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pivotTables/pivotTable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6.xml" ContentType="application/vnd.openxmlformats-officedocument.spreadsheetml.table+xml"/>
  <Override PartName="/xl/pivotTables/pivotTable22.xml" ContentType="application/vnd.openxmlformats-officedocument.spreadsheetml.pivotTable+xml"/>
  <Override PartName="/xl/drawings/drawing8.xml" ContentType="application/vnd.openxmlformats-officedocument.drawing+xml"/>
  <Override PartName="/xl/tables/table7.xml" ContentType="application/vnd.openxmlformats-officedocument.spreadsheetml.table+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4.xml" ContentType="application/vnd.openxmlformats-officedocument.drawing+xml"/>
  <Override PartName="/xl/pivotTables/pivotTable23.xml" ContentType="application/vnd.openxmlformats-officedocument.spreadsheetml.pivotTable+xml"/>
  <Override PartName="/xl/tables/table8.xml" ContentType="application/vnd.openxmlformats-officedocument.spreadsheetml.table+xml"/>
  <Override PartName="/xl/pivotTables/pivotTable24.xml" ContentType="application/vnd.openxmlformats-officedocument.spreadsheetml.pivotTable+xml"/>
  <Override PartName="/xl/tables/table9.xml" ContentType="application/vnd.openxmlformats-officedocument.spreadsheetml.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ivotTables/pivotTable30.xml" ContentType="application/vnd.openxmlformats-officedocument.spreadsheetml.pivotTable+xml"/>
  <Override PartName="/xl/drawings/drawing15.xml" ContentType="application/vnd.openxmlformats-officedocument.drawing+xml"/>
  <Override PartName="/xl/tables/table14.xml" ContentType="application/vnd.openxmlformats-officedocument.spreadsheetml.table+xml"/>
  <Override PartName="/xl/slicers/slicer4.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31.xml" ContentType="application/vnd.openxmlformats-officedocument.spreadsheetml.pivotTable+xml"/>
  <Override PartName="/xl/drawings/drawing16.xml" ContentType="application/vnd.openxmlformats-officedocument.drawing+xml"/>
  <Override PartName="/xl/tables/table15.xml" ContentType="application/vnd.openxmlformats-officedocument.spreadsheetml.table+xml"/>
  <Override PartName="/xl/slicers/slicer5.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18.xml" ContentType="application/vnd.openxmlformats-officedocument.drawing+xml"/>
  <Override PartName="/xl/slicers/slicer6.xml" ContentType="application/vnd.ms-excel.slicer+xml"/>
  <Override PartName="/xl/pivotTables/pivotTable36.xml" ContentType="application/vnd.openxmlformats-officedocument.spreadsheetml.pivotTable+xml"/>
  <Override PartName="/xl/drawings/drawing19.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16.xml" ContentType="application/vnd.openxmlformats-officedocument.spreadsheetml.table+xml"/>
  <Override PartName="/xl/pivotTables/pivotTable37.xml" ContentType="application/vnd.openxmlformats-officedocument.spreadsheetml.pivotTable+xml"/>
  <Override PartName="/xl/tables/table17.xml" ContentType="application/vnd.openxmlformats-officedocument.spreadsheetml.table+xml"/>
  <Override PartName="/xl/drawings/drawing20.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18"/>
  <workbookPr hidePivotFieldList="1" defaultThemeVersion="166925"/>
  <mc:AlternateContent xmlns:mc="http://schemas.openxmlformats.org/markup-compatibility/2006">
    <mc:Choice Requires="x15">
      <x15ac:absPath xmlns:x15ac="http://schemas.microsoft.com/office/spreadsheetml/2010/11/ac" url="F:\00VideoClassStorage\00000AllExcelBook\MikeGirvinTheOnlyAppThatMattersFinalBookFirstEdit\TheOnlyAppThatMatter\Ch17\"/>
    </mc:Choice>
  </mc:AlternateContent>
  <xr:revisionPtr revIDLastSave="0" documentId="13_ncr:1_{506FC388-4799-496B-B41E-2D50F475304C}" xr6:coauthVersionLast="47" xr6:coauthVersionMax="47" xr10:uidLastSave="{00000000-0000-0000-0000-000000000000}"/>
  <bookViews>
    <workbookView xWindow="-120" yWindow="-120" windowWidth="29040" windowHeight="15840" tabRatio="859" xr2:uid="{5B0C6577-D738-44E4-802E-E1F9EA8C3DC8}"/>
  </bookViews>
  <sheets>
    <sheet name="Ch17(1)" sheetId="1" r:id="rId1"/>
    <sheet name="Ch17(2)" sheetId="2" r:id="rId2"/>
    <sheet name="Ch17(3)" sheetId="3" r:id="rId3"/>
    <sheet name="Ch17(4)" sheetId="36" r:id="rId4"/>
    <sheet name="Ch17(5-18)" sheetId="4" r:id="rId5"/>
    <sheet name="Ch17(5-18an)" sheetId="12" r:id="rId6"/>
    <sheet name="Ch17(19)" sheetId="14" r:id="rId7"/>
    <sheet name="Ch17(20)" sheetId="13" r:id="rId8"/>
    <sheet name="Ch17(21-28)" sheetId="6" r:id="rId9"/>
    <sheet name="Ch17(21-28an)" sheetId="16" r:id="rId10"/>
    <sheet name="Ch17(29-34)" sheetId="11" r:id="rId11"/>
    <sheet name="Ch17(29-34an)" sheetId="15" r:id="rId12"/>
    <sheet name="Ch17(35-36)" sheetId="41" r:id="rId13"/>
    <sheet name="Ch17(35-36an)" sheetId="42" r:id="rId14"/>
    <sheet name="Ch17(37-47)" sheetId="38" r:id="rId15"/>
    <sheet name="Ch17(37-47an)" sheetId="37" r:id="rId16"/>
    <sheet name="Ch17(48-54)" sheetId="39" r:id="rId17"/>
    <sheet name="Ch17(48-54an)" sheetId="40" r:id="rId18"/>
    <sheet name="Ch17(55-117)" sheetId="43" r:id="rId19"/>
    <sheet name="NewRecordsForEx(7-11)" sheetId="61" r:id="rId20"/>
    <sheet name="Ch17(67)" sheetId="64" r:id="rId21"/>
    <sheet name="SalesRep3Calcs(an)" sheetId="63" r:id="rId22"/>
    <sheet name="YearlyNetRevenue(an)" sheetId="67" r:id="rId23"/>
    <sheet name="UnitsSoldByProduct(an)" sheetId="68" r:id="rId24"/>
    <sheet name="Canada(an)" sheetId="89" r:id="rId25"/>
    <sheet name="East(an)" sheetId="88" r:id="rId26"/>
    <sheet name="Mexico(an)" sheetId="87" r:id="rId27"/>
    <sheet name="MidWest(an)" sheetId="86" r:id="rId28"/>
    <sheet name="NorthWest(an)" sheetId="85" r:id="rId29"/>
    <sheet name="South(an)" sheetId="84" r:id="rId30"/>
    <sheet name="West(an)" sheetId="83" r:id="rId31"/>
    <sheet name="UnitsByProductAllRegion(an)" sheetId="69" r:id="rId32"/>
    <sheet name="Ch17(118)" sheetId="95" r:id="rId33"/>
    <sheet name="CrossTabAndChart" sheetId="90" r:id="rId34"/>
    <sheet name="Ch17(119-132)" sheetId="96" r:id="rId35"/>
    <sheet name="Ch17(119-132an)" sheetId="97" r:id="rId36"/>
    <sheet name="Ch17(133-135)" sheetId="93" r:id="rId37"/>
    <sheet name="Ch17(133-135an)" sheetId="91" r:id="rId38"/>
    <sheet name="Ch17(136)" sheetId="103" r:id="rId39"/>
    <sheet name="Ch17(136picture)" sheetId="104" r:id="rId40"/>
    <sheet name="Ch17(137)" sheetId="99" r:id="rId41"/>
    <sheet name="Ch17(137an)" sheetId="101" r:id="rId42"/>
    <sheet name="Ch17(138-148)" sheetId="92" r:id="rId43"/>
    <sheet name="Ch17(138-148an)" sheetId="106" r:id="rId44"/>
    <sheet name="Ch17(149)" sheetId="107" r:id="rId45"/>
    <sheet name="Ch17(149an)" sheetId="108" r:id="rId46"/>
    <sheet name="Ch17(150-157)" sheetId="109" r:id="rId47"/>
    <sheet name="Ch17(150-157an)" sheetId="111" r:id="rId48"/>
    <sheet name="Ch17(158-159)" sheetId="112" r:id="rId49"/>
    <sheet name="Ch17(158-159an)" sheetId="113" r:id="rId50"/>
    <sheet name="Ch17(160-165)" sheetId="114" r:id="rId51"/>
    <sheet name="Ch17(160-165an)" sheetId="115" r:id="rId52"/>
    <sheet name="Ch17(166-170)" sheetId="116" r:id="rId53"/>
    <sheet name="Ch17(166-170an)" sheetId="117" r:id="rId54"/>
    <sheet name="Ch17(171)" sheetId="118" r:id="rId55"/>
    <sheet name="Ch17(171an)" sheetId="120" r:id="rId56"/>
    <sheet name="Ch17(172)" sheetId="119" r:id="rId57"/>
    <sheet name="Ch17(172an)" sheetId="122" r:id="rId58"/>
    <sheet name="Ch17(173)" sheetId="123" r:id="rId59"/>
    <sheet name="Ch17(173an)" sheetId="124" r:id="rId60"/>
    <sheet name="Ch17(174-178)" sheetId="125" r:id="rId61"/>
    <sheet name="Ch17(174-178an)" sheetId="126" r:id="rId62"/>
    <sheet name="Ch17(179-180)" sheetId="127" r:id="rId63"/>
    <sheet name="Ch17(179-180an)" sheetId="128" r:id="rId64"/>
    <sheet name="Practice Problems ==&gt;" sheetId="129" r:id="rId65"/>
    <sheet name="PPCh17(1)" sheetId="130" r:id="rId66"/>
    <sheet name="PPCh17(1an)" sheetId="140" r:id="rId67"/>
    <sheet name="PPCh17(2)" sheetId="141" r:id="rId68"/>
    <sheet name="PPCh17(2an)" sheetId="133" r:id="rId69"/>
    <sheet name="PPCh17(3)" sheetId="134" r:id="rId70"/>
    <sheet name="PPCh17(3an)" sheetId="144" r:id="rId71"/>
    <sheet name="PPCh17(4)" sheetId="135" r:id="rId72"/>
    <sheet name="PPCh17(4an)" sheetId="145" r:id="rId73"/>
    <sheet name="PPCh17(5)" sheetId="146" r:id="rId74"/>
    <sheet name="PPCh17(5an)" sheetId="136" r:id="rId75"/>
    <sheet name="PPCh17(6)" sheetId="137" r:id="rId76"/>
    <sheet name="PPCh17(6an)" sheetId="147" r:id="rId77"/>
    <sheet name="PPCh17(7)" sheetId="138" r:id="rId78"/>
    <sheet name="PPCh17(7an)" sheetId="148" r:id="rId79"/>
    <sheet name="PPCh17(8)" sheetId="139" r:id="rId80"/>
    <sheet name="PPCh17(8an)" sheetId="149" r:id="rId81"/>
    <sheet name="PPCh17(9)" sheetId="150" r:id="rId82"/>
    <sheet name="PPCh17(9an)" sheetId="151" r:id="rId83"/>
    <sheet name="Ch17(55-100an)" sheetId="58" state="hidden" r:id="rId84"/>
    <sheet name="Ch17(44old)" sheetId="27" state="hidden" r:id="rId85"/>
    <sheet name="Ch17(52Old)" sheetId="35" state="hidden" r:id="rId86"/>
  </sheets>
  <definedNames>
    <definedName name="_xlnm._FilterDatabase" localSheetId="15" hidden="1">'Ch17(37-47an)'!$B$4:$D$11</definedName>
    <definedName name="_xlnm._FilterDatabase" localSheetId="16" hidden="1">'Ch17(48-54)'!$B$5:$F$15</definedName>
    <definedName name="_xlnm._FilterDatabase" localSheetId="17" hidden="1">'Ch17(48-54an)'!$B$5:$F$15</definedName>
    <definedName name="Slicer_Region">#N/A</definedName>
    <definedName name="Slicer_Region1">#N/A</definedName>
    <definedName name="Slicer_Vin_Number">#N/A</definedName>
    <definedName name="Slicer_Vin_Number1">#N/A</definedName>
    <definedName name="Slicer_Vin_Number11">#N/A</definedName>
    <definedName name="Slicer_Years">#N/A</definedName>
  </definedNames>
  <calcPr calcId="191029"/>
  <pivotCaches>
    <pivotCache cacheId="0" r:id="rId87"/>
    <pivotCache cacheId="1" r:id="rId88"/>
    <pivotCache cacheId="2" r:id="rId89"/>
    <pivotCache cacheId="3" r:id="rId90"/>
    <pivotCache cacheId="4" r:id="rId91"/>
    <pivotCache cacheId="5" r:id="rId92"/>
    <pivotCache cacheId="6" r:id="rId93"/>
    <pivotCache cacheId="7" r:id="rId94"/>
    <pivotCache cacheId="8" r:id="rId95"/>
    <pivotCache cacheId="9" r:id="rId96"/>
    <pivotCache cacheId="10" r:id="rId97"/>
    <pivotCache cacheId="11" r:id="rId98"/>
    <pivotCache cacheId="12" r:id="rId99"/>
    <pivotCache cacheId="13" r:id="rId100"/>
    <pivotCache cacheId="14" r:id="rId101"/>
    <pivotCache cacheId="15" r:id="rId102"/>
    <pivotCache cacheId="16" r:id="rId103"/>
  </pivotCaches>
  <extLst>
    <ext xmlns:x14="http://schemas.microsoft.com/office/spreadsheetml/2009/9/main" uri="{BBE1A952-AA13-448e-AADC-164F8A28A991}">
      <x14:slicerCaches>
        <x14:slicerCache r:id="rId104"/>
        <x14:slicerCache r:id="rId105"/>
        <x14:slicerCache r:id="rId106"/>
        <x14:slicerCache r:id="rId107"/>
        <x14:slicerCache r:id="rId108"/>
        <x14:slicerCache r:id="rId10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9" i="149" l="1"/>
  <c r="G43" i="149"/>
  <c r="G27" i="149"/>
  <c r="G67" i="149"/>
  <c r="G51" i="149"/>
  <c r="G59" i="149"/>
  <c r="G28" i="149"/>
  <c r="G11" i="149"/>
  <c r="G20" i="149"/>
  <c r="G44" i="149"/>
  <c r="G29" i="149"/>
  <c r="G68" i="149"/>
  <c r="G52" i="149"/>
  <c r="G60" i="149"/>
  <c r="G30" i="149"/>
  <c r="G12" i="149"/>
  <c r="G21" i="149"/>
  <c r="G45" i="149"/>
  <c r="G31" i="149"/>
  <c r="G69" i="149"/>
  <c r="G53" i="149"/>
  <c r="G61" i="149"/>
  <c r="G32" i="149"/>
  <c r="G13" i="149"/>
  <c r="G22" i="149"/>
  <c r="G46" i="149"/>
  <c r="G33" i="149"/>
  <c r="G70" i="149"/>
  <c r="G54" i="149"/>
  <c r="G62" i="149"/>
  <c r="G34" i="149"/>
  <c r="G14" i="149"/>
  <c r="G23" i="149"/>
  <c r="G47" i="149"/>
  <c r="G35" i="149"/>
  <c r="G71" i="149"/>
  <c r="G55" i="149"/>
  <c r="G63" i="149"/>
  <c r="G36" i="149"/>
  <c r="G15" i="149"/>
  <c r="G24" i="149"/>
  <c r="G48" i="149"/>
  <c r="G37" i="149"/>
  <c r="G72" i="149"/>
  <c r="G56" i="149"/>
  <c r="G64" i="149"/>
  <c r="G38" i="149"/>
  <c r="G16" i="149"/>
  <c r="G25" i="149"/>
  <c r="G49" i="149"/>
  <c r="G39" i="149"/>
  <c r="G73" i="149"/>
  <c r="G57" i="149"/>
  <c r="G65" i="149"/>
  <c r="G40" i="149"/>
  <c r="G17" i="149"/>
  <c r="G26" i="149"/>
  <c r="G50" i="149"/>
  <c r="G41" i="149"/>
  <c r="G74" i="149"/>
  <c r="G58" i="149"/>
  <c r="G66" i="149"/>
  <c r="G42" i="149"/>
  <c r="G18" i="149"/>
  <c r="F19" i="149"/>
  <c r="F43" i="149"/>
  <c r="F27" i="149"/>
  <c r="F67" i="149"/>
  <c r="F51" i="149"/>
  <c r="F59" i="149"/>
  <c r="F28" i="149"/>
  <c r="F11" i="149"/>
  <c r="F20" i="149"/>
  <c r="F44" i="149"/>
  <c r="F29" i="149"/>
  <c r="F68" i="149"/>
  <c r="F52" i="149"/>
  <c r="F60" i="149"/>
  <c r="F30" i="149"/>
  <c r="F12" i="149"/>
  <c r="F21" i="149"/>
  <c r="F45" i="149"/>
  <c r="F31" i="149"/>
  <c r="F69" i="149"/>
  <c r="F53" i="149"/>
  <c r="F61" i="149"/>
  <c r="F32" i="149"/>
  <c r="F13" i="149"/>
  <c r="F22" i="149"/>
  <c r="F46" i="149"/>
  <c r="F33" i="149"/>
  <c r="F70" i="149"/>
  <c r="F54" i="149"/>
  <c r="F62" i="149"/>
  <c r="F34" i="149"/>
  <c r="F14" i="149"/>
  <c r="F23" i="149"/>
  <c r="F47" i="149"/>
  <c r="F35" i="149"/>
  <c r="F71" i="149"/>
  <c r="F55" i="149"/>
  <c r="F63" i="149"/>
  <c r="F36" i="149"/>
  <c r="F15" i="149"/>
  <c r="F24" i="149"/>
  <c r="F48" i="149"/>
  <c r="F37" i="149"/>
  <c r="F72" i="149"/>
  <c r="F56" i="149"/>
  <c r="F64" i="149"/>
  <c r="F38" i="149"/>
  <c r="F16" i="149"/>
  <c r="F25" i="149"/>
  <c r="F49" i="149"/>
  <c r="F39" i="149"/>
  <c r="F73" i="149"/>
  <c r="F57" i="149"/>
  <c r="F65" i="149"/>
  <c r="F40" i="149"/>
  <c r="F17" i="149"/>
  <c r="F26" i="149"/>
  <c r="F50" i="149"/>
  <c r="F41" i="149"/>
  <c r="F74" i="149"/>
  <c r="F58" i="149"/>
  <c r="F66" i="149"/>
  <c r="F42" i="149"/>
  <c r="F18" i="149"/>
  <c r="E43" i="149"/>
  <c r="E27" i="149"/>
  <c r="E67" i="149"/>
  <c r="E51" i="149"/>
  <c r="E59" i="149"/>
  <c r="E28" i="149"/>
  <c r="E11" i="149"/>
  <c r="E20" i="149"/>
  <c r="E44" i="149"/>
  <c r="E29" i="149"/>
  <c r="E68" i="149"/>
  <c r="E52" i="149"/>
  <c r="E60" i="149"/>
  <c r="E30" i="149"/>
  <c r="E12" i="149"/>
  <c r="E21" i="149"/>
  <c r="E45" i="149"/>
  <c r="E31" i="149"/>
  <c r="E69" i="149"/>
  <c r="E53" i="149"/>
  <c r="E61" i="149"/>
  <c r="E32" i="149"/>
  <c r="E13" i="149"/>
  <c r="E22" i="149"/>
  <c r="E46" i="149"/>
  <c r="E33" i="149"/>
  <c r="E70" i="149"/>
  <c r="E54" i="149"/>
  <c r="E62" i="149"/>
  <c r="E34" i="149"/>
  <c r="E14" i="149"/>
  <c r="E23" i="149"/>
  <c r="E47" i="149"/>
  <c r="E35" i="149"/>
  <c r="E71" i="149"/>
  <c r="E55" i="149"/>
  <c r="E63" i="149"/>
  <c r="E36" i="149"/>
  <c r="E15" i="149"/>
  <c r="E24" i="149"/>
  <c r="E48" i="149"/>
  <c r="E37" i="149"/>
  <c r="E72" i="149"/>
  <c r="E56" i="149"/>
  <c r="E64" i="149"/>
  <c r="E38" i="149"/>
  <c r="E16" i="149"/>
  <c r="E25" i="149"/>
  <c r="E49" i="149"/>
  <c r="E39" i="149"/>
  <c r="E73" i="149"/>
  <c r="E57" i="149"/>
  <c r="E65" i="149"/>
  <c r="E40" i="149"/>
  <c r="E17" i="149"/>
  <c r="E26" i="149"/>
  <c r="E50" i="149"/>
  <c r="E41" i="149"/>
  <c r="E74" i="149"/>
  <c r="E58" i="149"/>
  <c r="E66" i="149"/>
  <c r="E42" i="149"/>
  <c r="E18" i="149"/>
  <c r="E19" i="149"/>
  <c r="C2" i="149"/>
  <c r="I17" i="147"/>
  <c r="H17" i="147"/>
  <c r="G17" i="147"/>
  <c r="F17" i="147"/>
  <c r="E17" i="147"/>
  <c r="D17" i="147"/>
  <c r="J17" i="147" s="1"/>
  <c r="J16" i="147"/>
  <c r="J15" i="147"/>
  <c r="J14" i="147"/>
  <c r="J13" i="147"/>
  <c r="J12" i="147"/>
  <c r="J11" i="147"/>
  <c r="J10" i="147"/>
  <c r="J9" i="147"/>
  <c r="J8" i="147"/>
  <c r="J7" i="147"/>
  <c r="I17" i="137"/>
  <c r="H17" i="137"/>
  <c r="G17" i="137"/>
  <c r="F17" i="137"/>
  <c r="E17" i="137"/>
  <c r="D17" i="137"/>
  <c r="J16" i="137"/>
  <c r="J15" i="137"/>
  <c r="J14" i="137"/>
  <c r="J13" i="137"/>
  <c r="J12" i="137"/>
  <c r="J11" i="137"/>
  <c r="J10" i="137"/>
  <c r="J9" i="137"/>
  <c r="J8" i="137"/>
  <c r="J7" i="137"/>
  <c r="J17" i="137" l="1"/>
  <c r="F8049" i="141" l="1"/>
  <c r="F8048" i="141"/>
  <c r="F8047" i="141"/>
  <c r="F8046" i="141"/>
  <c r="F8045" i="141"/>
  <c r="F8044" i="141"/>
  <c r="F8043" i="141"/>
  <c r="F8042" i="141"/>
  <c r="F8041" i="141"/>
  <c r="F8040" i="141"/>
  <c r="F8039" i="141"/>
  <c r="F8038" i="141"/>
  <c r="F8037" i="141"/>
  <c r="F8036" i="141"/>
  <c r="F8035" i="141"/>
  <c r="F8034" i="141"/>
  <c r="F8033" i="141"/>
  <c r="F8032" i="141"/>
  <c r="F8031" i="141"/>
  <c r="F8030" i="141"/>
  <c r="F8029" i="141"/>
  <c r="F8028" i="141"/>
  <c r="F8027" i="141"/>
  <c r="F8026" i="141"/>
  <c r="F8025" i="141"/>
  <c r="F8024" i="141"/>
  <c r="F8023" i="141"/>
  <c r="F8022" i="141"/>
  <c r="F8021" i="141"/>
  <c r="F8020" i="141"/>
  <c r="F8019" i="141"/>
  <c r="F8018" i="141"/>
  <c r="F8017" i="141"/>
  <c r="F8016" i="141"/>
  <c r="F8015" i="141"/>
  <c r="F8014" i="141"/>
  <c r="F8013" i="141"/>
  <c r="F8012" i="141"/>
  <c r="F8011" i="141"/>
  <c r="F8010" i="141"/>
  <c r="F8009" i="141"/>
  <c r="F8008" i="141"/>
  <c r="F8007" i="141"/>
  <c r="F8006" i="141"/>
  <c r="F8005" i="141"/>
  <c r="F8004" i="141"/>
  <c r="F8003" i="141"/>
  <c r="F8002" i="141"/>
  <c r="F8001" i="141"/>
  <c r="F8000" i="141"/>
  <c r="F7999" i="141"/>
  <c r="F7998" i="141"/>
  <c r="F7997" i="141"/>
  <c r="F7996" i="141"/>
  <c r="F7995" i="141"/>
  <c r="F7994" i="141"/>
  <c r="F7993" i="141"/>
  <c r="F7992" i="141"/>
  <c r="F7991" i="141"/>
  <c r="F7990" i="141"/>
  <c r="F7989" i="141"/>
  <c r="F7988" i="141"/>
  <c r="F7987" i="141"/>
  <c r="F7986" i="141"/>
  <c r="F7985" i="141"/>
  <c r="F7984" i="141"/>
  <c r="F7983" i="141"/>
  <c r="F7982" i="141"/>
  <c r="F7981" i="141"/>
  <c r="F7980" i="141"/>
  <c r="F7979" i="141"/>
  <c r="F7978" i="141"/>
  <c r="F7977" i="141"/>
  <c r="F7976" i="141"/>
  <c r="F7975" i="141"/>
  <c r="F7974" i="141"/>
  <c r="F7973" i="141"/>
  <c r="F7972" i="141"/>
  <c r="F7971" i="141"/>
  <c r="F7970" i="141"/>
  <c r="F7969" i="141"/>
  <c r="F7968" i="141"/>
  <c r="F7967" i="141"/>
  <c r="F7966" i="141"/>
  <c r="F7965" i="141"/>
  <c r="F7964" i="141"/>
  <c r="F7963" i="141"/>
  <c r="F7962" i="141"/>
  <c r="F7961" i="141"/>
  <c r="F7960" i="141"/>
  <c r="F7959" i="141"/>
  <c r="F7958" i="141"/>
  <c r="F7957" i="141"/>
  <c r="F7956" i="141"/>
  <c r="F7955" i="141"/>
  <c r="F7954" i="141"/>
  <c r="F7953" i="141"/>
  <c r="F7952" i="141"/>
  <c r="F7951" i="141"/>
  <c r="F7950" i="141"/>
  <c r="F7949" i="141"/>
  <c r="F7948" i="141"/>
  <c r="F7947" i="141"/>
  <c r="F7946" i="141"/>
  <c r="F7945" i="141"/>
  <c r="F7944" i="141"/>
  <c r="F7943" i="141"/>
  <c r="F7942" i="141"/>
  <c r="F7941" i="141"/>
  <c r="F7940" i="141"/>
  <c r="F7939" i="141"/>
  <c r="F7938" i="141"/>
  <c r="F7937" i="141"/>
  <c r="F7936" i="141"/>
  <c r="F7935" i="141"/>
  <c r="F7934" i="141"/>
  <c r="F7933" i="141"/>
  <c r="F7932" i="141"/>
  <c r="F7931" i="141"/>
  <c r="F7930" i="141"/>
  <c r="F7929" i="141"/>
  <c r="F7928" i="141"/>
  <c r="F7927" i="141"/>
  <c r="F7926" i="141"/>
  <c r="F7925" i="141"/>
  <c r="F7924" i="141"/>
  <c r="F7923" i="141"/>
  <c r="F7922" i="141"/>
  <c r="F7921" i="141"/>
  <c r="F7920" i="141"/>
  <c r="F7919" i="141"/>
  <c r="F7918" i="141"/>
  <c r="F7917" i="141"/>
  <c r="F7916" i="141"/>
  <c r="F7915" i="141"/>
  <c r="F7914" i="141"/>
  <c r="F7913" i="141"/>
  <c r="F7912" i="141"/>
  <c r="F7911" i="141"/>
  <c r="F7910" i="141"/>
  <c r="F7909" i="141"/>
  <c r="F7908" i="141"/>
  <c r="F7907" i="141"/>
  <c r="F7906" i="141"/>
  <c r="F7905" i="141"/>
  <c r="F7904" i="141"/>
  <c r="F7903" i="141"/>
  <c r="F7902" i="141"/>
  <c r="F7901" i="141"/>
  <c r="F7900" i="141"/>
  <c r="F7899" i="141"/>
  <c r="F7898" i="141"/>
  <c r="F7897" i="141"/>
  <c r="F7896" i="141"/>
  <c r="F7895" i="141"/>
  <c r="F7894" i="141"/>
  <c r="F7893" i="141"/>
  <c r="F7892" i="141"/>
  <c r="F7891" i="141"/>
  <c r="F7890" i="141"/>
  <c r="F7889" i="141"/>
  <c r="F7888" i="141"/>
  <c r="F7887" i="141"/>
  <c r="F7886" i="141"/>
  <c r="F7885" i="141"/>
  <c r="F7884" i="141"/>
  <c r="F7883" i="141"/>
  <c r="F7882" i="141"/>
  <c r="F7881" i="141"/>
  <c r="F7880" i="141"/>
  <c r="F7879" i="141"/>
  <c r="F7878" i="141"/>
  <c r="F7877" i="141"/>
  <c r="F7876" i="141"/>
  <c r="F7875" i="141"/>
  <c r="F7874" i="141"/>
  <c r="F7873" i="141"/>
  <c r="F7872" i="141"/>
  <c r="F7871" i="141"/>
  <c r="F7870" i="141"/>
  <c r="F7869" i="141"/>
  <c r="F7868" i="141"/>
  <c r="F7867" i="141"/>
  <c r="F7866" i="141"/>
  <c r="F7865" i="141"/>
  <c r="F7864" i="141"/>
  <c r="F7863" i="141"/>
  <c r="F7862" i="141"/>
  <c r="F7861" i="141"/>
  <c r="F7860" i="141"/>
  <c r="F7859" i="141"/>
  <c r="F7858" i="141"/>
  <c r="F7857" i="141"/>
  <c r="F7856" i="141"/>
  <c r="F7855" i="141"/>
  <c r="F7854" i="141"/>
  <c r="F7853" i="141"/>
  <c r="F7852" i="141"/>
  <c r="F7851" i="141"/>
  <c r="F7850" i="141"/>
  <c r="F7849" i="141"/>
  <c r="F7848" i="141"/>
  <c r="F7847" i="141"/>
  <c r="F7846" i="141"/>
  <c r="F7845" i="141"/>
  <c r="F7844" i="141"/>
  <c r="F7843" i="141"/>
  <c r="F7842" i="141"/>
  <c r="F7841" i="141"/>
  <c r="F7840" i="141"/>
  <c r="F7839" i="141"/>
  <c r="F7838" i="141"/>
  <c r="F7837" i="141"/>
  <c r="F7836" i="141"/>
  <c r="F7835" i="141"/>
  <c r="F7834" i="141"/>
  <c r="F7833" i="141"/>
  <c r="F7832" i="141"/>
  <c r="F7831" i="141"/>
  <c r="F7830" i="141"/>
  <c r="F7829" i="141"/>
  <c r="F7828" i="141"/>
  <c r="F7827" i="141"/>
  <c r="F7826" i="141"/>
  <c r="F7825" i="141"/>
  <c r="F7824" i="141"/>
  <c r="F7823" i="141"/>
  <c r="F7822" i="141"/>
  <c r="F7821" i="141"/>
  <c r="F7820" i="141"/>
  <c r="F7819" i="141"/>
  <c r="F7818" i="141"/>
  <c r="F7817" i="141"/>
  <c r="F7816" i="141"/>
  <c r="F7815" i="141"/>
  <c r="F7814" i="141"/>
  <c r="F7813" i="141"/>
  <c r="F7812" i="141"/>
  <c r="F7811" i="141"/>
  <c r="F7810" i="141"/>
  <c r="F7809" i="141"/>
  <c r="F7808" i="141"/>
  <c r="F7807" i="141"/>
  <c r="F7806" i="141"/>
  <c r="F7805" i="141"/>
  <c r="F7804" i="141"/>
  <c r="F7803" i="141"/>
  <c r="F7802" i="141"/>
  <c r="F7801" i="141"/>
  <c r="F7800" i="141"/>
  <c r="F7799" i="141"/>
  <c r="F7798" i="141"/>
  <c r="F7797" i="141"/>
  <c r="F7796" i="141"/>
  <c r="F7795" i="141"/>
  <c r="F7794" i="141"/>
  <c r="F7793" i="141"/>
  <c r="F7792" i="141"/>
  <c r="F7791" i="141"/>
  <c r="F7790" i="141"/>
  <c r="F7789" i="141"/>
  <c r="F7788" i="141"/>
  <c r="F7787" i="141"/>
  <c r="F7786" i="141"/>
  <c r="F7785" i="141"/>
  <c r="F7784" i="141"/>
  <c r="F7783" i="141"/>
  <c r="F7782" i="141"/>
  <c r="F7781" i="141"/>
  <c r="F7780" i="141"/>
  <c r="F7779" i="141"/>
  <c r="F7778" i="141"/>
  <c r="F7777" i="141"/>
  <c r="F7776" i="141"/>
  <c r="F7775" i="141"/>
  <c r="F7774" i="141"/>
  <c r="F7773" i="141"/>
  <c r="F7772" i="141"/>
  <c r="F7771" i="141"/>
  <c r="F7770" i="141"/>
  <c r="F7769" i="141"/>
  <c r="F7768" i="141"/>
  <c r="F7767" i="141"/>
  <c r="F7766" i="141"/>
  <c r="F7765" i="141"/>
  <c r="F7764" i="141"/>
  <c r="F7763" i="141"/>
  <c r="F7762" i="141"/>
  <c r="F7761" i="141"/>
  <c r="F7760" i="141"/>
  <c r="F7759" i="141"/>
  <c r="F7758" i="141"/>
  <c r="F7757" i="141"/>
  <c r="F7756" i="141"/>
  <c r="F7755" i="141"/>
  <c r="F7754" i="141"/>
  <c r="F7753" i="141"/>
  <c r="F7752" i="141"/>
  <c r="F7751" i="141"/>
  <c r="F7750" i="141"/>
  <c r="F7749" i="141"/>
  <c r="F7748" i="141"/>
  <c r="F7747" i="141"/>
  <c r="F7746" i="141"/>
  <c r="F7745" i="141"/>
  <c r="F7744" i="141"/>
  <c r="F7743" i="141"/>
  <c r="F7742" i="141"/>
  <c r="F7741" i="141"/>
  <c r="F7740" i="141"/>
  <c r="F7739" i="141"/>
  <c r="F7738" i="141"/>
  <c r="F7737" i="141"/>
  <c r="F7736" i="141"/>
  <c r="F7735" i="141"/>
  <c r="F7734" i="141"/>
  <c r="F7733" i="141"/>
  <c r="F7732" i="141"/>
  <c r="F7731" i="141"/>
  <c r="F7730" i="141"/>
  <c r="F7729" i="141"/>
  <c r="F7728" i="141"/>
  <c r="F7727" i="141"/>
  <c r="F7726" i="141"/>
  <c r="F7725" i="141"/>
  <c r="F7724" i="141"/>
  <c r="F7723" i="141"/>
  <c r="F7722" i="141"/>
  <c r="F7721" i="141"/>
  <c r="F7720" i="141"/>
  <c r="F7719" i="141"/>
  <c r="F7718" i="141"/>
  <c r="F7717" i="141"/>
  <c r="F7716" i="141"/>
  <c r="F7715" i="141"/>
  <c r="F7714" i="141"/>
  <c r="F7713" i="141"/>
  <c r="F7712" i="141"/>
  <c r="F7711" i="141"/>
  <c r="F7710" i="141"/>
  <c r="F7709" i="141"/>
  <c r="F7708" i="141"/>
  <c r="F7707" i="141"/>
  <c r="F7706" i="141"/>
  <c r="F7705" i="141"/>
  <c r="F7704" i="141"/>
  <c r="F7703" i="141"/>
  <c r="F7702" i="141"/>
  <c r="F7701" i="141"/>
  <c r="F7700" i="141"/>
  <c r="F7699" i="141"/>
  <c r="F7698" i="141"/>
  <c r="F7697" i="141"/>
  <c r="F7696" i="141"/>
  <c r="F7695" i="141"/>
  <c r="F7694" i="141"/>
  <c r="F7693" i="141"/>
  <c r="F7692" i="141"/>
  <c r="F7691" i="141"/>
  <c r="F7690" i="141"/>
  <c r="F7689" i="141"/>
  <c r="F7688" i="141"/>
  <c r="F7687" i="141"/>
  <c r="F7686" i="141"/>
  <c r="F7685" i="141"/>
  <c r="F7684" i="141"/>
  <c r="F7683" i="141"/>
  <c r="F7682" i="141"/>
  <c r="F7681" i="141"/>
  <c r="F7680" i="141"/>
  <c r="F7679" i="141"/>
  <c r="F7678" i="141"/>
  <c r="F7677" i="141"/>
  <c r="F7676" i="141"/>
  <c r="F7675" i="141"/>
  <c r="F7674" i="141"/>
  <c r="F7673" i="141"/>
  <c r="F7672" i="141"/>
  <c r="F7671" i="141"/>
  <c r="F7670" i="141"/>
  <c r="F7669" i="141"/>
  <c r="F7668" i="141"/>
  <c r="F7667" i="141"/>
  <c r="F7666" i="141"/>
  <c r="F7665" i="141"/>
  <c r="F7664" i="141"/>
  <c r="F7663" i="141"/>
  <c r="F7662" i="141"/>
  <c r="F7661" i="141"/>
  <c r="F7660" i="141"/>
  <c r="F7659" i="141"/>
  <c r="F7658" i="141"/>
  <c r="F7657" i="141"/>
  <c r="F7656" i="141"/>
  <c r="F7655" i="141"/>
  <c r="F7654" i="141"/>
  <c r="F7653" i="141"/>
  <c r="F7652" i="141"/>
  <c r="F7651" i="141"/>
  <c r="F7650" i="141"/>
  <c r="F7649" i="141"/>
  <c r="F7648" i="141"/>
  <c r="F7647" i="141"/>
  <c r="F7646" i="141"/>
  <c r="F7645" i="141"/>
  <c r="F7644" i="141"/>
  <c r="F7643" i="141"/>
  <c r="F7642" i="141"/>
  <c r="F7641" i="141"/>
  <c r="F7640" i="141"/>
  <c r="F7639" i="141"/>
  <c r="F7638" i="141"/>
  <c r="F7637" i="141"/>
  <c r="F7636" i="141"/>
  <c r="F7635" i="141"/>
  <c r="F7634" i="141"/>
  <c r="F7633" i="141"/>
  <c r="F7632" i="141"/>
  <c r="F7631" i="141"/>
  <c r="F7630" i="141"/>
  <c r="F7629" i="141"/>
  <c r="F7628" i="141"/>
  <c r="F7627" i="141"/>
  <c r="F7626" i="141"/>
  <c r="F7625" i="141"/>
  <c r="F7624" i="141"/>
  <c r="F7623" i="141"/>
  <c r="F7622" i="141"/>
  <c r="F7621" i="141"/>
  <c r="F7620" i="141"/>
  <c r="F7619" i="141"/>
  <c r="F7618" i="141"/>
  <c r="F7617" i="141"/>
  <c r="F7616" i="141"/>
  <c r="F7615" i="141"/>
  <c r="F7614" i="141"/>
  <c r="F7613" i="141"/>
  <c r="F7612" i="141"/>
  <c r="F7611" i="141"/>
  <c r="F7610" i="141"/>
  <c r="F7609" i="141"/>
  <c r="F7608" i="141"/>
  <c r="F7607" i="141"/>
  <c r="F7606" i="141"/>
  <c r="F7605" i="141"/>
  <c r="F7604" i="141"/>
  <c r="F7603" i="141"/>
  <c r="F7602" i="141"/>
  <c r="F7601" i="141"/>
  <c r="F7600" i="141"/>
  <c r="F7599" i="141"/>
  <c r="F7598" i="141"/>
  <c r="F7597" i="141"/>
  <c r="F7596" i="141"/>
  <c r="F7595" i="141"/>
  <c r="F7594" i="141"/>
  <c r="F7593" i="141"/>
  <c r="F7592" i="141"/>
  <c r="F7591" i="141"/>
  <c r="F7590" i="141"/>
  <c r="F7589" i="141"/>
  <c r="F7588" i="141"/>
  <c r="F7587" i="141"/>
  <c r="F7586" i="141"/>
  <c r="F7585" i="141"/>
  <c r="F7584" i="141"/>
  <c r="F7583" i="141"/>
  <c r="F7582" i="141"/>
  <c r="F7581" i="141"/>
  <c r="F7580" i="141"/>
  <c r="F7579" i="141"/>
  <c r="F7578" i="141"/>
  <c r="F7577" i="141"/>
  <c r="F7576" i="141"/>
  <c r="F7575" i="141"/>
  <c r="F7574" i="141"/>
  <c r="F7573" i="141"/>
  <c r="F7572" i="141"/>
  <c r="F7571" i="141"/>
  <c r="F7570" i="141"/>
  <c r="F7569" i="141"/>
  <c r="F7568" i="141"/>
  <c r="F7567" i="141"/>
  <c r="F7566" i="141"/>
  <c r="F7565" i="141"/>
  <c r="F7564" i="141"/>
  <c r="F7563" i="141"/>
  <c r="F7562" i="141"/>
  <c r="F7561" i="141"/>
  <c r="F7560" i="141"/>
  <c r="F7559" i="141"/>
  <c r="F7558" i="141"/>
  <c r="F7557" i="141"/>
  <c r="F7556" i="141"/>
  <c r="F7555" i="141"/>
  <c r="F7554" i="141"/>
  <c r="F7553" i="141"/>
  <c r="F7552" i="141"/>
  <c r="F7551" i="141"/>
  <c r="F7550" i="141"/>
  <c r="F7549" i="141"/>
  <c r="F7548" i="141"/>
  <c r="F7547" i="141"/>
  <c r="F7546" i="141"/>
  <c r="F7545" i="141"/>
  <c r="F7544" i="141"/>
  <c r="F7543" i="141"/>
  <c r="F7542" i="141"/>
  <c r="F7541" i="141"/>
  <c r="F7540" i="141"/>
  <c r="F7539" i="141"/>
  <c r="F7538" i="141"/>
  <c r="F7537" i="141"/>
  <c r="F7536" i="141"/>
  <c r="F7535" i="141"/>
  <c r="F7534" i="141"/>
  <c r="F7533" i="141"/>
  <c r="F7532" i="141"/>
  <c r="F7531" i="141"/>
  <c r="F7530" i="141"/>
  <c r="F7529" i="141"/>
  <c r="F7528" i="141"/>
  <c r="F7527" i="141"/>
  <c r="F7526" i="141"/>
  <c r="F7525" i="141"/>
  <c r="F7524" i="141"/>
  <c r="F7523" i="141"/>
  <c r="F7522" i="141"/>
  <c r="F7521" i="141"/>
  <c r="F7520" i="141"/>
  <c r="F7519" i="141"/>
  <c r="F7518" i="141"/>
  <c r="F7517" i="141"/>
  <c r="F7516" i="141"/>
  <c r="F7515" i="141"/>
  <c r="F7514" i="141"/>
  <c r="F7513" i="141"/>
  <c r="F7512" i="141"/>
  <c r="F7511" i="141"/>
  <c r="F7510" i="141"/>
  <c r="F7509" i="141"/>
  <c r="F7508" i="141"/>
  <c r="F7507" i="141"/>
  <c r="F7506" i="141"/>
  <c r="F7505" i="141"/>
  <c r="F7504" i="141"/>
  <c r="F7503" i="141"/>
  <c r="F7502" i="141"/>
  <c r="F7501" i="141"/>
  <c r="F7500" i="141"/>
  <c r="F7499" i="141"/>
  <c r="F7498" i="141"/>
  <c r="F7497" i="141"/>
  <c r="F7496" i="141"/>
  <c r="F7495" i="141"/>
  <c r="F7494" i="141"/>
  <c r="F7493" i="141"/>
  <c r="F7492" i="141"/>
  <c r="F7491" i="141"/>
  <c r="F7490" i="141"/>
  <c r="F7489" i="141"/>
  <c r="F7488" i="141"/>
  <c r="F7487" i="141"/>
  <c r="F7486" i="141"/>
  <c r="F7485" i="141"/>
  <c r="F7484" i="141"/>
  <c r="F7483" i="141"/>
  <c r="F7482" i="141"/>
  <c r="F7481" i="141"/>
  <c r="F7480" i="141"/>
  <c r="F7479" i="141"/>
  <c r="F7478" i="141"/>
  <c r="F7477" i="141"/>
  <c r="F7476" i="141"/>
  <c r="F7475" i="141"/>
  <c r="F7474" i="141"/>
  <c r="F7473" i="141"/>
  <c r="F7472" i="141"/>
  <c r="F7471" i="141"/>
  <c r="F7470" i="141"/>
  <c r="F7469" i="141"/>
  <c r="F7468" i="141"/>
  <c r="F7467" i="141"/>
  <c r="F7466" i="141"/>
  <c r="F7465" i="141"/>
  <c r="F7464" i="141"/>
  <c r="F7463" i="141"/>
  <c r="F7462" i="141"/>
  <c r="F7461" i="141"/>
  <c r="F7460" i="141"/>
  <c r="F7459" i="141"/>
  <c r="F7458" i="141"/>
  <c r="F7457" i="141"/>
  <c r="F7456" i="141"/>
  <c r="F7455" i="141"/>
  <c r="F7454" i="141"/>
  <c r="F7453" i="141"/>
  <c r="F7452" i="141"/>
  <c r="F7451" i="141"/>
  <c r="F7450" i="141"/>
  <c r="F7449" i="141"/>
  <c r="F7448" i="141"/>
  <c r="F7447" i="141"/>
  <c r="F7446" i="141"/>
  <c r="F7445" i="141"/>
  <c r="F7444" i="141"/>
  <c r="F7443" i="141"/>
  <c r="F7442" i="141"/>
  <c r="F7441" i="141"/>
  <c r="F7440" i="141"/>
  <c r="F7439" i="141"/>
  <c r="F7438" i="141"/>
  <c r="F7437" i="141"/>
  <c r="F7436" i="141"/>
  <c r="F7435" i="141"/>
  <c r="F7434" i="141"/>
  <c r="F7433" i="141"/>
  <c r="F7432" i="141"/>
  <c r="F7431" i="141"/>
  <c r="F7430" i="141"/>
  <c r="F7429" i="141"/>
  <c r="F7428" i="141"/>
  <c r="F7427" i="141"/>
  <c r="F7426" i="141"/>
  <c r="F7425" i="141"/>
  <c r="F7424" i="141"/>
  <c r="F7423" i="141"/>
  <c r="F7422" i="141"/>
  <c r="F7421" i="141"/>
  <c r="F7420" i="141"/>
  <c r="F7419" i="141"/>
  <c r="F7418" i="141"/>
  <c r="F7417" i="141"/>
  <c r="F7416" i="141"/>
  <c r="F7415" i="141"/>
  <c r="F7414" i="141"/>
  <c r="F7413" i="141"/>
  <c r="F7412" i="141"/>
  <c r="F7411" i="141"/>
  <c r="F7410" i="141"/>
  <c r="F7409" i="141"/>
  <c r="F7408" i="141"/>
  <c r="F7407" i="141"/>
  <c r="F7406" i="141"/>
  <c r="F7405" i="141"/>
  <c r="F7404" i="141"/>
  <c r="F7403" i="141"/>
  <c r="F7402" i="141"/>
  <c r="F7401" i="141"/>
  <c r="F7400" i="141"/>
  <c r="F7399" i="141"/>
  <c r="F7398" i="141"/>
  <c r="F7397" i="141"/>
  <c r="F7396" i="141"/>
  <c r="F7395" i="141"/>
  <c r="F7394" i="141"/>
  <c r="F7393" i="141"/>
  <c r="F7392" i="141"/>
  <c r="F7391" i="141"/>
  <c r="F7390" i="141"/>
  <c r="F7389" i="141"/>
  <c r="F7388" i="141"/>
  <c r="F7387" i="141"/>
  <c r="F7386" i="141"/>
  <c r="F7385" i="141"/>
  <c r="F7384" i="141"/>
  <c r="F7383" i="141"/>
  <c r="F7382" i="141"/>
  <c r="F7381" i="141"/>
  <c r="F7380" i="141"/>
  <c r="F7379" i="141"/>
  <c r="F7378" i="141"/>
  <c r="F7377" i="141"/>
  <c r="F7376" i="141"/>
  <c r="F7375" i="141"/>
  <c r="F7374" i="141"/>
  <c r="F7373" i="141"/>
  <c r="F7372" i="141"/>
  <c r="F7371" i="141"/>
  <c r="F7370" i="141"/>
  <c r="F7369" i="141"/>
  <c r="F7368" i="141"/>
  <c r="F7367" i="141"/>
  <c r="F7366" i="141"/>
  <c r="F7365" i="141"/>
  <c r="F7364" i="141"/>
  <c r="F7363" i="141"/>
  <c r="F7362" i="141"/>
  <c r="F7361" i="141"/>
  <c r="F7360" i="141"/>
  <c r="F7359" i="141"/>
  <c r="F7358" i="141"/>
  <c r="F7357" i="141"/>
  <c r="F7356" i="141"/>
  <c r="F7355" i="141"/>
  <c r="F7354" i="141"/>
  <c r="F7353" i="141"/>
  <c r="F7352" i="141"/>
  <c r="F7351" i="141"/>
  <c r="F7350" i="141"/>
  <c r="F7349" i="141"/>
  <c r="F7348" i="141"/>
  <c r="F7347" i="141"/>
  <c r="F7346" i="141"/>
  <c r="F7345" i="141"/>
  <c r="F7344" i="141"/>
  <c r="F7343" i="141"/>
  <c r="F7342" i="141"/>
  <c r="F7341" i="141"/>
  <c r="F7340" i="141"/>
  <c r="F7339" i="141"/>
  <c r="F7338" i="141"/>
  <c r="F7337" i="141"/>
  <c r="F7336" i="141"/>
  <c r="F7335" i="141"/>
  <c r="F7334" i="141"/>
  <c r="F7333" i="141"/>
  <c r="F7332" i="141"/>
  <c r="F7331" i="141"/>
  <c r="F7330" i="141"/>
  <c r="F7329" i="141"/>
  <c r="F7328" i="141"/>
  <c r="F7327" i="141"/>
  <c r="F7326" i="141"/>
  <c r="F7325" i="141"/>
  <c r="F7324" i="141"/>
  <c r="F7323" i="141"/>
  <c r="F7322" i="141"/>
  <c r="F7321" i="141"/>
  <c r="F7320" i="141"/>
  <c r="F7319" i="141"/>
  <c r="F7318" i="141"/>
  <c r="F7317" i="141"/>
  <c r="F7316" i="141"/>
  <c r="F7315" i="141"/>
  <c r="F7314" i="141"/>
  <c r="F7313" i="141"/>
  <c r="F7312" i="141"/>
  <c r="F7311" i="141"/>
  <c r="F7310" i="141"/>
  <c r="F7309" i="141"/>
  <c r="F7308" i="141"/>
  <c r="F7307" i="141"/>
  <c r="F7306" i="141"/>
  <c r="F7305" i="141"/>
  <c r="F7304" i="141"/>
  <c r="F7303" i="141"/>
  <c r="F7302" i="141"/>
  <c r="F7301" i="141"/>
  <c r="F7300" i="141"/>
  <c r="F7299" i="141"/>
  <c r="F7298" i="141"/>
  <c r="F7297" i="141"/>
  <c r="F7296" i="141"/>
  <c r="F7295" i="141"/>
  <c r="F7294" i="141"/>
  <c r="F7293" i="141"/>
  <c r="F7292" i="141"/>
  <c r="F7291" i="141"/>
  <c r="F7290" i="141"/>
  <c r="F7289" i="141"/>
  <c r="F7288" i="141"/>
  <c r="F7287" i="141"/>
  <c r="F7286" i="141"/>
  <c r="F7285" i="141"/>
  <c r="F7284" i="141"/>
  <c r="F7283" i="141"/>
  <c r="F7282" i="141"/>
  <c r="F7281" i="141"/>
  <c r="F7280" i="141"/>
  <c r="F7279" i="141"/>
  <c r="F7278" i="141"/>
  <c r="F7277" i="141"/>
  <c r="F7276" i="141"/>
  <c r="F7275" i="141"/>
  <c r="F7274" i="141"/>
  <c r="F7273" i="141"/>
  <c r="F7272" i="141"/>
  <c r="F7271" i="141"/>
  <c r="F7270" i="141"/>
  <c r="F7269" i="141"/>
  <c r="F7268" i="141"/>
  <c r="F7267" i="141"/>
  <c r="F7266" i="141"/>
  <c r="F7265" i="141"/>
  <c r="F7264" i="141"/>
  <c r="F7263" i="141"/>
  <c r="F7262" i="141"/>
  <c r="F7261" i="141"/>
  <c r="F7260" i="141"/>
  <c r="F7259" i="141"/>
  <c r="F7258" i="141"/>
  <c r="F7257" i="141"/>
  <c r="F7256" i="141"/>
  <c r="F7255" i="141"/>
  <c r="F7254" i="141"/>
  <c r="F7253" i="141"/>
  <c r="F7252" i="141"/>
  <c r="F7251" i="141"/>
  <c r="F7250" i="141"/>
  <c r="F7249" i="141"/>
  <c r="F7248" i="141"/>
  <c r="F7247" i="141"/>
  <c r="F7246" i="141"/>
  <c r="F7245" i="141"/>
  <c r="F7244" i="141"/>
  <c r="F7243" i="141"/>
  <c r="F7242" i="141"/>
  <c r="F7241" i="141"/>
  <c r="F7240" i="141"/>
  <c r="F7239" i="141"/>
  <c r="F7238" i="141"/>
  <c r="F7237" i="141"/>
  <c r="F7236" i="141"/>
  <c r="F7235" i="141"/>
  <c r="F7234" i="141"/>
  <c r="F7233" i="141"/>
  <c r="F7232" i="141"/>
  <c r="F7231" i="141"/>
  <c r="F7230" i="141"/>
  <c r="F7229" i="141"/>
  <c r="F7228" i="141"/>
  <c r="F7227" i="141"/>
  <c r="F7226" i="141"/>
  <c r="F7225" i="141"/>
  <c r="F7224" i="141"/>
  <c r="F7223" i="141"/>
  <c r="F7222" i="141"/>
  <c r="F7221" i="141"/>
  <c r="F7220" i="141"/>
  <c r="F7219" i="141"/>
  <c r="F7218" i="141"/>
  <c r="F7217" i="141"/>
  <c r="F7216" i="141"/>
  <c r="F7215" i="141"/>
  <c r="F7214" i="141"/>
  <c r="F7213" i="141"/>
  <c r="F7212" i="141"/>
  <c r="F7211" i="141"/>
  <c r="F7210" i="141"/>
  <c r="F7209" i="141"/>
  <c r="F7208" i="141"/>
  <c r="F7207" i="141"/>
  <c r="F7206" i="141"/>
  <c r="F7205" i="141"/>
  <c r="F7204" i="141"/>
  <c r="F7203" i="141"/>
  <c r="F7202" i="141"/>
  <c r="F7201" i="141"/>
  <c r="F7200" i="141"/>
  <c r="F7199" i="141"/>
  <c r="F7198" i="141"/>
  <c r="F7197" i="141"/>
  <c r="F7196" i="141"/>
  <c r="F7195" i="141"/>
  <c r="F7194" i="141"/>
  <c r="F7193" i="141"/>
  <c r="F7192" i="141"/>
  <c r="F7191" i="141"/>
  <c r="F7190" i="141"/>
  <c r="F7189" i="141"/>
  <c r="F7188" i="141"/>
  <c r="F7187" i="141"/>
  <c r="F7186" i="141"/>
  <c r="F7185" i="141"/>
  <c r="F7184" i="141"/>
  <c r="F7183" i="141"/>
  <c r="F7182" i="141"/>
  <c r="F7181" i="141"/>
  <c r="F7180" i="141"/>
  <c r="F7179" i="141"/>
  <c r="F7178" i="141"/>
  <c r="F7177" i="141"/>
  <c r="F7176" i="141"/>
  <c r="F7175" i="141"/>
  <c r="F7174" i="141"/>
  <c r="F7173" i="141"/>
  <c r="F7172" i="141"/>
  <c r="F7171" i="141"/>
  <c r="F7170" i="141"/>
  <c r="F7169" i="141"/>
  <c r="F7168" i="141"/>
  <c r="F7167" i="141"/>
  <c r="F7166" i="141"/>
  <c r="F7165" i="141"/>
  <c r="F7164" i="141"/>
  <c r="F7163" i="141"/>
  <c r="F7162" i="141"/>
  <c r="F7161" i="141"/>
  <c r="F7160" i="141"/>
  <c r="F7159" i="141"/>
  <c r="F7158" i="141"/>
  <c r="F7157" i="141"/>
  <c r="F7156" i="141"/>
  <c r="F7155" i="141"/>
  <c r="F7154" i="141"/>
  <c r="F7153" i="141"/>
  <c r="F7152" i="141"/>
  <c r="F7151" i="141"/>
  <c r="F7150" i="141"/>
  <c r="F7149" i="141"/>
  <c r="F7148" i="141"/>
  <c r="F7147" i="141"/>
  <c r="F7146" i="141"/>
  <c r="F7145" i="141"/>
  <c r="F7144" i="141"/>
  <c r="F7143" i="141"/>
  <c r="F7142" i="141"/>
  <c r="F7141" i="141"/>
  <c r="F7140" i="141"/>
  <c r="F7139" i="141"/>
  <c r="F7138" i="141"/>
  <c r="F7137" i="141"/>
  <c r="F7136" i="141"/>
  <c r="F7135" i="141"/>
  <c r="F7134" i="141"/>
  <c r="F7133" i="141"/>
  <c r="F7132" i="141"/>
  <c r="F7131" i="141"/>
  <c r="F7130" i="141"/>
  <c r="F7129" i="141"/>
  <c r="F7128" i="141"/>
  <c r="F7127" i="141"/>
  <c r="F7126" i="141"/>
  <c r="F7125" i="141"/>
  <c r="F7124" i="141"/>
  <c r="F7123" i="141"/>
  <c r="F7122" i="141"/>
  <c r="F7121" i="141"/>
  <c r="F7120" i="141"/>
  <c r="F7119" i="141"/>
  <c r="F7118" i="141"/>
  <c r="F7117" i="141"/>
  <c r="F7116" i="141"/>
  <c r="F7115" i="141"/>
  <c r="F7114" i="141"/>
  <c r="F7113" i="141"/>
  <c r="F7112" i="141"/>
  <c r="F7111" i="141"/>
  <c r="F7110" i="141"/>
  <c r="F7109" i="141"/>
  <c r="F7108" i="141"/>
  <c r="F7107" i="141"/>
  <c r="F7106" i="141"/>
  <c r="F7105" i="141"/>
  <c r="F7104" i="141"/>
  <c r="F7103" i="141"/>
  <c r="F7102" i="141"/>
  <c r="F7101" i="141"/>
  <c r="F7100" i="141"/>
  <c r="F7099" i="141"/>
  <c r="F7098" i="141"/>
  <c r="F7097" i="141"/>
  <c r="F7096" i="141"/>
  <c r="F7095" i="141"/>
  <c r="F7094" i="141"/>
  <c r="F7093" i="141"/>
  <c r="F7092" i="141"/>
  <c r="F7091" i="141"/>
  <c r="F7090" i="141"/>
  <c r="F7089" i="141"/>
  <c r="F7088" i="141"/>
  <c r="F7087" i="141"/>
  <c r="F7086" i="141"/>
  <c r="F7085" i="141"/>
  <c r="F7084" i="141"/>
  <c r="F7083" i="141"/>
  <c r="F7082" i="141"/>
  <c r="F7081" i="141"/>
  <c r="F7080" i="141"/>
  <c r="F7079" i="141"/>
  <c r="F7078" i="141"/>
  <c r="F7077" i="141"/>
  <c r="F7076" i="141"/>
  <c r="F7075" i="141"/>
  <c r="F7074" i="141"/>
  <c r="F7073" i="141"/>
  <c r="F7072" i="141"/>
  <c r="F7071" i="141"/>
  <c r="F7070" i="141"/>
  <c r="F7069" i="141"/>
  <c r="F7068" i="141"/>
  <c r="F7067" i="141"/>
  <c r="F7066" i="141"/>
  <c r="F7065" i="141"/>
  <c r="F7064" i="141"/>
  <c r="F7063" i="141"/>
  <c r="F7062" i="141"/>
  <c r="F7061" i="141"/>
  <c r="F7060" i="141"/>
  <c r="F7059" i="141"/>
  <c r="F7058" i="141"/>
  <c r="F7057" i="141"/>
  <c r="F7056" i="141"/>
  <c r="F7055" i="141"/>
  <c r="F7054" i="141"/>
  <c r="F7053" i="141"/>
  <c r="F7052" i="141"/>
  <c r="F7051" i="141"/>
  <c r="F7050" i="141"/>
  <c r="F7049" i="141"/>
  <c r="F7048" i="141"/>
  <c r="F7047" i="141"/>
  <c r="F7046" i="141"/>
  <c r="F7045" i="141"/>
  <c r="F7044" i="141"/>
  <c r="F7043" i="141"/>
  <c r="F7042" i="141"/>
  <c r="F7041" i="141"/>
  <c r="F7040" i="141"/>
  <c r="F7039" i="141"/>
  <c r="F7038" i="141"/>
  <c r="F7037" i="141"/>
  <c r="F7036" i="141"/>
  <c r="F7035" i="141"/>
  <c r="F7034" i="141"/>
  <c r="F7033" i="141"/>
  <c r="F7032" i="141"/>
  <c r="F7031" i="141"/>
  <c r="F7030" i="141"/>
  <c r="F7029" i="141"/>
  <c r="F7028" i="141"/>
  <c r="F7027" i="141"/>
  <c r="F7026" i="141"/>
  <c r="F7025" i="141"/>
  <c r="F7024" i="141"/>
  <c r="F7023" i="141"/>
  <c r="F7022" i="141"/>
  <c r="F7021" i="141"/>
  <c r="F7020" i="141"/>
  <c r="F7019" i="141"/>
  <c r="F7018" i="141"/>
  <c r="F7017" i="141"/>
  <c r="F7016" i="141"/>
  <c r="F7015" i="141"/>
  <c r="F7014" i="141"/>
  <c r="F7013" i="141"/>
  <c r="F7012" i="141"/>
  <c r="F7011" i="141"/>
  <c r="F7010" i="141"/>
  <c r="F7009" i="141"/>
  <c r="F7008" i="141"/>
  <c r="F7007" i="141"/>
  <c r="F7006" i="141"/>
  <c r="F7005" i="141"/>
  <c r="F7004" i="141"/>
  <c r="F7003" i="141"/>
  <c r="F7002" i="141"/>
  <c r="F7001" i="141"/>
  <c r="F7000" i="141"/>
  <c r="F6999" i="141"/>
  <c r="F6998" i="141"/>
  <c r="F6997" i="141"/>
  <c r="F6996" i="141"/>
  <c r="F6995" i="141"/>
  <c r="F6994" i="141"/>
  <c r="F6993" i="141"/>
  <c r="F6992" i="141"/>
  <c r="F6991" i="141"/>
  <c r="F6990" i="141"/>
  <c r="F6989" i="141"/>
  <c r="F6988" i="141"/>
  <c r="F6987" i="141"/>
  <c r="F6986" i="141"/>
  <c r="F6985" i="141"/>
  <c r="F6984" i="141"/>
  <c r="F6983" i="141"/>
  <c r="F6982" i="141"/>
  <c r="F6981" i="141"/>
  <c r="F6980" i="141"/>
  <c r="F6979" i="141"/>
  <c r="F6978" i="141"/>
  <c r="F6977" i="141"/>
  <c r="F6976" i="141"/>
  <c r="F6975" i="141"/>
  <c r="F6974" i="141"/>
  <c r="F6973" i="141"/>
  <c r="F6972" i="141"/>
  <c r="F6971" i="141"/>
  <c r="F6970" i="141"/>
  <c r="F6969" i="141"/>
  <c r="F6968" i="141"/>
  <c r="F6967" i="141"/>
  <c r="F6966" i="141"/>
  <c r="F6965" i="141"/>
  <c r="F6964" i="141"/>
  <c r="F6963" i="141"/>
  <c r="F6962" i="141"/>
  <c r="F6961" i="141"/>
  <c r="F6960" i="141"/>
  <c r="F6959" i="141"/>
  <c r="F6958" i="141"/>
  <c r="F6957" i="141"/>
  <c r="F6956" i="141"/>
  <c r="F6955" i="141"/>
  <c r="F6954" i="141"/>
  <c r="F6953" i="141"/>
  <c r="F6952" i="141"/>
  <c r="F6951" i="141"/>
  <c r="F6950" i="141"/>
  <c r="F6949" i="141"/>
  <c r="F6948" i="141"/>
  <c r="F6947" i="141"/>
  <c r="F6946" i="141"/>
  <c r="F6945" i="141"/>
  <c r="F6944" i="141"/>
  <c r="F6943" i="141"/>
  <c r="F6942" i="141"/>
  <c r="F6941" i="141"/>
  <c r="F6940" i="141"/>
  <c r="F6939" i="141"/>
  <c r="F6938" i="141"/>
  <c r="F6937" i="141"/>
  <c r="F6936" i="141"/>
  <c r="F6935" i="141"/>
  <c r="F6934" i="141"/>
  <c r="F6933" i="141"/>
  <c r="F6932" i="141"/>
  <c r="F6931" i="141"/>
  <c r="F6930" i="141"/>
  <c r="F6929" i="141"/>
  <c r="F6928" i="141"/>
  <c r="F6927" i="141"/>
  <c r="F6926" i="141"/>
  <c r="F6925" i="141"/>
  <c r="F6924" i="141"/>
  <c r="F6923" i="141"/>
  <c r="F6922" i="141"/>
  <c r="F6921" i="141"/>
  <c r="F6920" i="141"/>
  <c r="F6919" i="141"/>
  <c r="F6918" i="141"/>
  <c r="F6917" i="141"/>
  <c r="F6916" i="141"/>
  <c r="F6915" i="141"/>
  <c r="F6914" i="141"/>
  <c r="F6913" i="141"/>
  <c r="F6912" i="141"/>
  <c r="F6911" i="141"/>
  <c r="F6910" i="141"/>
  <c r="F6909" i="141"/>
  <c r="F6908" i="141"/>
  <c r="F6907" i="141"/>
  <c r="F6906" i="141"/>
  <c r="F6905" i="141"/>
  <c r="F6904" i="141"/>
  <c r="F6903" i="141"/>
  <c r="F6902" i="141"/>
  <c r="F6901" i="141"/>
  <c r="F6900" i="141"/>
  <c r="F6899" i="141"/>
  <c r="F6898" i="141"/>
  <c r="F6897" i="141"/>
  <c r="F6896" i="141"/>
  <c r="F6895" i="141"/>
  <c r="F6894" i="141"/>
  <c r="F6893" i="141"/>
  <c r="F6892" i="141"/>
  <c r="F6891" i="141"/>
  <c r="F6890" i="141"/>
  <c r="F6889" i="141"/>
  <c r="F6888" i="141"/>
  <c r="F6887" i="141"/>
  <c r="F6886" i="141"/>
  <c r="F6885" i="141"/>
  <c r="F6884" i="141"/>
  <c r="F6883" i="141"/>
  <c r="F6882" i="141"/>
  <c r="F6881" i="141"/>
  <c r="F6880" i="141"/>
  <c r="F6879" i="141"/>
  <c r="F6878" i="141"/>
  <c r="F6877" i="141"/>
  <c r="F6876" i="141"/>
  <c r="F6875" i="141"/>
  <c r="F6874" i="141"/>
  <c r="F6873" i="141"/>
  <c r="F6872" i="141"/>
  <c r="F6871" i="141"/>
  <c r="F6870" i="141"/>
  <c r="F6869" i="141"/>
  <c r="F6868" i="141"/>
  <c r="F6867" i="141"/>
  <c r="F6866" i="141"/>
  <c r="F6865" i="141"/>
  <c r="F6864" i="141"/>
  <c r="F6863" i="141"/>
  <c r="F6862" i="141"/>
  <c r="F6861" i="141"/>
  <c r="F6860" i="141"/>
  <c r="F6859" i="141"/>
  <c r="F6858" i="141"/>
  <c r="F6857" i="141"/>
  <c r="F6856" i="141"/>
  <c r="F6855" i="141"/>
  <c r="F6854" i="141"/>
  <c r="F6853" i="141"/>
  <c r="F6852" i="141"/>
  <c r="F6851" i="141"/>
  <c r="F6850" i="141"/>
  <c r="F6849" i="141"/>
  <c r="F6848" i="141"/>
  <c r="F6847" i="141"/>
  <c r="F6846" i="141"/>
  <c r="F6845" i="141"/>
  <c r="F6844" i="141"/>
  <c r="F6843" i="141"/>
  <c r="F6842" i="141"/>
  <c r="F6841" i="141"/>
  <c r="F6840" i="141"/>
  <c r="F6839" i="141"/>
  <c r="F6838" i="141"/>
  <c r="F6837" i="141"/>
  <c r="F6836" i="141"/>
  <c r="F6835" i="141"/>
  <c r="F6834" i="141"/>
  <c r="F6833" i="141"/>
  <c r="F6832" i="141"/>
  <c r="F6831" i="141"/>
  <c r="F6830" i="141"/>
  <c r="F6829" i="141"/>
  <c r="F6828" i="141"/>
  <c r="F6827" i="141"/>
  <c r="F6826" i="141"/>
  <c r="F6825" i="141"/>
  <c r="F6824" i="141"/>
  <c r="F6823" i="141"/>
  <c r="F6822" i="141"/>
  <c r="F6821" i="141"/>
  <c r="F6820" i="141"/>
  <c r="F6819" i="141"/>
  <c r="F6818" i="141"/>
  <c r="F6817" i="141"/>
  <c r="F6816" i="141"/>
  <c r="F6815" i="141"/>
  <c r="F6814" i="141"/>
  <c r="F6813" i="141"/>
  <c r="F6812" i="141"/>
  <c r="F6811" i="141"/>
  <c r="F6810" i="141"/>
  <c r="F6809" i="141"/>
  <c r="F6808" i="141"/>
  <c r="F6807" i="141"/>
  <c r="F6806" i="141"/>
  <c r="F6805" i="141"/>
  <c r="F6804" i="141"/>
  <c r="F6803" i="141"/>
  <c r="F6802" i="141"/>
  <c r="F6801" i="141"/>
  <c r="F6800" i="141"/>
  <c r="F6799" i="141"/>
  <c r="F6798" i="141"/>
  <c r="F6797" i="141"/>
  <c r="F6796" i="141"/>
  <c r="F6795" i="141"/>
  <c r="F6794" i="141"/>
  <c r="F6793" i="141"/>
  <c r="F6792" i="141"/>
  <c r="F6791" i="141"/>
  <c r="F6790" i="141"/>
  <c r="F6789" i="141"/>
  <c r="F6788" i="141"/>
  <c r="F6787" i="141"/>
  <c r="F6786" i="141"/>
  <c r="F6785" i="141"/>
  <c r="F6784" i="141"/>
  <c r="F6783" i="141"/>
  <c r="F6782" i="141"/>
  <c r="F6781" i="141"/>
  <c r="F6780" i="141"/>
  <c r="F6779" i="141"/>
  <c r="F6778" i="141"/>
  <c r="F6777" i="141"/>
  <c r="F6776" i="141"/>
  <c r="F6775" i="141"/>
  <c r="F6774" i="141"/>
  <c r="F6773" i="141"/>
  <c r="F6772" i="141"/>
  <c r="F6771" i="141"/>
  <c r="F6770" i="141"/>
  <c r="F6769" i="141"/>
  <c r="F6768" i="141"/>
  <c r="F6767" i="141"/>
  <c r="F6766" i="141"/>
  <c r="F6765" i="141"/>
  <c r="F6764" i="141"/>
  <c r="F6763" i="141"/>
  <c r="F6762" i="141"/>
  <c r="F6761" i="141"/>
  <c r="F6760" i="141"/>
  <c r="F6759" i="141"/>
  <c r="F6758" i="141"/>
  <c r="F6757" i="141"/>
  <c r="F6756" i="141"/>
  <c r="F6755" i="141"/>
  <c r="F6754" i="141"/>
  <c r="F6753" i="141"/>
  <c r="F6752" i="141"/>
  <c r="F6751" i="141"/>
  <c r="F6750" i="141"/>
  <c r="F6749" i="141"/>
  <c r="F6748" i="141"/>
  <c r="F6747" i="141"/>
  <c r="F6746" i="141"/>
  <c r="F6745" i="141"/>
  <c r="F6744" i="141"/>
  <c r="F6743" i="141"/>
  <c r="F6742" i="141"/>
  <c r="F6741" i="141"/>
  <c r="F6740" i="141"/>
  <c r="F6739" i="141"/>
  <c r="F6738" i="141"/>
  <c r="F6737" i="141"/>
  <c r="F6736" i="141"/>
  <c r="F6735" i="141"/>
  <c r="F6734" i="141"/>
  <c r="F6733" i="141"/>
  <c r="F6732" i="141"/>
  <c r="F6731" i="141"/>
  <c r="F6730" i="141"/>
  <c r="F6729" i="141"/>
  <c r="F6728" i="141"/>
  <c r="F6727" i="141"/>
  <c r="F6726" i="141"/>
  <c r="F6725" i="141"/>
  <c r="F6724" i="141"/>
  <c r="F6723" i="141"/>
  <c r="F6722" i="141"/>
  <c r="F6721" i="141"/>
  <c r="F6720" i="141"/>
  <c r="F6719" i="141"/>
  <c r="F6718" i="141"/>
  <c r="F6717" i="141"/>
  <c r="F6716" i="141"/>
  <c r="F6715" i="141"/>
  <c r="F6714" i="141"/>
  <c r="F6713" i="141"/>
  <c r="F6712" i="141"/>
  <c r="F6711" i="141"/>
  <c r="F6710" i="141"/>
  <c r="F6709" i="141"/>
  <c r="F6708" i="141"/>
  <c r="F6707" i="141"/>
  <c r="F6706" i="141"/>
  <c r="F6705" i="141"/>
  <c r="F6704" i="141"/>
  <c r="F6703" i="141"/>
  <c r="F6702" i="141"/>
  <c r="F6701" i="141"/>
  <c r="F6700" i="141"/>
  <c r="F6699" i="141"/>
  <c r="F6698" i="141"/>
  <c r="F6697" i="141"/>
  <c r="F6696" i="141"/>
  <c r="F6695" i="141"/>
  <c r="F6694" i="141"/>
  <c r="F6693" i="141"/>
  <c r="F6692" i="141"/>
  <c r="F6691" i="141"/>
  <c r="F6690" i="141"/>
  <c r="F6689" i="141"/>
  <c r="F6688" i="141"/>
  <c r="F6687" i="141"/>
  <c r="F6686" i="141"/>
  <c r="F6685" i="141"/>
  <c r="F6684" i="141"/>
  <c r="F6683" i="141"/>
  <c r="F6682" i="141"/>
  <c r="F6681" i="141"/>
  <c r="F6680" i="141"/>
  <c r="F6679" i="141"/>
  <c r="F6678" i="141"/>
  <c r="F6677" i="141"/>
  <c r="F6676" i="141"/>
  <c r="F6675" i="141"/>
  <c r="F6674" i="141"/>
  <c r="F6673" i="141"/>
  <c r="F6672" i="141"/>
  <c r="F6671" i="141"/>
  <c r="F6670" i="141"/>
  <c r="F6669" i="141"/>
  <c r="F6668" i="141"/>
  <c r="F6667" i="141"/>
  <c r="F6666" i="141"/>
  <c r="F6665" i="141"/>
  <c r="F6664" i="141"/>
  <c r="F6663" i="141"/>
  <c r="F6662" i="141"/>
  <c r="F6661" i="141"/>
  <c r="F6660" i="141"/>
  <c r="F6659" i="141"/>
  <c r="F6658" i="141"/>
  <c r="F6657" i="141"/>
  <c r="F6656" i="141"/>
  <c r="F6655" i="141"/>
  <c r="F6654" i="141"/>
  <c r="F6653" i="141"/>
  <c r="F6652" i="141"/>
  <c r="F6651" i="141"/>
  <c r="F6650" i="141"/>
  <c r="F6649" i="141"/>
  <c r="F6648" i="141"/>
  <c r="F6647" i="141"/>
  <c r="F6646" i="141"/>
  <c r="F6645" i="141"/>
  <c r="F6644" i="141"/>
  <c r="F6643" i="141"/>
  <c r="F6642" i="141"/>
  <c r="F6641" i="141"/>
  <c r="F6640" i="141"/>
  <c r="F6639" i="141"/>
  <c r="F6638" i="141"/>
  <c r="F6637" i="141"/>
  <c r="F6636" i="141"/>
  <c r="F6635" i="141"/>
  <c r="F6634" i="141"/>
  <c r="F6633" i="141"/>
  <c r="F6632" i="141"/>
  <c r="F6631" i="141"/>
  <c r="F6630" i="141"/>
  <c r="F6629" i="141"/>
  <c r="F6628" i="141"/>
  <c r="F6627" i="141"/>
  <c r="F6626" i="141"/>
  <c r="F6625" i="141"/>
  <c r="F6624" i="141"/>
  <c r="F6623" i="141"/>
  <c r="F6622" i="141"/>
  <c r="F6621" i="141"/>
  <c r="F6620" i="141"/>
  <c r="F6619" i="141"/>
  <c r="F6618" i="141"/>
  <c r="F6617" i="141"/>
  <c r="F6616" i="141"/>
  <c r="F6615" i="141"/>
  <c r="F6614" i="141"/>
  <c r="F6613" i="141"/>
  <c r="F6612" i="141"/>
  <c r="F6611" i="141"/>
  <c r="F6610" i="141"/>
  <c r="F6609" i="141"/>
  <c r="F6608" i="141"/>
  <c r="F6607" i="141"/>
  <c r="F6606" i="141"/>
  <c r="F6605" i="141"/>
  <c r="F6604" i="141"/>
  <c r="F6603" i="141"/>
  <c r="F6602" i="141"/>
  <c r="F6601" i="141"/>
  <c r="F6600" i="141"/>
  <c r="F6599" i="141"/>
  <c r="F6598" i="141"/>
  <c r="F6597" i="141"/>
  <c r="F6596" i="141"/>
  <c r="F6595" i="141"/>
  <c r="F6594" i="141"/>
  <c r="F6593" i="141"/>
  <c r="F6592" i="141"/>
  <c r="F6591" i="141"/>
  <c r="F6590" i="141"/>
  <c r="F6589" i="141"/>
  <c r="F6588" i="141"/>
  <c r="F6587" i="141"/>
  <c r="F6586" i="141"/>
  <c r="F6585" i="141"/>
  <c r="F6584" i="141"/>
  <c r="F6583" i="141"/>
  <c r="F6582" i="141"/>
  <c r="F6581" i="141"/>
  <c r="F6580" i="141"/>
  <c r="F6579" i="141"/>
  <c r="F6578" i="141"/>
  <c r="F6577" i="141"/>
  <c r="F6576" i="141"/>
  <c r="F6575" i="141"/>
  <c r="F6574" i="141"/>
  <c r="F6573" i="141"/>
  <c r="F6572" i="141"/>
  <c r="F6571" i="141"/>
  <c r="F6570" i="141"/>
  <c r="F6569" i="141"/>
  <c r="F6568" i="141"/>
  <c r="F6567" i="141"/>
  <c r="F6566" i="141"/>
  <c r="F6565" i="141"/>
  <c r="F6564" i="141"/>
  <c r="F6563" i="141"/>
  <c r="F6562" i="141"/>
  <c r="F6561" i="141"/>
  <c r="F6560" i="141"/>
  <c r="F6559" i="141"/>
  <c r="F6558" i="141"/>
  <c r="F6557" i="141"/>
  <c r="F6556" i="141"/>
  <c r="F6555" i="141"/>
  <c r="F6554" i="141"/>
  <c r="F6553" i="141"/>
  <c r="F6552" i="141"/>
  <c r="F6551" i="141"/>
  <c r="F6550" i="141"/>
  <c r="F6549" i="141"/>
  <c r="F6548" i="141"/>
  <c r="F6547" i="141"/>
  <c r="F6546" i="141"/>
  <c r="F6545" i="141"/>
  <c r="F6544" i="141"/>
  <c r="F6543" i="141"/>
  <c r="F6542" i="141"/>
  <c r="F6541" i="141"/>
  <c r="F6540" i="141"/>
  <c r="F6539" i="141"/>
  <c r="F6538" i="141"/>
  <c r="F6537" i="141"/>
  <c r="F6536" i="141"/>
  <c r="F6535" i="141"/>
  <c r="F6534" i="141"/>
  <c r="F6533" i="141"/>
  <c r="F6532" i="141"/>
  <c r="F6531" i="141"/>
  <c r="F6530" i="141"/>
  <c r="F6529" i="141"/>
  <c r="F6528" i="141"/>
  <c r="F6527" i="141"/>
  <c r="F6526" i="141"/>
  <c r="F6525" i="141"/>
  <c r="F6524" i="141"/>
  <c r="F6523" i="141"/>
  <c r="F6522" i="141"/>
  <c r="F6521" i="141"/>
  <c r="F6520" i="141"/>
  <c r="F6519" i="141"/>
  <c r="F6518" i="141"/>
  <c r="F6517" i="141"/>
  <c r="F6516" i="141"/>
  <c r="F6515" i="141"/>
  <c r="F6514" i="141"/>
  <c r="F6513" i="141"/>
  <c r="F6512" i="141"/>
  <c r="F6511" i="141"/>
  <c r="F6510" i="141"/>
  <c r="F6509" i="141"/>
  <c r="F6508" i="141"/>
  <c r="F6507" i="141"/>
  <c r="F6506" i="141"/>
  <c r="F6505" i="141"/>
  <c r="F6504" i="141"/>
  <c r="F6503" i="141"/>
  <c r="F6502" i="141"/>
  <c r="F6501" i="141"/>
  <c r="F6500" i="141"/>
  <c r="F6499" i="141"/>
  <c r="F6498" i="141"/>
  <c r="F6497" i="141"/>
  <c r="F6496" i="141"/>
  <c r="F6495" i="141"/>
  <c r="F6494" i="141"/>
  <c r="F6493" i="141"/>
  <c r="F6492" i="141"/>
  <c r="F6491" i="141"/>
  <c r="F6490" i="141"/>
  <c r="F6489" i="141"/>
  <c r="F6488" i="141"/>
  <c r="F6487" i="141"/>
  <c r="F6486" i="141"/>
  <c r="F6485" i="141"/>
  <c r="F6484" i="141"/>
  <c r="F6483" i="141"/>
  <c r="F6482" i="141"/>
  <c r="F6481" i="141"/>
  <c r="F6480" i="141"/>
  <c r="F6479" i="141"/>
  <c r="F6478" i="141"/>
  <c r="F6477" i="141"/>
  <c r="F6476" i="141"/>
  <c r="F6475" i="141"/>
  <c r="F6474" i="141"/>
  <c r="F6473" i="141"/>
  <c r="F6472" i="141"/>
  <c r="F6471" i="141"/>
  <c r="F6470" i="141"/>
  <c r="F6469" i="141"/>
  <c r="F6468" i="141"/>
  <c r="F6467" i="141"/>
  <c r="F6466" i="141"/>
  <c r="F6465" i="141"/>
  <c r="F6464" i="141"/>
  <c r="F6463" i="141"/>
  <c r="F6462" i="141"/>
  <c r="F6461" i="141"/>
  <c r="F6460" i="141"/>
  <c r="F6459" i="141"/>
  <c r="F6458" i="141"/>
  <c r="F6457" i="141"/>
  <c r="F6456" i="141"/>
  <c r="F6455" i="141"/>
  <c r="F6454" i="141"/>
  <c r="F6453" i="141"/>
  <c r="F6452" i="141"/>
  <c r="F6451" i="141"/>
  <c r="F6450" i="141"/>
  <c r="F6449" i="141"/>
  <c r="F6448" i="141"/>
  <c r="F6447" i="141"/>
  <c r="F6446" i="141"/>
  <c r="F6445" i="141"/>
  <c r="F6444" i="141"/>
  <c r="F6443" i="141"/>
  <c r="F6442" i="141"/>
  <c r="F6441" i="141"/>
  <c r="F6440" i="141"/>
  <c r="F6439" i="141"/>
  <c r="F6438" i="141"/>
  <c r="F6437" i="141"/>
  <c r="F6436" i="141"/>
  <c r="F6435" i="141"/>
  <c r="F6434" i="141"/>
  <c r="F6433" i="141"/>
  <c r="F6432" i="141"/>
  <c r="F6431" i="141"/>
  <c r="F6430" i="141"/>
  <c r="F6429" i="141"/>
  <c r="F6428" i="141"/>
  <c r="F6427" i="141"/>
  <c r="F6426" i="141"/>
  <c r="F6425" i="141"/>
  <c r="F6424" i="141"/>
  <c r="F6423" i="141"/>
  <c r="F6422" i="141"/>
  <c r="F6421" i="141"/>
  <c r="F6420" i="141"/>
  <c r="F6419" i="141"/>
  <c r="F6418" i="141"/>
  <c r="F6417" i="141"/>
  <c r="F6416" i="141"/>
  <c r="F6415" i="141"/>
  <c r="F6414" i="141"/>
  <c r="F6413" i="141"/>
  <c r="F6412" i="141"/>
  <c r="F6411" i="141"/>
  <c r="F6410" i="141"/>
  <c r="F6409" i="141"/>
  <c r="F6408" i="141"/>
  <c r="F6407" i="141"/>
  <c r="F6406" i="141"/>
  <c r="F6405" i="141"/>
  <c r="F6404" i="141"/>
  <c r="F6403" i="141"/>
  <c r="F6402" i="141"/>
  <c r="F6401" i="141"/>
  <c r="F6400" i="141"/>
  <c r="F6399" i="141"/>
  <c r="F6398" i="141"/>
  <c r="F6397" i="141"/>
  <c r="F6396" i="141"/>
  <c r="F6395" i="141"/>
  <c r="F6394" i="141"/>
  <c r="F6393" i="141"/>
  <c r="F6392" i="141"/>
  <c r="F6391" i="141"/>
  <c r="F6390" i="141"/>
  <c r="F6389" i="141"/>
  <c r="F6388" i="141"/>
  <c r="F6387" i="141"/>
  <c r="F6386" i="141"/>
  <c r="F6385" i="141"/>
  <c r="F6384" i="141"/>
  <c r="F6383" i="141"/>
  <c r="F6382" i="141"/>
  <c r="F6381" i="141"/>
  <c r="F6380" i="141"/>
  <c r="F6379" i="141"/>
  <c r="F6378" i="141"/>
  <c r="F6377" i="141"/>
  <c r="F6376" i="141"/>
  <c r="F6375" i="141"/>
  <c r="F6374" i="141"/>
  <c r="F6373" i="141"/>
  <c r="F6372" i="141"/>
  <c r="F6371" i="141"/>
  <c r="F6370" i="141"/>
  <c r="F6369" i="141"/>
  <c r="F6368" i="141"/>
  <c r="F6367" i="141"/>
  <c r="F6366" i="141"/>
  <c r="F6365" i="141"/>
  <c r="F6364" i="141"/>
  <c r="F6363" i="141"/>
  <c r="F6362" i="141"/>
  <c r="F6361" i="141"/>
  <c r="F6360" i="141"/>
  <c r="F6359" i="141"/>
  <c r="F6358" i="141"/>
  <c r="F6357" i="141"/>
  <c r="F6356" i="141"/>
  <c r="F6355" i="141"/>
  <c r="F6354" i="141"/>
  <c r="F6353" i="141"/>
  <c r="F6352" i="141"/>
  <c r="F6351" i="141"/>
  <c r="F6350" i="141"/>
  <c r="F6349" i="141"/>
  <c r="F6348" i="141"/>
  <c r="F6347" i="141"/>
  <c r="F6346" i="141"/>
  <c r="F6345" i="141"/>
  <c r="F6344" i="141"/>
  <c r="F6343" i="141"/>
  <c r="F6342" i="141"/>
  <c r="F6341" i="141"/>
  <c r="F6340" i="141"/>
  <c r="F6339" i="141"/>
  <c r="F6338" i="141"/>
  <c r="F6337" i="141"/>
  <c r="F6336" i="141"/>
  <c r="F6335" i="141"/>
  <c r="F6334" i="141"/>
  <c r="F6333" i="141"/>
  <c r="F6332" i="141"/>
  <c r="F6331" i="141"/>
  <c r="F6330" i="141"/>
  <c r="F6329" i="141"/>
  <c r="F6328" i="141"/>
  <c r="F6327" i="141"/>
  <c r="F6326" i="141"/>
  <c r="F6325" i="141"/>
  <c r="F6324" i="141"/>
  <c r="F6323" i="141"/>
  <c r="F6322" i="141"/>
  <c r="F6321" i="141"/>
  <c r="F6320" i="141"/>
  <c r="F6319" i="141"/>
  <c r="F6318" i="141"/>
  <c r="F6317" i="141"/>
  <c r="F6316" i="141"/>
  <c r="F6315" i="141"/>
  <c r="F6314" i="141"/>
  <c r="F6313" i="141"/>
  <c r="F6312" i="141"/>
  <c r="F6311" i="141"/>
  <c r="F6310" i="141"/>
  <c r="F6309" i="141"/>
  <c r="F6308" i="141"/>
  <c r="F6307" i="141"/>
  <c r="F6306" i="141"/>
  <c r="F6305" i="141"/>
  <c r="F6304" i="141"/>
  <c r="F6303" i="141"/>
  <c r="F6302" i="141"/>
  <c r="F6301" i="141"/>
  <c r="F6300" i="141"/>
  <c r="F6299" i="141"/>
  <c r="F6298" i="141"/>
  <c r="F6297" i="141"/>
  <c r="F6296" i="141"/>
  <c r="F6295" i="141"/>
  <c r="F6294" i="141"/>
  <c r="F6293" i="141"/>
  <c r="F6292" i="141"/>
  <c r="F6291" i="141"/>
  <c r="F6290" i="141"/>
  <c r="F6289" i="141"/>
  <c r="F6288" i="141"/>
  <c r="F6287" i="141"/>
  <c r="F6286" i="141"/>
  <c r="F6285" i="141"/>
  <c r="F6284" i="141"/>
  <c r="F6283" i="141"/>
  <c r="F6282" i="141"/>
  <c r="F6281" i="141"/>
  <c r="F6280" i="141"/>
  <c r="F6279" i="141"/>
  <c r="F6278" i="141"/>
  <c r="F6277" i="141"/>
  <c r="F6276" i="141"/>
  <c r="F6275" i="141"/>
  <c r="F6274" i="141"/>
  <c r="F6273" i="141"/>
  <c r="F6272" i="141"/>
  <c r="F6271" i="141"/>
  <c r="F6270" i="141"/>
  <c r="F6269" i="141"/>
  <c r="F6268" i="141"/>
  <c r="F6267" i="141"/>
  <c r="F6266" i="141"/>
  <c r="F6265" i="141"/>
  <c r="F6264" i="141"/>
  <c r="F6263" i="141"/>
  <c r="F6262" i="141"/>
  <c r="F6261" i="141"/>
  <c r="F6260" i="141"/>
  <c r="F6259" i="141"/>
  <c r="F6258" i="141"/>
  <c r="F6257" i="141"/>
  <c r="F6256" i="141"/>
  <c r="F6255" i="141"/>
  <c r="F6254" i="141"/>
  <c r="F6253" i="141"/>
  <c r="F6252" i="141"/>
  <c r="F6251" i="141"/>
  <c r="F6250" i="141"/>
  <c r="F6249" i="141"/>
  <c r="F6248" i="141"/>
  <c r="F6247" i="141"/>
  <c r="F6246" i="141"/>
  <c r="F6245" i="141"/>
  <c r="F6244" i="141"/>
  <c r="F6243" i="141"/>
  <c r="F6242" i="141"/>
  <c r="F6241" i="141"/>
  <c r="F6240" i="141"/>
  <c r="F6239" i="141"/>
  <c r="F6238" i="141"/>
  <c r="F6237" i="141"/>
  <c r="F6236" i="141"/>
  <c r="F6235" i="141"/>
  <c r="F6234" i="141"/>
  <c r="F6233" i="141"/>
  <c r="F6232" i="141"/>
  <c r="F6231" i="141"/>
  <c r="F6230" i="141"/>
  <c r="F6229" i="141"/>
  <c r="F6228" i="141"/>
  <c r="F6227" i="141"/>
  <c r="F6226" i="141"/>
  <c r="F6225" i="141"/>
  <c r="F6224" i="141"/>
  <c r="F6223" i="141"/>
  <c r="F6222" i="141"/>
  <c r="F6221" i="141"/>
  <c r="F6220" i="141"/>
  <c r="F6219" i="141"/>
  <c r="F6218" i="141"/>
  <c r="F6217" i="141"/>
  <c r="F6216" i="141"/>
  <c r="F6215" i="141"/>
  <c r="F6214" i="141"/>
  <c r="F6213" i="141"/>
  <c r="F6212" i="141"/>
  <c r="F6211" i="141"/>
  <c r="F6210" i="141"/>
  <c r="F6209" i="141"/>
  <c r="F6208" i="141"/>
  <c r="F6207" i="141"/>
  <c r="F6206" i="141"/>
  <c r="F6205" i="141"/>
  <c r="F6204" i="141"/>
  <c r="F6203" i="141"/>
  <c r="F6202" i="141"/>
  <c r="F6201" i="141"/>
  <c r="F6200" i="141"/>
  <c r="F6199" i="141"/>
  <c r="F6198" i="141"/>
  <c r="F6197" i="141"/>
  <c r="F6196" i="141"/>
  <c r="F6195" i="141"/>
  <c r="F6194" i="141"/>
  <c r="F6193" i="141"/>
  <c r="F6192" i="141"/>
  <c r="F6191" i="141"/>
  <c r="F6190" i="141"/>
  <c r="F6189" i="141"/>
  <c r="F6188" i="141"/>
  <c r="F6187" i="141"/>
  <c r="F6186" i="141"/>
  <c r="F6185" i="141"/>
  <c r="F6184" i="141"/>
  <c r="F6183" i="141"/>
  <c r="F6182" i="141"/>
  <c r="F6181" i="141"/>
  <c r="F6180" i="141"/>
  <c r="F6179" i="141"/>
  <c r="F6178" i="141"/>
  <c r="F6177" i="141"/>
  <c r="F6176" i="141"/>
  <c r="F6175" i="141"/>
  <c r="F6174" i="141"/>
  <c r="F6173" i="141"/>
  <c r="F6172" i="141"/>
  <c r="F6171" i="141"/>
  <c r="F6170" i="141"/>
  <c r="F6169" i="141"/>
  <c r="F6168" i="141"/>
  <c r="F6167" i="141"/>
  <c r="F6166" i="141"/>
  <c r="F6165" i="141"/>
  <c r="F6164" i="141"/>
  <c r="F6163" i="141"/>
  <c r="F6162" i="141"/>
  <c r="F6161" i="141"/>
  <c r="F6160" i="141"/>
  <c r="F6159" i="141"/>
  <c r="F6158" i="141"/>
  <c r="F6157" i="141"/>
  <c r="F6156" i="141"/>
  <c r="F6155" i="141"/>
  <c r="F6154" i="141"/>
  <c r="F6153" i="141"/>
  <c r="F6152" i="141"/>
  <c r="F6151" i="141"/>
  <c r="F6150" i="141"/>
  <c r="F6149" i="141"/>
  <c r="F6148" i="141"/>
  <c r="F6147" i="141"/>
  <c r="F6146" i="141"/>
  <c r="F6145" i="141"/>
  <c r="F6144" i="141"/>
  <c r="F6143" i="141"/>
  <c r="F6142" i="141"/>
  <c r="F6141" i="141"/>
  <c r="F6140" i="141"/>
  <c r="F6139" i="141"/>
  <c r="F6138" i="141"/>
  <c r="F6137" i="141"/>
  <c r="F6136" i="141"/>
  <c r="F6135" i="141"/>
  <c r="F6134" i="141"/>
  <c r="F6133" i="141"/>
  <c r="F6132" i="141"/>
  <c r="F6131" i="141"/>
  <c r="F6130" i="141"/>
  <c r="F6129" i="141"/>
  <c r="F6128" i="141"/>
  <c r="F6127" i="141"/>
  <c r="F6126" i="141"/>
  <c r="F6125" i="141"/>
  <c r="F6124" i="141"/>
  <c r="F6123" i="141"/>
  <c r="F6122" i="141"/>
  <c r="F6121" i="141"/>
  <c r="F6120" i="141"/>
  <c r="F6119" i="141"/>
  <c r="F6118" i="141"/>
  <c r="F6117" i="141"/>
  <c r="F6116" i="141"/>
  <c r="F6115" i="141"/>
  <c r="F6114" i="141"/>
  <c r="F6113" i="141"/>
  <c r="F6112" i="141"/>
  <c r="F6111" i="141"/>
  <c r="F6110" i="141"/>
  <c r="F6109" i="141"/>
  <c r="F6108" i="141"/>
  <c r="F6107" i="141"/>
  <c r="F6106" i="141"/>
  <c r="F6105" i="141"/>
  <c r="F6104" i="141"/>
  <c r="F6103" i="141"/>
  <c r="F6102" i="141"/>
  <c r="F6101" i="141"/>
  <c r="F6100" i="141"/>
  <c r="F6099" i="141"/>
  <c r="F6098" i="141"/>
  <c r="F6097" i="141"/>
  <c r="F6096" i="141"/>
  <c r="F6095" i="141"/>
  <c r="F6094" i="141"/>
  <c r="F6093" i="141"/>
  <c r="F6092" i="141"/>
  <c r="F6091" i="141"/>
  <c r="F6090" i="141"/>
  <c r="F6089" i="141"/>
  <c r="F6088" i="141"/>
  <c r="F6087" i="141"/>
  <c r="F6086" i="141"/>
  <c r="F6085" i="141"/>
  <c r="F6084" i="141"/>
  <c r="F6083" i="141"/>
  <c r="F6082" i="141"/>
  <c r="F6081" i="141"/>
  <c r="F6080" i="141"/>
  <c r="F6079" i="141"/>
  <c r="F6078" i="141"/>
  <c r="F6077" i="141"/>
  <c r="F6076" i="141"/>
  <c r="F6075" i="141"/>
  <c r="F6074" i="141"/>
  <c r="F6073" i="141"/>
  <c r="F6072" i="141"/>
  <c r="F6071" i="141"/>
  <c r="F6070" i="141"/>
  <c r="F6069" i="141"/>
  <c r="F6068" i="141"/>
  <c r="F6067" i="141"/>
  <c r="F6066" i="141"/>
  <c r="F6065" i="141"/>
  <c r="F6064" i="141"/>
  <c r="F6063" i="141"/>
  <c r="F6062" i="141"/>
  <c r="F6061" i="141"/>
  <c r="F6060" i="141"/>
  <c r="F6059" i="141"/>
  <c r="F6058" i="141"/>
  <c r="F6057" i="141"/>
  <c r="F6056" i="141"/>
  <c r="F6055" i="141"/>
  <c r="F6054" i="141"/>
  <c r="F6053" i="141"/>
  <c r="F6052" i="141"/>
  <c r="F6051" i="141"/>
  <c r="F6050" i="141"/>
  <c r="F6049" i="141"/>
  <c r="F6048" i="141"/>
  <c r="F6047" i="141"/>
  <c r="F6046" i="141"/>
  <c r="F6045" i="141"/>
  <c r="F6044" i="141"/>
  <c r="F6043" i="141"/>
  <c r="F6042" i="141"/>
  <c r="F6041" i="141"/>
  <c r="F6040" i="141"/>
  <c r="F6039" i="141"/>
  <c r="F6038" i="141"/>
  <c r="F6037" i="141"/>
  <c r="F6036" i="141"/>
  <c r="F6035" i="141"/>
  <c r="F6034" i="141"/>
  <c r="F6033" i="141"/>
  <c r="F6032" i="141"/>
  <c r="F6031" i="141"/>
  <c r="F6030" i="141"/>
  <c r="F6029" i="141"/>
  <c r="F6028" i="141"/>
  <c r="F6027" i="141"/>
  <c r="F6026" i="141"/>
  <c r="F6025" i="141"/>
  <c r="F6024" i="141"/>
  <c r="F6023" i="141"/>
  <c r="F6022" i="141"/>
  <c r="F6021" i="141"/>
  <c r="F6020" i="141"/>
  <c r="F6019" i="141"/>
  <c r="F6018" i="141"/>
  <c r="F6017" i="141"/>
  <c r="F6016" i="141"/>
  <c r="F6015" i="141"/>
  <c r="F6014" i="141"/>
  <c r="F6013" i="141"/>
  <c r="F6012" i="141"/>
  <c r="F6011" i="141"/>
  <c r="F6010" i="141"/>
  <c r="F6009" i="141"/>
  <c r="F6008" i="141"/>
  <c r="F6007" i="141"/>
  <c r="F6006" i="141"/>
  <c r="F6005" i="141"/>
  <c r="F6004" i="141"/>
  <c r="F6003" i="141"/>
  <c r="F6002" i="141"/>
  <c r="F6001" i="141"/>
  <c r="F6000" i="141"/>
  <c r="F5999" i="141"/>
  <c r="F5998" i="141"/>
  <c r="F5997" i="141"/>
  <c r="F5996" i="141"/>
  <c r="F5995" i="141"/>
  <c r="F5994" i="141"/>
  <c r="F5993" i="141"/>
  <c r="F5992" i="141"/>
  <c r="F5991" i="141"/>
  <c r="F5990" i="141"/>
  <c r="F5989" i="141"/>
  <c r="F5988" i="141"/>
  <c r="F5987" i="141"/>
  <c r="F5986" i="141"/>
  <c r="F5985" i="141"/>
  <c r="F5984" i="141"/>
  <c r="F5983" i="141"/>
  <c r="F5982" i="141"/>
  <c r="F5981" i="141"/>
  <c r="F5980" i="141"/>
  <c r="F5979" i="141"/>
  <c r="F5978" i="141"/>
  <c r="F5977" i="141"/>
  <c r="F5976" i="141"/>
  <c r="F5975" i="141"/>
  <c r="F5974" i="141"/>
  <c r="F5973" i="141"/>
  <c r="F5972" i="141"/>
  <c r="F5971" i="141"/>
  <c r="F5970" i="141"/>
  <c r="F5969" i="141"/>
  <c r="F5968" i="141"/>
  <c r="F5967" i="141"/>
  <c r="F5966" i="141"/>
  <c r="F5965" i="141"/>
  <c r="F5964" i="141"/>
  <c r="F5963" i="141"/>
  <c r="F5962" i="141"/>
  <c r="F5961" i="141"/>
  <c r="F5960" i="141"/>
  <c r="F5959" i="141"/>
  <c r="F5958" i="141"/>
  <c r="F5957" i="141"/>
  <c r="F5956" i="141"/>
  <c r="F5955" i="141"/>
  <c r="F5954" i="141"/>
  <c r="F5953" i="141"/>
  <c r="F5952" i="141"/>
  <c r="F5951" i="141"/>
  <c r="F5950" i="141"/>
  <c r="F5949" i="141"/>
  <c r="F5948" i="141"/>
  <c r="F5947" i="141"/>
  <c r="F5946" i="141"/>
  <c r="F5945" i="141"/>
  <c r="F5944" i="141"/>
  <c r="F5943" i="141"/>
  <c r="F5942" i="141"/>
  <c r="F5941" i="141"/>
  <c r="F5940" i="141"/>
  <c r="F5939" i="141"/>
  <c r="F5938" i="141"/>
  <c r="F5937" i="141"/>
  <c r="F5936" i="141"/>
  <c r="F5935" i="141"/>
  <c r="F5934" i="141"/>
  <c r="F5933" i="141"/>
  <c r="F5932" i="141"/>
  <c r="F5931" i="141"/>
  <c r="F5930" i="141"/>
  <c r="F5929" i="141"/>
  <c r="F5928" i="141"/>
  <c r="F5927" i="141"/>
  <c r="F5926" i="141"/>
  <c r="F5925" i="141"/>
  <c r="F5924" i="141"/>
  <c r="F5923" i="141"/>
  <c r="F5922" i="141"/>
  <c r="F5921" i="141"/>
  <c r="F5920" i="141"/>
  <c r="F5919" i="141"/>
  <c r="F5918" i="141"/>
  <c r="F5917" i="141"/>
  <c r="F5916" i="141"/>
  <c r="F5915" i="141"/>
  <c r="F5914" i="141"/>
  <c r="F5913" i="141"/>
  <c r="F5912" i="141"/>
  <c r="F5911" i="141"/>
  <c r="F5910" i="141"/>
  <c r="F5909" i="141"/>
  <c r="F5908" i="141"/>
  <c r="F5907" i="141"/>
  <c r="F5906" i="141"/>
  <c r="F5905" i="141"/>
  <c r="F5904" i="141"/>
  <c r="F5903" i="141"/>
  <c r="F5902" i="141"/>
  <c r="F5901" i="141"/>
  <c r="F5900" i="141"/>
  <c r="F5899" i="141"/>
  <c r="F5898" i="141"/>
  <c r="F5897" i="141"/>
  <c r="F5896" i="141"/>
  <c r="F5895" i="141"/>
  <c r="F5894" i="141"/>
  <c r="F5893" i="141"/>
  <c r="F5892" i="141"/>
  <c r="F5891" i="141"/>
  <c r="F5890" i="141"/>
  <c r="F5889" i="141"/>
  <c r="F5888" i="141"/>
  <c r="F5887" i="141"/>
  <c r="F5886" i="141"/>
  <c r="F5885" i="141"/>
  <c r="F5884" i="141"/>
  <c r="F5883" i="141"/>
  <c r="F5882" i="141"/>
  <c r="F5881" i="141"/>
  <c r="F5880" i="141"/>
  <c r="F5879" i="141"/>
  <c r="F5878" i="141"/>
  <c r="F5877" i="141"/>
  <c r="F5876" i="141"/>
  <c r="F5875" i="141"/>
  <c r="F5874" i="141"/>
  <c r="F5873" i="141"/>
  <c r="F5872" i="141"/>
  <c r="F5871" i="141"/>
  <c r="F5870" i="141"/>
  <c r="F5869" i="141"/>
  <c r="F5868" i="141"/>
  <c r="F5867" i="141"/>
  <c r="F5866" i="141"/>
  <c r="F5865" i="141"/>
  <c r="F5864" i="141"/>
  <c r="F5863" i="141"/>
  <c r="F5862" i="141"/>
  <c r="F5861" i="141"/>
  <c r="F5860" i="141"/>
  <c r="F5859" i="141"/>
  <c r="F5858" i="141"/>
  <c r="F5857" i="141"/>
  <c r="F5856" i="141"/>
  <c r="F5855" i="141"/>
  <c r="F5854" i="141"/>
  <c r="F5853" i="141"/>
  <c r="F5852" i="141"/>
  <c r="F5851" i="141"/>
  <c r="F5850" i="141"/>
  <c r="F5849" i="141"/>
  <c r="F5848" i="141"/>
  <c r="F5847" i="141"/>
  <c r="F5846" i="141"/>
  <c r="F5845" i="141"/>
  <c r="F5844" i="141"/>
  <c r="F5843" i="141"/>
  <c r="F5842" i="141"/>
  <c r="F5841" i="141"/>
  <c r="F5840" i="141"/>
  <c r="F5839" i="141"/>
  <c r="F5838" i="141"/>
  <c r="F5837" i="141"/>
  <c r="F5836" i="141"/>
  <c r="F5835" i="141"/>
  <c r="F5834" i="141"/>
  <c r="F5833" i="141"/>
  <c r="F5832" i="141"/>
  <c r="F5831" i="141"/>
  <c r="F5830" i="141"/>
  <c r="F5829" i="141"/>
  <c r="F5828" i="141"/>
  <c r="F5827" i="141"/>
  <c r="F5826" i="141"/>
  <c r="F5825" i="141"/>
  <c r="F5824" i="141"/>
  <c r="F5823" i="141"/>
  <c r="F5822" i="141"/>
  <c r="F5821" i="141"/>
  <c r="F5820" i="141"/>
  <c r="F5819" i="141"/>
  <c r="F5818" i="141"/>
  <c r="F5817" i="141"/>
  <c r="F5816" i="141"/>
  <c r="F5815" i="141"/>
  <c r="F5814" i="141"/>
  <c r="F5813" i="141"/>
  <c r="F5812" i="141"/>
  <c r="F5811" i="141"/>
  <c r="F5810" i="141"/>
  <c r="F5809" i="141"/>
  <c r="F5808" i="141"/>
  <c r="F5807" i="141"/>
  <c r="F5806" i="141"/>
  <c r="F5805" i="141"/>
  <c r="F5804" i="141"/>
  <c r="F5803" i="141"/>
  <c r="F5802" i="141"/>
  <c r="F5801" i="141"/>
  <c r="F5800" i="141"/>
  <c r="F5799" i="141"/>
  <c r="F5798" i="141"/>
  <c r="F5797" i="141"/>
  <c r="F5796" i="141"/>
  <c r="F5795" i="141"/>
  <c r="F5794" i="141"/>
  <c r="F5793" i="141"/>
  <c r="F5792" i="141"/>
  <c r="F5791" i="141"/>
  <c r="F5790" i="141"/>
  <c r="F5789" i="141"/>
  <c r="F5788" i="141"/>
  <c r="F5787" i="141"/>
  <c r="F5786" i="141"/>
  <c r="F5785" i="141"/>
  <c r="F5784" i="141"/>
  <c r="F5783" i="141"/>
  <c r="F5782" i="141"/>
  <c r="F5781" i="141"/>
  <c r="F5780" i="141"/>
  <c r="F5779" i="141"/>
  <c r="F5778" i="141"/>
  <c r="F5777" i="141"/>
  <c r="F5776" i="141"/>
  <c r="F5775" i="141"/>
  <c r="F5774" i="141"/>
  <c r="F5773" i="141"/>
  <c r="F5772" i="141"/>
  <c r="F5771" i="141"/>
  <c r="F5770" i="141"/>
  <c r="F5769" i="141"/>
  <c r="F5768" i="141"/>
  <c r="F5767" i="141"/>
  <c r="F5766" i="141"/>
  <c r="F5765" i="141"/>
  <c r="F5764" i="141"/>
  <c r="F5763" i="141"/>
  <c r="F5762" i="141"/>
  <c r="F5761" i="141"/>
  <c r="F5760" i="141"/>
  <c r="F5759" i="141"/>
  <c r="F5758" i="141"/>
  <c r="F5757" i="141"/>
  <c r="F5756" i="141"/>
  <c r="F5755" i="141"/>
  <c r="F5754" i="141"/>
  <c r="F5753" i="141"/>
  <c r="F5752" i="141"/>
  <c r="F5751" i="141"/>
  <c r="F5750" i="141"/>
  <c r="F5749" i="141"/>
  <c r="F5748" i="141"/>
  <c r="F5747" i="141"/>
  <c r="F5746" i="141"/>
  <c r="F5745" i="141"/>
  <c r="F5744" i="141"/>
  <c r="F5743" i="141"/>
  <c r="F5742" i="141"/>
  <c r="F5741" i="141"/>
  <c r="F5740" i="141"/>
  <c r="F5739" i="141"/>
  <c r="F5738" i="141"/>
  <c r="F5737" i="141"/>
  <c r="F5736" i="141"/>
  <c r="F5735" i="141"/>
  <c r="F5734" i="141"/>
  <c r="F5733" i="141"/>
  <c r="F5732" i="141"/>
  <c r="F5731" i="141"/>
  <c r="F5730" i="141"/>
  <c r="F5729" i="141"/>
  <c r="F5728" i="141"/>
  <c r="F5727" i="141"/>
  <c r="F5726" i="141"/>
  <c r="F5725" i="141"/>
  <c r="F5724" i="141"/>
  <c r="F5723" i="141"/>
  <c r="F5722" i="141"/>
  <c r="F5721" i="141"/>
  <c r="F5720" i="141"/>
  <c r="F5719" i="141"/>
  <c r="F5718" i="141"/>
  <c r="F5717" i="141"/>
  <c r="F5716" i="141"/>
  <c r="F5715" i="141"/>
  <c r="F5714" i="141"/>
  <c r="F5713" i="141"/>
  <c r="F5712" i="141"/>
  <c r="F5711" i="141"/>
  <c r="F5710" i="141"/>
  <c r="F5709" i="141"/>
  <c r="F5708" i="141"/>
  <c r="F5707" i="141"/>
  <c r="F5706" i="141"/>
  <c r="F5705" i="141"/>
  <c r="F5704" i="141"/>
  <c r="F5703" i="141"/>
  <c r="F5702" i="141"/>
  <c r="F5701" i="141"/>
  <c r="F5700" i="141"/>
  <c r="F5699" i="141"/>
  <c r="F5698" i="141"/>
  <c r="F5697" i="141"/>
  <c r="F5696" i="141"/>
  <c r="F5695" i="141"/>
  <c r="F5694" i="141"/>
  <c r="F5693" i="141"/>
  <c r="F5692" i="141"/>
  <c r="F5691" i="141"/>
  <c r="F5690" i="141"/>
  <c r="F5689" i="141"/>
  <c r="F5688" i="141"/>
  <c r="F5687" i="141"/>
  <c r="F5686" i="141"/>
  <c r="F5685" i="141"/>
  <c r="F5684" i="141"/>
  <c r="F5683" i="141"/>
  <c r="F5682" i="141"/>
  <c r="F5681" i="141"/>
  <c r="F5680" i="141"/>
  <c r="F5679" i="141"/>
  <c r="F5678" i="141"/>
  <c r="F5677" i="141"/>
  <c r="F5676" i="141"/>
  <c r="F5675" i="141"/>
  <c r="F5674" i="141"/>
  <c r="F5673" i="141"/>
  <c r="F5672" i="141"/>
  <c r="F5671" i="141"/>
  <c r="F5670" i="141"/>
  <c r="F5669" i="141"/>
  <c r="F5668" i="141"/>
  <c r="F5667" i="141"/>
  <c r="F5666" i="141"/>
  <c r="F5665" i="141"/>
  <c r="F5664" i="141"/>
  <c r="F5663" i="141"/>
  <c r="F5662" i="141"/>
  <c r="F5661" i="141"/>
  <c r="F5660" i="141"/>
  <c r="F5659" i="141"/>
  <c r="F5658" i="141"/>
  <c r="F5657" i="141"/>
  <c r="F5656" i="141"/>
  <c r="F5655" i="141"/>
  <c r="F5654" i="141"/>
  <c r="F5653" i="141"/>
  <c r="F5652" i="141"/>
  <c r="F5651" i="141"/>
  <c r="F5650" i="141"/>
  <c r="F5649" i="141"/>
  <c r="F5648" i="141"/>
  <c r="F5647" i="141"/>
  <c r="F5646" i="141"/>
  <c r="F5645" i="141"/>
  <c r="F5644" i="141"/>
  <c r="F5643" i="141"/>
  <c r="F5642" i="141"/>
  <c r="F5641" i="141"/>
  <c r="F5640" i="141"/>
  <c r="F5639" i="141"/>
  <c r="F5638" i="141"/>
  <c r="F5637" i="141"/>
  <c r="F5636" i="141"/>
  <c r="F5635" i="141"/>
  <c r="F5634" i="141"/>
  <c r="F5633" i="141"/>
  <c r="F5632" i="141"/>
  <c r="F5631" i="141"/>
  <c r="F5630" i="141"/>
  <c r="F5629" i="141"/>
  <c r="F5628" i="141"/>
  <c r="F5627" i="141"/>
  <c r="F5626" i="141"/>
  <c r="F5625" i="141"/>
  <c r="F5624" i="141"/>
  <c r="F5623" i="141"/>
  <c r="F5622" i="141"/>
  <c r="F5621" i="141"/>
  <c r="F5620" i="141"/>
  <c r="F5619" i="141"/>
  <c r="F5618" i="141"/>
  <c r="F5617" i="141"/>
  <c r="F5616" i="141"/>
  <c r="F5615" i="141"/>
  <c r="F5614" i="141"/>
  <c r="F5613" i="141"/>
  <c r="F5612" i="141"/>
  <c r="F5611" i="141"/>
  <c r="F5610" i="141"/>
  <c r="F5609" i="141"/>
  <c r="F5608" i="141"/>
  <c r="F5607" i="141"/>
  <c r="F5606" i="141"/>
  <c r="F5605" i="141"/>
  <c r="F5604" i="141"/>
  <c r="F5603" i="141"/>
  <c r="F5602" i="141"/>
  <c r="F5601" i="141"/>
  <c r="F5600" i="141"/>
  <c r="F5599" i="141"/>
  <c r="F5598" i="141"/>
  <c r="F5597" i="141"/>
  <c r="F5596" i="141"/>
  <c r="F5595" i="141"/>
  <c r="F5594" i="141"/>
  <c r="F5593" i="141"/>
  <c r="F5592" i="141"/>
  <c r="F5591" i="141"/>
  <c r="F5590" i="141"/>
  <c r="F5589" i="141"/>
  <c r="F5588" i="141"/>
  <c r="F5587" i="141"/>
  <c r="F5586" i="141"/>
  <c r="F5585" i="141"/>
  <c r="F5584" i="141"/>
  <c r="F5583" i="141"/>
  <c r="F5582" i="141"/>
  <c r="F5581" i="141"/>
  <c r="F5580" i="141"/>
  <c r="F5579" i="141"/>
  <c r="F5578" i="141"/>
  <c r="F5577" i="141"/>
  <c r="F5576" i="141"/>
  <c r="F5575" i="141"/>
  <c r="F5574" i="141"/>
  <c r="F5573" i="141"/>
  <c r="F5572" i="141"/>
  <c r="F5571" i="141"/>
  <c r="F5570" i="141"/>
  <c r="F5569" i="141"/>
  <c r="F5568" i="141"/>
  <c r="F5567" i="141"/>
  <c r="F5566" i="141"/>
  <c r="F5565" i="141"/>
  <c r="F5564" i="141"/>
  <c r="F5563" i="141"/>
  <c r="F5562" i="141"/>
  <c r="F5561" i="141"/>
  <c r="F5560" i="141"/>
  <c r="F5559" i="141"/>
  <c r="F5558" i="141"/>
  <c r="F5557" i="141"/>
  <c r="F5556" i="141"/>
  <c r="F5555" i="141"/>
  <c r="F5554" i="141"/>
  <c r="F5553" i="141"/>
  <c r="F5552" i="141"/>
  <c r="F5551" i="141"/>
  <c r="F5550" i="141"/>
  <c r="F5549" i="141"/>
  <c r="F5548" i="141"/>
  <c r="F5547" i="141"/>
  <c r="F5546" i="141"/>
  <c r="F5545" i="141"/>
  <c r="F5544" i="141"/>
  <c r="F5543" i="141"/>
  <c r="F5542" i="141"/>
  <c r="F5541" i="141"/>
  <c r="F5540" i="141"/>
  <c r="F5539" i="141"/>
  <c r="F5538" i="141"/>
  <c r="F5537" i="141"/>
  <c r="F5536" i="141"/>
  <c r="F5535" i="141"/>
  <c r="F5534" i="141"/>
  <c r="F5533" i="141"/>
  <c r="F5532" i="141"/>
  <c r="F5531" i="141"/>
  <c r="F5530" i="141"/>
  <c r="F5529" i="141"/>
  <c r="F5528" i="141"/>
  <c r="F5527" i="141"/>
  <c r="F5526" i="141"/>
  <c r="F5525" i="141"/>
  <c r="F5524" i="141"/>
  <c r="F5523" i="141"/>
  <c r="F5522" i="141"/>
  <c r="F5521" i="141"/>
  <c r="F5520" i="141"/>
  <c r="F5519" i="141"/>
  <c r="F5518" i="141"/>
  <c r="F5517" i="141"/>
  <c r="F5516" i="141"/>
  <c r="F5515" i="141"/>
  <c r="F5514" i="141"/>
  <c r="F5513" i="141"/>
  <c r="F5512" i="141"/>
  <c r="F5511" i="141"/>
  <c r="F5510" i="141"/>
  <c r="F5509" i="141"/>
  <c r="F5508" i="141"/>
  <c r="F5507" i="141"/>
  <c r="F5506" i="141"/>
  <c r="F5505" i="141"/>
  <c r="F5504" i="141"/>
  <c r="F5503" i="141"/>
  <c r="F5502" i="141"/>
  <c r="F5501" i="141"/>
  <c r="F5500" i="141"/>
  <c r="F5499" i="141"/>
  <c r="F5498" i="141"/>
  <c r="F5497" i="141"/>
  <c r="F5496" i="141"/>
  <c r="F5495" i="141"/>
  <c r="F5494" i="141"/>
  <c r="F5493" i="141"/>
  <c r="F5492" i="141"/>
  <c r="F5491" i="141"/>
  <c r="F5490" i="141"/>
  <c r="F5489" i="141"/>
  <c r="F5488" i="141"/>
  <c r="F5487" i="141"/>
  <c r="F5486" i="141"/>
  <c r="F5485" i="141"/>
  <c r="F5484" i="141"/>
  <c r="F5483" i="141"/>
  <c r="F5482" i="141"/>
  <c r="F5481" i="141"/>
  <c r="F5480" i="141"/>
  <c r="F5479" i="141"/>
  <c r="F5478" i="141"/>
  <c r="F5477" i="141"/>
  <c r="F5476" i="141"/>
  <c r="F5475" i="141"/>
  <c r="F5474" i="141"/>
  <c r="F5473" i="141"/>
  <c r="F5472" i="141"/>
  <c r="F5471" i="141"/>
  <c r="F5470" i="141"/>
  <c r="F5469" i="141"/>
  <c r="F5468" i="141"/>
  <c r="F5467" i="141"/>
  <c r="F5466" i="141"/>
  <c r="F5465" i="141"/>
  <c r="F5464" i="141"/>
  <c r="F5463" i="141"/>
  <c r="F5462" i="141"/>
  <c r="F5461" i="141"/>
  <c r="F5460" i="141"/>
  <c r="F5459" i="141"/>
  <c r="F5458" i="141"/>
  <c r="F5457" i="141"/>
  <c r="F5456" i="141"/>
  <c r="F5455" i="141"/>
  <c r="F5454" i="141"/>
  <c r="F5453" i="141"/>
  <c r="F5452" i="141"/>
  <c r="F5451" i="141"/>
  <c r="F5450" i="141"/>
  <c r="F5449" i="141"/>
  <c r="F5448" i="141"/>
  <c r="F5447" i="141"/>
  <c r="F5446" i="141"/>
  <c r="F5445" i="141"/>
  <c r="F5444" i="141"/>
  <c r="F5443" i="141"/>
  <c r="F5442" i="141"/>
  <c r="F5441" i="141"/>
  <c r="F5440" i="141"/>
  <c r="F5439" i="141"/>
  <c r="F5438" i="141"/>
  <c r="F5437" i="141"/>
  <c r="F5436" i="141"/>
  <c r="F5435" i="141"/>
  <c r="F5434" i="141"/>
  <c r="F5433" i="141"/>
  <c r="F5432" i="141"/>
  <c r="F5431" i="141"/>
  <c r="F5430" i="141"/>
  <c r="F5429" i="141"/>
  <c r="F5428" i="141"/>
  <c r="F5427" i="141"/>
  <c r="F5426" i="141"/>
  <c r="F5425" i="141"/>
  <c r="F5424" i="141"/>
  <c r="F5423" i="141"/>
  <c r="F5422" i="141"/>
  <c r="F5421" i="141"/>
  <c r="F5420" i="141"/>
  <c r="F5419" i="141"/>
  <c r="F5418" i="141"/>
  <c r="F5417" i="141"/>
  <c r="F5416" i="141"/>
  <c r="F5415" i="141"/>
  <c r="F5414" i="141"/>
  <c r="F5413" i="141"/>
  <c r="F5412" i="141"/>
  <c r="F5411" i="141"/>
  <c r="F5410" i="141"/>
  <c r="F5409" i="141"/>
  <c r="F5408" i="141"/>
  <c r="F5407" i="141"/>
  <c r="F5406" i="141"/>
  <c r="F5405" i="141"/>
  <c r="F5404" i="141"/>
  <c r="F5403" i="141"/>
  <c r="F5402" i="141"/>
  <c r="F5401" i="141"/>
  <c r="F5400" i="141"/>
  <c r="F5399" i="141"/>
  <c r="F5398" i="141"/>
  <c r="F5397" i="141"/>
  <c r="F5396" i="141"/>
  <c r="F5395" i="141"/>
  <c r="F5394" i="141"/>
  <c r="F5393" i="141"/>
  <c r="F5392" i="141"/>
  <c r="F5391" i="141"/>
  <c r="F5390" i="141"/>
  <c r="F5389" i="141"/>
  <c r="F5388" i="141"/>
  <c r="F5387" i="141"/>
  <c r="F5386" i="141"/>
  <c r="F5385" i="141"/>
  <c r="F5384" i="141"/>
  <c r="F5383" i="141"/>
  <c r="F5382" i="141"/>
  <c r="F5381" i="141"/>
  <c r="F5380" i="141"/>
  <c r="F5379" i="141"/>
  <c r="F5378" i="141"/>
  <c r="F5377" i="141"/>
  <c r="F5376" i="141"/>
  <c r="F5375" i="141"/>
  <c r="F5374" i="141"/>
  <c r="F5373" i="141"/>
  <c r="F5372" i="141"/>
  <c r="F5371" i="141"/>
  <c r="F5370" i="141"/>
  <c r="F5369" i="141"/>
  <c r="F5368" i="141"/>
  <c r="F5367" i="141"/>
  <c r="F5366" i="141"/>
  <c r="F5365" i="141"/>
  <c r="F5364" i="141"/>
  <c r="F5363" i="141"/>
  <c r="F5362" i="141"/>
  <c r="F5361" i="141"/>
  <c r="F5360" i="141"/>
  <c r="F5359" i="141"/>
  <c r="F5358" i="141"/>
  <c r="F5357" i="141"/>
  <c r="F5356" i="141"/>
  <c r="F5355" i="141"/>
  <c r="F5354" i="141"/>
  <c r="F5353" i="141"/>
  <c r="F5352" i="141"/>
  <c r="F5351" i="141"/>
  <c r="F5350" i="141"/>
  <c r="F5349" i="141"/>
  <c r="F5348" i="141"/>
  <c r="F5347" i="141"/>
  <c r="F5346" i="141"/>
  <c r="F5345" i="141"/>
  <c r="F5344" i="141"/>
  <c r="F5343" i="141"/>
  <c r="F5342" i="141"/>
  <c r="F5341" i="141"/>
  <c r="F5340" i="141"/>
  <c r="F5339" i="141"/>
  <c r="F5338" i="141"/>
  <c r="F5337" i="141"/>
  <c r="F5336" i="141"/>
  <c r="F5335" i="141"/>
  <c r="F5334" i="141"/>
  <c r="F5333" i="141"/>
  <c r="F5332" i="141"/>
  <c r="F5331" i="141"/>
  <c r="F5330" i="141"/>
  <c r="F5329" i="141"/>
  <c r="F5328" i="141"/>
  <c r="F5327" i="141"/>
  <c r="F5326" i="141"/>
  <c r="F5325" i="141"/>
  <c r="F5324" i="141"/>
  <c r="F5323" i="141"/>
  <c r="F5322" i="141"/>
  <c r="F5321" i="141"/>
  <c r="F5320" i="141"/>
  <c r="F5319" i="141"/>
  <c r="F5318" i="141"/>
  <c r="F5317" i="141"/>
  <c r="F5316" i="141"/>
  <c r="F5315" i="141"/>
  <c r="F5314" i="141"/>
  <c r="F5313" i="141"/>
  <c r="F5312" i="141"/>
  <c r="F5311" i="141"/>
  <c r="F5310" i="141"/>
  <c r="F5309" i="141"/>
  <c r="F5308" i="141"/>
  <c r="F5307" i="141"/>
  <c r="F5306" i="141"/>
  <c r="F5305" i="141"/>
  <c r="F5304" i="141"/>
  <c r="F5303" i="141"/>
  <c r="F5302" i="141"/>
  <c r="F5301" i="141"/>
  <c r="F5300" i="141"/>
  <c r="F5299" i="141"/>
  <c r="F5298" i="141"/>
  <c r="F5297" i="141"/>
  <c r="F5296" i="141"/>
  <c r="F5295" i="141"/>
  <c r="F5294" i="141"/>
  <c r="F5293" i="141"/>
  <c r="F5292" i="141"/>
  <c r="F5291" i="141"/>
  <c r="F5290" i="141"/>
  <c r="F5289" i="141"/>
  <c r="F5288" i="141"/>
  <c r="F5287" i="141"/>
  <c r="F5286" i="141"/>
  <c r="F5285" i="141"/>
  <c r="F5284" i="141"/>
  <c r="F5283" i="141"/>
  <c r="F5282" i="141"/>
  <c r="F5281" i="141"/>
  <c r="F5280" i="141"/>
  <c r="F5279" i="141"/>
  <c r="F5278" i="141"/>
  <c r="F5277" i="141"/>
  <c r="F5276" i="141"/>
  <c r="F5275" i="141"/>
  <c r="F5274" i="141"/>
  <c r="F5273" i="141"/>
  <c r="F5272" i="141"/>
  <c r="F5271" i="141"/>
  <c r="F5270" i="141"/>
  <c r="F5269" i="141"/>
  <c r="F5268" i="141"/>
  <c r="F5267" i="141"/>
  <c r="F5266" i="141"/>
  <c r="F5265" i="141"/>
  <c r="F5264" i="141"/>
  <c r="F5263" i="141"/>
  <c r="F5262" i="141"/>
  <c r="F5261" i="141"/>
  <c r="F5260" i="141"/>
  <c r="F5259" i="141"/>
  <c r="F5258" i="141"/>
  <c r="F5257" i="141"/>
  <c r="F5256" i="141"/>
  <c r="F5255" i="141"/>
  <c r="F5254" i="141"/>
  <c r="F5253" i="141"/>
  <c r="F5252" i="141"/>
  <c r="F5251" i="141"/>
  <c r="F5250" i="141"/>
  <c r="F5249" i="141"/>
  <c r="F5248" i="141"/>
  <c r="F5247" i="141"/>
  <c r="F5246" i="141"/>
  <c r="F5245" i="141"/>
  <c r="F5244" i="141"/>
  <c r="F5243" i="141"/>
  <c r="F5242" i="141"/>
  <c r="F5241" i="141"/>
  <c r="F5240" i="141"/>
  <c r="F5239" i="141"/>
  <c r="F5238" i="141"/>
  <c r="F5237" i="141"/>
  <c r="F5236" i="141"/>
  <c r="F5235" i="141"/>
  <c r="F5234" i="141"/>
  <c r="F5233" i="141"/>
  <c r="F5232" i="141"/>
  <c r="F5231" i="141"/>
  <c r="F5230" i="141"/>
  <c r="F5229" i="141"/>
  <c r="F5228" i="141"/>
  <c r="F5227" i="141"/>
  <c r="F5226" i="141"/>
  <c r="F5225" i="141"/>
  <c r="F5224" i="141"/>
  <c r="F5223" i="141"/>
  <c r="F5222" i="141"/>
  <c r="F5221" i="141"/>
  <c r="F5220" i="141"/>
  <c r="F5219" i="141"/>
  <c r="F5218" i="141"/>
  <c r="F5217" i="141"/>
  <c r="F5216" i="141"/>
  <c r="F5215" i="141"/>
  <c r="F5214" i="141"/>
  <c r="F5213" i="141"/>
  <c r="F5212" i="141"/>
  <c r="F5211" i="141"/>
  <c r="F5210" i="141"/>
  <c r="F5209" i="141"/>
  <c r="F5208" i="141"/>
  <c r="F5207" i="141"/>
  <c r="F5206" i="141"/>
  <c r="F5205" i="141"/>
  <c r="F5204" i="141"/>
  <c r="F5203" i="141"/>
  <c r="F5202" i="141"/>
  <c r="F5201" i="141"/>
  <c r="F5200" i="141"/>
  <c r="F5199" i="141"/>
  <c r="F5198" i="141"/>
  <c r="F5197" i="141"/>
  <c r="F5196" i="141"/>
  <c r="F5195" i="141"/>
  <c r="F5194" i="141"/>
  <c r="F5193" i="141"/>
  <c r="F5192" i="141"/>
  <c r="F5191" i="141"/>
  <c r="F5190" i="141"/>
  <c r="F5189" i="141"/>
  <c r="F5188" i="141"/>
  <c r="F5187" i="141"/>
  <c r="F5186" i="141"/>
  <c r="F5185" i="141"/>
  <c r="F5184" i="141"/>
  <c r="F5183" i="141"/>
  <c r="F5182" i="141"/>
  <c r="F5181" i="141"/>
  <c r="F5180" i="141"/>
  <c r="F5179" i="141"/>
  <c r="F5178" i="141"/>
  <c r="F5177" i="141"/>
  <c r="F5176" i="141"/>
  <c r="F5175" i="141"/>
  <c r="F5174" i="141"/>
  <c r="F5173" i="141"/>
  <c r="F5172" i="141"/>
  <c r="F5171" i="141"/>
  <c r="F5170" i="141"/>
  <c r="F5169" i="141"/>
  <c r="F5168" i="141"/>
  <c r="F5167" i="141"/>
  <c r="F5166" i="141"/>
  <c r="F5165" i="141"/>
  <c r="F5164" i="141"/>
  <c r="F5163" i="141"/>
  <c r="F5162" i="141"/>
  <c r="F5161" i="141"/>
  <c r="F5160" i="141"/>
  <c r="F5159" i="141"/>
  <c r="F5158" i="141"/>
  <c r="F5157" i="141"/>
  <c r="F5156" i="141"/>
  <c r="F5155" i="141"/>
  <c r="F5154" i="141"/>
  <c r="F5153" i="141"/>
  <c r="F5152" i="141"/>
  <c r="F5151" i="141"/>
  <c r="F5150" i="141"/>
  <c r="F5149" i="141"/>
  <c r="F5148" i="141"/>
  <c r="F5147" i="141"/>
  <c r="F5146" i="141"/>
  <c r="F5145" i="141"/>
  <c r="F5144" i="141"/>
  <c r="F5143" i="141"/>
  <c r="F5142" i="141"/>
  <c r="F5141" i="141"/>
  <c r="F5140" i="141"/>
  <c r="F5139" i="141"/>
  <c r="F5138" i="141"/>
  <c r="F5137" i="141"/>
  <c r="F5136" i="141"/>
  <c r="F5135" i="141"/>
  <c r="F5134" i="141"/>
  <c r="F5133" i="141"/>
  <c r="F5132" i="141"/>
  <c r="F5131" i="141"/>
  <c r="F5130" i="141"/>
  <c r="F5129" i="141"/>
  <c r="F5128" i="141"/>
  <c r="F5127" i="141"/>
  <c r="F5126" i="141"/>
  <c r="F5125" i="141"/>
  <c r="F5124" i="141"/>
  <c r="F5123" i="141"/>
  <c r="F5122" i="141"/>
  <c r="F5121" i="141"/>
  <c r="F5120" i="141"/>
  <c r="F5119" i="141"/>
  <c r="F5118" i="141"/>
  <c r="F5117" i="141"/>
  <c r="F5116" i="141"/>
  <c r="F5115" i="141"/>
  <c r="F5114" i="141"/>
  <c r="F5113" i="141"/>
  <c r="F5112" i="141"/>
  <c r="F5111" i="141"/>
  <c r="F5110" i="141"/>
  <c r="F5109" i="141"/>
  <c r="F5108" i="141"/>
  <c r="F5107" i="141"/>
  <c r="F5106" i="141"/>
  <c r="F5105" i="141"/>
  <c r="F5104" i="141"/>
  <c r="F5103" i="141"/>
  <c r="F5102" i="141"/>
  <c r="F5101" i="141"/>
  <c r="F5100" i="141"/>
  <c r="F5099" i="141"/>
  <c r="F5098" i="141"/>
  <c r="F5097" i="141"/>
  <c r="F5096" i="141"/>
  <c r="F5095" i="141"/>
  <c r="F5094" i="141"/>
  <c r="F5093" i="141"/>
  <c r="F5092" i="141"/>
  <c r="F5091" i="141"/>
  <c r="F5090" i="141"/>
  <c r="F5089" i="141"/>
  <c r="F5088" i="141"/>
  <c r="F5087" i="141"/>
  <c r="F5086" i="141"/>
  <c r="F5085" i="141"/>
  <c r="F5084" i="141"/>
  <c r="F5083" i="141"/>
  <c r="F5082" i="141"/>
  <c r="F5081" i="141"/>
  <c r="F5080" i="141"/>
  <c r="F5079" i="141"/>
  <c r="F5078" i="141"/>
  <c r="F5077" i="141"/>
  <c r="F5076" i="141"/>
  <c r="F5075" i="141"/>
  <c r="F5074" i="141"/>
  <c r="F5073" i="141"/>
  <c r="F5072" i="141"/>
  <c r="F5071" i="141"/>
  <c r="F5070" i="141"/>
  <c r="F5069" i="141"/>
  <c r="F5068" i="141"/>
  <c r="F5067" i="141"/>
  <c r="F5066" i="141"/>
  <c r="F5065" i="141"/>
  <c r="F5064" i="141"/>
  <c r="F5063" i="141"/>
  <c r="F5062" i="141"/>
  <c r="F5061" i="141"/>
  <c r="F5060" i="141"/>
  <c r="F5059" i="141"/>
  <c r="F5058" i="141"/>
  <c r="F5057" i="141"/>
  <c r="F5056" i="141"/>
  <c r="F5055" i="141"/>
  <c r="F5054" i="141"/>
  <c r="F5053" i="141"/>
  <c r="F5052" i="141"/>
  <c r="F5051" i="141"/>
  <c r="F5050" i="141"/>
  <c r="F5049" i="141"/>
  <c r="F5048" i="141"/>
  <c r="F5047" i="141"/>
  <c r="F5046" i="141"/>
  <c r="F5045" i="141"/>
  <c r="F5044" i="141"/>
  <c r="F5043" i="141"/>
  <c r="F5042" i="141"/>
  <c r="F5041" i="141"/>
  <c r="F5040" i="141"/>
  <c r="F5039" i="141"/>
  <c r="F5038" i="141"/>
  <c r="F5037" i="141"/>
  <c r="F5036" i="141"/>
  <c r="F5035" i="141"/>
  <c r="F5034" i="141"/>
  <c r="F5033" i="141"/>
  <c r="F5032" i="141"/>
  <c r="F5031" i="141"/>
  <c r="F5030" i="141"/>
  <c r="F5029" i="141"/>
  <c r="F5028" i="141"/>
  <c r="F5027" i="141"/>
  <c r="F5026" i="141"/>
  <c r="F5025" i="141"/>
  <c r="F5024" i="141"/>
  <c r="F5023" i="141"/>
  <c r="F5022" i="141"/>
  <c r="F5021" i="141"/>
  <c r="F5020" i="141"/>
  <c r="F5019" i="141"/>
  <c r="F5018" i="141"/>
  <c r="F5017" i="141"/>
  <c r="F5016" i="141"/>
  <c r="F5015" i="141"/>
  <c r="F5014" i="141"/>
  <c r="F5013" i="141"/>
  <c r="F5012" i="141"/>
  <c r="F5011" i="141"/>
  <c r="F5010" i="141"/>
  <c r="F5009" i="141"/>
  <c r="F5008" i="141"/>
  <c r="F5007" i="141"/>
  <c r="F5006" i="141"/>
  <c r="F5005" i="141"/>
  <c r="F5004" i="141"/>
  <c r="F5003" i="141"/>
  <c r="F5002" i="141"/>
  <c r="F5001" i="141"/>
  <c r="F5000" i="141"/>
  <c r="F4999" i="141"/>
  <c r="F4998" i="141"/>
  <c r="F4997" i="141"/>
  <c r="F4996" i="141"/>
  <c r="F4995" i="141"/>
  <c r="F4994" i="141"/>
  <c r="F4993" i="141"/>
  <c r="F4992" i="141"/>
  <c r="F4991" i="141"/>
  <c r="F4990" i="141"/>
  <c r="F4989" i="141"/>
  <c r="F4988" i="141"/>
  <c r="F4987" i="141"/>
  <c r="F4986" i="141"/>
  <c r="F4985" i="141"/>
  <c r="F4984" i="141"/>
  <c r="F4983" i="141"/>
  <c r="F4982" i="141"/>
  <c r="F4981" i="141"/>
  <c r="F4980" i="141"/>
  <c r="F4979" i="141"/>
  <c r="F4978" i="141"/>
  <c r="F4977" i="141"/>
  <c r="F4976" i="141"/>
  <c r="F4975" i="141"/>
  <c r="F4974" i="141"/>
  <c r="F4973" i="141"/>
  <c r="F4972" i="141"/>
  <c r="F4971" i="141"/>
  <c r="F4970" i="141"/>
  <c r="F4969" i="141"/>
  <c r="F4968" i="141"/>
  <c r="F4967" i="141"/>
  <c r="F4966" i="141"/>
  <c r="F4965" i="141"/>
  <c r="F4964" i="141"/>
  <c r="F4963" i="141"/>
  <c r="F4962" i="141"/>
  <c r="F4961" i="141"/>
  <c r="F4960" i="141"/>
  <c r="F4959" i="141"/>
  <c r="F4958" i="141"/>
  <c r="F4957" i="141"/>
  <c r="F4956" i="141"/>
  <c r="F4955" i="141"/>
  <c r="F4954" i="141"/>
  <c r="F4953" i="141"/>
  <c r="F4952" i="141"/>
  <c r="F4951" i="141"/>
  <c r="F4950" i="141"/>
  <c r="F4949" i="141"/>
  <c r="F4948" i="141"/>
  <c r="F4947" i="141"/>
  <c r="F4946" i="141"/>
  <c r="F4945" i="141"/>
  <c r="F4944" i="141"/>
  <c r="F4943" i="141"/>
  <c r="F4942" i="141"/>
  <c r="F4941" i="141"/>
  <c r="F4940" i="141"/>
  <c r="F4939" i="141"/>
  <c r="F4938" i="141"/>
  <c r="F4937" i="141"/>
  <c r="F4936" i="141"/>
  <c r="F4935" i="141"/>
  <c r="F4934" i="141"/>
  <c r="F4933" i="141"/>
  <c r="F4932" i="141"/>
  <c r="F4931" i="141"/>
  <c r="F4930" i="141"/>
  <c r="F4929" i="141"/>
  <c r="F4928" i="141"/>
  <c r="F4927" i="141"/>
  <c r="F4926" i="141"/>
  <c r="F4925" i="141"/>
  <c r="F4924" i="141"/>
  <c r="F4923" i="141"/>
  <c r="F4922" i="141"/>
  <c r="F4921" i="141"/>
  <c r="F4920" i="141"/>
  <c r="F4919" i="141"/>
  <c r="F4918" i="141"/>
  <c r="F4917" i="141"/>
  <c r="F4916" i="141"/>
  <c r="F4915" i="141"/>
  <c r="F4914" i="141"/>
  <c r="F4913" i="141"/>
  <c r="F4912" i="141"/>
  <c r="F4911" i="141"/>
  <c r="F4910" i="141"/>
  <c r="F4909" i="141"/>
  <c r="F4908" i="141"/>
  <c r="F4907" i="141"/>
  <c r="F4906" i="141"/>
  <c r="F4905" i="141"/>
  <c r="F4904" i="141"/>
  <c r="F4903" i="141"/>
  <c r="F4902" i="141"/>
  <c r="F4901" i="141"/>
  <c r="F4900" i="141"/>
  <c r="F4899" i="141"/>
  <c r="F4898" i="141"/>
  <c r="F4897" i="141"/>
  <c r="F4896" i="141"/>
  <c r="F4895" i="141"/>
  <c r="F4894" i="141"/>
  <c r="F4893" i="141"/>
  <c r="F4892" i="141"/>
  <c r="F4891" i="141"/>
  <c r="F4890" i="141"/>
  <c r="F4889" i="141"/>
  <c r="F4888" i="141"/>
  <c r="F4887" i="141"/>
  <c r="F4886" i="141"/>
  <c r="F4885" i="141"/>
  <c r="F4884" i="141"/>
  <c r="F4883" i="141"/>
  <c r="F4882" i="141"/>
  <c r="F4881" i="141"/>
  <c r="F4880" i="141"/>
  <c r="F4879" i="141"/>
  <c r="F4878" i="141"/>
  <c r="F4877" i="141"/>
  <c r="F4876" i="141"/>
  <c r="F4875" i="141"/>
  <c r="F4874" i="141"/>
  <c r="F4873" i="141"/>
  <c r="F4872" i="141"/>
  <c r="F4871" i="141"/>
  <c r="F4870" i="141"/>
  <c r="F4869" i="141"/>
  <c r="F4868" i="141"/>
  <c r="F4867" i="141"/>
  <c r="F4866" i="141"/>
  <c r="F4865" i="141"/>
  <c r="F4864" i="141"/>
  <c r="F4863" i="141"/>
  <c r="F4862" i="141"/>
  <c r="F4861" i="141"/>
  <c r="F4860" i="141"/>
  <c r="F4859" i="141"/>
  <c r="F4858" i="141"/>
  <c r="F4857" i="141"/>
  <c r="F4856" i="141"/>
  <c r="F4855" i="141"/>
  <c r="F4854" i="141"/>
  <c r="F4853" i="141"/>
  <c r="F4852" i="141"/>
  <c r="F4851" i="141"/>
  <c r="F4850" i="141"/>
  <c r="F4849" i="141"/>
  <c r="F4848" i="141"/>
  <c r="F4847" i="141"/>
  <c r="F4846" i="141"/>
  <c r="F4845" i="141"/>
  <c r="F4844" i="141"/>
  <c r="F4843" i="141"/>
  <c r="F4842" i="141"/>
  <c r="F4841" i="141"/>
  <c r="F4840" i="141"/>
  <c r="F4839" i="141"/>
  <c r="F4838" i="141"/>
  <c r="F4837" i="141"/>
  <c r="F4836" i="141"/>
  <c r="F4835" i="141"/>
  <c r="F4834" i="141"/>
  <c r="F4833" i="141"/>
  <c r="F4832" i="141"/>
  <c r="F4831" i="141"/>
  <c r="F4830" i="141"/>
  <c r="F4829" i="141"/>
  <c r="F4828" i="141"/>
  <c r="F4827" i="141"/>
  <c r="F4826" i="141"/>
  <c r="F4825" i="141"/>
  <c r="F4824" i="141"/>
  <c r="F4823" i="141"/>
  <c r="F4822" i="141"/>
  <c r="F4821" i="141"/>
  <c r="F4820" i="141"/>
  <c r="F4819" i="141"/>
  <c r="F4818" i="141"/>
  <c r="F4817" i="141"/>
  <c r="F4816" i="141"/>
  <c r="F4815" i="141"/>
  <c r="F4814" i="141"/>
  <c r="F4813" i="141"/>
  <c r="F4812" i="141"/>
  <c r="F4811" i="141"/>
  <c r="F4810" i="141"/>
  <c r="F4809" i="141"/>
  <c r="F4808" i="141"/>
  <c r="F4807" i="141"/>
  <c r="F4806" i="141"/>
  <c r="F4805" i="141"/>
  <c r="F4804" i="141"/>
  <c r="F4803" i="141"/>
  <c r="F4802" i="141"/>
  <c r="F4801" i="141"/>
  <c r="F4800" i="141"/>
  <c r="F4799" i="141"/>
  <c r="F4798" i="141"/>
  <c r="F4797" i="141"/>
  <c r="F4796" i="141"/>
  <c r="F4795" i="141"/>
  <c r="F4794" i="141"/>
  <c r="F4793" i="141"/>
  <c r="F4792" i="141"/>
  <c r="F4791" i="141"/>
  <c r="F4790" i="141"/>
  <c r="F4789" i="141"/>
  <c r="F4788" i="141"/>
  <c r="F4787" i="141"/>
  <c r="F4786" i="141"/>
  <c r="F4785" i="141"/>
  <c r="F4784" i="141"/>
  <c r="F4783" i="141"/>
  <c r="F4782" i="141"/>
  <c r="F4781" i="141"/>
  <c r="F4780" i="141"/>
  <c r="F4779" i="141"/>
  <c r="F4778" i="141"/>
  <c r="F4777" i="141"/>
  <c r="F4776" i="141"/>
  <c r="F4775" i="141"/>
  <c r="F4774" i="141"/>
  <c r="F4773" i="141"/>
  <c r="F4772" i="141"/>
  <c r="F4771" i="141"/>
  <c r="F4770" i="141"/>
  <c r="F4769" i="141"/>
  <c r="F4768" i="141"/>
  <c r="F4767" i="141"/>
  <c r="F4766" i="141"/>
  <c r="F4765" i="141"/>
  <c r="F4764" i="141"/>
  <c r="F4763" i="141"/>
  <c r="F4762" i="141"/>
  <c r="F4761" i="141"/>
  <c r="F4760" i="141"/>
  <c r="F4759" i="141"/>
  <c r="F4758" i="141"/>
  <c r="F4757" i="141"/>
  <c r="F4756" i="141"/>
  <c r="F4755" i="141"/>
  <c r="F4754" i="141"/>
  <c r="F4753" i="141"/>
  <c r="F4752" i="141"/>
  <c r="F4751" i="141"/>
  <c r="F4750" i="141"/>
  <c r="F4749" i="141"/>
  <c r="F4748" i="141"/>
  <c r="F4747" i="141"/>
  <c r="F4746" i="141"/>
  <c r="F4745" i="141"/>
  <c r="F4744" i="141"/>
  <c r="F4743" i="141"/>
  <c r="F4742" i="141"/>
  <c r="F4741" i="141"/>
  <c r="F4740" i="141"/>
  <c r="F4739" i="141"/>
  <c r="F4738" i="141"/>
  <c r="F4737" i="141"/>
  <c r="F4736" i="141"/>
  <c r="F4735" i="141"/>
  <c r="F4734" i="141"/>
  <c r="F4733" i="141"/>
  <c r="F4732" i="141"/>
  <c r="F4731" i="141"/>
  <c r="F4730" i="141"/>
  <c r="F4729" i="141"/>
  <c r="F4728" i="141"/>
  <c r="F4727" i="141"/>
  <c r="F4726" i="141"/>
  <c r="F4725" i="141"/>
  <c r="F4724" i="141"/>
  <c r="F4723" i="141"/>
  <c r="F4722" i="141"/>
  <c r="F4721" i="141"/>
  <c r="F4720" i="141"/>
  <c r="F4719" i="141"/>
  <c r="F4718" i="141"/>
  <c r="F4717" i="141"/>
  <c r="F4716" i="141"/>
  <c r="F4715" i="141"/>
  <c r="F4714" i="141"/>
  <c r="F4713" i="141"/>
  <c r="F4712" i="141"/>
  <c r="F4711" i="141"/>
  <c r="F4710" i="141"/>
  <c r="F4709" i="141"/>
  <c r="F4708" i="141"/>
  <c r="F4707" i="141"/>
  <c r="F4706" i="141"/>
  <c r="F4705" i="141"/>
  <c r="F4704" i="141"/>
  <c r="F4703" i="141"/>
  <c r="F4702" i="141"/>
  <c r="F4701" i="141"/>
  <c r="F4700" i="141"/>
  <c r="F4699" i="141"/>
  <c r="F4698" i="141"/>
  <c r="F4697" i="141"/>
  <c r="F4696" i="141"/>
  <c r="F4695" i="141"/>
  <c r="F4694" i="141"/>
  <c r="F4693" i="141"/>
  <c r="F4692" i="141"/>
  <c r="F4691" i="141"/>
  <c r="F4690" i="141"/>
  <c r="F4689" i="141"/>
  <c r="F4688" i="141"/>
  <c r="F4687" i="141"/>
  <c r="F4686" i="141"/>
  <c r="F4685" i="141"/>
  <c r="F4684" i="141"/>
  <c r="F4683" i="141"/>
  <c r="F4682" i="141"/>
  <c r="F4681" i="141"/>
  <c r="F4680" i="141"/>
  <c r="F4679" i="141"/>
  <c r="F4678" i="141"/>
  <c r="F4677" i="141"/>
  <c r="F4676" i="141"/>
  <c r="F4675" i="141"/>
  <c r="F4674" i="141"/>
  <c r="F4673" i="141"/>
  <c r="F4672" i="141"/>
  <c r="F4671" i="141"/>
  <c r="F4670" i="141"/>
  <c r="F4669" i="141"/>
  <c r="F4668" i="141"/>
  <c r="F4667" i="141"/>
  <c r="F4666" i="141"/>
  <c r="F4665" i="141"/>
  <c r="F4664" i="141"/>
  <c r="F4663" i="141"/>
  <c r="F4662" i="141"/>
  <c r="F4661" i="141"/>
  <c r="F4660" i="141"/>
  <c r="F4659" i="141"/>
  <c r="F4658" i="141"/>
  <c r="F4657" i="141"/>
  <c r="F4656" i="141"/>
  <c r="F4655" i="141"/>
  <c r="F4654" i="141"/>
  <c r="F4653" i="141"/>
  <c r="F4652" i="141"/>
  <c r="F4651" i="141"/>
  <c r="F4650" i="141"/>
  <c r="F4649" i="141"/>
  <c r="F4648" i="141"/>
  <c r="F4647" i="141"/>
  <c r="F4646" i="141"/>
  <c r="F4645" i="141"/>
  <c r="F4644" i="141"/>
  <c r="F4643" i="141"/>
  <c r="F4642" i="141"/>
  <c r="F4641" i="141"/>
  <c r="F4640" i="141"/>
  <c r="F4639" i="141"/>
  <c r="F4638" i="141"/>
  <c r="F4637" i="141"/>
  <c r="F4636" i="141"/>
  <c r="F4635" i="141"/>
  <c r="F4634" i="141"/>
  <c r="F4633" i="141"/>
  <c r="F4632" i="141"/>
  <c r="F4631" i="141"/>
  <c r="F4630" i="141"/>
  <c r="F4629" i="141"/>
  <c r="F4628" i="141"/>
  <c r="F4627" i="141"/>
  <c r="F4626" i="141"/>
  <c r="F4625" i="141"/>
  <c r="F4624" i="141"/>
  <c r="F4623" i="141"/>
  <c r="F4622" i="141"/>
  <c r="F4621" i="141"/>
  <c r="F4620" i="141"/>
  <c r="F4619" i="141"/>
  <c r="F4618" i="141"/>
  <c r="F4617" i="141"/>
  <c r="F4616" i="141"/>
  <c r="F4615" i="141"/>
  <c r="F4614" i="141"/>
  <c r="F4613" i="141"/>
  <c r="F4612" i="141"/>
  <c r="F4611" i="141"/>
  <c r="F4610" i="141"/>
  <c r="F4609" i="141"/>
  <c r="F4608" i="141"/>
  <c r="F4607" i="141"/>
  <c r="F4606" i="141"/>
  <c r="F4605" i="141"/>
  <c r="F4604" i="141"/>
  <c r="F4603" i="141"/>
  <c r="F4602" i="141"/>
  <c r="F4601" i="141"/>
  <c r="F4600" i="141"/>
  <c r="F4599" i="141"/>
  <c r="F4598" i="141"/>
  <c r="F4597" i="141"/>
  <c r="F4596" i="141"/>
  <c r="F4595" i="141"/>
  <c r="F4594" i="141"/>
  <c r="F4593" i="141"/>
  <c r="F4592" i="141"/>
  <c r="F4591" i="141"/>
  <c r="F4590" i="141"/>
  <c r="F4589" i="141"/>
  <c r="F4588" i="141"/>
  <c r="F4587" i="141"/>
  <c r="F4586" i="141"/>
  <c r="F4585" i="141"/>
  <c r="F4584" i="141"/>
  <c r="F4583" i="141"/>
  <c r="F4582" i="141"/>
  <c r="F4581" i="141"/>
  <c r="F4580" i="141"/>
  <c r="F4579" i="141"/>
  <c r="F4578" i="141"/>
  <c r="F4577" i="141"/>
  <c r="F4576" i="141"/>
  <c r="F4575" i="141"/>
  <c r="F4574" i="141"/>
  <c r="F4573" i="141"/>
  <c r="F4572" i="141"/>
  <c r="F4571" i="141"/>
  <c r="F4570" i="141"/>
  <c r="F4569" i="141"/>
  <c r="F4568" i="141"/>
  <c r="F4567" i="141"/>
  <c r="F4566" i="141"/>
  <c r="F4565" i="141"/>
  <c r="F4564" i="141"/>
  <c r="F4563" i="141"/>
  <c r="F4562" i="141"/>
  <c r="F4561" i="141"/>
  <c r="F4560" i="141"/>
  <c r="F4559" i="141"/>
  <c r="F4558" i="141"/>
  <c r="F4557" i="141"/>
  <c r="F4556" i="141"/>
  <c r="F4555" i="141"/>
  <c r="F4554" i="141"/>
  <c r="F4553" i="141"/>
  <c r="F4552" i="141"/>
  <c r="F4551" i="141"/>
  <c r="F4550" i="141"/>
  <c r="F4549" i="141"/>
  <c r="F4548" i="141"/>
  <c r="F4547" i="141"/>
  <c r="F4546" i="141"/>
  <c r="F4545" i="141"/>
  <c r="F4544" i="141"/>
  <c r="F4543" i="141"/>
  <c r="F4542" i="141"/>
  <c r="F4541" i="141"/>
  <c r="F4540" i="141"/>
  <c r="F4539" i="141"/>
  <c r="F4538" i="141"/>
  <c r="F4537" i="141"/>
  <c r="F4536" i="141"/>
  <c r="F4535" i="141"/>
  <c r="F4534" i="141"/>
  <c r="F4533" i="141"/>
  <c r="F4532" i="141"/>
  <c r="F4531" i="141"/>
  <c r="F4530" i="141"/>
  <c r="F4529" i="141"/>
  <c r="F4528" i="141"/>
  <c r="F4527" i="141"/>
  <c r="F4526" i="141"/>
  <c r="F4525" i="141"/>
  <c r="F4524" i="141"/>
  <c r="F4523" i="141"/>
  <c r="F4522" i="141"/>
  <c r="F4521" i="141"/>
  <c r="F4520" i="141"/>
  <c r="F4519" i="141"/>
  <c r="F4518" i="141"/>
  <c r="F4517" i="141"/>
  <c r="F4516" i="141"/>
  <c r="F4515" i="141"/>
  <c r="F4514" i="141"/>
  <c r="F4513" i="141"/>
  <c r="F4512" i="141"/>
  <c r="F4511" i="141"/>
  <c r="F4510" i="141"/>
  <c r="F4509" i="141"/>
  <c r="F4508" i="141"/>
  <c r="F4507" i="141"/>
  <c r="F4506" i="141"/>
  <c r="F4505" i="141"/>
  <c r="F4504" i="141"/>
  <c r="F4503" i="141"/>
  <c r="F4502" i="141"/>
  <c r="F4501" i="141"/>
  <c r="F4500" i="141"/>
  <c r="F4499" i="141"/>
  <c r="F4498" i="141"/>
  <c r="F4497" i="141"/>
  <c r="F4496" i="141"/>
  <c r="F4495" i="141"/>
  <c r="F4494" i="141"/>
  <c r="F4493" i="141"/>
  <c r="F4492" i="141"/>
  <c r="F4491" i="141"/>
  <c r="F4490" i="141"/>
  <c r="F4489" i="141"/>
  <c r="F4488" i="141"/>
  <c r="F4487" i="141"/>
  <c r="F4486" i="141"/>
  <c r="F4485" i="141"/>
  <c r="F4484" i="141"/>
  <c r="F4483" i="141"/>
  <c r="F4482" i="141"/>
  <c r="F4481" i="141"/>
  <c r="F4480" i="141"/>
  <c r="F4479" i="141"/>
  <c r="F4478" i="141"/>
  <c r="F4477" i="141"/>
  <c r="F4476" i="141"/>
  <c r="F4475" i="141"/>
  <c r="F4474" i="141"/>
  <c r="F4473" i="141"/>
  <c r="F4472" i="141"/>
  <c r="F4471" i="141"/>
  <c r="F4470" i="141"/>
  <c r="F4469" i="141"/>
  <c r="F4468" i="141"/>
  <c r="F4467" i="141"/>
  <c r="F4466" i="141"/>
  <c r="F4465" i="141"/>
  <c r="F4464" i="141"/>
  <c r="F4463" i="141"/>
  <c r="F4462" i="141"/>
  <c r="F4461" i="141"/>
  <c r="F4460" i="141"/>
  <c r="F4459" i="141"/>
  <c r="F4458" i="141"/>
  <c r="F4457" i="141"/>
  <c r="F4456" i="141"/>
  <c r="F4455" i="141"/>
  <c r="F4454" i="141"/>
  <c r="F4453" i="141"/>
  <c r="F4452" i="141"/>
  <c r="F4451" i="141"/>
  <c r="F4450" i="141"/>
  <c r="F4449" i="141"/>
  <c r="F4448" i="141"/>
  <c r="F4447" i="141"/>
  <c r="F4446" i="141"/>
  <c r="F4445" i="141"/>
  <c r="F4444" i="141"/>
  <c r="F4443" i="141"/>
  <c r="F4442" i="141"/>
  <c r="F4441" i="141"/>
  <c r="F4440" i="141"/>
  <c r="F4439" i="141"/>
  <c r="F4438" i="141"/>
  <c r="F4437" i="141"/>
  <c r="F4436" i="141"/>
  <c r="F4435" i="141"/>
  <c r="F4434" i="141"/>
  <c r="F4433" i="141"/>
  <c r="F4432" i="141"/>
  <c r="F4431" i="141"/>
  <c r="F4430" i="141"/>
  <c r="F4429" i="141"/>
  <c r="F4428" i="141"/>
  <c r="F4427" i="141"/>
  <c r="F4426" i="141"/>
  <c r="F4425" i="141"/>
  <c r="F4424" i="141"/>
  <c r="F4423" i="141"/>
  <c r="F4422" i="141"/>
  <c r="F4421" i="141"/>
  <c r="F4420" i="141"/>
  <c r="F4419" i="141"/>
  <c r="F4418" i="141"/>
  <c r="F4417" i="141"/>
  <c r="F4416" i="141"/>
  <c r="F4415" i="141"/>
  <c r="F4414" i="141"/>
  <c r="F4413" i="141"/>
  <c r="F4412" i="141"/>
  <c r="F4411" i="141"/>
  <c r="F4410" i="141"/>
  <c r="F4409" i="141"/>
  <c r="F4408" i="141"/>
  <c r="F4407" i="141"/>
  <c r="F4406" i="141"/>
  <c r="F4405" i="141"/>
  <c r="F4404" i="141"/>
  <c r="F4403" i="141"/>
  <c r="F4402" i="141"/>
  <c r="F4401" i="141"/>
  <c r="F4400" i="141"/>
  <c r="F4399" i="141"/>
  <c r="F4398" i="141"/>
  <c r="F4397" i="141"/>
  <c r="F4396" i="141"/>
  <c r="F4395" i="141"/>
  <c r="F4394" i="141"/>
  <c r="F4393" i="141"/>
  <c r="F4392" i="141"/>
  <c r="F4391" i="141"/>
  <c r="F4390" i="141"/>
  <c r="F4389" i="141"/>
  <c r="F4388" i="141"/>
  <c r="F4387" i="141"/>
  <c r="F4386" i="141"/>
  <c r="F4385" i="141"/>
  <c r="F4384" i="141"/>
  <c r="F4383" i="141"/>
  <c r="F4382" i="141"/>
  <c r="F4381" i="141"/>
  <c r="F4380" i="141"/>
  <c r="F4379" i="141"/>
  <c r="F4378" i="141"/>
  <c r="F4377" i="141"/>
  <c r="F4376" i="141"/>
  <c r="F4375" i="141"/>
  <c r="F4374" i="141"/>
  <c r="F4373" i="141"/>
  <c r="F4372" i="141"/>
  <c r="F4371" i="141"/>
  <c r="F4370" i="141"/>
  <c r="F4369" i="141"/>
  <c r="F4368" i="141"/>
  <c r="F4367" i="141"/>
  <c r="F4366" i="141"/>
  <c r="F4365" i="141"/>
  <c r="F4364" i="141"/>
  <c r="F4363" i="141"/>
  <c r="F4362" i="141"/>
  <c r="F4361" i="141"/>
  <c r="F4360" i="141"/>
  <c r="F4359" i="141"/>
  <c r="F4358" i="141"/>
  <c r="F4357" i="141"/>
  <c r="F4356" i="141"/>
  <c r="F4355" i="141"/>
  <c r="F4354" i="141"/>
  <c r="F4353" i="141"/>
  <c r="F4352" i="141"/>
  <c r="F4351" i="141"/>
  <c r="F4350" i="141"/>
  <c r="F4349" i="141"/>
  <c r="F4348" i="141"/>
  <c r="F4347" i="141"/>
  <c r="F4346" i="141"/>
  <c r="F4345" i="141"/>
  <c r="F4344" i="141"/>
  <c r="F4343" i="141"/>
  <c r="F4342" i="141"/>
  <c r="F4341" i="141"/>
  <c r="F4340" i="141"/>
  <c r="F4339" i="141"/>
  <c r="F4338" i="141"/>
  <c r="F4337" i="141"/>
  <c r="F4336" i="141"/>
  <c r="F4335" i="141"/>
  <c r="F4334" i="141"/>
  <c r="F4333" i="141"/>
  <c r="F4332" i="141"/>
  <c r="F4331" i="141"/>
  <c r="F4330" i="141"/>
  <c r="F4329" i="141"/>
  <c r="F4328" i="141"/>
  <c r="F4327" i="141"/>
  <c r="F4326" i="141"/>
  <c r="F4325" i="141"/>
  <c r="F4324" i="141"/>
  <c r="F4323" i="141"/>
  <c r="F4322" i="141"/>
  <c r="F4321" i="141"/>
  <c r="F4320" i="141"/>
  <c r="F4319" i="141"/>
  <c r="F4318" i="141"/>
  <c r="F4317" i="141"/>
  <c r="F4316" i="141"/>
  <c r="F4315" i="141"/>
  <c r="F4314" i="141"/>
  <c r="F4313" i="141"/>
  <c r="F4312" i="141"/>
  <c r="F4311" i="141"/>
  <c r="F4310" i="141"/>
  <c r="F4309" i="141"/>
  <c r="F4308" i="141"/>
  <c r="F4307" i="141"/>
  <c r="F4306" i="141"/>
  <c r="F4305" i="141"/>
  <c r="F4304" i="141"/>
  <c r="F4303" i="141"/>
  <c r="F4302" i="141"/>
  <c r="F4301" i="141"/>
  <c r="F4300" i="141"/>
  <c r="F4299" i="141"/>
  <c r="F4298" i="141"/>
  <c r="F4297" i="141"/>
  <c r="F4296" i="141"/>
  <c r="F4295" i="141"/>
  <c r="F4294" i="141"/>
  <c r="F4293" i="141"/>
  <c r="F4292" i="141"/>
  <c r="F4291" i="141"/>
  <c r="F4290" i="141"/>
  <c r="F4289" i="141"/>
  <c r="F4288" i="141"/>
  <c r="F4287" i="141"/>
  <c r="F4286" i="141"/>
  <c r="F4285" i="141"/>
  <c r="F4284" i="141"/>
  <c r="F4283" i="141"/>
  <c r="F4282" i="141"/>
  <c r="F4281" i="141"/>
  <c r="F4280" i="141"/>
  <c r="F4279" i="141"/>
  <c r="F4278" i="141"/>
  <c r="F4277" i="141"/>
  <c r="F4276" i="141"/>
  <c r="F4275" i="141"/>
  <c r="F4274" i="141"/>
  <c r="F4273" i="141"/>
  <c r="F4272" i="141"/>
  <c r="F4271" i="141"/>
  <c r="F4270" i="141"/>
  <c r="F4269" i="141"/>
  <c r="F4268" i="141"/>
  <c r="F4267" i="141"/>
  <c r="F4266" i="141"/>
  <c r="F4265" i="141"/>
  <c r="F4264" i="141"/>
  <c r="F4263" i="141"/>
  <c r="F4262" i="141"/>
  <c r="F4261" i="141"/>
  <c r="F4260" i="141"/>
  <c r="F4259" i="141"/>
  <c r="F4258" i="141"/>
  <c r="F4257" i="141"/>
  <c r="F4256" i="141"/>
  <c r="F4255" i="141"/>
  <c r="F4254" i="141"/>
  <c r="F4253" i="141"/>
  <c r="F4252" i="141"/>
  <c r="F4251" i="141"/>
  <c r="F4250" i="141"/>
  <c r="F4249" i="141"/>
  <c r="F4248" i="141"/>
  <c r="F4247" i="141"/>
  <c r="F4246" i="141"/>
  <c r="F4245" i="141"/>
  <c r="F4244" i="141"/>
  <c r="F4243" i="141"/>
  <c r="F4242" i="141"/>
  <c r="F4241" i="141"/>
  <c r="F4240" i="141"/>
  <c r="F4239" i="141"/>
  <c r="F4238" i="141"/>
  <c r="F4237" i="141"/>
  <c r="F4236" i="141"/>
  <c r="F4235" i="141"/>
  <c r="F4234" i="141"/>
  <c r="F4233" i="141"/>
  <c r="F4232" i="141"/>
  <c r="F4231" i="141"/>
  <c r="F4230" i="141"/>
  <c r="F4229" i="141"/>
  <c r="F4228" i="141"/>
  <c r="F4227" i="141"/>
  <c r="F4226" i="141"/>
  <c r="F4225" i="141"/>
  <c r="F4224" i="141"/>
  <c r="F4223" i="141"/>
  <c r="F4222" i="141"/>
  <c r="F4221" i="141"/>
  <c r="F4220" i="141"/>
  <c r="F4219" i="141"/>
  <c r="F4218" i="141"/>
  <c r="F4217" i="141"/>
  <c r="F4216" i="141"/>
  <c r="F4215" i="141"/>
  <c r="F4214" i="141"/>
  <c r="F4213" i="141"/>
  <c r="F4212" i="141"/>
  <c r="F4211" i="141"/>
  <c r="F4210" i="141"/>
  <c r="F4209" i="141"/>
  <c r="F4208" i="141"/>
  <c r="F4207" i="141"/>
  <c r="F4206" i="141"/>
  <c r="F4205" i="141"/>
  <c r="F4204" i="141"/>
  <c r="F4203" i="141"/>
  <c r="F4202" i="141"/>
  <c r="F4201" i="141"/>
  <c r="F4200" i="141"/>
  <c r="F4199" i="141"/>
  <c r="F4198" i="141"/>
  <c r="F4197" i="141"/>
  <c r="F4196" i="141"/>
  <c r="F4195" i="141"/>
  <c r="F4194" i="141"/>
  <c r="F4193" i="141"/>
  <c r="F4192" i="141"/>
  <c r="F4191" i="141"/>
  <c r="F4190" i="141"/>
  <c r="F4189" i="141"/>
  <c r="F4188" i="141"/>
  <c r="F4187" i="141"/>
  <c r="F4186" i="141"/>
  <c r="F4185" i="141"/>
  <c r="F4184" i="141"/>
  <c r="F4183" i="141"/>
  <c r="F4182" i="141"/>
  <c r="F4181" i="141"/>
  <c r="F4180" i="141"/>
  <c r="F4179" i="141"/>
  <c r="F4178" i="141"/>
  <c r="F4177" i="141"/>
  <c r="F4176" i="141"/>
  <c r="F4175" i="141"/>
  <c r="F4174" i="141"/>
  <c r="F4173" i="141"/>
  <c r="F4172" i="141"/>
  <c r="F4171" i="141"/>
  <c r="F4170" i="141"/>
  <c r="F4169" i="141"/>
  <c r="F4168" i="141"/>
  <c r="F4167" i="141"/>
  <c r="F4166" i="141"/>
  <c r="F4165" i="141"/>
  <c r="F4164" i="141"/>
  <c r="F4163" i="141"/>
  <c r="F4162" i="141"/>
  <c r="F4161" i="141"/>
  <c r="F4160" i="141"/>
  <c r="F4159" i="141"/>
  <c r="F4158" i="141"/>
  <c r="F4157" i="141"/>
  <c r="F4156" i="141"/>
  <c r="F4155" i="141"/>
  <c r="F4154" i="141"/>
  <c r="F4153" i="141"/>
  <c r="F4152" i="141"/>
  <c r="F4151" i="141"/>
  <c r="F4150" i="141"/>
  <c r="F4149" i="141"/>
  <c r="F4148" i="141"/>
  <c r="F4147" i="141"/>
  <c r="F4146" i="141"/>
  <c r="F4145" i="141"/>
  <c r="F4144" i="141"/>
  <c r="F4143" i="141"/>
  <c r="F4142" i="141"/>
  <c r="F4141" i="141"/>
  <c r="F4140" i="141"/>
  <c r="F4139" i="141"/>
  <c r="F4138" i="141"/>
  <c r="F4137" i="141"/>
  <c r="F4136" i="141"/>
  <c r="F4135" i="141"/>
  <c r="F4134" i="141"/>
  <c r="F4133" i="141"/>
  <c r="F4132" i="141"/>
  <c r="F4131" i="141"/>
  <c r="F4130" i="141"/>
  <c r="F4129" i="141"/>
  <c r="F4128" i="141"/>
  <c r="F4127" i="141"/>
  <c r="F4126" i="141"/>
  <c r="F4125" i="141"/>
  <c r="F4124" i="141"/>
  <c r="F4123" i="141"/>
  <c r="F4122" i="141"/>
  <c r="F4121" i="141"/>
  <c r="F4120" i="141"/>
  <c r="F4119" i="141"/>
  <c r="F4118" i="141"/>
  <c r="F4117" i="141"/>
  <c r="F4116" i="141"/>
  <c r="F4115" i="141"/>
  <c r="F4114" i="141"/>
  <c r="F4113" i="141"/>
  <c r="F4112" i="141"/>
  <c r="F4111" i="141"/>
  <c r="F4110" i="141"/>
  <c r="F4109" i="141"/>
  <c r="F4108" i="141"/>
  <c r="F4107" i="141"/>
  <c r="F4106" i="141"/>
  <c r="F4105" i="141"/>
  <c r="F4104" i="141"/>
  <c r="F4103" i="141"/>
  <c r="F4102" i="141"/>
  <c r="F4101" i="141"/>
  <c r="F4100" i="141"/>
  <c r="F4099" i="141"/>
  <c r="F4098" i="141"/>
  <c r="F4097" i="141"/>
  <c r="F4096" i="141"/>
  <c r="F4095" i="141"/>
  <c r="F4094" i="141"/>
  <c r="F4093" i="141"/>
  <c r="F4092" i="141"/>
  <c r="F4091" i="141"/>
  <c r="F4090" i="141"/>
  <c r="F4089" i="141"/>
  <c r="F4088" i="141"/>
  <c r="F4087" i="141"/>
  <c r="F4086" i="141"/>
  <c r="F4085" i="141"/>
  <c r="F4084" i="141"/>
  <c r="F4083" i="141"/>
  <c r="F4082" i="141"/>
  <c r="F4081" i="141"/>
  <c r="F4080" i="141"/>
  <c r="F4079" i="141"/>
  <c r="F4078" i="141"/>
  <c r="F4077" i="141"/>
  <c r="F4076" i="141"/>
  <c r="F4075" i="141"/>
  <c r="F4074" i="141"/>
  <c r="F4073" i="141"/>
  <c r="F4072" i="141"/>
  <c r="F4071" i="141"/>
  <c r="F4070" i="141"/>
  <c r="F4069" i="141"/>
  <c r="F4068" i="141"/>
  <c r="F4067" i="141"/>
  <c r="F4066" i="141"/>
  <c r="F4065" i="141"/>
  <c r="F4064" i="141"/>
  <c r="F4063" i="141"/>
  <c r="F4062" i="141"/>
  <c r="F4061" i="141"/>
  <c r="F4060" i="141"/>
  <c r="F4059" i="141"/>
  <c r="F4058" i="141"/>
  <c r="F4057" i="141"/>
  <c r="F4056" i="141"/>
  <c r="F4055" i="141"/>
  <c r="F4054" i="141"/>
  <c r="F4053" i="141"/>
  <c r="F4052" i="141"/>
  <c r="F4051" i="141"/>
  <c r="F4050" i="141"/>
  <c r="F4049" i="141"/>
  <c r="F4048" i="141"/>
  <c r="F4047" i="141"/>
  <c r="F4046" i="141"/>
  <c r="F4045" i="141"/>
  <c r="F4044" i="141"/>
  <c r="F4043" i="141"/>
  <c r="F4042" i="141"/>
  <c r="F4041" i="141"/>
  <c r="F4040" i="141"/>
  <c r="F4039" i="141"/>
  <c r="F4038" i="141"/>
  <c r="F4037" i="141"/>
  <c r="F4036" i="141"/>
  <c r="F4035" i="141"/>
  <c r="F4034" i="141"/>
  <c r="F4033" i="141"/>
  <c r="F4032" i="141"/>
  <c r="F4031" i="141"/>
  <c r="F4030" i="141"/>
  <c r="F4029" i="141"/>
  <c r="F4028" i="141"/>
  <c r="F4027" i="141"/>
  <c r="F4026" i="141"/>
  <c r="F4025" i="141"/>
  <c r="F4024" i="141"/>
  <c r="F4023" i="141"/>
  <c r="F4022" i="141"/>
  <c r="F4021" i="141"/>
  <c r="F4020" i="141"/>
  <c r="F4019" i="141"/>
  <c r="F4018" i="141"/>
  <c r="F4017" i="141"/>
  <c r="F4016" i="141"/>
  <c r="F4015" i="141"/>
  <c r="F4014" i="141"/>
  <c r="F4013" i="141"/>
  <c r="F4012" i="141"/>
  <c r="F4011" i="141"/>
  <c r="F4010" i="141"/>
  <c r="F4009" i="141"/>
  <c r="F4008" i="141"/>
  <c r="F4007" i="141"/>
  <c r="F4006" i="141"/>
  <c r="F4005" i="141"/>
  <c r="F4004" i="141"/>
  <c r="F4003" i="141"/>
  <c r="F4002" i="141"/>
  <c r="F4001" i="141"/>
  <c r="F4000" i="141"/>
  <c r="F3999" i="141"/>
  <c r="F3998" i="141"/>
  <c r="F3997" i="141"/>
  <c r="F3996" i="141"/>
  <c r="F3995" i="141"/>
  <c r="F3994" i="141"/>
  <c r="F3993" i="141"/>
  <c r="F3992" i="141"/>
  <c r="F3991" i="141"/>
  <c r="F3990" i="141"/>
  <c r="F3989" i="141"/>
  <c r="F3988" i="141"/>
  <c r="F3987" i="141"/>
  <c r="F3986" i="141"/>
  <c r="F3985" i="141"/>
  <c r="F3984" i="141"/>
  <c r="F3983" i="141"/>
  <c r="F3982" i="141"/>
  <c r="F3981" i="141"/>
  <c r="F3980" i="141"/>
  <c r="F3979" i="141"/>
  <c r="F3978" i="141"/>
  <c r="F3977" i="141"/>
  <c r="F3976" i="141"/>
  <c r="F3975" i="141"/>
  <c r="F3974" i="141"/>
  <c r="F3973" i="141"/>
  <c r="F3972" i="141"/>
  <c r="F3971" i="141"/>
  <c r="F3970" i="141"/>
  <c r="F3969" i="141"/>
  <c r="F3968" i="141"/>
  <c r="F3967" i="141"/>
  <c r="F3966" i="141"/>
  <c r="F3965" i="141"/>
  <c r="F3964" i="141"/>
  <c r="F3963" i="141"/>
  <c r="F3962" i="141"/>
  <c r="F3961" i="141"/>
  <c r="F3960" i="141"/>
  <c r="F3959" i="141"/>
  <c r="F3958" i="141"/>
  <c r="F3957" i="141"/>
  <c r="F3956" i="141"/>
  <c r="F3955" i="141"/>
  <c r="F3954" i="141"/>
  <c r="F3953" i="141"/>
  <c r="F3952" i="141"/>
  <c r="F3951" i="141"/>
  <c r="F3950" i="141"/>
  <c r="F3949" i="141"/>
  <c r="F3948" i="141"/>
  <c r="F3947" i="141"/>
  <c r="F3946" i="141"/>
  <c r="F3945" i="141"/>
  <c r="F3944" i="141"/>
  <c r="F3943" i="141"/>
  <c r="F3942" i="141"/>
  <c r="F3941" i="141"/>
  <c r="F3940" i="141"/>
  <c r="F3939" i="141"/>
  <c r="F3938" i="141"/>
  <c r="F3937" i="141"/>
  <c r="F3936" i="141"/>
  <c r="F3935" i="141"/>
  <c r="F3934" i="141"/>
  <c r="F3933" i="141"/>
  <c r="F3932" i="141"/>
  <c r="F3931" i="141"/>
  <c r="F3930" i="141"/>
  <c r="F3929" i="141"/>
  <c r="F3928" i="141"/>
  <c r="F3927" i="141"/>
  <c r="F3926" i="141"/>
  <c r="F3925" i="141"/>
  <c r="F3924" i="141"/>
  <c r="F3923" i="141"/>
  <c r="F3922" i="141"/>
  <c r="F3921" i="141"/>
  <c r="F3920" i="141"/>
  <c r="F3919" i="141"/>
  <c r="F3918" i="141"/>
  <c r="F3917" i="141"/>
  <c r="F3916" i="141"/>
  <c r="F3915" i="141"/>
  <c r="F3914" i="141"/>
  <c r="F3913" i="141"/>
  <c r="F3912" i="141"/>
  <c r="F3911" i="141"/>
  <c r="F3910" i="141"/>
  <c r="F3909" i="141"/>
  <c r="F3908" i="141"/>
  <c r="F3907" i="141"/>
  <c r="F3906" i="141"/>
  <c r="F3905" i="141"/>
  <c r="F3904" i="141"/>
  <c r="F3903" i="141"/>
  <c r="F3902" i="141"/>
  <c r="F3901" i="141"/>
  <c r="F3900" i="141"/>
  <c r="F3899" i="141"/>
  <c r="F3898" i="141"/>
  <c r="F3897" i="141"/>
  <c r="F3896" i="141"/>
  <c r="F3895" i="141"/>
  <c r="F3894" i="141"/>
  <c r="F3893" i="141"/>
  <c r="F3892" i="141"/>
  <c r="F3891" i="141"/>
  <c r="F3890" i="141"/>
  <c r="F3889" i="141"/>
  <c r="F3888" i="141"/>
  <c r="F3887" i="141"/>
  <c r="F3886" i="141"/>
  <c r="F3885" i="141"/>
  <c r="F3884" i="141"/>
  <c r="F3883" i="141"/>
  <c r="F3882" i="141"/>
  <c r="F3881" i="141"/>
  <c r="F3880" i="141"/>
  <c r="F3879" i="141"/>
  <c r="F3878" i="141"/>
  <c r="F3877" i="141"/>
  <c r="F3876" i="141"/>
  <c r="F3875" i="141"/>
  <c r="F3874" i="141"/>
  <c r="F3873" i="141"/>
  <c r="F3872" i="141"/>
  <c r="F3871" i="141"/>
  <c r="F3870" i="141"/>
  <c r="F3869" i="141"/>
  <c r="F3868" i="141"/>
  <c r="F3867" i="141"/>
  <c r="F3866" i="141"/>
  <c r="F3865" i="141"/>
  <c r="F3864" i="141"/>
  <c r="F3863" i="141"/>
  <c r="F3862" i="141"/>
  <c r="F3861" i="141"/>
  <c r="F3860" i="141"/>
  <c r="F3859" i="141"/>
  <c r="F3858" i="141"/>
  <c r="F3857" i="141"/>
  <c r="F3856" i="141"/>
  <c r="F3855" i="141"/>
  <c r="F3854" i="141"/>
  <c r="F3853" i="141"/>
  <c r="F3852" i="141"/>
  <c r="F3851" i="141"/>
  <c r="F3850" i="141"/>
  <c r="F3849" i="141"/>
  <c r="F3848" i="141"/>
  <c r="F3847" i="141"/>
  <c r="F3846" i="141"/>
  <c r="F3845" i="141"/>
  <c r="F3844" i="141"/>
  <c r="F3843" i="141"/>
  <c r="F3842" i="141"/>
  <c r="F3841" i="141"/>
  <c r="F3840" i="141"/>
  <c r="F3839" i="141"/>
  <c r="F3838" i="141"/>
  <c r="F3837" i="141"/>
  <c r="F3836" i="141"/>
  <c r="F3835" i="141"/>
  <c r="F3834" i="141"/>
  <c r="F3833" i="141"/>
  <c r="F3832" i="141"/>
  <c r="F3831" i="141"/>
  <c r="F3830" i="141"/>
  <c r="F3829" i="141"/>
  <c r="F3828" i="141"/>
  <c r="F3827" i="141"/>
  <c r="F3826" i="141"/>
  <c r="F3825" i="141"/>
  <c r="F3824" i="141"/>
  <c r="F3823" i="141"/>
  <c r="F3822" i="141"/>
  <c r="F3821" i="141"/>
  <c r="F3820" i="141"/>
  <c r="F3819" i="141"/>
  <c r="F3818" i="141"/>
  <c r="F3817" i="141"/>
  <c r="F3816" i="141"/>
  <c r="F3815" i="141"/>
  <c r="F3814" i="141"/>
  <c r="F3813" i="141"/>
  <c r="F3812" i="141"/>
  <c r="F3811" i="141"/>
  <c r="F3810" i="141"/>
  <c r="F3809" i="141"/>
  <c r="F3808" i="141"/>
  <c r="F3807" i="141"/>
  <c r="F3806" i="141"/>
  <c r="F3805" i="141"/>
  <c r="F3804" i="141"/>
  <c r="F3803" i="141"/>
  <c r="F3802" i="141"/>
  <c r="F3801" i="141"/>
  <c r="F3800" i="141"/>
  <c r="F3799" i="141"/>
  <c r="F3798" i="141"/>
  <c r="F3797" i="141"/>
  <c r="F3796" i="141"/>
  <c r="F3795" i="141"/>
  <c r="F3794" i="141"/>
  <c r="F3793" i="141"/>
  <c r="F3792" i="141"/>
  <c r="F3791" i="141"/>
  <c r="F3790" i="141"/>
  <c r="F3789" i="141"/>
  <c r="F3788" i="141"/>
  <c r="F3787" i="141"/>
  <c r="F3786" i="141"/>
  <c r="F3785" i="141"/>
  <c r="F3784" i="141"/>
  <c r="F3783" i="141"/>
  <c r="F3782" i="141"/>
  <c r="F3781" i="141"/>
  <c r="F3780" i="141"/>
  <c r="F3779" i="141"/>
  <c r="F3778" i="141"/>
  <c r="F3777" i="141"/>
  <c r="F3776" i="141"/>
  <c r="F3775" i="141"/>
  <c r="F3774" i="141"/>
  <c r="F3773" i="141"/>
  <c r="F3772" i="141"/>
  <c r="F3771" i="141"/>
  <c r="F3770" i="141"/>
  <c r="F3769" i="141"/>
  <c r="F3768" i="141"/>
  <c r="F3767" i="141"/>
  <c r="F3766" i="141"/>
  <c r="F3765" i="141"/>
  <c r="F3764" i="141"/>
  <c r="F3763" i="141"/>
  <c r="F3762" i="141"/>
  <c r="F3761" i="141"/>
  <c r="F3760" i="141"/>
  <c r="F3759" i="141"/>
  <c r="F3758" i="141"/>
  <c r="F3757" i="141"/>
  <c r="F3756" i="141"/>
  <c r="F3755" i="141"/>
  <c r="F3754" i="141"/>
  <c r="F3753" i="141"/>
  <c r="F3752" i="141"/>
  <c r="F3751" i="141"/>
  <c r="F3750" i="141"/>
  <c r="F3749" i="141"/>
  <c r="F3748" i="141"/>
  <c r="F3747" i="141"/>
  <c r="F3746" i="141"/>
  <c r="F3745" i="141"/>
  <c r="F3744" i="141"/>
  <c r="F3743" i="141"/>
  <c r="F3742" i="141"/>
  <c r="F3741" i="141"/>
  <c r="F3740" i="141"/>
  <c r="F3739" i="141"/>
  <c r="F3738" i="141"/>
  <c r="F3737" i="141"/>
  <c r="F3736" i="141"/>
  <c r="F3735" i="141"/>
  <c r="F3734" i="141"/>
  <c r="F3733" i="141"/>
  <c r="F3732" i="141"/>
  <c r="F3731" i="141"/>
  <c r="F3730" i="141"/>
  <c r="F3729" i="141"/>
  <c r="F3728" i="141"/>
  <c r="F3727" i="141"/>
  <c r="F3726" i="141"/>
  <c r="F3725" i="141"/>
  <c r="F3724" i="141"/>
  <c r="F3723" i="141"/>
  <c r="F3722" i="141"/>
  <c r="F3721" i="141"/>
  <c r="F3720" i="141"/>
  <c r="F3719" i="141"/>
  <c r="F3718" i="141"/>
  <c r="F3717" i="141"/>
  <c r="F3716" i="141"/>
  <c r="F3715" i="141"/>
  <c r="F3714" i="141"/>
  <c r="F3713" i="141"/>
  <c r="F3712" i="141"/>
  <c r="F3711" i="141"/>
  <c r="F3710" i="141"/>
  <c r="F3709" i="141"/>
  <c r="F3708" i="141"/>
  <c r="F3707" i="141"/>
  <c r="F3706" i="141"/>
  <c r="F3705" i="141"/>
  <c r="F3704" i="141"/>
  <c r="F3703" i="141"/>
  <c r="F3702" i="141"/>
  <c r="F3701" i="141"/>
  <c r="F3700" i="141"/>
  <c r="F3699" i="141"/>
  <c r="F3698" i="141"/>
  <c r="F3697" i="141"/>
  <c r="F3696" i="141"/>
  <c r="F3695" i="141"/>
  <c r="F3694" i="141"/>
  <c r="F3693" i="141"/>
  <c r="F3692" i="141"/>
  <c r="F3691" i="141"/>
  <c r="F3690" i="141"/>
  <c r="F3689" i="141"/>
  <c r="F3688" i="141"/>
  <c r="F3687" i="141"/>
  <c r="F3686" i="141"/>
  <c r="F3685" i="141"/>
  <c r="F3684" i="141"/>
  <c r="F3683" i="141"/>
  <c r="F3682" i="141"/>
  <c r="F3681" i="141"/>
  <c r="F3680" i="141"/>
  <c r="F3679" i="141"/>
  <c r="F3678" i="141"/>
  <c r="F3677" i="141"/>
  <c r="F3676" i="141"/>
  <c r="F3675" i="141"/>
  <c r="F3674" i="141"/>
  <c r="F3673" i="141"/>
  <c r="F3672" i="141"/>
  <c r="F3671" i="141"/>
  <c r="F3670" i="141"/>
  <c r="F3669" i="141"/>
  <c r="F3668" i="141"/>
  <c r="F3667" i="141"/>
  <c r="F3666" i="141"/>
  <c r="F3665" i="141"/>
  <c r="F3664" i="141"/>
  <c r="F3663" i="141"/>
  <c r="F3662" i="141"/>
  <c r="F3661" i="141"/>
  <c r="F3660" i="141"/>
  <c r="F3659" i="141"/>
  <c r="F3658" i="141"/>
  <c r="F3657" i="141"/>
  <c r="F3656" i="141"/>
  <c r="F3655" i="141"/>
  <c r="F3654" i="141"/>
  <c r="F3653" i="141"/>
  <c r="F3652" i="141"/>
  <c r="F3651" i="141"/>
  <c r="F3650" i="141"/>
  <c r="F3649" i="141"/>
  <c r="F3648" i="141"/>
  <c r="F3647" i="141"/>
  <c r="F3646" i="141"/>
  <c r="F3645" i="141"/>
  <c r="F3644" i="141"/>
  <c r="F3643" i="141"/>
  <c r="F3642" i="141"/>
  <c r="F3641" i="141"/>
  <c r="F3640" i="141"/>
  <c r="F3639" i="141"/>
  <c r="F3638" i="141"/>
  <c r="F3637" i="141"/>
  <c r="F3636" i="141"/>
  <c r="F3635" i="141"/>
  <c r="F3634" i="141"/>
  <c r="F3633" i="141"/>
  <c r="F3632" i="141"/>
  <c r="F3631" i="141"/>
  <c r="F3630" i="141"/>
  <c r="F3629" i="141"/>
  <c r="F3628" i="141"/>
  <c r="F3627" i="141"/>
  <c r="F3626" i="141"/>
  <c r="F3625" i="141"/>
  <c r="F3624" i="141"/>
  <c r="F3623" i="141"/>
  <c r="F3622" i="141"/>
  <c r="F3621" i="141"/>
  <c r="F3620" i="141"/>
  <c r="F3619" i="141"/>
  <c r="F3618" i="141"/>
  <c r="F3617" i="141"/>
  <c r="F3616" i="141"/>
  <c r="F3615" i="141"/>
  <c r="F3614" i="141"/>
  <c r="F3613" i="141"/>
  <c r="F3612" i="141"/>
  <c r="F3611" i="141"/>
  <c r="F3610" i="141"/>
  <c r="F3609" i="141"/>
  <c r="F3608" i="141"/>
  <c r="F3607" i="141"/>
  <c r="F3606" i="141"/>
  <c r="F3605" i="141"/>
  <c r="F3604" i="141"/>
  <c r="F3603" i="141"/>
  <c r="F3602" i="141"/>
  <c r="F3601" i="141"/>
  <c r="F3600" i="141"/>
  <c r="F3599" i="141"/>
  <c r="F3598" i="141"/>
  <c r="F3597" i="141"/>
  <c r="F3596" i="141"/>
  <c r="F3595" i="141"/>
  <c r="F3594" i="141"/>
  <c r="F3593" i="141"/>
  <c r="F3592" i="141"/>
  <c r="F3591" i="141"/>
  <c r="F3590" i="141"/>
  <c r="F3589" i="141"/>
  <c r="F3588" i="141"/>
  <c r="F3587" i="141"/>
  <c r="F3586" i="141"/>
  <c r="F3585" i="141"/>
  <c r="F3584" i="141"/>
  <c r="F3583" i="141"/>
  <c r="F3582" i="141"/>
  <c r="F3581" i="141"/>
  <c r="F3580" i="141"/>
  <c r="F3579" i="141"/>
  <c r="F3578" i="141"/>
  <c r="F3577" i="141"/>
  <c r="F3576" i="141"/>
  <c r="F3575" i="141"/>
  <c r="F3574" i="141"/>
  <c r="F3573" i="141"/>
  <c r="F3572" i="141"/>
  <c r="F3571" i="141"/>
  <c r="F3570" i="141"/>
  <c r="F3569" i="141"/>
  <c r="F3568" i="141"/>
  <c r="F3567" i="141"/>
  <c r="F3566" i="141"/>
  <c r="F3565" i="141"/>
  <c r="F3564" i="141"/>
  <c r="F3563" i="141"/>
  <c r="F3562" i="141"/>
  <c r="F3561" i="141"/>
  <c r="F3560" i="141"/>
  <c r="F3559" i="141"/>
  <c r="F3558" i="141"/>
  <c r="F3557" i="141"/>
  <c r="F3556" i="141"/>
  <c r="F3555" i="141"/>
  <c r="F3554" i="141"/>
  <c r="F3553" i="141"/>
  <c r="F3552" i="141"/>
  <c r="F3551" i="141"/>
  <c r="F3550" i="141"/>
  <c r="F3549" i="141"/>
  <c r="F3548" i="141"/>
  <c r="F3547" i="141"/>
  <c r="F3546" i="141"/>
  <c r="F3545" i="141"/>
  <c r="F3544" i="141"/>
  <c r="F3543" i="141"/>
  <c r="F3542" i="141"/>
  <c r="F3541" i="141"/>
  <c r="F3540" i="141"/>
  <c r="F3539" i="141"/>
  <c r="F3538" i="141"/>
  <c r="F3537" i="141"/>
  <c r="F3536" i="141"/>
  <c r="F3535" i="141"/>
  <c r="F3534" i="141"/>
  <c r="F3533" i="141"/>
  <c r="F3532" i="141"/>
  <c r="F3531" i="141"/>
  <c r="F3530" i="141"/>
  <c r="F3529" i="141"/>
  <c r="F3528" i="141"/>
  <c r="F3527" i="141"/>
  <c r="F3526" i="141"/>
  <c r="F3525" i="141"/>
  <c r="F3524" i="141"/>
  <c r="F3523" i="141"/>
  <c r="F3522" i="141"/>
  <c r="F3521" i="141"/>
  <c r="F3520" i="141"/>
  <c r="F3519" i="141"/>
  <c r="F3518" i="141"/>
  <c r="F3517" i="141"/>
  <c r="F3516" i="141"/>
  <c r="F3515" i="141"/>
  <c r="F3514" i="141"/>
  <c r="F3513" i="141"/>
  <c r="F3512" i="141"/>
  <c r="F3511" i="141"/>
  <c r="F3510" i="141"/>
  <c r="F3509" i="141"/>
  <c r="F3508" i="141"/>
  <c r="F3507" i="141"/>
  <c r="F3506" i="141"/>
  <c r="F3505" i="141"/>
  <c r="F3504" i="141"/>
  <c r="F3503" i="141"/>
  <c r="F3502" i="141"/>
  <c r="F3501" i="141"/>
  <c r="F3500" i="141"/>
  <c r="F3499" i="141"/>
  <c r="F3498" i="141"/>
  <c r="F3497" i="141"/>
  <c r="F3496" i="141"/>
  <c r="F3495" i="141"/>
  <c r="F3494" i="141"/>
  <c r="F3493" i="141"/>
  <c r="F3492" i="141"/>
  <c r="F3491" i="141"/>
  <c r="F3490" i="141"/>
  <c r="F3489" i="141"/>
  <c r="F3488" i="141"/>
  <c r="F3487" i="141"/>
  <c r="F3486" i="141"/>
  <c r="F3485" i="141"/>
  <c r="F3484" i="141"/>
  <c r="F3483" i="141"/>
  <c r="F3482" i="141"/>
  <c r="F3481" i="141"/>
  <c r="F3480" i="141"/>
  <c r="F3479" i="141"/>
  <c r="F3478" i="141"/>
  <c r="F3477" i="141"/>
  <c r="F3476" i="141"/>
  <c r="F3475" i="141"/>
  <c r="F3474" i="141"/>
  <c r="F3473" i="141"/>
  <c r="F3472" i="141"/>
  <c r="F3471" i="141"/>
  <c r="F3470" i="141"/>
  <c r="F3469" i="141"/>
  <c r="F3468" i="141"/>
  <c r="F3467" i="141"/>
  <c r="F3466" i="141"/>
  <c r="F3465" i="141"/>
  <c r="F3464" i="141"/>
  <c r="F3463" i="141"/>
  <c r="F3462" i="141"/>
  <c r="F3461" i="141"/>
  <c r="F3460" i="141"/>
  <c r="F3459" i="141"/>
  <c r="F3458" i="141"/>
  <c r="F3457" i="141"/>
  <c r="F3456" i="141"/>
  <c r="F3455" i="141"/>
  <c r="F3454" i="141"/>
  <c r="F3453" i="141"/>
  <c r="F3452" i="141"/>
  <c r="F3451" i="141"/>
  <c r="F3450" i="141"/>
  <c r="F3449" i="141"/>
  <c r="F3448" i="141"/>
  <c r="F3447" i="141"/>
  <c r="F3446" i="141"/>
  <c r="F3445" i="141"/>
  <c r="F3444" i="141"/>
  <c r="F3443" i="141"/>
  <c r="F3442" i="141"/>
  <c r="F3441" i="141"/>
  <c r="F3440" i="141"/>
  <c r="F3439" i="141"/>
  <c r="F3438" i="141"/>
  <c r="F3437" i="141"/>
  <c r="F3436" i="141"/>
  <c r="F3435" i="141"/>
  <c r="F3434" i="141"/>
  <c r="F3433" i="141"/>
  <c r="F3432" i="141"/>
  <c r="F3431" i="141"/>
  <c r="F3430" i="141"/>
  <c r="F3429" i="141"/>
  <c r="F3428" i="141"/>
  <c r="F3427" i="141"/>
  <c r="F3426" i="141"/>
  <c r="F3425" i="141"/>
  <c r="F3424" i="141"/>
  <c r="F3423" i="141"/>
  <c r="F3422" i="141"/>
  <c r="F3421" i="141"/>
  <c r="F3420" i="141"/>
  <c r="F3419" i="141"/>
  <c r="F3418" i="141"/>
  <c r="F3417" i="141"/>
  <c r="F3416" i="141"/>
  <c r="F3415" i="141"/>
  <c r="F3414" i="141"/>
  <c r="F3413" i="141"/>
  <c r="F3412" i="141"/>
  <c r="F3411" i="141"/>
  <c r="F3410" i="141"/>
  <c r="F3409" i="141"/>
  <c r="F3408" i="141"/>
  <c r="F3407" i="141"/>
  <c r="F3406" i="141"/>
  <c r="F3405" i="141"/>
  <c r="F3404" i="141"/>
  <c r="F3403" i="141"/>
  <c r="F3402" i="141"/>
  <c r="F3401" i="141"/>
  <c r="F3400" i="141"/>
  <c r="F3399" i="141"/>
  <c r="F3398" i="141"/>
  <c r="F3397" i="141"/>
  <c r="F3396" i="141"/>
  <c r="F3395" i="141"/>
  <c r="F3394" i="141"/>
  <c r="F3393" i="141"/>
  <c r="F3392" i="141"/>
  <c r="F3391" i="141"/>
  <c r="F3390" i="141"/>
  <c r="F3389" i="141"/>
  <c r="F3388" i="141"/>
  <c r="F3387" i="141"/>
  <c r="F3386" i="141"/>
  <c r="F3385" i="141"/>
  <c r="F3384" i="141"/>
  <c r="F3383" i="141"/>
  <c r="F3382" i="141"/>
  <c r="F3381" i="141"/>
  <c r="F3380" i="141"/>
  <c r="F3379" i="141"/>
  <c r="F3378" i="141"/>
  <c r="F3377" i="141"/>
  <c r="F3376" i="141"/>
  <c r="F3375" i="141"/>
  <c r="F3374" i="141"/>
  <c r="F3373" i="141"/>
  <c r="F3372" i="141"/>
  <c r="F3371" i="141"/>
  <c r="F3370" i="141"/>
  <c r="F3369" i="141"/>
  <c r="F3368" i="141"/>
  <c r="F3367" i="141"/>
  <c r="F3366" i="141"/>
  <c r="F3365" i="141"/>
  <c r="F3364" i="141"/>
  <c r="F3363" i="141"/>
  <c r="F3362" i="141"/>
  <c r="F3361" i="141"/>
  <c r="F3360" i="141"/>
  <c r="F3359" i="141"/>
  <c r="F3358" i="141"/>
  <c r="F3357" i="141"/>
  <c r="F3356" i="141"/>
  <c r="F3355" i="141"/>
  <c r="F3354" i="141"/>
  <c r="F3353" i="141"/>
  <c r="F3352" i="141"/>
  <c r="F3351" i="141"/>
  <c r="F3350" i="141"/>
  <c r="F3349" i="141"/>
  <c r="F3348" i="141"/>
  <c r="F3347" i="141"/>
  <c r="F3346" i="141"/>
  <c r="F3345" i="141"/>
  <c r="F3344" i="141"/>
  <c r="F3343" i="141"/>
  <c r="F3342" i="141"/>
  <c r="F3341" i="141"/>
  <c r="F3340" i="141"/>
  <c r="F3339" i="141"/>
  <c r="F3338" i="141"/>
  <c r="F3337" i="141"/>
  <c r="F3336" i="141"/>
  <c r="F3335" i="141"/>
  <c r="F3334" i="141"/>
  <c r="F3333" i="141"/>
  <c r="F3332" i="141"/>
  <c r="F3331" i="141"/>
  <c r="F3330" i="141"/>
  <c r="F3329" i="141"/>
  <c r="F3328" i="141"/>
  <c r="F3327" i="141"/>
  <c r="F3326" i="141"/>
  <c r="F3325" i="141"/>
  <c r="F3324" i="141"/>
  <c r="F3323" i="141"/>
  <c r="F3322" i="141"/>
  <c r="F3321" i="141"/>
  <c r="F3320" i="141"/>
  <c r="F3319" i="141"/>
  <c r="F3318" i="141"/>
  <c r="F3317" i="141"/>
  <c r="F3316" i="141"/>
  <c r="F3315" i="141"/>
  <c r="F3314" i="141"/>
  <c r="F3313" i="141"/>
  <c r="F3312" i="141"/>
  <c r="F3311" i="141"/>
  <c r="F3310" i="141"/>
  <c r="F3309" i="141"/>
  <c r="F3308" i="141"/>
  <c r="F3307" i="141"/>
  <c r="F3306" i="141"/>
  <c r="F3305" i="141"/>
  <c r="F3304" i="141"/>
  <c r="F3303" i="141"/>
  <c r="F3302" i="141"/>
  <c r="F3301" i="141"/>
  <c r="F3300" i="141"/>
  <c r="F3299" i="141"/>
  <c r="F3298" i="141"/>
  <c r="F3297" i="141"/>
  <c r="F3296" i="141"/>
  <c r="F3295" i="141"/>
  <c r="F3294" i="141"/>
  <c r="F3293" i="141"/>
  <c r="F3292" i="141"/>
  <c r="F3291" i="141"/>
  <c r="F3290" i="141"/>
  <c r="F3289" i="141"/>
  <c r="F3288" i="141"/>
  <c r="F3287" i="141"/>
  <c r="F3286" i="141"/>
  <c r="F3285" i="141"/>
  <c r="F3284" i="141"/>
  <c r="F3283" i="141"/>
  <c r="F3282" i="141"/>
  <c r="F3281" i="141"/>
  <c r="F3280" i="141"/>
  <c r="F3279" i="141"/>
  <c r="F3278" i="141"/>
  <c r="F3277" i="141"/>
  <c r="F3276" i="141"/>
  <c r="F3275" i="141"/>
  <c r="F3274" i="141"/>
  <c r="F3273" i="141"/>
  <c r="F3272" i="141"/>
  <c r="F3271" i="141"/>
  <c r="F3270" i="141"/>
  <c r="F3269" i="141"/>
  <c r="F3268" i="141"/>
  <c r="F3267" i="141"/>
  <c r="F3266" i="141"/>
  <c r="F3265" i="141"/>
  <c r="F3264" i="141"/>
  <c r="F3263" i="141"/>
  <c r="F3262" i="141"/>
  <c r="F3261" i="141"/>
  <c r="F3260" i="141"/>
  <c r="F3259" i="141"/>
  <c r="F3258" i="141"/>
  <c r="F3257" i="141"/>
  <c r="F3256" i="141"/>
  <c r="F3255" i="141"/>
  <c r="F3254" i="141"/>
  <c r="F3253" i="141"/>
  <c r="F3252" i="141"/>
  <c r="F3251" i="141"/>
  <c r="F3250" i="141"/>
  <c r="F3249" i="141"/>
  <c r="F3248" i="141"/>
  <c r="F3247" i="141"/>
  <c r="F3246" i="141"/>
  <c r="F3245" i="141"/>
  <c r="F3244" i="141"/>
  <c r="F3243" i="141"/>
  <c r="F3242" i="141"/>
  <c r="F3241" i="141"/>
  <c r="F3240" i="141"/>
  <c r="F3239" i="141"/>
  <c r="F3238" i="141"/>
  <c r="F3237" i="141"/>
  <c r="F3236" i="141"/>
  <c r="F3235" i="141"/>
  <c r="F3234" i="141"/>
  <c r="F3233" i="141"/>
  <c r="F3232" i="141"/>
  <c r="F3231" i="141"/>
  <c r="F3230" i="141"/>
  <c r="F3229" i="141"/>
  <c r="F3228" i="141"/>
  <c r="F3227" i="141"/>
  <c r="F3226" i="141"/>
  <c r="F3225" i="141"/>
  <c r="F3224" i="141"/>
  <c r="F3223" i="141"/>
  <c r="F3222" i="141"/>
  <c r="F3221" i="141"/>
  <c r="F3220" i="141"/>
  <c r="F3219" i="141"/>
  <c r="F3218" i="141"/>
  <c r="F3217" i="141"/>
  <c r="F3216" i="141"/>
  <c r="F3215" i="141"/>
  <c r="F3214" i="141"/>
  <c r="F3213" i="141"/>
  <c r="F3212" i="141"/>
  <c r="F3211" i="141"/>
  <c r="F3210" i="141"/>
  <c r="F3209" i="141"/>
  <c r="F3208" i="141"/>
  <c r="F3207" i="141"/>
  <c r="F3206" i="141"/>
  <c r="F3205" i="141"/>
  <c r="F3204" i="141"/>
  <c r="F3203" i="141"/>
  <c r="F3202" i="141"/>
  <c r="F3201" i="141"/>
  <c r="F3200" i="141"/>
  <c r="F3199" i="141"/>
  <c r="F3198" i="141"/>
  <c r="F3197" i="141"/>
  <c r="F3196" i="141"/>
  <c r="F3195" i="141"/>
  <c r="F3194" i="141"/>
  <c r="F3193" i="141"/>
  <c r="F3192" i="141"/>
  <c r="F3191" i="141"/>
  <c r="F3190" i="141"/>
  <c r="F3189" i="141"/>
  <c r="F3188" i="141"/>
  <c r="F3187" i="141"/>
  <c r="F3186" i="141"/>
  <c r="F3185" i="141"/>
  <c r="F3184" i="141"/>
  <c r="F3183" i="141"/>
  <c r="F3182" i="141"/>
  <c r="F3181" i="141"/>
  <c r="F3180" i="141"/>
  <c r="F3179" i="141"/>
  <c r="F3178" i="141"/>
  <c r="F3177" i="141"/>
  <c r="F3176" i="141"/>
  <c r="F3175" i="141"/>
  <c r="F3174" i="141"/>
  <c r="F3173" i="141"/>
  <c r="F3172" i="141"/>
  <c r="F3171" i="141"/>
  <c r="F3170" i="141"/>
  <c r="F3169" i="141"/>
  <c r="F3168" i="141"/>
  <c r="F3167" i="141"/>
  <c r="F3166" i="141"/>
  <c r="F3165" i="141"/>
  <c r="F3164" i="141"/>
  <c r="F3163" i="141"/>
  <c r="F3162" i="141"/>
  <c r="F3161" i="141"/>
  <c r="F3160" i="141"/>
  <c r="F3159" i="141"/>
  <c r="F3158" i="141"/>
  <c r="F3157" i="141"/>
  <c r="F3156" i="141"/>
  <c r="F3155" i="141"/>
  <c r="F3154" i="141"/>
  <c r="F3153" i="141"/>
  <c r="F3152" i="141"/>
  <c r="F3151" i="141"/>
  <c r="F3150" i="141"/>
  <c r="F3149" i="141"/>
  <c r="F3148" i="141"/>
  <c r="F3147" i="141"/>
  <c r="F3146" i="141"/>
  <c r="F3145" i="141"/>
  <c r="F3144" i="141"/>
  <c r="F3143" i="141"/>
  <c r="F3142" i="141"/>
  <c r="F3141" i="141"/>
  <c r="F3140" i="141"/>
  <c r="F3139" i="141"/>
  <c r="F3138" i="141"/>
  <c r="F3137" i="141"/>
  <c r="F3136" i="141"/>
  <c r="F3135" i="141"/>
  <c r="F3134" i="141"/>
  <c r="F3133" i="141"/>
  <c r="F3132" i="141"/>
  <c r="F3131" i="141"/>
  <c r="F3130" i="141"/>
  <c r="F3129" i="141"/>
  <c r="F3128" i="141"/>
  <c r="F3127" i="141"/>
  <c r="F3126" i="141"/>
  <c r="F3125" i="141"/>
  <c r="F3124" i="141"/>
  <c r="F3123" i="141"/>
  <c r="F3122" i="141"/>
  <c r="F3121" i="141"/>
  <c r="F3120" i="141"/>
  <c r="F3119" i="141"/>
  <c r="F3118" i="141"/>
  <c r="F3117" i="141"/>
  <c r="F3116" i="141"/>
  <c r="F3115" i="141"/>
  <c r="F3114" i="141"/>
  <c r="F3113" i="141"/>
  <c r="F3112" i="141"/>
  <c r="F3111" i="141"/>
  <c r="F3110" i="141"/>
  <c r="F3109" i="141"/>
  <c r="F3108" i="141"/>
  <c r="F3107" i="141"/>
  <c r="F3106" i="141"/>
  <c r="F3105" i="141"/>
  <c r="F3104" i="141"/>
  <c r="F3103" i="141"/>
  <c r="F3102" i="141"/>
  <c r="F3101" i="141"/>
  <c r="F3100" i="141"/>
  <c r="F3099" i="141"/>
  <c r="F3098" i="141"/>
  <c r="F3097" i="141"/>
  <c r="F3096" i="141"/>
  <c r="F3095" i="141"/>
  <c r="F3094" i="141"/>
  <c r="F3093" i="141"/>
  <c r="F3092" i="141"/>
  <c r="F3091" i="141"/>
  <c r="F3090" i="141"/>
  <c r="F3089" i="141"/>
  <c r="F3088" i="141"/>
  <c r="F3087" i="141"/>
  <c r="F3086" i="141"/>
  <c r="F3085" i="141"/>
  <c r="F3084" i="141"/>
  <c r="F3083" i="141"/>
  <c r="F3082" i="141"/>
  <c r="F3081" i="141"/>
  <c r="F3080" i="141"/>
  <c r="F3079" i="141"/>
  <c r="F3078" i="141"/>
  <c r="F3077" i="141"/>
  <c r="F3076" i="141"/>
  <c r="F3075" i="141"/>
  <c r="F3074" i="141"/>
  <c r="F3073" i="141"/>
  <c r="F3072" i="141"/>
  <c r="F3071" i="141"/>
  <c r="F3070" i="141"/>
  <c r="F3069" i="141"/>
  <c r="F3068" i="141"/>
  <c r="F3067" i="141"/>
  <c r="F3066" i="141"/>
  <c r="F3065" i="141"/>
  <c r="F3064" i="141"/>
  <c r="F3063" i="141"/>
  <c r="F3062" i="141"/>
  <c r="F3061" i="141"/>
  <c r="F3060" i="141"/>
  <c r="F3059" i="141"/>
  <c r="F3058" i="141"/>
  <c r="F3057" i="141"/>
  <c r="F3056" i="141"/>
  <c r="F3055" i="141"/>
  <c r="F3054" i="141"/>
  <c r="F3053" i="141"/>
  <c r="F3052" i="141"/>
  <c r="F3051" i="141"/>
  <c r="F3050" i="141"/>
  <c r="F3049" i="141"/>
  <c r="F3048" i="141"/>
  <c r="F3047" i="141"/>
  <c r="F3046" i="141"/>
  <c r="F3045" i="141"/>
  <c r="F3044" i="141"/>
  <c r="F3043" i="141"/>
  <c r="F3042" i="141"/>
  <c r="F3041" i="141"/>
  <c r="F3040" i="141"/>
  <c r="F3039" i="141"/>
  <c r="F3038" i="141"/>
  <c r="F3037" i="141"/>
  <c r="F3036" i="141"/>
  <c r="F3035" i="141"/>
  <c r="F3034" i="141"/>
  <c r="F3033" i="141"/>
  <c r="F3032" i="141"/>
  <c r="F3031" i="141"/>
  <c r="F3030" i="141"/>
  <c r="F3029" i="141"/>
  <c r="F3028" i="141"/>
  <c r="F3027" i="141"/>
  <c r="F3026" i="141"/>
  <c r="F3025" i="141"/>
  <c r="F3024" i="141"/>
  <c r="F3023" i="141"/>
  <c r="F3022" i="141"/>
  <c r="F3021" i="141"/>
  <c r="F3020" i="141"/>
  <c r="F3019" i="141"/>
  <c r="F3018" i="141"/>
  <c r="F3017" i="141"/>
  <c r="F3016" i="141"/>
  <c r="F3015" i="141"/>
  <c r="F3014" i="141"/>
  <c r="F3013" i="141"/>
  <c r="F3012" i="141"/>
  <c r="F3011" i="141"/>
  <c r="F3010" i="141"/>
  <c r="F3009" i="141"/>
  <c r="F3008" i="141"/>
  <c r="F3007" i="141"/>
  <c r="F3006" i="141"/>
  <c r="F3005" i="141"/>
  <c r="F3004" i="141"/>
  <c r="F3003" i="141"/>
  <c r="F3002" i="141"/>
  <c r="F3001" i="141"/>
  <c r="F3000" i="141"/>
  <c r="F2999" i="141"/>
  <c r="F2998" i="141"/>
  <c r="F2997" i="141"/>
  <c r="F2996" i="141"/>
  <c r="F2995" i="141"/>
  <c r="F2994" i="141"/>
  <c r="F2993" i="141"/>
  <c r="F2992" i="141"/>
  <c r="F2991" i="141"/>
  <c r="F2990" i="141"/>
  <c r="F2989" i="141"/>
  <c r="F2988" i="141"/>
  <c r="F2987" i="141"/>
  <c r="F2986" i="141"/>
  <c r="F2985" i="141"/>
  <c r="F2984" i="141"/>
  <c r="F2983" i="141"/>
  <c r="F2982" i="141"/>
  <c r="F2981" i="141"/>
  <c r="F2980" i="141"/>
  <c r="F2979" i="141"/>
  <c r="F2978" i="141"/>
  <c r="F2977" i="141"/>
  <c r="F2976" i="141"/>
  <c r="F2975" i="141"/>
  <c r="F2974" i="141"/>
  <c r="F2973" i="141"/>
  <c r="F2972" i="141"/>
  <c r="F2971" i="141"/>
  <c r="F2970" i="141"/>
  <c r="F2969" i="141"/>
  <c r="F2968" i="141"/>
  <c r="F2967" i="141"/>
  <c r="F2966" i="141"/>
  <c r="F2965" i="141"/>
  <c r="F2964" i="141"/>
  <c r="F2963" i="141"/>
  <c r="F2962" i="141"/>
  <c r="F2961" i="141"/>
  <c r="F2960" i="141"/>
  <c r="F2959" i="141"/>
  <c r="F2958" i="141"/>
  <c r="F2957" i="141"/>
  <c r="F2956" i="141"/>
  <c r="F2955" i="141"/>
  <c r="F2954" i="141"/>
  <c r="F2953" i="141"/>
  <c r="F2952" i="141"/>
  <c r="F2951" i="141"/>
  <c r="F2950" i="141"/>
  <c r="F2949" i="141"/>
  <c r="F2948" i="141"/>
  <c r="F2947" i="141"/>
  <c r="F2946" i="141"/>
  <c r="F2945" i="141"/>
  <c r="F2944" i="141"/>
  <c r="F2943" i="141"/>
  <c r="F2942" i="141"/>
  <c r="F2941" i="141"/>
  <c r="F2940" i="141"/>
  <c r="F2939" i="141"/>
  <c r="F2938" i="141"/>
  <c r="F2937" i="141"/>
  <c r="F2936" i="141"/>
  <c r="F2935" i="141"/>
  <c r="F2934" i="141"/>
  <c r="F2933" i="141"/>
  <c r="F2932" i="141"/>
  <c r="F2931" i="141"/>
  <c r="F2930" i="141"/>
  <c r="F2929" i="141"/>
  <c r="F2928" i="141"/>
  <c r="F2927" i="141"/>
  <c r="F2926" i="141"/>
  <c r="F2925" i="141"/>
  <c r="F2924" i="141"/>
  <c r="F2923" i="141"/>
  <c r="F2922" i="141"/>
  <c r="F2921" i="141"/>
  <c r="F2920" i="141"/>
  <c r="F2919" i="141"/>
  <c r="F2918" i="141"/>
  <c r="F2917" i="141"/>
  <c r="F2916" i="141"/>
  <c r="F2915" i="141"/>
  <c r="F2914" i="141"/>
  <c r="F2913" i="141"/>
  <c r="F2912" i="141"/>
  <c r="F2911" i="141"/>
  <c r="F2910" i="141"/>
  <c r="F2909" i="141"/>
  <c r="F2908" i="141"/>
  <c r="F2907" i="141"/>
  <c r="F2906" i="141"/>
  <c r="F2905" i="141"/>
  <c r="F2904" i="141"/>
  <c r="F2903" i="141"/>
  <c r="F2902" i="141"/>
  <c r="F2901" i="141"/>
  <c r="F2900" i="141"/>
  <c r="F2899" i="141"/>
  <c r="F2898" i="141"/>
  <c r="F2897" i="141"/>
  <c r="F2896" i="141"/>
  <c r="F2895" i="141"/>
  <c r="F2894" i="141"/>
  <c r="F2893" i="141"/>
  <c r="F2892" i="141"/>
  <c r="F2891" i="141"/>
  <c r="F2890" i="141"/>
  <c r="F2889" i="141"/>
  <c r="F2888" i="141"/>
  <c r="F2887" i="141"/>
  <c r="F2886" i="141"/>
  <c r="F2885" i="141"/>
  <c r="F2884" i="141"/>
  <c r="F2883" i="141"/>
  <c r="F2882" i="141"/>
  <c r="F2881" i="141"/>
  <c r="F2880" i="141"/>
  <c r="F2879" i="141"/>
  <c r="F2878" i="141"/>
  <c r="F2877" i="141"/>
  <c r="F2876" i="141"/>
  <c r="F2875" i="141"/>
  <c r="F2874" i="141"/>
  <c r="F2873" i="141"/>
  <c r="F2872" i="141"/>
  <c r="F2871" i="141"/>
  <c r="F2870" i="141"/>
  <c r="F2869" i="141"/>
  <c r="F2868" i="141"/>
  <c r="F2867" i="141"/>
  <c r="F2866" i="141"/>
  <c r="F2865" i="141"/>
  <c r="F2864" i="141"/>
  <c r="F2863" i="141"/>
  <c r="F2862" i="141"/>
  <c r="F2861" i="141"/>
  <c r="F2860" i="141"/>
  <c r="F2859" i="141"/>
  <c r="F2858" i="141"/>
  <c r="F2857" i="141"/>
  <c r="F2856" i="141"/>
  <c r="F2855" i="141"/>
  <c r="F2854" i="141"/>
  <c r="F2853" i="141"/>
  <c r="F2852" i="141"/>
  <c r="F2851" i="141"/>
  <c r="F2850" i="141"/>
  <c r="F2849" i="141"/>
  <c r="F2848" i="141"/>
  <c r="F2847" i="141"/>
  <c r="F2846" i="141"/>
  <c r="F2845" i="141"/>
  <c r="F2844" i="141"/>
  <c r="F2843" i="141"/>
  <c r="F2842" i="141"/>
  <c r="F2841" i="141"/>
  <c r="F2840" i="141"/>
  <c r="F2839" i="141"/>
  <c r="F2838" i="141"/>
  <c r="F2837" i="141"/>
  <c r="F2836" i="141"/>
  <c r="F2835" i="141"/>
  <c r="F2834" i="141"/>
  <c r="F2833" i="141"/>
  <c r="F2832" i="141"/>
  <c r="F2831" i="141"/>
  <c r="F2830" i="141"/>
  <c r="F2829" i="141"/>
  <c r="F2828" i="141"/>
  <c r="F2827" i="141"/>
  <c r="F2826" i="141"/>
  <c r="F2825" i="141"/>
  <c r="F2824" i="141"/>
  <c r="F2823" i="141"/>
  <c r="F2822" i="141"/>
  <c r="F2821" i="141"/>
  <c r="F2820" i="141"/>
  <c r="F2819" i="141"/>
  <c r="F2818" i="141"/>
  <c r="F2817" i="141"/>
  <c r="F2816" i="141"/>
  <c r="F2815" i="141"/>
  <c r="F2814" i="141"/>
  <c r="F2813" i="141"/>
  <c r="F2812" i="141"/>
  <c r="F2811" i="141"/>
  <c r="F2810" i="141"/>
  <c r="F2809" i="141"/>
  <c r="F2808" i="141"/>
  <c r="F2807" i="141"/>
  <c r="F2806" i="141"/>
  <c r="F2805" i="141"/>
  <c r="F2804" i="141"/>
  <c r="F2803" i="141"/>
  <c r="F2802" i="141"/>
  <c r="F2801" i="141"/>
  <c r="F2800" i="141"/>
  <c r="F2799" i="141"/>
  <c r="F2798" i="141"/>
  <c r="F2797" i="141"/>
  <c r="F2796" i="141"/>
  <c r="F2795" i="141"/>
  <c r="F2794" i="141"/>
  <c r="F2793" i="141"/>
  <c r="F2792" i="141"/>
  <c r="F2791" i="141"/>
  <c r="F2790" i="141"/>
  <c r="F2789" i="141"/>
  <c r="F2788" i="141"/>
  <c r="F2787" i="141"/>
  <c r="F2786" i="141"/>
  <c r="F2785" i="141"/>
  <c r="F2784" i="141"/>
  <c r="F2783" i="141"/>
  <c r="F2782" i="141"/>
  <c r="F2781" i="141"/>
  <c r="F2780" i="141"/>
  <c r="F2779" i="141"/>
  <c r="F2778" i="141"/>
  <c r="F2777" i="141"/>
  <c r="F2776" i="141"/>
  <c r="F2775" i="141"/>
  <c r="F2774" i="141"/>
  <c r="F2773" i="141"/>
  <c r="F2772" i="141"/>
  <c r="F2771" i="141"/>
  <c r="F2770" i="141"/>
  <c r="F2769" i="141"/>
  <c r="F2768" i="141"/>
  <c r="F2767" i="141"/>
  <c r="F2766" i="141"/>
  <c r="F2765" i="141"/>
  <c r="F2764" i="141"/>
  <c r="F2763" i="141"/>
  <c r="F2762" i="141"/>
  <c r="F2761" i="141"/>
  <c r="F2760" i="141"/>
  <c r="F2759" i="141"/>
  <c r="F2758" i="141"/>
  <c r="F2757" i="141"/>
  <c r="F2756" i="141"/>
  <c r="F2755" i="141"/>
  <c r="F2754" i="141"/>
  <c r="F2753" i="141"/>
  <c r="F2752" i="141"/>
  <c r="F2751" i="141"/>
  <c r="F2750" i="141"/>
  <c r="F2749" i="141"/>
  <c r="F2748" i="141"/>
  <c r="F2747" i="141"/>
  <c r="F2746" i="141"/>
  <c r="F2745" i="141"/>
  <c r="F2744" i="141"/>
  <c r="F2743" i="141"/>
  <c r="F2742" i="141"/>
  <c r="F2741" i="141"/>
  <c r="F2740" i="141"/>
  <c r="F2739" i="141"/>
  <c r="F2738" i="141"/>
  <c r="F2737" i="141"/>
  <c r="F2736" i="141"/>
  <c r="F2735" i="141"/>
  <c r="F2734" i="141"/>
  <c r="F2733" i="141"/>
  <c r="F2732" i="141"/>
  <c r="F2731" i="141"/>
  <c r="F2730" i="141"/>
  <c r="F2729" i="141"/>
  <c r="F2728" i="141"/>
  <c r="F2727" i="141"/>
  <c r="F2726" i="141"/>
  <c r="F2725" i="141"/>
  <c r="F2724" i="141"/>
  <c r="F2723" i="141"/>
  <c r="F2722" i="141"/>
  <c r="F2721" i="141"/>
  <c r="F2720" i="141"/>
  <c r="F2719" i="141"/>
  <c r="F2718" i="141"/>
  <c r="F2717" i="141"/>
  <c r="F2716" i="141"/>
  <c r="F2715" i="141"/>
  <c r="F2714" i="141"/>
  <c r="F2713" i="141"/>
  <c r="F2712" i="141"/>
  <c r="F2711" i="141"/>
  <c r="F2710" i="141"/>
  <c r="F2709" i="141"/>
  <c r="F2708" i="141"/>
  <c r="F2707" i="141"/>
  <c r="F2706" i="141"/>
  <c r="F2705" i="141"/>
  <c r="F2704" i="141"/>
  <c r="F2703" i="141"/>
  <c r="F2702" i="141"/>
  <c r="F2701" i="141"/>
  <c r="F2700" i="141"/>
  <c r="F2699" i="141"/>
  <c r="F2698" i="141"/>
  <c r="F2697" i="141"/>
  <c r="F2696" i="141"/>
  <c r="F2695" i="141"/>
  <c r="F2694" i="141"/>
  <c r="F2693" i="141"/>
  <c r="F2692" i="141"/>
  <c r="F2691" i="141"/>
  <c r="F2690" i="141"/>
  <c r="F2689" i="141"/>
  <c r="F2688" i="141"/>
  <c r="F2687" i="141"/>
  <c r="F2686" i="141"/>
  <c r="F2685" i="141"/>
  <c r="F2684" i="141"/>
  <c r="F2683" i="141"/>
  <c r="F2682" i="141"/>
  <c r="F2681" i="141"/>
  <c r="F2680" i="141"/>
  <c r="F2679" i="141"/>
  <c r="F2678" i="141"/>
  <c r="F2677" i="141"/>
  <c r="F2676" i="141"/>
  <c r="F2675" i="141"/>
  <c r="F2674" i="141"/>
  <c r="F2673" i="141"/>
  <c r="F2672" i="141"/>
  <c r="F2671" i="141"/>
  <c r="F2670" i="141"/>
  <c r="F2669" i="141"/>
  <c r="F2668" i="141"/>
  <c r="F2667" i="141"/>
  <c r="F2666" i="141"/>
  <c r="F2665" i="141"/>
  <c r="F2664" i="141"/>
  <c r="F2663" i="141"/>
  <c r="F2662" i="141"/>
  <c r="F2661" i="141"/>
  <c r="F2660" i="141"/>
  <c r="F2659" i="141"/>
  <c r="F2658" i="141"/>
  <c r="F2657" i="141"/>
  <c r="F2656" i="141"/>
  <c r="F2655" i="141"/>
  <c r="F2654" i="141"/>
  <c r="F2653" i="141"/>
  <c r="F2652" i="141"/>
  <c r="F2651" i="141"/>
  <c r="F2650" i="141"/>
  <c r="F2649" i="141"/>
  <c r="F2648" i="141"/>
  <c r="F2647" i="141"/>
  <c r="F2646" i="141"/>
  <c r="F2645" i="141"/>
  <c r="F2644" i="141"/>
  <c r="F2643" i="141"/>
  <c r="F2642" i="141"/>
  <c r="F2641" i="141"/>
  <c r="F2640" i="141"/>
  <c r="F2639" i="141"/>
  <c r="F2638" i="141"/>
  <c r="F2637" i="141"/>
  <c r="F2636" i="141"/>
  <c r="F2635" i="141"/>
  <c r="F2634" i="141"/>
  <c r="F2633" i="141"/>
  <c r="F2632" i="141"/>
  <c r="F2631" i="141"/>
  <c r="F2630" i="141"/>
  <c r="F2629" i="141"/>
  <c r="F2628" i="141"/>
  <c r="F2627" i="141"/>
  <c r="F2626" i="141"/>
  <c r="F2625" i="141"/>
  <c r="F2624" i="141"/>
  <c r="F2623" i="141"/>
  <c r="F2622" i="141"/>
  <c r="F2621" i="141"/>
  <c r="F2620" i="141"/>
  <c r="F2619" i="141"/>
  <c r="F2618" i="141"/>
  <c r="F2617" i="141"/>
  <c r="F2616" i="141"/>
  <c r="F2615" i="141"/>
  <c r="F2614" i="141"/>
  <c r="F2613" i="141"/>
  <c r="F2612" i="141"/>
  <c r="F2611" i="141"/>
  <c r="F2610" i="141"/>
  <c r="F2609" i="141"/>
  <c r="F2608" i="141"/>
  <c r="F2607" i="141"/>
  <c r="F2606" i="141"/>
  <c r="F2605" i="141"/>
  <c r="F2604" i="141"/>
  <c r="F2603" i="141"/>
  <c r="F2602" i="141"/>
  <c r="F2601" i="141"/>
  <c r="F2600" i="141"/>
  <c r="F2599" i="141"/>
  <c r="F2598" i="141"/>
  <c r="F2597" i="141"/>
  <c r="F2596" i="141"/>
  <c r="F2595" i="141"/>
  <c r="F2594" i="141"/>
  <c r="F2593" i="141"/>
  <c r="F2592" i="141"/>
  <c r="F2591" i="141"/>
  <c r="F2590" i="141"/>
  <c r="F2589" i="141"/>
  <c r="F2588" i="141"/>
  <c r="F2587" i="141"/>
  <c r="F2586" i="141"/>
  <c r="F2585" i="141"/>
  <c r="F2584" i="141"/>
  <c r="F2583" i="141"/>
  <c r="F2582" i="141"/>
  <c r="F2581" i="141"/>
  <c r="F2580" i="141"/>
  <c r="F2579" i="141"/>
  <c r="F2578" i="141"/>
  <c r="F2577" i="141"/>
  <c r="F2576" i="141"/>
  <c r="F2575" i="141"/>
  <c r="F2574" i="141"/>
  <c r="F2573" i="141"/>
  <c r="F2572" i="141"/>
  <c r="F2571" i="141"/>
  <c r="F2570" i="141"/>
  <c r="F2569" i="141"/>
  <c r="F2568" i="141"/>
  <c r="F2567" i="141"/>
  <c r="F2566" i="141"/>
  <c r="F2565" i="141"/>
  <c r="F2564" i="141"/>
  <c r="F2563" i="141"/>
  <c r="F2562" i="141"/>
  <c r="F2561" i="141"/>
  <c r="F2560" i="141"/>
  <c r="F2559" i="141"/>
  <c r="F2558" i="141"/>
  <c r="F2557" i="141"/>
  <c r="F2556" i="141"/>
  <c r="F2555" i="141"/>
  <c r="F2554" i="141"/>
  <c r="F2553" i="141"/>
  <c r="F2552" i="141"/>
  <c r="F2551" i="141"/>
  <c r="F2550" i="141"/>
  <c r="F2549" i="141"/>
  <c r="F2548" i="141"/>
  <c r="F2547" i="141"/>
  <c r="F2546" i="141"/>
  <c r="F2545" i="141"/>
  <c r="F2544" i="141"/>
  <c r="F2543" i="141"/>
  <c r="F2542" i="141"/>
  <c r="F2541" i="141"/>
  <c r="F2540" i="141"/>
  <c r="F2539" i="141"/>
  <c r="F2538" i="141"/>
  <c r="F2537" i="141"/>
  <c r="F2536" i="141"/>
  <c r="F2535" i="141"/>
  <c r="F2534" i="141"/>
  <c r="F2533" i="141"/>
  <c r="F2532" i="141"/>
  <c r="F2531" i="141"/>
  <c r="F2530" i="141"/>
  <c r="F2529" i="141"/>
  <c r="F2528" i="141"/>
  <c r="F2527" i="141"/>
  <c r="F2526" i="141"/>
  <c r="F2525" i="141"/>
  <c r="F2524" i="141"/>
  <c r="F2523" i="141"/>
  <c r="F2522" i="141"/>
  <c r="F2521" i="141"/>
  <c r="F2520" i="141"/>
  <c r="F2519" i="141"/>
  <c r="F2518" i="141"/>
  <c r="F2517" i="141"/>
  <c r="F2516" i="141"/>
  <c r="F2515" i="141"/>
  <c r="F2514" i="141"/>
  <c r="F2513" i="141"/>
  <c r="F2512" i="141"/>
  <c r="F2511" i="141"/>
  <c r="F2510" i="141"/>
  <c r="F2509" i="141"/>
  <c r="F2508" i="141"/>
  <c r="F2507" i="141"/>
  <c r="F2506" i="141"/>
  <c r="F2505" i="141"/>
  <c r="F2504" i="141"/>
  <c r="F2503" i="141"/>
  <c r="F2502" i="141"/>
  <c r="F2501" i="141"/>
  <c r="F2500" i="141"/>
  <c r="F2499" i="141"/>
  <c r="F2498" i="141"/>
  <c r="F2497" i="141"/>
  <c r="F2496" i="141"/>
  <c r="F2495" i="141"/>
  <c r="F2494" i="141"/>
  <c r="F2493" i="141"/>
  <c r="F2492" i="141"/>
  <c r="F2491" i="141"/>
  <c r="F2490" i="141"/>
  <c r="F2489" i="141"/>
  <c r="F2488" i="141"/>
  <c r="F2487" i="141"/>
  <c r="F2486" i="141"/>
  <c r="F2485" i="141"/>
  <c r="F2484" i="141"/>
  <c r="F2483" i="141"/>
  <c r="F2482" i="141"/>
  <c r="F2481" i="141"/>
  <c r="F2480" i="141"/>
  <c r="F2479" i="141"/>
  <c r="F2478" i="141"/>
  <c r="F2477" i="141"/>
  <c r="F2476" i="141"/>
  <c r="F2475" i="141"/>
  <c r="F2474" i="141"/>
  <c r="F2473" i="141"/>
  <c r="F2472" i="141"/>
  <c r="F2471" i="141"/>
  <c r="F2470" i="141"/>
  <c r="F2469" i="141"/>
  <c r="F2468" i="141"/>
  <c r="F2467" i="141"/>
  <c r="F2466" i="141"/>
  <c r="F2465" i="141"/>
  <c r="F2464" i="141"/>
  <c r="F2463" i="141"/>
  <c r="F2462" i="141"/>
  <c r="F2461" i="141"/>
  <c r="F2460" i="141"/>
  <c r="F2459" i="141"/>
  <c r="F2458" i="141"/>
  <c r="F2457" i="141"/>
  <c r="F2456" i="141"/>
  <c r="F2455" i="141"/>
  <c r="F2454" i="141"/>
  <c r="F2453" i="141"/>
  <c r="F2452" i="141"/>
  <c r="F2451" i="141"/>
  <c r="F2450" i="141"/>
  <c r="F2449" i="141"/>
  <c r="F2448" i="141"/>
  <c r="F2447" i="141"/>
  <c r="F2446" i="141"/>
  <c r="F2445" i="141"/>
  <c r="F2444" i="141"/>
  <c r="F2443" i="141"/>
  <c r="F2442" i="141"/>
  <c r="F2441" i="141"/>
  <c r="F2440" i="141"/>
  <c r="F2439" i="141"/>
  <c r="F2438" i="141"/>
  <c r="F2437" i="141"/>
  <c r="F2436" i="141"/>
  <c r="F2435" i="141"/>
  <c r="F2434" i="141"/>
  <c r="F2433" i="141"/>
  <c r="F2432" i="141"/>
  <c r="F2431" i="141"/>
  <c r="F2430" i="141"/>
  <c r="F2429" i="141"/>
  <c r="F2428" i="141"/>
  <c r="F2427" i="141"/>
  <c r="F2426" i="141"/>
  <c r="F2425" i="141"/>
  <c r="F2424" i="141"/>
  <c r="F2423" i="141"/>
  <c r="F2422" i="141"/>
  <c r="F2421" i="141"/>
  <c r="F2420" i="141"/>
  <c r="F2419" i="141"/>
  <c r="F2418" i="141"/>
  <c r="F2417" i="141"/>
  <c r="F2416" i="141"/>
  <c r="F2415" i="141"/>
  <c r="F2414" i="141"/>
  <c r="F2413" i="141"/>
  <c r="F2412" i="141"/>
  <c r="F2411" i="141"/>
  <c r="F2410" i="141"/>
  <c r="F2409" i="141"/>
  <c r="F2408" i="141"/>
  <c r="F2407" i="141"/>
  <c r="F2406" i="141"/>
  <c r="F2405" i="141"/>
  <c r="F2404" i="141"/>
  <c r="F2403" i="141"/>
  <c r="F2402" i="141"/>
  <c r="F2401" i="141"/>
  <c r="F2400" i="141"/>
  <c r="F2399" i="141"/>
  <c r="F2398" i="141"/>
  <c r="F2397" i="141"/>
  <c r="F2396" i="141"/>
  <c r="F2395" i="141"/>
  <c r="F2394" i="141"/>
  <c r="F2393" i="141"/>
  <c r="F2392" i="141"/>
  <c r="F2391" i="141"/>
  <c r="F2390" i="141"/>
  <c r="F2389" i="141"/>
  <c r="F2388" i="141"/>
  <c r="F2387" i="141"/>
  <c r="F2386" i="141"/>
  <c r="F2385" i="141"/>
  <c r="F2384" i="141"/>
  <c r="F2383" i="141"/>
  <c r="F2382" i="141"/>
  <c r="F2381" i="141"/>
  <c r="F2380" i="141"/>
  <c r="F2379" i="141"/>
  <c r="F2378" i="141"/>
  <c r="F2377" i="141"/>
  <c r="F2376" i="141"/>
  <c r="F2375" i="141"/>
  <c r="F2374" i="141"/>
  <c r="F2373" i="141"/>
  <c r="F2372" i="141"/>
  <c r="F2371" i="141"/>
  <c r="F2370" i="141"/>
  <c r="F2369" i="141"/>
  <c r="F2368" i="141"/>
  <c r="F2367" i="141"/>
  <c r="F2366" i="141"/>
  <c r="F2365" i="141"/>
  <c r="F2364" i="141"/>
  <c r="F2363" i="141"/>
  <c r="F2362" i="141"/>
  <c r="F2361" i="141"/>
  <c r="F2360" i="141"/>
  <c r="F2359" i="141"/>
  <c r="F2358" i="141"/>
  <c r="F2357" i="141"/>
  <c r="F2356" i="141"/>
  <c r="F2355" i="141"/>
  <c r="F2354" i="141"/>
  <c r="F2353" i="141"/>
  <c r="F2352" i="141"/>
  <c r="F2351" i="141"/>
  <c r="F2350" i="141"/>
  <c r="F2349" i="141"/>
  <c r="F2348" i="141"/>
  <c r="F2347" i="141"/>
  <c r="F2346" i="141"/>
  <c r="F2345" i="141"/>
  <c r="F2344" i="141"/>
  <c r="F2343" i="141"/>
  <c r="F2342" i="141"/>
  <c r="F2341" i="141"/>
  <c r="F2340" i="141"/>
  <c r="F2339" i="141"/>
  <c r="F2338" i="141"/>
  <c r="F2337" i="141"/>
  <c r="F2336" i="141"/>
  <c r="F2335" i="141"/>
  <c r="F2334" i="141"/>
  <c r="F2333" i="141"/>
  <c r="F2332" i="141"/>
  <c r="F2331" i="141"/>
  <c r="F2330" i="141"/>
  <c r="F2329" i="141"/>
  <c r="F2328" i="141"/>
  <c r="F2327" i="141"/>
  <c r="F2326" i="141"/>
  <c r="F2325" i="141"/>
  <c r="F2324" i="141"/>
  <c r="F2323" i="141"/>
  <c r="F2322" i="141"/>
  <c r="F2321" i="141"/>
  <c r="F2320" i="141"/>
  <c r="F2319" i="141"/>
  <c r="F2318" i="141"/>
  <c r="F2317" i="141"/>
  <c r="F2316" i="141"/>
  <c r="F2315" i="141"/>
  <c r="F2314" i="141"/>
  <c r="F2313" i="141"/>
  <c r="F2312" i="141"/>
  <c r="F2311" i="141"/>
  <c r="F2310" i="141"/>
  <c r="F2309" i="141"/>
  <c r="F2308" i="141"/>
  <c r="F2307" i="141"/>
  <c r="F2306" i="141"/>
  <c r="F2305" i="141"/>
  <c r="F2304" i="141"/>
  <c r="F2303" i="141"/>
  <c r="F2302" i="141"/>
  <c r="F2301" i="141"/>
  <c r="F2300" i="141"/>
  <c r="F2299" i="141"/>
  <c r="F2298" i="141"/>
  <c r="F2297" i="141"/>
  <c r="F2296" i="141"/>
  <c r="F2295" i="141"/>
  <c r="F2294" i="141"/>
  <c r="F2293" i="141"/>
  <c r="F2292" i="141"/>
  <c r="F2291" i="141"/>
  <c r="F2290" i="141"/>
  <c r="F2289" i="141"/>
  <c r="F2288" i="141"/>
  <c r="F2287" i="141"/>
  <c r="F2286" i="141"/>
  <c r="F2285" i="141"/>
  <c r="F2284" i="141"/>
  <c r="F2283" i="141"/>
  <c r="F2282" i="141"/>
  <c r="F2281" i="141"/>
  <c r="F2280" i="141"/>
  <c r="F2279" i="141"/>
  <c r="F2278" i="141"/>
  <c r="F2277" i="141"/>
  <c r="F2276" i="141"/>
  <c r="F2275" i="141"/>
  <c r="F2274" i="141"/>
  <c r="F2273" i="141"/>
  <c r="F2272" i="141"/>
  <c r="F2271" i="141"/>
  <c r="F2270" i="141"/>
  <c r="F2269" i="141"/>
  <c r="F2268" i="141"/>
  <c r="F2267" i="141"/>
  <c r="F2266" i="141"/>
  <c r="F2265" i="141"/>
  <c r="F2264" i="141"/>
  <c r="F2263" i="141"/>
  <c r="F2262" i="141"/>
  <c r="F2261" i="141"/>
  <c r="F2260" i="141"/>
  <c r="F2259" i="141"/>
  <c r="F2258" i="141"/>
  <c r="F2257" i="141"/>
  <c r="F2256" i="141"/>
  <c r="F2255" i="141"/>
  <c r="F2254" i="141"/>
  <c r="F2253" i="141"/>
  <c r="F2252" i="141"/>
  <c r="F2251" i="141"/>
  <c r="F2250" i="141"/>
  <c r="F2249" i="141"/>
  <c r="F2248" i="141"/>
  <c r="F2247" i="141"/>
  <c r="F2246" i="141"/>
  <c r="F2245" i="141"/>
  <c r="F2244" i="141"/>
  <c r="F2243" i="141"/>
  <c r="F2242" i="141"/>
  <c r="F2241" i="141"/>
  <c r="F2240" i="141"/>
  <c r="F2239" i="141"/>
  <c r="F2238" i="141"/>
  <c r="F2237" i="141"/>
  <c r="F2236" i="141"/>
  <c r="F2235" i="141"/>
  <c r="F2234" i="141"/>
  <c r="F2233" i="141"/>
  <c r="F2232" i="141"/>
  <c r="F2231" i="141"/>
  <c r="F2230" i="141"/>
  <c r="F2229" i="141"/>
  <c r="F2228" i="141"/>
  <c r="F2227" i="141"/>
  <c r="F2226" i="141"/>
  <c r="F2225" i="141"/>
  <c r="F2224" i="141"/>
  <c r="F2223" i="141"/>
  <c r="F2222" i="141"/>
  <c r="F2221" i="141"/>
  <c r="F2220" i="141"/>
  <c r="F2219" i="141"/>
  <c r="F2218" i="141"/>
  <c r="F2217" i="141"/>
  <c r="F2216" i="141"/>
  <c r="F2215" i="141"/>
  <c r="F2214" i="141"/>
  <c r="F2213" i="141"/>
  <c r="F2212" i="141"/>
  <c r="F2211" i="141"/>
  <c r="F2210" i="141"/>
  <c r="F2209" i="141"/>
  <c r="F2208" i="141"/>
  <c r="F2207" i="141"/>
  <c r="F2206" i="141"/>
  <c r="F2205" i="141"/>
  <c r="F2204" i="141"/>
  <c r="F2203" i="141"/>
  <c r="F2202" i="141"/>
  <c r="F2201" i="141"/>
  <c r="F2200" i="141"/>
  <c r="F2199" i="141"/>
  <c r="F2198" i="141"/>
  <c r="F2197" i="141"/>
  <c r="F2196" i="141"/>
  <c r="F2195" i="141"/>
  <c r="F2194" i="141"/>
  <c r="F2193" i="141"/>
  <c r="F2192" i="141"/>
  <c r="F2191" i="141"/>
  <c r="F2190" i="141"/>
  <c r="F2189" i="141"/>
  <c r="F2188" i="141"/>
  <c r="F2187" i="141"/>
  <c r="F2186" i="141"/>
  <c r="F2185" i="141"/>
  <c r="F2184" i="141"/>
  <c r="F2183" i="141"/>
  <c r="F2182" i="141"/>
  <c r="F2181" i="141"/>
  <c r="F2180" i="141"/>
  <c r="F2179" i="141"/>
  <c r="F2178" i="141"/>
  <c r="F2177" i="141"/>
  <c r="F2176" i="141"/>
  <c r="F2175" i="141"/>
  <c r="F2174" i="141"/>
  <c r="F2173" i="141"/>
  <c r="F2172" i="141"/>
  <c r="F2171" i="141"/>
  <c r="F2170" i="141"/>
  <c r="F2169" i="141"/>
  <c r="F2168" i="141"/>
  <c r="F2167" i="141"/>
  <c r="F2166" i="141"/>
  <c r="F2165" i="141"/>
  <c r="F2164" i="141"/>
  <c r="F2163" i="141"/>
  <c r="F2162" i="141"/>
  <c r="F2161" i="141"/>
  <c r="F2160" i="141"/>
  <c r="F2159" i="141"/>
  <c r="F2158" i="141"/>
  <c r="F2157" i="141"/>
  <c r="F2156" i="141"/>
  <c r="F2155" i="141"/>
  <c r="F2154" i="141"/>
  <c r="F2153" i="141"/>
  <c r="F2152" i="141"/>
  <c r="F2151" i="141"/>
  <c r="F2150" i="141"/>
  <c r="F2149" i="141"/>
  <c r="F2148" i="141"/>
  <c r="F2147" i="141"/>
  <c r="F2146" i="141"/>
  <c r="F2145" i="141"/>
  <c r="F2144" i="141"/>
  <c r="F2143" i="141"/>
  <c r="F2142" i="141"/>
  <c r="F2141" i="141"/>
  <c r="F2140" i="141"/>
  <c r="F2139" i="141"/>
  <c r="F2138" i="141"/>
  <c r="F2137" i="141"/>
  <c r="F2136" i="141"/>
  <c r="F2135" i="141"/>
  <c r="F2134" i="141"/>
  <c r="F2133" i="141"/>
  <c r="F2132" i="141"/>
  <c r="F2131" i="141"/>
  <c r="F2130" i="141"/>
  <c r="F2129" i="141"/>
  <c r="F2128" i="141"/>
  <c r="F2127" i="141"/>
  <c r="F2126" i="141"/>
  <c r="F2125" i="141"/>
  <c r="F2124" i="141"/>
  <c r="F2123" i="141"/>
  <c r="F2122" i="141"/>
  <c r="F2121" i="141"/>
  <c r="F2120" i="141"/>
  <c r="F2119" i="141"/>
  <c r="F2118" i="141"/>
  <c r="F2117" i="141"/>
  <c r="F2116" i="141"/>
  <c r="F2115" i="141"/>
  <c r="F2114" i="141"/>
  <c r="F2113" i="141"/>
  <c r="F2112" i="141"/>
  <c r="F2111" i="141"/>
  <c r="F2110" i="141"/>
  <c r="F2109" i="141"/>
  <c r="F2108" i="141"/>
  <c r="F2107" i="141"/>
  <c r="F2106" i="141"/>
  <c r="F2105" i="141"/>
  <c r="F2104" i="141"/>
  <c r="F2103" i="141"/>
  <c r="F2102" i="141"/>
  <c r="F2101" i="141"/>
  <c r="F2100" i="141"/>
  <c r="F2099" i="141"/>
  <c r="F2098" i="141"/>
  <c r="F2097" i="141"/>
  <c r="F2096" i="141"/>
  <c r="F2095" i="141"/>
  <c r="F2094" i="141"/>
  <c r="F2093" i="141"/>
  <c r="F2092" i="141"/>
  <c r="F2091" i="141"/>
  <c r="F2090" i="141"/>
  <c r="F2089" i="141"/>
  <c r="F2088" i="141"/>
  <c r="F2087" i="141"/>
  <c r="F2086" i="141"/>
  <c r="F2085" i="141"/>
  <c r="F2084" i="141"/>
  <c r="F2083" i="141"/>
  <c r="F2082" i="141"/>
  <c r="F2081" i="141"/>
  <c r="F2080" i="141"/>
  <c r="F2079" i="141"/>
  <c r="F2078" i="141"/>
  <c r="F2077" i="141"/>
  <c r="F2076" i="141"/>
  <c r="F2075" i="141"/>
  <c r="F2074" i="141"/>
  <c r="F2073" i="141"/>
  <c r="F2072" i="141"/>
  <c r="F2071" i="141"/>
  <c r="F2070" i="141"/>
  <c r="F2069" i="141"/>
  <c r="F2068" i="141"/>
  <c r="F2067" i="141"/>
  <c r="F2066" i="141"/>
  <c r="F2065" i="141"/>
  <c r="F2064" i="141"/>
  <c r="F2063" i="141"/>
  <c r="F2062" i="141"/>
  <c r="F2061" i="141"/>
  <c r="F2060" i="141"/>
  <c r="F2059" i="141"/>
  <c r="F2058" i="141"/>
  <c r="F2057" i="141"/>
  <c r="F2056" i="141"/>
  <c r="F2055" i="141"/>
  <c r="F2054" i="141"/>
  <c r="F2053" i="141"/>
  <c r="F2052" i="141"/>
  <c r="F2051" i="141"/>
  <c r="F2050" i="141"/>
  <c r="F2049" i="141"/>
  <c r="F2048" i="141"/>
  <c r="F2047" i="141"/>
  <c r="F2046" i="141"/>
  <c r="F2045" i="141"/>
  <c r="F2044" i="141"/>
  <c r="F2043" i="141"/>
  <c r="F2042" i="141"/>
  <c r="F2041" i="141"/>
  <c r="F2040" i="141"/>
  <c r="F2039" i="141"/>
  <c r="F2038" i="141"/>
  <c r="F2037" i="141"/>
  <c r="F2036" i="141"/>
  <c r="F2035" i="141"/>
  <c r="F2034" i="141"/>
  <c r="F2033" i="141"/>
  <c r="F2032" i="141"/>
  <c r="F2031" i="141"/>
  <c r="F2030" i="141"/>
  <c r="F2029" i="141"/>
  <c r="F2028" i="141"/>
  <c r="F2027" i="141"/>
  <c r="F2026" i="141"/>
  <c r="F2025" i="141"/>
  <c r="F2024" i="141"/>
  <c r="F2023" i="141"/>
  <c r="F2022" i="141"/>
  <c r="F2021" i="141"/>
  <c r="F2020" i="141"/>
  <c r="F2019" i="141"/>
  <c r="F2018" i="141"/>
  <c r="F2017" i="141"/>
  <c r="F2016" i="141"/>
  <c r="F2015" i="141"/>
  <c r="F2014" i="141"/>
  <c r="F2013" i="141"/>
  <c r="F2012" i="141"/>
  <c r="F2011" i="141"/>
  <c r="F2010" i="141"/>
  <c r="F2009" i="141"/>
  <c r="F2008" i="141"/>
  <c r="F2007" i="141"/>
  <c r="F2006" i="141"/>
  <c r="F2005" i="141"/>
  <c r="F2004" i="141"/>
  <c r="F2003" i="141"/>
  <c r="F2002" i="141"/>
  <c r="F2001" i="141"/>
  <c r="F2000" i="141"/>
  <c r="F1999" i="141"/>
  <c r="F1998" i="141"/>
  <c r="F1997" i="141"/>
  <c r="F1996" i="141"/>
  <c r="F1995" i="141"/>
  <c r="F1994" i="141"/>
  <c r="F1993" i="141"/>
  <c r="F1992" i="141"/>
  <c r="F1991" i="141"/>
  <c r="F1990" i="141"/>
  <c r="F1989" i="141"/>
  <c r="F1988" i="141"/>
  <c r="F1987" i="141"/>
  <c r="F1986" i="141"/>
  <c r="F1985" i="141"/>
  <c r="F1984" i="141"/>
  <c r="F1983" i="141"/>
  <c r="F1982" i="141"/>
  <c r="F1981" i="141"/>
  <c r="F1980" i="141"/>
  <c r="F1979" i="141"/>
  <c r="F1978" i="141"/>
  <c r="F1977" i="141"/>
  <c r="F1976" i="141"/>
  <c r="F1975" i="141"/>
  <c r="F1974" i="141"/>
  <c r="F1973" i="141"/>
  <c r="F1972" i="141"/>
  <c r="F1971" i="141"/>
  <c r="F1970" i="141"/>
  <c r="F1969" i="141"/>
  <c r="F1968" i="141"/>
  <c r="F1967" i="141"/>
  <c r="F1966" i="141"/>
  <c r="F1965" i="141"/>
  <c r="F1964" i="141"/>
  <c r="F1963" i="141"/>
  <c r="F1962" i="141"/>
  <c r="F1961" i="141"/>
  <c r="F1960" i="141"/>
  <c r="F1959" i="141"/>
  <c r="F1958" i="141"/>
  <c r="F1957" i="141"/>
  <c r="F1956" i="141"/>
  <c r="F1955" i="141"/>
  <c r="F1954" i="141"/>
  <c r="F1953" i="141"/>
  <c r="F1952" i="141"/>
  <c r="F1951" i="141"/>
  <c r="F1950" i="141"/>
  <c r="F1949" i="141"/>
  <c r="F1948" i="141"/>
  <c r="F1947" i="141"/>
  <c r="F1946" i="141"/>
  <c r="F1945" i="141"/>
  <c r="F1944" i="141"/>
  <c r="F1943" i="141"/>
  <c r="F1942" i="141"/>
  <c r="F1941" i="141"/>
  <c r="F1940" i="141"/>
  <c r="F1939" i="141"/>
  <c r="F1938" i="141"/>
  <c r="F1937" i="141"/>
  <c r="F1936" i="141"/>
  <c r="F1935" i="141"/>
  <c r="F1934" i="141"/>
  <c r="F1933" i="141"/>
  <c r="F1932" i="141"/>
  <c r="F1931" i="141"/>
  <c r="F1930" i="141"/>
  <c r="F1929" i="141"/>
  <c r="F1928" i="141"/>
  <c r="F1927" i="141"/>
  <c r="F1926" i="141"/>
  <c r="F1925" i="141"/>
  <c r="F1924" i="141"/>
  <c r="F1923" i="141"/>
  <c r="F1922" i="141"/>
  <c r="F1921" i="141"/>
  <c r="F1920" i="141"/>
  <c r="F1919" i="141"/>
  <c r="F1918" i="141"/>
  <c r="F1917" i="141"/>
  <c r="F1916" i="141"/>
  <c r="F1915" i="141"/>
  <c r="F1914" i="141"/>
  <c r="F1913" i="141"/>
  <c r="F1912" i="141"/>
  <c r="F1911" i="141"/>
  <c r="F1910" i="141"/>
  <c r="F1909" i="141"/>
  <c r="F1908" i="141"/>
  <c r="F1907" i="141"/>
  <c r="F1906" i="141"/>
  <c r="F1905" i="141"/>
  <c r="F1904" i="141"/>
  <c r="F1903" i="141"/>
  <c r="F1902" i="141"/>
  <c r="F1901" i="141"/>
  <c r="F1900" i="141"/>
  <c r="F1899" i="141"/>
  <c r="F1898" i="141"/>
  <c r="F1897" i="141"/>
  <c r="F1896" i="141"/>
  <c r="F1895" i="141"/>
  <c r="F1894" i="141"/>
  <c r="F1893" i="141"/>
  <c r="F1892" i="141"/>
  <c r="F1891" i="141"/>
  <c r="F1890" i="141"/>
  <c r="F1889" i="141"/>
  <c r="F1888" i="141"/>
  <c r="F1887" i="141"/>
  <c r="F1886" i="141"/>
  <c r="F1885" i="141"/>
  <c r="F1884" i="141"/>
  <c r="F1883" i="141"/>
  <c r="F1882" i="141"/>
  <c r="F1881" i="141"/>
  <c r="F1880" i="141"/>
  <c r="F1879" i="141"/>
  <c r="F1878" i="141"/>
  <c r="F1877" i="141"/>
  <c r="F1876" i="141"/>
  <c r="F1875" i="141"/>
  <c r="F1874" i="141"/>
  <c r="F1873" i="141"/>
  <c r="F1872" i="141"/>
  <c r="F1871" i="141"/>
  <c r="F1870" i="141"/>
  <c r="F1869" i="141"/>
  <c r="F1868" i="141"/>
  <c r="F1867" i="141"/>
  <c r="F1866" i="141"/>
  <c r="F1865" i="141"/>
  <c r="F1864" i="141"/>
  <c r="F1863" i="141"/>
  <c r="F1862" i="141"/>
  <c r="F1861" i="141"/>
  <c r="F1860" i="141"/>
  <c r="F1859" i="141"/>
  <c r="F1858" i="141"/>
  <c r="F1857" i="141"/>
  <c r="F1856" i="141"/>
  <c r="F1855" i="141"/>
  <c r="F1854" i="141"/>
  <c r="F1853" i="141"/>
  <c r="F1852" i="141"/>
  <c r="F1851" i="141"/>
  <c r="F1850" i="141"/>
  <c r="F1849" i="141"/>
  <c r="F1848" i="141"/>
  <c r="F1847" i="141"/>
  <c r="F1846" i="141"/>
  <c r="F1845" i="141"/>
  <c r="F1844" i="141"/>
  <c r="F1843" i="141"/>
  <c r="F1842" i="141"/>
  <c r="F1841" i="141"/>
  <c r="F1840" i="141"/>
  <c r="F1839" i="141"/>
  <c r="F1838" i="141"/>
  <c r="F1837" i="141"/>
  <c r="F1836" i="141"/>
  <c r="F1835" i="141"/>
  <c r="F1834" i="141"/>
  <c r="F1833" i="141"/>
  <c r="F1832" i="141"/>
  <c r="F1831" i="141"/>
  <c r="F1830" i="141"/>
  <c r="F1829" i="141"/>
  <c r="F1828" i="141"/>
  <c r="F1827" i="141"/>
  <c r="F1826" i="141"/>
  <c r="F1825" i="141"/>
  <c r="F1824" i="141"/>
  <c r="F1823" i="141"/>
  <c r="F1822" i="141"/>
  <c r="F1821" i="141"/>
  <c r="F1820" i="141"/>
  <c r="F1819" i="141"/>
  <c r="F1818" i="141"/>
  <c r="F1817" i="141"/>
  <c r="F1816" i="141"/>
  <c r="F1815" i="141"/>
  <c r="F1814" i="141"/>
  <c r="F1813" i="141"/>
  <c r="F1812" i="141"/>
  <c r="F1811" i="141"/>
  <c r="F1810" i="141"/>
  <c r="F1809" i="141"/>
  <c r="F1808" i="141"/>
  <c r="F1807" i="141"/>
  <c r="F1806" i="141"/>
  <c r="F1805" i="141"/>
  <c r="F1804" i="141"/>
  <c r="F1803" i="141"/>
  <c r="F1802" i="141"/>
  <c r="F1801" i="141"/>
  <c r="F1800" i="141"/>
  <c r="F1799" i="141"/>
  <c r="F1798" i="141"/>
  <c r="F1797" i="141"/>
  <c r="F1796" i="141"/>
  <c r="F1795" i="141"/>
  <c r="F1794" i="141"/>
  <c r="F1793" i="141"/>
  <c r="F1792" i="141"/>
  <c r="F1791" i="141"/>
  <c r="F1790" i="141"/>
  <c r="F1789" i="141"/>
  <c r="F1788" i="141"/>
  <c r="F1787" i="141"/>
  <c r="F1786" i="141"/>
  <c r="F1785" i="141"/>
  <c r="F1784" i="141"/>
  <c r="F1783" i="141"/>
  <c r="F1782" i="141"/>
  <c r="F1781" i="141"/>
  <c r="F1780" i="141"/>
  <c r="F1779" i="141"/>
  <c r="F1778" i="141"/>
  <c r="F1777" i="141"/>
  <c r="F1776" i="141"/>
  <c r="F1775" i="141"/>
  <c r="F1774" i="141"/>
  <c r="F1773" i="141"/>
  <c r="F1772" i="141"/>
  <c r="F1771" i="141"/>
  <c r="F1770" i="141"/>
  <c r="F1769" i="141"/>
  <c r="F1768" i="141"/>
  <c r="F1767" i="141"/>
  <c r="F1766" i="141"/>
  <c r="F1765" i="141"/>
  <c r="F1764" i="141"/>
  <c r="F1763" i="141"/>
  <c r="F1762" i="141"/>
  <c r="F1761" i="141"/>
  <c r="F1760" i="141"/>
  <c r="F1759" i="141"/>
  <c r="F1758" i="141"/>
  <c r="F1757" i="141"/>
  <c r="F1756" i="141"/>
  <c r="F1755" i="141"/>
  <c r="F1754" i="141"/>
  <c r="F1753" i="141"/>
  <c r="F1752" i="141"/>
  <c r="F1751" i="141"/>
  <c r="F1750" i="141"/>
  <c r="F1749" i="141"/>
  <c r="F1748" i="141"/>
  <c r="F1747" i="141"/>
  <c r="F1746" i="141"/>
  <c r="F1745" i="141"/>
  <c r="F1744" i="141"/>
  <c r="F1743" i="141"/>
  <c r="F1742" i="141"/>
  <c r="F1741" i="141"/>
  <c r="F1740" i="141"/>
  <c r="F1739" i="141"/>
  <c r="F1738" i="141"/>
  <c r="F1737" i="141"/>
  <c r="F1736" i="141"/>
  <c r="F1735" i="141"/>
  <c r="F1734" i="141"/>
  <c r="F1733" i="141"/>
  <c r="F1732" i="141"/>
  <c r="F1731" i="141"/>
  <c r="F1730" i="141"/>
  <c r="F1729" i="141"/>
  <c r="F1728" i="141"/>
  <c r="F1727" i="141"/>
  <c r="F1726" i="141"/>
  <c r="F1725" i="141"/>
  <c r="F1724" i="141"/>
  <c r="F1723" i="141"/>
  <c r="F1722" i="141"/>
  <c r="F1721" i="141"/>
  <c r="F1720" i="141"/>
  <c r="F1719" i="141"/>
  <c r="F1718" i="141"/>
  <c r="F1717" i="141"/>
  <c r="F1716" i="141"/>
  <c r="F1715" i="141"/>
  <c r="F1714" i="141"/>
  <c r="F1713" i="141"/>
  <c r="F1712" i="141"/>
  <c r="F1711" i="141"/>
  <c r="F1710" i="141"/>
  <c r="F1709" i="141"/>
  <c r="F1708" i="141"/>
  <c r="F1707" i="141"/>
  <c r="F1706" i="141"/>
  <c r="F1705" i="141"/>
  <c r="F1704" i="141"/>
  <c r="F1703" i="141"/>
  <c r="F1702" i="141"/>
  <c r="F1701" i="141"/>
  <c r="F1700" i="141"/>
  <c r="F1699" i="141"/>
  <c r="F1698" i="141"/>
  <c r="F1697" i="141"/>
  <c r="F1696" i="141"/>
  <c r="F1695" i="141"/>
  <c r="F1694" i="141"/>
  <c r="F1693" i="141"/>
  <c r="F1692" i="141"/>
  <c r="F1691" i="141"/>
  <c r="F1690" i="141"/>
  <c r="F1689" i="141"/>
  <c r="F1688" i="141"/>
  <c r="F1687" i="141"/>
  <c r="F1686" i="141"/>
  <c r="F1685" i="141"/>
  <c r="F1684" i="141"/>
  <c r="F1683" i="141"/>
  <c r="F1682" i="141"/>
  <c r="F1681" i="141"/>
  <c r="F1680" i="141"/>
  <c r="F1679" i="141"/>
  <c r="F1678" i="141"/>
  <c r="F1677" i="141"/>
  <c r="F1676" i="141"/>
  <c r="F1675" i="141"/>
  <c r="F1674" i="141"/>
  <c r="F1673" i="141"/>
  <c r="F1672" i="141"/>
  <c r="F1671" i="141"/>
  <c r="F1670" i="141"/>
  <c r="F1669" i="141"/>
  <c r="F1668" i="141"/>
  <c r="F1667" i="141"/>
  <c r="F1666" i="141"/>
  <c r="F1665" i="141"/>
  <c r="F1664" i="141"/>
  <c r="F1663" i="141"/>
  <c r="F1662" i="141"/>
  <c r="F1661" i="141"/>
  <c r="F1660" i="141"/>
  <c r="F1659" i="141"/>
  <c r="F1658" i="141"/>
  <c r="F1657" i="141"/>
  <c r="F1656" i="141"/>
  <c r="F1655" i="141"/>
  <c r="F1654" i="141"/>
  <c r="F1653" i="141"/>
  <c r="F1652" i="141"/>
  <c r="F1651" i="141"/>
  <c r="F1650" i="141"/>
  <c r="F1649" i="141"/>
  <c r="F1648" i="141"/>
  <c r="F1647" i="141"/>
  <c r="F1646" i="141"/>
  <c r="F1645" i="141"/>
  <c r="F1644" i="141"/>
  <c r="F1643" i="141"/>
  <c r="F1642" i="141"/>
  <c r="F1641" i="141"/>
  <c r="F1640" i="141"/>
  <c r="F1639" i="141"/>
  <c r="F1638" i="141"/>
  <c r="F1637" i="141"/>
  <c r="F1636" i="141"/>
  <c r="F1635" i="141"/>
  <c r="F1634" i="141"/>
  <c r="F1633" i="141"/>
  <c r="F1632" i="141"/>
  <c r="F1631" i="141"/>
  <c r="F1630" i="141"/>
  <c r="F1629" i="141"/>
  <c r="F1628" i="141"/>
  <c r="F1627" i="141"/>
  <c r="F1626" i="141"/>
  <c r="F1625" i="141"/>
  <c r="F1624" i="141"/>
  <c r="F1623" i="141"/>
  <c r="F1622" i="141"/>
  <c r="F1621" i="141"/>
  <c r="F1620" i="141"/>
  <c r="F1619" i="141"/>
  <c r="F1618" i="141"/>
  <c r="F1617" i="141"/>
  <c r="F1616" i="141"/>
  <c r="F1615" i="141"/>
  <c r="F1614" i="141"/>
  <c r="F1613" i="141"/>
  <c r="F1612" i="141"/>
  <c r="F1611" i="141"/>
  <c r="F1610" i="141"/>
  <c r="F1609" i="141"/>
  <c r="F1608" i="141"/>
  <c r="F1607" i="141"/>
  <c r="F1606" i="141"/>
  <c r="F1605" i="141"/>
  <c r="F1604" i="141"/>
  <c r="F1603" i="141"/>
  <c r="F1602" i="141"/>
  <c r="F1601" i="141"/>
  <c r="F1600" i="141"/>
  <c r="F1599" i="141"/>
  <c r="F1598" i="141"/>
  <c r="F1597" i="141"/>
  <c r="F1596" i="141"/>
  <c r="F1595" i="141"/>
  <c r="F1594" i="141"/>
  <c r="F1593" i="141"/>
  <c r="F1592" i="141"/>
  <c r="F1591" i="141"/>
  <c r="F1590" i="141"/>
  <c r="F1589" i="141"/>
  <c r="F1588" i="141"/>
  <c r="F1587" i="141"/>
  <c r="F1586" i="141"/>
  <c r="F1585" i="141"/>
  <c r="F1584" i="141"/>
  <c r="F1583" i="141"/>
  <c r="F1582" i="141"/>
  <c r="F1581" i="141"/>
  <c r="F1580" i="141"/>
  <c r="F1579" i="141"/>
  <c r="F1578" i="141"/>
  <c r="F1577" i="141"/>
  <c r="F1576" i="141"/>
  <c r="F1575" i="141"/>
  <c r="F1574" i="141"/>
  <c r="F1573" i="141"/>
  <c r="F1572" i="141"/>
  <c r="F1571" i="141"/>
  <c r="F1570" i="141"/>
  <c r="F1569" i="141"/>
  <c r="F1568" i="141"/>
  <c r="F1567" i="141"/>
  <c r="F1566" i="141"/>
  <c r="F1565" i="141"/>
  <c r="F1564" i="141"/>
  <c r="F1563" i="141"/>
  <c r="F1562" i="141"/>
  <c r="F1561" i="141"/>
  <c r="F1560" i="141"/>
  <c r="F1559" i="141"/>
  <c r="F1558" i="141"/>
  <c r="F1557" i="141"/>
  <c r="F1556" i="141"/>
  <c r="F1555" i="141"/>
  <c r="F1554" i="141"/>
  <c r="F1553" i="141"/>
  <c r="F1552" i="141"/>
  <c r="F1551" i="141"/>
  <c r="F1550" i="141"/>
  <c r="F1549" i="141"/>
  <c r="F1548" i="141"/>
  <c r="F1547" i="141"/>
  <c r="F1546" i="141"/>
  <c r="F1545" i="141"/>
  <c r="F1544" i="141"/>
  <c r="F1543" i="141"/>
  <c r="F1542" i="141"/>
  <c r="F1541" i="141"/>
  <c r="F1540" i="141"/>
  <c r="F1539" i="141"/>
  <c r="F1538" i="141"/>
  <c r="F1537" i="141"/>
  <c r="F1536" i="141"/>
  <c r="F1535" i="141"/>
  <c r="F1534" i="141"/>
  <c r="F1533" i="141"/>
  <c r="F1532" i="141"/>
  <c r="F1531" i="141"/>
  <c r="F1530" i="141"/>
  <c r="F1529" i="141"/>
  <c r="F1528" i="141"/>
  <c r="F1527" i="141"/>
  <c r="F1526" i="141"/>
  <c r="F1525" i="141"/>
  <c r="F1524" i="141"/>
  <c r="F1523" i="141"/>
  <c r="F1522" i="141"/>
  <c r="F1521" i="141"/>
  <c r="F1520" i="141"/>
  <c r="F1519" i="141"/>
  <c r="F1518" i="141"/>
  <c r="F1517" i="141"/>
  <c r="F1516" i="141"/>
  <c r="F1515" i="141"/>
  <c r="F1514" i="141"/>
  <c r="F1513" i="141"/>
  <c r="F1512" i="141"/>
  <c r="F1511" i="141"/>
  <c r="F1510" i="141"/>
  <c r="F1509" i="141"/>
  <c r="F1508" i="141"/>
  <c r="F1507" i="141"/>
  <c r="F1506" i="141"/>
  <c r="F1505" i="141"/>
  <c r="F1504" i="141"/>
  <c r="F1503" i="141"/>
  <c r="F1502" i="141"/>
  <c r="F1501" i="141"/>
  <c r="F1500" i="141"/>
  <c r="F1499" i="141"/>
  <c r="F1498" i="141"/>
  <c r="F1497" i="141"/>
  <c r="F1496" i="141"/>
  <c r="F1495" i="141"/>
  <c r="F1494" i="141"/>
  <c r="F1493" i="141"/>
  <c r="F1492" i="141"/>
  <c r="F1491" i="141"/>
  <c r="F1490" i="141"/>
  <c r="F1489" i="141"/>
  <c r="F1488" i="141"/>
  <c r="F1487" i="141"/>
  <c r="F1486" i="141"/>
  <c r="F1485" i="141"/>
  <c r="F1484" i="141"/>
  <c r="F1483" i="141"/>
  <c r="F1482" i="141"/>
  <c r="F1481" i="141"/>
  <c r="F1480" i="141"/>
  <c r="F1479" i="141"/>
  <c r="F1478" i="141"/>
  <c r="F1477" i="141"/>
  <c r="F1476" i="141"/>
  <c r="F1475" i="141"/>
  <c r="F1474" i="141"/>
  <c r="F1473" i="141"/>
  <c r="F1472" i="141"/>
  <c r="F1471" i="141"/>
  <c r="F1470" i="141"/>
  <c r="F1469" i="141"/>
  <c r="F1468" i="141"/>
  <c r="F1467" i="141"/>
  <c r="F1466" i="141"/>
  <c r="F1465" i="141"/>
  <c r="F1464" i="141"/>
  <c r="F1463" i="141"/>
  <c r="F1462" i="141"/>
  <c r="F1461" i="141"/>
  <c r="F1460" i="141"/>
  <c r="F1459" i="141"/>
  <c r="F1458" i="141"/>
  <c r="F1457" i="141"/>
  <c r="F1456" i="141"/>
  <c r="F1455" i="141"/>
  <c r="F1454" i="141"/>
  <c r="F1453" i="141"/>
  <c r="F1452" i="141"/>
  <c r="F1451" i="141"/>
  <c r="F1450" i="141"/>
  <c r="F1449" i="141"/>
  <c r="F1448" i="141"/>
  <c r="F1447" i="141"/>
  <c r="F1446" i="141"/>
  <c r="F1445" i="141"/>
  <c r="F1444" i="141"/>
  <c r="F1443" i="141"/>
  <c r="F1442" i="141"/>
  <c r="F1441" i="141"/>
  <c r="F1440" i="141"/>
  <c r="F1439" i="141"/>
  <c r="F1438" i="141"/>
  <c r="F1437" i="141"/>
  <c r="F1436" i="141"/>
  <c r="F1435" i="141"/>
  <c r="F1434" i="141"/>
  <c r="F1433" i="141"/>
  <c r="F1432" i="141"/>
  <c r="F1431" i="141"/>
  <c r="F1430" i="141"/>
  <c r="F1429" i="141"/>
  <c r="F1428" i="141"/>
  <c r="F1427" i="141"/>
  <c r="F1426" i="141"/>
  <c r="F1425" i="141"/>
  <c r="F1424" i="141"/>
  <c r="F1423" i="141"/>
  <c r="F1422" i="141"/>
  <c r="F1421" i="141"/>
  <c r="F1420" i="141"/>
  <c r="F1419" i="141"/>
  <c r="F1418" i="141"/>
  <c r="F1417" i="141"/>
  <c r="F1416" i="141"/>
  <c r="F1415" i="141"/>
  <c r="F1414" i="141"/>
  <c r="F1413" i="141"/>
  <c r="F1412" i="141"/>
  <c r="F1411" i="141"/>
  <c r="F1410" i="141"/>
  <c r="F1409" i="141"/>
  <c r="F1408" i="141"/>
  <c r="F1407" i="141"/>
  <c r="F1406" i="141"/>
  <c r="F1405" i="141"/>
  <c r="F1404" i="141"/>
  <c r="F1403" i="141"/>
  <c r="F1402" i="141"/>
  <c r="F1401" i="141"/>
  <c r="F1400" i="141"/>
  <c r="F1399" i="141"/>
  <c r="F1398" i="141"/>
  <c r="F1397" i="141"/>
  <c r="F1396" i="141"/>
  <c r="F1395" i="141"/>
  <c r="F1394" i="141"/>
  <c r="F1393" i="141"/>
  <c r="F1392" i="141"/>
  <c r="F1391" i="141"/>
  <c r="F1390" i="141"/>
  <c r="F1389" i="141"/>
  <c r="F1388" i="141"/>
  <c r="F1387" i="141"/>
  <c r="F1386" i="141"/>
  <c r="F1385" i="141"/>
  <c r="F1384" i="141"/>
  <c r="F1383" i="141"/>
  <c r="F1382" i="141"/>
  <c r="F1381" i="141"/>
  <c r="F1380" i="141"/>
  <c r="F1379" i="141"/>
  <c r="F1378" i="141"/>
  <c r="F1377" i="141"/>
  <c r="F1376" i="141"/>
  <c r="F1375" i="141"/>
  <c r="F1374" i="141"/>
  <c r="F1373" i="141"/>
  <c r="F1372" i="141"/>
  <c r="F1371" i="141"/>
  <c r="F1370" i="141"/>
  <c r="F1369" i="141"/>
  <c r="F1368" i="141"/>
  <c r="F1367" i="141"/>
  <c r="F1366" i="141"/>
  <c r="F1365" i="141"/>
  <c r="F1364" i="141"/>
  <c r="F1363" i="141"/>
  <c r="F1362" i="141"/>
  <c r="F1361" i="141"/>
  <c r="F1360" i="141"/>
  <c r="F1359" i="141"/>
  <c r="F1358" i="141"/>
  <c r="F1357" i="141"/>
  <c r="F1356" i="141"/>
  <c r="F1355" i="141"/>
  <c r="F1354" i="141"/>
  <c r="F1353" i="141"/>
  <c r="F1352" i="141"/>
  <c r="F1351" i="141"/>
  <c r="F1350" i="141"/>
  <c r="F1349" i="141"/>
  <c r="F1348" i="141"/>
  <c r="F1347" i="141"/>
  <c r="F1346" i="141"/>
  <c r="F1345" i="141"/>
  <c r="F1344" i="141"/>
  <c r="F1343" i="141"/>
  <c r="F1342" i="141"/>
  <c r="F1341" i="141"/>
  <c r="F1340" i="141"/>
  <c r="F1339" i="141"/>
  <c r="F1338" i="141"/>
  <c r="F1337" i="141"/>
  <c r="F1336" i="141"/>
  <c r="F1335" i="141"/>
  <c r="F1334" i="141"/>
  <c r="F1333" i="141"/>
  <c r="F1332" i="141"/>
  <c r="F1331" i="141"/>
  <c r="F1330" i="141"/>
  <c r="F1329" i="141"/>
  <c r="F1328" i="141"/>
  <c r="F1327" i="141"/>
  <c r="F1326" i="141"/>
  <c r="F1325" i="141"/>
  <c r="F1324" i="141"/>
  <c r="F1323" i="141"/>
  <c r="F1322" i="141"/>
  <c r="F1321" i="141"/>
  <c r="F1320" i="141"/>
  <c r="F1319" i="141"/>
  <c r="F1318" i="141"/>
  <c r="F1317" i="141"/>
  <c r="F1316" i="141"/>
  <c r="F1315" i="141"/>
  <c r="F1314" i="141"/>
  <c r="F1313" i="141"/>
  <c r="F1312" i="141"/>
  <c r="F1311" i="141"/>
  <c r="F1310" i="141"/>
  <c r="F1309" i="141"/>
  <c r="F1308" i="141"/>
  <c r="F1307" i="141"/>
  <c r="F1306" i="141"/>
  <c r="F1305" i="141"/>
  <c r="F1304" i="141"/>
  <c r="F1303" i="141"/>
  <c r="F1302" i="141"/>
  <c r="F1301" i="141"/>
  <c r="F1300" i="141"/>
  <c r="F1299" i="141"/>
  <c r="F1298" i="141"/>
  <c r="F1297" i="141"/>
  <c r="F1296" i="141"/>
  <c r="F1295" i="141"/>
  <c r="F1294" i="141"/>
  <c r="F1293" i="141"/>
  <c r="F1292" i="141"/>
  <c r="F1291" i="141"/>
  <c r="F1290" i="141"/>
  <c r="F1289" i="141"/>
  <c r="F1288" i="141"/>
  <c r="F1287" i="141"/>
  <c r="F1286" i="141"/>
  <c r="F1285" i="141"/>
  <c r="F1284" i="141"/>
  <c r="F1283" i="141"/>
  <c r="F1282" i="141"/>
  <c r="F1281" i="141"/>
  <c r="F1280" i="141"/>
  <c r="F1279" i="141"/>
  <c r="F1278" i="141"/>
  <c r="F1277" i="141"/>
  <c r="F1276" i="141"/>
  <c r="F1275" i="141"/>
  <c r="F1274" i="141"/>
  <c r="F1273" i="141"/>
  <c r="F1272" i="141"/>
  <c r="F1271" i="141"/>
  <c r="F1270" i="141"/>
  <c r="F1269" i="141"/>
  <c r="F1268" i="141"/>
  <c r="F1267" i="141"/>
  <c r="F1266" i="141"/>
  <c r="F1265" i="141"/>
  <c r="F1264" i="141"/>
  <c r="F1263" i="141"/>
  <c r="F1262" i="141"/>
  <c r="F1261" i="141"/>
  <c r="F1260" i="141"/>
  <c r="F1259" i="141"/>
  <c r="F1258" i="141"/>
  <c r="F1257" i="141"/>
  <c r="F1256" i="141"/>
  <c r="F1255" i="141"/>
  <c r="F1254" i="141"/>
  <c r="F1253" i="141"/>
  <c r="F1252" i="141"/>
  <c r="F1251" i="141"/>
  <c r="F1250" i="141"/>
  <c r="F1249" i="141"/>
  <c r="F1248" i="141"/>
  <c r="F1247" i="141"/>
  <c r="F1246" i="141"/>
  <c r="F1245" i="141"/>
  <c r="F1244" i="141"/>
  <c r="F1243" i="141"/>
  <c r="F1242" i="141"/>
  <c r="F1241" i="141"/>
  <c r="F1240" i="141"/>
  <c r="F1239" i="141"/>
  <c r="F1238" i="141"/>
  <c r="F1237" i="141"/>
  <c r="F1236" i="141"/>
  <c r="F1235" i="141"/>
  <c r="F1234" i="141"/>
  <c r="F1233" i="141"/>
  <c r="F1232" i="141"/>
  <c r="F1231" i="141"/>
  <c r="F1230" i="141"/>
  <c r="F1229" i="141"/>
  <c r="F1228" i="141"/>
  <c r="F1227" i="141"/>
  <c r="F1226" i="141"/>
  <c r="F1225" i="141"/>
  <c r="F1224" i="141"/>
  <c r="F1223" i="141"/>
  <c r="F1222" i="141"/>
  <c r="F1221" i="141"/>
  <c r="F1220" i="141"/>
  <c r="F1219" i="141"/>
  <c r="F1218" i="141"/>
  <c r="F1217" i="141"/>
  <c r="F1216" i="141"/>
  <c r="F1215" i="141"/>
  <c r="F1214" i="141"/>
  <c r="F1213" i="141"/>
  <c r="F1212" i="141"/>
  <c r="F1211" i="141"/>
  <c r="F1210" i="141"/>
  <c r="F1209" i="141"/>
  <c r="F1208" i="141"/>
  <c r="F1207" i="141"/>
  <c r="F1206" i="141"/>
  <c r="F1205" i="141"/>
  <c r="F1204" i="141"/>
  <c r="F1203" i="141"/>
  <c r="F1202" i="141"/>
  <c r="F1201" i="141"/>
  <c r="F1200" i="141"/>
  <c r="F1199" i="141"/>
  <c r="F1198" i="141"/>
  <c r="F1197" i="141"/>
  <c r="F1196" i="141"/>
  <c r="F1195" i="141"/>
  <c r="F1194" i="141"/>
  <c r="F1193" i="141"/>
  <c r="F1192" i="141"/>
  <c r="F1191" i="141"/>
  <c r="F1190" i="141"/>
  <c r="F1189" i="141"/>
  <c r="F1188" i="141"/>
  <c r="F1187" i="141"/>
  <c r="F1186" i="141"/>
  <c r="F1185" i="141"/>
  <c r="F1184" i="141"/>
  <c r="F1183" i="141"/>
  <c r="F1182" i="141"/>
  <c r="F1181" i="141"/>
  <c r="F1180" i="141"/>
  <c r="F1179" i="141"/>
  <c r="F1178" i="141"/>
  <c r="F1177" i="141"/>
  <c r="F1176" i="141"/>
  <c r="F1175" i="141"/>
  <c r="F1174" i="141"/>
  <c r="F1173" i="141"/>
  <c r="F1172" i="141"/>
  <c r="F1171" i="141"/>
  <c r="F1170" i="141"/>
  <c r="F1169" i="141"/>
  <c r="F1168" i="141"/>
  <c r="F1167" i="141"/>
  <c r="F1166" i="141"/>
  <c r="F1165" i="141"/>
  <c r="F1164" i="141"/>
  <c r="F1163" i="141"/>
  <c r="F1162" i="141"/>
  <c r="F1161" i="141"/>
  <c r="F1160" i="141"/>
  <c r="F1159" i="141"/>
  <c r="F1158" i="141"/>
  <c r="F1157" i="141"/>
  <c r="F1156" i="141"/>
  <c r="F1155" i="141"/>
  <c r="F1154" i="141"/>
  <c r="F1153" i="141"/>
  <c r="F1152" i="141"/>
  <c r="F1151" i="141"/>
  <c r="F1150" i="141"/>
  <c r="F1149" i="141"/>
  <c r="F1148" i="141"/>
  <c r="F1147" i="141"/>
  <c r="F1146" i="141"/>
  <c r="F1145" i="141"/>
  <c r="F1144" i="141"/>
  <c r="F1143" i="141"/>
  <c r="F1142" i="141"/>
  <c r="F1141" i="141"/>
  <c r="F1140" i="141"/>
  <c r="F1139" i="141"/>
  <c r="F1138" i="141"/>
  <c r="F1137" i="141"/>
  <c r="F1136" i="141"/>
  <c r="F1135" i="141"/>
  <c r="F1134" i="141"/>
  <c r="F1133" i="141"/>
  <c r="F1132" i="141"/>
  <c r="F1131" i="141"/>
  <c r="F1130" i="141"/>
  <c r="F1129" i="141"/>
  <c r="F1128" i="141"/>
  <c r="F1127" i="141"/>
  <c r="F1126" i="141"/>
  <c r="F1125" i="141"/>
  <c r="F1124" i="141"/>
  <c r="F1123" i="141"/>
  <c r="F1122" i="141"/>
  <c r="F1121" i="141"/>
  <c r="F1120" i="141"/>
  <c r="F1119" i="141"/>
  <c r="F1118" i="141"/>
  <c r="F1117" i="141"/>
  <c r="F1116" i="141"/>
  <c r="F1115" i="141"/>
  <c r="F1114" i="141"/>
  <c r="F1113" i="141"/>
  <c r="F1112" i="141"/>
  <c r="F1111" i="141"/>
  <c r="F1110" i="141"/>
  <c r="F1109" i="141"/>
  <c r="F1108" i="141"/>
  <c r="F1107" i="141"/>
  <c r="F1106" i="141"/>
  <c r="F1105" i="141"/>
  <c r="F1104" i="141"/>
  <c r="F1103" i="141"/>
  <c r="F1102" i="141"/>
  <c r="F1101" i="141"/>
  <c r="F1100" i="141"/>
  <c r="F1099" i="141"/>
  <c r="F1098" i="141"/>
  <c r="F1097" i="141"/>
  <c r="F1096" i="141"/>
  <c r="F1095" i="141"/>
  <c r="F1094" i="141"/>
  <c r="F1093" i="141"/>
  <c r="F1092" i="141"/>
  <c r="F1091" i="141"/>
  <c r="F1090" i="141"/>
  <c r="F1089" i="141"/>
  <c r="F1088" i="141"/>
  <c r="F1087" i="141"/>
  <c r="F1086" i="141"/>
  <c r="F1085" i="141"/>
  <c r="F1084" i="141"/>
  <c r="F1083" i="141"/>
  <c r="F1082" i="141"/>
  <c r="F1081" i="141"/>
  <c r="F1080" i="141"/>
  <c r="F1079" i="141"/>
  <c r="F1078" i="141"/>
  <c r="F1077" i="141"/>
  <c r="F1076" i="141"/>
  <c r="F1075" i="141"/>
  <c r="F1074" i="141"/>
  <c r="F1073" i="141"/>
  <c r="F1072" i="141"/>
  <c r="F1071" i="141"/>
  <c r="F1070" i="141"/>
  <c r="F1069" i="141"/>
  <c r="F1068" i="141"/>
  <c r="F1067" i="141"/>
  <c r="F1066" i="141"/>
  <c r="F1065" i="141"/>
  <c r="F1064" i="141"/>
  <c r="F1063" i="141"/>
  <c r="F1062" i="141"/>
  <c r="F1061" i="141"/>
  <c r="F1060" i="141"/>
  <c r="F1059" i="141"/>
  <c r="F1058" i="141"/>
  <c r="F1057" i="141"/>
  <c r="F1056" i="141"/>
  <c r="F1055" i="141"/>
  <c r="F1054" i="141"/>
  <c r="F1053" i="141"/>
  <c r="F1052" i="141"/>
  <c r="F1051" i="141"/>
  <c r="F1050" i="141"/>
  <c r="F1049" i="141"/>
  <c r="F1048" i="141"/>
  <c r="F1047" i="141"/>
  <c r="F1046" i="141"/>
  <c r="F1045" i="141"/>
  <c r="F1044" i="141"/>
  <c r="F1043" i="141"/>
  <c r="F1042" i="141"/>
  <c r="F1041" i="141"/>
  <c r="F1040" i="141"/>
  <c r="F1039" i="141"/>
  <c r="F1038" i="141"/>
  <c r="F1037" i="141"/>
  <c r="F1036" i="141"/>
  <c r="F1035" i="141"/>
  <c r="F1034" i="141"/>
  <c r="F1033" i="141"/>
  <c r="F1032" i="141"/>
  <c r="F1031" i="141"/>
  <c r="F1030" i="141"/>
  <c r="F1029" i="141"/>
  <c r="F1028" i="141"/>
  <c r="F1027" i="141"/>
  <c r="F1026" i="141"/>
  <c r="F1025" i="141"/>
  <c r="F1024" i="141"/>
  <c r="F1023" i="141"/>
  <c r="F1022" i="141"/>
  <c r="F1021" i="141"/>
  <c r="F1020" i="141"/>
  <c r="F1019" i="141"/>
  <c r="F1018" i="141"/>
  <c r="F1017" i="141"/>
  <c r="F1016" i="141"/>
  <c r="F1015" i="141"/>
  <c r="F1014" i="141"/>
  <c r="F1013" i="141"/>
  <c r="F1012" i="141"/>
  <c r="F1011" i="141"/>
  <c r="F1010" i="141"/>
  <c r="F1009" i="141"/>
  <c r="F1008" i="141"/>
  <c r="F1007" i="141"/>
  <c r="F1006" i="141"/>
  <c r="F1005" i="141"/>
  <c r="F1004" i="141"/>
  <c r="F1003" i="141"/>
  <c r="F1002" i="141"/>
  <c r="F1001" i="141"/>
  <c r="F1000" i="141"/>
  <c r="F999" i="141"/>
  <c r="F998" i="141"/>
  <c r="F997" i="141"/>
  <c r="F996" i="141"/>
  <c r="F995" i="141"/>
  <c r="F994" i="141"/>
  <c r="F993" i="141"/>
  <c r="F992" i="141"/>
  <c r="F991" i="141"/>
  <c r="F990" i="141"/>
  <c r="F989" i="141"/>
  <c r="F988" i="141"/>
  <c r="F987" i="141"/>
  <c r="F986" i="141"/>
  <c r="F985" i="141"/>
  <c r="F984" i="141"/>
  <c r="F983" i="141"/>
  <c r="F982" i="141"/>
  <c r="F981" i="141"/>
  <c r="F980" i="141"/>
  <c r="F979" i="141"/>
  <c r="F978" i="141"/>
  <c r="F977" i="141"/>
  <c r="F976" i="141"/>
  <c r="F975" i="141"/>
  <c r="F974" i="141"/>
  <c r="F973" i="141"/>
  <c r="F972" i="141"/>
  <c r="F971" i="141"/>
  <c r="F970" i="141"/>
  <c r="F969" i="141"/>
  <c r="F968" i="141"/>
  <c r="F967" i="141"/>
  <c r="F966" i="141"/>
  <c r="F965" i="141"/>
  <c r="F964" i="141"/>
  <c r="F963" i="141"/>
  <c r="F962" i="141"/>
  <c r="F961" i="141"/>
  <c r="F960" i="141"/>
  <c r="F959" i="141"/>
  <c r="F958" i="141"/>
  <c r="F957" i="141"/>
  <c r="F956" i="141"/>
  <c r="F955" i="141"/>
  <c r="F954" i="141"/>
  <c r="F953" i="141"/>
  <c r="F952" i="141"/>
  <c r="F951" i="141"/>
  <c r="F950" i="141"/>
  <c r="F949" i="141"/>
  <c r="F948" i="141"/>
  <c r="F947" i="141"/>
  <c r="F946" i="141"/>
  <c r="F945" i="141"/>
  <c r="F944" i="141"/>
  <c r="F943" i="141"/>
  <c r="F942" i="141"/>
  <c r="F941" i="141"/>
  <c r="F940" i="141"/>
  <c r="F939" i="141"/>
  <c r="F938" i="141"/>
  <c r="F937" i="141"/>
  <c r="F936" i="141"/>
  <c r="F935" i="141"/>
  <c r="F934" i="141"/>
  <c r="F933" i="141"/>
  <c r="F932" i="141"/>
  <c r="F931" i="141"/>
  <c r="F930" i="141"/>
  <c r="F929" i="141"/>
  <c r="F928" i="141"/>
  <c r="F927" i="141"/>
  <c r="F926" i="141"/>
  <c r="F925" i="141"/>
  <c r="F924" i="141"/>
  <c r="F923" i="141"/>
  <c r="F922" i="141"/>
  <c r="F921" i="141"/>
  <c r="F920" i="141"/>
  <c r="F919" i="141"/>
  <c r="F918" i="141"/>
  <c r="F917" i="141"/>
  <c r="F916" i="141"/>
  <c r="F915" i="141"/>
  <c r="F914" i="141"/>
  <c r="F913" i="141"/>
  <c r="F912" i="141"/>
  <c r="F911" i="141"/>
  <c r="F910" i="141"/>
  <c r="F909" i="141"/>
  <c r="F908" i="141"/>
  <c r="F907" i="141"/>
  <c r="F906" i="141"/>
  <c r="F905" i="141"/>
  <c r="F904" i="141"/>
  <c r="F903" i="141"/>
  <c r="F902" i="141"/>
  <c r="F901" i="141"/>
  <c r="F900" i="141"/>
  <c r="F899" i="141"/>
  <c r="F898" i="141"/>
  <c r="F897" i="141"/>
  <c r="F896" i="141"/>
  <c r="F895" i="141"/>
  <c r="F894" i="141"/>
  <c r="F893" i="141"/>
  <c r="F892" i="141"/>
  <c r="F891" i="141"/>
  <c r="F890" i="141"/>
  <c r="F889" i="141"/>
  <c r="F888" i="141"/>
  <c r="F887" i="141"/>
  <c r="F886" i="141"/>
  <c r="F885" i="141"/>
  <c r="F884" i="141"/>
  <c r="F883" i="141"/>
  <c r="F882" i="141"/>
  <c r="F881" i="141"/>
  <c r="F880" i="141"/>
  <c r="F879" i="141"/>
  <c r="F878" i="141"/>
  <c r="F877" i="141"/>
  <c r="F876" i="141"/>
  <c r="F875" i="141"/>
  <c r="F874" i="141"/>
  <c r="F873" i="141"/>
  <c r="F872" i="141"/>
  <c r="F871" i="141"/>
  <c r="F870" i="141"/>
  <c r="F869" i="141"/>
  <c r="F868" i="141"/>
  <c r="F867" i="141"/>
  <c r="F866" i="141"/>
  <c r="F865" i="141"/>
  <c r="F864" i="141"/>
  <c r="F863" i="141"/>
  <c r="F862" i="141"/>
  <c r="F861" i="141"/>
  <c r="F860" i="141"/>
  <c r="F859" i="141"/>
  <c r="F858" i="141"/>
  <c r="F857" i="141"/>
  <c r="F856" i="141"/>
  <c r="F855" i="141"/>
  <c r="F854" i="141"/>
  <c r="F853" i="141"/>
  <c r="F852" i="141"/>
  <c r="F851" i="141"/>
  <c r="F850" i="141"/>
  <c r="F849" i="141"/>
  <c r="F848" i="141"/>
  <c r="F847" i="141"/>
  <c r="F846" i="141"/>
  <c r="F845" i="141"/>
  <c r="F844" i="141"/>
  <c r="F843" i="141"/>
  <c r="F842" i="141"/>
  <c r="F841" i="141"/>
  <c r="F840" i="141"/>
  <c r="F839" i="141"/>
  <c r="F838" i="141"/>
  <c r="F837" i="141"/>
  <c r="F836" i="141"/>
  <c r="F835" i="141"/>
  <c r="F834" i="141"/>
  <c r="F833" i="141"/>
  <c r="F832" i="141"/>
  <c r="F831" i="141"/>
  <c r="F830" i="141"/>
  <c r="F829" i="141"/>
  <c r="F828" i="141"/>
  <c r="F827" i="141"/>
  <c r="F826" i="141"/>
  <c r="F825" i="141"/>
  <c r="F824" i="141"/>
  <c r="F823" i="141"/>
  <c r="F822" i="141"/>
  <c r="F821" i="141"/>
  <c r="F820" i="141"/>
  <c r="F819" i="141"/>
  <c r="F818" i="141"/>
  <c r="F817" i="141"/>
  <c r="F816" i="141"/>
  <c r="F815" i="141"/>
  <c r="F814" i="141"/>
  <c r="F813" i="141"/>
  <c r="F812" i="141"/>
  <c r="F811" i="141"/>
  <c r="F810" i="141"/>
  <c r="F809" i="141"/>
  <c r="F808" i="141"/>
  <c r="F807" i="141"/>
  <c r="F806" i="141"/>
  <c r="F805" i="141"/>
  <c r="F804" i="141"/>
  <c r="F803" i="141"/>
  <c r="F802" i="141"/>
  <c r="F801" i="141"/>
  <c r="F800" i="141"/>
  <c r="F799" i="141"/>
  <c r="F798" i="141"/>
  <c r="F797" i="141"/>
  <c r="F796" i="141"/>
  <c r="F795" i="141"/>
  <c r="F794" i="141"/>
  <c r="F793" i="141"/>
  <c r="F792" i="141"/>
  <c r="F791" i="141"/>
  <c r="F790" i="141"/>
  <c r="F789" i="141"/>
  <c r="F788" i="141"/>
  <c r="F787" i="141"/>
  <c r="F786" i="141"/>
  <c r="F785" i="141"/>
  <c r="F784" i="141"/>
  <c r="F783" i="141"/>
  <c r="F782" i="141"/>
  <c r="F781" i="141"/>
  <c r="F780" i="141"/>
  <c r="F779" i="141"/>
  <c r="F778" i="141"/>
  <c r="F777" i="141"/>
  <c r="F776" i="141"/>
  <c r="F775" i="141"/>
  <c r="F774" i="141"/>
  <c r="F773" i="141"/>
  <c r="F772" i="141"/>
  <c r="F771" i="141"/>
  <c r="F770" i="141"/>
  <c r="F769" i="141"/>
  <c r="F768" i="141"/>
  <c r="F767" i="141"/>
  <c r="F766" i="141"/>
  <c r="F765" i="141"/>
  <c r="F764" i="141"/>
  <c r="F763" i="141"/>
  <c r="F762" i="141"/>
  <c r="F761" i="141"/>
  <c r="F760" i="141"/>
  <c r="F759" i="141"/>
  <c r="F758" i="141"/>
  <c r="F757" i="141"/>
  <c r="F756" i="141"/>
  <c r="F755" i="141"/>
  <c r="F754" i="141"/>
  <c r="F753" i="141"/>
  <c r="F752" i="141"/>
  <c r="F751" i="141"/>
  <c r="F750" i="141"/>
  <c r="F749" i="141"/>
  <c r="F748" i="141"/>
  <c r="F747" i="141"/>
  <c r="F746" i="141"/>
  <c r="F745" i="141"/>
  <c r="F744" i="141"/>
  <c r="F743" i="141"/>
  <c r="F742" i="141"/>
  <c r="F741" i="141"/>
  <c r="F740" i="141"/>
  <c r="F739" i="141"/>
  <c r="F738" i="141"/>
  <c r="F737" i="141"/>
  <c r="F736" i="141"/>
  <c r="F735" i="141"/>
  <c r="F734" i="141"/>
  <c r="F733" i="141"/>
  <c r="F732" i="141"/>
  <c r="F731" i="141"/>
  <c r="F730" i="141"/>
  <c r="F729" i="141"/>
  <c r="F728" i="141"/>
  <c r="F727" i="141"/>
  <c r="F726" i="141"/>
  <c r="F725" i="141"/>
  <c r="F724" i="141"/>
  <c r="F723" i="141"/>
  <c r="F722" i="141"/>
  <c r="F721" i="141"/>
  <c r="F720" i="141"/>
  <c r="F719" i="141"/>
  <c r="F718" i="141"/>
  <c r="F717" i="141"/>
  <c r="F716" i="141"/>
  <c r="F715" i="141"/>
  <c r="F714" i="141"/>
  <c r="F713" i="141"/>
  <c r="F712" i="141"/>
  <c r="F711" i="141"/>
  <c r="F710" i="141"/>
  <c r="F709" i="141"/>
  <c r="F708" i="141"/>
  <c r="F707" i="141"/>
  <c r="F706" i="141"/>
  <c r="F705" i="141"/>
  <c r="F704" i="141"/>
  <c r="F703" i="141"/>
  <c r="F702" i="141"/>
  <c r="F701" i="141"/>
  <c r="F700" i="141"/>
  <c r="F699" i="141"/>
  <c r="F698" i="141"/>
  <c r="F697" i="141"/>
  <c r="F696" i="141"/>
  <c r="F695" i="141"/>
  <c r="F694" i="141"/>
  <c r="F693" i="141"/>
  <c r="F692" i="141"/>
  <c r="F691" i="141"/>
  <c r="F690" i="141"/>
  <c r="F689" i="141"/>
  <c r="F688" i="141"/>
  <c r="F687" i="141"/>
  <c r="F686" i="141"/>
  <c r="F685" i="141"/>
  <c r="F684" i="141"/>
  <c r="F683" i="141"/>
  <c r="F682" i="141"/>
  <c r="F681" i="141"/>
  <c r="F680" i="141"/>
  <c r="F679" i="141"/>
  <c r="F678" i="141"/>
  <c r="F677" i="141"/>
  <c r="F676" i="141"/>
  <c r="F675" i="141"/>
  <c r="F674" i="141"/>
  <c r="F673" i="141"/>
  <c r="F672" i="141"/>
  <c r="F671" i="141"/>
  <c r="F670" i="141"/>
  <c r="F669" i="141"/>
  <c r="F668" i="141"/>
  <c r="F667" i="141"/>
  <c r="F666" i="141"/>
  <c r="F665" i="141"/>
  <c r="F664" i="141"/>
  <c r="F663" i="141"/>
  <c r="F662" i="141"/>
  <c r="F661" i="141"/>
  <c r="F660" i="141"/>
  <c r="F659" i="141"/>
  <c r="F658" i="141"/>
  <c r="F657" i="141"/>
  <c r="F656" i="141"/>
  <c r="F655" i="141"/>
  <c r="F654" i="141"/>
  <c r="F653" i="141"/>
  <c r="F652" i="141"/>
  <c r="F651" i="141"/>
  <c r="F650" i="141"/>
  <c r="F649" i="141"/>
  <c r="F648" i="141"/>
  <c r="F647" i="141"/>
  <c r="F646" i="141"/>
  <c r="F645" i="141"/>
  <c r="F644" i="141"/>
  <c r="F643" i="141"/>
  <c r="F642" i="141"/>
  <c r="F641" i="141"/>
  <c r="F640" i="141"/>
  <c r="F639" i="141"/>
  <c r="F638" i="141"/>
  <c r="F637" i="141"/>
  <c r="F636" i="141"/>
  <c r="F635" i="141"/>
  <c r="F634" i="141"/>
  <c r="F633" i="141"/>
  <c r="F632" i="141"/>
  <c r="F631" i="141"/>
  <c r="F630" i="141"/>
  <c r="F629" i="141"/>
  <c r="F628" i="141"/>
  <c r="F627" i="141"/>
  <c r="F626" i="141"/>
  <c r="F625" i="141"/>
  <c r="F624" i="141"/>
  <c r="F623" i="141"/>
  <c r="F622" i="141"/>
  <c r="F621" i="141"/>
  <c r="F620" i="141"/>
  <c r="F619" i="141"/>
  <c r="F618" i="141"/>
  <c r="F617" i="141"/>
  <c r="F616" i="141"/>
  <c r="F615" i="141"/>
  <c r="F614" i="141"/>
  <c r="F613" i="141"/>
  <c r="F612" i="141"/>
  <c r="F611" i="141"/>
  <c r="F610" i="141"/>
  <c r="F609" i="141"/>
  <c r="F608" i="141"/>
  <c r="F607" i="141"/>
  <c r="F606" i="141"/>
  <c r="F605" i="141"/>
  <c r="F604" i="141"/>
  <c r="F603" i="141"/>
  <c r="F602" i="141"/>
  <c r="F601" i="141"/>
  <c r="F600" i="141"/>
  <c r="F599" i="141"/>
  <c r="F598" i="141"/>
  <c r="F597" i="141"/>
  <c r="F596" i="141"/>
  <c r="F595" i="141"/>
  <c r="F594" i="141"/>
  <c r="F593" i="141"/>
  <c r="F592" i="141"/>
  <c r="F591" i="141"/>
  <c r="F590" i="141"/>
  <c r="F589" i="141"/>
  <c r="F588" i="141"/>
  <c r="F587" i="141"/>
  <c r="F586" i="141"/>
  <c r="F585" i="141"/>
  <c r="F584" i="141"/>
  <c r="F583" i="141"/>
  <c r="F582" i="141"/>
  <c r="F581" i="141"/>
  <c r="F580" i="141"/>
  <c r="F579" i="141"/>
  <c r="F578" i="141"/>
  <c r="F577" i="141"/>
  <c r="F576" i="141"/>
  <c r="F575" i="141"/>
  <c r="F574" i="141"/>
  <c r="F573" i="141"/>
  <c r="F572" i="141"/>
  <c r="F571" i="141"/>
  <c r="F570" i="141"/>
  <c r="F569" i="141"/>
  <c r="F568" i="141"/>
  <c r="F567" i="141"/>
  <c r="F566" i="141"/>
  <c r="F565" i="141"/>
  <c r="F564" i="141"/>
  <c r="F563" i="141"/>
  <c r="F562" i="141"/>
  <c r="F561" i="141"/>
  <c r="F560" i="141"/>
  <c r="F559" i="141"/>
  <c r="F558" i="141"/>
  <c r="F557" i="141"/>
  <c r="F556" i="141"/>
  <c r="F555" i="141"/>
  <c r="F554" i="141"/>
  <c r="F553" i="141"/>
  <c r="F552" i="141"/>
  <c r="F551" i="141"/>
  <c r="F550" i="141"/>
  <c r="F549" i="141"/>
  <c r="F548" i="141"/>
  <c r="F547" i="141"/>
  <c r="F546" i="141"/>
  <c r="F545" i="141"/>
  <c r="F544" i="141"/>
  <c r="F543" i="141"/>
  <c r="F542" i="141"/>
  <c r="F541" i="141"/>
  <c r="F540" i="141"/>
  <c r="F539" i="141"/>
  <c r="F538" i="141"/>
  <c r="F537" i="141"/>
  <c r="F536" i="141"/>
  <c r="F535" i="141"/>
  <c r="F534" i="141"/>
  <c r="F533" i="141"/>
  <c r="F532" i="141"/>
  <c r="F531" i="141"/>
  <c r="F530" i="141"/>
  <c r="F529" i="141"/>
  <c r="F528" i="141"/>
  <c r="F527" i="141"/>
  <c r="F526" i="141"/>
  <c r="F525" i="141"/>
  <c r="F524" i="141"/>
  <c r="F523" i="141"/>
  <c r="F522" i="141"/>
  <c r="F521" i="141"/>
  <c r="F520" i="141"/>
  <c r="F519" i="141"/>
  <c r="F518" i="141"/>
  <c r="F517" i="141"/>
  <c r="F516" i="141"/>
  <c r="F515" i="141"/>
  <c r="F514" i="141"/>
  <c r="F513" i="141"/>
  <c r="F512" i="141"/>
  <c r="F511" i="141"/>
  <c r="F510" i="141"/>
  <c r="F509" i="141"/>
  <c r="F508" i="141"/>
  <c r="F507" i="141"/>
  <c r="F506" i="141"/>
  <c r="F505" i="141"/>
  <c r="F504" i="141"/>
  <c r="F503" i="141"/>
  <c r="F502" i="141"/>
  <c r="F501" i="141"/>
  <c r="F500" i="141"/>
  <c r="F499" i="141"/>
  <c r="F498" i="141"/>
  <c r="F497" i="141"/>
  <c r="F496" i="141"/>
  <c r="F495" i="141"/>
  <c r="F494" i="141"/>
  <c r="F493" i="141"/>
  <c r="F492" i="141"/>
  <c r="F491" i="141"/>
  <c r="F490" i="141"/>
  <c r="F489" i="141"/>
  <c r="F488" i="141"/>
  <c r="F487" i="141"/>
  <c r="F486" i="141"/>
  <c r="F485" i="141"/>
  <c r="F484" i="141"/>
  <c r="F483" i="141"/>
  <c r="F482" i="141"/>
  <c r="F481" i="141"/>
  <c r="F480" i="141"/>
  <c r="F479" i="141"/>
  <c r="F478" i="141"/>
  <c r="F477" i="141"/>
  <c r="F476" i="141"/>
  <c r="F475" i="141"/>
  <c r="F474" i="141"/>
  <c r="F473" i="141"/>
  <c r="F472" i="141"/>
  <c r="F471" i="141"/>
  <c r="F470" i="141"/>
  <c r="F469" i="141"/>
  <c r="F468" i="141"/>
  <c r="F467" i="141"/>
  <c r="F466" i="141"/>
  <c r="F465" i="141"/>
  <c r="F464" i="141"/>
  <c r="F463" i="141"/>
  <c r="F462" i="141"/>
  <c r="F461" i="141"/>
  <c r="F460" i="141"/>
  <c r="F459" i="141"/>
  <c r="F458" i="141"/>
  <c r="F457" i="141"/>
  <c r="F456" i="141"/>
  <c r="F455" i="141"/>
  <c r="F454" i="141"/>
  <c r="F453" i="141"/>
  <c r="F452" i="141"/>
  <c r="F451" i="141"/>
  <c r="F450" i="141"/>
  <c r="F449" i="141"/>
  <c r="F448" i="141"/>
  <c r="F447" i="141"/>
  <c r="F446" i="141"/>
  <c r="F445" i="141"/>
  <c r="F444" i="141"/>
  <c r="F443" i="141"/>
  <c r="F442" i="141"/>
  <c r="F441" i="141"/>
  <c r="F440" i="141"/>
  <c r="F439" i="141"/>
  <c r="F438" i="141"/>
  <c r="F437" i="141"/>
  <c r="F436" i="141"/>
  <c r="F435" i="141"/>
  <c r="F434" i="141"/>
  <c r="F433" i="141"/>
  <c r="F432" i="141"/>
  <c r="F431" i="141"/>
  <c r="F430" i="141"/>
  <c r="F429" i="141"/>
  <c r="F428" i="141"/>
  <c r="F427" i="141"/>
  <c r="F426" i="141"/>
  <c r="F425" i="141"/>
  <c r="F424" i="141"/>
  <c r="F423" i="141"/>
  <c r="F422" i="141"/>
  <c r="F421" i="141"/>
  <c r="F420" i="141"/>
  <c r="F419" i="141"/>
  <c r="F418" i="141"/>
  <c r="F417" i="141"/>
  <c r="F416" i="141"/>
  <c r="F415" i="141"/>
  <c r="F414" i="141"/>
  <c r="F413" i="141"/>
  <c r="F412" i="141"/>
  <c r="F411" i="141"/>
  <c r="F410" i="141"/>
  <c r="F409" i="141"/>
  <c r="F408" i="141"/>
  <c r="F407" i="141"/>
  <c r="F406" i="141"/>
  <c r="F405" i="141"/>
  <c r="F404" i="141"/>
  <c r="F403" i="141"/>
  <c r="F402" i="141"/>
  <c r="F401" i="141"/>
  <c r="F400" i="141"/>
  <c r="F399" i="141"/>
  <c r="F398" i="141"/>
  <c r="F397" i="141"/>
  <c r="F396" i="141"/>
  <c r="F395" i="141"/>
  <c r="F394" i="141"/>
  <c r="F393" i="141"/>
  <c r="F392" i="141"/>
  <c r="F391" i="141"/>
  <c r="F390" i="141"/>
  <c r="F389" i="141"/>
  <c r="F388" i="141"/>
  <c r="F387" i="141"/>
  <c r="F386" i="141"/>
  <c r="F385" i="141"/>
  <c r="F384" i="141"/>
  <c r="F383" i="141"/>
  <c r="F382" i="141"/>
  <c r="F381" i="141"/>
  <c r="F380" i="141"/>
  <c r="F379" i="141"/>
  <c r="F378" i="141"/>
  <c r="F377" i="141"/>
  <c r="F376" i="141"/>
  <c r="F375" i="141"/>
  <c r="F374" i="141"/>
  <c r="F373" i="141"/>
  <c r="F372" i="141"/>
  <c r="F371" i="141"/>
  <c r="F370" i="141"/>
  <c r="F369" i="141"/>
  <c r="F368" i="141"/>
  <c r="F367" i="141"/>
  <c r="F366" i="141"/>
  <c r="F365" i="141"/>
  <c r="F364" i="141"/>
  <c r="F363" i="141"/>
  <c r="F362" i="141"/>
  <c r="F361" i="141"/>
  <c r="F360" i="141"/>
  <c r="F359" i="141"/>
  <c r="F358" i="141"/>
  <c r="F357" i="141"/>
  <c r="F356" i="141"/>
  <c r="F355" i="141"/>
  <c r="F354" i="141"/>
  <c r="F353" i="141"/>
  <c r="F352" i="141"/>
  <c r="F351" i="141"/>
  <c r="F350" i="141"/>
  <c r="F349" i="141"/>
  <c r="F348" i="141"/>
  <c r="F347" i="141"/>
  <c r="F346" i="141"/>
  <c r="F345" i="141"/>
  <c r="F344" i="141"/>
  <c r="F343" i="141"/>
  <c r="F342" i="141"/>
  <c r="F341" i="141"/>
  <c r="F340" i="141"/>
  <c r="F339" i="141"/>
  <c r="F338" i="141"/>
  <c r="F337" i="141"/>
  <c r="F336" i="141"/>
  <c r="F335" i="141"/>
  <c r="F334" i="141"/>
  <c r="F333" i="141"/>
  <c r="F332" i="141"/>
  <c r="F331" i="141"/>
  <c r="F330" i="141"/>
  <c r="F329" i="141"/>
  <c r="F328" i="141"/>
  <c r="F327" i="141"/>
  <c r="F326" i="141"/>
  <c r="F325" i="141"/>
  <c r="F324" i="141"/>
  <c r="F323" i="141"/>
  <c r="F322" i="141"/>
  <c r="F321" i="141"/>
  <c r="F320" i="141"/>
  <c r="F319" i="141"/>
  <c r="F318" i="141"/>
  <c r="F317" i="141"/>
  <c r="F316" i="141"/>
  <c r="F315" i="141"/>
  <c r="F314" i="141"/>
  <c r="F313" i="141"/>
  <c r="F312" i="141"/>
  <c r="F311" i="141"/>
  <c r="F310" i="141"/>
  <c r="F309" i="141"/>
  <c r="F308" i="141"/>
  <c r="F307" i="141"/>
  <c r="F306" i="141"/>
  <c r="F305" i="141"/>
  <c r="F304" i="141"/>
  <c r="F303" i="141"/>
  <c r="F302" i="141"/>
  <c r="F301" i="141"/>
  <c r="F300" i="141"/>
  <c r="F299" i="141"/>
  <c r="F298" i="141"/>
  <c r="F297" i="141"/>
  <c r="F296" i="141"/>
  <c r="F295" i="141"/>
  <c r="F294" i="141"/>
  <c r="F293" i="141"/>
  <c r="F292" i="141"/>
  <c r="F291" i="141"/>
  <c r="F290" i="141"/>
  <c r="F289" i="141"/>
  <c r="F288" i="141"/>
  <c r="F287" i="141"/>
  <c r="F286" i="141"/>
  <c r="F285" i="141"/>
  <c r="F284" i="141"/>
  <c r="F283" i="141"/>
  <c r="F282" i="141"/>
  <c r="F281" i="141"/>
  <c r="F280" i="141"/>
  <c r="F279" i="141"/>
  <c r="F278" i="141"/>
  <c r="F277" i="141"/>
  <c r="F276" i="141"/>
  <c r="F275" i="141"/>
  <c r="F274" i="141"/>
  <c r="F273" i="141"/>
  <c r="F272" i="141"/>
  <c r="F271" i="141"/>
  <c r="F270" i="141"/>
  <c r="F269" i="141"/>
  <c r="F268" i="141"/>
  <c r="F267" i="141"/>
  <c r="F266" i="141"/>
  <c r="F265" i="141"/>
  <c r="F264" i="141"/>
  <c r="F263" i="141"/>
  <c r="F262" i="141"/>
  <c r="F261" i="141"/>
  <c r="F260" i="141"/>
  <c r="F259" i="141"/>
  <c r="F258" i="141"/>
  <c r="F257" i="141"/>
  <c r="F256" i="141"/>
  <c r="F255" i="141"/>
  <c r="F254" i="141"/>
  <c r="F253" i="141"/>
  <c r="F252" i="141"/>
  <c r="F251" i="141"/>
  <c r="F250" i="141"/>
  <c r="F249" i="141"/>
  <c r="F248" i="141"/>
  <c r="F247" i="141"/>
  <c r="F246" i="141"/>
  <c r="F245" i="141"/>
  <c r="F244" i="141"/>
  <c r="F243" i="141"/>
  <c r="F242" i="141"/>
  <c r="F241" i="141"/>
  <c r="F240" i="141"/>
  <c r="F239" i="141"/>
  <c r="F238" i="141"/>
  <c r="F237" i="141"/>
  <c r="F236" i="141"/>
  <c r="F235" i="141"/>
  <c r="F234" i="141"/>
  <c r="F233" i="141"/>
  <c r="F232" i="141"/>
  <c r="F231" i="141"/>
  <c r="F230" i="141"/>
  <c r="F229" i="141"/>
  <c r="F228" i="141"/>
  <c r="F227" i="141"/>
  <c r="F226" i="141"/>
  <c r="F225" i="141"/>
  <c r="F224" i="141"/>
  <c r="F223" i="141"/>
  <c r="F222" i="141"/>
  <c r="F221" i="141"/>
  <c r="F220" i="141"/>
  <c r="F219" i="141"/>
  <c r="F218" i="141"/>
  <c r="F217" i="141"/>
  <c r="F216" i="141"/>
  <c r="F215" i="141"/>
  <c r="F214" i="141"/>
  <c r="F213" i="141"/>
  <c r="F212" i="141"/>
  <c r="F211" i="141"/>
  <c r="F210" i="141"/>
  <c r="F209" i="141"/>
  <c r="F208" i="141"/>
  <c r="F207" i="141"/>
  <c r="F206" i="141"/>
  <c r="F205" i="141"/>
  <c r="F204" i="141"/>
  <c r="F203" i="141"/>
  <c r="F202" i="141"/>
  <c r="F201" i="141"/>
  <c r="F200" i="141"/>
  <c r="F199" i="141"/>
  <c r="F198" i="141"/>
  <c r="F197" i="141"/>
  <c r="F196" i="141"/>
  <c r="F195" i="141"/>
  <c r="F194" i="141"/>
  <c r="F193" i="141"/>
  <c r="F192" i="141"/>
  <c r="F191" i="141"/>
  <c r="F190" i="141"/>
  <c r="F189" i="141"/>
  <c r="F188" i="141"/>
  <c r="F187" i="141"/>
  <c r="F186" i="141"/>
  <c r="F185" i="141"/>
  <c r="F184" i="141"/>
  <c r="F183" i="141"/>
  <c r="F182" i="141"/>
  <c r="F181" i="141"/>
  <c r="F180" i="141"/>
  <c r="F179" i="141"/>
  <c r="F178" i="141"/>
  <c r="F177" i="141"/>
  <c r="F176" i="141"/>
  <c r="F175" i="141"/>
  <c r="F174" i="141"/>
  <c r="F173" i="141"/>
  <c r="F172" i="141"/>
  <c r="F171" i="141"/>
  <c r="F170" i="141"/>
  <c r="F169" i="141"/>
  <c r="F168" i="141"/>
  <c r="F167" i="141"/>
  <c r="F166" i="141"/>
  <c r="F165" i="141"/>
  <c r="F164" i="141"/>
  <c r="F163" i="141"/>
  <c r="F162" i="141"/>
  <c r="F161" i="141"/>
  <c r="F160" i="141"/>
  <c r="F159" i="141"/>
  <c r="F158" i="141"/>
  <c r="F157" i="141"/>
  <c r="F156" i="141"/>
  <c r="F155" i="141"/>
  <c r="F154" i="141"/>
  <c r="F153" i="141"/>
  <c r="F152" i="141"/>
  <c r="F151" i="141"/>
  <c r="F150" i="141"/>
  <c r="F149" i="141"/>
  <c r="F148" i="141"/>
  <c r="F147" i="141"/>
  <c r="F146" i="141"/>
  <c r="F145" i="141"/>
  <c r="F144" i="141"/>
  <c r="F143" i="141"/>
  <c r="F142" i="141"/>
  <c r="F141" i="141"/>
  <c r="F140" i="141"/>
  <c r="F139" i="141"/>
  <c r="F138" i="141"/>
  <c r="F137" i="141"/>
  <c r="F136" i="141"/>
  <c r="F135" i="141"/>
  <c r="F134" i="141"/>
  <c r="F133" i="141"/>
  <c r="F132" i="141"/>
  <c r="F131" i="141"/>
  <c r="F130" i="141"/>
  <c r="F129" i="141"/>
  <c r="F128" i="141"/>
  <c r="F127" i="141"/>
  <c r="F126" i="141"/>
  <c r="F125" i="141"/>
  <c r="F124" i="141"/>
  <c r="F123" i="141"/>
  <c r="F122" i="141"/>
  <c r="F121" i="141"/>
  <c r="F120" i="141"/>
  <c r="F119" i="141"/>
  <c r="F118" i="141"/>
  <c r="F117" i="141"/>
  <c r="F116" i="141"/>
  <c r="F115" i="141"/>
  <c r="F114" i="141"/>
  <c r="F113" i="141"/>
  <c r="F112" i="141"/>
  <c r="F111" i="141"/>
  <c r="F110" i="141"/>
  <c r="F109" i="141"/>
  <c r="F108" i="141"/>
  <c r="F107" i="141"/>
  <c r="F106" i="141"/>
  <c r="F105" i="141"/>
  <c r="F104" i="141"/>
  <c r="F103" i="141"/>
  <c r="F102" i="141"/>
  <c r="F101" i="141"/>
  <c r="F100" i="141"/>
  <c r="F99" i="141"/>
  <c r="F98" i="141"/>
  <c r="F97" i="141"/>
  <c r="F96" i="141"/>
  <c r="F95" i="141"/>
  <c r="F94" i="141"/>
  <c r="F93" i="141"/>
  <c r="F92" i="141"/>
  <c r="F91" i="141"/>
  <c r="F90" i="141"/>
  <c r="F89" i="141"/>
  <c r="F88" i="141"/>
  <c r="F87" i="141"/>
  <c r="F86" i="141"/>
  <c r="F85" i="141"/>
  <c r="F84" i="141"/>
  <c r="F83" i="141"/>
  <c r="F82" i="141"/>
  <c r="F81" i="141"/>
  <c r="F80" i="141"/>
  <c r="F79" i="141"/>
  <c r="F78" i="141"/>
  <c r="F77" i="141"/>
  <c r="F76" i="141"/>
  <c r="F75" i="141"/>
  <c r="F74" i="141"/>
  <c r="F73" i="141"/>
  <c r="F72" i="141"/>
  <c r="F71" i="141"/>
  <c r="F70" i="141"/>
  <c r="F69" i="141"/>
  <c r="F68" i="141"/>
  <c r="F67" i="141"/>
  <c r="F66" i="141"/>
  <c r="F65" i="141"/>
  <c r="F64" i="141"/>
  <c r="F63" i="141"/>
  <c r="F62" i="141"/>
  <c r="F61" i="141"/>
  <c r="F60" i="141"/>
  <c r="F59" i="141"/>
  <c r="F58" i="141"/>
  <c r="F57" i="141"/>
  <c r="F56" i="141"/>
  <c r="F55" i="141"/>
  <c r="F54" i="141"/>
  <c r="F53" i="141"/>
  <c r="F52" i="141"/>
  <c r="F51" i="141"/>
  <c r="F50" i="141"/>
  <c r="F49" i="141"/>
  <c r="F48" i="141"/>
  <c r="F47" i="141"/>
  <c r="F46" i="141"/>
  <c r="F45" i="141"/>
  <c r="F44" i="141"/>
  <c r="F43" i="141"/>
  <c r="F42" i="141"/>
  <c r="F41" i="141"/>
  <c r="F40" i="141"/>
  <c r="F39" i="141"/>
  <c r="F38" i="141"/>
  <c r="F37" i="141"/>
  <c r="F36" i="141"/>
  <c r="F35" i="141"/>
  <c r="F34" i="141"/>
  <c r="F33" i="141"/>
  <c r="F32" i="141"/>
  <c r="F31" i="141"/>
  <c r="F30" i="141"/>
  <c r="F29" i="141"/>
  <c r="F28" i="141"/>
  <c r="F27" i="141"/>
  <c r="F26" i="141"/>
  <c r="F25" i="141"/>
  <c r="F24" i="141"/>
  <c r="F23" i="141"/>
  <c r="F22" i="141"/>
  <c r="F21" i="141"/>
  <c r="F20" i="141"/>
  <c r="F19" i="141"/>
  <c r="F18" i="141"/>
  <c r="F17" i="141"/>
  <c r="F16" i="141"/>
  <c r="F15" i="141"/>
  <c r="F14" i="141"/>
  <c r="F13" i="141"/>
  <c r="F12" i="141"/>
  <c r="F11" i="141"/>
  <c r="F10" i="141"/>
  <c r="F1786" i="133"/>
  <c r="F3999" i="133"/>
  <c r="F4123" i="133"/>
  <c r="F4625" i="133"/>
  <c r="F812" i="133"/>
  <c r="F7933" i="133"/>
  <c r="F1712" i="133"/>
  <c r="F6684" i="133"/>
  <c r="F220" i="133"/>
  <c r="F7801" i="133"/>
  <c r="F7050" i="133"/>
  <c r="F3955" i="133"/>
  <c r="F396" i="133"/>
  <c r="F3473" i="133"/>
  <c r="F6469" i="133"/>
  <c r="F876" i="133"/>
  <c r="F2095" i="133"/>
  <c r="F4662" i="133"/>
  <c r="F4774" i="133"/>
  <c r="F4214" i="133"/>
  <c r="F194" i="133"/>
  <c r="F4868" i="133"/>
  <c r="F1827" i="133"/>
  <c r="F5377" i="133"/>
  <c r="F3269" i="133"/>
  <c r="F5402" i="133"/>
  <c r="F7350" i="133"/>
  <c r="F1990" i="133"/>
  <c r="F1869" i="133"/>
  <c r="F3722" i="133"/>
  <c r="F3356" i="133"/>
  <c r="F1470" i="133"/>
  <c r="F3948" i="133"/>
  <c r="F1523" i="133"/>
  <c r="F4284" i="133"/>
  <c r="F486" i="133"/>
  <c r="F6932" i="133"/>
  <c r="F847" i="133"/>
  <c r="F5596" i="133"/>
  <c r="F3517" i="133"/>
  <c r="F80" i="133"/>
  <c r="F2780" i="133"/>
  <c r="F6107" i="133"/>
  <c r="F5213" i="133"/>
  <c r="F7928" i="133"/>
  <c r="F1808" i="133"/>
  <c r="F3994" i="133"/>
  <c r="F2453" i="133"/>
  <c r="F6313" i="133"/>
  <c r="F5601" i="133"/>
  <c r="F4769" i="133"/>
  <c r="F7276" i="133"/>
  <c r="F3213" i="133"/>
  <c r="F4412" i="133"/>
  <c r="F4323" i="133"/>
  <c r="F6830" i="133"/>
  <c r="F5635" i="133"/>
  <c r="F5663" i="133"/>
  <c r="F3094" i="133"/>
  <c r="F5708" i="133"/>
  <c r="F2564" i="133"/>
  <c r="F4061" i="133"/>
  <c r="F6953" i="133"/>
  <c r="F3148" i="133"/>
  <c r="F1842" i="133"/>
  <c r="F6850" i="133"/>
  <c r="F6677" i="133"/>
  <c r="F1080" i="133"/>
  <c r="F1982" i="133"/>
  <c r="F2617" i="133"/>
  <c r="F5607" i="133"/>
  <c r="F735" i="133"/>
  <c r="F7839" i="133"/>
  <c r="F3417" i="133"/>
  <c r="F3144" i="133"/>
  <c r="F1433" i="133"/>
  <c r="F3358" i="133"/>
  <c r="F1824" i="133"/>
  <c r="F5047" i="133"/>
  <c r="F821" i="133"/>
  <c r="F4192" i="133"/>
  <c r="F810" i="133"/>
  <c r="F5822" i="133"/>
  <c r="F8024" i="133"/>
  <c r="F3991" i="133"/>
  <c r="F627" i="133"/>
  <c r="F7460" i="133"/>
  <c r="F6628" i="133"/>
  <c r="F7092" i="133"/>
  <c r="F3853" i="133"/>
  <c r="F4145" i="133"/>
  <c r="F2322" i="133"/>
  <c r="F158" i="133"/>
  <c r="F2592" i="133"/>
  <c r="F681" i="133"/>
  <c r="F480" i="133"/>
  <c r="F4601" i="133"/>
  <c r="F5691" i="133"/>
  <c r="F5710" i="133"/>
  <c r="F2148" i="133"/>
  <c r="F1591" i="133"/>
  <c r="F6528" i="133"/>
  <c r="F225" i="133"/>
  <c r="F5526" i="133"/>
  <c r="F6857" i="133"/>
  <c r="F7428" i="133"/>
  <c r="F4577" i="133"/>
  <c r="F3730" i="133"/>
  <c r="F7627" i="133"/>
  <c r="F1720" i="133"/>
  <c r="F2371" i="133"/>
  <c r="F857" i="133"/>
  <c r="F1627" i="133"/>
  <c r="F3929" i="133"/>
  <c r="F165" i="133"/>
  <c r="F4446" i="133"/>
  <c r="F7031" i="133"/>
  <c r="F2840" i="133"/>
  <c r="F7270" i="133"/>
  <c r="F1068" i="133"/>
  <c r="F6875" i="133"/>
  <c r="F2244" i="133"/>
  <c r="F5392" i="133"/>
  <c r="F3645" i="133"/>
  <c r="F5315" i="133"/>
  <c r="F2341" i="133"/>
  <c r="F1176" i="133"/>
  <c r="F4702" i="133"/>
  <c r="F2670" i="133"/>
  <c r="F5805" i="133"/>
  <c r="F2301" i="133"/>
  <c r="F2222" i="133"/>
  <c r="F1542" i="133"/>
  <c r="F1585" i="133"/>
  <c r="F3143" i="133"/>
  <c r="F6484" i="133"/>
  <c r="F3145" i="133"/>
  <c r="F1427" i="133"/>
  <c r="F3107" i="133"/>
  <c r="F768" i="133"/>
  <c r="F6367" i="133"/>
  <c r="F3592" i="133"/>
  <c r="F889" i="133"/>
  <c r="F2718" i="133"/>
  <c r="F2601" i="133"/>
  <c r="F4989" i="133"/>
  <c r="F1564" i="133"/>
  <c r="F3927" i="133"/>
  <c r="F5731" i="133"/>
  <c r="F4347" i="133"/>
  <c r="F4365" i="133"/>
  <c r="F4988" i="133"/>
  <c r="F5255" i="133"/>
  <c r="F4077" i="133"/>
  <c r="F4740" i="133"/>
  <c r="F6363" i="133"/>
  <c r="F6398" i="133"/>
  <c r="F4713" i="133"/>
  <c r="F6115" i="133"/>
  <c r="F4161" i="133"/>
  <c r="F8032" i="133"/>
  <c r="F7528" i="133"/>
  <c r="F2514" i="133"/>
  <c r="F2310" i="133"/>
  <c r="F762" i="133"/>
  <c r="F4188" i="133"/>
  <c r="F6309" i="133"/>
  <c r="F2783" i="133"/>
  <c r="F1971" i="133"/>
  <c r="F7814" i="133"/>
  <c r="F4708" i="133"/>
  <c r="F844" i="133"/>
  <c r="F7934" i="133"/>
  <c r="F1242" i="133"/>
  <c r="F1925" i="133"/>
  <c r="F5253" i="133"/>
  <c r="F132" i="133"/>
  <c r="F4642" i="133"/>
  <c r="F1657" i="133"/>
  <c r="F1437" i="133"/>
  <c r="F5173" i="133"/>
  <c r="F4467" i="133"/>
  <c r="F159" i="133"/>
  <c r="F7660" i="133"/>
  <c r="F619" i="133"/>
  <c r="F5590" i="133"/>
  <c r="F4400" i="133"/>
  <c r="F7837" i="133"/>
  <c r="F3044" i="133"/>
  <c r="F1455" i="133"/>
  <c r="F4481" i="133"/>
  <c r="F7615" i="133"/>
  <c r="F890" i="133"/>
  <c r="F7138" i="133"/>
  <c r="F2981" i="133"/>
  <c r="F2583" i="133"/>
  <c r="F676" i="133"/>
  <c r="F3452" i="133"/>
  <c r="F1582" i="133"/>
  <c r="F6010" i="133"/>
  <c r="F4876" i="133"/>
  <c r="F2029" i="133"/>
  <c r="F7685" i="133"/>
  <c r="F3660" i="133"/>
  <c r="F5797" i="133"/>
  <c r="F7995" i="133"/>
  <c r="F4893" i="133"/>
  <c r="F1232" i="133"/>
  <c r="F5554" i="133"/>
  <c r="F4534" i="133"/>
  <c r="F3666" i="133"/>
  <c r="F4533" i="133"/>
  <c r="F5843" i="133"/>
  <c r="F77" i="133"/>
  <c r="F3569" i="133"/>
  <c r="F4249" i="133"/>
  <c r="F1011" i="133"/>
  <c r="F5649" i="133"/>
  <c r="F5981" i="133"/>
  <c r="F6828" i="133"/>
  <c r="F626" i="133"/>
  <c r="F4187" i="133"/>
  <c r="F3670" i="133"/>
  <c r="F5037" i="133"/>
  <c r="F4133" i="133"/>
  <c r="F2340" i="133"/>
  <c r="F3255" i="133"/>
  <c r="F664" i="133"/>
  <c r="F3426" i="133"/>
  <c r="F778" i="133"/>
  <c r="F7086" i="133"/>
  <c r="F366" i="133"/>
  <c r="F6451" i="133"/>
  <c r="F7420" i="133"/>
  <c r="F5726" i="133"/>
  <c r="F1318" i="133"/>
  <c r="F6301" i="133"/>
  <c r="F836" i="133"/>
  <c r="F3420" i="133"/>
  <c r="F5484" i="133"/>
  <c r="F6265" i="133"/>
  <c r="F6987" i="133"/>
  <c r="F4349" i="133"/>
  <c r="F350" i="133"/>
  <c r="F7176" i="133"/>
  <c r="F4605" i="133"/>
  <c r="F269" i="133"/>
  <c r="F7475" i="133"/>
  <c r="F5036" i="133"/>
  <c r="F6228" i="133"/>
  <c r="F1761" i="133"/>
  <c r="F8010" i="133"/>
  <c r="F1806" i="133"/>
  <c r="F2652" i="133"/>
  <c r="F6097" i="133"/>
  <c r="F5030" i="133"/>
  <c r="F2072" i="133"/>
  <c r="F2690" i="133"/>
  <c r="F5336" i="133"/>
  <c r="F1665" i="133"/>
  <c r="F1956" i="133"/>
  <c r="F7449" i="133"/>
  <c r="F7386" i="133"/>
  <c r="F46" i="133"/>
  <c r="F512" i="133"/>
  <c r="F4804" i="133"/>
  <c r="F331" i="133"/>
  <c r="F1291" i="133"/>
  <c r="F4259" i="133"/>
  <c r="F4741" i="133"/>
  <c r="F3808" i="133"/>
  <c r="F5879" i="133"/>
  <c r="F2915" i="133"/>
  <c r="F2605" i="133"/>
  <c r="F6446" i="133"/>
  <c r="F2714" i="133"/>
  <c r="F6413" i="133"/>
  <c r="F4295" i="133"/>
  <c r="F7828" i="133"/>
  <c r="F1105" i="133"/>
  <c r="F1991" i="133"/>
  <c r="F5283" i="133"/>
  <c r="F3348" i="133"/>
  <c r="F7510" i="133"/>
  <c r="F7421" i="133"/>
  <c r="F6964" i="133"/>
  <c r="F2739" i="133"/>
  <c r="F4872" i="133"/>
  <c r="F3470" i="133"/>
  <c r="F3014" i="133"/>
  <c r="F6927" i="133"/>
  <c r="F3322" i="133"/>
  <c r="F2198" i="133"/>
  <c r="F1803" i="133"/>
  <c r="F2435" i="133"/>
  <c r="F6448" i="133"/>
  <c r="F2796" i="133"/>
  <c r="F877" i="133"/>
  <c r="F7071" i="133"/>
  <c r="F7937" i="133"/>
  <c r="F7750" i="133"/>
  <c r="F70" i="133"/>
  <c r="F6818" i="133"/>
  <c r="F119" i="133"/>
  <c r="F2740" i="133"/>
  <c r="F5338" i="133"/>
  <c r="F7956" i="133"/>
  <c r="F5092" i="133"/>
  <c r="F3368" i="133"/>
  <c r="F7941" i="133"/>
  <c r="F7023" i="133"/>
  <c r="F5767" i="133"/>
  <c r="F191" i="133"/>
  <c r="F5224" i="133"/>
  <c r="F7163" i="133"/>
  <c r="F6913" i="133"/>
  <c r="F7253" i="133"/>
  <c r="F1502" i="133"/>
  <c r="F6853" i="133"/>
  <c r="F4586" i="133"/>
  <c r="F7818" i="133"/>
  <c r="F270" i="133"/>
  <c r="F909" i="133"/>
  <c r="F1192" i="133"/>
  <c r="F1691" i="133"/>
  <c r="F7316" i="133"/>
  <c r="F4248" i="133"/>
  <c r="F1647" i="133"/>
  <c r="F3334" i="133"/>
  <c r="F289" i="133"/>
  <c r="F3542" i="133"/>
  <c r="F848" i="133"/>
  <c r="F8025" i="133"/>
  <c r="F6735" i="133"/>
  <c r="F1765" i="133"/>
  <c r="F4932" i="133"/>
  <c r="F7419" i="133"/>
  <c r="F4472" i="133"/>
  <c r="F4871" i="133"/>
  <c r="F1943" i="133"/>
  <c r="F2871" i="133"/>
  <c r="F5573" i="133"/>
  <c r="F1708" i="133"/>
  <c r="F8048" i="133"/>
  <c r="F880" i="133"/>
  <c r="F6188" i="133"/>
  <c r="F985" i="133"/>
  <c r="F4392" i="133"/>
  <c r="F5133" i="133"/>
  <c r="F5169" i="133"/>
  <c r="F4264" i="133"/>
  <c r="F557" i="133"/>
  <c r="F8044" i="133"/>
  <c r="F4487" i="133"/>
  <c r="F4366" i="133"/>
  <c r="F7958" i="133"/>
  <c r="F7078" i="133"/>
  <c r="F2427" i="133"/>
  <c r="F2960" i="133"/>
  <c r="F4669" i="133"/>
  <c r="F4760" i="133"/>
  <c r="F7348" i="133"/>
  <c r="F4833" i="133"/>
  <c r="F7263" i="133"/>
  <c r="F900" i="133"/>
  <c r="F5054" i="133"/>
  <c r="F6511" i="133"/>
  <c r="F1920" i="133"/>
  <c r="F7332" i="133"/>
  <c r="F7080" i="133"/>
  <c r="F2159" i="133"/>
  <c r="F3304" i="133"/>
  <c r="F2734" i="133"/>
  <c r="F6657" i="133"/>
  <c r="F1847" i="133"/>
  <c r="F1653" i="133"/>
  <c r="F5420" i="133"/>
  <c r="F4560" i="133"/>
  <c r="F5577" i="133"/>
  <c r="F3696" i="133"/>
  <c r="F7103" i="133"/>
  <c r="F6326" i="133"/>
  <c r="F2211" i="133"/>
  <c r="F5847" i="133"/>
  <c r="F835" i="133"/>
  <c r="F6095" i="133"/>
  <c r="F465" i="133"/>
  <c r="F2688" i="133"/>
  <c r="F36" i="133"/>
  <c r="F3430" i="133"/>
  <c r="F254" i="133"/>
  <c r="F3095" i="133"/>
  <c r="F4302" i="133"/>
  <c r="F5293" i="133"/>
  <c r="F7352" i="133"/>
  <c r="F7110" i="133"/>
  <c r="F2991" i="133"/>
  <c r="F1909" i="133"/>
  <c r="F5388" i="133"/>
  <c r="F283" i="133"/>
  <c r="F310" i="133"/>
  <c r="F749" i="133"/>
  <c r="F5533" i="133"/>
  <c r="F6813" i="133"/>
  <c r="F2164" i="133"/>
  <c r="F3598" i="133"/>
  <c r="F6210" i="133"/>
  <c r="F5078" i="133"/>
  <c r="F7492" i="133"/>
  <c r="F5699" i="133"/>
  <c r="F1962" i="133"/>
  <c r="F4317" i="133"/>
  <c r="F128" i="133"/>
  <c r="F4546" i="133"/>
  <c r="F6224" i="133"/>
  <c r="F7971" i="133"/>
  <c r="F4122" i="133"/>
  <c r="F5958" i="133"/>
  <c r="F415" i="133"/>
  <c r="F6860" i="133"/>
  <c r="F1031" i="133"/>
  <c r="F2410" i="133"/>
  <c r="F3787" i="133"/>
  <c r="F2924" i="133"/>
  <c r="F6321" i="133"/>
  <c r="F5625" i="133"/>
  <c r="F5948" i="133"/>
  <c r="F7305" i="133"/>
  <c r="F6698" i="133"/>
  <c r="F5405" i="133"/>
  <c r="F652" i="133"/>
  <c r="F6648" i="133"/>
  <c r="F5189" i="133"/>
  <c r="F4136" i="133"/>
  <c r="F111" i="133"/>
  <c r="F5346" i="133"/>
  <c r="F4103" i="133"/>
  <c r="F1374" i="133"/>
  <c r="F1825" i="133"/>
  <c r="F6308" i="133"/>
  <c r="F5501" i="133"/>
  <c r="F1171" i="133"/>
  <c r="F7821" i="133"/>
  <c r="F323" i="133"/>
  <c r="F6043" i="133"/>
  <c r="F3830" i="133"/>
  <c r="F4948" i="133"/>
  <c r="F3874" i="133"/>
  <c r="F7001" i="133"/>
  <c r="F5891" i="133"/>
  <c r="F7220" i="133"/>
  <c r="F980" i="133"/>
  <c r="F6021" i="133"/>
  <c r="F7744" i="133"/>
  <c r="F7593" i="133"/>
  <c r="F6348" i="133"/>
  <c r="F7409" i="133"/>
  <c r="F7864" i="133"/>
  <c r="F8013" i="133"/>
  <c r="F6406" i="133"/>
  <c r="F4947" i="133"/>
  <c r="F4434" i="133"/>
  <c r="F2827" i="133"/>
  <c r="F4589" i="133"/>
  <c r="F100" i="133"/>
  <c r="F5912" i="133"/>
  <c r="F5441" i="133"/>
  <c r="F1534" i="133"/>
  <c r="F7124" i="133"/>
  <c r="F3383" i="133"/>
  <c r="F2677" i="133"/>
  <c r="F2810" i="133"/>
  <c r="F633" i="133"/>
  <c r="F4905" i="133"/>
  <c r="F6668" i="133"/>
  <c r="F3935" i="133"/>
  <c r="F1042" i="133"/>
  <c r="F363" i="133"/>
  <c r="F609" i="133"/>
  <c r="F6192" i="133"/>
  <c r="F6463" i="133"/>
  <c r="F5697" i="133"/>
  <c r="F5756" i="133"/>
  <c r="F6360" i="133"/>
  <c r="F1332" i="133"/>
  <c r="F6365" i="133"/>
  <c r="F273" i="133"/>
  <c r="F7211" i="133"/>
  <c r="F1164" i="133"/>
  <c r="F1104" i="133"/>
  <c r="F2517" i="133"/>
  <c r="F3949" i="133"/>
  <c r="F7972" i="133"/>
  <c r="F1845" i="133"/>
  <c r="F145" i="133"/>
  <c r="F7740" i="133"/>
  <c r="F325" i="133"/>
  <c r="F6390" i="133"/>
  <c r="F4447" i="133"/>
  <c r="F4279" i="133"/>
  <c r="F7234" i="133"/>
  <c r="F7143" i="133"/>
  <c r="F5349" i="133"/>
  <c r="F4930" i="133"/>
  <c r="F2026" i="133"/>
  <c r="F7029" i="133"/>
  <c r="F6961" i="133"/>
  <c r="F1496" i="133"/>
  <c r="F1840" i="133"/>
  <c r="F2405" i="133"/>
  <c r="F7840" i="133"/>
  <c r="F2140" i="133"/>
  <c r="F6050" i="133"/>
  <c r="F2487" i="133"/>
  <c r="F4902" i="133"/>
  <c r="F7391" i="133"/>
  <c r="F5196" i="133"/>
  <c r="F5335" i="133"/>
  <c r="F5003" i="133"/>
  <c r="F1269" i="133"/>
  <c r="F5666" i="133"/>
  <c r="F4385" i="133"/>
  <c r="F6705" i="133"/>
  <c r="F4343" i="133"/>
  <c r="F3352" i="133"/>
  <c r="F1949" i="133"/>
  <c r="F7156" i="133"/>
  <c r="F948" i="133"/>
  <c r="F7926" i="133"/>
  <c r="F6329" i="133"/>
  <c r="F7114" i="133"/>
  <c r="F5149" i="133"/>
  <c r="F1612" i="133"/>
  <c r="F6752" i="133"/>
  <c r="F81" i="133"/>
  <c r="F2971" i="133"/>
  <c r="F1705" i="133"/>
  <c r="F6654" i="133"/>
  <c r="F3973" i="133"/>
  <c r="F1244" i="133"/>
  <c r="F4775" i="133"/>
  <c r="F3436" i="133"/>
  <c r="F7974" i="133"/>
  <c r="F4637" i="133"/>
  <c r="F45" i="133"/>
  <c r="F3762" i="133"/>
  <c r="F5584" i="133"/>
  <c r="F7129" i="133"/>
  <c r="F6028" i="133"/>
  <c r="F2429" i="133"/>
  <c r="F4566" i="133"/>
  <c r="F2538" i="133"/>
  <c r="F7144" i="133"/>
  <c r="F2625" i="133"/>
  <c r="F24" i="133"/>
  <c r="F4689" i="133"/>
  <c r="F5239" i="133"/>
  <c r="F5622" i="133"/>
  <c r="F1346" i="133"/>
  <c r="F4643" i="133"/>
  <c r="F5928" i="133"/>
  <c r="F3034" i="133"/>
  <c r="F219" i="133"/>
  <c r="F7044" i="133"/>
  <c r="F5828" i="133"/>
  <c r="F2970" i="133"/>
  <c r="F6524" i="133"/>
  <c r="F2081" i="133"/>
  <c r="F6823" i="133"/>
  <c r="F5878" i="133"/>
  <c r="F7910" i="133"/>
  <c r="F795" i="133"/>
  <c r="F5585" i="133"/>
  <c r="F4100" i="133"/>
  <c r="F3266" i="133"/>
  <c r="F2285" i="133"/>
  <c r="F3784" i="133"/>
  <c r="F1656" i="133"/>
  <c r="F960" i="133"/>
  <c r="F3395" i="133"/>
  <c r="F6721" i="133"/>
  <c r="F2613" i="133"/>
  <c r="F4449" i="133"/>
  <c r="F3710" i="133"/>
  <c r="F312" i="133"/>
  <c r="F5069" i="133"/>
  <c r="F1452" i="133"/>
  <c r="F4634" i="133"/>
  <c r="F632" i="133"/>
  <c r="F7151" i="133"/>
  <c r="F5430" i="133"/>
  <c r="F4448" i="133"/>
  <c r="F531" i="133"/>
  <c r="F2017" i="133"/>
  <c r="F3435" i="133"/>
  <c r="F659" i="133"/>
  <c r="F5460" i="133"/>
  <c r="F7010" i="133"/>
  <c r="F6644" i="133"/>
  <c r="F6513" i="133"/>
  <c r="F1225" i="133"/>
  <c r="F7675" i="133"/>
  <c r="F2456" i="133"/>
  <c r="F7543" i="133"/>
  <c r="F1034" i="133"/>
  <c r="F5873" i="133"/>
  <c r="F2726" i="133"/>
  <c r="F6888" i="133"/>
  <c r="F3922" i="133"/>
  <c r="F5164" i="133"/>
  <c r="F6593" i="133"/>
  <c r="F7957" i="133"/>
  <c r="F3976" i="133"/>
  <c r="F3008" i="133"/>
  <c r="F7188" i="133"/>
  <c r="F3081" i="133"/>
  <c r="F1507" i="133"/>
  <c r="F7322" i="133"/>
  <c r="F2640" i="133"/>
  <c r="F7177" i="133"/>
  <c r="F4567" i="133"/>
  <c r="F3545" i="133"/>
  <c r="F3889" i="133"/>
  <c r="F4746" i="133"/>
  <c r="F2523" i="133"/>
  <c r="F1116" i="133"/>
  <c r="F3876" i="133"/>
  <c r="F5853" i="133"/>
  <c r="F4924" i="133"/>
  <c r="F3495" i="133"/>
  <c r="F6744" i="133"/>
  <c r="F7104" i="133"/>
  <c r="F295" i="133"/>
  <c r="F7069" i="133"/>
  <c r="F3688" i="133"/>
  <c r="F2019" i="133"/>
  <c r="F387" i="133"/>
  <c r="F3155" i="133"/>
  <c r="F2979" i="133"/>
  <c r="F1692" i="133"/>
  <c r="F6765" i="133"/>
  <c r="F1355" i="133"/>
  <c r="F3739" i="133"/>
  <c r="F1853" i="133"/>
  <c r="F2036" i="133"/>
  <c r="F5183" i="133"/>
  <c r="F984" i="133"/>
  <c r="F2119" i="133"/>
  <c r="F5763" i="133"/>
  <c r="F4768" i="133"/>
  <c r="F7000" i="133"/>
  <c r="F7777" i="133"/>
  <c r="F6959" i="133"/>
  <c r="F6122" i="133"/>
  <c r="F5029" i="133"/>
  <c r="F4715" i="133"/>
  <c r="F6080" i="133"/>
  <c r="F788" i="133"/>
  <c r="F1126" i="133"/>
  <c r="F1311" i="133"/>
  <c r="F8030" i="133"/>
  <c r="F1888" i="133"/>
  <c r="F4327" i="133"/>
  <c r="F5323" i="133"/>
  <c r="F7722" i="133"/>
  <c r="F903" i="133"/>
  <c r="F6606" i="133"/>
  <c r="F3434" i="133"/>
  <c r="F3824" i="133"/>
  <c r="F7787" i="133"/>
  <c r="F3635" i="133"/>
  <c r="F1905" i="133"/>
  <c r="F2373" i="133"/>
  <c r="F4965" i="133"/>
  <c r="F2023" i="133"/>
  <c r="F6381" i="133"/>
  <c r="F833" i="133"/>
  <c r="F5020" i="133"/>
  <c r="F1762" i="133"/>
  <c r="F5951" i="133"/>
  <c r="F6000" i="133"/>
  <c r="F4026" i="133"/>
  <c r="F1235" i="133"/>
  <c r="F7011" i="133"/>
  <c r="F4737" i="133"/>
  <c r="F2727" i="133"/>
  <c r="F6449" i="133"/>
  <c r="F4829" i="133"/>
  <c r="F6168" i="133"/>
  <c r="F6715" i="133"/>
  <c r="F1782" i="133"/>
  <c r="F5994" i="133"/>
  <c r="F1125" i="133"/>
  <c r="F3037" i="133"/>
  <c r="F3371" i="133"/>
  <c r="F1973" i="133"/>
  <c r="F2600" i="133"/>
  <c r="F3934" i="133"/>
  <c r="F7969" i="133"/>
  <c r="F5502" i="133"/>
  <c r="F1429" i="133"/>
  <c r="F3772" i="133"/>
  <c r="F3369" i="133"/>
  <c r="F42" i="133"/>
  <c r="F4677" i="133"/>
  <c r="F3388" i="133"/>
  <c r="F7200" i="133"/>
  <c r="F754" i="133"/>
  <c r="F1992" i="133"/>
  <c r="F5841" i="133"/>
  <c r="F5582" i="133"/>
  <c r="F7644" i="133"/>
  <c r="F3283" i="133"/>
  <c r="F7056" i="133"/>
  <c r="F1723" i="133"/>
  <c r="F4964" i="133"/>
  <c r="F2743" i="133"/>
  <c r="F6819" i="133"/>
  <c r="F3346" i="133"/>
  <c r="F1876" i="133"/>
  <c r="F545" i="133"/>
  <c r="F2247" i="133"/>
  <c r="F5014" i="133"/>
  <c r="F4805" i="133"/>
  <c r="F3562" i="133"/>
  <c r="F3826" i="133"/>
  <c r="F1380" i="133"/>
  <c r="F4911" i="133"/>
  <c r="F2347" i="133"/>
  <c r="F7742" i="133"/>
  <c r="F5864" i="133"/>
  <c r="F7239" i="133"/>
  <c r="F3071" i="133"/>
  <c r="F3134" i="133"/>
  <c r="F6651" i="133"/>
  <c r="F2295" i="133"/>
  <c r="F2495" i="133"/>
  <c r="F2823" i="133"/>
  <c r="F4273" i="133"/>
  <c r="F6383" i="133"/>
  <c r="F3475" i="133"/>
  <c r="F3547" i="133"/>
  <c r="F6873" i="133"/>
  <c r="F5931" i="133"/>
  <c r="F6428" i="133"/>
  <c r="F4814" i="133"/>
  <c r="F3768" i="133"/>
  <c r="F2463" i="133"/>
  <c r="F3835" i="133"/>
  <c r="F7013" i="133"/>
  <c r="F7555" i="133"/>
  <c r="F1801" i="133"/>
  <c r="F6082" i="133"/>
  <c r="F3746" i="133"/>
  <c r="F1954" i="133"/>
  <c r="F7950" i="133"/>
  <c r="F6444" i="133"/>
  <c r="F240" i="133"/>
  <c r="F4595" i="133"/>
  <c r="F23" i="133"/>
  <c r="F5184" i="133"/>
  <c r="F7137" i="133"/>
  <c r="F6297" i="133"/>
  <c r="F4843" i="133"/>
  <c r="F5352" i="133"/>
  <c r="F4659" i="133"/>
  <c r="F7536" i="133"/>
  <c r="F7533" i="133"/>
  <c r="F6848" i="133"/>
  <c r="F5011" i="133"/>
  <c r="F4037" i="133"/>
  <c r="F809" i="133"/>
  <c r="F2366" i="133"/>
  <c r="F2753" i="133"/>
  <c r="F1133" i="133"/>
  <c r="F5296" i="133"/>
  <c r="F5049" i="133"/>
  <c r="F6580" i="133"/>
  <c r="F3641" i="133"/>
  <c r="F2877" i="133"/>
  <c r="F5395" i="133"/>
  <c r="F901" i="133"/>
  <c r="F3814" i="133"/>
  <c r="F1280" i="133"/>
  <c r="F5365" i="133"/>
  <c r="F3364" i="133"/>
  <c r="F131" i="133"/>
  <c r="F7639" i="133"/>
  <c r="F7714" i="133"/>
  <c r="F162" i="133"/>
  <c r="F2474" i="133"/>
  <c r="F282" i="133"/>
  <c r="F1710" i="133"/>
  <c r="F1994" i="133"/>
  <c r="F1065" i="133"/>
  <c r="F7257" i="133"/>
  <c r="F6520" i="133"/>
  <c r="F4071" i="133"/>
  <c r="F4494" i="133"/>
  <c r="F7399" i="133"/>
  <c r="F6035" i="133"/>
  <c r="F2357" i="133"/>
  <c r="F1446" i="133"/>
  <c r="F971" i="133"/>
  <c r="F5899" i="133"/>
  <c r="F2650" i="133"/>
  <c r="F871" i="133"/>
  <c r="F6059" i="133"/>
  <c r="F3056" i="133"/>
  <c r="F2376" i="133"/>
  <c r="F3002" i="133"/>
  <c r="F6671" i="133"/>
  <c r="F1918" i="133"/>
  <c r="F6051" i="133"/>
  <c r="F7784" i="133"/>
  <c r="F6678" i="133"/>
  <c r="F4219" i="133"/>
  <c r="F1626" i="133"/>
  <c r="F2858" i="133"/>
  <c r="F4744" i="133"/>
  <c r="F1624" i="133"/>
  <c r="F2852" i="133"/>
  <c r="F2662" i="133"/>
  <c r="F2205" i="133"/>
  <c r="F1719" i="133"/>
  <c r="F388" i="133"/>
  <c r="F6359" i="133"/>
  <c r="F6554" i="133"/>
  <c r="F7381" i="133"/>
  <c r="F4169" i="133"/>
  <c r="F6144" i="133"/>
  <c r="F5765" i="133"/>
  <c r="F3800" i="133"/>
  <c r="F6772" i="133"/>
  <c r="F779" i="133"/>
  <c r="F4900" i="133"/>
  <c r="F1120" i="133"/>
  <c r="F1709" i="133"/>
  <c r="F6019" i="133"/>
  <c r="F2262" i="133"/>
  <c r="F7096" i="133"/>
  <c r="F4182" i="133"/>
  <c r="F4898" i="133"/>
  <c r="F1561" i="133"/>
  <c r="F2746" i="133"/>
  <c r="F6206" i="133"/>
  <c r="F142" i="133"/>
  <c r="F2553" i="133"/>
  <c r="F1934" i="133"/>
  <c r="F7678" i="133"/>
  <c r="F3032" i="133"/>
  <c r="F4040" i="133"/>
  <c r="F1838" i="133"/>
  <c r="F6724" i="133"/>
  <c r="F3972" i="133"/>
  <c r="F503" i="133"/>
  <c r="F7965" i="133"/>
  <c r="F1713" i="133"/>
  <c r="F7554" i="133"/>
  <c r="F3342" i="133"/>
  <c r="F5379" i="133"/>
  <c r="F2000" i="133"/>
  <c r="F3966" i="133"/>
  <c r="F5275" i="133"/>
  <c r="F6552" i="133"/>
  <c r="F2491" i="133"/>
  <c r="F5433" i="133"/>
  <c r="F1820" i="133"/>
  <c r="F1186" i="133"/>
  <c r="F1755" i="133"/>
  <c r="F1944" i="133"/>
  <c r="F5382" i="133"/>
  <c r="F7803" i="133"/>
  <c r="F5418" i="133"/>
  <c r="F5694" i="133"/>
  <c r="F4849" i="133"/>
  <c r="F400" i="133"/>
  <c r="F6800" i="133"/>
  <c r="F591" i="133"/>
  <c r="F2894" i="133"/>
  <c r="F5581" i="133"/>
  <c r="F7356" i="133"/>
  <c r="F2484" i="133"/>
  <c r="F4600" i="133"/>
  <c r="F8020" i="133"/>
  <c r="F543" i="133"/>
  <c r="F2061" i="133"/>
  <c r="F265" i="133"/>
  <c r="F2240" i="133"/>
  <c r="F4894" i="133"/>
  <c r="F84" i="133"/>
  <c r="F6281" i="133"/>
  <c r="F6216" i="133"/>
  <c r="F6153" i="133"/>
  <c r="F3847" i="133"/>
  <c r="F154" i="133"/>
  <c r="F6507" i="133"/>
  <c r="F7093" i="133"/>
  <c r="F1419" i="133"/>
  <c r="F7312" i="133"/>
  <c r="F4773" i="133"/>
  <c r="F7118" i="133"/>
  <c r="F7527" i="133"/>
  <c r="F7170" i="133"/>
  <c r="F1078" i="133"/>
  <c r="F5080" i="133"/>
  <c r="F6116" i="133"/>
  <c r="F6906" i="133"/>
  <c r="F3308" i="133"/>
  <c r="F7450" i="133"/>
  <c r="F750" i="133"/>
  <c r="F5682" i="133"/>
  <c r="F3817" i="133"/>
  <c r="F7299" i="133"/>
  <c r="F7702" i="133"/>
  <c r="F6505" i="133"/>
  <c r="F3378" i="133"/>
  <c r="F2162" i="133"/>
  <c r="F7935" i="133"/>
  <c r="F1516" i="133"/>
  <c r="F6323" i="133"/>
  <c r="F2729" i="133"/>
  <c r="F5491" i="133"/>
  <c r="F4329" i="133"/>
  <c r="F6988" i="133"/>
  <c r="F3553" i="133"/>
  <c r="F7416" i="133"/>
  <c r="F2079" i="133"/>
  <c r="F4666" i="133"/>
  <c r="F541" i="133"/>
  <c r="F6217" i="133"/>
  <c r="F3324" i="133"/>
  <c r="F3048" i="133"/>
  <c r="F163" i="133"/>
  <c r="F4253" i="133"/>
  <c r="F6789" i="133"/>
  <c r="F5087" i="133"/>
  <c r="F459" i="133"/>
  <c r="F2816" i="133"/>
  <c r="F7773" i="133"/>
  <c r="F4394" i="133"/>
  <c r="F1074" i="133"/>
  <c r="F2567" i="133"/>
  <c r="F2139" i="133"/>
  <c r="F4664" i="133"/>
  <c r="F6056" i="133"/>
  <c r="F2437" i="133"/>
  <c r="F5877" i="133"/>
  <c r="F7846" i="133"/>
  <c r="F4709" i="133"/>
  <c r="F5440" i="133"/>
  <c r="F3494" i="133"/>
  <c r="F7370" i="133"/>
  <c r="F5678" i="133"/>
  <c r="F3695" i="133"/>
  <c r="F740" i="133"/>
  <c r="F249" i="133"/>
  <c r="F7923" i="133"/>
  <c r="F4928" i="133"/>
  <c r="F579" i="133"/>
  <c r="F6899" i="133"/>
  <c r="F5398" i="133"/>
  <c r="F262" i="133"/>
  <c r="F4727" i="133"/>
  <c r="F1396" i="133"/>
  <c r="F2374" i="133"/>
  <c r="F5062" i="133"/>
  <c r="F2047" i="133"/>
  <c r="F6878" i="133"/>
  <c r="F2075" i="133"/>
  <c r="F6822" i="133"/>
  <c r="F5179" i="133"/>
  <c r="F6908" i="133"/>
  <c r="F1819" i="133"/>
  <c r="F392" i="133"/>
  <c r="F2048" i="133"/>
  <c r="F528" i="133"/>
  <c r="F4615" i="133"/>
  <c r="F4236" i="133"/>
  <c r="F8008" i="133"/>
  <c r="F1271" i="133"/>
  <c r="F3490" i="133"/>
  <c r="F3466" i="133"/>
  <c r="F6422" i="133"/>
  <c r="F2848" i="133"/>
  <c r="F1666" i="133"/>
  <c r="F1763" i="133"/>
  <c r="F3577" i="133"/>
  <c r="F923" i="133"/>
  <c r="F1515" i="133"/>
  <c r="F1469" i="133"/>
  <c r="F6680" i="133"/>
  <c r="F1147" i="133"/>
  <c r="F3861" i="133"/>
  <c r="F279" i="133"/>
  <c r="F7587" i="133"/>
  <c r="F6578" i="133"/>
  <c r="F3901" i="133"/>
  <c r="F5610" i="133"/>
  <c r="F7453" i="133"/>
  <c r="F2570" i="133"/>
  <c r="F8011" i="133"/>
  <c r="F4907" i="133"/>
  <c r="F5098" i="133"/>
  <c r="F3028" i="133"/>
  <c r="F2597" i="133"/>
  <c r="F7058" i="133"/>
  <c r="F1590" i="133"/>
  <c r="F7133" i="133"/>
  <c r="F7040" i="133"/>
  <c r="F4670" i="133"/>
  <c r="F1160" i="133"/>
  <c r="F2603" i="133"/>
  <c r="F5340" i="133"/>
  <c r="F6198" i="133"/>
  <c r="F2145" i="133"/>
  <c r="F7920" i="133"/>
  <c r="F6549" i="133"/>
  <c r="F556" i="133"/>
  <c r="F1593" i="133"/>
  <c r="F3047" i="133"/>
  <c r="F1701" i="133"/>
  <c r="F2413" i="133"/>
  <c r="F5861" i="133"/>
  <c r="F919" i="133"/>
  <c r="F7319" i="133"/>
  <c r="F701" i="133"/>
  <c r="F6295" i="133"/>
  <c r="F7401" i="133"/>
  <c r="F2715" i="133"/>
  <c r="F6252" i="133"/>
  <c r="F4185" i="133"/>
  <c r="F2766" i="133"/>
  <c r="F841" i="133"/>
  <c r="F3507" i="133"/>
  <c r="F7083" i="133"/>
  <c r="F4337" i="133"/>
  <c r="F1678" i="133"/>
  <c r="F2090" i="133"/>
  <c r="F7679" i="133"/>
  <c r="F5378" i="133"/>
  <c r="F1157" i="133"/>
  <c r="F3004" i="133"/>
  <c r="F2947" i="133"/>
  <c r="F2320" i="133"/>
  <c r="F4166" i="133"/>
  <c r="F1306" i="133"/>
  <c r="F1063" i="133"/>
  <c r="F502" i="133"/>
  <c r="F2426" i="133"/>
  <c r="F1937" i="133"/>
  <c r="F3615" i="133"/>
  <c r="F5175" i="133"/>
  <c r="F5005" i="133"/>
  <c r="F5556" i="133"/>
  <c r="F3982" i="133"/>
  <c r="F943" i="133"/>
  <c r="F1852" i="133"/>
  <c r="F3057" i="133"/>
  <c r="F2752" i="133"/>
  <c r="F7811" i="133"/>
  <c r="F5916" i="133"/>
  <c r="F2014" i="133"/>
  <c r="F2878" i="133"/>
  <c r="F4706" i="133"/>
  <c r="F140" i="133"/>
  <c r="F195" i="133"/>
  <c r="F6491" i="133"/>
  <c r="F2505" i="133"/>
  <c r="F3058" i="133"/>
  <c r="F6605" i="133"/>
  <c r="F920" i="133"/>
  <c r="F5452" i="133"/>
  <c r="F5450" i="133"/>
  <c r="F5531" i="133"/>
  <c r="F2745" i="133"/>
  <c r="F358" i="133"/>
  <c r="F1731" i="133"/>
  <c r="F5414" i="133"/>
  <c r="F7132" i="133"/>
  <c r="F3173" i="133"/>
  <c r="F5578" i="133"/>
  <c r="F634" i="133"/>
  <c r="F1071" i="133"/>
  <c r="F3700" i="133"/>
  <c r="F4363" i="133"/>
  <c r="F2053" i="133"/>
  <c r="F1313" i="133"/>
  <c r="F276" i="133"/>
  <c r="F3260" i="133"/>
  <c r="F7760" i="133"/>
  <c r="F4046" i="133"/>
  <c r="F2191" i="133"/>
  <c r="F1999" i="133"/>
  <c r="F5276" i="133"/>
  <c r="F1807" i="133"/>
  <c r="F2151" i="133"/>
  <c r="F2498" i="133"/>
  <c r="F4698" i="133"/>
  <c r="F4311" i="133"/>
  <c r="F7635" i="133"/>
  <c r="F6865" i="133"/>
  <c r="F6288" i="133"/>
  <c r="F6110" i="133"/>
  <c r="F2944" i="133"/>
  <c r="F1253" i="133"/>
  <c r="F6379" i="133"/>
  <c r="F3763" i="133"/>
  <c r="F7395" i="133"/>
  <c r="F7793" i="133"/>
  <c r="F6131" i="133"/>
  <c r="F3849" i="133"/>
  <c r="F2639" i="133"/>
  <c r="F7691" i="133"/>
  <c r="F4408" i="133"/>
  <c r="F7321" i="133"/>
  <c r="F3936" i="133"/>
  <c r="F7947" i="133"/>
  <c r="F6514" i="133"/>
  <c r="F437" i="133"/>
  <c r="F5493" i="133"/>
  <c r="F7169" i="133"/>
  <c r="F2965" i="133"/>
  <c r="F1117" i="133"/>
  <c r="F2481" i="133"/>
  <c r="F2832" i="133"/>
  <c r="F2299" i="133"/>
  <c r="F2680" i="133"/>
  <c r="F2102" i="133"/>
  <c r="F4729" i="133"/>
  <c r="F7778" i="133"/>
  <c r="F714" i="133"/>
  <c r="F3060" i="133"/>
  <c r="F2234" i="133"/>
  <c r="F6419" i="133"/>
  <c r="F3142" i="133"/>
  <c r="F1143" i="133"/>
  <c r="F5337" i="133"/>
  <c r="F1386" i="133"/>
  <c r="F4665" i="133"/>
  <c r="F2615" i="133"/>
  <c r="F2289" i="133"/>
  <c r="F2653" i="133"/>
  <c r="F5299" i="133"/>
  <c r="F1746" i="133"/>
  <c r="F3998" i="133"/>
  <c r="F418" i="133"/>
  <c r="F3738" i="133"/>
  <c r="F2296" i="133"/>
  <c r="F7223" i="133"/>
  <c r="F1495" i="133"/>
  <c r="F811" i="133"/>
  <c r="F4210" i="133"/>
  <c r="F6015" i="133"/>
  <c r="F4164" i="133"/>
  <c r="F6415" i="133"/>
  <c r="F6164" i="133"/>
  <c r="F2809" i="133"/>
  <c r="F930" i="133"/>
  <c r="F4944" i="133"/>
  <c r="F5886" i="133"/>
  <c r="F3309" i="133"/>
  <c r="F3752" i="133"/>
  <c r="F4104" i="133"/>
  <c r="F4062" i="133"/>
  <c r="F7922" i="133"/>
  <c r="F3992" i="133"/>
  <c r="F2407" i="133"/>
  <c r="F7843" i="133"/>
  <c r="F6251" i="133"/>
  <c r="F2999" i="133"/>
  <c r="F7293" i="133"/>
  <c r="F2100" i="133"/>
  <c r="F784" i="133"/>
  <c r="F3555" i="133"/>
  <c r="F8039" i="133"/>
  <c r="F263" i="133"/>
  <c r="F7909" i="133"/>
  <c r="F6948" i="133"/>
  <c r="F7064" i="133"/>
  <c r="F4573" i="133"/>
  <c r="F2209" i="133"/>
  <c r="F2492" i="133"/>
  <c r="F2902" i="133"/>
  <c r="F4309" i="133"/>
  <c r="F1266" i="133"/>
  <c r="F6994" i="133"/>
  <c r="F3745" i="133"/>
  <c r="F3754" i="133"/>
  <c r="F2238" i="133"/>
  <c r="F4310" i="133"/>
  <c r="F1334" i="133"/>
  <c r="F1333" i="133"/>
  <c r="F6125" i="133"/>
  <c r="F5204" i="133"/>
  <c r="F5084" i="133"/>
  <c r="F1058" i="133"/>
  <c r="F2016" i="133"/>
  <c r="F1871" i="133"/>
  <c r="F2543" i="133"/>
  <c r="F6949" i="133"/>
  <c r="F3941" i="133"/>
  <c r="F1366" i="133"/>
  <c r="F7273" i="133"/>
  <c r="F7032" i="133"/>
  <c r="F7394" i="133"/>
  <c r="F7852" i="133"/>
  <c r="F5231" i="133"/>
  <c r="F235" i="133"/>
  <c r="F4074" i="133"/>
  <c r="F490" i="133"/>
  <c r="F2008" i="133"/>
  <c r="F5428" i="133"/>
  <c r="F5685" i="133"/>
  <c r="F5988" i="133"/>
  <c r="F6530" i="133"/>
  <c r="F4452" i="133"/>
  <c r="F7514" i="133"/>
  <c r="F4135" i="133"/>
  <c r="F186" i="133"/>
  <c r="F1696" i="133"/>
  <c r="F38" i="133"/>
  <c r="F6902" i="133"/>
  <c r="F7943" i="133"/>
  <c r="F6143" i="133"/>
  <c r="F4294" i="133"/>
  <c r="F5000" i="133"/>
  <c r="F7700" i="133"/>
  <c r="F6312" i="133"/>
  <c r="F3194" i="133"/>
  <c r="F3890" i="133"/>
  <c r="F7193" i="133"/>
  <c r="F74" i="133"/>
  <c r="F1694" i="133"/>
  <c r="F2052" i="133"/>
  <c r="F2120" i="133"/>
  <c r="F4388" i="133"/>
  <c r="F6934" i="133"/>
  <c r="F2060" i="133"/>
  <c r="F4830" i="133"/>
  <c r="F597" i="133"/>
  <c r="F4551" i="133"/>
  <c r="F4913" i="133"/>
  <c r="F304" i="133"/>
  <c r="F864" i="133"/>
  <c r="F2825" i="133"/>
  <c r="F6461" i="133"/>
  <c r="F6396" i="133"/>
  <c r="F6753" i="133"/>
  <c r="F6118" i="133"/>
  <c r="F3295" i="133"/>
  <c r="F2724" i="133"/>
  <c r="F4194" i="133"/>
  <c r="F7243" i="133"/>
  <c r="F776" i="133"/>
  <c r="F7075" i="133"/>
  <c r="F5532" i="133"/>
  <c r="F7653" i="133"/>
  <c r="F2185" i="133"/>
  <c r="F1788" i="133"/>
  <c r="F1028" i="133"/>
  <c r="F7447" i="133"/>
  <c r="F3258" i="133"/>
  <c r="F4378" i="133"/>
  <c r="F5354" i="133"/>
  <c r="F1778" i="133"/>
  <c r="F3743" i="133"/>
  <c r="F4377" i="133"/>
  <c r="F3294" i="133"/>
  <c r="F4438" i="133"/>
  <c r="F2682" i="133"/>
  <c r="F5499" i="133"/>
  <c r="F6834" i="133"/>
  <c r="F2009" i="133"/>
  <c r="F3049" i="133"/>
  <c r="F217" i="133"/>
  <c r="F7878" i="133"/>
  <c r="F7513" i="133"/>
  <c r="F5099" i="133"/>
  <c r="F2458" i="133"/>
  <c r="F5921" i="133"/>
  <c r="F2257" i="133"/>
  <c r="F3046" i="133"/>
  <c r="F7214" i="133"/>
  <c r="F5305" i="133"/>
  <c r="F6487" i="133"/>
  <c r="F1753" i="133"/>
  <c r="F6093" i="133"/>
  <c r="F953" i="133"/>
  <c r="F4559" i="133"/>
  <c r="F1733" i="133"/>
  <c r="F6481" i="133"/>
  <c r="F5230" i="133"/>
  <c r="F1169" i="133"/>
  <c r="F7107" i="133"/>
  <c r="F6945" i="133"/>
  <c r="F4258" i="133"/>
  <c r="F966" i="133"/>
  <c r="F817" i="133"/>
  <c r="F942" i="133"/>
  <c r="F328" i="133"/>
  <c r="F6340" i="133"/>
  <c r="F6277" i="133"/>
  <c r="F3303" i="133"/>
  <c r="F3628" i="133"/>
  <c r="F7810" i="133"/>
  <c r="F4732" i="133"/>
  <c r="F3503" i="133"/>
  <c r="F2251" i="133"/>
  <c r="F6294" i="133"/>
  <c r="F4382" i="133"/>
  <c r="F5362" i="133"/>
  <c r="F4221" i="133"/>
  <c r="F2150" i="133"/>
  <c r="F1243" i="133"/>
  <c r="F6833" i="133"/>
  <c r="F7581" i="133"/>
  <c r="F1100" i="133"/>
  <c r="F6305" i="133"/>
  <c r="F1449" i="133"/>
  <c r="F7014" i="133"/>
  <c r="F4124" i="133"/>
  <c r="F6086" i="133"/>
  <c r="F2773" i="133"/>
  <c r="F78" i="133"/>
  <c r="F7402" i="133"/>
  <c r="F3437" i="133"/>
  <c r="F6435" i="133"/>
  <c r="F267" i="133"/>
  <c r="F4418" i="133"/>
  <c r="F2579" i="133"/>
  <c r="F6710" i="133"/>
  <c r="F5409" i="133"/>
  <c r="F4072" i="133"/>
  <c r="F1340" i="133"/>
  <c r="F1205" i="133"/>
  <c r="F3622" i="133"/>
  <c r="F4889" i="133"/>
  <c r="F7614" i="133"/>
  <c r="F2106" i="133"/>
  <c r="F3831" i="133"/>
  <c r="F7203" i="133"/>
  <c r="F7073" i="133"/>
  <c r="F4801" i="133"/>
  <c r="F8046" i="133"/>
  <c r="F3441" i="133"/>
  <c r="F5511" i="133"/>
  <c r="F8009" i="133"/>
  <c r="F1118" i="133"/>
  <c r="F3219" i="133"/>
  <c r="F4606" i="133"/>
  <c r="F231" i="133"/>
  <c r="F3769" i="133"/>
  <c r="F5599" i="133"/>
  <c r="F5644" i="133"/>
  <c r="F1886" i="133"/>
  <c r="F6701" i="133"/>
  <c r="F7609" i="133"/>
  <c r="F8034" i="133"/>
  <c r="F3210" i="133"/>
  <c r="F3126" i="133"/>
  <c r="F105" i="133"/>
  <c r="F7161" i="133"/>
  <c r="F7206" i="133"/>
  <c r="F3332" i="133"/>
  <c r="F7771" i="133"/>
  <c r="F3257" i="133"/>
  <c r="F439" i="133"/>
  <c r="F7662" i="133"/>
  <c r="F3397" i="133"/>
  <c r="F6723" i="133"/>
  <c r="F5779" i="133"/>
  <c r="F4739" i="133"/>
  <c r="F4303" i="133"/>
  <c r="F3501" i="133"/>
  <c r="F3603" i="133"/>
  <c r="F7850" i="133"/>
  <c r="F4097" i="133"/>
  <c r="F678" i="133"/>
  <c r="F2712" i="133"/>
  <c r="F6495" i="133"/>
  <c r="F468" i="133"/>
  <c r="F7425" i="133"/>
  <c r="F4139" i="133"/>
  <c r="F1730" i="133"/>
  <c r="F7250" i="133"/>
  <c r="F2899" i="133"/>
  <c r="F4736" i="133"/>
  <c r="F2786" i="133"/>
  <c r="F3316" i="133"/>
  <c r="F6551" i="133"/>
  <c r="F6794" i="133"/>
  <c r="F691" i="133"/>
  <c r="F2089" i="133"/>
  <c r="F6608" i="133"/>
  <c r="F4468" i="133"/>
  <c r="F635" i="133"/>
  <c r="F5943" i="133"/>
  <c r="F7643" i="133"/>
  <c r="F12" i="133"/>
  <c r="F7201" i="133"/>
  <c r="F5854" i="133"/>
  <c r="F5198" i="133"/>
  <c r="F1844" i="133"/>
  <c r="F694" i="133"/>
  <c r="F5836" i="133"/>
  <c r="F2609" i="133"/>
  <c r="F4979" i="133"/>
  <c r="F2663" i="133"/>
  <c r="F4010" i="133"/>
  <c r="F6727" i="133"/>
  <c r="F5665" i="133"/>
  <c r="F4469" i="133"/>
  <c r="F4094" i="133"/>
  <c r="F4883" i="133"/>
  <c r="F3020" i="133"/>
  <c r="F5285" i="133"/>
  <c r="F1481" i="133"/>
  <c r="F5528" i="133"/>
  <c r="F5481" i="133"/>
  <c r="F3385" i="133"/>
  <c r="F4816" i="133"/>
  <c r="F4899" i="133"/>
  <c r="F850" i="133"/>
  <c r="F7686" i="133"/>
  <c r="F5369" i="133"/>
  <c r="F4780" i="133"/>
  <c r="F4425" i="133"/>
  <c r="F5869" i="133"/>
  <c r="F4218" i="133"/>
  <c r="F3552" i="133"/>
  <c r="F4658" i="133"/>
  <c r="F3131" i="133"/>
  <c r="F2817" i="133"/>
  <c r="F6474" i="133"/>
  <c r="F6073" i="133"/>
  <c r="F710" i="133"/>
  <c r="F2507" i="133"/>
  <c r="F5606" i="133"/>
  <c r="F6921" i="133"/>
  <c r="F1959" i="133"/>
  <c r="F7712" i="133"/>
  <c r="F5108" i="133"/>
  <c r="F6488" i="133"/>
  <c r="F637" i="133"/>
  <c r="F3113" i="133"/>
  <c r="F4281" i="133"/>
  <c r="F1635" i="133"/>
  <c r="F7754" i="133"/>
  <c r="F4837" i="133"/>
  <c r="F2681" i="133"/>
  <c r="F5427" i="133"/>
  <c r="F6803" i="133"/>
  <c r="F8041" i="133"/>
  <c r="F1202" i="133"/>
  <c r="F3359" i="133"/>
  <c r="F1538" i="133"/>
  <c r="F671" i="133"/>
  <c r="F3731" i="133"/>
  <c r="F6866" i="133"/>
  <c r="F3360" i="133"/>
  <c r="F1020" i="133"/>
  <c r="F5241" i="133"/>
  <c r="F3090" i="133"/>
  <c r="F1539" i="133"/>
  <c r="F2482" i="133"/>
  <c r="F5957" i="133"/>
  <c r="F1790" i="133"/>
  <c r="F6751" i="133"/>
  <c r="F3668" i="133"/>
  <c r="F3052" i="133"/>
  <c r="F1813" i="133"/>
  <c r="F6243" i="133"/>
  <c r="F6418" i="133"/>
  <c r="F1166" i="133"/>
  <c r="F1484" i="133"/>
  <c r="F1025" i="133"/>
  <c r="F3302" i="133"/>
  <c r="F3823" i="133"/>
  <c r="F3793" i="133"/>
  <c r="F891" i="133"/>
  <c r="F7766" i="133"/>
  <c r="F2464" i="133"/>
  <c r="F5068" i="133"/>
  <c r="F6426" i="133"/>
  <c r="F6515" i="133"/>
  <c r="F257" i="133"/>
  <c r="F4499" i="133"/>
  <c r="F2586" i="133"/>
  <c r="F6851" i="133"/>
  <c r="F5968" i="133"/>
  <c r="F3651" i="133"/>
  <c r="F1003" i="133"/>
  <c r="F5464" i="133"/>
  <c r="F7288" i="133"/>
  <c r="F5881" i="133"/>
  <c r="F6337" i="133"/>
  <c r="F7806" i="133"/>
  <c r="F4163" i="133"/>
  <c r="F5094" i="133"/>
  <c r="F3872" i="133"/>
  <c r="F5116" i="133"/>
  <c r="F6221" i="133"/>
  <c r="F6373" i="133"/>
  <c r="F5383" i="133"/>
  <c r="F7298" i="133"/>
  <c r="F1256" i="133"/>
  <c r="F4217" i="133"/>
  <c r="F3224" i="133"/>
  <c r="F7256" i="133"/>
  <c r="F181" i="133"/>
  <c r="F6974" i="133"/>
  <c r="F5698" i="133"/>
  <c r="F7982" i="133"/>
  <c r="F5306" i="133"/>
  <c r="F3570" i="133"/>
  <c r="F3887" i="133"/>
  <c r="F1085" i="133"/>
  <c r="F523" i="133"/>
  <c r="F268" i="133"/>
  <c r="F4648" i="133"/>
  <c r="F5475" i="133"/>
  <c r="F6897" i="133"/>
  <c r="F6982" i="133"/>
  <c r="F1264" i="133"/>
  <c r="F2855" i="133"/>
  <c r="F5546" i="133"/>
  <c r="F2756" i="133"/>
  <c r="F816" i="133"/>
  <c r="F7503" i="133"/>
  <c r="F7451" i="133"/>
  <c r="F5794" i="133"/>
  <c r="F6121" i="133"/>
  <c r="F5871" i="133"/>
  <c r="F1382" i="133"/>
  <c r="F3274" i="133"/>
  <c r="F307" i="133"/>
  <c r="F5754" i="133"/>
  <c r="F7241" i="133"/>
  <c r="F744" i="133"/>
  <c r="F7949" i="133"/>
  <c r="F255" i="133"/>
  <c r="F6460" i="133"/>
  <c r="F4697" i="133"/>
  <c r="F2177" i="133"/>
  <c r="F3157" i="133"/>
  <c r="F4229" i="133"/>
  <c r="F2384" i="133"/>
  <c r="F2028" i="133"/>
  <c r="F4721" i="133"/>
  <c r="F572" i="133"/>
  <c r="F5258" i="133"/>
  <c r="F5048" i="133"/>
  <c r="F3207" i="133"/>
  <c r="F6236" i="133"/>
  <c r="F1736" i="133"/>
  <c r="F6708" i="133"/>
  <c r="F7888" i="133"/>
  <c r="F1504" i="133"/>
  <c r="F7469" i="133"/>
  <c r="F614" i="133"/>
  <c r="F6498" i="133"/>
  <c r="F2116" i="133"/>
  <c r="F3956" i="133"/>
  <c r="F1533" i="133"/>
  <c r="F3907" i="133"/>
  <c r="F494" i="133"/>
  <c r="F7272" i="133"/>
  <c r="F1557" i="133"/>
  <c r="F7327" i="133"/>
  <c r="F6986" i="133"/>
  <c r="F7437" i="133"/>
  <c r="F3306" i="133"/>
  <c r="F2217" i="133"/>
  <c r="F5648" i="133"/>
  <c r="F253" i="133"/>
  <c r="F8036" i="133"/>
  <c r="F6842" i="133"/>
  <c r="F7970" i="133"/>
  <c r="F6519" i="133"/>
  <c r="F3167" i="133"/>
  <c r="F3609" i="133"/>
  <c r="F7375" i="133"/>
  <c r="F1475" i="133"/>
  <c r="F4175" i="133"/>
  <c r="F7085" i="133"/>
  <c r="F3187" i="133"/>
  <c r="F1580" i="133"/>
  <c r="F590" i="133"/>
  <c r="F830" i="133"/>
  <c r="F5639" i="133"/>
  <c r="F6995" i="133"/>
  <c r="F899" i="133"/>
  <c r="F1405" i="133"/>
  <c r="F2790" i="133"/>
  <c r="F5758" i="133"/>
  <c r="F2189" i="133"/>
  <c r="F2887" i="133"/>
  <c r="F3009" i="133"/>
  <c r="F16" i="133"/>
  <c r="F1123" i="133"/>
  <c r="F1404" i="133"/>
  <c r="F1210" i="133"/>
  <c r="F1122" i="133"/>
  <c r="F8003" i="133"/>
  <c r="F251" i="133"/>
  <c r="F7274" i="133"/>
  <c r="F4518" i="133"/>
  <c r="F198" i="133"/>
  <c r="F2515" i="133"/>
  <c r="F1453" i="133"/>
  <c r="F4718" i="133"/>
  <c r="F6014" i="133"/>
  <c r="F7181" i="133"/>
  <c r="F6468" i="133"/>
  <c r="F4107" i="133"/>
  <c r="F1302" i="133"/>
  <c r="F2392" i="133"/>
  <c r="F4812" i="133"/>
  <c r="F2459" i="133"/>
  <c r="F5202" i="133"/>
  <c r="F7885" i="133"/>
  <c r="F3918" i="133"/>
  <c r="F6907" i="133"/>
  <c r="F4813" i="133"/>
  <c r="F3531" i="133"/>
  <c r="F180" i="133"/>
  <c r="F5466" i="133"/>
  <c r="F355" i="133"/>
  <c r="F7012" i="133"/>
  <c r="F1698" i="133"/>
  <c r="F5044" i="133"/>
  <c r="F1257" i="133"/>
  <c r="F7228" i="133"/>
  <c r="F2246" i="133"/>
  <c r="F2351" i="133"/>
  <c r="F2511" i="133"/>
  <c r="F7306" i="133"/>
  <c r="F471" i="133"/>
  <c r="F116" i="133"/>
  <c r="F7902" i="133"/>
  <c r="F1488" i="133"/>
  <c r="F1389" i="133"/>
  <c r="F4846" i="133"/>
  <c r="F4629" i="133"/>
  <c r="F7823" i="133"/>
  <c r="F5628" i="133"/>
  <c r="F2078" i="133"/>
  <c r="F5174" i="133"/>
  <c r="F1810" i="133"/>
  <c r="F349" i="133"/>
  <c r="F7732" i="133"/>
  <c r="F4970" i="133"/>
  <c r="F5782" i="133"/>
  <c r="F5008" i="133"/>
  <c r="F4190" i="133"/>
  <c r="F41" i="133"/>
  <c r="F3345" i="133"/>
  <c r="F1041" i="133"/>
  <c r="F7648" i="133"/>
  <c r="F8015" i="133"/>
  <c r="F18" i="133"/>
  <c r="F4722" i="133"/>
  <c r="F1002" i="133"/>
  <c r="F2835" i="133"/>
  <c r="F6030" i="133"/>
  <c r="F5802" i="133"/>
  <c r="F4895" i="133"/>
  <c r="F1639" i="133"/>
  <c r="F152" i="133"/>
  <c r="F3970" i="133"/>
  <c r="F7054" i="133"/>
  <c r="F3895" i="133"/>
  <c r="F3016" i="133"/>
  <c r="F2030" i="133"/>
  <c r="F3512" i="133"/>
  <c r="F4759" i="133"/>
  <c r="F2123" i="133"/>
  <c r="F745" i="133"/>
  <c r="F314" i="133"/>
  <c r="F336" i="133"/>
  <c r="F6811" i="133"/>
  <c r="F5191" i="133"/>
  <c r="F153" i="133"/>
  <c r="F5795" i="133"/>
  <c r="F3583" i="133"/>
  <c r="F4342" i="133"/>
  <c r="F3533" i="133"/>
  <c r="F5813" i="133"/>
  <c r="F1054" i="133"/>
  <c r="F3287" i="133"/>
  <c r="F931" i="133"/>
  <c r="F6074" i="133"/>
  <c r="F5327" i="133"/>
  <c r="F4538" i="133"/>
  <c r="F4649" i="133"/>
  <c r="F5690" i="133"/>
  <c r="F6075" i="133"/>
  <c r="F2450" i="133"/>
  <c r="F3750" i="133"/>
  <c r="F4060" i="133"/>
  <c r="F7797" i="133"/>
  <c r="F4250" i="133"/>
  <c r="F3963" i="133"/>
  <c r="F5544" i="133"/>
  <c r="F5855" i="133"/>
  <c r="F1613" i="133"/>
  <c r="F5752" i="133"/>
  <c r="F4961" i="133"/>
  <c r="F4809" i="133"/>
  <c r="F4764" i="133"/>
  <c r="F2033" i="133"/>
  <c r="F684" i="133"/>
  <c r="F3859" i="133"/>
  <c r="F7668" i="133"/>
  <c r="F2442" i="133"/>
  <c r="F3112" i="133"/>
  <c r="F450" i="133"/>
  <c r="F631" i="133"/>
  <c r="F6232" i="133"/>
  <c r="F3617" i="133"/>
  <c r="F5833" i="133"/>
  <c r="F674" i="133"/>
  <c r="F748" i="133"/>
  <c r="F2073" i="133"/>
  <c r="F6062" i="133"/>
  <c r="F4031" i="133"/>
  <c r="F6341" i="133"/>
  <c r="F3723" i="133"/>
  <c r="F5046" i="133"/>
  <c r="F2720" i="133"/>
  <c r="F7692" i="133"/>
  <c r="F5282" i="133"/>
  <c r="F6482" i="133"/>
  <c r="F305" i="133"/>
  <c r="F4093" i="133"/>
  <c r="F6585" i="133"/>
  <c r="F7856" i="133"/>
  <c r="F5773" i="133"/>
  <c r="F6483" i="133"/>
  <c r="F3244" i="133"/>
  <c r="F4977" i="133"/>
  <c r="F4372" i="133"/>
  <c r="F2279" i="133"/>
  <c r="F6183" i="133"/>
  <c r="F770" i="133"/>
  <c r="F4728" i="133"/>
  <c r="F7994" i="133"/>
  <c r="F5297" i="133"/>
  <c r="F6540" i="133"/>
  <c r="F4710" i="133"/>
  <c r="F4293" i="133"/>
  <c r="F3325" i="133"/>
  <c r="F636" i="133"/>
  <c r="F5093" i="133"/>
  <c r="F1221" i="133"/>
  <c r="F1472" i="133"/>
  <c r="F5235" i="133"/>
  <c r="F2149" i="133"/>
  <c r="F3550" i="133"/>
  <c r="F7986" i="133"/>
  <c r="F1928" i="133"/>
  <c r="F7945" i="133"/>
  <c r="F4532" i="133"/>
  <c r="F734" i="133"/>
  <c r="F5185" i="133"/>
  <c r="F6499" i="133"/>
  <c r="F2329" i="133"/>
  <c r="F1816" i="133"/>
  <c r="F3129" i="133"/>
  <c r="F2535" i="133"/>
  <c r="F2213" i="133"/>
  <c r="F2440" i="133"/>
  <c r="F5568" i="133"/>
  <c r="F7596" i="133"/>
  <c r="F3894" i="133"/>
  <c r="F205" i="133"/>
  <c r="F1817" i="133"/>
  <c r="F7357" i="133"/>
  <c r="F1566" i="133"/>
  <c r="F3593" i="133"/>
  <c r="F3621" i="133"/>
  <c r="F7834" i="133"/>
  <c r="F4938" i="133"/>
  <c r="F6318" i="133"/>
  <c r="F3078" i="133"/>
  <c r="F5485" i="133"/>
  <c r="F1676" i="133"/>
  <c r="F2612" i="133"/>
  <c r="F7583" i="133"/>
  <c r="F88" i="133"/>
  <c r="F542" i="133"/>
  <c r="F7400" i="133"/>
  <c r="F6328" i="133"/>
  <c r="F5050" i="133"/>
  <c r="F5238" i="133"/>
  <c r="F5646" i="133"/>
  <c r="F3996" i="133"/>
  <c r="F2483" i="133"/>
  <c r="F3407" i="133"/>
  <c r="F5651" i="133"/>
  <c r="F756" i="133"/>
  <c r="F7213" i="133"/>
  <c r="F6509" i="133"/>
  <c r="F5056" i="133"/>
  <c r="F3321" i="133"/>
  <c r="F2674" i="133"/>
  <c r="F6821" i="133"/>
  <c r="F767" i="133"/>
  <c r="F2127" i="133"/>
  <c r="F4375" i="133"/>
  <c r="F5415" i="133"/>
  <c r="F3250" i="133"/>
  <c r="F6333" i="133"/>
  <c r="F1421" i="133"/>
  <c r="F7165" i="133"/>
  <c r="F963" i="133"/>
  <c r="F498" i="133"/>
  <c r="F7158" i="133"/>
  <c r="F638" i="133"/>
  <c r="F3492" i="133"/>
  <c r="F7892" i="133"/>
  <c r="F5225" i="133"/>
  <c r="F7134" i="133"/>
  <c r="F4865" i="133"/>
  <c r="F5721" i="133"/>
  <c r="F177" i="133"/>
  <c r="F2589" i="133"/>
  <c r="F4453" i="133"/>
  <c r="F477" i="133"/>
  <c r="F1227" i="133"/>
  <c r="F1403" i="133"/>
  <c r="F6414" i="133"/>
  <c r="F4383" i="133"/>
  <c r="F87" i="133"/>
  <c r="F7938" i="133"/>
  <c r="F6421" i="133"/>
  <c r="F1451" i="133"/>
  <c r="F4442" i="133"/>
  <c r="F1524" i="133"/>
  <c r="F4396" i="133"/>
  <c r="F3161" i="133"/>
  <c r="F3363" i="133"/>
  <c r="F6285" i="133"/>
  <c r="F3799" i="133"/>
  <c r="F3486" i="133"/>
  <c r="F3871" i="133"/>
  <c r="F5471" i="133"/>
  <c r="F7496" i="133"/>
  <c r="F7848" i="133"/>
  <c r="F1988" i="133"/>
  <c r="F157" i="133"/>
  <c r="F4588" i="133"/>
  <c r="F5007" i="133"/>
  <c r="F5075" i="133"/>
  <c r="F2196" i="133"/>
  <c r="F6136" i="133"/>
  <c r="F3223" i="133"/>
  <c r="F6299" i="133"/>
  <c r="F4678" i="133"/>
  <c r="F4269" i="133"/>
  <c r="F5521" i="133"/>
  <c r="F3170" i="133"/>
  <c r="F6472" i="133"/>
  <c r="F7047" i="133"/>
  <c r="F693" i="133"/>
  <c r="F6965" i="133"/>
  <c r="F759" i="133"/>
  <c r="F1919" i="133"/>
  <c r="F2658" i="133"/>
  <c r="F7195" i="133"/>
  <c r="F1795" i="133"/>
  <c r="F1461" i="133"/>
  <c r="F2788" i="133"/>
  <c r="F4154" i="133"/>
  <c r="F4076" i="133"/>
  <c r="F3326" i="133"/>
  <c r="F3989" i="133"/>
  <c r="F2703" i="133"/>
  <c r="F4582" i="133"/>
  <c r="F5118" i="133"/>
  <c r="F1622" i="133"/>
  <c r="F3264" i="133"/>
  <c r="F7556" i="133"/>
  <c r="F5435" i="133"/>
  <c r="F4784" i="133"/>
  <c r="F1378" i="133"/>
  <c r="F4501" i="133"/>
  <c r="F5124" i="133"/>
  <c r="F4000" i="133"/>
  <c r="F723" i="133"/>
  <c r="F7724" i="133"/>
  <c r="F1649" i="133"/>
  <c r="F5091" i="133"/>
  <c r="F2276" i="133"/>
  <c r="F3206" i="133"/>
  <c r="F5284" i="133"/>
  <c r="F3024" i="133"/>
  <c r="F2606" i="133"/>
  <c r="F4034" i="133"/>
  <c r="F3125" i="133"/>
  <c r="F2774" i="133"/>
  <c r="F2578" i="133"/>
  <c r="F5088" i="133"/>
  <c r="F1625" i="133"/>
  <c r="F6195" i="133"/>
  <c r="F5328" i="133"/>
  <c r="F1880" i="133"/>
  <c r="F2486" i="133"/>
  <c r="F2982" i="133"/>
  <c r="F7916" i="133"/>
  <c r="F7162" i="133"/>
  <c r="F5404" i="133"/>
  <c r="F5781" i="133"/>
  <c r="F3919" i="133"/>
  <c r="F1272" i="133"/>
  <c r="F4109" i="133"/>
  <c r="F7826" i="133"/>
  <c r="F60" i="133"/>
  <c r="F7458" i="133"/>
  <c r="F1195" i="133"/>
  <c r="F5660" i="133"/>
  <c r="F7218" i="133"/>
  <c r="F3581" i="133"/>
  <c r="F6032" i="133"/>
  <c r="F5244" i="133"/>
  <c r="F586" i="133"/>
  <c r="F7954" i="133"/>
  <c r="F4687" i="133"/>
  <c r="F6240" i="133"/>
  <c r="F3218" i="133"/>
  <c r="F4542" i="133"/>
  <c r="F808" i="133"/>
  <c r="F5494" i="133"/>
  <c r="F367" i="133"/>
  <c r="F6163" i="133"/>
  <c r="F4630" i="133"/>
  <c r="F1067" i="133"/>
  <c r="F4794" i="133"/>
  <c r="F1889" i="133"/>
  <c r="F8023" i="133"/>
  <c r="F2417" i="133"/>
  <c r="F3602" i="133"/>
  <c r="F6600" i="133"/>
  <c r="F3744" i="133"/>
  <c r="F5345" i="133"/>
  <c r="F5971" i="133"/>
  <c r="F4557" i="133"/>
  <c r="F3588" i="133"/>
  <c r="F7795" i="133"/>
  <c r="F2500" i="133"/>
  <c r="F7629" i="133"/>
  <c r="F6020" i="133"/>
  <c r="F5776" i="133"/>
  <c r="F4903" i="133"/>
  <c r="F1097" i="133"/>
  <c r="F6957" i="133"/>
  <c r="F4433" i="133"/>
  <c r="F6970" i="133"/>
  <c r="F6626" i="133"/>
  <c r="F432" i="133"/>
  <c r="F4974" i="133"/>
  <c r="F3377" i="133"/>
  <c r="F4479" i="133"/>
  <c r="F7788" i="133"/>
  <c r="F7457" i="133"/>
  <c r="F4384" i="133"/>
  <c r="F2418" i="133"/>
  <c r="F7857" i="133"/>
  <c r="F4616" i="133"/>
  <c r="F853" i="133"/>
  <c r="F2387" i="133"/>
  <c r="F3231" i="133"/>
  <c r="F4807" i="133"/>
  <c r="F722" i="133"/>
  <c r="F4091" i="133"/>
  <c r="F3291" i="133"/>
  <c r="F4226" i="133"/>
  <c r="F1383" i="133"/>
  <c r="F7845" i="133"/>
  <c r="F5770" i="133"/>
  <c r="F1345" i="133"/>
  <c r="F3779" i="133"/>
  <c r="F2931" i="133"/>
  <c r="F1814" i="133"/>
  <c r="F6892" i="133"/>
  <c r="F4626" i="133"/>
  <c r="F2860" i="133"/>
  <c r="F6393" i="133"/>
  <c r="F7854" i="133"/>
  <c r="F6843" i="133"/>
  <c r="F1980" i="133"/>
  <c r="F6547" i="133"/>
  <c r="F5039" i="133"/>
  <c r="F6696" i="133"/>
  <c r="F1017" i="133"/>
  <c r="F2890" i="133"/>
  <c r="F1197" i="133"/>
  <c r="F7603" i="133"/>
  <c r="F218" i="133"/>
  <c r="F7057" i="133"/>
  <c r="F613" i="133"/>
  <c r="F7865" i="133"/>
  <c r="F7304" i="133"/>
  <c r="F7036" i="133"/>
  <c r="F6259" i="133"/>
  <c r="F4191" i="133"/>
  <c r="F7007" i="133"/>
  <c r="F6521" i="133"/>
  <c r="F2637" i="133"/>
  <c r="F1858" i="133"/>
  <c r="F7623" i="133"/>
  <c r="F4409" i="133"/>
  <c r="F6636" i="133"/>
  <c r="F4504" i="133"/>
  <c r="F2475" i="133"/>
  <c r="F3632" i="133"/>
  <c r="F4492" i="133"/>
  <c r="F3576" i="133"/>
  <c r="F5788" i="133"/>
  <c r="F7671" i="133"/>
  <c r="F7791" i="133"/>
  <c r="F4797" i="133"/>
  <c r="F5356" i="133"/>
  <c r="F3413" i="133"/>
  <c r="F2748" i="133"/>
  <c r="F4389" i="133"/>
  <c r="F870" i="133"/>
  <c r="F6732" i="133"/>
  <c r="F6602" i="133"/>
  <c r="F5597" i="133"/>
  <c r="F193" i="133"/>
  <c r="F6717" i="133"/>
  <c r="F7813" i="133"/>
  <c r="F6889" i="133"/>
  <c r="F127" i="133"/>
  <c r="F2917" i="133"/>
  <c r="F5614" i="133"/>
  <c r="F1881" i="133"/>
  <c r="F2824" i="133"/>
  <c r="F500" i="133"/>
  <c r="F5364" i="133"/>
  <c r="F6755" i="133"/>
  <c r="F2064" i="133"/>
  <c r="F6480" i="133"/>
  <c r="F6140" i="133"/>
  <c r="F615" i="133"/>
  <c r="F628" i="133"/>
  <c r="F8033" i="133"/>
  <c r="F3179" i="133"/>
  <c r="F5073" i="133"/>
  <c r="F5461" i="133"/>
  <c r="F3843" i="133"/>
  <c r="F3589" i="133"/>
  <c r="F5451" i="133"/>
  <c r="F4426" i="133"/>
  <c r="F2934" i="133"/>
  <c r="F1667" i="133"/>
  <c r="F2273" i="133"/>
  <c r="F5123" i="133"/>
  <c r="F5734" i="133"/>
  <c r="F6760" i="133"/>
  <c r="F308" i="133"/>
  <c r="F4022" i="133"/>
  <c r="F1508" i="133"/>
  <c r="F5838" i="133"/>
  <c r="F5119" i="133"/>
  <c r="F6690" i="133"/>
  <c r="F1630" i="133"/>
  <c r="F4558" i="133"/>
  <c r="F1261" i="133"/>
  <c r="F5148" i="133"/>
  <c r="F6852" i="133"/>
  <c r="F6486" i="133"/>
  <c r="F5778" i="133"/>
  <c r="F4946" i="133"/>
  <c r="F914" i="133"/>
  <c r="F3293" i="133"/>
  <c r="F5497" i="133"/>
  <c r="F483" i="133"/>
  <c r="F2529" i="133"/>
  <c r="F1246" i="133"/>
  <c r="F2249" i="133"/>
  <c r="F6909" i="133"/>
  <c r="F1958" i="133"/>
  <c r="F4308" i="133"/>
  <c r="F583" i="133"/>
  <c r="F2334" i="133"/>
  <c r="F3863" i="133"/>
  <c r="F6831" i="133"/>
  <c r="F1614" i="133"/>
  <c r="F2813" i="133"/>
  <c r="F697" i="133"/>
  <c r="F4272" i="133"/>
  <c r="F7984" i="133"/>
  <c r="F3418" i="133"/>
  <c r="F3185" i="133"/>
  <c r="F4752" i="133"/>
  <c r="F4314" i="133"/>
  <c r="F4673" i="133"/>
  <c r="F5624" i="133"/>
  <c r="F1695" i="133"/>
  <c r="F3204" i="133"/>
  <c r="F292" i="133"/>
  <c r="F3519" i="133"/>
  <c r="F5136" i="133"/>
  <c r="F4465" i="133"/>
  <c r="F414" i="133"/>
  <c r="F2022" i="133"/>
  <c r="F7365" i="133"/>
  <c r="F2477" i="133"/>
  <c r="F5911" i="133"/>
  <c r="F826" i="133"/>
  <c r="F4004" i="133"/>
  <c r="F5785" i="133"/>
  <c r="F2499" i="133"/>
  <c r="F4411" i="133"/>
  <c r="F1093" i="133"/>
  <c r="F5102" i="133"/>
  <c r="F2431" i="133"/>
  <c r="F6952" i="133"/>
  <c r="F5396" i="133"/>
  <c r="F6100" i="133"/>
  <c r="F680" i="133"/>
  <c r="F3658" i="133"/>
  <c r="F3067" i="133"/>
  <c r="F1082" i="133"/>
  <c r="F2955" i="133"/>
  <c r="F6120" i="133"/>
  <c r="F6858" i="133"/>
  <c r="F3118" i="133"/>
  <c r="F4209" i="133"/>
  <c r="F6531" i="133"/>
  <c r="F2345" i="133"/>
  <c r="F2220" i="133"/>
  <c r="F422" i="133"/>
  <c r="F4362" i="133"/>
  <c r="F7196" i="133"/>
  <c r="F7886" i="133"/>
  <c r="F5903" i="133"/>
  <c r="F3765" i="133"/>
  <c r="F1322" i="133"/>
  <c r="F4863" i="133"/>
  <c r="F7913" i="133"/>
  <c r="F5604" i="133"/>
  <c r="F1490" i="133"/>
  <c r="F4787" i="133"/>
  <c r="F1174" i="133"/>
  <c r="F4653" i="133"/>
  <c r="F3237" i="133"/>
  <c r="F6805" i="133"/>
  <c r="F4197" i="133"/>
  <c r="F5966" i="133"/>
  <c r="F4181" i="133"/>
  <c r="F2593" i="133"/>
  <c r="F4454" i="133"/>
  <c r="F2277" i="133"/>
  <c r="F4572" i="133"/>
  <c r="F2854" i="133"/>
  <c r="F1183" i="133"/>
  <c r="F5693" i="133"/>
  <c r="F4423" i="133"/>
  <c r="F6985" i="133"/>
  <c r="F1903" i="133"/>
  <c r="F6026" i="133"/>
  <c r="F2058" i="133"/>
  <c r="F4841" i="133"/>
  <c r="F1567" i="133"/>
  <c r="F3693" i="133"/>
  <c r="F6423" i="133"/>
  <c r="F2596" i="133"/>
  <c r="F1968" i="133"/>
  <c r="F1420" i="133"/>
  <c r="F5289" i="133"/>
  <c r="F278" i="133"/>
  <c r="F238" i="133"/>
  <c r="F3526" i="133"/>
  <c r="F6545" i="133"/>
  <c r="F2892" i="133"/>
  <c r="F2326" i="133"/>
  <c r="F4101" i="133"/>
  <c r="F796" i="133"/>
  <c r="F1021" i="133"/>
  <c r="F3300" i="133"/>
  <c r="F2900" i="133"/>
  <c r="F6623" i="133"/>
  <c r="F5286" i="133"/>
  <c r="F352" i="133"/>
  <c r="F4427" i="133"/>
  <c r="F4057" i="133"/>
  <c r="F7212" i="133"/>
  <c r="F726" i="133"/>
  <c r="F5588" i="133"/>
  <c r="F5251" i="133"/>
  <c r="F5632" i="133"/>
  <c r="F774" i="133"/>
  <c r="F7142" i="133"/>
  <c r="F4786" i="133"/>
  <c r="F2509" i="133"/>
  <c r="F3540" i="133"/>
  <c r="F4690" i="133"/>
  <c r="F3455" i="133"/>
  <c r="F3607" i="133"/>
  <c r="F5603" i="133"/>
  <c r="F6208" i="133"/>
  <c r="F4056" i="133"/>
  <c r="F4367" i="133"/>
  <c r="F6757" i="133"/>
  <c r="F1265" i="133"/>
  <c r="F339" i="133"/>
  <c r="F3619" i="133"/>
  <c r="F927" i="133"/>
  <c r="F3313" i="133"/>
  <c r="F3023" i="133"/>
  <c r="F601" i="133"/>
  <c r="F1634" i="133"/>
  <c r="F1476" i="133"/>
  <c r="F1128" i="133"/>
  <c r="F6577" i="133"/>
  <c r="F6237" i="133"/>
  <c r="F1684" i="133"/>
  <c r="F6391" i="133"/>
  <c r="F1175" i="133"/>
  <c r="F6361" i="133"/>
  <c r="F2358" i="133"/>
  <c r="F7632" i="133"/>
  <c r="F7893" i="133"/>
  <c r="F5792" i="133"/>
  <c r="F5307" i="133"/>
  <c r="F1777" i="133"/>
  <c r="F1231" i="133"/>
  <c r="F2404" i="133"/>
  <c r="F4870" i="133"/>
  <c r="F1361" i="133"/>
  <c r="F6242" i="133"/>
  <c r="F91" i="133"/>
  <c r="F4516" i="133"/>
  <c r="F2216" i="133"/>
  <c r="F940" i="133"/>
  <c r="F2747" i="133"/>
  <c r="F7880" i="133"/>
  <c r="F3402" i="133"/>
  <c r="F3270" i="133"/>
  <c r="F3524" i="133"/>
  <c r="F3734" i="133"/>
  <c r="F3209" i="133"/>
  <c r="F1310" i="133"/>
  <c r="F2540" i="133"/>
  <c r="F7565" i="133"/>
  <c r="F5529" i="133"/>
  <c r="F5459" i="133"/>
  <c r="F2403" i="133"/>
  <c r="F5910" i="133"/>
  <c r="F1766" i="133"/>
  <c r="F6009" i="133"/>
  <c r="F6146" i="133"/>
  <c r="F6874" i="133"/>
  <c r="F2795" i="133"/>
  <c r="F6972" i="133"/>
  <c r="F3855" i="133"/>
  <c r="F7867" i="133"/>
  <c r="F374" i="133"/>
  <c r="F6371" i="133"/>
  <c r="F4195" i="133"/>
  <c r="F7407" i="133"/>
  <c r="F4079" i="133"/>
  <c r="F3879" i="133"/>
  <c r="F2604" i="133"/>
  <c r="F3065" i="133"/>
  <c r="F3055" i="133"/>
  <c r="F6685" i="133"/>
  <c r="F1789" i="133"/>
  <c r="F2997" i="133"/>
  <c r="F4536" i="133"/>
  <c r="F3120" i="133"/>
  <c r="F1568" i="133"/>
  <c r="F6500" i="133"/>
  <c r="F3760" i="133"/>
  <c r="F7602" i="133"/>
  <c r="F4240" i="133"/>
  <c r="F5718" i="133"/>
  <c r="F1573" i="133"/>
  <c r="F4341" i="133"/>
  <c r="F6214" i="133"/>
  <c r="F6165" i="133"/>
  <c r="F2088" i="133"/>
  <c r="F4908" i="133"/>
  <c r="F1674" i="133"/>
  <c r="F2494" i="133"/>
  <c r="F970" i="133"/>
  <c r="F4726" i="133"/>
  <c r="F6869" i="133"/>
  <c r="F962" i="133"/>
  <c r="F3888" i="133"/>
  <c r="F7018" i="133"/>
  <c r="F6253" i="133"/>
  <c r="F5446" i="133"/>
  <c r="F5040" i="133"/>
  <c r="F1088" i="133"/>
  <c r="F1320" i="133"/>
  <c r="F185" i="133"/>
  <c r="F320" i="133"/>
  <c r="F345" i="133"/>
  <c r="F5748" i="133"/>
  <c r="F6094" i="133"/>
  <c r="F6854" i="133"/>
  <c r="F2192" i="133"/>
  <c r="F5591" i="133"/>
  <c r="F5066" i="133"/>
  <c r="F3038" i="133"/>
  <c r="F563" i="133"/>
  <c r="F4001" i="133"/>
  <c r="F97" i="133"/>
  <c r="F3396" i="133"/>
  <c r="F7610" i="133"/>
  <c r="F4461" i="133"/>
  <c r="F5963" i="133"/>
  <c r="F4845" i="133"/>
  <c r="F4244" i="133"/>
  <c r="F1547" i="133"/>
  <c r="F6400" i="133"/>
  <c r="F3447" i="133"/>
  <c r="F6127" i="133"/>
  <c r="F3390" i="133"/>
  <c r="F4441" i="133"/>
  <c r="F4019" i="133"/>
  <c r="F7930" i="133"/>
  <c r="F5919" i="133"/>
  <c r="F7825" i="133"/>
  <c r="F2254" i="133"/>
  <c r="F6071" i="133"/>
  <c r="F7617" i="133"/>
  <c r="F532" i="133"/>
  <c r="F137" i="133"/>
  <c r="F6241" i="133"/>
  <c r="F3579" i="133"/>
  <c r="F1775" i="133"/>
  <c r="F3642" i="133"/>
  <c r="F4660" i="133"/>
  <c r="F7271" i="133"/>
  <c r="F5859" i="133"/>
  <c r="F1661" i="133"/>
  <c r="F6306" i="133"/>
  <c r="F6076" i="133"/>
  <c r="F1305" i="133"/>
  <c r="F2307" i="133"/>
  <c r="F7413" i="133"/>
  <c r="F4251" i="133"/>
  <c r="F2010" i="133"/>
  <c r="F1009" i="133"/>
  <c r="F2806" i="133"/>
  <c r="F2063" i="133"/>
  <c r="F2360" i="133"/>
  <c r="F7808" i="133"/>
  <c r="F2722" i="133"/>
  <c r="F1436" i="133"/>
  <c r="F6548" i="133"/>
  <c r="F3323" i="133"/>
  <c r="F4172" i="133"/>
  <c r="F3690" i="133"/>
  <c r="F6042" i="133"/>
  <c r="F4915" i="133"/>
  <c r="F5771" i="133"/>
  <c r="F7323" i="133"/>
  <c r="F5425" i="133"/>
  <c r="F1442" i="133"/>
  <c r="F1233" i="133"/>
  <c r="F7278" i="133"/>
  <c r="F2590" i="133"/>
  <c r="F4474" i="133"/>
  <c r="F719" i="133"/>
  <c r="F2761" i="133"/>
  <c r="F1514" i="133"/>
  <c r="F5538" i="133"/>
  <c r="F1101" i="133"/>
  <c r="F3558" i="133"/>
  <c r="F5072" i="133"/>
  <c r="F4858" i="133"/>
  <c r="F2297" i="133"/>
  <c r="F1184" i="133"/>
  <c r="F6674" i="133"/>
  <c r="F2803" i="133"/>
  <c r="F6142" i="133"/>
  <c r="F204" i="133"/>
  <c r="F2201" i="133"/>
  <c r="F342" i="133"/>
  <c r="F1856" i="133"/>
  <c r="F644" i="133"/>
  <c r="F993" i="133"/>
  <c r="F4159" i="133"/>
  <c r="F429" i="133"/>
  <c r="F6034" i="133"/>
  <c r="F2428" i="133"/>
  <c r="F241" i="133"/>
  <c r="F7990" i="133"/>
  <c r="F2175" i="133"/>
  <c r="F6261" i="133"/>
  <c r="F1018" i="133"/>
  <c r="F1155" i="133"/>
  <c r="F2245" i="133"/>
  <c r="F4246" i="133"/>
  <c r="F123" i="133"/>
  <c r="F4549" i="133"/>
  <c r="F5650" i="133"/>
  <c r="F3197" i="133"/>
  <c r="F6467" i="133"/>
  <c r="F4579" i="133"/>
  <c r="F4570" i="133"/>
  <c r="F6368" i="133"/>
  <c r="F7717" i="133"/>
  <c r="F6929" i="133"/>
  <c r="F5982" i="133"/>
  <c r="F1772" i="133"/>
  <c r="F4763" i="133"/>
  <c r="F6817" i="133"/>
  <c r="F3764" i="133"/>
  <c r="F3974" i="133"/>
  <c r="F6700" i="133"/>
  <c r="F3275" i="133"/>
  <c r="F3103" i="133"/>
  <c r="F7383" i="133"/>
  <c r="F546" i="133"/>
  <c r="F327" i="133"/>
  <c r="F51" i="133"/>
  <c r="F4834" i="133"/>
  <c r="F5618" i="133"/>
  <c r="F6950" i="133"/>
  <c r="F7390" i="133"/>
  <c r="F1185" i="133"/>
  <c r="F1317" i="133"/>
  <c r="F7385" i="133"/>
  <c r="F7541" i="133"/>
  <c r="F5227" i="133"/>
  <c r="F2641" i="133"/>
  <c r="F2554" i="133"/>
  <c r="F1070" i="133"/>
  <c r="F3712" i="133"/>
  <c r="F1057" i="133"/>
  <c r="F6940" i="133"/>
  <c r="F5142" i="133"/>
  <c r="F4530" i="133"/>
  <c r="F2957" i="133"/>
  <c r="F2438" i="133"/>
  <c r="F2794" i="133"/>
  <c r="F7102" i="133"/>
  <c r="F1572" i="133"/>
  <c r="F1873" i="133"/>
  <c r="F83" i="133"/>
  <c r="F1885" i="133"/>
  <c r="F4535" i="133"/>
  <c r="F7820" i="133"/>
  <c r="F1911" i="133"/>
  <c r="F8022" i="133"/>
  <c r="F7287" i="133"/>
  <c r="F2419" i="133"/>
  <c r="F1783" i="133"/>
  <c r="F6856" i="133"/>
  <c r="F6332" i="133"/>
  <c r="F4140" i="133"/>
  <c r="F4322" i="133"/>
  <c r="F2969" i="133"/>
  <c r="F4160" i="133"/>
  <c r="F3659" i="133"/>
  <c r="F5065" i="133"/>
  <c r="F1637" i="133"/>
  <c r="F4891" i="133"/>
  <c r="F5530" i="133"/>
  <c r="F3478" i="133"/>
  <c r="F3575" i="133"/>
  <c r="F6991" i="133"/>
  <c r="F1916" i="133"/>
  <c r="F6669" i="133"/>
  <c r="F101" i="133"/>
  <c r="F2923" i="133"/>
  <c r="F7529" i="133"/>
  <c r="F5594" i="133"/>
  <c r="F7812" i="133"/>
  <c r="F6440" i="133"/>
  <c r="F5826" i="133"/>
  <c r="F5156" i="133"/>
  <c r="F7646" i="133"/>
  <c r="F167" i="133"/>
  <c r="F791" i="133"/>
  <c r="F2108" i="133"/>
  <c r="F7561" i="133"/>
  <c r="F6006" i="133"/>
  <c r="F1190" i="133"/>
  <c r="F4824" i="133"/>
  <c r="F2034" i="133"/>
  <c r="F5321" i="133"/>
  <c r="F5736" i="133"/>
  <c r="F1121" i="133"/>
  <c r="F4842" i="133"/>
  <c r="F8017" i="133"/>
  <c r="F5058" i="133"/>
  <c r="F977" i="133"/>
  <c r="F2869" i="133"/>
  <c r="F370" i="133"/>
  <c r="F1372" i="133"/>
  <c r="F965" i="133"/>
  <c r="F6665" i="133"/>
  <c r="F7785" i="133"/>
  <c r="F2697" i="133"/>
  <c r="F4353" i="133"/>
  <c r="F1385" i="133"/>
  <c r="F814" i="133"/>
  <c r="F2006" i="133"/>
  <c r="F741" i="133"/>
  <c r="F2190" i="133"/>
  <c r="F5987" i="133"/>
  <c r="F4724" i="133"/>
  <c r="F4931" i="133"/>
  <c r="F4890" i="133"/>
  <c r="F2930" i="133"/>
  <c r="F6102" i="133"/>
  <c r="F5192" i="133"/>
  <c r="F3061" i="133"/>
  <c r="F1051" i="133"/>
  <c r="F7968" i="133"/>
  <c r="F910" i="133"/>
  <c r="F5527" i="133"/>
  <c r="F5329" i="133"/>
  <c r="F1699" i="133"/>
  <c r="F1148" i="133"/>
  <c r="F3805" i="133"/>
  <c r="F1326" i="133"/>
  <c r="F6314" i="133"/>
  <c r="F6283" i="133"/>
  <c r="F5376" i="133"/>
  <c r="F1836" i="133"/>
  <c r="F3751" i="133"/>
  <c r="F6235" i="133"/>
  <c r="F6079" i="133"/>
  <c r="F1073" i="133"/>
  <c r="F1910" i="133"/>
  <c r="F7975" i="133"/>
  <c r="F1936" i="133"/>
  <c r="F6005" i="133"/>
  <c r="F2630" i="133"/>
  <c r="F4049" i="133"/>
  <c r="F4252" i="133"/>
  <c r="F319" i="133"/>
  <c r="F3453" i="133"/>
  <c r="F6662" i="133"/>
  <c r="F4256" i="133"/>
  <c r="F4901" i="133"/>
  <c r="F6407" i="133"/>
  <c r="F1294" i="133"/>
  <c r="F6191" i="133"/>
  <c r="F6922" i="133"/>
  <c r="F663" i="133"/>
  <c r="F7179" i="133"/>
  <c r="F4402" i="133"/>
  <c r="F6220" i="133"/>
  <c r="F2649" i="133"/>
  <c r="F6900" i="133"/>
  <c r="F6316" i="133"/>
  <c r="F5850" i="133"/>
  <c r="F5217" i="133"/>
  <c r="F3242" i="133"/>
  <c r="F1632" i="133"/>
  <c r="F454" i="133"/>
  <c r="F7484" i="133"/>
  <c r="F1206" i="133"/>
  <c r="F7231" i="133"/>
  <c r="F1983" i="133"/>
  <c r="F1690" i="133"/>
  <c r="F2588" i="133"/>
  <c r="F176" i="133"/>
  <c r="F6864" i="133"/>
  <c r="F4208" i="133"/>
  <c r="F5755" i="133"/>
  <c r="F3521" i="133"/>
  <c r="F5673" i="133"/>
  <c r="F6254" i="133"/>
  <c r="F7185" i="133"/>
  <c r="F135" i="133"/>
  <c r="F7184" i="133"/>
  <c r="F934" i="133"/>
  <c r="F4020" i="133"/>
  <c r="F340" i="133"/>
  <c r="F3480" i="133"/>
  <c r="F1196" i="133"/>
  <c r="F7729" i="133"/>
  <c r="F102" i="133"/>
  <c r="F2101" i="133"/>
  <c r="F3667" i="133"/>
  <c r="F3240" i="133"/>
  <c r="F3463" i="133"/>
  <c r="F3657" i="133"/>
  <c r="F4054" i="133"/>
  <c r="F3476" i="133"/>
  <c r="F1347" i="133"/>
  <c r="F1152" i="133"/>
  <c r="F6825" i="133"/>
  <c r="F4725" i="133"/>
  <c r="F1387" i="133"/>
  <c r="F2069" i="133"/>
  <c r="F3897" i="133"/>
  <c r="F1776" i="133"/>
  <c r="F5935" i="133"/>
  <c r="F5082" i="133"/>
  <c r="F2989" i="133"/>
  <c r="F7331" i="133"/>
  <c r="F3398" i="133"/>
  <c r="F3153" i="133"/>
  <c r="F7091" i="133"/>
  <c r="F5858" i="133"/>
  <c r="F4289" i="133"/>
  <c r="F6438" i="133"/>
  <c r="F3456" i="133"/>
  <c r="F2288" i="133"/>
  <c r="F7592" i="133"/>
  <c r="F683" i="133"/>
  <c r="F6572" i="133"/>
  <c r="F2768" i="133"/>
  <c r="F2210" i="133"/>
  <c r="F474" i="133"/>
  <c r="F4685" i="133"/>
  <c r="F6033" i="133"/>
  <c r="F1014" i="133"/>
  <c r="F3605" i="133"/>
  <c r="F1907" i="133"/>
  <c r="F3296" i="133"/>
  <c r="F6173" i="133"/>
  <c r="F6027" i="133"/>
  <c r="F3214" i="133"/>
  <c r="F938" i="133"/>
  <c r="F5714" i="133"/>
  <c r="F689" i="133"/>
  <c r="F2784" i="133"/>
  <c r="F6806" i="133"/>
  <c r="F7871" i="133"/>
  <c r="F39" i="133"/>
  <c r="F4828" i="133"/>
  <c r="F4117" i="133"/>
  <c r="F1823" i="133"/>
  <c r="F3631" i="133"/>
  <c r="F4335" i="133"/>
  <c r="F2252" i="133"/>
  <c r="F5252" i="133"/>
  <c r="F6556" i="133"/>
  <c r="F2574" i="133"/>
  <c r="F2393" i="133"/>
  <c r="F3548" i="133"/>
  <c r="F3108" i="133"/>
  <c r="F7491" i="133"/>
  <c r="F469" i="133"/>
  <c r="F3724" i="133"/>
  <c r="F6459" i="133"/>
  <c r="F1119" i="133"/>
  <c r="F3858" i="133"/>
  <c r="F32" i="133"/>
  <c r="F1556" i="133"/>
  <c r="F5113" i="133"/>
  <c r="F6997" i="133"/>
  <c r="F7175" i="133"/>
  <c r="F6573" i="133"/>
  <c r="F4296" i="133"/>
  <c r="F126" i="133"/>
  <c r="F3899" i="133"/>
  <c r="F3021" i="133"/>
  <c r="F2260" i="133"/>
  <c r="F1135" i="133"/>
  <c r="F7832" i="133"/>
  <c r="F2873" i="133"/>
  <c r="F4576" i="133"/>
  <c r="F7569" i="133"/>
  <c r="F4121" i="133"/>
  <c r="F3446" i="133"/>
  <c r="F6226" i="133"/>
  <c r="F461" i="133"/>
  <c r="F6672" i="133"/>
  <c r="F17" i="133"/>
  <c r="F1579" i="133"/>
  <c r="F1457" i="133"/>
  <c r="F2906" i="133"/>
  <c r="F2312" i="133"/>
  <c r="F2180" i="133"/>
  <c r="F3656" i="133"/>
  <c r="F2754" i="133"/>
  <c r="F6039" i="133"/>
  <c r="F7735" i="133"/>
  <c r="F3567" i="133"/>
  <c r="F2614" i="133"/>
  <c r="F3089" i="133"/>
  <c r="F1781" i="133"/>
  <c r="F2370" i="133"/>
  <c r="F4397" i="133"/>
  <c r="F1328" i="133"/>
  <c r="F3068" i="133"/>
  <c r="F5670" i="133"/>
  <c r="F3228" i="133"/>
  <c r="F1255" i="133"/>
  <c r="F6246" i="133"/>
  <c r="F5509" i="133"/>
  <c r="F1485" i="133"/>
  <c r="F1704" i="133"/>
  <c r="F1896" i="133"/>
  <c r="F1636" i="133"/>
  <c r="F7173" i="133"/>
  <c r="F1843" i="133"/>
  <c r="F529" i="133"/>
  <c r="F4007" i="133"/>
  <c r="F5700" i="133"/>
  <c r="F2802" i="133"/>
  <c r="F2759" i="133"/>
  <c r="F34" i="133"/>
  <c r="F6317" i="133"/>
  <c r="F3563" i="133"/>
  <c r="F6939" i="133"/>
  <c r="F6689" i="133"/>
  <c r="F5462" i="133"/>
  <c r="F5347" i="133"/>
  <c r="F7008" i="133"/>
  <c r="F5571" i="133"/>
  <c r="F6990" i="133"/>
  <c r="F3085" i="133"/>
  <c r="F272" i="133"/>
  <c r="F2626" i="133"/>
  <c r="F3199" i="133"/>
  <c r="F7847" i="133"/>
  <c r="F6898" i="133"/>
  <c r="F1670" i="133"/>
  <c r="F1683" i="133"/>
  <c r="F7035" i="133"/>
  <c r="F3036" i="133"/>
  <c r="F2573" i="133"/>
  <c r="F4607" i="133"/>
  <c r="F5500" i="133"/>
  <c r="F2591" i="133"/>
  <c r="F2764" i="133"/>
  <c r="F7535" i="133"/>
  <c r="F3741" i="133"/>
  <c r="F2451" i="133"/>
  <c r="F6124" i="133"/>
  <c r="F5954" i="133"/>
  <c r="F4966" i="133"/>
  <c r="F1167" i="133"/>
  <c r="F2229" i="133"/>
  <c r="F1212" i="133"/>
  <c r="F2142" i="133"/>
  <c r="F6109" i="133"/>
  <c r="F1273" i="133"/>
  <c r="F4550" i="133"/>
  <c r="F1860" i="133"/>
  <c r="F6108" i="133"/>
  <c r="F2237" i="133"/>
  <c r="F6139" i="133"/>
  <c r="F4278" i="133"/>
  <c r="F6238" i="133"/>
  <c r="F1812" i="133"/>
  <c r="F5977" i="133"/>
  <c r="F4267" i="133"/>
  <c r="F317" i="133"/>
  <c r="F3424" i="133"/>
  <c r="F6861" i="133"/>
  <c r="F2449" i="133"/>
  <c r="F6575" i="133"/>
  <c r="F3318" i="133"/>
  <c r="F2645" i="133"/>
  <c r="F562" i="133"/>
  <c r="F5182" i="133"/>
  <c r="F7303" i="133"/>
  <c r="F7942" i="133"/>
  <c r="F19" i="133"/>
  <c r="F3832" i="133"/>
  <c r="F3663" i="133"/>
  <c r="F1061" i="133"/>
  <c r="F6234" i="133"/>
  <c r="F1607" i="133"/>
  <c r="F2250" i="133"/>
  <c r="F1039" i="133"/>
  <c r="F2555" i="133"/>
  <c r="F3822" i="133"/>
  <c r="F6231" i="133"/>
  <c r="F4667" i="133"/>
  <c r="F7411" i="133"/>
  <c r="F1726" i="133"/>
  <c r="F873" i="133"/>
  <c r="F4119" i="133"/>
  <c r="F2521" i="133"/>
  <c r="F3953" i="133"/>
  <c r="F333" i="133"/>
  <c r="F5400" i="133"/>
  <c r="F2087" i="133"/>
  <c r="F4990" i="133"/>
  <c r="F4228" i="133"/>
  <c r="F5333" i="133"/>
  <c r="F3624" i="133"/>
  <c r="F3169" i="133"/>
  <c r="F5550" i="133"/>
  <c r="F4503" i="133"/>
  <c r="F4063" i="133"/>
  <c r="F5138" i="133"/>
  <c r="F7345" i="133"/>
  <c r="F5925" i="133"/>
  <c r="F7393" i="133"/>
  <c r="F3630" i="133"/>
  <c r="F6320" i="133"/>
  <c r="F884" i="133"/>
  <c r="F5360" i="133"/>
  <c r="F5984" i="133"/>
  <c r="F6016" i="133"/>
  <c r="F4292" i="133"/>
  <c r="F3138" i="133"/>
  <c r="F5034" i="133"/>
  <c r="F7317" i="133"/>
  <c r="F5006" i="133"/>
  <c r="F5552" i="133"/>
  <c r="F3759" i="133"/>
  <c r="F2115" i="133"/>
  <c r="F7109" i="133"/>
  <c r="F6057" i="133"/>
  <c r="F7805" i="133"/>
  <c r="F4753" i="133"/>
  <c r="F94" i="133"/>
  <c r="F2243" i="133"/>
  <c r="F969" i="133"/>
  <c r="F964" i="133"/>
  <c r="F106" i="133"/>
  <c r="F5117" i="133"/>
  <c r="F6212" i="133"/>
  <c r="F5190" i="133"/>
  <c r="F6291" i="133"/>
  <c r="F4404" i="133"/>
  <c r="F1033" i="133"/>
  <c r="F7289" i="133"/>
  <c r="F3932" i="133"/>
  <c r="F1671" i="133"/>
  <c r="F5137" i="133"/>
  <c r="F6187" i="133"/>
  <c r="F6162" i="133"/>
  <c r="F1247" i="133"/>
  <c r="F6084" i="133"/>
  <c r="F6037" i="133"/>
  <c r="F2207" i="133"/>
  <c r="F7895" i="133"/>
  <c r="F2200" i="133"/>
  <c r="F5220" i="133"/>
  <c r="F1906" i="133"/>
  <c r="F3865" i="133"/>
  <c r="F2173" i="133"/>
  <c r="F2113" i="133"/>
  <c r="F1482" i="133"/>
  <c r="F2415" i="133"/>
  <c r="F3468" i="133"/>
  <c r="F3439" i="133"/>
  <c r="F1136" i="133"/>
  <c r="F1316" i="133"/>
  <c r="F6895" i="133"/>
  <c r="F6284" i="133"/>
  <c r="F2126" i="133"/>
  <c r="F297" i="133"/>
  <c r="F5897" i="133"/>
  <c r="F4851" i="133"/>
  <c r="F3806" i="133"/>
  <c r="F3627" i="133"/>
  <c r="F2043" i="133"/>
  <c r="F5009" i="133"/>
  <c r="F4522" i="133"/>
  <c r="F5468" i="133"/>
  <c r="F373" i="133"/>
  <c r="F6464" i="133"/>
  <c r="F4297" i="133"/>
  <c r="F2155" i="133"/>
  <c r="F236" i="133"/>
  <c r="F1544" i="133"/>
  <c r="F6386" i="133"/>
  <c r="F5278" i="133"/>
  <c r="F840" i="133"/>
  <c r="F555" i="133"/>
  <c r="F6141" i="133"/>
  <c r="F3026" i="133"/>
  <c r="F2472" i="133"/>
  <c r="F3114" i="133"/>
  <c r="F7150" i="133"/>
  <c r="F3273" i="133"/>
  <c r="F7108" i="133"/>
  <c r="F6155" i="133"/>
  <c r="F5281" i="133"/>
  <c r="F2372" i="133"/>
  <c r="F4514" i="133"/>
  <c r="F6956" i="133"/>
  <c r="F6182" i="133"/>
  <c r="F3515" i="133"/>
  <c r="F7519" i="133"/>
  <c r="F4971" i="133"/>
  <c r="F2300" i="133"/>
  <c r="F2551" i="133"/>
  <c r="F7542" i="133"/>
  <c r="F1240" i="133"/>
  <c r="F1957" i="133"/>
  <c r="F2328" i="133"/>
  <c r="F712" i="133"/>
  <c r="F4762" i="133"/>
  <c r="F4811" i="133"/>
  <c r="F4282" i="133"/>
  <c r="F6795" i="133"/>
  <c r="F455" i="133"/>
  <c r="F7650" i="133"/>
  <c r="F6635" i="133"/>
  <c r="F2359" i="133"/>
  <c r="F6282" i="133"/>
  <c r="F4506" i="133"/>
  <c r="F2425" i="133"/>
  <c r="F1356" i="133"/>
  <c r="F5852" i="133"/>
  <c r="F7130" i="133"/>
  <c r="F5933" i="133"/>
  <c r="F3898" i="133"/>
  <c r="F1716" i="133"/>
  <c r="F5566" i="133"/>
  <c r="F3773" i="133"/>
  <c r="F6425" i="133"/>
  <c r="F1287" i="133"/>
  <c r="F7549" i="133"/>
  <c r="F3720" i="133"/>
  <c r="F4178" i="133"/>
  <c r="F4995" i="133"/>
  <c r="F7979" i="133"/>
  <c r="F7816" i="133"/>
  <c r="F4275" i="133"/>
  <c r="F997" i="133"/>
  <c r="F2644" i="133"/>
  <c r="F1124" i="133"/>
  <c r="F804" i="133"/>
  <c r="F7616" i="133"/>
  <c r="F1510" i="133"/>
  <c r="F5643" i="133"/>
  <c r="F2607" i="133"/>
  <c r="F728" i="133"/>
  <c r="F497" i="133"/>
  <c r="F1399" i="133"/>
  <c r="F3828" i="133"/>
  <c r="F4081" i="133"/>
  <c r="F7688" i="133"/>
  <c r="F1703" i="133"/>
  <c r="F1693" i="133"/>
  <c r="F4069" i="133"/>
  <c r="F6250" i="133"/>
  <c r="F1727" i="133"/>
  <c r="F5384" i="133"/>
  <c r="F8047" i="133"/>
  <c r="F2654" i="133"/>
  <c r="F2918" i="133"/>
  <c r="F4613" i="133"/>
  <c r="F1468" i="133"/>
  <c r="F7901" i="133"/>
  <c r="F2283" i="133"/>
  <c r="F6249" i="133"/>
  <c r="F3571" i="133"/>
  <c r="F5790" i="133"/>
  <c r="F6968" i="133"/>
  <c r="F3636" i="133"/>
  <c r="F6564" i="133"/>
  <c r="F3079" i="133"/>
  <c r="F4633" i="133"/>
  <c r="F565" i="133"/>
  <c r="F5429" i="133"/>
  <c r="F318" i="133"/>
  <c r="F733" i="133"/>
  <c r="F1391" i="133"/>
  <c r="F7927" i="133"/>
  <c r="F7478" i="133"/>
  <c r="F6296" i="133"/>
  <c r="F6931" i="133"/>
  <c r="F1638" i="133"/>
  <c r="F139" i="133"/>
  <c r="F6351" i="133"/>
  <c r="F4574" i="133"/>
  <c r="F8040" i="133"/>
  <c r="F2911" i="133"/>
  <c r="F2841" i="133"/>
  <c r="F1357" i="133"/>
  <c r="F7546" i="133"/>
  <c r="F5536" i="133"/>
  <c r="F4885" i="133"/>
  <c r="F2709" i="133"/>
  <c r="F998" i="133"/>
  <c r="F6088" i="133"/>
  <c r="F1251" i="133"/>
  <c r="F2478" i="133"/>
  <c r="F5598" i="133"/>
  <c r="F6380" i="133"/>
  <c r="F4055" i="133"/>
  <c r="F6595" i="133"/>
  <c r="F179" i="133"/>
  <c r="F1970" i="133"/>
  <c r="F7113" i="133"/>
  <c r="F5732" i="133"/>
  <c r="F6960" i="133"/>
  <c r="F6784" i="133"/>
  <c r="F926" i="133"/>
  <c r="F7977" i="133"/>
  <c r="F7752" i="133"/>
  <c r="F2503" i="133"/>
  <c r="F371" i="133"/>
  <c r="F3673" i="133"/>
  <c r="F888" i="133"/>
  <c r="F4089" i="133"/>
  <c r="F7004" i="133"/>
  <c r="F6835" i="133"/>
  <c r="F4027" i="133"/>
  <c r="F86" i="133"/>
  <c r="F1335" i="133"/>
  <c r="F1528" i="133"/>
  <c r="F1976" i="133"/>
  <c r="F5129" i="133"/>
  <c r="F2375" i="133"/>
  <c r="F5368" i="133"/>
  <c r="F3916" i="133"/>
  <c r="F6544" i="133"/>
  <c r="F5783" i="133"/>
  <c r="F1486" i="133"/>
  <c r="F452" i="133"/>
  <c r="F491" i="133"/>
  <c r="F344" i="133"/>
  <c r="F6979" i="133"/>
  <c r="F3880" i="133"/>
  <c r="F7045" i="133"/>
  <c r="F5010" i="133"/>
  <c r="F6607" i="133"/>
  <c r="F2998" i="133"/>
  <c r="F4102" i="133"/>
  <c r="F2361" i="133"/>
  <c r="F1985" i="133"/>
  <c r="F3063" i="133"/>
  <c r="F1213" i="133"/>
  <c r="F6777" i="133"/>
  <c r="F7414" i="133"/>
  <c r="F1300" i="133"/>
  <c r="F4361" i="133"/>
  <c r="F3537" i="133"/>
  <c r="F4831" i="133"/>
  <c r="F6273" i="133"/>
  <c r="F49" i="133"/>
  <c r="F5800" i="133"/>
  <c r="F5574" i="133"/>
  <c r="F6441" i="133"/>
  <c r="F2272" i="133"/>
  <c r="F4333" i="133"/>
  <c r="F4731" i="133"/>
  <c r="F7767" i="133"/>
  <c r="F6350" i="133"/>
  <c r="F121" i="133"/>
  <c r="F5645" i="133"/>
  <c r="F4440" i="133"/>
  <c r="F895" i="133"/>
  <c r="F306" i="133"/>
  <c r="F6256" i="133"/>
  <c r="F3749" i="133"/>
  <c r="F2738" i="133"/>
  <c r="F911" i="133"/>
  <c r="F2550" i="133"/>
  <c r="F6646" i="133"/>
  <c r="F4644" i="133"/>
  <c r="F1955" i="133"/>
  <c r="F1043" i="133"/>
  <c r="F6280" i="133"/>
  <c r="F2826" i="133"/>
  <c r="F7311" i="133"/>
  <c r="F6008" i="133"/>
  <c r="F3629" i="133"/>
  <c r="F6263" i="133"/>
  <c r="F2132" i="133"/>
  <c r="F1151" i="133"/>
  <c r="F3614" i="133"/>
  <c r="F4291" i="133"/>
  <c r="F266" i="133"/>
  <c r="F852" i="133"/>
  <c r="F5750" i="133"/>
  <c r="F6205" i="133"/>
  <c r="F2893" i="133"/>
  <c r="F945" i="133"/>
  <c r="F4994" i="133"/>
  <c r="F771" i="133"/>
  <c r="F5157" i="133"/>
  <c r="F3798" i="133"/>
  <c r="F5867" i="133"/>
  <c r="F1290" i="133"/>
  <c r="F2875" i="133"/>
  <c r="F7898" i="133"/>
  <c r="F1631" i="133"/>
  <c r="F4791" i="133"/>
  <c r="F7230" i="133"/>
  <c r="F4959" i="133"/>
  <c r="F4458" i="133"/>
  <c r="F5496" i="133"/>
  <c r="F2316" i="133"/>
  <c r="F1064" i="133"/>
  <c r="F3189" i="133"/>
  <c r="F294" i="133"/>
  <c r="F5777" i="133"/>
  <c r="F3102" i="133"/>
  <c r="F1263" i="133"/>
  <c r="F6493" i="133"/>
  <c r="F27" i="133"/>
  <c r="F5892" i="133"/>
  <c r="F4005" i="133"/>
  <c r="F4705" i="133"/>
  <c r="F5746" i="133"/>
  <c r="F3177" i="133"/>
  <c r="F547" i="133"/>
  <c r="F4738" i="133"/>
  <c r="F2853" i="133"/>
  <c r="F666" i="133"/>
  <c r="F3958" i="133"/>
  <c r="F120" i="133"/>
  <c r="F7988" i="133"/>
  <c r="F7368" i="133"/>
  <c r="F4120" i="133"/>
  <c r="F4771" i="133"/>
  <c r="F7351" i="133"/>
  <c r="F5851" i="133"/>
  <c r="F7904" i="133"/>
  <c r="F5163" i="133"/>
  <c r="F382" i="133"/>
  <c r="F3705" i="133"/>
  <c r="F4631" i="133"/>
  <c r="F1646" i="133"/>
  <c r="F4360" i="133"/>
  <c r="F5559" i="133"/>
  <c r="F3679" i="133"/>
  <c r="F3469" i="133"/>
  <c r="F4950" i="133"/>
  <c r="F6450" i="133"/>
  <c r="F5292" i="133"/>
  <c r="F3105" i="133"/>
  <c r="F6579" i="133"/>
  <c r="F6720" i="133"/>
  <c r="F4262" i="133"/>
  <c r="F5882" i="133"/>
  <c r="F2355" i="133"/>
  <c r="F5147" i="133"/>
  <c r="F3236" i="133"/>
  <c r="F7244" i="133"/>
  <c r="F2084" i="133"/>
  <c r="F7024" i="133"/>
  <c r="F3514" i="133"/>
  <c r="F2044" i="133"/>
  <c r="F1687" i="133"/>
  <c r="F5844" i="133"/>
  <c r="F3770" i="133"/>
  <c r="F401" i="133"/>
  <c r="F949" i="133"/>
  <c r="F7482" i="133"/>
  <c r="F6896" i="133"/>
  <c r="F991" i="133"/>
  <c r="F5421" i="133"/>
  <c r="F7591" i="133"/>
  <c r="F7426" i="133"/>
  <c r="F3328" i="133"/>
  <c r="F1939" i="133"/>
  <c r="F5815" i="133"/>
  <c r="F5856" i="133"/>
  <c r="F3403" i="133"/>
  <c r="F4638" i="133"/>
  <c r="F5617" i="133"/>
  <c r="F7285" i="133"/>
  <c r="F6947" i="133"/>
  <c r="F3181" i="133"/>
  <c r="F5876" i="133"/>
  <c r="F4254" i="133"/>
  <c r="F7187" i="133"/>
  <c r="F5807" i="133"/>
  <c r="F3335" i="133"/>
  <c r="F6053" i="133"/>
  <c r="F1410" i="133"/>
  <c r="F3092" i="133"/>
  <c r="F4548" i="133"/>
  <c r="F7739" i="133"/>
  <c r="F3539" i="133"/>
  <c r="F5983" i="133"/>
  <c r="F660" i="133"/>
  <c r="F7121" i="133"/>
  <c r="F928" i="133"/>
  <c r="F2184" i="133"/>
  <c r="F1989" i="133"/>
  <c r="F6343" i="133"/>
  <c r="F7225" i="133"/>
  <c r="F7346" i="133"/>
  <c r="F6436" i="133"/>
  <c r="F1277" i="133"/>
  <c r="F5747" i="133"/>
  <c r="F7697" i="133"/>
  <c r="F5206" i="133"/>
  <c r="F961" i="133"/>
  <c r="F7403" i="133"/>
  <c r="F2230" i="133"/>
  <c r="F4058" i="133"/>
  <c r="F4485" i="133"/>
  <c r="F7477" i="133"/>
  <c r="F1700" i="133"/>
  <c r="F2020" i="133"/>
  <c r="F2576" i="133"/>
  <c r="F4621" i="133"/>
  <c r="F7354" i="133"/>
  <c r="F114" i="133"/>
  <c r="F653" i="133"/>
  <c r="F2385" i="133"/>
  <c r="F2383" i="133"/>
  <c r="F7669" i="133"/>
  <c r="F967" i="133"/>
  <c r="F3168" i="133"/>
  <c r="F3043" i="133"/>
  <c r="F1526" i="133"/>
  <c r="F4853" i="133"/>
  <c r="F5355" i="133"/>
  <c r="F6872" i="133"/>
  <c r="F4111" i="133"/>
  <c r="F5265" i="133"/>
  <c r="F6993" i="133"/>
  <c r="F2050" i="133"/>
  <c r="F7025" i="133"/>
  <c r="F6670" i="133"/>
  <c r="F3111" i="133"/>
  <c r="F2985" i="133"/>
  <c r="F6569" i="133"/>
  <c r="F6004" i="133"/>
  <c r="F7967" i="133"/>
  <c r="F6731" i="133"/>
  <c r="F4712" i="133"/>
  <c r="F3698" i="133"/>
  <c r="F5413" i="133"/>
  <c r="F3367" i="133"/>
  <c r="F2568" i="133"/>
  <c r="F7470" i="133"/>
  <c r="F1537" i="133"/>
  <c r="F3529" i="133"/>
  <c r="F7634" i="133"/>
  <c r="F2263" i="133"/>
  <c r="F6260" i="133"/>
  <c r="F1296" i="133"/>
  <c r="F4897" i="133"/>
  <c r="F2577" i="133"/>
  <c r="F5024" i="133"/>
  <c r="F7028" i="133"/>
  <c r="F5904" i="133"/>
  <c r="F746" i="133"/>
  <c r="F3903" i="133"/>
  <c r="F6574" i="133"/>
  <c r="F1706" i="133"/>
  <c r="F2199" i="133"/>
  <c r="F1859" i="133"/>
  <c r="F5518" i="133"/>
  <c r="F4749" i="133"/>
  <c r="F610" i="133"/>
  <c r="F4352" i="133"/>
  <c r="F6992" i="133"/>
  <c r="F2916" i="133"/>
  <c r="F1075" i="133"/>
  <c r="F1595" i="133"/>
  <c r="F4032" i="133"/>
  <c r="F2736" i="133"/>
  <c r="F7192" i="133"/>
  <c r="F3376" i="133"/>
  <c r="F1652" i="133"/>
  <c r="F573" i="133"/>
  <c r="F5463" i="133"/>
  <c r="F4067" i="133"/>
  <c r="F2974" i="133"/>
  <c r="F5720" i="133"/>
  <c r="F519" i="133"/>
  <c r="F5812" i="133"/>
  <c r="F7881" i="133"/>
  <c r="F564" i="133"/>
  <c r="F365" i="133"/>
  <c r="F75" i="133"/>
  <c r="F6890" i="133"/>
  <c r="F7320" i="133"/>
  <c r="F7055" i="133"/>
  <c r="F2042" i="133"/>
  <c r="F2599" i="133"/>
  <c r="F7369" i="133"/>
  <c r="F5288" i="133"/>
  <c r="F2669" i="133"/>
  <c r="F3993" i="133"/>
  <c r="F1209" i="133"/>
  <c r="F5739" i="133"/>
  <c r="F540" i="133"/>
  <c r="F1363" i="133"/>
  <c r="F6726" i="133"/>
  <c r="F3801" i="133"/>
  <c r="F6702" i="133"/>
  <c r="F341" i="133"/>
  <c r="F7371" i="133"/>
  <c r="F600" i="133"/>
  <c r="F458" i="133"/>
  <c r="F7376" i="133"/>
  <c r="F1545" i="133"/>
  <c r="F1941" i="133"/>
  <c r="F946" i="133"/>
  <c r="F7582" i="133"/>
  <c r="F7763" i="133"/>
  <c r="F5653" i="133"/>
  <c r="F6376" i="133"/>
  <c r="F5623" i="133"/>
  <c r="F1413" i="133"/>
  <c r="F5063" i="133"/>
  <c r="F5482" i="133"/>
  <c r="F4419" i="133"/>
  <c r="F769" i="133"/>
  <c r="F5956" i="133"/>
  <c r="F7681" i="133"/>
  <c r="F2524" i="133"/>
  <c r="F4233" i="133"/>
  <c r="F4387" i="133"/>
  <c r="F4444" i="133"/>
  <c r="F3156" i="133"/>
  <c r="F1581" i="133"/>
  <c r="F1426" i="133"/>
  <c r="F7404" i="133"/>
  <c r="F742" i="133"/>
  <c r="F3713" i="133"/>
  <c r="F4198" i="133"/>
  <c r="F2466" i="133"/>
  <c r="F6763" i="133"/>
  <c r="F1479" i="133"/>
  <c r="F1857" i="133"/>
  <c r="F1200" i="133"/>
  <c r="F2782" i="133"/>
  <c r="F2298" i="133"/>
  <c r="F7199" i="133"/>
  <c r="F5139" i="133"/>
  <c r="F3001" i="133"/>
  <c r="F171" i="133"/>
  <c r="F3833" i="133"/>
  <c r="F4183" i="133"/>
  <c r="F5997" i="133"/>
  <c r="F5300" i="133"/>
  <c r="F2530" i="133"/>
  <c r="F7849" i="133"/>
  <c r="F624" i="133"/>
  <c r="F3253" i="133"/>
  <c r="F3097" i="133"/>
  <c r="F6324" i="133"/>
  <c r="F5583" i="133"/>
  <c r="F1754" i="133"/>
  <c r="F2891" i="133"/>
  <c r="F1388" i="133"/>
  <c r="F1997" i="133"/>
  <c r="F329" i="133"/>
  <c r="F2728" i="133"/>
  <c r="F3802" i="133"/>
  <c r="F4147" i="133"/>
  <c r="F4156" i="133"/>
  <c r="F2675" i="133"/>
  <c r="F2536" i="133"/>
  <c r="F4288" i="133"/>
  <c r="F6774" i="133"/>
  <c r="F3188" i="133"/>
  <c r="F3851" i="133"/>
  <c r="F5976" i="133"/>
  <c r="F2337" i="133"/>
  <c r="F3182" i="133"/>
  <c r="F4318" i="133"/>
  <c r="F6454" i="133"/>
  <c r="F4859" i="133"/>
  <c r="F3419" i="133"/>
  <c r="F3128" i="133"/>
  <c r="F2838" i="133"/>
  <c r="F433" i="133"/>
  <c r="F1592" i="133"/>
  <c r="F4380" i="133"/>
  <c r="F4476" i="133"/>
  <c r="F1049" i="133"/>
  <c r="F5375" i="133"/>
  <c r="F558" i="133"/>
  <c r="F7628" i="133"/>
  <c r="F1660" i="133"/>
  <c r="F1832" i="133"/>
  <c r="F1780" i="133"/>
  <c r="F1948" i="133"/>
  <c r="F2744" i="133"/>
  <c r="F5154" i="133"/>
  <c r="F4319" i="133"/>
  <c r="F2702" i="133"/>
  <c r="F4220" i="133"/>
  <c r="F2954" i="133"/>
  <c r="F2105" i="133"/>
  <c r="F859" i="133"/>
  <c r="F5733" i="133"/>
  <c r="F4651" i="133"/>
  <c r="F5221" i="133"/>
  <c r="F6804" i="133"/>
  <c r="F4462" i="133"/>
  <c r="F3681" i="133"/>
  <c r="F3881" i="133"/>
  <c r="F1752" i="133"/>
  <c r="F5057" i="133"/>
  <c r="F5896" i="133"/>
  <c r="F5872" i="133"/>
  <c r="F408" i="133"/>
  <c r="F5612" i="133"/>
  <c r="F3612" i="133"/>
  <c r="F4862" i="133"/>
  <c r="F92" i="133"/>
  <c r="F5883" i="133"/>
  <c r="F3373" i="133"/>
  <c r="F7687" i="133"/>
  <c r="F5991" i="133"/>
  <c r="F4747" i="133"/>
  <c r="F6081" i="133"/>
  <c r="F629" i="133"/>
  <c r="F6647" i="133"/>
  <c r="F7872" i="133"/>
  <c r="F6946" i="133"/>
  <c r="F3721" i="133"/>
  <c r="F3101" i="133"/>
  <c r="F1129" i="133"/>
  <c r="F3454" i="133"/>
  <c r="F299" i="133"/>
  <c r="F6029" i="133"/>
  <c r="F2829" i="133"/>
  <c r="F6941" i="133"/>
  <c r="F3778" i="133"/>
  <c r="F3310" i="133"/>
  <c r="F6377" i="133"/>
  <c r="F2958" i="133"/>
  <c r="F5642" i="133"/>
  <c r="F721" i="133"/>
  <c r="F5587" i="133"/>
  <c r="F509" i="133"/>
  <c r="F5105" i="133"/>
  <c r="F5032" i="133"/>
  <c r="F1945" i="133"/>
  <c r="F3205" i="133"/>
  <c r="F4609" i="133"/>
  <c r="F7962" i="133"/>
  <c r="F438" i="133"/>
  <c r="F7333" i="133"/>
  <c r="F6166" i="133"/>
  <c r="F4162" i="133"/>
  <c r="F6532" i="133"/>
  <c r="F2364" i="133"/>
  <c r="F2723" i="133"/>
  <c r="F5447" i="133"/>
  <c r="F1474" i="133"/>
  <c r="F4141" i="133"/>
  <c r="F3217" i="133"/>
  <c r="F6687" i="133"/>
  <c r="F3121" i="133"/>
  <c r="F5262" i="133"/>
  <c r="F2770" i="133"/>
  <c r="F7051" i="133"/>
  <c r="F248" i="133"/>
  <c r="F5513" i="133"/>
  <c r="F593" i="133"/>
  <c r="F4857" i="133"/>
  <c r="F4495" i="133"/>
  <c r="F3022" i="133"/>
  <c r="F4184" i="133"/>
  <c r="F3472" i="133"/>
  <c r="F5351" i="133"/>
  <c r="F6201" i="133"/>
  <c r="F1367" i="133"/>
  <c r="F5246" i="133"/>
  <c r="F7251" i="133"/>
  <c r="F5553" i="133"/>
  <c r="F7887" i="133"/>
  <c r="F6650" i="133"/>
  <c r="F2274" i="133"/>
  <c r="F7245" i="133"/>
  <c r="F3677" i="133"/>
  <c r="F362" i="133"/>
  <c r="F1791" i="133"/>
  <c r="F1818" i="133"/>
  <c r="F7833" i="133"/>
  <c r="F6255" i="133"/>
  <c r="F4287" i="133"/>
  <c r="F398" i="133"/>
  <c r="F699" i="133"/>
  <c r="F4497" i="133"/>
  <c r="F1062" i="133"/>
  <c r="F6152" i="133"/>
  <c r="F7827" i="133"/>
  <c r="F658" i="133"/>
  <c r="F7540" i="133"/>
  <c r="F5808" i="133"/>
  <c r="F6158" i="133"/>
  <c r="F5837" i="133"/>
  <c r="F2691" i="133"/>
  <c r="F6092" i="133"/>
  <c r="F6984" i="133"/>
  <c r="F6586" i="133"/>
  <c r="F2224" i="133"/>
  <c r="F7907" i="133"/>
  <c r="F7087" i="133"/>
  <c r="F2261" i="133"/>
  <c r="F2091" i="133"/>
  <c r="F2457" i="133"/>
  <c r="F2844" i="133"/>
  <c r="F4618" i="133"/>
  <c r="F4263" i="133"/>
  <c r="F5688" i="133"/>
  <c r="F7647" i="133"/>
  <c r="F1005" i="133"/>
  <c r="F99" i="133"/>
  <c r="F7487" i="133"/>
  <c r="F4756" i="133"/>
  <c r="F2325" i="133"/>
  <c r="F6935" i="133"/>
  <c r="F7003" i="133"/>
  <c r="F53" i="133"/>
  <c r="F348" i="133"/>
  <c r="F4766" i="133"/>
  <c r="F1012" i="133"/>
  <c r="F7598" i="133"/>
  <c r="F3528" i="133"/>
  <c r="F3988" i="133"/>
  <c r="F372" i="133"/>
  <c r="F6894" i="133"/>
  <c r="F2904" i="133"/>
  <c r="F2172" i="133"/>
  <c r="F6473" i="133"/>
  <c r="F7996" i="133"/>
  <c r="F1373" i="133"/>
  <c r="F1961" i="133"/>
  <c r="F7252" i="133"/>
  <c r="F6883" i="133"/>
  <c r="F3834" i="133"/>
  <c r="F2303" i="133"/>
  <c r="F5264" i="133"/>
  <c r="F4428" i="133"/>
  <c r="F5438" i="133"/>
  <c r="F937" i="133"/>
  <c r="F6264" i="133"/>
  <c r="F6583" i="133"/>
  <c r="F1864" i="133"/>
  <c r="F988" i="133"/>
  <c r="F6748" i="133"/>
  <c r="F4222" i="133"/>
  <c r="F6553" i="133"/>
  <c r="F7059" i="133"/>
  <c r="F6475" i="133"/>
  <c r="F3557" i="133"/>
  <c r="F3684" i="133"/>
  <c r="F6955" i="133"/>
  <c r="F2910" i="133"/>
  <c r="F2305" i="133"/>
  <c r="F1605" i="133"/>
  <c r="F3549" i="133"/>
  <c r="F7973" i="133"/>
  <c r="F3045" i="133"/>
  <c r="F551" i="133"/>
  <c r="F2585" i="133"/>
  <c r="F4203" i="133"/>
  <c r="F4590" i="133"/>
  <c r="F1330" i="133"/>
  <c r="F211" i="133"/>
  <c r="F7504" i="133"/>
  <c r="F4092" i="133"/>
  <c r="F3975" i="133"/>
  <c r="F7062" i="133"/>
  <c r="F2336" i="133"/>
  <c r="F2268" i="133"/>
  <c r="F2104" i="133"/>
  <c r="F8027" i="133"/>
  <c r="F7269" i="133"/>
  <c r="F4619" i="133"/>
  <c r="F2833" i="133"/>
  <c r="F6663" i="133"/>
  <c r="F7905" i="133"/>
  <c r="F2471" i="133"/>
  <c r="F2936" i="133"/>
  <c r="F1218" i="133"/>
  <c r="F4571" i="133"/>
  <c r="F4257" i="133"/>
  <c r="F5023" i="133"/>
  <c r="F7291" i="133"/>
  <c r="F3616" i="133"/>
  <c r="F4355" i="133"/>
  <c r="F7155" i="133"/>
  <c r="F5043" i="133"/>
  <c r="F1447" i="133"/>
  <c r="F5955" i="133"/>
  <c r="F3646" i="133"/>
  <c r="F3093" i="133"/>
  <c r="F3438" i="133"/>
  <c r="F5424" i="133"/>
  <c r="F6223" i="133"/>
  <c r="F7377" i="133"/>
  <c r="F4331" i="133"/>
  <c r="F7534" i="133"/>
  <c r="F3392" i="133"/>
  <c r="F2007" i="133"/>
  <c r="F4500" i="133"/>
  <c r="F3278" i="133"/>
  <c r="F5848" i="133"/>
  <c r="F4439" i="133"/>
  <c r="F7924" i="133"/>
  <c r="F4945" i="133"/>
  <c r="F4381" i="133"/>
  <c r="F1249" i="133"/>
  <c r="F6652" i="133"/>
  <c r="F7415" i="133"/>
  <c r="F730" i="133"/>
  <c r="F5766" i="133"/>
  <c r="F4884" i="133"/>
  <c r="F6659" i="133"/>
  <c r="F2882" i="133"/>
  <c r="F5941" i="133"/>
  <c r="F1913" i="133"/>
  <c r="F1314" i="133"/>
  <c r="F5188" i="133"/>
  <c r="F93" i="133"/>
  <c r="F3788" i="133"/>
  <c r="F4247" i="133"/>
  <c r="F1362" i="133"/>
  <c r="F2379" i="133"/>
  <c r="F89" i="133"/>
  <c r="F6180" i="133"/>
  <c r="F2619" i="133"/>
  <c r="F3678" i="133"/>
  <c r="F7658" i="133"/>
  <c r="F2608" i="133"/>
  <c r="F1883" i="133"/>
  <c r="F6012" i="133"/>
  <c r="F2133" i="133"/>
  <c r="F974" i="133"/>
  <c r="F4174" i="133"/>
  <c r="F4009" i="133"/>
  <c r="F4921" i="133"/>
  <c r="F4035" i="133"/>
  <c r="F3791" i="133"/>
  <c r="F3467" i="133"/>
  <c r="F1262" i="133"/>
  <c r="F548" i="133"/>
  <c r="F7944" i="133"/>
  <c r="F6047" i="133"/>
  <c r="F3926" i="133"/>
  <c r="F4716" i="133"/>
  <c r="F5535" i="133"/>
  <c r="F2465" i="133"/>
  <c r="F4869" i="133"/>
  <c r="F4002" i="133"/>
  <c r="F1802" i="133"/>
  <c r="F50" i="133"/>
  <c r="F7557" i="133"/>
  <c r="F6629" i="133"/>
  <c r="F4274" i="133"/>
  <c r="F1392" i="133"/>
  <c r="F6676" i="133"/>
  <c r="F5240" i="133"/>
  <c r="F6150" i="133"/>
  <c r="F7586" i="133"/>
  <c r="F457" i="133"/>
  <c r="F2863" i="133"/>
  <c r="F4680" i="133"/>
  <c r="F3508" i="133"/>
  <c r="F7611" i="133"/>
  <c r="F4598" i="133"/>
  <c r="F5122" i="133"/>
  <c r="F2716" i="133"/>
  <c r="F569" i="133"/>
  <c r="F118" i="133"/>
  <c r="F3333" i="133"/>
  <c r="F3425" i="133"/>
  <c r="F3401" i="133"/>
  <c r="F5103" i="133"/>
  <c r="F7550" i="133"/>
  <c r="F8007" i="133"/>
  <c r="F5819" i="133"/>
  <c r="F1543" i="133"/>
  <c r="F4933" i="133"/>
  <c r="F4939" i="133"/>
  <c r="F2290" i="133"/>
  <c r="F6455" i="133"/>
  <c r="F2406" i="133"/>
  <c r="F6783" i="133"/>
  <c r="F7441" i="133"/>
  <c r="F5961" i="133"/>
  <c r="F1168" i="133"/>
  <c r="F863" i="133"/>
  <c r="F5160" i="133"/>
  <c r="F4996" i="133"/>
  <c r="F4312" i="133"/>
  <c r="F3433" i="133"/>
  <c r="F620" i="133"/>
  <c r="F1940" i="133"/>
  <c r="F2352" i="133"/>
  <c r="F2219" i="133"/>
  <c r="F7727" i="133"/>
  <c r="F2849" i="133"/>
  <c r="F6885" i="133"/>
  <c r="F5944" i="133"/>
  <c r="F1045" i="133"/>
  <c r="F6257" i="133"/>
  <c r="F5411" i="133"/>
  <c r="F1620" i="133"/>
  <c r="F5545" i="133"/>
  <c r="F4300" i="133"/>
  <c r="F7464" i="133"/>
  <c r="F7448" i="133"/>
  <c r="F5995" i="133"/>
  <c r="F420" i="133"/>
  <c r="F1402" i="133"/>
  <c r="F3180" i="133"/>
  <c r="F64" i="133"/>
  <c r="F4108" i="133"/>
  <c r="F5431" i="133"/>
  <c r="F3347" i="133"/>
  <c r="F1512" i="133"/>
  <c r="F7424" i="133"/>
  <c r="F3082" i="133"/>
  <c r="F2390" i="133"/>
  <c r="F5558" i="133"/>
  <c r="F3543" i="133"/>
  <c r="F6370" i="133"/>
  <c r="F1559" i="133"/>
  <c r="F3977" i="133"/>
  <c r="F7207" i="133"/>
  <c r="F5713" i="133"/>
  <c r="F4679" i="133"/>
  <c r="F378" i="133"/>
  <c r="F7655" i="133"/>
  <c r="F1850" i="133"/>
  <c r="F3748" i="133"/>
  <c r="F4599" i="133"/>
  <c r="F1877" i="133"/>
  <c r="F1914" i="133"/>
  <c r="F2039" i="133"/>
  <c r="F4095" i="133"/>
  <c r="F2308" i="133"/>
  <c r="F379" i="133"/>
  <c r="F7074" i="133"/>
  <c r="F6780" i="133"/>
  <c r="F6568" i="133"/>
  <c r="F2025" i="133"/>
  <c r="F2757" i="133"/>
  <c r="F5724" i="133"/>
  <c r="F1086" i="133"/>
  <c r="F214" i="133"/>
  <c r="F617" i="133"/>
  <c r="F3513" i="133"/>
  <c r="F3073" i="133"/>
  <c r="F829" i="133"/>
  <c r="F20" i="133"/>
  <c r="F4213" i="133"/>
  <c r="F5821" i="133"/>
  <c r="F3520" i="133"/>
  <c r="F7315" i="133"/>
  <c r="F5880" i="133"/>
  <c r="F2121" i="133"/>
  <c r="F868" i="133"/>
  <c r="F2356" i="133"/>
  <c r="F5745" i="133"/>
  <c r="F3098" i="133"/>
  <c r="F3006" i="133"/>
  <c r="F5503" i="133"/>
  <c r="F6747" i="133"/>
  <c r="F6925" i="133"/>
  <c r="F803" i="133"/>
  <c r="F6497" i="133"/>
  <c r="F4202" i="133"/>
  <c r="F1787" i="133"/>
  <c r="F823" i="133"/>
  <c r="F203" i="133"/>
  <c r="F5759" i="133"/>
  <c r="F346" i="133"/>
  <c r="F3450" i="133"/>
  <c r="F912" i="133"/>
  <c r="F954" i="133"/>
  <c r="F3572" i="133"/>
  <c r="F6347" i="133"/>
  <c r="F6230" i="133"/>
  <c r="F1154" i="133"/>
  <c r="F757" i="133"/>
  <c r="F5540" i="133"/>
  <c r="F2278" i="133"/>
  <c r="F6362" i="133"/>
  <c r="F3133" i="133"/>
  <c r="F5408" i="133"/>
  <c r="F1513" i="133"/>
  <c r="F1848" i="133"/>
  <c r="F4704" i="133"/>
  <c r="F2694" i="133"/>
  <c r="F3445" i="133"/>
  <c r="F7780" i="133"/>
  <c r="F5627" i="133"/>
  <c r="F7410" i="133"/>
  <c r="F3119" i="133"/>
  <c r="F2284" i="133"/>
  <c r="F605" i="133"/>
  <c r="F2015" i="133"/>
  <c r="F3595" i="133"/>
  <c r="F4544" i="133"/>
  <c r="F2845" i="133"/>
  <c r="F107" i="133"/>
  <c r="F7877" i="133"/>
  <c r="F819" i="133"/>
  <c r="F4301" i="133"/>
  <c r="F1740" i="133"/>
  <c r="F7673" i="133"/>
  <c r="F7730" i="133"/>
  <c r="F1879" i="133"/>
  <c r="F4676" i="133"/>
  <c r="F4691" i="133"/>
  <c r="F5232" i="133"/>
  <c r="F1530" i="133"/>
  <c r="F1617" i="133"/>
  <c r="F1052" i="133"/>
  <c r="F5949" i="133"/>
  <c r="F5067" i="133"/>
  <c r="F6767" i="133"/>
  <c r="F4304" i="133"/>
  <c r="F5095" i="133"/>
  <c r="F5884" i="133"/>
  <c r="F5769" i="133"/>
  <c r="F2396" i="133"/>
  <c r="F696" i="133"/>
  <c r="F4699" i="133"/>
  <c r="F4896" i="133"/>
  <c r="F5298" i="133"/>
  <c r="F4782" i="133"/>
  <c r="F1107" i="133"/>
  <c r="F2066" i="133"/>
  <c r="F6065" i="133"/>
  <c r="F7222" i="133"/>
  <c r="F2402" i="133"/>
  <c r="F5353" i="133"/>
  <c r="F4517" i="133"/>
  <c r="F2423" i="133"/>
  <c r="F5114" i="133"/>
  <c r="F2107" i="133"/>
  <c r="F6565" i="133"/>
  <c r="F2489" i="133"/>
  <c r="F6996" i="133"/>
  <c r="F2353" i="133"/>
  <c r="F351" i="133"/>
  <c r="F4068" i="133"/>
  <c r="F6278" i="133"/>
  <c r="F8037" i="133"/>
  <c r="F406" i="133"/>
  <c r="F4772" i="133"/>
  <c r="F1951" i="133"/>
  <c r="F4755" i="133"/>
  <c r="F6533" i="133"/>
  <c r="F1894" i="133"/>
  <c r="F6729" i="133"/>
  <c r="F5996" i="133"/>
  <c r="F1276" i="133"/>
  <c r="F3088" i="133"/>
  <c r="F40" i="133"/>
  <c r="F2134" i="133"/>
  <c r="F2348" i="133"/>
  <c r="F5923" i="133"/>
  <c r="F3980" i="133"/>
  <c r="F3229" i="133"/>
  <c r="F14" i="133"/>
  <c r="F2648" i="133"/>
  <c r="F5757" i="133"/>
  <c r="F5042" i="133"/>
  <c r="F313" i="133"/>
  <c r="F2575" i="133"/>
  <c r="F7302" i="133"/>
  <c r="F473" i="133"/>
  <c r="F552" i="133"/>
  <c r="F5514" i="133"/>
  <c r="F2525" i="133"/>
  <c r="F7353" i="133"/>
  <c r="F58" i="133"/>
  <c r="F5725" i="133"/>
  <c r="F3844" i="133"/>
  <c r="F2602" i="133"/>
  <c r="F7875" i="133"/>
  <c r="F6781" i="133"/>
  <c r="F364" i="133"/>
  <c r="F7518" i="133"/>
  <c r="F673" i="133"/>
  <c r="F1203" i="133"/>
  <c r="F855" i="133"/>
  <c r="F6527" i="133"/>
  <c r="F3459" i="133"/>
  <c r="F892" i="133"/>
  <c r="F1109" i="133"/>
  <c r="F2661" i="133"/>
  <c r="F475" i="133"/>
  <c r="F6799" i="133"/>
  <c r="F5215" i="133"/>
  <c r="F5477" i="133"/>
  <c r="F1351" i="133"/>
  <c r="F6745" i="133"/>
  <c r="F1811" i="133"/>
  <c r="F2913" i="133"/>
  <c r="F2512" i="133"/>
  <c r="F7842" i="133"/>
  <c r="F2056" i="133"/>
  <c r="F4070" i="133"/>
  <c r="F3203" i="133"/>
  <c r="F4541" i="133"/>
  <c r="F2168" i="133"/>
  <c r="F5150" i="133"/>
  <c r="F2874" i="133"/>
  <c r="F7022" i="133"/>
  <c r="F1390" i="133"/>
  <c r="F4556" i="133"/>
  <c r="F2416" i="133"/>
  <c r="F2280" i="133"/>
  <c r="F5416" i="133"/>
  <c r="F4927" i="133"/>
  <c r="F4985" i="133"/>
  <c r="F6686" i="133"/>
  <c r="F7183" i="133"/>
  <c r="F7194" i="133"/>
  <c r="F695" i="133"/>
  <c r="F2919" i="133"/>
  <c r="F1156" i="133"/>
  <c r="F5889" i="133"/>
  <c r="F1574" i="133"/>
  <c r="F3464" i="133"/>
  <c r="F936" i="133"/>
  <c r="F3226" i="133"/>
  <c r="F2338" i="133"/>
  <c r="F2937" i="133"/>
  <c r="F189" i="133"/>
  <c r="F6397" i="133"/>
  <c r="F1110" i="133"/>
  <c r="F616" i="133"/>
  <c r="F6640" i="133"/>
  <c r="F6655" i="133"/>
  <c r="F2074" i="133"/>
  <c r="F7455" i="133"/>
  <c r="F5109" i="133"/>
  <c r="F6204" i="133"/>
  <c r="F5930" i="133"/>
  <c r="F897" i="133"/>
  <c r="F6561" i="133"/>
  <c r="F5127" i="133"/>
  <c r="F1569" i="133"/>
  <c r="F2432" i="133"/>
  <c r="F828" i="133"/>
  <c r="F6637" i="133"/>
  <c r="F1552" i="133"/>
  <c r="F4351" i="133"/>
  <c r="F2932" i="133"/>
  <c r="F6627" i="133"/>
  <c r="F2686" i="133"/>
  <c r="F6113" i="133"/>
  <c r="F5901" i="133"/>
  <c r="F1549" i="133"/>
  <c r="F1044" i="133"/>
  <c r="F7861" i="133"/>
  <c r="F1134" i="133"/>
  <c r="F442" i="133"/>
  <c r="F7698" i="133"/>
  <c r="F4700" i="133"/>
  <c r="F3807" i="133"/>
  <c r="F5600" i="133"/>
  <c r="F5397" i="133"/>
  <c r="F7882" i="133"/>
  <c r="F2001" i="133"/>
  <c r="F1738" i="133"/>
  <c r="F5962" i="133"/>
  <c r="F5143" i="133"/>
  <c r="F7297" i="133"/>
  <c r="F6018" i="133"/>
  <c r="F3017" i="133"/>
  <c r="F758" i="133"/>
  <c r="F5762" i="133"/>
  <c r="F4963" i="133"/>
  <c r="F973" i="133"/>
  <c r="F4940" i="133"/>
  <c r="F849" i="133"/>
  <c r="F6117" i="133"/>
  <c r="F7174" i="133"/>
  <c r="F1555" i="133"/>
  <c r="F246" i="133"/>
  <c r="F4819" i="133"/>
  <c r="F5562" i="133"/>
  <c r="F1658" i="133"/>
  <c r="F1040" i="133"/>
  <c r="F4045" i="133"/>
  <c r="F4886" i="133"/>
  <c r="F7418" i="133"/>
  <c r="F4802" i="133"/>
  <c r="F1668" i="133"/>
  <c r="F1759" i="133"/>
  <c r="F2789" i="133"/>
  <c r="F5592" i="133"/>
  <c r="F856" i="133"/>
  <c r="F4088" i="133"/>
  <c r="F7963" i="133"/>
  <c r="F3574" i="133"/>
  <c r="F5025" i="133"/>
  <c r="F7855" i="133"/>
  <c r="F3087" i="133"/>
  <c r="F6798" i="133"/>
  <c r="F5652" i="133"/>
  <c r="F4106" i="133"/>
  <c r="F2867" i="133"/>
  <c r="F5768" i="133"/>
  <c r="F3510" i="133"/>
  <c r="F5470" i="133"/>
  <c r="F618" i="133"/>
  <c r="F1234" i="133"/>
  <c r="F424" i="133"/>
  <c r="F7275" i="133"/>
  <c r="F669" i="133"/>
  <c r="F5555" i="133"/>
  <c r="F3560" i="133"/>
  <c r="F2490" i="133"/>
  <c r="F1498" i="133"/>
  <c r="F6713" i="133"/>
  <c r="F125" i="133"/>
  <c r="F2258" i="133"/>
  <c r="F5038" i="133"/>
  <c r="F2137" i="133"/>
  <c r="F907" i="133"/>
  <c r="F6682" i="133"/>
  <c r="F1868" i="133"/>
  <c r="F2117" i="133"/>
  <c r="F3527" i="133"/>
  <c r="F6642" i="133"/>
  <c r="F1144" i="133"/>
  <c r="F2152" i="133"/>
  <c r="F7233" i="133"/>
  <c r="F6758" i="133"/>
  <c r="F1460" i="133"/>
  <c r="F3735" i="133"/>
  <c r="F4527" i="133"/>
  <c r="F5171" i="133"/>
  <c r="F6119" i="133"/>
  <c r="F5107" i="133"/>
  <c r="F7817" i="133"/>
  <c r="F4042" i="133"/>
  <c r="F5437" i="133"/>
  <c r="F675" i="133"/>
  <c r="F7761" i="133"/>
  <c r="F3183" i="133"/>
  <c r="F3568" i="133"/>
  <c r="F972" i="133"/>
  <c r="F6222" i="133"/>
  <c r="F2558" i="133"/>
  <c r="F7703" i="133"/>
  <c r="F2741" i="133"/>
  <c r="F7445" i="133"/>
  <c r="F416" i="133"/>
  <c r="F3987" i="133"/>
  <c r="F1654" i="133"/>
  <c r="F375" i="133"/>
  <c r="F3925" i="133"/>
  <c r="F560" i="133"/>
  <c r="F7462" i="133"/>
  <c r="F1640" i="133"/>
  <c r="F5620" i="133"/>
  <c r="F4230" i="133"/>
  <c r="F7693" i="133"/>
  <c r="F5791" i="133"/>
  <c r="F834" i="133"/>
  <c r="F1828" i="133"/>
  <c r="F6954" i="133"/>
  <c r="F7135" i="133"/>
  <c r="F4923" i="133"/>
  <c r="F4216" i="133"/>
  <c r="F1220" i="133"/>
  <c r="F1898" i="133"/>
  <c r="F3775" i="133"/>
  <c r="F6526" i="133"/>
  <c r="F1964" i="133"/>
  <c r="F3196" i="133"/>
  <c r="F281" i="133"/>
  <c r="F1517" i="133"/>
  <c r="F3109" i="133"/>
  <c r="F4456" i="133"/>
  <c r="F4173" i="133"/>
  <c r="F1707" i="133"/>
  <c r="F2332" i="133"/>
  <c r="F3906" i="133"/>
  <c r="F7844" i="133"/>
  <c r="F3829" i="133"/>
  <c r="F1215" i="133"/>
  <c r="F2542" i="133"/>
  <c r="F7167" i="133"/>
  <c r="F3220" i="133"/>
  <c r="F3201" i="133"/>
  <c r="F6375" i="133"/>
  <c r="F394" i="133"/>
  <c r="F201" i="133"/>
  <c r="F3289" i="133"/>
  <c r="F6307" i="133"/>
  <c r="F3718" i="133"/>
  <c r="F6247" i="133"/>
  <c r="F6936" i="133"/>
  <c r="F7486" i="133"/>
  <c r="F887" i="133"/>
  <c r="F5271" i="133"/>
  <c r="F5507" i="133"/>
  <c r="F3279" i="133"/>
  <c r="F6730" i="133"/>
  <c r="F2836" i="133"/>
  <c r="F1440" i="133"/>
  <c r="F7638" i="133"/>
  <c r="F7523" i="133"/>
  <c r="F1662" i="133"/>
  <c r="F1228" i="133"/>
  <c r="F5857" i="133"/>
  <c r="F1478" i="133"/>
  <c r="F6645" i="133"/>
  <c r="F2350" i="133"/>
  <c r="F5205" i="133"/>
  <c r="F4398" i="133"/>
  <c r="F3491" i="133"/>
  <c r="F4024" i="133"/>
  <c r="F4052" i="133"/>
  <c r="F951" i="133"/>
  <c r="F3415" i="133"/>
  <c r="F6516" i="133"/>
  <c r="F4399" i="133"/>
  <c r="F4087" i="133"/>
  <c r="F6437" i="133"/>
  <c r="F3461" i="133"/>
  <c r="F3914" i="133"/>
  <c r="F6641" i="133"/>
  <c r="F987" i="133"/>
  <c r="F2735" i="133"/>
  <c r="F1407" i="133"/>
  <c r="F6725" i="133"/>
  <c r="F2365" i="133"/>
  <c r="F7993" i="133"/>
  <c r="F582" i="133"/>
  <c r="F43" i="133"/>
  <c r="F7921" i="133"/>
  <c r="F7259" i="133"/>
  <c r="F1211" i="133"/>
  <c r="F2424" i="133"/>
  <c r="F3409" i="133"/>
  <c r="F6615" i="133"/>
  <c r="F908" i="133"/>
  <c r="F324" i="133"/>
  <c r="F7111" i="133"/>
  <c r="F4450" i="133"/>
  <c r="F2837" i="133"/>
  <c r="F3440" i="133"/>
  <c r="F117" i="133"/>
  <c r="F7392" i="133"/>
  <c r="F2024" i="133"/>
  <c r="F2620" i="133"/>
  <c r="F3272" i="133"/>
  <c r="F4788" i="133"/>
  <c r="F7341" i="133"/>
  <c r="F2908" i="133"/>
  <c r="F6023" i="133"/>
  <c r="F6694" i="133"/>
  <c r="F6604" i="133"/>
  <c r="F3200" i="133"/>
  <c r="F6917" i="133"/>
  <c r="F7238" i="133"/>
  <c r="F1381" i="133"/>
  <c r="F1724" i="133"/>
  <c r="F3382" i="133"/>
  <c r="F5787" i="133"/>
  <c r="F3238" i="133"/>
  <c r="F7509" i="133"/>
  <c r="F786" i="133"/>
  <c r="F1520" i="133"/>
  <c r="F6711" i="133"/>
  <c r="F6207" i="133"/>
  <c r="F5186" i="133"/>
  <c r="F4594" i="133"/>
  <c r="F4795" i="133"/>
  <c r="F1219" i="133"/>
  <c r="F3083" i="133"/>
  <c r="F1450" i="133"/>
  <c r="F4126" i="133"/>
  <c r="F5426" i="133"/>
  <c r="F1833" i="133"/>
  <c r="F4937" i="133"/>
  <c r="F6886" i="133"/>
  <c r="F3331" i="133"/>
  <c r="F4591" i="133"/>
  <c r="F7649" i="133"/>
  <c r="F1443" i="133"/>
  <c r="F7951" i="133"/>
  <c r="F1137" i="133"/>
  <c r="F1348" i="133"/>
  <c r="F1663" i="133"/>
  <c r="F309" i="133"/>
  <c r="F5525" i="133"/>
  <c r="F2331" i="133"/>
  <c r="F2967" i="133"/>
  <c r="F1927" i="133"/>
  <c r="F4757" i="133"/>
  <c r="F7361" i="133"/>
  <c r="F1338" i="133"/>
  <c r="F3810" i="133"/>
  <c r="F6603" i="133"/>
  <c r="F5218" i="133"/>
  <c r="F6611" i="133"/>
  <c r="F3610" i="133"/>
  <c r="F2651" i="133"/>
  <c r="F1725" i="133"/>
  <c r="F732" i="133"/>
  <c r="F3766" i="133"/>
  <c r="F3351" i="133"/>
  <c r="F2707" i="133"/>
  <c r="F472" i="133"/>
  <c r="F7097" i="133"/>
  <c r="F571" i="133"/>
  <c r="F7630" i="133"/>
  <c r="F2281" i="133"/>
  <c r="F6058" i="133"/>
  <c r="F4354" i="133"/>
  <c r="F1083" i="133"/>
  <c r="F2621" i="133"/>
  <c r="F743" i="133"/>
  <c r="F1245" i="133"/>
  <c r="F2708" i="133"/>
  <c r="F5366" i="133"/>
  <c r="F6190" i="133"/>
  <c r="F806" i="133"/>
  <c r="F3702" i="133"/>
  <c r="F6169" i="133"/>
  <c r="F6054" i="133"/>
  <c r="F2719" i="133"/>
  <c r="F4368" i="133"/>
  <c r="F2705" i="133"/>
  <c r="F7002" i="133"/>
  <c r="F996" i="133"/>
  <c r="F5626" i="133"/>
  <c r="F6742" i="133"/>
  <c r="F2843" i="133"/>
  <c r="F2992" i="133"/>
  <c r="F4568" i="133"/>
  <c r="F6740" i="133"/>
  <c r="F2098" i="133"/>
  <c r="F755" i="133"/>
  <c r="F1977" i="133"/>
  <c r="F2003" i="133"/>
  <c r="F5458" i="133"/>
  <c r="F1745" i="133"/>
  <c r="F5422" i="133"/>
  <c r="F6558" i="133"/>
  <c r="F2692" i="133"/>
  <c r="F196" i="133"/>
  <c r="F6826" i="133"/>
  <c r="F792" i="133"/>
  <c r="F1821" i="133"/>
  <c r="F575" i="133"/>
  <c r="F7897" i="133"/>
  <c r="F7736" i="133"/>
  <c r="F7255" i="133"/>
  <c r="F6416" i="133"/>
  <c r="F7665" i="133"/>
  <c r="F1056" i="133"/>
  <c r="F2485" i="133"/>
  <c r="F6384" i="133"/>
  <c r="F7870" i="133"/>
  <c r="F7408" i="133"/>
  <c r="F5125" i="133"/>
  <c r="F1899" i="133"/>
  <c r="F3561" i="133"/>
  <c r="F3908" i="133"/>
  <c r="F3699" i="133"/>
  <c r="F2377" i="133"/>
  <c r="F6709" i="133"/>
  <c r="F1616" i="133"/>
  <c r="F2314" i="133"/>
  <c r="F5706" i="133"/>
  <c r="F3282" i="133"/>
  <c r="F7786" i="133"/>
  <c r="F6933" i="133"/>
  <c r="F6452" i="133"/>
  <c r="F5543" i="133"/>
  <c r="F1000" i="133"/>
  <c r="F4694" i="133"/>
  <c r="F7911" i="133"/>
  <c r="F2165" i="133"/>
  <c r="F2779" i="133"/>
  <c r="F5564" i="133"/>
  <c r="F6756" i="133"/>
  <c r="F6225" i="133"/>
  <c r="F5200" i="133"/>
  <c r="F5128" i="133"/>
  <c r="F5654" i="133"/>
  <c r="F6639" i="133"/>
  <c r="F3582" i="133"/>
  <c r="F5401" i="133"/>
  <c r="F1535" i="133"/>
  <c r="F2684" i="133"/>
  <c r="F5412" i="133"/>
  <c r="F7578" i="133"/>
  <c r="F3124" i="133"/>
  <c r="F4299" i="133"/>
  <c r="F3884" i="133"/>
  <c r="F1972" i="133"/>
  <c r="F7726" i="133"/>
  <c r="F5454" i="133"/>
  <c r="F7318" i="133"/>
  <c r="F7863" i="133"/>
  <c r="F4138" i="133"/>
  <c r="F7363" i="133"/>
  <c r="F6218" i="133"/>
  <c r="F7959" i="133"/>
  <c r="F7309" i="133"/>
  <c r="F5674" i="133"/>
  <c r="F5830" i="133"/>
  <c r="F2476" i="133"/>
  <c r="F1089" i="133"/>
  <c r="F4146" i="133"/>
  <c r="F4844" i="133"/>
  <c r="F2187" i="133"/>
  <c r="F3943" i="133"/>
  <c r="F1069" i="133"/>
  <c r="F1053" i="133"/>
  <c r="F3380" i="133"/>
  <c r="F3947" i="133"/>
  <c r="F2962" i="133"/>
  <c r="F2667" i="133"/>
  <c r="F2581" i="133"/>
  <c r="F3565" i="133"/>
  <c r="F1749" i="133"/>
  <c r="F1198" i="133"/>
  <c r="F462" i="133"/>
  <c r="F865" i="133"/>
  <c r="F6490" i="133"/>
  <c r="F2634" i="133"/>
  <c r="F6728" i="133"/>
  <c r="F2731" i="133"/>
  <c r="F2411" i="133"/>
  <c r="F7308" i="133"/>
  <c r="F1615" i="133"/>
  <c r="F7985" i="133"/>
  <c r="F781" i="133"/>
  <c r="F7721" i="133"/>
  <c r="F1283" i="133"/>
  <c r="F5580" i="133"/>
  <c r="F5287" i="133"/>
  <c r="F6404" i="133"/>
  <c r="F1714" i="133"/>
  <c r="F7422" i="133"/>
  <c r="F4951" i="133"/>
  <c r="F5207" i="133"/>
  <c r="F3669" i="133"/>
  <c r="F3591" i="133"/>
  <c r="F6697" i="133"/>
  <c r="F3604" i="133"/>
  <c r="F3485" i="133"/>
  <c r="F6632" i="133"/>
  <c r="F7105" i="133"/>
  <c r="F2294" i="133"/>
  <c r="F4206" i="133"/>
  <c r="F3886" i="133"/>
  <c r="F2801" i="133"/>
  <c r="F2339" i="133"/>
  <c r="F3820" i="133"/>
  <c r="F7219" i="133"/>
  <c r="F783" i="133"/>
  <c r="F7307" i="133"/>
  <c r="F5929" i="133"/>
  <c r="F3945" i="133"/>
  <c r="F4204" i="133"/>
  <c r="F6714" i="133"/>
  <c r="F2948" i="133"/>
  <c r="F2733" i="133"/>
  <c r="F2231" i="133"/>
  <c r="F170" i="133"/>
  <c r="F2147" i="133"/>
  <c r="F3525" i="133"/>
  <c r="F1596" i="133"/>
  <c r="F4578" i="133"/>
  <c r="F2480" i="133"/>
  <c r="F1764" i="133"/>
  <c r="F4949" i="133"/>
  <c r="F2557" i="133"/>
  <c r="F1431" i="133"/>
  <c r="F7800" i="133"/>
  <c r="F3532" i="133"/>
  <c r="F2666" i="133"/>
  <c r="F1112" i="133"/>
  <c r="F1697" i="133"/>
  <c r="F5256" i="133"/>
  <c r="F3640" i="133"/>
  <c r="F56" i="133"/>
  <c r="F7544" i="133"/>
  <c r="F3536" i="133"/>
  <c r="F5862" i="133"/>
  <c r="F6880" i="133"/>
  <c r="F913" i="133"/>
  <c r="F7530" i="133"/>
  <c r="F7362" i="133"/>
  <c r="F1026" i="133"/>
  <c r="F7633" i="133"/>
  <c r="F1829" i="133"/>
  <c r="F3019" i="133"/>
  <c r="F4277" i="133"/>
  <c r="F3671" i="133"/>
  <c r="F4223" i="133"/>
  <c r="F6812" i="133"/>
  <c r="F4096" i="133"/>
  <c r="F1995" i="133"/>
  <c r="F4039" i="133"/>
  <c r="F6060" i="133"/>
  <c r="F5920" i="133"/>
  <c r="F2866" i="133"/>
  <c r="F1529" i="133"/>
  <c r="F298" i="133"/>
  <c r="F5291" i="133"/>
  <c r="F5723" i="133"/>
  <c r="F4919" i="133"/>
  <c r="F6562" i="133"/>
  <c r="F1260" i="133"/>
  <c r="F4276" i="133"/>
  <c r="F3262" i="133"/>
  <c r="F1599" i="133"/>
  <c r="F3983" i="133"/>
  <c r="F7774" i="133"/>
  <c r="F6937" i="133"/>
  <c r="F7077" i="133"/>
  <c r="F5547" i="133"/>
  <c r="F6126" i="133"/>
  <c r="F7891" i="133"/>
  <c r="F3845" i="133"/>
  <c r="F2778" i="133"/>
  <c r="F1525" i="133"/>
  <c r="F256" i="133"/>
  <c r="F2049" i="133"/>
  <c r="F4142" i="133"/>
  <c r="F3771" i="133"/>
  <c r="F717" i="133"/>
  <c r="F5492" i="133"/>
  <c r="F6504" i="133"/>
  <c r="F431" i="133"/>
  <c r="F979" i="133"/>
  <c r="F3172" i="133"/>
  <c r="F7387" i="133"/>
  <c r="F630" i="133"/>
  <c r="F6465" i="133"/>
  <c r="F3747" i="133"/>
  <c r="F2223" i="133"/>
  <c r="F7209" i="133"/>
  <c r="F5823" i="133"/>
  <c r="F7782" i="133"/>
  <c r="F7764" i="133"/>
  <c r="F3251" i="133"/>
  <c r="F6040" i="133"/>
  <c r="F5760" i="133"/>
  <c r="F5676" i="133"/>
  <c r="F4922" i="133"/>
  <c r="F6566" i="133"/>
  <c r="F3774" i="133"/>
  <c r="F7683" i="133"/>
  <c r="F1584" i="133"/>
  <c r="F785" i="133"/>
  <c r="F3573" i="133"/>
  <c r="F1890" i="133"/>
  <c r="F5331" i="133"/>
  <c r="F3493" i="133"/>
  <c r="F1892" i="133"/>
  <c r="F1562" i="133"/>
  <c r="F4170" i="133"/>
  <c r="F361" i="133"/>
  <c r="F6512" i="133"/>
  <c r="F4290" i="133"/>
  <c r="F2420" i="133"/>
  <c r="F4955" i="133"/>
  <c r="F4818" i="133"/>
  <c r="F6432" i="133"/>
  <c r="F7526" i="133"/>
  <c r="F6427" i="133"/>
  <c r="F574" i="133"/>
  <c r="F6810" i="133"/>
  <c r="F7997" i="133"/>
  <c r="F7929" i="133"/>
  <c r="F7159" i="133"/>
  <c r="F7588" i="133"/>
  <c r="F6007" i="133"/>
  <c r="F851" i="133"/>
  <c r="F3990" i="133"/>
  <c r="F1364" i="133"/>
  <c r="F6003" i="133"/>
  <c r="F568" i="133"/>
  <c r="F4370" i="133"/>
  <c r="F2685" i="133"/>
  <c r="F3968" i="133"/>
  <c r="F2129" i="133"/>
  <c r="F411" i="133"/>
  <c r="F989" i="133"/>
  <c r="F6137" i="133"/>
  <c r="F4346" i="133"/>
  <c r="F7694" i="133"/>
  <c r="F2516" i="133"/>
  <c r="F1757" i="133"/>
  <c r="F2912" i="133"/>
  <c r="F2793" i="133"/>
  <c r="F921" i="133"/>
  <c r="F258" i="133"/>
  <c r="F6502" i="133"/>
  <c r="F3050" i="133"/>
  <c r="F7612" i="133"/>
  <c r="F6582" i="133"/>
  <c r="F3400" i="133"/>
  <c r="F26" i="133"/>
  <c r="F155" i="133"/>
  <c r="F2118" i="133"/>
  <c r="F7190" i="133"/>
  <c r="F2183" i="133"/>
  <c r="F3790" i="133"/>
  <c r="F5279" i="133"/>
  <c r="F7427" i="133"/>
  <c r="F6161" i="133"/>
  <c r="F5064" i="133"/>
  <c r="F5498" i="133"/>
  <c r="F3406" i="133"/>
  <c r="F1565" i="133"/>
  <c r="F7374" i="133"/>
  <c r="F1344" i="133"/>
  <c r="F2972" i="133"/>
  <c r="F2319" i="133"/>
  <c r="F3365" i="133"/>
  <c r="F5939" i="133"/>
  <c r="F2556" i="133"/>
  <c r="F6537" i="133"/>
  <c r="F5835" i="133"/>
  <c r="F4502" i="133"/>
  <c r="F1601" i="133"/>
  <c r="F2959" i="133"/>
  <c r="F2888" i="133"/>
  <c r="F3516" i="133"/>
  <c r="F2831" i="133"/>
  <c r="F6679" i="133"/>
  <c r="F2259" i="133"/>
  <c r="F5890" i="133"/>
  <c r="F2493" i="133"/>
  <c r="F956" i="133"/>
  <c r="F4496" i="133"/>
  <c r="F4682" i="133"/>
  <c r="F5172" i="133"/>
  <c r="F818" i="133"/>
  <c r="F1560" i="133"/>
  <c r="F6596" i="133"/>
  <c r="F3711" i="133"/>
  <c r="F5520" i="133"/>
  <c r="F6133" i="133"/>
  <c r="F1779" i="133"/>
  <c r="F187" i="133"/>
  <c r="F6870" i="133"/>
  <c r="F3923" i="133"/>
  <c r="F4168" i="133"/>
  <c r="F7925" i="133"/>
  <c r="F4733" i="133"/>
  <c r="F798" i="133"/>
  <c r="F6924" i="133"/>
  <c r="F6457" i="133"/>
  <c r="F4498" i="133"/>
  <c r="F5516" i="133"/>
  <c r="F1679" i="133"/>
  <c r="F713" i="133"/>
  <c r="F3812" i="133"/>
  <c r="F5214" i="133"/>
  <c r="F6844" i="133"/>
  <c r="F1187" i="133"/>
  <c r="F5972" i="133"/>
  <c r="F29" i="133"/>
  <c r="F5203" i="133"/>
  <c r="F5824" i="133"/>
  <c r="F7604" i="133"/>
  <c r="F5045" i="133"/>
  <c r="F287" i="133"/>
  <c r="F5223" i="133"/>
  <c r="F1050" i="133"/>
  <c r="F7567" i="133"/>
  <c r="F1926" i="133"/>
  <c r="F5715" i="133"/>
  <c r="F6096" i="133"/>
  <c r="F3761" i="133"/>
  <c r="F353" i="133"/>
  <c r="F4850" i="133"/>
  <c r="F6417" i="133"/>
  <c r="F4555" i="133"/>
  <c r="F2548" i="133"/>
  <c r="F4086" i="133"/>
  <c r="F5178" i="133"/>
  <c r="F143" i="133"/>
  <c r="F7221" i="133"/>
  <c r="F7966" i="133"/>
  <c r="F2828" i="133"/>
  <c r="F7431" i="133"/>
  <c r="F7723" i="133"/>
  <c r="F2082" i="133"/>
  <c r="F44" i="133"/>
  <c r="F2154" i="133"/>
  <c r="F2157" i="133"/>
  <c r="F5661" i="133"/>
  <c r="F1831" i="133"/>
  <c r="F1434" i="133"/>
  <c r="F5638" i="133"/>
  <c r="F5193" i="133"/>
  <c r="F6815" i="133"/>
  <c r="F5985" i="133"/>
  <c r="F4152" i="133"/>
  <c r="F7562" i="133"/>
  <c r="F5104" i="133"/>
  <c r="F3850" i="133"/>
  <c r="F2647" i="133"/>
  <c r="F1027" i="133"/>
  <c r="F3338" i="133"/>
  <c r="F5551" i="133"/>
  <c r="F3795" i="133"/>
  <c r="F2812" i="133"/>
  <c r="F440" i="133"/>
  <c r="F3644" i="133"/>
  <c r="F2861" i="133"/>
  <c r="F2270" i="133"/>
  <c r="F4529" i="133"/>
  <c r="F1465" i="133"/>
  <c r="F7347" i="133"/>
  <c r="F3986" i="133"/>
  <c r="F7682" i="133"/>
  <c r="F3940" i="133"/>
  <c r="F6681" i="133"/>
  <c r="F3608" i="133"/>
  <c r="F466" i="133"/>
  <c r="F2963" i="133"/>
  <c r="F2807" i="133"/>
  <c r="F7932" i="133"/>
  <c r="F7081" i="133"/>
  <c r="F6998" i="133"/>
  <c r="F6170" i="133"/>
  <c r="F2632" i="133"/>
  <c r="F2227" i="133"/>
  <c r="F5070" i="133"/>
  <c r="F4537" i="133"/>
  <c r="F3727" i="133"/>
  <c r="F1079" i="133"/>
  <c r="F1675" i="133"/>
  <c r="F3653" i="133"/>
  <c r="F3066" i="133"/>
  <c r="F5417" i="133"/>
  <c r="F7873" i="133"/>
  <c r="F6099" i="133"/>
  <c r="F5575" i="133"/>
  <c r="F6268" i="133"/>
  <c r="F2080" i="133"/>
  <c r="F2144" i="133"/>
  <c r="F539" i="133"/>
  <c r="F1236" i="133"/>
  <c r="F1718" i="133"/>
  <c r="F3414" i="133"/>
  <c r="F4477" i="133"/>
  <c r="F4969" i="133"/>
  <c r="F2643" i="133"/>
  <c r="F4785" i="133"/>
  <c r="F1603" i="133"/>
  <c r="F403" i="133"/>
  <c r="F7939" i="133"/>
  <c r="F3031" i="133"/>
  <c r="F4464" i="133"/>
  <c r="F495" i="133"/>
  <c r="F6591" i="133"/>
  <c r="F5932" i="133"/>
  <c r="F3585" i="133"/>
  <c r="F935" i="133"/>
  <c r="F7605" i="133"/>
  <c r="F7775" i="133"/>
  <c r="F1177" i="133"/>
  <c r="F6849" i="133"/>
  <c r="F1343" i="133"/>
  <c r="F3556" i="133"/>
  <c r="F5060" i="133"/>
  <c r="F2994" i="133"/>
  <c r="F6430" i="133"/>
  <c r="F4847" i="133"/>
  <c r="F3650" i="133"/>
  <c r="F6239" i="133"/>
  <c r="F4350" i="133"/>
  <c r="F207" i="133"/>
  <c r="F1854" i="133"/>
  <c r="F2504" i="133"/>
  <c r="F6045" i="133"/>
  <c r="F5579" i="133"/>
  <c r="F7607" i="133"/>
  <c r="F115" i="133"/>
  <c r="F8006" i="133"/>
  <c r="F1415" i="133"/>
  <c r="F5542" i="133"/>
  <c r="F7903" i="133"/>
  <c r="F3305" i="133"/>
  <c r="F2433" i="133"/>
  <c r="F4413" i="133"/>
  <c r="F1597" i="133"/>
  <c r="F1352" i="133"/>
  <c r="F727" i="133"/>
  <c r="F3951" i="133"/>
  <c r="F59" i="133"/>
  <c r="F1393" i="133"/>
  <c r="F6534" i="133"/>
  <c r="F827" i="133"/>
  <c r="F4193" i="133"/>
  <c r="F625" i="133"/>
  <c r="F6105" i="133"/>
  <c r="F72" i="133"/>
  <c r="F561" i="133"/>
  <c r="F2315" i="133"/>
  <c r="F7016" i="133"/>
  <c r="F2956" i="133"/>
  <c r="F1933" i="133"/>
  <c r="F2130" i="133"/>
  <c r="F4084" i="133"/>
  <c r="F4820" i="133"/>
  <c r="F6411" i="133"/>
  <c r="F136" i="133"/>
  <c r="F2096" i="133"/>
  <c r="F5692" i="133"/>
  <c r="F1835" i="133"/>
  <c r="F6599" i="133"/>
  <c r="F686" i="133"/>
  <c r="F5273" i="133"/>
  <c r="F3362" i="133"/>
  <c r="F2713" i="133"/>
  <c r="F3429" i="133"/>
  <c r="F2907" i="133"/>
  <c r="F2068" i="133"/>
  <c r="F2664" i="133"/>
  <c r="F2054" i="133"/>
  <c r="F6989" i="133"/>
  <c r="F6673" i="133"/>
  <c r="F5576" i="133"/>
  <c r="F1173" i="133"/>
  <c r="F6429" i="133"/>
  <c r="F1094" i="133"/>
  <c r="F4224" i="133"/>
  <c r="F4980" i="133"/>
  <c r="F2598" i="133"/>
  <c r="F882" i="133"/>
  <c r="F7463" i="133"/>
  <c r="F939" i="133"/>
  <c r="F7680" i="133"/>
  <c r="F463" i="133"/>
  <c r="F4803" i="133"/>
  <c r="F3428" i="133"/>
  <c r="F7507" i="133"/>
  <c r="F5926" i="133"/>
  <c r="F704" i="133"/>
  <c r="F1760" i="133"/>
  <c r="F55" i="133"/>
  <c r="F3084" i="133"/>
  <c r="F1809" i="133"/>
  <c r="F1036" i="133"/>
  <c r="F2898" i="133"/>
  <c r="F2343" i="133"/>
  <c r="F1384" i="133"/>
  <c r="F2321" i="133"/>
  <c r="F4131" i="133"/>
  <c r="F7601" i="133"/>
  <c r="F7326" i="133"/>
  <c r="F5144" i="133"/>
  <c r="F6653" i="133"/>
  <c r="F4134" i="133"/>
  <c r="F4261" i="133"/>
  <c r="F7355" i="133"/>
  <c r="F4776" i="133"/>
  <c r="F5845" i="133"/>
  <c r="F3225" i="133"/>
  <c r="F7553" i="133"/>
  <c r="F1826" i="133"/>
  <c r="F5563" i="133"/>
  <c r="F7123" i="133"/>
  <c r="F6847" i="133"/>
  <c r="F1732" i="133"/>
  <c r="F3393" i="133"/>
  <c r="F5820" i="133"/>
  <c r="F1077" i="133"/>
  <c r="F3580" i="133"/>
  <c r="F867" i="133"/>
  <c r="F2865" i="133"/>
  <c r="F1368" i="133"/>
  <c r="F7049" i="133"/>
  <c r="F5817" i="133"/>
  <c r="F6213" i="133"/>
  <c r="F5041" i="133"/>
  <c r="F2256" i="133"/>
  <c r="F1895" i="133"/>
  <c r="F622" i="133"/>
  <c r="F5636" i="133"/>
  <c r="F3902" i="133"/>
  <c r="F3885" i="133"/>
  <c r="F7119" i="133"/>
  <c r="F6339" i="133"/>
  <c r="F1793" i="133"/>
  <c r="F2942" i="133"/>
  <c r="F3280" i="133"/>
  <c r="F6550" i="133"/>
  <c r="F3307" i="133"/>
  <c r="F7585" i="133"/>
  <c r="F2629" i="133"/>
  <c r="F4313" i="133"/>
  <c r="F7009" i="133"/>
  <c r="F1952" i="133"/>
  <c r="F3781" i="133"/>
  <c r="F2821" i="133"/>
  <c r="F789" i="133"/>
  <c r="F4321" i="133"/>
  <c r="F2642" i="133"/>
  <c r="F5467" i="133"/>
  <c r="F3717" i="133"/>
  <c r="F6325" i="133"/>
  <c r="F1282" i="133"/>
  <c r="F4176" i="133"/>
  <c r="F230" i="133"/>
  <c r="F7041" i="133"/>
  <c r="F6233" i="133"/>
  <c r="F955" i="133"/>
  <c r="F410" i="133"/>
  <c r="F4640" i="133"/>
  <c r="F7406" i="133"/>
  <c r="F6522" i="133"/>
  <c r="F553" i="133"/>
  <c r="F4364" i="133"/>
  <c r="F2510" i="133"/>
  <c r="F1072" i="133"/>
  <c r="F3870" i="133"/>
  <c r="F7699" i="133"/>
  <c r="F3281" i="133"/>
  <c r="F6382" i="133"/>
  <c r="F5483" i="133"/>
  <c r="F4650" i="133"/>
  <c r="F5567" i="133"/>
  <c r="F559" i="133"/>
  <c r="F7501" i="133"/>
  <c r="F7115" i="133"/>
  <c r="F6786" i="133"/>
  <c r="F3150" i="133"/>
  <c r="F2987" i="133"/>
  <c r="F5358" i="133"/>
  <c r="F1371" i="133"/>
  <c r="F7153" i="133"/>
  <c r="F6209" i="133"/>
  <c r="F3442" i="133"/>
  <c r="F7145" i="133"/>
  <c r="F5979" i="133"/>
  <c r="F7783" i="133"/>
  <c r="F6431" i="133"/>
  <c r="F1331" i="133"/>
  <c r="F5313" i="133"/>
  <c r="F1406" i="133"/>
  <c r="F22" i="133"/>
  <c r="F6145" i="133"/>
  <c r="F5742" i="133"/>
  <c r="F3000" i="133"/>
  <c r="F5675" i="133"/>
  <c r="F3163" i="133"/>
  <c r="F1986" i="133"/>
  <c r="F6290" i="133"/>
  <c r="F1201" i="133"/>
  <c r="F8029" i="133"/>
  <c r="F3015" i="133"/>
  <c r="F1394" i="133"/>
  <c r="F7465" i="133"/>
  <c r="F6479" i="133"/>
  <c r="F1207" i="133"/>
  <c r="F737" i="133"/>
  <c r="F6171" i="133"/>
  <c r="F3682" i="133"/>
  <c r="F959" i="133"/>
  <c r="F2671" i="133"/>
  <c r="F3106" i="133"/>
  <c r="F3132" i="133"/>
  <c r="F285" i="133"/>
  <c r="F3254" i="133"/>
  <c r="F1686" i="133"/>
  <c r="F5541" i="133"/>
  <c r="F5704" i="133"/>
  <c r="F5210" i="133"/>
  <c r="F1188" i="133"/>
  <c r="F6024" i="133"/>
  <c r="F3674" i="133"/>
  <c r="F7266" i="133"/>
  <c r="F3233" i="133"/>
  <c r="F1629" i="133"/>
  <c r="F61" i="133"/>
  <c r="F2221" i="133"/>
  <c r="F5071" i="133"/>
  <c r="F773" i="133"/>
  <c r="F242" i="133"/>
  <c r="F5474" i="133"/>
  <c r="F1541" i="133"/>
  <c r="F1158" i="133"/>
  <c r="F4636" i="133"/>
  <c r="F731" i="133"/>
  <c r="F7884" i="133"/>
  <c r="F5633" i="133"/>
  <c r="F5707" i="133"/>
  <c r="F6796" i="133"/>
  <c r="F1633" i="133"/>
  <c r="F1292" i="133"/>
  <c r="F2443" i="133"/>
  <c r="F6293" i="133"/>
  <c r="F7277" i="133"/>
  <c r="F1861" i="133"/>
  <c r="F4436" i="133"/>
  <c r="F2176" i="133"/>
  <c r="F7434" i="133"/>
  <c r="F4711" i="133"/>
  <c r="F2455" i="133"/>
  <c r="F1315" i="133"/>
  <c r="F1275" i="133"/>
  <c r="F7869" i="133"/>
  <c r="F6764" i="133"/>
  <c r="F7157" i="133"/>
  <c r="F3530" i="133"/>
  <c r="F6525" i="133"/>
  <c r="F5893" i="133"/>
  <c r="F5385" i="133"/>
  <c r="F6319" i="133"/>
  <c r="F5304" i="133"/>
  <c r="F4021" i="133"/>
  <c r="F3166" i="133"/>
  <c r="F5486" i="133"/>
  <c r="F5263" i="133"/>
  <c r="F2193" i="133"/>
  <c r="F4451" i="133"/>
  <c r="F4457" i="133"/>
  <c r="F1546" i="133"/>
  <c r="F6470" i="133"/>
  <c r="F3370" i="133"/>
  <c r="F5683" i="133"/>
  <c r="F5834" i="133"/>
  <c r="F3611" i="133"/>
  <c r="F237" i="133"/>
  <c r="F4053" i="133"/>
  <c r="F5407" i="133"/>
  <c r="F896" i="133"/>
  <c r="F7829" i="133"/>
  <c r="F1139" i="133"/>
  <c r="F7094" i="133"/>
  <c r="F226" i="133"/>
  <c r="F2519" i="133"/>
  <c r="F6002" i="133"/>
  <c r="F5061" i="133"/>
  <c r="F3687" i="133"/>
  <c r="F1303" i="133"/>
  <c r="F6576" i="133"/>
  <c r="F5197" i="133"/>
  <c r="F2469" i="133"/>
  <c r="F1309" i="133"/>
  <c r="F6458" i="133"/>
  <c r="F6910" i="133"/>
  <c r="F3484" i="133"/>
  <c r="F915" i="133"/>
  <c r="F535" i="133"/>
  <c r="F3909" i="133"/>
  <c r="F1281" i="133"/>
  <c r="F1998" i="133"/>
  <c r="F3792" i="133"/>
  <c r="F932" i="133"/>
  <c r="F1076" i="133"/>
  <c r="F2218" i="133"/>
  <c r="F4793" i="133"/>
  <c r="F703" i="133"/>
  <c r="F4881" i="133"/>
  <c r="F3981" i="133"/>
  <c r="F7716" i="133"/>
  <c r="F4565" i="133"/>
  <c r="F893" i="133"/>
  <c r="F8000" i="133"/>
  <c r="F7731" i="133"/>
  <c r="F6330" i="133"/>
  <c r="F354" i="133"/>
  <c r="F2271" i="133"/>
  <c r="F175" i="133"/>
  <c r="F6203" i="133"/>
  <c r="F6091" i="133"/>
  <c r="F4099" i="133"/>
  <c r="F7208" i="133"/>
  <c r="F999" i="133"/>
  <c r="F271" i="133"/>
  <c r="F6816" i="133"/>
  <c r="F6279" i="133"/>
  <c r="F5680" i="133"/>
  <c r="F6557" i="133"/>
  <c r="F5898" i="133"/>
  <c r="F1464" i="133"/>
  <c r="F2055" i="133"/>
  <c r="F1016" i="133"/>
  <c r="F7446" i="133"/>
  <c r="F7900" i="133"/>
  <c r="F7485" i="133"/>
  <c r="F7545" i="133"/>
  <c r="F3535" i="133"/>
  <c r="F527" i="133"/>
  <c r="F801" i="133"/>
  <c r="F4525" i="133"/>
  <c r="F7452" i="133"/>
  <c r="F212" i="133"/>
  <c r="F1785" i="133"/>
  <c r="F488" i="133"/>
  <c r="F427" i="133"/>
  <c r="F4285" i="133"/>
  <c r="F67" i="133"/>
  <c r="F499" i="133"/>
  <c r="F508" i="133"/>
  <c r="F4986" i="133"/>
  <c r="F376" i="133"/>
  <c r="F7756" i="133"/>
  <c r="F274" i="133"/>
  <c r="F6356" i="133"/>
  <c r="F178" i="133"/>
  <c r="F7210" i="133"/>
  <c r="F110" i="133"/>
  <c r="F1771" i="133"/>
  <c r="F234" i="133"/>
  <c r="F5870" i="133"/>
  <c r="F4668" i="133"/>
  <c r="F2391" i="133"/>
  <c r="F6807" i="133"/>
  <c r="F1339" i="133"/>
  <c r="F2762" i="133"/>
  <c r="F6859" i="133"/>
  <c r="F1456" i="133"/>
  <c r="F3216" i="133"/>
  <c r="F6718" i="133"/>
  <c r="F7423" i="133"/>
  <c r="F2031" i="133"/>
  <c r="F2633" i="133"/>
  <c r="F5280" i="133"/>
  <c r="F4376" i="133"/>
  <c r="F1993" i="133"/>
  <c r="F4330" i="133"/>
  <c r="F3039" i="133"/>
  <c r="F8038" i="133"/>
  <c r="F5403" i="133"/>
  <c r="F7733" i="133"/>
  <c r="F5918" i="133"/>
  <c r="F7349" i="133"/>
  <c r="F522" i="133"/>
  <c r="F6592" i="133"/>
  <c r="F2508" i="133"/>
  <c r="F6041" i="133"/>
  <c r="F4981" i="133"/>
  <c r="F2430" i="133"/>
  <c r="F648" i="133"/>
  <c r="F2847" i="133"/>
  <c r="F5372" i="133"/>
  <c r="F6443" i="133"/>
  <c r="F3315" i="133"/>
  <c r="F4918" i="133"/>
  <c r="F5705" i="133"/>
  <c r="F2791" i="133"/>
  <c r="F2856" i="133"/>
  <c r="F1548" i="133"/>
  <c r="F6112" i="133"/>
  <c r="F2751" i="133"/>
  <c r="F2110" i="133"/>
  <c r="F6072" i="133"/>
  <c r="F2701" i="133"/>
  <c r="F5086" i="133"/>
  <c r="F6174" i="133"/>
  <c r="F6916" i="133"/>
  <c r="F4840" i="133"/>
  <c r="F322" i="133"/>
  <c r="F264" i="133"/>
  <c r="F7154" i="133"/>
  <c r="F172" i="133"/>
  <c r="F21" i="133"/>
  <c r="F377" i="133"/>
  <c r="F5947" i="133"/>
  <c r="F4602" i="133"/>
  <c r="F245" i="133"/>
  <c r="F3648" i="133"/>
  <c r="F3327" i="133"/>
  <c r="F6542" i="133"/>
  <c r="F7574" i="133"/>
  <c r="F7696" i="133"/>
  <c r="F4417" i="133"/>
  <c r="F4832" i="133"/>
  <c r="F5605" i="133"/>
  <c r="F4714" i="133"/>
  <c r="F1090" i="133"/>
  <c r="F5308" i="133"/>
  <c r="F3755" i="133"/>
  <c r="F3235" i="133"/>
  <c r="F7037" i="133"/>
  <c r="F1669" i="133"/>
  <c r="F7417" i="133"/>
  <c r="F5965" i="133"/>
  <c r="F182" i="133"/>
  <c r="F662" i="133"/>
  <c r="F3626" i="133"/>
  <c r="F7364" i="133"/>
  <c r="F3794" i="133"/>
  <c r="F7329" i="133"/>
  <c r="F296" i="133"/>
  <c r="F655" i="133"/>
  <c r="F5359" i="133"/>
  <c r="F3487" i="133"/>
  <c r="F1722" i="133"/>
  <c r="F1023" i="133"/>
  <c r="F2212" i="133"/>
  <c r="F4646" i="133"/>
  <c r="F8014" i="133"/>
  <c r="F6364" i="133"/>
  <c r="F1329" i="133"/>
  <c r="F1141" i="133"/>
  <c r="F2804" i="133"/>
  <c r="F2094" i="133"/>
  <c r="F4043" i="133"/>
  <c r="F5689" i="133"/>
  <c r="F6311" i="133"/>
  <c r="F1935" i="133"/>
  <c r="F5508" i="133"/>
  <c r="F6775" i="133"/>
  <c r="F5076" i="133"/>
  <c r="F6114" i="133"/>
  <c r="F6395" i="133"/>
  <c r="F3815" i="133"/>
  <c r="F2905" i="133"/>
  <c r="F1747" i="133"/>
  <c r="F1131" i="133"/>
  <c r="F1448" i="133"/>
  <c r="F2497" i="133"/>
  <c r="F445" i="133"/>
  <c r="F5199" i="133"/>
  <c r="F2973" i="133"/>
  <c r="F3025" i="133"/>
  <c r="F2181" i="133"/>
  <c r="F1872" i="133"/>
  <c r="F4371" i="133"/>
  <c r="F2584" i="133"/>
  <c r="F2552" i="133"/>
  <c r="F4025" i="133"/>
  <c r="F4641" i="133"/>
  <c r="F7262" i="133"/>
  <c r="F4991" i="133"/>
  <c r="F4075" i="133"/>
  <c r="F6453" i="133"/>
  <c r="F606" i="133"/>
  <c r="F6581" i="133"/>
  <c r="F2333" i="133"/>
  <c r="F6185" i="133"/>
  <c r="F5237" i="133"/>
  <c r="F1619" i="133"/>
  <c r="F2302" i="133"/>
  <c r="F4936" i="133"/>
  <c r="F3803" i="133"/>
  <c r="F6610" i="133"/>
  <c r="F4539" i="133"/>
  <c r="F1655" i="133"/>
  <c r="F1132" i="133"/>
  <c r="F5259" i="133"/>
  <c r="F7512" i="133"/>
  <c r="F2097" i="133"/>
  <c r="F874" i="133"/>
  <c r="F6345" i="133"/>
  <c r="F5885" i="133"/>
  <c r="F6442" i="133"/>
  <c r="F5390" i="133"/>
  <c r="F2763" i="133"/>
  <c r="F2693" i="133"/>
  <c r="F1929" i="133"/>
  <c r="F4597" i="133"/>
  <c r="F4695" i="133"/>
  <c r="F1893" i="133"/>
  <c r="F52" i="133"/>
  <c r="F62" i="133"/>
  <c r="F3011" i="133"/>
  <c r="F3596" i="133"/>
  <c r="F881" i="133"/>
  <c r="F3498" i="133"/>
  <c r="F7330" i="133"/>
  <c r="F3080" i="133"/>
  <c r="F6289" i="133"/>
  <c r="F6625" i="133"/>
  <c r="F5187" i="133"/>
  <c r="F3029" i="133"/>
  <c r="F79" i="133"/>
  <c r="F5177" i="133"/>
  <c r="F5621" i="133"/>
  <c r="F1805" i="133"/>
  <c r="F6792" i="133"/>
  <c r="F5445" i="133"/>
  <c r="F1055" i="133"/>
  <c r="F7488" i="133"/>
  <c r="F2011" i="133"/>
  <c r="F6085" i="133"/>
  <c r="F5846" i="133"/>
  <c r="F7770" i="133"/>
  <c r="F7684" i="133"/>
  <c r="F7517" i="133"/>
  <c r="F7790" i="133"/>
  <c r="F7759" i="133"/>
  <c r="F1606" i="133"/>
  <c r="F782" i="133"/>
  <c r="F1060" i="133"/>
  <c r="F1238" i="133"/>
  <c r="F1798" i="133"/>
  <c r="F7589" i="133"/>
  <c r="F7398" i="133"/>
  <c r="F883" i="133"/>
  <c r="F35" i="133"/>
  <c r="F4553" i="133"/>
  <c r="F4612" i="133"/>
  <c r="F2092" i="133"/>
  <c r="F6893" i="133"/>
  <c r="F3246" i="133"/>
  <c r="F4316" i="133"/>
  <c r="F1377" i="133"/>
  <c r="F6769" i="133"/>
  <c r="F1422" i="133"/>
  <c r="F4688" i="133"/>
  <c r="F2594" i="133"/>
  <c r="F1459" i="133"/>
  <c r="F243" i="133"/>
  <c r="F6245" i="133"/>
  <c r="F6536" i="133"/>
  <c r="F2241" i="133"/>
  <c r="F209" i="133"/>
  <c r="F3152" i="133"/>
  <c r="F1680" i="133"/>
  <c r="F2188" i="133"/>
  <c r="F1081" i="133"/>
  <c r="F7952" i="133"/>
  <c r="F990" i="133"/>
  <c r="F3222" i="133"/>
  <c r="F6739" i="133"/>
  <c r="F724" i="133"/>
  <c r="F3841" i="133"/>
  <c r="F4480" i="133"/>
  <c r="F6184" i="133"/>
  <c r="F6743" i="133"/>
  <c r="F2977" i="133"/>
  <c r="F3147" i="133"/>
  <c r="F4825" i="133"/>
  <c r="F3538" i="133"/>
  <c r="F2527" i="133"/>
  <c r="F2518" i="133"/>
  <c r="F7443" i="133"/>
  <c r="F4358" i="133"/>
  <c r="F7713" i="133"/>
  <c r="F252" i="133"/>
  <c r="F2076" i="133"/>
  <c r="F916" i="133"/>
  <c r="F5895" i="133"/>
  <c r="F1839" i="133"/>
  <c r="F7339" i="133"/>
  <c r="F5181" i="133"/>
  <c r="F2925" i="133"/>
  <c r="F4957" i="133"/>
  <c r="F5194" i="133"/>
  <c r="F5027" i="133"/>
  <c r="F3715" i="133"/>
  <c r="F3202" i="133"/>
  <c r="F530" i="133"/>
  <c r="F5613" i="133"/>
  <c r="F3869" i="133"/>
  <c r="F3643" i="133"/>
  <c r="F7768" i="133"/>
  <c r="F5453" i="133"/>
  <c r="F5863" i="133"/>
  <c r="F6111" i="133"/>
  <c r="F5233" i="133"/>
  <c r="F7342" i="133"/>
  <c r="F4958" i="133"/>
  <c r="F3301" i="133"/>
  <c r="F5021" i="133"/>
  <c r="F82" i="133"/>
  <c r="F5367" i="133"/>
  <c r="F4429" i="133"/>
  <c r="F1900" i="133"/>
  <c r="F2085" i="133"/>
  <c r="F5519" i="133"/>
  <c r="F1492" i="133"/>
  <c r="F7178" i="133"/>
  <c r="F5016" i="133"/>
  <c r="F3554" i="133"/>
  <c r="F6863" i="133"/>
  <c r="F5272" i="133"/>
  <c r="F168" i="133"/>
  <c r="F4723" i="133"/>
  <c r="F6999" i="133"/>
  <c r="F7435" i="133"/>
  <c r="F460" i="133"/>
  <c r="F456" i="133"/>
  <c r="F1643" i="133"/>
  <c r="F4838" i="133"/>
  <c r="F3856" i="133"/>
  <c r="F3882" i="133"/>
  <c r="F5936" i="133"/>
  <c r="F5155" i="133"/>
  <c r="F3590" i="133"/>
  <c r="F6741" i="133"/>
  <c r="F3381" i="133"/>
  <c r="F7366" i="133"/>
  <c r="F4513" i="133"/>
  <c r="F6704" i="133"/>
  <c r="F5126" i="133"/>
  <c r="F6302" i="133"/>
  <c r="F2595" i="133"/>
  <c r="F7912" i="133"/>
  <c r="F4391" i="133"/>
  <c r="F5927" i="133"/>
  <c r="F6193" i="133"/>
  <c r="F5784" i="133"/>
  <c r="F2696" i="133"/>
  <c r="F6588" i="133"/>
  <c r="F2618" i="133"/>
  <c r="F485" i="133"/>
  <c r="F5303" i="133"/>
  <c r="F3003" i="133"/>
  <c r="F1912" i="133"/>
  <c r="F5111" i="133"/>
  <c r="F3910" i="133"/>
  <c r="F958" i="133"/>
  <c r="F2961" i="133"/>
  <c r="F5257" i="133"/>
  <c r="F3780" i="133"/>
  <c r="F550" i="133"/>
  <c r="F2922" i="133"/>
  <c r="F5089" i="133"/>
  <c r="F7580" i="133"/>
  <c r="F8001" i="133"/>
  <c r="F4817" i="133"/>
  <c r="F4473" i="133"/>
  <c r="F8026" i="133"/>
  <c r="F7743" i="133"/>
  <c r="F7140" i="133"/>
  <c r="F2046" i="133"/>
  <c r="F2695" i="133"/>
  <c r="F6624" i="133"/>
  <c r="F7830" i="133"/>
  <c r="F511" i="133"/>
  <c r="F1621" i="133"/>
  <c r="F670" i="133"/>
  <c r="F7261" i="133"/>
  <c r="F2940" i="133"/>
  <c r="F2884" i="133"/>
  <c r="F1499" i="133"/>
  <c r="F2206" i="133"/>
  <c r="F6617" i="133"/>
  <c r="F534" i="133"/>
  <c r="F4359" i="133"/>
  <c r="F6631" i="133"/>
  <c r="F5248" i="133"/>
  <c r="F7521" i="133"/>
  <c r="F6614" i="133"/>
  <c r="F3729" i="133"/>
  <c r="F7508" i="133"/>
  <c r="F5840" i="133"/>
  <c r="F3523" i="133"/>
  <c r="F6068" i="133"/>
  <c r="F48" i="133"/>
  <c r="F369" i="133"/>
  <c r="F7576" i="133"/>
  <c r="F3578" i="133"/>
  <c r="F3930" i="133"/>
  <c r="F2635" i="133"/>
  <c r="F6667" i="133"/>
  <c r="F6567" i="133"/>
  <c r="F1204" i="133"/>
  <c r="F103" i="133"/>
  <c r="F4810" i="133"/>
  <c r="F4177" i="133"/>
  <c r="F5946" i="133"/>
  <c r="F7505" i="133"/>
  <c r="F7631" i="133"/>
  <c r="F7459" i="133"/>
  <c r="F6271" i="133"/>
  <c r="F4910" i="133"/>
  <c r="F4489" i="133"/>
  <c r="F5374" i="133"/>
  <c r="F4151" i="133"/>
  <c r="F6106" i="133"/>
  <c r="F2344" i="133"/>
  <c r="F1487" i="133"/>
  <c r="F402" i="133"/>
  <c r="F7572" i="133"/>
  <c r="F2676" i="133"/>
  <c r="F2627" i="133"/>
  <c r="F174" i="133"/>
  <c r="F3329" i="133"/>
  <c r="F493" i="133"/>
  <c r="F1179" i="133"/>
  <c r="F7689" i="133"/>
  <c r="F5825" i="133"/>
  <c r="F6707" i="133"/>
  <c r="F7260" i="133"/>
  <c r="F6638" i="133"/>
  <c r="F4997" i="133"/>
  <c r="F6477" i="133"/>
  <c r="F5515" i="133"/>
  <c r="F7254" i="133"/>
  <c r="F5254" i="133"/>
  <c r="F1091" i="133"/>
  <c r="F4717" i="133"/>
  <c r="F7931" i="133"/>
  <c r="F2461" i="133"/>
  <c r="F7560" i="133"/>
  <c r="F3059" i="133"/>
  <c r="F6098" i="133"/>
  <c r="F144" i="133"/>
  <c r="F5712" i="133"/>
  <c r="F4508" i="133"/>
  <c r="F5053" i="133"/>
  <c r="F2541" i="133"/>
  <c r="F1252" i="133"/>
  <c r="F3137" i="133"/>
  <c r="F7876" i="133"/>
  <c r="F4488" i="133"/>
  <c r="F7264" i="133"/>
  <c r="F430" i="133"/>
  <c r="F3276" i="133"/>
  <c r="F3686" i="133"/>
  <c r="F7906" i="133"/>
  <c r="F330" i="133"/>
  <c r="F7066" i="133"/>
  <c r="F3637" i="133"/>
  <c r="F3733" i="133"/>
  <c r="F1150" i="133"/>
  <c r="F3600" i="133"/>
  <c r="F5309" i="133"/>
  <c r="F5019" i="133"/>
  <c r="F5479" i="133"/>
  <c r="F3285" i="133"/>
  <c r="F976" i="133"/>
  <c r="F4511" i="133"/>
  <c r="F5616" i="133"/>
  <c r="F2004" i="133"/>
  <c r="F3339" i="133"/>
  <c r="F7637" i="133"/>
  <c r="F780" i="133"/>
  <c r="F316" i="133"/>
  <c r="F4271" i="133"/>
  <c r="F6385" i="133"/>
  <c r="F3649" i="133"/>
  <c r="F736" i="133"/>
  <c r="F7618" i="133"/>
  <c r="F1059" i="133"/>
  <c r="F2721" i="133"/>
  <c r="F5312" i="133"/>
  <c r="F5849" i="133"/>
  <c r="F4696" i="133"/>
  <c r="F6298" i="133"/>
  <c r="F842" i="133"/>
  <c r="F4655" i="133"/>
  <c r="F2730" i="133"/>
  <c r="F7709" i="133"/>
  <c r="F3499" i="133"/>
  <c r="F5950" i="133"/>
  <c r="F2099" i="133"/>
  <c r="F3086" i="133"/>
  <c r="F6824" i="133"/>
  <c r="F7715" i="133"/>
  <c r="F2380" i="133"/>
  <c r="F4789" i="133"/>
  <c r="F765" i="133"/>
  <c r="F2065" i="133"/>
  <c r="F1370" i="133"/>
  <c r="F6737" i="133"/>
  <c r="F3449" i="133"/>
  <c r="F215" i="133"/>
  <c r="F2885" i="133"/>
  <c r="F7242" i="133"/>
  <c r="F838" i="133"/>
  <c r="F6746" i="133"/>
  <c r="F521" i="133"/>
  <c r="F2143" i="133"/>
  <c r="F6584" i="133"/>
  <c r="F7236" i="133"/>
  <c r="F6349" i="133"/>
  <c r="F3299" i="133"/>
  <c r="F3232" i="133"/>
  <c r="F6001" i="133"/>
  <c r="F3606" i="133"/>
  <c r="F4065" i="133"/>
  <c r="F2324" i="133"/>
  <c r="F2071" i="133"/>
  <c r="F1739" i="133"/>
  <c r="F1114" i="133"/>
  <c r="F3239" i="133"/>
  <c r="F3421" i="133"/>
  <c r="F3176" i="133"/>
  <c r="F7725" i="133"/>
  <c r="F668" i="133"/>
  <c r="F260" i="133"/>
  <c r="F6401" i="133"/>
  <c r="F1180" i="133"/>
  <c r="F290" i="133"/>
  <c r="F4956" i="133"/>
  <c r="F922" i="133"/>
  <c r="F4207" i="133"/>
  <c r="F5090" i="133"/>
  <c r="F5569" i="133"/>
  <c r="F3737" i="133"/>
  <c r="F5322" i="133"/>
  <c r="F1444" i="133"/>
  <c r="F1162" i="133"/>
  <c r="F5268" i="133"/>
  <c r="F6327" i="133"/>
  <c r="F6719" i="133"/>
  <c r="F7738" i="133"/>
  <c r="F3190" i="133"/>
  <c r="F1509" i="133"/>
  <c r="F947" i="133"/>
  <c r="F6802" i="133"/>
  <c r="F3675" i="133"/>
  <c r="F3241" i="133"/>
  <c r="F3053" i="133"/>
  <c r="F4983" i="133"/>
  <c r="F4038" i="133"/>
  <c r="F925" i="133"/>
  <c r="F7677" i="133"/>
  <c r="F4622" i="133"/>
  <c r="F5112" i="133"/>
  <c r="F2895" i="133"/>
  <c r="F2850" i="133"/>
  <c r="F3502" i="133"/>
  <c r="F6433" i="133"/>
  <c r="F6716" i="133"/>
  <c r="F1511" i="133"/>
  <c r="F3423" i="133"/>
  <c r="F4471" i="133"/>
  <c r="F4475" i="133"/>
  <c r="F797" i="133"/>
  <c r="F2354" i="133"/>
  <c r="F467" i="133"/>
  <c r="F6315" i="133"/>
  <c r="F7089" i="133"/>
  <c r="F1604" i="133"/>
  <c r="F5913" i="133"/>
  <c r="F594" i="133"/>
  <c r="F4547" i="133"/>
  <c r="F7325" i="133"/>
  <c r="F3263" i="133"/>
  <c r="F5015" i="133"/>
  <c r="F7328" i="133"/>
  <c r="F2186" i="133"/>
  <c r="F7666" i="133"/>
  <c r="F3504" i="133"/>
  <c r="F599" i="133"/>
  <c r="F3500" i="133"/>
  <c r="F794" i="133"/>
  <c r="F682" i="133"/>
  <c r="F7728" i="133"/>
  <c r="F1349" i="133"/>
  <c r="F5809" i="133"/>
  <c r="F5033" i="133"/>
  <c r="F761" i="133"/>
  <c r="F3638" i="133"/>
  <c r="F3836" i="133"/>
  <c r="F5018" i="133"/>
  <c r="F6938" i="133"/>
  <c r="F6793" i="133"/>
  <c r="F173" i="133"/>
  <c r="F7664" i="133"/>
  <c r="F924" i="133"/>
  <c r="F419" i="133"/>
  <c r="F3350" i="133"/>
  <c r="F6466" i="133"/>
  <c r="F7152" i="133"/>
  <c r="F4796" i="133"/>
  <c r="F7998" i="133"/>
  <c r="F1038" i="133"/>
  <c r="F3164" i="133"/>
  <c r="F7559" i="133"/>
  <c r="F5522" i="133"/>
  <c r="F3298" i="133"/>
  <c r="F6338" i="133"/>
  <c r="F3995" i="133"/>
  <c r="F3115" i="133"/>
  <c r="F6539" i="133"/>
  <c r="F7246" i="133"/>
  <c r="F5387" i="133"/>
  <c r="F3654" i="133"/>
  <c r="F7506" i="133"/>
  <c r="F6494" i="133"/>
  <c r="F3290" i="133"/>
  <c r="F729" i="133"/>
  <c r="F1734" i="133"/>
  <c r="F1194" i="133"/>
  <c r="F7461" i="133"/>
  <c r="F5357" i="133"/>
  <c r="F2239" i="133"/>
  <c r="F57" i="133"/>
  <c r="F2342" i="133"/>
  <c r="F3692" i="133"/>
  <c r="F3789" i="133"/>
  <c r="F7136" i="133"/>
  <c r="F412" i="133"/>
  <c r="F1797" i="133"/>
  <c r="F872" i="133"/>
  <c r="F4604" i="133"/>
  <c r="F4430" i="133"/>
  <c r="F6855" i="133"/>
  <c r="F3509" i="133"/>
  <c r="F3962" i="133"/>
  <c r="F4401" i="133"/>
  <c r="F7380" i="133"/>
  <c r="F4455" i="133"/>
  <c r="F7809" i="133"/>
  <c r="F2870" i="133"/>
  <c r="F1350" i="133"/>
  <c r="F7168" i="133"/>
  <c r="F6923" i="133"/>
  <c r="F3474" i="133"/>
  <c r="F2388" i="133"/>
  <c r="F537" i="133"/>
  <c r="F303" i="133"/>
  <c r="F1319" i="133"/>
  <c r="F293" i="133"/>
  <c r="F6219" i="133"/>
  <c r="F4232" i="133"/>
  <c r="F4674" i="133"/>
  <c r="F1096" i="133"/>
  <c r="F992" i="133"/>
  <c r="F1007" i="133"/>
  <c r="F3091" i="133"/>
  <c r="F1887" i="133"/>
  <c r="F5317" i="133"/>
  <c r="F2964" i="133"/>
  <c r="F5320" i="133"/>
  <c r="F4470" i="133"/>
  <c r="F2683" i="133"/>
  <c r="F2520" i="133"/>
  <c r="F2235" i="133"/>
  <c r="F7480" i="133"/>
  <c r="F7202" i="133"/>
  <c r="F1855" i="133"/>
  <c r="F2926" i="133"/>
  <c r="F4157" i="133"/>
  <c r="F2389" i="133"/>
  <c r="F6101" i="133"/>
  <c r="F4180" i="133"/>
  <c r="F1274" i="133"/>
  <c r="F6829" i="133"/>
  <c r="F1004" i="133"/>
  <c r="F4684" i="133"/>
  <c r="F6501" i="133"/>
  <c r="F2805" i="133"/>
  <c r="F6633" i="133"/>
  <c r="F4561" i="133"/>
  <c r="F7300" i="133"/>
  <c r="F1501" i="133"/>
  <c r="F3160" i="133"/>
  <c r="F1804" i="133"/>
  <c r="F4754" i="133"/>
  <c r="F2799" i="133"/>
  <c r="F4583" i="133"/>
  <c r="F793" i="133"/>
  <c r="F587" i="133"/>
  <c r="F3122" i="133"/>
  <c r="F4564" i="133"/>
  <c r="F7548" i="133"/>
  <c r="F802" i="133"/>
  <c r="F247" i="133"/>
  <c r="F5789" i="133"/>
  <c r="F7654" i="133"/>
  <c r="F7429" i="133"/>
  <c r="F6797" i="133"/>
  <c r="F7017" i="133"/>
  <c r="F7301" i="133"/>
  <c r="F6025" i="133"/>
  <c r="F5389" i="133"/>
  <c r="F5140" i="133"/>
  <c r="F6801" i="133"/>
  <c r="F7384" i="133"/>
  <c r="F3471" i="133"/>
  <c r="F7579" i="133"/>
  <c r="F1996" i="133"/>
  <c r="F4675" i="133"/>
  <c r="F4592" i="133"/>
  <c r="F47" i="133"/>
  <c r="F7802" i="133"/>
  <c r="F6693" i="133"/>
  <c r="F3040" i="133"/>
  <c r="F4866" i="133"/>
  <c r="F6135" i="133"/>
  <c r="F716" i="133"/>
  <c r="F1412" i="133"/>
  <c r="F4143" i="133"/>
  <c r="F5266" i="133"/>
  <c r="F3361" i="133"/>
  <c r="F3018" i="133"/>
  <c r="F2269" i="133"/>
  <c r="F1138" i="133"/>
  <c r="F2027" i="133"/>
  <c r="F7807" i="133"/>
  <c r="F7815" i="133"/>
  <c r="F6403" i="133"/>
  <c r="F3477" i="133"/>
  <c r="F886" i="133"/>
  <c r="F2381" i="133"/>
  <c r="F6664" i="133"/>
  <c r="F2265" i="133"/>
  <c r="F4114" i="133"/>
  <c r="F390" i="133"/>
  <c r="F1423" i="133"/>
  <c r="F7186" i="133"/>
  <c r="F1471" i="133"/>
  <c r="F288" i="133"/>
  <c r="F3950" i="133"/>
  <c r="F6405" i="133"/>
  <c r="F4336" i="133"/>
  <c r="F1729" i="133"/>
  <c r="F2045" i="133"/>
  <c r="F1418" i="133"/>
  <c r="F3462" i="133"/>
  <c r="F2178" i="133"/>
  <c r="F4973" i="133"/>
  <c r="F5100" i="133"/>
  <c r="F3915" i="133"/>
  <c r="F6722" i="133"/>
  <c r="F4493" i="133"/>
  <c r="F7500" i="133"/>
  <c r="F3694" i="133"/>
  <c r="F5608" i="133"/>
  <c r="F4873" i="133"/>
  <c r="F417" i="133"/>
  <c r="F4237" i="133"/>
  <c r="F357" i="133"/>
  <c r="F2323" i="133"/>
  <c r="F6038" i="133"/>
  <c r="F7090" i="133"/>
  <c r="F395" i="133"/>
  <c r="F3767" i="133"/>
  <c r="F706" i="133"/>
  <c r="F2398" i="133"/>
  <c r="F7378" i="133"/>
  <c r="F7961" i="133"/>
  <c r="F1435" i="133"/>
  <c r="F1032" i="133"/>
  <c r="F6269" i="133"/>
  <c r="F1681" i="133"/>
  <c r="F2814" i="133"/>
  <c r="F1369" i="133"/>
  <c r="F2941" i="133"/>
  <c r="F4137" i="133"/>
  <c r="F5672" i="133"/>
  <c r="F837" i="133"/>
  <c r="F141" i="133"/>
  <c r="F6300" i="133"/>
  <c r="F4554" i="133"/>
  <c r="F649" i="133"/>
  <c r="F3341" i="133"/>
  <c r="F7027" i="133"/>
  <c r="F1784" i="133"/>
  <c r="F2737" i="133"/>
  <c r="F3488" i="133"/>
  <c r="F7657" i="133"/>
  <c r="F3320" i="133"/>
  <c r="F6510" i="133"/>
  <c r="F1463" i="133"/>
  <c r="F8021" i="133"/>
  <c r="F3661" i="133"/>
  <c r="F4962" i="133"/>
  <c r="F1325" i="133"/>
  <c r="F7948" i="133"/>
  <c r="F1278" i="133"/>
  <c r="F3875" i="133"/>
  <c r="F1751" i="133"/>
  <c r="F4611" i="133"/>
  <c r="F2886" i="133"/>
  <c r="F2051" i="133"/>
  <c r="F917" i="133"/>
  <c r="F4707" i="133"/>
  <c r="F5967" i="133"/>
  <c r="F5457" i="133"/>
  <c r="F5170" i="133"/>
  <c r="F2226" i="133"/>
  <c r="F1505" i="133"/>
  <c r="F2566" i="133"/>
  <c r="F7804" i="133"/>
  <c r="F4864" i="133"/>
  <c r="F4916" i="133"/>
  <c r="F7067" i="133"/>
  <c r="F326" i="133"/>
  <c r="F6066" i="133"/>
  <c r="F588" i="133"/>
  <c r="F3938" i="133"/>
  <c r="F3374" i="133"/>
  <c r="F2880" i="133"/>
  <c r="F7063" i="133"/>
  <c r="F6983" i="133"/>
  <c r="F5028" i="133"/>
  <c r="F3384" i="133"/>
  <c r="F2267" i="133"/>
  <c r="F5208" i="133"/>
  <c r="F2787" i="133"/>
  <c r="F7613" i="133"/>
  <c r="F1113" i="133"/>
  <c r="F3271" i="133"/>
  <c r="F6508" i="133"/>
  <c r="F4484" i="133"/>
  <c r="F397" i="133"/>
  <c r="F391" i="133"/>
  <c r="F1115" i="133"/>
  <c r="F4463" i="133"/>
  <c r="F3867" i="133"/>
  <c r="F6194" i="133"/>
  <c r="F3448" i="133"/>
  <c r="F1425" i="133"/>
  <c r="F7836" i="133"/>
  <c r="F4877" i="133"/>
  <c r="F2166" i="133"/>
  <c r="F7841" i="133"/>
  <c r="F640" i="133"/>
  <c r="F3782" i="133"/>
  <c r="F4761" i="133"/>
  <c r="F1432" i="133"/>
  <c r="F763" i="133"/>
  <c r="F2124" i="133"/>
  <c r="F5222" i="133"/>
  <c r="F2287" i="133"/>
  <c r="F3860" i="133"/>
  <c r="F7042" i="133"/>
  <c r="F7706" i="133"/>
  <c r="F5865" i="133"/>
  <c r="F2195" i="133"/>
  <c r="F4011" i="133"/>
  <c r="F5937" i="133"/>
  <c r="F1506" i="133"/>
  <c r="F7467" i="133"/>
  <c r="F5686" i="133"/>
  <c r="F5741" i="133"/>
  <c r="F4720" i="133"/>
  <c r="F2070" i="133"/>
  <c r="F4018" i="133"/>
  <c r="F7748" i="133"/>
  <c r="F2839" i="133"/>
  <c r="F4734" i="133"/>
  <c r="F3662" i="133"/>
  <c r="F5216" i="133"/>
  <c r="F6087" i="133"/>
  <c r="F2990" i="133"/>
  <c r="F7053" i="133"/>
  <c r="F2678" i="133"/>
  <c r="F7571" i="133"/>
  <c r="F4745" i="133"/>
  <c r="F7747" i="133"/>
  <c r="F98" i="133"/>
  <c r="F3252" i="133"/>
  <c r="F6523" i="133"/>
  <c r="F3959" i="133"/>
  <c r="F4692" i="133"/>
  <c r="F6643" i="133"/>
  <c r="F8042" i="133"/>
  <c r="F6787" i="133"/>
  <c r="F6189" i="133"/>
  <c r="F709" i="133"/>
  <c r="F5539" i="133"/>
  <c r="F1189" i="133"/>
  <c r="F6196" i="133"/>
  <c r="F150" i="133"/>
  <c r="F335" i="133"/>
  <c r="F2397" i="133"/>
  <c r="F3920" i="133"/>
  <c r="F5370" i="133"/>
  <c r="F1111" i="133"/>
  <c r="F413" i="133"/>
  <c r="F6489" i="133"/>
  <c r="F5969" i="133"/>
  <c r="F2062" i="133"/>
  <c r="F7180" i="133"/>
  <c r="F4155" i="133"/>
  <c r="F124" i="133"/>
  <c r="F2984" i="133"/>
  <c r="F1902" i="133"/>
  <c r="F1673" i="133"/>
  <c r="F5703" i="133"/>
  <c r="F2914" i="133"/>
  <c r="F6966" i="133"/>
  <c r="F1717" i="133"/>
  <c r="F718" i="133"/>
  <c r="F5081" i="133"/>
  <c r="F5922" i="133"/>
  <c r="F11" i="133"/>
  <c r="F2452" i="133"/>
  <c r="F6346" i="133"/>
  <c r="F4861" i="133"/>
  <c r="F302" i="133"/>
  <c r="F5442" i="133"/>
  <c r="F2522" i="133"/>
  <c r="F6266" i="133"/>
  <c r="F4941" i="133"/>
  <c r="F7139" i="133"/>
  <c r="F4171" i="133"/>
  <c r="F3069" i="133"/>
  <c r="F148" i="133"/>
  <c r="F6156" i="133"/>
  <c r="F4431" i="133"/>
  <c r="F4852" i="133"/>
  <c r="F5874" i="133"/>
  <c r="F549" i="133"/>
  <c r="F2005" i="133"/>
  <c r="F1145" i="133"/>
  <c r="F6976" i="133"/>
  <c r="F6782" i="133"/>
  <c r="F4888" i="133"/>
  <c r="F3852" i="133"/>
  <c r="F6785" i="133"/>
  <c r="F3952" i="133"/>
  <c r="F3010" i="133"/>
  <c r="F7338" i="133"/>
  <c r="F4205" i="133"/>
  <c r="F4466" i="133"/>
  <c r="F6918" i="133"/>
  <c r="F1602" i="133"/>
  <c r="F1254" i="133"/>
  <c r="F787" i="133"/>
  <c r="F1489" i="133"/>
  <c r="F3451" i="133"/>
  <c r="F3954" i="133"/>
  <c r="F6274" i="133"/>
  <c r="F4082" i="133"/>
  <c r="F4326" i="133"/>
  <c r="F1522" i="133"/>
  <c r="F5083" i="133"/>
  <c r="F7472" i="133"/>
  <c r="F4234" i="133"/>
  <c r="F4241" i="133"/>
  <c r="F3655" i="133"/>
  <c r="F3534" i="133"/>
  <c r="F6471" i="133"/>
  <c r="F4459" i="133"/>
  <c r="F5803" i="133"/>
  <c r="F5917" i="133"/>
  <c r="F3171" i="133"/>
  <c r="F239" i="133"/>
  <c r="F3518" i="133"/>
  <c r="F381" i="133"/>
  <c r="F6903" i="133"/>
  <c r="F3594" i="133"/>
  <c r="F5274" i="133"/>
  <c r="F389" i="133"/>
  <c r="F6090" i="133"/>
  <c r="F3862" i="133"/>
  <c r="F2232" i="133"/>
  <c r="F982" i="133"/>
  <c r="F3912" i="133"/>
  <c r="F5310" i="133"/>
  <c r="F7515" i="133"/>
  <c r="F6675" i="133"/>
  <c r="F3054" i="133"/>
  <c r="F5161" i="133"/>
  <c r="F2943" i="133"/>
  <c r="F3030" i="133"/>
  <c r="F6344" i="133"/>
  <c r="F7279" i="133"/>
  <c r="F6399" i="133"/>
  <c r="F149" i="133"/>
  <c r="F4584" i="133"/>
  <c r="F347" i="133"/>
  <c r="F1611" i="133"/>
  <c r="F6761" i="133"/>
  <c r="F2012" i="133"/>
  <c r="F6776" i="133"/>
  <c r="F5152" i="133"/>
  <c r="F5480" i="133"/>
  <c r="F2286" i="133"/>
  <c r="F6048" i="133"/>
  <c r="F4144" i="133"/>
  <c r="F5228" i="133"/>
  <c r="F4596" i="133"/>
  <c r="F90" i="133"/>
  <c r="F5751" i="133"/>
  <c r="F1715" i="133"/>
  <c r="F2386" i="133"/>
  <c r="F1904" i="133"/>
  <c r="F6244" i="133"/>
  <c r="F5487" i="133"/>
  <c r="F4008" i="133"/>
  <c r="F5974" i="133"/>
  <c r="F1960" i="133"/>
  <c r="F2021" i="133"/>
  <c r="F3689" i="133"/>
  <c r="F4486" i="133"/>
  <c r="F2610" i="133"/>
  <c r="F3796" i="133"/>
  <c r="F2441" i="133"/>
  <c r="F7524" i="133"/>
  <c r="F3896" i="133"/>
  <c r="F1308" i="133"/>
  <c r="F6712" i="133"/>
  <c r="F5780" i="133"/>
  <c r="F4225" i="133"/>
  <c r="F929" i="133"/>
  <c r="F3647" i="133"/>
  <c r="F607" i="133"/>
  <c r="F2473" i="133"/>
  <c r="F2710" i="133"/>
  <c r="F3633" i="133"/>
  <c r="F3366" i="133"/>
  <c r="F2327" i="133"/>
  <c r="F3725" i="133"/>
  <c r="F7106" i="133"/>
  <c r="F2163" i="133"/>
  <c r="F3931" i="133"/>
  <c r="F5829" i="133"/>
  <c r="F291" i="133"/>
  <c r="F3268" i="133"/>
  <c r="F2938" i="133"/>
  <c r="F6492" i="133"/>
  <c r="F6506" i="133"/>
  <c r="F6891" i="133"/>
  <c r="F3035" i="133"/>
  <c r="F2704" i="133"/>
  <c r="F7061" i="133"/>
  <c r="F6272" i="133"/>
  <c r="F3854" i="133"/>
  <c r="F5959" i="133"/>
  <c r="F5261" i="133"/>
  <c r="F1358" i="133"/>
  <c r="F6159" i="133"/>
  <c r="F368" i="133"/>
  <c r="F4483" i="133"/>
  <c r="F2112" i="133"/>
  <c r="F7917" i="133"/>
  <c r="F5380" i="133"/>
  <c r="F5938" i="133"/>
  <c r="F3221" i="133"/>
  <c r="F2928" i="133"/>
  <c r="F6770" i="133"/>
  <c r="F6447" i="133"/>
  <c r="F6083" i="133"/>
  <c r="F2394" i="133"/>
  <c r="F7625" i="133"/>
  <c r="F5324" i="133"/>
  <c r="F1398" i="133"/>
  <c r="F3777" i="133"/>
  <c r="F3811" i="133"/>
  <c r="F7360" i="133"/>
  <c r="F603" i="133"/>
  <c r="F2624" i="133"/>
  <c r="F8049" i="133"/>
  <c r="F5631" i="133"/>
  <c r="F4703" i="133"/>
  <c r="F2109" i="133"/>
  <c r="F2401" i="133"/>
  <c r="F4972" i="133"/>
  <c r="F2563" i="133"/>
  <c r="F7573" i="133"/>
  <c r="F5168" i="133"/>
  <c r="F567" i="133"/>
  <c r="F5301" i="133"/>
  <c r="F1767" i="133"/>
  <c r="F1756" i="133"/>
  <c r="F6215" i="133"/>
  <c r="F4562" i="133"/>
  <c r="F5743" i="133"/>
  <c r="F2531" i="133"/>
  <c r="F1743" i="133"/>
  <c r="F4978" i="133"/>
  <c r="F5593" i="133"/>
  <c r="F5728" i="133"/>
  <c r="F1908" i="133"/>
  <c r="F4783" i="133"/>
  <c r="F2436" i="133"/>
  <c r="F869" i="133"/>
  <c r="F25" i="133"/>
  <c r="F2537" i="133"/>
  <c r="F3140" i="133"/>
  <c r="F7284" i="133"/>
  <c r="F3969" i="133"/>
  <c r="F5443" i="133"/>
  <c r="F1458" i="133"/>
  <c r="F4543" i="133"/>
  <c r="F3997" i="133"/>
  <c r="F3946" i="133"/>
  <c r="F6820" i="133"/>
  <c r="F7060" i="133"/>
  <c r="F7798" i="133"/>
  <c r="F4036" i="133"/>
  <c r="F1102" i="133"/>
  <c r="F4839" i="133"/>
  <c r="F4265" i="133"/>
  <c r="F1214" i="133"/>
  <c r="F4006" i="133"/>
  <c r="F2018" i="133"/>
  <c r="F1981" i="133"/>
  <c r="F3340" i="133"/>
  <c r="F3064" i="133"/>
  <c r="F4328" i="133"/>
  <c r="F7765" i="133"/>
  <c r="F5908" i="133"/>
  <c r="F608" i="133"/>
  <c r="F1923" i="133"/>
  <c r="F3825" i="133"/>
  <c r="F4098" i="133"/>
  <c r="F4652" i="133"/>
  <c r="F7076" i="133"/>
  <c r="F6876" i="133"/>
  <c r="F1146" i="133"/>
  <c r="F4909" i="133"/>
  <c r="F1441" i="133"/>
  <c r="F800" i="133"/>
  <c r="F3051" i="133"/>
  <c r="F6871" i="133"/>
  <c r="F1268" i="133"/>
  <c r="F5472" i="133"/>
  <c r="F2549" i="133"/>
  <c r="F1013" i="133"/>
  <c r="F1312" i="133"/>
  <c r="F7430" i="133"/>
  <c r="F2859" i="133"/>
  <c r="F6128" i="133"/>
  <c r="F2765" i="133"/>
  <c r="F6791" i="133"/>
  <c r="F4654" i="133"/>
  <c r="F4443" i="133"/>
  <c r="F5465" i="133"/>
  <c r="F5371" i="133"/>
  <c r="F3613" i="133"/>
  <c r="F3357" i="133"/>
  <c r="F5753" i="133"/>
  <c r="F8005" i="133"/>
  <c r="F5002" i="133"/>
  <c r="F7324" i="133"/>
  <c r="F6077" i="133"/>
  <c r="F6410" i="133"/>
  <c r="F7620" i="133"/>
  <c r="F6749" i="133"/>
  <c r="F4268" i="133"/>
  <c r="F6546" i="133"/>
  <c r="F4127" i="133"/>
  <c r="F407" i="133"/>
  <c r="F7005" i="133"/>
  <c r="F3481" i="133"/>
  <c r="F7030" i="133"/>
  <c r="F3566" i="133"/>
  <c r="F7494" i="133"/>
  <c r="F5212" i="133"/>
  <c r="F3104" i="133"/>
  <c r="F1477" i="133"/>
  <c r="F1930" i="133"/>
  <c r="F244" i="133"/>
  <c r="F7098" i="133"/>
  <c r="F4552" i="133"/>
  <c r="F1267" i="133"/>
  <c r="F1324" i="133"/>
  <c r="F1953" i="133"/>
  <c r="F5839" i="133"/>
  <c r="F7039" i="133"/>
  <c r="F487" i="133"/>
  <c r="F1001" i="133"/>
  <c r="F6061" i="133"/>
  <c r="F3868" i="133"/>
  <c r="F5330" i="133"/>
  <c r="F2679" i="133"/>
  <c r="F4073" i="133"/>
  <c r="F1130" i="133"/>
  <c r="F1284" i="133"/>
  <c r="F6478" i="133"/>
  <c r="F2772" i="133"/>
  <c r="F596" i="133"/>
  <c r="F3726" i="133"/>
  <c r="F4639" i="133"/>
  <c r="F6649" i="133"/>
  <c r="F4778" i="133"/>
  <c r="F4647" i="133"/>
  <c r="F3809" i="133"/>
  <c r="F2872" i="133"/>
  <c r="F7442" i="133"/>
  <c r="F4344" i="133"/>
  <c r="F5361" i="133"/>
  <c r="F2699" i="133"/>
  <c r="F4792" i="133"/>
  <c r="F4860" i="133"/>
  <c r="F1491" i="133"/>
  <c r="F4934" i="133"/>
  <c r="F604" i="133"/>
  <c r="F2158" i="133"/>
  <c r="F4575" i="133"/>
  <c r="F2687" i="133"/>
  <c r="F7642" i="133"/>
  <c r="F7619" i="133"/>
  <c r="F7125" i="133"/>
  <c r="F3758" i="133"/>
  <c r="F1237" i="133"/>
  <c r="F1199" i="133"/>
  <c r="F3928" i="133"/>
  <c r="F133" i="133"/>
  <c r="F5973" i="133"/>
  <c r="F854" i="133"/>
  <c r="F4960" i="133"/>
  <c r="F7122" i="133"/>
  <c r="F4064" i="133"/>
  <c r="F4395" i="133"/>
  <c r="F1866" i="133"/>
  <c r="F2777" i="133"/>
  <c r="F5314" i="133"/>
  <c r="F5302" i="133"/>
  <c r="F7539" i="133"/>
  <c r="F7590" i="133"/>
  <c r="F3411" i="133"/>
  <c r="F2013" i="133"/>
  <c r="F5827" i="133"/>
  <c r="F646" i="133"/>
  <c r="F6287" i="133"/>
  <c r="F4445" i="133"/>
  <c r="F3971" i="133"/>
  <c r="F1397" i="133"/>
  <c r="F2422" i="133"/>
  <c r="F2467" i="133"/>
  <c r="F1748" i="133"/>
  <c r="F228" i="133"/>
  <c r="F7915" i="133"/>
  <c r="F5953" i="133"/>
  <c r="F4283" i="133"/>
  <c r="F3497" i="133"/>
  <c r="F7656" i="133"/>
  <c r="F1181" i="133"/>
  <c r="F5738" i="133"/>
  <c r="F4379" i="133"/>
  <c r="F4386" i="133"/>
  <c r="F1942" i="133"/>
  <c r="F7389" i="133"/>
  <c r="F6928" i="133"/>
  <c r="F7499" i="133"/>
  <c r="F5641" i="133"/>
  <c r="F5159" i="133"/>
  <c r="F6622" i="133"/>
  <c r="F1841" i="133"/>
  <c r="F831" i="133"/>
  <c r="F6978" i="133"/>
  <c r="F3432" i="133"/>
  <c r="F1830" i="133"/>
  <c r="F6303" i="133"/>
  <c r="F5719" i="133"/>
  <c r="F453" i="133"/>
  <c r="F4482" i="133"/>
  <c r="F4683" i="133"/>
  <c r="F7564" i="133"/>
  <c r="F5419" i="133"/>
  <c r="F6559" i="133"/>
  <c r="F952" i="133"/>
  <c r="F5013" i="133"/>
  <c r="F4286" i="133"/>
  <c r="F4623" i="133"/>
  <c r="F482" i="133"/>
  <c r="F5269" i="133"/>
  <c r="F6809" i="133"/>
  <c r="F643" i="133"/>
  <c r="F6044" i="133"/>
  <c r="F4415" i="133"/>
  <c r="F3685" i="133"/>
  <c r="F7746" i="133"/>
  <c r="F4512" i="133"/>
  <c r="F7879" i="133"/>
  <c r="F1304" i="133"/>
  <c r="F4016" i="133"/>
  <c r="F434" i="133"/>
  <c r="F3541" i="133"/>
  <c r="F2636" i="133"/>
  <c r="F4212" i="133"/>
  <c r="F4777" i="133"/>
  <c r="F1258" i="133"/>
  <c r="F6814" i="133"/>
  <c r="F5342" i="133"/>
  <c r="F7294" i="133"/>
  <c r="F4531" i="133"/>
  <c r="F538" i="133"/>
  <c r="F5811" i="133"/>
  <c r="F1208" i="133"/>
  <c r="F8045" i="133"/>
  <c r="F4245" i="133"/>
  <c r="F8016" i="133"/>
  <c r="F2976" i="133"/>
  <c r="F598" i="133"/>
  <c r="F2983" i="133"/>
  <c r="F1863" i="133"/>
  <c r="F2293" i="133"/>
  <c r="F31" i="133"/>
  <c r="F7215" i="133"/>
  <c r="F6944" i="133"/>
  <c r="F661" i="133"/>
  <c r="F4132" i="133"/>
  <c r="F4390" i="133"/>
  <c r="F6389" i="133"/>
  <c r="F6352" i="133"/>
  <c r="F5153" i="133"/>
  <c r="F5209" i="133"/>
  <c r="F315" i="133"/>
  <c r="F113" i="133"/>
  <c r="F1217" i="133"/>
  <c r="F7531" i="133"/>
  <c r="F4017" i="133"/>
  <c r="F3551" i="133"/>
  <c r="F7955" i="133"/>
  <c r="F1578" i="133"/>
  <c r="F4975" i="133"/>
  <c r="F311" i="133"/>
  <c r="F2488" i="133"/>
  <c r="F2526" i="133"/>
  <c r="F2881" i="133"/>
  <c r="F3706" i="133"/>
  <c r="F7866" i="133"/>
  <c r="F707" i="133"/>
  <c r="F1359" i="133"/>
  <c r="F3878" i="133"/>
  <c r="F6067" i="133"/>
  <c r="F7781" i="133"/>
  <c r="F672" i="133"/>
  <c r="F1015" i="133"/>
  <c r="F1521" i="133"/>
  <c r="F6839" i="133"/>
  <c r="F2233" i="133"/>
  <c r="F5319" i="133"/>
  <c r="F4657" i="133"/>
  <c r="F7432" i="133"/>
  <c r="F3691" i="133"/>
  <c r="F5101" i="133"/>
  <c r="F3076" i="133"/>
  <c r="F7908" i="133"/>
  <c r="F6369" i="133"/>
  <c r="F259" i="133"/>
  <c r="F5195" i="133"/>
  <c r="F7918" i="133"/>
  <c r="F7914" i="133"/>
  <c r="F3344" i="133"/>
  <c r="F656" i="133"/>
  <c r="F5806" i="133"/>
  <c r="F6779" i="133"/>
  <c r="F3404" i="133"/>
  <c r="F983" i="133"/>
  <c r="F5097" i="133"/>
  <c r="F2335" i="133"/>
  <c r="F5120" i="133"/>
  <c r="F1288" i="133"/>
  <c r="F1891" i="133"/>
  <c r="F2797" i="133"/>
  <c r="F3337" i="133"/>
  <c r="F1336" i="133"/>
  <c r="F7146" i="133"/>
  <c r="F2968" i="133"/>
  <c r="F1216" i="133"/>
  <c r="F2996" i="133"/>
  <c r="F4719" i="133"/>
  <c r="F514" i="133"/>
  <c r="F612" i="133"/>
  <c r="F5490" i="133"/>
  <c r="F4227" i="133"/>
  <c r="F7310" i="133"/>
  <c r="F3465" i="133"/>
  <c r="F2995" i="133"/>
  <c r="F2646" i="133"/>
  <c r="F2750" i="133"/>
  <c r="F3212" i="133"/>
  <c r="F1917" i="133"/>
  <c r="F2950" i="133"/>
  <c r="F5505" i="133"/>
  <c r="F1467" i="133"/>
  <c r="F6541" i="133"/>
  <c r="F3818" i="133"/>
  <c r="F2131" i="133"/>
  <c r="F7227" i="133"/>
  <c r="F4993" i="133"/>
  <c r="F1297" i="133"/>
  <c r="F5887" i="133"/>
  <c r="F4656" i="133"/>
  <c r="F8043" i="133"/>
  <c r="F1851" i="133"/>
  <c r="F69" i="133"/>
  <c r="F5818" i="133"/>
  <c r="F3483" i="133"/>
  <c r="F2040" i="133"/>
  <c r="F2628" i="133"/>
  <c r="F3625" i="133"/>
  <c r="F6462" i="133"/>
  <c r="F3913" i="133"/>
  <c r="F4298" i="133"/>
  <c r="F4013" i="133"/>
  <c r="F1178" i="133"/>
  <c r="F5868" i="133"/>
  <c r="F4879" i="133"/>
  <c r="F3394" i="133"/>
  <c r="F1682" i="133"/>
  <c r="F3489" i="133"/>
  <c r="F1554" i="133"/>
  <c r="F4406" i="133"/>
  <c r="F443" i="133"/>
  <c r="F2002" i="133"/>
  <c r="F3564" i="133"/>
  <c r="F5373" i="133"/>
  <c r="F6887" i="133"/>
  <c r="F1870" i="133"/>
  <c r="F1587" i="133"/>
  <c r="F3159" i="133"/>
  <c r="F3215" i="133"/>
  <c r="F4751" i="133"/>
  <c r="F4954" i="133"/>
  <c r="F4003" i="133"/>
  <c r="F2616" i="133"/>
  <c r="F7532" i="133"/>
  <c r="F3096" i="133"/>
  <c r="F4325" i="133"/>
  <c r="F7999" i="133"/>
  <c r="F7568" i="133"/>
  <c r="F8028" i="133"/>
  <c r="F1279" i="133"/>
  <c r="F1289" i="133"/>
  <c r="F7824" i="133"/>
  <c r="F4614" i="133"/>
  <c r="F7707" i="133"/>
  <c r="F4033" i="133"/>
  <c r="F7737" i="133"/>
  <c r="F5978" i="133"/>
  <c r="F4211" i="133"/>
  <c r="F2174" i="133"/>
  <c r="F8004" i="133"/>
  <c r="F446" i="133"/>
  <c r="F5906" i="133"/>
  <c r="F4403" i="133"/>
  <c r="F4800" i="133"/>
  <c r="F6901" i="133"/>
  <c r="F449" i="133"/>
  <c r="F2800" i="133"/>
  <c r="F210" i="133"/>
  <c r="F6926" i="133"/>
  <c r="F5074" i="133"/>
  <c r="F1865" i="133"/>
  <c r="F4113" i="133"/>
  <c r="F5716" i="133"/>
  <c r="F2920" i="133"/>
  <c r="F554" i="133"/>
  <c r="F665" i="133"/>
  <c r="F2545" i="133"/>
  <c r="F190" i="133"/>
  <c r="F1401" i="133"/>
  <c r="F3683" i="133"/>
  <c r="F4405" i="133"/>
  <c r="F7645" i="133"/>
  <c r="F1327" i="133"/>
  <c r="F3195" i="133"/>
  <c r="F2253" i="133"/>
  <c r="F4490" i="133"/>
  <c r="F2501" i="133"/>
  <c r="F5999" i="133"/>
  <c r="F986" i="133"/>
  <c r="F5679" i="133"/>
  <c r="F1967" i="133"/>
  <c r="F7883" i="133"/>
  <c r="F3942" i="133"/>
  <c r="F1664" i="133"/>
  <c r="F1598" i="133"/>
  <c r="F7769" i="133"/>
  <c r="F1428" i="133"/>
  <c r="F63" i="133"/>
  <c r="F6867" i="133"/>
  <c r="F169" i="133"/>
  <c r="F2291" i="133"/>
  <c r="F4730" i="133"/>
  <c r="F7217" i="133"/>
  <c r="F405" i="133"/>
  <c r="F3175" i="133"/>
  <c r="F1874" i="133"/>
  <c r="F1589" i="133"/>
  <c r="F192" i="133"/>
  <c r="F4420" i="133"/>
  <c r="F7034" i="133"/>
  <c r="F2182" i="133"/>
  <c r="F428" i="133"/>
  <c r="F7779" i="133"/>
  <c r="F4874" i="133"/>
  <c r="F4048" i="133"/>
  <c r="F3387" i="133"/>
  <c r="F576" i="133"/>
  <c r="F7705" i="133"/>
  <c r="F447" i="133"/>
  <c r="F146" i="133"/>
  <c r="F1963" i="133"/>
  <c r="F5669" i="133"/>
  <c r="F4416" i="133"/>
  <c r="F6750" i="133"/>
  <c r="F2197" i="133"/>
  <c r="F2767" i="133"/>
  <c r="F2309" i="133"/>
  <c r="F7334" i="133"/>
  <c r="F1897" i="133"/>
  <c r="F2160" i="133"/>
  <c r="F702" i="133"/>
  <c r="F2889" i="133"/>
  <c r="F3840" i="133"/>
  <c r="F3620" i="133"/>
  <c r="F1735" i="133"/>
  <c r="F3848" i="133"/>
  <c r="F4348" i="133"/>
  <c r="F3297" i="133"/>
  <c r="F3601" i="133"/>
  <c r="F621" i="133"/>
  <c r="F4563" i="133"/>
  <c r="F7497" i="133"/>
  <c r="F5595" i="133"/>
  <c r="F4345" i="133"/>
  <c r="F4424" i="133"/>
  <c r="F7772" i="133"/>
  <c r="F5130" i="133"/>
  <c r="F197" i="133"/>
  <c r="F7599" i="133"/>
  <c r="F5393" i="133"/>
  <c r="F1035" i="133"/>
  <c r="F4661" i="133"/>
  <c r="F7286" i="133"/>
  <c r="F435" i="133"/>
  <c r="F426" i="133"/>
  <c r="F7859" i="133"/>
  <c r="F7127" i="133"/>
  <c r="F7516" i="133"/>
  <c r="F5989" i="133"/>
  <c r="F5017" i="133"/>
  <c r="F6197" i="133"/>
  <c r="F2857" i="133"/>
  <c r="F1029" i="133"/>
  <c r="F944" i="133"/>
  <c r="F6387" i="133"/>
  <c r="F3597" i="133"/>
  <c r="F7126" i="133"/>
  <c r="F6977" i="133"/>
  <c r="F6609" i="133"/>
  <c r="F5998" i="133"/>
  <c r="F2834" i="133"/>
  <c r="F3355" i="133"/>
  <c r="F7889" i="133"/>
  <c r="F7860" i="133"/>
  <c r="F4984" i="133"/>
  <c r="F5964" i="133"/>
  <c r="F4645" i="133"/>
  <c r="F1610" i="133"/>
  <c r="F5476" i="133"/>
  <c r="F1149" i="133"/>
  <c r="F2434" i="133"/>
  <c r="F6555" i="133"/>
  <c r="F978" i="133"/>
  <c r="F3135" i="133"/>
  <c r="F6063" i="133"/>
  <c r="F2927" i="133"/>
  <c r="F7992" i="133"/>
  <c r="F1259" i="133"/>
  <c r="F7899" i="133"/>
  <c r="F3443" i="133"/>
  <c r="F4050" i="133"/>
  <c r="F2638" i="133"/>
  <c r="F1163" i="133"/>
  <c r="F5146" i="133"/>
  <c r="F7373" i="133"/>
  <c r="F6958" i="133"/>
  <c r="F2660" i="133"/>
  <c r="F227" i="133"/>
  <c r="F4635" i="133"/>
  <c r="F7641" i="133"/>
  <c r="F1241" i="133"/>
  <c r="F7704" i="133"/>
  <c r="F3496" i="133"/>
  <c r="F4235" i="133"/>
  <c r="F1239" i="133"/>
  <c r="F6335" i="133"/>
  <c r="F4421" i="133"/>
  <c r="F4686" i="133"/>
  <c r="F5980" i="133"/>
  <c r="F507" i="133"/>
  <c r="F3211" i="133"/>
  <c r="F566" i="133"/>
  <c r="F4925" i="133"/>
  <c r="F6788" i="133"/>
  <c r="F2067" i="133"/>
  <c r="F4935" i="133"/>
  <c r="F690" i="133"/>
  <c r="F1182" i="133"/>
  <c r="F5311" i="133"/>
  <c r="F1711" i="133"/>
  <c r="F1527" i="133"/>
  <c r="F4110" i="133"/>
  <c r="F6570" i="133"/>
  <c r="F5986" i="133"/>
  <c r="F4437" i="133"/>
  <c r="F7919" i="133"/>
  <c r="F160" i="133"/>
  <c r="F3354" i="133"/>
  <c r="F7147" i="133"/>
  <c r="F5730" i="133"/>
  <c r="F1922" i="133"/>
  <c r="F2975" i="133"/>
  <c r="F6089" i="133"/>
  <c r="F5132" i="133"/>
  <c r="F1794" i="133"/>
  <c r="F30" i="133"/>
  <c r="F2544" i="133"/>
  <c r="F3399" i="133"/>
  <c r="F3957" i="133"/>
  <c r="F1376" i="133"/>
  <c r="F5035" i="133"/>
  <c r="F3511" i="133"/>
  <c r="F151" i="133"/>
  <c r="F5234" i="133"/>
  <c r="F8002" i="133"/>
  <c r="F4130" i="133"/>
  <c r="F7987" i="133"/>
  <c r="F222" i="133"/>
  <c r="F2656" i="133"/>
  <c r="F7240" i="133"/>
  <c r="F4627" i="133"/>
  <c r="F6304" i="133"/>
  <c r="F6656" i="133"/>
  <c r="F3256" i="133"/>
  <c r="F4608" i="133"/>
  <c r="F7511" i="133"/>
  <c r="F3460" i="133"/>
  <c r="F1248" i="133"/>
  <c r="F5586" i="133"/>
  <c r="F5737" i="133"/>
  <c r="F337" i="133"/>
  <c r="F7101" i="133"/>
  <c r="F7216" i="133"/>
  <c r="F7112" i="133"/>
  <c r="F5523" i="133"/>
  <c r="F448" i="133"/>
  <c r="F516" i="133"/>
  <c r="F1645" i="133"/>
  <c r="F4510" i="133"/>
  <c r="F501" i="133"/>
  <c r="F4580" i="133"/>
  <c r="F7584" i="133"/>
  <c r="F184" i="133"/>
  <c r="F3074" i="133"/>
  <c r="F7476" i="133"/>
  <c r="F4015" i="133"/>
  <c r="F3198" i="133"/>
  <c r="F533" i="133"/>
  <c r="F37" i="133"/>
  <c r="F7405" i="133"/>
  <c r="F5655" i="133"/>
  <c r="F5478" i="133"/>
  <c r="F5004" i="133"/>
  <c r="F5909" i="133"/>
  <c r="F739" i="133"/>
  <c r="F7868" i="133"/>
  <c r="F2781" i="133"/>
  <c r="F3230" i="133"/>
  <c r="F6409" i="133"/>
  <c r="F2587" i="133"/>
  <c r="F4189" i="133"/>
  <c r="F2657" i="133"/>
  <c r="F7065" i="133"/>
  <c r="F2532" i="133"/>
  <c r="F1037" i="133"/>
  <c r="F3099" i="133"/>
  <c r="F6229" i="133"/>
  <c r="F2819" i="133"/>
  <c r="F1846" i="133"/>
  <c r="F6286" i="133"/>
  <c r="F5537" i="133"/>
  <c r="F7896" i="133"/>
  <c r="F6031" i="133"/>
  <c r="F3184" i="133"/>
  <c r="F15" i="133"/>
  <c r="F1946" i="133"/>
  <c r="F2248" i="133"/>
  <c r="F5158" i="133"/>
  <c r="F423" i="133"/>
  <c r="F2306" i="133"/>
  <c r="F6846" i="133"/>
  <c r="F975" i="133"/>
  <c r="F4030" i="133"/>
  <c r="F68" i="133"/>
  <c r="F3506" i="133"/>
  <c r="F6620" i="133"/>
  <c r="F7734" i="133"/>
  <c r="F7940" i="133"/>
  <c r="F7290" i="133"/>
  <c r="F775" i="133"/>
  <c r="F4051" i="133"/>
  <c r="F4306" i="133"/>
  <c r="F3842" i="133"/>
  <c r="F2528" i="133"/>
  <c r="F1628" i="133"/>
  <c r="F4671" i="133"/>
  <c r="F2057" i="133"/>
  <c r="F641" i="133"/>
  <c r="F5488" i="133"/>
  <c r="F6160" i="133"/>
  <c r="F7753" i="133"/>
  <c r="F5270" i="133"/>
  <c r="F2311" i="133"/>
  <c r="F5702" i="133"/>
  <c r="F5656" i="133"/>
  <c r="F2665" i="133"/>
  <c r="F4617" i="133"/>
  <c r="F6601" i="133"/>
  <c r="F3985" i="133"/>
  <c r="F6862" i="133"/>
  <c r="F5684" i="133"/>
  <c r="F5201" i="133"/>
  <c r="F4914" i="133"/>
  <c r="F1558" i="133"/>
  <c r="F585" i="133"/>
  <c r="F5866" i="133"/>
  <c r="F4201" i="133"/>
  <c r="F7359" i="133"/>
  <c r="F994" i="133"/>
  <c r="F2362" i="133"/>
  <c r="F7281" i="133"/>
  <c r="F7862" i="133"/>
  <c r="F4158" i="133"/>
  <c r="F5647" i="133"/>
  <c r="F2153" i="133"/>
  <c r="F799" i="133"/>
  <c r="F425" i="133"/>
  <c r="F166" i="133"/>
  <c r="F7283" i="133"/>
  <c r="F6904" i="133"/>
  <c r="F4148" i="133"/>
  <c r="F436" i="133"/>
  <c r="F995" i="133"/>
  <c r="F4799" i="133"/>
  <c r="F3742" i="133"/>
  <c r="F7751" i="133"/>
  <c r="F3634" i="133"/>
  <c r="F708" i="133"/>
  <c r="F5242" i="133"/>
  <c r="F7141" i="133"/>
  <c r="F6322" i="133"/>
  <c r="F1493" i="133"/>
  <c r="F4519" i="133"/>
  <c r="F7082" i="133"/>
  <c r="F1518" i="133"/>
  <c r="F5915" i="133"/>
  <c r="F1084" i="133"/>
  <c r="F6456" i="133"/>
  <c r="F5548" i="133"/>
  <c r="F65" i="133"/>
  <c r="F1193" i="133"/>
  <c r="F6836" i="133"/>
  <c r="F4521" i="133"/>
  <c r="F5875" i="133"/>
  <c r="F4153" i="133"/>
  <c r="F2689" i="133"/>
  <c r="F1047" i="133"/>
  <c r="F2409" i="133"/>
  <c r="F3587" i="133"/>
  <c r="F4848" i="133"/>
  <c r="F1480" i="133"/>
  <c r="F1553" i="133"/>
  <c r="F2122" i="133"/>
  <c r="F7367" i="133"/>
  <c r="F1087" i="133"/>
  <c r="F7444" i="133"/>
  <c r="F2896" i="133"/>
  <c r="F6200" i="133"/>
  <c r="F206" i="133"/>
  <c r="F957" i="133"/>
  <c r="F4856" i="133"/>
  <c r="F4014" i="133"/>
  <c r="F5629" i="133"/>
  <c r="F4186" i="133"/>
  <c r="F611" i="133"/>
  <c r="F6621" i="133"/>
  <c r="F1966" i="133"/>
  <c r="F5611" i="133"/>
  <c r="F6535" i="133"/>
  <c r="F8031" i="133"/>
  <c r="F4929" i="133"/>
  <c r="F506" i="133"/>
  <c r="F7719" i="133"/>
  <c r="F3697" i="133"/>
  <c r="F6845" i="133"/>
  <c r="F4750" i="133"/>
  <c r="F5277" i="133"/>
  <c r="F6630" i="133"/>
  <c r="F4149" i="133"/>
  <c r="F7946" i="133"/>
  <c r="F650" i="133"/>
  <c r="F918" i="133"/>
  <c r="F7483" i="133"/>
  <c r="F3639" i="133"/>
  <c r="F4701" i="133"/>
  <c r="F2879" i="133"/>
  <c r="F3846" i="133"/>
  <c r="F5796" i="133"/>
  <c r="F5448" i="133"/>
  <c r="F3783" i="133"/>
  <c r="F6734" i="133"/>
  <c r="F1773" i="133"/>
  <c r="F3857" i="133"/>
  <c r="F3623" i="133"/>
  <c r="F1342" i="133"/>
  <c r="F5992" i="133"/>
  <c r="F6392" i="133"/>
  <c r="F6181" i="133"/>
  <c r="F1702" i="133"/>
  <c r="F2909" i="133"/>
  <c r="F839" i="133"/>
  <c r="F1875" i="133"/>
  <c r="F4520" i="133"/>
  <c r="F7498" i="133"/>
  <c r="F647" i="133"/>
  <c r="F4887" i="133"/>
  <c r="F3267" i="133"/>
  <c r="F2395" i="133"/>
  <c r="F1140" i="133"/>
  <c r="F2318" i="133"/>
  <c r="F5052" i="133"/>
  <c r="F5664" i="133"/>
  <c r="F1019" i="133"/>
  <c r="F1353" i="133"/>
  <c r="F5687" i="133"/>
  <c r="F5570" i="133"/>
  <c r="F1799" i="133"/>
  <c r="F4432" i="133"/>
  <c r="F3827" i="133"/>
  <c r="F1172" i="133"/>
  <c r="F6587" i="133"/>
  <c r="F4855" i="133"/>
  <c r="F3891" i="133"/>
  <c r="F5348" i="133"/>
  <c r="F1551" i="133"/>
  <c r="F4307" i="133"/>
  <c r="F3584" i="133"/>
  <c r="F2208" i="133"/>
  <c r="F5399" i="133"/>
  <c r="F4231" i="133"/>
  <c r="F5772" i="133"/>
  <c r="F2949" i="133"/>
  <c r="F1066" i="133"/>
  <c r="F3227" i="133"/>
  <c r="F6808" i="133"/>
  <c r="F7796" i="133"/>
  <c r="F2700" i="133"/>
  <c r="F2901" i="133"/>
  <c r="F2421" i="133"/>
  <c r="F2946" i="133"/>
  <c r="F6571" i="133"/>
  <c r="F5444" i="133"/>
  <c r="F6496" i="133"/>
  <c r="F4681" i="133"/>
  <c r="F3740" i="133"/>
  <c r="F3933" i="133"/>
  <c r="F4509" i="133"/>
  <c r="F7537" i="133"/>
  <c r="F5077" i="133"/>
  <c r="F138" i="133"/>
  <c r="F2059" i="133"/>
  <c r="F7116" i="133"/>
  <c r="F2242" i="133"/>
  <c r="F3110" i="133"/>
  <c r="F3709" i="133"/>
  <c r="F7991" i="133"/>
  <c r="F832" i="133"/>
  <c r="F7052" i="133"/>
  <c r="F1737" i="133"/>
  <c r="F1774" i="133"/>
  <c r="F3042" i="133"/>
  <c r="F3905" i="133"/>
  <c r="F6790" i="133"/>
  <c r="F3033" i="133"/>
  <c r="F300" i="133"/>
  <c r="F3664" i="133"/>
  <c r="F2138" i="133"/>
  <c r="F866" i="133"/>
  <c r="F3708" i="133"/>
  <c r="F4526" i="133"/>
  <c r="F3444" i="133"/>
  <c r="F7710" i="133"/>
  <c r="F5096" i="133"/>
  <c r="F1974" i="133"/>
  <c r="F6543" i="133"/>
  <c r="F6358" i="133"/>
  <c r="F6529" i="133"/>
  <c r="F7020" i="133"/>
  <c r="F4742" i="133"/>
  <c r="F2041" i="133"/>
  <c r="F5798" i="133"/>
  <c r="F860" i="133"/>
  <c r="F5810" i="133"/>
  <c r="F654" i="133"/>
  <c r="F404" i="133"/>
  <c r="F7745" i="133"/>
  <c r="F7690" i="133"/>
  <c r="F3372" i="133"/>
  <c r="F383" i="133"/>
  <c r="F1466" i="133"/>
  <c r="F7131" i="133"/>
  <c r="F6175" i="133"/>
  <c r="F6920" i="133"/>
  <c r="F6666" i="133"/>
  <c r="F7858" i="133"/>
  <c r="F3797" i="133"/>
  <c r="F7382" i="133"/>
  <c r="F2776" i="133"/>
  <c r="F5952" i="133"/>
  <c r="F4196" i="133"/>
  <c r="F4808" i="133"/>
  <c r="F7597" i="133"/>
  <c r="F6841" i="133"/>
  <c r="F3077" i="133"/>
  <c r="F7314" i="133"/>
  <c r="F7043" i="133"/>
  <c r="F3813" i="133"/>
  <c r="F7160" i="133"/>
  <c r="F7099" i="133"/>
  <c r="F1932" i="133"/>
  <c r="F3707" i="133"/>
  <c r="F6270" i="133"/>
  <c r="F277" i="133"/>
  <c r="F2215" i="133"/>
  <c r="F6759" i="133"/>
  <c r="F777" i="133"/>
  <c r="F2876" i="133"/>
  <c r="F3586" i="133"/>
  <c r="F1022" i="133"/>
  <c r="F7570" i="133"/>
  <c r="F2868" i="133"/>
  <c r="F1230" i="133"/>
  <c r="F1354" i="133"/>
  <c r="F6078" i="133"/>
  <c r="F6616" i="133"/>
  <c r="F2758" i="133"/>
  <c r="F4128" i="133"/>
  <c r="F4118" i="133"/>
  <c r="F1588" i="133"/>
  <c r="F6598" i="133"/>
  <c r="F3482" i="133"/>
  <c r="F4920" i="133"/>
  <c r="F7197" i="133"/>
  <c r="F1010" i="133"/>
  <c r="F4593" i="133"/>
  <c r="F3883" i="133"/>
  <c r="F1048" i="133"/>
  <c r="F1849" i="133"/>
  <c r="F1532" i="133"/>
  <c r="F4112" i="133"/>
  <c r="F134" i="133"/>
  <c r="F3819" i="133"/>
  <c r="F6149" i="133"/>
  <c r="F3261" i="133"/>
  <c r="F5902" i="133"/>
  <c r="F2135" i="133"/>
  <c r="F3961" i="133"/>
  <c r="F2203" i="133"/>
  <c r="F76" i="133"/>
  <c r="F623" i="133"/>
  <c r="F7340" i="133"/>
  <c r="F4827" i="133"/>
  <c r="F2264" i="133"/>
  <c r="F2822" i="133"/>
  <c r="F200" i="133"/>
  <c r="F1531" i="133"/>
  <c r="F6177" i="133"/>
  <c r="F1650" i="133"/>
  <c r="F2562" i="133"/>
  <c r="F7337" i="133"/>
  <c r="F409" i="133"/>
  <c r="F5250" i="133"/>
  <c r="F6267" i="133"/>
  <c r="F1800" i="133"/>
  <c r="F7525" i="133"/>
  <c r="F6773" i="133"/>
  <c r="F3027" i="133"/>
  <c r="F6688" i="133"/>
  <c r="F5970" i="133"/>
  <c r="F524" i="133"/>
  <c r="F5907" i="133"/>
  <c r="F6832" i="133"/>
  <c r="F2755" i="133"/>
  <c r="F6594" i="133"/>
  <c r="F5055" i="133"/>
  <c r="F5434" i="133"/>
  <c r="F2136" i="133"/>
  <c r="F5557" i="133"/>
  <c r="F1540" i="133"/>
  <c r="F6738" i="133"/>
  <c r="F5814" i="133"/>
  <c r="F4270" i="133"/>
  <c r="F2673" i="133"/>
  <c r="F3786" i="133"/>
  <c r="F301" i="133"/>
  <c r="F904" i="133"/>
  <c r="F2382" i="133"/>
  <c r="F1570" i="133"/>
  <c r="F7720" i="133"/>
  <c r="F950" i="133"/>
  <c r="F5775" i="133"/>
  <c r="F5167" i="133"/>
  <c r="F5110" i="133"/>
  <c r="F6877" i="133"/>
  <c r="F2035" i="133"/>
  <c r="F3416" i="133"/>
  <c r="F6372" i="133"/>
  <c r="F4624" i="133"/>
  <c r="F1924" i="133"/>
  <c r="F5801" i="133"/>
  <c r="F4743" i="133"/>
  <c r="F224" i="133"/>
  <c r="F2811" i="133"/>
  <c r="F1024" i="133"/>
  <c r="F6186" i="133"/>
  <c r="F4693" i="133"/>
  <c r="F4116" i="133"/>
  <c r="F6055" i="133"/>
  <c r="F6331" i="133"/>
  <c r="F332" i="133"/>
  <c r="F2399" i="133"/>
  <c r="F3505" i="133"/>
  <c r="F7292" i="133"/>
  <c r="F6408" i="133"/>
  <c r="F5334" i="133"/>
  <c r="F3964" i="133"/>
  <c r="F164" i="133"/>
  <c r="F7088" i="133"/>
  <c r="F7466" i="133"/>
  <c r="F1494" i="133"/>
  <c r="F7672" i="133"/>
  <c r="F3286" i="133"/>
  <c r="F470" i="133"/>
  <c r="F4826" i="133"/>
  <c r="F3248" i="133"/>
  <c r="F4023" i="133"/>
  <c r="F526" i="133"/>
  <c r="F1161" i="133"/>
  <c r="F1439" i="133"/>
  <c r="F7166" i="133"/>
  <c r="F7224" i="133"/>
  <c r="F6154" i="133"/>
  <c r="F7936" i="133"/>
  <c r="F715" i="133"/>
  <c r="F5905" i="133"/>
  <c r="F1098" i="133"/>
  <c r="F894" i="133"/>
  <c r="F3979" i="133"/>
  <c r="F1295" i="133"/>
  <c r="F7538" i="133"/>
  <c r="F1609" i="133"/>
  <c r="F843" i="133"/>
  <c r="F2929" i="133"/>
  <c r="F5325" i="133"/>
  <c r="F7667" i="133"/>
  <c r="F5934" i="133"/>
  <c r="F7495" i="133"/>
  <c r="F520" i="133"/>
  <c r="F1416" i="133"/>
  <c r="F5677" i="133"/>
  <c r="F2125" i="133"/>
  <c r="F822" i="133"/>
  <c r="F2204" i="133"/>
  <c r="F2414" i="133"/>
  <c r="F2933" i="133"/>
  <c r="F2468" i="133"/>
  <c r="F5026" i="133"/>
  <c r="F3917" i="133"/>
  <c r="F2513" i="133"/>
  <c r="F384" i="133"/>
  <c r="F1770" i="133"/>
  <c r="F4242" i="133"/>
  <c r="F6981" i="133"/>
  <c r="F5162" i="133"/>
  <c r="F3389" i="133"/>
  <c r="F3319" i="133"/>
  <c r="F95" i="133"/>
  <c r="F7249" i="133"/>
  <c r="F6766" i="133"/>
  <c r="F5630" i="133"/>
  <c r="F825" i="133"/>
  <c r="F1360" i="133"/>
  <c r="F6692" i="133"/>
  <c r="F7474" i="133"/>
  <c r="F7762" i="133"/>
  <c r="F5022" i="133"/>
  <c r="F6439" i="133"/>
  <c r="F4373" i="133"/>
  <c r="F7894" i="133"/>
  <c r="F3149" i="133"/>
  <c r="F2547" i="133"/>
  <c r="F7164" i="133"/>
  <c r="F280" i="133"/>
  <c r="F2815" i="133"/>
  <c r="F183" i="133"/>
  <c r="F3837" i="133"/>
  <c r="F5226" i="133"/>
  <c r="F815" i="133"/>
  <c r="F2038" i="133"/>
  <c r="F6619" i="133"/>
  <c r="F1685" i="133"/>
  <c r="F941" i="133"/>
  <c r="F3070" i="133"/>
  <c r="F862" i="133"/>
  <c r="F5764" i="133"/>
  <c r="F846" i="133"/>
  <c r="F6366" i="133"/>
  <c r="F4491" i="133"/>
  <c r="F7960" i="133"/>
  <c r="F1153" i="133"/>
  <c r="F359" i="133"/>
  <c r="F1046" i="133"/>
  <c r="F7335" i="133"/>
  <c r="F4748" i="133"/>
  <c r="F5696" i="133"/>
  <c r="F2146" i="133"/>
  <c r="F130" i="133"/>
  <c r="F1792" i="133"/>
  <c r="F7439" i="133"/>
  <c r="F2864" i="133"/>
  <c r="F360" i="133"/>
  <c r="F1191" i="133"/>
  <c r="F5565" i="133"/>
  <c r="F6353" i="133"/>
  <c r="F2631" i="133"/>
  <c r="F2346" i="133"/>
  <c r="F3234" i="133"/>
  <c r="F5145" i="133"/>
  <c r="F1497" i="133"/>
  <c r="F5106" i="133"/>
  <c r="F2771" i="133"/>
  <c r="F156" i="133"/>
  <c r="F2851" i="133"/>
  <c r="F3386" i="133"/>
  <c r="F824" i="133"/>
  <c r="F6211" i="133"/>
  <c r="F2369" i="133"/>
  <c r="F4044" i="133"/>
  <c r="F2083" i="133"/>
  <c r="F4815" i="133"/>
  <c r="F7624" i="133"/>
  <c r="F2349" i="133"/>
  <c r="F7566" i="133"/>
  <c r="F1006" i="133"/>
  <c r="F6157" i="133"/>
  <c r="F3317" i="133"/>
  <c r="F28" i="133"/>
  <c r="F4878" i="133"/>
  <c r="F229" i="133"/>
  <c r="F1519" i="133"/>
  <c r="F5534" i="133"/>
  <c r="F2225" i="133"/>
  <c r="F2086" i="133"/>
  <c r="F3191" i="133"/>
  <c r="F6052" i="133"/>
  <c r="F250" i="133"/>
  <c r="F4904" i="133"/>
  <c r="F6258" i="133"/>
  <c r="F2706" i="133"/>
  <c r="F595" i="133"/>
  <c r="F1987" i="133"/>
  <c r="F5711" i="133"/>
  <c r="F3821" i="133"/>
  <c r="F4926" i="133"/>
  <c r="F4976" i="133"/>
  <c r="F6942" i="133"/>
  <c r="F3005" i="133"/>
  <c r="F5942" i="133"/>
  <c r="F4882" i="133"/>
  <c r="F6017" i="133"/>
  <c r="F1834" i="133"/>
  <c r="F1608" i="133"/>
  <c r="F981" i="133"/>
  <c r="F7708" i="133"/>
  <c r="F3311" i="133"/>
  <c r="F6179" i="133"/>
  <c r="F4540" i="133"/>
  <c r="F496" i="133"/>
  <c r="F7079" i="133"/>
  <c r="F3937" i="133"/>
  <c r="F1618" i="133"/>
  <c r="F7084" i="133"/>
  <c r="F679" i="133"/>
  <c r="F3139" i="133"/>
  <c r="F5668" i="133"/>
  <c r="F5709" i="133"/>
  <c r="F2993" i="133"/>
  <c r="F6975" i="133"/>
  <c r="F2462" i="133"/>
  <c r="F4835" i="133"/>
  <c r="F5832" i="133"/>
  <c r="F4199" i="133"/>
  <c r="F1750" i="133"/>
  <c r="F570" i="133"/>
  <c r="F2717" i="133"/>
  <c r="F221" i="133"/>
  <c r="F6069" i="133"/>
  <c r="F7711" i="133"/>
  <c r="F5744" i="133"/>
  <c r="F2580" i="133"/>
  <c r="F1224" i="133"/>
  <c r="F2506" i="133"/>
  <c r="F5667" i="133"/>
  <c r="F3877" i="133"/>
  <c r="F6485" i="133"/>
  <c r="F1030" i="133"/>
  <c r="F54" i="133"/>
  <c r="F6660" i="133"/>
  <c r="F5695" i="133"/>
  <c r="F3921" i="133"/>
  <c r="F3174" i="133"/>
  <c r="F4765" i="133"/>
  <c r="F6912" i="133"/>
  <c r="F906" i="133"/>
  <c r="F4105" i="133"/>
  <c r="F4545" i="133"/>
  <c r="F4806" i="133"/>
  <c r="F5506" i="133"/>
  <c r="F6768" i="133"/>
  <c r="F1921" i="133"/>
  <c r="F2412" i="133"/>
  <c r="F1837" i="133"/>
  <c r="F7749" i="133"/>
  <c r="F7789" i="133"/>
  <c r="F5260" i="133"/>
  <c r="F1106" i="133"/>
  <c r="F5749" i="133"/>
  <c r="F7433" i="133"/>
  <c r="F7651" i="133"/>
  <c r="F5141" i="133"/>
  <c r="F1938" i="133"/>
  <c r="F3893" i="133"/>
  <c r="F3336" i="133"/>
  <c r="F875" i="133"/>
  <c r="F3965" i="133"/>
  <c r="F71" i="133"/>
  <c r="F5436" i="133"/>
  <c r="F6342" i="133"/>
  <c r="F536" i="133"/>
  <c r="F5326" i="133"/>
  <c r="F4942" i="133"/>
  <c r="F2785" i="133"/>
  <c r="F1223" i="133"/>
  <c r="F7282" i="133"/>
  <c r="F4167" i="133"/>
  <c r="F5294" i="133"/>
  <c r="F6394" i="133"/>
  <c r="F3041" i="133"/>
  <c r="F6476" i="133"/>
  <c r="F4315" i="133"/>
  <c r="F6969" i="133"/>
  <c r="F1170" i="133"/>
  <c r="F5131" i="133"/>
  <c r="F7831" i="133"/>
  <c r="F6634" i="133"/>
  <c r="F4255" i="133"/>
  <c r="F3007" i="133"/>
  <c r="F7621" i="133"/>
  <c r="F464" i="133"/>
  <c r="F2114" i="133"/>
  <c r="F3412" i="133"/>
  <c r="F504" i="133"/>
  <c r="F3375" i="133"/>
  <c r="F5456" i="133"/>
  <c r="F7436" i="133"/>
  <c r="F2228" i="133"/>
  <c r="F2141" i="133"/>
  <c r="F476" i="133"/>
  <c r="F2655" i="133"/>
  <c r="F3838" i="133"/>
  <c r="F898" i="133"/>
  <c r="F1721" i="133"/>
  <c r="F5350" i="133"/>
  <c r="F4585" i="133"/>
  <c r="F6132" i="133"/>
  <c r="F7522" i="133"/>
  <c r="F6943" i="133"/>
  <c r="F6424" i="133"/>
  <c r="F4369" i="133"/>
  <c r="F2732" i="133"/>
  <c r="F2448" i="133"/>
  <c r="F2698" i="133"/>
  <c r="F6388" i="133"/>
  <c r="F645" i="133"/>
  <c r="F66" i="133"/>
  <c r="F3013" i="133"/>
  <c r="F2711" i="133"/>
  <c r="F7606" i="133"/>
  <c r="F720" i="133"/>
  <c r="F4867" i="133"/>
  <c r="F2883" i="133"/>
  <c r="F1307" i="133"/>
  <c r="F478" i="133"/>
  <c r="F5761" i="133"/>
  <c r="F6147" i="133"/>
  <c r="F2103" i="133"/>
  <c r="F3873" i="133"/>
  <c r="F1445" i="133"/>
  <c r="F4528" i="133"/>
  <c r="F7595" i="133"/>
  <c r="F4066" i="133"/>
  <c r="F2161" i="133"/>
  <c r="F5115" i="133"/>
  <c r="F790" i="133"/>
  <c r="F1250" i="133"/>
  <c r="F2032" i="133"/>
  <c r="F1586" i="133"/>
  <c r="F6658" i="133"/>
  <c r="F2935" i="133"/>
  <c r="F3672" i="133"/>
  <c r="F4581" i="133"/>
  <c r="F2980" i="133"/>
  <c r="F5267" i="133"/>
  <c r="F4758" i="133"/>
  <c r="F5659" i="133"/>
  <c r="F4305" i="133"/>
  <c r="F5831" i="133"/>
  <c r="F6683" i="133"/>
  <c r="F7095" i="133"/>
  <c r="F6013" i="133"/>
  <c r="F1323" i="133"/>
  <c r="F7473" i="133"/>
  <c r="F1411" i="133"/>
  <c r="F3165" i="133"/>
  <c r="F3701" i="133"/>
  <c r="F4822" i="133"/>
  <c r="F4968" i="133"/>
  <c r="F1408" i="133"/>
  <c r="F4952" i="133"/>
  <c r="F760" i="133"/>
  <c r="F4266" i="133"/>
  <c r="F4012" i="133"/>
  <c r="F3062" i="133"/>
  <c r="F6049" i="133"/>
  <c r="F4125" i="133"/>
  <c r="F3457" i="133"/>
  <c r="F3904" i="133"/>
  <c r="F4620" i="133"/>
  <c r="F3330" i="133"/>
  <c r="F3984" i="133"/>
  <c r="F1008" i="133"/>
  <c r="F5914" i="133"/>
  <c r="F73" i="133"/>
  <c r="F216" i="133"/>
  <c r="F1689" i="133"/>
  <c r="F338" i="133"/>
  <c r="F6868" i="133"/>
  <c r="F6011" i="133"/>
  <c r="F4478" i="133"/>
  <c r="F5176" i="133"/>
  <c r="F4080" i="133"/>
  <c r="F4129" i="133"/>
  <c r="F3728" i="133"/>
  <c r="F484" i="133"/>
  <c r="F5924" i="133"/>
  <c r="F3146" i="133"/>
  <c r="F3665" i="133"/>
  <c r="F1583" i="133"/>
  <c r="F6517" i="133"/>
  <c r="F813" i="133"/>
  <c r="F2742" i="133"/>
  <c r="F4672" i="133"/>
  <c r="F7489" i="133"/>
  <c r="F657" i="133"/>
  <c r="F7640" i="133"/>
  <c r="F7792" i="133"/>
  <c r="F1409" i="133"/>
  <c r="F7070" i="133"/>
  <c r="F5717" i="133"/>
  <c r="F2659" i="133"/>
  <c r="F7232" i="133"/>
  <c r="F7502" i="133"/>
  <c r="F2330" i="133"/>
  <c r="F5602" i="133"/>
  <c r="F7120" i="133"/>
  <c r="F4179" i="133"/>
  <c r="F2169" i="133"/>
  <c r="F3410" i="133"/>
  <c r="F161" i="133"/>
  <c r="F5059" i="133"/>
  <c r="F2623" i="133"/>
  <c r="F7046" i="133"/>
  <c r="F667" i="133"/>
  <c r="F7989" i="133"/>
  <c r="F2988" i="133"/>
  <c r="F7577" i="133"/>
  <c r="F386" i="133"/>
  <c r="F700" i="133"/>
  <c r="F6881" i="133"/>
  <c r="F5229" i="133"/>
  <c r="F2479" i="133"/>
  <c r="F3736" i="133"/>
  <c r="F7659" i="133"/>
  <c r="F3193" i="133"/>
  <c r="F3756" i="133"/>
  <c r="F577" i="133"/>
  <c r="F5489" i="133"/>
  <c r="F1127" i="133"/>
  <c r="F261" i="133"/>
  <c r="F1984" i="133"/>
  <c r="F1462" i="133"/>
  <c r="F4912" i="133"/>
  <c r="F3776" i="133"/>
  <c r="F4628" i="133"/>
  <c r="F7021" i="133"/>
  <c r="F858" i="133"/>
  <c r="F933" i="133"/>
  <c r="F7663" i="133"/>
  <c r="F5318" i="133"/>
  <c r="F5940" i="133"/>
  <c r="F1769" i="133"/>
  <c r="F3960" i="133"/>
  <c r="F7117" i="133"/>
  <c r="F2611" i="133"/>
  <c r="F3178" i="133"/>
  <c r="F6695" i="133"/>
  <c r="F202" i="133"/>
  <c r="F7838" i="133"/>
  <c r="F6967" i="133"/>
  <c r="F2582" i="133"/>
  <c r="F1301" i="133"/>
  <c r="F2903" i="133"/>
  <c r="F2454" i="133"/>
  <c r="F6703" i="133"/>
  <c r="F7594" i="133"/>
  <c r="F4982" i="133"/>
  <c r="F5671" i="133"/>
  <c r="F5341" i="133"/>
  <c r="F3676" i="133"/>
  <c r="F421" i="133"/>
  <c r="F4059" i="133"/>
  <c r="F688" i="133"/>
  <c r="F6354" i="133"/>
  <c r="F7674" i="133"/>
  <c r="F6754" i="133"/>
  <c r="F1293" i="133"/>
  <c r="F753" i="133"/>
  <c r="F6104" i="133"/>
  <c r="F6618" i="133"/>
  <c r="F1950" i="133"/>
  <c r="F1947" i="133"/>
  <c r="F1975" i="133"/>
  <c r="F1822" i="133"/>
  <c r="F4790" i="133"/>
  <c r="F5085" i="133"/>
  <c r="F1503" i="133"/>
  <c r="F4083" i="133"/>
  <c r="F1901" i="133"/>
  <c r="F385" i="133"/>
  <c r="F1659" i="133"/>
  <c r="F5219" i="133"/>
  <c r="F3349" i="133"/>
  <c r="F3259" i="133"/>
  <c r="F3680" i="133"/>
  <c r="F4215" i="133"/>
  <c r="F3944" i="133"/>
  <c r="F5391" i="133"/>
  <c r="F5439" i="133"/>
  <c r="F7563" i="133"/>
  <c r="F5449" i="133"/>
  <c r="F2093" i="133"/>
  <c r="F7978" i="133"/>
  <c r="F2444" i="133"/>
  <c r="F7198" i="133"/>
  <c r="F5609" i="133"/>
  <c r="F705" i="133"/>
  <c r="F1226" i="133"/>
  <c r="F5722" i="133"/>
  <c r="F6176" i="133"/>
  <c r="F5079" i="133"/>
  <c r="F2460" i="133"/>
  <c r="F4523" i="133"/>
  <c r="F3422" i="133"/>
  <c r="F3559" i="133"/>
  <c r="F513" i="133"/>
  <c r="F1483" i="133"/>
  <c r="F1165" i="133"/>
  <c r="F5423" i="133"/>
  <c r="F5386" i="133"/>
  <c r="F6563" i="133"/>
  <c r="F861" i="133"/>
  <c r="F4435" i="133"/>
  <c r="F3704" i="133"/>
  <c r="F7853" i="133"/>
  <c r="F3479" i="133"/>
  <c r="F4875" i="133"/>
  <c r="F5634" i="133"/>
  <c r="F3292" i="133"/>
  <c r="F2214" i="133"/>
  <c r="F4028" i="133"/>
  <c r="F1142" i="133"/>
  <c r="F7280" i="133"/>
  <c r="F5888" i="133"/>
  <c r="F3866" i="133"/>
  <c r="F3151" i="133"/>
  <c r="F492" i="133"/>
  <c r="F4505" i="133"/>
  <c r="F7343" i="133"/>
  <c r="F651" i="133"/>
  <c r="F7626" i="133"/>
  <c r="F3911" i="133"/>
  <c r="F885" i="133"/>
  <c r="F3458" i="133"/>
  <c r="F1500" i="133"/>
  <c r="F3716" i="133"/>
  <c r="F2546" i="133"/>
  <c r="F3154" i="133"/>
  <c r="F5245" i="133"/>
  <c r="F7493" i="133"/>
  <c r="F1550" i="133"/>
  <c r="F7701" i="133"/>
  <c r="F2447" i="133"/>
  <c r="F581" i="133"/>
  <c r="F1438" i="133"/>
  <c r="F4967" i="133"/>
  <c r="F5473" i="133"/>
  <c r="F3391" i="133"/>
  <c r="F4078" i="133"/>
  <c r="F2313" i="133"/>
  <c r="F6172" i="133"/>
  <c r="F5524" i="133"/>
  <c r="F7237" i="133"/>
  <c r="F5410" i="133"/>
  <c r="F2820" i="133"/>
  <c r="F2236" i="133"/>
  <c r="F3243" i="133"/>
  <c r="F3312" i="133"/>
  <c r="F7247" i="133"/>
  <c r="F6199" i="133"/>
  <c r="F6661" i="133"/>
  <c r="F7033" i="133"/>
  <c r="F5658" i="133"/>
  <c r="F5640" i="133"/>
  <c r="F5406" i="133"/>
  <c r="F589" i="133"/>
  <c r="F3544" i="133"/>
  <c r="F7454" i="133"/>
  <c r="F3732" i="133"/>
  <c r="F4320" i="133"/>
  <c r="F578" i="133"/>
  <c r="F7026" i="133"/>
  <c r="F4987" i="133"/>
  <c r="F6064" i="133"/>
  <c r="F1365" i="133"/>
  <c r="F5343" i="133"/>
  <c r="F4569" i="133"/>
  <c r="F1862" i="133"/>
  <c r="F6914" i="133"/>
  <c r="F6148" i="133"/>
  <c r="F7851" i="133"/>
  <c r="F4632" i="133"/>
  <c r="F208" i="133"/>
  <c r="F4507" i="133"/>
  <c r="F5816" i="133"/>
  <c r="F4992" i="133"/>
  <c r="F3249" i="133"/>
  <c r="F2672" i="133"/>
  <c r="F5295" i="133"/>
  <c r="F275" i="133"/>
  <c r="F3265" i="133"/>
  <c r="F751" i="133"/>
  <c r="F7006" i="133"/>
  <c r="F6402" i="133"/>
  <c r="F515" i="133"/>
  <c r="F517" i="133"/>
  <c r="F1644" i="133"/>
  <c r="F7172" i="133"/>
  <c r="F7229" i="133"/>
  <c r="F6334" i="133"/>
  <c r="F1286" i="133"/>
  <c r="F2952" i="133"/>
  <c r="F6355" i="133"/>
  <c r="F1473" i="133"/>
  <c r="F7267" i="133"/>
  <c r="F2945" i="133"/>
  <c r="F7520" i="133"/>
  <c r="F6151" i="133"/>
  <c r="F7226" i="133"/>
  <c r="F7182" i="133"/>
  <c r="F5316" i="133"/>
  <c r="F2939" i="133"/>
  <c r="F5504" i="133"/>
  <c r="F4410" i="133"/>
  <c r="F5945" i="133"/>
  <c r="F3353" i="133"/>
  <c r="F1417" i="133"/>
  <c r="F7148" i="133"/>
  <c r="F4999" i="133"/>
  <c r="F3117" i="133"/>
  <c r="F7019" i="133"/>
  <c r="F1978" i="133"/>
  <c r="F3245" i="133"/>
  <c r="F2846" i="133"/>
  <c r="F5211" i="133"/>
  <c r="F738" i="133"/>
  <c r="F5236" i="133"/>
  <c r="F3599" i="133"/>
  <c r="F6310" i="133"/>
  <c r="F3072" i="133"/>
  <c r="F772" i="133"/>
  <c r="F1677" i="133"/>
  <c r="F479" i="133"/>
  <c r="F2897" i="133"/>
  <c r="F5166" i="133"/>
  <c r="F1571" i="133"/>
  <c r="F968" i="133"/>
  <c r="F489" i="133"/>
  <c r="F2569" i="133"/>
  <c r="F3277" i="133"/>
  <c r="F5975" i="133"/>
  <c r="F1159" i="133"/>
  <c r="F4524" i="133"/>
  <c r="F6905" i="133"/>
  <c r="F6412" i="133"/>
  <c r="F5290" i="133"/>
  <c r="F5990" i="133"/>
  <c r="F5662" i="133"/>
  <c r="F4243" i="133"/>
  <c r="F2179" i="133"/>
  <c r="F6445" i="133"/>
  <c r="F1651" i="133"/>
  <c r="F2792" i="133"/>
  <c r="F3939" i="133"/>
  <c r="F4781" i="133"/>
  <c r="F6336" i="133"/>
  <c r="F7652" i="133"/>
  <c r="F1641" i="133"/>
  <c r="F525" i="133"/>
  <c r="F2077" i="133"/>
  <c r="F7547" i="133"/>
  <c r="F5381" i="133"/>
  <c r="F6503" i="133"/>
  <c r="F1744" i="133"/>
  <c r="F7964" i="133"/>
  <c r="F4610" i="133"/>
  <c r="F3075" i="133"/>
  <c r="F4357" i="133"/>
  <c r="F1341" i="133"/>
  <c r="F7296" i="133"/>
  <c r="F1430" i="133"/>
  <c r="F1108" i="133"/>
  <c r="F4239" i="133"/>
  <c r="F687" i="133"/>
  <c r="F5549" i="133"/>
  <c r="F2559" i="133"/>
  <c r="F3012" i="133"/>
  <c r="F2818" i="133"/>
  <c r="F1222" i="133"/>
  <c r="F3714" i="133"/>
  <c r="F4422" i="133"/>
  <c r="F1563" i="133"/>
  <c r="F393" i="133"/>
  <c r="F7600" i="133"/>
  <c r="F7388" i="133"/>
  <c r="F343" i="133"/>
  <c r="F7048" i="133"/>
  <c r="F380" i="133"/>
  <c r="F5455" i="133"/>
  <c r="F711" i="133"/>
  <c r="F1867" i="133"/>
  <c r="F845" i="133"/>
  <c r="F2111" i="133"/>
  <c r="F6951" i="133"/>
  <c r="F5894" i="133"/>
  <c r="F7874" i="133"/>
  <c r="F1965" i="133"/>
  <c r="F7336" i="133"/>
  <c r="F4515" i="133"/>
  <c r="F3839" i="133"/>
  <c r="F2769" i="133"/>
  <c r="F6613" i="133"/>
  <c r="F3892" i="133"/>
  <c r="F6919" i="133"/>
  <c r="F7468" i="133"/>
  <c r="F1623" i="133"/>
  <c r="F3379" i="133"/>
  <c r="F5363" i="133"/>
  <c r="F698" i="133"/>
  <c r="F1270" i="133"/>
  <c r="F4332" i="133"/>
  <c r="F6129" i="133"/>
  <c r="F6518" i="133"/>
  <c r="F4260" i="133"/>
  <c r="F4414" i="133"/>
  <c r="F1575" i="133"/>
  <c r="F1285" i="133"/>
  <c r="F4821" i="133"/>
  <c r="F2255" i="133"/>
  <c r="F7149" i="133"/>
  <c r="F5572" i="133"/>
  <c r="F3978" i="133"/>
  <c r="F4029" i="133"/>
  <c r="F5793" i="133"/>
  <c r="F1400" i="133"/>
  <c r="F1414" i="133"/>
  <c r="F6130" i="133"/>
  <c r="F7661" i="133"/>
  <c r="F7799" i="133"/>
  <c r="F2446" i="133"/>
  <c r="F6590" i="133"/>
  <c r="F7890" i="133"/>
  <c r="F104" i="133"/>
  <c r="F2367" i="133"/>
  <c r="F4150" i="133"/>
  <c r="F3141" i="133"/>
  <c r="F2282" i="133"/>
  <c r="F4280" i="133"/>
  <c r="F1299" i="133"/>
  <c r="F1379" i="133"/>
  <c r="F692" i="133"/>
  <c r="F5681" i="133"/>
  <c r="F5001" i="133"/>
  <c r="F2363" i="133"/>
  <c r="F3427" i="133"/>
  <c r="F4085" i="133"/>
  <c r="F3757" i="133"/>
  <c r="F7072" i="133"/>
  <c r="F8012" i="133"/>
  <c r="F481" i="133"/>
  <c r="F6022" i="133"/>
  <c r="F1884" i="133"/>
  <c r="F6227" i="133"/>
  <c r="F1103" i="133"/>
  <c r="F5121" i="133"/>
  <c r="F7551" i="133"/>
  <c r="F4334" i="133"/>
  <c r="F592" i="133"/>
  <c r="F223" i="133"/>
  <c r="F5432" i="133"/>
  <c r="F6691" i="133"/>
  <c r="F1095" i="133"/>
  <c r="F7822" i="133"/>
  <c r="F5993" i="133"/>
  <c r="F6202" i="133"/>
  <c r="F1741" i="133"/>
  <c r="F2830" i="133"/>
  <c r="F2037" i="133"/>
  <c r="F3288" i="133"/>
  <c r="F6837" i="133"/>
  <c r="F6840" i="133"/>
  <c r="F518" i="133"/>
  <c r="F2571" i="133"/>
  <c r="F1576" i="133"/>
  <c r="F7248" i="133"/>
  <c r="F4407" i="133"/>
  <c r="F5247" i="133"/>
  <c r="F444" i="133"/>
  <c r="F6915" i="133"/>
  <c r="F2156" i="133"/>
  <c r="F5589" i="133"/>
  <c r="F4047" i="133"/>
  <c r="F5735" i="133"/>
  <c r="F4393" i="133"/>
  <c r="F122" i="133"/>
  <c r="F878" i="133"/>
  <c r="F602" i="133"/>
  <c r="F3804" i="133"/>
  <c r="F6838" i="133"/>
  <c r="F7456" i="133"/>
  <c r="F284" i="133"/>
  <c r="F6879" i="133"/>
  <c r="F5615" i="133"/>
  <c r="F2534" i="133"/>
  <c r="F356" i="133"/>
  <c r="F7776" i="133"/>
  <c r="F5799" i="133"/>
  <c r="F1594" i="133"/>
  <c r="F766" i="133"/>
  <c r="F3618" i="133"/>
  <c r="F3123" i="133"/>
  <c r="F1092" i="133"/>
  <c r="F7794" i="133"/>
  <c r="F1454" i="133"/>
  <c r="F6036" i="133"/>
  <c r="F4238" i="133"/>
  <c r="F232" i="133"/>
  <c r="F5135" i="133"/>
  <c r="F2978" i="133"/>
  <c r="F7438" i="133"/>
  <c r="F6706" i="133"/>
  <c r="F6420" i="133"/>
  <c r="F2953" i="133"/>
  <c r="F5510" i="133"/>
  <c r="F3546" i="133"/>
  <c r="F3924" i="133"/>
  <c r="F5900" i="133"/>
  <c r="F7608" i="133"/>
  <c r="F6134" i="133"/>
  <c r="F4735" i="133"/>
  <c r="F3162" i="133"/>
  <c r="F1969" i="133"/>
  <c r="F879" i="133"/>
  <c r="F7636" i="133"/>
  <c r="F7471" i="133"/>
  <c r="F1688" i="133"/>
  <c r="F5727" i="133"/>
  <c r="F7575" i="133"/>
  <c r="F6167" i="133"/>
  <c r="F747" i="133"/>
  <c r="F3719" i="133"/>
  <c r="F3408" i="133"/>
  <c r="F2470" i="133"/>
  <c r="F6884" i="133"/>
  <c r="F33" i="133"/>
  <c r="F5012" i="133"/>
  <c r="F725" i="133"/>
  <c r="F4892" i="133"/>
  <c r="F2202" i="133"/>
  <c r="F642" i="133"/>
  <c r="F4906" i="133"/>
  <c r="F4998" i="133"/>
  <c r="F6597" i="133"/>
  <c r="F13" i="133"/>
  <c r="F2378" i="133"/>
  <c r="F7397" i="133"/>
  <c r="F7100" i="133"/>
  <c r="F3192" i="133"/>
  <c r="F6374" i="133"/>
  <c r="F2775" i="133"/>
  <c r="F2565" i="133"/>
  <c r="F2725" i="133"/>
  <c r="F4041" i="133"/>
  <c r="F1796" i="133"/>
  <c r="F7295" i="133"/>
  <c r="F4917" i="133"/>
  <c r="F7235" i="133"/>
  <c r="F6733" i="133"/>
  <c r="F544" i="133"/>
  <c r="F6962" i="133"/>
  <c r="F2539" i="133"/>
  <c r="F5729" i="133"/>
  <c r="F6070" i="133"/>
  <c r="F7396" i="133"/>
  <c r="F7983" i="133"/>
  <c r="F764" i="133"/>
  <c r="F7191" i="133"/>
  <c r="F96" i="133"/>
  <c r="F286" i="133"/>
  <c r="F2317" i="133"/>
  <c r="F5031" i="133"/>
  <c r="F7976" i="133"/>
  <c r="F4770" i="133"/>
  <c r="F7038" i="133"/>
  <c r="F3431" i="133"/>
  <c r="F2408" i="133"/>
  <c r="F5469" i="133"/>
  <c r="F7344" i="133"/>
  <c r="F7265" i="133"/>
  <c r="F6248" i="133"/>
  <c r="F1321" i="133"/>
  <c r="F3816" i="133"/>
  <c r="F2439" i="133"/>
  <c r="F5180" i="133"/>
  <c r="F5740" i="133"/>
  <c r="F1298" i="133"/>
  <c r="F905" i="133"/>
  <c r="F6736" i="133"/>
  <c r="F6357" i="133"/>
  <c r="F5512" i="133"/>
  <c r="F7440" i="133"/>
  <c r="F510" i="133"/>
  <c r="F5774" i="133"/>
  <c r="F3967" i="133"/>
  <c r="F7205" i="133"/>
  <c r="F147" i="133"/>
  <c r="F2622" i="133"/>
  <c r="F4854" i="133"/>
  <c r="F3116" i="133"/>
  <c r="F5657" i="133"/>
  <c r="F3247" i="133"/>
  <c r="F5339" i="133"/>
  <c r="F2798" i="133"/>
  <c r="F3753" i="133"/>
  <c r="F10" i="133"/>
  <c r="F1882" i="133"/>
  <c r="F6930" i="133"/>
  <c r="F6973" i="133"/>
  <c r="F1742" i="133"/>
  <c r="F2496" i="133"/>
  <c r="F2572" i="133"/>
  <c r="F6103" i="133"/>
  <c r="F7718" i="133"/>
  <c r="F2194" i="133"/>
  <c r="F820" i="133"/>
  <c r="F5619" i="133"/>
  <c r="F7558" i="133"/>
  <c r="F321" i="133"/>
  <c r="F7695" i="133"/>
  <c r="F1375" i="133"/>
  <c r="F3405" i="133"/>
  <c r="F6262" i="133"/>
  <c r="F5051" i="133"/>
  <c r="F1672" i="133"/>
  <c r="F7204" i="133"/>
  <c r="F1577" i="133"/>
  <c r="F3136" i="133"/>
  <c r="F6827" i="133"/>
  <c r="F4200" i="133"/>
  <c r="F3100" i="133"/>
  <c r="F5860" i="133"/>
  <c r="F6275" i="133"/>
  <c r="F2533" i="133"/>
  <c r="F2668" i="133"/>
  <c r="F5842" i="133"/>
  <c r="F5561" i="133"/>
  <c r="F1337" i="133"/>
  <c r="F3522" i="133"/>
  <c r="F7268" i="133"/>
  <c r="F3284" i="133"/>
  <c r="F2808" i="133"/>
  <c r="F2128" i="133"/>
  <c r="F3652" i="133"/>
  <c r="F1600" i="133"/>
  <c r="F4460" i="133"/>
  <c r="F2966" i="133"/>
  <c r="F4767" i="133"/>
  <c r="F6378" i="133"/>
  <c r="F4663" i="133"/>
  <c r="F5804" i="133"/>
  <c r="F2171" i="133"/>
  <c r="F6589" i="133"/>
  <c r="F4115" i="133"/>
  <c r="F199" i="133"/>
  <c r="F6911" i="133"/>
  <c r="F6560" i="133"/>
  <c r="F639" i="133"/>
  <c r="F7622" i="133"/>
  <c r="F7980" i="133"/>
  <c r="F6699" i="133"/>
  <c r="F3864" i="133"/>
  <c r="F1229" i="133"/>
  <c r="F7819" i="133"/>
  <c r="F2304" i="133"/>
  <c r="F5637" i="133"/>
  <c r="F2560" i="133"/>
  <c r="F7358" i="133"/>
  <c r="F4090" i="133"/>
  <c r="F5394" i="133"/>
  <c r="F6963" i="133"/>
  <c r="F6980" i="133"/>
  <c r="F7171" i="133"/>
  <c r="F4338" i="133"/>
  <c r="F6612" i="133"/>
  <c r="F2749" i="133"/>
  <c r="F505" i="133"/>
  <c r="F1768" i="133"/>
  <c r="F2400" i="133"/>
  <c r="F6123" i="133"/>
  <c r="F2951" i="133"/>
  <c r="F805" i="133"/>
  <c r="F8018" i="133"/>
  <c r="F5560" i="133"/>
  <c r="F6292" i="133"/>
  <c r="F5134" i="133"/>
  <c r="F3130" i="133"/>
  <c r="F7189" i="133"/>
  <c r="F5249" i="133"/>
  <c r="F2921" i="133"/>
  <c r="F685" i="133"/>
  <c r="F7741" i="133"/>
  <c r="F6046" i="133"/>
  <c r="F188" i="133"/>
  <c r="F1099" i="133"/>
  <c r="F7372" i="133"/>
  <c r="F5332" i="133"/>
  <c r="F1424" i="133"/>
  <c r="F1878" i="133"/>
  <c r="F4324" i="133"/>
  <c r="F441" i="133"/>
  <c r="F6971" i="133"/>
  <c r="F112" i="133"/>
  <c r="F7757" i="133"/>
  <c r="F6762" i="133"/>
  <c r="F451" i="133"/>
  <c r="F4836" i="133"/>
  <c r="F3785" i="133"/>
  <c r="F8035" i="133"/>
  <c r="F1642" i="133"/>
  <c r="F6778" i="133"/>
  <c r="F2862" i="133"/>
  <c r="F3703" i="133"/>
  <c r="F109" i="133"/>
  <c r="F3343" i="133"/>
  <c r="F5151" i="133"/>
  <c r="F902" i="133"/>
  <c r="F2760" i="133"/>
  <c r="F3208" i="133"/>
  <c r="F5701" i="133"/>
  <c r="F108" i="133"/>
  <c r="F2842" i="133"/>
  <c r="F3158" i="133"/>
  <c r="F4823" i="133"/>
  <c r="F6771" i="133"/>
  <c r="F6434" i="133"/>
  <c r="F5786" i="133"/>
  <c r="F1815" i="133"/>
  <c r="F399" i="133"/>
  <c r="F334" i="133"/>
  <c r="F4374" i="133"/>
  <c r="F1758" i="133"/>
  <c r="F2292" i="133"/>
  <c r="F4339" i="133"/>
  <c r="F4587" i="133"/>
  <c r="F7981" i="133"/>
  <c r="F752" i="133"/>
  <c r="F1536" i="133"/>
  <c r="F5243" i="133"/>
  <c r="F1395" i="133"/>
  <c r="F5495" i="133"/>
  <c r="F7758" i="133"/>
  <c r="F4880" i="133"/>
  <c r="F7755" i="133"/>
  <c r="F7015" i="133"/>
  <c r="F6178" i="133"/>
  <c r="F1648" i="133"/>
  <c r="F1931" i="133"/>
  <c r="F7670" i="133"/>
  <c r="F7128" i="133"/>
  <c r="F6882" i="133"/>
  <c r="F2561" i="133"/>
  <c r="F5165" i="133"/>
  <c r="F4953" i="133"/>
  <c r="F6138" i="133"/>
  <c r="F2445" i="133"/>
  <c r="F4356" i="133"/>
  <c r="F7676" i="133"/>
  <c r="F677" i="133"/>
  <c r="F7552" i="133"/>
  <c r="F2167" i="133"/>
  <c r="F213" i="133"/>
  <c r="F2266" i="133"/>
  <c r="F4943" i="133"/>
  <c r="F7481" i="133"/>
  <c r="F807" i="133"/>
  <c r="F7953" i="133"/>
  <c r="F3900" i="133"/>
  <c r="F7379" i="133"/>
  <c r="F1728" i="133"/>
  <c r="F85" i="133"/>
  <c r="F5344" i="133"/>
  <c r="F7835" i="133"/>
  <c r="F4798" i="133"/>
  <c r="F233" i="133"/>
  <c r="F1915" i="133"/>
  <c r="F3314" i="133"/>
  <c r="F7258" i="133"/>
  <c r="F5517" i="133"/>
  <c r="F2502" i="133"/>
  <c r="F6538" i="133"/>
  <c r="F7313" i="133"/>
  <c r="F3186" i="133"/>
  <c r="F4165" i="133"/>
  <c r="F7490" i="133"/>
  <c r="F2986" i="133"/>
  <c r="F1979" i="133"/>
  <c r="F7479" i="133"/>
  <c r="F2275" i="133"/>
  <c r="F5960" i="133"/>
  <c r="F2368" i="133"/>
  <c r="F4603" i="133"/>
  <c r="F3127" i="133"/>
  <c r="F4340" i="133"/>
  <c r="F580" i="133"/>
  <c r="F7412" i="133"/>
  <c r="F6276" i="133"/>
  <c r="F129" i="133"/>
  <c r="F8019" i="133"/>
  <c r="F4779" i="133"/>
  <c r="F584" i="133"/>
  <c r="F2170" i="133"/>
  <c r="F7068" i="133"/>
  <c r="C2" i="139" l="1"/>
  <c r="Q4" i="128" l="1"/>
  <c r="Q4" i="127"/>
  <c r="I22" i="124"/>
  <c r="H22" i="124"/>
  <c r="G22" i="124"/>
  <c r="F22" i="124"/>
  <c r="D22" i="124"/>
  <c r="E22" i="124" s="1"/>
  <c r="C22" i="124"/>
  <c r="B22" i="124"/>
  <c r="I21" i="124"/>
  <c r="H21" i="124"/>
  <c r="G21" i="124"/>
  <c r="F21" i="124"/>
  <c r="D21" i="124"/>
  <c r="E21" i="124" s="1"/>
  <c r="C21" i="124"/>
  <c r="B21" i="124"/>
  <c r="I20" i="124"/>
  <c r="H20" i="124"/>
  <c r="G20" i="124"/>
  <c r="F20" i="124"/>
  <c r="D20" i="124"/>
  <c r="E20" i="124" s="1"/>
  <c r="C20" i="124"/>
  <c r="B20" i="124"/>
  <c r="I19" i="124"/>
  <c r="H19" i="124"/>
  <c r="G19" i="124"/>
  <c r="F19" i="124"/>
  <c r="D19" i="124"/>
  <c r="E19" i="124" s="1"/>
  <c r="C19" i="124"/>
  <c r="B19" i="124"/>
  <c r="I18" i="124"/>
  <c r="H18" i="124"/>
  <c r="G18" i="124"/>
  <c r="F18" i="124"/>
  <c r="D18" i="124"/>
  <c r="E18" i="124" s="1"/>
  <c r="C18" i="124"/>
  <c r="B18" i="124"/>
  <c r="I17" i="124"/>
  <c r="H17" i="124"/>
  <c r="G17" i="124"/>
  <c r="F17" i="124"/>
  <c r="D17" i="124"/>
  <c r="E17" i="124" s="1"/>
  <c r="C17" i="124"/>
  <c r="B17" i="124"/>
  <c r="I16" i="124"/>
  <c r="H16" i="124"/>
  <c r="G16" i="124"/>
  <c r="F16" i="124"/>
  <c r="D16" i="124"/>
  <c r="E16" i="124" s="1"/>
  <c r="C16" i="124"/>
  <c r="B16" i="124"/>
  <c r="I15" i="124"/>
  <c r="H15" i="124"/>
  <c r="G15" i="124"/>
  <c r="F15" i="124"/>
  <c r="D15" i="124"/>
  <c r="E15" i="124" s="1"/>
  <c r="C15" i="124"/>
  <c r="B15" i="124"/>
  <c r="B24" i="124" a="1"/>
  <c r="B24" i="123" a="1"/>
  <c r="B24" i="124" l="1"/>
  <c r="B24" i="123"/>
  <c r="C7" i="122" l="1"/>
  <c r="D7" i="122"/>
  <c r="E7" i="122"/>
  <c r="F7" i="122"/>
  <c r="I7" i="122" s="1"/>
  <c r="G7" i="122"/>
  <c r="H7" i="122"/>
  <c r="J7" i="122"/>
  <c r="C8" i="122"/>
  <c r="D8" i="122"/>
  <c r="E8" i="122"/>
  <c r="F8" i="122"/>
  <c r="I8" i="122" s="1"/>
  <c r="G8" i="122"/>
  <c r="H8" i="122"/>
  <c r="J8" i="122"/>
  <c r="C9" i="122"/>
  <c r="D9" i="122"/>
  <c r="E9" i="122"/>
  <c r="F9" i="122"/>
  <c r="I9" i="122" s="1"/>
  <c r="G9" i="122"/>
  <c r="H9" i="122"/>
  <c r="J9" i="122"/>
  <c r="C10" i="122"/>
  <c r="D10" i="122"/>
  <c r="E10" i="122"/>
  <c r="F10" i="122"/>
  <c r="G10" i="122"/>
  <c r="H10" i="122"/>
  <c r="I10" i="122"/>
  <c r="K10" i="122" s="1"/>
  <c r="J10" i="122"/>
  <c r="C11" i="122"/>
  <c r="D11" i="122"/>
  <c r="E11" i="122"/>
  <c r="F11" i="122"/>
  <c r="I11" i="122" s="1"/>
  <c r="G11" i="122"/>
  <c r="H11" i="122"/>
  <c r="J11" i="122"/>
  <c r="C12" i="122"/>
  <c r="D12" i="122"/>
  <c r="E12" i="122"/>
  <c r="F12" i="122"/>
  <c r="G12" i="122"/>
  <c r="H12" i="122"/>
  <c r="I12" i="122"/>
  <c r="K12" i="122" s="1"/>
  <c r="J12" i="122"/>
  <c r="C13" i="122"/>
  <c r="D13" i="122"/>
  <c r="E13" i="122"/>
  <c r="F13" i="122"/>
  <c r="I13" i="122" s="1"/>
  <c r="G13" i="122"/>
  <c r="H13" i="122"/>
  <c r="J13" i="122"/>
  <c r="C14" i="122"/>
  <c r="D14" i="122"/>
  <c r="E14" i="122"/>
  <c r="F14" i="122"/>
  <c r="G14" i="122"/>
  <c r="H14" i="122"/>
  <c r="I14" i="122"/>
  <c r="K14" i="122" s="1"/>
  <c r="J14" i="122"/>
  <c r="C15" i="122"/>
  <c r="D15" i="122"/>
  <c r="E15" i="122"/>
  <c r="F15" i="122"/>
  <c r="I15" i="122" s="1"/>
  <c r="G15" i="122"/>
  <c r="H15" i="122"/>
  <c r="J15" i="122"/>
  <c r="C16" i="122"/>
  <c r="D16" i="122"/>
  <c r="E16" i="122"/>
  <c r="F16" i="122"/>
  <c r="G16" i="122"/>
  <c r="H16" i="122"/>
  <c r="I16" i="122"/>
  <c r="K16" i="122" s="1"/>
  <c r="J16" i="122"/>
  <c r="C17" i="122"/>
  <c r="D17" i="122"/>
  <c r="E17" i="122"/>
  <c r="F17" i="122"/>
  <c r="I17" i="122" s="1"/>
  <c r="G17" i="122"/>
  <c r="H17" i="122"/>
  <c r="J17" i="122"/>
  <c r="C18" i="122"/>
  <c r="D18" i="122"/>
  <c r="E18" i="122"/>
  <c r="F18" i="122"/>
  <c r="G18" i="122"/>
  <c r="H18" i="122"/>
  <c r="I18" i="122"/>
  <c r="K18" i="122" s="1"/>
  <c r="J18" i="122"/>
  <c r="C19" i="122"/>
  <c r="D19" i="122"/>
  <c r="E19" i="122"/>
  <c r="F19" i="122"/>
  <c r="I19" i="122" s="1"/>
  <c r="G19" i="122"/>
  <c r="H19" i="122"/>
  <c r="J19" i="122"/>
  <c r="C20" i="122"/>
  <c r="D20" i="122"/>
  <c r="E20" i="122"/>
  <c r="F20" i="122"/>
  <c r="G20" i="122"/>
  <c r="H20" i="122"/>
  <c r="I20" i="122"/>
  <c r="K20" i="122" s="1"/>
  <c r="J20" i="122"/>
  <c r="C21" i="122"/>
  <c r="D21" i="122"/>
  <c r="E21" i="122"/>
  <c r="F21" i="122"/>
  <c r="I21" i="122" s="1"/>
  <c r="G21" i="122"/>
  <c r="H21" i="122"/>
  <c r="J21" i="122"/>
  <c r="C22" i="122"/>
  <c r="D22" i="122"/>
  <c r="E22" i="122"/>
  <c r="F22" i="122"/>
  <c r="G22" i="122"/>
  <c r="H22" i="122"/>
  <c r="I22" i="122"/>
  <c r="K22" i="122" s="1"/>
  <c r="J22" i="122"/>
  <c r="C23" i="122"/>
  <c r="D23" i="122"/>
  <c r="E23" i="122"/>
  <c r="F23" i="122"/>
  <c r="I23" i="122" s="1"/>
  <c r="G23" i="122"/>
  <c r="H23" i="122"/>
  <c r="J23" i="122"/>
  <c r="C24" i="122"/>
  <c r="D24" i="122"/>
  <c r="E24" i="122"/>
  <c r="F24" i="122"/>
  <c r="G24" i="122"/>
  <c r="H24" i="122"/>
  <c r="I24" i="122"/>
  <c r="K24" i="122" s="1"/>
  <c r="J24" i="122"/>
  <c r="C25" i="122"/>
  <c r="D25" i="122"/>
  <c r="E25" i="122"/>
  <c r="F25" i="122"/>
  <c r="I25" i="122" s="1"/>
  <c r="G25" i="122"/>
  <c r="H25" i="122"/>
  <c r="J25" i="122"/>
  <c r="C26" i="122"/>
  <c r="D26" i="122"/>
  <c r="E26" i="122"/>
  <c r="F26" i="122"/>
  <c r="G26" i="122"/>
  <c r="H26" i="122"/>
  <c r="I26" i="122"/>
  <c r="K26" i="122" s="1"/>
  <c r="J26" i="122"/>
  <c r="C27" i="122"/>
  <c r="D27" i="122"/>
  <c r="E27" i="122"/>
  <c r="F27" i="122"/>
  <c r="I27" i="122" s="1"/>
  <c r="G27" i="122"/>
  <c r="H27" i="122"/>
  <c r="J27" i="122"/>
  <c r="C28" i="122"/>
  <c r="D28" i="122"/>
  <c r="E28" i="122"/>
  <c r="F28" i="122"/>
  <c r="G28" i="122"/>
  <c r="H28" i="122"/>
  <c r="I28" i="122"/>
  <c r="K28" i="122" s="1"/>
  <c r="J28" i="122"/>
  <c r="C29" i="122"/>
  <c r="D29" i="122"/>
  <c r="E29" i="122"/>
  <c r="F29" i="122"/>
  <c r="I29" i="122" s="1"/>
  <c r="G29" i="122"/>
  <c r="H29" i="122"/>
  <c r="J29" i="122"/>
  <c r="C30" i="122"/>
  <c r="D30" i="122"/>
  <c r="E30" i="122"/>
  <c r="F30" i="122"/>
  <c r="G30" i="122"/>
  <c r="H30" i="122"/>
  <c r="I30" i="122"/>
  <c r="N30" i="122" s="1"/>
  <c r="J30" i="122"/>
  <c r="E5" i="120"/>
  <c r="E6" i="120"/>
  <c r="E7" i="120"/>
  <c r="E8" i="120"/>
  <c r="E9" i="120"/>
  <c r="E10" i="120"/>
  <c r="E11" i="120"/>
  <c r="E12" i="120"/>
  <c r="E13" i="120"/>
  <c r="E14" i="120"/>
  <c r="E15" i="120"/>
  <c r="E16" i="120"/>
  <c r="E17" i="120"/>
  <c r="E18" i="120"/>
  <c r="E19" i="120"/>
  <c r="E20" i="120"/>
  <c r="E21" i="120"/>
  <c r="E22" i="120"/>
  <c r="E23" i="120"/>
  <c r="E24" i="120"/>
  <c r="E25" i="120"/>
  <c r="E26" i="120"/>
  <c r="E27" i="120"/>
  <c r="E28" i="120"/>
  <c r="E29" i="120"/>
  <c r="E30" i="120"/>
  <c r="E31" i="120"/>
  <c r="E32" i="120"/>
  <c r="E33" i="120"/>
  <c r="E34" i="120"/>
  <c r="E35" i="120"/>
  <c r="E36" i="120"/>
  <c r="E37" i="120"/>
  <c r="E38" i="120"/>
  <c r="E39" i="120"/>
  <c r="E40" i="120"/>
  <c r="E41" i="120"/>
  <c r="E42" i="120"/>
  <c r="E43" i="120"/>
  <c r="E44" i="120"/>
  <c r="E45" i="120"/>
  <c r="E46" i="120"/>
  <c r="E47" i="120"/>
  <c r="E48" i="120"/>
  <c r="E49" i="120"/>
  <c r="E50" i="120"/>
  <c r="E51" i="120"/>
  <c r="E52" i="120"/>
  <c r="E53" i="120"/>
  <c r="E54" i="120"/>
  <c r="E55" i="120"/>
  <c r="E56" i="120"/>
  <c r="E57" i="120"/>
  <c r="E58" i="120"/>
  <c r="E59" i="120"/>
  <c r="E60" i="120"/>
  <c r="E61" i="120"/>
  <c r="E62" i="120"/>
  <c r="E63" i="120"/>
  <c r="E64" i="120"/>
  <c r="E65" i="120"/>
  <c r="E66" i="120"/>
  <c r="E67" i="120"/>
  <c r="E68" i="120"/>
  <c r="E69" i="120"/>
  <c r="E70" i="120"/>
  <c r="E71" i="120"/>
  <c r="E72" i="120"/>
  <c r="E73" i="120"/>
  <c r="E74" i="120"/>
  <c r="E75" i="120"/>
  <c r="E76" i="120"/>
  <c r="E77" i="120"/>
  <c r="E78" i="120"/>
  <c r="E79" i="120"/>
  <c r="E80" i="120"/>
  <c r="E81" i="120"/>
  <c r="E82" i="120"/>
  <c r="E83" i="120"/>
  <c r="E84" i="120"/>
  <c r="E85" i="120"/>
  <c r="E86" i="120"/>
  <c r="E87" i="120"/>
  <c r="E88" i="120"/>
  <c r="E89" i="120"/>
  <c r="E90" i="120"/>
  <c r="E91" i="120"/>
  <c r="E92" i="120"/>
  <c r="E93" i="120"/>
  <c r="E94" i="120"/>
  <c r="E95" i="120"/>
  <c r="E96" i="120"/>
  <c r="E97" i="120"/>
  <c r="E98" i="120"/>
  <c r="E99" i="120"/>
  <c r="E100" i="120"/>
  <c r="E101" i="120"/>
  <c r="E102" i="120"/>
  <c r="E103" i="120"/>
  <c r="E104" i="120"/>
  <c r="E105" i="120"/>
  <c r="E106" i="120"/>
  <c r="E107" i="120"/>
  <c r="E108" i="120"/>
  <c r="E109" i="120"/>
  <c r="E110" i="120"/>
  <c r="E111" i="120"/>
  <c r="E112" i="120"/>
  <c r="E113" i="120"/>
  <c r="E114" i="120"/>
  <c r="E115" i="120"/>
  <c r="E116" i="120"/>
  <c r="E117" i="120"/>
  <c r="E118" i="120"/>
  <c r="E119" i="120"/>
  <c r="E120" i="120"/>
  <c r="E121" i="120"/>
  <c r="E122" i="120"/>
  <c r="E123" i="120"/>
  <c r="E124" i="120"/>
  <c r="E125" i="120"/>
  <c r="E126" i="120"/>
  <c r="E127" i="120"/>
  <c r="E128" i="120"/>
  <c r="E129" i="120"/>
  <c r="E130" i="120"/>
  <c r="E131" i="120"/>
  <c r="E132" i="120"/>
  <c r="E133" i="120"/>
  <c r="E134" i="120"/>
  <c r="E135" i="120"/>
  <c r="E136" i="120"/>
  <c r="E137" i="120"/>
  <c r="E138" i="120"/>
  <c r="E139" i="120"/>
  <c r="E140" i="120"/>
  <c r="E141" i="120"/>
  <c r="E142" i="120"/>
  <c r="E143" i="120"/>
  <c r="E144" i="120"/>
  <c r="E145" i="120"/>
  <c r="E146" i="120"/>
  <c r="E147" i="120"/>
  <c r="E148" i="120"/>
  <c r="E149" i="120"/>
  <c r="E150" i="120"/>
  <c r="E151" i="120"/>
  <c r="E152" i="120"/>
  <c r="E153" i="120"/>
  <c r="E154" i="120"/>
  <c r="E155" i="120"/>
  <c r="E156" i="120"/>
  <c r="E157" i="120"/>
  <c r="E158" i="120"/>
  <c r="E159" i="120"/>
  <c r="E160" i="120"/>
  <c r="E161" i="120"/>
  <c r="E162" i="120"/>
  <c r="E163" i="120"/>
  <c r="E164" i="120"/>
  <c r="E165" i="120"/>
  <c r="E166" i="120"/>
  <c r="E167" i="120"/>
  <c r="E168" i="120"/>
  <c r="E169" i="120"/>
  <c r="E170" i="120"/>
  <c r="E171" i="120"/>
  <c r="E172" i="120"/>
  <c r="E173" i="120"/>
  <c r="E174" i="120"/>
  <c r="E175" i="120"/>
  <c r="E176" i="120"/>
  <c r="E177" i="120"/>
  <c r="E178" i="120"/>
  <c r="E179" i="120"/>
  <c r="E180" i="120"/>
  <c r="E181" i="120"/>
  <c r="E182" i="120"/>
  <c r="E183" i="120"/>
  <c r="E184" i="120"/>
  <c r="E185" i="120"/>
  <c r="E186" i="120"/>
  <c r="E187" i="120"/>
  <c r="E188" i="120"/>
  <c r="E189" i="120"/>
  <c r="E190" i="120"/>
  <c r="E191" i="120"/>
  <c r="E192" i="120"/>
  <c r="E193" i="120"/>
  <c r="E194" i="120"/>
  <c r="E195" i="120"/>
  <c r="E196" i="120"/>
  <c r="E197" i="120"/>
  <c r="E198" i="120"/>
  <c r="E199" i="120"/>
  <c r="E200" i="120"/>
  <c r="E201" i="120"/>
  <c r="E202" i="120"/>
  <c r="E203" i="120"/>
  <c r="E204" i="120"/>
  <c r="E205" i="120"/>
  <c r="E206" i="120"/>
  <c r="E207" i="120"/>
  <c r="E208" i="120"/>
  <c r="E209" i="120"/>
  <c r="E210" i="120"/>
  <c r="E211" i="120"/>
  <c r="E212" i="120"/>
  <c r="E213" i="120"/>
  <c r="E214" i="120"/>
  <c r="E215" i="120"/>
  <c r="E216" i="120"/>
  <c r="E217" i="120"/>
  <c r="E218" i="120"/>
  <c r="E219" i="120"/>
  <c r="E220" i="120"/>
  <c r="E221" i="120"/>
  <c r="E222" i="120"/>
  <c r="E223" i="120"/>
  <c r="E224" i="120"/>
  <c r="E225" i="120"/>
  <c r="E226" i="120"/>
  <c r="E227" i="120"/>
  <c r="E228" i="120"/>
  <c r="E229" i="120"/>
  <c r="E230" i="120"/>
  <c r="E231" i="120"/>
  <c r="E232" i="120"/>
  <c r="E233" i="120"/>
  <c r="E234" i="120"/>
  <c r="E235" i="120"/>
  <c r="E236" i="120"/>
  <c r="E237" i="120"/>
  <c r="E238" i="120"/>
  <c r="E239" i="120"/>
  <c r="E240" i="120"/>
  <c r="E241" i="120"/>
  <c r="E242" i="120"/>
  <c r="E243" i="120"/>
  <c r="E244" i="120"/>
  <c r="E245" i="120"/>
  <c r="E246" i="120"/>
  <c r="E247" i="120"/>
  <c r="E248" i="120"/>
  <c r="E249" i="120"/>
  <c r="E250" i="120"/>
  <c r="E251" i="120"/>
  <c r="E252" i="120"/>
  <c r="E253" i="120"/>
  <c r="E254" i="120"/>
  <c r="E255" i="120"/>
  <c r="E256" i="120"/>
  <c r="E257" i="120"/>
  <c r="E258" i="120"/>
  <c r="E259" i="120"/>
  <c r="E260" i="120"/>
  <c r="E261" i="120"/>
  <c r="E262" i="120"/>
  <c r="E263" i="120"/>
  <c r="E264" i="120"/>
  <c r="E265" i="120"/>
  <c r="E266" i="120"/>
  <c r="E267" i="120"/>
  <c r="E268" i="120"/>
  <c r="E269" i="120"/>
  <c r="E270" i="120"/>
  <c r="E271" i="120"/>
  <c r="E272" i="120"/>
  <c r="E273" i="120"/>
  <c r="E274" i="120"/>
  <c r="E275" i="120"/>
  <c r="E276" i="120"/>
  <c r="E277" i="120"/>
  <c r="E278" i="120"/>
  <c r="E279" i="120"/>
  <c r="E280" i="120"/>
  <c r="E281" i="120"/>
  <c r="E282" i="120"/>
  <c r="E283" i="120"/>
  <c r="E284" i="120"/>
  <c r="E285" i="120"/>
  <c r="E286" i="120"/>
  <c r="E287" i="120"/>
  <c r="E288" i="120"/>
  <c r="E289" i="120"/>
  <c r="E290" i="120"/>
  <c r="E291" i="120"/>
  <c r="E292" i="120"/>
  <c r="E293" i="120"/>
  <c r="E294" i="120"/>
  <c r="E295" i="120"/>
  <c r="E296" i="120"/>
  <c r="E297" i="120"/>
  <c r="E298" i="120"/>
  <c r="E299" i="120"/>
  <c r="E300" i="120"/>
  <c r="E301" i="120"/>
  <c r="E302" i="120"/>
  <c r="E303" i="120"/>
  <c r="E304" i="120"/>
  <c r="E305" i="120"/>
  <c r="E306" i="120"/>
  <c r="E307" i="120"/>
  <c r="E308" i="120"/>
  <c r="E309" i="120"/>
  <c r="E310" i="120"/>
  <c r="E311" i="120"/>
  <c r="E312" i="120"/>
  <c r="E313" i="120"/>
  <c r="E314" i="120"/>
  <c r="E315" i="120"/>
  <c r="E316" i="120"/>
  <c r="E317" i="120"/>
  <c r="E318" i="120"/>
  <c r="E319" i="120"/>
  <c r="E320" i="120"/>
  <c r="E321" i="120"/>
  <c r="E322" i="120"/>
  <c r="E323" i="120"/>
  <c r="E324" i="120"/>
  <c r="E325" i="120"/>
  <c r="E326" i="120"/>
  <c r="E327" i="120"/>
  <c r="E328" i="120"/>
  <c r="E329" i="120"/>
  <c r="E330" i="120"/>
  <c r="E331" i="120"/>
  <c r="E332" i="120"/>
  <c r="E333" i="120"/>
  <c r="E334" i="120"/>
  <c r="E335" i="120"/>
  <c r="E336" i="120"/>
  <c r="E337" i="120"/>
  <c r="E338" i="120"/>
  <c r="E339" i="120"/>
  <c r="E340" i="120"/>
  <c r="E341" i="120"/>
  <c r="E342" i="120"/>
  <c r="E343" i="120"/>
  <c r="E344" i="120"/>
  <c r="E345" i="120"/>
  <c r="E346" i="120"/>
  <c r="E347" i="120"/>
  <c r="E348" i="120"/>
  <c r="E349" i="120"/>
  <c r="E350" i="120"/>
  <c r="E351" i="120"/>
  <c r="E352" i="120"/>
  <c r="E353" i="120"/>
  <c r="E354" i="120"/>
  <c r="E355" i="120"/>
  <c r="E356" i="120"/>
  <c r="E357" i="120"/>
  <c r="E358" i="120"/>
  <c r="E359" i="120"/>
  <c r="E360" i="120"/>
  <c r="E361" i="120"/>
  <c r="E362" i="120"/>
  <c r="E363" i="120"/>
  <c r="E364" i="120"/>
  <c r="E365" i="120"/>
  <c r="E366" i="120"/>
  <c r="E367" i="120"/>
  <c r="E368" i="120"/>
  <c r="E369" i="120"/>
  <c r="E370" i="120"/>
  <c r="E371" i="120"/>
  <c r="E372" i="120"/>
  <c r="E373" i="120"/>
  <c r="E374" i="120"/>
  <c r="E375" i="120"/>
  <c r="E376" i="120"/>
  <c r="E377" i="120"/>
  <c r="E378" i="120"/>
  <c r="E379" i="120"/>
  <c r="E380" i="120"/>
  <c r="E381" i="120"/>
  <c r="E382" i="120"/>
  <c r="E383" i="120"/>
  <c r="E384" i="120"/>
  <c r="E385" i="120"/>
  <c r="E386" i="120"/>
  <c r="E387" i="120"/>
  <c r="E388" i="120"/>
  <c r="E389" i="120"/>
  <c r="E390" i="120"/>
  <c r="E391" i="120"/>
  <c r="E392" i="120"/>
  <c r="E393" i="120"/>
  <c r="E394" i="120"/>
  <c r="E395" i="120"/>
  <c r="E396" i="120"/>
  <c r="E397" i="120"/>
  <c r="E398" i="120"/>
  <c r="E399" i="120"/>
  <c r="E400" i="120"/>
  <c r="E401" i="120"/>
  <c r="E402" i="120"/>
  <c r="E403" i="120"/>
  <c r="E404" i="120"/>
  <c r="E405" i="120"/>
  <c r="E406" i="120"/>
  <c r="E407" i="120"/>
  <c r="E408" i="120"/>
  <c r="E409" i="120"/>
  <c r="E410" i="120"/>
  <c r="E411" i="120"/>
  <c r="E412" i="120"/>
  <c r="E413" i="120"/>
  <c r="E414" i="120"/>
  <c r="E415" i="120"/>
  <c r="E416" i="120"/>
  <c r="E417" i="120"/>
  <c r="E418" i="120"/>
  <c r="E419" i="120"/>
  <c r="E420" i="120"/>
  <c r="E421" i="120"/>
  <c r="E422" i="120"/>
  <c r="E423" i="120"/>
  <c r="E424" i="120"/>
  <c r="E425" i="120"/>
  <c r="E426" i="120"/>
  <c r="E427" i="120"/>
  <c r="E428" i="120"/>
  <c r="E429" i="120"/>
  <c r="E430" i="120"/>
  <c r="E431" i="120"/>
  <c r="E432" i="120"/>
  <c r="E433" i="120"/>
  <c r="E434" i="120"/>
  <c r="E435" i="120"/>
  <c r="E436" i="120"/>
  <c r="E437" i="120"/>
  <c r="E438" i="120"/>
  <c r="E439" i="120"/>
  <c r="E440" i="120"/>
  <c r="E441" i="120"/>
  <c r="E442" i="120"/>
  <c r="E443" i="120"/>
  <c r="E444" i="120"/>
  <c r="E445" i="120"/>
  <c r="E446" i="120"/>
  <c r="E447" i="120"/>
  <c r="E448" i="120"/>
  <c r="E449" i="120"/>
  <c r="E450" i="120"/>
  <c r="E451" i="120"/>
  <c r="E452" i="120"/>
  <c r="E453" i="120"/>
  <c r="E454" i="120"/>
  <c r="E455" i="120"/>
  <c r="E456" i="120"/>
  <c r="E457" i="120"/>
  <c r="E458" i="120"/>
  <c r="E459" i="120"/>
  <c r="E460" i="120"/>
  <c r="E461" i="120"/>
  <c r="E462" i="120"/>
  <c r="E463" i="120"/>
  <c r="E464" i="120"/>
  <c r="E465" i="120"/>
  <c r="E466" i="120"/>
  <c r="E467" i="120"/>
  <c r="E468" i="120"/>
  <c r="E469" i="120"/>
  <c r="E470" i="120"/>
  <c r="E471" i="120"/>
  <c r="E472" i="120"/>
  <c r="E473" i="120"/>
  <c r="E474" i="120"/>
  <c r="E475" i="120"/>
  <c r="E476" i="120"/>
  <c r="E477" i="120"/>
  <c r="E478" i="120"/>
  <c r="E479" i="120"/>
  <c r="E480" i="120"/>
  <c r="E481" i="120"/>
  <c r="E482" i="120"/>
  <c r="E483" i="120"/>
  <c r="E484" i="120"/>
  <c r="E485" i="120"/>
  <c r="E486" i="120"/>
  <c r="E487" i="120"/>
  <c r="E488" i="120"/>
  <c r="E489" i="120"/>
  <c r="E490" i="120"/>
  <c r="E491" i="120"/>
  <c r="E492" i="120"/>
  <c r="E493" i="120"/>
  <c r="E494" i="120"/>
  <c r="E495" i="120"/>
  <c r="E496" i="120"/>
  <c r="E497" i="120"/>
  <c r="E498" i="120"/>
  <c r="E499" i="120"/>
  <c r="E500" i="120"/>
  <c r="E501" i="120"/>
  <c r="E502" i="120"/>
  <c r="E503" i="120"/>
  <c r="E504" i="120"/>
  <c r="E505" i="120"/>
  <c r="E506" i="120"/>
  <c r="E507" i="120"/>
  <c r="E508" i="120"/>
  <c r="E509" i="120"/>
  <c r="E510" i="120"/>
  <c r="E511" i="120"/>
  <c r="E512" i="120"/>
  <c r="E513" i="120"/>
  <c r="E514" i="120"/>
  <c r="E515" i="120"/>
  <c r="E516" i="120"/>
  <c r="E517" i="120"/>
  <c r="E518" i="120"/>
  <c r="E519" i="120"/>
  <c r="E520" i="120"/>
  <c r="E521" i="120"/>
  <c r="E522" i="120"/>
  <c r="E523" i="120"/>
  <c r="E524" i="120"/>
  <c r="E525" i="120"/>
  <c r="E526" i="120"/>
  <c r="E527" i="120"/>
  <c r="E528" i="120"/>
  <c r="E529" i="120"/>
  <c r="E530" i="120"/>
  <c r="E531" i="120"/>
  <c r="E532" i="120"/>
  <c r="E533" i="120"/>
  <c r="E534" i="120"/>
  <c r="E535" i="120"/>
  <c r="E536" i="120"/>
  <c r="E537" i="120"/>
  <c r="E538" i="120"/>
  <c r="E539" i="120"/>
  <c r="E540" i="120"/>
  <c r="E541" i="120"/>
  <c r="E542" i="120"/>
  <c r="E543" i="120"/>
  <c r="E544" i="120"/>
  <c r="E545" i="120"/>
  <c r="E546" i="120"/>
  <c r="E547" i="120"/>
  <c r="E548" i="120"/>
  <c r="E549" i="120"/>
  <c r="E550" i="120"/>
  <c r="E551" i="120"/>
  <c r="E552" i="120"/>
  <c r="E553" i="120"/>
  <c r="E554" i="120"/>
  <c r="E555" i="120"/>
  <c r="E556" i="120"/>
  <c r="E557" i="120"/>
  <c r="E558" i="120"/>
  <c r="E559" i="120"/>
  <c r="E560" i="120"/>
  <c r="E561" i="120"/>
  <c r="E562" i="120"/>
  <c r="E563" i="120"/>
  <c r="E564" i="120"/>
  <c r="E565" i="120"/>
  <c r="E566" i="120"/>
  <c r="E567" i="120"/>
  <c r="E568" i="120"/>
  <c r="E569" i="120"/>
  <c r="E570" i="120"/>
  <c r="E571" i="120"/>
  <c r="E572" i="120"/>
  <c r="E573" i="120"/>
  <c r="E574" i="120"/>
  <c r="E575" i="120"/>
  <c r="E576" i="120"/>
  <c r="E577" i="120"/>
  <c r="E578" i="120"/>
  <c r="E579" i="120"/>
  <c r="E580" i="120"/>
  <c r="E581" i="120"/>
  <c r="E582" i="120"/>
  <c r="E583" i="120"/>
  <c r="E584" i="120"/>
  <c r="E585" i="120"/>
  <c r="E586" i="120"/>
  <c r="E587" i="120"/>
  <c r="E588" i="120"/>
  <c r="E589" i="120"/>
  <c r="E590" i="120"/>
  <c r="E591" i="120"/>
  <c r="E592" i="120"/>
  <c r="E593" i="120"/>
  <c r="E594" i="120"/>
  <c r="E595" i="120"/>
  <c r="E596" i="120"/>
  <c r="E597" i="120"/>
  <c r="E598" i="120"/>
  <c r="E599" i="120"/>
  <c r="E600" i="120"/>
  <c r="E601" i="120"/>
  <c r="E602" i="120"/>
  <c r="E603" i="120"/>
  <c r="E604" i="120"/>
  <c r="E605" i="120"/>
  <c r="E606" i="120"/>
  <c r="E607" i="120"/>
  <c r="E608" i="120"/>
  <c r="E609" i="120"/>
  <c r="E610" i="120"/>
  <c r="E611" i="120"/>
  <c r="E612" i="120"/>
  <c r="E613" i="120"/>
  <c r="E614" i="120"/>
  <c r="E615" i="120"/>
  <c r="E616" i="120"/>
  <c r="E617" i="120"/>
  <c r="E618" i="120"/>
  <c r="E619" i="120"/>
  <c r="E620" i="120"/>
  <c r="E621" i="120"/>
  <c r="E622" i="120"/>
  <c r="E623" i="120"/>
  <c r="E624" i="120"/>
  <c r="E625" i="120"/>
  <c r="E626" i="120"/>
  <c r="E627" i="120"/>
  <c r="E628" i="120"/>
  <c r="E629" i="120"/>
  <c r="E630" i="120"/>
  <c r="E631" i="120"/>
  <c r="E632" i="120"/>
  <c r="E633" i="120"/>
  <c r="E634" i="120"/>
  <c r="E635" i="120"/>
  <c r="E636" i="120"/>
  <c r="E637" i="120"/>
  <c r="E638" i="120"/>
  <c r="E639" i="120"/>
  <c r="E640" i="120"/>
  <c r="E641" i="120"/>
  <c r="E642" i="120"/>
  <c r="E643" i="120"/>
  <c r="E644" i="120"/>
  <c r="E645" i="120"/>
  <c r="E646" i="120"/>
  <c r="E647" i="120"/>
  <c r="E648" i="120"/>
  <c r="E649" i="120"/>
  <c r="E650" i="120"/>
  <c r="E651" i="120"/>
  <c r="E652" i="120"/>
  <c r="E653" i="120"/>
  <c r="E654" i="120"/>
  <c r="E655" i="120"/>
  <c r="E656" i="120"/>
  <c r="E657" i="120"/>
  <c r="E658" i="120"/>
  <c r="E659" i="120"/>
  <c r="E660" i="120"/>
  <c r="E661" i="120"/>
  <c r="E662" i="120"/>
  <c r="E663" i="120"/>
  <c r="E664" i="120"/>
  <c r="E665" i="120"/>
  <c r="E666" i="120"/>
  <c r="E667" i="120"/>
  <c r="E668" i="120"/>
  <c r="E669" i="120"/>
  <c r="E670" i="120"/>
  <c r="E671" i="120"/>
  <c r="E672" i="120"/>
  <c r="E673" i="120"/>
  <c r="E674" i="120"/>
  <c r="E675" i="120"/>
  <c r="E676" i="120"/>
  <c r="E677" i="120"/>
  <c r="E678" i="120"/>
  <c r="E679" i="120"/>
  <c r="E680" i="120"/>
  <c r="E681" i="120"/>
  <c r="E682" i="120"/>
  <c r="E683" i="120"/>
  <c r="E684" i="120"/>
  <c r="E685" i="120"/>
  <c r="E686" i="120"/>
  <c r="E687" i="120"/>
  <c r="E688" i="120"/>
  <c r="E689" i="120"/>
  <c r="E690" i="120"/>
  <c r="E691" i="120"/>
  <c r="E692" i="120"/>
  <c r="E693" i="120"/>
  <c r="E694" i="120"/>
  <c r="E695" i="120"/>
  <c r="E696" i="120"/>
  <c r="E697" i="120"/>
  <c r="E698" i="120"/>
  <c r="E699" i="120"/>
  <c r="E700" i="120"/>
  <c r="E701" i="120"/>
  <c r="E702" i="120"/>
  <c r="E703" i="120"/>
  <c r="E704" i="120"/>
  <c r="E705" i="120"/>
  <c r="E706" i="120"/>
  <c r="E707" i="120"/>
  <c r="E708" i="120"/>
  <c r="E709" i="120"/>
  <c r="E710" i="120"/>
  <c r="E711" i="120"/>
  <c r="E712" i="120"/>
  <c r="E713" i="120"/>
  <c r="E714" i="120"/>
  <c r="E715" i="120"/>
  <c r="E716" i="120"/>
  <c r="E717" i="120"/>
  <c r="E718" i="120"/>
  <c r="E719" i="120"/>
  <c r="E720" i="120"/>
  <c r="E721" i="120"/>
  <c r="E722" i="120"/>
  <c r="E723" i="120"/>
  <c r="E724" i="120"/>
  <c r="E725" i="120"/>
  <c r="E726" i="120"/>
  <c r="E727" i="120"/>
  <c r="E728" i="120"/>
  <c r="E729" i="120"/>
  <c r="E730" i="120"/>
  <c r="E731" i="120"/>
  <c r="E732" i="120"/>
  <c r="E733" i="120"/>
  <c r="E734" i="120"/>
  <c r="E735" i="120"/>
  <c r="E736" i="120"/>
  <c r="E737" i="120"/>
  <c r="E738" i="120"/>
  <c r="E739" i="120"/>
  <c r="E740" i="120"/>
  <c r="E741" i="120"/>
  <c r="E742" i="120"/>
  <c r="E743" i="120"/>
  <c r="E744" i="120"/>
  <c r="E745" i="120"/>
  <c r="E746" i="120"/>
  <c r="E747" i="120"/>
  <c r="E748" i="120"/>
  <c r="E749" i="120"/>
  <c r="E750" i="120"/>
  <c r="E751" i="120"/>
  <c r="E752" i="120"/>
  <c r="E753" i="120"/>
  <c r="E754" i="120"/>
  <c r="E755" i="120"/>
  <c r="E756" i="120"/>
  <c r="E757" i="120"/>
  <c r="E758" i="120"/>
  <c r="E759" i="120"/>
  <c r="E760" i="120"/>
  <c r="E761" i="120"/>
  <c r="E762" i="120"/>
  <c r="E763" i="120"/>
  <c r="E764" i="120"/>
  <c r="E765" i="120"/>
  <c r="E766" i="120"/>
  <c r="E767" i="120"/>
  <c r="E768" i="120"/>
  <c r="E769" i="120"/>
  <c r="E770" i="120"/>
  <c r="E771" i="120"/>
  <c r="E772" i="120"/>
  <c r="E773" i="120"/>
  <c r="E774" i="120"/>
  <c r="E775" i="120"/>
  <c r="E776" i="120"/>
  <c r="E777" i="120"/>
  <c r="E778" i="120"/>
  <c r="E779" i="120"/>
  <c r="E780" i="120"/>
  <c r="E781" i="120"/>
  <c r="E782" i="120"/>
  <c r="E783" i="120"/>
  <c r="E784" i="120"/>
  <c r="E785" i="120"/>
  <c r="E786" i="120"/>
  <c r="E787" i="120"/>
  <c r="E788" i="120"/>
  <c r="E789" i="120"/>
  <c r="E790" i="120"/>
  <c r="E791" i="120"/>
  <c r="E792" i="120"/>
  <c r="E793" i="120"/>
  <c r="E794" i="120"/>
  <c r="E795" i="120"/>
  <c r="E796" i="120"/>
  <c r="E797" i="120"/>
  <c r="E798" i="120"/>
  <c r="E799" i="120"/>
  <c r="E800" i="120"/>
  <c r="E801" i="120"/>
  <c r="E802" i="120"/>
  <c r="E803" i="120"/>
  <c r="E804" i="120"/>
  <c r="E805" i="120"/>
  <c r="E806" i="120"/>
  <c r="E807" i="120"/>
  <c r="E808" i="120"/>
  <c r="E809" i="120"/>
  <c r="E810" i="120"/>
  <c r="E811" i="120"/>
  <c r="E812" i="120"/>
  <c r="E813" i="120"/>
  <c r="E814" i="120"/>
  <c r="E815" i="120"/>
  <c r="E816" i="120"/>
  <c r="E817" i="120"/>
  <c r="E818" i="120"/>
  <c r="E819" i="120"/>
  <c r="E820" i="120"/>
  <c r="E821" i="120"/>
  <c r="E822" i="120"/>
  <c r="E823" i="120"/>
  <c r="E824" i="120"/>
  <c r="E825" i="120"/>
  <c r="E826" i="120"/>
  <c r="E827" i="120"/>
  <c r="E828" i="120"/>
  <c r="E829" i="120"/>
  <c r="E830" i="120"/>
  <c r="E831" i="120"/>
  <c r="E832" i="120"/>
  <c r="E833" i="120"/>
  <c r="E834" i="120"/>
  <c r="E835" i="120"/>
  <c r="E836" i="120"/>
  <c r="E837" i="120"/>
  <c r="E838" i="120"/>
  <c r="E839" i="120"/>
  <c r="E840" i="120"/>
  <c r="E841" i="120"/>
  <c r="E842" i="120"/>
  <c r="E843" i="120"/>
  <c r="E844" i="120"/>
  <c r="E845" i="120"/>
  <c r="E846" i="120"/>
  <c r="E847" i="120"/>
  <c r="E848" i="120"/>
  <c r="E849" i="120"/>
  <c r="E850" i="120"/>
  <c r="E851" i="120"/>
  <c r="E852" i="120"/>
  <c r="E853" i="120"/>
  <c r="E854" i="120"/>
  <c r="E855" i="120"/>
  <c r="E856" i="120"/>
  <c r="E857" i="120"/>
  <c r="E858" i="120"/>
  <c r="E859" i="120"/>
  <c r="E860" i="120"/>
  <c r="E861" i="120"/>
  <c r="E862" i="120"/>
  <c r="E863" i="120"/>
  <c r="E864" i="120"/>
  <c r="E865" i="120"/>
  <c r="E866" i="120"/>
  <c r="E867" i="120"/>
  <c r="E868" i="120"/>
  <c r="E869" i="120"/>
  <c r="E870" i="120"/>
  <c r="E871" i="120"/>
  <c r="E872" i="120"/>
  <c r="E873" i="120"/>
  <c r="E874" i="120"/>
  <c r="E875" i="120"/>
  <c r="E876" i="120"/>
  <c r="E877" i="120"/>
  <c r="E878" i="120"/>
  <c r="E879" i="120"/>
  <c r="E880" i="120"/>
  <c r="E881" i="120"/>
  <c r="E882" i="120"/>
  <c r="E883" i="120"/>
  <c r="E884" i="120"/>
  <c r="E885" i="120"/>
  <c r="E886" i="120"/>
  <c r="E887" i="120"/>
  <c r="E888" i="120"/>
  <c r="E889" i="120"/>
  <c r="E890" i="120"/>
  <c r="E891" i="120"/>
  <c r="E892" i="120"/>
  <c r="E893" i="120"/>
  <c r="E894" i="120"/>
  <c r="E895" i="120"/>
  <c r="E896" i="120"/>
  <c r="E897" i="120"/>
  <c r="E898" i="120"/>
  <c r="E899" i="120"/>
  <c r="E900" i="120"/>
  <c r="E901" i="120"/>
  <c r="E902" i="120"/>
  <c r="E903" i="120"/>
  <c r="E904" i="120"/>
  <c r="E905" i="120"/>
  <c r="E906" i="120"/>
  <c r="E907" i="120"/>
  <c r="E908" i="120"/>
  <c r="E909" i="120"/>
  <c r="E910" i="120"/>
  <c r="E911" i="120"/>
  <c r="E912" i="120"/>
  <c r="E913" i="120"/>
  <c r="E914" i="120"/>
  <c r="E915" i="120"/>
  <c r="E916" i="120"/>
  <c r="E917" i="120"/>
  <c r="E918" i="120"/>
  <c r="E919" i="120"/>
  <c r="E920" i="120"/>
  <c r="E921" i="120"/>
  <c r="E922" i="120"/>
  <c r="E923" i="120"/>
  <c r="E924" i="120"/>
  <c r="E925" i="120"/>
  <c r="E926" i="120"/>
  <c r="E927" i="120"/>
  <c r="E928" i="120"/>
  <c r="E929" i="120"/>
  <c r="E930" i="120"/>
  <c r="E931" i="120"/>
  <c r="E932" i="120"/>
  <c r="E933" i="120"/>
  <c r="E934" i="120"/>
  <c r="E935" i="120"/>
  <c r="E936" i="120"/>
  <c r="E937" i="120"/>
  <c r="E938" i="120"/>
  <c r="E939" i="120"/>
  <c r="E940" i="120"/>
  <c r="E941" i="120"/>
  <c r="E942" i="120"/>
  <c r="E943" i="120"/>
  <c r="E944" i="120"/>
  <c r="E945" i="120"/>
  <c r="E946" i="120"/>
  <c r="E947" i="120"/>
  <c r="E948" i="120"/>
  <c r="E949" i="120"/>
  <c r="E950" i="120"/>
  <c r="E951" i="120"/>
  <c r="E952" i="120"/>
  <c r="E953" i="120"/>
  <c r="E954" i="120"/>
  <c r="E955" i="120"/>
  <c r="E956" i="120"/>
  <c r="E957" i="120"/>
  <c r="E958" i="120"/>
  <c r="E959" i="120"/>
  <c r="E960" i="120"/>
  <c r="E961" i="120"/>
  <c r="E962" i="120"/>
  <c r="E963" i="120"/>
  <c r="E964" i="120"/>
  <c r="E965" i="120"/>
  <c r="E966" i="120"/>
  <c r="E967" i="120"/>
  <c r="E968" i="120"/>
  <c r="E969" i="120"/>
  <c r="E970" i="120"/>
  <c r="E971" i="120"/>
  <c r="E972" i="120"/>
  <c r="E973" i="120"/>
  <c r="E974" i="120"/>
  <c r="E975" i="120"/>
  <c r="E976" i="120"/>
  <c r="E977" i="120"/>
  <c r="E978" i="120"/>
  <c r="E979" i="120"/>
  <c r="E980" i="120"/>
  <c r="E981" i="120"/>
  <c r="E982" i="120"/>
  <c r="E983" i="120"/>
  <c r="E984" i="120"/>
  <c r="E985" i="120"/>
  <c r="E986" i="120"/>
  <c r="E987" i="120"/>
  <c r="E988" i="120"/>
  <c r="E989" i="120"/>
  <c r="E990" i="120"/>
  <c r="E991" i="120"/>
  <c r="E992" i="120"/>
  <c r="E993" i="120"/>
  <c r="E994" i="120"/>
  <c r="E995" i="120"/>
  <c r="E996" i="120"/>
  <c r="E997" i="120"/>
  <c r="E998" i="120"/>
  <c r="E999" i="120"/>
  <c r="E1000" i="120"/>
  <c r="E1001" i="120"/>
  <c r="E1002" i="120"/>
  <c r="E1003" i="120"/>
  <c r="E1004" i="120"/>
  <c r="E1005" i="120"/>
  <c r="E1006" i="120"/>
  <c r="E1007" i="120"/>
  <c r="E1008" i="120"/>
  <c r="E1009" i="120"/>
  <c r="E1010" i="120"/>
  <c r="E1011" i="120"/>
  <c r="E1012" i="120"/>
  <c r="E1013" i="120"/>
  <c r="E1014" i="120"/>
  <c r="E1015" i="120"/>
  <c r="E1016" i="120"/>
  <c r="E1017" i="120"/>
  <c r="E1018" i="120"/>
  <c r="E1019" i="120"/>
  <c r="E1020" i="120"/>
  <c r="E1021" i="120"/>
  <c r="E1022" i="120"/>
  <c r="E1023" i="120"/>
  <c r="E1024" i="120"/>
  <c r="E1025" i="120"/>
  <c r="E1026" i="120"/>
  <c r="E1027" i="120"/>
  <c r="E1028" i="120"/>
  <c r="E1029" i="120"/>
  <c r="E1030" i="120"/>
  <c r="E1031" i="120"/>
  <c r="E1032" i="120"/>
  <c r="E1033" i="120"/>
  <c r="E1034" i="120"/>
  <c r="E1035" i="120"/>
  <c r="E1036" i="120"/>
  <c r="E1037" i="120"/>
  <c r="E1038" i="120"/>
  <c r="E1039" i="120"/>
  <c r="E1040" i="120"/>
  <c r="E1041" i="120"/>
  <c r="E1042" i="120"/>
  <c r="E1043" i="120"/>
  <c r="E1044" i="120"/>
  <c r="E1045" i="120"/>
  <c r="E1046" i="120"/>
  <c r="E1047" i="120"/>
  <c r="E1048" i="120"/>
  <c r="E1049" i="120"/>
  <c r="E1050" i="120"/>
  <c r="E1051" i="120"/>
  <c r="E1052" i="120"/>
  <c r="E1053" i="120"/>
  <c r="E1054" i="120"/>
  <c r="E1055" i="120"/>
  <c r="E1056" i="120"/>
  <c r="E1057" i="120"/>
  <c r="E1058" i="120"/>
  <c r="E1059" i="120"/>
  <c r="E1060" i="120"/>
  <c r="E1061" i="120"/>
  <c r="E1062" i="120"/>
  <c r="E1063" i="120"/>
  <c r="E1064" i="120"/>
  <c r="E1065" i="120"/>
  <c r="E1066" i="120"/>
  <c r="E1067" i="120"/>
  <c r="E1068" i="120"/>
  <c r="E1069" i="120"/>
  <c r="E1070" i="120"/>
  <c r="E1071" i="120"/>
  <c r="E1072" i="120"/>
  <c r="E1073" i="120"/>
  <c r="E1074" i="120"/>
  <c r="E1075" i="120"/>
  <c r="E1076" i="120"/>
  <c r="E1077" i="120"/>
  <c r="E1078" i="120"/>
  <c r="E1079" i="120"/>
  <c r="E1080" i="120"/>
  <c r="E1081" i="120"/>
  <c r="E1082" i="120"/>
  <c r="E1083" i="120"/>
  <c r="E1084" i="120"/>
  <c r="E1085" i="120"/>
  <c r="E1086" i="120"/>
  <c r="E1087" i="120"/>
  <c r="E1088" i="120"/>
  <c r="E1089" i="120"/>
  <c r="E1090" i="120"/>
  <c r="E1091" i="120"/>
  <c r="E1092" i="120"/>
  <c r="E1093" i="120"/>
  <c r="E1094" i="120"/>
  <c r="E1095" i="120"/>
  <c r="E1096" i="120"/>
  <c r="E1097" i="120"/>
  <c r="E1098" i="120"/>
  <c r="E1099" i="120"/>
  <c r="E1100" i="120"/>
  <c r="E1101" i="120"/>
  <c r="E1102" i="120"/>
  <c r="E1103" i="120"/>
  <c r="E1104" i="120"/>
  <c r="E1105" i="120"/>
  <c r="E1106" i="120"/>
  <c r="E1107" i="120"/>
  <c r="E1108" i="120"/>
  <c r="E1109" i="120"/>
  <c r="E1110" i="120"/>
  <c r="E1111" i="120"/>
  <c r="E1112" i="120"/>
  <c r="E1113" i="120"/>
  <c r="E1114" i="120"/>
  <c r="E1115" i="120"/>
  <c r="E1116" i="120"/>
  <c r="E1117" i="120"/>
  <c r="E1118" i="120"/>
  <c r="E1119" i="120"/>
  <c r="E1120" i="120"/>
  <c r="E1121" i="120"/>
  <c r="E1122" i="120"/>
  <c r="E1123" i="120"/>
  <c r="E1124" i="120"/>
  <c r="E1125" i="120"/>
  <c r="E1126" i="120"/>
  <c r="E1127" i="120"/>
  <c r="E1128" i="120"/>
  <c r="E1129" i="120"/>
  <c r="E1130" i="120"/>
  <c r="E1131" i="120"/>
  <c r="E1132" i="120"/>
  <c r="E1133" i="120"/>
  <c r="E1134" i="120"/>
  <c r="E1135" i="120"/>
  <c r="E1136" i="120"/>
  <c r="E1137" i="120"/>
  <c r="E1138" i="120"/>
  <c r="E1139" i="120"/>
  <c r="E1140" i="120"/>
  <c r="E1141" i="120"/>
  <c r="E1142" i="120"/>
  <c r="E1143" i="120"/>
  <c r="E1144" i="120"/>
  <c r="E1145" i="120"/>
  <c r="E1146" i="120"/>
  <c r="E1147" i="120"/>
  <c r="E1148" i="120"/>
  <c r="E1149" i="120"/>
  <c r="E1150" i="120"/>
  <c r="E1151" i="120"/>
  <c r="E1152" i="120"/>
  <c r="E1153" i="120"/>
  <c r="E1154" i="120"/>
  <c r="E1155" i="120"/>
  <c r="E1156" i="120"/>
  <c r="E1157" i="120"/>
  <c r="E1158" i="120"/>
  <c r="E1159" i="120"/>
  <c r="E1160" i="120"/>
  <c r="E1161" i="120"/>
  <c r="E1162" i="120"/>
  <c r="E1163" i="120"/>
  <c r="E1164" i="120"/>
  <c r="E1165" i="120"/>
  <c r="E1166" i="120"/>
  <c r="E1167" i="120"/>
  <c r="E1168" i="120"/>
  <c r="E1169" i="120"/>
  <c r="E1170" i="120"/>
  <c r="E1171" i="120"/>
  <c r="E1172" i="120"/>
  <c r="E1173" i="120"/>
  <c r="E1174" i="120"/>
  <c r="E1175" i="120"/>
  <c r="E1176" i="120"/>
  <c r="E1177" i="120"/>
  <c r="E1178" i="120"/>
  <c r="E1179" i="120"/>
  <c r="E1180" i="120"/>
  <c r="E1181" i="120"/>
  <c r="E1182" i="120"/>
  <c r="E1183" i="120"/>
  <c r="E1184" i="120"/>
  <c r="E1185" i="120"/>
  <c r="E1186" i="120"/>
  <c r="E1187" i="120"/>
  <c r="E1188" i="120"/>
  <c r="E1189" i="120"/>
  <c r="E1190" i="120"/>
  <c r="E1191" i="120"/>
  <c r="E1192" i="120"/>
  <c r="E1193" i="120"/>
  <c r="E1194" i="120"/>
  <c r="E1195" i="120"/>
  <c r="E1196" i="120"/>
  <c r="E1197" i="120"/>
  <c r="E1198" i="120"/>
  <c r="E1199" i="120"/>
  <c r="E1200" i="120"/>
  <c r="E1201" i="120"/>
  <c r="E1202" i="120"/>
  <c r="E1203" i="120"/>
  <c r="E1204" i="120"/>
  <c r="E1205" i="120"/>
  <c r="E1206" i="120"/>
  <c r="E1207" i="120"/>
  <c r="E1208" i="120"/>
  <c r="E1209" i="120"/>
  <c r="E1210" i="120"/>
  <c r="E1211" i="120"/>
  <c r="E1212" i="120"/>
  <c r="X5" i="120" a="1"/>
  <c r="X5" i="120" s="1"/>
  <c r="W5" i="120"/>
  <c r="Y5" i="120" s="1"/>
  <c r="X5" i="118" a="1"/>
  <c r="X5" i="118" s="1"/>
  <c r="W5" i="118"/>
  <c r="Y5" i="118" s="1"/>
  <c r="C33" i="122" a="1"/>
  <c r="G5" i="118"/>
  <c r="G5" i="120"/>
  <c r="C33" i="119" a="1"/>
  <c r="K29" i="122" l="1"/>
  <c r="M29" i="122"/>
  <c r="L29" i="122"/>
  <c r="K21" i="122"/>
  <c r="M21" i="122"/>
  <c r="L21" i="122"/>
  <c r="K13" i="122"/>
  <c r="M13" i="122"/>
  <c r="L13" i="122"/>
  <c r="K7" i="122"/>
  <c r="L7" i="122"/>
  <c r="M7" i="122"/>
  <c r="K23" i="122"/>
  <c r="M23" i="122"/>
  <c r="L23" i="122"/>
  <c r="K15" i="122"/>
  <c r="M15" i="122"/>
  <c r="L15" i="122"/>
  <c r="K8" i="122"/>
  <c r="M8" i="122"/>
  <c r="K25" i="122"/>
  <c r="M25" i="122"/>
  <c r="L25" i="122"/>
  <c r="K17" i="122"/>
  <c r="M17" i="122"/>
  <c r="L17" i="122"/>
  <c r="K9" i="122"/>
  <c r="M9" i="122"/>
  <c r="L9" i="122"/>
  <c r="N27" i="122"/>
  <c r="M27" i="122"/>
  <c r="L27" i="122"/>
  <c r="K19" i="122"/>
  <c r="M19" i="122"/>
  <c r="L19" i="122"/>
  <c r="K11" i="122"/>
  <c r="M11" i="122"/>
  <c r="L11" i="122"/>
  <c r="M30" i="122"/>
  <c r="M16" i="122"/>
  <c r="M12" i="122"/>
  <c r="L30" i="122"/>
  <c r="L28" i="122"/>
  <c r="L26" i="122"/>
  <c r="L24" i="122"/>
  <c r="L22" i="122"/>
  <c r="L20" i="122"/>
  <c r="L18" i="122"/>
  <c r="L16" i="122"/>
  <c r="L14" i="122"/>
  <c r="L12" i="122"/>
  <c r="L10" i="122"/>
  <c r="M28" i="122"/>
  <c r="M26" i="122"/>
  <c r="M24" i="122"/>
  <c r="M22" i="122"/>
  <c r="M20" i="122"/>
  <c r="M18" i="122"/>
  <c r="M14" i="122"/>
  <c r="M10" i="122"/>
  <c r="K30" i="122"/>
  <c r="K27" i="122"/>
  <c r="N29" i="122"/>
  <c r="N28" i="122"/>
  <c r="N26" i="122"/>
  <c r="N25" i="122"/>
  <c r="N24" i="122"/>
  <c r="N23" i="122"/>
  <c r="N22" i="122"/>
  <c r="N21" i="122"/>
  <c r="N20" i="122"/>
  <c r="N19" i="122"/>
  <c r="N18" i="122"/>
  <c r="N17" i="122"/>
  <c r="N16" i="122"/>
  <c r="N15" i="122"/>
  <c r="N14" i="122"/>
  <c r="N13" i="122"/>
  <c r="N12" i="122"/>
  <c r="N11" i="122"/>
  <c r="N10" i="122"/>
  <c r="N9" i="122"/>
  <c r="N8" i="122"/>
  <c r="N7" i="122"/>
  <c r="L8" i="122"/>
  <c r="C33" i="122"/>
  <c r="C33" i="119"/>
  <c r="K7" i="117" l="1"/>
  <c r="K8" i="117" s="1"/>
  <c r="K9" i="117" s="1"/>
  <c r="K6" i="117"/>
  <c r="C35" i="116" a="1"/>
  <c r="C35" i="116" s="1"/>
  <c r="D35" i="116" a="1"/>
  <c r="D35" i="116" s="1"/>
  <c r="B35" i="116" a="1"/>
  <c r="B35" i="116" s="1"/>
  <c r="B5" i="116" a="1"/>
  <c r="B5" i="116" s="1"/>
  <c r="K7" i="116"/>
  <c r="K6" i="116"/>
  <c r="M8" i="112"/>
  <c r="N8" i="112"/>
  <c r="O8" i="112"/>
  <c r="P8" i="112"/>
  <c r="M9" i="112"/>
  <c r="N9" i="112"/>
  <c r="O9" i="112"/>
  <c r="P9" i="112"/>
  <c r="M10" i="112"/>
  <c r="N10" i="112"/>
  <c r="O10" i="112"/>
  <c r="P10" i="112"/>
  <c r="M11" i="112"/>
  <c r="N11" i="112"/>
  <c r="O11" i="112"/>
  <c r="P11" i="112"/>
  <c r="F23" i="113"/>
  <c r="E8" i="113"/>
  <c r="E21" i="113" s="1"/>
  <c r="F8" i="113"/>
  <c r="F21" i="113" s="1"/>
  <c r="G8" i="113"/>
  <c r="G21" i="113" s="1"/>
  <c r="H8" i="113"/>
  <c r="H21" i="113" s="1"/>
  <c r="E9" i="113"/>
  <c r="E22" i="113" s="1"/>
  <c r="F9" i="113"/>
  <c r="F22" i="113" s="1"/>
  <c r="G9" i="113"/>
  <c r="G22" i="113" s="1"/>
  <c r="H9" i="113"/>
  <c r="H22" i="113" s="1"/>
  <c r="E10" i="113"/>
  <c r="E23" i="113" s="1"/>
  <c r="F10" i="113"/>
  <c r="G10" i="113"/>
  <c r="G23" i="113" s="1"/>
  <c r="H10" i="113"/>
  <c r="H23" i="113" s="1"/>
  <c r="E11" i="113"/>
  <c r="E24" i="113" s="1"/>
  <c r="F11" i="113"/>
  <c r="F24" i="113" s="1"/>
  <c r="G11" i="113"/>
  <c r="G24" i="113" s="1"/>
  <c r="H11" i="113"/>
  <c r="H24" i="113" s="1"/>
  <c r="E20" i="112"/>
  <c r="F20" i="112"/>
  <c r="G20" i="112"/>
  <c r="H20" i="112"/>
  <c r="E21" i="112"/>
  <c r="F21" i="112"/>
  <c r="G21" i="112"/>
  <c r="H21" i="112"/>
  <c r="E22" i="112"/>
  <c r="F22" i="112"/>
  <c r="G22" i="112"/>
  <c r="H22" i="112"/>
  <c r="E23" i="112"/>
  <c r="F23" i="112"/>
  <c r="G23" i="112"/>
  <c r="H23" i="112"/>
  <c r="H27" i="108"/>
  <c r="G27" i="108"/>
  <c r="E27" i="108"/>
  <c r="D27" i="108"/>
  <c r="C27" i="108"/>
  <c r="H26" i="108"/>
  <c r="G26" i="108"/>
  <c r="F26" i="108"/>
  <c r="E26" i="108"/>
  <c r="D26" i="108"/>
  <c r="C26" i="108"/>
  <c r="H25" i="108"/>
  <c r="G25" i="108"/>
  <c r="E25" i="108"/>
  <c r="D25" i="108"/>
  <c r="C25" i="108"/>
  <c r="H24" i="108"/>
  <c r="G24" i="108"/>
  <c r="F24" i="108"/>
  <c r="E24" i="108"/>
  <c r="D24" i="108"/>
  <c r="C24" i="108"/>
  <c r="H23" i="108"/>
  <c r="G23" i="108"/>
  <c r="E23" i="108"/>
  <c r="D23" i="108"/>
  <c r="C23" i="108"/>
  <c r="H22" i="108"/>
  <c r="G22" i="108"/>
  <c r="F22" i="108"/>
  <c r="E22" i="108"/>
  <c r="D22" i="108"/>
  <c r="C22" i="108"/>
  <c r="H21" i="108"/>
  <c r="G21" i="108"/>
  <c r="F21" i="108"/>
  <c r="E21" i="108"/>
  <c r="D21" i="108"/>
  <c r="C21" i="108"/>
  <c r="H18" i="108"/>
  <c r="G18" i="108"/>
  <c r="E18" i="108"/>
  <c r="D18" i="108"/>
  <c r="C18" i="108"/>
  <c r="H17" i="108"/>
  <c r="G17" i="108"/>
  <c r="F17" i="108"/>
  <c r="E17" i="108"/>
  <c r="D17" i="108"/>
  <c r="C17" i="108"/>
  <c r="H16" i="108"/>
  <c r="G16" i="108"/>
  <c r="F16" i="108"/>
  <c r="E16" i="108"/>
  <c r="D16" i="108"/>
  <c r="C16" i="108"/>
  <c r="H15" i="108"/>
  <c r="G15" i="108"/>
  <c r="E15" i="108"/>
  <c r="D15" i="108"/>
  <c r="C15" i="108"/>
  <c r="H14" i="108"/>
  <c r="G14" i="108"/>
  <c r="E14" i="108"/>
  <c r="D14" i="108"/>
  <c r="C14" i="108"/>
  <c r="H13" i="108"/>
  <c r="G13" i="108"/>
  <c r="F13" i="108"/>
  <c r="E13" i="108"/>
  <c r="D13" i="108"/>
  <c r="C13" i="108"/>
  <c r="H12" i="108"/>
  <c r="G12" i="108"/>
  <c r="F12" i="108"/>
  <c r="E12" i="108"/>
  <c r="D12" i="108"/>
  <c r="C12" i="108"/>
  <c r="F10" i="108"/>
  <c r="F27" i="108" s="1"/>
  <c r="F9" i="108"/>
  <c r="F8" i="108"/>
  <c r="F25" i="108" s="1"/>
  <c r="F7" i="108"/>
  <c r="F15" i="108" s="1"/>
  <c r="F6" i="108"/>
  <c r="F23" i="108" s="1"/>
  <c r="F5" i="108"/>
  <c r="M7" i="116" a="1"/>
  <c r="M11" i="117" a="1"/>
  <c r="M7" i="117" a="1"/>
  <c r="M11" i="116" a="1"/>
  <c r="M7" i="117" l="1"/>
  <c r="M11" i="117"/>
  <c r="D5" i="117" a="1"/>
  <c r="D5" i="117" s="1"/>
  <c r="C5" i="117" s="1" a="1"/>
  <c r="C5" i="117" s="1"/>
  <c r="B5" i="117" a="1"/>
  <c r="B5" i="117" s="1"/>
  <c r="D35" i="117" a="1"/>
  <c r="D35" i="117" s="1"/>
  <c r="C35" i="117" s="1" a="1"/>
  <c r="C35" i="117" s="1"/>
  <c r="B35" i="117" a="1"/>
  <c r="B35" i="117" s="1"/>
  <c r="M11" i="116"/>
  <c r="K8" i="116"/>
  <c r="K9" i="116" s="1"/>
  <c r="M7" i="116"/>
  <c r="F14" i="108"/>
  <c r="F18" i="108"/>
  <c r="D5" i="116" l="1" a="1"/>
  <c r="D5" i="116" s="1"/>
  <c r="G33" i="106"/>
  <c r="G31" i="106"/>
  <c r="G29" i="106"/>
  <c r="G32" i="106" s="1"/>
  <c r="G27" i="104"/>
  <c r="G25" i="104"/>
  <c r="G23" i="104"/>
  <c r="G26" i="104" s="1"/>
  <c r="G33" i="103"/>
  <c r="G31" i="103"/>
  <c r="G29" i="103"/>
  <c r="G27" i="101"/>
  <c r="G25" i="101"/>
  <c r="G23" i="101"/>
  <c r="G26" i="101" s="1"/>
  <c r="I29" i="103" a="1"/>
  <c r="I29" i="106" a="1"/>
  <c r="I23" i="101" a="1"/>
  <c r="I23" i="104" a="1"/>
  <c r="C5" i="116" l="1" a="1"/>
  <c r="C5" i="116" s="1"/>
  <c r="I29" i="106"/>
  <c r="I23" i="104"/>
  <c r="G32" i="103"/>
  <c r="I29" i="103"/>
  <c r="I23" i="101"/>
  <c r="G27" i="99"/>
  <c r="G25" i="99"/>
  <c r="G23" i="99"/>
  <c r="I23" i="99" a="1"/>
  <c r="G26" i="99" l="1"/>
  <c r="I23" i="99"/>
  <c r="P9" i="95" a="1"/>
  <c r="P9" i="95" s="1"/>
  <c r="J44" i="95"/>
  <c r="G44" i="95"/>
  <c r="H4" i="91"/>
  <c r="E1" i="90"/>
  <c r="N9" i="68"/>
  <c r="N5" i="68"/>
  <c r="N6" i="68"/>
  <c r="N7" i="68"/>
  <c r="N8" i="68"/>
  <c r="N4" i="68"/>
  <c r="I29" i="92" a="1"/>
  <c r="I29" i="92" l="1"/>
  <c r="H8" i="36"/>
  <c r="H9" i="36"/>
  <c r="H5" i="36" l="1" a="1"/>
  <c r="H5" i="36" s="1"/>
  <c r="W11" i="16" l="1"/>
  <c r="W11" i="6"/>
  <c r="M5" i="12" a="1"/>
  <c r="M5" i="12" s="1"/>
  <c r="L5" i="12" a="1"/>
  <c r="L5" i="12" s="1"/>
  <c r="K5" i="12" a="1"/>
  <c r="K5" i="12" s="1"/>
  <c r="H20" i="12"/>
  <c r="H18" i="12"/>
  <c r="H16" i="12"/>
  <c r="D11" i="3"/>
  <c r="G12" i="2"/>
  <c r="G11" i="1"/>
  <c r="G15" i="1"/>
  <c r="G13" i="1"/>
  <c r="D5" i="3" a="1"/>
  <c r="D5" i="3" s="1"/>
  <c r="H19" i="12"/>
  <c r="G12" i="1"/>
  <c r="H17" i="12"/>
  <c r="H21" i="12"/>
  <c r="G16" i="1"/>
  <c r="G13" i="2"/>
  <c r="G5" i="2" l="1" a="1"/>
  <c r="G5" i="2" s="1"/>
  <c r="G5" i="1" l="1" a="1"/>
  <c r="G5" i="1" s="1"/>
  <c r="G14" i="1"/>
  <c r="H5" i="1" l="1" a="1"/>
  <c r="H5" i="1" s="1"/>
  <c r="I5" i="1" a="1"/>
  <c r="I5"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<sst xmlns="http://schemas.openxmlformats.org/spreadsheetml/2006/main" count="146194" uniqueCount="2545">
  <si>
    <t>Date</t>
  </si>
  <si>
    <t>Product</t>
  </si>
  <si>
    <t>Sales ($)</t>
  </si>
  <si>
    <t>Cost ($)</t>
  </si>
  <si>
    <t>Total Sales ($)</t>
  </si>
  <si>
    <t>Total Costs ($)</t>
  </si>
  <si>
    <t>Quad</t>
  </si>
  <si>
    <t>Aspen</t>
  </si>
  <si>
    <t>Sunshine</t>
  </si>
  <si>
    <t>Yanaki</t>
  </si>
  <si>
    <t>Carlota</t>
  </si>
  <si>
    <t>Raw Data</t>
  </si>
  <si>
    <t>è</t>
  </si>
  <si>
    <t>Useful Information</t>
  </si>
  <si>
    <t>Track</t>
  </si>
  <si>
    <t>Racer</t>
  </si>
  <si>
    <t>Time</t>
  </si>
  <si>
    <t>Time(s)</t>
  </si>
  <si>
    <t>SeaTac</t>
  </si>
  <si>
    <t>Isaac</t>
  </si>
  <si>
    <t>Zaine</t>
  </si>
  <si>
    <t>Ella</t>
  </si>
  <si>
    <t>Everett</t>
  </si>
  <si>
    <t>Rank Soft Drink
by Category</t>
  </si>
  <si>
    <t>Count</t>
  </si>
  <si>
    <t>Superior</t>
  </si>
  <si>
    <t>Poor</t>
  </si>
  <si>
    <t>Good</t>
  </si>
  <si>
    <t>Great</t>
  </si>
  <si>
    <t>Okay</t>
  </si>
  <si>
    <t xml:space="preserve"> &lt; Hidden Rows</t>
  </si>
  <si>
    <t>=LET(Data,B5:B44,
UniqueList,UNIQUE(Data),
Counts,COUNTIFS(Data,UniqueList),
Report,CHOOSE({1,2},UniqueList,Counts),
SORT(Report,2,-1))</t>
  </si>
  <si>
    <t>Ex #2</t>
  </si>
  <si>
    <t>Ex #3</t>
  </si>
  <si>
    <t>Ex #1</t>
  </si>
  <si>
    <r>
      <t>Data analysis goal:</t>
    </r>
    <r>
      <rPr>
        <sz val="11"/>
        <color theme="1"/>
        <rFont val="Calibri"/>
        <family val="2"/>
        <scheme val="minor"/>
      </rPr>
      <t xml:space="preserve"> Create product report for total sales and total costs.</t>
    </r>
  </si>
  <si>
    <t>Grand Total</t>
  </si>
  <si>
    <t>Sum of Sales ($)</t>
  </si>
  <si>
    <t>Sum of Cost ($)</t>
  </si>
  <si>
    <r>
      <t>Data analysis goal:</t>
    </r>
    <r>
      <rPr>
        <sz val="11"/>
        <color theme="1"/>
        <rFont val="Calibri"/>
        <family val="2"/>
        <scheme val="minor"/>
      </rPr>
      <t xml:space="preserve"> Sort fastest race times to top for each track.</t>
    </r>
  </si>
  <si>
    <t>Bellingham</t>
  </si>
  <si>
    <t>Time (sec)</t>
  </si>
  <si>
    <t>SD Rank</t>
  </si>
  <si>
    <t>Frequency</t>
  </si>
  <si>
    <t>% Frequency</t>
  </si>
  <si>
    <t>Data Driven Decisions</t>
  </si>
  <si>
    <t>Evidence Based Decisions</t>
  </si>
  <si>
    <t>Data Analysis &amp; Business Intelligence:</t>
  </si>
  <si>
    <t>Define Data Analysis:</t>
  </si>
  <si>
    <t>This may seem obvious, but people confuse these two items regularly in academia, statistics, and other fields</t>
  </si>
  <si>
    <r>
      <rPr>
        <sz val="11"/>
        <color theme="1"/>
        <rFont val="Wingdings"/>
        <charset val="2"/>
      </rPr>
      <t>é</t>
    </r>
    <r>
      <rPr>
        <sz val="11"/>
        <color theme="1"/>
        <rFont val="Calibri"/>
        <family val="2"/>
        <scheme val="minor"/>
      </rPr>
      <t xml:space="preserve"> We are displaying how a number changes over the category "Month"</t>
    </r>
  </si>
  <si>
    <r>
      <rPr>
        <sz val="11"/>
        <color theme="1"/>
        <rFont val="Wingdings"/>
        <charset val="2"/>
      </rPr>
      <t>é</t>
    </r>
    <r>
      <rPr>
        <sz val="11"/>
        <color theme="1"/>
        <rFont val="Calibri"/>
        <family val="2"/>
        <scheme val="minor"/>
      </rPr>
      <t xml:space="preserve"> We are storing data in a proper data set</t>
    </r>
  </si>
  <si>
    <r>
      <rPr>
        <b/>
        <sz val="11"/>
        <color theme="1"/>
        <rFont val="Calibri"/>
        <family val="2"/>
        <scheme val="minor"/>
      </rPr>
      <t>Chart</t>
    </r>
    <r>
      <rPr>
        <sz val="11"/>
        <color theme="1"/>
        <rFont val="Calibri"/>
        <family val="2"/>
        <scheme val="minor"/>
      </rPr>
      <t xml:space="preserve"> = Visual portrayal of number data.</t>
    </r>
  </si>
  <si>
    <r>
      <rPr>
        <b/>
        <sz val="11"/>
        <color theme="1"/>
        <rFont val="Calibri"/>
        <family val="2"/>
        <scheme val="minor"/>
      </rPr>
      <t>Table</t>
    </r>
    <r>
      <rPr>
        <sz val="11"/>
        <color theme="1"/>
        <rFont val="Calibri"/>
        <family val="2"/>
        <scheme val="minor"/>
      </rPr>
      <t xml:space="preserve"> = Field names and records with data.</t>
    </r>
  </si>
  <si>
    <t>Objective #6: Tables are not Charts.</t>
  </si>
  <si>
    <r>
      <t xml:space="preserve">Data analysis goal: </t>
    </r>
    <r>
      <rPr>
        <sz val="11"/>
        <color theme="1"/>
        <rFont val="Calibri"/>
        <family val="2"/>
        <scheme val="minor"/>
      </rPr>
      <t>Create frequency distribution for soft drink rank data, sorted by count:</t>
    </r>
  </si>
  <si>
    <t>Color</t>
  </si>
  <si>
    <t>Sales</t>
  </si>
  <si>
    <t>Blue</t>
  </si>
  <si>
    <t>Red</t>
  </si>
  <si>
    <t>Clear</t>
  </si>
  <si>
    <t>Ex #4</t>
  </si>
  <si>
    <t>History</t>
  </si>
  <si>
    <t>Sociology</t>
  </si>
  <si>
    <t>Student</t>
  </si>
  <si>
    <t>Start Date</t>
  </si>
  <si>
    <t>Major</t>
  </si>
  <si>
    <t>Credits</t>
  </si>
  <si>
    <t>GPA</t>
  </si>
  <si>
    <t>Carey, Zada</t>
  </si>
  <si>
    <t>Business</t>
  </si>
  <si>
    <t>Emmons, Christi</t>
  </si>
  <si>
    <t>Accounting</t>
  </si>
  <si>
    <t>Lear, Vania</t>
  </si>
  <si>
    <t>Chemistry</t>
  </si>
  <si>
    <t>Meador, Corazon</t>
  </si>
  <si>
    <t>Mohamed, Abdi</t>
  </si>
  <si>
    <t>Nga, Luong</t>
  </si>
  <si>
    <t>Physics</t>
  </si>
  <si>
    <t>Robinson, Chantel</t>
  </si>
  <si>
    <t>Rouse, Sioux</t>
  </si>
  <si>
    <t>Simone, Alanna</t>
  </si>
  <si>
    <t>Thornburg, Tyrone</t>
  </si>
  <si>
    <t>Ex #5</t>
  </si>
  <si>
    <r>
      <rPr>
        <b/>
        <sz val="11"/>
        <color theme="1"/>
        <rFont val="Calibri"/>
        <family val="2"/>
        <scheme val="minor"/>
      </rPr>
      <t>Data analysis goal:</t>
    </r>
    <r>
      <rPr>
        <sz val="11"/>
        <color theme="1"/>
        <rFont val="Calibri"/>
        <family val="2"/>
        <scheme val="minor"/>
      </rPr>
      <t xml:space="preserve"> Filter to show records for blue Quad sales. Then copy and paste to new sheet.</t>
    </r>
  </si>
  <si>
    <r>
      <rPr>
        <b/>
        <sz val="11"/>
        <color theme="1"/>
        <rFont val="Calibri"/>
        <family val="2"/>
        <scheme val="minor"/>
      </rPr>
      <t>Scholarship:</t>
    </r>
    <r>
      <rPr>
        <sz val="11"/>
        <color theme="1"/>
        <rFont val="Calibri"/>
        <family val="2"/>
        <scheme val="minor"/>
      </rPr>
      <t xml:space="preserve"> Students are eligible for scholarship if their major is history OR sociology AND their GPA is &gt;= 2.5.</t>
    </r>
  </si>
  <si>
    <r>
      <t>Data analysis goal:</t>
    </r>
    <r>
      <rPr>
        <sz val="11"/>
        <color theme="1"/>
        <rFont val="Calibri"/>
        <family val="2"/>
        <scheme val="minor"/>
      </rPr>
      <t xml:space="preserve"> Filter to show eligible student records, then copy and paste below data set.</t>
    </r>
  </si>
  <si>
    <t>Date-Time</t>
  </si>
  <si>
    <t>Call Topic</t>
  </si>
  <si>
    <t>Rep</t>
  </si>
  <si>
    <t>Length (min)</t>
  </si>
  <si>
    <t>Service</t>
  </si>
  <si>
    <t>Sioux</t>
  </si>
  <si>
    <t>Plan Review</t>
  </si>
  <si>
    <t>Chantel</t>
  </si>
  <si>
    <t>Bill</t>
  </si>
  <si>
    <t>Floyd</t>
  </si>
  <si>
    <t>Other</t>
  </si>
  <si>
    <t>Dino</t>
  </si>
  <si>
    <t>Ex #6</t>
  </si>
  <si>
    <r>
      <t>Data analysis goal:</t>
    </r>
    <r>
      <rPr>
        <sz val="11"/>
        <color theme="1"/>
        <rFont val="Calibri"/>
        <family val="2"/>
        <scheme val="minor"/>
      </rPr>
      <t xml:space="preserve"> sort red records to top and yellow records directly below the red records.</t>
    </r>
  </si>
  <si>
    <t>Sales Rep</t>
  </si>
  <si>
    <t>Units</t>
  </si>
  <si>
    <t>Region</t>
  </si>
  <si>
    <t>Net Revenue</t>
  </si>
  <si>
    <t>Mexico</t>
  </si>
  <si>
    <t>South</t>
  </si>
  <si>
    <t>Janis Figueroa</t>
  </si>
  <si>
    <t>West</t>
  </si>
  <si>
    <t>East</t>
  </si>
  <si>
    <t>Sunset</t>
  </si>
  <si>
    <t>Canada</t>
  </si>
  <si>
    <t>Majestic Beaut</t>
  </si>
  <si>
    <t>NorthWest</t>
  </si>
  <si>
    <t>Crested Beaut</t>
  </si>
  <si>
    <t>MidWest</t>
  </si>
  <si>
    <t>Tynia Malone</t>
  </si>
  <si>
    <t>Hien Pham</t>
  </si>
  <si>
    <t>Kiki Sho</t>
  </si>
  <si>
    <t>Chantel Mims</t>
  </si>
  <si>
    <t>Ex #7-11</t>
  </si>
  <si>
    <r>
      <t>Data analysis goal:</t>
    </r>
    <r>
      <rPr>
        <sz val="11"/>
        <color theme="1"/>
        <rFont val="Calibri"/>
        <family val="2"/>
        <scheme val="minor"/>
      </rPr>
      <t xml:space="preserve"> Create 5 reports from data set using the Standard PivotTable tool.</t>
    </r>
  </si>
  <si>
    <t>Records to add later to Example 7-11:</t>
  </si>
  <si>
    <t>&lt;&lt;==Do not copy field names!</t>
  </si>
  <si>
    <t>Net Revenue ($)</t>
  </si>
  <si>
    <t>Ave. Net Revenue ($)</t>
  </si>
  <si>
    <t>Count of Net Revenue</t>
  </si>
  <si>
    <t>Transactional Count</t>
  </si>
  <si>
    <t>Max</t>
  </si>
  <si>
    <t>Min</t>
  </si>
  <si>
    <t>2020</t>
  </si>
  <si>
    <t>2021</t>
  </si>
  <si>
    <t>2022</t>
  </si>
  <si>
    <t>Years</t>
  </si>
  <si>
    <t>Sum of Net Revenue ($)</t>
  </si>
  <si>
    <t>% Change From Previous Year</t>
  </si>
  <si>
    <t>$ Change From Previous Year</t>
  </si>
  <si>
    <t>Total Units Sold</t>
  </si>
  <si>
    <t>(All)</t>
  </si>
  <si>
    <t>Chart Title:</t>
  </si>
  <si>
    <t>Clustered Column: Emphasis is on comparing items in legend against each other</t>
  </si>
  <si>
    <t>Stacked Column: Emphasis is on comparing items in horizontal axis against each other</t>
  </si>
  <si>
    <t>Vin Number</t>
  </si>
  <si>
    <t>Web Site</t>
  </si>
  <si>
    <t>Cars.com</t>
  </si>
  <si>
    <t>Used.com</t>
  </si>
  <si>
    <t>BuyCar.com</t>
  </si>
  <si>
    <t>Amount</t>
  </si>
  <si>
    <t>Clicks on Auto Listing</t>
  </si>
  <si>
    <t>Total Clicks on Auto Listing</t>
  </si>
  <si>
    <t>Hours Studied = x</t>
  </si>
  <si>
    <t>Is There a Relationship Between Hours Studied &amp; Test Score?</t>
  </si>
  <si>
    <r>
      <t>Data analysis goal:</t>
    </r>
    <r>
      <rPr>
        <sz val="11"/>
        <color theme="1"/>
        <rFont val="Calibri"/>
        <family val="2"/>
        <scheme val="minor"/>
      </rPr>
      <t xml:space="preserve"> Create detailed report and visual to show trends in auto listing web site clicks by date and web site.</t>
    </r>
  </si>
  <si>
    <t>Ex #12</t>
  </si>
  <si>
    <t>Ex #13</t>
  </si>
  <si>
    <r>
      <t>Data analysis goal:</t>
    </r>
    <r>
      <rPr>
        <sz val="11"/>
        <color theme="1"/>
        <rFont val="Calibri"/>
        <family val="2"/>
        <scheme val="minor"/>
      </rPr>
      <t xml:space="preserve"> Use an X-Y Scatter Chart to show the relationship between hours studied for a test and score on the test</t>
    </r>
  </si>
  <si>
    <t>Clustered Bar: Emphasis is on comparing items in legend against each other</t>
  </si>
  <si>
    <t>Stacked Bar: Emphasis is on comparing items in vertical axis against each other</t>
  </si>
  <si>
    <t>Product No.</t>
  </si>
  <si>
    <t>0 up to 50</t>
  </si>
  <si>
    <t>50 up to 100</t>
  </si>
  <si>
    <t>100 up to 150</t>
  </si>
  <si>
    <t>150 up to 200</t>
  </si>
  <si>
    <t>Count of Sales</t>
  </si>
  <si>
    <t>Sales ($) Category</t>
  </si>
  <si>
    <t>Histogram: Count Sales ($) Between Lower (Included) and Upper (Not Included) Limits</t>
  </si>
  <si>
    <t>Histogram: Count Sales ($) by Sales Category with Lower (Included) and Upper (Not Included) Limits</t>
  </si>
  <si>
    <t>Column Charts:</t>
  </si>
  <si>
    <t>Bar Charts:</t>
  </si>
  <si>
    <t>Lower Limit</t>
  </si>
  <si>
    <t>Upper Limit</t>
  </si>
  <si>
    <t>Ex #14</t>
  </si>
  <si>
    <t>Data analysis goal: Create Frequency Distribution and Histogram Chart.</t>
  </si>
  <si>
    <t>17.09-27.09</t>
  </si>
  <si>
    <t>27.09-37.09</t>
  </si>
  <si>
    <t>37.09-47.09</t>
  </si>
  <si>
    <t>47.09-57.09</t>
  </si>
  <si>
    <t>67.09-77.09</t>
  </si>
  <si>
    <t>77.09-87.09</t>
  </si>
  <si>
    <t>87.09-97.09</t>
  </si>
  <si>
    <t>137.09-147.09</t>
  </si>
  <si>
    <t>167.09-177.09</t>
  </si>
  <si>
    <t>197.09-207.09</t>
  </si>
  <si>
    <t>0-49</t>
  </si>
  <si>
    <t>50-99</t>
  </si>
  <si>
    <t>100-149</t>
  </si>
  <si>
    <t>150-200</t>
  </si>
  <si>
    <t>Example of Whole Number Categories:</t>
  </si>
  <si>
    <t>Example of Default Categories for Decimal Numbers:</t>
  </si>
  <si>
    <t>m = slope</t>
  </si>
  <si>
    <t>x = x value</t>
  </si>
  <si>
    <t>b = y-intercept</t>
  </si>
  <si>
    <t>f(x) = y = predicted value based on x value</t>
  </si>
  <si>
    <r>
      <t>R</t>
    </r>
    <r>
      <rPr>
        <vertAlign val="superscript"/>
        <sz val="11"/>
        <color theme="1"/>
        <rFont val="Calibri"/>
        <family val="2"/>
        <scheme val="minor"/>
      </rPr>
      <t>2</t>
    </r>
    <r>
      <rPr>
        <sz val="11"/>
        <color theme="1"/>
        <rFont val="Calibri"/>
        <family val="2"/>
        <scheme val="minor"/>
      </rPr>
      <t xml:space="preserve"> = Measure strength and goodness of fit of relationship</t>
    </r>
  </si>
  <si>
    <r>
      <t xml:space="preserve">f(x) = y = mx + b </t>
    </r>
    <r>
      <rPr>
        <sz val="11"/>
        <color theme="1"/>
        <rFont val="Calibri"/>
        <family val="2"/>
        <scheme val="minor"/>
      </rPr>
      <t>= Simple Linear Regression Equation</t>
    </r>
  </si>
  <si>
    <t>Formulas:</t>
  </si>
  <si>
    <t>Sample Data:</t>
  </si>
  <si>
    <t>No.</t>
  </si>
  <si>
    <t>S 1</t>
  </si>
  <si>
    <t>S 2</t>
  </si>
  <si>
    <t>S 3</t>
  </si>
  <si>
    <t>S 4</t>
  </si>
  <si>
    <t>S 5</t>
  </si>
  <si>
    <t>S 6</t>
  </si>
  <si>
    <t>S 7</t>
  </si>
  <si>
    <t>S 8</t>
  </si>
  <si>
    <t>S 9</t>
  </si>
  <si>
    <t>S 10</t>
  </si>
  <si>
    <t>S 11</t>
  </si>
  <si>
    <t>S 12</t>
  </si>
  <si>
    <t>S 13</t>
  </si>
  <si>
    <t>S 14</t>
  </si>
  <si>
    <t>S 15</t>
  </si>
  <si>
    <t>S 16</t>
  </si>
  <si>
    <t>S 17</t>
  </si>
  <si>
    <t>S 18</t>
  </si>
  <si>
    <t>S 19</t>
  </si>
  <si>
    <t>S 20</t>
  </si>
  <si>
    <t>S 21</t>
  </si>
  <si>
    <t>S 22</t>
  </si>
  <si>
    <t>S 23</t>
  </si>
  <si>
    <t>S 24</t>
  </si>
  <si>
    <t>S 25</t>
  </si>
  <si>
    <t>S 26</t>
  </si>
  <si>
    <t>S 27</t>
  </si>
  <si>
    <t>For Entry Level BMX Race Bikes, Is there a Relationship between Price and Weight of Bike?</t>
  </si>
  <si>
    <t>Price = y</t>
  </si>
  <si>
    <r>
      <t>Data analysis goal:</t>
    </r>
    <r>
      <rPr>
        <sz val="11"/>
        <color theme="1"/>
        <rFont val="Calibri"/>
        <family val="2"/>
        <scheme val="minor"/>
      </rPr>
      <t xml:space="preserve"> Use an X-Y Scatter Chart to show the relationship between bike weight and price of bike.</t>
    </r>
  </si>
  <si>
    <t>Bike Type</t>
  </si>
  <si>
    <t>2021 SE Ripper</t>
  </si>
  <si>
    <t>2020 Redline MX</t>
  </si>
  <si>
    <t>2021 SE PK Ripper Elite</t>
  </si>
  <si>
    <t>2021 Grenade Launch Pro X</t>
  </si>
  <si>
    <t>2021 SE PK Ripper Elite XL</t>
  </si>
  <si>
    <t>2021 Grenade M1</t>
  </si>
  <si>
    <t>2021 Framed Team</t>
  </si>
  <si>
    <t>2020 Framed Team</t>
  </si>
  <si>
    <t>2020 Grenade MX</t>
  </si>
  <si>
    <t>2020 Grenade Stealth Deep Sea Blue</t>
  </si>
  <si>
    <t>2020 Grenade Flare X</t>
  </si>
  <si>
    <t>2020 Grenade Launch Blue</t>
  </si>
  <si>
    <t>2020 Grenade Launch X</t>
  </si>
  <si>
    <t>2020 Framed Verdict Blank</t>
  </si>
  <si>
    <t>2020 SE PK Ripper Elite</t>
  </si>
  <si>
    <t>2019 Redline Proline Pro</t>
  </si>
  <si>
    <t>2018 Redline Proline Pro XL</t>
  </si>
  <si>
    <t>2019 Redline Proline Expert XL</t>
  </si>
  <si>
    <t>2019 Redline MX</t>
  </si>
  <si>
    <t>Ex #15</t>
  </si>
  <si>
    <t>Test Score = y</t>
  </si>
  <si>
    <t>Price ($) = y</t>
  </si>
  <si>
    <t>Bike Weight (pounds) = x</t>
  </si>
  <si>
    <t>SalesRep</t>
  </si>
  <si>
    <t>2015 Total Sales ($)</t>
  </si>
  <si>
    <t>2016 Total Sales ($)</t>
  </si>
  <si>
    <t>% Change</t>
  </si>
  <si>
    <t>Customer Accounts</t>
  </si>
  <si>
    <t>Years with Company</t>
  </si>
  <si>
    <t>Carl Levin</t>
  </si>
  <si>
    <t>Wilford Snell</t>
  </si>
  <si>
    <t>Terica Mcswain</t>
  </si>
  <si>
    <t>Ex #16</t>
  </si>
  <si>
    <t>Chantel Mimms</t>
  </si>
  <si>
    <t>Hien Loung Pham</t>
  </si>
  <si>
    <t>Tyrone Ways</t>
  </si>
  <si>
    <r>
      <t>Data analysis goal:</t>
    </r>
    <r>
      <rPr>
        <sz val="11"/>
        <color theme="1"/>
        <rFont val="Calibri"/>
        <family val="2"/>
        <scheme val="minor"/>
      </rPr>
      <t xml:space="preserve"> Format the table of data so the detail is easy to see. </t>
    </r>
  </si>
  <si>
    <t>Ex #17</t>
  </si>
  <si>
    <r>
      <t>Data analysis goal:</t>
    </r>
    <r>
      <rPr>
        <sz val="11"/>
        <color theme="1"/>
        <rFont val="Calibri"/>
        <family val="2"/>
        <scheme val="minor"/>
      </rPr>
      <t xml:space="preserve"> Create re-usable PivotTable Style</t>
    </r>
  </si>
  <si>
    <t>Sum of Units</t>
  </si>
  <si>
    <t>Chantel Mims Total</t>
  </si>
  <si>
    <t>Hien Pham Total</t>
  </si>
  <si>
    <t>Tynia Malone Total</t>
  </si>
  <si>
    <t>Example #18 will be on this worksheet also.</t>
  </si>
  <si>
    <t>&lt;= Example #18</t>
  </si>
  <si>
    <t>Ex #7</t>
  </si>
  <si>
    <t>Ex #8</t>
  </si>
  <si>
    <t>Ex #9</t>
  </si>
  <si>
    <t>Ex #10</t>
  </si>
  <si>
    <t>&lt;
&lt;</t>
  </si>
  <si>
    <t>Ex #11</t>
  </si>
  <si>
    <t>Ex #19</t>
  </si>
  <si>
    <t>Ex #20</t>
  </si>
  <si>
    <r>
      <t>Data analysis goal:</t>
    </r>
    <r>
      <rPr>
        <sz val="11"/>
        <color theme="1"/>
        <rFont val="Calibri"/>
        <family val="2"/>
        <scheme val="minor"/>
      </rPr>
      <t xml:space="preserve"> Use an X-Y Scatter Chart to show the relationship between hours studied and score on the test</t>
    </r>
  </si>
  <si>
    <t>75+</t>
  </si>
  <si>
    <t>Asian</t>
  </si>
  <si>
    <t>Black</t>
  </si>
  <si>
    <t>Hispanic</t>
  </si>
  <si>
    <t>White</t>
  </si>
  <si>
    <r>
      <t>Data analysis goal:</t>
    </r>
    <r>
      <rPr>
        <sz val="11"/>
        <color theme="1"/>
        <rFont val="Calibri"/>
        <family val="2"/>
        <scheme val="minor"/>
      </rPr>
      <t xml:space="preserve"> Format Table with Style Format and Conditional Formatting.</t>
    </r>
  </si>
  <si>
    <t>Ex #21</t>
  </si>
  <si>
    <t>Crested Beaut Total</t>
  </si>
  <si>
    <t>Majestic Beaut Total</t>
  </si>
  <si>
    <t>Quad Total</t>
  </si>
  <si>
    <t>Sunset Total</t>
  </si>
  <si>
    <t>Yanaki Total</t>
  </si>
  <si>
    <t>Ex #22</t>
  </si>
  <si>
    <r>
      <t>Data analysis goal:</t>
    </r>
    <r>
      <rPr>
        <sz val="11"/>
        <color theme="1"/>
        <rFont val="Calibri"/>
        <family val="2"/>
        <scheme val="minor"/>
      </rPr>
      <t xml:space="preserve"> Add Conditional Formatting to Top 5 values in PivotTable.</t>
    </r>
  </si>
  <si>
    <t>Group/Age</t>
  </si>
  <si>
    <t>30-49</t>
  </si>
  <si>
    <t>50-74</t>
  </si>
  <si>
    <t>Under 30</t>
  </si>
  <si>
    <t>Data Source: Centers for Disease Control &amp; Prevention. Note: Table shows change from Dec, 2020 to May, 2021.</t>
  </si>
  <si>
    <t>Percent change in Covid-19 deaths from January to May</t>
  </si>
  <si>
    <t>Data Source: Centers for Disease Control &amp; Prevention. Note: Table shows USA data for the year 2021.</t>
  </si>
  <si>
    <t>Bar</t>
  </si>
  <si>
    <t>Start</t>
  </si>
  <si>
    <t>Increment</t>
  </si>
  <si>
    <t>Range</t>
  </si>
  <si>
    <t>Number Categories</t>
  </si>
  <si>
    <t>Formulas used in Model:</t>
  </si>
  <si>
    <r>
      <t>Ex #23:  Data analysis goal:</t>
    </r>
    <r>
      <rPr>
        <sz val="11"/>
        <color theme="1"/>
        <rFont val="Calibri"/>
        <family val="2"/>
        <scheme val="minor"/>
      </rPr>
      <t xml:space="preserve"> Add Data Bar Conditional Formatting to create in cell Histogram.</t>
    </r>
  </si>
  <si>
    <r>
      <t>Ex #23:  Data analysis goal:</t>
    </r>
    <r>
      <rPr>
        <sz val="11"/>
        <color theme="1"/>
        <rFont val="Calibri"/>
        <family val="2"/>
        <scheme val="minor"/>
      </rPr>
      <t xml:space="preserve"> Add Data Bar Conditional Formatting to create In-Cell Histogram.</t>
    </r>
  </si>
  <si>
    <t>Bellen</t>
  </si>
  <si>
    <t>Day of Week</t>
  </si>
  <si>
    <t>Ex #24</t>
  </si>
  <si>
    <r>
      <t>Data analysis goal:</t>
    </r>
    <r>
      <rPr>
        <sz val="11"/>
        <color theme="1"/>
        <rFont val="Calibri"/>
        <family val="2"/>
        <scheme val="minor"/>
      </rPr>
      <t xml:space="preserve"> Create Sales by Day of Week Report</t>
    </r>
  </si>
  <si>
    <t>Formula:</t>
  </si>
  <si>
    <t>DayNum</t>
  </si>
  <si>
    <t>Fiscal Quarter
Start = 4/1</t>
  </si>
  <si>
    <t>Fiscal Year
Start = 4/1</t>
  </si>
  <si>
    <t>Fiscal Quarter
Start =7/1</t>
  </si>
  <si>
    <t>Fiscal Year
Start = 7/1</t>
  </si>
  <si>
    <t>Day
Num</t>
  </si>
  <si>
    <t>Month Name
"mmm"</t>
  </si>
  <si>
    <t>Month Name
"mmmm"</t>
  </si>
  <si>
    <t>CalendarQuarter</t>
  </si>
  <si>
    <t>CalendarYear</t>
  </si>
  <si>
    <t>Calendar Year
Start =1/1</t>
  </si>
  <si>
    <t>Day
Name
"ddd"</t>
  </si>
  <si>
    <t>Day
Name
"dddd"</t>
  </si>
  <si>
    <t>Calendar Quarter
Start = 1/1</t>
  </si>
  <si>
    <t>ShortDayName</t>
  </si>
  <si>
    <t>MonthNum</t>
  </si>
  <si>
    <t>ShortMonthName</t>
  </si>
  <si>
    <t>LongMonthName</t>
  </si>
  <si>
    <t>LongDay
Name</t>
  </si>
  <si>
    <t>Month
Num.</t>
  </si>
  <si>
    <t>Fiscal
Quarter4</t>
  </si>
  <si>
    <t>Fiscal
Year4</t>
  </si>
  <si>
    <t>Ex# 25</t>
  </si>
  <si>
    <t>Examples of date worksheet formulas to create new date attribute fields in data set</t>
  </si>
  <si>
    <t>Fiscal
Quarter7</t>
  </si>
  <si>
    <t>Fiscal
Year7</t>
  </si>
  <si>
    <t>Fiscal year starts 4/1</t>
  </si>
  <si>
    <t>Fiscal year starts 7/1</t>
  </si>
  <si>
    <t>Fiscal Year is defined as any 12-month period that the company uses for accounting purposes.</t>
  </si>
  <si>
    <t>The end for the fiscal year is usually chosen as the least busy part of the year so that the company has more time to complete the year end accounting duties.</t>
  </si>
  <si>
    <t>Ex# 26</t>
  </si>
  <si>
    <t>State-Zip</t>
  </si>
  <si>
    <t>Description</t>
  </si>
  <si>
    <t>SS #</t>
  </si>
  <si>
    <t>ISO Date</t>
  </si>
  <si>
    <t>State</t>
  </si>
  <si>
    <t>Zip</t>
  </si>
  <si>
    <t>First Name</t>
  </si>
  <si>
    <t>Last Name</t>
  </si>
  <si>
    <t>CA-94704</t>
  </si>
  <si>
    <t>Carlota / West: 658</t>
  </si>
  <si>
    <t xml:space="preserve"> Amazon</t>
  </si>
  <si>
    <t>20160715</t>
  </si>
  <si>
    <t>WA-98106</t>
  </si>
  <si>
    <t>Aspen / South: 345</t>
  </si>
  <si>
    <t>Gel-boomerangs</t>
  </si>
  <si>
    <t>20160229</t>
  </si>
  <si>
    <t>OR-96011</t>
  </si>
  <si>
    <t>Christy Hogan</t>
  </si>
  <si>
    <t>Yanaki / South: 19.5</t>
  </si>
  <si>
    <t xml:space="preserve">E-bay </t>
  </si>
  <si>
    <t>20160822</t>
  </si>
  <si>
    <t>CA-98702</t>
  </si>
  <si>
    <t>Sophia Maxwell</t>
  </si>
  <si>
    <t>FlatTop / South: 987.75</t>
  </si>
  <si>
    <t xml:space="preserve">Amazon </t>
  </si>
  <si>
    <t>20160817</t>
  </si>
  <si>
    <t>WA-98108</t>
  </si>
  <si>
    <t>Salvador Craig</t>
  </si>
  <si>
    <t>Carlota / South: 56</t>
  </si>
  <si>
    <t>Amazon</t>
  </si>
  <si>
    <t>20160605</t>
  </si>
  <si>
    <t>WA-98112</t>
  </si>
  <si>
    <t>Wanda Stevens</t>
  </si>
  <si>
    <t>Carlota / East: 23.5</t>
  </si>
  <si>
    <t xml:space="preserve">   E-bay </t>
  </si>
  <si>
    <t>20160206</t>
  </si>
  <si>
    <t>Carlota / West: 321</t>
  </si>
  <si>
    <t>20160610</t>
  </si>
  <si>
    <t>CA-94600</t>
  </si>
  <si>
    <t>Yanaki / East: 1209.5</t>
  </si>
  <si>
    <t>20160515</t>
  </si>
  <si>
    <t>Tanika Parker</t>
  </si>
  <si>
    <t>Chantel Mullins</t>
  </si>
  <si>
    <t>Chin Pham</t>
  </si>
  <si>
    <t>Miki Su</t>
  </si>
  <si>
    <t>Examples of data cleaning and transforming using worksheet text formulas.</t>
  </si>
  <si>
    <t>Ex# 27</t>
  </si>
  <si>
    <t>CA</t>
  </si>
  <si>
    <t>WA</t>
  </si>
  <si>
    <t>OR</t>
  </si>
  <si>
    <t>Examples of data cleaning and transforming using Flash Fill.</t>
  </si>
  <si>
    <t>Tanika</t>
  </si>
  <si>
    <t>Christy</t>
  </si>
  <si>
    <t>Sophia</t>
  </si>
  <si>
    <t>Salvador</t>
  </si>
  <si>
    <t>Wanda</t>
  </si>
  <si>
    <t>Chin</t>
  </si>
  <si>
    <t>Miki</t>
  </si>
  <si>
    <t>FlatTop</t>
  </si>
  <si>
    <t>Mullins</t>
  </si>
  <si>
    <t>Parker</t>
  </si>
  <si>
    <t>Hogan</t>
  </si>
  <si>
    <t>Maxwell</t>
  </si>
  <si>
    <t>Craig</t>
  </si>
  <si>
    <t>Stevens</t>
  </si>
  <si>
    <t>Pham</t>
  </si>
  <si>
    <t>Su</t>
  </si>
  <si>
    <t>Fiscal Period Notes:</t>
  </si>
  <si>
    <t>New Data Arrives:</t>
  </si>
  <si>
    <t>Ex #28</t>
  </si>
  <si>
    <r>
      <t>Data analysis goal:</t>
    </r>
    <r>
      <rPr>
        <sz val="11"/>
        <color theme="1"/>
        <rFont val="Calibri"/>
        <family val="2"/>
        <scheme val="minor"/>
      </rPr>
      <t xml:space="preserve"> Add new data to dashboard.</t>
    </r>
  </si>
  <si>
    <t>(blank)</t>
  </si>
  <si>
    <r>
      <rPr>
        <b/>
        <sz val="11"/>
        <color theme="1"/>
        <rFont val="Calibri"/>
        <family val="2"/>
        <scheme val="minor"/>
      </rPr>
      <t>Goal:</t>
    </r>
    <r>
      <rPr>
        <sz val="11"/>
        <color theme="1"/>
        <rFont val="Calibri"/>
        <family val="2"/>
        <scheme val="minor"/>
      </rPr>
      <t xml:space="preserve"> </t>
    </r>
  </si>
  <si>
    <t>New Records not used in Book! But you can try and add them if you want : )</t>
  </si>
  <si>
    <t>Example of non-equidistant categories:</t>
  </si>
  <si>
    <t>Create Frequency Distribution Report. "Count of Phones Purchased Report &amp; % Phones Purchased" Report.</t>
  </si>
  <si>
    <t>using Count Aggregate Function and Show Values As "% of Column Total"</t>
  </si>
  <si>
    <t>This is an example of:</t>
  </si>
  <si>
    <t>1) A small data set.</t>
  </si>
  <si>
    <t>2) Built-in Calculations in a Standard PivotTable are perfect for the task at hand.</t>
  </si>
  <si>
    <t>3) We do not need report to update instantly when source data changes.</t>
  </si>
  <si>
    <t>4) This is a one time sample of data that we do not need to refresh</t>
  </si>
  <si>
    <t xml:space="preserve">Data = about 560 rows = </t>
  </si>
  <si>
    <t>Relative Frequency</t>
  </si>
  <si>
    <t>From sample of Phone Purchases</t>
  </si>
  <si>
    <t>Phones Purchased</t>
  </si>
  <si>
    <t>% Relative Frequency</t>
  </si>
  <si>
    <t>Apple iPhone 9</t>
  </si>
  <si>
    <t>Apple iPhone 10</t>
  </si>
  <si>
    <t>LeEco</t>
  </si>
  <si>
    <t>Samsung Galaxy S8</t>
  </si>
  <si>
    <t>Moto G Plus</t>
  </si>
  <si>
    <t>Pixel</t>
  </si>
  <si>
    <t>Samsung Galaxy S5</t>
  </si>
  <si>
    <t>Date Time</t>
  </si>
  <si>
    <t>Type</t>
  </si>
  <si>
    <t>Quantity</t>
  </si>
  <si>
    <t>amazon.com</t>
  </si>
  <si>
    <t>ebay.com</t>
  </si>
  <si>
    <t>coloradoboomerangs.com</t>
  </si>
  <si>
    <t>Manu LD</t>
  </si>
  <si>
    <t>gel-boomerang.com</t>
  </si>
  <si>
    <t>Fire Aspen</t>
  </si>
  <si>
    <t>Sunspot</t>
  </si>
  <si>
    <t>Bower Aussie Round</t>
  </si>
  <si>
    <t>Fun Fly</t>
  </si>
  <si>
    <t>Carlota Doublers</t>
  </si>
  <si>
    <t>Manu MTA</t>
  </si>
  <si>
    <t>GelFast</t>
  </si>
  <si>
    <t>Phoenix</t>
  </si>
  <si>
    <t>Darnell Tri Fly</t>
  </si>
  <si>
    <t>Frido Fast Catch</t>
  </si>
  <si>
    <t>Alpine</t>
  </si>
  <si>
    <t>Eagle</t>
  </si>
  <si>
    <t>From the web site sales data set, create a PivotTable and Pivot Chart to show the number of transactions by hour.</t>
  </si>
  <si>
    <t>There are 8040 records in this data set.</t>
  </si>
  <si>
    <t>12 AM</t>
  </si>
  <si>
    <t>1 AM</t>
  </si>
  <si>
    <t>2 AM</t>
  </si>
  <si>
    <t>3 AM</t>
  </si>
  <si>
    <t>4 AM</t>
  </si>
  <si>
    <t>5 AM</t>
  </si>
  <si>
    <t>6 AM</t>
  </si>
  <si>
    <t>7 AM</t>
  </si>
  <si>
    <t>8 AM</t>
  </si>
  <si>
    <t>9 AM</t>
  </si>
  <si>
    <t>10 AM</t>
  </si>
  <si>
    <t>11 AM</t>
  </si>
  <si>
    <t>12 PM</t>
  </si>
  <si>
    <t>1 PM</t>
  </si>
  <si>
    <t>2 PM</t>
  </si>
  <si>
    <t>3 PM</t>
  </si>
  <si>
    <t>4 PM</t>
  </si>
  <si>
    <t>5 PM</t>
  </si>
  <si>
    <t>6 PM</t>
  </si>
  <si>
    <t>7 PM</t>
  </si>
  <si>
    <t>8 PM</t>
  </si>
  <si>
    <t>9 PM</t>
  </si>
  <si>
    <t>10 PM</t>
  </si>
  <si>
    <t>11 PM</t>
  </si>
  <si>
    <t>Hints:</t>
  </si>
  <si>
    <t xml:space="preserve">You can use the Date Time field in a PivotTable to group by hours. </t>
  </si>
  <si>
    <t>Use the Clustered Colum to create a Histogram Chart.</t>
  </si>
  <si>
    <t>Hours is a continuous quantitative variable.</t>
  </si>
  <si>
    <t>Histogram: Count Transactions for the year 2015 by Hour</t>
  </si>
  <si>
    <t>Chart could look like this:</t>
  </si>
  <si>
    <t>Customer</t>
  </si>
  <si>
    <t>COGS</t>
  </si>
  <si>
    <t>SouthEast</t>
  </si>
  <si>
    <t>Luke</t>
  </si>
  <si>
    <t>Amazon.com</t>
  </si>
  <si>
    <t>AIM Item</t>
  </si>
  <si>
    <t>Jeri</t>
  </si>
  <si>
    <t>Costco</t>
  </si>
  <si>
    <t>UYR Item</t>
  </si>
  <si>
    <t>North</t>
  </si>
  <si>
    <t>Sheliadawn</t>
  </si>
  <si>
    <t>Home Depot</t>
  </si>
  <si>
    <t>XOU Item</t>
  </si>
  <si>
    <t>Jon</t>
  </si>
  <si>
    <t>Whole Foods</t>
  </si>
  <si>
    <t>ILP Item</t>
  </si>
  <si>
    <t>Steven</t>
  </si>
  <si>
    <t>McLendon's Hardware</t>
  </si>
  <si>
    <t>LXS Item</t>
  </si>
  <si>
    <t>MFB Item</t>
  </si>
  <si>
    <t>NorthEast</t>
  </si>
  <si>
    <t>Nature Company</t>
  </si>
  <si>
    <t>NEE Item</t>
  </si>
  <si>
    <t>JHF Item</t>
  </si>
  <si>
    <t>LII Item</t>
  </si>
  <si>
    <t>FSJ Item</t>
  </si>
  <si>
    <t>Yahoo</t>
  </si>
  <si>
    <t>HVH Item</t>
  </si>
  <si>
    <t>Sherman Williams</t>
  </si>
  <si>
    <t>YVD Item</t>
  </si>
  <si>
    <t>Google</t>
  </si>
  <si>
    <t>TTM Item</t>
  </si>
  <si>
    <t>Rhonda</t>
  </si>
  <si>
    <t>MKA Item</t>
  </si>
  <si>
    <t>Troung</t>
  </si>
  <si>
    <t>EVO Item</t>
  </si>
  <si>
    <t>The Economist</t>
  </si>
  <si>
    <t>EYG Item</t>
  </si>
  <si>
    <t>LVD Item</t>
  </si>
  <si>
    <t>BCD Item</t>
  </si>
  <si>
    <t>UGN Item</t>
  </si>
  <si>
    <t>Solar and Wind Inc.</t>
  </si>
  <si>
    <t>PET Item</t>
  </si>
  <si>
    <t>ExcelIsVeryFun.com</t>
  </si>
  <si>
    <t>AIU Item</t>
  </si>
  <si>
    <t>XIM Item</t>
  </si>
  <si>
    <t>AIZ Item</t>
  </si>
  <si>
    <t>VBF Item</t>
  </si>
  <si>
    <t>VCN Item</t>
  </si>
  <si>
    <t>GHH Item</t>
  </si>
  <si>
    <t>WPD Item</t>
  </si>
  <si>
    <t>YWP Item</t>
  </si>
  <si>
    <t>BPJ Item</t>
  </si>
  <si>
    <t>HLL Item</t>
  </si>
  <si>
    <t>YAK Item</t>
  </si>
  <si>
    <t>GVD Item</t>
  </si>
  <si>
    <t>SRN Item</t>
  </si>
  <si>
    <t>UCA Item</t>
  </si>
  <si>
    <t>MWN Item</t>
  </si>
  <si>
    <t>OQM Item</t>
  </si>
  <si>
    <t>CLN Item</t>
  </si>
  <si>
    <t>MYE Item</t>
  </si>
  <si>
    <t>FZS Item</t>
  </si>
  <si>
    <t>HUO Item</t>
  </si>
  <si>
    <t>DRO Item</t>
  </si>
  <si>
    <t>CJK Item</t>
  </si>
  <si>
    <t>MQP Item</t>
  </si>
  <si>
    <t>MHX Item</t>
  </si>
  <si>
    <t>Office Depot</t>
  </si>
  <si>
    <t>JYF Item</t>
  </si>
  <si>
    <t>CRF Item</t>
  </si>
  <si>
    <t>ICN Item</t>
  </si>
  <si>
    <t>YHI Item</t>
  </si>
  <si>
    <t>MJG Item</t>
  </si>
  <si>
    <t>GMO Item</t>
  </si>
  <si>
    <t>Peet's Coffee</t>
  </si>
  <si>
    <t>ENW Item</t>
  </si>
  <si>
    <t>WCX Item</t>
  </si>
  <si>
    <t>EIS Item</t>
  </si>
  <si>
    <t>ZMF Item</t>
  </si>
  <si>
    <t>VYV Item</t>
  </si>
  <si>
    <t>XWP Item</t>
  </si>
  <si>
    <t>MKP Item</t>
  </si>
  <si>
    <t>SHA Item</t>
  </si>
  <si>
    <t>NCH Item</t>
  </si>
  <si>
    <t>XHR Item</t>
  </si>
  <si>
    <t>KWJ Item</t>
  </si>
  <si>
    <t>LRH Item</t>
  </si>
  <si>
    <t>WIL Item</t>
  </si>
  <si>
    <t>TGO Item</t>
  </si>
  <si>
    <t>WMW Item</t>
  </si>
  <si>
    <t>WKL Item</t>
  </si>
  <si>
    <t>PUD Item</t>
  </si>
  <si>
    <t>UMN Item</t>
  </si>
  <si>
    <t>YNQ Item</t>
  </si>
  <si>
    <t>FMP Item</t>
  </si>
  <si>
    <t>ONY Item</t>
  </si>
  <si>
    <t>SVF Item</t>
  </si>
  <si>
    <t>KSG Item</t>
  </si>
  <si>
    <t>JTV Item</t>
  </si>
  <si>
    <t>QSA Item</t>
  </si>
  <si>
    <t>HAK Item</t>
  </si>
  <si>
    <t>PBH Item</t>
  </si>
  <si>
    <t>GPQ Item</t>
  </si>
  <si>
    <t>ILS Item</t>
  </si>
  <si>
    <t>LFD Item</t>
  </si>
  <si>
    <t>QRV Item</t>
  </si>
  <si>
    <t>LFI Item</t>
  </si>
  <si>
    <t>SNK Item</t>
  </si>
  <si>
    <t>BJH Item</t>
  </si>
  <si>
    <t>DRK Item</t>
  </si>
  <si>
    <t>DVC Item</t>
  </si>
  <si>
    <t>XNB Item</t>
  </si>
  <si>
    <t>JZS Item</t>
  </si>
  <si>
    <t>THO Item</t>
  </si>
  <si>
    <t>KXJ Item</t>
  </si>
  <si>
    <t>VDD Item</t>
  </si>
  <si>
    <t>TBQ Item</t>
  </si>
  <si>
    <t>EWM Item</t>
  </si>
  <si>
    <t>EYP Item</t>
  </si>
  <si>
    <t>BTJ Item</t>
  </si>
  <si>
    <t>IAF Item</t>
  </si>
  <si>
    <t>CLS Item</t>
  </si>
  <si>
    <t>YGD Item</t>
  </si>
  <si>
    <t>DKM Item</t>
  </si>
  <si>
    <t>ULJ Item</t>
  </si>
  <si>
    <t>XMY Item</t>
  </si>
  <si>
    <t>EHO Item</t>
  </si>
  <si>
    <t>WEW Item</t>
  </si>
  <si>
    <t>III Item</t>
  </si>
  <si>
    <t>PUA Item</t>
  </si>
  <si>
    <t>MEL Item</t>
  </si>
  <si>
    <t>EFD Item</t>
  </si>
  <si>
    <t>ZEI Item</t>
  </si>
  <si>
    <t>BZE Item</t>
  </si>
  <si>
    <t>BYE Item</t>
  </si>
  <si>
    <t>IWN Item</t>
  </si>
  <si>
    <t>BAN Item</t>
  </si>
  <si>
    <t>OAP Item</t>
  </si>
  <si>
    <t>NZX Item</t>
  </si>
  <si>
    <t>VYM Item</t>
  </si>
  <si>
    <t>NFU Item</t>
  </si>
  <si>
    <t>TGL Item</t>
  </si>
  <si>
    <t>VIN Item</t>
  </si>
  <si>
    <t>OYO Item</t>
  </si>
  <si>
    <t>KPO Item</t>
  </si>
  <si>
    <t>WHF Item</t>
  </si>
  <si>
    <t>NWT Item</t>
  </si>
  <si>
    <t>WXR Item</t>
  </si>
  <si>
    <t>MKO Item</t>
  </si>
  <si>
    <t>YQS Item</t>
  </si>
  <si>
    <t>PAY Item</t>
  </si>
  <si>
    <t>FSD Item</t>
  </si>
  <si>
    <t>AUW Item</t>
  </si>
  <si>
    <t>RCA Item</t>
  </si>
  <si>
    <t>NSN Item</t>
  </si>
  <si>
    <t>RRT Item</t>
  </si>
  <si>
    <t>CMU Item</t>
  </si>
  <si>
    <t>QLL Item</t>
  </si>
  <si>
    <t>VDA Item</t>
  </si>
  <si>
    <t>XXH Item</t>
  </si>
  <si>
    <t>WPF Item</t>
  </si>
  <si>
    <t>ATV Item</t>
  </si>
  <si>
    <t>KKL Item</t>
  </si>
  <si>
    <t>ZAW Item</t>
  </si>
  <si>
    <t>KFE Item</t>
  </si>
  <si>
    <t>NBK Item</t>
  </si>
  <si>
    <t>KQN Item</t>
  </si>
  <si>
    <t>OGH Item</t>
  </si>
  <si>
    <t>QDR Item</t>
  </si>
  <si>
    <t>DIO Item</t>
  </si>
  <si>
    <t>TIH Item</t>
  </si>
  <si>
    <t>MGO Item</t>
  </si>
  <si>
    <t>AIL Item</t>
  </si>
  <si>
    <t>PQT Item</t>
  </si>
  <si>
    <t>LVG Item</t>
  </si>
  <si>
    <t>WBN Item</t>
  </si>
  <si>
    <t>JLK Item</t>
  </si>
  <si>
    <t>MTL Item</t>
  </si>
  <si>
    <t>SBX Item</t>
  </si>
  <si>
    <t>MQW Item</t>
  </si>
  <si>
    <t>CSJ Item</t>
  </si>
  <si>
    <t>WWB Item</t>
  </si>
  <si>
    <t>RHM Item</t>
  </si>
  <si>
    <t>JUE Item</t>
  </si>
  <si>
    <t>GLG Item</t>
  </si>
  <si>
    <t>ONK Item</t>
  </si>
  <si>
    <t>KKF Item</t>
  </si>
  <si>
    <t>QGI Item</t>
  </si>
  <si>
    <t>AHN Item</t>
  </si>
  <si>
    <t>SSU Item</t>
  </si>
  <si>
    <t>QDA Item</t>
  </si>
  <si>
    <t>GHF Item</t>
  </si>
  <si>
    <t>UNH Item</t>
  </si>
  <si>
    <t>PKE Item</t>
  </si>
  <si>
    <t>TYZ Item</t>
  </si>
  <si>
    <t>WJP Item</t>
  </si>
  <si>
    <t>KBY Item</t>
  </si>
  <si>
    <t>VNQ Item</t>
  </si>
  <si>
    <t>KJV Item</t>
  </si>
  <si>
    <t>HMW Item</t>
  </si>
  <si>
    <t>CNH Item</t>
  </si>
  <si>
    <t>LEO Item</t>
  </si>
  <si>
    <t>EUH Item</t>
  </si>
  <si>
    <t>LOP Item</t>
  </si>
  <si>
    <t>ESJ Item</t>
  </si>
  <si>
    <t>XLF Item</t>
  </si>
  <si>
    <t>MME Item</t>
  </si>
  <si>
    <t>IQG Item</t>
  </si>
  <si>
    <t>AWF Item</t>
  </si>
  <si>
    <t>TMF Item</t>
  </si>
  <si>
    <t>UDS Item</t>
  </si>
  <si>
    <t>YGP Item</t>
  </si>
  <si>
    <t>TUL Item</t>
  </si>
  <si>
    <t>JZO Item</t>
  </si>
  <si>
    <t>WBL Item</t>
  </si>
  <si>
    <t>BPZ Item</t>
  </si>
  <si>
    <t>WIP Item</t>
  </si>
  <si>
    <t>SWQ Item</t>
  </si>
  <si>
    <t>EZU Item</t>
  </si>
  <si>
    <t>GAK Item</t>
  </si>
  <si>
    <t>UPA Item</t>
  </si>
  <si>
    <t>KGM Item</t>
  </si>
  <si>
    <t>XLN Item</t>
  </si>
  <si>
    <t>SXT Item</t>
  </si>
  <si>
    <t>POX Item</t>
  </si>
  <si>
    <t>KFB Item</t>
  </si>
  <si>
    <t>FEK Item</t>
  </si>
  <si>
    <t>FZY Item</t>
  </si>
  <si>
    <t>YIP Item</t>
  </si>
  <si>
    <t>XBY Item</t>
  </si>
  <si>
    <t>SMX Item</t>
  </si>
  <si>
    <t>IAG Item</t>
  </si>
  <si>
    <t>IKV Item</t>
  </si>
  <si>
    <t>NGZ Item</t>
  </si>
  <si>
    <t>RCE Item</t>
  </si>
  <si>
    <t>GYH Item</t>
  </si>
  <si>
    <t>KST Item</t>
  </si>
  <si>
    <t>WWD Item</t>
  </si>
  <si>
    <t>KHA Item</t>
  </si>
  <si>
    <t>WPE Item</t>
  </si>
  <si>
    <t>WWU Item</t>
  </si>
  <si>
    <t>WKC Item</t>
  </si>
  <si>
    <t>EQL Item</t>
  </si>
  <si>
    <t>HPF Item</t>
  </si>
  <si>
    <t>QIL Item</t>
  </si>
  <si>
    <t>XYL Item</t>
  </si>
  <si>
    <t>UBV Item</t>
  </si>
  <si>
    <t>ZFB Item</t>
  </si>
  <si>
    <t>PEN Item</t>
  </si>
  <si>
    <t>ETU Item</t>
  </si>
  <si>
    <t>FPF Item</t>
  </si>
  <si>
    <t>HGT Item</t>
  </si>
  <si>
    <t>JFF Item</t>
  </si>
  <si>
    <t>YIT Item</t>
  </si>
  <si>
    <t>FKD Item</t>
  </si>
  <si>
    <t>FVF Item</t>
  </si>
  <si>
    <t>AKY Item</t>
  </si>
  <si>
    <t>UXD Item</t>
  </si>
  <si>
    <t>QHO Item</t>
  </si>
  <si>
    <t>XVI Item</t>
  </si>
  <si>
    <t>AEW Item</t>
  </si>
  <si>
    <t>FFT Item</t>
  </si>
  <si>
    <t>MOQ Item</t>
  </si>
  <si>
    <t>QTS Item</t>
  </si>
  <si>
    <t>GYK Item</t>
  </si>
  <si>
    <t>VTW Item</t>
  </si>
  <si>
    <t>BUZ Item</t>
  </si>
  <si>
    <t>HGQ Item</t>
  </si>
  <si>
    <t>FPN Item</t>
  </si>
  <si>
    <t>VPY Item</t>
  </si>
  <si>
    <t>CDR Item</t>
  </si>
  <si>
    <t>KVL Item</t>
  </si>
  <si>
    <t>BSV Item</t>
  </si>
  <si>
    <t>PNA Item</t>
  </si>
  <si>
    <t>ZMY Item</t>
  </si>
  <si>
    <t>QJV Item</t>
  </si>
  <si>
    <t>XFU Item</t>
  </si>
  <si>
    <t>JKT Item</t>
  </si>
  <si>
    <t>QBL Item</t>
  </si>
  <si>
    <t>LCU Item</t>
  </si>
  <si>
    <t>HEB Item</t>
  </si>
  <si>
    <t>JGS Item</t>
  </si>
  <si>
    <t>KDX Item</t>
  </si>
  <si>
    <t>TLQ Item</t>
  </si>
  <si>
    <t>LGZ Item</t>
  </si>
  <si>
    <t>QGM Item</t>
  </si>
  <si>
    <t>AIQ Item</t>
  </si>
  <si>
    <t>UVO Item</t>
  </si>
  <si>
    <t>KNX Item</t>
  </si>
  <si>
    <t>KYW Item</t>
  </si>
  <si>
    <t>ZAH Item</t>
  </si>
  <si>
    <t>MPS Item</t>
  </si>
  <si>
    <t>ILH Item</t>
  </si>
  <si>
    <t>RTF Item</t>
  </si>
  <si>
    <t>HQT Item</t>
  </si>
  <si>
    <t>FXL Item</t>
  </si>
  <si>
    <t>ZLA Item</t>
  </si>
  <si>
    <t>NCN Item</t>
  </si>
  <si>
    <t>UAD Item</t>
  </si>
  <si>
    <t>BJI Item</t>
  </si>
  <si>
    <t>TTK Item</t>
  </si>
  <si>
    <t>FPO Item</t>
  </si>
  <si>
    <t>SCW Item</t>
  </si>
  <si>
    <t>XKR Item</t>
  </si>
  <si>
    <t>HOQ Item</t>
  </si>
  <si>
    <t>EAR Item</t>
  </si>
  <si>
    <t>AYF Item</t>
  </si>
  <si>
    <t>YTX Item</t>
  </si>
  <si>
    <t>EXM Item</t>
  </si>
  <si>
    <t>WLY Item</t>
  </si>
  <si>
    <t>GPH Item</t>
  </si>
  <si>
    <t>HKD Item</t>
  </si>
  <si>
    <t>NIV Item</t>
  </si>
  <si>
    <t>MSH Item</t>
  </si>
  <si>
    <t>VRK Item</t>
  </si>
  <si>
    <t>IYT Item</t>
  </si>
  <si>
    <t>LOI Item</t>
  </si>
  <si>
    <t>OLN Item</t>
  </si>
  <si>
    <t>XZF Item</t>
  </si>
  <si>
    <t>CNN Item</t>
  </si>
  <si>
    <t>BNH Item</t>
  </si>
  <si>
    <t>XZI Item</t>
  </si>
  <si>
    <t>STR Item</t>
  </si>
  <si>
    <t>FLS Item</t>
  </si>
  <si>
    <t>UWT Item</t>
  </si>
  <si>
    <t>UZP Item</t>
  </si>
  <si>
    <t>HAI Item</t>
  </si>
  <si>
    <t>IZV Item</t>
  </si>
  <si>
    <t>ACF Item</t>
  </si>
  <si>
    <t>OGB Item</t>
  </si>
  <si>
    <t>ZCL Item</t>
  </si>
  <si>
    <t>VGE Item</t>
  </si>
  <si>
    <t>GLY Item</t>
  </si>
  <si>
    <t>CCV Item</t>
  </si>
  <si>
    <t>JUV Item</t>
  </si>
  <si>
    <t>UBW Item</t>
  </si>
  <si>
    <t>KPY Item</t>
  </si>
  <si>
    <t>KEI Item</t>
  </si>
  <si>
    <t>OCL Item</t>
  </si>
  <si>
    <t>PJA Item</t>
  </si>
  <si>
    <t>ZJS Item</t>
  </si>
  <si>
    <t>PTH Item</t>
  </si>
  <si>
    <t>EAP Item</t>
  </si>
  <si>
    <t>PUJ Item</t>
  </si>
  <si>
    <t>ICX Item</t>
  </si>
  <si>
    <t>VMC Item</t>
  </si>
  <si>
    <t>CNG Item</t>
  </si>
  <si>
    <t>QPM Item</t>
  </si>
  <si>
    <t>YHA Item</t>
  </si>
  <si>
    <t>NJY Item</t>
  </si>
  <si>
    <t>RGS Item</t>
  </si>
  <si>
    <t>UDH Item</t>
  </si>
  <si>
    <t>PXE Item</t>
  </si>
  <si>
    <t>CVY Item</t>
  </si>
  <si>
    <t>JXK Item</t>
  </si>
  <si>
    <t>YIV Item</t>
  </si>
  <si>
    <t>FZK Item</t>
  </si>
  <si>
    <t>RFR Item</t>
  </si>
  <si>
    <t>EIE Item</t>
  </si>
  <si>
    <t>RGD Item</t>
  </si>
  <si>
    <t>DNA Item</t>
  </si>
  <si>
    <t>SQZ Item</t>
  </si>
  <si>
    <t>ZQH Item</t>
  </si>
  <si>
    <t>RDD Item</t>
  </si>
  <si>
    <t>WVS Item</t>
  </si>
  <si>
    <t>KVA Item</t>
  </si>
  <si>
    <t>MQT Item</t>
  </si>
  <si>
    <t>RYV Item</t>
  </si>
  <si>
    <t>ITT Item</t>
  </si>
  <si>
    <t>PZB Item</t>
  </si>
  <si>
    <t>VVT Item</t>
  </si>
  <si>
    <t>KMR Item</t>
  </si>
  <si>
    <t>OZX Item</t>
  </si>
  <si>
    <t>JLN Item</t>
  </si>
  <si>
    <t>NXT Item</t>
  </si>
  <si>
    <t>UKJ Item</t>
  </si>
  <si>
    <t>YJD Item</t>
  </si>
  <si>
    <t>DML Item</t>
  </si>
  <si>
    <t>CUN Item</t>
  </si>
  <si>
    <t>ELN Item</t>
  </si>
  <si>
    <t>NXJ Item</t>
  </si>
  <si>
    <t>JQC Item</t>
  </si>
  <si>
    <t>KAB Item</t>
  </si>
  <si>
    <t>NUH Item</t>
  </si>
  <si>
    <t>YDO Item</t>
  </si>
  <si>
    <t>RUH Item</t>
  </si>
  <si>
    <t>NNT Item</t>
  </si>
  <si>
    <t>AKB Item</t>
  </si>
  <si>
    <t>DMP Item</t>
  </si>
  <si>
    <t>EMO Item</t>
  </si>
  <si>
    <t>ZEQ Item</t>
  </si>
  <si>
    <t>HVG Item</t>
  </si>
  <si>
    <t>LWH Item</t>
  </si>
  <si>
    <t>OBM Item</t>
  </si>
  <si>
    <t>VOJ Item</t>
  </si>
  <si>
    <t>YWZ Item</t>
  </si>
  <si>
    <t>RFT Item</t>
  </si>
  <si>
    <t>ICQ Item</t>
  </si>
  <si>
    <t>VOT Item</t>
  </si>
  <si>
    <t>ZHY Item</t>
  </si>
  <si>
    <t>YCJ Item</t>
  </si>
  <si>
    <t>XAC Item</t>
  </si>
  <si>
    <t>UAL Item</t>
  </si>
  <si>
    <t>VQR Item</t>
  </si>
  <si>
    <t>ZJL Item</t>
  </si>
  <si>
    <t>PPV Item</t>
  </si>
  <si>
    <t>ECX Item</t>
  </si>
  <si>
    <t>SGN Item</t>
  </si>
  <si>
    <t>HJR Item</t>
  </si>
  <si>
    <t>QJR Item</t>
  </si>
  <si>
    <t>AMO Item</t>
  </si>
  <si>
    <t>EKN Item</t>
  </si>
  <si>
    <t>KBP Item</t>
  </si>
  <si>
    <t>TFM Item</t>
  </si>
  <si>
    <t>IRH Item</t>
  </si>
  <si>
    <t>SSJ Item</t>
  </si>
  <si>
    <t>XZA Item</t>
  </si>
  <si>
    <t>EKY Item</t>
  </si>
  <si>
    <t>MUA Item</t>
  </si>
  <si>
    <t>HZK Item</t>
  </si>
  <si>
    <t>UBQ Item</t>
  </si>
  <si>
    <t>SYY Item</t>
  </si>
  <si>
    <t>FXJ Item</t>
  </si>
  <si>
    <t>CIA Item</t>
  </si>
  <si>
    <t>HTD Item</t>
  </si>
  <si>
    <t>WMB Item</t>
  </si>
  <si>
    <t>ZAP Item</t>
  </si>
  <si>
    <t>HLE Item</t>
  </si>
  <si>
    <t>VYP Item</t>
  </si>
  <si>
    <t>USD Item</t>
  </si>
  <si>
    <t>RJB Item</t>
  </si>
  <si>
    <t>PZX Item</t>
  </si>
  <si>
    <t>CVS Item</t>
  </si>
  <si>
    <t>NQA Item</t>
  </si>
  <si>
    <t>DJY Item</t>
  </si>
  <si>
    <t>FNY Item</t>
  </si>
  <si>
    <t>VQK Item</t>
  </si>
  <si>
    <t>KJR Item</t>
  </si>
  <si>
    <t>BVK Item</t>
  </si>
  <si>
    <t>NDS Item</t>
  </si>
  <si>
    <t>TYG Item</t>
  </si>
  <si>
    <t>UHW Item</t>
  </si>
  <si>
    <t>DQS Item</t>
  </si>
  <si>
    <t>ZKF Item</t>
  </si>
  <si>
    <t>DYD Item</t>
  </si>
  <si>
    <t>NFI Item</t>
  </si>
  <si>
    <t>NNC Item</t>
  </si>
  <si>
    <t>AAA Item</t>
  </si>
  <si>
    <t>MIY Item</t>
  </si>
  <si>
    <t>OEH Item</t>
  </si>
  <si>
    <t>HNW Item</t>
  </si>
  <si>
    <t>GMP Item</t>
  </si>
  <si>
    <t>MXO Item</t>
  </si>
  <si>
    <t>FHT Item</t>
  </si>
  <si>
    <t>RCC Item</t>
  </si>
  <si>
    <t>SQC Item</t>
  </si>
  <si>
    <t>LDF Item</t>
  </si>
  <si>
    <t>DPA Item</t>
  </si>
  <si>
    <t>YJF Item</t>
  </si>
  <si>
    <t>IEW Item</t>
  </si>
  <si>
    <t>VFI Item</t>
  </si>
  <si>
    <t>BMF Item</t>
  </si>
  <si>
    <t>AAK Item</t>
  </si>
  <si>
    <t>QRA Item</t>
  </si>
  <si>
    <t>SBM Item</t>
  </si>
  <si>
    <t>QKP Item</t>
  </si>
  <si>
    <t>FLZ Item</t>
  </si>
  <si>
    <t>QDO Item</t>
  </si>
  <si>
    <t>DSK Item</t>
  </si>
  <si>
    <t>FQM Item</t>
  </si>
  <si>
    <t>IFX Item</t>
  </si>
  <si>
    <t>QLC Item</t>
  </si>
  <si>
    <t>KGB Item</t>
  </si>
  <si>
    <t>EWC Item</t>
  </si>
  <si>
    <t>CRR Item</t>
  </si>
  <si>
    <t>RKM Item</t>
  </si>
  <si>
    <t>KAJ Item</t>
  </si>
  <si>
    <t>LVU Item</t>
  </si>
  <si>
    <t>LJN Item</t>
  </si>
  <si>
    <t>EKO Item</t>
  </si>
  <si>
    <t>ZEK Item</t>
  </si>
  <si>
    <t>DXG Item</t>
  </si>
  <si>
    <t>ZWZ Item</t>
  </si>
  <si>
    <t>LES Item</t>
  </si>
  <si>
    <t>FYG Item</t>
  </si>
  <si>
    <t>CSZ Item</t>
  </si>
  <si>
    <t>OLS Item</t>
  </si>
  <si>
    <t>WNZ Item</t>
  </si>
  <si>
    <t>SAK Item</t>
  </si>
  <si>
    <t>MTS Item</t>
  </si>
  <si>
    <t>KLB Item</t>
  </si>
  <si>
    <t>KYK Item</t>
  </si>
  <si>
    <t>JNE Item</t>
  </si>
  <si>
    <t>NLD Item</t>
  </si>
  <si>
    <t>FXF Item</t>
  </si>
  <si>
    <t>WNV Item</t>
  </si>
  <si>
    <t>NOS Item</t>
  </si>
  <si>
    <t>OXF Item</t>
  </si>
  <si>
    <t>IBH Item</t>
  </si>
  <si>
    <t>ZUL Item</t>
  </si>
  <si>
    <t>CLJ Item</t>
  </si>
  <si>
    <t>LHW Item</t>
  </si>
  <si>
    <t>HHN Item</t>
  </si>
  <si>
    <t>RNE Item</t>
  </si>
  <si>
    <t>BDC Item</t>
  </si>
  <si>
    <t>PVA Item</t>
  </si>
  <si>
    <t>LOC Item</t>
  </si>
  <si>
    <t>MFN Item</t>
  </si>
  <si>
    <t>AWH Item</t>
  </si>
  <si>
    <t>BBM Item</t>
  </si>
  <si>
    <t>XCZ Item</t>
  </si>
  <si>
    <t>MCX Item</t>
  </si>
  <si>
    <t>WOU Item</t>
  </si>
  <si>
    <t>GQC Item</t>
  </si>
  <si>
    <t>UOA Item</t>
  </si>
  <si>
    <t>GZB Item</t>
  </si>
  <si>
    <t>XZZ Item</t>
  </si>
  <si>
    <t>NLA Item</t>
  </si>
  <si>
    <t>NGX Item</t>
  </si>
  <si>
    <t>MBQ Item</t>
  </si>
  <si>
    <t>LLG Item</t>
  </si>
  <si>
    <t>UHI Item</t>
  </si>
  <si>
    <t>ADY Item</t>
  </si>
  <si>
    <t>AUC Item</t>
  </si>
  <si>
    <t>EXO Item</t>
  </si>
  <si>
    <t>MIR Item</t>
  </si>
  <si>
    <t>QOJ Item</t>
  </si>
  <si>
    <t>ZQG Item</t>
  </si>
  <si>
    <t>YTG Item</t>
  </si>
  <si>
    <t>JUR Item</t>
  </si>
  <si>
    <t>RLQ Item</t>
  </si>
  <si>
    <t>PMU Item</t>
  </si>
  <si>
    <t>KKV Item</t>
  </si>
  <si>
    <t>IYR Item</t>
  </si>
  <si>
    <t>UOP Item</t>
  </si>
  <si>
    <t>YPR Item</t>
  </si>
  <si>
    <t>UTU Item</t>
  </si>
  <si>
    <t>MWR Item</t>
  </si>
  <si>
    <t>THD Item</t>
  </si>
  <si>
    <t>BFH Item</t>
  </si>
  <si>
    <t>YAE Item</t>
  </si>
  <si>
    <t>JGF Item</t>
  </si>
  <si>
    <t>CZM Item</t>
  </si>
  <si>
    <t>AZL Item</t>
  </si>
  <si>
    <t>RWD Item</t>
  </si>
  <si>
    <t>LUR Item</t>
  </si>
  <si>
    <t>CGS Item</t>
  </si>
  <si>
    <t>AOB Item</t>
  </si>
  <si>
    <t>YNA Item</t>
  </si>
  <si>
    <t>RHL Item</t>
  </si>
  <si>
    <t>MBP Item</t>
  </si>
  <si>
    <t>YOD Item</t>
  </si>
  <si>
    <t>VZT Item</t>
  </si>
  <si>
    <t>NDX Item</t>
  </si>
  <si>
    <t>SYS Item</t>
  </si>
  <si>
    <t>MZC Item</t>
  </si>
  <si>
    <t>RLW Item</t>
  </si>
  <si>
    <t>XGE Item</t>
  </si>
  <si>
    <t>DQI Item</t>
  </si>
  <si>
    <t>NVY Item</t>
  </si>
  <si>
    <t>BKL Item</t>
  </si>
  <si>
    <t>QKE Item</t>
  </si>
  <si>
    <t>DBA Item</t>
  </si>
  <si>
    <t>KVH Item</t>
  </si>
  <si>
    <t>OXV Item</t>
  </si>
  <si>
    <t>AEB Item</t>
  </si>
  <si>
    <t>FYV Item</t>
  </si>
  <si>
    <t>ZNE Item</t>
  </si>
  <si>
    <t>RIX Item</t>
  </si>
  <si>
    <t>IFT Item</t>
  </si>
  <si>
    <t>ZQR Item</t>
  </si>
  <si>
    <t>WOW Item</t>
  </si>
  <si>
    <t>KVM Item</t>
  </si>
  <si>
    <t>SXM Item</t>
  </si>
  <si>
    <t>RRN Item</t>
  </si>
  <si>
    <t>AHZ Item</t>
  </si>
  <si>
    <t>IKX Item</t>
  </si>
  <si>
    <t>HGY Item</t>
  </si>
  <si>
    <t>TML Item</t>
  </si>
  <si>
    <t>UJN Item</t>
  </si>
  <si>
    <t>UQW Item</t>
  </si>
  <si>
    <t>TMU Item</t>
  </si>
  <si>
    <t>QVQ Item</t>
  </si>
  <si>
    <t>JZZ Item</t>
  </si>
  <si>
    <t>FTH Item</t>
  </si>
  <si>
    <t>VSH Item</t>
  </si>
  <si>
    <t>HVF Item</t>
  </si>
  <si>
    <t>XPW Item</t>
  </si>
  <si>
    <t>FOB Item</t>
  </si>
  <si>
    <t>YSR Item</t>
  </si>
  <si>
    <t>JUX Item</t>
  </si>
  <si>
    <t>RPR Item</t>
  </si>
  <si>
    <t>DRL Item</t>
  </si>
  <si>
    <t>NWF Item</t>
  </si>
  <si>
    <t>TBS Item</t>
  </si>
  <si>
    <t>PBC Item</t>
  </si>
  <si>
    <t>CZL Item</t>
  </si>
  <si>
    <t>SMI Item</t>
  </si>
  <si>
    <t>UYM Item</t>
  </si>
  <si>
    <t>PVQ Item</t>
  </si>
  <si>
    <t>QVT Item</t>
  </si>
  <si>
    <t>HMK Item</t>
  </si>
  <si>
    <t>LWK Item</t>
  </si>
  <si>
    <t>GGW Item</t>
  </si>
  <si>
    <t>SQA Item</t>
  </si>
  <si>
    <t>ACP Item</t>
  </si>
  <si>
    <t>FCI Item</t>
  </si>
  <si>
    <t>YNW Item</t>
  </si>
  <si>
    <t>OPN Item</t>
  </si>
  <si>
    <t>ZET Item</t>
  </si>
  <si>
    <t>ATZ Item</t>
  </si>
  <si>
    <t>BRJ Item</t>
  </si>
  <si>
    <t>GGY Item</t>
  </si>
  <si>
    <t>GWO Item</t>
  </si>
  <si>
    <t>YYC Item</t>
  </si>
  <si>
    <t>ZCV Item</t>
  </si>
  <si>
    <t>JGN Item</t>
  </si>
  <si>
    <t>MMS Item</t>
  </si>
  <si>
    <t>VTQ Item</t>
  </si>
  <si>
    <t>OFG Item</t>
  </si>
  <si>
    <t>UHF Item</t>
  </si>
  <si>
    <t>OSX Item</t>
  </si>
  <si>
    <t>VDQ Item</t>
  </si>
  <si>
    <t>XFG Item</t>
  </si>
  <si>
    <t>XYR Item</t>
  </si>
  <si>
    <t>XSP Item</t>
  </si>
  <si>
    <t>GWW Item</t>
  </si>
  <si>
    <t>TZJ Item</t>
  </si>
  <si>
    <t>MYJ Item</t>
  </si>
  <si>
    <t>CJE Item</t>
  </si>
  <si>
    <t>KZK Item</t>
  </si>
  <si>
    <t>BSR Item</t>
  </si>
  <si>
    <t>TRT Item</t>
  </si>
  <si>
    <t>REH Item</t>
  </si>
  <si>
    <t>YFZ Item</t>
  </si>
  <si>
    <t>OUO Item</t>
  </si>
  <si>
    <t>SXF Item</t>
  </si>
  <si>
    <t>XTY Item</t>
  </si>
  <si>
    <t>VFX Item</t>
  </si>
  <si>
    <t>JFE Item</t>
  </si>
  <si>
    <t>VRL Item</t>
  </si>
  <si>
    <t>EBN Item</t>
  </si>
  <si>
    <t>LVN Item</t>
  </si>
  <si>
    <t>KBV Item</t>
  </si>
  <si>
    <t>CKX Item</t>
  </si>
  <si>
    <t>RSL Item</t>
  </si>
  <si>
    <t>KMU Item</t>
  </si>
  <si>
    <t>MEJ Item</t>
  </si>
  <si>
    <t>PYI Item</t>
  </si>
  <si>
    <t>PCQ Item</t>
  </si>
  <si>
    <t>SGX Item</t>
  </si>
  <si>
    <t>KKR Item</t>
  </si>
  <si>
    <t>HDP Item</t>
  </si>
  <si>
    <t>XFN Item</t>
  </si>
  <si>
    <t>HPU Item</t>
  </si>
  <si>
    <t>WTP Item</t>
  </si>
  <si>
    <t>YVJ Item</t>
  </si>
  <si>
    <t>RBU Item</t>
  </si>
  <si>
    <t>NCM Item</t>
  </si>
  <si>
    <t>STZ Item</t>
  </si>
  <si>
    <t>GXO Item</t>
  </si>
  <si>
    <t>PQN Item</t>
  </si>
  <si>
    <t>KBG Item</t>
  </si>
  <si>
    <t>QUZ Item</t>
  </si>
  <si>
    <t>DWQ Item</t>
  </si>
  <si>
    <t>KZG Item</t>
  </si>
  <si>
    <t>WDM Item</t>
  </si>
  <si>
    <t>TVT Item</t>
  </si>
  <si>
    <t>RLL Item</t>
  </si>
  <si>
    <t>LFO Item</t>
  </si>
  <si>
    <t>BFX Item</t>
  </si>
  <si>
    <t>YUT Item</t>
  </si>
  <si>
    <t>SPG Item</t>
  </si>
  <si>
    <t>NUV Item</t>
  </si>
  <si>
    <t>TLJ Item</t>
  </si>
  <si>
    <t>YQZ Item</t>
  </si>
  <si>
    <t>MMT Item</t>
  </si>
  <si>
    <t>KVV Item</t>
  </si>
  <si>
    <t>ZON Item</t>
  </si>
  <si>
    <t>PGS Item</t>
  </si>
  <si>
    <t>SZD Item</t>
  </si>
  <si>
    <t>JGL Item</t>
  </si>
  <si>
    <t>WGY Item</t>
  </si>
  <si>
    <t>OSL Item</t>
  </si>
  <si>
    <t>APP Item</t>
  </si>
  <si>
    <t>ARL Item</t>
  </si>
  <si>
    <t>NBZ Item</t>
  </si>
  <si>
    <t>EKD Item</t>
  </si>
  <si>
    <t>STS Item</t>
  </si>
  <si>
    <t>CLP Item</t>
  </si>
  <si>
    <t>ZGF Item</t>
  </si>
  <si>
    <t>OTA Item</t>
  </si>
  <si>
    <t>LEL Item</t>
  </si>
  <si>
    <t>KFL Item</t>
  </si>
  <si>
    <t>BCY Item</t>
  </si>
  <si>
    <t>SZM Item</t>
  </si>
  <si>
    <t>YFR Item</t>
  </si>
  <si>
    <t>TOB Item</t>
  </si>
  <si>
    <t>GPJ Item</t>
  </si>
  <si>
    <t>UER Item</t>
  </si>
  <si>
    <t>BVD Item</t>
  </si>
  <si>
    <t>BVV Item</t>
  </si>
  <si>
    <t>OLK Item</t>
  </si>
  <si>
    <t>FFF Item</t>
  </si>
  <si>
    <t>FXK Item</t>
  </si>
  <si>
    <t>RWZ Item</t>
  </si>
  <si>
    <t>EAJ Item</t>
  </si>
  <si>
    <t>EEO Item</t>
  </si>
  <si>
    <t>XHJ Item</t>
  </si>
  <si>
    <t>BVP Item</t>
  </si>
  <si>
    <t>DNN Item</t>
  </si>
  <si>
    <t>QQJ Item</t>
  </si>
  <si>
    <t>DLN Item</t>
  </si>
  <si>
    <t>OZR Item</t>
  </si>
  <si>
    <t>BRS Item</t>
  </si>
  <si>
    <t>BJL Item</t>
  </si>
  <si>
    <t>SHL Item</t>
  </si>
  <si>
    <t>NSA Item</t>
  </si>
  <si>
    <t>APF Item</t>
  </si>
  <si>
    <t>IRA Item</t>
  </si>
  <si>
    <t>KTV Item</t>
  </si>
  <si>
    <t>CCA Item</t>
  </si>
  <si>
    <t>NYC Item</t>
  </si>
  <si>
    <t>AOJ Item</t>
  </si>
  <si>
    <t>FWM Item</t>
  </si>
  <si>
    <t>HXF Item</t>
  </si>
  <si>
    <t>RPV Item</t>
  </si>
  <si>
    <t>IUY Item</t>
  </si>
  <si>
    <t>AVS Item</t>
  </si>
  <si>
    <t>AHW Item</t>
  </si>
  <si>
    <t>SKL Item</t>
  </si>
  <si>
    <t>UKX Item</t>
  </si>
  <si>
    <t>UNF Item</t>
  </si>
  <si>
    <t>PDI Item</t>
  </si>
  <si>
    <t>ZCZ Item</t>
  </si>
  <si>
    <t>UJD Item</t>
  </si>
  <si>
    <t>SHW Item</t>
  </si>
  <si>
    <t>VNM Item</t>
  </si>
  <si>
    <t>HDR Item</t>
  </si>
  <si>
    <t>VGC Item</t>
  </si>
  <si>
    <t>NBH Item</t>
  </si>
  <si>
    <t>MHN Item</t>
  </si>
  <si>
    <t>GKA Item</t>
  </si>
  <si>
    <t>YFM Item</t>
  </si>
  <si>
    <t>ACE Item</t>
  </si>
  <si>
    <t>DLX Item</t>
  </si>
  <si>
    <t>SOJ Item</t>
  </si>
  <si>
    <t>QNF Item</t>
  </si>
  <si>
    <t>SAR Item</t>
  </si>
  <si>
    <t>HSH Item</t>
  </si>
  <si>
    <t>OTS Item</t>
  </si>
  <si>
    <t>ULM Item</t>
  </si>
  <si>
    <t>PHE Item</t>
  </si>
  <si>
    <t>HXL Item</t>
  </si>
  <si>
    <t>TPW Item</t>
  </si>
  <si>
    <t>OWA Item</t>
  </si>
  <si>
    <t>CVM Item</t>
  </si>
  <si>
    <t>BQD Item</t>
  </si>
  <si>
    <t>NYN Item</t>
  </si>
  <si>
    <t>GXP Item</t>
  </si>
  <si>
    <t>IGI Item</t>
  </si>
  <si>
    <t>UCC Item</t>
  </si>
  <si>
    <t>LIP Item</t>
  </si>
  <si>
    <t>UON Item</t>
  </si>
  <si>
    <t>NNF Item</t>
  </si>
  <si>
    <t>LJF Item</t>
  </si>
  <si>
    <t>HPV Item</t>
  </si>
  <si>
    <t>KDI Item</t>
  </si>
  <si>
    <t>KCB Item</t>
  </si>
  <si>
    <t>GOB Item</t>
  </si>
  <si>
    <t>PQY Item</t>
  </si>
  <si>
    <t>DSW Item</t>
  </si>
  <si>
    <t>KCF Item</t>
  </si>
  <si>
    <t>JZM Item</t>
  </si>
  <si>
    <t>CPL Item</t>
  </si>
  <si>
    <t>WYF Item</t>
  </si>
  <si>
    <t>CUV Item</t>
  </si>
  <si>
    <t>KNH Item</t>
  </si>
  <si>
    <t>HQY Item</t>
  </si>
  <si>
    <t>MNG Item</t>
  </si>
  <si>
    <t>HGB Item</t>
  </si>
  <si>
    <t>VJO Item</t>
  </si>
  <si>
    <t>ZCO Item</t>
  </si>
  <si>
    <t>ULZ Item</t>
  </si>
  <si>
    <t>VTL Item</t>
  </si>
  <si>
    <t>UTE Item</t>
  </si>
  <si>
    <t>YXD Item</t>
  </si>
  <si>
    <t>IBV Item</t>
  </si>
  <si>
    <t>OPA Item</t>
  </si>
  <si>
    <t>JSK Item</t>
  </si>
  <si>
    <t>PHH Item</t>
  </si>
  <si>
    <t>FFW Item</t>
  </si>
  <si>
    <t>AQJ Item</t>
  </si>
  <si>
    <t>SNB Item</t>
  </si>
  <si>
    <t>DOR Item</t>
  </si>
  <si>
    <t>GCU Item</t>
  </si>
  <si>
    <t>DAJ Item</t>
  </si>
  <si>
    <t>NZW Item</t>
  </si>
  <si>
    <t>UCB Item</t>
  </si>
  <si>
    <t>VBS Item</t>
  </si>
  <si>
    <t>TVY Item</t>
  </si>
  <si>
    <t>JMU Item</t>
  </si>
  <si>
    <t>VKZ Item</t>
  </si>
  <si>
    <t>OBL Item</t>
  </si>
  <si>
    <t>PGK Item</t>
  </si>
  <si>
    <t>AYR Item</t>
  </si>
  <si>
    <t>ERF Item</t>
  </si>
  <si>
    <t>DES Item</t>
  </si>
  <si>
    <t>BCW Item</t>
  </si>
  <si>
    <t>GNZ Item</t>
  </si>
  <si>
    <t>VWY Item</t>
  </si>
  <si>
    <t>WOC Item</t>
  </si>
  <si>
    <t>PFD Item</t>
  </si>
  <si>
    <t>FMB Item</t>
  </si>
  <si>
    <t>XAQ Item</t>
  </si>
  <si>
    <t>PYA Item</t>
  </si>
  <si>
    <t>CBL Item</t>
  </si>
  <si>
    <t>RLN Item</t>
  </si>
  <si>
    <t>XKA Item</t>
  </si>
  <si>
    <t>FDU Item</t>
  </si>
  <si>
    <t>SIW Item</t>
  </si>
  <si>
    <t>LMK Item</t>
  </si>
  <si>
    <t>UMJ Item</t>
  </si>
  <si>
    <t>SLL Item</t>
  </si>
  <si>
    <t>MXD Item</t>
  </si>
  <si>
    <t>NLB Item</t>
  </si>
  <si>
    <t>MZQ Item</t>
  </si>
  <si>
    <t>VFU Item</t>
  </si>
  <si>
    <t>ULS Item</t>
  </si>
  <si>
    <t>GFK Item</t>
  </si>
  <si>
    <t>UAE Item</t>
  </si>
  <si>
    <t>FWA Item</t>
  </si>
  <si>
    <t>JMN Item</t>
  </si>
  <si>
    <t>RFP Item</t>
  </si>
  <si>
    <t>GLH Item</t>
  </si>
  <si>
    <t>KAP Item</t>
  </si>
  <si>
    <t>EUZ Item</t>
  </si>
  <si>
    <t>FBX Item</t>
  </si>
  <si>
    <t>CCB Item</t>
  </si>
  <si>
    <t>LPL Item</t>
  </si>
  <si>
    <t>GSK Item</t>
  </si>
  <si>
    <t>ZLR Item</t>
  </si>
  <si>
    <t>NYZ Item</t>
  </si>
  <si>
    <t>OOD Item</t>
  </si>
  <si>
    <t>QGQ Item</t>
  </si>
  <si>
    <t>QDF Item</t>
  </si>
  <si>
    <t>WBX Item</t>
  </si>
  <si>
    <t>XDV Item</t>
  </si>
  <si>
    <t>SIV Item</t>
  </si>
  <si>
    <t>EGL Item</t>
  </si>
  <si>
    <t>PAR Item</t>
  </si>
  <si>
    <t>UXS Item</t>
  </si>
  <si>
    <t>BYN Item</t>
  </si>
  <si>
    <t>JXE Item</t>
  </si>
  <si>
    <t>YJV Item</t>
  </si>
  <si>
    <t>HFB Item</t>
  </si>
  <si>
    <t>NLV Item</t>
  </si>
  <si>
    <t>KHQ Item</t>
  </si>
  <si>
    <t>FPU Item</t>
  </si>
  <si>
    <t>INI Item</t>
  </si>
  <si>
    <t>BSY Item</t>
  </si>
  <si>
    <t>PED Item</t>
  </si>
  <si>
    <t>NLH Item</t>
  </si>
  <si>
    <t>PZI Item</t>
  </si>
  <si>
    <t>GBI Item</t>
  </si>
  <si>
    <t>YDC Item</t>
  </si>
  <si>
    <t>CTT Item</t>
  </si>
  <si>
    <t>DWZ Item</t>
  </si>
  <si>
    <t>JUO Item</t>
  </si>
  <si>
    <t>TEK Item</t>
  </si>
  <si>
    <t>ZWS Item</t>
  </si>
  <si>
    <t>ZZU Item</t>
  </si>
  <si>
    <t>VMX Item</t>
  </si>
  <si>
    <t>ASI Item</t>
  </si>
  <si>
    <t>EEE Item</t>
  </si>
  <si>
    <t>IKM Item</t>
  </si>
  <si>
    <t>RYS Item</t>
  </si>
  <si>
    <t>HUA Item</t>
  </si>
  <si>
    <t>EUL Item</t>
  </si>
  <si>
    <t>UDT Item</t>
  </si>
  <si>
    <t>KRU Item</t>
  </si>
  <si>
    <t>HRL Item</t>
  </si>
  <si>
    <t>TYL Item</t>
  </si>
  <si>
    <t>UXE Item</t>
  </si>
  <si>
    <t>EGR Item</t>
  </si>
  <si>
    <t>KOB Item</t>
  </si>
  <si>
    <t>VFB Item</t>
  </si>
  <si>
    <t>RYL Item</t>
  </si>
  <si>
    <t>JFV Item</t>
  </si>
  <si>
    <t>JQH Item</t>
  </si>
  <si>
    <t>QZK Item</t>
  </si>
  <si>
    <t>QRF Item</t>
  </si>
  <si>
    <t>TSF Item</t>
  </si>
  <si>
    <t>VQG Item</t>
  </si>
  <si>
    <t>QYZ Item</t>
  </si>
  <si>
    <t>LPZ Item</t>
  </si>
  <si>
    <t>QCL Item</t>
  </si>
  <si>
    <t>SWY Item</t>
  </si>
  <si>
    <t>KHK Item</t>
  </si>
  <si>
    <t>UGW Item</t>
  </si>
  <si>
    <t>GQT Item</t>
  </si>
  <si>
    <t>HYH Item</t>
  </si>
  <si>
    <t>FYP Item</t>
  </si>
  <si>
    <t>YBX Item</t>
  </si>
  <si>
    <t>LJY Item</t>
  </si>
  <si>
    <t>VWP Item</t>
  </si>
  <si>
    <t>VXT Item</t>
  </si>
  <si>
    <t>WXN Item</t>
  </si>
  <si>
    <t>XNY Item</t>
  </si>
  <si>
    <t>WJE Item</t>
  </si>
  <si>
    <t>ASO Item</t>
  </si>
  <si>
    <t>XZK Item</t>
  </si>
  <si>
    <t>HBN Item</t>
  </si>
  <si>
    <t>MKI Item</t>
  </si>
  <si>
    <t>IWG Item</t>
  </si>
  <si>
    <t>XCF Item</t>
  </si>
  <si>
    <t>NRT Item</t>
  </si>
  <si>
    <t>HFG Item</t>
  </si>
  <si>
    <t>XDA Item</t>
  </si>
  <si>
    <t>MBI Item</t>
  </si>
  <si>
    <t>ZPB Item</t>
  </si>
  <si>
    <t>TNX Item</t>
  </si>
  <si>
    <t>UTT Item</t>
  </si>
  <si>
    <t>DTW Item</t>
  </si>
  <si>
    <t>GHZ Item</t>
  </si>
  <si>
    <t>BQS Item</t>
  </si>
  <si>
    <t>YUV Item</t>
  </si>
  <si>
    <t>SGF Item</t>
  </si>
  <si>
    <t>GZM Item</t>
  </si>
  <si>
    <t>JIA Item</t>
  </si>
  <si>
    <t>RUD Item</t>
  </si>
  <si>
    <t>NAS Item</t>
  </si>
  <si>
    <t>HUJ Item</t>
  </si>
  <si>
    <t>ZVM Item</t>
  </si>
  <si>
    <t>OSP Item</t>
  </si>
  <si>
    <t>HWP Item</t>
  </si>
  <si>
    <t>QVV Item</t>
  </si>
  <si>
    <t>JMX Item</t>
  </si>
  <si>
    <t>SPK Item</t>
  </si>
  <si>
    <t>ZNN Item</t>
  </si>
  <si>
    <t>TAC Item</t>
  </si>
  <si>
    <t>ZMT Item</t>
  </si>
  <si>
    <t>GTP Item</t>
  </si>
  <si>
    <t>PRV Item</t>
  </si>
  <si>
    <t>XWY Item</t>
  </si>
  <si>
    <t>LMF Item</t>
  </si>
  <si>
    <t>QJC Item</t>
  </si>
  <si>
    <t>ELV Item</t>
  </si>
  <si>
    <t>BXP Item</t>
  </si>
  <si>
    <t>BTR Item</t>
  </si>
  <si>
    <t>XTG Item</t>
  </si>
  <si>
    <t>SVY Item</t>
  </si>
  <si>
    <t>NOD Item</t>
  </si>
  <si>
    <t>TEG Item</t>
  </si>
  <si>
    <t>ZCN Item</t>
  </si>
  <si>
    <t>RWW Item</t>
  </si>
  <si>
    <t>CIH Item</t>
  </si>
  <si>
    <t>TYR Item</t>
  </si>
  <si>
    <t>BQW Item</t>
  </si>
  <si>
    <t>JJX Item</t>
  </si>
  <si>
    <t>BVN Item</t>
  </si>
  <si>
    <t>PXY Item</t>
  </si>
  <si>
    <t>IWV Item</t>
  </si>
  <si>
    <t>YDS Item</t>
  </si>
  <si>
    <t>OJA Item</t>
  </si>
  <si>
    <t>DJT Item</t>
  </si>
  <si>
    <t>KJJ Item</t>
  </si>
  <si>
    <t>PFM Item</t>
  </si>
  <si>
    <t>MYN Item</t>
  </si>
  <si>
    <t>IAJ Item</t>
  </si>
  <si>
    <t>NPJ Item</t>
  </si>
  <si>
    <t>QPC Item</t>
  </si>
  <si>
    <t>AVV Item</t>
  </si>
  <si>
    <t>HFM Item</t>
  </si>
  <si>
    <t>MNF Item</t>
  </si>
  <si>
    <t>YPH Item</t>
  </si>
  <si>
    <t>MBR Item</t>
  </si>
  <si>
    <t>ARF Item</t>
  </si>
  <si>
    <t>TRK Item</t>
  </si>
  <si>
    <t>CSL Item</t>
  </si>
  <si>
    <t>HYT Item</t>
  </si>
  <si>
    <t>EPZ Item</t>
  </si>
  <si>
    <t>ELH Item</t>
  </si>
  <si>
    <t>XSW Item</t>
  </si>
  <si>
    <t>RMU Item</t>
  </si>
  <si>
    <t>XCX Item</t>
  </si>
  <si>
    <t>VTX Item</t>
  </si>
  <si>
    <t>XBF Item</t>
  </si>
  <si>
    <t>GAY Item</t>
  </si>
  <si>
    <t>MTA Item</t>
  </si>
  <si>
    <t>ZHN Item</t>
  </si>
  <si>
    <t>PEB Item</t>
  </si>
  <si>
    <t>BFS Item</t>
  </si>
  <si>
    <t>OTU Item</t>
  </si>
  <si>
    <t>AOG Item</t>
  </si>
  <si>
    <t>STV Item</t>
  </si>
  <si>
    <t>ZGL Item</t>
  </si>
  <si>
    <t>RHG Item</t>
  </si>
  <si>
    <t>UOE Item</t>
  </si>
  <si>
    <t>SAG Item</t>
  </si>
  <si>
    <t>VGB Item</t>
  </si>
  <si>
    <t>ALH Item</t>
  </si>
  <si>
    <t>UJE Item</t>
  </si>
  <si>
    <t>GFI Item</t>
  </si>
  <si>
    <t>QDB Item</t>
  </si>
  <si>
    <t>LYS Item</t>
  </si>
  <si>
    <t>HDE Item</t>
  </si>
  <si>
    <t>OAA Item</t>
  </si>
  <si>
    <t>ENN Item</t>
  </si>
  <si>
    <t>THP Item</t>
  </si>
  <si>
    <t>DSU Item</t>
  </si>
  <si>
    <t>MVG Item</t>
  </si>
  <si>
    <t>XGP Item</t>
  </si>
  <si>
    <t>LWM Item</t>
  </si>
  <si>
    <t>OTZ Item</t>
  </si>
  <si>
    <t>GIH Item</t>
  </si>
  <si>
    <t>YMA Item</t>
  </si>
  <si>
    <t>CUM Item</t>
  </si>
  <si>
    <t>STG Item</t>
  </si>
  <si>
    <t>DFX Item</t>
  </si>
  <si>
    <t>QSQ Item</t>
  </si>
  <si>
    <t>ZDZ Item</t>
  </si>
  <si>
    <t>ZBP Item</t>
  </si>
  <si>
    <t>WSA Item</t>
  </si>
  <si>
    <t>OZO Item</t>
  </si>
  <si>
    <t>MEE Item</t>
  </si>
  <si>
    <t>SYW Item</t>
  </si>
  <si>
    <t>BVR Item</t>
  </si>
  <si>
    <t>IUJ Item</t>
  </si>
  <si>
    <t>NEN Item</t>
  </si>
  <si>
    <t>XWK Item</t>
  </si>
  <si>
    <t>BZU Item</t>
  </si>
  <si>
    <t>AAY Item</t>
  </si>
  <si>
    <t>IME Item</t>
  </si>
  <si>
    <t>TOG Item</t>
  </si>
  <si>
    <t>VMO Item</t>
  </si>
  <si>
    <t>VVQ Item</t>
  </si>
  <si>
    <t>RPP Item</t>
  </si>
  <si>
    <t>UTO Item</t>
  </si>
  <si>
    <t>XSR Item</t>
  </si>
  <si>
    <t>DSF Item</t>
  </si>
  <si>
    <t>RJA Item</t>
  </si>
  <si>
    <t>YKF Item</t>
  </si>
  <si>
    <t>YJU Item</t>
  </si>
  <si>
    <t>UZJ Item</t>
  </si>
  <si>
    <t>QCV Item</t>
  </si>
  <si>
    <t>HGF Item</t>
  </si>
  <si>
    <t>ACM Item</t>
  </si>
  <si>
    <t>QZD Item</t>
  </si>
  <si>
    <t>YFB Item</t>
  </si>
  <si>
    <t>BJA Item</t>
  </si>
  <si>
    <t>VIM Item</t>
  </si>
  <si>
    <t>KHM Item</t>
  </si>
  <si>
    <t>QOX Item</t>
  </si>
  <si>
    <t>MNC Item</t>
  </si>
  <si>
    <t>SHF Item</t>
  </si>
  <si>
    <t>QPN Item</t>
  </si>
  <si>
    <t>KLP Item</t>
  </si>
  <si>
    <t>FBZ Item</t>
  </si>
  <si>
    <t>TZG Item</t>
  </si>
  <si>
    <t>MQU Item</t>
  </si>
  <si>
    <t>RNI Item</t>
  </si>
  <si>
    <t>ONA Item</t>
  </si>
  <si>
    <t>CSI Item</t>
  </si>
  <si>
    <t>PTK Item</t>
  </si>
  <si>
    <t>TJA Item</t>
  </si>
  <si>
    <t>TQR Item</t>
  </si>
  <si>
    <t>UXT Item</t>
  </si>
  <si>
    <t>GSJ Item</t>
  </si>
  <si>
    <t>GPB Item</t>
  </si>
  <si>
    <t>YOU Item</t>
  </si>
  <si>
    <t>INO Item</t>
  </si>
  <si>
    <t>TXF Item</t>
  </si>
  <si>
    <t>NCF Item</t>
  </si>
  <si>
    <t>KTI Item</t>
  </si>
  <si>
    <t>FAJ Item</t>
  </si>
  <si>
    <t>WCT Item</t>
  </si>
  <si>
    <t>VNZ Item</t>
  </si>
  <si>
    <t>GFQ Item</t>
  </si>
  <si>
    <t>UVW Item</t>
  </si>
  <si>
    <t>RUN Item</t>
  </si>
  <si>
    <t>ZDE Item</t>
  </si>
  <si>
    <t>ICM Item</t>
  </si>
  <si>
    <t>VPP Item</t>
  </si>
  <si>
    <t>NCT Item</t>
  </si>
  <si>
    <t>VSC Item</t>
  </si>
  <si>
    <t>ABB Item</t>
  </si>
  <si>
    <t>WYL Item</t>
  </si>
  <si>
    <t>LTK Item</t>
  </si>
  <si>
    <t>SRQ Item</t>
  </si>
  <si>
    <t>LGL Item</t>
  </si>
  <si>
    <t>JLY Item</t>
  </si>
  <si>
    <t>ECV Item</t>
  </si>
  <si>
    <t>LJR Item</t>
  </si>
  <si>
    <t>SOC Item</t>
  </si>
  <si>
    <t>PGQ Item</t>
  </si>
  <si>
    <t>SFH Item</t>
  </si>
  <si>
    <t>AOV Item</t>
  </si>
  <si>
    <t>TPZ Item</t>
  </si>
  <si>
    <t>YID Item</t>
  </si>
  <si>
    <t>WVO Item</t>
  </si>
  <si>
    <t>WPR Item</t>
  </si>
  <si>
    <t>UXX Item</t>
  </si>
  <si>
    <t>PSW Item</t>
  </si>
  <si>
    <t>VVA Item</t>
  </si>
  <si>
    <t>BNY Item</t>
  </si>
  <si>
    <t>FAX Item</t>
  </si>
  <si>
    <t>GFC Item</t>
  </si>
  <si>
    <t>JQL Item</t>
  </si>
  <si>
    <t>NNJ Item</t>
  </si>
  <si>
    <t>YRA Item</t>
  </si>
  <si>
    <t>FBG Item</t>
  </si>
  <si>
    <t>XIW Item</t>
  </si>
  <si>
    <t>TQL Item</t>
  </si>
  <si>
    <t>MFZ Item</t>
  </si>
  <si>
    <t>DQR Item</t>
  </si>
  <si>
    <t>HTK Item</t>
  </si>
  <si>
    <t>QGH Item</t>
  </si>
  <si>
    <t>ERC Item</t>
  </si>
  <si>
    <t>EOE Item</t>
  </si>
  <si>
    <t>WPY Item</t>
  </si>
  <si>
    <t>RMZ Item</t>
  </si>
  <si>
    <t>XRC Item</t>
  </si>
  <si>
    <t>CTB Item</t>
  </si>
  <si>
    <t>KQA Item</t>
  </si>
  <si>
    <t>OIW Item</t>
  </si>
  <si>
    <t>STH Item</t>
  </si>
  <si>
    <t>EUY Item</t>
  </si>
  <si>
    <t>SNC Item</t>
  </si>
  <si>
    <t>WCE Item</t>
  </si>
  <si>
    <t>HJD Item</t>
  </si>
  <si>
    <t>WRA Item</t>
  </si>
  <si>
    <t>DMN Item</t>
  </si>
  <si>
    <t>OBP Item</t>
  </si>
  <si>
    <t>WIZ Item</t>
  </si>
  <si>
    <t>ZKE Item</t>
  </si>
  <si>
    <t>DYM Item</t>
  </si>
  <si>
    <t>EHF Item</t>
  </si>
  <si>
    <t>JQB Item</t>
  </si>
  <si>
    <t>SHZ Item</t>
  </si>
  <si>
    <t>CVQ Item</t>
  </si>
  <si>
    <t>FPA Item</t>
  </si>
  <si>
    <t>GJM Item</t>
  </si>
  <si>
    <t>MVK Item</t>
  </si>
  <si>
    <t>ATJ Item</t>
  </si>
  <si>
    <t>NRS Item</t>
  </si>
  <si>
    <t>WOD Item</t>
  </si>
  <si>
    <t>MWX Item</t>
  </si>
  <si>
    <t>DFR Item</t>
  </si>
  <si>
    <t>VMA Item</t>
  </si>
  <si>
    <t>FOI Item</t>
  </si>
  <si>
    <t>YWG Item</t>
  </si>
  <si>
    <t>JXI Item</t>
  </si>
  <si>
    <t>YER Item</t>
  </si>
  <si>
    <t>MDV Item</t>
  </si>
  <si>
    <t>GFM Item</t>
  </si>
  <si>
    <t>UAH Item</t>
  </si>
  <si>
    <t>MOG Item</t>
  </si>
  <si>
    <t>EMI Item</t>
  </si>
  <si>
    <t>MON Item</t>
  </si>
  <si>
    <t>NNA Item</t>
  </si>
  <si>
    <t>DEW Item</t>
  </si>
  <si>
    <t>GVW Item</t>
  </si>
  <si>
    <t>ZGA Item</t>
  </si>
  <si>
    <t>FZM Item</t>
  </si>
  <si>
    <t>KLF Item</t>
  </si>
  <si>
    <t>AJA Item</t>
  </si>
  <si>
    <t>WUG Item</t>
  </si>
  <si>
    <t>MGK Item</t>
  </si>
  <si>
    <t>HVV Item</t>
  </si>
  <si>
    <t>ZIT Item</t>
  </si>
  <si>
    <t>MDH Item</t>
  </si>
  <si>
    <t>YLH Item</t>
  </si>
  <si>
    <t>VTR Item</t>
  </si>
  <si>
    <t>ULX Item</t>
  </si>
  <si>
    <t>VNR Item</t>
  </si>
  <si>
    <t>HVN Item</t>
  </si>
  <si>
    <t>VCV Item</t>
  </si>
  <si>
    <t>KUX Item</t>
  </si>
  <si>
    <t>DWS Item</t>
  </si>
  <si>
    <t>NPP Item</t>
  </si>
  <si>
    <t>GDC Item</t>
  </si>
  <si>
    <t>SNZ Item</t>
  </si>
  <si>
    <t>JDL Item</t>
  </si>
  <si>
    <t>UTS Item</t>
  </si>
  <si>
    <t>QZW Item</t>
  </si>
  <si>
    <t>EXU Item</t>
  </si>
  <si>
    <t>TSR Item</t>
  </si>
  <si>
    <t>QRB Item</t>
  </si>
  <si>
    <t>JQN Item</t>
  </si>
  <si>
    <t>ZEE Item</t>
  </si>
  <si>
    <t>VUJ Item</t>
  </si>
  <si>
    <t>XDL Item</t>
  </si>
  <si>
    <t>BAR Item</t>
  </si>
  <si>
    <t>XWX Item</t>
  </si>
  <si>
    <t>XJT Item</t>
  </si>
  <si>
    <t>CZE Item</t>
  </si>
  <si>
    <t>UYS Item</t>
  </si>
  <si>
    <t>TYX Item</t>
  </si>
  <si>
    <t>KAI Item</t>
  </si>
  <si>
    <t>QLF Item</t>
  </si>
  <si>
    <t>OVE Item</t>
  </si>
  <si>
    <t>XPG Item</t>
  </si>
  <si>
    <t>TVX Item</t>
  </si>
  <si>
    <t>MJE Item</t>
  </si>
  <si>
    <t>WGF Item</t>
  </si>
  <si>
    <t>BLF Item</t>
  </si>
  <si>
    <t>AOC Item</t>
  </si>
  <si>
    <t>OQV Item</t>
  </si>
  <si>
    <t>SYC Item</t>
  </si>
  <si>
    <t>NEJ Item</t>
  </si>
  <si>
    <t>RAP Item</t>
  </si>
  <si>
    <t>TKV Item</t>
  </si>
  <si>
    <t>QHL Item</t>
  </si>
  <si>
    <t>RUK Item</t>
  </si>
  <si>
    <t>XZQ Item</t>
  </si>
  <si>
    <t>XQE Item</t>
  </si>
  <si>
    <t>WLS Item</t>
  </si>
  <si>
    <t>HAC Item</t>
  </si>
  <si>
    <t>TMT Item</t>
  </si>
  <si>
    <t>FZD Item</t>
  </si>
  <si>
    <t>PRI Item</t>
  </si>
  <si>
    <t>TBL Item</t>
  </si>
  <si>
    <t>PBJ Item</t>
  </si>
  <si>
    <t>QAI Item</t>
  </si>
  <si>
    <t>EHE Item</t>
  </si>
  <si>
    <t>JEC Item</t>
  </si>
  <si>
    <t>MUF Item</t>
  </si>
  <si>
    <t>NSZ Item</t>
  </si>
  <si>
    <t>ETO Item</t>
  </si>
  <si>
    <t>OOC Item</t>
  </si>
  <si>
    <t>YCD Item</t>
  </si>
  <si>
    <t>ZHH Item</t>
  </si>
  <si>
    <t>WZE Item</t>
  </si>
  <si>
    <t>BQO Item</t>
  </si>
  <si>
    <t>EPK Item</t>
  </si>
  <si>
    <t>ZMB Item</t>
  </si>
  <si>
    <t>URT Item</t>
  </si>
  <si>
    <t>UPK Item</t>
  </si>
  <si>
    <t>FMA Item</t>
  </si>
  <si>
    <t>PTZ Item</t>
  </si>
  <si>
    <t>CXC Item</t>
  </si>
  <si>
    <t>XTI Item</t>
  </si>
  <si>
    <t>OXX Item</t>
  </si>
  <si>
    <t>LQV Item</t>
  </si>
  <si>
    <t>WKS Item</t>
  </si>
  <si>
    <t>IUD Item</t>
  </si>
  <si>
    <t>TNQ Item</t>
  </si>
  <si>
    <t>CXY Item</t>
  </si>
  <si>
    <t>WNE Item</t>
  </si>
  <si>
    <t>MDC Item</t>
  </si>
  <si>
    <t>KQH Item</t>
  </si>
  <si>
    <t>UGE Item</t>
  </si>
  <si>
    <t>YLF Item</t>
  </si>
  <si>
    <t>CYD Item</t>
  </si>
  <si>
    <t>FIL Item</t>
  </si>
  <si>
    <t>FWO Item</t>
  </si>
  <si>
    <t>MKX Item</t>
  </si>
  <si>
    <t>UBU Item</t>
  </si>
  <si>
    <t>KXU Item</t>
  </si>
  <si>
    <t>SLB Item</t>
  </si>
  <si>
    <t>IWJ Item</t>
  </si>
  <si>
    <t>WYM Item</t>
  </si>
  <si>
    <t>ZTU Item</t>
  </si>
  <si>
    <t>GWY Item</t>
  </si>
  <si>
    <t>RRI Item</t>
  </si>
  <si>
    <t>NMK Item</t>
  </si>
  <si>
    <t>ROR Item</t>
  </si>
  <si>
    <t>UTR Item</t>
  </si>
  <si>
    <t>OMP Item</t>
  </si>
  <si>
    <t>KNN Item</t>
  </si>
  <si>
    <t>CHU Item</t>
  </si>
  <si>
    <t>ZPU Item</t>
  </si>
  <si>
    <t>SZW Item</t>
  </si>
  <si>
    <t>YHW Item</t>
  </si>
  <si>
    <t>JCS Item</t>
  </si>
  <si>
    <t>WHT Item</t>
  </si>
  <si>
    <t>VBB Item</t>
  </si>
  <si>
    <t>FXG Item</t>
  </si>
  <si>
    <t>BSX Item</t>
  </si>
  <si>
    <t>XNK Item</t>
  </si>
  <si>
    <t>GRX Item</t>
  </si>
  <si>
    <t>WEH Item</t>
  </si>
  <si>
    <t>SWI Item</t>
  </si>
  <si>
    <t>EWS Item</t>
  </si>
  <si>
    <t>UOH Item</t>
  </si>
  <si>
    <t>BHN Item</t>
  </si>
  <si>
    <t>PJS Item</t>
  </si>
  <si>
    <t>FGA Item</t>
  </si>
  <si>
    <t>KMH Item</t>
  </si>
  <si>
    <t>BPF Item</t>
  </si>
  <si>
    <t>FSZ Item</t>
  </si>
  <si>
    <t>FNL Item</t>
  </si>
  <si>
    <t>URX Item</t>
  </si>
  <si>
    <t>MIP Item</t>
  </si>
  <si>
    <t>RDW Item</t>
  </si>
  <si>
    <t>QMS Item</t>
  </si>
  <si>
    <t>ILR Item</t>
  </si>
  <si>
    <t>CNK Item</t>
  </si>
  <si>
    <t>YRP Item</t>
  </si>
  <si>
    <t>OQC Item</t>
  </si>
  <si>
    <t>WAS Item</t>
  </si>
  <si>
    <t>SYE Item</t>
  </si>
  <si>
    <t>EPP Item</t>
  </si>
  <si>
    <t>DPY Item</t>
  </si>
  <si>
    <t>OVC Item</t>
  </si>
  <si>
    <t>BDO Item</t>
  </si>
  <si>
    <t>QFG Item</t>
  </si>
  <si>
    <t>HFJ Item</t>
  </si>
  <si>
    <t>XRP Item</t>
  </si>
  <si>
    <t>RHV Item</t>
  </si>
  <si>
    <t>SHE Item</t>
  </si>
  <si>
    <t>ZND Item</t>
  </si>
  <si>
    <t>OLD Item</t>
  </si>
  <si>
    <t>IKP Item</t>
  </si>
  <si>
    <t>AEX Item</t>
  </si>
  <si>
    <t>UKS Item</t>
  </si>
  <si>
    <t>UWC Item</t>
  </si>
  <si>
    <t>WCB Item</t>
  </si>
  <si>
    <t>ARY Item</t>
  </si>
  <si>
    <t>JMV Item</t>
  </si>
  <si>
    <t>WSD Item</t>
  </si>
  <si>
    <t>IDK Item</t>
  </si>
  <si>
    <t>ARS Item</t>
  </si>
  <si>
    <t>HSS Item</t>
  </si>
  <si>
    <t>WLI Item</t>
  </si>
  <si>
    <t>NFX Item</t>
  </si>
  <si>
    <t>OBJ Item</t>
  </si>
  <si>
    <t>TQM Item</t>
  </si>
  <si>
    <t>QMX Item</t>
  </si>
  <si>
    <t>KRH Item</t>
  </si>
  <si>
    <t>LHL Item</t>
  </si>
  <si>
    <t>PPK Item</t>
  </si>
  <si>
    <t>WGT Item</t>
  </si>
  <si>
    <t>TQY Item</t>
  </si>
  <si>
    <t>YKZ Item</t>
  </si>
  <si>
    <t>FVR Item</t>
  </si>
  <si>
    <t>BXK Item</t>
  </si>
  <si>
    <t>HQD Item</t>
  </si>
  <si>
    <t>RZH Item</t>
  </si>
  <si>
    <t>HTZ Item</t>
  </si>
  <si>
    <t>OEI Item</t>
  </si>
  <si>
    <t>FRX Item</t>
  </si>
  <si>
    <t>JGD Item</t>
  </si>
  <si>
    <t>DMA Item</t>
  </si>
  <si>
    <t>JRV Item</t>
  </si>
  <si>
    <t>ISE Item</t>
  </si>
  <si>
    <t>EKT Item</t>
  </si>
  <si>
    <t>QAG Item</t>
  </si>
  <si>
    <t>XKP Item</t>
  </si>
  <si>
    <t>WZJ Item</t>
  </si>
  <si>
    <t>LMR Item</t>
  </si>
  <si>
    <t>UZF Item</t>
  </si>
  <si>
    <t>RAR Item</t>
  </si>
  <si>
    <t>RWH Item</t>
  </si>
  <si>
    <t>BDM Item</t>
  </si>
  <si>
    <t>AYM Item</t>
  </si>
  <si>
    <t>RTZ Item</t>
  </si>
  <si>
    <t>DCC Item</t>
  </si>
  <si>
    <t>CHZ Item</t>
  </si>
  <si>
    <t>KOC Item</t>
  </si>
  <si>
    <t>IHQ Item</t>
  </si>
  <si>
    <t>URE Item</t>
  </si>
  <si>
    <t>VPC Item</t>
  </si>
  <si>
    <t>NDJ Item</t>
  </si>
  <si>
    <t>LSP Item</t>
  </si>
  <si>
    <t>UOZ Item</t>
  </si>
  <si>
    <t>QYU Item</t>
  </si>
  <si>
    <t>VRD Item</t>
  </si>
  <si>
    <t>DBH Item</t>
  </si>
  <si>
    <t>SYO Item</t>
  </si>
  <si>
    <t>PIM Item</t>
  </si>
  <si>
    <t>XID Item</t>
  </si>
  <si>
    <t>LZB Item</t>
  </si>
  <si>
    <t>IZB Item</t>
  </si>
  <si>
    <t>YRV Item</t>
  </si>
  <si>
    <t>MVT Item</t>
  </si>
  <si>
    <t>RBI Item</t>
  </si>
  <si>
    <t>VOO Item</t>
  </si>
  <si>
    <t>MRD Item</t>
  </si>
  <si>
    <t>ASS Item</t>
  </si>
  <si>
    <t>MEH Item</t>
  </si>
  <si>
    <t>RVY Item</t>
  </si>
  <si>
    <t>CGK Item</t>
  </si>
  <si>
    <t>JVF Item</t>
  </si>
  <si>
    <t>OLP Item</t>
  </si>
  <si>
    <t>ICS Item</t>
  </si>
  <si>
    <t>KYJ Item</t>
  </si>
  <si>
    <t>RLH Item</t>
  </si>
  <si>
    <t>SQN Item</t>
  </si>
  <si>
    <t>GCY Item</t>
  </si>
  <si>
    <t>HES Item</t>
  </si>
  <si>
    <t>GQY Item</t>
  </si>
  <si>
    <t>NLI Item</t>
  </si>
  <si>
    <t>FLA Item</t>
  </si>
  <si>
    <t>BST Item</t>
  </si>
  <si>
    <t>XHT Item</t>
  </si>
  <si>
    <t>ZQU Item</t>
  </si>
  <si>
    <t>JUB Item</t>
  </si>
  <si>
    <t>IAY Item</t>
  </si>
  <si>
    <t>WSG Item</t>
  </si>
  <si>
    <t>GUA Item</t>
  </si>
  <si>
    <t>XXB Item</t>
  </si>
  <si>
    <t>JFA Item</t>
  </si>
  <si>
    <t>TOD Item</t>
  </si>
  <si>
    <t>NVR Item</t>
  </si>
  <si>
    <t>GOZ Item</t>
  </si>
  <si>
    <t>QIE Item</t>
  </si>
  <si>
    <t>ALY Item</t>
  </si>
  <si>
    <t>TKB Item</t>
  </si>
  <si>
    <t>UNV Item</t>
  </si>
  <si>
    <t>OVI Item</t>
  </si>
  <si>
    <t>QFM Item</t>
  </si>
  <si>
    <t>WXP Item</t>
  </si>
  <si>
    <t>SNA Item</t>
  </si>
  <si>
    <t>XOS Item</t>
  </si>
  <si>
    <t>NMO Item</t>
  </si>
  <si>
    <t>ZRG Item</t>
  </si>
  <si>
    <t>JUQ Item</t>
  </si>
  <si>
    <t>SQM Item</t>
  </si>
  <si>
    <t>ZYT Item</t>
  </si>
  <si>
    <t>LDK Item</t>
  </si>
  <si>
    <t>IUW Item</t>
  </si>
  <si>
    <t>YHR Item</t>
  </si>
  <si>
    <t>ZBH Item</t>
  </si>
  <si>
    <t>FII Item</t>
  </si>
  <si>
    <t>EDS Item</t>
  </si>
  <si>
    <t>KTU Item</t>
  </si>
  <si>
    <t>HFP Item</t>
  </si>
  <si>
    <t>EBJ Item</t>
  </si>
  <si>
    <t>NVK Item</t>
  </si>
  <si>
    <t>TZM Item</t>
  </si>
  <si>
    <t>TZE Item</t>
  </si>
  <si>
    <t>LHG Item</t>
  </si>
  <si>
    <t>DXU Item</t>
  </si>
  <si>
    <t>BAM Item</t>
  </si>
  <si>
    <t>HFA Item</t>
  </si>
  <si>
    <t>HUM Item</t>
  </si>
  <si>
    <t>TIN Item</t>
  </si>
  <si>
    <t>YUO Item</t>
  </si>
  <si>
    <t>XQV Item</t>
  </si>
  <si>
    <t>FJH Item</t>
  </si>
  <si>
    <t>DXS Item</t>
  </si>
  <si>
    <t>YYW Item</t>
  </si>
  <si>
    <t>ISU Item</t>
  </si>
  <si>
    <t>APM Item</t>
  </si>
  <si>
    <t>DMU Item</t>
  </si>
  <si>
    <t>LBH Item</t>
  </si>
  <si>
    <t>PDH Item</t>
  </si>
  <si>
    <t>QVZ Item</t>
  </si>
  <si>
    <t>BKQ Item</t>
  </si>
  <si>
    <t>UQS Item</t>
  </si>
  <si>
    <t>IYC Item</t>
  </si>
  <si>
    <t>QKB Item</t>
  </si>
  <si>
    <t>BYD Item</t>
  </si>
  <si>
    <t>DYU Item</t>
  </si>
  <si>
    <t>YKX Item</t>
  </si>
  <si>
    <t>NGB Item</t>
  </si>
  <si>
    <t>MDD Item</t>
  </si>
  <si>
    <t>HKX Item</t>
  </si>
  <si>
    <t>ZRF Item</t>
  </si>
  <si>
    <t>SYU Item</t>
  </si>
  <si>
    <t>OJK Item</t>
  </si>
  <si>
    <t>UJZ Item</t>
  </si>
  <si>
    <t>GPC Item</t>
  </si>
  <si>
    <t>YLV Item</t>
  </si>
  <si>
    <t>EPQ Item</t>
  </si>
  <si>
    <t>HYO Item</t>
  </si>
  <si>
    <t>KEH Item</t>
  </si>
  <si>
    <t>CKU Item</t>
  </si>
  <si>
    <t>MDN Item</t>
  </si>
  <si>
    <t>ZBJ Item</t>
  </si>
  <si>
    <t>BDX Item</t>
  </si>
  <si>
    <t>BOQ Item</t>
  </si>
  <si>
    <t>RHE Item</t>
  </si>
  <si>
    <t>ZLG Item</t>
  </si>
  <si>
    <t>EHC Item</t>
  </si>
  <si>
    <t>ACD Item</t>
  </si>
  <si>
    <t>PAE Item</t>
  </si>
  <si>
    <t>XSQ Item</t>
  </si>
  <si>
    <t>BSI Item</t>
  </si>
  <si>
    <t>VJK Item</t>
  </si>
  <si>
    <t>VGO Item</t>
  </si>
  <si>
    <t>BMC Item</t>
  </si>
  <si>
    <t>BTK Item</t>
  </si>
  <si>
    <t>IJX Item</t>
  </si>
  <si>
    <t>GNN Item</t>
  </si>
  <si>
    <t>UHK Item</t>
  </si>
  <si>
    <t>WBE Item</t>
  </si>
  <si>
    <t>CYN Item</t>
  </si>
  <si>
    <t>XSM Item</t>
  </si>
  <si>
    <t>ALA Item</t>
  </si>
  <si>
    <t>YOY Item</t>
  </si>
  <si>
    <t>VHG Item</t>
  </si>
  <si>
    <t>GXR Item</t>
  </si>
  <si>
    <t>CPG Item</t>
  </si>
  <si>
    <t>BII Item</t>
  </si>
  <si>
    <t>QAL Item</t>
  </si>
  <si>
    <t>WVD Item</t>
  </si>
  <si>
    <t>FWK Item</t>
  </si>
  <si>
    <t>CPS Item</t>
  </si>
  <si>
    <t>OPC Item</t>
  </si>
  <si>
    <t>HJZ Item</t>
  </si>
  <si>
    <t>QYE Item</t>
  </si>
  <si>
    <t>QXM Item</t>
  </si>
  <si>
    <t>FEP Item</t>
  </si>
  <si>
    <t>OIK Item</t>
  </si>
  <si>
    <t>FLK Item</t>
  </si>
  <si>
    <t>PUZ Item</t>
  </si>
  <si>
    <t>RRO Item</t>
  </si>
  <si>
    <t>DDC Item</t>
  </si>
  <si>
    <t>BGP Item</t>
  </si>
  <si>
    <t>UJQ Item</t>
  </si>
  <si>
    <t>MOB Item</t>
  </si>
  <si>
    <t>NZZ Item</t>
  </si>
  <si>
    <t>XIA Item</t>
  </si>
  <si>
    <t>MUQ Item</t>
  </si>
  <si>
    <t>VJY Item</t>
  </si>
  <si>
    <t>TPL Item</t>
  </si>
  <si>
    <t>STL Item</t>
  </si>
  <si>
    <t>SUA Item</t>
  </si>
  <si>
    <t>BZX Item</t>
  </si>
  <si>
    <t>JRS Item</t>
  </si>
  <si>
    <t>CZU Item</t>
  </si>
  <si>
    <t>XTA Item</t>
  </si>
  <si>
    <t>KIC Item</t>
  </si>
  <si>
    <t>MBS Item</t>
  </si>
  <si>
    <t>BWK Item</t>
  </si>
  <si>
    <t>HXH Item</t>
  </si>
  <si>
    <t>PRP Item</t>
  </si>
  <si>
    <t>FCV Item</t>
  </si>
  <si>
    <t>PQV Item</t>
  </si>
  <si>
    <t>GOC Item</t>
  </si>
  <si>
    <t>EJL Item</t>
  </si>
  <si>
    <t>CIU Item</t>
  </si>
  <si>
    <t>MDM Item</t>
  </si>
  <si>
    <t>BRH Item</t>
  </si>
  <si>
    <t>JFK Item</t>
  </si>
  <si>
    <t>TPR Item</t>
  </si>
  <si>
    <t>GPA Item</t>
  </si>
  <si>
    <t>DYV Item</t>
  </si>
  <si>
    <t>MKG Item</t>
  </si>
  <si>
    <t>BDN Item</t>
  </si>
  <si>
    <t>EVM Item</t>
  </si>
  <si>
    <t>IVZ Item</t>
  </si>
  <si>
    <t>ZPR Item</t>
  </si>
  <si>
    <t>QTZ Item</t>
  </si>
  <si>
    <t>SFA Item</t>
  </si>
  <si>
    <t>HNS Item</t>
  </si>
  <si>
    <t>CTU Item</t>
  </si>
  <si>
    <t>SYA Item</t>
  </si>
  <si>
    <t>YSZ Item</t>
  </si>
  <si>
    <t>QKT Item</t>
  </si>
  <si>
    <t>DFI Item</t>
  </si>
  <si>
    <t>GUM Item</t>
  </si>
  <si>
    <t>XOB Item</t>
  </si>
  <si>
    <t>WLP Item</t>
  </si>
  <si>
    <t>VAD Item</t>
  </si>
  <si>
    <t>BYU Item</t>
  </si>
  <si>
    <t>QVL Item</t>
  </si>
  <si>
    <t>DKD Item</t>
  </si>
  <si>
    <t>QIX Item</t>
  </si>
  <si>
    <t>OHC Item</t>
  </si>
  <si>
    <t>UIT Item</t>
  </si>
  <si>
    <t>IPH Item</t>
  </si>
  <si>
    <t>SKM Item</t>
  </si>
  <si>
    <t>HMD Item</t>
  </si>
  <si>
    <t>ZJD Item</t>
  </si>
  <si>
    <t>NEU Item</t>
  </si>
  <si>
    <t>BWQ Item</t>
  </si>
  <si>
    <t>IGA Item</t>
  </si>
  <si>
    <t>ZPP Item</t>
  </si>
  <si>
    <t>BLZ Item</t>
  </si>
  <si>
    <t>WEZ Item</t>
  </si>
  <si>
    <t>ESQ Item</t>
  </si>
  <si>
    <t>YUS Item</t>
  </si>
  <si>
    <t>JZR Item</t>
  </si>
  <si>
    <t>SNP Item</t>
  </si>
  <si>
    <t>KYB Item</t>
  </si>
  <si>
    <t>YXT Item</t>
  </si>
  <si>
    <t>VKR Item</t>
  </si>
  <si>
    <t>VJU Item</t>
  </si>
  <si>
    <t>PAB Item</t>
  </si>
  <si>
    <t>IWZ Item</t>
  </si>
  <si>
    <t>CAI Item</t>
  </si>
  <si>
    <t>HEF Item</t>
  </si>
  <si>
    <t>MNS Item</t>
  </si>
  <si>
    <t>LXW Item</t>
  </si>
  <si>
    <t>JRG Item</t>
  </si>
  <si>
    <t>WSV Item</t>
  </si>
  <si>
    <t>EWX Item</t>
  </si>
  <si>
    <t>TQB Item</t>
  </si>
  <si>
    <t>DIV Item</t>
  </si>
  <si>
    <t>RUQ Item</t>
  </si>
  <si>
    <t>QNJ Item</t>
  </si>
  <si>
    <t>FNS Item</t>
  </si>
  <si>
    <t>GYO Item</t>
  </si>
  <si>
    <t>KMV Item</t>
  </si>
  <si>
    <t>QOF Item</t>
  </si>
  <si>
    <t>WPJ Item</t>
  </si>
  <si>
    <t>GVC Item</t>
  </si>
  <si>
    <t>DWD Item</t>
  </si>
  <si>
    <t>PTC Item</t>
  </si>
  <si>
    <t>UJM Item</t>
  </si>
  <si>
    <t>MBX Item</t>
  </si>
  <si>
    <t>OWD Item</t>
  </si>
  <si>
    <t>SWB Item</t>
  </si>
  <si>
    <t>JIM Item</t>
  </si>
  <si>
    <t>JKP Item</t>
  </si>
  <si>
    <t>DBT Item</t>
  </si>
  <si>
    <t>VQN Item</t>
  </si>
  <si>
    <t>AMV Item</t>
  </si>
  <si>
    <t>VHD Item</t>
  </si>
  <si>
    <t>YHJ Item</t>
  </si>
  <si>
    <t>IZG Item</t>
  </si>
  <si>
    <t>GIJ Item</t>
  </si>
  <si>
    <t>BRL Item</t>
  </si>
  <si>
    <t>OTD Item</t>
  </si>
  <si>
    <t>YCM Item</t>
  </si>
  <si>
    <t>ZUU Item</t>
  </si>
  <si>
    <t>ATD Item</t>
  </si>
  <si>
    <t>VLP Item</t>
  </si>
  <si>
    <t>IMG Item</t>
  </si>
  <si>
    <t>DMQ Item</t>
  </si>
  <si>
    <t>VPL Item</t>
  </si>
  <si>
    <t>DXO Item</t>
  </si>
  <si>
    <t>RLA Item</t>
  </si>
  <si>
    <t>ZST Item</t>
  </si>
  <si>
    <t>PZG Item</t>
  </si>
  <si>
    <t>DIS Item</t>
  </si>
  <si>
    <t>NUB Item</t>
  </si>
  <si>
    <t>GTR Item</t>
  </si>
  <si>
    <t>QNN Item</t>
  </si>
  <si>
    <t>GRM Item</t>
  </si>
  <si>
    <t>OET Item</t>
  </si>
  <si>
    <t>ESO Item</t>
  </si>
  <si>
    <t>QXS Item</t>
  </si>
  <si>
    <t>BQX Item</t>
  </si>
  <si>
    <t>KXK Item</t>
  </si>
  <si>
    <t>MBM Item</t>
  </si>
  <si>
    <t>RLP Item</t>
  </si>
  <si>
    <t>MCE Item</t>
  </si>
  <si>
    <t>JXF Item</t>
  </si>
  <si>
    <t>RUR Item</t>
  </si>
  <si>
    <t>TIB Item</t>
  </si>
  <si>
    <t>SUD Item</t>
  </si>
  <si>
    <t>ODT Item</t>
  </si>
  <si>
    <t>AHM Item</t>
  </si>
  <si>
    <t>XTZ Item</t>
  </si>
  <si>
    <t>ULW Item</t>
  </si>
  <si>
    <t>MJU Item</t>
  </si>
  <si>
    <t>CAY Item</t>
  </si>
  <si>
    <t>GVY Item</t>
  </si>
  <si>
    <t>GIV Item</t>
  </si>
  <si>
    <t>FPK Item</t>
  </si>
  <si>
    <t>NMF Item</t>
  </si>
  <si>
    <t>ZLU Item</t>
  </si>
  <si>
    <t>WOP Item</t>
  </si>
  <si>
    <t>ENM Item</t>
  </si>
  <si>
    <t>HMO Item</t>
  </si>
  <si>
    <t>ZXT Item</t>
  </si>
  <si>
    <t>WXM Item</t>
  </si>
  <si>
    <t>PSG Item</t>
  </si>
  <si>
    <t>YUZ Item</t>
  </si>
  <si>
    <t>EOP Item</t>
  </si>
  <si>
    <t>QRR Item</t>
  </si>
  <si>
    <t>ANU Item</t>
  </si>
  <si>
    <t>DQA Item</t>
  </si>
  <si>
    <t>YQI Item</t>
  </si>
  <si>
    <t>NPT Item</t>
  </si>
  <si>
    <t>DKT Item</t>
  </si>
  <si>
    <t>HJX Item</t>
  </si>
  <si>
    <t>KNK Item</t>
  </si>
  <si>
    <t>BLJ Item</t>
  </si>
  <si>
    <t>MZV Item</t>
  </si>
  <si>
    <t>JDA Item</t>
  </si>
  <si>
    <t>SKY Item</t>
  </si>
  <si>
    <t>NRF Item</t>
  </si>
  <si>
    <t>YZG Item</t>
  </si>
  <si>
    <t>NAE Item</t>
  </si>
  <si>
    <t>YCO Item</t>
  </si>
  <si>
    <t>SMG Item</t>
  </si>
  <si>
    <t>CMW Item</t>
  </si>
  <si>
    <t>QML Item</t>
  </si>
  <si>
    <t>KFK Item</t>
  </si>
  <si>
    <t>TOE Item</t>
  </si>
  <si>
    <t>KAE Item</t>
  </si>
  <si>
    <t>NRZ Item</t>
  </si>
  <si>
    <t>YTL Item</t>
  </si>
  <si>
    <t>CUK Item</t>
  </si>
  <si>
    <t>KNW Item</t>
  </si>
  <si>
    <t>UZM Item</t>
  </si>
  <si>
    <t>GIE Item</t>
  </si>
  <si>
    <t>EPL Item</t>
  </si>
  <si>
    <t>CJN Item</t>
  </si>
  <si>
    <t>XYT Item</t>
  </si>
  <si>
    <t>EKI Item</t>
  </si>
  <si>
    <t>CQC Item</t>
  </si>
  <si>
    <t>PXA Item</t>
  </si>
  <si>
    <t>ODY Item</t>
  </si>
  <si>
    <t>WFJ Item</t>
  </si>
  <si>
    <t>TRD Item</t>
  </si>
  <si>
    <t>TAK Item</t>
  </si>
  <si>
    <t>PWQ Item</t>
  </si>
  <si>
    <t>LOR Item</t>
  </si>
  <si>
    <t>KWB Item</t>
  </si>
  <si>
    <t>MSL Item</t>
  </si>
  <si>
    <t>PLO Item</t>
  </si>
  <si>
    <t>TYA Item</t>
  </si>
  <si>
    <t>IDZ Item</t>
  </si>
  <si>
    <t>DKL Item</t>
  </si>
  <si>
    <t>PBQ Item</t>
  </si>
  <si>
    <t>GUS Item</t>
  </si>
  <si>
    <t>NBV Item</t>
  </si>
  <si>
    <t>KQJ Item</t>
  </si>
  <si>
    <t>RJQ Item</t>
  </si>
  <si>
    <t>MZS Item</t>
  </si>
  <si>
    <t>FTW Item</t>
  </si>
  <si>
    <t>YZE Item</t>
  </si>
  <si>
    <t>DVP Item</t>
  </si>
  <si>
    <t>ULU Item</t>
  </si>
  <si>
    <t>PZY Item</t>
  </si>
  <si>
    <t>MDG Item</t>
  </si>
  <si>
    <t>LVK Item</t>
  </si>
  <si>
    <t>OEX Item</t>
  </si>
  <si>
    <t>WSQ Item</t>
  </si>
  <si>
    <t>BHM Item</t>
  </si>
  <si>
    <t>TAA Item</t>
  </si>
  <si>
    <t>XAX Item</t>
  </si>
  <si>
    <t>YCR Item</t>
  </si>
  <si>
    <t>GHE Item</t>
  </si>
  <si>
    <t>BHL Item</t>
  </si>
  <si>
    <t>DUJ Item</t>
  </si>
  <si>
    <t>DNC Item</t>
  </si>
  <si>
    <t>PMB Item</t>
  </si>
  <si>
    <t>DFQ Item</t>
  </si>
  <si>
    <t>DIP Item</t>
  </si>
  <si>
    <t>JHA Item</t>
  </si>
  <si>
    <t>PCZ Item</t>
  </si>
  <si>
    <t>IXD Item</t>
  </si>
  <si>
    <t>DCR Item</t>
  </si>
  <si>
    <t>VGY Item</t>
  </si>
  <si>
    <t>ITY Item</t>
  </si>
  <si>
    <t>AXW Item</t>
  </si>
  <si>
    <t>TLP Item</t>
  </si>
  <si>
    <t>ECP Item</t>
  </si>
  <si>
    <t>QZJ Item</t>
  </si>
  <si>
    <t>BMX Item</t>
  </si>
  <si>
    <t>UMR Item</t>
  </si>
  <si>
    <t>MQK Item</t>
  </si>
  <si>
    <t>BZR Item</t>
  </si>
  <si>
    <t>ZXI Item</t>
  </si>
  <si>
    <t>RCI Item</t>
  </si>
  <si>
    <t>BEU Item</t>
  </si>
  <si>
    <t>RBW Item</t>
  </si>
  <si>
    <t>NXM Item</t>
  </si>
  <si>
    <t>MUU Item</t>
  </si>
  <si>
    <t>HEU Item</t>
  </si>
  <si>
    <t>DEJ Item</t>
  </si>
  <si>
    <t>TAG Item</t>
  </si>
  <si>
    <t>QVI Item</t>
  </si>
  <si>
    <t>ONV Item</t>
  </si>
  <si>
    <t>SZX Item</t>
  </si>
  <si>
    <t>GWT Item</t>
  </si>
  <si>
    <t>FVX Item</t>
  </si>
  <si>
    <t>UJX Item</t>
  </si>
  <si>
    <t>FIO Item</t>
  </si>
  <si>
    <t>ZEB Item</t>
  </si>
  <si>
    <t>GBM Item</t>
  </si>
  <si>
    <t>FDS Item</t>
  </si>
  <si>
    <t>ANS Item</t>
  </si>
  <si>
    <t>XVA Item</t>
  </si>
  <si>
    <t>XUE Item</t>
  </si>
  <si>
    <t>RKL Item</t>
  </si>
  <si>
    <t>WJT Item</t>
  </si>
  <si>
    <t>EJG Item</t>
  </si>
  <si>
    <t>RUJ Item</t>
  </si>
  <si>
    <t>IUU Item</t>
  </si>
  <si>
    <t>RAB Item</t>
  </si>
  <si>
    <t>BYJ Item</t>
  </si>
  <si>
    <t>RZX Item</t>
  </si>
  <si>
    <t>IND Item</t>
  </si>
  <si>
    <t>YLN Item</t>
  </si>
  <si>
    <t>MEO Item</t>
  </si>
  <si>
    <t>EEH Item</t>
  </si>
  <si>
    <t>LRX Item</t>
  </si>
  <si>
    <t>XCQ Item</t>
  </si>
  <si>
    <t>UFK Item</t>
  </si>
  <si>
    <t>JLP Item</t>
  </si>
  <si>
    <t>QNH Item</t>
  </si>
  <si>
    <t>YEW Item</t>
  </si>
  <si>
    <t>KLA Item</t>
  </si>
  <si>
    <t>GWD Item</t>
  </si>
  <si>
    <t>EIO Item</t>
  </si>
  <si>
    <t>IIH Item</t>
  </si>
  <si>
    <t>XBK Item</t>
  </si>
  <si>
    <t>GTC Item</t>
  </si>
  <si>
    <t>HSF Item</t>
  </si>
  <si>
    <t>VZO Item</t>
  </si>
  <si>
    <t>ADC Item</t>
  </si>
  <si>
    <t>HOW Item</t>
  </si>
  <si>
    <t>DSQ Item</t>
  </si>
  <si>
    <t>ZBQ Item</t>
  </si>
  <si>
    <t>MXH Item</t>
  </si>
  <si>
    <t>QIF Item</t>
  </si>
  <si>
    <t>OJW Item</t>
  </si>
  <si>
    <t>GDW Item</t>
  </si>
  <si>
    <t>QIT Item</t>
  </si>
  <si>
    <t>YVZ Item</t>
  </si>
  <si>
    <t>JNF Item</t>
  </si>
  <si>
    <t>DVU Item</t>
  </si>
  <si>
    <t>HEN Item</t>
  </si>
  <si>
    <t>GDN Item</t>
  </si>
  <si>
    <t>ORF Item</t>
  </si>
  <si>
    <t>FKF Item</t>
  </si>
  <si>
    <t>XAS Item</t>
  </si>
  <si>
    <t>KOQ Item</t>
  </si>
  <si>
    <t>LXR Item</t>
  </si>
  <si>
    <t>EBS Item</t>
  </si>
  <si>
    <t>BDA Item</t>
  </si>
  <si>
    <t>BAW Item</t>
  </si>
  <si>
    <t>UGS Item</t>
  </si>
  <si>
    <t>XHX Item</t>
  </si>
  <si>
    <t>WZQ Item</t>
  </si>
  <si>
    <t>CHE Item</t>
  </si>
  <si>
    <t>WAJ Item</t>
  </si>
  <si>
    <t>LBC Item</t>
  </si>
  <si>
    <t>VLI Item</t>
  </si>
  <si>
    <t>POE Item</t>
  </si>
  <si>
    <t>LZH Item</t>
  </si>
  <si>
    <t>ISP Item</t>
  </si>
  <si>
    <t>MCN Item</t>
  </si>
  <si>
    <t>MHY Item</t>
  </si>
  <si>
    <t>VBG Item</t>
  </si>
  <si>
    <t>FCJ Item</t>
  </si>
  <si>
    <t>ZRS Item</t>
  </si>
  <si>
    <t>IQK Item</t>
  </si>
  <si>
    <t>TUV Item</t>
  </si>
  <si>
    <t>NXU Item</t>
  </si>
  <si>
    <t>ABM Item</t>
  </si>
  <si>
    <t>NCR Item</t>
  </si>
  <si>
    <t>YEK Item</t>
  </si>
  <si>
    <t>IOP Item</t>
  </si>
  <si>
    <t>LVF Item</t>
  </si>
  <si>
    <t>ALR Item</t>
  </si>
  <si>
    <t>EWJ Item</t>
  </si>
  <si>
    <t>GJP Item</t>
  </si>
  <si>
    <t>MLA Item</t>
  </si>
  <si>
    <t>IYF Item</t>
  </si>
  <si>
    <t>UGR Item</t>
  </si>
  <si>
    <t>QHG Item</t>
  </si>
  <si>
    <t>SUK Item</t>
  </si>
  <si>
    <t>UHX Item</t>
  </si>
  <si>
    <t>VZK Item</t>
  </si>
  <si>
    <t>FJF Item</t>
  </si>
  <si>
    <t>NFY Item</t>
  </si>
  <si>
    <t>PVI Item</t>
  </si>
  <si>
    <t>NXA Item</t>
  </si>
  <si>
    <t>BGN Item</t>
  </si>
  <si>
    <t>YPW Item</t>
  </si>
  <si>
    <t>TZF Item</t>
  </si>
  <si>
    <t>PTM Item</t>
  </si>
  <si>
    <t>RUW Item</t>
  </si>
  <si>
    <t>ZHW Item</t>
  </si>
  <si>
    <t>GAW Item</t>
  </si>
  <si>
    <t>MDI Item</t>
  </si>
  <si>
    <t>KBF Item</t>
  </si>
  <si>
    <t>SGA Item</t>
  </si>
  <si>
    <t>PNU Item</t>
  </si>
  <si>
    <t>TLW Item</t>
  </si>
  <si>
    <t>MVI Item</t>
  </si>
  <si>
    <t>IIA Item</t>
  </si>
  <si>
    <t>XCL Item</t>
  </si>
  <si>
    <t>TRJ Item</t>
  </si>
  <si>
    <t>NOC Item</t>
  </si>
  <si>
    <t>WWR Item</t>
  </si>
  <si>
    <t>WWQ Item</t>
  </si>
  <si>
    <t>TWG Item</t>
  </si>
  <si>
    <t>BQA Item</t>
  </si>
  <si>
    <t>VXX Item</t>
  </si>
  <si>
    <t>ECG Item</t>
  </si>
  <si>
    <t>MUR Item</t>
  </si>
  <si>
    <t>NUQ Item</t>
  </si>
  <si>
    <t>PTX Item</t>
  </si>
  <si>
    <t>TGY Item</t>
  </si>
  <si>
    <t>RBN Item</t>
  </si>
  <si>
    <t>LXP Item</t>
  </si>
  <si>
    <t>VRS Item</t>
  </si>
  <si>
    <t>HQQ Item</t>
  </si>
  <si>
    <t>JOG Item</t>
  </si>
  <si>
    <t>DEG Item</t>
  </si>
  <si>
    <t>PVM Item</t>
  </si>
  <si>
    <t>WTJ Item</t>
  </si>
  <si>
    <t>FKX Item</t>
  </si>
  <si>
    <t>EED Item</t>
  </si>
  <si>
    <t>GRK Item</t>
  </si>
  <si>
    <t>VIT Item</t>
  </si>
  <si>
    <t>IEX Item</t>
  </si>
  <si>
    <t>RVI Item</t>
  </si>
  <si>
    <t>XQQ Item</t>
  </si>
  <si>
    <t>JPT Item</t>
  </si>
  <si>
    <t>PTJ Item</t>
  </si>
  <si>
    <t>TEY Item</t>
  </si>
  <si>
    <t>ZYF Item</t>
  </si>
  <si>
    <t>QKI Item</t>
  </si>
  <si>
    <t>LPY Item</t>
  </si>
  <si>
    <t>BFQ Item</t>
  </si>
  <si>
    <r>
      <rPr>
        <b/>
        <sz val="11"/>
        <color theme="1"/>
        <rFont val="Calibri"/>
        <family val="2"/>
        <scheme val="minor"/>
      </rPr>
      <t>Goals:</t>
    </r>
    <r>
      <rPr>
        <sz val="11"/>
        <color theme="1"/>
        <rFont val="Calibri"/>
        <family val="2"/>
        <scheme val="minor"/>
      </rPr>
      <t xml:space="preserve"> </t>
    </r>
  </si>
  <si>
    <t xml:space="preserve">There are 8040 records in this data set. </t>
  </si>
  <si>
    <t>Use the Clustered Column to create a Histogram Chart.</t>
  </si>
  <si>
    <t>Month Report, Sales Rep Report</t>
  </si>
  <si>
    <t>Sum of COGS ($)</t>
  </si>
  <si>
    <t>2017</t>
  </si>
  <si>
    <t>Jan</t>
  </si>
  <si>
    <t>Feb</t>
  </si>
  <si>
    <t>Mar</t>
  </si>
  <si>
    <t>Apr</t>
  </si>
  <si>
    <t>May</t>
  </si>
  <si>
    <t>Jun</t>
  </si>
  <si>
    <t>Jul</t>
  </si>
  <si>
    <t>Aug</t>
  </si>
  <si>
    <t>Sep</t>
  </si>
  <si>
    <t>Oct</t>
  </si>
  <si>
    <t>Nov</t>
  </si>
  <si>
    <t>Dec</t>
  </si>
  <si>
    <t>2017 Total</t>
  </si>
  <si>
    <t>2018</t>
  </si>
  <si>
    <t>2018 Total</t>
  </si>
  <si>
    <t>Create Dashboard to monitor month sales and sales rep COGS by Region.</t>
  </si>
  <si>
    <t>Steps:</t>
  </si>
  <si>
    <t>There are 1,999 records in the below table.</t>
  </si>
  <si>
    <t>Finished dashboard could look like this:</t>
  </si>
  <si>
    <t>1) Create a PivotTable on this sheet that adds Sales for each Month in each Year. Name your PivotTable.</t>
  </si>
  <si>
    <t>2) Then add a Slicer for the Region Column.</t>
  </si>
  <si>
    <t xml:space="preserve">3) Create a second PivotTable on this sheet that adds COGS for each Sales Rep. Name the PivotTable. </t>
  </si>
  <si>
    <t>4) Then Connect the Slicer to this second PivotTable.</t>
  </si>
  <si>
    <t>5) Add Formatting and present it as a dashboard.</t>
  </si>
  <si>
    <t>To name a PivotTable, right-click PivotTable report, click PivotTable Options,</t>
  </si>
  <si>
    <t>then in  PivotTable Options dialog box, use PivotTable Name textbox.</t>
  </si>
  <si>
    <t>To connect both PivotTable to one Slicer, right-click the Slicer, click on Report Connections,</t>
  </si>
  <si>
    <t>then check the checkbox for both PivotTable.</t>
  </si>
  <si>
    <t>GDP/breakdown at constant 2005 prices in US Dollars (all countries)</t>
  </si>
  <si>
    <t>Country</t>
  </si>
  <si>
    <t>2000 ($M)</t>
  </si>
  <si>
    <t>2001 ($M)</t>
  </si>
  <si>
    <t>2002 ($M)</t>
  </si>
  <si>
    <t>2003 ($M)</t>
  </si>
  <si>
    <t>2004 ($M)</t>
  </si>
  <si>
    <t>2005 ($M)</t>
  </si>
  <si>
    <t>2006 ($M)</t>
  </si>
  <si>
    <t>2007 ($M)</t>
  </si>
  <si>
    <t>2008 ($M)</t>
  </si>
  <si>
    <t>2009 ($M)</t>
  </si>
  <si>
    <t>2010 ($M)</t>
  </si>
  <si>
    <t>Argentina</t>
  </si>
  <si>
    <t>Belgium</t>
  </si>
  <si>
    <t>Brazil</t>
  </si>
  <si>
    <t>Finland</t>
  </si>
  <si>
    <t>France</t>
  </si>
  <si>
    <t>Germany</t>
  </si>
  <si>
    <t>Greece</t>
  </si>
  <si>
    <t>Greenland</t>
  </si>
  <si>
    <t>Ireland</t>
  </si>
  <si>
    <t>Italy</t>
  </si>
  <si>
    <t>Luxembourg</t>
  </si>
  <si>
    <t>Norway</t>
  </si>
  <si>
    <t>Panama</t>
  </si>
  <si>
    <t>Peru</t>
  </si>
  <si>
    <t>Poland</t>
  </si>
  <si>
    <t>Portugal</t>
  </si>
  <si>
    <t>Saudi Arabia</t>
  </si>
  <si>
    <t>Slovakia</t>
  </si>
  <si>
    <t>Slovenia</t>
  </si>
  <si>
    <t>Spain</t>
  </si>
  <si>
    <t>Sweden</t>
  </si>
  <si>
    <t>Switzerland</t>
  </si>
  <si>
    <t>Turkey</t>
  </si>
  <si>
    <t>United Arab Emirates</t>
  </si>
  <si>
    <t>United Kingdom</t>
  </si>
  <si>
    <t>United States</t>
  </si>
  <si>
    <t>Venezuela</t>
  </si>
  <si>
    <t>Using the "table visualization principles", make this table more effective:</t>
  </si>
  <si>
    <t>To display the numbers in millions, you can use the Custom Number Formatting: #,###,,</t>
  </si>
  <si>
    <t>From the proper data set below, create the report shown here:</t>
  </si>
  <si>
    <t>Sales Rep Sales as % of Customer Total</t>
  </si>
  <si>
    <t>Amazon.com Total</t>
  </si>
  <si>
    <t>Google Total</t>
  </si>
  <si>
    <t>Yahoo Total</t>
  </si>
  <si>
    <t>Hint:</t>
  </si>
  <si>
    <t>Use the Show Values As calculation: "% of Parent Total" for Customer.</t>
  </si>
  <si>
    <t>Total</t>
  </si>
  <si>
    <t>Ivelisse Peel</t>
  </si>
  <si>
    <t>Sigrid Grooms</t>
  </si>
  <si>
    <t>Majorie Flaherty</t>
  </si>
  <si>
    <t>Stevie Fisk</t>
  </si>
  <si>
    <t>Nova Bolduc</t>
  </si>
  <si>
    <t>Naoma Moyer</t>
  </si>
  <si>
    <t>Eric Minter</t>
  </si>
  <si>
    <t>Dotty Dorn</t>
  </si>
  <si>
    <t>Kandice Hussey</t>
  </si>
  <si>
    <t>Cleo Nixon</t>
  </si>
  <si>
    <t>Using Conditional Formatting, Format Numbers by Month and Sales Rep so that the largest Third are blue,</t>
  </si>
  <si>
    <t>the smallest third are red and the middle numbers are white.</t>
  </si>
  <si>
    <t xml:space="preserve">Highlighting the range, D7:I16, apply the built-in Conditional Formatting "Blue-White-Red Color Scale". </t>
  </si>
  <si>
    <t>Using Conditional Formatting, Format Numbers by Month and Sales Rep so that</t>
  </si>
  <si>
    <t>the largest 1/3 are blue, the smallest 1/3 are red and the middle 1/3 are white.</t>
  </si>
  <si>
    <t xml:space="preserve">For the range D7:I16, apply the Conditional Formatting "Blue-White-Red Color Scale". </t>
  </si>
  <si>
    <t>Create a chart that shows the trend over time (year).</t>
  </si>
  <si>
    <t>Year</t>
  </si>
  <si>
    <t>You can access the Select Data dialog box by right-clicking the chart.</t>
  </si>
  <si>
    <t>If the horizontal axis does not show years, use the Select Data dialog box to</t>
  </si>
  <si>
    <t>edit the horizontal categories (axis labels).</t>
  </si>
  <si>
    <t>Create a date attribute field for day of the week.</t>
  </si>
  <si>
    <t>Create a field that extracts the state abbreviation from the Sate-Zip field.</t>
  </si>
  <si>
    <t>Create a field that extracts the zip code from the Sate-Zip field.</t>
  </si>
  <si>
    <t>Sort the table by zip code.</t>
  </si>
  <si>
    <t>Create a PivotTable report that shows sales by day of the week and zip code.</t>
  </si>
  <si>
    <t>There are 64 records in the table.</t>
  </si>
  <si>
    <t>Sort the table by zip code, smallest to largest.</t>
  </si>
  <si>
    <t>Sun</t>
  </si>
  <si>
    <t>Mon</t>
  </si>
  <si>
    <t>Tue</t>
  </si>
  <si>
    <t>Wed</t>
  </si>
  <si>
    <t>Thu</t>
  </si>
  <si>
    <t>Fri</t>
  </si>
  <si>
    <t>Sat</t>
  </si>
  <si>
    <t>CA Total</t>
  </si>
  <si>
    <t>OR Total</t>
  </si>
  <si>
    <t>WA Total</t>
  </si>
  <si>
    <t>Create a PivotTable report that shows sales by day of the week and state.</t>
  </si>
  <si>
    <r>
      <t>2.</t>
    </r>
    <r>
      <rPr>
        <sz val="7"/>
        <color theme="1"/>
        <rFont val="Times New Roman"/>
        <family val="1"/>
      </rPr>
      <t xml:space="preserve">       </t>
    </r>
    <r>
      <rPr>
        <sz val="11"/>
        <color theme="1"/>
        <rFont val="Calibri"/>
        <family val="2"/>
        <scheme val="minor"/>
      </rPr>
      <t>What makes the PivotTable tool so useful?</t>
    </r>
  </si>
  <si>
    <r>
      <t>3.</t>
    </r>
    <r>
      <rPr>
        <sz val="7"/>
        <color theme="1"/>
        <rFont val="Times New Roman"/>
        <family val="1"/>
      </rPr>
      <t xml:space="preserve">       </t>
    </r>
    <r>
      <rPr>
        <sz val="11"/>
        <color theme="1"/>
        <rFont val="Calibri"/>
        <family val="2"/>
        <scheme val="minor"/>
      </rPr>
      <t>If you group dates in a PivotTable, what happens to the PivotTable cache?</t>
    </r>
  </si>
  <si>
    <r>
      <t>4.</t>
    </r>
    <r>
      <rPr>
        <sz val="7"/>
        <color theme="1"/>
        <rFont val="Times New Roman"/>
        <family val="1"/>
      </rPr>
      <t xml:space="preserve">       </t>
    </r>
    <r>
      <rPr>
        <sz val="11"/>
        <color theme="1"/>
        <rFont val="Calibri"/>
        <family val="2"/>
        <scheme val="minor"/>
      </rPr>
      <t>What is a frequency distribution?</t>
    </r>
  </si>
  <si>
    <r>
      <t>5.</t>
    </r>
    <r>
      <rPr>
        <sz val="7"/>
        <color theme="1"/>
        <rFont val="Times New Roman"/>
        <family val="1"/>
      </rPr>
      <t xml:space="preserve">       </t>
    </r>
    <r>
      <rPr>
        <sz val="11"/>
        <color theme="1"/>
        <rFont val="Calibri"/>
        <family val="2"/>
        <scheme val="minor"/>
      </rPr>
      <t>List three Show Values As calculations.</t>
    </r>
  </si>
  <si>
    <r>
      <t>9.</t>
    </r>
    <r>
      <rPr>
        <sz val="7"/>
        <color theme="1"/>
        <rFont val="Times New Roman"/>
        <family val="1"/>
      </rPr>
      <t xml:space="preserve">       </t>
    </r>
    <r>
      <rPr>
        <sz val="11"/>
        <color theme="1"/>
        <rFont val="Calibri"/>
        <family val="2"/>
        <scheme val="minor"/>
      </rPr>
      <t>What does conditional formatting do?</t>
    </r>
  </si>
  <si>
    <t>Converting raw data into useful information for decision makers. The useful information should help to make data-driven, intelligent decisions. The useful information can be reports, visualizations or other items. Data analysis can be an exploratory process also, where you are looking for patterns and trends so that you can gain insight.</t>
  </si>
  <si>
    <t>Because it can take tables of data and with an easy drag and drop user interface it can create summary reports based on conditio0nal calculations. Calculations like summing, counting and calculating percentages are very easy with PivotTable. Since most reports and visualizations are based on conditional calculations, it is an indispensable tool to help make data-driven decisions.</t>
  </si>
  <si>
    <t>The PivotTable cache remembers the grouping and if you make more PivotTable from the same table, the grouping will still be in the PivotTable Field list. If you do not want the grouping and want a new PivotTable cache without the grouping, open the old PivotTable three-step Wizard with the keyboard: Alto, D, P.</t>
  </si>
  <si>
    <t>It is a list of the unique items from a column shown in the Rows area of a report, with the counts, or frequency for each item. Frequency distributions often show the % of total count also.</t>
  </si>
  <si>
    <t>% of Grand Total, % of Column Total, % of Row Total, % Of, % of Parent Row Total, % of Parent Column Total, % of Parent Total, Difference From, % Difference From, Running Total in, % Running Total in, Rank Smallest to Largest, Rank Largest to Smallest, Index</t>
  </si>
  <si>
    <t>Visualizing quantitative data portrays patterns, relative differences, relationships and trends more quickly than the numbers alone. Whereas reports and tables of numbers give you all the detail, visualizations give you a quick impression. A picture says a thousand words. Examples of visualizing tools in Excel are Excel Charts and Conditional Formatting.</t>
  </si>
  <si>
    <t>Column or bar charts, not pie charts. Research shows that bar and column charts portray relative differences more easily them pie charts do.</t>
  </si>
  <si>
    <t>Line Chart.</t>
  </si>
  <si>
    <t>It adds a logical test to each cell and formats it when the test evaluates to TRUE and adds no formatting when it evaluates to FALSE. You can also use Conditional Formatting to a range of cells to add relative formatting with features like Color Scales (Heat Maps) or Data Bars.</t>
  </si>
  <si>
    <r>
      <t>1.</t>
    </r>
    <r>
      <rPr>
        <sz val="7"/>
        <color theme="1"/>
        <rFont val="Times New Roman"/>
        <family val="1"/>
      </rPr>
      <t xml:space="preserve">       </t>
    </r>
    <r>
      <rPr>
        <sz val="11"/>
        <color theme="1"/>
        <rFont val="Calibri"/>
        <family val="2"/>
        <scheme val="minor"/>
      </rPr>
      <t>Define data analysis.</t>
    </r>
  </si>
  <si>
    <r>
      <t>1.</t>
    </r>
    <r>
      <rPr>
        <sz val="7"/>
        <color theme="1"/>
        <rFont val="Times New Roman"/>
        <family val="1"/>
      </rPr>
      <t>       Define data analysis.</t>
    </r>
  </si>
  <si>
    <r>
      <t>6.</t>
    </r>
    <r>
      <rPr>
        <sz val="7"/>
        <color theme="1"/>
        <rFont val="Times New Roman"/>
        <family val="1"/>
      </rPr>
      <t xml:space="preserve">       </t>
    </r>
    <r>
      <rPr>
        <sz val="11"/>
        <color theme="1"/>
        <rFont val="Calibri"/>
        <family val="2"/>
        <scheme val="minor"/>
      </rPr>
      <t>How is visualizing data different from creating a report based on data?</t>
    </r>
  </si>
  <si>
    <t>6.       How is visualizing data different from creating a report based on data?</t>
  </si>
  <si>
    <r>
      <t>7.</t>
    </r>
    <r>
      <rPr>
        <sz val="7"/>
        <color theme="1"/>
        <rFont val="Times New Roman"/>
        <family val="1"/>
      </rPr>
      <t xml:space="preserve">       </t>
    </r>
    <r>
      <rPr>
        <sz val="11"/>
        <color theme="1"/>
        <rFont val="Calibri"/>
        <family val="2"/>
        <scheme val="minor"/>
      </rPr>
      <t>When you want to compare differences across categories, which type of visualization should you use?</t>
    </r>
  </si>
  <si>
    <r>
      <t>8.</t>
    </r>
    <r>
      <rPr>
        <sz val="7"/>
        <color theme="1"/>
        <rFont val="Times New Roman"/>
        <family val="1"/>
      </rPr>
      <t xml:space="preserve">       </t>
    </r>
    <r>
      <rPr>
        <sz val="11"/>
        <color theme="1"/>
        <rFont val="Calibri"/>
        <family val="2"/>
        <scheme val="minor"/>
      </rPr>
      <t>When you want to show how a variable value changes over time, which type of chart should you use?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</si>
</sst>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6" formatCode="&quot;$&quot;#,##0_);[Red]\(&quot;$&quot;#,##0\)"/>
    <numFmt numFmtId="8" formatCode="&quot;$&quot;#,##0.00_);[Red]\(&quot;$&quot;#,##0.00\)"/>
    <numFmt numFmtId="43" formatCode="_(* #,##0.00_);_(* \(#,##0.00\);_(* &quot;-&quot;??_);_(@_)"/>
    <numFmt numFmtId="164" formatCode="mmm"/>
    <numFmt numFmtId="165" formatCode="m/d/yyyy"/>
    <numFmt numFmtId="166" formatCode="m/d/yy\ hh:mm"/>
    <numFmt numFmtId="167" formatCode="&quot;$&quot;#,##0.00"/>
    <numFmt numFmtId="168" formatCode="0.0000"/>
    <numFmt numFmtId="169" formatCode="000\-00\-0000"/>
    <numFmt numFmtId="170" formatCode="#,##0.0"/>
    <numFmt numFmtId="171" formatCode="#,###,,"/>
    <numFmt numFmtId="172" formatCode="_(* #,##0_);_(* \(#,##0\);_(* &quot;-&quot;??_);_(@_)"/>
  </numFmts>
  <fonts count="29">
    <font>
      <sz val="11"/>
      <color theme="1"/>
      <name val="Calibri"/>
      <family val="2"/>
      <scheme val="minor"/>
    </font>
    <font>
      <b/>
      <sz val="11"/>
      <color theme="1"/>
      <name val="Calibri"/>
      <family val="2"/>
      <scheme val="minor"/>
    </font>
    <font>
      <sz val="11"/>
      <color theme="0"/>
      <name val="Calibri"/>
      <family val="2"/>
      <scheme val="minor"/>
    </font>
    <font>
      <sz val="11"/>
      <color rgb="FFFF0000"/>
      <name val="Wingdings"/>
      <charset val="2"/>
    </font>
    <font>
      <b/>
      <sz val="11"/>
      <color theme="0"/>
      <name val="Calibri"/>
      <family val="2"/>
      <scheme val="minor"/>
    </font>
    <font>
      <b/>
      <u/>
      <sz val="11"/>
      <color theme="1"/>
      <name val="Calibri"/>
      <family val="2"/>
      <scheme val="minor"/>
    </font>
    <font>
      <sz val="11"/>
      <color theme="1"/>
      <name val="Wingdings"/>
      <charset val="2"/>
    </font>
    <font>
      <b/>
      <sz val="16"/>
      <color rgb="FFFF0000"/>
      <name val="Calibri"/>
      <family val="2"/>
      <scheme val="minor"/>
    </font>
    <font>
      <sz val="11"/>
      <color theme="1"/>
      <name val="Calibri"/>
      <family val="2"/>
      <charset val="2"/>
      <scheme val="minor"/>
    </font>
    <font>
      <b/>
      <sz val="11"/>
      <color rgb="FFFF0000"/>
      <name val="Calibri"/>
      <family val="2"/>
      <scheme val="minor"/>
    </font>
    <font>
      <b/>
      <sz val="11"/>
      <color rgb="FF0000FF"/>
      <name val="Calibri"/>
      <family val="2"/>
      <scheme val="minor"/>
    </font>
    <font>
      <b/>
      <sz val="14"/>
      <color theme="1"/>
      <name val="Calibri"/>
      <family val="2"/>
      <scheme val="minor"/>
    </font>
    <font>
      <sz val="10"/>
      <name val="Arial"/>
      <family val="2"/>
    </font>
    <font>
      <sz val="10"/>
      <color theme="0"/>
      <name val="Arial"/>
      <family val="2"/>
    </font>
    <font>
      <vertAlign val="superscript"/>
      <sz val="11"/>
      <color theme="1"/>
      <name val="Calibri"/>
      <family val="2"/>
      <scheme val="minor"/>
    </font>
    <font>
      <sz val="8"/>
      <name val="Calibri"/>
      <family val="2"/>
      <scheme val="minor"/>
    </font>
    <font>
      <b/>
      <sz val="12"/>
      <color theme="1"/>
      <name val="Times New Roman"/>
      <family val="1"/>
    </font>
    <font>
      <b/>
      <sz val="11"/>
      <name val="Calibri"/>
      <family val="2"/>
      <scheme val="minor"/>
    </font>
    <font>
      <b/>
      <sz val="11"/>
      <color indexed="8"/>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theme="0" tint="-0.499984740745262"/>
      <name val="Calibri"/>
      <family val="2"/>
      <scheme val="minor"/>
    </font>
    <font>
      <sz val="8"/>
      <color theme="0" tint="-0.499984740745262"/>
      <name val="Calibri"/>
      <family val="2"/>
      <scheme val="minor"/>
    </font>
    <font>
      <sz val="8"/>
      <color theme="1"/>
      <name val="Calibri"/>
      <family val="2"/>
      <scheme val="minor"/>
    </font>
    <font>
      <b/>
      <sz val="10"/>
      <color rgb="FFFFFFFF"/>
      <name val="Arial"/>
      <family val="2"/>
    </font>
    <font>
      <sz val="22"/>
      <color theme="1"/>
      <name val="Calibri"/>
      <family val="2"/>
      <scheme val="minor"/>
    </font>
    <font>
      <b/>
      <sz val="12"/>
      <name val="MS Sans Serif"/>
      <family val="2"/>
    </font>
    <font>
      <sz val="7"/>
      <color theme="1"/>
      <name val="Times New Roman"/>
      <family val="1"/>
    </font>
  </fonts>
  <fills count="14">
    <fill>
      <patternFill patternType="none"/>
    </fill>
    <fill>
      <patternFill patternType="gray125"/>
    </fill>
    <fill>
      <patternFill patternType="solid">
        <fgColor rgb="FF002060"/>
        <bgColor indexed="64"/>
      </patternFill>
    </fill>
    <fill>
      <patternFill patternType="solid">
        <fgColor rgb="FFF1F7ED"/>
        <bgColor indexed="64"/>
      </patternFill>
    </fill>
    <fill>
      <patternFill patternType="solid">
        <fgColor rgb="FFCCFFCC"/>
        <bgColor indexed="64"/>
      </patternFill>
    </fill>
    <fill>
      <patternFill patternType="solid">
        <fgColor theme="4" tint="0.79998168889431442"/>
        <bgColor theme="4" tint="0.79998168889431442"/>
      </patternFill>
    </fill>
    <fill>
      <patternFill patternType="solid">
        <fgColor rgb="FFFF0000"/>
        <bgColor indexed="64"/>
      </patternFill>
    </fill>
    <fill>
      <patternFill patternType="solid">
        <fgColor rgb="FFFFFF00"/>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002060"/>
        <bgColor rgb="FF000000"/>
      </patternFill>
    </fill>
    <fill>
      <patternFill patternType="solid">
        <fgColor theme="8" tint="0.79998168889431442"/>
        <bgColor indexed="64"/>
      </patternFill>
    </fill>
    <fill>
      <patternFill patternType="solid">
        <fgColor theme="0"/>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7">
    <xf numFmtId="0" fontId="0" fillId="0" borderId="0"/>
    <xf numFmtId="0" fontId="12" fillId="0" borderId="0"/>
    <xf numFmtId="9" fontId="19" fillId="0" borderId="0" applyFont="0" applyFill="0" applyBorder="0" applyAlignment="0" applyProtection="0"/>
    <xf numFmtId="0" fontId="20" fillId="9" borderId="0" applyNumberFormat="0" applyBorder="0" applyAlignment="0" applyProtection="0"/>
    <xf numFmtId="0" fontId="21" fillId="10" borderId="0" applyNumberFormat="0" applyBorder="0" applyAlignment="0" applyProtection="0"/>
    <xf numFmtId="43" fontId="19" fillId="0" borderId="0" applyFont="0" applyFill="0" applyBorder="0" applyAlignment="0" applyProtection="0"/>
    <xf numFmtId="43" fontId="19" fillId="0" borderId="0" applyFont="0" applyFill="0" applyBorder="0" applyAlignment="0" applyProtection="0"/>
  </cellStyleXfs>
  <cellXfs count="220">
    <xf numFmtId="0" fontId="0" fillId="0" borderId="0" xfId="0"/>
    <xf numFmtId="0" fontId="2" fillId="2" borderId="1" xfId="0" applyFont="1" applyFill="1" applyBorder="1"/>
    <xf numFmtId="14" fontId="0" fillId="0" borderId="1" xfId="0" applyNumberFormat="1" applyBorder="1"/>
    <xf numFmtId="0" fontId="0" fillId="0" borderId="1" xfId="0" applyBorder="1"/>
    <xf numFmtId="4" fontId="0" fillId="0" borderId="1" xfId="0" applyNumberFormat="1" applyBorder="1"/>
    <xf numFmtId="0" fontId="0" fillId="3" borderId="1" xfId="0" applyFill="1" applyBorder="1"/>
    <xf numFmtId="4" fontId="0" fillId="4" borderId="1" xfId="0" applyNumberFormat="1" applyFill="1" applyBorder="1"/>
    <xf numFmtId="0" fontId="4" fillId="2" borderId="2" xfId="0" applyFont="1" applyFill="1" applyBorder="1"/>
    <xf numFmtId="0" fontId="4" fillId="2" borderId="3" xfId="0" applyFont="1" applyFill="1" applyBorder="1"/>
    <xf numFmtId="0" fontId="4" fillId="2" borderId="1" xfId="0" applyFont="1" applyFill="1" applyBorder="1"/>
    <xf numFmtId="14" fontId="0" fillId="0" borderId="2" xfId="0" applyNumberFormat="1" applyBorder="1"/>
    <xf numFmtId="0" fontId="0" fillId="0" borderId="2" xfId="0" applyBorder="1"/>
    <xf numFmtId="0" fontId="0" fillId="0" borderId="3" xfId="0" applyBorder="1"/>
    <xf numFmtId="14" fontId="0" fillId="4" borderId="1" xfId="0" applyNumberFormat="1" applyFill="1" applyBorder="1"/>
    <xf numFmtId="0" fontId="0" fillId="4" borderId="1" xfId="0" applyFill="1" applyBorder="1"/>
    <xf numFmtId="14" fontId="0" fillId="0" borderId="4" xfId="0" applyNumberFormat="1" applyBorder="1"/>
    <xf numFmtId="0" fontId="0" fillId="0" borderId="4" xfId="0" applyBorder="1"/>
    <xf numFmtId="0" fontId="4" fillId="2" borderId="1" xfId="0" applyFont="1" applyFill="1" applyBorder="1" applyAlignment="1">
      <alignment wrapText="1"/>
    </xf>
    <xf numFmtId="0" fontId="0" fillId="0" borderId="9" xfId="0" applyBorder="1"/>
    <xf numFmtId="0" fontId="0" fillId="0" borderId="10" xfId="0" applyBorder="1"/>
    <xf numFmtId="0" fontId="0" fillId="0" borderId="11" xfId="0" applyBorder="1"/>
    <xf numFmtId="0" fontId="0" fillId="0" borderId="12" xfId="0" applyBorder="1"/>
    <xf numFmtId="0" fontId="0" fillId="0" borderId="0" xfId="0" applyBorder="1"/>
    <xf numFmtId="0" fontId="3" fillId="0" borderId="0" xfId="0" applyFont="1" applyBorder="1" applyAlignment="1">
      <alignment horizontal="center" vertical="center"/>
    </xf>
    <xf numFmtId="0" fontId="0" fillId="0" borderId="13" xfId="0" applyBorder="1"/>
    <xf numFmtId="0" fontId="2" fillId="2" borderId="14" xfId="0" applyFont="1" applyFill="1" applyBorder="1"/>
    <xf numFmtId="4" fontId="0" fillId="4" borderId="14" xfId="0" applyNumberFormat="1" applyFill="1" applyBorder="1"/>
    <xf numFmtId="0" fontId="1" fillId="0" borderId="0" xfId="0" applyFont="1" applyBorder="1"/>
    <xf numFmtId="0" fontId="0" fillId="0" borderId="15" xfId="0" applyBorder="1"/>
    <xf numFmtId="14" fontId="0" fillId="0" borderId="16" xfId="0" applyNumberFormat="1" applyBorder="1"/>
    <xf numFmtId="0" fontId="0" fillId="0" borderId="16" xfId="0" applyBorder="1"/>
    <xf numFmtId="4" fontId="0" fillId="0" borderId="16" xfId="0" applyNumberFormat="1" applyBorder="1"/>
    <xf numFmtId="0" fontId="0" fillId="0" borderId="17" xfId="0" applyBorder="1"/>
    <xf numFmtId="0" fontId="0" fillId="0" borderId="18" xfId="0" applyBorder="1"/>
    <xf numFmtId="0" fontId="4" fillId="2" borderId="14" xfId="0" applyFont="1" applyFill="1" applyBorder="1"/>
    <xf numFmtId="0" fontId="0" fillId="4" borderId="14" xfId="0" applyFill="1" applyBorder="1"/>
    <xf numFmtId="0" fontId="0" fillId="0" borderId="0" xfId="0" applyBorder="1" applyAlignment="1">
      <alignment horizontal="right"/>
    </xf>
    <xf numFmtId="0" fontId="0" fillId="0" borderId="17" xfId="0" applyBorder="1" applyAlignment="1">
      <alignment horizontal="left" indent="1"/>
    </xf>
    <xf numFmtId="0" fontId="1" fillId="0" borderId="0" xfId="0" applyFont="1"/>
    <xf numFmtId="0" fontId="1" fillId="0" borderId="0" xfId="0" applyFont="1" applyFill="1" applyBorder="1" applyAlignment="1">
      <alignment horizontal="left"/>
    </xf>
    <xf numFmtId="0" fontId="0" fillId="0" borderId="0" xfId="0" applyFill="1" applyBorder="1"/>
    <xf numFmtId="14" fontId="0" fillId="0" borderId="23" xfId="0" applyNumberFormat="1" applyBorder="1"/>
    <xf numFmtId="4" fontId="0" fillId="0" borderId="4" xfId="0" applyNumberFormat="1" applyBorder="1"/>
    <xf numFmtId="0" fontId="2" fillId="2" borderId="22" xfId="0" applyFont="1" applyFill="1" applyBorder="1"/>
    <xf numFmtId="0" fontId="2" fillId="2" borderId="24" xfId="0" applyFont="1" applyFill="1" applyBorder="1"/>
    <xf numFmtId="0" fontId="2" fillId="2" borderId="7" xfId="0" applyFont="1" applyFill="1" applyBorder="1"/>
    <xf numFmtId="14" fontId="0" fillId="0" borderId="21" xfId="0" applyNumberFormat="1" applyBorder="1"/>
    <xf numFmtId="4" fontId="0" fillId="0" borderId="3" xfId="0" applyNumberFormat="1" applyBorder="1"/>
    <xf numFmtId="4" fontId="0" fillId="0" borderId="2" xfId="0" applyNumberFormat="1" applyBorder="1"/>
    <xf numFmtId="0" fontId="0" fillId="0" borderId="0" xfId="0" pivotButton="1"/>
    <xf numFmtId="4" fontId="0" fillId="0" borderId="0" xfId="0" applyNumberFormat="1"/>
    <xf numFmtId="0" fontId="0" fillId="0" borderId="5" xfId="0" applyBorder="1"/>
    <xf numFmtId="0" fontId="0" fillId="0" borderId="6" xfId="0" applyBorder="1"/>
    <xf numFmtId="14" fontId="0" fillId="0" borderId="0" xfId="0" applyNumberFormat="1"/>
    <xf numFmtId="4" fontId="0" fillId="4" borderId="4" xfId="0" applyNumberFormat="1" applyFill="1" applyBorder="1"/>
    <xf numFmtId="0" fontId="0" fillId="0" borderId="0" xfId="0" applyNumberFormat="1"/>
    <xf numFmtId="10" fontId="0" fillId="0" borderId="0" xfId="0" applyNumberFormat="1"/>
    <xf numFmtId="0" fontId="0" fillId="0" borderId="0" xfId="0"/>
    <xf numFmtId="0" fontId="3" fillId="0" borderId="0" xfId="0" applyFont="1" applyAlignment="1">
      <alignment horizontal="center"/>
    </xf>
    <xf numFmtId="0" fontId="5" fillId="0" borderId="0" xfId="0" applyFont="1" applyAlignment="1">
      <alignment horizontal="centerContinuous"/>
    </xf>
    <xf numFmtId="1" fontId="0" fillId="0" borderId="1" xfId="0" applyNumberFormat="1" applyBorder="1"/>
    <xf numFmtId="164" fontId="0" fillId="0" borderId="1" xfId="0" applyNumberFormat="1" applyBorder="1"/>
    <xf numFmtId="0" fontId="7" fillId="0" borderId="23" xfId="0" applyFont="1" applyBorder="1"/>
    <xf numFmtId="0" fontId="7" fillId="0" borderId="25" xfId="0" applyFont="1" applyBorder="1"/>
    <xf numFmtId="0" fontId="7" fillId="0" borderId="1" xfId="0" applyFont="1" applyBorder="1"/>
    <xf numFmtId="0" fontId="8" fillId="0" borderId="0" xfId="0" applyFont="1"/>
    <xf numFmtId="0" fontId="7" fillId="0" borderId="0" xfId="0" applyFont="1"/>
    <xf numFmtId="0" fontId="7" fillId="0" borderId="11" xfId="0" applyFont="1" applyBorder="1"/>
    <xf numFmtId="0" fontId="7" fillId="0" borderId="10" xfId="0" applyFont="1" applyBorder="1"/>
    <xf numFmtId="0" fontId="1" fillId="0" borderId="12" xfId="0" applyFont="1" applyBorder="1"/>
    <xf numFmtId="0" fontId="0" fillId="0" borderId="0" xfId="0" applyFont="1" applyBorder="1"/>
    <xf numFmtId="165" fontId="0" fillId="0" borderId="1" xfId="0" applyNumberFormat="1" applyBorder="1"/>
    <xf numFmtId="0" fontId="0" fillId="0" borderId="23" xfId="0" applyBorder="1"/>
    <xf numFmtId="0" fontId="4" fillId="2" borderId="22" xfId="0" applyFont="1" applyFill="1" applyBorder="1"/>
    <xf numFmtId="0" fontId="4" fillId="2" borderId="24" xfId="0" applyFont="1" applyFill="1" applyBorder="1"/>
    <xf numFmtId="0" fontId="4" fillId="2" borderId="24" xfId="0" applyFont="1" applyFill="1" applyBorder="1" applyAlignment="1">
      <alignment wrapText="1"/>
    </xf>
    <xf numFmtId="0" fontId="4" fillId="2" borderId="7" xfId="0" applyFont="1" applyFill="1" applyBorder="1"/>
    <xf numFmtId="0" fontId="0" fillId="0" borderId="21" xfId="0" applyBorder="1"/>
    <xf numFmtId="165" fontId="0" fillId="0" borderId="3" xfId="0" applyNumberFormat="1" applyBorder="1"/>
    <xf numFmtId="1" fontId="0" fillId="0" borderId="3" xfId="0" applyNumberFormat="1" applyBorder="1"/>
    <xf numFmtId="0" fontId="0" fillId="5" borderId="1" xfId="0" applyFont="1" applyFill="1" applyBorder="1"/>
    <xf numFmtId="165" fontId="0" fillId="5" borderId="1" xfId="0" applyNumberFormat="1" applyFont="1" applyFill="1" applyBorder="1"/>
    <xf numFmtId="1" fontId="0" fillId="5" borderId="1" xfId="0" applyNumberFormat="1" applyFont="1" applyFill="1" applyBorder="1"/>
    <xf numFmtId="0" fontId="0" fillId="0" borderId="1" xfId="0" applyFont="1" applyBorder="1"/>
    <xf numFmtId="165" fontId="0" fillId="0" borderId="1" xfId="0" applyNumberFormat="1" applyFont="1" applyBorder="1"/>
    <xf numFmtId="1" fontId="0" fillId="0" borderId="1" xfId="0" applyNumberFormat="1" applyFont="1" applyBorder="1"/>
    <xf numFmtId="0" fontId="0" fillId="7" borderId="3" xfId="0" applyFill="1" applyBorder="1"/>
    <xf numFmtId="0" fontId="0" fillId="6" borderId="3" xfId="0" applyFill="1" applyBorder="1"/>
    <xf numFmtId="166" fontId="0" fillId="0" borderId="2" xfId="0" applyNumberFormat="1" applyFill="1" applyBorder="1"/>
    <xf numFmtId="0" fontId="0" fillId="0" borderId="2" xfId="0" applyFill="1" applyBorder="1"/>
    <xf numFmtId="0" fontId="0" fillId="0" borderId="3" xfId="0" applyFill="1" applyBorder="1"/>
    <xf numFmtId="166" fontId="0" fillId="0" borderId="4" xfId="0" applyNumberFormat="1" applyFill="1" applyBorder="1"/>
    <xf numFmtId="0" fontId="0" fillId="0" borderId="4" xfId="0" applyFill="1" applyBorder="1"/>
    <xf numFmtId="0" fontId="0" fillId="0" borderId="1" xfId="0" applyFill="1" applyBorder="1"/>
    <xf numFmtId="8" fontId="0" fillId="0" borderId="1" xfId="0" applyNumberFormat="1" applyBorder="1"/>
    <xf numFmtId="8" fontId="0" fillId="0" borderId="4" xfId="0" applyNumberFormat="1" applyBorder="1"/>
    <xf numFmtId="8" fontId="0" fillId="0" borderId="2" xfId="0" applyNumberFormat="1" applyBorder="1"/>
    <xf numFmtId="3" fontId="0" fillId="0" borderId="0" xfId="0" applyNumberFormat="1"/>
    <xf numFmtId="14" fontId="0" fillId="0" borderId="1" xfId="0" applyNumberFormat="1" applyFont="1" applyFill="1" applyBorder="1"/>
    <xf numFmtId="0" fontId="0" fillId="0" borderId="1" xfId="0" applyFont="1" applyFill="1" applyBorder="1"/>
    <xf numFmtId="8" fontId="0" fillId="0" borderId="1" xfId="0" applyNumberFormat="1" applyFont="1" applyFill="1" applyBorder="1"/>
    <xf numFmtId="0" fontId="9" fillId="0" borderId="0" xfId="0" applyFont="1"/>
    <xf numFmtId="0" fontId="10" fillId="0" borderId="0" xfId="0" applyFont="1"/>
    <xf numFmtId="0" fontId="0" fillId="0" borderId="0" xfId="0" applyAlignment="1">
      <alignment horizontal="left" indent="1"/>
    </xf>
    <xf numFmtId="0" fontId="0" fillId="0" borderId="0" xfId="0" pivotButton="1" applyAlignment="1">
      <alignment horizontal="left" indent="1"/>
    </xf>
    <xf numFmtId="0" fontId="0" fillId="0" borderId="0" xfId="0" applyAlignment="1">
      <alignment horizontal="left"/>
    </xf>
    <xf numFmtId="18" fontId="0" fillId="0" borderId="0" xfId="0" applyNumberFormat="1"/>
    <xf numFmtId="0" fontId="13" fillId="2" borderId="0" xfId="1" applyFont="1" applyFill="1" applyAlignment="1">
      <alignment wrapText="1"/>
    </xf>
    <xf numFmtId="0" fontId="12" fillId="0" borderId="1" xfId="1" applyBorder="1"/>
    <xf numFmtId="167" fontId="0" fillId="0" borderId="1" xfId="0" applyNumberFormat="1" applyBorder="1"/>
    <xf numFmtId="167" fontId="0" fillId="0" borderId="0" xfId="0" applyNumberFormat="1"/>
    <xf numFmtId="0" fontId="11" fillId="0" borderId="2" xfId="0" applyFont="1" applyBorder="1"/>
    <xf numFmtId="167" fontId="0" fillId="0" borderId="5" xfId="0" applyNumberFormat="1" applyBorder="1"/>
    <xf numFmtId="0" fontId="0" fillId="0" borderId="5" xfId="0" applyNumberFormat="1" applyBorder="1"/>
    <xf numFmtId="0" fontId="0" fillId="0" borderId="26" xfId="0" applyBorder="1"/>
    <xf numFmtId="0" fontId="11" fillId="0" borderId="6" xfId="0" applyFont="1" applyBorder="1"/>
    <xf numFmtId="0" fontId="0" fillId="0" borderId="7" xfId="0" applyBorder="1"/>
    <xf numFmtId="0" fontId="0" fillId="0" borderId="8" xfId="0" applyBorder="1"/>
    <xf numFmtId="0" fontId="0" fillId="0" borderId="22" xfId="0" applyBorder="1"/>
    <xf numFmtId="0" fontId="0" fillId="0" borderId="1" xfId="0" applyBorder="1" applyAlignment="1">
      <alignment horizontal="left" indent="1"/>
    </xf>
    <xf numFmtId="0" fontId="1" fillId="0" borderId="1" xfId="0" applyFont="1" applyBorder="1"/>
    <xf numFmtId="0" fontId="0" fillId="0" borderId="1" xfId="0" applyFill="1" applyBorder="1" applyAlignment="1">
      <alignment horizontal="left" indent="1"/>
    </xf>
    <xf numFmtId="0" fontId="1" fillId="7" borderId="0" xfId="0" applyFont="1" applyFill="1"/>
    <xf numFmtId="0" fontId="0" fillId="7" borderId="0" xfId="0" applyFill="1"/>
    <xf numFmtId="6" fontId="0" fillId="0" borderId="1" xfId="0" applyNumberFormat="1" applyBorder="1"/>
    <xf numFmtId="0" fontId="12" fillId="7" borderId="1" xfId="1" applyFill="1" applyBorder="1"/>
    <xf numFmtId="0" fontId="0" fillId="7" borderId="1" xfId="0" applyFill="1" applyBorder="1"/>
    <xf numFmtId="6" fontId="0" fillId="7" borderId="1" xfId="0" applyNumberFormat="1" applyFill="1" applyBorder="1"/>
    <xf numFmtId="0" fontId="16" fillId="0" borderId="1" xfId="0" applyFont="1" applyBorder="1" applyAlignment="1">
      <alignment horizontal="center"/>
    </xf>
    <xf numFmtId="168" fontId="16" fillId="0" borderId="1" xfId="0" applyNumberFormat="1" applyFont="1" applyBorder="1" applyAlignment="1">
      <alignment horizontal="center"/>
    </xf>
    <xf numFmtId="3" fontId="0" fillId="0" borderId="1" xfId="0" applyNumberFormat="1" applyBorder="1"/>
    <xf numFmtId="0" fontId="0" fillId="8" borderId="0" xfId="0" applyFill="1"/>
    <xf numFmtId="0" fontId="17" fillId="8" borderId="8" xfId="0" applyFont="1" applyFill="1" applyBorder="1"/>
    <xf numFmtId="3" fontId="0" fillId="8" borderId="0" xfId="0" applyNumberFormat="1" applyFill="1"/>
    <xf numFmtId="4" fontId="0" fillId="8" borderId="0" xfId="0" applyNumberFormat="1" applyFill="1"/>
    <xf numFmtId="0" fontId="16" fillId="0" borderId="1" xfId="0" applyFont="1" applyBorder="1" applyAlignment="1">
      <alignment horizontal="center" wrapText="1"/>
    </xf>
    <xf numFmtId="0" fontId="12" fillId="0" borderId="0" xfId="1" applyBorder="1"/>
    <xf numFmtId="14" fontId="0" fillId="0" borderId="0" xfId="0" applyNumberFormat="1" applyBorder="1"/>
    <xf numFmtId="0" fontId="1" fillId="0" borderId="0" xfId="0" applyFont="1" applyAlignment="1">
      <alignment horizontal="left" indent="2"/>
    </xf>
    <xf numFmtId="0" fontId="18" fillId="0" borderId="0" xfId="0" applyFont="1"/>
    <xf numFmtId="0" fontId="1" fillId="0" borderId="0" xfId="0" applyFont="1" applyAlignment="1">
      <alignment textRotation="180" wrapText="1"/>
    </xf>
    <xf numFmtId="0" fontId="0" fillId="0" borderId="27" xfId="0" applyBorder="1"/>
    <xf numFmtId="0" fontId="1" fillId="0" borderId="27" xfId="0" applyFont="1" applyBorder="1"/>
    <xf numFmtId="0" fontId="22" fillId="0" borderId="27" xfId="0" applyFont="1" applyBorder="1"/>
    <xf numFmtId="9" fontId="0" fillId="0" borderId="27" xfId="2" applyFont="1"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2" fillId="6" borderId="1" xfId="0" applyFont="1" applyFill="1" applyBorder="1"/>
    <xf numFmtId="0" fontId="0" fillId="4" borderId="1" xfId="0" applyNumberFormat="1" applyFill="1" applyBorder="1"/>
    <xf numFmtId="0" fontId="1" fillId="0" borderId="17" xfId="0" applyFont="1" applyBorder="1"/>
    <xf numFmtId="0" fontId="5" fillId="0" borderId="0" xfId="0" applyFont="1"/>
    <xf numFmtId="0" fontId="24" fillId="0" borderId="0" xfId="0" applyFont="1" applyAlignment="1">
      <alignment horizontal="centerContinuous"/>
    </xf>
    <xf numFmtId="0" fontId="23" fillId="0" borderId="0" xfId="0" applyFont="1" applyAlignment="1">
      <alignment horizontal="centerContinuous"/>
    </xf>
    <xf numFmtId="43" fontId="0" fillId="0" borderId="0" xfId="5" applyFont="1"/>
    <xf numFmtId="0" fontId="0" fillId="4" borderId="0" xfId="0" applyFill="1"/>
    <xf numFmtId="0" fontId="0" fillId="4" borderId="4" xfId="0" applyFill="1" applyBorder="1"/>
    <xf numFmtId="0" fontId="2" fillId="2" borderId="24" xfId="0" applyFont="1" applyFill="1" applyBorder="1" applyAlignment="1">
      <alignment wrapText="1"/>
    </xf>
    <xf numFmtId="0" fontId="2" fillId="2" borderId="7" xfId="0" applyFont="1" applyFill="1" applyBorder="1" applyAlignment="1">
      <alignment wrapText="1"/>
    </xf>
    <xf numFmtId="0" fontId="0" fillId="4" borderId="3" xfId="0" applyFill="1" applyBorder="1"/>
    <xf numFmtId="0" fontId="0" fillId="4" borderId="2" xfId="0" applyFill="1" applyBorder="1"/>
    <xf numFmtId="0" fontId="1" fillId="7" borderId="1" xfId="0" applyFont="1" applyFill="1" applyBorder="1" applyAlignment="1">
      <alignment wrapText="1"/>
    </xf>
    <xf numFmtId="0" fontId="0" fillId="0" borderId="0" xfId="0" applyAlignment="1">
      <alignment vertical="center"/>
    </xf>
    <xf numFmtId="169" fontId="0" fillId="0" borderId="1" xfId="0" applyNumberFormat="1" applyBorder="1"/>
    <xf numFmtId="0" fontId="0" fillId="0" borderId="0" xfId="0" applyAlignment="1">
      <alignment horizontal="left" indent="2"/>
    </xf>
    <xf numFmtId="0" fontId="1" fillId="0" borderId="0" xfId="0" applyFont="1" applyAlignment="1">
      <alignment horizontal="left" indent="3"/>
    </xf>
    <xf numFmtId="0" fontId="2" fillId="2" borderId="1" xfId="0" applyFont="1" applyFill="1" applyBorder="1" applyAlignment="1">
      <alignment horizontal="center" wrapText="1"/>
    </xf>
    <xf numFmtId="166" fontId="0" fillId="0" borderId="1" xfId="0" applyNumberFormat="1" applyBorder="1"/>
    <xf numFmtId="166" fontId="0" fillId="0" borderId="0" xfId="0" applyNumberFormat="1"/>
    <xf numFmtId="0" fontId="25" fillId="11" borderId="1" xfId="1" applyFont="1" applyFill="1" applyBorder="1"/>
    <xf numFmtId="14" fontId="12" fillId="0" borderId="1" xfId="1" applyNumberFormat="1" applyBorder="1"/>
    <xf numFmtId="8" fontId="12" fillId="0" borderId="1" xfId="1" applyNumberFormat="1" applyBorder="1"/>
    <xf numFmtId="0" fontId="26" fillId="12" borderId="40" xfId="0" applyFont="1" applyFill="1" applyBorder="1" applyAlignment="1">
      <alignment horizontal="centerContinuous"/>
    </xf>
    <xf numFmtId="0" fontId="26" fillId="12" borderId="41" xfId="0" applyFont="1" applyFill="1" applyBorder="1" applyAlignment="1">
      <alignment horizontal="centerContinuous"/>
    </xf>
    <xf numFmtId="0" fontId="26" fillId="12" borderId="42" xfId="0" applyFont="1" applyFill="1" applyBorder="1" applyAlignment="1">
      <alignment horizontal="centerContinuous"/>
    </xf>
    <xf numFmtId="0" fontId="0" fillId="0" borderId="0" xfId="0" applyAlignment="1">
      <alignment horizontal="left" indent="3"/>
    </xf>
    <xf numFmtId="0" fontId="0" fillId="0" borderId="0" xfId="0" applyAlignment="1">
      <alignment horizontal="left" indent="7"/>
    </xf>
    <xf numFmtId="0" fontId="27" fillId="0" borderId="0" xfId="0" applyFont="1"/>
    <xf numFmtId="170" fontId="0" fillId="0" borderId="0" xfId="0" applyNumberFormat="1"/>
    <xf numFmtId="0" fontId="1" fillId="13" borderId="8" xfId="0" applyFont="1" applyFill="1" applyBorder="1"/>
    <xf numFmtId="0" fontId="1" fillId="8" borderId="8" xfId="0" applyFont="1" applyFill="1" applyBorder="1"/>
    <xf numFmtId="0" fontId="0" fillId="13" borderId="0" xfId="0" applyFill="1"/>
    <xf numFmtId="171" fontId="0" fillId="8" borderId="0" xfId="0" applyNumberFormat="1" applyFill="1"/>
    <xf numFmtId="171" fontId="0" fillId="13" borderId="0" xfId="0" applyNumberFormat="1" applyFill="1"/>
    <xf numFmtId="0" fontId="0" fillId="0" borderId="0" xfId="0" applyAlignment="1">
      <alignment horizontal="left" indent="9"/>
    </xf>
    <xf numFmtId="0" fontId="0" fillId="0" borderId="0" xfId="0" applyAlignment="1">
      <alignment horizontal="left" indent="11"/>
    </xf>
    <xf numFmtId="0" fontId="0" fillId="0" borderId="0" xfId="0" applyAlignment="1">
      <alignment wrapText="1"/>
    </xf>
    <xf numFmtId="172" fontId="0" fillId="0" borderId="1" xfId="6" applyNumberFormat="1" applyFont="1" applyBorder="1"/>
    <xf numFmtId="172" fontId="1" fillId="0" borderId="1" xfId="6" applyNumberFormat="1" applyFont="1" applyBorder="1"/>
    <xf numFmtId="6" fontId="0" fillId="0" borderId="0" xfId="0" applyNumberFormat="1"/>
    <xf numFmtId="0" fontId="0" fillId="0" borderId="0" xfId="0" applyAlignment="1">
      <alignment horizontal="left" vertical="center" indent="5"/>
    </xf>
    <xf numFmtId="0" fontId="0" fillId="0" borderId="0" xfId="0" pivotButton="1" applyBorder="1"/>
    <xf numFmtId="3" fontId="0" fillId="0" borderId="0" xfId="0" applyNumberFormat="1" applyBorder="1"/>
    <xf numFmtId="0" fontId="0" fillId="0" borderId="2" xfId="0" quotePrefix="1" applyBorder="1" applyAlignment="1">
      <alignment wrapText="1"/>
    </xf>
    <xf numFmtId="0" fontId="0" fillId="0" borderId="5" xfId="0" applyBorder="1" applyAlignment="1">
      <alignment wrapText="1"/>
    </xf>
    <xf numFmtId="0" fontId="0" fillId="0" borderId="19" xfId="0" applyBorder="1" applyAlignment="1">
      <alignment wrapText="1"/>
    </xf>
    <xf numFmtId="0" fontId="0" fillId="0" borderId="6" xfId="0" applyBorder="1" applyAlignment="1">
      <alignment wrapText="1"/>
    </xf>
    <xf numFmtId="0" fontId="0" fillId="0" borderId="0" xfId="0" applyBorder="1" applyAlignment="1">
      <alignment wrapText="1"/>
    </xf>
    <xf numFmtId="0" fontId="0" fillId="0" borderId="13"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20" xfId="0" applyBorder="1" applyAlignment="1">
      <alignment wrapText="1"/>
    </xf>
    <xf numFmtId="0" fontId="11" fillId="0" borderId="12" xfId="0" applyFont="1" applyBorder="1" applyAlignment="1">
      <alignment horizontal="center" vertical="center"/>
    </xf>
    <xf numFmtId="0" fontId="11" fillId="0" borderId="0" xfId="0" applyFont="1" applyBorder="1" applyAlignment="1">
      <alignment horizontal="center" vertical="center"/>
    </xf>
    <xf numFmtId="0" fontId="11" fillId="0" borderId="13" xfId="0" applyFont="1" applyBorder="1" applyAlignment="1">
      <alignment horizontal="center" vertical="center"/>
    </xf>
    <xf numFmtId="0" fontId="11" fillId="0" borderId="15" xfId="0" applyFont="1" applyBorder="1" applyAlignment="1">
      <alignment horizontal="center" vertical="center"/>
    </xf>
    <xf numFmtId="0" fontId="11" fillId="0" borderId="17" xfId="0" applyFont="1" applyBorder="1" applyAlignment="1">
      <alignment horizontal="center" vertical="center"/>
    </xf>
    <xf numFmtId="0" fontId="11" fillId="0" borderId="18" xfId="0" applyFont="1" applyBorder="1" applyAlignment="1">
      <alignment horizontal="center" vertical="center"/>
    </xf>
    <xf numFmtId="0" fontId="0" fillId="0" borderId="40" xfId="0" applyBorder="1" applyAlignment="1">
      <alignment horizontal="left" vertical="center" wrapText="1"/>
    </xf>
    <xf numFmtId="0" fontId="0" fillId="0" borderId="41" xfId="0" applyBorder="1" applyAlignment="1">
      <alignment horizontal="left" vertical="center" wrapText="1"/>
    </xf>
    <xf numFmtId="0" fontId="0" fillId="0" borderId="42" xfId="0" applyBorder="1" applyAlignment="1">
      <alignment horizontal="left" vertical="center" wrapText="1"/>
    </xf>
  </cellXfs>
  <cellStyles count="7">
    <cellStyle name="Bad" xfId="4" builtinId="27" hidden="1"/>
    <cellStyle name="Comma" xfId="5" builtinId="3"/>
    <cellStyle name="Comma 2" xfId="6" xr:uid="{EB2D7070-0363-4133-B67B-893AF4FBBA66}"/>
    <cellStyle name="Good" xfId="3" builtinId="26" hidden="1"/>
    <cellStyle name="Normal" xfId="0" builtinId="0"/>
    <cellStyle name="Normal 2" xfId="1" xr:uid="{B3103501-0F5A-4AE7-93DE-EFD02B56FFDD}"/>
    <cellStyle name="Percent" xfId="2" builtinId="5"/>
  </cellStyles>
  <dxfs count="145">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
      <border diagonalUp="0" diagonalDown="0">
        <left/>
        <right style="thin">
          <color indexed="64"/>
        </right>
        <top style="thin">
          <color indexed="64"/>
        </top>
        <bottom style="thin">
          <color indexed="64"/>
        </bottom>
        <vertical/>
        <horizontal/>
      </border>
    </dxf>
    <dxf>
      <border outline="0">
        <left style="thin">
          <color indexed="64"/>
        </left>
        <top style="thin">
          <color indexed="64"/>
        </top>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alignment wrapText="1"/>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9" formatCode="m/d/yy"/>
    </dxf>
    <dxf>
      <font>
        <b/>
        <i val="0"/>
        <strike val="0"/>
        <condense val="0"/>
        <extend val="0"/>
        <outline val="0"/>
        <shadow val="0"/>
        <u val="none"/>
        <vertAlign val="baseline"/>
        <sz val="11"/>
        <color theme="1"/>
        <name val="Calibri"/>
        <family val="2"/>
        <scheme val="minor"/>
      </font>
    </dxf>
    <dxf>
      <numFmt numFmtId="19" formatCode="m/d/yy"/>
    </dxf>
    <dxf>
      <font>
        <b/>
        <i val="0"/>
        <strike val="0"/>
        <condense val="0"/>
        <extend val="0"/>
        <outline val="0"/>
        <shadow val="0"/>
        <u val="none"/>
        <vertAlign val="baseline"/>
        <sz val="11"/>
        <color theme="1"/>
        <name val="Calibri"/>
        <family val="2"/>
        <scheme val="minor"/>
      </font>
    </dxf>
    <dxf>
      <numFmt numFmtId="0" formatCode="General"/>
      <fill>
        <patternFill patternType="solid">
          <fgColor indexed="64"/>
          <bgColor rgb="FFCCFFCC"/>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19" formatCode="m/d/yy"/>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fill>
        <patternFill patternType="solid">
          <fgColor rgb="FF000000"/>
          <bgColor rgb="FFCCFFCC"/>
        </patternFill>
      </fill>
    </dxf>
    <dxf>
      <border outline="0">
        <bottom style="thin">
          <color rgb="FF000000"/>
        </bottom>
      </border>
    </dxf>
    <dxf>
      <font>
        <b val="0"/>
        <i val="0"/>
        <strike val="0"/>
        <condense val="0"/>
        <extend val="0"/>
        <outline val="0"/>
        <shadow val="0"/>
        <u val="none"/>
        <vertAlign val="baseline"/>
        <sz val="11"/>
        <color theme="0"/>
        <name val="Calibri"/>
        <family val="2"/>
        <scheme val="minor"/>
      </font>
      <fill>
        <patternFill patternType="solid">
          <fgColor indexed="64"/>
          <bgColor rgb="FF002060"/>
        </patternFill>
      </fill>
      <alignment horizontal="general" vertical="bottom" textRotation="0" wrapText="1" indent="0" justifyLastLine="0" shrinkToFit="0" readingOrder="0"/>
      <border diagonalUp="0" diagonalDown="0" outline="0">
        <left style="thin">
          <color indexed="64"/>
        </left>
        <right style="thin">
          <color indexed="64"/>
        </right>
        <top/>
        <bottom/>
      </border>
    </dxf>
    <dxf>
      <numFmt numFmtId="0" formatCode="General"/>
      <fill>
        <patternFill patternType="solid">
          <fgColor indexed="64"/>
          <bgColor rgb="FFCCFFCC"/>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CCFFCC"/>
        </patternFill>
      </fill>
      <border diagonalUp="0" diagonalDown="0">
        <left style="thin">
          <color indexed="64"/>
        </left>
        <right style="thin">
          <color indexed="64"/>
        </right>
        <top style="thin">
          <color indexed="64"/>
        </top>
        <bottom style="thin">
          <color indexed="64"/>
        </bottom>
        <vertical/>
        <horizontal/>
      </border>
    </dxf>
    <dxf>
      <numFmt numFmtId="19" formatCode="m/d/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solid">
          <fgColor indexed="64"/>
          <bgColor rgb="FFCCFFCC"/>
        </patternFill>
      </fill>
    </dxf>
    <dxf>
      <border outline="0">
        <bottom style="thin">
          <color indexed="64"/>
        </bottom>
      </border>
    </dxf>
    <dxf>
      <font>
        <b val="0"/>
        <i val="0"/>
        <strike val="0"/>
        <condense val="0"/>
        <extend val="0"/>
        <outline val="0"/>
        <shadow val="0"/>
        <u val="none"/>
        <vertAlign val="baseline"/>
        <sz val="11"/>
        <color theme="0"/>
        <name val="Calibri"/>
        <family val="2"/>
        <scheme val="minor"/>
      </font>
      <fill>
        <patternFill patternType="solid">
          <fgColor indexed="64"/>
          <bgColor rgb="FF002060"/>
        </patternFill>
      </fill>
      <alignment horizontal="general" vertical="bottom" textRotation="0" wrapText="1" indent="0" justifyLastLine="0" shrinkToFit="0" readingOrder="0"/>
      <border diagonalUp="0" diagonalDown="0" outline="0">
        <left style="thin">
          <color indexed="64"/>
        </left>
        <right style="thin">
          <color indexed="64"/>
        </right>
        <top/>
        <bottom/>
      </border>
    </dxf>
    <dxf>
      <numFmt numFmtId="0" formatCode="General"/>
      <fill>
        <patternFill patternType="solid">
          <fgColor indexed="64"/>
          <bgColor rgb="FFCCFFCC"/>
        </patternFill>
      </fill>
    </dxf>
    <dxf>
      <font>
        <b val="0"/>
        <i val="0"/>
        <strike val="0"/>
        <condense val="0"/>
        <extend val="0"/>
        <outline val="0"/>
        <shadow val="0"/>
        <u val="none"/>
        <vertAlign val="baseline"/>
        <sz val="11"/>
        <color theme="1"/>
        <name val="Calibri"/>
        <family val="2"/>
        <scheme val="minor"/>
      </font>
    </dxf>
    <dxf>
      <numFmt numFmtId="19" formatCode="m/d/yy"/>
    </dxf>
    <dxf>
      <font>
        <b/>
        <i val="0"/>
        <strike val="0"/>
        <condense val="0"/>
        <extend val="0"/>
        <outline val="0"/>
        <shadow val="0"/>
        <u val="none"/>
        <vertAlign val="baseline"/>
        <sz val="11"/>
        <color theme="1"/>
        <name val="Calibri"/>
        <family val="2"/>
        <scheme val="minor"/>
      </font>
    </dxf>
    <dxf>
      <numFmt numFmtId="0" formatCode="General"/>
      <fill>
        <patternFill patternType="solid">
          <fgColor indexed="64"/>
          <bgColor rgb="FFCCFFCC"/>
        </patternFill>
      </fill>
    </dxf>
    <dxf>
      <font>
        <b val="0"/>
        <i val="0"/>
        <strike val="0"/>
        <condense val="0"/>
        <extend val="0"/>
        <outline val="0"/>
        <shadow val="0"/>
        <u val="none"/>
        <vertAlign val="baseline"/>
        <sz val="11"/>
        <color theme="1"/>
        <name val="Calibri"/>
        <family val="2"/>
        <scheme val="minor"/>
      </font>
    </dxf>
    <dxf>
      <numFmt numFmtId="19" formatCode="m/d/yy"/>
    </dxf>
    <dxf>
      <font>
        <b/>
        <i val="0"/>
        <strike val="0"/>
        <condense val="0"/>
        <extend val="0"/>
        <outline val="0"/>
        <shadow val="0"/>
        <u val="none"/>
        <vertAlign val="baseline"/>
        <sz val="11"/>
        <color theme="1"/>
        <name val="Calibri"/>
        <family val="2"/>
        <scheme val="minor"/>
      </font>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9" formatCode="m/d/yy"/>
    </dxf>
    <dxf>
      <numFmt numFmtId="19" formatCode="m/d/yy"/>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numFmt numFmtId="19" formatCode="m/d/yy"/>
    </dxf>
    <dxf>
      <font>
        <b/>
        <i val="0"/>
        <strike val="0"/>
        <condense val="0"/>
        <extend val="0"/>
        <outline val="0"/>
        <shadow val="0"/>
        <u val="none"/>
        <vertAlign val="baseline"/>
        <sz val="11"/>
        <color theme="1"/>
        <name val="Calibri"/>
        <family val="2"/>
        <scheme val="minor"/>
      </font>
    </dxf>
    <dxf>
      <numFmt numFmtId="19" formatCode="m/d/yy"/>
    </dxf>
    <dxf>
      <font>
        <b/>
        <i val="0"/>
        <strike val="0"/>
        <condense val="0"/>
        <extend val="0"/>
        <outline val="0"/>
        <shadow val="0"/>
        <u val="none"/>
        <vertAlign val="baseline"/>
        <sz val="11"/>
        <color theme="1"/>
        <name val="Calibri"/>
        <family val="2"/>
        <scheme val="minor"/>
      </font>
    </dxf>
    <dxf>
      <numFmt numFmtId="3" formatCode="#,##0"/>
    </dxf>
    <dxf>
      <alignment horizontal="left" relativeIndent="1"/>
    </dxf>
    <dxf>
      <alignment horizontal="left" relativeIndent="1"/>
    </dxf>
    <dxf>
      <alignment horizontal="left" relativeIndent="1"/>
    </dxf>
    <dxf>
      <numFmt numFmtId="12" formatCode="&quot;$&quot;#,##0.00_);[Red]\(&quot;$&quot;#,##0.0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5" formatCode="m/d/yyyy"/>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fill>
        <patternFill patternType="solid">
          <fgColor rgb="FFFFFF00"/>
          <bgColor rgb="FF000000"/>
        </patternFill>
      </fill>
    </dxf>
    <dxf>
      <fill>
        <patternFill patternType="solid">
          <fgColor rgb="FFFF0000"/>
          <bgColor rgb="FF000000"/>
        </patternFill>
      </fill>
    </dxf>
    <dxf>
      <numFmt numFmtId="19" formatCode="m/d/yy"/>
    </dxf>
    <dxf>
      <numFmt numFmtId="19" formatCode="m/d/yy"/>
    </dxf>
    <dxf>
      <numFmt numFmtId="4" formatCode="#,##0.00"/>
      <border diagonalUp="0" diagonalDown="0">
        <left style="thin">
          <color indexed="64"/>
        </left>
        <right/>
        <top style="thin">
          <color indexed="64"/>
        </top>
        <bottom style="thin">
          <color indexed="64"/>
        </bottom>
        <vertical/>
        <horizontal/>
      </border>
    </dxf>
    <dxf>
      <numFmt numFmtId="4" formatCode="#,##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medium">
          <color rgb="FF000000"/>
        </bottom>
      </border>
    </dxf>
    <dxf>
      <border outline="0">
        <bottom style="thin">
          <color rgb="FF000000"/>
        </bottom>
      </border>
    </dxf>
    <dxf>
      <font>
        <b val="0"/>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fill>
        <patternFill>
          <bgColor rgb="FFFFFF00"/>
        </patternFill>
      </fill>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border>
    </dxf>
    <dxf>
      <font>
        <b/>
        <i val="0"/>
        <color theme="0"/>
      </font>
      <fill>
        <patternFill>
          <bgColor rgb="FF002060"/>
        </patternFill>
      </fill>
    </dxf>
    <dxf>
      <font>
        <b/>
        <i val="0"/>
      </font>
      <border diagonalUp="0" diagonalDown="0">
        <left/>
        <right/>
        <top style="thin">
          <color auto="1"/>
        </top>
        <bottom style="thin">
          <color auto="1"/>
        </bottom>
        <vertical/>
        <horizontal/>
      </border>
    </dxf>
    <dxf>
      <font>
        <b/>
        <i val="0"/>
        <color theme="0"/>
      </font>
      <fill>
        <patternFill>
          <bgColor rgb="FF002060"/>
        </patternFill>
      </fill>
    </dxf>
    <dxf>
      <font>
        <b/>
        <i val="0"/>
        <color theme="0"/>
      </font>
      <fill>
        <patternFill>
          <bgColor rgb="FF002060"/>
        </patternFill>
      </fill>
    </dxf>
  </dxfs>
  <tableStyles count="2" defaultTableStyle="TableStyleMedium2" defaultPivotStyle="PivotStyleLight16">
    <tableStyle name="Dark Blue PivotTable Style By excelisfun" table="0" count="5" xr9:uid="{21997826-F900-460E-956E-452DE3E16040}">
      <tableStyleElement type="headerRow" dxfId="144"/>
      <tableStyleElement type="totalRow" dxfId="143"/>
      <tableStyleElement type="firstSubtotalRow" dxfId="142"/>
      <tableStyleElement type="pageFieldLabels" dxfId="141"/>
      <tableStyleElement type="pageFieldValues" dxfId="140"/>
    </tableStyle>
    <tableStyle name="Invisible" pivot="0" table="0" count="0" xr9:uid="{565E2094-938F-4582-B728-129DDD2D4AA7}"/>
  </tableStyles>
  <colors>
    <mruColors>
      <color rgb="FF0000FF"/>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ustomXml" Target="../customXml/item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pivotCacheDefinition" Target="pivotCache/pivotCacheDefinition3.xml"/><Relationship Id="rId112" Type="http://schemas.openxmlformats.org/officeDocument/2006/relationships/sharedStrings" Target="sharedStrings.xml"/><Relationship Id="rId16" Type="http://schemas.openxmlformats.org/officeDocument/2006/relationships/worksheet" Target="worksheets/sheet16.xml"/><Relationship Id="rId107" Type="http://schemas.microsoft.com/office/2007/relationships/slicerCache" Target="slicerCaches/slicerCache4.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pivotCacheDefinition" Target="pivotCache/pivotCacheDefinition16.xml"/><Relationship Id="rId5" Type="http://schemas.openxmlformats.org/officeDocument/2006/relationships/worksheet" Target="worksheets/sheet5.xml"/><Relationship Id="rId90" Type="http://schemas.openxmlformats.org/officeDocument/2006/relationships/pivotCacheDefinition" Target="pivotCache/pivotCacheDefinition4.xml"/><Relationship Id="rId95" Type="http://schemas.openxmlformats.org/officeDocument/2006/relationships/pivotCacheDefinition" Target="pivotCache/pivotCacheDefinition9.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heetMetadata" Target="metadata.xml"/><Relationship Id="rId118" Type="http://schemas.openxmlformats.org/officeDocument/2006/relationships/customXml" Target="../customXml/item4.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pivotCacheDefinition" Target="pivotCache/pivotCacheDefinition17.xml"/><Relationship Id="rId108" Type="http://schemas.microsoft.com/office/2007/relationships/slicerCache" Target="slicerCaches/slicerCache5.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pivotCacheDefinition" Target="pivotCache/pivotCacheDefinition5.xml"/><Relationship Id="rId96" Type="http://schemas.openxmlformats.org/officeDocument/2006/relationships/pivotCacheDefinition" Target="pivotCache/pivotCacheDefinition10.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calcChain" Target="calcChain.xml"/><Relationship Id="rId119" Type="http://schemas.openxmlformats.org/officeDocument/2006/relationships/customXml" Target="../customXml/item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pivotCacheDefinition" Target="pivotCache/pivotCacheDefinition8.xml"/><Relationship Id="rId99" Type="http://schemas.openxmlformats.org/officeDocument/2006/relationships/pivotCacheDefinition" Target="pivotCache/pivotCacheDefinition13.xml"/><Relationship Id="rId101" Type="http://schemas.openxmlformats.org/officeDocument/2006/relationships/pivotCacheDefinition" Target="pivotCache/pivotCacheDefinition1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6.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pivotCacheDefinition" Target="pivotCache/pivotCacheDefinition11.xml"/><Relationship Id="rId104" Type="http://schemas.microsoft.com/office/2007/relationships/slicerCache" Target="slicerCaches/slicerCache1.xml"/><Relationship Id="rId120" Type="http://schemas.openxmlformats.org/officeDocument/2006/relationships/customXml" Target="../customXml/item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pivotCacheDefinition" Target="pivotCache/pivotCacheDefinition6.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pivotCacheDefinition" Target="pivotCache/pivotCacheDefinition1.xml"/><Relationship Id="rId110" Type="http://schemas.openxmlformats.org/officeDocument/2006/relationships/theme" Target="theme/theme1.xml"/><Relationship Id="rId115"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pivotCacheDefinition" Target="pivotCache/pivotCacheDefinition14.xml"/><Relationship Id="rId105" Type="http://schemas.microsoft.com/office/2007/relationships/slicerCache" Target="slicerCaches/slicerCache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pivotCacheDefinition" Target="pivotCache/pivotCacheDefinition7.xml"/><Relationship Id="rId98" Type="http://schemas.openxmlformats.org/officeDocument/2006/relationships/pivotCacheDefinition" Target="pivotCache/pivotCacheDefinition1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pivotCacheDefinition" Target="pivotCache/pivotCacheDefinition2.xml"/><Relationship Id="rId111"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[Ch17-Excel365-IntroDataAnalysis.xlsx]Ch17(118)!PivotTable1</c:name>
    <c:fmtId val="3"/>
  </c:pivotSource>
  <c:chart>
    <c:title>
      <c:tx>
        <c:strRef>
          <c:f>'Ch17(118)'!$G$2</c:f>
          <c:strCache>
            <c:ptCount val="1"/>
            <c:pt idx="0">
              <c:v>Sum of Sales ($)</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'Ch17(118)'!$F$2</c:f>
              <c:strCache>
                <c:ptCount val="1"/>
                <c:pt idx="0">
                  <c:v>Total</c:v>
                </c:pt>
              </c:strCache>
            </c:strRef>
          </c:tx>
          <c:spPr>
            <a:solidFill>
              <a:schemeClr val="accent1"/>
            </a:solidFill>
            <a:ln w="63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'Ch17(118)'!$F$2</c:f>
              <c:strCache>
                <c:ptCount val="3"/>
                <c:pt idx="0">
                  <c:v>Aspen</c:v>
                </c:pt>
                <c:pt idx="1">
                  <c:v>Carlota</c:v>
                </c:pt>
                <c:pt idx="2">
                  <c:v>Quad</c:v>
                </c:pt>
              </c:strCache>
            </c:strRef>
          </c:cat>
          <c:val>
            <c:numRef>
              <c:f>'Ch17(118)'!$F$2</c:f>
              <c:numCache>
                <c:formatCode>#,##0.00</c:formatCode>
                <c:ptCount val="3"/>
                <c:pt idx="0">
                  <c:v>268.64</c:v>
                </c:pt>
                <c:pt idx="1">
                  <c:v>86.9</c:v>
                </c:pt>
                <c:pt idx="2">
                  <c:v>693.62</c:v>
                </c:pt>
              </c:numCache>
            </c:numRef>
          </c:val>
          <c:extLst>
            <c:ext xmlns:c16="http://schemas.microsoft.com/office/drawing/2014/chart" uri="{C3380CC4-5D6E-409C-BE32-E72D297353CC}">
              <c16:uniqueId val="{00000000-18A6-45CE-990D-CB9DD5943954}"/>
            </c:ext>
          </c:extLst>
        </c:ser>
        <c:dLbls>
          <c:dLblPos val="outEnd"/>
          <c:showLegendKey val="0"/>
          <c:showVal val="1"/>
          <c:showCatName val="0"/>
          <c:showSerName val="0"/>
          <c:showPercent val="0"/>
          <c:showBubbleSize val="0"/>
        </c:dLbls>
        <c:gapWidth val="150"/>
        <c:overlap val="-27"/>
        <c:axId val="1698223552"/>
        <c:axId val="1698224800"/>
      </c:barChart>
      <c:catAx>
        <c:axId val="1698223552"/>
        <c:scaling>
          <c:orientation val="minMax"/>
        </c:scaling>
        <c:delete val="0"/>
        <c:axPos val="b"/>
        <c:title>
          <c:tx>
            <c:strRef>
              <c:f>'Ch17(118)'!$F$2</c:f>
              <c:strCache>
                <c:ptCount val="1"/>
                <c:pt idx="0">
                  <c:v>Product</c:v>
                </c:pt>
              </c:strCache>
            </c:strRef>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224800"/>
        <c:crosses val="autoZero"/>
        <c:auto val="1"/>
        <c:lblAlgn val="ctr"/>
        <c:lblOffset val="100"/>
        <c:noMultiLvlLbl val="0"/>
      </c:catAx>
      <c:valAx>
        <c:axId val="1698224800"/>
        <c:scaling>
          <c:orientation val="minMax"/>
        </c:scaling>
        <c:delete val="1"/>
        <c:axPos val="l"/>
        <c:numFmt formatCode="#,##0.00" sourceLinked="1"/>
        <c:majorTickMark val="none"/>
        <c:minorTickMark val="none"/>
        <c:tickLblPos val="nextTo"/>
        <c:crossAx val="169822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[Ch17-Excel365-IntroDataAnalysis.xlsx]Ch17(118)!PivotTable3</c:name>
    <c:fmtId val="5"/>
  </c:pivotSource>
  <c:chart>
    <c:title>
      <c:tx>
        <c:strRef>
          <c:f>'Ch17(118)'!$J$2</c:f>
          <c:strCache>
            <c:ptCount val="1"/>
            <c:pt idx="0">
              <c:v>Sum of Sales ($)</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'Ch17(118)'!$I$2</c:f>
              <c:strCache>
                <c:ptCount val="1"/>
                <c:pt idx="0">
                  <c:v>Total</c:v>
                </c:pt>
              </c:strCache>
            </c:strRef>
          </c:tx>
          <c:spPr>
            <a:solidFill>
              <a:schemeClr val="accent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'Ch17(118)'!$I$2</c:f>
              <c:strCache>
                <c:ptCount val="3"/>
                <c:pt idx="0">
                  <c:v>100</c:v>
                </c:pt>
                <c:pt idx="1">
                  <c:v>200</c:v>
                </c:pt>
                <c:pt idx="2">
                  <c:v>300</c:v>
                </c:pt>
              </c:strCache>
            </c:strRef>
          </c:cat>
          <c:val>
            <c:numRef>
              <c:f>'Ch17(118)'!$I$2</c:f>
              <c:numCache>
                <c:formatCode>#,##0.00</c:formatCode>
                <c:ptCount val="3"/>
                <c:pt idx="0">
                  <c:v>268.64</c:v>
                </c:pt>
                <c:pt idx="1">
                  <c:v>86.9</c:v>
                </c:pt>
                <c:pt idx="2">
                  <c:v>693.62</c:v>
                </c:pt>
              </c:numCache>
            </c:numRef>
          </c:val>
          <c:extLst>
            <c:ext xmlns:c16="http://schemas.microsoft.com/office/drawing/2014/chart" uri="{C3380CC4-5D6E-409C-BE32-E72D297353CC}">
              <c16:uniqueId val="{00000000-B923-45D4-A4C2-3A2BDD0051CD}"/>
            </c:ext>
          </c:extLst>
        </c:ser>
        <c:dLbls>
          <c:dLblPos val="outEnd"/>
          <c:showLegendKey val="0"/>
          <c:showVal val="1"/>
          <c:showCatName val="0"/>
          <c:showSerName val="0"/>
          <c:showPercent val="0"/>
          <c:showBubbleSize val="0"/>
        </c:dLbls>
        <c:gapWidth val="150"/>
        <c:overlap val="-27"/>
        <c:axId val="1711001216"/>
        <c:axId val="1711004128"/>
      </c:barChart>
      <c:catAx>
        <c:axId val="1711001216"/>
        <c:scaling>
          <c:orientation val="minMax"/>
        </c:scaling>
        <c:delete val="0"/>
        <c:axPos val="b"/>
        <c:title>
          <c:tx>
            <c:strRef>
              <c:f>'Ch17(118)'!$I$2</c:f>
              <c:strCache>
                <c:ptCount val="1"/>
                <c:pt idx="0">
                  <c:v>Product No.</c:v>
                </c:pt>
              </c:strCache>
            </c:strRef>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004128"/>
        <c:crosses val="autoZero"/>
        <c:auto val="1"/>
        <c:lblAlgn val="ctr"/>
        <c:lblOffset val="100"/>
        <c:noMultiLvlLbl val="0"/>
      </c:catAx>
      <c:valAx>
        <c:axId val="1711004128"/>
        <c:scaling>
          <c:orientation val="minMax"/>
        </c:scaling>
        <c:delete val="1"/>
        <c:axPos val="l"/>
        <c:numFmt formatCode="#,##0.00" sourceLinked="1"/>
        <c:majorTickMark val="none"/>
        <c:minorTickMark val="none"/>
        <c:tickLblPos val="nextTo"/>
        <c:crossAx val="171100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[Ch17-Excel365-IntroDataAnalysis.xlsx]Ch17(118)!PivotTable6</c:name>
    <c:fmtId val="1"/>
  </c:pivotSource>
  <c:chart>
    <c:title>
      <c:tx>
        <c:strRef>
          <c:f>'Ch17(118)'!$Q$1</c:f>
          <c:strCache>
            <c:ptCount val="1"/>
            <c:pt idx="0">
              <c:v>Histogram: Count Sales ($) Between Lower (Included) and Upper (Not Included) Limits</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69055036344756E-2"/>
          <c:y val="0.33303030303030307"/>
          <c:w val="0.90861889927310491"/>
          <c:h val="0.39785874492961104"/>
        </c:manualLayout>
      </c:layout>
      <c:barChart>
        <c:barDir val="col"/>
        <c:grouping val="clustered"/>
        <c:varyColors val="0"/>
        <c:ser>
          <c:idx val="0"/>
          <c:order val="0"/>
          <c:tx>
            <c:strRef>
              <c:f>'Ch17(118)'!$L$2</c:f>
              <c:strCache>
                <c:ptCount val="1"/>
                <c:pt idx="0">
                  <c:v>Total</c:v>
                </c:pt>
              </c:strCache>
            </c:strRef>
          </c:tx>
          <c:spPr>
            <a:solidFill>
              <a:schemeClr val="accent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'Ch17(118)'!$L$2</c:f>
              <c:strCache>
                <c:ptCount val="4"/>
                <c:pt idx="0">
                  <c:v>0 up to 50</c:v>
                </c:pt>
                <c:pt idx="1">
                  <c:v>50 up to 100</c:v>
                </c:pt>
                <c:pt idx="2">
                  <c:v>100 up to 150</c:v>
                </c:pt>
                <c:pt idx="3">
                  <c:v>150 up to 200</c:v>
                </c:pt>
              </c:strCache>
            </c:strRef>
          </c:cat>
          <c:val>
            <c:numRef>
              <c:f>'Ch17(118)'!$L$2</c:f>
              <c:numCache>
                <c:formatCode>General</c:formatCode>
                <c:ptCount val="4"/>
                <c:pt idx="0">
                  <c:v>6</c:v>
                </c:pt>
                <c:pt idx="1">
                  <c:v>5</c:v>
                </c:pt>
                <c:pt idx="2">
                  <c:v>1</c:v>
                </c:pt>
                <c:pt idx="3">
                  <c:v>2</c:v>
                </c:pt>
              </c:numCache>
            </c:numRef>
          </c:val>
          <c:extLst>
            <c:ext xmlns:c16="http://schemas.microsoft.com/office/drawing/2014/chart" uri="{C3380CC4-5D6E-409C-BE32-E72D297353CC}">
              <c16:uniqueId val="{00000000-165D-454A-90EE-880DDEBCDB4A}"/>
            </c:ext>
          </c:extLst>
        </c:ser>
        <c:dLbls>
          <c:dLblPos val="outEnd"/>
          <c:showLegendKey val="0"/>
          <c:showVal val="1"/>
          <c:showCatName val="0"/>
          <c:showSerName val="0"/>
          <c:showPercent val="0"/>
          <c:showBubbleSize val="0"/>
        </c:dLbls>
        <c:gapWidth val="0"/>
        <c:overlap val="-27"/>
        <c:axId val="1996483184"/>
        <c:axId val="1996487760"/>
      </c:barChart>
      <c:catAx>
        <c:axId val="1996483184"/>
        <c:scaling>
          <c:orientation val="minMax"/>
        </c:scaling>
        <c:delete val="0"/>
        <c:axPos val="b"/>
        <c:title>
          <c:tx>
            <c:strRef>
              <c:f>'Ch17(118)'!$L$2</c:f>
              <c:strCache>
                <c:ptCount val="1"/>
                <c:pt idx="0">
                  <c:v>Sales ($) Category</c:v>
                </c:pt>
              </c:strCache>
            </c:strRef>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487760"/>
        <c:crosses val="autoZero"/>
        <c:auto val="1"/>
        <c:lblAlgn val="ctr"/>
        <c:lblOffset val="100"/>
        <c:noMultiLvlLbl val="0"/>
      </c:catAx>
      <c:valAx>
        <c:axId val="1996487760"/>
        <c:scaling>
          <c:orientation val="minMax"/>
        </c:scaling>
        <c:delete val="1"/>
        <c:axPos val="l"/>
        <c:numFmt formatCode="General" sourceLinked="1"/>
        <c:majorTickMark val="none"/>
        <c:minorTickMark val="none"/>
        <c:tickLblPos val="nextTo"/>
        <c:crossAx val="199648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[Ch17-Excel365-IntroDataAnalysis.xlsx]Ch17(118)!PivotTable1</c:name>
    <c:fmtId val="23"/>
  </c:pivotSource>
  <c:chart>
    <c:title>
      <c:tx>
        <c:strRef>
          <c:f>'Ch17(118)'!$G$44</c:f>
          <c:strCache>
            <c:ptCount val="1"/>
            <c:pt idx="0">
              <c:v>Sum of Sales ($) by Product</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76172900262466"/>
          <c:y val="0.21"/>
          <c:w val="0.69669660433070868"/>
          <c:h val="0.72333333333333338"/>
        </c:manualLayout>
      </c:layout>
      <c:barChart>
        <c:barDir val="bar"/>
        <c:grouping val="clustered"/>
        <c:varyColors val="0"/>
        <c:ser>
          <c:idx val="0"/>
          <c:order val="0"/>
          <c:tx>
            <c:strRef>
              <c:f>'Ch17(118)'!$G$44</c:f>
              <c:strCache>
                <c:ptCount val="1"/>
                <c:pt idx="0">
                  <c:v>Total</c:v>
                </c:pt>
              </c:strCache>
            </c:strRef>
          </c:tx>
          <c:spPr>
            <a:solidFill>
              <a:schemeClr val="accent1"/>
            </a:solidFill>
            <a:ln w="63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'Ch17(118)'!$G$44</c:f>
              <c:strCache>
                <c:ptCount val="3"/>
                <c:pt idx="0">
                  <c:v>Aspen</c:v>
                </c:pt>
                <c:pt idx="1">
                  <c:v>Carlota</c:v>
                </c:pt>
                <c:pt idx="2">
                  <c:v>Quad</c:v>
                </c:pt>
              </c:strCache>
            </c:strRef>
          </c:cat>
          <c:val>
            <c:numRef>
              <c:f>'Ch17(118)'!$G$44</c:f>
              <c:numCache>
                <c:formatCode>#,##0.00</c:formatCode>
                <c:ptCount val="3"/>
                <c:pt idx="0">
                  <c:v>268.64</c:v>
                </c:pt>
                <c:pt idx="1">
                  <c:v>86.9</c:v>
                </c:pt>
                <c:pt idx="2">
                  <c:v>693.62</c:v>
                </c:pt>
              </c:numCache>
            </c:numRef>
          </c:val>
          <c:extLst>
            <c:ext xmlns:c16="http://schemas.microsoft.com/office/drawing/2014/chart" uri="{C3380CC4-5D6E-409C-BE32-E72D297353CC}">
              <c16:uniqueId val="{00000000-C6A4-4945-8ED3-C3D8C1850844}"/>
            </c:ext>
          </c:extLst>
        </c:ser>
        <c:dLbls>
          <c:dLblPos val="outEnd"/>
          <c:showLegendKey val="0"/>
          <c:showVal val="1"/>
          <c:showCatName val="0"/>
          <c:showSerName val="0"/>
          <c:showPercent val="0"/>
          <c:showBubbleSize val="0"/>
        </c:dLbls>
        <c:gapWidth val="150"/>
        <c:axId val="1698223552"/>
        <c:axId val="1698224800"/>
      </c:barChart>
      <c:catAx>
        <c:axId val="16982235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224800"/>
        <c:crosses val="autoZero"/>
        <c:auto val="1"/>
        <c:lblAlgn val="ctr"/>
        <c:lblOffset val="100"/>
        <c:noMultiLvlLbl val="0"/>
      </c:catAx>
      <c:valAx>
        <c:axId val="1698224800"/>
        <c:scaling>
          <c:orientation val="minMax"/>
        </c:scaling>
        <c:delete val="1"/>
        <c:axPos val="t"/>
        <c:numFmt formatCode="#,##0.00" sourceLinked="1"/>
        <c:majorTickMark val="none"/>
        <c:minorTickMark val="none"/>
        <c:tickLblPos val="nextTo"/>
        <c:crossAx val="169822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[Ch17-Excel365-IntroDataAnalysis.xlsx]Ch17(118)!PivotTable3</c:name>
    <c:fmtId val="11"/>
  </c:pivotSource>
  <c:chart>
    <c:title>
      <c:tx>
        <c:strRef>
          <c:f>'Ch17(118)'!$J$44</c:f>
          <c:strCache>
            <c:ptCount val="1"/>
            <c:pt idx="0">
              <c:v>Sum of Sales ($) by Product No.</c:v>
            </c:pt>
          </c:strCache>
        </c:strRef>
      </c:tx>
      <c:overlay val="0"/>
      <c:spPr>
        <a:noFill/>
        <a:ln>
          <a:noFill/>
        </a:ln>
        <a:effectLst/>
      </c:spPr>
      <c:txPr>
        <a:bodyPr rot="0" spcFirstLastPara="1" vertOverflow="ellipsis" vert="horz" wrap="square" anchor="ctr" anchorCtr="1"/>
        <a:lstStyle/>
        <a:p>
          <a:pPr>
            <a:defRPr sz="11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58923884514436"/>
          <c:y val="0.29878787878787877"/>
          <c:w val="0.75245242782152222"/>
          <c:h val="0.63454545454545452"/>
        </c:manualLayout>
      </c:layout>
      <c:barChart>
        <c:barDir val="bar"/>
        <c:grouping val="clustered"/>
        <c:varyColors val="0"/>
        <c:ser>
          <c:idx val="0"/>
          <c:order val="0"/>
          <c:tx>
            <c:strRef>
              <c:f>'Ch17(118)'!$J$44</c:f>
              <c:strCache>
                <c:ptCount val="1"/>
                <c:pt idx="0">
                  <c:v>Total</c:v>
                </c:pt>
              </c:strCache>
            </c:strRef>
          </c:tx>
          <c:spPr>
            <a:solidFill>
              <a:schemeClr val="accent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'Ch17(118)'!$J$44</c:f>
              <c:strCache>
                <c:ptCount val="3"/>
                <c:pt idx="0">
                  <c:v>100</c:v>
                </c:pt>
                <c:pt idx="1">
                  <c:v>200</c:v>
                </c:pt>
                <c:pt idx="2">
                  <c:v>300</c:v>
                </c:pt>
              </c:strCache>
            </c:strRef>
          </c:cat>
          <c:val>
            <c:numRef>
              <c:f>'Ch17(118)'!$J$44</c:f>
              <c:numCache>
                <c:formatCode>#,##0.00</c:formatCode>
                <c:ptCount val="3"/>
                <c:pt idx="0">
                  <c:v>268.64</c:v>
                </c:pt>
                <c:pt idx="1">
                  <c:v>86.9</c:v>
                </c:pt>
                <c:pt idx="2">
                  <c:v>693.62</c:v>
                </c:pt>
              </c:numCache>
            </c:numRef>
          </c:val>
          <c:extLst>
            <c:ext xmlns:c16="http://schemas.microsoft.com/office/drawing/2014/chart" uri="{C3380CC4-5D6E-409C-BE32-E72D297353CC}">
              <c16:uniqueId val="{00000000-C5C7-4B1C-87A3-E0CDAEF9B451}"/>
            </c:ext>
          </c:extLst>
        </c:ser>
        <c:dLbls>
          <c:dLblPos val="outEnd"/>
          <c:showLegendKey val="0"/>
          <c:showVal val="1"/>
          <c:showCatName val="0"/>
          <c:showSerName val="0"/>
          <c:showPercent val="0"/>
          <c:showBubbleSize val="0"/>
        </c:dLbls>
        <c:gapWidth val="150"/>
        <c:axId val="1711001216"/>
        <c:axId val="1711004128"/>
      </c:barChart>
      <c:catAx>
        <c:axId val="1711001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004128"/>
        <c:crosses val="autoZero"/>
        <c:auto val="1"/>
        <c:lblAlgn val="ctr"/>
        <c:lblOffset val="100"/>
        <c:noMultiLvlLbl val="0"/>
      </c:catAx>
      <c:valAx>
        <c:axId val="1711004128"/>
        <c:scaling>
          <c:orientation val="minMax"/>
        </c:scaling>
        <c:delete val="1"/>
        <c:axPos val="t"/>
        <c:numFmt formatCode="#,##0.00" sourceLinked="1"/>
        <c:majorTickMark val="none"/>
        <c:minorTickMark val="none"/>
        <c:tickLblPos val="nextTo"/>
        <c:crossAx val="171100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[Ch17-Excel365-IntroDataAnalysis.xlsx]Ch17(118)!PivotTable6</c:name>
    <c:fmtId val="4"/>
  </c:pivotSource>
  <c:chart>
    <c:title>
      <c:tx>
        <c:strRef>
          <c:f>'Ch17(118)'!$M$44</c:f>
          <c:strCache>
            <c:ptCount val="1"/>
            <c:pt idx="0">
              <c:v>Histogram: Count Sales ($) by Sales Category with Lower (Included) and Upper (Not Included) Limits</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060228452751817"/>
          <c:y val="0.40575757575757576"/>
          <c:w val="0.65524402907580481"/>
          <c:h val="0.50088904795991396"/>
        </c:manualLayout>
      </c:layout>
      <c:barChart>
        <c:barDir val="bar"/>
        <c:grouping val="clustered"/>
        <c:varyColors val="0"/>
        <c:ser>
          <c:idx val="0"/>
          <c:order val="0"/>
          <c:tx>
            <c:strRef>
              <c:f>'Ch17(118)'!$M$44</c:f>
              <c:strCache>
                <c:ptCount val="1"/>
                <c:pt idx="0">
                  <c:v>Total</c:v>
                </c:pt>
              </c:strCache>
            </c:strRef>
          </c:tx>
          <c:spPr>
            <a:solidFill>
              <a:schemeClr val="accent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'Ch17(118)'!$M$44</c:f>
              <c:strCache>
                <c:ptCount val="4"/>
                <c:pt idx="0">
                  <c:v>0 up to 50</c:v>
                </c:pt>
                <c:pt idx="1">
                  <c:v>50 up to 100</c:v>
                </c:pt>
                <c:pt idx="2">
                  <c:v>100 up to 150</c:v>
                </c:pt>
                <c:pt idx="3">
                  <c:v>150 up to 200</c:v>
                </c:pt>
              </c:strCache>
            </c:strRef>
          </c:cat>
          <c:val>
            <c:numRef>
              <c:f>'Ch17(118)'!$M$44</c:f>
              <c:numCache>
                <c:formatCode>General</c:formatCode>
                <c:ptCount val="4"/>
                <c:pt idx="0">
                  <c:v>6</c:v>
                </c:pt>
                <c:pt idx="1">
                  <c:v>5</c:v>
                </c:pt>
                <c:pt idx="2">
                  <c:v>1</c:v>
                </c:pt>
                <c:pt idx="3">
                  <c:v>2</c:v>
                </c:pt>
              </c:numCache>
            </c:numRef>
          </c:val>
          <c:extLst>
            <c:ext xmlns:c16="http://schemas.microsoft.com/office/drawing/2014/chart" uri="{C3380CC4-5D6E-409C-BE32-E72D297353CC}">
              <c16:uniqueId val="{00000000-368F-46F2-B032-8DE657FB07C4}"/>
            </c:ext>
          </c:extLst>
        </c:ser>
        <c:dLbls>
          <c:dLblPos val="outEnd"/>
          <c:showLegendKey val="0"/>
          <c:showVal val="1"/>
          <c:showCatName val="0"/>
          <c:showSerName val="0"/>
          <c:showPercent val="0"/>
          <c:showBubbleSize val="0"/>
        </c:dLbls>
        <c:gapWidth val="0"/>
        <c:axId val="1996483184"/>
        <c:axId val="1996487760"/>
      </c:barChart>
      <c:catAx>
        <c:axId val="19964831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487760"/>
        <c:crosses val="autoZero"/>
        <c:auto val="1"/>
        <c:lblAlgn val="ctr"/>
        <c:lblOffset val="100"/>
        <c:noMultiLvlLbl val="0"/>
      </c:catAx>
      <c:valAx>
        <c:axId val="1996487760"/>
        <c:scaling>
          <c:orientation val="minMax"/>
        </c:scaling>
        <c:delete val="1"/>
        <c:axPos val="t"/>
        <c:numFmt formatCode="General" sourceLinked="1"/>
        <c:majorTickMark val="none"/>
        <c:minorTickMark val="none"/>
        <c:tickLblPos val="nextTo"/>
        <c:crossAx val="199648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[Ch17-Excel365-IntroDataAnalysis.xlsx]CrossTabAndChart!PivotTable25</c:name>
    <c:fmtId val="0"/>
  </c:pivotSource>
  <c:chart>
    <c:title>
      <c:tx>
        <c:strRef>
          <c:f>CrossTabAndChart!$E$1</c:f>
          <c:strCache>
            <c:ptCount val="1"/>
            <c:pt idx="0">
              <c:v>Transactional Count by Product and Sales Rep for 2022</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CrossTabAndChart!$E$1</c:f>
              <c:strCache>
                <c:ptCount val="1"/>
                <c:pt idx="0">
                  <c:v>Chantel Mims</c:v>
                </c:pt>
              </c:strCache>
            </c:strRef>
          </c:tx>
          <c:spPr>
            <a:solidFill>
              <a:schemeClr val="accent1"/>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103</c:v>
                </c:pt>
                <c:pt idx="1">
                  <c:v>120</c:v>
                </c:pt>
                <c:pt idx="2">
                  <c:v>105</c:v>
                </c:pt>
                <c:pt idx="3">
                  <c:v>109</c:v>
                </c:pt>
                <c:pt idx="4">
                  <c:v>90</c:v>
                </c:pt>
              </c:numCache>
            </c:numRef>
          </c:val>
          <c:extLst>
            <c:ext xmlns:c16="http://schemas.microsoft.com/office/drawing/2014/chart" uri="{C3380CC4-5D6E-409C-BE32-E72D297353CC}">
              <c16:uniqueId val="{00000000-DB09-4A26-9AB3-8A6BA8F8ACCF}"/>
            </c:ext>
          </c:extLst>
        </c:ser>
        <c:ser>
          <c:idx val="1"/>
          <c:order val="1"/>
          <c:tx>
            <c:strRef>
              <c:f>CrossTabAndChart!$E$1</c:f>
              <c:strCache>
                <c:ptCount val="1"/>
                <c:pt idx="0">
                  <c:v>Hien Pham</c:v>
                </c:pt>
              </c:strCache>
            </c:strRef>
          </c:tx>
          <c:spPr>
            <a:solidFill>
              <a:schemeClr val="accent2"/>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139</c:v>
                </c:pt>
                <c:pt idx="1">
                  <c:v>123</c:v>
                </c:pt>
                <c:pt idx="2">
                  <c:v>125</c:v>
                </c:pt>
                <c:pt idx="3">
                  <c:v>101</c:v>
                </c:pt>
                <c:pt idx="4">
                  <c:v>114</c:v>
                </c:pt>
              </c:numCache>
            </c:numRef>
          </c:val>
          <c:extLst>
            <c:ext xmlns:c16="http://schemas.microsoft.com/office/drawing/2014/chart" uri="{C3380CC4-5D6E-409C-BE32-E72D297353CC}">
              <c16:uniqueId val="{00000001-DB09-4A26-9AB3-8A6BA8F8ACCF}"/>
            </c:ext>
          </c:extLst>
        </c:ser>
        <c:ser>
          <c:idx val="2"/>
          <c:order val="2"/>
          <c:tx>
            <c:strRef>
              <c:f>CrossTabAndChart!$E$1</c:f>
              <c:strCache>
                <c:ptCount val="1"/>
                <c:pt idx="0">
                  <c:v>Janis Figueroa</c:v>
                </c:pt>
              </c:strCache>
            </c:strRef>
          </c:tx>
          <c:spPr>
            <a:solidFill>
              <a:schemeClr val="accent3"/>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45</c:v>
                </c:pt>
                <c:pt idx="1">
                  <c:v>54</c:v>
                </c:pt>
                <c:pt idx="2">
                  <c:v>54</c:v>
                </c:pt>
                <c:pt idx="3">
                  <c:v>57</c:v>
                </c:pt>
                <c:pt idx="4">
                  <c:v>49</c:v>
                </c:pt>
              </c:numCache>
            </c:numRef>
          </c:val>
          <c:extLst>
            <c:ext xmlns:c16="http://schemas.microsoft.com/office/drawing/2014/chart" uri="{C3380CC4-5D6E-409C-BE32-E72D297353CC}">
              <c16:uniqueId val="{00000002-DB09-4A26-9AB3-8A6BA8F8ACCF}"/>
            </c:ext>
          </c:extLst>
        </c:ser>
        <c:ser>
          <c:idx val="3"/>
          <c:order val="3"/>
          <c:tx>
            <c:strRef>
              <c:f>CrossTabAndChart!$E$1</c:f>
              <c:strCache>
                <c:ptCount val="1"/>
                <c:pt idx="0">
                  <c:v>Kiki Sho</c:v>
                </c:pt>
              </c:strCache>
            </c:strRef>
          </c:tx>
          <c:spPr>
            <a:solidFill>
              <a:schemeClr val="accent4"/>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60</c:v>
                </c:pt>
                <c:pt idx="1">
                  <c:v>60</c:v>
                </c:pt>
                <c:pt idx="2">
                  <c:v>45</c:v>
                </c:pt>
                <c:pt idx="3">
                  <c:v>54</c:v>
                </c:pt>
                <c:pt idx="4">
                  <c:v>53</c:v>
                </c:pt>
              </c:numCache>
            </c:numRef>
          </c:val>
          <c:extLst>
            <c:ext xmlns:c16="http://schemas.microsoft.com/office/drawing/2014/chart" uri="{C3380CC4-5D6E-409C-BE32-E72D297353CC}">
              <c16:uniqueId val="{00000003-DB09-4A26-9AB3-8A6BA8F8ACCF}"/>
            </c:ext>
          </c:extLst>
        </c:ser>
        <c:ser>
          <c:idx val="4"/>
          <c:order val="4"/>
          <c:tx>
            <c:strRef>
              <c:f>CrossTabAndChart!$E$1</c:f>
              <c:strCache>
                <c:ptCount val="1"/>
                <c:pt idx="0">
                  <c:v>Tynia Malone</c:v>
                </c:pt>
              </c:strCache>
            </c:strRef>
          </c:tx>
          <c:spPr>
            <a:solidFill>
              <a:schemeClr val="accent5"/>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69</c:v>
                </c:pt>
                <c:pt idx="1">
                  <c:v>52</c:v>
                </c:pt>
                <c:pt idx="2">
                  <c:v>66</c:v>
                </c:pt>
                <c:pt idx="3">
                  <c:v>51</c:v>
                </c:pt>
                <c:pt idx="4">
                  <c:v>53</c:v>
                </c:pt>
              </c:numCache>
            </c:numRef>
          </c:val>
          <c:extLst>
            <c:ext xmlns:c16="http://schemas.microsoft.com/office/drawing/2014/chart" uri="{C3380CC4-5D6E-409C-BE32-E72D297353CC}">
              <c16:uniqueId val="{00000004-DB09-4A26-9AB3-8A6BA8F8ACCF}"/>
            </c:ext>
          </c:extLst>
        </c:ser>
        <c:dLbls>
          <c:showLegendKey val="0"/>
          <c:showVal val="0"/>
          <c:showCatName val="0"/>
          <c:showSerName val="0"/>
          <c:showPercent val="0"/>
          <c:showBubbleSize val="0"/>
        </c:dLbls>
        <c:gapWidth val="219"/>
        <c:overlap val="-27"/>
        <c:axId val="273135935"/>
        <c:axId val="273136767"/>
      </c:barChart>
      <c:catAx>
        <c:axId val="27313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36767"/>
        <c:crosses val="autoZero"/>
        <c:auto val="1"/>
        <c:lblAlgn val="ctr"/>
        <c:lblOffset val="100"/>
        <c:noMultiLvlLbl val="0"/>
      </c:catAx>
      <c:valAx>
        <c:axId val="273136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3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[Ch17-Excel365-IntroDataAnalysis.xlsx]CrossTabAndChart!PivotTable25</c:name>
    <c:fmtId val="3"/>
  </c:pivotSource>
  <c:chart>
    <c:title>
      <c:tx>
        <c:strRef>
          <c:f>CrossTabAndChart!$E$1</c:f>
          <c:strCache>
            <c:ptCount val="1"/>
            <c:pt idx="0">
              <c:v>Transactional Count by Product and Sales Rep for 2022</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CrossTabAndChart!$E$1</c:f>
              <c:strCache>
                <c:ptCount val="1"/>
                <c:pt idx="0">
                  <c:v>Chantel Mims</c:v>
                </c:pt>
              </c:strCache>
            </c:strRef>
          </c:tx>
          <c:spPr>
            <a:solidFill>
              <a:schemeClr val="accent1"/>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103</c:v>
                </c:pt>
                <c:pt idx="1">
                  <c:v>120</c:v>
                </c:pt>
                <c:pt idx="2">
                  <c:v>105</c:v>
                </c:pt>
                <c:pt idx="3">
                  <c:v>109</c:v>
                </c:pt>
                <c:pt idx="4">
                  <c:v>90</c:v>
                </c:pt>
              </c:numCache>
            </c:numRef>
          </c:val>
          <c:extLst>
            <c:ext xmlns:c16="http://schemas.microsoft.com/office/drawing/2014/chart" uri="{C3380CC4-5D6E-409C-BE32-E72D297353CC}">
              <c16:uniqueId val="{00000000-781B-4FDF-8FBF-46494CEB44E3}"/>
            </c:ext>
          </c:extLst>
        </c:ser>
        <c:ser>
          <c:idx val="1"/>
          <c:order val="1"/>
          <c:tx>
            <c:strRef>
              <c:f>CrossTabAndChart!$E$1</c:f>
              <c:strCache>
                <c:ptCount val="1"/>
                <c:pt idx="0">
                  <c:v>Hien Pham</c:v>
                </c:pt>
              </c:strCache>
            </c:strRef>
          </c:tx>
          <c:spPr>
            <a:solidFill>
              <a:schemeClr val="accent2"/>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139</c:v>
                </c:pt>
                <c:pt idx="1">
                  <c:v>123</c:v>
                </c:pt>
                <c:pt idx="2">
                  <c:v>125</c:v>
                </c:pt>
                <c:pt idx="3">
                  <c:v>101</c:v>
                </c:pt>
                <c:pt idx="4">
                  <c:v>114</c:v>
                </c:pt>
              </c:numCache>
            </c:numRef>
          </c:val>
          <c:extLst>
            <c:ext xmlns:c16="http://schemas.microsoft.com/office/drawing/2014/chart" uri="{C3380CC4-5D6E-409C-BE32-E72D297353CC}">
              <c16:uniqueId val="{00000001-781B-4FDF-8FBF-46494CEB44E3}"/>
            </c:ext>
          </c:extLst>
        </c:ser>
        <c:ser>
          <c:idx val="2"/>
          <c:order val="2"/>
          <c:tx>
            <c:strRef>
              <c:f>CrossTabAndChart!$E$1</c:f>
              <c:strCache>
                <c:ptCount val="1"/>
                <c:pt idx="0">
                  <c:v>Janis Figueroa</c:v>
                </c:pt>
              </c:strCache>
            </c:strRef>
          </c:tx>
          <c:spPr>
            <a:solidFill>
              <a:schemeClr val="accent3"/>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45</c:v>
                </c:pt>
                <c:pt idx="1">
                  <c:v>54</c:v>
                </c:pt>
                <c:pt idx="2">
                  <c:v>54</c:v>
                </c:pt>
                <c:pt idx="3">
                  <c:v>57</c:v>
                </c:pt>
                <c:pt idx="4">
                  <c:v>49</c:v>
                </c:pt>
              </c:numCache>
            </c:numRef>
          </c:val>
          <c:extLst>
            <c:ext xmlns:c16="http://schemas.microsoft.com/office/drawing/2014/chart" uri="{C3380CC4-5D6E-409C-BE32-E72D297353CC}">
              <c16:uniqueId val="{00000002-781B-4FDF-8FBF-46494CEB44E3}"/>
            </c:ext>
          </c:extLst>
        </c:ser>
        <c:ser>
          <c:idx val="3"/>
          <c:order val="3"/>
          <c:tx>
            <c:strRef>
              <c:f>CrossTabAndChart!$E$1</c:f>
              <c:strCache>
                <c:ptCount val="1"/>
                <c:pt idx="0">
                  <c:v>Kiki Sho</c:v>
                </c:pt>
              </c:strCache>
            </c:strRef>
          </c:tx>
          <c:spPr>
            <a:solidFill>
              <a:schemeClr val="accent4"/>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60</c:v>
                </c:pt>
                <c:pt idx="1">
                  <c:v>60</c:v>
                </c:pt>
                <c:pt idx="2">
                  <c:v>45</c:v>
                </c:pt>
                <c:pt idx="3">
                  <c:v>54</c:v>
                </c:pt>
                <c:pt idx="4">
                  <c:v>53</c:v>
                </c:pt>
              </c:numCache>
            </c:numRef>
          </c:val>
          <c:extLst>
            <c:ext xmlns:c16="http://schemas.microsoft.com/office/drawing/2014/chart" uri="{C3380CC4-5D6E-409C-BE32-E72D297353CC}">
              <c16:uniqueId val="{00000003-781B-4FDF-8FBF-46494CEB44E3}"/>
            </c:ext>
          </c:extLst>
        </c:ser>
        <c:ser>
          <c:idx val="4"/>
          <c:order val="4"/>
          <c:tx>
            <c:strRef>
              <c:f>CrossTabAndChart!$E$1</c:f>
              <c:strCache>
                <c:ptCount val="1"/>
                <c:pt idx="0">
                  <c:v>Tynia Malone</c:v>
                </c:pt>
              </c:strCache>
            </c:strRef>
          </c:tx>
          <c:spPr>
            <a:solidFill>
              <a:schemeClr val="accent5"/>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69</c:v>
                </c:pt>
                <c:pt idx="1">
                  <c:v>52</c:v>
                </c:pt>
                <c:pt idx="2">
                  <c:v>66</c:v>
                </c:pt>
                <c:pt idx="3">
                  <c:v>51</c:v>
                </c:pt>
                <c:pt idx="4">
                  <c:v>53</c:v>
                </c:pt>
              </c:numCache>
            </c:numRef>
          </c:val>
          <c:extLst>
            <c:ext xmlns:c16="http://schemas.microsoft.com/office/drawing/2014/chart" uri="{C3380CC4-5D6E-409C-BE32-E72D297353CC}">
              <c16:uniqueId val="{00000004-781B-4FDF-8FBF-46494CEB44E3}"/>
            </c:ext>
          </c:extLst>
        </c:ser>
        <c:dLbls>
          <c:showLegendKey val="0"/>
          <c:showVal val="0"/>
          <c:showCatName val="0"/>
          <c:showSerName val="0"/>
          <c:showPercent val="0"/>
          <c:showBubbleSize val="0"/>
        </c:dLbls>
        <c:gapWidth val="219"/>
        <c:overlap val="100"/>
        <c:axId val="273135935"/>
        <c:axId val="273136767"/>
      </c:barChart>
      <c:catAx>
        <c:axId val="27313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36767"/>
        <c:crosses val="autoZero"/>
        <c:auto val="1"/>
        <c:lblAlgn val="ctr"/>
        <c:lblOffset val="100"/>
        <c:noMultiLvlLbl val="0"/>
      </c:catAx>
      <c:valAx>
        <c:axId val="273136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3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[Ch17-Excel365-IntroDataAnalysis.xlsx]CrossTabAndChart!PivotTable25</c:name>
    <c:fmtId val="8"/>
  </c:pivotSource>
  <c:chart>
    <c:title>
      <c:tx>
        <c:strRef>
          <c:f>CrossTabAndChart!$E$1</c:f>
          <c:strCache>
            <c:ptCount val="1"/>
            <c:pt idx="0">
              <c:v>Transactional Count by Product and Sales Rep for 2022</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CrossTabAndChart!$E$1</c:f>
              <c:strCache>
                <c:ptCount val="1"/>
                <c:pt idx="0">
                  <c:v>Chantel Mims</c:v>
                </c:pt>
              </c:strCache>
            </c:strRef>
          </c:tx>
          <c:spPr>
            <a:solidFill>
              <a:schemeClr val="accent1"/>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103</c:v>
                </c:pt>
                <c:pt idx="1">
                  <c:v>120</c:v>
                </c:pt>
                <c:pt idx="2">
                  <c:v>105</c:v>
                </c:pt>
                <c:pt idx="3">
                  <c:v>109</c:v>
                </c:pt>
                <c:pt idx="4">
                  <c:v>90</c:v>
                </c:pt>
              </c:numCache>
            </c:numRef>
          </c:val>
          <c:extLst>
            <c:ext xmlns:c16="http://schemas.microsoft.com/office/drawing/2014/chart" uri="{C3380CC4-5D6E-409C-BE32-E72D297353CC}">
              <c16:uniqueId val="{00000000-11E1-4995-A950-A7D7A8855302}"/>
            </c:ext>
          </c:extLst>
        </c:ser>
        <c:ser>
          <c:idx val="1"/>
          <c:order val="1"/>
          <c:tx>
            <c:strRef>
              <c:f>CrossTabAndChart!$E$1</c:f>
              <c:strCache>
                <c:ptCount val="1"/>
                <c:pt idx="0">
                  <c:v>Hien Pham</c:v>
                </c:pt>
              </c:strCache>
            </c:strRef>
          </c:tx>
          <c:spPr>
            <a:solidFill>
              <a:schemeClr val="accent2"/>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139</c:v>
                </c:pt>
                <c:pt idx="1">
                  <c:v>123</c:v>
                </c:pt>
                <c:pt idx="2">
                  <c:v>125</c:v>
                </c:pt>
                <c:pt idx="3">
                  <c:v>101</c:v>
                </c:pt>
                <c:pt idx="4">
                  <c:v>114</c:v>
                </c:pt>
              </c:numCache>
            </c:numRef>
          </c:val>
          <c:extLst>
            <c:ext xmlns:c16="http://schemas.microsoft.com/office/drawing/2014/chart" uri="{C3380CC4-5D6E-409C-BE32-E72D297353CC}">
              <c16:uniqueId val="{00000001-11E1-4995-A950-A7D7A8855302}"/>
            </c:ext>
          </c:extLst>
        </c:ser>
        <c:ser>
          <c:idx val="2"/>
          <c:order val="2"/>
          <c:tx>
            <c:strRef>
              <c:f>CrossTabAndChart!$E$1</c:f>
              <c:strCache>
                <c:ptCount val="1"/>
                <c:pt idx="0">
                  <c:v>Janis Figueroa</c:v>
                </c:pt>
              </c:strCache>
            </c:strRef>
          </c:tx>
          <c:spPr>
            <a:solidFill>
              <a:schemeClr val="accent3"/>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45</c:v>
                </c:pt>
                <c:pt idx="1">
                  <c:v>54</c:v>
                </c:pt>
                <c:pt idx="2">
                  <c:v>54</c:v>
                </c:pt>
                <c:pt idx="3">
                  <c:v>57</c:v>
                </c:pt>
                <c:pt idx="4">
                  <c:v>49</c:v>
                </c:pt>
              </c:numCache>
            </c:numRef>
          </c:val>
          <c:extLst>
            <c:ext xmlns:c16="http://schemas.microsoft.com/office/drawing/2014/chart" uri="{C3380CC4-5D6E-409C-BE32-E72D297353CC}">
              <c16:uniqueId val="{00000002-11E1-4995-A950-A7D7A8855302}"/>
            </c:ext>
          </c:extLst>
        </c:ser>
        <c:ser>
          <c:idx val="3"/>
          <c:order val="3"/>
          <c:tx>
            <c:strRef>
              <c:f>CrossTabAndChart!$E$1</c:f>
              <c:strCache>
                <c:ptCount val="1"/>
                <c:pt idx="0">
                  <c:v>Kiki Sho</c:v>
                </c:pt>
              </c:strCache>
            </c:strRef>
          </c:tx>
          <c:spPr>
            <a:solidFill>
              <a:schemeClr val="accent4"/>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60</c:v>
                </c:pt>
                <c:pt idx="1">
                  <c:v>60</c:v>
                </c:pt>
                <c:pt idx="2">
                  <c:v>45</c:v>
                </c:pt>
                <c:pt idx="3">
                  <c:v>54</c:v>
                </c:pt>
                <c:pt idx="4">
                  <c:v>53</c:v>
                </c:pt>
              </c:numCache>
            </c:numRef>
          </c:val>
          <c:extLst>
            <c:ext xmlns:c16="http://schemas.microsoft.com/office/drawing/2014/chart" uri="{C3380CC4-5D6E-409C-BE32-E72D297353CC}">
              <c16:uniqueId val="{00000003-11E1-4995-A950-A7D7A8855302}"/>
            </c:ext>
          </c:extLst>
        </c:ser>
        <c:ser>
          <c:idx val="4"/>
          <c:order val="4"/>
          <c:tx>
            <c:strRef>
              <c:f>CrossTabAndChart!$E$1</c:f>
              <c:strCache>
                <c:ptCount val="1"/>
                <c:pt idx="0">
                  <c:v>Tynia Malone</c:v>
                </c:pt>
              </c:strCache>
            </c:strRef>
          </c:tx>
          <c:spPr>
            <a:solidFill>
              <a:schemeClr val="accent5"/>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69</c:v>
                </c:pt>
                <c:pt idx="1">
                  <c:v>52</c:v>
                </c:pt>
                <c:pt idx="2">
                  <c:v>66</c:v>
                </c:pt>
                <c:pt idx="3">
                  <c:v>51</c:v>
                </c:pt>
                <c:pt idx="4">
                  <c:v>53</c:v>
                </c:pt>
              </c:numCache>
            </c:numRef>
          </c:val>
          <c:extLst>
            <c:ext xmlns:c16="http://schemas.microsoft.com/office/drawing/2014/chart" uri="{C3380CC4-5D6E-409C-BE32-E72D297353CC}">
              <c16:uniqueId val="{00000004-11E1-4995-A950-A7D7A8855302}"/>
            </c:ext>
          </c:extLst>
        </c:ser>
        <c:dLbls>
          <c:showLegendKey val="0"/>
          <c:showVal val="0"/>
          <c:showCatName val="0"/>
          <c:showSerName val="0"/>
          <c:showPercent val="0"/>
          <c:showBubbleSize val="0"/>
        </c:dLbls>
        <c:gapWidth val="219"/>
        <c:overlap val="-27"/>
        <c:axId val="273135935"/>
        <c:axId val="273136767"/>
      </c:barChart>
      <c:catAx>
        <c:axId val="27313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36767"/>
        <c:crosses val="autoZero"/>
        <c:auto val="1"/>
        <c:lblAlgn val="ctr"/>
        <c:lblOffset val="100"/>
        <c:noMultiLvlLbl val="0"/>
      </c:catAx>
      <c:valAx>
        <c:axId val="273136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3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[Ch17-Excel365-IntroDataAnalysis.xlsx]CrossTabAndChart!PivotTable25</c:name>
    <c:fmtId val="11"/>
  </c:pivotSource>
  <c:chart>
    <c:title>
      <c:tx>
        <c:strRef>
          <c:f>CrossTabAndChart!$E$1</c:f>
          <c:strCache>
            <c:ptCount val="1"/>
            <c:pt idx="0">
              <c:v>Transactional Count by Product and Sales Rep for 2022</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CrossTabAndChart!$E$1</c:f>
              <c:strCache>
                <c:ptCount val="1"/>
                <c:pt idx="0">
                  <c:v>Chantel Mims</c:v>
                </c:pt>
              </c:strCache>
            </c:strRef>
          </c:tx>
          <c:spPr>
            <a:solidFill>
              <a:schemeClr val="accent1"/>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103</c:v>
                </c:pt>
                <c:pt idx="1">
                  <c:v>120</c:v>
                </c:pt>
                <c:pt idx="2">
                  <c:v>105</c:v>
                </c:pt>
                <c:pt idx="3">
                  <c:v>109</c:v>
                </c:pt>
                <c:pt idx="4">
                  <c:v>90</c:v>
                </c:pt>
              </c:numCache>
            </c:numRef>
          </c:val>
          <c:extLst>
            <c:ext xmlns:c16="http://schemas.microsoft.com/office/drawing/2014/chart" uri="{C3380CC4-5D6E-409C-BE32-E72D297353CC}">
              <c16:uniqueId val="{00000000-6EDB-4FC5-9D2D-27FCAED792B8}"/>
            </c:ext>
          </c:extLst>
        </c:ser>
        <c:ser>
          <c:idx val="1"/>
          <c:order val="1"/>
          <c:tx>
            <c:strRef>
              <c:f>CrossTabAndChart!$E$1</c:f>
              <c:strCache>
                <c:ptCount val="1"/>
                <c:pt idx="0">
                  <c:v>Hien Pham</c:v>
                </c:pt>
              </c:strCache>
            </c:strRef>
          </c:tx>
          <c:spPr>
            <a:solidFill>
              <a:schemeClr val="accent2"/>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139</c:v>
                </c:pt>
                <c:pt idx="1">
                  <c:v>123</c:v>
                </c:pt>
                <c:pt idx="2">
                  <c:v>125</c:v>
                </c:pt>
                <c:pt idx="3">
                  <c:v>101</c:v>
                </c:pt>
                <c:pt idx="4">
                  <c:v>114</c:v>
                </c:pt>
              </c:numCache>
            </c:numRef>
          </c:val>
          <c:extLst>
            <c:ext xmlns:c16="http://schemas.microsoft.com/office/drawing/2014/chart" uri="{C3380CC4-5D6E-409C-BE32-E72D297353CC}">
              <c16:uniqueId val="{00000001-6EDB-4FC5-9D2D-27FCAED792B8}"/>
            </c:ext>
          </c:extLst>
        </c:ser>
        <c:ser>
          <c:idx val="2"/>
          <c:order val="2"/>
          <c:tx>
            <c:strRef>
              <c:f>CrossTabAndChart!$E$1</c:f>
              <c:strCache>
                <c:ptCount val="1"/>
                <c:pt idx="0">
                  <c:v>Janis Figueroa</c:v>
                </c:pt>
              </c:strCache>
            </c:strRef>
          </c:tx>
          <c:spPr>
            <a:solidFill>
              <a:schemeClr val="accent3"/>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45</c:v>
                </c:pt>
                <c:pt idx="1">
                  <c:v>54</c:v>
                </c:pt>
                <c:pt idx="2">
                  <c:v>54</c:v>
                </c:pt>
                <c:pt idx="3">
                  <c:v>57</c:v>
                </c:pt>
                <c:pt idx="4">
                  <c:v>49</c:v>
                </c:pt>
              </c:numCache>
            </c:numRef>
          </c:val>
          <c:extLst>
            <c:ext xmlns:c16="http://schemas.microsoft.com/office/drawing/2014/chart" uri="{C3380CC4-5D6E-409C-BE32-E72D297353CC}">
              <c16:uniqueId val="{00000002-6EDB-4FC5-9D2D-27FCAED792B8}"/>
            </c:ext>
          </c:extLst>
        </c:ser>
        <c:ser>
          <c:idx val="3"/>
          <c:order val="3"/>
          <c:tx>
            <c:strRef>
              <c:f>CrossTabAndChart!$E$1</c:f>
              <c:strCache>
                <c:ptCount val="1"/>
                <c:pt idx="0">
                  <c:v>Kiki Sho</c:v>
                </c:pt>
              </c:strCache>
            </c:strRef>
          </c:tx>
          <c:spPr>
            <a:solidFill>
              <a:schemeClr val="accent4"/>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60</c:v>
                </c:pt>
                <c:pt idx="1">
                  <c:v>60</c:v>
                </c:pt>
                <c:pt idx="2">
                  <c:v>45</c:v>
                </c:pt>
                <c:pt idx="3">
                  <c:v>54</c:v>
                </c:pt>
                <c:pt idx="4">
                  <c:v>53</c:v>
                </c:pt>
              </c:numCache>
            </c:numRef>
          </c:val>
          <c:extLst>
            <c:ext xmlns:c16="http://schemas.microsoft.com/office/drawing/2014/chart" uri="{C3380CC4-5D6E-409C-BE32-E72D297353CC}">
              <c16:uniqueId val="{00000003-6EDB-4FC5-9D2D-27FCAED792B8}"/>
            </c:ext>
          </c:extLst>
        </c:ser>
        <c:ser>
          <c:idx val="4"/>
          <c:order val="4"/>
          <c:tx>
            <c:strRef>
              <c:f>CrossTabAndChart!$E$1</c:f>
              <c:strCache>
                <c:ptCount val="1"/>
                <c:pt idx="0">
                  <c:v>Tynia Malone</c:v>
                </c:pt>
              </c:strCache>
            </c:strRef>
          </c:tx>
          <c:spPr>
            <a:solidFill>
              <a:schemeClr val="accent5"/>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69</c:v>
                </c:pt>
                <c:pt idx="1">
                  <c:v>52</c:v>
                </c:pt>
                <c:pt idx="2">
                  <c:v>66</c:v>
                </c:pt>
                <c:pt idx="3">
                  <c:v>51</c:v>
                </c:pt>
                <c:pt idx="4">
                  <c:v>53</c:v>
                </c:pt>
              </c:numCache>
            </c:numRef>
          </c:val>
          <c:extLst>
            <c:ext xmlns:c16="http://schemas.microsoft.com/office/drawing/2014/chart" uri="{C3380CC4-5D6E-409C-BE32-E72D297353CC}">
              <c16:uniqueId val="{00000004-6EDB-4FC5-9D2D-27FCAED792B8}"/>
            </c:ext>
          </c:extLst>
        </c:ser>
        <c:dLbls>
          <c:showLegendKey val="0"/>
          <c:showVal val="0"/>
          <c:showCatName val="0"/>
          <c:showSerName val="0"/>
          <c:showPercent val="0"/>
          <c:showBubbleSize val="0"/>
        </c:dLbls>
        <c:gapWidth val="125"/>
        <c:overlap val="100"/>
        <c:axId val="273135935"/>
        <c:axId val="273136767"/>
      </c:barChart>
      <c:catAx>
        <c:axId val="27313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36767"/>
        <c:crosses val="autoZero"/>
        <c:auto val="1"/>
        <c:lblAlgn val="ctr"/>
        <c:lblOffset val="100"/>
        <c:noMultiLvlLbl val="0"/>
      </c:catAx>
      <c:valAx>
        <c:axId val="2731367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3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[Ch17-Excel365-IntroDataAnalysis.xlsx]CrossTabAndChart!PivotTable25</c:name>
    <c:fmtId val="12"/>
  </c:pivotSource>
  <c:chart>
    <c:title>
      <c:tx>
        <c:strRef>
          <c:f>CrossTabAndChart!$E$1</c:f>
          <c:strCache>
            <c:ptCount val="1"/>
            <c:pt idx="0">
              <c:v>Transactional Count by Product and Sales Rep for 2022</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CrossTabAndChart!$E$1</c:f>
              <c:strCache>
                <c:ptCount val="1"/>
                <c:pt idx="0">
                  <c:v>Chantel Mims</c:v>
                </c:pt>
              </c:strCache>
            </c:strRef>
          </c:tx>
          <c:spPr>
            <a:solidFill>
              <a:schemeClr val="accent1"/>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103</c:v>
                </c:pt>
                <c:pt idx="1">
                  <c:v>120</c:v>
                </c:pt>
                <c:pt idx="2">
                  <c:v>105</c:v>
                </c:pt>
                <c:pt idx="3">
                  <c:v>109</c:v>
                </c:pt>
                <c:pt idx="4">
                  <c:v>90</c:v>
                </c:pt>
              </c:numCache>
            </c:numRef>
          </c:val>
          <c:extLst>
            <c:ext xmlns:c16="http://schemas.microsoft.com/office/drawing/2014/chart" uri="{C3380CC4-5D6E-409C-BE32-E72D297353CC}">
              <c16:uniqueId val="{00000000-4F7A-4288-B4BD-DC75295A39A2}"/>
            </c:ext>
          </c:extLst>
        </c:ser>
        <c:ser>
          <c:idx val="1"/>
          <c:order val="1"/>
          <c:tx>
            <c:strRef>
              <c:f>CrossTabAndChart!$E$1</c:f>
              <c:strCache>
                <c:ptCount val="1"/>
                <c:pt idx="0">
                  <c:v>Hien Pham</c:v>
                </c:pt>
              </c:strCache>
            </c:strRef>
          </c:tx>
          <c:spPr>
            <a:solidFill>
              <a:schemeClr val="accent2"/>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139</c:v>
                </c:pt>
                <c:pt idx="1">
                  <c:v>123</c:v>
                </c:pt>
                <c:pt idx="2">
                  <c:v>125</c:v>
                </c:pt>
                <c:pt idx="3">
                  <c:v>101</c:v>
                </c:pt>
                <c:pt idx="4">
                  <c:v>114</c:v>
                </c:pt>
              </c:numCache>
            </c:numRef>
          </c:val>
          <c:extLst>
            <c:ext xmlns:c16="http://schemas.microsoft.com/office/drawing/2014/chart" uri="{C3380CC4-5D6E-409C-BE32-E72D297353CC}">
              <c16:uniqueId val="{00000001-4F7A-4288-B4BD-DC75295A39A2}"/>
            </c:ext>
          </c:extLst>
        </c:ser>
        <c:ser>
          <c:idx val="2"/>
          <c:order val="2"/>
          <c:tx>
            <c:strRef>
              <c:f>CrossTabAndChart!$E$1</c:f>
              <c:strCache>
                <c:ptCount val="1"/>
                <c:pt idx="0">
                  <c:v>Janis Figueroa</c:v>
                </c:pt>
              </c:strCache>
            </c:strRef>
          </c:tx>
          <c:spPr>
            <a:solidFill>
              <a:schemeClr val="accent3"/>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45</c:v>
                </c:pt>
                <c:pt idx="1">
                  <c:v>54</c:v>
                </c:pt>
                <c:pt idx="2">
                  <c:v>54</c:v>
                </c:pt>
                <c:pt idx="3">
                  <c:v>57</c:v>
                </c:pt>
                <c:pt idx="4">
                  <c:v>49</c:v>
                </c:pt>
              </c:numCache>
            </c:numRef>
          </c:val>
          <c:extLst>
            <c:ext xmlns:c16="http://schemas.microsoft.com/office/drawing/2014/chart" uri="{C3380CC4-5D6E-409C-BE32-E72D297353CC}">
              <c16:uniqueId val="{00000002-4F7A-4288-B4BD-DC75295A39A2}"/>
            </c:ext>
          </c:extLst>
        </c:ser>
        <c:ser>
          <c:idx val="3"/>
          <c:order val="3"/>
          <c:tx>
            <c:strRef>
              <c:f>CrossTabAndChart!$E$1</c:f>
              <c:strCache>
                <c:ptCount val="1"/>
                <c:pt idx="0">
                  <c:v>Kiki Sho</c:v>
                </c:pt>
              </c:strCache>
            </c:strRef>
          </c:tx>
          <c:spPr>
            <a:solidFill>
              <a:schemeClr val="accent4"/>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60</c:v>
                </c:pt>
                <c:pt idx="1">
                  <c:v>60</c:v>
                </c:pt>
                <c:pt idx="2">
                  <c:v>45</c:v>
                </c:pt>
                <c:pt idx="3">
                  <c:v>54</c:v>
                </c:pt>
                <c:pt idx="4">
                  <c:v>53</c:v>
                </c:pt>
              </c:numCache>
            </c:numRef>
          </c:val>
          <c:extLst>
            <c:ext xmlns:c16="http://schemas.microsoft.com/office/drawing/2014/chart" uri="{C3380CC4-5D6E-409C-BE32-E72D297353CC}">
              <c16:uniqueId val="{00000003-4F7A-4288-B4BD-DC75295A39A2}"/>
            </c:ext>
          </c:extLst>
        </c:ser>
        <c:ser>
          <c:idx val="4"/>
          <c:order val="4"/>
          <c:tx>
            <c:strRef>
              <c:f>CrossTabAndChart!$E$1</c:f>
              <c:strCache>
                <c:ptCount val="1"/>
                <c:pt idx="0">
                  <c:v>Tynia Malone</c:v>
                </c:pt>
              </c:strCache>
            </c:strRef>
          </c:tx>
          <c:spPr>
            <a:solidFill>
              <a:schemeClr val="accent5"/>
            </a:solidFill>
            <a:ln>
              <a:noFill/>
            </a:ln>
            <a:effectLst/>
          </c:spPr>
          <c:invertIfNegative val="0"/>
          <c:cat>
            <c:strRef>
              <c:f>CrossTabAndChart!$E$1</c:f>
              <c:strCache>
                <c:ptCount val="5"/>
                <c:pt idx="0">
                  <c:v>Crested Beaut</c:v>
                </c:pt>
                <c:pt idx="1">
                  <c:v>Majestic Beaut</c:v>
                </c:pt>
                <c:pt idx="2">
                  <c:v>Quad</c:v>
                </c:pt>
                <c:pt idx="3">
                  <c:v>Sunset</c:v>
                </c:pt>
                <c:pt idx="4">
                  <c:v>Yanaki</c:v>
                </c:pt>
              </c:strCache>
            </c:strRef>
          </c:cat>
          <c:val>
            <c:numRef>
              <c:f>CrossTabAndChart!$E$1</c:f>
              <c:numCache>
                <c:formatCode>#,##0</c:formatCode>
                <c:ptCount val="5"/>
                <c:pt idx="0">
                  <c:v>69</c:v>
                </c:pt>
                <c:pt idx="1">
                  <c:v>52</c:v>
                </c:pt>
                <c:pt idx="2">
                  <c:v>66</c:v>
                </c:pt>
                <c:pt idx="3">
                  <c:v>51</c:v>
                </c:pt>
                <c:pt idx="4">
                  <c:v>53</c:v>
                </c:pt>
              </c:numCache>
            </c:numRef>
          </c:val>
          <c:extLst>
            <c:ext xmlns:c16="http://schemas.microsoft.com/office/drawing/2014/chart" uri="{C3380CC4-5D6E-409C-BE32-E72D297353CC}">
              <c16:uniqueId val="{00000004-4F7A-4288-B4BD-DC75295A39A2}"/>
            </c:ext>
          </c:extLst>
        </c:ser>
        <c:dLbls>
          <c:showLegendKey val="0"/>
          <c:showVal val="0"/>
          <c:showCatName val="0"/>
          <c:showSerName val="0"/>
          <c:showPercent val="0"/>
          <c:showBubbleSize val="0"/>
        </c:dLbls>
        <c:gapWidth val="219"/>
        <c:axId val="273135935"/>
        <c:axId val="273136767"/>
      </c:barChart>
      <c:catAx>
        <c:axId val="27313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36767"/>
        <c:crosses val="autoZero"/>
        <c:auto val="1"/>
        <c:lblAlgn val="ctr"/>
        <c:lblOffset val="100"/>
        <c:noMultiLvlLbl val="0"/>
      </c:catAx>
      <c:valAx>
        <c:axId val="2731367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3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[Ch17-Excel365-IntroDataAnalysis.xlsx]Ch17(119-132an)!PivotTable1</c:name>
    <c:fmtId val="1"/>
  </c:pivotSource>
  <c:chart>
    <c:title>
      <c:tx>
        <c:strRef>
          <c:f>'Ch17(119-132an)'!$J$2</c:f>
          <c:strCache>
            <c:ptCount val="1"/>
            <c:pt idx="0">
              <c:v>Histogram: Count Sales ($) Between Lower (Included) and Upper (Not Included) Limits</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'Ch17(119-132an)'!$J$2</c:f>
              <c:strCache>
                <c:ptCount val="1"/>
                <c:pt idx="0">
                  <c:v>Total</c:v>
                </c:pt>
              </c:strCache>
            </c:strRef>
          </c:tx>
          <c:spPr>
            <a:solidFill>
              <a:schemeClr val="accent1"/>
            </a:solidFill>
            <a:ln w="190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'Ch17(119-132an)'!$J$2</c:f>
              <c:strCache>
                <c:ptCount val="4"/>
                <c:pt idx="0">
                  <c:v>0 up to 50</c:v>
                </c:pt>
                <c:pt idx="1">
                  <c:v>50 up to 100</c:v>
                </c:pt>
                <c:pt idx="2">
                  <c:v>100 up to 150</c:v>
                </c:pt>
                <c:pt idx="3">
                  <c:v>150 up to 200</c:v>
                </c:pt>
              </c:strCache>
            </c:strRef>
          </c:cat>
          <c:val>
            <c:numRef>
              <c:f>'Ch17(119-132an)'!$J$2</c:f>
              <c:numCache>
                <c:formatCode>General</c:formatCode>
                <c:ptCount val="4"/>
                <c:pt idx="0">
                  <c:v>6</c:v>
                </c:pt>
                <c:pt idx="1">
                  <c:v>5</c:v>
                </c:pt>
                <c:pt idx="2">
                  <c:v>1</c:v>
                </c:pt>
                <c:pt idx="3">
                  <c:v>2</c:v>
                </c:pt>
              </c:numCache>
            </c:numRef>
          </c:val>
          <c:extLst>
            <c:ext xmlns:c16="http://schemas.microsoft.com/office/drawing/2014/chart" uri="{C3380CC4-5D6E-409C-BE32-E72D297353CC}">
              <c16:uniqueId val="{00000000-652F-44A1-A6F2-30970FBE00BF}"/>
            </c:ext>
          </c:extLst>
        </c:ser>
        <c:dLbls>
          <c:dLblPos val="outEnd"/>
          <c:showLegendKey val="0"/>
          <c:showVal val="1"/>
          <c:showCatName val="0"/>
          <c:showSerName val="0"/>
          <c:showPercent val="0"/>
          <c:showBubbleSize val="0"/>
        </c:dLbls>
        <c:gapWidth val="0"/>
        <c:overlap val="-27"/>
        <c:axId val="556622944"/>
        <c:axId val="556620448"/>
      </c:barChart>
      <c:catAx>
        <c:axId val="5566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620448"/>
        <c:crosses val="autoZero"/>
        <c:auto val="1"/>
        <c:lblAlgn val="ctr"/>
        <c:lblOffset val="100"/>
        <c:noMultiLvlLbl val="0"/>
      </c:catAx>
      <c:valAx>
        <c:axId val="5566204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5662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[Ch17-Excel365-IntroDataAnalysis.xlsx]Ch17(133-135an)!PivotTable1</c:name>
    <c:fmtId val="1"/>
  </c:pivotSource>
  <c:chart>
    <c:title>
      <c:tx>
        <c:strRef>
          <c:f>'Ch17(133-135an)'!$H$4</c:f>
          <c:strCache>
            <c:ptCount val="1"/>
            <c:pt idx="0">
              <c:v>Total Clicks on Auto Listing by Date and Web Site for Vin Number = 1002</c:v>
            </c:pt>
          </c:strCache>
        </c:strRef>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1.2244404113732696E-2"/>
              <c:y val="-1.66310461192350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1.3629626738857932E-2"/>
              <c:y val="-2.13929508811398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5.3279449979172305E-2"/>
              <c:y val="-2.6154855643044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2.4404035228073967E-2"/>
              <c:y val="-3.5678665166854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3.2484841594985839E-2"/>
              <c:y val="-2.6154855643044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4.7946117777010961E-3"/>
              <c:y val="-2.6154855643044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'Ch17(133-135an)'!$H$4</c:f>
              <c:strCache>
                <c:ptCount val="1"/>
                <c:pt idx="0">
                  <c:v>Cars.com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'Ch17(133-135an)'!$H$4</c:f>
              <c:strCache>
                <c:ptCount val="5"/>
                <c:pt idx="0">
                  <c:v>5/10/21</c:v>
                </c:pt>
                <c:pt idx="1">
                  <c:v>5/11/21</c:v>
                </c:pt>
                <c:pt idx="2">
                  <c:v>5/12/21</c:v>
                </c:pt>
                <c:pt idx="3">
                  <c:v>5/13/21</c:v>
                </c:pt>
                <c:pt idx="4">
                  <c:v>5/14/21</c:v>
                </c:pt>
              </c:strCache>
            </c:strRef>
          </c:cat>
          <c:val>
            <c:numRef>
              <c:f>'Ch17(133-135an)'!$H$4</c:f>
              <c:numCache>
                <c:formatCode>General</c:formatCode>
                <c:ptCount val="5"/>
                <c:pt idx="0">
                  <c:v>8</c:v>
                </c:pt>
                <c:pt idx="1">
                  <c:v>8</c:v>
                </c:pt>
                <c:pt idx="2">
                  <c:v>10</c:v>
                </c:pt>
                <c:pt idx="3">
                  <c:v>15</c:v>
                </c:pt>
                <c:pt idx="4">
                  <c:v>16</c:v>
                </c:pt>
              </c:numCache>
            </c:numRef>
          </c:val>
          <c:smooth val="0"/>
          <c:extLst>
            <c:ext xmlns:c16="http://schemas.microsoft.com/office/drawing/2014/chart" uri="{C3380CC4-5D6E-409C-BE32-E72D297353CC}">
              <c16:uniqueId val="{00000000-5547-4225-9C27-92788956A533}"/>
            </c:ext>
          </c:extLst>
        </c:ser>
        <c:ser>
          <c:idx val="1"/>
          <c:order val="1"/>
          <c:tx>
            <c:strRef>
              <c:f>'Ch17(133-135an)'!$H$4</c:f>
              <c:strCache>
                <c:ptCount val="1"/>
                <c:pt idx="0">
                  <c:v>Used.com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'Ch17(133-135an)'!$H$4</c:f>
              <c:strCache>
                <c:ptCount val="5"/>
                <c:pt idx="0">
                  <c:v>5/10/21</c:v>
                </c:pt>
                <c:pt idx="1">
                  <c:v>5/11/21</c:v>
                </c:pt>
                <c:pt idx="2">
                  <c:v>5/12/21</c:v>
                </c:pt>
                <c:pt idx="3">
                  <c:v>5/13/21</c:v>
                </c:pt>
                <c:pt idx="4">
                  <c:v>5/14/21</c:v>
                </c:pt>
              </c:strCache>
            </c:strRef>
          </c:cat>
          <c:val>
            <c:numRef>
              <c:f>'Ch17(133-135an)'!$H$4</c:f>
              <c:numCache>
                <c:formatCode>General</c:formatCode>
                <c:ptCount val="5"/>
                <c:pt idx="0">
                  <c:v>11</c:v>
                </c:pt>
                <c:pt idx="1">
                  <c:v>10</c:v>
                </c:pt>
                <c:pt idx="2">
                  <c:v>13</c:v>
                </c:pt>
                <c:pt idx="3">
                  <c:v>18</c:v>
                </c:pt>
                <c:pt idx="4">
                  <c:v>26</c:v>
                </c:pt>
              </c:numCache>
            </c:numRef>
          </c:val>
          <c:smooth val="0"/>
          <c:extLst>
            <c:ext xmlns:c16="http://schemas.microsoft.com/office/drawing/2014/chart" uri="{C3380CC4-5D6E-409C-BE32-E72D297353CC}">
              <c16:uniqueId val="{00000001-5547-4225-9C27-92788956A533}"/>
            </c:ext>
          </c:extLst>
        </c:ser>
        <c:ser>
          <c:idx val="2"/>
          <c:order val="2"/>
          <c:tx>
            <c:strRef>
              <c:f>'Ch17(133-135an)'!$H$4</c:f>
              <c:strCache>
                <c:ptCount val="1"/>
                <c:pt idx="0">
                  <c:v>BuyCar.com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'Ch17(133-135an)'!$H$4</c:f>
              <c:strCache>
                <c:ptCount val="5"/>
                <c:pt idx="0">
                  <c:v>5/10/21</c:v>
                </c:pt>
                <c:pt idx="1">
                  <c:v>5/11/21</c:v>
                </c:pt>
                <c:pt idx="2">
                  <c:v>5/12/21</c:v>
                </c:pt>
                <c:pt idx="3">
                  <c:v>5/13/21</c:v>
                </c:pt>
                <c:pt idx="4">
                  <c:v>5/14/21</c:v>
                </c:pt>
              </c:strCache>
            </c:strRef>
          </c:cat>
          <c:val>
            <c:numRef>
              <c:f>'Ch17(133-135an)'!$H$4</c:f>
              <c:numCache>
                <c:formatCode>General</c:formatCode>
                <c:ptCount val="5"/>
                <c:pt idx="0">
                  <c:v>19</c:v>
                </c:pt>
                <c:pt idx="1">
                  <c:v>18</c:v>
                </c:pt>
                <c:pt idx="2">
                  <c:v>19</c:v>
                </c:pt>
                <c:pt idx="3">
                  <c:v>24</c:v>
                </c:pt>
                <c:pt idx="4">
                  <c:v>23</c:v>
                </c:pt>
              </c:numCache>
            </c:numRef>
          </c:val>
          <c:smooth val="0"/>
          <c:extLst>
            <c:ext xmlns:c16="http://schemas.microsoft.com/office/drawing/2014/chart" uri="{C3380CC4-5D6E-409C-BE32-E72D297353CC}">
              <c16:uniqueId val="{00000002-5547-4225-9C27-92788956A533}"/>
            </c:ext>
          </c:extLst>
        </c:ser>
        <c:dLbls>
          <c:showLegendKey val="0"/>
          <c:showVal val="0"/>
          <c:showCatName val="0"/>
          <c:showSerName val="0"/>
          <c:showPercent val="0"/>
          <c:showBubbleSize val="0"/>
        </c:dLbls>
        <c:marker val="1"/>
        <c:smooth val="0"/>
        <c:axId val="1009733312"/>
        <c:axId val="1009728736"/>
      </c:lineChart>
      <c:catAx>
        <c:axId val="100973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728736"/>
        <c:crosses val="autoZero"/>
        <c:auto val="1"/>
        <c:lblAlgn val="ctr"/>
        <c:lblOffset val="100"/>
        <c:noMultiLvlLbl val="0"/>
      </c:catAx>
      <c:valAx>
        <c:axId val="100972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73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'Ch17(133-135an)'!$T$16</c:f>
              <c:strCache>
                <c:ptCount val="1"/>
                <c:pt idx="0">
                  <c:v>Amount</c:v>
                </c:pt>
              </c:strCache>
            </c:strRef>
          </c:tx>
          <c:spPr>
            <a:ln w="28575" cap="rnd">
              <a:solidFill>
                <a:schemeClr val="accent1"/>
              </a:solidFill>
              <a:round/>
            </a:ln>
            <a:effectLst/>
          </c:spPr>
          <c:marker>
            <c:symbol val="none"/>
          </c:marker>
          <c:cat>
            <c:numRef>
              <c:f>'Ch17(133-135an)'!$S$17:$S$20</c:f>
              <c:numCache>
                <c:formatCode>h:mm\ AM/PM</c:formatCode>
                <c:ptCount val="4"/>
                <c:pt idx="0">
                  <c:v>0.16666666666666666</c:v>
                </c:pt>
                <c:pt idx="1">
                  <c:v>0.70833333333333337</c:v>
                </c:pt>
                <c:pt idx="2">
                  <c:v>0.875</c:v>
                </c:pt>
                <c:pt idx="3">
                  <c:v>0.91666666666666663</c:v>
                </c:pt>
              </c:numCache>
            </c:numRef>
          </c:cat>
          <c:val>
            <c:numRef>
              <c:f>'Ch17(133-135an)'!$T$17:$T$20</c:f>
              <c:numCache>
                <c:formatCode>General</c:formatCode>
                <c:ptCount val="4"/>
                <c:pt idx="0">
                  <c:v>2</c:v>
                </c:pt>
                <c:pt idx="1">
                  <c:v>8</c:v>
                </c:pt>
                <c:pt idx="2">
                  <c:v>4</c:v>
                </c:pt>
                <c:pt idx="3">
                  <c:v>5</c:v>
                </c:pt>
              </c:numCache>
            </c:numRef>
          </c:val>
          <c:smooth val="0"/>
          <c:extLst>
            <c:ext xmlns:c16="http://schemas.microsoft.com/office/drawing/2014/chart" uri="{C3380CC4-5D6E-409C-BE32-E72D297353CC}">
              <c16:uniqueId val="{00000000-5B03-4750-867B-71EA0139D782}"/>
            </c:ext>
          </c:extLst>
        </c:ser>
        <c:dLbls>
          <c:showLegendKey val="0"/>
          <c:showVal val="0"/>
          <c:showCatName val="0"/>
          <c:showSerName val="0"/>
          <c:showPercent val="0"/>
          <c:showBubbleSize val="0"/>
        </c:dLbls>
        <c:smooth val="0"/>
        <c:axId val="1223298656"/>
        <c:axId val="1223299488"/>
      </c:lineChart>
      <c:catAx>
        <c:axId val="1223298656"/>
        <c:scaling>
          <c:orientation val="minMax"/>
        </c:scaling>
        <c:delete val="0"/>
        <c:axPos val="b"/>
        <c:numFmt formatCode="h:mm\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299488"/>
        <c:crosses val="autoZero"/>
        <c:auto val="1"/>
        <c:lblAlgn val="ctr"/>
        <c:lblOffset val="100"/>
        <c:noMultiLvlLbl val="0"/>
      </c:catAx>
      <c:valAx>
        <c:axId val="1223299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29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X-Y Scatter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'Ch17(133-135an)'!$T$16</c:f>
              <c:strCache>
                <c:ptCount val="1"/>
                <c:pt idx="0">
                  <c:v>Amount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'Ch17(133-135an)'!$S$17:$S$20</c:f>
              <c:numCache>
                <c:formatCode>h:mm\ AM/PM</c:formatCode>
                <c:ptCount val="4"/>
                <c:pt idx="0">
                  <c:v>0.16666666666666666</c:v>
                </c:pt>
                <c:pt idx="1">
                  <c:v>0.70833333333333337</c:v>
                </c:pt>
                <c:pt idx="2">
                  <c:v>0.875</c:v>
                </c:pt>
                <c:pt idx="3">
                  <c:v>0.91666666666666663</c:v>
                </c:pt>
              </c:numCache>
            </c:numRef>
          </c:xVal>
          <c:yVal>
            <c:numRef>
              <c:f>'Ch17(133-135an)'!$T$17:$T$20</c:f>
              <c:numCache>
                <c:formatCode>General</c:formatCode>
                <c:ptCount val="4"/>
                <c:pt idx="0">
                  <c:v>2</c:v>
                </c:pt>
                <c:pt idx="1">
                  <c:v>8</c:v>
                </c:pt>
                <c:pt idx="2">
                  <c:v>4</c:v>
                </c:pt>
                <c:pt idx="3">
                  <c:v>5</c:v>
                </c:pt>
              </c:numCache>
            </c:numRef>
          </c:yVal>
          <c:smooth val="0"/>
          <c:extLst>
            <c:ext xmlns:c16="http://schemas.microsoft.com/office/drawing/2014/chart" uri="{C3380CC4-5D6E-409C-BE32-E72D297353CC}">
              <c16:uniqueId val="{00000000-C8D5-4826-90E9-07FE912CE0D5}"/>
            </c:ext>
          </c:extLst>
        </c:ser>
        <c:dLbls>
          <c:showLegendKey val="0"/>
          <c:showVal val="0"/>
          <c:showCatName val="0"/>
          <c:showSerName val="0"/>
          <c:showPercent val="0"/>
          <c:showBubbleSize val="0"/>
        </c:dLbls>
        <c:axId val="280012144"/>
        <c:axId val="280012976"/>
      </c:scatterChart>
      <c:valAx>
        <c:axId val="280012144"/>
        <c:scaling>
          <c:orientation val="minMax"/>
        </c:scaling>
        <c:delete val="0"/>
        <c:axPos val="b"/>
        <c:majorGridlines>
          <c:spPr>
            <a:ln w="9525" cap="flat" cmpd="sng" algn="ctr">
              <a:solidFill>
                <a:schemeClr val="tx1">
                  <a:lumMod val="15000"/>
                  <a:lumOff val="85000"/>
                </a:schemeClr>
              </a:solidFill>
              <a:round/>
            </a:ln>
            <a:effectLst/>
          </c:spPr>
        </c:majorGridlines>
        <c:numFmt formatCode="h:mm\ AM/P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012976"/>
        <c:crosses val="autoZero"/>
        <c:crossBetween val="midCat"/>
      </c:valAx>
      <c:valAx>
        <c:axId val="28001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012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'Ch17(136)'!$L$4</c:f>
          <c:strCache>
            <c:ptCount val="1"/>
            <c:pt idx="0">
              <c:v>Is There a Relationship Between Hours Studied &amp; Test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'Ch17(136)'!$D$6</c:f>
              <c:strCache>
                <c:ptCount val="1"/>
                <c:pt idx="0">
                  <c:v>Test Score = y</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1"/>
              <c:layout>
                <c:manualLayout>
                  <c:x val="-8.3753481696321672E-2"/>
                  <c:y val="-5.1111096205571242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CD97-470E-ADAB-94335565AD4D}"/>
                </c:ext>
              </c:extLst>
            </c:dLbl>
            <c:dLbl>
              <c:idx val="12"/>
              <c:layout>
                <c:manualLayout>
                  <c:x val="6.4425755151016279E-3"/>
                  <c:y val="3.7481470550752245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CD97-470E-ADAB-94335565AD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linear"/>
            <c:dispRSqr val="1"/>
            <c:dispEq val="1"/>
            <c:trendlineLbl>
              <c:layout>
                <c:manualLayout>
                  <c:x val="6.5729319839885933E-2"/>
                  <c:y val="0.7663597765063352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'Ch17(136)'!$C$7:$C$33</c:f>
              <c:numCache>
                <c:formatCode>General</c:formatCode>
                <c:ptCount val="24"/>
                <c:pt idx="0">
                  <c:v>7</c:v>
                </c:pt>
                <c:pt idx="1">
                  <c:v>20</c:v>
                </c:pt>
                <c:pt idx="2">
                  <c:v>13</c:v>
                </c:pt>
                <c:pt idx="3">
                  <c:v>9</c:v>
                </c:pt>
                <c:pt idx="4">
                  <c:v>5</c:v>
                </c:pt>
                <c:pt idx="5">
                  <c:v>15</c:v>
                </c:pt>
                <c:pt idx="6">
                  <c:v>22</c:v>
                </c:pt>
                <c:pt idx="7">
                  <c:v>14</c:v>
                </c:pt>
                <c:pt idx="8">
                  <c:v>31</c:v>
                </c:pt>
                <c:pt idx="9">
                  <c:v>2</c:v>
                </c:pt>
                <c:pt idx="10">
                  <c:v>8</c:v>
                </c:pt>
                <c:pt idx="11">
                  <c:v>6</c:v>
                </c:pt>
                <c:pt idx="12">
                  <c:v>10</c:v>
                </c:pt>
                <c:pt idx="13">
                  <c:v>16</c:v>
                </c:pt>
                <c:pt idx="14">
                  <c:v>3</c:v>
                </c:pt>
                <c:pt idx="15">
                  <c:v>24</c:v>
                </c:pt>
                <c:pt idx="16">
                  <c:v>8</c:v>
                </c:pt>
                <c:pt idx="17">
                  <c:v>40</c:v>
                </c:pt>
                <c:pt idx="18">
                  <c:v>7</c:v>
                </c:pt>
                <c:pt idx="19">
                  <c:v>9</c:v>
                </c:pt>
                <c:pt idx="20">
                  <c:v>11</c:v>
                </c:pt>
                <c:pt idx="21">
                  <c:v>14</c:v>
                </c:pt>
                <c:pt idx="22">
                  <c:v>4</c:v>
                </c:pt>
                <c:pt idx="23">
                  <c:v>8</c:v>
                </c:pt>
              </c:numCache>
            </c:numRef>
          </c:xVal>
          <c:yVal>
            <c:numRef>
              <c:f>'Ch17(136)'!$D$7:$D$33</c:f>
              <c:numCache>
                <c:formatCode>General</c:formatCode>
                <c:ptCount val="24"/>
                <c:pt idx="0">
                  <c:v>58</c:v>
                </c:pt>
                <c:pt idx="1">
                  <c:v>98</c:v>
                </c:pt>
                <c:pt idx="2">
                  <c:v>79</c:v>
                </c:pt>
                <c:pt idx="3">
                  <c:v>72</c:v>
                </c:pt>
                <c:pt idx="4">
                  <c:v>48</c:v>
                </c:pt>
                <c:pt idx="5">
                  <c:v>94</c:v>
                </c:pt>
                <c:pt idx="6">
                  <c:v>94</c:v>
                </c:pt>
                <c:pt idx="7">
                  <c:v>92</c:v>
                </c:pt>
                <c:pt idx="8">
                  <c:v>100</c:v>
                </c:pt>
                <c:pt idx="9">
                  <c:v>18</c:v>
                </c:pt>
                <c:pt idx="10">
                  <c:v>70</c:v>
                </c:pt>
                <c:pt idx="11">
                  <c:v>45</c:v>
                </c:pt>
                <c:pt idx="12">
                  <c:v>47</c:v>
                </c:pt>
                <c:pt idx="13">
                  <c:v>94</c:v>
                </c:pt>
                <c:pt idx="14">
                  <c:v>15</c:v>
                </c:pt>
                <c:pt idx="15">
                  <c:v>100</c:v>
                </c:pt>
                <c:pt idx="16">
                  <c:v>73</c:v>
                </c:pt>
                <c:pt idx="17">
                  <c:v>108</c:v>
                </c:pt>
                <c:pt idx="18">
                  <c:v>39</c:v>
                </c:pt>
                <c:pt idx="19">
                  <c:v>74</c:v>
                </c:pt>
                <c:pt idx="20">
                  <c:v>80</c:v>
                </c:pt>
                <c:pt idx="21">
                  <c:v>81</c:v>
                </c:pt>
                <c:pt idx="22">
                  <c:v>70</c:v>
                </c:pt>
                <c:pt idx="23">
                  <c:v>29</c:v>
                </c:pt>
              </c:numCache>
            </c:numRef>
          </c:yVal>
          <c:smooth val="0"/>
          <c:extLst>
            <c:ext xmlns:c16="http://schemas.microsoft.com/office/drawing/2014/chart" uri="{C3380CC4-5D6E-409C-BE32-E72D297353CC}">
              <c16:uniqueId val="{00000000-CD97-470E-ADAB-94335565AD4D}"/>
            </c:ext>
          </c:extLst>
        </c:ser>
        <c:dLbls>
          <c:showLegendKey val="0"/>
          <c:showVal val="0"/>
          <c:showCatName val="0"/>
          <c:showSerName val="0"/>
          <c:showPercent val="0"/>
          <c:showBubbleSize val="0"/>
        </c:dLbls>
        <c:axId val="1341154879"/>
        <c:axId val="1341155295"/>
      </c:scatterChart>
      <c:valAx>
        <c:axId val="1341154879"/>
        <c:scaling>
          <c:orientation val="minMax"/>
        </c:scaling>
        <c:delete val="0"/>
        <c:axPos val="b"/>
        <c:majorGridlines>
          <c:spPr>
            <a:ln w="9525" cap="flat" cmpd="sng" algn="ctr">
              <a:solidFill>
                <a:schemeClr val="tx1">
                  <a:lumMod val="15000"/>
                  <a:lumOff val="85000"/>
                </a:schemeClr>
              </a:solidFill>
              <a:round/>
            </a:ln>
            <a:effectLst/>
          </c:spPr>
        </c:majorGridlines>
        <c:title>
          <c:tx>
            <c:strRef>
              <c:f>'Ch17(136)'!$C$6</c:f>
              <c:strCache>
                <c:ptCount val="1"/>
                <c:pt idx="0">
                  <c:v>Hours Studied = x</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155295"/>
        <c:crosses val="autoZero"/>
        <c:crossBetween val="midCat"/>
      </c:valAx>
      <c:valAx>
        <c:axId val="1341155295"/>
        <c:scaling>
          <c:orientation val="minMax"/>
        </c:scaling>
        <c:delete val="0"/>
        <c:axPos val="l"/>
        <c:majorGridlines>
          <c:spPr>
            <a:ln w="9525" cap="flat" cmpd="sng" algn="ctr">
              <a:solidFill>
                <a:schemeClr val="tx1">
                  <a:lumMod val="15000"/>
                  <a:lumOff val="85000"/>
                </a:schemeClr>
              </a:solidFill>
              <a:round/>
            </a:ln>
            <a:effectLst/>
          </c:spPr>
        </c:majorGridlines>
        <c:title>
          <c:tx>
            <c:strRef>
              <c:f>'Ch17(136)'!$D$6</c:f>
              <c:strCache>
                <c:ptCount val="1"/>
                <c:pt idx="0">
                  <c:v>Test Score = 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1548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'Ch17(136picture)'!$K$4</c:f>
          <c:strCache>
            <c:ptCount val="1"/>
            <c:pt idx="0">
              <c:v>For Entry Level BMX Race Bikes, Is there a Relationship between Price and Weight of Bike?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'Ch17(136picture)'!$D$6</c:f>
              <c:strCache>
                <c:ptCount val="1"/>
                <c:pt idx="0">
                  <c:v>Price ($) = y</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8"/>
              <c:layout>
                <c:manualLayout>
                  <c:x val="2.007168458781362E-2"/>
                  <c:y val="-3.7037037037037035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4BC8-4B13-B6E9-0EE7138BC60D}"/>
                </c:ext>
              </c:extLst>
            </c:dLbl>
            <c:dLbl>
              <c:idx val="18"/>
              <c:layout>
                <c:manualLayout>
                  <c:x val="-0.12903225806451615"/>
                  <c:y val="7.407407407407407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4BC8-4B13-B6E9-0EE7138BC6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linear"/>
            <c:dispRSqr val="1"/>
            <c:dispEq val="1"/>
            <c:trendlineLbl>
              <c:layout>
                <c:manualLayout>
                  <c:x val="-0.59275951796348036"/>
                  <c:y val="0.283592519685039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'Ch17(136picture)'!$C$7:$C$26</c:f>
              <c:numCache>
                <c:formatCode>General</c:formatCode>
                <c:ptCount val="20"/>
                <c:pt idx="0">
                  <c:v>22.4</c:v>
                </c:pt>
                <c:pt idx="1">
                  <c:v>21</c:v>
                </c:pt>
                <c:pt idx="2">
                  <c:v>21</c:v>
                </c:pt>
                <c:pt idx="3">
                  <c:v>26</c:v>
                </c:pt>
                <c:pt idx="4">
                  <c:v>21.1</c:v>
                </c:pt>
                <c:pt idx="5">
                  <c:v>26</c:v>
                </c:pt>
                <c:pt idx="6">
                  <c:v>26.4</c:v>
                </c:pt>
                <c:pt idx="7">
                  <c:v>21</c:v>
                </c:pt>
                <c:pt idx="8">
                  <c:v>25.2</c:v>
                </c:pt>
                <c:pt idx="9">
                  <c:v>26</c:v>
                </c:pt>
                <c:pt idx="10">
                  <c:v>25</c:v>
                </c:pt>
                <c:pt idx="11">
                  <c:v>26.8</c:v>
                </c:pt>
                <c:pt idx="12">
                  <c:v>25.2</c:v>
                </c:pt>
                <c:pt idx="13">
                  <c:v>27</c:v>
                </c:pt>
                <c:pt idx="14">
                  <c:v>25.4</c:v>
                </c:pt>
                <c:pt idx="15">
                  <c:v>20.7</c:v>
                </c:pt>
                <c:pt idx="16">
                  <c:v>21.9</c:v>
                </c:pt>
                <c:pt idx="17">
                  <c:v>22.5</c:v>
                </c:pt>
                <c:pt idx="18">
                  <c:v>20.100000000000001</c:v>
                </c:pt>
                <c:pt idx="19">
                  <c:v>23</c:v>
                </c:pt>
              </c:numCache>
            </c:numRef>
          </c:xVal>
          <c:yVal>
            <c:numRef>
              <c:f>'Ch17(136picture)'!$D$7:$D$26</c:f>
              <c:numCache>
                <c:formatCode>"$"#,##0_);[Red]\("$"#,##0\)</c:formatCode>
                <c:ptCount val="20"/>
                <c:pt idx="0">
                  <c:v>299</c:v>
                </c:pt>
                <c:pt idx="1">
                  <c:v>462</c:v>
                </c:pt>
                <c:pt idx="2">
                  <c:v>549</c:v>
                </c:pt>
                <c:pt idx="3">
                  <c:v>180</c:v>
                </c:pt>
                <c:pt idx="4">
                  <c:v>549</c:v>
                </c:pt>
                <c:pt idx="5">
                  <c:v>240</c:v>
                </c:pt>
                <c:pt idx="6">
                  <c:v>180</c:v>
                </c:pt>
                <c:pt idx="7">
                  <c:v>431</c:v>
                </c:pt>
                <c:pt idx="8">
                  <c:v>360</c:v>
                </c:pt>
                <c:pt idx="9">
                  <c:v>230</c:v>
                </c:pt>
                <c:pt idx="10">
                  <c:v>270</c:v>
                </c:pt>
                <c:pt idx="11">
                  <c:v>150</c:v>
                </c:pt>
                <c:pt idx="12">
                  <c:v>170</c:v>
                </c:pt>
                <c:pt idx="13">
                  <c:v>160</c:v>
                </c:pt>
                <c:pt idx="14">
                  <c:v>159</c:v>
                </c:pt>
                <c:pt idx="15">
                  <c:v>500</c:v>
                </c:pt>
                <c:pt idx="16">
                  <c:v>560</c:v>
                </c:pt>
                <c:pt idx="17">
                  <c:v>560</c:v>
                </c:pt>
                <c:pt idx="18">
                  <c:v>499</c:v>
                </c:pt>
                <c:pt idx="19">
                  <c:v>379</c:v>
                </c:pt>
              </c:numCache>
            </c:numRef>
          </c:yVal>
          <c:smooth val="0"/>
          <c:extLst>
            <c:ext xmlns:c16="http://schemas.microsoft.com/office/drawing/2014/chart" uri="{C3380CC4-5D6E-409C-BE32-E72D297353CC}">
              <c16:uniqueId val="{00000001-4BC8-4B13-B6E9-0EE7138BC60D}"/>
            </c:ext>
          </c:extLst>
        </c:ser>
        <c:dLbls>
          <c:showLegendKey val="0"/>
          <c:showVal val="0"/>
          <c:showCatName val="0"/>
          <c:showSerName val="0"/>
          <c:showPercent val="0"/>
          <c:showBubbleSize val="0"/>
        </c:dLbls>
        <c:axId val="849805216"/>
        <c:axId val="849805776"/>
      </c:scatterChart>
      <c:valAx>
        <c:axId val="849805216"/>
        <c:scaling>
          <c:orientation val="minMax"/>
          <c:min val="19"/>
        </c:scaling>
        <c:delete val="0"/>
        <c:axPos val="b"/>
        <c:majorGridlines>
          <c:spPr>
            <a:ln w="9525" cap="flat" cmpd="sng" algn="ctr">
              <a:solidFill>
                <a:schemeClr val="tx1">
                  <a:lumMod val="15000"/>
                  <a:lumOff val="85000"/>
                </a:schemeClr>
              </a:solidFill>
              <a:round/>
            </a:ln>
            <a:effectLst/>
          </c:spPr>
        </c:majorGridlines>
        <c:title>
          <c:tx>
            <c:strRef>
              <c:f>'Ch17(136picture)'!$C$6</c:f>
              <c:strCache>
                <c:ptCount val="1"/>
                <c:pt idx="0">
                  <c:v>Bike Weight (pounds) = x</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05776"/>
        <c:crosses val="autoZero"/>
        <c:crossBetween val="midCat"/>
      </c:valAx>
      <c:valAx>
        <c:axId val="849805776"/>
        <c:scaling>
          <c:orientation val="minMax"/>
        </c:scaling>
        <c:delete val="0"/>
        <c:axPos val="l"/>
        <c:majorGridlines>
          <c:spPr>
            <a:ln w="9525" cap="flat" cmpd="sng" algn="ctr">
              <a:solidFill>
                <a:schemeClr val="tx1">
                  <a:lumMod val="15000"/>
                  <a:lumOff val="85000"/>
                </a:schemeClr>
              </a:solidFill>
              <a:round/>
            </a:ln>
            <a:effectLst/>
          </c:spPr>
        </c:majorGridlines>
        <c:title>
          <c:tx>
            <c:strRef>
              <c:f>'Ch17(136picture)'!$D$6</c:f>
              <c:strCache>
                <c:ptCount val="1"/>
                <c:pt idx="0">
                  <c:v>Price ($) = 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05216"/>
        <c:crosses val="autoZero"/>
        <c:crossBetween val="midCat"/>
      </c:valAx>
      <c:spPr>
        <a:noFill/>
        <a:ln>
          <a:noFill/>
        </a:ln>
        <a:effectLst/>
      </c:spPr>
    </c:plotArea>
    <c:plotVisOnly val="1"/>
    <c:dispBlanksAs val="gap"/>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'Ch17(137an)'!$K$5</c:f>
          <c:strCache>
            <c:ptCount val="1"/>
            <c:pt idx="0">
              <c:v>For Entry Level BMX Race Bikes, Is there a Relationship between Price and Weight of Bike?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'Ch17(137an)'!$D$6</c:f>
              <c:strCache>
                <c:ptCount val="1"/>
                <c:pt idx="0">
                  <c:v>Price = y</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59275951796348036"/>
                  <c:y val="0.283592519685039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'Ch17(137an)'!$C$7:$C$26</c:f>
              <c:numCache>
                <c:formatCode>General</c:formatCode>
                <c:ptCount val="20"/>
                <c:pt idx="0">
                  <c:v>22.4</c:v>
                </c:pt>
                <c:pt idx="1">
                  <c:v>21</c:v>
                </c:pt>
                <c:pt idx="2">
                  <c:v>21</c:v>
                </c:pt>
                <c:pt idx="3">
                  <c:v>26</c:v>
                </c:pt>
                <c:pt idx="4">
                  <c:v>21.1</c:v>
                </c:pt>
                <c:pt idx="5">
                  <c:v>26</c:v>
                </c:pt>
                <c:pt idx="6">
                  <c:v>26.4</c:v>
                </c:pt>
                <c:pt idx="7">
                  <c:v>21</c:v>
                </c:pt>
                <c:pt idx="8">
                  <c:v>25.2</c:v>
                </c:pt>
                <c:pt idx="9">
                  <c:v>26</c:v>
                </c:pt>
                <c:pt idx="10">
                  <c:v>25</c:v>
                </c:pt>
                <c:pt idx="11">
                  <c:v>26.8</c:v>
                </c:pt>
                <c:pt idx="12">
                  <c:v>25.2</c:v>
                </c:pt>
                <c:pt idx="13">
                  <c:v>27</c:v>
                </c:pt>
                <c:pt idx="14">
                  <c:v>25.4</c:v>
                </c:pt>
                <c:pt idx="15">
                  <c:v>20.7</c:v>
                </c:pt>
                <c:pt idx="16">
                  <c:v>21.9</c:v>
                </c:pt>
                <c:pt idx="17">
                  <c:v>22.5</c:v>
                </c:pt>
                <c:pt idx="18">
                  <c:v>20.100000000000001</c:v>
                </c:pt>
                <c:pt idx="19">
                  <c:v>23</c:v>
                </c:pt>
              </c:numCache>
            </c:numRef>
          </c:xVal>
          <c:yVal>
            <c:numRef>
              <c:f>'Ch17(137an)'!$D$7:$D$26</c:f>
              <c:numCache>
                <c:formatCode>"$"#,##0_);[Red]\("$"#,##0\)</c:formatCode>
                <c:ptCount val="20"/>
                <c:pt idx="0">
                  <c:v>299</c:v>
                </c:pt>
                <c:pt idx="1">
                  <c:v>462</c:v>
                </c:pt>
                <c:pt idx="2">
                  <c:v>549</c:v>
                </c:pt>
                <c:pt idx="3">
                  <c:v>180</c:v>
                </c:pt>
                <c:pt idx="4">
                  <c:v>549</c:v>
                </c:pt>
                <c:pt idx="5">
                  <c:v>240</c:v>
                </c:pt>
                <c:pt idx="6">
                  <c:v>180</c:v>
                </c:pt>
                <c:pt idx="7">
                  <c:v>431</c:v>
                </c:pt>
                <c:pt idx="8">
                  <c:v>360</c:v>
                </c:pt>
                <c:pt idx="9">
                  <c:v>230</c:v>
                </c:pt>
                <c:pt idx="10">
                  <c:v>270</c:v>
                </c:pt>
                <c:pt idx="11">
                  <c:v>150</c:v>
                </c:pt>
                <c:pt idx="12">
                  <c:v>170</c:v>
                </c:pt>
                <c:pt idx="13">
                  <c:v>160</c:v>
                </c:pt>
                <c:pt idx="14">
                  <c:v>159</c:v>
                </c:pt>
                <c:pt idx="15">
                  <c:v>500</c:v>
                </c:pt>
                <c:pt idx="16">
                  <c:v>560</c:v>
                </c:pt>
                <c:pt idx="17">
                  <c:v>560</c:v>
                </c:pt>
                <c:pt idx="18">
                  <c:v>499</c:v>
                </c:pt>
                <c:pt idx="19">
                  <c:v>379</c:v>
                </c:pt>
              </c:numCache>
            </c:numRef>
          </c:yVal>
          <c:smooth val="0"/>
          <c:extLst>
            <c:ext xmlns:c16="http://schemas.microsoft.com/office/drawing/2014/chart" uri="{C3380CC4-5D6E-409C-BE32-E72D297353CC}">
              <c16:uniqueId val="{00000001-03BC-4F41-9A6F-6DFBB12803F8}"/>
            </c:ext>
          </c:extLst>
        </c:ser>
        <c:dLbls>
          <c:showLegendKey val="0"/>
          <c:showVal val="0"/>
          <c:showCatName val="0"/>
          <c:showSerName val="0"/>
          <c:showPercent val="0"/>
          <c:showBubbleSize val="0"/>
        </c:dLbls>
        <c:axId val="849805216"/>
        <c:axId val="849805776"/>
      </c:scatterChart>
      <c:valAx>
        <c:axId val="849805216"/>
        <c:scaling>
          <c:orientation val="minMax"/>
          <c:min val="19"/>
        </c:scaling>
        <c:delete val="0"/>
        <c:axPos val="b"/>
        <c:majorGridlines>
          <c:spPr>
            <a:ln w="9525" cap="flat" cmpd="sng" algn="ctr">
              <a:solidFill>
                <a:schemeClr val="tx1">
                  <a:lumMod val="15000"/>
                  <a:lumOff val="85000"/>
                </a:schemeClr>
              </a:solidFill>
              <a:round/>
            </a:ln>
            <a:effectLst/>
          </c:spPr>
        </c:majorGridlines>
        <c:title>
          <c:tx>
            <c:strRef>
              <c:f>'Ch17(137an)'!$C$6</c:f>
              <c:strCache>
                <c:ptCount val="1"/>
                <c:pt idx="0">
                  <c:v>Bike Weight (pounds) = x</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05776"/>
        <c:crosses val="autoZero"/>
        <c:crossBetween val="midCat"/>
      </c:valAx>
      <c:valAx>
        <c:axId val="849805776"/>
        <c:scaling>
          <c:orientation val="minMax"/>
        </c:scaling>
        <c:delete val="0"/>
        <c:axPos val="l"/>
        <c:majorGridlines>
          <c:spPr>
            <a:ln w="9525" cap="flat" cmpd="sng" algn="ctr">
              <a:solidFill>
                <a:schemeClr val="tx1">
                  <a:lumMod val="15000"/>
                  <a:lumOff val="85000"/>
                </a:schemeClr>
              </a:solidFill>
              <a:round/>
            </a:ln>
            <a:effectLst/>
          </c:spPr>
        </c:majorGridlines>
        <c:title>
          <c:tx>
            <c:strRef>
              <c:f>'Ch17(137an)'!$D$6</c:f>
              <c:strCache>
                <c:ptCount val="1"/>
                <c:pt idx="0">
                  <c:v>Price = 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052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Field: </a:t>
            </a:r>
            <a:r>
              <a:rPr lang="en-US">
                <a:solidFill>
                  <a:srgbClr val="DD5A13"/>
                </a:solidFill>
              </a:rPr>
              <a:t>Bike Weight (pounds) =x</a:t>
            </a:r>
            <a:r>
              <a:rPr lang="en-US"/>
              <a:t> and Field: </a:t>
            </a:r>
            <a:r>
              <a:rPr lang="en-US">
                <a:solidFill>
                  <a:srgbClr val="DD5A13"/>
                </a:solidFill>
              </a:rPr>
              <a:t>Price = y</a:t>
            </a:r>
            <a:r>
              <a:rPr lang="en-US"/>
              <a:t> appear highly correlated.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Price = y</c:v>
          </c:tx>
          <c:spPr>
            <a:ln w="25400" cap="rnd">
              <a:noFill/>
              <a:round/>
            </a:ln>
            <a:effectLst/>
          </c:spPr>
          <c:marker>
            <c:symbol val="circle"/>
            <c:size val="7"/>
            <c:spPr>
              <a:solidFill>
                <a:srgbClr val="ED7331"/>
              </a:solidFill>
              <a:ln w="9525">
                <a:solidFill>
                  <a:srgbClr val="FFFFFF"/>
                </a:solidFill>
                <a:prstDash val="solid"/>
              </a:ln>
              <a:effectLst/>
            </c:spPr>
          </c:marker>
          <c:trendline>
            <c:spPr>
              <a:ln w="19050" cap="rnd">
                <a:solidFill>
                  <a:srgbClr val="ED7331"/>
                </a:solidFill>
                <a:prstDash val="sysDot"/>
              </a:ln>
              <a:effectLst/>
            </c:spPr>
            <c:trendlineType val="linear"/>
            <c:dispRSqr val="0"/>
            <c:dispEq val="0"/>
          </c:trendline>
          <c:xVal>
            <c:numRef>
              <c:f>'Ch17(137an)'!$C$7:$C$26</c:f>
              <c:numCache>
                <c:formatCode>General</c:formatCode>
                <c:ptCount val="20"/>
                <c:pt idx="0">
                  <c:v>22.4</c:v>
                </c:pt>
                <c:pt idx="1">
                  <c:v>21</c:v>
                </c:pt>
                <c:pt idx="2">
                  <c:v>21</c:v>
                </c:pt>
                <c:pt idx="3">
                  <c:v>26</c:v>
                </c:pt>
                <c:pt idx="4">
                  <c:v>21.1</c:v>
                </c:pt>
                <c:pt idx="5">
                  <c:v>26</c:v>
                </c:pt>
                <c:pt idx="6">
                  <c:v>26.4</c:v>
                </c:pt>
                <c:pt idx="7">
                  <c:v>21</c:v>
                </c:pt>
                <c:pt idx="8">
                  <c:v>25.2</c:v>
                </c:pt>
                <c:pt idx="9">
                  <c:v>26</c:v>
                </c:pt>
                <c:pt idx="10">
                  <c:v>25</c:v>
                </c:pt>
                <c:pt idx="11">
                  <c:v>26.8</c:v>
                </c:pt>
                <c:pt idx="12">
                  <c:v>25.2</c:v>
                </c:pt>
                <c:pt idx="13">
                  <c:v>27</c:v>
                </c:pt>
                <c:pt idx="14">
                  <c:v>25.4</c:v>
                </c:pt>
                <c:pt idx="15">
                  <c:v>20.7</c:v>
                </c:pt>
                <c:pt idx="16">
                  <c:v>21.9</c:v>
                </c:pt>
                <c:pt idx="17">
                  <c:v>22.5</c:v>
                </c:pt>
                <c:pt idx="18">
                  <c:v>20.100000000000001</c:v>
                </c:pt>
                <c:pt idx="19">
                  <c:v>23</c:v>
                </c:pt>
              </c:numCache>
            </c:numRef>
          </c:xVal>
          <c:yVal>
            <c:numRef>
              <c:f>'Ch17(137an)'!$D$7:$D$26</c:f>
              <c:numCache>
                <c:formatCode>"$"#,##0_);[Red]\("$"#,##0\)</c:formatCode>
                <c:ptCount val="20"/>
                <c:pt idx="0">
                  <c:v>299</c:v>
                </c:pt>
                <c:pt idx="1">
                  <c:v>462</c:v>
                </c:pt>
                <c:pt idx="2">
                  <c:v>549</c:v>
                </c:pt>
                <c:pt idx="3">
                  <c:v>180</c:v>
                </c:pt>
                <c:pt idx="4">
                  <c:v>549</c:v>
                </c:pt>
                <c:pt idx="5">
                  <c:v>240</c:v>
                </c:pt>
                <c:pt idx="6">
                  <c:v>180</c:v>
                </c:pt>
                <c:pt idx="7">
                  <c:v>431</c:v>
                </c:pt>
                <c:pt idx="8">
                  <c:v>360</c:v>
                </c:pt>
                <c:pt idx="9">
                  <c:v>230</c:v>
                </c:pt>
                <c:pt idx="10">
                  <c:v>270</c:v>
                </c:pt>
                <c:pt idx="11">
                  <c:v>150</c:v>
                </c:pt>
                <c:pt idx="12">
                  <c:v>170</c:v>
                </c:pt>
                <c:pt idx="13">
                  <c:v>160</c:v>
                </c:pt>
                <c:pt idx="14">
                  <c:v>159</c:v>
                </c:pt>
                <c:pt idx="15">
                  <c:v>500</c:v>
                </c:pt>
                <c:pt idx="16">
                  <c:v>560</c:v>
                </c:pt>
                <c:pt idx="17">
                  <c:v>560</c:v>
                </c:pt>
                <c:pt idx="18">
                  <c:v>499</c:v>
                </c:pt>
                <c:pt idx="19">
                  <c:v>379</c:v>
                </c:pt>
              </c:numCache>
            </c:numRef>
          </c:yVal>
          <c:smooth val="0"/>
          <c:extLst>
            <c:ext xmlns:c16="http://schemas.microsoft.com/office/drawing/2014/chart" uri="{C3380CC4-5D6E-409C-BE32-E72D297353CC}">
              <c16:uniqueId val="{00000001-0197-4651-9153-ECB5DFE93CBE}"/>
            </c:ext>
          </c:extLst>
        </c:ser>
        <c:dLbls>
          <c:showLegendKey val="0"/>
          <c:showVal val="0"/>
          <c:showCatName val="0"/>
          <c:showSerName val="0"/>
          <c:showPercent val="0"/>
          <c:showBubbleSize val="0"/>
        </c:dLbls>
        <c:axId val="1563496223"/>
        <c:axId val="1563492895"/>
      </c:scatterChart>
      <c:valAx>
        <c:axId val="15634962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Bike Weight (pounds) =x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492895"/>
        <c:crosses val="autoZero"/>
        <c:crossBetween val="midCat"/>
      </c:valAx>
      <c:valAx>
        <c:axId val="1563492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 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4962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'Ch17(138-148an)'!$L$4</c:f>
          <c:strCache>
            <c:ptCount val="1"/>
            <c:pt idx="0">
              <c:v>Is There a Relationship Between Hours Studied &amp; Test Score?</c:v>
            </c:pt>
          </c:strCache>
        </c:strRef>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'Ch17(138-148an)'!$D$6</c:f>
              <c:strCache>
                <c:ptCount val="1"/>
                <c:pt idx="0">
                  <c:v>Test Score = 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8146354493298958"/>
                  <c:y val="0.1896666666666666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'Ch17(138-148an)'!$C$7:$C$33</c:f>
              <c:numCache>
                <c:formatCode>General</c:formatCode>
                <c:ptCount val="27"/>
                <c:pt idx="0">
                  <c:v>7</c:v>
                </c:pt>
                <c:pt idx="1">
                  <c:v>20</c:v>
                </c:pt>
                <c:pt idx="2">
                  <c:v>13</c:v>
                </c:pt>
                <c:pt idx="3">
                  <c:v>9</c:v>
                </c:pt>
                <c:pt idx="4">
                  <c:v>5</c:v>
                </c:pt>
                <c:pt idx="5">
                  <c:v>15</c:v>
                </c:pt>
                <c:pt idx="6">
                  <c:v>22</c:v>
                </c:pt>
                <c:pt idx="7">
                  <c:v>14</c:v>
                </c:pt>
                <c:pt idx="8">
                  <c:v>31</c:v>
                </c:pt>
                <c:pt idx="9">
                  <c:v>2</c:v>
                </c:pt>
                <c:pt idx="10">
                  <c:v>8</c:v>
                </c:pt>
                <c:pt idx="11">
                  <c:v>6</c:v>
                </c:pt>
                <c:pt idx="12">
                  <c:v>10</c:v>
                </c:pt>
                <c:pt idx="13">
                  <c:v>16</c:v>
                </c:pt>
                <c:pt idx="14">
                  <c:v>3</c:v>
                </c:pt>
                <c:pt idx="15">
                  <c:v>24</c:v>
                </c:pt>
                <c:pt idx="16">
                  <c:v>8</c:v>
                </c:pt>
                <c:pt idx="17">
                  <c:v>40</c:v>
                </c:pt>
                <c:pt idx="18">
                  <c:v>15</c:v>
                </c:pt>
                <c:pt idx="19">
                  <c:v>25</c:v>
                </c:pt>
                <c:pt idx="20">
                  <c:v>21</c:v>
                </c:pt>
                <c:pt idx="21">
                  <c:v>7</c:v>
                </c:pt>
                <c:pt idx="22">
                  <c:v>9</c:v>
                </c:pt>
                <c:pt idx="23">
                  <c:v>11</c:v>
                </c:pt>
                <c:pt idx="24">
                  <c:v>14</c:v>
                </c:pt>
                <c:pt idx="25">
                  <c:v>4</c:v>
                </c:pt>
                <c:pt idx="26">
                  <c:v>8</c:v>
                </c:pt>
              </c:numCache>
            </c:numRef>
          </c:xVal>
          <c:yVal>
            <c:numRef>
              <c:f>'Ch17(138-148an)'!$D$7:$D$33</c:f>
              <c:numCache>
                <c:formatCode>General</c:formatCode>
                <c:ptCount val="27"/>
                <c:pt idx="0">
                  <c:v>58</c:v>
                </c:pt>
                <c:pt idx="1">
                  <c:v>98</c:v>
                </c:pt>
                <c:pt idx="2">
                  <c:v>79</c:v>
                </c:pt>
                <c:pt idx="3">
                  <c:v>72</c:v>
                </c:pt>
                <c:pt idx="4">
                  <c:v>48</c:v>
                </c:pt>
                <c:pt idx="5">
                  <c:v>94</c:v>
                </c:pt>
                <c:pt idx="6">
                  <c:v>94</c:v>
                </c:pt>
                <c:pt idx="7">
                  <c:v>92</c:v>
                </c:pt>
                <c:pt idx="8">
                  <c:v>100</c:v>
                </c:pt>
                <c:pt idx="9">
                  <c:v>18</c:v>
                </c:pt>
                <c:pt idx="10">
                  <c:v>70</c:v>
                </c:pt>
                <c:pt idx="11">
                  <c:v>45</c:v>
                </c:pt>
                <c:pt idx="12">
                  <c:v>47</c:v>
                </c:pt>
                <c:pt idx="13">
                  <c:v>94</c:v>
                </c:pt>
                <c:pt idx="14">
                  <c:v>15</c:v>
                </c:pt>
                <c:pt idx="15">
                  <c:v>100</c:v>
                </c:pt>
                <c:pt idx="16">
                  <c:v>73</c:v>
                </c:pt>
                <c:pt idx="17">
                  <c:v>108</c:v>
                </c:pt>
                <c:pt idx="18">
                  <c:v>79</c:v>
                </c:pt>
                <c:pt idx="19">
                  <c:v>96</c:v>
                </c:pt>
                <c:pt idx="20">
                  <c:v>91</c:v>
                </c:pt>
                <c:pt idx="21">
                  <c:v>39</c:v>
                </c:pt>
                <c:pt idx="22">
                  <c:v>74</c:v>
                </c:pt>
                <c:pt idx="23">
                  <c:v>80</c:v>
                </c:pt>
                <c:pt idx="24">
                  <c:v>81</c:v>
                </c:pt>
                <c:pt idx="25">
                  <c:v>70</c:v>
                </c:pt>
                <c:pt idx="26">
                  <c:v>29</c:v>
                </c:pt>
              </c:numCache>
            </c:numRef>
          </c:yVal>
          <c:smooth val="0"/>
          <c:extLst>
            <c:ext xmlns:c16="http://schemas.microsoft.com/office/drawing/2014/chart" uri="{C3380CC4-5D6E-409C-BE32-E72D297353CC}">
              <c16:uniqueId val="{00000001-B85B-4F19-AEB7-C55D93DF3C06}"/>
            </c:ext>
          </c:extLst>
        </c:ser>
        <c:dLbls>
          <c:showLegendKey val="0"/>
          <c:showVal val="0"/>
          <c:showCatName val="0"/>
          <c:showSerName val="0"/>
          <c:showPercent val="0"/>
          <c:showBubbleSize val="0"/>
        </c:dLbls>
        <c:axId val="1571212591"/>
        <c:axId val="1571213423"/>
      </c:scatterChart>
      <c:valAx>
        <c:axId val="1571212591"/>
        <c:scaling>
          <c:orientation val="minMax"/>
        </c:scaling>
        <c:delete val="0"/>
        <c:axPos val="b"/>
        <c:title>
          <c:tx>
            <c:strRef>
              <c:f>'Ch17(138-148an)'!$C$6</c:f>
              <c:strCache>
                <c:ptCount val="1"/>
                <c:pt idx="0">
                  <c:v>Hours Studied = x</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213423"/>
        <c:crosses val="autoZero"/>
        <c:crossBetween val="midCat"/>
      </c:valAx>
      <c:valAx>
        <c:axId val="1571213423"/>
        <c:scaling>
          <c:orientation val="minMax"/>
        </c:scaling>
        <c:delete val="0"/>
        <c:axPos val="l"/>
        <c:title>
          <c:tx>
            <c:strRef>
              <c:f>'Ch17(138-148an)'!$D$6</c:f>
              <c:strCache>
                <c:ptCount val="1"/>
                <c:pt idx="0">
                  <c:v>Test Score = 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2125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Field: </a:t>
            </a:r>
            <a:r>
              <a:rPr lang="en-US">
                <a:solidFill>
                  <a:srgbClr val="DD5A13"/>
                </a:solidFill>
              </a:rPr>
              <a:t>Hours Studied = x</a:t>
            </a:r>
            <a:r>
              <a:rPr lang="en-US"/>
              <a:t> and Field: </a:t>
            </a:r>
            <a:r>
              <a:rPr lang="en-US">
                <a:solidFill>
                  <a:srgbClr val="DD5A13"/>
                </a:solidFill>
              </a:rPr>
              <a:t>Test Score = y</a:t>
            </a:r>
            <a:r>
              <a:rPr lang="en-US"/>
              <a:t> appear highly correlated.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Test Score = y</c:v>
          </c:tx>
          <c:spPr>
            <a:ln w="25400" cap="rnd">
              <a:noFill/>
              <a:round/>
            </a:ln>
            <a:effectLst/>
          </c:spPr>
          <c:marker>
            <c:symbol val="circle"/>
            <c:size val="7"/>
            <c:spPr>
              <a:solidFill>
                <a:srgbClr val="ED7331"/>
              </a:solidFill>
              <a:ln w="9525">
                <a:solidFill>
                  <a:srgbClr val="FFFFFF"/>
                </a:solidFill>
                <a:prstDash val="solid"/>
              </a:ln>
              <a:effectLst/>
            </c:spPr>
          </c:marker>
          <c:trendline>
            <c:spPr>
              <a:ln w="19050" cap="rnd">
                <a:solidFill>
                  <a:srgbClr val="ED7331"/>
                </a:solidFill>
                <a:prstDash val="sysDot"/>
              </a:ln>
              <a:effectLst/>
            </c:spPr>
            <c:trendlineType val="linear"/>
            <c:dispRSqr val="0"/>
            <c:dispEq val="0"/>
          </c:trendline>
          <c:xVal>
            <c:numRef>
              <c:f>'Ch17(138-148an)'!$C$7:$C$33</c:f>
              <c:numCache>
                <c:formatCode>General</c:formatCode>
                <c:ptCount val="27"/>
                <c:pt idx="0">
                  <c:v>7</c:v>
                </c:pt>
                <c:pt idx="1">
                  <c:v>20</c:v>
                </c:pt>
                <c:pt idx="2">
                  <c:v>13</c:v>
                </c:pt>
                <c:pt idx="3">
                  <c:v>9</c:v>
                </c:pt>
                <c:pt idx="4">
                  <c:v>5</c:v>
                </c:pt>
                <c:pt idx="5">
                  <c:v>15</c:v>
                </c:pt>
                <c:pt idx="6">
                  <c:v>22</c:v>
                </c:pt>
                <c:pt idx="7">
                  <c:v>14</c:v>
                </c:pt>
                <c:pt idx="8">
                  <c:v>31</c:v>
                </c:pt>
                <c:pt idx="9">
                  <c:v>2</c:v>
                </c:pt>
                <c:pt idx="10">
                  <c:v>8</c:v>
                </c:pt>
                <c:pt idx="11">
                  <c:v>6</c:v>
                </c:pt>
                <c:pt idx="12">
                  <c:v>10</c:v>
                </c:pt>
                <c:pt idx="13">
                  <c:v>16</c:v>
                </c:pt>
                <c:pt idx="14">
                  <c:v>3</c:v>
                </c:pt>
                <c:pt idx="15">
                  <c:v>24</c:v>
                </c:pt>
                <c:pt idx="16">
                  <c:v>8</c:v>
                </c:pt>
                <c:pt idx="17">
                  <c:v>40</c:v>
                </c:pt>
                <c:pt idx="18">
                  <c:v>15</c:v>
                </c:pt>
                <c:pt idx="19">
                  <c:v>25</c:v>
                </c:pt>
                <c:pt idx="20">
                  <c:v>21</c:v>
                </c:pt>
                <c:pt idx="21">
                  <c:v>7</c:v>
                </c:pt>
                <c:pt idx="22">
                  <c:v>9</c:v>
                </c:pt>
                <c:pt idx="23">
                  <c:v>11</c:v>
                </c:pt>
                <c:pt idx="24">
                  <c:v>14</c:v>
                </c:pt>
                <c:pt idx="25">
                  <c:v>4</c:v>
                </c:pt>
                <c:pt idx="26">
                  <c:v>8</c:v>
                </c:pt>
              </c:numCache>
            </c:numRef>
          </c:xVal>
          <c:yVal>
            <c:numRef>
              <c:f>'Ch17(138-148an)'!$D$7:$D$33</c:f>
              <c:numCache>
                <c:formatCode>General</c:formatCode>
                <c:ptCount val="27"/>
                <c:pt idx="0">
                  <c:v>58</c:v>
                </c:pt>
                <c:pt idx="1">
                  <c:v>98</c:v>
                </c:pt>
                <c:pt idx="2">
                  <c:v>79</c:v>
                </c:pt>
                <c:pt idx="3">
                  <c:v>72</c:v>
                </c:pt>
                <c:pt idx="4">
                  <c:v>48</c:v>
                </c:pt>
                <c:pt idx="5">
                  <c:v>94</c:v>
                </c:pt>
                <c:pt idx="6">
                  <c:v>94</c:v>
                </c:pt>
                <c:pt idx="7">
                  <c:v>92</c:v>
                </c:pt>
                <c:pt idx="8">
                  <c:v>100</c:v>
                </c:pt>
                <c:pt idx="9">
                  <c:v>18</c:v>
                </c:pt>
                <c:pt idx="10">
                  <c:v>70</c:v>
                </c:pt>
                <c:pt idx="11">
                  <c:v>45</c:v>
                </c:pt>
                <c:pt idx="12">
                  <c:v>47</c:v>
                </c:pt>
                <c:pt idx="13">
                  <c:v>94</c:v>
                </c:pt>
                <c:pt idx="14">
                  <c:v>15</c:v>
                </c:pt>
                <c:pt idx="15">
                  <c:v>100</c:v>
                </c:pt>
                <c:pt idx="16">
                  <c:v>73</c:v>
                </c:pt>
                <c:pt idx="17">
                  <c:v>108</c:v>
                </c:pt>
                <c:pt idx="18">
                  <c:v>79</c:v>
                </c:pt>
                <c:pt idx="19">
                  <c:v>96</c:v>
                </c:pt>
                <c:pt idx="20">
                  <c:v>91</c:v>
                </c:pt>
                <c:pt idx="21">
                  <c:v>39</c:v>
                </c:pt>
                <c:pt idx="22">
                  <c:v>74</c:v>
                </c:pt>
                <c:pt idx="23">
                  <c:v>80</c:v>
                </c:pt>
                <c:pt idx="24">
                  <c:v>81</c:v>
                </c:pt>
                <c:pt idx="25">
                  <c:v>70</c:v>
                </c:pt>
                <c:pt idx="26">
                  <c:v>29</c:v>
                </c:pt>
              </c:numCache>
            </c:numRef>
          </c:yVal>
          <c:smooth val="0"/>
          <c:extLst>
            <c:ext xmlns:c16="http://schemas.microsoft.com/office/drawing/2014/chart" uri="{C3380CC4-5D6E-409C-BE32-E72D297353CC}">
              <c16:uniqueId val="{00000001-B3CA-4267-88AE-8DBE5A29D487}"/>
            </c:ext>
          </c:extLst>
        </c:ser>
        <c:dLbls>
          <c:showLegendKey val="0"/>
          <c:showVal val="0"/>
          <c:showCatName val="0"/>
          <c:showSerName val="0"/>
          <c:showPercent val="0"/>
          <c:showBubbleSize val="0"/>
        </c:dLbls>
        <c:axId val="1684035919"/>
        <c:axId val="1684040079"/>
      </c:scatterChart>
      <c:valAx>
        <c:axId val="16840359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 Studied = 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040079"/>
        <c:crosses val="autoZero"/>
        <c:crossBetween val="midCat"/>
      </c:valAx>
      <c:valAx>
        <c:axId val="16840400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Test Score = 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0359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[Ch17-Excel365-IntroDataAnalysis.xlsx]Ch17(179-180)!PivotTable1</c:name>
    <c:fmtId val="3"/>
  </c:pivotSource>
  <c:chart>
    <c:title>
      <c:tx>
        <c:strRef>
          <c:f>'Ch17(179-180)'!$Q$4</c:f>
          <c:strCache>
            <c:ptCount val="1"/>
            <c:pt idx="0">
              <c:v>Total Clicks on Auto Listing by Date and Web Site for Vin Number = 1002</c:v>
            </c:pt>
          </c:strCache>
        </c:strRef>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1.2244404113732696E-2"/>
              <c:y val="-1.66310461192350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1.3629626738857932E-2"/>
              <c:y val="-2.13929508811398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5.3279449979172305E-2"/>
              <c:y val="-2.6154855643044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2.4404035228073967E-2"/>
              <c:y val="-3.5678665166854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3.2484841594985839E-2"/>
              <c:y val="-2.6154855643044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4.7946117777010961E-3"/>
              <c:y val="-2.6154855643044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'Ch17(179-180)'!$Q$4</c:f>
              <c:strCache>
                <c:ptCount val="1"/>
                <c:pt idx="0">
                  <c:v>Cars.com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'Ch17(179-180)'!$Q$4</c:f>
              <c:strCache>
                <c:ptCount val="5"/>
                <c:pt idx="0">
                  <c:v>5/10/21</c:v>
                </c:pt>
                <c:pt idx="1">
                  <c:v>5/11/21</c:v>
                </c:pt>
                <c:pt idx="2">
                  <c:v>5/12/21</c:v>
                </c:pt>
                <c:pt idx="3">
                  <c:v>5/13/21</c:v>
                </c:pt>
                <c:pt idx="4">
                  <c:v>5/14/21</c:v>
                </c:pt>
              </c:strCache>
            </c:strRef>
          </c:cat>
          <c:val>
            <c:numRef>
              <c:f>'Ch17(179-180)'!$Q$4</c:f>
              <c:numCache>
                <c:formatCode>General</c:formatCode>
                <c:ptCount val="5"/>
                <c:pt idx="0">
                  <c:v>8</c:v>
                </c:pt>
                <c:pt idx="1">
                  <c:v>8</c:v>
                </c:pt>
                <c:pt idx="2">
                  <c:v>10</c:v>
                </c:pt>
                <c:pt idx="3">
                  <c:v>15</c:v>
                </c:pt>
                <c:pt idx="4">
                  <c:v>16</c:v>
                </c:pt>
              </c:numCache>
            </c:numRef>
          </c:val>
          <c:smooth val="0"/>
          <c:extLst>
            <c:ext xmlns:c16="http://schemas.microsoft.com/office/drawing/2014/chart" uri="{C3380CC4-5D6E-409C-BE32-E72D297353CC}">
              <c16:uniqueId val="{00000000-C23E-4D73-A7BD-21781EE1CB22}"/>
            </c:ext>
          </c:extLst>
        </c:ser>
        <c:ser>
          <c:idx val="1"/>
          <c:order val="1"/>
          <c:tx>
            <c:strRef>
              <c:f>'Ch17(179-180)'!$Q$4</c:f>
              <c:strCache>
                <c:ptCount val="1"/>
                <c:pt idx="0">
                  <c:v>Used.com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'Ch17(179-180)'!$Q$4</c:f>
              <c:strCache>
                <c:ptCount val="5"/>
                <c:pt idx="0">
                  <c:v>5/10/21</c:v>
                </c:pt>
                <c:pt idx="1">
                  <c:v>5/11/21</c:v>
                </c:pt>
                <c:pt idx="2">
                  <c:v>5/12/21</c:v>
                </c:pt>
                <c:pt idx="3">
                  <c:v>5/13/21</c:v>
                </c:pt>
                <c:pt idx="4">
                  <c:v>5/14/21</c:v>
                </c:pt>
              </c:strCache>
            </c:strRef>
          </c:cat>
          <c:val>
            <c:numRef>
              <c:f>'Ch17(179-180)'!$Q$4</c:f>
              <c:numCache>
                <c:formatCode>General</c:formatCode>
                <c:ptCount val="5"/>
                <c:pt idx="0">
                  <c:v>11</c:v>
                </c:pt>
                <c:pt idx="1">
                  <c:v>10</c:v>
                </c:pt>
                <c:pt idx="2">
                  <c:v>13</c:v>
                </c:pt>
                <c:pt idx="3">
                  <c:v>18</c:v>
                </c:pt>
                <c:pt idx="4">
                  <c:v>26</c:v>
                </c:pt>
              </c:numCache>
            </c:numRef>
          </c:val>
          <c:smooth val="0"/>
          <c:extLst>
            <c:ext xmlns:c16="http://schemas.microsoft.com/office/drawing/2014/chart" uri="{C3380CC4-5D6E-409C-BE32-E72D297353CC}">
              <c16:uniqueId val="{00000001-C23E-4D73-A7BD-21781EE1CB22}"/>
            </c:ext>
          </c:extLst>
        </c:ser>
        <c:ser>
          <c:idx val="2"/>
          <c:order val="2"/>
          <c:tx>
            <c:strRef>
              <c:f>'Ch17(179-180)'!$Q$4</c:f>
              <c:strCache>
                <c:ptCount val="1"/>
                <c:pt idx="0">
                  <c:v>BuyCar.com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'Ch17(179-180)'!$Q$4</c:f>
              <c:strCache>
                <c:ptCount val="5"/>
                <c:pt idx="0">
                  <c:v>5/10/21</c:v>
                </c:pt>
                <c:pt idx="1">
                  <c:v>5/11/21</c:v>
                </c:pt>
                <c:pt idx="2">
                  <c:v>5/12/21</c:v>
                </c:pt>
                <c:pt idx="3">
                  <c:v>5/13/21</c:v>
                </c:pt>
                <c:pt idx="4">
                  <c:v>5/14/21</c:v>
                </c:pt>
              </c:strCache>
            </c:strRef>
          </c:cat>
          <c:val>
            <c:numRef>
              <c:f>'Ch17(179-180)'!$Q$4</c:f>
              <c:numCache>
                <c:formatCode>General</c:formatCode>
                <c:ptCount val="5"/>
                <c:pt idx="0">
                  <c:v>19</c:v>
                </c:pt>
                <c:pt idx="1">
                  <c:v>18</c:v>
                </c:pt>
                <c:pt idx="2">
                  <c:v>19</c:v>
                </c:pt>
                <c:pt idx="3">
                  <c:v>24</c:v>
                </c:pt>
                <c:pt idx="4">
                  <c:v>23</c:v>
                </c:pt>
              </c:numCache>
            </c:numRef>
          </c:val>
          <c:smooth val="0"/>
          <c:extLst>
            <c:ext xmlns:c16="http://schemas.microsoft.com/office/drawing/2014/chart" uri="{C3380CC4-5D6E-409C-BE32-E72D297353CC}">
              <c16:uniqueId val="{00000002-C23E-4D73-A7BD-21781EE1CB22}"/>
            </c:ext>
          </c:extLst>
        </c:ser>
        <c:dLbls>
          <c:showLegendKey val="0"/>
          <c:showVal val="0"/>
          <c:showCatName val="0"/>
          <c:showSerName val="0"/>
          <c:showPercent val="0"/>
          <c:showBubbleSize val="0"/>
        </c:dLbls>
        <c:marker val="1"/>
        <c:smooth val="0"/>
        <c:axId val="1009733312"/>
        <c:axId val="1009728736"/>
      </c:lineChart>
      <c:catAx>
        <c:axId val="100973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728736"/>
        <c:crosses val="autoZero"/>
        <c:auto val="1"/>
        <c:lblAlgn val="ctr"/>
        <c:lblOffset val="100"/>
        <c:noMultiLvlLbl val="0"/>
      </c:catAx>
      <c:valAx>
        <c:axId val="100972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73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[Ch17-Excel365-IntroDataAnalysis.xlsx]Ch17(179-180an)!PivotTable1</c:name>
    <c:fmtId val="4"/>
  </c:pivotSource>
  <c:chart>
    <c:title>
      <c:tx>
        <c:strRef>
          <c:f>'Ch17(179-180an)'!$Q$4</c:f>
          <c:strCache>
            <c:ptCount val="1"/>
            <c:pt idx="0">
              <c:v>Total Clicks on Auto Listing by Date and Web Site for Vin Number = 1002</c:v>
            </c:pt>
          </c:strCache>
        </c:strRef>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1.2244404113732696E-2"/>
              <c:y val="-1.66310461192350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1.3629626738857932E-2"/>
              <c:y val="-2.13929508811398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5.3279449979172305E-2"/>
              <c:y val="-2.6154855643044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2.4404035228073967E-2"/>
              <c:y val="-3.5678665166854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3.2484841594985839E-2"/>
              <c:y val="-2.6154855643044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4.7946117777010961E-3"/>
              <c:y val="-2.6154855643044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'Ch17(179-180an)'!$Q$4</c:f>
              <c:strCache>
                <c:ptCount val="1"/>
                <c:pt idx="0">
                  <c:v>Cars.com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'Ch17(179-180an)'!$Q$4</c:f>
              <c:strCache>
                <c:ptCount val="6"/>
                <c:pt idx="0">
                  <c:v>5/10/21</c:v>
                </c:pt>
                <c:pt idx="1">
                  <c:v>5/11/21</c:v>
                </c:pt>
                <c:pt idx="2">
                  <c:v>5/12/21</c:v>
                </c:pt>
                <c:pt idx="3">
                  <c:v>5/13/21</c:v>
                </c:pt>
                <c:pt idx="4">
                  <c:v>5/14/21</c:v>
                </c:pt>
                <c:pt idx="5">
                  <c:v>5/15/21</c:v>
                </c:pt>
              </c:strCache>
            </c:strRef>
          </c:cat>
          <c:val>
            <c:numRef>
              <c:f>'Ch17(179-180an)'!$Q$4</c:f>
              <c:numCache>
                <c:formatCode>General</c:formatCode>
                <c:ptCount val="6"/>
                <c:pt idx="0">
                  <c:v>8</c:v>
                </c:pt>
                <c:pt idx="1">
                  <c:v>8</c:v>
                </c:pt>
                <c:pt idx="2">
                  <c:v>10</c:v>
                </c:pt>
                <c:pt idx="3">
                  <c:v>15</c:v>
                </c:pt>
                <c:pt idx="4">
                  <c:v>16</c:v>
                </c:pt>
                <c:pt idx="5">
                  <c:v>5</c:v>
                </c:pt>
              </c:numCache>
            </c:numRef>
          </c:val>
          <c:smooth val="0"/>
          <c:extLst>
            <c:ext xmlns:c16="http://schemas.microsoft.com/office/drawing/2014/chart" uri="{C3380CC4-5D6E-409C-BE32-E72D297353CC}">
              <c16:uniqueId val="{00000000-E8F1-45AA-B298-5858543E221F}"/>
            </c:ext>
          </c:extLst>
        </c:ser>
        <c:ser>
          <c:idx val="1"/>
          <c:order val="1"/>
          <c:tx>
            <c:strRef>
              <c:f>'Ch17(179-180an)'!$Q$4</c:f>
              <c:strCache>
                <c:ptCount val="1"/>
                <c:pt idx="0">
                  <c:v>Used.com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'Ch17(179-180an)'!$Q$4</c:f>
              <c:strCache>
                <c:ptCount val="6"/>
                <c:pt idx="0">
                  <c:v>5/10/21</c:v>
                </c:pt>
                <c:pt idx="1">
                  <c:v>5/11/21</c:v>
                </c:pt>
                <c:pt idx="2">
                  <c:v>5/12/21</c:v>
                </c:pt>
                <c:pt idx="3">
                  <c:v>5/13/21</c:v>
                </c:pt>
                <c:pt idx="4">
                  <c:v>5/14/21</c:v>
                </c:pt>
                <c:pt idx="5">
                  <c:v>5/15/21</c:v>
                </c:pt>
              </c:strCache>
            </c:strRef>
          </c:cat>
          <c:val>
            <c:numRef>
              <c:f>'Ch17(179-180an)'!$Q$4</c:f>
              <c:numCache>
                <c:formatCode>General</c:formatCode>
                <c:ptCount val="6"/>
                <c:pt idx="0">
                  <c:v>11</c:v>
                </c:pt>
                <c:pt idx="1">
                  <c:v>10</c:v>
                </c:pt>
                <c:pt idx="2">
                  <c:v>13</c:v>
                </c:pt>
                <c:pt idx="3">
                  <c:v>18</c:v>
                </c:pt>
                <c:pt idx="4">
                  <c:v>26</c:v>
                </c:pt>
                <c:pt idx="5">
                  <c:v>33</c:v>
                </c:pt>
              </c:numCache>
            </c:numRef>
          </c:val>
          <c:smooth val="0"/>
          <c:extLst>
            <c:ext xmlns:c16="http://schemas.microsoft.com/office/drawing/2014/chart" uri="{C3380CC4-5D6E-409C-BE32-E72D297353CC}">
              <c16:uniqueId val="{00000001-E8F1-45AA-B298-5858543E221F}"/>
            </c:ext>
          </c:extLst>
        </c:ser>
        <c:ser>
          <c:idx val="2"/>
          <c:order val="2"/>
          <c:tx>
            <c:strRef>
              <c:f>'Ch17(179-180an)'!$Q$4</c:f>
              <c:strCache>
                <c:ptCount val="1"/>
                <c:pt idx="0">
                  <c:v>BuyCar.com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'Ch17(179-180an)'!$Q$4</c:f>
              <c:strCache>
                <c:ptCount val="6"/>
                <c:pt idx="0">
                  <c:v>5/10/21</c:v>
                </c:pt>
                <c:pt idx="1">
                  <c:v>5/11/21</c:v>
                </c:pt>
                <c:pt idx="2">
                  <c:v>5/12/21</c:v>
                </c:pt>
                <c:pt idx="3">
                  <c:v>5/13/21</c:v>
                </c:pt>
                <c:pt idx="4">
                  <c:v>5/14/21</c:v>
                </c:pt>
                <c:pt idx="5">
                  <c:v>5/15/21</c:v>
                </c:pt>
              </c:strCache>
            </c:strRef>
          </c:cat>
          <c:val>
            <c:numRef>
              <c:f>'Ch17(179-180an)'!$Q$4</c:f>
              <c:numCache>
                <c:formatCode>General</c:formatCode>
                <c:ptCount val="6"/>
                <c:pt idx="0">
                  <c:v>19</c:v>
                </c:pt>
                <c:pt idx="1">
                  <c:v>18</c:v>
                </c:pt>
                <c:pt idx="2">
                  <c:v>19</c:v>
                </c:pt>
                <c:pt idx="3">
                  <c:v>24</c:v>
                </c:pt>
                <c:pt idx="4">
                  <c:v>23</c:v>
                </c:pt>
                <c:pt idx="5">
                  <c:v>10</c:v>
                </c:pt>
              </c:numCache>
            </c:numRef>
          </c:val>
          <c:smooth val="0"/>
          <c:extLst>
            <c:ext xmlns:c16="http://schemas.microsoft.com/office/drawing/2014/chart" uri="{C3380CC4-5D6E-409C-BE32-E72D297353CC}">
              <c16:uniqueId val="{00000002-E8F1-45AA-B298-5858543E221F}"/>
            </c:ext>
          </c:extLst>
        </c:ser>
        <c:dLbls>
          <c:showLegendKey val="0"/>
          <c:showVal val="0"/>
          <c:showCatName val="0"/>
          <c:showSerName val="0"/>
          <c:showPercent val="0"/>
          <c:showBubbleSize val="0"/>
        </c:dLbls>
        <c:marker val="1"/>
        <c:smooth val="0"/>
        <c:axId val="1009733312"/>
        <c:axId val="1009728736"/>
      </c:lineChart>
      <c:catAx>
        <c:axId val="100973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728736"/>
        <c:crosses val="autoZero"/>
        <c:auto val="1"/>
        <c:lblAlgn val="ctr"/>
        <c:lblOffset val="100"/>
        <c:noMultiLvlLbl val="0"/>
      </c:catAx>
      <c:valAx>
        <c:axId val="100972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73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[Ch17-Excel365-IntroDataAnalysis.xlsx]PPCh17(2an)!PivotTable3</c:name>
    <c:fmtId val="1"/>
  </c:pivotSource>
  <c:chart>
    <c:title>
      <c:tx>
        <c:strRef>
          <c:f>'PPCh17(2an)'!$J$7</c:f>
          <c:strCache>
            <c:ptCount val="1"/>
            <c:pt idx="0">
              <c:v>Histogram: Count Transactions for the year 2015 by Hour</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s>
    <c:plotArea>
      <c:layout/>
      <c:barChart>
        <c:barDir val="bar"/>
        <c:grouping val="clustered"/>
        <c:varyColors val="1"/>
        <c:ser>
          <c:idx val="0"/>
          <c:order val="0"/>
          <c:tx>
            <c:strRef>
              <c:f>'PPCh17(2an)'!$J$7</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86D-4610-AC1C-AA6F1DA8AD83}"/>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86D-4610-AC1C-AA6F1DA8AD8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86D-4610-AC1C-AA6F1DA8AD8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486D-4610-AC1C-AA6F1DA8AD83}"/>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486D-4610-AC1C-AA6F1DA8AD83}"/>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486D-4610-AC1C-AA6F1DA8AD83}"/>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486D-4610-AC1C-AA6F1DA8AD83}"/>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486D-4610-AC1C-AA6F1DA8AD83}"/>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486D-4610-AC1C-AA6F1DA8AD83}"/>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486D-4610-AC1C-AA6F1DA8AD83}"/>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486D-4610-AC1C-AA6F1DA8AD83}"/>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486D-4610-AC1C-AA6F1DA8AD83}"/>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486D-4610-AC1C-AA6F1DA8AD83}"/>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486D-4610-AC1C-AA6F1DA8AD83}"/>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486D-4610-AC1C-AA6F1DA8AD83}"/>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486D-4610-AC1C-AA6F1DA8AD83}"/>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486D-4610-AC1C-AA6F1DA8AD83}"/>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486D-4610-AC1C-AA6F1DA8AD83}"/>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486D-4610-AC1C-AA6F1DA8AD83}"/>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486D-4610-AC1C-AA6F1DA8AD83}"/>
              </c:ext>
            </c:extLst>
          </c:dPt>
          <c:dPt>
            <c:idx val="20"/>
            <c:invertIfNegative val="0"/>
            <c:bubble3D val="0"/>
            <c:spPr>
              <a:solidFill>
                <a:schemeClr val="accent3">
                  <a:lumMod val="80000"/>
                </a:schemeClr>
              </a:solidFill>
              <a:ln>
                <a:noFill/>
              </a:ln>
              <a:effectLst/>
            </c:spPr>
            <c:extLst>
              <c:ext xmlns:c16="http://schemas.microsoft.com/office/drawing/2014/chart" uri="{C3380CC4-5D6E-409C-BE32-E72D297353CC}">
                <c16:uniqueId val="{00000029-486D-4610-AC1C-AA6F1DA8AD83}"/>
              </c:ext>
            </c:extLst>
          </c:dPt>
          <c:dPt>
            <c:idx val="21"/>
            <c:invertIfNegative val="0"/>
            <c:bubble3D val="0"/>
            <c:spPr>
              <a:solidFill>
                <a:schemeClr val="accent4">
                  <a:lumMod val="80000"/>
                </a:schemeClr>
              </a:solidFill>
              <a:ln>
                <a:noFill/>
              </a:ln>
              <a:effectLst/>
            </c:spPr>
            <c:extLst>
              <c:ext xmlns:c16="http://schemas.microsoft.com/office/drawing/2014/chart" uri="{C3380CC4-5D6E-409C-BE32-E72D297353CC}">
                <c16:uniqueId val="{0000002B-486D-4610-AC1C-AA6F1DA8AD83}"/>
              </c:ext>
            </c:extLst>
          </c:dPt>
          <c:dPt>
            <c:idx val="22"/>
            <c:invertIfNegative val="0"/>
            <c:bubble3D val="0"/>
            <c:spPr>
              <a:solidFill>
                <a:schemeClr val="accent5">
                  <a:lumMod val="80000"/>
                </a:schemeClr>
              </a:solidFill>
              <a:ln>
                <a:noFill/>
              </a:ln>
              <a:effectLst/>
            </c:spPr>
            <c:extLst>
              <c:ext xmlns:c16="http://schemas.microsoft.com/office/drawing/2014/chart" uri="{C3380CC4-5D6E-409C-BE32-E72D297353CC}">
                <c16:uniqueId val="{0000002D-486D-4610-AC1C-AA6F1DA8AD83}"/>
              </c:ext>
            </c:extLst>
          </c:dPt>
          <c:dPt>
            <c:idx val="23"/>
            <c:invertIfNegative val="0"/>
            <c:bubble3D val="0"/>
            <c:spPr>
              <a:solidFill>
                <a:schemeClr val="accent6">
                  <a:lumMod val="80000"/>
                </a:schemeClr>
              </a:solidFill>
              <a:ln>
                <a:noFill/>
              </a:ln>
              <a:effectLst/>
            </c:spPr>
            <c:extLst>
              <c:ext xmlns:c16="http://schemas.microsoft.com/office/drawing/2014/chart" uri="{C3380CC4-5D6E-409C-BE32-E72D297353CC}">
                <c16:uniqueId val="{0000002F-486D-4610-AC1C-AA6F1DA8AD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'PPCh17(2an)'!$J$7</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'PPCh17(2an)'!$J$7</c:f>
              <c:numCache>
                <c:formatCode>#,##0</c:formatCode>
                <c:ptCount val="24"/>
                <c:pt idx="0">
                  <c:v>67</c:v>
                </c:pt>
                <c:pt idx="1">
                  <c:v>76</c:v>
                </c:pt>
                <c:pt idx="2">
                  <c:v>475</c:v>
                </c:pt>
                <c:pt idx="3">
                  <c:v>527</c:v>
                </c:pt>
                <c:pt idx="4">
                  <c:v>539</c:v>
                </c:pt>
                <c:pt idx="5">
                  <c:v>291</c:v>
                </c:pt>
                <c:pt idx="6">
                  <c:v>54</c:v>
                </c:pt>
                <c:pt idx="7">
                  <c:v>78</c:v>
                </c:pt>
                <c:pt idx="8">
                  <c:v>61</c:v>
                </c:pt>
                <c:pt idx="9">
                  <c:v>101</c:v>
                </c:pt>
                <c:pt idx="10">
                  <c:v>277</c:v>
                </c:pt>
                <c:pt idx="11">
                  <c:v>1238</c:v>
                </c:pt>
                <c:pt idx="12">
                  <c:v>1293</c:v>
                </c:pt>
                <c:pt idx="13">
                  <c:v>621</c:v>
                </c:pt>
                <c:pt idx="14">
                  <c:v>102</c:v>
                </c:pt>
                <c:pt idx="15">
                  <c:v>102</c:v>
                </c:pt>
                <c:pt idx="16">
                  <c:v>269</c:v>
                </c:pt>
                <c:pt idx="17">
                  <c:v>609</c:v>
                </c:pt>
                <c:pt idx="18">
                  <c:v>636</c:v>
                </c:pt>
                <c:pt idx="19">
                  <c:v>270</c:v>
                </c:pt>
                <c:pt idx="20">
                  <c:v>113</c:v>
                </c:pt>
                <c:pt idx="21">
                  <c:v>68</c:v>
                </c:pt>
                <c:pt idx="22">
                  <c:v>87</c:v>
                </c:pt>
                <c:pt idx="23">
                  <c:v>86</c:v>
                </c:pt>
              </c:numCache>
            </c:numRef>
          </c:val>
          <c:extLst>
            <c:ext xmlns:c16="http://schemas.microsoft.com/office/drawing/2014/chart" uri="{C3380CC4-5D6E-409C-BE32-E72D297353CC}">
              <c16:uniqueId val="{00000000-2E28-45E7-8284-8AD7E77B7A81}"/>
            </c:ext>
          </c:extLst>
        </c:ser>
        <c:dLbls>
          <c:showLegendKey val="0"/>
          <c:showVal val="0"/>
          <c:showCatName val="0"/>
          <c:showSerName val="0"/>
          <c:showPercent val="0"/>
          <c:showBubbleSize val="0"/>
        </c:dLbls>
        <c:gapWidth val="0"/>
        <c:axId val="1974184175"/>
        <c:axId val="1974180431"/>
      </c:barChart>
      <c:catAx>
        <c:axId val="197418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180431"/>
        <c:crosses val="autoZero"/>
        <c:auto val="1"/>
        <c:lblAlgn val="ctr"/>
        <c:lblOffset val="100"/>
        <c:noMultiLvlLbl val="0"/>
      </c:catAx>
      <c:valAx>
        <c:axId val="197418043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97418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'PPCh17(7an)'!$D$7</c:f>
              <c:strCache>
                <c:ptCount val="1"/>
                <c:pt idx="0">
                  <c:v>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'PPCh17(7an)'!$C$8:$C$16</c:f>
              <c:numCache>
                <c:formatCode>General</c:formatCode>
                <c:ptCount val="9"/>
                <c:pt idx="0">
                  <c:v>2005</c:v>
                </c:pt>
                <c:pt idx="1">
                  <c:v>2006</c:v>
                </c:pt>
                <c:pt idx="2">
                  <c:v>2007</c:v>
                </c:pt>
                <c:pt idx="3">
                  <c:v>2008</c:v>
                </c:pt>
                <c:pt idx="4">
                  <c:v>2009</c:v>
                </c:pt>
                <c:pt idx="5">
                  <c:v>2010</c:v>
                </c:pt>
                <c:pt idx="6">
                  <c:v>2011</c:v>
                </c:pt>
                <c:pt idx="7">
                  <c:v>2012</c:v>
                </c:pt>
                <c:pt idx="8">
                  <c:v>2013</c:v>
                </c:pt>
              </c:numCache>
            </c:numRef>
          </c:cat>
          <c:val>
            <c:numRef>
              <c:f>'PPCh17(7an)'!$D$8:$D$16</c:f>
              <c:numCache>
                <c:formatCode>"$"#,##0_);[Red]\("$"#,##0\)</c:formatCode>
                <c:ptCount val="9"/>
                <c:pt idx="0">
                  <c:v>577023</c:v>
                </c:pt>
                <c:pt idx="1">
                  <c:v>566239</c:v>
                </c:pt>
                <c:pt idx="2">
                  <c:v>580987</c:v>
                </c:pt>
                <c:pt idx="3">
                  <c:v>603500</c:v>
                </c:pt>
                <c:pt idx="4">
                  <c:v>605821</c:v>
                </c:pt>
                <c:pt idx="5">
                  <c:v>669356</c:v>
                </c:pt>
                <c:pt idx="6">
                  <c:v>664569</c:v>
                </c:pt>
                <c:pt idx="7">
                  <c:v>717832</c:v>
                </c:pt>
                <c:pt idx="8">
                  <c:v>700144</c:v>
                </c:pt>
              </c:numCache>
            </c:numRef>
          </c:val>
          <c:smooth val="0"/>
          <c:extLst>
            <c:ext xmlns:c16="http://schemas.microsoft.com/office/drawing/2014/chart" uri="{C3380CC4-5D6E-409C-BE32-E72D297353CC}">
              <c16:uniqueId val="{00000000-BFB5-408A-9FE2-3FA44CED0C86}"/>
            </c:ext>
          </c:extLst>
        </c:ser>
        <c:dLbls>
          <c:dLblPos val="t"/>
          <c:showLegendKey val="0"/>
          <c:showVal val="1"/>
          <c:showCatName val="0"/>
          <c:showSerName val="0"/>
          <c:showPercent val="0"/>
          <c:showBubbleSize val="0"/>
        </c:dLbls>
        <c:smooth val="0"/>
        <c:axId val="780756896"/>
        <c:axId val="780757456"/>
      </c:lineChart>
      <c:catAx>
        <c:axId val="78075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757456"/>
        <c:crosses val="autoZero"/>
        <c:auto val="1"/>
        <c:lblAlgn val="ctr"/>
        <c:lblOffset val="100"/>
        <c:noMultiLvlLbl val="0"/>
      </c:catAx>
      <c:valAx>
        <c:axId val="780757456"/>
        <c:scaling>
          <c:orientation val="minMax"/>
          <c:min val="500000"/>
        </c:scaling>
        <c:delete val="1"/>
        <c:axPos val="l"/>
        <c:numFmt formatCode="&quot;$&quot;#,##0_);[Red]\(&quot;$&quot;#,##0\)" sourceLinked="1"/>
        <c:majorTickMark val="none"/>
        <c:minorTickMark val="none"/>
        <c:tickLblPos val="nextTo"/>
        <c:crossAx val="780756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Quad Sales ($) 2019</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E37F-494B-AD68-B2E1868E72DD}"/>
            </c:ext>
          </c:extLst>
        </c:ser>
        <c:dLbls>
          <c:dLblPos val="t"/>
          <c:showLegendKey val="0"/>
          <c:showVal val="1"/>
          <c:showCatName val="0"/>
          <c:showSerName val="0"/>
          <c:showPercent val="0"/>
          <c:showBubbleSize val="0"/>
        </c:dLbls>
        <c:smooth val="0"/>
        <c:axId val="462257016"/>
        <c:axId val="462257344"/>
      </c:lineChart>
      <c:catAx>
        <c:axId val="462257016"/>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62257344"/>
        <c:crosses val="autoZero"/>
        <c:auto val="1"/>
        <c:lblAlgn val="ctr"/>
        <c:lblOffset val="100"/>
        <c:noMultiLvlLbl val="1"/>
      </c:catAx>
      <c:valAx>
        <c:axId val="462257344"/>
        <c:scaling>
          <c:orientation val="minMax"/>
        </c:scaling>
        <c:delete val="1"/>
        <c:axPos val="l"/>
        <c:numFmt formatCode="General" sourceLinked="1"/>
        <c:majorTickMark val="none"/>
        <c:minorTickMark val="none"/>
        <c:tickLblPos val="nextTo"/>
        <c:crossAx val="4622570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jpg"/></Relationships>
</file>

<file path=xl/drawings/_rels/drawing1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7.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1" Type="http://schemas.openxmlformats.org/officeDocument/2006/relationships/image" Target="../media/image6.emf"/></Relationships>
</file>

<file path=xl/drawings/_rels/drawing1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editAs="oneCell">
    <xdr:from>
      <xdr:col>0</xdr:col>
      <xdr:colOff>364435</xdr:colOff>
      <xdr:row>2</xdr:row>
      <xdr:rowOff>82826</xdr:rowOff>
    </xdr:from>
    <xdr:to>
      <xdr:col>7</xdr:col>
      <xdr:colOff>217419</xdr:colOff>
      <xdr:row>17</xdr:row>
      <xdr:rowOff>54251</xdr:rowOff>
    </xdr:to>
    <xdr:pic>
      <xdr:nvPicPr>
        <xdr:cNvPr id="3" name="Picture 2">
          <a:extLst>
            <a:ext uri="{FF2B5EF4-FFF2-40B4-BE49-F238E27FC236}">
              <a16:creationId xmlns:a16="http://schemas.microsoft.com/office/drawing/2014/main" id="{5D38B116-FE7D-47C4-AAE7-DB74312986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4435" y="463826"/>
          <a:ext cx="4143375" cy="2828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157369</xdr:colOff>
      <xdr:row>2</xdr:row>
      <xdr:rowOff>91108</xdr:rowOff>
    </xdr:from>
    <xdr:to>
      <xdr:col>12</xdr:col>
      <xdr:colOff>574812</xdr:colOff>
      <xdr:row>18</xdr:row>
      <xdr:rowOff>152068</xdr:rowOff>
    </xdr:to>
    <xdr:pic>
      <xdr:nvPicPr>
        <xdr:cNvPr id="3" name="Picture 2">
          <a:extLst>
            <a:ext uri="{FF2B5EF4-FFF2-40B4-BE49-F238E27FC236}">
              <a16:creationId xmlns:a16="http://schemas.microsoft.com/office/drawing/2014/main" id="{3CEB43BC-A85C-459A-9D59-4EBBB84FEE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369" y="472108"/>
          <a:ext cx="7772400" cy="31089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1028700</xdr:colOff>
      <xdr:row>1</xdr:row>
      <xdr:rowOff>9525</xdr:rowOff>
    </xdr:from>
    <xdr:to>
      <xdr:col>4</xdr:col>
      <xdr:colOff>0</xdr:colOff>
      <xdr:row>4</xdr:row>
      <xdr:rowOff>0</xdr:rowOff>
    </xdr:to>
    <xdr:cxnSp macro="">
      <xdr:nvCxnSpPr>
        <xdr:cNvPr id="2" name="Straight Connector 1">
          <a:extLst>
            <a:ext uri="{FF2B5EF4-FFF2-40B4-BE49-F238E27FC236}">
              <a16:creationId xmlns:a16="http://schemas.microsoft.com/office/drawing/2014/main" id="{92C4D62E-2120-48EA-8AB6-3AF703CA163E}"/>
            </a:ext>
          </a:extLst>
        </xdr:cNvPr>
        <xdr:cNvCxnSpPr/>
      </xdr:nvCxnSpPr>
      <xdr:spPr>
        <a:xfrm>
          <a:off x="3276600" y="200025"/>
          <a:ext cx="1400175" cy="561975"/>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1</xdr:row>
      <xdr:rowOff>57150</xdr:rowOff>
    </xdr:from>
    <xdr:to>
      <xdr:col>3</xdr:col>
      <xdr:colOff>1381125</xdr:colOff>
      <xdr:row>3</xdr:row>
      <xdr:rowOff>161925</xdr:rowOff>
    </xdr:to>
    <xdr:cxnSp macro="">
      <xdr:nvCxnSpPr>
        <xdr:cNvPr id="3" name="Straight Connector 2">
          <a:extLst>
            <a:ext uri="{FF2B5EF4-FFF2-40B4-BE49-F238E27FC236}">
              <a16:creationId xmlns:a16="http://schemas.microsoft.com/office/drawing/2014/main" id="{179B9B77-6C35-4DDC-BB26-D38097DC2AAB}"/>
            </a:ext>
          </a:extLst>
        </xdr:cNvPr>
        <xdr:cNvCxnSpPr/>
      </xdr:nvCxnSpPr>
      <xdr:spPr>
        <a:xfrm flipV="1">
          <a:off x="3314700" y="247650"/>
          <a:ext cx="1352550" cy="485775"/>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9524</xdr:colOff>
      <xdr:row>9</xdr:row>
      <xdr:rowOff>0</xdr:rowOff>
    </xdr:from>
    <xdr:to>
      <xdr:col>3</xdr:col>
      <xdr:colOff>1381124</xdr:colOff>
      <xdr:row>14</xdr:row>
      <xdr:rowOff>47625</xdr:rowOff>
    </xdr:to>
    <xdr:sp macro="" textlink="">
      <xdr:nvSpPr>
        <xdr:cNvPr id="4" name="Rectangle 3">
          <a:extLst>
            <a:ext uri="{FF2B5EF4-FFF2-40B4-BE49-F238E27FC236}">
              <a16:creationId xmlns:a16="http://schemas.microsoft.com/office/drawing/2014/main" id="{B6264959-636E-48B1-9D3F-42B6BA841F56}"/>
            </a:ext>
          </a:extLst>
        </xdr:cNvPr>
        <xdr:cNvSpPr/>
      </xdr:nvSpPr>
      <xdr:spPr>
        <a:xfrm>
          <a:off x="9524" y="1714500"/>
          <a:ext cx="4657725" cy="10001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a:solidFill>
                <a:schemeClr val="tx1"/>
              </a:solidFill>
            </a:rPr>
            <a:t>When you use the </a:t>
          </a:r>
          <a:r>
            <a:rPr lang="en-US" sz="1600" b="1">
              <a:solidFill>
                <a:schemeClr val="tx1"/>
              </a:solidFill>
            </a:rPr>
            <a:t>Count aggregate function</a:t>
          </a:r>
          <a:r>
            <a:rPr lang="en-US" sz="1600" b="0">
              <a:solidFill>
                <a:schemeClr val="tx1"/>
              </a:solidFill>
            </a:rPr>
            <a:t>, it is counting how many times the Rows area condition occurred in the data set</a:t>
          </a:r>
        </a:p>
      </xdr:txBody>
    </xdr:sp>
    <xdr:clientData/>
  </xdr:twoCellAnchor>
  <xdr:twoCellAnchor>
    <xdr:from>
      <xdr:col>0</xdr:col>
      <xdr:colOff>19050</xdr:colOff>
      <xdr:row>3</xdr:row>
      <xdr:rowOff>9526</xdr:rowOff>
    </xdr:from>
    <xdr:to>
      <xdr:col>1</xdr:col>
      <xdr:colOff>0</xdr:colOff>
      <xdr:row>8</xdr:row>
      <xdr:rowOff>9526</xdr:rowOff>
    </xdr:to>
    <xdr:sp macro="" textlink="">
      <xdr:nvSpPr>
        <xdr:cNvPr id="7" name="Rectangle 6">
          <a:extLst>
            <a:ext uri="{FF2B5EF4-FFF2-40B4-BE49-F238E27FC236}">
              <a16:creationId xmlns:a16="http://schemas.microsoft.com/office/drawing/2014/main" id="{CCCF26DB-2A3E-42D5-B17A-630488F107EA}"/>
            </a:ext>
          </a:extLst>
        </xdr:cNvPr>
        <xdr:cNvSpPr/>
      </xdr:nvSpPr>
      <xdr:spPr>
        <a:xfrm>
          <a:off x="19050" y="581026"/>
          <a:ext cx="971550" cy="952500"/>
        </a:xfrm>
        <a:prstGeom prst="rect">
          <a:avLst/>
        </a:prstGeom>
        <a:noFill/>
        <a:ln w="254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28576</xdr:colOff>
      <xdr:row>5</xdr:row>
      <xdr:rowOff>38100</xdr:rowOff>
    </xdr:from>
    <xdr:to>
      <xdr:col>1</xdr:col>
      <xdr:colOff>914400</xdr:colOff>
      <xdr:row>9</xdr:row>
      <xdr:rowOff>142875</xdr:rowOff>
    </xdr:to>
    <xdr:cxnSp macro="">
      <xdr:nvCxnSpPr>
        <xdr:cNvPr id="9" name="Straight Arrow Connector 8">
          <a:extLst>
            <a:ext uri="{FF2B5EF4-FFF2-40B4-BE49-F238E27FC236}">
              <a16:creationId xmlns:a16="http://schemas.microsoft.com/office/drawing/2014/main" id="{476AE4DD-E2EB-4B5B-B2D3-A3262505EE22}"/>
            </a:ext>
          </a:extLst>
        </xdr:cNvPr>
        <xdr:cNvCxnSpPr/>
      </xdr:nvCxnSpPr>
      <xdr:spPr>
        <a:xfrm flipH="1" flipV="1">
          <a:off x="1019176" y="990600"/>
          <a:ext cx="885824" cy="866775"/>
        </a:xfrm>
        <a:prstGeom prst="straightConnector1">
          <a:avLst/>
        </a:prstGeom>
        <a:ln w="254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170981</xdr:colOff>
      <xdr:row>0</xdr:row>
      <xdr:rowOff>66518</xdr:rowOff>
    </xdr:from>
    <xdr:to>
      <xdr:col>4</xdr:col>
      <xdr:colOff>578827</xdr:colOff>
      <xdr:row>12</xdr:row>
      <xdr:rowOff>95250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4F6BE737-87AD-4C54-B7DA-1C3545B8D08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19943" y="66518"/>
              <a:ext cx="1624115" cy="23147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10</xdr:row>
      <xdr:rowOff>0</xdr:rowOff>
    </xdr:from>
    <xdr:to>
      <xdr:col>7</xdr:col>
      <xdr:colOff>0</xdr:colOff>
      <xdr:row>21</xdr:row>
      <xdr:rowOff>0</xdr:rowOff>
    </xdr:to>
    <xdr:graphicFrame macro="">
      <xdr:nvGraphicFramePr>
        <xdr:cNvPr id="2" name="Chart 1">
          <a:extLst>
            <a:ext uri="{FF2B5EF4-FFF2-40B4-BE49-F238E27FC236}">
              <a16:creationId xmlns:a16="http://schemas.microsoft.com/office/drawing/2014/main" id="{34226B17-EA12-4E4F-A9BE-BE6B62132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10</xdr:row>
      <xdr:rowOff>0</xdr:rowOff>
    </xdr:from>
    <xdr:to>
      <xdr:col>10</xdr:col>
      <xdr:colOff>0</xdr:colOff>
      <xdr:row>21</xdr:row>
      <xdr:rowOff>0</xdr:rowOff>
    </xdr:to>
    <xdr:graphicFrame macro="">
      <xdr:nvGraphicFramePr>
        <xdr:cNvPr id="4" name="Chart 3">
          <a:extLst>
            <a:ext uri="{FF2B5EF4-FFF2-40B4-BE49-F238E27FC236}">
              <a16:creationId xmlns:a16="http://schemas.microsoft.com/office/drawing/2014/main" id="{5869D3B2-2061-4FC8-815D-07EEEAAF7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10</xdr:row>
      <xdr:rowOff>0</xdr:rowOff>
    </xdr:from>
    <xdr:to>
      <xdr:col>14</xdr:col>
      <xdr:colOff>0</xdr:colOff>
      <xdr:row>21</xdr:row>
      <xdr:rowOff>0</xdr:rowOff>
    </xdr:to>
    <xdr:graphicFrame macro="">
      <xdr:nvGraphicFramePr>
        <xdr:cNvPr id="5" name="Chart 4">
          <a:extLst>
            <a:ext uri="{FF2B5EF4-FFF2-40B4-BE49-F238E27FC236}">
              <a16:creationId xmlns:a16="http://schemas.microsoft.com/office/drawing/2014/main" id="{82FDE014-5B03-4381-80AA-AA5EA95B3B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20</xdr:row>
      <xdr:rowOff>57152</xdr:rowOff>
    </xdr:from>
    <xdr:to>
      <xdr:col>6</xdr:col>
      <xdr:colOff>466725</xdr:colOff>
      <xdr:row>24</xdr:row>
      <xdr:rowOff>152400</xdr:rowOff>
    </xdr:to>
    <xdr:cxnSp macro="">
      <xdr:nvCxnSpPr>
        <xdr:cNvPr id="11" name="Straight Arrow Connector 10">
          <a:extLst>
            <a:ext uri="{FF2B5EF4-FFF2-40B4-BE49-F238E27FC236}">
              <a16:creationId xmlns:a16="http://schemas.microsoft.com/office/drawing/2014/main" id="{8B1D68A1-5E07-43FD-A2D4-7760A891FFC4}"/>
            </a:ext>
          </a:extLst>
        </xdr:cNvPr>
        <xdr:cNvCxnSpPr/>
      </xdr:nvCxnSpPr>
      <xdr:spPr>
        <a:xfrm flipV="1">
          <a:off x="3228975" y="3914777"/>
          <a:ext cx="9525" cy="857248"/>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29</xdr:row>
      <xdr:rowOff>0</xdr:rowOff>
    </xdr:from>
    <xdr:to>
      <xdr:col>7</xdr:col>
      <xdr:colOff>0</xdr:colOff>
      <xdr:row>40</xdr:row>
      <xdr:rowOff>0</xdr:rowOff>
    </xdr:to>
    <xdr:graphicFrame macro="">
      <xdr:nvGraphicFramePr>
        <xdr:cNvPr id="28" name="Chart 27">
          <a:extLst>
            <a:ext uri="{FF2B5EF4-FFF2-40B4-BE49-F238E27FC236}">
              <a16:creationId xmlns:a16="http://schemas.microsoft.com/office/drawing/2014/main" id="{46BC385B-EB9C-45A7-9D66-921EF9D45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29</xdr:row>
      <xdr:rowOff>0</xdr:rowOff>
    </xdr:from>
    <xdr:to>
      <xdr:col>10</xdr:col>
      <xdr:colOff>0</xdr:colOff>
      <xdr:row>40</xdr:row>
      <xdr:rowOff>0</xdr:rowOff>
    </xdr:to>
    <xdr:graphicFrame macro="">
      <xdr:nvGraphicFramePr>
        <xdr:cNvPr id="29" name="Chart 28">
          <a:extLst>
            <a:ext uri="{FF2B5EF4-FFF2-40B4-BE49-F238E27FC236}">
              <a16:creationId xmlns:a16="http://schemas.microsoft.com/office/drawing/2014/main" id="{1FAAB48A-FEBB-482C-9EAA-0C2101239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29</xdr:row>
      <xdr:rowOff>0</xdr:rowOff>
    </xdr:from>
    <xdr:to>
      <xdr:col>14</xdr:col>
      <xdr:colOff>0</xdr:colOff>
      <xdr:row>40</xdr:row>
      <xdr:rowOff>0</xdr:rowOff>
    </xdr:to>
    <xdr:graphicFrame macro="">
      <xdr:nvGraphicFramePr>
        <xdr:cNvPr id="30" name="Chart 29">
          <a:extLst>
            <a:ext uri="{FF2B5EF4-FFF2-40B4-BE49-F238E27FC236}">
              <a16:creationId xmlns:a16="http://schemas.microsoft.com/office/drawing/2014/main" id="{97F24DFB-6AEC-4AD1-9E9E-D2359DDF2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1076325</xdr:colOff>
      <xdr:row>25</xdr:row>
      <xdr:rowOff>38100</xdr:rowOff>
    </xdr:from>
    <xdr:to>
      <xdr:col>6</xdr:col>
      <xdr:colOff>1076326</xdr:colOff>
      <xdr:row>28</xdr:row>
      <xdr:rowOff>161925</xdr:rowOff>
    </xdr:to>
    <xdr:cxnSp macro="">
      <xdr:nvCxnSpPr>
        <xdr:cNvPr id="31" name="Straight Arrow Connector 30">
          <a:extLst>
            <a:ext uri="{FF2B5EF4-FFF2-40B4-BE49-F238E27FC236}">
              <a16:creationId xmlns:a16="http://schemas.microsoft.com/office/drawing/2014/main" id="{C7401DB3-1A7F-459B-9041-79806E5AA9E9}"/>
            </a:ext>
          </a:extLst>
        </xdr:cNvPr>
        <xdr:cNvCxnSpPr/>
      </xdr:nvCxnSpPr>
      <xdr:spPr>
        <a:xfrm>
          <a:off x="3848100" y="4848225"/>
          <a:ext cx="1" cy="66675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22</xdr:row>
      <xdr:rowOff>0</xdr:rowOff>
    </xdr:from>
    <xdr:to>
      <xdr:col>7</xdr:col>
      <xdr:colOff>0</xdr:colOff>
      <xdr:row>26</xdr:row>
      <xdr:rowOff>0</xdr:rowOff>
    </xdr:to>
    <xdr:sp macro="" textlink="">
      <xdr:nvSpPr>
        <xdr:cNvPr id="7" name="Rectangle 6">
          <a:extLst>
            <a:ext uri="{FF2B5EF4-FFF2-40B4-BE49-F238E27FC236}">
              <a16:creationId xmlns:a16="http://schemas.microsoft.com/office/drawing/2014/main" id="{EE0BB190-52B7-4F80-9B8B-81EF4BE58BF5}"/>
            </a:ext>
          </a:extLst>
        </xdr:cNvPr>
        <xdr:cNvSpPr/>
      </xdr:nvSpPr>
      <xdr:spPr>
        <a:xfrm>
          <a:off x="2019300" y="3810000"/>
          <a:ext cx="2438400" cy="7620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baseline="0">
              <a:solidFill>
                <a:schemeClr val="tx1"/>
              </a:solidFill>
              <a:effectLst/>
              <a:latin typeface="+mn-lt"/>
              <a:ea typeface="+mn-ea"/>
              <a:cs typeface="+mn-cs"/>
            </a:rPr>
            <a:t>1. Qualitative variable</a:t>
          </a:r>
          <a:r>
            <a:rPr lang="en-US" sz="1300" baseline="0">
              <a:solidFill>
                <a:schemeClr val="tx1"/>
              </a:solidFill>
              <a:effectLst/>
              <a:latin typeface="+mn-lt"/>
              <a:ea typeface="+mn-ea"/>
              <a:cs typeface="+mn-cs"/>
            </a:rPr>
            <a:t> as</a:t>
          </a:r>
        </a:p>
        <a:p>
          <a:pPr algn="l"/>
          <a:r>
            <a:rPr lang="en-US" sz="1300" baseline="0">
              <a:solidFill>
                <a:schemeClr val="tx1"/>
              </a:solidFill>
              <a:effectLst/>
              <a:latin typeface="+mn-lt"/>
              <a:ea typeface="+mn-ea"/>
              <a:cs typeface="+mn-cs"/>
            </a:rPr>
            <a:t>condition for calculation =</a:t>
          </a:r>
        </a:p>
        <a:p>
          <a:pPr algn="l"/>
          <a:r>
            <a:rPr lang="en-US" sz="1300" b="1" baseline="0">
              <a:solidFill>
                <a:schemeClr val="tx1"/>
              </a:solidFill>
              <a:effectLst/>
              <a:latin typeface="+mn-lt"/>
              <a:ea typeface="+mn-ea"/>
              <a:cs typeface="+mn-cs"/>
            </a:rPr>
            <a:t>Gaps</a:t>
          </a:r>
          <a:r>
            <a:rPr lang="en-US" sz="1300" baseline="0">
              <a:solidFill>
                <a:schemeClr val="tx1"/>
              </a:solidFill>
              <a:effectLst/>
              <a:latin typeface="+mn-lt"/>
              <a:ea typeface="+mn-ea"/>
              <a:cs typeface="+mn-cs"/>
            </a:rPr>
            <a:t> between columns/bars</a:t>
          </a:r>
          <a:endParaRPr lang="en-US" sz="1300" baseline="0">
            <a:solidFill>
              <a:schemeClr val="tx1"/>
            </a:solidFill>
          </a:endParaRPr>
        </a:p>
      </xdr:txBody>
    </xdr:sp>
    <xdr:clientData/>
  </xdr:twoCellAnchor>
  <xdr:twoCellAnchor>
    <xdr:from>
      <xdr:col>9</xdr:col>
      <xdr:colOff>1171575</xdr:colOff>
      <xdr:row>25</xdr:row>
      <xdr:rowOff>47625</xdr:rowOff>
    </xdr:from>
    <xdr:to>
      <xdr:col>9</xdr:col>
      <xdr:colOff>1171576</xdr:colOff>
      <xdr:row>28</xdr:row>
      <xdr:rowOff>171450</xdr:rowOff>
    </xdr:to>
    <xdr:cxnSp macro="">
      <xdr:nvCxnSpPr>
        <xdr:cNvPr id="38" name="Straight Arrow Connector 37">
          <a:extLst>
            <a:ext uri="{FF2B5EF4-FFF2-40B4-BE49-F238E27FC236}">
              <a16:creationId xmlns:a16="http://schemas.microsoft.com/office/drawing/2014/main" id="{D4FC8FE0-0C8E-4B3D-8765-37686F9503DE}"/>
            </a:ext>
          </a:extLst>
        </xdr:cNvPr>
        <xdr:cNvCxnSpPr/>
      </xdr:nvCxnSpPr>
      <xdr:spPr>
        <a:xfrm>
          <a:off x="6496050" y="4857750"/>
          <a:ext cx="1" cy="66675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381000</xdr:colOff>
      <xdr:row>20</xdr:row>
      <xdr:rowOff>47627</xdr:rowOff>
    </xdr:from>
    <xdr:to>
      <xdr:col>9</xdr:col>
      <xdr:colOff>390525</xdr:colOff>
      <xdr:row>24</xdr:row>
      <xdr:rowOff>142875</xdr:rowOff>
    </xdr:to>
    <xdr:cxnSp macro="">
      <xdr:nvCxnSpPr>
        <xdr:cNvPr id="39" name="Straight Arrow Connector 38">
          <a:extLst>
            <a:ext uri="{FF2B5EF4-FFF2-40B4-BE49-F238E27FC236}">
              <a16:creationId xmlns:a16="http://schemas.microsoft.com/office/drawing/2014/main" id="{513A068B-1A39-4D1B-B75D-F36D9655F89C}"/>
            </a:ext>
          </a:extLst>
        </xdr:cNvPr>
        <xdr:cNvCxnSpPr/>
      </xdr:nvCxnSpPr>
      <xdr:spPr>
        <a:xfrm flipV="1">
          <a:off x="6048375" y="3905252"/>
          <a:ext cx="9525" cy="857248"/>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22</xdr:row>
      <xdr:rowOff>0</xdr:rowOff>
    </xdr:from>
    <xdr:to>
      <xdr:col>10</xdr:col>
      <xdr:colOff>0</xdr:colOff>
      <xdr:row>26</xdr:row>
      <xdr:rowOff>0</xdr:rowOff>
    </xdr:to>
    <xdr:sp macro="" textlink="">
      <xdr:nvSpPr>
        <xdr:cNvPr id="8" name="Rectangle 7">
          <a:extLst>
            <a:ext uri="{FF2B5EF4-FFF2-40B4-BE49-F238E27FC236}">
              <a16:creationId xmlns:a16="http://schemas.microsoft.com/office/drawing/2014/main" id="{EFCD251F-5C9D-4332-B468-21BDD02C247E}"/>
            </a:ext>
          </a:extLst>
        </xdr:cNvPr>
        <xdr:cNvSpPr/>
      </xdr:nvSpPr>
      <xdr:spPr>
        <a:xfrm>
          <a:off x="4572000" y="3810000"/>
          <a:ext cx="2438400" cy="7620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baseline="0">
              <a:solidFill>
                <a:schemeClr val="tx1"/>
              </a:solidFill>
              <a:effectLst/>
              <a:latin typeface="+mn-lt"/>
              <a:ea typeface="+mn-ea"/>
              <a:cs typeface="+mn-cs"/>
            </a:rPr>
            <a:t>2. Qualitative number variable</a:t>
          </a:r>
          <a:r>
            <a:rPr lang="en-US" sz="1300" baseline="0">
              <a:solidFill>
                <a:schemeClr val="tx1"/>
              </a:solidFill>
              <a:effectLst/>
              <a:latin typeface="+mn-lt"/>
              <a:ea typeface="+mn-ea"/>
              <a:cs typeface="+mn-cs"/>
            </a:rPr>
            <a:t> as condition for calculation =</a:t>
          </a:r>
        </a:p>
        <a:p>
          <a:pPr algn="l"/>
          <a:r>
            <a:rPr lang="en-US" sz="1300" b="1" baseline="0">
              <a:solidFill>
                <a:schemeClr val="tx1"/>
              </a:solidFill>
              <a:effectLst/>
              <a:latin typeface="+mn-lt"/>
              <a:ea typeface="+mn-ea"/>
              <a:cs typeface="+mn-cs"/>
            </a:rPr>
            <a:t>Gaps</a:t>
          </a:r>
          <a:r>
            <a:rPr lang="en-US" sz="1300" baseline="0">
              <a:solidFill>
                <a:schemeClr val="tx1"/>
              </a:solidFill>
              <a:effectLst/>
              <a:latin typeface="+mn-lt"/>
              <a:ea typeface="+mn-ea"/>
              <a:cs typeface="+mn-cs"/>
            </a:rPr>
            <a:t> between columns/bars</a:t>
          </a:r>
          <a:endParaRPr lang="en-US" sz="1300" baseline="0">
            <a:solidFill>
              <a:schemeClr val="tx1"/>
            </a:solidFill>
          </a:endParaRPr>
        </a:p>
      </xdr:txBody>
    </xdr:sp>
    <xdr:clientData/>
  </xdr:twoCellAnchor>
  <xdr:twoCellAnchor>
    <xdr:from>
      <xdr:col>12</xdr:col>
      <xdr:colOff>190500</xdr:colOff>
      <xdr:row>20</xdr:row>
      <xdr:rowOff>66677</xdr:rowOff>
    </xdr:from>
    <xdr:to>
      <xdr:col>12</xdr:col>
      <xdr:colOff>200025</xdr:colOff>
      <xdr:row>24</xdr:row>
      <xdr:rowOff>161925</xdr:rowOff>
    </xdr:to>
    <xdr:cxnSp macro="">
      <xdr:nvCxnSpPr>
        <xdr:cNvPr id="40" name="Straight Arrow Connector 39">
          <a:extLst>
            <a:ext uri="{FF2B5EF4-FFF2-40B4-BE49-F238E27FC236}">
              <a16:creationId xmlns:a16="http://schemas.microsoft.com/office/drawing/2014/main" id="{9609AF76-A4E4-4782-BFBD-0E4938CBB818}"/>
            </a:ext>
          </a:extLst>
        </xdr:cNvPr>
        <xdr:cNvCxnSpPr/>
      </xdr:nvCxnSpPr>
      <xdr:spPr>
        <a:xfrm flipV="1">
          <a:off x="8591550" y="3924302"/>
          <a:ext cx="9525" cy="857248"/>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238125</xdr:colOff>
      <xdr:row>25</xdr:row>
      <xdr:rowOff>38100</xdr:rowOff>
    </xdr:from>
    <xdr:to>
      <xdr:col>13</xdr:col>
      <xdr:colOff>238126</xdr:colOff>
      <xdr:row>28</xdr:row>
      <xdr:rowOff>161925</xdr:rowOff>
    </xdr:to>
    <xdr:cxnSp macro="">
      <xdr:nvCxnSpPr>
        <xdr:cNvPr id="41" name="Straight Arrow Connector 40">
          <a:extLst>
            <a:ext uri="{FF2B5EF4-FFF2-40B4-BE49-F238E27FC236}">
              <a16:creationId xmlns:a16="http://schemas.microsoft.com/office/drawing/2014/main" id="{F228DA3B-C5B0-4567-A529-65AED855F305}"/>
            </a:ext>
          </a:extLst>
        </xdr:cNvPr>
        <xdr:cNvCxnSpPr/>
      </xdr:nvCxnSpPr>
      <xdr:spPr>
        <a:xfrm>
          <a:off x="9553575" y="4848225"/>
          <a:ext cx="1" cy="66675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114299</xdr:colOff>
      <xdr:row>22</xdr:row>
      <xdr:rowOff>0</xdr:rowOff>
    </xdr:from>
    <xdr:to>
      <xdr:col>13</xdr:col>
      <xdr:colOff>866774</xdr:colOff>
      <xdr:row>26</xdr:row>
      <xdr:rowOff>0</xdr:rowOff>
    </xdr:to>
    <xdr:sp macro="" textlink="">
      <xdr:nvSpPr>
        <xdr:cNvPr id="9" name="Rectangle 8">
          <a:extLst>
            <a:ext uri="{FF2B5EF4-FFF2-40B4-BE49-F238E27FC236}">
              <a16:creationId xmlns:a16="http://schemas.microsoft.com/office/drawing/2014/main" id="{AF2F36F9-E894-4625-9F65-35EB4962F806}"/>
            </a:ext>
          </a:extLst>
        </xdr:cNvPr>
        <xdr:cNvSpPr/>
      </xdr:nvSpPr>
      <xdr:spPr>
        <a:xfrm>
          <a:off x="7124699" y="3810000"/>
          <a:ext cx="3057525" cy="7620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baseline="0">
              <a:solidFill>
                <a:schemeClr val="tx1"/>
              </a:solidFill>
              <a:effectLst/>
              <a:latin typeface="+mn-lt"/>
              <a:ea typeface="+mn-ea"/>
              <a:cs typeface="+mn-cs"/>
            </a:rPr>
            <a:t>3. Continuous quantitative variable</a:t>
          </a:r>
          <a:r>
            <a:rPr lang="en-US" sz="1300" baseline="0">
              <a:solidFill>
                <a:schemeClr val="tx1"/>
              </a:solidFill>
              <a:effectLst/>
              <a:latin typeface="+mn-lt"/>
              <a:ea typeface="+mn-ea"/>
              <a:cs typeface="+mn-cs"/>
            </a:rPr>
            <a:t> as condition for calculation =</a:t>
          </a:r>
        </a:p>
        <a:p>
          <a:pPr algn="l"/>
          <a:r>
            <a:rPr lang="en-US" sz="1300" b="1" baseline="0">
              <a:solidFill>
                <a:schemeClr val="tx1"/>
              </a:solidFill>
              <a:effectLst/>
              <a:latin typeface="+mn-lt"/>
              <a:ea typeface="+mn-ea"/>
              <a:cs typeface="+mn-cs"/>
            </a:rPr>
            <a:t>NO Gaps</a:t>
          </a:r>
          <a:r>
            <a:rPr lang="en-US" sz="1300" baseline="0">
              <a:solidFill>
                <a:schemeClr val="tx1"/>
              </a:solidFill>
              <a:effectLst/>
              <a:latin typeface="+mn-lt"/>
              <a:ea typeface="+mn-ea"/>
              <a:cs typeface="+mn-cs"/>
            </a:rPr>
            <a:t> between columns/bars</a:t>
          </a:r>
          <a:endParaRPr lang="en-US" sz="1300" baseline="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11</xdr:row>
      <xdr:rowOff>0</xdr:rowOff>
    </xdr:from>
    <xdr:to>
      <xdr:col>6</xdr:col>
      <xdr:colOff>752474</xdr:colOff>
      <xdr:row>26</xdr:row>
      <xdr:rowOff>0</xdr:rowOff>
    </xdr:to>
    <xdr:graphicFrame macro="">
      <xdr:nvGraphicFramePr>
        <xdr:cNvPr id="2" name="Chart 1">
          <a:extLst>
            <a:ext uri="{FF2B5EF4-FFF2-40B4-BE49-F238E27FC236}">
              <a16:creationId xmlns:a16="http://schemas.microsoft.com/office/drawing/2014/main" id="{A4BC3FC3-B745-432A-BE62-B2000E0E7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228600</xdr:colOff>
      <xdr:row>7</xdr:row>
      <xdr:rowOff>142876</xdr:rowOff>
    </xdr:from>
    <xdr:to>
      <xdr:col>9</xdr:col>
      <xdr:colOff>295275</xdr:colOff>
      <xdr:row>15</xdr:row>
      <xdr:rowOff>104775</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F31F8483-1661-4AFB-8CB8-BA55FC77ED1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867525" y="1476376"/>
              <a:ext cx="1285875"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20</xdr:row>
      <xdr:rowOff>0</xdr:rowOff>
    </xdr:from>
    <xdr:to>
      <xdr:col>23</xdr:col>
      <xdr:colOff>0</xdr:colOff>
      <xdr:row>35</xdr:row>
      <xdr:rowOff>0</xdr:rowOff>
    </xdr:to>
    <xdr:graphicFrame macro="">
      <xdr:nvGraphicFramePr>
        <xdr:cNvPr id="5" name="Chart 4">
          <a:extLst>
            <a:ext uri="{FF2B5EF4-FFF2-40B4-BE49-F238E27FC236}">
              <a16:creationId xmlns:a16="http://schemas.microsoft.com/office/drawing/2014/main" id="{1D2579FA-C588-41AF-9DAA-38AD33DF6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2</xdr:row>
      <xdr:rowOff>0</xdr:rowOff>
    </xdr:from>
    <xdr:to>
      <xdr:col>23</xdr:col>
      <xdr:colOff>0</xdr:colOff>
      <xdr:row>17</xdr:row>
      <xdr:rowOff>0</xdr:rowOff>
    </xdr:to>
    <xdr:graphicFrame macro="">
      <xdr:nvGraphicFramePr>
        <xdr:cNvPr id="6" name="Chart 5">
          <a:extLst>
            <a:ext uri="{FF2B5EF4-FFF2-40B4-BE49-F238E27FC236}">
              <a16:creationId xmlns:a16="http://schemas.microsoft.com/office/drawing/2014/main" id="{85DFED2F-6F84-4101-BDB5-72346AA24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0</xdr:colOff>
      <xdr:row>20</xdr:row>
      <xdr:rowOff>0</xdr:rowOff>
    </xdr:from>
    <xdr:to>
      <xdr:col>35</xdr:col>
      <xdr:colOff>0</xdr:colOff>
      <xdr:row>35</xdr:row>
      <xdr:rowOff>0</xdr:rowOff>
    </xdr:to>
    <xdr:graphicFrame macro="">
      <xdr:nvGraphicFramePr>
        <xdr:cNvPr id="7" name="Chart 6">
          <a:extLst>
            <a:ext uri="{FF2B5EF4-FFF2-40B4-BE49-F238E27FC236}">
              <a16:creationId xmlns:a16="http://schemas.microsoft.com/office/drawing/2014/main" id="{82136F70-18C7-42CD-AAB3-B539384D5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0</xdr:colOff>
      <xdr:row>2</xdr:row>
      <xdr:rowOff>0</xdr:rowOff>
    </xdr:from>
    <xdr:to>
      <xdr:col>35</xdr:col>
      <xdr:colOff>0</xdr:colOff>
      <xdr:row>17</xdr:row>
      <xdr:rowOff>0</xdr:rowOff>
    </xdr:to>
    <xdr:graphicFrame macro="">
      <xdr:nvGraphicFramePr>
        <xdr:cNvPr id="8" name="Chart 7">
          <a:extLst>
            <a:ext uri="{FF2B5EF4-FFF2-40B4-BE49-F238E27FC236}">
              <a16:creationId xmlns:a16="http://schemas.microsoft.com/office/drawing/2014/main" id="{9B7233B4-E740-4E0D-8A21-DAE87BE61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10</xdr:row>
      <xdr:rowOff>0</xdr:rowOff>
    </xdr:from>
    <xdr:to>
      <xdr:col>10</xdr:col>
      <xdr:colOff>0</xdr:colOff>
      <xdr:row>22</xdr:row>
      <xdr:rowOff>0</xdr:rowOff>
    </xdr:to>
    <xdr:graphicFrame macro="">
      <xdr:nvGraphicFramePr>
        <xdr:cNvPr id="2" name="Chart 1">
          <a:extLst>
            <a:ext uri="{FF2B5EF4-FFF2-40B4-BE49-F238E27FC236}">
              <a16:creationId xmlns:a16="http://schemas.microsoft.com/office/drawing/2014/main" id="{0A10DF1E-10B0-4DED-A2B7-478518DB7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14</xdr:col>
      <xdr:colOff>371476</xdr:colOff>
      <xdr:row>14</xdr:row>
      <xdr:rowOff>47625</xdr:rowOff>
    </xdr:to>
    <mc:AlternateContent xmlns:mc="http://schemas.openxmlformats.org/markup-compatibility/2006" xmlns:a14="http://schemas.microsoft.com/office/drawing/2010/main">
      <mc:Choice Requires="a14">
        <xdr:graphicFrame macro="">
          <xdr:nvGraphicFramePr>
            <xdr:cNvPr id="2" name="Vin Number">
              <a:extLst>
                <a:ext uri="{FF2B5EF4-FFF2-40B4-BE49-F238E27FC236}">
                  <a16:creationId xmlns:a16="http://schemas.microsoft.com/office/drawing/2014/main" id="{B1BDA90D-EF8D-4418-9671-B4E6DA674EE4}"/>
                </a:ext>
              </a:extLst>
            </xdr:cNvPr>
            <xdr:cNvGraphicFramePr/>
          </xdr:nvGraphicFramePr>
          <xdr:xfrm>
            <a:off x="0" y="0"/>
            <a:ext cx="0" cy="0"/>
          </xdr:xfrm>
          <a:graphic>
            <a:graphicData uri="http://schemas.microsoft.com/office/drawing/2010/slicer">
              <sle:slicer xmlns:sle="http://schemas.microsoft.com/office/drawing/2010/slicer" name="Vin Number"/>
            </a:graphicData>
          </a:graphic>
        </xdr:graphicFrame>
      </mc:Choice>
      <mc:Fallback xmlns="">
        <xdr:sp macro="" textlink="">
          <xdr:nvSpPr>
            <xdr:cNvPr id="0" name=""/>
            <xdr:cNvSpPr>
              <a:spLocks noTextEdit="1"/>
            </xdr:cNvSpPr>
          </xdr:nvSpPr>
          <xdr:spPr>
            <a:xfrm>
              <a:off x="8705022" y="530087"/>
              <a:ext cx="1597302"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16</xdr:row>
      <xdr:rowOff>0</xdr:rowOff>
    </xdr:from>
    <xdr:to>
      <xdr:col>11</xdr:col>
      <xdr:colOff>1</xdr:colOff>
      <xdr:row>30</xdr:row>
      <xdr:rowOff>0</xdr:rowOff>
    </xdr:to>
    <xdr:graphicFrame macro="">
      <xdr:nvGraphicFramePr>
        <xdr:cNvPr id="3" name="Chart 2">
          <a:extLst>
            <a:ext uri="{FF2B5EF4-FFF2-40B4-BE49-F238E27FC236}">
              <a16:creationId xmlns:a16="http://schemas.microsoft.com/office/drawing/2014/main" id="{B0513BBE-5874-47CF-BA9B-47A326652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21</xdr:row>
      <xdr:rowOff>90768</xdr:rowOff>
    </xdr:from>
    <xdr:to>
      <xdr:col>26</xdr:col>
      <xdr:colOff>22412</xdr:colOff>
      <xdr:row>35</xdr:row>
      <xdr:rowOff>166968</xdr:rowOff>
    </xdr:to>
    <xdr:graphicFrame macro="">
      <xdr:nvGraphicFramePr>
        <xdr:cNvPr id="4" name="Chart 3">
          <a:extLst>
            <a:ext uri="{FF2B5EF4-FFF2-40B4-BE49-F238E27FC236}">
              <a16:creationId xmlns:a16="http://schemas.microsoft.com/office/drawing/2014/main" id="{D4FBE14A-078A-437E-AB9E-913F8CDA6A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33619</xdr:colOff>
      <xdr:row>37</xdr:row>
      <xdr:rowOff>101974</xdr:rowOff>
    </xdr:from>
    <xdr:to>
      <xdr:col>25</xdr:col>
      <xdr:colOff>369795</xdr:colOff>
      <xdr:row>51</xdr:row>
      <xdr:rowOff>178174</xdr:rowOff>
    </xdr:to>
    <xdr:graphicFrame macro="">
      <xdr:nvGraphicFramePr>
        <xdr:cNvPr id="5" name="Chart 4">
          <a:extLst>
            <a:ext uri="{FF2B5EF4-FFF2-40B4-BE49-F238E27FC236}">
              <a16:creationId xmlns:a16="http://schemas.microsoft.com/office/drawing/2014/main" id="{153ACA89-5D3D-4600-84B3-6E560434B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19</xdr:col>
      <xdr:colOff>276225</xdr:colOff>
      <xdr:row>13</xdr:row>
      <xdr:rowOff>142875</xdr:rowOff>
    </xdr:from>
    <xdr:to>
      <xdr:col>29</xdr:col>
      <xdr:colOff>221885</xdr:colOff>
      <xdr:row>31</xdr:row>
      <xdr:rowOff>156840</xdr:rowOff>
    </xdr:to>
    <xdr:pic>
      <xdr:nvPicPr>
        <xdr:cNvPr id="2" name="Picture 1">
          <a:extLst>
            <a:ext uri="{FF2B5EF4-FFF2-40B4-BE49-F238E27FC236}">
              <a16:creationId xmlns:a16="http://schemas.microsoft.com/office/drawing/2014/main" id="{AA7EB520-2CF2-4304-87C3-40CB7CCA0CBC}"/>
            </a:ext>
          </a:extLst>
        </xdr:cNvPr>
        <xdr:cNvPicPr>
          <a:picLocks noChangeAspect="1"/>
        </xdr:cNvPicPr>
      </xdr:nvPicPr>
      <xdr:blipFill>
        <a:blip xmlns:r="http://schemas.openxmlformats.org/officeDocument/2006/relationships" r:embed="rId1"/>
        <a:stretch>
          <a:fillRect/>
        </a:stretch>
      </xdr:blipFill>
      <xdr:spPr>
        <a:xfrm>
          <a:off x="14049375" y="2533650"/>
          <a:ext cx="6041660" cy="2871465"/>
        </a:xfrm>
        <a:prstGeom prst="rect">
          <a:avLst/>
        </a:prstGeom>
      </xdr:spPr>
    </xdr:pic>
    <xdr:clientData/>
  </xdr:twoCellAnchor>
  <xdr:twoCellAnchor>
    <xdr:from>
      <xdr:col>5</xdr:col>
      <xdr:colOff>0</xdr:colOff>
      <xdr:row>4</xdr:row>
      <xdr:rowOff>57977</xdr:rowOff>
    </xdr:from>
    <xdr:to>
      <xdr:col>8</xdr:col>
      <xdr:colOff>1606828</xdr:colOff>
      <xdr:row>22</xdr:row>
      <xdr:rowOff>182217</xdr:rowOff>
    </xdr:to>
    <xdr:graphicFrame macro="">
      <xdr:nvGraphicFramePr>
        <xdr:cNvPr id="5" name="Chart 4">
          <a:extLst>
            <a:ext uri="{FF2B5EF4-FFF2-40B4-BE49-F238E27FC236}">
              <a16:creationId xmlns:a16="http://schemas.microsoft.com/office/drawing/2014/main" id="{6EE109B6-ECF7-4489-A607-A561F066E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9</xdr:col>
      <xdr:colOff>0</xdr:colOff>
      <xdr:row>19</xdr:row>
      <xdr:rowOff>0</xdr:rowOff>
    </xdr:to>
    <xdr:graphicFrame macro="">
      <xdr:nvGraphicFramePr>
        <xdr:cNvPr id="2" name="Chart 1">
          <a:extLst>
            <a:ext uri="{FF2B5EF4-FFF2-40B4-BE49-F238E27FC236}">
              <a16:creationId xmlns:a16="http://schemas.microsoft.com/office/drawing/2014/main" id="{9C799E60-A369-429D-A018-F8A660270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471487</xdr:colOff>
      <xdr:row>5</xdr:row>
      <xdr:rowOff>38100</xdr:rowOff>
    </xdr:from>
    <xdr:to>
      <xdr:col>8</xdr:col>
      <xdr:colOff>100012</xdr:colOff>
      <xdr:row>18</xdr:row>
      <xdr:rowOff>114300</xdr:rowOff>
    </xdr:to>
    <xdr:graphicFrame macro="">
      <xdr:nvGraphicFramePr>
        <xdr:cNvPr id="2" name="Chart 1">
          <a:extLst>
            <a:ext uri="{FF2B5EF4-FFF2-40B4-BE49-F238E27FC236}">
              <a16:creationId xmlns:a16="http://schemas.microsoft.com/office/drawing/2014/main" id="{C63E7C6F-43A6-47A3-9CD6-6BCB11B47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422275</xdr:colOff>
      <xdr:row>5</xdr:row>
      <xdr:rowOff>88900</xdr:rowOff>
    </xdr:from>
    <xdr:to>
      <xdr:col>14</xdr:col>
      <xdr:colOff>212725</xdr:colOff>
      <xdr:row>18</xdr:row>
      <xdr:rowOff>165100</xdr:rowOff>
    </xdr:to>
    <xdr:graphicFrame macro="">
      <xdr:nvGraphicFramePr>
        <xdr:cNvPr id="3" name="Chart 2" descr="Chart type: Scatter. Field: Bike Weight (pounds) =x and Field: Price = y appear highly correlated.&#10;&#10;Description automatically generated">
          <a:extLst>
            <a:ext uri="{FF2B5EF4-FFF2-40B4-BE49-F238E27FC236}">
              <a16:creationId xmlns:a16="http://schemas.microsoft.com/office/drawing/2014/main" id="{3F906992-0166-4F45-8F0D-CE898EF06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19</xdr:col>
      <xdr:colOff>276225</xdr:colOff>
      <xdr:row>13</xdr:row>
      <xdr:rowOff>142875</xdr:rowOff>
    </xdr:from>
    <xdr:to>
      <xdr:col>29</xdr:col>
      <xdr:colOff>221885</xdr:colOff>
      <xdr:row>28</xdr:row>
      <xdr:rowOff>156840</xdr:rowOff>
    </xdr:to>
    <xdr:pic>
      <xdr:nvPicPr>
        <xdr:cNvPr id="2" name="Picture 1">
          <a:extLst>
            <a:ext uri="{FF2B5EF4-FFF2-40B4-BE49-F238E27FC236}">
              <a16:creationId xmlns:a16="http://schemas.microsoft.com/office/drawing/2014/main" id="{9FECF66F-1730-4FB9-B611-5D18A4406B88}"/>
            </a:ext>
          </a:extLst>
        </xdr:cNvPr>
        <xdr:cNvPicPr>
          <a:picLocks noChangeAspect="1"/>
        </xdr:cNvPicPr>
      </xdr:nvPicPr>
      <xdr:blipFill>
        <a:blip xmlns:r="http://schemas.openxmlformats.org/officeDocument/2006/relationships" r:embed="rId1"/>
        <a:stretch>
          <a:fillRect/>
        </a:stretch>
      </xdr:blipFill>
      <xdr:spPr>
        <a:xfrm>
          <a:off x="14049375" y="2533650"/>
          <a:ext cx="6041660" cy="287146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19</xdr:col>
      <xdr:colOff>276225</xdr:colOff>
      <xdr:row>13</xdr:row>
      <xdr:rowOff>142875</xdr:rowOff>
    </xdr:from>
    <xdr:to>
      <xdr:col>29</xdr:col>
      <xdr:colOff>221885</xdr:colOff>
      <xdr:row>28</xdr:row>
      <xdr:rowOff>156840</xdr:rowOff>
    </xdr:to>
    <xdr:pic>
      <xdr:nvPicPr>
        <xdr:cNvPr id="2" name="Picture 1">
          <a:extLst>
            <a:ext uri="{FF2B5EF4-FFF2-40B4-BE49-F238E27FC236}">
              <a16:creationId xmlns:a16="http://schemas.microsoft.com/office/drawing/2014/main" id="{5E2C8291-2296-415B-B1BB-D51637ED7555}"/>
            </a:ext>
          </a:extLst>
        </xdr:cNvPr>
        <xdr:cNvPicPr>
          <a:picLocks noChangeAspect="1"/>
        </xdr:cNvPicPr>
      </xdr:nvPicPr>
      <xdr:blipFill>
        <a:blip xmlns:r="http://schemas.openxmlformats.org/officeDocument/2006/relationships" r:embed="rId1"/>
        <a:stretch>
          <a:fillRect/>
        </a:stretch>
      </xdr:blipFill>
      <xdr:spPr>
        <a:xfrm>
          <a:off x="14049375" y="2533650"/>
          <a:ext cx="6041660" cy="2871465"/>
        </a:xfrm>
        <a:prstGeom prst="rect">
          <a:avLst/>
        </a:prstGeom>
      </xdr:spPr>
    </xdr:pic>
    <xdr:clientData/>
  </xdr:twoCellAnchor>
  <xdr:twoCellAnchor>
    <xdr:from>
      <xdr:col>5</xdr:col>
      <xdr:colOff>0</xdr:colOff>
      <xdr:row>14</xdr:row>
      <xdr:rowOff>0</xdr:rowOff>
    </xdr:from>
    <xdr:to>
      <xdr:col>8</xdr:col>
      <xdr:colOff>0</xdr:colOff>
      <xdr:row>26</xdr:row>
      <xdr:rowOff>0</xdr:rowOff>
    </xdr:to>
    <xdr:graphicFrame macro="">
      <xdr:nvGraphicFramePr>
        <xdr:cNvPr id="3" name="Chart 2">
          <a:extLst>
            <a:ext uri="{FF2B5EF4-FFF2-40B4-BE49-F238E27FC236}">
              <a16:creationId xmlns:a16="http://schemas.microsoft.com/office/drawing/2014/main" id="{C9F03CA3-EC9B-4D08-86FD-6DD7F146A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xdr:row>
      <xdr:rowOff>0</xdr:rowOff>
    </xdr:from>
    <xdr:to>
      <xdr:col>8</xdr:col>
      <xdr:colOff>0</xdr:colOff>
      <xdr:row>14</xdr:row>
      <xdr:rowOff>0</xdr:rowOff>
    </xdr:to>
    <xdr:graphicFrame macro="">
      <xdr:nvGraphicFramePr>
        <xdr:cNvPr id="4" name="Chart 3" descr="Chart type: Scatter. Field: Hours Studied = x and Field: Test Score = y appear highly correlated.&#10;&#10;Description automatically generated">
          <a:extLst>
            <a:ext uri="{FF2B5EF4-FFF2-40B4-BE49-F238E27FC236}">
              <a16:creationId xmlns:a16="http://schemas.microsoft.com/office/drawing/2014/main" id="{1B3DF811-50DE-494B-B1FA-A0C04FFB7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293807</xdr:colOff>
      <xdr:row>14</xdr:row>
      <xdr:rowOff>114300</xdr:rowOff>
    </xdr:from>
    <xdr:to>
      <xdr:col>30</xdr:col>
      <xdr:colOff>529562</xdr:colOff>
      <xdr:row>31</xdr:row>
      <xdr:rowOff>36574</xdr:rowOff>
    </xdr:to>
    <xdr:pic>
      <xdr:nvPicPr>
        <xdr:cNvPr id="2" name="Picture 1">
          <a:extLst>
            <a:ext uri="{FF2B5EF4-FFF2-40B4-BE49-F238E27FC236}">
              <a16:creationId xmlns:a16="http://schemas.microsoft.com/office/drawing/2014/main" id="{DA876F72-7E40-4DAD-808D-5C53DC274F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57107" y="2838450"/>
          <a:ext cx="9379755" cy="2989324"/>
        </a:xfrm>
        <a:prstGeom prst="rect">
          <a:avLst/>
        </a:prstGeom>
        <a:ln w="25400">
          <a:solidFill>
            <a:srgbClr val="FF0000"/>
          </a:solid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57150</xdr:colOff>
      <xdr:row>14</xdr:row>
      <xdr:rowOff>47625</xdr:rowOff>
    </xdr:from>
    <xdr:to>
      <xdr:col>14</xdr:col>
      <xdr:colOff>428626</xdr:colOff>
      <xdr:row>23</xdr:row>
      <xdr:rowOff>95250</xdr:rowOff>
    </xdr:to>
    <mc:AlternateContent xmlns:mc="http://schemas.openxmlformats.org/markup-compatibility/2006" xmlns:a14="http://schemas.microsoft.com/office/drawing/2010/main">
      <mc:Choice Requires="a14">
        <xdr:graphicFrame macro="">
          <xdr:nvGraphicFramePr>
            <xdr:cNvPr id="2" name="Vin Number 1">
              <a:extLst>
                <a:ext uri="{FF2B5EF4-FFF2-40B4-BE49-F238E27FC236}">
                  <a16:creationId xmlns:a16="http://schemas.microsoft.com/office/drawing/2014/main" id="{C8AF7D63-5B43-493C-B705-22FC46A8738C}"/>
                </a:ext>
              </a:extLst>
            </xdr:cNvPr>
            <xdr:cNvGraphicFramePr/>
          </xdr:nvGraphicFramePr>
          <xdr:xfrm>
            <a:off x="0" y="0"/>
            <a:ext cx="0" cy="0"/>
          </xdr:xfrm>
          <a:graphic>
            <a:graphicData uri="http://schemas.microsoft.com/office/drawing/2010/slicer">
              <sle:slicer xmlns:sle="http://schemas.microsoft.com/office/drawing/2010/slicer" name="Vin Number 1"/>
            </a:graphicData>
          </a:graphic>
        </xdr:graphicFrame>
      </mc:Choice>
      <mc:Fallback xmlns="">
        <xdr:sp macro="" textlink="">
          <xdr:nvSpPr>
            <xdr:cNvPr id="0" name=""/>
            <xdr:cNvSpPr>
              <a:spLocks noTextEdit="1"/>
            </xdr:cNvSpPr>
          </xdr:nvSpPr>
          <xdr:spPr>
            <a:xfrm>
              <a:off x="8842562" y="2367243"/>
              <a:ext cx="1581711"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5</xdr:row>
      <xdr:rowOff>0</xdr:rowOff>
    </xdr:from>
    <xdr:to>
      <xdr:col>11</xdr:col>
      <xdr:colOff>1</xdr:colOff>
      <xdr:row>19</xdr:row>
      <xdr:rowOff>0</xdr:rowOff>
    </xdr:to>
    <xdr:graphicFrame macro="">
      <xdr:nvGraphicFramePr>
        <xdr:cNvPr id="3" name="Chart 2">
          <a:extLst>
            <a:ext uri="{FF2B5EF4-FFF2-40B4-BE49-F238E27FC236}">
              <a16:creationId xmlns:a16="http://schemas.microsoft.com/office/drawing/2014/main" id="{2B91FF55-5CE4-4366-BDDA-3106FA15D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12</xdr:col>
      <xdr:colOff>57150</xdr:colOff>
      <xdr:row>14</xdr:row>
      <xdr:rowOff>47625</xdr:rowOff>
    </xdr:from>
    <xdr:to>
      <xdr:col>14</xdr:col>
      <xdr:colOff>428626</xdr:colOff>
      <xdr:row>23</xdr:row>
      <xdr:rowOff>95250</xdr:rowOff>
    </xdr:to>
    <mc:AlternateContent xmlns:mc="http://schemas.openxmlformats.org/markup-compatibility/2006" xmlns:a14="http://schemas.microsoft.com/office/drawing/2010/main">
      <mc:Choice Requires="a14">
        <xdr:graphicFrame macro="">
          <xdr:nvGraphicFramePr>
            <xdr:cNvPr id="2" name="Vin Number 2">
              <a:extLst>
                <a:ext uri="{FF2B5EF4-FFF2-40B4-BE49-F238E27FC236}">
                  <a16:creationId xmlns:a16="http://schemas.microsoft.com/office/drawing/2014/main" id="{96E9D16F-AB4F-4F0E-B71A-D5BDDE80A621}"/>
                </a:ext>
              </a:extLst>
            </xdr:cNvPr>
            <xdr:cNvGraphicFramePr/>
          </xdr:nvGraphicFramePr>
          <xdr:xfrm>
            <a:off x="0" y="0"/>
            <a:ext cx="0" cy="0"/>
          </xdr:xfrm>
          <a:graphic>
            <a:graphicData uri="http://schemas.microsoft.com/office/drawing/2010/slicer">
              <sle:slicer xmlns:sle="http://schemas.microsoft.com/office/drawing/2010/slicer" name="Vin Number 2"/>
            </a:graphicData>
          </a:graphic>
        </xdr:graphicFrame>
      </mc:Choice>
      <mc:Fallback xmlns="">
        <xdr:sp macro="" textlink="">
          <xdr:nvSpPr>
            <xdr:cNvPr id="0" name=""/>
            <xdr:cNvSpPr>
              <a:spLocks noTextEdit="1"/>
            </xdr:cNvSpPr>
          </xdr:nvSpPr>
          <xdr:spPr>
            <a:xfrm>
              <a:off x="8842562" y="2367243"/>
              <a:ext cx="1581711"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5</xdr:row>
      <xdr:rowOff>0</xdr:rowOff>
    </xdr:from>
    <xdr:to>
      <xdr:col>11</xdr:col>
      <xdr:colOff>1</xdr:colOff>
      <xdr:row>19</xdr:row>
      <xdr:rowOff>0</xdr:rowOff>
    </xdr:to>
    <xdr:graphicFrame macro="">
      <xdr:nvGraphicFramePr>
        <xdr:cNvPr id="3" name="Chart 2">
          <a:extLst>
            <a:ext uri="{FF2B5EF4-FFF2-40B4-BE49-F238E27FC236}">
              <a16:creationId xmlns:a16="http://schemas.microsoft.com/office/drawing/2014/main" id="{C8187C19-15AC-4654-BC5A-01C3AE213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10</xdr:col>
      <xdr:colOff>259219</xdr:colOff>
      <xdr:row>7</xdr:row>
      <xdr:rowOff>142692</xdr:rowOff>
    </xdr:from>
    <xdr:to>
      <xdr:col>19</xdr:col>
      <xdr:colOff>496957</xdr:colOff>
      <xdr:row>26</xdr:row>
      <xdr:rowOff>91107</xdr:rowOff>
    </xdr:to>
    <xdr:graphicFrame macro="">
      <xdr:nvGraphicFramePr>
        <xdr:cNvPr id="2" name="Chart 1">
          <a:extLst>
            <a:ext uri="{FF2B5EF4-FFF2-40B4-BE49-F238E27FC236}">
              <a16:creationId xmlns:a16="http://schemas.microsoft.com/office/drawing/2014/main" id="{E12D5E8A-CBDF-4A3E-8232-42629C328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22</xdr:col>
      <xdr:colOff>0</xdr:colOff>
      <xdr:row>8</xdr:row>
      <xdr:rowOff>190500</xdr:rowOff>
    </xdr:from>
    <xdr:ext cx="4629979" cy="2825985"/>
    <xdr:pic>
      <xdr:nvPicPr>
        <xdr:cNvPr id="3" name="Picture 2">
          <a:extLst>
            <a:ext uri="{FF2B5EF4-FFF2-40B4-BE49-F238E27FC236}">
              <a16:creationId xmlns:a16="http://schemas.microsoft.com/office/drawing/2014/main" id="{AD5A0D15-0052-4DCD-B0A4-286E173796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250" y="3695700"/>
          <a:ext cx="4629979" cy="282598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13</xdr:col>
      <xdr:colOff>219075</xdr:colOff>
      <xdr:row>14</xdr:row>
      <xdr:rowOff>180975</xdr:rowOff>
    </xdr:from>
    <xdr:ext cx="1828800" cy="1743075"/>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1C4E81B5-F90F-45BA-9E19-7699F4E17A3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264899" y="291521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22</xdr:col>
      <xdr:colOff>0</xdr:colOff>
      <xdr:row>15</xdr:row>
      <xdr:rowOff>0</xdr:rowOff>
    </xdr:from>
    <xdr:to>
      <xdr:col>33</xdr:col>
      <xdr:colOff>342900</xdr:colOff>
      <xdr:row>47</xdr:row>
      <xdr:rowOff>0</xdr:rowOff>
    </xdr:to>
    <xdr:pic>
      <xdr:nvPicPr>
        <xdr:cNvPr id="4" name="Picture 3">
          <a:extLst>
            <a:ext uri="{FF2B5EF4-FFF2-40B4-BE49-F238E27FC236}">
              <a16:creationId xmlns:a16="http://schemas.microsoft.com/office/drawing/2014/main" id="{B64B1805-3956-4B9F-B02C-44532AB0EA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44575" y="2924175"/>
          <a:ext cx="7048500" cy="610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0</xdr:colOff>
      <xdr:row>6</xdr:row>
      <xdr:rowOff>0</xdr:rowOff>
    </xdr:from>
    <xdr:to>
      <xdr:col>16</xdr:col>
      <xdr:colOff>0</xdr:colOff>
      <xdr:row>20</xdr:row>
      <xdr:rowOff>76200</xdr:rowOff>
    </xdr:to>
    <xdr:graphicFrame macro="">
      <xdr:nvGraphicFramePr>
        <xdr:cNvPr id="2" name="Chart 1">
          <a:extLst>
            <a:ext uri="{FF2B5EF4-FFF2-40B4-BE49-F238E27FC236}">
              <a16:creationId xmlns:a16="http://schemas.microsoft.com/office/drawing/2014/main" id="{8D662358-1567-43C4-950D-2D673C1C4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6</xdr:col>
      <xdr:colOff>0</xdr:colOff>
      <xdr:row>6</xdr:row>
      <xdr:rowOff>0</xdr:rowOff>
    </xdr:from>
    <xdr:to>
      <xdr:col>12</xdr:col>
      <xdr:colOff>312568</xdr:colOff>
      <xdr:row>16</xdr:row>
      <xdr:rowOff>45982</xdr:rowOff>
    </xdr:to>
    <xdr:graphicFrame macro="">
      <xdr:nvGraphicFramePr>
        <xdr:cNvPr id="2" name="Chart 1">
          <a:extLst>
            <a:ext uri="{FF2B5EF4-FFF2-40B4-BE49-F238E27FC236}">
              <a16:creationId xmlns:a16="http://schemas.microsoft.com/office/drawing/2014/main" id="{18C70BAA-EF88-4B52-91F3-7CA1B859A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15044212966" createdVersion="7" refreshedVersion="7" minRefreshableVersion="3" recordCount="1208" xr:uid="{0A56BAC5-ED72-4C4C-AE23-9F496521E981}">
  <cacheSource type="worksheet">
    <worksheetSource ref="B4:E1212" sheet="Ch17(171)"/>
  </cacheSource>
  <cacheFields count="4">
    <cacheField name="Date" numFmtId="14">
      <sharedItems containsSemiMixedTypes="0" containsNonDate="0" containsDate="1" containsString="0" minDate="2021-04-01T00:00:00" maxDate="2023-04-01T00:00:00"/>
    </cacheField>
    <cacheField name="Product" numFmtId="0">
      <sharedItems count="5">
        <s v="Yanaki"/>
        <s v="Carlota"/>
        <s v="Quad"/>
        <s v="Aspen"/>
        <s v="Bellen"/>
      </sharedItems>
    </cacheField>
    <cacheField name="Sales ($)" numFmtId="43">
      <sharedItems containsSemiMixedTypes="0" containsString="0" containsNumber="1" minValue="12.93" maxValue="3983.35"/>
    </cacheField>
    <cacheField name="Day of Week" numFmtId="0">
      <sharedItems containsNonDate="0" containsBlank="1" count="8">
        <m/>
        <s v="Sat" u="1"/>
        <s v="Thu" u="1"/>
        <s v="Tue" u="1"/>
        <s v="Wed" u="1"/>
        <s v="Mon" u="1"/>
        <s v="Fri" u="1"/>
        <s v="Sun"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15044444443" createdVersion="7" refreshedVersion="7" minRefreshableVersion="3" recordCount="5886" xr:uid="{E7EB7BB4-73BE-4CFD-97E0-46D914D5595B}">
  <cacheSource type="worksheet">
    <worksheetSource name="fNetRevenueEx152"/>
  </cacheSource>
  <cacheFields count="6">
    <cacheField name="Date" numFmtId="14">
      <sharedItems containsSemiMixedTypes="0" containsNonDate="0" containsDate="1" containsString="0" minDate="2020-01-01T00:00:00" maxDate="2023-01-01T00:00:00" count="1094">
        <d v="2020-12-10T00:00:00"/>
        <d v="2020-11-14T00:00:00"/>
        <d v="2020-10-30T00:00:00"/>
        <d v="2022-12-08T00:00:00"/>
        <d v="2020-03-31T00:00:00"/>
        <d v="2022-07-16T00:00:00"/>
        <d v="2021-08-03T00:00:00"/>
        <d v="2020-08-24T00:00:00"/>
        <d v="2021-05-04T00:00:00"/>
        <d v="2022-12-07T00:00:00"/>
        <d v="2021-10-08T00:00:00"/>
        <d v="2021-07-13T00:00:00"/>
        <d v="2020-03-22T00:00:00"/>
        <d v="2022-03-01T00:00:00"/>
        <d v="2020-07-17T00:00:00"/>
        <d v="2020-08-25T00:00:00"/>
        <d v="2020-03-02T00:00:00"/>
        <d v="2022-12-09T00:00:00"/>
        <d v="2021-06-13T00:00:00"/>
        <d v="2022-08-14T00:00:00"/>
        <d v="2022-08-05T00:00:00"/>
        <d v="2021-01-01T00:00:00"/>
        <d v="2020-12-30T00:00:00"/>
        <d v="2020-03-28T00:00:00"/>
        <d v="2021-06-24T00:00:00"/>
        <d v="2021-08-04T00:00:00"/>
        <d v="2022-10-22T00:00:00"/>
        <d v="2021-01-12T00:00:00"/>
        <d v="2021-11-12T00:00:00"/>
        <d v="2021-05-19T00:00:00"/>
        <d v="2020-05-15T00:00:00"/>
        <d v="2021-03-10T00:00:00"/>
        <d v="2022-02-20T00:00:00"/>
        <d v="2022-11-08T00:00:00"/>
        <d v="2022-06-28T00:00:00"/>
        <d v="2021-10-03T00:00:00"/>
        <d v="2020-06-16T00:00:00"/>
        <d v="2021-11-27T00:00:00"/>
        <d v="2022-09-21T00:00:00"/>
        <d v="2020-05-17T00:00:00"/>
        <d v="2020-11-13T00:00:00"/>
        <d v="2021-06-02T00:00:00"/>
        <d v="2020-04-15T00:00:00"/>
        <d v="2022-02-08T00:00:00"/>
        <d v="2020-11-15T00:00:00"/>
        <d v="2022-01-09T00:00:00"/>
        <d v="2020-09-08T00:00:00"/>
        <d v="2022-03-07T00:00:00"/>
        <d v="2021-07-06T00:00:00"/>
        <d v="2022-07-18T00:00:00"/>
        <d v="2021-05-06T00:00:00"/>
        <d v="2021-05-23T00:00:00"/>
        <d v="2020-11-23T00:00:00"/>
        <d v="2020-03-24T00:00:00"/>
        <d v="2021-07-11T00:00:00"/>
        <d v="2020-09-15T00:00:00"/>
        <d v="2022-08-11T00:00:00"/>
        <d v="2021-11-22T00:00:00"/>
        <d v="2020-11-21T00:00:00"/>
        <d v="2021-11-28T00:00:00"/>
        <d v="2021-12-11T00:00:00"/>
        <d v="2021-02-20T00:00:00"/>
        <d v="2022-03-17T00:00:00"/>
        <d v="2022-02-15T00:00:00"/>
        <d v="2022-04-23T00:00:00"/>
        <d v="2020-02-16T00:00:00"/>
        <d v="2021-12-03T00:00:00"/>
        <d v="2021-11-06T00:00:00"/>
        <d v="2021-07-21T00:00:00"/>
        <d v="2020-10-04T00:00:00"/>
        <d v="2020-08-09T00:00:00"/>
        <d v="2021-04-23T00:00:00"/>
        <d v="2022-03-30T00:00:00"/>
        <d v="2022-11-09T00:00:00"/>
        <d v="2021-08-27T00:00:00"/>
        <d v="2022-06-06T00:00:00"/>
        <d v="2022-05-19T00:00:00"/>
        <d v="2020-09-03T00:00:00"/>
        <d v="2021-12-10T00:00:00"/>
        <d v="2020-10-20T00:00:00"/>
        <d v="2022-04-05T00:00:00"/>
        <d v="2022-12-10T00:00:00"/>
        <d v="2020-08-23T00:00:00"/>
        <d v="2020-04-09T00:00:00"/>
        <d v="2022-11-20T00:00:00"/>
        <d v="2020-03-23T00:00:00"/>
        <d v="2022-09-26T00:00:00"/>
        <d v="2020-02-10T00:00:00"/>
        <d v="2022-07-10T00:00:00"/>
        <d v="2021-05-13T00:00:00"/>
        <d v="2020-08-18T00:00:00"/>
        <d v="2022-01-15T00:00:00"/>
        <d v="2020-11-18T00:00:00"/>
        <d v="2020-03-15T00:00:00"/>
        <d v="2022-04-11T00:00:00"/>
        <d v="2020-02-08T00:00:00"/>
        <d v="2020-01-02T00:00:00"/>
        <d v="2020-03-25T00:00:00"/>
        <d v="2020-11-26T00:00:00"/>
        <d v="2021-08-22T00:00:00"/>
        <d v="2020-06-11T00:00:00"/>
        <d v="2020-03-01T00:00:00"/>
        <d v="2022-12-12T00:00:00"/>
        <d v="2021-06-19T00:00:00"/>
        <d v="2022-12-27T00:00:00"/>
        <d v="2022-09-29T00:00:00"/>
        <d v="2020-04-19T00:00:00"/>
        <d v="2022-07-20T00:00:00"/>
        <d v="2022-01-26T00:00:00"/>
        <d v="2021-12-27T00:00:00"/>
        <d v="2021-02-28T00:00:00"/>
        <d v="2021-09-17T00:00:00"/>
        <d v="2021-02-21T00:00:00"/>
        <d v="2022-04-30T00:00:00"/>
        <d v="2021-12-08T00:00:00"/>
        <d v="2022-09-08T00:00:00"/>
        <d v="2022-06-29T00:00:00"/>
        <d v="2022-05-18T00:00:00"/>
        <d v="2022-11-05T00:00:00"/>
        <d v="2020-11-28T00:00:00"/>
        <d v="2021-11-14T00:00:00"/>
        <d v="2022-01-14T00:00:00"/>
        <d v="2020-09-04T00:00:00"/>
        <d v="2021-04-05T00:00:00"/>
        <d v="2022-11-04T00:00:00"/>
        <d v="2022-07-30T00:00:00"/>
        <d v="2021-12-09T00:00:00"/>
        <d v="2021-07-22T00:00:00"/>
        <d v="2020-05-24T00:00:00"/>
        <d v="2021-06-09T00:00:00"/>
        <d v="2022-05-26T00:00:00"/>
        <d v="2022-11-06T00:00:00"/>
        <d v="2022-04-25T00:00:00"/>
        <d v="2020-08-12T00:00:00"/>
        <d v="2020-05-23T00:00:00"/>
        <d v="2022-06-14T00:00:00"/>
        <d v="2020-04-12T00:00:00"/>
        <d v="2022-02-13T00:00:00"/>
        <d v="2020-04-11T00:00:00"/>
        <d v="2020-03-20T00:00:00"/>
        <d v="2021-06-08T00:00:00"/>
        <d v="2022-04-10T00:00:00"/>
        <d v="2022-07-04T00:00:00"/>
        <d v="2021-12-05T00:00:00"/>
        <d v="2021-07-04T00:00:00"/>
        <d v="2022-03-31T00:00:00"/>
        <d v="2022-09-22T00:00:00"/>
        <d v="2020-06-21T00:00:00"/>
        <d v="2022-09-07T00:00:00"/>
        <d v="2022-04-07T00:00:00"/>
        <d v="2020-12-26T00:00:00"/>
        <d v="2021-02-03T00:00:00"/>
        <d v="2021-02-09T00:00:00"/>
        <d v="2021-09-30T00:00:00"/>
        <d v="2021-04-30T00:00:00"/>
        <d v="2020-07-12T00:00:00"/>
        <d v="2021-12-21T00:00:00"/>
        <d v="2020-12-29T00:00:00"/>
        <d v="2022-08-07T00:00:00"/>
        <d v="2022-04-26T00:00:00"/>
        <d v="2020-03-06T00:00:00"/>
        <d v="2020-08-13T00:00:00"/>
        <d v="2022-11-03T00:00:00"/>
        <d v="2020-01-09T00:00:00"/>
        <d v="2020-09-27T00:00:00"/>
        <d v="2022-08-31T00:00:00"/>
        <d v="2020-02-15T00:00:00"/>
        <d v="2021-11-21T00:00:00"/>
        <d v="2020-04-26T00:00:00"/>
        <d v="2022-07-07T00:00:00"/>
        <d v="2020-01-14T00:00:00"/>
        <d v="2021-03-29T00:00:00"/>
        <d v="2021-01-30T00:00:00"/>
        <d v="2021-09-23T00:00:00"/>
        <d v="2022-05-10T00:00:00"/>
        <d v="2020-11-05T00:00:00"/>
        <d v="2020-02-14T00:00:00"/>
        <d v="2022-05-05T00:00:00"/>
        <d v="2022-01-25T00:00:00"/>
        <d v="2020-02-21T00:00:00"/>
        <d v="2022-07-15T00:00:00"/>
        <d v="2022-09-23T00:00:00"/>
        <d v="2022-03-26T00:00:00"/>
        <d v="2020-03-18T00:00:00"/>
        <d v="2020-11-08T00:00:00"/>
        <d v="2022-12-23T00:00:00"/>
        <d v="2020-10-09T00:00:00"/>
        <d v="2020-02-05T00:00:00"/>
        <d v="2021-10-31T00:00:00"/>
        <d v="2021-12-13T00:00:00"/>
        <d v="2021-02-13T00:00:00"/>
        <d v="2020-08-21T00:00:00"/>
        <d v="2021-06-21T00:00:00"/>
        <d v="2020-12-06T00:00:00"/>
        <d v="2022-08-03T00:00:00"/>
        <d v="2022-03-29T00:00:00"/>
        <d v="2022-04-16T00:00:00"/>
        <d v="2021-08-12T00:00:00"/>
        <d v="2022-08-15T00:00:00"/>
        <d v="2021-11-09T00:00:00"/>
        <d v="2022-02-09T00:00:00"/>
        <d v="2021-06-17T00:00:00"/>
        <d v="2021-08-16T00:00:00"/>
        <d v="2021-05-31T00:00:00"/>
        <d v="2020-05-02T00:00:00"/>
        <d v="2020-12-17T00:00:00"/>
        <d v="2020-02-17T00:00:00"/>
        <d v="2021-06-07T00:00:00"/>
        <d v="2021-01-27T00:00:00"/>
        <d v="2022-10-20T00:00:00"/>
        <d v="2022-11-24T00:00:00"/>
        <d v="2021-04-27T00:00:00"/>
        <d v="2021-03-24T00:00:00"/>
        <d v="2022-06-07T00:00:00"/>
        <d v="2022-10-25T00:00:00"/>
        <d v="2020-04-08T00:00:00"/>
        <d v="2021-12-15T00:00:00"/>
        <d v="2022-11-10T00:00:00"/>
        <d v="2021-10-11T00:00:00"/>
        <d v="2021-06-03T00:00:00"/>
        <d v="2021-09-21T00:00:00"/>
        <d v="2020-09-22T00:00:00"/>
        <d v="2020-09-12T00:00:00"/>
        <d v="2021-03-18T00:00:00"/>
        <d v="2022-04-13T00:00:00"/>
        <d v="2021-10-30T00:00:00"/>
        <d v="2020-02-13T00:00:00"/>
        <d v="2022-10-29T00:00:00"/>
        <d v="2020-09-14T00:00:00"/>
        <d v="2021-08-26T00:00:00"/>
        <d v="2022-03-22T00:00:00"/>
        <d v="2022-06-25T00:00:00"/>
        <d v="2020-11-06T00:00:00"/>
        <d v="2022-08-18T00:00:00"/>
        <d v="2021-09-06T00:00:00"/>
        <d v="2021-07-07T00:00:00"/>
        <d v="2020-02-01T00:00:00"/>
        <d v="2022-04-01T00:00:00"/>
        <d v="2020-06-10T00:00:00"/>
        <d v="2022-06-19T00:00:00"/>
        <d v="2021-01-25T00:00:00"/>
        <d v="2022-07-13T00:00:00"/>
        <d v="2021-11-29T00:00:00"/>
        <d v="2020-11-03T00:00:00"/>
        <d v="2022-10-30T00:00:00"/>
        <d v="2022-12-25T00:00:00"/>
        <d v="2021-05-22T00:00:00"/>
        <d v="2021-07-29T00:00:00"/>
        <d v="2020-07-13T00:00:00"/>
        <d v="2022-07-14T00:00:00"/>
        <d v="2021-03-30T00:00:00"/>
        <d v="2020-08-01T00:00:00"/>
        <d v="2021-09-11T00:00:00"/>
        <d v="2021-09-08T00:00:00"/>
        <d v="2021-04-02T00:00:00"/>
        <d v="2021-05-10T00:00:00"/>
        <d v="2021-07-30T00:00:00"/>
        <d v="2020-05-16T00:00:00"/>
        <d v="2022-04-04T00:00:00"/>
        <d v="2020-05-07T00:00:00"/>
        <d v="2021-09-26T00:00:00"/>
        <d v="2020-02-22T00:00:00"/>
        <d v="2021-12-06T00:00:00"/>
        <d v="2021-04-12T00:00:00"/>
        <d v="2020-05-20T00:00:00"/>
        <d v="2021-07-02T00:00:00"/>
        <d v="2020-03-08T00:00:00"/>
        <d v="2022-09-05T00:00:00"/>
        <d v="2020-04-27T00:00:00"/>
        <d v="2022-09-04T00:00:00"/>
        <d v="2022-09-01T00:00:00"/>
        <d v="2020-01-19T00:00:00"/>
        <d v="2022-08-10T00:00:00"/>
        <d v="2022-03-12T00:00:00"/>
        <d v="2020-06-18T00:00:00"/>
        <d v="2022-11-12T00:00:00"/>
        <d v="2020-12-05T00:00:00"/>
        <d v="2021-09-14T00:00:00"/>
        <d v="2022-10-06T00:00:00"/>
        <d v="2020-03-27T00:00:00"/>
        <d v="2022-12-04T00:00:00"/>
        <d v="2022-06-16T00:00:00"/>
        <d v="2022-05-04T00:00:00"/>
        <d v="2020-03-30T00:00:00"/>
        <d v="2022-06-27T00:00:00"/>
        <d v="2022-02-18T00:00:00"/>
        <d v="2022-03-15T00:00:00"/>
        <d v="2022-01-24T00:00:00"/>
        <d v="2020-10-15T00:00:00"/>
        <d v="2022-06-09T00:00:00"/>
        <d v="2022-09-02T00:00:00"/>
        <d v="2021-12-30T00:00:00"/>
        <d v="2021-10-06T00:00:00"/>
        <d v="2022-05-08T00:00:00"/>
        <d v="2020-11-25T00:00:00"/>
        <d v="2022-06-12T00:00:00"/>
        <d v="2022-09-06T00:00:00"/>
        <d v="2021-11-19T00:00:00"/>
        <d v="2020-11-22T00:00:00"/>
        <d v="2020-06-02T00:00:00"/>
        <d v="2020-09-06T00:00:00"/>
        <d v="2022-07-01T00:00:00"/>
        <d v="2022-08-29T00:00:00"/>
        <d v="2020-12-16T00:00:00"/>
        <d v="2021-05-16T00:00:00"/>
        <d v="2020-01-27T00:00:00"/>
        <d v="2021-07-31T00:00:00"/>
        <d v="2021-10-22T00:00:00"/>
        <d v="2021-07-16T00:00:00"/>
        <d v="2022-03-21T00:00:00"/>
        <d v="2020-06-13T00:00:00"/>
        <d v="2021-11-07T00:00:00"/>
        <d v="2021-12-18T00:00:00"/>
        <d v="2022-02-02T00:00:00"/>
        <d v="2020-01-01T00:00:00"/>
        <d v="2020-01-05T00:00:00"/>
        <d v="2021-07-12T00:00:00"/>
        <d v="2020-07-01T00:00:00"/>
        <d v="2021-09-01T00:00:00"/>
        <d v="2020-03-19T00:00:00"/>
        <d v="2022-05-03T00:00:00"/>
        <d v="2020-01-16T00:00:00"/>
        <d v="2022-08-24T00:00:00"/>
        <d v="2021-01-20T00:00:00"/>
        <d v="2021-09-02T00:00:00"/>
        <d v="2021-02-16T00:00:00"/>
        <d v="2020-10-05T00:00:00"/>
        <d v="2022-02-25T00:00:00"/>
        <d v="2020-08-16T00:00:00"/>
        <d v="2022-06-02T00:00:00"/>
        <d v="2022-12-11T00:00:00"/>
        <d v="2021-04-03T00:00:00"/>
        <d v="2022-02-19T00:00:00"/>
        <d v="2021-07-09T00:00:00"/>
        <d v="2022-02-26T00:00:00"/>
        <d v="2020-07-15T00:00:00"/>
        <d v="2020-06-24T00:00:00"/>
        <d v="2020-12-21T00:00:00"/>
        <d v="2020-12-25T00:00:00"/>
        <d v="2020-12-19T00:00:00"/>
        <d v="2022-03-02T00:00:00"/>
        <d v="2021-04-26T00:00:00"/>
        <d v="2020-03-12T00:00:00"/>
        <d v="2021-03-07T00:00:00"/>
        <d v="2021-02-07T00:00:00"/>
        <d v="2020-08-05T00:00:00"/>
        <d v="2021-04-25T00:00:00"/>
        <d v="2021-06-12T00:00:00"/>
        <d v="2022-11-25T00:00:00"/>
        <d v="2020-10-26T00:00:00"/>
        <d v="2022-07-19T00:00:00"/>
        <d v="2021-04-06T00:00:00"/>
        <d v="2020-05-25T00:00:00"/>
        <d v="2020-08-31T00:00:00"/>
        <d v="2022-03-13T00:00:00"/>
        <d v="2022-02-06T00:00:00"/>
        <d v="2021-02-01T00:00:00"/>
        <d v="2020-07-19T00:00:00"/>
        <d v="2022-07-12T00:00:00"/>
        <d v="2022-08-06T00:00:00"/>
        <d v="2020-09-02T00:00:00"/>
        <d v="2020-09-20T00:00:00"/>
        <d v="2021-05-21T00:00:00"/>
        <d v="2020-10-12T00:00:00"/>
        <d v="2020-09-30T00:00:00"/>
        <d v="2022-02-05T00:00:00"/>
        <d v="2021-12-12T00:00:00"/>
        <d v="2020-11-11T00:00:00"/>
        <d v="2021-03-16T00:00:00"/>
        <d v="2020-08-28T00:00:00"/>
        <d v="2020-07-09T00:00:00"/>
        <d v="2020-10-10T00:00:00"/>
        <d v="2021-10-15T00:00:00"/>
        <d v="2021-09-22T00:00:00"/>
        <d v="2021-11-11T00:00:00"/>
        <d v="2020-06-30T00:00:00"/>
        <d v="2020-02-07T00:00:00"/>
        <d v="2021-11-30T00:00:00"/>
        <d v="2021-09-20T00:00:00"/>
        <d v="2021-01-13T00:00:00"/>
        <d v="2021-03-09T00:00:00"/>
        <d v="2022-01-28T00:00:00"/>
        <d v="2021-11-10T00:00:00"/>
        <d v="2020-08-07T00:00:00"/>
        <d v="2020-01-03T00:00:00"/>
        <d v="2021-05-24T00:00:00"/>
        <d v="2020-03-16T00:00:00"/>
        <d v="2020-08-11T00:00:00"/>
        <d v="2022-02-24T00:00:00"/>
        <d v="2020-10-03T00:00:00"/>
        <d v="2021-06-22T00:00:00"/>
        <d v="2021-08-10T00:00:00"/>
        <d v="2022-11-23T00:00:00"/>
        <d v="2020-02-04T00:00:00"/>
        <d v="2022-08-01T00:00:00"/>
        <d v="2020-09-24T00:00:00"/>
        <d v="2021-03-31T00:00:00"/>
        <d v="2022-09-16T00:00:00"/>
        <d v="2022-01-06T00:00:00"/>
        <d v="2022-08-09T00:00:00"/>
        <d v="2021-04-28T00:00:00"/>
        <d v="2022-05-17T00:00:00"/>
        <d v="2022-03-18T00:00:00"/>
        <d v="2022-05-13T00:00:00"/>
        <d v="2020-10-21T00:00:00"/>
        <d v="2021-04-01T00:00:00"/>
        <d v="2020-07-24T00:00:00"/>
        <d v="2022-01-12T00:00:00"/>
        <d v="2021-10-07T00:00:00"/>
        <d v="2022-10-28T00:00:00"/>
        <d v="2022-04-21T00:00:00"/>
        <d v="2020-05-05T00:00:00"/>
        <d v="2020-06-27T00:00:00"/>
        <d v="2022-08-26T00:00:00"/>
        <d v="2022-01-01T00:00:00"/>
        <d v="2022-04-15T00:00:00"/>
        <d v="2021-05-09T00:00:00"/>
        <d v="2020-07-11T00:00:00"/>
        <d v="2022-01-23T00:00:00"/>
        <d v="2022-01-22T00:00:00"/>
        <d v="2020-08-26T00:00:00"/>
        <d v="2020-08-14T00:00:00"/>
        <d v="2020-02-18T00:00:00"/>
        <d v="2021-06-26T00:00:00"/>
        <d v="2022-10-09T00:00:00"/>
        <d v="2020-06-07T00:00:00"/>
        <d v="2021-10-21T00:00:00"/>
        <d v="2020-06-20T00:00:00"/>
        <d v="2020-11-07T00:00:00"/>
        <d v="2020-09-11T00:00:00"/>
        <d v="2021-03-12T00:00:00"/>
        <d v="2020-05-26T00:00:00"/>
        <d v="2020-12-13T00:00:00"/>
        <d v="2020-01-24T00:00:00"/>
        <d v="2020-06-25T00:00:00"/>
        <d v="2022-04-12T00:00:00"/>
        <d v="2020-08-20T00:00:00"/>
        <d v="2022-12-15T00:00:00"/>
        <d v="2021-10-09T00:00:00"/>
        <d v="2021-10-01T00:00:00"/>
        <d v="2021-11-13T00:00:00"/>
        <d v="2021-08-21T00:00:00"/>
        <d v="2021-05-03T00:00:00"/>
        <d v="2021-03-19T00:00:00"/>
        <d v="2021-09-10T00:00:00"/>
        <d v="2021-12-20T00:00:00"/>
        <d v="2021-05-14T00:00:00"/>
        <d v="2020-04-02T00:00:00"/>
        <d v="2020-10-06T00:00:00"/>
        <d v="2020-09-07T00:00:00"/>
        <d v="2021-01-21T00:00:00"/>
        <d v="2020-06-19T00:00:00"/>
        <d v="2022-03-05T00:00:00"/>
        <d v="2020-05-04T00:00:00"/>
        <d v="2021-09-12T00:00:00"/>
        <d v="2021-02-24T00:00:00"/>
        <d v="2020-11-12T00:00:00"/>
        <d v="2022-08-28T00:00:00"/>
        <d v="2021-06-28T00:00:00"/>
        <d v="2020-09-05T00:00:00"/>
        <d v="2022-07-28T00:00:00"/>
        <d v="2022-07-31T00:00:00"/>
        <d v="2020-01-26T00:00:00"/>
        <d v="2021-03-04T00:00:00"/>
        <d v="2022-12-20T00:00:00"/>
        <d v="2020-09-16T00:00:00"/>
        <d v="2020-06-22T00:00:00"/>
        <d v="2021-08-19T00:00:00"/>
        <d v="2020-07-16T00:00:00"/>
        <d v="2021-10-24T00:00:00"/>
        <d v="2021-07-25T00:00:00"/>
        <d v="2022-01-31T00:00:00"/>
        <d v="2022-12-29T00:00:00"/>
        <d v="2022-09-14T00:00:00"/>
        <d v="2020-09-19T00:00:00"/>
        <d v="2020-03-26T00:00:00"/>
        <d v="2020-11-27T00:00:00"/>
        <d v="2020-12-02T00:00:00"/>
        <d v="2020-01-25T00:00:00"/>
        <d v="2021-03-11T00:00:00"/>
        <d v="2020-01-28T00:00:00"/>
        <d v="2021-10-29T00:00:00"/>
        <d v="2020-06-03T00:00:00"/>
        <d v="2022-06-01T00:00:00"/>
        <d v="2021-02-15T00:00:00"/>
        <d v="2022-02-12T00:00:00"/>
        <d v="2022-06-11T00:00:00"/>
        <d v="2020-02-23T00:00:00"/>
        <d v="2021-11-23T00:00:00"/>
        <d v="2020-05-30T00:00:00"/>
        <d v="2020-01-17T00:00:00"/>
        <d v="2022-06-13T00:00:00"/>
        <d v="2022-08-13T00:00:00"/>
        <d v="2022-05-11T00:00:00"/>
        <d v="2022-04-09T00:00:00"/>
        <d v="2021-04-21T00:00:00"/>
        <d v="2021-10-20T00:00:00"/>
        <d v="2021-09-24T00:00:00"/>
        <d v="2021-07-03T00:00:00"/>
        <d v="2022-12-14T00:00:00"/>
        <d v="2021-06-23T00:00:00"/>
        <d v="2020-10-07T00:00:00"/>
        <d v="2021-06-20T00:00:00"/>
        <d v="2020-10-11T00:00:00"/>
        <d v="2022-10-05T00:00:00"/>
        <d v="2020-07-28T00:00:00"/>
        <d v="2021-04-11T00:00:00"/>
        <d v="2022-08-30T00:00:00"/>
        <d v="2020-08-27T00:00:00"/>
        <d v="2022-11-30T00:00:00"/>
        <d v="2020-01-12T00:00:00"/>
        <d v="2022-12-28T00:00:00"/>
        <d v="2020-07-30T00:00:00"/>
        <d v="2021-09-18T00:00:00"/>
        <d v="2020-08-10T00:00:00"/>
        <d v="2020-12-15T00:00:00"/>
        <d v="2022-12-30T00:00:00"/>
        <d v="2021-06-15T00:00:00"/>
        <d v="2022-01-18T00:00:00"/>
        <d v="2022-05-09T00:00:00"/>
        <d v="2022-06-30T00:00:00"/>
        <d v="2021-02-27T00:00:00"/>
        <d v="2021-01-23T00:00:00"/>
        <d v="2022-10-24T00:00:00"/>
        <d v="2020-06-12T00:00:00"/>
        <d v="2022-09-15T00:00:00"/>
        <d v="2020-04-13T00:00:00"/>
        <d v="2022-09-13T00:00:00"/>
        <d v="2021-09-29T00:00:00"/>
        <d v="2020-09-18T00:00:00"/>
        <d v="2020-05-31T00:00:00"/>
        <d v="2022-04-20T00:00:00"/>
        <d v="2020-04-29T00:00:00"/>
        <d v="2021-05-25T00:00:00"/>
        <d v="2022-08-12T00:00:00"/>
        <d v="2020-03-03T00:00:00"/>
        <d v="2022-05-31T00:00:00"/>
        <d v="2022-06-17T00:00:00"/>
        <d v="2020-10-27T00:00:00"/>
        <d v="2020-10-24T00:00:00"/>
        <d v="2021-04-14T00:00:00"/>
        <d v="2022-12-31T00:00:00"/>
        <d v="2021-07-19T00:00:00"/>
        <d v="2021-05-11T00:00:00"/>
        <d v="2020-08-29T00:00:00"/>
        <d v="2021-10-17T00:00:00"/>
        <d v="2022-11-01T00:00:00"/>
        <d v="2022-06-20T00:00:00"/>
        <d v="2022-05-30T00:00:00"/>
        <d v="2022-01-13T00:00:00"/>
        <d v="2022-12-19T00:00:00"/>
        <d v="2020-08-22T00:00:00"/>
        <d v="2022-12-26T00:00:00"/>
        <d v="2021-10-25T00:00:00"/>
        <d v="2021-11-02T00:00:00"/>
        <d v="2020-10-13T00:00:00"/>
        <d v="2020-01-29T00:00:00"/>
        <d v="2021-08-06T00:00:00"/>
        <d v="2021-05-18T00:00:00"/>
        <d v="2020-03-07T00:00:00"/>
        <d v="2021-08-18T00:00:00"/>
        <d v="2020-09-21T00:00:00"/>
        <d v="2020-09-17T00:00:00"/>
        <d v="2021-10-04T00:00:00"/>
        <d v="2020-10-19T00:00:00"/>
        <d v="2020-01-15T00:00:00"/>
        <d v="2021-05-05T00:00:00"/>
        <d v="2021-07-14T00:00:00"/>
        <d v="2021-04-04T00:00:00"/>
        <d v="2021-07-10T00:00:00"/>
        <d v="2021-12-23T00:00:00"/>
        <d v="2021-04-10T00:00:00"/>
        <d v="2021-01-26T00:00:00"/>
        <d v="2022-06-15T00:00:00"/>
        <d v="2022-09-09T00:00:00"/>
        <d v="2021-05-29T00:00:00"/>
        <d v="2022-01-04T00:00:00"/>
        <d v="2020-02-11T00:00:00"/>
        <d v="2020-08-02T00:00:00"/>
        <d v="2022-05-02T00:00:00"/>
        <d v="2021-11-15T00:00:00"/>
        <d v="2022-12-21T00:00:00"/>
        <d v="2020-12-12T00:00:00"/>
        <d v="2022-03-14T00:00:00"/>
        <d v="2021-11-18T00:00:00"/>
        <d v="2020-04-30T00:00:00"/>
        <d v="2022-10-02T00:00:00"/>
        <d v="2021-06-27T00:00:00"/>
        <d v="2021-09-25T00:00:00"/>
        <d v="2021-04-16T00:00:00"/>
        <d v="2020-07-25T00:00:00"/>
        <d v="2021-08-13T00:00:00"/>
        <d v="2020-12-20T00:00:00"/>
        <d v="2020-08-19T00:00:00"/>
        <d v="2022-01-07T00:00:00"/>
        <d v="2020-04-01T00:00:00"/>
        <d v="2020-06-06T00:00:00"/>
        <d v="2020-05-09T00:00:00"/>
        <d v="2021-07-01T00:00:00"/>
        <d v="2022-10-26T00:00:00"/>
        <d v="2022-09-20T00:00:00"/>
        <d v="2021-10-05T00:00:00"/>
        <d v="2022-12-02T00:00:00"/>
        <d v="2021-04-13T00:00:00"/>
        <d v="2021-05-02T00:00:00"/>
        <d v="2020-09-13T00:00:00"/>
        <d v="2022-10-16T00:00:00"/>
        <d v="2022-04-29T00:00:00"/>
        <d v="2021-08-20T00:00:00"/>
        <d v="2020-06-04T00:00:00"/>
        <d v="2022-01-29T00:00:00"/>
        <d v="2022-01-19T00:00:00"/>
        <d v="2021-01-29T00:00:00"/>
        <d v="2022-12-22T00:00:00"/>
        <d v="2022-04-27T00:00:00"/>
        <d v="2021-01-19T00:00:00"/>
        <d v="2022-05-29T00:00:00"/>
        <d v="2020-07-02T00:00:00"/>
        <d v="2022-05-21T00:00:00"/>
        <d v="2022-09-28T00:00:00"/>
        <d v="2022-03-09T00:00:00"/>
        <d v="2021-04-22T00:00:00"/>
        <d v="2020-12-14T00:00:00"/>
        <d v="2020-12-27T00:00:00"/>
        <d v="2021-01-14T00:00:00"/>
        <d v="2020-04-17T00:00:00"/>
        <d v="2020-02-28T00:00:00"/>
        <d v="2020-03-04T00:00:00"/>
        <d v="2022-09-30T00:00:00"/>
        <d v="2022-02-01T00:00:00"/>
        <d v="2021-05-08T00:00:00"/>
        <d v="2020-02-09T00:00:00"/>
        <d v="2020-06-23T00:00:00"/>
        <d v="2022-01-10T00:00:00"/>
        <d v="2022-05-01T00:00:00"/>
        <d v="2022-03-25T00:00:00"/>
        <d v="2021-08-11T00:00:00"/>
        <d v="2021-08-08T00:00:00"/>
        <d v="2022-03-27T00:00:00"/>
        <d v="2021-02-06T00:00:00"/>
        <d v="2022-03-24T00:00:00"/>
        <d v="2021-04-07T00:00:00"/>
        <d v="2022-03-23T00:00:00"/>
        <d v="2022-04-28T00:00:00"/>
        <d v="2022-08-20T00:00:00"/>
        <d v="2020-04-28T00:00:00"/>
        <d v="2021-12-26T00:00:00"/>
        <d v="2022-06-24T00:00:00"/>
        <d v="2022-11-02T00:00:00"/>
        <d v="2022-08-19T00:00:00"/>
        <d v="2021-10-26T00:00:00"/>
        <d v="2022-08-25T00:00:00"/>
        <d v="2020-01-21T00:00:00"/>
        <d v="2022-10-04T00:00:00"/>
        <d v="2021-08-17T00:00:00"/>
        <d v="2020-02-26T00:00:00"/>
        <d v="2020-07-08T00:00:00"/>
        <d v="2021-09-05T00:00:00"/>
        <d v="2022-09-12T00:00:00"/>
        <d v="2021-07-23T00:00:00"/>
        <d v="2021-05-07T00:00:00"/>
        <d v="2022-10-27T00:00:00"/>
        <d v="2020-12-31T00:00:00"/>
        <d v="2021-05-28T00:00:00"/>
        <d v="2020-11-10T00:00:00"/>
        <d v="2020-07-20T00:00:00"/>
        <d v="2020-06-01T00:00:00"/>
        <d v="2020-12-03T00:00:00"/>
        <d v="2022-08-22T00:00:00"/>
        <d v="2022-11-27T00:00:00"/>
        <d v="2022-09-18T00:00:00"/>
        <d v="2021-01-07T00:00:00"/>
        <d v="2022-07-09T00:00:00"/>
        <d v="2022-12-16T00:00:00"/>
        <d v="2021-06-18T00:00:00"/>
        <d v="2022-02-28T00:00:00"/>
        <d v="2020-04-22T00:00:00"/>
        <d v="2020-10-16T00:00:00"/>
        <d v="2020-11-04T00:00:00"/>
        <d v="2021-09-04T00:00:00"/>
        <d v="2022-07-25T00:00:00"/>
        <d v="2022-03-20T00:00:00"/>
        <d v="2022-12-13T00:00:00"/>
        <d v="2021-07-26T00:00:00"/>
        <d v="2021-11-01T00:00:00"/>
        <d v="2021-09-19T00:00:00"/>
        <d v="2022-10-11T00:00:00"/>
        <d v="2020-09-29T00:00:00"/>
        <d v="2020-07-21T00:00:00"/>
        <d v="2021-12-25T00:00:00"/>
        <d v="2022-06-03T00:00:00"/>
        <d v="2020-11-01T00:00:00"/>
        <d v="2021-11-17T00:00:00"/>
        <d v="2022-07-27T00:00:00"/>
        <d v="2021-02-10T00:00:00"/>
        <d v="2020-04-20T00:00:00"/>
        <d v="2022-04-08T00:00:00"/>
        <d v="2022-11-11T00:00:00"/>
        <d v="2022-06-18T00:00:00"/>
        <d v="2021-03-01T00:00:00"/>
        <d v="2022-07-26T00:00:00"/>
        <d v="2022-04-18T00:00:00"/>
        <d v="2021-08-25T00:00:00"/>
        <d v="2020-11-24T00:00:00"/>
        <d v="2021-03-28T00:00:00"/>
        <d v="2021-03-15T00:00:00"/>
        <d v="2022-07-29T00:00:00"/>
        <d v="2021-05-01T00:00:00"/>
        <d v="2020-05-13T00:00:00"/>
        <d v="2022-10-10T00:00:00"/>
        <d v="2021-03-03T00:00:00"/>
        <d v="2022-05-28T00:00:00"/>
        <d v="2021-12-28T00:00:00"/>
        <d v="2020-03-13T00:00:00"/>
        <d v="2022-04-02T00:00:00"/>
        <d v="2021-03-23T00:00:00"/>
        <d v="2020-10-29T00:00:00"/>
        <d v="2021-03-22T00:00:00"/>
        <d v="2020-10-08T00:00:00"/>
        <d v="2022-10-15T00:00:00"/>
        <d v="2020-07-22T00:00:00"/>
        <d v="2021-06-11T00:00:00"/>
        <d v="2021-02-19T00:00:00"/>
        <d v="2020-09-01T00:00:00"/>
        <d v="2022-08-04T00:00:00"/>
        <d v="2021-03-05T00:00:00"/>
        <d v="2022-11-15T00:00:00"/>
        <d v="2021-06-16T00:00:00"/>
        <d v="2020-12-09T00:00:00"/>
        <d v="2020-12-23T00:00:00"/>
        <d v="2022-04-14T00:00:00"/>
        <d v="2020-02-06T00:00:00"/>
        <d v="2022-06-21T00:00:00"/>
        <d v="2022-07-08T00:00:00"/>
        <d v="2020-06-05T00:00:00"/>
        <d v="2021-05-15T00:00:00"/>
        <d v="2020-08-15T00:00:00"/>
        <d v="2020-02-02T00:00:00"/>
        <d v="2020-10-23T00:00:00"/>
        <d v="2022-09-03T00:00:00"/>
        <d v="2021-01-08T00:00:00"/>
        <d v="2022-02-07T00:00:00"/>
        <d v="2021-03-20T00:00:00"/>
        <d v="2021-12-02T00:00:00"/>
        <d v="2020-07-10T00:00:00"/>
        <d v="2022-07-21T00:00:00"/>
        <d v="2021-10-27T00:00:00"/>
        <d v="2022-08-02T00:00:00"/>
        <d v="2021-08-14T00:00:00"/>
        <d v="2020-09-28T00:00:00"/>
        <d v="2022-03-16T00:00:00"/>
        <d v="2021-02-08T00:00:00"/>
        <d v="2020-12-04T00:00:00"/>
        <d v="2022-01-27T00:00:00"/>
        <d v="2022-03-10T00:00:00"/>
        <d v="2020-05-28T00:00:00"/>
        <d v="2021-08-01T00:00:00"/>
        <d v="2021-10-23T00:00:00"/>
        <d v="2022-01-02T00:00:00"/>
        <d v="2022-01-11T00:00:00"/>
        <d v="2021-02-11T00:00:00"/>
        <d v="2022-02-03T00:00:00"/>
        <d v="2020-01-04T00:00:00"/>
        <d v="2021-07-08T00:00:00"/>
        <d v="2020-03-29T00:00:00"/>
        <d v="2022-05-20T00:00:00"/>
        <d v="2022-10-17T00:00:00"/>
        <d v="2020-08-08T00:00:00"/>
        <d v="2022-08-17T00:00:00"/>
        <d v="2020-07-27T00:00:00"/>
        <d v="2022-10-31T00:00:00"/>
        <d v="2022-12-01T00:00:00"/>
        <d v="2020-05-21T00:00:00"/>
        <d v="2021-03-13T00:00:00"/>
        <d v="2021-10-19T00:00:00"/>
        <d v="2021-10-10T00:00:00"/>
        <d v="2022-02-27T00:00:00"/>
        <d v="2021-06-06T00:00:00"/>
        <d v="2021-06-30T00:00:00"/>
        <d v="2020-07-05T00:00:00"/>
        <d v="2020-09-10T00:00:00"/>
        <d v="2020-01-11T00:00:00"/>
        <d v="2022-02-17T00:00:00"/>
        <d v="2022-05-12T00:00:00"/>
        <d v="2022-08-23T00:00:00"/>
        <d v="2020-11-30T00:00:00"/>
        <d v="2020-01-23T00:00:00"/>
        <d v="2022-02-23T00:00:00"/>
        <d v="2022-10-21T00:00:00"/>
        <d v="2021-01-02T00:00:00"/>
        <d v="2021-02-22T00:00:00"/>
        <d v="2021-08-07T00:00:00"/>
        <d v="2022-07-11T00:00:00"/>
        <d v="2020-02-24T00:00:00"/>
        <d v="2022-09-19T00:00:00"/>
        <d v="2021-01-24T00:00:00"/>
        <d v="2020-02-20T00:00:00"/>
        <d v="2021-11-04T00:00:00"/>
        <d v="2021-02-02T00:00:00"/>
        <d v="2020-02-12T00:00:00"/>
        <d v="2022-10-01T00:00:00"/>
        <d v="2020-03-05T00:00:00"/>
        <d v="2021-07-20T00:00:00"/>
        <d v="2022-08-27T00:00:00"/>
        <d v="2020-02-03T00:00:00"/>
        <d v="2020-07-14T00:00:00"/>
        <d v="2022-07-17T00:00:00"/>
        <d v="2021-01-18T00:00:00"/>
        <d v="2020-04-05T00:00:00"/>
        <d v="2021-08-23T00:00:00"/>
        <d v="2020-02-27T00:00:00"/>
        <d v="2022-01-20T00:00:00"/>
        <d v="2022-09-27T00:00:00"/>
        <d v="2020-07-18T00:00:00"/>
        <d v="2020-05-08T00:00:00"/>
        <d v="2021-01-03T00:00:00"/>
        <d v="2020-11-20T00:00:00"/>
        <d v="2022-11-16T00:00:00"/>
        <d v="2022-10-18T00:00:00"/>
        <d v="2022-11-19T00:00:00"/>
        <d v="2021-04-19T00:00:00"/>
        <d v="2020-04-24T00:00:00"/>
        <d v="2020-10-14T00:00:00"/>
        <d v="2020-10-22T00:00:00"/>
        <d v="2021-04-08T00:00:00"/>
        <d v="2022-10-14T00:00:00"/>
        <d v="2020-07-06T00:00:00"/>
        <d v="2021-02-12T00:00:00"/>
        <d v="2022-06-23T00:00:00"/>
        <d v="2020-04-18T00:00:00"/>
        <d v="2020-05-06T00:00:00"/>
        <d v="2022-12-17T00:00:00"/>
        <d v="2020-06-15T00:00:00"/>
        <d v="2022-05-22T00:00:00"/>
        <d v="2022-06-26T00:00:00"/>
        <d v="2021-02-14T00:00:00"/>
        <d v="2020-04-03T00:00:00"/>
        <d v="2020-03-21T00:00:00"/>
        <d v="2022-04-17T00:00:00"/>
        <d v="2021-02-18T00:00:00"/>
        <d v="2020-01-13T00:00:00"/>
        <d v="2020-08-03T00:00:00"/>
        <d v="2020-03-11T00:00:00"/>
        <d v="2021-08-02T00:00:00"/>
        <d v="2021-10-28T00:00:00"/>
        <d v="2021-08-30T00:00:00"/>
        <d v="2022-10-13T00:00:00"/>
        <d v="2021-06-10T00:00:00"/>
        <d v="2022-04-19T00:00:00"/>
        <d v="2021-02-17T00:00:00"/>
        <d v="2020-11-02T00:00:00"/>
        <d v="2021-07-24T00:00:00"/>
        <d v="2021-01-22T00:00:00"/>
        <d v="2021-08-15T00:00:00"/>
        <d v="2021-01-17T00:00:00"/>
        <d v="2022-11-28T00:00:00"/>
        <d v="2022-12-24T00:00:00"/>
        <d v="2020-02-19T00:00:00"/>
        <d v="2020-09-09T00:00:00"/>
        <d v="2022-03-28T00:00:00"/>
        <d v="2021-08-29T00:00:00"/>
        <d v="2020-04-06T00:00:00"/>
        <d v="2022-07-22T00:00:00"/>
        <d v="2021-02-05T00:00:00"/>
        <d v="2020-08-04T00:00:00"/>
        <d v="2021-12-19T00:00:00"/>
        <d v="2021-03-25T00:00:00"/>
        <d v="2022-02-22T00:00:00"/>
        <d v="2021-11-25T00:00:00"/>
        <d v="2020-07-03T00:00:00"/>
        <d v="2022-11-07T00:00:00"/>
        <d v="2021-03-27T00:00:00"/>
        <d v="2022-05-27T00:00:00"/>
        <d v="2020-11-29T00:00:00"/>
        <d v="2021-10-12T00:00:00"/>
        <d v="2020-01-30T00:00:00"/>
        <d v="2020-05-18T00:00:00"/>
        <d v="2021-12-07T00:00:00"/>
        <d v="2022-05-15T00:00:00"/>
        <d v="2021-12-16T00:00:00"/>
        <d v="2022-08-16T00:00:00"/>
        <d v="2021-09-16T00:00:00"/>
        <d v="2020-08-17T00:00:00"/>
        <d v="2022-09-10T00:00:00"/>
        <d v="2020-09-23T00:00:00"/>
        <d v="2022-04-24T00:00:00"/>
        <d v="2022-04-22T00:00:00"/>
        <d v="2020-04-04T00:00:00"/>
        <d v="2021-01-15T00:00:00"/>
        <d v="2020-10-01T00:00:00"/>
        <d v="2021-10-16T00:00:00"/>
        <d v="2020-04-16T00:00:00"/>
        <d v="2020-03-14T00:00:00"/>
        <d v="2022-08-08T00:00:00"/>
        <d v="2020-06-26T00:00:00"/>
        <d v="2021-07-15T00:00:00"/>
        <d v="2021-11-03T00:00:00"/>
        <d v="2021-09-27T00:00:00"/>
        <d v="2022-03-04T00:00:00"/>
        <d v="2021-01-31T00:00:00"/>
        <d v="2020-11-19T00:00:00"/>
        <d v="2021-05-26T00:00:00"/>
        <d v="2021-12-29T00:00:00"/>
        <d v="2020-04-21T00:00:00"/>
        <d v="2021-07-17T00:00:00"/>
        <d v="2021-01-06T00:00:00"/>
        <d v="2020-05-22T00:00:00"/>
        <d v="2022-12-03T00:00:00"/>
        <d v="2020-08-30T00:00:00"/>
        <d v="2022-11-13T00:00:00"/>
        <d v="2021-10-14T00:00:00"/>
        <d v="2021-02-26T00:00:00"/>
        <d v="2022-10-23T00:00:00"/>
        <d v="2022-05-14T00:00:00"/>
        <d v="2020-07-31T00:00:00"/>
        <d v="2022-09-24T00:00:00"/>
        <d v="2020-05-27T00:00:00"/>
        <d v="2022-11-29T00:00:00"/>
        <d v="2021-10-13T00:00:00"/>
        <d v="2020-06-17T00:00:00"/>
        <d v="2020-01-08T00:00:00"/>
        <d v="2021-01-04T00:00:00"/>
        <d v="2021-12-14T00:00:00"/>
        <d v="2020-11-17T00:00:00"/>
        <d v="2022-10-12T00:00:00"/>
        <d v="2021-08-28T00:00:00"/>
        <d v="2021-04-09T00:00:00"/>
        <d v="2020-01-20T00:00:00"/>
        <d v="2021-02-25T00:00:00"/>
        <d v="2021-08-09T00:00:00"/>
        <d v="2020-05-12T00:00:00"/>
        <d v="2022-11-22T00:00:00"/>
        <d v="2020-03-17T00:00:00"/>
        <d v="2021-11-26T00:00:00"/>
        <d v="2020-10-31T00:00:00"/>
        <d v="2022-05-23T00:00:00"/>
        <d v="2022-07-06T00:00:00"/>
        <d v="2022-06-08T00:00:00"/>
        <d v="2020-06-29T00:00:00"/>
        <d v="2022-05-25T00:00:00"/>
        <d v="2021-05-30T00:00:00"/>
        <d v="2021-12-01T00:00:00"/>
        <d v="2022-02-04T00:00:00"/>
        <d v="2022-05-16T00:00:00"/>
        <d v="2020-12-01T00:00:00"/>
        <d v="2021-09-07T00:00:00"/>
        <d v="2022-07-24T00:00:00"/>
        <d v="2020-03-10T00:00:00"/>
        <d v="2020-05-10T00:00:00"/>
        <d v="2020-06-08T00:00:00"/>
        <d v="2021-12-17T00:00:00"/>
        <d v="2021-03-21T00:00:00"/>
        <d v="2020-12-08T00:00:00"/>
        <d v="2021-06-29T00:00:00"/>
        <d v="2021-06-14T00:00:00"/>
        <d v="2020-11-16T00:00:00"/>
        <d v="2022-11-21T00:00:00"/>
        <d v="2021-08-24T00:00:00"/>
        <d v="2020-01-06T00:00:00"/>
        <d v="2022-05-07T00:00:00"/>
        <d v="2021-04-15T00:00:00"/>
        <d v="2022-12-06T00:00:00"/>
        <d v="2021-12-31T00:00:00"/>
        <d v="2021-12-24T00:00:00"/>
        <d v="2021-11-08T00:00:00"/>
        <d v="2020-05-11T00:00:00"/>
        <d v="2020-04-14T00:00:00"/>
        <d v="2020-01-07T00:00:00"/>
        <d v="2020-12-24T00:00:00"/>
        <d v="2020-10-02T00:00:00"/>
        <d v="2020-01-18T00:00:00"/>
        <d v="2020-07-29T00:00:00"/>
        <d v="2021-01-11T00:00:00"/>
        <d v="2022-01-17T00:00:00"/>
        <d v="2021-02-23T00:00:00"/>
        <d v="2022-06-10T00:00:00"/>
        <d v="2022-03-08T00:00:00"/>
        <d v="2021-11-16T00:00:00"/>
        <d v="2022-02-21T00:00:00"/>
        <d v="2022-01-08T00:00:00"/>
        <d v="2020-12-18T00:00:00"/>
        <d v="2022-08-21T00:00:00"/>
        <d v="2021-01-16T00:00:00"/>
        <d v="2021-10-18T00:00:00"/>
        <d v="2021-12-22T00:00:00"/>
        <d v="2021-09-13T00:00:00"/>
        <d v="2021-02-04T00:00:00"/>
        <d v="2020-04-07T00:00:00"/>
        <d v="2022-03-19T00:00:00"/>
        <d v="2020-07-07T00:00:00"/>
        <d v="2022-10-19T00:00:00"/>
        <d v="2021-07-27T00:00:00"/>
        <d v="2021-12-04T00:00:00"/>
        <d v="2021-03-17T00:00:00"/>
        <d v="2022-01-30T00:00:00"/>
        <d v="2021-01-05T00:00:00"/>
        <d v="2022-09-17T00:00:00"/>
        <d v="2020-01-22T00:00:00"/>
        <d v="2022-01-03T00:00:00"/>
        <d v="2021-06-05T00:00:00"/>
        <d v="2020-01-10T00:00:00"/>
        <d v="2022-10-03T00:00:00"/>
        <d v="2020-11-09T00:00:00"/>
        <d v="2021-06-01T00:00:00"/>
        <d v="2021-04-29T00:00:00"/>
        <d v="2020-12-11T00:00:00"/>
        <d v="2021-11-24T00:00:00"/>
        <d v="2021-09-09T00:00:00"/>
        <d v="2021-11-05T00:00:00"/>
        <d v="2020-12-28T00:00:00"/>
        <d v="2022-07-03T00:00:00"/>
        <d v="2020-03-09T00:00:00"/>
        <d v="2022-06-05T00:00:00"/>
        <d v="2021-01-09T00:00:00"/>
        <d v="2020-05-19T00:00:00"/>
        <d v="2022-01-05T00:00:00"/>
        <d v="2020-10-28T00:00:00"/>
        <d v="2020-01-31T00:00:00"/>
        <d v="2022-05-06T00:00:00"/>
        <d v="2020-05-29T00:00:00"/>
        <d v="2020-09-26T00:00:00"/>
        <d v="2020-04-23T00:00:00"/>
        <d v="2020-06-28T00:00:00"/>
        <d v="2021-09-15T00:00:00"/>
        <d v="2022-11-14T00:00:00"/>
        <d v="2022-07-23T00:00:00"/>
        <d v="2021-05-17T00:00:00"/>
        <d v="2021-08-05T00:00:00"/>
        <d v="2022-06-22T00:00:00"/>
        <d v="2021-03-02T00:00:00"/>
        <d v="2021-04-24T00:00:00"/>
        <d v="2021-07-18T00:00:00"/>
        <d v="2020-06-09T00:00:00"/>
        <d v="2021-06-04T00:00:00"/>
        <d v="2020-07-04T00:00:00"/>
        <d v="2021-09-28T00:00:00"/>
        <d v="2021-09-03T00:00:00"/>
        <d v="2022-04-03T00:00:00"/>
        <d v="2022-05-24T00:00:00"/>
        <d v="2021-08-31T00:00:00"/>
        <d v="2022-07-05T00:00:00"/>
        <d v="2020-05-14T00:00:00"/>
        <d v="2022-10-08T00:00:00"/>
        <d v="2021-05-20T00:00:00"/>
        <d v="2020-09-25T00:00:00"/>
        <d v="2020-05-01T00:00:00"/>
        <d v="2021-06-25T00:00:00"/>
        <d v="2022-09-25T00:00:00"/>
        <d v="2022-03-03T00:00:00"/>
        <d v="2020-05-03T00:00:00"/>
        <d v="2021-04-18T00:00:00"/>
        <d v="2021-04-20T00:00:00"/>
        <d v="2022-12-05T00:00:00"/>
        <d v="2022-01-21T00:00:00"/>
        <d v="2020-12-07T00:00:00"/>
        <d v="2021-10-02T00:00:00"/>
        <d v="2022-02-14T00:00:00"/>
        <d v="2021-04-17T00:00:00"/>
        <d v="2020-10-18T00:00:00"/>
        <d v="2020-06-14T00:00:00"/>
        <d v="2021-07-28T00:00:00"/>
        <d v="2021-11-20T00:00:00"/>
        <d v="2022-02-16T00:00:00"/>
        <d v="2022-02-10T00:00:00"/>
        <d v="2020-10-25T00:00:00"/>
        <d v="2022-10-07T00:00:00"/>
        <d v="2022-03-06T00:00:00"/>
        <d v="2021-01-28T00:00:00"/>
        <d v="2022-03-11T00:00:00"/>
        <d v="2022-09-11T00:00:00"/>
        <d v="2022-11-26T00:00:00"/>
        <d v="2022-12-18T00:00:00"/>
        <d v="2022-11-18T00:00:00"/>
        <d v="2021-03-06T00:00:00"/>
        <d v="2020-07-26T00:00:00"/>
        <d v="2021-05-27T00:00:00"/>
        <d v="2021-01-10T00:00:00"/>
        <d v="2022-06-04T00:00:00"/>
        <d v="2022-07-02T00:00:00"/>
        <d v="2020-08-06T00:00:00"/>
        <d v="2020-10-17T00:00:00"/>
        <d v="2020-04-25T00:00:00"/>
        <d v="2022-02-11T00:00:00"/>
        <d v="2021-03-14T00:00:00"/>
        <d v="2022-01-16T00:00:00"/>
        <d v="2020-12-22T00:00:00"/>
        <d v="2021-07-05T00:00:00"/>
        <d v="2020-07-23T00:00:00"/>
        <d v="2022-11-17T00:00:00"/>
        <d v="2020-02-25T00:00:00"/>
        <d v="2021-05-12T00:00:00"/>
        <d v="2021-03-26T00:00:00"/>
        <d v="2020-04-10T00:00:00"/>
        <d v="2022-04-06T00:00:00"/>
      </sharedItems>
      <fieldGroup par="5" base="0">
        <rangePr groupBy="months" startDate="2020-01-01T00:00:00" endDate="2023-01-01T00:00:00"/>
        <groupItems count="14">
          <s v="&lt;1/1/20"/>
          <s v="Jan"/>
          <s v="Feb"/>
          <s v="Mar"/>
          <s v="Apr"/>
          <s v="May"/>
          <s v="Jun"/>
          <s v="Jul"/>
          <s v="Aug"/>
          <s v="Sep"/>
          <s v="Oct"/>
          <s v="Nov"/>
          <s v="Dec"/>
          <s v="&gt;1/1/23"/>
        </groupItems>
      </fieldGroup>
    </cacheField>
    <cacheField name="Sales Rep" numFmtId="0">
      <sharedItems count="5">
        <s v="Tynia Malone"/>
        <s v="Chantel Mims"/>
        <s v="Janis Figueroa"/>
        <s v="Hien Pham"/>
        <s v="Kiki Sho"/>
      </sharedItems>
    </cacheField>
    <cacheField name="Units" numFmtId="0">
      <sharedItems containsSemiMixedTypes="0" containsString="0" containsNumber="1" containsInteger="1" minValue="1" maxValue="600" count="72">
        <n v="1"/>
        <n v="13"/>
        <n v="9"/>
        <n v="6"/>
        <n v="425"/>
        <n v="5"/>
        <n v="10"/>
        <n v="250"/>
        <n v="375"/>
        <n v="500"/>
        <n v="575"/>
        <n v="41"/>
        <n v="26"/>
        <n v="100"/>
        <n v="4"/>
        <n v="17"/>
        <n v="350"/>
        <n v="125"/>
        <n v="7"/>
        <n v="35"/>
        <n v="20"/>
        <n v="175"/>
        <n v="23"/>
        <n v="15"/>
        <n v="325"/>
        <n v="12"/>
        <n v="48"/>
        <n v="50"/>
        <n v="525"/>
        <n v="450"/>
        <n v="46"/>
        <n v="2"/>
        <n v="550"/>
        <n v="8"/>
        <n v="300"/>
        <n v="30"/>
        <n v="38"/>
        <n v="475"/>
        <n v="47"/>
        <n v="44"/>
        <n v="40"/>
        <n v="150"/>
        <n v="14"/>
        <n v="200"/>
        <n v="600"/>
        <n v="3"/>
        <n v="49"/>
        <n v="39"/>
        <n v="32"/>
        <n v="16"/>
        <n v="25"/>
        <n v="27"/>
        <n v="29"/>
        <n v="225"/>
        <n v="37"/>
        <n v="400"/>
        <n v="11"/>
        <n v="275"/>
        <n v="75"/>
        <n v="19"/>
        <n v="34"/>
        <n v="18"/>
        <n v="21"/>
        <n v="45"/>
        <n v="36"/>
        <n v="42"/>
        <n v="28"/>
        <n v="22"/>
        <n v="43"/>
        <n v="33"/>
        <n v="24"/>
        <n v="31"/>
      </sharedItems>
      <fieldGroup base="2">
        <rangePr autoStart="0" autoEnd="0" startNum="0" endNum="700" groupInterval="100"/>
        <groupItems count="9">
          <s v="&lt;0"/>
          <s v="0-99"/>
          <s v="100-199"/>
          <s v="200-299"/>
          <s v="300-399"/>
          <s v="400-499"/>
          <s v="500-599"/>
          <s v="600-700"/>
          <s v="&gt;700"/>
        </groupItems>
      </fieldGroup>
    </cacheField>
    <cacheField name="Product" numFmtId="0">
      <sharedItems count="5">
        <s v="Quad"/>
        <s v="Majestic Beaut"/>
        <s v="Yanaki"/>
        <s v="Crested Beaut"/>
        <s v="Sunset"/>
      </sharedItems>
    </cacheField>
    <cacheField name="Region" numFmtId="0">
      <sharedItems count="7">
        <s v="West"/>
        <s v="South"/>
        <s v="MidWest"/>
        <s v="Canada"/>
        <s v="Mexico"/>
        <s v="NorthWest"/>
        <s v="East"/>
      </sharedItems>
    </cacheField>
    <cacheField name="Years" numFmtId="0" databaseField="0">
      <fieldGroup base="0">
        <rangePr groupBy="years" startDate="2020-01-01T00:00:00" endDate="2023-01-01T00:00:00"/>
        <groupItems count="6">
          <s v="&lt;1/1/20"/>
          <s v="2020"/>
          <s v="2021"/>
          <s v="2022"/>
          <s v="2023"/>
          <s v="&gt;1/1/23"/>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15044907405" createdVersion="7" refreshedVersion="7" minRefreshableVersion="3" recordCount="14" xr:uid="{D10D28DB-16F8-474F-9B41-256475098CB9}">
  <cacheSource type="worksheet">
    <worksheetSource ref="T16:T30" sheet="Ch17(119-132an)"/>
  </cacheSource>
  <cacheFields count="1">
    <cacheField name="Sales" numFmtId="167">
      <sharedItems containsSemiMixedTypes="0" containsString="0" containsNumber="1" minValue="17.09" maxValue="198.27" count="14">
        <n v="173.16"/>
        <n v="22.95"/>
        <n v="91.72"/>
        <n v="33.32"/>
        <n v="50"/>
        <n v="18.91"/>
        <n v="40.1"/>
        <n v="27.89"/>
        <n v="143.69"/>
        <n v="69.69"/>
        <n v="17.09"/>
        <n v="83.97"/>
        <n v="78.400000000000006"/>
        <n v="198.27"/>
      </sharedItems>
      <fieldGroup base="0">
        <rangePr startNum="17.09" endNum="198.27" groupInterval="10"/>
        <groupItems count="21">
          <s v="&lt;17.09"/>
          <s v="17.09-27.09"/>
          <s v="27.09-37.09"/>
          <s v="37.09-47.09"/>
          <s v="47.09-57.09"/>
          <s v="57.09-67.09"/>
          <s v="67.09-77.09"/>
          <s v="77.09-87.09"/>
          <s v="87.09-97.09"/>
          <s v="97.09-107.09"/>
          <s v="107.09-117.09"/>
          <s v="117.09-127.09"/>
          <s v="127.09-137.09"/>
          <s v="137.09-147.09"/>
          <s v="147.09-157.09"/>
          <s v="157.09-167.09"/>
          <s v="167.09-177.09"/>
          <s v="177.09-187.09"/>
          <s v="187.09-197.09"/>
          <s v="197.09-207.09"/>
          <s v="&gt;207.09"/>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15045138889" createdVersion="7" refreshedVersion="7" minRefreshableVersion="3" recordCount="14" xr:uid="{3A250F4F-FBDF-4114-BF98-0C6DA1F30C4F}">
  <cacheSource type="worksheet">
    <worksheetSource ref="P16:P30" sheet="Ch17(119-132an)"/>
  </cacheSource>
  <cacheFields count="1">
    <cacheField name="Sales" numFmtId="167">
      <sharedItems containsSemiMixedTypes="0" containsString="0" containsNumber="1" containsInteger="1" minValue="17" maxValue="198" count="14">
        <n v="173"/>
        <n v="23"/>
        <n v="92"/>
        <n v="33"/>
        <n v="50"/>
        <n v="19"/>
        <n v="40"/>
        <n v="28"/>
        <n v="144"/>
        <n v="70"/>
        <n v="17"/>
        <n v="84"/>
        <n v="78"/>
        <n v="198"/>
      </sharedItems>
      <fieldGroup base="0">
        <rangePr autoStart="0" autoEnd="0" startNum="0" endNum="200" groupInterval="50"/>
        <groupItems count="6">
          <s v="&lt;0"/>
          <s v="0-49"/>
          <s v="50-99"/>
          <s v="100-149"/>
          <s v="150-200"/>
          <s v="&gt;200"/>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15045138889" createdVersion="7" refreshedVersion="7" minRefreshableVersion="3" recordCount="14" xr:uid="{BE25E73F-3541-4884-88B1-5878C5F7A601}">
  <cacheSource type="worksheet">
    <worksheetSource ref="B4:D18" sheet="Ch17(119-132an)"/>
  </cacheSource>
  <cacheFields count="3">
    <cacheField name="Product" numFmtId="0">
      <sharedItems/>
    </cacheField>
    <cacheField name="Product No." numFmtId="0">
      <sharedItems containsSemiMixedTypes="0" containsString="0" containsNumber="1" containsInteger="1" minValue="100" maxValue="300"/>
    </cacheField>
    <cacheField name="Sales" numFmtId="167">
      <sharedItems containsSemiMixedTypes="0" containsString="0" containsNumber="1" minValue="17.09" maxValue="198.27" count="14">
        <n v="173.16"/>
        <n v="22.95"/>
        <n v="91.72"/>
        <n v="33.32"/>
        <n v="50"/>
        <n v="18.91"/>
        <n v="40.1"/>
        <n v="27.89"/>
        <n v="143.69"/>
        <n v="69.69"/>
        <n v="17.09"/>
        <n v="83.97"/>
        <n v="78.400000000000006"/>
        <n v="198.27"/>
      </sharedItems>
      <fieldGroup base="2">
        <rangePr autoStart="0" autoEnd="0" startNum="0" endNum="200" groupInterval="50"/>
        <groupItems count="6">
          <s v="&lt;0"/>
          <s v="0-50"/>
          <s v="50-100"/>
          <s v="100-150"/>
          <s v="150-200"/>
          <s v="&gt;200"/>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15045254628" createdVersion="7" refreshedVersion="7" minRefreshableVersion="3" recordCount="14" xr:uid="{6960ABF1-8508-4685-BDF5-5ADF2F668ECC}">
  <cacheSource type="worksheet">
    <worksheetSource ref="B2:D16" sheet="Ch17(118)"/>
  </cacheSource>
  <cacheFields count="3">
    <cacheField name="Product" numFmtId="0">
      <sharedItems count="3">
        <s v="Quad"/>
        <s v="Aspen"/>
        <s v="Carlota"/>
      </sharedItems>
    </cacheField>
    <cacheField name="Product No." numFmtId="0">
      <sharedItems containsSemiMixedTypes="0" containsString="0" containsNumber="1" containsInteger="1" minValue="100" maxValue="300" count="3">
        <n v="300"/>
        <n v="100"/>
        <n v="200"/>
      </sharedItems>
    </cacheField>
    <cacheField name="Sales" numFmtId="167">
      <sharedItems containsSemiMixedTypes="0" containsString="0" containsNumber="1" minValue="17.09" maxValue="198.27" count="14">
        <n v="173.16"/>
        <n v="22.95"/>
        <n v="91.72"/>
        <n v="33.32"/>
        <n v="50"/>
        <n v="18.91"/>
        <n v="40.1"/>
        <n v="27.89"/>
        <n v="143.69"/>
        <n v="69.69"/>
        <n v="17.09"/>
        <n v="83.97"/>
        <n v="78.400000000000006"/>
        <n v="198.27"/>
      </sharedItems>
      <fieldGroup base="2">
        <rangePr autoStart="0" autoEnd="0" startNum="0" endNum="200" groupInterval="50"/>
        <groupItems count="6">
          <s v="&lt;0"/>
          <s v="0-50"/>
          <s v="50-100"/>
          <s v="100-150"/>
          <s v="150-200"/>
          <s v="&gt;200"/>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15045486113" createdVersion="7" refreshedVersion="7" minRefreshableVersion="3" recordCount="75" xr:uid="{E052784E-E922-4E9A-BABA-0CABA2472C8B}">
  <cacheSource type="worksheet">
    <worksheetSource name="fClicksAnswerEx15"/>
  </cacheSource>
  <cacheFields count="4">
    <cacheField name="Date" numFmtId="14">
      <sharedItems containsSemiMixedTypes="0" containsNonDate="0" containsDate="1" containsString="0" minDate="2021-05-10T00:00:00" maxDate="2021-05-15T00:00:00" count="5">
        <d v="2021-05-10T00:00:00"/>
        <d v="2021-05-11T00:00:00"/>
        <d v="2021-05-12T00:00:00"/>
        <d v="2021-05-13T00:00:00"/>
        <d v="2021-05-14T00:00:00"/>
      </sharedItems>
    </cacheField>
    <cacheField name="Vin Number" numFmtId="0">
      <sharedItems containsSemiMixedTypes="0" containsString="0" containsNumber="1" containsInteger="1" minValue="1002" maxValue="1006" count="5">
        <n v="1002"/>
        <n v="1003"/>
        <n v="1004"/>
        <n v="1005"/>
        <n v="1006"/>
      </sharedItems>
    </cacheField>
    <cacheField name="Web Site" numFmtId="0">
      <sharedItems count="4">
        <s v="Cars.com"/>
        <s v="BuyCar.com"/>
        <s v="Used.com"/>
        <s v="Benz.com" u="1"/>
      </sharedItems>
    </cacheField>
    <cacheField name="Clicks on Auto Listing" numFmtId="0">
      <sharedItems containsSemiMixedTypes="0" containsString="0" containsNumber="1" containsInteger="1" minValue="0" maxValue="30"/>
    </cacheField>
  </cacheFields>
  <extLst>
    <ext xmlns:x14="http://schemas.microsoft.com/office/spreadsheetml/2009/9/main" uri="{725AE2AE-9491-48be-B2B4-4EB974FC3084}">
      <x14:pivotCacheDefinition pivotCacheId="481178146"/>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1504571759" createdVersion="7" refreshedVersion="7" minRefreshableVersion="3" recordCount="5886" xr:uid="{33D9C59D-C0E8-41BD-B1D4-8DC8601B3B67}">
  <cacheSource type="worksheet">
    <worksheetSource name="fNetRevenue"/>
  </cacheSource>
  <cacheFields count="7">
    <cacheField name="Date" numFmtId="14">
      <sharedItems containsSemiMixedTypes="0" containsNonDate="0" containsDate="1" containsString="0" minDate="2020-01-01T00:00:00" maxDate="2023-01-01T00:00:00" count="1094">
        <d v="2020-12-10T00:00:00"/>
        <d v="2020-11-14T00:00:00"/>
        <d v="2020-10-30T00:00:00"/>
        <d v="2022-12-08T00:00:00"/>
        <d v="2020-03-31T00:00:00"/>
        <d v="2022-07-16T00:00:00"/>
        <d v="2021-08-03T00:00:00"/>
        <d v="2020-08-24T00:00:00"/>
        <d v="2021-05-04T00:00:00"/>
        <d v="2022-12-07T00:00:00"/>
        <d v="2021-10-08T00:00:00"/>
        <d v="2021-07-13T00:00:00"/>
        <d v="2020-03-22T00:00:00"/>
        <d v="2022-03-01T00:00:00"/>
        <d v="2020-07-17T00:00:00"/>
        <d v="2020-08-25T00:00:00"/>
        <d v="2020-03-02T00:00:00"/>
        <d v="2022-12-09T00:00:00"/>
        <d v="2021-06-13T00:00:00"/>
        <d v="2022-08-14T00:00:00"/>
        <d v="2022-08-05T00:00:00"/>
        <d v="2021-01-01T00:00:00"/>
        <d v="2020-12-30T00:00:00"/>
        <d v="2020-03-28T00:00:00"/>
        <d v="2021-06-24T00:00:00"/>
        <d v="2021-08-04T00:00:00"/>
        <d v="2022-10-22T00:00:00"/>
        <d v="2021-01-12T00:00:00"/>
        <d v="2021-11-12T00:00:00"/>
        <d v="2021-05-19T00:00:00"/>
        <d v="2020-05-15T00:00:00"/>
        <d v="2021-03-10T00:00:00"/>
        <d v="2022-02-20T00:00:00"/>
        <d v="2022-11-08T00:00:00"/>
        <d v="2022-06-28T00:00:00"/>
        <d v="2021-10-03T00:00:00"/>
        <d v="2020-06-16T00:00:00"/>
        <d v="2021-11-27T00:00:00"/>
        <d v="2022-09-21T00:00:00"/>
        <d v="2020-05-17T00:00:00"/>
        <d v="2020-11-13T00:00:00"/>
        <d v="2021-06-02T00:00:00"/>
        <d v="2020-04-15T00:00:00"/>
        <d v="2022-02-08T00:00:00"/>
        <d v="2020-11-15T00:00:00"/>
        <d v="2022-01-09T00:00:00"/>
        <d v="2020-09-08T00:00:00"/>
        <d v="2022-03-07T00:00:00"/>
        <d v="2021-07-06T00:00:00"/>
        <d v="2022-07-18T00:00:00"/>
        <d v="2021-05-06T00:00:00"/>
        <d v="2021-05-23T00:00:00"/>
        <d v="2020-11-23T00:00:00"/>
        <d v="2020-03-24T00:00:00"/>
        <d v="2021-07-11T00:00:00"/>
        <d v="2020-09-15T00:00:00"/>
        <d v="2022-08-11T00:00:00"/>
        <d v="2021-11-22T00:00:00"/>
        <d v="2020-11-21T00:00:00"/>
        <d v="2021-11-28T00:00:00"/>
        <d v="2021-12-11T00:00:00"/>
        <d v="2021-02-20T00:00:00"/>
        <d v="2022-03-17T00:00:00"/>
        <d v="2022-02-15T00:00:00"/>
        <d v="2022-04-23T00:00:00"/>
        <d v="2020-02-16T00:00:00"/>
        <d v="2021-12-03T00:00:00"/>
        <d v="2021-11-06T00:00:00"/>
        <d v="2021-07-21T00:00:00"/>
        <d v="2020-10-04T00:00:00"/>
        <d v="2020-08-09T00:00:00"/>
        <d v="2021-04-23T00:00:00"/>
        <d v="2022-03-30T00:00:00"/>
        <d v="2022-11-09T00:00:00"/>
        <d v="2021-08-27T00:00:00"/>
        <d v="2022-06-06T00:00:00"/>
        <d v="2022-05-19T00:00:00"/>
        <d v="2020-09-03T00:00:00"/>
        <d v="2021-12-10T00:00:00"/>
        <d v="2020-10-20T00:00:00"/>
        <d v="2022-04-05T00:00:00"/>
        <d v="2022-12-10T00:00:00"/>
        <d v="2020-08-23T00:00:00"/>
        <d v="2020-04-09T00:00:00"/>
        <d v="2022-11-20T00:00:00"/>
        <d v="2020-03-23T00:00:00"/>
        <d v="2022-09-26T00:00:00"/>
        <d v="2020-02-10T00:00:00"/>
        <d v="2022-07-10T00:00:00"/>
        <d v="2021-05-13T00:00:00"/>
        <d v="2020-08-18T00:00:00"/>
        <d v="2022-01-15T00:00:00"/>
        <d v="2020-11-18T00:00:00"/>
        <d v="2020-03-15T00:00:00"/>
        <d v="2022-04-11T00:00:00"/>
        <d v="2020-02-08T00:00:00"/>
        <d v="2020-01-02T00:00:00"/>
        <d v="2020-03-25T00:00:00"/>
        <d v="2020-11-26T00:00:00"/>
        <d v="2021-08-22T00:00:00"/>
        <d v="2020-06-11T00:00:00"/>
        <d v="2020-03-01T00:00:00"/>
        <d v="2022-12-12T00:00:00"/>
        <d v="2021-06-19T00:00:00"/>
        <d v="2022-12-27T00:00:00"/>
        <d v="2022-09-29T00:00:00"/>
        <d v="2020-04-19T00:00:00"/>
        <d v="2022-07-20T00:00:00"/>
        <d v="2022-01-26T00:00:00"/>
        <d v="2021-12-27T00:00:00"/>
        <d v="2021-02-28T00:00:00"/>
        <d v="2021-09-17T00:00:00"/>
        <d v="2021-02-21T00:00:00"/>
        <d v="2022-04-30T00:00:00"/>
        <d v="2021-12-08T00:00:00"/>
        <d v="2022-09-08T00:00:00"/>
        <d v="2022-06-29T00:00:00"/>
        <d v="2022-05-18T00:00:00"/>
        <d v="2022-11-05T00:00:00"/>
        <d v="2020-11-28T00:00:00"/>
        <d v="2021-11-14T00:00:00"/>
        <d v="2022-01-14T00:00:00"/>
        <d v="2020-09-04T00:00:00"/>
        <d v="2021-04-05T00:00:00"/>
        <d v="2022-11-04T00:00:00"/>
        <d v="2022-07-30T00:00:00"/>
        <d v="2021-12-09T00:00:00"/>
        <d v="2021-07-22T00:00:00"/>
        <d v="2020-05-24T00:00:00"/>
        <d v="2021-06-09T00:00:00"/>
        <d v="2022-05-26T00:00:00"/>
        <d v="2022-11-06T00:00:00"/>
        <d v="2022-04-25T00:00:00"/>
        <d v="2020-08-12T00:00:00"/>
        <d v="2020-05-23T00:00:00"/>
        <d v="2022-06-14T00:00:00"/>
        <d v="2020-04-12T00:00:00"/>
        <d v="2022-02-13T00:00:00"/>
        <d v="2020-04-11T00:00:00"/>
        <d v="2020-03-20T00:00:00"/>
        <d v="2021-06-08T00:00:00"/>
        <d v="2022-04-10T00:00:00"/>
        <d v="2022-07-04T00:00:00"/>
        <d v="2021-12-05T00:00:00"/>
        <d v="2021-07-04T00:00:00"/>
        <d v="2022-03-31T00:00:00"/>
        <d v="2022-09-22T00:00:00"/>
        <d v="2020-06-21T00:00:00"/>
        <d v="2022-09-07T00:00:00"/>
        <d v="2022-04-07T00:00:00"/>
        <d v="2020-12-26T00:00:00"/>
        <d v="2021-02-03T00:00:00"/>
        <d v="2021-02-09T00:00:00"/>
        <d v="2021-09-30T00:00:00"/>
        <d v="2021-04-30T00:00:00"/>
        <d v="2020-07-12T00:00:00"/>
        <d v="2021-12-21T00:00:00"/>
        <d v="2020-12-29T00:00:00"/>
        <d v="2022-08-07T00:00:00"/>
        <d v="2022-04-26T00:00:00"/>
        <d v="2020-03-06T00:00:00"/>
        <d v="2020-08-13T00:00:00"/>
        <d v="2022-11-03T00:00:00"/>
        <d v="2020-01-09T00:00:00"/>
        <d v="2020-09-27T00:00:00"/>
        <d v="2022-08-31T00:00:00"/>
        <d v="2020-02-15T00:00:00"/>
        <d v="2021-11-21T00:00:00"/>
        <d v="2020-04-26T00:00:00"/>
        <d v="2022-07-07T00:00:00"/>
        <d v="2020-01-14T00:00:00"/>
        <d v="2021-03-29T00:00:00"/>
        <d v="2021-01-30T00:00:00"/>
        <d v="2021-09-23T00:00:00"/>
        <d v="2022-05-10T00:00:00"/>
        <d v="2020-11-05T00:00:00"/>
        <d v="2020-02-14T00:00:00"/>
        <d v="2022-05-05T00:00:00"/>
        <d v="2022-01-25T00:00:00"/>
        <d v="2020-02-21T00:00:00"/>
        <d v="2022-07-15T00:00:00"/>
        <d v="2022-09-23T00:00:00"/>
        <d v="2022-03-26T00:00:00"/>
        <d v="2020-03-18T00:00:00"/>
        <d v="2020-11-08T00:00:00"/>
        <d v="2022-12-23T00:00:00"/>
        <d v="2020-10-09T00:00:00"/>
        <d v="2020-02-05T00:00:00"/>
        <d v="2021-10-31T00:00:00"/>
        <d v="2021-12-13T00:00:00"/>
        <d v="2021-02-13T00:00:00"/>
        <d v="2020-08-21T00:00:00"/>
        <d v="2021-06-21T00:00:00"/>
        <d v="2020-12-06T00:00:00"/>
        <d v="2022-08-03T00:00:00"/>
        <d v="2022-03-29T00:00:00"/>
        <d v="2022-04-16T00:00:00"/>
        <d v="2021-08-12T00:00:00"/>
        <d v="2022-08-15T00:00:00"/>
        <d v="2021-11-09T00:00:00"/>
        <d v="2022-02-09T00:00:00"/>
        <d v="2021-06-17T00:00:00"/>
        <d v="2021-08-16T00:00:00"/>
        <d v="2021-05-31T00:00:00"/>
        <d v="2020-05-02T00:00:00"/>
        <d v="2020-12-17T00:00:00"/>
        <d v="2020-02-17T00:00:00"/>
        <d v="2021-06-07T00:00:00"/>
        <d v="2021-01-27T00:00:00"/>
        <d v="2022-10-20T00:00:00"/>
        <d v="2022-11-24T00:00:00"/>
        <d v="2021-04-27T00:00:00"/>
        <d v="2021-03-24T00:00:00"/>
        <d v="2022-06-07T00:00:00"/>
        <d v="2022-10-25T00:00:00"/>
        <d v="2020-04-08T00:00:00"/>
        <d v="2021-12-15T00:00:00"/>
        <d v="2022-11-10T00:00:00"/>
        <d v="2021-10-11T00:00:00"/>
        <d v="2021-06-03T00:00:00"/>
        <d v="2021-09-21T00:00:00"/>
        <d v="2020-09-22T00:00:00"/>
        <d v="2020-09-12T00:00:00"/>
        <d v="2021-03-18T00:00:00"/>
        <d v="2022-04-13T00:00:00"/>
        <d v="2021-10-30T00:00:00"/>
        <d v="2020-02-13T00:00:00"/>
        <d v="2022-10-29T00:00:00"/>
        <d v="2020-09-14T00:00:00"/>
        <d v="2021-08-26T00:00:00"/>
        <d v="2022-03-22T00:00:00"/>
        <d v="2022-06-25T00:00:00"/>
        <d v="2020-11-06T00:00:00"/>
        <d v="2022-08-18T00:00:00"/>
        <d v="2021-09-06T00:00:00"/>
        <d v="2021-07-07T00:00:00"/>
        <d v="2020-02-01T00:00:00"/>
        <d v="2022-04-01T00:00:00"/>
        <d v="2020-06-10T00:00:00"/>
        <d v="2022-06-19T00:00:00"/>
        <d v="2021-01-25T00:00:00"/>
        <d v="2022-07-13T00:00:00"/>
        <d v="2021-11-29T00:00:00"/>
        <d v="2020-11-03T00:00:00"/>
        <d v="2022-10-30T00:00:00"/>
        <d v="2022-12-25T00:00:00"/>
        <d v="2021-05-22T00:00:00"/>
        <d v="2021-07-29T00:00:00"/>
        <d v="2020-07-13T00:00:00"/>
        <d v="2022-07-14T00:00:00"/>
        <d v="2021-03-30T00:00:00"/>
        <d v="2020-08-01T00:00:00"/>
        <d v="2021-09-11T00:00:00"/>
        <d v="2021-09-08T00:00:00"/>
        <d v="2021-04-02T00:00:00"/>
        <d v="2021-05-10T00:00:00"/>
        <d v="2021-07-30T00:00:00"/>
        <d v="2020-05-16T00:00:00"/>
        <d v="2022-04-04T00:00:00"/>
        <d v="2020-05-07T00:00:00"/>
        <d v="2021-09-26T00:00:00"/>
        <d v="2020-02-22T00:00:00"/>
        <d v="2021-12-06T00:00:00"/>
        <d v="2021-04-12T00:00:00"/>
        <d v="2020-05-20T00:00:00"/>
        <d v="2021-07-02T00:00:00"/>
        <d v="2020-03-08T00:00:00"/>
        <d v="2022-09-05T00:00:00"/>
        <d v="2020-04-27T00:00:00"/>
        <d v="2022-09-04T00:00:00"/>
        <d v="2022-09-01T00:00:00"/>
        <d v="2020-01-19T00:00:00"/>
        <d v="2022-08-10T00:00:00"/>
        <d v="2022-03-12T00:00:00"/>
        <d v="2020-06-18T00:00:00"/>
        <d v="2022-11-12T00:00:00"/>
        <d v="2020-12-05T00:00:00"/>
        <d v="2021-09-14T00:00:00"/>
        <d v="2022-10-06T00:00:00"/>
        <d v="2020-03-27T00:00:00"/>
        <d v="2022-12-04T00:00:00"/>
        <d v="2022-06-16T00:00:00"/>
        <d v="2022-05-04T00:00:00"/>
        <d v="2020-03-30T00:00:00"/>
        <d v="2022-06-27T00:00:00"/>
        <d v="2022-02-18T00:00:00"/>
        <d v="2022-03-15T00:00:00"/>
        <d v="2022-01-24T00:00:00"/>
        <d v="2020-10-15T00:00:00"/>
        <d v="2022-06-09T00:00:00"/>
        <d v="2022-09-02T00:00:00"/>
        <d v="2021-12-30T00:00:00"/>
        <d v="2021-10-06T00:00:00"/>
        <d v="2022-05-08T00:00:00"/>
        <d v="2020-11-25T00:00:00"/>
        <d v="2022-06-12T00:00:00"/>
        <d v="2022-09-06T00:00:00"/>
        <d v="2021-11-19T00:00:00"/>
        <d v="2020-11-22T00:00:00"/>
        <d v="2020-06-02T00:00:00"/>
        <d v="2020-09-06T00:00:00"/>
        <d v="2022-07-01T00:00:00"/>
        <d v="2022-08-29T00:00:00"/>
        <d v="2020-12-16T00:00:00"/>
        <d v="2021-05-16T00:00:00"/>
        <d v="2020-01-27T00:00:00"/>
        <d v="2021-07-31T00:00:00"/>
        <d v="2021-10-22T00:00:00"/>
        <d v="2021-07-16T00:00:00"/>
        <d v="2022-03-21T00:00:00"/>
        <d v="2020-06-13T00:00:00"/>
        <d v="2021-11-07T00:00:00"/>
        <d v="2021-12-18T00:00:00"/>
        <d v="2022-02-02T00:00:00"/>
        <d v="2020-01-01T00:00:00"/>
        <d v="2020-01-05T00:00:00"/>
        <d v="2021-07-12T00:00:00"/>
        <d v="2020-07-01T00:00:00"/>
        <d v="2021-09-01T00:00:00"/>
        <d v="2020-03-19T00:00:00"/>
        <d v="2022-05-03T00:00:00"/>
        <d v="2020-01-16T00:00:00"/>
        <d v="2022-08-24T00:00:00"/>
        <d v="2021-01-20T00:00:00"/>
        <d v="2021-09-02T00:00:00"/>
        <d v="2021-02-16T00:00:00"/>
        <d v="2020-10-05T00:00:00"/>
        <d v="2022-02-25T00:00:00"/>
        <d v="2020-08-16T00:00:00"/>
        <d v="2022-06-02T00:00:00"/>
        <d v="2022-12-11T00:00:00"/>
        <d v="2021-04-03T00:00:00"/>
        <d v="2022-02-19T00:00:00"/>
        <d v="2021-07-09T00:00:00"/>
        <d v="2022-02-26T00:00:00"/>
        <d v="2020-07-15T00:00:00"/>
        <d v="2020-06-24T00:00:00"/>
        <d v="2020-12-21T00:00:00"/>
        <d v="2020-12-25T00:00:00"/>
        <d v="2020-12-19T00:00:00"/>
        <d v="2022-03-02T00:00:00"/>
        <d v="2021-04-26T00:00:00"/>
        <d v="2020-03-12T00:00:00"/>
        <d v="2021-03-07T00:00:00"/>
        <d v="2021-02-07T00:00:00"/>
        <d v="2020-08-05T00:00:00"/>
        <d v="2021-04-25T00:00:00"/>
        <d v="2021-06-12T00:00:00"/>
        <d v="2022-11-25T00:00:00"/>
        <d v="2020-10-26T00:00:00"/>
        <d v="2022-07-19T00:00:00"/>
        <d v="2021-04-06T00:00:00"/>
        <d v="2020-05-25T00:00:00"/>
        <d v="2020-08-31T00:00:00"/>
        <d v="2022-03-13T00:00:00"/>
        <d v="2022-02-06T00:00:00"/>
        <d v="2021-02-01T00:00:00"/>
        <d v="2020-07-19T00:00:00"/>
        <d v="2022-07-12T00:00:00"/>
        <d v="2022-08-06T00:00:00"/>
        <d v="2020-09-02T00:00:00"/>
        <d v="2020-09-20T00:00:00"/>
        <d v="2021-05-21T00:00:00"/>
        <d v="2020-10-12T00:00:00"/>
        <d v="2020-09-30T00:00:00"/>
        <d v="2022-02-05T00:00:00"/>
        <d v="2021-12-12T00:00:00"/>
        <d v="2020-11-11T00:00:00"/>
        <d v="2021-03-16T00:00:00"/>
        <d v="2020-08-28T00:00:00"/>
        <d v="2020-07-09T00:00:00"/>
        <d v="2020-10-10T00:00:00"/>
        <d v="2021-10-15T00:00:00"/>
        <d v="2021-09-22T00:00:00"/>
        <d v="2021-11-11T00:00:00"/>
        <d v="2020-06-30T00:00:00"/>
        <d v="2020-02-07T00:00:00"/>
        <d v="2021-11-30T00:00:00"/>
        <d v="2021-09-20T00:00:00"/>
        <d v="2021-01-13T00:00:00"/>
        <d v="2021-03-09T00:00:00"/>
        <d v="2022-01-28T00:00:00"/>
        <d v="2021-11-10T00:00:00"/>
        <d v="2020-08-07T00:00:00"/>
        <d v="2020-01-03T00:00:00"/>
        <d v="2021-05-24T00:00:00"/>
        <d v="2020-03-16T00:00:00"/>
        <d v="2020-08-11T00:00:00"/>
        <d v="2022-02-24T00:00:00"/>
        <d v="2020-10-03T00:00:00"/>
        <d v="2021-06-22T00:00:00"/>
        <d v="2021-08-10T00:00:00"/>
        <d v="2022-11-23T00:00:00"/>
        <d v="2020-02-04T00:00:00"/>
        <d v="2022-08-01T00:00:00"/>
        <d v="2020-09-24T00:00:00"/>
        <d v="2021-03-31T00:00:00"/>
        <d v="2022-09-16T00:00:00"/>
        <d v="2022-01-06T00:00:00"/>
        <d v="2022-08-09T00:00:00"/>
        <d v="2021-04-28T00:00:00"/>
        <d v="2022-05-17T00:00:00"/>
        <d v="2022-03-18T00:00:00"/>
        <d v="2022-05-13T00:00:00"/>
        <d v="2020-10-21T00:00:00"/>
        <d v="2021-04-01T00:00:00"/>
        <d v="2020-07-24T00:00:00"/>
        <d v="2022-01-12T00:00:00"/>
        <d v="2021-10-07T00:00:00"/>
        <d v="2022-10-28T00:00:00"/>
        <d v="2022-04-21T00:00:00"/>
        <d v="2020-05-05T00:00:00"/>
        <d v="2020-06-27T00:00:00"/>
        <d v="2022-08-26T00:00:00"/>
        <d v="2022-01-01T00:00:00"/>
        <d v="2022-04-15T00:00:00"/>
        <d v="2021-05-09T00:00:00"/>
        <d v="2020-07-11T00:00:00"/>
        <d v="2022-01-23T00:00:00"/>
        <d v="2022-01-22T00:00:00"/>
        <d v="2020-08-26T00:00:00"/>
        <d v="2020-08-14T00:00:00"/>
        <d v="2020-02-18T00:00:00"/>
        <d v="2021-06-26T00:00:00"/>
        <d v="2022-10-09T00:00:00"/>
        <d v="2020-06-07T00:00:00"/>
        <d v="2021-10-21T00:00:00"/>
        <d v="2020-06-20T00:00:00"/>
        <d v="2020-11-07T00:00:00"/>
        <d v="2020-09-11T00:00:00"/>
        <d v="2021-03-12T00:00:00"/>
        <d v="2020-05-26T00:00:00"/>
        <d v="2020-12-13T00:00:00"/>
        <d v="2020-01-24T00:00:00"/>
        <d v="2020-06-25T00:00:00"/>
        <d v="2022-04-12T00:00:00"/>
        <d v="2020-08-20T00:00:00"/>
        <d v="2022-12-15T00:00:00"/>
        <d v="2021-10-09T00:00:00"/>
        <d v="2021-10-01T00:00:00"/>
        <d v="2021-11-13T00:00:00"/>
        <d v="2021-08-21T00:00:00"/>
        <d v="2021-05-03T00:00:00"/>
        <d v="2021-03-19T00:00:00"/>
        <d v="2021-09-10T00:00:00"/>
        <d v="2021-12-20T00:00:00"/>
        <d v="2021-05-14T00:00:00"/>
        <d v="2020-04-02T00:00:00"/>
        <d v="2020-10-06T00:00:00"/>
        <d v="2020-09-07T00:00:00"/>
        <d v="2021-01-21T00:00:00"/>
        <d v="2020-06-19T00:00:00"/>
        <d v="2022-03-05T00:00:00"/>
        <d v="2020-05-04T00:00:00"/>
        <d v="2021-09-12T00:00:00"/>
        <d v="2021-02-24T00:00:00"/>
        <d v="2020-11-12T00:00:00"/>
        <d v="2022-08-28T00:00:00"/>
        <d v="2021-06-28T00:00:00"/>
        <d v="2020-09-05T00:00:00"/>
        <d v="2022-07-28T00:00:00"/>
        <d v="2022-07-31T00:00:00"/>
        <d v="2020-01-26T00:00:00"/>
        <d v="2021-03-04T00:00:00"/>
        <d v="2022-12-20T00:00:00"/>
        <d v="2020-09-16T00:00:00"/>
        <d v="2020-06-22T00:00:00"/>
        <d v="2021-08-19T00:00:00"/>
        <d v="2020-07-16T00:00:00"/>
        <d v="2021-10-24T00:00:00"/>
        <d v="2021-07-25T00:00:00"/>
        <d v="2022-01-31T00:00:00"/>
        <d v="2022-12-29T00:00:00"/>
        <d v="2022-09-14T00:00:00"/>
        <d v="2020-09-19T00:00:00"/>
        <d v="2020-03-26T00:00:00"/>
        <d v="2020-11-27T00:00:00"/>
        <d v="2020-12-02T00:00:00"/>
        <d v="2020-01-25T00:00:00"/>
        <d v="2021-03-11T00:00:00"/>
        <d v="2020-01-28T00:00:00"/>
        <d v="2021-10-29T00:00:00"/>
        <d v="2020-06-03T00:00:00"/>
        <d v="2022-06-01T00:00:00"/>
        <d v="2021-02-15T00:00:00"/>
        <d v="2022-02-12T00:00:00"/>
        <d v="2022-06-11T00:00:00"/>
        <d v="2020-02-23T00:00:00"/>
        <d v="2021-11-23T00:00:00"/>
        <d v="2020-05-30T00:00:00"/>
        <d v="2020-01-17T00:00:00"/>
        <d v="2022-06-13T00:00:00"/>
        <d v="2022-08-13T00:00:00"/>
        <d v="2022-05-11T00:00:00"/>
        <d v="2022-04-09T00:00:00"/>
        <d v="2021-04-21T00:00:00"/>
        <d v="2021-10-20T00:00:00"/>
        <d v="2021-09-24T00:00:00"/>
        <d v="2021-07-03T00:00:00"/>
        <d v="2022-12-14T00:00:00"/>
        <d v="2021-06-23T00:00:00"/>
        <d v="2020-10-07T00:00:00"/>
        <d v="2021-06-20T00:00:00"/>
        <d v="2020-10-11T00:00:00"/>
        <d v="2022-10-05T00:00:00"/>
        <d v="2020-07-28T00:00:00"/>
        <d v="2021-04-11T00:00:00"/>
        <d v="2022-08-30T00:00:00"/>
        <d v="2020-08-27T00:00:00"/>
        <d v="2022-11-30T00:00:00"/>
        <d v="2020-01-12T00:00:00"/>
        <d v="2022-12-28T00:00:00"/>
        <d v="2020-07-30T00:00:00"/>
        <d v="2021-09-18T00:00:00"/>
        <d v="2020-08-10T00:00:00"/>
        <d v="2020-12-15T00:00:00"/>
        <d v="2022-12-30T00:00:00"/>
        <d v="2021-06-15T00:00:00"/>
        <d v="2022-01-18T00:00:00"/>
        <d v="2022-05-09T00:00:00"/>
        <d v="2022-06-30T00:00:00"/>
        <d v="2021-02-27T00:00:00"/>
        <d v="2021-01-23T00:00:00"/>
        <d v="2022-10-24T00:00:00"/>
        <d v="2020-06-12T00:00:00"/>
        <d v="2022-09-15T00:00:00"/>
        <d v="2020-04-13T00:00:00"/>
        <d v="2022-09-13T00:00:00"/>
        <d v="2021-09-29T00:00:00"/>
        <d v="2020-09-18T00:00:00"/>
        <d v="2020-05-31T00:00:00"/>
        <d v="2022-04-20T00:00:00"/>
        <d v="2020-04-29T00:00:00"/>
        <d v="2021-05-25T00:00:00"/>
        <d v="2022-08-12T00:00:00"/>
        <d v="2020-03-03T00:00:00"/>
        <d v="2022-05-31T00:00:00"/>
        <d v="2022-06-17T00:00:00"/>
        <d v="2020-10-27T00:00:00"/>
        <d v="2020-10-24T00:00:00"/>
        <d v="2021-04-14T00:00:00"/>
        <d v="2022-12-31T00:00:00"/>
        <d v="2021-07-19T00:00:00"/>
        <d v="2021-05-11T00:00:00"/>
        <d v="2020-08-29T00:00:00"/>
        <d v="2021-10-17T00:00:00"/>
        <d v="2022-11-01T00:00:00"/>
        <d v="2022-06-20T00:00:00"/>
        <d v="2022-05-30T00:00:00"/>
        <d v="2022-01-13T00:00:00"/>
        <d v="2022-12-19T00:00:00"/>
        <d v="2020-08-22T00:00:00"/>
        <d v="2022-12-26T00:00:00"/>
        <d v="2021-10-25T00:00:00"/>
        <d v="2021-11-02T00:00:00"/>
        <d v="2020-10-13T00:00:00"/>
        <d v="2020-01-29T00:00:00"/>
        <d v="2021-08-06T00:00:00"/>
        <d v="2021-05-18T00:00:00"/>
        <d v="2020-03-07T00:00:00"/>
        <d v="2021-08-18T00:00:00"/>
        <d v="2020-09-21T00:00:00"/>
        <d v="2020-09-17T00:00:00"/>
        <d v="2021-10-04T00:00:00"/>
        <d v="2020-10-19T00:00:00"/>
        <d v="2020-01-15T00:00:00"/>
        <d v="2021-05-05T00:00:00"/>
        <d v="2021-07-14T00:00:00"/>
        <d v="2021-04-04T00:00:00"/>
        <d v="2021-07-10T00:00:00"/>
        <d v="2021-12-23T00:00:00"/>
        <d v="2021-04-10T00:00:00"/>
        <d v="2021-01-26T00:00:00"/>
        <d v="2022-06-15T00:00:00"/>
        <d v="2022-09-09T00:00:00"/>
        <d v="2021-05-29T00:00:00"/>
        <d v="2022-01-04T00:00:00"/>
        <d v="2020-02-11T00:00:00"/>
        <d v="2020-08-02T00:00:00"/>
        <d v="2022-05-02T00:00:00"/>
        <d v="2021-11-15T00:00:00"/>
        <d v="2022-12-21T00:00:00"/>
        <d v="2020-12-12T00:00:00"/>
        <d v="2022-03-14T00:00:00"/>
        <d v="2021-11-18T00:00:00"/>
        <d v="2020-04-30T00:00:00"/>
        <d v="2022-10-02T00:00:00"/>
        <d v="2021-06-27T00:00:00"/>
        <d v="2021-09-25T00:00:00"/>
        <d v="2021-04-16T00:00:00"/>
        <d v="2020-07-25T00:00:00"/>
        <d v="2021-08-13T00:00:00"/>
        <d v="2020-12-20T00:00:00"/>
        <d v="2020-08-19T00:00:00"/>
        <d v="2022-01-07T00:00:00"/>
        <d v="2020-04-01T00:00:00"/>
        <d v="2020-06-06T00:00:00"/>
        <d v="2020-05-09T00:00:00"/>
        <d v="2021-07-01T00:00:00"/>
        <d v="2022-10-26T00:00:00"/>
        <d v="2022-09-20T00:00:00"/>
        <d v="2021-10-05T00:00:00"/>
        <d v="2022-12-02T00:00:00"/>
        <d v="2021-04-13T00:00:00"/>
        <d v="2021-05-02T00:00:00"/>
        <d v="2020-09-13T00:00:00"/>
        <d v="2022-10-16T00:00:00"/>
        <d v="2022-04-29T00:00:00"/>
        <d v="2021-08-20T00:00:00"/>
        <d v="2020-06-04T00:00:00"/>
        <d v="2022-01-29T00:00:00"/>
        <d v="2022-01-19T00:00:00"/>
        <d v="2021-01-29T00:00:00"/>
        <d v="2022-12-22T00:00:00"/>
        <d v="2022-04-27T00:00:00"/>
        <d v="2021-01-19T00:00:00"/>
        <d v="2022-05-29T00:00:00"/>
        <d v="2020-07-02T00:00:00"/>
        <d v="2022-05-21T00:00:00"/>
        <d v="2022-09-28T00:00:00"/>
        <d v="2022-03-09T00:00:00"/>
        <d v="2021-04-22T00:00:00"/>
        <d v="2020-12-14T00:00:00"/>
        <d v="2020-12-27T00:00:00"/>
        <d v="2021-01-14T00:00:00"/>
        <d v="2020-04-17T00:00:00"/>
        <d v="2020-02-28T00:00:00"/>
        <d v="2020-03-04T00:00:00"/>
        <d v="2022-09-30T00:00:00"/>
        <d v="2022-02-01T00:00:00"/>
        <d v="2021-05-08T00:00:00"/>
        <d v="2020-02-09T00:00:00"/>
        <d v="2020-06-23T00:00:00"/>
        <d v="2022-01-10T00:00:00"/>
        <d v="2022-05-01T00:00:00"/>
        <d v="2022-03-25T00:00:00"/>
        <d v="2021-08-11T00:00:00"/>
        <d v="2021-08-08T00:00:00"/>
        <d v="2022-03-27T00:00:00"/>
        <d v="2021-02-06T00:00:00"/>
        <d v="2022-03-24T00:00:00"/>
        <d v="2021-04-07T00:00:00"/>
        <d v="2022-03-23T00:00:00"/>
        <d v="2022-04-28T00:00:00"/>
        <d v="2022-08-20T00:00:00"/>
        <d v="2020-04-28T00:00:00"/>
        <d v="2021-12-26T00:00:00"/>
        <d v="2022-06-24T00:00:00"/>
        <d v="2022-11-02T00:00:00"/>
        <d v="2022-08-19T00:00:00"/>
        <d v="2021-10-26T00:00:00"/>
        <d v="2022-08-25T00:00:00"/>
        <d v="2020-01-21T00:00:00"/>
        <d v="2022-10-04T00:00:00"/>
        <d v="2021-08-17T00:00:00"/>
        <d v="2020-02-26T00:00:00"/>
        <d v="2020-07-08T00:00:00"/>
        <d v="2021-09-05T00:00:00"/>
        <d v="2022-09-12T00:00:00"/>
        <d v="2021-07-23T00:00:00"/>
        <d v="2021-05-07T00:00:00"/>
        <d v="2022-10-27T00:00:00"/>
        <d v="2020-12-31T00:00:00"/>
        <d v="2021-05-28T00:00:00"/>
        <d v="2020-11-10T00:00:00"/>
        <d v="2020-07-20T00:00:00"/>
        <d v="2020-06-01T00:00:00"/>
        <d v="2020-12-03T00:00:00"/>
        <d v="2022-08-22T00:00:00"/>
        <d v="2022-11-27T00:00:00"/>
        <d v="2022-09-18T00:00:00"/>
        <d v="2021-01-07T00:00:00"/>
        <d v="2022-07-09T00:00:00"/>
        <d v="2022-12-16T00:00:00"/>
        <d v="2021-06-18T00:00:00"/>
        <d v="2022-02-28T00:00:00"/>
        <d v="2020-04-22T00:00:00"/>
        <d v="2020-10-16T00:00:00"/>
        <d v="2020-11-04T00:00:00"/>
        <d v="2021-09-04T00:00:00"/>
        <d v="2022-07-25T00:00:00"/>
        <d v="2022-03-20T00:00:00"/>
        <d v="2022-12-13T00:00:00"/>
        <d v="2021-07-26T00:00:00"/>
        <d v="2021-11-01T00:00:00"/>
        <d v="2021-09-19T00:00:00"/>
        <d v="2022-10-11T00:00:00"/>
        <d v="2020-09-29T00:00:00"/>
        <d v="2020-07-21T00:00:00"/>
        <d v="2021-12-25T00:00:00"/>
        <d v="2022-06-03T00:00:00"/>
        <d v="2020-11-01T00:00:00"/>
        <d v="2021-11-17T00:00:00"/>
        <d v="2022-07-27T00:00:00"/>
        <d v="2021-02-10T00:00:00"/>
        <d v="2020-04-20T00:00:00"/>
        <d v="2022-04-08T00:00:00"/>
        <d v="2022-11-11T00:00:00"/>
        <d v="2022-06-18T00:00:00"/>
        <d v="2021-03-01T00:00:00"/>
        <d v="2022-07-26T00:00:00"/>
        <d v="2022-04-18T00:00:00"/>
        <d v="2021-08-25T00:00:00"/>
        <d v="2020-11-24T00:00:00"/>
        <d v="2021-03-28T00:00:00"/>
        <d v="2021-03-15T00:00:00"/>
        <d v="2022-07-29T00:00:00"/>
        <d v="2021-05-01T00:00:00"/>
        <d v="2020-05-13T00:00:00"/>
        <d v="2022-10-10T00:00:00"/>
        <d v="2021-03-03T00:00:00"/>
        <d v="2022-05-28T00:00:00"/>
        <d v="2021-12-28T00:00:00"/>
        <d v="2020-03-13T00:00:00"/>
        <d v="2022-04-02T00:00:00"/>
        <d v="2021-03-23T00:00:00"/>
        <d v="2020-10-29T00:00:00"/>
        <d v="2021-03-22T00:00:00"/>
        <d v="2020-10-08T00:00:00"/>
        <d v="2022-10-15T00:00:00"/>
        <d v="2020-07-22T00:00:00"/>
        <d v="2021-06-11T00:00:00"/>
        <d v="2021-02-19T00:00:00"/>
        <d v="2020-09-01T00:00:00"/>
        <d v="2022-08-04T00:00:00"/>
        <d v="2021-03-05T00:00:00"/>
        <d v="2022-11-15T00:00:00"/>
        <d v="2021-06-16T00:00:00"/>
        <d v="2020-12-09T00:00:00"/>
        <d v="2020-12-23T00:00:00"/>
        <d v="2022-04-14T00:00:00"/>
        <d v="2020-02-06T00:00:00"/>
        <d v="2022-06-21T00:00:00"/>
        <d v="2022-07-08T00:00:00"/>
        <d v="2020-06-05T00:00:00"/>
        <d v="2021-05-15T00:00:00"/>
        <d v="2020-08-15T00:00:00"/>
        <d v="2020-02-02T00:00:00"/>
        <d v="2020-10-23T00:00:00"/>
        <d v="2022-09-03T00:00:00"/>
        <d v="2021-01-08T00:00:00"/>
        <d v="2022-02-07T00:00:00"/>
        <d v="2021-03-20T00:00:00"/>
        <d v="2021-12-02T00:00:00"/>
        <d v="2020-07-10T00:00:00"/>
        <d v="2022-07-21T00:00:00"/>
        <d v="2021-10-27T00:00:00"/>
        <d v="2022-08-02T00:00:00"/>
        <d v="2021-08-14T00:00:00"/>
        <d v="2020-09-28T00:00:00"/>
        <d v="2022-03-16T00:00:00"/>
        <d v="2021-02-08T00:00:00"/>
        <d v="2020-12-04T00:00:00"/>
        <d v="2022-01-27T00:00:00"/>
        <d v="2022-03-10T00:00:00"/>
        <d v="2020-05-28T00:00:00"/>
        <d v="2021-08-01T00:00:00"/>
        <d v="2021-10-23T00:00:00"/>
        <d v="2022-01-02T00:00:00"/>
        <d v="2022-01-11T00:00:00"/>
        <d v="2021-02-11T00:00:00"/>
        <d v="2022-02-03T00:00:00"/>
        <d v="2020-01-04T00:00:00"/>
        <d v="2021-07-08T00:00:00"/>
        <d v="2020-03-29T00:00:00"/>
        <d v="2022-05-20T00:00:00"/>
        <d v="2022-10-17T00:00:00"/>
        <d v="2020-08-08T00:00:00"/>
        <d v="2022-08-17T00:00:00"/>
        <d v="2020-07-27T00:00:00"/>
        <d v="2022-10-31T00:00:00"/>
        <d v="2022-12-01T00:00:00"/>
        <d v="2020-05-21T00:00:00"/>
        <d v="2021-03-13T00:00:00"/>
        <d v="2021-10-19T00:00:00"/>
        <d v="2021-10-10T00:00:00"/>
        <d v="2022-02-27T00:00:00"/>
        <d v="2021-06-06T00:00:00"/>
        <d v="2021-06-30T00:00:00"/>
        <d v="2020-07-05T00:00:00"/>
        <d v="2020-09-10T00:00:00"/>
        <d v="2020-01-11T00:00:00"/>
        <d v="2022-02-17T00:00:00"/>
        <d v="2022-05-12T00:00:00"/>
        <d v="2022-08-23T00:00:00"/>
        <d v="2020-11-30T00:00:00"/>
        <d v="2020-01-23T00:00:00"/>
        <d v="2022-02-23T00:00:00"/>
        <d v="2022-10-21T00:00:00"/>
        <d v="2021-01-02T00:00:00"/>
        <d v="2021-02-22T00:00:00"/>
        <d v="2021-08-07T00:00:00"/>
        <d v="2022-07-11T00:00:00"/>
        <d v="2020-02-24T00:00:00"/>
        <d v="2022-09-19T00:00:00"/>
        <d v="2021-01-24T00:00:00"/>
        <d v="2020-02-20T00:00:00"/>
        <d v="2021-11-04T00:00:00"/>
        <d v="2021-02-02T00:00:00"/>
        <d v="2020-02-12T00:00:00"/>
        <d v="2022-10-01T00:00:00"/>
        <d v="2020-03-05T00:00:00"/>
        <d v="2021-07-20T00:00:00"/>
        <d v="2022-08-27T00:00:00"/>
        <d v="2020-02-03T00:00:00"/>
        <d v="2020-07-14T00:00:00"/>
        <d v="2022-07-17T00:00:00"/>
        <d v="2021-01-18T00:00:00"/>
        <d v="2020-04-05T00:00:00"/>
        <d v="2021-08-23T00:00:00"/>
        <d v="2020-02-27T00:00:00"/>
        <d v="2022-01-20T00:00:00"/>
        <d v="2022-09-27T00:00:00"/>
        <d v="2020-07-18T00:00:00"/>
        <d v="2020-05-08T00:00:00"/>
        <d v="2021-01-03T00:00:00"/>
        <d v="2020-11-20T00:00:00"/>
        <d v="2022-11-16T00:00:00"/>
        <d v="2022-10-18T00:00:00"/>
        <d v="2022-11-19T00:00:00"/>
        <d v="2021-04-19T00:00:00"/>
        <d v="2020-04-24T00:00:00"/>
        <d v="2020-10-14T00:00:00"/>
        <d v="2020-10-22T00:00:00"/>
        <d v="2021-04-08T00:00:00"/>
        <d v="2022-10-14T00:00:00"/>
        <d v="2020-07-06T00:00:00"/>
        <d v="2021-02-12T00:00:00"/>
        <d v="2022-06-23T00:00:00"/>
        <d v="2020-04-18T00:00:00"/>
        <d v="2020-05-06T00:00:00"/>
        <d v="2022-12-17T00:00:00"/>
        <d v="2020-06-15T00:00:00"/>
        <d v="2022-05-22T00:00:00"/>
        <d v="2022-06-26T00:00:00"/>
        <d v="2021-02-14T00:00:00"/>
        <d v="2020-04-03T00:00:00"/>
        <d v="2020-03-21T00:00:00"/>
        <d v="2022-04-17T00:00:00"/>
        <d v="2021-02-18T00:00:00"/>
        <d v="2020-01-13T00:00:00"/>
        <d v="2020-08-03T00:00:00"/>
        <d v="2020-03-11T00:00:00"/>
        <d v="2021-08-02T00:00:00"/>
        <d v="2021-10-28T00:00:00"/>
        <d v="2021-08-30T00:00:00"/>
        <d v="2022-10-13T00:00:00"/>
        <d v="2021-06-10T00:00:00"/>
        <d v="2022-04-19T00:00:00"/>
        <d v="2021-02-17T00:00:00"/>
        <d v="2020-11-02T00:00:00"/>
        <d v="2021-07-24T00:00:00"/>
        <d v="2021-01-22T00:00:00"/>
        <d v="2021-08-15T00:00:00"/>
        <d v="2021-01-17T00:00:00"/>
        <d v="2022-11-28T00:00:00"/>
        <d v="2022-12-24T00:00:00"/>
        <d v="2020-02-19T00:00:00"/>
        <d v="2020-09-09T00:00:00"/>
        <d v="2022-03-28T00:00:00"/>
        <d v="2021-08-29T00:00:00"/>
        <d v="2020-04-06T00:00:00"/>
        <d v="2022-07-22T00:00:00"/>
        <d v="2021-02-05T00:00:00"/>
        <d v="2020-08-04T00:00:00"/>
        <d v="2021-12-19T00:00:00"/>
        <d v="2021-03-25T00:00:00"/>
        <d v="2022-02-22T00:00:00"/>
        <d v="2021-11-25T00:00:00"/>
        <d v="2020-07-03T00:00:00"/>
        <d v="2022-11-07T00:00:00"/>
        <d v="2021-03-27T00:00:00"/>
        <d v="2022-05-27T00:00:00"/>
        <d v="2020-11-29T00:00:00"/>
        <d v="2021-10-12T00:00:00"/>
        <d v="2020-01-30T00:00:00"/>
        <d v="2020-05-18T00:00:00"/>
        <d v="2021-12-07T00:00:00"/>
        <d v="2022-05-15T00:00:00"/>
        <d v="2021-12-16T00:00:00"/>
        <d v="2022-08-16T00:00:00"/>
        <d v="2021-09-16T00:00:00"/>
        <d v="2020-08-17T00:00:00"/>
        <d v="2022-09-10T00:00:00"/>
        <d v="2020-09-23T00:00:00"/>
        <d v="2022-04-24T00:00:00"/>
        <d v="2022-04-22T00:00:00"/>
        <d v="2020-04-04T00:00:00"/>
        <d v="2021-01-15T00:00:00"/>
        <d v="2020-10-01T00:00:00"/>
        <d v="2021-10-16T00:00:00"/>
        <d v="2020-04-16T00:00:00"/>
        <d v="2020-03-14T00:00:00"/>
        <d v="2022-08-08T00:00:00"/>
        <d v="2020-06-26T00:00:00"/>
        <d v="2021-07-15T00:00:00"/>
        <d v="2021-11-03T00:00:00"/>
        <d v="2021-09-27T00:00:00"/>
        <d v="2022-03-04T00:00:00"/>
        <d v="2021-01-31T00:00:00"/>
        <d v="2020-11-19T00:00:00"/>
        <d v="2021-05-26T00:00:00"/>
        <d v="2021-12-29T00:00:00"/>
        <d v="2020-04-21T00:00:00"/>
        <d v="2021-07-17T00:00:00"/>
        <d v="2021-01-06T00:00:00"/>
        <d v="2020-05-22T00:00:00"/>
        <d v="2022-12-03T00:00:00"/>
        <d v="2020-08-30T00:00:00"/>
        <d v="2022-11-13T00:00:00"/>
        <d v="2021-10-14T00:00:00"/>
        <d v="2021-02-26T00:00:00"/>
        <d v="2022-10-23T00:00:00"/>
        <d v="2022-05-14T00:00:00"/>
        <d v="2020-07-31T00:00:00"/>
        <d v="2022-09-24T00:00:00"/>
        <d v="2020-05-27T00:00:00"/>
        <d v="2022-11-29T00:00:00"/>
        <d v="2021-10-13T00:00:00"/>
        <d v="2020-06-17T00:00:00"/>
        <d v="2020-01-08T00:00:00"/>
        <d v="2021-01-04T00:00:00"/>
        <d v="2021-12-14T00:00:00"/>
        <d v="2020-11-17T00:00:00"/>
        <d v="2022-10-12T00:00:00"/>
        <d v="2021-08-28T00:00:00"/>
        <d v="2021-04-09T00:00:00"/>
        <d v="2020-01-20T00:00:00"/>
        <d v="2021-02-25T00:00:00"/>
        <d v="2021-08-09T00:00:00"/>
        <d v="2020-05-12T00:00:00"/>
        <d v="2022-11-22T00:00:00"/>
        <d v="2020-03-17T00:00:00"/>
        <d v="2021-11-26T00:00:00"/>
        <d v="2020-10-31T00:00:00"/>
        <d v="2022-05-23T00:00:00"/>
        <d v="2022-07-06T00:00:00"/>
        <d v="2022-06-08T00:00:00"/>
        <d v="2020-06-29T00:00:00"/>
        <d v="2022-05-25T00:00:00"/>
        <d v="2021-05-30T00:00:00"/>
        <d v="2021-12-01T00:00:00"/>
        <d v="2022-02-04T00:00:00"/>
        <d v="2022-05-16T00:00:00"/>
        <d v="2020-12-01T00:00:00"/>
        <d v="2021-09-07T00:00:00"/>
        <d v="2022-07-24T00:00:00"/>
        <d v="2020-03-10T00:00:00"/>
        <d v="2020-05-10T00:00:00"/>
        <d v="2020-06-08T00:00:00"/>
        <d v="2021-12-17T00:00:00"/>
        <d v="2021-03-21T00:00:00"/>
        <d v="2020-12-08T00:00:00"/>
        <d v="2021-06-29T00:00:00"/>
        <d v="2021-06-14T00:00:00"/>
        <d v="2020-11-16T00:00:00"/>
        <d v="2022-11-21T00:00:00"/>
        <d v="2021-08-24T00:00:00"/>
        <d v="2020-01-06T00:00:00"/>
        <d v="2022-05-07T00:00:00"/>
        <d v="2021-04-15T00:00:00"/>
        <d v="2022-12-06T00:00:00"/>
        <d v="2021-12-31T00:00:00"/>
        <d v="2021-12-24T00:00:00"/>
        <d v="2021-11-08T00:00:00"/>
        <d v="2020-05-11T00:00:00"/>
        <d v="2020-04-14T00:00:00"/>
        <d v="2020-01-07T00:00:00"/>
        <d v="2020-12-24T00:00:00"/>
        <d v="2020-10-02T00:00:00"/>
        <d v="2020-01-18T00:00:00"/>
        <d v="2020-07-29T00:00:00"/>
        <d v="2021-01-11T00:00:00"/>
        <d v="2022-01-17T00:00:00"/>
        <d v="2021-02-23T00:00:00"/>
        <d v="2022-06-10T00:00:00"/>
        <d v="2022-03-08T00:00:00"/>
        <d v="2021-11-16T00:00:00"/>
        <d v="2022-02-21T00:00:00"/>
        <d v="2022-01-08T00:00:00"/>
        <d v="2020-12-18T00:00:00"/>
        <d v="2022-08-21T00:00:00"/>
        <d v="2021-01-16T00:00:00"/>
        <d v="2021-10-18T00:00:00"/>
        <d v="2021-12-22T00:00:00"/>
        <d v="2021-09-13T00:00:00"/>
        <d v="2021-02-04T00:00:00"/>
        <d v="2020-04-07T00:00:00"/>
        <d v="2022-03-19T00:00:00"/>
        <d v="2020-07-07T00:00:00"/>
        <d v="2022-10-19T00:00:00"/>
        <d v="2021-07-27T00:00:00"/>
        <d v="2021-12-04T00:00:00"/>
        <d v="2021-03-17T00:00:00"/>
        <d v="2022-01-30T00:00:00"/>
        <d v="2021-01-05T00:00:00"/>
        <d v="2022-09-17T00:00:00"/>
        <d v="2020-01-22T00:00:00"/>
        <d v="2022-01-03T00:00:00"/>
        <d v="2021-06-05T00:00:00"/>
        <d v="2020-01-10T00:00:00"/>
        <d v="2022-10-03T00:00:00"/>
        <d v="2020-11-09T00:00:00"/>
        <d v="2021-06-01T00:00:00"/>
        <d v="2021-04-29T00:00:00"/>
        <d v="2020-12-11T00:00:00"/>
        <d v="2021-11-24T00:00:00"/>
        <d v="2021-09-09T00:00:00"/>
        <d v="2021-11-05T00:00:00"/>
        <d v="2020-12-28T00:00:00"/>
        <d v="2022-07-03T00:00:00"/>
        <d v="2020-03-09T00:00:00"/>
        <d v="2022-06-05T00:00:00"/>
        <d v="2021-01-09T00:00:00"/>
        <d v="2020-05-19T00:00:00"/>
        <d v="2022-01-05T00:00:00"/>
        <d v="2020-10-28T00:00:00"/>
        <d v="2020-01-31T00:00:00"/>
        <d v="2022-05-06T00:00:00"/>
        <d v="2020-05-29T00:00:00"/>
        <d v="2020-09-26T00:00:00"/>
        <d v="2020-04-23T00:00:00"/>
        <d v="2020-06-28T00:00:00"/>
        <d v="2021-09-15T00:00:00"/>
        <d v="2022-11-14T00:00:00"/>
        <d v="2022-07-23T00:00:00"/>
        <d v="2021-05-17T00:00:00"/>
        <d v="2021-08-05T00:00:00"/>
        <d v="2022-06-22T00:00:00"/>
        <d v="2021-03-02T00:00:00"/>
        <d v="2021-04-24T00:00:00"/>
        <d v="2021-07-18T00:00:00"/>
        <d v="2020-06-09T00:00:00"/>
        <d v="2021-06-04T00:00:00"/>
        <d v="2020-07-04T00:00:00"/>
        <d v="2021-09-28T00:00:00"/>
        <d v="2021-09-03T00:00:00"/>
        <d v="2022-04-03T00:00:00"/>
        <d v="2022-05-24T00:00:00"/>
        <d v="2021-08-31T00:00:00"/>
        <d v="2022-07-05T00:00:00"/>
        <d v="2020-05-14T00:00:00"/>
        <d v="2022-10-08T00:00:00"/>
        <d v="2021-05-20T00:00:00"/>
        <d v="2020-09-25T00:00:00"/>
        <d v="2020-05-01T00:00:00"/>
        <d v="2021-06-25T00:00:00"/>
        <d v="2022-09-25T00:00:00"/>
        <d v="2022-03-03T00:00:00"/>
        <d v="2020-05-03T00:00:00"/>
        <d v="2021-04-18T00:00:00"/>
        <d v="2021-04-20T00:00:00"/>
        <d v="2022-12-05T00:00:00"/>
        <d v="2022-01-21T00:00:00"/>
        <d v="2020-12-07T00:00:00"/>
        <d v="2021-10-02T00:00:00"/>
        <d v="2022-02-14T00:00:00"/>
        <d v="2021-04-17T00:00:00"/>
        <d v="2020-10-18T00:00:00"/>
        <d v="2020-06-14T00:00:00"/>
        <d v="2021-07-28T00:00:00"/>
        <d v="2021-11-20T00:00:00"/>
        <d v="2022-02-16T00:00:00"/>
        <d v="2022-02-10T00:00:00"/>
        <d v="2020-10-25T00:00:00"/>
        <d v="2022-10-07T00:00:00"/>
        <d v="2022-03-06T00:00:00"/>
        <d v="2021-01-28T00:00:00"/>
        <d v="2022-03-11T00:00:00"/>
        <d v="2022-09-11T00:00:00"/>
        <d v="2022-11-26T00:00:00"/>
        <d v="2022-12-18T00:00:00"/>
        <d v="2022-11-18T00:00:00"/>
        <d v="2021-03-06T00:00:00"/>
        <d v="2020-07-26T00:00:00"/>
        <d v="2021-05-27T00:00:00"/>
        <d v="2021-01-10T00:00:00"/>
        <d v="2022-06-04T00:00:00"/>
        <d v="2022-07-02T00:00:00"/>
        <d v="2020-08-06T00:00:00"/>
        <d v="2020-10-17T00:00:00"/>
        <d v="2020-04-25T00:00:00"/>
        <d v="2022-02-11T00:00:00"/>
        <d v="2021-03-14T00:00:00"/>
        <d v="2022-01-16T00:00:00"/>
        <d v="2020-12-22T00:00:00"/>
        <d v="2021-07-05T00:00:00"/>
        <d v="2020-07-23T00:00:00"/>
        <d v="2022-11-17T00:00:00"/>
        <d v="2020-02-25T00:00:00"/>
        <d v="2021-05-12T00:00:00"/>
        <d v="2021-03-26T00:00:00"/>
        <d v="2020-04-10T00:00:00"/>
        <d v="2022-04-06T00:00:00"/>
      </sharedItems>
      <fieldGroup par="6" base="0">
        <rangePr groupBy="months" startDate="2020-01-01T00:00:00" endDate="2023-01-01T00:00:00"/>
        <groupItems count="14">
          <s v="&lt;1/1/20"/>
          <s v="Jan"/>
          <s v="Feb"/>
          <s v="Mar"/>
          <s v="Apr"/>
          <s v="May"/>
          <s v="Jun"/>
          <s v="Jul"/>
          <s v="Aug"/>
          <s v="Sep"/>
          <s v="Oct"/>
          <s v="Nov"/>
          <s v="Dec"/>
          <s v="&gt;1/1/23"/>
        </groupItems>
      </fieldGroup>
    </cacheField>
    <cacheField name="Sales Rep" numFmtId="0">
      <sharedItems count="5">
        <s v="Tynia Malone"/>
        <s v="Chantel Mims"/>
        <s v="Janis Figueroa"/>
        <s v="Hien Pham"/>
        <s v="Kiki Sho"/>
      </sharedItems>
    </cacheField>
    <cacheField name="Units" numFmtId="0">
      <sharedItems containsSemiMixedTypes="0" containsString="0" containsNumber="1" containsInteger="1" minValue="1" maxValue="600"/>
    </cacheField>
    <cacheField name="Product" numFmtId="0">
      <sharedItems count="5">
        <s v="Quad"/>
        <s v="Majestic Beaut"/>
        <s v="Yanaki"/>
        <s v="Crested Beaut"/>
        <s v="Sunset"/>
      </sharedItems>
    </cacheField>
    <cacheField name="Region" numFmtId="0">
      <sharedItems count="7">
        <s v="West"/>
        <s v="South"/>
        <s v="MidWest"/>
        <s v="Canada"/>
        <s v="Mexico"/>
        <s v="NorthWest"/>
        <s v="East"/>
      </sharedItems>
    </cacheField>
    <cacheField name="Net Revenue" numFmtId="8">
      <sharedItems containsSemiMixedTypes="0" containsString="0" containsNumber="1" minValue="23.95" maxValue="15418.05"/>
    </cacheField>
    <cacheField name="Years" numFmtId="0" databaseField="0">
      <fieldGroup base="0">
        <rangePr groupBy="years" startDate="2020-01-01T00:00:00" endDate="2023-01-01T00:00:00"/>
        <groupItems count="6">
          <s v="&lt;1/1/20"/>
          <s v="2020"/>
          <s v="2021"/>
          <s v="2022"/>
          <s v="2023"/>
          <s v="&gt;1/1/23"/>
        </groupItems>
      </fieldGroup>
    </cacheField>
  </cacheFields>
  <extLst>
    <ext xmlns:x14="http://schemas.microsoft.com/office/spreadsheetml/2009/9/main" uri="{725AE2AE-9491-48be-B2B4-4EB974FC3084}">
      <x14:pivotCacheDefinition pivotCacheId="1707332055"/>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1504675926" createdVersion="6" refreshedVersion="7" minRefreshableVersion="3" recordCount="40" xr:uid="{1673FC74-6E33-43B1-B70D-DC7F846DD37F}">
  <cacheSource type="worksheet">
    <worksheetSource ref="B4:B44" sheet="Ch17(21-28an)"/>
  </cacheSource>
  <cacheFields count="1">
    <cacheField name="SD Rank" numFmtId="0">
      <sharedItems count="5">
        <s v="Superior"/>
        <s v="Poor"/>
        <s v="Good"/>
        <s v="Great"/>
        <s v="Okay"/>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15046874998" createdVersion="6" refreshedVersion="7" minRefreshableVersion="3" recordCount="20" xr:uid="{CB5BB20A-3CE2-45E8-902F-E334AF6EE3C5}">
  <cacheSource type="worksheet">
    <worksheetSource name="fProductSalesAnswer"/>
  </cacheSource>
  <cacheFields count="4">
    <cacheField name="Date" numFmtId="14">
      <sharedItems containsSemiMixedTypes="0" containsNonDate="0" containsDate="1" containsString="0" minDate="2020-08-12T00:00:00" maxDate="2020-08-19T00:00:00"/>
    </cacheField>
    <cacheField name="Product" numFmtId="0">
      <sharedItems count="5">
        <s v="Quad"/>
        <s v="Aspen"/>
        <s v="Sunshine"/>
        <s v="Yanaki"/>
        <s v="Carlota"/>
      </sharedItems>
    </cacheField>
    <cacheField name="Sales ($)" numFmtId="4">
      <sharedItems containsSemiMixedTypes="0" containsString="0" containsNumber="1" minValue="1046.25" maxValue="5274.37"/>
    </cacheField>
    <cacheField name="Cost ($)" numFmtId="4">
      <sharedItems containsSemiMixedTypes="0" containsString="0" containsNumber="1" minValue="569.64" maxValue="2746.25"/>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36643518519" createdVersion="7" refreshedVersion="7" minRefreshableVersion="3" recordCount="75" xr:uid="{16CC3D70-1C55-4EBD-8AB8-E506B1E2540E}">
  <cacheSource type="worksheet">
    <worksheetSource name="fClicksEx28"/>
  </cacheSource>
  <cacheFields count="4">
    <cacheField name="Date" numFmtId="14">
      <sharedItems containsSemiMixedTypes="0" containsNonDate="0" containsDate="1" containsString="0" minDate="2021-05-10T00:00:00" maxDate="2021-05-16T00:00:00" count="6">
        <d v="2021-05-10T00:00:00"/>
        <d v="2021-05-11T00:00:00"/>
        <d v="2021-05-12T00:00:00"/>
        <d v="2021-05-13T00:00:00"/>
        <d v="2021-05-14T00:00:00"/>
        <d v="2021-05-15T00:00:00" u="1"/>
      </sharedItems>
    </cacheField>
    <cacheField name="Vin Number" numFmtId="0">
      <sharedItems containsSemiMixedTypes="0" containsString="0" containsNumber="1" containsInteger="1" minValue="1002" maxValue="1006" count="5">
        <n v="1002"/>
        <n v="1003"/>
        <n v="1004"/>
        <n v="1005"/>
        <n v="1006"/>
      </sharedItems>
    </cacheField>
    <cacheField name="Web Site" numFmtId="0">
      <sharedItems count="3">
        <s v="Cars.com"/>
        <s v="BuyCar.com"/>
        <s v="Used.com"/>
      </sharedItems>
    </cacheField>
    <cacheField name="Clicks on Auto Listing" numFmtId="0">
      <sharedItems containsSemiMixedTypes="0" containsString="0" containsNumber="1" containsInteger="1" minValue="0" maxValue="30"/>
    </cacheField>
  </cacheFields>
  <extLst>
    <ext xmlns:x14="http://schemas.microsoft.com/office/spreadsheetml/2009/9/main" uri="{725AE2AE-9491-48be-B2B4-4EB974FC3084}">
      <x14:pivotCacheDefinition pivotCacheId="149594077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3.636794328704" createdVersion="7" refreshedVersion="7" minRefreshableVersion="3" recordCount="90" xr:uid="{C9763548-2110-4B8F-A62E-017C5FED4BD0}">
  <cacheSource type="worksheet">
    <worksheetSource name="fClicksAnswerEx28"/>
  </cacheSource>
  <cacheFields count="4">
    <cacheField name="Date" numFmtId="14">
      <sharedItems containsSemiMixedTypes="0" containsNonDate="0" containsDate="1" containsString="0" minDate="2021-05-10T00:00:00" maxDate="2021-05-16T00:00:00" count="6">
        <d v="2021-05-10T00:00:00"/>
        <d v="2021-05-11T00:00:00"/>
        <d v="2021-05-12T00:00:00"/>
        <d v="2021-05-13T00:00:00"/>
        <d v="2021-05-14T00:00:00"/>
        <d v="2021-05-15T00:00:00"/>
      </sharedItems>
    </cacheField>
    <cacheField name="Vin Number" numFmtId="0">
      <sharedItems containsSemiMixedTypes="0" containsString="0" containsNumber="1" containsInteger="1" minValue="1002" maxValue="1006" count="5">
        <n v="1002"/>
        <n v="1003"/>
        <n v="1004"/>
        <n v="1005"/>
        <n v="1006"/>
      </sharedItems>
    </cacheField>
    <cacheField name="Web Site" numFmtId="0">
      <sharedItems count="3">
        <s v="Cars.com"/>
        <s v="BuyCar.com"/>
        <s v="Used.com"/>
      </sharedItems>
    </cacheField>
    <cacheField name="Clicks on Auto Listing" numFmtId="0">
      <sharedItems containsSemiMixedTypes="0" containsString="0" containsNumber="1" containsInteger="1" minValue="0" maxValue="41"/>
    </cacheField>
  </cacheFields>
  <extLst>
    <ext xmlns:x14="http://schemas.microsoft.com/office/spreadsheetml/2009/9/main" uri="{725AE2AE-9491-48be-B2B4-4EB974FC3084}">
      <x14:pivotCacheDefinition pivotCacheId="749119678"/>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5.690549537037" createdVersion="7" refreshedVersion="7" minRefreshableVersion="3" recordCount="559" xr:uid="{F593E06D-AEE3-41E6-889E-C86B97571028}">
  <cacheSource type="worksheet">
    <worksheetSource ref="C13:C572" sheet="PPCh17(1an)"/>
  </cacheSource>
  <cacheFields count="1">
    <cacheField name="Phones Purchased" numFmtId="0">
      <sharedItems count="7">
        <s v="Apple iPhone 9"/>
        <s v="Samsung Galaxy S8"/>
        <s v="Apple iPhone 10"/>
        <s v="Samsung Galaxy S5"/>
        <s v="Moto G Plus"/>
        <s v="Pixel"/>
        <s v="LeEco"/>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5.703768865744" createdVersion="7" refreshedVersion="7" minRefreshableVersion="3" recordCount="8040" xr:uid="{BA874DCC-8030-4827-ABF7-1D6233B81FA0}">
  <cacheSource type="worksheet">
    <worksheetSource ref="C9:G8049" sheet="PPCh17(2an)"/>
  </cacheSource>
  <cacheFields count="5">
    <cacheField name="Date Time" numFmtId="166">
      <sharedItems containsSemiMixedTypes="0" containsNonDate="0" containsDate="1" containsString="0" minDate="2014-11-29T18:02:01" maxDate="2015-12-31T11:01:58" count="7731">
        <d v="2015-07-16T12:19:00"/>
        <d v="2014-12-09T13:03:56"/>
        <d v="2014-12-14T02:11:02"/>
        <d v="2015-07-13T18:39:01"/>
        <d v="2014-12-07T03:44:04"/>
        <d v="2015-12-15T10:45:59"/>
        <d v="2014-12-12T23:41:00"/>
        <d v="2015-09-11T05:08:01"/>
        <d v="2014-12-11T11:36:58"/>
        <d v="2015-12-09T13:31:00"/>
        <d v="2015-09-10T12:58:02"/>
        <d v="2015-11-27T02:33:56"/>
        <d v="2015-08-30T13:18:03"/>
        <d v="2015-10-12T11:05:00"/>
        <d v="2015-12-10T13:13:00"/>
        <d v="2015-12-07T12:42:03"/>
        <d v="2015-04-17T18:26:04"/>
        <d v="2014-12-10T11:26:01"/>
        <d v="2015-12-11T11:53:57"/>
        <d v="2015-12-02T12:10:57"/>
        <d v="2014-12-12T18:23:02"/>
        <d v="2014-12-11T19:17:02"/>
        <d v="2015-02-13T20:02:59"/>
        <d v="2014-12-05T21:58:02"/>
        <d v="2015-12-07T03:45:04"/>
        <d v="2015-07-17T13:22:57"/>
        <d v="2015-08-01T04:38:04"/>
        <d v="2015-12-08T16:42:58"/>
        <d v="2015-04-06T02:29:02"/>
        <d v="2015-12-15T03:09:04"/>
        <d v="2015-04-30T12:17:00"/>
        <d v="2015-04-27T13:04:57"/>
        <d v="2015-11-25T16:42:58"/>
        <d v="2015-09-06T02:21:59"/>
        <d v="2014-12-08T16:26:59"/>
        <d v="2014-12-09T04:31:00"/>
        <d v="2015-12-11T19:14:01"/>
        <d v="2015-04-14T10:21:56"/>
        <d v="2015-07-30T12:24:03"/>
        <d v="2015-06-15T05:26:01"/>
        <d v="2015-09-21T04:27:59"/>
        <d v="2015-08-03T17:43:00"/>
        <d v="2015-08-13T23:38:59"/>
        <d v="2015-12-06T02:57:59"/>
        <d v="2015-12-13T12:11:57"/>
        <d v="2014-12-14T18:17:00"/>
        <d v="2014-12-12T12:19:00"/>
        <d v="2015-10-23T04:31:00"/>
        <d v="2015-12-25T09:31:58"/>
        <d v="2015-11-11T11:00:58"/>
        <d v="2015-12-08T23:05:00"/>
        <d v="2015-06-04T23:16:57"/>
        <d v="2015-06-12T18:12:58"/>
        <d v="2015-10-25T21:10:57"/>
        <d v="2015-02-25T11:02:59"/>
        <d v="2015-12-14T18:32:59"/>
        <d v="2015-05-14T11:26:01"/>
        <d v="2015-12-07T13:09:59"/>
        <d v="2015-05-20T11:01:58"/>
        <d v="2015-05-23T04:45:59"/>
        <d v="2014-12-11T12:43:03"/>
        <d v="2015-02-17T03:40:02"/>
        <d v="2015-04-27T21:46:57"/>
        <d v="2015-09-20T22:19:03"/>
        <d v="2015-09-02T04:39:56"/>
        <d v="2015-07-07T11:10:02"/>
        <d v="2014-12-04T11:39:59"/>
        <d v="2015-06-17T07:39:56"/>
        <d v="2014-12-04T02:51:04"/>
        <d v="2015-05-17T10:22:57"/>
        <d v="2014-12-11T22:24:58"/>
        <d v="2014-12-10T23:52:57"/>
        <d v="2015-04-29T17:21:59"/>
        <d v="2014-12-04T18:05:02"/>
        <d v="2015-06-28T12:02:01"/>
        <d v="2015-08-25T17:24:00"/>
        <d v="2015-10-17T19:23:57"/>
        <d v="2015-02-07T03:58:02"/>
        <d v="2015-07-13T11:46:02"/>
        <d v="2014-12-11T13:47:00"/>
        <d v="2014-12-14T17:27:01"/>
        <d v="2015-12-25T11:48:03"/>
        <d v="2014-12-08T12:27:56"/>
        <d v="2015-12-18T03:53:00"/>
        <d v="2014-12-11T10:41:57"/>
        <d v="2015-09-24T04:02:04"/>
        <d v="2014-12-09T01:40:57"/>
        <d v="2015-12-15T06:48:58"/>
        <d v="2014-12-11T12:59:02"/>
        <d v="2015-12-20T18:02:01"/>
        <d v="2015-11-26T18:38:01"/>
        <d v="2015-12-11T12:11:57"/>
        <d v="2015-07-03T18:57:01"/>
        <d v="2015-07-28T12:39:01"/>
        <d v="2015-07-04T17:20:59"/>
        <d v="2015-06-21T12:26:04"/>
        <d v="2015-11-26T11:15:56"/>
        <d v="2014-12-09T13:07:58"/>
        <d v="2014-12-04T02:13:03"/>
        <d v="2015-12-22T17:25:00"/>
        <d v="2015-08-18T10:29:00"/>
        <d v="2014-12-07T03:45:04"/>
        <d v="2015-08-23T13:18:03"/>
        <d v="2015-09-08T12:47:57"/>
        <d v="2015-12-22T17:02:59"/>
        <d v="2015-12-12T12:04:02"/>
        <d v="2015-03-03T13:02:04"/>
        <d v="2015-06-25T17:51:56"/>
        <d v="2015-11-08T07:43:58"/>
        <d v="2014-12-14T12:49:58"/>
        <d v="2015-05-20T04:16:02"/>
        <d v="2015-07-11T13:05:57"/>
        <d v="2014-12-08T04:17:02"/>
        <d v="2014-12-13T19:43:58"/>
        <d v="2015-07-06T11:41:00"/>
        <d v="2015-12-07T18:55:00"/>
        <d v="2015-10-06T22:02:04"/>
        <d v="2015-03-11T13:03:56"/>
        <d v="2015-08-23T03:07:03"/>
        <d v="2014-12-11T02:32:04"/>
        <d v="2015-01-01T20:13:03"/>
        <d v="2014-12-09T11:57:59"/>
        <d v="2014-12-07T14:29:02"/>
        <d v="2015-12-14T05:25:00"/>
        <d v="2015-07-06T10:49:00"/>
        <d v="2015-12-09T13:17:02"/>
        <d v="2015-12-03T11:46:02"/>
        <d v="2015-11-23T12:22:02"/>
        <d v="2014-12-12T17:31:03"/>
        <d v="2015-07-06T19:04:57"/>
        <d v="2015-08-25T05:23:00"/>
        <d v="2015-04-02T11:47:02"/>
        <d v="2015-12-11T06:04:02"/>
        <d v="2015-09-09T02:30:03"/>
        <d v="2015-04-09T00:25:03"/>
        <d v="2014-12-04T11:38:59"/>
        <d v="2015-09-12T17:37:58"/>
        <d v="2015-07-22T03:27:04"/>
        <d v="2015-07-21T04:42:58"/>
        <d v="2015-08-11T06:32:59"/>
        <d v="2015-12-24T09:08:04"/>
        <d v="2015-12-18T05:30:03"/>
        <d v="2014-12-13T03:37:00"/>
        <d v="2015-12-13T19:23:57"/>
        <d v="2015-04-30T18:21:01"/>
        <d v="2015-12-03T11:51:56"/>
        <d v="2014-12-15T18:06:03"/>
        <d v="2015-02-05T13:06:58"/>
        <d v="2015-08-08T18:50:59"/>
        <d v="2015-07-21T05:19:58"/>
        <d v="2015-11-30T17:08:01"/>
        <d v="2014-12-07T12:09:56"/>
        <d v="2015-09-26T02:27:01"/>
        <d v="2015-12-20T12:51:59"/>
        <d v="2015-08-03T12:37:00"/>
        <d v="2015-11-27T13:15:01"/>
        <d v="2015-04-12T04:50:01"/>
        <d v="2015-06-09T04:52:02"/>
        <d v="2015-11-01T17:34:57"/>
        <d v="2015-07-29T11:39:59"/>
        <d v="2015-04-10T19:13:00"/>
        <d v="2015-12-10T03:28:57"/>
        <d v="2014-12-16T19:18:03"/>
        <d v="2015-12-04T02:33:04"/>
        <d v="2015-07-03T03:08:04"/>
        <d v="2015-07-26T13:30:00"/>
        <d v="2014-12-07T11:43:00"/>
        <d v="2014-12-11T03:45:04"/>
        <d v="2015-09-10T11:14:04"/>
        <d v="2015-12-23T03:40:02"/>
        <d v="2015-11-22T21:21:01"/>
        <d v="2015-07-19T03:48:58"/>
        <d v="2014-12-08T04:32:01"/>
        <d v="2015-11-17T05:06:00"/>
        <d v="2015-09-29T07:02:04"/>
        <d v="2015-12-14T17:02:59"/>
        <d v="2015-12-03T18:09:04"/>
        <d v="2015-09-05T11:10:02"/>
        <d v="2015-06-16T09:59:02"/>
        <d v="2015-12-15T01:45:59"/>
        <d v="2015-05-15T13:03:56"/>
        <d v="2014-12-09T02:30:03"/>
        <d v="2015-06-08T12:58:02"/>
        <d v="2014-12-07T01:45:59"/>
        <d v="2015-07-11T13:02:04"/>
        <d v="2015-11-27T11:43:00"/>
        <d v="2015-12-22T12:07:03"/>
        <d v="2015-06-25T12:43:03"/>
        <d v="2015-12-01T11:55:58"/>
        <d v="2015-11-30T12:09:56"/>
        <d v="2014-12-09T18:46:57"/>
        <d v="2015-07-06T10:08:59"/>
        <d v="2015-11-26T20:03:59"/>
        <d v="2015-07-27T12:40:02"/>
        <d v="2014-12-14T13:29:00"/>
        <d v="2014-12-05T02:32:04"/>
        <d v="2015-12-21T13:27:59"/>
        <d v="2014-12-17T12:49:58"/>
        <d v="2015-06-27T03:39:01"/>
        <d v="2015-12-02T05:31:03"/>
        <d v="2015-05-16T03:58:02"/>
        <d v="2015-06-17T02:41:00"/>
        <d v="2015-09-03T11:51:04"/>
        <d v="2015-03-05T04:11:00"/>
        <d v="2014-12-11T12:02:01"/>
        <d v="2015-12-20T11:43:00"/>
        <d v="2015-07-24T11:08:01"/>
        <d v="2015-08-05T13:06:58"/>
        <d v="2014-12-09T04:03:56"/>
        <d v="2015-09-03T01:35:02"/>
        <d v="2014-12-07T11:46:02"/>
        <d v="2015-12-01T02:28:02"/>
        <d v="2014-12-11T15:07:03"/>
        <d v="2015-12-01T02:29:02"/>
        <d v="2015-12-07T11:17:57"/>
        <d v="2015-07-30T12:05:02"/>
        <d v="2015-12-06T11:08:01"/>
        <d v="2014-12-06T11:45:01"/>
        <d v="2014-12-07T04:48:00"/>
        <d v="2015-11-28T12:50:59"/>
        <d v="2015-08-02T03:38:01"/>
        <d v="2014-12-13T13:07:58"/>
        <d v="2015-04-29T10:39:56"/>
        <d v="2014-12-14T03:40:02"/>
        <d v="2014-12-06T20:23:00"/>
        <d v="2014-12-09T16:30:00"/>
        <d v="2015-10-22T20:37:58"/>
        <d v="2015-06-07T12:14:59"/>
        <d v="2015-11-03T11:31:03"/>
        <d v="2015-03-14T04:32:01"/>
        <d v="2015-06-23T13:16:02"/>
        <d v="2015-01-23T11:11:02"/>
        <d v="2015-11-28T19:35:02"/>
        <d v="2014-12-08T11:50:04"/>
        <d v="2015-09-19T16:29:00"/>
        <d v="2015-05-09T22:40:57"/>
        <d v="2015-12-09T12:11:57"/>
        <d v="2015-05-30T17:45:01"/>
        <d v="2015-12-04T03:27:56"/>
        <d v="2015-05-14T17:01:58"/>
        <d v="2014-12-07T13:24:58"/>
        <d v="2015-07-29T04:39:56"/>
        <d v="2015-12-21T13:07:58"/>
        <d v="2014-12-13T20:01:58"/>
        <d v="2015-11-25T20:38:59"/>
        <d v="2015-12-04T12:31:58"/>
        <d v="2015-08-14T17:45:01"/>
        <d v="2014-12-11T11:23:00"/>
        <d v="2015-12-20T11:18:58"/>
        <d v="2015-12-17T10:43:58"/>
        <d v="2015-11-05T12:22:02"/>
        <d v="2015-08-01T18:36:00"/>
        <d v="2015-11-21T18:59:02"/>
        <d v="2015-07-16T11:51:56"/>
        <d v="2014-12-14T10:57:56"/>
        <d v="2015-12-09T18:57:01"/>
        <d v="2015-11-24T10:41:57"/>
        <d v="2015-12-04T17:01:58"/>
        <d v="2015-06-28T04:05:57"/>
        <d v="2015-07-31T13:14:01"/>
        <d v="2015-12-20T04:29:00"/>
        <d v="2014-12-14T11:31:03"/>
        <d v="2015-06-08T16:50:01"/>
        <d v="2014-12-11T15:19:00"/>
        <d v="2015-08-10T15:11:57"/>
        <d v="2015-09-15T03:07:03"/>
        <d v="2015-07-25T17:10:02"/>
        <d v="2015-02-20T18:50:59"/>
        <d v="2015-12-16T14:06:00"/>
        <d v="2014-12-14T11:29:02"/>
        <d v="2015-12-12T19:21:04"/>
        <d v="2015-11-25T02:31:03"/>
        <d v="2014-12-11T04:03:04"/>
        <d v="2015-12-04T13:56:04"/>
        <d v="2015-07-21T03:07:03"/>
        <d v="2014-12-08T21:38:01"/>
        <d v="2014-12-11T17:46:02"/>
        <d v="2015-07-19T12:01:00"/>
        <d v="2015-07-25T11:36:58"/>
        <d v="2015-07-29T18:09:04"/>
        <d v="2015-12-06T18:11:57"/>
        <d v="2015-08-05T18:08:04"/>
        <d v="2015-09-02T12:28:57"/>
        <d v="2015-05-01T11:21:59"/>
        <d v="2015-06-18T13:18:03"/>
        <d v="2015-07-12T13:22:57"/>
        <d v="2015-04-09T02:19:58"/>
        <d v="2015-09-07T14:06:00"/>
        <d v="2015-09-20T03:21:01"/>
        <d v="2014-12-09T16:45:59"/>
        <d v="2015-12-10T10:22:57"/>
        <d v="2015-06-19T04:56:04"/>
        <d v="2015-06-17T12:00:00"/>
        <d v="2014-12-07T00:37:00"/>
        <d v="2015-09-03T11:29:02"/>
        <d v="2014-12-16T17:15:56"/>
        <d v="2015-08-29T05:20:59"/>
        <d v="2015-11-30T02:10:02"/>
        <d v="2014-12-11T22:53:02"/>
        <d v="2015-12-09T11:28:02"/>
        <d v="2015-12-09T16:52:02"/>
        <d v="2015-04-19T13:27:59"/>
        <d v="2015-07-09T05:13:03"/>
        <d v="2015-12-19T12:07:03"/>
        <d v="2015-05-20T11:02:59"/>
        <d v="2015-12-08T10:06:58"/>
        <d v="2015-08-19T03:27:04"/>
        <d v="2015-12-03T03:19:00"/>
        <d v="2014-12-08T12:26:04"/>
        <d v="2015-12-07T05:16:57"/>
        <d v="2015-04-23T16:27:59"/>
        <d v="2015-05-29T12:53:00"/>
        <d v="2015-08-21T03:59:02"/>
        <d v="2014-12-08T18:30:58"/>
        <d v="2015-08-24T11:45:01"/>
        <d v="2015-09-09T18:38:01"/>
        <d v="2015-07-25T04:41:57"/>
        <d v="2015-11-24T02:56:59"/>
        <d v="2015-07-17T13:17:02"/>
        <d v="2015-12-11T12:08:04"/>
        <d v="2014-12-09T12:15:59"/>
        <d v="2015-12-14T16:33:01"/>
        <d v="2015-07-08T16:23:57"/>
        <d v="2015-09-20T18:39:01"/>
        <d v="2015-10-31T11:49:03"/>
        <d v="2015-10-18T11:18:58"/>
        <d v="2015-12-16T11:45:01"/>
        <d v="2014-12-08T13:02:04"/>
        <d v="2015-07-12T11:28:02"/>
        <d v="2015-11-04T11:41:00"/>
        <d v="2014-12-15T02:16:57"/>
        <d v="2015-12-12T11:15:56"/>
        <d v="2015-12-11T13:55:03"/>
        <d v="2015-09-01T12:18:00"/>
        <d v="2014-12-09T12:31:58"/>
        <d v="2015-12-09T20:27:01"/>
        <d v="2014-12-13T18:27:56"/>
        <d v="2015-06-07T18:11:57"/>
        <d v="2015-11-25T13:07:58"/>
        <d v="2014-12-10T03:44:04"/>
        <d v="2014-12-10T10:48:00"/>
        <d v="2015-09-04T02:21:59"/>
        <d v="2015-07-31T04:11:00"/>
        <d v="2015-08-26T11:14:04"/>
        <d v="2015-05-27T17:07:00"/>
        <d v="2015-12-18T04:44:59"/>
        <d v="2015-06-28T18:57:01"/>
        <d v="2015-08-14T17:12:03"/>
        <d v="2015-06-21T18:24:03"/>
        <d v="2014-12-04T10:50:01"/>
        <d v="2015-06-19T13:17:02"/>
        <d v="2015-05-23T13:29:00"/>
        <d v="2015-12-11T18:53:00"/>
        <d v="2015-07-02T17:30:03"/>
        <d v="2015-06-14T05:10:02"/>
        <d v="2015-08-21T11:42:00"/>
        <d v="2015-08-01T16:34:02"/>
        <d v="2015-06-05T17:56:59"/>
        <d v="2015-08-20T13:21:04"/>
        <d v="2015-06-24T12:15:59"/>
        <d v="2015-09-13T05:33:56"/>
        <d v="2015-12-09T18:12:58"/>
        <d v="2015-07-17T03:09:56"/>
        <d v="2014-12-12T13:04:57"/>
        <d v="2015-12-08T11:51:56"/>
        <d v="2015-06-03T02:42:00"/>
        <d v="2015-11-13T11:27:01"/>
        <d v="2015-12-20T11:21:59"/>
        <d v="2015-07-02T12:04:02"/>
        <d v="2014-12-15T11:42:00"/>
        <d v="2015-12-11T04:01:03"/>
        <d v="2015-09-05T11:59:00"/>
        <d v="2015-12-17T10:03:04"/>
        <d v="2015-01-30T13:11:00"/>
        <d v="2015-11-08T11:26:01"/>
        <d v="2014-12-11T12:48:58"/>
        <d v="2015-08-11T18:50:59"/>
        <d v="2015-02-01T12:01:00"/>
        <d v="2015-12-03T18:03:01"/>
        <d v="2014-12-20T02:47:02"/>
        <d v="2014-12-14T12:17:00"/>
        <d v="2015-11-10T16:47:00"/>
        <d v="2014-12-06T03:38:01"/>
        <d v="2014-12-11T16:16:02"/>
        <d v="2015-12-07T13:16:02"/>
        <d v="2015-10-22T11:24:00"/>
        <d v="2015-02-06T11:51:04"/>
        <d v="2015-07-11T12:43:03"/>
        <d v="2015-10-07T02:54:58"/>
        <d v="2014-12-11T17:47:02"/>
        <d v="2015-12-01T18:13:58"/>
        <d v="2015-12-12T02:19:58"/>
        <d v="2015-11-29T10:49:00"/>
        <d v="2014-12-09T17:55:58"/>
        <d v="2015-12-24T03:25:03"/>
        <d v="2015-12-12T02:16:57"/>
        <d v="2014-12-12T18:26:04"/>
        <d v="2015-09-04T12:32:59"/>
        <d v="2014-12-13T19:40:57"/>
        <d v="2014-12-03T11:56:59"/>
        <d v="2014-12-08T16:50:01"/>
        <d v="2015-07-28T08:32:04"/>
        <d v="2015-07-09T19:33:01"/>
        <d v="2015-12-24T18:11:57"/>
        <d v="2015-08-28T02:45:01"/>
        <d v="2015-05-12T17:43:00"/>
        <d v="2014-12-09T12:08:04"/>
        <d v="2015-12-25T12:56:01"/>
        <d v="2015-12-17T13:47:00"/>
        <d v="2015-09-18T04:23:57"/>
        <d v="2015-10-19T03:35:00"/>
        <d v="2015-06-08T04:07:58"/>
        <d v="2015-09-01T12:35:00"/>
        <d v="2015-12-04T04:58:57"/>
        <d v="2015-12-17T10:16:02"/>
        <d v="2015-11-27T12:26:04"/>
        <d v="2015-06-26T17:29:02"/>
        <d v="2014-12-09T03:09:56"/>
        <d v="2015-07-30T17:37:58"/>
        <d v="2015-11-25T03:17:00"/>
        <d v="2015-02-14T04:21:56"/>
        <d v="2015-09-23T11:54:58"/>
        <d v="2015-09-19T18:38:01"/>
        <d v="2014-12-07T11:10:02"/>
        <d v="2014-12-11T11:33:04"/>
        <d v="2014-12-08T12:37:00"/>
        <d v="2015-05-23T03:50:59"/>
        <d v="2015-07-30T10:17:02"/>
        <d v="2015-05-02T12:56:01"/>
        <d v="2015-08-19T12:36:00"/>
        <d v="2015-07-02T12:18:00"/>
        <d v="2015-06-20T19:02:04"/>
        <d v="2014-12-13T17:01:58"/>
        <d v="2015-11-27T19:08:59"/>
        <d v="2014-12-11T13:06:58"/>
        <d v="2014-12-04T00:22:02"/>
        <d v="2015-11-13T02:33:56"/>
        <d v="2015-12-01T12:51:59"/>
        <d v="2015-06-22T13:00:03"/>
        <d v="2015-06-28T15:24:03"/>
        <d v="2015-07-13T12:05:02"/>
        <d v="2015-11-01T16:45:59"/>
        <d v="2015-12-10T10:53:02"/>
        <d v="2015-09-02T11:10:02"/>
        <d v="2015-08-25T12:37:00"/>
        <d v="2015-05-08T13:37:03"/>
        <d v="2014-12-13T03:23:02"/>
        <d v="2014-12-09T02:15:04"/>
        <d v="2015-02-15T02:49:03"/>
        <d v="2015-12-02T12:45:56"/>
        <d v="2015-08-06T11:05:00"/>
        <d v="2015-12-04T17:37:58"/>
        <d v="2015-12-15T02:41:00"/>
        <d v="2015-05-20T18:37:00"/>
        <d v="2015-01-02T11:02:59"/>
        <d v="2015-06-10T11:00:58"/>
        <d v="2014-12-10T12:54:00"/>
        <d v="2015-03-09T11:15:56"/>
        <d v="2015-05-21T02:59:00"/>
        <d v="2015-12-09T08:59:00"/>
        <d v="2015-11-24T12:29:57"/>
        <d v="2014-12-12T04:07:58"/>
        <d v="2015-05-28T16:20:04"/>
        <d v="2014-12-09T19:42:58"/>
        <d v="2014-12-09T02:39:59"/>
        <d v="2015-03-17T11:54:58"/>
        <d v="2015-02-17T04:17:02"/>
        <d v="2015-07-14T03:03:01"/>
        <d v="2015-12-02T11:13:03"/>
        <d v="2015-08-21T13:55:03"/>
        <d v="2015-11-29T02:36:58"/>
        <d v="2014-12-03T18:08:04"/>
        <d v="2015-01-23T12:12:58"/>
        <d v="2015-12-18T12:57:01"/>
        <d v="2015-11-27T13:30:00"/>
        <d v="2015-12-04T17:33:04"/>
        <d v="2015-10-05T18:45:04"/>
        <d v="2015-07-11T03:49:58"/>
        <d v="2015-12-23T18:58:02"/>
        <d v="2014-12-11T18:14:59"/>
        <d v="2014-12-14T12:19:00"/>
        <d v="2015-08-28T19:38:04"/>
        <d v="2015-08-23T17:52:57"/>
        <d v="2015-08-06T19:04:57"/>
        <d v="2015-12-15T13:02:04"/>
        <d v="2015-12-10T18:37:00"/>
        <d v="2015-12-05T02:38:59"/>
        <d v="2015-12-08T19:17:02"/>
        <d v="2015-08-11T12:01:00"/>
        <d v="2015-12-12T11:59:00"/>
        <d v="2014-12-09T00:13:58"/>
        <d v="2015-04-09T13:23:57"/>
        <d v="2015-03-17T13:12:00"/>
        <d v="2015-11-29T12:09:56"/>
        <d v="2015-10-28T18:45:56"/>
        <d v="2015-07-05T16:47:00"/>
        <d v="2014-12-11T12:03:01"/>
        <d v="2015-11-25T12:04:02"/>
        <d v="2015-01-08T17:18:58"/>
        <d v="2015-12-08T22:16:02"/>
        <d v="2014-12-05T20:00:58"/>
        <d v="2015-11-26T17:28:02"/>
        <d v="2015-05-19T02:14:04"/>
        <d v="2015-06-23T17:52:57"/>
        <d v="2014-12-13T11:43:00"/>
        <d v="2015-03-22T05:09:01"/>
        <d v="2015-03-25T14:33:04"/>
        <d v="2015-11-26T05:19:58"/>
        <d v="2015-12-21T17:38:59"/>
        <d v="2014-12-13T12:06:03"/>
        <d v="2015-11-25T13:47:00"/>
        <d v="2014-12-08T20:16:57"/>
        <d v="2015-01-24T10:59:57"/>
        <d v="2015-06-30T19:24:58"/>
        <d v="2015-07-25T04:04:57"/>
        <d v="2015-07-26T18:55:00"/>
        <d v="2014-12-11T18:20:01"/>
        <d v="2015-05-10T13:40:57"/>
        <d v="2015-05-12T02:07:00"/>
        <d v="2014-12-09T12:50:59"/>
        <d v="2014-12-15T12:04:02"/>
        <d v="2015-11-24T04:18:03"/>
        <d v="2015-12-07T16:25:58"/>
        <d v="2015-05-18T02:18:58"/>
        <d v="2015-12-15T12:18:00"/>
        <d v="2015-08-27T19:06:58"/>
        <d v="2015-12-19T04:06:58"/>
        <d v="2015-03-09T12:57:01"/>
        <d v="2015-12-10T03:40:02"/>
        <d v="2015-10-09T03:10:57"/>
        <d v="2015-08-13T00:32:59"/>
        <d v="2015-06-08T07:56:04"/>
        <d v="2015-08-04T11:08:01"/>
        <d v="2014-12-08T12:51:59"/>
        <d v="2014-12-10T13:30:00"/>
        <d v="2014-12-11T19:41:57"/>
        <d v="2015-06-24T12:12:58"/>
        <d v="2015-07-08T11:29:02"/>
        <d v="2015-07-17T12:54:00"/>
        <d v="2015-11-15T18:03:01"/>
        <d v="2014-12-10T20:16:57"/>
        <d v="2015-11-28T12:08:04"/>
        <d v="2015-09-02T02:59:00"/>
        <d v="2015-12-07T16:59:57"/>
        <d v="2014-12-13T02:30:03"/>
        <d v="2015-11-20T11:50:04"/>
        <d v="2014-12-10T12:49:58"/>
        <d v="2015-07-24T16:36:03"/>
        <d v="2015-12-10T04:39:56"/>
        <d v="2015-07-18T03:44:04"/>
        <d v="2015-11-30T04:30:00"/>
        <d v="2015-09-13T05:17:57"/>
        <d v="2015-12-06T13:23:57"/>
        <d v="2015-08-22T11:41:00"/>
        <d v="2015-06-13T10:31:00"/>
        <d v="2015-08-19T12:26:04"/>
        <d v="2015-12-01T12:02:01"/>
        <d v="2015-05-17T11:48:03"/>
        <d v="2014-12-06T18:37:00"/>
        <d v="2015-05-27T11:38:59"/>
        <d v="2015-06-13T09:37:00"/>
        <d v="2015-11-27T19:13:00"/>
        <d v="2014-12-08T18:27:04"/>
        <d v="2015-09-03T19:21:56"/>
        <d v="2014-12-05T13:59:57"/>
        <d v="2015-12-11T15:58:02"/>
        <d v="2015-06-23T12:29:57"/>
        <d v="2015-08-14T09:49:58"/>
        <d v="2015-01-12T04:38:04"/>
        <d v="2015-08-19T11:38:59"/>
        <d v="2015-11-29T16:53:02"/>
        <d v="2015-08-02T04:06:58"/>
        <d v="2015-09-01T01:45:59"/>
        <d v="2015-09-17T03:50:59"/>
        <d v="2015-12-19T12:28:57"/>
        <d v="2015-12-04T12:22:02"/>
        <d v="2015-09-05T02:15:04"/>
        <d v="2015-11-10T08:26:01"/>
        <d v="2015-07-16T11:15:56"/>
        <d v="2014-12-13T02:00:58"/>
        <d v="2015-06-02T04:23:57"/>
        <d v="2015-11-28T12:53:00"/>
        <d v="2014-12-12T19:39:04"/>
        <d v="2015-08-31T17:29:02"/>
        <d v="2015-06-13T12:20:01"/>
        <d v="2015-02-19T18:23:02"/>
        <d v="2015-12-11T09:21:01"/>
        <d v="2015-10-31T18:55:00"/>
        <d v="2014-12-11T05:48:03"/>
        <d v="2015-06-03T18:22:02"/>
        <d v="2015-08-19T17:19:58"/>
        <d v="2015-12-17T19:47:00"/>
        <d v="2015-11-19T13:06:58"/>
        <d v="2015-08-29T12:17:00"/>
        <d v="2015-12-25T10:45:59"/>
        <d v="2015-07-23T16:16:02"/>
        <d v="2015-12-17T13:00:03"/>
        <d v="2015-09-04T18:42:03"/>
        <d v="2015-10-10T12:48:58"/>
        <d v="2015-08-31T17:48:03"/>
        <d v="2015-07-15T01:18:03"/>
        <d v="2015-07-12T13:30:00"/>
        <d v="2015-08-31T13:27:59"/>
        <d v="2015-09-06T03:03:01"/>
        <d v="2015-11-30T12:37:00"/>
        <d v="2015-06-28T19:08:59"/>
        <d v="2015-12-03T02:26:01"/>
        <d v="2015-09-05T12:40:02"/>
        <d v="2015-01-01T17:50:04"/>
        <d v="2014-12-07T20:23:00"/>
        <d v="2015-09-11T17:17:57"/>
        <d v="2015-05-04T11:16:57"/>
        <d v="2014-12-14T03:26:04"/>
        <d v="2015-07-10T16:58:57"/>
        <d v="2015-06-13T17:48:03"/>
        <d v="2014-12-10T11:29:02"/>
        <d v="2015-08-02T07:00:03"/>
        <d v="2014-12-09T12:00:00"/>
        <d v="2015-07-27T11:42:00"/>
        <d v="2014-12-04T12:24:03"/>
        <d v="2015-06-01T19:42:58"/>
        <d v="2015-07-26T05:15:04"/>
        <d v="2014-12-14T15:23:02"/>
        <d v="2014-12-16T12:10:57"/>
        <d v="2015-06-09T12:41:02"/>
        <d v="2015-07-08T04:17:02"/>
        <d v="2015-12-16T18:57:01"/>
        <d v="2015-06-04T10:29:00"/>
        <d v="2015-07-02T03:14:59"/>
        <d v="2015-06-12T11:52:57"/>
        <d v="2015-09-07T10:08:59"/>
        <d v="2015-09-05T02:14:04"/>
        <d v="2015-08-10T19:32:01"/>
        <d v="2015-12-18T13:19:03"/>
        <d v="2014-12-14T04:20:04"/>
        <d v="2015-07-15T04:13:00"/>
        <d v="2014-12-09T02:36:58"/>
        <d v="2015-08-29T12:27:04"/>
        <d v="2015-11-08T13:55:03"/>
        <d v="2014-12-10T02:41:00"/>
        <d v="2015-07-13T18:01:00"/>
        <d v="2015-07-05T12:22:02"/>
        <d v="2015-01-20T12:03:01"/>
        <d v="2015-06-02T22:03:04"/>
        <d v="2015-06-20T12:39:01"/>
        <d v="2015-06-18T02:45:01"/>
        <d v="2015-07-29T05:19:58"/>
        <d v="2015-07-07T16:14:01"/>
        <d v="2015-09-09T10:54:03"/>
        <d v="2014-12-12T02:25:00"/>
        <d v="2015-10-28T18:47:57"/>
        <d v="2015-10-03T12:17:00"/>
        <d v="2014-12-06T12:01:00"/>
        <d v="2015-01-20T02:45:01"/>
        <d v="2015-06-08T18:14:59"/>
        <d v="2015-07-25T16:13:00"/>
        <d v="2015-10-05T12:46:57"/>
        <d v="2015-08-27T12:58:02"/>
        <d v="2015-06-28T12:18:00"/>
        <d v="2015-11-26T16:38:04"/>
        <d v="2015-09-01T03:11:57"/>
        <d v="2015-12-20T19:15:01"/>
        <d v="2015-08-16T18:45:56"/>
        <d v="2015-12-13T09:09:04"/>
        <d v="2015-07-22T11:57:59"/>
        <d v="2015-06-10T18:40:02"/>
        <d v="2014-12-09T10:44:59"/>
        <d v="2015-04-20T11:30:03"/>
        <d v="2015-07-24T19:38:04"/>
        <d v="2015-11-08T11:56:59"/>
        <d v="2015-04-05T19:32:01"/>
        <d v="2014-12-13T12:10:57"/>
        <d v="2014-12-08T17:30:03"/>
        <d v="2015-12-16T04:30:00"/>
        <d v="2015-10-29T12:18:00"/>
        <d v="2015-12-14T18:30:58"/>
        <d v="2015-07-20T02:29:02"/>
        <d v="2014-12-12T12:58:02"/>
        <d v="2015-08-09T11:16:57"/>
        <d v="2015-03-04T00:07:03"/>
        <d v="2015-07-27T17:42:00"/>
        <d v="2015-12-02T20:59:00"/>
        <d v="2014-12-13T12:09:56"/>
        <d v="2015-12-15T13:27:59"/>
        <d v="2014-12-15T04:38:04"/>
        <d v="2015-08-01T18:45:56"/>
        <d v="2014-12-10T04:32:01"/>
        <d v="2015-12-10T12:17:00"/>
        <d v="2015-10-07T20:12:03"/>
        <d v="2015-08-26T12:14:59"/>
        <d v="2015-07-30T18:05:02"/>
        <d v="2014-12-12T18:59:02"/>
        <d v="2014-12-08T04:59:57"/>
        <d v="2015-11-12T11:41:00"/>
        <d v="2015-08-02T11:02:59"/>
        <d v="2015-08-10T12:31:58"/>
        <d v="2015-04-21T03:00:00"/>
        <d v="2015-06-26T08:44:01"/>
        <d v="2015-11-27T14:42:00"/>
        <d v="2015-12-23T10:33:01"/>
        <d v="2015-12-11T02:17:57"/>
        <d v="2015-08-12T13:09:59"/>
        <d v="2015-05-11T10:29:00"/>
        <d v="2015-12-15T12:37:00"/>
        <d v="2015-11-07T18:13:58"/>
        <d v="2015-08-05T17:56:59"/>
        <d v="2015-08-08T17:09:01"/>
        <d v="2015-04-04T17:44:01"/>
        <d v="2015-07-03T04:20:04"/>
        <d v="2015-07-30T12:46:57"/>
        <d v="2014-12-05T21:07:03"/>
        <d v="2015-12-02T15:03:01"/>
        <d v="2015-08-17T13:13:00"/>
        <d v="2015-12-24T13:06:58"/>
        <d v="2015-07-16T04:26:59"/>
        <d v="2015-08-05T12:45:04"/>
        <d v="2014-12-07T13:18:03"/>
        <d v="2015-09-14T05:08:01"/>
        <d v="2015-11-27T11:05:00"/>
        <d v="2014-12-13T12:18:00"/>
        <d v="2015-12-14T11:54:58"/>
        <d v="2014-12-08T13:24:58"/>
        <d v="2015-04-06T02:55:58"/>
        <d v="2015-12-05T05:03:59"/>
        <d v="2015-12-20T20:19:58"/>
        <d v="2015-08-29T17:15:56"/>
        <d v="2015-12-14T10:18:03"/>
        <d v="2015-12-03T05:19:58"/>
        <d v="2015-11-01T18:12:58"/>
        <d v="2015-11-25T05:18:58"/>
        <d v="2015-06-02T11:19:58"/>
        <d v="2015-05-12T11:18:58"/>
        <d v="2015-07-05T12:39:01"/>
        <d v="2015-08-09T12:00:00"/>
        <d v="2015-08-07T17:54:58"/>
        <d v="2014-12-12T12:13:58"/>
        <d v="2015-08-12T13:16:02"/>
        <d v="2014-12-09T15:38:01"/>
        <d v="2015-11-28T22:43:58"/>
        <d v="2015-04-13T03:10:57"/>
        <d v="2015-11-24T13:42:58"/>
        <d v="2015-06-03T02:31:03"/>
        <d v="2015-12-04T12:42:03"/>
        <d v="2015-08-09T04:02:04"/>
        <d v="2015-08-11T10:50:01"/>
        <d v="2015-07-19T17:27:01"/>
        <d v="2015-06-21T12:29:57"/>
        <d v="2015-06-21T16:21:04"/>
        <d v="2015-07-28T08:44:01"/>
        <d v="2015-08-22T16:59:57"/>
        <d v="2015-12-15T12:48:58"/>
        <d v="2015-07-12T12:56:01"/>
        <d v="2015-08-05T12:54:00"/>
        <d v="2015-11-25T11:35:57"/>
        <d v="2015-10-04T02:51:56"/>
        <d v="2015-11-26T18:30:58"/>
        <d v="2015-11-17T03:42:03"/>
        <d v="2015-06-10T04:07:58"/>
        <d v="2015-12-22T11:54:58"/>
        <d v="2015-06-12T23:27:01"/>
        <d v="2015-07-27T02:30:03"/>
        <d v="2014-12-07T04:12:00"/>
        <d v="2014-12-08T02:17:57"/>
        <d v="2015-06-06T13:09:59"/>
        <d v="2015-09-13T12:58:02"/>
        <d v="2015-11-26T05:03:59"/>
        <d v="2014-12-10T13:01:03"/>
        <d v="2014-12-04T14:42:00"/>
        <d v="2015-12-14T05:28:02"/>
        <d v="2014-12-09T19:07:58"/>
        <d v="2015-11-30T12:19:00"/>
        <d v="2015-08-27T00:41:02"/>
        <d v="2015-08-18T04:12:00"/>
        <d v="2014-12-13T11:00:58"/>
        <d v="2015-09-06T00:14:59"/>
        <d v="2015-04-02T17:23:00"/>
        <d v="2015-12-06T03:36:00"/>
        <d v="2015-12-22T12:56:01"/>
        <d v="2015-06-02T11:55:58"/>
        <d v="2014-12-16T02:12:03"/>
        <d v="2015-07-11T14:28:02"/>
        <d v="2015-12-22T04:47:00"/>
        <d v="2015-05-04T12:09:56"/>
        <d v="2015-11-24T18:30:58"/>
        <d v="2014-12-08T11:36:58"/>
        <d v="2015-06-23T11:36:58"/>
        <d v="2015-12-11T04:15:01"/>
        <d v="2015-06-19T11:37:58"/>
        <d v="2015-06-18T11:52:57"/>
        <d v="2015-12-16T20:43:00"/>
        <d v="2015-09-12T18:47:57"/>
        <d v="2015-12-04T03:28:57"/>
        <d v="2015-12-18T14:27:01"/>
        <d v="2015-07-08T16:49:00"/>
        <d v="2014-12-07T17:18:58"/>
        <d v="2014-12-11T12:31:58"/>
        <d v="2014-12-12T17:53:57"/>
        <d v="2015-11-26T13:30:00"/>
        <d v="2015-06-09T19:40:57"/>
        <d v="2015-06-30T12:08:04"/>
        <d v="2015-12-12T17:42:00"/>
        <d v="2015-12-09T04:04:57"/>
        <d v="2015-07-19T15:04:02"/>
        <d v="2015-12-23T12:28:57"/>
        <d v="2014-12-12T04:14:01"/>
        <d v="2015-10-05T11:43:00"/>
        <d v="2015-06-04T11:17:57"/>
        <d v="2015-08-12T02:33:56"/>
        <d v="2015-04-30T17:15:04"/>
        <d v="2015-02-05T17:51:56"/>
        <d v="2014-12-13T12:39:01"/>
        <d v="2014-12-07T02:37:58"/>
        <d v="2015-12-21T19:35:02"/>
        <d v="2015-04-25T17:15:56"/>
        <d v="2014-12-11T04:49:00"/>
        <d v="2014-12-09T12:48:58"/>
        <d v="2015-08-27T18:05:02"/>
        <d v="2015-12-16T13:13:00"/>
        <d v="2015-09-13T00:20:01"/>
        <d v="2015-10-01T03:04:02"/>
        <d v="2015-11-11T11:26:01"/>
        <d v="2014-12-11T04:42:58"/>
        <d v="2015-12-10T02:24:00"/>
        <d v="2015-06-14T04:58:57"/>
        <d v="2015-12-02T08:17:57"/>
        <d v="2015-02-06T11:50:04"/>
        <d v="2015-11-03T17:52:57"/>
        <d v="2015-12-16T05:00:58"/>
        <d v="2015-02-26T11:45:01"/>
        <d v="2015-12-18T09:09:56"/>
        <d v="2015-12-17T02:13:03"/>
        <d v="2015-06-04T03:28:57"/>
        <d v="2015-12-22T11:10:02"/>
        <d v="2014-12-09T12:57:01"/>
        <d v="2015-04-27T12:44:04"/>
        <d v="2015-12-21T11:31:03"/>
        <d v="2015-08-21T17:38:59"/>
        <d v="2015-12-21T11:02:59"/>
        <d v="2015-07-15T18:11:57"/>
        <d v="2015-12-14T17:51:04"/>
        <d v="2015-06-22T11:50:04"/>
        <d v="2015-11-27T01:53:02"/>
        <d v="2015-07-30T07:34:02"/>
        <d v="2015-09-09T13:03:56"/>
        <d v="2014-12-05T11:54:58"/>
        <d v="2015-06-28T12:55:00"/>
        <d v="2015-05-24T10:08:59"/>
        <d v="2015-10-30T12:22:02"/>
        <d v="2014-12-12T04:39:04"/>
        <d v="2014-12-09T18:12:58"/>
        <d v="2015-12-14T12:09:04"/>
        <d v="2014-12-08T01:43:58"/>
        <d v="2015-06-21T12:11:57"/>
        <d v="2015-12-04T01:29:00"/>
        <d v="2014-12-09T16:58:57"/>
        <d v="2015-07-22T20:15:04"/>
        <d v="2015-05-07T02:31:03"/>
        <d v="2015-12-20T10:29:00"/>
        <d v="2015-06-25T20:20:59"/>
        <d v="2015-12-15T19:05:57"/>
        <d v="2015-11-11T13:52:02"/>
        <d v="2015-05-15T02:36:58"/>
        <d v="2015-10-04T21:53:00"/>
        <d v="2015-07-15T02:13:03"/>
        <d v="2015-12-20T13:37:03"/>
        <d v="2015-12-08T13:11:00"/>
        <d v="2014-12-11T17:51:56"/>
        <d v="2015-05-12T17:36:58"/>
        <d v="2015-01-18T01:08:59"/>
        <d v="2015-11-14T12:10:57"/>
        <d v="2015-12-15T13:21:56"/>
        <d v="2015-12-06T11:55:58"/>
        <d v="2015-07-03T04:39:04"/>
        <d v="2014-12-11T02:43:00"/>
        <d v="2015-08-30T13:11:00"/>
        <d v="2015-09-08T12:57:01"/>
        <d v="2015-12-11T17:18:58"/>
        <d v="2015-07-11T21:48:58"/>
        <d v="2015-09-03T03:41:02"/>
        <d v="2014-12-13T04:18:03"/>
        <d v="2015-07-25T18:07:03"/>
        <d v="2015-06-14T05:09:01"/>
        <d v="2015-05-25T19:04:57"/>
        <d v="2014-12-12T03:43:03"/>
        <d v="2015-12-01T11:31:03"/>
        <d v="2015-05-13T18:39:01"/>
        <d v="2015-02-13T18:27:56"/>
        <d v="2014-12-05T18:28:57"/>
        <d v="2015-12-08T18:07:03"/>
        <d v="2015-06-03T12:51:59"/>
        <d v="2015-12-09T13:40:57"/>
        <d v="2015-12-11T04:41:57"/>
        <d v="2014-12-09T17:45:01"/>
        <d v="2015-12-04T12:13:58"/>
        <d v="2015-10-24T02:48:03"/>
        <d v="2014-12-11T12:17:00"/>
        <d v="2015-11-25T05:20:59"/>
        <d v="2015-11-21T12:38:01"/>
        <d v="2015-11-26T11:15:04"/>
        <d v="2015-12-02T12:09:04"/>
        <d v="2015-12-23T12:33:59"/>
        <d v="2015-12-02T04:03:56"/>
        <d v="2015-12-08T16:44:59"/>
        <d v="2015-04-15T12:27:56"/>
        <d v="2014-12-09T04:09:59"/>
        <d v="2014-12-09T10:45:59"/>
        <d v="2015-01-07T09:22:02"/>
        <d v="2015-08-01T19:41:57"/>
        <d v="2014-12-10T18:08:04"/>
        <d v="2015-12-14T17:37:58"/>
        <d v="2015-10-01T13:03:04"/>
        <d v="2014-12-11T23:48:03"/>
        <d v="2014-12-10T12:25:03"/>
        <d v="2015-10-05T10:11:00"/>
        <d v="2014-12-13T19:33:01"/>
        <d v="2015-10-28T00:11:57"/>
        <d v="2015-09-09T12:08:04"/>
        <d v="2015-04-29T07:00:03"/>
        <d v="2015-03-17T11:50:04"/>
        <d v="2015-12-15T18:01:00"/>
        <d v="2015-06-29T13:07:58"/>
        <d v="2015-12-07T17:23:00"/>
        <d v="2015-12-22T18:32:59"/>
        <d v="2014-12-06T23:50:04"/>
        <d v="2015-12-16T20:30:03"/>
        <d v="2014-12-11T13:49:00"/>
        <d v="2015-10-10T13:25:58"/>
        <d v="2015-11-04T04:45:59"/>
        <d v="2015-12-02T04:35:02"/>
        <d v="2014-12-08T00:26:04"/>
        <d v="2015-05-07T17:52:57"/>
        <d v="2015-07-24T13:22:57"/>
        <d v="2015-07-12T11:51:56"/>
        <d v="2014-12-08T20:02:59"/>
        <d v="2015-08-27T16:36:03"/>
        <d v="2015-09-01T12:20:01"/>
        <d v="2015-07-09T19:34:02"/>
        <d v="2015-12-12T12:10:57"/>
        <d v="2015-12-01T11:14:04"/>
        <d v="2015-04-29T10:42:58"/>
        <d v="2015-12-04T17:36:58"/>
        <d v="2015-11-03T23:18:58"/>
        <d v="2015-07-23T02:47:02"/>
        <d v="2014-12-10T11:48:03"/>
        <d v="2015-06-24T02:35:57"/>
        <d v="2015-12-08T11:19:58"/>
        <d v="2014-12-11T00:43:03"/>
        <d v="2015-02-20T05:01:58"/>
        <d v="2015-07-08T13:27:59"/>
        <d v="2014-12-11T10:32:01"/>
        <d v="2014-12-12T11:11:02"/>
        <d v="2015-08-24T17:15:56"/>
        <d v="2015-04-08T09:21:01"/>
        <d v="2015-07-03T00:49:58"/>
        <d v="2015-12-10T00:23:02"/>
        <d v="2015-04-18T17:41:00"/>
        <d v="2015-08-16T11:33:04"/>
        <d v="2015-10-29T18:29:57"/>
        <d v="2015-11-18T13:01:03"/>
        <d v="2015-07-30T02:49:03"/>
        <d v="2015-12-22T17:57:59"/>
        <d v="2015-11-26T04:47:00"/>
        <d v="2015-12-18T02:56:59"/>
        <d v="2015-05-02T10:23:57"/>
        <d v="2015-12-16T19:26:59"/>
        <d v="2015-07-02T18:42:03"/>
        <d v="2015-12-16T12:35:00"/>
        <d v="2015-09-30T19:55:03"/>
        <d v="2015-03-28T13:40:57"/>
        <d v="2015-06-14T22:05:57"/>
        <d v="2015-05-22T02:35:57"/>
        <d v="2014-12-12T12:39:01"/>
        <d v="2015-12-13T00:12:58"/>
        <d v="2015-06-20T04:40:57"/>
        <d v="2015-12-25T11:28:02"/>
        <d v="2015-07-31T19:14:01"/>
        <d v="2015-08-15T02:08:01"/>
        <d v="2015-07-05T11:56:59"/>
        <d v="2015-12-18T07:21:04"/>
        <d v="2015-08-06T16:34:02"/>
        <d v="2015-12-24T03:26:04"/>
        <d v="2014-12-06T18:29:57"/>
        <d v="2015-04-24T13:08:59"/>
        <d v="2015-04-30T04:24:58"/>
        <d v="2014-12-12T11:29:02"/>
        <d v="2014-12-09T17:51:56"/>
        <d v="2015-07-25T02:36:58"/>
        <d v="2014-12-12T11:52:57"/>
        <d v="2015-08-26T04:13:00"/>
        <d v="2015-11-24T03:59:02"/>
        <d v="2015-09-15T11:05:00"/>
        <d v="2015-10-06T11:07:00"/>
        <d v="2015-06-13T10:15:01"/>
        <d v="2015-09-27T11:54:58"/>
        <d v="2015-08-10T19:13:00"/>
        <d v="2015-12-10T02:37:58"/>
        <d v="2015-09-13T05:20:59"/>
        <d v="2015-06-20T19:40:57"/>
        <d v="2015-03-25T04:42:58"/>
        <d v="2015-11-25T13:13:00"/>
        <d v="2015-07-25T11:45:01"/>
        <d v="2015-12-15T20:21:59"/>
        <d v="2015-08-08T17:59:00"/>
        <d v="2015-05-22T12:53:00"/>
        <d v="2015-08-05T03:39:01"/>
        <d v="2015-06-16T11:03:59"/>
        <d v="2015-03-31T18:25:03"/>
        <d v="2015-08-18T04:47:00"/>
        <d v="2015-06-20T02:39:59"/>
        <d v="2015-12-22T19:03:56"/>
        <d v="2014-12-10T13:27:59"/>
        <d v="2015-06-06T03:59:02"/>
        <d v="2015-07-18T06:06:03"/>
        <d v="2015-06-18T03:30:58"/>
        <d v="2015-08-15T11:43:00"/>
        <d v="2015-05-05T12:02:01"/>
        <d v="2015-05-24T12:28:57"/>
        <d v="2015-07-21T13:34:02"/>
        <d v="2015-05-29T17:25:00"/>
        <d v="2015-07-06T18:05:02"/>
        <d v="2015-09-13T18:59:02"/>
        <d v="2015-12-08T04:18:03"/>
        <d v="2015-07-20T04:04:57"/>
        <d v="2015-07-04T11:19:58"/>
        <d v="2015-08-17T11:52:57"/>
        <d v="2014-12-16T11:11:02"/>
        <d v="2015-05-09T12:40:02"/>
        <d v="2015-07-02T11:05:00"/>
        <d v="2015-07-18T12:27:04"/>
        <d v="2015-01-08T11:42:00"/>
        <d v="2015-09-27T04:33:01"/>
        <d v="2015-09-09T13:03:04"/>
        <d v="2015-06-22T07:55:03"/>
        <d v="2015-09-09T11:16:57"/>
        <d v="2015-04-30T15:21:01"/>
        <d v="2015-11-25T18:25:03"/>
        <d v="2015-06-27T03:12:58"/>
        <d v="2014-12-11T04:37:03"/>
        <d v="2015-11-24T11:03:59"/>
        <d v="2015-12-21T11:15:56"/>
        <d v="2015-05-11T19:53:02"/>
        <d v="2015-11-27T12:36:00"/>
        <d v="2015-09-03T12:47:57"/>
        <d v="2014-12-07T12:07:03"/>
        <d v="2015-11-21T01:33:01"/>
        <d v="2015-05-10T19:26:59"/>
        <d v="2015-09-22T03:55:00"/>
        <d v="2015-12-15T11:08:01"/>
        <d v="2015-06-12T12:01:00"/>
        <d v="2015-02-05T02:21:59"/>
        <d v="2014-12-12T17:51:56"/>
        <d v="2015-08-02T11:28:02"/>
        <d v="2015-07-03T16:59:57"/>
        <d v="2015-11-14T11:15:56"/>
        <d v="2015-08-19T17:52:57"/>
        <d v="2015-12-12T11:19:58"/>
        <d v="2015-04-04T17:07:00"/>
        <d v="2015-12-15T13:07:58"/>
        <d v="2014-12-08T23:14:04"/>
        <d v="2015-11-01T04:38:04"/>
        <d v="2015-08-25T12:36:00"/>
        <d v="2014-12-12T12:37:00"/>
        <d v="2015-07-11T12:09:04"/>
        <d v="2015-07-03T13:18:03"/>
        <d v="2015-05-06T13:57:04"/>
        <d v="2015-12-12T10:33:01"/>
        <d v="2015-07-22T03:04:02"/>
        <d v="2015-07-10T13:04:57"/>
        <d v="2015-10-31T12:29:57"/>
        <d v="2015-04-24T11:03:59"/>
        <d v="2015-09-10T03:47:57"/>
        <d v="2015-09-20T11:23:00"/>
        <d v="2015-07-04T19:06:58"/>
        <d v="2015-09-07T17:50:04"/>
        <d v="2015-03-17T12:28:57"/>
        <d v="2015-08-16T05:14:04"/>
        <d v="2015-11-29T11:34:57"/>
        <d v="2015-08-21T19:41:57"/>
        <d v="2014-12-11T12:06:03"/>
        <d v="2015-08-25T03:10:57"/>
        <d v="2014-12-07T16:57:56"/>
        <d v="2014-12-09T15:47:57"/>
        <d v="2015-11-24T18:56:01"/>
        <d v="2015-09-02T12:31:58"/>
        <d v="2014-12-10T18:23:02"/>
        <d v="2015-06-11T17:55:58"/>
        <d v="2015-12-22T13:17:02"/>
        <d v="2015-06-17T18:03:01"/>
        <d v="2015-08-21T14:36:58"/>
        <d v="2015-11-30T10:15:01"/>
        <d v="2015-04-08T04:57:56"/>
        <d v="2015-07-07T18:58:02"/>
        <d v="2015-06-21T00:33:59"/>
        <d v="2015-06-15T04:26:59"/>
        <d v="2015-09-05T03:53:00"/>
        <d v="2014-12-07T16:36:03"/>
        <d v="2015-09-01T11:08:01"/>
        <d v="2015-10-09T14:25:00"/>
        <d v="2014-12-04T12:26:04"/>
        <d v="2015-12-15T14:30:03"/>
        <d v="2015-12-06T04:25:58"/>
        <d v="2015-05-05T04:04:57"/>
        <d v="2015-06-02T11:05:00"/>
        <d v="2015-12-05T11:51:56"/>
        <d v="2015-11-28T02:44:01"/>
        <d v="2015-12-05T18:22:02"/>
        <d v="2015-11-26T11:39:59"/>
        <d v="2014-12-12T13:16:02"/>
        <d v="2015-11-21T12:51:59"/>
        <d v="2014-12-12T12:41:02"/>
        <d v="2015-06-26T11:11:02"/>
        <d v="2014-12-08T18:22:02"/>
        <d v="2015-12-18T11:59:00"/>
        <d v="2015-07-12T02:31:03"/>
        <d v="2014-12-05T12:32:59"/>
        <d v="2015-06-23T12:38:01"/>
        <d v="2015-12-03T17:51:56"/>
        <d v="2015-08-09T22:13:00"/>
        <d v="2015-12-22T18:01:00"/>
        <d v="2015-12-07T17:29:02"/>
        <d v="2015-07-17T04:24:58"/>
        <d v="2014-12-07T13:15:01"/>
        <d v="2015-08-03T15:47:57"/>
        <d v="2015-06-24T17:24:00"/>
        <d v="2015-05-21T11:39:59"/>
        <d v="2015-11-29T18:18:00"/>
        <d v="2015-12-01T12:00:00"/>
        <d v="2015-09-11T14:23:00"/>
        <d v="2015-12-20T15:14:59"/>
        <d v="2015-12-24T22:25:58"/>
        <d v="2014-12-17T19:37:03"/>
        <d v="2014-12-08T17:42:00"/>
        <d v="2015-06-07T13:08:59"/>
        <d v="2014-12-07T17:56:59"/>
        <d v="2015-12-07T03:51:59"/>
        <d v="2015-10-15T12:23:02"/>
        <d v="2015-12-06T13:30:00"/>
        <d v="2015-09-14T11:33:56"/>
        <d v="2015-11-23T18:56:01"/>
        <d v="2015-06-29T08:51:56"/>
        <d v="2015-09-04T03:51:59"/>
        <d v="2014-12-10T12:44:04"/>
        <d v="2015-12-23T02:16:57"/>
        <d v="2015-12-01T10:47:00"/>
        <d v="2015-10-20T13:14:01"/>
        <d v="2015-03-15T13:38:04"/>
        <d v="2014-12-13T11:53:57"/>
        <d v="2015-09-02T12:19:00"/>
        <d v="2014-12-14T11:49:03"/>
        <d v="2014-12-10T12:22:02"/>
        <d v="2014-12-08T12:20:01"/>
        <d v="2015-06-08T13:08:59"/>
        <d v="2015-09-08T12:20:01"/>
        <d v="2015-12-01T19:31:00"/>
        <d v="2015-09-08T11:29:02"/>
        <d v="2015-05-07T11:21:59"/>
        <d v="2015-02-23T17:20:59"/>
        <d v="2015-07-24T10:43:58"/>
        <d v="2014-12-07T13:03:04"/>
        <d v="2015-02-21T02:48:03"/>
        <d v="2015-12-17T03:25:03"/>
        <d v="2014-12-15T12:57:01"/>
        <d v="2015-10-18T13:00:03"/>
        <d v="2015-12-10T22:09:59"/>
        <d v="2015-12-22T12:05:02"/>
        <d v="2015-05-09T10:42:58"/>
        <d v="2014-12-07T11:06:00"/>
        <d v="2015-08-12T12:21:01"/>
        <d v="2015-06-17T17:30:03"/>
        <d v="2015-05-14T17:11:02"/>
        <d v="2015-06-11T02:17:57"/>
        <d v="2015-12-14T19:39:56"/>
        <d v="2015-06-22T11:11:02"/>
        <d v="2015-11-24T04:47:00"/>
        <d v="2015-09-07T05:29:02"/>
        <d v="2014-12-11T12:40:02"/>
        <d v="2015-12-21T14:35:57"/>
        <d v="2015-12-14T03:43:03"/>
        <d v="2014-12-15T05:02:59"/>
        <d v="2015-12-01T19:54:03"/>
        <d v="2015-10-26T03:40:02"/>
        <d v="2015-12-14T16:03:04"/>
        <d v="2015-08-01T04:13:00"/>
        <d v="2015-08-04T04:01:03"/>
        <d v="2015-08-06T20:29:02"/>
        <d v="2015-09-04T11:48:03"/>
        <d v="2015-12-21T03:31:58"/>
        <d v="2015-05-26T19:08:59"/>
        <d v="2014-12-12T10:16:02"/>
        <d v="2015-12-15T18:09:56"/>
        <d v="2015-03-03T18:01:00"/>
        <d v="2015-02-20T10:55:03"/>
        <d v="2015-06-28T13:14:01"/>
        <d v="2015-06-01T12:39:01"/>
        <d v="2014-12-08T13:21:04"/>
        <d v="2014-12-04T03:13:58"/>
        <d v="2015-05-15T17:29:02"/>
        <d v="2015-07-30T02:52:57"/>
        <d v="2015-08-11T20:14:04"/>
        <d v="2015-08-19T17:59:00"/>
        <d v="2015-08-24T06:48:58"/>
        <d v="2015-08-30T18:40:02"/>
        <d v="2015-04-16T14:44:01"/>
        <d v="2014-12-08T19:36:03"/>
        <d v="2015-07-03T16:34:02"/>
        <d v="2015-05-17T12:07:03"/>
        <d v="2015-08-02T18:53:00"/>
        <d v="2015-06-26T12:28:57"/>
        <d v="2015-01-20T07:54:03"/>
        <d v="2015-10-19T12:23:02"/>
        <d v="2014-12-11T13:42:58"/>
        <d v="2015-08-05T12:37:00"/>
        <d v="2015-12-03T13:22:57"/>
        <d v="2014-12-11T04:13:00"/>
        <d v="2015-12-23T11:31:03"/>
        <d v="2015-10-26T02:19:58"/>
        <d v="2015-12-19T02:54:58"/>
        <d v="2015-08-27T22:09:59"/>
        <d v="2015-12-15T11:44:01"/>
        <d v="2015-11-11T05:24:00"/>
        <d v="2014-12-09T04:22:57"/>
        <d v="2015-12-12T12:23:02"/>
        <d v="2015-04-19T09:37:00"/>
        <d v="2014-12-15T18:57:01"/>
        <d v="2015-04-28T11:21:59"/>
        <d v="2015-09-30T20:12:03"/>
        <d v="2014-12-05T14:15:56"/>
        <d v="2015-12-25T13:11:00"/>
        <d v="2015-12-24T18:27:56"/>
        <d v="2015-12-10T11:27:01"/>
        <d v="2015-11-29T03:48:58"/>
        <d v="2015-04-18T04:12:00"/>
        <d v="2015-08-18T18:09:04"/>
        <d v="2014-12-08T16:32:01"/>
        <d v="2015-01-17T11:19:58"/>
        <d v="2015-07-16T16:16:02"/>
        <d v="2015-08-01T12:44:04"/>
        <d v="2015-11-24T04:23:57"/>
        <d v="2015-12-02T11:01:58"/>
        <d v="2015-08-26T18:27:56"/>
        <d v="2014-12-14T05:47:02"/>
        <d v="2015-09-24T14:37:58"/>
        <d v="2015-08-21T17:36:58"/>
        <d v="2015-12-24T13:01:03"/>
        <d v="2015-08-14T05:16:57"/>
        <d v="2014-12-09T16:26:59"/>
        <d v="2015-12-09T16:30:00"/>
        <d v="2015-12-04T22:54:03"/>
        <d v="2015-09-27T11:32:04"/>
        <d v="2015-08-08T19:36:03"/>
        <d v="2015-10-05T11:32:04"/>
        <d v="2015-12-01T06:26:04"/>
        <d v="2015-12-23T12:05:02"/>
        <d v="2014-12-12T12:45:04"/>
        <d v="2015-12-01T09:36:00"/>
        <d v="2015-08-07T05:26:01"/>
        <d v="2014-12-04T01:35:02"/>
        <d v="2015-06-23T05:28:02"/>
        <d v="2015-10-24T15:27:56"/>
        <d v="2015-12-06T03:50:59"/>
        <d v="2015-06-02T17:54:58"/>
        <d v="2015-12-13T12:27:04"/>
        <d v="2014-12-11T12:30:58"/>
        <d v="2015-09-13T04:40:57"/>
        <d v="2015-12-17T01:24:58"/>
        <d v="2015-12-06T12:14:59"/>
        <d v="2015-12-23T04:54:03"/>
        <d v="2015-04-21T05:06:00"/>
        <d v="2015-01-21T09:41:02"/>
        <d v="2014-12-07T17:52:57"/>
        <d v="2015-12-09T11:26:01"/>
        <d v="2015-02-17T21:11:57"/>
        <d v="2015-08-26T07:01:03"/>
        <d v="2015-10-30T12:44:04"/>
        <d v="2015-11-07T04:31:00"/>
        <d v="2015-11-01T06:40:02"/>
        <d v="2015-11-28T05:24:00"/>
        <d v="2014-12-08T11:15:04"/>
        <d v="2015-06-23T15:55:00"/>
        <d v="2014-12-16T12:45:04"/>
        <d v="2015-09-16T04:48:00"/>
        <d v="2014-12-15T17:44:01"/>
        <d v="2015-10-01T18:12:58"/>
        <d v="2014-12-08T11:44:01"/>
        <d v="2014-12-06T13:03:56"/>
        <d v="2015-12-10T04:21:56"/>
        <d v="2015-06-23T12:01:00"/>
        <d v="2015-11-02T11:29:02"/>
        <d v="2015-04-28T06:11:57"/>
        <d v="2015-11-29T02:44:01"/>
        <d v="2015-08-13T19:04:57"/>
        <d v="2014-12-02T16:55:03"/>
        <d v="2015-08-04T10:42:58"/>
        <d v="2015-06-06T11:16:57"/>
        <d v="2014-12-07T03:30:58"/>
        <d v="2015-08-11T18:24:03"/>
        <d v="2015-12-02T12:53:00"/>
        <d v="2015-06-09T17:51:04"/>
        <d v="2015-04-20T02:45:01"/>
        <d v="2015-10-05T17:32:04"/>
        <d v="2015-12-11T13:03:56"/>
        <d v="2015-08-30T03:53:00"/>
        <d v="2015-06-10T12:51:59"/>
        <d v="2015-08-21T12:17:00"/>
        <d v="2015-12-09T13:11:00"/>
        <d v="2015-12-24T12:36:00"/>
        <d v="2015-07-17T13:09:59"/>
        <d v="2015-10-03T03:15:59"/>
        <d v="2015-04-03T17:29:02"/>
        <d v="2015-08-11T11:23:00"/>
        <d v="2015-12-04T12:09:56"/>
        <d v="2014-12-12T17:51:04"/>
        <d v="2015-07-30T12:06:03"/>
        <d v="2014-12-09T12:17:00"/>
        <d v="2015-11-08T12:05:02"/>
        <d v="2015-05-22T06:37:00"/>
        <d v="2015-12-15T19:03:56"/>
        <d v="2015-11-13T13:21:56"/>
        <d v="2015-09-02T04:41:57"/>
        <d v="2015-11-26T12:20:01"/>
        <d v="2015-12-07T18:15:59"/>
        <d v="2015-12-23T04:03:56"/>
        <d v="2015-08-06T18:09:56"/>
        <d v="2015-07-18T12:29:57"/>
        <d v="2015-06-08T12:07:03"/>
        <d v="2014-12-11T12:55:00"/>
        <d v="2014-12-12T13:21:56"/>
        <d v="2015-11-28T12:17:00"/>
        <d v="2015-02-10T10:00:03"/>
        <d v="2015-02-24T11:49:03"/>
        <d v="2015-08-10T04:33:01"/>
        <d v="2015-11-25T11:33:56"/>
        <d v="2015-05-27T11:21:59"/>
        <d v="2015-11-30T17:27:01"/>
        <d v="2015-10-11T02:27:01"/>
        <d v="2015-08-07T13:03:56"/>
        <d v="2014-12-12T03:12:58"/>
        <d v="2015-12-19T10:14:01"/>
        <d v="2015-03-31T05:10:02"/>
        <d v="2015-07-06T03:14:59"/>
        <d v="2015-12-15T11:45:01"/>
        <d v="2015-08-07T12:17:00"/>
        <d v="2015-12-12T11:49:03"/>
        <d v="2014-12-08T21:03:01"/>
        <d v="2015-08-29T07:23:57"/>
        <d v="2015-07-28T02:36:58"/>
        <d v="2015-12-06T08:02:59"/>
        <d v="2015-12-19T11:50:04"/>
        <d v="2015-12-07T16:57:04"/>
        <d v="2015-11-30T11:02:59"/>
        <d v="2015-05-22T12:15:59"/>
        <d v="2015-12-15T04:12:00"/>
        <d v="2015-11-25T01:14:01"/>
        <d v="2015-10-18T11:13:03"/>
        <d v="2015-07-18T04:54:03"/>
        <d v="2015-12-17T17:46:02"/>
        <d v="2014-12-15T18:36:00"/>
        <d v="2015-08-19T09:01:00"/>
        <d v="2015-12-10T12:11:57"/>
        <d v="2015-07-26T11:46:02"/>
        <d v="2015-06-12T10:36:03"/>
        <d v="2015-12-19T01:15:01"/>
        <d v="2015-09-03T08:46:02"/>
        <d v="2015-08-22T03:14:59"/>
        <d v="2015-08-10T11:07:00"/>
        <d v="2014-12-09T08:46:02"/>
        <d v="2015-11-26T04:43:58"/>
        <d v="2014-12-10T02:44:01"/>
        <d v="2015-12-01T04:12:00"/>
        <d v="2014-12-12T11:17:57"/>
        <d v="2015-09-05T19:55:03"/>
        <d v="2015-12-10T03:49:58"/>
        <d v="2015-12-06T19:38:04"/>
        <d v="2015-08-29T12:38:01"/>
        <d v="2015-07-28T11:57:59"/>
        <d v="2015-12-16T11:37:58"/>
        <d v="2015-12-25T03:03:01"/>
        <d v="2015-06-08T18:00:00"/>
        <d v="2015-12-21T23:02:59"/>
        <d v="2015-01-23T12:40:02"/>
        <d v="2015-07-20T18:48:58"/>
        <d v="2015-12-08T12:57:01"/>
        <d v="2015-09-27T12:36:00"/>
        <d v="2015-09-06T04:45:59"/>
        <d v="2015-06-07T06:25:03"/>
        <d v="2015-07-05T13:31:00"/>
        <d v="2015-06-23T03:18:00"/>
        <d v="2015-12-02T11:27:01"/>
        <d v="2015-12-03T17:42:00"/>
        <d v="2015-12-15T03:21:01"/>
        <d v="2015-07-04T13:03:56"/>
        <d v="2014-12-06T11:32:04"/>
        <d v="2015-12-04T11:52:57"/>
        <d v="2015-11-29T12:49:58"/>
        <d v="2015-06-20T11:39:59"/>
        <d v="2015-09-11T02:18:58"/>
        <d v="2015-08-13T11:05:00"/>
        <d v="2015-12-15T12:31:58"/>
        <d v="2014-12-13T03:01:00"/>
        <d v="2015-06-01T12:31:58"/>
        <d v="2015-03-17T11:00:58"/>
        <d v="2014-12-10T16:08:59"/>
        <d v="2015-11-13T18:41:02"/>
        <d v="2015-08-06T03:27:56"/>
        <d v="2015-11-03T05:26:01"/>
        <d v="2015-12-22T20:45:01"/>
        <d v="2015-08-18T02:59:00"/>
        <d v="2014-12-14T03:14:59"/>
        <d v="2015-11-10T11:30:03"/>
        <d v="2015-09-11T11:32:04"/>
        <d v="2015-06-30T02:12:03"/>
        <d v="2015-01-26T19:06:58"/>
        <d v="2015-07-23T19:03:56"/>
        <d v="2014-12-13T04:07:58"/>
        <d v="2015-08-03T19:52:02"/>
        <d v="2015-08-18T11:46:02"/>
        <d v="2015-11-09T19:36:03"/>
        <d v="2015-12-18T10:02:04"/>
        <d v="2015-07-02T04:14:01"/>
        <d v="2015-08-18T03:39:01"/>
        <d v="2015-07-31T11:10:02"/>
        <d v="2015-08-19T02:16:57"/>
        <d v="2015-12-22T18:07:03"/>
        <d v="2015-06-26T03:07:03"/>
        <d v="2015-01-03T18:00:00"/>
        <d v="2014-12-12T03:46:57"/>
        <d v="2014-12-04T16:33:01"/>
        <d v="2015-11-29T02:34:57"/>
        <d v="2015-07-05T03:00:00"/>
        <d v="2015-06-30T13:08:59"/>
        <d v="2014-12-09T12:22:02"/>
        <d v="2015-12-25T02:45:01"/>
        <d v="2015-01-05T19:11:00"/>
        <d v="2015-12-16T04:53:02"/>
        <d v="2015-04-12T11:14:04"/>
        <d v="2015-06-29T04:26:59"/>
        <d v="2015-05-24T16:49:00"/>
        <d v="2014-12-08T18:49:58"/>
        <d v="2015-06-09T01:25:58"/>
        <d v="2015-08-06T05:03:59"/>
        <d v="2014-12-12T02:20:59"/>
        <d v="2015-06-24T11:42:00"/>
        <d v="2014-12-10T04:26:59"/>
        <d v="2015-12-08T16:30:00"/>
        <d v="2015-08-13T12:00:00"/>
        <d v="2015-05-22T13:22:57"/>
        <d v="2015-12-02T12:28:57"/>
        <d v="2015-07-09T12:45:56"/>
        <d v="2015-06-12T00:54:00"/>
        <d v="2015-07-11T00:33:59"/>
        <d v="2015-05-09T15:06:03"/>
        <d v="2015-06-16T19:12:00"/>
        <d v="2014-12-12T15:33:59"/>
        <d v="2014-12-10T11:16:57"/>
        <d v="2015-07-08T11:30:03"/>
        <d v="2015-08-23T19:20:04"/>
        <d v="2014-12-07T20:12:03"/>
        <d v="2014-12-11T11:11:02"/>
        <d v="2014-12-10T04:33:01"/>
        <d v="2015-06-05T13:27:59"/>
        <d v="2015-09-05T20:42:00"/>
        <d v="2014-12-10T04:55:03"/>
        <d v="2014-12-11T02:39:59"/>
        <d v="2015-04-22T12:01:00"/>
        <d v="2015-04-15T19:38:04"/>
        <d v="2015-06-20T04:44:59"/>
        <d v="2014-12-05T18:39:01"/>
        <d v="2015-12-23T05:25:00"/>
        <d v="2015-12-12T13:08:59"/>
        <d v="2015-12-14T13:09:59"/>
        <d v="2015-10-15T20:09:01"/>
        <d v="2015-12-18T22:39:04"/>
        <d v="2014-12-10T12:57:01"/>
        <d v="2015-08-17T02:44:01"/>
        <d v="2015-08-07T11:36:58"/>
        <d v="2015-11-06T02:54:58"/>
        <d v="2015-08-07T11:05:00"/>
        <d v="2015-10-02T02:28:02"/>
        <d v="2015-03-30T03:28:57"/>
        <d v="2015-12-09T13:19:03"/>
        <d v="2015-06-03T12:19:00"/>
        <d v="2015-06-06T06:14:59"/>
        <d v="2015-08-05T04:42:58"/>
        <d v="2015-12-01T17:48:03"/>
        <d v="2015-12-09T09:38:01"/>
        <d v="2015-12-10T12:41:02"/>
        <d v="2015-11-06T04:31:00"/>
        <d v="2015-06-26T03:39:01"/>
        <d v="2015-08-20T11:06:00"/>
        <d v="2015-12-29T21:58:02"/>
        <d v="2015-11-28T12:31:58"/>
        <d v="2015-12-21T19:54:03"/>
        <d v="2014-12-08T02:50:04"/>
        <d v="2015-09-28T05:03:59"/>
        <d v="2014-12-16T12:09:56"/>
        <d v="2015-08-22T21:17:00"/>
        <d v="2015-10-22T13:14:01"/>
        <d v="2014-12-09T12:21:01"/>
        <d v="2015-12-19T13:41:57"/>
        <d v="2015-12-13T05:19:58"/>
        <d v="2015-01-11T18:06:03"/>
        <d v="2015-10-16T17:54:58"/>
        <d v="2015-09-09T04:57:04"/>
        <d v="2014-12-11T12:22:02"/>
        <d v="2015-04-12T18:11:57"/>
        <d v="2015-12-02T12:00:00"/>
        <d v="2015-05-17T12:08:04"/>
        <d v="2015-10-16T03:12:58"/>
        <d v="2015-07-18T02:52:57"/>
        <d v="2015-07-24T08:41:00"/>
        <d v="2015-06-02T10:55:03"/>
        <d v="2014-12-09T11:39:59"/>
        <d v="2015-10-16T02:10:02"/>
        <d v="2015-12-09T12:40:02"/>
        <d v="2015-08-20T12:09:04"/>
        <d v="2014-12-08T23:02:59"/>
        <d v="2015-11-29T18:59:02"/>
        <d v="2015-10-25T18:48:58"/>
        <d v="2015-05-21T08:29:02"/>
        <d v="2015-12-23T13:25:58"/>
        <d v="2015-09-11T11:42:00"/>
        <d v="2015-12-05T17:52:57"/>
        <d v="2015-02-26T11:57:59"/>
        <d v="2015-07-19T12:56:01"/>
        <d v="2015-12-14T10:00:03"/>
        <d v="2015-12-03T12:45:04"/>
        <d v="2014-12-08T17:18:58"/>
        <d v="2015-12-06T12:49:58"/>
        <d v="2015-09-22T11:14:04"/>
        <d v="2015-05-29T11:55:58"/>
        <d v="2015-09-15T04:11:00"/>
        <d v="2015-12-20T12:55:00"/>
        <d v="2015-04-24T11:26:01"/>
        <d v="2014-12-06T17:45:01"/>
        <d v="2015-01-30T13:12:00"/>
        <d v="2015-06-03T12:41:02"/>
        <d v="2015-08-30T13:36:03"/>
        <d v="2014-12-11T21:20:01"/>
        <d v="2015-12-15T16:49:00"/>
        <d v="2015-04-27T05:26:01"/>
        <d v="2014-12-05T07:42:58"/>
        <d v="2015-12-22T03:09:04"/>
        <d v="2015-06-07T03:00:00"/>
        <d v="2015-09-02T11:33:56"/>
        <d v="2015-07-13T04:52:02"/>
        <d v="2015-09-09T04:13:00"/>
        <d v="2015-12-24T10:24:58"/>
        <d v="2015-03-20T11:03:59"/>
        <d v="2015-06-03T12:10:57"/>
        <d v="2015-12-06T11:11:02"/>
        <d v="2015-03-26T17:01:58"/>
        <d v="2015-07-08T12:35:00"/>
        <d v="2015-07-11T11:36:58"/>
        <d v="2015-09-07T16:44:59"/>
        <d v="2015-07-02T11:28:02"/>
        <d v="2015-08-03T04:24:58"/>
        <d v="2015-08-06T05:09:01"/>
        <d v="2014-12-13T06:38:01"/>
        <d v="2014-12-09T05:29:02"/>
        <d v="2015-12-24T11:24:00"/>
        <d v="2014-12-10T12:28:57"/>
        <d v="2015-12-11T12:33:59"/>
        <d v="2015-12-18T11:23:00"/>
        <d v="2015-07-01T03:05:02"/>
        <d v="2015-06-29T18:53:00"/>
        <d v="2015-06-09T11:43:00"/>
        <d v="2015-06-09T02:19:58"/>
        <d v="2015-10-08T10:40:57"/>
        <d v="2015-04-25T10:27:59"/>
        <d v="2015-12-25T13:01:03"/>
        <d v="2015-08-20T05:06:00"/>
        <d v="2015-11-19T11:57:59"/>
        <d v="2015-09-15T11:45:01"/>
        <d v="2015-01-07T13:09:59"/>
        <d v="2014-12-03T12:09:04"/>
        <d v="2014-12-05T02:52:57"/>
        <d v="2014-12-08T11:12:03"/>
        <d v="2015-09-03T19:42:58"/>
        <d v="2015-08-19T18:31:58"/>
        <d v="2015-09-20T13:24:58"/>
        <d v="2015-12-01T02:27:01"/>
        <d v="2015-12-05T13:16:02"/>
        <d v="2014-12-17T11:27:01"/>
        <d v="2015-12-09T20:11:02"/>
        <d v="2015-07-16T12:20:01"/>
        <d v="2015-11-22T12:04:02"/>
        <d v="2015-12-02T11:47:02"/>
        <d v="2015-10-18T11:55:58"/>
        <d v="2015-05-25T10:59:57"/>
        <d v="2015-07-31T19:19:03"/>
        <d v="2015-12-16T18:46:57"/>
        <d v="2015-09-03T12:36:00"/>
        <d v="2015-05-03T11:41:00"/>
        <d v="2015-12-16T02:51:56"/>
        <d v="2015-05-27T11:42:00"/>
        <d v="2015-06-14T12:30:58"/>
        <d v="2015-11-29T10:33:01"/>
        <d v="2015-06-05T11:30:03"/>
        <d v="2014-12-12T05:24:00"/>
        <d v="2015-06-08T11:27:01"/>
        <d v="2015-09-15T03:53:00"/>
        <d v="2014-12-11T10:45:59"/>
        <d v="2015-05-24T11:27:01"/>
        <d v="2014-12-13T02:17:57"/>
        <d v="2015-12-16T11:36:58"/>
        <d v="2015-03-19T12:36:00"/>
        <d v="2015-06-18T12:57:01"/>
        <d v="2015-06-28T12:27:04"/>
        <d v="2015-07-07T11:57:59"/>
        <d v="2015-09-11T11:54:58"/>
        <d v="2015-09-29T18:06:03"/>
        <d v="2015-12-07T16:08:59"/>
        <d v="2015-11-18T03:10:57"/>
        <d v="2015-11-27T18:00:00"/>
        <d v="2015-12-24T16:44:59"/>
        <d v="2014-12-13T03:29:57"/>
        <d v="2015-10-08T11:38:59"/>
        <d v="2014-12-11T02:01:58"/>
        <d v="2015-11-25T13:25:58"/>
        <d v="2015-06-07T12:38:01"/>
        <d v="2015-06-16T19:07:58"/>
        <d v="2015-05-02T04:14:01"/>
        <d v="2014-12-10T16:53:02"/>
        <d v="2014-12-08T12:29:57"/>
        <d v="2015-02-07T05:06:00"/>
        <d v="2015-10-25T18:32:59"/>
        <d v="2015-03-04T04:30:00"/>
        <d v="2014-12-12T16:21:56"/>
        <d v="2015-08-06T12:13:58"/>
        <d v="2015-10-08T08:19:58"/>
        <d v="2015-06-17T11:27:01"/>
        <d v="2015-12-11T11:51:56"/>
        <d v="2015-08-21T11:51:04"/>
        <d v="2015-04-28T12:44:04"/>
        <d v="2015-06-21T05:15:04"/>
        <d v="2015-04-20T17:34:57"/>
        <d v="2015-04-21T12:25:03"/>
        <d v="2015-12-19T13:30:00"/>
        <d v="2014-12-13T14:45:01"/>
        <d v="2015-09-09T02:43:00"/>
        <d v="2014-12-10T10:33:01"/>
        <d v="2015-06-16T02:52:57"/>
        <d v="2015-08-21T04:48:00"/>
        <d v="2015-10-12T17:38:59"/>
        <d v="2015-12-06T07:02:04"/>
        <d v="2015-12-25T03:30:58"/>
        <d v="2015-08-18T04:02:04"/>
        <d v="2014-12-07T19:36:03"/>
        <d v="2015-02-13T20:32:04"/>
        <d v="2015-12-17T04:43:58"/>
        <d v="2015-09-07T13:06:58"/>
        <d v="2015-06-08T10:17:02"/>
        <d v="2015-12-22T13:04:57"/>
        <d v="2014-12-08T11:51:56"/>
        <d v="2015-06-28T17:15:04"/>
        <d v="2015-08-27T10:48:00"/>
        <d v="2015-09-15T12:40:02"/>
        <d v="2015-12-13T02:45:01"/>
        <d v="2014-12-10T04:59:57"/>
        <d v="2014-12-12T11:55:58"/>
        <d v="2015-01-18T02:17:57"/>
        <d v="2015-09-14T12:07:03"/>
        <d v="2015-05-09T19:09:59"/>
        <d v="2015-11-27T05:36:58"/>
        <d v="2015-06-25T11:03:59"/>
        <d v="2015-12-06T10:17:02"/>
        <d v="2015-06-12T11:15:04"/>
        <d v="2015-12-14T19:35:02"/>
        <d v="2015-07-24T11:59:00"/>
        <d v="2015-04-26T18:00:00"/>
        <d v="2015-03-26T13:11:00"/>
        <d v="2015-07-20T17:54:58"/>
        <d v="2014-12-06T12:14:59"/>
        <d v="2014-12-06T14:55:58"/>
        <d v="2014-12-11T16:51:01"/>
        <d v="2015-12-21T18:00:00"/>
        <d v="2014-12-08T20:32:04"/>
        <d v="2015-12-10T05:24:00"/>
        <d v="2015-12-23T02:49:03"/>
        <d v="2015-11-29T19:16:02"/>
        <d v="2015-04-09T18:09:04"/>
        <d v="2014-12-15T20:43:00"/>
        <d v="2014-12-09T12:45:56"/>
        <d v="2014-12-11T13:25:58"/>
        <d v="2015-07-11T11:50:04"/>
        <d v="2015-07-25T12:44:04"/>
        <d v="2015-10-16T17:41:00"/>
        <d v="2015-01-08T12:03:01"/>
        <d v="2014-12-12T16:25:58"/>
        <d v="2015-07-06T18:50:59"/>
        <d v="2015-08-02T11:41:00"/>
        <d v="2015-04-09T11:41:00"/>
        <d v="2015-05-08T11:23:00"/>
        <d v="2015-09-29T04:34:02"/>
        <d v="2015-12-14T23:34:57"/>
        <d v="2015-09-29T12:01:00"/>
        <d v="2015-06-06T17:14:04"/>
        <d v="2014-12-02T18:08:04"/>
        <d v="2015-07-21T12:56:01"/>
        <d v="2015-08-09T19:07:58"/>
        <d v="2015-11-06T04:01:03"/>
        <d v="2015-12-14T11:37:58"/>
        <d v="2014-12-11T17:59:00"/>
        <d v="2015-12-11T11:45:01"/>
        <d v="2015-03-04T11:39:59"/>
        <d v="2015-07-20T11:59:00"/>
        <d v="2015-11-23T01:04:57"/>
        <d v="2015-06-13T13:16:02"/>
        <d v="2015-01-31T12:12:58"/>
        <d v="2014-12-09T04:40:57"/>
        <d v="2014-12-05T16:47:00"/>
        <d v="2015-12-14T12:39:01"/>
        <d v="2015-06-24T11:09:01"/>
        <d v="2015-10-30T11:38:59"/>
        <d v="2015-11-25T11:19:58"/>
        <d v="2015-03-28T02:25:00"/>
        <d v="2015-09-30T12:19:00"/>
        <d v="2015-12-23T11:16:57"/>
        <d v="2015-12-08T18:57:01"/>
        <d v="2015-08-17T22:58:57"/>
        <d v="2014-12-12T05:09:01"/>
        <d v="2015-10-31T02:51:04"/>
        <d v="2015-12-19T18:53:00"/>
        <d v="2015-01-30T12:17:00"/>
        <d v="2015-09-02T14:37:58"/>
        <d v="2014-12-10T04:01:03"/>
        <d v="2015-06-26T11:59:00"/>
        <d v="2015-06-11T11:49:03"/>
        <d v="2015-12-09T11:08:01"/>
        <d v="2015-10-13T13:42:58"/>
        <d v="2014-12-10T18:22:02"/>
        <d v="2015-07-12T10:57:04"/>
        <d v="2015-09-18T13:11:00"/>
        <d v="2015-06-08T19:11:00"/>
        <d v="2015-12-06T04:42:58"/>
        <d v="2015-08-13T17:50:04"/>
        <d v="2015-09-01T18:44:04"/>
        <d v="2015-08-16T12:56:01"/>
        <d v="2015-01-02T12:04:02"/>
        <d v="2014-12-12T02:33:56"/>
        <d v="2015-11-30T13:19:03"/>
        <d v="2015-12-03T12:37:00"/>
        <d v="2015-04-23T17:25:00"/>
        <d v="2015-07-09T00:00:00"/>
        <d v="2015-05-07T12:22:02"/>
        <d v="2015-11-03T13:16:02"/>
        <d v="2015-07-21T19:40:57"/>
        <d v="2015-07-03T04:58:57"/>
        <d v="2015-09-08T15:43:03"/>
        <d v="2015-11-29T02:32:04"/>
        <d v="2014-12-09T17:24:00"/>
        <d v="2014-12-10T20:54:58"/>
        <d v="2015-07-14T21:07:03"/>
        <d v="2015-11-27T12:37:00"/>
        <d v="2015-12-10T11:08:01"/>
        <d v="2015-12-15T18:18:00"/>
        <d v="2014-12-08T13:05:57"/>
        <d v="2015-01-22T19:45:59"/>
        <d v="2015-06-26T13:01:03"/>
        <d v="2014-12-13T04:31:00"/>
        <d v="2015-06-25T09:57:01"/>
        <d v="2015-12-10T09:30:58"/>
        <d v="2015-11-18T21:31:58"/>
        <d v="2015-02-05T17:39:59"/>
        <d v="2015-09-08T15:31:58"/>
        <d v="2015-08-14T11:32:04"/>
        <d v="2015-12-22T11:39:59"/>
        <d v="2014-12-11T04:54:03"/>
        <d v="2014-12-10T12:46:57"/>
        <d v="2015-12-21T20:08:01"/>
        <d v="2015-07-04T17:53:57"/>
        <d v="2014-12-15T11:00:58"/>
        <d v="2015-08-15T03:19:00"/>
        <d v="2015-08-08T11:03:59"/>
        <d v="2015-07-20T00:04:02"/>
        <d v="2015-06-18T02:52:57"/>
        <d v="2015-06-19T03:00:00"/>
        <d v="2014-12-06T11:47:02"/>
        <d v="2015-08-05T13:29:00"/>
        <d v="2015-08-25T04:26:59"/>
        <d v="2015-12-22T04:29:00"/>
        <d v="2015-07-22T08:18:58"/>
        <d v="2015-11-11T12:36:00"/>
        <d v="2015-12-11T18:54:00"/>
        <d v="2015-05-02T13:44:59"/>
        <d v="2015-09-15T04:39:04"/>
        <d v="2014-12-09T03:27:04"/>
        <d v="2015-12-12T04:07:58"/>
        <d v="2015-11-15T17:36:58"/>
        <d v="2015-08-03T05:05:00"/>
        <d v="2015-12-25T12:49:58"/>
        <d v="2015-11-28T17:05:00"/>
        <d v="2014-12-18T09:37:00"/>
        <d v="2015-08-07T11:16:57"/>
        <d v="2015-05-18T18:54:00"/>
        <d v="2015-09-17T11:21:59"/>
        <d v="2014-12-15T18:42:03"/>
        <d v="2015-06-29T13:26:59"/>
        <d v="2015-06-29T17:15:04"/>
        <d v="2014-12-09T19:30:00"/>
        <d v="2015-11-30T18:49:58"/>
        <d v="2015-12-15T12:19:00"/>
        <d v="2015-12-25T04:57:04"/>
        <d v="2015-12-01T12:35:00"/>
        <d v="2015-07-24T19:20:04"/>
        <d v="2015-06-30T02:25:00"/>
        <d v="2014-12-11T19:34:02"/>
        <d v="2015-06-18T02:38:59"/>
        <d v="2015-09-03T13:09:59"/>
        <d v="2015-04-11T11:36:58"/>
        <d v="2015-03-21T11:18:58"/>
        <d v="2015-10-01T02:50:04"/>
        <d v="2014-12-09T11:26:01"/>
        <d v="2015-12-13T15:30:58"/>
        <d v="2015-09-03T12:56:01"/>
        <d v="2015-02-08T11:44:01"/>
        <d v="2014-12-09T11:13:03"/>
        <d v="2015-03-07T13:14:01"/>
        <d v="2015-05-01T12:18:00"/>
        <d v="2015-08-24T12:49:58"/>
        <d v="2014-12-11T15:43:03"/>
        <d v="2015-11-30T09:08:04"/>
        <d v="2014-12-10T18:37:00"/>
        <d v="2015-12-17T18:54:00"/>
        <d v="2015-12-25T12:38:01"/>
        <d v="2014-12-08T10:51:01"/>
        <d v="2015-05-15T10:54:03"/>
        <d v="2015-08-30T09:08:04"/>
        <d v="2015-11-27T11:51:04"/>
        <d v="2015-07-25T11:43:00"/>
        <d v="2015-08-13T13:29:00"/>
        <d v="2015-02-15T05:14:04"/>
        <d v="2015-10-23T04:23:57"/>
        <d v="2015-03-19T01:50:01"/>
        <d v="2015-11-24T17:42:00"/>
        <d v="2015-10-30T10:54:03"/>
        <d v="2015-06-21T11:19:58"/>
        <d v="2015-12-10T13:17:02"/>
        <d v="2014-12-15T10:58:57"/>
        <d v="2015-08-09T17:53:57"/>
        <d v="2015-09-19T13:24:58"/>
        <d v="2015-09-13T11:50:04"/>
        <d v="2014-12-08T12:03:01"/>
        <d v="2015-12-25T13:38:04"/>
        <d v="2015-11-20T03:21:01"/>
        <d v="2015-10-06T05:47:02"/>
        <d v="2015-06-20T04:00:03"/>
        <d v="2015-09-28T06:32:59"/>
        <d v="2015-07-12T04:01:03"/>
        <d v="2015-12-20T21:13:58"/>
        <d v="2014-12-14T12:03:01"/>
        <d v="2015-11-25T18:19:00"/>
        <d v="2015-09-13T11:25:00"/>
        <d v="2015-12-16T17:48:03"/>
        <d v="2015-08-07T11:54:58"/>
        <d v="2015-04-17T16:50:01"/>
        <d v="2015-07-25T13:00:03"/>
        <d v="2015-12-12T19:25:58"/>
        <d v="2015-12-24T16:02:04"/>
        <d v="2015-04-12T04:24:58"/>
        <d v="2015-10-19T20:41:00"/>
        <d v="2015-04-11T11:18:58"/>
        <d v="2015-05-18T04:55:03"/>
        <d v="2015-02-07T23:27:01"/>
        <d v="2015-07-02T12:45:56"/>
        <d v="2015-06-09T18:53:00"/>
        <d v="2015-06-01T11:23:00"/>
        <d v="2015-08-08T11:00:58"/>
        <d v="2015-09-25T11:44:01"/>
        <d v="2015-10-27T11:15:56"/>
        <d v="2015-06-14T12:45:56"/>
        <d v="2015-07-06T03:33:59"/>
        <d v="2015-06-24T10:11:00"/>
        <d v="2015-12-03T02:21:59"/>
        <d v="2015-01-06T18:35:00"/>
        <d v="2015-08-22T16:48:00"/>
        <d v="2015-10-17T12:07:03"/>
        <d v="2015-08-09T11:12:03"/>
        <d v="2015-12-13T18:25:03"/>
        <d v="2015-11-28T14:02:59"/>
        <d v="2015-11-27T03:20:01"/>
        <d v="2014-12-06T10:38:04"/>
        <d v="2015-04-06T02:11:02"/>
        <d v="2015-07-11T12:24:03"/>
        <d v="2015-10-09T11:26:01"/>
        <d v="2015-09-03T17:37:58"/>
        <d v="2015-11-24T03:39:01"/>
        <d v="2015-06-04T04:51:01"/>
        <d v="2015-09-07T14:18:58"/>
        <d v="2015-10-05T12:41:02"/>
        <d v="2015-08-26T18:13:58"/>
        <d v="2015-08-25T20:03:59"/>
        <d v="2015-04-21T11:43:00"/>
        <d v="2014-12-10T01:02:04"/>
        <d v="2015-08-08T13:05:57"/>
        <d v="2015-08-27T04:20:04"/>
        <d v="2015-03-27T11:25:00"/>
        <d v="2015-08-14T11:48:03"/>
        <d v="2014-12-07T12:01:00"/>
        <d v="2015-12-16T11:25:00"/>
        <d v="2015-08-18T17:43:00"/>
        <d v="2015-07-13T11:41:00"/>
        <d v="2015-06-22T11:51:56"/>
        <d v="2015-06-05T17:08:01"/>
        <d v="2015-10-23T13:19:03"/>
        <d v="2015-12-11T19:02:04"/>
        <d v="2015-08-03T04:57:04"/>
        <d v="2014-12-12T13:23:57"/>
        <d v="2015-11-24T04:06:58"/>
        <d v="2015-06-14T17:55:58"/>
        <d v="2014-12-13T04:47:00"/>
        <d v="2014-12-08T00:59:02"/>
        <d v="2015-12-21T03:12:58"/>
        <d v="2014-12-12T13:45:59"/>
        <d v="2015-12-16T12:15:59"/>
        <d v="2015-05-21T11:59:00"/>
        <d v="2015-05-22T03:55:00"/>
        <d v="2015-12-15T02:49:03"/>
        <d v="2015-02-03T18:33:59"/>
        <d v="2014-12-13T12:54:00"/>
        <d v="2015-07-30T09:36:00"/>
        <d v="2015-10-03T10:09:59"/>
        <d v="2015-11-25T04:42:58"/>
        <d v="2015-12-21T04:57:56"/>
        <d v="2015-06-26T17:46:02"/>
        <d v="2015-06-20T03:40:02"/>
        <d v="2014-12-08T11:54:58"/>
        <d v="2015-12-13T04:00:03"/>
        <d v="2015-03-25T04:21:04"/>
        <d v="2015-07-11T12:23:02"/>
        <d v="2015-12-15T09:31:58"/>
        <d v="2014-12-11T04:45:59"/>
        <d v="2014-12-16T16:32:01"/>
        <d v="2015-12-09T07:21:04"/>
        <d v="2015-12-04T15:57:01"/>
        <d v="2014-12-08T05:19:58"/>
        <d v="2014-12-12T17:36:58"/>
        <d v="2015-08-20T04:09:59"/>
        <d v="2014-12-11T11:52:57"/>
        <d v="2015-03-05T04:17:02"/>
        <d v="2015-05-19T12:17:00"/>
        <d v="2014-12-08T04:18:03"/>
        <d v="2014-12-09T11:49:03"/>
        <d v="2015-12-19T11:11:02"/>
        <d v="2014-12-11T18:09:04"/>
        <d v="2015-05-29T18:00:00"/>
        <d v="2015-12-15T01:23:57"/>
        <d v="2015-07-26T18:44:04"/>
        <d v="2015-06-14T18:12:58"/>
        <d v="2014-12-11T16:44:59"/>
        <d v="2015-09-06T18:01:00"/>
        <d v="2015-12-11T11:42:00"/>
        <d v="2015-06-20T11:24:00"/>
        <d v="2015-07-10T17:31:03"/>
        <d v="2015-07-26T12:54:00"/>
        <d v="2015-12-18T04:17:02"/>
        <d v="2015-12-08T17:09:01"/>
        <d v="2015-08-12T04:24:58"/>
        <d v="2015-10-11T05:18:58"/>
        <d v="2015-01-21T12:59:02"/>
        <d v="2015-12-10T21:49:58"/>
        <d v="2014-12-07T17:57:59"/>
        <d v="2014-12-11T11:28:02"/>
        <d v="2015-12-17T11:28:02"/>
        <d v="2015-12-22T17:36:58"/>
        <d v="2015-09-07T10:57:56"/>
        <d v="2015-07-21T14:52:57"/>
        <d v="2015-05-25T18:15:59"/>
        <d v="2015-05-25T18:39:01"/>
        <d v="2015-04-08T11:25:00"/>
        <d v="2014-12-08T10:30:00"/>
        <d v="2015-11-17T12:27:56"/>
        <d v="2015-12-13T11:44:01"/>
        <d v="2015-06-20T13:59:57"/>
        <d v="2015-09-11T09:57:01"/>
        <d v="2015-08-21T12:48:58"/>
        <d v="2015-12-12T18:54:00"/>
        <d v="2014-12-09T13:16:02"/>
        <d v="2015-11-15T03:01:00"/>
        <d v="2015-11-29T04:05:57"/>
        <d v="2015-12-24T12:15:59"/>
        <d v="2015-09-06T18:48:58"/>
        <d v="2015-08-15T04:12:00"/>
        <d v="2015-05-15T10:37:03"/>
        <d v="2014-12-14T19:02:04"/>
        <d v="2015-11-22T11:05:00"/>
        <d v="2015-07-08T12:40:02"/>
        <d v="2015-07-09T17:27:01"/>
        <d v="2015-12-01T11:16:57"/>
        <d v="2014-12-12T11:32:04"/>
        <d v="2015-08-24T12:55:00"/>
        <d v="2015-12-11T12:57:01"/>
        <d v="2015-08-18T00:40:02"/>
        <d v="2015-04-23T13:02:04"/>
        <d v="2015-11-22T05:06:00"/>
        <d v="2015-12-25T03:49:58"/>
        <d v="2015-12-14T02:24:00"/>
        <d v="2014-12-08T18:13:58"/>
        <d v="2015-04-02T03:54:00"/>
        <d v="2015-09-05T13:25:58"/>
        <d v="2015-12-03T12:58:02"/>
        <d v="2014-12-08T23:23:00"/>
        <d v="2015-04-22T17:00:58"/>
        <d v="2015-12-22T12:40:02"/>
        <d v="2015-09-02T17:07:00"/>
        <d v="2015-07-08T19:34:02"/>
        <d v="2014-12-09T07:23:57"/>
        <d v="2015-12-04T17:25:00"/>
        <d v="2015-07-08T18:39:01"/>
        <d v="2015-12-21T17:03:59"/>
        <d v="2015-12-23T11:00:58"/>
        <d v="2015-08-28T17:02:59"/>
        <d v="2015-08-25T14:30:03"/>
        <d v="2014-12-09T11:46:02"/>
        <d v="2014-12-12T14:21:59"/>
        <d v="2015-09-21T14:21:59"/>
        <d v="2015-11-02T11:50:04"/>
        <d v="2015-12-12T04:06:58"/>
        <d v="2015-07-08T02:36:58"/>
        <d v="2015-01-09T01:09:59"/>
        <d v="2015-12-12T11:03:59"/>
        <d v="2015-02-09T17:54:58"/>
        <d v="2015-09-12T04:03:56"/>
        <d v="2015-07-04T04:25:58"/>
        <d v="2015-06-10T16:55:03"/>
        <d v="2015-07-19T13:57:56"/>
        <d v="2015-12-24T18:21:01"/>
        <d v="2015-11-26T18:45:56"/>
        <d v="2015-06-26T06:46:57"/>
        <d v="2015-07-28T19:03:04"/>
        <d v="2015-09-15T02:49:03"/>
        <d v="2015-06-19T09:48:58"/>
        <d v="2015-06-14T16:45:59"/>
        <d v="2015-07-13T16:11:00"/>
        <d v="2015-05-06T12:59:02"/>
        <d v="2014-12-10T12:08:04"/>
        <d v="2015-06-28T10:22:57"/>
        <d v="2014-12-16T11:32:04"/>
        <d v="2015-07-02T19:39:04"/>
        <d v="2015-11-30T17:44:01"/>
        <d v="2015-05-29T03:01:00"/>
        <d v="2014-12-12T12:21:01"/>
        <d v="2015-07-14T15:55:00"/>
        <d v="2015-01-23T19:21:04"/>
        <d v="2015-10-05T18:15:59"/>
        <d v="2015-11-09T11:01:58"/>
        <d v="2015-07-04T11:48:03"/>
        <d v="2015-12-11T19:37:03"/>
        <d v="2015-08-12T03:27:04"/>
        <d v="2015-12-13T18:55:00"/>
        <d v="2015-12-02T11:17:57"/>
        <d v="2014-12-08T16:37:03"/>
        <d v="2015-10-13T05:26:01"/>
        <d v="2014-12-11T11:01:58"/>
        <d v="2015-08-18T07:58:57"/>
        <d v="2015-06-13T04:39:04"/>
        <d v="2015-12-24T11:10:02"/>
        <d v="2014-12-10T11:32:04"/>
        <d v="2015-08-03T11:20:59"/>
        <d v="2015-08-29T17:08:01"/>
        <d v="2015-09-14T04:57:04"/>
        <d v="2015-12-14T11:51:04"/>
        <d v="2015-07-27T05:30:03"/>
        <d v="2015-10-17T04:18:03"/>
        <d v="2015-11-07T11:02:59"/>
        <d v="2015-06-16T18:43:03"/>
        <d v="2015-07-11T18:24:03"/>
        <d v="2014-12-04T17:53:57"/>
        <d v="2014-12-13T03:46:57"/>
        <d v="2015-11-16T21:10:57"/>
        <d v="2014-12-14T17:02:59"/>
        <d v="2015-06-10T11:41:00"/>
        <d v="2014-12-12T11:57:59"/>
        <d v="2015-12-25T18:17:00"/>
        <d v="2015-08-19T03:32:59"/>
        <d v="2015-05-20T12:58:02"/>
        <d v="2015-12-09T23:57:59"/>
        <d v="2015-07-06T18:38:01"/>
        <d v="2014-12-13T18:10:57"/>
        <d v="2015-06-01T13:14:01"/>
        <d v="2015-07-13T16:00:03"/>
        <d v="2015-08-16T13:00:03"/>
        <d v="2015-02-16T07:54:03"/>
        <d v="2015-07-27T16:42:58"/>
        <d v="2015-03-27T23:33:04"/>
        <d v="2014-12-12T11:25:00"/>
        <d v="2015-12-04T13:11:00"/>
        <d v="2014-12-07T15:03:01"/>
        <d v="2015-12-22T04:57:56"/>
        <d v="2015-11-25T11:37:58"/>
        <d v="2014-12-16T03:53:00"/>
        <d v="2015-12-16T09:51:59"/>
        <d v="2015-12-13T10:03:04"/>
        <d v="2015-06-20T05:10:02"/>
        <d v="2015-12-11T17:33:04"/>
        <d v="2015-07-17T04:41:57"/>
        <d v="2014-12-08T17:37:58"/>
        <d v="2015-07-02T04:55:03"/>
        <d v="2015-06-15T12:58:02"/>
        <d v="2015-07-08T17:47:02"/>
        <d v="2015-07-04T03:55:00"/>
        <d v="2015-09-22T02:27:01"/>
        <d v="2014-12-06T06:53:00"/>
        <d v="2015-10-14T12:55:00"/>
        <d v="2015-12-21T03:11:57"/>
        <d v="2015-05-21T02:29:02"/>
        <d v="2015-08-07T11:32:04"/>
        <d v="2015-01-08T12:43:03"/>
        <d v="2015-11-30T17:48:03"/>
        <d v="2015-12-15T12:45:56"/>
        <d v="2015-12-24T13:04:57"/>
        <d v="2015-06-18T05:53:57"/>
        <d v="2015-12-18T18:45:04"/>
        <d v="2015-04-20T11:10:02"/>
        <d v="2015-12-11T10:32:01"/>
        <d v="2014-12-09T19:44:59"/>
        <d v="2014-12-06T19:19:03"/>
        <d v="2015-07-23T18:25:03"/>
        <d v="2014-12-12T18:37:00"/>
        <d v="2015-09-03T21:44:04"/>
        <d v="2015-09-16T13:09:59"/>
        <d v="2015-07-05T12:53:00"/>
        <d v="2015-10-06T18:47:57"/>
        <d v="2015-10-13T03:53:00"/>
        <d v="2015-12-03T11:32:04"/>
        <d v="2015-12-12T03:39:01"/>
        <d v="2015-08-16T08:10:02"/>
        <d v="2015-12-17T02:47:02"/>
        <d v="2015-06-15T02:37:58"/>
        <d v="2015-12-09T05:13:03"/>
        <d v="2015-07-05T03:04:02"/>
        <d v="2015-03-03T19:37:03"/>
        <d v="2015-06-18T11:15:56"/>
        <d v="2015-07-03T02:57:59"/>
        <d v="2015-12-16T13:04:57"/>
        <d v="2015-06-30T16:40:57"/>
        <d v="2015-02-10T17:26:01"/>
        <d v="2015-08-04T17:48:03"/>
        <d v="2014-12-08T02:48:03"/>
        <d v="2015-12-09T17:13:03"/>
        <d v="2015-06-01T04:17:02"/>
        <d v="2015-11-28T16:27:59"/>
        <d v="2015-10-13T13:15:01"/>
        <d v="2015-08-07T16:27:59"/>
        <d v="2015-09-08T13:40:57"/>
        <d v="2015-09-15T23:15:56"/>
        <d v="2015-03-03T03:31:58"/>
        <d v="2015-04-01T03:47:57"/>
        <d v="2015-06-12T13:02:04"/>
        <d v="2015-10-16T14:33:04"/>
        <d v="2014-12-09T11:18:58"/>
        <d v="2015-10-17T03:08:04"/>
        <d v="2014-12-13T11:25:00"/>
        <d v="2015-04-08T12:57:01"/>
        <d v="2015-03-24T11:55:58"/>
        <d v="2014-12-14T02:49:03"/>
        <d v="2015-06-28T13:06:58"/>
        <d v="2015-01-22T20:14:04"/>
        <d v="2015-08-11T12:47:57"/>
        <d v="2015-10-04T19:45:59"/>
        <d v="2015-09-01T13:23:57"/>
        <d v="2015-12-09T07:52:02"/>
        <d v="2015-06-25T11:54:58"/>
        <d v="2015-06-17T13:19:03"/>
        <d v="2014-12-14T05:19:58"/>
        <d v="2015-08-28T12:55:00"/>
        <d v="2015-05-04T03:59:02"/>
        <d v="2015-06-03T12:50:59"/>
        <d v="2015-07-24T11:28:02"/>
        <d v="2014-12-07T11:31:03"/>
        <d v="2015-04-29T11:05:00"/>
        <d v="2014-12-08T11:33:04"/>
        <d v="2014-12-13T19:56:04"/>
        <d v="2015-12-23T09:07:03"/>
        <d v="2015-12-02T17:57:59"/>
        <d v="2015-11-22T04:03:04"/>
        <d v="2014-12-06T02:39:59"/>
        <d v="2015-12-08T18:41:02"/>
        <d v="2015-11-26T13:25:58"/>
        <d v="2015-12-22T02:54:58"/>
        <d v="2015-04-04T19:22:57"/>
        <d v="2014-12-05T16:34:02"/>
        <d v="2015-12-19T14:15:56"/>
        <d v="2015-08-08T02:29:02"/>
        <d v="2015-09-03T12:40:02"/>
        <d v="2015-12-02T19:44:59"/>
        <d v="2014-12-05T17:42:00"/>
        <d v="2015-04-10T12:45:56"/>
        <d v="2015-11-24T04:40:57"/>
        <d v="2015-05-07T15:39:01"/>
        <d v="2015-09-21T10:41:57"/>
        <d v="2015-12-22T10:55:03"/>
        <d v="2015-11-28T09:35:00"/>
        <d v="2015-06-21T13:15:01"/>
        <d v="2014-12-16T02:38:59"/>
        <d v="2015-10-08T17:18:58"/>
        <d v="2015-07-26T12:27:56"/>
        <d v="2015-07-30T04:29:00"/>
        <d v="2015-05-11T11:26:01"/>
        <d v="2015-12-03T06:17:00"/>
        <d v="2015-04-02T10:09:59"/>
        <d v="2015-12-09T04:55:03"/>
        <d v="2014-12-08T12:50:59"/>
        <d v="2015-12-23T12:26:04"/>
        <d v="2015-07-10T03:37:00"/>
        <d v="2014-12-09T02:49:03"/>
        <d v="2015-09-16T17:19:58"/>
        <d v="2015-08-20T11:16:57"/>
        <d v="2014-12-09T03:25:03"/>
        <d v="2014-12-11T12:35:00"/>
        <d v="2015-02-17T04:25:58"/>
        <d v="2015-02-14T12:42:03"/>
        <d v="2015-07-11T13:27:59"/>
        <d v="2014-12-13T15:32:59"/>
        <d v="2015-09-23T11:55:58"/>
        <d v="2015-01-07T02:29:02"/>
        <d v="2015-02-27T17:36:58"/>
        <d v="2015-09-01T19:33:01"/>
        <d v="2015-09-08T12:51:59"/>
        <d v="2014-12-11T18:00:00"/>
        <d v="2015-10-13T12:15:59"/>
        <d v="2015-01-13T21:51:59"/>
        <d v="2015-12-06T03:15:59"/>
        <d v="2015-10-11T13:00:03"/>
        <d v="2015-08-04T11:43:00"/>
        <d v="2015-10-31T03:32:59"/>
        <d v="2015-11-30T04:52:02"/>
        <d v="2015-04-14T12:51:59"/>
        <d v="2015-11-10T12:21:01"/>
        <d v="2014-12-13T04:42:58"/>
        <d v="2014-12-10T17:23:00"/>
        <d v="2015-12-03T17:07:00"/>
        <d v="2014-12-13T11:32:04"/>
        <d v="2015-07-21T03:11:57"/>
        <d v="2014-12-13T04:11:00"/>
        <d v="2015-12-11T10:25:58"/>
        <d v="2014-12-04T10:59:57"/>
        <d v="2015-01-10T05:10:02"/>
        <d v="2015-07-18T13:04:57"/>
        <d v="2015-12-05T12:29:57"/>
        <d v="2015-11-28T11:49:03"/>
        <d v="2015-12-18T13:20:04"/>
        <d v="2015-12-08T12:32:59"/>
        <d v="2014-12-13T12:22:02"/>
        <d v="2014-12-12T17:02:59"/>
        <d v="2014-12-03T16:51:01"/>
        <d v="2015-08-12T17:28:02"/>
        <d v="2015-12-22T11:01:58"/>
        <d v="2015-07-07T03:17:00"/>
        <d v="2015-12-20T12:43:03"/>
        <d v="2015-08-26T02:37:58"/>
        <d v="2015-06-29T12:28:57"/>
        <d v="2015-08-14T18:51:59"/>
        <d v="2015-01-11T18:44:04"/>
        <d v="2014-12-11T18:21:01"/>
        <d v="2015-08-23T20:24:00"/>
        <d v="2014-12-09T10:50:01"/>
        <d v="2014-12-10T17:59:00"/>
        <d v="2015-04-14T13:38:04"/>
        <d v="2015-07-21T18:09:04"/>
        <d v="2014-12-11T16:55:03"/>
        <d v="2015-06-13T18:26:04"/>
        <d v="2015-09-13T03:58:02"/>
        <d v="2015-12-12T18:41:02"/>
        <d v="2015-09-07T13:26:59"/>
        <d v="2015-07-15T11:51:04"/>
        <d v="2015-04-21T15:15:59"/>
        <d v="2015-08-14T04:35:02"/>
        <d v="2015-12-13T11:29:02"/>
        <d v="2015-06-05T04:29:00"/>
        <d v="2015-06-08T05:29:02"/>
        <d v="2014-12-06T11:18:58"/>
        <d v="2015-11-17T13:11:00"/>
        <d v="2015-08-19T16:34:02"/>
        <d v="2015-05-22T18:11:57"/>
        <d v="2015-12-10T03:01:00"/>
        <d v="2014-12-08T11:29:02"/>
        <d v="2015-12-11T07:48:00"/>
        <d v="2015-12-11T19:24:58"/>
        <d v="2014-12-09T04:56:04"/>
        <d v="2014-12-07T12:43:03"/>
        <d v="2015-12-14T13:15:01"/>
        <d v="2015-07-11T05:19:58"/>
        <d v="2015-04-13T03:23:02"/>
        <d v="2015-12-21T18:27:04"/>
        <d v="2015-07-11T16:09:59"/>
        <d v="2015-06-24T02:37:58"/>
        <d v="2015-06-10T11:59:00"/>
        <d v="2014-12-11T10:59:57"/>
        <d v="2014-12-07T13:03:56"/>
        <d v="2015-08-31T11:50:04"/>
        <d v="2015-02-05T18:04:02"/>
        <d v="2014-12-13T02:32:04"/>
        <d v="2015-12-16T11:21:59"/>
        <d v="2015-08-02T17:18:58"/>
        <d v="2015-05-23T19:47:00"/>
        <d v="2015-11-16T14:39:59"/>
        <d v="2015-07-08T12:19:00"/>
        <d v="2015-11-30T03:02:01"/>
        <d v="2015-10-04T18:31:58"/>
        <d v="2014-12-14T11:15:56"/>
        <d v="2015-11-25T17:26:01"/>
        <d v="2014-12-06T02:54:58"/>
        <d v="2015-06-25T04:52:02"/>
        <d v="2014-12-10T12:45:04"/>
        <d v="2015-12-15T04:27:59"/>
        <d v="2015-10-15T09:53:00"/>
        <d v="2015-06-30T23:43:00"/>
        <d v="2015-08-12T12:01:00"/>
        <d v="2015-03-01T12:18:00"/>
        <d v="2015-02-04T18:20:01"/>
        <d v="2015-11-30T12:55:00"/>
        <d v="2014-12-15T03:01:00"/>
        <d v="2015-07-29T20:38:59"/>
        <d v="2014-12-07T15:48:58"/>
        <d v="2015-12-26T02:50:04"/>
        <d v="2015-07-14T01:53:02"/>
        <d v="2015-09-04T18:28:57"/>
        <d v="2015-11-26T11:19:58"/>
        <d v="2014-12-09T03:45:04"/>
        <d v="2015-07-31T03:31:58"/>
        <d v="2015-08-16T03:04:02"/>
        <d v="2015-12-22T02:53:57"/>
        <d v="2015-10-01T06:40:02"/>
        <d v="2015-10-21T11:52:57"/>
        <d v="2015-06-13T12:48:58"/>
        <d v="2015-06-14T03:24:03"/>
        <d v="2015-06-27T09:43:03"/>
        <d v="2015-04-30T11:44:01"/>
        <d v="2015-06-20T18:24:03"/>
        <d v="2015-11-16T17:10:02"/>
        <d v="2014-12-09T12:11:57"/>
        <d v="2015-01-17T11:53:57"/>
        <d v="2015-11-01T06:33:59"/>
        <d v="2015-07-01T16:06:58"/>
        <d v="2014-12-14T13:16:02"/>
        <d v="2015-12-03T04:53:02"/>
        <d v="2015-10-23T17:25:00"/>
        <d v="2015-06-18T02:39:59"/>
        <d v="2015-09-04T11:55:58"/>
        <d v="2014-12-09T04:34:02"/>
        <d v="2015-02-03T14:32:04"/>
        <d v="2015-12-21T12:20:01"/>
        <d v="2015-11-08T00:30:58"/>
        <d v="2015-12-11T16:59:57"/>
        <d v="2015-09-11T12:40:02"/>
        <d v="2014-12-05T01:02:04"/>
        <d v="2014-12-10T23:27:01"/>
        <d v="2015-09-15T00:59:02"/>
        <d v="2014-12-10T13:07:58"/>
        <d v="2015-08-21T12:30:58"/>
        <d v="2015-09-17T12:28:57"/>
        <d v="2014-12-07T11:53:57"/>
        <d v="2015-05-29T16:56:04"/>
        <d v="2015-11-01T11:51:56"/>
        <d v="2015-09-18T12:43:03"/>
        <d v="2015-02-20T17:49:03"/>
        <d v="2014-12-06T17:42:00"/>
        <d v="2015-12-24T11:33:56"/>
        <d v="2014-12-06T05:02:59"/>
        <d v="2015-12-21T11:41:00"/>
        <d v="2015-12-19T17:41:00"/>
        <d v="2015-06-03T02:46:02"/>
        <d v="2015-12-19T13:07:58"/>
        <d v="2015-07-02T03:59:02"/>
        <d v="2015-12-09T13:37:03"/>
        <d v="2015-06-16T10:47:00"/>
        <d v="2014-12-07T13:14:01"/>
        <d v="2014-12-06T12:37:00"/>
        <d v="2014-12-15T04:54:03"/>
        <d v="2015-07-27T05:03:59"/>
        <d v="2015-06-17T00:01:00"/>
        <d v="2015-04-10T18:19:00"/>
        <d v="2015-11-27T23:06:00"/>
        <d v="2015-07-24T12:33:59"/>
        <d v="2015-08-04T12:33:59"/>
        <d v="2014-12-10T10:53:02"/>
        <d v="2014-12-10T12:27:56"/>
        <d v="2015-06-02T02:54:58"/>
        <d v="2015-07-29T07:00:03"/>
        <d v="2015-12-18T18:09:04"/>
        <d v="2015-08-12T16:53:02"/>
        <d v="2015-12-20T11:07:00"/>
        <d v="2015-06-27T15:59:02"/>
        <d v="2015-09-02T17:38:59"/>
        <d v="2015-08-14T14:30:03"/>
        <d v="2014-12-11T04:51:01"/>
        <d v="2015-08-07T12:58:02"/>
        <d v="2015-07-05T03:31:58"/>
        <d v="2015-08-30T16:43:58"/>
        <d v="2015-04-04T18:03:01"/>
        <d v="2015-12-13T03:48:58"/>
        <d v="2014-12-11T04:30:00"/>
        <d v="2015-11-25T12:27:56"/>
        <d v="2015-10-02T10:06:58"/>
        <d v="2015-09-08T12:12:58"/>
        <d v="2015-06-21T12:19:00"/>
        <d v="2015-07-26T15:03:01"/>
        <d v="2015-08-06T11:25:00"/>
        <d v="2015-12-21T04:59:57"/>
        <d v="2014-12-07T11:55:58"/>
        <d v="2015-10-16T03:41:02"/>
        <d v="2015-07-28T11:09:01"/>
        <d v="2015-12-08T17:52:57"/>
        <d v="2015-12-18T19:39:56"/>
        <d v="2015-12-07T12:49:58"/>
        <d v="2014-12-08T16:54:03"/>
        <d v="2015-07-22T02:15:56"/>
        <d v="2015-08-08T02:54:58"/>
        <d v="2015-12-12T13:23:57"/>
        <d v="2015-12-21T04:04:57"/>
        <d v="2014-12-11T05:06:00"/>
        <d v="2015-01-17T11:07:00"/>
        <d v="2015-08-02T00:56:01"/>
        <d v="2014-12-06T03:45:56"/>
        <d v="2014-12-15T11:35:57"/>
        <d v="2015-08-15T12:45:56"/>
        <d v="2015-12-10T05:28:02"/>
        <d v="2015-12-02T11:21:59"/>
        <d v="2015-03-11T05:25:00"/>
        <d v="2015-07-16T13:29:00"/>
        <d v="2015-12-04T12:51:59"/>
        <d v="2015-12-20T12:00:00"/>
        <d v="2015-12-10T03:35:00"/>
        <d v="2015-09-18T08:34:57"/>
        <d v="2015-12-06T15:57:01"/>
        <d v="2014-12-07T11:21:59"/>
        <d v="2015-08-24T12:56:01"/>
        <d v="2015-11-26T13:11:00"/>
        <d v="2015-04-20T11:37:58"/>
        <d v="2015-02-11T18:41:02"/>
        <d v="2015-10-03T04:11:00"/>
        <d v="2015-12-07T11:10:02"/>
        <d v="2015-11-02T11:39:59"/>
        <d v="2015-04-11T03:15:59"/>
        <d v="2015-09-15T13:20:04"/>
        <d v="2015-10-02T11:31:03"/>
        <d v="2015-12-17T17:11:02"/>
        <d v="2015-12-14T19:16:02"/>
        <d v="2015-06-08T03:09:56"/>
        <d v="2015-04-09T13:06:58"/>
        <d v="2015-12-12T05:16:57"/>
        <d v="2015-12-12T04:05:57"/>
        <d v="2015-04-25T18:36:00"/>
        <d v="2015-06-07T04:33:01"/>
        <d v="2015-08-03T03:27:56"/>
        <d v="2015-08-02T11:56:59"/>
        <d v="2014-12-05T04:02:04"/>
        <d v="2015-12-17T17:28:02"/>
        <d v="2015-06-26T22:38:04"/>
        <d v="2014-12-13T03:24:03"/>
        <d v="2014-12-06T03:59:02"/>
        <d v="2015-03-20T04:48:00"/>
        <d v="2015-07-27T10:22:57"/>
        <d v="2015-12-03T12:36:00"/>
        <d v="2015-06-02T17:25:00"/>
        <d v="2015-09-15T12:10:57"/>
        <d v="2015-09-04T12:40:02"/>
        <d v="2015-04-20T04:57:04"/>
        <d v="2015-07-23T03:26:04"/>
        <d v="2014-12-20T18:15:59"/>
        <d v="2015-12-17T04:40:57"/>
        <d v="2015-08-02T12:27:56"/>
        <d v="2015-10-19T03:40:02"/>
        <d v="2014-12-14T12:22:02"/>
        <d v="2015-12-03T12:28:57"/>
        <d v="2015-10-17T11:02:59"/>
        <d v="2015-06-10T11:38:59"/>
        <d v="2015-06-23T14:32:04"/>
        <d v="2014-12-05T16:33:01"/>
        <d v="2014-12-13T03:25:03"/>
        <d v="2015-02-09T11:07:00"/>
        <d v="2015-10-24T13:17:02"/>
        <d v="2015-12-17T13:40:57"/>
        <d v="2015-07-25T11:49:03"/>
        <d v="2015-04-08T05:08:01"/>
        <d v="2014-12-10T16:44:59"/>
        <d v="2015-05-19T11:36:58"/>
        <d v="2015-08-13T11:15:04"/>
        <d v="2015-11-20T09:29:57"/>
        <d v="2015-08-13T12:06:03"/>
        <d v="2015-01-14T12:57:01"/>
        <d v="2015-10-23T14:51:56"/>
        <d v="2015-08-18T12:54:00"/>
        <d v="2015-12-21T09:45:04"/>
        <d v="2015-12-08T16:15:01"/>
        <d v="2015-09-16T12:14:59"/>
        <d v="2015-12-09T12:49:58"/>
        <d v="2015-08-19T19:36:03"/>
        <d v="2014-12-11T11:42:00"/>
        <d v="2015-07-18T03:36:00"/>
        <d v="2014-12-08T18:43:03"/>
        <d v="2015-12-03T12:09:04"/>
        <d v="2014-12-12T12:14:59"/>
        <d v="2015-12-12T18:09:04"/>
        <d v="2015-04-20T03:08:04"/>
        <d v="2015-09-14T17:26:01"/>
        <d v="2015-11-30T03:39:01"/>
        <d v="2015-11-25T01:26:59"/>
        <d v="2015-05-08T17:33:56"/>
        <d v="2014-12-13T11:09:01"/>
        <d v="2015-12-11T02:43:00"/>
        <d v="2015-09-01T08:46:02"/>
        <d v="2015-06-28T18:41:02"/>
        <d v="2014-12-05T13:25:58"/>
        <d v="2015-09-10T16:21:04"/>
        <d v="2015-12-23T16:48:00"/>
        <d v="2015-12-10T02:25:00"/>
        <d v="2015-06-21T13:31:00"/>
        <d v="2015-12-06T16:49:00"/>
        <d v="2015-12-13T07:29:00"/>
        <d v="2014-12-14T11:37:58"/>
        <d v="2015-04-16T12:23:02"/>
        <d v="2015-12-14T11:08:01"/>
        <d v="2014-12-05T10:54:03"/>
        <d v="2015-08-21T10:50:01"/>
        <d v="2015-03-28T11:47:02"/>
        <d v="2015-06-14T10:14:01"/>
        <d v="2015-12-06T13:14:01"/>
        <d v="2015-09-16T03:05:02"/>
        <d v="2015-12-08T07:06:58"/>
        <d v="2015-12-18T11:05:00"/>
        <d v="2015-07-08T11:18:58"/>
        <d v="2015-12-17T17:42:00"/>
        <d v="2015-08-10T12:48:58"/>
        <d v="2015-05-18T11:19:58"/>
        <d v="2015-09-11T18:49:58"/>
        <d v="2015-06-30T20:15:04"/>
        <d v="2015-06-08T19:31:00"/>
        <d v="2015-04-21T12:32:59"/>
        <d v="2015-09-04T12:46:57"/>
        <d v="2015-08-03T12:21:01"/>
        <d v="2015-05-01T11:55:58"/>
        <d v="2015-11-10T11:54:58"/>
        <d v="2014-12-09T11:08:01"/>
        <d v="2015-12-17T02:16:57"/>
        <d v="2014-12-12T03:00:00"/>
        <d v="2015-06-04T13:25:58"/>
        <d v="2015-12-04T17:31:03"/>
        <d v="2014-12-07T11:50:04"/>
        <d v="2015-12-18T11:56:59"/>
        <d v="2014-12-14T11:43:00"/>
        <d v="2015-05-08T12:20:01"/>
        <d v="2015-09-06T12:24:03"/>
        <d v="2015-06-04T12:48:58"/>
        <d v="2014-11-29T18:02:01"/>
        <d v="2015-08-14T01:39:04"/>
        <d v="2015-07-12T12:37:00"/>
        <d v="2014-12-08T06:31:58"/>
        <d v="2014-12-09T09:27:04"/>
        <d v="2015-08-14T03:01:00"/>
        <d v="2015-12-06T11:54:58"/>
        <d v="2015-07-12T23:47:02"/>
        <d v="2015-04-22T18:08:04"/>
        <d v="2015-08-20T03:47:57"/>
        <d v="2015-10-14T18:00:00"/>
        <d v="2015-06-14T13:26:59"/>
        <d v="2015-05-04T11:48:03"/>
        <d v="2014-12-06T11:55:58"/>
        <d v="2015-08-24T17:39:59"/>
        <d v="2015-10-16T03:32:59"/>
        <d v="2015-03-05T11:54:58"/>
        <d v="2015-07-19T12:53:00"/>
        <d v="2015-07-23T17:57:59"/>
        <d v="2015-11-14T03:59:02"/>
        <d v="2015-12-13T02:36:58"/>
        <d v="2014-12-08T11:35:57"/>
        <d v="2015-07-25T12:35:00"/>
        <d v="2014-12-05T12:47:57"/>
        <d v="2015-12-20T19:55:03"/>
        <d v="2015-04-21T17:11:02"/>
        <d v="2015-12-04T19:30:00"/>
        <d v="2015-08-30T11:36:58"/>
        <d v="2015-12-22T18:51:59"/>
        <d v="2015-12-17T16:57:56"/>
        <d v="2015-05-08T16:15:01"/>
        <d v="2015-04-04T15:12:58"/>
        <d v="2015-08-01T17:53:57"/>
        <d v="2015-07-13T10:57:04"/>
        <d v="2015-08-29T12:03:01"/>
        <d v="2015-11-24T19:25:58"/>
        <d v="2015-12-23T11:20:59"/>
        <d v="2015-10-12T16:49:00"/>
        <d v="2015-09-10T12:45:56"/>
        <d v="2014-12-11T12:07:03"/>
        <d v="2015-12-11T13:27:59"/>
        <d v="2015-10-04T11:02:59"/>
        <d v="2015-07-01T04:30:00"/>
        <d v="2015-06-12T09:09:04"/>
        <d v="2015-12-19T11:52:57"/>
        <d v="2015-04-26T16:03:56"/>
        <d v="2015-05-20T17:26:01"/>
        <d v="2015-08-06T18:27:04"/>
        <d v="2015-07-05T18:28:57"/>
        <d v="2015-11-30T23:43:00"/>
        <d v="2015-07-21T16:02:04"/>
        <d v="2015-06-11T12:07:03"/>
        <d v="2015-08-28T18:08:04"/>
        <d v="2015-12-03T10:51:01"/>
        <d v="2014-12-10T02:35:57"/>
        <d v="2014-12-15T02:28:02"/>
        <d v="2015-12-11T04:23:57"/>
        <d v="2015-12-13T15:47:57"/>
        <d v="2015-08-03T10:45:59"/>
        <d v="2015-12-19T18:35:00"/>
        <d v="2015-01-04T12:38:01"/>
        <d v="2015-08-24T11:50:04"/>
        <d v="2015-12-09T12:48:58"/>
        <d v="2015-06-21T03:30:58"/>
        <d v="2015-11-11T04:03:56"/>
        <d v="2015-06-30T12:25:03"/>
        <d v="2015-08-20T00:43:03"/>
        <d v="2015-12-10T17:41:00"/>
        <d v="2015-06-08T18:02:01"/>
        <d v="2015-05-28T17:30:03"/>
        <d v="2015-08-02T02:33:04"/>
        <d v="2015-12-01T16:32:01"/>
        <d v="2015-11-30T16:41:57"/>
        <d v="2015-12-12T10:59:57"/>
        <d v="2015-07-10T13:24:58"/>
        <d v="2015-07-05T13:03:56"/>
        <d v="2015-05-17T18:39:01"/>
        <d v="2014-12-13T02:11:02"/>
        <d v="2015-06-04T04:41:57"/>
        <d v="2015-09-02T18:59:02"/>
        <d v="2015-06-21T05:27:01"/>
        <d v="2015-07-06T16:53:02"/>
        <d v="2015-12-08T14:33:56"/>
        <d v="2015-02-24T17:33:04"/>
        <d v="2015-08-31T11:38:59"/>
        <d v="2015-05-14T02:34:57"/>
        <d v="2014-12-11T05:27:01"/>
        <d v="2015-08-11T12:12:58"/>
        <d v="2015-02-09T18:33:59"/>
        <d v="2014-12-10T13:19:03"/>
        <d v="2014-12-12T02:33:04"/>
        <d v="2015-07-28T11:42:00"/>
        <d v="2015-09-11T10:26:59"/>
        <d v="2014-12-15T15:21:01"/>
        <d v="2015-04-14T12:17:00"/>
        <d v="2015-08-23T11:24:00"/>
        <d v="2015-08-03T18:03:01"/>
        <d v="2015-04-07T23:01:58"/>
        <d v="2015-09-04T02:36:58"/>
        <d v="2015-07-28T12:26:04"/>
        <d v="2015-11-27T12:19:00"/>
        <d v="2015-03-19T03:18:00"/>
        <d v="2015-12-01T05:15:56"/>
        <d v="2015-12-10T18:15:59"/>
        <d v="2015-11-15T12:31:58"/>
        <d v="2015-07-02T18:11:57"/>
        <d v="2015-06-16T02:34:57"/>
        <d v="2015-06-27T03:05:02"/>
        <d v="2014-12-15T11:26:01"/>
        <d v="2015-06-09T18:31:58"/>
        <d v="2015-04-25T08:55:58"/>
        <d v="2015-12-17T16:42:58"/>
        <d v="2015-12-19T03:30:58"/>
        <d v="2015-12-02T19:08:59"/>
        <d v="2015-07-23T11:26:01"/>
        <d v="2015-12-12T16:50:01"/>
        <d v="2014-12-08T18:53:00"/>
        <d v="2015-12-22T12:27:04"/>
        <d v="2015-06-05T05:14:04"/>
        <d v="2015-04-21T11:06:00"/>
        <d v="2015-09-07T18:07:03"/>
        <d v="2015-04-20T05:08:01"/>
        <d v="2015-12-18T16:30:00"/>
        <d v="2015-08-16T11:15:04"/>
        <d v="2014-12-12T22:43:58"/>
        <d v="2015-12-09T03:17:00"/>
        <d v="2015-07-18T09:51:59"/>
        <d v="2014-12-10T15:45:04"/>
        <d v="2015-10-25T05:02:59"/>
        <d v="2014-12-06T03:23:02"/>
        <d v="2015-06-30T11:29:02"/>
        <d v="2015-06-05T13:00:03"/>
        <d v="2014-12-15T19:02:04"/>
        <d v="2015-09-25T10:16:02"/>
        <d v="2015-06-04T04:02:04"/>
        <d v="2014-12-12T20:23:00"/>
        <d v="2015-09-05T11:38:59"/>
        <d v="2015-06-02T12:31:58"/>
        <d v="2015-02-09T12:56:01"/>
        <d v="2015-07-20T14:57:59"/>
        <d v="2014-12-06T18:01:00"/>
        <d v="2015-12-28T19:12:00"/>
        <d v="2015-09-02T11:21:59"/>
        <d v="2015-08-24T15:57:01"/>
        <d v="2015-12-11T09:57:01"/>
        <d v="2015-06-07T07:21:56"/>
        <d v="2015-09-13T18:26:04"/>
        <d v="2015-10-21T17:45:01"/>
        <d v="2015-07-10T18:31:58"/>
        <d v="2015-08-02T14:28:02"/>
        <d v="2015-11-25T12:12:58"/>
        <d v="2015-12-01T03:38:01"/>
        <d v="2014-12-11T20:16:57"/>
        <d v="2014-12-06T05:27:01"/>
        <d v="2014-12-08T11:17:57"/>
        <d v="2014-12-17T12:25:03"/>
        <d v="2015-06-27T02:48:03"/>
        <d v="2015-12-02T11:10:02"/>
        <d v="2014-12-13T15:02:01"/>
        <d v="2015-12-24T11:16:57"/>
        <d v="2015-02-12T09:55:00"/>
        <d v="2014-12-14T11:19:58"/>
        <d v="2015-06-30T03:26:04"/>
        <d v="2015-08-12T13:01:03"/>
        <d v="2014-12-10T11:05:00"/>
        <d v="2014-12-09T18:30:58"/>
        <d v="2015-09-14T12:18:00"/>
        <d v="2015-08-09T18:19:00"/>
        <d v="2015-06-12T18:33:59"/>
        <d v="2015-07-12T12:06:03"/>
        <d v="2015-08-10T08:17:57"/>
        <d v="2015-04-05T05:11:02"/>
        <d v="2014-12-09T11:33:04"/>
        <d v="2015-06-02T12:35:00"/>
        <d v="2015-12-08T18:59:02"/>
        <d v="2015-02-27T05:03:59"/>
        <d v="2014-12-07T18:02:01"/>
        <d v="2015-06-14T16:15:01"/>
        <d v="2015-01-25T16:21:04"/>
        <d v="2015-07-24T10:32:01"/>
        <d v="2015-04-25T07:30:00"/>
        <d v="2015-12-13T18:43:03"/>
        <d v="2015-08-03T16:51:01"/>
        <d v="2015-06-03T10:29:00"/>
        <d v="2015-10-06T13:30:00"/>
        <d v="2015-08-05T19:01:03"/>
        <d v="2015-04-30T12:37:00"/>
        <d v="2015-12-04T11:23:00"/>
        <d v="2015-08-03T20:06:00"/>
        <d v="2015-12-24T12:31:58"/>
        <d v="2014-12-11T18:40:02"/>
        <d v="2015-06-21T11:16:57"/>
        <d v="2015-01-16T15:28:57"/>
        <d v="2015-06-17T17:21:59"/>
        <d v="2015-11-30T12:13:58"/>
        <d v="2015-07-30T11:53:57"/>
        <d v="2014-12-12T03:36:00"/>
        <d v="2015-09-10T12:18:00"/>
        <d v="2015-07-16T12:03:01"/>
        <d v="2015-12-14T09:18:00"/>
        <d v="2014-12-08T03:17:00"/>
        <d v="2015-12-15T11:35:57"/>
        <d v="2014-12-12T13:15:01"/>
        <d v="2015-11-02T00:38:01"/>
        <d v="2015-08-09T17:12:03"/>
        <d v="2015-06-24T11:27:01"/>
        <d v="2014-12-11T13:24:58"/>
        <d v="2014-12-08T19:17:02"/>
        <d v="2015-07-02T04:51:01"/>
        <d v="2014-12-07T02:14:04"/>
        <d v="2015-07-01T17:51:04"/>
        <d v="2014-12-09T18:10:57"/>
        <d v="2014-12-14T15:53:00"/>
        <d v="2015-08-29T03:43:03"/>
        <d v="2015-09-01T17:13:03"/>
        <d v="2015-12-09T09:04:02"/>
        <d v="2015-06-06T14:02:59"/>
        <d v="2015-12-08T18:49:58"/>
        <d v="2015-07-16T04:20:04"/>
        <d v="2014-12-09T12:38:01"/>
        <d v="2015-07-12T01:47:00"/>
        <d v="2015-11-26T17:26:01"/>
        <d v="2015-07-29T17:33:04"/>
        <d v="2015-12-13T11:23:00"/>
        <d v="2015-04-16T09:48:58"/>
        <d v="2015-08-08T03:55:00"/>
        <d v="2015-09-05T12:46:57"/>
        <d v="2015-08-05T13:17:02"/>
        <d v="2015-07-10T18:33:59"/>
        <d v="2015-12-08T02:42:00"/>
        <d v="2015-08-07T15:43:03"/>
        <d v="2015-12-22T11:28:02"/>
        <d v="2014-12-06T03:01:00"/>
        <d v="2014-12-12T17:06:00"/>
        <d v="2015-10-18T12:10:57"/>
        <d v="2015-07-28T12:41:02"/>
        <d v="2015-05-06T13:50:01"/>
        <d v="2014-12-08T12:06:03"/>
        <d v="2014-12-10T18:32:59"/>
        <d v="2015-08-14T13:22:57"/>
        <d v="2015-05-15T14:02:59"/>
        <d v="2015-07-16T18:45:56"/>
        <d v="2015-09-08T11:33:56"/>
        <d v="2015-05-15T05:11:02"/>
        <d v="2015-06-01T11:11:02"/>
        <d v="2015-12-01T02:12:03"/>
        <d v="2015-05-26T12:21:01"/>
        <d v="2014-12-11T10:14:01"/>
        <d v="2015-05-06T02:55:58"/>
        <d v="2015-11-02T02:36:58"/>
        <d v="2015-08-20T12:07:03"/>
        <d v="2014-12-10T18:21:01"/>
        <d v="2015-11-29T11:46:02"/>
        <d v="2015-07-03T18:58:02"/>
        <d v="2014-12-09T17:42:00"/>
        <d v="2015-12-12T03:10:57"/>
        <d v="2015-06-28T05:06:00"/>
        <d v="2014-12-14T13:35:02"/>
        <d v="2015-04-15T18:24:03"/>
        <d v="2015-05-09T12:07:03"/>
        <d v="2015-07-16T16:29:00"/>
        <d v="2015-06-27T12:09:04"/>
        <d v="2015-08-22T03:44:04"/>
        <d v="2015-08-16T12:33:59"/>
        <d v="2015-05-01T17:44:01"/>
        <d v="2015-11-26T19:37:03"/>
        <d v="2014-12-05T12:25:03"/>
        <d v="2014-12-11T12:25:03"/>
        <d v="2015-08-24T00:22:02"/>
        <d v="2015-12-22T15:37:00"/>
        <d v="2015-03-06T11:15:56"/>
        <d v="2015-10-21T03:33:59"/>
        <d v="2014-12-12T12:30:58"/>
        <d v="2015-11-24T22:44:59"/>
        <d v="2015-12-20T20:01:58"/>
        <d v="2015-03-18T07:22:57"/>
        <d v="2015-12-04T18:49:58"/>
        <d v="2015-06-20T21:07:03"/>
        <d v="2015-12-06T18:24:03"/>
        <d v="2014-12-11T03:23:02"/>
        <d v="2015-04-28T12:58:02"/>
        <d v="2014-12-10T21:09:56"/>
        <d v="2015-12-12T12:43:03"/>
        <d v="2015-12-07T11:36:58"/>
        <d v="2015-12-08T02:48:03"/>
        <d v="2015-08-16T12:01:00"/>
        <d v="2015-09-10T10:07:58"/>
        <d v="2015-09-30T13:17:02"/>
        <d v="2015-08-03T11:18:58"/>
        <d v="2015-07-23T10:41:57"/>
        <d v="2015-12-02T19:30:00"/>
        <d v="2015-05-21T02:36:58"/>
        <d v="2014-12-10T03:47:57"/>
        <d v="2015-05-21T05:25:00"/>
        <d v="2015-12-01T20:24:00"/>
        <d v="2015-11-27T20:42:00"/>
        <d v="2014-12-12T14:07:00"/>
        <d v="2015-12-07T12:33:59"/>
        <d v="2015-12-01T12:06:03"/>
        <d v="2015-08-02T18:04:02"/>
        <d v="2015-12-15T15:55:00"/>
        <d v="2014-12-07T01:48:00"/>
        <d v="2014-12-12T11:59:00"/>
        <d v="2014-12-12T05:19:58"/>
        <d v="2015-07-26T18:49:58"/>
        <d v="2015-09-29T03:08:04"/>
        <d v="2015-07-13T12:39:01"/>
        <d v="2015-09-13T12:28:57"/>
        <d v="2014-12-08T00:39:01"/>
        <d v="2014-12-15T04:57:04"/>
        <d v="2015-11-27T20:12:03"/>
        <d v="2014-12-07T05:06:00"/>
        <d v="2015-12-17T22:57:56"/>
        <d v="2014-12-06T13:17:02"/>
        <d v="2015-07-17T03:43:03"/>
        <d v="2015-09-08T11:11:02"/>
        <d v="2014-12-08T06:00:00"/>
        <d v="2015-07-14T05:55:58"/>
        <d v="2015-04-06T03:30:58"/>
        <d v="2015-04-27T04:26:59"/>
        <d v="2015-06-07T12:33:59"/>
        <d v="2015-11-21T04:50:01"/>
        <d v="2015-07-21T03:41:02"/>
        <d v="2015-12-23T04:49:00"/>
        <d v="2015-06-16T18:20:01"/>
        <d v="2015-08-22T12:09:56"/>
        <d v="2015-05-10T15:47:57"/>
        <d v="2015-07-25T12:26:04"/>
        <d v="2015-10-21T18:39:01"/>
        <d v="2014-12-12T12:46:57"/>
        <d v="2015-11-09T04:20:04"/>
        <d v="2015-07-17T16:58:57"/>
        <d v="2015-04-24T13:21:04"/>
        <d v="2014-12-08T09:11:57"/>
        <d v="2015-12-22T11:37:58"/>
        <d v="2015-12-19T17:52:57"/>
        <d v="2014-12-10T03:37:00"/>
        <d v="2015-11-05T16:56:04"/>
        <d v="2015-12-07T04:36:03"/>
        <d v="2015-10-17T12:54:00"/>
        <d v="2015-08-23T18:47:57"/>
        <d v="2015-08-18T13:57:56"/>
        <d v="2014-12-12T11:34:57"/>
        <d v="2015-07-11T04:22:57"/>
        <d v="2015-06-20T01:22:57"/>
        <d v="2015-12-09T03:48:58"/>
        <d v="2015-06-25T05:08:01"/>
        <d v="2015-10-13T12:22:02"/>
        <d v="2015-09-05T05:25:00"/>
        <d v="2014-12-11T12:29:57"/>
        <d v="2015-07-23T04:23:57"/>
        <d v="2014-12-12T12:48:58"/>
        <d v="2015-07-29T17:13:03"/>
        <d v="2015-10-25T11:50:04"/>
        <d v="2015-12-03T02:19:58"/>
        <d v="2015-06-17T12:12:58"/>
        <d v="2014-12-15T19:24:58"/>
        <d v="2015-11-30T18:44:04"/>
        <d v="2014-12-14T19:57:56"/>
        <d v="2015-04-01T12:28:57"/>
        <d v="2015-06-01T03:00:00"/>
        <d v="2014-12-10T02:47:02"/>
        <d v="2015-06-02T02:47:02"/>
        <d v="2015-08-21T22:01:03"/>
        <d v="2014-12-05T12:09:04"/>
        <d v="2015-08-22T12:01:00"/>
        <d v="2015-06-18T14:09:01"/>
        <d v="2015-07-21T18:11:57"/>
        <d v="2015-05-21T11:34:57"/>
        <d v="2015-12-30T18:45:04"/>
        <d v="2015-12-15T11:13:03"/>
        <d v="2015-08-20T11:59:00"/>
        <d v="2015-08-21T03:51:59"/>
        <d v="2015-09-19T12:37:00"/>
        <d v="2015-07-28T12:07:03"/>
        <d v="2015-11-08T04:24:58"/>
        <d v="2014-12-13T11:13:03"/>
        <d v="2014-12-06T13:14:01"/>
        <d v="2015-06-13T13:27:59"/>
        <d v="2015-09-18T11:16:57"/>
        <d v="2015-09-26T10:25:58"/>
        <d v="2015-05-01T04:45:59"/>
        <d v="2015-07-05T11:33:04"/>
        <d v="2014-12-07T12:35:00"/>
        <d v="2015-01-29T14:25:00"/>
        <d v="2014-12-06T17:10:02"/>
        <d v="2014-12-12T02:23:00"/>
        <d v="2014-12-05T12:50:59"/>
        <d v="2014-12-08T04:13:00"/>
        <d v="2015-11-28T11:16:57"/>
        <d v="2015-07-22T12:49:58"/>
        <d v="2014-12-16T12:14:59"/>
        <d v="2015-06-10T17:38:59"/>
        <d v="2015-10-19T12:03:01"/>
        <d v="2015-12-01T03:18:00"/>
        <d v="2014-12-12T13:03:56"/>
        <d v="2015-11-26T04:16:02"/>
        <d v="2015-10-07T11:39:59"/>
        <d v="2015-09-11T03:59:02"/>
        <d v="2014-12-15T15:43:03"/>
        <d v="2015-05-03T17:19:58"/>
        <d v="2015-12-17T12:08:04"/>
        <d v="2015-08-23T17:08:01"/>
        <d v="2015-05-21T03:00:00"/>
        <d v="2015-07-08T18:31:58"/>
        <d v="2015-05-04T17:50:04"/>
        <d v="2015-01-05T05:20:59"/>
        <d v="2015-08-19T18:12:58"/>
        <d v="2014-12-12T20:00:58"/>
        <d v="2015-08-10T13:04:57"/>
        <d v="2015-07-19T21:26:04"/>
        <d v="2015-03-03T04:57:04"/>
        <d v="2015-12-18T20:41:00"/>
        <d v="2015-12-19T12:51:59"/>
        <d v="2015-06-23T09:26:04"/>
        <d v="2015-06-25T11:11:02"/>
        <d v="2015-09-02T16:37:03"/>
        <d v="2014-12-04T12:14:59"/>
        <d v="2014-12-10T04:44:59"/>
        <d v="2015-04-15T12:45:56"/>
        <d v="2015-08-27T19:21:56"/>
        <d v="2014-12-13T11:27:01"/>
        <d v="2015-04-20T17:55:58"/>
        <d v="2015-11-30T11:34:57"/>
        <d v="2014-12-15T10:31:00"/>
        <d v="2015-05-20T17:30:03"/>
        <d v="2015-08-11T12:30:58"/>
        <d v="2015-12-09T01:52:02"/>
        <d v="2015-07-07T10:49:00"/>
        <d v="2015-09-17T07:03:56"/>
        <d v="2015-12-18T11:38:59"/>
        <d v="2015-05-17T18:14:59"/>
        <d v="2015-09-14T12:33:59"/>
        <d v="2015-12-24T12:55:00"/>
        <d v="2014-12-12T18:03:01"/>
        <d v="2014-12-06T18:07:03"/>
        <d v="2014-12-14T12:55:00"/>
        <d v="2015-08-11T12:44:04"/>
        <d v="2014-12-12T07:50:01"/>
        <d v="2015-09-19T11:41:00"/>
        <d v="2015-09-12T22:56:04"/>
        <d v="2015-12-21T13:34:02"/>
        <d v="2014-12-10T12:27:04"/>
        <d v="2015-07-25T07:13:00"/>
        <d v="2015-09-18T11:52:57"/>
        <d v="2015-07-20T06:44:04"/>
        <d v="2015-07-10T05:27:01"/>
        <d v="2014-12-08T17:57:59"/>
        <d v="2015-07-18T13:32:01"/>
        <d v="2015-07-07T12:13:58"/>
        <d v="2015-12-25T04:22:57"/>
        <d v="2015-03-07T04:12:00"/>
        <d v="2015-06-04T03:50:59"/>
        <d v="2015-11-19T13:03:56"/>
        <d v="2015-08-14T10:57:56"/>
        <d v="2015-12-15T19:58:57"/>
        <d v="2015-12-01T17:41:00"/>
        <d v="2015-11-30T05:15:56"/>
        <d v="2014-12-15T12:07:03"/>
        <d v="2015-12-17T13:17:02"/>
        <d v="2015-08-06T05:28:02"/>
        <d v="2014-12-12T18:36:00"/>
        <d v="2015-04-18T12:17:00"/>
        <d v="2014-12-10T17:38:59"/>
        <d v="2014-12-11T02:55:58"/>
        <d v="2014-12-06T13:09:59"/>
        <d v="2014-12-03T19:19:03"/>
        <d v="2015-12-08T12:29:57"/>
        <d v="2015-06-05T04:57:04"/>
        <d v="2015-07-07T11:16:57"/>
        <d v="2015-09-14T03:37:00"/>
        <d v="2015-11-28T08:56:59"/>
        <d v="2014-12-15T12:42:03"/>
        <d v="2015-11-24T02:54:58"/>
        <d v="2015-08-20T11:35:57"/>
        <d v="2015-01-07T12:55:00"/>
        <d v="2015-11-26T10:41:57"/>
        <d v="2015-08-06T13:35:02"/>
        <d v="2015-08-28T03:42:03"/>
        <d v="2015-05-23T11:51:04"/>
        <d v="2014-12-11T05:12:03"/>
        <d v="2015-11-29T05:03:59"/>
        <d v="2015-12-01T00:25:03"/>
        <d v="2015-07-03T18:02:01"/>
        <d v="2015-09-08T16:08:59"/>
        <d v="2014-12-08T05:34:57"/>
        <d v="2014-12-09T04:45:59"/>
        <d v="2015-07-21T13:15:01"/>
        <d v="2015-10-24T07:08:59"/>
        <d v="2015-12-10T19:39:04"/>
        <d v="2015-09-02T00:58:02"/>
        <d v="2015-12-02T20:16:57"/>
        <d v="2015-11-28T11:50:04"/>
        <d v="2014-12-12T22:45:59"/>
        <d v="2015-07-04T02:15:04"/>
        <d v="2015-12-04T12:17:00"/>
        <d v="2014-12-08T13:21:56"/>
        <d v="2015-09-17T20:19:58"/>
        <d v="2015-04-29T18:04:02"/>
        <d v="2015-07-09T12:49:58"/>
        <d v="2014-12-10T12:30:58"/>
        <d v="2015-04-09T08:16:57"/>
        <d v="2015-08-17T02:15:56"/>
        <d v="2015-01-29T02:14:04"/>
        <d v="2015-01-04T12:03:01"/>
        <d v="2015-11-18T12:30:58"/>
        <d v="2015-07-11T11:30:03"/>
        <d v="2015-04-01T19:30:00"/>
        <d v="2015-06-01T17:26:01"/>
        <d v="2015-12-06T11:17:57"/>
        <d v="2014-12-10T11:56:59"/>
        <d v="2015-08-05T12:25:03"/>
        <d v="2015-11-19T23:55:58"/>
        <d v="2014-12-08T19:30:00"/>
        <d v="2015-12-19T17:50:04"/>
        <d v="2014-12-11T13:05:57"/>
        <d v="2015-11-29T12:21:01"/>
        <d v="2015-12-19T13:15:01"/>
        <d v="2015-05-15T03:32:59"/>
        <d v="2015-04-09T12:43:03"/>
        <d v="2015-08-28T11:07:00"/>
        <d v="2014-12-10T19:25:58"/>
        <d v="2015-12-04T17:15:56"/>
        <d v="2014-12-07T13:23:57"/>
        <d v="2015-12-19T13:11:00"/>
        <d v="2015-06-10T11:45:01"/>
        <d v="2014-12-04T17:54:58"/>
        <d v="2015-06-23T18:27:04"/>
        <d v="2014-12-08T19:45:59"/>
        <d v="2015-09-01T07:20:04"/>
        <d v="2015-07-07T13:08:59"/>
        <d v="2015-07-19T02:08:01"/>
        <d v="2015-06-12T19:38:04"/>
        <d v="2015-06-14T17:52:57"/>
        <d v="2015-12-22T11:42:00"/>
        <d v="2014-12-14T13:12:00"/>
        <d v="2015-10-03T09:08:04"/>
        <d v="2014-12-09T13:03:04"/>
        <d v="2015-12-08T11:33:04"/>
        <d v="2015-12-24T18:45:04"/>
        <d v="2015-11-12T16:36:03"/>
        <d v="2015-06-16T11:10:02"/>
        <d v="2015-09-12T12:08:04"/>
        <d v="2014-12-07T11:01:58"/>
        <d v="2015-12-07T12:21:01"/>
        <d v="2015-07-14T12:07:03"/>
        <d v="2015-06-05T07:37:03"/>
        <d v="2015-04-21T11:33:56"/>
        <d v="2015-12-11T04:32:01"/>
        <d v="2014-12-09T02:51:56"/>
        <d v="2015-03-02T18:35:00"/>
        <d v="2014-12-12T12:53:00"/>
        <d v="2015-06-03T13:06:58"/>
        <d v="2015-11-11T12:53:00"/>
        <d v="2015-11-25T22:39:04"/>
        <d v="2015-07-05T16:57:04"/>
        <d v="2015-06-13T13:23:57"/>
        <d v="2015-08-24T02:53:57"/>
        <d v="2015-05-23T14:25:00"/>
        <d v="2015-08-23T18:50:59"/>
        <d v="2015-07-27T11:03:59"/>
        <d v="2015-10-31T18:48:58"/>
        <d v="2015-09-20T15:45:04"/>
        <d v="2014-12-06T13:00:03"/>
        <d v="2015-06-03T11:06:00"/>
        <d v="2015-09-06T05:10:02"/>
        <d v="2015-08-23T03:12:58"/>
        <d v="2014-12-14T13:07:58"/>
        <d v="2015-12-10T12:20:01"/>
        <d v="2015-11-26T10:54:03"/>
        <d v="2014-12-11T13:21:56"/>
        <d v="2015-07-26T13:06:58"/>
        <d v="2015-06-03T02:38:59"/>
        <d v="2015-09-20T10:49:00"/>
        <d v="2015-07-12T01:33:01"/>
        <d v="2014-12-10T12:10:57"/>
        <d v="2014-12-12T10:20:04"/>
        <d v="2015-05-06T12:56:01"/>
        <d v="2015-07-30T10:58:57"/>
        <d v="2015-10-22T14:06:00"/>
        <d v="2015-07-01T04:35:02"/>
        <d v="2015-07-29T14:20:59"/>
        <d v="2015-10-03T18:03:01"/>
        <d v="2015-11-09T02:13:03"/>
        <d v="2015-03-05T12:48:58"/>
        <d v="2015-11-19T17:59:00"/>
        <d v="2014-12-11T20:26:01"/>
        <d v="2015-09-14T16:34:02"/>
        <d v="2014-12-14T17:37:58"/>
        <d v="2014-12-09T04:27:59"/>
        <d v="2015-08-06T03:49:58"/>
        <d v="2015-07-15T19:15:01"/>
        <d v="2015-06-23T03:49:58"/>
        <d v="2015-06-16T17:37:58"/>
        <d v="2015-12-15T17:51:56"/>
        <d v="2015-09-11T12:45:04"/>
        <d v="2014-12-11T11:39:59"/>
        <d v="2015-12-16T23:46:02"/>
        <d v="2015-12-15T12:32:59"/>
        <d v="2015-07-31T11:52:57"/>
        <d v="2015-11-20T20:06:00"/>
        <d v="2015-12-15T12:53:00"/>
        <d v="2015-11-10T12:56:01"/>
        <d v="2015-11-30T18:50:59"/>
        <d v="2015-02-25T03:45:04"/>
        <d v="2014-12-13T04:32:01"/>
        <d v="2015-06-12T11:07:00"/>
        <d v="2015-09-25T17:27:01"/>
        <d v="2015-12-26T18:09:56"/>
        <d v="2015-12-02T10:56:04"/>
        <d v="2015-07-14T01:40:57"/>
        <d v="2015-12-24T12:51:59"/>
        <d v="2015-12-09T12:02:01"/>
        <d v="2015-10-02T18:07:03"/>
        <d v="2015-10-05T03:45:04"/>
        <d v="2015-10-15T13:15:01"/>
        <d v="2015-06-15T12:45:04"/>
        <d v="2015-08-06T18:15:59"/>
        <d v="2014-12-08T19:15:01"/>
        <d v="2015-09-03T12:12:58"/>
        <d v="2015-11-24T12:03:01"/>
        <d v="2015-06-14T02:49:03"/>
        <d v="2015-09-01T21:13:58"/>
        <d v="2015-06-22T03:13:58"/>
        <d v="2015-12-24T17:51:04"/>
        <d v="2015-12-23T11:18:58"/>
        <d v="2015-12-17T12:30:58"/>
        <d v="2015-12-06T12:08:04"/>
        <d v="2014-12-08T21:02:01"/>
        <d v="2015-10-07T06:38:01"/>
        <d v="2015-09-30T11:51:56"/>
        <d v="2015-01-23T13:24:58"/>
        <d v="2015-01-08T18:45:04"/>
        <d v="2015-06-05T01:47:00"/>
        <d v="2015-12-21T02:28:02"/>
        <d v="2015-05-29T12:41:02"/>
        <d v="2015-06-23T20:14:04"/>
        <d v="2015-12-17T18:49:58"/>
        <d v="2015-04-08T11:33:56"/>
        <d v="2015-06-11T11:28:02"/>
        <d v="2015-11-24T13:26:59"/>
        <d v="2015-12-07T12:28:57"/>
        <d v="2015-07-25T11:48:03"/>
        <d v="2015-03-22T03:35:00"/>
        <d v="2014-12-13T17:57:59"/>
        <d v="2015-08-15T12:03:01"/>
        <d v="2015-05-14T18:22:02"/>
        <d v="2015-11-24T22:33:01"/>
        <d v="2015-12-14T17:30:03"/>
        <d v="2015-12-04T05:45:01"/>
        <d v="2015-07-08T03:18:00"/>
        <d v="2015-11-26T11:54:58"/>
        <d v="2015-12-23T02:47:02"/>
        <d v="2015-12-13T17:03:59"/>
        <d v="2015-07-29T17:52:57"/>
        <d v="2015-06-18T14:08:01"/>
        <d v="2014-12-11T03:07:03"/>
        <d v="2014-12-06T02:52:57"/>
        <d v="2015-06-25T12:05:02"/>
        <d v="2015-08-31T16:08:59"/>
        <d v="2015-09-15T13:25:58"/>
        <d v="2015-12-11T18:48:58"/>
        <d v="2015-03-24T03:14:59"/>
        <d v="2015-12-02T11:53:57"/>
        <d v="2015-07-04T13:21:04"/>
        <d v="2015-07-23T11:51:56"/>
        <d v="2014-12-11T11:05:00"/>
        <d v="2015-12-04T04:54:03"/>
        <d v="2015-12-19T11:30:03"/>
        <d v="2014-12-07T17:21:59"/>
        <d v="2015-08-28T03:58:02"/>
        <d v="2015-09-16T22:53:02"/>
        <d v="2015-04-11T22:26:59"/>
        <d v="2015-06-04T17:47:02"/>
        <d v="2015-08-22T02:35:57"/>
        <d v="2015-07-22T04:05:57"/>
        <d v="2014-12-09T10:32:01"/>
        <d v="2015-12-17T04:39:04"/>
        <d v="2014-12-06T13:07:58"/>
        <d v="2015-09-14T11:29:02"/>
        <d v="2014-12-06T04:44:59"/>
        <d v="2015-12-17T12:54:00"/>
        <d v="2015-02-01T17:42:00"/>
        <d v="2014-12-07T05:07:00"/>
        <d v="2015-04-02T12:07:03"/>
        <d v="2015-11-26T04:09:59"/>
        <d v="2015-07-12T12:58:02"/>
        <d v="2015-12-01T18:39:01"/>
        <d v="2015-02-10T17:09:01"/>
        <d v="2015-08-28T05:41:00"/>
        <d v="2015-07-27T11:01:58"/>
        <d v="2015-12-15T04:45:59"/>
        <d v="2014-12-06T03:15:59"/>
        <d v="2015-06-20T12:53:00"/>
        <d v="2015-07-12T18:45:56"/>
        <d v="2014-12-14T11:47:02"/>
        <d v="2015-07-06T02:19:58"/>
        <d v="2014-12-05T11:32:04"/>
        <d v="2015-12-14T12:14:59"/>
        <d v="2014-12-09T02:59:00"/>
        <d v="2014-12-06T12:48:58"/>
        <d v="2015-11-24T12:09:04"/>
        <d v="2015-12-24T17:34:57"/>
        <d v="2015-07-04T02:24:00"/>
        <d v="2015-08-20T17:09:01"/>
        <d v="2014-12-12T02:10:02"/>
        <d v="2015-08-24T03:43:03"/>
        <d v="2015-12-09T04:37:03"/>
        <d v="2014-12-10T05:10:02"/>
        <d v="2015-08-18T19:01:03"/>
        <d v="2015-08-19T12:31:58"/>
        <d v="2015-12-21T02:17:57"/>
        <d v="2015-09-09T02:12:03"/>
        <d v="2015-12-13T19:31:00"/>
        <d v="2015-12-17T07:48:00"/>
        <d v="2015-07-24T13:36:03"/>
        <d v="2014-12-10T14:55:58"/>
        <d v="2015-08-21T11:57:59"/>
        <d v="2015-07-05T13:29:00"/>
        <d v="2014-12-10T04:39:56"/>
        <d v="2015-05-18T04:17:02"/>
        <d v="2015-06-28T11:15:04"/>
        <d v="2015-07-11T15:33:59"/>
        <d v="2015-07-29T09:45:56"/>
        <d v="2015-06-20T05:50:04"/>
        <d v="2015-08-13T02:13:03"/>
        <d v="2015-06-19T13:27:59"/>
        <d v="2014-12-09T10:53:02"/>
        <d v="2015-09-01T11:36:58"/>
        <d v="2015-05-16T16:38:04"/>
        <d v="2015-08-30T11:37:58"/>
        <d v="2015-08-18T13:13:00"/>
        <d v="2015-11-14T11:29:02"/>
        <d v="2015-10-26T05:28:02"/>
        <d v="2015-12-06T17:47:02"/>
        <d v="2014-12-08T12:58:02"/>
        <d v="2015-06-17T03:38:01"/>
        <d v="2015-08-16T12:41:02"/>
        <d v="2015-03-16T12:14:59"/>
        <d v="2015-07-17T19:08:59"/>
        <d v="2014-12-06T04:35:02"/>
        <d v="2015-10-01T15:20:01"/>
        <d v="2015-12-25T05:23:00"/>
        <d v="2015-11-25T15:56:01"/>
        <d v="2015-12-11T12:41:02"/>
        <d v="2015-06-22T13:03:56"/>
        <d v="2015-12-16T10:24:58"/>
        <d v="2014-12-12T11:49:03"/>
        <d v="2014-12-06T11:06:00"/>
        <d v="2015-06-16T03:11:57"/>
        <d v="2015-06-01T01:41:57"/>
        <d v="2014-12-11T03:36:00"/>
        <d v="2014-12-06T11:36:58"/>
        <d v="2015-07-05T13:01:03"/>
        <d v="2015-01-07T13:37:03"/>
        <d v="2015-06-22T11:26:01"/>
        <d v="2015-10-17T13:27:59"/>
        <d v="2014-12-07T10:39:56"/>
        <d v="2015-08-18T17:50:04"/>
        <d v="2015-08-20T12:49:58"/>
        <d v="2014-12-10T18:05:02"/>
        <d v="2015-06-26T03:23:02"/>
        <d v="2015-07-23T17:56:59"/>
        <d v="2015-06-20T05:01:58"/>
        <d v="2015-07-09T12:48:58"/>
        <d v="2015-07-06T02:48:03"/>
        <d v="2015-12-06T17:21:59"/>
        <d v="2015-06-19T11:50:04"/>
        <d v="2014-12-13T12:46:57"/>
        <d v="2014-12-14T17:54:58"/>
        <d v="2014-12-07T03:26:04"/>
        <d v="2015-05-31T11:38:59"/>
        <d v="2015-11-26T12:37:00"/>
        <d v="2015-12-18T19:09:59"/>
        <d v="2015-07-29T11:25:00"/>
        <d v="2015-09-02T11:44:01"/>
        <d v="2015-10-07T14:07:00"/>
        <d v="2015-01-25T11:15:56"/>
        <d v="2015-09-14T15:38:01"/>
        <d v="2015-10-09T04:55:03"/>
        <d v="2015-12-21T00:29:57"/>
        <d v="2015-05-02T11:00:58"/>
        <d v="2015-11-07T17:25:00"/>
        <d v="2014-12-09T11:55:58"/>
        <d v="2014-12-16T11:47:02"/>
        <d v="2015-07-26T00:58:02"/>
        <d v="2015-11-29T12:03:01"/>
        <d v="2014-12-11T03:32:59"/>
        <d v="2015-03-10T12:39:01"/>
        <d v="2014-12-07T19:16:02"/>
        <d v="2015-06-03T11:24:00"/>
        <d v="2015-12-04T03:59:02"/>
        <d v="2015-03-03T12:01:00"/>
        <d v="2014-12-08T11:19:58"/>
        <d v="2015-12-08T17:23:00"/>
        <d v="2015-12-14T03:08:04"/>
        <d v="2015-07-31T10:37:03"/>
        <d v="2015-09-13T17:37:58"/>
        <d v="2015-12-04T03:47:57"/>
        <d v="2015-11-08T18:39:01"/>
        <d v="2015-05-04T14:03:59"/>
        <d v="2015-11-01T18:43:03"/>
        <d v="2015-12-02T11:30:03"/>
        <d v="2015-09-10T05:23:00"/>
        <d v="2014-12-13T16:39:56"/>
        <d v="2015-05-12T12:25:03"/>
        <d v="2015-12-05T17:50:04"/>
        <d v="2015-07-29T16:19:03"/>
        <d v="2015-08-31T12:45:56"/>
        <d v="2014-12-11T17:50:04"/>
        <d v="2015-11-26T03:27:56"/>
        <d v="2015-04-16T12:29:57"/>
        <d v="2015-06-30T17:41:00"/>
        <d v="2015-11-29T13:07:58"/>
        <d v="2015-09-01T10:16:02"/>
        <d v="2015-05-14T13:16:02"/>
        <d v="2015-12-14T12:25:03"/>
        <d v="2014-12-10T11:47:02"/>
        <d v="2015-06-11T03:48:58"/>
        <d v="2015-11-29T22:57:04"/>
        <d v="2015-12-10T12:47:57"/>
        <d v="2014-12-14T10:58:57"/>
        <d v="2015-02-03T18:14:59"/>
        <d v="2014-12-11T04:25:58"/>
        <d v="2015-06-16T22:17:02"/>
        <d v="2015-12-19T05:20:59"/>
        <d v="2015-03-20T13:13:00"/>
        <d v="2014-12-08T18:50:59"/>
        <d v="2015-07-19T05:07:00"/>
        <d v="2014-12-09T13:00:03"/>
        <d v="2015-11-25T11:31:03"/>
        <d v="2014-12-11T05:09:01"/>
        <d v="2015-07-31T12:26:04"/>
        <d v="2015-08-12T12:45:56"/>
        <d v="2015-07-10T19:27:59"/>
        <d v="2015-12-14T12:05:02"/>
        <d v="2014-12-10T03:22:02"/>
        <d v="2015-01-01T12:53:00"/>
        <d v="2015-06-03T12:03:01"/>
        <d v="2014-12-05T10:39:04"/>
        <d v="2015-07-14T16:17:02"/>
        <d v="2015-10-01T12:53:00"/>
        <d v="2015-12-27T12:40:02"/>
        <d v="2015-12-08T09:51:59"/>
        <d v="2015-11-24T12:35:00"/>
        <d v="2015-12-14T11:49:03"/>
        <d v="2015-07-06T18:14:59"/>
        <d v="2015-04-06T12:05:02"/>
        <d v="2015-08-01T14:18:58"/>
        <d v="2014-12-09T05:26:01"/>
        <d v="2014-12-10T02:17:57"/>
        <d v="2015-10-24T11:46:02"/>
        <d v="2015-10-21T12:03:01"/>
        <d v="2015-06-08T21:09:04"/>
        <d v="2015-12-14T18:14:59"/>
        <d v="2015-11-15T01:38:04"/>
        <d v="2015-07-14T13:25:58"/>
        <d v="2015-11-25T11:34:57"/>
        <d v="2015-09-14T05:15:56"/>
        <d v="2015-07-31T04:44:59"/>
        <d v="2015-07-21T11:33:04"/>
        <d v="2015-11-26T11:30:03"/>
        <d v="2015-08-27T11:56:59"/>
        <d v="2015-12-08T12:07:03"/>
        <d v="2015-08-01T03:19:00"/>
        <d v="2015-09-15T12:12:58"/>
        <d v="2015-11-29T12:15:59"/>
        <d v="2015-08-01T18:04:02"/>
        <d v="2015-10-31T16:47:00"/>
        <d v="2015-10-10T16:54:03"/>
        <d v="2015-07-13T08:32:04"/>
        <d v="2015-07-20T17:44:01"/>
        <d v="2015-11-25T02:28:02"/>
        <d v="2015-12-22T07:55:03"/>
        <d v="2015-12-16T17:15:56"/>
        <d v="2014-12-11T12:56:01"/>
        <d v="2015-12-11T13:45:59"/>
        <d v="2015-09-22T21:57:01"/>
        <d v="2014-12-07T00:14:59"/>
        <d v="2015-11-25T15:21:01"/>
        <d v="2015-12-08T10:56:04"/>
        <d v="2014-12-12T19:04:57"/>
        <d v="2015-09-05T13:36:03"/>
        <d v="2015-11-02T03:09:56"/>
        <d v="2015-10-18T18:28:57"/>
        <d v="2015-09-06T12:15:59"/>
        <d v="2015-08-28T11:34:57"/>
        <d v="2014-12-12T12:47:57"/>
        <d v="2015-11-24T12:12:58"/>
        <d v="2015-10-01T08:16:57"/>
        <d v="2015-06-19T13:02:04"/>
        <d v="2014-12-13T11:52:57"/>
        <d v="2015-08-05T17:46:02"/>
        <d v="2015-06-03T04:33:01"/>
        <d v="2015-07-09T12:46:57"/>
        <d v="2015-12-18T15:15:59"/>
        <d v="2015-09-28T13:03:56"/>
        <d v="2015-09-20T00:40:02"/>
        <d v="2015-07-01T19:04:57"/>
        <d v="2015-12-04T11:49:03"/>
        <d v="2015-01-05T20:43:00"/>
        <d v="2015-08-01T13:04:57"/>
        <d v="2015-12-12T05:09:01"/>
        <d v="2014-12-06T17:34:57"/>
        <d v="2015-12-19T12:15:59"/>
        <d v="2015-02-09T04:06:58"/>
        <d v="2015-04-20T05:14:04"/>
        <d v="2015-07-25T12:38:01"/>
        <d v="2015-06-06T22:15:01"/>
        <d v="2015-05-14T12:09:56"/>
        <d v="2015-08-29T12:04:02"/>
        <d v="2014-12-04T02:18:58"/>
        <d v="2014-12-10T17:20:59"/>
        <d v="2015-03-13T17:42:00"/>
        <d v="2015-12-06T17:03:59"/>
        <d v="2015-07-05T18:13:58"/>
        <d v="2015-12-18T12:10:57"/>
        <d v="2014-12-11T03:27:04"/>
        <d v="2015-06-24T10:27:59"/>
        <d v="2014-12-14T05:20:59"/>
        <d v="2015-12-18T03:47:57"/>
        <d v="2014-12-15T03:11:57"/>
        <d v="2015-12-11T04:40:57"/>
        <d v="2015-09-07T19:20:04"/>
        <d v="2015-11-15T23:56:59"/>
        <d v="2015-09-08T04:14:01"/>
        <d v="2015-07-23T02:32:04"/>
        <d v="2015-12-02T03:36:00"/>
        <d v="2014-12-16T05:15:56"/>
        <d v="2015-02-11T17:33:56"/>
        <d v="2014-12-09T12:49:58"/>
        <d v="2015-07-16T12:00:00"/>
        <d v="2015-06-02T13:05:57"/>
        <d v="2014-12-03T14:49:03"/>
        <d v="2015-06-08T04:41:57"/>
        <d v="2015-05-31T19:57:56"/>
        <d v="2015-11-28T03:11:57"/>
        <d v="2015-12-10T09:43:03"/>
        <d v="2014-12-12T10:51:01"/>
        <d v="2015-09-09T02:39:59"/>
        <d v="2015-11-24T11:08:01"/>
        <d v="2015-09-27T06:37:00"/>
        <d v="2014-12-07T05:01:58"/>
        <d v="2015-12-20T03:06:03"/>
        <d v="2015-12-18T11:15:04"/>
        <d v="2015-09-09T17:15:56"/>
        <d v="2015-06-13T18:40:02"/>
        <d v="2015-11-28T23:01:58"/>
        <d v="2015-12-15T03:51:59"/>
        <d v="2015-06-01T10:24:58"/>
        <d v="2015-12-10T10:09:59"/>
        <d v="2015-09-20T12:50:59"/>
        <d v="2015-12-11T02:29:02"/>
        <d v="2015-07-20T03:37:00"/>
        <d v="2015-11-20T12:01:00"/>
        <d v="2015-08-31T18:04:02"/>
        <d v="2015-12-20T11:31:03"/>
        <d v="2015-12-18T11:02:59"/>
        <d v="2015-11-19T12:43:03"/>
        <d v="2014-12-09T19:31:00"/>
        <d v="2015-12-20T04:41:57"/>
        <d v="2015-08-17T04:48:00"/>
        <d v="2015-08-17T05:34:57"/>
        <d v="2014-12-12T09:27:56"/>
        <d v="2014-12-05T13:16:02"/>
        <d v="2015-12-05T11:51:04"/>
        <d v="2014-12-05T04:54:03"/>
        <d v="2015-12-10T11:38:59"/>
        <d v="2015-06-23T20:12:03"/>
        <d v="2015-11-16T17:36:58"/>
        <d v="2015-03-10T11:27:01"/>
        <d v="2015-11-23T21:59:02"/>
        <d v="2015-11-29T12:43:03"/>
        <d v="2015-08-05T11:54:58"/>
        <d v="2015-11-03T03:30:58"/>
        <d v="2014-12-10T17:41:00"/>
        <d v="2015-11-26T11:41:00"/>
        <d v="2015-08-18T04:21:04"/>
        <d v="2014-12-18T13:03:04"/>
        <d v="2014-12-10T11:30:03"/>
        <d v="2014-12-08T03:32:59"/>
        <d v="2014-12-16T17:54:58"/>
        <d v="2015-11-25T18:24:03"/>
        <d v="2015-06-02T04:57:04"/>
        <d v="2015-10-02T03:45:04"/>
        <d v="2015-08-21T04:58:57"/>
        <d v="2015-07-24T12:11:57"/>
        <d v="2015-12-21T10:12:00"/>
        <d v="2015-10-29T04:35:02"/>
        <d v="2014-12-09T05:23:00"/>
        <d v="2015-12-21T13:53:02"/>
        <d v="2014-12-06T18:44:04"/>
        <d v="2015-03-05T13:17:02"/>
        <d v="2015-12-03T03:29:57"/>
        <d v="2014-12-11T12:08:04"/>
        <d v="2015-12-14T05:21:59"/>
        <d v="2015-12-13T12:49:58"/>
        <d v="2015-05-12T13:16:02"/>
        <d v="2015-12-25T16:57:04"/>
        <d v="2014-12-07T04:26:59"/>
        <d v="2014-12-11T12:12:58"/>
        <d v="2015-03-05T11:36:58"/>
        <d v="2015-07-12T12:41:02"/>
        <d v="2014-12-09T03:33:59"/>
        <d v="2014-12-08T19:54:03"/>
        <d v="2014-12-10T04:17:02"/>
        <d v="2015-12-03T16:42:58"/>
        <d v="2015-12-07T12:51:59"/>
        <d v="2015-08-13T12:42:03"/>
        <d v="2015-09-06T11:49:03"/>
        <d v="2015-09-15T07:32:01"/>
        <d v="2015-12-02T12:33:59"/>
        <d v="2015-11-27T12:50:59"/>
        <d v="2015-12-25T11:49:03"/>
        <d v="2015-06-30T12:01:00"/>
        <d v="2015-05-27T11:43:00"/>
        <d v="2015-01-16T12:05:02"/>
        <d v="2015-04-03T18:27:56"/>
        <d v="2015-11-30T13:02:04"/>
        <d v="2015-08-15T17:20:59"/>
        <d v="2015-11-21T03:04:02"/>
        <d v="2014-12-08T12:47:57"/>
        <d v="2015-06-07T12:47:57"/>
        <d v="2015-08-21T17:51:04"/>
        <d v="2015-08-19T16:14:01"/>
        <d v="2015-09-20T13:01:03"/>
        <d v="2015-06-12T13:03:56"/>
        <d v="2014-12-15T03:22:02"/>
        <d v="2015-11-28T11:18:58"/>
        <d v="2015-12-09T05:21:59"/>
        <d v="2015-08-29T04:39:56"/>
        <d v="2014-12-11T12:28:57"/>
        <d v="2015-09-14T11:09:01"/>
        <d v="2015-07-30T11:54:58"/>
        <d v="2015-05-30T12:06:03"/>
        <d v="2015-12-25T01:29:00"/>
        <d v="2015-06-06T18:28:57"/>
        <d v="2015-03-16T12:02:01"/>
        <d v="2015-11-29T11:24:00"/>
        <d v="2015-08-29T04:48:00"/>
        <d v="2015-09-12T03:27:56"/>
        <d v="2015-12-04T03:15:59"/>
        <d v="2015-07-14T17:56:59"/>
        <d v="2014-12-10T22:51:01"/>
        <d v="2015-04-29T14:01:58"/>
        <d v="2015-08-07T02:51:04"/>
        <d v="2014-12-09T22:23:57"/>
        <d v="2014-12-12T11:51:56"/>
        <d v="2015-09-06T18:07:03"/>
        <d v="2014-12-05T12:48:58"/>
        <d v="2014-12-03T11:55:58"/>
        <d v="2015-11-27T11:47:02"/>
        <d v="2015-12-21T11:59:00"/>
        <d v="2014-12-10T05:07:00"/>
        <d v="2015-10-17T17:15:04"/>
        <d v="2015-10-04T05:31:03"/>
        <d v="2014-12-17T03:58:02"/>
        <d v="2015-04-20T12:28:57"/>
        <d v="2014-12-08T05:16:57"/>
        <d v="2015-11-04T11:28:02"/>
        <d v="2015-01-19T13:12:00"/>
        <d v="2015-12-11T18:58:02"/>
        <d v="2015-12-12T05:07:00"/>
        <d v="2015-01-26T04:51:01"/>
        <d v="2015-07-06T09:08:04"/>
        <d v="2015-10-20T18:08:04"/>
        <d v="2015-12-19T11:55:58"/>
        <d v="2015-05-02T13:32:01"/>
        <d v="2015-06-11T12:55:00"/>
        <d v="2014-12-09T12:53:00"/>
        <d v="2014-12-10T13:59:57"/>
        <d v="2014-12-08T17:34:57"/>
        <d v="2015-12-24T13:13:00"/>
        <d v="2015-11-01T17:48:03"/>
        <d v="2014-12-17T18:09:04"/>
        <d v="2015-12-07T03:00:00"/>
        <d v="2015-11-03T04:58:57"/>
        <d v="2015-05-10T05:09:01"/>
        <d v="2015-10-28T12:40:02"/>
        <d v="2015-06-17T17:15:56"/>
        <d v="2014-12-10T19:21:56"/>
        <d v="2015-05-08T12:27:56"/>
        <d v="2015-07-04T17:09:01"/>
        <d v="2014-12-13T12:26:04"/>
        <d v="2014-12-09T11:30:03"/>
        <d v="2015-08-04T19:16:02"/>
        <d v="2014-12-05T17:05:00"/>
        <d v="2015-07-03T11:36:58"/>
        <d v="2015-08-26T11:41:00"/>
        <d v="2015-12-03T00:02:01"/>
        <d v="2014-12-04T05:37:58"/>
        <d v="2014-12-05T02:25:00"/>
        <d v="2015-12-15T13:04:57"/>
        <d v="2015-08-28T13:13:00"/>
        <d v="2015-06-12T10:27:59"/>
        <d v="2015-03-19T11:10:02"/>
        <d v="2015-07-20T17:49:03"/>
        <d v="2015-06-25T19:56:04"/>
        <d v="2014-12-11T02:30:03"/>
        <d v="2014-12-14T18:32:59"/>
        <d v="2015-08-18T07:45:59"/>
        <d v="2015-09-12T09:25:03"/>
        <d v="2015-01-09T04:36:03"/>
        <d v="2015-12-05T07:29:00"/>
        <d v="2014-12-06T18:41:02"/>
        <d v="2014-12-12T11:24:00"/>
        <d v="2015-07-31T17:35:57"/>
        <d v="2015-12-07T19:52:02"/>
        <d v="2014-12-04T17:46:02"/>
        <d v="2014-12-09T18:27:04"/>
        <d v="2015-08-16T10:27:59"/>
        <d v="2014-12-14T12:23:02"/>
        <d v="2015-01-07T13:03:56"/>
        <d v="2015-09-19T09:53:00"/>
        <d v="2015-08-09T11:19:58"/>
        <d v="2015-05-09T11:59:00"/>
        <d v="2015-03-05T13:00:03"/>
        <d v="2015-06-20T16:42:58"/>
        <d v="2015-12-08T03:24:03"/>
        <d v="2015-01-18T12:31:58"/>
        <d v="2015-03-08T12:11:57"/>
        <d v="2015-07-01T03:01:00"/>
        <d v="2015-11-12T13:07:58"/>
        <d v="2014-12-08T00:56:01"/>
        <d v="2014-12-09T11:42:00"/>
        <d v="2015-08-21T16:36:03"/>
        <d v="2015-11-03T17:45:01"/>
        <d v="2014-12-13T22:39:04"/>
        <d v="2015-07-10T04:32:01"/>
        <d v="2015-07-14T11:16:57"/>
        <d v="2015-04-18T13:30:00"/>
        <d v="2014-12-11T05:28:02"/>
        <d v="2015-09-12T12:20:01"/>
        <d v="2015-12-16T04:31:00"/>
        <d v="2015-08-06T02:55:58"/>
        <d v="2014-12-15T11:15:04"/>
        <d v="2014-12-13T18:17:00"/>
        <d v="2015-12-10T10:42:58"/>
        <d v="2015-08-04T17:37:58"/>
        <d v="2014-12-01T14:01:58"/>
        <d v="2015-10-16T13:21:56"/>
        <d v="2014-12-05T05:31:03"/>
        <d v="2015-12-15T07:12:00"/>
        <d v="2015-12-22T16:51:01"/>
        <d v="2014-12-05T10:42:58"/>
        <d v="2015-11-25T03:44:04"/>
        <d v="2015-09-19T12:55:00"/>
        <d v="2015-04-26T04:34:02"/>
        <d v="2015-07-30T03:44:04"/>
        <d v="2014-12-11T18:08:04"/>
        <d v="2015-03-28T12:26:04"/>
        <d v="2015-10-13T08:54:58"/>
        <d v="2015-08-14T13:05:57"/>
        <d v="2015-04-11T18:00:00"/>
        <d v="2015-06-25T17:54:58"/>
        <d v="2015-05-19T02:37:58"/>
        <d v="2015-08-29T11:45:01"/>
        <d v="2015-07-19T07:15:01"/>
        <d v="2015-08-12T03:19:00"/>
        <d v="2015-08-02T02:46:02"/>
        <d v="2015-12-18T03:48:58"/>
        <d v="2015-11-24T11:29:02"/>
        <d v="2015-08-31T11:33:04"/>
        <d v="2015-09-12T12:25:03"/>
        <d v="2015-08-07T13:09:59"/>
        <d v="2014-12-08T19:32:01"/>
        <d v="2015-12-13T21:59:02"/>
        <d v="2015-08-23T12:41:02"/>
        <d v="2015-06-07T04:40:57"/>
        <d v="2015-11-01T14:24:00"/>
        <d v="2015-12-20T18:27:56"/>
        <d v="2015-08-30T18:31:58"/>
        <d v="2015-10-25T12:26:04"/>
        <d v="2015-05-26T12:57:01"/>
        <d v="2015-09-13T03:53:00"/>
        <d v="2015-09-11T18:10:57"/>
        <d v="2015-08-09T12:09:04"/>
        <d v="2015-12-04T14:20:59"/>
        <d v="2015-05-06T03:37:00"/>
        <d v="2015-11-14T11:39:59"/>
        <d v="2015-05-20T12:57:01"/>
        <d v="2015-12-01T07:08:59"/>
        <d v="2015-07-05T17:29:02"/>
        <d v="2015-12-16T11:43:00"/>
        <d v="2015-06-20T17:39:59"/>
        <d v="2015-09-27T03:45:56"/>
        <d v="2015-02-25T12:15:59"/>
        <d v="2015-07-26T12:31:58"/>
        <d v="2015-09-15T11:16:57"/>
        <d v="2014-12-12T19:20:04"/>
        <d v="2015-08-04T02:15:04"/>
        <d v="2015-11-25T12:48:58"/>
        <d v="2015-09-15T12:09:04"/>
        <d v="2015-05-03T05:02:59"/>
        <d v="2015-04-23T13:32:01"/>
        <d v="2015-04-06T07:15:01"/>
        <d v="2015-07-26T13:04:57"/>
        <d v="2015-12-23T04:50:01"/>
        <d v="2014-12-10T12:35:00"/>
        <d v="2015-08-12T18:57:01"/>
        <d v="2015-12-04T11:08:01"/>
        <d v="2014-12-12T00:27:04"/>
        <d v="2015-04-10T11:10:02"/>
        <d v="2014-12-14T02:20:59"/>
        <d v="2015-10-31T12:41:02"/>
        <d v="2015-04-19T13:14:01"/>
        <d v="2015-10-17T02:37:58"/>
        <d v="2014-12-13T04:22:57"/>
        <d v="2015-12-01T18:07:03"/>
        <d v="2015-09-27T02:20:59"/>
        <d v="2015-10-16T22:15:01"/>
        <d v="2015-11-05T12:39:01"/>
        <d v="2015-10-15T18:01:00"/>
        <d v="2014-12-10T11:28:02"/>
        <d v="2015-10-25T10:03:56"/>
        <d v="2014-12-11T03:57:01"/>
        <d v="2015-08-26T02:36:58"/>
        <d v="2015-11-30T09:33:59"/>
        <d v="2015-08-24T12:17:00"/>
        <d v="2015-05-30T22:36:03"/>
        <d v="2015-11-30T17:51:56"/>
        <d v="2015-05-23T02:51:56"/>
        <d v="2015-07-15T10:58:57"/>
        <d v="2015-09-25T17:19:58"/>
        <d v="2015-07-11T12:25:03"/>
        <d v="2015-12-10T11:10:02"/>
        <d v="2015-05-28T18:49:58"/>
        <d v="2015-09-03T18:27:56"/>
        <d v="2015-12-08T12:09:56"/>
        <d v="2015-12-25T03:42:03"/>
        <d v="2015-02-09T02:51:04"/>
        <d v="2015-11-30T12:27:04"/>
        <d v="2015-12-09T14:50:04"/>
        <d v="2015-08-19T12:02:01"/>
        <d v="2015-11-23T17:11:02"/>
        <d v="2015-12-12T12:35:00"/>
        <d v="2015-10-03T12:44:04"/>
        <d v="2015-07-10T12:14:59"/>
        <d v="2015-12-23T11:34:57"/>
        <d v="2014-12-08T18:03:01"/>
        <d v="2015-07-03T12:23:02"/>
        <d v="2015-07-21T22:02:04"/>
        <d v="2015-12-18T18:29:57"/>
        <d v="2014-12-10T01:11:00"/>
        <d v="2014-12-08T19:39:04"/>
        <d v="2015-08-03T22:11:00"/>
        <d v="2015-12-24T12:17:00"/>
        <d v="2015-10-04T19:14:01"/>
        <d v="2015-07-24T11:25:00"/>
        <d v="2015-05-15T18:32:59"/>
        <d v="2015-12-07T18:43:03"/>
        <d v="2014-12-15T11:56:59"/>
        <d v="2015-12-19T04:29:00"/>
        <d v="2014-12-11T05:23:00"/>
        <d v="2014-12-11T18:18:00"/>
        <d v="2015-10-24T19:54:03"/>
        <d v="2015-09-08T03:53:00"/>
        <d v="2015-05-07T15:54:00"/>
        <d v="2015-01-24T02:02:59"/>
        <d v="2015-09-29T11:30:03"/>
        <d v="2015-09-09T03:27:56"/>
        <d v="2015-12-20T03:28:57"/>
        <d v="2015-12-21T18:45:04"/>
        <d v="2015-05-11T05:11:02"/>
        <d v="2015-06-15T03:40:02"/>
        <d v="2015-08-06T11:45:01"/>
        <d v="2015-04-28T04:30:00"/>
        <d v="2014-12-10T14:25:00"/>
        <d v="2015-12-19T03:21:01"/>
        <d v="2015-10-29T17:23:00"/>
        <d v="2015-12-18T17:27:01"/>
        <d v="2015-10-22T12:36:00"/>
        <d v="2014-12-11T17:53:57"/>
        <d v="2015-06-09T03:45:04"/>
        <d v="2014-12-14T20:01:58"/>
        <d v="2015-11-26T05:27:01"/>
        <d v="2015-04-22T10:24:58"/>
        <d v="2015-09-06T03:51:59"/>
        <d v="2015-07-23T10:53:02"/>
        <d v="2015-12-12T12:27:04"/>
        <d v="2015-08-14T17:51:04"/>
        <d v="2015-06-05T05:19:58"/>
        <d v="2015-07-13T09:50:59"/>
        <d v="2015-12-22T02:50:04"/>
        <d v="2014-12-06T11:59:00"/>
        <d v="2015-12-09T18:32:59"/>
        <d v="2015-11-28T11:15:56"/>
        <d v="2015-10-04T04:15:01"/>
        <d v="2015-06-16T04:01:03"/>
        <d v="2015-07-27T12:50:59"/>
        <d v="2015-12-18T04:26:59"/>
        <d v="2015-10-18T04:32:01"/>
        <d v="2015-05-05T11:11:02"/>
        <d v="2015-09-13T18:19:00"/>
        <d v="2015-06-04T11:55:58"/>
        <d v="2015-12-24T03:38:01"/>
        <d v="2015-06-02T11:57:59"/>
        <d v="2014-12-09T00:29:57"/>
        <d v="2015-04-02T12:30:58"/>
        <d v="2014-12-05T02:38:59"/>
        <d v="2015-12-30T03:32:59"/>
        <d v="2015-10-29T11:19:58"/>
        <d v="2014-12-15T03:21:01"/>
        <d v="2014-12-04T13:15:01"/>
        <d v="2014-12-11T12:24:03"/>
        <d v="2015-11-27T09:19:00"/>
        <d v="2014-12-11T11:25:00"/>
        <d v="2014-12-06T13:39:56"/>
        <d v="2014-12-09T12:30:58"/>
        <d v="2014-12-10T12:13:58"/>
        <d v="2015-06-28T19:03:56"/>
        <d v="2015-05-25T04:14:01"/>
        <d v="2015-10-20T19:13:00"/>
        <d v="2015-06-13T03:42:03"/>
        <d v="2015-11-12T17:52:57"/>
        <d v="2015-06-09T10:36:03"/>
        <d v="2015-06-29T12:05:02"/>
        <d v="2015-10-03T17:18:58"/>
        <d v="2015-07-14T03:09:56"/>
        <d v="2015-04-14T18:21:01"/>
        <d v="2015-04-07T13:08:59"/>
        <d v="2015-08-20T11:28:02"/>
        <d v="2015-09-22T18:43:03"/>
        <d v="2015-09-02T11:00:58"/>
        <d v="2015-12-04T04:19:03"/>
        <d v="2014-12-10T03:40:02"/>
        <d v="2015-12-03T12:10:57"/>
        <d v="2015-12-08T04:58:57"/>
        <d v="2015-12-05T11:07:00"/>
        <d v="2015-12-16T07:08:59"/>
        <d v="2015-06-27T05:30:03"/>
        <d v="2014-12-13T02:59:00"/>
        <d v="2015-08-14T19:41:57"/>
        <d v="2015-11-27T11:29:02"/>
        <d v="2015-05-02T18:20:01"/>
        <d v="2015-11-03T18:20:01"/>
        <d v="2015-06-14T11:15:04"/>
        <d v="2015-12-01T18:10:57"/>
        <d v="2015-06-02T12:26:04"/>
        <d v="2015-02-08T12:55:00"/>
        <d v="2015-12-17T13:04:57"/>
        <d v="2014-12-11T13:38:04"/>
        <d v="2015-09-11T11:39:59"/>
        <d v="2014-12-11T02:26:01"/>
        <d v="2015-08-28T19:16:02"/>
        <d v="2015-08-09T02:16:57"/>
        <d v="2015-08-23T11:15:56"/>
        <d v="2015-07-12T10:00:03"/>
        <d v="2015-07-14T03:23:02"/>
        <d v="2015-09-29T03:26:04"/>
        <d v="2015-12-23T12:45:56"/>
        <d v="2015-12-06T12:27:56"/>
        <d v="2015-01-15T02:17:57"/>
        <d v="2014-12-09T12:39:01"/>
        <d v="2014-12-14T04:48:00"/>
        <d v="2015-06-13T17:51:56"/>
        <d v="2015-06-19T17:08:01"/>
        <d v="2015-04-06T12:33:59"/>
        <d v="2015-11-18T02:49:03"/>
        <d v="2015-05-14T03:11:57"/>
        <d v="2015-06-21T02:33:56"/>
        <d v="2014-12-11T18:05:02"/>
        <d v="2015-12-15T13:11:00"/>
        <d v="2014-12-11T02:25:00"/>
        <d v="2015-10-25T17:52:57"/>
        <d v="2015-12-03T20:56:59"/>
        <d v="2015-08-15T04:49:00"/>
        <d v="2015-08-09T13:30:00"/>
        <d v="2015-12-25T04:43:58"/>
        <d v="2015-05-20T13:09:59"/>
        <d v="2015-09-17T06:18:00"/>
        <d v="2014-12-09T22:38:04"/>
        <d v="2015-05-29T05:15:56"/>
        <d v="2015-07-08T04:51:01"/>
        <d v="2015-08-15T15:37:00"/>
        <d v="2014-12-12T19:32:01"/>
        <d v="2015-07-19T17:19:58"/>
        <d v="2015-04-17T03:47:57"/>
        <d v="2015-12-31T11:01:58"/>
        <d v="2015-07-20T12:10:57"/>
        <d v="2015-08-10T12:09:56"/>
        <d v="2015-04-06T12:51:59"/>
        <d v="2015-12-13T05:15:56"/>
        <d v="2014-12-04T12:36:00"/>
        <d v="2015-12-21T04:18:03"/>
        <d v="2014-12-08T10:42:58"/>
        <d v="2014-12-12T02:15:56"/>
        <d v="2015-04-17T04:39:56"/>
        <d v="2015-07-25T04:50:01"/>
        <d v="2015-09-02T11:36:58"/>
        <d v="2015-08-05T05:21:59"/>
        <d v="2014-12-13T18:38:01"/>
        <d v="2015-12-02T11:19:58"/>
        <d v="2015-12-07T12:38:01"/>
        <d v="2015-12-16T09:41:02"/>
        <d v="2015-06-25T17:19:58"/>
        <d v="2015-06-06T12:58:02"/>
        <d v="2014-12-10T08:16:57"/>
        <d v="2015-11-26T17:25:00"/>
        <d v="2015-12-09T17:25:00"/>
        <d v="2015-09-02T11:37:58"/>
        <d v="2015-06-04T23:11:02"/>
        <d v="2015-10-11T12:13:58"/>
        <d v="2015-08-23T01:57:04"/>
        <d v="2015-12-11T11:15:04"/>
        <d v="2015-02-22T02:20:59"/>
        <d v="2015-01-21T08:57:59"/>
        <d v="2015-08-20T17:17:57"/>
        <d v="2015-05-29T15:49:58"/>
        <d v="2015-06-14T23:30:03"/>
        <d v="2015-07-09T18:27:04"/>
        <d v="2015-07-22T14:03:59"/>
        <d v="2015-12-28T02:42:00"/>
        <d v="2015-06-15T12:40:02"/>
        <d v="2015-06-24T13:09:59"/>
        <d v="2015-09-11T02:49:03"/>
        <d v="2015-10-31T03:07:03"/>
        <d v="2015-11-29T16:44:59"/>
        <d v="2015-07-28T12:40:02"/>
        <d v="2015-09-24T12:08:04"/>
        <d v="2014-12-10T07:05:57"/>
        <d v="2015-02-28T05:13:03"/>
        <d v="2015-12-12T17:52:57"/>
        <d v="2015-12-04T12:56:01"/>
        <d v="2015-08-22T11:44:01"/>
        <d v="2015-10-22T12:15:59"/>
        <d v="2015-07-02T12:39:01"/>
        <d v="2015-06-02T12:10:57"/>
        <d v="2015-12-21T11:20:59"/>
        <d v="2015-08-19T13:09:59"/>
        <d v="2015-08-03T02:16:57"/>
        <d v="2015-05-17T18:13:58"/>
        <d v="2015-11-27T13:43:58"/>
        <d v="2015-08-27T13:22:57"/>
        <d v="2015-11-30T13:29:00"/>
        <d v="2014-12-09T11:11:02"/>
        <d v="2015-05-16T17:26:01"/>
        <d v="2015-12-13T04:21:04"/>
        <d v="2015-11-28T02:50:04"/>
        <d v="2015-12-22T09:32:59"/>
        <d v="2015-12-01T11:13:03"/>
        <d v="2015-12-12T22:30:00"/>
        <d v="2015-11-30T15:31:58"/>
        <d v="2015-08-08T11:11:02"/>
        <d v="2014-12-12T16:53:02"/>
        <d v="2015-06-16T11:37:58"/>
        <d v="2015-06-24T12:46:57"/>
        <d v="2015-06-05T12:19:00"/>
        <d v="2015-08-05T12:08:04"/>
        <d v="2015-01-22T11:17:57"/>
        <d v="2014-12-09T03:02:01"/>
        <d v="2015-08-31T18:36:00"/>
        <d v="2015-12-02T23:08:01"/>
        <d v="2015-01-08T11:20:59"/>
        <d v="2015-08-25T17:51:56"/>
        <d v="2015-12-19T03:35:00"/>
        <d v="2015-12-11T12:53:00"/>
        <d v="2015-11-29T12:45:04"/>
        <d v="2015-07-31T12:43:03"/>
        <d v="2015-12-20T17:24:00"/>
        <d v="2015-05-21T09:27:56"/>
        <d v="2014-12-10T23:12:03"/>
        <d v="2014-12-11T10:39:56"/>
        <d v="2014-12-08T11:13:03"/>
        <d v="2015-12-13T12:15:59"/>
        <d v="2014-12-10T17:50:04"/>
        <d v="2015-04-18T11:20:59"/>
        <d v="2015-04-23T02:33:04"/>
        <d v="2015-07-24T04:14:01"/>
        <d v="2015-12-08T21:10:57"/>
        <d v="2014-12-13T11:26:01"/>
        <d v="2014-12-09T10:12:00"/>
        <d v="2015-08-21T15:27:04"/>
        <d v="2014-12-01T16:57:56"/>
        <d v="2015-07-29T12:14:59"/>
        <d v="2015-08-11T17:47:02"/>
        <d v="2015-12-23T11:43:00"/>
        <d v="2015-12-14T10:35:02"/>
        <d v="2015-11-26T03:04:02"/>
        <d v="2014-12-08T11:16:57"/>
        <d v="2015-12-16T17:15:04"/>
        <d v="2015-07-17T03:37:00"/>
        <d v="2015-12-12T01:58:57"/>
        <d v="2015-09-12T16:01:03"/>
        <d v="2015-08-10T18:48:58"/>
        <d v="2015-04-16T12:08:04"/>
        <d v="2014-12-13T03:51:59"/>
        <d v="2015-07-25T09:24:03"/>
        <d v="2015-12-13T11:47:02"/>
        <d v="2015-04-26T22:36:03"/>
        <d v="2014-12-09T18:25:03"/>
        <d v="2015-11-24T04:48:00"/>
        <d v="2014-12-12T10:13:00"/>
        <d v="2015-09-23T12:53:00"/>
        <d v="2015-10-19T04:44:59"/>
        <d v="2015-12-06T12:35:00"/>
        <d v="2015-05-31T13:20:04"/>
        <d v="2014-12-06T11:39:59"/>
        <d v="2015-12-23T03:35:00"/>
        <d v="2014-12-12T13:29:00"/>
        <d v="2015-12-15T12:09:56"/>
        <d v="2015-03-26T02:25:00"/>
        <d v="2015-09-17T12:30:58"/>
        <d v="2015-07-17T04:12:00"/>
        <d v="2015-05-16T17:50:04"/>
        <d v="2015-08-04T18:23:02"/>
        <d v="2015-04-03T13:09:59"/>
        <d v="2014-12-09T12:23:02"/>
        <d v="2015-07-29T18:55:00"/>
        <d v="2014-12-08T18:23:02"/>
        <d v="2014-12-12T12:05:02"/>
        <d v="2015-08-01T21:18:00"/>
        <d v="2015-12-08T04:02:04"/>
        <d v="2014-12-10T11:37:58"/>
        <d v="2015-12-17T04:56:04"/>
        <d v="2015-12-08T18:11:57"/>
        <d v="2015-08-20T14:00:58"/>
        <d v="2015-12-20T09:51:59"/>
        <d v="2015-12-17T10:39:56"/>
        <d v="2015-12-14T13:02:04"/>
        <d v="2014-12-14T12:54:00"/>
        <d v="2015-06-03T17:56:59"/>
        <d v="2015-08-30T18:14:59"/>
        <d v="2014-12-08T04:33:01"/>
        <d v="2015-12-10T16:42:58"/>
        <d v="2015-07-11T04:54:03"/>
        <d v="2015-09-15T17:25:00"/>
        <d v="2015-11-25T11:39:59"/>
        <d v="2015-06-03T02:32:04"/>
        <d v="2014-12-13T10:45:59"/>
        <d v="2015-06-06T13:39:56"/>
        <d v="2015-07-09T07:58:57"/>
        <d v="2015-05-12T12:43:03"/>
        <d v="2015-06-09T12:59:02"/>
        <d v="2014-12-12T03:32:59"/>
        <d v="2015-07-18T13:47:00"/>
        <d v="2015-12-17T02:44:01"/>
        <d v="2015-12-07T02:13:03"/>
        <d v="2015-08-06T11:18:58"/>
        <d v="2014-12-08T18:20:01"/>
        <d v="2015-04-24T11:29:02"/>
        <d v="2015-07-23T11:27:01"/>
        <d v="2015-08-04T17:38:59"/>
        <d v="2015-04-07T11:10:02"/>
        <d v="2014-12-08T20:09:01"/>
        <d v="2015-12-21T14:30:03"/>
        <d v="2014-12-12T18:30:58"/>
        <d v="2014-12-08T01:51:01"/>
        <d v="2015-12-18T12:56:01"/>
        <d v="2015-08-12T03:27:56"/>
        <d v="2015-10-12T12:02:01"/>
        <d v="2015-11-25T00:15:59"/>
        <d v="2015-08-26T17:48:03"/>
        <d v="2015-01-08T04:44:59"/>
        <d v="2015-06-09T12:26:04"/>
        <d v="2014-12-11T04:01:03"/>
        <d v="2015-12-16T10:57:56"/>
        <d v="2015-10-22T17:41:00"/>
        <d v="2015-08-20T12:33:59"/>
        <d v="2015-11-24T00:10:57"/>
        <d v="2015-04-02T02:26:01"/>
        <d v="2015-12-18T02:12:03"/>
        <d v="2015-07-26T11:06:00"/>
        <d v="2014-12-11T17:13:03"/>
        <d v="2015-12-03T11:57:59"/>
        <d v="2014-12-14T13:15:01"/>
        <d v="2015-12-11T18:40:02"/>
        <d v="2015-11-30T05:07:00"/>
        <d v="2015-12-10T11:16:57"/>
        <d v="2015-04-25T05:15:04"/>
        <d v="2015-08-31T11:19:58"/>
        <d v="2015-10-11T11:19:58"/>
        <d v="2014-12-09T17:34:57"/>
        <d v="2014-12-07T13:21:56"/>
        <d v="2015-07-27T11:53:57"/>
        <d v="2015-12-19T17:24:00"/>
        <d v="2015-04-27T11:47:02"/>
        <d v="2014-12-10T13:17:02"/>
        <d v="2015-12-13T13:03:04"/>
        <d v="2015-11-15T11:49:03"/>
        <d v="2015-11-11T16:27:59"/>
        <d v="2014-12-10T23:54:58"/>
        <d v="2015-05-21T17:53:57"/>
        <d v="2015-12-21T09:19:00"/>
        <d v="2015-09-08T13:27:59"/>
        <d v="2015-07-17T04:33:01"/>
        <d v="2015-12-24T12:09:56"/>
        <d v="2015-06-12T08:00:58"/>
        <d v="2015-07-08T04:12:00"/>
        <d v="2015-08-15T18:45:56"/>
        <d v="2014-12-11T17:23:00"/>
        <d v="2014-12-06T07:11:00"/>
        <d v="2015-12-22T17:33:56"/>
        <d v="2015-05-30T12:32:59"/>
        <d v="2015-08-04T04:12:00"/>
        <d v="2015-06-09T13:04:57"/>
        <d v="2015-09-13T03:45:56"/>
        <d v="2015-06-12T12:05:02"/>
        <d v="2015-03-12T13:12:00"/>
        <d v="2015-12-16T14:48:03"/>
        <d v="2014-12-06T18:23:02"/>
        <d v="2015-02-28T18:05:02"/>
        <d v="2015-12-12T05:27:01"/>
        <d v="2015-11-30T11:11:02"/>
        <d v="2015-12-09T08:18:58"/>
        <d v="2015-07-06T12:29:57"/>
        <d v="2015-06-28T02:52:57"/>
        <d v="2015-12-10T17:43:00"/>
        <d v="2015-12-08T12:17:00"/>
        <d v="2015-01-04T19:21:04"/>
        <d v="2015-07-24T13:14:01"/>
        <d v="2015-11-01T05:28:02"/>
        <d v="2015-12-14T11:43:00"/>
        <d v="2015-08-09T12:19:00"/>
        <d v="2015-08-05T23:15:04"/>
        <d v="2015-07-17T12:26:04"/>
        <d v="2015-08-07T12:37:00"/>
        <d v="2015-12-07T12:54:00"/>
        <d v="2015-08-30T19:12:00"/>
        <d v="2015-09-14T07:25:58"/>
        <d v="2015-07-04T03:19:00"/>
        <d v="2014-12-12T11:14:04"/>
        <d v="2015-07-15T20:00:58"/>
        <d v="2015-09-14T13:14:01"/>
        <d v="2014-12-11T04:39:56"/>
        <d v="2015-03-02T04:03:56"/>
        <d v="2015-11-29T12:27:56"/>
        <d v="2015-05-13T13:13:00"/>
        <d v="2015-06-04T11:59:00"/>
        <d v="2015-04-13T11:13:03"/>
        <d v="2015-06-26T14:48:03"/>
        <d v="2015-11-05T03:32:59"/>
        <d v="2014-12-12T11:54:58"/>
        <d v="2015-11-27T18:42:03"/>
        <d v="2014-12-13T22:14:01"/>
        <d v="2014-12-13T17:00:58"/>
        <d v="2015-05-17T03:48:58"/>
        <d v="2014-12-14T18:22:02"/>
        <d v="2015-08-12T04:05:57"/>
        <d v="2015-09-16T18:33:59"/>
        <d v="2015-07-22T10:58:57"/>
        <d v="2015-08-02T17:46:02"/>
        <d v="2015-12-11T11:26:01"/>
        <d v="2015-12-01T13:24:58"/>
        <d v="2015-12-20T05:25:00"/>
        <d v="2015-06-03T11:03:59"/>
        <d v="2014-12-05T15:38:01"/>
        <d v="2015-07-30T11:43:00"/>
        <d v="2015-06-21T08:41:00"/>
        <d v="2015-06-16T20:25:00"/>
        <d v="2014-12-11T03:13:58"/>
        <d v="2014-12-10T17:56:59"/>
        <d v="2014-12-05T10:56:04"/>
        <d v="2015-11-30T11:42:00"/>
        <d v="2015-12-22T12:28:57"/>
        <d v="2015-04-24T12:24:03"/>
        <d v="2015-12-03T18:40:02"/>
        <d v="2015-08-02T13:23:57"/>
        <d v="2015-08-19T12:27:04"/>
        <d v="2015-08-13T04:59:57"/>
        <d v="2015-06-02T17:49:03"/>
        <d v="2015-12-19T04:02:04"/>
        <d v="2015-08-18T02:15:04"/>
        <d v="2014-12-11T12:27:56"/>
        <d v="2014-12-09T22:25:58"/>
        <d v="2015-08-24T12:04:02"/>
        <d v="2015-03-23T13:56:04"/>
        <d v="2015-12-15T06:13:58"/>
        <d v="2015-07-30T18:30:58"/>
        <d v="2015-06-19T12:24:03"/>
        <d v="2014-12-18T16:55:03"/>
        <d v="2015-12-02T12:58:02"/>
        <d v="2014-12-16T16:44:59"/>
        <d v="2015-12-03T11:47:02"/>
        <d v="2015-08-05T04:45:59"/>
        <d v="2015-04-13T11:34:57"/>
        <d v="2015-04-11T04:05:57"/>
        <d v="2015-08-15T17:51:04"/>
        <d v="2015-09-23T11:08:01"/>
        <d v="2014-12-08T22:06:58"/>
        <d v="2015-04-17T11:17:57"/>
        <d v="2014-12-14T18:14:59"/>
        <d v="2014-12-13T17:35:57"/>
        <d v="2014-12-14T12:48:58"/>
        <d v="2015-05-13T11:19:58"/>
        <d v="2014-12-13T11:24:00"/>
        <d v="2014-12-16T19:26:59"/>
        <d v="2014-12-05T23:00:58"/>
        <d v="2015-01-12T18:17:00"/>
        <d v="2015-02-09T18:56:01"/>
        <d v="2015-12-16T10:48:00"/>
        <d v="2015-11-03T12:30:58"/>
        <d v="2015-07-01T16:54:03"/>
        <d v="2015-05-27T02:43:00"/>
        <d v="2015-10-19T05:25:00"/>
        <d v="2015-12-05T05:25:00"/>
        <d v="2015-07-13T12:26:04"/>
        <d v="2015-02-12T12:49:58"/>
        <d v="2015-04-03T04:20:04"/>
        <d v="2015-12-15T22:49:00"/>
        <d v="2015-08-23T11:13:03"/>
        <d v="2015-11-13T12:44:04"/>
        <d v="2014-12-12T16:48:00"/>
        <d v="2014-12-10T16:52:02"/>
        <d v="2015-06-05T13:26:59"/>
        <d v="2015-11-30T11:01:58"/>
        <d v="2015-11-04T12:36:00"/>
        <d v="2015-07-25T12:15:59"/>
        <d v="2015-05-24T05:28:02"/>
        <d v="2015-07-31T12:47:57"/>
        <d v="2015-12-08T12:26:04"/>
        <d v="2015-11-14T03:32:59"/>
        <d v="2015-12-24T17:48:03"/>
        <d v="2014-12-12T07:37:03"/>
        <d v="2015-09-27T13:21:04"/>
        <d v="2015-06-27T11:31:03"/>
        <d v="2014-12-10T12:21:01"/>
        <d v="2015-11-13T12:35:00"/>
        <d v="2015-11-24T05:00:58"/>
        <d v="2014-12-11T17:27:01"/>
        <d v="2015-11-24T12:45:56"/>
        <d v="2015-02-11T12:55:00"/>
        <d v="2015-07-07T12:11:57"/>
        <d v="2015-07-24T12:01:00"/>
        <d v="2015-04-12T13:11:00"/>
        <d v="2014-12-10T23:51:04"/>
        <d v="2015-06-17T07:05:57"/>
        <d v="2015-06-10T12:00:00"/>
        <d v="2015-11-28T18:35:00"/>
        <d v="2015-12-19T18:27:04"/>
        <d v="2014-12-10T13:06:58"/>
        <d v="2014-12-10T17:13:03"/>
        <d v="2015-08-29T12:55:00"/>
        <d v="2015-11-30T16:52:02"/>
        <d v="2015-12-10T04:54:03"/>
        <d v="2015-12-21T18:09:56"/>
        <d v="2015-11-19T02:59:00"/>
        <d v="2014-12-03T13:06:58"/>
        <d v="2015-12-12T11:01:58"/>
        <d v="2015-08-11T03:45:04"/>
        <d v="2015-10-16T04:03:56"/>
        <d v="2015-12-24T11:54:58"/>
        <d v="2015-08-17T12:50:59"/>
        <d v="2015-05-29T17:24:00"/>
        <d v="2014-12-12T10:26:59"/>
        <d v="2015-11-01T17:51:56"/>
        <d v="2014-12-04T07:03:04"/>
        <d v="2015-12-12T04:08:59"/>
        <d v="2015-01-21T03:28:57"/>
        <d v="2015-11-25T02:37:58"/>
        <d v="2015-11-30T02:51:56"/>
        <d v="2015-11-24T11:50:04"/>
        <d v="2015-12-04T11:47:02"/>
        <d v="2014-12-06T13:29:00"/>
        <d v="2015-12-22T13:07:58"/>
        <d v="2015-06-25T04:09:59"/>
        <d v="2015-06-12T10:42:58"/>
        <d v="2015-11-02T02:47:02"/>
        <d v="2015-12-24T11:06:00"/>
        <d v="2015-12-05T13:00:03"/>
        <d v="2015-05-26T03:45:56"/>
        <d v="2015-10-26T16:21:04"/>
        <d v="2014-12-09T03:50:59"/>
        <d v="2015-11-21T01:20:04"/>
        <d v="2014-12-10T12:00:00"/>
        <d v="2014-12-07T12:41:02"/>
        <d v="2015-09-04T18:14:59"/>
        <d v="2015-04-27T03:06:03"/>
        <d v="2015-12-21T16:37:03"/>
        <d v="2014-12-08T01:05:57"/>
        <d v="2014-12-07T12:05:02"/>
        <d v="2015-06-17T18:48:58"/>
        <d v="2015-07-10T04:29:00"/>
        <d v="2015-10-09T13:45:59"/>
        <d v="2015-09-25T09:23:02"/>
        <d v="2015-12-11T04:34:02"/>
        <d v="2015-09-08T11:31:03"/>
        <d v="2015-03-04T12:08:04"/>
        <d v="2015-05-15T12:39:01"/>
        <d v="2015-06-22T18:45:56"/>
        <d v="2014-12-12T12:17:00"/>
        <d v="2015-12-15T11:49:03"/>
        <d v="2015-11-24T06:40:02"/>
        <d v="2014-12-12T20:48:03"/>
        <d v="2015-05-16T05:02:59"/>
        <d v="2014-12-15T02:33:04"/>
        <d v="2014-12-11T03:38:01"/>
        <d v="2015-08-07T12:30:58"/>
        <d v="2014-12-15T12:15:59"/>
        <d v="2015-12-06T18:14:59"/>
        <d v="2015-06-13T01:51:01"/>
        <d v="2015-06-07T11:31:03"/>
        <d v="2015-09-29T12:53:00"/>
        <d v="2014-12-10T10:29:00"/>
        <d v="2015-08-23T18:09:04"/>
        <d v="2015-10-29T13:23:57"/>
        <d v="2015-07-24T18:08:04"/>
        <d v="2015-10-02T18:41:02"/>
        <d v="2015-09-10T03:49:58"/>
        <d v="2015-09-29T03:15:59"/>
        <d v="2015-12-10T06:56:01"/>
        <d v="2015-11-09T13:14:01"/>
        <d v="2015-11-05T18:04:02"/>
        <d v="2015-10-05T09:44:04"/>
        <d v="2015-06-29T03:20:01"/>
        <d v="2015-12-05T20:53:57"/>
        <d v="2015-06-25T22:33:01"/>
        <d v="2014-12-09T03:43:03"/>
        <d v="2014-12-11T13:17:02"/>
        <d v="2014-12-19T18:21:01"/>
        <d v="2015-05-02T03:45:56"/>
        <d v="2014-12-13T17:54:58"/>
        <d v="2015-06-30T13:15:01"/>
        <d v="2015-06-26T05:15:04"/>
        <d v="2015-08-21T09:30:58"/>
        <d v="2015-04-15T03:03:01"/>
        <d v="2014-12-10T02:33:04"/>
        <d v="2015-07-14T02:12:03"/>
        <d v="2015-05-26T11:54:58"/>
        <d v="2015-04-29T12:43:03"/>
        <d v="2015-11-26T02:23:00"/>
        <d v="2015-05-07T02:26:01"/>
        <d v="2015-07-06T12:46:57"/>
        <d v="2015-01-14T04:05:57"/>
        <d v="2015-06-26T10:45:59"/>
        <d v="2015-12-10T18:48:58"/>
        <d v="2015-12-14T03:30:58"/>
        <d v="2014-12-06T10:48:00"/>
        <d v="2015-09-05T13:31:00"/>
        <d v="2015-06-03T12:27:56"/>
        <d v="2014-12-06T11:46:02"/>
        <d v="2015-06-16T12:18:00"/>
        <d v="2015-07-21T18:30:58"/>
        <d v="2015-12-24T11:50:04"/>
        <d v="2015-08-30T11:51:04"/>
        <d v="2015-08-19T04:21:04"/>
        <d v="2015-11-07T12:51:59"/>
        <d v="2015-11-27T17:35:57"/>
        <d v="2014-12-16T20:50:04"/>
        <d v="2015-06-11T18:19:00"/>
        <d v="2015-07-12T22:55:03"/>
        <d v="2015-08-03T18:08:04"/>
        <d v="2015-11-28T12:10:57"/>
        <d v="2015-12-12T16:29:00"/>
        <d v="2014-12-12T05:23:00"/>
        <d v="2015-11-29T17:39:59"/>
        <d v="2015-09-03T12:15:59"/>
        <d v="2015-08-14T12:14:59"/>
        <d v="2015-02-28T17:49:03"/>
        <d v="2014-12-11T12:39:01"/>
        <d v="2015-12-02T12:20:01"/>
        <d v="2015-08-15T02:33:56"/>
        <d v="2015-07-15T16:44:59"/>
        <d v="2015-12-04T17:08:01"/>
        <d v="2014-12-10T16:19:03"/>
        <d v="2015-10-09T00:40:02"/>
        <d v="2015-12-19T11:01:58"/>
        <d v="2015-09-14T05:21:59"/>
        <d v="2015-10-01T11:46:02"/>
        <d v="2015-06-15T16:49:00"/>
        <d v="2015-01-25T03:25:03"/>
        <d v="2015-12-06T12:33:59"/>
        <d v="2015-06-05T02:29:02"/>
        <d v="2015-06-01T11:15:56"/>
        <d v="2015-04-15T13:08:59"/>
        <d v="2014-12-09T11:52:57"/>
        <d v="2015-09-02T13:22:57"/>
        <d v="2014-12-07T19:48:00"/>
        <d v="2015-06-12T11:41:00"/>
        <d v="2014-12-10T01:04:57"/>
        <d v="2015-04-22T10:36:03"/>
        <d v="2015-11-27T12:43:03"/>
        <d v="2015-11-07T17:12:03"/>
        <d v="2015-08-15T05:19:58"/>
        <d v="2015-12-15T19:39:04"/>
        <d v="2015-12-01T16:15:01"/>
        <d v="2015-01-22T00:15:59"/>
        <d v="2015-08-12T10:15:01"/>
        <d v="2015-02-02T20:07:00"/>
        <d v="2015-09-13T12:45:04"/>
        <d v="2015-10-28T05:16:57"/>
        <d v="2015-03-18T10:52:02"/>
        <d v="2015-04-09T18:51:59"/>
        <d v="2015-12-07T10:01:03"/>
        <d v="2014-12-17T04:23:57"/>
        <d v="2015-08-12T11:48:03"/>
        <d v="2015-08-19T13:05:57"/>
        <d v="2014-12-12T11:28:02"/>
        <d v="2014-12-12T18:25:03"/>
        <d v="2015-07-03T16:14:01"/>
        <d v="2015-09-09T12:59:02"/>
        <d v="2015-11-25T14:08:01"/>
        <d v="2015-04-21T15:23:02"/>
        <d v="2015-10-20T11:19:58"/>
        <d v="2015-12-19T02:14:04"/>
        <d v="2015-08-14T09:07:03"/>
        <d v="2015-07-09T02:18:58"/>
        <d v="2015-09-01T02:15:04"/>
        <d v="2014-12-13T12:05:02"/>
        <d v="2015-10-22T12:24:03"/>
        <d v="2015-06-15T12:29:57"/>
        <d v="2014-12-13T16:32:01"/>
        <d v="2015-08-27T03:40:02"/>
        <d v="2014-12-04T11:24:00"/>
        <d v="2015-08-02T13:26:59"/>
        <d v="2014-12-07T04:15:01"/>
        <d v="2014-12-08T03:56:01"/>
        <d v="2015-12-25T12:48:58"/>
        <d v="2015-12-22T04:42:58"/>
        <d v="2015-04-28T05:51:04"/>
        <d v="2015-09-10T13:29:00"/>
        <d v="2014-12-08T18:11:57"/>
        <d v="2015-12-13T10:05:57"/>
        <d v="2014-12-11T09:35:00"/>
        <d v="2015-06-18T19:24:58"/>
        <d v="2014-12-03T11:24:00"/>
        <d v="2015-11-30T11:25:00"/>
        <d v="2015-12-06T10:54:03"/>
        <d v="2015-01-20T13:04:57"/>
        <d v="2014-12-15T11:06:00"/>
        <d v="2015-10-07T18:20:01"/>
        <d v="2015-04-30T04:05:57"/>
        <d v="2015-08-21T03:09:56"/>
        <d v="2015-05-19T19:42:58"/>
        <d v="2015-12-13T12:53:00"/>
        <d v="2015-07-16T15:13:58"/>
        <d v="2015-01-05T23:46:02"/>
        <d v="2015-08-08T10:56:04"/>
        <d v="2015-03-15T13:29:00"/>
        <d v="2015-09-14T12:00:00"/>
        <d v="2014-12-10T05:19:58"/>
        <d v="2014-12-07T12:40:02"/>
        <d v="2014-12-06T12:22:02"/>
        <d v="2015-09-27T22:58:57"/>
        <d v="2014-12-09T22:30:00"/>
        <d v="2015-01-19T17:57:59"/>
        <d v="2015-07-18T17:39:59"/>
        <d v="2015-12-12T13:03:56"/>
        <d v="2014-12-08T04:51:01"/>
        <d v="2015-02-19T22:13:00"/>
        <d v="2015-07-28T16:06:58"/>
        <d v="2015-05-26T02:51:04"/>
        <d v="2015-09-12T02:45:01"/>
        <d v="2015-05-08T19:29:00"/>
        <d v="2014-12-12T07:15:01"/>
        <d v="2015-11-25T02:43:00"/>
        <d v="2015-07-15T12:14:59"/>
        <d v="2015-06-09T10:31:00"/>
        <d v="2015-07-30T14:52:57"/>
        <d v="2015-06-29T05:03:59"/>
        <d v="2015-12-24T12:21:01"/>
        <d v="2015-12-09T18:50:59"/>
        <d v="2015-09-08T13:09:59"/>
        <d v="2015-07-13T08:51:56"/>
        <d v="2015-12-05T02:10:02"/>
        <d v="2015-11-03T07:31:00"/>
        <d v="2014-12-04T18:40:02"/>
        <d v="2015-12-04T13:06:58"/>
        <d v="2015-12-21T02:25:00"/>
        <d v="2015-08-07T16:40:57"/>
        <d v="2014-12-11T21:53:00"/>
        <d v="2015-12-10T12:31:58"/>
        <d v="2015-03-20T13:06:58"/>
        <d v="2015-07-14T13:26:59"/>
        <d v="2015-07-09T20:14:04"/>
        <d v="2015-07-23T11:59:00"/>
        <d v="2015-01-06T16:36:03"/>
        <d v="2015-07-16T12:09:04"/>
        <d v="2015-12-14T11:38:59"/>
        <d v="2015-12-12T18:11:57"/>
        <d v="2015-09-03T04:24:58"/>
        <d v="2015-12-03T12:17:00"/>
        <d v="2014-12-06T19:27:59"/>
        <d v="2015-12-10T19:00:03"/>
        <d v="2015-12-05T13:33:01"/>
        <d v="2015-08-04T13:02:04"/>
        <d v="2015-03-07T11:43:00"/>
        <d v="2015-07-05T12:38:01"/>
        <d v="2015-12-06T12:02:01"/>
        <d v="2015-08-03T13:27:59"/>
        <d v="2014-12-09T22:18:03"/>
        <d v="2015-04-21T12:44:04"/>
        <d v="2015-06-06T10:25:58"/>
        <d v="2015-04-30T12:15:59"/>
        <d v="2015-07-15T03:29:57"/>
        <d v="2015-12-14T20:29:02"/>
        <d v="2015-08-22T09:59:02"/>
        <d v="2014-12-08T09:38:01"/>
        <d v="2015-10-24T08:46:02"/>
        <d v="2015-11-24T11:38:59"/>
        <d v="2015-09-03T13:03:04"/>
        <d v="2015-11-17T16:20:04"/>
        <d v="2015-06-07T19:00:03"/>
        <d v="2015-08-01T12:19:00"/>
        <d v="2014-12-04T01:52:02"/>
        <d v="2015-08-08T20:32:04"/>
        <d v="2014-12-02T12:01:00"/>
        <d v="2014-12-14T12:18:00"/>
        <d v="2015-10-30T11:54:58"/>
        <d v="2015-07-21T23:16:57"/>
        <d v="2015-05-30T05:05:00"/>
        <d v="2015-11-27T02:21:59"/>
        <d v="2015-12-09T12:45:04"/>
        <d v="2015-01-27T20:00:58"/>
        <d v="2015-08-25T04:21:04"/>
        <d v="2015-12-24T17:06:00"/>
        <d v="2015-04-16T17:54:58"/>
        <d v="2015-08-04T02:21:59"/>
        <d v="2015-11-27T06:59:02"/>
        <d v="2015-10-18T12:40:02"/>
        <d v="2015-02-22T19:30:00"/>
        <d v="2015-12-13T16:27:59"/>
        <d v="2015-06-16T18:15:59"/>
        <d v="2015-12-18T11:31:03"/>
        <d v="2015-12-22T03:46:57"/>
        <d v="2015-06-02T16:56:04"/>
        <d v="2014-12-07T17:37:58"/>
        <d v="2015-11-01T12:24:03"/>
        <d v="2015-12-24T11:35:57"/>
        <d v="2015-09-08T03:28:57"/>
        <d v="2015-08-27T03:49:58"/>
        <d v="2014-12-11T21:29:57"/>
        <d v="2015-07-25T20:54:58"/>
        <d v="2015-12-16T04:08:59"/>
        <d v="2015-06-06T18:45:04"/>
        <d v="2015-10-04T18:00:00"/>
        <d v="2015-08-16T11:01:58"/>
        <d v="2015-07-01T13:43:58"/>
        <d v="2014-12-07T06:02:01"/>
        <d v="2014-12-07T12:30:58"/>
        <d v="2015-01-22T11:43:00"/>
        <d v="2015-08-06T10:57:56"/>
        <d v="2015-08-27T09:56:01"/>
        <d v="2015-10-02T13:13:00"/>
        <d v="2015-12-03T14:33:56"/>
        <d v="2014-12-04T06:38:01"/>
        <d v="2014-12-11T12:23:02"/>
        <d v="2014-12-08T07:15:01"/>
        <d v="2015-11-21T16:30:00"/>
        <d v="2015-07-01T13:16:02"/>
        <d v="2015-02-08T08:32:04"/>
        <d v="2015-12-04T11:19:58"/>
        <d v="2014-12-09T11:14:04"/>
        <d v="2015-09-07T12:42:03"/>
        <d v="2015-08-08T11:26:01"/>
        <d v="2015-08-19T04:34:02"/>
        <d v="2015-11-15T04:15:01"/>
        <d v="2015-07-13T02:27:01"/>
        <d v="2015-05-09T00:50:59"/>
        <d v="2015-12-01T06:23:02"/>
        <d v="2015-04-25T17:08:01"/>
        <d v="2015-12-04T09:46:57"/>
        <d v="2015-08-06T12:12:58"/>
        <d v="2015-03-29T19:11:00"/>
        <d v="2015-07-10T05:06:00"/>
        <d v="2015-09-23T11:33:56"/>
        <d v="2015-10-01T13:17:02"/>
        <d v="2015-10-26T11:26:01"/>
        <d v="2015-11-19T03:17:00"/>
        <d v="2015-06-23T03:48:58"/>
        <d v="2015-12-05T12:53:00"/>
        <d v="2015-12-10T09:50:59"/>
        <d v="2015-04-09T16:57:56"/>
        <d v="2015-11-26T17:19:58"/>
        <d v="2015-05-18T11:39:59"/>
        <d v="2015-07-22T03:45:04"/>
        <d v="2015-12-15T03:17:00"/>
        <d v="2015-11-27T13:24:58"/>
        <d v="2015-11-14T09:12:58"/>
        <d v="2014-12-07T17:24:00"/>
        <d v="2015-12-05T10:57:04"/>
        <d v="2014-12-07T04:16:02"/>
        <d v="2015-06-10T02:39:59"/>
        <d v="2014-12-13T12:28:57"/>
        <d v="2015-07-08T20:26:01"/>
        <d v="2015-06-09T05:34:57"/>
        <d v="2015-06-15T12:08:04"/>
        <d v="2015-12-13T18:58:02"/>
        <d v="2015-08-23T12:20:01"/>
        <d v="2014-12-08T12:07:03"/>
        <d v="2015-07-26T16:35:02"/>
        <d v="2015-04-21T11:15:04"/>
        <d v="2014-12-15T05:10:02"/>
        <d v="2015-06-19T18:12:58"/>
        <d v="2015-11-27T12:59:02"/>
        <d v="2015-10-02T16:44:59"/>
        <d v="2015-12-20T21:46:57"/>
        <d v="2015-12-07T06:09:04"/>
        <d v="2015-06-14T01:09:59"/>
        <d v="2015-04-26T21:23:02"/>
        <d v="2015-08-19T05:23:00"/>
        <d v="2015-04-09T03:02:01"/>
        <d v="2015-09-11T02:27:01"/>
        <d v="2015-07-05T12:32:59"/>
        <d v="2015-08-26T22:56:04"/>
        <d v="2015-12-08T16:40:57"/>
        <d v="2014-12-08T18:56:01"/>
        <d v="2014-12-15T11:49:03"/>
        <d v="2015-12-02T13:29:00"/>
        <d v="2014-12-08T18:55:00"/>
        <d v="2015-12-21T12:50:59"/>
        <d v="2015-12-23T18:13:58"/>
        <d v="2015-07-29T02:24:00"/>
        <d v="2015-12-05T13:27:59"/>
        <d v="2015-08-02T03:09:04"/>
        <d v="2015-03-30T17:39:59"/>
        <d v="2015-12-06T17:10:02"/>
        <d v="2015-04-23T11:02:59"/>
        <d v="2015-12-08T08:23:00"/>
        <d v="2015-04-07T10:00:03"/>
        <d v="2015-07-09T11:52:57"/>
        <d v="2015-05-15T11:15:56"/>
        <d v="2015-03-05T12:43:03"/>
        <d v="2015-08-01T04:34:02"/>
        <d v="2014-12-15T04:18:03"/>
        <d v="2014-12-08T12:17:00"/>
        <d v="2015-01-19T11:05:00"/>
        <d v="2015-06-03T02:53:57"/>
        <d v="2015-06-10T11:33:56"/>
        <d v="2015-12-10T18:10:57"/>
        <d v="2015-11-29T12:01:00"/>
        <d v="2014-12-04T10:55:03"/>
        <d v="2015-12-11T02:21:59"/>
        <d v="2014-12-14T11:53:57"/>
        <d v="2015-07-07T12:00:00"/>
        <d v="2015-12-21T10:50:01"/>
        <d v="2014-12-15T11:31:03"/>
        <d v="2015-08-20T20:43:00"/>
        <d v="2015-07-14T01:52:02"/>
        <d v="2014-12-15T19:19:03"/>
        <d v="2015-08-04T16:34:02"/>
        <d v="2015-11-14T05:03:59"/>
        <d v="2015-04-23T18:54:00"/>
        <d v="2015-03-16T17:17:57"/>
        <d v="2014-12-14T17:25:00"/>
        <d v="2015-12-11T10:55:03"/>
        <d v="2015-07-27T12:02:01"/>
        <d v="2015-04-08T12:42:03"/>
        <d v="2015-08-01T17:11:02"/>
        <d v="2015-09-07T02:59:00"/>
        <d v="2015-11-29T03:23:02"/>
        <d v="2014-12-08T03:24:03"/>
        <d v="2015-10-21T12:12:58"/>
        <d v="2015-01-18T11:20:59"/>
        <d v="2015-07-21T11:44:01"/>
        <d v="2014-12-05T13:24:58"/>
        <d v="2014-12-13T09:30:58"/>
        <d v="2014-12-12T13:11:00"/>
        <d v="2015-07-27T11:50:04"/>
        <d v="2015-11-07T12:40:02"/>
        <d v="2015-06-12T16:47:00"/>
        <d v="2015-12-18T01:02:04"/>
        <d v="2015-07-21T16:44:59"/>
        <d v="2015-06-25T04:24:58"/>
        <d v="2015-12-13T11:38:59"/>
        <d v="2014-12-10T21:10:57"/>
        <d v="2015-09-01T11:42:00"/>
        <d v="2015-06-25T11:51:04"/>
        <d v="2015-08-08T11:53:57"/>
        <d v="2015-12-10T02:34:57"/>
        <d v="2015-12-22T12:29:57"/>
        <d v="2015-05-24T03:48:58"/>
        <d v="2014-12-12T04:23:57"/>
        <d v="2015-01-25T18:59:02"/>
        <d v="2015-07-06T02:30:03"/>
        <d v="2015-12-08T18:14:59"/>
        <d v="2015-12-23T12:51:59"/>
        <d v="2015-10-06T05:11:02"/>
        <d v="2015-12-13T13:18:03"/>
        <d v="2014-12-11T03:55:00"/>
        <d v="2015-07-22T03:10:57"/>
        <d v="2014-12-09T20:46:02"/>
        <d v="2015-11-24T12:41:02"/>
        <d v="2015-08-29T12:15:59"/>
        <d v="2015-06-18T16:22:57"/>
        <d v="2015-07-27T02:45:01"/>
        <d v="2015-04-03T03:23:02"/>
        <d v="2015-06-22T18:29:57"/>
        <d v="2015-12-14T05:23:00"/>
        <d v="2014-12-13T03:28:57"/>
        <d v="2014-12-08T02:20:59"/>
        <d v="2015-05-15T02:51:56"/>
        <d v="2015-12-16T17:51:04"/>
        <d v="2015-02-16T17:34:57"/>
        <d v="2015-11-12T11:53:57"/>
        <d v="2015-11-27T05:16:57"/>
        <d v="2015-12-19T07:33:01"/>
        <d v="2014-12-15T17:26:01"/>
        <d v="2014-12-10T02:10:02"/>
        <d v="2015-06-11T11:59:00"/>
        <d v="2015-12-21T13:23:57"/>
        <d v="2015-08-25T13:29:00"/>
        <d v="2015-05-30T15:18:00"/>
        <d v="2015-06-28T12:54:00"/>
        <d v="2015-09-01T04:20:04"/>
        <d v="2015-08-25T04:48:00"/>
        <d v="2014-12-07T05:15:56"/>
        <d v="2015-08-24T13:24:58"/>
        <d v="2015-09-11T08:46:02"/>
        <d v="2015-12-25T11:54:58"/>
        <d v="2015-07-30T04:48:00"/>
        <d v="2015-09-08T10:18:03"/>
        <d v="2015-12-23T10:51:01"/>
        <d v="2015-01-23T04:03:04"/>
        <d v="2015-12-13T13:20:04"/>
        <d v="2015-12-08T11:54:58"/>
        <d v="2015-12-12T12:47:57"/>
        <d v="2015-09-22T04:09:59"/>
        <d v="2015-03-24T12:15:59"/>
        <d v="2014-12-10T12:20:01"/>
        <d v="2015-06-04T03:00:00"/>
        <d v="2015-07-26T17:00:58"/>
        <d v="2015-10-08T01:43:58"/>
        <d v="2015-07-08T08:01:58"/>
        <d v="2014-12-14T11:05:00"/>
        <d v="2015-06-01T12:41:02"/>
        <d v="2014-12-09T16:05:57"/>
        <d v="2015-08-19T11:06:00"/>
        <d v="2015-07-25T12:03:01"/>
        <d v="2014-12-13T00:56:01"/>
        <d v="2015-08-22T11:25:00"/>
        <d v="2015-08-03T08:15:56"/>
        <d v="2015-02-10T03:28:57"/>
        <d v="2015-08-20T02:31:03"/>
        <d v="2015-07-10T22:39:56"/>
        <d v="2015-08-21T13:02:04"/>
        <d v="2015-12-07T11:15:04"/>
        <d v="2015-11-28T11:53:57"/>
        <d v="2015-07-26T11:51:56"/>
        <d v="2014-12-05T17:43:00"/>
        <d v="2014-12-08T16:39:56"/>
        <d v="2015-08-03T04:58:57"/>
        <d v="2014-12-07T13:22:57"/>
        <d v="2015-11-26T17:42:00"/>
        <d v="2014-12-09T00:24:03"/>
        <d v="2014-12-08T03:49:58"/>
        <d v="2014-12-12T10:38:04"/>
        <d v="2015-08-08T11:06:00"/>
        <d v="2015-12-10T11:34:57"/>
        <d v="2015-07-22T03:59:02"/>
        <d v="2015-07-10T13:17:02"/>
        <d v="2014-12-13T22:24:58"/>
        <d v="2015-11-26T13:03:56"/>
        <d v="2015-11-15T13:56:04"/>
        <d v="2015-12-08T03:37:00"/>
        <d v="2014-12-02T17:34:57"/>
        <d v="2015-12-07T18:27:04"/>
        <d v="2015-09-09T12:46:57"/>
        <d v="2015-06-05T11:31:03"/>
        <d v="2015-11-18T12:42:03"/>
        <d v="2015-08-13T17:38:59"/>
        <d v="2015-08-15T23:51:56"/>
        <d v="2014-12-10T12:50:59"/>
        <d v="2015-06-09T11:57:59"/>
        <d v="2015-12-05T10:43:58"/>
        <d v="2015-07-30T03:12:58"/>
        <d v="2015-08-28T16:43:58"/>
        <d v="2015-11-05T14:03:59"/>
        <d v="2015-02-23T00:10:57"/>
        <d v="2015-07-17T17:12:03"/>
        <d v="2015-06-23T08:23:00"/>
        <d v="2015-12-08T11:13:03"/>
        <d v="2015-09-06T21:51:59"/>
        <d v="2015-12-20T12:38:01"/>
        <d v="2015-09-04T11:50:04"/>
        <d v="2015-08-03T11:01:58"/>
        <d v="2015-12-22T13:27:59"/>
        <d v="2015-12-07T19:57:04"/>
        <d v="2015-08-10T17:21:59"/>
        <d v="2015-12-10T10:40:57"/>
        <d v="2015-11-29T13:11:00"/>
        <d v="2015-12-03T12:08:04"/>
        <d v="2014-12-12T12:49:58"/>
        <d v="2015-05-28T13:14:01"/>
        <d v="2015-08-06T10:58:57"/>
        <d v="2014-12-09T11:54:58"/>
        <d v="2015-06-05T12:01:00"/>
        <d v="2014-12-07T13:06:58"/>
        <d v="2015-12-04T12:45:56"/>
        <d v="2015-07-02T17:10:02"/>
        <d v="2015-09-11T17:30:03"/>
        <d v="2015-11-23T16:57:04"/>
        <d v="2015-09-05T04:52:02"/>
        <d v="2015-09-04T04:38:04"/>
        <d v="2015-12-13T18:30:58"/>
        <d v="2015-11-08T11:49:03"/>
        <d v="2015-02-01T02:44:01"/>
        <d v="2015-12-02T13:57:04"/>
        <d v="2015-09-24T11:45:01"/>
        <d v="2015-11-03T11:02:59"/>
        <d v="2014-12-08T20:17:57"/>
        <d v="2015-07-22T12:40:02"/>
        <d v="2015-09-14T17:08:01"/>
        <d v="2015-12-15T05:24:00"/>
        <d v="2014-12-12T12:59:02"/>
        <d v="2015-12-22T11:23:00"/>
        <d v="2015-06-12T13:17:02"/>
        <d v="2015-06-16T11:47:02"/>
        <d v="2015-11-28T02:19:58"/>
        <d v="2014-12-11T16:27:59"/>
        <d v="2015-05-11T12:53:00"/>
        <d v="2015-07-30T12:04:02"/>
        <d v="2015-11-27T09:48:58"/>
        <d v="2014-12-05T04:30:00"/>
        <d v="2015-11-18T13:44:59"/>
        <d v="2014-12-12T11:47:02"/>
        <d v="2015-12-07T02:42:00"/>
        <d v="2014-12-11T06:55:00"/>
        <d v="2015-06-08T23:43:00"/>
        <d v="2015-12-25T12:09:04"/>
        <d v="2015-06-10T05:16:57"/>
        <d v="2015-12-14T17:50:04"/>
        <d v="2015-04-21T07:13:00"/>
        <d v="2015-05-01T11:09:01"/>
        <d v="2015-09-08T21:22:02"/>
        <d v="2015-12-13T03:12:58"/>
        <d v="2015-12-20T02:44:01"/>
        <d v="2014-12-13T15:51:59"/>
        <d v="2015-12-16T08:44:01"/>
        <d v="2015-07-29T04:22:57"/>
        <d v="2015-10-04T16:53:02"/>
        <d v="2015-11-17T05:19:58"/>
        <d v="2015-12-09T12:55:00"/>
        <d v="2015-05-06T13:04:57"/>
        <d v="2014-12-08T05:27:01"/>
        <d v="2015-12-08T12:19:00"/>
        <d v="2015-08-23T10:34:02"/>
        <d v="2014-12-06T05:54:58"/>
        <d v="2015-12-02T23:21:59"/>
        <d v="2015-08-05T18:27:56"/>
        <d v="2014-12-06T02:53:57"/>
        <d v="2015-11-03T04:34:02"/>
        <d v="2015-11-27T18:51:59"/>
        <d v="2015-12-19T11:46:02"/>
        <d v="2015-12-03T12:47:57"/>
        <d v="2015-11-21T03:59:02"/>
        <d v="2015-07-05T13:41:57"/>
        <d v="2015-06-26T05:25:00"/>
        <d v="2015-10-28T18:42:03"/>
        <d v="2015-08-30T17:32:04"/>
        <d v="2015-08-01T12:50:59"/>
        <d v="2015-11-25T11:03:59"/>
        <d v="2014-12-15T15:59:02"/>
        <d v="2015-12-24T05:28:02"/>
        <d v="2014-12-14T12:12:58"/>
        <d v="2015-12-09T05:19:58"/>
        <d v="2015-12-05T12:03:01"/>
        <d v="2015-12-17T11:38:59"/>
        <d v="2015-07-05T10:11:00"/>
        <d v="2014-12-11T10:24:58"/>
        <d v="2015-08-27T11:23:00"/>
        <d v="2015-12-15T18:03:01"/>
        <d v="2015-10-31T12:56:01"/>
        <d v="2014-12-08T02:34:57"/>
        <d v="2015-09-09T17:23:00"/>
        <d v="2015-07-15T16:00:03"/>
        <d v="2014-12-10T10:35:02"/>
        <d v="2014-12-11T02:34:57"/>
        <d v="2015-04-30T11:02:59"/>
        <d v="2015-10-25T01:18:03"/>
        <d v="2015-12-06T03:32:59"/>
        <d v="2014-12-06T11:01:58"/>
        <d v="2014-12-07T12:02:01"/>
        <d v="2015-08-17T17:38:59"/>
        <d v="2015-11-30T22:29:00"/>
        <d v="2015-08-04T02:44:01"/>
        <d v="2014-12-13T02:16:57"/>
        <d v="2015-11-25T12:02:01"/>
        <d v="2015-02-18T17:17:57"/>
        <d v="2015-12-05T18:06:03"/>
        <d v="2015-06-05T09:57:01"/>
        <d v="2015-09-25T02:41:00"/>
        <d v="2015-04-28T11:59:00"/>
        <d v="2014-12-09T19:00:03"/>
        <d v="2015-05-12T12:17:00"/>
        <d v="2015-04-27T04:40:57"/>
        <d v="2015-12-18T18:09:56"/>
        <d v="2014-12-08T04:44:59"/>
        <d v="2014-12-14T10:59:57"/>
        <d v="2015-08-17T18:47:57"/>
        <d v="2015-07-15T02:26:01"/>
        <d v="2015-10-23T11:09:01"/>
        <d v="2014-12-07T08:25:00"/>
        <d v="2015-07-26T18:32:59"/>
        <d v="2014-12-06T18:02:01"/>
        <d v="2015-11-26T16:37:03"/>
        <d v="2015-03-16T03:41:02"/>
        <d v="2014-12-07T13:39:04"/>
        <d v="2015-05-27T17:09:01"/>
        <d v="2014-12-04T13:24:58"/>
        <d v="2015-05-29T05:12:03"/>
        <d v="2014-12-14T12:47:57"/>
        <d v="2015-04-06T13:07:58"/>
        <d v="2015-06-18T17:18:58"/>
        <d v="2015-07-26T18:14:59"/>
        <d v="2015-08-04T17:15:04"/>
        <d v="2015-12-15T10:23:57"/>
        <d v="2015-04-30T13:29:00"/>
        <d v="2015-06-27T04:17:02"/>
        <d v="2015-08-17T02:27:01"/>
        <d v="2015-06-11T02:23:00"/>
        <d v="2015-11-11T13:09:59"/>
        <d v="2015-10-04T11:30:03"/>
        <d v="2014-12-08T10:37:03"/>
        <d v="2014-12-05T11:52:57"/>
        <d v="2015-08-30T03:39:01"/>
        <d v="2015-10-27T10:23:57"/>
        <d v="2015-10-15T03:06:03"/>
        <d v="2015-12-24T04:41:57"/>
        <d v="2015-06-25T12:12:58"/>
        <d v="2015-08-09T03:07:03"/>
        <d v="2015-07-23T06:11:57"/>
        <d v="2014-12-15T16:07:58"/>
        <d v="2015-10-07T05:06:00"/>
        <d v="2015-08-17T04:57:56"/>
        <d v="2015-08-02T14:29:02"/>
        <d v="2014-12-05T12:43:03"/>
        <d v="2015-12-16T12:51:59"/>
        <d v="2014-12-18T11:31:03"/>
        <d v="2015-12-22T02:37:58"/>
        <d v="2014-12-06T11:13:03"/>
        <d v="2015-01-18T13:04:57"/>
        <d v="2015-12-06T17:30:03"/>
        <d v="2014-12-11T17:42:00"/>
        <d v="2015-08-15T12:26:04"/>
        <d v="2015-11-02T17:36:58"/>
        <d v="2015-12-04T12:07:03"/>
        <d v="2015-10-12T04:36:03"/>
        <d v="2015-08-08T17:01:58"/>
        <d v="2015-08-30T03:32:59"/>
        <d v="2015-09-05T11:13:03"/>
        <d v="2015-06-07T23:05:00"/>
        <d v="2015-06-20T11:17:57"/>
        <d v="2015-08-06T11:42:00"/>
        <d v="2015-06-30T12:32:59"/>
        <d v="2014-12-06T17:16:57"/>
        <d v="2015-08-22T00:11:57"/>
        <d v="2015-07-30T22:04:57"/>
        <d v="2015-08-11T11:20:59"/>
        <d v="2014-12-12T10:59:57"/>
        <d v="2015-06-03T02:55:58"/>
        <d v="2015-12-04T03:55:00"/>
        <d v="2015-03-31T15:18:00"/>
        <d v="2014-12-11T19:31:00"/>
        <d v="2015-12-21T11:19:58"/>
        <d v="2015-12-08T04:50:01"/>
        <d v="2015-03-14T17:06:00"/>
        <d v="2015-06-21T02:32:04"/>
        <d v="2015-11-25T17:23:00"/>
        <d v="2015-12-18T23:45:01"/>
        <d v="2015-08-10T19:40:57"/>
        <d v="2014-12-11T09:25:03"/>
        <d v="2015-11-29T02:37:58"/>
        <d v="2015-12-25T17:44:01"/>
        <d v="2014-12-08T01:03:56"/>
        <d v="2015-07-01T00:55:00"/>
        <d v="2015-12-07T11:05:00"/>
        <d v="2015-08-12T12:40:02"/>
        <d v="2015-07-08T05:31:03"/>
        <d v="2015-10-05T02:53:57"/>
        <d v="2015-08-24T13:19:03"/>
        <d v="2015-07-23T18:10:57"/>
        <d v="2014-12-12T19:26:59"/>
        <d v="2014-12-08T02:29:02"/>
        <d v="2015-12-10T11:49:03"/>
        <d v="2015-09-03T11:43:00"/>
        <d v="2015-11-24T15:45:56"/>
        <d v="2015-11-17T13:18:03"/>
        <d v="2014-12-13T13:20:04"/>
        <d v="2015-05-28T10:36:03"/>
        <d v="2015-03-08T02:57:59"/>
        <d v="2015-09-18T11:23:00"/>
        <d v="2015-06-18T04:06:58"/>
        <d v="2015-12-02T12:11:57"/>
        <d v="2015-06-15T11:42:00"/>
        <d v="2015-10-14T04:03:04"/>
        <d v="2015-12-18T05:21:59"/>
        <d v="2015-03-18T14:50:04"/>
        <d v="2015-08-07T03:31:58"/>
        <d v="2015-04-05T11:49:03"/>
        <d v="2014-12-09T02:20:59"/>
        <d v="2015-08-26T19:30:00"/>
        <d v="2015-07-22T19:24:58"/>
        <d v="2015-12-16T03:25:03"/>
        <d v="2014-12-12T12:50:59"/>
        <d v="2015-12-06T12:57:01"/>
        <d v="2015-12-05T21:11:57"/>
        <d v="2015-12-05T09:08:04"/>
        <d v="2014-12-08T13:09:59"/>
        <d v="2015-09-21T11:51:56"/>
        <d v="2014-12-13T12:08:04"/>
        <d v="2015-06-10T12:36:00"/>
        <d v="2015-12-25T01:43:58"/>
        <d v="2015-12-17T17:18:58"/>
        <d v="2014-12-13T12:09:04"/>
        <d v="2015-04-14T17:20:59"/>
        <d v="2015-06-29T18:04:02"/>
        <d v="2015-06-14T04:17:02"/>
        <d v="2015-12-12T19:07:58"/>
        <d v="2015-06-14T18:57:01"/>
        <d v="2015-04-27T02:19:58"/>
        <d v="2014-12-14T00:27:56"/>
        <d v="2014-12-09T13:26:59"/>
        <d v="2015-11-24T03:05:02"/>
        <d v="2015-12-10T02:41:00"/>
        <d v="2015-01-10T02:19:58"/>
        <d v="2014-12-11T19:08:59"/>
        <d v="2015-12-21T05:00:58"/>
        <d v="2015-12-21T13:02:04"/>
        <d v="2015-06-14T11:41:00"/>
        <d v="2015-06-02T16:55:03"/>
        <d v="2015-07-07T11:32:04"/>
        <d v="2015-07-13T22:18:03"/>
        <d v="2015-06-22T13:47:00"/>
        <d v="2015-12-14T16:06:58"/>
        <d v="2015-12-19T03:45:56"/>
        <d v="2015-04-12T02:54:58"/>
        <d v="2015-08-20T02:16:57"/>
        <d v="2015-12-02T03:44:04"/>
        <d v="2014-12-09T18:59:02"/>
        <d v="2015-04-25T18:11:57"/>
        <d v="2015-07-08T13:11:00"/>
        <d v="2015-06-24T16:43:58"/>
        <d v="2015-05-03T17:20:59"/>
        <d v="2015-04-29T11:11:02"/>
        <d v="2015-06-12T17:38:59"/>
        <d v="2015-11-28T02:53:57"/>
        <d v="2015-01-08T01:39:04"/>
        <d v="2015-06-02T05:07:00"/>
        <d v="2015-12-21T04:40:57"/>
        <d v="2015-08-20T12:13:58"/>
        <d v="2015-12-07T10:42:58"/>
        <d v="2015-07-18T13:07:58"/>
        <d v="2015-08-18T10:39:04"/>
        <d v="2015-12-16T11:44:01"/>
        <d v="2015-02-08T02:43:00"/>
        <d v="2015-09-04T17:51:56"/>
        <d v="2015-07-30T13:01:03"/>
        <d v="2015-12-25T05:16:57"/>
        <d v="2014-12-07T13:09:59"/>
        <d v="2015-09-07T04:45:59"/>
        <d v="2015-01-05T11:21:59"/>
        <d v="2015-05-21T11:41:00"/>
        <d v="2015-05-30T11:25:00"/>
        <d v="2014-12-13T17:38:59"/>
        <d v="2015-09-12T13:09:59"/>
        <d v="2015-12-16T13:21:04"/>
        <d v="2015-08-11T12:53:00"/>
        <d v="2015-08-23T19:06:58"/>
        <d v="2015-08-27T04:02:04"/>
        <d v="2015-12-06T10:26:59"/>
        <d v="2015-05-27T03:03:01"/>
        <d v="2015-07-19T02:23:00"/>
        <d v="2015-08-01T03:40:02"/>
        <d v="2015-06-03T11:25:00"/>
        <d v="2015-12-15T02:46:02"/>
        <d v="2015-09-09T19:54:03"/>
        <d v="2015-06-19T18:39:01"/>
        <d v="2015-07-22T18:27:56"/>
        <d v="2015-08-21T18:53:00"/>
        <d v="2015-06-12T17:24:00"/>
        <d v="2015-12-22T03:31:58"/>
        <d v="2015-10-12T12:41:02"/>
        <d v="2015-07-25T16:34:02"/>
        <d v="2015-12-12T17:24:00"/>
        <d v="2014-12-09T13:20:04"/>
        <d v="2015-06-13T02:59:00"/>
        <d v="2015-11-26T02:44:01"/>
        <d v="2015-08-03T23:15:56"/>
        <d v="2015-10-06T20:51:04"/>
        <d v="2014-12-06T10:36:03"/>
        <d v="2014-12-11T16:42:58"/>
        <d v="2015-10-06T13:21:56"/>
        <d v="2015-10-27T03:35:00"/>
        <d v="2015-03-18T13:15:01"/>
        <d v="2015-11-26T02:17:57"/>
        <d v="2015-08-14T04:45:59"/>
        <d v="2015-06-28T02:14:04"/>
        <d v="2015-08-18T16:56:04"/>
        <d v="2014-12-10T12:26:04"/>
        <d v="2015-06-23T11:48:03"/>
        <d v="2015-08-21T11:18:58"/>
        <d v="2015-06-07T15:56:01"/>
        <d v="2015-05-24T02:41:00"/>
        <d v="2014-12-07T08:01:58"/>
        <d v="2015-12-13T18:32:59"/>
        <d v="2015-08-05T17:35:57"/>
        <d v="2014-12-06T18:12:58"/>
        <d v="2015-07-29T18:38:01"/>
        <d v="2015-08-10T05:02:59"/>
        <d v="2015-11-26T12:56:01"/>
        <d v="2014-12-06T19:12:00"/>
        <d v="2015-02-23T11:19:58"/>
        <d v="2014-12-09T02:47:02"/>
        <d v="2015-05-06T17:51:56"/>
        <d v="2015-07-13T12:02:01"/>
        <d v="2015-03-27T12:23:02"/>
        <d v="2015-04-11T17:08:01"/>
        <d v="2014-12-10T23:11:02"/>
        <d v="2015-12-18T03:11:57"/>
        <d v="2015-09-10T12:31:58"/>
        <d v="2015-12-24T11:39:59"/>
        <d v="2014-12-09T17:51:04"/>
        <d v="2015-12-29T07:36:03"/>
        <d v="2015-07-10T14:27:01"/>
        <d v="2015-12-13T13:02:04"/>
        <d v="2015-04-26T13:29:00"/>
        <d v="2015-08-21T02:51:04"/>
        <d v="2014-12-08T17:45:01"/>
        <d v="2015-08-02T11:51:56"/>
        <d v="2015-11-24T12:19:00"/>
        <d v="2014-12-09T13:59:57"/>
        <d v="2015-05-03T19:13:00"/>
        <d v="2015-03-22T16:37:03"/>
        <d v="2015-12-03T12:05:02"/>
        <d v="2015-08-15T18:02:01"/>
        <d v="2015-04-03T02:54:58"/>
        <d v="2015-07-01T12:25:03"/>
        <d v="2015-06-16T02:31:03"/>
        <d v="2014-12-08T10:36:03"/>
        <d v="2015-06-05T13:21:04"/>
        <d v="2015-12-06T02:47:02"/>
        <d v="2015-11-23T04:53:02"/>
        <d v="2015-12-05T05:27:01"/>
        <d v="2015-07-24T05:29:02"/>
        <d v="2015-08-25T15:44:04"/>
        <d v="2015-07-10T17:39:59"/>
        <d v="2015-10-18T00:51:59"/>
        <d v="2015-06-30T23:45:01"/>
        <d v="2015-12-18T02:27:01"/>
        <d v="2015-02-05T13:21:56"/>
        <d v="2015-12-20T16:53:02"/>
        <d v="2015-05-22T18:14:59"/>
        <d v="2015-08-22T03:04:02"/>
        <d v="2015-12-09T11:50:04"/>
        <d v="2015-07-13T12:11:57"/>
        <d v="2015-12-07T16:50:01"/>
        <d v="2015-03-01T03:28:57"/>
        <d v="2015-04-10T03:33:59"/>
        <d v="2015-07-09T18:25:03"/>
        <d v="2015-10-21T17:28:02"/>
        <d v="2015-01-10T11:49:03"/>
        <d v="2015-09-14T18:30:58"/>
        <d v="2015-05-17T13:13:00"/>
        <d v="2015-08-21T13:23:57"/>
        <d v="2014-12-13T18:01:00"/>
        <d v="2015-06-11T11:03:59"/>
        <d v="2015-05-29T11:17:57"/>
        <d v="2014-12-09T12:32:59"/>
        <d v="2015-10-15T14:00:58"/>
        <d v="2015-07-19T17:15:04"/>
        <d v="2015-11-30T10:21:04"/>
        <d v="2015-04-17T16:44:59"/>
        <d v="2015-07-22T11:08:01"/>
        <d v="2015-11-02T19:53:02"/>
        <d v="2015-05-03T19:17:02"/>
        <d v="2015-05-31T12:09:56"/>
        <d v="2014-12-09T11:59:00"/>
        <d v="2015-12-10T21:40:02"/>
        <d v="2015-09-30T19:12:00"/>
        <d v="2014-12-11T10:55:03"/>
        <d v="2015-12-17T18:06:03"/>
        <d v="2015-12-04T12:43:03"/>
        <d v="2015-01-04T18:56:01"/>
        <d v="2015-12-17T11:51:56"/>
        <d v="2014-12-09T03:09:04"/>
        <d v="2015-05-30T12:51:59"/>
        <d v="2015-12-18T13:08:59"/>
        <d v="2015-05-31T05:07:00"/>
        <d v="2015-12-12T19:20:04"/>
        <d v="2015-12-16T10:27:59"/>
        <d v="2015-06-08T02:28:02"/>
        <d v="2015-09-12T13:17:02"/>
        <d v="2015-07-16T11:05:00"/>
        <d v="2015-01-10T18:32:59"/>
        <d v="2015-12-07T02:55:58"/>
        <d v="2015-04-10T11:14:04"/>
        <d v="2015-04-06T11:19:58"/>
        <d v="2015-09-11T16:32:01"/>
        <d v="2014-12-15T17:06:00"/>
        <d v="2015-12-21T22:16:02"/>
        <d v="2015-03-22T12:24:03"/>
        <d v="2015-11-01T11:35:57"/>
        <d v="2015-11-03T19:22:57"/>
        <d v="2014-12-08T16:11:00"/>
        <d v="2015-07-07T03:10:57"/>
        <d v="2015-11-26T17:03:59"/>
        <d v="2015-10-16T03:50:59"/>
        <d v="2015-10-09T03:58:02"/>
        <d v="2014-12-05T10:57:56"/>
        <d v="2015-06-06T11:19:58"/>
        <d v="2015-06-16T12:48:58"/>
        <d v="2015-09-13T11:30:03"/>
        <d v="2015-09-21T17:33:56"/>
        <d v="2015-12-09T12:36:00"/>
        <d v="2014-12-09T12:03:01"/>
        <d v="2015-03-16T12:13:58"/>
        <d v="2015-06-13T13:14:01"/>
        <d v="2014-12-12T03:40:02"/>
        <d v="2015-08-20T04:06:58"/>
        <d v="2015-09-16T13:57:56"/>
        <d v="2015-12-19T23:57:59"/>
        <d v="2014-12-08T02:23:00"/>
        <d v="2015-09-05T13:16:02"/>
        <d v="2015-04-10T12:48:58"/>
        <d v="2015-06-10T11:34:57"/>
        <d v="2015-05-21T12:53:00"/>
        <d v="2015-05-09T17:31:03"/>
        <d v="2015-06-20T03:02:01"/>
        <d v="2015-11-29T10:37:03"/>
        <d v="2014-12-13T18:53:00"/>
        <d v="2015-11-20T18:05:02"/>
        <d v="2015-04-25T16:22:57"/>
        <d v="2015-07-09T12:12:58"/>
        <d v="2014-12-12T07:06:58"/>
        <d v="2015-12-21T18:24:03"/>
        <d v="2015-05-30T15:59:02"/>
        <d v="2015-04-23T07:50:01"/>
        <d v="2015-06-06T15:30:58"/>
        <d v="2015-12-20T11:00:58"/>
        <d v="2015-11-21T12:04:02"/>
        <d v="2015-07-08T13:47:00"/>
        <d v="2015-08-04T13:22:57"/>
        <d v="2015-09-08T12:32:59"/>
        <d v="2015-08-18T11:52:57"/>
        <d v="2015-07-25T12:07:03"/>
        <d v="2015-12-13T18:24:03"/>
        <d v="2014-12-11T16:23:57"/>
        <d v="2015-08-07T12:32:59"/>
        <d v="2015-07-13T12:36:00"/>
        <d v="2015-12-23T04:18:03"/>
        <d v="2015-06-23T12:30:58"/>
        <d v="2015-02-01T05:29:02"/>
        <d v="2014-12-09T10:48:00"/>
        <d v="2015-10-10T05:06:00"/>
        <d v="2015-06-11T03:58:02"/>
        <d v="2015-07-28T12:21:01"/>
        <d v="2015-08-31T12:28:57"/>
        <d v="2015-12-13T11:27:01"/>
        <d v="2014-12-08T12:23:02"/>
        <d v="2014-12-06T18:09:04"/>
        <d v="2015-12-10T23:37:58"/>
        <d v="2015-07-06T05:29:02"/>
        <d v="2014-12-07T11:33:04"/>
        <d v="2015-07-06T11:52:57"/>
        <d v="2015-06-29T18:58:02"/>
        <d v="2015-01-31T11:29:02"/>
        <d v="2014-12-10T17:18:58"/>
        <d v="2015-11-26T11:51:04"/>
        <d v="2015-07-09T11:15:56"/>
        <d v="2015-09-06T18:09:56"/>
        <d v="2015-04-29T03:14:59"/>
        <d v="2015-12-16T16:39:56"/>
        <d v="2015-12-17T04:35:02"/>
        <d v="2015-09-19T11:18:58"/>
        <d v="2015-05-30T19:29:00"/>
        <d v="2015-12-18T03:51:59"/>
        <d v="2014-12-12T04:26:59"/>
        <d v="2015-12-17T19:51:01"/>
        <d v="2015-04-30T12:10:57"/>
        <d v="2014-12-12T13:00:03"/>
        <d v="2014-12-12T10:47:00"/>
        <d v="2014-12-16T13:16:02"/>
        <d v="2015-11-01T11:56:59"/>
        <d v="2015-12-02T13:36:03"/>
        <d v="2015-01-02T12:01:00"/>
        <d v="2015-06-12T11:31:03"/>
        <d v="2015-08-25T04:49:00"/>
        <d v="2015-07-31T12:57:01"/>
        <d v="2015-09-10T11:13:03"/>
        <d v="2014-12-07T16:27:59"/>
        <d v="2015-12-11T12:30:58"/>
        <d v="2015-07-09T08:42:00"/>
        <d v="2014-12-15T16:23:57"/>
        <d v="2015-06-24T10:42:58"/>
        <d v="2015-08-10T04:35:02"/>
        <d v="2014-12-11T03:29:57"/>
        <d v="2015-08-13T03:46:57"/>
        <d v="2015-11-02T18:37:00"/>
        <d v="2015-09-09T05:18:58"/>
        <d v="2014-12-15T18:38:01"/>
        <d v="2015-10-30T12:32:59"/>
        <d v="2014-12-11T17:41:00"/>
        <d v="2015-07-09T04:54:03"/>
        <d v="2015-09-10T18:45:04"/>
        <d v="2015-12-02T20:38:59"/>
        <d v="2015-06-08T11:45:01"/>
        <d v="2014-12-09T11:02:59"/>
        <d v="2014-12-05T11:55:58"/>
        <d v="2015-06-02T11:51:04"/>
        <d v="2015-12-09T02:55:58"/>
        <d v="2015-01-25T22:08:59"/>
        <d v="2015-07-05T12:14:59"/>
        <d v="2015-06-02T16:20:04"/>
        <d v="2015-11-26T03:45:04"/>
        <d v="2015-04-21T13:26:59"/>
        <d v="2014-12-13T02:34:57"/>
        <d v="2014-12-11T12:01:00"/>
        <d v="2015-06-02T04:42:58"/>
        <d v="2014-12-11T13:52:02"/>
        <d v="2014-12-14T23:55:58"/>
        <d v="2014-12-11T10:47:00"/>
        <d v="2014-12-10T04:43:58"/>
        <d v="2015-12-05T21:19:00"/>
        <d v="2014-12-10T16:58:57"/>
        <d v="2014-12-07T13:32:01"/>
        <d v="2015-06-30T21:09:56"/>
        <d v="2015-07-15T03:15:59"/>
        <d v="2015-05-23T15:32:59"/>
        <d v="2015-06-09T11:51:56"/>
        <d v="2015-12-02T22:59:57"/>
        <d v="2014-12-12T11:35:57"/>
        <d v="2015-05-12T05:08:01"/>
        <d v="2014-12-10T12:38:01"/>
        <d v="2015-09-04T18:53:00"/>
        <d v="2015-06-29T13:19:03"/>
        <d v="2015-01-26T10:49:00"/>
        <d v="2015-06-22T02:35:57"/>
        <d v="2015-09-13T02:54:58"/>
        <d v="2015-08-01T01:14:01"/>
        <d v="2015-08-02T03:44:04"/>
        <d v="2014-12-09T17:30:03"/>
        <d v="2015-11-01T11:01:58"/>
        <d v="2015-08-10T01:39:56"/>
        <d v="2015-12-18T03:42:03"/>
        <d v="2015-08-13T06:21:01"/>
        <d v="2015-09-07T07:04:57"/>
        <d v="2015-06-04T17:45:01"/>
        <d v="2014-12-14T11:03:59"/>
        <d v="2015-12-02T01:37:03"/>
        <d v="2015-06-01T17:09:01"/>
        <d v="2015-12-05T12:42:03"/>
        <d v="2015-02-12T04:23:57"/>
        <d v="2015-08-21T04:36:03"/>
        <d v="2015-07-28T06:32:59"/>
        <d v="2015-07-18T04:26:59"/>
        <d v="2014-12-09T12:47:57"/>
        <d v="2015-07-27T20:17:57"/>
        <d v="2015-09-24T02:21:59"/>
        <d v="2015-12-25T15:50:59"/>
        <d v="2015-03-16T06:26:04"/>
        <d v="2015-12-02T12:42:03"/>
        <d v="2014-12-15T12:53:00"/>
        <d v="2015-01-28T11:45:01"/>
        <d v="2014-12-11T11:59:00"/>
        <d v="2015-12-12T18:45:56"/>
        <d v="2015-02-18T12:09:56"/>
        <d v="2015-01-24T10:25:58"/>
        <d v="2014-12-14T07:54:03"/>
        <d v="2015-03-12T17:10:02"/>
        <d v="2015-07-25T11:52:57"/>
        <d v="2014-12-07T12:25:03"/>
        <d v="2015-11-06T13:03:56"/>
        <d v="2015-08-03T03:28:57"/>
        <d v="2015-12-19T11:32:04"/>
        <d v="2014-12-09T04:51:01"/>
        <d v="2014-12-12T13:14:01"/>
        <d v="2015-06-03T12:31:58"/>
        <d v="2015-11-25T12:07:03"/>
        <d v="2015-12-22T23:11:02"/>
        <d v="2014-12-12T04:36:03"/>
        <d v="2015-07-23T03:18:00"/>
        <d v="2015-11-29T04:45:59"/>
        <d v="2014-12-04T04:40:57"/>
        <d v="2015-07-19T02:51:56"/>
        <d v="2015-10-21T13:29:00"/>
        <d v="2015-04-23T18:02:01"/>
        <d v="2015-05-22T13:18:03"/>
        <d v="2014-12-10T16:39:04"/>
        <d v="2014-12-09T17:31:03"/>
        <d v="2014-12-08T03:37:00"/>
        <d v="2015-08-17T20:07:00"/>
        <d v="2015-06-06T12:29:57"/>
        <d v="2015-06-15T18:58:02"/>
        <d v="2015-05-14T04:29:00"/>
        <d v="2015-07-28T12:30:58"/>
        <d v="2014-12-11T18:42:03"/>
        <d v="2015-08-23T17:42:00"/>
        <d v="2015-06-23T11:59:00"/>
        <d v="2015-11-30T12:12:58"/>
        <d v="2014-12-13T09:13:58"/>
        <d v="2015-05-09T11:23:00"/>
        <d v="2015-06-11T13:02:04"/>
        <d v="2015-12-12T11:46:02"/>
        <d v="2015-12-26T00:42:03"/>
        <d v="2015-05-27T13:21:56"/>
        <d v="2014-12-13T10:02:04"/>
        <d v="2015-08-18T10:54:03"/>
        <d v="2015-12-04T14:02:59"/>
        <d v="2015-02-19T07:44:59"/>
        <d v="2015-07-02T12:00:00"/>
        <d v="2015-07-04T11:18:58"/>
        <d v="2015-09-27T11:46:02"/>
        <d v="2015-09-09T21:29:57"/>
        <d v="2015-11-28T04:21:04"/>
        <d v="2015-10-06T04:09:59"/>
        <d v="2014-12-11T02:46:02"/>
        <d v="2015-12-15T16:02:04"/>
        <d v="2014-12-09T04:11:00"/>
        <d v="2014-12-12T12:45:56"/>
        <d v="2015-11-22T13:27:59"/>
        <d v="2014-12-05T18:25:03"/>
        <d v="2015-12-04T21:21:01"/>
        <d v="2015-12-16T12:26:04"/>
        <d v="2014-12-09T19:26:59"/>
        <d v="2015-09-12T02:06:00"/>
        <d v="2015-09-28T04:07:58"/>
        <d v="2015-12-16T18:02:01"/>
        <d v="2015-07-21T11:19:58"/>
        <d v="2014-12-12T18:12:58"/>
        <d v="2014-12-13T03:09:04"/>
        <d v="2015-12-18T12:31:58"/>
        <d v="2015-07-21T18:09:56"/>
        <d v="2015-12-19T21:33:59"/>
        <d v="2015-12-02T12:23:02"/>
        <d v="2015-01-13T08:43:00"/>
        <d v="2015-03-03T21:43:03"/>
        <d v="2015-06-08T11:48:03"/>
        <d v="2015-11-28T11:59:00"/>
        <d v="2014-12-10T18:49:58"/>
        <d v="2015-10-20T04:55:03"/>
        <d v="2015-05-14T13:01:03"/>
        <d v="2015-12-20T09:55:00"/>
        <d v="2015-12-05T12:56:01"/>
        <d v="2015-05-31T11:46:02"/>
        <d v="2015-12-10T17:38:59"/>
        <d v="2015-08-21T03:27:04"/>
        <d v="2015-12-11T11:09:01"/>
        <d v="2015-08-10T19:35:02"/>
        <d v="2015-07-03T20:48:03"/>
        <d v="2015-07-29T03:32:59"/>
        <d v="2015-07-30T23:06:00"/>
        <d v="2015-11-29T05:27:01"/>
        <d v="2014-12-17T17:51:56"/>
        <d v="2015-12-17T12:45:04"/>
        <d v="2015-12-21T03:57:01"/>
        <d v="2015-07-16T20:23:00"/>
        <d v="2015-09-06T04:03:56"/>
        <d v="2015-06-27T13:52:02"/>
        <d v="2015-09-06T05:03:59"/>
        <d v="2015-12-01T11:30:03"/>
        <d v="2015-08-27T05:30:03"/>
        <d v="2015-03-02T11:55:58"/>
        <d v="2015-11-30T12:31:58"/>
        <d v="2015-12-18T12:44:04"/>
        <d v="2015-06-17T11:39:59"/>
        <d v="2015-12-13T05:59:00"/>
        <d v="2015-12-18T12:20:01"/>
        <d v="2015-09-06T11:10:02"/>
        <d v="2015-10-14T02:23:00"/>
        <d v="2015-06-11T17:35:57"/>
        <d v="2015-02-11T04:16:02"/>
        <d v="2015-02-04T14:15:04"/>
        <d v="2015-06-03T04:07:58"/>
        <d v="2015-03-05T11:13:03"/>
        <d v="2015-04-25T22:34:02"/>
        <d v="2015-08-21T11:47:02"/>
        <d v="2015-06-16T11:38:59"/>
        <d v="2015-04-19T10:22:57"/>
        <d v="2015-12-13T11:24:00"/>
        <d v="2015-08-04T00:23:02"/>
        <d v="2014-12-13T19:06:58"/>
        <d v="2014-12-11T13:39:04"/>
        <d v="2015-12-15T09:53:00"/>
        <d v="2015-09-22T16:41:57"/>
        <d v="2015-06-27T11:03:59"/>
        <d v="2015-09-26T12:59:02"/>
        <d v="2015-11-14T03:14:59"/>
        <d v="2014-12-11T17:01:58"/>
        <d v="2015-06-26T18:27:04"/>
        <d v="2015-06-25T20:44:01"/>
        <d v="2015-06-14T18:44:04"/>
        <d v="2015-07-09T02:31:03"/>
        <d v="2015-12-02T15:43:03"/>
        <d v="2014-12-06T17:59:00"/>
        <d v="2015-01-16T11:41:00"/>
        <d v="2015-09-29T04:55:03"/>
        <d v="2015-08-18T18:35:00"/>
        <d v="2014-12-10T23:13:03"/>
        <d v="2014-12-07T23:12:03"/>
        <d v="2014-12-10T19:17:02"/>
        <d v="2015-06-18T11:39:59"/>
        <d v="2015-04-17T05:09:01"/>
        <d v="2014-12-08T03:50:59"/>
        <d v="2015-08-06T01:30:00"/>
        <d v="2015-06-29T17:31:03"/>
        <d v="2015-12-14T15:33:59"/>
        <d v="2014-12-11T02:36:58"/>
        <d v="2015-05-26T23:14:04"/>
        <d v="2015-08-12T12:05:02"/>
        <d v="2015-04-21T04:57:56"/>
        <d v="2015-04-12T23:13:03"/>
        <d v="2015-12-19T11:07:00"/>
        <d v="2015-02-15T17:35:57"/>
        <d v="2015-08-19T02:33:56"/>
        <d v="2015-07-15T12:39:01"/>
        <d v="2014-12-08T03:00:00"/>
        <d v="2014-11-30T12:20:01"/>
        <d v="2015-07-01T02:45:01"/>
        <d v="2015-12-21T16:58:57"/>
        <d v="2015-08-18T06:40:02"/>
        <d v="2014-12-06T21:31:58"/>
        <d v="2014-12-07T18:59:02"/>
        <d v="2015-07-26T19:16:02"/>
        <d v="2015-12-10T13:26:59"/>
        <d v="2015-01-24T11:23:00"/>
        <d v="2015-12-02T03:02:01"/>
        <d v="2014-12-11T12:21:01"/>
        <d v="2015-04-14T18:18:00"/>
        <d v="2015-12-19T11:45:01"/>
        <d v="2015-08-16T17:00:58"/>
        <d v="2015-09-16T03:53:00"/>
        <d v="2015-09-01T14:39:59"/>
        <d v="2015-12-14T04:59:57"/>
        <d v="2015-11-28T04:55:03"/>
        <d v="2015-06-30T02:56:59"/>
        <d v="2015-05-05T12:07:03"/>
        <d v="2015-08-22T17:28:02"/>
        <d v="2015-11-18T17:53:57"/>
        <d v="2015-01-30T17:45:01"/>
        <d v="2015-07-14T00:04:02"/>
        <d v="2015-11-29T05:10:02"/>
        <d v="2015-06-25T16:58:57"/>
        <d v="2015-11-25T04:11:00"/>
        <d v="2015-07-18T02:42:00"/>
        <d v="2014-12-07T11:49:03"/>
        <d v="2015-01-09T19:34:02"/>
        <d v="2015-12-01T18:48:58"/>
        <d v="2015-04-14T15:25:03"/>
        <d v="2015-06-27T11:08:01"/>
        <d v="2015-01-16T12:08:04"/>
        <d v="2014-12-15T20:26:01"/>
        <d v="2015-07-02T17:57:59"/>
        <d v="2014-12-04T11:18:58"/>
        <d v="2015-06-15T17:46:02"/>
        <d v="2014-12-15T11:16:57"/>
        <d v="2015-10-01T18:42:03"/>
        <d v="2015-10-15T12:21:01"/>
        <d v="2014-12-09T12:36:00"/>
        <d v="2015-09-02T12:22:02"/>
        <d v="2015-09-04T17:51:04"/>
        <d v="2015-04-12T02:52:57"/>
        <d v="2015-06-13T11:08:01"/>
        <d v="2015-05-01T02:28:02"/>
        <d v="2014-12-08T16:03:56"/>
        <d v="2015-06-01T03:45:04"/>
        <d v="2015-07-09T17:02:59"/>
        <d v="2015-05-18T02:15:56"/>
        <d v="2015-02-17T18:15:59"/>
        <d v="2014-12-09T05:02:59"/>
        <d v="2015-11-26T18:47:57"/>
        <d v="2015-11-26T04:38:04"/>
        <d v="2015-11-02T11:42:00"/>
        <d v="2014-12-11T02:17:57"/>
        <d v="2014-12-09T18:06:03"/>
        <d v="2015-11-05T11:14:04"/>
        <d v="2014-12-08T18:26:04"/>
        <d v="2015-12-07T15:36:00"/>
        <d v="2015-07-15T12:46:57"/>
        <d v="2015-04-14T13:03:56"/>
        <d v="2015-11-26T11:08:01"/>
        <d v="2015-11-16T18:04:02"/>
        <d v="2015-11-24T17:52:57"/>
        <d v="2015-06-09T13:17:02"/>
        <d v="2015-11-25T12:56:01"/>
        <d v="2014-12-09T03:15:59"/>
        <d v="2015-01-12T12:17:00"/>
        <d v="2015-08-19T13:21:56"/>
        <d v="2015-11-30T17:32:04"/>
        <d v="2015-10-09T12:03:01"/>
        <d v="2014-12-11T08:54:58"/>
        <d v="2014-12-08T15:48:58"/>
        <d v="2015-12-08T19:03:56"/>
        <d v="2015-11-25T11:24:00"/>
        <d v="2014-12-20T10:12:00"/>
        <d v="2015-07-18T12:20:01"/>
        <d v="2014-12-09T12:06:03"/>
        <d v="2015-08-30T03:11:57"/>
        <d v="2015-11-30T05:31:03"/>
        <d v="2014-12-10T11:23:00"/>
        <d v="2015-08-21T13:32:01"/>
        <d v="2014-12-06T12:17:00"/>
        <d v="2014-12-08T10:33:01"/>
        <d v="2015-07-23T12:08:04"/>
        <d v="2015-01-16T11:56:59"/>
        <d v="2015-08-24T16:45:59"/>
        <d v="2015-09-21T13:03:04"/>
        <d v="2015-08-26T03:54:00"/>
        <d v="2014-12-12T12:51:59"/>
        <d v="2015-12-22T11:17:57"/>
        <d v="2015-12-22T03:41:02"/>
        <d v="2015-05-25T03:40:02"/>
        <d v="2014-12-11T00:09:04"/>
        <d v="2015-07-03T15:10:57"/>
        <d v="2015-04-16T11:28:02"/>
        <d v="2015-08-18T03:07:03"/>
        <d v="2015-06-23T18:26:04"/>
        <d v="2015-12-15T09:46:57"/>
        <d v="2014-12-11T17:43:00"/>
        <d v="2015-08-19T03:48:58"/>
        <d v="2015-04-25T13:15:01"/>
        <d v="2015-11-25T17:28:02"/>
        <d v="2015-05-02T02:46:02"/>
        <d v="2015-11-24T11:25:00"/>
        <d v="2015-11-27T12:12:58"/>
        <d v="2015-12-03T07:42:58"/>
        <d v="2015-12-21T01:13:00"/>
        <d v="2015-12-01T11:19:58"/>
        <d v="2015-05-13T13:12:00"/>
        <d v="2015-10-13T17:53:57"/>
        <d v="2014-12-08T17:59:00"/>
        <d v="2015-04-30T07:42:58"/>
        <d v="2015-12-02T17:15:56"/>
        <d v="2014-12-09T12:14:59"/>
        <d v="2015-05-15T11:25:00"/>
        <d v="2015-12-04T11:46:02"/>
        <d v="2015-12-19T03:39:01"/>
        <d v="2015-07-28T19:08:59"/>
        <d v="2015-01-16T12:30:58"/>
        <d v="2015-08-15T11:41:00"/>
        <d v="2015-08-19T16:54:03"/>
        <d v="2015-12-03T12:31:58"/>
        <d v="2015-08-29T12:46:57"/>
        <d v="2015-08-14T18:55:00"/>
        <d v="2015-11-06T04:38:04"/>
        <d v="2015-06-08T13:07:58"/>
        <d v="2014-12-13T10:59:57"/>
        <d v="2014-12-09T11:07:00"/>
        <d v="2015-12-07T19:55:03"/>
        <d v="2014-12-07T11:08:01"/>
        <d v="2015-08-07T02:20:59"/>
        <d v="2015-12-18T18:21:01"/>
        <d v="2015-11-28T16:49:00"/>
        <d v="2015-12-24T04:16:02"/>
        <d v="2015-04-03T17:51:04"/>
        <d v="2014-12-08T02:44:01"/>
        <d v="2015-11-24T18:06:03"/>
        <d v="2015-04-29T17:11:02"/>
        <d v="2015-07-15T12:41:02"/>
        <d v="2015-12-16T08:08:01"/>
        <d v="2015-03-03T11:28:02"/>
        <d v="2015-05-04T02:33:04"/>
        <d v="2015-11-10T02:33:04"/>
        <d v="2015-07-14T13:19:03"/>
        <d v="2015-12-07T03:55:00"/>
        <d v="2015-07-03T05:08:01"/>
        <d v="2015-10-31T11:23:00"/>
        <d v="2014-12-07T04:03:56"/>
        <d v="2015-11-28T23:09:01"/>
        <d v="2015-04-05T12:08:04"/>
        <d v="2014-12-07T02:12:03"/>
        <d v="2015-10-08T12:41:02"/>
        <d v="2015-11-04T16:31:00"/>
        <d v="2015-07-01T11:29:02"/>
        <d v="2015-06-03T21:13:58"/>
        <d v="2015-12-05T12:27:56"/>
        <d v="2015-11-30T19:19:03"/>
        <d v="2015-11-02T14:26:01"/>
        <d v="2015-06-05T11:59:00"/>
        <d v="2015-09-02T23:37:58"/>
        <d v="2015-07-16T02:24:00"/>
        <d v="2015-12-07T13:48:00"/>
        <d v="2015-09-10T03:43:03"/>
        <d v="2015-09-03T16:50:01"/>
        <d v="2015-11-24T12:07:03"/>
        <d v="2015-12-13T05:06:00"/>
        <d v="2015-07-10T18:46:57"/>
        <d v="2015-07-01T12:53:00"/>
        <d v="2015-12-03T11:49:03"/>
        <d v="2015-07-20T11:54:58"/>
        <d v="2014-12-10T09:00:00"/>
        <d v="2015-12-21T11:43:00"/>
        <d v="2015-10-17T13:29:00"/>
        <d v="2015-08-30T12:45:56"/>
        <d v="2015-08-15T11:01:58"/>
        <d v="2015-08-05T17:20:59"/>
        <d v="2015-06-24T12:41:02"/>
        <d v="2015-06-14T02:31:03"/>
        <d v="2015-12-15T17:23:00"/>
        <d v="2015-09-25T12:38:01"/>
        <d v="2015-12-03T19:24:58"/>
        <d v="2014-12-08T12:38:01"/>
        <d v="2015-06-02T12:29:57"/>
        <d v="2015-09-05T16:08:59"/>
        <d v="2015-02-20T02:45:01"/>
        <d v="2015-07-28T04:36:03"/>
        <d v="2015-06-23T12:43:03"/>
        <d v="2014-12-10T22:29:00"/>
        <d v="2015-04-15T17:54:58"/>
        <d v="2015-05-06T23:57:59"/>
        <d v="2015-11-24T11:46:02"/>
        <d v="2015-06-18T19:00:03"/>
        <d v="2015-02-14T12:06:03"/>
        <d v="2015-02-13T11:00:58"/>
        <d v="2014-12-14T12:05:02"/>
        <d v="2015-11-26T11:18:58"/>
        <d v="2015-12-10T19:37:03"/>
        <d v="2014-12-14T03:39:01"/>
        <d v="2015-11-13T18:23:02"/>
        <d v="2015-12-04T04:48:00"/>
        <d v="2015-12-11T04:37:03"/>
        <d v="2015-09-17T12:51:59"/>
        <d v="2015-07-23T11:20:59"/>
        <d v="2014-12-06T11:27:01"/>
        <d v="2015-12-18T07:06:58"/>
        <d v="2015-04-19T11:45:01"/>
        <d v="2015-08-06T13:43:58"/>
        <d v="2014-12-12T17:38:59"/>
        <d v="2015-10-23T11:57:59"/>
        <d v="2014-12-14T17:09:01"/>
        <d v="2015-05-21T11:01:58"/>
        <d v="2015-08-12T18:29:57"/>
        <d v="2015-04-03T15:46:57"/>
        <d v="2015-08-13T05:15:56"/>
        <d v="2015-05-03T16:45:59"/>
        <d v="2015-10-28T08:44:01"/>
        <d v="2014-12-09T17:12:03"/>
        <d v="2014-12-08T03:28:57"/>
        <d v="2015-10-16T11:14:04"/>
        <d v="2015-12-18T17:12:03"/>
        <d v="2015-11-30T11:31:03"/>
        <d v="2015-09-16T12:10:57"/>
        <d v="2015-10-19T19:11:00"/>
        <d v="2015-12-20T09:38:01"/>
        <d v="2014-12-07T09:50:59"/>
        <d v="2015-08-03T12:18:00"/>
        <d v="2015-10-04T11:45:01"/>
        <d v="2015-06-08T01:15:01"/>
        <d v="2015-01-20T16:43:58"/>
        <d v="2015-08-03T11:02:59"/>
        <d v="2015-12-13T06:38:01"/>
        <d v="2014-12-12T20:55:58"/>
        <d v="2015-12-09T18:22:02"/>
        <d v="2015-02-08T11:55:58"/>
        <d v="2015-06-22T04:58:57"/>
        <d v="2015-07-01T11:09:01"/>
        <d v="2015-12-13T18:53:00"/>
        <d v="2015-04-21T11:55:58"/>
        <d v="2015-09-01T11:02:59"/>
        <d v="2015-04-13T11:47:02"/>
        <d v="2015-12-07T12:36:00"/>
        <d v="2015-12-02T14:51:04"/>
        <d v="2015-05-08T03:35:00"/>
        <d v="2014-12-06T11:14:04"/>
        <d v="2015-11-30T13:25:58"/>
        <d v="2015-07-16T18:03:01"/>
        <d v="2015-10-08T10:21:56"/>
        <d v="2015-06-04T13:02:04"/>
        <d v="2015-07-02T02:31:03"/>
        <d v="2015-11-26T18:36:00"/>
        <d v="2015-11-28T18:14:59"/>
        <d v="2015-12-20T03:27:56"/>
        <d v="2015-12-24T12:58:02"/>
        <d v="2015-12-19T03:46:57"/>
        <d v="2014-12-07T13:19:03"/>
        <d v="2014-12-14T02:30:03"/>
        <d v="2014-12-10T15:49:58"/>
        <d v="2015-12-16T16:41:57"/>
        <d v="2015-12-11T20:02:59"/>
        <d v="2015-11-29T20:32:04"/>
        <d v="2014-12-08T16:43:58"/>
        <d v="2015-12-15T19:06:58"/>
        <d v="2015-04-07T07:06:58"/>
        <d v="2015-12-14T17:53:57"/>
        <d v="2015-08-15T12:00:00"/>
        <d v="2015-10-13T04:49:00"/>
        <d v="2015-12-06T13:13:00"/>
        <d v="2015-07-06T02:54:58"/>
        <d v="2015-12-02T03:59:02"/>
        <d v="2015-02-22T12:50:59"/>
        <d v="2015-09-02T16:03:04"/>
        <d v="2015-05-22T04:12:00"/>
        <d v="2015-09-01T13:26:59"/>
        <d v="2015-04-13T15:11:57"/>
        <d v="2015-03-23T05:13:03"/>
        <d v="2015-12-12T13:20:04"/>
        <d v="2015-07-07T17:16:57"/>
        <d v="2015-12-03T04:39:56"/>
        <d v="2015-07-30T03:28:57"/>
        <d v="2015-08-01T12:27:04"/>
        <d v="2015-12-02T17:03:59"/>
        <d v="2014-12-08T12:11:57"/>
        <d v="2015-04-12T06:45:04"/>
        <d v="2015-05-12T11:49:03"/>
        <d v="2015-09-07T12:38:01"/>
        <d v="2015-08-15T03:55:00"/>
        <d v="2015-07-07T11:09:01"/>
        <d v="2015-08-18T18:02:01"/>
        <d v="2015-12-22T11:55:58"/>
        <d v="2014-12-04T17:33:56"/>
        <d v="2015-12-11T12:18:00"/>
        <d v="2015-06-18T12:43:03"/>
        <d v="2015-09-28T04:20:04"/>
        <d v="2015-06-02T17:27:01"/>
        <d v="2015-08-14T16:07:58"/>
        <d v="2015-06-06T12:36:00"/>
        <d v="2015-05-30T15:14:59"/>
        <d v="2015-10-03T12:56:01"/>
        <d v="2015-07-25T00:09:04"/>
        <d v="2014-12-11T02:56:59"/>
        <d v="2015-03-12T11:09:01"/>
        <d v="2015-06-14T12:04:02"/>
        <d v="2015-07-27T04:49:00"/>
        <d v="2015-08-11T04:40:57"/>
        <d v="2015-12-03T02:57:59"/>
        <d v="2015-07-15T17:27:01"/>
        <d v="2014-12-03T12:57:01"/>
        <d v="2014-12-09T12:46:57"/>
        <d v="2015-08-13T12:48:58"/>
        <d v="2014-12-10T12:58:02"/>
        <d v="2015-12-06T12:38:01"/>
        <d v="2015-12-11T11:23:00"/>
        <d v="2015-06-02T12:22:02"/>
        <d v="2015-01-05T01:53:02"/>
        <d v="2015-05-24T04:34:02"/>
        <d v="2015-12-08T02:31:03"/>
        <d v="2015-08-13T02:33:04"/>
        <d v="2015-08-31T18:46:57"/>
        <d v="2015-10-20T12:13:58"/>
        <d v="2015-11-28T16:09:59"/>
        <d v="2015-06-29T12:37:00"/>
        <d v="2014-12-10T18:02:01"/>
        <d v="2015-12-21T19:34:02"/>
        <d v="2014-12-10T10:22:57"/>
        <d v="2015-06-20T03:32:59"/>
        <d v="2015-03-30T04:50:01"/>
        <d v="2015-11-18T18:23:02"/>
        <d v="2014-12-06T04:50:01"/>
        <d v="2015-12-08T02:36:58"/>
        <d v="2015-12-15T03:04:02"/>
        <d v="2014-12-09T10:25:58"/>
        <d v="2014-12-09T13:12:00"/>
        <d v="2015-12-24T13:21:56"/>
        <d v="2015-07-20T11:42:00"/>
        <d v="2015-06-08T02:57:59"/>
        <d v="2015-09-25T12:28:57"/>
        <d v="2015-05-23T05:29:02"/>
        <d v="2015-05-23T13:13:00"/>
        <d v="2015-01-30T11:06:00"/>
        <d v="2015-09-25T11:42:00"/>
        <d v="2015-12-07T13:04:57"/>
        <d v="2015-07-25T11:41:00"/>
        <d v="2014-12-10T04:36:03"/>
        <d v="2015-08-12T13:54:03"/>
        <d v="2015-12-08T08:38:59"/>
        <d v="2015-06-30T09:39:01"/>
        <d v="2014-12-13T12:50:59"/>
        <d v="2014-12-07T18:28:57"/>
        <d v="2014-12-10T09:48:58"/>
        <d v="2014-12-08T11:18:58"/>
        <d v="2014-12-12T12:56:01"/>
        <d v="2014-12-12T05:29:02"/>
        <d v="2015-10-15T13:16:02"/>
        <d v="2015-09-16T05:15:04"/>
        <d v="2015-06-09T02:29:02"/>
        <d v="2015-09-03T18:43:03"/>
        <d v="2015-12-20T12:19:00"/>
        <d v="2015-03-27T11:33:56"/>
        <d v="2014-12-09T10:24:58"/>
        <d v="2015-10-10T05:11:02"/>
        <d v="2015-09-08T11:19:58"/>
        <d v="2015-01-30T11:43:00"/>
        <d v="2015-11-25T10:38:04"/>
        <d v="2015-04-16T17:20:59"/>
        <d v="2015-07-21T12:08:04"/>
        <d v="2015-06-25T12:55:00"/>
        <d v="2015-06-30T02:50:04"/>
        <d v="2015-06-03T11:50:04"/>
        <d v="2015-10-29T13:21:56"/>
        <d v="2015-12-25T11:41:00"/>
        <d v="2015-07-25T10:06:58"/>
        <d v="2015-05-06T12:44:04"/>
        <d v="2015-11-25T18:55:00"/>
        <d v="2015-09-04T21:06:03"/>
        <d v="2015-10-25T20:27:01"/>
        <d v="2015-06-14T12:55:00"/>
        <d v="2015-11-30T17:35:57"/>
        <d v="2015-09-20T22:01:03"/>
        <d v="2015-07-14T12:18:00"/>
        <d v="2015-09-22T17:12:03"/>
        <d v="2015-05-18T17:29:02"/>
        <d v="2015-08-31T11:13:03"/>
        <d v="2015-08-19T10:34:02"/>
        <d v="2015-11-03T17:44:01"/>
        <d v="2015-06-02T14:39:59"/>
        <d v="2014-12-06T10:49:00"/>
        <d v="2015-12-13T03:20:01"/>
        <d v="2015-11-23T04:09:59"/>
        <d v="2015-08-30T17:20:59"/>
        <d v="2014-12-11T23:20:59"/>
        <d v="2015-06-11T12:09:04"/>
        <d v="2015-10-22T12:48:58"/>
        <d v="2014-12-12T11:26:01"/>
        <d v="2015-06-20T12:50:59"/>
        <d v="2015-07-02T18:15:59"/>
        <d v="2015-11-05T21:09:04"/>
        <d v="2015-12-10T17:48:03"/>
        <d v="2015-12-11T11:31:03"/>
        <d v="2015-07-31T13:51:01"/>
        <d v="2015-09-01T05:05:00"/>
        <d v="2015-01-04T14:05:00"/>
        <d v="2015-03-27T17:33:04"/>
        <d v="2015-12-03T13:08:59"/>
        <d v="2015-11-22T12:05:02"/>
        <d v="2015-08-30T12:53:00"/>
        <d v="2015-06-11T12:11:57"/>
        <d v="2015-12-18T12:18:00"/>
        <d v="2015-07-25T02:15:04"/>
        <d v="2015-08-23T12:47:57"/>
        <d v="2015-09-03T07:55:03"/>
        <d v="2015-07-14T05:15:56"/>
        <d v="2015-07-22T19:49:00"/>
        <d v="2015-12-31T04:25:58"/>
        <d v="2015-12-11T12:27:04"/>
        <d v="2015-12-24T07:04:57"/>
        <d v="2015-12-06T12:06:03"/>
        <d v="2015-12-10T04:45:59"/>
        <d v="2015-11-25T12:44:04"/>
        <d v="2015-11-25T17:34:57"/>
        <d v="2015-09-11T09:46:57"/>
        <d v="2015-09-09T12:50:59"/>
        <d v="2015-06-24T03:25:03"/>
        <d v="2015-02-04T18:23:02"/>
        <d v="2015-06-01T05:31:03"/>
        <d v="2014-12-11T17:32:04"/>
        <d v="2015-12-07T04:43:58"/>
        <d v="2015-08-04T11:33:56"/>
        <d v="2015-08-13T07:51:01"/>
        <d v="2015-12-21T06:31:58"/>
        <d v="2015-04-06T12:45:56"/>
        <d v="2015-07-15T12:30:58"/>
        <d v="2015-12-10T18:03:01"/>
        <d v="2015-12-16T12:57:01"/>
        <d v="2014-12-10T11:41:00"/>
        <d v="2015-04-17T11:23:00"/>
        <d v="2015-08-15T03:27:56"/>
        <d v="2014-12-12T21:20:01"/>
        <d v="2014-12-07T10:52:02"/>
        <d v="2014-12-12T09:58:02"/>
        <d v="2014-12-07T04:56:04"/>
        <d v="2015-12-09T12:25:03"/>
        <d v="2015-07-05T11:09:01"/>
        <d v="2015-12-10T18:01:00"/>
        <d v="2014-12-10T18:14:59"/>
        <d v="2015-10-10T05:55:58"/>
        <d v="2015-06-22T12:12:58"/>
        <d v="2015-11-28T05:06:00"/>
        <d v="2014-12-08T11:11:02"/>
        <d v="2015-12-08T03:07:03"/>
        <d v="2015-09-26T12:14:59"/>
        <d v="2014-12-18T19:34:02"/>
        <d v="2015-07-22T10:39:56"/>
        <d v="2015-09-09T05:00:58"/>
        <d v="2015-11-30T11:21:59"/>
        <d v="2015-04-24T19:41:57"/>
        <d v="2015-04-18T10:26:59"/>
        <d v="2015-11-02T09:27:56"/>
        <d v="2015-06-30T17:00:58"/>
        <d v="2015-12-15T04:37:03"/>
        <d v="2015-08-23T05:24:00"/>
        <d v="2014-12-12T04:22:57"/>
        <d v="2015-05-07T22:16:02"/>
        <d v="2015-12-18T18:27:56"/>
        <d v="2014-12-06T02:20:59"/>
        <d v="2014-12-08T22:59:57"/>
        <d v="2015-12-24T17:17:57"/>
        <d v="2015-09-08T07:21:04"/>
        <d v="2015-04-27T18:45:56"/>
        <d v="2015-09-16T17:53:57"/>
        <d v="2015-12-19T11:27:01"/>
        <d v="2015-08-15T18:41:02"/>
        <d v="2014-12-12T13:49:00"/>
        <d v="2015-11-05T05:21:59"/>
        <d v="2015-10-15T12:07:03"/>
        <d v="2015-07-21T19:16:02"/>
        <d v="2015-05-07T04:33:01"/>
        <d v="2015-08-21T16:59:57"/>
        <d v="2015-08-01T20:21:59"/>
        <d v="2014-12-11T18:22:02"/>
        <d v="2014-12-09T22:51:01"/>
        <d v="2015-08-01T11:00:58"/>
        <d v="2015-06-24T17:46:02"/>
        <d v="2015-02-03T20:15:56"/>
        <d v="2014-12-11T11:55:58"/>
        <d v="2015-06-01T15:45:04"/>
        <d v="2015-12-19T10:45:59"/>
        <d v="2015-12-23T12:18:00"/>
        <d v="2014-12-14T11:45:01"/>
        <d v="2015-12-02T17:09:01"/>
        <d v="2015-01-14T11:15:56"/>
        <d v="2015-12-18T10:41:57"/>
        <d v="2015-08-10T04:06:58"/>
        <d v="2015-04-27T13:05:57"/>
        <d v="2015-06-20T12:45:56"/>
        <d v="2015-12-19T11:53:57"/>
        <d v="2015-11-26T13:45:59"/>
        <d v="2014-12-12T17:18:58"/>
        <d v="2015-06-19T08:26:01"/>
        <d v="2014-12-14T12:25:03"/>
        <d v="2015-10-06T02:31:03"/>
        <d v="2015-10-05T02:32:04"/>
        <d v="2015-11-29T09:18:00"/>
        <d v="2015-09-04T23:14:04"/>
        <d v="2015-12-29T03:13:58"/>
        <d v="2015-12-25T05:10:02"/>
        <d v="2015-09-11T18:45:56"/>
        <d v="2015-12-09T11:11:02"/>
        <d v="2015-11-29T19:22:57"/>
        <d v="2015-09-30T12:09:56"/>
        <d v="2014-12-10T20:13:03"/>
        <d v="2015-04-05T11:57:59"/>
        <d v="2015-09-13T04:42:58"/>
        <d v="2014-12-07T11:25:00"/>
        <d v="2015-12-09T12:38:01"/>
        <d v="2015-08-07T11:38:59"/>
        <d v="2015-06-26T20:53:57"/>
        <d v="2015-02-01T13:03:56"/>
        <d v="2015-06-12T19:55:03"/>
        <d v="2015-11-07T04:34:02"/>
        <d v="2015-12-10T18:20:01"/>
        <d v="2014-12-12T16:35:02"/>
        <d v="2015-12-22T03:26:04"/>
        <d v="2015-10-19T11:31:03"/>
        <d v="2015-12-15T12:20:01"/>
        <d v="2014-12-08T18:59:02"/>
        <d v="2015-04-05T12:42:03"/>
        <d v="2015-04-30T12:23:02"/>
        <d v="2015-08-11T12:17:00"/>
        <d v="2014-12-10T03:11:57"/>
        <d v="2015-07-26T03:07:03"/>
        <d v="2014-12-12T16:00:03"/>
        <d v="2015-12-19T23:09:01"/>
        <d v="2015-12-15T17:44:01"/>
        <d v="2015-06-14T12:13:58"/>
        <d v="2015-12-17T11:23:00"/>
        <d v="2015-05-05T11:25:00"/>
        <d v="2015-12-22T17:19:58"/>
        <d v="2014-12-13T02:19:58"/>
        <d v="2014-12-10T18:27:56"/>
        <d v="2015-12-05T19:40:57"/>
        <d v="2014-12-13T12:55:00"/>
        <d v="2015-11-27T08:55:58"/>
        <d v="2015-07-09T16:15:01"/>
        <d v="2015-08-31T11:25:00"/>
        <d v="2015-12-10T16:56:04"/>
        <d v="2015-06-16T23:27:01"/>
        <d v="2015-07-14T15:56:01"/>
        <d v="2015-04-04T12:30:58"/>
        <d v="2015-11-13T17:23:00"/>
        <d v="2015-04-06T11:25:00"/>
        <d v="2015-12-19T11:54:58"/>
        <d v="2014-12-12T17:23:00"/>
        <d v="2015-09-09T04:49:00"/>
        <d v="2015-08-15T22:36:03"/>
        <d v="2015-11-24T13:25:58"/>
        <d v="2015-06-16T02:36:58"/>
        <d v="2015-08-14T12:02:01"/>
        <d v="2015-12-08T16:37:03"/>
        <d v="2015-11-23T03:26:04"/>
        <d v="2014-12-07T18:40:02"/>
        <d v="2015-04-14T05:26:01"/>
        <d v="2015-08-21T17:48:03"/>
        <d v="2015-12-22T03:00:00"/>
        <d v="2015-09-02T04:23:57"/>
        <d v="2015-11-14T10:50:01"/>
        <d v="2015-08-30T04:15:01"/>
        <d v="2015-11-22T18:35:00"/>
        <d v="2015-07-29T12:00:00"/>
        <d v="2015-12-05T02:55:58"/>
        <d v="2015-12-25T11:45:01"/>
        <d v="2015-04-24T04:53:02"/>
        <d v="2015-08-14T19:02:04"/>
        <d v="2015-07-22T12:10:57"/>
        <d v="2015-03-02T13:03:56"/>
        <d v="2015-09-02T12:55:00"/>
        <d v="2015-06-28T18:01:00"/>
        <d v="2015-09-03T18:35:00"/>
        <d v="2015-12-02T11:49:03"/>
        <d v="2015-04-23T12:51:59"/>
        <d v="2015-10-30T03:27:56"/>
        <d v="2015-12-05T14:54:58"/>
        <d v="2014-12-16T22:02:04"/>
        <d v="2015-08-18T01:54:03"/>
        <d v="2015-12-05T12:12:58"/>
        <d v="2015-11-27T21:31:58"/>
        <d v="2015-07-25T12:36:00"/>
        <d v="2015-11-28T12:27:56"/>
        <d v="2015-09-04T13:04:57"/>
        <d v="2015-12-09T04:57:04"/>
        <d v="2015-09-29T13:38:04"/>
        <d v="2015-12-01T19:15:01"/>
        <d v="2015-06-06T11:53:57"/>
        <d v="2014-12-05T19:49:00"/>
        <d v="2015-03-14T12:37:00"/>
        <d v="2015-06-06T10:33:01"/>
        <d v="2014-12-10T15:57:01"/>
        <d v="2014-12-13T12:30:58"/>
        <d v="2015-04-04T11:18:58"/>
        <d v="2014-12-17T03:22:02"/>
        <d v="2015-12-18T17:53:57"/>
        <d v="2015-08-07T12:09:56"/>
        <d v="2015-08-10T17:43:00"/>
        <d v="2015-06-25T03:19:00"/>
        <d v="2015-06-03T05:03:59"/>
        <d v="2014-12-08T12:40:02"/>
        <d v="2015-11-29T18:04:02"/>
        <d v="2015-12-06T17:50:04"/>
        <d v="2015-05-25T12:43:03"/>
        <d v="2015-08-17T01:04:57"/>
        <d v="2015-06-05T06:45:04"/>
        <d v="2015-06-09T23:47:02"/>
        <d v="2014-12-09T12:28:57"/>
        <d v="2015-07-08T11:20:59"/>
        <d v="2014-12-12T19:09:59"/>
        <d v="2014-12-09T18:19:00"/>
        <d v="2015-07-08T16:47:00"/>
        <d v="2015-09-09T01:56:04"/>
        <d v="2015-07-25T05:12:03"/>
        <d v="2015-08-29T11:52:57"/>
        <d v="2015-07-10T04:27:59"/>
        <d v="2015-06-24T03:56:01"/>
        <d v="2015-09-07T17:03:59"/>
        <d v="2015-06-02T04:20:04"/>
        <d v="2015-11-27T17:53:57"/>
        <d v="2015-07-16T20:53:57"/>
        <d v="2014-12-12T12:57:01"/>
        <d v="2015-12-13T17:15:04"/>
        <d v="2015-12-02T13:01:03"/>
        <d v="2015-11-29T01:35:02"/>
        <d v="2015-02-27T18:04:02"/>
        <d v="2015-12-23T12:25:03"/>
        <d v="2015-06-22T05:18:58"/>
        <d v="2015-07-16T12:12:58"/>
        <d v="2015-12-13T18:59:02"/>
        <d v="2015-11-29T00:36:00"/>
        <d v="2015-03-24T11:14:04"/>
        <d v="2015-05-30T01:40:57"/>
        <d v="2015-06-16T03:33:59"/>
        <d v="2015-08-05T10:50:01"/>
        <d v="2015-07-17T11:17:57"/>
        <d v="2015-03-12T12:54:00"/>
        <d v="2015-12-14T18:39:01"/>
        <d v="2015-10-01T16:09:59"/>
        <d v="2015-12-13T18:57:01"/>
        <d v="2014-12-10T03:46:57"/>
        <d v="2015-05-18T12:51:59"/>
        <d v="2015-12-09T12:19:00"/>
        <d v="2015-06-02T13:15:01"/>
        <d v="2015-11-28T17:03:59"/>
        <d v="2014-12-07T18:39:01"/>
        <d v="2015-04-17T11:07:00"/>
        <d v="2015-11-29T11:14:04"/>
        <d v="2014-12-09T03:28:57"/>
        <d v="2015-12-11T11:39:59"/>
        <d v="2015-01-14T12:59:02"/>
        <d v="2015-12-03T15:25:03"/>
        <d v="2015-12-20T17:21:59"/>
        <d v="2015-03-05T11:47:02"/>
        <d v="2015-11-07T10:37:03"/>
        <d v="2015-12-04T04:17:02"/>
        <d v="2015-11-29T11:38:59"/>
        <d v="2014-12-11T01:51:01"/>
        <d v="2015-07-13T12:31:58"/>
        <d v="2014-12-12T09:47:57"/>
        <d v="2014-12-06T12:25:03"/>
        <d v="2015-11-02T17:43:00"/>
        <d v="2015-08-21T17:52:57"/>
        <d v="2015-05-08T03:45:56"/>
        <d v="2015-08-01T10:57:04"/>
        <d v="2015-07-20T11:53:57"/>
        <d v="2015-12-10T11:25:00"/>
        <d v="2015-12-03T10:42:58"/>
        <d v="2015-12-25T16:48:00"/>
        <d v="2015-08-26T13:16:02"/>
        <d v="2015-07-08T14:19:58"/>
        <d v="2015-09-05T04:55:03"/>
        <d v="2015-08-18T05:08:01"/>
        <d v="2015-12-13T17:39:59"/>
        <d v="2015-12-23T04:02:04"/>
        <d v="2015-03-05T02:19:58"/>
        <d v="2015-10-14T11:05:00"/>
        <d v="2015-06-22T05:11:02"/>
        <d v="2015-11-27T03:07:03"/>
        <d v="2015-06-15T11:37:58"/>
        <d v="2015-06-21T02:16:57"/>
        <d v="2015-01-12T11:08:01"/>
        <d v="2015-08-13T03:01:00"/>
        <d v="2014-12-13T11:51:04"/>
        <d v="2014-12-14T18:44:04"/>
        <d v="2015-09-08T18:22:02"/>
        <d v="2015-07-21T13:55:03"/>
        <d v="2015-12-05T18:15:59"/>
        <d v="2015-06-16T12:01:00"/>
        <d v="2015-08-11T17:23:00"/>
        <d v="2015-12-05T13:30:00"/>
        <d v="2015-04-06T18:19:00"/>
        <d v="2015-07-27T10:35:02"/>
        <d v="2015-07-31T10:26:59"/>
        <d v="2015-10-12T17:23:00"/>
        <d v="2015-08-17T11:21:59"/>
        <d v="2015-06-17T16:48:00"/>
        <d v="2015-08-11T12:09:04"/>
        <d v="2015-12-15T11:46:02"/>
        <d v="2015-04-13T02:30:03"/>
        <d v="2015-10-27T17:35:57"/>
        <d v="2015-12-13T12:51:59"/>
        <d v="2015-09-29T09:05:02"/>
        <d v="2015-12-11T18:02:01"/>
        <d v="2015-07-02T04:59:57"/>
        <d v="2015-10-14T18:09:04"/>
        <d v="2015-08-18T13:02:04"/>
        <d v="2015-05-02T11:03:59"/>
        <d v="2015-09-17T13:02:04"/>
        <d v="2015-05-25T03:23:02"/>
        <d v="2015-07-24T18:17:00"/>
        <d v="2015-07-01T19:35:02"/>
        <d v="2015-11-28T12:41:02"/>
        <d v="2014-12-11T18:03:01"/>
        <d v="2015-12-05T12:21:01"/>
        <d v="2015-06-15T13:33:01"/>
        <d v="2015-12-07T19:03:04"/>
        <d v="2015-12-15T11:47:02"/>
        <d v="2015-10-29T12:36:00"/>
        <d v="2015-12-02T05:01:58"/>
        <d v="2015-12-06T17:37:58"/>
        <d v="2014-12-15T19:26:59"/>
        <d v="2015-12-17T17:27:01"/>
        <d v="2014-12-07T18:23:02"/>
        <d v="2015-08-05T04:52:02"/>
        <d v="2014-12-12T12:01:00"/>
        <d v="2015-12-17T11:15:56"/>
        <d v="2014-12-12T18:01:00"/>
        <d v="2015-04-14T04:06:58"/>
        <d v="2015-12-07T11:57:59"/>
        <d v="2015-09-11T18:05:02"/>
        <d v="2014-12-06T11:16:57"/>
        <d v="2015-12-24T04:38:04"/>
        <d v="2015-12-24T17:23:00"/>
        <d v="2015-06-05T03:47:57"/>
        <d v="2015-12-02T04:23:57"/>
        <d v="2015-08-30T18:45:56"/>
        <d v="2015-12-23T17:49:03"/>
        <d v="2014-12-12T11:23:00"/>
        <d v="2014-12-09T10:55:03"/>
        <d v="2014-12-08T11:07:00"/>
        <d v="2015-12-03T02:51:04"/>
        <d v="2014-12-12T22:24:58"/>
        <d v="2015-05-01T11:57:59"/>
        <d v="2015-01-29T11:42:00"/>
        <d v="2015-12-11T05:29:02"/>
        <d v="2015-04-01T13:21:56"/>
        <d v="2015-07-29T08:15:04"/>
        <d v="2015-04-14T05:01:58"/>
        <d v="2015-10-26T04:21:04"/>
        <d v="2015-12-21T11:46:02"/>
        <d v="2015-03-15T12:49:58"/>
        <d v="2014-12-09T03:32:59"/>
        <d v="2014-12-14T11:01:58"/>
        <d v="2015-06-08T11:02:59"/>
        <d v="2015-11-04T19:13:00"/>
        <d v="2015-07-06T17:25:00"/>
        <d v="2015-12-17T13:05:57"/>
        <d v="2014-12-11T11:48:03"/>
        <d v="2015-06-24T12:17:00"/>
        <d v="2014-12-12T18:31:58"/>
        <d v="2014-12-09T19:38:04"/>
        <d v="2015-06-18T04:57:56"/>
        <d v="2015-09-17T13:15:01"/>
        <d v="2015-08-20T11:43:00"/>
        <d v="2014-12-13T16:43:58"/>
        <d v="2015-11-19T18:39:01"/>
        <d v="2015-12-08T18:39:01"/>
        <d v="2015-11-29T03:17:00"/>
        <d v="2015-07-03T21:22:02"/>
        <d v="2015-04-17T11:57:59"/>
        <d v="2014-12-12T10:23:57"/>
        <d v="2015-06-27T12:59:02"/>
        <d v="2015-08-02T12:46:57"/>
        <d v="2015-07-28T23:51:04"/>
        <d v="2015-11-20T10:33:01"/>
        <d v="2015-12-06T10:16:02"/>
        <d v="2015-09-01T11:12:03"/>
        <d v="2015-08-04T12:49:58"/>
        <d v="2015-04-18T14:18:58"/>
        <d v="2015-09-05T13:05:57"/>
        <d v="2015-08-31T16:52:02"/>
        <d v="2015-07-09T22:38:04"/>
        <d v="2015-07-12T11:30:03"/>
        <d v="2015-12-14T04:00:03"/>
        <d v="2015-11-21T02:10:02"/>
        <d v="2015-08-08T03:40:02"/>
        <d v="2015-12-20T13:56:04"/>
        <d v="2015-01-12T16:56:04"/>
        <d v="2014-12-05T13:09:59"/>
        <d v="2015-12-24T12:48:58"/>
        <d v="2015-09-11T00:10:57"/>
        <d v="2015-07-23T18:09:04"/>
        <d v="2015-05-13T05:08:01"/>
        <d v="2015-07-08T13:17:02"/>
        <d v="2015-07-05T06:18:00"/>
        <d v="2014-12-14T17:14:04"/>
        <d v="2015-11-28T18:04:02"/>
        <d v="2014-12-15T23:20:59"/>
        <d v="2014-12-14T11:46:02"/>
        <d v="2015-11-18T02:27:01"/>
        <d v="2014-12-09T11:16:57"/>
        <d v="2015-08-15T21:38:01"/>
        <d v="2015-08-24T11:29:02"/>
        <d v="2015-08-05T18:40:02"/>
        <d v="2015-12-17T12:14:59"/>
        <d v="2015-12-27T13:16:02"/>
        <d v="2014-12-09T23:52:57"/>
        <d v="2015-03-26T05:27:01"/>
        <d v="2014-12-08T03:31:58"/>
        <d v="2015-12-04T12:44:04"/>
        <d v="2014-12-14T03:55:00"/>
        <d v="2015-06-03T13:03:56"/>
        <d v="2015-08-06T12:29:57"/>
        <d v="2015-12-02T18:45:56"/>
        <d v="2015-12-12T17:09:01"/>
        <d v="2014-12-06T11:34:57"/>
        <d v="2015-12-04T12:19:00"/>
        <d v="2015-12-03T18:17:00"/>
        <d v="2015-08-13T18:06:03"/>
        <d v="2014-12-10T15:43:03"/>
        <d v="2015-06-04T17:27:01"/>
        <d v="2015-06-14T22:06:58"/>
        <d v="2014-12-06T18:47:57"/>
        <d v="2015-08-07T10:07:58"/>
        <d v="2015-12-25T18:30:58"/>
        <d v="2015-06-21T17:25:00"/>
        <d v="2015-02-11T11:18:58"/>
        <d v="2014-12-11T23:11:02"/>
        <d v="2014-12-06T02:59:00"/>
        <d v="2014-12-12T11:01:58"/>
        <d v="2015-12-02T00:47:57"/>
        <d v="2014-12-06T11:44:01"/>
        <d v="2015-09-18T15:56:01"/>
        <d v="2015-07-27T12:19:00"/>
        <d v="2015-10-28T12:09:56"/>
        <d v="2015-12-22T11:05:00"/>
        <d v="2015-12-06T16:05:57"/>
        <d v="2015-04-01T19:49:00"/>
        <d v="2015-12-10T17:59:00"/>
        <d v="2015-05-12T17:59:00"/>
        <d v="2015-11-26T13:39:04"/>
        <d v="2015-09-05T12:21:01"/>
        <d v="2015-06-20T18:42:03"/>
        <d v="2015-11-09T12:39:01"/>
        <d v="2014-12-11T03:41:02"/>
        <d v="2015-12-18T12:33:59"/>
        <d v="2015-06-19T16:39:04"/>
        <d v="2015-01-05T12:35:00"/>
        <d v="2014-12-07T14:49:03"/>
        <d v="2015-06-16T13:33:01"/>
        <d v="2014-12-08T19:16:02"/>
        <d v="2015-12-05T14:17:57"/>
        <d v="2015-06-06T05:09:01"/>
        <d v="2015-08-06T16:52:02"/>
        <d v="2014-12-15T03:00:00"/>
        <d v="2014-12-16T02:23:00"/>
        <d v="2015-12-02T12:57:01"/>
        <d v="2014-12-08T18:36:00"/>
        <d v="2014-12-08T21:05:02"/>
        <d v="2015-10-30T03:32:59"/>
        <d v="2015-05-26T03:49:58"/>
        <d v="2015-07-11T12:35:00"/>
        <d v="2015-12-09T18:27:56"/>
        <d v="2014-12-07T12:06:03"/>
        <d v="2015-10-06T01:16:02"/>
        <d v="2015-04-25T12:09:56"/>
        <d v="2014-12-08T11:37:58"/>
        <d v="2015-12-17T03:09:04"/>
        <d v="2015-12-17T17:56:59"/>
        <d v="2015-09-06T02:19:58"/>
        <d v="2015-11-01T11:20:59"/>
        <d v="2015-12-12T04:00:03"/>
        <d v="2015-12-05T03:35:00"/>
        <d v="2015-09-12T08:39:59"/>
        <d v="2015-07-25T12:27:56"/>
        <d v="2015-03-30T18:29:57"/>
        <d v="2014-12-09T12:51:59"/>
        <d v="2015-03-09T21:04:02"/>
        <d v="2015-11-07T01:35:02"/>
        <d v="2014-12-09T03:39:01"/>
        <d v="2015-07-18T03:03:01"/>
        <d v="2015-10-30T11:19:58"/>
        <d v="2014-12-10T16:47:00"/>
        <d v="2015-09-04T03:07:03"/>
        <d v="2015-12-10T17:26:01"/>
        <d v="2015-03-03T17:38:59"/>
        <d v="2015-12-13T17:37:58"/>
        <d v="2015-07-12T02:51:56"/>
        <d v="2015-06-21T11:50:04"/>
        <d v="2015-06-30T19:12:00"/>
        <d v="2015-09-13T16:26:59"/>
        <d v="2015-09-10T12:27:56"/>
        <d v="2015-11-19T15:51:59"/>
        <d v="2015-12-15T13:35:02"/>
        <d v="2014-12-10T13:21:04"/>
        <d v="2015-06-06T17:41:00"/>
        <d v="2015-07-13T03:42:03"/>
        <d v="2014-12-10T03:01:00"/>
        <d v="2015-06-24T04:38:04"/>
        <d v="2015-08-21T12:11:57"/>
        <d v="2015-08-14T01:40:57"/>
        <d v="2014-12-08T13:01:03"/>
        <d v="2015-01-16T11:38:59"/>
        <d v="2015-05-10T01:16:02"/>
        <d v="2015-09-16T11:29:02"/>
        <d v="2014-12-11T12:09:04"/>
        <d v="2015-07-08T04:01:03"/>
        <d v="2015-11-06T14:56:59"/>
        <d v="2015-08-31T12:50:59"/>
        <d v="2015-06-11T12:45:56"/>
        <d v="2015-09-20T06:31:58"/>
        <d v="2015-12-05T12:13:58"/>
        <d v="2015-10-03T02:55:58"/>
        <d v="2015-06-17T03:32:59"/>
        <d v="2015-03-29T08:03:59"/>
        <d v="2015-12-04T02:47:02"/>
        <d v="2015-11-27T19:57:04"/>
        <d v="2015-08-21T11:43:00"/>
        <d v="2014-12-09T17:15:04"/>
        <d v="2015-03-24T13:17:02"/>
        <d v="2015-08-06T17:54:58"/>
        <d v="2015-07-22T18:02:01"/>
        <d v="2015-04-07T04:35:02"/>
        <d v="2014-12-14T09:48:58"/>
        <d v="2015-06-12T13:32:01"/>
        <d v="2015-11-26T12:32:59"/>
        <d v="2015-03-21T04:05:57"/>
        <d v="2014-12-05T11:07:00"/>
        <d v="2015-08-12T03:32:59"/>
        <d v="2014-12-18T17:52:57"/>
        <d v="2014-12-13T11:57:59"/>
        <d v="2014-12-11T11:17:57"/>
        <d v="2015-12-23T13:02:04"/>
        <d v="2014-12-05T11:51:56"/>
        <d v="2015-06-16T03:37:00"/>
        <d v="2014-12-07T23:31:03"/>
        <d v="2015-06-29T06:10:57"/>
        <d v="2015-12-18T05:23:00"/>
        <d v="2015-08-28T20:47:02"/>
        <d v="2015-12-19T13:06:58"/>
        <d v="2015-09-05T17:48:03"/>
        <d v="2015-09-13T07:38:04"/>
        <d v="2015-12-12T11:35:57"/>
        <d v="2015-08-21T18:50:59"/>
        <d v="2015-07-28T01:06:58"/>
        <d v="2014-12-12T11:13:03"/>
        <d v="2015-07-06T02:55:58"/>
        <d v="2014-12-07T03:06:03"/>
        <d v="2015-12-12T12:46:57"/>
        <d v="2014-12-10T02:15:56"/>
        <d v="2015-04-20T17:27:01"/>
        <d v="2015-12-15T12:25:03"/>
        <d v="2015-12-18T12:45:56"/>
        <d v="2015-10-04T04:49:00"/>
        <d v="2015-12-03T18:21:01"/>
        <d v="2014-12-14T13:11:00"/>
        <d v="2015-06-08T02:56:59"/>
        <d v="2014-12-11T17:28:02"/>
        <d v="2015-06-19T16:56:04"/>
        <d v="2015-09-11T17:54:58"/>
        <d v="2015-08-29T06:07:03"/>
        <d v="2015-06-23T17:29:02"/>
        <d v="2015-07-03T02:26:01"/>
        <d v="2014-12-10T13:03:04"/>
        <d v="2014-12-09T23:12:03"/>
        <d v="2015-12-11T05:09:01"/>
        <d v="2015-04-27T15:25:03"/>
        <d v="2015-12-02T12:56:01"/>
        <d v="2015-12-23T12:35:00"/>
        <d v="2014-12-15T07:18:03"/>
        <d v="2015-12-25T02:39:59"/>
        <d v="2014-12-05T11:08:01"/>
        <d v="2015-12-09T04:44:59"/>
        <d v="2015-09-14T12:15:59"/>
        <d v="2015-05-22T15:15:59"/>
        <d v="2015-07-05T14:47:02"/>
        <d v="2015-12-01T11:33:56"/>
        <d v="2014-12-10T16:22:57"/>
        <d v="2015-06-02T11:15:04"/>
        <d v="2015-06-05T11:46:02"/>
        <d v="2015-12-13T12:02:01"/>
        <d v="2015-07-17T16:54:03"/>
        <d v="2014-12-10T22:13:00"/>
        <d v="2015-12-01T10:25:58"/>
        <d v="2014-12-07T12:55:00"/>
        <d v="2015-07-22T18:18:00"/>
        <d v="2015-04-28T13:03:56"/>
        <d v="2015-01-17T12:41:02"/>
        <d v="2015-06-01T11:35:57"/>
        <d v="2015-07-30T12:37:00"/>
        <d v="2015-03-14T17:56:59"/>
        <d v="2014-12-16T11:51:56"/>
        <d v="2015-12-12T15:56:01"/>
        <d v="2015-09-01T04:58:57"/>
        <d v="2015-08-29T13:11:00"/>
        <d v="2015-09-07T11:06:00"/>
        <d v="2014-12-07T12:45:56"/>
        <d v="2015-08-27T04:26:59"/>
        <d v="2015-05-16T02:18:58"/>
        <d v="2015-09-11T11:51:04"/>
        <d v="2015-09-05T04:12:00"/>
        <d v="2014-12-12T11:53:57"/>
        <d v="2015-12-21T03:15:59"/>
        <d v="2015-12-01T03:42:03"/>
        <d v="2015-04-04T18:27:04"/>
        <d v="2015-12-10T02:49:03"/>
        <d v="2015-04-20T18:07:03"/>
        <d v="2015-12-02T16:08:59"/>
        <d v="2014-12-11T04:19:03"/>
        <d v="2015-11-26T03:42:03"/>
        <d v="2015-05-16T23:45:01"/>
        <d v="2015-01-29T13:19:03"/>
        <d v="2015-11-04T03:06:03"/>
        <d v="2015-08-16T11:45:01"/>
        <d v="2015-12-22T12:51:59"/>
        <d v="2015-08-20T23:48:03"/>
        <d v="2015-10-02T11:21:59"/>
        <d v="2014-12-12T21:09:56"/>
        <d v="2015-07-26T17:19:58"/>
        <d v="2015-12-18T16:12:00"/>
        <d v="2015-06-11T17:00:58"/>
        <d v="2015-12-28T18:23:02"/>
        <d v="2015-09-19T03:00:00"/>
        <d v="2014-12-07T11:57:59"/>
        <d v="2015-07-06T18:39:01"/>
        <d v="2015-07-21T12:38:01"/>
        <d v="2015-05-30T03:50:59"/>
        <d v="2015-09-27T04:40:57"/>
        <d v="2015-07-19T02:35:57"/>
        <d v="2015-05-27T00:56:01"/>
        <d v="2015-09-05T01:30:00"/>
        <d v="2014-12-08T07:25:58"/>
        <d v="2015-09-28T11:57:59"/>
        <d v="2015-06-23T12:35:00"/>
        <d v="2014-12-11T04:35:02"/>
        <d v="2015-12-26T00:40:02"/>
        <d v="2015-07-02T02:16:57"/>
        <d v="2015-10-24T17:59:00"/>
        <d v="2014-12-07T02:44:01"/>
        <d v="2015-09-12T20:10:02"/>
        <d v="2015-08-03T13:15:01"/>
        <d v="2015-06-02T19:40:57"/>
        <d v="2014-12-04T15:23:02"/>
        <d v="2015-12-10T04:29:00"/>
        <d v="2015-05-22T17:12:03"/>
        <d v="2015-11-26T12:47:57"/>
        <d v="2015-07-17T13:02:04"/>
        <d v="2015-07-18T12:06:03"/>
        <d v="2015-11-05T10:49:00"/>
        <d v="2015-11-26T23:44:01"/>
        <d v="2015-09-11T11:19:58"/>
        <d v="2015-10-29T12:11:57"/>
        <d v="2015-11-20T20:17:57"/>
        <d v="2015-11-29T17:50:04"/>
        <d v="2015-09-15T12:18:00"/>
        <d v="2015-01-03T17:11:02"/>
        <d v="2015-05-20T18:45:04"/>
        <d v="2015-05-07T08:13:03"/>
        <d v="2015-08-04T03:49:58"/>
        <d v="2015-12-03T04:41:57"/>
        <d v="2014-12-11T04:05:57"/>
        <d v="2015-06-25T11:33:56"/>
        <d v="2015-03-15T16:54:03"/>
        <d v="2015-06-25T12:54:00"/>
        <d v="2015-06-23T17:37:58"/>
        <d v="2015-05-02T12:47:57"/>
        <d v="2015-10-02T13:05:57"/>
        <d v="2015-10-30T11:41:00"/>
        <d v="2015-12-01T17:33:56"/>
        <d v="2014-12-08T04:37:03"/>
        <d v="2015-12-18T21:07:03"/>
        <d v="2015-08-29T03:58:02"/>
        <d v="2015-09-01T09:54:00"/>
        <d v="2015-12-21T13:45:59"/>
        <d v="2015-12-20T17:43:00"/>
        <d v="2014-12-07T12:37:00"/>
        <d v="2015-12-04T12:10:57"/>
        <d v="2015-12-13T11:50:04"/>
        <d v="2014-12-05T18:54:00"/>
        <d v="2015-11-25T13:02:04"/>
        <d v="2015-08-27T07:00:03"/>
        <d v="2015-12-08T04:19:03"/>
        <d v="2015-05-06T16:58:57"/>
        <d v="2015-08-11T19:21:56"/>
        <d v="2015-09-10T16:54:03"/>
        <d v="2015-06-07T03:24:03"/>
        <d v="2015-08-27T03:43:03"/>
        <d v="2015-11-30T04:23:57"/>
        <d v="2015-11-01T02:19:58"/>
        <d v="2015-10-14T10:17:02"/>
        <d v="2014-12-09T18:32:59"/>
        <d v="2015-01-05T17:24:00"/>
        <d v="2015-01-26T05:09:01"/>
        <d v="2015-09-04T11:33:04"/>
        <d v="2015-12-15T03:49:58"/>
        <d v="2015-04-04T12:02:01"/>
        <d v="2015-08-22T12:37:00"/>
        <d v="2015-12-18T20:15:56"/>
        <d v="2015-04-03T05:08:01"/>
        <d v="2015-12-02T12:19:00"/>
        <d v="2015-12-22T12:08:04"/>
        <d v="2015-04-11T11:52:57"/>
        <d v="2015-06-30T11:14:04"/>
        <d v="2015-05-18T04:34:02"/>
        <d v="2015-06-17T03:42:03"/>
        <d v="2015-12-25T03:40:02"/>
        <d v="2015-06-13T06:09:56"/>
        <d v="2015-06-10T14:50:04"/>
        <d v="2014-12-09T12:10:57"/>
        <d v="2014-12-10T17:07:00"/>
        <d v="2014-12-08T14:11:02"/>
        <d v="2014-12-12T10:06:58"/>
        <d v="2015-06-30T11:46:02"/>
        <d v="2014-12-11T04:41:57"/>
        <d v="2015-08-03T10:44:59"/>
        <d v="2015-12-17T17:26:01"/>
        <d v="2014-12-13T17:52:57"/>
        <d v="2015-12-03T03:31:58"/>
        <d v="2015-04-22T16:16:02"/>
        <d v="2015-10-06T05:14:04"/>
        <d v="2015-07-03T19:35:02"/>
        <d v="2015-07-01T18:41:02"/>
        <d v="2015-12-25T13:03:04"/>
        <d v="2015-09-07T04:05:57"/>
        <d v="2014-12-09T04:02:04"/>
        <d v="2015-12-05T12:28:57"/>
        <d v="2015-12-03T11:38:59"/>
        <d v="2015-09-12T14:33:04"/>
        <d v="2015-07-18T11:15:56"/>
        <d v="2015-11-18T19:51:01"/>
        <d v="2014-12-09T02:41:00"/>
        <d v="2015-02-15T19:18:03"/>
        <d v="2015-09-27T11:24:00"/>
        <d v="2015-12-03T23:12:03"/>
        <d v="2015-12-01T17:02:59"/>
        <d v="2015-04-25T11:33:04"/>
        <d v="2015-08-06T17:19:58"/>
        <d v="2015-08-08T18:03:01"/>
        <d v="2014-12-11T10:54:03"/>
        <d v="2015-12-05T16:24:58"/>
        <d v="2015-11-18T16:56:04"/>
        <d v="2014-12-07T04:57:04"/>
        <d v="2014-12-05T17:34:57"/>
        <d v="2015-06-16T04:40:57"/>
        <d v="2015-06-26T13:18:03"/>
        <d v="2015-06-29T18:32:59"/>
        <d v="2015-11-25T05:29:02"/>
        <d v="2014-12-08T09:05:02"/>
        <d v="2015-07-19T03:35:00"/>
        <d v="2015-08-01T11:15:56"/>
        <d v="2015-04-03T12:07:03"/>
        <d v="2015-12-09T10:26:59"/>
        <d v="2015-12-23T18:50:59"/>
        <d v="2014-12-10T15:45:56"/>
        <d v="2015-10-01T17:44:01"/>
        <d v="2015-09-04T11:20:59"/>
        <d v="2015-08-30T11:53:57"/>
        <d v="2015-12-01T02:59:00"/>
        <d v="2015-10-29T12:47:57"/>
        <d v="2015-06-23T18:01:00"/>
        <d v="2015-12-01T12:38:01"/>
        <d v="2015-06-29T13:21:04"/>
        <d v="2015-10-13T16:21:04"/>
        <d v="2014-12-11T08:06:00"/>
        <d v="2015-06-18T05:38:59"/>
        <d v="2015-12-23T12:23:02"/>
        <d v="2014-12-06T17:03:59"/>
        <d v="2015-01-31T06:55:00"/>
        <d v="2015-08-15T12:22:02"/>
        <d v="2015-06-17T11:20:59"/>
        <d v="2015-08-13T04:58:57"/>
        <d v="2015-06-23T13:57:56"/>
        <d v="2015-05-01T21:20:01"/>
        <d v="2014-12-15T05:14:04"/>
        <d v="2015-06-07T16:08:59"/>
        <d v="2015-10-19T02:28:02"/>
        <d v="2015-08-02T16:20:04"/>
        <d v="2015-07-06T12:12:58"/>
        <d v="2015-11-27T17:46:02"/>
        <d v="2015-04-25T05:25:00"/>
        <d v="2014-12-09T18:53:00"/>
        <d v="2015-06-02T20:09:01"/>
        <d v="2015-08-19T18:41:02"/>
        <d v="2015-06-14T17:19:58"/>
        <d v="2015-06-05T17:19:58"/>
        <d v="2015-12-21T02:27:01"/>
        <d v="2015-10-26T15:07:03"/>
        <d v="2015-08-26T12:22:02"/>
        <d v="2014-12-13T18:45:04"/>
        <d v="2014-12-10T12:48:58"/>
        <d v="2015-12-21T05:10:02"/>
        <d v="2015-09-06T11:38:59"/>
        <d v="2015-12-03T12:45:56"/>
        <d v="2015-09-12T12:42:03"/>
        <d v="2015-08-20T05:20:59"/>
        <d v="2015-12-11T19:32:01"/>
        <d v="2015-08-15T23:34:57"/>
        <d v="2014-12-12T03:30:58"/>
        <d v="2015-04-24T13:07:58"/>
        <d v="2015-06-10T05:17:57"/>
        <d v="2015-07-09T13:22:57"/>
        <d v="2015-12-01T02:20:59"/>
        <d v="2015-06-29T12:44:04"/>
        <d v="2015-12-05T23:01:58"/>
        <d v="2015-09-20T04:43:58"/>
        <d v="2015-08-10T18:11:57"/>
        <d v="2015-05-01T03:53:00"/>
        <d v="2014-12-11T12:46:57"/>
        <d v="2014-12-12T13:31:00"/>
        <d v="2015-11-24T03:43:03"/>
        <d v="2015-12-20T17:32:04"/>
        <d v="2015-08-14T17:02:59"/>
        <d v="2015-09-12T05:20:59"/>
        <d v="2014-12-08T11:43:00"/>
        <d v="2015-12-13T11:28:02"/>
        <d v="2015-06-22T11:09:01"/>
        <d v="2015-12-11T13:24:58"/>
        <d v="2015-07-14T12:31:58"/>
        <d v="2014-12-11T22:23:57"/>
        <d v="2015-11-11T11:35:57"/>
        <d v="2014-12-08T11:09:01"/>
        <d v="2015-12-09T11:03:59"/>
        <d v="2015-02-22T12:42:03"/>
        <d v="2015-12-08T11:47:02"/>
        <d v="2015-04-20T04:38:04"/>
        <d v="2015-07-03T02:51:56"/>
        <d v="2015-11-24T11:52:57"/>
        <d v="2014-12-08T04:36:03"/>
        <d v="2015-06-26T18:03:01"/>
        <d v="2015-06-11T06:33:59"/>
        <d v="2014-12-12T14:23:00"/>
        <d v="2015-12-02T19:02:04"/>
        <d v="2015-04-08T18:46:57"/>
        <d v="2015-09-01T12:41:02"/>
        <d v="2015-12-09T12:32:59"/>
        <d v="2014-12-08T17:09:01"/>
        <d v="2014-12-08T12:25:03"/>
        <d v="2014-12-08T11:00:58"/>
        <d v="2014-12-15T11:34:57"/>
        <d v="2015-10-29T02:14:04"/>
        <d v="2015-05-22T12:09:56"/>
        <d v="2015-12-07T12:13:58"/>
        <d v="2015-07-14T12:14:59"/>
        <d v="2015-12-14T11:33:56"/>
        <d v="2015-12-07T13:20:04"/>
        <d v="2015-04-18T12:18:00"/>
        <d v="2015-12-24T03:42:03"/>
        <d v="2015-06-19T18:41:02"/>
        <d v="2014-12-13T12:32:59"/>
        <d v="2014-12-12T05:13:03"/>
        <d v="2015-04-24T18:45:56"/>
        <d v="2015-09-12T23:17:57"/>
        <d v="2015-08-23T02:12:03"/>
        <d v="2015-12-07T11:23:00"/>
        <d v="2015-12-05T08:15:04"/>
        <d v="2015-08-23T11:39:59"/>
        <d v="2015-12-11T23:26:01"/>
        <d v="2015-11-24T12:15:59"/>
        <d v="2014-12-08T03:33:59"/>
        <d v="2015-07-27T02:19:58"/>
        <d v="2015-11-05T14:16:57"/>
        <d v="2015-05-28T11:39:59"/>
        <d v="2015-04-20T13:13:00"/>
        <d v="2014-12-09T02:26:01"/>
        <d v="2015-08-12T12:25:03"/>
        <d v="2015-12-16T11:46:02"/>
        <d v="2015-12-11T21:54:00"/>
        <d v="2015-08-25T13:01:03"/>
        <d v="2015-08-13T18:07:03"/>
        <d v="2015-05-24T05:30:03"/>
        <d v="2015-05-21T12:22:02"/>
        <d v="2015-08-29T04:20:04"/>
        <d v="2015-12-12T12:55:00"/>
        <d v="2015-04-17T03:27:04"/>
        <d v="2015-04-15T12:07:03"/>
        <d v="2015-06-08T20:14:04"/>
        <d v="2015-02-04T11:01:58"/>
        <d v="2015-09-02T17:10:02"/>
        <d v="2015-11-07T13:15:01"/>
        <d v="2015-11-02T02:54:58"/>
        <d v="2014-12-07T17:31:03"/>
        <d v="2014-12-04T12:25:03"/>
        <d v="2015-06-12T02:53:57"/>
        <d v="2015-09-06T12:45:04"/>
        <d v="2015-06-11T12:25:03"/>
        <d v="2015-08-24T13:54:03"/>
        <d v="2015-04-05T17:11:02"/>
        <d v="2015-12-25T18:49:58"/>
        <d v="2015-06-24T11:05:00"/>
        <d v="2014-12-09T03:06:03"/>
        <d v="2014-12-13T21:13:58"/>
        <d v="2014-12-10T12:18:00"/>
        <d v="2015-06-28T17:19:58"/>
        <d v="2015-09-08T12:04:02"/>
        <d v="2014-12-14T11:50:04"/>
        <d v="2015-12-03T13:09:59"/>
        <d v="2014-12-09T11:56:59"/>
        <d v="2014-12-13T02:28:02"/>
        <d v="2015-10-16T04:57:04"/>
        <d v="2015-12-16T05:15:56"/>
        <d v="2015-12-20T18:49:58"/>
        <d v="2015-12-13T12:18:00"/>
        <d v="2015-11-24T04:44:59"/>
        <d v="2015-09-21T02:21:59"/>
        <d v="2015-05-18T02:57:59"/>
        <d v="2015-07-23T11:13:03"/>
        <d v="2015-08-17T02:34:57"/>
        <d v="2015-12-17T12:13:58"/>
        <d v="2015-07-20T13:27:59"/>
        <d v="2015-08-09T17:11:02"/>
        <d v="2015-07-02T04:15:01"/>
        <d v="2015-12-02T12:44:04"/>
        <d v="2015-12-25T11:13:03"/>
        <d v="2015-05-16T03:11:57"/>
        <d v="2015-06-26T11:51:56"/>
        <d v="2015-08-01T12:25:03"/>
        <d v="2015-06-22T02:15:56"/>
        <d v="2015-04-03T11:35:57"/>
        <d v="2015-08-09T02:53:57"/>
        <d v="2015-01-15T04:45:59"/>
        <d v="2015-08-19T20:56:59"/>
        <d v="2015-07-22T19:33:01"/>
        <d v="2015-12-03T11:23:00"/>
        <d v="2015-08-31T12:07:03"/>
        <d v="2015-12-11T20:59:00"/>
        <d v="2015-05-31T02:17:57"/>
        <d v="2015-12-16T19:38:04"/>
        <d v="2014-12-15T04:27:59"/>
        <d v="2015-05-30T11:51:56"/>
        <d v="2015-11-30T11:13:03"/>
        <d v="2015-02-22T13:01:03"/>
        <d v="2014-12-05T19:39:04"/>
        <d v="2015-12-15T11:42:00"/>
        <d v="2014-12-12T18:43:03"/>
        <d v="2015-06-03T12:09:04"/>
        <d v="2015-08-20T20:21:59"/>
        <d v="2015-12-29T17:05:00"/>
        <d v="2014-12-11T09:19:00"/>
        <d v="2015-12-11T13:09:59"/>
        <d v="2015-09-06T16:32:01"/>
        <d v="2015-03-22T12:37:00"/>
        <d v="2015-07-10T11:02:59"/>
        <d v="2015-05-30T04:26:59"/>
        <d v="2015-08-10T04:56:04"/>
        <d v="2015-11-24T11:49:03"/>
        <d v="2015-06-08T12:28:57"/>
        <d v="2015-08-22T16:05:57"/>
        <d v="2015-08-21T17:51:56"/>
        <d v="2015-08-25T02:38:59"/>
        <d v="2014-12-13T11:36:58"/>
        <d v="2015-06-30T18:15:59"/>
        <d v="2015-07-26T03:44:04"/>
        <d v="2015-10-21T11:38:59"/>
        <d v="2015-12-20T12:03:01"/>
        <d v="2015-06-25T18:31:58"/>
        <d v="2015-11-06T03:51:59"/>
        <d v="2015-11-23T17:48:03"/>
        <d v="2015-12-01T04:38:04"/>
        <d v="2015-08-24T15:05:02"/>
        <d v="2015-06-25T12:14:59"/>
        <d v="2015-10-09T11:27:01"/>
        <d v="2015-10-09T05:09:01"/>
        <d v="2015-07-28T14:15:56"/>
        <d v="2015-12-05T04:57:56"/>
        <d v="2015-06-09T22:34:02"/>
        <d v="2015-10-14T13:09:59"/>
        <d v="2015-12-13T04:38:04"/>
        <d v="2015-12-13T12:00:00"/>
        <d v="2015-11-18T19:05:57"/>
        <d v="2015-05-10T04:26:59"/>
        <d v="2015-12-19T11:48:03"/>
        <d v="2015-07-13T12:49:58"/>
        <d v="2014-12-08T11:34:57"/>
        <d v="2015-12-19T11:25:00"/>
        <d v="2015-07-06T05:23:00"/>
        <d v="2015-12-24T13:23:57"/>
        <d v="2015-11-29T05:00:58"/>
        <d v="2014-12-08T17:11:02"/>
        <d v="2015-07-23T11:18:58"/>
        <d v="2015-08-28T17:07:00"/>
        <d v="2015-12-29T12:36:00"/>
        <d v="2014-12-09T17:11:02"/>
        <d v="2015-12-29T12:45:04"/>
        <d v="2014-12-11T12:53:00"/>
        <d v="2014-12-09T12:37:00"/>
        <d v="2015-05-26T02:23:00"/>
        <d v="2014-12-12T05:25:00"/>
        <d v="2015-05-01T11:11:02"/>
        <d v="2015-11-17T11:05:00"/>
        <d v="2015-02-10T02:51:04"/>
        <d v="2015-01-25T04:55:03"/>
        <d v="2015-12-15T02:29:02"/>
        <d v="2015-12-10T16:29:00"/>
        <d v="2015-06-05T13:19:03"/>
        <d v="2015-12-02T10:45:59"/>
        <d v="2015-12-05T03:46:57"/>
        <d v="2015-09-07T11:35:57"/>
        <d v="2015-11-28T17:34:57"/>
        <d v="2014-12-10T18:06:03"/>
        <d v="2015-04-01T18:23:02"/>
        <d v="2015-08-10T11:57:59"/>
        <d v="2015-09-18T12:29:57"/>
        <d v="2015-07-18T01:03:04"/>
        <d v="2015-11-22T10:05:57"/>
        <d v="2015-11-24T12:01:00"/>
        <d v="2015-07-23T03:33:59"/>
        <d v="2015-12-14T11:50:04"/>
        <d v="2015-09-03T11:31:03"/>
        <d v="2015-09-27T12:55:00"/>
        <d v="2015-11-29T12:00:00"/>
        <d v="2015-11-29T02:12:03"/>
        <d v="2015-07-04T13:14:01"/>
        <d v="2015-05-21T13:32:01"/>
        <d v="2015-06-10T03:29:57"/>
        <d v="2015-07-17T02:33:56"/>
        <d v="2015-12-14T02:15:04"/>
        <d v="2015-08-20T09:44:04"/>
        <d v="2015-01-16T13:31:00"/>
        <d v="2015-07-24T13:06:58"/>
        <d v="2015-06-22T08:14:04"/>
        <d v="2015-12-12T12:02:01"/>
        <d v="2015-08-06T11:01:58"/>
        <d v="2015-12-10T11:02:59"/>
        <d v="2015-11-30T11:33:04"/>
        <d v="2015-12-15T18:23:02"/>
        <d v="2015-11-29T12:55:00"/>
        <d v="2015-12-16T11:27:01"/>
        <d v="2015-11-24T07:02:04"/>
        <d v="2015-11-26T18:09:56"/>
        <d v="2015-12-14T12:55:00"/>
        <d v="2015-11-25T11:15:56"/>
        <d v="2015-06-23T11:07:00"/>
        <d v="2015-04-25T02:30:03"/>
        <d v="2015-07-31T13:26:59"/>
        <d v="2015-07-07T11:08:01"/>
        <d v="2015-03-18T20:05:00"/>
        <d v="2015-05-30T10:39:04"/>
        <d v="2015-12-21T05:02:59"/>
        <d v="2015-02-22T12:33:59"/>
        <d v="2015-08-06T02:26:01"/>
        <d v="2014-12-10T18:39:01"/>
        <d v="2015-07-26T13:29:00"/>
        <d v="2015-07-17T11:00:58"/>
        <d v="2015-06-02T11:34:57"/>
        <d v="2014-12-08T20:15:56"/>
        <d v="2015-01-23T04:42:58"/>
        <d v="2015-06-29T17:43:00"/>
        <d v="2014-12-07T04:50:01"/>
        <d v="2015-12-10T11:15:04"/>
        <d v="2015-11-27T13:02:04"/>
        <d v="2015-06-02T17:50:04"/>
        <d v="2014-12-12T12:24:03"/>
        <d v="2014-12-11T04:27:59"/>
        <d v="2015-12-01T15:08:04"/>
        <d v="2015-08-06T18:22:02"/>
        <d v="2014-12-10T14:15:04"/>
        <d v="2015-06-29T01:04:57"/>
        <d v="2015-05-03T13:19:03"/>
        <d v="2015-03-04T04:51:01"/>
        <d v="2015-09-21T00:11:57"/>
        <d v="2015-11-24T03:33:59"/>
        <d v="2015-11-03T10:48:00"/>
        <d v="2015-12-16T07:39:04"/>
        <d v="2015-10-15T03:20:01"/>
        <d v="2015-10-28T13:31:00"/>
        <d v="2015-12-10T16:43:58"/>
        <d v="2015-06-08T13:00:03"/>
        <d v="2014-12-09T21:09:04"/>
        <d v="2015-08-28T11:32:04"/>
        <d v="2015-12-08T16:31:00"/>
        <d v="2015-12-16T12:38:01"/>
        <d v="2015-12-20T12:08:04"/>
        <d v="2015-02-15T02:55:58"/>
        <d v="2015-12-18T12:19:00"/>
        <d v="2014-12-11T16:45:59"/>
        <d v="2015-12-21T00:17:00"/>
        <d v="2015-12-14T05:19:58"/>
        <d v="2015-12-12T11:44:01"/>
        <d v="2015-08-17T14:33:56"/>
        <d v="2015-05-16T05:05:00"/>
        <d v="2015-12-09T19:07:58"/>
        <d v="2015-07-26T03:50:59"/>
        <d v="2014-12-04T18:14:59"/>
        <d v="2015-12-19T18:15:59"/>
        <d v="2014-12-12T06:04:02"/>
        <d v="2014-12-12T11:15:04"/>
        <d v="2015-11-20T12:49:58"/>
        <d v="2015-06-05T05:20:59"/>
        <d v="2014-12-11T12:19:00"/>
        <d v="2015-09-04T13:48:00"/>
        <d v="2015-08-12T11:57:59"/>
        <d v="2015-06-01T12:47:57"/>
        <d v="2015-12-24T23:34:57"/>
        <d v="2015-12-06T04:19:03"/>
        <d v="2015-07-23T18:01:00"/>
        <d v="2014-12-10T06:11:57"/>
        <d v="2015-11-25T19:25:58"/>
        <d v="2014-12-02T13:50:01"/>
        <d v="2015-01-17T03:01:00"/>
        <d v="2015-12-18T11:42:00"/>
        <d v="2015-07-03T18:27:04"/>
        <d v="2015-12-04T11:33:04"/>
        <d v="2015-12-08T11:57:59"/>
        <d v="2015-04-26T11:53:57"/>
        <d v="2014-12-17T04:02:04"/>
        <d v="2015-10-15T17:47:02"/>
        <d v="2015-06-25T03:07:03"/>
        <d v="2015-10-03T18:45:04"/>
        <d v="2014-12-14T11:57:59"/>
        <d v="2015-03-22T17:44:01"/>
        <d v="2015-01-12T02:33:56"/>
        <d v="2015-05-26T11:35:57"/>
        <d v="2015-06-12T19:54:03"/>
        <d v="2015-02-02T11:33:04"/>
        <d v="2015-09-12T04:47:00"/>
        <d v="2015-11-08T17:28:02"/>
        <d v="2015-01-31T13:20:04"/>
        <d v="2015-12-25T23:08:01"/>
        <d v="2015-11-10T17:15:56"/>
        <d v="2015-12-28T20:30:03"/>
        <d v="2015-04-29T10:57:04"/>
        <d v="2015-12-08T04:26:59"/>
        <d v="2015-12-23T10:13:00"/>
        <d v="2015-06-27T12:17:00"/>
        <d v="2015-12-18T22:11:00"/>
        <d v="2015-04-20T04:20:04"/>
        <d v="2015-10-24T13:39:56"/>
        <d v="2014-12-07T19:14:01"/>
        <d v="2015-12-16T18:31:58"/>
        <d v="2015-04-29T04:57:56"/>
        <d v="2015-12-22T19:29:00"/>
        <d v="2014-12-09T12:40:02"/>
        <d v="2014-12-12T03:42:03"/>
        <d v="2015-08-20T12:03:01"/>
        <d v="2015-06-06T18:57:01"/>
        <d v="2015-12-20T12:42:03"/>
        <d v="2015-03-11T10:49:00"/>
        <d v="2015-08-22T02:51:56"/>
        <d v="2015-06-30T11:54:58"/>
        <d v="2014-12-08T11:15:56"/>
        <d v="2015-06-29T11:18:58"/>
        <d v="2015-07-27T11:59:00"/>
        <d v="2015-12-13T02:21:59"/>
        <d v="2015-08-05T11:02:59"/>
        <d v="2015-06-07T03:40:02"/>
        <d v="2014-12-11T05:01:58"/>
        <d v="2015-09-29T19:48:00"/>
        <d v="2015-11-29T11:15:56"/>
        <d v="2015-07-06T11:57:59"/>
        <d v="2015-12-06T16:44:59"/>
        <d v="2014-12-12T16:47:00"/>
        <d v="2015-06-08T10:56:04"/>
        <d v="2015-04-24T13:22:57"/>
        <d v="2015-07-21T13:24:58"/>
        <d v="2015-03-18T11:59:00"/>
        <d v="2015-08-21T18:39:01"/>
        <d v="2014-12-09T16:57:04"/>
        <d v="2015-08-28T13:33:01"/>
        <d v="2015-04-16T12:54:00"/>
        <d v="2015-12-20T03:22:02"/>
        <d v="2015-11-26T05:14:04"/>
        <d v="2015-02-26T11:51:04"/>
        <d v="2014-12-09T22:54:03"/>
        <d v="2015-09-19T12:57:01"/>
        <d v="2015-09-14T13:48:00"/>
        <d v="2015-09-14T12:43:03"/>
        <d v="2015-08-20T10:40:57"/>
        <d v="2014-12-12T17:28:02"/>
        <d v="2015-12-13T19:25:58"/>
        <d v="2015-11-28T13:13:00"/>
        <d v="2015-07-18T12:13:58"/>
        <d v="2015-11-29T16:42:58"/>
        <d v="2014-12-10T17:52:57"/>
        <d v="2015-06-13T02:24:00"/>
        <d v="2015-11-02T12:15:59"/>
        <d v="2015-12-11T03:39:01"/>
        <d v="2015-07-03T18:55:00"/>
        <d v="2015-02-17T13:02:04"/>
        <d v="2015-04-22T11:50:04"/>
        <d v="2015-08-27T11:33:56"/>
        <d v="2015-08-21T06:24:03"/>
        <d v="2015-10-11T12:40:02"/>
        <d v="2015-12-20T12:35:00"/>
        <d v="2015-08-23T23:21:59"/>
        <d v="2015-09-02T10:13:00"/>
        <d v="2015-12-05T23:13:03"/>
        <d v="2015-07-27T04:22:57"/>
        <d v="2015-12-08T17:12:03"/>
        <d v="2015-07-23T18:21:01"/>
        <d v="2014-12-12T16:37:03"/>
        <d v="2015-11-29T11:16:57"/>
        <d v="2015-07-15T05:07:00"/>
        <d v="2014-12-05T18:09:04"/>
        <d v="2015-01-27T11:33:04"/>
        <d v="2014-12-08T12:13:58"/>
        <d v="2015-10-23T07:40:57"/>
        <d v="2015-01-28T12:26:04"/>
        <d v="2015-12-06T11:47:02"/>
        <d v="2015-08-16T05:16:57"/>
        <d v="2015-10-23T12:41:02"/>
        <d v="2015-08-01T04:35:02"/>
        <d v="2015-07-23T13:21:04"/>
        <d v="2015-07-17T11:49:03"/>
        <d v="2014-12-14T04:34:02"/>
        <d v="2014-12-15T12:17:00"/>
        <d v="2015-12-10T12:35:00"/>
        <d v="2015-11-25T03:23:02"/>
        <d v="2015-12-04T19:59:57"/>
        <d v="2015-09-06T03:47:57"/>
        <d v="2015-07-15T03:38:01"/>
        <d v="2015-09-01T17:51:56"/>
        <d v="2014-12-11T19:11:00"/>
        <d v="2015-08-24T12:31:58"/>
        <d v="2015-04-28T14:30:03"/>
        <d v="2015-09-06T04:07:58"/>
        <d v="2015-06-25T22:47:00"/>
        <d v="2015-07-08T18:20:01"/>
        <d v="2014-12-11T19:39:56"/>
        <d v="2015-07-07T12:41:02"/>
        <d v="2015-08-06T19:56:04"/>
        <d v="2015-09-07T11:29:02"/>
        <d v="2015-08-17T11:43:00"/>
        <d v="2015-08-18T02:44:01"/>
        <d v="2015-09-06T04:13:00"/>
        <d v="2015-11-12T02:27:01"/>
        <d v="2015-09-13T19:11:00"/>
        <d v="2015-08-12T17:11:02"/>
        <d v="2015-09-13T12:30:58"/>
        <d v="2015-12-23T04:08:59"/>
        <d v="2015-11-27T18:40:02"/>
        <d v="2015-12-09T11:13:03"/>
        <d v="2015-12-23T18:10:57"/>
        <d v="2015-12-08T17:45:01"/>
        <d v="2015-07-09T11:21:59"/>
        <d v="2015-10-06T22:03:56"/>
        <d v="2015-01-05T20:52:57"/>
        <d v="2015-12-02T11:20:59"/>
        <d v="2015-06-25T11:13:03"/>
        <d v="2014-12-16T02:37:58"/>
        <d v="2015-04-15T13:21:56"/>
        <d v="2015-12-07T02:18:58"/>
        <d v="2015-06-11T17:39:59"/>
        <d v="2015-10-13T17:33:56"/>
        <d v="2015-12-24T12:10:57"/>
        <d v="2015-07-17T18:41:02"/>
        <d v="2015-07-05T13:25:58"/>
        <d v="2015-09-08T17:49:03"/>
        <d v="2015-12-01T12:31:58"/>
        <d v="2014-12-08T04:34:02"/>
        <d v="2014-12-14T12:29:57"/>
        <d v="2014-12-07T16:01:03"/>
        <d v="2015-08-02T13:06:58"/>
        <d v="2015-01-21T22:19:03"/>
        <d v="2015-12-08T13:16:02"/>
        <d v="2014-12-13T11:05:00"/>
        <d v="2015-07-21T12:43:03"/>
        <d v="2015-04-19T11:28:02"/>
        <d v="2015-12-10T04:05:57"/>
        <d v="2015-08-04T19:02:04"/>
        <d v="2015-06-27T11:01:58"/>
        <d v="2015-11-26T10:56:04"/>
        <d v="2015-08-22T14:11:02"/>
        <d v="2015-09-03T11:32:04"/>
        <d v="2015-12-20T05:16:57"/>
        <d v="2015-06-27T20:53:57"/>
        <d v="2015-10-17T18:27:56"/>
        <d v="2015-12-01T12:42:03"/>
        <d v="2015-07-02T02:51:04"/>
        <d v="2015-12-21T18:39:01"/>
        <d v="2015-12-25T17:16:57"/>
        <d v="2015-12-13T13:22:57"/>
        <d v="2015-09-05T18:33:59"/>
        <d v="2015-12-11T05:16:57"/>
        <d v="2015-12-10T18:26:04"/>
        <d v="2015-07-05T11:20:59"/>
        <d v="2015-08-06T18:43:03"/>
        <d v="2015-11-25T13:12:00"/>
        <d v="2015-05-31T13:03:56"/>
        <d v="2015-07-17T17:33:04"/>
        <d v="2015-11-16T17:03:59"/>
        <d v="2015-05-16T17:47:02"/>
        <d v="2015-04-09T14:15:56"/>
        <d v="2015-04-14T11:03:59"/>
        <d v="2014-12-13T05:19:58"/>
        <d v="2014-12-06T18:58:02"/>
        <d v="2014-12-07T03:17:00"/>
        <d v="2015-02-13T04:04:57"/>
        <d v="2015-06-25T16:08:59"/>
        <d v="2015-08-25T17:54:58"/>
        <d v="2015-07-05T11:39:59"/>
        <d v="2015-06-22T20:12:03"/>
        <d v="2015-12-11T14:13:03"/>
        <d v="2014-12-10T03:57:01"/>
        <d v="2014-12-09T18:41:02"/>
        <d v="2015-06-25T12:35:00"/>
        <d v="2015-12-10T18:11:57"/>
        <d v="2015-12-21T19:12:00"/>
        <d v="2014-12-05T08:38:59"/>
        <d v="2015-12-14T12:48:58"/>
        <d v="2015-09-07T11:17:57"/>
        <d v="2015-09-12T05:29:02"/>
        <d v="2015-10-16T12:13:58"/>
        <d v="2015-06-04T10:44:59"/>
        <d v="2014-12-09T17:53:57"/>
        <d v="2015-06-12T04:21:56"/>
        <d v="2015-09-11T16:50:01"/>
        <d v="2015-12-02T19:31:00"/>
        <d v="2015-12-18T02:18:58"/>
        <d v="2014-12-04T04:42:58"/>
        <d v="2015-04-03T17:08:01"/>
        <d v="2014-12-15T11:33:56"/>
        <d v="2015-08-06T05:13:03"/>
        <d v="2015-07-16T17:56:59"/>
        <d v="2015-12-10T14:59:00"/>
        <d v="2015-12-16T19:42:58"/>
        <d v="2015-12-23T11:39:59"/>
        <d v="2015-12-03T03:08:04"/>
        <d v="2015-07-12T11:17:57"/>
        <d v="2015-01-21T04:54:03"/>
        <d v="2015-12-12T17:31:03"/>
        <d v="2015-07-16T13:16:02"/>
        <d v="2015-09-04T18:38:01"/>
        <d v="2015-07-28T17:34:57"/>
        <d v="2015-03-24T18:59:02"/>
        <d v="2015-06-02T02:35:57"/>
        <d v="2015-04-19T03:17:00"/>
        <d v="2015-06-13T18:17:00"/>
        <d v="2015-01-08T10:58:57"/>
        <d v="2015-09-04T08:52:57"/>
        <d v="2015-07-22T13:03:56"/>
        <d v="2015-11-14T13:00:03"/>
        <d v="2015-04-11T17:42:00"/>
        <d v="2015-04-06T13:13:00"/>
        <d v="2015-04-28T12:12:58"/>
        <d v="2015-09-29T12:22:02"/>
        <d v="2015-11-26T05:18:58"/>
        <d v="2014-12-08T04:22:57"/>
        <d v="2015-12-17T11:44:01"/>
        <d v="2015-12-21T11:00:58"/>
        <d v="2015-12-07T11:54:58"/>
        <d v="2015-12-25T10:30:00"/>
        <d v="2015-12-22T16:26:59"/>
        <d v="2015-04-20T16:08:59"/>
        <d v="2015-08-10T07:44:59"/>
        <d v="2015-09-03T12:30:58"/>
        <d v="2015-10-28T18:27:56"/>
        <d v="2015-11-18T17:23:00"/>
        <d v="2015-06-03T11:59:00"/>
        <d v="2015-09-03T05:27:01"/>
        <d v="2015-06-26T13:29:00"/>
        <d v="2015-11-24T22:35:02"/>
        <d v="2015-07-19T11:01:58"/>
        <d v="2015-06-22T19:42:58"/>
        <d v="2014-12-13T12:59:02"/>
        <d v="2015-10-05T18:06:03"/>
        <d v="2015-04-07T11:55:58"/>
        <d v="2015-11-29T16:51:01"/>
        <d v="2015-07-20T12:07:03"/>
        <d v="2014-12-12T13:06:58"/>
        <d v="2015-10-08T04:09:59"/>
        <d v="2015-08-22T09:06:03"/>
        <d v="2015-07-14T18:11:57"/>
        <d v="2015-09-07T12:23:02"/>
        <d v="2015-11-25T14:06:00"/>
        <d v="2015-06-19T03:36:00"/>
        <d v="2015-11-28T13:09:59"/>
        <d v="2015-07-05T12:35:00"/>
        <d v="2015-03-22T03:06:03"/>
        <d v="2015-08-05T13:14:01"/>
        <d v="2015-12-09T14:21:59"/>
        <d v="2015-03-21T17:51:56"/>
        <d v="2014-12-07T17:42:00"/>
        <d v="2015-05-26T03:40:02"/>
        <d v="2015-08-27T05:05:00"/>
        <d v="2015-01-11T04:02:04"/>
        <d v="2015-12-24T13:08:59"/>
        <d v="2014-12-11T04:22:57"/>
        <d v="2015-12-07T19:45:59"/>
        <d v="2015-12-22T03:43:03"/>
        <d v="2015-08-29T17:51:04"/>
        <d v="2015-07-17T02:51:04"/>
        <d v="2015-09-09T11:15:56"/>
        <d v="2014-12-09T18:58:02"/>
        <d v="2015-06-25T13:18:03"/>
        <d v="2014-12-09T12:56:01"/>
        <d v="2015-07-12T12:00:00"/>
        <d v="2015-07-02T03:45:56"/>
        <d v="2014-12-16T04:42:58"/>
        <d v="2014-12-12T10:45:59"/>
        <d v="2015-06-13T20:05:00"/>
        <d v="2015-04-05T03:59:02"/>
        <d v="2015-07-26T11:28:02"/>
        <d v="2015-07-06T02:17:57"/>
        <d v="2014-12-10T18:17:00"/>
        <d v="2015-12-23T18:24:03"/>
        <d v="2015-02-06T17:35:57"/>
        <d v="2014-12-11T11:41:00"/>
        <d v="2015-09-26T11:29:02"/>
        <d v="2014-12-10T00:47:57"/>
        <d v="2015-07-15T16:13:00"/>
        <d v="2015-01-06T18:00:00"/>
        <d v="2015-09-24T12:23:02"/>
        <d v="2015-07-31T17:32:04"/>
        <d v="2014-12-12T17:26:01"/>
        <d v="2015-12-07T11:46:02"/>
        <d v="2015-11-30T12:00:00"/>
        <d v="2015-07-28T18:27:56"/>
        <d v="2015-08-21T11:39:59"/>
        <d v="2015-07-07T04:15:01"/>
        <d v="2015-12-13T13:49:00"/>
        <d v="2015-06-16T17:43:00"/>
        <d v="2015-06-27T12:53:00"/>
        <d v="2015-12-20T21:18:00"/>
        <d v="2015-11-29T18:33:59"/>
        <d v="2015-12-25T17:07:00"/>
        <d v="2015-05-14T02:15:56"/>
        <d v="2015-08-28T13:27:59"/>
        <d v="2014-12-08T13:29:00"/>
        <d v="2014-12-08T04:38:04"/>
        <d v="2014-12-08T12:04:02"/>
        <d v="2015-10-27T03:09:56"/>
        <d v="2015-06-02T13:04:57"/>
        <d v="2015-11-27T14:20:59"/>
        <d v="2015-03-30T02:11:02"/>
        <d v="2015-08-18T12:09:56"/>
        <d v="2015-06-10T13:19:03"/>
        <d v="2015-06-24T18:17:00"/>
        <d v="2015-12-12T12:59:02"/>
        <d v="2015-10-04T11:51:56"/>
        <d v="2014-12-08T16:44:59"/>
        <d v="2015-04-26T06:23:02"/>
        <d v="2015-06-18T17:50:04"/>
        <d v="2014-12-12T13:32:01"/>
        <d v="2014-12-04T12:45:56"/>
        <d v="2015-08-29T04:21:56"/>
        <d v="2015-10-13T11:50:04"/>
        <d v="2015-04-26T02:57:59"/>
        <d v="2015-06-05T03:10:57"/>
        <d v="2015-12-05T09:21:01"/>
        <d v="2015-04-21T04:32:01"/>
        <d v="2015-08-08T17:15:04"/>
        <d v="2014-12-08T17:38:59"/>
        <d v="2015-12-21T11:18:58"/>
        <d v="2015-05-22T17:56:59"/>
        <d v="2015-07-20T11:05:00"/>
        <d v="2015-12-07T18:09:56"/>
        <d v="2015-08-05T18:00:00"/>
        <d v="2015-11-27T13:29:00"/>
        <d v="2015-02-06T12:13:58"/>
        <d v="2015-01-17T23:10:02"/>
        <d v="2014-12-06T12:56:01"/>
        <d v="2015-12-16T02:53:57"/>
        <d v="2015-08-05T18:14:59"/>
        <d v="2015-12-18T12:29:57"/>
        <d v="2014-12-06T05:29:02"/>
        <d v="2015-06-01T18:47:57"/>
        <d v="2015-12-03T11:11:02"/>
        <d v="2014-12-12T11:03:59"/>
        <d v="2015-08-17T11:26:01"/>
        <d v="2015-02-15T02:12:03"/>
        <d v="2015-05-16T04:33:01"/>
        <d v="2014-12-13T11:07:00"/>
        <d v="2015-10-08T02:44:01"/>
        <d v="2015-11-25T12:38:01"/>
        <d v="2014-12-06T17:20:59"/>
        <d v="2015-01-29T02:46:02"/>
        <d v="2015-08-03T19:09:59"/>
        <d v="2015-06-16T04:16:02"/>
        <d v="2015-11-05T11:31:03"/>
        <d v="2014-12-10T18:27:04"/>
        <d v="2015-12-10T10:25:58"/>
        <d v="2015-05-02T17:51:04"/>
        <d v="2015-06-21T12:10:57"/>
        <d v="2014-12-09T21:04:02"/>
        <d v="2015-07-15T18:30:58"/>
        <d v="2015-09-12T18:55:00"/>
        <d v="2015-12-07T19:41:57"/>
        <d v="2015-06-05T11:06:00"/>
        <d v="2015-08-26T10:11:00"/>
        <d v="2015-04-23T03:59:02"/>
        <d v="2015-09-05T20:09:01"/>
        <d v="2014-12-16T11:15:04"/>
        <d v="2015-12-04T18:25:03"/>
        <d v="2015-07-03T03:17:00"/>
        <d v="2015-05-26T05:05:00"/>
        <d v="2015-07-23T09:46:57"/>
        <d v="2015-09-07T02:32:04"/>
        <d v="2015-06-18T11:09:01"/>
        <d v="2014-12-09T11:20:59"/>
        <d v="2015-07-26T12:12:58"/>
        <d v="2015-08-21T11:01:58"/>
        <d v="2015-11-17T13:57:56"/>
        <d v="2015-05-23T20:29:02"/>
        <d v="2015-07-23T12:09:04"/>
        <d v="2015-12-07T18:47:57"/>
        <d v="2014-12-10T11:14:04"/>
        <d v="2015-12-12T17:15:04"/>
        <d v="2015-04-23T23:10:02"/>
        <d v="2015-12-10T03:30:58"/>
        <d v="2015-06-18T11:35:57"/>
        <d v="2014-12-13T10:23:57"/>
        <d v="2015-07-29T11:20:59"/>
        <d v="2014-12-06T22:17:02"/>
        <d v="2015-02-08T22:30:00"/>
        <d v="2014-12-08T04:56:04"/>
        <d v="2015-11-27T17:54:58"/>
        <d v="2015-07-01T11:51:04"/>
        <d v="2015-07-14T02:38:59"/>
        <d v="2015-06-05T12:30:58"/>
        <d v="2015-04-06T12:40:02"/>
        <d v="2015-07-25T12:13:58"/>
        <d v="2015-12-12T13:02:04"/>
        <d v="2015-06-11T13:09:59"/>
        <d v="2015-08-12T03:30:58"/>
        <d v="2015-08-16T10:36:03"/>
        <d v="2015-12-02T04:59:57"/>
        <d v="2015-12-21T02:21:59"/>
        <d v="2015-12-18T11:57:59"/>
        <d v="2015-12-20T03:45:04"/>
        <d v="2015-10-20T12:10:57"/>
        <d v="2015-02-18T02:34:57"/>
        <d v="2014-12-13T19:31:00"/>
        <d v="2015-09-15T10:32:01"/>
        <d v="2015-09-09T11:31:03"/>
        <d v="2015-10-11T17:35:57"/>
        <d v="2015-11-30T19:58:57"/>
        <d v="2015-07-26T11:50:04"/>
        <d v="2014-12-08T17:23:00"/>
        <d v="2014-12-10T09:21:01"/>
        <d v="2014-12-10T22:59:57"/>
        <d v="2014-12-07T05:24:00"/>
        <d v="2015-07-18T11:19:58"/>
        <d v="2015-06-01T12:44:04"/>
        <d v="2015-12-11T12:39:01"/>
        <d v="2014-12-14T02:32:04"/>
        <d v="2015-08-09T17:50:04"/>
        <d v="2015-09-05T04:42:58"/>
        <d v="2015-07-23T12:49:58"/>
        <d v="2015-07-27T18:38:01"/>
        <d v="2015-09-04T03:50:59"/>
        <d v="2015-08-31T12:19:00"/>
        <d v="2015-12-01T18:57:01"/>
        <d v="2015-11-04T13:11:00"/>
        <d v="2015-11-29T11:06:00"/>
        <d v="2015-12-05T11:37:58"/>
        <d v="2015-06-14T11:26:01"/>
        <d v="2015-12-08T12:46:57"/>
        <d v="2015-06-30T05:07:00"/>
        <d v="2015-11-20T02:51:56"/>
        <d v="2015-01-29T11:34:57"/>
        <d v="2015-11-11T18:30:58"/>
        <d v="2015-09-02T02:44:01"/>
        <d v="2015-03-10T11:36:58"/>
        <d v="2015-12-03T22:30:00"/>
        <d v="2015-04-21T11:05:00"/>
        <d v="2014-12-13T03:26:04"/>
        <d v="2015-08-22T22:25:58"/>
        <d v="2015-12-13T12:05:02"/>
        <d v="2015-12-01T13:02:04"/>
        <d v="2015-08-23T13:38:04"/>
        <d v="2015-05-20T17:55:58"/>
        <d v="2015-04-29T11:33:04"/>
        <d v="2015-05-22T03:22:02"/>
        <d v="2015-09-04T19:32:01"/>
        <d v="2015-09-13T13:04:57"/>
        <d v="2014-12-09T03:49:58"/>
        <d v="2015-09-09T12:40:02"/>
        <d v="2015-12-08T02:51:04"/>
        <d v="2015-04-21T04:51:01"/>
        <d v="2014-12-10T06:47:57"/>
        <d v="2015-08-26T22:32:01"/>
        <d v="2015-08-06T18:30:58"/>
        <d v="2014-12-06T18:53:00"/>
        <d v="2015-06-08T18:59:02"/>
        <d v="2015-07-28T11:17:57"/>
        <d v="2015-05-17T16:27:59"/>
        <d v="2014-12-12T16:55:03"/>
        <d v="2015-08-14T13:09:59"/>
        <d v="2015-06-24T13:23:57"/>
        <d v="2015-12-09T11:48:03"/>
        <d v="2015-11-26T11:33:04"/>
        <d v="2015-02-28T03:04:02"/>
        <d v="2014-12-08T11:32:04"/>
        <d v="2015-09-07T17:01:58"/>
        <d v="2015-04-20T12:36:00"/>
        <d v="2015-11-20T16:02:04"/>
        <d v="2015-06-22T18:03:01"/>
        <d v="2015-06-06T11:45:01"/>
        <d v="2015-06-18T10:53:02"/>
        <d v="2015-12-22T21:20:01"/>
        <d v="2015-12-03T03:30:58"/>
        <d v="2015-08-19T14:08:01"/>
        <d v="2015-02-16T08:48:03"/>
        <d v="2015-08-26T00:32:59"/>
        <d v="2015-09-02T07:09:59"/>
        <d v="2015-12-14T04:40:57"/>
        <d v="2015-11-02T12:54:00"/>
        <d v="2015-08-06T11:53:57"/>
        <d v="2015-12-17T13:19:03"/>
        <d v="2015-11-05T15:06:03"/>
        <d v="2015-10-26T13:00:03"/>
        <d v="2015-09-05T03:09:04"/>
        <d v="2015-09-12T19:57:56"/>
        <d v="2015-05-03T17:10:02"/>
        <d v="2014-12-14T13:01:03"/>
        <d v="2015-12-05T19:38:04"/>
        <d v="2015-08-08T02:45:01"/>
        <d v="2015-09-19T02:36:58"/>
        <d v="2015-06-20T05:59:00"/>
        <d v="2015-11-07T04:30:00"/>
        <d v="2015-06-14T18:27:56"/>
        <d v="2015-12-19T02:45:01"/>
        <d v="2015-12-16T05:27:01"/>
        <d v="2014-12-11T03:44:04"/>
        <d v="2015-10-20T12:19:00"/>
        <d v="2015-07-16T12:24:03"/>
        <d v="2015-11-19T18:27:56"/>
        <d v="2015-08-11T13:01:03"/>
        <d v="2015-09-05T12:09:56"/>
        <d v="2015-11-27T17:30:03"/>
        <d v="2015-08-16T19:21:56"/>
        <d v="2015-11-28T17:41:00"/>
        <d v="2015-07-24T12:26:04"/>
        <d v="2015-12-06T12:12:58"/>
        <d v="2015-06-23T13:11:00"/>
        <d v="2015-12-23T12:20:01"/>
        <d v="2015-11-27T11:42:00"/>
        <d v="2015-12-10T18:35:00"/>
        <d v="2015-01-18T13:29:00"/>
        <d v="2015-11-30T19:33:01"/>
        <d v="2015-07-03T12:06:03"/>
        <d v="2015-12-24T12:20:01"/>
        <d v="2015-12-08T11:41:00"/>
        <d v="2015-12-16T03:27:56"/>
        <d v="2015-12-16T11:12:03"/>
        <d v="2015-07-17T19:16:02"/>
        <d v="2015-12-13T11:48:03"/>
        <d v="2015-09-14T01:27:59"/>
        <d v="2015-07-17T09:31:58"/>
        <d v="2015-12-10T11:00:58"/>
        <d v="2015-08-24T05:14:04"/>
        <d v="2015-11-07T11:34:57"/>
        <d v="2014-12-12T03:53:00"/>
        <d v="2015-05-08T08:07:00"/>
        <d v="2015-12-23T18:01:00"/>
        <d v="2015-10-12T10:51:01"/>
        <d v="2015-09-15T12:59:02"/>
        <d v="2015-07-15T11:03:59"/>
        <d v="2014-12-10T12:56:01"/>
        <d v="2015-12-17T13:21:56"/>
        <d v="2015-06-03T19:00:03"/>
        <d v="2015-12-12T12:11:57"/>
        <d v="2015-09-11T17:33:04"/>
        <d v="2015-12-04T03:14:59"/>
        <d v="2014-12-09T14:02:59"/>
        <d v="2015-12-17T03:32:59"/>
        <d v="2015-11-16T11:15:04"/>
        <d v="2015-01-14T09:02:01"/>
        <d v="2015-12-04T03:41:02"/>
        <d v="2015-05-22T11:20:59"/>
        <d v="2015-12-03T12:30:58"/>
        <d v="2015-04-21T10:38:04"/>
        <d v="2015-12-08T11:43:00"/>
        <d v="2015-08-20T12:28:57"/>
        <d v="2014-12-12T00:43:03"/>
        <d v="2015-12-07T11:27:01"/>
        <d v="2015-11-24T10:58:57"/>
        <d v="2015-04-16T12:35:00"/>
        <d v="2014-12-08T12:24:03"/>
        <d v="2015-12-10T11:01:58"/>
        <d v="2015-11-11T12:27:04"/>
        <d v="2015-06-13T23:13:03"/>
        <d v="2015-07-15T04:06:58"/>
        <d v="2015-09-10T02:15:04"/>
        <d v="2015-12-07T02:21:59"/>
        <d v="2015-02-26T12:33:59"/>
        <d v="2015-10-28T04:59:57"/>
        <d v="2015-08-24T05:07:00"/>
        <d v="2015-03-25T18:14:59"/>
        <d v="2015-12-03T19:20:04"/>
        <d v="2015-12-30T12:11:57"/>
        <d v="2015-07-04T02:37:58"/>
        <d v="2015-05-15T18:05:02"/>
        <d v="2015-06-21T14:27:01"/>
        <d v="2015-12-17T12:11:57"/>
        <d v="2015-08-31T18:45:04"/>
        <d v="2015-04-16T03:40:02"/>
        <d v="2015-07-03T11:00:58"/>
        <d v="2014-12-06T18:24:03"/>
        <d v="2015-04-30T13:03:56"/>
        <d v="2014-12-07T01:26:59"/>
        <d v="2014-12-11T16:05:57"/>
        <d v="2015-07-09T18:55:00"/>
        <d v="2014-12-15T08:00:58"/>
        <d v="2015-08-15T12:23:02"/>
        <d v="2015-07-20T07:21:04"/>
        <d v="2015-05-17T04:45:59"/>
        <d v="2015-08-19T15:46:57"/>
        <d v="2015-09-13T18:43:03"/>
        <d v="2015-11-29T11:13:03"/>
        <d v="2015-12-08T18:40:02"/>
        <d v="2015-05-15T05:25:00"/>
        <d v="2015-08-08T03:46:57"/>
        <d v="2015-05-09T11:50:04"/>
        <d v="2015-06-28T04:36:03"/>
        <d v="2015-04-19T18:32:59"/>
        <d v="2015-04-26T17:45:01"/>
        <d v="2014-12-13T03:08:04"/>
        <d v="2015-12-12T10:29:00"/>
        <d v="2015-11-01T14:51:04"/>
        <d v="2015-08-02T17:34:57"/>
        <d v="2015-04-21T18:57:01"/>
        <d v="2015-04-25T21:26:04"/>
        <d v="2015-09-29T12:11:57"/>
        <d v="2015-09-12T10:03:04"/>
        <d v="2015-08-28T17:21:59"/>
        <d v="2015-08-17T22:33:01"/>
        <d v="2015-08-06T04:42:58"/>
        <d v="2015-01-23T04:31:00"/>
        <d v="2014-12-12T17:35:57"/>
        <d v="2015-12-03T03:21:01"/>
        <d v="2015-12-23T11:33:56"/>
        <d v="2015-08-18T02:39:59"/>
        <d v="2015-07-14T12:45:04"/>
        <d v="2014-12-13T18:20:01"/>
        <d v="2015-10-27T05:15:04"/>
        <d v="2015-12-07T11:56:59"/>
        <d v="2015-04-14T23:28:02"/>
        <d v="2015-08-02T08:10:02"/>
        <d v="2015-12-10T21:38:01"/>
        <d v="2015-07-16T12:25:03"/>
        <d v="2015-06-15T11:54:58"/>
        <d v="2014-12-10T11:38:59"/>
        <d v="2015-12-11T02:13:03"/>
        <d v="2015-12-11T23:30:03"/>
        <d v="2015-06-28T16:31:00"/>
        <d v="2014-12-11T12:42:03"/>
        <d v="2015-11-23T15:13:58"/>
        <d v="2015-12-16T17:39:59"/>
        <d v="2015-08-10T18:57:01"/>
        <d v="2015-05-02T17:19:58"/>
        <d v="2015-04-23T12:43:03"/>
        <d v="2015-06-15T10:58:57"/>
        <d v="2015-08-23T10:35:02"/>
        <d v="2014-12-11T04:44:59"/>
        <d v="2015-06-29T05:13:03"/>
        <d v="2015-11-28T13:40:57"/>
        <d v="2015-06-20T11:10:02"/>
        <d v="2015-11-08T04:07:58"/>
        <d v="2015-08-05T13:22:57"/>
        <d v="2015-12-23T20:26:01"/>
        <d v="2014-12-13T16:30:00"/>
        <d v="2015-11-11T20:45:01"/>
        <d v="2015-08-24T12:11:57"/>
        <d v="2015-08-30T15:15:59"/>
        <d v="2015-11-10T19:00:03"/>
        <d v="2015-06-15T10:02:04"/>
        <d v="2014-12-08T03:47:57"/>
        <d v="2015-08-11T03:32:59"/>
        <d v="2015-12-08T04:12:00"/>
        <d v="2014-12-09T04:05:57"/>
        <d v="2014-12-12T11:19:58"/>
        <d v="2015-07-01T18:14:59"/>
        <d v="2015-12-01T12:41:02"/>
        <d v="2015-06-19T02:27:01"/>
        <d v="2015-12-24T18:36:00"/>
        <d v="2015-07-25T09:21:01"/>
        <d v="2015-12-05T05:20:59"/>
        <d v="2014-12-10T11:20:59"/>
        <d v="2014-12-09T03:55:00"/>
        <d v="2015-08-02T22:39:04"/>
        <d v="2015-09-07T11:46:02"/>
        <d v="2015-02-16T11:32:04"/>
        <d v="2015-12-07T10:57:04"/>
        <d v="2015-12-18T17:28:02"/>
        <d v="2014-12-07T05:29:02"/>
        <d v="2015-12-19T13:54:03"/>
        <d v="2015-12-04T03:09:56"/>
        <d v="2014-12-12T18:11:57"/>
        <d v="2015-06-16T20:15:04"/>
        <d v="2015-08-05T13:24:58"/>
      </sharedItems>
      <fieldGroup base="0">
        <rangePr groupBy="hours" startDate="2014-11-29T18:02:01" endDate="2015-12-31T11:01:58"/>
        <groupItems count="26">
          <s v="&lt;11/29/14"/>
          <s v="12 AM"/>
          <s v="1 AM"/>
          <s v="2 AM"/>
          <s v="3 AM"/>
          <s v="4 AM"/>
          <s v="5 AM"/>
          <s v="6 AM"/>
          <s v="7 AM"/>
          <s v="8 AM"/>
          <s v="9 AM"/>
          <s v="10 AM"/>
          <s v="11 AM"/>
          <s v="12 PM"/>
          <s v="1 PM"/>
          <s v="2 PM"/>
          <s v="3 PM"/>
          <s v="4 PM"/>
          <s v="5 PM"/>
          <s v="6 PM"/>
          <s v="7 PM"/>
          <s v="8 PM"/>
          <s v="9 PM"/>
          <s v="10 PM"/>
          <s v="11 PM"/>
          <s v="&gt;12/31/15"/>
        </groupItems>
      </fieldGroup>
    </cacheField>
    <cacheField name="Web Site" numFmtId="0">
      <sharedItems/>
    </cacheField>
    <cacheField name="Product" numFmtId="0">
      <sharedItems/>
    </cacheField>
    <cacheField name="Type" numFmtId="0">
      <sharedItems/>
    </cacheField>
    <cacheField name="Quantity" numFmtId="0">
      <sharedItems containsSemiMixedTypes="0" containsString="0" containsNumber="1" containsInteger="1" minValue="1" maxValue="156"/>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5.752284606482" createdVersion="7" refreshedVersion="7" minRefreshableVersion="3" recordCount="1999" xr:uid="{AADB150A-8440-43A6-B218-BEE70B570A93}">
  <cacheSource type="worksheet">
    <worksheetSource ref="B6:E2005" sheet="PPCh17(5an)"/>
  </cacheSource>
  <cacheFields count="4">
    <cacheField name="Sales Rep" numFmtId="0">
      <sharedItems count="8">
        <s v="Luke"/>
        <s v="Jeri"/>
        <s v="Sheliadawn"/>
        <s v="Jon"/>
        <s v="Steven"/>
        <s v="Chin"/>
        <s v="Rhonda"/>
        <s v="Troung"/>
      </sharedItems>
    </cacheField>
    <cacheField name="Customer" numFmtId="0">
      <sharedItems count="14">
        <s v="Amazon.com"/>
        <s v="Costco"/>
        <s v="Home Depot"/>
        <s v="Whole Foods"/>
        <s v="McLendon's Hardware"/>
        <s v="Nature Company"/>
        <s v="Yahoo"/>
        <s v="Sherman Williams"/>
        <s v="Google"/>
        <s v="The Economist"/>
        <s v="Solar and Wind Inc."/>
        <s v="ExcelIsVeryFun.com"/>
        <s v="Office Depot"/>
        <s v="Peet's Coffee"/>
      </sharedItems>
    </cacheField>
    <cacheField name="Product" numFmtId="0">
      <sharedItems/>
    </cacheField>
    <cacheField name="Sales" numFmtId="8">
      <sharedItems containsSemiMixedTypes="0" containsString="0" containsNumber="1" minValue="12.56" maxValue="9994.24"/>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365.77846238426" createdVersion="7" refreshedVersion="7" minRefreshableVersion="3" recordCount="64" xr:uid="{5B969333-A7E4-4540-87F9-A4A142E9BFB6}">
  <cacheSource type="worksheet">
    <worksheetSource name="fSalesProb08Answer"/>
  </cacheSource>
  <cacheFields count="6">
    <cacheField name="Date" numFmtId="14">
      <sharedItems containsSemiMixedTypes="0" containsNonDate="0" containsDate="1" containsString="0" minDate="2022-01-03T00:00:00" maxDate="2022-12-28T00:00:00"/>
    </cacheField>
    <cacheField name="State-Zip" numFmtId="0">
      <sharedItems/>
    </cacheField>
    <cacheField name="Sales ($)" numFmtId="0">
      <sharedItems containsSemiMixedTypes="0" containsString="0" containsNumber="1" minValue="15" maxValue="1857.96"/>
    </cacheField>
    <cacheField name="Day of Week" numFmtId="0">
      <sharedItems count="7">
        <s v="Sat"/>
        <s v="Sun"/>
        <s v="Mon"/>
        <s v="Fri"/>
        <s v="Tue"/>
        <s v="Thu"/>
        <s v="Wed"/>
      </sharedItems>
    </cacheField>
    <cacheField name="State" numFmtId="0">
      <sharedItems count="3">
        <s v="CA"/>
        <s v="OR"/>
        <s v="WA"/>
      </sharedItems>
    </cacheField>
    <cacheField name="Zip" numFmtId="0">
      <sharedItems containsSemiMixedTypes="0" containsString="0" containsNumber="1" containsInteger="1" minValue="94600" maxValue="98702"/>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544.464138541669" createdVersion="7" refreshedVersion="7" minRefreshableVersion="3" recordCount="1999" xr:uid="{F8D50A67-2924-4942-AB41-1A61D373C6B0}">
  <cacheSource type="worksheet">
    <worksheetSource ref="B14:H2013" sheet="PPCh17(3an)"/>
  </cacheSource>
  <cacheFields count="9">
    <cacheField name="Date" numFmtId="14">
      <sharedItems containsSemiMixedTypes="0" containsNonDate="0" containsDate="1" containsString="0" minDate="2017-01-01T00:00:00" maxDate="2019-01-01T00:00:00" count="671">
        <d v="2018-10-07T00:00:00"/>
        <d v="2017-10-26T00:00:00"/>
        <d v="2018-05-20T00:00:00"/>
        <d v="2017-09-24T00:00:00"/>
        <d v="2018-01-14T00:00:00"/>
        <d v="2017-04-03T00:00:00"/>
        <d v="2018-01-20T00:00:00"/>
        <d v="2017-02-26T00:00:00"/>
        <d v="2018-12-16T00:00:00"/>
        <d v="2017-04-05T00:00:00"/>
        <d v="2018-06-24T00:00:00"/>
        <d v="2017-08-22T00:00:00"/>
        <d v="2018-11-09T00:00:00"/>
        <d v="2017-03-23T00:00:00"/>
        <d v="2018-10-03T00:00:00"/>
        <d v="2017-04-04T00:00:00"/>
        <d v="2018-01-05T00:00:00"/>
        <d v="2017-11-06T00:00:00"/>
        <d v="2018-09-25T00:00:00"/>
        <d v="2017-11-12T00:00:00"/>
        <d v="2018-12-07T00:00:00"/>
        <d v="2017-11-05T00:00:00"/>
        <d v="2018-09-30T00:00:00"/>
        <d v="2017-08-27T00:00:00"/>
        <d v="2018-08-18T00:00:00"/>
        <d v="2017-02-19T00:00:00"/>
        <d v="2018-12-11T00:00:00"/>
        <d v="2017-03-17T00:00:00"/>
        <d v="2018-12-01T00:00:00"/>
        <d v="2018-03-04T00:00:00"/>
        <d v="2017-05-19T00:00:00"/>
        <d v="2018-04-25T00:00:00"/>
        <d v="2018-06-17T00:00:00"/>
        <d v="2017-05-24T00:00:00"/>
        <d v="2018-10-20T00:00:00"/>
        <d v="2017-01-09T00:00:00"/>
        <d v="2018-12-29T00:00:00"/>
        <d v="2017-09-13T00:00:00"/>
        <d v="2018-05-12T00:00:00"/>
        <d v="2017-07-29T00:00:00"/>
        <d v="2018-04-12T00:00:00"/>
        <d v="2017-05-03T00:00:00"/>
        <d v="2018-07-17T00:00:00"/>
        <d v="2017-11-16T00:00:00"/>
        <d v="2018-03-16T00:00:00"/>
        <d v="2017-08-17T00:00:00"/>
        <d v="2018-10-13T00:00:00"/>
        <d v="2017-09-26T00:00:00"/>
        <d v="2018-06-12T00:00:00"/>
        <d v="2017-04-15T00:00:00"/>
        <d v="2018-12-30T00:00:00"/>
        <d v="2017-09-15T00:00:00"/>
        <d v="2018-05-11T00:00:00"/>
        <d v="2017-03-06T00:00:00"/>
        <d v="2018-09-18T00:00:00"/>
        <d v="2017-04-06T00:00:00"/>
        <d v="2018-09-07T00:00:00"/>
        <d v="2017-02-16T00:00:00"/>
        <d v="2018-12-27T00:00:00"/>
        <d v="2017-09-30T00:00:00"/>
        <d v="2018-10-15T00:00:00"/>
        <d v="2017-11-29T00:00:00"/>
        <d v="2018-03-28T00:00:00"/>
        <d v="2017-10-21T00:00:00"/>
        <d v="2018-03-02T00:00:00"/>
        <d v="2017-09-09T00:00:00"/>
        <d v="2018-03-01T00:00:00"/>
        <d v="2017-03-07T00:00:00"/>
        <d v="2018-05-16T00:00:00"/>
        <d v="2017-12-14T00:00:00"/>
        <d v="2018-07-22T00:00:00"/>
        <d v="2018-04-01T00:00:00"/>
        <d v="2017-04-20T00:00:00"/>
        <d v="2018-01-11T00:00:00"/>
        <d v="2017-08-07T00:00:00"/>
        <d v="2017-12-11T00:00:00"/>
        <d v="2017-07-24T00:00:00"/>
        <d v="2018-01-08T00:00:00"/>
        <d v="2017-06-07T00:00:00"/>
        <d v="2018-02-17T00:00:00"/>
        <d v="2017-06-10T00:00:00"/>
        <d v="2017-05-17T00:00:00"/>
        <d v="2018-08-27T00:00:00"/>
        <d v="2018-08-29T00:00:00"/>
        <d v="2017-12-19T00:00:00"/>
        <d v="2018-08-30T00:00:00"/>
        <d v="2018-09-16T00:00:00"/>
        <d v="2017-01-20T00:00:00"/>
        <d v="2018-05-13T00:00:00"/>
        <d v="2017-07-15T00:00:00"/>
        <d v="2018-10-02T00:00:00"/>
        <d v="2017-12-06T00:00:00"/>
        <d v="2018-10-09T00:00:00"/>
        <d v="2017-07-04T00:00:00"/>
        <d v="2017-01-01T00:00:00"/>
        <d v="2018-08-28T00:00:00"/>
        <d v="2018-08-25T00:00:00"/>
        <d v="2017-08-03T00:00:00"/>
        <d v="2018-04-18T00:00:00"/>
        <d v="2017-08-09T00:00:00"/>
        <d v="2017-08-30T00:00:00"/>
        <d v="2018-06-10T00:00:00"/>
        <d v="2017-08-04T00:00:00"/>
        <d v="2017-08-10T00:00:00"/>
        <d v="2018-02-15T00:00:00"/>
        <d v="2017-12-20T00:00:00"/>
        <d v="2018-07-02T00:00:00"/>
        <d v="2017-03-03T00:00:00"/>
        <d v="2018-02-03T00:00:00"/>
        <d v="2017-11-21T00:00:00"/>
        <d v="2018-10-28T00:00:00"/>
        <d v="2017-03-01T00:00:00"/>
        <d v="2018-12-09T00:00:00"/>
        <d v="2017-05-18T00:00:00"/>
        <d v="2018-02-10T00:00:00"/>
        <d v="2018-07-10T00:00:00"/>
        <d v="2017-01-21T00:00:00"/>
        <d v="2018-05-18T00:00:00"/>
        <d v="2017-07-01T00:00:00"/>
        <d v="2018-05-19T00:00:00"/>
        <d v="2017-03-31T00:00:00"/>
        <d v="2017-04-30T00:00:00"/>
        <d v="2018-07-12T00:00:00"/>
        <d v="2017-05-02T00:00:00"/>
        <d v="2018-11-04T00:00:00"/>
        <d v="2017-02-06T00:00:00"/>
        <d v="2017-09-19T00:00:00"/>
        <d v="2018-05-27T00:00:00"/>
        <d v="2017-12-16T00:00:00"/>
        <d v="2017-03-14T00:00:00"/>
        <d v="2018-03-21T00:00:00"/>
        <d v="2017-02-04T00:00:00"/>
        <d v="2018-06-23T00:00:00"/>
        <d v="2017-10-06T00:00:00"/>
        <d v="2018-03-31T00:00:00"/>
        <d v="2017-05-30T00:00:00"/>
        <d v="2018-07-09T00:00:00"/>
        <d v="2017-06-19T00:00:00"/>
        <d v="2018-12-12T00:00:00"/>
        <d v="2017-04-21T00:00:00"/>
        <d v="2018-02-08T00:00:00"/>
        <d v="2017-09-08T00:00:00"/>
        <d v="2018-05-30T00:00:00"/>
        <d v="2018-01-12T00:00:00"/>
        <d v="2017-12-25T00:00:00"/>
        <d v="2018-03-29T00:00:00"/>
        <d v="2017-06-26T00:00:00"/>
        <d v="2018-12-05T00:00:00"/>
        <d v="2018-09-17T00:00:00"/>
        <d v="2017-07-02T00:00:00"/>
        <d v="2018-10-24T00:00:00"/>
        <d v="2017-02-10T00:00:00"/>
        <d v="2017-12-09T00:00:00"/>
        <d v="2018-08-23T00:00:00"/>
        <d v="2017-02-01T00:00:00"/>
        <d v="2017-03-11T00:00:00"/>
        <d v="2017-08-20T00:00:00"/>
        <d v="2017-07-16T00:00:00"/>
        <d v="2018-02-19T00:00:00"/>
        <d v="2017-10-10T00:00:00"/>
        <d v="2017-06-28T00:00:00"/>
        <d v="2018-12-02T00:00:00"/>
        <d v="2017-09-17T00:00:00"/>
        <d v="2018-02-16T00:00:00"/>
        <d v="2017-04-17T00:00:00"/>
        <d v="2018-01-25T00:00:00"/>
        <d v="2017-12-17T00:00:00"/>
        <d v="2018-06-08T00:00:00"/>
        <d v="2017-08-06T00:00:00"/>
        <d v="2018-03-19T00:00:00"/>
        <d v="2017-01-17T00:00:00"/>
        <d v="2018-04-26T00:00:00"/>
        <d v="2017-11-23T00:00:00"/>
        <d v="2017-01-29T00:00:00"/>
        <d v="2017-03-19T00:00:00"/>
        <d v="2018-11-20T00:00:00"/>
        <d v="2017-01-24T00:00:00"/>
        <d v="2018-05-31T00:00:00"/>
        <d v="2017-04-16T00:00:00"/>
        <d v="2018-01-28T00:00:00"/>
        <d v="2017-09-04T00:00:00"/>
        <d v="2018-06-16T00:00:00"/>
        <d v="2017-01-05T00:00:00"/>
        <d v="2018-03-30T00:00:00"/>
        <d v="2017-09-23T00:00:00"/>
        <d v="2018-12-13T00:00:00"/>
        <d v="2017-12-31T00:00:00"/>
        <d v="2018-12-10T00:00:00"/>
        <d v="2017-10-22T00:00:00"/>
        <d v="2018-01-22T00:00:00"/>
        <d v="2017-05-27T00:00:00"/>
        <d v="2018-05-01T00:00:00"/>
        <d v="2017-12-27T00:00:00"/>
        <d v="2018-03-08T00:00:00"/>
        <d v="2017-02-11T00:00:00"/>
        <d v="2018-08-01T00:00:00"/>
        <d v="2017-10-15T00:00:00"/>
        <d v="2018-02-18T00:00:00"/>
        <d v="2017-08-23T00:00:00"/>
        <d v="2018-11-19T00:00:00"/>
        <d v="2017-04-09T00:00:00"/>
        <d v="2018-07-21T00:00:00"/>
        <d v="2017-10-16T00:00:00"/>
        <d v="2018-11-30T00:00:00"/>
        <d v="2017-11-22T00:00:00"/>
        <d v="2017-06-11T00:00:00"/>
        <d v="2017-03-18T00:00:00"/>
        <d v="2018-05-10T00:00:00"/>
        <d v="2017-04-07T00:00:00"/>
        <d v="2018-07-24T00:00:00"/>
        <d v="2017-06-16T00:00:00"/>
        <d v="2018-01-29T00:00:00"/>
        <d v="2017-05-04T00:00:00"/>
        <d v="2018-06-27T00:00:00"/>
        <d v="2017-09-06T00:00:00"/>
        <d v="2018-07-11T00:00:00"/>
        <d v="2018-02-06T00:00:00"/>
        <d v="2017-12-23T00:00:00"/>
        <d v="2018-06-13T00:00:00"/>
        <d v="2017-12-07T00:00:00"/>
        <d v="2018-01-19T00:00:00"/>
        <d v="2017-11-13T00:00:00"/>
        <d v="2018-06-22T00:00:00"/>
        <d v="2017-11-15T00:00:00"/>
        <d v="2018-05-25T00:00:00"/>
        <d v="2018-08-31T00:00:00"/>
        <d v="2017-09-21T00:00:00"/>
        <d v="2018-06-26T00:00:00"/>
        <d v="2018-07-01T00:00:00"/>
        <d v="2018-12-06T00:00:00"/>
        <d v="2017-08-08T00:00:00"/>
        <d v="2018-07-08T00:00:00"/>
        <d v="2018-05-02T00:00:00"/>
        <d v="2017-05-05T00:00:00"/>
        <d v="2018-10-22T00:00:00"/>
        <d v="2018-08-04T00:00:00"/>
        <d v="2017-11-02T00:00:00"/>
        <d v="2017-11-20T00:00:00"/>
        <d v="2018-09-02T00:00:00"/>
        <d v="2017-09-02T00:00:00"/>
        <d v="2018-08-19T00:00:00"/>
        <d v="2018-12-25T00:00:00"/>
        <d v="2017-06-05T00:00:00"/>
        <d v="2018-08-10T00:00:00"/>
        <d v="2017-12-05T00:00:00"/>
        <d v="2018-07-26T00:00:00"/>
        <d v="2017-01-28T00:00:00"/>
        <d v="2018-10-31T00:00:00"/>
        <d v="2018-07-27T00:00:00"/>
        <d v="2017-06-01T00:00:00"/>
        <d v="2018-02-27T00:00:00"/>
        <d v="2017-04-27T00:00:00"/>
        <d v="2018-08-13T00:00:00"/>
        <d v="2017-03-15T00:00:00"/>
        <d v="2018-03-17T00:00:00"/>
        <d v="2018-08-02T00:00:00"/>
        <d v="2017-11-07T00:00:00"/>
        <d v="2018-12-17T00:00:00"/>
        <d v="2017-10-28T00:00:00"/>
        <d v="2017-08-13T00:00:00"/>
        <d v="2018-12-18T00:00:00"/>
        <d v="2018-10-05T00:00:00"/>
        <d v="2017-01-12T00:00:00"/>
        <d v="2018-09-01T00:00:00"/>
        <d v="2017-07-18T00:00:00"/>
        <d v="2018-12-28T00:00:00"/>
        <d v="2017-01-26T00:00:00"/>
        <d v="2017-06-27T00:00:00"/>
        <d v="2018-12-20T00:00:00"/>
        <d v="2017-11-17T00:00:00"/>
        <d v="2018-10-27T00:00:00"/>
        <d v="2017-12-04T00:00:00"/>
        <d v="2018-04-04T00:00:00"/>
        <d v="2018-10-14T00:00:00"/>
        <d v="2018-09-14T00:00:00"/>
        <d v="2017-02-24T00:00:00"/>
        <d v="2018-01-24T00:00:00"/>
        <d v="2017-03-26T00:00:00"/>
        <d v="2018-05-17T00:00:00"/>
        <d v="2018-08-16T00:00:00"/>
        <d v="2017-10-09T00:00:00"/>
        <d v="2017-05-25T00:00:00"/>
        <d v="2017-02-25T00:00:00"/>
        <d v="2018-12-19T00:00:00"/>
        <d v="2017-01-02T00:00:00"/>
        <d v="2018-07-15T00:00:00"/>
        <d v="2017-12-18T00:00:00"/>
        <d v="2018-04-19T00:00:00"/>
        <d v="2017-10-07T00:00:00"/>
        <d v="2017-07-14T00:00:00"/>
        <d v="2018-08-17T00:00:00"/>
        <d v="2017-05-07T00:00:00"/>
        <d v="2018-11-21T00:00:00"/>
        <d v="2017-03-25T00:00:00"/>
        <d v="2018-12-31T00:00:00"/>
        <d v="2017-02-22T00:00:00"/>
        <d v="2017-03-28T00:00:00"/>
        <d v="2018-11-27T00:00:00"/>
        <d v="2017-12-29T00:00:00"/>
        <d v="2018-10-29T00:00:00"/>
        <d v="2018-09-19T00:00:00"/>
        <d v="2018-11-16T00:00:00"/>
        <d v="2017-01-27T00:00:00"/>
        <d v="2018-06-19T00:00:00"/>
        <d v="2018-05-09T00:00:00"/>
        <d v="2018-10-08T00:00:00"/>
        <d v="2018-09-21T00:00:00"/>
        <d v="2017-10-17T00:00:00"/>
        <d v="2017-06-22T00:00:00"/>
        <d v="2017-07-13T00:00:00"/>
        <d v="2017-08-21T00:00:00"/>
        <d v="2018-06-30T00:00:00"/>
        <d v="2018-05-14T00:00:00"/>
        <d v="2017-11-08T00:00:00"/>
        <d v="2017-03-20T00:00:00"/>
        <d v="2017-05-29T00:00:00"/>
        <d v="2017-11-30T00:00:00"/>
        <d v="2018-02-23T00:00:00"/>
        <d v="2017-07-08T00:00:00"/>
        <d v="2018-04-21T00:00:00"/>
        <d v="2017-09-16T00:00:00"/>
        <d v="2018-05-04T00:00:00"/>
        <d v="2017-06-02T00:00:00"/>
        <d v="2017-03-21T00:00:00"/>
        <d v="2018-06-18T00:00:00"/>
        <d v="2017-05-08T00:00:00"/>
        <d v="2018-02-07T00:00:00"/>
        <d v="2017-11-24T00:00:00"/>
        <d v="2018-03-26T00:00:00"/>
        <d v="2018-06-06T00:00:00"/>
        <d v="2017-05-21T00:00:00"/>
        <d v="2017-09-29T00:00:00"/>
        <d v="2018-02-05T00:00:00"/>
        <d v="2017-07-19T00:00:00"/>
        <d v="2018-09-28T00:00:00"/>
        <d v="2018-05-24T00:00:00"/>
        <d v="2017-04-28T00:00:00"/>
        <d v="2018-02-11T00:00:00"/>
        <d v="2018-07-07T00:00:00"/>
        <d v="2018-05-05T00:00:00"/>
        <d v="2017-04-12T00:00:00"/>
        <d v="2018-01-16T00:00:00"/>
        <d v="2018-12-14T00:00:00"/>
        <d v="2017-08-11T00:00:00"/>
        <d v="2018-07-19T00:00:00"/>
        <d v="2018-04-27T00:00:00"/>
        <d v="2017-04-14T00:00:00"/>
        <d v="2017-01-19T00:00:00"/>
        <d v="2018-10-26T00:00:00"/>
        <d v="2017-02-09T00:00:00"/>
        <d v="2018-01-26T00:00:00"/>
        <d v="2018-03-23T00:00:00"/>
        <d v="2018-10-23T00:00:00"/>
        <d v="2017-09-05T00:00:00"/>
        <d v="2018-01-15T00:00:00"/>
        <d v="2017-11-14T00:00:00"/>
        <d v="2018-09-11T00:00:00"/>
        <d v="2017-04-25T00:00:00"/>
        <d v="2018-01-06T00:00:00"/>
        <d v="2017-10-20T00:00:00"/>
        <d v="2018-02-12T00:00:00"/>
        <d v="2017-07-31T00:00:00"/>
        <d v="2018-07-25T00:00:00"/>
        <d v="2017-07-12T00:00:00"/>
        <d v="2018-07-16T00:00:00"/>
        <d v="2018-09-04T00:00:00"/>
        <d v="2018-11-13T00:00:00"/>
        <d v="2017-07-20T00:00:00"/>
        <d v="2018-04-08T00:00:00"/>
        <d v="2018-01-27T00:00:00"/>
        <d v="2018-09-03T00:00:00"/>
        <d v="2017-02-17T00:00:00"/>
        <d v="2018-03-07T00:00:00"/>
        <d v="2017-07-28T00:00:00"/>
        <d v="2017-01-03T00:00:00"/>
        <d v="2018-07-28T00:00:00"/>
        <d v="2017-05-13T00:00:00"/>
        <d v="2018-01-04T00:00:00"/>
        <d v="2018-05-08T00:00:00"/>
        <d v="2017-12-08T00:00:00"/>
        <d v="2018-11-10T00:00:00"/>
        <d v="2017-04-23T00:00:00"/>
        <d v="2017-06-17T00:00:00"/>
        <d v="2018-02-25T00:00:00"/>
        <d v="2017-10-02T00:00:00"/>
        <d v="2018-04-02T00:00:00"/>
        <d v="2018-04-07T00:00:00"/>
        <d v="2017-04-24T00:00:00"/>
        <d v="2018-02-26T00:00:00"/>
        <d v="2018-06-04T00:00:00"/>
        <d v="2017-12-26T00:00:00"/>
        <d v="2018-06-07T00:00:00"/>
        <d v="2017-07-09T00:00:00"/>
        <d v="2017-02-14T00:00:00"/>
        <d v="2017-10-11T00:00:00"/>
        <d v="2018-09-23T00:00:00"/>
        <d v="2017-06-23T00:00:00"/>
        <d v="2018-05-21T00:00:00"/>
        <d v="2017-09-14T00:00:00"/>
        <d v="2018-09-06T00:00:00"/>
        <d v="2017-02-20T00:00:00"/>
        <d v="2017-11-10T00:00:00"/>
        <d v="2018-08-20T00:00:00"/>
        <d v="2018-06-14T00:00:00"/>
        <d v="2017-10-31T00:00:00"/>
        <d v="2018-03-24T00:00:00"/>
        <d v="2018-08-03T00:00:00"/>
        <d v="2018-05-03T00:00:00"/>
        <d v="2018-01-02T00:00:00"/>
        <d v="2017-09-22T00:00:00"/>
        <d v="2018-11-14T00:00:00"/>
        <d v="2018-06-21T00:00:00"/>
        <d v="2017-06-09T00:00:00"/>
        <d v="2017-01-15T00:00:00"/>
        <d v="2017-10-04T00:00:00"/>
        <d v="2017-08-28T00:00:00"/>
        <d v="2017-02-23T00:00:00"/>
        <d v="2018-06-09T00:00:00"/>
        <d v="2017-08-05T00:00:00"/>
        <d v="2017-12-03T00:00:00"/>
        <d v="2018-12-04T00:00:00"/>
        <d v="2018-08-15T00:00:00"/>
        <d v="2017-06-03T00:00:00"/>
        <d v="2017-09-25T00:00:00"/>
        <d v="2018-05-15T00:00:00"/>
        <d v="2018-08-12T00:00:00"/>
        <d v="2017-03-08T00:00:00"/>
        <d v="2018-08-24T00:00:00"/>
        <d v="2017-06-15T00:00:00"/>
        <d v="2017-10-23T00:00:00"/>
        <d v="2018-04-29T00:00:00"/>
        <d v="2018-09-26T00:00:00"/>
        <d v="2018-06-01T00:00:00"/>
        <d v="2018-01-01T00:00:00"/>
        <d v="2017-02-21T00:00:00"/>
        <d v="2017-03-10T00:00:00"/>
        <d v="2017-05-09T00:00:00"/>
        <d v="2018-01-21T00:00:00"/>
        <d v="2017-09-18T00:00:00"/>
        <d v="2018-08-22T00:00:00"/>
        <d v="2017-11-01T00:00:00"/>
        <d v="2018-03-05T00:00:00"/>
        <d v="2018-09-13T00:00:00"/>
        <d v="2018-11-23T00:00:00"/>
        <d v="2017-06-13T00:00:00"/>
        <d v="2018-07-30T00:00:00"/>
        <d v="2018-02-20T00:00:00"/>
        <d v="2017-10-24T00:00:00"/>
        <d v="2018-09-20T00:00:00"/>
        <d v="2018-03-12T00:00:00"/>
        <d v="2017-09-28T00:00:00"/>
        <d v="2017-01-06T00:00:00"/>
        <d v="2018-11-29T00:00:00"/>
        <d v="2018-10-21T00:00:00"/>
        <d v="2017-02-28T00:00:00"/>
        <d v="2018-11-03T00:00:00"/>
        <d v="2017-01-10T00:00:00"/>
        <d v="2017-04-29T00:00:00"/>
        <d v="2017-01-13T00:00:00"/>
        <d v="2018-04-11T00:00:00"/>
        <d v="2017-08-15T00:00:00"/>
        <d v="2017-11-25T00:00:00"/>
        <d v="2018-03-20T00:00:00"/>
        <d v="2017-09-07T00:00:00"/>
        <d v="2018-02-22T00:00:00"/>
        <d v="2017-02-08T00:00:00"/>
        <d v="2017-08-16T00:00:00"/>
        <d v="2017-11-26T00:00:00"/>
        <d v="2017-05-16T00:00:00"/>
        <d v="2017-10-03T00:00:00"/>
        <d v="2018-11-24T00:00:00"/>
        <d v="2017-04-22T00:00:00"/>
        <d v="2017-10-18T00:00:00"/>
        <d v="2018-08-26T00:00:00"/>
        <d v="2017-07-03T00:00:00"/>
        <d v="2017-07-27T00:00:00"/>
        <d v="2018-09-08T00:00:00"/>
        <d v="2017-11-04T00:00:00"/>
        <d v="2017-01-22T00:00:00"/>
        <d v="2017-11-11T00:00:00"/>
        <d v="2018-12-26T00:00:00"/>
        <d v="2018-10-16T00:00:00"/>
        <d v="2017-01-04T00:00:00"/>
        <d v="2018-12-24T00:00:00"/>
        <d v="2018-12-23T00:00:00"/>
        <d v="2017-05-28T00:00:00"/>
        <d v="2017-08-24T00:00:00"/>
        <d v="2018-10-04T00:00:00"/>
        <d v="2018-05-22T00:00:00"/>
        <d v="2017-07-17T00:00:00"/>
        <d v="2018-10-17T00:00:00"/>
        <d v="2018-11-26T00:00:00"/>
        <d v="2017-08-29T00:00:00"/>
        <d v="2017-11-18T00:00:00"/>
        <d v="2018-03-09T00:00:00"/>
        <d v="2018-09-10T00:00:00"/>
        <d v="2018-02-04T00:00:00"/>
        <d v="2017-05-06T00:00:00"/>
        <d v="2017-03-16T00:00:00"/>
        <d v="2017-07-10T00:00:00"/>
        <d v="2017-06-14T00:00:00"/>
        <d v="2018-03-13T00:00:00"/>
        <d v="2018-01-07T00:00:00"/>
        <d v="2017-10-29T00:00:00"/>
        <d v="2017-01-16T00:00:00"/>
        <d v="2017-01-14T00:00:00"/>
        <d v="2017-04-18T00:00:00"/>
        <d v="2018-04-16T00:00:00"/>
        <d v="2018-01-31T00:00:00"/>
        <d v="2017-02-13T00:00:00"/>
        <d v="2018-09-15T00:00:00"/>
        <d v="2018-11-06T00:00:00"/>
        <d v="2018-08-09T00:00:00"/>
        <d v="2017-04-13T00:00:00"/>
        <d v="2018-05-26T00:00:00"/>
        <d v="2017-10-08T00:00:00"/>
        <d v="2017-09-01T00:00:00"/>
        <d v="2017-05-10T00:00:00"/>
        <d v="2017-05-01T00:00:00"/>
        <d v="2017-07-25T00:00:00"/>
        <d v="2018-04-30T00:00:00"/>
        <d v="2018-07-03T00:00:00"/>
        <d v="2017-12-22T00:00:00"/>
        <d v="2018-07-14T00:00:00"/>
        <d v="2018-11-25T00:00:00"/>
        <d v="2018-10-11T00:00:00"/>
        <d v="2018-07-23T00:00:00"/>
        <d v="2018-09-05T00:00:00"/>
        <d v="2017-01-23T00:00:00"/>
        <d v="2018-06-02T00:00:00"/>
        <d v="2018-07-04T00:00:00"/>
        <d v="2018-02-28T00:00:00"/>
        <d v="2017-03-05T00:00:00"/>
        <d v="2018-12-21T00:00:00"/>
        <d v="2017-04-11T00:00:00"/>
        <d v="2018-03-18T00:00:00"/>
        <d v="2017-01-08T00:00:00"/>
        <d v="2018-01-09T00:00:00"/>
        <d v="2017-11-03T00:00:00"/>
        <d v="2017-06-25T00:00:00"/>
        <d v="2018-02-14T00:00:00"/>
        <d v="2018-01-23T00:00:00"/>
        <d v="2017-11-19T00:00:00"/>
        <d v="2017-12-01T00:00:00"/>
        <d v="2018-11-08T00:00:00"/>
        <d v="2018-06-28T00:00:00"/>
        <d v="2017-01-18T00:00:00"/>
        <d v="2018-12-03T00:00:00"/>
        <d v="2017-03-13T00:00:00"/>
        <d v="2018-12-22T00:00:00"/>
        <d v="2018-10-19T00:00:00"/>
        <d v="2018-04-24T00:00:00"/>
        <d v="2018-03-22T00:00:00"/>
        <d v="2017-01-31T00:00:00"/>
        <d v="2017-08-31T00:00:00"/>
        <d v="2017-06-08T00:00:00"/>
        <d v="2018-01-18T00:00:00"/>
        <d v="2017-07-22T00:00:00"/>
        <d v="2018-04-05T00:00:00"/>
        <d v="2017-03-22T00:00:00"/>
        <d v="2018-07-20T00:00:00"/>
        <d v="2018-02-01T00:00:00"/>
        <d v="2018-04-22T00:00:00"/>
        <d v="2018-06-05T00:00:00"/>
        <d v="2017-03-04T00:00:00"/>
        <d v="2018-10-10T00:00:00"/>
        <d v="2018-04-10T00:00:00"/>
        <d v="2017-11-27T00:00:00"/>
        <d v="2017-10-13T00:00:00"/>
        <d v="2018-03-11T00:00:00"/>
        <d v="2018-03-27T00:00:00"/>
        <d v="2018-04-13T00:00:00"/>
        <d v="2017-05-26T00:00:00"/>
        <d v="2018-07-31T00:00:00"/>
        <d v="2018-10-30T00:00:00"/>
        <d v="2018-03-03T00:00:00"/>
        <d v="2017-05-11T00:00:00"/>
        <d v="2017-03-29T00:00:00"/>
        <d v="2018-11-01T00:00:00"/>
        <d v="2018-02-09T00:00:00"/>
        <d v="2018-04-15T00:00:00"/>
        <d v="2017-09-20T00:00:00"/>
        <d v="2018-01-13T00:00:00"/>
        <d v="2018-11-02T00:00:00"/>
        <d v="2017-05-22T00:00:00"/>
        <d v="2017-01-07T00:00:00"/>
        <d v="2018-10-25T00:00:00"/>
        <d v="2017-06-06T00:00:00"/>
        <d v="2018-06-29T00:00:00"/>
        <d v="2017-09-12T00:00:00"/>
        <d v="2017-09-10T00:00:00"/>
        <d v="2017-01-25T00:00:00"/>
        <d v="2018-06-20T00:00:00"/>
        <d v="2017-07-21T00:00:00"/>
        <d v="2017-06-24T00:00:00"/>
        <d v="2017-11-09T00:00:00"/>
        <d v="2018-09-09T00:00:00"/>
        <d v="2018-10-06T00:00:00"/>
        <d v="2018-03-15T00:00:00"/>
        <d v="2017-05-12T00:00:00"/>
        <d v="2017-09-11T00:00:00"/>
        <d v="2018-04-28T00:00:00"/>
        <d v="2017-12-15T00:00:00"/>
        <d v="2017-07-23T00:00:00"/>
        <d v="2018-03-25T00:00:00"/>
        <d v="2018-06-25T00:00:00"/>
        <d v="2017-06-18T00:00:00"/>
        <d v="2017-08-14T00:00:00"/>
        <d v="2018-03-06T00:00:00"/>
        <d v="2018-09-24T00:00:00"/>
        <d v="2018-05-07T00:00:00"/>
        <d v="2017-04-10T00:00:00"/>
        <d v="2018-08-21T00:00:00"/>
        <d v="2017-03-24T00:00:00"/>
        <d v="2018-04-09T00:00:00"/>
        <d v="2018-07-06T00:00:00"/>
        <d v="2018-04-06T00:00:00"/>
        <d v="2017-10-14T00:00:00"/>
        <d v="2018-11-22T00:00:00"/>
        <d v="2017-12-28T00:00:00"/>
        <d v="2017-02-18T00:00:00"/>
        <d v="2017-01-11T00:00:00"/>
        <d v="2018-06-15T00:00:00"/>
        <d v="2018-11-11T00:00:00"/>
        <d v="2017-03-12T00:00:00"/>
        <d v="2018-12-15T00:00:00"/>
        <d v="2018-11-07T00:00:00"/>
        <d v="2017-10-01T00:00:00"/>
        <d v="2018-08-06T00:00:00"/>
        <d v="2017-07-26T00:00:00"/>
        <d v="2018-10-18T00:00:00"/>
        <d v="2018-04-03T00:00:00"/>
        <d v="2017-08-25T00:00:00"/>
        <d v="2018-02-02T00:00:00"/>
        <d v="2017-09-03T00:00:00"/>
        <d v="2017-02-27T00:00:00"/>
        <d v="2017-01-30T00:00:00"/>
        <d v="2017-12-21T00:00:00"/>
        <d v="2018-10-12T00:00:00"/>
        <d v="2017-08-18T00:00:00"/>
        <d v="2018-05-06T00:00:00"/>
        <d v="2018-05-23T00:00:00"/>
        <d v="2017-06-12T00:00:00"/>
        <d v="2018-07-05T00:00:00"/>
        <d v="2017-11-28T00:00:00"/>
        <d v="2017-08-26T00:00:00"/>
        <d v="2017-07-30T00:00:00"/>
        <d v="2018-08-11T00:00:00"/>
        <d v="2018-08-07T00:00:00"/>
        <d v="2018-01-30T00:00:00"/>
        <d v="2018-04-14T00:00:00"/>
        <d v="2018-01-10T00:00:00"/>
        <d v="2017-08-02T00:00:00"/>
        <d v="2018-09-27T00:00:00"/>
        <d v="2018-05-28T00:00:00"/>
        <d v="2017-10-12T00:00:00"/>
        <d v="2017-04-01T00:00:00"/>
        <d v="2018-11-28T00:00:00"/>
        <d v="2018-09-12T00:00:00"/>
        <d v="2017-06-21T00:00:00"/>
        <d v="2017-03-02T00:00:00"/>
        <d v="2017-05-20T00:00:00"/>
        <d v="2017-08-01T00:00:00"/>
        <d v="2017-12-02T00:00:00"/>
        <d v="2017-10-30T00:00:00"/>
        <d v="2017-07-05T00:00:00"/>
        <d v="2018-10-01T00:00:00"/>
        <d v="2018-08-05T00:00:00"/>
        <d v="2017-07-11T00:00:00"/>
        <d v="2018-05-29T00:00:00"/>
        <d v="2018-01-03T00:00:00"/>
      </sharedItems>
      <fieldGroup par="8" base="0">
        <rangePr groupBy="months" startDate="2017-01-01T00:00:00" endDate="2019-01-01T00:00:00"/>
        <groupItems count="14">
          <s v="&lt;1/1/17"/>
          <s v="Jan"/>
          <s v="Feb"/>
          <s v="Mar"/>
          <s v="Apr"/>
          <s v="May"/>
          <s v="Jun"/>
          <s v="Jul"/>
          <s v="Aug"/>
          <s v="Sep"/>
          <s v="Oct"/>
          <s v="Nov"/>
          <s v="Dec"/>
          <s v="&gt;1/1/19"/>
        </groupItems>
      </fieldGroup>
    </cacheField>
    <cacheField name="Region" numFmtId="0">
      <sharedItems count="5">
        <s v="SouthEast"/>
        <s v="West"/>
        <s v="North"/>
        <s v="MidWest"/>
        <s v="NorthEast"/>
      </sharedItems>
    </cacheField>
    <cacheField name="Sales Rep" numFmtId="0">
      <sharedItems count="8">
        <s v="Luke"/>
        <s v="Jeri"/>
        <s v="Sheliadawn"/>
        <s v="Jon"/>
        <s v="Steven"/>
        <s v="Chin"/>
        <s v="Rhonda"/>
        <s v="Troung"/>
      </sharedItems>
    </cacheField>
    <cacheField name="Customer" numFmtId="0">
      <sharedItems/>
    </cacheField>
    <cacheField name="Product" numFmtId="0">
      <sharedItems/>
    </cacheField>
    <cacheField name="COGS" numFmtId="8">
      <sharedItems containsSemiMixedTypes="0" containsString="0" containsNumber="1" minValue="7.4104000000000001" maxValue="9318.9580000000005"/>
    </cacheField>
    <cacheField name="Sales" numFmtId="8">
      <sharedItems containsSemiMixedTypes="0" containsString="0" containsNumber="1" minValue="12.56" maxValue="9994.24"/>
    </cacheField>
    <cacheField name="Quarters" numFmtId="0" databaseField="0">
      <fieldGroup base="0">
        <rangePr groupBy="quarters" startDate="2017-01-01T00:00:00" endDate="2019-01-01T00:00:00"/>
        <groupItems count="6">
          <s v="&lt;1/1/17"/>
          <s v="Qtr1"/>
          <s v="Qtr2"/>
          <s v="Qtr3"/>
          <s v="Qtr4"/>
          <s v="&gt;1/1/19"/>
        </groupItems>
      </fieldGroup>
    </cacheField>
    <cacheField name="Years" numFmtId="0" databaseField="0">
      <fieldGroup base="0">
        <rangePr groupBy="years" startDate="2017-01-01T00:00:00" endDate="2019-01-01T00:00:00"/>
        <groupItems count="5">
          <s v="&lt;1/1/17"/>
          <s v="2017"/>
          <s v="2018"/>
          <s v="2019"/>
          <s v="&gt;1/1/19"/>
        </groupItems>
      </fieldGroup>
    </cacheField>
  </cacheFields>
  <extLst>
    <ext xmlns:x14="http://schemas.microsoft.com/office/spreadsheetml/2009/9/main" uri="{725AE2AE-9491-48be-B2B4-4EB974FC3084}">
      <x14:pivotCacheDefinition pivotCacheId="18716868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8">
  <r>
    <d v="2022-08-09T00:00:00"/>
    <x v="0"/>
    <n v="2580.02"/>
    <x v="0"/>
  </r>
  <r>
    <d v="2021-10-14T00:00:00"/>
    <x v="1"/>
    <n v="1530.77"/>
    <x v="0"/>
  </r>
  <r>
    <d v="2022-11-16T00:00:00"/>
    <x v="0"/>
    <n v="895.13"/>
    <x v="0"/>
  </r>
  <r>
    <d v="2021-08-03T00:00:00"/>
    <x v="0"/>
    <n v="502.66"/>
    <x v="0"/>
  </r>
  <r>
    <d v="2022-10-10T00:00:00"/>
    <x v="2"/>
    <n v="3912.13"/>
    <x v="0"/>
  </r>
  <r>
    <d v="2021-11-10T00:00:00"/>
    <x v="0"/>
    <n v="2075.11"/>
    <x v="0"/>
  </r>
  <r>
    <d v="2023-01-25T00:00:00"/>
    <x v="0"/>
    <n v="154.36000000000001"/>
    <x v="0"/>
  </r>
  <r>
    <d v="2022-12-28T00:00:00"/>
    <x v="3"/>
    <n v="572"/>
    <x v="0"/>
  </r>
  <r>
    <d v="2021-10-30T00:00:00"/>
    <x v="0"/>
    <n v="3328.19"/>
    <x v="0"/>
  </r>
  <r>
    <d v="2022-01-20T00:00:00"/>
    <x v="2"/>
    <n v="318.31"/>
    <x v="0"/>
  </r>
  <r>
    <d v="2021-04-11T00:00:00"/>
    <x v="4"/>
    <n v="1199.08"/>
    <x v="0"/>
  </r>
  <r>
    <d v="2021-04-07T00:00:00"/>
    <x v="4"/>
    <n v="2113.48"/>
    <x v="0"/>
  </r>
  <r>
    <d v="2023-01-03T00:00:00"/>
    <x v="3"/>
    <n v="2118.37"/>
    <x v="0"/>
  </r>
  <r>
    <d v="2021-11-12T00:00:00"/>
    <x v="2"/>
    <n v="3577.95"/>
    <x v="0"/>
  </r>
  <r>
    <d v="2022-06-18T00:00:00"/>
    <x v="1"/>
    <n v="626.08000000000004"/>
    <x v="0"/>
  </r>
  <r>
    <d v="2022-11-26T00:00:00"/>
    <x v="0"/>
    <n v="3827.65"/>
    <x v="0"/>
  </r>
  <r>
    <d v="2021-10-29T00:00:00"/>
    <x v="0"/>
    <n v="1564.74"/>
    <x v="0"/>
  </r>
  <r>
    <d v="2022-08-29T00:00:00"/>
    <x v="4"/>
    <n v="1378.14"/>
    <x v="0"/>
  </r>
  <r>
    <d v="2021-10-23T00:00:00"/>
    <x v="2"/>
    <n v="2583.11"/>
    <x v="0"/>
  </r>
  <r>
    <d v="2022-01-29T00:00:00"/>
    <x v="2"/>
    <n v="321.7"/>
    <x v="0"/>
  </r>
  <r>
    <d v="2022-04-05T00:00:00"/>
    <x v="1"/>
    <n v="2005.27"/>
    <x v="0"/>
  </r>
  <r>
    <d v="2022-11-21T00:00:00"/>
    <x v="3"/>
    <n v="1802.38"/>
    <x v="0"/>
  </r>
  <r>
    <d v="2023-02-18T00:00:00"/>
    <x v="1"/>
    <n v="172.39"/>
    <x v="0"/>
  </r>
  <r>
    <d v="2021-04-24T00:00:00"/>
    <x v="1"/>
    <n v="1942.36"/>
    <x v="0"/>
  </r>
  <r>
    <d v="2021-09-15T00:00:00"/>
    <x v="2"/>
    <n v="2212.91"/>
    <x v="0"/>
  </r>
  <r>
    <d v="2021-08-05T00:00:00"/>
    <x v="1"/>
    <n v="62.35"/>
    <x v="0"/>
  </r>
  <r>
    <d v="2022-12-04T00:00:00"/>
    <x v="1"/>
    <n v="1811.4"/>
    <x v="0"/>
  </r>
  <r>
    <d v="2022-10-16T00:00:00"/>
    <x v="0"/>
    <n v="399.97"/>
    <x v="0"/>
  </r>
  <r>
    <d v="2022-11-10T00:00:00"/>
    <x v="2"/>
    <n v="2550.9699999999998"/>
    <x v="0"/>
  </r>
  <r>
    <d v="2022-08-20T00:00:00"/>
    <x v="4"/>
    <n v="1529.4"/>
    <x v="0"/>
  </r>
  <r>
    <d v="2021-11-27T00:00:00"/>
    <x v="2"/>
    <n v="3874.99"/>
    <x v="0"/>
  </r>
  <r>
    <d v="2021-08-21T00:00:00"/>
    <x v="2"/>
    <n v="2330.35"/>
    <x v="0"/>
  </r>
  <r>
    <d v="2021-05-26T00:00:00"/>
    <x v="1"/>
    <n v="1593.9"/>
    <x v="0"/>
  </r>
  <r>
    <d v="2022-03-26T00:00:00"/>
    <x v="0"/>
    <n v="2540.2600000000002"/>
    <x v="0"/>
  </r>
  <r>
    <d v="2022-05-09T00:00:00"/>
    <x v="0"/>
    <n v="497.18"/>
    <x v="0"/>
  </r>
  <r>
    <d v="2021-07-04T00:00:00"/>
    <x v="3"/>
    <n v="1624.98"/>
    <x v="0"/>
  </r>
  <r>
    <d v="2021-08-21T00:00:00"/>
    <x v="2"/>
    <n v="1641.9"/>
    <x v="0"/>
  </r>
  <r>
    <d v="2022-12-20T00:00:00"/>
    <x v="3"/>
    <n v="2060.77"/>
    <x v="0"/>
  </r>
  <r>
    <d v="2023-03-21T00:00:00"/>
    <x v="4"/>
    <n v="608.9"/>
    <x v="0"/>
  </r>
  <r>
    <d v="2021-04-24T00:00:00"/>
    <x v="0"/>
    <n v="990.56"/>
    <x v="0"/>
  </r>
  <r>
    <d v="2023-03-23T00:00:00"/>
    <x v="2"/>
    <n v="841.31"/>
    <x v="0"/>
  </r>
  <r>
    <d v="2022-12-10T00:00:00"/>
    <x v="0"/>
    <n v="1853.89"/>
    <x v="0"/>
  </r>
  <r>
    <d v="2021-04-25T00:00:00"/>
    <x v="0"/>
    <n v="192.5"/>
    <x v="0"/>
  </r>
  <r>
    <d v="2022-07-25T00:00:00"/>
    <x v="0"/>
    <n v="1756.78"/>
    <x v="0"/>
  </r>
  <r>
    <d v="2022-04-04T00:00:00"/>
    <x v="2"/>
    <n v="1533.33"/>
    <x v="0"/>
  </r>
  <r>
    <d v="2022-04-05T00:00:00"/>
    <x v="2"/>
    <n v="736.92"/>
    <x v="0"/>
  </r>
  <r>
    <d v="2022-05-07T00:00:00"/>
    <x v="0"/>
    <n v="1456.94"/>
    <x v="0"/>
  </r>
  <r>
    <d v="2021-05-24T00:00:00"/>
    <x v="3"/>
    <n v="819.38"/>
    <x v="0"/>
  </r>
  <r>
    <d v="2022-05-22T00:00:00"/>
    <x v="0"/>
    <n v="1524.65"/>
    <x v="0"/>
  </r>
  <r>
    <d v="2022-08-15T00:00:00"/>
    <x v="0"/>
    <n v="1905.26"/>
    <x v="0"/>
  </r>
  <r>
    <d v="2022-06-15T00:00:00"/>
    <x v="1"/>
    <n v="1614.84"/>
    <x v="0"/>
  </r>
  <r>
    <d v="2022-01-14T00:00:00"/>
    <x v="1"/>
    <n v="373.69"/>
    <x v="0"/>
  </r>
  <r>
    <d v="2021-10-09T00:00:00"/>
    <x v="2"/>
    <n v="3705.22"/>
    <x v="0"/>
  </r>
  <r>
    <d v="2021-07-17T00:00:00"/>
    <x v="1"/>
    <n v="2027.46"/>
    <x v="0"/>
  </r>
  <r>
    <d v="2023-01-07T00:00:00"/>
    <x v="0"/>
    <n v="2057.52"/>
    <x v="0"/>
  </r>
  <r>
    <d v="2022-05-13T00:00:00"/>
    <x v="4"/>
    <n v="2416.4699999999998"/>
    <x v="0"/>
  </r>
  <r>
    <d v="2022-12-30T00:00:00"/>
    <x v="2"/>
    <n v="1375.62"/>
    <x v="0"/>
  </r>
  <r>
    <d v="2022-02-14T00:00:00"/>
    <x v="3"/>
    <n v="2144.69"/>
    <x v="0"/>
  </r>
  <r>
    <d v="2022-01-30T00:00:00"/>
    <x v="0"/>
    <n v="365.87"/>
    <x v="0"/>
  </r>
  <r>
    <d v="2022-09-01T00:00:00"/>
    <x v="1"/>
    <n v="858.51"/>
    <x v="0"/>
  </r>
  <r>
    <d v="2021-11-08T00:00:00"/>
    <x v="0"/>
    <n v="1384.37"/>
    <x v="0"/>
  </r>
  <r>
    <d v="2022-04-09T00:00:00"/>
    <x v="1"/>
    <n v="907.58"/>
    <x v="0"/>
  </r>
  <r>
    <d v="2022-06-05T00:00:00"/>
    <x v="1"/>
    <n v="524.15"/>
    <x v="0"/>
  </r>
  <r>
    <d v="2022-10-31T00:00:00"/>
    <x v="0"/>
    <n v="1488.11"/>
    <x v="0"/>
  </r>
  <r>
    <d v="2023-02-17T00:00:00"/>
    <x v="3"/>
    <n v="2316.8000000000002"/>
    <x v="0"/>
  </r>
  <r>
    <d v="2023-03-27T00:00:00"/>
    <x v="0"/>
    <n v="589.39"/>
    <x v="0"/>
  </r>
  <r>
    <d v="2022-02-19T00:00:00"/>
    <x v="0"/>
    <n v="1192.3800000000001"/>
    <x v="0"/>
  </r>
  <r>
    <d v="2021-08-22T00:00:00"/>
    <x v="2"/>
    <n v="182.39"/>
    <x v="0"/>
  </r>
  <r>
    <d v="2021-08-16T00:00:00"/>
    <x v="0"/>
    <n v="1370.32"/>
    <x v="0"/>
  </r>
  <r>
    <d v="2021-06-08T00:00:00"/>
    <x v="3"/>
    <n v="223.46"/>
    <x v="0"/>
  </r>
  <r>
    <d v="2021-09-24T00:00:00"/>
    <x v="0"/>
    <n v="2019.13"/>
    <x v="0"/>
  </r>
  <r>
    <d v="2022-04-13T00:00:00"/>
    <x v="4"/>
    <n v="1337.65"/>
    <x v="0"/>
  </r>
  <r>
    <d v="2022-10-19T00:00:00"/>
    <x v="2"/>
    <n v="2055.14"/>
    <x v="0"/>
  </r>
  <r>
    <d v="2023-01-14T00:00:00"/>
    <x v="1"/>
    <n v="528.03"/>
    <x v="0"/>
  </r>
  <r>
    <d v="2021-12-10T00:00:00"/>
    <x v="0"/>
    <n v="3776.9"/>
    <x v="0"/>
  </r>
  <r>
    <d v="2023-01-12T00:00:00"/>
    <x v="0"/>
    <n v="1869.98"/>
    <x v="0"/>
  </r>
  <r>
    <d v="2023-01-27T00:00:00"/>
    <x v="2"/>
    <n v="581.73"/>
    <x v="0"/>
  </r>
  <r>
    <d v="2023-03-10T00:00:00"/>
    <x v="2"/>
    <n v="2045.02"/>
    <x v="0"/>
  </r>
  <r>
    <d v="2021-11-24T00:00:00"/>
    <x v="4"/>
    <n v="224.98"/>
    <x v="0"/>
  </r>
  <r>
    <d v="2021-12-18T00:00:00"/>
    <x v="3"/>
    <n v="3358.71"/>
    <x v="0"/>
  </r>
  <r>
    <d v="2021-08-29T00:00:00"/>
    <x v="4"/>
    <n v="1806.93"/>
    <x v="0"/>
  </r>
  <r>
    <d v="2021-11-10T00:00:00"/>
    <x v="0"/>
    <n v="3867.4"/>
    <x v="0"/>
  </r>
  <r>
    <d v="2021-05-18T00:00:00"/>
    <x v="2"/>
    <n v="2046.03"/>
    <x v="0"/>
  </r>
  <r>
    <d v="2022-04-23T00:00:00"/>
    <x v="0"/>
    <n v="1783.59"/>
    <x v="0"/>
  </r>
  <r>
    <d v="2022-02-11T00:00:00"/>
    <x v="0"/>
    <n v="1110.8699999999999"/>
    <x v="0"/>
  </r>
  <r>
    <d v="2021-07-13T00:00:00"/>
    <x v="2"/>
    <n v="614.97"/>
    <x v="0"/>
  </r>
  <r>
    <d v="2022-01-11T00:00:00"/>
    <x v="4"/>
    <n v="1710.19"/>
    <x v="0"/>
  </r>
  <r>
    <d v="2022-12-27T00:00:00"/>
    <x v="2"/>
    <n v="1886.41"/>
    <x v="0"/>
  </r>
  <r>
    <d v="2021-09-07T00:00:00"/>
    <x v="0"/>
    <n v="974.19"/>
    <x v="0"/>
  </r>
  <r>
    <d v="2021-12-24T00:00:00"/>
    <x v="0"/>
    <n v="1196.47"/>
    <x v="0"/>
  </r>
  <r>
    <d v="2021-06-01T00:00:00"/>
    <x v="0"/>
    <n v="2144.37"/>
    <x v="0"/>
  </r>
  <r>
    <d v="2021-08-25T00:00:00"/>
    <x v="1"/>
    <n v="2368.9699999999998"/>
    <x v="0"/>
  </r>
  <r>
    <d v="2021-11-23T00:00:00"/>
    <x v="4"/>
    <n v="3965.1"/>
    <x v="0"/>
  </r>
  <r>
    <d v="2022-06-13T00:00:00"/>
    <x v="4"/>
    <n v="1813.33"/>
    <x v="0"/>
  </r>
  <r>
    <d v="2021-06-21T00:00:00"/>
    <x v="0"/>
    <n v="827.58"/>
    <x v="0"/>
  </r>
  <r>
    <d v="2022-09-16T00:00:00"/>
    <x v="2"/>
    <n v="173.15"/>
    <x v="0"/>
  </r>
  <r>
    <d v="2021-05-15T00:00:00"/>
    <x v="3"/>
    <n v="1876.82"/>
    <x v="0"/>
  </r>
  <r>
    <d v="2023-03-05T00:00:00"/>
    <x v="3"/>
    <n v="1629.04"/>
    <x v="0"/>
  </r>
  <r>
    <d v="2022-07-22T00:00:00"/>
    <x v="0"/>
    <n v="1757.71"/>
    <x v="0"/>
  </r>
  <r>
    <d v="2022-01-14T00:00:00"/>
    <x v="0"/>
    <n v="1366.82"/>
    <x v="0"/>
  </r>
  <r>
    <d v="2023-01-24T00:00:00"/>
    <x v="0"/>
    <n v="2563.98"/>
    <x v="0"/>
  </r>
  <r>
    <d v="2023-02-10T00:00:00"/>
    <x v="2"/>
    <n v="2359.15"/>
    <x v="0"/>
  </r>
  <r>
    <d v="2022-09-12T00:00:00"/>
    <x v="1"/>
    <n v="1812.19"/>
    <x v="0"/>
  </r>
  <r>
    <d v="2021-06-25T00:00:00"/>
    <x v="1"/>
    <n v="1319.26"/>
    <x v="0"/>
  </r>
  <r>
    <d v="2022-09-05T00:00:00"/>
    <x v="1"/>
    <n v="1822.81"/>
    <x v="0"/>
  </r>
  <r>
    <d v="2021-10-12T00:00:00"/>
    <x v="2"/>
    <n v="698.04"/>
    <x v="0"/>
  </r>
  <r>
    <d v="2021-09-17T00:00:00"/>
    <x v="2"/>
    <n v="2236.4899999999998"/>
    <x v="0"/>
  </r>
  <r>
    <d v="2022-12-01T00:00:00"/>
    <x v="3"/>
    <n v="1800.18"/>
    <x v="0"/>
  </r>
  <r>
    <d v="2022-11-30T00:00:00"/>
    <x v="3"/>
    <n v="203.54"/>
    <x v="0"/>
  </r>
  <r>
    <d v="2022-12-23T00:00:00"/>
    <x v="3"/>
    <n v="3572.78"/>
    <x v="0"/>
  </r>
  <r>
    <d v="2022-02-26T00:00:00"/>
    <x v="3"/>
    <n v="1127.54"/>
    <x v="0"/>
  </r>
  <r>
    <d v="2021-08-17T00:00:00"/>
    <x v="1"/>
    <n v="648.78"/>
    <x v="0"/>
  </r>
  <r>
    <d v="2021-09-27T00:00:00"/>
    <x v="0"/>
    <n v="370.96"/>
    <x v="0"/>
  </r>
  <r>
    <d v="2021-08-27T00:00:00"/>
    <x v="4"/>
    <n v="2135.19"/>
    <x v="0"/>
  </r>
  <r>
    <d v="2022-12-13T00:00:00"/>
    <x v="4"/>
    <n v="1578.73"/>
    <x v="0"/>
  </r>
  <r>
    <d v="2021-04-16T00:00:00"/>
    <x v="0"/>
    <n v="2053.2399999999998"/>
    <x v="0"/>
  </r>
  <r>
    <d v="2022-12-05T00:00:00"/>
    <x v="2"/>
    <n v="3877.54"/>
    <x v="0"/>
  </r>
  <r>
    <d v="2021-10-27T00:00:00"/>
    <x v="0"/>
    <n v="2114.89"/>
    <x v="0"/>
  </r>
  <r>
    <d v="2021-06-25T00:00:00"/>
    <x v="0"/>
    <n v="1493.36"/>
    <x v="0"/>
  </r>
  <r>
    <d v="2022-08-26T00:00:00"/>
    <x v="2"/>
    <n v="1492.31"/>
    <x v="0"/>
  </r>
  <r>
    <d v="2022-02-07T00:00:00"/>
    <x v="1"/>
    <n v="2454.41"/>
    <x v="0"/>
  </r>
  <r>
    <d v="2022-07-17T00:00:00"/>
    <x v="0"/>
    <n v="1046.72"/>
    <x v="0"/>
  </r>
  <r>
    <d v="2023-01-08T00:00:00"/>
    <x v="0"/>
    <n v="466.86"/>
    <x v="0"/>
  </r>
  <r>
    <d v="2021-08-05T00:00:00"/>
    <x v="2"/>
    <n v="1650.99"/>
    <x v="0"/>
  </r>
  <r>
    <d v="2023-02-19T00:00:00"/>
    <x v="4"/>
    <n v="413.52"/>
    <x v="0"/>
  </r>
  <r>
    <d v="2021-09-03T00:00:00"/>
    <x v="0"/>
    <n v="2217.46"/>
    <x v="0"/>
  </r>
  <r>
    <d v="2022-07-04T00:00:00"/>
    <x v="0"/>
    <n v="280.10000000000002"/>
    <x v="0"/>
  </r>
  <r>
    <d v="2021-05-15T00:00:00"/>
    <x v="2"/>
    <n v="1834.32"/>
    <x v="0"/>
  </r>
  <r>
    <d v="2023-01-07T00:00:00"/>
    <x v="2"/>
    <n v="572.51"/>
    <x v="0"/>
  </r>
  <r>
    <d v="2021-04-14T00:00:00"/>
    <x v="4"/>
    <n v="1304.8900000000001"/>
    <x v="0"/>
  </r>
  <r>
    <d v="2022-05-05T00:00:00"/>
    <x v="0"/>
    <n v="1549.47"/>
    <x v="0"/>
  </r>
  <r>
    <d v="2021-07-24T00:00:00"/>
    <x v="2"/>
    <n v="2487.29"/>
    <x v="0"/>
  </r>
  <r>
    <d v="2023-03-23T00:00:00"/>
    <x v="0"/>
    <n v="1163.2"/>
    <x v="0"/>
  </r>
  <r>
    <d v="2022-08-28T00:00:00"/>
    <x v="2"/>
    <n v="1274.48"/>
    <x v="0"/>
  </r>
  <r>
    <d v="2022-05-11T00:00:00"/>
    <x v="2"/>
    <n v="2493.4899999999998"/>
    <x v="0"/>
  </r>
  <r>
    <d v="2022-06-03T00:00:00"/>
    <x v="3"/>
    <n v="898.16"/>
    <x v="0"/>
  </r>
  <r>
    <d v="2022-02-09T00:00:00"/>
    <x v="1"/>
    <n v="2102.66"/>
    <x v="0"/>
  </r>
  <r>
    <d v="2021-04-17T00:00:00"/>
    <x v="0"/>
    <n v="2296.9"/>
    <x v="0"/>
  </r>
  <r>
    <d v="2021-06-24T00:00:00"/>
    <x v="2"/>
    <n v="2305.63"/>
    <x v="0"/>
  </r>
  <r>
    <d v="2021-12-02T00:00:00"/>
    <x v="1"/>
    <n v="3890.5"/>
    <x v="0"/>
  </r>
  <r>
    <d v="2021-07-30T00:00:00"/>
    <x v="4"/>
    <n v="1518.65"/>
    <x v="0"/>
  </r>
  <r>
    <d v="2022-04-10T00:00:00"/>
    <x v="2"/>
    <n v="2047.32"/>
    <x v="0"/>
  </r>
  <r>
    <d v="2022-11-04T00:00:00"/>
    <x v="0"/>
    <n v="1407.33"/>
    <x v="0"/>
  </r>
  <r>
    <d v="2021-10-16T00:00:00"/>
    <x v="2"/>
    <n v="817.96"/>
    <x v="0"/>
  </r>
  <r>
    <d v="2022-05-25T00:00:00"/>
    <x v="0"/>
    <n v="1941.73"/>
    <x v="0"/>
  </r>
  <r>
    <d v="2021-05-14T00:00:00"/>
    <x v="1"/>
    <n v="1688.04"/>
    <x v="0"/>
  </r>
  <r>
    <d v="2022-08-21T00:00:00"/>
    <x v="2"/>
    <n v="81.41"/>
    <x v="0"/>
  </r>
  <r>
    <d v="2021-05-05T00:00:00"/>
    <x v="1"/>
    <n v="102.21"/>
    <x v="0"/>
  </r>
  <r>
    <d v="2021-05-13T00:00:00"/>
    <x v="3"/>
    <n v="849.9"/>
    <x v="0"/>
  </r>
  <r>
    <d v="2021-11-27T00:00:00"/>
    <x v="4"/>
    <n v="342.11"/>
    <x v="0"/>
  </r>
  <r>
    <d v="2022-02-16T00:00:00"/>
    <x v="1"/>
    <n v="645.16999999999996"/>
    <x v="0"/>
  </r>
  <r>
    <d v="2021-12-05T00:00:00"/>
    <x v="0"/>
    <n v="2214.73"/>
    <x v="0"/>
  </r>
  <r>
    <d v="2022-05-11T00:00:00"/>
    <x v="0"/>
    <n v="854.47"/>
    <x v="0"/>
  </r>
  <r>
    <d v="2022-10-02T00:00:00"/>
    <x v="2"/>
    <n v="1210.08"/>
    <x v="0"/>
  </r>
  <r>
    <d v="2022-08-15T00:00:00"/>
    <x v="1"/>
    <n v="2258.75"/>
    <x v="0"/>
  </r>
  <r>
    <d v="2022-11-15T00:00:00"/>
    <x v="0"/>
    <n v="1479.5"/>
    <x v="0"/>
  </r>
  <r>
    <d v="2022-06-08T00:00:00"/>
    <x v="4"/>
    <n v="1820.63"/>
    <x v="0"/>
  </r>
  <r>
    <d v="2021-04-03T00:00:00"/>
    <x v="2"/>
    <n v="1261.3"/>
    <x v="0"/>
  </r>
  <r>
    <d v="2023-01-04T00:00:00"/>
    <x v="4"/>
    <n v="2056.69"/>
    <x v="0"/>
  </r>
  <r>
    <d v="2022-04-17T00:00:00"/>
    <x v="3"/>
    <n v="590.05999999999995"/>
    <x v="0"/>
  </r>
  <r>
    <d v="2023-02-05T00:00:00"/>
    <x v="3"/>
    <n v="1562.87"/>
    <x v="0"/>
  </r>
  <r>
    <d v="2022-01-25T00:00:00"/>
    <x v="0"/>
    <n v="1504.69"/>
    <x v="0"/>
  </r>
  <r>
    <d v="2021-05-02T00:00:00"/>
    <x v="2"/>
    <n v="2133.79"/>
    <x v="0"/>
  </r>
  <r>
    <d v="2021-09-18T00:00:00"/>
    <x v="2"/>
    <n v="559.9"/>
    <x v="0"/>
  </r>
  <r>
    <d v="2022-04-19T00:00:00"/>
    <x v="0"/>
    <n v="2206.41"/>
    <x v="0"/>
  </r>
  <r>
    <d v="2022-01-22T00:00:00"/>
    <x v="0"/>
    <n v="174.53"/>
    <x v="0"/>
  </r>
  <r>
    <d v="2023-01-31T00:00:00"/>
    <x v="3"/>
    <n v="2219.94"/>
    <x v="0"/>
  </r>
  <r>
    <d v="2022-09-17T00:00:00"/>
    <x v="0"/>
    <n v="1394.4"/>
    <x v="0"/>
  </r>
  <r>
    <d v="2021-12-05T00:00:00"/>
    <x v="0"/>
    <n v="798.13"/>
    <x v="0"/>
  </r>
  <r>
    <d v="2022-11-21T00:00:00"/>
    <x v="1"/>
    <n v="3502.08"/>
    <x v="0"/>
  </r>
  <r>
    <d v="2022-09-05T00:00:00"/>
    <x v="1"/>
    <n v="2499"/>
    <x v="0"/>
  </r>
  <r>
    <d v="2023-03-04T00:00:00"/>
    <x v="4"/>
    <n v="2017.83"/>
    <x v="0"/>
  </r>
  <r>
    <d v="2022-09-11T00:00:00"/>
    <x v="0"/>
    <n v="1142.19"/>
    <x v="0"/>
  </r>
  <r>
    <d v="2021-09-06T00:00:00"/>
    <x v="3"/>
    <n v="1524.57"/>
    <x v="0"/>
  </r>
  <r>
    <d v="2021-11-01T00:00:00"/>
    <x v="3"/>
    <n v="2095.7199999999998"/>
    <x v="0"/>
  </r>
  <r>
    <d v="2022-12-02T00:00:00"/>
    <x v="2"/>
    <n v="2837.43"/>
    <x v="0"/>
  </r>
  <r>
    <d v="2021-12-30T00:00:00"/>
    <x v="1"/>
    <n v="1542.49"/>
    <x v="0"/>
  </r>
  <r>
    <d v="2022-11-01T00:00:00"/>
    <x v="2"/>
    <n v="404.74"/>
    <x v="0"/>
  </r>
  <r>
    <d v="2021-12-06T00:00:00"/>
    <x v="3"/>
    <n v="327.58"/>
    <x v="0"/>
  </r>
  <r>
    <d v="2022-03-22T00:00:00"/>
    <x v="3"/>
    <n v="2171.37"/>
    <x v="0"/>
  </r>
  <r>
    <d v="2021-10-23T00:00:00"/>
    <x v="2"/>
    <n v="2211.9"/>
    <x v="0"/>
  </r>
  <r>
    <d v="2022-03-01T00:00:00"/>
    <x v="2"/>
    <n v="104.16"/>
    <x v="0"/>
  </r>
  <r>
    <d v="2022-12-11T00:00:00"/>
    <x v="4"/>
    <n v="1260.1300000000001"/>
    <x v="0"/>
  </r>
  <r>
    <d v="2022-08-01T00:00:00"/>
    <x v="2"/>
    <n v="2083.7199999999998"/>
    <x v="0"/>
  </r>
  <r>
    <d v="2023-03-22T00:00:00"/>
    <x v="0"/>
    <n v="966.27"/>
    <x v="0"/>
  </r>
  <r>
    <d v="2022-03-23T00:00:00"/>
    <x v="3"/>
    <n v="2315.2600000000002"/>
    <x v="0"/>
  </r>
  <r>
    <d v="2022-10-30T00:00:00"/>
    <x v="1"/>
    <n v="3849.55"/>
    <x v="0"/>
  </r>
  <r>
    <d v="2022-10-26T00:00:00"/>
    <x v="1"/>
    <n v="1949.28"/>
    <x v="0"/>
  </r>
  <r>
    <d v="2021-07-08T00:00:00"/>
    <x v="2"/>
    <n v="113.7"/>
    <x v="0"/>
  </r>
  <r>
    <d v="2023-01-15T00:00:00"/>
    <x v="2"/>
    <n v="2401.58"/>
    <x v="0"/>
  </r>
  <r>
    <d v="2023-03-17T00:00:00"/>
    <x v="1"/>
    <n v="2265.1799999999998"/>
    <x v="0"/>
  </r>
  <r>
    <d v="2021-10-19T00:00:00"/>
    <x v="3"/>
    <n v="266.08999999999997"/>
    <x v="0"/>
  </r>
  <r>
    <d v="2022-06-24T00:00:00"/>
    <x v="0"/>
    <n v="1228.7"/>
    <x v="0"/>
  </r>
  <r>
    <d v="2021-05-28T00:00:00"/>
    <x v="1"/>
    <n v="1221.44"/>
    <x v="0"/>
  </r>
  <r>
    <d v="2022-01-29T00:00:00"/>
    <x v="0"/>
    <n v="1434.74"/>
    <x v="0"/>
  </r>
  <r>
    <d v="2022-05-30T00:00:00"/>
    <x v="2"/>
    <n v="2527.06"/>
    <x v="0"/>
  </r>
  <r>
    <d v="2021-04-04T00:00:00"/>
    <x v="2"/>
    <n v="132.30000000000001"/>
    <x v="0"/>
  </r>
  <r>
    <d v="2021-10-25T00:00:00"/>
    <x v="4"/>
    <n v="3322.97"/>
    <x v="0"/>
  </r>
  <r>
    <d v="2021-07-08T00:00:00"/>
    <x v="1"/>
    <n v="1869.17"/>
    <x v="0"/>
  </r>
  <r>
    <d v="2022-01-26T00:00:00"/>
    <x v="2"/>
    <n v="2350.92"/>
    <x v="0"/>
  </r>
  <r>
    <d v="2022-02-16T00:00:00"/>
    <x v="0"/>
    <n v="2057.0700000000002"/>
    <x v="0"/>
  </r>
  <r>
    <d v="2023-01-12T00:00:00"/>
    <x v="3"/>
    <n v="116.78"/>
    <x v="0"/>
  </r>
  <r>
    <d v="2022-12-21T00:00:00"/>
    <x v="1"/>
    <n v="1757.16"/>
    <x v="0"/>
  </r>
  <r>
    <d v="2022-01-24T00:00:00"/>
    <x v="2"/>
    <n v="301.58999999999997"/>
    <x v="0"/>
  </r>
  <r>
    <d v="2022-09-16T00:00:00"/>
    <x v="3"/>
    <n v="1532.8"/>
    <x v="0"/>
  </r>
  <r>
    <d v="2021-06-19T00:00:00"/>
    <x v="3"/>
    <n v="1578.11"/>
    <x v="0"/>
  </r>
  <r>
    <d v="2022-02-23T00:00:00"/>
    <x v="2"/>
    <n v="1905.64"/>
    <x v="0"/>
  </r>
  <r>
    <d v="2023-03-23T00:00:00"/>
    <x v="1"/>
    <n v="621.84"/>
    <x v="0"/>
  </r>
  <r>
    <d v="2022-07-18T00:00:00"/>
    <x v="0"/>
    <n v="964.41"/>
    <x v="0"/>
  </r>
  <r>
    <d v="2022-12-02T00:00:00"/>
    <x v="0"/>
    <n v="1998.8"/>
    <x v="0"/>
  </r>
  <r>
    <d v="2023-02-22T00:00:00"/>
    <x v="1"/>
    <n v="2150.87"/>
    <x v="0"/>
  </r>
  <r>
    <d v="2022-05-18T00:00:00"/>
    <x v="0"/>
    <n v="2067.2600000000002"/>
    <x v="0"/>
  </r>
  <r>
    <d v="2023-02-09T00:00:00"/>
    <x v="0"/>
    <n v="418.77"/>
    <x v="0"/>
  </r>
  <r>
    <d v="2022-05-05T00:00:00"/>
    <x v="2"/>
    <n v="333.82"/>
    <x v="0"/>
  </r>
  <r>
    <d v="2023-01-31T00:00:00"/>
    <x v="3"/>
    <n v="880.63"/>
    <x v="0"/>
  </r>
  <r>
    <d v="2021-12-10T00:00:00"/>
    <x v="4"/>
    <n v="2993.12"/>
    <x v="0"/>
  </r>
  <r>
    <d v="2021-10-31T00:00:00"/>
    <x v="2"/>
    <n v="676.86"/>
    <x v="0"/>
  </r>
  <r>
    <d v="2023-03-01T00:00:00"/>
    <x v="4"/>
    <n v="1940.59"/>
    <x v="0"/>
  </r>
  <r>
    <d v="2023-01-07T00:00:00"/>
    <x v="3"/>
    <n v="445.71"/>
    <x v="0"/>
  </r>
  <r>
    <d v="2022-09-04T00:00:00"/>
    <x v="2"/>
    <n v="1127.4100000000001"/>
    <x v="0"/>
  </r>
  <r>
    <d v="2022-07-04T00:00:00"/>
    <x v="1"/>
    <n v="527.47"/>
    <x v="0"/>
  </r>
  <r>
    <d v="2022-09-30T00:00:00"/>
    <x v="1"/>
    <n v="830.47"/>
    <x v="0"/>
  </r>
  <r>
    <d v="2022-06-21T00:00:00"/>
    <x v="2"/>
    <n v="1171.29"/>
    <x v="0"/>
  </r>
  <r>
    <d v="2021-12-26T00:00:00"/>
    <x v="0"/>
    <n v="3648.67"/>
    <x v="0"/>
  </r>
  <r>
    <d v="2022-07-18T00:00:00"/>
    <x v="2"/>
    <n v="349.68"/>
    <x v="0"/>
  </r>
  <r>
    <d v="2022-02-01T00:00:00"/>
    <x v="0"/>
    <n v="448.56"/>
    <x v="0"/>
  </r>
  <r>
    <d v="2022-11-11T00:00:00"/>
    <x v="4"/>
    <n v="1202.44"/>
    <x v="0"/>
  </r>
  <r>
    <d v="2022-05-19T00:00:00"/>
    <x v="2"/>
    <n v="2496.4899999999998"/>
    <x v="0"/>
  </r>
  <r>
    <d v="2021-08-17T00:00:00"/>
    <x v="0"/>
    <n v="679.24"/>
    <x v="0"/>
  </r>
  <r>
    <d v="2022-09-22T00:00:00"/>
    <x v="4"/>
    <n v="56.21"/>
    <x v="0"/>
  </r>
  <r>
    <d v="2022-07-20T00:00:00"/>
    <x v="3"/>
    <n v="1525.46"/>
    <x v="0"/>
  </r>
  <r>
    <d v="2022-04-26T00:00:00"/>
    <x v="1"/>
    <n v="1706.14"/>
    <x v="0"/>
  </r>
  <r>
    <d v="2022-03-21T00:00:00"/>
    <x v="2"/>
    <n v="1900.18"/>
    <x v="0"/>
  </r>
  <r>
    <d v="2021-07-08T00:00:00"/>
    <x v="3"/>
    <n v="631.9"/>
    <x v="0"/>
  </r>
  <r>
    <d v="2021-04-05T00:00:00"/>
    <x v="4"/>
    <n v="778.01"/>
    <x v="0"/>
  </r>
  <r>
    <d v="2022-12-05T00:00:00"/>
    <x v="2"/>
    <n v="811.35"/>
    <x v="0"/>
  </r>
  <r>
    <d v="2023-03-24T00:00:00"/>
    <x v="2"/>
    <n v="991.61"/>
    <x v="0"/>
  </r>
  <r>
    <d v="2022-02-11T00:00:00"/>
    <x v="3"/>
    <n v="110"/>
    <x v="0"/>
  </r>
  <r>
    <d v="2021-12-04T00:00:00"/>
    <x v="2"/>
    <n v="1840.27"/>
    <x v="0"/>
  </r>
  <r>
    <d v="2022-01-19T00:00:00"/>
    <x v="0"/>
    <n v="1929.18"/>
    <x v="0"/>
  </r>
  <r>
    <d v="2022-09-17T00:00:00"/>
    <x v="2"/>
    <n v="525.25"/>
    <x v="0"/>
  </r>
  <r>
    <d v="2021-10-06T00:00:00"/>
    <x v="0"/>
    <n v="477.23"/>
    <x v="0"/>
  </r>
  <r>
    <d v="2022-05-03T00:00:00"/>
    <x v="4"/>
    <n v="1891.86"/>
    <x v="0"/>
  </r>
  <r>
    <d v="2022-05-25T00:00:00"/>
    <x v="4"/>
    <n v="2029.16"/>
    <x v="0"/>
  </r>
  <r>
    <d v="2022-12-20T00:00:00"/>
    <x v="0"/>
    <n v="553.27"/>
    <x v="0"/>
  </r>
  <r>
    <d v="2023-03-31T00:00:00"/>
    <x v="0"/>
    <n v="2174.48"/>
    <x v="0"/>
  </r>
  <r>
    <d v="2021-12-06T00:00:00"/>
    <x v="2"/>
    <n v="2317.48"/>
    <x v="0"/>
  </r>
  <r>
    <d v="2022-03-22T00:00:00"/>
    <x v="2"/>
    <n v="1644.94"/>
    <x v="0"/>
  </r>
  <r>
    <d v="2022-01-15T00:00:00"/>
    <x v="2"/>
    <n v="42.84"/>
    <x v="0"/>
  </r>
  <r>
    <d v="2021-04-18T00:00:00"/>
    <x v="2"/>
    <n v="658.85"/>
    <x v="0"/>
  </r>
  <r>
    <d v="2021-09-16T00:00:00"/>
    <x v="2"/>
    <n v="247.11"/>
    <x v="0"/>
  </r>
  <r>
    <d v="2022-06-06T00:00:00"/>
    <x v="0"/>
    <n v="1245.56"/>
    <x v="0"/>
  </r>
  <r>
    <d v="2021-06-15T00:00:00"/>
    <x v="4"/>
    <n v="2019"/>
    <x v="0"/>
  </r>
  <r>
    <d v="2022-08-08T00:00:00"/>
    <x v="2"/>
    <n v="806.36"/>
    <x v="0"/>
  </r>
  <r>
    <d v="2023-03-28T00:00:00"/>
    <x v="2"/>
    <n v="1861.37"/>
    <x v="0"/>
  </r>
  <r>
    <d v="2022-04-30T00:00:00"/>
    <x v="2"/>
    <n v="1347.52"/>
    <x v="0"/>
  </r>
  <r>
    <d v="2022-04-30T00:00:00"/>
    <x v="4"/>
    <n v="806.82"/>
    <x v="0"/>
  </r>
  <r>
    <d v="2023-02-17T00:00:00"/>
    <x v="1"/>
    <n v="2580.79"/>
    <x v="0"/>
  </r>
  <r>
    <d v="2022-03-02T00:00:00"/>
    <x v="0"/>
    <n v="165.09"/>
    <x v="0"/>
  </r>
  <r>
    <d v="2022-07-12T00:00:00"/>
    <x v="0"/>
    <n v="1684.92"/>
    <x v="0"/>
  </r>
  <r>
    <d v="2023-02-25T00:00:00"/>
    <x v="0"/>
    <n v="267.14"/>
    <x v="0"/>
  </r>
  <r>
    <d v="2021-09-04T00:00:00"/>
    <x v="1"/>
    <n v="2442.4899999999998"/>
    <x v="0"/>
  </r>
  <r>
    <d v="2021-12-25T00:00:00"/>
    <x v="2"/>
    <n v="1990.07"/>
    <x v="0"/>
  </r>
  <r>
    <d v="2022-05-16T00:00:00"/>
    <x v="0"/>
    <n v="2592.9699999999998"/>
    <x v="0"/>
  </r>
  <r>
    <d v="2022-06-20T00:00:00"/>
    <x v="2"/>
    <n v="737.23"/>
    <x v="0"/>
  </r>
  <r>
    <d v="2021-12-31T00:00:00"/>
    <x v="2"/>
    <n v="584.64"/>
    <x v="0"/>
  </r>
  <r>
    <d v="2022-05-04T00:00:00"/>
    <x v="3"/>
    <n v="356.74"/>
    <x v="0"/>
  </r>
  <r>
    <d v="2023-01-25T00:00:00"/>
    <x v="3"/>
    <n v="1798.96"/>
    <x v="0"/>
  </r>
  <r>
    <d v="2021-04-08T00:00:00"/>
    <x v="0"/>
    <n v="652.25"/>
    <x v="0"/>
  </r>
  <r>
    <d v="2021-05-04T00:00:00"/>
    <x v="4"/>
    <n v="1653.73"/>
    <x v="0"/>
  </r>
  <r>
    <d v="2021-11-20T00:00:00"/>
    <x v="2"/>
    <n v="3581.19"/>
    <x v="0"/>
  </r>
  <r>
    <d v="2022-07-01T00:00:00"/>
    <x v="2"/>
    <n v="1807.23"/>
    <x v="0"/>
  </r>
  <r>
    <d v="2022-09-29T00:00:00"/>
    <x v="2"/>
    <n v="1181.01"/>
    <x v="0"/>
  </r>
  <r>
    <d v="2022-06-07T00:00:00"/>
    <x v="1"/>
    <n v="1336.88"/>
    <x v="0"/>
  </r>
  <r>
    <d v="2022-08-10T00:00:00"/>
    <x v="1"/>
    <n v="2585.02"/>
    <x v="0"/>
  </r>
  <r>
    <d v="2023-03-20T00:00:00"/>
    <x v="3"/>
    <n v="461.17"/>
    <x v="0"/>
  </r>
  <r>
    <d v="2021-05-06T00:00:00"/>
    <x v="1"/>
    <n v="1634.08"/>
    <x v="0"/>
  </r>
  <r>
    <d v="2022-02-12T00:00:00"/>
    <x v="0"/>
    <n v="229.69"/>
    <x v="0"/>
  </r>
  <r>
    <d v="2022-03-05T00:00:00"/>
    <x v="0"/>
    <n v="2034.45"/>
    <x v="0"/>
  </r>
  <r>
    <d v="2022-03-01T00:00:00"/>
    <x v="0"/>
    <n v="118.02"/>
    <x v="0"/>
  </r>
  <r>
    <d v="2021-10-12T00:00:00"/>
    <x v="0"/>
    <n v="3983.35"/>
    <x v="0"/>
  </r>
  <r>
    <d v="2022-11-30T00:00:00"/>
    <x v="2"/>
    <n v="437.29"/>
    <x v="0"/>
  </r>
  <r>
    <d v="2022-07-18T00:00:00"/>
    <x v="2"/>
    <n v="1196.27"/>
    <x v="0"/>
  </r>
  <r>
    <d v="2021-06-23T00:00:00"/>
    <x v="2"/>
    <n v="866.28"/>
    <x v="0"/>
  </r>
  <r>
    <d v="2023-02-18T00:00:00"/>
    <x v="0"/>
    <n v="1362.59"/>
    <x v="0"/>
  </r>
  <r>
    <d v="2022-09-20T00:00:00"/>
    <x v="1"/>
    <n v="226.95"/>
    <x v="0"/>
  </r>
  <r>
    <d v="2022-04-28T00:00:00"/>
    <x v="0"/>
    <n v="994.62"/>
    <x v="0"/>
  </r>
  <r>
    <d v="2021-06-23T00:00:00"/>
    <x v="0"/>
    <n v="323.49"/>
    <x v="0"/>
  </r>
  <r>
    <d v="2022-04-05T00:00:00"/>
    <x v="0"/>
    <n v="2540.41"/>
    <x v="0"/>
  </r>
  <r>
    <d v="2022-05-26T00:00:00"/>
    <x v="2"/>
    <n v="250.67"/>
    <x v="0"/>
  </r>
  <r>
    <d v="2022-05-18T00:00:00"/>
    <x v="2"/>
    <n v="2479.17"/>
    <x v="0"/>
  </r>
  <r>
    <d v="2021-07-24T00:00:00"/>
    <x v="0"/>
    <n v="781.11"/>
    <x v="0"/>
  </r>
  <r>
    <d v="2022-10-15T00:00:00"/>
    <x v="0"/>
    <n v="1442.28"/>
    <x v="0"/>
  </r>
  <r>
    <d v="2022-11-27T00:00:00"/>
    <x v="3"/>
    <n v="2205.41"/>
    <x v="0"/>
  </r>
  <r>
    <d v="2022-05-27T00:00:00"/>
    <x v="2"/>
    <n v="934.59"/>
    <x v="0"/>
  </r>
  <r>
    <d v="2022-06-22T00:00:00"/>
    <x v="2"/>
    <n v="1236.23"/>
    <x v="0"/>
  </r>
  <r>
    <d v="2022-04-17T00:00:00"/>
    <x v="4"/>
    <n v="1373.85"/>
    <x v="0"/>
  </r>
  <r>
    <d v="2022-09-04T00:00:00"/>
    <x v="3"/>
    <n v="2285.62"/>
    <x v="0"/>
  </r>
  <r>
    <d v="2022-09-19T00:00:00"/>
    <x v="1"/>
    <n v="319.81"/>
    <x v="0"/>
  </r>
  <r>
    <d v="2023-03-20T00:00:00"/>
    <x v="4"/>
    <n v="569.98"/>
    <x v="0"/>
  </r>
  <r>
    <d v="2022-07-30T00:00:00"/>
    <x v="1"/>
    <n v="1345.25"/>
    <x v="0"/>
  </r>
  <r>
    <d v="2022-01-07T00:00:00"/>
    <x v="0"/>
    <n v="72.56"/>
    <x v="0"/>
  </r>
  <r>
    <d v="2022-10-10T00:00:00"/>
    <x v="0"/>
    <n v="2517.1999999999998"/>
    <x v="0"/>
  </r>
  <r>
    <d v="2022-09-09T00:00:00"/>
    <x v="2"/>
    <n v="1062.1600000000001"/>
    <x v="0"/>
  </r>
  <r>
    <d v="2021-10-15T00:00:00"/>
    <x v="0"/>
    <n v="1265.56"/>
    <x v="0"/>
  </r>
  <r>
    <d v="2021-06-20T00:00:00"/>
    <x v="3"/>
    <n v="264.33999999999997"/>
    <x v="0"/>
  </r>
  <r>
    <d v="2023-03-11T00:00:00"/>
    <x v="3"/>
    <n v="676.54"/>
    <x v="0"/>
  </r>
  <r>
    <d v="2023-02-01T00:00:00"/>
    <x v="2"/>
    <n v="2087.12"/>
    <x v="0"/>
  </r>
  <r>
    <d v="2021-11-25T00:00:00"/>
    <x v="2"/>
    <n v="3061.3"/>
    <x v="0"/>
  </r>
  <r>
    <d v="2023-01-26T00:00:00"/>
    <x v="2"/>
    <n v="1076.05"/>
    <x v="0"/>
  </r>
  <r>
    <d v="2021-12-25T00:00:00"/>
    <x v="3"/>
    <n v="2407.7600000000002"/>
    <x v="0"/>
  </r>
  <r>
    <d v="2022-10-19T00:00:00"/>
    <x v="2"/>
    <n v="347.7"/>
    <x v="0"/>
  </r>
  <r>
    <d v="2022-05-21T00:00:00"/>
    <x v="1"/>
    <n v="1869.97"/>
    <x v="0"/>
  </r>
  <r>
    <d v="2021-08-21T00:00:00"/>
    <x v="0"/>
    <n v="1893.5"/>
    <x v="0"/>
  </r>
  <r>
    <d v="2022-04-10T00:00:00"/>
    <x v="0"/>
    <n v="626.16"/>
    <x v="0"/>
  </r>
  <r>
    <d v="2021-07-24T00:00:00"/>
    <x v="3"/>
    <n v="1476.89"/>
    <x v="0"/>
  </r>
  <r>
    <d v="2023-03-30T00:00:00"/>
    <x v="1"/>
    <n v="797.5"/>
    <x v="0"/>
  </r>
  <r>
    <d v="2022-01-21T00:00:00"/>
    <x v="3"/>
    <n v="998.11"/>
    <x v="0"/>
  </r>
  <r>
    <d v="2022-09-09T00:00:00"/>
    <x v="0"/>
    <n v="2556.2199999999998"/>
    <x v="0"/>
  </r>
  <r>
    <d v="2022-07-18T00:00:00"/>
    <x v="2"/>
    <n v="2354.7800000000002"/>
    <x v="0"/>
  </r>
  <r>
    <d v="2023-02-08T00:00:00"/>
    <x v="2"/>
    <n v="447.76"/>
    <x v="0"/>
  </r>
  <r>
    <d v="2021-06-30T00:00:00"/>
    <x v="4"/>
    <n v="1360.8"/>
    <x v="0"/>
  </r>
  <r>
    <d v="2022-07-22T00:00:00"/>
    <x v="3"/>
    <n v="1117.22"/>
    <x v="0"/>
  </r>
  <r>
    <d v="2021-09-15T00:00:00"/>
    <x v="0"/>
    <n v="815.76"/>
    <x v="0"/>
  </r>
  <r>
    <d v="2022-07-19T00:00:00"/>
    <x v="2"/>
    <n v="769.67"/>
    <x v="0"/>
  </r>
  <r>
    <d v="2021-10-04T00:00:00"/>
    <x v="2"/>
    <n v="3098.77"/>
    <x v="0"/>
  </r>
  <r>
    <d v="2022-03-30T00:00:00"/>
    <x v="0"/>
    <n v="2543.29"/>
    <x v="0"/>
  </r>
  <r>
    <d v="2022-09-26T00:00:00"/>
    <x v="0"/>
    <n v="2099.71"/>
    <x v="0"/>
  </r>
  <r>
    <d v="2022-08-17T00:00:00"/>
    <x v="0"/>
    <n v="2294.65"/>
    <x v="0"/>
  </r>
  <r>
    <d v="2021-10-16T00:00:00"/>
    <x v="0"/>
    <n v="3462.54"/>
    <x v="0"/>
  </r>
  <r>
    <d v="2021-04-25T00:00:00"/>
    <x v="4"/>
    <n v="359.94"/>
    <x v="0"/>
  </r>
  <r>
    <d v="2021-06-03T00:00:00"/>
    <x v="3"/>
    <n v="139.80000000000001"/>
    <x v="0"/>
  </r>
  <r>
    <d v="2021-04-02T00:00:00"/>
    <x v="2"/>
    <n v="2257.39"/>
    <x v="0"/>
  </r>
  <r>
    <d v="2022-05-06T00:00:00"/>
    <x v="1"/>
    <n v="442.51"/>
    <x v="0"/>
  </r>
  <r>
    <d v="2022-09-20T00:00:00"/>
    <x v="2"/>
    <n v="168.14"/>
    <x v="0"/>
  </r>
  <r>
    <d v="2021-07-20T00:00:00"/>
    <x v="2"/>
    <n v="96.18"/>
    <x v="0"/>
  </r>
  <r>
    <d v="2021-05-09T00:00:00"/>
    <x v="0"/>
    <n v="735.42"/>
    <x v="0"/>
  </r>
  <r>
    <d v="2022-06-05T00:00:00"/>
    <x v="0"/>
    <n v="2219.94"/>
    <x v="0"/>
  </r>
  <r>
    <d v="2021-11-13T00:00:00"/>
    <x v="4"/>
    <n v="3820.95"/>
    <x v="0"/>
  </r>
  <r>
    <d v="2022-10-27T00:00:00"/>
    <x v="2"/>
    <n v="1618.55"/>
    <x v="0"/>
  </r>
  <r>
    <d v="2022-08-24T00:00:00"/>
    <x v="3"/>
    <n v="1497.78"/>
    <x v="0"/>
  </r>
  <r>
    <d v="2021-04-21T00:00:00"/>
    <x v="4"/>
    <n v="314.35000000000002"/>
    <x v="0"/>
  </r>
  <r>
    <d v="2022-03-09T00:00:00"/>
    <x v="0"/>
    <n v="987.34"/>
    <x v="0"/>
  </r>
  <r>
    <d v="2021-10-17T00:00:00"/>
    <x v="2"/>
    <n v="994.24"/>
    <x v="0"/>
  </r>
  <r>
    <d v="2021-08-11T00:00:00"/>
    <x v="0"/>
    <n v="1818.11"/>
    <x v="0"/>
  </r>
  <r>
    <d v="2021-04-08T00:00:00"/>
    <x v="2"/>
    <n v="1118.9100000000001"/>
    <x v="0"/>
  </r>
  <r>
    <d v="2022-05-16T00:00:00"/>
    <x v="4"/>
    <n v="2456.0500000000002"/>
    <x v="0"/>
  </r>
  <r>
    <d v="2022-03-14T00:00:00"/>
    <x v="0"/>
    <n v="2516.39"/>
    <x v="0"/>
  </r>
  <r>
    <d v="2021-12-13T00:00:00"/>
    <x v="0"/>
    <n v="3810.02"/>
    <x v="0"/>
  </r>
  <r>
    <d v="2021-10-29T00:00:00"/>
    <x v="2"/>
    <n v="1094.48"/>
    <x v="0"/>
  </r>
  <r>
    <d v="2021-12-02T00:00:00"/>
    <x v="1"/>
    <n v="1911.26"/>
    <x v="0"/>
  </r>
  <r>
    <d v="2021-12-07T00:00:00"/>
    <x v="2"/>
    <n v="1268.5"/>
    <x v="0"/>
  </r>
  <r>
    <d v="2021-09-04T00:00:00"/>
    <x v="2"/>
    <n v="148.08000000000001"/>
    <x v="0"/>
  </r>
  <r>
    <d v="2022-09-18T00:00:00"/>
    <x v="0"/>
    <n v="2276.5"/>
    <x v="0"/>
  </r>
  <r>
    <d v="2022-05-13T00:00:00"/>
    <x v="3"/>
    <n v="2199.9299999999998"/>
    <x v="0"/>
  </r>
  <r>
    <d v="2022-07-31T00:00:00"/>
    <x v="0"/>
    <n v="639.82000000000005"/>
    <x v="0"/>
  </r>
  <r>
    <d v="2023-03-02T00:00:00"/>
    <x v="4"/>
    <n v="331.88"/>
    <x v="0"/>
  </r>
  <r>
    <d v="2021-07-27T00:00:00"/>
    <x v="4"/>
    <n v="416.46"/>
    <x v="0"/>
  </r>
  <r>
    <d v="2023-01-27T00:00:00"/>
    <x v="3"/>
    <n v="745.36"/>
    <x v="0"/>
  </r>
  <r>
    <d v="2022-07-29T00:00:00"/>
    <x v="2"/>
    <n v="2364.08"/>
    <x v="0"/>
  </r>
  <r>
    <d v="2022-04-09T00:00:00"/>
    <x v="0"/>
    <n v="61.5"/>
    <x v="0"/>
  </r>
  <r>
    <d v="2021-05-09T00:00:00"/>
    <x v="3"/>
    <n v="748.96"/>
    <x v="0"/>
  </r>
  <r>
    <d v="2021-11-04T00:00:00"/>
    <x v="0"/>
    <n v="2558.54"/>
    <x v="0"/>
  </r>
  <r>
    <d v="2022-04-03T00:00:00"/>
    <x v="1"/>
    <n v="1210.25"/>
    <x v="0"/>
  </r>
  <r>
    <d v="2021-06-30T00:00:00"/>
    <x v="4"/>
    <n v="2023.91"/>
    <x v="0"/>
  </r>
  <r>
    <d v="2023-01-27T00:00:00"/>
    <x v="3"/>
    <n v="2346.64"/>
    <x v="0"/>
  </r>
  <r>
    <d v="2021-11-26T00:00:00"/>
    <x v="1"/>
    <n v="1617.98"/>
    <x v="0"/>
  </r>
  <r>
    <d v="2022-06-29T00:00:00"/>
    <x v="3"/>
    <n v="282.32"/>
    <x v="0"/>
  </r>
  <r>
    <d v="2021-06-19T00:00:00"/>
    <x v="4"/>
    <n v="2015.98"/>
    <x v="0"/>
  </r>
  <r>
    <d v="2021-08-07T00:00:00"/>
    <x v="2"/>
    <n v="764.76"/>
    <x v="0"/>
  </r>
  <r>
    <d v="2022-01-23T00:00:00"/>
    <x v="2"/>
    <n v="2371.77"/>
    <x v="0"/>
  </r>
  <r>
    <d v="2023-01-17T00:00:00"/>
    <x v="0"/>
    <n v="1724.89"/>
    <x v="0"/>
  </r>
  <r>
    <d v="2022-05-14T00:00:00"/>
    <x v="4"/>
    <n v="1630.11"/>
    <x v="0"/>
  </r>
  <r>
    <d v="2021-12-16T00:00:00"/>
    <x v="3"/>
    <n v="1567.89"/>
    <x v="0"/>
  </r>
  <r>
    <d v="2021-05-07T00:00:00"/>
    <x v="1"/>
    <n v="852.72"/>
    <x v="0"/>
  </r>
  <r>
    <d v="2021-06-18T00:00:00"/>
    <x v="1"/>
    <n v="768.39"/>
    <x v="0"/>
  </r>
  <r>
    <d v="2022-10-14T00:00:00"/>
    <x v="1"/>
    <n v="514.71"/>
    <x v="0"/>
  </r>
  <r>
    <d v="2021-12-10T00:00:00"/>
    <x v="3"/>
    <n v="1831.55"/>
    <x v="0"/>
  </r>
  <r>
    <d v="2023-02-23T00:00:00"/>
    <x v="4"/>
    <n v="842.9"/>
    <x v="0"/>
  </r>
  <r>
    <d v="2022-03-18T00:00:00"/>
    <x v="1"/>
    <n v="37.270000000000003"/>
    <x v="0"/>
  </r>
  <r>
    <d v="2022-12-13T00:00:00"/>
    <x v="2"/>
    <n v="1351.87"/>
    <x v="0"/>
  </r>
  <r>
    <d v="2022-01-12T00:00:00"/>
    <x v="4"/>
    <n v="1899.7"/>
    <x v="0"/>
  </r>
  <r>
    <d v="2022-05-04T00:00:00"/>
    <x v="0"/>
    <n v="127.01"/>
    <x v="0"/>
  </r>
  <r>
    <d v="2022-06-03T00:00:00"/>
    <x v="1"/>
    <n v="1105.8900000000001"/>
    <x v="0"/>
  </r>
  <r>
    <d v="2022-04-03T00:00:00"/>
    <x v="2"/>
    <n v="549.79999999999995"/>
    <x v="0"/>
  </r>
  <r>
    <d v="2021-06-04T00:00:00"/>
    <x v="0"/>
    <n v="2354.9499999999998"/>
    <x v="0"/>
  </r>
  <r>
    <d v="2021-12-20T00:00:00"/>
    <x v="0"/>
    <n v="2786.28"/>
    <x v="0"/>
  </r>
  <r>
    <d v="2022-09-04T00:00:00"/>
    <x v="0"/>
    <n v="1946.11"/>
    <x v="0"/>
  </r>
  <r>
    <d v="2021-05-23T00:00:00"/>
    <x v="1"/>
    <n v="1600.46"/>
    <x v="0"/>
  </r>
  <r>
    <d v="2022-07-23T00:00:00"/>
    <x v="0"/>
    <n v="462.43"/>
    <x v="0"/>
  </r>
  <r>
    <d v="2021-05-18T00:00:00"/>
    <x v="2"/>
    <n v="1770.51"/>
    <x v="0"/>
  </r>
  <r>
    <d v="2022-04-01T00:00:00"/>
    <x v="0"/>
    <n v="1752.28"/>
    <x v="0"/>
  </r>
  <r>
    <d v="2021-10-08T00:00:00"/>
    <x v="2"/>
    <n v="700.25"/>
    <x v="0"/>
  </r>
  <r>
    <d v="2023-02-09T00:00:00"/>
    <x v="2"/>
    <n v="2161.0100000000002"/>
    <x v="0"/>
  </r>
  <r>
    <d v="2022-12-27T00:00:00"/>
    <x v="4"/>
    <n v="2847.5"/>
    <x v="0"/>
  </r>
  <r>
    <d v="2023-02-22T00:00:00"/>
    <x v="1"/>
    <n v="759.77"/>
    <x v="0"/>
  </r>
  <r>
    <d v="2021-07-13T00:00:00"/>
    <x v="4"/>
    <n v="2018.41"/>
    <x v="0"/>
  </r>
  <r>
    <d v="2022-01-21T00:00:00"/>
    <x v="1"/>
    <n v="504.84"/>
    <x v="0"/>
  </r>
  <r>
    <d v="2023-03-11T00:00:00"/>
    <x v="1"/>
    <n v="1734.81"/>
    <x v="0"/>
  </r>
  <r>
    <d v="2021-11-06T00:00:00"/>
    <x v="1"/>
    <n v="2162.79"/>
    <x v="0"/>
  </r>
  <r>
    <d v="2022-11-17T00:00:00"/>
    <x v="2"/>
    <n v="1878.82"/>
    <x v="0"/>
  </r>
  <r>
    <d v="2023-02-17T00:00:00"/>
    <x v="1"/>
    <n v="1493.41"/>
    <x v="0"/>
  </r>
  <r>
    <d v="2022-08-03T00:00:00"/>
    <x v="3"/>
    <n v="2260.96"/>
    <x v="0"/>
  </r>
  <r>
    <d v="2022-04-02T00:00:00"/>
    <x v="2"/>
    <n v="1244.4000000000001"/>
    <x v="0"/>
  </r>
  <r>
    <d v="2023-01-08T00:00:00"/>
    <x v="0"/>
    <n v="584.66"/>
    <x v="0"/>
  </r>
  <r>
    <d v="2023-03-07T00:00:00"/>
    <x v="2"/>
    <n v="909.5"/>
    <x v="0"/>
  </r>
  <r>
    <d v="2022-05-19T00:00:00"/>
    <x v="3"/>
    <n v="1064.6400000000001"/>
    <x v="0"/>
  </r>
  <r>
    <d v="2023-03-04T00:00:00"/>
    <x v="1"/>
    <n v="2188.46"/>
    <x v="0"/>
  </r>
  <r>
    <d v="2022-05-03T00:00:00"/>
    <x v="3"/>
    <n v="993.98"/>
    <x v="0"/>
  </r>
  <r>
    <d v="2022-02-28T00:00:00"/>
    <x v="3"/>
    <n v="232.87"/>
    <x v="0"/>
  </r>
  <r>
    <d v="2022-09-03T00:00:00"/>
    <x v="0"/>
    <n v="532.87"/>
    <x v="0"/>
  </r>
  <r>
    <d v="2022-05-08T00:00:00"/>
    <x v="2"/>
    <n v="1587.6"/>
    <x v="0"/>
  </r>
  <r>
    <d v="2021-09-26T00:00:00"/>
    <x v="3"/>
    <n v="1261.9100000000001"/>
    <x v="0"/>
  </r>
  <r>
    <d v="2021-06-29T00:00:00"/>
    <x v="0"/>
    <n v="259.57"/>
    <x v="0"/>
  </r>
  <r>
    <d v="2021-12-17T00:00:00"/>
    <x v="0"/>
    <n v="2699.64"/>
    <x v="0"/>
  </r>
  <r>
    <d v="2021-11-27T00:00:00"/>
    <x v="3"/>
    <n v="1690.69"/>
    <x v="0"/>
  </r>
  <r>
    <d v="2022-05-04T00:00:00"/>
    <x v="1"/>
    <n v="382.23"/>
    <x v="0"/>
  </r>
  <r>
    <d v="2021-06-01T00:00:00"/>
    <x v="0"/>
    <n v="616.21"/>
    <x v="0"/>
  </r>
  <r>
    <d v="2022-11-12T00:00:00"/>
    <x v="2"/>
    <n v="1830.09"/>
    <x v="0"/>
  </r>
  <r>
    <d v="2021-05-07T00:00:00"/>
    <x v="1"/>
    <n v="169.4"/>
    <x v="0"/>
  </r>
  <r>
    <d v="2022-03-18T00:00:00"/>
    <x v="0"/>
    <n v="1076.1099999999999"/>
    <x v="0"/>
  </r>
  <r>
    <d v="2023-03-27T00:00:00"/>
    <x v="2"/>
    <n v="1371.83"/>
    <x v="0"/>
  </r>
  <r>
    <d v="2023-03-06T00:00:00"/>
    <x v="0"/>
    <n v="2013.56"/>
    <x v="0"/>
  </r>
  <r>
    <d v="2021-04-26T00:00:00"/>
    <x v="3"/>
    <n v="1111.1500000000001"/>
    <x v="0"/>
  </r>
  <r>
    <d v="2022-11-02T00:00:00"/>
    <x v="0"/>
    <n v="1006.48"/>
    <x v="0"/>
  </r>
  <r>
    <d v="2022-06-07T00:00:00"/>
    <x v="0"/>
    <n v="2432.4299999999998"/>
    <x v="0"/>
  </r>
  <r>
    <d v="2022-08-30T00:00:00"/>
    <x v="3"/>
    <n v="1129.54"/>
    <x v="0"/>
  </r>
  <r>
    <d v="2022-06-30T00:00:00"/>
    <x v="0"/>
    <n v="486.22"/>
    <x v="0"/>
  </r>
  <r>
    <d v="2022-08-18T00:00:00"/>
    <x v="0"/>
    <n v="792.47"/>
    <x v="0"/>
  </r>
  <r>
    <d v="2021-10-07T00:00:00"/>
    <x v="1"/>
    <n v="3316.5"/>
    <x v="0"/>
  </r>
  <r>
    <d v="2022-06-14T00:00:00"/>
    <x v="1"/>
    <n v="1607.14"/>
    <x v="0"/>
  </r>
  <r>
    <d v="2022-07-11T00:00:00"/>
    <x v="0"/>
    <n v="835.61"/>
    <x v="0"/>
  </r>
  <r>
    <d v="2022-04-23T00:00:00"/>
    <x v="2"/>
    <n v="791.24"/>
    <x v="0"/>
  </r>
  <r>
    <d v="2022-12-07T00:00:00"/>
    <x v="2"/>
    <n v="1737.19"/>
    <x v="0"/>
  </r>
  <r>
    <d v="2021-10-07T00:00:00"/>
    <x v="2"/>
    <n v="3169.03"/>
    <x v="0"/>
  </r>
  <r>
    <d v="2022-12-08T00:00:00"/>
    <x v="1"/>
    <n v="2552.56"/>
    <x v="0"/>
  </r>
  <r>
    <d v="2021-10-11T00:00:00"/>
    <x v="2"/>
    <n v="2773.75"/>
    <x v="0"/>
  </r>
  <r>
    <d v="2022-12-28T00:00:00"/>
    <x v="2"/>
    <n v="3062.65"/>
    <x v="0"/>
  </r>
  <r>
    <d v="2021-04-28T00:00:00"/>
    <x v="0"/>
    <n v="19.309999999999999"/>
    <x v="0"/>
  </r>
  <r>
    <d v="2022-05-22T00:00:00"/>
    <x v="3"/>
    <n v="958.99"/>
    <x v="0"/>
  </r>
  <r>
    <d v="2022-04-17T00:00:00"/>
    <x v="2"/>
    <n v="966.09"/>
    <x v="0"/>
  </r>
  <r>
    <d v="2022-07-14T00:00:00"/>
    <x v="1"/>
    <n v="215.66"/>
    <x v="0"/>
  </r>
  <r>
    <d v="2021-12-20T00:00:00"/>
    <x v="1"/>
    <n v="928.2"/>
    <x v="0"/>
  </r>
  <r>
    <d v="2023-01-17T00:00:00"/>
    <x v="2"/>
    <n v="2443.27"/>
    <x v="0"/>
  </r>
  <r>
    <d v="2021-09-24T00:00:00"/>
    <x v="1"/>
    <n v="1790.78"/>
    <x v="0"/>
  </r>
  <r>
    <d v="2021-12-30T00:00:00"/>
    <x v="2"/>
    <n v="614.70000000000005"/>
    <x v="0"/>
  </r>
  <r>
    <d v="2021-05-31T00:00:00"/>
    <x v="0"/>
    <n v="960.35"/>
    <x v="0"/>
  </r>
  <r>
    <d v="2021-12-11T00:00:00"/>
    <x v="2"/>
    <n v="3627.85"/>
    <x v="0"/>
  </r>
  <r>
    <d v="2021-08-13T00:00:00"/>
    <x v="3"/>
    <n v="1806.96"/>
    <x v="0"/>
  </r>
  <r>
    <d v="2021-04-10T00:00:00"/>
    <x v="2"/>
    <n v="317.67"/>
    <x v="0"/>
  </r>
  <r>
    <d v="2021-05-01T00:00:00"/>
    <x v="0"/>
    <n v="503.82"/>
    <x v="0"/>
  </r>
  <r>
    <d v="2023-01-20T00:00:00"/>
    <x v="4"/>
    <n v="721.56"/>
    <x v="0"/>
  </r>
  <r>
    <d v="2022-03-22T00:00:00"/>
    <x v="0"/>
    <n v="2321.2600000000002"/>
    <x v="0"/>
  </r>
  <r>
    <d v="2021-10-18T00:00:00"/>
    <x v="2"/>
    <n v="3300.28"/>
    <x v="0"/>
  </r>
  <r>
    <d v="2023-03-25T00:00:00"/>
    <x v="4"/>
    <n v="1769.01"/>
    <x v="0"/>
  </r>
  <r>
    <d v="2021-09-08T00:00:00"/>
    <x v="0"/>
    <n v="1391.25"/>
    <x v="0"/>
  </r>
  <r>
    <d v="2022-04-22T00:00:00"/>
    <x v="4"/>
    <n v="1234.04"/>
    <x v="0"/>
  </r>
  <r>
    <d v="2022-01-12T00:00:00"/>
    <x v="3"/>
    <n v="2122.1799999999998"/>
    <x v="0"/>
  </r>
  <r>
    <d v="2021-10-01T00:00:00"/>
    <x v="2"/>
    <n v="1151.56"/>
    <x v="0"/>
  </r>
  <r>
    <d v="2021-09-02T00:00:00"/>
    <x v="4"/>
    <n v="1441.41"/>
    <x v="0"/>
  </r>
  <r>
    <d v="2021-09-03T00:00:00"/>
    <x v="0"/>
    <n v="1677.96"/>
    <x v="0"/>
  </r>
  <r>
    <d v="2022-02-04T00:00:00"/>
    <x v="0"/>
    <n v="823.82"/>
    <x v="0"/>
  </r>
  <r>
    <d v="2022-12-08T00:00:00"/>
    <x v="3"/>
    <n v="2270.48"/>
    <x v="0"/>
  </r>
  <r>
    <d v="2021-09-03T00:00:00"/>
    <x v="0"/>
    <n v="2434.7600000000002"/>
    <x v="0"/>
  </r>
  <r>
    <d v="2022-03-01T00:00:00"/>
    <x v="0"/>
    <n v="2282.79"/>
    <x v="0"/>
  </r>
  <r>
    <d v="2022-04-17T00:00:00"/>
    <x v="0"/>
    <n v="168.64"/>
    <x v="0"/>
  </r>
  <r>
    <d v="2021-09-11T00:00:00"/>
    <x v="2"/>
    <n v="2514.64"/>
    <x v="0"/>
  </r>
  <r>
    <d v="2023-03-07T00:00:00"/>
    <x v="2"/>
    <n v="2473.23"/>
    <x v="0"/>
  </r>
  <r>
    <d v="2022-07-06T00:00:00"/>
    <x v="0"/>
    <n v="54.01"/>
    <x v="0"/>
  </r>
  <r>
    <d v="2022-03-18T00:00:00"/>
    <x v="1"/>
    <n v="297.48"/>
    <x v="0"/>
  </r>
  <r>
    <d v="2022-03-31T00:00:00"/>
    <x v="0"/>
    <n v="2294.61"/>
    <x v="0"/>
  </r>
  <r>
    <d v="2022-03-10T00:00:00"/>
    <x v="0"/>
    <n v="636.37"/>
    <x v="0"/>
  </r>
  <r>
    <d v="2022-05-24T00:00:00"/>
    <x v="2"/>
    <n v="2228.8200000000002"/>
    <x v="0"/>
  </r>
  <r>
    <d v="2021-05-29T00:00:00"/>
    <x v="2"/>
    <n v="319.27"/>
    <x v="0"/>
  </r>
  <r>
    <d v="2021-05-24T00:00:00"/>
    <x v="2"/>
    <n v="630.96"/>
    <x v="0"/>
  </r>
  <r>
    <d v="2021-08-05T00:00:00"/>
    <x v="0"/>
    <n v="664.4"/>
    <x v="0"/>
  </r>
  <r>
    <d v="2023-02-15T00:00:00"/>
    <x v="3"/>
    <n v="891.13"/>
    <x v="0"/>
  </r>
  <r>
    <d v="2022-10-16T00:00:00"/>
    <x v="0"/>
    <n v="3861.73"/>
    <x v="0"/>
  </r>
  <r>
    <d v="2022-03-22T00:00:00"/>
    <x v="0"/>
    <n v="602.70000000000005"/>
    <x v="0"/>
  </r>
  <r>
    <d v="2022-08-30T00:00:00"/>
    <x v="0"/>
    <n v="548.84"/>
    <x v="0"/>
  </r>
  <r>
    <d v="2022-10-30T00:00:00"/>
    <x v="4"/>
    <n v="2188.62"/>
    <x v="0"/>
  </r>
  <r>
    <d v="2022-11-24T00:00:00"/>
    <x v="4"/>
    <n v="3731.61"/>
    <x v="0"/>
  </r>
  <r>
    <d v="2022-12-22T00:00:00"/>
    <x v="1"/>
    <n v="2568.1"/>
    <x v="0"/>
  </r>
  <r>
    <d v="2021-07-04T00:00:00"/>
    <x v="1"/>
    <n v="2507.14"/>
    <x v="0"/>
  </r>
  <r>
    <d v="2022-04-05T00:00:00"/>
    <x v="2"/>
    <n v="610.62"/>
    <x v="0"/>
  </r>
  <r>
    <d v="2022-05-14T00:00:00"/>
    <x v="2"/>
    <n v="2445.08"/>
    <x v="0"/>
  </r>
  <r>
    <d v="2022-02-25T00:00:00"/>
    <x v="4"/>
    <n v="633.16"/>
    <x v="0"/>
  </r>
  <r>
    <d v="2021-05-21T00:00:00"/>
    <x v="4"/>
    <n v="1650.42"/>
    <x v="0"/>
  </r>
  <r>
    <d v="2022-04-24T00:00:00"/>
    <x v="1"/>
    <n v="655.72"/>
    <x v="0"/>
  </r>
  <r>
    <d v="2021-10-04T00:00:00"/>
    <x v="0"/>
    <n v="2918.27"/>
    <x v="0"/>
  </r>
  <r>
    <d v="2021-10-19T00:00:00"/>
    <x v="0"/>
    <n v="2377.84"/>
    <x v="0"/>
  </r>
  <r>
    <d v="2022-09-30T00:00:00"/>
    <x v="0"/>
    <n v="1623.96"/>
    <x v="0"/>
  </r>
  <r>
    <d v="2022-11-19T00:00:00"/>
    <x v="3"/>
    <n v="1028.53"/>
    <x v="0"/>
  </r>
  <r>
    <d v="2022-12-29T00:00:00"/>
    <x v="1"/>
    <n v="1504.08"/>
    <x v="0"/>
  </r>
  <r>
    <d v="2021-12-14T00:00:00"/>
    <x v="0"/>
    <n v="1085.6400000000001"/>
    <x v="0"/>
  </r>
  <r>
    <d v="2021-05-12T00:00:00"/>
    <x v="2"/>
    <n v="1039.32"/>
    <x v="0"/>
  </r>
  <r>
    <d v="2021-11-15T00:00:00"/>
    <x v="2"/>
    <n v="2251.58"/>
    <x v="0"/>
  </r>
  <r>
    <d v="2021-06-28T00:00:00"/>
    <x v="2"/>
    <n v="1402.58"/>
    <x v="0"/>
  </r>
  <r>
    <d v="2022-04-25T00:00:00"/>
    <x v="2"/>
    <n v="1851.38"/>
    <x v="0"/>
  </r>
  <r>
    <d v="2022-06-11T00:00:00"/>
    <x v="3"/>
    <n v="1173.6199999999999"/>
    <x v="0"/>
  </r>
  <r>
    <d v="2023-03-14T00:00:00"/>
    <x v="4"/>
    <n v="1707.46"/>
    <x v="0"/>
  </r>
  <r>
    <d v="2023-02-01T00:00:00"/>
    <x v="2"/>
    <n v="1337.02"/>
    <x v="0"/>
  </r>
  <r>
    <d v="2022-09-27T00:00:00"/>
    <x v="0"/>
    <n v="1174.27"/>
    <x v="0"/>
  </r>
  <r>
    <d v="2022-01-04T00:00:00"/>
    <x v="0"/>
    <n v="377.25"/>
    <x v="0"/>
  </r>
  <r>
    <d v="2022-02-23T00:00:00"/>
    <x v="0"/>
    <n v="1821.53"/>
    <x v="0"/>
  </r>
  <r>
    <d v="2022-02-17T00:00:00"/>
    <x v="0"/>
    <n v="1165.8800000000001"/>
    <x v="0"/>
  </r>
  <r>
    <d v="2023-03-03T00:00:00"/>
    <x v="2"/>
    <n v="959.18"/>
    <x v="0"/>
  </r>
  <r>
    <d v="2022-11-14T00:00:00"/>
    <x v="0"/>
    <n v="1069.9100000000001"/>
    <x v="0"/>
  </r>
  <r>
    <d v="2021-06-23T00:00:00"/>
    <x v="1"/>
    <n v="195.67"/>
    <x v="0"/>
  </r>
  <r>
    <d v="2021-08-16T00:00:00"/>
    <x v="4"/>
    <n v="975.74"/>
    <x v="0"/>
  </r>
  <r>
    <d v="2022-03-23T00:00:00"/>
    <x v="4"/>
    <n v="476.78"/>
    <x v="0"/>
  </r>
  <r>
    <d v="2022-02-07T00:00:00"/>
    <x v="2"/>
    <n v="941.93"/>
    <x v="0"/>
  </r>
  <r>
    <d v="2022-10-11T00:00:00"/>
    <x v="2"/>
    <n v="2533.5500000000002"/>
    <x v="0"/>
  </r>
  <r>
    <d v="2021-05-19T00:00:00"/>
    <x v="0"/>
    <n v="1011.82"/>
    <x v="0"/>
  </r>
  <r>
    <d v="2022-07-16T00:00:00"/>
    <x v="4"/>
    <n v="1856.17"/>
    <x v="0"/>
  </r>
  <r>
    <d v="2021-07-04T00:00:00"/>
    <x v="0"/>
    <n v="2145.85"/>
    <x v="0"/>
  </r>
  <r>
    <d v="2021-05-16T00:00:00"/>
    <x v="0"/>
    <n v="2077.4"/>
    <x v="0"/>
  </r>
  <r>
    <d v="2022-09-05T00:00:00"/>
    <x v="2"/>
    <n v="2192.14"/>
    <x v="0"/>
  </r>
  <r>
    <d v="2021-08-16T00:00:00"/>
    <x v="4"/>
    <n v="1110.78"/>
    <x v="0"/>
  </r>
  <r>
    <d v="2021-05-30T00:00:00"/>
    <x v="0"/>
    <n v="1978.46"/>
    <x v="0"/>
  </r>
  <r>
    <d v="2022-06-30T00:00:00"/>
    <x v="2"/>
    <n v="937.17"/>
    <x v="0"/>
  </r>
  <r>
    <d v="2023-03-27T00:00:00"/>
    <x v="1"/>
    <n v="1392.72"/>
    <x v="0"/>
  </r>
  <r>
    <d v="2023-01-18T00:00:00"/>
    <x v="2"/>
    <n v="2520.1799999999998"/>
    <x v="0"/>
  </r>
  <r>
    <d v="2022-01-13T00:00:00"/>
    <x v="1"/>
    <n v="1822.55"/>
    <x v="0"/>
  </r>
  <r>
    <d v="2021-07-25T00:00:00"/>
    <x v="1"/>
    <n v="287.60000000000002"/>
    <x v="0"/>
  </r>
  <r>
    <d v="2022-04-24T00:00:00"/>
    <x v="0"/>
    <n v="1632.26"/>
    <x v="0"/>
  </r>
  <r>
    <d v="2022-05-16T00:00:00"/>
    <x v="2"/>
    <n v="709.16"/>
    <x v="0"/>
  </r>
  <r>
    <d v="2021-04-14T00:00:00"/>
    <x v="2"/>
    <n v="789.04"/>
    <x v="0"/>
  </r>
  <r>
    <d v="2021-04-18T00:00:00"/>
    <x v="0"/>
    <n v="70.48"/>
    <x v="0"/>
  </r>
  <r>
    <d v="2021-12-13T00:00:00"/>
    <x v="0"/>
    <n v="2072.27"/>
    <x v="0"/>
  </r>
  <r>
    <d v="2022-06-24T00:00:00"/>
    <x v="2"/>
    <n v="1414.2"/>
    <x v="0"/>
  </r>
  <r>
    <d v="2022-08-21T00:00:00"/>
    <x v="0"/>
    <n v="2150.19"/>
    <x v="0"/>
  </r>
  <r>
    <d v="2021-07-16T00:00:00"/>
    <x v="1"/>
    <n v="345.48"/>
    <x v="0"/>
  </r>
  <r>
    <d v="2022-09-16T00:00:00"/>
    <x v="2"/>
    <n v="826.24"/>
    <x v="0"/>
  </r>
  <r>
    <d v="2021-12-19T00:00:00"/>
    <x v="3"/>
    <n v="718.49"/>
    <x v="0"/>
  </r>
  <r>
    <d v="2021-07-23T00:00:00"/>
    <x v="2"/>
    <n v="380.02"/>
    <x v="0"/>
  </r>
  <r>
    <d v="2022-10-19T00:00:00"/>
    <x v="0"/>
    <n v="510.6"/>
    <x v="0"/>
  </r>
  <r>
    <d v="2021-10-02T00:00:00"/>
    <x v="0"/>
    <n v="3773.32"/>
    <x v="0"/>
  </r>
  <r>
    <d v="2021-06-07T00:00:00"/>
    <x v="0"/>
    <n v="2592.09"/>
    <x v="0"/>
  </r>
  <r>
    <d v="2023-03-30T00:00:00"/>
    <x v="2"/>
    <n v="43.02"/>
    <x v="0"/>
  </r>
  <r>
    <d v="2021-09-13T00:00:00"/>
    <x v="2"/>
    <n v="2259.71"/>
    <x v="0"/>
  </r>
  <r>
    <d v="2021-04-14T00:00:00"/>
    <x v="0"/>
    <n v="488.96"/>
    <x v="0"/>
  </r>
  <r>
    <d v="2022-05-24T00:00:00"/>
    <x v="0"/>
    <n v="756.04"/>
    <x v="0"/>
  </r>
  <r>
    <d v="2022-03-30T00:00:00"/>
    <x v="3"/>
    <n v="291.04000000000002"/>
    <x v="0"/>
  </r>
  <r>
    <d v="2022-05-18T00:00:00"/>
    <x v="1"/>
    <n v="2469.25"/>
    <x v="0"/>
  </r>
  <r>
    <d v="2021-08-01T00:00:00"/>
    <x v="1"/>
    <n v="1487.64"/>
    <x v="0"/>
  </r>
  <r>
    <d v="2022-09-22T00:00:00"/>
    <x v="4"/>
    <n v="295.89"/>
    <x v="0"/>
  </r>
  <r>
    <d v="2021-04-18T00:00:00"/>
    <x v="4"/>
    <n v="455.05"/>
    <x v="0"/>
  </r>
  <r>
    <d v="2021-12-11T00:00:00"/>
    <x v="4"/>
    <n v="282.19"/>
    <x v="0"/>
  </r>
  <r>
    <d v="2022-01-06T00:00:00"/>
    <x v="2"/>
    <n v="1193.8499999999999"/>
    <x v="0"/>
  </r>
  <r>
    <d v="2022-08-12T00:00:00"/>
    <x v="2"/>
    <n v="2433.29"/>
    <x v="0"/>
  </r>
  <r>
    <d v="2021-06-21T00:00:00"/>
    <x v="4"/>
    <n v="2196.6999999999998"/>
    <x v="0"/>
  </r>
  <r>
    <d v="2022-06-21T00:00:00"/>
    <x v="3"/>
    <n v="1186.54"/>
    <x v="0"/>
  </r>
  <r>
    <d v="2022-08-07T00:00:00"/>
    <x v="2"/>
    <n v="2312.9899999999998"/>
    <x v="0"/>
  </r>
  <r>
    <d v="2022-09-08T00:00:00"/>
    <x v="1"/>
    <n v="1518.98"/>
    <x v="0"/>
  </r>
  <r>
    <d v="2022-08-27T00:00:00"/>
    <x v="1"/>
    <n v="1660.39"/>
    <x v="0"/>
  </r>
  <r>
    <d v="2022-09-09T00:00:00"/>
    <x v="3"/>
    <n v="2579.3200000000002"/>
    <x v="0"/>
  </r>
  <r>
    <d v="2022-08-13T00:00:00"/>
    <x v="4"/>
    <n v="465.56"/>
    <x v="0"/>
  </r>
  <r>
    <d v="2023-03-25T00:00:00"/>
    <x v="3"/>
    <n v="2024.56"/>
    <x v="0"/>
  </r>
  <r>
    <d v="2022-01-09T00:00:00"/>
    <x v="4"/>
    <n v="721.11"/>
    <x v="0"/>
  </r>
  <r>
    <d v="2022-05-09T00:00:00"/>
    <x v="0"/>
    <n v="213.86"/>
    <x v="0"/>
  </r>
  <r>
    <d v="2021-09-30T00:00:00"/>
    <x v="4"/>
    <n v="581"/>
    <x v="0"/>
  </r>
  <r>
    <d v="2022-03-23T00:00:00"/>
    <x v="1"/>
    <n v="1585.21"/>
    <x v="0"/>
  </r>
  <r>
    <d v="2021-11-22T00:00:00"/>
    <x v="2"/>
    <n v="1175.44"/>
    <x v="0"/>
  </r>
  <r>
    <d v="2022-11-17T00:00:00"/>
    <x v="3"/>
    <n v="3182.07"/>
    <x v="0"/>
  </r>
  <r>
    <d v="2021-10-18T00:00:00"/>
    <x v="4"/>
    <n v="373.89"/>
    <x v="0"/>
  </r>
  <r>
    <d v="2022-06-27T00:00:00"/>
    <x v="0"/>
    <n v="567.24"/>
    <x v="0"/>
  </r>
  <r>
    <d v="2022-05-08T00:00:00"/>
    <x v="0"/>
    <n v="796.54"/>
    <x v="0"/>
  </r>
  <r>
    <d v="2022-05-17T00:00:00"/>
    <x v="2"/>
    <n v="1119.77"/>
    <x v="0"/>
  </r>
  <r>
    <d v="2022-07-16T00:00:00"/>
    <x v="4"/>
    <n v="222.02"/>
    <x v="0"/>
  </r>
  <r>
    <d v="2022-03-12T00:00:00"/>
    <x v="0"/>
    <n v="1883.22"/>
    <x v="0"/>
  </r>
  <r>
    <d v="2022-07-26T00:00:00"/>
    <x v="3"/>
    <n v="1712.08"/>
    <x v="0"/>
  </r>
  <r>
    <d v="2022-01-29T00:00:00"/>
    <x v="3"/>
    <n v="488.05"/>
    <x v="0"/>
  </r>
  <r>
    <d v="2022-08-05T00:00:00"/>
    <x v="4"/>
    <n v="2073.04"/>
    <x v="0"/>
  </r>
  <r>
    <d v="2022-11-01T00:00:00"/>
    <x v="3"/>
    <n v="918.48"/>
    <x v="0"/>
  </r>
  <r>
    <d v="2022-08-07T00:00:00"/>
    <x v="0"/>
    <n v="1117.6600000000001"/>
    <x v="0"/>
  </r>
  <r>
    <d v="2022-03-14T00:00:00"/>
    <x v="0"/>
    <n v="2424.6999999999998"/>
    <x v="0"/>
  </r>
  <r>
    <d v="2022-12-28T00:00:00"/>
    <x v="2"/>
    <n v="2103.0300000000002"/>
    <x v="0"/>
  </r>
  <r>
    <d v="2022-02-05T00:00:00"/>
    <x v="0"/>
    <n v="931.72"/>
    <x v="0"/>
  </r>
  <r>
    <d v="2023-03-02T00:00:00"/>
    <x v="2"/>
    <n v="1335.98"/>
    <x v="0"/>
  </r>
  <r>
    <d v="2021-11-10T00:00:00"/>
    <x v="0"/>
    <n v="2513.62"/>
    <x v="0"/>
  </r>
  <r>
    <d v="2021-09-07T00:00:00"/>
    <x v="2"/>
    <n v="1431.71"/>
    <x v="0"/>
  </r>
  <r>
    <d v="2023-01-18T00:00:00"/>
    <x v="3"/>
    <n v="1498.72"/>
    <x v="0"/>
  </r>
  <r>
    <d v="2022-12-10T00:00:00"/>
    <x v="4"/>
    <n v="1580.7"/>
    <x v="0"/>
  </r>
  <r>
    <d v="2022-01-10T00:00:00"/>
    <x v="1"/>
    <n v="1375.49"/>
    <x v="0"/>
  </r>
  <r>
    <d v="2021-11-08T00:00:00"/>
    <x v="0"/>
    <n v="1568.19"/>
    <x v="0"/>
  </r>
  <r>
    <d v="2022-11-18T00:00:00"/>
    <x v="0"/>
    <n v="1864.77"/>
    <x v="0"/>
  </r>
  <r>
    <d v="2022-03-04T00:00:00"/>
    <x v="2"/>
    <n v="1035.94"/>
    <x v="0"/>
  </r>
  <r>
    <d v="2022-04-23T00:00:00"/>
    <x v="1"/>
    <n v="159.19"/>
    <x v="0"/>
  </r>
  <r>
    <d v="2021-05-10T00:00:00"/>
    <x v="2"/>
    <n v="1422.36"/>
    <x v="0"/>
  </r>
  <r>
    <d v="2023-01-06T00:00:00"/>
    <x v="0"/>
    <n v="2331.44"/>
    <x v="0"/>
  </r>
  <r>
    <d v="2021-05-04T00:00:00"/>
    <x v="4"/>
    <n v="358.53"/>
    <x v="0"/>
  </r>
  <r>
    <d v="2021-04-29T00:00:00"/>
    <x v="0"/>
    <n v="118.88"/>
    <x v="0"/>
  </r>
  <r>
    <d v="2023-01-28T00:00:00"/>
    <x v="2"/>
    <n v="1631.03"/>
    <x v="0"/>
  </r>
  <r>
    <d v="2021-04-08T00:00:00"/>
    <x v="1"/>
    <n v="1397.62"/>
    <x v="0"/>
  </r>
  <r>
    <d v="2022-05-10T00:00:00"/>
    <x v="4"/>
    <n v="1409.72"/>
    <x v="0"/>
  </r>
  <r>
    <d v="2021-06-02T00:00:00"/>
    <x v="1"/>
    <n v="2559.5700000000002"/>
    <x v="0"/>
  </r>
  <r>
    <d v="2021-07-12T00:00:00"/>
    <x v="0"/>
    <n v="2030.28"/>
    <x v="0"/>
  </r>
  <r>
    <d v="2021-12-21T00:00:00"/>
    <x v="0"/>
    <n v="560.49"/>
    <x v="0"/>
  </r>
  <r>
    <d v="2022-05-10T00:00:00"/>
    <x v="0"/>
    <n v="2210.09"/>
    <x v="0"/>
  </r>
  <r>
    <d v="2022-10-17T00:00:00"/>
    <x v="2"/>
    <n v="3230.55"/>
    <x v="0"/>
  </r>
  <r>
    <d v="2021-08-04T00:00:00"/>
    <x v="0"/>
    <n v="1818.18"/>
    <x v="0"/>
  </r>
  <r>
    <d v="2022-05-22T00:00:00"/>
    <x v="4"/>
    <n v="1014.66"/>
    <x v="0"/>
  </r>
  <r>
    <d v="2021-12-09T00:00:00"/>
    <x v="4"/>
    <n v="280.35000000000002"/>
    <x v="0"/>
  </r>
  <r>
    <d v="2022-02-21T00:00:00"/>
    <x v="2"/>
    <n v="194.98"/>
    <x v="0"/>
  </r>
  <r>
    <d v="2022-01-26T00:00:00"/>
    <x v="0"/>
    <n v="410.95"/>
    <x v="0"/>
  </r>
  <r>
    <d v="2021-04-05T00:00:00"/>
    <x v="2"/>
    <n v="1815.79"/>
    <x v="0"/>
  </r>
  <r>
    <d v="2022-12-08T00:00:00"/>
    <x v="0"/>
    <n v="1738.23"/>
    <x v="0"/>
  </r>
  <r>
    <d v="2022-02-05T00:00:00"/>
    <x v="4"/>
    <n v="1105.3"/>
    <x v="0"/>
  </r>
  <r>
    <d v="2023-03-19T00:00:00"/>
    <x v="1"/>
    <n v="470.52"/>
    <x v="0"/>
  </r>
  <r>
    <d v="2022-01-30T00:00:00"/>
    <x v="0"/>
    <n v="2547.9299999999998"/>
    <x v="0"/>
  </r>
  <r>
    <d v="2022-06-12T00:00:00"/>
    <x v="4"/>
    <n v="1408.08"/>
    <x v="0"/>
  </r>
  <r>
    <d v="2022-10-18T00:00:00"/>
    <x v="0"/>
    <n v="322.5"/>
    <x v="0"/>
  </r>
  <r>
    <d v="2021-11-24T00:00:00"/>
    <x v="0"/>
    <n v="239.6"/>
    <x v="0"/>
  </r>
  <r>
    <d v="2021-09-06T00:00:00"/>
    <x v="0"/>
    <n v="2107.63"/>
    <x v="0"/>
  </r>
  <r>
    <d v="2022-06-27T00:00:00"/>
    <x v="0"/>
    <n v="2280.84"/>
    <x v="0"/>
  </r>
  <r>
    <d v="2021-12-24T00:00:00"/>
    <x v="0"/>
    <n v="3461.9"/>
    <x v="0"/>
  </r>
  <r>
    <d v="2022-08-06T00:00:00"/>
    <x v="0"/>
    <n v="905.41"/>
    <x v="0"/>
  </r>
  <r>
    <d v="2023-02-27T00:00:00"/>
    <x v="2"/>
    <n v="495.07"/>
    <x v="0"/>
  </r>
  <r>
    <d v="2022-02-14T00:00:00"/>
    <x v="4"/>
    <n v="852.32"/>
    <x v="0"/>
  </r>
  <r>
    <d v="2021-07-21T00:00:00"/>
    <x v="2"/>
    <n v="1071.29"/>
    <x v="0"/>
  </r>
  <r>
    <d v="2022-02-28T00:00:00"/>
    <x v="4"/>
    <n v="1715.67"/>
    <x v="0"/>
  </r>
  <r>
    <d v="2023-03-03T00:00:00"/>
    <x v="0"/>
    <n v="2492.6"/>
    <x v="0"/>
  </r>
  <r>
    <d v="2021-11-03T00:00:00"/>
    <x v="0"/>
    <n v="3626.7"/>
    <x v="0"/>
  </r>
  <r>
    <d v="2022-01-13T00:00:00"/>
    <x v="4"/>
    <n v="1971.21"/>
    <x v="0"/>
  </r>
  <r>
    <d v="2022-10-19T00:00:00"/>
    <x v="1"/>
    <n v="1176.8499999999999"/>
    <x v="0"/>
  </r>
  <r>
    <d v="2023-03-19T00:00:00"/>
    <x v="2"/>
    <n v="1031.07"/>
    <x v="0"/>
  </r>
  <r>
    <d v="2022-01-26T00:00:00"/>
    <x v="0"/>
    <n v="190.45"/>
    <x v="0"/>
  </r>
  <r>
    <d v="2021-06-02T00:00:00"/>
    <x v="0"/>
    <n v="1860.02"/>
    <x v="0"/>
  </r>
  <r>
    <d v="2021-11-13T00:00:00"/>
    <x v="0"/>
    <n v="941.82"/>
    <x v="0"/>
  </r>
  <r>
    <d v="2023-03-11T00:00:00"/>
    <x v="0"/>
    <n v="2489.09"/>
    <x v="0"/>
  </r>
  <r>
    <d v="2022-03-31T00:00:00"/>
    <x v="0"/>
    <n v="2554.1799999999998"/>
    <x v="0"/>
  </r>
  <r>
    <d v="2022-12-10T00:00:00"/>
    <x v="1"/>
    <n v="3742.65"/>
    <x v="0"/>
  </r>
  <r>
    <d v="2022-09-17T00:00:00"/>
    <x v="1"/>
    <n v="628.64"/>
    <x v="0"/>
  </r>
  <r>
    <d v="2021-11-25T00:00:00"/>
    <x v="2"/>
    <n v="3068.84"/>
    <x v="0"/>
  </r>
  <r>
    <d v="2022-08-22T00:00:00"/>
    <x v="2"/>
    <n v="1441.58"/>
    <x v="0"/>
  </r>
  <r>
    <d v="2023-02-13T00:00:00"/>
    <x v="1"/>
    <n v="1213.21"/>
    <x v="0"/>
  </r>
  <r>
    <d v="2023-03-06T00:00:00"/>
    <x v="1"/>
    <n v="1095.73"/>
    <x v="0"/>
  </r>
  <r>
    <d v="2022-05-23T00:00:00"/>
    <x v="4"/>
    <n v="2386.25"/>
    <x v="0"/>
  </r>
  <r>
    <d v="2023-03-18T00:00:00"/>
    <x v="2"/>
    <n v="2526.92"/>
    <x v="0"/>
  </r>
  <r>
    <d v="2021-07-01T00:00:00"/>
    <x v="0"/>
    <n v="1552.64"/>
    <x v="0"/>
  </r>
  <r>
    <d v="2021-04-09T00:00:00"/>
    <x v="2"/>
    <n v="262.38"/>
    <x v="0"/>
  </r>
  <r>
    <d v="2021-12-01T00:00:00"/>
    <x v="4"/>
    <n v="3662.08"/>
    <x v="0"/>
  </r>
  <r>
    <d v="2022-04-08T00:00:00"/>
    <x v="2"/>
    <n v="667.84"/>
    <x v="0"/>
  </r>
  <r>
    <d v="2023-01-17T00:00:00"/>
    <x v="0"/>
    <n v="723.3"/>
    <x v="0"/>
  </r>
  <r>
    <d v="2023-01-29T00:00:00"/>
    <x v="4"/>
    <n v="686.91"/>
    <x v="0"/>
  </r>
  <r>
    <d v="2021-07-20T00:00:00"/>
    <x v="4"/>
    <n v="2082.79"/>
    <x v="0"/>
  </r>
  <r>
    <d v="2022-02-16T00:00:00"/>
    <x v="0"/>
    <n v="1026.96"/>
    <x v="0"/>
  </r>
  <r>
    <d v="2021-11-05T00:00:00"/>
    <x v="0"/>
    <n v="470.94"/>
    <x v="0"/>
  </r>
  <r>
    <d v="2021-12-01T00:00:00"/>
    <x v="3"/>
    <n v="2483.65"/>
    <x v="0"/>
  </r>
  <r>
    <d v="2022-12-27T00:00:00"/>
    <x v="1"/>
    <n v="1407.32"/>
    <x v="0"/>
  </r>
  <r>
    <d v="2021-11-25T00:00:00"/>
    <x v="0"/>
    <n v="324.66000000000003"/>
    <x v="0"/>
  </r>
  <r>
    <d v="2021-04-19T00:00:00"/>
    <x v="3"/>
    <n v="245.82"/>
    <x v="0"/>
  </r>
  <r>
    <d v="2023-03-27T00:00:00"/>
    <x v="0"/>
    <n v="1329.64"/>
    <x v="0"/>
  </r>
  <r>
    <d v="2022-03-14T00:00:00"/>
    <x v="2"/>
    <n v="422.03"/>
    <x v="0"/>
  </r>
  <r>
    <d v="2022-04-18T00:00:00"/>
    <x v="0"/>
    <n v="408.76"/>
    <x v="0"/>
  </r>
  <r>
    <d v="2022-03-13T00:00:00"/>
    <x v="3"/>
    <n v="938.66"/>
    <x v="0"/>
  </r>
  <r>
    <d v="2021-11-14T00:00:00"/>
    <x v="1"/>
    <n v="206.82"/>
    <x v="0"/>
  </r>
  <r>
    <d v="2022-08-04T00:00:00"/>
    <x v="2"/>
    <n v="946.23"/>
    <x v="0"/>
  </r>
  <r>
    <d v="2022-12-12T00:00:00"/>
    <x v="2"/>
    <n v="3949.53"/>
    <x v="0"/>
  </r>
  <r>
    <d v="2021-09-30T00:00:00"/>
    <x v="3"/>
    <n v="1546.6"/>
    <x v="0"/>
  </r>
  <r>
    <d v="2023-03-12T00:00:00"/>
    <x v="1"/>
    <n v="1816.23"/>
    <x v="0"/>
  </r>
  <r>
    <d v="2022-08-02T00:00:00"/>
    <x v="1"/>
    <n v="1977.07"/>
    <x v="0"/>
  </r>
  <r>
    <d v="2022-10-12T00:00:00"/>
    <x v="3"/>
    <n v="495.79"/>
    <x v="0"/>
  </r>
  <r>
    <d v="2023-01-01T00:00:00"/>
    <x v="0"/>
    <n v="2342.08"/>
    <x v="0"/>
  </r>
  <r>
    <d v="2021-11-05T00:00:00"/>
    <x v="2"/>
    <n v="908.35"/>
    <x v="0"/>
  </r>
  <r>
    <d v="2021-10-29T00:00:00"/>
    <x v="1"/>
    <n v="2309.29"/>
    <x v="0"/>
  </r>
  <r>
    <d v="2022-01-24T00:00:00"/>
    <x v="2"/>
    <n v="2394.66"/>
    <x v="0"/>
  </r>
  <r>
    <d v="2022-03-01T00:00:00"/>
    <x v="0"/>
    <n v="2573.5500000000002"/>
    <x v="0"/>
  </r>
  <r>
    <d v="2021-09-14T00:00:00"/>
    <x v="4"/>
    <n v="2263.33"/>
    <x v="0"/>
  </r>
  <r>
    <d v="2022-08-20T00:00:00"/>
    <x v="0"/>
    <n v="201.17"/>
    <x v="0"/>
  </r>
  <r>
    <d v="2021-08-23T00:00:00"/>
    <x v="0"/>
    <n v="2342.02"/>
    <x v="0"/>
  </r>
  <r>
    <d v="2022-08-20T00:00:00"/>
    <x v="4"/>
    <n v="206.11"/>
    <x v="0"/>
  </r>
  <r>
    <d v="2022-09-19T00:00:00"/>
    <x v="0"/>
    <n v="1310.72"/>
    <x v="0"/>
  </r>
  <r>
    <d v="2021-07-10T00:00:00"/>
    <x v="4"/>
    <n v="1653.43"/>
    <x v="0"/>
  </r>
  <r>
    <d v="2023-02-26T00:00:00"/>
    <x v="0"/>
    <n v="2255.31"/>
    <x v="0"/>
  </r>
  <r>
    <d v="2022-08-31T00:00:00"/>
    <x v="2"/>
    <n v="517.55999999999995"/>
    <x v="0"/>
  </r>
  <r>
    <d v="2022-12-17T00:00:00"/>
    <x v="4"/>
    <n v="1779.64"/>
    <x v="0"/>
  </r>
  <r>
    <d v="2021-10-03T00:00:00"/>
    <x v="0"/>
    <n v="2829.35"/>
    <x v="0"/>
  </r>
  <r>
    <d v="2021-05-01T00:00:00"/>
    <x v="4"/>
    <n v="1039.3800000000001"/>
    <x v="0"/>
  </r>
  <r>
    <d v="2022-12-10T00:00:00"/>
    <x v="1"/>
    <n v="2163.83"/>
    <x v="0"/>
  </r>
  <r>
    <d v="2023-03-27T00:00:00"/>
    <x v="0"/>
    <n v="1131.0999999999999"/>
    <x v="0"/>
  </r>
  <r>
    <d v="2021-10-02T00:00:00"/>
    <x v="0"/>
    <n v="943.96"/>
    <x v="0"/>
  </r>
  <r>
    <d v="2022-08-25T00:00:00"/>
    <x v="4"/>
    <n v="628.6"/>
    <x v="0"/>
  </r>
  <r>
    <d v="2021-09-12T00:00:00"/>
    <x v="2"/>
    <n v="2363.48"/>
    <x v="0"/>
  </r>
  <r>
    <d v="2022-10-08T00:00:00"/>
    <x v="2"/>
    <n v="3869.35"/>
    <x v="0"/>
  </r>
  <r>
    <d v="2022-10-03T00:00:00"/>
    <x v="2"/>
    <n v="3171.08"/>
    <x v="0"/>
  </r>
  <r>
    <d v="2021-07-10T00:00:00"/>
    <x v="1"/>
    <n v="498.35"/>
    <x v="0"/>
  </r>
  <r>
    <d v="2022-10-20T00:00:00"/>
    <x v="2"/>
    <n v="2337.62"/>
    <x v="0"/>
  </r>
  <r>
    <d v="2021-10-18T00:00:00"/>
    <x v="1"/>
    <n v="3028.15"/>
    <x v="0"/>
  </r>
  <r>
    <d v="2021-08-23T00:00:00"/>
    <x v="3"/>
    <n v="141.04"/>
    <x v="0"/>
  </r>
  <r>
    <d v="2021-12-28T00:00:00"/>
    <x v="1"/>
    <n v="3795.56"/>
    <x v="0"/>
  </r>
  <r>
    <d v="2023-03-17T00:00:00"/>
    <x v="1"/>
    <n v="1593.52"/>
    <x v="0"/>
  </r>
  <r>
    <d v="2021-10-15T00:00:00"/>
    <x v="0"/>
    <n v="2506.13"/>
    <x v="0"/>
  </r>
  <r>
    <d v="2022-08-07T00:00:00"/>
    <x v="1"/>
    <n v="1049.26"/>
    <x v="0"/>
  </r>
  <r>
    <d v="2022-02-12T00:00:00"/>
    <x v="4"/>
    <n v="1584.51"/>
    <x v="0"/>
  </r>
  <r>
    <d v="2022-06-24T00:00:00"/>
    <x v="0"/>
    <n v="1442.63"/>
    <x v="0"/>
  </r>
  <r>
    <d v="2022-06-26T00:00:00"/>
    <x v="1"/>
    <n v="1291.8800000000001"/>
    <x v="0"/>
  </r>
  <r>
    <d v="2023-03-15T00:00:00"/>
    <x v="0"/>
    <n v="478.93"/>
    <x v="0"/>
  </r>
  <r>
    <d v="2021-12-26T00:00:00"/>
    <x v="1"/>
    <n v="1643.23"/>
    <x v="0"/>
  </r>
  <r>
    <d v="2022-12-04T00:00:00"/>
    <x v="4"/>
    <n v="1364.22"/>
    <x v="0"/>
  </r>
  <r>
    <d v="2021-11-18T00:00:00"/>
    <x v="0"/>
    <n v="1225.6099999999999"/>
    <x v="0"/>
  </r>
  <r>
    <d v="2022-11-04T00:00:00"/>
    <x v="1"/>
    <n v="1580.82"/>
    <x v="0"/>
  </r>
  <r>
    <d v="2022-10-18T00:00:00"/>
    <x v="0"/>
    <n v="1657.76"/>
    <x v="0"/>
  </r>
  <r>
    <d v="2022-05-02T00:00:00"/>
    <x v="2"/>
    <n v="2303.33"/>
    <x v="0"/>
  </r>
  <r>
    <d v="2021-10-12T00:00:00"/>
    <x v="3"/>
    <n v="1311.71"/>
    <x v="0"/>
  </r>
  <r>
    <d v="2022-11-16T00:00:00"/>
    <x v="3"/>
    <n v="664.14"/>
    <x v="0"/>
  </r>
  <r>
    <d v="2021-12-23T00:00:00"/>
    <x v="3"/>
    <n v="3381.73"/>
    <x v="0"/>
  </r>
  <r>
    <d v="2022-09-01T00:00:00"/>
    <x v="3"/>
    <n v="209.4"/>
    <x v="0"/>
  </r>
  <r>
    <d v="2023-01-11T00:00:00"/>
    <x v="2"/>
    <n v="1910.26"/>
    <x v="0"/>
  </r>
  <r>
    <d v="2022-02-12T00:00:00"/>
    <x v="1"/>
    <n v="1551.25"/>
    <x v="0"/>
  </r>
  <r>
    <d v="2022-03-25T00:00:00"/>
    <x v="2"/>
    <n v="2133"/>
    <x v="0"/>
  </r>
  <r>
    <d v="2022-03-27T00:00:00"/>
    <x v="1"/>
    <n v="2276.13"/>
    <x v="0"/>
  </r>
  <r>
    <d v="2022-10-13T00:00:00"/>
    <x v="3"/>
    <n v="3800.41"/>
    <x v="0"/>
  </r>
  <r>
    <d v="2021-11-17T00:00:00"/>
    <x v="2"/>
    <n v="866.32"/>
    <x v="0"/>
  </r>
  <r>
    <d v="2023-03-11T00:00:00"/>
    <x v="0"/>
    <n v="1844.74"/>
    <x v="0"/>
  </r>
  <r>
    <d v="2021-04-01T00:00:00"/>
    <x v="2"/>
    <n v="1628.41"/>
    <x v="0"/>
  </r>
  <r>
    <d v="2022-08-12T00:00:00"/>
    <x v="3"/>
    <n v="1916.71"/>
    <x v="0"/>
  </r>
  <r>
    <d v="2022-12-01T00:00:00"/>
    <x v="2"/>
    <n v="702.62"/>
    <x v="0"/>
  </r>
  <r>
    <d v="2022-09-07T00:00:00"/>
    <x v="4"/>
    <n v="758.92"/>
    <x v="0"/>
  </r>
  <r>
    <d v="2022-08-29T00:00:00"/>
    <x v="3"/>
    <n v="2240.65"/>
    <x v="0"/>
  </r>
  <r>
    <d v="2023-02-10T00:00:00"/>
    <x v="3"/>
    <n v="1247.07"/>
    <x v="0"/>
  </r>
  <r>
    <d v="2021-09-17T00:00:00"/>
    <x v="0"/>
    <n v="501.17"/>
    <x v="0"/>
  </r>
  <r>
    <d v="2021-06-30T00:00:00"/>
    <x v="2"/>
    <n v="1830.25"/>
    <x v="0"/>
  </r>
  <r>
    <d v="2021-10-15T00:00:00"/>
    <x v="0"/>
    <n v="3514.11"/>
    <x v="0"/>
  </r>
  <r>
    <d v="2022-05-15T00:00:00"/>
    <x v="2"/>
    <n v="689.73"/>
    <x v="0"/>
  </r>
  <r>
    <d v="2022-07-18T00:00:00"/>
    <x v="4"/>
    <n v="2284.17"/>
    <x v="0"/>
  </r>
  <r>
    <d v="2022-04-10T00:00:00"/>
    <x v="4"/>
    <n v="526.79"/>
    <x v="0"/>
  </r>
  <r>
    <d v="2022-03-27T00:00:00"/>
    <x v="0"/>
    <n v="400.92"/>
    <x v="0"/>
  </r>
  <r>
    <d v="2021-06-23T00:00:00"/>
    <x v="0"/>
    <n v="1528.03"/>
    <x v="0"/>
  </r>
  <r>
    <d v="2023-01-22T00:00:00"/>
    <x v="2"/>
    <n v="850.33"/>
    <x v="0"/>
  </r>
  <r>
    <d v="2022-10-12T00:00:00"/>
    <x v="2"/>
    <n v="2975.96"/>
    <x v="0"/>
  </r>
  <r>
    <d v="2023-02-16T00:00:00"/>
    <x v="2"/>
    <n v="1776.7"/>
    <x v="0"/>
  </r>
  <r>
    <d v="2022-04-25T00:00:00"/>
    <x v="2"/>
    <n v="1918.86"/>
    <x v="0"/>
  </r>
  <r>
    <d v="2022-12-01T00:00:00"/>
    <x v="3"/>
    <n v="3724.45"/>
    <x v="0"/>
  </r>
  <r>
    <d v="2022-06-17T00:00:00"/>
    <x v="1"/>
    <n v="1096.72"/>
    <x v="0"/>
  </r>
  <r>
    <d v="2022-08-12T00:00:00"/>
    <x v="2"/>
    <n v="385.39"/>
    <x v="0"/>
  </r>
  <r>
    <d v="2022-12-30T00:00:00"/>
    <x v="3"/>
    <n v="698.46"/>
    <x v="0"/>
  </r>
  <r>
    <d v="2022-04-25T00:00:00"/>
    <x v="2"/>
    <n v="2310.48"/>
    <x v="0"/>
  </r>
  <r>
    <d v="2022-09-01T00:00:00"/>
    <x v="0"/>
    <n v="453.05"/>
    <x v="0"/>
  </r>
  <r>
    <d v="2021-05-20T00:00:00"/>
    <x v="0"/>
    <n v="1510.96"/>
    <x v="0"/>
  </r>
  <r>
    <d v="2022-08-21T00:00:00"/>
    <x v="0"/>
    <n v="163.16"/>
    <x v="0"/>
  </r>
  <r>
    <d v="2021-07-05T00:00:00"/>
    <x v="2"/>
    <n v="1130.56"/>
    <x v="0"/>
  </r>
  <r>
    <d v="2022-04-05T00:00:00"/>
    <x v="4"/>
    <n v="1922.58"/>
    <x v="0"/>
  </r>
  <r>
    <d v="2021-06-25T00:00:00"/>
    <x v="4"/>
    <n v="919.14"/>
    <x v="0"/>
  </r>
  <r>
    <d v="2021-05-02T00:00:00"/>
    <x v="2"/>
    <n v="436.57"/>
    <x v="0"/>
  </r>
  <r>
    <d v="2021-09-17T00:00:00"/>
    <x v="0"/>
    <n v="2343.14"/>
    <x v="0"/>
  </r>
  <r>
    <d v="2022-06-01T00:00:00"/>
    <x v="1"/>
    <n v="857.69"/>
    <x v="0"/>
  </r>
  <r>
    <d v="2021-04-29T00:00:00"/>
    <x v="2"/>
    <n v="1417.32"/>
    <x v="0"/>
  </r>
  <r>
    <d v="2023-02-09T00:00:00"/>
    <x v="3"/>
    <n v="1606.66"/>
    <x v="0"/>
  </r>
  <r>
    <d v="2022-07-07T00:00:00"/>
    <x v="0"/>
    <n v="1151.54"/>
    <x v="0"/>
  </r>
  <r>
    <d v="2022-09-24T00:00:00"/>
    <x v="3"/>
    <n v="2008.66"/>
    <x v="0"/>
  </r>
  <r>
    <d v="2021-10-19T00:00:00"/>
    <x v="2"/>
    <n v="454.11"/>
    <x v="0"/>
  </r>
  <r>
    <d v="2022-11-10T00:00:00"/>
    <x v="0"/>
    <n v="2087.5100000000002"/>
    <x v="0"/>
  </r>
  <r>
    <d v="2021-11-12T00:00:00"/>
    <x v="4"/>
    <n v="2530.7800000000002"/>
    <x v="0"/>
  </r>
  <r>
    <d v="2021-10-29T00:00:00"/>
    <x v="1"/>
    <n v="2139.8200000000002"/>
    <x v="0"/>
  </r>
  <r>
    <d v="2022-04-29T00:00:00"/>
    <x v="0"/>
    <n v="1304.08"/>
    <x v="0"/>
  </r>
  <r>
    <d v="2021-06-25T00:00:00"/>
    <x v="3"/>
    <n v="1464.96"/>
    <x v="0"/>
  </r>
  <r>
    <d v="2023-03-02T00:00:00"/>
    <x v="3"/>
    <n v="583.11"/>
    <x v="0"/>
  </r>
  <r>
    <d v="2021-06-07T00:00:00"/>
    <x v="3"/>
    <n v="999.69"/>
    <x v="0"/>
  </r>
  <r>
    <d v="2021-06-09T00:00:00"/>
    <x v="0"/>
    <n v="2010.52"/>
    <x v="0"/>
  </r>
  <r>
    <d v="2022-08-25T00:00:00"/>
    <x v="2"/>
    <n v="1675.03"/>
    <x v="0"/>
  </r>
  <r>
    <d v="2022-09-30T00:00:00"/>
    <x v="2"/>
    <n v="1214.54"/>
    <x v="0"/>
  </r>
  <r>
    <d v="2022-11-25T00:00:00"/>
    <x v="0"/>
    <n v="605.04"/>
    <x v="0"/>
  </r>
  <r>
    <d v="2021-10-21T00:00:00"/>
    <x v="2"/>
    <n v="1468.02"/>
    <x v="0"/>
  </r>
  <r>
    <d v="2022-10-03T00:00:00"/>
    <x v="1"/>
    <n v="1939.61"/>
    <x v="0"/>
  </r>
  <r>
    <d v="2021-09-05T00:00:00"/>
    <x v="0"/>
    <n v="644.34"/>
    <x v="0"/>
  </r>
  <r>
    <d v="2022-03-02T00:00:00"/>
    <x v="0"/>
    <n v="1689.54"/>
    <x v="0"/>
  </r>
  <r>
    <d v="2023-02-23T00:00:00"/>
    <x v="1"/>
    <n v="230.78"/>
    <x v="0"/>
  </r>
  <r>
    <d v="2022-05-19T00:00:00"/>
    <x v="2"/>
    <n v="1422.67"/>
    <x v="0"/>
  </r>
  <r>
    <d v="2022-10-28T00:00:00"/>
    <x v="0"/>
    <n v="3387.15"/>
    <x v="0"/>
  </r>
  <r>
    <d v="2021-08-07T00:00:00"/>
    <x v="1"/>
    <n v="921.31"/>
    <x v="0"/>
  </r>
  <r>
    <d v="2021-12-10T00:00:00"/>
    <x v="2"/>
    <n v="864.11"/>
    <x v="0"/>
  </r>
  <r>
    <d v="2021-05-19T00:00:00"/>
    <x v="4"/>
    <n v="436.56"/>
    <x v="0"/>
  </r>
  <r>
    <d v="2021-09-30T00:00:00"/>
    <x v="0"/>
    <n v="1134.6199999999999"/>
    <x v="0"/>
  </r>
  <r>
    <d v="2021-08-12T00:00:00"/>
    <x v="2"/>
    <n v="1958.38"/>
    <x v="0"/>
  </r>
  <r>
    <d v="2023-03-09T00:00:00"/>
    <x v="1"/>
    <n v="2359.0100000000002"/>
    <x v="0"/>
  </r>
  <r>
    <d v="2023-01-02T00:00:00"/>
    <x v="0"/>
    <n v="1396.78"/>
    <x v="0"/>
  </r>
  <r>
    <d v="2022-06-10T00:00:00"/>
    <x v="4"/>
    <n v="1915.24"/>
    <x v="0"/>
  </r>
  <r>
    <d v="2022-11-11T00:00:00"/>
    <x v="0"/>
    <n v="3946.96"/>
    <x v="0"/>
  </r>
  <r>
    <d v="2021-07-09T00:00:00"/>
    <x v="2"/>
    <n v="1847.04"/>
    <x v="0"/>
  </r>
  <r>
    <d v="2021-11-30T00:00:00"/>
    <x v="2"/>
    <n v="583.99"/>
    <x v="0"/>
  </r>
  <r>
    <d v="2021-10-11T00:00:00"/>
    <x v="0"/>
    <n v="2349.02"/>
    <x v="0"/>
  </r>
  <r>
    <d v="2022-02-16T00:00:00"/>
    <x v="0"/>
    <n v="1232.9000000000001"/>
    <x v="0"/>
  </r>
  <r>
    <d v="2022-10-27T00:00:00"/>
    <x v="3"/>
    <n v="1984.55"/>
    <x v="0"/>
  </r>
  <r>
    <d v="2022-01-23T00:00:00"/>
    <x v="1"/>
    <n v="1575.83"/>
    <x v="0"/>
  </r>
  <r>
    <d v="2022-12-31T00:00:00"/>
    <x v="3"/>
    <n v="1778.21"/>
    <x v="0"/>
  </r>
  <r>
    <d v="2021-08-07T00:00:00"/>
    <x v="2"/>
    <n v="1523.01"/>
    <x v="0"/>
  </r>
  <r>
    <d v="2022-12-03T00:00:00"/>
    <x v="2"/>
    <n v="1193.33"/>
    <x v="0"/>
  </r>
  <r>
    <d v="2022-04-04T00:00:00"/>
    <x v="0"/>
    <n v="1772.17"/>
    <x v="0"/>
  </r>
  <r>
    <d v="2022-08-06T00:00:00"/>
    <x v="2"/>
    <n v="2568.62"/>
    <x v="0"/>
  </r>
  <r>
    <d v="2022-02-09T00:00:00"/>
    <x v="0"/>
    <n v="1442.03"/>
    <x v="0"/>
  </r>
  <r>
    <d v="2022-07-24T00:00:00"/>
    <x v="4"/>
    <n v="2223.88"/>
    <x v="0"/>
  </r>
  <r>
    <d v="2021-06-12T00:00:00"/>
    <x v="0"/>
    <n v="1846.44"/>
    <x v="0"/>
  </r>
  <r>
    <d v="2023-02-19T00:00:00"/>
    <x v="0"/>
    <n v="1086.5899999999999"/>
    <x v="0"/>
  </r>
  <r>
    <d v="2022-04-24T00:00:00"/>
    <x v="4"/>
    <n v="1957.58"/>
    <x v="0"/>
  </r>
  <r>
    <d v="2021-11-06T00:00:00"/>
    <x v="3"/>
    <n v="2710.01"/>
    <x v="0"/>
  </r>
  <r>
    <d v="2022-02-27T00:00:00"/>
    <x v="0"/>
    <n v="1356.27"/>
    <x v="0"/>
  </r>
  <r>
    <d v="2022-08-26T00:00:00"/>
    <x v="4"/>
    <n v="464.86"/>
    <x v="0"/>
  </r>
  <r>
    <d v="2021-09-17T00:00:00"/>
    <x v="1"/>
    <n v="155.96"/>
    <x v="0"/>
  </r>
  <r>
    <d v="2021-05-27T00:00:00"/>
    <x v="0"/>
    <n v="2589.4699999999998"/>
    <x v="0"/>
  </r>
  <r>
    <d v="2021-05-06T00:00:00"/>
    <x v="3"/>
    <n v="1650.9"/>
    <x v="0"/>
  </r>
  <r>
    <d v="2021-06-16T00:00:00"/>
    <x v="2"/>
    <n v="162.05000000000001"/>
    <x v="0"/>
  </r>
  <r>
    <d v="2021-05-14T00:00:00"/>
    <x v="4"/>
    <n v="98.94"/>
    <x v="0"/>
  </r>
  <r>
    <d v="2022-02-26T00:00:00"/>
    <x v="2"/>
    <n v="2477.31"/>
    <x v="0"/>
  </r>
  <r>
    <d v="2022-03-29T00:00:00"/>
    <x v="4"/>
    <n v="1161.1600000000001"/>
    <x v="0"/>
  </r>
  <r>
    <d v="2021-04-12T00:00:00"/>
    <x v="4"/>
    <n v="2027.34"/>
    <x v="0"/>
  </r>
  <r>
    <d v="2021-11-10T00:00:00"/>
    <x v="2"/>
    <n v="912.3"/>
    <x v="0"/>
  </r>
  <r>
    <d v="2022-08-04T00:00:00"/>
    <x v="3"/>
    <n v="504.88"/>
    <x v="0"/>
  </r>
  <r>
    <d v="2022-07-30T00:00:00"/>
    <x v="0"/>
    <n v="2542.7199999999998"/>
    <x v="0"/>
  </r>
  <r>
    <d v="2022-09-23T00:00:00"/>
    <x v="1"/>
    <n v="1975.12"/>
    <x v="0"/>
  </r>
  <r>
    <d v="2021-10-01T00:00:00"/>
    <x v="2"/>
    <n v="2102.36"/>
    <x v="0"/>
  </r>
  <r>
    <d v="2022-01-23T00:00:00"/>
    <x v="0"/>
    <n v="2542.3000000000002"/>
    <x v="0"/>
  </r>
  <r>
    <d v="2022-08-09T00:00:00"/>
    <x v="2"/>
    <n v="1362.21"/>
    <x v="0"/>
  </r>
  <r>
    <d v="2022-03-09T00:00:00"/>
    <x v="2"/>
    <n v="2274.7600000000002"/>
    <x v="0"/>
  </r>
  <r>
    <d v="2021-12-14T00:00:00"/>
    <x v="4"/>
    <n v="3717.96"/>
    <x v="0"/>
  </r>
  <r>
    <d v="2021-07-02T00:00:00"/>
    <x v="2"/>
    <n v="360.76"/>
    <x v="0"/>
  </r>
  <r>
    <d v="2021-09-19T00:00:00"/>
    <x v="0"/>
    <n v="273.68"/>
    <x v="0"/>
  </r>
  <r>
    <d v="2021-10-12T00:00:00"/>
    <x v="1"/>
    <n v="2874.21"/>
    <x v="0"/>
  </r>
  <r>
    <d v="2022-11-19T00:00:00"/>
    <x v="2"/>
    <n v="2872.88"/>
    <x v="0"/>
  </r>
  <r>
    <d v="2022-02-20T00:00:00"/>
    <x v="4"/>
    <n v="894.07"/>
    <x v="0"/>
  </r>
  <r>
    <d v="2022-06-27T00:00:00"/>
    <x v="4"/>
    <n v="897.53"/>
    <x v="0"/>
  </r>
  <r>
    <d v="2021-08-25T00:00:00"/>
    <x v="0"/>
    <n v="2343.5500000000002"/>
    <x v="0"/>
  </r>
  <r>
    <d v="2023-02-15T00:00:00"/>
    <x v="1"/>
    <n v="1651.33"/>
    <x v="0"/>
  </r>
  <r>
    <d v="2022-04-07T00:00:00"/>
    <x v="1"/>
    <n v="2017.77"/>
    <x v="0"/>
  </r>
  <r>
    <d v="2023-01-25T00:00:00"/>
    <x v="1"/>
    <n v="415.3"/>
    <x v="0"/>
  </r>
  <r>
    <d v="2021-05-09T00:00:00"/>
    <x v="2"/>
    <n v="1663.75"/>
    <x v="0"/>
  </r>
  <r>
    <d v="2021-04-28T00:00:00"/>
    <x v="1"/>
    <n v="1225.23"/>
    <x v="0"/>
  </r>
  <r>
    <d v="2022-03-31T00:00:00"/>
    <x v="0"/>
    <n v="2128.02"/>
    <x v="0"/>
  </r>
  <r>
    <d v="2022-09-03T00:00:00"/>
    <x v="4"/>
    <n v="2337.4699999999998"/>
    <x v="0"/>
  </r>
  <r>
    <d v="2021-10-17T00:00:00"/>
    <x v="3"/>
    <n v="1674.12"/>
    <x v="0"/>
  </r>
  <r>
    <d v="2023-02-18T00:00:00"/>
    <x v="2"/>
    <n v="968.54"/>
    <x v="0"/>
  </r>
  <r>
    <d v="2022-04-28T00:00:00"/>
    <x v="1"/>
    <n v="2017.51"/>
    <x v="0"/>
  </r>
  <r>
    <d v="2022-05-03T00:00:00"/>
    <x v="4"/>
    <n v="137.59"/>
    <x v="0"/>
  </r>
  <r>
    <d v="2021-06-09T00:00:00"/>
    <x v="2"/>
    <n v="545.01"/>
    <x v="0"/>
  </r>
  <r>
    <d v="2021-08-22T00:00:00"/>
    <x v="4"/>
    <n v="2361.7800000000002"/>
    <x v="0"/>
  </r>
  <r>
    <d v="2022-03-21T00:00:00"/>
    <x v="0"/>
    <n v="2515.35"/>
    <x v="0"/>
  </r>
  <r>
    <d v="2022-01-12T00:00:00"/>
    <x v="0"/>
    <n v="1466.33"/>
    <x v="0"/>
  </r>
  <r>
    <d v="2022-04-09T00:00:00"/>
    <x v="2"/>
    <n v="2058.12"/>
    <x v="0"/>
  </r>
  <r>
    <d v="2022-07-01T00:00:00"/>
    <x v="1"/>
    <n v="1621.88"/>
    <x v="0"/>
  </r>
  <r>
    <d v="2022-12-27T00:00:00"/>
    <x v="0"/>
    <n v="2449.42"/>
    <x v="0"/>
  </r>
  <r>
    <d v="2021-08-01T00:00:00"/>
    <x v="2"/>
    <n v="271.64999999999998"/>
    <x v="0"/>
  </r>
  <r>
    <d v="2022-12-17T00:00:00"/>
    <x v="0"/>
    <n v="609.28"/>
    <x v="0"/>
  </r>
  <r>
    <d v="2021-12-29T00:00:00"/>
    <x v="4"/>
    <n v="577.92999999999995"/>
    <x v="0"/>
  </r>
  <r>
    <d v="2022-07-23T00:00:00"/>
    <x v="3"/>
    <n v="1992.86"/>
    <x v="0"/>
  </r>
  <r>
    <d v="2023-02-06T00:00:00"/>
    <x v="4"/>
    <n v="419.15"/>
    <x v="0"/>
  </r>
  <r>
    <d v="2022-04-02T00:00:00"/>
    <x v="2"/>
    <n v="1089.55"/>
    <x v="0"/>
  </r>
  <r>
    <d v="2022-07-14T00:00:00"/>
    <x v="2"/>
    <n v="2363.06"/>
    <x v="0"/>
  </r>
  <r>
    <d v="2021-04-02T00:00:00"/>
    <x v="2"/>
    <n v="1171.24"/>
    <x v="0"/>
  </r>
  <r>
    <d v="2022-01-08T00:00:00"/>
    <x v="4"/>
    <n v="57.59"/>
    <x v="0"/>
  </r>
  <r>
    <d v="2022-08-11T00:00:00"/>
    <x v="3"/>
    <n v="293.52999999999997"/>
    <x v="0"/>
  </r>
  <r>
    <d v="2022-03-28T00:00:00"/>
    <x v="0"/>
    <n v="589.71"/>
    <x v="0"/>
  </r>
  <r>
    <d v="2021-05-28T00:00:00"/>
    <x v="2"/>
    <n v="275.48"/>
    <x v="0"/>
  </r>
  <r>
    <d v="2021-06-01T00:00:00"/>
    <x v="4"/>
    <n v="412.68"/>
    <x v="0"/>
  </r>
  <r>
    <d v="2021-04-21T00:00:00"/>
    <x v="2"/>
    <n v="554.09"/>
    <x v="0"/>
  </r>
  <r>
    <d v="2021-04-13T00:00:00"/>
    <x v="2"/>
    <n v="1374.06"/>
    <x v="0"/>
  </r>
  <r>
    <d v="2022-09-13T00:00:00"/>
    <x v="3"/>
    <n v="2170.71"/>
    <x v="0"/>
  </r>
  <r>
    <d v="2022-01-15T00:00:00"/>
    <x v="0"/>
    <n v="204.31"/>
    <x v="0"/>
  </r>
  <r>
    <d v="2022-06-13T00:00:00"/>
    <x v="0"/>
    <n v="2549.91"/>
    <x v="0"/>
  </r>
  <r>
    <d v="2022-04-18T00:00:00"/>
    <x v="0"/>
    <n v="769.58"/>
    <x v="0"/>
  </r>
  <r>
    <d v="2021-06-05T00:00:00"/>
    <x v="1"/>
    <n v="1779.81"/>
    <x v="0"/>
  </r>
  <r>
    <d v="2022-08-24T00:00:00"/>
    <x v="0"/>
    <n v="584.88"/>
    <x v="0"/>
  </r>
  <r>
    <d v="2022-12-31T00:00:00"/>
    <x v="1"/>
    <n v="3865.79"/>
    <x v="0"/>
  </r>
  <r>
    <d v="2023-01-14T00:00:00"/>
    <x v="2"/>
    <n v="1846.33"/>
    <x v="0"/>
  </r>
  <r>
    <d v="2022-09-10T00:00:00"/>
    <x v="2"/>
    <n v="2443.4"/>
    <x v="0"/>
  </r>
  <r>
    <d v="2022-08-18T00:00:00"/>
    <x v="2"/>
    <n v="926.34"/>
    <x v="0"/>
  </r>
  <r>
    <d v="2022-03-22T00:00:00"/>
    <x v="0"/>
    <n v="1530.78"/>
    <x v="0"/>
  </r>
  <r>
    <d v="2022-12-29T00:00:00"/>
    <x v="0"/>
    <n v="2824.81"/>
    <x v="0"/>
  </r>
  <r>
    <d v="2021-12-15T00:00:00"/>
    <x v="2"/>
    <n v="2431.85"/>
    <x v="0"/>
  </r>
  <r>
    <d v="2022-07-11T00:00:00"/>
    <x v="0"/>
    <n v="1169.6500000000001"/>
    <x v="0"/>
  </r>
  <r>
    <d v="2022-01-05T00:00:00"/>
    <x v="2"/>
    <n v="1770.38"/>
    <x v="0"/>
  </r>
  <r>
    <d v="2021-11-03T00:00:00"/>
    <x v="3"/>
    <n v="3655.59"/>
    <x v="0"/>
  </r>
  <r>
    <d v="2021-06-26T00:00:00"/>
    <x v="4"/>
    <n v="2547.69"/>
    <x v="0"/>
  </r>
  <r>
    <d v="2021-08-17T00:00:00"/>
    <x v="2"/>
    <n v="1398.24"/>
    <x v="0"/>
  </r>
  <r>
    <d v="2022-07-03T00:00:00"/>
    <x v="1"/>
    <n v="410.16"/>
    <x v="0"/>
  </r>
  <r>
    <d v="2022-01-11T00:00:00"/>
    <x v="3"/>
    <n v="1265.53"/>
    <x v="0"/>
  </r>
  <r>
    <d v="2022-04-26T00:00:00"/>
    <x v="0"/>
    <n v="88.2"/>
    <x v="0"/>
  </r>
  <r>
    <d v="2022-12-18T00:00:00"/>
    <x v="1"/>
    <n v="549.14"/>
    <x v="0"/>
  </r>
  <r>
    <d v="2022-02-23T00:00:00"/>
    <x v="2"/>
    <n v="981.39"/>
    <x v="0"/>
  </r>
  <r>
    <d v="2023-02-11T00:00:00"/>
    <x v="2"/>
    <n v="2316.83"/>
    <x v="0"/>
  </r>
  <r>
    <d v="2021-08-16T00:00:00"/>
    <x v="0"/>
    <n v="1937.89"/>
    <x v="0"/>
  </r>
  <r>
    <d v="2022-11-29T00:00:00"/>
    <x v="4"/>
    <n v="1314.28"/>
    <x v="0"/>
  </r>
  <r>
    <d v="2021-05-04T00:00:00"/>
    <x v="2"/>
    <n v="2431.61"/>
    <x v="0"/>
  </r>
  <r>
    <d v="2021-06-07T00:00:00"/>
    <x v="4"/>
    <n v="164.52"/>
    <x v="0"/>
  </r>
  <r>
    <d v="2021-06-18T00:00:00"/>
    <x v="0"/>
    <n v="201.18"/>
    <x v="0"/>
  </r>
  <r>
    <d v="2021-06-04T00:00:00"/>
    <x v="0"/>
    <n v="2277.56"/>
    <x v="0"/>
  </r>
  <r>
    <d v="2021-11-03T00:00:00"/>
    <x v="1"/>
    <n v="494.44"/>
    <x v="0"/>
  </r>
  <r>
    <d v="2021-11-26T00:00:00"/>
    <x v="1"/>
    <n v="1471.28"/>
    <x v="0"/>
  </r>
  <r>
    <d v="2021-06-07T00:00:00"/>
    <x v="0"/>
    <n v="1409.87"/>
    <x v="0"/>
  </r>
  <r>
    <d v="2021-04-01T00:00:00"/>
    <x v="2"/>
    <n v="2532.71"/>
    <x v="0"/>
  </r>
  <r>
    <d v="2021-10-23T00:00:00"/>
    <x v="1"/>
    <n v="2354"/>
    <x v="0"/>
  </r>
  <r>
    <d v="2021-06-06T00:00:00"/>
    <x v="2"/>
    <n v="829.72"/>
    <x v="0"/>
  </r>
  <r>
    <d v="2022-01-09T00:00:00"/>
    <x v="2"/>
    <n v="1035.8699999999999"/>
    <x v="0"/>
  </r>
  <r>
    <d v="2022-04-27T00:00:00"/>
    <x v="0"/>
    <n v="284.35000000000002"/>
    <x v="0"/>
  </r>
  <r>
    <d v="2023-01-13T00:00:00"/>
    <x v="4"/>
    <n v="724.89"/>
    <x v="0"/>
  </r>
  <r>
    <d v="2022-06-11T00:00:00"/>
    <x v="0"/>
    <n v="16.16"/>
    <x v="0"/>
  </r>
  <r>
    <d v="2023-02-02T00:00:00"/>
    <x v="1"/>
    <n v="2590.6999999999998"/>
    <x v="0"/>
  </r>
  <r>
    <d v="2023-02-07T00:00:00"/>
    <x v="3"/>
    <n v="2437.8200000000002"/>
    <x v="0"/>
  </r>
  <r>
    <d v="2022-06-22T00:00:00"/>
    <x v="1"/>
    <n v="520.57000000000005"/>
    <x v="0"/>
  </r>
  <r>
    <d v="2022-11-03T00:00:00"/>
    <x v="4"/>
    <n v="1322.98"/>
    <x v="0"/>
  </r>
  <r>
    <d v="2021-09-03T00:00:00"/>
    <x v="2"/>
    <n v="931.82"/>
    <x v="0"/>
  </r>
  <r>
    <d v="2021-12-05T00:00:00"/>
    <x v="0"/>
    <n v="1440.44"/>
    <x v="0"/>
  </r>
  <r>
    <d v="2023-01-30T00:00:00"/>
    <x v="1"/>
    <n v="2004.31"/>
    <x v="0"/>
  </r>
  <r>
    <d v="2022-04-12T00:00:00"/>
    <x v="4"/>
    <n v="2012.13"/>
    <x v="0"/>
  </r>
  <r>
    <d v="2021-08-10T00:00:00"/>
    <x v="4"/>
    <n v="1406.45"/>
    <x v="0"/>
  </r>
  <r>
    <d v="2022-04-19T00:00:00"/>
    <x v="0"/>
    <n v="1065.18"/>
    <x v="0"/>
  </r>
  <r>
    <d v="2021-12-18T00:00:00"/>
    <x v="2"/>
    <n v="2999.85"/>
    <x v="0"/>
  </r>
  <r>
    <d v="2023-01-09T00:00:00"/>
    <x v="0"/>
    <n v="48.34"/>
    <x v="0"/>
  </r>
  <r>
    <d v="2022-03-05T00:00:00"/>
    <x v="0"/>
    <n v="179.27"/>
    <x v="0"/>
  </r>
  <r>
    <d v="2021-09-28T00:00:00"/>
    <x v="0"/>
    <n v="245.75"/>
    <x v="0"/>
  </r>
  <r>
    <d v="2022-03-11T00:00:00"/>
    <x v="4"/>
    <n v="2355.52"/>
    <x v="0"/>
  </r>
  <r>
    <d v="2022-05-10T00:00:00"/>
    <x v="3"/>
    <n v="308.83999999999997"/>
    <x v="0"/>
  </r>
  <r>
    <d v="2022-11-27T00:00:00"/>
    <x v="1"/>
    <n v="1113.81"/>
    <x v="0"/>
  </r>
  <r>
    <d v="2022-12-04T00:00:00"/>
    <x v="1"/>
    <n v="3000.01"/>
    <x v="0"/>
  </r>
  <r>
    <d v="2021-10-06T00:00:00"/>
    <x v="1"/>
    <n v="3388.87"/>
    <x v="0"/>
  </r>
  <r>
    <d v="2021-04-01T00:00:00"/>
    <x v="1"/>
    <n v="2198.0500000000002"/>
    <x v="0"/>
  </r>
  <r>
    <d v="2022-09-05T00:00:00"/>
    <x v="4"/>
    <n v="2339.4299999999998"/>
    <x v="0"/>
  </r>
  <r>
    <d v="2022-10-06T00:00:00"/>
    <x v="0"/>
    <n v="910.89"/>
    <x v="0"/>
  </r>
  <r>
    <d v="2022-06-16T00:00:00"/>
    <x v="2"/>
    <n v="1042.3900000000001"/>
    <x v="0"/>
  </r>
  <r>
    <d v="2021-06-01T00:00:00"/>
    <x v="0"/>
    <n v="1251.79"/>
    <x v="0"/>
  </r>
  <r>
    <d v="2021-07-12T00:00:00"/>
    <x v="3"/>
    <n v="2132.65"/>
    <x v="0"/>
  </r>
  <r>
    <d v="2022-10-31T00:00:00"/>
    <x v="0"/>
    <n v="3014.53"/>
    <x v="0"/>
  </r>
  <r>
    <d v="2023-03-12T00:00:00"/>
    <x v="2"/>
    <n v="1828.99"/>
    <x v="0"/>
  </r>
  <r>
    <d v="2023-03-05T00:00:00"/>
    <x v="1"/>
    <n v="321.95999999999998"/>
    <x v="0"/>
  </r>
  <r>
    <d v="2022-08-22T00:00:00"/>
    <x v="2"/>
    <n v="2282.8000000000002"/>
    <x v="0"/>
  </r>
  <r>
    <d v="2022-01-16T00:00:00"/>
    <x v="2"/>
    <n v="2468.41"/>
    <x v="0"/>
  </r>
  <r>
    <d v="2021-10-02T00:00:00"/>
    <x v="2"/>
    <n v="941.46"/>
    <x v="0"/>
  </r>
  <r>
    <d v="2022-07-28T00:00:00"/>
    <x v="3"/>
    <n v="733.45"/>
    <x v="0"/>
  </r>
  <r>
    <d v="2021-12-19T00:00:00"/>
    <x v="0"/>
    <n v="614.34"/>
    <x v="0"/>
  </r>
  <r>
    <d v="2023-03-24T00:00:00"/>
    <x v="0"/>
    <n v="1004.64"/>
    <x v="0"/>
  </r>
  <r>
    <d v="2021-10-03T00:00:00"/>
    <x v="2"/>
    <n v="3135.49"/>
    <x v="0"/>
  </r>
  <r>
    <d v="2021-12-30T00:00:00"/>
    <x v="0"/>
    <n v="2148.6999999999998"/>
    <x v="0"/>
  </r>
  <r>
    <d v="2021-11-24T00:00:00"/>
    <x v="4"/>
    <n v="3599.79"/>
    <x v="0"/>
  </r>
  <r>
    <d v="2022-01-16T00:00:00"/>
    <x v="2"/>
    <n v="214.29"/>
    <x v="0"/>
  </r>
  <r>
    <d v="2022-03-04T00:00:00"/>
    <x v="2"/>
    <n v="1267.75"/>
    <x v="0"/>
  </r>
  <r>
    <d v="2022-05-14T00:00:00"/>
    <x v="1"/>
    <n v="2484.5100000000002"/>
    <x v="0"/>
  </r>
  <r>
    <d v="2023-03-22T00:00:00"/>
    <x v="1"/>
    <n v="2295.23"/>
    <x v="0"/>
  </r>
  <r>
    <d v="2022-07-31T00:00:00"/>
    <x v="0"/>
    <n v="2150.23"/>
    <x v="0"/>
  </r>
  <r>
    <d v="2022-10-28T00:00:00"/>
    <x v="4"/>
    <n v="2287.0100000000002"/>
    <x v="0"/>
  </r>
  <r>
    <d v="2023-02-04T00:00:00"/>
    <x v="1"/>
    <n v="2462.31"/>
    <x v="0"/>
  </r>
  <r>
    <d v="2023-01-09T00:00:00"/>
    <x v="0"/>
    <n v="2168.02"/>
    <x v="0"/>
  </r>
  <r>
    <d v="2022-03-01T00:00:00"/>
    <x v="1"/>
    <n v="255.46"/>
    <x v="0"/>
  </r>
  <r>
    <d v="2022-10-19T00:00:00"/>
    <x v="2"/>
    <n v="1627.46"/>
    <x v="0"/>
  </r>
  <r>
    <d v="2022-10-29T00:00:00"/>
    <x v="1"/>
    <n v="2188.7199999999998"/>
    <x v="0"/>
  </r>
  <r>
    <d v="2022-07-03T00:00:00"/>
    <x v="0"/>
    <n v="2457.0700000000002"/>
    <x v="0"/>
  </r>
  <r>
    <d v="2022-05-26T00:00:00"/>
    <x v="0"/>
    <n v="1044.8399999999999"/>
    <x v="0"/>
  </r>
  <r>
    <d v="2021-04-18T00:00:00"/>
    <x v="1"/>
    <n v="860.89"/>
    <x v="0"/>
  </r>
  <r>
    <d v="2021-11-08T00:00:00"/>
    <x v="0"/>
    <n v="1727.32"/>
    <x v="0"/>
  </r>
  <r>
    <d v="2021-07-20T00:00:00"/>
    <x v="2"/>
    <n v="1156.29"/>
    <x v="0"/>
  </r>
  <r>
    <d v="2022-05-28T00:00:00"/>
    <x v="4"/>
    <n v="1748.35"/>
    <x v="0"/>
  </r>
  <r>
    <d v="2022-01-19T00:00:00"/>
    <x v="3"/>
    <n v="1960"/>
    <x v="0"/>
  </r>
  <r>
    <d v="2022-01-04T00:00:00"/>
    <x v="0"/>
    <n v="1674.09"/>
    <x v="0"/>
  </r>
  <r>
    <d v="2021-07-11T00:00:00"/>
    <x v="4"/>
    <n v="1101.94"/>
    <x v="0"/>
  </r>
  <r>
    <d v="2021-09-11T00:00:00"/>
    <x v="0"/>
    <n v="444.4"/>
    <x v="0"/>
  </r>
  <r>
    <d v="2022-06-25T00:00:00"/>
    <x v="3"/>
    <n v="683.12"/>
    <x v="0"/>
  </r>
  <r>
    <d v="2022-11-07T00:00:00"/>
    <x v="4"/>
    <n v="2671.78"/>
    <x v="0"/>
  </r>
  <r>
    <d v="2023-01-01T00:00:00"/>
    <x v="2"/>
    <n v="2392.62"/>
    <x v="0"/>
  </r>
  <r>
    <d v="2021-09-02T00:00:00"/>
    <x v="1"/>
    <n v="1138.48"/>
    <x v="0"/>
  </r>
  <r>
    <d v="2022-03-11T00:00:00"/>
    <x v="1"/>
    <n v="966.49"/>
    <x v="0"/>
  </r>
  <r>
    <d v="2022-01-06T00:00:00"/>
    <x v="0"/>
    <n v="1709.3"/>
    <x v="0"/>
  </r>
  <r>
    <d v="2021-04-21T00:00:00"/>
    <x v="2"/>
    <n v="184.22"/>
    <x v="0"/>
  </r>
  <r>
    <d v="2021-06-29T00:00:00"/>
    <x v="4"/>
    <n v="2508.85"/>
    <x v="0"/>
  </r>
  <r>
    <d v="2022-02-25T00:00:00"/>
    <x v="0"/>
    <n v="1366.47"/>
    <x v="0"/>
  </r>
  <r>
    <d v="2021-09-04T00:00:00"/>
    <x v="4"/>
    <n v="1582.28"/>
    <x v="0"/>
  </r>
  <r>
    <d v="2022-06-21T00:00:00"/>
    <x v="4"/>
    <n v="2586.08"/>
    <x v="0"/>
  </r>
  <r>
    <d v="2022-08-02T00:00:00"/>
    <x v="1"/>
    <n v="1653.68"/>
    <x v="0"/>
  </r>
  <r>
    <d v="2022-08-28T00:00:00"/>
    <x v="2"/>
    <n v="879.33"/>
    <x v="0"/>
  </r>
  <r>
    <d v="2022-07-17T00:00:00"/>
    <x v="3"/>
    <n v="2104.64"/>
    <x v="0"/>
  </r>
  <r>
    <d v="2022-01-11T00:00:00"/>
    <x v="4"/>
    <n v="954.79"/>
    <x v="0"/>
  </r>
  <r>
    <d v="2021-10-02T00:00:00"/>
    <x v="4"/>
    <n v="2482.2600000000002"/>
    <x v="0"/>
  </r>
  <r>
    <d v="2021-07-30T00:00:00"/>
    <x v="3"/>
    <n v="1641.28"/>
    <x v="0"/>
  </r>
  <r>
    <d v="2021-08-20T00:00:00"/>
    <x v="3"/>
    <n v="848.63"/>
    <x v="0"/>
  </r>
  <r>
    <d v="2021-12-09T00:00:00"/>
    <x v="3"/>
    <n v="3203.46"/>
    <x v="0"/>
  </r>
  <r>
    <d v="2022-10-24T00:00:00"/>
    <x v="3"/>
    <n v="2059.21"/>
    <x v="0"/>
  </r>
  <r>
    <d v="2022-02-24T00:00:00"/>
    <x v="1"/>
    <n v="579.34"/>
    <x v="0"/>
  </r>
  <r>
    <d v="2023-02-22T00:00:00"/>
    <x v="1"/>
    <n v="1643.63"/>
    <x v="0"/>
  </r>
  <r>
    <d v="2021-04-16T00:00:00"/>
    <x v="0"/>
    <n v="1616.08"/>
    <x v="0"/>
  </r>
  <r>
    <d v="2023-03-31T00:00:00"/>
    <x v="4"/>
    <n v="2118.63"/>
    <x v="0"/>
  </r>
  <r>
    <d v="2022-05-13T00:00:00"/>
    <x v="0"/>
    <n v="2159.89"/>
    <x v="0"/>
  </r>
  <r>
    <d v="2022-03-13T00:00:00"/>
    <x v="0"/>
    <n v="2010.97"/>
    <x v="0"/>
  </r>
  <r>
    <d v="2021-11-22T00:00:00"/>
    <x v="1"/>
    <n v="3536.47"/>
    <x v="0"/>
  </r>
  <r>
    <d v="2023-02-12T00:00:00"/>
    <x v="2"/>
    <n v="215.6"/>
    <x v="0"/>
  </r>
  <r>
    <d v="2021-11-28T00:00:00"/>
    <x v="0"/>
    <n v="357.2"/>
    <x v="0"/>
  </r>
  <r>
    <d v="2021-12-29T00:00:00"/>
    <x v="0"/>
    <n v="2109.08"/>
    <x v="0"/>
  </r>
  <r>
    <d v="2022-02-19T00:00:00"/>
    <x v="3"/>
    <n v="2166.5"/>
    <x v="0"/>
  </r>
  <r>
    <d v="2021-12-09T00:00:00"/>
    <x v="0"/>
    <n v="3330.32"/>
    <x v="0"/>
  </r>
  <r>
    <d v="2021-07-29T00:00:00"/>
    <x v="1"/>
    <n v="1176.67"/>
    <x v="0"/>
  </r>
  <r>
    <d v="2022-10-09T00:00:00"/>
    <x v="0"/>
    <n v="1025.96"/>
    <x v="0"/>
  </r>
  <r>
    <d v="2022-09-11T00:00:00"/>
    <x v="0"/>
    <n v="984.93"/>
    <x v="0"/>
  </r>
  <r>
    <d v="2022-11-30T00:00:00"/>
    <x v="0"/>
    <n v="2477.9299999999998"/>
    <x v="0"/>
  </r>
  <r>
    <d v="2022-01-14T00:00:00"/>
    <x v="2"/>
    <n v="1111.2"/>
    <x v="0"/>
  </r>
  <r>
    <d v="2023-01-18T00:00:00"/>
    <x v="3"/>
    <n v="2063.96"/>
    <x v="0"/>
  </r>
  <r>
    <d v="2023-01-26T00:00:00"/>
    <x v="3"/>
    <n v="1484"/>
    <x v="0"/>
  </r>
  <r>
    <d v="2023-02-15T00:00:00"/>
    <x v="1"/>
    <n v="2343.09"/>
    <x v="0"/>
  </r>
  <r>
    <d v="2022-10-26T00:00:00"/>
    <x v="0"/>
    <n v="2005.24"/>
    <x v="0"/>
  </r>
  <r>
    <d v="2022-11-23T00:00:00"/>
    <x v="0"/>
    <n v="353.33"/>
    <x v="0"/>
  </r>
  <r>
    <d v="2022-08-28T00:00:00"/>
    <x v="4"/>
    <n v="216.59"/>
    <x v="0"/>
  </r>
  <r>
    <d v="2023-01-20T00:00:00"/>
    <x v="1"/>
    <n v="1586.11"/>
    <x v="0"/>
  </r>
  <r>
    <d v="2021-09-19T00:00:00"/>
    <x v="0"/>
    <n v="1130.46"/>
    <x v="0"/>
  </r>
  <r>
    <d v="2022-03-01T00:00:00"/>
    <x v="3"/>
    <n v="182.72"/>
    <x v="0"/>
  </r>
  <r>
    <d v="2023-03-14T00:00:00"/>
    <x v="0"/>
    <n v="884.07"/>
    <x v="0"/>
  </r>
  <r>
    <d v="2022-05-16T00:00:00"/>
    <x v="2"/>
    <n v="1983.95"/>
    <x v="0"/>
  </r>
  <r>
    <d v="2021-10-30T00:00:00"/>
    <x v="4"/>
    <n v="2576.31"/>
    <x v="0"/>
  </r>
  <r>
    <d v="2021-06-04T00:00:00"/>
    <x v="3"/>
    <n v="610.45000000000005"/>
    <x v="0"/>
  </r>
  <r>
    <d v="2022-11-02T00:00:00"/>
    <x v="0"/>
    <n v="1868.09"/>
    <x v="0"/>
  </r>
  <r>
    <d v="2022-08-12T00:00:00"/>
    <x v="0"/>
    <n v="842.88"/>
    <x v="0"/>
  </r>
  <r>
    <d v="2022-01-06T00:00:00"/>
    <x v="2"/>
    <n v="630.98"/>
    <x v="0"/>
  </r>
  <r>
    <d v="2022-07-11T00:00:00"/>
    <x v="4"/>
    <n v="2450.7800000000002"/>
    <x v="0"/>
  </r>
  <r>
    <d v="2021-08-09T00:00:00"/>
    <x v="2"/>
    <n v="127.11"/>
    <x v="0"/>
  </r>
  <r>
    <d v="2022-11-04T00:00:00"/>
    <x v="0"/>
    <n v="1804.71"/>
    <x v="0"/>
  </r>
  <r>
    <d v="2022-11-24T00:00:00"/>
    <x v="2"/>
    <n v="2363.37"/>
    <x v="0"/>
  </r>
  <r>
    <d v="2022-09-17T00:00:00"/>
    <x v="1"/>
    <n v="2326.88"/>
    <x v="0"/>
  </r>
  <r>
    <d v="2023-03-26T00:00:00"/>
    <x v="4"/>
    <n v="2045.78"/>
    <x v="0"/>
  </r>
  <r>
    <d v="2022-10-22T00:00:00"/>
    <x v="4"/>
    <n v="3709.27"/>
    <x v="0"/>
  </r>
  <r>
    <d v="2021-09-30T00:00:00"/>
    <x v="0"/>
    <n v="2514.87"/>
    <x v="0"/>
  </r>
  <r>
    <d v="2022-01-29T00:00:00"/>
    <x v="4"/>
    <n v="2068.84"/>
    <x v="0"/>
  </r>
  <r>
    <d v="2021-06-04T00:00:00"/>
    <x v="3"/>
    <n v="1192.58"/>
    <x v="0"/>
  </r>
  <r>
    <d v="2023-03-31T00:00:00"/>
    <x v="2"/>
    <n v="1289.42"/>
    <x v="0"/>
  </r>
  <r>
    <d v="2021-07-23T00:00:00"/>
    <x v="2"/>
    <n v="1625.39"/>
    <x v="0"/>
  </r>
  <r>
    <d v="2021-04-01T00:00:00"/>
    <x v="1"/>
    <n v="1000.18"/>
    <x v="0"/>
  </r>
  <r>
    <d v="2023-01-27T00:00:00"/>
    <x v="2"/>
    <n v="92.68"/>
    <x v="0"/>
  </r>
  <r>
    <d v="2021-08-18T00:00:00"/>
    <x v="0"/>
    <n v="393.55"/>
    <x v="0"/>
  </r>
  <r>
    <d v="2022-02-08T00:00:00"/>
    <x v="1"/>
    <n v="256.49"/>
    <x v="0"/>
  </r>
  <r>
    <d v="2022-08-04T00:00:00"/>
    <x v="2"/>
    <n v="1335.22"/>
    <x v="0"/>
  </r>
  <r>
    <d v="2022-01-23T00:00:00"/>
    <x v="4"/>
    <n v="2152.9499999999998"/>
    <x v="0"/>
  </r>
  <r>
    <d v="2022-07-25T00:00:00"/>
    <x v="3"/>
    <n v="776.15"/>
    <x v="0"/>
  </r>
  <r>
    <d v="2022-11-08T00:00:00"/>
    <x v="2"/>
    <n v="322.58999999999997"/>
    <x v="0"/>
  </r>
  <r>
    <d v="2021-04-15T00:00:00"/>
    <x v="2"/>
    <n v="2304.42"/>
    <x v="0"/>
  </r>
  <r>
    <d v="2022-05-20T00:00:00"/>
    <x v="3"/>
    <n v="2521.87"/>
    <x v="0"/>
  </r>
  <r>
    <d v="2021-08-27T00:00:00"/>
    <x v="4"/>
    <n v="12.93"/>
    <x v="0"/>
  </r>
  <r>
    <d v="2021-09-24T00:00:00"/>
    <x v="0"/>
    <n v="1613.6"/>
    <x v="0"/>
  </r>
  <r>
    <d v="2022-10-07T00:00:00"/>
    <x v="2"/>
    <n v="882.95"/>
    <x v="0"/>
  </r>
  <r>
    <d v="2022-07-27T00:00:00"/>
    <x v="2"/>
    <n v="1681.33"/>
    <x v="0"/>
  </r>
  <r>
    <d v="2022-10-21T00:00:00"/>
    <x v="4"/>
    <n v="990.97"/>
    <x v="0"/>
  </r>
  <r>
    <d v="2022-11-15T00:00:00"/>
    <x v="0"/>
    <n v="204.19"/>
    <x v="0"/>
  </r>
  <r>
    <d v="2021-04-19T00:00:00"/>
    <x v="3"/>
    <n v="1529"/>
    <x v="0"/>
  </r>
  <r>
    <d v="2021-07-16T00:00:00"/>
    <x v="2"/>
    <n v="895.17"/>
    <x v="0"/>
  </r>
  <r>
    <d v="2021-12-16T00:00:00"/>
    <x v="0"/>
    <n v="3606.41"/>
    <x v="0"/>
  </r>
  <r>
    <d v="2021-11-03T00:00:00"/>
    <x v="0"/>
    <n v="1117.01"/>
    <x v="0"/>
  </r>
  <r>
    <d v="2021-06-02T00:00:00"/>
    <x v="2"/>
    <n v="710.24"/>
    <x v="0"/>
  </r>
  <r>
    <d v="2022-10-11T00:00:00"/>
    <x v="0"/>
    <n v="1667.87"/>
    <x v="0"/>
  </r>
  <r>
    <d v="2022-08-26T00:00:00"/>
    <x v="1"/>
    <n v="813.69"/>
    <x v="0"/>
  </r>
  <r>
    <d v="2022-10-20T00:00:00"/>
    <x v="1"/>
    <n v="489.14"/>
    <x v="0"/>
  </r>
  <r>
    <d v="2022-11-22T00:00:00"/>
    <x v="0"/>
    <n v="2338.2600000000002"/>
    <x v="0"/>
  </r>
  <r>
    <d v="2022-12-31T00:00:00"/>
    <x v="2"/>
    <n v="3025.02"/>
    <x v="0"/>
  </r>
  <r>
    <d v="2021-12-07T00:00:00"/>
    <x v="0"/>
    <n v="3673.75"/>
    <x v="0"/>
  </r>
  <r>
    <d v="2021-09-28T00:00:00"/>
    <x v="4"/>
    <n v="1644.17"/>
    <x v="0"/>
  </r>
  <r>
    <d v="2022-03-28T00:00:00"/>
    <x v="0"/>
    <n v="753.92"/>
    <x v="0"/>
  </r>
  <r>
    <d v="2021-06-19T00:00:00"/>
    <x v="2"/>
    <n v="1594.86"/>
    <x v="0"/>
  </r>
  <r>
    <d v="2022-04-26T00:00:00"/>
    <x v="2"/>
    <n v="1168.5"/>
    <x v="0"/>
  </r>
  <r>
    <d v="2022-11-19T00:00:00"/>
    <x v="3"/>
    <n v="1731.79"/>
    <x v="0"/>
  </r>
  <r>
    <d v="2022-09-25T00:00:00"/>
    <x v="2"/>
    <n v="2017.22"/>
    <x v="0"/>
  </r>
  <r>
    <d v="2021-11-03T00:00:00"/>
    <x v="4"/>
    <n v="2234.21"/>
    <x v="0"/>
  </r>
  <r>
    <d v="2021-10-27T00:00:00"/>
    <x v="4"/>
    <n v="2970.26"/>
    <x v="0"/>
  </r>
  <r>
    <d v="2022-07-29T00:00:00"/>
    <x v="0"/>
    <n v="620.54"/>
    <x v="0"/>
  </r>
  <r>
    <d v="2022-11-19T00:00:00"/>
    <x v="0"/>
    <n v="3743.91"/>
    <x v="0"/>
  </r>
  <r>
    <d v="2022-01-02T00:00:00"/>
    <x v="0"/>
    <n v="348.43"/>
    <x v="0"/>
  </r>
  <r>
    <d v="2022-09-19T00:00:00"/>
    <x v="1"/>
    <n v="2401.7199999999998"/>
    <x v="0"/>
  </r>
  <r>
    <d v="2022-04-18T00:00:00"/>
    <x v="1"/>
    <n v="489.29"/>
    <x v="0"/>
  </r>
  <r>
    <d v="2021-11-24T00:00:00"/>
    <x v="2"/>
    <n v="1314.36"/>
    <x v="0"/>
  </r>
  <r>
    <d v="2022-10-11T00:00:00"/>
    <x v="0"/>
    <n v="1476.58"/>
    <x v="0"/>
  </r>
  <r>
    <d v="2022-05-07T00:00:00"/>
    <x v="0"/>
    <n v="1479.86"/>
    <x v="0"/>
  </r>
  <r>
    <d v="2022-11-21T00:00:00"/>
    <x v="2"/>
    <n v="671.45"/>
    <x v="0"/>
  </r>
  <r>
    <d v="2023-01-07T00:00:00"/>
    <x v="2"/>
    <n v="1106.28"/>
    <x v="0"/>
  </r>
  <r>
    <d v="2022-03-26T00:00:00"/>
    <x v="3"/>
    <n v="1322.15"/>
    <x v="0"/>
  </r>
  <r>
    <d v="2021-06-04T00:00:00"/>
    <x v="2"/>
    <n v="1213.4100000000001"/>
    <x v="0"/>
  </r>
  <r>
    <d v="2022-06-28T00:00:00"/>
    <x v="4"/>
    <n v="1577.92"/>
    <x v="0"/>
  </r>
  <r>
    <d v="2023-01-17T00:00:00"/>
    <x v="3"/>
    <n v="2592.7199999999998"/>
    <x v="0"/>
  </r>
  <r>
    <d v="2021-09-22T00:00:00"/>
    <x v="3"/>
    <n v="2407.91"/>
    <x v="0"/>
  </r>
  <r>
    <d v="2021-11-20T00:00:00"/>
    <x v="2"/>
    <n v="3728.21"/>
    <x v="0"/>
  </r>
  <r>
    <d v="2021-12-09T00:00:00"/>
    <x v="1"/>
    <n v="1909.53"/>
    <x v="0"/>
  </r>
  <r>
    <d v="2023-01-12T00:00:00"/>
    <x v="0"/>
    <n v="1396.71"/>
    <x v="0"/>
  </r>
  <r>
    <d v="2022-08-13T00:00:00"/>
    <x v="4"/>
    <n v="1394.53"/>
    <x v="0"/>
  </r>
  <r>
    <d v="2022-02-02T00:00:00"/>
    <x v="2"/>
    <n v="1049.4100000000001"/>
    <x v="0"/>
  </r>
  <r>
    <d v="2023-01-10T00:00:00"/>
    <x v="0"/>
    <n v="887.03"/>
    <x v="0"/>
  </r>
  <r>
    <d v="2021-10-29T00:00:00"/>
    <x v="0"/>
    <n v="2140.34"/>
    <x v="0"/>
  </r>
  <r>
    <d v="2022-07-13T00:00:00"/>
    <x v="3"/>
    <n v="708.89"/>
    <x v="0"/>
  </r>
  <r>
    <d v="2021-05-21T00:00:00"/>
    <x v="2"/>
    <n v="2492.2399999999998"/>
    <x v="0"/>
  </r>
  <r>
    <d v="2023-01-31T00:00:00"/>
    <x v="2"/>
    <n v="125.49"/>
    <x v="0"/>
  </r>
  <r>
    <d v="2021-11-27T00:00:00"/>
    <x v="3"/>
    <n v="1977.56"/>
    <x v="0"/>
  </r>
  <r>
    <d v="2022-09-26T00:00:00"/>
    <x v="0"/>
    <n v="1511.63"/>
    <x v="0"/>
  </r>
  <r>
    <d v="2021-12-26T00:00:00"/>
    <x v="1"/>
    <n v="471.98"/>
    <x v="0"/>
  </r>
  <r>
    <d v="2022-11-16T00:00:00"/>
    <x v="0"/>
    <n v="1012.39"/>
    <x v="0"/>
  </r>
  <r>
    <d v="2021-04-05T00:00:00"/>
    <x v="0"/>
    <n v="75.87"/>
    <x v="0"/>
  </r>
  <r>
    <d v="2022-03-29T00:00:00"/>
    <x v="0"/>
    <n v="541.03"/>
    <x v="0"/>
  </r>
  <r>
    <d v="2022-11-21T00:00:00"/>
    <x v="3"/>
    <n v="1067.92"/>
    <x v="0"/>
  </r>
  <r>
    <d v="2022-12-12T00:00:00"/>
    <x v="3"/>
    <n v="2027.87"/>
    <x v="0"/>
  </r>
  <r>
    <d v="2022-12-08T00:00:00"/>
    <x v="2"/>
    <n v="1481.98"/>
    <x v="0"/>
  </r>
  <r>
    <d v="2022-07-29T00:00:00"/>
    <x v="3"/>
    <n v="2596.4899999999998"/>
    <x v="0"/>
  </r>
  <r>
    <d v="2022-10-23T00:00:00"/>
    <x v="4"/>
    <n v="1992.68"/>
    <x v="0"/>
  </r>
  <r>
    <d v="2023-03-19T00:00:00"/>
    <x v="3"/>
    <n v="2364.9699999999998"/>
    <x v="0"/>
  </r>
  <r>
    <d v="2021-07-05T00:00:00"/>
    <x v="0"/>
    <n v="1273.43"/>
    <x v="0"/>
  </r>
  <r>
    <d v="2021-07-27T00:00:00"/>
    <x v="0"/>
    <n v="1246.57"/>
    <x v="0"/>
  </r>
  <r>
    <d v="2022-09-21T00:00:00"/>
    <x v="0"/>
    <n v="1077.8599999999999"/>
    <x v="0"/>
  </r>
  <r>
    <d v="2022-02-22T00:00:00"/>
    <x v="2"/>
    <n v="645.86"/>
    <x v="0"/>
  </r>
  <r>
    <d v="2022-03-02T00:00:00"/>
    <x v="1"/>
    <n v="560.35"/>
    <x v="0"/>
  </r>
  <r>
    <d v="2021-08-02T00:00:00"/>
    <x v="0"/>
    <n v="2347.7600000000002"/>
    <x v="0"/>
  </r>
  <r>
    <d v="2022-01-05T00:00:00"/>
    <x v="4"/>
    <n v="636.65"/>
    <x v="0"/>
  </r>
  <r>
    <d v="2022-01-03T00:00:00"/>
    <x v="1"/>
    <n v="1510.63"/>
    <x v="0"/>
  </r>
  <r>
    <d v="2021-09-09T00:00:00"/>
    <x v="4"/>
    <n v="2236.37"/>
    <x v="0"/>
  </r>
  <r>
    <d v="2023-02-15T00:00:00"/>
    <x v="0"/>
    <n v="1788.5"/>
    <x v="0"/>
  </r>
  <r>
    <d v="2023-01-23T00:00:00"/>
    <x v="2"/>
    <n v="1230.57"/>
    <x v="0"/>
  </r>
  <r>
    <d v="2022-10-30T00:00:00"/>
    <x v="2"/>
    <n v="2540.12"/>
    <x v="0"/>
  </r>
  <r>
    <d v="2021-05-01T00:00:00"/>
    <x v="0"/>
    <n v="329.95"/>
    <x v="0"/>
  </r>
  <r>
    <d v="2022-08-06T00:00:00"/>
    <x v="2"/>
    <n v="932.1"/>
    <x v="0"/>
  </r>
  <r>
    <d v="2021-07-25T00:00:00"/>
    <x v="2"/>
    <n v="259.38"/>
    <x v="0"/>
  </r>
  <r>
    <d v="2021-05-05T00:00:00"/>
    <x v="4"/>
    <n v="1894.55"/>
    <x v="0"/>
  </r>
  <r>
    <d v="2023-03-02T00:00:00"/>
    <x v="3"/>
    <n v="1280.8399999999999"/>
    <x v="0"/>
  </r>
  <r>
    <d v="2023-01-10T00:00:00"/>
    <x v="1"/>
    <n v="224.82"/>
    <x v="0"/>
  </r>
  <r>
    <d v="2022-12-12T00:00:00"/>
    <x v="3"/>
    <n v="1800.71"/>
    <x v="0"/>
  </r>
  <r>
    <d v="2022-11-03T00:00:00"/>
    <x v="2"/>
    <n v="649.34"/>
    <x v="0"/>
  </r>
  <r>
    <d v="2021-06-12T00:00:00"/>
    <x v="1"/>
    <n v="2516.88"/>
    <x v="0"/>
  </r>
  <r>
    <d v="2021-04-11T00:00:00"/>
    <x v="1"/>
    <n v="817.2"/>
    <x v="0"/>
  </r>
  <r>
    <d v="2022-06-27T00:00:00"/>
    <x v="2"/>
    <n v="878.63"/>
    <x v="0"/>
  </r>
  <r>
    <d v="2022-06-18T00:00:00"/>
    <x v="0"/>
    <n v="2059.1799999999998"/>
    <x v="0"/>
  </r>
  <r>
    <d v="2022-01-08T00:00:00"/>
    <x v="0"/>
    <n v="2525.21"/>
    <x v="0"/>
  </r>
  <r>
    <d v="2022-06-12T00:00:00"/>
    <x v="0"/>
    <n v="2512.6999999999998"/>
    <x v="0"/>
  </r>
  <r>
    <d v="2021-08-04T00:00:00"/>
    <x v="0"/>
    <n v="2445.09"/>
    <x v="0"/>
  </r>
  <r>
    <d v="2022-07-13T00:00:00"/>
    <x v="0"/>
    <n v="2201.08"/>
    <x v="0"/>
  </r>
  <r>
    <d v="2022-11-07T00:00:00"/>
    <x v="0"/>
    <n v="3255.58"/>
    <x v="0"/>
  </r>
  <r>
    <d v="2021-12-15T00:00:00"/>
    <x v="2"/>
    <n v="3505.78"/>
    <x v="0"/>
  </r>
  <r>
    <d v="2021-11-13T00:00:00"/>
    <x v="0"/>
    <n v="1986.51"/>
    <x v="0"/>
  </r>
  <r>
    <d v="2023-03-31T00:00:00"/>
    <x v="1"/>
    <n v="1501.36"/>
    <x v="0"/>
  </r>
  <r>
    <d v="2023-03-25T00:00:00"/>
    <x v="3"/>
    <n v="129.30000000000001"/>
    <x v="0"/>
  </r>
  <r>
    <d v="2023-01-30T00:00:00"/>
    <x v="3"/>
    <n v="155.33000000000001"/>
    <x v="0"/>
  </r>
  <r>
    <d v="2023-02-20T00:00:00"/>
    <x v="3"/>
    <n v="817.13"/>
    <x v="0"/>
  </r>
  <r>
    <d v="2022-11-10T00:00:00"/>
    <x v="4"/>
    <n v="2967.51"/>
    <x v="0"/>
  </r>
  <r>
    <d v="2021-06-15T00:00:00"/>
    <x v="3"/>
    <n v="1849.8"/>
    <x v="0"/>
  </r>
  <r>
    <d v="2022-05-14T00:00:00"/>
    <x v="0"/>
    <n v="2513.71"/>
    <x v="0"/>
  </r>
  <r>
    <d v="2022-12-28T00:00:00"/>
    <x v="2"/>
    <n v="3634.69"/>
    <x v="0"/>
  </r>
  <r>
    <d v="2022-01-22T00:00:00"/>
    <x v="4"/>
    <n v="536.84"/>
    <x v="0"/>
  </r>
  <r>
    <d v="2022-09-23T00:00:00"/>
    <x v="1"/>
    <n v="2245.73"/>
    <x v="0"/>
  </r>
  <r>
    <d v="2021-12-20T00:00:00"/>
    <x v="4"/>
    <n v="2492.92"/>
    <x v="0"/>
  </r>
  <r>
    <d v="2021-04-21T00:00:00"/>
    <x v="2"/>
    <n v="829.3"/>
    <x v="0"/>
  </r>
  <r>
    <d v="2022-12-27T00:00:00"/>
    <x v="0"/>
    <n v="3756.18"/>
    <x v="0"/>
  </r>
  <r>
    <d v="2021-12-04T00:00:00"/>
    <x v="2"/>
    <n v="2043.42"/>
    <x v="0"/>
  </r>
  <r>
    <d v="2022-08-14T00:00:00"/>
    <x v="1"/>
    <n v="972.8"/>
    <x v="0"/>
  </r>
  <r>
    <d v="2022-10-21T00:00:00"/>
    <x v="0"/>
    <n v="1442.94"/>
    <x v="0"/>
  </r>
  <r>
    <d v="2021-10-06T00:00:00"/>
    <x v="0"/>
    <n v="748.04"/>
    <x v="0"/>
  </r>
  <r>
    <d v="2021-11-17T00:00:00"/>
    <x v="4"/>
    <n v="1531.13"/>
    <x v="0"/>
  </r>
  <r>
    <d v="2023-01-30T00:00:00"/>
    <x v="4"/>
    <n v="1184.02"/>
    <x v="0"/>
  </r>
  <r>
    <d v="2021-11-04T00:00:00"/>
    <x v="4"/>
    <n v="2304.17"/>
    <x v="0"/>
  </r>
  <r>
    <d v="2022-12-13T00:00:00"/>
    <x v="2"/>
    <n v="3759.07"/>
    <x v="0"/>
  </r>
  <r>
    <d v="2021-12-12T00:00:00"/>
    <x v="0"/>
    <n v="1950.53"/>
    <x v="0"/>
  </r>
  <r>
    <d v="2021-11-06T00:00:00"/>
    <x v="0"/>
    <n v="2778.5"/>
    <x v="0"/>
  </r>
  <r>
    <d v="2022-03-09T00:00:00"/>
    <x v="3"/>
    <n v="2476.7600000000002"/>
    <x v="0"/>
  </r>
  <r>
    <d v="2022-08-27T00:00:00"/>
    <x v="0"/>
    <n v="495"/>
    <x v="0"/>
  </r>
  <r>
    <d v="2021-12-16T00:00:00"/>
    <x v="1"/>
    <n v="3557.6"/>
    <x v="0"/>
  </r>
  <r>
    <d v="2021-08-23T00:00:00"/>
    <x v="0"/>
    <n v="410.37"/>
    <x v="0"/>
  </r>
  <r>
    <d v="2021-06-14T00:00:00"/>
    <x v="0"/>
    <n v="384.93"/>
    <x v="0"/>
  </r>
  <r>
    <d v="2021-09-29T00:00:00"/>
    <x v="0"/>
    <n v="2129.4299999999998"/>
    <x v="0"/>
  </r>
  <r>
    <d v="2022-01-09T00:00:00"/>
    <x v="2"/>
    <n v="1172.47"/>
    <x v="0"/>
  </r>
  <r>
    <d v="2022-11-19T00:00:00"/>
    <x v="4"/>
    <n v="3265.68"/>
    <x v="0"/>
  </r>
  <r>
    <d v="2023-03-12T00:00:00"/>
    <x v="4"/>
    <n v="1460.65"/>
    <x v="0"/>
  </r>
  <r>
    <d v="2022-02-17T00:00:00"/>
    <x v="2"/>
    <n v="2200.1999999999998"/>
    <x v="0"/>
  </r>
  <r>
    <d v="2022-05-21T00:00:00"/>
    <x v="0"/>
    <n v="1490.28"/>
    <x v="0"/>
  </r>
  <r>
    <d v="2022-09-09T00:00:00"/>
    <x v="2"/>
    <n v="642.73"/>
    <x v="0"/>
  </r>
  <r>
    <d v="2023-02-27T00:00:00"/>
    <x v="0"/>
    <n v="1169.22"/>
    <x v="0"/>
  </r>
  <r>
    <d v="2022-02-15T00:00:00"/>
    <x v="0"/>
    <n v="536.16999999999996"/>
    <x v="0"/>
  </r>
  <r>
    <d v="2022-01-04T00:00:00"/>
    <x v="0"/>
    <n v="677.12"/>
    <x v="0"/>
  </r>
  <r>
    <d v="2023-03-16T00:00:00"/>
    <x v="0"/>
    <n v="935.29"/>
    <x v="0"/>
  </r>
  <r>
    <d v="2022-01-29T00:00:00"/>
    <x v="0"/>
    <n v="144.63999999999999"/>
    <x v="0"/>
  </r>
  <r>
    <d v="2022-06-27T00:00:00"/>
    <x v="1"/>
    <n v="1533.33"/>
    <x v="0"/>
  </r>
  <r>
    <d v="2023-01-06T00:00:00"/>
    <x v="0"/>
    <n v="343.3"/>
    <x v="0"/>
  </r>
  <r>
    <d v="2022-10-05T00:00:00"/>
    <x v="2"/>
    <n v="980.88"/>
    <x v="0"/>
  </r>
  <r>
    <d v="2022-04-30T00:00:00"/>
    <x v="2"/>
    <n v="1032.72"/>
    <x v="0"/>
  </r>
  <r>
    <d v="2022-03-04T00:00:00"/>
    <x v="2"/>
    <n v="1002.1"/>
    <x v="0"/>
  </r>
  <r>
    <d v="2021-07-23T00:00:00"/>
    <x v="2"/>
    <n v="1643.75"/>
    <x v="0"/>
  </r>
  <r>
    <d v="2022-10-06T00:00:00"/>
    <x v="4"/>
    <n v="3953.06"/>
    <x v="0"/>
  </r>
  <r>
    <d v="2022-02-28T00:00:00"/>
    <x v="3"/>
    <n v="964.35"/>
    <x v="0"/>
  </r>
  <r>
    <d v="2022-04-10T00:00:00"/>
    <x v="2"/>
    <n v="1959.66"/>
    <x v="0"/>
  </r>
  <r>
    <d v="2021-08-04T00:00:00"/>
    <x v="0"/>
    <n v="1629.69"/>
    <x v="0"/>
  </r>
  <r>
    <d v="2022-09-30T00:00:00"/>
    <x v="2"/>
    <n v="1186.56"/>
    <x v="0"/>
  </r>
  <r>
    <d v="2023-02-21T00:00:00"/>
    <x v="2"/>
    <n v="1302.24"/>
    <x v="0"/>
  </r>
  <r>
    <d v="2021-04-01T00:00:00"/>
    <x v="0"/>
    <n v="1569.02"/>
    <x v="0"/>
  </r>
  <r>
    <d v="2022-12-08T00:00:00"/>
    <x v="1"/>
    <n v="2293.63"/>
    <x v="0"/>
  </r>
  <r>
    <d v="2022-06-18T00:00:00"/>
    <x v="4"/>
    <n v="1616"/>
    <x v="0"/>
  </r>
  <r>
    <d v="2022-10-27T00:00:00"/>
    <x v="2"/>
    <n v="949.25"/>
    <x v="0"/>
  </r>
  <r>
    <d v="2021-11-20T00:00:00"/>
    <x v="3"/>
    <n v="206.59"/>
    <x v="0"/>
  </r>
  <r>
    <d v="2022-08-10T00:00:00"/>
    <x v="0"/>
    <n v="406.05"/>
    <x v="0"/>
  </r>
  <r>
    <d v="2022-04-24T00:00:00"/>
    <x v="3"/>
    <n v="2269.4899999999998"/>
    <x v="0"/>
  </r>
  <r>
    <d v="2021-11-09T00:00:00"/>
    <x v="0"/>
    <n v="1479.29"/>
    <x v="0"/>
  </r>
  <r>
    <d v="2022-07-17T00:00:00"/>
    <x v="4"/>
    <n v="1107.46"/>
    <x v="0"/>
  </r>
  <r>
    <d v="2021-11-19T00:00:00"/>
    <x v="0"/>
    <n v="2988.54"/>
    <x v="0"/>
  </r>
  <r>
    <d v="2022-01-28T00:00:00"/>
    <x v="0"/>
    <n v="2413.61"/>
    <x v="0"/>
  </r>
  <r>
    <d v="2021-11-11T00:00:00"/>
    <x v="0"/>
    <n v="2516.2399999999998"/>
    <x v="0"/>
  </r>
  <r>
    <d v="2022-04-16T00:00:00"/>
    <x v="4"/>
    <n v="474.69"/>
    <x v="0"/>
  </r>
  <r>
    <d v="2021-07-20T00:00:00"/>
    <x v="1"/>
    <n v="2476.9899999999998"/>
    <x v="0"/>
  </r>
  <r>
    <d v="2022-03-28T00:00:00"/>
    <x v="2"/>
    <n v="167.08"/>
    <x v="0"/>
  </r>
  <r>
    <d v="2022-04-28T00:00:00"/>
    <x v="2"/>
    <n v="2403.7800000000002"/>
    <x v="0"/>
  </r>
  <r>
    <d v="2022-05-07T00:00:00"/>
    <x v="0"/>
    <n v="939.06"/>
    <x v="0"/>
  </r>
  <r>
    <d v="2022-04-28T00:00:00"/>
    <x v="1"/>
    <n v="1573.54"/>
    <x v="0"/>
  </r>
  <r>
    <d v="2021-06-02T00:00:00"/>
    <x v="0"/>
    <n v="283.89999999999998"/>
    <x v="0"/>
  </r>
  <r>
    <d v="2021-12-16T00:00:00"/>
    <x v="2"/>
    <n v="3822.5"/>
    <x v="0"/>
  </r>
  <r>
    <d v="2022-03-08T00:00:00"/>
    <x v="3"/>
    <n v="2327.4299999999998"/>
    <x v="0"/>
  </r>
  <r>
    <d v="2022-09-16T00:00:00"/>
    <x v="2"/>
    <n v="1434.72"/>
    <x v="0"/>
  </r>
  <r>
    <d v="2021-09-07T00:00:00"/>
    <x v="0"/>
    <n v="1640.82"/>
    <x v="0"/>
  </r>
  <r>
    <d v="2022-08-29T00:00:00"/>
    <x v="0"/>
    <n v="1230"/>
    <x v="0"/>
  </r>
  <r>
    <d v="2022-05-09T00:00:00"/>
    <x v="3"/>
    <n v="2115.31"/>
    <x v="0"/>
  </r>
  <r>
    <d v="2023-01-11T00:00:00"/>
    <x v="2"/>
    <n v="772.67"/>
    <x v="0"/>
  </r>
  <r>
    <d v="2021-06-29T00:00:00"/>
    <x v="4"/>
    <n v="870.48"/>
    <x v="0"/>
  </r>
  <r>
    <d v="2021-10-17T00:00:00"/>
    <x v="1"/>
    <n v="726.69"/>
    <x v="0"/>
  </r>
  <r>
    <d v="2021-09-14T00:00:00"/>
    <x v="0"/>
    <n v="513.26"/>
    <x v="0"/>
  </r>
  <r>
    <d v="2022-07-30T00:00:00"/>
    <x v="4"/>
    <n v="719.98"/>
    <x v="0"/>
  </r>
  <r>
    <d v="2022-11-18T00:00:00"/>
    <x v="0"/>
    <n v="2674.76"/>
    <x v="0"/>
  </r>
  <r>
    <d v="2022-06-14T00:00:00"/>
    <x v="3"/>
    <n v="1741.21"/>
    <x v="0"/>
  </r>
  <r>
    <d v="2022-05-16T00:00:00"/>
    <x v="3"/>
    <n v="2438.6"/>
    <x v="0"/>
  </r>
  <r>
    <d v="2022-11-11T00:00:00"/>
    <x v="4"/>
    <n v="279.4599999999999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6">
  <r>
    <x v="0"/>
    <x v="0"/>
    <x v="0"/>
    <x v="0"/>
    <x v="0"/>
  </r>
  <r>
    <x v="1"/>
    <x v="1"/>
    <x v="1"/>
    <x v="1"/>
    <x v="0"/>
  </r>
  <r>
    <x v="2"/>
    <x v="2"/>
    <x v="2"/>
    <x v="0"/>
    <x v="1"/>
  </r>
  <r>
    <x v="3"/>
    <x v="3"/>
    <x v="3"/>
    <x v="0"/>
    <x v="2"/>
  </r>
  <r>
    <x v="4"/>
    <x v="4"/>
    <x v="4"/>
    <x v="0"/>
    <x v="0"/>
  </r>
  <r>
    <x v="5"/>
    <x v="3"/>
    <x v="5"/>
    <x v="2"/>
    <x v="2"/>
  </r>
  <r>
    <x v="6"/>
    <x v="3"/>
    <x v="6"/>
    <x v="1"/>
    <x v="1"/>
  </r>
  <r>
    <x v="7"/>
    <x v="3"/>
    <x v="7"/>
    <x v="2"/>
    <x v="3"/>
  </r>
  <r>
    <x v="8"/>
    <x v="0"/>
    <x v="8"/>
    <x v="3"/>
    <x v="3"/>
  </r>
  <r>
    <x v="9"/>
    <x v="1"/>
    <x v="9"/>
    <x v="4"/>
    <x v="4"/>
  </r>
  <r>
    <x v="10"/>
    <x v="0"/>
    <x v="10"/>
    <x v="4"/>
    <x v="0"/>
  </r>
  <r>
    <x v="11"/>
    <x v="0"/>
    <x v="11"/>
    <x v="1"/>
    <x v="5"/>
  </r>
  <r>
    <x v="12"/>
    <x v="1"/>
    <x v="12"/>
    <x v="2"/>
    <x v="0"/>
  </r>
  <r>
    <x v="13"/>
    <x v="2"/>
    <x v="13"/>
    <x v="3"/>
    <x v="2"/>
  </r>
  <r>
    <x v="14"/>
    <x v="3"/>
    <x v="13"/>
    <x v="0"/>
    <x v="2"/>
  </r>
  <r>
    <x v="15"/>
    <x v="4"/>
    <x v="14"/>
    <x v="0"/>
    <x v="2"/>
  </r>
  <r>
    <x v="16"/>
    <x v="1"/>
    <x v="15"/>
    <x v="1"/>
    <x v="5"/>
  </r>
  <r>
    <x v="17"/>
    <x v="0"/>
    <x v="16"/>
    <x v="0"/>
    <x v="4"/>
  </r>
  <r>
    <x v="18"/>
    <x v="4"/>
    <x v="17"/>
    <x v="0"/>
    <x v="2"/>
  </r>
  <r>
    <x v="19"/>
    <x v="0"/>
    <x v="5"/>
    <x v="0"/>
    <x v="0"/>
  </r>
  <r>
    <x v="20"/>
    <x v="1"/>
    <x v="18"/>
    <x v="3"/>
    <x v="2"/>
  </r>
  <r>
    <x v="21"/>
    <x v="0"/>
    <x v="19"/>
    <x v="2"/>
    <x v="4"/>
  </r>
  <r>
    <x v="22"/>
    <x v="0"/>
    <x v="20"/>
    <x v="1"/>
    <x v="4"/>
  </r>
  <r>
    <x v="23"/>
    <x v="2"/>
    <x v="0"/>
    <x v="4"/>
    <x v="5"/>
  </r>
  <r>
    <x v="24"/>
    <x v="0"/>
    <x v="18"/>
    <x v="2"/>
    <x v="3"/>
  </r>
  <r>
    <x v="25"/>
    <x v="1"/>
    <x v="17"/>
    <x v="3"/>
    <x v="3"/>
  </r>
  <r>
    <x v="26"/>
    <x v="0"/>
    <x v="15"/>
    <x v="4"/>
    <x v="5"/>
  </r>
  <r>
    <x v="27"/>
    <x v="1"/>
    <x v="18"/>
    <x v="3"/>
    <x v="4"/>
  </r>
  <r>
    <x v="28"/>
    <x v="4"/>
    <x v="21"/>
    <x v="1"/>
    <x v="3"/>
  </r>
  <r>
    <x v="29"/>
    <x v="1"/>
    <x v="22"/>
    <x v="3"/>
    <x v="4"/>
  </r>
  <r>
    <x v="30"/>
    <x v="1"/>
    <x v="23"/>
    <x v="4"/>
    <x v="2"/>
  </r>
  <r>
    <x v="13"/>
    <x v="1"/>
    <x v="24"/>
    <x v="1"/>
    <x v="6"/>
  </r>
  <r>
    <x v="31"/>
    <x v="3"/>
    <x v="25"/>
    <x v="0"/>
    <x v="1"/>
  </r>
  <r>
    <x v="32"/>
    <x v="1"/>
    <x v="18"/>
    <x v="2"/>
    <x v="0"/>
  </r>
  <r>
    <x v="33"/>
    <x v="2"/>
    <x v="5"/>
    <x v="1"/>
    <x v="4"/>
  </r>
  <r>
    <x v="34"/>
    <x v="2"/>
    <x v="17"/>
    <x v="2"/>
    <x v="3"/>
  </r>
  <r>
    <x v="35"/>
    <x v="0"/>
    <x v="26"/>
    <x v="4"/>
    <x v="2"/>
  </r>
  <r>
    <x v="36"/>
    <x v="0"/>
    <x v="18"/>
    <x v="2"/>
    <x v="6"/>
  </r>
  <r>
    <x v="37"/>
    <x v="0"/>
    <x v="5"/>
    <x v="3"/>
    <x v="6"/>
  </r>
  <r>
    <x v="38"/>
    <x v="2"/>
    <x v="8"/>
    <x v="2"/>
    <x v="0"/>
  </r>
  <r>
    <x v="39"/>
    <x v="4"/>
    <x v="20"/>
    <x v="3"/>
    <x v="1"/>
  </r>
  <r>
    <x v="29"/>
    <x v="2"/>
    <x v="27"/>
    <x v="4"/>
    <x v="4"/>
  </r>
  <r>
    <x v="40"/>
    <x v="4"/>
    <x v="28"/>
    <x v="4"/>
    <x v="2"/>
  </r>
  <r>
    <x v="41"/>
    <x v="1"/>
    <x v="29"/>
    <x v="3"/>
    <x v="2"/>
  </r>
  <r>
    <x v="42"/>
    <x v="1"/>
    <x v="0"/>
    <x v="3"/>
    <x v="2"/>
  </r>
  <r>
    <x v="43"/>
    <x v="1"/>
    <x v="30"/>
    <x v="1"/>
    <x v="3"/>
  </r>
  <r>
    <x v="44"/>
    <x v="3"/>
    <x v="31"/>
    <x v="4"/>
    <x v="5"/>
  </r>
  <r>
    <x v="45"/>
    <x v="3"/>
    <x v="21"/>
    <x v="2"/>
    <x v="4"/>
  </r>
  <r>
    <x v="46"/>
    <x v="1"/>
    <x v="32"/>
    <x v="2"/>
    <x v="2"/>
  </r>
  <r>
    <x v="47"/>
    <x v="1"/>
    <x v="9"/>
    <x v="4"/>
    <x v="1"/>
  </r>
  <r>
    <x v="48"/>
    <x v="0"/>
    <x v="16"/>
    <x v="2"/>
    <x v="4"/>
  </r>
  <r>
    <x v="49"/>
    <x v="4"/>
    <x v="6"/>
    <x v="3"/>
    <x v="0"/>
  </r>
  <r>
    <x v="50"/>
    <x v="1"/>
    <x v="28"/>
    <x v="1"/>
    <x v="6"/>
  </r>
  <r>
    <x v="51"/>
    <x v="4"/>
    <x v="33"/>
    <x v="1"/>
    <x v="6"/>
  </r>
  <r>
    <x v="52"/>
    <x v="3"/>
    <x v="19"/>
    <x v="0"/>
    <x v="5"/>
  </r>
  <r>
    <x v="53"/>
    <x v="0"/>
    <x v="34"/>
    <x v="0"/>
    <x v="6"/>
  </r>
  <r>
    <x v="54"/>
    <x v="1"/>
    <x v="35"/>
    <x v="2"/>
    <x v="0"/>
  </r>
  <r>
    <x v="55"/>
    <x v="0"/>
    <x v="31"/>
    <x v="2"/>
    <x v="1"/>
  </r>
  <r>
    <x v="15"/>
    <x v="3"/>
    <x v="36"/>
    <x v="4"/>
    <x v="1"/>
  </r>
  <r>
    <x v="56"/>
    <x v="1"/>
    <x v="37"/>
    <x v="4"/>
    <x v="2"/>
  </r>
  <r>
    <x v="57"/>
    <x v="1"/>
    <x v="0"/>
    <x v="4"/>
    <x v="5"/>
  </r>
  <r>
    <x v="58"/>
    <x v="4"/>
    <x v="38"/>
    <x v="3"/>
    <x v="5"/>
  </r>
  <r>
    <x v="59"/>
    <x v="3"/>
    <x v="20"/>
    <x v="2"/>
    <x v="2"/>
  </r>
  <r>
    <x v="60"/>
    <x v="2"/>
    <x v="39"/>
    <x v="2"/>
    <x v="0"/>
  </r>
  <r>
    <x v="61"/>
    <x v="1"/>
    <x v="37"/>
    <x v="2"/>
    <x v="0"/>
  </r>
  <r>
    <x v="62"/>
    <x v="0"/>
    <x v="21"/>
    <x v="1"/>
    <x v="4"/>
  </r>
  <r>
    <x v="63"/>
    <x v="4"/>
    <x v="40"/>
    <x v="3"/>
    <x v="2"/>
  </r>
  <r>
    <x v="64"/>
    <x v="1"/>
    <x v="18"/>
    <x v="4"/>
    <x v="1"/>
  </r>
  <r>
    <x v="65"/>
    <x v="2"/>
    <x v="10"/>
    <x v="3"/>
    <x v="5"/>
  </r>
  <r>
    <x v="66"/>
    <x v="3"/>
    <x v="14"/>
    <x v="3"/>
    <x v="1"/>
  </r>
  <r>
    <x v="67"/>
    <x v="3"/>
    <x v="41"/>
    <x v="4"/>
    <x v="3"/>
  </r>
  <r>
    <x v="68"/>
    <x v="0"/>
    <x v="6"/>
    <x v="4"/>
    <x v="4"/>
  </r>
  <r>
    <x v="69"/>
    <x v="2"/>
    <x v="0"/>
    <x v="3"/>
    <x v="6"/>
  </r>
  <r>
    <x v="70"/>
    <x v="1"/>
    <x v="42"/>
    <x v="0"/>
    <x v="0"/>
  </r>
  <r>
    <x v="71"/>
    <x v="1"/>
    <x v="37"/>
    <x v="0"/>
    <x v="4"/>
  </r>
  <r>
    <x v="72"/>
    <x v="2"/>
    <x v="43"/>
    <x v="0"/>
    <x v="1"/>
  </r>
  <r>
    <x v="73"/>
    <x v="1"/>
    <x v="12"/>
    <x v="1"/>
    <x v="5"/>
  </r>
  <r>
    <x v="74"/>
    <x v="3"/>
    <x v="4"/>
    <x v="1"/>
    <x v="5"/>
  </r>
  <r>
    <x v="75"/>
    <x v="1"/>
    <x v="44"/>
    <x v="4"/>
    <x v="3"/>
  </r>
  <r>
    <x v="76"/>
    <x v="4"/>
    <x v="32"/>
    <x v="4"/>
    <x v="4"/>
  </r>
  <r>
    <x v="77"/>
    <x v="2"/>
    <x v="18"/>
    <x v="1"/>
    <x v="0"/>
  </r>
  <r>
    <x v="78"/>
    <x v="4"/>
    <x v="45"/>
    <x v="0"/>
    <x v="1"/>
  </r>
  <r>
    <x v="79"/>
    <x v="1"/>
    <x v="46"/>
    <x v="4"/>
    <x v="6"/>
  </r>
  <r>
    <x v="80"/>
    <x v="0"/>
    <x v="16"/>
    <x v="2"/>
    <x v="0"/>
  </r>
  <r>
    <x v="81"/>
    <x v="3"/>
    <x v="5"/>
    <x v="0"/>
    <x v="3"/>
  </r>
  <r>
    <x v="82"/>
    <x v="1"/>
    <x v="47"/>
    <x v="1"/>
    <x v="1"/>
  </r>
  <r>
    <x v="83"/>
    <x v="2"/>
    <x v="19"/>
    <x v="0"/>
    <x v="1"/>
  </r>
  <r>
    <x v="84"/>
    <x v="0"/>
    <x v="32"/>
    <x v="0"/>
    <x v="5"/>
  </r>
  <r>
    <x v="85"/>
    <x v="3"/>
    <x v="9"/>
    <x v="4"/>
    <x v="2"/>
  </r>
  <r>
    <x v="46"/>
    <x v="0"/>
    <x v="13"/>
    <x v="2"/>
    <x v="0"/>
  </r>
  <r>
    <x v="15"/>
    <x v="1"/>
    <x v="48"/>
    <x v="0"/>
    <x v="5"/>
  </r>
  <r>
    <x v="86"/>
    <x v="4"/>
    <x v="2"/>
    <x v="4"/>
    <x v="5"/>
  </r>
  <r>
    <x v="87"/>
    <x v="0"/>
    <x v="24"/>
    <x v="4"/>
    <x v="0"/>
  </r>
  <r>
    <x v="88"/>
    <x v="0"/>
    <x v="49"/>
    <x v="3"/>
    <x v="6"/>
  </r>
  <r>
    <x v="89"/>
    <x v="1"/>
    <x v="50"/>
    <x v="2"/>
    <x v="4"/>
  </r>
  <r>
    <x v="90"/>
    <x v="4"/>
    <x v="40"/>
    <x v="4"/>
    <x v="5"/>
  </r>
  <r>
    <x v="6"/>
    <x v="3"/>
    <x v="16"/>
    <x v="4"/>
    <x v="3"/>
  </r>
  <r>
    <x v="91"/>
    <x v="3"/>
    <x v="14"/>
    <x v="3"/>
    <x v="2"/>
  </r>
  <r>
    <x v="92"/>
    <x v="2"/>
    <x v="3"/>
    <x v="1"/>
    <x v="0"/>
  </r>
  <r>
    <x v="93"/>
    <x v="2"/>
    <x v="5"/>
    <x v="3"/>
    <x v="0"/>
  </r>
  <r>
    <x v="94"/>
    <x v="3"/>
    <x v="6"/>
    <x v="1"/>
    <x v="5"/>
  </r>
  <r>
    <x v="95"/>
    <x v="0"/>
    <x v="5"/>
    <x v="2"/>
    <x v="2"/>
  </r>
  <r>
    <x v="96"/>
    <x v="0"/>
    <x v="51"/>
    <x v="2"/>
    <x v="5"/>
  </r>
  <r>
    <x v="97"/>
    <x v="3"/>
    <x v="52"/>
    <x v="0"/>
    <x v="3"/>
  </r>
  <r>
    <x v="98"/>
    <x v="3"/>
    <x v="53"/>
    <x v="3"/>
    <x v="3"/>
  </r>
  <r>
    <x v="99"/>
    <x v="1"/>
    <x v="54"/>
    <x v="0"/>
    <x v="3"/>
  </r>
  <r>
    <x v="100"/>
    <x v="1"/>
    <x v="17"/>
    <x v="0"/>
    <x v="5"/>
  </r>
  <r>
    <x v="101"/>
    <x v="0"/>
    <x v="55"/>
    <x v="2"/>
    <x v="5"/>
  </r>
  <r>
    <x v="102"/>
    <x v="3"/>
    <x v="12"/>
    <x v="3"/>
    <x v="3"/>
  </r>
  <r>
    <x v="103"/>
    <x v="0"/>
    <x v="3"/>
    <x v="4"/>
    <x v="6"/>
  </r>
  <r>
    <x v="43"/>
    <x v="3"/>
    <x v="0"/>
    <x v="4"/>
    <x v="1"/>
  </r>
  <r>
    <x v="104"/>
    <x v="2"/>
    <x v="1"/>
    <x v="1"/>
    <x v="0"/>
  </r>
  <r>
    <x v="105"/>
    <x v="0"/>
    <x v="9"/>
    <x v="4"/>
    <x v="3"/>
  </r>
  <r>
    <x v="106"/>
    <x v="0"/>
    <x v="32"/>
    <x v="1"/>
    <x v="1"/>
  </r>
  <r>
    <x v="52"/>
    <x v="3"/>
    <x v="5"/>
    <x v="4"/>
    <x v="4"/>
  </r>
  <r>
    <x v="107"/>
    <x v="3"/>
    <x v="28"/>
    <x v="3"/>
    <x v="0"/>
  </r>
  <r>
    <x v="108"/>
    <x v="4"/>
    <x v="20"/>
    <x v="0"/>
    <x v="5"/>
  </r>
  <r>
    <x v="109"/>
    <x v="0"/>
    <x v="31"/>
    <x v="0"/>
    <x v="0"/>
  </r>
  <r>
    <x v="110"/>
    <x v="1"/>
    <x v="48"/>
    <x v="0"/>
    <x v="2"/>
  </r>
  <r>
    <x v="111"/>
    <x v="3"/>
    <x v="27"/>
    <x v="0"/>
    <x v="0"/>
  </r>
  <r>
    <x v="112"/>
    <x v="1"/>
    <x v="11"/>
    <x v="0"/>
    <x v="4"/>
  </r>
  <r>
    <x v="113"/>
    <x v="3"/>
    <x v="2"/>
    <x v="3"/>
    <x v="2"/>
  </r>
  <r>
    <x v="114"/>
    <x v="1"/>
    <x v="56"/>
    <x v="1"/>
    <x v="0"/>
  </r>
  <r>
    <x v="115"/>
    <x v="3"/>
    <x v="3"/>
    <x v="3"/>
    <x v="0"/>
  </r>
  <r>
    <x v="116"/>
    <x v="3"/>
    <x v="2"/>
    <x v="4"/>
    <x v="6"/>
  </r>
  <r>
    <x v="117"/>
    <x v="4"/>
    <x v="57"/>
    <x v="1"/>
    <x v="2"/>
  </r>
  <r>
    <x v="118"/>
    <x v="2"/>
    <x v="39"/>
    <x v="0"/>
    <x v="2"/>
  </r>
  <r>
    <x v="119"/>
    <x v="2"/>
    <x v="41"/>
    <x v="2"/>
    <x v="5"/>
  </r>
  <r>
    <x v="120"/>
    <x v="1"/>
    <x v="9"/>
    <x v="0"/>
    <x v="2"/>
  </r>
  <r>
    <x v="121"/>
    <x v="0"/>
    <x v="0"/>
    <x v="3"/>
    <x v="2"/>
  </r>
  <r>
    <x v="122"/>
    <x v="3"/>
    <x v="2"/>
    <x v="4"/>
    <x v="5"/>
  </r>
  <r>
    <x v="123"/>
    <x v="3"/>
    <x v="58"/>
    <x v="2"/>
    <x v="5"/>
  </r>
  <r>
    <x v="124"/>
    <x v="0"/>
    <x v="58"/>
    <x v="4"/>
    <x v="3"/>
  </r>
  <r>
    <x v="125"/>
    <x v="2"/>
    <x v="59"/>
    <x v="1"/>
    <x v="2"/>
  </r>
  <r>
    <x v="126"/>
    <x v="4"/>
    <x v="4"/>
    <x v="3"/>
    <x v="1"/>
  </r>
  <r>
    <x v="76"/>
    <x v="2"/>
    <x v="57"/>
    <x v="4"/>
    <x v="0"/>
  </r>
  <r>
    <x v="127"/>
    <x v="1"/>
    <x v="49"/>
    <x v="1"/>
    <x v="0"/>
  </r>
  <r>
    <x v="128"/>
    <x v="3"/>
    <x v="10"/>
    <x v="0"/>
    <x v="1"/>
  </r>
  <r>
    <x v="34"/>
    <x v="3"/>
    <x v="28"/>
    <x v="3"/>
    <x v="5"/>
  </r>
  <r>
    <x v="129"/>
    <x v="0"/>
    <x v="58"/>
    <x v="2"/>
    <x v="0"/>
  </r>
  <r>
    <x v="130"/>
    <x v="4"/>
    <x v="41"/>
    <x v="1"/>
    <x v="6"/>
  </r>
  <r>
    <x v="131"/>
    <x v="1"/>
    <x v="53"/>
    <x v="4"/>
    <x v="5"/>
  </r>
  <r>
    <x v="132"/>
    <x v="4"/>
    <x v="5"/>
    <x v="3"/>
    <x v="6"/>
  </r>
  <r>
    <x v="133"/>
    <x v="2"/>
    <x v="16"/>
    <x v="0"/>
    <x v="3"/>
  </r>
  <r>
    <x v="134"/>
    <x v="3"/>
    <x v="32"/>
    <x v="1"/>
    <x v="1"/>
  </r>
  <r>
    <x v="135"/>
    <x v="1"/>
    <x v="10"/>
    <x v="1"/>
    <x v="2"/>
  </r>
  <r>
    <x v="40"/>
    <x v="3"/>
    <x v="7"/>
    <x v="4"/>
    <x v="3"/>
  </r>
  <r>
    <x v="136"/>
    <x v="3"/>
    <x v="45"/>
    <x v="2"/>
    <x v="0"/>
  </r>
  <r>
    <x v="137"/>
    <x v="3"/>
    <x v="28"/>
    <x v="4"/>
    <x v="6"/>
  </r>
  <r>
    <x v="138"/>
    <x v="0"/>
    <x v="46"/>
    <x v="1"/>
    <x v="3"/>
  </r>
  <r>
    <x v="139"/>
    <x v="1"/>
    <x v="4"/>
    <x v="4"/>
    <x v="1"/>
  </r>
  <r>
    <x v="140"/>
    <x v="4"/>
    <x v="60"/>
    <x v="0"/>
    <x v="4"/>
  </r>
  <r>
    <x v="41"/>
    <x v="1"/>
    <x v="45"/>
    <x v="3"/>
    <x v="0"/>
  </r>
  <r>
    <x v="141"/>
    <x v="3"/>
    <x v="39"/>
    <x v="3"/>
    <x v="1"/>
  </r>
  <r>
    <x v="142"/>
    <x v="1"/>
    <x v="10"/>
    <x v="0"/>
    <x v="6"/>
  </r>
  <r>
    <x v="143"/>
    <x v="0"/>
    <x v="57"/>
    <x v="1"/>
    <x v="6"/>
  </r>
  <r>
    <x v="144"/>
    <x v="0"/>
    <x v="33"/>
    <x v="4"/>
    <x v="4"/>
  </r>
  <r>
    <x v="145"/>
    <x v="4"/>
    <x v="14"/>
    <x v="2"/>
    <x v="6"/>
  </r>
  <r>
    <x v="146"/>
    <x v="4"/>
    <x v="3"/>
    <x v="1"/>
    <x v="5"/>
  </r>
  <r>
    <x v="147"/>
    <x v="1"/>
    <x v="29"/>
    <x v="3"/>
    <x v="5"/>
  </r>
  <r>
    <x v="148"/>
    <x v="1"/>
    <x v="24"/>
    <x v="4"/>
    <x v="0"/>
  </r>
  <r>
    <x v="149"/>
    <x v="3"/>
    <x v="60"/>
    <x v="3"/>
    <x v="1"/>
  </r>
  <r>
    <x v="150"/>
    <x v="1"/>
    <x v="2"/>
    <x v="3"/>
    <x v="3"/>
  </r>
  <r>
    <x v="151"/>
    <x v="1"/>
    <x v="2"/>
    <x v="0"/>
    <x v="2"/>
  </r>
  <r>
    <x v="152"/>
    <x v="1"/>
    <x v="18"/>
    <x v="2"/>
    <x v="6"/>
  </r>
  <r>
    <x v="153"/>
    <x v="1"/>
    <x v="33"/>
    <x v="4"/>
    <x v="5"/>
  </r>
  <r>
    <x v="154"/>
    <x v="1"/>
    <x v="31"/>
    <x v="2"/>
    <x v="5"/>
  </r>
  <r>
    <x v="155"/>
    <x v="4"/>
    <x v="0"/>
    <x v="1"/>
    <x v="0"/>
  </r>
  <r>
    <x v="156"/>
    <x v="4"/>
    <x v="36"/>
    <x v="3"/>
    <x v="5"/>
  </r>
  <r>
    <x v="157"/>
    <x v="0"/>
    <x v="7"/>
    <x v="3"/>
    <x v="5"/>
  </r>
  <r>
    <x v="158"/>
    <x v="4"/>
    <x v="14"/>
    <x v="0"/>
    <x v="4"/>
  </r>
  <r>
    <x v="159"/>
    <x v="1"/>
    <x v="61"/>
    <x v="4"/>
    <x v="0"/>
  </r>
  <r>
    <x v="160"/>
    <x v="3"/>
    <x v="2"/>
    <x v="2"/>
    <x v="5"/>
  </r>
  <r>
    <x v="161"/>
    <x v="1"/>
    <x v="23"/>
    <x v="0"/>
    <x v="1"/>
  </r>
  <r>
    <x v="6"/>
    <x v="3"/>
    <x v="62"/>
    <x v="0"/>
    <x v="1"/>
  </r>
  <r>
    <x v="162"/>
    <x v="1"/>
    <x v="43"/>
    <x v="0"/>
    <x v="5"/>
  </r>
  <r>
    <x v="163"/>
    <x v="3"/>
    <x v="63"/>
    <x v="2"/>
    <x v="3"/>
  </r>
  <r>
    <x v="139"/>
    <x v="3"/>
    <x v="31"/>
    <x v="1"/>
    <x v="2"/>
  </r>
  <r>
    <x v="164"/>
    <x v="3"/>
    <x v="39"/>
    <x v="4"/>
    <x v="4"/>
  </r>
  <r>
    <x v="165"/>
    <x v="4"/>
    <x v="64"/>
    <x v="4"/>
    <x v="2"/>
  </r>
  <r>
    <x v="58"/>
    <x v="0"/>
    <x v="63"/>
    <x v="3"/>
    <x v="6"/>
  </r>
  <r>
    <x v="166"/>
    <x v="1"/>
    <x v="59"/>
    <x v="4"/>
    <x v="4"/>
  </r>
  <r>
    <x v="167"/>
    <x v="3"/>
    <x v="60"/>
    <x v="0"/>
    <x v="4"/>
  </r>
  <r>
    <x v="168"/>
    <x v="3"/>
    <x v="43"/>
    <x v="4"/>
    <x v="4"/>
  </r>
  <r>
    <x v="169"/>
    <x v="4"/>
    <x v="3"/>
    <x v="2"/>
    <x v="0"/>
  </r>
  <r>
    <x v="170"/>
    <x v="0"/>
    <x v="4"/>
    <x v="0"/>
    <x v="1"/>
  </r>
  <r>
    <x v="171"/>
    <x v="4"/>
    <x v="60"/>
    <x v="1"/>
    <x v="3"/>
  </r>
  <r>
    <x v="172"/>
    <x v="4"/>
    <x v="3"/>
    <x v="3"/>
    <x v="6"/>
  </r>
  <r>
    <x v="133"/>
    <x v="3"/>
    <x v="65"/>
    <x v="3"/>
    <x v="0"/>
  </r>
  <r>
    <x v="173"/>
    <x v="3"/>
    <x v="14"/>
    <x v="1"/>
    <x v="1"/>
  </r>
  <r>
    <x v="84"/>
    <x v="0"/>
    <x v="14"/>
    <x v="0"/>
    <x v="5"/>
  </r>
  <r>
    <x v="104"/>
    <x v="3"/>
    <x v="9"/>
    <x v="3"/>
    <x v="1"/>
  </r>
  <r>
    <x v="174"/>
    <x v="1"/>
    <x v="0"/>
    <x v="3"/>
    <x v="3"/>
  </r>
  <r>
    <x v="175"/>
    <x v="0"/>
    <x v="14"/>
    <x v="2"/>
    <x v="6"/>
  </r>
  <r>
    <x v="176"/>
    <x v="3"/>
    <x v="11"/>
    <x v="2"/>
    <x v="2"/>
  </r>
  <r>
    <x v="177"/>
    <x v="3"/>
    <x v="3"/>
    <x v="4"/>
    <x v="6"/>
  </r>
  <r>
    <x v="178"/>
    <x v="1"/>
    <x v="17"/>
    <x v="3"/>
    <x v="3"/>
  </r>
  <r>
    <x v="179"/>
    <x v="0"/>
    <x v="24"/>
    <x v="4"/>
    <x v="3"/>
  </r>
  <r>
    <x v="180"/>
    <x v="3"/>
    <x v="24"/>
    <x v="1"/>
    <x v="1"/>
  </r>
  <r>
    <x v="181"/>
    <x v="4"/>
    <x v="66"/>
    <x v="4"/>
    <x v="5"/>
  </r>
  <r>
    <x v="182"/>
    <x v="2"/>
    <x v="67"/>
    <x v="1"/>
    <x v="6"/>
  </r>
  <r>
    <x v="183"/>
    <x v="4"/>
    <x v="61"/>
    <x v="2"/>
    <x v="6"/>
  </r>
  <r>
    <x v="138"/>
    <x v="3"/>
    <x v="66"/>
    <x v="0"/>
    <x v="0"/>
  </r>
  <r>
    <x v="184"/>
    <x v="3"/>
    <x v="16"/>
    <x v="0"/>
    <x v="0"/>
  </r>
  <r>
    <x v="185"/>
    <x v="3"/>
    <x v="9"/>
    <x v="1"/>
    <x v="6"/>
  </r>
  <r>
    <x v="186"/>
    <x v="3"/>
    <x v="1"/>
    <x v="0"/>
    <x v="6"/>
  </r>
  <r>
    <x v="187"/>
    <x v="0"/>
    <x v="68"/>
    <x v="4"/>
    <x v="0"/>
  </r>
  <r>
    <x v="49"/>
    <x v="4"/>
    <x v="0"/>
    <x v="3"/>
    <x v="5"/>
  </r>
  <r>
    <x v="188"/>
    <x v="3"/>
    <x v="58"/>
    <x v="1"/>
    <x v="2"/>
  </r>
  <r>
    <x v="189"/>
    <x v="3"/>
    <x v="18"/>
    <x v="2"/>
    <x v="4"/>
  </r>
  <r>
    <x v="114"/>
    <x v="3"/>
    <x v="49"/>
    <x v="0"/>
    <x v="1"/>
  </r>
  <r>
    <x v="190"/>
    <x v="0"/>
    <x v="58"/>
    <x v="2"/>
    <x v="0"/>
  </r>
  <r>
    <x v="191"/>
    <x v="1"/>
    <x v="27"/>
    <x v="4"/>
    <x v="1"/>
  </r>
  <r>
    <x v="78"/>
    <x v="3"/>
    <x v="41"/>
    <x v="3"/>
    <x v="0"/>
  </r>
  <r>
    <x v="192"/>
    <x v="3"/>
    <x v="31"/>
    <x v="2"/>
    <x v="4"/>
  </r>
  <r>
    <x v="193"/>
    <x v="0"/>
    <x v="43"/>
    <x v="1"/>
    <x v="2"/>
  </r>
  <r>
    <x v="194"/>
    <x v="1"/>
    <x v="33"/>
    <x v="2"/>
    <x v="3"/>
  </r>
  <r>
    <x v="195"/>
    <x v="3"/>
    <x v="3"/>
    <x v="2"/>
    <x v="6"/>
  </r>
  <r>
    <x v="183"/>
    <x v="1"/>
    <x v="19"/>
    <x v="4"/>
    <x v="4"/>
  </r>
  <r>
    <x v="196"/>
    <x v="2"/>
    <x v="14"/>
    <x v="2"/>
    <x v="0"/>
  </r>
  <r>
    <x v="197"/>
    <x v="1"/>
    <x v="61"/>
    <x v="4"/>
    <x v="3"/>
  </r>
  <r>
    <x v="198"/>
    <x v="0"/>
    <x v="31"/>
    <x v="3"/>
    <x v="4"/>
  </r>
  <r>
    <x v="199"/>
    <x v="1"/>
    <x v="7"/>
    <x v="2"/>
    <x v="4"/>
  </r>
  <r>
    <x v="200"/>
    <x v="3"/>
    <x v="43"/>
    <x v="3"/>
    <x v="5"/>
  </r>
  <r>
    <x v="201"/>
    <x v="0"/>
    <x v="37"/>
    <x v="2"/>
    <x v="5"/>
  </r>
  <r>
    <x v="202"/>
    <x v="3"/>
    <x v="58"/>
    <x v="4"/>
    <x v="6"/>
  </r>
  <r>
    <x v="203"/>
    <x v="2"/>
    <x v="20"/>
    <x v="0"/>
    <x v="0"/>
  </r>
  <r>
    <x v="204"/>
    <x v="1"/>
    <x v="43"/>
    <x v="4"/>
    <x v="3"/>
  </r>
  <r>
    <x v="205"/>
    <x v="3"/>
    <x v="50"/>
    <x v="4"/>
    <x v="3"/>
  </r>
  <r>
    <x v="29"/>
    <x v="1"/>
    <x v="0"/>
    <x v="4"/>
    <x v="0"/>
  </r>
  <r>
    <x v="15"/>
    <x v="3"/>
    <x v="45"/>
    <x v="1"/>
    <x v="1"/>
  </r>
  <r>
    <x v="206"/>
    <x v="3"/>
    <x v="1"/>
    <x v="3"/>
    <x v="4"/>
  </r>
  <r>
    <x v="207"/>
    <x v="0"/>
    <x v="69"/>
    <x v="0"/>
    <x v="0"/>
  </r>
  <r>
    <x v="208"/>
    <x v="3"/>
    <x v="55"/>
    <x v="4"/>
    <x v="3"/>
  </r>
  <r>
    <x v="209"/>
    <x v="3"/>
    <x v="7"/>
    <x v="3"/>
    <x v="5"/>
  </r>
  <r>
    <x v="210"/>
    <x v="4"/>
    <x v="2"/>
    <x v="4"/>
    <x v="1"/>
  </r>
  <r>
    <x v="211"/>
    <x v="1"/>
    <x v="21"/>
    <x v="3"/>
    <x v="1"/>
  </r>
  <r>
    <x v="212"/>
    <x v="0"/>
    <x v="2"/>
    <x v="0"/>
    <x v="0"/>
  </r>
  <r>
    <x v="213"/>
    <x v="1"/>
    <x v="45"/>
    <x v="4"/>
    <x v="5"/>
  </r>
  <r>
    <x v="214"/>
    <x v="3"/>
    <x v="67"/>
    <x v="4"/>
    <x v="2"/>
  </r>
  <r>
    <x v="215"/>
    <x v="4"/>
    <x v="45"/>
    <x v="4"/>
    <x v="4"/>
  </r>
  <r>
    <x v="216"/>
    <x v="3"/>
    <x v="39"/>
    <x v="0"/>
    <x v="6"/>
  </r>
  <r>
    <x v="217"/>
    <x v="2"/>
    <x v="21"/>
    <x v="4"/>
    <x v="5"/>
  </r>
  <r>
    <x v="139"/>
    <x v="4"/>
    <x v="35"/>
    <x v="2"/>
    <x v="6"/>
  </r>
  <r>
    <x v="218"/>
    <x v="2"/>
    <x v="33"/>
    <x v="1"/>
    <x v="6"/>
  </r>
  <r>
    <x v="15"/>
    <x v="1"/>
    <x v="58"/>
    <x v="2"/>
    <x v="3"/>
  </r>
  <r>
    <x v="219"/>
    <x v="1"/>
    <x v="8"/>
    <x v="3"/>
    <x v="2"/>
  </r>
  <r>
    <x v="179"/>
    <x v="1"/>
    <x v="14"/>
    <x v="2"/>
    <x v="3"/>
  </r>
  <r>
    <x v="220"/>
    <x v="1"/>
    <x v="33"/>
    <x v="2"/>
    <x v="2"/>
  </r>
  <r>
    <x v="221"/>
    <x v="2"/>
    <x v="7"/>
    <x v="4"/>
    <x v="0"/>
  </r>
  <r>
    <x v="222"/>
    <x v="0"/>
    <x v="24"/>
    <x v="2"/>
    <x v="1"/>
  </r>
  <r>
    <x v="167"/>
    <x v="1"/>
    <x v="3"/>
    <x v="3"/>
    <x v="4"/>
  </r>
  <r>
    <x v="223"/>
    <x v="2"/>
    <x v="16"/>
    <x v="4"/>
    <x v="2"/>
  </r>
  <r>
    <x v="224"/>
    <x v="2"/>
    <x v="3"/>
    <x v="4"/>
    <x v="2"/>
  </r>
  <r>
    <x v="225"/>
    <x v="0"/>
    <x v="17"/>
    <x v="4"/>
    <x v="3"/>
  </r>
  <r>
    <x v="226"/>
    <x v="4"/>
    <x v="31"/>
    <x v="3"/>
    <x v="1"/>
  </r>
  <r>
    <x v="227"/>
    <x v="3"/>
    <x v="45"/>
    <x v="1"/>
    <x v="2"/>
  </r>
  <r>
    <x v="228"/>
    <x v="1"/>
    <x v="1"/>
    <x v="3"/>
    <x v="4"/>
  </r>
  <r>
    <x v="130"/>
    <x v="3"/>
    <x v="55"/>
    <x v="1"/>
    <x v="4"/>
  </r>
  <r>
    <x v="229"/>
    <x v="3"/>
    <x v="35"/>
    <x v="0"/>
    <x v="0"/>
  </r>
  <r>
    <x v="230"/>
    <x v="4"/>
    <x v="27"/>
    <x v="4"/>
    <x v="6"/>
  </r>
  <r>
    <x v="231"/>
    <x v="1"/>
    <x v="8"/>
    <x v="4"/>
    <x v="4"/>
  </r>
  <r>
    <x v="232"/>
    <x v="3"/>
    <x v="18"/>
    <x v="4"/>
    <x v="5"/>
  </r>
  <r>
    <x v="233"/>
    <x v="0"/>
    <x v="35"/>
    <x v="0"/>
    <x v="5"/>
  </r>
  <r>
    <x v="234"/>
    <x v="1"/>
    <x v="1"/>
    <x v="0"/>
    <x v="5"/>
  </r>
  <r>
    <x v="235"/>
    <x v="3"/>
    <x v="31"/>
    <x v="4"/>
    <x v="6"/>
  </r>
  <r>
    <x v="18"/>
    <x v="4"/>
    <x v="5"/>
    <x v="1"/>
    <x v="1"/>
  </r>
  <r>
    <x v="236"/>
    <x v="3"/>
    <x v="70"/>
    <x v="1"/>
    <x v="6"/>
  </r>
  <r>
    <x v="237"/>
    <x v="4"/>
    <x v="33"/>
    <x v="0"/>
    <x v="3"/>
  </r>
  <r>
    <x v="238"/>
    <x v="0"/>
    <x v="45"/>
    <x v="2"/>
    <x v="4"/>
  </r>
  <r>
    <x v="181"/>
    <x v="2"/>
    <x v="13"/>
    <x v="4"/>
    <x v="0"/>
  </r>
  <r>
    <x v="239"/>
    <x v="1"/>
    <x v="36"/>
    <x v="3"/>
    <x v="1"/>
  </r>
  <r>
    <x v="240"/>
    <x v="3"/>
    <x v="29"/>
    <x v="3"/>
    <x v="6"/>
  </r>
  <r>
    <x v="241"/>
    <x v="3"/>
    <x v="18"/>
    <x v="3"/>
    <x v="1"/>
  </r>
  <r>
    <x v="206"/>
    <x v="1"/>
    <x v="23"/>
    <x v="0"/>
    <x v="1"/>
  </r>
  <r>
    <x v="242"/>
    <x v="2"/>
    <x v="8"/>
    <x v="0"/>
    <x v="0"/>
  </r>
  <r>
    <x v="243"/>
    <x v="0"/>
    <x v="0"/>
    <x v="4"/>
    <x v="2"/>
  </r>
  <r>
    <x v="145"/>
    <x v="0"/>
    <x v="56"/>
    <x v="0"/>
    <x v="2"/>
  </r>
  <r>
    <x v="244"/>
    <x v="4"/>
    <x v="62"/>
    <x v="2"/>
    <x v="6"/>
  </r>
  <r>
    <x v="245"/>
    <x v="1"/>
    <x v="10"/>
    <x v="4"/>
    <x v="0"/>
  </r>
  <r>
    <x v="246"/>
    <x v="1"/>
    <x v="0"/>
    <x v="1"/>
    <x v="5"/>
  </r>
  <r>
    <x v="247"/>
    <x v="4"/>
    <x v="48"/>
    <x v="3"/>
    <x v="0"/>
  </r>
  <r>
    <x v="248"/>
    <x v="3"/>
    <x v="3"/>
    <x v="4"/>
    <x v="4"/>
  </r>
  <r>
    <x v="232"/>
    <x v="3"/>
    <x v="12"/>
    <x v="4"/>
    <x v="2"/>
  </r>
  <r>
    <x v="249"/>
    <x v="1"/>
    <x v="22"/>
    <x v="1"/>
    <x v="0"/>
  </r>
  <r>
    <x v="121"/>
    <x v="4"/>
    <x v="3"/>
    <x v="4"/>
    <x v="1"/>
  </r>
  <r>
    <x v="250"/>
    <x v="0"/>
    <x v="41"/>
    <x v="4"/>
    <x v="6"/>
  </r>
  <r>
    <x v="251"/>
    <x v="1"/>
    <x v="41"/>
    <x v="3"/>
    <x v="2"/>
  </r>
  <r>
    <x v="252"/>
    <x v="1"/>
    <x v="20"/>
    <x v="2"/>
    <x v="5"/>
  </r>
  <r>
    <x v="12"/>
    <x v="2"/>
    <x v="1"/>
    <x v="4"/>
    <x v="6"/>
  </r>
  <r>
    <x v="32"/>
    <x v="3"/>
    <x v="24"/>
    <x v="4"/>
    <x v="5"/>
  </r>
  <r>
    <x v="92"/>
    <x v="4"/>
    <x v="14"/>
    <x v="2"/>
    <x v="3"/>
  </r>
  <r>
    <x v="51"/>
    <x v="3"/>
    <x v="50"/>
    <x v="2"/>
    <x v="0"/>
  </r>
  <r>
    <x v="253"/>
    <x v="0"/>
    <x v="31"/>
    <x v="3"/>
    <x v="3"/>
  </r>
  <r>
    <x v="93"/>
    <x v="1"/>
    <x v="68"/>
    <x v="3"/>
    <x v="5"/>
  </r>
  <r>
    <x v="191"/>
    <x v="0"/>
    <x v="16"/>
    <x v="0"/>
    <x v="4"/>
  </r>
  <r>
    <x v="254"/>
    <x v="2"/>
    <x v="65"/>
    <x v="2"/>
    <x v="6"/>
  </r>
  <r>
    <x v="255"/>
    <x v="1"/>
    <x v="45"/>
    <x v="2"/>
    <x v="1"/>
  </r>
  <r>
    <x v="256"/>
    <x v="2"/>
    <x v="18"/>
    <x v="1"/>
    <x v="0"/>
  </r>
  <r>
    <x v="257"/>
    <x v="4"/>
    <x v="43"/>
    <x v="2"/>
    <x v="4"/>
  </r>
  <r>
    <x v="160"/>
    <x v="4"/>
    <x v="2"/>
    <x v="3"/>
    <x v="5"/>
  </r>
  <r>
    <x v="16"/>
    <x v="1"/>
    <x v="17"/>
    <x v="0"/>
    <x v="2"/>
  </r>
  <r>
    <x v="258"/>
    <x v="3"/>
    <x v="34"/>
    <x v="2"/>
    <x v="0"/>
  </r>
  <r>
    <x v="259"/>
    <x v="1"/>
    <x v="19"/>
    <x v="4"/>
    <x v="5"/>
  </r>
  <r>
    <x v="116"/>
    <x v="1"/>
    <x v="45"/>
    <x v="0"/>
    <x v="0"/>
  </r>
  <r>
    <x v="260"/>
    <x v="2"/>
    <x v="17"/>
    <x v="2"/>
    <x v="4"/>
  </r>
  <r>
    <x v="261"/>
    <x v="2"/>
    <x v="2"/>
    <x v="1"/>
    <x v="4"/>
  </r>
  <r>
    <x v="262"/>
    <x v="3"/>
    <x v="33"/>
    <x v="0"/>
    <x v="6"/>
  </r>
  <r>
    <x v="263"/>
    <x v="2"/>
    <x v="54"/>
    <x v="1"/>
    <x v="5"/>
  </r>
  <r>
    <x v="264"/>
    <x v="3"/>
    <x v="15"/>
    <x v="0"/>
    <x v="0"/>
  </r>
  <r>
    <x v="265"/>
    <x v="0"/>
    <x v="58"/>
    <x v="1"/>
    <x v="6"/>
  </r>
  <r>
    <x v="266"/>
    <x v="3"/>
    <x v="0"/>
    <x v="0"/>
    <x v="6"/>
  </r>
  <r>
    <x v="192"/>
    <x v="3"/>
    <x v="5"/>
    <x v="3"/>
    <x v="5"/>
  </r>
  <r>
    <x v="267"/>
    <x v="3"/>
    <x v="33"/>
    <x v="0"/>
    <x v="3"/>
  </r>
  <r>
    <x v="268"/>
    <x v="4"/>
    <x v="9"/>
    <x v="2"/>
    <x v="6"/>
  </r>
  <r>
    <x v="269"/>
    <x v="1"/>
    <x v="46"/>
    <x v="1"/>
    <x v="1"/>
  </r>
  <r>
    <x v="270"/>
    <x v="2"/>
    <x v="45"/>
    <x v="2"/>
    <x v="3"/>
  </r>
  <r>
    <x v="271"/>
    <x v="0"/>
    <x v="0"/>
    <x v="2"/>
    <x v="1"/>
  </r>
  <r>
    <x v="272"/>
    <x v="2"/>
    <x v="3"/>
    <x v="0"/>
    <x v="4"/>
  </r>
  <r>
    <x v="215"/>
    <x v="4"/>
    <x v="37"/>
    <x v="4"/>
    <x v="2"/>
  </r>
  <r>
    <x v="273"/>
    <x v="2"/>
    <x v="44"/>
    <x v="3"/>
    <x v="0"/>
  </r>
  <r>
    <x v="274"/>
    <x v="1"/>
    <x v="62"/>
    <x v="2"/>
    <x v="0"/>
  </r>
  <r>
    <x v="275"/>
    <x v="0"/>
    <x v="19"/>
    <x v="2"/>
    <x v="5"/>
  </r>
  <r>
    <x v="276"/>
    <x v="0"/>
    <x v="61"/>
    <x v="2"/>
    <x v="6"/>
  </r>
  <r>
    <x v="277"/>
    <x v="1"/>
    <x v="45"/>
    <x v="0"/>
    <x v="0"/>
  </r>
  <r>
    <x v="278"/>
    <x v="2"/>
    <x v="44"/>
    <x v="0"/>
    <x v="1"/>
  </r>
  <r>
    <x v="279"/>
    <x v="2"/>
    <x v="37"/>
    <x v="2"/>
    <x v="1"/>
  </r>
  <r>
    <x v="280"/>
    <x v="0"/>
    <x v="5"/>
    <x v="3"/>
    <x v="0"/>
  </r>
  <r>
    <x v="251"/>
    <x v="1"/>
    <x v="71"/>
    <x v="2"/>
    <x v="4"/>
  </r>
  <r>
    <x v="281"/>
    <x v="0"/>
    <x v="24"/>
    <x v="2"/>
    <x v="4"/>
  </r>
  <r>
    <x v="15"/>
    <x v="2"/>
    <x v="17"/>
    <x v="4"/>
    <x v="4"/>
  </r>
  <r>
    <x v="173"/>
    <x v="1"/>
    <x v="64"/>
    <x v="3"/>
    <x v="4"/>
  </r>
  <r>
    <x v="282"/>
    <x v="0"/>
    <x v="16"/>
    <x v="1"/>
    <x v="3"/>
  </r>
  <r>
    <x v="283"/>
    <x v="3"/>
    <x v="2"/>
    <x v="0"/>
    <x v="4"/>
  </r>
  <r>
    <x v="146"/>
    <x v="1"/>
    <x v="20"/>
    <x v="1"/>
    <x v="1"/>
  </r>
  <r>
    <x v="284"/>
    <x v="0"/>
    <x v="31"/>
    <x v="1"/>
    <x v="0"/>
  </r>
  <r>
    <x v="285"/>
    <x v="3"/>
    <x v="2"/>
    <x v="3"/>
    <x v="2"/>
  </r>
  <r>
    <x v="286"/>
    <x v="1"/>
    <x v="70"/>
    <x v="1"/>
    <x v="5"/>
  </r>
  <r>
    <x v="109"/>
    <x v="1"/>
    <x v="7"/>
    <x v="0"/>
    <x v="0"/>
  </r>
  <r>
    <x v="287"/>
    <x v="1"/>
    <x v="21"/>
    <x v="3"/>
    <x v="6"/>
  </r>
  <r>
    <x v="288"/>
    <x v="1"/>
    <x v="17"/>
    <x v="0"/>
    <x v="3"/>
  </r>
  <r>
    <x v="289"/>
    <x v="2"/>
    <x v="14"/>
    <x v="4"/>
    <x v="0"/>
  </r>
  <r>
    <x v="290"/>
    <x v="2"/>
    <x v="55"/>
    <x v="3"/>
    <x v="4"/>
  </r>
  <r>
    <x v="291"/>
    <x v="3"/>
    <x v="9"/>
    <x v="2"/>
    <x v="6"/>
  </r>
  <r>
    <x v="292"/>
    <x v="3"/>
    <x v="19"/>
    <x v="3"/>
    <x v="3"/>
  </r>
  <r>
    <x v="293"/>
    <x v="1"/>
    <x v="67"/>
    <x v="3"/>
    <x v="2"/>
  </r>
  <r>
    <x v="294"/>
    <x v="2"/>
    <x v="3"/>
    <x v="2"/>
    <x v="4"/>
  </r>
  <r>
    <x v="295"/>
    <x v="4"/>
    <x v="22"/>
    <x v="3"/>
    <x v="6"/>
  </r>
  <r>
    <x v="296"/>
    <x v="4"/>
    <x v="9"/>
    <x v="2"/>
    <x v="5"/>
  </r>
  <r>
    <x v="98"/>
    <x v="2"/>
    <x v="58"/>
    <x v="2"/>
    <x v="5"/>
  </r>
  <r>
    <x v="297"/>
    <x v="0"/>
    <x v="33"/>
    <x v="2"/>
    <x v="3"/>
  </r>
  <r>
    <x v="298"/>
    <x v="1"/>
    <x v="58"/>
    <x v="3"/>
    <x v="1"/>
  </r>
  <r>
    <x v="299"/>
    <x v="2"/>
    <x v="53"/>
    <x v="0"/>
    <x v="3"/>
  </r>
  <r>
    <x v="300"/>
    <x v="3"/>
    <x v="30"/>
    <x v="1"/>
    <x v="4"/>
  </r>
  <r>
    <x v="301"/>
    <x v="1"/>
    <x v="45"/>
    <x v="1"/>
    <x v="2"/>
  </r>
  <r>
    <x v="185"/>
    <x v="0"/>
    <x v="35"/>
    <x v="0"/>
    <x v="6"/>
  </r>
  <r>
    <x v="302"/>
    <x v="2"/>
    <x v="53"/>
    <x v="0"/>
    <x v="6"/>
  </r>
  <r>
    <x v="303"/>
    <x v="3"/>
    <x v="30"/>
    <x v="3"/>
    <x v="2"/>
  </r>
  <r>
    <x v="304"/>
    <x v="2"/>
    <x v="23"/>
    <x v="4"/>
    <x v="4"/>
  </r>
  <r>
    <x v="305"/>
    <x v="3"/>
    <x v="32"/>
    <x v="1"/>
    <x v="2"/>
  </r>
  <r>
    <x v="306"/>
    <x v="0"/>
    <x v="10"/>
    <x v="4"/>
    <x v="0"/>
  </r>
  <r>
    <x v="307"/>
    <x v="0"/>
    <x v="49"/>
    <x v="3"/>
    <x v="4"/>
  </r>
  <r>
    <x v="308"/>
    <x v="3"/>
    <x v="62"/>
    <x v="2"/>
    <x v="0"/>
  </r>
  <r>
    <x v="309"/>
    <x v="3"/>
    <x v="3"/>
    <x v="4"/>
    <x v="0"/>
  </r>
  <r>
    <x v="310"/>
    <x v="4"/>
    <x v="14"/>
    <x v="3"/>
    <x v="6"/>
  </r>
  <r>
    <x v="311"/>
    <x v="4"/>
    <x v="31"/>
    <x v="1"/>
    <x v="0"/>
  </r>
  <r>
    <x v="312"/>
    <x v="1"/>
    <x v="55"/>
    <x v="1"/>
    <x v="6"/>
  </r>
  <r>
    <x v="3"/>
    <x v="3"/>
    <x v="1"/>
    <x v="0"/>
    <x v="5"/>
  </r>
  <r>
    <x v="313"/>
    <x v="0"/>
    <x v="18"/>
    <x v="2"/>
    <x v="2"/>
  </r>
  <r>
    <x v="314"/>
    <x v="0"/>
    <x v="9"/>
    <x v="0"/>
    <x v="2"/>
  </r>
  <r>
    <x v="315"/>
    <x v="1"/>
    <x v="43"/>
    <x v="0"/>
    <x v="6"/>
  </r>
  <r>
    <x v="34"/>
    <x v="3"/>
    <x v="24"/>
    <x v="1"/>
    <x v="2"/>
  </r>
  <r>
    <x v="316"/>
    <x v="0"/>
    <x v="3"/>
    <x v="4"/>
    <x v="4"/>
  </r>
  <r>
    <x v="317"/>
    <x v="2"/>
    <x v="32"/>
    <x v="2"/>
    <x v="1"/>
  </r>
  <r>
    <x v="318"/>
    <x v="1"/>
    <x v="37"/>
    <x v="0"/>
    <x v="0"/>
  </r>
  <r>
    <x v="319"/>
    <x v="3"/>
    <x v="66"/>
    <x v="2"/>
    <x v="5"/>
  </r>
  <r>
    <x v="320"/>
    <x v="2"/>
    <x v="18"/>
    <x v="0"/>
    <x v="4"/>
  </r>
  <r>
    <x v="321"/>
    <x v="2"/>
    <x v="58"/>
    <x v="0"/>
    <x v="3"/>
  </r>
  <r>
    <x v="322"/>
    <x v="3"/>
    <x v="65"/>
    <x v="2"/>
    <x v="2"/>
  </r>
  <r>
    <x v="323"/>
    <x v="3"/>
    <x v="11"/>
    <x v="3"/>
    <x v="3"/>
  </r>
  <r>
    <x v="324"/>
    <x v="4"/>
    <x v="71"/>
    <x v="3"/>
    <x v="4"/>
  </r>
  <r>
    <x v="325"/>
    <x v="0"/>
    <x v="37"/>
    <x v="1"/>
    <x v="5"/>
  </r>
  <r>
    <x v="237"/>
    <x v="3"/>
    <x v="12"/>
    <x v="0"/>
    <x v="5"/>
  </r>
  <r>
    <x v="326"/>
    <x v="2"/>
    <x v="28"/>
    <x v="2"/>
    <x v="1"/>
  </r>
  <r>
    <x v="327"/>
    <x v="3"/>
    <x v="55"/>
    <x v="3"/>
    <x v="2"/>
  </r>
  <r>
    <x v="328"/>
    <x v="1"/>
    <x v="65"/>
    <x v="4"/>
    <x v="3"/>
  </r>
  <r>
    <x v="329"/>
    <x v="1"/>
    <x v="13"/>
    <x v="4"/>
    <x v="1"/>
  </r>
  <r>
    <x v="330"/>
    <x v="3"/>
    <x v="2"/>
    <x v="4"/>
    <x v="3"/>
  </r>
  <r>
    <x v="331"/>
    <x v="1"/>
    <x v="56"/>
    <x v="2"/>
    <x v="1"/>
  </r>
  <r>
    <x v="332"/>
    <x v="1"/>
    <x v="45"/>
    <x v="1"/>
    <x v="3"/>
  </r>
  <r>
    <x v="333"/>
    <x v="0"/>
    <x v="4"/>
    <x v="2"/>
    <x v="2"/>
  </r>
  <r>
    <x v="334"/>
    <x v="1"/>
    <x v="51"/>
    <x v="3"/>
    <x v="4"/>
  </r>
  <r>
    <x v="335"/>
    <x v="2"/>
    <x v="5"/>
    <x v="4"/>
    <x v="2"/>
  </r>
  <r>
    <x v="236"/>
    <x v="3"/>
    <x v="54"/>
    <x v="2"/>
    <x v="0"/>
  </r>
  <r>
    <x v="304"/>
    <x v="4"/>
    <x v="14"/>
    <x v="0"/>
    <x v="1"/>
  </r>
  <r>
    <x v="336"/>
    <x v="3"/>
    <x v="25"/>
    <x v="0"/>
    <x v="5"/>
  </r>
  <r>
    <x v="337"/>
    <x v="1"/>
    <x v="63"/>
    <x v="2"/>
    <x v="2"/>
  </r>
  <r>
    <x v="338"/>
    <x v="4"/>
    <x v="65"/>
    <x v="0"/>
    <x v="6"/>
  </r>
  <r>
    <x v="339"/>
    <x v="1"/>
    <x v="18"/>
    <x v="4"/>
    <x v="2"/>
  </r>
  <r>
    <x v="340"/>
    <x v="0"/>
    <x v="15"/>
    <x v="3"/>
    <x v="2"/>
  </r>
  <r>
    <x v="341"/>
    <x v="1"/>
    <x v="2"/>
    <x v="0"/>
    <x v="6"/>
  </r>
  <r>
    <x v="35"/>
    <x v="2"/>
    <x v="15"/>
    <x v="2"/>
    <x v="5"/>
  </r>
  <r>
    <x v="342"/>
    <x v="2"/>
    <x v="58"/>
    <x v="4"/>
    <x v="4"/>
  </r>
  <r>
    <x v="343"/>
    <x v="3"/>
    <x v="37"/>
    <x v="4"/>
    <x v="1"/>
  </r>
  <r>
    <x v="344"/>
    <x v="1"/>
    <x v="28"/>
    <x v="1"/>
    <x v="6"/>
  </r>
  <r>
    <x v="345"/>
    <x v="3"/>
    <x v="32"/>
    <x v="0"/>
    <x v="5"/>
  </r>
  <r>
    <x v="50"/>
    <x v="3"/>
    <x v="68"/>
    <x v="2"/>
    <x v="6"/>
  </r>
  <r>
    <x v="315"/>
    <x v="3"/>
    <x v="44"/>
    <x v="2"/>
    <x v="6"/>
  </r>
  <r>
    <x v="346"/>
    <x v="1"/>
    <x v="58"/>
    <x v="0"/>
    <x v="1"/>
  </r>
  <r>
    <x v="347"/>
    <x v="3"/>
    <x v="18"/>
    <x v="3"/>
    <x v="4"/>
  </r>
  <r>
    <x v="348"/>
    <x v="3"/>
    <x v="19"/>
    <x v="0"/>
    <x v="0"/>
  </r>
  <r>
    <x v="349"/>
    <x v="3"/>
    <x v="5"/>
    <x v="0"/>
    <x v="4"/>
  </r>
  <r>
    <x v="350"/>
    <x v="3"/>
    <x v="29"/>
    <x v="4"/>
    <x v="3"/>
  </r>
  <r>
    <x v="8"/>
    <x v="0"/>
    <x v="62"/>
    <x v="1"/>
    <x v="2"/>
  </r>
  <r>
    <x v="82"/>
    <x v="2"/>
    <x v="60"/>
    <x v="2"/>
    <x v="0"/>
  </r>
  <r>
    <x v="351"/>
    <x v="3"/>
    <x v="32"/>
    <x v="0"/>
    <x v="2"/>
  </r>
  <r>
    <x v="352"/>
    <x v="4"/>
    <x v="14"/>
    <x v="4"/>
    <x v="4"/>
  </r>
  <r>
    <x v="33"/>
    <x v="1"/>
    <x v="13"/>
    <x v="0"/>
    <x v="3"/>
  </r>
  <r>
    <x v="353"/>
    <x v="3"/>
    <x v="0"/>
    <x v="1"/>
    <x v="3"/>
  </r>
  <r>
    <x v="354"/>
    <x v="2"/>
    <x v="32"/>
    <x v="4"/>
    <x v="4"/>
  </r>
  <r>
    <x v="355"/>
    <x v="3"/>
    <x v="18"/>
    <x v="3"/>
    <x v="4"/>
  </r>
  <r>
    <x v="356"/>
    <x v="3"/>
    <x v="31"/>
    <x v="4"/>
    <x v="0"/>
  </r>
  <r>
    <x v="217"/>
    <x v="4"/>
    <x v="1"/>
    <x v="0"/>
    <x v="3"/>
  </r>
  <r>
    <x v="357"/>
    <x v="4"/>
    <x v="38"/>
    <x v="2"/>
    <x v="2"/>
  </r>
  <r>
    <x v="358"/>
    <x v="4"/>
    <x v="28"/>
    <x v="3"/>
    <x v="3"/>
  </r>
  <r>
    <x v="312"/>
    <x v="4"/>
    <x v="45"/>
    <x v="0"/>
    <x v="0"/>
  </r>
  <r>
    <x v="359"/>
    <x v="3"/>
    <x v="3"/>
    <x v="0"/>
    <x v="0"/>
  </r>
  <r>
    <x v="142"/>
    <x v="1"/>
    <x v="0"/>
    <x v="2"/>
    <x v="2"/>
  </r>
  <r>
    <x v="360"/>
    <x v="0"/>
    <x v="18"/>
    <x v="1"/>
    <x v="6"/>
  </r>
  <r>
    <x v="361"/>
    <x v="4"/>
    <x v="14"/>
    <x v="1"/>
    <x v="3"/>
  </r>
  <r>
    <x v="282"/>
    <x v="0"/>
    <x v="17"/>
    <x v="3"/>
    <x v="5"/>
  </r>
  <r>
    <x v="276"/>
    <x v="1"/>
    <x v="37"/>
    <x v="2"/>
    <x v="6"/>
  </r>
  <r>
    <x v="362"/>
    <x v="4"/>
    <x v="2"/>
    <x v="4"/>
    <x v="5"/>
  </r>
  <r>
    <x v="363"/>
    <x v="3"/>
    <x v="31"/>
    <x v="0"/>
    <x v="3"/>
  </r>
  <r>
    <x v="364"/>
    <x v="2"/>
    <x v="15"/>
    <x v="2"/>
    <x v="2"/>
  </r>
  <r>
    <x v="365"/>
    <x v="3"/>
    <x v="58"/>
    <x v="0"/>
    <x v="6"/>
  </r>
  <r>
    <x v="366"/>
    <x v="3"/>
    <x v="37"/>
    <x v="3"/>
    <x v="4"/>
  </r>
  <r>
    <x v="229"/>
    <x v="1"/>
    <x v="15"/>
    <x v="4"/>
    <x v="3"/>
  </r>
  <r>
    <x v="367"/>
    <x v="3"/>
    <x v="37"/>
    <x v="0"/>
    <x v="6"/>
  </r>
  <r>
    <x v="228"/>
    <x v="1"/>
    <x v="42"/>
    <x v="2"/>
    <x v="2"/>
  </r>
  <r>
    <x v="368"/>
    <x v="3"/>
    <x v="58"/>
    <x v="3"/>
    <x v="2"/>
  </r>
  <r>
    <x v="123"/>
    <x v="2"/>
    <x v="3"/>
    <x v="4"/>
    <x v="1"/>
  </r>
  <r>
    <x v="369"/>
    <x v="4"/>
    <x v="69"/>
    <x v="2"/>
    <x v="0"/>
  </r>
  <r>
    <x v="370"/>
    <x v="3"/>
    <x v="5"/>
    <x v="2"/>
    <x v="1"/>
  </r>
  <r>
    <x v="371"/>
    <x v="2"/>
    <x v="9"/>
    <x v="3"/>
    <x v="3"/>
  </r>
  <r>
    <x v="372"/>
    <x v="1"/>
    <x v="1"/>
    <x v="3"/>
    <x v="6"/>
  </r>
  <r>
    <x v="242"/>
    <x v="0"/>
    <x v="16"/>
    <x v="3"/>
    <x v="2"/>
  </r>
  <r>
    <x v="373"/>
    <x v="0"/>
    <x v="15"/>
    <x v="1"/>
    <x v="1"/>
  </r>
  <r>
    <x v="374"/>
    <x v="3"/>
    <x v="48"/>
    <x v="3"/>
    <x v="2"/>
  </r>
  <r>
    <x v="375"/>
    <x v="0"/>
    <x v="51"/>
    <x v="0"/>
    <x v="0"/>
  </r>
  <r>
    <x v="376"/>
    <x v="0"/>
    <x v="2"/>
    <x v="1"/>
    <x v="1"/>
  </r>
  <r>
    <x v="377"/>
    <x v="1"/>
    <x v="47"/>
    <x v="2"/>
    <x v="6"/>
  </r>
  <r>
    <x v="57"/>
    <x v="0"/>
    <x v="9"/>
    <x v="4"/>
    <x v="0"/>
  </r>
  <r>
    <x v="378"/>
    <x v="3"/>
    <x v="58"/>
    <x v="2"/>
    <x v="3"/>
  </r>
  <r>
    <x v="103"/>
    <x v="1"/>
    <x v="71"/>
    <x v="0"/>
    <x v="3"/>
  </r>
  <r>
    <x v="379"/>
    <x v="0"/>
    <x v="18"/>
    <x v="2"/>
    <x v="2"/>
  </r>
  <r>
    <x v="331"/>
    <x v="1"/>
    <x v="28"/>
    <x v="4"/>
    <x v="6"/>
  </r>
  <r>
    <x v="380"/>
    <x v="1"/>
    <x v="55"/>
    <x v="2"/>
    <x v="4"/>
  </r>
  <r>
    <x v="133"/>
    <x v="0"/>
    <x v="0"/>
    <x v="1"/>
    <x v="6"/>
  </r>
  <r>
    <x v="381"/>
    <x v="2"/>
    <x v="59"/>
    <x v="0"/>
    <x v="3"/>
  </r>
  <r>
    <x v="382"/>
    <x v="3"/>
    <x v="37"/>
    <x v="1"/>
    <x v="4"/>
  </r>
  <r>
    <x v="383"/>
    <x v="2"/>
    <x v="18"/>
    <x v="3"/>
    <x v="0"/>
  </r>
  <r>
    <x v="384"/>
    <x v="3"/>
    <x v="13"/>
    <x v="3"/>
    <x v="2"/>
  </r>
  <r>
    <x v="385"/>
    <x v="3"/>
    <x v="43"/>
    <x v="3"/>
    <x v="4"/>
  </r>
  <r>
    <x v="386"/>
    <x v="1"/>
    <x v="50"/>
    <x v="4"/>
    <x v="3"/>
  </r>
  <r>
    <x v="387"/>
    <x v="3"/>
    <x v="67"/>
    <x v="3"/>
    <x v="1"/>
  </r>
  <r>
    <x v="388"/>
    <x v="2"/>
    <x v="0"/>
    <x v="3"/>
    <x v="3"/>
  </r>
  <r>
    <x v="389"/>
    <x v="0"/>
    <x v="2"/>
    <x v="0"/>
    <x v="6"/>
  </r>
  <r>
    <x v="390"/>
    <x v="1"/>
    <x v="46"/>
    <x v="3"/>
    <x v="3"/>
  </r>
  <r>
    <x v="389"/>
    <x v="2"/>
    <x v="60"/>
    <x v="0"/>
    <x v="4"/>
  </r>
  <r>
    <x v="391"/>
    <x v="3"/>
    <x v="59"/>
    <x v="4"/>
    <x v="2"/>
  </r>
  <r>
    <x v="392"/>
    <x v="3"/>
    <x v="49"/>
    <x v="2"/>
    <x v="1"/>
  </r>
  <r>
    <x v="393"/>
    <x v="4"/>
    <x v="41"/>
    <x v="1"/>
    <x v="3"/>
  </r>
  <r>
    <x v="394"/>
    <x v="1"/>
    <x v="34"/>
    <x v="1"/>
    <x v="0"/>
  </r>
  <r>
    <x v="347"/>
    <x v="1"/>
    <x v="18"/>
    <x v="4"/>
    <x v="2"/>
  </r>
  <r>
    <x v="241"/>
    <x v="3"/>
    <x v="46"/>
    <x v="1"/>
    <x v="2"/>
  </r>
  <r>
    <x v="41"/>
    <x v="0"/>
    <x v="2"/>
    <x v="3"/>
    <x v="3"/>
  </r>
  <r>
    <x v="395"/>
    <x v="4"/>
    <x v="26"/>
    <x v="3"/>
    <x v="2"/>
  </r>
  <r>
    <x v="396"/>
    <x v="1"/>
    <x v="10"/>
    <x v="1"/>
    <x v="4"/>
  </r>
  <r>
    <x v="62"/>
    <x v="4"/>
    <x v="4"/>
    <x v="2"/>
    <x v="6"/>
  </r>
  <r>
    <x v="397"/>
    <x v="3"/>
    <x v="51"/>
    <x v="2"/>
    <x v="1"/>
  </r>
  <r>
    <x v="398"/>
    <x v="3"/>
    <x v="7"/>
    <x v="4"/>
    <x v="5"/>
  </r>
  <r>
    <x v="399"/>
    <x v="0"/>
    <x v="13"/>
    <x v="0"/>
    <x v="6"/>
  </r>
  <r>
    <x v="400"/>
    <x v="3"/>
    <x v="37"/>
    <x v="0"/>
    <x v="4"/>
  </r>
  <r>
    <x v="334"/>
    <x v="0"/>
    <x v="4"/>
    <x v="2"/>
    <x v="3"/>
  </r>
  <r>
    <x v="117"/>
    <x v="4"/>
    <x v="5"/>
    <x v="3"/>
    <x v="1"/>
  </r>
  <r>
    <x v="254"/>
    <x v="0"/>
    <x v="51"/>
    <x v="4"/>
    <x v="4"/>
  </r>
  <r>
    <x v="268"/>
    <x v="3"/>
    <x v="10"/>
    <x v="1"/>
    <x v="0"/>
  </r>
  <r>
    <x v="401"/>
    <x v="0"/>
    <x v="3"/>
    <x v="3"/>
    <x v="2"/>
  </r>
  <r>
    <x v="402"/>
    <x v="0"/>
    <x v="33"/>
    <x v="2"/>
    <x v="2"/>
  </r>
  <r>
    <x v="403"/>
    <x v="0"/>
    <x v="28"/>
    <x v="3"/>
    <x v="0"/>
  </r>
  <r>
    <x v="404"/>
    <x v="0"/>
    <x v="18"/>
    <x v="1"/>
    <x v="5"/>
  </r>
  <r>
    <x v="355"/>
    <x v="2"/>
    <x v="6"/>
    <x v="1"/>
    <x v="4"/>
  </r>
  <r>
    <x v="405"/>
    <x v="0"/>
    <x v="56"/>
    <x v="4"/>
    <x v="3"/>
  </r>
  <r>
    <x v="237"/>
    <x v="0"/>
    <x v="32"/>
    <x v="0"/>
    <x v="2"/>
  </r>
  <r>
    <x v="406"/>
    <x v="4"/>
    <x v="17"/>
    <x v="0"/>
    <x v="4"/>
  </r>
  <r>
    <x v="407"/>
    <x v="3"/>
    <x v="41"/>
    <x v="0"/>
    <x v="6"/>
  </r>
  <r>
    <x v="281"/>
    <x v="3"/>
    <x v="46"/>
    <x v="3"/>
    <x v="2"/>
  </r>
  <r>
    <x v="408"/>
    <x v="3"/>
    <x v="59"/>
    <x v="0"/>
    <x v="6"/>
  </r>
  <r>
    <x v="359"/>
    <x v="1"/>
    <x v="16"/>
    <x v="4"/>
    <x v="6"/>
  </r>
  <r>
    <x v="409"/>
    <x v="2"/>
    <x v="65"/>
    <x v="1"/>
    <x v="1"/>
  </r>
  <r>
    <x v="410"/>
    <x v="3"/>
    <x v="3"/>
    <x v="1"/>
    <x v="1"/>
  </r>
  <r>
    <x v="138"/>
    <x v="3"/>
    <x v="16"/>
    <x v="3"/>
    <x v="3"/>
  </r>
  <r>
    <x v="306"/>
    <x v="4"/>
    <x v="35"/>
    <x v="0"/>
    <x v="6"/>
  </r>
  <r>
    <x v="390"/>
    <x v="1"/>
    <x v="71"/>
    <x v="4"/>
    <x v="0"/>
  </r>
  <r>
    <x v="411"/>
    <x v="0"/>
    <x v="2"/>
    <x v="0"/>
    <x v="2"/>
  </r>
  <r>
    <x v="208"/>
    <x v="3"/>
    <x v="13"/>
    <x v="4"/>
    <x v="0"/>
  </r>
  <r>
    <x v="412"/>
    <x v="1"/>
    <x v="0"/>
    <x v="2"/>
    <x v="2"/>
  </r>
  <r>
    <x v="365"/>
    <x v="1"/>
    <x v="6"/>
    <x v="0"/>
    <x v="1"/>
  </r>
  <r>
    <x v="413"/>
    <x v="1"/>
    <x v="37"/>
    <x v="1"/>
    <x v="5"/>
  </r>
  <r>
    <x v="349"/>
    <x v="1"/>
    <x v="62"/>
    <x v="0"/>
    <x v="0"/>
  </r>
  <r>
    <x v="414"/>
    <x v="3"/>
    <x v="5"/>
    <x v="1"/>
    <x v="4"/>
  </r>
  <r>
    <x v="415"/>
    <x v="0"/>
    <x v="0"/>
    <x v="4"/>
    <x v="5"/>
  </r>
  <r>
    <x v="416"/>
    <x v="3"/>
    <x v="0"/>
    <x v="2"/>
    <x v="3"/>
  </r>
  <r>
    <x v="417"/>
    <x v="0"/>
    <x v="54"/>
    <x v="1"/>
    <x v="3"/>
  </r>
  <r>
    <x v="320"/>
    <x v="4"/>
    <x v="5"/>
    <x v="0"/>
    <x v="5"/>
  </r>
  <r>
    <x v="391"/>
    <x v="1"/>
    <x v="53"/>
    <x v="3"/>
    <x v="5"/>
  </r>
  <r>
    <x v="418"/>
    <x v="2"/>
    <x v="20"/>
    <x v="0"/>
    <x v="2"/>
  </r>
  <r>
    <x v="419"/>
    <x v="3"/>
    <x v="35"/>
    <x v="3"/>
    <x v="5"/>
  </r>
  <r>
    <x v="290"/>
    <x v="3"/>
    <x v="56"/>
    <x v="0"/>
    <x v="2"/>
  </r>
  <r>
    <x v="5"/>
    <x v="0"/>
    <x v="55"/>
    <x v="0"/>
    <x v="4"/>
  </r>
  <r>
    <x v="420"/>
    <x v="2"/>
    <x v="52"/>
    <x v="3"/>
    <x v="0"/>
  </r>
  <r>
    <x v="421"/>
    <x v="1"/>
    <x v="9"/>
    <x v="3"/>
    <x v="0"/>
  </r>
  <r>
    <x v="422"/>
    <x v="4"/>
    <x v="39"/>
    <x v="1"/>
    <x v="2"/>
  </r>
  <r>
    <x v="92"/>
    <x v="1"/>
    <x v="50"/>
    <x v="1"/>
    <x v="1"/>
  </r>
  <r>
    <x v="423"/>
    <x v="0"/>
    <x v="29"/>
    <x v="1"/>
    <x v="3"/>
  </r>
  <r>
    <x v="231"/>
    <x v="3"/>
    <x v="13"/>
    <x v="0"/>
    <x v="3"/>
  </r>
  <r>
    <x v="424"/>
    <x v="2"/>
    <x v="40"/>
    <x v="3"/>
    <x v="6"/>
  </r>
  <r>
    <x v="425"/>
    <x v="1"/>
    <x v="56"/>
    <x v="0"/>
    <x v="6"/>
  </r>
  <r>
    <x v="177"/>
    <x v="3"/>
    <x v="1"/>
    <x v="3"/>
    <x v="5"/>
  </r>
  <r>
    <x v="181"/>
    <x v="0"/>
    <x v="56"/>
    <x v="3"/>
    <x v="2"/>
  </r>
  <r>
    <x v="426"/>
    <x v="1"/>
    <x v="2"/>
    <x v="2"/>
    <x v="1"/>
  </r>
  <r>
    <x v="102"/>
    <x v="4"/>
    <x v="5"/>
    <x v="3"/>
    <x v="4"/>
  </r>
  <r>
    <x v="427"/>
    <x v="1"/>
    <x v="55"/>
    <x v="0"/>
    <x v="1"/>
  </r>
  <r>
    <x v="428"/>
    <x v="3"/>
    <x v="68"/>
    <x v="2"/>
    <x v="4"/>
  </r>
  <r>
    <x v="429"/>
    <x v="1"/>
    <x v="32"/>
    <x v="2"/>
    <x v="2"/>
  </r>
  <r>
    <x v="430"/>
    <x v="3"/>
    <x v="34"/>
    <x v="2"/>
    <x v="2"/>
  </r>
  <r>
    <x v="431"/>
    <x v="2"/>
    <x v="39"/>
    <x v="0"/>
    <x v="1"/>
  </r>
  <r>
    <x v="432"/>
    <x v="3"/>
    <x v="28"/>
    <x v="2"/>
    <x v="1"/>
  </r>
  <r>
    <x v="120"/>
    <x v="3"/>
    <x v="10"/>
    <x v="4"/>
    <x v="2"/>
  </r>
  <r>
    <x v="433"/>
    <x v="3"/>
    <x v="1"/>
    <x v="0"/>
    <x v="3"/>
  </r>
  <r>
    <x v="434"/>
    <x v="3"/>
    <x v="0"/>
    <x v="1"/>
    <x v="3"/>
  </r>
  <r>
    <x v="435"/>
    <x v="3"/>
    <x v="19"/>
    <x v="2"/>
    <x v="4"/>
  </r>
  <r>
    <x v="436"/>
    <x v="1"/>
    <x v="64"/>
    <x v="0"/>
    <x v="6"/>
  </r>
  <r>
    <x v="437"/>
    <x v="0"/>
    <x v="26"/>
    <x v="2"/>
    <x v="0"/>
  </r>
  <r>
    <x v="398"/>
    <x v="0"/>
    <x v="51"/>
    <x v="1"/>
    <x v="2"/>
  </r>
  <r>
    <x v="438"/>
    <x v="1"/>
    <x v="8"/>
    <x v="1"/>
    <x v="0"/>
  </r>
  <r>
    <x v="29"/>
    <x v="2"/>
    <x v="6"/>
    <x v="3"/>
    <x v="1"/>
  </r>
  <r>
    <x v="363"/>
    <x v="2"/>
    <x v="67"/>
    <x v="1"/>
    <x v="6"/>
  </r>
  <r>
    <x v="206"/>
    <x v="0"/>
    <x v="0"/>
    <x v="3"/>
    <x v="4"/>
  </r>
  <r>
    <x v="439"/>
    <x v="3"/>
    <x v="4"/>
    <x v="0"/>
    <x v="1"/>
  </r>
  <r>
    <x v="294"/>
    <x v="0"/>
    <x v="69"/>
    <x v="3"/>
    <x v="2"/>
  </r>
  <r>
    <x v="440"/>
    <x v="3"/>
    <x v="22"/>
    <x v="4"/>
    <x v="4"/>
  </r>
  <r>
    <x v="277"/>
    <x v="0"/>
    <x v="33"/>
    <x v="2"/>
    <x v="3"/>
  </r>
  <r>
    <x v="441"/>
    <x v="3"/>
    <x v="2"/>
    <x v="4"/>
    <x v="4"/>
  </r>
  <r>
    <x v="442"/>
    <x v="2"/>
    <x v="9"/>
    <x v="3"/>
    <x v="1"/>
  </r>
  <r>
    <x v="443"/>
    <x v="2"/>
    <x v="58"/>
    <x v="0"/>
    <x v="6"/>
  </r>
  <r>
    <x v="301"/>
    <x v="2"/>
    <x v="67"/>
    <x v="4"/>
    <x v="5"/>
  </r>
  <r>
    <x v="444"/>
    <x v="3"/>
    <x v="3"/>
    <x v="0"/>
    <x v="2"/>
  </r>
  <r>
    <x v="285"/>
    <x v="2"/>
    <x v="23"/>
    <x v="1"/>
    <x v="6"/>
  </r>
  <r>
    <x v="22"/>
    <x v="1"/>
    <x v="71"/>
    <x v="2"/>
    <x v="3"/>
  </r>
  <r>
    <x v="445"/>
    <x v="1"/>
    <x v="47"/>
    <x v="2"/>
    <x v="6"/>
  </r>
  <r>
    <x v="59"/>
    <x v="1"/>
    <x v="52"/>
    <x v="3"/>
    <x v="4"/>
  </r>
  <r>
    <x v="421"/>
    <x v="3"/>
    <x v="36"/>
    <x v="2"/>
    <x v="1"/>
  </r>
  <r>
    <x v="446"/>
    <x v="4"/>
    <x v="31"/>
    <x v="0"/>
    <x v="6"/>
  </r>
  <r>
    <x v="447"/>
    <x v="1"/>
    <x v="28"/>
    <x v="0"/>
    <x v="0"/>
  </r>
  <r>
    <x v="448"/>
    <x v="1"/>
    <x v="0"/>
    <x v="3"/>
    <x v="3"/>
  </r>
  <r>
    <x v="449"/>
    <x v="0"/>
    <x v="22"/>
    <x v="4"/>
    <x v="5"/>
  </r>
  <r>
    <x v="450"/>
    <x v="1"/>
    <x v="43"/>
    <x v="2"/>
    <x v="2"/>
  </r>
  <r>
    <x v="451"/>
    <x v="3"/>
    <x v="0"/>
    <x v="2"/>
    <x v="5"/>
  </r>
  <r>
    <x v="321"/>
    <x v="4"/>
    <x v="18"/>
    <x v="2"/>
    <x v="5"/>
  </r>
  <r>
    <x v="77"/>
    <x v="3"/>
    <x v="31"/>
    <x v="2"/>
    <x v="2"/>
  </r>
  <r>
    <x v="230"/>
    <x v="1"/>
    <x v="18"/>
    <x v="2"/>
    <x v="4"/>
  </r>
  <r>
    <x v="371"/>
    <x v="2"/>
    <x v="20"/>
    <x v="3"/>
    <x v="6"/>
  </r>
  <r>
    <x v="452"/>
    <x v="2"/>
    <x v="16"/>
    <x v="1"/>
    <x v="3"/>
  </r>
  <r>
    <x v="68"/>
    <x v="3"/>
    <x v="29"/>
    <x v="0"/>
    <x v="2"/>
  </r>
  <r>
    <x v="425"/>
    <x v="3"/>
    <x v="14"/>
    <x v="1"/>
    <x v="6"/>
  </r>
  <r>
    <x v="453"/>
    <x v="1"/>
    <x v="24"/>
    <x v="0"/>
    <x v="3"/>
  </r>
  <r>
    <x v="454"/>
    <x v="1"/>
    <x v="66"/>
    <x v="4"/>
    <x v="0"/>
  </r>
  <r>
    <x v="40"/>
    <x v="1"/>
    <x v="32"/>
    <x v="0"/>
    <x v="4"/>
  </r>
  <r>
    <x v="203"/>
    <x v="4"/>
    <x v="54"/>
    <x v="2"/>
    <x v="4"/>
  </r>
  <r>
    <x v="455"/>
    <x v="1"/>
    <x v="47"/>
    <x v="3"/>
    <x v="4"/>
  </r>
  <r>
    <x v="456"/>
    <x v="3"/>
    <x v="29"/>
    <x v="3"/>
    <x v="2"/>
  </r>
  <r>
    <x v="457"/>
    <x v="2"/>
    <x v="45"/>
    <x v="0"/>
    <x v="0"/>
  </r>
  <r>
    <x v="337"/>
    <x v="3"/>
    <x v="58"/>
    <x v="2"/>
    <x v="5"/>
  </r>
  <r>
    <x v="458"/>
    <x v="3"/>
    <x v="3"/>
    <x v="1"/>
    <x v="4"/>
  </r>
  <r>
    <x v="29"/>
    <x v="1"/>
    <x v="12"/>
    <x v="2"/>
    <x v="1"/>
  </r>
  <r>
    <x v="69"/>
    <x v="1"/>
    <x v="4"/>
    <x v="1"/>
    <x v="1"/>
  </r>
  <r>
    <x v="398"/>
    <x v="3"/>
    <x v="5"/>
    <x v="3"/>
    <x v="5"/>
  </r>
  <r>
    <x v="254"/>
    <x v="4"/>
    <x v="18"/>
    <x v="0"/>
    <x v="1"/>
  </r>
  <r>
    <x v="459"/>
    <x v="0"/>
    <x v="3"/>
    <x v="1"/>
    <x v="6"/>
  </r>
  <r>
    <x v="460"/>
    <x v="2"/>
    <x v="31"/>
    <x v="1"/>
    <x v="5"/>
  </r>
  <r>
    <x v="306"/>
    <x v="3"/>
    <x v="49"/>
    <x v="0"/>
    <x v="6"/>
  </r>
  <r>
    <x v="461"/>
    <x v="0"/>
    <x v="40"/>
    <x v="0"/>
    <x v="6"/>
  </r>
  <r>
    <x v="188"/>
    <x v="0"/>
    <x v="56"/>
    <x v="2"/>
    <x v="3"/>
  </r>
  <r>
    <x v="462"/>
    <x v="3"/>
    <x v="33"/>
    <x v="1"/>
    <x v="5"/>
  </r>
  <r>
    <x v="156"/>
    <x v="1"/>
    <x v="33"/>
    <x v="3"/>
    <x v="5"/>
  </r>
  <r>
    <x v="463"/>
    <x v="3"/>
    <x v="15"/>
    <x v="3"/>
    <x v="1"/>
  </r>
  <r>
    <x v="60"/>
    <x v="0"/>
    <x v="45"/>
    <x v="0"/>
    <x v="4"/>
  </r>
  <r>
    <x v="464"/>
    <x v="1"/>
    <x v="33"/>
    <x v="0"/>
    <x v="5"/>
  </r>
  <r>
    <x v="465"/>
    <x v="0"/>
    <x v="18"/>
    <x v="1"/>
    <x v="4"/>
  </r>
  <r>
    <x v="466"/>
    <x v="0"/>
    <x v="18"/>
    <x v="1"/>
    <x v="0"/>
  </r>
  <r>
    <x v="279"/>
    <x v="3"/>
    <x v="2"/>
    <x v="0"/>
    <x v="0"/>
  </r>
  <r>
    <x v="467"/>
    <x v="3"/>
    <x v="29"/>
    <x v="1"/>
    <x v="2"/>
  </r>
  <r>
    <x v="282"/>
    <x v="0"/>
    <x v="24"/>
    <x v="4"/>
    <x v="1"/>
  </r>
  <r>
    <x v="331"/>
    <x v="3"/>
    <x v="51"/>
    <x v="2"/>
    <x v="4"/>
  </r>
  <r>
    <x v="232"/>
    <x v="2"/>
    <x v="15"/>
    <x v="1"/>
    <x v="4"/>
  </r>
  <r>
    <x v="247"/>
    <x v="1"/>
    <x v="2"/>
    <x v="0"/>
    <x v="4"/>
  </r>
  <r>
    <x v="423"/>
    <x v="1"/>
    <x v="58"/>
    <x v="4"/>
    <x v="2"/>
  </r>
  <r>
    <x v="468"/>
    <x v="1"/>
    <x v="2"/>
    <x v="1"/>
    <x v="2"/>
  </r>
  <r>
    <x v="455"/>
    <x v="3"/>
    <x v="65"/>
    <x v="2"/>
    <x v="6"/>
  </r>
  <r>
    <x v="469"/>
    <x v="4"/>
    <x v="18"/>
    <x v="1"/>
    <x v="1"/>
  </r>
  <r>
    <x v="470"/>
    <x v="3"/>
    <x v="55"/>
    <x v="0"/>
    <x v="4"/>
  </r>
  <r>
    <x v="217"/>
    <x v="1"/>
    <x v="45"/>
    <x v="0"/>
    <x v="1"/>
  </r>
  <r>
    <x v="134"/>
    <x v="3"/>
    <x v="22"/>
    <x v="1"/>
    <x v="0"/>
  </r>
  <r>
    <x v="109"/>
    <x v="1"/>
    <x v="3"/>
    <x v="1"/>
    <x v="2"/>
  </r>
  <r>
    <x v="471"/>
    <x v="4"/>
    <x v="39"/>
    <x v="3"/>
    <x v="3"/>
  </r>
  <r>
    <x v="135"/>
    <x v="1"/>
    <x v="68"/>
    <x v="3"/>
    <x v="1"/>
  </r>
  <r>
    <x v="472"/>
    <x v="0"/>
    <x v="22"/>
    <x v="4"/>
    <x v="5"/>
  </r>
  <r>
    <x v="96"/>
    <x v="3"/>
    <x v="1"/>
    <x v="4"/>
    <x v="2"/>
  </r>
  <r>
    <x v="473"/>
    <x v="3"/>
    <x v="16"/>
    <x v="1"/>
    <x v="4"/>
  </r>
  <r>
    <x v="474"/>
    <x v="0"/>
    <x v="52"/>
    <x v="4"/>
    <x v="1"/>
  </r>
  <r>
    <x v="129"/>
    <x v="2"/>
    <x v="0"/>
    <x v="3"/>
    <x v="3"/>
  </r>
  <r>
    <x v="351"/>
    <x v="1"/>
    <x v="6"/>
    <x v="1"/>
    <x v="2"/>
  </r>
  <r>
    <x v="475"/>
    <x v="2"/>
    <x v="3"/>
    <x v="1"/>
    <x v="6"/>
  </r>
  <r>
    <x v="476"/>
    <x v="1"/>
    <x v="33"/>
    <x v="0"/>
    <x v="5"/>
  </r>
  <r>
    <x v="477"/>
    <x v="1"/>
    <x v="45"/>
    <x v="0"/>
    <x v="0"/>
  </r>
  <r>
    <x v="478"/>
    <x v="1"/>
    <x v="33"/>
    <x v="2"/>
    <x v="6"/>
  </r>
  <r>
    <x v="149"/>
    <x v="0"/>
    <x v="53"/>
    <x v="0"/>
    <x v="4"/>
  </r>
  <r>
    <x v="382"/>
    <x v="1"/>
    <x v="32"/>
    <x v="2"/>
    <x v="1"/>
  </r>
  <r>
    <x v="56"/>
    <x v="3"/>
    <x v="39"/>
    <x v="2"/>
    <x v="3"/>
  </r>
  <r>
    <x v="479"/>
    <x v="1"/>
    <x v="32"/>
    <x v="4"/>
    <x v="1"/>
  </r>
  <r>
    <x v="480"/>
    <x v="1"/>
    <x v="18"/>
    <x v="3"/>
    <x v="3"/>
  </r>
  <r>
    <x v="397"/>
    <x v="1"/>
    <x v="25"/>
    <x v="4"/>
    <x v="3"/>
  </r>
  <r>
    <x v="481"/>
    <x v="2"/>
    <x v="45"/>
    <x v="2"/>
    <x v="1"/>
  </r>
  <r>
    <x v="482"/>
    <x v="1"/>
    <x v="54"/>
    <x v="3"/>
    <x v="0"/>
  </r>
  <r>
    <x v="483"/>
    <x v="1"/>
    <x v="35"/>
    <x v="2"/>
    <x v="6"/>
  </r>
  <r>
    <x v="484"/>
    <x v="3"/>
    <x v="3"/>
    <x v="2"/>
    <x v="3"/>
  </r>
  <r>
    <x v="324"/>
    <x v="1"/>
    <x v="7"/>
    <x v="0"/>
    <x v="1"/>
  </r>
  <r>
    <x v="485"/>
    <x v="4"/>
    <x v="2"/>
    <x v="4"/>
    <x v="4"/>
  </r>
  <r>
    <x v="486"/>
    <x v="3"/>
    <x v="16"/>
    <x v="0"/>
    <x v="4"/>
  </r>
  <r>
    <x v="487"/>
    <x v="1"/>
    <x v="0"/>
    <x v="0"/>
    <x v="6"/>
  </r>
  <r>
    <x v="488"/>
    <x v="0"/>
    <x v="44"/>
    <x v="4"/>
    <x v="5"/>
  </r>
  <r>
    <x v="373"/>
    <x v="1"/>
    <x v="0"/>
    <x v="3"/>
    <x v="5"/>
  </r>
  <r>
    <x v="489"/>
    <x v="3"/>
    <x v="14"/>
    <x v="0"/>
    <x v="3"/>
  </r>
  <r>
    <x v="207"/>
    <x v="0"/>
    <x v="9"/>
    <x v="2"/>
    <x v="3"/>
  </r>
  <r>
    <x v="490"/>
    <x v="1"/>
    <x v="21"/>
    <x v="0"/>
    <x v="1"/>
  </r>
  <r>
    <x v="276"/>
    <x v="3"/>
    <x v="3"/>
    <x v="1"/>
    <x v="3"/>
  </r>
  <r>
    <x v="491"/>
    <x v="3"/>
    <x v="46"/>
    <x v="1"/>
    <x v="3"/>
  </r>
  <r>
    <x v="119"/>
    <x v="2"/>
    <x v="55"/>
    <x v="4"/>
    <x v="3"/>
  </r>
  <r>
    <x v="492"/>
    <x v="4"/>
    <x v="68"/>
    <x v="2"/>
    <x v="0"/>
  </r>
  <r>
    <x v="493"/>
    <x v="2"/>
    <x v="3"/>
    <x v="2"/>
    <x v="5"/>
  </r>
  <r>
    <x v="494"/>
    <x v="2"/>
    <x v="0"/>
    <x v="4"/>
    <x v="2"/>
  </r>
  <r>
    <x v="495"/>
    <x v="3"/>
    <x v="45"/>
    <x v="4"/>
    <x v="2"/>
  </r>
  <r>
    <x v="480"/>
    <x v="1"/>
    <x v="41"/>
    <x v="1"/>
    <x v="1"/>
  </r>
  <r>
    <x v="363"/>
    <x v="1"/>
    <x v="21"/>
    <x v="1"/>
    <x v="2"/>
  </r>
  <r>
    <x v="496"/>
    <x v="0"/>
    <x v="37"/>
    <x v="1"/>
    <x v="2"/>
  </r>
  <r>
    <x v="147"/>
    <x v="3"/>
    <x v="32"/>
    <x v="1"/>
    <x v="0"/>
  </r>
  <r>
    <x v="497"/>
    <x v="3"/>
    <x v="21"/>
    <x v="0"/>
    <x v="4"/>
  </r>
  <r>
    <x v="498"/>
    <x v="3"/>
    <x v="9"/>
    <x v="2"/>
    <x v="4"/>
  </r>
  <r>
    <x v="499"/>
    <x v="0"/>
    <x v="24"/>
    <x v="1"/>
    <x v="0"/>
  </r>
  <r>
    <x v="500"/>
    <x v="1"/>
    <x v="2"/>
    <x v="3"/>
    <x v="6"/>
  </r>
  <r>
    <x v="501"/>
    <x v="3"/>
    <x v="17"/>
    <x v="1"/>
    <x v="1"/>
  </r>
  <r>
    <x v="167"/>
    <x v="1"/>
    <x v="27"/>
    <x v="4"/>
    <x v="4"/>
  </r>
  <r>
    <x v="502"/>
    <x v="3"/>
    <x v="22"/>
    <x v="3"/>
    <x v="6"/>
  </r>
  <r>
    <x v="503"/>
    <x v="1"/>
    <x v="42"/>
    <x v="0"/>
    <x v="0"/>
  </r>
  <r>
    <x v="504"/>
    <x v="3"/>
    <x v="60"/>
    <x v="4"/>
    <x v="4"/>
  </r>
  <r>
    <x v="287"/>
    <x v="1"/>
    <x v="38"/>
    <x v="1"/>
    <x v="4"/>
  </r>
  <r>
    <x v="505"/>
    <x v="3"/>
    <x v="2"/>
    <x v="2"/>
    <x v="5"/>
  </r>
  <r>
    <x v="422"/>
    <x v="4"/>
    <x v="28"/>
    <x v="1"/>
    <x v="0"/>
  </r>
  <r>
    <x v="506"/>
    <x v="4"/>
    <x v="37"/>
    <x v="1"/>
    <x v="3"/>
  </r>
  <r>
    <x v="507"/>
    <x v="2"/>
    <x v="38"/>
    <x v="2"/>
    <x v="3"/>
  </r>
  <r>
    <x v="508"/>
    <x v="4"/>
    <x v="3"/>
    <x v="1"/>
    <x v="2"/>
  </r>
  <r>
    <x v="509"/>
    <x v="4"/>
    <x v="2"/>
    <x v="1"/>
    <x v="2"/>
  </r>
  <r>
    <x v="510"/>
    <x v="1"/>
    <x v="3"/>
    <x v="1"/>
    <x v="5"/>
  </r>
  <r>
    <x v="511"/>
    <x v="0"/>
    <x v="44"/>
    <x v="3"/>
    <x v="3"/>
  </r>
  <r>
    <x v="415"/>
    <x v="2"/>
    <x v="55"/>
    <x v="2"/>
    <x v="2"/>
  </r>
  <r>
    <x v="512"/>
    <x v="4"/>
    <x v="24"/>
    <x v="4"/>
    <x v="1"/>
  </r>
  <r>
    <x v="513"/>
    <x v="2"/>
    <x v="19"/>
    <x v="4"/>
    <x v="0"/>
  </r>
  <r>
    <x v="127"/>
    <x v="0"/>
    <x v="18"/>
    <x v="1"/>
    <x v="0"/>
  </r>
  <r>
    <x v="514"/>
    <x v="4"/>
    <x v="11"/>
    <x v="2"/>
    <x v="2"/>
  </r>
  <r>
    <x v="515"/>
    <x v="0"/>
    <x v="0"/>
    <x v="1"/>
    <x v="1"/>
  </r>
  <r>
    <x v="516"/>
    <x v="3"/>
    <x v="21"/>
    <x v="3"/>
    <x v="1"/>
  </r>
  <r>
    <x v="517"/>
    <x v="1"/>
    <x v="0"/>
    <x v="1"/>
    <x v="1"/>
  </r>
  <r>
    <x v="518"/>
    <x v="2"/>
    <x v="33"/>
    <x v="3"/>
    <x v="5"/>
  </r>
  <r>
    <x v="519"/>
    <x v="0"/>
    <x v="22"/>
    <x v="4"/>
    <x v="0"/>
  </r>
  <r>
    <x v="22"/>
    <x v="3"/>
    <x v="31"/>
    <x v="0"/>
    <x v="5"/>
  </r>
  <r>
    <x v="205"/>
    <x v="3"/>
    <x v="26"/>
    <x v="4"/>
    <x v="4"/>
  </r>
  <r>
    <x v="520"/>
    <x v="3"/>
    <x v="68"/>
    <x v="3"/>
    <x v="6"/>
  </r>
  <r>
    <x v="54"/>
    <x v="3"/>
    <x v="10"/>
    <x v="2"/>
    <x v="1"/>
  </r>
  <r>
    <x v="521"/>
    <x v="2"/>
    <x v="0"/>
    <x v="2"/>
    <x v="1"/>
  </r>
  <r>
    <x v="522"/>
    <x v="3"/>
    <x v="35"/>
    <x v="1"/>
    <x v="2"/>
  </r>
  <r>
    <x v="389"/>
    <x v="3"/>
    <x v="45"/>
    <x v="0"/>
    <x v="3"/>
  </r>
  <r>
    <x v="49"/>
    <x v="3"/>
    <x v="0"/>
    <x v="4"/>
    <x v="6"/>
  </r>
  <r>
    <x v="523"/>
    <x v="1"/>
    <x v="2"/>
    <x v="1"/>
    <x v="5"/>
  </r>
  <r>
    <x v="524"/>
    <x v="3"/>
    <x v="16"/>
    <x v="1"/>
    <x v="2"/>
  </r>
  <r>
    <x v="525"/>
    <x v="2"/>
    <x v="18"/>
    <x v="0"/>
    <x v="6"/>
  </r>
  <r>
    <x v="240"/>
    <x v="3"/>
    <x v="25"/>
    <x v="1"/>
    <x v="3"/>
  </r>
  <r>
    <x v="392"/>
    <x v="2"/>
    <x v="15"/>
    <x v="3"/>
    <x v="4"/>
  </r>
  <r>
    <x v="526"/>
    <x v="1"/>
    <x v="56"/>
    <x v="1"/>
    <x v="4"/>
  </r>
  <r>
    <x v="527"/>
    <x v="1"/>
    <x v="30"/>
    <x v="2"/>
    <x v="1"/>
  </r>
  <r>
    <x v="528"/>
    <x v="0"/>
    <x v="21"/>
    <x v="2"/>
    <x v="2"/>
  </r>
  <r>
    <x v="409"/>
    <x v="4"/>
    <x v="1"/>
    <x v="4"/>
    <x v="5"/>
  </r>
  <r>
    <x v="529"/>
    <x v="3"/>
    <x v="5"/>
    <x v="2"/>
    <x v="5"/>
  </r>
  <r>
    <x v="333"/>
    <x v="3"/>
    <x v="14"/>
    <x v="0"/>
    <x v="2"/>
  </r>
  <r>
    <x v="530"/>
    <x v="1"/>
    <x v="14"/>
    <x v="1"/>
    <x v="6"/>
  </r>
  <r>
    <x v="531"/>
    <x v="3"/>
    <x v="5"/>
    <x v="1"/>
    <x v="4"/>
  </r>
  <r>
    <x v="116"/>
    <x v="4"/>
    <x v="19"/>
    <x v="2"/>
    <x v="4"/>
  </r>
  <r>
    <x v="532"/>
    <x v="1"/>
    <x v="3"/>
    <x v="3"/>
    <x v="5"/>
  </r>
  <r>
    <x v="533"/>
    <x v="4"/>
    <x v="14"/>
    <x v="0"/>
    <x v="3"/>
  </r>
  <r>
    <x v="534"/>
    <x v="4"/>
    <x v="39"/>
    <x v="4"/>
    <x v="2"/>
  </r>
  <r>
    <x v="222"/>
    <x v="4"/>
    <x v="58"/>
    <x v="0"/>
    <x v="1"/>
  </r>
  <r>
    <x v="535"/>
    <x v="1"/>
    <x v="2"/>
    <x v="4"/>
    <x v="0"/>
  </r>
  <r>
    <x v="536"/>
    <x v="2"/>
    <x v="34"/>
    <x v="0"/>
    <x v="0"/>
  </r>
  <r>
    <x v="35"/>
    <x v="1"/>
    <x v="19"/>
    <x v="4"/>
    <x v="1"/>
  </r>
  <r>
    <x v="537"/>
    <x v="2"/>
    <x v="18"/>
    <x v="4"/>
    <x v="5"/>
  </r>
  <r>
    <x v="538"/>
    <x v="1"/>
    <x v="0"/>
    <x v="1"/>
    <x v="5"/>
  </r>
  <r>
    <x v="300"/>
    <x v="3"/>
    <x v="18"/>
    <x v="2"/>
    <x v="1"/>
  </r>
  <r>
    <x v="539"/>
    <x v="3"/>
    <x v="39"/>
    <x v="2"/>
    <x v="2"/>
  </r>
  <r>
    <x v="335"/>
    <x v="4"/>
    <x v="16"/>
    <x v="0"/>
    <x v="3"/>
  </r>
  <r>
    <x v="18"/>
    <x v="1"/>
    <x v="51"/>
    <x v="2"/>
    <x v="5"/>
  </r>
  <r>
    <x v="150"/>
    <x v="4"/>
    <x v="35"/>
    <x v="1"/>
    <x v="2"/>
  </r>
  <r>
    <x v="540"/>
    <x v="4"/>
    <x v="17"/>
    <x v="3"/>
    <x v="0"/>
  </r>
  <r>
    <x v="541"/>
    <x v="2"/>
    <x v="57"/>
    <x v="3"/>
    <x v="0"/>
  </r>
  <r>
    <x v="542"/>
    <x v="3"/>
    <x v="45"/>
    <x v="4"/>
    <x v="6"/>
  </r>
  <r>
    <x v="543"/>
    <x v="1"/>
    <x v="7"/>
    <x v="4"/>
    <x v="4"/>
  </r>
  <r>
    <x v="383"/>
    <x v="1"/>
    <x v="42"/>
    <x v="4"/>
    <x v="3"/>
  </r>
  <r>
    <x v="286"/>
    <x v="1"/>
    <x v="33"/>
    <x v="3"/>
    <x v="6"/>
  </r>
  <r>
    <x v="241"/>
    <x v="1"/>
    <x v="16"/>
    <x v="2"/>
    <x v="3"/>
  </r>
  <r>
    <x v="544"/>
    <x v="2"/>
    <x v="42"/>
    <x v="4"/>
    <x v="3"/>
  </r>
  <r>
    <x v="79"/>
    <x v="4"/>
    <x v="46"/>
    <x v="0"/>
    <x v="0"/>
  </r>
  <r>
    <x v="130"/>
    <x v="4"/>
    <x v="28"/>
    <x v="3"/>
    <x v="3"/>
  </r>
  <r>
    <x v="539"/>
    <x v="4"/>
    <x v="21"/>
    <x v="3"/>
    <x v="4"/>
  </r>
  <r>
    <x v="456"/>
    <x v="3"/>
    <x v="17"/>
    <x v="1"/>
    <x v="1"/>
  </r>
  <r>
    <x v="545"/>
    <x v="0"/>
    <x v="2"/>
    <x v="1"/>
    <x v="2"/>
  </r>
  <r>
    <x v="318"/>
    <x v="1"/>
    <x v="32"/>
    <x v="4"/>
    <x v="5"/>
  </r>
  <r>
    <x v="546"/>
    <x v="4"/>
    <x v="24"/>
    <x v="1"/>
    <x v="4"/>
  </r>
  <r>
    <x v="547"/>
    <x v="3"/>
    <x v="5"/>
    <x v="1"/>
    <x v="1"/>
  </r>
  <r>
    <x v="369"/>
    <x v="3"/>
    <x v="2"/>
    <x v="2"/>
    <x v="3"/>
  </r>
  <r>
    <x v="79"/>
    <x v="1"/>
    <x v="33"/>
    <x v="3"/>
    <x v="6"/>
  </r>
  <r>
    <x v="548"/>
    <x v="3"/>
    <x v="58"/>
    <x v="4"/>
    <x v="4"/>
  </r>
  <r>
    <x v="106"/>
    <x v="1"/>
    <x v="22"/>
    <x v="0"/>
    <x v="1"/>
  </r>
  <r>
    <x v="237"/>
    <x v="1"/>
    <x v="62"/>
    <x v="4"/>
    <x v="5"/>
  </r>
  <r>
    <x v="549"/>
    <x v="4"/>
    <x v="35"/>
    <x v="1"/>
    <x v="2"/>
  </r>
  <r>
    <x v="550"/>
    <x v="0"/>
    <x v="7"/>
    <x v="1"/>
    <x v="4"/>
  </r>
  <r>
    <x v="211"/>
    <x v="0"/>
    <x v="14"/>
    <x v="4"/>
    <x v="3"/>
  </r>
  <r>
    <x v="487"/>
    <x v="4"/>
    <x v="26"/>
    <x v="3"/>
    <x v="0"/>
  </r>
  <r>
    <x v="551"/>
    <x v="0"/>
    <x v="4"/>
    <x v="3"/>
    <x v="3"/>
  </r>
  <r>
    <x v="552"/>
    <x v="3"/>
    <x v="19"/>
    <x v="3"/>
    <x v="6"/>
  </r>
  <r>
    <x v="455"/>
    <x v="3"/>
    <x v="55"/>
    <x v="2"/>
    <x v="4"/>
  </r>
  <r>
    <x v="553"/>
    <x v="1"/>
    <x v="50"/>
    <x v="1"/>
    <x v="2"/>
  </r>
  <r>
    <x v="79"/>
    <x v="1"/>
    <x v="41"/>
    <x v="3"/>
    <x v="1"/>
  </r>
  <r>
    <x v="554"/>
    <x v="2"/>
    <x v="6"/>
    <x v="3"/>
    <x v="3"/>
  </r>
  <r>
    <x v="555"/>
    <x v="1"/>
    <x v="59"/>
    <x v="2"/>
    <x v="0"/>
  </r>
  <r>
    <x v="272"/>
    <x v="3"/>
    <x v="13"/>
    <x v="2"/>
    <x v="4"/>
  </r>
  <r>
    <x v="556"/>
    <x v="0"/>
    <x v="14"/>
    <x v="0"/>
    <x v="3"/>
  </r>
  <r>
    <x v="247"/>
    <x v="3"/>
    <x v="27"/>
    <x v="0"/>
    <x v="5"/>
  </r>
  <r>
    <x v="375"/>
    <x v="1"/>
    <x v="2"/>
    <x v="4"/>
    <x v="0"/>
  </r>
  <r>
    <x v="557"/>
    <x v="1"/>
    <x v="67"/>
    <x v="2"/>
    <x v="6"/>
  </r>
  <r>
    <x v="183"/>
    <x v="1"/>
    <x v="0"/>
    <x v="2"/>
    <x v="0"/>
  </r>
  <r>
    <x v="85"/>
    <x v="4"/>
    <x v="45"/>
    <x v="1"/>
    <x v="4"/>
  </r>
  <r>
    <x v="558"/>
    <x v="1"/>
    <x v="55"/>
    <x v="3"/>
    <x v="2"/>
  </r>
  <r>
    <x v="559"/>
    <x v="1"/>
    <x v="9"/>
    <x v="4"/>
    <x v="1"/>
  </r>
  <r>
    <x v="170"/>
    <x v="3"/>
    <x v="57"/>
    <x v="0"/>
    <x v="5"/>
  </r>
  <r>
    <x v="560"/>
    <x v="3"/>
    <x v="31"/>
    <x v="4"/>
    <x v="3"/>
  </r>
  <r>
    <x v="561"/>
    <x v="1"/>
    <x v="68"/>
    <x v="0"/>
    <x v="6"/>
  </r>
  <r>
    <x v="562"/>
    <x v="2"/>
    <x v="53"/>
    <x v="2"/>
    <x v="4"/>
  </r>
  <r>
    <x v="563"/>
    <x v="0"/>
    <x v="1"/>
    <x v="4"/>
    <x v="4"/>
  </r>
  <r>
    <x v="19"/>
    <x v="0"/>
    <x v="14"/>
    <x v="4"/>
    <x v="5"/>
  </r>
  <r>
    <x v="564"/>
    <x v="4"/>
    <x v="4"/>
    <x v="1"/>
    <x v="1"/>
  </r>
  <r>
    <x v="157"/>
    <x v="3"/>
    <x v="0"/>
    <x v="2"/>
    <x v="5"/>
  </r>
  <r>
    <x v="370"/>
    <x v="3"/>
    <x v="0"/>
    <x v="1"/>
    <x v="4"/>
  </r>
  <r>
    <x v="565"/>
    <x v="1"/>
    <x v="28"/>
    <x v="4"/>
    <x v="0"/>
  </r>
  <r>
    <x v="566"/>
    <x v="4"/>
    <x v="55"/>
    <x v="2"/>
    <x v="6"/>
  </r>
  <r>
    <x v="567"/>
    <x v="4"/>
    <x v="2"/>
    <x v="0"/>
    <x v="4"/>
  </r>
  <r>
    <x v="555"/>
    <x v="4"/>
    <x v="17"/>
    <x v="2"/>
    <x v="5"/>
  </r>
  <r>
    <x v="568"/>
    <x v="0"/>
    <x v="45"/>
    <x v="4"/>
    <x v="0"/>
  </r>
  <r>
    <x v="152"/>
    <x v="4"/>
    <x v="64"/>
    <x v="0"/>
    <x v="6"/>
  </r>
  <r>
    <x v="569"/>
    <x v="4"/>
    <x v="37"/>
    <x v="2"/>
    <x v="3"/>
  </r>
  <r>
    <x v="280"/>
    <x v="3"/>
    <x v="52"/>
    <x v="2"/>
    <x v="5"/>
  </r>
  <r>
    <x v="375"/>
    <x v="1"/>
    <x v="33"/>
    <x v="4"/>
    <x v="4"/>
  </r>
  <r>
    <x v="570"/>
    <x v="2"/>
    <x v="49"/>
    <x v="4"/>
    <x v="1"/>
  </r>
  <r>
    <x v="571"/>
    <x v="1"/>
    <x v="14"/>
    <x v="3"/>
    <x v="5"/>
  </r>
  <r>
    <x v="233"/>
    <x v="0"/>
    <x v="13"/>
    <x v="4"/>
    <x v="6"/>
  </r>
  <r>
    <x v="572"/>
    <x v="4"/>
    <x v="60"/>
    <x v="3"/>
    <x v="1"/>
  </r>
  <r>
    <x v="573"/>
    <x v="1"/>
    <x v="38"/>
    <x v="1"/>
    <x v="4"/>
  </r>
  <r>
    <x v="71"/>
    <x v="3"/>
    <x v="24"/>
    <x v="1"/>
    <x v="1"/>
  </r>
  <r>
    <x v="574"/>
    <x v="3"/>
    <x v="61"/>
    <x v="4"/>
    <x v="2"/>
  </r>
  <r>
    <x v="94"/>
    <x v="1"/>
    <x v="33"/>
    <x v="1"/>
    <x v="4"/>
  </r>
  <r>
    <x v="399"/>
    <x v="0"/>
    <x v="55"/>
    <x v="1"/>
    <x v="0"/>
  </r>
  <r>
    <x v="575"/>
    <x v="1"/>
    <x v="71"/>
    <x v="4"/>
    <x v="6"/>
  </r>
  <r>
    <x v="576"/>
    <x v="3"/>
    <x v="31"/>
    <x v="4"/>
    <x v="4"/>
  </r>
  <r>
    <x v="16"/>
    <x v="1"/>
    <x v="2"/>
    <x v="4"/>
    <x v="4"/>
  </r>
  <r>
    <x v="577"/>
    <x v="3"/>
    <x v="6"/>
    <x v="4"/>
    <x v="5"/>
  </r>
  <r>
    <x v="153"/>
    <x v="1"/>
    <x v="35"/>
    <x v="1"/>
    <x v="0"/>
  </r>
  <r>
    <x v="578"/>
    <x v="2"/>
    <x v="3"/>
    <x v="2"/>
    <x v="2"/>
  </r>
  <r>
    <x v="579"/>
    <x v="4"/>
    <x v="14"/>
    <x v="3"/>
    <x v="3"/>
  </r>
  <r>
    <x v="346"/>
    <x v="0"/>
    <x v="55"/>
    <x v="3"/>
    <x v="0"/>
  </r>
  <r>
    <x v="131"/>
    <x v="3"/>
    <x v="34"/>
    <x v="1"/>
    <x v="4"/>
  </r>
  <r>
    <x v="580"/>
    <x v="1"/>
    <x v="59"/>
    <x v="4"/>
    <x v="0"/>
  </r>
  <r>
    <x v="581"/>
    <x v="2"/>
    <x v="3"/>
    <x v="4"/>
    <x v="6"/>
  </r>
  <r>
    <x v="331"/>
    <x v="3"/>
    <x v="10"/>
    <x v="3"/>
    <x v="1"/>
  </r>
  <r>
    <x v="497"/>
    <x v="0"/>
    <x v="45"/>
    <x v="4"/>
    <x v="1"/>
  </r>
  <r>
    <x v="453"/>
    <x v="1"/>
    <x v="35"/>
    <x v="0"/>
    <x v="6"/>
  </r>
  <r>
    <x v="377"/>
    <x v="1"/>
    <x v="53"/>
    <x v="0"/>
    <x v="3"/>
  </r>
  <r>
    <x v="582"/>
    <x v="1"/>
    <x v="18"/>
    <x v="2"/>
    <x v="5"/>
  </r>
  <r>
    <x v="406"/>
    <x v="2"/>
    <x v="25"/>
    <x v="2"/>
    <x v="0"/>
  </r>
  <r>
    <x v="583"/>
    <x v="4"/>
    <x v="68"/>
    <x v="1"/>
    <x v="0"/>
  </r>
  <r>
    <x v="66"/>
    <x v="4"/>
    <x v="30"/>
    <x v="1"/>
    <x v="1"/>
  </r>
  <r>
    <x v="584"/>
    <x v="0"/>
    <x v="59"/>
    <x v="4"/>
    <x v="4"/>
  </r>
  <r>
    <x v="585"/>
    <x v="1"/>
    <x v="14"/>
    <x v="0"/>
    <x v="2"/>
  </r>
  <r>
    <x v="586"/>
    <x v="4"/>
    <x v="37"/>
    <x v="1"/>
    <x v="2"/>
  </r>
  <r>
    <x v="214"/>
    <x v="3"/>
    <x v="47"/>
    <x v="1"/>
    <x v="0"/>
  </r>
  <r>
    <x v="164"/>
    <x v="3"/>
    <x v="22"/>
    <x v="1"/>
    <x v="5"/>
  </r>
  <r>
    <x v="242"/>
    <x v="1"/>
    <x v="36"/>
    <x v="0"/>
    <x v="1"/>
  </r>
  <r>
    <x v="386"/>
    <x v="1"/>
    <x v="47"/>
    <x v="3"/>
    <x v="1"/>
  </r>
  <r>
    <x v="587"/>
    <x v="2"/>
    <x v="8"/>
    <x v="3"/>
    <x v="1"/>
  </r>
  <r>
    <x v="268"/>
    <x v="4"/>
    <x v="14"/>
    <x v="2"/>
    <x v="3"/>
  </r>
  <r>
    <x v="588"/>
    <x v="1"/>
    <x v="33"/>
    <x v="2"/>
    <x v="6"/>
  </r>
  <r>
    <x v="358"/>
    <x v="0"/>
    <x v="13"/>
    <x v="2"/>
    <x v="1"/>
  </r>
  <r>
    <x v="217"/>
    <x v="3"/>
    <x v="14"/>
    <x v="1"/>
    <x v="0"/>
  </r>
  <r>
    <x v="61"/>
    <x v="2"/>
    <x v="14"/>
    <x v="4"/>
    <x v="3"/>
  </r>
  <r>
    <x v="139"/>
    <x v="2"/>
    <x v="64"/>
    <x v="0"/>
    <x v="5"/>
  </r>
  <r>
    <x v="589"/>
    <x v="4"/>
    <x v="57"/>
    <x v="1"/>
    <x v="3"/>
  </r>
  <r>
    <x v="590"/>
    <x v="1"/>
    <x v="54"/>
    <x v="3"/>
    <x v="0"/>
  </r>
  <r>
    <x v="418"/>
    <x v="3"/>
    <x v="60"/>
    <x v="1"/>
    <x v="1"/>
  </r>
  <r>
    <x v="591"/>
    <x v="4"/>
    <x v="18"/>
    <x v="1"/>
    <x v="6"/>
  </r>
  <r>
    <x v="592"/>
    <x v="0"/>
    <x v="37"/>
    <x v="1"/>
    <x v="5"/>
  </r>
  <r>
    <x v="550"/>
    <x v="0"/>
    <x v="31"/>
    <x v="0"/>
    <x v="6"/>
  </r>
  <r>
    <x v="593"/>
    <x v="3"/>
    <x v="3"/>
    <x v="2"/>
    <x v="6"/>
  </r>
  <r>
    <x v="594"/>
    <x v="0"/>
    <x v="61"/>
    <x v="3"/>
    <x v="4"/>
  </r>
  <r>
    <x v="544"/>
    <x v="3"/>
    <x v="57"/>
    <x v="4"/>
    <x v="5"/>
  </r>
  <r>
    <x v="595"/>
    <x v="3"/>
    <x v="18"/>
    <x v="0"/>
    <x v="3"/>
  </r>
  <r>
    <x v="15"/>
    <x v="4"/>
    <x v="43"/>
    <x v="4"/>
    <x v="2"/>
  </r>
  <r>
    <x v="596"/>
    <x v="4"/>
    <x v="58"/>
    <x v="4"/>
    <x v="5"/>
  </r>
  <r>
    <x v="584"/>
    <x v="3"/>
    <x v="32"/>
    <x v="0"/>
    <x v="3"/>
  </r>
  <r>
    <x v="436"/>
    <x v="4"/>
    <x v="5"/>
    <x v="1"/>
    <x v="0"/>
  </r>
  <r>
    <x v="597"/>
    <x v="2"/>
    <x v="20"/>
    <x v="1"/>
    <x v="4"/>
  </r>
  <r>
    <x v="299"/>
    <x v="0"/>
    <x v="33"/>
    <x v="2"/>
    <x v="0"/>
  </r>
  <r>
    <x v="598"/>
    <x v="3"/>
    <x v="16"/>
    <x v="0"/>
    <x v="6"/>
  </r>
  <r>
    <x v="290"/>
    <x v="3"/>
    <x v="47"/>
    <x v="4"/>
    <x v="4"/>
  </r>
  <r>
    <x v="34"/>
    <x v="4"/>
    <x v="47"/>
    <x v="4"/>
    <x v="1"/>
  </r>
  <r>
    <x v="131"/>
    <x v="1"/>
    <x v="43"/>
    <x v="1"/>
    <x v="3"/>
  </r>
  <r>
    <x v="190"/>
    <x v="2"/>
    <x v="45"/>
    <x v="0"/>
    <x v="2"/>
  </r>
  <r>
    <x v="599"/>
    <x v="3"/>
    <x v="25"/>
    <x v="0"/>
    <x v="3"/>
  </r>
  <r>
    <x v="600"/>
    <x v="0"/>
    <x v="12"/>
    <x v="3"/>
    <x v="5"/>
  </r>
  <r>
    <x v="269"/>
    <x v="3"/>
    <x v="28"/>
    <x v="0"/>
    <x v="4"/>
  </r>
  <r>
    <x v="601"/>
    <x v="1"/>
    <x v="49"/>
    <x v="2"/>
    <x v="4"/>
  </r>
  <r>
    <x v="602"/>
    <x v="3"/>
    <x v="10"/>
    <x v="4"/>
    <x v="6"/>
  </r>
  <r>
    <x v="523"/>
    <x v="0"/>
    <x v="27"/>
    <x v="0"/>
    <x v="1"/>
  </r>
  <r>
    <x v="603"/>
    <x v="4"/>
    <x v="55"/>
    <x v="1"/>
    <x v="4"/>
  </r>
  <r>
    <x v="534"/>
    <x v="4"/>
    <x v="35"/>
    <x v="3"/>
    <x v="4"/>
  </r>
  <r>
    <x v="604"/>
    <x v="4"/>
    <x v="68"/>
    <x v="0"/>
    <x v="1"/>
  </r>
  <r>
    <x v="179"/>
    <x v="0"/>
    <x v="29"/>
    <x v="4"/>
    <x v="4"/>
  </r>
  <r>
    <x v="605"/>
    <x v="3"/>
    <x v="14"/>
    <x v="1"/>
    <x v="6"/>
  </r>
  <r>
    <x v="606"/>
    <x v="3"/>
    <x v="3"/>
    <x v="3"/>
    <x v="2"/>
  </r>
  <r>
    <x v="55"/>
    <x v="0"/>
    <x v="31"/>
    <x v="4"/>
    <x v="3"/>
  </r>
  <r>
    <x v="607"/>
    <x v="3"/>
    <x v="45"/>
    <x v="2"/>
    <x v="2"/>
  </r>
  <r>
    <x v="38"/>
    <x v="3"/>
    <x v="15"/>
    <x v="0"/>
    <x v="6"/>
  </r>
  <r>
    <x v="222"/>
    <x v="1"/>
    <x v="5"/>
    <x v="2"/>
    <x v="3"/>
  </r>
  <r>
    <x v="39"/>
    <x v="4"/>
    <x v="56"/>
    <x v="0"/>
    <x v="1"/>
  </r>
  <r>
    <x v="355"/>
    <x v="1"/>
    <x v="27"/>
    <x v="1"/>
    <x v="2"/>
  </r>
  <r>
    <x v="608"/>
    <x v="4"/>
    <x v="5"/>
    <x v="0"/>
    <x v="6"/>
  </r>
  <r>
    <x v="609"/>
    <x v="0"/>
    <x v="47"/>
    <x v="1"/>
    <x v="0"/>
  </r>
  <r>
    <x v="94"/>
    <x v="1"/>
    <x v="66"/>
    <x v="4"/>
    <x v="4"/>
  </r>
  <r>
    <x v="610"/>
    <x v="1"/>
    <x v="45"/>
    <x v="1"/>
    <x v="2"/>
  </r>
  <r>
    <x v="588"/>
    <x v="3"/>
    <x v="2"/>
    <x v="4"/>
    <x v="6"/>
  </r>
  <r>
    <x v="611"/>
    <x v="1"/>
    <x v="63"/>
    <x v="3"/>
    <x v="5"/>
  </r>
  <r>
    <x v="612"/>
    <x v="3"/>
    <x v="71"/>
    <x v="1"/>
    <x v="1"/>
  </r>
  <r>
    <x v="589"/>
    <x v="3"/>
    <x v="64"/>
    <x v="2"/>
    <x v="4"/>
  </r>
  <r>
    <x v="613"/>
    <x v="2"/>
    <x v="45"/>
    <x v="0"/>
    <x v="6"/>
  </r>
  <r>
    <x v="614"/>
    <x v="2"/>
    <x v="60"/>
    <x v="3"/>
    <x v="2"/>
  </r>
  <r>
    <x v="503"/>
    <x v="1"/>
    <x v="67"/>
    <x v="4"/>
    <x v="2"/>
  </r>
  <r>
    <x v="615"/>
    <x v="1"/>
    <x v="2"/>
    <x v="2"/>
    <x v="3"/>
  </r>
  <r>
    <x v="453"/>
    <x v="3"/>
    <x v="19"/>
    <x v="3"/>
    <x v="6"/>
  </r>
  <r>
    <x v="448"/>
    <x v="3"/>
    <x v="46"/>
    <x v="1"/>
    <x v="0"/>
  </r>
  <r>
    <x v="508"/>
    <x v="3"/>
    <x v="56"/>
    <x v="3"/>
    <x v="5"/>
  </r>
  <r>
    <x v="616"/>
    <x v="3"/>
    <x v="7"/>
    <x v="2"/>
    <x v="5"/>
  </r>
  <r>
    <x v="199"/>
    <x v="1"/>
    <x v="2"/>
    <x v="2"/>
    <x v="4"/>
  </r>
  <r>
    <x v="72"/>
    <x v="3"/>
    <x v="31"/>
    <x v="3"/>
    <x v="6"/>
  </r>
  <r>
    <x v="480"/>
    <x v="3"/>
    <x v="4"/>
    <x v="4"/>
    <x v="2"/>
  </r>
  <r>
    <x v="617"/>
    <x v="4"/>
    <x v="30"/>
    <x v="0"/>
    <x v="2"/>
  </r>
  <r>
    <x v="284"/>
    <x v="1"/>
    <x v="41"/>
    <x v="2"/>
    <x v="4"/>
  </r>
  <r>
    <x v="270"/>
    <x v="1"/>
    <x v="14"/>
    <x v="2"/>
    <x v="4"/>
  </r>
  <r>
    <x v="329"/>
    <x v="1"/>
    <x v="45"/>
    <x v="4"/>
    <x v="4"/>
  </r>
  <r>
    <x v="618"/>
    <x v="1"/>
    <x v="24"/>
    <x v="3"/>
    <x v="1"/>
  </r>
  <r>
    <x v="619"/>
    <x v="3"/>
    <x v="7"/>
    <x v="1"/>
    <x v="6"/>
  </r>
  <r>
    <x v="351"/>
    <x v="1"/>
    <x v="24"/>
    <x v="2"/>
    <x v="6"/>
  </r>
  <r>
    <x v="620"/>
    <x v="3"/>
    <x v="56"/>
    <x v="0"/>
    <x v="3"/>
  </r>
  <r>
    <x v="621"/>
    <x v="2"/>
    <x v="1"/>
    <x v="2"/>
    <x v="6"/>
  </r>
  <r>
    <x v="424"/>
    <x v="4"/>
    <x v="65"/>
    <x v="0"/>
    <x v="6"/>
  </r>
  <r>
    <x v="622"/>
    <x v="1"/>
    <x v="16"/>
    <x v="1"/>
    <x v="0"/>
  </r>
  <r>
    <x v="252"/>
    <x v="2"/>
    <x v="56"/>
    <x v="2"/>
    <x v="6"/>
  </r>
  <r>
    <x v="623"/>
    <x v="3"/>
    <x v="52"/>
    <x v="0"/>
    <x v="4"/>
  </r>
  <r>
    <x v="624"/>
    <x v="4"/>
    <x v="2"/>
    <x v="0"/>
    <x v="6"/>
  </r>
  <r>
    <x v="625"/>
    <x v="2"/>
    <x v="67"/>
    <x v="3"/>
    <x v="2"/>
  </r>
  <r>
    <x v="500"/>
    <x v="1"/>
    <x v="35"/>
    <x v="2"/>
    <x v="4"/>
  </r>
  <r>
    <x v="626"/>
    <x v="4"/>
    <x v="38"/>
    <x v="2"/>
    <x v="1"/>
  </r>
  <r>
    <x v="301"/>
    <x v="2"/>
    <x v="31"/>
    <x v="0"/>
    <x v="1"/>
  </r>
  <r>
    <x v="169"/>
    <x v="3"/>
    <x v="71"/>
    <x v="1"/>
    <x v="3"/>
  </r>
  <r>
    <x v="627"/>
    <x v="3"/>
    <x v="49"/>
    <x v="1"/>
    <x v="5"/>
  </r>
  <r>
    <x v="628"/>
    <x v="3"/>
    <x v="7"/>
    <x v="0"/>
    <x v="5"/>
  </r>
  <r>
    <x v="188"/>
    <x v="3"/>
    <x v="39"/>
    <x v="4"/>
    <x v="2"/>
  </r>
  <r>
    <x v="629"/>
    <x v="3"/>
    <x v="4"/>
    <x v="3"/>
    <x v="1"/>
  </r>
  <r>
    <x v="446"/>
    <x v="2"/>
    <x v="63"/>
    <x v="0"/>
    <x v="1"/>
  </r>
  <r>
    <x v="630"/>
    <x v="1"/>
    <x v="50"/>
    <x v="0"/>
    <x v="2"/>
  </r>
  <r>
    <x v="631"/>
    <x v="1"/>
    <x v="18"/>
    <x v="4"/>
    <x v="5"/>
  </r>
  <r>
    <x v="632"/>
    <x v="3"/>
    <x v="3"/>
    <x v="1"/>
    <x v="5"/>
  </r>
  <r>
    <x v="633"/>
    <x v="4"/>
    <x v="45"/>
    <x v="4"/>
    <x v="0"/>
  </r>
  <r>
    <x v="634"/>
    <x v="1"/>
    <x v="47"/>
    <x v="3"/>
    <x v="5"/>
  </r>
  <r>
    <x v="513"/>
    <x v="1"/>
    <x v="8"/>
    <x v="2"/>
    <x v="4"/>
  </r>
  <r>
    <x v="234"/>
    <x v="0"/>
    <x v="0"/>
    <x v="1"/>
    <x v="3"/>
  </r>
  <r>
    <x v="635"/>
    <x v="2"/>
    <x v="68"/>
    <x v="0"/>
    <x v="6"/>
  </r>
  <r>
    <x v="636"/>
    <x v="1"/>
    <x v="0"/>
    <x v="3"/>
    <x v="0"/>
  </r>
  <r>
    <x v="637"/>
    <x v="2"/>
    <x v="0"/>
    <x v="2"/>
    <x v="2"/>
  </r>
  <r>
    <x v="400"/>
    <x v="4"/>
    <x v="45"/>
    <x v="3"/>
    <x v="4"/>
  </r>
  <r>
    <x v="286"/>
    <x v="2"/>
    <x v="66"/>
    <x v="4"/>
    <x v="5"/>
  </r>
  <r>
    <x v="251"/>
    <x v="3"/>
    <x v="45"/>
    <x v="4"/>
    <x v="1"/>
  </r>
  <r>
    <x v="93"/>
    <x v="1"/>
    <x v="3"/>
    <x v="3"/>
    <x v="2"/>
  </r>
  <r>
    <x v="567"/>
    <x v="4"/>
    <x v="26"/>
    <x v="4"/>
    <x v="5"/>
  </r>
  <r>
    <x v="638"/>
    <x v="1"/>
    <x v="34"/>
    <x v="4"/>
    <x v="1"/>
  </r>
  <r>
    <x v="195"/>
    <x v="4"/>
    <x v="3"/>
    <x v="2"/>
    <x v="3"/>
  </r>
  <r>
    <x v="157"/>
    <x v="4"/>
    <x v="16"/>
    <x v="2"/>
    <x v="6"/>
  </r>
  <r>
    <x v="639"/>
    <x v="2"/>
    <x v="21"/>
    <x v="1"/>
    <x v="1"/>
  </r>
  <r>
    <x v="217"/>
    <x v="3"/>
    <x v="55"/>
    <x v="3"/>
    <x v="5"/>
  </r>
  <r>
    <x v="475"/>
    <x v="0"/>
    <x v="6"/>
    <x v="1"/>
    <x v="0"/>
  </r>
  <r>
    <x v="640"/>
    <x v="4"/>
    <x v="0"/>
    <x v="4"/>
    <x v="4"/>
  </r>
  <r>
    <x v="395"/>
    <x v="4"/>
    <x v="58"/>
    <x v="2"/>
    <x v="1"/>
  </r>
  <r>
    <x v="641"/>
    <x v="3"/>
    <x v="42"/>
    <x v="4"/>
    <x v="2"/>
  </r>
  <r>
    <x v="642"/>
    <x v="3"/>
    <x v="71"/>
    <x v="2"/>
    <x v="3"/>
  </r>
  <r>
    <x v="124"/>
    <x v="3"/>
    <x v="31"/>
    <x v="1"/>
    <x v="4"/>
  </r>
  <r>
    <x v="111"/>
    <x v="0"/>
    <x v="3"/>
    <x v="2"/>
    <x v="4"/>
  </r>
  <r>
    <x v="643"/>
    <x v="2"/>
    <x v="3"/>
    <x v="3"/>
    <x v="3"/>
  </r>
  <r>
    <x v="258"/>
    <x v="1"/>
    <x v="3"/>
    <x v="4"/>
    <x v="6"/>
  </r>
  <r>
    <x v="644"/>
    <x v="2"/>
    <x v="52"/>
    <x v="2"/>
    <x v="0"/>
  </r>
  <r>
    <x v="79"/>
    <x v="3"/>
    <x v="20"/>
    <x v="0"/>
    <x v="3"/>
  </r>
  <r>
    <x v="645"/>
    <x v="3"/>
    <x v="60"/>
    <x v="3"/>
    <x v="0"/>
  </r>
  <r>
    <x v="165"/>
    <x v="2"/>
    <x v="2"/>
    <x v="4"/>
    <x v="5"/>
  </r>
  <r>
    <x v="431"/>
    <x v="1"/>
    <x v="43"/>
    <x v="1"/>
    <x v="0"/>
  </r>
  <r>
    <x v="606"/>
    <x v="4"/>
    <x v="33"/>
    <x v="1"/>
    <x v="6"/>
  </r>
  <r>
    <x v="646"/>
    <x v="0"/>
    <x v="5"/>
    <x v="0"/>
    <x v="1"/>
  </r>
  <r>
    <x v="378"/>
    <x v="3"/>
    <x v="21"/>
    <x v="1"/>
    <x v="2"/>
  </r>
  <r>
    <x v="343"/>
    <x v="1"/>
    <x v="45"/>
    <x v="3"/>
    <x v="3"/>
  </r>
  <r>
    <x v="647"/>
    <x v="4"/>
    <x v="37"/>
    <x v="0"/>
    <x v="2"/>
  </r>
  <r>
    <x v="648"/>
    <x v="2"/>
    <x v="40"/>
    <x v="0"/>
    <x v="1"/>
  </r>
  <r>
    <x v="238"/>
    <x v="3"/>
    <x v="34"/>
    <x v="2"/>
    <x v="1"/>
  </r>
  <r>
    <x v="649"/>
    <x v="4"/>
    <x v="33"/>
    <x v="1"/>
    <x v="4"/>
  </r>
  <r>
    <x v="650"/>
    <x v="3"/>
    <x v="53"/>
    <x v="4"/>
    <x v="5"/>
  </r>
  <r>
    <x v="651"/>
    <x v="1"/>
    <x v="45"/>
    <x v="3"/>
    <x v="1"/>
  </r>
  <r>
    <x v="507"/>
    <x v="1"/>
    <x v="5"/>
    <x v="0"/>
    <x v="6"/>
  </r>
  <r>
    <x v="592"/>
    <x v="1"/>
    <x v="4"/>
    <x v="0"/>
    <x v="6"/>
  </r>
  <r>
    <x v="652"/>
    <x v="1"/>
    <x v="7"/>
    <x v="1"/>
    <x v="1"/>
  </r>
  <r>
    <x v="653"/>
    <x v="1"/>
    <x v="58"/>
    <x v="4"/>
    <x v="1"/>
  </r>
  <r>
    <x v="340"/>
    <x v="0"/>
    <x v="5"/>
    <x v="1"/>
    <x v="3"/>
  </r>
  <r>
    <x v="645"/>
    <x v="1"/>
    <x v="2"/>
    <x v="4"/>
    <x v="2"/>
  </r>
  <r>
    <x v="356"/>
    <x v="0"/>
    <x v="0"/>
    <x v="2"/>
    <x v="2"/>
  </r>
  <r>
    <x v="213"/>
    <x v="0"/>
    <x v="34"/>
    <x v="2"/>
    <x v="6"/>
  </r>
  <r>
    <x v="157"/>
    <x v="0"/>
    <x v="18"/>
    <x v="3"/>
    <x v="2"/>
  </r>
  <r>
    <x v="654"/>
    <x v="1"/>
    <x v="31"/>
    <x v="0"/>
    <x v="5"/>
  </r>
  <r>
    <x v="281"/>
    <x v="1"/>
    <x v="64"/>
    <x v="2"/>
    <x v="4"/>
  </r>
  <r>
    <x v="655"/>
    <x v="1"/>
    <x v="25"/>
    <x v="1"/>
    <x v="6"/>
  </r>
  <r>
    <x v="656"/>
    <x v="2"/>
    <x v="21"/>
    <x v="2"/>
    <x v="3"/>
  </r>
  <r>
    <x v="657"/>
    <x v="1"/>
    <x v="8"/>
    <x v="4"/>
    <x v="5"/>
  </r>
  <r>
    <x v="658"/>
    <x v="2"/>
    <x v="4"/>
    <x v="1"/>
    <x v="2"/>
  </r>
  <r>
    <x v="659"/>
    <x v="3"/>
    <x v="27"/>
    <x v="4"/>
    <x v="2"/>
  </r>
  <r>
    <x v="145"/>
    <x v="4"/>
    <x v="57"/>
    <x v="3"/>
    <x v="0"/>
  </r>
  <r>
    <x v="660"/>
    <x v="2"/>
    <x v="38"/>
    <x v="2"/>
    <x v="5"/>
  </r>
  <r>
    <x v="661"/>
    <x v="3"/>
    <x v="0"/>
    <x v="1"/>
    <x v="1"/>
  </r>
  <r>
    <x v="323"/>
    <x v="4"/>
    <x v="32"/>
    <x v="3"/>
    <x v="3"/>
  </r>
  <r>
    <x v="662"/>
    <x v="2"/>
    <x v="47"/>
    <x v="0"/>
    <x v="6"/>
  </r>
  <r>
    <x v="663"/>
    <x v="1"/>
    <x v="10"/>
    <x v="0"/>
    <x v="1"/>
  </r>
  <r>
    <x v="664"/>
    <x v="0"/>
    <x v="10"/>
    <x v="4"/>
    <x v="1"/>
  </r>
  <r>
    <x v="119"/>
    <x v="3"/>
    <x v="8"/>
    <x v="0"/>
    <x v="4"/>
  </r>
  <r>
    <x v="387"/>
    <x v="3"/>
    <x v="35"/>
    <x v="0"/>
    <x v="3"/>
  </r>
  <r>
    <x v="290"/>
    <x v="4"/>
    <x v="71"/>
    <x v="0"/>
    <x v="1"/>
  </r>
  <r>
    <x v="630"/>
    <x v="3"/>
    <x v="16"/>
    <x v="1"/>
    <x v="2"/>
  </r>
  <r>
    <x v="665"/>
    <x v="2"/>
    <x v="45"/>
    <x v="2"/>
    <x v="0"/>
  </r>
  <r>
    <x v="385"/>
    <x v="4"/>
    <x v="35"/>
    <x v="2"/>
    <x v="0"/>
  </r>
  <r>
    <x v="587"/>
    <x v="4"/>
    <x v="71"/>
    <x v="4"/>
    <x v="5"/>
  </r>
  <r>
    <x v="31"/>
    <x v="0"/>
    <x v="3"/>
    <x v="0"/>
    <x v="6"/>
  </r>
  <r>
    <x v="663"/>
    <x v="0"/>
    <x v="54"/>
    <x v="0"/>
    <x v="0"/>
  </r>
  <r>
    <x v="116"/>
    <x v="2"/>
    <x v="53"/>
    <x v="2"/>
    <x v="0"/>
  </r>
  <r>
    <x v="425"/>
    <x v="3"/>
    <x v="43"/>
    <x v="1"/>
    <x v="6"/>
  </r>
  <r>
    <x v="297"/>
    <x v="3"/>
    <x v="41"/>
    <x v="1"/>
    <x v="6"/>
  </r>
  <r>
    <x v="285"/>
    <x v="3"/>
    <x v="3"/>
    <x v="2"/>
    <x v="4"/>
  </r>
  <r>
    <x v="561"/>
    <x v="1"/>
    <x v="44"/>
    <x v="1"/>
    <x v="0"/>
  </r>
  <r>
    <x v="666"/>
    <x v="3"/>
    <x v="44"/>
    <x v="1"/>
    <x v="5"/>
  </r>
  <r>
    <x v="667"/>
    <x v="2"/>
    <x v="21"/>
    <x v="0"/>
    <x v="0"/>
  </r>
  <r>
    <x v="126"/>
    <x v="4"/>
    <x v="70"/>
    <x v="2"/>
    <x v="3"/>
  </r>
  <r>
    <x v="302"/>
    <x v="1"/>
    <x v="50"/>
    <x v="3"/>
    <x v="3"/>
  </r>
  <r>
    <x v="668"/>
    <x v="2"/>
    <x v="6"/>
    <x v="1"/>
    <x v="4"/>
  </r>
  <r>
    <x v="669"/>
    <x v="0"/>
    <x v="8"/>
    <x v="2"/>
    <x v="3"/>
  </r>
  <r>
    <x v="670"/>
    <x v="1"/>
    <x v="14"/>
    <x v="3"/>
    <x v="0"/>
  </r>
  <r>
    <x v="671"/>
    <x v="3"/>
    <x v="19"/>
    <x v="1"/>
    <x v="2"/>
  </r>
  <r>
    <x v="483"/>
    <x v="3"/>
    <x v="0"/>
    <x v="2"/>
    <x v="1"/>
  </r>
  <r>
    <x v="672"/>
    <x v="1"/>
    <x v="41"/>
    <x v="3"/>
    <x v="3"/>
  </r>
  <r>
    <x v="9"/>
    <x v="3"/>
    <x v="25"/>
    <x v="3"/>
    <x v="4"/>
  </r>
  <r>
    <x v="210"/>
    <x v="2"/>
    <x v="21"/>
    <x v="1"/>
    <x v="1"/>
  </r>
  <r>
    <x v="374"/>
    <x v="3"/>
    <x v="2"/>
    <x v="4"/>
    <x v="1"/>
  </r>
  <r>
    <x v="142"/>
    <x v="1"/>
    <x v="45"/>
    <x v="2"/>
    <x v="5"/>
  </r>
  <r>
    <x v="673"/>
    <x v="3"/>
    <x v="39"/>
    <x v="2"/>
    <x v="0"/>
  </r>
  <r>
    <x v="674"/>
    <x v="4"/>
    <x v="14"/>
    <x v="0"/>
    <x v="1"/>
  </r>
  <r>
    <x v="675"/>
    <x v="1"/>
    <x v="56"/>
    <x v="4"/>
    <x v="3"/>
  </r>
  <r>
    <x v="79"/>
    <x v="3"/>
    <x v="50"/>
    <x v="2"/>
    <x v="1"/>
  </r>
  <r>
    <x v="130"/>
    <x v="1"/>
    <x v="43"/>
    <x v="2"/>
    <x v="3"/>
  </r>
  <r>
    <x v="230"/>
    <x v="1"/>
    <x v="16"/>
    <x v="1"/>
    <x v="3"/>
  </r>
  <r>
    <x v="451"/>
    <x v="1"/>
    <x v="10"/>
    <x v="1"/>
    <x v="2"/>
  </r>
  <r>
    <x v="34"/>
    <x v="0"/>
    <x v="48"/>
    <x v="4"/>
    <x v="1"/>
  </r>
  <r>
    <x v="676"/>
    <x v="2"/>
    <x v="43"/>
    <x v="2"/>
    <x v="0"/>
  </r>
  <r>
    <x v="482"/>
    <x v="3"/>
    <x v="32"/>
    <x v="3"/>
    <x v="3"/>
  </r>
  <r>
    <x v="261"/>
    <x v="1"/>
    <x v="57"/>
    <x v="2"/>
    <x v="6"/>
  </r>
  <r>
    <x v="677"/>
    <x v="3"/>
    <x v="36"/>
    <x v="4"/>
    <x v="5"/>
  </r>
  <r>
    <x v="678"/>
    <x v="3"/>
    <x v="3"/>
    <x v="1"/>
    <x v="2"/>
  </r>
  <r>
    <x v="679"/>
    <x v="4"/>
    <x v="27"/>
    <x v="3"/>
    <x v="1"/>
  </r>
  <r>
    <x v="680"/>
    <x v="3"/>
    <x v="8"/>
    <x v="1"/>
    <x v="0"/>
  </r>
  <r>
    <x v="681"/>
    <x v="1"/>
    <x v="5"/>
    <x v="4"/>
    <x v="2"/>
  </r>
  <r>
    <x v="210"/>
    <x v="1"/>
    <x v="10"/>
    <x v="0"/>
    <x v="5"/>
  </r>
  <r>
    <x v="682"/>
    <x v="3"/>
    <x v="18"/>
    <x v="4"/>
    <x v="6"/>
  </r>
  <r>
    <x v="671"/>
    <x v="0"/>
    <x v="33"/>
    <x v="3"/>
    <x v="2"/>
  </r>
  <r>
    <x v="136"/>
    <x v="3"/>
    <x v="34"/>
    <x v="1"/>
    <x v="5"/>
  </r>
  <r>
    <x v="356"/>
    <x v="2"/>
    <x v="44"/>
    <x v="3"/>
    <x v="3"/>
  </r>
  <r>
    <x v="683"/>
    <x v="0"/>
    <x v="28"/>
    <x v="3"/>
    <x v="3"/>
  </r>
  <r>
    <x v="684"/>
    <x v="1"/>
    <x v="39"/>
    <x v="0"/>
    <x v="6"/>
  </r>
  <r>
    <x v="581"/>
    <x v="3"/>
    <x v="63"/>
    <x v="2"/>
    <x v="2"/>
  </r>
  <r>
    <x v="685"/>
    <x v="3"/>
    <x v="0"/>
    <x v="0"/>
    <x v="5"/>
  </r>
  <r>
    <x v="30"/>
    <x v="0"/>
    <x v="42"/>
    <x v="1"/>
    <x v="3"/>
  </r>
  <r>
    <x v="686"/>
    <x v="4"/>
    <x v="17"/>
    <x v="3"/>
    <x v="5"/>
  </r>
  <r>
    <x v="19"/>
    <x v="3"/>
    <x v="45"/>
    <x v="0"/>
    <x v="5"/>
  </r>
  <r>
    <x v="325"/>
    <x v="3"/>
    <x v="33"/>
    <x v="4"/>
    <x v="3"/>
  </r>
  <r>
    <x v="687"/>
    <x v="1"/>
    <x v="52"/>
    <x v="0"/>
    <x v="1"/>
  </r>
  <r>
    <x v="606"/>
    <x v="4"/>
    <x v="13"/>
    <x v="4"/>
    <x v="4"/>
  </r>
  <r>
    <x v="532"/>
    <x v="0"/>
    <x v="55"/>
    <x v="1"/>
    <x v="6"/>
  </r>
  <r>
    <x v="688"/>
    <x v="3"/>
    <x v="18"/>
    <x v="0"/>
    <x v="4"/>
  </r>
  <r>
    <x v="443"/>
    <x v="1"/>
    <x v="59"/>
    <x v="3"/>
    <x v="4"/>
  </r>
  <r>
    <x v="219"/>
    <x v="1"/>
    <x v="30"/>
    <x v="4"/>
    <x v="1"/>
  </r>
  <r>
    <x v="35"/>
    <x v="1"/>
    <x v="17"/>
    <x v="4"/>
    <x v="1"/>
  </r>
  <r>
    <x v="654"/>
    <x v="1"/>
    <x v="41"/>
    <x v="0"/>
    <x v="0"/>
  </r>
  <r>
    <x v="419"/>
    <x v="1"/>
    <x v="33"/>
    <x v="1"/>
    <x v="0"/>
  </r>
  <r>
    <x v="434"/>
    <x v="1"/>
    <x v="29"/>
    <x v="1"/>
    <x v="5"/>
  </r>
  <r>
    <x v="374"/>
    <x v="3"/>
    <x v="0"/>
    <x v="1"/>
    <x v="6"/>
  </r>
  <r>
    <x v="466"/>
    <x v="3"/>
    <x v="14"/>
    <x v="1"/>
    <x v="4"/>
  </r>
  <r>
    <x v="689"/>
    <x v="1"/>
    <x v="36"/>
    <x v="2"/>
    <x v="3"/>
  </r>
  <r>
    <x v="307"/>
    <x v="4"/>
    <x v="63"/>
    <x v="3"/>
    <x v="4"/>
  </r>
  <r>
    <x v="35"/>
    <x v="4"/>
    <x v="37"/>
    <x v="3"/>
    <x v="3"/>
  </r>
  <r>
    <x v="468"/>
    <x v="3"/>
    <x v="52"/>
    <x v="3"/>
    <x v="3"/>
  </r>
  <r>
    <x v="339"/>
    <x v="1"/>
    <x v="23"/>
    <x v="0"/>
    <x v="5"/>
  </r>
  <r>
    <x v="103"/>
    <x v="4"/>
    <x v="58"/>
    <x v="0"/>
    <x v="0"/>
  </r>
  <r>
    <x v="690"/>
    <x v="3"/>
    <x v="28"/>
    <x v="0"/>
    <x v="3"/>
  </r>
  <r>
    <x v="691"/>
    <x v="3"/>
    <x v="62"/>
    <x v="1"/>
    <x v="5"/>
  </r>
  <r>
    <x v="692"/>
    <x v="1"/>
    <x v="31"/>
    <x v="3"/>
    <x v="3"/>
  </r>
  <r>
    <x v="352"/>
    <x v="0"/>
    <x v="64"/>
    <x v="3"/>
    <x v="1"/>
  </r>
  <r>
    <x v="469"/>
    <x v="2"/>
    <x v="53"/>
    <x v="2"/>
    <x v="2"/>
  </r>
  <r>
    <x v="693"/>
    <x v="4"/>
    <x v="6"/>
    <x v="3"/>
    <x v="2"/>
  </r>
  <r>
    <x v="587"/>
    <x v="3"/>
    <x v="8"/>
    <x v="0"/>
    <x v="4"/>
  </r>
  <r>
    <x v="694"/>
    <x v="3"/>
    <x v="33"/>
    <x v="4"/>
    <x v="5"/>
  </r>
  <r>
    <x v="484"/>
    <x v="2"/>
    <x v="7"/>
    <x v="4"/>
    <x v="3"/>
  </r>
  <r>
    <x v="17"/>
    <x v="3"/>
    <x v="3"/>
    <x v="1"/>
    <x v="3"/>
  </r>
  <r>
    <x v="367"/>
    <x v="1"/>
    <x v="12"/>
    <x v="2"/>
    <x v="4"/>
  </r>
  <r>
    <x v="216"/>
    <x v="3"/>
    <x v="13"/>
    <x v="1"/>
    <x v="6"/>
  </r>
  <r>
    <x v="695"/>
    <x v="3"/>
    <x v="26"/>
    <x v="2"/>
    <x v="0"/>
  </r>
  <r>
    <x v="696"/>
    <x v="3"/>
    <x v="4"/>
    <x v="1"/>
    <x v="2"/>
  </r>
  <r>
    <x v="367"/>
    <x v="4"/>
    <x v="33"/>
    <x v="0"/>
    <x v="1"/>
  </r>
  <r>
    <x v="54"/>
    <x v="1"/>
    <x v="35"/>
    <x v="1"/>
    <x v="4"/>
  </r>
  <r>
    <x v="697"/>
    <x v="4"/>
    <x v="17"/>
    <x v="4"/>
    <x v="0"/>
  </r>
  <r>
    <x v="698"/>
    <x v="1"/>
    <x v="55"/>
    <x v="0"/>
    <x v="3"/>
  </r>
  <r>
    <x v="619"/>
    <x v="3"/>
    <x v="3"/>
    <x v="4"/>
    <x v="5"/>
  </r>
  <r>
    <x v="217"/>
    <x v="4"/>
    <x v="50"/>
    <x v="2"/>
    <x v="5"/>
  </r>
  <r>
    <x v="316"/>
    <x v="3"/>
    <x v="28"/>
    <x v="0"/>
    <x v="1"/>
  </r>
  <r>
    <x v="647"/>
    <x v="3"/>
    <x v="65"/>
    <x v="1"/>
    <x v="5"/>
  </r>
  <r>
    <x v="699"/>
    <x v="0"/>
    <x v="5"/>
    <x v="0"/>
    <x v="1"/>
  </r>
  <r>
    <x v="657"/>
    <x v="2"/>
    <x v="58"/>
    <x v="4"/>
    <x v="2"/>
  </r>
  <r>
    <x v="700"/>
    <x v="0"/>
    <x v="53"/>
    <x v="0"/>
    <x v="2"/>
  </r>
  <r>
    <x v="170"/>
    <x v="4"/>
    <x v="39"/>
    <x v="0"/>
    <x v="4"/>
  </r>
  <r>
    <x v="665"/>
    <x v="1"/>
    <x v="24"/>
    <x v="3"/>
    <x v="5"/>
  </r>
  <r>
    <x v="337"/>
    <x v="1"/>
    <x v="21"/>
    <x v="1"/>
    <x v="2"/>
  </r>
  <r>
    <x v="701"/>
    <x v="3"/>
    <x v="45"/>
    <x v="3"/>
    <x v="2"/>
  </r>
  <r>
    <x v="660"/>
    <x v="4"/>
    <x v="45"/>
    <x v="1"/>
    <x v="4"/>
  </r>
  <r>
    <x v="215"/>
    <x v="0"/>
    <x v="60"/>
    <x v="3"/>
    <x v="5"/>
  </r>
  <r>
    <x v="601"/>
    <x v="3"/>
    <x v="14"/>
    <x v="1"/>
    <x v="5"/>
  </r>
  <r>
    <x v="216"/>
    <x v="2"/>
    <x v="31"/>
    <x v="4"/>
    <x v="1"/>
  </r>
  <r>
    <x v="702"/>
    <x v="2"/>
    <x v="45"/>
    <x v="4"/>
    <x v="5"/>
  </r>
  <r>
    <x v="703"/>
    <x v="1"/>
    <x v="45"/>
    <x v="3"/>
    <x v="5"/>
  </r>
  <r>
    <x v="496"/>
    <x v="3"/>
    <x v="63"/>
    <x v="0"/>
    <x v="5"/>
  </r>
  <r>
    <x v="704"/>
    <x v="0"/>
    <x v="45"/>
    <x v="1"/>
    <x v="6"/>
  </r>
  <r>
    <x v="705"/>
    <x v="1"/>
    <x v="29"/>
    <x v="0"/>
    <x v="4"/>
  </r>
  <r>
    <x v="382"/>
    <x v="1"/>
    <x v="9"/>
    <x v="1"/>
    <x v="6"/>
  </r>
  <r>
    <x v="164"/>
    <x v="3"/>
    <x v="56"/>
    <x v="1"/>
    <x v="6"/>
  </r>
  <r>
    <x v="524"/>
    <x v="3"/>
    <x v="28"/>
    <x v="2"/>
    <x v="2"/>
  </r>
  <r>
    <x v="2"/>
    <x v="3"/>
    <x v="53"/>
    <x v="1"/>
    <x v="5"/>
  </r>
  <r>
    <x v="254"/>
    <x v="4"/>
    <x v="20"/>
    <x v="2"/>
    <x v="5"/>
  </r>
  <r>
    <x v="122"/>
    <x v="1"/>
    <x v="5"/>
    <x v="2"/>
    <x v="3"/>
  </r>
  <r>
    <x v="531"/>
    <x v="3"/>
    <x v="11"/>
    <x v="0"/>
    <x v="5"/>
  </r>
  <r>
    <x v="448"/>
    <x v="0"/>
    <x v="0"/>
    <x v="2"/>
    <x v="4"/>
  </r>
  <r>
    <x v="675"/>
    <x v="3"/>
    <x v="3"/>
    <x v="3"/>
    <x v="0"/>
  </r>
  <r>
    <x v="131"/>
    <x v="1"/>
    <x v="5"/>
    <x v="1"/>
    <x v="2"/>
  </r>
  <r>
    <x v="661"/>
    <x v="1"/>
    <x v="30"/>
    <x v="3"/>
    <x v="6"/>
  </r>
  <r>
    <x v="577"/>
    <x v="3"/>
    <x v="55"/>
    <x v="1"/>
    <x v="6"/>
  </r>
  <r>
    <x v="706"/>
    <x v="3"/>
    <x v="11"/>
    <x v="0"/>
    <x v="5"/>
  </r>
  <r>
    <x v="707"/>
    <x v="0"/>
    <x v="2"/>
    <x v="0"/>
    <x v="4"/>
  </r>
  <r>
    <x v="82"/>
    <x v="3"/>
    <x v="45"/>
    <x v="3"/>
    <x v="2"/>
  </r>
  <r>
    <x v="114"/>
    <x v="3"/>
    <x v="27"/>
    <x v="3"/>
    <x v="6"/>
  </r>
  <r>
    <x v="480"/>
    <x v="4"/>
    <x v="3"/>
    <x v="1"/>
    <x v="5"/>
  </r>
  <r>
    <x v="400"/>
    <x v="2"/>
    <x v="0"/>
    <x v="2"/>
    <x v="3"/>
  </r>
  <r>
    <x v="708"/>
    <x v="3"/>
    <x v="53"/>
    <x v="4"/>
    <x v="2"/>
  </r>
  <r>
    <x v="709"/>
    <x v="3"/>
    <x v="31"/>
    <x v="0"/>
    <x v="5"/>
  </r>
  <r>
    <x v="299"/>
    <x v="2"/>
    <x v="16"/>
    <x v="2"/>
    <x v="3"/>
  </r>
  <r>
    <x v="135"/>
    <x v="2"/>
    <x v="57"/>
    <x v="3"/>
    <x v="6"/>
  </r>
  <r>
    <x v="119"/>
    <x v="3"/>
    <x v="1"/>
    <x v="3"/>
    <x v="1"/>
  </r>
  <r>
    <x v="710"/>
    <x v="1"/>
    <x v="4"/>
    <x v="3"/>
    <x v="0"/>
  </r>
  <r>
    <x v="314"/>
    <x v="4"/>
    <x v="36"/>
    <x v="2"/>
    <x v="2"/>
  </r>
  <r>
    <x v="711"/>
    <x v="3"/>
    <x v="45"/>
    <x v="1"/>
    <x v="1"/>
  </r>
  <r>
    <x v="712"/>
    <x v="3"/>
    <x v="45"/>
    <x v="3"/>
    <x v="2"/>
  </r>
  <r>
    <x v="674"/>
    <x v="2"/>
    <x v="25"/>
    <x v="1"/>
    <x v="0"/>
  </r>
  <r>
    <x v="713"/>
    <x v="1"/>
    <x v="50"/>
    <x v="0"/>
    <x v="4"/>
  </r>
  <r>
    <x v="646"/>
    <x v="0"/>
    <x v="10"/>
    <x v="2"/>
    <x v="5"/>
  </r>
  <r>
    <x v="644"/>
    <x v="1"/>
    <x v="14"/>
    <x v="1"/>
    <x v="0"/>
  </r>
  <r>
    <x v="714"/>
    <x v="0"/>
    <x v="0"/>
    <x v="2"/>
    <x v="4"/>
  </r>
  <r>
    <x v="324"/>
    <x v="0"/>
    <x v="2"/>
    <x v="3"/>
    <x v="0"/>
  </r>
  <r>
    <x v="31"/>
    <x v="1"/>
    <x v="33"/>
    <x v="1"/>
    <x v="4"/>
  </r>
  <r>
    <x v="715"/>
    <x v="1"/>
    <x v="63"/>
    <x v="4"/>
    <x v="4"/>
  </r>
  <r>
    <x v="525"/>
    <x v="3"/>
    <x v="13"/>
    <x v="2"/>
    <x v="4"/>
  </r>
  <r>
    <x v="716"/>
    <x v="3"/>
    <x v="33"/>
    <x v="1"/>
    <x v="1"/>
  </r>
  <r>
    <x v="717"/>
    <x v="3"/>
    <x v="59"/>
    <x v="2"/>
    <x v="1"/>
  </r>
  <r>
    <x v="706"/>
    <x v="4"/>
    <x v="18"/>
    <x v="2"/>
    <x v="3"/>
  </r>
  <r>
    <x v="235"/>
    <x v="0"/>
    <x v="31"/>
    <x v="2"/>
    <x v="6"/>
  </r>
  <r>
    <x v="84"/>
    <x v="1"/>
    <x v="2"/>
    <x v="0"/>
    <x v="6"/>
  </r>
  <r>
    <x v="659"/>
    <x v="4"/>
    <x v="18"/>
    <x v="0"/>
    <x v="1"/>
  </r>
  <r>
    <x v="718"/>
    <x v="1"/>
    <x v="48"/>
    <x v="1"/>
    <x v="6"/>
  </r>
  <r>
    <x v="660"/>
    <x v="1"/>
    <x v="2"/>
    <x v="2"/>
    <x v="0"/>
  </r>
  <r>
    <x v="718"/>
    <x v="3"/>
    <x v="9"/>
    <x v="4"/>
    <x v="0"/>
  </r>
  <r>
    <x v="499"/>
    <x v="3"/>
    <x v="21"/>
    <x v="4"/>
    <x v="3"/>
  </r>
  <r>
    <x v="719"/>
    <x v="0"/>
    <x v="61"/>
    <x v="2"/>
    <x v="6"/>
  </r>
  <r>
    <x v="720"/>
    <x v="3"/>
    <x v="15"/>
    <x v="0"/>
    <x v="0"/>
  </r>
  <r>
    <x v="429"/>
    <x v="4"/>
    <x v="51"/>
    <x v="0"/>
    <x v="6"/>
  </r>
  <r>
    <x v="146"/>
    <x v="3"/>
    <x v="14"/>
    <x v="3"/>
    <x v="4"/>
  </r>
  <r>
    <x v="551"/>
    <x v="3"/>
    <x v="53"/>
    <x v="4"/>
    <x v="0"/>
  </r>
  <r>
    <x v="580"/>
    <x v="3"/>
    <x v="2"/>
    <x v="1"/>
    <x v="4"/>
  </r>
  <r>
    <x v="415"/>
    <x v="1"/>
    <x v="3"/>
    <x v="3"/>
    <x v="5"/>
  </r>
  <r>
    <x v="30"/>
    <x v="0"/>
    <x v="58"/>
    <x v="3"/>
    <x v="1"/>
  </r>
  <r>
    <x v="270"/>
    <x v="4"/>
    <x v="33"/>
    <x v="2"/>
    <x v="6"/>
  </r>
  <r>
    <x v="404"/>
    <x v="2"/>
    <x v="8"/>
    <x v="3"/>
    <x v="0"/>
  </r>
  <r>
    <x v="665"/>
    <x v="3"/>
    <x v="26"/>
    <x v="1"/>
    <x v="2"/>
  </r>
  <r>
    <x v="421"/>
    <x v="1"/>
    <x v="25"/>
    <x v="3"/>
    <x v="2"/>
  </r>
  <r>
    <x v="6"/>
    <x v="1"/>
    <x v="8"/>
    <x v="1"/>
    <x v="1"/>
  </r>
  <r>
    <x v="104"/>
    <x v="1"/>
    <x v="66"/>
    <x v="0"/>
    <x v="4"/>
  </r>
  <r>
    <x v="338"/>
    <x v="0"/>
    <x v="28"/>
    <x v="0"/>
    <x v="6"/>
  </r>
  <r>
    <x v="721"/>
    <x v="3"/>
    <x v="18"/>
    <x v="2"/>
    <x v="0"/>
  </r>
  <r>
    <x v="722"/>
    <x v="4"/>
    <x v="47"/>
    <x v="3"/>
    <x v="6"/>
  </r>
  <r>
    <x v="382"/>
    <x v="2"/>
    <x v="48"/>
    <x v="0"/>
    <x v="2"/>
  </r>
  <r>
    <x v="616"/>
    <x v="3"/>
    <x v="2"/>
    <x v="3"/>
    <x v="0"/>
  </r>
  <r>
    <x v="723"/>
    <x v="4"/>
    <x v="49"/>
    <x v="3"/>
    <x v="0"/>
  </r>
  <r>
    <x v="473"/>
    <x v="4"/>
    <x v="5"/>
    <x v="3"/>
    <x v="1"/>
  </r>
  <r>
    <x v="370"/>
    <x v="3"/>
    <x v="14"/>
    <x v="0"/>
    <x v="5"/>
  </r>
  <r>
    <x v="663"/>
    <x v="1"/>
    <x v="33"/>
    <x v="2"/>
    <x v="0"/>
  </r>
  <r>
    <x v="724"/>
    <x v="0"/>
    <x v="41"/>
    <x v="0"/>
    <x v="0"/>
  </r>
  <r>
    <x v="725"/>
    <x v="4"/>
    <x v="43"/>
    <x v="3"/>
    <x v="1"/>
  </r>
  <r>
    <x v="726"/>
    <x v="2"/>
    <x v="24"/>
    <x v="1"/>
    <x v="2"/>
  </r>
  <r>
    <x v="727"/>
    <x v="0"/>
    <x v="18"/>
    <x v="4"/>
    <x v="6"/>
  </r>
  <r>
    <x v="728"/>
    <x v="0"/>
    <x v="29"/>
    <x v="0"/>
    <x v="0"/>
  </r>
  <r>
    <x v="127"/>
    <x v="0"/>
    <x v="45"/>
    <x v="3"/>
    <x v="2"/>
  </r>
  <r>
    <x v="729"/>
    <x v="4"/>
    <x v="1"/>
    <x v="4"/>
    <x v="1"/>
  </r>
  <r>
    <x v="526"/>
    <x v="1"/>
    <x v="34"/>
    <x v="1"/>
    <x v="3"/>
  </r>
  <r>
    <x v="730"/>
    <x v="3"/>
    <x v="14"/>
    <x v="4"/>
    <x v="2"/>
  </r>
  <r>
    <x v="672"/>
    <x v="0"/>
    <x v="2"/>
    <x v="3"/>
    <x v="0"/>
  </r>
  <r>
    <x v="731"/>
    <x v="0"/>
    <x v="2"/>
    <x v="3"/>
    <x v="1"/>
  </r>
  <r>
    <x v="732"/>
    <x v="4"/>
    <x v="6"/>
    <x v="4"/>
    <x v="6"/>
  </r>
  <r>
    <x v="29"/>
    <x v="3"/>
    <x v="45"/>
    <x v="1"/>
    <x v="5"/>
  </r>
  <r>
    <x v="224"/>
    <x v="1"/>
    <x v="67"/>
    <x v="4"/>
    <x v="5"/>
  </r>
  <r>
    <x v="54"/>
    <x v="1"/>
    <x v="27"/>
    <x v="4"/>
    <x v="4"/>
  </r>
  <r>
    <x v="733"/>
    <x v="3"/>
    <x v="47"/>
    <x v="0"/>
    <x v="5"/>
  </r>
  <r>
    <x v="277"/>
    <x v="1"/>
    <x v="13"/>
    <x v="1"/>
    <x v="4"/>
  </r>
  <r>
    <x v="730"/>
    <x v="2"/>
    <x v="19"/>
    <x v="4"/>
    <x v="0"/>
  </r>
  <r>
    <x v="672"/>
    <x v="1"/>
    <x v="21"/>
    <x v="3"/>
    <x v="5"/>
  </r>
  <r>
    <x v="590"/>
    <x v="1"/>
    <x v="3"/>
    <x v="0"/>
    <x v="4"/>
  </r>
  <r>
    <x v="734"/>
    <x v="1"/>
    <x v="5"/>
    <x v="2"/>
    <x v="3"/>
  </r>
  <r>
    <x v="333"/>
    <x v="0"/>
    <x v="19"/>
    <x v="3"/>
    <x v="3"/>
  </r>
  <r>
    <x v="332"/>
    <x v="3"/>
    <x v="45"/>
    <x v="0"/>
    <x v="6"/>
  </r>
  <r>
    <x v="28"/>
    <x v="2"/>
    <x v="53"/>
    <x v="0"/>
    <x v="3"/>
  </r>
  <r>
    <x v="695"/>
    <x v="0"/>
    <x v="10"/>
    <x v="1"/>
    <x v="4"/>
  </r>
  <r>
    <x v="735"/>
    <x v="0"/>
    <x v="18"/>
    <x v="2"/>
    <x v="6"/>
  </r>
  <r>
    <x v="390"/>
    <x v="1"/>
    <x v="33"/>
    <x v="0"/>
    <x v="0"/>
  </r>
  <r>
    <x v="535"/>
    <x v="1"/>
    <x v="37"/>
    <x v="4"/>
    <x v="2"/>
  </r>
  <r>
    <x v="497"/>
    <x v="3"/>
    <x v="14"/>
    <x v="0"/>
    <x v="0"/>
  </r>
  <r>
    <x v="660"/>
    <x v="3"/>
    <x v="13"/>
    <x v="0"/>
    <x v="1"/>
  </r>
  <r>
    <x v="478"/>
    <x v="0"/>
    <x v="5"/>
    <x v="2"/>
    <x v="2"/>
  </r>
  <r>
    <x v="72"/>
    <x v="0"/>
    <x v="56"/>
    <x v="1"/>
    <x v="6"/>
  </r>
  <r>
    <x v="658"/>
    <x v="3"/>
    <x v="0"/>
    <x v="0"/>
    <x v="1"/>
  </r>
  <r>
    <x v="736"/>
    <x v="3"/>
    <x v="3"/>
    <x v="0"/>
    <x v="3"/>
  </r>
  <r>
    <x v="578"/>
    <x v="1"/>
    <x v="14"/>
    <x v="3"/>
    <x v="0"/>
  </r>
  <r>
    <x v="737"/>
    <x v="4"/>
    <x v="46"/>
    <x v="3"/>
    <x v="4"/>
  </r>
  <r>
    <x v="235"/>
    <x v="2"/>
    <x v="41"/>
    <x v="0"/>
    <x v="0"/>
  </r>
  <r>
    <x v="525"/>
    <x v="4"/>
    <x v="14"/>
    <x v="3"/>
    <x v="6"/>
  </r>
  <r>
    <x v="738"/>
    <x v="3"/>
    <x v="12"/>
    <x v="3"/>
    <x v="5"/>
  </r>
  <r>
    <x v="739"/>
    <x v="4"/>
    <x v="32"/>
    <x v="2"/>
    <x v="1"/>
  </r>
  <r>
    <x v="740"/>
    <x v="3"/>
    <x v="0"/>
    <x v="4"/>
    <x v="0"/>
  </r>
  <r>
    <x v="615"/>
    <x v="1"/>
    <x v="59"/>
    <x v="3"/>
    <x v="6"/>
  </r>
  <r>
    <x v="395"/>
    <x v="4"/>
    <x v="32"/>
    <x v="3"/>
    <x v="1"/>
  </r>
  <r>
    <x v="113"/>
    <x v="3"/>
    <x v="33"/>
    <x v="3"/>
    <x v="0"/>
  </r>
  <r>
    <x v="721"/>
    <x v="3"/>
    <x v="30"/>
    <x v="4"/>
    <x v="4"/>
  </r>
  <r>
    <x v="345"/>
    <x v="3"/>
    <x v="28"/>
    <x v="3"/>
    <x v="4"/>
  </r>
  <r>
    <x v="741"/>
    <x v="3"/>
    <x v="2"/>
    <x v="1"/>
    <x v="5"/>
  </r>
  <r>
    <x v="576"/>
    <x v="1"/>
    <x v="16"/>
    <x v="1"/>
    <x v="5"/>
  </r>
  <r>
    <x v="720"/>
    <x v="1"/>
    <x v="58"/>
    <x v="2"/>
    <x v="0"/>
  </r>
  <r>
    <x v="96"/>
    <x v="1"/>
    <x v="64"/>
    <x v="4"/>
    <x v="2"/>
  </r>
  <r>
    <x v="573"/>
    <x v="2"/>
    <x v="41"/>
    <x v="0"/>
    <x v="6"/>
  </r>
  <r>
    <x v="509"/>
    <x v="4"/>
    <x v="61"/>
    <x v="2"/>
    <x v="1"/>
  </r>
  <r>
    <x v="32"/>
    <x v="3"/>
    <x v="67"/>
    <x v="0"/>
    <x v="3"/>
  </r>
  <r>
    <x v="742"/>
    <x v="2"/>
    <x v="0"/>
    <x v="3"/>
    <x v="0"/>
  </r>
  <r>
    <x v="743"/>
    <x v="3"/>
    <x v="54"/>
    <x v="3"/>
    <x v="2"/>
  </r>
  <r>
    <x v="7"/>
    <x v="3"/>
    <x v="37"/>
    <x v="3"/>
    <x v="6"/>
  </r>
  <r>
    <x v="744"/>
    <x v="0"/>
    <x v="18"/>
    <x v="2"/>
    <x v="6"/>
  </r>
  <r>
    <x v="745"/>
    <x v="1"/>
    <x v="32"/>
    <x v="4"/>
    <x v="5"/>
  </r>
  <r>
    <x v="746"/>
    <x v="3"/>
    <x v="70"/>
    <x v="0"/>
    <x v="1"/>
  </r>
  <r>
    <x v="747"/>
    <x v="1"/>
    <x v="46"/>
    <x v="4"/>
    <x v="1"/>
  </r>
  <r>
    <x v="748"/>
    <x v="2"/>
    <x v="21"/>
    <x v="0"/>
    <x v="6"/>
  </r>
  <r>
    <x v="399"/>
    <x v="3"/>
    <x v="33"/>
    <x v="2"/>
    <x v="0"/>
  </r>
  <r>
    <x v="637"/>
    <x v="1"/>
    <x v="17"/>
    <x v="4"/>
    <x v="2"/>
  </r>
  <r>
    <x v="537"/>
    <x v="3"/>
    <x v="36"/>
    <x v="1"/>
    <x v="5"/>
  </r>
  <r>
    <x v="592"/>
    <x v="0"/>
    <x v="40"/>
    <x v="0"/>
    <x v="5"/>
  </r>
  <r>
    <x v="33"/>
    <x v="1"/>
    <x v="36"/>
    <x v="1"/>
    <x v="3"/>
  </r>
  <r>
    <x v="176"/>
    <x v="3"/>
    <x v="16"/>
    <x v="4"/>
    <x v="2"/>
  </r>
  <r>
    <x v="749"/>
    <x v="1"/>
    <x v="11"/>
    <x v="3"/>
    <x v="1"/>
  </r>
  <r>
    <x v="750"/>
    <x v="1"/>
    <x v="28"/>
    <x v="3"/>
    <x v="5"/>
  </r>
  <r>
    <x v="751"/>
    <x v="4"/>
    <x v="9"/>
    <x v="3"/>
    <x v="4"/>
  </r>
  <r>
    <x v="752"/>
    <x v="1"/>
    <x v="24"/>
    <x v="2"/>
    <x v="1"/>
  </r>
  <r>
    <x v="520"/>
    <x v="1"/>
    <x v="0"/>
    <x v="4"/>
    <x v="4"/>
  </r>
  <r>
    <x v="695"/>
    <x v="2"/>
    <x v="26"/>
    <x v="4"/>
    <x v="2"/>
  </r>
  <r>
    <x v="753"/>
    <x v="2"/>
    <x v="49"/>
    <x v="0"/>
    <x v="2"/>
  </r>
  <r>
    <x v="754"/>
    <x v="1"/>
    <x v="36"/>
    <x v="0"/>
    <x v="1"/>
  </r>
  <r>
    <x v="22"/>
    <x v="2"/>
    <x v="53"/>
    <x v="0"/>
    <x v="0"/>
  </r>
  <r>
    <x v="755"/>
    <x v="0"/>
    <x v="2"/>
    <x v="3"/>
    <x v="0"/>
  </r>
  <r>
    <x v="756"/>
    <x v="4"/>
    <x v="26"/>
    <x v="2"/>
    <x v="1"/>
  </r>
  <r>
    <x v="186"/>
    <x v="3"/>
    <x v="14"/>
    <x v="0"/>
    <x v="5"/>
  </r>
  <r>
    <x v="290"/>
    <x v="0"/>
    <x v="57"/>
    <x v="2"/>
    <x v="5"/>
  </r>
  <r>
    <x v="261"/>
    <x v="1"/>
    <x v="51"/>
    <x v="1"/>
    <x v="2"/>
  </r>
  <r>
    <x v="213"/>
    <x v="1"/>
    <x v="36"/>
    <x v="4"/>
    <x v="4"/>
  </r>
  <r>
    <x v="757"/>
    <x v="1"/>
    <x v="1"/>
    <x v="0"/>
    <x v="1"/>
  </r>
  <r>
    <x v="758"/>
    <x v="0"/>
    <x v="0"/>
    <x v="3"/>
    <x v="1"/>
  </r>
  <r>
    <x v="48"/>
    <x v="1"/>
    <x v="17"/>
    <x v="4"/>
    <x v="5"/>
  </r>
  <r>
    <x v="759"/>
    <x v="3"/>
    <x v="41"/>
    <x v="1"/>
    <x v="0"/>
  </r>
  <r>
    <x v="760"/>
    <x v="3"/>
    <x v="20"/>
    <x v="4"/>
    <x v="4"/>
  </r>
  <r>
    <x v="485"/>
    <x v="0"/>
    <x v="52"/>
    <x v="4"/>
    <x v="3"/>
  </r>
  <r>
    <x v="171"/>
    <x v="3"/>
    <x v="18"/>
    <x v="1"/>
    <x v="2"/>
  </r>
  <r>
    <x v="285"/>
    <x v="4"/>
    <x v="41"/>
    <x v="1"/>
    <x v="2"/>
  </r>
  <r>
    <x v="561"/>
    <x v="3"/>
    <x v="60"/>
    <x v="2"/>
    <x v="1"/>
  </r>
  <r>
    <x v="571"/>
    <x v="1"/>
    <x v="31"/>
    <x v="3"/>
    <x v="1"/>
  </r>
  <r>
    <x v="608"/>
    <x v="3"/>
    <x v="70"/>
    <x v="1"/>
    <x v="5"/>
  </r>
  <r>
    <x v="405"/>
    <x v="3"/>
    <x v="21"/>
    <x v="3"/>
    <x v="5"/>
  </r>
  <r>
    <x v="212"/>
    <x v="1"/>
    <x v="31"/>
    <x v="4"/>
    <x v="0"/>
  </r>
  <r>
    <x v="761"/>
    <x v="0"/>
    <x v="33"/>
    <x v="2"/>
    <x v="1"/>
  </r>
  <r>
    <x v="292"/>
    <x v="3"/>
    <x v="31"/>
    <x v="0"/>
    <x v="1"/>
  </r>
  <r>
    <x v="152"/>
    <x v="0"/>
    <x v="33"/>
    <x v="2"/>
    <x v="6"/>
  </r>
  <r>
    <x v="176"/>
    <x v="3"/>
    <x v="49"/>
    <x v="0"/>
    <x v="5"/>
  </r>
  <r>
    <x v="762"/>
    <x v="3"/>
    <x v="63"/>
    <x v="4"/>
    <x v="3"/>
  </r>
  <r>
    <x v="763"/>
    <x v="0"/>
    <x v="14"/>
    <x v="3"/>
    <x v="5"/>
  </r>
  <r>
    <x v="564"/>
    <x v="1"/>
    <x v="14"/>
    <x v="4"/>
    <x v="1"/>
  </r>
  <r>
    <x v="764"/>
    <x v="0"/>
    <x v="31"/>
    <x v="3"/>
    <x v="5"/>
  </r>
  <r>
    <x v="704"/>
    <x v="1"/>
    <x v="5"/>
    <x v="4"/>
    <x v="6"/>
  </r>
  <r>
    <x v="237"/>
    <x v="3"/>
    <x v="63"/>
    <x v="1"/>
    <x v="0"/>
  </r>
  <r>
    <x v="350"/>
    <x v="1"/>
    <x v="25"/>
    <x v="2"/>
    <x v="1"/>
  </r>
  <r>
    <x v="765"/>
    <x v="1"/>
    <x v="4"/>
    <x v="4"/>
    <x v="5"/>
  </r>
  <r>
    <x v="361"/>
    <x v="0"/>
    <x v="19"/>
    <x v="3"/>
    <x v="5"/>
  </r>
  <r>
    <x v="685"/>
    <x v="4"/>
    <x v="60"/>
    <x v="3"/>
    <x v="4"/>
  </r>
  <r>
    <x v="93"/>
    <x v="2"/>
    <x v="59"/>
    <x v="3"/>
    <x v="2"/>
  </r>
  <r>
    <x v="534"/>
    <x v="1"/>
    <x v="45"/>
    <x v="0"/>
    <x v="5"/>
  </r>
  <r>
    <x v="544"/>
    <x v="0"/>
    <x v="17"/>
    <x v="1"/>
    <x v="1"/>
  </r>
  <r>
    <x v="307"/>
    <x v="4"/>
    <x v="60"/>
    <x v="4"/>
    <x v="6"/>
  </r>
  <r>
    <x v="158"/>
    <x v="4"/>
    <x v="42"/>
    <x v="2"/>
    <x v="1"/>
  </r>
  <r>
    <x v="391"/>
    <x v="1"/>
    <x v="33"/>
    <x v="4"/>
    <x v="3"/>
  </r>
  <r>
    <x v="766"/>
    <x v="2"/>
    <x v="57"/>
    <x v="1"/>
    <x v="0"/>
  </r>
  <r>
    <x v="541"/>
    <x v="0"/>
    <x v="41"/>
    <x v="4"/>
    <x v="1"/>
  </r>
  <r>
    <x v="154"/>
    <x v="3"/>
    <x v="66"/>
    <x v="4"/>
    <x v="4"/>
  </r>
  <r>
    <x v="767"/>
    <x v="4"/>
    <x v="0"/>
    <x v="0"/>
    <x v="0"/>
  </r>
  <r>
    <x v="768"/>
    <x v="1"/>
    <x v="5"/>
    <x v="0"/>
    <x v="3"/>
  </r>
  <r>
    <x v="555"/>
    <x v="2"/>
    <x v="48"/>
    <x v="4"/>
    <x v="2"/>
  </r>
  <r>
    <x v="769"/>
    <x v="0"/>
    <x v="57"/>
    <x v="4"/>
    <x v="1"/>
  </r>
  <r>
    <x v="292"/>
    <x v="4"/>
    <x v="31"/>
    <x v="1"/>
    <x v="1"/>
  </r>
  <r>
    <x v="770"/>
    <x v="1"/>
    <x v="41"/>
    <x v="4"/>
    <x v="1"/>
  </r>
  <r>
    <x v="470"/>
    <x v="0"/>
    <x v="2"/>
    <x v="2"/>
    <x v="0"/>
  </r>
  <r>
    <x v="193"/>
    <x v="1"/>
    <x v="35"/>
    <x v="4"/>
    <x v="3"/>
  </r>
  <r>
    <x v="151"/>
    <x v="4"/>
    <x v="13"/>
    <x v="2"/>
    <x v="3"/>
  </r>
  <r>
    <x v="507"/>
    <x v="3"/>
    <x v="7"/>
    <x v="4"/>
    <x v="1"/>
  </r>
  <r>
    <x v="311"/>
    <x v="2"/>
    <x v="14"/>
    <x v="3"/>
    <x v="3"/>
  </r>
  <r>
    <x v="311"/>
    <x v="1"/>
    <x v="43"/>
    <x v="1"/>
    <x v="5"/>
  </r>
  <r>
    <x v="528"/>
    <x v="3"/>
    <x v="58"/>
    <x v="0"/>
    <x v="1"/>
  </r>
  <r>
    <x v="771"/>
    <x v="3"/>
    <x v="3"/>
    <x v="0"/>
    <x v="5"/>
  </r>
  <r>
    <x v="419"/>
    <x v="1"/>
    <x v="32"/>
    <x v="4"/>
    <x v="4"/>
  </r>
  <r>
    <x v="772"/>
    <x v="3"/>
    <x v="23"/>
    <x v="4"/>
    <x v="1"/>
  </r>
  <r>
    <x v="319"/>
    <x v="3"/>
    <x v="37"/>
    <x v="1"/>
    <x v="3"/>
  </r>
  <r>
    <x v="773"/>
    <x v="3"/>
    <x v="43"/>
    <x v="3"/>
    <x v="1"/>
  </r>
  <r>
    <x v="774"/>
    <x v="0"/>
    <x v="33"/>
    <x v="3"/>
    <x v="5"/>
  </r>
  <r>
    <x v="427"/>
    <x v="0"/>
    <x v="11"/>
    <x v="2"/>
    <x v="4"/>
  </r>
  <r>
    <x v="775"/>
    <x v="1"/>
    <x v="2"/>
    <x v="4"/>
    <x v="4"/>
  </r>
  <r>
    <x v="104"/>
    <x v="2"/>
    <x v="8"/>
    <x v="3"/>
    <x v="2"/>
  </r>
  <r>
    <x v="273"/>
    <x v="0"/>
    <x v="33"/>
    <x v="2"/>
    <x v="5"/>
  </r>
  <r>
    <x v="713"/>
    <x v="0"/>
    <x v="37"/>
    <x v="0"/>
    <x v="2"/>
  </r>
  <r>
    <x v="776"/>
    <x v="2"/>
    <x v="4"/>
    <x v="0"/>
    <x v="4"/>
  </r>
  <r>
    <x v="695"/>
    <x v="3"/>
    <x v="2"/>
    <x v="4"/>
    <x v="6"/>
  </r>
  <r>
    <x v="777"/>
    <x v="3"/>
    <x v="66"/>
    <x v="0"/>
    <x v="4"/>
  </r>
  <r>
    <x v="778"/>
    <x v="3"/>
    <x v="24"/>
    <x v="1"/>
    <x v="3"/>
  </r>
  <r>
    <x v="681"/>
    <x v="4"/>
    <x v="61"/>
    <x v="0"/>
    <x v="4"/>
  </r>
  <r>
    <x v="779"/>
    <x v="3"/>
    <x v="14"/>
    <x v="4"/>
    <x v="4"/>
  </r>
  <r>
    <x v="218"/>
    <x v="0"/>
    <x v="23"/>
    <x v="2"/>
    <x v="1"/>
  </r>
  <r>
    <x v="365"/>
    <x v="3"/>
    <x v="23"/>
    <x v="3"/>
    <x v="0"/>
  </r>
  <r>
    <x v="780"/>
    <x v="1"/>
    <x v="18"/>
    <x v="3"/>
    <x v="3"/>
  </r>
  <r>
    <x v="461"/>
    <x v="4"/>
    <x v="17"/>
    <x v="1"/>
    <x v="4"/>
  </r>
  <r>
    <x v="33"/>
    <x v="0"/>
    <x v="32"/>
    <x v="2"/>
    <x v="6"/>
  </r>
  <r>
    <x v="781"/>
    <x v="4"/>
    <x v="34"/>
    <x v="1"/>
    <x v="2"/>
  </r>
  <r>
    <x v="644"/>
    <x v="3"/>
    <x v="45"/>
    <x v="0"/>
    <x v="1"/>
  </r>
  <r>
    <x v="782"/>
    <x v="0"/>
    <x v="55"/>
    <x v="2"/>
    <x v="3"/>
  </r>
  <r>
    <x v="336"/>
    <x v="2"/>
    <x v="24"/>
    <x v="0"/>
    <x v="0"/>
  </r>
  <r>
    <x v="88"/>
    <x v="3"/>
    <x v="5"/>
    <x v="1"/>
    <x v="3"/>
  </r>
  <r>
    <x v="471"/>
    <x v="1"/>
    <x v="53"/>
    <x v="1"/>
    <x v="5"/>
  </r>
  <r>
    <x v="783"/>
    <x v="3"/>
    <x v="55"/>
    <x v="1"/>
    <x v="2"/>
  </r>
  <r>
    <x v="478"/>
    <x v="4"/>
    <x v="58"/>
    <x v="0"/>
    <x v="0"/>
  </r>
  <r>
    <x v="784"/>
    <x v="1"/>
    <x v="16"/>
    <x v="3"/>
    <x v="5"/>
  </r>
  <r>
    <x v="46"/>
    <x v="1"/>
    <x v="9"/>
    <x v="0"/>
    <x v="5"/>
  </r>
  <r>
    <x v="8"/>
    <x v="3"/>
    <x v="32"/>
    <x v="2"/>
    <x v="0"/>
  </r>
  <r>
    <x v="39"/>
    <x v="3"/>
    <x v="38"/>
    <x v="0"/>
    <x v="5"/>
  </r>
  <r>
    <x v="785"/>
    <x v="0"/>
    <x v="16"/>
    <x v="2"/>
    <x v="3"/>
  </r>
  <r>
    <x v="786"/>
    <x v="4"/>
    <x v="47"/>
    <x v="4"/>
    <x v="5"/>
  </r>
  <r>
    <x v="641"/>
    <x v="0"/>
    <x v="32"/>
    <x v="3"/>
    <x v="3"/>
  </r>
  <r>
    <x v="787"/>
    <x v="4"/>
    <x v="18"/>
    <x v="3"/>
    <x v="2"/>
  </r>
  <r>
    <x v="644"/>
    <x v="3"/>
    <x v="31"/>
    <x v="0"/>
    <x v="5"/>
  </r>
  <r>
    <x v="166"/>
    <x v="1"/>
    <x v="28"/>
    <x v="2"/>
    <x v="2"/>
  </r>
  <r>
    <x v="103"/>
    <x v="1"/>
    <x v="33"/>
    <x v="2"/>
    <x v="5"/>
  </r>
  <r>
    <x v="788"/>
    <x v="4"/>
    <x v="47"/>
    <x v="0"/>
    <x v="1"/>
  </r>
  <r>
    <x v="789"/>
    <x v="1"/>
    <x v="5"/>
    <x v="3"/>
    <x v="0"/>
  </r>
  <r>
    <x v="450"/>
    <x v="2"/>
    <x v="11"/>
    <x v="1"/>
    <x v="4"/>
  </r>
  <r>
    <x v="661"/>
    <x v="3"/>
    <x v="4"/>
    <x v="2"/>
    <x v="3"/>
  </r>
  <r>
    <x v="376"/>
    <x v="2"/>
    <x v="5"/>
    <x v="2"/>
    <x v="1"/>
  </r>
  <r>
    <x v="191"/>
    <x v="1"/>
    <x v="19"/>
    <x v="4"/>
    <x v="5"/>
  </r>
  <r>
    <x v="790"/>
    <x v="3"/>
    <x v="45"/>
    <x v="3"/>
    <x v="3"/>
  </r>
  <r>
    <x v="655"/>
    <x v="0"/>
    <x v="55"/>
    <x v="3"/>
    <x v="5"/>
  </r>
  <r>
    <x v="20"/>
    <x v="4"/>
    <x v="51"/>
    <x v="1"/>
    <x v="1"/>
  </r>
  <r>
    <x v="434"/>
    <x v="1"/>
    <x v="14"/>
    <x v="1"/>
    <x v="6"/>
  </r>
  <r>
    <x v="272"/>
    <x v="3"/>
    <x v="21"/>
    <x v="1"/>
    <x v="6"/>
  </r>
  <r>
    <x v="52"/>
    <x v="3"/>
    <x v="18"/>
    <x v="1"/>
    <x v="5"/>
  </r>
  <r>
    <x v="453"/>
    <x v="4"/>
    <x v="55"/>
    <x v="4"/>
    <x v="4"/>
  </r>
  <r>
    <x v="371"/>
    <x v="3"/>
    <x v="1"/>
    <x v="2"/>
    <x v="5"/>
  </r>
  <r>
    <x v="306"/>
    <x v="3"/>
    <x v="46"/>
    <x v="2"/>
    <x v="5"/>
  </r>
  <r>
    <x v="101"/>
    <x v="4"/>
    <x v="5"/>
    <x v="2"/>
    <x v="1"/>
  </r>
  <r>
    <x v="172"/>
    <x v="0"/>
    <x v="57"/>
    <x v="1"/>
    <x v="3"/>
  </r>
  <r>
    <x v="127"/>
    <x v="2"/>
    <x v="4"/>
    <x v="1"/>
    <x v="4"/>
  </r>
  <r>
    <x v="191"/>
    <x v="1"/>
    <x v="25"/>
    <x v="1"/>
    <x v="0"/>
  </r>
  <r>
    <x v="246"/>
    <x v="4"/>
    <x v="7"/>
    <x v="2"/>
    <x v="2"/>
  </r>
  <r>
    <x v="179"/>
    <x v="0"/>
    <x v="7"/>
    <x v="3"/>
    <x v="6"/>
  </r>
  <r>
    <x v="86"/>
    <x v="1"/>
    <x v="31"/>
    <x v="1"/>
    <x v="4"/>
  </r>
  <r>
    <x v="427"/>
    <x v="2"/>
    <x v="12"/>
    <x v="1"/>
    <x v="3"/>
  </r>
  <r>
    <x v="600"/>
    <x v="1"/>
    <x v="5"/>
    <x v="1"/>
    <x v="4"/>
  </r>
  <r>
    <x v="448"/>
    <x v="1"/>
    <x v="0"/>
    <x v="4"/>
    <x v="6"/>
  </r>
  <r>
    <x v="670"/>
    <x v="4"/>
    <x v="2"/>
    <x v="2"/>
    <x v="4"/>
  </r>
  <r>
    <x v="132"/>
    <x v="1"/>
    <x v="24"/>
    <x v="3"/>
    <x v="2"/>
  </r>
  <r>
    <x v="115"/>
    <x v="2"/>
    <x v="7"/>
    <x v="2"/>
    <x v="3"/>
  </r>
  <r>
    <x v="229"/>
    <x v="1"/>
    <x v="11"/>
    <x v="1"/>
    <x v="0"/>
  </r>
  <r>
    <x v="298"/>
    <x v="2"/>
    <x v="0"/>
    <x v="2"/>
    <x v="6"/>
  </r>
  <r>
    <x v="134"/>
    <x v="3"/>
    <x v="5"/>
    <x v="3"/>
    <x v="2"/>
  </r>
  <r>
    <x v="205"/>
    <x v="1"/>
    <x v="49"/>
    <x v="4"/>
    <x v="4"/>
  </r>
  <r>
    <x v="791"/>
    <x v="1"/>
    <x v="41"/>
    <x v="0"/>
    <x v="3"/>
  </r>
  <r>
    <x v="145"/>
    <x v="4"/>
    <x v="22"/>
    <x v="3"/>
    <x v="6"/>
  </r>
  <r>
    <x v="629"/>
    <x v="1"/>
    <x v="28"/>
    <x v="4"/>
    <x v="6"/>
  </r>
  <r>
    <x v="749"/>
    <x v="2"/>
    <x v="63"/>
    <x v="1"/>
    <x v="3"/>
  </r>
  <r>
    <x v="763"/>
    <x v="1"/>
    <x v="10"/>
    <x v="3"/>
    <x v="6"/>
  </r>
  <r>
    <x v="252"/>
    <x v="1"/>
    <x v="44"/>
    <x v="1"/>
    <x v="0"/>
  </r>
  <r>
    <x v="608"/>
    <x v="3"/>
    <x v="2"/>
    <x v="0"/>
    <x v="4"/>
  </r>
  <r>
    <x v="691"/>
    <x v="4"/>
    <x v="49"/>
    <x v="1"/>
    <x v="1"/>
  </r>
  <r>
    <x v="383"/>
    <x v="1"/>
    <x v="61"/>
    <x v="0"/>
    <x v="0"/>
  </r>
  <r>
    <x v="792"/>
    <x v="3"/>
    <x v="47"/>
    <x v="2"/>
    <x v="6"/>
  </r>
  <r>
    <x v="329"/>
    <x v="0"/>
    <x v="19"/>
    <x v="4"/>
    <x v="4"/>
  </r>
  <r>
    <x v="793"/>
    <x v="3"/>
    <x v="13"/>
    <x v="3"/>
    <x v="3"/>
  </r>
  <r>
    <x v="253"/>
    <x v="1"/>
    <x v="29"/>
    <x v="1"/>
    <x v="5"/>
  </r>
  <r>
    <x v="211"/>
    <x v="3"/>
    <x v="4"/>
    <x v="2"/>
    <x v="4"/>
  </r>
  <r>
    <x v="598"/>
    <x v="2"/>
    <x v="18"/>
    <x v="2"/>
    <x v="4"/>
  </r>
  <r>
    <x v="58"/>
    <x v="3"/>
    <x v="31"/>
    <x v="2"/>
    <x v="5"/>
  </r>
  <r>
    <x v="255"/>
    <x v="2"/>
    <x v="4"/>
    <x v="1"/>
    <x v="1"/>
  </r>
  <r>
    <x v="794"/>
    <x v="4"/>
    <x v="3"/>
    <x v="2"/>
    <x v="6"/>
  </r>
  <r>
    <x v="754"/>
    <x v="1"/>
    <x v="34"/>
    <x v="3"/>
    <x v="6"/>
  </r>
  <r>
    <x v="37"/>
    <x v="3"/>
    <x v="61"/>
    <x v="1"/>
    <x v="5"/>
  </r>
  <r>
    <x v="520"/>
    <x v="0"/>
    <x v="4"/>
    <x v="4"/>
    <x v="4"/>
  </r>
  <r>
    <x v="437"/>
    <x v="3"/>
    <x v="10"/>
    <x v="1"/>
    <x v="5"/>
  </r>
  <r>
    <x v="795"/>
    <x v="1"/>
    <x v="58"/>
    <x v="3"/>
    <x v="5"/>
  </r>
  <r>
    <x v="767"/>
    <x v="2"/>
    <x v="7"/>
    <x v="4"/>
    <x v="5"/>
  </r>
  <r>
    <x v="796"/>
    <x v="2"/>
    <x v="2"/>
    <x v="0"/>
    <x v="6"/>
  </r>
  <r>
    <x v="410"/>
    <x v="2"/>
    <x v="2"/>
    <x v="4"/>
    <x v="5"/>
  </r>
  <r>
    <x v="559"/>
    <x v="1"/>
    <x v="56"/>
    <x v="1"/>
    <x v="2"/>
  </r>
  <r>
    <x v="231"/>
    <x v="3"/>
    <x v="71"/>
    <x v="2"/>
    <x v="5"/>
  </r>
  <r>
    <x v="13"/>
    <x v="2"/>
    <x v="18"/>
    <x v="0"/>
    <x v="2"/>
  </r>
  <r>
    <x v="797"/>
    <x v="2"/>
    <x v="71"/>
    <x v="1"/>
    <x v="4"/>
  </r>
  <r>
    <x v="63"/>
    <x v="0"/>
    <x v="53"/>
    <x v="3"/>
    <x v="4"/>
  </r>
  <r>
    <x v="28"/>
    <x v="2"/>
    <x v="19"/>
    <x v="2"/>
    <x v="5"/>
  </r>
  <r>
    <x v="411"/>
    <x v="0"/>
    <x v="15"/>
    <x v="4"/>
    <x v="6"/>
  </r>
  <r>
    <x v="485"/>
    <x v="3"/>
    <x v="5"/>
    <x v="3"/>
    <x v="1"/>
  </r>
  <r>
    <x v="423"/>
    <x v="2"/>
    <x v="14"/>
    <x v="0"/>
    <x v="3"/>
  </r>
  <r>
    <x v="690"/>
    <x v="0"/>
    <x v="0"/>
    <x v="3"/>
    <x v="1"/>
  </r>
  <r>
    <x v="181"/>
    <x v="3"/>
    <x v="13"/>
    <x v="3"/>
    <x v="3"/>
  </r>
  <r>
    <x v="527"/>
    <x v="0"/>
    <x v="6"/>
    <x v="0"/>
    <x v="2"/>
  </r>
  <r>
    <x v="798"/>
    <x v="0"/>
    <x v="14"/>
    <x v="1"/>
    <x v="6"/>
  </r>
  <r>
    <x v="799"/>
    <x v="0"/>
    <x v="2"/>
    <x v="2"/>
    <x v="6"/>
  </r>
  <r>
    <x v="506"/>
    <x v="4"/>
    <x v="46"/>
    <x v="0"/>
    <x v="0"/>
  </r>
  <r>
    <x v="497"/>
    <x v="3"/>
    <x v="53"/>
    <x v="3"/>
    <x v="2"/>
  </r>
  <r>
    <x v="236"/>
    <x v="2"/>
    <x v="2"/>
    <x v="4"/>
    <x v="3"/>
  </r>
  <r>
    <x v="32"/>
    <x v="3"/>
    <x v="45"/>
    <x v="2"/>
    <x v="6"/>
  </r>
  <r>
    <x v="635"/>
    <x v="4"/>
    <x v="45"/>
    <x v="4"/>
    <x v="0"/>
  </r>
  <r>
    <x v="346"/>
    <x v="3"/>
    <x v="16"/>
    <x v="2"/>
    <x v="2"/>
  </r>
  <r>
    <x v="767"/>
    <x v="1"/>
    <x v="37"/>
    <x v="2"/>
    <x v="4"/>
  </r>
  <r>
    <x v="145"/>
    <x v="1"/>
    <x v="8"/>
    <x v="4"/>
    <x v="6"/>
  </r>
  <r>
    <x v="800"/>
    <x v="2"/>
    <x v="8"/>
    <x v="2"/>
    <x v="1"/>
  </r>
  <r>
    <x v="801"/>
    <x v="1"/>
    <x v="25"/>
    <x v="2"/>
    <x v="2"/>
  </r>
  <r>
    <x v="627"/>
    <x v="1"/>
    <x v="48"/>
    <x v="4"/>
    <x v="3"/>
  </r>
  <r>
    <x v="634"/>
    <x v="0"/>
    <x v="14"/>
    <x v="3"/>
    <x v="2"/>
  </r>
  <r>
    <x v="802"/>
    <x v="3"/>
    <x v="36"/>
    <x v="1"/>
    <x v="3"/>
  </r>
  <r>
    <x v="367"/>
    <x v="1"/>
    <x v="4"/>
    <x v="4"/>
    <x v="4"/>
  </r>
  <r>
    <x v="803"/>
    <x v="3"/>
    <x v="11"/>
    <x v="2"/>
    <x v="0"/>
  </r>
  <r>
    <x v="85"/>
    <x v="4"/>
    <x v="61"/>
    <x v="1"/>
    <x v="6"/>
  </r>
  <r>
    <x v="413"/>
    <x v="1"/>
    <x v="9"/>
    <x v="3"/>
    <x v="6"/>
  </r>
  <r>
    <x v="799"/>
    <x v="1"/>
    <x v="10"/>
    <x v="0"/>
    <x v="3"/>
  </r>
  <r>
    <x v="788"/>
    <x v="3"/>
    <x v="13"/>
    <x v="0"/>
    <x v="1"/>
  </r>
  <r>
    <x v="582"/>
    <x v="0"/>
    <x v="12"/>
    <x v="2"/>
    <x v="4"/>
  </r>
  <r>
    <x v="670"/>
    <x v="3"/>
    <x v="5"/>
    <x v="1"/>
    <x v="0"/>
  </r>
  <r>
    <x v="85"/>
    <x v="2"/>
    <x v="3"/>
    <x v="4"/>
    <x v="0"/>
  </r>
  <r>
    <x v="684"/>
    <x v="1"/>
    <x v="46"/>
    <x v="3"/>
    <x v="3"/>
  </r>
  <r>
    <x v="804"/>
    <x v="4"/>
    <x v="33"/>
    <x v="0"/>
    <x v="1"/>
  </r>
  <r>
    <x v="805"/>
    <x v="1"/>
    <x v="14"/>
    <x v="2"/>
    <x v="4"/>
  </r>
  <r>
    <x v="806"/>
    <x v="1"/>
    <x v="46"/>
    <x v="3"/>
    <x v="0"/>
  </r>
  <r>
    <x v="807"/>
    <x v="0"/>
    <x v="40"/>
    <x v="1"/>
    <x v="0"/>
  </r>
  <r>
    <x v="808"/>
    <x v="0"/>
    <x v="55"/>
    <x v="0"/>
    <x v="5"/>
  </r>
  <r>
    <x v="357"/>
    <x v="0"/>
    <x v="0"/>
    <x v="0"/>
    <x v="3"/>
  </r>
  <r>
    <x v="808"/>
    <x v="1"/>
    <x v="49"/>
    <x v="4"/>
    <x v="2"/>
  </r>
  <r>
    <x v="44"/>
    <x v="1"/>
    <x v="9"/>
    <x v="0"/>
    <x v="3"/>
  </r>
  <r>
    <x v="524"/>
    <x v="3"/>
    <x v="18"/>
    <x v="4"/>
    <x v="2"/>
  </r>
  <r>
    <x v="283"/>
    <x v="1"/>
    <x v="5"/>
    <x v="3"/>
    <x v="5"/>
  </r>
  <r>
    <x v="65"/>
    <x v="0"/>
    <x v="45"/>
    <x v="0"/>
    <x v="4"/>
  </r>
  <r>
    <x v="655"/>
    <x v="1"/>
    <x v="57"/>
    <x v="1"/>
    <x v="1"/>
  </r>
  <r>
    <x v="676"/>
    <x v="3"/>
    <x v="0"/>
    <x v="4"/>
    <x v="5"/>
  </r>
  <r>
    <x v="331"/>
    <x v="1"/>
    <x v="49"/>
    <x v="0"/>
    <x v="3"/>
  </r>
  <r>
    <x v="135"/>
    <x v="1"/>
    <x v="40"/>
    <x v="0"/>
    <x v="3"/>
  </r>
  <r>
    <x v="809"/>
    <x v="2"/>
    <x v="68"/>
    <x v="4"/>
    <x v="4"/>
  </r>
  <r>
    <x v="613"/>
    <x v="1"/>
    <x v="0"/>
    <x v="0"/>
    <x v="2"/>
  </r>
  <r>
    <x v="217"/>
    <x v="0"/>
    <x v="39"/>
    <x v="3"/>
    <x v="4"/>
  </r>
  <r>
    <x v="162"/>
    <x v="3"/>
    <x v="21"/>
    <x v="3"/>
    <x v="6"/>
  </r>
  <r>
    <x v="235"/>
    <x v="4"/>
    <x v="58"/>
    <x v="0"/>
    <x v="0"/>
  </r>
  <r>
    <x v="810"/>
    <x v="3"/>
    <x v="18"/>
    <x v="3"/>
    <x v="4"/>
  </r>
  <r>
    <x v="811"/>
    <x v="2"/>
    <x v="28"/>
    <x v="1"/>
    <x v="5"/>
  </r>
  <r>
    <x v="772"/>
    <x v="0"/>
    <x v="14"/>
    <x v="1"/>
    <x v="2"/>
  </r>
  <r>
    <x v="125"/>
    <x v="0"/>
    <x v="9"/>
    <x v="1"/>
    <x v="5"/>
  </r>
  <r>
    <x v="509"/>
    <x v="0"/>
    <x v="33"/>
    <x v="0"/>
    <x v="0"/>
  </r>
  <r>
    <x v="487"/>
    <x v="3"/>
    <x v="1"/>
    <x v="2"/>
    <x v="2"/>
  </r>
  <r>
    <x v="680"/>
    <x v="1"/>
    <x v="2"/>
    <x v="4"/>
    <x v="0"/>
  </r>
  <r>
    <x v="775"/>
    <x v="1"/>
    <x v="15"/>
    <x v="3"/>
    <x v="1"/>
  </r>
  <r>
    <x v="155"/>
    <x v="1"/>
    <x v="17"/>
    <x v="2"/>
    <x v="1"/>
  </r>
  <r>
    <x v="342"/>
    <x v="3"/>
    <x v="29"/>
    <x v="4"/>
    <x v="0"/>
  </r>
  <r>
    <x v="812"/>
    <x v="3"/>
    <x v="7"/>
    <x v="2"/>
    <x v="1"/>
  </r>
  <r>
    <x v="657"/>
    <x v="1"/>
    <x v="28"/>
    <x v="2"/>
    <x v="2"/>
  </r>
  <r>
    <x v="249"/>
    <x v="2"/>
    <x v="44"/>
    <x v="2"/>
    <x v="4"/>
  </r>
  <r>
    <x v="652"/>
    <x v="3"/>
    <x v="62"/>
    <x v="3"/>
    <x v="5"/>
  </r>
  <r>
    <x v="85"/>
    <x v="1"/>
    <x v="5"/>
    <x v="2"/>
    <x v="2"/>
  </r>
  <r>
    <x v="813"/>
    <x v="3"/>
    <x v="34"/>
    <x v="2"/>
    <x v="0"/>
  </r>
  <r>
    <x v="814"/>
    <x v="3"/>
    <x v="24"/>
    <x v="1"/>
    <x v="0"/>
  </r>
  <r>
    <x v="815"/>
    <x v="0"/>
    <x v="18"/>
    <x v="0"/>
    <x v="6"/>
  </r>
  <r>
    <x v="488"/>
    <x v="1"/>
    <x v="55"/>
    <x v="3"/>
    <x v="5"/>
  </r>
  <r>
    <x v="239"/>
    <x v="2"/>
    <x v="18"/>
    <x v="1"/>
    <x v="4"/>
  </r>
  <r>
    <x v="816"/>
    <x v="3"/>
    <x v="47"/>
    <x v="4"/>
    <x v="2"/>
  </r>
  <r>
    <x v="812"/>
    <x v="3"/>
    <x v="58"/>
    <x v="1"/>
    <x v="3"/>
  </r>
  <r>
    <x v="631"/>
    <x v="3"/>
    <x v="45"/>
    <x v="1"/>
    <x v="1"/>
  </r>
  <r>
    <x v="803"/>
    <x v="3"/>
    <x v="53"/>
    <x v="3"/>
    <x v="3"/>
  </r>
  <r>
    <x v="715"/>
    <x v="0"/>
    <x v="0"/>
    <x v="1"/>
    <x v="2"/>
  </r>
  <r>
    <x v="644"/>
    <x v="3"/>
    <x v="12"/>
    <x v="2"/>
    <x v="1"/>
  </r>
  <r>
    <x v="626"/>
    <x v="0"/>
    <x v="23"/>
    <x v="1"/>
    <x v="2"/>
  </r>
  <r>
    <x v="199"/>
    <x v="3"/>
    <x v="31"/>
    <x v="1"/>
    <x v="0"/>
  </r>
  <r>
    <x v="103"/>
    <x v="0"/>
    <x v="21"/>
    <x v="4"/>
    <x v="1"/>
  </r>
  <r>
    <x v="592"/>
    <x v="0"/>
    <x v="24"/>
    <x v="2"/>
    <x v="6"/>
  </r>
  <r>
    <x v="68"/>
    <x v="3"/>
    <x v="45"/>
    <x v="2"/>
    <x v="1"/>
  </r>
  <r>
    <x v="817"/>
    <x v="1"/>
    <x v="10"/>
    <x v="0"/>
    <x v="5"/>
  </r>
  <r>
    <x v="558"/>
    <x v="2"/>
    <x v="3"/>
    <x v="4"/>
    <x v="6"/>
  </r>
  <r>
    <x v="818"/>
    <x v="4"/>
    <x v="15"/>
    <x v="3"/>
    <x v="6"/>
  </r>
  <r>
    <x v="464"/>
    <x v="4"/>
    <x v="67"/>
    <x v="1"/>
    <x v="1"/>
  </r>
  <r>
    <x v="819"/>
    <x v="1"/>
    <x v="48"/>
    <x v="4"/>
    <x v="5"/>
  </r>
  <r>
    <x v="752"/>
    <x v="0"/>
    <x v="55"/>
    <x v="0"/>
    <x v="1"/>
  </r>
  <r>
    <x v="146"/>
    <x v="3"/>
    <x v="44"/>
    <x v="4"/>
    <x v="4"/>
  </r>
  <r>
    <x v="47"/>
    <x v="3"/>
    <x v="64"/>
    <x v="1"/>
    <x v="6"/>
  </r>
  <r>
    <x v="522"/>
    <x v="1"/>
    <x v="62"/>
    <x v="0"/>
    <x v="1"/>
  </r>
  <r>
    <x v="127"/>
    <x v="2"/>
    <x v="5"/>
    <x v="3"/>
    <x v="3"/>
  </r>
  <r>
    <x v="582"/>
    <x v="1"/>
    <x v="65"/>
    <x v="3"/>
    <x v="1"/>
  </r>
  <r>
    <x v="24"/>
    <x v="2"/>
    <x v="16"/>
    <x v="2"/>
    <x v="5"/>
  </r>
  <r>
    <x v="344"/>
    <x v="4"/>
    <x v="49"/>
    <x v="2"/>
    <x v="4"/>
  </r>
  <r>
    <x v="820"/>
    <x v="0"/>
    <x v="24"/>
    <x v="4"/>
    <x v="3"/>
  </r>
  <r>
    <x v="821"/>
    <x v="1"/>
    <x v="66"/>
    <x v="4"/>
    <x v="1"/>
  </r>
  <r>
    <x v="398"/>
    <x v="2"/>
    <x v="33"/>
    <x v="2"/>
    <x v="3"/>
  </r>
  <r>
    <x v="520"/>
    <x v="0"/>
    <x v="13"/>
    <x v="0"/>
    <x v="4"/>
  </r>
  <r>
    <x v="112"/>
    <x v="4"/>
    <x v="0"/>
    <x v="3"/>
    <x v="1"/>
  </r>
  <r>
    <x v="425"/>
    <x v="3"/>
    <x v="33"/>
    <x v="1"/>
    <x v="0"/>
  </r>
  <r>
    <x v="24"/>
    <x v="3"/>
    <x v="28"/>
    <x v="0"/>
    <x v="3"/>
  </r>
  <r>
    <x v="552"/>
    <x v="1"/>
    <x v="64"/>
    <x v="1"/>
    <x v="1"/>
  </r>
  <r>
    <x v="49"/>
    <x v="4"/>
    <x v="68"/>
    <x v="1"/>
    <x v="2"/>
  </r>
  <r>
    <x v="13"/>
    <x v="4"/>
    <x v="5"/>
    <x v="4"/>
    <x v="1"/>
  </r>
  <r>
    <x v="192"/>
    <x v="1"/>
    <x v="61"/>
    <x v="4"/>
    <x v="6"/>
  </r>
  <r>
    <x v="822"/>
    <x v="2"/>
    <x v="31"/>
    <x v="1"/>
    <x v="6"/>
  </r>
  <r>
    <x v="458"/>
    <x v="1"/>
    <x v="35"/>
    <x v="2"/>
    <x v="0"/>
  </r>
  <r>
    <x v="823"/>
    <x v="4"/>
    <x v="6"/>
    <x v="0"/>
    <x v="2"/>
  </r>
  <r>
    <x v="95"/>
    <x v="3"/>
    <x v="32"/>
    <x v="3"/>
    <x v="5"/>
  </r>
  <r>
    <x v="669"/>
    <x v="3"/>
    <x v="3"/>
    <x v="0"/>
    <x v="0"/>
  </r>
  <r>
    <x v="824"/>
    <x v="2"/>
    <x v="14"/>
    <x v="1"/>
    <x v="0"/>
  </r>
  <r>
    <x v="770"/>
    <x v="4"/>
    <x v="18"/>
    <x v="1"/>
    <x v="2"/>
  </r>
  <r>
    <x v="825"/>
    <x v="1"/>
    <x v="3"/>
    <x v="2"/>
    <x v="0"/>
  </r>
  <r>
    <x v="826"/>
    <x v="4"/>
    <x v="43"/>
    <x v="3"/>
    <x v="4"/>
  </r>
  <r>
    <x v="827"/>
    <x v="2"/>
    <x v="41"/>
    <x v="4"/>
    <x v="4"/>
  </r>
  <r>
    <x v="828"/>
    <x v="2"/>
    <x v="31"/>
    <x v="4"/>
    <x v="3"/>
  </r>
  <r>
    <x v="542"/>
    <x v="2"/>
    <x v="57"/>
    <x v="4"/>
    <x v="2"/>
  </r>
  <r>
    <x v="586"/>
    <x v="2"/>
    <x v="2"/>
    <x v="2"/>
    <x v="2"/>
  </r>
  <r>
    <x v="678"/>
    <x v="2"/>
    <x v="24"/>
    <x v="1"/>
    <x v="4"/>
  </r>
  <r>
    <x v="334"/>
    <x v="4"/>
    <x v="8"/>
    <x v="1"/>
    <x v="3"/>
  </r>
  <r>
    <x v="829"/>
    <x v="1"/>
    <x v="21"/>
    <x v="4"/>
    <x v="5"/>
  </r>
  <r>
    <x v="123"/>
    <x v="4"/>
    <x v="0"/>
    <x v="4"/>
    <x v="6"/>
  </r>
  <r>
    <x v="294"/>
    <x v="1"/>
    <x v="14"/>
    <x v="0"/>
    <x v="5"/>
  </r>
  <r>
    <x v="830"/>
    <x v="1"/>
    <x v="58"/>
    <x v="1"/>
    <x v="6"/>
  </r>
  <r>
    <x v="272"/>
    <x v="0"/>
    <x v="57"/>
    <x v="4"/>
    <x v="0"/>
  </r>
  <r>
    <x v="831"/>
    <x v="1"/>
    <x v="37"/>
    <x v="0"/>
    <x v="6"/>
  </r>
  <r>
    <x v="701"/>
    <x v="1"/>
    <x v="5"/>
    <x v="0"/>
    <x v="0"/>
  </r>
  <r>
    <x v="53"/>
    <x v="1"/>
    <x v="31"/>
    <x v="4"/>
    <x v="6"/>
  </r>
  <r>
    <x v="537"/>
    <x v="1"/>
    <x v="25"/>
    <x v="0"/>
    <x v="1"/>
  </r>
  <r>
    <x v="51"/>
    <x v="0"/>
    <x v="51"/>
    <x v="4"/>
    <x v="3"/>
  </r>
  <r>
    <x v="424"/>
    <x v="3"/>
    <x v="39"/>
    <x v="4"/>
    <x v="6"/>
  </r>
  <r>
    <x v="187"/>
    <x v="0"/>
    <x v="31"/>
    <x v="2"/>
    <x v="0"/>
  </r>
  <r>
    <x v="479"/>
    <x v="4"/>
    <x v="33"/>
    <x v="1"/>
    <x v="1"/>
  </r>
  <r>
    <x v="192"/>
    <x v="0"/>
    <x v="28"/>
    <x v="1"/>
    <x v="3"/>
  </r>
  <r>
    <x v="433"/>
    <x v="3"/>
    <x v="9"/>
    <x v="0"/>
    <x v="1"/>
  </r>
  <r>
    <x v="458"/>
    <x v="3"/>
    <x v="31"/>
    <x v="1"/>
    <x v="2"/>
  </r>
  <r>
    <x v="832"/>
    <x v="1"/>
    <x v="70"/>
    <x v="1"/>
    <x v="3"/>
  </r>
  <r>
    <x v="75"/>
    <x v="3"/>
    <x v="43"/>
    <x v="3"/>
    <x v="0"/>
  </r>
  <r>
    <x v="311"/>
    <x v="3"/>
    <x v="58"/>
    <x v="2"/>
    <x v="1"/>
  </r>
  <r>
    <x v="72"/>
    <x v="1"/>
    <x v="3"/>
    <x v="2"/>
    <x v="0"/>
  </r>
  <r>
    <x v="40"/>
    <x v="3"/>
    <x v="3"/>
    <x v="3"/>
    <x v="0"/>
  </r>
  <r>
    <x v="557"/>
    <x v="1"/>
    <x v="27"/>
    <x v="0"/>
    <x v="6"/>
  </r>
  <r>
    <x v="833"/>
    <x v="3"/>
    <x v="21"/>
    <x v="2"/>
    <x v="5"/>
  </r>
  <r>
    <x v="546"/>
    <x v="3"/>
    <x v="45"/>
    <x v="1"/>
    <x v="0"/>
  </r>
  <r>
    <x v="205"/>
    <x v="1"/>
    <x v="55"/>
    <x v="1"/>
    <x v="0"/>
  </r>
  <r>
    <x v="834"/>
    <x v="0"/>
    <x v="50"/>
    <x v="3"/>
    <x v="6"/>
  </r>
  <r>
    <x v="835"/>
    <x v="2"/>
    <x v="27"/>
    <x v="1"/>
    <x v="5"/>
  </r>
  <r>
    <x v="616"/>
    <x v="2"/>
    <x v="37"/>
    <x v="3"/>
    <x v="4"/>
  </r>
  <r>
    <x v="707"/>
    <x v="4"/>
    <x v="25"/>
    <x v="3"/>
    <x v="6"/>
  </r>
  <r>
    <x v="135"/>
    <x v="3"/>
    <x v="31"/>
    <x v="3"/>
    <x v="6"/>
  </r>
  <r>
    <x v="281"/>
    <x v="0"/>
    <x v="20"/>
    <x v="1"/>
    <x v="0"/>
  </r>
  <r>
    <x v="346"/>
    <x v="4"/>
    <x v="18"/>
    <x v="0"/>
    <x v="1"/>
  </r>
  <r>
    <x v="655"/>
    <x v="1"/>
    <x v="44"/>
    <x v="3"/>
    <x v="2"/>
  </r>
  <r>
    <x v="836"/>
    <x v="3"/>
    <x v="58"/>
    <x v="1"/>
    <x v="0"/>
  </r>
  <r>
    <x v="337"/>
    <x v="3"/>
    <x v="9"/>
    <x v="4"/>
    <x v="3"/>
  </r>
  <r>
    <x v="422"/>
    <x v="0"/>
    <x v="31"/>
    <x v="4"/>
    <x v="2"/>
  </r>
  <r>
    <x v="753"/>
    <x v="2"/>
    <x v="13"/>
    <x v="0"/>
    <x v="1"/>
  </r>
  <r>
    <x v="837"/>
    <x v="1"/>
    <x v="61"/>
    <x v="2"/>
    <x v="6"/>
  </r>
  <r>
    <x v="838"/>
    <x v="3"/>
    <x v="31"/>
    <x v="0"/>
    <x v="0"/>
  </r>
  <r>
    <x v="839"/>
    <x v="4"/>
    <x v="11"/>
    <x v="3"/>
    <x v="4"/>
  </r>
  <r>
    <x v="304"/>
    <x v="0"/>
    <x v="17"/>
    <x v="1"/>
    <x v="5"/>
  </r>
  <r>
    <x v="352"/>
    <x v="1"/>
    <x v="27"/>
    <x v="3"/>
    <x v="6"/>
  </r>
  <r>
    <x v="839"/>
    <x v="0"/>
    <x v="8"/>
    <x v="4"/>
    <x v="1"/>
  </r>
  <r>
    <x v="797"/>
    <x v="4"/>
    <x v="46"/>
    <x v="0"/>
    <x v="2"/>
  </r>
  <r>
    <x v="684"/>
    <x v="4"/>
    <x v="33"/>
    <x v="2"/>
    <x v="5"/>
  </r>
  <r>
    <x v="690"/>
    <x v="3"/>
    <x v="57"/>
    <x v="0"/>
    <x v="3"/>
  </r>
  <r>
    <x v="763"/>
    <x v="3"/>
    <x v="16"/>
    <x v="3"/>
    <x v="4"/>
  </r>
  <r>
    <x v="840"/>
    <x v="1"/>
    <x v="18"/>
    <x v="0"/>
    <x v="4"/>
  </r>
  <r>
    <x v="77"/>
    <x v="1"/>
    <x v="24"/>
    <x v="1"/>
    <x v="1"/>
  </r>
  <r>
    <x v="540"/>
    <x v="0"/>
    <x v="45"/>
    <x v="2"/>
    <x v="4"/>
  </r>
  <r>
    <x v="276"/>
    <x v="2"/>
    <x v="18"/>
    <x v="2"/>
    <x v="0"/>
  </r>
  <r>
    <x v="483"/>
    <x v="3"/>
    <x v="10"/>
    <x v="2"/>
    <x v="4"/>
  </r>
  <r>
    <x v="831"/>
    <x v="0"/>
    <x v="25"/>
    <x v="3"/>
    <x v="0"/>
  </r>
  <r>
    <x v="795"/>
    <x v="1"/>
    <x v="3"/>
    <x v="4"/>
    <x v="6"/>
  </r>
  <r>
    <x v="635"/>
    <x v="0"/>
    <x v="35"/>
    <x v="1"/>
    <x v="0"/>
  </r>
  <r>
    <x v="414"/>
    <x v="3"/>
    <x v="14"/>
    <x v="3"/>
    <x v="5"/>
  </r>
  <r>
    <x v="841"/>
    <x v="0"/>
    <x v="29"/>
    <x v="0"/>
    <x v="1"/>
  </r>
  <r>
    <x v="299"/>
    <x v="1"/>
    <x v="45"/>
    <x v="2"/>
    <x v="1"/>
  </r>
  <r>
    <x v="452"/>
    <x v="2"/>
    <x v="0"/>
    <x v="0"/>
    <x v="5"/>
  </r>
  <r>
    <x v="21"/>
    <x v="1"/>
    <x v="64"/>
    <x v="4"/>
    <x v="3"/>
  </r>
  <r>
    <x v="280"/>
    <x v="4"/>
    <x v="71"/>
    <x v="4"/>
    <x v="0"/>
  </r>
  <r>
    <x v="362"/>
    <x v="1"/>
    <x v="5"/>
    <x v="0"/>
    <x v="5"/>
  </r>
  <r>
    <x v="423"/>
    <x v="2"/>
    <x v="14"/>
    <x v="2"/>
    <x v="5"/>
  </r>
  <r>
    <x v="99"/>
    <x v="4"/>
    <x v="43"/>
    <x v="1"/>
    <x v="1"/>
  </r>
  <r>
    <x v="314"/>
    <x v="3"/>
    <x v="9"/>
    <x v="2"/>
    <x v="2"/>
  </r>
  <r>
    <x v="360"/>
    <x v="3"/>
    <x v="19"/>
    <x v="1"/>
    <x v="2"/>
  </r>
  <r>
    <x v="842"/>
    <x v="3"/>
    <x v="18"/>
    <x v="3"/>
    <x v="4"/>
  </r>
  <r>
    <x v="736"/>
    <x v="0"/>
    <x v="4"/>
    <x v="3"/>
    <x v="3"/>
  </r>
  <r>
    <x v="827"/>
    <x v="1"/>
    <x v="29"/>
    <x v="4"/>
    <x v="3"/>
  </r>
  <r>
    <x v="510"/>
    <x v="3"/>
    <x v="0"/>
    <x v="1"/>
    <x v="0"/>
  </r>
  <r>
    <x v="197"/>
    <x v="1"/>
    <x v="42"/>
    <x v="4"/>
    <x v="2"/>
  </r>
  <r>
    <x v="843"/>
    <x v="0"/>
    <x v="19"/>
    <x v="4"/>
    <x v="0"/>
  </r>
  <r>
    <x v="20"/>
    <x v="2"/>
    <x v="2"/>
    <x v="4"/>
    <x v="1"/>
  </r>
  <r>
    <x v="326"/>
    <x v="1"/>
    <x v="42"/>
    <x v="2"/>
    <x v="5"/>
  </r>
  <r>
    <x v="684"/>
    <x v="4"/>
    <x v="31"/>
    <x v="4"/>
    <x v="4"/>
  </r>
  <r>
    <x v="443"/>
    <x v="4"/>
    <x v="8"/>
    <x v="3"/>
    <x v="4"/>
  </r>
  <r>
    <x v="243"/>
    <x v="3"/>
    <x v="33"/>
    <x v="4"/>
    <x v="2"/>
  </r>
  <r>
    <x v="51"/>
    <x v="0"/>
    <x v="10"/>
    <x v="2"/>
    <x v="6"/>
  </r>
  <r>
    <x v="499"/>
    <x v="0"/>
    <x v="22"/>
    <x v="4"/>
    <x v="4"/>
  </r>
  <r>
    <x v="120"/>
    <x v="1"/>
    <x v="64"/>
    <x v="3"/>
    <x v="1"/>
  </r>
  <r>
    <x v="844"/>
    <x v="3"/>
    <x v="5"/>
    <x v="1"/>
    <x v="0"/>
  </r>
  <r>
    <x v="549"/>
    <x v="1"/>
    <x v="2"/>
    <x v="2"/>
    <x v="5"/>
  </r>
  <r>
    <x v="120"/>
    <x v="1"/>
    <x v="64"/>
    <x v="3"/>
    <x v="6"/>
  </r>
  <r>
    <x v="845"/>
    <x v="2"/>
    <x v="1"/>
    <x v="3"/>
    <x v="6"/>
  </r>
  <r>
    <x v="158"/>
    <x v="0"/>
    <x v="20"/>
    <x v="4"/>
    <x v="4"/>
  </r>
  <r>
    <x v="846"/>
    <x v="0"/>
    <x v="2"/>
    <x v="2"/>
    <x v="4"/>
  </r>
  <r>
    <x v="700"/>
    <x v="3"/>
    <x v="55"/>
    <x v="4"/>
    <x v="1"/>
  </r>
  <r>
    <x v="669"/>
    <x v="3"/>
    <x v="9"/>
    <x v="0"/>
    <x v="1"/>
  </r>
  <r>
    <x v="387"/>
    <x v="1"/>
    <x v="9"/>
    <x v="4"/>
    <x v="2"/>
  </r>
  <r>
    <x v="105"/>
    <x v="2"/>
    <x v="68"/>
    <x v="2"/>
    <x v="1"/>
  </r>
  <r>
    <x v="821"/>
    <x v="0"/>
    <x v="67"/>
    <x v="1"/>
    <x v="2"/>
  </r>
  <r>
    <x v="343"/>
    <x v="1"/>
    <x v="20"/>
    <x v="4"/>
    <x v="3"/>
  </r>
  <r>
    <x v="847"/>
    <x v="2"/>
    <x v="9"/>
    <x v="3"/>
    <x v="2"/>
  </r>
  <r>
    <x v="695"/>
    <x v="3"/>
    <x v="49"/>
    <x v="4"/>
    <x v="6"/>
  </r>
  <r>
    <x v="224"/>
    <x v="1"/>
    <x v="14"/>
    <x v="2"/>
    <x v="3"/>
  </r>
  <r>
    <x v="195"/>
    <x v="1"/>
    <x v="14"/>
    <x v="1"/>
    <x v="3"/>
  </r>
  <r>
    <x v="34"/>
    <x v="1"/>
    <x v="0"/>
    <x v="3"/>
    <x v="6"/>
  </r>
  <r>
    <x v="508"/>
    <x v="2"/>
    <x v="46"/>
    <x v="2"/>
    <x v="5"/>
  </r>
  <r>
    <x v="848"/>
    <x v="0"/>
    <x v="2"/>
    <x v="1"/>
    <x v="6"/>
  </r>
  <r>
    <x v="524"/>
    <x v="3"/>
    <x v="55"/>
    <x v="2"/>
    <x v="2"/>
  </r>
  <r>
    <x v="180"/>
    <x v="1"/>
    <x v="71"/>
    <x v="2"/>
    <x v="6"/>
  </r>
  <r>
    <x v="729"/>
    <x v="4"/>
    <x v="63"/>
    <x v="4"/>
    <x v="4"/>
  </r>
  <r>
    <x v="466"/>
    <x v="1"/>
    <x v="37"/>
    <x v="3"/>
    <x v="0"/>
  </r>
  <r>
    <x v="19"/>
    <x v="3"/>
    <x v="3"/>
    <x v="2"/>
    <x v="0"/>
  </r>
  <r>
    <x v="557"/>
    <x v="4"/>
    <x v="7"/>
    <x v="2"/>
    <x v="6"/>
  </r>
  <r>
    <x v="849"/>
    <x v="1"/>
    <x v="12"/>
    <x v="0"/>
    <x v="6"/>
  </r>
  <r>
    <x v="33"/>
    <x v="3"/>
    <x v="14"/>
    <x v="0"/>
    <x v="3"/>
  </r>
  <r>
    <x v="850"/>
    <x v="3"/>
    <x v="22"/>
    <x v="4"/>
    <x v="1"/>
  </r>
  <r>
    <x v="444"/>
    <x v="1"/>
    <x v="58"/>
    <x v="3"/>
    <x v="3"/>
  </r>
  <r>
    <x v="369"/>
    <x v="4"/>
    <x v="21"/>
    <x v="3"/>
    <x v="0"/>
  </r>
  <r>
    <x v="649"/>
    <x v="1"/>
    <x v="62"/>
    <x v="4"/>
    <x v="4"/>
  </r>
  <r>
    <x v="132"/>
    <x v="1"/>
    <x v="12"/>
    <x v="0"/>
    <x v="1"/>
  </r>
  <r>
    <x v="135"/>
    <x v="3"/>
    <x v="53"/>
    <x v="0"/>
    <x v="3"/>
  </r>
  <r>
    <x v="574"/>
    <x v="1"/>
    <x v="32"/>
    <x v="2"/>
    <x v="5"/>
  </r>
  <r>
    <x v="138"/>
    <x v="3"/>
    <x v="30"/>
    <x v="4"/>
    <x v="4"/>
  </r>
  <r>
    <x v="564"/>
    <x v="1"/>
    <x v="67"/>
    <x v="2"/>
    <x v="0"/>
  </r>
  <r>
    <x v="91"/>
    <x v="0"/>
    <x v="14"/>
    <x v="0"/>
    <x v="2"/>
  </r>
  <r>
    <x v="323"/>
    <x v="2"/>
    <x v="33"/>
    <x v="0"/>
    <x v="1"/>
  </r>
  <r>
    <x v="566"/>
    <x v="4"/>
    <x v="46"/>
    <x v="1"/>
    <x v="5"/>
  </r>
  <r>
    <x v="851"/>
    <x v="4"/>
    <x v="21"/>
    <x v="3"/>
    <x v="5"/>
  </r>
  <r>
    <x v="754"/>
    <x v="1"/>
    <x v="8"/>
    <x v="0"/>
    <x v="3"/>
  </r>
  <r>
    <x v="97"/>
    <x v="0"/>
    <x v="53"/>
    <x v="4"/>
    <x v="0"/>
  </r>
  <r>
    <x v="5"/>
    <x v="3"/>
    <x v="58"/>
    <x v="4"/>
    <x v="2"/>
  </r>
  <r>
    <x v="852"/>
    <x v="3"/>
    <x v="4"/>
    <x v="3"/>
    <x v="2"/>
  </r>
  <r>
    <x v="195"/>
    <x v="4"/>
    <x v="45"/>
    <x v="3"/>
    <x v="3"/>
  </r>
  <r>
    <x v="377"/>
    <x v="3"/>
    <x v="6"/>
    <x v="3"/>
    <x v="2"/>
  </r>
  <r>
    <x v="784"/>
    <x v="1"/>
    <x v="0"/>
    <x v="1"/>
    <x v="3"/>
  </r>
  <r>
    <x v="515"/>
    <x v="3"/>
    <x v="62"/>
    <x v="4"/>
    <x v="0"/>
  </r>
  <r>
    <x v="796"/>
    <x v="1"/>
    <x v="67"/>
    <x v="0"/>
    <x v="5"/>
  </r>
  <r>
    <x v="853"/>
    <x v="0"/>
    <x v="46"/>
    <x v="1"/>
    <x v="2"/>
  </r>
  <r>
    <x v="240"/>
    <x v="1"/>
    <x v="18"/>
    <x v="2"/>
    <x v="2"/>
  </r>
  <r>
    <x v="167"/>
    <x v="1"/>
    <x v="41"/>
    <x v="2"/>
    <x v="0"/>
  </r>
  <r>
    <x v="566"/>
    <x v="1"/>
    <x v="0"/>
    <x v="4"/>
    <x v="2"/>
  </r>
  <r>
    <x v="586"/>
    <x v="4"/>
    <x v="11"/>
    <x v="4"/>
    <x v="1"/>
  </r>
  <r>
    <x v="854"/>
    <x v="2"/>
    <x v="5"/>
    <x v="1"/>
    <x v="6"/>
  </r>
  <r>
    <x v="50"/>
    <x v="3"/>
    <x v="58"/>
    <x v="4"/>
    <x v="1"/>
  </r>
  <r>
    <x v="439"/>
    <x v="1"/>
    <x v="45"/>
    <x v="2"/>
    <x v="6"/>
  </r>
  <r>
    <x v="144"/>
    <x v="3"/>
    <x v="12"/>
    <x v="1"/>
    <x v="0"/>
  </r>
  <r>
    <x v="191"/>
    <x v="3"/>
    <x v="13"/>
    <x v="2"/>
    <x v="2"/>
  </r>
  <r>
    <x v="552"/>
    <x v="3"/>
    <x v="3"/>
    <x v="1"/>
    <x v="2"/>
  </r>
  <r>
    <x v="855"/>
    <x v="4"/>
    <x v="14"/>
    <x v="2"/>
    <x v="4"/>
  </r>
  <r>
    <x v="90"/>
    <x v="1"/>
    <x v="5"/>
    <x v="4"/>
    <x v="2"/>
  </r>
  <r>
    <x v="829"/>
    <x v="0"/>
    <x v="26"/>
    <x v="3"/>
    <x v="4"/>
  </r>
  <r>
    <x v="300"/>
    <x v="4"/>
    <x v="2"/>
    <x v="4"/>
    <x v="1"/>
  </r>
  <r>
    <x v="468"/>
    <x v="3"/>
    <x v="34"/>
    <x v="2"/>
    <x v="2"/>
  </r>
  <r>
    <x v="6"/>
    <x v="1"/>
    <x v="30"/>
    <x v="1"/>
    <x v="6"/>
  </r>
  <r>
    <x v="856"/>
    <x v="0"/>
    <x v="12"/>
    <x v="0"/>
    <x v="4"/>
  </r>
  <r>
    <x v="715"/>
    <x v="3"/>
    <x v="33"/>
    <x v="3"/>
    <x v="6"/>
  </r>
  <r>
    <x v="166"/>
    <x v="1"/>
    <x v="21"/>
    <x v="0"/>
    <x v="6"/>
  </r>
  <r>
    <x v="840"/>
    <x v="3"/>
    <x v="2"/>
    <x v="2"/>
    <x v="4"/>
  </r>
  <r>
    <x v="227"/>
    <x v="1"/>
    <x v="14"/>
    <x v="1"/>
    <x v="0"/>
  </r>
  <r>
    <x v="360"/>
    <x v="3"/>
    <x v="25"/>
    <x v="2"/>
    <x v="1"/>
  </r>
  <r>
    <x v="100"/>
    <x v="1"/>
    <x v="17"/>
    <x v="0"/>
    <x v="2"/>
  </r>
  <r>
    <x v="857"/>
    <x v="4"/>
    <x v="48"/>
    <x v="0"/>
    <x v="5"/>
  </r>
  <r>
    <x v="699"/>
    <x v="1"/>
    <x v="24"/>
    <x v="4"/>
    <x v="6"/>
  </r>
  <r>
    <x v="858"/>
    <x v="3"/>
    <x v="59"/>
    <x v="1"/>
    <x v="1"/>
  </r>
  <r>
    <x v="506"/>
    <x v="2"/>
    <x v="65"/>
    <x v="2"/>
    <x v="3"/>
  </r>
  <r>
    <x v="815"/>
    <x v="0"/>
    <x v="27"/>
    <x v="2"/>
    <x v="5"/>
  </r>
  <r>
    <x v="337"/>
    <x v="4"/>
    <x v="5"/>
    <x v="3"/>
    <x v="1"/>
  </r>
  <r>
    <x v="70"/>
    <x v="3"/>
    <x v="9"/>
    <x v="4"/>
    <x v="0"/>
  </r>
  <r>
    <x v="197"/>
    <x v="2"/>
    <x v="5"/>
    <x v="4"/>
    <x v="0"/>
  </r>
  <r>
    <x v="859"/>
    <x v="1"/>
    <x v="13"/>
    <x v="2"/>
    <x v="3"/>
  </r>
  <r>
    <x v="806"/>
    <x v="3"/>
    <x v="29"/>
    <x v="0"/>
    <x v="4"/>
  </r>
  <r>
    <x v="695"/>
    <x v="0"/>
    <x v="71"/>
    <x v="4"/>
    <x v="5"/>
  </r>
  <r>
    <x v="860"/>
    <x v="4"/>
    <x v="54"/>
    <x v="2"/>
    <x v="2"/>
  </r>
  <r>
    <x v="328"/>
    <x v="4"/>
    <x v="64"/>
    <x v="3"/>
    <x v="4"/>
  </r>
  <r>
    <x v="861"/>
    <x v="3"/>
    <x v="14"/>
    <x v="0"/>
    <x v="5"/>
  </r>
  <r>
    <x v="708"/>
    <x v="0"/>
    <x v="2"/>
    <x v="2"/>
    <x v="1"/>
  </r>
  <r>
    <x v="315"/>
    <x v="2"/>
    <x v="64"/>
    <x v="1"/>
    <x v="2"/>
  </r>
  <r>
    <x v="530"/>
    <x v="1"/>
    <x v="45"/>
    <x v="3"/>
    <x v="2"/>
  </r>
  <r>
    <x v="817"/>
    <x v="2"/>
    <x v="22"/>
    <x v="2"/>
    <x v="1"/>
  </r>
  <r>
    <x v="516"/>
    <x v="2"/>
    <x v="0"/>
    <x v="2"/>
    <x v="5"/>
  </r>
  <r>
    <x v="400"/>
    <x v="0"/>
    <x v="49"/>
    <x v="0"/>
    <x v="4"/>
  </r>
  <r>
    <x v="764"/>
    <x v="0"/>
    <x v="3"/>
    <x v="0"/>
    <x v="2"/>
  </r>
  <r>
    <x v="105"/>
    <x v="3"/>
    <x v="57"/>
    <x v="3"/>
    <x v="1"/>
  </r>
  <r>
    <x v="862"/>
    <x v="1"/>
    <x v="10"/>
    <x v="4"/>
    <x v="5"/>
  </r>
  <r>
    <x v="122"/>
    <x v="1"/>
    <x v="14"/>
    <x v="3"/>
    <x v="3"/>
  </r>
  <r>
    <x v="521"/>
    <x v="0"/>
    <x v="2"/>
    <x v="4"/>
    <x v="6"/>
  </r>
  <r>
    <x v="211"/>
    <x v="4"/>
    <x v="20"/>
    <x v="2"/>
    <x v="5"/>
  </r>
  <r>
    <x v="863"/>
    <x v="1"/>
    <x v="56"/>
    <x v="3"/>
    <x v="4"/>
  </r>
  <r>
    <x v="349"/>
    <x v="2"/>
    <x v="49"/>
    <x v="3"/>
    <x v="5"/>
  </r>
  <r>
    <x v="597"/>
    <x v="2"/>
    <x v="0"/>
    <x v="2"/>
    <x v="2"/>
  </r>
  <r>
    <x v="864"/>
    <x v="3"/>
    <x v="31"/>
    <x v="4"/>
    <x v="0"/>
  </r>
  <r>
    <x v="218"/>
    <x v="1"/>
    <x v="10"/>
    <x v="4"/>
    <x v="3"/>
  </r>
  <r>
    <x v="408"/>
    <x v="4"/>
    <x v="8"/>
    <x v="4"/>
    <x v="2"/>
  </r>
  <r>
    <x v="169"/>
    <x v="0"/>
    <x v="7"/>
    <x v="0"/>
    <x v="4"/>
  </r>
  <r>
    <x v="813"/>
    <x v="0"/>
    <x v="3"/>
    <x v="4"/>
    <x v="1"/>
  </r>
  <r>
    <x v="865"/>
    <x v="2"/>
    <x v="8"/>
    <x v="0"/>
    <x v="5"/>
  </r>
  <r>
    <x v="866"/>
    <x v="1"/>
    <x v="66"/>
    <x v="1"/>
    <x v="3"/>
  </r>
  <r>
    <x v="393"/>
    <x v="1"/>
    <x v="45"/>
    <x v="2"/>
    <x v="5"/>
  </r>
  <r>
    <x v="867"/>
    <x v="2"/>
    <x v="66"/>
    <x v="1"/>
    <x v="1"/>
  </r>
  <r>
    <x v="265"/>
    <x v="1"/>
    <x v="9"/>
    <x v="4"/>
    <x v="0"/>
  </r>
  <r>
    <x v="311"/>
    <x v="4"/>
    <x v="33"/>
    <x v="3"/>
    <x v="4"/>
  </r>
  <r>
    <x v="868"/>
    <x v="3"/>
    <x v="0"/>
    <x v="1"/>
    <x v="3"/>
  </r>
  <r>
    <x v="869"/>
    <x v="3"/>
    <x v="61"/>
    <x v="2"/>
    <x v="5"/>
  </r>
  <r>
    <x v="870"/>
    <x v="3"/>
    <x v="31"/>
    <x v="0"/>
    <x v="1"/>
  </r>
  <r>
    <x v="9"/>
    <x v="3"/>
    <x v="32"/>
    <x v="0"/>
    <x v="6"/>
  </r>
  <r>
    <x v="304"/>
    <x v="1"/>
    <x v="14"/>
    <x v="1"/>
    <x v="5"/>
  </r>
  <r>
    <x v="871"/>
    <x v="1"/>
    <x v="64"/>
    <x v="1"/>
    <x v="3"/>
  </r>
  <r>
    <x v="872"/>
    <x v="2"/>
    <x v="43"/>
    <x v="0"/>
    <x v="1"/>
  </r>
  <r>
    <x v="395"/>
    <x v="1"/>
    <x v="5"/>
    <x v="1"/>
    <x v="5"/>
  </r>
  <r>
    <x v="56"/>
    <x v="2"/>
    <x v="69"/>
    <x v="4"/>
    <x v="5"/>
  </r>
  <r>
    <x v="322"/>
    <x v="1"/>
    <x v="64"/>
    <x v="0"/>
    <x v="5"/>
  </r>
  <r>
    <x v="387"/>
    <x v="0"/>
    <x v="53"/>
    <x v="4"/>
    <x v="6"/>
  </r>
  <r>
    <x v="764"/>
    <x v="4"/>
    <x v="45"/>
    <x v="0"/>
    <x v="6"/>
  </r>
  <r>
    <x v="344"/>
    <x v="3"/>
    <x v="33"/>
    <x v="1"/>
    <x v="5"/>
  </r>
  <r>
    <x v="53"/>
    <x v="0"/>
    <x v="33"/>
    <x v="3"/>
    <x v="6"/>
  </r>
  <r>
    <x v="873"/>
    <x v="3"/>
    <x v="67"/>
    <x v="3"/>
    <x v="5"/>
  </r>
  <r>
    <x v="375"/>
    <x v="2"/>
    <x v="9"/>
    <x v="1"/>
    <x v="0"/>
  </r>
  <r>
    <x v="350"/>
    <x v="1"/>
    <x v="67"/>
    <x v="0"/>
    <x v="5"/>
  </r>
  <r>
    <x v="524"/>
    <x v="0"/>
    <x v="9"/>
    <x v="3"/>
    <x v="0"/>
  </r>
  <r>
    <x v="874"/>
    <x v="3"/>
    <x v="52"/>
    <x v="0"/>
    <x v="3"/>
  </r>
  <r>
    <x v="342"/>
    <x v="2"/>
    <x v="41"/>
    <x v="1"/>
    <x v="4"/>
  </r>
  <r>
    <x v="203"/>
    <x v="1"/>
    <x v="8"/>
    <x v="0"/>
    <x v="1"/>
  </r>
  <r>
    <x v="647"/>
    <x v="1"/>
    <x v="21"/>
    <x v="1"/>
    <x v="1"/>
  </r>
  <r>
    <x v="55"/>
    <x v="4"/>
    <x v="57"/>
    <x v="2"/>
    <x v="5"/>
  </r>
  <r>
    <x v="875"/>
    <x v="4"/>
    <x v="5"/>
    <x v="4"/>
    <x v="3"/>
  </r>
  <r>
    <x v="763"/>
    <x v="1"/>
    <x v="3"/>
    <x v="2"/>
    <x v="1"/>
  </r>
  <r>
    <x v="799"/>
    <x v="1"/>
    <x v="15"/>
    <x v="2"/>
    <x v="5"/>
  </r>
  <r>
    <x v="215"/>
    <x v="0"/>
    <x v="47"/>
    <x v="4"/>
    <x v="5"/>
  </r>
  <r>
    <x v="556"/>
    <x v="1"/>
    <x v="22"/>
    <x v="2"/>
    <x v="5"/>
  </r>
  <r>
    <x v="315"/>
    <x v="1"/>
    <x v="66"/>
    <x v="0"/>
    <x v="2"/>
  </r>
  <r>
    <x v="509"/>
    <x v="0"/>
    <x v="65"/>
    <x v="0"/>
    <x v="1"/>
  </r>
  <r>
    <x v="851"/>
    <x v="2"/>
    <x v="55"/>
    <x v="1"/>
    <x v="4"/>
  </r>
  <r>
    <x v="644"/>
    <x v="1"/>
    <x v="23"/>
    <x v="0"/>
    <x v="4"/>
  </r>
  <r>
    <x v="400"/>
    <x v="3"/>
    <x v="1"/>
    <x v="0"/>
    <x v="6"/>
  </r>
  <r>
    <x v="541"/>
    <x v="3"/>
    <x v="43"/>
    <x v="2"/>
    <x v="6"/>
  </r>
  <r>
    <x v="501"/>
    <x v="3"/>
    <x v="62"/>
    <x v="2"/>
    <x v="3"/>
  </r>
  <r>
    <x v="876"/>
    <x v="1"/>
    <x v="28"/>
    <x v="4"/>
    <x v="6"/>
  </r>
  <r>
    <x v="423"/>
    <x v="1"/>
    <x v="30"/>
    <x v="4"/>
    <x v="2"/>
  </r>
  <r>
    <x v="298"/>
    <x v="3"/>
    <x v="5"/>
    <x v="3"/>
    <x v="6"/>
  </r>
  <r>
    <x v="10"/>
    <x v="3"/>
    <x v="29"/>
    <x v="3"/>
    <x v="6"/>
  </r>
  <r>
    <x v="877"/>
    <x v="1"/>
    <x v="37"/>
    <x v="2"/>
    <x v="5"/>
  </r>
  <r>
    <x v="58"/>
    <x v="2"/>
    <x v="55"/>
    <x v="4"/>
    <x v="5"/>
  </r>
  <r>
    <x v="671"/>
    <x v="0"/>
    <x v="33"/>
    <x v="0"/>
    <x v="2"/>
  </r>
  <r>
    <x v="878"/>
    <x v="0"/>
    <x v="47"/>
    <x v="1"/>
    <x v="0"/>
  </r>
  <r>
    <x v="232"/>
    <x v="0"/>
    <x v="5"/>
    <x v="4"/>
    <x v="5"/>
  </r>
  <r>
    <x v="796"/>
    <x v="0"/>
    <x v="8"/>
    <x v="1"/>
    <x v="6"/>
  </r>
  <r>
    <x v="396"/>
    <x v="1"/>
    <x v="55"/>
    <x v="1"/>
    <x v="6"/>
  </r>
  <r>
    <x v="879"/>
    <x v="0"/>
    <x v="39"/>
    <x v="1"/>
    <x v="5"/>
  </r>
  <r>
    <x v="653"/>
    <x v="1"/>
    <x v="49"/>
    <x v="3"/>
    <x v="6"/>
  </r>
  <r>
    <x v="880"/>
    <x v="4"/>
    <x v="27"/>
    <x v="4"/>
    <x v="3"/>
  </r>
  <r>
    <x v="51"/>
    <x v="3"/>
    <x v="16"/>
    <x v="4"/>
    <x v="0"/>
  </r>
  <r>
    <x v="288"/>
    <x v="1"/>
    <x v="54"/>
    <x v="0"/>
    <x v="5"/>
  </r>
  <r>
    <x v="269"/>
    <x v="3"/>
    <x v="24"/>
    <x v="1"/>
    <x v="6"/>
  </r>
  <r>
    <x v="864"/>
    <x v="1"/>
    <x v="45"/>
    <x v="1"/>
    <x v="2"/>
  </r>
  <r>
    <x v="576"/>
    <x v="1"/>
    <x v="31"/>
    <x v="0"/>
    <x v="0"/>
  </r>
  <r>
    <x v="672"/>
    <x v="1"/>
    <x v="24"/>
    <x v="0"/>
    <x v="5"/>
  </r>
  <r>
    <x v="448"/>
    <x v="1"/>
    <x v="32"/>
    <x v="0"/>
    <x v="5"/>
  </r>
  <r>
    <x v="368"/>
    <x v="1"/>
    <x v="4"/>
    <x v="2"/>
    <x v="3"/>
  </r>
  <r>
    <x v="737"/>
    <x v="0"/>
    <x v="18"/>
    <x v="4"/>
    <x v="2"/>
  </r>
  <r>
    <x v="881"/>
    <x v="3"/>
    <x v="2"/>
    <x v="0"/>
    <x v="2"/>
  </r>
  <r>
    <x v="325"/>
    <x v="3"/>
    <x v="45"/>
    <x v="1"/>
    <x v="5"/>
  </r>
  <r>
    <x v="840"/>
    <x v="4"/>
    <x v="6"/>
    <x v="3"/>
    <x v="6"/>
  </r>
  <r>
    <x v="750"/>
    <x v="3"/>
    <x v="46"/>
    <x v="0"/>
    <x v="0"/>
  </r>
  <r>
    <x v="346"/>
    <x v="4"/>
    <x v="5"/>
    <x v="0"/>
    <x v="4"/>
  </r>
  <r>
    <x v="210"/>
    <x v="0"/>
    <x v="57"/>
    <x v="0"/>
    <x v="2"/>
  </r>
  <r>
    <x v="882"/>
    <x v="1"/>
    <x v="31"/>
    <x v="0"/>
    <x v="1"/>
  </r>
  <r>
    <x v="362"/>
    <x v="4"/>
    <x v="34"/>
    <x v="0"/>
    <x v="2"/>
  </r>
  <r>
    <x v="883"/>
    <x v="1"/>
    <x v="5"/>
    <x v="0"/>
    <x v="6"/>
  </r>
  <r>
    <x v="884"/>
    <x v="2"/>
    <x v="5"/>
    <x v="0"/>
    <x v="3"/>
  </r>
  <r>
    <x v="673"/>
    <x v="1"/>
    <x v="47"/>
    <x v="3"/>
    <x v="5"/>
  </r>
  <r>
    <x v="154"/>
    <x v="0"/>
    <x v="27"/>
    <x v="0"/>
    <x v="5"/>
  </r>
  <r>
    <x v="273"/>
    <x v="3"/>
    <x v="45"/>
    <x v="3"/>
    <x v="4"/>
  </r>
  <r>
    <x v="60"/>
    <x v="1"/>
    <x v="71"/>
    <x v="2"/>
    <x v="1"/>
  </r>
  <r>
    <x v="335"/>
    <x v="1"/>
    <x v="68"/>
    <x v="2"/>
    <x v="0"/>
  </r>
  <r>
    <x v="638"/>
    <x v="4"/>
    <x v="55"/>
    <x v="2"/>
    <x v="2"/>
  </r>
  <r>
    <x v="698"/>
    <x v="0"/>
    <x v="16"/>
    <x v="1"/>
    <x v="2"/>
  </r>
  <r>
    <x v="462"/>
    <x v="3"/>
    <x v="35"/>
    <x v="4"/>
    <x v="1"/>
  </r>
  <r>
    <x v="399"/>
    <x v="0"/>
    <x v="45"/>
    <x v="0"/>
    <x v="5"/>
  </r>
  <r>
    <x v="420"/>
    <x v="1"/>
    <x v="56"/>
    <x v="1"/>
    <x v="4"/>
  </r>
  <r>
    <x v="885"/>
    <x v="4"/>
    <x v="41"/>
    <x v="3"/>
    <x v="6"/>
  </r>
  <r>
    <x v="843"/>
    <x v="1"/>
    <x v="12"/>
    <x v="2"/>
    <x v="2"/>
  </r>
  <r>
    <x v="520"/>
    <x v="1"/>
    <x v="14"/>
    <x v="1"/>
    <x v="3"/>
  </r>
  <r>
    <x v="383"/>
    <x v="0"/>
    <x v="52"/>
    <x v="3"/>
    <x v="0"/>
  </r>
  <r>
    <x v="886"/>
    <x v="3"/>
    <x v="54"/>
    <x v="0"/>
    <x v="5"/>
  </r>
  <r>
    <x v="244"/>
    <x v="3"/>
    <x v="18"/>
    <x v="4"/>
    <x v="4"/>
  </r>
  <r>
    <x v="453"/>
    <x v="0"/>
    <x v="47"/>
    <x v="4"/>
    <x v="4"/>
  </r>
  <r>
    <x v="887"/>
    <x v="3"/>
    <x v="65"/>
    <x v="4"/>
    <x v="4"/>
  </r>
  <r>
    <x v="332"/>
    <x v="1"/>
    <x v="22"/>
    <x v="1"/>
    <x v="4"/>
  </r>
  <r>
    <x v="197"/>
    <x v="3"/>
    <x v="4"/>
    <x v="2"/>
    <x v="0"/>
  </r>
  <r>
    <x v="359"/>
    <x v="0"/>
    <x v="0"/>
    <x v="4"/>
    <x v="4"/>
  </r>
  <r>
    <x v="888"/>
    <x v="1"/>
    <x v="43"/>
    <x v="1"/>
    <x v="1"/>
  </r>
  <r>
    <x v="776"/>
    <x v="1"/>
    <x v="0"/>
    <x v="1"/>
    <x v="0"/>
  </r>
  <r>
    <x v="889"/>
    <x v="0"/>
    <x v="6"/>
    <x v="4"/>
    <x v="0"/>
  </r>
  <r>
    <x v="670"/>
    <x v="4"/>
    <x v="42"/>
    <x v="2"/>
    <x v="0"/>
  </r>
  <r>
    <x v="1"/>
    <x v="2"/>
    <x v="45"/>
    <x v="0"/>
    <x v="5"/>
  </r>
  <r>
    <x v="890"/>
    <x v="0"/>
    <x v="67"/>
    <x v="1"/>
    <x v="6"/>
  </r>
  <r>
    <x v="241"/>
    <x v="1"/>
    <x v="24"/>
    <x v="4"/>
    <x v="4"/>
  </r>
  <r>
    <x v="648"/>
    <x v="0"/>
    <x v="2"/>
    <x v="3"/>
    <x v="5"/>
  </r>
  <r>
    <x v="42"/>
    <x v="0"/>
    <x v="39"/>
    <x v="1"/>
    <x v="6"/>
  </r>
  <r>
    <x v="684"/>
    <x v="2"/>
    <x v="35"/>
    <x v="4"/>
    <x v="4"/>
  </r>
  <r>
    <x v="487"/>
    <x v="2"/>
    <x v="14"/>
    <x v="3"/>
    <x v="1"/>
  </r>
  <r>
    <x v="891"/>
    <x v="3"/>
    <x v="33"/>
    <x v="4"/>
    <x v="4"/>
  </r>
  <r>
    <x v="625"/>
    <x v="3"/>
    <x v="28"/>
    <x v="4"/>
    <x v="0"/>
  </r>
  <r>
    <x v="136"/>
    <x v="1"/>
    <x v="55"/>
    <x v="3"/>
    <x v="5"/>
  </r>
  <r>
    <x v="892"/>
    <x v="1"/>
    <x v="15"/>
    <x v="0"/>
    <x v="0"/>
  </r>
  <r>
    <x v="198"/>
    <x v="0"/>
    <x v="38"/>
    <x v="1"/>
    <x v="1"/>
  </r>
  <r>
    <x v="157"/>
    <x v="1"/>
    <x v="39"/>
    <x v="1"/>
    <x v="3"/>
  </r>
  <r>
    <x v="208"/>
    <x v="2"/>
    <x v="30"/>
    <x v="3"/>
    <x v="2"/>
  </r>
  <r>
    <x v="771"/>
    <x v="3"/>
    <x v="15"/>
    <x v="3"/>
    <x v="0"/>
  </r>
  <r>
    <x v="583"/>
    <x v="3"/>
    <x v="10"/>
    <x v="4"/>
    <x v="0"/>
  </r>
  <r>
    <x v="517"/>
    <x v="2"/>
    <x v="14"/>
    <x v="4"/>
    <x v="3"/>
  </r>
  <r>
    <x v="685"/>
    <x v="4"/>
    <x v="1"/>
    <x v="1"/>
    <x v="6"/>
  </r>
  <r>
    <x v="599"/>
    <x v="3"/>
    <x v="5"/>
    <x v="2"/>
    <x v="3"/>
  </r>
  <r>
    <x v="893"/>
    <x v="2"/>
    <x v="18"/>
    <x v="2"/>
    <x v="1"/>
  </r>
  <r>
    <x v="894"/>
    <x v="1"/>
    <x v="36"/>
    <x v="2"/>
    <x v="1"/>
  </r>
  <r>
    <x v="744"/>
    <x v="3"/>
    <x v="33"/>
    <x v="2"/>
    <x v="2"/>
  </r>
  <r>
    <x v="895"/>
    <x v="2"/>
    <x v="0"/>
    <x v="3"/>
    <x v="0"/>
  </r>
  <r>
    <x v="708"/>
    <x v="2"/>
    <x v="51"/>
    <x v="4"/>
    <x v="1"/>
  </r>
  <r>
    <x v="762"/>
    <x v="0"/>
    <x v="45"/>
    <x v="4"/>
    <x v="0"/>
  </r>
  <r>
    <x v="58"/>
    <x v="1"/>
    <x v="5"/>
    <x v="4"/>
    <x v="0"/>
  </r>
  <r>
    <x v="510"/>
    <x v="1"/>
    <x v="40"/>
    <x v="4"/>
    <x v="6"/>
  </r>
  <r>
    <x v="894"/>
    <x v="4"/>
    <x v="41"/>
    <x v="1"/>
    <x v="4"/>
  </r>
  <r>
    <x v="453"/>
    <x v="4"/>
    <x v="15"/>
    <x v="4"/>
    <x v="1"/>
  </r>
  <r>
    <x v="442"/>
    <x v="4"/>
    <x v="57"/>
    <x v="0"/>
    <x v="2"/>
  </r>
  <r>
    <x v="896"/>
    <x v="3"/>
    <x v="48"/>
    <x v="2"/>
    <x v="1"/>
  </r>
  <r>
    <x v="129"/>
    <x v="2"/>
    <x v="58"/>
    <x v="2"/>
    <x v="0"/>
  </r>
  <r>
    <x v="454"/>
    <x v="0"/>
    <x v="8"/>
    <x v="0"/>
    <x v="2"/>
  </r>
  <r>
    <x v="875"/>
    <x v="1"/>
    <x v="69"/>
    <x v="1"/>
    <x v="6"/>
  </r>
  <r>
    <x v="470"/>
    <x v="2"/>
    <x v="57"/>
    <x v="1"/>
    <x v="5"/>
  </r>
  <r>
    <x v="551"/>
    <x v="1"/>
    <x v="14"/>
    <x v="1"/>
    <x v="1"/>
  </r>
  <r>
    <x v="308"/>
    <x v="1"/>
    <x v="17"/>
    <x v="4"/>
    <x v="6"/>
  </r>
  <r>
    <x v="507"/>
    <x v="0"/>
    <x v="21"/>
    <x v="0"/>
    <x v="6"/>
  </r>
  <r>
    <x v="724"/>
    <x v="4"/>
    <x v="25"/>
    <x v="4"/>
    <x v="4"/>
  </r>
  <r>
    <x v="395"/>
    <x v="3"/>
    <x v="58"/>
    <x v="4"/>
    <x v="5"/>
  </r>
  <r>
    <x v="404"/>
    <x v="0"/>
    <x v="18"/>
    <x v="3"/>
    <x v="5"/>
  </r>
  <r>
    <x v="583"/>
    <x v="1"/>
    <x v="19"/>
    <x v="4"/>
    <x v="3"/>
  </r>
  <r>
    <x v="267"/>
    <x v="4"/>
    <x v="46"/>
    <x v="1"/>
    <x v="0"/>
  </r>
  <r>
    <x v="6"/>
    <x v="4"/>
    <x v="61"/>
    <x v="0"/>
    <x v="4"/>
  </r>
  <r>
    <x v="695"/>
    <x v="0"/>
    <x v="49"/>
    <x v="1"/>
    <x v="2"/>
  </r>
  <r>
    <x v="217"/>
    <x v="1"/>
    <x v="21"/>
    <x v="2"/>
    <x v="4"/>
  </r>
  <r>
    <x v="897"/>
    <x v="2"/>
    <x v="3"/>
    <x v="4"/>
    <x v="2"/>
  </r>
  <r>
    <x v="356"/>
    <x v="2"/>
    <x v="33"/>
    <x v="0"/>
    <x v="5"/>
  </r>
  <r>
    <x v="898"/>
    <x v="1"/>
    <x v="29"/>
    <x v="4"/>
    <x v="4"/>
  </r>
  <r>
    <x v="3"/>
    <x v="1"/>
    <x v="4"/>
    <x v="1"/>
    <x v="0"/>
  </r>
  <r>
    <x v="402"/>
    <x v="3"/>
    <x v="54"/>
    <x v="1"/>
    <x v="3"/>
  </r>
  <r>
    <x v="894"/>
    <x v="1"/>
    <x v="68"/>
    <x v="0"/>
    <x v="6"/>
  </r>
  <r>
    <x v="726"/>
    <x v="3"/>
    <x v="2"/>
    <x v="1"/>
    <x v="0"/>
  </r>
  <r>
    <x v="125"/>
    <x v="2"/>
    <x v="62"/>
    <x v="1"/>
    <x v="4"/>
  </r>
  <r>
    <x v="472"/>
    <x v="3"/>
    <x v="17"/>
    <x v="4"/>
    <x v="3"/>
  </r>
  <r>
    <x v="899"/>
    <x v="3"/>
    <x v="18"/>
    <x v="3"/>
    <x v="2"/>
  </r>
  <r>
    <x v="582"/>
    <x v="3"/>
    <x v="54"/>
    <x v="3"/>
    <x v="1"/>
  </r>
  <r>
    <x v="900"/>
    <x v="4"/>
    <x v="3"/>
    <x v="0"/>
    <x v="1"/>
  </r>
  <r>
    <x v="354"/>
    <x v="3"/>
    <x v="8"/>
    <x v="3"/>
    <x v="2"/>
  </r>
  <r>
    <x v="656"/>
    <x v="3"/>
    <x v="62"/>
    <x v="0"/>
    <x v="1"/>
  </r>
  <r>
    <x v="901"/>
    <x v="4"/>
    <x v="37"/>
    <x v="2"/>
    <x v="1"/>
  </r>
  <r>
    <x v="810"/>
    <x v="3"/>
    <x v="18"/>
    <x v="4"/>
    <x v="2"/>
  </r>
  <r>
    <x v="439"/>
    <x v="3"/>
    <x v="38"/>
    <x v="4"/>
    <x v="6"/>
  </r>
  <r>
    <x v="34"/>
    <x v="2"/>
    <x v="32"/>
    <x v="3"/>
    <x v="1"/>
  </r>
  <r>
    <x v="392"/>
    <x v="1"/>
    <x v="18"/>
    <x v="0"/>
    <x v="6"/>
  </r>
  <r>
    <x v="322"/>
    <x v="1"/>
    <x v="31"/>
    <x v="4"/>
    <x v="1"/>
  </r>
  <r>
    <x v="485"/>
    <x v="1"/>
    <x v="21"/>
    <x v="4"/>
    <x v="3"/>
  </r>
  <r>
    <x v="672"/>
    <x v="3"/>
    <x v="53"/>
    <x v="0"/>
    <x v="6"/>
  </r>
  <r>
    <x v="778"/>
    <x v="1"/>
    <x v="22"/>
    <x v="0"/>
    <x v="2"/>
  </r>
  <r>
    <x v="299"/>
    <x v="2"/>
    <x v="31"/>
    <x v="2"/>
    <x v="0"/>
  </r>
  <r>
    <x v="410"/>
    <x v="0"/>
    <x v="50"/>
    <x v="0"/>
    <x v="2"/>
  </r>
  <r>
    <x v="500"/>
    <x v="1"/>
    <x v="2"/>
    <x v="0"/>
    <x v="4"/>
  </r>
  <r>
    <x v="377"/>
    <x v="4"/>
    <x v="8"/>
    <x v="3"/>
    <x v="4"/>
  </r>
  <r>
    <x v="779"/>
    <x v="4"/>
    <x v="14"/>
    <x v="0"/>
    <x v="1"/>
  </r>
  <r>
    <x v="453"/>
    <x v="1"/>
    <x v="30"/>
    <x v="3"/>
    <x v="6"/>
  </r>
  <r>
    <x v="902"/>
    <x v="1"/>
    <x v="4"/>
    <x v="2"/>
    <x v="0"/>
  </r>
  <r>
    <x v="195"/>
    <x v="3"/>
    <x v="13"/>
    <x v="4"/>
    <x v="6"/>
  </r>
  <r>
    <x v="702"/>
    <x v="3"/>
    <x v="41"/>
    <x v="0"/>
    <x v="0"/>
  </r>
  <r>
    <x v="645"/>
    <x v="3"/>
    <x v="2"/>
    <x v="4"/>
    <x v="2"/>
  </r>
  <r>
    <x v="87"/>
    <x v="4"/>
    <x v="24"/>
    <x v="4"/>
    <x v="5"/>
  </r>
  <r>
    <x v="542"/>
    <x v="2"/>
    <x v="61"/>
    <x v="3"/>
    <x v="5"/>
  </r>
  <r>
    <x v="314"/>
    <x v="1"/>
    <x v="9"/>
    <x v="2"/>
    <x v="0"/>
  </r>
  <r>
    <x v="371"/>
    <x v="1"/>
    <x v="56"/>
    <x v="2"/>
    <x v="5"/>
  </r>
  <r>
    <x v="467"/>
    <x v="3"/>
    <x v="37"/>
    <x v="3"/>
    <x v="4"/>
  </r>
  <r>
    <x v="235"/>
    <x v="0"/>
    <x v="57"/>
    <x v="3"/>
    <x v="2"/>
  </r>
  <r>
    <x v="476"/>
    <x v="3"/>
    <x v="43"/>
    <x v="4"/>
    <x v="2"/>
  </r>
  <r>
    <x v="686"/>
    <x v="2"/>
    <x v="36"/>
    <x v="4"/>
    <x v="1"/>
  </r>
  <r>
    <x v="903"/>
    <x v="1"/>
    <x v="33"/>
    <x v="3"/>
    <x v="5"/>
  </r>
  <r>
    <x v="133"/>
    <x v="3"/>
    <x v="34"/>
    <x v="3"/>
    <x v="1"/>
  </r>
  <r>
    <x v="102"/>
    <x v="2"/>
    <x v="20"/>
    <x v="2"/>
    <x v="6"/>
  </r>
  <r>
    <x v="217"/>
    <x v="2"/>
    <x v="28"/>
    <x v="2"/>
    <x v="5"/>
  </r>
  <r>
    <x v="564"/>
    <x v="1"/>
    <x v="31"/>
    <x v="3"/>
    <x v="5"/>
  </r>
  <r>
    <x v="874"/>
    <x v="4"/>
    <x v="2"/>
    <x v="4"/>
    <x v="6"/>
  </r>
  <r>
    <x v="654"/>
    <x v="0"/>
    <x v="33"/>
    <x v="3"/>
    <x v="5"/>
  </r>
  <r>
    <x v="376"/>
    <x v="3"/>
    <x v="16"/>
    <x v="2"/>
    <x v="3"/>
  </r>
  <r>
    <x v="418"/>
    <x v="4"/>
    <x v="0"/>
    <x v="1"/>
    <x v="2"/>
  </r>
  <r>
    <x v="375"/>
    <x v="3"/>
    <x v="71"/>
    <x v="1"/>
    <x v="2"/>
  </r>
  <r>
    <x v="682"/>
    <x v="3"/>
    <x v="13"/>
    <x v="2"/>
    <x v="4"/>
  </r>
  <r>
    <x v="383"/>
    <x v="4"/>
    <x v="55"/>
    <x v="3"/>
    <x v="3"/>
  </r>
  <r>
    <x v="904"/>
    <x v="0"/>
    <x v="17"/>
    <x v="0"/>
    <x v="4"/>
  </r>
  <r>
    <x v="682"/>
    <x v="1"/>
    <x v="27"/>
    <x v="2"/>
    <x v="0"/>
  </r>
  <r>
    <x v="27"/>
    <x v="4"/>
    <x v="13"/>
    <x v="4"/>
    <x v="6"/>
  </r>
  <r>
    <x v="391"/>
    <x v="2"/>
    <x v="16"/>
    <x v="3"/>
    <x v="6"/>
  </r>
  <r>
    <x v="495"/>
    <x v="0"/>
    <x v="23"/>
    <x v="2"/>
    <x v="1"/>
  </r>
  <r>
    <x v="449"/>
    <x v="4"/>
    <x v="35"/>
    <x v="4"/>
    <x v="5"/>
  </r>
  <r>
    <x v="393"/>
    <x v="1"/>
    <x v="6"/>
    <x v="0"/>
    <x v="3"/>
  </r>
  <r>
    <x v="905"/>
    <x v="0"/>
    <x v="31"/>
    <x v="2"/>
    <x v="5"/>
  </r>
  <r>
    <x v="150"/>
    <x v="1"/>
    <x v="49"/>
    <x v="3"/>
    <x v="0"/>
  </r>
  <r>
    <x v="745"/>
    <x v="3"/>
    <x v="71"/>
    <x v="2"/>
    <x v="2"/>
  </r>
  <r>
    <x v="790"/>
    <x v="3"/>
    <x v="26"/>
    <x v="0"/>
    <x v="0"/>
  </r>
  <r>
    <x v="906"/>
    <x v="1"/>
    <x v="8"/>
    <x v="4"/>
    <x v="3"/>
  </r>
  <r>
    <x v="448"/>
    <x v="1"/>
    <x v="36"/>
    <x v="1"/>
    <x v="1"/>
  </r>
  <r>
    <x v="885"/>
    <x v="2"/>
    <x v="8"/>
    <x v="1"/>
    <x v="6"/>
  </r>
  <r>
    <x v="329"/>
    <x v="1"/>
    <x v="26"/>
    <x v="1"/>
    <x v="4"/>
  </r>
  <r>
    <x v="290"/>
    <x v="3"/>
    <x v="24"/>
    <x v="4"/>
    <x v="2"/>
  </r>
  <r>
    <x v="328"/>
    <x v="1"/>
    <x v="31"/>
    <x v="4"/>
    <x v="4"/>
  </r>
  <r>
    <x v="720"/>
    <x v="2"/>
    <x v="55"/>
    <x v="0"/>
    <x v="4"/>
  </r>
  <r>
    <x v="37"/>
    <x v="2"/>
    <x v="24"/>
    <x v="1"/>
    <x v="2"/>
  </r>
  <r>
    <x v="723"/>
    <x v="1"/>
    <x v="2"/>
    <x v="0"/>
    <x v="2"/>
  </r>
  <r>
    <x v="439"/>
    <x v="2"/>
    <x v="62"/>
    <x v="4"/>
    <x v="6"/>
  </r>
  <r>
    <x v="128"/>
    <x v="1"/>
    <x v="37"/>
    <x v="2"/>
    <x v="0"/>
  </r>
  <r>
    <x v="616"/>
    <x v="1"/>
    <x v="36"/>
    <x v="0"/>
    <x v="5"/>
  </r>
  <r>
    <x v="834"/>
    <x v="4"/>
    <x v="47"/>
    <x v="4"/>
    <x v="1"/>
  </r>
  <r>
    <x v="569"/>
    <x v="3"/>
    <x v="2"/>
    <x v="3"/>
    <x v="6"/>
  </r>
  <r>
    <x v="907"/>
    <x v="2"/>
    <x v="5"/>
    <x v="3"/>
    <x v="1"/>
  </r>
  <r>
    <x v="802"/>
    <x v="2"/>
    <x v="33"/>
    <x v="2"/>
    <x v="5"/>
  </r>
  <r>
    <x v="168"/>
    <x v="3"/>
    <x v="28"/>
    <x v="0"/>
    <x v="6"/>
  </r>
  <r>
    <x v="908"/>
    <x v="1"/>
    <x v="57"/>
    <x v="1"/>
    <x v="6"/>
  </r>
  <r>
    <x v="410"/>
    <x v="2"/>
    <x v="9"/>
    <x v="1"/>
    <x v="0"/>
  </r>
  <r>
    <x v="731"/>
    <x v="1"/>
    <x v="44"/>
    <x v="3"/>
    <x v="2"/>
  </r>
  <r>
    <x v="528"/>
    <x v="2"/>
    <x v="35"/>
    <x v="4"/>
    <x v="0"/>
  </r>
  <r>
    <x v="909"/>
    <x v="1"/>
    <x v="64"/>
    <x v="3"/>
    <x v="0"/>
  </r>
  <r>
    <x v="555"/>
    <x v="1"/>
    <x v="31"/>
    <x v="3"/>
    <x v="2"/>
  </r>
  <r>
    <x v="542"/>
    <x v="2"/>
    <x v="66"/>
    <x v="1"/>
    <x v="3"/>
  </r>
  <r>
    <x v="351"/>
    <x v="0"/>
    <x v="33"/>
    <x v="4"/>
    <x v="2"/>
  </r>
  <r>
    <x v="513"/>
    <x v="3"/>
    <x v="31"/>
    <x v="4"/>
    <x v="6"/>
  </r>
  <r>
    <x v="675"/>
    <x v="4"/>
    <x v="54"/>
    <x v="0"/>
    <x v="5"/>
  </r>
  <r>
    <x v="868"/>
    <x v="3"/>
    <x v="29"/>
    <x v="4"/>
    <x v="0"/>
  </r>
  <r>
    <x v="897"/>
    <x v="0"/>
    <x v="59"/>
    <x v="0"/>
    <x v="4"/>
  </r>
  <r>
    <x v="385"/>
    <x v="3"/>
    <x v="13"/>
    <x v="2"/>
    <x v="4"/>
  </r>
  <r>
    <x v="0"/>
    <x v="3"/>
    <x v="58"/>
    <x v="4"/>
    <x v="6"/>
  </r>
  <r>
    <x v="879"/>
    <x v="1"/>
    <x v="29"/>
    <x v="0"/>
    <x v="6"/>
  </r>
  <r>
    <x v="494"/>
    <x v="4"/>
    <x v="45"/>
    <x v="3"/>
    <x v="5"/>
  </r>
  <r>
    <x v="537"/>
    <x v="3"/>
    <x v="31"/>
    <x v="0"/>
    <x v="5"/>
  </r>
  <r>
    <x v="670"/>
    <x v="3"/>
    <x v="1"/>
    <x v="4"/>
    <x v="6"/>
  </r>
  <r>
    <x v="910"/>
    <x v="2"/>
    <x v="56"/>
    <x v="0"/>
    <x v="6"/>
  </r>
  <r>
    <x v="338"/>
    <x v="2"/>
    <x v="39"/>
    <x v="4"/>
    <x v="2"/>
  </r>
  <r>
    <x v="448"/>
    <x v="3"/>
    <x v="62"/>
    <x v="0"/>
    <x v="1"/>
  </r>
  <r>
    <x v="217"/>
    <x v="2"/>
    <x v="29"/>
    <x v="0"/>
    <x v="3"/>
  </r>
  <r>
    <x v="208"/>
    <x v="1"/>
    <x v="0"/>
    <x v="3"/>
    <x v="6"/>
  </r>
  <r>
    <x v="163"/>
    <x v="0"/>
    <x v="6"/>
    <x v="4"/>
    <x v="3"/>
  </r>
  <r>
    <x v="911"/>
    <x v="0"/>
    <x v="50"/>
    <x v="1"/>
    <x v="0"/>
  </r>
  <r>
    <x v="617"/>
    <x v="0"/>
    <x v="49"/>
    <x v="1"/>
    <x v="4"/>
  </r>
  <r>
    <x v="349"/>
    <x v="0"/>
    <x v="18"/>
    <x v="2"/>
    <x v="6"/>
  </r>
  <r>
    <x v="312"/>
    <x v="4"/>
    <x v="3"/>
    <x v="2"/>
    <x v="0"/>
  </r>
  <r>
    <x v="560"/>
    <x v="3"/>
    <x v="3"/>
    <x v="0"/>
    <x v="6"/>
  </r>
  <r>
    <x v="173"/>
    <x v="2"/>
    <x v="5"/>
    <x v="1"/>
    <x v="0"/>
  </r>
  <r>
    <x v="488"/>
    <x v="1"/>
    <x v="39"/>
    <x v="4"/>
    <x v="4"/>
  </r>
  <r>
    <x v="912"/>
    <x v="0"/>
    <x v="33"/>
    <x v="2"/>
    <x v="6"/>
  </r>
  <r>
    <x v="404"/>
    <x v="1"/>
    <x v="5"/>
    <x v="4"/>
    <x v="6"/>
  </r>
  <r>
    <x v="748"/>
    <x v="1"/>
    <x v="17"/>
    <x v="3"/>
    <x v="2"/>
  </r>
  <r>
    <x v="528"/>
    <x v="4"/>
    <x v="23"/>
    <x v="1"/>
    <x v="5"/>
  </r>
  <r>
    <x v="353"/>
    <x v="4"/>
    <x v="3"/>
    <x v="1"/>
    <x v="2"/>
  </r>
  <r>
    <x v="311"/>
    <x v="1"/>
    <x v="39"/>
    <x v="1"/>
    <x v="0"/>
  </r>
  <r>
    <x v="913"/>
    <x v="2"/>
    <x v="59"/>
    <x v="0"/>
    <x v="1"/>
  </r>
  <r>
    <x v="199"/>
    <x v="0"/>
    <x v="18"/>
    <x v="4"/>
    <x v="3"/>
  </r>
  <r>
    <x v="491"/>
    <x v="1"/>
    <x v="18"/>
    <x v="0"/>
    <x v="2"/>
  </r>
  <r>
    <x v="914"/>
    <x v="1"/>
    <x v="63"/>
    <x v="1"/>
    <x v="4"/>
  </r>
  <r>
    <x v="288"/>
    <x v="2"/>
    <x v="33"/>
    <x v="0"/>
    <x v="4"/>
  </r>
  <r>
    <x v="275"/>
    <x v="0"/>
    <x v="9"/>
    <x v="2"/>
    <x v="2"/>
  </r>
  <r>
    <x v="654"/>
    <x v="3"/>
    <x v="45"/>
    <x v="0"/>
    <x v="2"/>
  </r>
  <r>
    <x v="110"/>
    <x v="4"/>
    <x v="8"/>
    <x v="3"/>
    <x v="4"/>
  </r>
  <r>
    <x v="104"/>
    <x v="4"/>
    <x v="38"/>
    <x v="1"/>
    <x v="4"/>
  </r>
  <r>
    <x v="291"/>
    <x v="0"/>
    <x v="27"/>
    <x v="3"/>
    <x v="4"/>
  </r>
  <r>
    <x v="270"/>
    <x v="1"/>
    <x v="48"/>
    <x v="1"/>
    <x v="0"/>
  </r>
  <r>
    <x v="588"/>
    <x v="2"/>
    <x v="46"/>
    <x v="3"/>
    <x v="3"/>
  </r>
  <r>
    <x v="68"/>
    <x v="0"/>
    <x v="18"/>
    <x v="2"/>
    <x v="5"/>
  </r>
  <r>
    <x v="459"/>
    <x v="3"/>
    <x v="51"/>
    <x v="1"/>
    <x v="6"/>
  </r>
  <r>
    <x v="170"/>
    <x v="2"/>
    <x v="0"/>
    <x v="1"/>
    <x v="5"/>
  </r>
  <r>
    <x v="202"/>
    <x v="1"/>
    <x v="60"/>
    <x v="2"/>
    <x v="1"/>
  </r>
  <r>
    <x v="817"/>
    <x v="1"/>
    <x v="3"/>
    <x v="1"/>
    <x v="0"/>
  </r>
  <r>
    <x v="236"/>
    <x v="1"/>
    <x v="41"/>
    <x v="0"/>
    <x v="6"/>
  </r>
  <r>
    <x v="137"/>
    <x v="1"/>
    <x v="14"/>
    <x v="4"/>
    <x v="6"/>
  </r>
  <r>
    <x v="763"/>
    <x v="4"/>
    <x v="2"/>
    <x v="0"/>
    <x v="2"/>
  </r>
  <r>
    <x v="13"/>
    <x v="1"/>
    <x v="37"/>
    <x v="3"/>
    <x v="5"/>
  </r>
  <r>
    <x v="361"/>
    <x v="2"/>
    <x v="43"/>
    <x v="0"/>
    <x v="1"/>
  </r>
  <r>
    <x v="410"/>
    <x v="0"/>
    <x v="0"/>
    <x v="1"/>
    <x v="0"/>
  </r>
  <r>
    <x v="915"/>
    <x v="3"/>
    <x v="15"/>
    <x v="2"/>
    <x v="6"/>
  </r>
  <r>
    <x v="245"/>
    <x v="1"/>
    <x v="25"/>
    <x v="3"/>
    <x v="0"/>
  </r>
  <r>
    <x v="230"/>
    <x v="1"/>
    <x v="38"/>
    <x v="4"/>
    <x v="6"/>
  </r>
  <r>
    <x v="667"/>
    <x v="1"/>
    <x v="51"/>
    <x v="3"/>
    <x v="1"/>
  </r>
  <r>
    <x v="484"/>
    <x v="0"/>
    <x v="11"/>
    <x v="3"/>
    <x v="3"/>
  </r>
  <r>
    <x v="635"/>
    <x v="2"/>
    <x v="31"/>
    <x v="1"/>
    <x v="4"/>
  </r>
  <r>
    <x v="453"/>
    <x v="3"/>
    <x v="11"/>
    <x v="4"/>
    <x v="5"/>
  </r>
  <r>
    <x v="25"/>
    <x v="2"/>
    <x v="34"/>
    <x v="3"/>
    <x v="1"/>
  </r>
  <r>
    <x v="916"/>
    <x v="1"/>
    <x v="3"/>
    <x v="4"/>
    <x v="2"/>
  </r>
  <r>
    <x v="125"/>
    <x v="1"/>
    <x v="60"/>
    <x v="0"/>
    <x v="6"/>
  </r>
  <r>
    <x v="917"/>
    <x v="4"/>
    <x v="32"/>
    <x v="0"/>
    <x v="2"/>
  </r>
  <r>
    <x v="918"/>
    <x v="1"/>
    <x v="0"/>
    <x v="1"/>
    <x v="1"/>
  </r>
  <r>
    <x v="492"/>
    <x v="0"/>
    <x v="10"/>
    <x v="2"/>
    <x v="5"/>
  </r>
  <r>
    <x v="331"/>
    <x v="4"/>
    <x v="2"/>
    <x v="4"/>
    <x v="5"/>
  </r>
  <r>
    <x v="155"/>
    <x v="3"/>
    <x v="28"/>
    <x v="4"/>
    <x v="4"/>
  </r>
  <r>
    <x v="104"/>
    <x v="1"/>
    <x v="67"/>
    <x v="3"/>
    <x v="1"/>
  </r>
  <r>
    <x v="635"/>
    <x v="3"/>
    <x v="53"/>
    <x v="1"/>
    <x v="3"/>
  </r>
  <r>
    <x v="374"/>
    <x v="1"/>
    <x v="5"/>
    <x v="4"/>
    <x v="3"/>
  </r>
  <r>
    <x v="547"/>
    <x v="3"/>
    <x v="11"/>
    <x v="2"/>
    <x v="0"/>
  </r>
  <r>
    <x v="553"/>
    <x v="2"/>
    <x v="2"/>
    <x v="2"/>
    <x v="5"/>
  </r>
  <r>
    <x v="50"/>
    <x v="3"/>
    <x v="34"/>
    <x v="3"/>
    <x v="4"/>
  </r>
  <r>
    <x v="561"/>
    <x v="4"/>
    <x v="13"/>
    <x v="3"/>
    <x v="3"/>
  </r>
  <r>
    <x v="9"/>
    <x v="3"/>
    <x v="58"/>
    <x v="3"/>
    <x v="0"/>
  </r>
  <r>
    <x v="919"/>
    <x v="1"/>
    <x v="13"/>
    <x v="0"/>
    <x v="0"/>
  </r>
  <r>
    <x v="920"/>
    <x v="4"/>
    <x v="31"/>
    <x v="2"/>
    <x v="2"/>
  </r>
  <r>
    <x v="921"/>
    <x v="3"/>
    <x v="10"/>
    <x v="4"/>
    <x v="0"/>
  </r>
  <r>
    <x v="922"/>
    <x v="1"/>
    <x v="25"/>
    <x v="4"/>
    <x v="1"/>
  </r>
  <r>
    <x v="361"/>
    <x v="1"/>
    <x v="65"/>
    <x v="3"/>
    <x v="0"/>
  </r>
  <r>
    <x v="923"/>
    <x v="1"/>
    <x v="5"/>
    <x v="4"/>
    <x v="6"/>
  </r>
  <r>
    <x v="924"/>
    <x v="1"/>
    <x v="43"/>
    <x v="0"/>
    <x v="1"/>
  </r>
  <r>
    <x v="291"/>
    <x v="1"/>
    <x v="14"/>
    <x v="3"/>
    <x v="2"/>
  </r>
  <r>
    <x v="791"/>
    <x v="3"/>
    <x v="56"/>
    <x v="3"/>
    <x v="1"/>
  </r>
  <r>
    <x v="925"/>
    <x v="3"/>
    <x v="5"/>
    <x v="1"/>
    <x v="5"/>
  </r>
  <r>
    <x v="831"/>
    <x v="2"/>
    <x v="45"/>
    <x v="0"/>
    <x v="3"/>
  </r>
  <r>
    <x v="468"/>
    <x v="4"/>
    <x v="50"/>
    <x v="3"/>
    <x v="3"/>
  </r>
  <r>
    <x v="121"/>
    <x v="0"/>
    <x v="3"/>
    <x v="3"/>
    <x v="5"/>
  </r>
  <r>
    <x v="120"/>
    <x v="3"/>
    <x v="69"/>
    <x v="3"/>
    <x v="6"/>
  </r>
  <r>
    <x v="150"/>
    <x v="1"/>
    <x v="3"/>
    <x v="3"/>
    <x v="6"/>
  </r>
  <r>
    <x v="337"/>
    <x v="4"/>
    <x v="7"/>
    <x v="0"/>
    <x v="6"/>
  </r>
  <r>
    <x v="21"/>
    <x v="1"/>
    <x v="45"/>
    <x v="1"/>
    <x v="3"/>
  </r>
  <r>
    <x v="471"/>
    <x v="1"/>
    <x v="34"/>
    <x v="0"/>
    <x v="0"/>
  </r>
  <r>
    <x v="826"/>
    <x v="3"/>
    <x v="45"/>
    <x v="1"/>
    <x v="6"/>
  </r>
  <r>
    <x v="861"/>
    <x v="2"/>
    <x v="29"/>
    <x v="0"/>
    <x v="6"/>
  </r>
  <r>
    <x v="709"/>
    <x v="3"/>
    <x v="30"/>
    <x v="1"/>
    <x v="2"/>
  </r>
  <r>
    <x v="926"/>
    <x v="1"/>
    <x v="11"/>
    <x v="2"/>
    <x v="2"/>
  </r>
  <r>
    <x v="165"/>
    <x v="3"/>
    <x v="64"/>
    <x v="1"/>
    <x v="6"/>
  </r>
  <r>
    <x v="260"/>
    <x v="3"/>
    <x v="45"/>
    <x v="2"/>
    <x v="0"/>
  </r>
  <r>
    <x v="927"/>
    <x v="3"/>
    <x v="0"/>
    <x v="3"/>
    <x v="4"/>
  </r>
  <r>
    <x v="74"/>
    <x v="1"/>
    <x v="18"/>
    <x v="0"/>
    <x v="2"/>
  </r>
  <r>
    <x v="506"/>
    <x v="0"/>
    <x v="15"/>
    <x v="1"/>
    <x v="2"/>
  </r>
  <r>
    <x v="400"/>
    <x v="3"/>
    <x v="29"/>
    <x v="2"/>
    <x v="2"/>
  </r>
  <r>
    <x v="905"/>
    <x v="2"/>
    <x v="33"/>
    <x v="4"/>
    <x v="4"/>
  </r>
  <r>
    <x v="916"/>
    <x v="3"/>
    <x v="52"/>
    <x v="1"/>
    <x v="3"/>
  </r>
  <r>
    <x v="269"/>
    <x v="3"/>
    <x v="47"/>
    <x v="0"/>
    <x v="3"/>
  </r>
  <r>
    <x v="928"/>
    <x v="3"/>
    <x v="32"/>
    <x v="4"/>
    <x v="5"/>
  </r>
  <r>
    <x v="884"/>
    <x v="2"/>
    <x v="5"/>
    <x v="0"/>
    <x v="6"/>
  </r>
  <r>
    <x v="580"/>
    <x v="1"/>
    <x v="21"/>
    <x v="3"/>
    <x v="5"/>
  </r>
  <r>
    <x v="385"/>
    <x v="1"/>
    <x v="20"/>
    <x v="1"/>
    <x v="1"/>
  </r>
  <r>
    <x v="566"/>
    <x v="2"/>
    <x v="42"/>
    <x v="3"/>
    <x v="1"/>
  </r>
  <r>
    <x v="497"/>
    <x v="4"/>
    <x v="31"/>
    <x v="0"/>
    <x v="3"/>
  </r>
  <r>
    <x v="929"/>
    <x v="3"/>
    <x v="20"/>
    <x v="2"/>
    <x v="1"/>
  </r>
  <r>
    <x v="43"/>
    <x v="2"/>
    <x v="0"/>
    <x v="3"/>
    <x v="3"/>
  </r>
  <r>
    <x v="487"/>
    <x v="1"/>
    <x v="14"/>
    <x v="1"/>
    <x v="1"/>
  </r>
  <r>
    <x v="165"/>
    <x v="1"/>
    <x v="45"/>
    <x v="1"/>
    <x v="2"/>
  </r>
  <r>
    <x v="738"/>
    <x v="0"/>
    <x v="3"/>
    <x v="4"/>
    <x v="1"/>
  </r>
  <r>
    <x v="595"/>
    <x v="1"/>
    <x v="57"/>
    <x v="4"/>
    <x v="4"/>
  </r>
  <r>
    <x v="325"/>
    <x v="1"/>
    <x v="61"/>
    <x v="3"/>
    <x v="6"/>
  </r>
  <r>
    <x v="841"/>
    <x v="3"/>
    <x v="14"/>
    <x v="0"/>
    <x v="4"/>
  </r>
  <r>
    <x v="39"/>
    <x v="1"/>
    <x v="25"/>
    <x v="4"/>
    <x v="3"/>
  </r>
  <r>
    <x v="781"/>
    <x v="2"/>
    <x v="55"/>
    <x v="4"/>
    <x v="2"/>
  </r>
  <r>
    <x v="72"/>
    <x v="3"/>
    <x v="25"/>
    <x v="1"/>
    <x v="5"/>
  </r>
  <r>
    <x v="163"/>
    <x v="4"/>
    <x v="18"/>
    <x v="0"/>
    <x v="0"/>
  </r>
  <r>
    <x v="422"/>
    <x v="0"/>
    <x v="31"/>
    <x v="1"/>
    <x v="0"/>
  </r>
  <r>
    <x v="243"/>
    <x v="3"/>
    <x v="26"/>
    <x v="4"/>
    <x v="2"/>
  </r>
  <r>
    <x v="930"/>
    <x v="2"/>
    <x v="33"/>
    <x v="0"/>
    <x v="5"/>
  </r>
  <r>
    <x v="827"/>
    <x v="3"/>
    <x v="3"/>
    <x v="0"/>
    <x v="4"/>
  </r>
  <r>
    <x v="193"/>
    <x v="3"/>
    <x v="10"/>
    <x v="1"/>
    <x v="3"/>
  </r>
  <r>
    <x v="816"/>
    <x v="1"/>
    <x v="60"/>
    <x v="0"/>
    <x v="3"/>
  </r>
  <r>
    <x v="349"/>
    <x v="3"/>
    <x v="3"/>
    <x v="1"/>
    <x v="1"/>
  </r>
  <r>
    <x v="419"/>
    <x v="4"/>
    <x v="9"/>
    <x v="2"/>
    <x v="5"/>
  </r>
  <r>
    <x v="764"/>
    <x v="2"/>
    <x v="21"/>
    <x v="0"/>
    <x v="0"/>
  </r>
  <r>
    <x v="931"/>
    <x v="2"/>
    <x v="2"/>
    <x v="2"/>
    <x v="4"/>
  </r>
  <r>
    <x v="627"/>
    <x v="4"/>
    <x v="33"/>
    <x v="0"/>
    <x v="6"/>
  </r>
  <r>
    <x v="726"/>
    <x v="1"/>
    <x v="12"/>
    <x v="2"/>
    <x v="3"/>
  </r>
  <r>
    <x v="451"/>
    <x v="0"/>
    <x v="2"/>
    <x v="0"/>
    <x v="4"/>
  </r>
  <r>
    <x v="1"/>
    <x v="3"/>
    <x v="45"/>
    <x v="4"/>
    <x v="0"/>
  </r>
  <r>
    <x v="204"/>
    <x v="3"/>
    <x v="5"/>
    <x v="1"/>
    <x v="5"/>
  </r>
  <r>
    <x v="417"/>
    <x v="3"/>
    <x v="71"/>
    <x v="3"/>
    <x v="0"/>
  </r>
  <r>
    <x v="892"/>
    <x v="3"/>
    <x v="55"/>
    <x v="0"/>
    <x v="5"/>
  </r>
  <r>
    <x v="904"/>
    <x v="0"/>
    <x v="43"/>
    <x v="2"/>
    <x v="1"/>
  </r>
  <r>
    <x v="229"/>
    <x v="2"/>
    <x v="43"/>
    <x v="0"/>
    <x v="3"/>
  </r>
  <r>
    <x v="695"/>
    <x v="3"/>
    <x v="33"/>
    <x v="4"/>
    <x v="3"/>
  </r>
  <r>
    <x v="16"/>
    <x v="3"/>
    <x v="66"/>
    <x v="0"/>
    <x v="3"/>
  </r>
  <r>
    <x v="611"/>
    <x v="1"/>
    <x v="43"/>
    <x v="4"/>
    <x v="6"/>
  </r>
  <r>
    <x v="213"/>
    <x v="4"/>
    <x v="33"/>
    <x v="3"/>
    <x v="4"/>
  </r>
  <r>
    <x v="932"/>
    <x v="1"/>
    <x v="3"/>
    <x v="0"/>
    <x v="4"/>
  </r>
  <r>
    <x v="506"/>
    <x v="1"/>
    <x v="11"/>
    <x v="1"/>
    <x v="4"/>
  </r>
  <r>
    <x v="78"/>
    <x v="4"/>
    <x v="12"/>
    <x v="2"/>
    <x v="6"/>
  </r>
  <r>
    <x v="839"/>
    <x v="3"/>
    <x v="40"/>
    <x v="3"/>
    <x v="1"/>
  </r>
  <r>
    <x v="928"/>
    <x v="3"/>
    <x v="32"/>
    <x v="1"/>
    <x v="4"/>
  </r>
  <r>
    <x v="432"/>
    <x v="1"/>
    <x v="57"/>
    <x v="4"/>
    <x v="4"/>
  </r>
  <r>
    <x v="206"/>
    <x v="1"/>
    <x v="58"/>
    <x v="4"/>
    <x v="2"/>
  </r>
  <r>
    <x v="423"/>
    <x v="2"/>
    <x v="26"/>
    <x v="1"/>
    <x v="2"/>
  </r>
  <r>
    <x v="92"/>
    <x v="3"/>
    <x v="3"/>
    <x v="3"/>
    <x v="0"/>
  </r>
  <r>
    <x v="933"/>
    <x v="1"/>
    <x v="55"/>
    <x v="0"/>
    <x v="6"/>
  </r>
  <r>
    <x v="760"/>
    <x v="0"/>
    <x v="57"/>
    <x v="3"/>
    <x v="4"/>
  </r>
  <r>
    <x v="224"/>
    <x v="1"/>
    <x v="34"/>
    <x v="4"/>
    <x v="5"/>
  </r>
  <r>
    <x v="661"/>
    <x v="1"/>
    <x v="28"/>
    <x v="4"/>
    <x v="4"/>
  </r>
  <r>
    <x v="717"/>
    <x v="3"/>
    <x v="8"/>
    <x v="0"/>
    <x v="5"/>
  </r>
  <r>
    <x v="363"/>
    <x v="3"/>
    <x v="58"/>
    <x v="1"/>
    <x v="3"/>
  </r>
  <r>
    <x v="575"/>
    <x v="3"/>
    <x v="45"/>
    <x v="0"/>
    <x v="2"/>
  </r>
  <r>
    <x v="934"/>
    <x v="4"/>
    <x v="68"/>
    <x v="0"/>
    <x v="2"/>
  </r>
  <r>
    <x v="367"/>
    <x v="1"/>
    <x v="17"/>
    <x v="3"/>
    <x v="5"/>
  </r>
  <r>
    <x v="140"/>
    <x v="1"/>
    <x v="55"/>
    <x v="0"/>
    <x v="3"/>
  </r>
  <r>
    <x v="67"/>
    <x v="1"/>
    <x v="47"/>
    <x v="2"/>
    <x v="4"/>
  </r>
  <r>
    <x v="908"/>
    <x v="2"/>
    <x v="3"/>
    <x v="3"/>
    <x v="0"/>
  </r>
  <r>
    <x v="478"/>
    <x v="0"/>
    <x v="16"/>
    <x v="4"/>
    <x v="2"/>
  </r>
  <r>
    <x v="456"/>
    <x v="0"/>
    <x v="49"/>
    <x v="2"/>
    <x v="3"/>
  </r>
  <r>
    <x v="417"/>
    <x v="1"/>
    <x v="34"/>
    <x v="1"/>
    <x v="3"/>
  </r>
  <r>
    <x v="935"/>
    <x v="4"/>
    <x v="29"/>
    <x v="3"/>
    <x v="5"/>
  </r>
  <r>
    <x v="936"/>
    <x v="1"/>
    <x v="21"/>
    <x v="2"/>
    <x v="4"/>
  </r>
  <r>
    <x v="291"/>
    <x v="1"/>
    <x v="43"/>
    <x v="0"/>
    <x v="4"/>
  </r>
  <r>
    <x v="313"/>
    <x v="1"/>
    <x v="13"/>
    <x v="0"/>
    <x v="0"/>
  </r>
  <r>
    <x v="388"/>
    <x v="3"/>
    <x v="14"/>
    <x v="0"/>
    <x v="1"/>
  </r>
  <r>
    <x v="114"/>
    <x v="3"/>
    <x v="55"/>
    <x v="1"/>
    <x v="2"/>
  </r>
  <r>
    <x v="633"/>
    <x v="3"/>
    <x v="65"/>
    <x v="1"/>
    <x v="5"/>
  </r>
  <r>
    <x v="376"/>
    <x v="1"/>
    <x v="31"/>
    <x v="0"/>
    <x v="6"/>
  </r>
  <r>
    <x v="937"/>
    <x v="0"/>
    <x v="71"/>
    <x v="4"/>
    <x v="0"/>
  </r>
  <r>
    <x v="680"/>
    <x v="3"/>
    <x v="33"/>
    <x v="0"/>
    <x v="5"/>
  </r>
  <r>
    <x v="938"/>
    <x v="1"/>
    <x v="13"/>
    <x v="4"/>
    <x v="5"/>
  </r>
  <r>
    <x v="646"/>
    <x v="3"/>
    <x v="58"/>
    <x v="0"/>
    <x v="6"/>
  </r>
  <r>
    <x v="726"/>
    <x v="0"/>
    <x v="60"/>
    <x v="2"/>
    <x v="0"/>
  </r>
  <r>
    <x v="810"/>
    <x v="1"/>
    <x v="68"/>
    <x v="2"/>
    <x v="0"/>
  </r>
  <r>
    <x v="939"/>
    <x v="4"/>
    <x v="5"/>
    <x v="4"/>
    <x v="3"/>
  </r>
  <r>
    <x v="509"/>
    <x v="3"/>
    <x v="8"/>
    <x v="4"/>
    <x v="1"/>
  </r>
  <r>
    <x v="464"/>
    <x v="4"/>
    <x v="0"/>
    <x v="0"/>
    <x v="4"/>
  </r>
  <r>
    <x v="78"/>
    <x v="2"/>
    <x v="56"/>
    <x v="1"/>
    <x v="4"/>
  </r>
  <r>
    <x v="626"/>
    <x v="0"/>
    <x v="0"/>
    <x v="0"/>
    <x v="3"/>
  </r>
  <r>
    <x v="940"/>
    <x v="3"/>
    <x v="45"/>
    <x v="3"/>
    <x v="2"/>
  </r>
  <r>
    <x v="140"/>
    <x v="3"/>
    <x v="15"/>
    <x v="0"/>
    <x v="6"/>
  </r>
  <r>
    <x v="286"/>
    <x v="4"/>
    <x v="37"/>
    <x v="1"/>
    <x v="6"/>
  </r>
  <r>
    <x v="150"/>
    <x v="1"/>
    <x v="3"/>
    <x v="1"/>
    <x v="3"/>
  </r>
  <r>
    <x v="788"/>
    <x v="3"/>
    <x v="3"/>
    <x v="2"/>
    <x v="4"/>
  </r>
  <r>
    <x v="843"/>
    <x v="1"/>
    <x v="31"/>
    <x v="1"/>
    <x v="3"/>
  </r>
  <r>
    <x v="194"/>
    <x v="0"/>
    <x v="3"/>
    <x v="2"/>
    <x v="3"/>
  </r>
  <r>
    <x v="494"/>
    <x v="3"/>
    <x v="44"/>
    <x v="2"/>
    <x v="2"/>
  </r>
  <r>
    <x v="504"/>
    <x v="4"/>
    <x v="14"/>
    <x v="0"/>
    <x v="2"/>
  </r>
  <r>
    <x v="135"/>
    <x v="3"/>
    <x v="60"/>
    <x v="1"/>
    <x v="4"/>
  </r>
  <r>
    <x v="866"/>
    <x v="3"/>
    <x v="36"/>
    <x v="1"/>
    <x v="1"/>
  </r>
  <r>
    <x v="748"/>
    <x v="3"/>
    <x v="5"/>
    <x v="4"/>
    <x v="4"/>
  </r>
  <r>
    <x v="847"/>
    <x v="0"/>
    <x v="31"/>
    <x v="0"/>
    <x v="0"/>
  </r>
  <r>
    <x v="824"/>
    <x v="4"/>
    <x v="55"/>
    <x v="0"/>
    <x v="0"/>
  </r>
  <r>
    <x v="312"/>
    <x v="4"/>
    <x v="3"/>
    <x v="2"/>
    <x v="5"/>
  </r>
  <r>
    <x v="121"/>
    <x v="0"/>
    <x v="3"/>
    <x v="3"/>
    <x v="0"/>
  </r>
  <r>
    <x v="754"/>
    <x v="3"/>
    <x v="49"/>
    <x v="0"/>
    <x v="3"/>
  </r>
  <r>
    <x v="49"/>
    <x v="1"/>
    <x v="64"/>
    <x v="3"/>
    <x v="1"/>
  </r>
  <r>
    <x v="635"/>
    <x v="1"/>
    <x v="27"/>
    <x v="1"/>
    <x v="0"/>
  </r>
  <r>
    <x v="311"/>
    <x v="0"/>
    <x v="33"/>
    <x v="0"/>
    <x v="2"/>
  </r>
  <r>
    <x v="718"/>
    <x v="2"/>
    <x v="31"/>
    <x v="2"/>
    <x v="6"/>
  </r>
  <r>
    <x v="470"/>
    <x v="4"/>
    <x v="24"/>
    <x v="2"/>
    <x v="3"/>
  </r>
  <r>
    <x v="941"/>
    <x v="1"/>
    <x v="43"/>
    <x v="1"/>
    <x v="6"/>
  </r>
  <r>
    <x v="382"/>
    <x v="1"/>
    <x v="49"/>
    <x v="1"/>
    <x v="6"/>
  </r>
  <r>
    <x v="887"/>
    <x v="3"/>
    <x v="51"/>
    <x v="4"/>
    <x v="0"/>
  </r>
  <r>
    <x v="810"/>
    <x v="1"/>
    <x v="37"/>
    <x v="1"/>
    <x v="1"/>
  </r>
  <r>
    <x v="214"/>
    <x v="3"/>
    <x v="2"/>
    <x v="1"/>
    <x v="5"/>
  </r>
  <r>
    <x v="330"/>
    <x v="1"/>
    <x v="25"/>
    <x v="4"/>
    <x v="2"/>
  </r>
  <r>
    <x v="252"/>
    <x v="3"/>
    <x v="4"/>
    <x v="2"/>
    <x v="1"/>
  </r>
  <r>
    <x v="160"/>
    <x v="2"/>
    <x v="42"/>
    <x v="3"/>
    <x v="5"/>
  </r>
  <r>
    <x v="816"/>
    <x v="1"/>
    <x v="39"/>
    <x v="0"/>
    <x v="5"/>
  </r>
  <r>
    <x v="604"/>
    <x v="2"/>
    <x v="14"/>
    <x v="3"/>
    <x v="5"/>
  </r>
  <r>
    <x v="477"/>
    <x v="3"/>
    <x v="55"/>
    <x v="4"/>
    <x v="1"/>
  </r>
  <r>
    <x v="942"/>
    <x v="1"/>
    <x v="48"/>
    <x v="2"/>
    <x v="4"/>
  </r>
  <r>
    <x v="713"/>
    <x v="1"/>
    <x v="20"/>
    <x v="0"/>
    <x v="6"/>
  </r>
  <r>
    <x v="943"/>
    <x v="4"/>
    <x v="24"/>
    <x v="1"/>
    <x v="4"/>
  </r>
  <r>
    <x v="1"/>
    <x v="4"/>
    <x v="14"/>
    <x v="1"/>
    <x v="3"/>
  </r>
  <r>
    <x v="478"/>
    <x v="4"/>
    <x v="58"/>
    <x v="2"/>
    <x v="3"/>
  </r>
  <r>
    <x v="925"/>
    <x v="2"/>
    <x v="48"/>
    <x v="2"/>
    <x v="1"/>
  </r>
  <r>
    <x v="397"/>
    <x v="0"/>
    <x v="59"/>
    <x v="2"/>
    <x v="6"/>
  </r>
  <r>
    <x v="924"/>
    <x v="4"/>
    <x v="17"/>
    <x v="3"/>
    <x v="5"/>
  </r>
  <r>
    <x v="211"/>
    <x v="1"/>
    <x v="5"/>
    <x v="1"/>
    <x v="2"/>
  </r>
  <r>
    <x v="356"/>
    <x v="1"/>
    <x v="12"/>
    <x v="1"/>
    <x v="6"/>
  </r>
  <r>
    <x v="322"/>
    <x v="0"/>
    <x v="14"/>
    <x v="0"/>
    <x v="3"/>
  </r>
  <r>
    <x v="944"/>
    <x v="2"/>
    <x v="0"/>
    <x v="1"/>
    <x v="3"/>
  </r>
  <r>
    <x v="855"/>
    <x v="1"/>
    <x v="28"/>
    <x v="3"/>
    <x v="6"/>
  </r>
  <r>
    <x v="327"/>
    <x v="3"/>
    <x v="7"/>
    <x v="4"/>
    <x v="1"/>
  </r>
  <r>
    <x v="945"/>
    <x v="3"/>
    <x v="18"/>
    <x v="2"/>
    <x v="6"/>
  </r>
  <r>
    <x v="946"/>
    <x v="2"/>
    <x v="45"/>
    <x v="3"/>
    <x v="6"/>
  </r>
  <r>
    <x v="947"/>
    <x v="2"/>
    <x v="14"/>
    <x v="4"/>
    <x v="0"/>
  </r>
  <r>
    <x v="63"/>
    <x v="3"/>
    <x v="21"/>
    <x v="0"/>
    <x v="5"/>
  </r>
  <r>
    <x v="829"/>
    <x v="4"/>
    <x v="45"/>
    <x v="1"/>
    <x v="6"/>
  </r>
  <r>
    <x v="41"/>
    <x v="1"/>
    <x v="45"/>
    <x v="4"/>
    <x v="0"/>
  </r>
  <r>
    <x v="248"/>
    <x v="1"/>
    <x v="39"/>
    <x v="2"/>
    <x v="5"/>
  </r>
  <r>
    <x v="448"/>
    <x v="1"/>
    <x v="38"/>
    <x v="1"/>
    <x v="2"/>
  </r>
  <r>
    <x v="133"/>
    <x v="1"/>
    <x v="28"/>
    <x v="1"/>
    <x v="0"/>
  </r>
  <r>
    <x v="311"/>
    <x v="2"/>
    <x v="55"/>
    <x v="1"/>
    <x v="2"/>
  </r>
  <r>
    <x v="347"/>
    <x v="3"/>
    <x v="18"/>
    <x v="2"/>
    <x v="4"/>
  </r>
  <r>
    <x v="415"/>
    <x v="1"/>
    <x v="21"/>
    <x v="2"/>
    <x v="4"/>
  </r>
  <r>
    <x v="504"/>
    <x v="2"/>
    <x v="53"/>
    <x v="2"/>
    <x v="6"/>
  </r>
  <r>
    <x v="555"/>
    <x v="3"/>
    <x v="5"/>
    <x v="3"/>
    <x v="6"/>
  </r>
  <r>
    <x v="137"/>
    <x v="4"/>
    <x v="25"/>
    <x v="2"/>
    <x v="0"/>
  </r>
  <r>
    <x v="928"/>
    <x v="2"/>
    <x v="28"/>
    <x v="1"/>
    <x v="5"/>
  </r>
  <r>
    <x v="800"/>
    <x v="1"/>
    <x v="58"/>
    <x v="1"/>
    <x v="1"/>
  </r>
  <r>
    <x v="948"/>
    <x v="3"/>
    <x v="0"/>
    <x v="1"/>
    <x v="2"/>
  </r>
  <r>
    <x v="197"/>
    <x v="4"/>
    <x v="1"/>
    <x v="1"/>
    <x v="2"/>
  </r>
  <r>
    <x v="949"/>
    <x v="1"/>
    <x v="5"/>
    <x v="3"/>
    <x v="3"/>
  </r>
  <r>
    <x v="205"/>
    <x v="0"/>
    <x v="29"/>
    <x v="1"/>
    <x v="1"/>
  </r>
  <r>
    <x v="599"/>
    <x v="0"/>
    <x v="16"/>
    <x v="2"/>
    <x v="1"/>
  </r>
  <r>
    <x v="564"/>
    <x v="1"/>
    <x v="69"/>
    <x v="1"/>
    <x v="3"/>
  </r>
  <r>
    <x v="292"/>
    <x v="1"/>
    <x v="57"/>
    <x v="1"/>
    <x v="5"/>
  </r>
  <r>
    <x v="443"/>
    <x v="4"/>
    <x v="41"/>
    <x v="1"/>
    <x v="6"/>
  </r>
  <r>
    <x v="93"/>
    <x v="0"/>
    <x v="8"/>
    <x v="2"/>
    <x v="3"/>
  </r>
  <r>
    <x v="617"/>
    <x v="1"/>
    <x v="64"/>
    <x v="0"/>
    <x v="1"/>
  </r>
  <r>
    <x v="831"/>
    <x v="1"/>
    <x v="24"/>
    <x v="2"/>
    <x v="4"/>
  </r>
  <r>
    <x v="306"/>
    <x v="1"/>
    <x v="24"/>
    <x v="3"/>
    <x v="2"/>
  </r>
  <r>
    <x v="73"/>
    <x v="1"/>
    <x v="3"/>
    <x v="2"/>
    <x v="1"/>
  </r>
  <r>
    <x v="817"/>
    <x v="3"/>
    <x v="30"/>
    <x v="4"/>
    <x v="1"/>
  </r>
  <r>
    <x v="950"/>
    <x v="3"/>
    <x v="37"/>
    <x v="4"/>
    <x v="2"/>
  </r>
  <r>
    <x v="346"/>
    <x v="4"/>
    <x v="8"/>
    <x v="0"/>
    <x v="0"/>
  </r>
  <r>
    <x v="631"/>
    <x v="3"/>
    <x v="25"/>
    <x v="2"/>
    <x v="2"/>
  </r>
  <r>
    <x v="951"/>
    <x v="2"/>
    <x v="41"/>
    <x v="2"/>
    <x v="2"/>
  </r>
  <r>
    <x v="106"/>
    <x v="4"/>
    <x v="0"/>
    <x v="3"/>
    <x v="4"/>
  </r>
  <r>
    <x v="50"/>
    <x v="3"/>
    <x v="4"/>
    <x v="4"/>
    <x v="3"/>
  </r>
  <r>
    <x v="952"/>
    <x v="3"/>
    <x v="42"/>
    <x v="4"/>
    <x v="4"/>
  </r>
  <r>
    <x v="953"/>
    <x v="2"/>
    <x v="45"/>
    <x v="3"/>
    <x v="1"/>
  </r>
  <r>
    <x v="71"/>
    <x v="1"/>
    <x v="31"/>
    <x v="0"/>
    <x v="4"/>
  </r>
  <r>
    <x v="954"/>
    <x v="0"/>
    <x v="31"/>
    <x v="2"/>
    <x v="6"/>
  </r>
  <r>
    <x v="229"/>
    <x v="1"/>
    <x v="0"/>
    <x v="3"/>
    <x v="5"/>
  </r>
  <r>
    <x v="849"/>
    <x v="0"/>
    <x v="30"/>
    <x v="1"/>
    <x v="4"/>
  </r>
  <r>
    <x v="119"/>
    <x v="3"/>
    <x v="8"/>
    <x v="1"/>
    <x v="6"/>
  </r>
  <r>
    <x v="955"/>
    <x v="0"/>
    <x v="4"/>
    <x v="0"/>
    <x v="5"/>
  </r>
  <r>
    <x v="276"/>
    <x v="1"/>
    <x v="5"/>
    <x v="4"/>
    <x v="1"/>
  </r>
  <r>
    <x v="686"/>
    <x v="3"/>
    <x v="5"/>
    <x v="0"/>
    <x v="0"/>
  </r>
  <r>
    <x v="796"/>
    <x v="2"/>
    <x v="18"/>
    <x v="0"/>
    <x v="0"/>
  </r>
  <r>
    <x v="794"/>
    <x v="0"/>
    <x v="8"/>
    <x v="0"/>
    <x v="5"/>
  </r>
  <r>
    <x v="376"/>
    <x v="3"/>
    <x v="64"/>
    <x v="2"/>
    <x v="2"/>
  </r>
  <r>
    <x v="956"/>
    <x v="0"/>
    <x v="30"/>
    <x v="3"/>
    <x v="4"/>
  </r>
  <r>
    <x v="957"/>
    <x v="1"/>
    <x v="57"/>
    <x v="3"/>
    <x v="0"/>
  </r>
  <r>
    <x v="818"/>
    <x v="3"/>
    <x v="14"/>
    <x v="1"/>
    <x v="3"/>
  </r>
  <r>
    <x v="958"/>
    <x v="4"/>
    <x v="7"/>
    <x v="4"/>
    <x v="6"/>
  </r>
  <r>
    <x v="23"/>
    <x v="2"/>
    <x v="45"/>
    <x v="4"/>
    <x v="2"/>
  </r>
  <r>
    <x v="413"/>
    <x v="3"/>
    <x v="3"/>
    <x v="4"/>
    <x v="6"/>
  </r>
  <r>
    <x v="211"/>
    <x v="2"/>
    <x v="2"/>
    <x v="3"/>
    <x v="4"/>
  </r>
  <r>
    <x v="418"/>
    <x v="3"/>
    <x v="4"/>
    <x v="3"/>
    <x v="3"/>
  </r>
  <r>
    <x v="922"/>
    <x v="1"/>
    <x v="16"/>
    <x v="4"/>
    <x v="5"/>
  </r>
  <r>
    <x v="851"/>
    <x v="0"/>
    <x v="14"/>
    <x v="3"/>
    <x v="5"/>
  </r>
  <r>
    <x v="613"/>
    <x v="1"/>
    <x v="8"/>
    <x v="4"/>
    <x v="6"/>
  </r>
  <r>
    <x v="249"/>
    <x v="0"/>
    <x v="14"/>
    <x v="0"/>
    <x v="0"/>
  </r>
  <r>
    <x v="100"/>
    <x v="1"/>
    <x v="7"/>
    <x v="1"/>
    <x v="1"/>
  </r>
  <r>
    <x v="612"/>
    <x v="1"/>
    <x v="71"/>
    <x v="3"/>
    <x v="3"/>
  </r>
  <r>
    <x v="874"/>
    <x v="1"/>
    <x v="52"/>
    <x v="3"/>
    <x v="6"/>
  </r>
  <r>
    <x v="356"/>
    <x v="0"/>
    <x v="47"/>
    <x v="4"/>
    <x v="6"/>
  </r>
  <r>
    <x v="472"/>
    <x v="1"/>
    <x v="37"/>
    <x v="3"/>
    <x v="6"/>
  </r>
  <r>
    <x v="14"/>
    <x v="3"/>
    <x v="54"/>
    <x v="0"/>
    <x v="6"/>
  </r>
  <r>
    <x v="265"/>
    <x v="1"/>
    <x v="2"/>
    <x v="2"/>
    <x v="3"/>
  </r>
  <r>
    <x v="348"/>
    <x v="1"/>
    <x v="8"/>
    <x v="0"/>
    <x v="3"/>
  </r>
  <r>
    <x v="840"/>
    <x v="1"/>
    <x v="7"/>
    <x v="1"/>
    <x v="1"/>
  </r>
  <r>
    <x v="959"/>
    <x v="0"/>
    <x v="38"/>
    <x v="1"/>
    <x v="3"/>
  </r>
  <r>
    <x v="202"/>
    <x v="3"/>
    <x v="5"/>
    <x v="3"/>
    <x v="5"/>
  </r>
  <r>
    <x v="336"/>
    <x v="1"/>
    <x v="53"/>
    <x v="2"/>
    <x v="4"/>
  </r>
  <r>
    <x v="231"/>
    <x v="3"/>
    <x v="42"/>
    <x v="2"/>
    <x v="1"/>
  </r>
  <r>
    <x v="515"/>
    <x v="1"/>
    <x v="3"/>
    <x v="4"/>
    <x v="4"/>
  </r>
  <r>
    <x v="531"/>
    <x v="1"/>
    <x v="5"/>
    <x v="3"/>
    <x v="3"/>
  </r>
  <r>
    <x v="587"/>
    <x v="3"/>
    <x v="2"/>
    <x v="4"/>
    <x v="0"/>
  </r>
  <r>
    <x v="407"/>
    <x v="2"/>
    <x v="8"/>
    <x v="0"/>
    <x v="5"/>
  </r>
  <r>
    <x v="568"/>
    <x v="3"/>
    <x v="31"/>
    <x v="3"/>
    <x v="3"/>
  </r>
  <r>
    <x v="479"/>
    <x v="1"/>
    <x v="18"/>
    <x v="0"/>
    <x v="1"/>
  </r>
  <r>
    <x v="542"/>
    <x v="4"/>
    <x v="18"/>
    <x v="1"/>
    <x v="3"/>
  </r>
  <r>
    <x v="536"/>
    <x v="3"/>
    <x v="4"/>
    <x v="1"/>
    <x v="1"/>
  </r>
  <r>
    <x v="747"/>
    <x v="3"/>
    <x v="67"/>
    <x v="2"/>
    <x v="1"/>
  </r>
  <r>
    <x v="248"/>
    <x v="3"/>
    <x v="2"/>
    <x v="3"/>
    <x v="5"/>
  </r>
  <r>
    <x v="745"/>
    <x v="3"/>
    <x v="64"/>
    <x v="3"/>
    <x v="2"/>
  </r>
  <r>
    <x v="729"/>
    <x v="1"/>
    <x v="31"/>
    <x v="3"/>
    <x v="2"/>
  </r>
  <r>
    <x v="960"/>
    <x v="1"/>
    <x v="3"/>
    <x v="0"/>
    <x v="0"/>
  </r>
  <r>
    <x v="961"/>
    <x v="4"/>
    <x v="18"/>
    <x v="4"/>
    <x v="0"/>
  </r>
  <r>
    <x v="337"/>
    <x v="3"/>
    <x v="33"/>
    <x v="2"/>
    <x v="2"/>
  </r>
  <r>
    <x v="662"/>
    <x v="3"/>
    <x v="52"/>
    <x v="4"/>
    <x v="0"/>
  </r>
  <r>
    <x v="453"/>
    <x v="2"/>
    <x v="11"/>
    <x v="3"/>
    <x v="4"/>
  </r>
  <r>
    <x v="752"/>
    <x v="0"/>
    <x v="4"/>
    <x v="1"/>
    <x v="1"/>
  </r>
  <r>
    <x v="332"/>
    <x v="2"/>
    <x v="55"/>
    <x v="0"/>
    <x v="2"/>
  </r>
  <r>
    <x v="721"/>
    <x v="2"/>
    <x v="4"/>
    <x v="0"/>
    <x v="5"/>
  </r>
  <r>
    <x v="526"/>
    <x v="0"/>
    <x v="6"/>
    <x v="2"/>
    <x v="2"/>
  </r>
  <r>
    <x v="32"/>
    <x v="1"/>
    <x v="2"/>
    <x v="0"/>
    <x v="2"/>
  </r>
  <r>
    <x v="446"/>
    <x v="3"/>
    <x v="37"/>
    <x v="1"/>
    <x v="2"/>
  </r>
  <r>
    <x v="699"/>
    <x v="2"/>
    <x v="3"/>
    <x v="3"/>
    <x v="4"/>
  </r>
  <r>
    <x v="803"/>
    <x v="1"/>
    <x v="52"/>
    <x v="0"/>
    <x v="1"/>
  </r>
  <r>
    <x v="68"/>
    <x v="4"/>
    <x v="56"/>
    <x v="4"/>
    <x v="3"/>
  </r>
  <r>
    <x v="64"/>
    <x v="0"/>
    <x v="62"/>
    <x v="1"/>
    <x v="5"/>
  </r>
  <r>
    <x v="295"/>
    <x v="3"/>
    <x v="15"/>
    <x v="4"/>
    <x v="6"/>
  </r>
  <r>
    <x v="564"/>
    <x v="0"/>
    <x v="18"/>
    <x v="1"/>
    <x v="6"/>
  </r>
  <r>
    <x v="407"/>
    <x v="1"/>
    <x v="18"/>
    <x v="1"/>
    <x v="0"/>
  </r>
  <r>
    <x v="24"/>
    <x v="2"/>
    <x v="9"/>
    <x v="0"/>
    <x v="2"/>
  </r>
  <r>
    <x v="777"/>
    <x v="2"/>
    <x v="45"/>
    <x v="4"/>
    <x v="3"/>
  </r>
  <r>
    <x v="306"/>
    <x v="1"/>
    <x v="9"/>
    <x v="2"/>
    <x v="5"/>
  </r>
  <r>
    <x v="714"/>
    <x v="0"/>
    <x v="26"/>
    <x v="1"/>
    <x v="5"/>
  </r>
  <r>
    <x v="331"/>
    <x v="1"/>
    <x v="8"/>
    <x v="0"/>
    <x v="2"/>
  </r>
  <r>
    <x v="214"/>
    <x v="1"/>
    <x v="39"/>
    <x v="4"/>
    <x v="1"/>
  </r>
  <r>
    <x v="513"/>
    <x v="2"/>
    <x v="63"/>
    <x v="3"/>
    <x v="5"/>
  </r>
  <r>
    <x v="267"/>
    <x v="4"/>
    <x v="14"/>
    <x v="2"/>
    <x v="0"/>
  </r>
  <r>
    <x v="215"/>
    <x v="1"/>
    <x v="33"/>
    <x v="2"/>
    <x v="3"/>
  </r>
  <r>
    <x v="79"/>
    <x v="4"/>
    <x v="2"/>
    <x v="0"/>
    <x v="1"/>
  </r>
  <r>
    <x v="441"/>
    <x v="3"/>
    <x v="41"/>
    <x v="1"/>
    <x v="2"/>
  </r>
  <r>
    <x v="461"/>
    <x v="3"/>
    <x v="43"/>
    <x v="3"/>
    <x v="1"/>
  </r>
  <r>
    <x v="608"/>
    <x v="3"/>
    <x v="68"/>
    <x v="1"/>
    <x v="6"/>
  </r>
  <r>
    <x v="7"/>
    <x v="3"/>
    <x v="66"/>
    <x v="4"/>
    <x v="1"/>
  </r>
  <r>
    <x v="471"/>
    <x v="3"/>
    <x v="2"/>
    <x v="3"/>
    <x v="4"/>
  </r>
  <r>
    <x v="291"/>
    <x v="3"/>
    <x v="21"/>
    <x v="0"/>
    <x v="3"/>
  </r>
  <r>
    <x v="569"/>
    <x v="2"/>
    <x v="46"/>
    <x v="3"/>
    <x v="4"/>
  </r>
  <r>
    <x v="560"/>
    <x v="1"/>
    <x v="10"/>
    <x v="1"/>
    <x v="5"/>
  </r>
  <r>
    <x v="748"/>
    <x v="3"/>
    <x v="39"/>
    <x v="2"/>
    <x v="0"/>
  </r>
  <r>
    <x v="543"/>
    <x v="0"/>
    <x v="3"/>
    <x v="3"/>
    <x v="2"/>
  </r>
  <r>
    <x v="720"/>
    <x v="1"/>
    <x v="33"/>
    <x v="2"/>
    <x v="3"/>
  </r>
  <r>
    <x v="334"/>
    <x v="2"/>
    <x v="49"/>
    <x v="4"/>
    <x v="4"/>
  </r>
  <r>
    <x v="664"/>
    <x v="0"/>
    <x v="21"/>
    <x v="0"/>
    <x v="6"/>
  </r>
  <r>
    <x v="621"/>
    <x v="4"/>
    <x v="62"/>
    <x v="0"/>
    <x v="1"/>
  </r>
  <r>
    <x v="352"/>
    <x v="1"/>
    <x v="53"/>
    <x v="2"/>
    <x v="6"/>
  </r>
  <r>
    <x v="34"/>
    <x v="4"/>
    <x v="69"/>
    <x v="1"/>
    <x v="1"/>
  </r>
  <r>
    <x v="962"/>
    <x v="1"/>
    <x v="31"/>
    <x v="4"/>
    <x v="4"/>
  </r>
  <r>
    <x v="418"/>
    <x v="2"/>
    <x v="38"/>
    <x v="4"/>
    <x v="6"/>
  </r>
  <r>
    <x v="227"/>
    <x v="4"/>
    <x v="65"/>
    <x v="2"/>
    <x v="3"/>
  </r>
  <r>
    <x v="452"/>
    <x v="0"/>
    <x v="3"/>
    <x v="3"/>
    <x v="2"/>
  </r>
  <r>
    <x v="556"/>
    <x v="0"/>
    <x v="36"/>
    <x v="3"/>
    <x v="4"/>
  </r>
  <r>
    <x v="419"/>
    <x v="2"/>
    <x v="54"/>
    <x v="1"/>
    <x v="2"/>
  </r>
  <r>
    <x v="301"/>
    <x v="2"/>
    <x v="25"/>
    <x v="4"/>
    <x v="6"/>
  </r>
  <r>
    <x v="80"/>
    <x v="3"/>
    <x v="27"/>
    <x v="0"/>
    <x v="1"/>
  </r>
  <r>
    <x v="394"/>
    <x v="2"/>
    <x v="4"/>
    <x v="4"/>
    <x v="4"/>
  </r>
  <r>
    <x v="544"/>
    <x v="4"/>
    <x v="12"/>
    <x v="4"/>
    <x v="0"/>
  </r>
  <r>
    <x v="321"/>
    <x v="3"/>
    <x v="5"/>
    <x v="4"/>
    <x v="4"/>
  </r>
  <r>
    <x v="483"/>
    <x v="2"/>
    <x v="25"/>
    <x v="1"/>
    <x v="6"/>
  </r>
  <r>
    <x v="868"/>
    <x v="1"/>
    <x v="33"/>
    <x v="1"/>
    <x v="6"/>
  </r>
  <r>
    <x v="459"/>
    <x v="1"/>
    <x v="19"/>
    <x v="1"/>
    <x v="4"/>
  </r>
  <r>
    <x v="963"/>
    <x v="0"/>
    <x v="23"/>
    <x v="0"/>
    <x v="1"/>
  </r>
  <r>
    <x v="406"/>
    <x v="3"/>
    <x v="69"/>
    <x v="3"/>
    <x v="2"/>
  </r>
  <r>
    <x v="906"/>
    <x v="3"/>
    <x v="5"/>
    <x v="3"/>
    <x v="6"/>
  </r>
  <r>
    <x v="413"/>
    <x v="0"/>
    <x v="28"/>
    <x v="1"/>
    <x v="3"/>
  </r>
  <r>
    <x v="806"/>
    <x v="0"/>
    <x v="5"/>
    <x v="4"/>
    <x v="0"/>
  </r>
  <r>
    <x v="53"/>
    <x v="0"/>
    <x v="5"/>
    <x v="1"/>
    <x v="5"/>
  </r>
  <r>
    <x v="771"/>
    <x v="3"/>
    <x v="28"/>
    <x v="3"/>
    <x v="6"/>
  </r>
  <r>
    <x v="161"/>
    <x v="2"/>
    <x v="12"/>
    <x v="1"/>
    <x v="4"/>
  </r>
  <r>
    <x v="964"/>
    <x v="3"/>
    <x v="33"/>
    <x v="4"/>
    <x v="3"/>
  </r>
  <r>
    <x v="323"/>
    <x v="1"/>
    <x v="9"/>
    <x v="2"/>
    <x v="5"/>
  </r>
  <r>
    <x v="737"/>
    <x v="3"/>
    <x v="26"/>
    <x v="0"/>
    <x v="4"/>
  </r>
  <r>
    <x v="592"/>
    <x v="2"/>
    <x v="63"/>
    <x v="3"/>
    <x v="3"/>
  </r>
  <r>
    <x v="959"/>
    <x v="0"/>
    <x v="17"/>
    <x v="3"/>
    <x v="2"/>
  </r>
  <r>
    <x v="895"/>
    <x v="3"/>
    <x v="10"/>
    <x v="0"/>
    <x v="4"/>
  </r>
  <r>
    <x v="45"/>
    <x v="3"/>
    <x v="40"/>
    <x v="1"/>
    <x v="4"/>
  </r>
  <r>
    <x v="41"/>
    <x v="2"/>
    <x v="2"/>
    <x v="1"/>
    <x v="4"/>
  </r>
  <r>
    <x v="734"/>
    <x v="0"/>
    <x v="24"/>
    <x v="0"/>
    <x v="3"/>
  </r>
  <r>
    <x v="429"/>
    <x v="3"/>
    <x v="53"/>
    <x v="3"/>
    <x v="6"/>
  </r>
  <r>
    <x v="682"/>
    <x v="4"/>
    <x v="37"/>
    <x v="0"/>
    <x v="5"/>
  </r>
  <r>
    <x v="965"/>
    <x v="4"/>
    <x v="50"/>
    <x v="1"/>
    <x v="2"/>
  </r>
  <r>
    <x v="412"/>
    <x v="0"/>
    <x v="43"/>
    <x v="0"/>
    <x v="4"/>
  </r>
  <r>
    <x v="858"/>
    <x v="3"/>
    <x v="47"/>
    <x v="4"/>
    <x v="4"/>
  </r>
  <r>
    <x v="838"/>
    <x v="3"/>
    <x v="30"/>
    <x v="3"/>
    <x v="1"/>
  </r>
  <r>
    <x v="366"/>
    <x v="1"/>
    <x v="0"/>
    <x v="2"/>
    <x v="6"/>
  </r>
  <r>
    <x v="672"/>
    <x v="1"/>
    <x v="30"/>
    <x v="3"/>
    <x v="0"/>
  </r>
  <r>
    <x v="966"/>
    <x v="0"/>
    <x v="7"/>
    <x v="2"/>
    <x v="1"/>
  </r>
  <r>
    <x v="220"/>
    <x v="1"/>
    <x v="7"/>
    <x v="1"/>
    <x v="3"/>
  </r>
  <r>
    <x v="967"/>
    <x v="4"/>
    <x v="62"/>
    <x v="4"/>
    <x v="5"/>
  </r>
  <r>
    <x v="659"/>
    <x v="4"/>
    <x v="38"/>
    <x v="2"/>
    <x v="0"/>
  </r>
  <r>
    <x v="544"/>
    <x v="1"/>
    <x v="31"/>
    <x v="4"/>
    <x v="4"/>
  </r>
  <r>
    <x v="430"/>
    <x v="1"/>
    <x v="34"/>
    <x v="3"/>
    <x v="5"/>
  </r>
  <r>
    <x v="953"/>
    <x v="2"/>
    <x v="38"/>
    <x v="2"/>
    <x v="1"/>
  </r>
  <r>
    <x v="553"/>
    <x v="3"/>
    <x v="30"/>
    <x v="3"/>
    <x v="3"/>
  </r>
  <r>
    <x v="590"/>
    <x v="2"/>
    <x v="20"/>
    <x v="2"/>
    <x v="5"/>
  </r>
  <r>
    <x v="855"/>
    <x v="1"/>
    <x v="42"/>
    <x v="1"/>
    <x v="0"/>
  </r>
  <r>
    <x v="968"/>
    <x v="3"/>
    <x v="60"/>
    <x v="0"/>
    <x v="1"/>
  </r>
  <r>
    <x v="607"/>
    <x v="2"/>
    <x v="30"/>
    <x v="1"/>
    <x v="4"/>
  </r>
  <r>
    <x v="730"/>
    <x v="4"/>
    <x v="61"/>
    <x v="3"/>
    <x v="5"/>
  </r>
  <r>
    <x v="542"/>
    <x v="0"/>
    <x v="3"/>
    <x v="1"/>
    <x v="2"/>
  </r>
  <r>
    <x v="538"/>
    <x v="1"/>
    <x v="27"/>
    <x v="1"/>
    <x v="6"/>
  </r>
  <r>
    <x v="139"/>
    <x v="1"/>
    <x v="53"/>
    <x v="1"/>
    <x v="5"/>
  </r>
  <r>
    <x v="509"/>
    <x v="0"/>
    <x v="14"/>
    <x v="0"/>
    <x v="6"/>
  </r>
  <r>
    <x v="634"/>
    <x v="0"/>
    <x v="19"/>
    <x v="4"/>
    <x v="3"/>
  </r>
  <r>
    <x v="596"/>
    <x v="1"/>
    <x v="55"/>
    <x v="3"/>
    <x v="0"/>
  </r>
  <r>
    <x v="969"/>
    <x v="4"/>
    <x v="31"/>
    <x v="3"/>
    <x v="2"/>
  </r>
  <r>
    <x v="605"/>
    <x v="3"/>
    <x v="11"/>
    <x v="1"/>
    <x v="5"/>
  </r>
  <r>
    <x v="294"/>
    <x v="3"/>
    <x v="5"/>
    <x v="3"/>
    <x v="4"/>
  </r>
  <r>
    <x v="219"/>
    <x v="3"/>
    <x v="15"/>
    <x v="4"/>
    <x v="1"/>
  </r>
  <r>
    <x v="171"/>
    <x v="3"/>
    <x v="9"/>
    <x v="2"/>
    <x v="0"/>
  </r>
  <r>
    <x v="625"/>
    <x v="1"/>
    <x v="23"/>
    <x v="0"/>
    <x v="2"/>
  </r>
  <r>
    <x v="131"/>
    <x v="4"/>
    <x v="18"/>
    <x v="0"/>
    <x v="3"/>
  </r>
  <r>
    <x v="937"/>
    <x v="2"/>
    <x v="27"/>
    <x v="3"/>
    <x v="3"/>
  </r>
  <r>
    <x v="114"/>
    <x v="0"/>
    <x v="33"/>
    <x v="0"/>
    <x v="2"/>
  </r>
  <r>
    <x v="395"/>
    <x v="2"/>
    <x v="28"/>
    <x v="4"/>
    <x v="0"/>
  </r>
  <r>
    <x v="210"/>
    <x v="3"/>
    <x v="13"/>
    <x v="0"/>
    <x v="0"/>
  </r>
  <r>
    <x v="14"/>
    <x v="1"/>
    <x v="45"/>
    <x v="0"/>
    <x v="5"/>
  </r>
  <r>
    <x v="503"/>
    <x v="0"/>
    <x v="18"/>
    <x v="0"/>
    <x v="6"/>
  </r>
  <r>
    <x v="111"/>
    <x v="3"/>
    <x v="3"/>
    <x v="3"/>
    <x v="0"/>
  </r>
  <r>
    <x v="361"/>
    <x v="4"/>
    <x v="61"/>
    <x v="3"/>
    <x v="6"/>
  </r>
  <r>
    <x v="193"/>
    <x v="1"/>
    <x v="66"/>
    <x v="3"/>
    <x v="1"/>
  </r>
  <r>
    <x v="970"/>
    <x v="2"/>
    <x v="26"/>
    <x v="0"/>
    <x v="5"/>
  </r>
  <r>
    <x v="971"/>
    <x v="2"/>
    <x v="3"/>
    <x v="2"/>
    <x v="1"/>
  </r>
  <r>
    <x v="972"/>
    <x v="4"/>
    <x v="47"/>
    <x v="4"/>
    <x v="4"/>
  </r>
  <r>
    <x v="399"/>
    <x v="3"/>
    <x v="3"/>
    <x v="2"/>
    <x v="6"/>
  </r>
  <r>
    <x v="887"/>
    <x v="4"/>
    <x v="0"/>
    <x v="2"/>
    <x v="2"/>
  </r>
  <r>
    <x v="210"/>
    <x v="3"/>
    <x v="9"/>
    <x v="4"/>
    <x v="2"/>
  </r>
  <r>
    <x v="288"/>
    <x v="1"/>
    <x v="64"/>
    <x v="1"/>
    <x v="1"/>
  </r>
  <r>
    <x v="973"/>
    <x v="2"/>
    <x v="19"/>
    <x v="2"/>
    <x v="6"/>
  </r>
  <r>
    <x v="229"/>
    <x v="4"/>
    <x v="10"/>
    <x v="4"/>
    <x v="2"/>
  </r>
  <r>
    <x v="848"/>
    <x v="1"/>
    <x v="10"/>
    <x v="4"/>
    <x v="5"/>
  </r>
  <r>
    <x v="894"/>
    <x v="4"/>
    <x v="48"/>
    <x v="1"/>
    <x v="1"/>
  </r>
  <r>
    <x v="640"/>
    <x v="4"/>
    <x v="45"/>
    <x v="1"/>
    <x v="5"/>
  </r>
  <r>
    <x v="229"/>
    <x v="0"/>
    <x v="4"/>
    <x v="0"/>
    <x v="2"/>
  </r>
  <r>
    <x v="974"/>
    <x v="1"/>
    <x v="10"/>
    <x v="0"/>
    <x v="2"/>
  </r>
  <r>
    <x v="44"/>
    <x v="4"/>
    <x v="14"/>
    <x v="1"/>
    <x v="5"/>
  </r>
  <r>
    <x v="948"/>
    <x v="1"/>
    <x v="16"/>
    <x v="3"/>
    <x v="4"/>
  </r>
  <r>
    <x v="975"/>
    <x v="2"/>
    <x v="43"/>
    <x v="0"/>
    <x v="2"/>
  </r>
  <r>
    <x v="486"/>
    <x v="3"/>
    <x v="21"/>
    <x v="2"/>
    <x v="1"/>
  </r>
  <r>
    <x v="98"/>
    <x v="2"/>
    <x v="10"/>
    <x v="0"/>
    <x v="4"/>
  </r>
  <r>
    <x v="910"/>
    <x v="3"/>
    <x v="13"/>
    <x v="1"/>
    <x v="4"/>
  </r>
  <r>
    <x v="880"/>
    <x v="1"/>
    <x v="5"/>
    <x v="1"/>
    <x v="4"/>
  </r>
  <r>
    <x v="355"/>
    <x v="3"/>
    <x v="41"/>
    <x v="0"/>
    <x v="4"/>
  </r>
  <r>
    <x v="833"/>
    <x v="1"/>
    <x v="3"/>
    <x v="1"/>
    <x v="1"/>
  </r>
  <r>
    <x v="523"/>
    <x v="3"/>
    <x v="44"/>
    <x v="0"/>
    <x v="0"/>
  </r>
  <r>
    <x v="888"/>
    <x v="3"/>
    <x v="37"/>
    <x v="3"/>
    <x v="4"/>
  </r>
  <r>
    <x v="43"/>
    <x v="3"/>
    <x v="2"/>
    <x v="4"/>
    <x v="2"/>
  </r>
  <r>
    <x v="692"/>
    <x v="0"/>
    <x v="34"/>
    <x v="4"/>
    <x v="3"/>
  </r>
  <r>
    <x v="621"/>
    <x v="0"/>
    <x v="2"/>
    <x v="2"/>
    <x v="0"/>
  </r>
  <r>
    <x v="770"/>
    <x v="3"/>
    <x v="26"/>
    <x v="3"/>
    <x v="3"/>
  </r>
  <r>
    <x v="258"/>
    <x v="3"/>
    <x v="37"/>
    <x v="1"/>
    <x v="2"/>
  </r>
  <r>
    <x v="976"/>
    <x v="1"/>
    <x v="5"/>
    <x v="3"/>
    <x v="2"/>
  </r>
  <r>
    <x v="238"/>
    <x v="4"/>
    <x v="9"/>
    <x v="4"/>
    <x v="0"/>
  </r>
  <r>
    <x v="977"/>
    <x v="1"/>
    <x v="12"/>
    <x v="2"/>
    <x v="2"/>
  </r>
  <r>
    <x v="319"/>
    <x v="0"/>
    <x v="14"/>
    <x v="4"/>
    <x v="3"/>
  </r>
  <r>
    <x v="137"/>
    <x v="1"/>
    <x v="16"/>
    <x v="3"/>
    <x v="1"/>
  </r>
  <r>
    <x v="550"/>
    <x v="4"/>
    <x v="39"/>
    <x v="0"/>
    <x v="5"/>
  </r>
  <r>
    <x v="775"/>
    <x v="3"/>
    <x v="18"/>
    <x v="1"/>
    <x v="6"/>
  </r>
  <r>
    <x v="607"/>
    <x v="3"/>
    <x v="3"/>
    <x v="0"/>
    <x v="6"/>
  </r>
  <r>
    <x v="366"/>
    <x v="1"/>
    <x v="13"/>
    <x v="3"/>
    <x v="1"/>
  </r>
  <r>
    <x v="738"/>
    <x v="3"/>
    <x v="37"/>
    <x v="1"/>
    <x v="6"/>
  </r>
  <r>
    <x v="461"/>
    <x v="4"/>
    <x v="18"/>
    <x v="4"/>
    <x v="0"/>
  </r>
  <r>
    <x v="855"/>
    <x v="1"/>
    <x v="21"/>
    <x v="1"/>
    <x v="4"/>
  </r>
  <r>
    <x v="780"/>
    <x v="3"/>
    <x v="62"/>
    <x v="4"/>
    <x v="3"/>
  </r>
  <r>
    <x v="669"/>
    <x v="0"/>
    <x v="29"/>
    <x v="3"/>
    <x v="2"/>
  </r>
  <r>
    <x v="956"/>
    <x v="0"/>
    <x v="5"/>
    <x v="4"/>
    <x v="6"/>
  </r>
  <r>
    <x v="623"/>
    <x v="3"/>
    <x v="39"/>
    <x v="0"/>
    <x v="3"/>
  </r>
  <r>
    <x v="427"/>
    <x v="1"/>
    <x v="11"/>
    <x v="3"/>
    <x v="2"/>
  </r>
  <r>
    <x v="716"/>
    <x v="1"/>
    <x v="15"/>
    <x v="3"/>
    <x v="3"/>
  </r>
  <r>
    <x v="24"/>
    <x v="4"/>
    <x v="29"/>
    <x v="4"/>
    <x v="3"/>
  </r>
  <r>
    <x v="119"/>
    <x v="2"/>
    <x v="2"/>
    <x v="2"/>
    <x v="5"/>
  </r>
  <r>
    <x v="116"/>
    <x v="1"/>
    <x v="3"/>
    <x v="3"/>
    <x v="2"/>
  </r>
  <r>
    <x v="978"/>
    <x v="1"/>
    <x v="54"/>
    <x v="3"/>
    <x v="0"/>
  </r>
  <r>
    <x v="281"/>
    <x v="4"/>
    <x v="32"/>
    <x v="1"/>
    <x v="4"/>
  </r>
  <r>
    <x v="260"/>
    <x v="1"/>
    <x v="19"/>
    <x v="3"/>
    <x v="3"/>
  </r>
  <r>
    <x v="880"/>
    <x v="4"/>
    <x v="5"/>
    <x v="1"/>
    <x v="6"/>
  </r>
  <r>
    <x v="138"/>
    <x v="1"/>
    <x v="42"/>
    <x v="2"/>
    <x v="5"/>
  </r>
  <r>
    <x v="111"/>
    <x v="1"/>
    <x v="0"/>
    <x v="1"/>
    <x v="5"/>
  </r>
  <r>
    <x v="153"/>
    <x v="3"/>
    <x v="2"/>
    <x v="4"/>
    <x v="4"/>
  </r>
  <r>
    <x v="490"/>
    <x v="2"/>
    <x v="31"/>
    <x v="0"/>
    <x v="6"/>
  </r>
  <r>
    <x v="253"/>
    <x v="3"/>
    <x v="31"/>
    <x v="1"/>
    <x v="3"/>
  </r>
  <r>
    <x v="948"/>
    <x v="4"/>
    <x v="31"/>
    <x v="3"/>
    <x v="6"/>
  </r>
  <r>
    <x v="979"/>
    <x v="1"/>
    <x v="5"/>
    <x v="1"/>
    <x v="2"/>
  </r>
  <r>
    <x v="32"/>
    <x v="3"/>
    <x v="26"/>
    <x v="3"/>
    <x v="6"/>
  </r>
  <r>
    <x v="489"/>
    <x v="1"/>
    <x v="0"/>
    <x v="3"/>
    <x v="5"/>
  </r>
  <r>
    <x v="926"/>
    <x v="2"/>
    <x v="33"/>
    <x v="4"/>
    <x v="0"/>
  </r>
  <r>
    <x v="735"/>
    <x v="2"/>
    <x v="65"/>
    <x v="3"/>
    <x v="2"/>
  </r>
  <r>
    <x v="89"/>
    <x v="3"/>
    <x v="16"/>
    <x v="2"/>
    <x v="2"/>
  </r>
  <r>
    <x v="935"/>
    <x v="1"/>
    <x v="54"/>
    <x v="0"/>
    <x v="4"/>
  </r>
  <r>
    <x v="221"/>
    <x v="3"/>
    <x v="29"/>
    <x v="2"/>
    <x v="4"/>
  </r>
  <r>
    <x v="486"/>
    <x v="3"/>
    <x v="10"/>
    <x v="0"/>
    <x v="1"/>
  </r>
  <r>
    <x v="140"/>
    <x v="3"/>
    <x v="50"/>
    <x v="1"/>
    <x v="0"/>
  </r>
  <r>
    <x v="598"/>
    <x v="1"/>
    <x v="30"/>
    <x v="3"/>
    <x v="5"/>
  </r>
  <r>
    <x v="518"/>
    <x v="1"/>
    <x v="68"/>
    <x v="3"/>
    <x v="1"/>
  </r>
  <r>
    <x v="862"/>
    <x v="0"/>
    <x v="31"/>
    <x v="0"/>
    <x v="6"/>
  </r>
  <r>
    <x v="790"/>
    <x v="4"/>
    <x v="7"/>
    <x v="1"/>
    <x v="6"/>
  </r>
  <r>
    <x v="980"/>
    <x v="1"/>
    <x v="50"/>
    <x v="4"/>
    <x v="6"/>
  </r>
  <r>
    <x v="981"/>
    <x v="0"/>
    <x v="28"/>
    <x v="3"/>
    <x v="1"/>
  </r>
  <r>
    <x v="920"/>
    <x v="0"/>
    <x v="14"/>
    <x v="4"/>
    <x v="5"/>
  </r>
  <r>
    <x v="778"/>
    <x v="1"/>
    <x v="5"/>
    <x v="3"/>
    <x v="5"/>
  </r>
  <r>
    <x v="975"/>
    <x v="3"/>
    <x v="60"/>
    <x v="4"/>
    <x v="5"/>
  </r>
  <r>
    <x v="173"/>
    <x v="4"/>
    <x v="4"/>
    <x v="4"/>
    <x v="2"/>
  </r>
  <r>
    <x v="982"/>
    <x v="0"/>
    <x v="0"/>
    <x v="4"/>
    <x v="5"/>
  </r>
  <r>
    <x v="983"/>
    <x v="2"/>
    <x v="58"/>
    <x v="4"/>
    <x v="3"/>
  </r>
  <r>
    <x v="727"/>
    <x v="3"/>
    <x v="16"/>
    <x v="0"/>
    <x v="1"/>
  </r>
  <r>
    <x v="800"/>
    <x v="1"/>
    <x v="2"/>
    <x v="3"/>
    <x v="0"/>
  </r>
  <r>
    <x v="849"/>
    <x v="3"/>
    <x v="42"/>
    <x v="3"/>
    <x v="0"/>
  </r>
  <r>
    <x v="116"/>
    <x v="1"/>
    <x v="26"/>
    <x v="2"/>
    <x v="6"/>
  </r>
  <r>
    <x v="984"/>
    <x v="1"/>
    <x v="34"/>
    <x v="4"/>
    <x v="3"/>
  </r>
  <r>
    <x v="407"/>
    <x v="4"/>
    <x v="0"/>
    <x v="2"/>
    <x v="1"/>
  </r>
  <r>
    <x v="407"/>
    <x v="4"/>
    <x v="6"/>
    <x v="0"/>
    <x v="2"/>
  </r>
  <r>
    <x v="985"/>
    <x v="3"/>
    <x v="0"/>
    <x v="2"/>
    <x v="0"/>
  </r>
  <r>
    <x v="986"/>
    <x v="4"/>
    <x v="37"/>
    <x v="4"/>
    <x v="5"/>
  </r>
  <r>
    <x v="161"/>
    <x v="2"/>
    <x v="52"/>
    <x v="0"/>
    <x v="4"/>
  </r>
  <r>
    <x v="410"/>
    <x v="4"/>
    <x v="31"/>
    <x v="1"/>
    <x v="4"/>
  </r>
  <r>
    <x v="298"/>
    <x v="4"/>
    <x v="49"/>
    <x v="4"/>
    <x v="6"/>
  </r>
  <r>
    <x v="763"/>
    <x v="1"/>
    <x v="0"/>
    <x v="0"/>
    <x v="3"/>
  </r>
  <r>
    <x v="767"/>
    <x v="4"/>
    <x v="55"/>
    <x v="0"/>
    <x v="2"/>
  </r>
  <r>
    <x v="218"/>
    <x v="1"/>
    <x v="51"/>
    <x v="1"/>
    <x v="3"/>
  </r>
  <r>
    <x v="207"/>
    <x v="4"/>
    <x v="32"/>
    <x v="3"/>
    <x v="5"/>
  </r>
  <r>
    <x v="851"/>
    <x v="1"/>
    <x v="37"/>
    <x v="3"/>
    <x v="4"/>
  </r>
  <r>
    <x v="636"/>
    <x v="3"/>
    <x v="46"/>
    <x v="0"/>
    <x v="0"/>
  </r>
  <r>
    <x v="242"/>
    <x v="0"/>
    <x v="3"/>
    <x v="0"/>
    <x v="4"/>
  </r>
  <r>
    <x v="429"/>
    <x v="0"/>
    <x v="6"/>
    <x v="3"/>
    <x v="0"/>
  </r>
  <r>
    <x v="494"/>
    <x v="4"/>
    <x v="29"/>
    <x v="0"/>
    <x v="3"/>
  </r>
  <r>
    <x v="987"/>
    <x v="1"/>
    <x v="44"/>
    <x v="0"/>
    <x v="0"/>
  </r>
  <r>
    <x v="306"/>
    <x v="1"/>
    <x v="18"/>
    <x v="1"/>
    <x v="1"/>
  </r>
  <r>
    <x v="515"/>
    <x v="1"/>
    <x v="19"/>
    <x v="3"/>
    <x v="4"/>
  </r>
  <r>
    <x v="962"/>
    <x v="1"/>
    <x v="59"/>
    <x v="1"/>
    <x v="1"/>
  </r>
  <r>
    <x v="887"/>
    <x v="4"/>
    <x v="33"/>
    <x v="2"/>
    <x v="1"/>
  </r>
  <r>
    <x v="215"/>
    <x v="1"/>
    <x v="55"/>
    <x v="2"/>
    <x v="5"/>
  </r>
  <r>
    <x v="333"/>
    <x v="2"/>
    <x v="57"/>
    <x v="1"/>
    <x v="1"/>
  </r>
  <r>
    <x v="86"/>
    <x v="3"/>
    <x v="9"/>
    <x v="2"/>
    <x v="3"/>
  </r>
  <r>
    <x v="583"/>
    <x v="3"/>
    <x v="27"/>
    <x v="3"/>
    <x v="3"/>
  </r>
  <r>
    <x v="209"/>
    <x v="3"/>
    <x v="54"/>
    <x v="0"/>
    <x v="3"/>
  </r>
  <r>
    <x v="850"/>
    <x v="3"/>
    <x v="5"/>
    <x v="0"/>
    <x v="2"/>
  </r>
  <r>
    <x v="553"/>
    <x v="0"/>
    <x v="37"/>
    <x v="1"/>
    <x v="1"/>
  </r>
  <r>
    <x v="468"/>
    <x v="3"/>
    <x v="0"/>
    <x v="3"/>
    <x v="6"/>
  </r>
  <r>
    <x v="933"/>
    <x v="2"/>
    <x v="68"/>
    <x v="4"/>
    <x v="5"/>
  </r>
  <r>
    <x v="481"/>
    <x v="0"/>
    <x v="52"/>
    <x v="1"/>
    <x v="4"/>
  </r>
  <r>
    <x v="945"/>
    <x v="1"/>
    <x v="10"/>
    <x v="2"/>
    <x v="3"/>
  </r>
  <r>
    <x v="953"/>
    <x v="1"/>
    <x v="2"/>
    <x v="2"/>
    <x v="3"/>
  </r>
  <r>
    <x v="167"/>
    <x v="1"/>
    <x v="0"/>
    <x v="1"/>
    <x v="2"/>
  </r>
  <r>
    <x v="587"/>
    <x v="2"/>
    <x v="14"/>
    <x v="3"/>
    <x v="5"/>
  </r>
  <r>
    <x v="756"/>
    <x v="2"/>
    <x v="25"/>
    <x v="2"/>
    <x v="4"/>
  </r>
  <r>
    <x v="551"/>
    <x v="3"/>
    <x v="18"/>
    <x v="4"/>
    <x v="3"/>
  </r>
  <r>
    <x v="409"/>
    <x v="0"/>
    <x v="11"/>
    <x v="1"/>
    <x v="3"/>
  </r>
  <r>
    <x v="700"/>
    <x v="2"/>
    <x v="34"/>
    <x v="1"/>
    <x v="2"/>
  </r>
  <r>
    <x v="531"/>
    <x v="1"/>
    <x v="31"/>
    <x v="0"/>
    <x v="2"/>
  </r>
  <r>
    <x v="988"/>
    <x v="3"/>
    <x v="11"/>
    <x v="2"/>
    <x v="5"/>
  </r>
  <r>
    <x v="651"/>
    <x v="3"/>
    <x v="36"/>
    <x v="0"/>
    <x v="3"/>
  </r>
  <r>
    <x v="582"/>
    <x v="3"/>
    <x v="8"/>
    <x v="2"/>
    <x v="6"/>
  </r>
  <r>
    <x v="433"/>
    <x v="1"/>
    <x v="28"/>
    <x v="0"/>
    <x v="0"/>
  </r>
  <r>
    <x v="253"/>
    <x v="4"/>
    <x v="38"/>
    <x v="3"/>
    <x v="1"/>
  </r>
  <r>
    <x v="644"/>
    <x v="3"/>
    <x v="43"/>
    <x v="0"/>
    <x v="1"/>
  </r>
  <r>
    <x v="420"/>
    <x v="1"/>
    <x v="17"/>
    <x v="2"/>
    <x v="3"/>
  </r>
  <r>
    <x v="77"/>
    <x v="4"/>
    <x v="3"/>
    <x v="3"/>
    <x v="4"/>
  </r>
  <r>
    <x v="809"/>
    <x v="2"/>
    <x v="45"/>
    <x v="4"/>
    <x v="2"/>
  </r>
  <r>
    <x v="396"/>
    <x v="2"/>
    <x v="12"/>
    <x v="4"/>
    <x v="1"/>
  </r>
  <r>
    <x v="924"/>
    <x v="2"/>
    <x v="27"/>
    <x v="1"/>
    <x v="6"/>
  </r>
  <r>
    <x v="807"/>
    <x v="1"/>
    <x v="43"/>
    <x v="4"/>
    <x v="3"/>
  </r>
  <r>
    <x v="290"/>
    <x v="2"/>
    <x v="45"/>
    <x v="1"/>
    <x v="5"/>
  </r>
  <r>
    <x v="427"/>
    <x v="1"/>
    <x v="33"/>
    <x v="4"/>
    <x v="0"/>
  </r>
  <r>
    <x v="827"/>
    <x v="1"/>
    <x v="29"/>
    <x v="3"/>
    <x v="6"/>
  </r>
  <r>
    <x v="362"/>
    <x v="0"/>
    <x v="46"/>
    <x v="2"/>
    <x v="4"/>
  </r>
  <r>
    <x v="508"/>
    <x v="2"/>
    <x v="35"/>
    <x v="3"/>
    <x v="4"/>
  </r>
  <r>
    <x v="641"/>
    <x v="1"/>
    <x v="66"/>
    <x v="3"/>
    <x v="3"/>
  </r>
  <r>
    <x v="828"/>
    <x v="3"/>
    <x v="13"/>
    <x v="2"/>
    <x v="3"/>
  </r>
  <r>
    <x v="245"/>
    <x v="3"/>
    <x v="68"/>
    <x v="2"/>
    <x v="6"/>
  </r>
  <r>
    <x v="575"/>
    <x v="1"/>
    <x v="5"/>
    <x v="1"/>
    <x v="2"/>
  </r>
  <r>
    <x v="562"/>
    <x v="0"/>
    <x v="65"/>
    <x v="1"/>
    <x v="0"/>
  </r>
  <r>
    <x v="196"/>
    <x v="4"/>
    <x v="49"/>
    <x v="0"/>
    <x v="0"/>
  </r>
  <r>
    <x v="401"/>
    <x v="4"/>
    <x v="37"/>
    <x v="4"/>
    <x v="2"/>
  </r>
  <r>
    <x v="231"/>
    <x v="1"/>
    <x v="23"/>
    <x v="1"/>
    <x v="5"/>
  </r>
  <r>
    <x v="649"/>
    <x v="3"/>
    <x v="16"/>
    <x v="0"/>
    <x v="5"/>
  </r>
  <r>
    <x v="989"/>
    <x v="1"/>
    <x v="2"/>
    <x v="3"/>
    <x v="1"/>
  </r>
  <r>
    <x v="471"/>
    <x v="4"/>
    <x v="25"/>
    <x v="3"/>
    <x v="2"/>
  </r>
  <r>
    <x v="19"/>
    <x v="1"/>
    <x v="37"/>
    <x v="3"/>
    <x v="4"/>
  </r>
  <r>
    <x v="990"/>
    <x v="4"/>
    <x v="8"/>
    <x v="3"/>
    <x v="5"/>
  </r>
  <r>
    <x v="762"/>
    <x v="1"/>
    <x v="26"/>
    <x v="3"/>
    <x v="0"/>
  </r>
  <r>
    <x v="337"/>
    <x v="2"/>
    <x v="53"/>
    <x v="2"/>
    <x v="4"/>
  </r>
  <r>
    <x v="941"/>
    <x v="2"/>
    <x v="42"/>
    <x v="2"/>
    <x v="1"/>
  </r>
  <r>
    <x v="991"/>
    <x v="3"/>
    <x v="31"/>
    <x v="0"/>
    <x v="3"/>
  </r>
  <r>
    <x v="127"/>
    <x v="3"/>
    <x v="10"/>
    <x v="1"/>
    <x v="3"/>
  </r>
  <r>
    <x v="861"/>
    <x v="0"/>
    <x v="31"/>
    <x v="0"/>
    <x v="6"/>
  </r>
  <r>
    <x v="809"/>
    <x v="3"/>
    <x v="7"/>
    <x v="4"/>
    <x v="4"/>
  </r>
  <r>
    <x v="573"/>
    <x v="3"/>
    <x v="58"/>
    <x v="2"/>
    <x v="6"/>
  </r>
  <r>
    <x v="160"/>
    <x v="0"/>
    <x v="39"/>
    <x v="2"/>
    <x v="6"/>
  </r>
  <r>
    <x v="199"/>
    <x v="2"/>
    <x v="54"/>
    <x v="4"/>
    <x v="3"/>
  </r>
  <r>
    <x v="467"/>
    <x v="1"/>
    <x v="0"/>
    <x v="4"/>
    <x v="2"/>
  </r>
  <r>
    <x v="467"/>
    <x v="1"/>
    <x v="55"/>
    <x v="0"/>
    <x v="1"/>
  </r>
  <r>
    <x v="938"/>
    <x v="2"/>
    <x v="43"/>
    <x v="2"/>
    <x v="4"/>
  </r>
  <r>
    <x v="337"/>
    <x v="4"/>
    <x v="11"/>
    <x v="2"/>
    <x v="4"/>
  </r>
  <r>
    <x v="992"/>
    <x v="2"/>
    <x v="3"/>
    <x v="2"/>
    <x v="2"/>
  </r>
  <r>
    <x v="118"/>
    <x v="1"/>
    <x v="53"/>
    <x v="4"/>
    <x v="4"/>
  </r>
  <r>
    <x v="748"/>
    <x v="3"/>
    <x v="21"/>
    <x v="3"/>
    <x v="1"/>
  </r>
  <r>
    <x v="707"/>
    <x v="1"/>
    <x v="20"/>
    <x v="2"/>
    <x v="6"/>
  </r>
  <r>
    <x v="645"/>
    <x v="3"/>
    <x v="50"/>
    <x v="0"/>
    <x v="2"/>
  </r>
  <r>
    <x v="836"/>
    <x v="3"/>
    <x v="37"/>
    <x v="1"/>
    <x v="5"/>
  </r>
  <r>
    <x v="473"/>
    <x v="3"/>
    <x v="54"/>
    <x v="1"/>
    <x v="4"/>
  </r>
  <r>
    <x v="527"/>
    <x v="0"/>
    <x v="3"/>
    <x v="1"/>
    <x v="5"/>
  </r>
  <r>
    <x v="993"/>
    <x v="3"/>
    <x v="18"/>
    <x v="4"/>
    <x v="5"/>
  </r>
  <r>
    <x v="792"/>
    <x v="1"/>
    <x v="5"/>
    <x v="3"/>
    <x v="1"/>
  </r>
  <r>
    <x v="367"/>
    <x v="3"/>
    <x v="54"/>
    <x v="4"/>
    <x v="1"/>
  </r>
  <r>
    <x v="742"/>
    <x v="3"/>
    <x v="15"/>
    <x v="4"/>
    <x v="6"/>
  </r>
  <r>
    <x v="63"/>
    <x v="3"/>
    <x v="71"/>
    <x v="4"/>
    <x v="3"/>
  </r>
  <r>
    <x v="994"/>
    <x v="4"/>
    <x v="9"/>
    <x v="1"/>
    <x v="1"/>
  </r>
  <r>
    <x v="844"/>
    <x v="1"/>
    <x v="0"/>
    <x v="4"/>
    <x v="6"/>
  </r>
  <r>
    <x v="531"/>
    <x v="2"/>
    <x v="18"/>
    <x v="2"/>
    <x v="3"/>
  </r>
  <r>
    <x v="811"/>
    <x v="0"/>
    <x v="3"/>
    <x v="2"/>
    <x v="0"/>
  </r>
  <r>
    <x v="9"/>
    <x v="2"/>
    <x v="11"/>
    <x v="4"/>
    <x v="1"/>
  </r>
  <r>
    <x v="995"/>
    <x v="2"/>
    <x v="8"/>
    <x v="2"/>
    <x v="6"/>
  </r>
  <r>
    <x v="266"/>
    <x v="3"/>
    <x v="39"/>
    <x v="4"/>
    <x v="0"/>
  </r>
  <r>
    <x v="657"/>
    <x v="3"/>
    <x v="51"/>
    <x v="1"/>
    <x v="0"/>
  </r>
  <r>
    <x v="200"/>
    <x v="3"/>
    <x v="48"/>
    <x v="0"/>
    <x v="6"/>
  </r>
  <r>
    <x v="799"/>
    <x v="3"/>
    <x v="27"/>
    <x v="0"/>
    <x v="2"/>
  </r>
  <r>
    <x v="425"/>
    <x v="1"/>
    <x v="16"/>
    <x v="4"/>
    <x v="5"/>
  </r>
  <r>
    <x v="996"/>
    <x v="3"/>
    <x v="44"/>
    <x v="3"/>
    <x v="3"/>
  </r>
  <r>
    <x v="748"/>
    <x v="1"/>
    <x v="21"/>
    <x v="2"/>
    <x v="0"/>
  </r>
  <r>
    <x v="847"/>
    <x v="2"/>
    <x v="7"/>
    <x v="2"/>
    <x v="2"/>
  </r>
  <r>
    <x v="949"/>
    <x v="3"/>
    <x v="33"/>
    <x v="3"/>
    <x v="5"/>
  </r>
  <r>
    <x v="28"/>
    <x v="4"/>
    <x v="71"/>
    <x v="0"/>
    <x v="2"/>
  </r>
  <r>
    <x v="426"/>
    <x v="3"/>
    <x v="34"/>
    <x v="2"/>
    <x v="0"/>
  </r>
  <r>
    <x v="57"/>
    <x v="3"/>
    <x v="57"/>
    <x v="3"/>
    <x v="2"/>
  </r>
  <r>
    <x v="439"/>
    <x v="3"/>
    <x v="5"/>
    <x v="1"/>
    <x v="0"/>
  </r>
  <r>
    <x v="891"/>
    <x v="2"/>
    <x v="41"/>
    <x v="2"/>
    <x v="5"/>
  </r>
  <r>
    <x v="633"/>
    <x v="2"/>
    <x v="2"/>
    <x v="3"/>
    <x v="2"/>
  </r>
  <r>
    <x v="179"/>
    <x v="3"/>
    <x v="5"/>
    <x v="0"/>
    <x v="3"/>
  </r>
  <r>
    <x v="997"/>
    <x v="0"/>
    <x v="9"/>
    <x v="2"/>
    <x v="3"/>
  </r>
  <r>
    <x v="487"/>
    <x v="2"/>
    <x v="31"/>
    <x v="2"/>
    <x v="3"/>
  </r>
  <r>
    <x v="145"/>
    <x v="1"/>
    <x v="53"/>
    <x v="1"/>
    <x v="0"/>
  </r>
  <r>
    <x v="20"/>
    <x v="2"/>
    <x v="31"/>
    <x v="2"/>
    <x v="4"/>
  </r>
  <r>
    <x v="217"/>
    <x v="1"/>
    <x v="34"/>
    <x v="3"/>
    <x v="5"/>
  </r>
  <r>
    <x v="774"/>
    <x v="3"/>
    <x v="38"/>
    <x v="3"/>
    <x v="0"/>
  </r>
  <r>
    <x v="655"/>
    <x v="4"/>
    <x v="5"/>
    <x v="1"/>
    <x v="1"/>
  </r>
  <r>
    <x v="169"/>
    <x v="3"/>
    <x v="13"/>
    <x v="0"/>
    <x v="2"/>
  </r>
  <r>
    <x v="82"/>
    <x v="3"/>
    <x v="31"/>
    <x v="1"/>
    <x v="2"/>
  </r>
  <r>
    <x v="566"/>
    <x v="3"/>
    <x v="8"/>
    <x v="4"/>
    <x v="2"/>
  </r>
  <r>
    <x v="154"/>
    <x v="2"/>
    <x v="41"/>
    <x v="2"/>
    <x v="4"/>
  </r>
  <r>
    <x v="901"/>
    <x v="1"/>
    <x v="59"/>
    <x v="3"/>
    <x v="2"/>
  </r>
  <r>
    <x v="590"/>
    <x v="2"/>
    <x v="45"/>
    <x v="1"/>
    <x v="5"/>
  </r>
  <r>
    <x v="612"/>
    <x v="0"/>
    <x v="2"/>
    <x v="4"/>
    <x v="3"/>
  </r>
  <r>
    <x v="867"/>
    <x v="1"/>
    <x v="9"/>
    <x v="3"/>
    <x v="2"/>
  </r>
  <r>
    <x v="573"/>
    <x v="3"/>
    <x v="28"/>
    <x v="0"/>
    <x v="6"/>
  </r>
  <r>
    <x v="772"/>
    <x v="1"/>
    <x v="14"/>
    <x v="3"/>
    <x v="6"/>
  </r>
  <r>
    <x v="4"/>
    <x v="0"/>
    <x v="29"/>
    <x v="4"/>
    <x v="2"/>
  </r>
  <r>
    <x v="123"/>
    <x v="3"/>
    <x v="58"/>
    <x v="4"/>
    <x v="3"/>
  </r>
  <r>
    <x v="435"/>
    <x v="1"/>
    <x v="33"/>
    <x v="1"/>
    <x v="5"/>
  </r>
  <r>
    <x v="430"/>
    <x v="3"/>
    <x v="5"/>
    <x v="4"/>
    <x v="2"/>
  </r>
  <r>
    <x v="251"/>
    <x v="0"/>
    <x v="43"/>
    <x v="4"/>
    <x v="2"/>
  </r>
  <r>
    <x v="878"/>
    <x v="3"/>
    <x v="15"/>
    <x v="0"/>
    <x v="1"/>
  </r>
  <r>
    <x v="998"/>
    <x v="4"/>
    <x v="19"/>
    <x v="0"/>
    <x v="1"/>
  </r>
  <r>
    <x v="635"/>
    <x v="3"/>
    <x v="30"/>
    <x v="3"/>
    <x v="4"/>
  </r>
  <r>
    <x v="250"/>
    <x v="4"/>
    <x v="45"/>
    <x v="0"/>
    <x v="4"/>
  </r>
  <r>
    <x v="417"/>
    <x v="0"/>
    <x v="0"/>
    <x v="0"/>
    <x v="4"/>
  </r>
  <r>
    <x v="158"/>
    <x v="3"/>
    <x v="35"/>
    <x v="1"/>
    <x v="2"/>
  </r>
  <r>
    <x v="683"/>
    <x v="3"/>
    <x v="5"/>
    <x v="2"/>
    <x v="4"/>
  </r>
  <r>
    <x v="971"/>
    <x v="1"/>
    <x v="45"/>
    <x v="0"/>
    <x v="3"/>
  </r>
  <r>
    <x v="21"/>
    <x v="1"/>
    <x v="70"/>
    <x v="1"/>
    <x v="1"/>
  </r>
  <r>
    <x v="938"/>
    <x v="3"/>
    <x v="31"/>
    <x v="3"/>
    <x v="1"/>
  </r>
  <r>
    <x v="342"/>
    <x v="0"/>
    <x v="5"/>
    <x v="2"/>
    <x v="4"/>
  </r>
  <r>
    <x v="796"/>
    <x v="4"/>
    <x v="37"/>
    <x v="3"/>
    <x v="5"/>
  </r>
  <r>
    <x v="999"/>
    <x v="1"/>
    <x v="68"/>
    <x v="3"/>
    <x v="5"/>
  </r>
  <r>
    <x v="293"/>
    <x v="3"/>
    <x v="39"/>
    <x v="0"/>
    <x v="2"/>
  </r>
  <r>
    <x v="964"/>
    <x v="1"/>
    <x v="0"/>
    <x v="3"/>
    <x v="3"/>
  </r>
  <r>
    <x v="710"/>
    <x v="3"/>
    <x v="66"/>
    <x v="0"/>
    <x v="0"/>
  </r>
  <r>
    <x v="403"/>
    <x v="3"/>
    <x v="35"/>
    <x v="3"/>
    <x v="1"/>
  </r>
  <r>
    <x v="489"/>
    <x v="1"/>
    <x v="5"/>
    <x v="1"/>
    <x v="6"/>
  </r>
  <r>
    <x v="520"/>
    <x v="4"/>
    <x v="56"/>
    <x v="2"/>
    <x v="2"/>
  </r>
  <r>
    <x v="914"/>
    <x v="2"/>
    <x v="18"/>
    <x v="3"/>
    <x v="6"/>
  </r>
  <r>
    <x v="990"/>
    <x v="4"/>
    <x v="43"/>
    <x v="3"/>
    <x v="0"/>
  </r>
  <r>
    <x v="65"/>
    <x v="3"/>
    <x v="2"/>
    <x v="3"/>
    <x v="3"/>
  </r>
  <r>
    <x v="903"/>
    <x v="4"/>
    <x v="45"/>
    <x v="0"/>
    <x v="4"/>
  </r>
  <r>
    <x v="185"/>
    <x v="3"/>
    <x v="11"/>
    <x v="3"/>
    <x v="0"/>
  </r>
  <r>
    <x v="1000"/>
    <x v="2"/>
    <x v="18"/>
    <x v="4"/>
    <x v="5"/>
  </r>
  <r>
    <x v="779"/>
    <x v="0"/>
    <x v="0"/>
    <x v="3"/>
    <x v="6"/>
  </r>
  <r>
    <x v="398"/>
    <x v="1"/>
    <x v="21"/>
    <x v="3"/>
    <x v="6"/>
  </r>
  <r>
    <x v="582"/>
    <x v="3"/>
    <x v="47"/>
    <x v="1"/>
    <x v="3"/>
  </r>
  <r>
    <x v="46"/>
    <x v="0"/>
    <x v="18"/>
    <x v="3"/>
    <x v="2"/>
  </r>
  <r>
    <x v="259"/>
    <x v="1"/>
    <x v="6"/>
    <x v="4"/>
    <x v="0"/>
  </r>
  <r>
    <x v="405"/>
    <x v="4"/>
    <x v="23"/>
    <x v="4"/>
    <x v="0"/>
  </r>
  <r>
    <x v="1001"/>
    <x v="3"/>
    <x v="10"/>
    <x v="3"/>
    <x v="1"/>
  </r>
  <r>
    <x v="575"/>
    <x v="2"/>
    <x v="22"/>
    <x v="2"/>
    <x v="0"/>
  </r>
  <r>
    <x v="827"/>
    <x v="0"/>
    <x v="21"/>
    <x v="1"/>
    <x v="3"/>
  </r>
  <r>
    <x v="661"/>
    <x v="1"/>
    <x v="0"/>
    <x v="0"/>
    <x v="5"/>
  </r>
  <r>
    <x v="165"/>
    <x v="0"/>
    <x v="67"/>
    <x v="1"/>
    <x v="1"/>
  </r>
  <r>
    <x v="1002"/>
    <x v="3"/>
    <x v="31"/>
    <x v="1"/>
    <x v="4"/>
  </r>
  <r>
    <x v="405"/>
    <x v="3"/>
    <x v="59"/>
    <x v="4"/>
    <x v="6"/>
  </r>
  <r>
    <x v="137"/>
    <x v="0"/>
    <x v="0"/>
    <x v="0"/>
    <x v="5"/>
  </r>
  <r>
    <x v="621"/>
    <x v="1"/>
    <x v="6"/>
    <x v="2"/>
    <x v="6"/>
  </r>
  <r>
    <x v="812"/>
    <x v="1"/>
    <x v="18"/>
    <x v="1"/>
    <x v="3"/>
  </r>
  <r>
    <x v="432"/>
    <x v="0"/>
    <x v="30"/>
    <x v="1"/>
    <x v="5"/>
  </r>
  <r>
    <x v="436"/>
    <x v="0"/>
    <x v="2"/>
    <x v="4"/>
    <x v="5"/>
  </r>
  <r>
    <x v="53"/>
    <x v="0"/>
    <x v="34"/>
    <x v="2"/>
    <x v="6"/>
  </r>
  <r>
    <x v="553"/>
    <x v="1"/>
    <x v="55"/>
    <x v="3"/>
    <x v="0"/>
  </r>
  <r>
    <x v="477"/>
    <x v="0"/>
    <x v="18"/>
    <x v="4"/>
    <x v="1"/>
  </r>
  <r>
    <x v="415"/>
    <x v="2"/>
    <x v="68"/>
    <x v="4"/>
    <x v="4"/>
  </r>
  <r>
    <x v="538"/>
    <x v="1"/>
    <x v="17"/>
    <x v="0"/>
    <x v="1"/>
  </r>
  <r>
    <x v="273"/>
    <x v="0"/>
    <x v="7"/>
    <x v="1"/>
    <x v="0"/>
  </r>
  <r>
    <x v="298"/>
    <x v="1"/>
    <x v="56"/>
    <x v="2"/>
    <x v="4"/>
  </r>
  <r>
    <x v="677"/>
    <x v="3"/>
    <x v="14"/>
    <x v="4"/>
    <x v="4"/>
  </r>
  <r>
    <x v="19"/>
    <x v="4"/>
    <x v="18"/>
    <x v="4"/>
    <x v="1"/>
  </r>
  <r>
    <x v="577"/>
    <x v="3"/>
    <x v="12"/>
    <x v="3"/>
    <x v="0"/>
  </r>
  <r>
    <x v="13"/>
    <x v="3"/>
    <x v="14"/>
    <x v="2"/>
    <x v="3"/>
  </r>
  <r>
    <x v="509"/>
    <x v="4"/>
    <x v="3"/>
    <x v="1"/>
    <x v="5"/>
  </r>
  <r>
    <x v="180"/>
    <x v="2"/>
    <x v="18"/>
    <x v="2"/>
    <x v="1"/>
  </r>
  <r>
    <x v="292"/>
    <x v="3"/>
    <x v="60"/>
    <x v="2"/>
    <x v="3"/>
  </r>
  <r>
    <x v="1003"/>
    <x v="0"/>
    <x v="13"/>
    <x v="2"/>
    <x v="3"/>
  </r>
  <r>
    <x v="108"/>
    <x v="1"/>
    <x v="43"/>
    <x v="1"/>
    <x v="4"/>
  </r>
  <r>
    <x v="699"/>
    <x v="1"/>
    <x v="50"/>
    <x v="4"/>
    <x v="6"/>
  </r>
  <r>
    <x v="161"/>
    <x v="3"/>
    <x v="10"/>
    <x v="4"/>
    <x v="5"/>
  </r>
  <r>
    <x v="953"/>
    <x v="4"/>
    <x v="16"/>
    <x v="0"/>
    <x v="3"/>
  </r>
  <r>
    <x v="966"/>
    <x v="3"/>
    <x v="32"/>
    <x v="3"/>
    <x v="6"/>
  </r>
  <r>
    <x v="364"/>
    <x v="0"/>
    <x v="10"/>
    <x v="1"/>
    <x v="0"/>
  </r>
  <r>
    <x v="180"/>
    <x v="2"/>
    <x v="4"/>
    <x v="3"/>
    <x v="1"/>
  </r>
  <r>
    <x v="881"/>
    <x v="4"/>
    <x v="41"/>
    <x v="4"/>
    <x v="4"/>
  </r>
  <r>
    <x v="255"/>
    <x v="1"/>
    <x v="24"/>
    <x v="1"/>
    <x v="6"/>
  </r>
  <r>
    <x v="698"/>
    <x v="3"/>
    <x v="9"/>
    <x v="4"/>
    <x v="6"/>
  </r>
  <r>
    <x v="177"/>
    <x v="3"/>
    <x v="7"/>
    <x v="1"/>
    <x v="4"/>
  </r>
  <r>
    <x v="508"/>
    <x v="2"/>
    <x v="30"/>
    <x v="2"/>
    <x v="0"/>
  </r>
  <r>
    <x v="856"/>
    <x v="2"/>
    <x v="18"/>
    <x v="1"/>
    <x v="6"/>
  </r>
  <r>
    <x v="1004"/>
    <x v="3"/>
    <x v="50"/>
    <x v="3"/>
    <x v="6"/>
  </r>
  <r>
    <x v="399"/>
    <x v="1"/>
    <x v="23"/>
    <x v="4"/>
    <x v="3"/>
  </r>
  <r>
    <x v="382"/>
    <x v="2"/>
    <x v="45"/>
    <x v="4"/>
    <x v="6"/>
  </r>
  <r>
    <x v="507"/>
    <x v="0"/>
    <x v="31"/>
    <x v="0"/>
    <x v="4"/>
  </r>
  <r>
    <x v="61"/>
    <x v="1"/>
    <x v="5"/>
    <x v="2"/>
    <x v="2"/>
  </r>
  <r>
    <x v="86"/>
    <x v="2"/>
    <x v="45"/>
    <x v="4"/>
    <x v="3"/>
  </r>
  <r>
    <x v="701"/>
    <x v="0"/>
    <x v="11"/>
    <x v="1"/>
    <x v="4"/>
  </r>
  <r>
    <x v="32"/>
    <x v="2"/>
    <x v="66"/>
    <x v="3"/>
    <x v="4"/>
  </r>
  <r>
    <x v="968"/>
    <x v="1"/>
    <x v="58"/>
    <x v="3"/>
    <x v="4"/>
  </r>
  <r>
    <x v="573"/>
    <x v="4"/>
    <x v="5"/>
    <x v="3"/>
    <x v="1"/>
  </r>
  <r>
    <x v="949"/>
    <x v="1"/>
    <x v="33"/>
    <x v="0"/>
    <x v="2"/>
  </r>
  <r>
    <x v="274"/>
    <x v="4"/>
    <x v="31"/>
    <x v="2"/>
    <x v="1"/>
  </r>
  <r>
    <x v="899"/>
    <x v="0"/>
    <x v="65"/>
    <x v="2"/>
    <x v="0"/>
  </r>
  <r>
    <x v="169"/>
    <x v="0"/>
    <x v="57"/>
    <x v="0"/>
    <x v="3"/>
  </r>
  <r>
    <x v="509"/>
    <x v="0"/>
    <x v="14"/>
    <x v="1"/>
    <x v="6"/>
  </r>
  <r>
    <x v="933"/>
    <x v="0"/>
    <x v="14"/>
    <x v="1"/>
    <x v="6"/>
  </r>
  <r>
    <x v="884"/>
    <x v="4"/>
    <x v="2"/>
    <x v="1"/>
    <x v="0"/>
  </r>
  <r>
    <x v="977"/>
    <x v="4"/>
    <x v="19"/>
    <x v="4"/>
    <x v="5"/>
  </r>
  <r>
    <x v="834"/>
    <x v="3"/>
    <x v="2"/>
    <x v="0"/>
    <x v="4"/>
  </r>
  <r>
    <x v="869"/>
    <x v="1"/>
    <x v="21"/>
    <x v="2"/>
    <x v="1"/>
  </r>
  <r>
    <x v="115"/>
    <x v="4"/>
    <x v="5"/>
    <x v="1"/>
    <x v="0"/>
  </r>
  <r>
    <x v="639"/>
    <x v="0"/>
    <x v="55"/>
    <x v="3"/>
    <x v="4"/>
  </r>
  <r>
    <x v="477"/>
    <x v="0"/>
    <x v="18"/>
    <x v="2"/>
    <x v="0"/>
  </r>
  <r>
    <x v="1005"/>
    <x v="4"/>
    <x v="63"/>
    <x v="0"/>
    <x v="1"/>
  </r>
  <r>
    <x v="140"/>
    <x v="0"/>
    <x v="38"/>
    <x v="2"/>
    <x v="6"/>
  </r>
  <r>
    <x v="489"/>
    <x v="3"/>
    <x v="35"/>
    <x v="2"/>
    <x v="4"/>
  </r>
  <r>
    <x v="918"/>
    <x v="2"/>
    <x v="31"/>
    <x v="3"/>
    <x v="2"/>
  </r>
  <r>
    <x v="750"/>
    <x v="3"/>
    <x v="56"/>
    <x v="1"/>
    <x v="2"/>
  </r>
  <r>
    <x v="543"/>
    <x v="2"/>
    <x v="14"/>
    <x v="0"/>
    <x v="4"/>
  </r>
  <r>
    <x v="513"/>
    <x v="1"/>
    <x v="23"/>
    <x v="4"/>
    <x v="6"/>
  </r>
  <r>
    <x v="1006"/>
    <x v="2"/>
    <x v="49"/>
    <x v="3"/>
    <x v="6"/>
  </r>
  <r>
    <x v="93"/>
    <x v="3"/>
    <x v="41"/>
    <x v="3"/>
    <x v="0"/>
  </r>
  <r>
    <x v="16"/>
    <x v="3"/>
    <x v="5"/>
    <x v="1"/>
    <x v="5"/>
  </r>
  <r>
    <x v="447"/>
    <x v="3"/>
    <x v="24"/>
    <x v="4"/>
    <x v="0"/>
  </r>
  <r>
    <x v="225"/>
    <x v="3"/>
    <x v="14"/>
    <x v="2"/>
    <x v="4"/>
  </r>
  <r>
    <x v="417"/>
    <x v="3"/>
    <x v="67"/>
    <x v="3"/>
    <x v="5"/>
  </r>
  <r>
    <x v="1007"/>
    <x v="1"/>
    <x v="51"/>
    <x v="4"/>
    <x v="0"/>
  </r>
  <r>
    <x v="222"/>
    <x v="3"/>
    <x v="18"/>
    <x v="1"/>
    <x v="2"/>
  </r>
  <r>
    <x v="613"/>
    <x v="2"/>
    <x v="37"/>
    <x v="2"/>
    <x v="4"/>
  </r>
  <r>
    <x v="104"/>
    <x v="1"/>
    <x v="4"/>
    <x v="2"/>
    <x v="1"/>
  </r>
  <r>
    <x v="479"/>
    <x v="3"/>
    <x v="48"/>
    <x v="3"/>
    <x v="4"/>
  </r>
  <r>
    <x v="790"/>
    <x v="0"/>
    <x v="3"/>
    <x v="2"/>
    <x v="1"/>
  </r>
  <r>
    <x v="70"/>
    <x v="0"/>
    <x v="1"/>
    <x v="4"/>
    <x v="4"/>
  </r>
  <r>
    <x v="976"/>
    <x v="3"/>
    <x v="38"/>
    <x v="0"/>
    <x v="0"/>
  </r>
  <r>
    <x v="366"/>
    <x v="1"/>
    <x v="42"/>
    <x v="0"/>
    <x v="0"/>
  </r>
  <r>
    <x v="457"/>
    <x v="2"/>
    <x v="63"/>
    <x v="3"/>
    <x v="4"/>
  </r>
  <r>
    <x v="241"/>
    <x v="4"/>
    <x v="33"/>
    <x v="0"/>
    <x v="2"/>
  </r>
  <r>
    <x v="984"/>
    <x v="3"/>
    <x v="33"/>
    <x v="4"/>
    <x v="2"/>
  </r>
  <r>
    <x v="857"/>
    <x v="0"/>
    <x v="20"/>
    <x v="2"/>
    <x v="2"/>
  </r>
  <r>
    <x v="385"/>
    <x v="1"/>
    <x v="14"/>
    <x v="1"/>
    <x v="5"/>
  </r>
  <r>
    <x v="94"/>
    <x v="0"/>
    <x v="63"/>
    <x v="4"/>
    <x v="3"/>
  </r>
  <r>
    <x v="320"/>
    <x v="1"/>
    <x v="4"/>
    <x v="3"/>
    <x v="2"/>
  </r>
  <r>
    <x v="369"/>
    <x v="0"/>
    <x v="42"/>
    <x v="4"/>
    <x v="5"/>
  </r>
  <r>
    <x v="260"/>
    <x v="4"/>
    <x v="2"/>
    <x v="4"/>
    <x v="2"/>
  </r>
  <r>
    <x v="694"/>
    <x v="1"/>
    <x v="21"/>
    <x v="0"/>
    <x v="4"/>
  </r>
  <r>
    <x v="1008"/>
    <x v="4"/>
    <x v="33"/>
    <x v="1"/>
    <x v="0"/>
  </r>
  <r>
    <x v="251"/>
    <x v="0"/>
    <x v="37"/>
    <x v="2"/>
    <x v="5"/>
  </r>
  <r>
    <x v="394"/>
    <x v="4"/>
    <x v="64"/>
    <x v="4"/>
    <x v="5"/>
  </r>
  <r>
    <x v="889"/>
    <x v="1"/>
    <x v="59"/>
    <x v="1"/>
    <x v="3"/>
  </r>
  <r>
    <x v="969"/>
    <x v="1"/>
    <x v="57"/>
    <x v="1"/>
    <x v="4"/>
  </r>
  <r>
    <x v="386"/>
    <x v="1"/>
    <x v="45"/>
    <x v="0"/>
    <x v="4"/>
  </r>
  <r>
    <x v="375"/>
    <x v="2"/>
    <x v="46"/>
    <x v="1"/>
    <x v="1"/>
  </r>
  <r>
    <x v="427"/>
    <x v="3"/>
    <x v="36"/>
    <x v="1"/>
    <x v="6"/>
  </r>
  <r>
    <x v="360"/>
    <x v="1"/>
    <x v="47"/>
    <x v="2"/>
    <x v="6"/>
  </r>
  <r>
    <x v="310"/>
    <x v="1"/>
    <x v="10"/>
    <x v="0"/>
    <x v="1"/>
  </r>
  <r>
    <x v="662"/>
    <x v="4"/>
    <x v="5"/>
    <x v="3"/>
    <x v="5"/>
  </r>
  <r>
    <x v="850"/>
    <x v="3"/>
    <x v="60"/>
    <x v="1"/>
    <x v="0"/>
  </r>
  <r>
    <x v="635"/>
    <x v="3"/>
    <x v="10"/>
    <x v="2"/>
    <x v="2"/>
  </r>
  <r>
    <x v="1009"/>
    <x v="1"/>
    <x v="28"/>
    <x v="1"/>
    <x v="1"/>
  </r>
  <r>
    <x v="646"/>
    <x v="3"/>
    <x v="4"/>
    <x v="2"/>
    <x v="6"/>
  </r>
  <r>
    <x v="815"/>
    <x v="2"/>
    <x v="56"/>
    <x v="4"/>
    <x v="5"/>
  </r>
  <r>
    <x v="1010"/>
    <x v="4"/>
    <x v="27"/>
    <x v="2"/>
    <x v="4"/>
  </r>
  <r>
    <x v="1011"/>
    <x v="3"/>
    <x v="33"/>
    <x v="2"/>
    <x v="2"/>
  </r>
  <r>
    <x v="884"/>
    <x v="1"/>
    <x v="63"/>
    <x v="3"/>
    <x v="3"/>
  </r>
  <r>
    <x v="445"/>
    <x v="1"/>
    <x v="45"/>
    <x v="4"/>
    <x v="4"/>
  </r>
  <r>
    <x v="811"/>
    <x v="2"/>
    <x v="4"/>
    <x v="4"/>
    <x v="6"/>
  </r>
  <r>
    <x v="981"/>
    <x v="1"/>
    <x v="12"/>
    <x v="0"/>
    <x v="6"/>
  </r>
  <r>
    <x v="353"/>
    <x v="3"/>
    <x v="13"/>
    <x v="1"/>
    <x v="3"/>
  </r>
  <r>
    <x v="317"/>
    <x v="0"/>
    <x v="52"/>
    <x v="4"/>
    <x v="5"/>
  </r>
  <r>
    <x v="871"/>
    <x v="2"/>
    <x v="0"/>
    <x v="3"/>
    <x v="0"/>
  </r>
  <r>
    <x v="538"/>
    <x v="0"/>
    <x v="33"/>
    <x v="1"/>
    <x v="6"/>
  </r>
  <r>
    <x v="680"/>
    <x v="2"/>
    <x v="34"/>
    <x v="4"/>
    <x v="4"/>
  </r>
  <r>
    <x v="192"/>
    <x v="0"/>
    <x v="0"/>
    <x v="2"/>
    <x v="5"/>
  </r>
  <r>
    <x v="204"/>
    <x v="3"/>
    <x v="55"/>
    <x v="3"/>
    <x v="4"/>
  </r>
  <r>
    <x v="665"/>
    <x v="0"/>
    <x v="34"/>
    <x v="1"/>
    <x v="2"/>
  </r>
  <r>
    <x v="67"/>
    <x v="0"/>
    <x v="3"/>
    <x v="0"/>
    <x v="5"/>
  </r>
  <r>
    <x v="455"/>
    <x v="2"/>
    <x v="6"/>
    <x v="1"/>
    <x v="2"/>
  </r>
  <r>
    <x v="750"/>
    <x v="0"/>
    <x v="22"/>
    <x v="1"/>
    <x v="4"/>
  </r>
  <r>
    <x v="585"/>
    <x v="2"/>
    <x v="3"/>
    <x v="2"/>
    <x v="6"/>
  </r>
  <r>
    <x v="234"/>
    <x v="1"/>
    <x v="33"/>
    <x v="2"/>
    <x v="6"/>
  </r>
  <r>
    <x v="983"/>
    <x v="1"/>
    <x v="0"/>
    <x v="3"/>
    <x v="5"/>
  </r>
  <r>
    <x v="962"/>
    <x v="3"/>
    <x v="15"/>
    <x v="0"/>
    <x v="5"/>
  </r>
  <r>
    <x v="764"/>
    <x v="1"/>
    <x v="7"/>
    <x v="1"/>
    <x v="0"/>
  </r>
  <r>
    <x v="970"/>
    <x v="0"/>
    <x v="68"/>
    <x v="3"/>
    <x v="0"/>
  </r>
  <r>
    <x v="1012"/>
    <x v="1"/>
    <x v="53"/>
    <x v="4"/>
    <x v="3"/>
  </r>
  <r>
    <x v="1013"/>
    <x v="2"/>
    <x v="18"/>
    <x v="3"/>
    <x v="6"/>
  </r>
  <r>
    <x v="88"/>
    <x v="4"/>
    <x v="33"/>
    <x v="2"/>
    <x v="3"/>
  </r>
  <r>
    <x v="120"/>
    <x v="4"/>
    <x v="52"/>
    <x v="3"/>
    <x v="5"/>
  </r>
  <r>
    <x v="155"/>
    <x v="1"/>
    <x v="0"/>
    <x v="2"/>
    <x v="4"/>
  </r>
  <r>
    <x v="970"/>
    <x v="2"/>
    <x v="16"/>
    <x v="0"/>
    <x v="1"/>
  </r>
  <r>
    <x v="939"/>
    <x v="3"/>
    <x v="34"/>
    <x v="3"/>
    <x v="4"/>
  </r>
  <r>
    <x v="37"/>
    <x v="4"/>
    <x v="41"/>
    <x v="2"/>
    <x v="1"/>
  </r>
  <r>
    <x v="865"/>
    <x v="3"/>
    <x v="18"/>
    <x v="4"/>
    <x v="0"/>
  </r>
  <r>
    <x v="872"/>
    <x v="4"/>
    <x v="32"/>
    <x v="3"/>
    <x v="0"/>
  </r>
  <r>
    <x v="314"/>
    <x v="0"/>
    <x v="47"/>
    <x v="0"/>
    <x v="6"/>
  </r>
  <r>
    <x v="973"/>
    <x v="1"/>
    <x v="6"/>
    <x v="1"/>
    <x v="2"/>
  </r>
  <r>
    <x v="822"/>
    <x v="3"/>
    <x v="9"/>
    <x v="1"/>
    <x v="5"/>
  </r>
  <r>
    <x v="958"/>
    <x v="0"/>
    <x v="18"/>
    <x v="0"/>
    <x v="3"/>
  </r>
  <r>
    <x v="695"/>
    <x v="1"/>
    <x v="22"/>
    <x v="2"/>
    <x v="4"/>
  </r>
  <r>
    <x v="910"/>
    <x v="3"/>
    <x v="17"/>
    <x v="4"/>
    <x v="6"/>
  </r>
  <r>
    <x v="76"/>
    <x v="1"/>
    <x v="45"/>
    <x v="1"/>
    <x v="6"/>
  </r>
  <r>
    <x v="297"/>
    <x v="4"/>
    <x v="26"/>
    <x v="3"/>
    <x v="3"/>
  </r>
  <r>
    <x v="878"/>
    <x v="3"/>
    <x v="5"/>
    <x v="4"/>
    <x v="2"/>
  </r>
  <r>
    <x v="1002"/>
    <x v="1"/>
    <x v="58"/>
    <x v="0"/>
    <x v="4"/>
  </r>
  <r>
    <x v="108"/>
    <x v="1"/>
    <x v="18"/>
    <x v="1"/>
    <x v="5"/>
  </r>
  <r>
    <x v="471"/>
    <x v="2"/>
    <x v="25"/>
    <x v="1"/>
    <x v="2"/>
  </r>
  <r>
    <x v="727"/>
    <x v="3"/>
    <x v="3"/>
    <x v="1"/>
    <x v="2"/>
  </r>
  <r>
    <x v="41"/>
    <x v="3"/>
    <x v="46"/>
    <x v="4"/>
    <x v="1"/>
  </r>
  <r>
    <x v="749"/>
    <x v="1"/>
    <x v="5"/>
    <x v="4"/>
    <x v="0"/>
  </r>
  <r>
    <x v="595"/>
    <x v="1"/>
    <x v="60"/>
    <x v="4"/>
    <x v="4"/>
  </r>
  <r>
    <x v="943"/>
    <x v="2"/>
    <x v="68"/>
    <x v="3"/>
    <x v="6"/>
  </r>
  <r>
    <x v="294"/>
    <x v="3"/>
    <x v="7"/>
    <x v="0"/>
    <x v="1"/>
  </r>
  <r>
    <x v="933"/>
    <x v="1"/>
    <x v="68"/>
    <x v="0"/>
    <x v="5"/>
  </r>
  <r>
    <x v="361"/>
    <x v="2"/>
    <x v="53"/>
    <x v="3"/>
    <x v="5"/>
  </r>
  <r>
    <x v="131"/>
    <x v="3"/>
    <x v="26"/>
    <x v="0"/>
    <x v="4"/>
  </r>
  <r>
    <x v="459"/>
    <x v="4"/>
    <x v="13"/>
    <x v="0"/>
    <x v="4"/>
  </r>
  <r>
    <x v="299"/>
    <x v="1"/>
    <x v="37"/>
    <x v="2"/>
    <x v="0"/>
  </r>
  <r>
    <x v="963"/>
    <x v="1"/>
    <x v="18"/>
    <x v="1"/>
    <x v="3"/>
  </r>
  <r>
    <x v="341"/>
    <x v="3"/>
    <x v="18"/>
    <x v="0"/>
    <x v="0"/>
  </r>
  <r>
    <x v="742"/>
    <x v="3"/>
    <x v="10"/>
    <x v="4"/>
    <x v="5"/>
  </r>
  <r>
    <x v="59"/>
    <x v="0"/>
    <x v="33"/>
    <x v="2"/>
    <x v="3"/>
  </r>
  <r>
    <x v="1014"/>
    <x v="2"/>
    <x v="18"/>
    <x v="1"/>
    <x v="6"/>
  </r>
  <r>
    <x v="814"/>
    <x v="2"/>
    <x v="8"/>
    <x v="1"/>
    <x v="4"/>
  </r>
  <r>
    <x v="280"/>
    <x v="3"/>
    <x v="65"/>
    <x v="4"/>
    <x v="6"/>
  </r>
  <r>
    <x v="858"/>
    <x v="2"/>
    <x v="24"/>
    <x v="3"/>
    <x v="4"/>
  </r>
  <r>
    <x v="1015"/>
    <x v="0"/>
    <x v="49"/>
    <x v="1"/>
    <x v="4"/>
  </r>
  <r>
    <x v="450"/>
    <x v="4"/>
    <x v="31"/>
    <x v="1"/>
    <x v="5"/>
  </r>
  <r>
    <x v="405"/>
    <x v="4"/>
    <x v="0"/>
    <x v="1"/>
    <x v="5"/>
  </r>
  <r>
    <x v="116"/>
    <x v="4"/>
    <x v="55"/>
    <x v="2"/>
    <x v="3"/>
  </r>
  <r>
    <x v="406"/>
    <x v="3"/>
    <x v="44"/>
    <x v="1"/>
    <x v="0"/>
  </r>
  <r>
    <x v="742"/>
    <x v="3"/>
    <x v="42"/>
    <x v="3"/>
    <x v="1"/>
  </r>
  <r>
    <x v="756"/>
    <x v="3"/>
    <x v="33"/>
    <x v="2"/>
    <x v="4"/>
  </r>
  <r>
    <x v="186"/>
    <x v="3"/>
    <x v="39"/>
    <x v="2"/>
    <x v="4"/>
  </r>
  <r>
    <x v="1016"/>
    <x v="4"/>
    <x v="0"/>
    <x v="0"/>
    <x v="3"/>
  </r>
  <r>
    <x v="438"/>
    <x v="1"/>
    <x v="18"/>
    <x v="4"/>
    <x v="2"/>
  </r>
  <r>
    <x v="639"/>
    <x v="4"/>
    <x v="68"/>
    <x v="2"/>
    <x v="4"/>
  </r>
  <r>
    <x v="12"/>
    <x v="0"/>
    <x v="14"/>
    <x v="3"/>
    <x v="4"/>
  </r>
  <r>
    <x v="638"/>
    <x v="3"/>
    <x v="51"/>
    <x v="1"/>
    <x v="6"/>
  </r>
  <r>
    <x v="16"/>
    <x v="1"/>
    <x v="54"/>
    <x v="1"/>
    <x v="2"/>
  </r>
  <r>
    <x v="980"/>
    <x v="3"/>
    <x v="46"/>
    <x v="2"/>
    <x v="0"/>
  </r>
  <r>
    <x v="167"/>
    <x v="1"/>
    <x v="22"/>
    <x v="0"/>
    <x v="3"/>
  </r>
  <r>
    <x v="241"/>
    <x v="1"/>
    <x v="13"/>
    <x v="1"/>
    <x v="3"/>
  </r>
  <r>
    <x v="276"/>
    <x v="2"/>
    <x v="3"/>
    <x v="1"/>
    <x v="3"/>
  </r>
  <r>
    <x v="651"/>
    <x v="3"/>
    <x v="18"/>
    <x v="4"/>
    <x v="6"/>
  </r>
  <r>
    <x v="875"/>
    <x v="2"/>
    <x v="24"/>
    <x v="0"/>
    <x v="2"/>
  </r>
  <r>
    <x v="1017"/>
    <x v="3"/>
    <x v="3"/>
    <x v="0"/>
    <x v="4"/>
  </r>
  <r>
    <x v="68"/>
    <x v="3"/>
    <x v="9"/>
    <x v="2"/>
    <x v="3"/>
  </r>
  <r>
    <x v="432"/>
    <x v="1"/>
    <x v="53"/>
    <x v="1"/>
    <x v="6"/>
  </r>
  <r>
    <x v="162"/>
    <x v="0"/>
    <x v="1"/>
    <x v="0"/>
    <x v="2"/>
  </r>
  <r>
    <x v="82"/>
    <x v="3"/>
    <x v="2"/>
    <x v="3"/>
    <x v="2"/>
  </r>
  <r>
    <x v="684"/>
    <x v="3"/>
    <x v="66"/>
    <x v="2"/>
    <x v="1"/>
  </r>
  <r>
    <x v="730"/>
    <x v="1"/>
    <x v="58"/>
    <x v="2"/>
    <x v="6"/>
  </r>
  <r>
    <x v="905"/>
    <x v="3"/>
    <x v="17"/>
    <x v="2"/>
    <x v="4"/>
  </r>
  <r>
    <x v="340"/>
    <x v="3"/>
    <x v="53"/>
    <x v="2"/>
    <x v="4"/>
  </r>
  <r>
    <x v="388"/>
    <x v="1"/>
    <x v="14"/>
    <x v="3"/>
    <x v="5"/>
  </r>
  <r>
    <x v="551"/>
    <x v="1"/>
    <x v="41"/>
    <x v="2"/>
    <x v="4"/>
  </r>
  <r>
    <x v="800"/>
    <x v="2"/>
    <x v="7"/>
    <x v="2"/>
    <x v="0"/>
  </r>
  <r>
    <x v="193"/>
    <x v="4"/>
    <x v="58"/>
    <x v="4"/>
    <x v="4"/>
  </r>
  <r>
    <x v="917"/>
    <x v="1"/>
    <x v="30"/>
    <x v="0"/>
    <x v="1"/>
  </r>
  <r>
    <x v="336"/>
    <x v="3"/>
    <x v="11"/>
    <x v="2"/>
    <x v="0"/>
  </r>
  <r>
    <x v="1018"/>
    <x v="1"/>
    <x v="54"/>
    <x v="0"/>
    <x v="4"/>
  </r>
  <r>
    <x v="472"/>
    <x v="3"/>
    <x v="54"/>
    <x v="2"/>
    <x v="5"/>
  </r>
  <r>
    <x v="1019"/>
    <x v="4"/>
    <x v="0"/>
    <x v="2"/>
    <x v="2"/>
  </r>
  <r>
    <x v="567"/>
    <x v="2"/>
    <x v="45"/>
    <x v="3"/>
    <x v="5"/>
  </r>
  <r>
    <x v="608"/>
    <x v="2"/>
    <x v="4"/>
    <x v="0"/>
    <x v="6"/>
  </r>
  <r>
    <x v="549"/>
    <x v="4"/>
    <x v="42"/>
    <x v="1"/>
    <x v="4"/>
  </r>
  <r>
    <x v="700"/>
    <x v="0"/>
    <x v="65"/>
    <x v="3"/>
    <x v="2"/>
  </r>
  <r>
    <x v="785"/>
    <x v="1"/>
    <x v="2"/>
    <x v="0"/>
    <x v="3"/>
  </r>
  <r>
    <x v="569"/>
    <x v="0"/>
    <x v="16"/>
    <x v="3"/>
    <x v="3"/>
  </r>
  <r>
    <x v="146"/>
    <x v="3"/>
    <x v="31"/>
    <x v="1"/>
    <x v="4"/>
  </r>
  <r>
    <x v="147"/>
    <x v="4"/>
    <x v="2"/>
    <x v="1"/>
    <x v="2"/>
  </r>
  <r>
    <x v="550"/>
    <x v="3"/>
    <x v="23"/>
    <x v="0"/>
    <x v="0"/>
  </r>
  <r>
    <x v="407"/>
    <x v="2"/>
    <x v="25"/>
    <x v="4"/>
    <x v="4"/>
  </r>
  <r>
    <x v="612"/>
    <x v="4"/>
    <x v="14"/>
    <x v="1"/>
    <x v="5"/>
  </r>
  <r>
    <x v="479"/>
    <x v="1"/>
    <x v="0"/>
    <x v="4"/>
    <x v="5"/>
  </r>
  <r>
    <x v="364"/>
    <x v="1"/>
    <x v="18"/>
    <x v="1"/>
    <x v="0"/>
  </r>
  <r>
    <x v="325"/>
    <x v="0"/>
    <x v="3"/>
    <x v="2"/>
    <x v="1"/>
  </r>
  <r>
    <x v="382"/>
    <x v="1"/>
    <x v="48"/>
    <x v="3"/>
    <x v="5"/>
  </r>
  <r>
    <x v="617"/>
    <x v="0"/>
    <x v="60"/>
    <x v="2"/>
    <x v="6"/>
  </r>
  <r>
    <x v="638"/>
    <x v="3"/>
    <x v="14"/>
    <x v="1"/>
    <x v="1"/>
  </r>
  <r>
    <x v="776"/>
    <x v="1"/>
    <x v="71"/>
    <x v="0"/>
    <x v="5"/>
  </r>
  <r>
    <x v="130"/>
    <x v="3"/>
    <x v="26"/>
    <x v="3"/>
    <x v="3"/>
  </r>
  <r>
    <x v="468"/>
    <x v="3"/>
    <x v="7"/>
    <x v="0"/>
    <x v="6"/>
  </r>
  <r>
    <x v="416"/>
    <x v="3"/>
    <x v="31"/>
    <x v="0"/>
    <x v="4"/>
  </r>
  <r>
    <x v="1005"/>
    <x v="4"/>
    <x v="54"/>
    <x v="3"/>
    <x v="2"/>
  </r>
  <r>
    <x v="762"/>
    <x v="1"/>
    <x v="13"/>
    <x v="3"/>
    <x v="2"/>
  </r>
  <r>
    <x v="240"/>
    <x v="1"/>
    <x v="8"/>
    <x v="3"/>
    <x v="0"/>
  </r>
  <r>
    <x v="833"/>
    <x v="3"/>
    <x v="0"/>
    <x v="2"/>
    <x v="4"/>
  </r>
  <r>
    <x v="427"/>
    <x v="1"/>
    <x v="35"/>
    <x v="4"/>
    <x v="1"/>
  </r>
  <r>
    <x v="211"/>
    <x v="2"/>
    <x v="67"/>
    <x v="0"/>
    <x v="2"/>
  </r>
  <r>
    <x v="54"/>
    <x v="1"/>
    <x v="47"/>
    <x v="2"/>
    <x v="6"/>
  </r>
  <r>
    <x v="268"/>
    <x v="1"/>
    <x v="70"/>
    <x v="3"/>
    <x v="5"/>
  </r>
  <r>
    <x v="65"/>
    <x v="0"/>
    <x v="46"/>
    <x v="2"/>
    <x v="1"/>
  </r>
  <r>
    <x v="398"/>
    <x v="0"/>
    <x v="37"/>
    <x v="2"/>
    <x v="4"/>
  </r>
  <r>
    <x v="711"/>
    <x v="4"/>
    <x v="32"/>
    <x v="3"/>
    <x v="1"/>
  </r>
  <r>
    <x v="26"/>
    <x v="1"/>
    <x v="14"/>
    <x v="0"/>
    <x v="4"/>
  </r>
  <r>
    <x v="339"/>
    <x v="3"/>
    <x v="50"/>
    <x v="4"/>
    <x v="0"/>
  </r>
  <r>
    <x v="253"/>
    <x v="1"/>
    <x v="1"/>
    <x v="2"/>
    <x v="4"/>
  </r>
  <r>
    <x v="31"/>
    <x v="0"/>
    <x v="42"/>
    <x v="3"/>
    <x v="0"/>
  </r>
  <r>
    <x v="213"/>
    <x v="3"/>
    <x v="15"/>
    <x v="3"/>
    <x v="3"/>
  </r>
  <r>
    <x v="67"/>
    <x v="3"/>
    <x v="5"/>
    <x v="1"/>
    <x v="3"/>
  </r>
  <r>
    <x v="410"/>
    <x v="2"/>
    <x v="6"/>
    <x v="2"/>
    <x v="4"/>
  </r>
  <r>
    <x v="183"/>
    <x v="0"/>
    <x v="32"/>
    <x v="1"/>
    <x v="6"/>
  </r>
  <r>
    <x v="627"/>
    <x v="2"/>
    <x v="41"/>
    <x v="3"/>
    <x v="6"/>
  </r>
  <r>
    <x v="526"/>
    <x v="1"/>
    <x v="67"/>
    <x v="1"/>
    <x v="1"/>
  </r>
  <r>
    <x v="244"/>
    <x v="2"/>
    <x v="33"/>
    <x v="1"/>
    <x v="1"/>
  </r>
  <r>
    <x v="5"/>
    <x v="3"/>
    <x v="51"/>
    <x v="0"/>
    <x v="5"/>
  </r>
  <r>
    <x v="958"/>
    <x v="1"/>
    <x v="41"/>
    <x v="3"/>
    <x v="3"/>
  </r>
  <r>
    <x v="994"/>
    <x v="2"/>
    <x v="26"/>
    <x v="3"/>
    <x v="3"/>
  </r>
  <r>
    <x v="905"/>
    <x v="1"/>
    <x v="45"/>
    <x v="2"/>
    <x v="5"/>
  </r>
  <r>
    <x v="957"/>
    <x v="3"/>
    <x v="5"/>
    <x v="1"/>
    <x v="5"/>
  </r>
  <r>
    <x v="224"/>
    <x v="2"/>
    <x v="0"/>
    <x v="0"/>
    <x v="2"/>
  </r>
  <r>
    <x v="876"/>
    <x v="2"/>
    <x v="7"/>
    <x v="1"/>
    <x v="6"/>
  </r>
  <r>
    <x v="351"/>
    <x v="1"/>
    <x v="13"/>
    <x v="2"/>
    <x v="2"/>
  </r>
  <r>
    <x v="955"/>
    <x v="1"/>
    <x v="9"/>
    <x v="0"/>
    <x v="6"/>
  </r>
  <r>
    <x v="1020"/>
    <x v="0"/>
    <x v="45"/>
    <x v="2"/>
    <x v="5"/>
  </r>
  <r>
    <x v="1021"/>
    <x v="1"/>
    <x v="65"/>
    <x v="0"/>
    <x v="1"/>
  </r>
  <r>
    <x v="699"/>
    <x v="3"/>
    <x v="2"/>
    <x v="3"/>
    <x v="5"/>
  </r>
  <r>
    <x v="680"/>
    <x v="0"/>
    <x v="15"/>
    <x v="2"/>
    <x v="3"/>
  </r>
  <r>
    <x v="321"/>
    <x v="0"/>
    <x v="71"/>
    <x v="0"/>
    <x v="1"/>
  </r>
  <r>
    <x v="971"/>
    <x v="3"/>
    <x v="62"/>
    <x v="2"/>
    <x v="0"/>
  </r>
  <r>
    <x v="564"/>
    <x v="0"/>
    <x v="45"/>
    <x v="2"/>
    <x v="0"/>
  </r>
  <r>
    <x v="239"/>
    <x v="3"/>
    <x v="5"/>
    <x v="4"/>
    <x v="2"/>
  </r>
  <r>
    <x v="23"/>
    <x v="3"/>
    <x v="67"/>
    <x v="1"/>
    <x v="2"/>
  </r>
  <r>
    <x v="1022"/>
    <x v="2"/>
    <x v="26"/>
    <x v="2"/>
    <x v="0"/>
  </r>
  <r>
    <x v="519"/>
    <x v="3"/>
    <x v="8"/>
    <x v="0"/>
    <x v="1"/>
  </r>
  <r>
    <x v="684"/>
    <x v="1"/>
    <x v="43"/>
    <x v="2"/>
    <x v="3"/>
  </r>
  <r>
    <x v="67"/>
    <x v="3"/>
    <x v="15"/>
    <x v="4"/>
    <x v="6"/>
  </r>
  <r>
    <x v="479"/>
    <x v="3"/>
    <x v="14"/>
    <x v="4"/>
    <x v="1"/>
  </r>
  <r>
    <x v="637"/>
    <x v="2"/>
    <x v="70"/>
    <x v="3"/>
    <x v="5"/>
  </r>
  <r>
    <x v="680"/>
    <x v="3"/>
    <x v="45"/>
    <x v="3"/>
    <x v="5"/>
  </r>
  <r>
    <x v="1023"/>
    <x v="0"/>
    <x v="33"/>
    <x v="0"/>
    <x v="6"/>
  </r>
  <r>
    <x v="484"/>
    <x v="1"/>
    <x v="34"/>
    <x v="3"/>
    <x v="6"/>
  </r>
  <r>
    <x v="937"/>
    <x v="3"/>
    <x v="5"/>
    <x v="2"/>
    <x v="4"/>
  </r>
  <r>
    <x v="1024"/>
    <x v="3"/>
    <x v="51"/>
    <x v="2"/>
    <x v="3"/>
  </r>
  <r>
    <x v="198"/>
    <x v="0"/>
    <x v="2"/>
    <x v="1"/>
    <x v="3"/>
  </r>
  <r>
    <x v="435"/>
    <x v="1"/>
    <x v="21"/>
    <x v="0"/>
    <x v="0"/>
  </r>
  <r>
    <x v="707"/>
    <x v="1"/>
    <x v="16"/>
    <x v="0"/>
    <x v="5"/>
  </r>
  <r>
    <x v="957"/>
    <x v="3"/>
    <x v="2"/>
    <x v="3"/>
    <x v="6"/>
  </r>
  <r>
    <x v="121"/>
    <x v="3"/>
    <x v="18"/>
    <x v="3"/>
    <x v="1"/>
  </r>
  <r>
    <x v="828"/>
    <x v="1"/>
    <x v="64"/>
    <x v="4"/>
    <x v="0"/>
  </r>
  <r>
    <x v="796"/>
    <x v="2"/>
    <x v="28"/>
    <x v="1"/>
    <x v="1"/>
  </r>
  <r>
    <x v="256"/>
    <x v="3"/>
    <x v="64"/>
    <x v="4"/>
    <x v="6"/>
  </r>
  <r>
    <x v="148"/>
    <x v="3"/>
    <x v="33"/>
    <x v="4"/>
    <x v="0"/>
  </r>
  <r>
    <x v="718"/>
    <x v="1"/>
    <x v="0"/>
    <x v="4"/>
    <x v="5"/>
  </r>
  <r>
    <x v="924"/>
    <x v="3"/>
    <x v="28"/>
    <x v="1"/>
    <x v="4"/>
  </r>
  <r>
    <x v="758"/>
    <x v="3"/>
    <x v="6"/>
    <x v="1"/>
    <x v="3"/>
  </r>
  <r>
    <x v="488"/>
    <x v="1"/>
    <x v="23"/>
    <x v="2"/>
    <x v="4"/>
  </r>
  <r>
    <x v="209"/>
    <x v="3"/>
    <x v="3"/>
    <x v="1"/>
    <x v="5"/>
  </r>
  <r>
    <x v="579"/>
    <x v="2"/>
    <x v="47"/>
    <x v="1"/>
    <x v="2"/>
  </r>
  <r>
    <x v="855"/>
    <x v="2"/>
    <x v="33"/>
    <x v="0"/>
    <x v="2"/>
  </r>
  <r>
    <x v="484"/>
    <x v="3"/>
    <x v="14"/>
    <x v="2"/>
    <x v="3"/>
  </r>
  <r>
    <x v="293"/>
    <x v="4"/>
    <x v="55"/>
    <x v="0"/>
    <x v="5"/>
  </r>
  <r>
    <x v="175"/>
    <x v="3"/>
    <x v="4"/>
    <x v="0"/>
    <x v="4"/>
  </r>
  <r>
    <x v="754"/>
    <x v="4"/>
    <x v="70"/>
    <x v="1"/>
    <x v="0"/>
  </r>
  <r>
    <x v="563"/>
    <x v="1"/>
    <x v="64"/>
    <x v="2"/>
    <x v="4"/>
  </r>
  <r>
    <x v="1025"/>
    <x v="2"/>
    <x v="46"/>
    <x v="2"/>
    <x v="3"/>
  </r>
  <r>
    <x v="589"/>
    <x v="2"/>
    <x v="2"/>
    <x v="1"/>
    <x v="2"/>
  </r>
  <r>
    <x v="896"/>
    <x v="4"/>
    <x v="24"/>
    <x v="1"/>
    <x v="5"/>
  </r>
  <r>
    <x v="827"/>
    <x v="1"/>
    <x v="24"/>
    <x v="4"/>
    <x v="2"/>
  </r>
  <r>
    <x v="29"/>
    <x v="2"/>
    <x v="69"/>
    <x v="0"/>
    <x v="2"/>
  </r>
  <r>
    <x v="257"/>
    <x v="0"/>
    <x v="9"/>
    <x v="1"/>
    <x v="6"/>
  </r>
  <r>
    <x v="809"/>
    <x v="3"/>
    <x v="19"/>
    <x v="1"/>
    <x v="0"/>
  </r>
  <r>
    <x v="186"/>
    <x v="3"/>
    <x v="70"/>
    <x v="1"/>
    <x v="1"/>
  </r>
  <r>
    <x v="1"/>
    <x v="3"/>
    <x v="68"/>
    <x v="0"/>
    <x v="3"/>
  </r>
  <r>
    <x v="1026"/>
    <x v="0"/>
    <x v="65"/>
    <x v="0"/>
    <x v="6"/>
  </r>
  <r>
    <x v="876"/>
    <x v="2"/>
    <x v="12"/>
    <x v="0"/>
    <x v="4"/>
  </r>
  <r>
    <x v="1027"/>
    <x v="0"/>
    <x v="0"/>
    <x v="3"/>
    <x v="6"/>
  </r>
  <r>
    <x v="332"/>
    <x v="2"/>
    <x v="14"/>
    <x v="3"/>
    <x v="2"/>
  </r>
  <r>
    <x v="806"/>
    <x v="1"/>
    <x v="47"/>
    <x v="3"/>
    <x v="3"/>
  </r>
  <r>
    <x v="717"/>
    <x v="4"/>
    <x v="5"/>
    <x v="4"/>
    <x v="2"/>
  </r>
  <r>
    <x v="833"/>
    <x v="1"/>
    <x v="0"/>
    <x v="2"/>
    <x v="1"/>
  </r>
  <r>
    <x v="50"/>
    <x v="0"/>
    <x v="46"/>
    <x v="0"/>
    <x v="5"/>
  </r>
  <r>
    <x v="362"/>
    <x v="0"/>
    <x v="7"/>
    <x v="3"/>
    <x v="3"/>
  </r>
  <r>
    <x v="294"/>
    <x v="1"/>
    <x v="32"/>
    <x v="1"/>
    <x v="5"/>
  </r>
  <r>
    <x v="217"/>
    <x v="2"/>
    <x v="43"/>
    <x v="1"/>
    <x v="5"/>
  </r>
  <r>
    <x v="985"/>
    <x v="3"/>
    <x v="1"/>
    <x v="2"/>
    <x v="0"/>
  </r>
  <r>
    <x v="312"/>
    <x v="4"/>
    <x v="13"/>
    <x v="1"/>
    <x v="1"/>
  </r>
  <r>
    <x v="510"/>
    <x v="3"/>
    <x v="66"/>
    <x v="2"/>
    <x v="5"/>
  </r>
  <r>
    <x v="70"/>
    <x v="4"/>
    <x v="38"/>
    <x v="4"/>
    <x v="1"/>
  </r>
  <r>
    <x v="767"/>
    <x v="1"/>
    <x v="11"/>
    <x v="1"/>
    <x v="0"/>
  </r>
  <r>
    <x v="1028"/>
    <x v="3"/>
    <x v="16"/>
    <x v="3"/>
    <x v="3"/>
  </r>
  <r>
    <x v="1008"/>
    <x v="1"/>
    <x v="2"/>
    <x v="4"/>
    <x v="2"/>
  </r>
  <r>
    <x v="795"/>
    <x v="1"/>
    <x v="56"/>
    <x v="0"/>
    <x v="5"/>
  </r>
  <r>
    <x v="659"/>
    <x v="2"/>
    <x v="53"/>
    <x v="0"/>
    <x v="3"/>
  </r>
  <r>
    <x v="595"/>
    <x v="2"/>
    <x v="67"/>
    <x v="0"/>
    <x v="1"/>
  </r>
  <r>
    <x v="783"/>
    <x v="0"/>
    <x v="48"/>
    <x v="2"/>
    <x v="3"/>
  </r>
  <r>
    <x v="299"/>
    <x v="3"/>
    <x v="53"/>
    <x v="1"/>
    <x v="4"/>
  </r>
  <r>
    <x v="321"/>
    <x v="4"/>
    <x v="25"/>
    <x v="4"/>
    <x v="6"/>
  </r>
  <r>
    <x v="39"/>
    <x v="3"/>
    <x v="7"/>
    <x v="0"/>
    <x v="2"/>
  </r>
  <r>
    <x v="178"/>
    <x v="3"/>
    <x v="18"/>
    <x v="0"/>
    <x v="2"/>
  </r>
  <r>
    <x v="41"/>
    <x v="3"/>
    <x v="0"/>
    <x v="0"/>
    <x v="5"/>
  </r>
  <r>
    <x v="859"/>
    <x v="0"/>
    <x v="71"/>
    <x v="1"/>
    <x v="3"/>
  </r>
  <r>
    <x v="694"/>
    <x v="3"/>
    <x v="33"/>
    <x v="0"/>
    <x v="1"/>
  </r>
  <r>
    <x v="975"/>
    <x v="1"/>
    <x v="34"/>
    <x v="0"/>
    <x v="0"/>
  </r>
  <r>
    <x v="799"/>
    <x v="4"/>
    <x v="24"/>
    <x v="1"/>
    <x v="0"/>
  </r>
  <r>
    <x v="447"/>
    <x v="3"/>
    <x v="42"/>
    <x v="0"/>
    <x v="1"/>
  </r>
  <r>
    <x v="900"/>
    <x v="1"/>
    <x v="3"/>
    <x v="2"/>
    <x v="3"/>
  </r>
  <r>
    <x v="491"/>
    <x v="3"/>
    <x v="17"/>
    <x v="3"/>
    <x v="2"/>
  </r>
  <r>
    <x v="58"/>
    <x v="4"/>
    <x v="47"/>
    <x v="4"/>
    <x v="2"/>
  </r>
  <r>
    <x v="418"/>
    <x v="1"/>
    <x v="18"/>
    <x v="2"/>
    <x v="6"/>
  </r>
  <r>
    <x v="545"/>
    <x v="1"/>
    <x v="14"/>
    <x v="4"/>
    <x v="0"/>
  </r>
  <r>
    <x v="994"/>
    <x v="3"/>
    <x v="10"/>
    <x v="2"/>
    <x v="3"/>
  </r>
  <r>
    <x v="307"/>
    <x v="2"/>
    <x v="70"/>
    <x v="2"/>
    <x v="3"/>
  </r>
  <r>
    <x v="593"/>
    <x v="3"/>
    <x v="71"/>
    <x v="3"/>
    <x v="4"/>
  </r>
  <r>
    <x v="1029"/>
    <x v="1"/>
    <x v="21"/>
    <x v="3"/>
    <x v="4"/>
  </r>
  <r>
    <x v="574"/>
    <x v="1"/>
    <x v="13"/>
    <x v="4"/>
    <x v="2"/>
  </r>
  <r>
    <x v="628"/>
    <x v="0"/>
    <x v="53"/>
    <x v="0"/>
    <x v="4"/>
  </r>
  <r>
    <x v="817"/>
    <x v="1"/>
    <x v="5"/>
    <x v="4"/>
    <x v="5"/>
  </r>
  <r>
    <x v="67"/>
    <x v="0"/>
    <x v="48"/>
    <x v="4"/>
    <x v="6"/>
  </r>
  <r>
    <x v="886"/>
    <x v="4"/>
    <x v="45"/>
    <x v="0"/>
    <x v="5"/>
  </r>
  <r>
    <x v="490"/>
    <x v="0"/>
    <x v="6"/>
    <x v="1"/>
    <x v="4"/>
  </r>
  <r>
    <x v="978"/>
    <x v="1"/>
    <x v="57"/>
    <x v="1"/>
    <x v="4"/>
  </r>
  <r>
    <x v="310"/>
    <x v="3"/>
    <x v="33"/>
    <x v="2"/>
    <x v="1"/>
  </r>
  <r>
    <x v="763"/>
    <x v="4"/>
    <x v="6"/>
    <x v="4"/>
    <x v="3"/>
  </r>
  <r>
    <x v="583"/>
    <x v="2"/>
    <x v="2"/>
    <x v="0"/>
    <x v="3"/>
  </r>
  <r>
    <x v="718"/>
    <x v="0"/>
    <x v="0"/>
    <x v="0"/>
    <x v="0"/>
  </r>
  <r>
    <x v="347"/>
    <x v="3"/>
    <x v="5"/>
    <x v="1"/>
    <x v="6"/>
  </r>
  <r>
    <x v="471"/>
    <x v="1"/>
    <x v="11"/>
    <x v="4"/>
    <x v="2"/>
  </r>
  <r>
    <x v="553"/>
    <x v="2"/>
    <x v="2"/>
    <x v="0"/>
    <x v="4"/>
  </r>
  <r>
    <x v="677"/>
    <x v="1"/>
    <x v="24"/>
    <x v="4"/>
    <x v="5"/>
  </r>
  <r>
    <x v="434"/>
    <x v="2"/>
    <x v="5"/>
    <x v="3"/>
    <x v="5"/>
  </r>
  <r>
    <x v="550"/>
    <x v="0"/>
    <x v="68"/>
    <x v="4"/>
    <x v="4"/>
  </r>
  <r>
    <x v="65"/>
    <x v="1"/>
    <x v="55"/>
    <x v="3"/>
    <x v="6"/>
  </r>
  <r>
    <x v="83"/>
    <x v="3"/>
    <x v="38"/>
    <x v="1"/>
    <x v="4"/>
  </r>
  <r>
    <x v="665"/>
    <x v="2"/>
    <x v="19"/>
    <x v="0"/>
    <x v="4"/>
  </r>
  <r>
    <x v="1019"/>
    <x v="0"/>
    <x v="63"/>
    <x v="3"/>
    <x v="3"/>
  </r>
  <r>
    <x v="952"/>
    <x v="4"/>
    <x v="21"/>
    <x v="2"/>
    <x v="4"/>
  </r>
  <r>
    <x v="285"/>
    <x v="3"/>
    <x v="18"/>
    <x v="1"/>
    <x v="0"/>
  </r>
  <r>
    <x v="11"/>
    <x v="1"/>
    <x v="19"/>
    <x v="0"/>
    <x v="2"/>
  </r>
  <r>
    <x v="199"/>
    <x v="0"/>
    <x v="3"/>
    <x v="0"/>
    <x v="4"/>
  </r>
  <r>
    <x v="382"/>
    <x v="2"/>
    <x v="39"/>
    <x v="3"/>
    <x v="1"/>
  </r>
  <r>
    <x v="634"/>
    <x v="0"/>
    <x v="61"/>
    <x v="3"/>
    <x v="0"/>
  </r>
  <r>
    <x v="590"/>
    <x v="1"/>
    <x v="23"/>
    <x v="4"/>
    <x v="5"/>
  </r>
  <r>
    <x v="836"/>
    <x v="1"/>
    <x v="3"/>
    <x v="4"/>
    <x v="5"/>
  </r>
  <r>
    <x v="755"/>
    <x v="3"/>
    <x v="66"/>
    <x v="3"/>
    <x v="5"/>
  </r>
  <r>
    <x v="484"/>
    <x v="1"/>
    <x v="8"/>
    <x v="4"/>
    <x v="1"/>
  </r>
  <r>
    <x v="46"/>
    <x v="3"/>
    <x v="34"/>
    <x v="1"/>
    <x v="2"/>
  </r>
  <r>
    <x v="314"/>
    <x v="4"/>
    <x v="26"/>
    <x v="4"/>
    <x v="2"/>
  </r>
  <r>
    <x v="133"/>
    <x v="3"/>
    <x v="58"/>
    <x v="4"/>
    <x v="1"/>
  </r>
  <r>
    <x v="305"/>
    <x v="4"/>
    <x v="5"/>
    <x v="1"/>
    <x v="3"/>
  </r>
  <r>
    <x v="595"/>
    <x v="0"/>
    <x v="33"/>
    <x v="0"/>
    <x v="5"/>
  </r>
  <r>
    <x v="784"/>
    <x v="2"/>
    <x v="5"/>
    <x v="4"/>
    <x v="5"/>
  </r>
  <r>
    <x v="762"/>
    <x v="3"/>
    <x v="31"/>
    <x v="2"/>
    <x v="1"/>
  </r>
  <r>
    <x v="279"/>
    <x v="2"/>
    <x v="28"/>
    <x v="3"/>
    <x v="5"/>
  </r>
  <r>
    <x v="705"/>
    <x v="4"/>
    <x v="12"/>
    <x v="3"/>
    <x v="1"/>
  </r>
  <r>
    <x v="369"/>
    <x v="3"/>
    <x v="0"/>
    <x v="1"/>
    <x v="5"/>
  </r>
  <r>
    <x v="409"/>
    <x v="3"/>
    <x v="52"/>
    <x v="2"/>
    <x v="5"/>
  </r>
  <r>
    <x v="503"/>
    <x v="1"/>
    <x v="41"/>
    <x v="4"/>
    <x v="6"/>
  </r>
  <r>
    <x v="662"/>
    <x v="4"/>
    <x v="2"/>
    <x v="2"/>
    <x v="2"/>
  </r>
  <r>
    <x v="748"/>
    <x v="1"/>
    <x v="5"/>
    <x v="4"/>
    <x v="0"/>
  </r>
  <r>
    <x v="123"/>
    <x v="2"/>
    <x v="60"/>
    <x v="0"/>
    <x v="6"/>
  </r>
  <r>
    <x v="1030"/>
    <x v="0"/>
    <x v="32"/>
    <x v="3"/>
    <x v="5"/>
  </r>
  <r>
    <x v="493"/>
    <x v="3"/>
    <x v="57"/>
    <x v="2"/>
    <x v="2"/>
  </r>
  <r>
    <x v="845"/>
    <x v="3"/>
    <x v="20"/>
    <x v="2"/>
    <x v="5"/>
  </r>
  <r>
    <x v="18"/>
    <x v="3"/>
    <x v="1"/>
    <x v="1"/>
    <x v="1"/>
  </r>
  <r>
    <x v="20"/>
    <x v="3"/>
    <x v="40"/>
    <x v="1"/>
    <x v="0"/>
  </r>
  <r>
    <x v="221"/>
    <x v="4"/>
    <x v="46"/>
    <x v="4"/>
    <x v="0"/>
  </r>
  <r>
    <x v="939"/>
    <x v="3"/>
    <x v="41"/>
    <x v="1"/>
    <x v="0"/>
  </r>
  <r>
    <x v="436"/>
    <x v="1"/>
    <x v="44"/>
    <x v="3"/>
    <x v="6"/>
  </r>
  <r>
    <x v="933"/>
    <x v="3"/>
    <x v="29"/>
    <x v="4"/>
    <x v="4"/>
  </r>
  <r>
    <x v="810"/>
    <x v="2"/>
    <x v="2"/>
    <x v="4"/>
    <x v="4"/>
  </r>
  <r>
    <x v="1031"/>
    <x v="1"/>
    <x v="5"/>
    <x v="1"/>
    <x v="3"/>
  </r>
  <r>
    <x v="814"/>
    <x v="3"/>
    <x v="11"/>
    <x v="3"/>
    <x v="3"/>
  </r>
  <r>
    <x v="146"/>
    <x v="1"/>
    <x v="69"/>
    <x v="4"/>
    <x v="0"/>
  </r>
  <r>
    <x v="911"/>
    <x v="3"/>
    <x v="0"/>
    <x v="3"/>
    <x v="6"/>
  </r>
  <r>
    <x v="643"/>
    <x v="3"/>
    <x v="7"/>
    <x v="0"/>
    <x v="0"/>
  </r>
  <r>
    <x v="660"/>
    <x v="3"/>
    <x v="5"/>
    <x v="1"/>
    <x v="0"/>
  </r>
  <r>
    <x v="229"/>
    <x v="3"/>
    <x v="5"/>
    <x v="0"/>
    <x v="6"/>
  </r>
  <r>
    <x v="241"/>
    <x v="3"/>
    <x v="40"/>
    <x v="0"/>
    <x v="1"/>
  </r>
  <r>
    <x v="71"/>
    <x v="1"/>
    <x v="58"/>
    <x v="2"/>
    <x v="0"/>
  </r>
  <r>
    <x v="134"/>
    <x v="0"/>
    <x v="45"/>
    <x v="4"/>
    <x v="2"/>
  </r>
  <r>
    <x v="1032"/>
    <x v="3"/>
    <x v="41"/>
    <x v="3"/>
    <x v="2"/>
  </r>
  <r>
    <x v="142"/>
    <x v="2"/>
    <x v="37"/>
    <x v="0"/>
    <x v="0"/>
  </r>
  <r>
    <x v="889"/>
    <x v="3"/>
    <x v="5"/>
    <x v="4"/>
    <x v="0"/>
  </r>
  <r>
    <x v="36"/>
    <x v="4"/>
    <x v="10"/>
    <x v="2"/>
    <x v="0"/>
  </r>
  <r>
    <x v="1033"/>
    <x v="3"/>
    <x v="32"/>
    <x v="1"/>
    <x v="4"/>
  </r>
  <r>
    <x v="860"/>
    <x v="3"/>
    <x v="3"/>
    <x v="3"/>
    <x v="1"/>
  </r>
  <r>
    <x v="811"/>
    <x v="2"/>
    <x v="31"/>
    <x v="4"/>
    <x v="1"/>
  </r>
  <r>
    <x v="4"/>
    <x v="1"/>
    <x v="45"/>
    <x v="2"/>
    <x v="5"/>
  </r>
  <r>
    <x v="925"/>
    <x v="2"/>
    <x v="12"/>
    <x v="2"/>
    <x v="1"/>
  </r>
  <r>
    <x v="825"/>
    <x v="3"/>
    <x v="61"/>
    <x v="1"/>
    <x v="1"/>
  </r>
  <r>
    <x v="437"/>
    <x v="3"/>
    <x v="2"/>
    <x v="1"/>
    <x v="1"/>
  </r>
  <r>
    <x v="136"/>
    <x v="2"/>
    <x v="59"/>
    <x v="0"/>
    <x v="1"/>
  </r>
  <r>
    <x v="217"/>
    <x v="4"/>
    <x v="13"/>
    <x v="4"/>
    <x v="5"/>
  </r>
  <r>
    <x v="328"/>
    <x v="2"/>
    <x v="3"/>
    <x v="1"/>
    <x v="4"/>
  </r>
  <r>
    <x v="63"/>
    <x v="2"/>
    <x v="8"/>
    <x v="3"/>
    <x v="5"/>
  </r>
  <r>
    <x v="1034"/>
    <x v="0"/>
    <x v="14"/>
    <x v="3"/>
    <x v="0"/>
  </r>
  <r>
    <x v="111"/>
    <x v="1"/>
    <x v="0"/>
    <x v="2"/>
    <x v="2"/>
  </r>
  <r>
    <x v="283"/>
    <x v="1"/>
    <x v="4"/>
    <x v="2"/>
    <x v="5"/>
  </r>
  <r>
    <x v="927"/>
    <x v="4"/>
    <x v="49"/>
    <x v="4"/>
    <x v="4"/>
  </r>
  <r>
    <x v="140"/>
    <x v="0"/>
    <x v="5"/>
    <x v="3"/>
    <x v="3"/>
  </r>
  <r>
    <x v="1035"/>
    <x v="1"/>
    <x v="26"/>
    <x v="0"/>
    <x v="3"/>
  </r>
  <r>
    <x v="174"/>
    <x v="3"/>
    <x v="23"/>
    <x v="0"/>
    <x v="0"/>
  </r>
  <r>
    <x v="17"/>
    <x v="1"/>
    <x v="51"/>
    <x v="4"/>
    <x v="4"/>
  </r>
  <r>
    <x v="983"/>
    <x v="4"/>
    <x v="2"/>
    <x v="4"/>
    <x v="0"/>
  </r>
  <r>
    <x v="878"/>
    <x v="0"/>
    <x v="33"/>
    <x v="1"/>
    <x v="0"/>
  </r>
  <r>
    <x v="614"/>
    <x v="3"/>
    <x v="28"/>
    <x v="2"/>
    <x v="0"/>
  </r>
  <r>
    <x v="582"/>
    <x v="1"/>
    <x v="12"/>
    <x v="1"/>
    <x v="4"/>
  </r>
  <r>
    <x v="261"/>
    <x v="4"/>
    <x v="6"/>
    <x v="0"/>
    <x v="0"/>
  </r>
  <r>
    <x v="32"/>
    <x v="1"/>
    <x v="5"/>
    <x v="4"/>
    <x v="6"/>
  </r>
  <r>
    <x v="632"/>
    <x v="3"/>
    <x v="18"/>
    <x v="2"/>
    <x v="6"/>
  </r>
  <r>
    <x v="779"/>
    <x v="3"/>
    <x v="37"/>
    <x v="3"/>
    <x v="2"/>
  </r>
  <r>
    <x v="689"/>
    <x v="1"/>
    <x v="14"/>
    <x v="3"/>
    <x v="1"/>
  </r>
  <r>
    <x v="942"/>
    <x v="1"/>
    <x v="40"/>
    <x v="3"/>
    <x v="4"/>
  </r>
  <r>
    <x v="550"/>
    <x v="0"/>
    <x v="5"/>
    <x v="4"/>
    <x v="2"/>
  </r>
  <r>
    <x v="154"/>
    <x v="4"/>
    <x v="51"/>
    <x v="1"/>
    <x v="5"/>
  </r>
  <r>
    <x v="541"/>
    <x v="3"/>
    <x v="10"/>
    <x v="3"/>
    <x v="0"/>
  </r>
  <r>
    <x v="922"/>
    <x v="3"/>
    <x v="36"/>
    <x v="1"/>
    <x v="1"/>
  </r>
  <r>
    <x v="938"/>
    <x v="3"/>
    <x v="53"/>
    <x v="3"/>
    <x v="3"/>
  </r>
  <r>
    <x v="864"/>
    <x v="3"/>
    <x v="71"/>
    <x v="2"/>
    <x v="6"/>
  </r>
  <r>
    <x v="212"/>
    <x v="1"/>
    <x v="33"/>
    <x v="1"/>
    <x v="2"/>
  </r>
  <r>
    <x v="828"/>
    <x v="1"/>
    <x v="67"/>
    <x v="0"/>
    <x v="3"/>
  </r>
  <r>
    <x v="914"/>
    <x v="3"/>
    <x v="3"/>
    <x v="1"/>
    <x v="4"/>
  </r>
  <r>
    <x v="747"/>
    <x v="3"/>
    <x v="16"/>
    <x v="0"/>
    <x v="6"/>
  </r>
  <r>
    <x v="649"/>
    <x v="3"/>
    <x v="45"/>
    <x v="0"/>
    <x v="1"/>
  </r>
  <r>
    <x v="393"/>
    <x v="2"/>
    <x v="45"/>
    <x v="0"/>
    <x v="5"/>
  </r>
  <r>
    <x v="382"/>
    <x v="1"/>
    <x v="20"/>
    <x v="0"/>
    <x v="1"/>
  </r>
  <r>
    <x v="514"/>
    <x v="0"/>
    <x v="13"/>
    <x v="3"/>
    <x v="4"/>
  </r>
  <r>
    <x v="427"/>
    <x v="1"/>
    <x v="45"/>
    <x v="4"/>
    <x v="3"/>
  </r>
  <r>
    <x v="97"/>
    <x v="1"/>
    <x v="21"/>
    <x v="1"/>
    <x v="3"/>
  </r>
  <r>
    <x v="121"/>
    <x v="4"/>
    <x v="42"/>
    <x v="2"/>
    <x v="6"/>
  </r>
  <r>
    <x v="258"/>
    <x v="1"/>
    <x v="41"/>
    <x v="1"/>
    <x v="0"/>
  </r>
  <r>
    <x v="316"/>
    <x v="1"/>
    <x v="17"/>
    <x v="2"/>
    <x v="0"/>
  </r>
  <r>
    <x v="728"/>
    <x v="0"/>
    <x v="47"/>
    <x v="2"/>
    <x v="5"/>
  </r>
  <r>
    <x v="469"/>
    <x v="3"/>
    <x v="16"/>
    <x v="4"/>
    <x v="4"/>
  </r>
  <r>
    <x v="137"/>
    <x v="2"/>
    <x v="5"/>
    <x v="3"/>
    <x v="1"/>
  </r>
  <r>
    <x v="802"/>
    <x v="3"/>
    <x v="48"/>
    <x v="3"/>
    <x v="3"/>
  </r>
  <r>
    <x v="779"/>
    <x v="0"/>
    <x v="33"/>
    <x v="4"/>
    <x v="1"/>
  </r>
  <r>
    <x v="633"/>
    <x v="4"/>
    <x v="21"/>
    <x v="1"/>
    <x v="1"/>
  </r>
  <r>
    <x v="997"/>
    <x v="0"/>
    <x v="31"/>
    <x v="3"/>
    <x v="5"/>
  </r>
  <r>
    <x v="1036"/>
    <x v="3"/>
    <x v="33"/>
    <x v="0"/>
    <x v="0"/>
  </r>
  <r>
    <x v="1037"/>
    <x v="1"/>
    <x v="27"/>
    <x v="3"/>
    <x v="5"/>
  </r>
  <r>
    <x v="936"/>
    <x v="2"/>
    <x v="10"/>
    <x v="1"/>
    <x v="2"/>
  </r>
  <r>
    <x v="486"/>
    <x v="3"/>
    <x v="21"/>
    <x v="2"/>
    <x v="0"/>
  </r>
  <r>
    <x v="439"/>
    <x v="4"/>
    <x v="14"/>
    <x v="0"/>
    <x v="4"/>
  </r>
  <r>
    <x v="656"/>
    <x v="3"/>
    <x v="31"/>
    <x v="4"/>
    <x v="5"/>
  </r>
  <r>
    <x v="646"/>
    <x v="2"/>
    <x v="31"/>
    <x v="3"/>
    <x v="5"/>
  </r>
  <r>
    <x v="506"/>
    <x v="3"/>
    <x v="52"/>
    <x v="1"/>
    <x v="2"/>
  </r>
  <r>
    <x v="553"/>
    <x v="2"/>
    <x v="71"/>
    <x v="0"/>
    <x v="5"/>
  </r>
  <r>
    <x v="798"/>
    <x v="1"/>
    <x v="54"/>
    <x v="2"/>
    <x v="6"/>
  </r>
  <r>
    <x v="1038"/>
    <x v="1"/>
    <x v="3"/>
    <x v="0"/>
    <x v="6"/>
  </r>
  <r>
    <x v="500"/>
    <x v="0"/>
    <x v="58"/>
    <x v="1"/>
    <x v="5"/>
  </r>
  <r>
    <x v="398"/>
    <x v="3"/>
    <x v="70"/>
    <x v="2"/>
    <x v="5"/>
  </r>
  <r>
    <x v="956"/>
    <x v="2"/>
    <x v="5"/>
    <x v="2"/>
    <x v="4"/>
  </r>
  <r>
    <x v="574"/>
    <x v="4"/>
    <x v="35"/>
    <x v="3"/>
    <x v="1"/>
  </r>
  <r>
    <x v="338"/>
    <x v="4"/>
    <x v="18"/>
    <x v="2"/>
    <x v="4"/>
  </r>
  <r>
    <x v="716"/>
    <x v="1"/>
    <x v="60"/>
    <x v="2"/>
    <x v="1"/>
  </r>
  <r>
    <x v="304"/>
    <x v="3"/>
    <x v="14"/>
    <x v="4"/>
    <x v="0"/>
  </r>
  <r>
    <x v="197"/>
    <x v="0"/>
    <x v="69"/>
    <x v="0"/>
    <x v="4"/>
  </r>
  <r>
    <x v="708"/>
    <x v="1"/>
    <x v="64"/>
    <x v="2"/>
    <x v="2"/>
  </r>
  <r>
    <x v="1036"/>
    <x v="3"/>
    <x v="63"/>
    <x v="3"/>
    <x v="0"/>
  </r>
  <r>
    <x v="170"/>
    <x v="4"/>
    <x v="17"/>
    <x v="3"/>
    <x v="6"/>
  </r>
  <r>
    <x v="0"/>
    <x v="4"/>
    <x v="14"/>
    <x v="4"/>
    <x v="5"/>
  </r>
  <r>
    <x v="314"/>
    <x v="3"/>
    <x v="1"/>
    <x v="0"/>
    <x v="3"/>
  </r>
  <r>
    <x v="998"/>
    <x v="0"/>
    <x v="26"/>
    <x v="4"/>
    <x v="0"/>
  </r>
  <r>
    <x v="1032"/>
    <x v="3"/>
    <x v="5"/>
    <x v="0"/>
    <x v="6"/>
  </r>
  <r>
    <x v="101"/>
    <x v="2"/>
    <x v="5"/>
    <x v="0"/>
    <x v="1"/>
  </r>
  <r>
    <x v="408"/>
    <x v="0"/>
    <x v="34"/>
    <x v="3"/>
    <x v="4"/>
  </r>
  <r>
    <x v="1039"/>
    <x v="4"/>
    <x v="71"/>
    <x v="1"/>
    <x v="6"/>
  </r>
  <r>
    <x v="1040"/>
    <x v="3"/>
    <x v="28"/>
    <x v="4"/>
    <x v="1"/>
  </r>
  <r>
    <x v="282"/>
    <x v="0"/>
    <x v="2"/>
    <x v="2"/>
    <x v="0"/>
  </r>
  <r>
    <x v="207"/>
    <x v="1"/>
    <x v="15"/>
    <x v="1"/>
    <x v="3"/>
  </r>
  <r>
    <x v="135"/>
    <x v="0"/>
    <x v="29"/>
    <x v="3"/>
    <x v="5"/>
  </r>
  <r>
    <x v="896"/>
    <x v="1"/>
    <x v="25"/>
    <x v="2"/>
    <x v="3"/>
  </r>
  <r>
    <x v="936"/>
    <x v="3"/>
    <x v="6"/>
    <x v="1"/>
    <x v="4"/>
  </r>
  <r>
    <x v="986"/>
    <x v="1"/>
    <x v="29"/>
    <x v="3"/>
    <x v="3"/>
  </r>
  <r>
    <x v="1041"/>
    <x v="1"/>
    <x v="33"/>
    <x v="3"/>
    <x v="6"/>
  </r>
  <r>
    <x v="943"/>
    <x v="3"/>
    <x v="33"/>
    <x v="2"/>
    <x v="5"/>
  </r>
  <r>
    <x v="809"/>
    <x v="1"/>
    <x v="39"/>
    <x v="4"/>
    <x v="6"/>
  </r>
  <r>
    <x v="595"/>
    <x v="1"/>
    <x v="20"/>
    <x v="2"/>
    <x v="3"/>
  </r>
  <r>
    <x v="265"/>
    <x v="3"/>
    <x v="71"/>
    <x v="4"/>
    <x v="2"/>
  </r>
  <r>
    <x v="576"/>
    <x v="1"/>
    <x v="68"/>
    <x v="1"/>
    <x v="6"/>
  </r>
  <r>
    <x v="336"/>
    <x v="1"/>
    <x v="60"/>
    <x v="0"/>
    <x v="4"/>
  </r>
  <r>
    <x v="382"/>
    <x v="1"/>
    <x v="70"/>
    <x v="4"/>
    <x v="6"/>
  </r>
  <r>
    <x v="507"/>
    <x v="1"/>
    <x v="65"/>
    <x v="1"/>
    <x v="4"/>
  </r>
  <r>
    <x v="515"/>
    <x v="1"/>
    <x v="7"/>
    <x v="3"/>
    <x v="5"/>
  </r>
  <r>
    <x v="726"/>
    <x v="1"/>
    <x v="69"/>
    <x v="4"/>
    <x v="6"/>
  </r>
  <r>
    <x v="549"/>
    <x v="3"/>
    <x v="17"/>
    <x v="4"/>
    <x v="1"/>
  </r>
  <r>
    <x v="114"/>
    <x v="0"/>
    <x v="31"/>
    <x v="0"/>
    <x v="4"/>
  </r>
  <r>
    <x v="279"/>
    <x v="4"/>
    <x v="16"/>
    <x v="2"/>
    <x v="0"/>
  </r>
  <r>
    <x v="93"/>
    <x v="2"/>
    <x v="33"/>
    <x v="0"/>
    <x v="0"/>
  </r>
  <r>
    <x v="898"/>
    <x v="0"/>
    <x v="24"/>
    <x v="0"/>
    <x v="2"/>
  </r>
  <r>
    <x v="697"/>
    <x v="4"/>
    <x v="16"/>
    <x v="3"/>
    <x v="6"/>
  </r>
  <r>
    <x v="242"/>
    <x v="3"/>
    <x v="18"/>
    <x v="4"/>
    <x v="3"/>
  </r>
  <r>
    <x v="932"/>
    <x v="2"/>
    <x v="59"/>
    <x v="0"/>
    <x v="5"/>
  </r>
  <r>
    <x v="484"/>
    <x v="0"/>
    <x v="23"/>
    <x v="0"/>
    <x v="1"/>
  </r>
  <r>
    <x v="779"/>
    <x v="1"/>
    <x v="0"/>
    <x v="2"/>
    <x v="5"/>
  </r>
  <r>
    <x v="633"/>
    <x v="0"/>
    <x v="33"/>
    <x v="2"/>
    <x v="4"/>
  </r>
  <r>
    <x v="904"/>
    <x v="2"/>
    <x v="5"/>
    <x v="4"/>
    <x v="1"/>
  </r>
  <r>
    <x v="1042"/>
    <x v="3"/>
    <x v="63"/>
    <x v="3"/>
    <x v="1"/>
  </r>
  <r>
    <x v="82"/>
    <x v="1"/>
    <x v="41"/>
    <x v="1"/>
    <x v="3"/>
  </r>
  <r>
    <x v="802"/>
    <x v="1"/>
    <x v="45"/>
    <x v="4"/>
    <x v="4"/>
  </r>
  <r>
    <x v="745"/>
    <x v="4"/>
    <x v="5"/>
    <x v="1"/>
    <x v="5"/>
  </r>
  <r>
    <x v="932"/>
    <x v="3"/>
    <x v="13"/>
    <x v="1"/>
    <x v="1"/>
  </r>
  <r>
    <x v="956"/>
    <x v="2"/>
    <x v="5"/>
    <x v="4"/>
    <x v="1"/>
  </r>
  <r>
    <x v="723"/>
    <x v="1"/>
    <x v="61"/>
    <x v="2"/>
    <x v="5"/>
  </r>
  <r>
    <x v="567"/>
    <x v="2"/>
    <x v="45"/>
    <x v="4"/>
    <x v="1"/>
  </r>
  <r>
    <x v="885"/>
    <x v="1"/>
    <x v="70"/>
    <x v="3"/>
    <x v="5"/>
  </r>
  <r>
    <x v="495"/>
    <x v="1"/>
    <x v="6"/>
    <x v="0"/>
    <x v="0"/>
  </r>
  <r>
    <x v="623"/>
    <x v="1"/>
    <x v="2"/>
    <x v="4"/>
    <x v="0"/>
  </r>
  <r>
    <x v="320"/>
    <x v="1"/>
    <x v="31"/>
    <x v="3"/>
    <x v="3"/>
  </r>
  <r>
    <x v="585"/>
    <x v="2"/>
    <x v="24"/>
    <x v="2"/>
    <x v="5"/>
  </r>
  <r>
    <x v="583"/>
    <x v="1"/>
    <x v="60"/>
    <x v="2"/>
    <x v="2"/>
  </r>
  <r>
    <x v="809"/>
    <x v="0"/>
    <x v="55"/>
    <x v="2"/>
    <x v="3"/>
  </r>
  <r>
    <x v="156"/>
    <x v="3"/>
    <x v="3"/>
    <x v="2"/>
    <x v="0"/>
  </r>
  <r>
    <x v="723"/>
    <x v="3"/>
    <x v="24"/>
    <x v="4"/>
    <x v="6"/>
  </r>
  <r>
    <x v="866"/>
    <x v="1"/>
    <x v="14"/>
    <x v="1"/>
    <x v="5"/>
  </r>
  <r>
    <x v="1043"/>
    <x v="2"/>
    <x v="52"/>
    <x v="0"/>
    <x v="6"/>
  </r>
  <r>
    <x v="412"/>
    <x v="0"/>
    <x v="64"/>
    <x v="2"/>
    <x v="3"/>
  </r>
  <r>
    <x v="807"/>
    <x v="1"/>
    <x v="37"/>
    <x v="3"/>
    <x v="4"/>
  </r>
  <r>
    <x v="368"/>
    <x v="1"/>
    <x v="49"/>
    <x v="1"/>
    <x v="1"/>
  </r>
  <r>
    <x v="704"/>
    <x v="4"/>
    <x v="35"/>
    <x v="1"/>
    <x v="5"/>
  </r>
  <r>
    <x v="845"/>
    <x v="1"/>
    <x v="14"/>
    <x v="4"/>
    <x v="5"/>
  </r>
  <r>
    <x v="559"/>
    <x v="3"/>
    <x v="31"/>
    <x v="3"/>
    <x v="5"/>
  </r>
  <r>
    <x v="623"/>
    <x v="3"/>
    <x v="15"/>
    <x v="1"/>
    <x v="4"/>
  </r>
  <r>
    <x v="57"/>
    <x v="2"/>
    <x v="0"/>
    <x v="0"/>
    <x v="6"/>
  </r>
  <r>
    <x v="310"/>
    <x v="0"/>
    <x v="56"/>
    <x v="2"/>
    <x v="2"/>
  </r>
  <r>
    <x v="1044"/>
    <x v="3"/>
    <x v="27"/>
    <x v="4"/>
    <x v="1"/>
  </r>
  <r>
    <x v="484"/>
    <x v="4"/>
    <x v="29"/>
    <x v="0"/>
    <x v="2"/>
  </r>
  <r>
    <x v="635"/>
    <x v="0"/>
    <x v="18"/>
    <x v="3"/>
    <x v="1"/>
  </r>
  <r>
    <x v="940"/>
    <x v="1"/>
    <x v="34"/>
    <x v="1"/>
    <x v="3"/>
  </r>
  <r>
    <x v="387"/>
    <x v="4"/>
    <x v="57"/>
    <x v="4"/>
    <x v="2"/>
  </r>
  <r>
    <x v="988"/>
    <x v="4"/>
    <x v="22"/>
    <x v="4"/>
    <x v="0"/>
  </r>
  <r>
    <x v="384"/>
    <x v="1"/>
    <x v="18"/>
    <x v="2"/>
    <x v="4"/>
  </r>
  <r>
    <x v="107"/>
    <x v="1"/>
    <x v="61"/>
    <x v="1"/>
    <x v="2"/>
  </r>
  <r>
    <x v="425"/>
    <x v="0"/>
    <x v="20"/>
    <x v="0"/>
    <x v="5"/>
  </r>
  <r>
    <x v="1044"/>
    <x v="1"/>
    <x v="28"/>
    <x v="0"/>
    <x v="4"/>
  </r>
  <r>
    <x v="563"/>
    <x v="1"/>
    <x v="4"/>
    <x v="0"/>
    <x v="1"/>
  </r>
  <r>
    <x v="310"/>
    <x v="4"/>
    <x v="39"/>
    <x v="0"/>
    <x v="1"/>
  </r>
  <r>
    <x v="915"/>
    <x v="1"/>
    <x v="67"/>
    <x v="4"/>
    <x v="6"/>
  </r>
  <r>
    <x v="549"/>
    <x v="0"/>
    <x v="16"/>
    <x v="4"/>
    <x v="6"/>
  </r>
  <r>
    <x v="675"/>
    <x v="4"/>
    <x v="25"/>
    <x v="1"/>
    <x v="1"/>
  </r>
  <r>
    <x v="756"/>
    <x v="4"/>
    <x v="46"/>
    <x v="1"/>
    <x v="4"/>
  </r>
  <r>
    <x v="1045"/>
    <x v="1"/>
    <x v="22"/>
    <x v="2"/>
    <x v="1"/>
  </r>
  <r>
    <x v="172"/>
    <x v="1"/>
    <x v="6"/>
    <x v="1"/>
    <x v="6"/>
  </r>
  <r>
    <x v="613"/>
    <x v="2"/>
    <x v="19"/>
    <x v="3"/>
    <x v="3"/>
  </r>
  <r>
    <x v="361"/>
    <x v="1"/>
    <x v="37"/>
    <x v="2"/>
    <x v="6"/>
  </r>
  <r>
    <x v="256"/>
    <x v="0"/>
    <x v="70"/>
    <x v="3"/>
    <x v="1"/>
  </r>
  <r>
    <x v="1016"/>
    <x v="2"/>
    <x v="14"/>
    <x v="3"/>
    <x v="1"/>
  </r>
  <r>
    <x v="1043"/>
    <x v="0"/>
    <x v="53"/>
    <x v="4"/>
    <x v="2"/>
  </r>
  <r>
    <x v="379"/>
    <x v="4"/>
    <x v="7"/>
    <x v="1"/>
    <x v="5"/>
  </r>
  <r>
    <x v="342"/>
    <x v="0"/>
    <x v="8"/>
    <x v="3"/>
    <x v="1"/>
  </r>
  <r>
    <x v="503"/>
    <x v="2"/>
    <x v="3"/>
    <x v="3"/>
    <x v="4"/>
  </r>
  <r>
    <x v="121"/>
    <x v="2"/>
    <x v="5"/>
    <x v="0"/>
    <x v="0"/>
  </r>
  <r>
    <x v="1030"/>
    <x v="0"/>
    <x v="8"/>
    <x v="3"/>
    <x v="2"/>
  </r>
  <r>
    <x v="867"/>
    <x v="2"/>
    <x v="62"/>
    <x v="1"/>
    <x v="6"/>
  </r>
  <r>
    <x v="1046"/>
    <x v="0"/>
    <x v="14"/>
    <x v="2"/>
    <x v="0"/>
  </r>
  <r>
    <x v="368"/>
    <x v="1"/>
    <x v="25"/>
    <x v="3"/>
    <x v="6"/>
  </r>
  <r>
    <x v="883"/>
    <x v="2"/>
    <x v="3"/>
    <x v="2"/>
    <x v="0"/>
  </r>
  <r>
    <x v="167"/>
    <x v="1"/>
    <x v="33"/>
    <x v="4"/>
    <x v="3"/>
  </r>
  <r>
    <x v="754"/>
    <x v="1"/>
    <x v="21"/>
    <x v="0"/>
    <x v="6"/>
  </r>
  <r>
    <x v="457"/>
    <x v="4"/>
    <x v="49"/>
    <x v="0"/>
    <x v="1"/>
  </r>
  <r>
    <x v="718"/>
    <x v="4"/>
    <x v="12"/>
    <x v="4"/>
    <x v="4"/>
  </r>
  <r>
    <x v="951"/>
    <x v="0"/>
    <x v="2"/>
    <x v="3"/>
    <x v="5"/>
  </r>
  <r>
    <x v="226"/>
    <x v="2"/>
    <x v="41"/>
    <x v="0"/>
    <x v="4"/>
  </r>
  <r>
    <x v="921"/>
    <x v="1"/>
    <x v="49"/>
    <x v="1"/>
    <x v="3"/>
  </r>
  <r>
    <x v="681"/>
    <x v="2"/>
    <x v="32"/>
    <x v="4"/>
    <x v="4"/>
  </r>
  <r>
    <x v="189"/>
    <x v="1"/>
    <x v="1"/>
    <x v="3"/>
    <x v="2"/>
  </r>
  <r>
    <x v="202"/>
    <x v="3"/>
    <x v="33"/>
    <x v="1"/>
    <x v="5"/>
  </r>
  <r>
    <x v="369"/>
    <x v="1"/>
    <x v="5"/>
    <x v="2"/>
    <x v="1"/>
  </r>
  <r>
    <x v="915"/>
    <x v="1"/>
    <x v="55"/>
    <x v="0"/>
    <x v="3"/>
  </r>
  <r>
    <x v="460"/>
    <x v="1"/>
    <x v="7"/>
    <x v="0"/>
    <x v="0"/>
  </r>
  <r>
    <x v="951"/>
    <x v="3"/>
    <x v="14"/>
    <x v="4"/>
    <x v="0"/>
  </r>
  <r>
    <x v="976"/>
    <x v="4"/>
    <x v="0"/>
    <x v="3"/>
    <x v="1"/>
  </r>
  <r>
    <x v="34"/>
    <x v="3"/>
    <x v="36"/>
    <x v="0"/>
    <x v="0"/>
  </r>
  <r>
    <x v="780"/>
    <x v="4"/>
    <x v="12"/>
    <x v="3"/>
    <x v="6"/>
  </r>
  <r>
    <x v="901"/>
    <x v="4"/>
    <x v="56"/>
    <x v="1"/>
    <x v="0"/>
  </r>
  <r>
    <x v="1008"/>
    <x v="3"/>
    <x v="65"/>
    <x v="2"/>
    <x v="2"/>
  </r>
  <r>
    <x v="254"/>
    <x v="3"/>
    <x v="13"/>
    <x v="1"/>
    <x v="2"/>
  </r>
  <r>
    <x v="882"/>
    <x v="3"/>
    <x v="30"/>
    <x v="4"/>
    <x v="6"/>
  </r>
  <r>
    <x v="255"/>
    <x v="1"/>
    <x v="58"/>
    <x v="3"/>
    <x v="2"/>
  </r>
  <r>
    <x v="925"/>
    <x v="1"/>
    <x v="15"/>
    <x v="3"/>
    <x v="2"/>
  </r>
  <r>
    <x v="139"/>
    <x v="1"/>
    <x v="28"/>
    <x v="0"/>
    <x v="5"/>
  </r>
  <r>
    <x v="373"/>
    <x v="1"/>
    <x v="61"/>
    <x v="3"/>
    <x v="1"/>
  </r>
  <r>
    <x v="779"/>
    <x v="1"/>
    <x v="40"/>
    <x v="1"/>
    <x v="2"/>
  </r>
  <r>
    <x v="117"/>
    <x v="0"/>
    <x v="62"/>
    <x v="4"/>
    <x v="5"/>
  </r>
  <r>
    <x v="445"/>
    <x v="4"/>
    <x v="67"/>
    <x v="3"/>
    <x v="3"/>
  </r>
  <r>
    <x v="66"/>
    <x v="1"/>
    <x v="2"/>
    <x v="0"/>
    <x v="2"/>
  </r>
  <r>
    <x v="676"/>
    <x v="3"/>
    <x v="32"/>
    <x v="0"/>
    <x v="4"/>
  </r>
  <r>
    <x v="754"/>
    <x v="3"/>
    <x v="3"/>
    <x v="2"/>
    <x v="5"/>
  </r>
  <r>
    <x v="191"/>
    <x v="0"/>
    <x v="44"/>
    <x v="2"/>
    <x v="4"/>
  </r>
  <r>
    <x v="1001"/>
    <x v="0"/>
    <x v="31"/>
    <x v="4"/>
    <x v="3"/>
  </r>
  <r>
    <x v="316"/>
    <x v="1"/>
    <x v="41"/>
    <x v="0"/>
    <x v="3"/>
  </r>
  <r>
    <x v="535"/>
    <x v="1"/>
    <x v="59"/>
    <x v="3"/>
    <x v="2"/>
  </r>
  <r>
    <x v="156"/>
    <x v="1"/>
    <x v="37"/>
    <x v="2"/>
    <x v="4"/>
  </r>
  <r>
    <x v="746"/>
    <x v="3"/>
    <x v="33"/>
    <x v="4"/>
    <x v="5"/>
  </r>
  <r>
    <x v="647"/>
    <x v="3"/>
    <x v="70"/>
    <x v="4"/>
    <x v="2"/>
  </r>
  <r>
    <x v="70"/>
    <x v="3"/>
    <x v="17"/>
    <x v="1"/>
    <x v="2"/>
  </r>
  <r>
    <x v="495"/>
    <x v="3"/>
    <x v="33"/>
    <x v="3"/>
    <x v="3"/>
  </r>
  <r>
    <x v="740"/>
    <x v="3"/>
    <x v="18"/>
    <x v="2"/>
    <x v="2"/>
  </r>
  <r>
    <x v="455"/>
    <x v="1"/>
    <x v="59"/>
    <x v="0"/>
    <x v="0"/>
  </r>
  <r>
    <x v="288"/>
    <x v="3"/>
    <x v="40"/>
    <x v="4"/>
    <x v="0"/>
  </r>
  <r>
    <x v="961"/>
    <x v="2"/>
    <x v="21"/>
    <x v="3"/>
    <x v="6"/>
  </r>
  <r>
    <x v="385"/>
    <x v="1"/>
    <x v="12"/>
    <x v="4"/>
    <x v="5"/>
  </r>
  <r>
    <x v="381"/>
    <x v="4"/>
    <x v="0"/>
    <x v="2"/>
    <x v="4"/>
  </r>
  <r>
    <x v="774"/>
    <x v="0"/>
    <x v="2"/>
    <x v="1"/>
    <x v="4"/>
  </r>
  <r>
    <x v="659"/>
    <x v="3"/>
    <x v="53"/>
    <x v="1"/>
    <x v="0"/>
  </r>
  <r>
    <x v="547"/>
    <x v="3"/>
    <x v="69"/>
    <x v="4"/>
    <x v="2"/>
  </r>
  <r>
    <x v="871"/>
    <x v="2"/>
    <x v="56"/>
    <x v="3"/>
    <x v="0"/>
  </r>
  <r>
    <x v="12"/>
    <x v="3"/>
    <x v="56"/>
    <x v="1"/>
    <x v="5"/>
  </r>
  <r>
    <x v="261"/>
    <x v="1"/>
    <x v="32"/>
    <x v="4"/>
    <x v="1"/>
  </r>
  <r>
    <x v="1015"/>
    <x v="3"/>
    <x v="9"/>
    <x v="3"/>
    <x v="3"/>
  </r>
  <r>
    <x v="779"/>
    <x v="4"/>
    <x v="69"/>
    <x v="2"/>
    <x v="2"/>
  </r>
  <r>
    <x v="426"/>
    <x v="3"/>
    <x v="19"/>
    <x v="4"/>
    <x v="0"/>
  </r>
  <r>
    <x v="39"/>
    <x v="3"/>
    <x v="43"/>
    <x v="3"/>
    <x v="5"/>
  </r>
  <r>
    <x v="749"/>
    <x v="2"/>
    <x v="0"/>
    <x v="2"/>
    <x v="4"/>
  </r>
  <r>
    <x v="750"/>
    <x v="4"/>
    <x v="4"/>
    <x v="2"/>
    <x v="1"/>
  </r>
  <r>
    <x v="829"/>
    <x v="4"/>
    <x v="8"/>
    <x v="0"/>
    <x v="4"/>
  </r>
  <r>
    <x v="520"/>
    <x v="4"/>
    <x v="21"/>
    <x v="3"/>
    <x v="4"/>
  </r>
  <r>
    <x v="823"/>
    <x v="3"/>
    <x v="58"/>
    <x v="3"/>
    <x v="3"/>
  </r>
  <r>
    <x v="1047"/>
    <x v="4"/>
    <x v="58"/>
    <x v="1"/>
    <x v="4"/>
  </r>
  <r>
    <x v="572"/>
    <x v="1"/>
    <x v="18"/>
    <x v="3"/>
    <x v="4"/>
  </r>
  <r>
    <x v="869"/>
    <x v="1"/>
    <x v="54"/>
    <x v="3"/>
    <x v="0"/>
  </r>
  <r>
    <x v="759"/>
    <x v="4"/>
    <x v="24"/>
    <x v="3"/>
    <x v="3"/>
  </r>
  <r>
    <x v="662"/>
    <x v="4"/>
    <x v="66"/>
    <x v="2"/>
    <x v="0"/>
  </r>
  <r>
    <x v="1048"/>
    <x v="1"/>
    <x v="41"/>
    <x v="4"/>
    <x v="0"/>
  </r>
  <r>
    <x v="777"/>
    <x v="1"/>
    <x v="19"/>
    <x v="1"/>
    <x v="1"/>
  </r>
  <r>
    <x v="543"/>
    <x v="1"/>
    <x v="18"/>
    <x v="2"/>
    <x v="0"/>
  </r>
  <r>
    <x v="426"/>
    <x v="2"/>
    <x v="5"/>
    <x v="3"/>
    <x v="1"/>
  </r>
  <r>
    <x v="518"/>
    <x v="3"/>
    <x v="45"/>
    <x v="3"/>
    <x v="4"/>
  </r>
  <r>
    <x v="753"/>
    <x v="1"/>
    <x v="10"/>
    <x v="2"/>
    <x v="2"/>
  </r>
  <r>
    <x v="120"/>
    <x v="2"/>
    <x v="9"/>
    <x v="2"/>
    <x v="3"/>
  </r>
  <r>
    <x v="317"/>
    <x v="1"/>
    <x v="12"/>
    <x v="3"/>
    <x v="2"/>
  </r>
  <r>
    <x v="198"/>
    <x v="3"/>
    <x v="14"/>
    <x v="1"/>
    <x v="1"/>
  </r>
  <r>
    <x v="130"/>
    <x v="4"/>
    <x v="5"/>
    <x v="0"/>
    <x v="2"/>
  </r>
  <r>
    <x v="848"/>
    <x v="4"/>
    <x v="17"/>
    <x v="3"/>
    <x v="4"/>
  </r>
  <r>
    <x v="538"/>
    <x v="3"/>
    <x v="29"/>
    <x v="1"/>
    <x v="4"/>
  </r>
  <r>
    <x v="412"/>
    <x v="0"/>
    <x v="6"/>
    <x v="1"/>
    <x v="3"/>
  </r>
  <r>
    <x v="1046"/>
    <x v="4"/>
    <x v="14"/>
    <x v="0"/>
    <x v="3"/>
  </r>
  <r>
    <x v="357"/>
    <x v="3"/>
    <x v="28"/>
    <x v="1"/>
    <x v="2"/>
  </r>
  <r>
    <x v="790"/>
    <x v="0"/>
    <x v="9"/>
    <x v="4"/>
    <x v="6"/>
  </r>
  <r>
    <x v="968"/>
    <x v="1"/>
    <x v="41"/>
    <x v="3"/>
    <x v="2"/>
  </r>
  <r>
    <x v="1049"/>
    <x v="4"/>
    <x v="30"/>
    <x v="2"/>
    <x v="0"/>
  </r>
  <r>
    <x v="907"/>
    <x v="0"/>
    <x v="0"/>
    <x v="3"/>
    <x v="1"/>
  </r>
  <r>
    <x v="839"/>
    <x v="0"/>
    <x v="14"/>
    <x v="4"/>
    <x v="1"/>
  </r>
  <r>
    <x v="335"/>
    <x v="0"/>
    <x v="0"/>
    <x v="4"/>
    <x v="4"/>
  </r>
  <r>
    <x v="247"/>
    <x v="3"/>
    <x v="64"/>
    <x v="0"/>
    <x v="6"/>
  </r>
  <r>
    <x v="257"/>
    <x v="0"/>
    <x v="66"/>
    <x v="4"/>
    <x v="2"/>
  </r>
  <r>
    <x v="484"/>
    <x v="2"/>
    <x v="66"/>
    <x v="0"/>
    <x v="4"/>
  </r>
  <r>
    <x v="1050"/>
    <x v="3"/>
    <x v="45"/>
    <x v="1"/>
    <x v="2"/>
  </r>
  <r>
    <x v="428"/>
    <x v="3"/>
    <x v="0"/>
    <x v="3"/>
    <x v="4"/>
  </r>
  <r>
    <x v="144"/>
    <x v="4"/>
    <x v="3"/>
    <x v="4"/>
    <x v="0"/>
  </r>
  <r>
    <x v="505"/>
    <x v="4"/>
    <x v="24"/>
    <x v="1"/>
    <x v="1"/>
  </r>
  <r>
    <x v="533"/>
    <x v="4"/>
    <x v="7"/>
    <x v="1"/>
    <x v="4"/>
  </r>
  <r>
    <x v="214"/>
    <x v="0"/>
    <x v="43"/>
    <x v="3"/>
    <x v="4"/>
  </r>
  <r>
    <x v="691"/>
    <x v="1"/>
    <x v="48"/>
    <x v="2"/>
    <x v="6"/>
  </r>
  <r>
    <x v="547"/>
    <x v="3"/>
    <x v="15"/>
    <x v="1"/>
    <x v="6"/>
  </r>
  <r>
    <x v="316"/>
    <x v="0"/>
    <x v="40"/>
    <x v="1"/>
    <x v="2"/>
  </r>
  <r>
    <x v="548"/>
    <x v="3"/>
    <x v="0"/>
    <x v="0"/>
    <x v="2"/>
  </r>
  <r>
    <x v="745"/>
    <x v="3"/>
    <x v="23"/>
    <x v="0"/>
    <x v="5"/>
  </r>
  <r>
    <x v="895"/>
    <x v="3"/>
    <x v="19"/>
    <x v="2"/>
    <x v="1"/>
  </r>
  <r>
    <x v="411"/>
    <x v="3"/>
    <x v="45"/>
    <x v="1"/>
    <x v="2"/>
  </r>
  <r>
    <x v="204"/>
    <x v="3"/>
    <x v="31"/>
    <x v="4"/>
    <x v="3"/>
  </r>
  <r>
    <x v="969"/>
    <x v="2"/>
    <x v="21"/>
    <x v="4"/>
    <x v="6"/>
  </r>
  <r>
    <x v="682"/>
    <x v="3"/>
    <x v="62"/>
    <x v="3"/>
    <x v="1"/>
  </r>
  <r>
    <x v="353"/>
    <x v="0"/>
    <x v="20"/>
    <x v="3"/>
    <x v="1"/>
  </r>
  <r>
    <x v="613"/>
    <x v="4"/>
    <x v="26"/>
    <x v="1"/>
    <x v="4"/>
  </r>
  <r>
    <x v="763"/>
    <x v="2"/>
    <x v="7"/>
    <x v="4"/>
    <x v="0"/>
  </r>
  <r>
    <x v="399"/>
    <x v="3"/>
    <x v="25"/>
    <x v="3"/>
    <x v="1"/>
  </r>
  <r>
    <x v="805"/>
    <x v="4"/>
    <x v="2"/>
    <x v="4"/>
    <x v="6"/>
  </r>
  <r>
    <x v="991"/>
    <x v="4"/>
    <x v="70"/>
    <x v="3"/>
    <x v="0"/>
  </r>
  <r>
    <x v="608"/>
    <x v="4"/>
    <x v="51"/>
    <x v="1"/>
    <x v="4"/>
  </r>
  <r>
    <x v="375"/>
    <x v="4"/>
    <x v="6"/>
    <x v="1"/>
    <x v="1"/>
  </r>
  <r>
    <x v="272"/>
    <x v="3"/>
    <x v="45"/>
    <x v="3"/>
    <x v="2"/>
  </r>
  <r>
    <x v="1051"/>
    <x v="2"/>
    <x v="37"/>
    <x v="0"/>
    <x v="2"/>
  </r>
  <r>
    <x v="582"/>
    <x v="1"/>
    <x v="28"/>
    <x v="2"/>
    <x v="0"/>
  </r>
  <r>
    <x v="432"/>
    <x v="4"/>
    <x v="10"/>
    <x v="2"/>
    <x v="2"/>
  </r>
  <r>
    <x v="152"/>
    <x v="0"/>
    <x v="71"/>
    <x v="0"/>
    <x v="2"/>
  </r>
  <r>
    <x v="544"/>
    <x v="4"/>
    <x v="33"/>
    <x v="0"/>
    <x v="5"/>
  </r>
  <r>
    <x v="513"/>
    <x v="1"/>
    <x v="5"/>
    <x v="4"/>
    <x v="2"/>
  </r>
  <r>
    <x v="89"/>
    <x v="2"/>
    <x v="0"/>
    <x v="2"/>
    <x v="0"/>
  </r>
  <r>
    <x v="163"/>
    <x v="2"/>
    <x v="3"/>
    <x v="3"/>
    <x v="2"/>
  </r>
  <r>
    <x v="175"/>
    <x v="1"/>
    <x v="19"/>
    <x v="4"/>
    <x v="1"/>
  </r>
  <r>
    <x v="686"/>
    <x v="4"/>
    <x v="37"/>
    <x v="1"/>
    <x v="1"/>
  </r>
  <r>
    <x v="860"/>
    <x v="3"/>
    <x v="18"/>
    <x v="0"/>
    <x v="2"/>
  </r>
  <r>
    <x v="1052"/>
    <x v="0"/>
    <x v="55"/>
    <x v="1"/>
    <x v="6"/>
  </r>
  <r>
    <x v="661"/>
    <x v="2"/>
    <x v="66"/>
    <x v="3"/>
    <x v="5"/>
  </r>
  <r>
    <x v="268"/>
    <x v="1"/>
    <x v="21"/>
    <x v="4"/>
    <x v="0"/>
  </r>
  <r>
    <x v="671"/>
    <x v="3"/>
    <x v="55"/>
    <x v="2"/>
    <x v="3"/>
  </r>
  <r>
    <x v="618"/>
    <x v="4"/>
    <x v="8"/>
    <x v="0"/>
    <x v="5"/>
  </r>
  <r>
    <x v="38"/>
    <x v="4"/>
    <x v="18"/>
    <x v="4"/>
    <x v="6"/>
  </r>
  <r>
    <x v="1053"/>
    <x v="2"/>
    <x v="2"/>
    <x v="3"/>
    <x v="1"/>
  </r>
  <r>
    <x v="968"/>
    <x v="3"/>
    <x v="58"/>
    <x v="2"/>
    <x v="4"/>
  </r>
  <r>
    <x v="548"/>
    <x v="2"/>
    <x v="61"/>
    <x v="4"/>
    <x v="4"/>
  </r>
  <r>
    <x v="642"/>
    <x v="0"/>
    <x v="45"/>
    <x v="4"/>
    <x v="0"/>
  </r>
  <r>
    <x v="484"/>
    <x v="0"/>
    <x v="22"/>
    <x v="2"/>
    <x v="6"/>
  </r>
  <r>
    <x v="505"/>
    <x v="0"/>
    <x v="52"/>
    <x v="1"/>
    <x v="3"/>
  </r>
  <r>
    <x v="468"/>
    <x v="1"/>
    <x v="14"/>
    <x v="2"/>
    <x v="0"/>
  </r>
  <r>
    <x v="164"/>
    <x v="1"/>
    <x v="40"/>
    <x v="0"/>
    <x v="1"/>
  </r>
  <r>
    <x v="586"/>
    <x v="4"/>
    <x v="49"/>
    <x v="1"/>
    <x v="3"/>
  </r>
  <r>
    <x v="1054"/>
    <x v="2"/>
    <x v="3"/>
    <x v="4"/>
    <x v="0"/>
  </r>
  <r>
    <x v="703"/>
    <x v="1"/>
    <x v="23"/>
    <x v="2"/>
    <x v="4"/>
  </r>
  <r>
    <x v="612"/>
    <x v="3"/>
    <x v="17"/>
    <x v="0"/>
    <x v="2"/>
  </r>
  <r>
    <x v="550"/>
    <x v="3"/>
    <x v="48"/>
    <x v="2"/>
    <x v="5"/>
  </r>
  <r>
    <x v="25"/>
    <x v="0"/>
    <x v="20"/>
    <x v="1"/>
    <x v="1"/>
  </r>
  <r>
    <x v="121"/>
    <x v="0"/>
    <x v="18"/>
    <x v="0"/>
    <x v="0"/>
  </r>
  <r>
    <x v="597"/>
    <x v="4"/>
    <x v="14"/>
    <x v="1"/>
    <x v="3"/>
  </r>
  <r>
    <x v="749"/>
    <x v="4"/>
    <x v="33"/>
    <x v="4"/>
    <x v="5"/>
  </r>
  <r>
    <x v="808"/>
    <x v="1"/>
    <x v="38"/>
    <x v="2"/>
    <x v="6"/>
  </r>
  <r>
    <x v="139"/>
    <x v="3"/>
    <x v="29"/>
    <x v="0"/>
    <x v="2"/>
  </r>
  <r>
    <x v="282"/>
    <x v="1"/>
    <x v="48"/>
    <x v="0"/>
    <x v="6"/>
  </r>
  <r>
    <x v="680"/>
    <x v="0"/>
    <x v="12"/>
    <x v="3"/>
    <x v="3"/>
  </r>
  <r>
    <x v="590"/>
    <x v="3"/>
    <x v="17"/>
    <x v="3"/>
    <x v="3"/>
  </r>
  <r>
    <x v="299"/>
    <x v="4"/>
    <x v="68"/>
    <x v="0"/>
    <x v="0"/>
  </r>
  <r>
    <x v="891"/>
    <x v="1"/>
    <x v="28"/>
    <x v="4"/>
    <x v="0"/>
  </r>
  <r>
    <x v="1055"/>
    <x v="1"/>
    <x v="0"/>
    <x v="1"/>
    <x v="1"/>
  </r>
  <r>
    <x v="915"/>
    <x v="1"/>
    <x v="8"/>
    <x v="0"/>
    <x v="2"/>
  </r>
  <r>
    <x v="81"/>
    <x v="3"/>
    <x v="37"/>
    <x v="2"/>
    <x v="2"/>
  </r>
  <r>
    <x v="564"/>
    <x v="1"/>
    <x v="3"/>
    <x v="2"/>
    <x v="1"/>
  </r>
  <r>
    <x v="931"/>
    <x v="1"/>
    <x v="0"/>
    <x v="3"/>
    <x v="1"/>
  </r>
  <r>
    <x v="983"/>
    <x v="3"/>
    <x v="55"/>
    <x v="2"/>
    <x v="5"/>
  </r>
  <r>
    <x v="55"/>
    <x v="3"/>
    <x v="68"/>
    <x v="1"/>
    <x v="2"/>
  </r>
  <r>
    <x v="275"/>
    <x v="1"/>
    <x v="59"/>
    <x v="3"/>
    <x v="4"/>
  </r>
  <r>
    <x v="199"/>
    <x v="0"/>
    <x v="17"/>
    <x v="4"/>
    <x v="3"/>
  </r>
  <r>
    <x v="572"/>
    <x v="3"/>
    <x v="31"/>
    <x v="4"/>
    <x v="0"/>
  </r>
  <r>
    <x v="155"/>
    <x v="1"/>
    <x v="31"/>
    <x v="2"/>
    <x v="2"/>
  </r>
  <r>
    <x v="168"/>
    <x v="4"/>
    <x v="3"/>
    <x v="1"/>
    <x v="4"/>
  </r>
  <r>
    <x v="266"/>
    <x v="1"/>
    <x v="14"/>
    <x v="3"/>
    <x v="4"/>
  </r>
  <r>
    <x v="370"/>
    <x v="1"/>
    <x v="42"/>
    <x v="1"/>
    <x v="5"/>
  </r>
  <r>
    <x v="365"/>
    <x v="1"/>
    <x v="50"/>
    <x v="1"/>
    <x v="2"/>
  </r>
  <r>
    <x v="947"/>
    <x v="4"/>
    <x v="14"/>
    <x v="1"/>
    <x v="3"/>
  </r>
  <r>
    <x v="485"/>
    <x v="1"/>
    <x v="28"/>
    <x v="2"/>
    <x v="6"/>
  </r>
  <r>
    <x v="340"/>
    <x v="2"/>
    <x v="45"/>
    <x v="0"/>
    <x v="0"/>
  </r>
  <r>
    <x v="860"/>
    <x v="2"/>
    <x v="33"/>
    <x v="0"/>
    <x v="3"/>
  </r>
  <r>
    <x v="13"/>
    <x v="1"/>
    <x v="22"/>
    <x v="0"/>
    <x v="0"/>
  </r>
  <r>
    <x v="152"/>
    <x v="1"/>
    <x v="5"/>
    <x v="3"/>
    <x v="4"/>
  </r>
  <r>
    <x v="634"/>
    <x v="4"/>
    <x v="21"/>
    <x v="2"/>
    <x v="1"/>
  </r>
  <r>
    <x v="653"/>
    <x v="3"/>
    <x v="53"/>
    <x v="4"/>
    <x v="5"/>
  </r>
  <r>
    <x v="336"/>
    <x v="1"/>
    <x v="60"/>
    <x v="3"/>
    <x v="6"/>
  </r>
  <r>
    <x v="226"/>
    <x v="1"/>
    <x v="6"/>
    <x v="2"/>
    <x v="4"/>
  </r>
  <r>
    <x v="334"/>
    <x v="3"/>
    <x v="42"/>
    <x v="2"/>
    <x v="0"/>
  </r>
  <r>
    <x v="394"/>
    <x v="3"/>
    <x v="45"/>
    <x v="2"/>
    <x v="2"/>
  </r>
  <r>
    <x v="100"/>
    <x v="4"/>
    <x v="35"/>
    <x v="1"/>
    <x v="6"/>
  </r>
  <r>
    <x v="143"/>
    <x v="2"/>
    <x v="2"/>
    <x v="3"/>
    <x v="4"/>
  </r>
  <r>
    <x v="934"/>
    <x v="4"/>
    <x v="14"/>
    <x v="1"/>
    <x v="6"/>
  </r>
  <r>
    <x v="781"/>
    <x v="1"/>
    <x v="48"/>
    <x v="2"/>
    <x v="6"/>
  </r>
  <r>
    <x v="475"/>
    <x v="3"/>
    <x v="2"/>
    <x v="2"/>
    <x v="6"/>
  </r>
  <r>
    <x v="345"/>
    <x v="2"/>
    <x v="69"/>
    <x v="3"/>
    <x v="1"/>
  </r>
  <r>
    <x v="75"/>
    <x v="1"/>
    <x v="20"/>
    <x v="4"/>
    <x v="6"/>
  </r>
  <r>
    <x v="162"/>
    <x v="4"/>
    <x v="34"/>
    <x v="1"/>
    <x v="4"/>
  </r>
  <r>
    <x v="832"/>
    <x v="2"/>
    <x v="71"/>
    <x v="0"/>
    <x v="2"/>
  </r>
  <r>
    <x v="1056"/>
    <x v="3"/>
    <x v="2"/>
    <x v="4"/>
    <x v="4"/>
  </r>
  <r>
    <x v="705"/>
    <x v="1"/>
    <x v="18"/>
    <x v="4"/>
    <x v="2"/>
  </r>
  <r>
    <x v="200"/>
    <x v="0"/>
    <x v="1"/>
    <x v="4"/>
    <x v="5"/>
  </r>
  <r>
    <x v="748"/>
    <x v="1"/>
    <x v="63"/>
    <x v="0"/>
    <x v="0"/>
  </r>
  <r>
    <x v="296"/>
    <x v="3"/>
    <x v="19"/>
    <x v="1"/>
    <x v="5"/>
  </r>
  <r>
    <x v="304"/>
    <x v="2"/>
    <x v="31"/>
    <x v="2"/>
    <x v="4"/>
  </r>
  <r>
    <x v="792"/>
    <x v="3"/>
    <x v="25"/>
    <x v="0"/>
    <x v="1"/>
  </r>
  <r>
    <x v="564"/>
    <x v="1"/>
    <x v="71"/>
    <x v="3"/>
    <x v="5"/>
  </r>
  <r>
    <x v="203"/>
    <x v="2"/>
    <x v="33"/>
    <x v="4"/>
    <x v="5"/>
  </r>
  <r>
    <x v="830"/>
    <x v="4"/>
    <x v="24"/>
    <x v="3"/>
    <x v="1"/>
  </r>
  <r>
    <x v="464"/>
    <x v="3"/>
    <x v="18"/>
    <x v="1"/>
    <x v="6"/>
  </r>
  <r>
    <x v="337"/>
    <x v="3"/>
    <x v="14"/>
    <x v="3"/>
    <x v="1"/>
  </r>
  <r>
    <x v="997"/>
    <x v="2"/>
    <x v="3"/>
    <x v="1"/>
    <x v="3"/>
  </r>
  <r>
    <x v="786"/>
    <x v="1"/>
    <x v="56"/>
    <x v="0"/>
    <x v="5"/>
  </r>
  <r>
    <x v="477"/>
    <x v="2"/>
    <x v="29"/>
    <x v="2"/>
    <x v="2"/>
  </r>
  <r>
    <x v="492"/>
    <x v="1"/>
    <x v="7"/>
    <x v="0"/>
    <x v="2"/>
  </r>
  <r>
    <x v="826"/>
    <x v="1"/>
    <x v="0"/>
    <x v="0"/>
    <x v="1"/>
  </r>
  <r>
    <x v="574"/>
    <x v="3"/>
    <x v="65"/>
    <x v="2"/>
    <x v="4"/>
  </r>
  <r>
    <x v="824"/>
    <x v="4"/>
    <x v="49"/>
    <x v="4"/>
    <x v="4"/>
  </r>
  <r>
    <x v="713"/>
    <x v="4"/>
    <x v="69"/>
    <x v="1"/>
    <x v="3"/>
  </r>
  <r>
    <x v="759"/>
    <x v="3"/>
    <x v="44"/>
    <x v="0"/>
    <x v="0"/>
  </r>
  <r>
    <x v="486"/>
    <x v="1"/>
    <x v="46"/>
    <x v="4"/>
    <x v="6"/>
  </r>
  <r>
    <x v="78"/>
    <x v="1"/>
    <x v="1"/>
    <x v="0"/>
    <x v="4"/>
  </r>
  <r>
    <x v="269"/>
    <x v="2"/>
    <x v="33"/>
    <x v="2"/>
    <x v="0"/>
  </r>
  <r>
    <x v="479"/>
    <x v="4"/>
    <x v="14"/>
    <x v="1"/>
    <x v="1"/>
  </r>
  <r>
    <x v="999"/>
    <x v="2"/>
    <x v="12"/>
    <x v="3"/>
    <x v="1"/>
  </r>
  <r>
    <x v="587"/>
    <x v="3"/>
    <x v="33"/>
    <x v="0"/>
    <x v="0"/>
  </r>
  <r>
    <x v="888"/>
    <x v="4"/>
    <x v="49"/>
    <x v="2"/>
    <x v="4"/>
  </r>
  <r>
    <x v="432"/>
    <x v="1"/>
    <x v="62"/>
    <x v="1"/>
    <x v="6"/>
  </r>
  <r>
    <x v="640"/>
    <x v="1"/>
    <x v="22"/>
    <x v="1"/>
    <x v="1"/>
  </r>
  <r>
    <x v="379"/>
    <x v="1"/>
    <x v="45"/>
    <x v="0"/>
    <x v="1"/>
  </r>
  <r>
    <x v="103"/>
    <x v="0"/>
    <x v="31"/>
    <x v="3"/>
    <x v="5"/>
  </r>
  <r>
    <x v="821"/>
    <x v="3"/>
    <x v="31"/>
    <x v="3"/>
    <x v="2"/>
  </r>
  <r>
    <x v="354"/>
    <x v="3"/>
    <x v="60"/>
    <x v="0"/>
    <x v="2"/>
  </r>
  <r>
    <x v="970"/>
    <x v="3"/>
    <x v="31"/>
    <x v="0"/>
    <x v="4"/>
  </r>
  <r>
    <x v="304"/>
    <x v="1"/>
    <x v="2"/>
    <x v="3"/>
    <x v="6"/>
  </r>
  <r>
    <x v="934"/>
    <x v="3"/>
    <x v="45"/>
    <x v="4"/>
    <x v="3"/>
  </r>
  <r>
    <x v="303"/>
    <x v="1"/>
    <x v="70"/>
    <x v="2"/>
    <x v="5"/>
  </r>
  <r>
    <x v="556"/>
    <x v="2"/>
    <x v="41"/>
    <x v="0"/>
    <x v="1"/>
  </r>
  <r>
    <x v="578"/>
    <x v="2"/>
    <x v="24"/>
    <x v="4"/>
    <x v="5"/>
  </r>
  <r>
    <x v="557"/>
    <x v="3"/>
    <x v="58"/>
    <x v="0"/>
    <x v="5"/>
  </r>
  <r>
    <x v="700"/>
    <x v="4"/>
    <x v="26"/>
    <x v="1"/>
    <x v="4"/>
  </r>
  <r>
    <x v="920"/>
    <x v="4"/>
    <x v="65"/>
    <x v="2"/>
    <x v="6"/>
  </r>
  <r>
    <x v="959"/>
    <x v="2"/>
    <x v="57"/>
    <x v="3"/>
    <x v="0"/>
  </r>
  <r>
    <x v="863"/>
    <x v="3"/>
    <x v="33"/>
    <x v="3"/>
    <x v="2"/>
  </r>
  <r>
    <x v="243"/>
    <x v="1"/>
    <x v="52"/>
    <x v="1"/>
    <x v="6"/>
  </r>
  <r>
    <x v="428"/>
    <x v="3"/>
    <x v="28"/>
    <x v="4"/>
    <x v="0"/>
  </r>
  <r>
    <x v="51"/>
    <x v="0"/>
    <x v="0"/>
    <x v="0"/>
    <x v="2"/>
  </r>
  <r>
    <x v="585"/>
    <x v="2"/>
    <x v="45"/>
    <x v="4"/>
    <x v="5"/>
  </r>
  <r>
    <x v="985"/>
    <x v="1"/>
    <x v="45"/>
    <x v="3"/>
    <x v="3"/>
  </r>
  <r>
    <x v="618"/>
    <x v="4"/>
    <x v="57"/>
    <x v="4"/>
    <x v="2"/>
  </r>
  <r>
    <x v="1053"/>
    <x v="0"/>
    <x v="33"/>
    <x v="0"/>
    <x v="4"/>
  </r>
  <r>
    <x v="547"/>
    <x v="0"/>
    <x v="14"/>
    <x v="3"/>
    <x v="5"/>
  </r>
  <r>
    <x v="784"/>
    <x v="1"/>
    <x v="54"/>
    <x v="4"/>
    <x v="1"/>
  </r>
  <r>
    <x v="760"/>
    <x v="2"/>
    <x v="60"/>
    <x v="2"/>
    <x v="5"/>
  </r>
  <r>
    <x v="65"/>
    <x v="1"/>
    <x v="33"/>
    <x v="1"/>
    <x v="2"/>
  </r>
  <r>
    <x v="410"/>
    <x v="3"/>
    <x v="3"/>
    <x v="1"/>
    <x v="5"/>
  </r>
  <r>
    <x v="544"/>
    <x v="0"/>
    <x v="61"/>
    <x v="4"/>
    <x v="5"/>
  </r>
  <r>
    <x v="316"/>
    <x v="0"/>
    <x v="49"/>
    <x v="1"/>
    <x v="0"/>
  </r>
  <r>
    <x v="745"/>
    <x v="1"/>
    <x v="18"/>
    <x v="3"/>
    <x v="4"/>
  </r>
  <r>
    <x v="195"/>
    <x v="4"/>
    <x v="37"/>
    <x v="0"/>
    <x v="0"/>
  </r>
  <r>
    <x v="805"/>
    <x v="3"/>
    <x v="31"/>
    <x v="4"/>
    <x v="6"/>
  </r>
  <r>
    <x v="382"/>
    <x v="1"/>
    <x v="10"/>
    <x v="1"/>
    <x v="0"/>
  </r>
  <r>
    <x v="583"/>
    <x v="3"/>
    <x v="30"/>
    <x v="0"/>
    <x v="3"/>
  </r>
  <r>
    <x v="902"/>
    <x v="2"/>
    <x v="33"/>
    <x v="2"/>
    <x v="2"/>
  </r>
  <r>
    <x v="359"/>
    <x v="1"/>
    <x v="8"/>
    <x v="3"/>
    <x v="0"/>
  </r>
  <r>
    <x v="919"/>
    <x v="1"/>
    <x v="18"/>
    <x v="4"/>
    <x v="2"/>
  </r>
  <r>
    <x v="643"/>
    <x v="1"/>
    <x v="61"/>
    <x v="2"/>
    <x v="1"/>
  </r>
  <r>
    <x v="814"/>
    <x v="3"/>
    <x v="27"/>
    <x v="0"/>
    <x v="5"/>
  </r>
  <r>
    <x v="551"/>
    <x v="2"/>
    <x v="33"/>
    <x v="2"/>
    <x v="2"/>
  </r>
  <r>
    <x v="575"/>
    <x v="3"/>
    <x v="68"/>
    <x v="2"/>
    <x v="1"/>
  </r>
  <r>
    <x v="720"/>
    <x v="3"/>
    <x v="47"/>
    <x v="1"/>
    <x v="4"/>
  </r>
  <r>
    <x v="504"/>
    <x v="3"/>
    <x v="18"/>
    <x v="2"/>
    <x v="4"/>
  </r>
  <r>
    <x v="1037"/>
    <x v="0"/>
    <x v="45"/>
    <x v="3"/>
    <x v="3"/>
  </r>
  <r>
    <x v="881"/>
    <x v="4"/>
    <x v="28"/>
    <x v="1"/>
    <x v="4"/>
  </r>
  <r>
    <x v="988"/>
    <x v="3"/>
    <x v="7"/>
    <x v="3"/>
    <x v="5"/>
  </r>
  <r>
    <x v="525"/>
    <x v="4"/>
    <x v="7"/>
    <x v="2"/>
    <x v="4"/>
  </r>
  <r>
    <x v="784"/>
    <x v="4"/>
    <x v="68"/>
    <x v="3"/>
    <x v="2"/>
  </r>
  <r>
    <x v="83"/>
    <x v="2"/>
    <x v="20"/>
    <x v="2"/>
    <x v="2"/>
  </r>
  <r>
    <x v="566"/>
    <x v="3"/>
    <x v="19"/>
    <x v="3"/>
    <x v="5"/>
  </r>
  <r>
    <x v="1039"/>
    <x v="0"/>
    <x v="66"/>
    <x v="4"/>
    <x v="6"/>
  </r>
  <r>
    <x v="606"/>
    <x v="3"/>
    <x v="33"/>
    <x v="2"/>
    <x v="3"/>
  </r>
  <r>
    <x v="583"/>
    <x v="3"/>
    <x v="5"/>
    <x v="2"/>
    <x v="2"/>
  </r>
  <r>
    <x v="965"/>
    <x v="1"/>
    <x v="3"/>
    <x v="3"/>
    <x v="3"/>
  </r>
  <r>
    <x v="179"/>
    <x v="1"/>
    <x v="33"/>
    <x v="0"/>
    <x v="0"/>
  </r>
  <r>
    <x v="975"/>
    <x v="1"/>
    <x v="41"/>
    <x v="3"/>
    <x v="4"/>
  </r>
  <r>
    <x v="437"/>
    <x v="4"/>
    <x v="35"/>
    <x v="4"/>
    <x v="4"/>
  </r>
  <r>
    <x v="282"/>
    <x v="2"/>
    <x v="70"/>
    <x v="2"/>
    <x v="2"/>
  </r>
  <r>
    <x v="569"/>
    <x v="2"/>
    <x v="2"/>
    <x v="2"/>
    <x v="6"/>
  </r>
  <r>
    <x v="709"/>
    <x v="3"/>
    <x v="33"/>
    <x v="2"/>
    <x v="4"/>
  </r>
  <r>
    <x v="395"/>
    <x v="1"/>
    <x v="19"/>
    <x v="1"/>
    <x v="3"/>
  </r>
  <r>
    <x v="665"/>
    <x v="3"/>
    <x v="37"/>
    <x v="0"/>
    <x v="4"/>
  </r>
  <r>
    <x v="204"/>
    <x v="3"/>
    <x v="3"/>
    <x v="4"/>
    <x v="4"/>
  </r>
  <r>
    <x v="960"/>
    <x v="4"/>
    <x v="59"/>
    <x v="0"/>
    <x v="2"/>
  </r>
  <r>
    <x v="1031"/>
    <x v="4"/>
    <x v="29"/>
    <x v="4"/>
    <x v="4"/>
  </r>
  <r>
    <x v="1029"/>
    <x v="3"/>
    <x v="47"/>
    <x v="1"/>
    <x v="3"/>
  </r>
  <r>
    <x v="163"/>
    <x v="1"/>
    <x v="0"/>
    <x v="2"/>
    <x v="0"/>
  </r>
  <r>
    <x v="41"/>
    <x v="1"/>
    <x v="6"/>
    <x v="3"/>
    <x v="2"/>
  </r>
  <r>
    <x v="470"/>
    <x v="1"/>
    <x v="68"/>
    <x v="0"/>
    <x v="5"/>
  </r>
  <r>
    <x v="500"/>
    <x v="1"/>
    <x v="24"/>
    <x v="0"/>
    <x v="0"/>
  </r>
  <r>
    <x v="997"/>
    <x v="0"/>
    <x v="66"/>
    <x v="1"/>
    <x v="5"/>
  </r>
  <r>
    <x v="747"/>
    <x v="4"/>
    <x v="58"/>
    <x v="4"/>
    <x v="0"/>
  </r>
  <r>
    <x v="617"/>
    <x v="4"/>
    <x v="6"/>
    <x v="3"/>
    <x v="4"/>
  </r>
  <r>
    <x v="798"/>
    <x v="4"/>
    <x v="32"/>
    <x v="0"/>
    <x v="6"/>
  </r>
  <r>
    <x v="517"/>
    <x v="3"/>
    <x v="22"/>
    <x v="4"/>
    <x v="1"/>
  </r>
  <r>
    <x v="687"/>
    <x v="1"/>
    <x v="27"/>
    <x v="0"/>
    <x v="1"/>
  </r>
  <r>
    <x v="599"/>
    <x v="3"/>
    <x v="64"/>
    <x v="1"/>
    <x v="1"/>
  </r>
  <r>
    <x v="508"/>
    <x v="3"/>
    <x v="5"/>
    <x v="0"/>
    <x v="1"/>
  </r>
  <r>
    <x v="1057"/>
    <x v="0"/>
    <x v="11"/>
    <x v="3"/>
    <x v="5"/>
  </r>
  <r>
    <x v="652"/>
    <x v="2"/>
    <x v="66"/>
    <x v="1"/>
    <x v="6"/>
  </r>
  <r>
    <x v="584"/>
    <x v="3"/>
    <x v="70"/>
    <x v="2"/>
    <x v="1"/>
  </r>
  <r>
    <x v="59"/>
    <x v="4"/>
    <x v="9"/>
    <x v="2"/>
    <x v="4"/>
  </r>
  <r>
    <x v="932"/>
    <x v="3"/>
    <x v="11"/>
    <x v="0"/>
    <x v="1"/>
  </r>
  <r>
    <x v="967"/>
    <x v="3"/>
    <x v="1"/>
    <x v="0"/>
    <x v="0"/>
  </r>
  <r>
    <x v="343"/>
    <x v="3"/>
    <x v="61"/>
    <x v="0"/>
    <x v="6"/>
  </r>
  <r>
    <x v="753"/>
    <x v="3"/>
    <x v="71"/>
    <x v="1"/>
    <x v="1"/>
  </r>
  <r>
    <x v="336"/>
    <x v="1"/>
    <x v="18"/>
    <x v="1"/>
    <x v="5"/>
  </r>
  <r>
    <x v="60"/>
    <x v="2"/>
    <x v="55"/>
    <x v="0"/>
    <x v="1"/>
  </r>
  <r>
    <x v="443"/>
    <x v="3"/>
    <x v="37"/>
    <x v="4"/>
    <x v="4"/>
  </r>
  <r>
    <x v="633"/>
    <x v="3"/>
    <x v="36"/>
    <x v="2"/>
    <x v="1"/>
  </r>
  <r>
    <x v="924"/>
    <x v="1"/>
    <x v="0"/>
    <x v="3"/>
    <x v="1"/>
  </r>
  <r>
    <x v="685"/>
    <x v="3"/>
    <x v="5"/>
    <x v="1"/>
    <x v="0"/>
  </r>
  <r>
    <x v="869"/>
    <x v="4"/>
    <x v="16"/>
    <x v="0"/>
    <x v="2"/>
  </r>
  <r>
    <x v="469"/>
    <x v="3"/>
    <x v="18"/>
    <x v="0"/>
    <x v="4"/>
  </r>
  <r>
    <x v="749"/>
    <x v="4"/>
    <x v="10"/>
    <x v="1"/>
    <x v="4"/>
  </r>
  <r>
    <x v="931"/>
    <x v="3"/>
    <x v="6"/>
    <x v="0"/>
    <x v="5"/>
  </r>
  <r>
    <x v="1047"/>
    <x v="1"/>
    <x v="0"/>
    <x v="3"/>
    <x v="0"/>
  </r>
  <r>
    <x v="912"/>
    <x v="3"/>
    <x v="21"/>
    <x v="4"/>
    <x v="2"/>
  </r>
  <r>
    <x v="390"/>
    <x v="1"/>
    <x v="19"/>
    <x v="1"/>
    <x v="0"/>
  </r>
  <r>
    <x v="769"/>
    <x v="4"/>
    <x v="60"/>
    <x v="3"/>
    <x v="1"/>
  </r>
  <r>
    <x v="740"/>
    <x v="3"/>
    <x v="45"/>
    <x v="3"/>
    <x v="4"/>
  </r>
  <r>
    <x v="317"/>
    <x v="0"/>
    <x v="58"/>
    <x v="4"/>
    <x v="6"/>
  </r>
  <r>
    <x v="707"/>
    <x v="3"/>
    <x v="39"/>
    <x v="3"/>
    <x v="6"/>
  </r>
  <r>
    <x v="521"/>
    <x v="4"/>
    <x v="14"/>
    <x v="0"/>
    <x v="4"/>
  </r>
  <r>
    <x v="779"/>
    <x v="0"/>
    <x v="31"/>
    <x v="2"/>
    <x v="1"/>
  </r>
  <r>
    <x v="214"/>
    <x v="4"/>
    <x v="42"/>
    <x v="1"/>
    <x v="1"/>
  </r>
  <r>
    <x v="239"/>
    <x v="3"/>
    <x v="59"/>
    <x v="3"/>
    <x v="4"/>
  </r>
  <r>
    <x v="268"/>
    <x v="4"/>
    <x v="28"/>
    <x v="2"/>
    <x v="2"/>
  </r>
  <r>
    <x v="1058"/>
    <x v="3"/>
    <x v="32"/>
    <x v="3"/>
    <x v="3"/>
  </r>
  <r>
    <x v="821"/>
    <x v="0"/>
    <x v="25"/>
    <x v="4"/>
    <x v="6"/>
  </r>
  <r>
    <x v="185"/>
    <x v="3"/>
    <x v="71"/>
    <x v="4"/>
    <x v="5"/>
  </r>
  <r>
    <x v="586"/>
    <x v="4"/>
    <x v="21"/>
    <x v="1"/>
    <x v="1"/>
  </r>
  <r>
    <x v="1001"/>
    <x v="1"/>
    <x v="18"/>
    <x v="1"/>
    <x v="1"/>
  </r>
  <r>
    <x v="196"/>
    <x v="2"/>
    <x v="9"/>
    <x v="3"/>
    <x v="5"/>
  </r>
  <r>
    <x v="930"/>
    <x v="4"/>
    <x v="7"/>
    <x v="4"/>
    <x v="2"/>
  </r>
  <r>
    <x v="778"/>
    <x v="3"/>
    <x v="5"/>
    <x v="2"/>
    <x v="4"/>
  </r>
  <r>
    <x v="38"/>
    <x v="3"/>
    <x v="42"/>
    <x v="3"/>
    <x v="0"/>
  </r>
  <r>
    <x v="700"/>
    <x v="1"/>
    <x v="45"/>
    <x v="0"/>
    <x v="2"/>
  </r>
  <r>
    <x v="927"/>
    <x v="3"/>
    <x v="7"/>
    <x v="1"/>
    <x v="3"/>
  </r>
  <r>
    <x v="444"/>
    <x v="4"/>
    <x v="16"/>
    <x v="2"/>
    <x v="1"/>
  </r>
  <r>
    <x v="968"/>
    <x v="4"/>
    <x v="5"/>
    <x v="4"/>
    <x v="6"/>
  </r>
  <r>
    <x v="110"/>
    <x v="3"/>
    <x v="27"/>
    <x v="3"/>
    <x v="4"/>
  </r>
  <r>
    <x v="747"/>
    <x v="1"/>
    <x v="2"/>
    <x v="4"/>
    <x v="6"/>
  </r>
  <r>
    <x v="520"/>
    <x v="0"/>
    <x v="18"/>
    <x v="0"/>
    <x v="0"/>
  </r>
  <r>
    <x v="520"/>
    <x v="1"/>
    <x v="55"/>
    <x v="0"/>
    <x v="6"/>
  </r>
  <r>
    <x v="870"/>
    <x v="3"/>
    <x v="44"/>
    <x v="3"/>
    <x v="6"/>
  </r>
  <r>
    <x v="1059"/>
    <x v="1"/>
    <x v="5"/>
    <x v="3"/>
    <x v="2"/>
  </r>
  <r>
    <x v="477"/>
    <x v="3"/>
    <x v="34"/>
    <x v="1"/>
    <x v="1"/>
  </r>
  <r>
    <x v="850"/>
    <x v="1"/>
    <x v="46"/>
    <x v="3"/>
    <x v="1"/>
  </r>
  <r>
    <x v="79"/>
    <x v="0"/>
    <x v="14"/>
    <x v="3"/>
    <x v="6"/>
  </r>
  <r>
    <x v="868"/>
    <x v="0"/>
    <x v="2"/>
    <x v="3"/>
    <x v="5"/>
  </r>
  <r>
    <x v="361"/>
    <x v="1"/>
    <x v="34"/>
    <x v="2"/>
    <x v="5"/>
  </r>
  <r>
    <x v="515"/>
    <x v="2"/>
    <x v="48"/>
    <x v="0"/>
    <x v="5"/>
  </r>
  <r>
    <x v="454"/>
    <x v="3"/>
    <x v="3"/>
    <x v="4"/>
    <x v="4"/>
  </r>
  <r>
    <x v="365"/>
    <x v="0"/>
    <x v="29"/>
    <x v="3"/>
    <x v="2"/>
  </r>
  <r>
    <x v="151"/>
    <x v="1"/>
    <x v="25"/>
    <x v="4"/>
    <x v="3"/>
  </r>
  <r>
    <x v="955"/>
    <x v="1"/>
    <x v="7"/>
    <x v="2"/>
    <x v="3"/>
  </r>
  <r>
    <x v="749"/>
    <x v="1"/>
    <x v="28"/>
    <x v="4"/>
    <x v="1"/>
  </r>
  <r>
    <x v="193"/>
    <x v="3"/>
    <x v="46"/>
    <x v="0"/>
    <x v="6"/>
  </r>
  <r>
    <x v="477"/>
    <x v="3"/>
    <x v="41"/>
    <x v="1"/>
    <x v="4"/>
  </r>
  <r>
    <x v="747"/>
    <x v="1"/>
    <x v="14"/>
    <x v="0"/>
    <x v="5"/>
  </r>
  <r>
    <x v="68"/>
    <x v="4"/>
    <x v="22"/>
    <x v="4"/>
    <x v="6"/>
  </r>
  <r>
    <x v="4"/>
    <x v="1"/>
    <x v="14"/>
    <x v="1"/>
    <x v="4"/>
  </r>
  <r>
    <x v="474"/>
    <x v="3"/>
    <x v="28"/>
    <x v="2"/>
    <x v="4"/>
  </r>
  <r>
    <x v="916"/>
    <x v="1"/>
    <x v="33"/>
    <x v="1"/>
    <x v="2"/>
  </r>
  <r>
    <x v="486"/>
    <x v="2"/>
    <x v="35"/>
    <x v="1"/>
    <x v="2"/>
  </r>
  <r>
    <x v="933"/>
    <x v="3"/>
    <x v="18"/>
    <x v="1"/>
    <x v="0"/>
  </r>
  <r>
    <x v="278"/>
    <x v="1"/>
    <x v="67"/>
    <x v="4"/>
    <x v="4"/>
  </r>
  <r>
    <x v="220"/>
    <x v="4"/>
    <x v="58"/>
    <x v="0"/>
    <x v="0"/>
  </r>
  <r>
    <x v="870"/>
    <x v="2"/>
    <x v="3"/>
    <x v="0"/>
    <x v="5"/>
  </r>
  <r>
    <x v="634"/>
    <x v="1"/>
    <x v="52"/>
    <x v="2"/>
    <x v="3"/>
  </r>
  <r>
    <x v="184"/>
    <x v="2"/>
    <x v="58"/>
    <x v="3"/>
    <x v="1"/>
  </r>
  <r>
    <x v="1060"/>
    <x v="1"/>
    <x v="24"/>
    <x v="3"/>
    <x v="3"/>
  </r>
  <r>
    <x v="349"/>
    <x v="2"/>
    <x v="51"/>
    <x v="0"/>
    <x v="2"/>
  </r>
  <r>
    <x v="432"/>
    <x v="1"/>
    <x v="69"/>
    <x v="4"/>
    <x v="0"/>
  </r>
  <r>
    <x v="1016"/>
    <x v="1"/>
    <x v="18"/>
    <x v="2"/>
    <x v="5"/>
  </r>
  <r>
    <x v="909"/>
    <x v="0"/>
    <x v="71"/>
    <x v="4"/>
    <x v="0"/>
  </r>
  <r>
    <x v="745"/>
    <x v="0"/>
    <x v="1"/>
    <x v="2"/>
    <x v="4"/>
  </r>
  <r>
    <x v="1029"/>
    <x v="0"/>
    <x v="31"/>
    <x v="3"/>
    <x v="4"/>
  </r>
  <r>
    <x v="1"/>
    <x v="1"/>
    <x v="14"/>
    <x v="3"/>
    <x v="0"/>
  </r>
  <r>
    <x v="249"/>
    <x v="1"/>
    <x v="12"/>
    <x v="4"/>
    <x v="1"/>
  </r>
  <r>
    <x v="799"/>
    <x v="4"/>
    <x v="18"/>
    <x v="4"/>
    <x v="4"/>
  </r>
  <r>
    <x v="19"/>
    <x v="1"/>
    <x v="5"/>
    <x v="1"/>
    <x v="6"/>
  </r>
  <r>
    <x v="320"/>
    <x v="1"/>
    <x v="21"/>
    <x v="0"/>
    <x v="3"/>
  </r>
  <r>
    <x v="818"/>
    <x v="3"/>
    <x v="14"/>
    <x v="2"/>
    <x v="0"/>
  </r>
  <r>
    <x v="230"/>
    <x v="1"/>
    <x v="18"/>
    <x v="2"/>
    <x v="3"/>
  </r>
  <r>
    <x v="1014"/>
    <x v="3"/>
    <x v="37"/>
    <x v="3"/>
    <x v="3"/>
  </r>
  <r>
    <x v="536"/>
    <x v="2"/>
    <x v="23"/>
    <x v="3"/>
    <x v="2"/>
  </r>
  <r>
    <x v="1012"/>
    <x v="0"/>
    <x v="35"/>
    <x v="3"/>
    <x v="4"/>
  </r>
  <r>
    <x v="1061"/>
    <x v="2"/>
    <x v="10"/>
    <x v="1"/>
    <x v="4"/>
  </r>
  <r>
    <x v="828"/>
    <x v="1"/>
    <x v="13"/>
    <x v="2"/>
    <x v="2"/>
  </r>
  <r>
    <x v="267"/>
    <x v="3"/>
    <x v="60"/>
    <x v="0"/>
    <x v="5"/>
  </r>
  <r>
    <x v="669"/>
    <x v="3"/>
    <x v="0"/>
    <x v="0"/>
    <x v="5"/>
  </r>
  <r>
    <x v="767"/>
    <x v="1"/>
    <x v="3"/>
    <x v="4"/>
    <x v="0"/>
  </r>
  <r>
    <x v="1042"/>
    <x v="1"/>
    <x v="0"/>
    <x v="3"/>
    <x v="0"/>
  </r>
  <r>
    <x v="408"/>
    <x v="2"/>
    <x v="0"/>
    <x v="3"/>
    <x v="3"/>
  </r>
  <r>
    <x v="133"/>
    <x v="4"/>
    <x v="32"/>
    <x v="0"/>
    <x v="6"/>
  </r>
  <r>
    <x v="44"/>
    <x v="1"/>
    <x v="57"/>
    <x v="0"/>
    <x v="2"/>
  </r>
  <r>
    <x v="401"/>
    <x v="0"/>
    <x v="46"/>
    <x v="1"/>
    <x v="0"/>
  </r>
  <r>
    <x v="796"/>
    <x v="2"/>
    <x v="55"/>
    <x v="4"/>
    <x v="3"/>
  </r>
  <r>
    <x v="78"/>
    <x v="3"/>
    <x v="63"/>
    <x v="2"/>
    <x v="4"/>
  </r>
  <r>
    <x v="492"/>
    <x v="1"/>
    <x v="21"/>
    <x v="2"/>
    <x v="0"/>
  </r>
  <r>
    <x v="468"/>
    <x v="1"/>
    <x v="14"/>
    <x v="2"/>
    <x v="3"/>
  </r>
  <r>
    <x v="453"/>
    <x v="1"/>
    <x v="3"/>
    <x v="2"/>
    <x v="5"/>
  </r>
  <r>
    <x v="1031"/>
    <x v="1"/>
    <x v="45"/>
    <x v="0"/>
    <x v="2"/>
  </r>
  <r>
    <x v="1004"/>
    <x v="2"/>
    <x v="49"/>
    <x v="0"/>
    <x v="5"/>
  </r>
  <r>
    <x v="455"/>
    <x v="3"/>
    <x v="0"/>
    <x v="0"/>
    <x v="5"/>
  </r>
  <r>
    <x v="97"/>
    <x v="1"/>
    <x v="59"/>
    <x v="4"/>
    <x v="2"/>
  </r>
  <r>
    <x v="386"/>
    <x v="4"/>
    <x v="16"/>
    <x v="1"/>
    <x v="2"/>
  </r>
  <r>
    <x v="749"/>
    <x v="1"/>
    <x v="33"/>
    <x v="0"/>
    <x v="0"/>
  </r>
  <r>
    <x v="189"/>
    <x v="3"/>
    <x v="7"/>
    <x v="3"/>
    <x v="3"/>
  </r>
  <r>
    <x v="747"/>
    <x v="0"/>
    <x v="58"/>
    <x v="0"/>
    <x v="3"/>
  </r>
  <r>
    <x v="407"/>
    <x v="1"/>
    <x v="3"/>
    <x v="1"/>
    <x v="4"/>
  </r>
  <r>
    <x v="747"/>
    <x v="3"/>
    <x v="63"/>
    <x v="3"/>
    <x v="5"/>
  </r>
  <r>
    <x v="208"/>
    <x v="3"/>
    <x v="47"/>
    <x v="1"/>
    <x v="1"/>
  </r>
  <r>
    <x v="966"/>
    <x v="1"/>
    <x v="41"/>
    <x v="3"/>
    <x v="3"/>
  </r>
  <r>
    <x v="341"/>
    <x v="0"/>
    <x v="7"/>
    <x v="1"/>
    <x v="2"/>
  </r>
  <r>
    <x v="616"/>
    <x v="1"/>
    <x v="45"/>
    <x v="1"/>
    <x v="5"/>
  </r>
  <r>
    <x v="1025"/>
    <x v="1"/>
    <x v="31"/>
    <x v="3"/>
    <x v="1"/>
  </r>
  <r>
    <x v="336"/>
    <x v="3"/>
    <x v="32"/>
    <x v="1"/>
    <x v="6"/>
  </r>
  <r>
    <x v="419"/>
    <x v="3"/>
    <x v="64"/>
    <x v="0"/>
    <x v="1"/>
  </r>
  <r>
    <x v="475"/>
    <x v="3"/>
    <x v="0"/>
    <x v="0"/>
    <x v="4"/>
  </r>
  <r>
    <x v="981"/>
    <x v="2"/>
    <x v="45"/>
    <x v="1"/>
    <x v="1"/>
  </r>
  <r>
    <x v="606"/>
    <x v="3"/>
    <x v="64"/>
    <x v="2"/>
    <x v="6"/>
  </r>
  <r>
    <x v="284"/>
    <x v="1"/>
    <x v="57"/>
    <x v="0"/>
    <x v="4"/>
  </r>
  <r>
    <x v="43"/>
    <x v="2"/>
    <x v="25"/>
    <x v="3"/>
    <x v="2"/>
  </r>
  <r>
    <x v="23"/>
    <x v="3"/>
    <x v="0"/>
    <x v="3"/>
    <x v="4"/>
  </r>
  <r>
    <x v="408"/>
    <x v="2"/>
    <x v="45"/>
    <x v="1"/>
    <x v="4"/>
  </r>
  <r>
    <x v="848"/>
    <x v="1"/>
    <x v="16"/>
    <x v="2"/>
    <x v="4"/>
  </r>
  <r>
    <x v="194"/>
    <x v="1"/>
    <x v="4"/>
    <x v="0"/>
    <x v="3"/>
  </r>
  <r>
    <x v="966"/>
    <x v="0"/>
    <x v="35"/>
    <x v="4"/>
    <x v="2"/>
  </r>
  <r>
    <x v="134"/>
    <x v="1"/>
    <x v="33"/>
    <x v="2"/>
    <x v="3"/>
  </r>
  <r>
    <x v="885"/>
    <x v="1"/>
    <x v="2"/>
    <x v="1"/>
    <x v="1"/>
  </r>
  <r>
    <x v="34"/>
    <x v="3"/>
    <x v="40"/>
    <x v="0"/>
    <x v="0"/>
  </r>
  <r>
    <x v="655"/>
    <x v="3"/>
    <x v="0"/>
    <x v="1"/>
    <x v="0"/>
  </r>
  <r>
    <x v="133"/>
    <x v="1"/>
    <x v="68"/>
    <x v="0"/>
    <x v="4"/>
  </r>
  <r>
    <x v="233"/>
    <x v="0"/>
    <x v="5"/>
    <x v="3"/>
    <x v="4"/>
  </r>
  <r>
    <x v="1062"/>
    <x v="1"/>
    <x v="48"/>
    <x v="3"/>
    <x v="6"/>
  </r>
  <r>
    <x v="668"/>
    <x v="0"/>
    <x v="5"/>
    <x v="0"/>
    <x v="4"/>
  </r>
  <r>
    <x v="41"/>
    <x v="1"/>
    <x v="53"/>
    <x v="3"/>
    <x v="1"/>
  </r>
  <r>
    <x v="987"/>
    <x v="2"/>
    <x v="2"/>
    <x v="0"/>
    <x v="5"/>
  </r>
  <r>
    <x v="339"/>
    <x v="0"/>
    <x v="19"/>
    <x v="3"/>
    <x v="3"/>
  </r>
  <r>
    <x v="286"/>
    <x v="0"/>
    <x v="8"/>
    <x v="3"/>
    <x v="0"/>
  </r>
  <r>
    <x v="297"/>
    <x v="0"/>
    <x v="57"/>
    <x v="4"/>
    <x v="4"/>
  </r>
  <r>
    <x v="422"/>
    <x v="0"/>
    <x v="51"/>
    <x v="3"/>
    <x v="6"/>
  </r>
  <r>
    <x v="706"/>
    <x v="4"/>
    <x v="10"/>
    <x v="2"/>
    <x v="3"/>
  </r>
  <r>
    <x v="350"/>
    <x v="3"/>
    <x v="28"/>
    <x v="4"/>
    <x v="1"/>
  </r>
  <r>
    <x v="75"/>
    <x v="0"/>
    <x v="57"/>
    <x v="1"/>
    <x v="2"/>
  </r>
  <r>
    <x v="511"/>
    <x v="2"/>
    <x v="65"/>
    <x v="4"/>
    <x v="2"/>
  </r>
  <r>
    <x v="895"/>
    <x v="4"/>
    <x v="0"/>
    <x v="4"/>
    <x v="4"/>
  </r>
  <r>
    <x v="1013"/>
    <x v="1"/>
    <x v="30"/>
    <x v="4"/>
    <x v="1"/>
  </r>
  <r>
    <x v="800"/>
    <x v="3"/>
    <x v="30"/>
    <x v="3"/>
    <x v="3"/>
  </r>
  <r>
    <x v="434"/>
    <x v="2"/>
    <x v="18"/>
    <x v="1"/>
    <x v="0"/>
  </r>
  <r>
    <x v="480"/>
    <x v="1"/>
    <x v="0"/>
    <x v="3"/>
    <x v="1"/>
  </r>
  <r>
    <x v="106"/>
    <x v="4"/>
    <x v="15"/>
    <x v="4"/>
    <x v="6"/>
  </r>
  <r>
    <x v="771"/>
    <x v="1"/>
    <x v="58"/>
    <x v="0"/>
    <x v="2"/>
  </r>
  <r>
    <x v="335"/>
    <x v="1"/>
    <x v="53"/>
    <x v="4"/>
    <x v="0"/>
  </r>
  <r>
    <x v="813"/>
    <x v="1"/>
    <x v="58"/>
    <x v="3"/>
    <x v="1"/>
  </r>
  <r>
    <x v="378"/>
    <x v="0"/>
    <x v="34"/>
    <x v="3"/>
    <x v="6"/>
  </r>
  <r>
    <x v="359"/>
    <x v="3"/>
    <x v="0"/>
    <x v="3"/>
    <x v="4"/>
  </r>
  <r>
    <x v="53"/>
    <x v="3"/>
    <x v="9"/>
    <x v="0"/>
    <x v="2"/>
  </r>
  <r>
    <x v="956"/>
    <x v="1"/>
    <x v="33"/>
    <x v="2"/>
    <x v="2"/>
  </r>
  <r>
    <x v="59"/>
    <x v="2"/>
    <x v="56"/>
    <x v="3"/>
    <x v="1"/>
  </r>
  <r>
    <x v="560"/>
    <x v="3"/>
    <x v="32"/>
    <x v="0"/>
    <x v="6"/>
  </r>
  <r>
    <x v="560"/>
    <x v="4"/>
    <x v="55"/>
    <x v="1"/>
    <x v="5"/>
  </r>
  <r>
    <x v="926"/>
    <x v="1"/>
    <x v="64"/>
    <x v="3"/>
    <x v="6"/>
  </r>
  <r>
    <x v="122"/>
    <x v="0"/>
    <x v="8"/>
    <x v="0"/>
    <x v="5"/>
  </r>
  <r>
    <x v="1028"/>
    <x v="3"/>
    <x v="0"/>
    <x v="3"/>
    <x v="5"/>
  </r>
  <r>
    <x v="193"/>
    <x v="1"/>
    <x v="3"/>
    <x v="4"/>
    <x v="6"/>
  </r>
  <r>
    <x v="587"/>
    <x v="3"/>
    <x v="55"/>
    <x v="4"/>
    <x v="6"/>
  </r>
  <r>
    <x v="798"/>
    <x v="3"/>
    <x v="22"/>
    <x v="0"/>
    <x v="3"/>
  </r>
  <r>
    <x v="864"/>
    <x v="3"/>
    <x v="65"/>
    <x v="0"/>
    <x v="5"/>
  </r>
  <r>
    <x v="73"/>
    <x v="2"/>
    <x v="33"/>
    <x v="3"/>
    <x v="3"/>
  </r>
  <r>
    <x v="352"/>
    <x v="3"/>
    <x v="45"/>
    <x v="0"/>
    <x v="1"/>
  </r>
  <r>
    <x v="315"/>
    <x v="4"/>
    <x v="28"/>
    <x v="2"/>
    <x v="2"/>
  </r>
  <r>
    <x v="120"/>
    <x v="3"/>
    <x v="5"/>
    <x v="2"/>
    <x v="3"/>
  </r>
  <r>
    <x v="515"/>
    <x v="4"/>
    <x v="42"/>
    <x v="3"/>
    <x v="1"/>
  </r>
  <r>
    <x v="715"/>
    <x v="4"/>
    <x v="14"/>
    <x v="2"/>
    <x v="5"/>
  </r>
  <r>
    <x v="107"/>
    <x v="1"/>
    <x v="34"/>
    <x v="4"/>
    <x v="5"/>
  </r>
  <r>
    <x v="1045"/>
    <x v="0"/>
    <x v="14"/>
    <x v="1"/>
    <x v="5"/>
  </r>
  <r>
    <x v="46"/>
    <x v="2"/>
    <x v="60"/>
    <x v="4"/>
    <x v="6"/>
  </r>
  <r>
    <x v="358"/>
    <x v="4"/>
    <x v="68"/>
    <x v="1"/>
    <x v="0"/>
  </r>
  <r>
    <x v="251"/>
    <x v="0"/>
    <x v="33"/>
    <x v="3"/>
    <x v="1"/>
  </r>
  <r>
    <x v="970"/>
    <x v="3"/>
    <x v="31"/>
    <x v="4"/>
    <x v="3"/>
  </r>
  <r>
    <x v="898"/>
    <x v="3"/>
    <x v="60"/>
    <x v="1"/>
    <x v="4"/>
  </r>
  <r>
    <x v="335"/>
    <x v="4"/>
    <x v="43"/>
    <x v="0"/>
    <x v="0"/>
  </r>
  <r>
    <x v="433"/>
    <x v="4"/>
    <x v="63"/>
    <x v="2"/>
    <x v="5"/>
  </r>
  <r>
    <x v="544"/>
    <x v="4"/>
    <x v="33"/>
    <x v="3"/>
    <x v="6"/>
  </r>
  <r>
    <x v="160"/>
    <x v="0"/>
    <x v="31"/>
    <x v="2"/>
    <x v="0"/>
  </r>
  <r>
    <x v="537"/>
    <x v="4"/>
    <x v="46"/>
    <x v="0"/>
    <x v="5"/>
  </r>
  <r>
    <x v="1033"/>
    <x v="0"/>
    <x v="0"/>
    <x v="1"/>
    <x v="0"/>
  </r>
  <r>
    <x v="28"/>
    <x v="3"/>
    <x v="42"/>
    <x v="4"/>
    <x v="2"/>
  </r>
  <r>
    <x v="553"/>
    <x v="1"/>
    <x v="41"/>
    <x v="4"/>
    <x v="3"/>
  </r>
  <r>
    <x v="697"/>
    <x v="3"/>
    <x v="3"/>
    <x v="3"/>
    <x v="5"/>
  </r>
  <r>
    <x v="321"/>
    <x v="3"/>
    <x v="7"/>
    <x v="1"/>
    <x v="0"/>
  </r>
  <r>
    <x v="93"/>
    <x v="2"/>
    <x v="5"/>
    <x v="2"/>
    <x v="6"/>
  </r>
  <r>
    <x v="590"/>
    <x v="1"/>
    <x v="25"/>
    <x v="0"/>
    <x v="2"/>
  </r>
  <r>
    <x v="1063"/>
    <x v="3"/>
    <x v="29"/>
    <x v="2"/>
    <x v="5"/>
  </r>
  <r>
    <x v="785"/>
    <x v="2"/>
    <x v="34"/>
    <x v="4"/>
    <x v="6"/>
  </r>
  <r>
    <x v="449"/>
    <x v="1"/>
    <x v="67"/>
    <x v="2"/>
    <x v="1"/>
  </r>
  <r>
    <x v="445"/>
    <x v="1"/>
    <x v="12"/>
    <x v="1"/>
    <x v="5"/>
  </r>
  <r>
    <x v="758"/>
    <x v="3"/>
    <x v="18"/>
    <x v="1"/>
    <x v="5"/>
  </r>
  <r>
    <x v="598"/>
    <x v="1"/>
    <x v="4"/>
    <x v="2"/>
    <x v="6"/>
  </r>
  <r>
    <x v="922"/>
    <x v="2"/>
    <x v="45"/>
    <x v="1"/>
    <x v="1"/>
  </r>
  <r>
    <x v="276"/>
    <x v="3"/>
    <x v="32"/>
    <x v="4"/>
    <x v="4"/>
  </r>
  <r>
    <x v="634"/>
    <x v="2"/>
    <x v="34"/>
    <x v="4"/>
    <x v="0"/>
  </r>
  <r>
    <x v="946"/>
    <x v="4"/>
    <x v="70"/>
    <x v="1"/>
    <x v="6"/>
  </r>
  <r>
    <x v="493"/>
    <x v="1"/>
    <x v="7"/>
    <x v="2"/>
    <x v="4"/>
  </r>
  <r>
    <x v="4"/>
    <x v="1"/>
    <x v="53"/>
    <x v="4"/>
    <x v="2"/>
  </r>
  <r>
    <x v="737"/>
    <x v="1"/>
    <x v="28"/>
    <x v="4"/>
    <x v="0"/>
  </r>
  <r>
    <x v="367"/>
    <x v="2"/>
    <x v="18"/>
    <x v="4"/>
    <x v="4"/>
  </r>
  <r>
    <x v="308"/>
    <x v="3"/>
    <x v="38"/>
    <x v="1"/>
    <x v="1"/>
  </r>
  <r>
    <x v="184"/>
    <x v="4"/>
    <x v="54"/>
    <x v="4"/>
    <x v="3"/>
  </r>
  <r>
    <x v="736"/>
    <x v="1"/>
    <x v="53"/>
    <x v="3"/>
    <x v="4"/>
  </r>
  <r>
    <x v="919"/>
    <x v="4"/>
    <x v="26"/>
    <x v="4"/>
    <x v="3"/>
  </r>
  <r>
    <x v="858"/>
    <x v="1"/>
    <x v="70"/>
    <x v="0"/>
    <x v="3"/>
  </r>
  <r>
    <x v="251"/>
    <x v="1"/>
    <x v="64"/>
    <x v="2"/>
    <x v="5"/>
  </r>
  <r>
    <x v="568"/>
    <x v="1"/>
    <x v="46"/>
    <x v="4"/>
    <x v="1"/>
  </r>
  <r>
    <x v="824"/>
    <x v="3"/>
    <x v="9"/>
    <x v="1"/>
    <x v="4"/>
  </r>
  <r>
    <x v="550"/>
    <x v="4"/>
    <x v="3"/>
    <x v="3"/>
    <x v="5"/>
  </r>
  <r>
    <x v="905"/>
    <x v="2"/>
    <x v="59"/>
    <x v="3"/>
    <x v="4"/>
  </r>
  <r>
    <x v="354"/>
    <x v="2"/>
    <x v="45"/>
    <x v="2"/>
    <x v="0"/>
  </r>
  <r>
    <x v="945"/>
    <x v="0"/>
    <x v="20"/>
    <x v="4"/>
    <x v="3"/>
  </r>
  <r>
    <x v="1064"/>
    <x v="3"/>
    <x v="30"/>
    <x v="4"/>
    <x v="6"/>
  </r>
  <r>
    <x v="817"/>
    <x v="0"/>
    <x v="58"/>
    <x v="1"/>
    <x v="0"/>
  </r>
  <r>
    <x v="575"/>
    <x v="1"/>
    <x v="33"/>
    <x v="4"/>
    <x v="4"/>
  </r>
  <r>
    <x v="308"/>
    <x v="2"/>
    <x v="26"/>
    <x v="3"/>
    <x v="3"/>
  </r>
  <r>
    <x v="896"/>
    <x v="2"/>
    <x v="34"/>
    <x v="4"/>
    <x v="0"/>
  </r>
  <r>
    <x v="546"/>
    <x v="2"/>
    <x v="3"/>
    <x v="0"/>
    <x v="2"/>
  </r>
  <r>
    <x v="434"/>
    <x v="3"/>
    <x v="16"/>
    <x v="1"/>
    <x v="1"/>
  </r>
  <r>
    <x v="224"/>
    <x v="0"/>
    <x v="65"/>
    <x v="1"/>
    <x v="6"/>
  </r>
  <r>
    <x v="954"/>
    <x v="4"/>
    <x v="49"/>
    <x v="1"/>
    <x v="6"/>
  </r>
  <r>
    <x v="612"/>
    <x v="3"/>
    <x v="18"/>
    <x v="4"/>
    <x v="4"/>
  </r>
  <r>
    <x v="801"/>
    <x v="1"/>
    <x v="2"/>
    <x v="2"/>
    <x v="6"/>
  </r>
  <r>
    <x v="476"/>
    <x v="1"/>
    <x v="43"/>
    <x v="3"/>
    <x v="1"/>
  </r>
  <r>
    <x v="361"/>
    <x v="1"/>
    <x v="2"/>
    <x v="4"/>
    <x v="0"/>
  </r>
  <r>
    <x v="312"/>
    <x v="3"/>
    <x v="41"/>
    <x v="1"/>
    <x v="3"/>
  </r>
  <r>
    <x v="487"/>
    <x v="0"/>
    <x v="31"/>
    <x v="4"/>
    <x v="5"/>
  </r>
  <r>
    <x v="1044"/>
    <x v="3"/>
    <x v="13"/>
    <x v="2"/>
    <x v="4"/>
  </r>
  <r>
    <x v="883"/>
    <x v="3"/>
    <x v="37"/>
    <x v="3"/>
    <x v="1"/>
  </r>
  <r>
    <x v="443"/>
    <x v="1"/>
    <x v="27"/>
    <x v="0"/>
    <x v="4"/>
  </r>
  <r>
    <x v="671"/>
    <x v="4"/>
    <x v="32"/>
    <x v="2"/>
    <x v="1"/>
  </r>
  <r>
    <x v="1043"/>
    <x v="3"/>
    <x v="1"/>
    <x v="2"/>
    <x v="4"/>
  </r>
  <r>
    <x v="939"/>
    <x v="3"/>
    <x v="15"/>
    <x v="2"/>
    <x v="2"/>
  </r>
  <r>
    <x v="563"/>
    <x v="0"/>
    <x v="18"/>
    <x v="0"/>
    <x v="1"/>
  </r>
  <r>
    <x v="430"/>
    <x v="1"/>
    <x v="8"/>
    <x v="0"/>
    <x v="0"/>
  </r>
  <r>
    <x v="369"/>
    <x v="4"/>
    <x v="0"/>
    <x v="0"/>
    <x v="5"/>
  </r>
  <r>
    <x v="814"/>
    <x v="3"/>
    <x v="2"/>
    <x v="2"/>
    <x v="3"/>
  </r>
  <r>
    <x v="875"/>
    <x v="4"/>
    <x v="41"/>
    <x v="1"/>
    <x v="2"/>
  </r>
  <r>
    <x v="508"/>
    <x v="1"/>
    <x v="68"/>
    <x v="4"/>
    <x v="5"/>
  </r>
  <r>
    <x v="207"/>
    <x v="3"/>
    <x v="33"/>
    <x v="2"/>
    <x v="4"/>
  </r>
  <r>
    <x v="795"/>
    <x v="2"/>
    <x v="29"/>
    <x v="0"/>
    <x v="4"/>
  </r>
  <r>
    <x v="271"/>
    <x v="3"/>
    <x v="13"/>
    <x v="0"/>
    <x v="5"/>
  </r>
  <r>
    <x v="340"/>
    <x v="3"/>
    <x v="21"/>
    <x v="2"/>
    <x v="3"/>
  </r>
  <r>
    <x v="504"/>
    <x v="3"/>
    <x v="5"/>
    <x v="3"/>
    <x v="3"/>
  </r>
  <r>
    <x v="303"/>
    <x v="1"/>
    <x v="5"/>
    <x v="0"/>
    <x v="1"/>
  </r>
  <r>
    <x v="69"/>
    <x v="3"/>
    <x v="33"/>
    <x v="4"/>
    <x v="1"/>
  </r>
  <r>
    <x v="545"/>
    <x v="1"/>
    <x v="70"/>
    <x v="4"/>
    <x v="6"/>
  </r>
  <r>
    <x v="12"/>
    <x v="3"/>
    <x v="18"/>
    <x v="3"/>
    <x v="6"/>
  </r>
  <r>
    <x v="566"/>
    <x v="0"/>
    <x v="31"/>
    <x v="4"/>
    <x v="5"/>
  </r>
  <r>
    <x v="442"/>
    <x v="3"/>
    <x v="2"/>
    <x v="0"/>
    <x v="5"/>
  </r>
  <r>
    <x v="403"/>
    <x v="2"/>
    <x v="65"/>
    <x v="1"/>
    <x v="5"/>
  </r>
  <r>
    <x v="965"/>
    <x v="3"/>
    <x v="31"/>
    <x v="4"/>
    <x v="3"/>
  </r>
  <r>
    <x v="758"/>
    <x v="2"/>
    <x v="48"/>
    <x v="4"/>
    <x v="5"/>
  </r>
  <r>
    <x v="700"/>
    <x v="0"/>
    <x v="33"/>
    <x v="1"/>
    <x v="3"/>
  </r>
  <r>
    <x v="852"/>
    <x v="3"/>
    <x v="9"/>
    <x v="1"/>
    <x v="5"/>
  </r>
  <r>
    <x v="864"/>
    <x v="4"/>
    <x v="45"/>
    <x v="1"/>
    <x v="6"/>
  </r>
  <r>
    <x v="71"/>
    <x v="4"/>
    <x v="5"/>
    <x v="2"/>
    <x v="3"/>
  </r>
  <r>
    <x v="93"/>
    <x v="4"/>
    <x v="30"/>
    <x v="3"/>
    <x v="4"/>
  </r>
  <r>
    <x v="866"/>
    <x v="1"/>
    <x v="41"/>
    <x v="4"/>
    <x v="6"/>
  </r>
  <r>
    <x v="543"/>
    <x v="2"/>
    <x v="30"/>
    <x v="1"/>
    <x v="2"/>
  </r>
  <r>
    <x v="252"/>
    <x v="3"/>
    <x v="68"/>
    <x v="2"/>
    <x v="1"/>
  </r>
  <r>
    <x v="738"/>
    <x v="0"/>
    <x v="41"/>
    <x v="3"/>
    <x v="2"/>
  </r>
  <r>
    <x v="714"/>
    <x v="1"/>
    <x v="9"/>
    <x v="1"/>
    <x v="2"/>
  </r>
  <r>
    <x v="433"/>
    <x v="1"/>
    <x v="31"/>
    <x v="1"/>
    <x v="2"/>
  </r>
  <r>
    <x v="423"/>
    <x v="3"/>
    <x v="32"/>
    <x v="4"/>
    <x v="0"/>
  </r>
  <r>
    <x v="968"/>
    <x v="1"/>
    <x v="6"/>
    <x v="0"/>
    <x v="0"/>
  </r>
  <r>
    <x v="1044"/>
    <x v="3"/>
    <x v="0"/>
    <x v="1"/>
    <x v="6"/>
  </r>
  <r>
    <x v="97"/>
    <x v="1"/>
    <x v="17"/>
    <x v="2"/>
    <x v="1"/>
  </r>
  <r>
    <x v="522"/>
    <x v="3"/>
    <x v="51"/>
    <x v="2"/>
    <x v="5"/>
  </r>
  <r>
    <x v="496"/>
    <x v="4"/>
    <x v="37"/>
    <x v="1"/>
    <x v="0"/>
  </r>
  <r>
    <x v="493"/>
    <x v="3"/>
    <x v="18"/>
    <x v="4"/>
    <x v="4"/>
  </r>
  <r>
    <x v="49"/>
    <x v="1"/>
    <x v="20"/>
    <x v="2"/>
    <x v="1"/>
  </r>
  <r>
    <x v="160"/>
    <x v="1"/>
    <x v="22"/>
    <x v="3"/>
    <x v="0"/>
  </r>
  <r>
    <x v="39"/>
    <x v="2"/>
    <x v="68"/>
    <x v="4"/>
    <x v="3"/>
  </r>
  <r>
    <x v="883"/>
    <x v="1"/>
    <x v="36"/>
    <x v="3"/>
    <x v="5"/>
  </r>
  <r>
    <x v="160"/>
    <x v="0"/>
    <x v="46"/>
    <x v="3"/>
    <x v="2"/>
  </r>
  <r>
    <x v="175"/>
    <x v="1"/>
    <x v="15"/>
    <x v="1"/>
    <x v="2"/>
  </r>
  <r>
    <x v="1012"/>
    <x v="3"/>
    <x v="60"/>
    <x v="3"/>
    <x v="1"/>
  </r>
  <r>
    <x v="1065"/>
    <x v="1"/>
    <x v="37"/>
    <x v="1"/>
    <x v="3"/>
  </r>
  <r>
    <x v="698"/>
    <x v="3"/>
    <x v="52"/>
    <x v="4"/>
    <x v="5"/>
  </r>
  <r>
    <x v="419"/>
    <x v="3"/>
    <x v="0"/>
    <x v="1"/>
    <x v="5"/>
  </r>
  <r>
    <x v="598"/>
    <x v="3"/>
    <x v="3"/>
    <x v="1"/>
    <x v="2"/>
  </r>
  <r>
    <x v="431"/>
    <x v="2"/>
    <x v="19"/>
    <x v="1"/>
    <x v="3"/>
  </r>
  <r>
    <x v="657"/>
    <x v="3"/>
    <x v="14"/>
    <x v="1"/>
    <x v="4"/>
  </r>
  <r>
    <x v="35"/>
    <x v="0"/>
    <x v="24"/>
    <x v="0"/>
    <x v="1"/>
  </r>
  <r>
    <x v="27"/>
    <x v="2"/>
    <x v="20"/>
    <x v="3"/>
    <x v="4"/>
  </r>
  <r>
    <x v="316"/>
    <x v="0"/>
    <x v="36"/>
    <x v="1"/>
    <x v="2"/>
  </r>
  <r>
    <x v="188"/>
    <x v="2"/>
    <x v="23"/>
    <x v="0"/>
    <x v="6"/>
  </r>
  <r>
    <x v="603"/>
    <x v="0"/>
    <x v="36"/>
    <x v="4"/>
    <x v="6"/>
  </r>
  <r>
    <x v="703"/>
    <x v="4"/>
    <x v="46"/>
    <x v="3"/>
    <x v="4"/>
  </r>
  <r>
    <x v="441"/>
    <x v="3"/>
    <x v="3"/>
    <x v="2"/>
    <x v="2"/>
  </r>
  <r>
    <x v="711"/>
    <x v="1"/>
    <x v="66"/>
    <x v="0"/>
    <x v="6"/>
  </r>
  <r>
    <x v="75"/>
    <x v="2"/>
    <x v="2"/>
    <x v="4"/>
    <x v="0"/>
  </r>
  <r>
    <x v="982"/>
    <x v="1"/>
    <x v="10"/>
    <x v="0"/>
    <x v="3"/>
  </r>
  <r>
    <x v="631"/>
    <x v="3"/>
    <x v="24"/>
    <x v="4"/>
    <x v="5"/>
  </r>
  <r>
    <x v="637"/>
    <x v="3"/>
    <x v="29"/>
    <x v="3"/>
    <x v="4"/>
  </r>
  <r>
    <x v="460"/>
    <x v="3"/>
    <x v="19"/>
    <x v="1"/>
    <x v="1"/>
  </r>
  <r>
    <x v="493"/>
    <x v="4"/>
    <x v="61"/>
    <x v="3"/>
    <x v="3"/>
  </r>
  <r>
    <x v="704"/>
    <x v="1"/>
    <x v="68"/>
    <x v="4"/>
    <x v="0"/>
  </r>
  <r>
    <x v="1016"/>
    <x v="3"/>
    <x v="26"/>
    <x v="2"/>
    <x v="5"/>
  </r>
  <r>
    <x v="147"/>
    <x v="1"/>
    <x v="20"/>
    <x v="1"/>
    <x v="6"/>
  </r>
  <r>
    <x v="524"/>
    <x v="0"/>
    <x v="7"/>
    <x v="2"/>
    <x v="2"/>
  </r>
  <r>
    <x v="1058"/>
    <x v="0"/>
    <x v="9"/>
    <x v="1"/>
    <x v="3"/>
  </r>
  <r>
    <x v="111"/>
    <x v="3"/>
    <x v="18"/>
    <x v="0"/>
    <x v="6"/>
  </r>
  <r>
    <x v="740"/>
    <x v="3"/>
    <x v="57"/>
    <x v="1"/>
    <x v="2"/>
  </r>
  <r>
    <x v="183"/>
    <x v="3"/>
    <x v="14"/>
    <x v="4"/>
    <x v="5"/>
  </r>
  <r>
    <x v="130"/>
    <x v="3"/>
    <x v="7"/>
    <x v="3"/>
    <x v="5"/>
  </r>
  <r>
    <x v="538"/>
    <x v="2"/>
    <x v="45"/>
    <x v="2"/>
    <x v="4"/>
  </r>
  <r>
    <x v="209"/>
    <x v="0"/>
    <x v="54"/>
    <x v="3"/>
    <x v="0"/>
  </r>
  <r>
    <x v="1"/>
    <x v="3"/>
    <x v="11"/>
    <x v="3"/>
    <x v="3"/>
  </r>
  <r>
    <x v="956"/>
    <x v="3"/>
    <x v="1"/>
    <x v="4"/>
    <x v="2"/>
  </r>
  <r>
    <x v="35"/>
    <x v="1"/>
    <x v="5"/>
    <x v="3"/>
    <x v="0"/>
  </r>
  <r>
    <x v="272"/>
    <x v="2"/>
    <x v="64"/>
    <x v="4"/>
    <x v="1"/>
  </r>
  <r>
    <x v="405"/>
    <x v="4"/>
    <x v="29"/>
    <x v="4"/>
    <x v="1"/>
  </r>
  <r>
    <x v="1066"/>
    <x v="2"/>
    <x v="34"/>
    <x v="4"/>
    <x v="6"/>
  </r>
  <r>
    <x v="1062"/>
    <x v="1"/>
    <x v="67"/>
    <x v="1"/>
    <x v="2"/>
  </r>
  <r>
    <x v="911"/>
    <x v="1"/>
    <x v="10"/>
    <x v="4"/>
    <x v="0"/>
  </r>
  <r>
    <x v="968"/>
    <x v="4"/>
    <x v="15"/>
    <x v="1"/>
    <x v="4"/>
  </r>
  <r>
    <x v="854"/>
    <x v="1"/>
    <x v="34"/>
    <x v="3"/>
    <x v="6"/>
  </r>
  <r>
    <x v="508"/>
    <x v="3"/>
    <x v="7"/>
    <x v="1"/>
    <x v="3"/>
  </r>
  <r>
    <x v="453"/>
    <x v="1"/>
    <x v="37"/>
    <x v="1"/>
    <x v="0"/>
  </r>
  <r>
    <x v="357"/>
    <x v="4"/>
    <x v="14"/>
    <x v="2"/>
    <x v="3"/>
  </r>
  <r>
    <x v="783"/>
    <x v="1"/>
    <x v="4"/>
    <x v="3"/>
    <x v="2"/>
  </r>
  <r>
    <x v="856"/>
    <x v="1"/>
    <x v="18"/>
    <x v="4"/>
    <x v="3"/>
  </r>
  <r>
    <x v="40"/>
    <x v="4"/>
    <x v="63"/>
    <x v="2"/>
    <x v="5"/>
  </r>
  <r>
    <x v="781"/>
    <x v="1"/>
    <x v="66"/>
    <x v="3"/>
    <x v="4"/>
  </r>
  <r>
    <x v="1067"/>
    <x v="3"/>
    <x v="9"/>
    <x v="3"/>
    <x v="4"/>
  </r>
  <r>
    <x v="833"/>
    <x v="3"/>
    <x v="31"/>
    <x v="3"/>
    <x v="5"/>
  </r>
  <r>
    <x v="439"/>
    <x v="3"/>
    <x v="31"/>
    <x v="3"/>
    <x v="3"/>
  </r>
  <r>
    <x v="455"/>
    <x v="1"/>
    <x v="18"/>
    <x v="2"/>
    <x v="1"/>
  </r>
  <r>
    <x v="344"/>
    <x v="1"/>
    <x v="51"/>
    <x v="0"/>
    <x v="6"/>
  </r>
  <r>
    <x v="91"/>
    <x v="4"/>
    <x v="60"/>
    <x v="4"/>
    <x v="0"/>
  </r>
  <r>
    <x v="89"/>
    <x v="1"/>
    <x v="9"/>
    <x v="2"/>
    <x v="3"/>
  </r>
  <r>
    <x v="79"/>
    <x v="1"/>
    <x v="60"/>
    <x v="2"/>
    <x v="4"/>
  </r>
  <r>
    <x v="971"/>
    <x v="0"/>
    <x v="33"/>
    <x v="2"/>
    <x v="5"/>
  </r>
  <r>
    <x v="855"/>
    <x v="0"/>
    <x v="66"/>
    <x v="1"/>
    <x v="5"/>
  </r>
  <r>
    <x v="832"/>
    <x v="2"/>
    <x v="53"/>
    <x v="0"/>
    <x v="2"/>
  </r>
  <r>
    <x v="974"/>
    <x v="1"/>
    <x v="44"/>
    <x v="0"/>
    <x v="2"/>
  </r>
  <r>
    <x v="745"/>
    <x v="4"/>
    <x v="47"/>
    <x v="3"/>
    <x v="5"/>
  </r>
  <r>
    <x v="579"/>
    <x v="3"/>
    <x v="22"/>
    <x v="3"/>
    <x v="2"/>
  </r>
  <r>
    <x v="601"/>
    <x v="2"/>
    <x v="16"/>
    <x v="0"/>
    <x v="6"/>
  </r>
  <r>
    <x v="944"/>
    <x v="4"/>
    <x v="2"/>
    <x v="4"/>
    <x v="5"/>
  </r>
  <r>
    <x v="1040"/>
    <x v="1"/>
    <x v="18"/>
    <x v="2"/>
    <x v="6"/>
  </r>
  <r>
    <x v="244"/>
    <x v="4"/>
    <x v="51"/>
    <x v="2"/>
    <x v="2"/>
  </r>
  <r>
    <x v="979"/>
    <x v="0"/>
    <x v="15"/>
    <x v="4"/>
    <x v="5"/>
  </r>
  <r>
    <x v="985"/>
    <x v="0"/>
    <x v="2"/>
    <x v="3"/>
    <x v="1"/>
  </r>
  <r>
    <x v="1031"/>
    <x v="0"/>
    <x v="59"/>
    <x v="1"/>
    <x v="5"/>
  </r>
  <r>
    <x v="584"/>
    <x v="3"/>
    <x v="33"/>
    <x v="4"/>
    <x v="2"/>
  </r>
  <r>
    <x v="420"/>
    <x v="3"/>
    <x v="39"/>
    <x v="1"/>
    <x v="3"/>
  </r>
  <r>
    <x v="831"/>
    <x v="4"/>
    <x v="16"/>
    <x v="2"/>
    <x v="4"/>
  </r>
  <r>
    <x v="965"/>
    <x v="1"/>
    <x v="34"/>
    <x v="3"/>
    <x v="3"/>
  </r>
  <r>
    <x v="756"/>
    <x v="2"/>
    <x v="22"/>
    <x v="1"/>
    <x v="3"/>
  </r>
  <r>
    <x v="902"/>
    <x v="1"/>
    <x v="2"/>
    <x v="0"/>
    <x v="2"/>
  </r>
  <r>
    <x v="745"/>
    <x v="3"/>
    <x v="28"/>
    <x v="4"/>
    <x v="4"/>
  </r>
  <r>
    <x v="384"/>
    <x v="3"/>
    <x v="5"/>
    <x v="2"/>
    <x v="4"/>
  </r>
  <r>
    <x v="689"/>
    <x v="1"/>
    <x v="10"/>
    <x v="0"/>
    <x v="4"/>
  </r>
  <r>
    <x v="787"/>
    <x v="1"/>
    <x v="0"/>
    <x v="0"/>
    <x v="2"/>
  </r>
  <r>
    <x v="442"/>
    <x v="3"/>
    <x v="16"/>
    <x v="2"/>
    <x v="4"/>
  </r>
  <r>
    <x v="613"/>
    <x v="3"/>
    <x v="3"/>
    <x v="2"/>
    <x v="0"/>
  </r>
  <r>
    <x v="234"/>
    <x v="2"/>
    <x v="20"/>
    <x v="0"/>
    <x v="2"/>
  </r>
  <r>
    <x v="605"/>
    <x v="3"/>
    <x v="42"/>
    <x v="2"/>
    <x v="5"/>
  </r>
  <r>
    <x v="105"/>
    <x v="1"/>
    <x v="30"/>
    <x v="0"/>
    <x v="2"/>
  </r>
  <r>
    <x v="1068"/>
    <x v="1"/>
    <x v="53"/>
    <x v="4"/>
    <x v="4"/>
  </r>
  <r>
    <x v="231"/>
    <x v="4"/>
    <x v="1"/>
    <x v="3"/>
    <x v="5"/>
  </r>
  <r>
    <x v="720"/>
    <x v="1"/>
    <x v="8"/>
    <x v="0"/>
    <x v="4"/>
  </r>
  <r>
    <x v="728"/>
    <x v="1"/>
    <x v="2"/>
    <x v="3"/>
    <x v="5"/>
  </r>
  <r>
    <x v="160"/>
    <x v="1"/>
    <x v="49"/>
    <x v="1"/>
    <x v="4"/>
  </r>
  <r>
    <x v="568"/>
    <x v="3"/>
    <x v="28"/>
    <x v="4"/>
    <x v="6"/>
  </r>
  <r>
    <x v="121"/>
    <x v="0"/>
    <x v="4"/>
    <x v="3"/>
    <x v="1"/>
  </r>
  <r>
    <x v="206"/>
    <x v="1"/>
    <x v="20"/>
    <x v="0"/>
    <x v="6"/>
  </r>
  <r>
    <x v="443"/>
    <x v="4"/>
    <x v="71"/>
    <x v="2"/>
    <x v="3"/>
  </r>
  <r>
    <x v="406"/>
    <x v="0"/>
    <x v="67"/>
    <x v="4"/>
    <x v="4"/>
  </r>
  <r>
    <x v="1030"/>
    <x v="2"/>
    <x v="57"/>
    <x v="4"/>
    <x v="3"/>
  </r>
  <r>
    <x v="592"/>
    <x v="0"/>
    <x v="40"/>
    <x v="3"/>
    <x v="0"/>
  </r>
  <r>
    <x v="755"/>
    <x v="4"/>
    <x v="5"/>
    <x v="4"/>
    <x v="4"/>
  </r>
  <r>
    <x v="820"/>
    <x v="2"/>
    <x v="33"/>
    <x v="0"/>
    <x v="4"/>
  </r>
  <r>
    <x v="655"/>
    <x v="0"/>
    <x v="40"/>
    <x v="3"/>
    <x v="0"/>
  </r>
  <r>
    <x v="770"/>
    <x v="0"/>
    <x v="45"/>
    <x v="4"/>
    <x v="1"/>
  </r>
  <r>
    <x v="830"/>
    <x v="3"/>
    <x v="28"/>
    <x v="0"/>
    <x v="4"/>
  </r>
  <r>
    <x v="447"/>
    <x v="1"/>
    <x v="18"/>
    <x v="1"/>
    <x v="5"/>
  </r>
  <r>
    <x v="629"/>
    <x v="4"/>
    <x v="5"/>
    <x v="2"/>
    <x v="4"/>
  </r>
  <r>
    <x v="130"/>
    <x v="1"/>
    <x v="41"/>
    <x v="2"/>
    <x v="0"/>
  </r>
  <r>
    <x v="296"/>
    <x v="0"/>
    <x v="57"/>
    <x v="1"/>
    <x v="2"/>
  </r>
  <r>
    <x v="137"/>
    <x v="4"/>
    <x v="43"/>
    <x v="4"/>
    <x v="0"/>
  </r>
  <r>
    <x v="51"/>
    <x v="1"/>
    <x v="67"/>
    <x v="4"/>
    <x v="2"/>
  </r>
  <r>
    <x v="237"/>
    <x v="4"/>
    <x v="51"/>
    <x v="1"/>
    <x v="0"/>
  </r>
  <r>
    <x v="1054"/>
    <x v="0"/>
    <x v="21"/>
    <x v="1"/>
    <x v="0"/>
  </r>
  <r>
    <x v="57"/>
    <x v="1"/>
    <x v="0"/>
    <x v="4"/>
    <x v="1"/>
  </r>
  <r>
    <x v="214"/>
    <x v="3"/>
    <x v="18"/>
    <x v="1"/>
    <x v="6"/>
  </r>
  <r>
    <x v="707"/>
    <x v="3"/>
    <x v="18"/>
    <x v="0"/>
    <x v="1"/>
  </r>
  <r>
    <x v="177"/>
    <x v="4"/>
    <x v="8"/>
    <x v="1"/>
    <x v="2"/>
  </r>
  <r>
    <x v="791"/>
    <x v="3"/>
    <x v="14"/>
    <x v="4"/>
    <x v="4"/>
  </r>
  <r>
    <x v="881"/>
    <x v="1"/>
    <x v="33"/>
    <x v="3"/>
    <x v="2"/>
  </r>
  <r>
    <x v="210"/>
    <x v="3"/>
    <x v="18"/>
    <x v="3"/>
    <x v="0"/>
  </r>
  <r>
    <x v="920"/>
    <x v="1"/>
    <x v="9"/>
    <x v="4"/>
    <x v="6"/>
  </r>
  <r>
    <x v="940"/>
    <x v="3"/>
    <x v="45"/>
    <x v="0"/>
    <x v="3"/>
  </r>
  <r>
    <x v="344"/>
    <x v="1"/>
    <x v="19"/>
    <x v="0"/>
    <x v="0"/>
  </r>
  <r>
    <x v="400"/>
    <x v="2"/>
    <x v="70"/>
    <x v="3"/>
    <x v="1"/>
  </r>
  <r>
    <x v="953"/>
    <x v="2"/>
    <x v="3"/>
    <x v="4"/>
    <x v="6"/>
  </r>
  <r>
    <x v="1063"/>
    <x v="0"/>
    <x v="58"/>
    <x v="2"/>
    <x v="4"/>
  </r>
  <r>
    <x v="79"/>
    <x v="1"/>
    <x v="63"/>
    <x v="3"/>
    <x v="3"/>
  </r>
  <r>
    <x v="323"/>
    <x v="3"/>
    <x v="47"/>
    <x v="4"/>
    <x v="2"/>
  </r>
  <r>
    <x v="468"/>
    <x v="4"/>
    <x v="50"/>
    <x v="0"/>
    <x v="0"/>
  </r>
  <r>
    <x v="1069"/>
    <x v="4"/>
    <x v="4"/>
    <x v="2"/>
    <x v="4"/>
  </r>
  <r>
    <x v="601"/>
    <x v="4"/>
    <x v="52"/>
    <x v="3"/>
    <x v="5"/>
  </r>
  <r>
    <x v="192"/>
    <x v="1"/>
    <x v="55"/>
    <x v="1"/>
    <x v="4"/>
  </r>
  <r>
    <x v="942"/>
    <x v="2"/>
    <x v="32"/>
    <x v="4"/>
    <x v="3"/>
  </r>
  <r>
    <x v="713"/>
    <x v="3"/>
    <x v="18"/>
    <x v="3"/>
    <x v="0"/>
  </r>
  <r>
    <x v="914"/>
    <x v="1"/>
    <x v="48"/>
    <x v="1"/>
    <x v="4"/>
  </r>
  <r>
    <x v="159"/>
    <x v="0"/>
    <x v="0"/>
    <x v="0"/>
    <x v="6"/>
  </r>
  <r>
    <x v="200"/>
    <x v="1"/>
    <x v="43"/>
    <x v="3"/>
    <x v="1"/>
  </r>
  <r>
    <x v="82"/>
    <x v="4"/>
    <x v="8"/>
    <x v="1"/>
    <x v="6"/>
  </r>
  <r>
    <x v="799"/>
    <x v="2"/>
    <x v="3"/>
    <x v="0"/>
    <x v="0"/>
  </r>
  <r>
    <x v="973"/>
    <x v="3"/>
    <x v="5"/>
    <x v="0"/>
    <x v="4"/>
  </r>
  <r>
    <x v="1064"/>
    <x v="0"/>
    <x v="10"/>
    <x v="0"/>
    <x v="4"/>
  </r>
  <r>
    <x v="495"/>
    <x v="2"/>
    <x v="33"/>
    <x v="0"/>
    <x v="4"/>
  </r>
  <r>
    <x v="1017"/>
    <x v="3"/>
    <x v="65"/>
    <x v="1"/>
    <x v="0"/>
  </r>
  <r>
    <x v="475"/>
    <x v="0"/>
    <x v="56"/>
    <x v="1"/>
    <x v="0"/>
  </r>
  <r>
    <x v="221"/>
    <x v="3"/>
    <x v="61"/>
    <x v="0"/>
    <x v="5"/>
  </r>
  <r>
    <x v="413"/>
    <x v="1"/>
    <x v="26"/>
    <x v="3"/>
    <x v="6"/>
  </r>
  <r>
    <x v="70"/>
    <x v="0"/>
    <x v="54"/>
    <x v="3"/>
    <x v="2"/>
  </r>
  <r>
    <x v="19"/>
    <x v="2"/>
    <x v="5"/>
    <x v="0"/>
    <x v="1"/>
  </r>
  <r>
    <x v="286"/>
    <x v="3"/>
    <x v="8"/>
    <x v="3"/>
    <x v="1"/>
  </r>
  <r>
    <x v="236"/>
    <x v="4"/>
    <x v="69"/>
    <x v="0"/>
    <x v="6"/>
  </r>
  <r>
    <x v="694"/>
    <x v="3"/>
    <x v="7"/>
    <x v="0"/>
    <x v="2"/>
  </r>
  <r>
    <x v="830"/>
    <x v="1"/>
    <x v="70"/>
    <x v="4"/>
    <x v="4"/>
  </r>
  <r>
    <x v="368"/>
    <x v="4"/>
    <x v="20"/>
    <x v="1"/>
    <x v="3"/>
  </r>
  <r>
    <x v="289"/>
    <x v="0"/>
    <x v="4"/>
    <x v="4"/>
    <x v="2"/>
  </r>
  <r>
    <x v="418"/>
    <x v="3"/>
    <x v="14"/>
    <x v="4"/>
    <x v="4"/>
  </r>
  <r>
    <x v="8"/>
    <x v="3"/>
    <x v="68"/>
    <x v="1"/>
    <x v="6"/>
  </r>
  <r>
    <x v="712"/>
    <x v="2"/>
    <x v="50"/>
    <x v="3"/>
    <x v="4"/>
  </r>
  <r>
    <x v="819"/>
    <x v="2"/>
    <x v="64"/>
    <x v="0"/>
    <x v="2"/>
  </r>
  <r>
    <x v="819"/>
    <x v="0"/>
    <x v="19"/>
    <x v="4"/>
    <x v="6"/>
  </r>
  <r>
    <x v="117"/>
    <x v="0"/>
    <x v="1"/>
    <x v="0"/>
    <x v="5"/>
  </r>
  <r>
    <x v="35"/>
    <x v="3"/>
    <x v="16"/>
    <x v="0"/>
    <x v="5"/>
  </r>
  <r>
    <x v="655"/>
    <x v="4"/>
    <x v="0"/>
    <x v="4"/>
    <x v="4"/>
  </r>
  <r>
    <x v="985"/>
    <x v="1"/>
    <x v="43"/>
    <x v="1"/>
    <x v="3"/>
  </r>
  <r>
    <x v="1070"/>
    <x v="3"/>
    <x v="45"/>
    <x v="0"/>
    <x v="2"/>
  </r>
  <r>
    <x v="830"/>
    <x v="3"/>
    <x v="53"/>
    <x v="2"/>
    <x v="2"/>
  </r>
  <r>
    <x v="336"/>
    <x v="3"/>
    <x v="48"/>
    <x v="0"/>
    <x v="4"/>
  </r>
  <r>
    <x v="79"/>
    <x v="1"/>
    <x v="35"/>
    <x v="1"/>
    <x v="4"/>
  </r>
  <r>
    <x v="148"/>
    <x v="2"/>
    <x v="43"/>
    <x v="3"/>
    <x v="5"/>
  </r>
  <r>
    <x v="990"/>
    <x v="3"/>
    <x v="32"/>
    <x v="0"/>
    <x v="3"/>
  </r>
  <r>
    <x v="1071"/>
    <x v="3"/>
    <x v="49"/>
    <x v="3"/>
    <x v="0"/>
  </r>
  <r>
    <x v="223"/>
    <x v="0"/>
    <x v="16"/>
    <x v="3"/>
    <x v="3"/>
  </r>
  <r>
    <x v="630"/>
    <x v="3"/>
    <x v="17"/>
    <x v="1"/>
    <x v="3"/>
  </r>
  <r>
    <x v="871"/>
    <x v="3"/>
    <x v="28"/>
    <x v="0"/>
    <x v="0"/>
  </r>
  <r>
    <x v="407"/>
    <x v="0"/>
    <x v="31"/>
    <x v="3"/>
    <x v="5"/>
  </r>
  <r>
    <x v="158"/>
    <x v="3"/>
    <x v="45"/>
    <x v="1"/>
    <x v="6"/>
  </r>
  <r>
    <x v="555"/>
    <x v="1"/>
    <x v="18"/>
    <x v="2"/>
    <x v="4"/>
  </r>
  <r>
    <x v="63"/>
    <x v="1"/>
    <x v="33"/>
    <x v="3"/>
    <x v="2"/>
  </r>
  <r>
    <x v="570"/>
    <x v="0"/>
    <x v="60"/>
    <x v="0"/>
    <x v="2"/>
  </r>
  <r>
    <x v="802"/>
    <x v="3"/>
    <x v="25"/>
    <x v="3"/>
    <x v="2"/>
  </r>
  <r>
    <x v="848"/>
    <x v="1"/>
    <x v="12"/>
    <x v="4"/>
    <x v="1"/>
  </r>
  <r>
    <x v="874"/>
    <x v="1"/>
    <x v="21"/>
    <x v="2"/>
    <x v="1"/>
  </r>
  <r>
    <x v="353"/>
    <x v="1"/>
    <x v="14"/>
    <x v="0"/>
    <x v="3"/>
  </r>
  <r>
    <x v="52"/>
    <x v="2"/>
    <x v="57"/>
    <x v="2"/>
    <x v="5"/>
  </r>
  <r>
    <x v="644"/>
    <x v="3"/>
    <x v="0"/>
    <x v="2"/>
    <x v="5"/>
  </r>
  <r>
    <x v="1040"/>
    <x v="4"/>
    <x v="45"/>
    <x v="0"/>
    <x v="1"/>
  </r>
  <r>
    <x v="511"/>
    <x v="3"/>
    <x v="19"/>
    <x v="3"/>
    <x v="5"/>
  </r>
  <r>
    <x v="1060"/>
    <x v="3"/>
    <x v="8"/>
    <x v="0"/>
    <x v="5"/>
  </r>
  <r>
    <x v="92"/>
    <x v="3"/>
    <x v="32"/>
    <x v="4"/>
    <x v="4"/>
  </r>
  <r>
    <x v="776"/>
    <x v="3"/>
    <x v="3"/>
    <x v="2"/>
    <x v="1"/>
  </r>
  <r>
    <x v="396"/>
    <x v="3"/>
    <x v="2"/>
    <x v="3"/>
    <x v="3"/>
  </r>
  <r>
    <x v="22"/>
    <x v="2"/>
    <x v="14"/>
    <x v="1"/>
    <x v="5"/>
  </r>
  <r>
    <x v="129"/>
    <x v="2"/>
    <x v="5"/>
    <x v="1"/>
    <x v="3"/>
  </r>
  <r>
    <x v="632"/>
    <x v="3"/>
    <x v="45"/>
    <x v="0"/>
    <x v="6"/>
  </r>
  <r>
    <x v="837"/>
    <x v="4"/>
    <x v="33"/>
    <x v="0"/>
    <x v="5"/>
  </r>
  <r>
    <x v="821"/>
    <x v="1"/>
    <x v="65"/>
    <x v="2"/>
    <x v="0"/>
  </r>
  <r>
    <x v="911"/>
    <x v="2"/>
    <x v="18"/>
    <x v="1"/>
    <x v="0"/>
  </r>
  <r>
    <x v="809"/>
    <x v="1"/>
    <x v="68"/>
    <x v="0"/>
    <x v="4"/>
  </r>
  <r>
    <x v="132"/>
    <x v="1"/>
    <x v="37"/>
    <x v="3"/>
    <x v="6"/>
  </r>
  <r>
    <x v="501"/>
    <x v="3"/>
    <x v="3"/>
    <x v="2"/>
    <x v="6"/>
  </r>
  <r>
    <x v="423"/>
    <x v="2"/>
    <x v="64"/>
    <x v="0"/>
    <x v="5"/>
  </r>
  <r>
    <x v="142"/>
    <x v="3"/>
    <x v="5"/>
    <x v="4"/>
    <x v="0"/>
  </r>
  <r>
    <x v="536"/>
    <x v="3"/>
    <x v="13"/>
    <x v="2"/>
    <x v="2"/>
  </r>
  <r>
    <x v="901"/>
    <x v="1"/>
    <x v="31"/>
    <x v="2"/>
    <x v="4"/>
  </r>
  <r>
    <x v="645"/>
    <x v="1"/>
    <x v="10"/>
    <x v="2"/>
    <x v="1"/>
  </r>
  <r>
    <x v="1035"/>
    <x v="3"/>
    <x v="69"/>
    <x v="0"/>
    <x v="2"/>
  </r>
  <r>
    <x v="501"/>
    <x v="4"/>
    <x v="27"/>
    <x v="1"/>
    <x v="0"/>
  </r>
  <r>
    <x v="237"/>
    <x v="2"/>
    <x v="28"/>
    <x v="3"/>
    <x v="3"/>
  </r>
  <r>
    <x v="639"/>
    <x v="1"/>
    <x v="31"/>
    <x v="0"/>
    <x v="1"/>
  </r>
  <r>
    <x v="613"/>
    <x v="3"/>
    <x v="20"/>
    <x v="4"/>
    <x v="1"/>
  </r>
  <r>
    <x v="267"/>
    <x v="1"/>
    <x v="4"/>
    <x v="0"/>
    <x v="3"/>
  </r>
  <r>
    <x v="530"/>
    <x v="2"/>
    <x v="3"/>
    <x v="1"/>
    <x v="6"/>
  </r>
  <r>
    <x v="658"/>
    <x v="4"/>
    <x v="67"/>
    <x v="3"/>
    <x v="0"/>
  </r>
  <r>
    <x v="501"/>
    <x v="1"/>
    <x v="39"/>
    <x v="2"/>
    <x v="4"/>
  </r>
  <r>
    <x v="679"/>
    <x v="3"/>
    <x v="14"/>
    <x v="1"/>
    <x v="3"/>
  </r>
  <r>
    <x v="823"/>
    <x v="4"/>
    <x v="62"/>
    <x v="3"/>
    <x v="2"/>
  </r>
  <r>
    <x v="990"/>
    <x v="3"/>
    <x v="8"/>
    <x v="3"/>
    <x v="2"/>
  </r>
  <r>
    <x v="621"/>
    <x v="0"/>
    <x v="31"/>
    <x v="4"/>
    <x v="3"/>
  </r>
  <r>
    <x v="319"/>
    <x v="3"/>
    <x v="10"/>
    <x v="3"/>
    <x v="1"/>
  </r>
  <r>
    <x v="839"/>
    <x v="4"/>
    <x v="22"/>
    <x v="1"/>
    <x v="0"/>
  </r>
  <r>
    <x v="30"/>
    <x v="1"/>
    <x v="43"/>
    <x v="3"/>
    <x v="5"/>
  </r>
  <r>
    <x v="515"/>
    <x v="2"/>
    <x v="3"/>
    <x v="4"/>
    <x v="0"/>
  </r>
  <r>
    <x v="108"/>
    <x v="0"/>
    <x v="2"/>
    <x v="4"/>
    <x v="1"/>
  </r>
  <r>
    <x v="272"/>
    <x v="0"/>
    <x v="58"/>
    <x v="4"/>
    <x v="5"/>
  </r>
  <r>
    <x v="1061"/>
    <x v="4"/>
    <x v="53"/>
    <x v="4"/>
    <x v="3"/>
  </r>
  <r>
    <x v="942"/>
    <x v="2"/>
    <x v="56"/>
    <x v="2"/>
    <x v="1"/>
  </r>
  <r>
    <x v="283"/>
    <x v="4"/>
    <x v="53"/>
    <x v="3"/>
    <x v="0"/>
  </r>
  <r>
    <x v="687"/>
    <x v="3"/>
    <x v="18"/>
    <x v="0"/>
    <x v="6"/>
  </r>
  <r>
    <x v="247"/>
    <x v="0"/>
    <x v="4"/>
    <x v="3"/>
    <x v="4"/>
  </r>
  <r>
    <x v="178"/>
    <x v="2"/>
    <x v="37"/>
    <x v="1"/>
    <x v="6"/>
  </r>
  <r>
    <x v="410"/>
    <x v="1"/>
    <x v="55"/>
    <x v="2"/>
    <x v="3"/>
  </r>
  <r>
    <x v="333"/>
    <x v="4"/>
    <x v="41"/>
    <x v="4"/>
    <x v="1"/>
  </r>
  <r>
    <x v="825"/>
    <x v="1"/>
    <x v="55"/>
    <x v="4"/>
    <x v="4"/>
  </r>
  <r>
    <x v="878"/>
    <x v="3"/>
    <x v="31"/>
    <x v="4"/>
    <x v="2"/>
  </r>
  <r>
    <x v="751"/>
    <x v="1"/>
    <x v="61"/>
    <x v="4"/>
    <x v="1"/>
  </r>
  <r>
    <x v="376"/>
    <x v="0"/>
    <x v="27"/>
    <x v="4"/>
    <x v="4"/>
  </r>
  <r>
    <x v="828"/>
    <x v="1"/>
    <x v="31"/>
    <x v="3"/>
    <x v="5"/>
  </r>
  <r>
    <x v="83"/>
    <x v="2"/>
    <x v="53"/>
    <x v="1"/>
    <x v="2"/>
  </r>
  <r>
    <x v="567"/>
    <x v="2"/>
    <x v="53"/>
    <x v="1"/>
    <x v="4"/>
  </r>
  <r>
    <x v="94"/>
    <x v="3"/>
    <x v="21"/>
    <x v="3"/>
    <x v="3"/>
  </r>
  <r>
    <x v="1072"/>
    <x v="1"/>
    <x v="33"/>
    <x v="0"/>
    <x v="1"/>
  </r>
  <r>
    <x v="18"/>
    <x v="0"/>
    <x v="5"/>
    <x v="3"/>
    <x v="2"/>
  </r>
  <r>
    <x v="785"/>
    <x v="4"/>
    <x v="45"/>
    <x v="4"/>
    <x v="2"/>
  </r>
  <r>
    <x v="255"/>
    <x v="1"/>
    <x v="5"/>
    <x v="1"/>
    <x v="6"/>
  </r>
  <r>
    <x v="697"/>
    <x v="3"/>
    <x v="28"/>
    <x v="1"/>
    <x v="0"/>
  </r>
  <r>
    <x v="146"/>
    <x v="3"/>
    <x v="33"/>
    <x v="1"/>
    <x v="0"/>
  </r>
  <r>
    <x v="565"/>
    <x v="3"/>
    <x v="30"/>
    <x v="4"/>
    <x v="4"/>
  </r>
  <r>
    <x v="681"/>
    <x v="0"/>
    <x v="33"/>
    <x v="2"/>
    <x v="5"/>
  </r>
  <r>
    <x v="832"/>
    <x v="1"/>
    <x v="40"/>
    <x v="1"/>
    <x v="2"/>
  </r>
  <r>
    <x v="694"/>
    <x v="1"/>
    <x v="2"/>
    <x v="2"/>
    <x v="6"/>
  </r>
  <r>
    <x v="1073"/>
    <x v="3"/>
    <x v="47"/>
    <x v="4"/>
    <x v="6"/>
  </r>
  <r>
    <x v="549"/>
    <x v="1"/>
    <x v="29"/>
    <x v="2"/>
    <x v="6"/>
  </r>
  <r>
    <x v="43"/>
    <x v="1"/>
    <x v="4"/>
    <x v="3"/>
    <x v="4"/>
  </r>
  <r>
    <x v="700"/>
    <x v="3"/>
    <x v="21"/>
    <x v="4"/>
    <x v="5"/>
  </r>
  <r>
    <x v="305"/>
    <x v="3"/>
    <x v="49"/>
    <x v="4"/>
    <x v="4"/>
  </r>
  <r>
    <x v="58"/>
    <x v="1"/>
    <x v="14"/>
    <x v="2"/>
    <x v="1"/>
  </r>
  <r>
    <x v="602"/>
    <x v="4"/>
    <x v="8"/>
    <x v="2"/>
    <x v="2"/>
  </r>
  <r>
    <x v="984"/>
    <x v="1"/>
    <x v="31"/>
    <x v="1"/>
    <x v="5"/>
  </r>
  <r>
    <x v="1074"/>
    <x v="0"/>
    <x v="31"/>
    <x v="2"/>
    <x v="4"/>
  </r>
  <r>
    <x v="336"/>
    <x v="1"/>
    <x v="16"/>
    <x v="1"/>
    <x v="1"/>
  </r>
  <r>
    <x v="366"/>
    <x v="1"/>
    <x v="33"/>
    <x v="2"/>
    <x v="4"/>
  </r>
  <r>
    <x v="658"/>
    <x v="4"/>
    <x v="50"/>
    <x v="2"/>
    <x v="6"/>
  </r>
  <r>
    <x v="472"/>
    <x v="4"/>
    <x v="39"/>
    <x v="2"/>
    <x v="2"/>
  </r>
  <r>
    <x v="626"/>
    <x v="2"/>
    <x v="56"/>
    <x v="3"/>
    <x v="5"/>
  </r>
  <r>
    <x v="106"/>
    <x v="4"/>
    <x v="31"/>
    <x v="0"/>
    <x v="3"/>
  </r>
  <r>
    <x v="358"/>
    <x v="3"/>
    <x v="14"/>
    <x v="4"/>
    <x v="3"/>
  </r>
  <r>
    <x v="206"/>
    <x v="3"/>
    <x v="9"/>
    <x v="4"/>
    <x v="2"/>
  </r>
  <r>
    <x v="1070"/>
    <x v="1"/>
    <x v="18"/>
    <x v="2"/>
    <x v="4"/>
  </r>
  <r>
    <x v="941"/>
    <x v="1"/>
    <x v="65"/>
    <x v="1"/>
    <x v="6"/>
  </r>
  <r>
    <x v="412"/>
    <x v="0"/>
    <x v="18"/>
    <x v="0"/>
    <x v="1"/>
  </r>
  <r>
    <x v="115"/>
    <x v="4"/>
    <x v="8"/>
    <x v="0"/>
    <x v="6"/>
  </r>
  <r>
    <x v="449"/>
    <x v="3"/>
    <x v="11"/>
    <x v="4"/>
    <x v="3"/>
  </r>
  <r>
    <x v="389"/>
    <x v="2"/>
    <x v="14"/>
    <x v="3"/>
    <x v="3"/>
  </r>
  <r>
    <x v="971"/>
    <x v="4"/>
    <x v="14"/>
    <x v="2"/>
    <x v="3"/>
  </r>
  <r>
    <x v="936"/>
    <x v="1"/>
    <x v="29"/>
    <x v="1"/>
    <x v="6"/>
  </r>
  <r>
    <x v="277"/>
    <x v="1"/>
    <x v="71"/>
    <x v="0"/>
    <x v="4"/>
  </r>
  <r>
    <x v="108"/>
    <x v="3"/>
    <x v="65"/>
    <x v="2"/>
    <x v="2"/>
  </r>
  <r>
    <x v="662"/>
    <x v="0"/>
    <x v="45"/>
    <x v="2"/>
    <x v="5"/>
  </r>
  <r>
    <x v="1044"/>
    <x v="2"/>
    <x v="17"/>
    <x v="0"/>
    <x v="0"/>
  </r>
  <r>
    <x v="169"/>
    <x v="3"/>
    <x v="18"/>
    <x v="4"/>
    <x v="2"/>
  </r>
  <r>
    <x v="456"/>
    <x v="1"/>
    <x v="7"/>
    <x v="0"/>
    <x v="6"/>
  </r>
  <r>
    <x v="934"/>
    <x v="4"/>
    <x v="14"/>
    <x v="2"/>
    <x v="4"/>
  </r>
  <r>
    <x v="604"/>
    <x v="0"/>
    <x v="4"/>
    <x v="3"/>
    <x v="6"/>
  </r>
  <r>
    <x v="58"/>
    <x v="3"/>
    <x v="21"/>
    <x v="3"/>
    <x v="4"/>
  </r>
  <r>
    <x v="723"/>
    <x v="1"/>
    <x v="0"/>
    <x v="2"/>
    <x v="5"/>
  </r>
  <r>
    <x v="842"/>
    <x v="1"/>
    <x v="71"/>
    <x v="2"/>
    <x v="6"/>
  </r>
  <r>
    <x v="222"/>
    <x v="2"/>
    <x v="35"/>
    <x v="2"/>
    <x v="4"/>
  </r>
  <r>
    <x v="311"/>
    <x v="1"/>
    <x v="3"/>
    <x v="4"/>
    <x v="4"/>
  </r>
  <r>
    <x v="82"/>
    <x v="2"/>
    <x v="32"/>
    <x v="4"/>
    <x v="4"/>
  </r>
  <r>
    <x v="1052"/>
    <x v="0"/>
    <x v="42"/>
    <x v="1"/>
    <x v="3"/>
  </r>
  <r>
    <x v="616"/>
    <x v="0"/>
    <x v="42"/>
    <x v="3"/>
    <x v="2"/>
  </r>
  <r>
    <x v="480"/>
    <x v="1"/>
    <x v="37"/>
    <x v="1"/>
    <x v="2"/>
  </r>
  <r>
    <x v="62"/>
    <x v="3"/>
    <x v="42"/>
    <x v="3"/>
    <x v="5"/>
  </r>
  <r>
    <x v="115"/>
    <x v="4"/>
    <x v="28"/>
    <x v="1"/>
    <x v="2"/>
  </r>
  <r>
    <x v="910"/>
    <x v="1"/>
    <x v="58"/>
    <x v="1"/>
    <x v="5"/>
  </r>
  <r>
    <x v="1075"/>
    <x v="3"/>
    <x v="21"/>
    <x v="0"/>
    <x v="2"/>
  </r>
  <r>
    <x v="153"/>
    <x v="4"/>
    <x v="58"/>
    <x v="2"/>
    <x v="6"/>
  </r>
  <r>
    <x v="680"/>
    <x v="2"/>
    <x v="52"/>
    <x v="4"/>
    <x v="4"/>
  </r>
  <r>
    <x v="2"/>
    <x v="1"/>
    <x v="9"/>
    <x v="2"/>
    <x v="3"/>
  </r>
  <r>
    <x v="281"/>
    <x v="2"/>
    <x v="45"/>
    <x v="1"/>
    <x v="2"/>
  </r>
  <r>
    <x v="710"/>
    <x v="1"/>
    <x v="49"/>
    <x v="1"/>
    <x v="0"/>
  </r>
  <r>
    <x v="142"/>
    <x v="3"/>
    <x v="3"/>
    <x v="0"/>
    <x v="0"/>
  </r>
  <r>
    <x v="46"/>
    <x v="1"/>
    <x v="55"/>
    <x v="1"/>
    <x v="0"/>
  </r>
  <r>
    <x v="897"/>
    <x v="1"/>
    <x v="66"/>
    <x v="2"/>
    <x v="2"/>
  </r>
  <r>
    <x v="134"/>
    <x v="1"/>
    <x v="28"/>
    <x v="1"/>
    <x v="5"/>
  </r>
  <r>
    <x v="705"/>
    <x v="1"/>
    <x v="35"/>
    <x v="4"/>
    <x v="4"/>
  </r>
  <r>
    <x v="462"/>
    <x v="1"/>
    <x v="70"/>
    <x v="1"/>
    <x v="2"/>
  </r>
  <r>
    <x v="893"/>
    <x v="3"/>
    <x v="57"/>
    <x v="4"/>
    <x v="3"/>
  </r>
  <r>
    <x v="136"/>
    <x v="3"/>
    <x v="10"/>
    <x v="1"/>
    <x v="2"/>
  </r>
  <r>
    <x v="1068"/>
    <x v="1"/>
    <x v="48"/>
    <x v="2"/>
    <x v="6"/>
  </r>
  <r>
    <x v="695"/>
    <x v="3"/>
    <x v="16"/>
    <x v="4"/>
    <x v="5"/>
  </r>
  <r>
    <x v="652"/>
    <x v="3"/>
    <x v="45"/>
    <x v="0"/>
    <x v="3"/>
  </r>
  <r>
    <x v="536"/>
    <x v="4"/>
    <x v="3"/>
    <x v="0"/>
    <x v="2"/>
  </r>
  <r>
    <x v="987"/>
    <x v="1"/>
    <x v="32"/>
    <x v="2"/>
    <x v="4"/>
  </r>
  <r>
    <x v="524"/>
    <x v="4"/>
    <x v="27"/>
    <x v="1"/>
    <x v="0"/>
  </r>
  <r>
    <x v="723"/>
    <x v="4"/>
    <x v="24"/>
    <x v="3"/>
    <x v="6"/>
  </r>
  <r>
    <x v="905"/>
    <x v="1"/>
    <x v="19"/>
    <x v="0"/>
    <x v="4"/>
  </r>
  <r>
    <x v="857"/>
    <x v="3"/>
    <x v="5"/>
    <x v="3"/>
    <x v="4"/>
  </r>
  <r>
    <x v="562"/>
    <x v="3"/>
    <x v="4"/>
    <x v="2"/>
    <x v="1"/>
  </r>
  <r>
    <x v="126"/>
    <x v="4"/>
    <x v="0"/>
    <x v="3"/>
    <x v="1"/>
  </r>
  <r>
    <x v="402"/>
    <x v="1"/>
    <x v="0"/>
    <x v="4"/>
    <x v="2"/>
  </r>
  <r>
    <x v="749"/>
    <x v="4"/>
    <x v="57"/>
    <x v="1"/>
    <x v="0"/>
  </r>
  <r>
    <x v="21"/>
    <x v="3"/>
    <x v="14"/>
    <x v="2"/>
    <x v="5"/>
  </r>
  <r>
    <x v="157"/>
    <x v="2"/>
    <x v="19"/>
    <x v="1"/>
    <x v="0"/>
  </r>
  <r>
    <x v="968"/>
    <x v="3"/>
    <x v="2"/>
    <x v="3"/>
    <x v="4"/>
  </r>
  <r>
    <x v="950"/>
    <x v="4"/>
    <x v="70"/>
    <x v="3"/>
    <x v="0"/>
  </r>
  <r>
    <x v="946"/>
    <x v="3"/>
    <x v="0"/>
    <x v="3"/>
    <x v="2"/>
  </r>
  <r>
    <x v="765"/>
    <x v="4"/>
    <x v="37"/>
    <x v="0"/>
    <x v="0"/>
  </r>
  <r>
    <x v="1032"/>
    <x v="1"/>
    <x v="20"/>
    <x v="4"/>
    <x v="1"/>
  </r>
  <r>
    <x v="892"/>
    <x v="4"/>
    <x v="66"/>
    <x v="2"/>
    <x v="2"/>
  </r>
  <r>
    <x v="863"/>
    <x v="3"/>
    <x v="15"/>
    <x v="0"/>
    <x v="6"/>
  </r>
  <r>
    <x v="608"/>
    <x v="2"/>
    <x v="32"/>
    <x v="2"/>
    <x v="2"/>
  </r>
  <r>
    <x v="737"/>
    <x v="3"/>
    <x v="19"/>
    <x v="1"/>
    <x v="5"/>
  </r>
  <r>
    <x v="683"/>
    <x v="1"/>
    <x v="31"/>
    <x v="2"/>
    <x v="5"/>
  </r>
  <r>
    <x v="321"/>
    <x v="3"/>
    <x v="55"/>
    <x v="3"/>
    <x v="1"/>
  </r>
  <r>
    <x v="649"/>
    <x v="1"/>
    <x v="44"/>
    <x v="2"/>
    <x v="0"/>
  </r>
  <r>
    <x v="221"/>
    <x v="0"/>
    <x v="9"/>
    <x v="3"/>
    <x v="1"/>
  </r>
  <r>
    <x v="810"/>
    <x v="3"/>
    <x v="45"/>
    <x v="3"/>
    <x v="1"/>
  </r>
  <r>
    <x v="159"/>
    <x v="2"/>
    <x v="0"/>
    <x v="4"/>
    <x v="1"/>
  </r>
  <r>
    <x v="911"/>
    <x v="3"/>
    <x v="2"/>
    <x v="1"/>
    <x v="4"/>
  </r>
  <r>
    <x v="701"/>
    <x v="1"/>
    <x v="18"/>
    <x v="2"/>
    <x v="3"/>
  </r>
  <r>
    <x v="521"/>
    <x v="3"/>
    <x v="16"/>
    <x v="1"/>
    <x v="3"/>
  </r>
  <r>
    <x v="700"/>
    <x v="3"/>
    <x v="2"/>
    <x v="0"/>
    <x v="3"/>
  </r>
  <r>
    <x v="693"/>
    <x v="3"/>
    <x v="4"/>
    <x v="3"/>
    <x v="2"/>
  </r>
  <r>
    <x v="358"/>
    <x v="3"/>
    <x v="31"/>
    <x v="4"/>
    <x v="0"/>
  </r>
  <r>
    <x v="274"/>
    <x v="3"/>
    <x v="31"/>
    <x v="1"/>
    <x v="5"/>
  </r>
  <r>
    <x v="503"/>
    <x v="3"/>
    <x v="15"/>
    <x v="2"/>
    <x v="2"/>
  </r>
  <r>
    <x v="53"/>
    <x v="3"/>
    <x v="45"/>
    <x v="3"/>
    <x v="0"/>
  </r>
  <r>
    <x v="355"/>
    <x v="1"/>
    <x v="65"/>
    <x v="4"/>
    <x v="3"/>
  </r>
  <r>
    <x v="354"/>
    <x v="4"/>
    <x v="11"/>
    <x v="2"/>
    <x v="6"/>
  </r>
  <r>
    <x v="590"/>
    <x v="1"/>
    <x v="3"/>
    <x v="1"/>
    <x v="6"/>
  </r>
  <r>
    <x v="254"/>
    <x v="4"/>
    <x v="2"/>
    <x v="3"/>
    <x v="1"/>
  </r>
  <r>
    <x v="475"/>
    <x v="4"/>
    <x v="34"/>
    <x v="2"/>
    <x v="6"/>
  </r>
  <r>
    <x v="293"/>
    <x v="3"/>
    <x v="55"/>
    <x v="3"/>
    <x v="6"/>
  </r>
  <r>
    <x v="565"/>
    <x v="1"/>
    <x v="2"/>
    <x v="1"/>
    <x v="3"/>
  </r>
  <r>
    <x v="508"/>
    <x v="1"/>
    <x v="54"/>
    <x v="3"/>
    <x v="5"/>
  </r>
  <r>
    <x v="568"/>
    <x v="1"/>
    <x v="47"/>
    <x v="1"/>
    <x v="0"/>
  </r>
  <r>
    <x v="1076"/>
    <x v="1"/>
    <x v="57"/>
    <x v="2"/>
    <x v="4"/>
  </r>
  <r>
    <x v="734"/>
    <x v="1"/>
    <x v="49"/>
    <x v="2"/>
    <x v="3"/>
  </r>
  <r>
    <x v="920"/>
    <x v="3"/>
    <x v="36"/>
    <x v="1"/>
    <x v="6"/>
  </r>
  <r>
    <x v="177"/>
    <x v="0"/>
    <x v="19"/>
    <x v="1"/>
    <x v="4"/>
  </r>
  <r>
    <x v="891"/>
    <x v="1"/>
    <x v="14"/>
    <x v="1"/>
    <x v="5"/>
  </r>
  <r>
    <x v="292"/>
    <x v="4"/>
    <x v="30"/>
    <x v="1"/>
    <x v="1"/>
  </r>
  <r>
    <x v="729"/>
    <x v="4"/>
    <x v="61"/>
    <x v="0"/>
    <x v="1"/>
  </r>
  <r>
    <x v="574"/>
    <x v="0"/>
    <x v="3"/>
    <x v="3"/>
    <x v="4"/>
  </r>
  <r>
    <x v="353"/>
    <x v="2"/>
    <x v="51"/>
    <x v="4"/>
    <x v="1"/>
  </r>
  <r>
    <x v="10"/>
    <x v="3"/>
    <x v="7"/>
    <x v="1"/>
    <x v="3"/>
  </r>
  <r>
    <x v="130"/>
    <x v="1"/>
    <x v="18"/>
    <x v="1"/>
    <x v="6"/>
  </r>
  <r>
    <x v="732"/>
    <x v="1"/>
    <x v="56"/>
    <x v="2"/>
    <x v="2"/>
  </r>
  <r>
    <x v="544"/>
    <x v="4"/>
    <x v="32"/>
    <x v="2"/>
    <x v="2"/>
  </r>
  <r>
    <x v="287"/>
    <x v="3"/>
    <x v="0"/>
    <x v="1"/>
    <x v="4"/>
  </r>
  <r>
    <x v="171"/>
    <x v="3"/>
    <x v="11"/>
    <x v="3"/>
    <x v="1"/>
  </r>
  <r>
    <x v="327"/>
    <x v="4"/>
    <x v="34"/>
    <x v="4"/>
    <x v="6"/>
  </r>
  <r>
    <x v="599"/>
    <x v="3"/>
    <x v="9"/>
    <x v="3"/>
    <x v="4"/>
  </r>
  <r>
    <x v="333"/>
    <x v="1"/>
    <x v="41"/>
    <x v="1"/>
    <x v="5"/>
  </r>
  <r>
    <x v="1017"/>
    <x v="3"/>
    <x v="49"/>
    <x v="2"/>
    <x v="1"/>
  </r>
  <r>
    <x v="273"/>
    <x v="4"/>
    <x v="30"/>
    <x v="1"/>
    <x v="1"/>
  </r>
  <r>
    <x v="612"/>
    <x v="3"/>
    <x v="40"/>
    <x v="0"/>
    <x v="4"/>
  </r>
  <r>
    <x v="518"/>
    <x v="4"/>
    <x v="17"/>
    <x v="3"/>
    <x v="3"/>
  </r>
  <r>
    <x v="823"/>
    <x v="0"/>
    <x v="28"/>
    <x v="2"/>
    <x v="2"/>
  </r>
  <r>
    <x v="839"/>
    <x v="2"/>
    <x v="24"/>
    <x v="3"/>
    <x v="2"/>
  </r>
  <r>
    <x v="523"/>
    <x v="3"/>
    <x v="18"/>
    <x v="4"/>
    <x v="2"/>
  </r>
  <r>
    <x v="435"/>
    <x v="3"/>
    <x v="10"/>
    <x v="4"/>
    <x v="6"/>
  </r>
  <r>
    <x v="62"/>
    <x v="1"/>
    <x v="0"/>
    <x v="4"/>
    <x v="0"/>
  </r>
  <r>
    <x v="50"/>
    <x v="3"/>
    <x v="41"/>
    <x v="2"/>
    <x v="6"/>
  </r>
  <r>
    <x v="717"/>
    <x v="2"/>
    <x v="53"/>
    <x v="3"/>
    <x v="5"/>
  </r>
  <r>
    <x v="395"/>
    <x v="0"/>
    <x v="14"/>
    <x v="1"/>
    <x v="6"/>
  </r>
  <r>
    <x v="138"/>
    <x v="2"/>
    <x v="10"/>
    <x v="3"/>
    <x v="0"/>
  </r>
  <r>
    <x v="939"/>
    <x v="3"/>
    <x v="48"/>
    <x v="0"/>
    <x v="1"/>
  </r>
  <r>
    <x v="803"/>
    <x v="1"/>
    <x v="29"/>
    <x v="4"/>
    <x v="5"/>
  </r>
  <r>
    <x v="163"/>
    <x v="0"/>
    <x v="37"/>
    <x v="2"/>
    <x v="5"/>
  </r>
  <r>
    <x v="23"/>
    <x v="0"/>
    <x v="69"/>
    <x v="1"/>
    <x v="0"/>
  </r>
  <r>
    <x v="323"/>
    <x v="2"/>
    <x v="65"/>
    <x v="4"/>
    <x v="6"/>
  </r>
  <r>
    <x v="463"/>
    <x v="1"/>
    <x v="3"/>
    <x v="3"/>
    <x v="1"/>
  </r>
  <r>
    <x v="596"/>
    <x v="3"/>
    <x v="29"/>
    <x v="2"/>
    <x v="2"/>
  </r>
  <r>
    <x v="857"/>
    <x v="1"/>
    <x v="58"/>
    <x v="0"/>
    <x v="3"/>
  </r>
  <r>
    <x v="94"/>
    <x v="1"/>
    <x v="17"/>
    <x v="4"/>
    <x v="1"/>
  </r>
  <r>
    <x v="354"/>
    <x v="4"/>
    <x v="4"/>
    <x v="0"/>
    <x v="6"/>
  </r>
  <r>
    <x v="983"/>
    <x v="1"/>
    <x v="45"/>
    <x v="3"/>
    <x v="4"/>
  </r>
  <r>
    <x v="590"/>
    <x v="2"/>
    <x v="2"/>
    <x v="1"/>
    <x v="4"/>
  </r>
  <r>
    <x v="347"/>
    <x v="1"/>
    <x v="33"/>
    <x v="2"/>
    <x v="6"/>
  </r>
  <r>
    <x v="170"/>
    <x v="0"/>
    <x v="4"/>
    <x v="0"/>
    <x v="0"/>
  </r>
  <r>
    <x v="868"/>
    <x v="4"/>
    <x v="2"/>
    <x v="2"/>
    <x v="3"/>
  </r>
  <r>
    <x v="760"/>
    <x v="1"/>
    <x v="0"/>
    <x v="3"/>
    <x v="6"/>
  </r>
  <r>
    <x v="400"/>
    <x v="1"/>
    <x v="11"/>
    <x v="3"/>
    <x v="2"/>
  </r>
  <r>
    <x v="364"/>
    <x v="1"/>
    <x v="44"/>
    <x v="1"/>
    <x v="2"/>
  </r>
  <r>
    <x v="12"/>
    <x v="0"/>
    <x v="66"/>
    <x v="3"/>
    <x v="3"/>
  </r>
  <r>
    <x v="603"/>
    <x v="1"/>
    <x v="71"/>
    <x v="1"/>
    <x v="6"/>
  </r>
  <r>
    <x v="886"/>
    <x v="1"/>
    <x v="41"/>
    <x v="1"/>
    <x v="5"/>
  </r>
  <r>
    <x v="339"/>
    <x v="3"/>
    <x v="18"/>
    <x v="1"/>
    <x v="3"/>
  </r>
  <r>
    <x v="444"/>
    <x v="3"/>
    <x v="33"/>
    <x v="2"/>
    <x v="5"/>
  </r>
  <r>
    <x v="8"/>
    <x v="2"/>
    <x v="1"/>
    <x v="2"/>
    <x v="2"/>
  </r>
  <r>
    <x v="977"/>
    <x v="2"/>
    <x v="2"/>
    <x v="3"/>
    <x v="2"/>
  </r>
  <r>
    <x v="551"/>
    <x v="3"/>
    <x v="3"/>
    <x v="1"/>
    <x v="4"/>
  </r>
  <r>
    <x v="735"/>
    <x v="3"/>
    <x v="55"/>
    <x v="3"/>
    <x v="3"/>
  </r>
  <r>
    <x v="441"/>
    <x v="4"/>
    <x v="38"/>
    <x v="1"/>
    <x v="5"/>
  </r>
  <r>
    <x v="674"/>
    <x v="3"/>
    <x v="33"/>
    <x v="3"/>
    <x v="0"/>
  </r>
  <r>
    <x v="434"/>
    <x v="4"/>
    <x v="58"/>
    <x v="3"/>
    <x v="5"/>
  </r>
  <r>
    <x v="430"/>
    <x v="4"/>
    <x v="29"/>
    <x v="3"/>
    <x v="6"/>
  </r>
  <r>
    <x v="186"/>
    <x v="3"/>
    <x v="0"/>
    <x v="0"/>
    <x v="0"/>
  </r>
  <r>
    <x v="349"/>
    <x v="3"/>
    <x v="12"/>
    <x v="0"/>
    <x v="5"/>
  </r>
  <r>
    <x v="531"/>
    <x v="3"/>
    <x v="23"/>
    <x v="3"/>
    <x v="0"/>
  </r>
  <r>
    <x v="310"/>
    <x v="2"/>
    <x v="31"/>
    <x v="1"/>
    <x v="1"/>
  </r>
  <r>
    <x v="259"/>
    <x v="2"/>
    <x v="21"/>
    <x v="1"/>
    <x v="2"/>
  </r>
  <r>
    <x v="898"/>
    <x v="0"/>
    <x v="6"/>
    <x v="2"/>
    <x v="0"/>
  </r>
  <r>
    <x v="452"/>
    <x v="3"/>
    <x v="48"/>
    <x v="3"/>
    <x v="0"/>
  </r>
  <r>
    <x v="900"/>
    <x v="1"/>
    <x v="45"/>
    <x v="1"/>
    <x v="6"/>
  </r>
  <r>
    <x v="376"/>
    <x v="1"/>
    <x v="22"/>
    <x v="3"/>
    <x v="4"/>
  </r>
  <r>
    <x v="307"/>
    <x v="0"/>
    <x v="32"/>
    <x v="3"/>
    <x v="2"/>
  </r>
  <r>
    <x v="163"/>
    <x v="1"/>
    <x v="69"/>
    <x v="3"/>
    <x v="4"/>
  </r>
  <r>
    <x v="817"/>
    <x v="3"/>
    <x v="64"/>
    <x v="3"/>
    <x v="1"/>
  </r>
  <r>
    <x v="174"/>
    <x v="0"/>
    <x v="20"/>
    <x v="4"/>
    <x v="5"/>
  </r>
  <r>
    <x v="508"/>
    <x v="2"/>
    <x v="7"/>
    <x v="1"/>
    <x v="4"/>
  </r>
  <r>
    <x v="807"/>
    <x v="1"/>
    <x v="30"/>
    <x v="2"/>
    <x v="0"/>
  </r>
  <r>
    <x v="487"/>
    <x v="4"/>
    <x v="41"/>
    <x v="2"/>
    <x v="6"/>
  </r>
  <r>
    <x v="781"/>
    <x v="4"/>
    <x v="11"/>
    <x v="3"/>
    <x v="0"/>
  </r>
  <r>
    <x v="1076"/>
    <x v="2"/>
    <x v="39"/>
    <x v="0"/>
    <x v="3"/>
  </r>
  <r>
    <x v="885"/>
    <x v="1"/>
    <x v="3"/>
    <x v="4"/>
    <x v="0"/>
  </r>
  <r>
    <x v="25"/>
    <x v="4"/>
    <x v="18"/>
    <x v="0"/>
    <x v="4"/>
  </r>
  <r>
    <x v="1003"/>
    <x v="1"/>
    <x v="12"/>
    <x v="2"/>
    <x v="2"/>
  </r>
  <r>
    <x v="78"/>
    <x v="2"/>
    <x v="8"/>
    <x v="4"/>
    <x v="5"/>
  </r>
  <r>
    <x v="186"/>
    <x v="0"/>
    <x v="35"/>
    <x v="0"/>
    <x v="5"/>
  </r>
  <r>
    <x v="286"/>
    <x v="3"/>
    <x v="70"/>
    <x v="1"/>
    <x v="3"/>
  </r>
  <r>
    <x v="577"/>
    <x v="1"/>
    <x v="34"/>
    <x v="1"/>
    <x v="4"/>
  </r>
  <r>
    <x v="895"/>
    <x v="4"/>
    <x v="11"/>
    <x v="0"/>
    <x v="5"/>
  </r>
  <r>
    <x v="652"/>
    <x v="3"/>
    <x v="45"/>
    <x v="3"/>
    <x v="0"/>
  </r>
  <r>
    <x v="392"/>
    <x v="2"/>
    <x v="8"/>
    <x v="2"/>
    <x v="3"/>
  </r>
  <r>
    <x v="119"/>
    <x v="1"/>
    <x v="37"/>
    <x v="3"/>
    <x v="0"/>
  </r>
  <r>
    <x v="242"/>
    <x v="2"/>
    <x v="7"/>
    <x v="3"/>
    <x v="6"/>
  </r>
  <r>
    <x v="457"/>
    <x v="1"/>
    <x v="41"/>
    <x v="0"/>
    <x v="2"/>
  </r>
  <r>
    <x v="750"/>
    <x v="0"/>
    <x v="48"/>
    <x v="0"/>
    <x v="4"/>
  </r>
  <r>
    <x v="390"/>
    <x v="3"/>
    <x v="41"/>
    <x v="0"/>
    <x v="6"/>
  </r>
  <r>
    <x v="949"/>
    <x v="3"/>
    <x v="16"/>
    <x v="1"/>
    <x v="5"/>
  </r>
  <r>
    <x v="137"/>
    <x v="1"/>
    <x v="66"/>
    <x v="0"/>
    <x v="6"/>
  </r>
  <r>
    <x v="82"/>
    <x v="4"/>
    <x v="16"/>
    <x v="2"/>
    <x v="6"/>
  </r>
  <r>
    <x v="748"/>
    <x v="4"/>
    <x v="0"/>
    <x v="1"/>
    <x v="5"/>
  </r>
  <r>
    <x v="715"/>
    <x v="2"/>
    <x v="5"/>
    <x v="4"/>
    <x v="6"/>
  </r>
  <r>
    <x v="488"/>
    <x v="1"/>
    <x v="32"/>
    <x v="2"/>
    <x v="6"/>
  </r>
  <r>
    <x v="730"/>
    <x v="4"/>
    <x v="70"/>
    <x v="1"/>
    <x v="0"/>
  </r>
  <r>
    <x v="994"/>
    <x v="1"/>
    <x v="20"/>
    <x v="4"/>
    <x v="1"/>
  </r>
  <r>
    <x v="216"/>
    <x v="4"/>
    <x v="62"/>
    <x v="3"/>
    <x v="4"/>
  </r>
  <r>
    <x v="460"/>
    <x v="1"/>
    <x v="71"/>
    <x v="3"/>
    <x v="6"/>
  </r>
  <r>
    <x v="154"/>
    <x v="4"/>
    <x v="18"/>
    <x v="3"/>
    <x v="3"/>
  </r>
  <r>
    <x v="541"/>
    <x v="2"/>
    <x v="66"/>
    <x v="4"/>
    <x v="3"/>
  </r>
  <r>
    <x v="364"/>
    <x v="3"/>
    <x v="25"/>
    <x v="3"/>
    <x v="4"/>
  </r>
  <r>
    <x v="509"/>
    <x v="1"/>
    <x v="17"/>
    <x v="3"/>
    <x v="2"/>
  </r>
  <r>
    <x v="216"/>
    <x v="2"/>
    <x v="52"/>
    <x v="1"/>
    <x v="4"/>
  </r>
  <r>
    <x v="750"/>
    <x v="1"/>
    <x v="7"/>
    <x v="2"/>
    <x v="0"/>
  </r>
  <r>
    <x v="1077"/>
    <x v="0"/>
    <x v="2"/>
    <x v="2"/>
    <x v="2"/>
  </r>
  <r>
    <x v="776"/>
    <x v="1"/>
    <x v="57"/>
    <x v="1"/>
    <x v="4"/>
  </r>
  <r>
    <x v="621"/>
    <x v="3"/>
    <x v="34"/>
    <x v="1"/>
    <x v="2"/>
  </r>
  <r>
    <x v="365"/>
    <x v="3"/>
    <x v="60"/>
    <x v="3"/>
    <x v="1"/>
  </r>
  <r>
    <x v="414"/>
    <x v="2"/>
    <x v="4"/>
    <x v="4"/>
    <x v="4"/>
  </r>
  <r>
    <x v="435"/>
    <x v="3"/>
    <x v="16"/>
    <x v="2"/>
    <x v="4"/>
  </r>
  <r>
    <x v="779"/>
    <x v="3"/>
    <x v="14"/>
    <x v="3"/>
    <x v="2"/>
  </r>
  <r>
    <x v="535"/>
    <x v="0"/>
    <x v="33"/>
    <x v="2"/>
    <x v="2"/>
  </r>
  <r>
    <x v="638"/>
    <x v="1"/>
    <x v="37"/>
    <x v="4"/>
    <x v="0"/>
  </r>
  <r>
    <x v="430"/>
    <x v="1"/>
    <x v="56"/>
    <x v="3"/>
    <x v="4"/>
  </r>
  <r>
    <x v="166"/>
    <x v="1"/>
    <x v="4"/>
    <x v="0"/>
    <x v="3"/>
  </r>
  <r>
    <x v="820"/>
    <x v="3"/>
    <x v="14"/>
    <x v="1"/>
    <x v="2"/>
  </r>
  <r>
    <x v="353"/>
    <x v="1"/>
    <x v="25"/>
    <x v="3"/>
    <x v="0"/>
  </r>
  <r>
    <x v="125"/>
    <x v="3"/>
    <x v="10"/>
    <x v="1"/>
    <x v="6"/>
  </r>
  <r>
    <x v="762"/>
    <x v="4"/>
    <x v="50"/>
    <x v="0"/>
    <x v="4"/>
  </r>
  <r>
    <x v="767"/>
    <x v="4"/>
    <x v="5"/>
    <x v="2"/>
    <x v="2"/>
  </r>
  <r>
    <x v="547"/>
    <x v="3"/>
    <x v="42"/>
    <x v="0"/>
    <x v="6"/>
  </r>
  <r>
    <x v="686"/>
    <x v="2"/>
    <x v="19"/>
    <x v="2"/>
    <x v="4"/>
  </r>
  <r>
    <x v="7"/>
    <x v="1"/>
    <x v="34"/>
    <x v="3"/>
    <x v="3"/>
  </r>
  <r>
    <x v="346"/>
    <x v="1"/>
    <x v="4"/>
    <x v="2"/>
    <x v="6"/>
  </r>
  <r>
    <x v="222"/>
    <x v="1"/>
    <x v="31"/>
    <x v="4"/>
    <x v="5"/>
  </r>
  <r>
    <x v="662"/>
    <x v="0"/>
    <x v="14"/>
    <x v="4"/>
    <x v="5"/>
  </r>
  <r>
    <x v="862"/>
    <x v="2"/>
    <x v="30"/>
    <x v="3"/>
    <x v="5"/>
  </r>
  <r>
    <x v="794"/>
    <x v="1"/>
    <x v="24"/>
    <x v="1"/>
    <x v="6"/>
  </r>
  <r>
    <x v="323"/>
    <x v="3"/>
    <x v="48"/>
    <x v="3"/>
    <x v="5"/>
  </r>
  <r>
    <x v="1066"/>
    <x v="4"/>
    <x v="43"/>
    <x v="3"/>
    <x v="3"/>
  </r>
  <r>
    <x v="13"/>
    <x v="2"/>
    <x v="33"/>
    <x v="4"/>
    <x v="6"/>
  </r>
  <r>
    <x v="225"/>
    <x v="1"/>
    <x v="41"/>
    <x v="0"/>
    <x v="1"/>
  </r>
  <r>
    <x v="1067"/>
    <x v="3"/>
    <x v="63"/>
    <x v="0"/>
    <x v="3"/>
  </r>
  <r>
    <x v="374"/>
    <x v="1"/>
    <x v="4"/>
    <x v="1"/>
    <x v="2"/>
  </r>
  <r>
    <x v="604"/>
    <x v="3"/>
    <x v="69"/>
    <x v="3"/>
    <x v="6"/>
  </r>
  <r>
    <x v="444"/>
    <x v="0"/>
    <x v="37"/>
    <x v="0"/>
    <x v="5"/>
  </r>
  <r>
    <x v="306"/>
    <x v="1"/>
    <x v="32"/>
    <x v="0"/>
    <x v="4"/>
  </r>
  <r>
    <x v="877"/>
    <x v="4"/>
    <x v="0"/>
    <x v="1"/>
    <x v="3"/>
  </r>
  <r>
    <x v="610"/>
    <x v="3"/>
    <x v="16"/>
    <x v="2"/>
    <x v="2"/>
  </r>
  <r>
    <x v="686"/>
    <x v="0"/>
    <x v="7"/>
    <x v="4"/>
    <x v="3"/>
  </r>
  <r>
    <x v="435"/>
    <x v="3"/>
    <x v="17"/>
    <x v="0"/>
    <x v="1"/>
  </r>
  <r>
    <x v="357"/>
    <x v="1"/>
    <x v="68"/>
    <x v="3"/>
    <x v="1"/>
  </r>
  <r>
    <x v="1009"/>
    <x v="2"/>
    <x v="14"/>
    <x v="4"/>
    <x v="1"/>
  </r>
  <r>
    <x v="355"/>
    <x v="4"/>
    <x v="31"/>
    <x v="3"/>
    <x v="6"/>
  </r>
  <r>
    <x v="339"/>
    <x v="1"/>
    <x v="5"/>
    <x v="1"/>
    <x v="3"/>
  </r>
  <r>
    <x v="946"/>
    <x v="1"/>
    <x v="32"/>
    <x v="3"/>
    <x v="0"/>
  </r>
  <r>
    <x v="408"/>
    <x v="2"/>
    <x v="13"/>
    <x v="0"/>
    <x v="0"/>
  </r>
  <r>
    <x v="730"/>
    <x v="0"/>
    <x v="65"/>
    <x v="3"/>
    <x v="4"/>
  </r>
  <r>
    <x v="410"/>
    <x v="0"/>
    <x v="3"/>
    <x v="3"/>
    <x v="4"/>
  </r>
  <r>
    <x v="655"/>
    <x v="1"/>
    <x v="59"/>
    <x v="4"/>
    <x v="2"/>
  </r>
  <r>
    <x v="513"/>
    <x v="1"/>
    <x v="35"/>
    <x v="4"/>
    <x v="2"/>
  </r>
  <r>
    <x v="441"/>
    <x v="1"/>
    <x v="18"/>
    <x v="3"/>
    <x v="6"/>
  </r>
  <r>
    <x v="732"/>
    <x v="1"/>
    <x v="20"/>
    <x v="2"/>
    <x v="4"/>
  </r>
  <r>
    <x v="642"/>
    <x v="1"/>
    <x v="17"/>
    <x v="1"/>
    <x v="0"/>
  </r>
  <r>
    <x v="675"/>
    <x v="3"/>
    <x v="44"/>
    <x v="0"/>
    <x v="1"/>
  </r>
  <r>
    <x v="1027"/>
    <x v="1"/>
    <x v="14"/>
    <x v="1"/>
    <x v="5"/>
  </r>
  <r>
    <x v="481"/>
    <x v="3"/>
    <x v="21"/>
    <x v="3"/>
    <x v="0"/>
  </r>
  <r>
    <x v="493"/>
    <x v="2"/>
    <x v="12"/>
    <x v="3"/>
    <x v="3"/>
  </r>
  <r>
    <x v="460"/>
    <x v="1"/>
    <x v="45"/>
    <x v="1"/>
    <x v="1"/>
  </r>
  <r>
    <x v="706"/>
    <x v="1"/>
    <x v="28"/>
    <x v="4"/>
    <x v="0"/>
  </r>
  <r>
    <x v="568"/>
    <x v="3"/>
    <x v="52"/>
    <x v="4"/>
    <x v="5"/>
  </r>
  <r>
    <x v="351"/>
    <x v="0"/>
    <x v="4"/>
    <x v="4"/>
    <x v="0"/>
  </r>
  <r>
    <x v="441"/>
    <x v="0"/>
    <x v="2"/>
    <x v="3"/>
    <x v="4"/>
  </r>
  <r>
    <x v="250"/>
    <x v="3"/>
    <x v="18"/>
    <x v="3"/>
    <x v="0"/>
  </r>
  <r>
    <x v="928"/>
    <x v="3"/>
    <x v="31"/>
    <x v="2"/>
    <x v="1"/>
  </r>
  <r>
    <x v="588"/>
    <x v="3"/>
    <x v="2"/>
    <x v="2"/>
    <x v="5"/>
  </r>
  <r>
    <x v="1034"/>
    <x v="2"/>
    <x v="40"/>
    <x v="1"/>
    <x v="4"/>
  </r>
  <r>
    <x v="376"/>
    <x v="1"/>
    <x v="7"/>
    <x v="0"/>
    <x v="6"/>
  </r>
  <r>
    <x v="508"/>
    <x v="0"/>
    <x v="64"/>
    <x v="2"/>
    <x v="0"/>
  </r>
  <r>
    <x v="330"/>
    <x v="3"/>
    <x v="3"/>
    <x v="4"/>
    <x v="6"/>
  </r>
  <r>
    <x v="90"/>
    <x v="1"/>
    <x v="53"/>
    <x v="1"/>
    <x v="0"/>
  </r>
  <r>
    <x v="174"/>
    <x v="0"/>
    <x v="45"/>
    <x v="2"/>
    <x v="2"/>
  </r>
  <r>
    <x v="900"/>
    <x v="1"/>
    <x v="8"/>
    <x v="0"/>
    <x v="1"/>
  </r>
  <r>
    <x v="1078"/>
    <x v="3"/>
    <x v="35"/>
    <x v="1"/>
    <x v="4"/>
  </r>
  <r>
    <x v="987"/>
    <x v="1"/>
    <x v="71"/>
    <x v="0"/>
    <x v="1"/>
  </r>
  <r>
    <x v="157"/>
    <x v="0"/>
    <x v="5"/>
    <x v="0"/>
    <x v="1"/>
  </r>
  <r>
    <x v="768"/>
    <x v="3"/>
    <x v="42"/>
    <x v="3"/>
    <x v="5"/>
  </r>
  <r>
    <x v="705"/>
    <x v="3"/>
    <x v="71"/>
    <x v="3"/>
    <x v="2"/>
  </r>
  <r>
    <x v="179"/>
    <x v="1"/>
    <x v="37"/>
    <x v="4"/>
    <x v="2"/>
  </r>
  <r>
    <x v="924"/>
    <x v="1"/>
    <x v="14"/>
    <x v="1"/>
    <x v="2"/>
  </r>
  <r>
    <x v="489"/>
    <x v="4"/>
    <x v="34"/>
    <x v="0"/>
    <x v="2"/>
  </r>
  <r>
    <x v="8"/>
    <x v="4"/>
    <x v="8"/>
    <x v="1"/>
    <x v="4"/>
  </r>
  <r>
    <x v="429"/>
    <x v="4"/>
    <x v="40"/>
    <x v="0"/>
    <x v="6"/>
  </r>
  <r>
    <x v="611"/>
    <x v="1"/>
    <x v="47"/>
    <x v="0"/>
    <x v="0"/>
  </r>
  <r>
    <x v="924"/>
    <x v="4"/>
    <x v="36"/>
    <x v="3"/>
    <x v="6"/>
  </r>
  <r>
    <x v="198"/>
    <x v="1"/>
    <x v="61"/>
    <x v="2"/>
    <x v="3"/>
  </r>
  <r>
    <x v="408"/>
    <x v="3"/>
    <x v="0"/>
    <x v="2"/>
    <x v="4"/>
  </r>
  <r>
    <x v="125"/>
    <x v="2"/>
    <x v="14"/>
    <x v="3"/>
    <x v="2"/>
  </r>
  <r>
    <x v="558"/>
    <x v="4"/>
    <x v="57"/>
    <x v="3"/>
    <x v="1"/>
  </r>
  <r>
    <x v="1045"/>
    <x v="4"/>
    <x v="46"/>
    <x v="0"/>
    <x v="0"/>
  </r>
  <r>
    <x v="542"/>
    <x v="1"/>
    <x v="21"/>
    <x v="0"/>
    <x v="3"/>
  </r>
  <r>
    <x v="68"/>
    <x v="0"/>
    <x v="31"/>
    <x v="0"/>
    <x v="1"/>
  </r>
  <r>
    <x v="776"/>
    <x v="4"/>
    <x v="53"/>
    <x v="0"/>
    <x v="6"/>
  </r>
  <r>
    <x v="210"/>
    <x v="3"/>
    <x v="16"/>
    <x v="4"/>
    <x v="2"/>
  </r>
  <r>
    <x v="737"/>
    <x v="3"/>
    <x v="10"/>
    <x v="0"/>
    <x v="2"/>
  </r>
  <r>
    <x v="540"/>
    <x v="4"/>
    <x v="27"/>
    <x v="2"/>
    <x v="1"/>
  </r>
  <r>
    <x v="291"/>
    <x v="1"/>
    <x v="1"/>
    <x v="0"/>
    <x v="4"/>
  </r>
  <r>
    <x v="146"/>
    <x v="1"/>
    <x v="66"/>
    <x v="0"/>
    <x v="6"/>
  </r>
  <r>
    <x v="914"/>
    <x v="3"/>
    <x v="52"/>
    <x v="2"/>
    <x v="3"/>
  </r>
  <r>
    <x v="460"/>
    <x v="3"/>
    <x v="40"/>
    <x v="0"/>
    <x v="1"/>
  </r>
  <r>
    <x v="422"/>
    <x v="3"/>
    <x v="47"/>
    <x v="1"/>
    <x v="2"/>
  </r>
  <r>
    <x v="915"/>
    <x v="3"/>
    <x v="66"/>
    <x v="2"/>
    <x v="1"/>
  </r>
  <r>
    <x v="775"/>
    <x v="0"/>
    <x v="14"/>
    <x v="3"/>
    <x v="3"/>
  </r>
  <r>
    <x v="324"/>
    <x v="0"/>
    <x v="8"/>
    <x v="4"/>
    <x v="1"/>
  </r>
  <r>
    <x v="864"/>
    <x v="2"/>
    <x v="60"/>
    <x v="3"/>
    <x v="2"/>
  </r>
  <r>
    <x v="337"/>
    <x v="3"/>
    <x v="4"/>
    <x v="3"/>
    <x v="3"/>
  </r>
  <r>
    <x v="789"/>
    <x v="2"/>
    <x v="31"/>
    <x v="4"/>
    <x v="6"/>
  </r>
  <r>
    <x v="356"/>
    <x v="2"/>
    <x v="5"/>
    <x v="3"/>
    <x v="3"/>
  </r>
  <r>
    <x v="340"/>
    <x v="1"/>
    <x v="16"/>
    <x v="2"/>
    <x v="5"/>
  </r>
  <r>
    <x v="210"/>
    <x v="3"/>
    <x v="23"/>
    <x v="2"/>
    <x v="3"/>
  </r>
  <r>
    <x v="980"/>
    <x v="1"/>
    <x v="44"/>
    <x v="2"/>
    <x v="2"/>
  </r>
  <r>
    <x v="577"/>
    <x v="3"/>
    <x v="56"/>
    <x v="3"/>
    <x v="2"/>
  </r>
  <r>
    <x v="628"/>
    <x v="2"/>
    <x v="69"/>
    <x v="2"/>
    <x v="2"/>
  </r>
  <r>
    <x v="182"/>
    <x v="1"/>
    <x v="52"/>
    <x v="4"/>
    <x v="0"/>
  </r>
  <r>
    <x v="1064"/>
    <x v="0"/>
    <x v="37"/>
    <x v="1"/>
    <x v="4"/>
  </r>
  <r>
    <x v="572"/>
    <x v="3"/>
    <x v="21"/>
    <x v="2"/>
    <x v="0"/>
  </r>
  <r>
    <x v="837"/>
    <x v="1"/>
    <x v="24"/>
    <x v="0"/>
    <x v="3"/>
  </r>
  <r>
    <x v="374"/>
    <x v="3"/>
    <x v="47"/>
    <x v="2"/>
    <x v="2"/>
  </r>
  <r>
    <x v="223"/>
    <x v="2"/>
    <x v="61"/>
    <x v="4"/>
    <x v="6"/>
  </r>
  <r>
    <x v="632"/>
    <x v="0"/>
    <x v="33"/>
    <x v="0"/>
    <x v="1"/>
  </r>
  <r>
    <x v="350"/>
    <x v="0"/>
    <x v="35"/>
    <x v="3"/>
    <x v="4"/>
  </r>
  <r>
    <x v="133"/>
    <x v="1"/>
    <x v="26"/>
    <x v="2"/>
    <x v="1"/>
  </r>
  <r>
    <x v="260"/>
    <x v="2"/>
    <x v="37"/>
    <x v="4"/>
    <x v="0"/>
  </r>
  <r>
    <x v="728"/>
    <x v="1"/>
    <x v="23"/>
    <x v="1"/>
    <x v="5"/>
  </r>
  <r>
    <x v="49"/>
    <x v="3"/>
    <x v="18"/>
    <x v="1"/>
    <x v="4"/>
  </r>
  <r>
    <x v="386"/>
    <x v="1"/>
    <x v="5"/>
    <x v="1"/>
    <x v="5"/>
  </r>
  <r>
    <x v="197"/>
    <x v="3"/>
    <x v="48"/>
    <x v="3"/>
    <x v="1"/>
  </r>
  <r>
    <x v="539"/>
    <x v="4"/>
    <x v="64"/>
    <x v="1"/>
    <x v="6"/>
  </r>
  <r>
    <x v="58"/>
    <x v="0"/>
    <x v="33"/>
    <x v="4"/>
    <x v="2"/>
  </r>
  <r>
    <x v="559"/>
    <x v="2"/>
    <x v="31"/>
    <x v="4"/>
    <x v="2"/>
  </r>
  <r>
    <x v="431"/>
    <x v="1"/>
    <x v="32"/>
    <x v="0"/>
    <x v="5"/>
  </r>
  <r>
    <x v="44"/>
    <x v="3"/>
    <x v="18"/>
    <x v="1"/>
    <x v="4"/>
  </r>
  <r>
    <x v="777"/>
    <x v="1"/>
    <x v="42"/>
    <x v="0"/>
    <x v="1"/>
  </r>
  <r>
    <x v="814"/>
    <x v="2"/>
    <x v="4"/>
    <x v="0"/>
    <x v="0"/>
  </r>
  <r>
    <x v="956"/>
    <x v="3"/>
    <x v="39"/>
    <x v="1"/>
    <x v="1"/>
  </r>
  <r>
    <x v="61"/>
    <x v="4"/>
    <x v="24"/>
    <x v="1"/>
    <x v="6"/>
  </r>
  <r>
    <x v="476"/>
    <x v="3"/>
    <x v="6"/>
    <x v="0"/>
    <x v="1"/>
  </r>
  <r>
    <x v="94"/>
    <x v="2"/>
    <x v="4"/>
    <x v="2"/>
    <x v="0"/>
  </r>
  <r>
    <x v="995"/>
    <x v="1"/>
    <x v="21"/>
    <x v="4"/>
    <x v="5"/>
  </r>
  <r>
    <x v="221"/>
    <x v="3"/>
    <x v="2"/>
    <x v="1"/>
    <x v="1"/>
  </r>
  <r>
    <x v="1079"/>
    <x v="4"/>
    <x v="23"/>
    <x v="2"/>
    <x v="1"/>
  </r>
  <r>
    <x v="871"/>
    <x v="1"/>
    <x v="51"/>
    <x v="3"/>
    <x v="6"/>
  </r>
  <r>
    <x v="196"/>
    <x v="3"/>
    <x v="46"/>
    <x v="1"/>
    <x v="5"/>
  </r>
  <r>
    <x v="744"/>
    <x v="2"/>
    <x v="44"/>
    <x v="1"/>
    <x v="0"/>
  </r>
  <r>
    <x v="239"/>
    <x v="3"/>
    <x v="5"/>
    <x v="3"/>
    <x v="5"/>
  </r>
  <r>
    <x v="11"/>
    <x v="3"/>
    <x v="5"/>
    <x v="3"/>
    <x v="2"/>
  </r>
  <r>
    <x v="397"/>
    <x v="2"/>
    <x v="31"/>
    <x v="0"/>
    <x v="3"/>
  </r>
  <r>
    <x v="750"/>
    <x v="0"/>
    <x v="17"/>
    <x v="2"/>
    <x v="1"/>
  </r>
  <r>
    <x v="517"/>
    <x v="3"/>
    <x v="27"/>
    <x v="4"/>
    <x v="0"/>
  </r>
  <r>
    <x v="18"/>
    <x v="3"/>
    <x v="44"/>
    <x v="4"/>
    <x v="4"/>
  </r>
  <r>
    <x v="1045"/>
    <x v="4"/>
    <x v="47"/>
    <x v="2"/>
    <x v="0"/>
  </r>
  <r>
    <x v="21"/>
    <x v="1"/>
    <x v="20"/>
    <x v="1"/>
    <x v="0"/>
  </r>
  <r>
    <x v="1022"/>
    <x v="1"/>
    <x v="16"/>
    <x v="3"/>
    <x v="1"/>
  </r>
  <r>
    <x v="296"/>
    <x v="1"/>
    <x v="55"/>
    <x v="3"/>
    <x v="4"/>
  </r>
  <r>
    <x v="1018"/>
    <x v="3"/>
    <x v="8"/>
    <x v="3"/>
    <x v="4"/>
  </r>
  <r>
    <x v="73"/>
    <x v="2"/>
    <x v="14"/>
    <x v="0"/>
    <x v="4"/>
  </r>
  <r>
    <x v="973"/>
    <x v="1"/>
    <x v="18"/>
    <x v="3"/>
    <x v="4"/>
  </r>
  <r>
    <x v="1036"/>
    <x v="3"/>
    <x v="3"/>
    <x v="4"/>
    <x v="6"/>
  </r>
  <r>
    <x v="559"/>
    <x v="2"/>
    <x v="58"/>
    <x v="4"/>
    <x v="1"/>
  </r>
  <r>
    <x v="709"/>
    <x v="2"/>
    <x v="24"/>
    <x v="1"/>
    <x v="6"/>
  </r>
  <r>
    <x v="973"/>
    <x v="3"/>
    <x v="43"/>
    <x v="2"/>
    <x v="3"/>
  </r>
  <r>
    <x v="699"/>
    <x v="1"/>
    <x v="18"/>
    <x v="1"/>
    <x v="0"/>
  </r>
  <r>
    <x v="162"/>
    <x v="4"/>
    <x v="26"/>
    <x v="4"/>
    <x v="3"/>
  </r>
  <r>
    <x v="922"/>
    <x v="3"/>
    <x v="24"/>
    <x v="4"/>
    <x v="1"/>
  </r>
  <r>
    <x v="9"/>
    <x v="3"/>
    <x v="57"/>
    <x v="1"/>
    <x v="1"/>
  </r>
  <r>
    <x v="301"/>
    <x v="1"/>
    <x v="33"/>
    <x v="1"/>
    <x v="6"/>
  </r>
  <r>
    <x v="326"/>
    <x v="3"/>
    <x v="21"/>
    <x v="3"/>
    <x v="5"/>
  </r>
  <r>
    <x v="375"/>
    <x v="0"/>
    <x v="5"/>
    <x v="4"/>
    <x v="1"/>
  </r>
  <r>
    <x v="686"/>
    <x v="3"/>
    <x v="50"/>
    <x v="1"/>
    <x v="1"/>
  </r>
  <r>
    <x v="515"/>
    <x v="3"/>
    <x v="30"/>
    <x v="2"/>
    <x v="5"/>
  </r>
  <r>
    <x v="688"/>
    <x v="4"/>
    <x v="24"/>
    <x v="4"/>
    <x v="0"/>
  </r>
  <r>
    <x v="976"/>
    <x v="1"/>
    <x v="44"/>
    <x v="0"/>
    <x v="0"/>
  </r>
  <r>
    <x v="657"/>
    <x v="0"/>
    <x v="0"/>
    <x v="2"/>
    <x v="1"/>
  </r>
  <r>
    <x v="572"/>
    <x v="0"/>
    <x v="2"/>
    <x v="3"/>
    <x v="1"/>
  </r>
  <r>
    <x v="931"/>
    <x v="3"/>
    <x v="2"/>
    <x v="2"/>
    <x v="6"/>
  </r>
  <r>
    <x v="303"/>
    <x v="2"/>
    <x v="65"/>
    <x v="0"/>
    <x v="2"/>
  </r>
  <r>
    <x v="457"/>
    <x v="0"/>
    <x v="17"/>
    <x v="1"/>
    <x v="2"/>
  </r>
  <r>
    <x v="912"/>
    <x v="4"/>
    <x v="0"/>
    <x v="2"/>
    <x v="6"/>
  </r>
  <r>
    <x v="843"/>
    <x v="3"/>
    <x v="45"/>
    <x v="4"/>
    <x v="6"/>
  </r>
  <r>
    <x v="269"/>
    <x v="0"/>
    <x v="4"/>
    <x v="1"/>
    <x v="5"/>
  </r>
  <r>
    <x v="366"/>
    <x v="3"/>
    <x v="58"/>
    <x v="4"/>
    <x v="2"/>
  </r>
  <r>
    <x v="586"/>
    <x v="3"/>
    <x v="59"/>
    <x v="3"/>
    <x v="2"/>
  </r>
  <r>
    <x v="709"/>
    <x v="3"/>
    <x v="7"/>
    <x v="0"/>
    <x v="3"/>
  </r>
  <r>
    <x v="1020"/>
    <x v="4"/>
    <x v="62"/>
    <x v="1"/>
    <x v="6"/>
  </r>
  <r>
    <x v="312"/>
    <x v="1"/>
    <x v="54"/>
    <x v="0"/>
    <x v="4"/>
  </r>
  <r>
    <x v="1024"/>
    <x v="4"/>
    <x v="0"/>
    <x v="0"/>
    <x v="0"/>
  </r>
  <r>
    <x v="749"/>
    <x v="3"/>
    <x v="5"/>
    <x v="2"/>
    <x v="6"/>
  </r>
  <r>
    <x v="748"/>
    <x v="0"/>
    <x v="24"/>
    <x v="3"/>
    <x v="2"/>
  </r>
  <r>
    <x v="360"/>
    <x v="1"/>
    <x v="45"/>
    <x v="2"/>
    <x v="1"/>
  </r>
  <r>
    <x v="737"/>
    <x v="2"/>
    <x v="33"/>
    <x v="0"/>
    <x v="3"/>
  </r>
  <r>
    <x v="268"/>
    <x v="3"/>
    <x v="14"/>
    <x v="0"/>
    <x v="0"/>
  </r>
  <r>
    <x v="157"/>
    <x v="1"/>
    <x v="5"/>
    <x v="3"/>
    <x v="0"/>
  </r>
  <r>
    <x v="777"/>
    <x v="2"/>
    <x v="4"/>
    <x v="1"/>
    <x v="1"/>
  </r>
  <r>
    <x v="368"/>
    <x v="3"/>
    <x v="42"/>
    <x v="4"/>
    <x v="2"/>
  </r>
  <r>
    <x v="422"/>
    <x v="4"/>
    <x v="22"/>
    <x v="4"/>
    <x v="3"/>
  </r>
  <r>
    <x v="439"/>
    <x v="2"/>
    <x v="4"/>
    <x v="0"/>
    <x v="4"/>
  </r>
  <r>
    <x v="238"/>
    <x v="2"/>
    <x v="0"/>
    <x v="3"/>
    <x v="2"/>
  </r>
  <r>
    <x v="543"/>
    <x v="1"/>
    <x v="50"/>
    <x v="2"/>
    <x v="3"/>
  </r>
  <r>
    <x v="1080"/>
    <x v="3"/>
    <x v="18"/>
    <x v="2"/>
    <x v="4"/>
  </r>
  <r>
    <x v="291"/>
    <x v="2"/>
    <x v="14"/>
    <x v="1"/>
    <x v="4"/>
  </r>
  <r>
    <x v="778"/>
    <x v="3"/>
    <x v="7"/>
    <x v="1"/>
    <x v="3"/>
  </r>
  <r>
    <x v="416"/>
    <x v="1"/>
    <x v="14"/>
    <x v="0"/>
    <x v="2"/>
  </r>
  <r>
    <x v="493"/>
    <x v="1"/>
    <x v="71"/>
    <x v="4"/>
    <x v="4"/>
  </r>
  <r>
    <x v="384"/>
    <x v="1"/>
    <x v="54"/>
    <x v="0"/>
    <x v="4"/>
  </r>
  <r>
    <x v="506"/>
    <x v="1"/>
    <x v="60"/>
    <x v="1"/>
    <x v="5"/>
  </r>
  <r>
    <x v="313"/>
    <x v="1"/>
    <x v="54"/>
    <x v="1"/>
    <x v="1"/>
  </r>
  <r>
    <x v="190"/>
    <x v="4"/>
    <x v="5"/>
    <x v="1"/>
    <x v="2"/>
  </r>
  <r>
    <x v="162"/>
    <x v="0"/>
    <x v="70"/>
    <x v="4"/>
    <x v="0"/>
  </r>
  <r>
    <x v="85"/>
    <x v="4"/>
    <x v="33"/>
    <x v="0"/>
    <x v="4"/>
  </r>
  <r>
    <x v="1065"/>
    <x v="3"/>
    <x v="29"/>
    <x v="3"/>
    <x v="3"/>
  </r>
  <r>
    <x v="312"/>
    <x v="2"/>
    <x v="3"/>
    <x v="2"/>
    <x v="2"/>
  </r>
  <r>
    <x v="820"/>
    <x v="1"/>
    <x v="66"/>
    <x v="4"/>
    <x v="2"/>
  </r>
  <r>
    <x v="82"/>
    <x v="0"/>
    <x v="70"/>
    <x v="4"/>
    <x v="3"/>
  </r>
  <r>
    <x v="887"/>
    <x v="4"/>
    <x v="54"/>
    <x v="0"/>
    <x v="2"/>
  </r>
  <r>
    <x v="1081"/>
    <x v="0"/>
    <x v="9"/>
    <x v="2"/>
    <x v="2"/>
  </r>
  <r>
    <x v="832"/>
    <x v="2"/>
    <x v="45"/>
    <x v="2"/>
    <x v="5"/>
  </r>
  <r>
    <x v="348"/>
    <x v="2"/>
    <x v="30"/>
    <x v="0"/>
    <x v="5"/>
  </r>
  <r>
    <x v="411"/>
    <x v="4"/>
    <x v="21"/>
    <x v="0"/>
    <x v="6"/>
  </r>
  <r>
    <x v="3"/>
    <x v="0"/>
    <x v="53"/>
    <x v="2"/>
    <x v="0"/>
  </r>
  <r>
    <x v="472"/>
    <x v="2"/>
    <x v="8"/>
    <x v="0"/>
    <x v="4"/>
  </r>
  <r>
    <x v="643"/>
    <x v="3"/>
    <x v="36"/>
    <x v="2"/>
    <x v="5"/>
  </r>
  <r>
    <x v="804"/>
    <x v="0"/>
    <x v="31"/>
    <x v="3"/>
    <x v="4"/>
  </r>
  <r>
    <x v="73"/>
    <x v="3"/>
    <x v="7"/>
    <x v="4"/>
    <x v="6"/>
  </r>
  <r>
    <x v="241"/>
    <x v="2"/>
    <x v="11"/>
    <x v="2"/>
    <x v="3"/>
  </r>
  <r>
    <x v="71"/>
    <x v="0"/>
    <x v="31"/>
    <x v="2"/>
    <x v="3"/>
  </r>
  <r>
    <x v="1003"/>
    <x v="1"/>
    <x v="70"/>
    <x v="4"/>
    <x v="3"/>
  </r>
  <r>
    <x v="714"/>
    <x v="3"/>
    <x v="3"/>
    <x v="1"/>
    <x v="1"/>
  </r>
  <r>
    <x v="626"/>
    <x v="4"/>
    <x v="28"/>
    <x v="4"/>
    <x v="5"/>
  </r>
  <r>
    <x v="799"/>
    <x v="3"/>
    <x v="26"/>
    <x v="2"/>
    <x v="3"/>
  </r>
  <r>
    <x v="609"/>
    <x v="4"/>
    <x v="68"/>
    <x v="3"/>
    <x v="3"/>
  </r>
  <r>
    <x v="415"/>
    <x v="3"/>
    <x v="10"/>
    <x v="2"/>
    <x v="5"/>
  </r>
  <r>
    <x v="799"/>
    <x v="1"/>
    <x v="2"/>
    <x v="0"/>
    <x v="1"/>
  </r>
  <r>
    <x v="720"/>
    <x v="0"/>
    <x v="65"/>
    <x v="2"/>
    <x v="4"/>
  </r>
  <r>
    <x v="1066"/>
    <x v="3"/>
    <x v="16"/>
    <x v="0"/>
    <x v="4"/>
  </r>
  <r>
    <x v="467"/>
    <x v="3"/>
    <x v="28"/>
    <x v="3"/>
    <x v="3"/>
  </r>
  <r>
    <x v="682"/>
    <x v="3"/>
    <x v="9"/>
    <x v="2"/>
    <x v="4"/>
  </r>
  <r>
    <x v="404"/>
    <x v="0"/>
    <x v="1"/>
    <x v="1"/>
    <x v="4"/>
  </r>
  <r>
    <x v="899"/>
    <x v="3"/>
    <x v="4"/>
    <x v="1"/>
    <x v="5"/>
  </r>
  <r>
    <x v="100"/>
    <x v="4"/>
    <x v="45"/>
    <x v="0"/>
    <x v="5"/>
  </r>
  <r>
    <x v="385"/>
    <x v="4"/>
    <x v="47"/>
    <x v="4"/>
    <x v="4"/>
  </r>
  <r>
    <x v="171"/>
    <x v="0"/>
    <x v="45"/>
    <x v="3"/>
    <x v="2"/>
  </r>
  <r>
    <x v="536"/>
    <x v="2"/>
    <x v="6"/>
    <x v="4"/>
    <x v="1"/>
  </r>
  <r>
    <x v="960"/>
    <x v="4"/>
    <x v="11"/>
    <x v="0"/>
    <x v="1"/>
  </r>
  <r>
    <x v="178"/>
    <x v="1"/>
    <x v="68"/>
    <x v="2"/>
    <x v="0"/>
  </r>
  <r>
    <x v="514"/>
    <x v="1"/>
    <x v="69"/>
    <x v="1"/>
    <x v="6"/>
  </r>
  <r>
    <x v="828"/>
    <x v="3"/>
    <x v="24"/>
    <x v="4"/>
    <x v="0"/>
  </r>
  <r>
    <x v="255"/>
    <x v="3"/>
    <x v="11"/>
    <x v="1"/>
    <x v="6"/>
  </r>
  <r>
    <x v="209"/>
    <x v="2"/>
    <x v="23"/>
    <x v="2"/>
    <x v="0"/>
  </r>
  <r>
    <x v="771"/>
    <x v="3"/>
    <x v="47"/>
    <x v="4"/>
    <x v="5"/>
  </r>
  <r>
    <x v="666"/>
    <x v="4"/>
    <x v="5"/>
    <x v="2"/>
    <x v="0"/>
  </r>
  <r>
    <x v="967"/>
    <x v="0"/>
    <x v="70"/>
    <x v="4"/>
    <x v="0"/>
  </r>
  <r>
    <x v="229"/>
    <x v="0"/>
    <x v="45"/>
    <x v="4"/>
    <x v="0"/>
  </r>
  <r>
    <x v="248"/>
    <x v="4"/>
    <x v="41"/>
    <x v="0"/>
    <x v="0"/>
  </r>
  <r>
    <x v="920"/>
    <x v="0"/>
    <x v="26"/>
    <x v="4"/>
    <x v="4"/>
  </r>
  <r>
    <x v="11"/>
    <x v="3"/>
    <x v="5"/>
    <x v="1"/>
    <x v="4"/>
  </r>
  <r>
    <x v="41"/>
    <x v="3"/>
    <x v="14"/>
    <x v="1"/>
    <x v="1"/>
  </r>
  <r>
    <x v="235"/>
    <x v="2"/>
    <x v="16"/>
    <x v="3"/>
    <x v="5"/>
  </r>
  <r>
    <x v="820"/>
    <x v="3"/>
    <x v="22"/>
    <x v="4"/>
    <x v="2"/>
  </r>
  <r>
    <x v="1082"/>
    <x v="3"/>
    <x v="37"/>
    <x v="3"/>
    <x v="5"/>
  </r>
  <r>
    <x v="958"/>
    <x v="0"/>
    <x v="68"/>
    <x v="3"/>
    <x v="2"/>
  </r>
  <r>
    <x v="378"/>
    <x v="1"/>
    <x v="7"/>
    <x v="3"/>
    <x v="0"/>
  </r>
  <r>
    <x v="1072"/>
    <x v="1"/>
    <x v="25"/>
    <x v="1"/>
    <x v="4"/>
  </r>
  <r>
    <x v="910"/>
    <x v="4"/>
    <x v="3"/>
    <x v="3"/>
    <x v="1"/>
  </r>
  <r>
    <x v="193"/>
    <x v="3"/>
    <x v="9"/>
    <x v="0"/>
    <x v="2"/>
  </r>
  <r>
    <x v="163"/>
    <x v="2"/>
    <x v="58"/>
    <x v="0"/>
    <x v="3"/>
  </r>
  <r>
    <x v="846"/>
    <x v="1"/>
    <x v="63"/>
    <x v="4"/>
    <x v="4"/>
  </r>
  <r>
    <x v="202"/>
    <x v="1"/>
    <x v="9"/>
    <x v="1"/>
    <x v="2"/>
  </r>
  <r>
    <x v="789"/>
    <x v="1"/>
    <x v="0"/>
    <x v="0"/>
    <x v="6"/>
  </r>
  <r>
    <x v="848"/>
    <x v="3"/>
    <x v="1"/>
    <x v="2"/>
    <x v="3"/>
  </r>
  <r>
    <x v="722"/>
    <x v="1"/>
    <x v="2"/>
    <x v="4"/>
    <x v="4"/>
  </r>
  <r>
    <x v="722"/>
    <x v="1"/>
    <x v="15"/>
    <x v="2"/>
    <x v="5"/>
  </r>
  <r>
    <x v="787"/>
    <x v="4"/>
    <x v="5"/>
    <x v="1"/>
    <x v="2"/>
  </r>
  <r>
    <x v="216"/>
    <x v="1"/>
    <x v="38"/>
    <x v="4"/>
    <x v="3"/>
  </r>
  <r>
    <x v="691"/>
    <x v="4"/>
    <x v="55"/>
    <x v="0"/>
    <x v="3"/>
  </r>
  <r>
    <x v="867"/>
    <x v="0"/>
    <x v="57"/>
    <x v="3"/>
    <x v="0"/>
  </r>
  <r>
    <x v="558"/>
    <x v="0"/>
    <x v="3"/>
    <x v="3"/>
    <x v="4"/>
  </r>
  <r>
    <x v="505"/>
    <x v="2"/>
    <x v="3"/>
    <x v="3"/>
    <x v="4"/>
  </r>
  <r>
    <x v="931"/>
    <x v="1"/>
    <x v="62"/>
    <x v="4"/>
    <x v="6"/>
  </r>
  <r>
    <x v="338"/>
    <x v="0"/>
    <x v="7"/>
    <x v="4"/>
    <x v="5"/>
  </r>
  <r>
    <x v="316"/>
    <x v="4"/>
    <x v="11"/>
    <x v="3"/>
    <x v="4"/>
  </r>
  <r>
    <x v="186"/>
    <x v="3"/>
    <x v="68"/>
    <x v="0"/>
    <x v="3"/>
  </r>
  <r>
    <x v="793"/>
    <x v="3"/>
    <x v="3"/>
    <x v="2"/>
    <x v="5"/>
  </r>
  <r>
    <x v="14"/>
    <x v="1"/>
    <x v="17"/>
    <x v="0"/>
    <x v="1"/>
  </r>
  <r>
    <x v="1049"/>
    <x v="1"/>
    <x v="23"/>
    <x v="4"/>
    <x v="4"/>
  </r>
  <r>
    <x v="441"/>
    <x v="4"/>
    <x v="24"/>
    <x v="1"/>
    <x v="0"/>
  </r>
  <r>
    <x v="584"/>
    <x v="0"/>
    <x v="34"/>
    <x v="3"/>
    <x v="2"/>
  </r>
  <r>
    <x v="1035"/>
    <x v="1"/>
    <x v="2"/>
    <x v="2"/>
    <x v="3"/>
  </r>
  <r>
    <x v="885"/>
    <x v="1"/>
    <x v="45"/>
    <x v="0"/>
    <x v="0"/>
  </r>
  <r>
    <x v="692"/>
    <x v="1"/>
    <x v="14"/>
    <x v="2"/>
    <x v="2"/>
  </r>
  <r>
    <x v="868"/>
    <x v="2"/>
    <x v="33"/>
    <x v="0"/>
    <x v="3"/>
  </r>
  <r>
    <x v="773"/>
    <x v="0"/>
    <x v="0"/>
    <x v="4"/>
    <x v="1"/>
  </r>
  <r>
    <x v="180"/>
    <x v="3"/>
    <x v="18"/>
    <x v="3"/>
    <x v="4"/>
  </r>
  <r>
    <x v="80"/>
    <x v="4"/>
    <x v="34"/>
    <x v="0"/>
    <x v="4"/>
  </r>
  <r>
    <x v="355"/>
    <x v="0"/>
    <x v="62"/>
    <x v="4"/>
    <x v="4"/>
  </r>
  <r>
    <x v="375"/>
    <x v="4"/>
    <x v="61"/>
    <x v="3"/>
    <x v="3"/>
  </r>
  <r>
    <x v="90"/>
    <x v="4"/>
    <x v="64"/>
    <x v="4"/>
    <x v="5"/>
  </r>
  <r>
    <x v="806"/>
    <x v="1"/>
    <x v="23"/>
    <x v="1"/>
    <x v="6"/>
  </r>
  <r>
    <x v="463"/>
    <x v="1"/>
    <x v="45"/>
    <x v="3"/>
    <x v="0"/>
  </r>
  <r>
    <x v="469"/>
    <x v="1"/>
    <x v="45"/>
    <x v="4"/>
    <x v="1"/>
  </r>
  <r>
    <x v="699"/>
    <x v="4"/>
    <x v="15"/>
    <x v="2"/>
    <x v="6"/>
  </r>
  <r>
    <x v="515"/>
    <x v="2"/>
    <x v="49"/>
    <x v="3"/>
    <x v="0"/>
  </r>
  <r>
    <x v="551"/>
    <x v="3"/>
    <x v="3"/>
    <x v="4"/>
    <x v="1"/>
  </r>
  <r>
    <x v="332"/>
    <x v="4"/>
    <x v="0"/>
    <x v="2"/>
    <x v="0"/>
  </r>
  <r>
    <x v="1019"/>
    <x v="0"/>
    <x v="4"/>
    <x v="2"/>
    <x v="3"/>
  </r>
  <r>
    <x v="1038"/>
    <x v="1"/>
    <x v="14"/>
    <x v="2"/>
    <x v="6"/>
  </r>
  <r>
    <x v="397"/>
    <x v="1"/>
    <x v="19"/>
    <x v="0"/>
    <x v="4"/>
  </r>
  <r>
    <x v="788"/>
    <x v="1"/>
    <x v="40"/>
    <x v="1"/>
    <x v="2"/>
  </r>
  <r>
    <x v="960"/>
    <x v="1"/>
    <x v="7"/>
    <x v="2"/>
    <x v="5"/>
  </r>
  <r>
    <x v="880"/>
    <x v="3"/>
    <x v="3"/>
    <x v="2"/>
    <x v="0"/>
  </r>
  <r>
    <x v="346"/>
    <x v="3"/>
    <x v="25"/>
    <x v="3"/>
    <x v="5"/>
  </r>
  <r>
    <x v="801"/>
    <x v="1"/>
    <x v="34"/>
    <x v="3"/>
    <x v="1"/>
  </r>
  <r>
    <x v="107"/>
    <x v="0"/>
    <x v="53"/>
    <x v="4"/>
    <x v="3"/>
  </r>
  <r>
    <x v="615"/>
    <x v="3"/>
    <x v="27"/>
    <x v="4"/>
    <x v="6"/>
  </r>
  <r>
    <x v="939"/>
    <x v="0"/>
    <x v="22"/>
    <x v="2"/>
    <x v="5"/>
  </r>
  <r>
    <x v="807"/>
    <x v="3"/>
    <x v="38"/>
    <x v="0"/>
    <x v="0"/>
  </r>
  <r>
    <x v="534"/>
    <x v="2"/>
    <x v="19"/>
    <x v="0"/>
    <x v="5"/>
  </r>
  <r>
    <x v="780"/>
    <x v="3"/>
    <x v="42"/>
    <x v="0"/>
    <x v="1"/>
  </r>
  <r>
    <x v="257"/>
    <x v="2"/>
    <x v="12"/>
    <x v="1"/>
    <x v="0"/>
  </r>
  <r>
    <x v="134"/>
    <x v="4"/>
    <x v="4"/>
    <x v="4"/>
    <x v="5"/>
  </r>
  <r>
    <x v="463"/>
    <x v="3"/>
    <x v="53"/>
    <x v="1"/>
    <x v="6"/>
  </r>
  <r>
    <x v="347"/>
    <x v="3"/>
    <x v="66"/>
    <x v="0"/>
    <x v="5"/>
  </r>
  <r>
    <x v="832"/>
    <x v="1"/>
    <x v="6"/>
    <x v="1"/>
    <x v="4"/>
  </r>
  <r>
    <x v="298"/>
    <x v="2"/>
    <x v="3"/>
    <x v="3"/>
    <x v="2"/>
  </r>
  <r>
    <x v="332"/>
    <x v="0"/>
    <x v="33"/>
    <x v="0"/>
    <x v="4"/>
  </r>
  <r>
    <x v="992"/>
    <x v="4"/>
    <x v="5"/>
    <x v="0"/>
    <x v="3"/>
  </r>
  <r>
    <x v="545"/>
    <x v="4"/>
    <x v="2"/>
    <x v="2"/>
    <x v="3"/>
  </r>
  <r>
    <x v="992"/>
    <x v="3"/>
    <x v="2"/>
    <x v="2"/>
    <x v="6"/>
  </r>
  <r>
    <x v="284"/>
    <x v="1"/>
    <x v="2"/>
    <x v="2"/>
    <x v="6"/>
  </r>
  <r>
    <x v="1083"/>
    <x v="3"/>
    <x v="17"/>
    <x v="1"/>
    <x v="5"/>
  </r>
  <r>
    <x v="569"/>
    <x v="3"/>
    <x v="22"/>
    <x v="4"/>
    <x v="3"/>
  </r>
  <r>
    <x v="397"/>
    <x v="2"/>
    <x v="57"/>
    <x v="1"/>
    <x v="5"/>
  </r>
  <r>
    <x v="95"/>
    <x v="0"/>
    <x v="29"/>
    <x v="2"/>
    <x v="6"/>
  </r>
  <r>
    <x v="472"/>
    <x v="0"/>
    <x v="3"/>
    <x v="3"/>
    <x v="3"/>
  </r>
  <r>
    <x v="14"/>
    <x v="3"/>
    <x v="18"/>
    <x v="2"/>
    <x v="5"/>
  </r>
  <r>
    <x v="690"/>
    <x v="1"/>
    <x v="37"/>
    <x v="2"/>
    <x v="0"/>
  </r>
  <r>
    <x v="644"/>
    <x v="3"/>
    <x v="32"/>
    <x v="2"/>
    <x v="2"/>
  </r>
  <r>
    <x v="81"/>
    <x v="0"/>
    <x v="14"/>
    <x v="3"/>
    <x v="1"/>
  </r>
  <r>
    <x v="149"/>
    <x v="3"/>
    <x v="62"/>
    <x v="0"/>
    <x v="4"/>
  </r>
  <r>
    <x v="977"/>
    <x v="0"/>
    <x v="43"/>
    <x v="4"/>
    <x v="0"/>
  </r>
  <r>
    <x v="772"/>
    <x v="1"/>
    <x v="17"/>
    <x v="4"/>
    <x v="4"/>
  </r>
  <r>
    <x v="1011"/>
    <x v="3"/>
    <x v="31"/>
    <x v="1"/>
    <x v="3"/>
  </r>
  <r>
    <x v="706"/>
    <x v="1"/>
    <x v="18"/>
    <x v="0"/>
    <x v="5"/>
  </r>
  <r>
    <x v="852"/>
    <x v="3"/>
    <x v="4"/>
    <x v="3"/>
    <x v="1"/>
  </r>
  <r>
    <x v="153"/>
    <x v="3"/>
    <x v="33"/>
    <x v="0"/>
    <x v="0"/>
  </r>
  <r>
    <x v="486"/>
    <x v="1"/>
    <x v="18"/>
    <x v="3"/>
    <x v="0"/>
  </r>
  <r>
    <x v="503"/>
    <x v="3"/>
    <x v="18"/>
    <x v="2"/>
    <x v="4"/>
  </r>
  <r>
    <x v="669"/>
    <x v="0"/>
    <x v="64"/>
    <x v="3"/>
    <x v="5"/>
  </r>
  <r>
    <x v="974"/>
    <x v="3"/>
    <x v="17"/>
    <x v="4"/>
    <x v="3"/>
  </r>
  <r>
    <x v="285"/>
    <x v="4"/>
    <x v="2"/>
    <x v="2"/>
    <x v="1"/>
  </r>
  <r>
    <x v="198"/>
    <x v="3"/>
    <x v="33"/>
    <x v="1"/>
    <x v="2"/>
  </r>
  <r>
    <x v="159"/>
    <x v="4"/>
    <x v="33"/>
    <x v="4"/>
    <x v="0"/>
  </r>
  <r>
    <x v="858"/>
    <x v="3"/>
    <x v="0"/>
    <x v="3"/>
    <x v="2"/>
  </r>
  <r>
    <x v="483"/>
    <x v="1"/>
    <x v="45"/>
    <x v="2"/>
    <x v="0"/>
  </r>
  <r>
    <x v="609"/>
    <x v="3"/>
    <x v="42"/>
    <x v="0"/>
    <x v="3"/>
  </r>
  <r>
    <x v="445"/>
    <x v="3"/>
    <x v="14"/>
    <x v="1"/>
    <x v="0"/>
  </r>
  <r>
    <x v="292"/>
    <x v="0"/>
    <x v="69"/>
    <x v="4"/>
    <x v="0"/>
  </r>
  <r>
    <x v="887"/>
    <x v="3"/>
    <x v="30"/>
    <x v="1"/>
    <x v="5"/>
  </r>
  <r>
    <x v="925"/>
    <x v="4"/>
    <x v="57"/>
    <x v="4"/>
    <x v="0"/>
  </r>
  <r>
    <x v="285"/>
    <x v="1"/>
    <x v="34"/>
    <x v="2"/>
    <x v="0"/>
  </r>
  <r>
    <x v="844"/>
    <x v="1"/>
    <x v="71"/>
    <x v="3"/>
    <x v="4"/>
  </r>
  <r>
    <x v="322"/>
    <x v="1"/>
    <x v="33"/>
    <x v="0"/>
    <x v="0"/>
  </r>
  <r>
    <x v="327"/>
    <x v="3"/>
    <x v="70"/>
    <x v="2"/>
    <x v="4"/>
  </r>
  <r>
    <x v="887"/>
    <x v="4"/>
    <x v="21"/>
    <x v="1"/>
    <x v="5"/>
  </r>
  <r>
    <x v="645"/>
    <x v="2"/>
    <x v="12"/>
    <x v="1"/>
    <x v="5"/>
  </r>
  <r>
    <x v="456"/>
    <x v="3"/>
    <x v="33"/>
    <x v="1"/>
    <x v="3"/>
  </r>
  <r>
    <x v="791"/>
    <x v="1"/>
    <x v="25"/>
    <x v="0"/>
    <x v="3"/>
  </r>
  <r>
    <x v="916"/>
    <x v="2"/>
    <x v="2"/>
    <x v="1"/>
    <x v="0"/>
  </r>
  <r>
    <x v="47"/>
    <x v="4"/>
    <x v="2"/>
    <x v="4"/>
    <x v="6"/>
  </r>
  <r>
    <x v="392"/>
    <x v="3"/>
    <x v="0"/>
    <x v="1"/>
    <x v="1"/>
  </r>
  <r>
    <x v="276"/>
    <x v="2"/>
    <x v="56"/>
    <x v="4"/>
    <x v="4"/>
  </r>
  <r>
    <x v="298"/>
    <x v="0"/>
    <x v="7"/>
    <x v="2"/>
    <x v="5"/>
  </r>
  <r>
    <x v="784"/>
    <x v="3"/>
    <x v="19"/>
    <x v="0"/>
    <x v="1"/>
  </r>
  <r>
    <x v="325"/>
    <x v="2"/>
    <x v="9"/>
    <x v="2"/>
    <x v="0"/>
  </r>
  <r>
    <x v="844"/>
    <x v="2"/>
    <x v="5"/>
    <x v="1"/>
    <x v="4"/>
  </r>
  <r>
    <x v="155"/>
    <x v="1"/>
    <x v="50"/>
    <x v="1"/>
    <x v="5"/>
  </r>
  <r>
    <x v="372"/>
    <x v="3"/>
    <x v="14"/>
    <x v="0"/>
    <x v="0"/>
  </r>
  <r>
    <x v="850"/>
    <x v="0"/>
    <x v="14"/>
    <x v="1"/>
    <x v="4"/>
  </r>
  <r>
    <x v="125"/>
    <x v="3"/>
    <x v="18"/>
    <x v="2"/>
    <x v="6"/>
  </r>
  <r>
    <x v="1006"/>
    <x v="1"/>
    <x v="10"/>
    <x v="2"/>
    <x v="0"/>
  </r>
  <r>
    <x v="822"/>
    <x v="0"/>
    <x v="29"/>
    <x v="4"/>
    <x v="6"/>
  </r>
  <r>
    <x v="978"/>
    <x v="1"/>
    <x v="24"/>
    <x v="4"/>
    <x v="2"/>
  </r>
  <r>
    <x v="1003"/>
    <x v="0"/>
    <x v="21"/>
    <x v="1"/>
    <x v="2"/>
  </r>
  <r>
    <x v="918"/>
    <x v="0"/>
    <x v="14"/>
    <x v="0"/>
    <x v="3"/>
  </r>
  <r>
    <x v="119"/>
    <x v="2"/>
    <x v="56"/>
    <x v="1"/>
    <x v="0"/>
  </r>
  <r>
    <x v="486"/>
    <x v="3"/>
    <x v="53"/>
    <x v="3"/>
    <x v="3"/>
  </r>
  <r>
    <x v="670"/>
    <x v="1"/>
    <x v="3"/>
    <x v="1"/>
    <x v="4"/>
  </r>
  <r>
    <x v="690"/>
    <x v="1"/>
    <x v="3"/>
    <x v="4"/>
    <x v="0"/>
  </r>
  <r>
    <x v="265"/>
    <x v="3"/>
    <x v="10"/>
    <x v="1"/>
    <x v="0"/>
  </r>
  <r>
    <x v="252"/>
    <x v="4"/>
    <x v="7"/>
    <x v="2"/>
    <x v="5"/>
  </r>
  <r>
    <x v="1081"/>
    <x v="0"/>
    <x v="55"/>
    <x v="4"/>
    <x v="1"/>
  </r>
  <r>
    <x v="692"/>
    <x v="2"/>
    <x v="26"/>
    <x v="1"/>
    <x v="3"/>
  </r>
  <r>
    <x v="329"/>
    <x v="2"/>
    <x v="2"/>
    <x v="0"/>
    <x v="5"/>
  </r>
  <r>
    <x v="702"/>
    <x v="3"/>
    <x v="40"/>
    <x v="1"/>
    <x v="6"/>
  </r>
  <r>
    <x v="1067"/>
    <x v="2"/>
    <x v="27"/>
    <x v="1"/>
    <x v="6"/>
  </r>
  <r>
    <x v="411"/>
    <x v="2"/>
    <x v="68"/>
    <x v="4"/>
    <x v="1"/>
  </r>
  <r>
    <x v="437"/>
    <x v="4"/>
    <x v="37"/>
    <x v="0"/>
    <x v="2"/>
  </r>
  <r>
    <x v="451"/>
    <x v="0"/>
    <x v="71"/>
    <x v="2"/>
    <x v="0"/>
  </r>
  <r>
    <x v="232"/>
    <x v="1"/>
    <x v="10"/>
    <x v="2"/>
    <x v="5"/>
  </r>
  <r>
    <x v="929"/>
    <x v="1"/>
    <x v="28"/>
    <x v="2"/>
    <x v="6"/>
  </r>
  <r>
    <x v="398"/>
    <x v="2"/>
    <x v="36"/>
    <x v="3"/>
    <x v="6"/>
  </r>
  <r>
    <x v="294"/>
    <x v="1"/>
    <x v="14"/>
    <x v="4"/>
    <x v="3"/>
  </r>
  <r>
    <x v="838"/>
    <x v="4"/>
    <x v="5"/>
    <x v="4"/>
    <x v="2"/>
  </r>
  <r>
    <x v="883"/>
    <x v="0"/>
    <x v="43"/>
    <x v="2"/>
    <x v="2"/>
  </r>
  <r>
    <x v="984"/>
    <x v="4"/>
    <x v="3"/>
    <x v="3"/>
    <x v="0"/>
  </r>
  <r>
    <x v="145"/>
    <x v="3"/>
    <x v="0"/>
    <x v="4"/>
    <x v="0"/>
  </r>
  <r>
    <x v="993"/>
    <x v="1"/>
    <x v="32"/>
    <x v="4"/>
    <x v="3"/>
  </r>
  <r>
    <x v="288"/>
    <x v="3"/>
    <x v="51"/>
    <x v="2"/>
    <x v="5"/>
  </r>
  <r>
    <x v="761"/>
    <x v="3"/>
    <x v="61"/>
    <x v="2"/>
    <x v="5"/>
  </r>
  <r>
    <x v="697"/>
    <x v="1"/>
    <x v="15"/>
    <x v="2"/>
    <x v="5"/>
  </r>
  <r>
    <x v="956"/>
    <x v="1"/>
    <x v="14"/>
    <x v="3"/>
    <x v="4"/>
  </r>
  <r>
    <x v="603"/>
    <x v="4"/>
    <x v="26"/>
    <x v="3"/>
    <x v="5"/>
  </r>
  <r>
    <x v="665"/>
    <x v="3"/>
    <x v="34"/>
    <x v="0"/>
    <x v="2"/>
  </r>
  <r>
    <x v="215"/>
    <x v="1"/>
    <x v="68"/>
    <x v="0"/>
    <x v="0"/>
  </r>
  <r>
    <x v="437"/>
    <x v="4"/>
    <x v="57"/>
    <x v="0"/>
    <x v="3"/>
  </r>
  <r>
    <x v="438"/>
    <x v="2"/>
    <x v="3"/>
    <x v="3"/>
    <x v="5"/>
  </r>
  <r>
    <x v="443"/>
    <x v="1"/>
    <x v="18"/>
    <x v="2"/>
    <x v="0"/>
  </r>
  <r>
    <x v="46"/>
    <x v="3"/>
    <x v="68"/>
    <x v="2"/>
    <x v="6"/>
  </r>
  <r>
    <x v="449"/>
    <x v="3"/>
    <x v="11"/>
    <x v="1"/>
    <x v="0"/>
  </r>
  <r>
    <x v="35"/>
    <x v="1"/>
    <x v="14"/>
    <x v="0"/>
    <x v="0"/>
  </r>
  <r>
    <x v="372"/>
    <x v="3"/>
    <x v="61"/>
    <x v="1"/>
    <x v="2"/>
  </r>
  <r>
    <x v="1000"/>
    <x v="1"/>
    <x v="10"/>
    <x v="0"/>
    <x v="1"/>
  </r>
  <r>
    <x v="700"/>
    <x v="1"/>
    <x v="21"/>
    <x v="0"/>
    <x v="3"/>
  </r>
  <r>
    <x v="645"/>
    <x v="1"/>
    <x v="4"/>
    <x v="2"/>
    <x v="3"/>
  </r>
  <r>
    <x v="308"/>
    <x v="1"/>
    <x v="36"/>
    <x v="4"/>
    <x v="6"/>
  </r>
  <r>
    <x v="281"/>
    <x v="1"/>
    <x v="5"/>
    <x v="4"/>
    <x v="4"/>
  </r>
  <r>
    <x v="351"/>
    <x v="4"/>
    <x v="57"/>
    <x v="3"/>
    <x v="6"/>
  </r>
  <r>
    <x v="772"/>
    <x v="2"/>
    <x v="5"/>
    <x v="3"/>
    <x v="6"/>
  </r>
  <r>
    <x v="374"/>
    <x v="3"/>
    <x v="14"/>
    <x v="0"/>
    <x v="0"/>
  </r>
  <r>
    <x v="629"/>
    <x v="0"/>
    <x v="51"/>
    <x v="4"/>
    <x v="1"/>
  </r>
  <r>
    <x v="325"/>
    <x v="1"/>
    <x v="14"/>
    <x v="0"/>
    <x v="5"/>
  </r>
  <r>
    <x v="782"/>
    <x v="1"/>
    <x v="44"/>
    <x v="3"/>
    <x v="5"/>
  </r>
  <r>
    <x v="760"/>
    <x v="3"/>
    <x v="61"/>
    <x v="1"/>
    <x v="4"/>
  </r>
  <r>
    <x v="997"/>
    <x v="1"/>
    <x v="16"/>
    <x v="0"/>
    <x v="4"/>
  </r>
  <r>
    <x v="318"/>
    <x v="3"/>
    <x v="34"/>
    <x v="1"/>
    <x v="1"/>
  </r>
  <r>
    <x v="637"/>
    <x v="0"/>
    <x v="60"/>
    <x v="4"/>
    <x v="5"/>
  </r>
  <r>
    <x v="816"/>
    <x v="3"/>
    <x v="2"/>
    <x v="3"/>
    <x v="3"/>
  </r>
  <r>
    <x v="851"/>
    <x v="0"/>
    <x v="2"/>
    <x v="3"/>
    <x v="1"/>
  </r>
  <r>
    <x v="427"/>
    <x v="1"/>
    <x v="33"/>
    <x v="1"/>
    <x v="3"/>
  </r>
  <r>
    <x v="760"/>
    <x v="1"/>
    <x v="31"/>
    <x v="0"/>
    <x v="0"/>
  </r>
  <r>
    <x v="333"/>
    <x v="0"/>
    <x v="33"/>
    <x v="2"/>
    <x v="4"/>
  </r>
  <r>
    <x v="1084"/>
    <x v="1"/>
    <x v="7"/>
    <x v="0"/>
    <x v="6"/>
  </r>
  <r>
    <x v="311"/>
    <x v="2"/>
    <x v="45"/>
    <x v="2"/>
    <x v="2"/>
  </r>
  <r>
    <x v="261"/>
    <x v="1"/>
    <x v="45"/>
    <x v="3"/>
    <x v="4"/>
  </r>
  <r>
    <x v="42"/>
    <x v="0"/>
    <x v="15"/>
    <x v="1"/>
    <x v="3"/>
  </r>
  <r>
    <x v="678"/>
    <x v="2"/>
    <x v="33"/>
    <x v="4"/>
    <x v="5"/>
  </r>
  <r>
    <x v="1085"/>
    <x v="4"/>
    <x v="5"/>
    <x v="4"/>
    <x v="5"/>
  </r>
  <r>
    <x v="785"/>
    <x v="1"/>
    <x v="47"/>
    <x v="0"/>
    <x v="4"/>
  </r>
  <r>
    <x v="705"/>
    <x v="2"/>
    <x v="2"/>
    <x v="1"/>
    <x v="2"/>
  </r>
  <r>
    <x v="654"/>
    <x v="2"/>
    <x v="53"/>
    <x v="0"/>
    <x v="4"/>
  </r>
  <r>
    <x v="975"/>
    <x v="1"/>
    <x v="70"/>
    <x v="3"/>
    <x v="5"/>
  </r>
  <r>
    <x v="780"/>
    <x v="2"/>
    <x v="10"/>
    <x v="3"/>
    <x v="1"/>
  </r>
  <r>
    <x v="869"/>
    <x v="1"/>
    <x v="3"/>
    <x v="2"/>
    <x v="2"/>
  </r>
  <r>
    <x v="435"/>
    <x v="1"/>
    <x v="26"/>
    <x v="1"/>
    <x v="1"/>
  </r>
  <r>
    <x v="142"/>
    <x v="4"/>
    <x v="12"/>
    <x v="4"/>
    <x v="2"/>
  </r>
  <r>
    <x v="862"/>
    <x v="1"/>
    <x v="55"/>
    <x v="2"/>
    <x v="3"/>
  </r>
  <r>
    <x v="291"/>
    <x v="4"/>
    <x v="33"/>
    <x v="4"/>
    <x v="3"/>
  </r>
  <r>
    <x v="162"/>
    <x v="4"/>
    <x v="2"/>
    <x v="4"/>
    <x v="1"/>
  </r>
  <r>
    <x v="727"/>
    <x v="3"/>
    <x v="13"/>
    <x v="4"/>
    <x v="3"/>
  </r>
  <r>
    <x v="688"/>
    <x v="1"/>
    <x v="3"/>
    <x v="4"/>
    <x v="2"/>
  </r>
  <r>
    <x v="321"/>
    <x v="0"/>
    <x v="18"/>
    <x v="4"/>
    <x v="0"/>
  </r>
  <r>
    <x v="1084"/>
    <x v="4"/>
    <x v="71"/>
    <x v="4"/>
    <x v="4"/>
  </r>
  <r>
    <x v="232"/>
    <x v="4"/>
    <x v="29"/>
    <x v="4"/>
    <x v="6"/>
  </r>
  <r>
    <x v="793"/>
    <x v="1"/>
    <x v="32"/>
    <x v="1"/>
    <x v="4"/>
  </r>
  <r>
    <x v="630"/>
    <x v="1"/>
    <x v="36"/>
    <x v="2"/>
    <x v="5"/>
  </r>
  <r>
    <x v="90"/>
    <x v="0"/>
    <x v="31"/>
    <x v="2"/>
    <x v="1"/>
  </r>
  <r>
    <x v="679"/>
    <x v="1"/>
    <x v="60"/>
    <x v="1"/>
    <x v="4"/>
  </r>
  <r>
    <x v="640"/>
    <x v="0"/>
    <x v="2"/>
    <x v="1"/>
    <x v="4"/>
  </r>
  <r>
    <x v="835"/>
    <x v="1"/>
    <x v="52"/>
    <x v="4"/>
    <x v="0"/>
  </r>
  <r>
    <x v="663"/>
    <x v="1"/>
    <x v="55"/>
    <x v="4"/>
    <x v="1"/>
  </r>
  <r>
    <x v="779"/>
    <x v="4"/>
    <x v="19"/>
    <x v="1"/>
    <x v="6"/>
  </r>
  <r>
    <x v="21"/>
    <x v="4"/>
    <x v="14"/>
    <x v="1"/>
    <x v="3"/>
  </r>
  <r>
    <x v="71"/>
    <x v="0"/>
    <x v="10"/>
    <x v="4"/>
    <x v="2"/>
  </r>
  <r>
    <x v="358"/>
    <x v="3"/>
    <x v="50"/>
    <x v="1"/>
    <x v="0"/>
  </r>
  <r>
    <x v="605"/>
    <x v="2"/>
    <x v="48"/>
    <x v="0"/>
    <x v="0"/>
  </r>
  <r>
    <x v="241"/>
    <x v="1"/>
    <x v="52"/>
    <x v="2"/>
    <x v="5"/>
  </r>
  <r>
    <x v="686"/>
    <x v="2"/>
    <x v="31"/>
    <x v="2"/>
    <x v="0"/>
  </r>
  <r>
    <x v="909"/>
    <x v="2"/>
    <x v="37"/>
    <x v="0"/>
    <x v="4"/>
  </r>
  <r>
    <x v="236"/>
    <x v="1"/>
    <x v="40"/>
    <x v="2"/>
    <x v="2"/>
  </r>
  <r>
    <x v="642"/>
    <x v="4"/>
    <x v="18"/>
    <x v="3"/>
    <x v="6"/>
  </r>
  <r>
    <x v="772"/>
    <x v="3"/>
    <x v="4"/>
    <x v="1"/>
    <x v="1"/>
  </r>
  <r>
    <x v="345"/>
    <x v="1"/>
    <x v="0"/>
    <x v="1"/>
    <x v="5"/>
  </r>
  <r>
    <x v="707"/>
    <x v="3"/>
    <x v="47"/>
    <x v="3"/>
    <x v="3"/>
  </r>
  <r>
    <x v="483"/>
    <x v="1"/>
    <x v="2"/>
    <x v="3"/>
    <x v="2"/>
  </r>
  <r>
    <x v="36"/>
    <x v="1"/>
    <x v="18"/>
    <x v="3"/>
    <x v="0"/>
  </r>
  <r>
    <x v="149"/>
    <x v="0"/>
    <x v="37"/>
    <x v="3"/>
    <x v="4"/>
  </r>
  <r>
    <x v="500"/>
    <x v="1"/>
    <x v="34"/>
    <x v="1"/>
    <x v="6"/>
  </r>
  <r>
    <x v="41"/>
    <x v="1"/>
    <x v="64"/>
    <x v="2"/>
    <x v="6"/>
  </r>
  <r>
    <x v="781"/>
    <x v="1"/>
    <x v="4"/>
    <x v="4"/>
    <x v="0"/>
  </r>
  <r>
    <x v="584"/>
    <x v="3"/>
    <x v="0"/>
    <x v="1"/>
    <x v="1"/>
  </r>
  <r>
    <x v="686"/>
    <x v="0"/>
    <x v="33"/>
    <x v="3"/>
    <x v="1"/>
  </r>
  <r>
    <x v="852"/>
    <x v="4"/>
    <x v="33"/>
    <x v="1"/>
    <x v="1"/>
  </r>
  <r>
    <x v="495"/>
    <x v="4"/>
    <x v="52"/>
    <x v="0"/>
    <x v="4"/>
  </r>
  <r>
    <x v="748"/>
    <x v="4"/>
    <x v="24"/>
    <x v="0"/>
    <x v="1"/>
  </r>
  <r>
    <x v="909"/>
    <x v="3"/>
    <x v="39"/>
    <x v="3"/>
    <x v="6"/>
  </r>
  <r>
    <x v="354"/>
    <x v="3"/>
    <x v="54"/>
    <x v="0"/>
    <x v="5"/>
  </r>
  <r>
    <x v="1080"/>
    <x v="1"/>
    <x v="4"/>
    <x v="4"/>
    <x v="1"/>
  </r>
  <r>
    <x v="756"/>
    <x v="3"/>
    <x v="63"/>
    <x v="2"/>
    <x v="4"/>
  </r>
  <r>
    <x v="445"/>
    <x v="2"/>
    <x v="2"/>
    <x v="2"/>
    <x v="5"/>
  </r>
  <r>
    <x v="562"/>
    <x v="1"/>
    <x v="43"/>
    <x v="0"/>
    <x v="3"/>
  </r>
  <r>
    <x v="615"/>
    <x v="0"/>
    <x v="45"/>
    <x v="0"/>
    <x v="1"/>
  </r>
  <r>
    <x v="799"/>
    <x v="1"/>
    <x v="28"/>
    <x v="4"/>
    <x v="6"/>
  </r>
  <r>
    <x v="333"/>
    <x v="3"/>
    <x v="18"/>
    <x v="1"/>
    <x v="3"/>
  </r>
  <r>
    <x v="127"/>
    <x v="3"/>
    <x v="33"/>
    <x v="1"/>
    <x v="2"/>
  </r>
  <r>
    <x v="569"/>
    <x v="1"/>
    <x v="31"/>
    <x v="1"/>
    <x v="4"/>
  </r>
  <r>
    <x v="1015"/>
    <x v="3"/>
    <x v="14"/>
    <x v="2"/>
    <x v="3"/>
  </r>
  <r>
    <x v="326"/>
    <x v="4"/>
    <x v="68"/>
    <x v="1"/>
    <x v="4"/>
  </r>
  <r>
    <x v="1042"/>
    <x v="4"/>
    <x v="62"/>
    <x v="3"/>
    <x v="3"/>
  </r>
  <r>
    <x v="84"/>
    <x v="3"/>
    <x v="2"/>
    <x v="1"/>
    <x v="5"/>
  </r>
  <r>
    <x v="344"/>
    <x v="3"/>
    <x v="55"/>
    <x v="1"/>
    <x v="5"/>
  </r>
  <r>
    <x v="1048"/>
    <x v="4"/>
    <x v="39"/>
    <x v="2"/>
    <x v="2"/>
  </r>
  <r>
    <x v="766"/>
    <x v="0"/>
    <x v="41"/>
    <x v="2"/>
    <x v="6"/>
  </r>
  <r>
    <x v="575"/>
    <x v="2"/>
    <x v="37"/>
    <x v="4"/>
    <x v="0"/>
  </r>
  <r>
    <x v="811"/>
    <x v="0"/>
    <x v="59"/>
    <x v="0"/>
    <x v="0"/>
  </r>
  <r>
    <x v="42"/>
    <x v="4"/>
    <x v="14"/>
    <x v="1"/>
    <x v="6"/>
  </r>
  <r>
    <x v="1086"/>
    <x v="2"/>
    <x v="2"/>
    <x v="0"/>
    <x v="5"/>
  </r>
  <r>
    <x v="1009"/>
    <x v="4"/>
    <x v="28"/>
    <x v="4"/>
    <x v="0"/>
  </r>
  <r>
    <x v="251"/>
    <x v="1"/>
    <x v="43"/>
    <x v="0"/>
    <x v="1"/>
  </r>
  <r>
    <x v="475"/>
    <x v="2"/>
    <x v="56"/>
    <x v="2"/>
    <x v="4"/>
  </r>
  <r>
    <x v="769"/>
    <x v="2"/>
    <x v="39"/>
    <x v="2"/>
    <x v="6"/>
  </r>
  <r>
    <x v="315"/>
    <x v="1"/>
    <x v="3"/>
    <x v="1"/>
    <x v="3"/>
  </r>
  <r>
    <x v="679"/>
    <x v="4"/>
    <x v="18"/>
    <x v="1"/>
    <x v="2"/>
  </r>
  <r>
    <x v="505"/>
    <x v="3"/>
    <x v="33"/>
    <x v="3"/>
    <x v="4"/>
  </r>
  <r>
    <x v="481"/>
    <x v="2"/>
    <x v="59"/>
    <x v="4"/>
    <x v="6"/>
  </r>
  <r>
    <x v="918"/>
    <x v="4"/>
    <x v="16"/>
    <x v="1"/>
    <x v="0"/>
  </r>
  <r>
    <x v="186"/>
    <x v="0"/>
    <x v="3"/>
    <x v="3"/>
    <x v="4"/>
  </r>
  <r>
    <x v="214"/>
    <x v="1"/>
    <x v="3"/>
    <x v="2"/>
    <x v="4"/>
  </r>
  <r>
    <x v="235"/>
    <x v="0"/>
    <x v="34"/>
    <x v="4"/>
    <x v="4"/>
  </r>
  <r>
    <x v="832"/>
    <x v="3"/>
    <x v="2"/>
    <x v="3"/>
    <x v="6"/>
  </r>
  <r>
    <x v="242"/>
    <x v="4"/>
    <x v="38"/>
    <x v="1"/>
    <x v="1"/>
  </r>
  <r>
    <x v="189"/>
    <x v="3"/>
    <x v="2"/>
    <x v="0"/>
    <x v="0"/>
  </r>
  <r>
    <x v="840"/>
    <x v="3"/>
    <x v="2"/>
    <x v="1"/>
    <x v="1"/>
  </r>
  <r>
    <x v="1059"/>
    <x v="3"/>
    <x v="33"/>
    <x v="2"/>
    <x v="3"/>
  </r>
  <r>
    <x v="1040"/>
    <x v="0"/>
    <x v="2"/>
    <x v="3"/>
    <x v="6"/>
  </r>
  <r>
    <x v="458"/>
    <x v="1"/>
    <x v="55"/>
    <x v="4"/>
    <x v="4"/>
  </r>
  <r>
    <x v="776"/>
    <x v="1"/>
    <x v="2"/>
    <x v="3"/>
    <x v="0"/>
  </r>
  <r>
    <x v="1026"/>
    <x v="3"/>
    <x v="2"/>
    <x v="0"/>
    <x v="5"/>
  </r>
  <r>
    <x v="1034"/>
    <x v="0"/>
    <x v="33"/>
    <x v="0"/>
    <x v="0"/>
  </r>
  <r>
    <x v="500"/>
    <x v="0"/>
    <x v="53"/>
    <x v="1"/>
    <x v="1"/>
  </r>
  <r>
    <x v="1087"/>
    <x v="1"/>
    <x v="13"/>
    <x v="1"/>
    <x v="0"/>
  </r>
  <r>
    <x v="899"/>
    <x v="1"/>
    <x v="59"/>
    <x v="3"/>
    <x v="3"/>
  </r>
  <r>
    <x v="232"/>
    <x v="3"/>
    <x v="18"/>
    <x v="4"/>
    <x v="6"/>
  </r>
  <r>
    <x v="84"/>
    <x v="1"/>
    <x v="31"/>
    <x v="0"/>
    <x v="3"/>
  </r>
  <r>
    <x v="578"/>
    <x v="0"/>
    <x v="0"/>
    <x v="3"/>
    <x v="3"/>
  </r>
  <r>
    <x v="579"/>
    <x v="3"/>
    <x v="40"/>
    <x v="4"/>
    <x v="1"/>
  </r>
  <r>
    <x v="1048"/>
    <x v="4"/>
    <x v="49"/>
    <x v="1"/>
    <x v="4"/>
  </r>
  <r>
    <x v="256"/>
    <x v="1"/>
    <x v="15"/>
    <x v="0"/>
    <x v="5"/>
  </r>
  <r>
    <x v="186"/>
    <x v="1"/>
    <x v="58"/>
    <x v="1"/>
    <x v="1"/>
  </r>
  <r>
    <x v="450"/>
    <x v="3"/>
    <x v="5"/>
    <x v="1"/>
    <x v="2"/>
  </r>
  <r>
    <x v="959"/>
    <x v="0"/>
    <x v="60"/>
    <x v="0"/>
    <x v="5"/>
  </r>
  <r>
    <x v="278"/>
    <x v="1"/>
    <x v="68"/>
    <x v="3"/>
    <x v="4"/>
  </r>
  <r>
    <x v="341"/>
    <x v="3"/>
    <x v="14"/>
    <x v="2"/>
    <x v="1"/>
  </r>
  <r>
    <x v="274"/>
    <x v="1"/>
    <x v="42"/>
    <x v="3"/>
    <x v="1"/>
  </r>
  <r>
    <x v="534"/>
    <x v="3"/>
    <x v="56"/>
    <x v="0"/>
    <x v="0"/>
  </r>
  <r>
    <x v="985"/>
    <x v="0"/>
    <x v="34"/>
    <x v="2"/>
    <x v="5"/>
  </r>
  <r>
    <x v="592"/>
    <x v="3"/>
    <x v="3"/>
    <x v="2"/>
    <x v="6"/>
  </r>
  <r>
    <x v="870"/>
    <x v="0"/>
    <x v="4"/>
    <x v="3"/>
    <x v="2"/>
  </r>
  <r>
    <x v="973"/>
    <x v="1"/>
    <x v="43"/>
    <x v="3"/>
    <x v="4"/>
  </r>
  <r>
    <x v="854"/>
    <x v="2"/>
    <x v="31"/>
    <x v="0"/>
    <x v="5"/>
  </r>
  <r>
    <x v="859"/>
    <x v="3"/>
    <x v="53"/>
    <x v="1"/>
    <x v="1"/>
  </r>
  <r>
    <x v="368"/>
    <x v="1"/>
    <x v="50"/>
    <x v="0"/>
    <x v="4"/>
  </r>
  <r>
    <x v="982"/>
    <x v="4"/>
    <x v="45"/>
    <x v="1"/>
    <x v="0"/>
  </r>
  <r>
    <x v="899"/>
    <x v="1"/>
    <x v="31"/>
    <x v="0"/>
    <x v="4"/>
  </r>
  <r>
    <x v="319"/>
    <x v="1"/>
    <x v="14"/>
    <x v="4"/>
    <x v="2"/>
  </r>
  <r>
    <x v="521"/>
    <x v="2"/>
    <x v="20"/>
    <x v="3"/>
    <x v="1"/>
  </r>
  <r>
    <x v="618"/>
    <x v="4"/>
    <x v="5"/>
    <x v="4"/>
    <x v="6"/>
  </r>
  <r>
    <x v="804"/>
    <x v="3"/>
    <x v="33"/>
    <x v="0"/>
    <x v="4"/>
  </r>
  <r>
    <x v="119"/>
    <x v="3"/>
    <x v="33"/>
    <x v="0"/>
    <x v="4"/>
  </r>
  <r>
    <x v="687"/>
    <x v="4"/>
    <x v="52"/>
    <x v="4"/>
    <x v="3"/>
  </r>
  <r>
    <x v="618"/>
    <x v="3"/>
    <x v="3"/>
    <x v="1"/>
    <x v="6"/>
  </r>
  <r>
    <x v="414"/>
    <x v="0"/>
    <x v="34"/>
    <x v="2"/>
    <x v="4"/>
  </r>
  <r>
    <x v="1088"/>
    <x v="2"/>
    <x v="19"/>
    <x v="4"/>
    <x v="6"/>
  </r>
  <r>
    <x v="657"/>
    <x v="2"/>
    <x v="24"/>
    <x v="0"/>
    <x v="3"/>
  </r>
  <r>
    <x v="665"/>
    <x v="0"/>
    <x v="56"/>
    <x v="1"/>
    <x v="4"/>
  </r>
  <r>
    <x v="162"/>
    <x v="0"/>
    <x v="35"/>
    <x v="0"/>
    <x v="2"/>
  </r>
  <r>
    <x v="503"/>
    <x v="4"/>
    <x v="3"/>
    <x v="0"/>
    <x v="4"/>
  </r>
  <r>
    <x v="636"/>
    <x v="3"/>
    <x v="45"/>
    <x v="2"/>
    <x v="4"/>
  </r>
  <r>
    <x v="572"/>
    <x v="3"/>
    <x v="47"/>
    <x v="3"/>
    <x v="0"/>
  </r>
  <r>
    <x v="381"/>
    <x v="2"/>
    <x v="37"/>
    <x v="1"/>
    <x v="0"/>
  </r>
  <r>
    <x v="777"/>
    <x v="1"/>
    <x v="10"/>
    <x v="4"/>
    <x v="4"/>
  </r>
  <r>
    <x v="275"/>
    <x v="3"/>
    <x v="31"/>
    <x v="3"/>
    <x v="1"/>
  </r>
  <r>
    <x v="191"/>
    <x v="2"/>
    <x v="18"/>
    <x v="0"/>
    <x v="3"/>
  </r>
  <r>
    <x v="1026"/>
    <x v="2"/>
    <x v="45"/>
    <x v="2"/>
    <x v="4"/>
  </r>
  <r>
    <x v="786"/>
    <x v="3"/>
    <x v="39"/>
    <x v="1"/>
    <x v="1"/>
  </r>
  <r>
    <x v="310"/>
    <x v="4"/>
    <x v="45"/>
    <x v="2"/>
    <x v="5"/>
  </r>
  <r>
    <x v="243"/>
    <x v="3"/>
    <x v="45"/>
    <x v="1"/>
    <x v="2"/>
  </r>
  <r>
    <x v="103"/>
    <x v="2"/>
    <x v="15"/>
    <x v="4"/>
    <x v="3"/>
  </r>
  <r>
    <x v="1012"/>
    <x v="3"/>
    <x v="29"/>
    <x v="0"/>
    <x v="5"/>
  </r>
  <r>
    <x v="308"/>
    <x v="2"/>
    <x v="45"/>
    <x v="0"/>
    <x v="4"/>
  </r>
  <r>
    <x v="625"/>
    <x v="0"/>
    <x v="5"/>
    <x v="2"/>
    <x v="3"/>
  </r>
  <r>
    <x v="73"/>
    <x v="1"/>
    <x v="45"/>
    <x v="3"/>
    <x v="3"/>
  </r>
  <r>
    <x v="110"/>
    <x v="2"/>
    <x v="53"/>
    <x v="1"/>
    <x v="1"/>
  </r>
  <r>
    <x v="397"/>
    <x v="0"/>
    <x v="4"/>
    <x v="1"/>
    <x v="2"/>
  </r>
  <r>
    <x v="178"/>
    <x v="3"/>
    <x v="3"/>
    <x v="0"/>
    <x v="6"/>
  </r>
  <r>
    <x v="96"/>
    <x v="0"/>
    <x v="39"/>
    <x v="0"/>
    <x v="1"/>
  </r>
  <r>
    <x v="268"/>
    <x v="3"/>
    <x v="53"/>
    <x v="3"/>
    <x v="2"/>
  </r>
  <r>
    <x v="1023"/>
    <x v="4"/>
    <x v="5"/>
    <x v="4"/>
    <x v="1"/>
  </r>
  <r>
    <x v="85"/>
    <x v="2"/>
    <x v="9"/>
    <x v="0"/>
    <x v="6"/>
  </r>
  <r>
    <x v="18"/>
    <x v="2"/>
    <x v="55"/>
    <x v="4"/>
    <x v="0"/>
  </r>
  <r>
    <x v="288"/>
    <x v="2"/>
    <x v="70"/>
    <x v="3"/>
    <x v="4"/>
  </r>
  <r>
    <x v="669"/>
    <x v="1"/>
    <x v="43"/>
    <x v="3"/>
    <x v="3"/>
  </r>
  <r>
    <x v="316"/>
    <x v="1"/>
    <x v="46"/>
    <x v="1"/>
    <x v="2"/>
  </r>
  <r>
    <x v="723"/>
    <x v="0"/>
    <x v="17"/>
    <x v="1"/>
    <x v="3"/>
  </r>
  <r>
    <x v="996"/>
    <x v="0"/>
    <x v="3"/>
    <x v="0"/>
    <x v="3"/>
  </r>
  <r>
    <x v="248"/>
    <x v="3"/>
    <x v="51"/>
    <x v="2"/>
    <x v="4"/>
  </r>
  <r>
    <x v="698"/>
    <x v="1"/>
    <x v="26"/>
    <x v="2"/>
    <x v="3"/>
  </r>
  <r>
    <x v="18"/>
    <x v="2"/>
    <x v="42"/>
    <x v="3"/>
    <x v="2"/>
  </r>
  <r>
    <x v="211"/>
    <x v="3"/>
    <x v="10"/>
    <x v="2"/>
    <x v="1"/>
  </r>
  <r>
    <x v="955"/>
    <x v="1"/>
    <x v="33"/>
    <x v="3"/>
    <x v="6"/>
  </r>
  <r>
    <x v="4"/>
    <x v="3"/>
    <x v="18"/>
    <x v="1"/>
    <x v="4"/>
  </r>
  <r>
    <x v="678"/>
    <x v="3"/>
    <x v="33"/>
    <x v="4"/>
    <x v="4"/>
  </r>
  <r>
    <x v="970"/>
    <x v="1"/>
    <x v="5"/>
    <x v="3"/>
    <x v="0"/>
  </r>
  <r>
    <x v="189"/>
    <x v="1"/>
    <x v="70"/>
    <x v="4"/>
    <x v="3"/>
  </r>
  <r>
    <x v="194"/>
    <x v="1"/>
    <x v="63"/>
    <x v="3"/>
    <x v="3"/>
  </r>
  <r>
    <x v="372"/>
    <x v="0"/>
    <x v="32"/>
    <x v="2"/>
    <x v="5"/>
  </r>
  <r>
    <x v="639"/>
    <x v="3"/>
    <x v="50"/>
    <x v="1"/>
    <x v="6"/>
  </r>
  <r>
    <x v="269"/>
    <x v="3"/>
    <x v="33"/>
    <x v="4"/>
    <x v="4"/>
  </r>
  <r>
    <x v="84"/>
    <x v="4"/>
    <x v="3"/>
    <x v="0"/>
    <x v="1"/>
  </r>
  <r>
    <x v="350"/>
    <x v="3"/>
    <x v="28"/>
    <x v="4"/>
    <x v="6"/>
  </r>
  <r>
    <x v="445"/>
    <x v="1"/>
    <x v="45"/>
    <x v="2"/>
    <x v="2"/>
  </r>
  <r>
    <x v="629"/>
    <x v="1"/>
    <x v="31"/>
    <x v="4"/>
    <x v="0"/>
  </r>
  <r>
    <x v="593"/>
    <x v="1"/>
    <x v="70"/>
    <x v="0"/>
    <x v="1"/>
  </r>
  <r>
    <x v="833"/>
    <x v="3"/>
    <x v="29"/>
    <x v="4"/>
    <x v="0"/>
  </r>
  <r>
    <x v="1089"/>
    <x v="3"/>
    <x v="62"/>
    <x v="2"/>
    <x v="5"/>
  </r>
  <r>
    <x v="185"/>
    <x v="4"/>
    <x v="14"/>
    <x v="4"/>
    <x v="6"/>
  </r>
  <r>
    <x v="756"/>
    <x v="1"/>
    <x v="45"/>
    <x v="1"/>
    <x v="3"/>
  </r>
  <r>
    <x v="1053"/>
    <x v="1"/>
    <x v="24"/>
    <x v="0"/>
    <x v="0"/>
  </r>
  <r>
    <x v="451"/>
    <x v="4"/>
    <x v="26"/>
    <x v="4"/>
    <x v="1"/>
  </r>
  <r>
    <x v="410"/>
    <x v="1"/>
    <x v="45"/>
    <x v="4"/>
    <x v="3"/>
  </r>
  <r>
    <x v="866"/>
    <x v="4"/>
    <x v="23"/>
    <x v="3"/>
    <x v="1"/>
  </r>
  <r>
    <x v="971"/>
    <x v="2"/>
    <x v="20"/>
    <x v="3"/>
    <x v="2"/>
  </r>
  <r>
    <x v="256"/>
    <x v="3"/>
    <x v="37"/>
    <x v="4"/>
    <x v="4"/>
  </r>
  <r>
    <x v="927"/>
    <x v="4"/>
    <x v="13"/>
    <x v="3"/>
    <x v="0"/>
  </r>
  <r>
    <x v="519"/>
    <x v="1"/>
    <x v="14"/>
    <x v="1"/>
    <x v="2"/>
  </r>
  <r>
    <x v="682"/>
    <x v="3"/>
    <x v="3"/>
    <x v="3"/>
    <x v="4"/>
  </r>
  <r>
    <x v="1090"/>
    <x v="4"/>
    <x v="33"/>
    <x v="0"/>
    <x v="6"/>
  </r>
  <r>
    <x v="580"/>
    <x v="1"/>
    <x v="14"/>
    <x v="2"/>
    <x v="2"/>
  </r>
  <r>
    <x v="136"/>
    <x v="3"/>
    <x v="17"/>
    <x v="4"/>
    <x v="0"/>
  </r>
  <r>
    <x v="285"/>
    <x v="2"/>
    <x v="6"/>
    <x v="1"/>
    <x v="6"/>
  </r>
  <r>
    <x v="6"/>
    <x v="1"/>
    <x v="29"/>
    <x v="2"/>
    <x v="5"/>
  </r>
  <r>
    <x v="101"/>
    <x v="3"/>
    <x v="51"/>
    <x v="1"/>
    <x v="6"/>
  </r>
  <r>
    <x v="925"/>
    <x v="4"/>
    <x v="45"/>
    <x v="4"/>
    <x v="6"/>
  </r>
  <r>
    <x v="482"/>
    <x v="3"/>
    <x v="31"/>
    <x v="2"/>
    <x v="2"/>
  </r>
  <r>
    <x v="281"/>
    <x v="3"/>
    <x v="17"/>
    <x v="1"/>
    <x v="3"/>
  </r>
  <r>
    <x v="65"/>
    <x v="1"/>
    <x v="71"/>
    <x v="1"/>
    <x v="2"/>
  </r>
  <r>
    <x v="24"/>
    <x v="0"/>
    <x v="62"/>
    <x v="0"/>
    <x v="5"/>
  </r>
  <r>
    <x v="872"/>
    <x v="1"/>
    <x v="31"/>
    <x v="2"/>
    <x v="2"/>
  </r>
  <r>
    <x v="558"/>
    <x v="1"/>
    <x v="57"/>
    <x v="3"/>
    <x v="3"/>
  </r>
  <r>
    <x v="203"/>
    <x v="2"/>
    <x v="7"/>
    <x v="4"/>
    <x v="3"/>
  </r>
  <r>
    <x v="76"/>
    <x v="2"/>
    <x v="24"/>
    <x v="0"/>
    <x v="2"/>
  </r>
  <r>
    <x v="47"/>
    <x v="1"/>
    <x v="50"/>
    <x v="1"/>
    <x v="1"/>
  </r>
  <r>
    <x v="536"/>
    <x v="1"/>
    <x v="71"/>
    <x v="1"/>
    <x v="3"/>
  </r>
  <r>
    <x v="1013"/>
    <x v="4"/>
    <x v="47"/>
    <x v="0"/>
    <x v="1"/>
  </r>
  <r>
    <x v="524"/>
    <x v="1"/>
    <x v="0"/>
    <x v="0"/>
    <x v="3"/>
  </r>
  <r>
    <x v="486"/>
    <x v="2"/>
    <x v="3"/>
    <x v="1"/>
    <x v="5"/>
  </r>
  <r>
    <x v="498"/>
    <x v="3"/>
    <x v="70"/>
    <x v="0"/>
    <x v="2"/>
  </r>
  <r>
    <x v="774"/>
    <x v="2"/>
    <x v="5"/>
    <x v="1"/>
    <x v="1"/>
  </r>
  <r>
    <x v="127"/>
    <x v="1"/>
    <x v="22"/>
    <x v="1"/>
    <x v="5"/>
  </r>
  <r>
    <x v="897"/>
    <x v="1"/>
    <x v="0"/>
    <x v="1"/>
    <x v="3"/>
  </r>
  <r>
    <x v="541"/>
    <x v="2"/>
    <x v="58"/>
    <x v="1"/>
    <x v="0"/>
  </r>
  <r>
    <x v="161"/>
    <x v="3"/>
    <x v="34"/>
    <x v="1"/>
    <x v="4"/>
  </r>
  <r>
    <x v="752"/>
    <x v="4"/>
    <x v="31"/>
    <x v="4"/>
    <x v="6"/>
  </r>
  <r>
    <x v="761"/>
    <x v="3"/>
    <x v="0"/>
    <x v="0"/>
    <x v="0"/>
  </r>
  <r>
    <x v="559"/>
    <x v="3"/>
    <x v="33"/>
    <x v="3"/>
    <x v="1"/>
  </r>
  <r>
    <x v="636"/>
    <x v="0"/>
    <x v="0"/>
    <x v="1"/>
    <x v="1"/>
  </r>
  <r>
    <x v="115"/>
    <x v="4"/>
    <x v="65"/>
    <x v="4"/>
    <x v="0"/>
  </r>
  <r>
    <x v="776"/>
    <x v="4"/>
    <x v="65"/>
    <x v="3"/>
    <x v="6"/>
  </r>
  <r>
    <x v="251"/>
    <x v="3"/>
    <x v="0"/>
    <x v="0"/>
    <x v="4"/>
  </r>
  <r>
    <x v="668"/>
    <x v="4"/>
    <x v="5"/>
    <x v="2"/>
    <x v="6"/>
  </r>
  <r>
    <x v="279"/>
    <x v="1"/>
    <x v="0"/>
    <x v="1"/>
    <x v="2"/>
  </r>
  <r>
    <x v="924"/>
    <x v="1"/>
    <x v="18"/>
    <x v="0"/>
    <x v="5"/>
  </r>
  <r>
    <x v="80"/>
    <x v="0"/>
    <x v="4"/>
    <x v="0"/>
    <x v="1"/>
  </r>
  <r>
    <x v="349"/>
    <x v="3"/>
    <x v="56"/>
    <x v="1"/>
    <x v="3"/>
  </r>
  <r>
    <x v="61"/>
    <x v="3"/>
    <x v="39"/>
    <x v="1"/>
    <x v="5"/>
  </r>
  <r>
    <x v="62"/>
    <x v="1"/>
    <x v="60"/>
    <x v="1"/>
    <x v="0"/>
  </r>
  <r>
    <x v="564"/>
    <x v="3"/>
    <x v="14"/>
    <x v="2"/>
    <x v="0"/>
  </r>
  <r>
    <x v="394"/>
    <x v="4"/>
    <x v="20"/>
    <x v="2"/>
    <x v="4"/>
  </r>
  <r>
    <x v="899"/>
    <x v="3"/>
    <x v="33"/>
    <x v="2"/>
    <x v="1"/>
  </r>
  <r>
    <x v="232"/>
    <x v="4"/>
    <x v="5"/>
    <x v="3"/>
    <x v="6"/>
  </r>
  <r>
    <x v="769"/>
    <x v="3"/>
    <x v="0"/>
    <x v="4"/>
    <x v="1"/>
  </r>
  <r>
    <x v="901"/>
    <x v="0"/>
    <x v="18"/>
    <x v="4"/>
    <x v="2"/>
  </r>
  <r>
    <x v="241"/>
    <x v="1"/>
    <x v="6"/>
    <x v="3"/>
    <x v="1"/>
  </r>
  <r>
    <x v="1012"/>
    <x v="3"/>
    <x v="31"/>
    <x v="3"/>
    <x v="2"/>
  </r>
  <r>
    <x v="669"/>
    <x v="3"/>
    <x v="41"/>
    <x v="2"/>
    <x v="1"/>
  </r>
  <r>
    <x v="335"/>
    <x v="0"/>
    <x v="10"/>
    <x v="0"/>
    <x v="0"/>
  </r>
  <r>
    <x v="158"/>
    <x v="1"/>
    <x v="14"/>
    <x v="0"/>
    <x v="3"/>
  </r>
  <r>
    <x v="787"/>
    <x v="3"/>
    <x v="5"/>
    <x v="3"/>
    <x v="3"/>
  </r>
  <r>
    <x v="157"/>
    <x v="1"/>
    <x v="26"/>
    <x v="3"/>
    <x v="2"/>
  </r>
  <r>
    <x v="432"/>
    <x v="3"/>
    <x v="3"/>
    <x v="2"/>
    <x v="6"/>
  </r>
  <r>
    <x v="169"/>
    <x v="1"/>
    <x v="39"/>
    <x v="0"/>
    <x v="6"/>
  </r>
  <r>
    <x v="461"/>
    <x v="1"/>
    <x v="34"/>
    <x v="2"/>
    <x v="1"/>
  </r>
  <r>
    <x v="969"/>
    <x v="1"/>
    <x v="22"/>
    <x v="2"/>
    <x v="3"/>
  </r>
  <r>
    <x v="752"/>
    <x v="1"/>
    <x v="14"/>
    <x v="3"/>
    <x v="6"/>
  </r>
  <r>
    <x v="1084"/>
    <x v="3"/>
    <x v="68"/>
    <x v="4"/>
    <x v="5"/>
  </r>
  <r>
    <x v="825"/>
    <x v="3"/>
    <x v="17"/>
    <x v="1"/>
    <x v="5"/>
  </r>
  <r>
    <x v="818"/>
    <x v="1"/>
    <x v="2"/>
    <x v="4"/>
    <x v="0"/>
  </r>
  <r>
    <x v="809"/>
    <x v="3"/>
    <x v="60"/>
    <x v="4"/>
    <x v="1"/>
  </r>
  <r>
    <x v="794"/>
    <x v="2"/>
    <x v="44"/>
    <x v="4"/>
    <x v="0"/>
  </r>
  <r>
    <x v="336"/>
    <x v="3"/>
    <x v="53"/>
    <x v="1"/>
    <x v="2"/>
  </r>
  <r>
    <x v="237"/>
    <x v="2"/>
    <x v="28"/>
    <x v="1"/>
    <x v="4"/>
  </r>
  <r>
    <x v="385"/>
    <x v="1"/>
    <x v="33"/>
    <x v="3"/>
    <x v="2"/>
  </r>
  <r>
    <x v="762"/>
    <x v="1"/>
    <x v="33"/>
    <x v="3"/>
    <x v="1"/>
  </r>
  <r>
    <x v="134"/>
    <x v="3"/>
    <x v="4"/>
    <x v="0"/>
    <x v="2"/>
  </r>
  <r>
    <x v="62"/>
    <x v="1"/>
    <x v="7"/>
    <x v="1"/>
    <x v="0"/>
  </r>
  <r>
    <x v="977"/>
    <x v="2"/>
    <x v="38"/>
    <x v="2"/>
    <x v="2"/>
  </r>
  <r>
    <x v="852"/>
    <x v="2"/>
    <x v="0"/>
    <x v="0"/>
    <x v="1"/>
  </r>
  <r>
    <x v="911"/>
    <x v="1"/>
    <x v="33"/>
    <x v="2"/>
    <x v="3"/>
  </r>
  <r>
    <x v="550"/>
    <x v="3"/>
    <x v="37"/>
    <x v="4"/>
    <x v="1"/>
  </r>
  <r>
    <x v="858"/>
    <x v="1"/>
    <x v="22"/>
    <x v="2"/>
    <x v="5"/>
  </r>
  <r>
    <x v="1044"/>
    <x v="4"/>
    <x v="24"/>
    <x v="2"/>
    <x v="5"/>
  </r>
  <r>
    <x v="982"/>
    <x v="4"/>
    <x v="28"/>
    <x v="4"/>
    <x v="5"/>
  </r>
  <r>
    <x v="594"/>
    <x v="1"/>
    <x v="55"/>
    <x v="2"/>
    <x v="1"/>
  </r>
  <r>
    <x v="312"/>
    <x v="1"/>
    <x v="50"/>
    <x v="1"/>
    <x v="3"/>
  </r>
  <r>
    <x v="207"/>
    <x v="4"/>
    <x v="45"/>
    <x v="4"/>
    <x v="4"/>
  </r>
  <r>
    <x v="127"/>
    <x v="1"/>
    <x v="29"/>
    <x v="4"/>
    <x v="2"/>
  </r>
  <r>
    <x v="358"/>
    <x v="2"/>
    <x v="5"/>
    <x v="2"/>
    <x v="1"/>
  </r>
  <r>
    <x v="664"/>
    <x v="1"/>
    <x v="67"/>
    <x v="0"/>
    <x v="6"/>
  </r>
  <r>
    <x v="770"/>
    <x v="1"/>
    <x v="18"/>
    <x v="1"/>
    <x v="1"/>
  </r>
  <r>
    <x v="633"/>
    <x v="3"/>
    <x v="52"/>
    <x v="4"/>
    <x v="2"/>
  </r>
  <r>
    <x v="169"/>
    <x v="4"/>
    <x v="3"/>
    <x v="0"/>
    <x v="4"/>
  </r>
  <r>
    <x v="3"/>
    <x v="1"/>
    <x v="3"/>
    <x v="0"/>
    <x v="1"/>
  </r>
  <r>
    <x v="711"/>
    <x v="1"/>
    <x v="26"/>
    <x v="1"/>
    <x v="5"/>
  </r>
  <r>
    <x v="1084"/>
    <x v="1"/>
    <x v="2"/>
    <x v="3"/>
    <x v="6"/>
  </r>
  <r>
    <x v="170"/>
    <x v="3"/>
    <x v="0"/>
    <x v="4"/>
    <x v="0"/>
  </r>
  <r>
    <x v="134"/>
    <x v="3"/>
    <x v="2"/>
    <x v="4"/>
    <x v="2"/>
  </r>
  <r>
    <x v="928"/>
    <x v="3"/>
    <x v="37"/>
    <x v="0"/>
    <x v="5"/>
  </r>
  <r>
    <x v="245"/>
    <x v="3"/>
    <x v="15"/>
    <x v="4"/>
    <x v="1"/>
  </r>
  <r>
    <x v="611"/>
    <x v="0"/>
    <x v="48"/>
    <x v="2"/>
    <x v="4"/>
  </r>
  <r>
    <x v="654"/>
    <x v="3"/>
    <x v="4"/>
    <x v="4"/>
    <x v="3"/>
  </r>
  <r>
    <x v="316"/>
    <x v="3"/>
    <x v="36"/>
    <x v="1"/>
    <x v="5"/>
  </r>
  <r>
    <x v="52"/>
    <x v="2"/>
    <x v="25"/>
    <x v="3"/>
    <x v="3"/>
  </r>
  <r>
    <x v="523"/>
    <x v="3"/>
    <x v="7"/>
    <x v="3"/>
    <x v="6"/>
  </r>
  <r>
    <x v="350"/>
    <x v="3"/>
    <x v="50"/>
    <x v="2"/>
    <x v="1"/>
  </r>
  <r>
    <x v="947"/>
    <x v="3"/>
    <x v="17"/>
    <x v="0"/>
    <x v="2"/>
  </r>
  <r>
    <x v="525"/>
    <x v="1"/>
    <x v="40"/>
    <x v="4"/>
    <x v="5"/>
  </r>
  <r>
    <x v="284"/>
    <x v="4"/>
    <x v="22"/>
    <x v="3"/>
    <x v="0"/>
  </r>
  <r>
    <x v="227"/>
    <x v="3"/>
    <x v="2"/>
    <x v="3"/>
    <x v="1"/>
  </r>
  <r>
    <x v="769"/>
    <x v="1"/>
    <x v="3"/>
    <x v="0"/>
    <x v="3"/>
  </r>
  <r>
    <x v="803"/>
    <x v="1"/>
    <x v="71"/>
    <x v="0"/>
    <x v="2"/>
  </r>
  <r>
    <x v="523"/>
    <x v="3"/>
    <x v="48"/>
    <x v="1"/>
    <x v="2"/>
  </r>
  <r>
    <x v="586"/>
    <x v="2"/>
    <x v="8"/>
    <x v="0"/>
    <x v="2"/>
  </r>
  <r>
    <x v="628"/>
    <x v="3"/>
    <x v="10"/>
    <x v="3"/>
    <x v="3"/>
  </r>
  <r>
    <x v="73"/>
    <x v="4"/>
    <x v="55"/>
    <x v="4"/>
    <x v="4"/>
  </r>
  <r>
    <x v="666"/>
    <x v="4"/>
    <x v="55"/>
    <x v="0"/>
    <x v="3"/>
  </r>
  <r>
    <x v="193"/>
    <x v="4"/>
    <x v="33"/>
    <x v="2"/>
    <x v="0"/>
  </r>
  <r>
    <x v="543"/>
    <x v="4"/>
    <x v="5"/>
    <x v="2"/>
    <x v="2"/>
  </r>
  <r>
    <x v="384"/>
    <x v="2"/>
    <x v="28"/>
    <x v="0"/>
    <x v="4"/>
  </r>
  <r>
    <x v="250"/>
    <x v="1"/>
    <x v="4"/>
    <x v="4"/>
    <x v="2"/>
  </r>
  <r>
    <x v="616"/>
    <x v="3"/>
    <x v="14"/>
    <x v="2"/>
    <x v="4"/>
  </r>
  <r>
    <x v="967"/>
    <x v="0"/>
    <x v="23"/>
    <x v="4"/>
    <x v="4"/>
  </r>
  <r>
    <x v="477"/>
    <x v="3"/>
    <x v="3"/>
    <x v="4"/>
    <x v="4"/>
  </r>
  <r>
    <x v="67"/>
    <x v="4"/>
    <x v="2"/>
    <x v="4"/>
    <x v="4"/>
  </r>
  <r>
    <x v="287"/>
    <x v="1"/>
    <x v="57"/>
    <x v="1"/>
    <x v="0"/>
  </r>
  <r>
    <x v="454"/>
    <x v="1"/>
    <x v="46"/>
    <x v="4"/>
    <x v="2"/>
  </r>
  <r>
    <x v="274"/>
    <x v="1"/>
    <x v="3"/>
    <x v="1"/>
    <x v="1"/>
  </r>
  <r>
    <x v="420"/>
    <x v="0"/>
    <x v="32"/>
    <x v="0"/>
    <x v="2"/>
  </r>
  <r>
    <x v="464"/>
    <x v="3"/>
    <x v="17"/>
    <x v="0"/>
    <x v="4"/>
  </r>
  <r>
    <x v="300"/>
    <x v="1"/>
    <x v="41"/>
    <x v="1"/>
    <x v="6"/>
  </r>
  <r>
    <x v="510"/>
    <x v="1"/>
    <x v="60"/>
    <x v="3"/>
    <x v="6"/>
  </r>
  <r>
    <x v="442"/>
    <x v="0"/>
    <x v="24"/>
    <x v="1"/>
    <x v="3"/>
  </r>
  <r>
    <x v="573"/>
    <x v="2"/>
    <x v="55"/>
    <x v="1"/>
    <x v="4"/>
  </r>
  <r>
    <x v="269"/>
    <x v="0"/>
    <x v="56"/>
    <x v="4"/>
    <x v="3"/>
  </r>
  <r>
    <x v="1071"/>
    <x v="1"/>
    <x v="18"/>
    <x v="1"/>
    <x v="0"/>
  </r>
  <r>
    <x v="279"/>
    <x v="2"/>
    <x v="25"/>
    <x v="1"/>
    <x v="3"/>
  </r>
  <r>
    <x v="738"/>
    <x v="1"/>
    <x v="31"/>
    <x v="1"/>
    <x v="4"/>
  </r>
  <r>
    <x v="706"/>
    <x v="3"/>
    <x v="70"/>
    <x v="3"/>
    <x v="6"/>
  </r>
  <r>
    <x v="763"/>
    <x v="1"/>
    <x v="23"/>
    <x v="4"/>
    <x v="1"/>
  </r>
  <r>
    <x v="1078"/>
    <x v="0"/>
    <x v="3"/>
    <x v="0"/>
    <x v="2"/>
  </r>
  <r>
    <x v="1050"/>
    <x v="1"/>
    <x v="45"/>
    <x v="1"/>
    <x v="4"/>
  </r>
  <r>
    <x v="1010"/>
    <x v="1"/>
    <x v="58"/>
    <x v="4"/>
    <x v="5"/>
  </r>
  <r>
    <x v="295"/>
    <x v="1"/>
    <x v="1"/>
    <x v="1"/>
    <x v="0"/>
  </r>
  <r>
    <x v="312"/>
    <x v="3"/>
    <x v="17"/>
    <x v="1"/>
    <x v="4"/>
  </r>
  <r>
    <x v="661"/>
    <x v="3"/>
    <x v="57"/>
    <x v="0"/>
    <x v="3"/>
  </r>
  <r>
    <x v="63"/>
    <x v="1"/>
    <x v="2"/>
    <x v="0"/>
    <x v="2"/>
  </r>
  <r>
    <x v="901"/>
    <x v="1"/>
    <x v="9"/>
    <x v="3"/>
    <x v="6"/>
  </r>
  <r>
    <x v="901"/>
    <x v="1"/>
    <x v="16"/>
    <x v="3"/>
    <x v="3"/>
  </r>
  <r>
    <x v="536"/>
    <x v="3"/>
    <x v="55"/>
    <x v="0"/>
    <x v="5"/>
  </r>
  <r>
    <x v="1021"/>
    <x v="3"/>
    <x v="52"/>
    <x v="0"/>
    <x v="4"/>
  </r>
  <r>
    <x v="464"/>
    <x v="4"/>
    <x v="61"/>
    <x v="2"/>
    <x v="0"/>
  </r>
  <r>
    <x v="891"/>
    <x v="2"/>
    <x v="5"/>
    <x v="4"/>
    <x v="4"/>
  </r>
  <r>
    <x v="696"/>
    <x v="3"/>
    <x v="33"/>
    <x v="0"/>
    <x v="0"/>
  </r>
  <r>
    <x v="574"/>
    <x v="3"/>
    <x v="13"/>
    <x v="2"/>
    <x v="1"/>
  </r>
  <r>
    <x v="1078"/>
    <x v="0"/>
    <x v="16"/>
    <x v="1"/>
    <x v="0"/>
  </r>
  <r>
    <x v="469"/>
    <x v="1"/>
    <x v="49"/>
    <x v="3"/>
    <x v="6"/>
  </r>
  <r>
    <x v="373"/>
    <x v="1"/>
    <x v="70"/>
    <x v="4"/>
    <x v="3"/>
  </r>
  <r>
    <x v="456"/>
    <x v="2"/>
    <x v="1"/>
    <x v="4"/>
    <x v="4"/>
  </r>
  <r>
    <x v="489"/>
    <x v="3"/>
    <x v="18"/>
    <x v="3"/>
    <x v="0"/>
  </r>
  <r>
    <x v="822"/>
    <x v="2"/>
    <x v="28"/>
    <x v="2"/>
    <x v="3"/>
  </r>
  <r>
    <x v="794"/>
    <x v="3"/>
    <x v="18"/>
    <x v="0"/>
    <x v="1"/>
  </r>
  <r>
    <x v="793"/>
    <x v="3"/>
    <x v="53"/>
    <x v="3"/>
    <x v="3"/>
  </r>
  <r>
    <x v="705"/>
    <x v="2"/>
    <x v="10"/>
    <x v="2"/>
    <x v="1"/>
  </r>
  <r>
    <x v="603"/>
    <x v="0"/>
    <x v="45"/>
    <x v="1"/>
    <x v="0"/>
  </r>
  <r>
    <x v="435"/>
    <x v="1"/>
    <x v="14"/>
    <x v="1"/>
    <x v="2"/>
  </r>
  <r>
    <x v="401"/>
    <x v="0"/>
    <x v="24"/>
    <x v="4"/>
    <x v="2"/>
  </r>
  <r>
    <x v="277"/>
    <x v="3"/>
    <x v="53"/>
    <x v="0"/>
    <x v="4"/>
  </r>
  <r>
    <x v="899"/>
    <x v="4"/>
    <x v="28"/>
    <x v="3"/>
    <x v="6"/>
  </r>
  <r>
    <x v="609"/>
    <x v="1"/>
    <x v="68"/>
    <x v="3"/>
    <x v="3"/>
  </r>
  <r>
    <x v="707"/>
    <x v="2"/>
    <x v="28"/>
    <x v="0"/>
    <x v="0"/>
  </r>
  <r>
    <x v="279"/>
    <x v="0"/>
    <x v="46"/>
    <x v="0"/>
    <x v="0"/>
  </r>
  <r>
    <x v="639"/>
    <x v="1"/>
    <x v="5"/>
    <x v="1"/>
    <x v="0"/>
  </r>
  <r>
    <x v="984"/>
    <x v="4"/>
    <x v="51"/>
    <x v="2"/>
    <x v="5"/>
  </r>
  <r>
    <x v="581"/>
    <x v="3"/>
    <x v="64"/>
    <x v="3"/>
    <x v="5"/>
  </r>
  <r>
    <x v="804"/>
    <x v="3"/>
    <x v="7"/>
    <x v="4"/>
    <x v="1"/>
  </r>
  <r>
    <x v="966"/>
    <x v="4"/>
    <x v="43"/>
    <x v="2"/>
    <x v="3"/>
  </r>
  <r>
    <x v="477"/>
    <x v="0"/>
    <x v="71"/>
    <x v="4"/>
    <x v="0"/>
  </r>
  <r>
    <x v="745"/>
    <x v="3"/>
    <x v="5"/>
    <x v="0"/>
    <x v="5"/>
  </r>
  <r>
    <x v="819"/>
    <x v="0"/>
    <x v="7"/>
    <x v="0"/>
    <x v="2"/>
  </r>
  <r>
    <x v="721"/>
    <x v="3"/>
    <x v="55"/>
    <x v="2"/>
    <x v="2"/>
  </r>
  <r>
    <x v="196"/>
    <x v="3"/>
    <x v="2"/>
    <x v="2"/>
    <x v="2"/>
  </r>
  <r>
    <x v="524"/>
    <x v="1"/>
    <x v="12"/>
    <x v="4"/>
    <x v="4"/>
  </r>
  <r>
    <x v="627"/>
    <x v="1"/>
    <x v="41"/>
    <x v="0"/>
    <x v="4"/>
  </r>
  <r>
    <x v="185"/>
    <x v="3"/>
    <x v="2"/>
    <x v="3"/>
    <x v="4"/>
  </r>
  <r>
    <x v="1035"/>
    <x v="3"/>
    <x v="32"/>
    <x v="3"/>
    <x v="1"/>
  </r>
  <r>
    <x v="517"/>
    <x v="4"/>
    <x v="16"/>
    <x v="3"/>
    <x v="1"/>
  </r>
  <r>
    <x v="864"/>
    <x v="3"/>
    <x v="9"/>
    <x v="0"/>
    <x v="2"/>
  </r>
  <r>
    <x v="316"/>
    <x v="0"/>
    <x v="0"/>
    <x v="2"/>
    <x v="4"/>
  </r>
  <r>
    <x v="554"/>
    <x v="3"/>
    <x v="45"/>
    <x v="1"/>
    <x v="0"/>
  </r>
  <r>
    <x v="77"/>
    <x v="3"/>
    <x v="17"/>
    <x v="0"/>
    <x v="0"/>
  </r>
  <r>
    <x v="637"/>
    <x v="1"/>
    <x v="3"/>
    <x v="2"/>
    <x v="0"/>
  </r>
  <r>
    <x v="736"/>
    <x v="1"/>
    <x v="22"/>
    <x v="4"/>
    <x v="0"/>
  </r>
  <r>
    <x v="519"/>
    <x v="4"/>
    <x v="2"/>
    <x v="0"/>
    <x v="0"/>
  </r>
  <r>
    <x v="642"/>
    <x v="2"/>
    <x v="5"/>
    <x v="3"/>
    <x v="1"/>
  </r>
  <r>
    <x v="127"/>
    <x v="1"/>
    <x v="10"/>
    <x v="2"/>
    <x v="4"/>
  </r>
  <r>
    <x v="247"/>
    <x v="3"/>
    <x v="57"/>
    <x v="2"/>
    <x v="3"/>
  </r>
  <r>
    <x v="370"/>
    <x v="3"/>
    <x v="8"/>
    <x v="0"/>
    <x v="1"/>
  </r>
  <r>
    <x v="840"/>
    <x v="0"/>
    <x v="8"/>
    <x v="2"/>
    <x v="1"/>
  </r>
  <r>
    <x v="844"/>
    <x v="1"/>
    <x v="41"/>
    <x v="2"/>
    <x v="6"/>
  </r>
  <r>
    <x v="927"/>
    <x v="1"/>
    <x v="30"/>
    <x v="1"/>
    <x v="1"/>
  </r>
  <r>
    <x v="629"/>
    <x v="1"/>
    <x v="1"/>
    <x v="2"/>
    <x v="5"/>
  </r>
  <r>
    <x v="209"/>
    <x v="4"/>
    <x v="53"/>
    <x v="0"/>
    <x v="6"/>
  </r>
  <r>
    <x v="880"/>
    <x v="0"/>
    <x v="38"/>
    <x v="0"/>
    <x v="3"/>
  </r>
  <r>
    <x v="592"/>
    <x v="3"/>
    <x v="13"/>
    <x v="4"/>
    <x v="2"/>
  </r>
  <r>
    <x v="566"/>
    <x v="1"/>
    <x v="39"/>
    <x v="1"/>
    <x v="3"/>
  </r>
  <r>
    <x v="726"/>
    <x v="3"/>
    <x v="3"/>
    <x v="4"/>
    <x v="6"/>
  </r>
  <r>
    <x v="359"/>
    <x v="4"/>
    <x v="0"/>
    <x v="3"/>
    <x v="0"/>
  </r>
  <r>
    <x v="554"/>
    <x v="1"/>
    <x v="18"/>
    <x v="3"/>
    <x v="0"/>
  </r>
  <r>
    <x v="433"/>
    <x v="3"/>
    <x v="26"/>
    <x v="1"/>
    <x v="2"/>
  </r>
  <r>
    <x v="881"/>
    <x v="3"/>
    <x v="10"/>
    <x v="2"/>
    <x v="3"/>
  </r>
  <r>
    <x v="397"/>
    <x v="0"/>
    <x v="36"/>
    <x v="0"/>
    <x v="3"/>
  </r>
  <r>
    <x v="532"/>
    <x v="1"/>
    <x v="5"/>
    <x v="3"/>
    <x v="5"/>
  </r>
  <r>
    <x v="132"/>
    <x v="0"/>
    <x v="54"/>
    <x v="2"/>
    <x v="3"/>
  </r>
  <r>
    <x v="964"/>
    <x v="3"/>
    <x v="63"/>
    <x v="1"/>
    <x v="5"/>
  </r>
  <r>
    <x v="686"/>
    <x v="3"/>
    <x v="0"/>
    <x v="0"/>
    <x v="2"/>
  </r>
  <r>
    <x v="961"/>
    <x v="0"/>
    <x v="0"/>
    <x v="0"/>
    <x v="6"/>
  </r>
  <r>
    <x v="1027"/>
    <x v="1"/>
    <x v="47"/>
    <x v="2"/>
    <x v="1"/>
  </r>
  <r>
    <x v="843"/>
    <x v="2"/>
    <x v="5"/>
    <x v="1"/>
    <x v="3"/>
  </r>
  <r>
    <x v="232"/>
    <x v="1"/>
    <x v="33"/>
    <x v="2"/>
    <x v="3"/>
  </r>
  <r>
    <x v="868"/>
    <x v="4"/>
    <x v="32"/>
    <x v="0"/>
    <x v="1"/>
  </r>
  <r>
    <x v="656"/>
    <x v="1"/>
    <x v="2"/>
    <x v="0"/>
    <x v="6"/>
  </r>
  <r>
    <x v="999"/>
    <x v="3"/>
    <x v="18"/>
    <x v="1"/>
    <x v="1"/>
  </r>
  <r>
    <x v="992"/>
    <x v="1"/>
    <x v="10"/>
    <x v="0"/>
    <x v="2"/>
  </r>
  <r>
    <x v="890"/>
    <x v="3"/>
    <x v="8"/>
    <x v="3"/>
    <x v="6"/>
  </r>
  <r>
    <x v="103"/>
    <x v="1"/>
    <x v="14"/>
    <x v="4"/>
    <x v="5"/>
  </r>
  <r>
    <x v="903"/>
    <x v="3"/>
    <x v="2"/>
    <x v="2"/>
    <x v="3"/>
  </r>
  <r>
    <x v="263"/>
    <x v="1"/>
    <x v="12"/>
    <x v="3"/>
    <x v="2"/>
  </r>
  <r>
    <x v="384"/>
    <x v="1"/>
    <x v="29"/>
    <x v="4"/>
    <x v="5"/>
  </r>
  <r>
    <x v="414"/>
    <x v="2"/>
    <x v="24"/>
    <x v="0"/>
    <x v="6"/>
  </r>
  <r>
    <x v="242"/>
    <x v="1"/>
    <x v="45"/>
    <x v="3"/>
    <x v="6"/>
  </r>
  <r>
    <x v="652"/>
    <x v="3"/>
    <x v="49"/>
    <x v="3"/>
    <x v="2"/>
  </r>
  <r>
    <x v="731"/>
    <x v="4"/>
    <x v="55"/>
    <x v="2"/>
    <x v="3"/>
  </r>
  <r>
    <x v="303"/>
    <x v="4"/>
    <x v="41"/>
    <x v="3"/>
    <x v="5"/>
  </r>
  <r>
    <x v="243"/>
    <x v="3"/>
    <x v="15"/>
    <x v="2"/>
    <x v="6"/>
  </r>
  <r>
    <x v="574"/>
    <x v="0"/>
    <x v="53"/>
    <x v="2"/>
    <x v="1"/>
  </r>
  <r>
    <x v="46"/>
    <x v="1"/>
    <x v="66"/>
    <x v="4"/>
    <x v="6"/>
  </r>
  <r>
    <x v="115"/>
    <x v="4"/>
    <x v="16"/>
    <x v="3"/>
    <x v="5"/>
  </r>
  <r>
    <x v="87"/>
    <x v="3"/>
    <x v="23"/>
    <x v="4"/>
    <x v="0"/>
  </r>
  <r>
    <x v="1050"/>
    <x v="3"/>
    <x v="45"/>
    <x v="4"/>
    <x v="5"/>
  </r>
  <r>
    <x v="362"/>
    <x v="2"/>
    <x v="9"/>
    <x v="2"/>
    <x v="0"/>
  </r>
  <r>
    <x v="236"/>
    <x v="3"/>
    <x v="33"/>
    <x v="0"/>
    <x v="5"/>
  </r>
  <r>
    <x v="35"/>
    <x v="0"/>
    <x v="19"/>
    <x v="1"/>
    <x v="4"/>
  </r>
  <r>
    <x v="771"/>
    <x v="1"/>
    <x v="54"/>
    <x v="1"/>
    <x v="3"/>
  </r>
  <r>
    <x v="767"/>
    <x v="2"/>
    <x v="14"/>
    <x v="4"/>
    <x v="6"/>
  </r>
  <r>
    <x v="75"/>
    <x v="1"/>
    <x v="69"/>
    <x v="2"/>
    <x v="1"/>
  </r>
  <r>
    <x v="556"/>
    <x v="3"/>
    <x v="33"/>
    <x v="1"/>
    <x v="1"/>
  </r>
  <r>
    <x v="1054"/>
    <x v="2"/>
    <x v="60"/>
    <x v="4"/>
    <x v="6"/>
  </r>
  <r>
    <x v="424"/>
    <x v="3"/>
    <x v="0"/>
    <x v="1"/>
    <x v="4"/>
  </r>
  <r>
    <x v="580"/>
    <x v="3"/>
    <x v="33"/>
    <x v="1"/>
    <x v="4"/>
  </r>
  <r>
    <x v="635"/>
    <x v="1"/>
    <x v="31"/>
    <x v="1"/>
    <x v="5"/>
  </r>
  <r>
    <x v="609"/>
    <x v="2"/>
    <x v="34"/>
    <x v="1"/>
    <x v="2"/>
  </r>
  <r>
    <x v="1091"/>
    <x v="3"/>
    <x v="56"/>
    <x v="0"/>
    <x v="0"/>
  </r>
  <r>
    <x v="793"/>
    <x v="3"/>
    <x v="4"/>
    <x v="1"/>
    <x v="2"/>
  </r>
  <r>
    <x v="859"/>
    <x v="1"/>
    <x v="63"/>
    <x v="4"/>
    <x v="0"/>
  </r>
  <r>
    <x v="489"/>
    <x v="1"/>
    <x v="71"/>
    <x v="1"/>
    <x v="1"/>
  </r>
  <r>
    <x v="722"/>
    <x v="3"/>
    <x v="40"/>
    <x v="2"/>
    <x v="0"/>
  </r>
  <r>
    <x v="132"/>
    <x v="1"/>
    <x v="61"/>
    <x v="0"/>
    <x v="3"/>
  </r>
  <r>
    <x v="793"/>
    <x v="1"/>
    <x v="24"/>
    <x v="4"/>
    <x v="5"/>
  </r>
  <r>
    <x v="360"/>
    <x v="0"/>
    <x v="0"/>
    <x v="0"/>
    <x v="5"/>
  </r>
  <r>
    <x v="803"/>
    <x v="2"/>
    <x v="15"/>
    <x v="2"/>
    <x v="6"/>
  </r>
  <r>
    <x v="439"/>
    <x v="1"/>
    <x v="0"/>
    <x v="3"/>
    <x v="2"/>
  </r>
  <r>
    <x v="1055"/>
    <x v="1"/>
    <x v="1"/>
    <x v="1"/>
    <x v="0"/>
  </r>
  <r>
    <x v="610"/>
    <x v="0"/>
    <x v="5"/>
    <x v="2"/>
    <x v="1"/>
  </r>
  <r>
    <x v="14"/>
    <x v="0"/>
    <x v="39"/>
    <x v="2"/>
    <x v="0"/>
  </r>
  <r>
    <x v="344"/>
    <x v="0"/>
    <x v="8"/>
    <x v="1"/>
    <x v="5"/>
  </r>
  <r>
    <x v="264"/>
    <x v="0"/>
    <x v="10"/>
    <x v="1"/>
    <x v="2"/>
  </r>
  <r>
    <x v="364"/>
    <x v="1"/>
    <x v="58"/>
    <x v="2"/>
    <x v="6"/>
  </r>
  <r>
    <x v="893"/>
    <x v="4"/>
    <x v="34"/>
    <x v="4"/>
    <x v="4"/>
  </r>
  <r>
    <x v="109"/>
    <x v="3"/>
    <x v="3"/>
    <x v="3"/>
    <x v="4"/>
  </r>
  <r>
    <x v="386"/>
    <x v="3"/>
    <x v="39"/>
    <x v="2"/>
    <x v="0"/>
  </r>
  <r>
    <x v="769"/>
    <x v="3"/>
    <x v="9"/>
    <x v="0"/>
    <x v="2"/>
  </r>
  <r>
    <x v="576"/>
    <x v="0"/>
    <x v="21"/>
    <x v="3"/>
    <x v="6"/>
  </r>
  <r>
    <x v="353"/>
    <x v="1"/>
    <x v="28"/>
    <x v="3"/>
    <x v="2"/>
  </r>
  <r>
    <x v="569"/>
    <x v="0"/>
    <x v="46"/>
    <x v="1"/>
    <x v="0"/>
  </r>
  <r>
    <x v="328"/>
    <x v="1"/>
    <x v="17"/>
    <x v="3"/>
    <x v="3"/>
  </r>
  <r>
    <x v="924"/>
    <x v="0"/>
    <x v="23"/>
    <x v="2"/>
    <x v="4"/>
  </r>
  <r>
    <x v="819"/>
    <x v="2"/>
    <x v="32"/>
    <x v="0"/>
    <x v="2"/>
  </r>
  <r>
    <x v="107"/>
    <x v="3"/>
    <x v="24"/>
    <x v="3"/>
    <x v="4"/>
  </r>
  <r>
    <x v="728"/>
    <x v="2"/>
    <x v="54"/>
    <x v="4"/>
    <x v="3"/>
  </r>
  <r>
    <x v="300"/>
    <x v="1"/>
    <x v="28"/>
    <x v="4"/>
    <x v="3"/>
  </r>
  <r>
    <x v="1037"/>
    <x v="0"/>
    <x v="38"/>
    <x v="3"/>
    <x v="5"/>
  </r>
  <r>
    <x v="1001"/>
    <x v="1"/>
    <x v="14"/>
    <x v="2"/>
    <x v="4"/>
  </r>
  <r>
    <x v="85"/>
    <x v="2"/>
    <x v="23"/>
    <x v="0"/>
    <x v="4"/>
  </r>
  <r>
    <x v="622"/>
    <x v="4"/>
    <x v="33"/>
    <x v="0"/>
    <x v="2"/>
  </r>
  <r>
    <x v="461"/>
    <x v="3"/>
    <x v="9"/>
    <x v="1"/>
    <x v="5"/>
  </r>
  <r>
    <x v="1031"/>
    <x v="1"/>
    <x v="11"/>
    <x v="1"/>
    <x v="6"/>
  </r>
  <r>
    <x v="55"/>
    <x v="1"/>
    <x v="17"/>
    <x v="0"/>
    <x v="2"/>
  </r>
  <r>
    <x v="610"/>
    <x v="3"/>
    <x v="32"/>
    <x v="3"/>
    <x v="6"/>
  </r>
  <r>
    <x v="780"/>
    <x v="2"/>
    <x v="40"/>
    <x v="1"/>
    <x v="2"/>
  </r>
  <r>
    <x v="1092"/>
    <x v="1"/>
    <x v="0"/>
    <x v="3"/>
    <x v="6"/>
  </r>
  <r>
    <x v="332"/>
    <x v="2"/>
    <x v="20"/>
    <x v="4"/>
    <x v="1"/>
  </r>
  <r>
    <x v="841"/>
    <x v="0"/>
    <x v="25"/>
    <x v="2"/>
    <x v="3"/>
  </r>
  <r>
    <x v="699"/>
    <x v="4"/>
    <x v="3"/>
    <x v="2"/>
    <x v="2"/>
  </r>
  <r>
    <x v="924"/>
    <x v="2"/>
    <x v="55"/>
    <x v="3"/>
    <x v="3"/>
  </r>
  <r>
    <x v="768"/>
    <x v="1"/>
    <x v="7"/>
    <x v="0"/>
    <x v="0"/>
  </r>
  <r>
    <x v="436"/>
    <x v="0"/>
    <x v="45"/>
    <x v="3"/>
    <x v="6"/>
  </r>
  <r>
    <x v="947"/>
    <x v="0"/>
    <x v="38"/>
    <x v="3"/>
    <x v="3"/>
  </r>
  <r>
    <x v="988"/>
    <x v="0"/>
    <x v="2"/>
    <x v="0"/>
    <x v="0"/>
  </r>
  <r>
    <x v="264"/>
    <x v="2"/>
    <x v="14"/>
    <x v="2"/>
    <x v="2"/>
  </r>
  <r>
    <x v="599"/>
    <x v="3"/>
    <x v="69"/>
    <x v="3"/>
    <x v="1"/>
  </r>
  <r>
    <x v="474"/>
    <x v="0"/>
    <x v="54"/>
    <x v="2"/>
    <x v="1"/>
  </r>
  <r>
    <x v="110"/>
    <x v="4"/>
    <x v="40"/>
    <x v="2"/>
    <x v="4"/>
  </r>
  <r>
    <x v="385"/>
    <x v="0"/>
    <x v="7"/>
    <x v="2"/>
    <x v="5"/>
  </r>
  <r>
    <x v="43"/>
    <x v="4"/>
    <x v="18"/>
    <x v="3"/>
    <x v="4"/>
  </r>
  <r>
    <x v="436"/>
    <x v="0"/>
    <x v="55"/>
    <x v="0"/>
    <x v="5"/>
  </r>
  <r>
    <x v="817"/>
    <x v="0"/>
    <x v="18"/>
    <x v="3"/>
    <x v="5"/>
  </r>
  <r>
    <x v="771"/>
    <x v="1"/>
    <x v="5"/>
    <x v="1"/>
    <x v="6"/>
  </r>
  <r>
    <x v="497"/>
    <x v="0"/>
    <x v="19"/>
    <x v="2"/>
    <x v="1"/>
  </r>
  <r>
    <x v="647"/>
    <x v="3"/>
    <x v="17"/>
    <x v="1"/>
    <x v="4"/>
  </r>
  <r>
    <x v="490"/>
    <x v="3"/>
    <x v="48"/>
    <x v="2"/>
    <x v="1"/>
  </r>
  <r>
    <x v="342"/>
    <x v="3"/>
    <x v="33"/>
    <x v="3"/>
    <x v="4"/>
  </r>
  <r>
    <x v="1070"/>
    <x v="1"/>
    <x v="14"/>
    <x v="3"/>
    <x v="0"/>
  </r>
  <r>
    <x v="206"/>
    <x v="4"/>
    <x v="5"/>
    <x v="4"/>
    <x v="4"/>
  </r>
  <r>
    <x v="888"/>
    <x v="1"/>
    <x v="9"/>
    <x v="3"/>
    <x v="4"/>
  </r>
  <r>
    <x v="160"/>
    <x v="1"/>
    <x v="19"/>
    <x v="0"/>
    <x v="0"/>
  </r>
  <r>
    <x v="324"/>
    <x v="4"/>
    <x v="24"/>
    <x v="3"/>
    <x v="5"/>
  </r>
  <r>
    <x v="849"/>
    <x v="2"/>
    <x v="62"/>
    <x v="1"/>
    <x v="6"/>
  </r>
  <r>
    <x v="788"/>
    <x v="3"/>
    <x v="11"/>
    <x v="0"/>
    <x v="0"/>
  </r>
  <r>
    <x v="1040"/>
    <x v="3"/>
    <x v="2"/>
    <x v="0"/>
    <x v="2"/>
  </r>
  <r>
    <x v="939"/>
    <x v="1"/>
    <x v="31"/>
    <x v="2"/>
    <x v="4"/>
  </r>
  <r>
    <x v="69"/>
    <x v="3"/>
    <x v="17"/>
    <x v="0"/>
    <x v="6"/>
  </r>
  <r>
    <x v="1055"/>
    <x v="4"/>
    <x v="68"/>
    <x v="0"/>
    <x v="1"/>
  </r>
  <r>
    <x v="107"/>
    <x v="0"/>
    <x v="69"/>
    <x v="4"/>
    <x v="5"/>
  </r>
  <r>
    <x v="138"/>
    <x v="1"/>
    <x v="40"/>
    <x v="3"/>
    <x v="2"/>
  </r>
  <r>
    <x v="21"/>
    <x v="1"/>
    <x v="27"/>
    <x v="3"/>
    <x v="6"/>
  </r>
  <r>
    <x v="598"/>
    <x v="2"/>
    <x v="45"/>
    <x v="2"/>
    <x v="0"/>
  </r>
  <r>
    <x v="1009"/>
    <x v="1"/>
    <x v="24"/>
    <x v="0"/>
    <x v="2"/>
  </r>
  <r>
    <x v="197"/>
    <x v="3"/>
    <x v="31"/>
    <x v="3"/>
    <x v="1"/>
  </r>
  <r>
    <x v="1082"/>
    <x v="1"/>
    <x v="1"/>
    <x v="0"/>
    <x v="2"/>
  </r>
  <r>
    <x v="767"/>
    <x v="3"/>
    <x v="54"/>
    <x v="1"/>
    <x v="3"/>
  </r>
  <r>
    <x v="380"/>
    <x v="1"/>
    <x v="9"/>
    <x v="2"/>
    <x v="2"/>
  </r>
  <r>
    <x v="810"/>
    <x v="3"/>
    <x v="64"/>
    <x v="0"/>
    <x v="6"/>
  </r>
  <r>
    <x v="962"/>
    <x v="3"/>
    <x v="18"/>
    <x v="2"/>
    <x v="6"/>
  </r>
  <r>
    <x v="705"/>
    <x v="2"/>
    <x v="48"/>
    <x v="4"/>
    <x v="5"/>
  </r>
  <r>
    <x v="114"/>
    <x v="1"/>
    <x v="5"/>
    <x v="0"/>
    <x v="3"/>
  </r>
  <r>
    <x v="334"/>
    <x v="1"/>
    <x v="71"/>
    <x v="0"/>
    <x v="4"/>
  </r>
  <r>
    <x v="704"/>
    <x v="3"/>
    <x v="43"/>
    <x v="3"/>
    <x v="1"/>
  </r>
  <r>
    <x v="123"/>
    <x v="0"/>
    <x v="21"/>
    <x v="3"/>
    <x v="4"/>
  </r>
  <r>
    <x v="710"/>
    <x v="0"/>
    <x v="25"/>
    <x v="0"/>
    <x v="3"/>
  </r>
  <r>
    <x v="1071"/>
    <x v="1"/>
    <x v="10"/>
    <x v="3"/>
    <x v="3"/>
  </r>
  <r>
    <x v="88"/>
    <x v="3"/>
    <x v="28"/>
    <x v="2"/>
    <x v="3"/>
  </r>
  <r>
    <x v="567"/>
    <x v="4"/>
    <x v="23"/>
    <x v="2"/>
    <x v="1"/>
  </r>
  <r>
    <x v="431"/>
    <x v="1"/>
    <x v="46"/>
    <x v="4"/>
    <x v="3"/>
  </r>
  <r>
    <x v="204"/>
    <x v="2"/>
    <x v="14"/>
    <x v="3"/>
    <x v="5"/>
  </r>
  <r>
    <x v="970"/>
    <x v="3"/>
    <x v="10"/>
    <x v="1"/>
    <x v="6"/>
  </r>
  <r>
    <x v="386"/>
    <x v="1"/>
    <x v="0"/>
    <x v="4"/>
    <x v="3"/>
  </r>
  <r>
    <x v="545"/>
    <x v="0"/>
    <x v="14"/>
    <x v="2"/>
    <x v="5"/>
  </r>
  <r>
    <x v="207"/>
    <x v="2"/>
    <x v="2"/>
    <x v="4"/>
    <x v="5"/>
  </r>
  <r>
    <x v="574"/>
    <x v="3"/>
    <x v="57"/>
    <x v="3"/>
    <x v="0"/>
  </r>
  <r>
    <x v="230"/>
    <x v="1"/>
    <x v="8"/>
    <x v="0"/>
    <x v="4"/>
  </r>
  <r>
    <x v="943"/>
    <x v="1"/>
    <x v="9"/>
    <x v="4"/>
    <x v="2"/>
  </r>
  <r>
    <x v="393"/>
    <x v="1"/>
    <x v="41"/>
    <x v="2"/>
    <x v="2"/>
  </r>
  <r>
    <x v="674"/>
    <x v="1"/>
    <x v="2"/>
    <x v="0"/>
    <x v="0"/>
  </r>
  <r>
    <x v="780"/>
    <x v="1"/>
    <x v="39"/>
    <x v="2"/>
    <x v="5"/>
  </r>
  <r>
    <x v="564"/>
    <x v="3"/>
    <x v="58"/>
    <x v="1"/>
    <x v="3"/>
  </r>
  <r>
    <x v="906"/>
    <x v="3"/>
    <x v="14"/>
    <x v="4"/>
    <x v="3"/>
  </r>
  <r>
    <x v="149"/>
    <x v="0"/>
    <x v="57"/>
    <x v="3"/>
    <x v="3"/>
  </r>
  <r>
    <x v="211"/>
    <x v="1"/>
    <x v="19"/>
    <x v="3"/>
    <x v="1"/>
  </r>
  <r>
    <x v="328"/>
    <x v="1"/>
    <x v="61"/>
    <x v="2"/>
    <x v="0"/>
  </r>
  <r>
    <x v="825"/>
    <x v="1"/>
    <x v="18"/>
    <x v="0"/>
    <x v="1"/>
  </r>
  <r>
    <x v="857"/>
    <x v="2"/>
    <x v="14"/>
    <x v="1"/>
    <x v="3"/>
  </r>
  <r>
    <x v="986"/>
    <x v="1"/>
    <x v="7"/>
    <x v="3"/>
    <x v="2"/>
  </r>
  <r>
    <x v="780"/>
    <x v="1"/>
    <x v="11"/>
    <x v="1"/>
    <x v="4"/>
  </r>
  <r>
    <x v="43"/>
    <x v="1"/>
    <x v="69"/>
    <x v="3"/>
    <x v="3"/>
  </r>
  <r>
    <x v="693"/>
    <x v="3"/>
    <x v="1"/>
    <x v="3"/>
    <x v="3"/>
  </r>
  <r>
    <x v="58"/>
    <x v="0"/>
    <x v="27"/>
    <x v="3"/>
    <x v="6"/>
  </r>
  <r>
    <x v="539"/>
    <x v="3"/>
    <x v="2"/>
    <x v="4"/>
    <x v="4"/>
  </r>
  <r>
    <x v="93"/>
    <x v="0"/>
    <x v="69"/>
    <x v="1"/>
    <x v="5"/>
  </r>
  <r>
    <x v="3"/>
    <x v="0"/>
    <x v="13"/>
    <x v="0"/>
    <x v="1"/>
  </r>
  <r>
    <x v="450"/>
    <x v="0"/>
    <x v="50"/>
    <x v="3"/>
    <x v="3"/>
  </r>
  <r>
    <x v="241"/>
    <x v="3"/>
    <x v="43"/>
    <x v="0"/>
    <x v="0"/>
  </r>
  <r>
    <x v="596"/>
    <x v="2"/>
    <x v="3"/>
    <x v="4"/>
    <x v="4"/>
  </r>
  <r>
    <x v="1073"/>
    <x v="2"/>
    <x v="33"/>
    <x v="1"/>
    <x v="1"/>
  </r>
  <r>
    <x v="409"/>
    <x v="3"/>
    <x v="69"/>
    <x v="3"/>
    <x v="5"/>
  </r>
  <r>
    <x v="482"/>
    <x v="3"/>
    <x v="33"/>
    <x v="4"/>
    <x v="4"/>
  </r>
  <r>
    <x v="1065"/>
    <x v="3"/>
    <x v="29"/>
    <x v="2"/>
    <x v="5"/>
  </r>
  <r>
    <x v="676"/>
    <x v="1"/>
    <x v="40"/>
    <x v="3"/>
    <x v="4"/>
  </r>
  <r>
    <x v="753"/>
    <x v="0"/>
    <x v="34"/>
    <x v="3"/>
    <x v="5"/>
  </r>
  <r>
    <x v="237"/>
    <x v="3"/>
    <x v="68"/>
    <x v="2"/>
    <x v="6"/>
  </r>
  <r>
    <x v="710"/>
    <x v="3"/>
    <x v="31"/>
    <x v="3"/>
    <x v="4"/>
  </r>
  <r>
    <x v="296"/>
    <x v="4"/>
    <x v="61"/>
    <x v="0"/>
    <x v="0"/>
  </r>
  <r>
    <x v="329"/>
    <x v="0"/>
    <x v="36"/>
    <x v="1"/>
    <x v="4"/>
  </r>
  <r>
    <x v="432"/>
    <x v="1"/>
    <x v="62"/>
    <x v="0"/>
    <x v="6"/>
  </r>
  <r>
    <x v="332"/>
    <x v="1"/>
    <x v="18"/>
    <x v="1"/>
    <x v="0"/>
  </r>
  <r>
    <x v="1003"/>
    <x v="3"/>
    <x v="17"/>
    <x v="4"/>
    <x v="1"/>
  </r>
  <r>
    <x v="880"/>
    <x v="1"/>
    <x v="69"/>
    <x v="4"/>
    <x v="6"/>
  </r>
  <r>
    <x v="36"/>
    <x v="1"/>
    <x v="41"/>
    <x v="0"/>
    <x v="3"/>
  </r>
  <r>
    <x v="280"/>
    <x v="0"/>
    <x v="5"/>
    <x v="1"/>
    <x v="5"/>
  </r>
  <r>
    <x v="1060"/>
    <x v="1"/>
    <x v="55"/>
    <x v="4"/>
    <x v="2"/>
  </r>
  <r>
    <x v="380"/>
    <x v="3"/>
    <x v="51"/>
    <x v="2"/>
    <x v="0"/>
  </r>
  <r>
    <x v="1040"/>
    <x v="1"/>
    <x v="14"/>
    <x v="1"/>
    <x v="0"/>
  </r>
  <r>
    <x v="594"/>
    <x v="2"/>
    <x v="71"/>
    <x v="4"/>
    <x v="3"/>
  </r>
  <r>
    <x v="132"/>
    <x v="1"/>
    <x v="14"/>
    <x v="2"/>
    <x v="1"/>
  </r>
  <r>
    <x v="814"/>
    <x v="2"/>
    <x v="3"/>
    <x v="4"/>
    <x v="0"/>
  </r>
  <r>
    <x v="361"/>
    <x v="2"/>
    <x v="14"/>
    <x v="3"/>
    <x v="3"/>
  </r>
  <r>
    <x v="730"/>
    <x v="3"/>
    <x v="20"/>
    <x v="2"/>
    <x v="5"/>
  </r>
  <r>
    <x v="362"/>
    <x v="2"/>
    <x v="9"/>
    <x v="2"/>
    <x v="5"/>
  </r>
  <r>
    <x v="375"/>
    <x v="3"/>
    <x v="37"/>
    <x v="2"/>
    <x v="0"/>
  </r>
  <r>
    <x v="661"/>
    <x v="3"/>
    <x v="0"/>
    <x v="4"/>
    <x v="0"/>
  </r>
  <r>
    <x v="357"/>
    <x v="0"/>
    <x v="53"/>
    <x v="3"/>
    <x v="5"/>
  </r>
  <r>
    <x v="1037"/>
    <x v="4"/>
    <x v="59"/>
    <x v="1"/>
    <x v="6"/>
  </r>
  <r>
    <x v="493"/>
    <x v="1"/>
    <x v="47"/>
    <x v="1"/>
    <x v="0"/>
  </r>
  <r>
    <x v="510"/>
    <x v="3"/>
    <x v="32"/>
    <x v="4"/>
    <x v="4"/>
  </r>
  <r>
    <x v="815"/>
    <x v="4"/>
    <x v="14"/>
    <x v="1"/>
    <x v="1"/>
  </r>
  <r>
    <x v="99"/>
    <x v="3"/>
    <x v="47"/>
    <x v="3"/>
    <x v="5"/>
  </r>
  <r>
    <x v="272"/>
    <x v="4"/>
    <x v="61"/>
    <x v="3"/>
    <x v="2"/>
  </r>
  <r>
    <x v="948"/>
    <x v="3"/>
    <x v="0"/>
    <x v="2"/>
    <x v="1"/>
  </r>
  <r>
    <x v="301"/>
    <x v="3"/>
    <x v="58"/>
    <x v="1"/>
    <x v="6"/>
  </r>
  <r>
    <x v="344"/>
    <x v="3"/>
    <x v="55"/>
    <x v="4"/>
    <x v="3"/>
  </r>
  <r>
    <x v="598"/>
    <x v="1"/>
    <x v="31"/>
    <x v="2"/>
    <x v="4"/>
  </r>
  <r>
    <x v="120"/>
    <x v="1"/>
    <x v="7"/>
    <x v="0"/>
    <x v="6"/>
  </r>
  <r>
    <x v="38"/>
    <x v="1"/>
    <x v="13"/>
    <x v="2"/>
    <x v="1"/>
  </r>
  <r>
    <x v="541"/>
    <x v="1"/>
    <x v="34"/>
    <x v="4"/>
    <x v="0"/>
  </r>
  <r>
    <x v="722"/>
    <x v="3"/>
    <x v="30"/>
    <x v="4"/>
    <x v="3"/>
  </r>
  <r>
    <x v="508"/>
    <x v="0"/>
    <x v="24"/>
    <x v="2"/>
    <x v="0"/>
  </r>
  <r>
    <x v="695"/>
    <x v="2"/>
    <x v="20"/>
    <x v="4"/>
    <x v="1"/>
  </r>
  <r>
    <x v="712"/>
    <x v="3"/>
    <x v="5"/>
    <x v="2"/>
    <x v="5"/>
  </r>
  <r>
    <x v="269"/>
    <x v="3"/>
    <x v="31"/>
    <x v="4"/>
    <x v="1"/>
  </r>
  <r>
    <x v="657"/>
    <x v="1"/>
    <x v="5"/>
    <x v="1"/>
    <x v="1"/>
  </r>
  <r>
    <x v="473"/>
    <x v="1"/>
    <x v="66"/>
    <x v="1"/>
    <x v="1"/>
  </r>
  <r>
    <x v="537"/>
    <x v="2"/>
    <x v="3"/>
    <x v="4"/>
    <x v="6"/>
  </r>
  <r>
    <x v="22"/>
    <x v="2"/>
    <x v="42"/>
    <x v="3"/>
    <x v="3"/>
  </r>
  <r>
    <x v="1018"/>
    <x v="1"/>
    <x v="2"/>
    <x v="0"/>
    <x v="3"/>
  </r>
  <r>
    <x v="311"/>
    <x v="2"/>
    <x v="13"/>
    <x v="2"/>
    <x v="6"/>
  </r>
  <r>
    <x v="300"/>
    <x v="2"/>
    <x v="2"/>
    <x v="3"/>
    <x v="2"/>
  </r>
  <r>
    <x v="538"/>
    <x v="1"/>
    <x v="31"/>
    <x v="1"/>
    <x v="5"/>
  </r>
  <r>
    <x v="692"/>
    <x v="3"/>
    <x v="18"/>
    <x v="3"/>
    <x v="0"/>
  </r>
  <r>
    <x v="340"/>
    <x v="3"/>
    <x v="14"/>
    <x v="0"/>
    <x v="3"/>
  </r>
  <r>
    <x v="73"/>
    <x v="1"/>
    <x v="29"/>
    <x v="0"/>
    <x v="4"/>
  </r>
  <r>
    <x v="637"/>
    <x v="2"/>
    <x v="33"/>
    <x v="3"/>
    <x v="0"/>
  </r>
  <r>
    <x v="376"/>
    <x v="1"/>
    <x v="44"/>
    <x v="3"/>
    <x v="1"/>
  </r>
  <r>
    <x v="1036"/>
    <x v="1"/>
    <x v="31"/>
    <x v="0"/>
    <x v="0"/>
  </r>
  <r>
    <x v="28"/>
    <x v="2"/>
    <x v="7"/>
    <x v="1"/>
    <x v="1"/>
  </r>
  <r>
    <x v="936"/>
    <x v="3"/>
    <x v="5"/>
    <x v="3"/>
    <x v="2"/>
  </r>
  <r>
    <x v="570"/>
    <x v="0"/>
    <x v="65"/>
    <x v="1"/>
    <x v="0"/>
  </r>
  <r>
    <x v="1069"/>
    <x v="4"/>
    <x v="19"/>
    <x v="3"/>
    <x v="2"/>
  </r>
  <r>
    <x v="246"/>
    <x v="1"/>
    <x v="16"/>
    <x v="1"/>
    <x v="1"/>
  </r>
  <r>
    <x v="461"/>
    <x v="3"/>
    <x v="23"/>
    <x v="1"/>
    <x v="3"/>
  </r>
  <r>
    <x v="987"/>
    <x v="1"/>
    <x v="21"/>
    <x v="2"/>
    <x v="4"/>
  </r>
  <r>
    <x v="946"/>
    <x v="3"/>
    <x v="15"/>
    <x v="3"/>
    <x v="4"/>
  </r>
  <r>
    <x v="1023"/>
    <x v="2"/>
    <x v="56"/>
    <x v="2"/>
    <x v="5"/>
  </r>
  <r>
    <x v="331"/>
    <x v="1"/>
    <x v="32"/>
    <x v="3"/>
    <x v="3"/>
  </r>
  <r>
    <x v="353"/>
    <x v="3"/>
    <x v="12"/>
    <x v="0"/>
    <x v="6"/>
  </r>
  <r>
    <x v="1014"/>
    <x v="3"/>
    <x v="62"/>
    <x v="4"/>
    <x v="0"/>
  </r>
  <r>
    <x v="80"/>
    <x v="1"/>
    <x v="58"/>
    <x v="4"/>
    <x v="4"/>
  </r>
  <r>
    <x v="72"/>
    <x v="3"/>
    <x v="31"/>
    <x v="1"/>
    <x v="3"/>
  </r>
  <r>
    <x v="161"/>
    <x v="1"/>
    <x v="23"/>
    <x v="4"/>
    <x v="0"/>
  </r>
  <r>
    <x v="706"/>
    <x v="1"/>
    <x v="44"/>
    <x v="1"/>
    <x v="5"/>
  </r>
  <r>
    <x v="68"/>
    <x v="3"/>
    <x v="3"/>
    <x v="4"/>
    <x v="6"/>
  </r>
  <r>
    <x v="640"/>
    <x v="1"/>
    <x v="13"/>
    <x v="3"/>
    <x v="5"/>
  </r>
  <r>
    <x v="459"/>
    <x v="3"/>
    <x v="29"/>
    <x v="3"/>
    <x v="3"/>
  </r>
  <r>
    <x v="103"/>
    <x v="0"/>
    <x v="31"/>
    <x v="1"/>
    <x v="3"/>
  </r>
  <r>
    <x v="482"/>
    <x v="3"/>
    <x v="53"/>
    <x v="0"/>
    <x v="2"/>
  </r>
  <r>
    <x v="1051"/>
    <x v="3"/>
    <x v="31"/>
    <x v="3"/>
    <x v="6"/>
  </r>
  <r>
    <x v="741"/>
    <x v="2"/>
    <x v="17"/>
    <x v="4"/>
    <x v="2"/>
  </r>
  <r>
    <x v="774"/>
    <x v="4"/>
    <x v="14"/>
    <x v="4"/>
    <x v="0"/>
  </r>
  <r>
    <x v="249"/>
    <x v="3"/>
    <x v="46"/>
    <x v="4"/>
    <x v="1"/>
  </r>
  <r>
    <x v="891"/>
    <x v="3"/>
    <x v="41"/>
    <x v="1"/>
    <x v="2"/>
  </r>
  <r>
    <x v="169"/>
    <x v="1"/>
    <x v="29"/>
    <x v="2"/>
    <x v="5"/>
  </r>
  <r>
    <x v="165"/>
    <x v="1"/>
    <x v="62"/>
    <x v="2"/>
    <x v="1"/>
  </r>
  <r>
    <x v="988"/>
    <x v="2"/>
    <x v="45"/>
    <x v="0"/>
    <x v="6"/>
  </r>
  <r>
    <x v="794"/>
    <x v="3"/>
    <x v="3"/>
    <x v="4"/>
    <x v="2"/>
  </r>
  <r>
    <x v="334"/>
    <x v="4"/>
    <x v="37"/>
    <x v="2"/>
    <x v="4"/>
  </r>
  <r>
    <x v="724"/>
    <x v="2"/>
    <x v="45"/>
    <x v="4"/>
    <x v="4"/>
  </r>
  <r>
    <x v="624"/>
    <x v="3"/>
    <x v="42"/>
    <x v="3"/>
    <x v="6"/>
  </r>
  <r>
    <x v="552"/>
    <x v="0"/>
    <x v="3"/>
    <x v="3"/>
    <x v="1"/>
  </r>
  <r>
    <x v="147"/>
    <x v="0"/>
    <x v="10"/>
    <x v="4"/>
    <x v="2"/>
  </r>
  <r>
    <x v="941"/>
    <x v="0"/>
    <x v="0"/>
    <x v="1"/>
    <x v="2"/>
  </r>
  <r>
    <x v="830"/>
    <x v="3"/>
    <x v="27"/>
    <x v="0"/>
    <x v="4"/>
  </r>
  <r>
    <x v="498"/>
    <x v="4"/>
    <x v="41"/>
    <x v="0"/>
    <x v="6"/>
  </r>
  <r>
    <x v="845"/>
    <x v="1"/>
    <x v="35"/>
    <x v="3"/>
    <x v="4"/>
  </r>
  <r>
    <x v="589"/>
    <x v="3"/>
    <x v="0"/>
    <x v="1"/>
    <x v="6"/>
  </r>
  <r>
    <x v="183"/>
    <x v="2"/>
    <x v="38"/>
    <x v="1"/>
    <x v="1"/>
  </r>
  <r>
    <x v="419"/>
    <x v="3"/>
    <x v="4"/>
    <x v="4"/>
    <x v="4"/>
  </r>
  <r>
    <x v="837"/>
    <x v="3"/>
    <x v="33"/>
    <x v="4"/>
    <x v="3"/>
  </r>
  <r>
    <x v="95"/>
    <x v="1"/>
    <x v="44"/>
    <x v="2"/>
    <x v="6"/>
  </r>
  <r>
    <x v="634"/>
    <x v="2"/>
    <x v="25"/>
    <x v="0"/>
    <x v="2"/>
  </r>
  <r>
    <x v="385"/>
    <x v="2"/>
    <x v="70"/>
    <x v="1"/>
    <x v="2"/>
  </r>
  <r>
    <x v="857"/>
    <x v="3"/>
    <x v="60"/>
    <x v="1"/>
    <x v="3"/>
  </r>
  <r>
    <x v="930"/>
    <x v="3"/>
    <x v="60"/>
    <x v="4"/>
    <x v="2"/>
  </r>
  <r>
    <x v="779"/>
    <x v="4"/>
    <x v="13"/>
    <x v="4"/>
    <x v="6"/>
  </r>
  <r>
    <x v="538"/>
    <x v="0"/>
    <x v="16"/>
    <x v="2"/>
    <x v="6"/>
  </r>
  <r>
    <x v="674"/>
    <x v="3"/>
    <x v="0"/>
    <x v="3"/>
    <x v="0"/>
  </r>
  <r>
    <x v="846"/>
    <x v="1"/>
    <x v="14"/>
    <x v="2"/>
    <x v="6"/>
  </r>
  <r>
    <x v="557"/>
    <x v="1"/>
    <x v="38"/>
    <x v="2"/>
    <x v="3"/>
  </r>
  <r>
    <x v="773"/>
    <x v="3"/>
    <x v="29"/>
    <x v="3"/>
    <x v="5"/>
  </r>
  <r>
    <x v="32"/>
    <x v="0"/>
    <x v="28"/>
    <x v="0"/>
    <x v="3"/>
  </r>
  <r>
    <x v="647"/>
    <x v="2"/>
    <x v="64"/>
    <x v="1"/>
    <x v="3"/>
  </r>
  <r>
    <x v="281"/>
    <x v="4"/>
    <x v="9"/>
    <x v="4"/>
    <x v="6"/>
  </r>
  <r>
    <x v="1062"/>
    <x v="3"/>
    <x v="54"/>
    <x v="4"/>
    <x v="2"/>
  </r>
  <r>
    <x v="250"/>
    <x v="4"/>
    <x v="47"/>
    <x v="0"/>
    <x v="6"/>
  </r>
  <r>
    <x v="1044"/>
    <x v="1"/>
    <x v="49"/>
    <x v="3"/>
    <x v="1"/>
  </r>
  <r>
    <x v="93"/>
    <x v="3"/>
    <x v="53"/>
    <x v="4"/>
    <x v="5"/>
  </r>
  <r>
    <x v="310"/>
    <x v="1"/>
    <x v="2"/>
    <x v="4"/>
    <x v="4"/>
  </r>
  <r>
    <x v="1064"/>
    <x v="3"/>
    <x v="0"/>
    <x v="0"/>
    <x v="6"/>
  </r>
  <r>
    <x v="356"/>
    <x v="3"/>
    <x v="24"/>
    <x v="1"/>
    <x v="4"/>
  </r>
  <r>
    <x v="308"/>
    <x v="3"/>
    <x v="25"/>
    <x v="1"/>
    <x v="2"/>
  </r>
  <r>
    <x v="256"/>
    <x v="1"/>
    <x v="31"/>
    <x v="0"/>
    <x v="1"/>
  </r>
  <r>
    <x v="433"/>
    <x v="1"/>
    <x v="59"/>
    <x v="2"/>
    <x v="1"/>
  </r>
  <r>
    <x v="902"/>
    <x v="4"/>
    <x v="31"/>
    <x v="4"/>
    <x v="6"/>
  </r>
  <r>
    <x v="15"/>
    <x v="3"/>
    <x v="31"/>
    <x v="0"/>
    <x v="4"/>
  </r>
  <r>
    <x v="855"/>
    <x v="3"/>
    <x v="50"/>
    <x v="1"/>
    <x v="2"/>
  </r>
  <r>
    <x v="18"/>
    <x v="0"/>
    <x v="18"/>
    <x v="3"/>
    <x v="0"/>
  </r>
  <r>
    <x v="675"/>
    <x v="4"/>
    <x v="68"/>
    <x v="2"/>
    <x v="4"/>
  </r>
  <r>
    <x v="227"/>
    <x v="2"/>
    <x v="31"/>
    <x v="0"/>
    <x v="3"/>
  </r>
  <r>
    <x v="994"/>
    <x v="1"/>
    <x v="28"/>
    <x v="0"/>
    <x v="4"/>
  </r>
  <r>
    <x v="260"/>
    <x v="3"/>
    <x v="25"/>
    <x v="1"/>
    <x v="5"/>
  </r>
  <r>
    <x v="357"/>
    <x v="0"/>
    <x v="35"/>
    <x v="4"/>
    <x v="2"/>
  </r>
  <r>
    <x v="1004"/>
    <x v="1"/>
    <x v="35"/>
    <x v="3"/>
    <x v="6"/>
  </r>
  <r>
    <x v="902"/>
    <x v="4"/>
    <x v="58"/>
    <x v="3"/>
    <x v="2"/>
  </r>
  <r>
    <x v="817"/>
    <x v="1"/>
    <x v="71"/>
    <x v="3"/>
    <x v="3"/>
  </r>
  <r>
    <x v="559"/>
    <x v="3"/>
    <x v="0"/>
    <x v="3"/>
    <x v="0"/>
  </r>
  <r>
    <x v="646"/>
    <x v="3"/>
    <x v="2"/>
    <x v="0"/>
    <x v="3"/>
  </r>
  <r>
    <x v="530"/>
    <x v="1"/>
    <x v="51"/>
    <x v="0"/>
    <x v="6"/>
  </r>
  <r>
    <x v="1010"/>
    <x v="3"/>
    <x v="30"/>
    <x v="3"/>
    <x v="4"/>
  </r>
  <r>
    <x v="79"/>
    <x v="1"/>
    <x v="26"/>
    <x v="0"/>
    <x v="2"/>
  </r>
  <r>
    <x v="626"/>
    <x v="1"/>
    <x v="34"/>
    <x v="2"/>
    <x v="5"/>
  </r>
  <r>
    <x v="381"/>
    <x v="4"/>
    <x v="57"/>
    <x v="1"/>
    <x v="6"/>
  </r>
  <r>
    <x v="678"/>
    <x v="3"/>
    <x v="0"/>
    <x v="4"/>
    <x v="3"/>
  </r>
  <r>
    <x v="895"/>
    <x v="1"/>
    <x v="57"/>
    <x v="2"/>
    <x v="1"/>
  </r>
  <r>
    <x v="1087"/>
    <x v="3"/>
    <x v="2"/>
    <x v="0"/>
    <x v="3"/>
  </r>
  <r>
    <x v="250"/>
    <x v="1"/>
    <x v="51"/>
    <x v="4"/>
    <x v="5"/>
  </r>
  <r>
    <x v="903"/>
    <x v="4"/>
    <x v="48"/>
    <x v="1"/>
    <x v="4"/>
  </r>
  <r>
    <x v="963"/>
    <x v="4"/>
    <x v="70"/>
    <x v="0"/>
    <x v="3"/>
  </r>
  <r>
    <x v="395"/>
    <x v="1"/>
    <x v="18"/>
    <x v="1"/>
    <x v="6"/>
  </r>
  <r>
    <x v="374"/>
    <x v="1"/>
    <x v="33"/>
    <x v="3"/>
    <x v="5"/>
  </r>
  <r>
    <x v="68"/>
    <x v="1"/>
    <x v="5"/>
    <x v="4"/>
    <x v="2"/>
  </r>
  <r>
    <x v="82"/>
    <x v="2"/>
    <x v="29"/>
    <x v="3"/>
    <x v="0"/>
  </r>
  <r>
    <x v="371"/>
    <x v="0"/>
    <x v="33"/>
    <x v="3"/>
    <x v="1"/>
  </r>
  <r>
    <x v="727"/>
    <x v="1"/>
    <x v="31"/>
    <x v="1"/>
    <x v="4"/>
  </r>
  <r>
    <x v="717"/>
    <x v="4"/>
    <x v="43"/>
    <x v="4"/>
    <x v="4"/>
  </r>
  <r>
    <x v="63"/>
    <x v="1"/>
    <x v="8"/>
    <x v="0"/>
    <x v="6"/>
  </r>
  <r>
    <x v="360"/>
    <x v="0"/>
    <x v="18"/>
    <x v="0"/>
    <x v="0"/>
  </r>
  <r>
    <x v="64"/>
    <x v="3"/>
    <x v="3"/>
    <x v="4"/>
    <x v="0"/>
  </r>
  <r>
    <x v="247"/>
    <x v="1"/>
    <x v="0"/>
    <x v="4"/>
    <x v="0"/>
  </r>
  <r>
    <x v="547"/>
    <x v="1"/>
    <x v="4"/>
    <x v="0"/>
    <x v="0"/>
  </r>
  <r>
    <x v="342"/>
    <x v="0"/>
    <x v="18"/>
    <x v="4"/>
    <x v="6"/>
  </r>
  <r>
    <x v="707"/>
    <x v="4"/>
    <x v="41"/>
    <x v="3"/>
    <x v="5"/>
  </r>
  <r>
    <x v="901"/>
    <x v="4"/>
    <x v="55"/>
    <x v="3"/>
    <x v="0"/>
  </r>
  <r>
    <x v="75"/>
    <x v="3"/>
    <x v="45"/>
    <x v="0"/>
    <x v="1"/>
  </r>
  <r>
    <x v="232"/>
    <x v="2"/>
    <x v="9"/>
    <x v="4"/>
    <x v="1"/>
  </r>
  <r>
    <x v="1020"/>
    <x v="1"/>
    <x v="44"/>
    <x v="3"/>
    <x v="2"/>
  </r>
  <r>
    <x v="942"/>
    <x v="1"/>
    <x v="64"/>
    <x v="2"/>
    <x v="5"/>
  </r>
  <r>
    <x v="631"/>
    <x v="3"/>
    <x v="60"/>
    <x v="2"/>
    <x v="5"/>
  </r>
  <r>
    <x v="163"/>
    <x v="1"/>
    <x v="27"/>
    <x v="1"/>
    <x v="5"/>
  </r>
  <r>
    <x v="483"/>
    <x v="4"/>
    <x v="8"/>
    <x v="3"/>
    <x v="2"/>
  </r>
  <r>
    <x v="735"/>
    <x v="4"/>
    <x v="10"/>
    <x v="0"/>
    <x v="2"/>
  </r>
  <r>
    <x v="1065"/>
    <x v="1"/>
    <x v="5"/>
    <x v="2"/>
    <x v="0"/>
  </r>
  <r>
    <x v="1000"/>
    <x v="2"/>
    <x v="41"/>
    <x v="2"/>
    <x v="6"/>
  </r>
  <r>
    <x v="439"/>
    <x v="1"/>
    <x v="10"/>
    <x v="3"/>
    <x v="2"/>
  </r>
  <r>
    <x v="646"/>
    <x v="0"/>
    <x v="5"/>
    <x v="3"/>
    <x v="4"/>
  </r>
  <r>
    <x v="885"/>
    <x v="0"/>
    <x v="49"/>
    <x v="3"/>
    <x v="3"/>
  </r>
  <r>
    <x v="519"/>
    <x v="1"/>
    <x v="68"/>
    <x v="3"/>
    <x v="2"/>
  </r>
  <r>
    <x v="1079"/>
    <x v="3"/>
    <x v="45"/>
    <x v="1"/>
    <x v="3"/>
  </r>
  <r>
    <x v="693"/>
    <x v="0"/>
    <x v="39"/>
    <x v="2"/>
    <x v="4"/>
  </r>
  <r>
    <x v="986"/>
    <x v="1"/>
    <x v="24"/>
    <x v="4"/>
    <x v="0"/>
  </r>
  <r>
    <x v="439"/>
    <x v="3"/>
    <x v="2"/>
    <x v="1"/>
    <x v="2"/>
  </r>
  <r>
    <x v="654"/>
    <x v="3"/>
    <x v="21"/>
    <x v="4"/>
    <x v="3"/>
  </r>
  <r>
    <x v="85"/>
    <x v="1"/>
    <x v="18"/>
    <x v="0"/>
    <x v="2"/>
  </r>
  <r>
    <x v="691"/>
    <x v="3"/>
    <x v="24"/>
    <x v="3"/>
    <x v="5"/>
  </r>
  <r>
    <x v="426"/>
    <x v="3"/>
    <x v="18"/>
    <x v="4"/>
    <x v="4"/>
  </r>
  <r>
    <x v="856"/>
    <x v="1"/>
    <x v="45"/>
    <x v="1"/>
    <x v="0"/>
  </r>
  <r>
    <x v="891"/>
    <x v="4"/>
    <x v="45"/>
    <x v="2"/>
    <x v="3"/>
  </r>
  <r>
    <x v="919"/>
    <x v="1"/>
    <x v="26"/>
    <x v="1"/>
    <x v="6"/>
  </r>
  <r>
    <x v="607"/>
    <x v="1"/>
    <x v="3"/>
    <x v="1"/>
    <x v="0"/>
  </r>
  <r>
    <x v="63"/>
    <x v="3"/>
    <x v="69"/>
    <x v="1"/>
    <x v="2"/>
  </r>
  <r>
    <x v="365"/>
    <x v="3"/>
    <x v="59"/>
    <x v="1"/>
    <x v="6"/>
  </r>
  <r>
    <x v="993"/>
    <x v="4"/>
    <x v="14"/>
    <x v="1"/>
    <x v="5"/>
  </r>
  <r>
    <x v="315"/>
    <x v="4"/>
    <x v="2"/>
    <x v="1"/>
    <x v="0"/>
  </r>
  <r>
    <x v="614"/>
    <x v="3"/>
    <x v="14"/>
    <x v="0"/>
    <x v="2"/>
  </r>
  <r>
    <x v="766"/>
    <x v="1"/>
    <x v="4"/>
    <x v="1"/>
    <x v="4"/>
  </r>
  <r>
    <x v="866"/>
    <x v="3"/>
    <x v="67"/>
    <x v="2"/>
    <x v="4"/>
  </r>
  <r>
    <x v="1036"/>
    <x v="0"/>
    <x v="36"/>
    <x v="0"/>
    <x v="2"/>
  </r>
  <r>
    <x v="0"/>
    <x v="3"/>
    <x v="42"/>
    <x v="4"/>
    <x v="4"/>
  </r>
  <r>
    <x v="331"/>
    <x v="3"/>
    <x v="14"/>
    <x v="0"/>
    <x v="0"/>
  </r>
  <r>
    <x v="312"/>
    <x v="0"/>
    <x v="11"/>
    <x v="0"/>
    <x v="6"/>
  </r>
  <r>
    <x v="360"/>
    <x v="0"/>
    <x v="2"/>
    <x v="4"/>
    <x v="5"/>
  </r>
  <r>
    <x v="69"/>
    <x v="0"/>
    <x v="47"/>
    <x v="4"/>
    <x v="2"/>
  </r>
  <r>
    <x v="66"/>
    <x v="1"/>
    <x v="4"/>
    <x v="0"/>
    <x v="5"/>
  </r>
  <r>
    <x v="252"/>
    <x v="2"/>
    <x v="57"/>
    <x v="0"/>
    <x v="5"/>
  </r>
  <r>
    <x v="750"/>
    <x v="0"/>
    <x v="37"/>
    <x v="4"/>
    <x v="0"/>
  </r>
  <r>
    <x v="870"/>
    <x v="1"/>
    <x v="3"/>
    <x v="4"/>
    <x v="4"/>
  </r>
  <r>
    <x v="950"/>
    <x v="2"/>
    <x v="3"/>
    <x v="1"/>
    <x v="0"/>
  </r>
  <r>
    <x v="633"/>
    <x v="3"/>
    <x v="4"/>
    <x v="2"/>
    <x v="0"/>
  </r>
  <r>
    <x v="831"/>
    <x v="1"/>
    <x v="59"/>
    <x v="3"/>
    <x v="2"/>
  </r>
  <r>
    <x v="649"/>
    <x v="0"/>
    <x v="65"/>
    <x v="0"/>
    <x v="1"/>
  </r>
  <r>
    <x v="736"/>
    <x v="3"/>
    <x v="19"/>
    <x v="2"/>
    <x v="1"/>
  </r>
  <r>
    <x v="11"/>
    <x v="2"/>
    <x v="45"/>
    <x v="0"/>
    <x v="3"/>
  </r>
  <r>
    <x v="755"/>
    <x v="3"/>
    <x v="4"/>
    <x v="1"/>
    <x v="3"/>
  </r>
  <r>
    <x v="670"/>
    <x v="3"/>
    <x v="9"/>
    <x v="1"/>
    <x v="6"/>
  </r>
  <r>
    <x v="466"/>
    <x v="0"/>
    <x v="69"/>
    <x v="1"/>
    <x v="3"/>
  </r>
  <r>
    <x v="558"/>
    <x v="4"/>
    <x v="21"/>
    <x v="1"/>
    <x v="4"/>
  </r>
  <r>
    <x v="563"/>
    <x v="0"/>
    <x v="14"/>
    <x v="4"/>
    <x v="5"/>
  </r>
  <r>
    <x v="398"/>
    <x v="4"/>
    <x v="65"/>
    <x v="1"/>
    <x v="1"/>
  </r>
  <r>
    <x v="581"/>
    <x v="3"/>
    <x v="39"/>
    <x v="4"/>
    <x v="1"/>
  </r>
  <r>
    <x v="394"/>
    <x v="1"/>
    <x v="33"/>
    <x v="4"/>
    <x v="2"/>
  </r>
  <r>
    <x v="1082"/>
    <x v="0"/>
    <x v="0"/>
    <x v="0"/>
    <x v="5"/>
  </r>
  <r>
    <x v="799"/>
    <x v="1"/>
    <x v="55"/>
    <x v="2"/>
    <x v="4"/>
  </r>
  <r>
    <x v="311"/>
    <x v="0"/>
    <x v="18"/>
    <x v="4"/>
    <x v="3"/>
  </r>
  <r>
    <x v="1093"/>
    <x v="0"/>
    <x v="68"/>
    <x v="4"/>
    <x v="4"/>
  </r>
  <r>
    <x v="654"/>
    <x v="0"/>
    <x v="24"/>
    <x v="4"/>
    <x v="4"/>
  </r>
  <r>
    <x v="344"/>
    <x v="1"/>
    <x v="18"/>
    <x v="1"/>
    <x v="4"/>
  </r>
  <r>
    <x v="28"/>
    <x v="3"/>
    <x v="2"/>
    <x v="3"/>
    <x v="1"/>
  </r>
  <r>
    <x v="352"/>
    <x v="2"/>
    <x v="3"/>
    <x v="3"/>
    <x v="2"/>
  </r>
  <r>
    <x v="650"/>
    <x v="3"/>
    <x v="56"/>
    <x v="3"/>
    <x v="5"/>
  </r>
  <r>
    <x v="341"/>
    <x v="0"/>
    <x v="2"/>
    <x v="4"/>
    <x v="3"/>
  </r>
  <r>
    <x v="720"/>
    <x v="3"/>
    <x v="43"/>
    <x v="3"/>
    <x v="1"/>
  </r>
  <r>
    <x v="596"/>
    <x v="2"/>
    <x v="7"/>
    <x v="2"/>
    <x v="2"/>
  </r>
  <r>
    <x v="798"/>
    <x v="3"/>
    <x v="9"/>
    <x v="0"/>
    <x v="5"/>
  </r>
  <r>
    <x v="983"/>
    <x v="3"/>
    <x v="45"/>
    <x v="0"/>
    <x v="0"/>
  </r>
  <r>
    <x v="539"/>
    <x v="3"/>
    <x v="24"/>
    <x v="3"/>
    <x v="3"/>
  </r>
  <r>
    <x v="217"/>
    <x v="3"/>
    <x v="18"/>
    <x v="1"/>
    <x v="4"/>
  </r>
  <r>
    <x v="669"/>
    <x v="2"/>
    <x v="14"/>
    <x v="1"/>
    <x v="3"/>
  </r>
  <r>
    <x v="963"/>
    <x v="1"/>
    <x v="33"/>
    <x v="3"/>
    <x v="1"/>
  </r>
  <r>
    <x v="186"/>
    <x v="3"/>
    <x v="8"/>
    <x v="1"/>
    <x v="6"/>
  </r>
  <r>
    <x v="151"/>
    <x v="3"/>
    <x v="18"/>
    <x v="1"/>
    <x v="5"/>
  </r>
  <r>
    <x v="395"/>
    <x v="3"/>
    <x v="63"/>
    <x v="3"/>
    <x v="2"/>
  </r>
  <r>
    <x v="838"/>
    <x v="2"/>
    <x v="27"/>
    <x v="2"/>
    <x v="5"/>
  </r>
  <r>
    <x v="874"/>
    <x v="2"/>
    <x v="25"/>
    <x v="3"/>
    <x v="1"/>
  </r>
  <r>
    <x v="777"/>
    <x v="0"/>
    <x v="33"/>
    <x v="2"/>
    <x v="1"/>
  </r>
  <r>
    <x v="263"/>
    <x v="0"/>
    <x v="48"/>
    <x v="0"/>
    <x v="1"/>
  </r>
  <r>
    <x v="477"/>
    <x v="3"/>
    <x v="6"/>
    <x v="2"/>
    <x v="5"/>
  </r>
  <r>
    <x v="418"/>
    <x v="2"/>
    <x v="28"/>
    <x v="1"/>
    <x v="6"/>
  </r>
  <r>
    <x v="774"/>
    <x v="0"/>
    <x v="46"/>
    <x v="2"/>
    <x v="6"/>
  </r>
  <r>
    <x v="572"/>
    <x v="4"/>
    <x v="29"/>
    <x v="4"/>
    <x v="5"/>
  </r>
  <r>
    <x v="237"/>
    <x v="2"/>
    <x v="62"/>
    <x v="4"/>
    <x v="3"/>
  </r>
  <r>
    <x v="516"/>
    <x v="1"/>
    <x v="61"/>
    <x v="2"/>
    <x v="5"/>
  </r>
  <r>
    <x v="1051"/>
    <x v="1"/>
    <x v="51"/>
    <x v="2"/>
    <x v="0"/>
  </r>
  <r>
    <x v="1061"/>
    <x v="1"/>
    <x v="54"/>
    <x v="2"/>
    <x v="0"/>
  </r>
  <r>
    <x v="436"/>
    <x v="3"/>
    <x v="67"/>
    <x v="0"/>
    <x v="1"/>
  </r>
  <r>
    <x v="980"/>
    <x v="1"/>
    <x v="41"/>
    <x v="4"/>
    <x v="3"/>
  </r>
  <r>
    <x v="606"/>
    <x v="3"/>
    <x v="45"/>
    <x v="4"/>
    <x v="1"/>
  </r>
  <r>
    <x v="763"/>
    <x v="2"/>
    <x v="17"/>
    <x v="3"/>
    <x v="6"/>
  </r>
  <r>
    <x v="609"/>
    <x v="3"/>
    <x v="43"/>
    <x v="2"/>
    <x v="2"/>
  </r>
  <r>
    <x v="52"/>
    <x v="0"/>
    <x v="45"/>
    <x v="3"/>
    <x v="0"/>
  </r>
  <r>
    <x v="762"/>
    <x v="4"/>
    <x v="60"/>
    <x v="3"/>
    <x v="2"/>
  </r>
  <r>
    <x v="392"/>
    <x v="3"/>
    <x v="33"/>
    <x v="1"/>
    <x v="1"/>
  </r>
  <r>
    <x v="1008"/>
    <x v="0"/>
    <x v="9"/>
    <x v="2"/>
    <x v="1"/>
  </r>
  <r>
    <x v="605"/>
    <x v="2"/>
    <x v="1"/>
    <x v="4"/>
    <x v="0"/>
  </r>
  <r>
    <x v="611"/>
    <x v="3"/>
    <x v="2"/>
    <x v="1"/>
    <x v="0"/>
  </r>
  <r>
    <x v="361"/>
    <x v="4"/>
    <x v="56"/>
    <x v="2"/>
    <x v="3"/>
  </r>
  <r>
    <x v="237"/>
    <x v="1"/>
    <x v="18"/>
    <x v="0"/>
    <x v="6"/>
  </r>
  <r>
    <x v="434"/>
    <x v="1"/>
    <x v="52"/>
    <x v="2"/>
    <x v="3"/>
  </r>
  <r>
    <x v="738"/>
    <x v="1"/>
    <x v="48"/>
    <x v="0"/>
    <x v="3"/>
  </r>
  <r>
    <x v="651"/>
    <x v="0"/>
    <x v="32"/>
    <x v="3"/>
    <x v="4"/>
  </r>
  <r>
    <x v="952"/>
    <x v="1"/>
    <x v="33"/>
    <x v="2"/>
    <x v="2"/>
  </r>
  <r>
    <x v="331"/>
    <x v="2"/>
    <x v="33"/>
    <x v="3"/>
    <x v="3"/>
  </r>
  <r>
    <x v="432"/>
    <x v="4"/>
    <x v="32"/>
    <x v="2"/>
    <x v="3"/>
  </r>
  <r>
    <x v="333"/>
    <x v="3"/>
    <x v="7"/>
    <x v="0"/>
    <x v="2"/>
  </r>
  <r>
    <x v="172"/>
    <x v="4"/>
    <x v="7"/>
    <x v="0"/>
    <x v="3"/>
  </r>
  <r>
    <x v="1080"/>
    <x v="3"/>
    <x v="14"/>
    <x v="3"/>
    <x v="5"/>
  </r>
  <r>
    <x v="730"/>
    <x v="2"/>
    <x v="9"/>
    <x v="2"/>
    <x v="1"/>
  </r>
  <r>
    <x v="461"/>
    <x v="0"/>
    <x v="5"/>
    <x v="0"/>
    <x v="0"/>
  </r>
  <r>
    <x v="78"/>
    <x v="0"/>
    <x v="22"/>
    <x v="3"/>
    <x v="0"/>
  </r>
  <r>
    <x v="639"/>
    <x v="1"/>
    <x v="11"/>
    <x v="1"/>
    <x v="4"/>
  </r>
  <r>
    <x v="51"/>
    <x v="0"/>
    <x v="0"/>
    <x v="1"/>
    <x v="6"/>
  </r>
  <r>
    <x v="16"/>
    <x v="2"/>
    <x v="45"/>
    <x v="4"/>
    <x v="1"/>
  </r>
  <r>
    <x v="192"/>
    <x v="1"/>
    <x v="17"/>
    <x v="3"/>
    <x v="2"/>
  </r>
  <r>
    <x v="690"/>
    <x v="4"/>
    <x v="30"/>
    <x v="0"/>
    <x v="4"/>
  </r>
  <r>
    <x v="273"/>
    <x v="4"/>
    <x v="40"/>
    <x v="1"/>
    <x v="4"/>
  </r>
  <r>
    <x v="170"/>
    <x v="4"/>
    <x v="16"/>
    <x v="3"/>
    <x v="4"/>
  </r>
  <r>
    <x v="788"/>
    <x v="1"/>
    <x v="10"/>
    <x v="1"/>
    <x v="2"/>
  </r>
  <r>
    <x v="1073"/>
    <x v="2"/>
    <x v="0"/>
    <x v="0"/>
    <x v="2"/>
  </r>
  <r>
    <x v="350"/>
    <x v="0"/>
    <x v="24"/>
    <x v="1"/>
    <x v="0"/>
  </r>
  <r>
    <x v="999"/>
    <x v="1"/>
    <x v="40"/>
    <x v="1"/>
    <x v="0"/>
  </r>
  <r>
    <x v="297"/>
    <x v="1"/>
    <x v="18"/>
    <x v="1"/>
    <x v="1"/>
  </r>
  <r>
    <x v="853"/>
    <x v="3"/>
    <x v="68"/>
    <x v="0"/>
    <x v="2"/>
  </r>
  <r>
    <x v="594"/>
    <x v="1"/>
    <x v="55"/>
    <x v="1"/>
    <x v="1"/>
  </r>
  <r>
    <x v="959"/>
    <x v="0"/>
    <x v="18"/>
    <x v="2"/>
    <x v="1"/>
  </r>
  <r>
    <x v="240"/>
    <x v="2"/>
    <x v="8"/>
    <x v="4"/>
    <x v="0"/>
  </r>
  <r>
    <x v="268"/>
    <x v="0"/>
    <x v="30"/>
    <x v="0"/>
    <x v="2"/>
  </r>
  <r>
    <x v="868"/>
    <x v="2"/>
    <x v="2"/>
    <x v="3"/>
    <x v="1"/>
  </r>
  <r>
    <x v="444"/>
    <x v="3"/>
    <x v="14"/>
    <x v="4"/>
    <x v="3"/>
  </r>
  <r>
    <x v="894"/>
    <x v="0"/>
    <x v="24"/>
    <x v="0"/>
    <x v="3"/>
  </r>
  <r>
    <x v="936"/>
    <x v="0"/>
    <x v="11"/>
    <x v="2"/>
    <x v="1"/>
  </r>
  <r>
    <x v="837"/>
    <x v="3"/>
    <x v="15"/>
    <x v="2"/>
    <x v="1"/>
  </r>
  <r>
    <x v="856"/>
    <x v="3"/>
    <x v="34"/>
    <x v="4"/>
    <x v="3"/>
  </r>
  <r>
    <x v="419"/>
    <x v="1"/>
    <x v="10"/>
    <x v="2"/>
    <x v="4"/>
  </r>
  <r>
    <x v="432"/>
    <x v="3"/>
    <x v="33"/>
    <x v="1"/>
    <x v="4"/>
  </r>
  <r>
    <x v="855"/>
    <x v="2"/>
    <x v="32"/>
    <x v="1"/>
    <x v="6"/>
  </r>
  <r>
    <x v="700"/>
    <x v="3"/>
    <x v="14"/>
    <x v="1"/>
    <x v="2"/>
  </r>
  <r>
    <x v="363"/>
    <x v="3"/>
    <x v="3"/>
    <x v="4"/>
    <x v="0"/>
  </r>
  <r>
    <x v="873"/>
    <x v="4"/>
    <x v="31"/>
    <x v="2"/>
    <x v="3"/>
  </r>
  <r>
    <x v="363"/>
    <x v="3"/>
    <x v="48"/>
    <x v="1"/>
    <x v="0"/>
  </r>
  <r>
    <x v="874"/>
    <x v="0"/>
    <x v="21"/>
    <x v="1"/>
    <x v="4"/>
  </r>
  <r>
    <x v="171"/>
    <x v="3"/>
    <x v="34"/>
    <x v="2"/>
    <x v="5"/>
  </r>
  <r>
    <x v="673"/>
    <x v="3"/>
    <x v="5"/>
    <x v="4"/>
    <x v="5"/>
  </r>
  <r>
    <x v="66"/>
    <x v="1"/>
    <x v="55"/>
    <x v="4"/>
    <x v="4"/>
  </r>
  <r>
    <x v="1041"/>
    <x v="0"/>
    <x v="35"/>
    <x v="4"/>
    <x v="4"/>
  </r>
  <r>
    <x v="338"/>
    <x v="1"/>
    <x v="20"/>
    <x v="1"/>
    <x v="2"/>
  </r>
  <r>
    <x v="240"/>
    <x v="3"/>
    <x v="0"/>
    <x v="2"/>
    <x v="5"/>
  </r>
  <r>
    <x v="366"/>
    <x v="3"/>
    <x v="64"/>
    <x v="4"/>
    <x v="0"/>
  </r>
  <r>
    <x v="166"/>
    <x v="2"/>
    <x v="20"/>
    <x v="0"/>
    <x v="5"/>
  </r>
  <r>
    <x v="1083"/>
    <x v="2"/>
    <x v="0"/>
    <x v="0"/>
    <x v="5"/>
  </r>
  <r>
    <x v="653"/>
    <x v="1"/>
    <x v="18"/>
    <x v="1"/>
    <x v="0"/>
  </r>
  <r>
    <x v="45"/>
    <x v="3"/>
    <x v="57"/>
    <x v="0"/>
    <x v="3"/>
  </r>
  <r>
    <x v="758"/>
    <x v="1"/>
    <x v="53"/>
    <x v="1"/>
    <x v="0"/>
  </r>
  <r>
    <x v="278"/>
    <x v="0"/>
    <x v="67"/>
    <x v="3"/>
    <x v="0"/>
  </r>
  <r>
    <x v="766"/>
    <x v="0"/>
    <x v="1"/>
    <x v="0"/>
    <x v="5"/>
  </r>
  <r>
    <x v="870"/>
    <x v="3"/>
    <x v="5"/>
    <x v="1"/>
    <x v="2"/>
  </r>
  <r>
    <x v="542"/>
    <x v="4"/>
    <x v="21"/>
    <x v="2"/>
    <x v="3"/>
  </r>
  <r>
    <x v="920"/>
    <x v="1"/>
    <x v="52"/>
    <x v="4"/>
    <x v="1"/>
  </r>
  <r>
    <x v="621"/>
    <x v="4"/>
    <x v="14"/>
    <x v="1"/>
    <x v="6"/>
  </r>
  <r>
    <x v="602"/>
    <x v="3"/>
    <x v="58"/>
    <x v="3"/>
    <x v="0"/>
  </r>
  <r>
    <x v="868"/>
    <x v="0"/>
    <x v="4"/>
    <x v="2"/>
    <x v="1"/>
  </r>
  <r>
    <x v="288"/>
    <x v="1"/>
    <x v="63"/>
    <x v="3"/>
    <x v="0"/>
  </r>
  <r>
    <x v="779"/>
    <x v="0"/>
    <x v="3"/>
    <x v="4"/>
    <x v="5"/>
  </r>
  <r>
    <x v="428"/>
    <x v="4"/>
    <x v="33"/>
    <x v="2"/>
    <x v="6"/>
  </r>
  <r>
    <x v="998"/>
    <x v="2"/>
    <x v="43"/>
    <x v="2"/>
    <x v="5"/>
  </r>
  <r>
    <x v="87"/>
    <x v="2"/>
    <x v="29"/>
    <x v="1"/>
    <x v="0"/>
  </r>
  <r>
    <x v="422"/>
    <x v="3"/>
    <x v="45"/>
    <x v="1"/>
    <x v="6"/>
  </r>
  <r>
    <x v="189"/>
    <x v="4"/>
    <x v="33"/>
    <x v="4"/>
    <x v="4"/>
  </r>
  <r>
    <x v="64"/>
    <x v="0"/>
    <x v="31"/>
    <x v="3"/>
    <x v="1"/>
  </r>
  <r>
    <x v="315"/>
    <x v="3"/>
    <x v="32"/>
    <x v="0"/>
    <x v="2"/>
  </r>
  <r>
    <x v="322"/>
    <x v="3"/>
    <x v="51"/>
    <x v="4"/>
    <x v="2"/>
  </r>
  <r>
    <x v="895"/>
    <x v="0"/>
    <x v="14"/>
    <x v="3"/>
    <x v="6"/>
  </r>
  <r>
    <x v="62"/>
    <x v="1"/>
    <x v="35"/>
    <x v="0"/>
    <x v="1"/>
  </r>
  <r>
    <x v="1082"/>
    <x v="3"/>
    <x v="8"/>
    <x v="3"/>
    <x v="1"/>
  </r>
  <r>
    <x v="836"/>
    <x v="3"/>
    <x v="60"/>
    <x v="4"/>
    <x v="1"/>
  </r>
  <r>
    <x v="78"/>
    <x v="4"/>
    <x v="10"/>
    <x v="1"/>
    <x v="3"/>
  </r>
  <r>
    <x v="371"/>
    <x v="3"/>
    <x v="37"/>
    <x v="0"/>
    <x v="0"/>
  </r>
  <r>
    <x v="425"/>
    <x v="3"/>
    <x v="38"/>
    <x v="2"/>
    <x v="6"/>
  </r>
  <r>
    <x v="363"/>
    <x v="1"/>
    <x v="18"/>
    <x v="2"/>
    <x v="3"/>
  </r>
  <r>
    <x v="297"/>
    <x v="3"/>
    <x v="0"/>
    <x v="0"/>
    <x v="3"/>
  </r>
  <r>
    <x v="252"/>
    <x v="0"/>
    <x v="2"/>
    <x v="2"/>
    <x v="4"/>
  </r>
  <r>
    <x v="665"/>
    <x v="1"/>
    <x v="10"/>
    <x v="0"/>
    <x v="1"/>
  </r>
  <r>
    <x v="630"/>
    <x v="2"/>
    <x v="18"/>
    <x v="0"/>
    <x v="5"/>
  </r>
  <r>
    <x v="276"/>
    <x v="1"/>
    <x v="53"/>
    <x v="4"/>
    <x v="1"/>
  </r>
  <r>
    <x v="830"/>
    <x v="4"/>
    <x v="67"/>
    <x v="2"/>
    <x v="3"/>
  </r>
  <r>
    <x v="501"/>
    <x v="4"/>
    <x v="35"/>
    <x v="0"/>
    <x v="1"/>
  </r>
  <r>
    <x v="786"/>
    <x v="1"/>
    <x v="60"/>
    <x v="3"/>
    <x v="5"/>
  </r>
  <r>
    <x v="353"/>
    <x v="3"/>
    <x v="37"/>
    <x v="1"/>
    <x v="0"/>
  </r>
  <r>
    <x v="425"/>
    <x v="0"/>
    <x v="14"/>
    <x v="0"/>
    <x v="1"/>
  </r>
  <r>
    <x v="806"/>
    <x v="3"/>
    <x v="35"/>
    <x v="4"/>
    <x v="1"/>
  </r>
  <r>
    <x v="111"/>
    <x v="3"/>
    <x v="23"/>
    <x v="3"/>
    <x v="2"/>
  </r>
  <r>
    <x v="784"/>
    <x v="3"/>
    <x v="17"/>
    <x v="4"/>
    <x v="1"/>
  </r>
  <r>
    <x v="259"/>
    <x v="1"/>
    <x v="55"/>
    <x v="4"/>
    <x v="0"/>
  </r>
  <r>
    <x v="549"/>
    <x v="2"/>
    <x v="9"/>
    <x v="1"/>
    <x v="5"/>
  </r>
  <r>
    <x v="648"/>
    <x v="2"/>
    <x v="14"/>
    <x v="4"/>
    <x v="5"/>
  </r>
  <r>
    <x v="408"/>
    <x v="1"/>
    <x v="38"/>
    <x v="0"/>
    <x v="6"/>
  </r>
  <r>
    <x v="207"/>
    <x v="2"/>
    <x v="45"/>
    <x v="4"/>
    <x v="6"/>
  </r>
  <r>
    <x v="234"/>
    <x v="3"/>
    <x v="19"/>
    <x v="3"/>
    <x v="2"/>
  </r>
  <r>
    <x v="874"/>
    <x v="1"/>
    <x v="20"/>
    <x v="3"/>
    <x v="4"/>
  </r>
  <r>
    <x v="444"/>
    <x v="2"/>
    <x v="5"/>
    <x v="4"/>
    <x v="6"/>
  </r>
  <r>
    <x v="18"/>
    <x v="1"/>
    <x v="14"/>
    <x v="4"/>
    <x v="5"/>
  </r>
  <r>
    <x v="104"/>
    <x v="1"/>
    <x v="28"/>
    <x v="1"/>
    <x v="4"/>
  </r>
  <r>
    <x v="248"/>
    <x v="4"/>
    <x v="9"/>
    <x v="1"/>
    <x v="1"/>
  </r>
  <r>
    <x v="884"/>
    <x v="3"/>
    <x v="20"/>
    <x v="1"/>
    <x v="1"/>
  </r>
  <r>
    <x v="73"/>
    <x v="3"/>
    <x v="5"/>
    <x v="2"/>
    <x v="5"/>
  </r>
  <r>
    <x v="526"/>
    <x v="0"/>
    <x v="15"/>
    <x v="2"/>
    <x v="6"/>
  </r>
  <r>
    <x v="713"/>
    <x v="3"/>
    <x v="10"/>
    <x v="1"/>
    <x v="4"/>
  </r>
  <r>
    <x v="333"/>
    <x v="2"/>
    <x v="0"/>
    <x v="3"/>
    <x v="0"/>
  </r>
  <r>
    <x v="755"/>
    <x v="3"/>
    <x v="50"/>
    <x v="4"/>
    <x v="6"/>
  </r>
  <r>
    <x v="629"/>
    <x v="0"/>
    <x v="0"/>
    <x v="0"/>
    <x v="3"/>
  </r>
  <r>
    <x v="97"/>
    <x v="1"/>
    <x v="67"/>
    <x v="2"/>
    <x v="2"/>
  </r>
  <r>
    <x v="749"/>
    <x v="1"/>
    <x v="0"/>
    <x v="4"/>
    <x v="2"/>
  </r>
  <r>
    <x v="703"/>
    <x v="2"/>
    <x v="0"/>
    <x v="0"/>
    <x v="5"/>
  </r>
  <r>
    <x v="636"/>
    <x v="4"/>
    <x v="35"/>
    <x v="2"/>
    <x v="6"/>
  </r>
  <r>
    <x v="1025"/>
    <x v="3"/>
    <x v="42"/>
    <x v="2"/>
    <x v="3"/>
  </r>
  <r>
    <x v="755"/>
    <x v="3"/>
    <x v="22"/>
    <x v="2"/>
    <x v="1"/>
  </r>
  <r>
    <x v="952"/>
    <x v="3"/>
    <x v="64"/>
    <x v="1"/>
    <x v="1"/>
  </r>
  <r>
    <x v="313"/>
    <x v="3"/>
    <x v="33"/>
    <x v="1"/>
    <x v="2"/>
  </r>
  <r>
    <x v="828"/>
    <x v="4"/>
    <x v="33"/>
    <x v="4"/>
    <x v="4"/>
  </r>
  <r>
    <x v="807"/>
    <x v="3"/>
    <x v="26"/>
    <x v="0"/>
    <x v="5"/>
  </r>
  <r>
    <x v="1049"/>
    <x v="1"/>
    <x v="16"/>
    <x v="0"/>
    <x v="3"/>
  </r>
  <r>
    <x v="671"/>
    <x v="4"/>
    <x v="14"/>
    <x v="4"/>
    <x v="5"/>
  </r>
  <r>
    <x v="611"/>
    <x v="4"/>
    <x v="2"/>
    <x v="1"/>
    <x v="4"/>
  </r>
  <r>
    <x v="456"/>
    <x v="0"/>
    <x v="62"/>
    <x v="1"/>
    <x v="5"/>
  </r>
  <r>
    <x v="178"/>
    <x v="0"/>
    <x v="14"/>
    <x v="0"/>
    <x v="3"/>
  </r>
  <r>
    <x v="38"/>
    <x v="4"/>
    <x v="6"/>
    <x v="2"/>
    <x v="1"/>
  </r>
  <r>
    <x v="191"/>
    <x v="3"/>
    <x v="27"/>
    <x v="2"/>
    <x v="3"/>
  </r>
  <r>
    <x v="239"/>
    <x v="0"/>
    <x v="0"/>
    <x v="2"/>
    <x v="2"/>
  </r>
  <r>
    <x v="213"/>
    <x v="4"/>
    <x v="39"/>
    <x v="2"/>
    <x v="6"/>
  </r>
  <r>
    <x v="914"/>
    <x v="1"/>
    <x v="2"/>
    <x v="4"/>
    <x v="0"/>
  </r>
  <r>
    <x v="44"/>
    <x v="1"/>
    <x v="23"/>
    <x v="1"/>
    <x v="4"/>
  </r>
  <r>
    <x v="166"/>
    <x v="0"/>
    <x v="7"/>
    <x v="2"/>
    <x v="2"/>
  </r>
  <r>
    <x v="220"/>
    <x v="1"/>
    <x v="3"/>
    <x v="1"/>
    <x v="4"/>
  </r>
  <r>
    <x v="447"/>
    <x v="3"/>
    <x v="45"/>
    <x v="3"/>
    <x v="1"/>
  </r>
  <r>
    <x v="461"/>
    <x v="4"/>
    <x v="47"/>
    <x v="4"/>
    <x v="2"/>
  </r>
  <r>
    <x v="893"/>
    <x v="2"/>
    <x v="2"/>
    <x v="1"/>
    <x v="2"/>
  </r>
  <r>
    <x v="204"/>
    <x v="1"/>
    <x v="29"/>
    <x v="3"/>
    <x v="2"/>
  </r>
  <r>
    <x v="758"/>
    <x v="1"/>
    <x v="3"/>
    <x v="2"/>
    <x v="6"/>
  </r>
  <r>
    <x v="167"/>
    <x v="1"/>
    <x v="43"/>
    <x v="0"/>
    <x v="2"/>
  </r>
  <r>
    <x v="101"/>
    <x v="4"/>
    <x v="2"/>
    <x v="0"/>
    <x v="3"/>
  </r>
  <r>
    <x v="107"/>
    <x v="3"/>
    <x v="31"/>
    <x v="1"/>
    <x v="0"/>
  </r>
  <r>
    <x v="1063"/>
    <x v="1"/>
    <x v="68"/>
    <x v="3"/>
    <x v="4"/>
  </r>
  <r>
    <x v="31"/>
    <x v="1"/>
    <x v="65"/>
    <x v="3"/>
    <x v="3"/>
  </r>
  <r>
    <x v="569"/>
    <x v="1"/>
    <x v="34"/>
    <x v="1"/>
    <x v="3"/>
  </r>
  <r>
    <x v="283"/>
    <x v="1"/>
    <x v="5"/>
    <x v="2"/>
    <x v="5"/>
  </r>
  <r>
    <x v="604"/>
    <x v="3"/>
    <x v="45"/>
    <x v="2"/>
    <x v="6"/>
  </r>
  <r>
    <x v="487"/>
    <x v="4"/>
    <x v="5"/>
    <x v="0"/>
    <x v="1"/>
  </r>
  <r>
    <x v="452"/>
    <x v="2"/>
    <x v="50"/>
    <x v="4"/>
    <x v="5"/>
  </r>
  <r>
    <x v="1028"/>
    <x v="1"/>
    <x v="45"/>
    <x v="2"/>
    <x v="3"/>
  </r>
  <r>
    <x v="864"/>
    <x v="1"/>
    <x v="37"/>
    <x v="4"/>
    <x v="3"/>
  </r>
  <r>
    <x v="565"/>
    <x v="3"/>
    <x v="5"/>
    <x v="0"/>
    <x v="1"/>
  </r>
  <r>
    <x v="438"/>
    <x v="3"/>
    <x v="57"/>
    <x v="0"/>
    <x v="3"/>
  </r>
  <r>
    <x v="1014"/>
    <x v="0"/>
    <x v="43"/>
    <x v="2"/>
    <x v="0"/>
  </r>
  <r>
    <x v="677"/>
    <x v="4"/>
    <x v="2"/>
    <x v="1"/>
    <x v="6"/>
  </r>
  <r>
    <x v="224"/>
    <x v="2"/>
    <x v="0"/>
    <x v="2"/>
    <x v="5"/>
  </r>
  <r>
    <x v="830"/>
    <x v="0"/>
    <x v="51"/>
    <x v="2"/>
    <x v="2"/>
  </r>
  <r>
    <x v="1027"/>
    <x v="2"/>
    <x v="5"/>
    <x v="0"/>
    <x v="5"/>
  </r>
  <r>
    <x v="704"/>
    <x v="1"/>
    <x v="18"/>
    <x v="1"/>
    <x v="4"/>
  </r>
  <r>
    <x v="44"/>
    <x v="1"/>
    <x v="46"/>
    <x v="2"/>
    <x v="2"/>
  </r>
  <r>
    <x v="332"/>
    <x v="1"/>
    <x v="40"/>
    <x v="2"/>
    <x v="5"/>
  </r>
  <r>
    <x v="721"/>
    <x v="4"/>
    <x v="24"/>
    <x v="2"/>
    <x v="1"/>
  </r>
  <r>
    <x v="278"/>
    <x v="3"/>
    <x v="33"/>
    <x v="1"/>
    <x v="0"/>
  </r>
  <r>
    <x v="962"/>
    <x v="3"/>
    <x v="60"/>
    <x v="4"/>
    <x v="0"/>
  </r>
  <r>
    <x v="830"/>
    <x v="3"/>
    <x v="68"/>
    <x v="1"/>
    <x v="6"/>
  </r>
  <r>
    <x v="162"/>
    <x v="1"/>
    <x v="40"/>
    <x v="3"/>
    <x v="3"/>
  </r>
  <r>
    <x v="597"/>
    <x v="1"/>
    <x v="13"/>
    <x v="0"/>
    <x v="6"/>
  </r>
  <r>
    <x v="441"/>
    <x v="3"/>
    <x v="3"/>
    <x v="3"/>
    <x v="2"/>
  </r>
  <r>
    <x v="255"/>
    <x v="3"/>
    <x v="45"/>
    <x v="1"/>
    <x v="0"/>
  </r>
  <r>
    <x v="1"/>
    <x v="3"/>
    <x v="33"/>
    <x v="1"/>
    <x v="2"/>
  </r>
  <r>
    <x v="378"/>
    <x v="0"/>
    <x v="34"/>
    <x v="0"/>
    <x v="0"/>
  </r>
  <r>
    <x v="916"/>
    <x v="4"/>
    <x v="51"/>
    <x v="2"/>
    <x v="4"/>
  </r>
  <r>
    <x v="1075"/>
    <x v="3"/>
    <x v="33"/>
    <x v="1"/>
    <x v="4"/>
  </r>
  <r>
    <x v="349"/>
    <x v="2"/>
    <x v="17"/>
    <x v="4"/>
    <x v="0"/>
  </r>
  <r>
    <x v="665"/>
    <x v="2"/>
    <x v="2"/>
    <x v="2"/>
    <x v="4"/>
  </r>
  <r>
    <x v="345"/>
    <x v="4"/>
    <x v="58"/>
    <x v="4"/>
    <x v="2"/>
  </r>
  <r>
    <x v="822"/>
    <x v="2"/>
    <x v="5"/>
    <x v="2"/>
    <x v="5"/>
  </r>
  <r>
    <x v="1019"/>
    <x v="1"/>
    <x v="15"/>
    <x v="0"/>
    <x v="0"/>
  </r>
  <r>
    <x v="517"/>
    <x v="0"/>
    <x v="14"/>
    <x v="4"/>
    <x v="4"/>
  </r>
  <r>
    <x v="757"/>
    <x v="1"/>
    <x v="66"/>
    <x v="4"/>
    <x v="6"/>
  </r>
  <r>
    <x v="758"/>
    <x v="1"/>
    <x v="55"/>
    <x v="4"/>
    <x v="5"/>
  </r>
  <r>
    <x v="27"/>
    <x v="1"/>
    <x v="37"/>
    <x v="0"/>
    <x v="0"/>
  </r>
  <r>
    <x v="1092"/>
    <x v="4"/>
    <x v="0"/>
    <x v="2"/>
    <x v="5"/>
  </r>
  <r>
    <x v="555"/>
    <x v="2"/>
    <x v="44"/>
    <x v="4"/>
    <x v="4"/>
  </r>
  <r>
    <x v="282"/>
    <x v="1"/>
    <x v="21"/>
    <x v="1"/>
    <x v="3"/>
  </r>
  <r>
    <x v="63"/>
    <x v="4"/>
    <x v="7"/>
    <x v="1"/>
    <x v="2"/>
  </r>
  <r>
    <x v="915"/>
    <x v="1"/>
    <x v="2"/>
    <x v="3"/>
    <x v="1"/>
  </r>
  <r>
    <x v="537"/>
    <x v="3"/>
    <x v="45"/>
    <x v="2"/>
    <x v="3"/>
  </r>
  <r>
    <x v="983"/>
    <x v="1"/>
    <x v="49"/>
    <x v="4"/>
    <x v="2"/>
  </r>
  <r>
    <x v="95"/>
    <x v="4"/>
    <x v="18"/>
    <x v="4"/>
    <x v="3"/>
  </r>
  <r>
    <x v="672"/>
    <x v="1"/>
    <x v="62"/>
    <x v="4"/>
    <x v="2"/>
  </r>
  <r>
    <x v="908"/>
    <x v="0"/>
    <x v="54"/>
    <x v="0"/>
    <x v="3"/>
  </r>
  <r>
    <x v="204"/>
    <x v="3"/>
    <x v="1"/>
    <x v="3"/>
    <x v="6"/>
  </r>
  <r>
    <x v="1014"/>
    <x v="1"/>
    <x v="57"/>
    <x v="2"/>
    <x v="6"/>
  </r>
  <r>
    <x v="518"/>
    <x v="3"/>
    <x v="34"/>
    <x v="0"/>
    <x v="5"/>
  </r>
  <r>
    <x v="558"/>
    <x v="0"/>
    <x v="33"/>
    <x v="3"/>
    <x v="4"/>
  </r>
  <r>
    <x v="526"/>
    <x v="3"/>
    <x v="20"/>
    <x v="2"/>
    <x v="1"/>
  </r>
  <r>
    <x v="214"/>
    <x v="1"/>
    <x v="48"/>
    <x v="1"/>
    <x v="6"/>
  </r>
  <r>
    <x v="571"/>
    <x v="3"/>
    <x v="67"/>
    <x v="1"/>
    <x v="0"/>
  </r>
  <r>
    <x v="977"/>
    <x v="0"/>
    <x v="2"/>
    <x v="3"/>
    <x v="2"/>
  </r>
  <r>
    <x v="851"/>
    <x v="4"/>
    <x v="41"/>
    <x v="4"/>
    <x v="3"/>
  </r>
  <r>
    <x v="71"/>
    <x v="1"/>
    <x v="4"/>
    <x v="3"/>
    <x v="2"/>
  </r>
  <r>
    <x v="788"/>
    <x v="1"/>
    <x v="0"/>
    <x v="4"/>
    <x v="3"/>
  </r>
  <r>
    <x v="434"/>
    <x v="3"/>
    <x v="41"/>
    <x v="2"/>
    <x v="1"/>
  </r>
  <r>
    <x v="605"/>
    <x v="4"/>
    <x v="35"/>
    <x v="0"/>
    <x v="2"/>
  </r>
  <r>
    <x v="162"/>
    <x v="1"/>
    <x v="12"/>
    <x v="1"/>
    <x v="2"/>
  </r>
  <r>
    <x v="343"/>
    <x v="2"/>
    <x v="17"/>
    <x v="4"/>
    <x v="2"/>
  </r>
  <r>
    <x v="680"/>
    <x v="2"/>
    <x v="56"/>
    <x v="0"/>
    <x v="4"/>
  </r>
  <r>
    <x v="438"/>
    <x v="3"/>
    <x v="62"/>
    <x v="1"/>
    <x v="6"/>
  </r>
  <r>
    <x v="823"/>
    <x v="1"/>
    <x v="3"/>
    <x v="3"/>
    <x v="4"/>
  </r>
  <r>
    <x v="580"/>
    <x v="4"/>
    <x v="18"/>
    <x v="0"/>
    <x v="6"/>
  </r>
  <r>
    <x v="696"/>
    <x v="3"/>
    <x v="61"/>
    <x v="0"/>
    <x v="4"/>
  </r>
  <r>
    <x v="576"/>
    <x v="1"/>
    <x v="18"/>
    <x v="4"/>
    <x v="1"/>
  </r>
  <r>
    <x v="854"/>
    <x v="1"/>
    <x v="42"/>
    <x v="2"/>
    <x v="4"/>
  </r>
  <r>
    <x v="120"/>
    <x v="3"/>
    <x v="14"/>
    <x v="2"/>
    <x v="2"/>
  </r>
  <r>
    <x v="406"/>
    <x v="1"/>
    <x v="2"/>
    <x v="1"/>
    <x v="5"/>
  </r>
  <r>
    <x v="530"/>
    <x v="1"/>
    <x v="33"/>
    <x v="1"/>
    <x v="5"/>
  </r>
  <r>
    <x v="371"/>
    <x v="3"/>
    <x v="5"/>
    <x v="2"/>
    <x v="6"/>
  </r>
  <r>
    <x v="352"/>
    <x v="2"/>
    <x v="22"/>
    <x v="1"/>
    <x v="1"/>
  </r>
  <r>
    <x v="870"/>
    <x v="4"/>
    <x v="33"/>
    <x v="1"/>
    <x v="1"/>
  </r>
  <r>
    <x v="995"/>
    <x v="4"/>
    <x v="47"/>
    <x v="3"/>
    <x v="5"/>
  </r>
  <r>
    <x v="1004"/>
    <x v="0"/>
    <x v="0"/>
    <x v="4"/>
    <x v="1"/>
  </r>
  <r>
    <x v="193"/>
    <x v="1"/>
    <x v="47"/>
    <x v="4"/>
    <x v="2"/>
  </r>
  <r>
    <x v="1047"/>
    <x v="3"/>
    <x v="59"/>
    <x v="3"/>
    <x v="2"/>
  </r>
  <r>
    <x v="370"/>
    <x v="3"/>
    <x v="22"/>
    <x v="4"/>
    <x v="3"/>
  </r>
  <r>
    <x v="283"/>
    <x v="2"/>
    <x v="58"/>
    <x v="3"/>
    <x v="4"/>
  </r>
  <r>
    <x v="1052"/>
    <x v="0"/>
    <x v="18"/>
    <x v="3"/>
    <x v="4"/>
  </r>
  <r>
    <x v="555"/>
    <x v="1"/>
    <x v="37"/>
    <x v="4"/>
    <x v="5"/>
  </r>
  <r>
    <x v="678"/>
    <x v="3"/>
    <x v="18"/>
    <x v="1"/>
    <x v="0"/>
  </r>
  <r>
    <x v="282"/>
    <x v="1"/>
    <x v="31"/>
    <x v="0"/>
    <x v="3"/>
  </r>
  <r>
    <x v="543"/>
    <x v="2"/>
    <x v="32"/>
    <x v="3"/>
    <x v="5"/>
  </r>
  <r>
    <x v="199"/>
    <x v="0"/>
    <x v="60"/>
    <x v="2"/>
    <x v="5"/>
  </r>
  <r>
    <x v="397"/>
    <x v="1"/>
    <x v="29"/>
    <x v="4"/>
    <x v="0"/>
  </r>
  <r>
    <x v="362"/>
    <x v="3"/>
    <x v="27"/>
    <x v="4"/>
    <x v="3"/>
  </r>
  <r>
    <x v="867"/>
    <x v="3"/>
    <x v="57"/>
    <x v="3"/>
    <x v="4"/>
  </r>
  <r>
    <x v="610"/>
    <x v="0"/>
    <x v="3"/>
    <x v="4"/>
    <x v="5"/>
  </r>
  <r>
    <x v="832"/>
    <x v="3"/>
    <x v="25"/>
    <x v="1"/>
    <x v="4"/>
  </r>
  <r>
    <x v="820"/>
    <x v="3"/>
    <x v="16"/>
    <x v="0"/>
    <x v="1"/>
  </r>
  <r>
    <x v="902"/>
    <x v="3"/>
    <x v="11"/>
    <x v="2"/>
    <x v="4"/>
  </r>
  <r>
    <x v="13"/>
    <x v="1"/>
    <x v="47"/>
    <x v="0"/>
    <x v="4"/>
  </r>
  <r>
    <x v="286"/>
    <x v="3"/>
    <x v="33"/>
    <x v="3"/>
    <x v="4"/>
  </r>
  <r>
    <x v="1015"/>
    <x v="3"/>
    <x v="33"/>
    <x v="4"/>
    <x v="1"/>
  </r>
  <r>
    <x v="984"/>
    <x v="3"/>
    <x v="70"/>
    <x v="1"/>
    <x v="1"/>
  </r>
  <r>
    <x v="337"/>
    <x v="0"/>
    <x v="31"/>
    <x v="4"/>
    <x v="2"/>
  </r>
  <r>
    <x v="1053"/>
    <x v="3"/>
    <x v="50"/>
    <x v="1"/>
    <x v="4"/>
  </r>
  <r>
    <x v="639"/>
    <x v="1"/>
    <x v="29"/>
    <x v="1"/>
    <x v="4"/>
  </r>
  <r>
    <x v="446"/>
    <x v="3"/>
    <x v="46"/>
    <x v="3"/>
    <x v="5"/>
  </r>
  <r>
    <x v="1034"/>
    <x v="2"/>
    <x v="18"/>
    <x v="4"/>
    <x v="2"/>
  </r>
  <r>
    <x v="9"/>
    <x v="1"/>
    <x v="33"/>
    <x v="1"/>
    <x v="0"/>
  </r>
  <r>
    <x v="235"/>
    <x v="3"/>
    <x v="24"/>
    <x v="1"/>
    <x v="4"/>
  </r>
  <r>
    <x v="1020"/>
    <x v="4"/>
    <x v="66"/>
    <x v="2"/>
    <x v="4"/>
  </r>
  <r>
    <x v="149"/>
    <x v="0"/>
    <x v="66"/>
    <x v="1"/>
    <x v="2"/>
  </r>
  <r>
    <x v="43"/>
    <x v="1"/>
    <x v="62"/>
    <x v="2"/>
    <x v="0"/>
  </r>
  <r>
    <x v="97"/>
    <x v="0"/>
    <x v="3"/>
    <x v="4"/>
    <x v="5"/>
  </r>
  <r>
    <x v="211"/>
    <x v="1"/>
    <x v="71"/>
    <x v="3"/>
    <x v="4"/>
  </r>
  <r>
    <x v="32"/>
    <x v="1"/>
    <x v="43"/>
    <x v="0"/>
    <x v="1"/>
  </r>
  <r>
    <x v="555"/>
    <x v="1"/>
    <x v="58"/>
    <x v="3"/>
    <x v="0"/>
  </r>
  <r>
    <x v="733"/>
    <x v="1"/>
    <x v="59"/>
    <x v="1"/>
    <x v="3"/>
  </r>
  <r>
    <x v="377"/>
    <x v="2"/>
    <x v="54"/>
    <x v="4"/>
    <x v="1"/>
  </r>
  <r>
    <x v="710"/>
    <x v="1"/>
    <x v="18"/>
    <x v="3"/>
    <x v="6"/>
  </r>
  <r>
    <x v="257"/>
    <x v="3"/>
    <x v="2"/>
    <x v="1"/>
    <x v="4"/>
  </r>
  <r>
    <x v="333"/>
    <x v="4"/>
    <x v="5"/>
    <x v="4"/>
    <x v="2"/>
  </r>
  <r>
    <x v="182"/>
    <x v="0"/>
    <x v="35"/>
    <x v="3"/>
    <x v="3"/>
  </r>
  <r>
    <x v="370"/>
    <x v="1"/>
    <x v="28"/>
    <x v="1"/>
    <x v="1"/>
  </r>
  <r>
    <x v="792"/>
    <x v="2"/>
    <x v="59"/>
    <x v="1"/>
    <x v="6"/>
  </r>
  <r>
    <x v="79"/>
    <x v="4"/>
    <x v="16"/>
    <x v="4"/>
    <x v="0"/>
  </r>
  <r>
    <x v="244"/>
    <x v="3"/>
    <x v="2"/>
    <x v="1"/>
    <x v="0"/>
  </r>
  <r>
    <x v="711"/>
    <x v="1"/>
    <x v="19"/>
    <x v="4"/>
    <x v="4"/>
  </r>
  <r>
    <x v="1065"/>
    <x v="3"/>
    <x v="2"/>
    <x v="2"/>
    <x v="4"/>
  </r>
  <r>
    <x v="329"/>
    <x v="2"/>
    <x v="49"/>
    <x v="0"/>
    <x v="2"/>
  </r>
  <r>
    <x v="41"/>
    <x v="3"/>
    <x v="7"/>
    <x v="0"/>
    <x v="5"/>
  </r>
  <r>
    <x v="153"/>
    <x v="1"/>
    <x v="47"/>
    <x v="3"/>
    <x v="4"/>
  </r>
  <r>
    <x v="316"/>
    <x v="4"/>
    <x v="53"/>
    <x v="2"/>
    <x v="3"/>
  </r>
  <r>
    <x v="763"/>
    <x v="2"/>
    <x v="64"/>
    <x v="4"/>
    <x v="0"/>
  </r>
  <r>
    <x v="103"/>
    <x v="3"/>
    <x v="49"/>
    <x v="3"/>
    <x v="2"/>
  </r>
  <r>
    <x v="607"/>
    <x v="2"/>
    <x v="9"/>
    <x v="3"/>
    <x v="1"/>
  </r>
  <r>
    <x v="309"/>
    <x v="1"/>
    <x v="58"/>
    <x v="2"/>
    <x v="2"/>
  </r>
  <r>
    <x v="750"/>
    <x v="3"/>
    <x v="55"/>
    <x v="3"/>
    <x v="0"/>
  </r>
  <r>
    <x v="11"/>
    <x v="2"/>
    <x v="0"/>
    <x v="0"/>
    <x v="6"/>
  </r>
  <r>
    <x v="646"/>
    <x v="1"/>
    <x v="21"/>
    <x v="4"/>
    <x v="6"/>
  </r>
  <r>
    <x v="449"/>
    <x v="4"/>
    <x v="31"/>
    <x v="0"/>
    <x v="6"/>
  </r>
  <r>
    <x v="842"/>
    <x v="4"/>
    <x v="18"/>
    <x v="4"/>
    <x v="3"/>
  </r>
  <r>
    <x v="185"/>
    <x v="3"/>
    <x v="3"/>
    <x v="3"/>
    <x v="3"/>
  </r>
  <r>
    <x v="535"/>
    <x v="1"/>
    <x v="3"/>
    <x v="1"/>
    <x v="4"/>
  </r>
  <r>
    <x v="14"/>
    <x v="3"/>
    <x v="16"/>
    <x v="2"/>
    <x v="5"/>
  </r>
  <r>
    <x v="894"/>
    <x v="3"/>
    <x v="11"/>
    <x v="4"/>
    <x v="6"/>
  </r>
  <r>
    <x v="838"/>
    <x v="0"/>
    <x v="60"/>
    <x v="1"/>
    <x v="1"/>
  </r>
  <r>
    <x v="1026"/>
    <x v="3"/>
    <x v="55"/>
    <x v="1"/>
    <x v="0"/>
  </r>
  <r>
    <x v="1041"/>
    <x v="1"/>
    <x v="54"/>
    <x v="3"/>
    <x v="1"/>
  </r>
  <r>
    <x v="863"/>
    <x v="4"/>
    <x v="60"/>
    <x v="4"/>
    <x v="5"/>
  </r>
  <r>
    <x v="762"/>
    <x v="1"/>
    <x v="57"/>
    <x v="2"/>
    <x v="0"/>
  </r>
  <r>
    <x v="355"/>
    <x v="1"/>
    <x v="5"/>
    <x v="4"/>
    <x v="5"/>
  </r>
  <r>
    <x v="565"/>
    <x v="1"/>
    <x v="31"/>
    <x v="2"/>
    <x v="5"/>
  </r>
  <r>
    <x v="64"/>
    <x v="4"/>
    <x v="26"/>
    <x v="3"/>
    <x v="2"/>
  </r>
  <r>
    <x v="460"/>
    <x v="3"/>
    <x v="28"/>
    <x v="0"/>
    <x v="6"/>
  </r>
  <r>
    <x v="329"/>
    <x v="3"/>
    <x v="65"/>
    <x v="2"/>
    <x v="5"/>
  </r>
  <r>
    <x v="521"/>
    <x v="1"/>
    <x v="65"/>
    <x v="3"/>
    <x v="1"/>
  </r>
  <r>
    <x v="501"/>
    <x v="0"/>
    <x v="37"/>
    <x v="0"/>
    <x v="1"/>
  </r>
  <r>
    <x v="923"/>
    <x v="0"/>
    <x v="3"/>
    <x v="2"/>
    <x v="2"/>
  </r>
  <r>
    <x v="157"/>
    <x v="3"/>
    <x v="39"/>
    <x v="0"/>
    <x v="5"/>
  </r>
  <r>
    <x v="1051"/>
    <x v="1"/>
    <x v="68"/>
    <x v="3"/>
    <x v="3"/>
  </r>
  <r>
    <x v="972"/>
    <x v="0"/>
    <x v="31"/>
    <x v="1"/>
    <x v="4"/>
  </r>
  <r>
    <x v="250"/>
    <x v="1"/>
    <x v="53"/>
    <x v="0"/>
    <x v="0"/>
  </r>
  <r>
    <x v="868"/>
    <x v="4"/>
    <x v="33"/>
    <x v="0"/>
    <x v="0"/>
  </r>
  <r>
    <x v="125"/>
    <x v="1"/>
    <x v="41"/>
    <x v="3"/>
    <x v="5"/>
  </r>
  <r>
    <x v="700"/>
    <x v="3"/>
    <x v="45"/>
    <x v="3"/>
    <x v="3"/>
  </r>
  <r>
    <x v="246"/>
    <x v="3"/>
    <x v="17"/>
    <x v="2"/>
    <x v="4"/>
  </r>
  <r>
    <x v="346"/>
    <x v="1"/>
    <x v="69"/>
    <x v="2"/>
    <x v="0"/>
  </r>
  <r>
    <x v="802"/>
    <x v="4"/>
    <x v="17"/>
    <x v="4"/>
    <x v="4"/>
  </r>
  <r>
    <x v="417"/>
    <x v="1"/>
    <x v="47"/>
    <x v="1"/>
    <x v="0"/>
  </r>
  <r>
    <x v="239"/>
    <x v="1"/>
    <x v="18"/>
    <x v="3"/>
    <x v="6"/>
  </r>
  <r>
    <x v="917"/>
    <x v="3"/>
    <x v="28"/>
    <x v="0"/>
    <x v="4"/>
  </r>
  <r>
    <x v="148"/>
    <x v="3"/>
    <x v="28"/>
    <x v="2"/>
    <x v="6"/>
  </r>
  <r>
    <x v="716"/>
    <x v="3"/>
    <x v="45"/>
    <x v="2"/>
    <x v="0"/>
  </r>
  <r>
    <x v="977"/>
    <x v="1"/>
    <x v="43"/>
    <x v="3"/>
    <x v="5"/>
  </r>
  <r>
    <x v="939"/>
    <x v="0"/>
    <x v="30"/>
    <x v="2"/>
    <x v="1"/>
  </r>
  <r>
    <x v="962"/>
    <x v="1"/>
    <x v="34"/>
    <x v="2"/>
    <x v="5"/>
  </r>
  <r>
    <x v="814"/>
    <x v="4"/>
    <x v="66"/>
    <x v="2"/>
    <x v="0"/>
  </r>
  <r>
    <x v="619"/>
    <x v="4"/>
    <x v="61"/>
    <x v="4"/>
    <x v="4"/>
  </r>
  <r>
    <x v="436"/>
    <x v="3"/>
    <x v="7"/>
    <x v="2"/>
    <x v="2"/>
  </r>
  <r>
    <x v="722"/>
    <x v="0"/>
    <x v="20"/>
    <x v="4"/>
    <x v="2"/>
  </r>
  <r>
    <x v="336"/>
    <x v="3"/>
    <x v="0"/>
    <x v="3"/>
    <x v="5"/>
  </r>
  <r>
    <x v="986"/>
    <x v="3"/>
    <x v="70"/>
    <x v="0"/>
    <x v="3"/>
  </r>
  <r>
    <x v="1036"/>
    <x v="3"/>
    <x v="58"/>
    <x v="2"/>
    <x v="1"/>
  </r>
  <r>
    <x v="782"/>
    <x v="2"/>
    <x v="23"/>
    <x v="4"/>
    <x v="1"/>
  </r>
  <r>
    <x v="494"/>
    <x v="0"/>
    <x v="63"/>
    <x v="4"/>
    <x v="5"/>
  </r>
  <r>
    <x v="590"/>
    <x v="0"/>
    <x v="48"/>
    <x v="3"/>
    <x v="1"/>
  </r>
  <r>
    <x v="259"/>
    <x v="0"/>
    <x v="30"/>
    <x v="0"/>
    <x v="3"/>
  </r>
  <r>
    <x v="97"/>
    <x v="0"/>
    <x v="8"/>
    <x v="3"/>
    <x v="6"/>
  </r>
  <r>
    <x v="749"/>
    <x v="3"/>
    <x v="54"/>
    <x v="0"/>
    <x v="1"/>
  </r>
  <r>
    <x v="479"/>
    <x v="3"/>
    <x v="33"/>
    <x v="2"/>
    <x v="1"/>
  </r>
  <r>
    <x v="602"/>
    <x v="4"/>
    <x v="27"/>
    <x v="1"/>
    <x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2"/>
  </r>
  <r>
    <x v="3"/>
  </r>
  <r>
    <x v="4"/>
  </r>
  <r>
    <x v="5"/>
  </r>
  <r>
    <x v="6"/>
  </r>
  <r>
    <x v="7"/>
  </r>
  <r>
    <x v="8"/>
  </r>
  <r>
    <x v="9"/>
  </r>
  <r>
    <x v="10"/>
  </r>
  <r>
    <x v="11"/>
  </r>
  <r>
    <x v="12"/>
  </r>
  <r>
    <x v="1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2"/>
  </r>
  <r>
    <x v="3"/>
  </r>
  <r>
    <x v="4"/>
  </r>
  <r>
    <x v="5"/>
  </r>
  <r>
    <x v="6"/>
  </r>
  <r>
    <x v="7"/>
  </r>
  <r>
    <x v="8"/>
  </r>
  <r>
    <x v="9"/>
  </r>
  <r>
    <x v="10"/>
  </r>
  <r>
    <x v="11"/>
  </r>
  <r>
    <x v="12"/>
  </r>
  <r>
    <x v="1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s v="Quad"/>
    <n v="300"/>
    <x v="0"/>
  </r>
  <r>
    <s v="Aspen"/>
    <n v="100"/>
    <x v="1"/>
  </r>
  <r>
    <s v="Quad"/>
    <n v="300"/>
    <x v="2"/>
  </r>
  <r>
    <s v="Aspen"/>
    <n v="100"/>
    <x v="3"/>
  </r>
  <r>
    <s v="Aspen"/>
    <n v="100"/>
    <x v="4"/>
  </r>
  <r>
    <s v="Carlota"/>
    <n v="200"/>
    <x v="5"/>
  </r>
  <r>
    <s v="Carlota"/>
    <n v="200"/>
    <x v="6"/>
  </r>
  <r>
    <s v="Carlota"/>
    <n v="200"/>
    <x v="7"/>
  </r>
  <r>
    <s v="Quad"/>
    <n v="300"/>
    <x v="8"/>
  </r>
  <r>
    <s v="Quad"/>
    <n v="300"/>
    <x v="9"/>
  </r>
  <r>
    <s v="Quad"/>
    <n v="300"/>
    <x v="10"/>
  </r>
  <r>
    <s v="Aspen"/>
    <n v="100"/>
    <x v="11"/>
  </r>
  <r>
    <s v="Aspen"/>
    <n v="100"/>
    <x v="12"/>
  </r>
  <r>
    <s v="Quad"/>
    <n v="300"/>
    <x v="1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x v="0"/>
    <x v="0"/>
  </r>
  <r>
    <x v="1"/>
    <x v="1"/>
    <x v="1"/>
  </r>
  <r>
    <x v="0"/>
    <x v="0"/>
    <x v="2"/>
  </r>
  <r>
    <x v="1"/>
    <x v="1"/>
    <x v="3"/>
  </r>
  <r>
    <x v="1"/>
    <x v="1"/>
    <x v="4"/>
  </r>
  <r>
    <x v="2"/>
    <x v="2"/>
    <x v="5"/>
  </r>
  <r>
    <x v="2"/>
    <x v="2"/>
    <x v="6"/>
  </r>
  <r>
    <x v="2"/>
    <x v="2"/>
    <x v="7"/>
  </r>
  <r>
    <x v="0"/>
    <x v="0"/>
    <x v="8"/>
  </r>
  <r>
    <x v="0"/>
    <x v="0"/>
    <x v="9"/>
  </r>
  <r>
    <x v="0"/>
    <x v="0"/>
    <x v="10"/>
  </r>
  <r>
    <x v="1"/>
    <x v="1"/>
    <x v="11"/>
  </r>
  <r>
    <x v="1"/>
    <x v="1"/>
    <x v="12"/>
  </r>
  <r>
    <x v="0"/>
    <x v="0"/>
    <x v="1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
  <r>
    <x v="0"/>
    <x v="0"/>
    <x v="0"/>
    <n v="8"/>
  </r>
  <r>
    <x v="0"/>
    <x v="1"/>
    <x v="0"/>
    <n v="2"/>
  </r>
  <r>
    <x v="0"/>
    <x v="2"/>
    <x v="0"/>
    <n v="4"/>
  </r>
  <r>
    <x v="0"/>
    <x v="3"/>
    <x v="0"/>
    <n v="0"/>
  </r>
  <r>
    <x v="0"/>
    <x v="4"/>
    <x v="0"/>
    <n v="22"/>
  </r>
  <r>
    <x v="0"/>
    <x v="0"/>
    <x v="1"/>
    <n v="19"/>
  </r>
  <r>
    <x v="0"/>
    <x v="1"/>
    <x v="1"/>
    <n v="9"/>
  </r>
  <r>
    <x v="0"/>
    <x v="2"/>
    <x v="1"/>
    <n v="1"/>
  </r>
  <r>
    <x v="0"/>
    <x v="3"/>
    <x v="1"/>
    <n v="11"/>
  </r>
  <r>
    <x v="0"/>
    <x v="4"/>
    <x v="1"/>
    <n v="7"/>
  </r>
  <r>
    <x v="0"/>
    <x v="0"/>
    <x v="2"/>
    <n v="11"/>
  </r>
  <r>
    <x v="0"/>
    <x v="1"/>
    <x v="2"/>
    <n v="1"/>
  </r>
  <r>
    <x v="0"/>
    <x v="2"/>
    <x v="2"/>
    <n v="21"/>
  </r>
  <r>
    <x v="0"/>
    <x v="3"/>
    <x v="2"/>
    <n v="7"/>
  </r>
  <r>
    <x v="0"/>
    <x v="4"/>
    <x v="2"/>
    <n v="8"/>
  </r>
  <r>
    <x v="1"/>
    <x v="0"/>
    <x v="0"/>
    <n v="8"/>
  </r>
  <r>
    <x v="1"/>
    <x v="1"/>
    <x v="0"/>
    <n v="0"/>
  </r>
  <r>
    <x v="1"/>
    <x v="2"/>
    <x v="0"/>
    <n v="13"/>
  </r>
  <r>
    <x v="1"/>
    <x v="3"/>
    <x v="0"/>
    <n v="3"/>
  </r>
  <r>
    <x v="1"/>
    <x v="4"/>
    <x v="0"/>
    <n v="18"/>
  </r>
  <r>
    <x v="1"/>
    <x v="0"/>
    <x v="1"/>
    <n v="18"/>
  </r>
  <r>
    <x v="1"/>
    <x v="1"/>
    <x v="1"/>
    <n v="19"/>
  </r>
  <r>
    <x v="1"/>
    <x v="2"/>
    <x v="1"/>
    <n v="2"/>
  </r>
  <r>
    <x v="1"/>
    <x v="3"/>
    <x v="1"/>
    <n v="17"/>
  </r>
  <r>
    <x v="1"/>
    <x v="4"/>
    <x v="1"/>
    <n v="9"/>
  </r>
  <r>
    <x v="1"/>
    <x v="0"/>
    <x v="2"/>
    <n v="10"/>
  </r>
  <r>
    <x v="1"/>
    <x v="1"/>
    <x v="2"/>
    <n v="5"/>
  </r>
  <r>
    <x v="1"/>
    <x v="2"/>
    <x v="2"/>
    <n v="23"/>
  </r>
  <r>
    <x v="1"/>
    <x v="3"/>
    <x v="2"/>
    <n v="13"/>
  </r>
  <r>
    <x v="1"/>
    <x v="4"/>
    <x v="2"/>
    <n v="14"/>
  </r>
  <r>
    <x v="2"/>
    <x v="0"/>
    <x v="0"/>
    <n v="10"/>
  </r>
  <r>
    <x v="2"/>
    <x v="1"/>
    <x v="0"/>
    <n v="2"/>
  </r>
  <r>
    <x v="2"/>
    <x v="2"/>
    <x v="0"/>
    <n v="13"/>
  </r>
  <r>
    <x v="2"/>
    <x v="3"/>
    <x v="0"/>
    <n v="7"/>
  </r>
  <r>
    <x v="2"/>
    <x v="4"/>
    <x v="0"/>
    <n v="13"/>
  </r>
  <r>
    <x v="2"/>
    <x v="0"/>
    <x v="1"/>
    <n v="19"/>
  </r>
  <r>
    <x v="2"/>
    <x v="1"/>
    <x v="1"/>
    <n v="26"/>
  </r>
  <r>
    <x v="2"/>
    <x v="2"/>
    <x v="1"/>
    <n v="4"/>
  </r>
  <r>
    <x v="2"/>
    <x v="3"/>
    <x v="1"/>
    <n v="21"/>
  </r>
  <r>
    <x v="2"/>
    <x v="4"/>
    <x v="1"/>
    <n v="9"/>
  </r>
  <r>
    <x v="2"/>
    <x v="0"/>
    <x v="2"/>
    <n v="13"/>
  </r>
  <r>
    <x v="2"/>
    <x v="1"/>
    <x v="2"/>
    <n v="11"/>
  </r>
  <r>
    <x v="2"/>
    <x v="2"/>
    <x v="2"/>
    <n v="24"/>
  </r>
  <r>
    <x v="2"/>
    <x v="3"/>
    <x v="2"/>
    <n v="22"/>
  </r>
  <r>
    <x v="2"/>
    <x v="4"/>
    <x v="2"/>
    <n v="10"/>
  </r>
  <r>
    <x v="3"/>
    <x v="0"/>
    <x v="0"/>
    <n v="15"/>
  </r>
  <r>
    <x v="3"/>
    <x v="1"/>
    <x v="0"/>
    <n v="10"/>
  </r>
  <r>
    <x v="3"/>
    <x v="2"/>
    <x v="0"/>
    <n v="18"/>
  </r>
  <r>
    <x v="3"/>
    <x v="3"/>
    <x v="0"/>
    <n v="3"/>
  </r>
  <r>
    <x v="3"/>
    <x v="4"/>
    <x v="0"/>
    <n v="8"/>
  </r>
  <r>
    <x v="3"/>
    <x v="0"/>
    <x v="1"/>
    <n v="24"/>
  </r>
  <r>
    <x v="3"/>
    <x v="1"/>
    <x v="1"/>
    <n v="24"/>
  </r>
  <r>
    <x v="3"/>
    <x v="2"/>
    <x v="1"/>
    <n v="14"/>
  </r>
  <r>
    <x v="3"/>
    <x v="3"/>
    <x v="1"/>
    <n v="20"/>
  </r>
  <r>
    <x v="3"/>
    <x v="4"/>
    <x v="1"/>
    <n v="17"/>
  </r>
  <r>
    <x v="3"/>
    <x v="0"/>
    <x v="2"/>
    <n v="18"/>
  </r>
  <r>
    <x v="3"/>
    <x v="1"/>
    <x v="2"/>
    <n v="11"/>
  </r>
  <r>
    <x v="3"/>
    <x v="2"/>
    <x v="2"/>
    <n v="25"/>
  </r>
  <r>
    <x v="3"/>
    <x v="3"/>
    <x v="2"/>
    <n v="23"/>
  </r>
  <r>
    <x v="3"/>
    <x v="4"/>
    <x v="2"/>
    <n v="7"/>
  </r>
  <r>
    <x v="4"/>
    <x v="0"/>
    <x v="0"/>
    <n v="16"/>
  </r>
  <r>
    <x v="4"/>
    <x v="1"/>
    <x v="0"/>
    <n v="9"/>
  </r>
  <r>
    <x v="4"/>
    <x v="2"/>
    <x v="0"/>
    <n v="27"/>
  </r>
  <r>
    <x v="4"/>
    <x v="3"/>
    <x v="0"/>
    <n v="3"/>
  </r>
  <r>
    <x v="4"/>
    <x v="4"/>
    <x v="0"/>
    <n v="8"/>
  </r>
  <r>
    <x v="4"/>
    <x v="0"/>
    <x v="1"/>
    <n v="23"/>
  </r>
  <r>
    <x v="4"/>
    <x v="1"/>
    <x v="1"/>
    <n v="28"/>
  </r>
  <r>
    <x v="4"/>
    <x v="2"/>
    <x v="1"/>
    <n v="17"/>
  </r>
  <r>
    <x v="4"/>
    <x v="3"/>
    <x v="1"/>
    <n v="25"/>
  </r>
  <r>
    <x v="4"/>
    <x v="4"/>
    <x v="1"/>
    <n v="27"/>
  </r>
  <r>
    <x v="4"/>
    <x v="0"/>
    <x v="2"/>
    <n v="26"/>
  </r>
  <r>
    <x v="4"/>
    <x v="1"/>
    <x v="2"/>
    <n v="13"/>
  </r>
  <r>
    <x v="4"/>
    <x v="2"/>
    <x v="2"/>
    <n v="23"/>
  </r>
  <r>
    <x v="4"/>
    <x v="3"/>
    <x v="2"/>
    <n v="30"/>
  </r>
  <r>
    <x v="4"/>
    <x v="4"/>
    <x v="2"/>
    <n v="4"/>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6">
  <r>
    <x v="0"/>
    <x v="0"/>
    <n v="1"/>
    <x v="0"/>
    <x v="0"/>
    <n v="43.69"/>
  </r>
  <r>
    <x v="1"/>
    <x v="1"/>
    <n v="13"/>
    <x v="1"/>
    <x v="0"/>
    <n v="441.35"/>
  </r>
  <r>
    <x v="2"/>
    <x v="2"/>
    <n v="9"/>
    <x v="0"/>
    <x v="1"/>
    <n v="393.21"/>
  </r>
  <r>
    <x v="3"/>
    <x v="3"/>
    <n v="6"/>
    <x v="0"/>
    <x v="2"/>
    <n v="256.14"/>
  </r>
  <r>
    <x v="4"/>
    <x v="4"/>
    <n v="425"/>
    <x v="0"/>
    <x v="0"/>
    <n v="10432.370000000001"/>
  </r>
  <r>
    <x v="5"/>
    <x v="3"/>
    <n v="5"/>
    <x v="2"/>
    <x v="2"/>
    <n v="139.75"/>
  </r>
  <r>
    <x v="6"/>
    <x v="3"/>
    <n v="10"/>
    <x v="1"/>
    <x v="1"/>
    <n v="339.5"/>
  </r>
  <r>
    <x v="7"/>
    <x v="3"/>
    <n v="250"/>
    <x v="2"/>
    <x v="3"/>
    <n v="4891.25"/>
  </r>
  <r>
    <x v="8"/>
    <x v="0"/>
    <n v="375"/>
    <x v="3"/>
    <x v="3"/>
    <n v="5379.84"/>
  </r>
  <r>
    <x v="9"/>
    <x v="1"/>
    <n v="500"/>
    <x v="4"/>
    <x v="4"/>
    <n v="6885.63"/>
  </r>
  <r>
    <x v="10"/>
    <x v="0"/>
    <n v="575"/>
    <x v="4"/>
    <x v="0"/>
    <n v="8249.09"/>
  </r>
  <r>
    <x v="11"/>
    <x v="0"/>
    <n v="41"/>
    <x v="1"/>
    <x v="5"/>
    <n v="1183.1600000000001"/>
  </r>
  <r>
    <x v="12"/>
    <x v="1"/>
    <n v="26"/>
    <x v="2"/>
    <x v="0"/>
    <n v="595.6"/>
  </r>
  <r>
    <x v="13"/>
    <x v="2"/>
    <n v="100"/>
    <x v="3"/>
    <x v="2"/>
    <n v="1886.5"/>
  </r>
  <r>
    <x v="14"/>
    <x v="3"/>
    <n v="100"/>
    <x v="0"/>
    <x v="2"/>
    <n v="2988.3"/>
  </r>
  <r>
    <x v="15"/>
    <x v="4"/>
    <n v="4"/>
    <x v="0"/>
    <x v="2"/>
    <n v="178.76"/>
  </r>
  <r>
    <x v="16"/>
    <x v="1"/>
    <n v="17"/>
    <x v="1"/>
    <x v="5"/>
    <n v="577.15"/>
  </r>
  <r>
    <x v="17"/>
    <x v="0"/>
    <n v="350"/>
    <x v="0"/>
    <x v="4"/>
    <n v="8792.61"/>
  </r>
  <r>
    <x v="18"/>
    <x v="4"/>
    <n v="125"/>
    <x v="0"/>
    <x v="2"/>
    <n v="3910.38"/>
  </r>
  <r>
    <x v="19"/>
    <x v="0"/>
    <n v="5"/>
    <x v="0"/>
    <x v="0"/>
    <n v="213.45"/>
  </r>
  <r>
    <x v="20"/>
    <x v="1"/>
    <n v="7"/>
    <x v="3"/>
    <x v="2"/>
    <n v="188.65"/>
  </r>
  <r>
    <x v="21"/>
    <x v="0"/>
    <n v="35"/>
    <x v="2"/>
    <x v="4"/>
    <n v="831.51"/>
  </r>
  <r>
    <x v="22"/>
    <x v="0"/>
    <n v="20"/>
    <x v="1"/>
    <x v="4"/>
    <n v="719"/>
  </r>
  <r>
    <x v="23"/>
    <x v="2"/>
    <n v="1"/>
    <x v="4"/>
    <x v="5"/>
    <n v="23.95"/>
  </r>
  <r>
    <x v="24"/>
    <x v="0"/>
    <n v="7"/>
    <x v="2"/>
    <x v="3"/>
    <n v="202.65"/>
  </r>
  <r>
    <x v="25"/>
    <x v="1"/>
    <n v="125"/>
    <x v="3"/>
    <x v="3"/>
    <n v="2358.13"/>
  </r>
  <r>
    <x v="26"/>
    <x v="0"/>
    <n v="17"/>
    <x v="4"/>
    <x v="5"/>
    <n v="424.15"/>
  </r>
  <r>
    <x v="27"/>
    <x v="1"/>
    <n v="7"/>
    <x v="3"/>
    <x v="4"/>
    <n v="181.65"/>
  </r>
  <r>
    <x v="28"/>
    <x v="4"/>
    <n v="175"/>
    <x v="1"/>
    <x v="3"/>
    <n v="4158.88"/>
  </r>
  <r>
    <x v="29"/>
    <x v="1"/>
    <n v="23"/>
    <x v="3"/>
    <x v="4"/>
    <n v="619.85"/>
  </r>
  <r>
    <x v="30"/>
    <x v="1"/>
    <n v="15"/>
    <x v="4"/>
    <x v="2"/>
    <n v="374.25"/>
  </r>
  <r>
    <x v="13"/>
    <x v="1"/>
    <n v="325"/>
    <x v="1"/>
    <x v="6"/>
    <n v="6718.16"/>
  </r>
  <r>
    <x v="31"/>
    <x v="3"/>
    <n v="12"/>
    <x v="0"/>
    <x v="1"/>
    <n v="512.28"/>
  </r>
  <r>
    <x v="32"/>
    <x v="1"/>
    <n v="7"/>
    <x v="2"/>
    <x v="0"/>
    <n v="188.65"/>
  </r>
  <r>
    <x v="33"/>
    <x v="2"/>
    <n v="5"/>
    <x v="1"/>
    <x v="4"/>
    <n v="179.75"/>
  </r>
  <r>
    <x v="34"/>
    <x v="2"/>
    <n v="125"/>
    <x v="2"/>
    <x v="3"/>
    <n v="2445.63"/>
  </r>
  <r>
    <x v="35"/>
    <x v="0"/>
    <n v="48"/>
    <x v="4"/>
    <x v="2"/>
    <n v="934.2"/>
  </r>
  <r>
    <x v="36"/>
    <x v="0"/>
    <n v="7"/>
    <x v="2"/>
    <x v="6"/>
    <n v="202.65"/>
  </r>
  <r>
    <x v="37"/>
    <x v="0"/>
    <n v="5"/>
    <x v="3"/>
    <x v="6"/>
    <n v="129.75"/>
  </r>
  <r>
    <x v="38"/>
    <x v="2"/>
    <n v="375"/>
    <x v="2"/>
    <x v="0"/>
    <n v="6242.34"/>
  </r>
  <r>
    <x v="39"/>
    <x v="4"/>
    <n v="20"/>
    <x v="3"/>
    <x v="1"/>
    <n v="499"/>
  </r>
  <r>
    <x v="29"/>
    <x v="2"/>
    <n v="50"/>
    <x v="4"/>
    <x v="4"/>
    <n v="898.13"/>
  </r>
  <r>
    <x v="40"/>
    <x v="4"/>
    <n v="525"/>
    <x v="4"/>
    <x v="2"/>
    <n v="7229.91"/>
  </r>
  <r>
    <x v="41"/>
    <x v="1"/>
    <n v="450"/>
    <x v="3"/>
    <x v="2"/>
    <n v="6973.31"/>
  </r>
  <r>
    <x v="42"/>
    <x v="1"/>
    <n v="1"/>
    <x v="3"/>
    <x v="2"/>
    <n v="25.95"/>
  </r>
  <r>
    <x v="43"/>
    <x v="1"/>
    <n v="46"/>
    <x v="1"/>
    <x v="3"/>
    <n v="1405.65"/>
  </r>
  <r>
    <x v="44"/>
    <x v="3"/>
    <n v="2"/>
    <x v="4"/>
    <x v="5"/>
    <n v="49.9"/>
  </r>
  <r>
    <x v="45"/>
    <x v="3"/>
    <n v="175"/>
    <x v="2"/>
    <x v="4"/>
    <n v="3546.38"/>
  </r>
  <r>
    <x v="46"/>
    <x v="1"/>
    <n v="550"/>
    <x v="2"/>
    <x v="2"/>
    <n v="8839.19"/>
  </r>
  <r>
    <x v="47"/>
    <x v="1"/>
    <n v="500"/>
    <x v="4"/>
    <x v="1"/>
    <n v="6885.63"/>
  </r>
  <r>
    <x v="48"/>
    <x v="0"/>
    <n v="350"/>
    <x v="2"/>
    <x v="4"/>
    <n v="5624.94"/>
  </r>
  <r>
    <x v="49"/>
    <x v="4"/>
    <n v="10"/>
    <x v="3"/>
    <x v="0"/>
    <n v="269.5"/>
  </r>
  <r>
    <x v="50"/>
    <x v="1"/>
    <n v="525"/>
    <x v="1"/>
    <x v="6"/>
    <n v="10550.53"/>
  </r>
  <r>
    <x v="51"/>
    <x v="4"/>
    <n v="8"/>
    <x v="1"/>
    <x v="6"/>
    <n v="287.60000000000002"/>
  </r>
  <r>
    <x v="52"/>
    <x v="3"/>
    <n v="35"/>
    <x v="0"/>
    <x v="5"/>
    <n v="1299.78"/>
  </r>
  <r>
    <x v="53"/>
    <x v="0"/>
    <n v="300"/>
    <x v="0"/>
    <x v="6"/>
    <n v="7364.03"/>
  </r>
  <r>
    <x v="54"/>
    <x v="1"/>
    <n v="30"/>
    <x v="2"/>
    <x v="0"/>
    <n v="687.23"/>
  </r>
  <r>
    <x v="55"/>
    <x v="0"/>
    <n v="2"/>
    <x v="2"/>
    <x v="1"/>
    <n v="55.9"/>
  </r>
  <r>
    <x v="15"/>
    <x v="3"/>
    <n v="38"/>
    <x v="4"/>
    <x v="1"/>
    <n v="838.19"/>
  </r>
  <r>
    <x v="56"/>
    <x v="1"/>
    <n v="475"/>
    <x v="4"/>
    <x v="2"/>
    <n v="6541.34"/>
  </r>
  <r>
    <x v="57"/>
    <x v="1"/>
    <n v="1"/>
    <x v="4"/>
    <x v="5"/>
    <n v="23.95"/>
  </r>
  <r>
    <x v="58"/>
    <x v="4"/>
    <n v="47"/>
    <x v="3"/>
    <x v="5"/>
    <n v="1076.6500000000001"/>
  </r>
  <r>
    <x v="59"/>
    <x v="3"/>
    <n v="20"/>
    <x v="2"/>
    <x v="2"/>
    <n v="559"/>
  </r>
  <r>
    <x v="60"/>
    <x v="2"/>
    <n v="44"/>
    <x v="2"/>
    <x v="0"/>
    <n v="1007.93"/>
  </r>
  <r>
    <x v="61"/>
    <x v="1"/>
    <n v="475"/>
    <x v="2"/>
    <x v="0"/>
    <n v="7633.84"/>
  </r>
  <r>
    <x v="62"/>
    <x v="0"/>
    <n v="175"/>
    <x v="1"/>
    <x v="4"/>
    <n v="4158.88"/>
  </r>
  <r>
    <x v="63"/>
    <x v="4"/>
    <n v="40"/>
    <x v="3"/>
    <x v="2"/>
    <n v="882.3"/>
  </r>
  <r>
    <x v="64"/>
    <x v="1"/>
    <n v="7"/>
    <x v="4"/>
    <x v="1"/>
    <n v="167.65"/>
  </r>
  <r>
    <x v="65"/>
    <x v="2"/>
    <n v="575"/>
    <x v="3"/>
    <x v="5"/>
    <n v="8249.09"/>
  </r>
  <r>
    <x v="66"/>
    <x v="3"/>
    <n v="4"/>
    <x v="3"/>
    <x v="1"/>
    <n v="103.8"/>
  </r>
  <r>
    <x v="67"/>
    <x v="3"/>
    <n v="150"/>
    <x v="4"/>
    <x v="3"/>
    <n v="2514.75"/>
  </r>
  <r>
    <x v="68"/>
    <x v="0"/>
    <n v="10"/>
    <x v="4"/>
    <x v="4"/>
    <n v="259.5"/>
  </r>
  <r>
    <x v="69"/>
    <x v="2"/>
    <n v="1"/>
    <x v="3"/>
    <x v="6"/>
    <n v="26.95"/>
  </r>
  <r>
    <x v="70"/>
    <x v="1"/>
    <n v="14"/>
    <x v="0"/>
    <x v="0"/>
    <n v="597.66"/>
  </r>
  <r>
    <x v="71"/>
    <x v="1"/>
    <n v="475"/>
    <x v="0"/>
    <x v="4"/>
    <n v="11932.83"/>
  </r>
  <r>
    <x v="72"/>
    <x v="2"/>
    <n v="200"/>
    <x v="0"/>
    <x v="1"/>
    <n v="6256.6"/>
  </r>
  <r>
    <x v="73"/>
    <x v="1"/>
    <n v="26"/>
    <x v="1"/>
    <x v="5"/>
    <n v="772.4"/>
  </r>
  <r>
    <x v="74"/>
    <x v="3"/>
    <n v="425"/>
    <x v="1"/>
    <x v="5"/>
    <n v="8540.91"/>
  </r>
  <r>
    <x v="75"/>
    <x v="1"/>
    <n v="600"/>
    <x v="4"/>
    <x v="3"/>
    <n v="8607.75"/>
  </r>
  <r>
    <x v="76"/>
    <x v="4"/>
    <n v="550"/>
    <x v="4"/>
    <x v="4"/>
    <n v="8206.69"/>
  </r>
  <r>
    <x v="77"/>
    <x v="2"/>
    <n v="7"/>
    <x v="1"/>
    <x v="0"/>
    <n v="237.65"/>
  </r>
  <r>
    <x v="78"/>
    <x v="4"/>
    <n v="3"/>
    <x v="0"/>
    <x v="1"/>
    <n v="128.07"/>
  </r>
  <r>
    <x v="79"/>
    <x v="1"/>
    <n v="49"/>
    <x v="4"/>
    <x v="6"/>
    <n v="953.66"/>
  </r>
  <r>
    <x v="80"/>
    <x v="0"/>
    <n v="350"/>
    <x v="2"/>
    <x v="0"/>
    <n v="5423.69"/>
  </r>
  <r>
    <x v="81"/>
    <x v="3"/>
    <n v="5"/>
    <x v="0"/>
    <x v="3"/>
    <n v="223.45"/>
  </r>
  <r>
    <x v="82"/>
    <x v="1"/>
    <n v="39"/>
    <x v="1"/>
    <x v="1"/>
    <n v="1158.5899999999999"/>
  </r>
  <r>
    <x v="83"/>
    <x v="2"/>
    <n v="35"/>
    <x v="0"/>
    <x v="1"/>
    <n v="1329.53"/>
  </r>
  <r>
    <x v="84"/>
    <x v="0"/>
    <n v="550"/>
    <x v="0"/>
    <x v="5"/>
    <n v="14133.21"/>
  </r>
  <r>
    <x v="85"/>
    <x v="3"/>
    <n v="500"/>
    <x v="4"/>
    <x v="2"/>
    <n v="6885.63"/>
  </r>
  <r>
    <x v="46"/>
    <x v="0"/>
    <n v="100"/>
    <x v="2"/>
    <x v="0"/>
    <n v="2026.5"/>
  </r>
  <r>
    <x v="15"/>
    <x v="1"/>
    <n v="32"/>
    <x v="0"/>
    <x v="5"/>
    <n v="1188.3699999999999"/>
  </r>
  <r>
    <x v="86"/>
    <x v="4"/>
    <n v="9"/>
    <x v="4"/>
    <x v="5"/>
    <n v="224.55"/>
  </r>
  <r>
    <x v="87"/>
    <x v="0"/>
    <n v="325"/>
    <x v="4"/>
    <x v="0"/>
    <n v="4475.66"/>
  </r>
  <r>
    <x v="88"/>
    <x v="0"/>
    <n v="16"/>
    <x v="3"/>
    <x v="6"/>
    <n v="431.2"/>
  </r>
  <r>
    <x v="89"/>
    <x v="1"/>
    <n v="25"/>
    <x v="2"/>
    <x v="4"/>
    <n v="572.69000000000005"/>
  </r>
  <r>
    <x v="90"/>
    <x v="4"/>
    <n v="40"/>
    <x v="4"/>
    <x v="5"/>
    <n v="814.3"/>
  </r>
  <r>
    <x v="6"/>
    <x v="3"/>
    <n v="350"/>
    <x v="4"/>
    <x v="3"/>
    <n v="5021.1899999999996"/>
  </r>
  <r>
    <x v="91"/>
    <x v="3"/>
    <n v="4"/>
    <x v="3"/>
    <x v="2"/>
    <n v="99.8"/>
  </r>
  <r>
    <x v="92"/>
    <x v="2"/>
    <n v="6"/>
    <x v="1"/>
    <x v="0"/>
    <n v="209.7"/>
  </r>
  <r>
    <x v="93"/>
    <x v="2"/>
    <n v="5"/>
    <x v="3"/>
    <x v="0"/>
    <n v="129.75"/>
  </r>
  <r>
    <x v="94"/>
    <x v="3"/>
    <n v="10"/>
    <x v="1"/>
    <x v="5"/>
    <n v="339.5"/>
  </r>
  <r>
    <x v="95"/>
    <x v="0"/>
    <n v="5"/>
    <x v="2"/>
    <x v="2"/>
    <n v="134.75"/>
  </r>
  <r>
    <x v="96"/>
    <x v="0"/>
    <n v="27"/>
    <x v="2"/>
    <x v="5"/>
    <n v="641.45000000000005"/>
  </r>
  <r>
    <x v="97"/>
    <x v="3"/>
    <n v="29"/>
    <x v="0"/>
    <x v="3"/>
    <n v="1101.6099999999999"/>
  </r>
  <r>
    <x v="98"/>
    <x v="3"/>
    <n v="225"/>
    <x v="3"/>
    <x v="3"/>
    <n v="3929.63"/>
  </r>
  <r>
    <x v="99"/>
    <x v="1"/>
    <n v="37"/>
    <x v="0"/>
    <x v="3"/>
    <n v="1405.5"/>
  </r>
  <r>
    <x v="100"/>
    <x v="1"/>
    <n v="125"/>
    <x v="0"/>
    <x v="5"/>
    <n v="3910.38"/>
  </r>
  <r>
    <x v="101"/>
    <x v="0"/>
    <n v="400"/>
    <x v="2"/>
    <x v="5"/>
    <n v="6658.5"/>
  </r>
  <r>
    <x v="102"/>
    <x v="3"/>
    <n v="26"/>
    <x v="3"/>
    <x v="3"/>
    <n v="573.5"/>
  </r>
  <r>
    <x v="103"/>
    <x v="0"/>
    <n v="6"/>
    <x v="4"/>
    <x v="6"/>
    <n v="155.69999999999999"/>
  </r>
  <r>
    <x v="43"/>
    <x v="3"/>
    <n v="1"/>
    <x v="4"/>
    <x v="1"/>
    <n v="23.95"/>
  </r>
  <r>
    <x v="104"/>
    <x v="2"/>
    <n v="13"/>
    <x v="1"/>
    <x v="0"/>
    <n v="467.35"/>
  </r>
  <r>
    <x v="105"/>
    <x v="0"/>
    <n v="500"/>
    <x v="4"/>
    <x v="3"/>
    <n v="7173.13"/>
  </r>
  <r>
    <x v="106"/>
    <x v="0"/>
    <n v="550"/>
    <x v="1"/>
    <x v="1"/>
    <n v="11369.19"/>
  </r>
  <r>
    <x v="52"/>
    <x v="3"/>
    <n v="5"/>
    <x v="4"/>
    <x v="4"/>
    <n v="124.75"/>
  </r>
  <r>
    <x v="107"/>
    <x v="3"/>
    <n v="525"/>
    <x v="3"/>
    <x v="0"/>
    <n v="7833.66"/>
  </r>
  <r>
    <x v="108"/>
    <x v="4"/>
    <n v="20"/>
    <x v="0"/>
    <x v="5"/>
    <n v="853.8"/>
  </r>
  <r>
    <x v="109"/>
    <x v="0"/>
    <n v="2"/>
    <x v="0"/>
    <x v="0"/>
    <n v="89.38"/>
  </r>
  <r>
    <x v="110"/>
    <x v="1"/>
    <n v="32"/>
    <x v="0"/>
    <x v="2"/>
    <n v="1188.3699999999999"/>
  </r>
  <r>
    <x v="111"/>
    <x v="3"/>
    <n v="50"/>
    <x v="0"/>
    <x v="0"/>
    <n v="1675.88"/>
  </r>
  <r>
    <x v="112"/>
    <x v="1"/>
    <n v="41"/>
    <x v="0"/>
    <x v="4"/>
    <n v="1487.75"/>
  </r>
  <r>
    <x v="113"/>
    <x v="3"/>
    <n v="9"/>
    <x v="3"/>
    <x v="2"/>
    <n v="242.55"/>
  </r>
  <r>
    <x v="114"/>
    <x v="1"/>
    <n v="11"/>
    <x v="1"/>
    <x v="0"/>
    <n v="395.45"/>
  </r>
  <r>
    <x v="115"/>
    <x v="3"/>
    <n v="6"/>
    <x v="3"/>
    <x v="0"/>
    <n v="149.69999999999999"/>
  </r>
  <r>
    <x v="116"/>
    <x v="3"/>
    <n v="9"/>
    <x v="4"/>
    <x v="6"/>
    <n v="215.55"/>
  </r>
  <r>
    <x v="117"/>
    <x v="4"/>
    <n v="275"/>
    <x v="1"/>
    <x v="2"/>
    <n v="5526.47"/>
  </r>
  <r>
    <x v="118"/>
    <x v="2"/>
    <n v="44"/>
    <x v="0"/>
    <x v="2"/>
    <n v="1634.01"/>
  </r>
  <r>
    <x v="119"/>
    <x v="2"/>
    <n v="150"/>
    <x v="2"/>
    <x v="5"/>
    <n v="2829.75"/>
  </r>
  <r>
    <x v="120"/>
    <x v="1"/>
    <n v="500"/>
    <x v="0"/>
    <x v="2"/>
    <n v="12848.38"/>
  </r>
  <r>
    <x v="121"/>
    <x v="0"/>
    <n v="1"/>
    <x v="3"/>
    <x v="2"/>
    <n v="24.95"/>
  </r>
  <r>
    <x v="122"/>
    <x v="3"/>
    <n v="9"/>
    <x v="4"/>
    <x v="5"/>
    <n v="233.55"/>
  </r>
  <r>
    <x v="123"/>
    <x v="3"/>
    <n v="75"/>
    <x v="2"/>
    <x v="5"/>
    <n v="1572.19"/>
  </r>
  <r>
    <x v="124"/>
    <x v="0"/>
    <n v="75"/>
    <x v="4"/>
    <x v="3"/>
    <n v="1347.19"/>
  </r>
  <r>
    <x v="125"/>
    <x v="2"/>
    <n v="19"/>
    <x v="1"/>
    <x v="2"/>
    <n v="683.05"/>
  </r>
  <r>
    <x v="126"/>
    <x v="4"/>
    <n v="425"/>
    <x v="3"/>
    <x v="1"/>
    <n v="6585.91"/>
  </r>
  <r>
    <x v="76"/>
    <x v="2"/>
    <n v="275"/>
    <x v="4"/>
    <x v="0"/>
    <n v="3945.22"/>
  </r>
  <r>
    <x v="127"/>
    <x v="1"/>
    <n v="16"/>
    <x v="1"/>
    <x v="0"/>
    <n v="543.20000000000005"/>
  </r>
  <r>
    <x v="128"/>
    <x v="3"/>
    <n v="575"/>
    <x v="0"/>
    <x v="1"/>
    <n v="14114.38"/>
  </r>
  <r>
    <x v="34"/>
    <x v="3"/>
    <n v="525"/>
    <x v="3"/>
    <x v="5"/>
    <n v="8135.53"/>
  </r>
  <r>
    <x v="129"/>
    <x v="0"/>
    <n v="75"/>
    <x v="2"/>
    <x v="0"/>
    <n v="1628.44"/>
  </r>
  <r>
    <x v="130"/>
    <x v="4"/>
    <n v="150"/>
    <x v="1"/>
    <x v="6"/>
    <n v="3774.75"/>
  </r>
  <r>
    <x v="131"/>
    <x v="1"/>
    <n v="225"/>
    <x v="4"/>
    <x v="5"/>
    <n v="3929.63"/>
  </r>
  <r>
    <x v="132"/>
    <x v="4"/>
    <n v="5"/>
    <x v="3"/>
    <x v="6"/>
    <n v="129.75"/>
  </r>
  <r>
    <x v="133"/>
    <x v="2"/>
    <n v="350"/>
    <x v="0"/>
    <x v="3"/>
    <n v="8591.36"/>
  </r>
  <r>
    <x v="134"/>
    <x v="3"/>
    <n v="550"/>
    <x v="1"/>
    <x v="1"/>
    <n v="11369.19"/>
  </r>
  <r>
    <x v="135"/>
    <x v="1"/>
    <n v="575"/>
    <x v="1"/>
    <x v="2"/>
    <n v="11885.97"/>
  </r>
  <r>
    <x v="40"/>
    <x v="3"/>
    <n v="250"/>
    <x v="4"/>
    <x v="3"/>
    <n v="4191.25"/>
  </r>
  <r>
    <x v="136"/>
    <x v="3"/>
    <n v="3"/>
    <x v="2"/>
    <x v="0"/>
    <n v="86.85"/>
  </r>
  <r>
    <x v="137"/>
    <x v="3"/>
    <n v="525"/>
    <x v="4"/>
    <x v="6"/>
    <n v="7229.91"/>
  </r>
  <r>
    <x v="138"/>
    <x v="0"/>
    <n v="49"/>
    <x v="1"/>
    <x v="3"/>
    <n v="1247.6600000000001"/>
  </r>
  <r>
    <x v="139"/>
    <x v="1"/>
    <n v="425"/>
    <x v="4"/>
    <x v="1"/>
    <n v="5852.78"/>
  </r>
  <r>
    <x v="140"/>
    <x v="4"/>
    <n v="34"/>
    <x v="0"/>
    <x v="4"/>
    <n v="1233.74"/>
  </r>
  <r>
    <x v="41"/>
    <x v="1"/>
    <n v="3"/>
    <x v="3"/>
    <x v="0"/>
    <n v="77.849999999999994"/>
  </r>
  <r>
    <x v="141"/>
    <x v="3"/>
    <n v="44"/>
    <x v="3"/>
    <x v="1"/>
    <n v="1007.93"/>
  </r>
  <r>
    <x v="142"/>
    <x v="1"/>
    <n v="575"/>
    <x v="0"/>
    <x v="6"/>
    <n v="14775.63"/>
  </r>
  <r>
    <x v="143"/>
    <x v="0"/>
    <n v="275"/>
    <x v="1"/>
    <x v="6"/>
    <n v="5684.59"/>
  </r>
  <r>
    <x v="144"/>
    <x v="0"/>
    <n v="8"/>
    <x v="4"/>
    <x v="4"/>
    <n v="207.6"/>
  </r>
  <r>
    <x v="145"/>
    <x v="4"/>
    <n v="4"/>
    <x v="2"/>
    <x v="6"/>
    <n v="107.8"/>
  </r>
  <r>
    <x v="146"/>
    <x v="4"/>
    <n v="6"/>
    <x v="1"/>
    <x v="5"/>
    <n v="215.7"/>
  </r>
  <r>
    <x v="147"/>
    <x v="1"/>
    <n v="450"/>
    <x v="3"/>
    <x v="5"/>
    <n v="6973.31"/>
  </r>
  <r>
    <x v="148"/>
    <x v="1"/>
    <n v="325"/>
    <x v="4"/>
    <x v="0"/>
    <n v="4475.66"/>
  </r>
  <r>
    <x v="149"/>
    <x v="3"/>
    <n v="34"/>
    <x v="3"/>
    <x v="1"/>
    <n v="778.86"/>
  </r>
  <r>
    <x v="150"/>
    <x v="1"/>
    <n v="9"/>
    <x v="3"/>
    <x v="3"/>
    <n v="242.55"/>
  </r>
  <r>
    <x v="151"/>
    <x v="1"/>
    <n v="9"/>
    <x v="0"/>
    <x v="2"/>
    <n v="402.21"/>
  </r>
  <r>
    <x v="152"/>
    <x v="1"/>
    <n v="7"/>
    <x v="2"/>
    <x v="6"/>
    <n v="195.65"/>
  </r>
  <r>
    <x v="153"/>
    <x v="1"/>
    <n v="8"/>
    <x v="4"/>
    <x v="5"/>
    <n v="199.6"/>
  </r>
  <r>
    <x v="154"/>
    <x v="1"/>
    <n v="2"/>
    <x v="2"/>
    <x v="5"/>
    <n v="57.9"/>
  </r>
  <r>
    <x v="155"/>
    <x v="4"/>
    <n v="1"/>
    <x v="1"/>
    <x v="0"/>
    <n v="33.950000000000003"/>
  </r>
  <r>
    <x v="156"/>
    <x v="4"/>
    <n v="38"/>
    <x v="3"/>
    <x v="5"/>
    <n v="870.49"/>
  </r>
  <r>
    <x v="157"/>
    <x v="0"/>
    <n v="250"/>
    <x v="3"/>
    <x v="5"/>
    <n v="4366.25"/>
  </r>
  <r>
    <x v="158"/>
    <x v="4"/>
    <n v="4"/>
    <x v="0"/>
    <x v="4"/>
    <n v="170.76"/>
  </r>
  <r>
    <x v="159"/>
    <x v="1"/>
    <n v="18"/>
    <x v="4"/>
    <x v="0"/>
    <n v="431.1"/>
  </r>
  <r>
    <x v="160"/>
    <x v="3"/>
    <n v="9"/>
    <x v="2"/>
    <x v="5"/>
    <n v="242.55"/>
  </r>
  <r>
    <x v="161"/>
    <x v="1"/>
    <n v="15"/>
    <x v="0"/>
    <x v="1"/>
    <n v="670.35"/>
  </r>
  <r>
    <x v="6"/>
    <x v="3"/>
    <n v="21"/>
    <x v="0"/>
    <x v="1"/>
    <n v="917.49"/>
  </r>
  <r>
    <x v="162"/>
    <x v="1"/>
    <n v="200"/>
    <x v="0"/>
    <x v="5"/>
    <n v="6256.6"/>
  </r>
  <r>
    <x v="163"/>
    <x v="3"/>
    <n v="45"/>
    <x v="2"/>
    <x v="3"/>
    <n v="1069.0899999999999"/>
  </r>
  <r>
    <x v="139"/>
    <x v="3"/>
    <n v="2"/>
    <x v="1"/>
    <x v="2"/>
    <n v="69.900000000000006"/>
  </r>
  <r>
    <x v="164"/>
    <x v="3"/>
    <n v="44"/>
    <x v="4"/>
    <x v="4"/>
    <n v="895.73"/>
  </r>
  <r>
    <x v="165"/>
    <x v="4"/>
    <n v="36"/>
    <x v="4"/>
    <x v="2"/>
    <n v="732.87"/>
  </r>
  <r>
    <x v="58"/>
    <x v="0"/>
    <n v="45"/>
    <x v="3"/>
    <x v="6"/>
    <n v="954.34"/>
  </r>
  <r>
    <x v="166"/>
    <x v="1"/>
    <n v="19"/>
    <x v="4"/>
    <x v="4"/>
    <n v="455.05"/>
  </r>
  <r>
    <x v="167"/>
    <x v="3"/>
    <n v="34"/>
    <x v="0"/>
    <x v="4"/>
    <n v="1262.6400000000001"/>
  </r>
  <r>
    <x v="168"/>
    <x v="3"/>
    <n v="200"/>
    <x v="4"/>
    <x v="4"/>
    <n v="3633"/>
  </r>
  <r>
    <x v="169"/>
    <x v="4"/>
    <n v="6"/>
    <x v="2"/>
    <x v="0"/>
    <n v="167.7"/>
  </r>
  <r>
    <x v="170"/>
    <x v="0"/>
    <n v="425"/>
    <x v="0"/>
    <x v="1"/>
    <n v="10921.12"/>
  </r>
  <r>
    <x v="171"/>
    <x v="4"/>
    <n v="34"/>
    <x v="1"/>
    <x v="3"/>
    <n v="1038.96"/>
  </r>
  <r>
    <x v="172"/>
    <x v="4"/>
    <n v="6"/>
    <x v="3"/>
    <x v="6"/>
    <n v="161.69999999999999"/>
  </r>
  <r>
    <x v="133"/>
    <x v="3"/>
    <n v="42"/>
    <x v="3"/>
    <x v="0"/>
    <n v="962.12"/>
  </r>
  <r>
    <x v="173"/>
    <x v="3"/>
    <n v="4"/>
    <x v="1"/>
    <x v="1"/>
    <n v="139.80000000000001"/>
  </r>
  <r>
    <x v="84"/>
    <x v="0"/>
    <n v="4"/>
    <x v="0"/>
    <x v="5"/>
    <n v="170.76"/>
  </r>
  <r>
    <x v="104"/>
    <x v="3"/>
    <n v="500"/>
    <x v="3"/>
    <x v="1"/>
    <n v="7173.13"/>
  </r>
  <r>
    <x v="174"/>
    <x v="1"/>
    <n v="1"/>
    <x v="3"/>
    <x v="3"/>
    <n v="24.95"/>
  </r>
  <r>
    <x v="175"/>
    <x v="0"/>
    <n v="4"/>
    <x v="2"/>
    <x v="6"/>
    <n v="107.8"/>
  </r>
  <r>
    <x v="176"/>
    <x v="3"/>
    <n v="41"/>
    <x v="2"/>
    <x v="2"/>
    <n v="974.06"/>
  </r>
  <r>
    <x v="177"/>
    <x v="3"/>
    <n v="6"/>
    <x v="4"/>
    <x v="6"/>
    <n v="143.69999999999999"/>
  </r>
  <r>
    <x v="178"/>
    <x v="1"/>
    <n v="125"/>
    <x v="3"/>
    <x v="3"/>
    <n v="2358.13"/>
  </r>
  <r>
    <x v="179"/>
    <x v="0"/>
    <n v="325"/>
    <x v="4"/>
    <x v="3"/>
    <n v="4662.53"/>
  </r>
  <r>
    <x v="180"/>
    <x v="3"/>
    <n v="325"/>
    <x v="1"/>
    <x v="1"/>
    <n v="6531.28"/>
  </r>
  <r>
    <x v="181"/>
    <x v="4"/>
    <n v="28"/>
    <x v="4"/>
    <x v="5"/>
    <n v="593.80999999999995"/>
  </r>
  <r>
    <x v="182"/>
    <x v="2"/>
    <n v="22"/>
    <x v="1"/>
    <x v="6"/>
    <n v="746.9"/>
  </r>
  <r>
    <x v="183"/>
    <x v="4"/>
    <n v="18"/>
    <x v="2"/>
    <x v="6"/>
    <n v="485.1"/>
  </r>
  <r>
    <x v="138"/>
    <x v="3"/>
    <n v="28"/>
    <x v="0"/>
    <x v="0"/>
    <n v="1063.6199999999999"/>
  </r>
  <r>
    <x v="184"/>
    <x v="3"/>
    <n v="350"/>
    <x v="0"/>
    <x v="0"/>
    <n v="8792.61"/>
  </r>
  <r>
    <x v="185"/>
    <x v="3"/>
    <n v="500"/>
    <x v="1"/>
    <x v="6"/>
    <n v="10335.629999999999"/>
  </r>
  <r>
    <x v="186"/>
    <x v="3"/>
    <n v="13"/>
    <x v="0"/>
    <x v="6"/>
    <n v="554.97"/>
  </r>
  <r>
    <x v="187"/>
    <x v="0"/>
    <n v="43"/>
    <x v="4"/>
    <x v="0"/>
    <n v="875.37"/>
  </r>
  <r>
    <x v="49"/>
    <x v="4"/>
    <n v="1"/>
    <x v="3"/>
    <x v="5"/>
    <n v="26.95"/>
  </r>
  <r>
    <x v="188"/>
    <x v="3"/>
    <n v="75"/>
    <x v="1"/>
    <x v="2"/>
    <n v="1909.69"/>
  </r>
  <r>
    <x v="189"/>
    <x v="3"/>
    <n v="7"/>
    <x v="2"/>
    <x v="4"/>
    <n v="195.65"/>
  </r>
  <r>
    <x v="114"/>
    <x v="3"/>
    <n v="16"/>
    <x v="0"/>
    <x v="1"/>
    <n v="699.04"/>
  </r>
  <r>
    <x v="190"/>
    <x v="0"/>
    <n v="75"/>
    <x v="2"/>
    <x v="0"/>
    <n v="1628.44"/>
  </r>
  <r>
    <x v="191"/>
    <x v="1"/>
    <n v="50"/>
    <x v="4"/>
    <x v="1"/>
    <n v="898.13"/>
  </r>
  <r>
    <x v="78"/>
    <x v="3"/>
    <n v="150"/>
    <x v="3"/>
    <x v="0"/>
    <n v="2724.75"/>
  </r>
  <r>
    <x v="192"/>
    <x v="3"/>
    <n v="2"/>
    <x v="2"/>
    <x v="4"/>
    <n v="57.9"/>
  </r>
  <r>
    <x v="193"/>
    <x v="0"/>
    <n v="200"/>
    <x v="1"/>
    <x v="2"/>
    <n v="4893"/>
  </r>
  <r>
    <x v="194"/>
    <x v="1"/>
    <n v="8"/>
    <x v="2"/>
    <x v="3"/>
    <n v="223.6"/>
  </r>
  <r>
    <x v="195"/>
    <x v="3"/>
    <n v="6"/>
    <x v="2"/>
    <x v="6"/>
    <n v="167.7"/>
  </r>
  <r>
    <x v="183"/>
    <x v="1"/>
    <n v="35"/>
    <x v="4"/>
    <x v="4"/>
    <n v="742.26"/>
  </r>
  <r>
    <x v="196"/>
    <x v="2"/>
    <n v="4"/>
    <x v="2"/>
    <x v="0"/>
    <n v="111.8"/>
  </r>
  <r>
    <x v="197"/>
    <x v="1"/>
    <n v="18"/>
    <x v="4"/>
    <x v="3"/>
    <n v="431.1"/>
  </r>
  <r>
    <x v="198"/>
    <x v="0"/>
    <n v="2"/>
    <x v="3"/>
    <x v="4"/>
    <n v="53.9"/>
  </r>
  <r>
    <x v="199"/>
    <x v="1"/>
    <n v="250"/>
    <x v="2"/>
    <x v="4"/>
    <n v="4891.25"/>
  </r>
  <r>
    <x v="200"/>
    <x v="3"/>
    <n v="200"/>
    <x v="3"/>
    <x v="5"/>
    <n v="3773"/>
  </r>
  <r>
    <x v="201"/>
    <x v="0"/>
    <n v="475"/>
    <x v="2"/>
    <x v="5"/>
    <n v="7360.72"/>
  </r>
  <r>
    <x v="202"/>
    <x v="3"/>
    <n v="75"/>
    <x v="4"/>
    <x v="6"/>
    <n v="1403.44"/>
  </r>
  <r>
    <x v="203"/>
    <x v="2"/>
    <n v="20"/>
    <x v="0"/>
    <x v="0"/>
    <n v="873.8"/>
  </r>
  <r>
    <x v="204"/>
    <x v="1"/>
    <n v="200"/>
    <x v="4"/>
    <x v="3"/>
    <n v="3353"/>
  </r>
  <r>
    <x v="205"/>
    <x v="3"/>
    <n v="25"/>
    <x v="4"/>
    <x v="3"/>
    <n v="508.94"/>
  </r>
  <r>
    <x v="29"/>
    <x v="1"/>
    <n v="1"/>
    <x v="4"/>
    <x v="0"/>
    <n v="25.95"/>
  </r>
  <r>
    <x v="15"/>
    <x v="3"/>
    <n v="3"/>
    <x v="1"/>
    <x v="1"/>
    <n v="107.85"/>
  </r>
  <r>
    <x v="206"/>
    <x v="3"/>
    <n v="13"/>
    <x v="3"/>
    <x v="4"/>
    <n v="350.35"/>
  </r>
  <r>
    <x v="207"/>
    <x v="0"/>
    <n v="33"/>
    <x v="0"/>
    <x v="0"/>
    <n v="1197.45"/>
  </r>
  <r>
    <x v="208"/>
    <x v="3"/>
    <n v="400"/>
    <x v="4"/>
    <x v="3"/>
    <n v="5738.5"/>
  </r>
  <r>
    <x v="209"/>
    <x v="3"/>
    <n v="250"/>
    <x v="3"/>
    <x v="5"/>
    <n v="4541.25"/>
  </r>
  <r>
    <x v="210"/>
    <x v="4"/>
    <n v="9"/>
    <x v="4"/>
    <x v="1"/>
    <n v="215.55"/>
  </r>
  <r>
    <x v="211"/>
    <x v="1"/>
    <n v="175"/>
    <x v="3"/>
    <x v="1"/>
    <n v="3301.38"/>
  </r>
  <r>
    <x v="212"/>
    <x v="0"/>
    <n v="9"/>
    <x v="0"/>
    <x v="0"/>
    <n v="393.21"/>
  </r>
  <r>
    <x v="213"/>
    <x v="1"/>
    <n v="3"/>
    <x v="4"/>
    <x v="5"/>
    <n v="77.849999999999994"/>
  </r>
  <r>
    <x v="214"/>
    <x v="3"/>
    <n v="22"/>
    <x v="4"/>
    <x v="2"/>
    <n v="570.9"/>
  </r>
  <r>
    <x v="215"/>
    <x v="4"/>
    <n v="3"/>
    <x v="4"/>
    <x v="4"/>
    <n v="74.849999999999994"/>
  </r>
  <r>
    <x v="216"/>
    <x v="3"/>
    <n v="44"/>
    <x v="0"/>
    <x v="6"/>
    <n v="1671.41"/>
  </r>
  <r>
    <x v="217"/>
    <x v="2"/>
    <n v="175"/>
    <x v="4"/>
    <x v="5"/>
    <n v="3178.88"/>
  </r>
  <r>
    <x v="139"/>
    <x v="4"/>
    <n v="30"/>
    <x v="2"/>
    <x v="6"/>
    <n v="712.73"/>
  </r>
  <r>
    <x v="218"/>
    <x v="2"/>
    <n v="8"/>
    <x v="1"/>
    <x v="6"/>
    <n v="287.60000000000002"/>
  </r>
  <r>
    <x v="15"/>
    <x v="1"/>
    <n v="75"/>
    <x v="2"/>
    <x v="3"/>
    <n v="1572.19"/>
  </r>
  <r>
    <x v="219"/>
    <x v="1"/>
    <n v="375"/>
    <x v="3"/>
    <x v="2"/>
    <n v="5811.09"/>
  </r>
  <r>
    <x v="179"/>
    <x v="1"/>
    <n v="4"/>
    <x v="2"/>
    <x v="3"/>
    <n v="115.8"/>
  </r>
  <r>
    <x v="220"/>
    <x v="1"/>
    <n v="8"/>
    <x v="2"/>
    <x v="2"/>
    <n v="231.6"/>
  </r>
  <r>
    <x v="221"/>
    <x v="2"/>
    <n v="250"/>
    <x v="4"/>
    <x v="0"/>
    <n v="4191.25"/>
  </r>
  <r>
    <x v="222"/>
    <x v="0"/>
    <n v="325"/>
    <x v="2"/>
    <x v="1"/>
    <n v="5036.28"/>
  </r>
  <r>
    <x v="167"/>
    <x v="1"/>
    <n v="6"/>
    <x v="3"/>
    <x v="4"/>
    <n v="155.69999999999999"/>
  </r>
  <r>
    <x v="223"/>
    <x v="2"/>
    <n v="350"/>
    <x v="4"/>
    <x v="2"/>
    <n v="5021.1899999999996"/>
  </r>
  <r>
    <x v="224"/>
    <x v="2"/>
    <n v="6"/>
    <x v="4"/>
    <x v="2"/>
    <n v="149.69999999999999"/>
  </r>
  <r>
    <x v="225"/>
    <x v="0"/>
    <n v="125"/>
    <x v="4"/>
    <x v="3"/>
    <n v="2270.63"/>
  </r>
  <r>
    <x v="226"/>
    <x v="4"/>
    <n v="2"/>
    <x v="3"/>
    <x v="1"/>
    <n v="51.9"/>
  </r>
  <r>
    <x v="227"/>
    <x v="3"/>
    <n v="3"/>
    <x v="1"/>
    <x v="2"/>
    <n v="107.85"/>
  </r>
  <r>
    <x v="228"/>
    <x v="1"/>
    <n v="13"/>
    <x v="3"/>
    <x v="4"/>
    <n v="337.35"/>
  </r>
  <r>
    <x v="130"/>
    <x v="3"/>
    <n v="400"/>
    <x v="1"/>
    <x v="4"/>
    <n v="7808.5"/>
  </r>
  <r>
    <x v="229"/>
    <x v="3"/>
    <n v="30"/>
    <x v="0"/>
    <x v="0"/>
    <n v="1088.5999999999999"/>
  </r>
  <r>
    <x v="230"/>
    <x v="4"/>
    <n v="50"/>
    <x v="4"/>
    <x v="6"/>
    <n v="973.13"/>
  </r>
  <r>
    <x v="231"/>
    <x v="1"/>
    <n v="375"/>
    <x v="4"/>
    <x v="4"/>
    <n v="5595.47"/>
  </r>
  <r>
    <x v="232"/>
    <x v="3"/>
    <n v="7"/>
    <x v="4"/>
    <x v="5"/>
    <n v="181.65"/>
  </r>
  <r>
    <x v="233"/>
    <x v="0"/>
    <n v="30"/>
    <x v="0"/>
    <x v="5"/>
    <n v="1139.5999999999999"/>
  </r>
  <r>
    <x v="234"/>
    <x v="1"/>
    <n v="13"/>
    <x v="0"/>
    <x v="5"/>
    <n v="554.97"/>
  </r>
  <r>
    <x v="235"/>
    <x v="3"/>
    <n v="2"/>
    <x v="4"/>
    <x v="6"/>
    <n v="47.9"/>
  </r>
  <r>
    <x v="18"/>
    <x v="4"/>
    <n v="5"/>
    <x v="1"/>
    <x v="1"/>
    <n v="179.75"/>
  </r>
  <r>
    <x v="236"/>
    <x v="3"/>
    <n v="24"/>
    <x v="1"/>
    <x v="6"/>
    <n v="733.38"/>
  </r>
  <r>
    <x v="237"/>
    <x v="4"/>
    <n v="8"/>
    <x v="0"/>
    <x v="3"/>
    <n v="357.52"/>
  </r>
  <r>
    <x v="238"/>
    <x v="0"/>
    <n v="3"/>
    <x v="2"/>
    <x v="4"/>
    <n v="80.849999999999994"/>
  </r>
  <r>
    <x v="181"/>
    <x v="2"/>
    <n v="100"/>
    <x v="4"/>
    <x v="0"/>
    <n v="1816.5"/>
  </r>
  <r>
    <x v="239"/>
    <x v="1"/>
    <n v="38"/>
    <x v="3"/>
    <x v="1"/>
    <n v="838.19"/>
  </r>
  <r>
    <x v="240"/>
    <x v="3"/>
    <n v="450"/>
    <x v="3"/>
    <x v="6"/>
    <n v="6714.56"/>
  </r>
  <r>
    <x v="241"/>
    <x v="3"/>
    <n v="7"/>
    <x v="3"/>
    <x v="1"/>
    <n v="174.65"/>
  </r>
  <r>
    <x v="206"/>
    <x v="1"/>
    <n v="15"/>
    <x v="0"/>
    <x v="1"/>
    <n v="670.35"/>
  </r>
  <r>
    <x v="242"/>
    <x v="2"/>
    <n v="375"/>
    <x v="0"/>
    <x v="0"/>
    <n v="9420.66"/>
  </r>
  <r>
    <x v="243"/>
    <x v="0"/>
    <n v="1"/>
    <x v="4"/>
    <x v="2"/>
    <n v="25.95"/>
  </r>
  <r>
    <x v="145"/>
    <x v="0"/>
    <n v="11"/>
    <x v="0"/>
    <x v="2"/>
    <n v="469.59"/>
  </r>
  <r>
    <x v="244"/>
    <x v="4"/>
    <n v="21"/>
    <x v="2"/>
    <x v="6"/>
    <n v="607.95000000000005"/>
  </r>
  <r>
    <x v="245"/>
    <x v="1"/>
    <n v="575"/>
    <x v="4"/>
    <x v="0"/>
    <n v="8579.7199999999993"/>
  </r>
  <r>
    <x v="246"/>
    <x v="1"/>
    <n v="1"/>
    <x v="1"/>
    <x v="5"/>
    <n v="34.950000000000003"/>
  </r>
  <r>
    <x v="247"/>
    <x v="4"/>
    <n v="32"/>
    <x v="3"/>
    <x v="0"/>
    <n v="733.04"/>
  </r>
  <r>
    <x v="248"/>
    <x v="3"/>
    <n v="6"/>
    <x v="4"/>
    <x v="4"/>
    <n v="143.69999999999999"/>
  </r>
  <r>
    <x v="232"/>
    <x v="3"/>
    <n v="26"/>
    <x v="4"/>
    <x v="2"/>
    <n v="573.5"/>
  </r>
  <r>
    <x v="249"/>
    <x v="1"/>
    <n v="23"/>
    <x v="1"/>
    <x v="0"/>
    <n v="780.85"/>
  </r>
  <r>
    <x v="121"/>
    <x v="4"/>
    <n v="6"/>
    <x v="4"/>
    <x v="1"/>
    <n v="155.69999999999999"/>
  </r>
  <r>
    <x v="250"/>
    <x v="0"/>
    <n v="150"/>
    <x v="4"/>
    <x v="6"/>
    <n v="2619.75"/>
  </r>
  <r>
    <x v="251"/>
    <x v="1"/>
    <n v="150"/>
    <x v="3"/>
    <x v="2"/>
    <n v="2829.75"/>
  </r>
  <r>
    <x v="252"/>
    <x v="1"/>
    <n v="20"/>
    <x v="2"/>
    <x v="5"/>
    <n v="539"/>
  </r>
  <r>
    <x v="12"/>
    <x v="2"/>
    <n v="13"/>
    <x v="4"/>
    <x v="6"/>
    <n v="337.35"/>
  </r>
  <r>
    <x v="32"/>
    <x v="3"/>
    <n v="325"/>
    <x v="4"/>
    <x v="5"/>
    <n v="4662.53"/>
  </r>
  <r>
    <x v="92"/>
    <x v="4"/>
    <n v="4"/>
    <x v="2"/>
    <x v="3"/>
    <n v="111.8"/>
  </r>
  <r>
    <x v="51"/>
    <x v="3"/>
    <n v="25"/>
    <x v="2"/>
    <x v="0"/>
    <n v="593.94000000000005"/>
  </r>
  <r>
    <x v="253"/>
    <x v="0"/>
    <n v="2"/>
    <x v="3"/>
    <x v="3"/>
    <n v="49.9"/>
  </r>
  <r>
    <x v="93"/>
    <x v="1"/>
    <n v="43"/>
    <x v="3"/>
    <x v="5"/>
    <n v="985.02"/>
  </r>
  <r>
    <x v="191"/>
    <x v="0"/>
    <n v="350"/>
    <x v="0"/>
    <x v="4"/>
    <n v="8792.61"/>
  </r>
  <r>
    <x v="254"/>
    <x v="2"/>
    <n v="42"/>
    <x v="2"/>
    <x v="6"/>
    <n v="962.12"/>
  </r>
  <r>
    <x v="255"/>
    <x v="1"/>
    <n v="3"/>
    <x v="2"/>
    <x v="1"/>
    <n v="80.849999999999994"/>
  </r>
  <r>
    <x v="256"/>
    <x v="2"/>
    <n v="7"/>
    <x v="1"/>
    <x v="0"/>
    <n v="237.65"/>
  </r>
  <r>
    <x v="257"/>
    <x v="4"/>
    <n v="200"/>
    <x v="2"/>
    <x v="4"/>
    <n v="3913"/>
  </r>
  <r>
    <x v="160"/>
    <x v="4"/>
    <n v="9"/>
    <x v="3"/>
    <x v="5"/>
    <n v="242.55"/>
  </r>
  <r>
    <x v="16"/>
    <x v="1"/>
    <n v="125"/>
    <x v="0"/>
    <x v="2"/>
    <n v="3735.38"/>
  </r>
  <r>
    <x v="258"/>
    <x v="3"/>
    <n v="300"/>
    <x v="2"/>
    <x v="0"/>
    <n v="4993.88"/>
  </r>
  <r>
    <x v="259"/>
    <x v="1"/>
    <n v="35"/>
    <x v="4"/>
    <x v="5"/>
    <n v="772.01"/>
  </r>
  <r>
    <x v="116"/>
    <x v="1"/>
    <n v="3"/>
    <x v="0"/>
    <x v="0"/>
    <n v="134.07"/>
  </r>
  <r>
    <x v="260"/>
    <x v="2"/>
    <n v="125"/>
    <x v="2"/>
    <x v="4"/>
    <n v="2445.63"/>
  </r>
  <r>
    <x v="261"/>
    <x v="2"/>
    <n v="9"/>
    <x v="1"/>
    <x v="4"/>
    <n v="314.55"/>
  </r>
  <r>
    <x v="262"/>
    <x v="3"/>
    <n v="8"/>
    <x v="0"/>
    <x v="6"/>
    <n v="341.52"/>
  </r>
  <r>
    <x v="263"/>
    <x v="2"/>
    <n v="37"/>
    <x v="1"/>
    <x v="5"/>
    <n v="1130.6300000000001"/>
  </r>
  <r>
    <x v="264"/>
    <x v="3"/>
    <n v="17"/>
    <x v="0"/>
    <x v="0"/>
    <n v="759.73"/>
  </r>
  <r>
    <x v="265"/>
    <x v="0"/>
    <n v="75"/>
    <x v="1"/>
    <x v="6"/>
    <n v="1965.94"/>
  </r>
  <r>
    <x v="266"/>
    <x v="3"/>
    <n v="1"/>
    <x v="0"/>
    <x v="6"/>
    <n v="43.69"/>
  </r>
  <r>
    <x v="192"/>
    <x v="3"/>
    <n v="5"/>
    <x v="3"/>
    <x v="5"/>
    <n v="124.75"/>
  </r>
  <r>
    <x v="267"/>
    <x v="3"/>
    <n v="8"/>
    <x v="0"/>
    <x v="3"/>
    <n v="341.52"/>
  </r>
  <r>
    <x v="268"/>
    <x v="4"/>
    <n v="500"/>
    <x v="2"/>
    <x v="6"/>
    <n v="8035.63"/>
  </r>
  <r>
    <x v="269"/>
    <x v="1"/>
    <n v="49"/>
    <x v="1"/>
    <x v="1"/>
    <n v="1284.4100000000001"/>
  </r>
  <r>
    <x v="270"/>
    <x v="2"/>
    <n v="3"/>
    <x v="2"/>
    <x v="3"/>
    <n v="83.85"/>
  </r>
  <r>
    <x v="271"/>
    <x v="0"/>
    <n v="1"/>
    <x v="2"/>
    <x v="1"/>
    <n v="27.95"/>
  </r>
  <r>
    <x v="272"/>
    <x v="2"/>
    <n v="6"/>
    <x v="0"/>
    <x v="4"/>
    <n v="256.14"/>
  </r>
  <r>
    <x v="215"/>
    <x v="4"/>
    <n v="475"/>
    <x v="4"/>
    <x v="2"/>
    <n v="7087.59"/>
  </r>
  <r>
    <x v="273"/>
    <x v="2"/>
    <n v="600"/>
    <x v="3"/>
    <x v="0"/>
    <n v="8952.75"/>
  </r>
  <r>
    <x v="274"/>
    <x v="1"/>
    <n v="21"/>
    <x v="2"/>
    <x v="0"/>
    <n v="607.95000000000005"/>
  </r>
  <r>
    <x v="275"/>
    <x v="0"/>
    <n v="35"/>
    <x v="2"/>
    <x v="5"/>
    <n v="831.51"/>
  </r>
  <r>
    <x v="276"/>
    <x v="0"/>
    <n v="18"/>
    <x v="2"/>
    <x v="6"/>
    <n v="503.1"/>
  </r>
  <r>
    <x v="277"/>
    <x v="1"/>
    <n v="3"/>
    <x v="0"/>
    <x v="0"/>
    <n v="128.07"/>
  </r>
  <r>
    <x v="278"/>
    <x v="2"/>
    <n v="600"/>
    <x v="0"/>
    <x v="1"/>
    <n v="15073.05"/>
  </r>
  <r>
    <x v="279"/>
    <x v="2"/>
    <n v="475"/>
    <x v="2"/>
    <x v="1"/>
    <n v="7906.97"/>
  </r>
  <r>
    <x v="280"/>
    <x v="0"/>
    <n v="5"/>
    <x v="3"/>
    <x v="0"/>
    <n v="124.75"/>
  </r>
  <r>
    <x v="251"/>
    <x v="1"/>
    <n v="31"/>
    <x v="2"/>
    <x v="4"/>
    <n v="762.83"/>
  </r>
  <r>
    <x v="281"/>
    <x v="0"/>
    <n v="325"/>
    <x v="2"/>
    <x v="4"/>
    <n v="5410.03"/>
  </r>
  <r>
    <x v="15"/>
    <x v="2"/>
    <n v="125"/>
    <x v="4"/>
    <x v="4"/>
    <n v="2270.63"/>
  </r>
  <r>
    <x v="173"/>
    <x v="1"/>
    <n v="36"/>
    <x v="3"/>
    <x v="4"/>
    <n v="824.67"/>
  </r>
  <r>
    <x v="282"/>
    <x v="0"/>
    <n v="350"/>
    <x v="1"/>
    <x v="3"/>
    <n v="7234.94"/>
  </r>
  <r>
    <x v="283"/>
    <x v="3"/>
    <n v="9"/>
    <x v="0"/>
    <x v="4"/>
    <n v="384.21"/>
  </r>
  <r>
    <x v="146"/>
    <x v="1"/>
    <n v="20"/>
    <x v="1"/>
    <x v="1"/>
    <n v="699"/>
  </r>
  <r>
    <x v="284"/>
    <x v="0"/>
    <n v="2"/>
    <x v="1"/>
    <x v="0"/>
    <n v="71.900000000000006"/>
  </r>
  <r>
    <x v="285"/>
    <x v="3"/>
    <n v="9"/>
    <x v="3"/>
    <x v="2"/>
    <n v="242.55"/>
  </r>
  <r>
    <x v="286"/>
    <x v="1"/>
    <n v="24"/>
    <x v="1"/>
    <x v="5"/>
    <n v="733.38"/>
  </r>
  <r>
    <x v="109"/>
    <x v="1"/>
    <n v="250"/>
    <x v="0"/>
    <x v="0"/>
    <n v="7820.75"/>
  </r>
  <r>
    <x v="287"/>
    <x v="1"/>
    <n v="175"/>
    <x v="3"/>
    <x v="6"/>
    <n v="3178.88"/>
  </r>
  <r>
    <x v="288"/>
    <x v="1"/>
    <n v="125"/>
    <x v="0"/>
    <x v="3"/>
    <n v="3735.38"/>
  </r>
  <r>
    <x v="289"/>
    <x v="2"/>
    <n v="4"/>
    <x v="4"/>
    <x v="0"/>
    <n v="103.8"/>
  </r>
  <r>
    <x v="290"/>
    <x v="2"/>
    <n v="400"/>
    <x v="3"/>
    <x v="4"/>
    <n v="5738.5"/>
  </r>
  <r>
    <x v="291"/>
    <x v="3"/>
    <n v="500"/>
    <x v="2"/>
    <x v="6"/>
    <n v="8323.1299999999992"/>
  </r>
  <r>
    <x v="292"/>
    <x v="3"/>
    <n v="35"/>
    <x v="3"/>
    <x v="3"/>
    <n v="742.26"/>
  </r>
  <r>
    <x v="293"/>
    <x v="1"/>
    <n v="22"/>
    <x v="3"/>
    <x v="2"/>
    <n v="548.9"/>
  </r>
  <r>
    <x v="294"/>
    <x v="2"/>
    <n v="6"/>
    <x v="2"/>
    <x v="4"/>
    <n v="167.7"/>
  </r>
  <r>
    <x v="295"/>
    <x v="4"/>
    <n v="23"/>
    <x v="3"/>
    <x v="6"/>
    <n v="619.85"/>
  </r>
  <r>
    <x v="296"/>
    <x v="4"/>
    <n v="500"/>
    <x v="2"/>
    <x v="5"/>
    <n v="8323.1299999999992"/>
  </r>
  <r>
    <x v="98"/>
    <x v="2"/>
    <n v="75"/>
    <x v="2"/>
    <x v="5"/>
    <n v="1515.94"/>
  </r>
  <r>
    <x v="297"/>
    <x v="0"/>
    <n v="8"/>
    <x v="2"/>
    <x v="3"/>
    <n v="223.6"/>
  </r>
  <r>
    <x v="298"/>
    <x v="1"/>
    <n v="75"/>
    <x v="3"/>
    <x v="1"/>
    <n v="1459.69"/>
  </r>
  <r>
    <x v="299"/>
    <x v="2"/>
    <n v="225"/>
    <x v="0"/>
    <x v="3"/>
    <n v="7038.68"/>
  </r>
  <r>
    <x v="300"/>
    <x v="3"/>
    <n v="46"/>
    <x v="1"/>
    <x v="4"/>
    <n v="1327.45"/>
  </r>
  <r>
    <x v="301"/>
    <x v="1"/>
    <n v="3"/>
    <x v="1"/>
    <x v="2"/>
    <n v="107.85"/>
  </r>
  <r>
    <x v="185"/>
    <x v="0"/>
    <n v="30"/>
    <x v="0"/>
    <x v="6"/>
    <n v="1114.0999999999999"/>
  </r>
  <r>
    <x v="302"/>
    <x v="2"/>
    <n v="225"/>
    <x v="0"/>
    <x v="6"/>
    <n v="6723.68"/>
  </r>
  <r>
    <x v="303"/>
    <x v="3"/>
    <n v="46"/>
    <x v="3"/>
    <x v="2"/>
    <n v="1014.65"/>
  </r>
  <r>
    <x v="304"/>
    <x v="2"/>
    <n v="15"/>
    <x v="4"/>
    <x v="4"/>
    <n v="359.25"/>
  </r>
  <r>
    <x v="305"/>
    <x v="3"/>
    <n v="550"/>
    <x v="1"/>
    <x v="2"/>
    <n v="11369.19"/>
  </r>
  <r>
    <x v="306"/>
    <x v="0"/>
    <n v="575"/>
    <x v="4"/>
    <x v="0"/>
    <n v="8249.09"/>
  </r>
  <r>
    <x v="307"/>
    <x v="0"/>
    <n v="16"/>
    <x v="3"/>
    <x v="4"/>
    <n v="431.2"/>
  </r>
  <r>
    <x v="308"/>
    <x v="3"/>
    <n v="21"/>
    <x v="2"/>
    <x v="0"/>
    <n v="565.95000000000005"/>
  </r>
  <r>
    <x v="309"/>
    <x v="3"/>
    <n v="6"/>
    <x v="4"/>
    <x v="0"/>
    <n v="143.69999999999999"/>
  </r>
  <r>
    <x v="310"/>
    <x v="4"/>
    <n v="4"/>
    <x v="3"/>
    <x v="6"/>
    <n v="103.8"/>
  </r>
  <r>
    <x v="311"/>
    <x v="4"/>
    <n v="2"/>
    <x v="1"/>
    <x v="0"/>
    <n v="67.900000000000006"/>
  </r>
  <r>
    <x v="312"/>
    <x v="1"/>
    <n v="400"/>
    <x v="1"/>
    <x v="6"/>
    <n v="7808.5"/>
  </r>
  <r>
    <x v="3"/>
    <x v="3"/>
    <n v="13"/>
    <x v="0"/>
    <x v="5"/>
    <n v="567.97"/>
  </r>
  <r>
    <x v="313"/>
    <x v="0"/>
    <n v="7"/>
    <x v="2"/>
    <x v="2"/>
    <n v="195.65"/>
  </r>
  <r>
    <x v="314"/>
    <x v="0"/>
    <n v="500"/>
    <x v="0"/>
    <x v="2"/>
    <n v="12560.88"/>
  </r>
  <r>
    <x v="315"/>
    <x v="1"/>
    <n v="200"/>
    <x v="0"/>
    <x v="6"/>
    <n v="5976.6"/>
  </r>
  <r>
    <x v="34"/>
    <x v="3"/>
    <n v="325"/>
    <x v="1"/>
    <x v="2"/>
    <n v="6531.28"/>
  </r>
  <r>
    <x v="316"/>
    <x v="0"/>
    <n v="6"/>
    <x v="4"/>
    <x v="4"/>
    <n v="149.69999999999999"/>
  </r>
  <r>
    <x v="317"/>
    <x v="2"/>
    <n v="550"/>
    <x v="2"/>
    <x v="1"/>
    <n v="9155.44"/>
  </r>
  <r>
    <x v="318"/>
    <x v="1"/>
    <n v="475"/>
    <x v="0"/>
    <x v="0"/>
    <n v="11659.71"/>
  </r>
  <r>
    <x v="319"/>
    <x v="3"/>
    <n v="28"/>
    <x v="2"/>
    <x v="5"/>
    <n v="641.41"/>
  </r>
  <r>
    <x v="320"/>
    <x v="2"/>
    <n v="7"/>
    <x v="0"/>
    <x v="4"/>
    <n v="305.83"/>
  </r>
  <r>
    <x v="321"/>
    <x v="2"/>
    <n v="75"/>
    <x v="0"/>
    <x v="3"/>
    <n v="2457.56"/>
  </r>
  <r>
    <x v="322"/>
    <x v="3"/>
    <n v="42"/>
    <x v="2"/>
    <x v="2"/>
    <n v="962.12"/>
  </r>
  <r>
    <x v="323"/>
    <x v="3"/>
    <n v="41"/>
    <x v="3"/>
    <x v="3"/>
    <n v="939.21"/>
  </r>
  <r>
    <x v="324"/>
    <x v="4"/>
    <n v="31"/>
    <x v="3"/>
    <x v="4"/>
    <n v="683.78"/>
  </r>
  <r>
    <x v="325"/>
    <x v="0"/>
    <n v="475"/>
    <x v="1"/>
    <x v="5"/>
    <n v="9272.59"/>
  </r>
  <r>
    <x v="237"/>
    <x v="3"/>
    <n v="26"/>
    <x v="0"/>
    <x v="5"/>
    <n v="943.45"/>
  </r>
  <r>
    <x v="326"/>
    <x v="2"/>
    <n v="525"/>
    <x v="2"/>
    <x v="1"/>
    <n v="8739.2800000000007"/>
  </r>
  <r>
    <x v="327"/>
    <x v="3"/>
    <n v="400"/>
    <x v="3"/>
    <x v="2"/>
    <n v="5968.5"/>
  </r>
  <r>
    <x v="328"/>
    <x v="1"/>
    <n v="42"/>
    <x v="4"/>
    <x v="3"/>
    <n v="890.72"/>
  </r>
  <r>
    <x v="329"/>
    <x v="1"/>
    <n v="100"/>
    <x v="4"/>
    <x v="1"/>
    <n v="1746.5"/>
  </r>
  <r>
    <x v="330"/>
    <x v="3"/>
    <n v="9"/>
    <x v="4"/>
    <x v="3"/>
    <n v="215.55"/>
  </r>
  <r>
    <x v="331"/>
    <x v="1"/>
    <n v="11"/>
    <x v="2"/>
    <x v="1"/>
    <n v="307.45"/>
  </r>
  <r>
    <x v="332"/>
    <x v="1"/>
    <n v="3"/>
    <x v="1"/>
    <x v="3"/>
    <n v="101.85"/>
  </r>
  <r>
    <x v="333"/>
    <x v="0"/>
    <n v="425"/>
    <x v="2"/>
    <x v="2"/>
    <n v="6830.28"/>
  </r>
  <r>
    <x v="334"/>
    <x v="1"/>
    <n v="27"/>
    <x v="3"/>
    <x v="4"/>
    <n v="595.54999999999995"/>
  </r>
  <r>
    <x v="335"/>
    <x v="2"/>
    <n v="5"/>
    <x v="4"/>
    <x v="2"/>
    <n v="129.75"/>
  </r>
  <r>
    <x v="236"/>
    <x v="3"/>
    <n v="37"/>
    <x v="2"/>
    <x v="0"/>
    <n v="847.58"/>
  </r>
  <r>
    <x v="304"/>
    <x v="4"/>
    <n v="4"/>
    <x v="0"/>
    <x v="1"/>
    <n v="170.76"/>
  </r>
  <r>
    <x v="336"/>
    <x v="3"/>
    <n v="12"/>
    <x v="0"/>
    <x v="5"/>
    <n v="524.28"/>
  </r>
  <r>
    <x v="337"/>
    <x v="1"/>
    <n v="45"/>
    <x v="2"/>
    <x v="2"/>
    <n v="1069.0899999999999"/>
  </r>
  <r>
    <x v="338"/>
    <x v="4"/>
    <n v="42"/>
    <x v="0"/>
    <x v="6"/>
    <n v="1524.03"/>
  </r>
  <r>
    <x v="339"/>
    <x v="1"/>
    <n v="7"/>
    <x v="4"/>
    <x v="2"/>
    <n v="181.65"/>
  </r>
  <r>
    <x v="340"/>
    <x v="0"/>
    <n v="17"/>
    <x v="3"/>
    <x v="2"/>
    <n v="458.15"/>
  </r>
  <r>
    <x v="341"/>
    <x v="1"/>
    <n v="9"/>
    <x v="0"/>
    <x v="6"/>
    <n v="384.21"/>
  </r>
  <r>
    <x v="35"/>
    <x v="2"/>
    <n v="17"/>
    <x v="2"/>
    <x v="5"/>
    <n v="475.15"/>
  </r>
  <r>
    <x v="342"/>
    <x v="2"/>
    <n v="75"/>
    <x v="4"/>
    <x v="4"/>
    <n v="1347.19"/>
  </r>
  <r>
    <x v="343"/>
    <x v="3"/>
    <n v="475"/>
    <x v="4"/>
    <x v="1"/>
    <n v="6814.47"/>
  </r>
  <r>
    <x v="344"/>
    <x v="1"/>
    <n v="525"/>
    <x v="1"/>
    <x v="6"/>
    <n v="10550.53"/>
  </r>
  <r>
    <x v="345"/>
    <x v="3"/>
    <n v="550"/>
    <x v="0"/>
    <x v="5"/>
    <n v="13816.96"/>
  </r>
  <r>
    <x v="50"/>
    <x v="3"/>
    <n v="43"/>
    <x v="2"/>
    <x v="6"/>
    <n v="1058.1199999999999"/>
  </r>
  <r>
    <x v="315"/>
    <x v="3"/>
    <n v="600"/>
    <x v="2"/>
    <x v="6"/>
    <n v="9297.75"/>
  </r>
  <r>
    <x v="346"/>
    <x v="1"/>
    <n v="75"/>
    <x v="0"/>
    <x v="1"/>
    <n v="2513.81"/>
  </r>
  <r>
    <x v="347"/>
    <x v="3"/>
    <n v="7"/>
    <x v="3"/>
    <x v="4"/>
    <n v="174.65"/>
  </r>
  <r>
    <x v="348"/>
    <x v="3"/>
    <n v="35"/>
    <x v="0"/>
    <x v="0"/>
    <n v="1329.53"/>
  </r>
  <r>
    <x v="349"/>
    <x v="3"/>
    <n v="5"/>
    <x v="0"/>
    <x v="4"/>
    <n v="213.45"/>
  </r>
  <r>
    <x v="350"/>
    <x v="3"/>
    <n v="450"/>
    <x v="4"/>
    <x v="3"/>
    <n v="6455.81"/>
  </r>
  <r>
    <x v="8"/>
    <x v="0"/>
    <n v="21"/>
    <x v="1"/>
    <x v="2"/>
    <n v="712.95"/>
  </r>
  <r>
    <x v="82"/>
    <x v="2"/>
    <n v="34"/>
    <x v="2"/>
    <x v="0"/>
    <n v="778.86"/>
  </r>
  <r>
    <x v="351"/>
    <x v="3"/>
    <n v="550"/>
    <x v="0"/>
    <x v="2"/>
    <n v="13816.96"/>
  </r>
  <r>
    <x v="352"/>
    <x v="4"/>
    <n v="4"/>
    <x v="4"/>
    <x v="4"/>
    <n v="95.8"/>
  </r>
  <r>
    <x v="33"/>
    <x v="1"/>
    <n v="100"/>
    <x v="0"/>
    <x v="3"/>
    <n v="3058.3"/>
  </r>
  <r>
    <x v="353"/>
    <x v="3"/>
    <n v="1"/>
    <x v="1"/>
    <x v="3"/>
    <n v="35.950000000000003"/>
  </r>
  <r>
    <x v="354"/>
    <x v="2"/>
    <n v="550"/>
    <x v="4"/>
    <x v="4"/>
    <n v="8206.69"/>
  </r>
  <r>
    <x v="355"/>
    <x v="3"/>
    <n v="7"/>
    <x v="3"/>
    <x v="4"/>
    <n v="174.65"/>
  </r>
  <r>
    <x v="356"/>
    <x v="3"/>
    <n v="2"/>
    <x v="4"/>
    <x v="0"/>
    <n v="49.9"/>
  </r>
  <r>
    <x v="217"/>
    <x v="4"/>
    <n v="13"/>
    <x v="0"/>
    <x v="3"/>
    <n v="580.97"/>
  </r>
  <r>
    <x v="357"/>
    <x v="4"/>
    <n v="47"/>
    <x v="2"/>
    <x v="2"/>
    <n v="1156.55"/>
  </r>
  <r>
    <x v="358"/>
    <x v="4"/>
    <n v="525"/>
    <x v="3"/>
    <x v="3"/>
    <n v="7833.66"/>
  </r>
  <r>
    <x v="312"/>
    <x v="4"/>
    <n v="3"/>
    <x v="0"/>
    <x v="0"/>
    <n v="131.07"/>
  </r>
  <r>
    <x v="359"/>
    <x v="3"/>
    <n v="6"/>
    <x v="0"/>
    <x v="0"/>
    <n v="262.14"/>
  </r>
  <r>
    <x v="142"/>
    <x v="1"/>
    <n v="1"/>
    <x v="2"/>
    <x v="2"/>
    <n v="28.95"/>
  </r>
  <r>
    <x v="360"/>
    <x v="0"/>
    <n v="7"/>
    <x v="1"/>
    <x v="6"/>
    <n v="244.65"/>
  </r>
  <r>
    <x v="361"/>
    <x v="4"/>
    <n v="4"/>
    <x v="1"/>
    <x v="3"/>
    <n v="139.80000000000001"/>
  </r>
  <r>
    <x v="282"/>
    <x v="0"/>
    <n v="125"/>
    <x v="3"/>
    <x v="5"/>
    <n v="2183.13"/>
  </r>
  <r>
    <x v="276"/>
    <x v="1"/>
    <n v="475"/>
    <x v="2"/>
    <x v="6"/>
    <n v="7906.97"/>
  </r>
  <r>
    <x v="362"/>
    <x v="4"/>
    <n v="9"/>
    <x v="4"/>
    <x v="5"/>
    <n v="224.55"/>
  </r>
  <r>
    <x v="363"/>
    <x v="3"/>
    <n v="2"/>
    <x v="0"/>
    <x v="3"/>
    <n v="87.38"/>
  </r>
  <r>
    <x v="364"/>
    <x v="2"/>
    <n v="17"/>
    <x v="2"/>
    <x v="2"/>
    <n v="492.15"/>
  </r>
  <r>
    <x v="365"/>
    <x v="3"/>
    <n v="75"/>
    <x v="0"/>
    <x v="6"/>
    <n v="2457.56"/>
  </r>
  <r>
    <x v="366"/>
    <x v="3"/>
    <n v="475"/>
    <x v="3"/>
    <x v="4"/>
    <n v="7087.59"/>
  </r>
  <r>
    <x v="229"/>
    <x v="1"/>
    <n v="17"/>
    <x v="4"/>
    <x v="3"/>
    <n v="441.15"/>
  </r>
  <r>
    <x v="367"/>
    <x v="3"/>
    <n v="475"/>
    <x v="0"/>
    <x v="6"/>
    <n v="11932.83"/>
  </r>
  <r>
    <x v="228"/>
    <x v="1"/>
    <n v="14"/>
    <x v="2"/>
    <x v="2"/>
    <n v="377.3"/>
  </r>
  <r>
    <x v="368"/>
    <x v="3"/>
    <n v="75"/>
    <x v="3"/>
    <x v="2"/>
    <n v="1459.69"/>
  </r>
  <r>
    <x v="123"/>
    <x v="2"/>
    <n v="6"/>
    <x v="4"/>
    <x v="1"/>
    <n v="143.69999999999999"/>
  </r>
  <r>
    <x v="369"/>
    <x v="4"/>
    <n v="33"/>
    <x v="2"/>
    <x v="0"/>
    <n v="812.05"/>
  </r>
  <r>
    <x v="370"/>
    <x v="3"/>
    <n v="5"/>
    <x v="2"/>
    <x v="1"/>
    <n v="144.75"/>
  </r>
  <r>
    <x v="371"/>
    <x v="2"/>
    <n v="500"/>
    <x v="3"/>
    <x v="3"/>
    <n v="7460.63"/>
  </r>
  <r>
    <x v="372"/>
    <x v="1"/>
    <n v="13"/>
    <x v="3"/>
    <x v="6"/>
    <n v="350.35"/>
  </r>
  <r>
    <x v="242"/>
    <x v="0"/>
    <n v="350"/>
    <x v="3"/>
    <x v="2"/>
    <n v="5222.4399999999996"/>
  </r>
  <r>
    <x v="373"/>
    <x v="0"/>
    <n v="17"/>
    <x v="1"/>
    <x v="1"/>
    <n v="594.15"/>
  </r>
  <r>
    <x v="374"/>
    <x v="3"/>
    <n v="32"/>
    <x v="3"/>
    <x v="2"/>
    <n v="733.04"/>
  </r>
  <r>
    <x v="375"/>
    <x v="0"/>
    <n v="27"/>
    <x v="0"/>
    <x v="0"/>
    <n v="1002.69"/>
  </r>
  <r>
    <x v="376"/>
    <x v="0"/>
    <n v="9"/>
    <x v="1"/>
    <x v="1"/>
    <n v="314.55"/>
  </r>
  <r>
    <x v="377"/>
    <x v="1"/>
    <n v="39"/>
    <x v="2"/>
    <x v="6"/>
    <n v="893.39"/>
  </r>
  <r>
    <x v="57"/>
    <x v="0"/>
    <n v="500"/>
    <x v="4"/>
    <x v="0"/>
    <n v="7460.63"/>
  </r>
  <r>
    <x v="378"/>
    <x v="3"/>
    <n v="75"/>
    <x v="2"/>
    <x v="3"/>
    <n v="1628.44"/>
  </r>
  <r>
    <x v="103"/>
    <x v="1"/>
    <n v="31"/>
    <x v="0"/>
    <x v="3"/>
    <n v="1177.58"/>
  </r>
  <r>
    <x v="379"/>
    <x v="0"/>
    <n v="7"/>
    <x v="2"/>
    <x v="2"/>
    <n v="188.65"/>
  </r>
  <r>
    <x v="331"/>
    <x v="1"/>
    <n v="525"/>
    <x v="4"/>
    <x v="6"/>
    <n v="7833.66"/>
  </r>
  <r>
    <x v="380"/>
    <x v="1"/>
    <n v="400"/>
    <x v="2"/>
    <x v="4"/>
    <n v="6428.5"/>
  </r>
  <r>
    <x v="133"/>
    <x v="0"/>
    <n v="1"/>
    <x v="1"/>
    <x v="6"/>
    <n v="34.950000000000003"/>
  </r>
  <r>
    <x v="381"/>
    <x v="2"/>
    <n v="19"/>
    <x v="0"/>
    <x v="3"/>
    <n v="830.11"/>
  </r>
  <r>
    <x v="382"/>
    <x v="3"/>
    <n v="475"/>
    <x v="1"/>
    <x v="4"/>
    <n v="9272.59"/>
  </r>
  <r>
    <x v="383"/>
    <x v="2"/>
    <n v="7"/>
    <x v="3"/>
    <x v="0"/>
    <n v="174.65"/>
  </r>
  <r>
    <x v="384"/>
    <x v="3"/>
    <n v="100"/>
    <x v="3"/>
    <x v="2"/>
    <n v="1816.5"/>
  </r>
  <r>
    <x v="385"/>
    <x v="3"/>
    <n v="200"/>
    <x v="3"/>
    <x v="4"/>
    <n v="3633"/>
  </r>
  <r>
    <x v="386"/>
    <x v="1"/>
    <n v="25"/>
    <x v="4"/>
    <x v="3"/>
    <n v="508.94"/>
  </r>
  <r>
    <x v="387"/>
    <x v="3"/>
    <n v="22"/>
    <x v="3"/>
    <x v="1"/>
    <n v="592.9"/>
  </r>
  <r>
    <x v="388"/>
    <x v="2"/>
    <n v="1"/>
    <x v="3"/>
    <x v="3"/>
    <n v="26.95"/>
  </r>
  <r>
    <x v="389"/>
    <x v="0"/>
    <n v="9"/>
    <x v="0"/>
    <x v="6"/>
    <n v="384.21"/>
  </r>
  <r>
    <x v="390"/>
    <x v="1"/>
    <n v="49"/>
    <x v="3"/>
    <x v="3"/>
    <n v="916.91"/>
  </r>
  <r>
    <x v="389"/>
    <x v="2"/>
    <n v="34"/>
    <x v="0"/>
    <x v="4"/>
    <n v="1233.74"/>
  </r>
  <r>
    <x v="391"/>
    <x v="3"/>
    <n v="19"/>
    <x v="4"/>
    <x v="2"/>
    <n v="455.05"/>
  </r>
  <r>
    <x v="392"/>
    <x v="3"/>
    <n v="16"/>
    <x v="2"/>
    <x v="1"/>
    <n v="431.2"/>
  </r>
  <r>
    <x v="393"/>
    <x v="4"/>
    <n v="150"/>
    <x v="1"/>
    <x v="3"/>
    <n v="3774.75"/>
  </r>
  <r>
    <x v="394"/>
    <x v="1"/>
    <n v="300"/>
    <x v="1"/>
    <x v="0"/>
    <n v="6201.38"/>
  </r>
  <r>
    <x v="347"/>
    <x v="1"/>
    <n v="7"/>
    <x v="4"/>
    <x v="2"/>
    <n v="181.65"/>
  </r>
  <r>
    <x v="241"/>
    <x v="3"/>
    <n v="49"/>
    <x v="1"/>
    <x v="2"/>
    <n v="1284.4100000000001"/>
  </r>
  <r>
    <x v="41"/>
    <x v="0"/>
    <n v="9"/>
    <x v="3"/>
    <x v="3"/>
    <n v="233.55"/>
  </r>
  <r>
    <x v="395"/>
    <x v="4"/>
    <n v="48"/>
    <x v="3"/>
    <x v="2"/>
    <n v="934.2"/>
  </r>
  <r>
    <x v="396"/>
    <x v="1"/>
    <n v="575"/>
    <x v="1"/>
    <x v="4"/>
    <n v="11555.34"/>
  </r>
  <r>
    <x v="62"/>
    <x v="4"/>
    <n v="425"/>
    <x v="2"/>
    <x v="6"/>
    <n v="7074.66"/>
  </r>
  <r>
    <x v="397"/>
    <x v="3"/>
    <n v="27"/>
    <x v="2"/>
    <x v="1"/>
    <n v="641.45000000000005"/>
  </r>
  <r>
    <x v="398"/>
    <x v="3"/>
    <n v="250"/>
    <x v="4"/>
    <x v="5"/>
    <n v="4541.25"/>
  </r>
  <r>
    <x v="399"/>
    <x v="0"/>
    <n v="100"/>
    <x v="0"/>
    <x v="6"/>
    <n v="3058.3"/>
  </r>
  <r>
    <x v="400"/>
    <x v="3"/>
    <n v="475"/>
    <x v="0"/>
    <x v="4"/>
    <n v="11659.71"/>
  </r>
  <r>
    <x v="334"/>
    <x v="0"/>
    <n v="425"/>
    <x v="2"/>
    <x v="3"/>
    <n v="7074.66"/>
  </r>
  <r>
    <x v="117"/>
    <x v="4"/>
    <n v="5"/>
    <x v="3"/>
    <x v="1"/>
    <n v="124.75"/>
  </r>
  <r>
    <x v="254"/>
    <x v="0"/>
    <n v="27"/>
    <x v="4"/>
    <x v="4"/>
    <n v="595.54999999999995"/>
  </r>
  <r>
    <x v="268"/>
    <x v="3"/>
    <n v="575"/>
    <x v="1"/>
    <x v="0"/>
    <n v="11555.34"/>
  </r>
  <r>
    <x v="401"/>
    <x v="0"/>
    <n v="6"/>
    <x v="3"/>
    <x v="2"/>
    <n v="155.69999999999999"/>
  </r>
  <r>
    <x v="402"/>
    <x v="0"/>
    <n v="8"/>
    <x v="2"/>
    <x v="2"/>
    <n v="223.6"/>
  </r>
  <r>
    <x v="403"/>
    <x v="0"/>
    <n v="525"/>
    <x v="3"/>
    <x v="0"/>
    <n v="7531.78"/>
  </r>
  <r>
    <x v="404"/>
    <x v="0"/>
    <n v="7"/>
    <x v="1"/>
    <x v="5"/>
    <n v="251.65"/>
  </r>
  <r>
    <x v="355"/>
    <x v="2"/>
    <n v="10"/>
    <x v="1"/>
    <x v="4"/>
    <n v="359.5"/>
  </r>
  <r>
    <x v="405"/>
    <x v="0"/>
    <n v="11"/>
    <x v="4"/>
    <x v="3"/>
    <n v="263.45"/>
  </r>
  <r>
    <x v="237"/>
    <x v="0"/>
    <n v="550"/>
    <x v="0"/>
    <x v="2"/>
    <n v="14133.21"/>
  </r>
  <r>
    <x v="406"/>
    <x v="4"/>
    <n v="125"/>
    <x v="0"/>
    <x v="4"/>
    <n v="3822.88"/>
  </r>
  <r>
    <x v="407"/>
    <x v="3"/>
    <n v="150"/>
    <x v="0"/>
    <x v="6"/>
    <n v="4692.45"/>
  </r>
  <r>
    <x v="281"/>
    <x v="3"/>
    <n v="49"/>
    <x v="3"/>
    <x v="2"/>
    <n v="953.66"/>
  </r>
  <r>
    <x v="408"/>
    <x v="3"/>
    <n v="19"/>
    <x v="0"/>
    <x v="6"/>
    <n v="830.11"/>
  </r>
  <r>
    <x v="359"/>
    <x v="1"/>
    <n v="350"/>
    <x v="4"/>
    <x v="6"/>
    <n v="4819.9399999999996"/>
  </r>
  <r>
    <x v="409"/>
    <x v="2"/>
    <n v="42"/>
    <x v="1"/>
    <x v="1"/>
    <n v="1283.42"/>
  </r>
  <r>
    <x v="410"/>
    <x v="3"/>
    <n v="6"/>
    <x v="1"/>
    <x v="1"/>
    <n v="215.7"/>
  </r>
  <r>
    <x v="138"/>
    <x v="3"/>
    <n v="350"/>
    <x v="3"/>
    <x v="3"/>
    <n v="5423.69"/>
  </r>
  <r>
    <x v="306"/>
    <x v="4"/>
    <n v="30"/>
    <x v="0"/>
    <x v="6"/>
    <n v="1114.0999999999999"/>
  </r>
  <r>
    <x v="390"/>
    <x v="1"/>
    <n v="31"/>
    <x v="4"/>
    <x v="0"/>
    <n v="683.78"/>
  </r>
  <r>
    <x v="411"/>
    <x v="0"/>
    <n v="9"/>
    <x v="0"/>
    <x v="2"/>
    <n v="384.21"/>
  </r>
  <r>
    <x v="208"/>
    <x v="3"/>
    <n v="100"/>
    <x v="4"/>
    <x v="0"/>
    <n v="1816.5"/>
  </r>
  <r>
    <x v="412"/>
    <x v="1"/>
    <n v="1"/>
    <x v="2"/>
    <x v="2"/>
    <n v="26.95"/>
  </r>
  <r>
    <x v="365"/>
    <x v="1"/>
    <n v="10"/>
    <x v="0"/>
    <x v="1"/>
    <n v="446.9"/>
  </r>
  <r>
    <x v="413"/>
    <x v="1"/>
    <n v="475"/>
    <x v="1"/>
    <x v="5"/>
    <n v="9272.59"/>
  </r>
  <r>
    <x v="349"/>
    <x v="1"/>
    <n v="21"/>
    <x v="0"/>
    <x v="0"/>
    <n v="938.49"/>
  </r>
  <r>
    <x v="414"/>
    <x v="3"/>
    <n v="5"/>
    <x v="1"/>
    <x v="4"/>
    <n v="174.75"/>
  </r>
  <r>
    <x v="415"/>
    <x v="0"/>
    <n v="1"/>
    <x v="4"/>
    <x v="5"/>
    <n v="23.95"/>
  </r>
  <r>
    <x v="416"/>
    <x v="3"/>
    <n v="1"/>
    <x v="2"/>
    <x v="3"/>
    <n v="27.95"/>
  </r>
  <r>
    <x v="417"/>
    <x v="0"/>
    <n v="37"/>
    <x v="1"/>
    <x v="3"/>
    <n v="1067.73"/>
  </r>
  <r>
    <x v="320"/>
    <x v="4"/>
    <n v="5"/>
    <x v="0"/>
    <x v="5"/>
    <n v="213.45"/>
  </r>
  <r>
    <x v="391"/>
    <x v="1"/>
    <n v="225"/>
    <x v="3"/>
    <x v="5"/>
    <n v="4087.13"/>
  </r>
  <r>
    <x v="418"/>
    <x v="2"/>
    <n v="20"/>
    <x v="0"/>
    <x v="2"/>
    <n v="873.8"/>
  </r>
  <r>
    <x v="419"/>
    <x v="3"/>
    <n v="30"/>
    <x v="3"/>
    <x v="5"/>
    <n v="636.23"/>
  </r>
  <r>
    <x v="290"/>
    <x v="3"/>
    <n v="11"/>
    <x v="0"/>
    <x v="2"/>
    <n v="491.59"/>
  </r>
  <r>
    <x v="5"/>
    <x v="0"/>
    <n v="400"/>
    <x v="0"/>
    <x v="4"/>
    <n v="9818.7000000000007"/>
  </r>
  <r>
    <x v="420"/>
    <x v="2"/>
    <n v="29"/>
    <x v="3"/>
    <x v="0"/>
    <n v="664.32"/>
  </r>
  <r>
    <x v="421"/>
    <x v="1"/>
    <n v="500"/>
    <x v="3"/>
    <x v="0"/>
    <n v="7460.63"/>
  </r>
  <r>
    <x v="422"/>
    <x v="4"/>
    <n v="44"/>
    <x v="1"/>
    <x v="2"/>
    <n v="1269.73"/>
  </r>
  <r>
    <x v="92"/>
    <x v="1"/>
    <n v="25"/>
    <x v="1"/>
    <x v="1"/>
    <n v="763.94"/>
  </r>
  <r>
    <x v="423"/>
    <x v="0"/>
    <n v="450"/>
    <x v="1"/>
    <x v="3"/>
    <n v="8784.56"/>
  </r>
  <r>
    <x v="231"/>
    <x v="3"/>
    <n v="100"/>
    <x v="0"/>
    <x v="3"/>
    <n v="3058.3"/>
  </r>
  <r>
    <x v="424"/>
    <x v="2"/>
    <n v="40"/>
    <x v="3"/>
    <x v="6"/>
    <n v="848.3"/>
  </r>
  <r>
    <x v="425"/>
    <x v="1"/>
    <n v="11"/>
    <x v="0"/>
    <x v="6"/>
    <n v="491.59"/>
  </r>
  <r>
    <x v="177"/>
    <x v="3"/>
    <n v="13"/>
    <x v="3"/>
    <x v="5"/>
    <n v="337.35"/>
  </r>
  <r>
    <x v="181"/>
    <x v="0"/>
    <n v="11"/>
    <x v="3"/>
    <x v="2"/>
    <n v="285.45"/>
  </r>
  <r>
    <x v="426"/>
    <x v="1"/>
    <n v="9"/>
    <x v="2"/>
    <x v="1"/>
    <n v="260.55"/>
  </r>
  <r>
    <x v="102"/>
    <x v="4"/>
    <n v="5"/>
    <x v="3"/>
    <x v="4"/>
    <n v="124.75"/>
  </r>
  <r>
    <x v="427"/>
    <x v="1"/>
    <n v="400"/>
    <x v="0"/>
    <x v="1"/>
    <n v="10048.700000000001"/>
  </r>
  <r>
    <x v="428"/>
    <x v="3"/>
    <n v="43"/>
    <x v="2"/>
    <x v="4"/>
    <n v="1021.57"/>
  </r>
  <r>
    <x v="429"/>
    <x v="1"/>
    <n v="550"/>
    <x v="2"/>
    <x v="2"/>
    <n v="8839.19"/>
  </r>
  <r>
    <x v="430"/>
    <x v="3"/>
    <n v="300"/>
    <x v="2"/>
    <x v="2"/>
    <n v="4648.88"/>
  </r>
  <r>
    <x v="431"/>
    <x v="2"/>
    <n v="44"/>
    <x v="0"/>
    <x v="1"/>
    <n v="1671.41"/>
  </r>
  <r>
    <x v="432"/>
    <x v="3"/>
    <n v="525"/>
    <x v="2"/>
    <x v="1"/>
    <n v="8739.2800000000007"/>
  </r>
  <r>
    <x v="120"/>
    <x v="3"/>
    <n v="575"/>
    <x v="4"/>
    <x v="2"/>
    <n v="8579.7199999999993"/>
  </r>
  <r>
    <x v="433"/>
    <x v="3"/>
    <n v="13"/>
    <x v="0"/>
    <x v="3"/>
    <n v="567.97"/>
  </r>
  <r>
    <x v="434"/>
    <x v="3"/>
    <n v="1"/>
    <x v="1"/>
    <x v="3"/>
    <n v="35.950000000000003"/>
  </r>
  <r>
    <x v="435"/>
    <x v="3"/>
    <n v="35"/>
    <x v="2"/>
    <x v="4"/>
    <n v="801.76"/>
  </r>
  <r>
    <x v="436"/>
    <x v="1"/>
    <n v="36"/>
    <x v="0"/>
    <x v="6"/>
    <n v="1336.91"/>
  </r>
  <r>
    <x v="437"/>
    <x v="0"/>
    <n v="48"/>
    <x v="2"/>
    <x v="0"/>
    <n v="970.2"/>
  </r>
  <r>
    <x v="398"/>
    <x v="0"/>
    <n v="27"/>
    <x v="1"/>
    <x v="2"/>
    <n v="825.05"/>
  </r>
  <r>
    <x v="438"/>
    <x v="1"/>
    <n v="375"/>
    <x v="1"/>
    <x v="0"/>
    <n v="7536.09"/>
  </r>
  <r>
    <x v="29"/>
    <x v="2"/>
    <n v="10"/>
    <x v="3"/>
    <x v="1"/>
    <n v="249.5"/>
  </r>
  <r>
    <x v="363"/>
    <x v="2"/>
    <n v="22"/>
    <x v="1"/>
    <x v="6"/>
    <n v="790.9"/>
  </r>
  <r>
    <x v="206"/>
    <x v="0"/>
    <n v="1"/>
    <x v="3"/>
    <x v="4"/>
    <n v="25.95"/>
  </r>
  <r>
    <x v="439"/>
    <x v="3"/>
    <n v="425"/>
    <x v="0"/>
    <x v="1"/>
    <n v="10432.370000000001"/>
  </r>
  <r>
    <x v="294"/>
    <x v="0"/>
    <n v="33"/>
    <x v="3"/>
    <x v="2"/>
    <n v="699.85"/>
  </r>
  <r>
    <x v="440"/>
    <x v="3"/>
    <n v="23"/>
    <x v="4"/>
    <x v="4"/>
    <n v="550.85"/>
  </r>
  <r>
    <x v="277"/>
    <x v="0"/>
    <n v="8"/>
    <x v="2"/>
    <x v="3"/>
    <n v="215.6"/>
  </r>
  <r>
    <x v="441"/>
    <x v="3"/>
    <n v="9"/>
    <x v="4"/>
    <x v="4"/>
    <n v="215.55"/>
  </r>
  <r>
    <x v="442"/>
    <x v="2"/>
    <n v="500"/>
    <x v="3"/>
    <x v="1"/>
    <n v="7460.63"/>
  </r>
  <r>
    <x v="443"/>
    <x v="2"/>
    <n v="75"/>
    <x v="0"/>
    <x v="6"/>
    <n v="2513.81"/>
  </r>
  <r>
    <x v="301"/>
    <x v="2"/>
    <n v="22"/>
    <x v="4"/>
    <x v="5"/>
    <n v="548.9"/>
  </r>
  <r>
    <x v="444"/>
    <x v="3"/>
    <n v="6"/>
    <x v="0"/>
    <x v="2"/>
    <n v="262.14"/>
  </r>
  <r>
    <x v="285"/>
    <x v="2"/>
    <n v="15"/>
    <x v="1"/>
    <x v="6"/>
    <n v="524.25"/>
  </r>
  <r>
    <x v="22"/>
    <x v="1"/>
    <n v="31"/>
    <x v="2"/>
    <x v="3"/>
    <n v="736.48"/>
  </r>
  <r>
    <x v="445"/>
    <x v="1"/>
    <n v="39"/>
    <x v="2"/>
    <x v="6"/>
    <n v="959.69"/>
  </r>
  <r>
    <x v="59"/>
    <x v="1"/>
    <n v="29"/>
    <x v="3"/>
    <x v="4"/>
    <n v="615.02"/>
  </r>
  <r>
    <x v="421"/>
    <x v="3"/>
    <n v="38"/>
    <x v="2"/>
    <x v="1"/>
    <n v="902.79"/>
  </r>
  <r>
    <x v="446"/>
    <x v="4"/>
    <n v="2"/>
    <x v="0"/>
    <x v="6"/>
    <n v="85.38"/>
  </r>
  <r>
    <x v="447"/>
    <x v="1"/>
    <n v="525"/>
    <x v="0"/>
    <x v="0"/>
    <n v="13490.79"/>
  </r>
  <r>
    <x v="448"/>
    <x v="1"/>
    <n v="1"/>
    <x v="3"/>
    <x v="3"/>
    <n v="26.95"/>
  </r>
  <r>
    <x v="449"/>
    <x v="0"/>
    <n v="23"/>
    <x v="4"/>
    <x v="5"/>
    <n v="573.85"/>
  </r>
  <r>
    <x v="450"/>
    <x v="1"/>
    <n v="200"/>
    <x v="2"/>
    <x v="2"/>
    <n v="3773"/>
  </r>
  <r>
    <x v="451"/>
    <x v="3"/>
    <n v="1"/>
    <x v="2"/>
    <x v="5"/>
    <n v="27.95"/>
  </r>
  <r>
    <x v="321"/>
    <x v="4"/>
    <n v="7"/>
    <x v="2"/>
    <x v="5"/>
    <n v="202.65"/>
  </r>
  <r>
    <x v="77"/>
    <x v="3"/>
    <n v="2"/>
    <x v="2"/>
    <x v="2"/>
    <n v="55.9"/>
  </r>
  <r>
    <x v="230"/>
    <x v="1"/>
    <n v="7"/>
    <x v="2"/>
    <x v="4"/>
    <n v="195.65"/>
  </r>
  <r>
    <x v="371"/>
    <x v="2"/>
    <n v="20"/>
    <x v="3"/>
    <x v="6"/>
    <n v="539"/>
  </r>
  <r>
    <x v="452"/>
    <x v="2"/>
    <n v="350"/>
    <x v="1"/>
    <x v="3"/>
    <n v="7234.94"/>
  </r>
  <r>
    <x v="68"/>
    <x v="3"/>
    <n v="450"/>
    <x v="0"/>
    <x v="2"/>
    <n v="11563.54"/>
  </r>
  <r>
    <x v="425"/>
    <x v="3"/>
    <n v="4"/>
    <x v="1"/>
    <x v="6"/>
    <n v="135.80000000000001"/>
  </r>
  <r>
    <x v="453"/>
    <x v="1"/>
    <n v="325"/>
    <x v="0"/>
    <x v="3"/>
    <n v="8164.57"/>
  </r>
  <r>
    <x v="454"/>
    <x v="1"/>
    <n v="28"/>
    <x v="4"/>
    <x v="0"/>
    <n v="593.80999999999995"/>
  </r>
  <r>
    <x v="40"/>
    <x v="1"/>
    <n v="550"/>
    <x v="0"/>
    <x v="4"/>
    <n v="13816.96"/>
  </r>
  <r>
    <x v="203"/>
    <x v="4"/>
    <n v="37"/>
    <x v="2"/>
    <x v="4"/>
    <n v="847.58"/>
  </r>
  <r>
    <x v="455"/>
    <x v="1"/>
    <n v="39"/>
    <x v="3"/>
    <x v="4"/>
    <n v="860.24"/>
  </r>
  <r>
    <x v="456"/>
    <x v="3"/>
    <n v="450"/>
    <x v="3"/>
    <x v="2"/>
    <n v="6714.56"/>
  </r>
  <r>
    <x v="457"/>
    <x v="2"/>
    <n v="3"/>
    <x v="0"/>
    <x v="0"/>
    <n v="134.07"/>
  </r>
  <r>
    <x v="337"/>
    <x v="3"/>
    <n v="75"/>
    <x v="2"/>
    <x v="5"/>
    <n v="1572.19"/>
  </r>
  <r>
    <x v="458"/>
    <x v="3"/>
    <n v="6"/>
    <x v="1"/>
    <x v="4"/>
    <n v="203.7"/>
  </r>
  <r>
    <x v="29"/>
    <x v="1"/>
    <n v="26"/>
    <x v="2"/>
    <x v="1"/>
    <n v="639.79999999999995"/>
  </r>
  <r>
    <x v="69"/>
    <x v="1"/>
    <n v="425"/>
    <x v="1"/>
    <x v="1"/>
    <n v="8540.91"/>
  </r>
  <r>
    <x v="398"/>
    <x v="3"/>
    <n v="5"/>
    <x v="3"/>
    <x v="5"/>
    <n v="129.75"/>
  </r>
  <r>
    <x v="254"/>
    <x v="4"/>
    <n v="7"/>
    <x v="0"/>
    <x v="1"/>
    <n v="305.83"/>
  </r>
  <r>
    <x v="459"/>
    <x v="0"/>
    <n v="6"/>
    <x v="1"/>
    <x v="6"/>
    <n v="215.7"/>
  </r>
  <r>
    <x v="460"/>
    <x v="2"/>
    <n v="2"/>
    <x v="1"/>
    <x v="5"/>
    <n v="71.900000000000006"/>
  </r>
  <r>
    <x v="306"/>
    <x v="3"/>
    <n v="16"/>
    <x v="0"/>
    <x v="6"/>
    <n v="699.04"/>
  </r>
  <r>
    <x v="461"/>
    <x v="0"/>
    <n v="40"/>
    <x v="0"/>
    <x v="6"/>
    <n v="1519.46"/>
  </r>
  <r>
    <x v="188"/>
    <x v="0"/>
    <n v="11"/>
    <x v="2"/>
    <x v="3"/>
    <n v="296.45"/>
  </r>
  <r>
    <x v="462"/>
    <x v="3"/>
    <n v="8"/>
    <x v="1"/>
    <x v="5"/>
    <n v="279.60000000000002"/>
  </r>
  <r>
    <x v="156"/>
    <x v="1"/>
    <n v="8"/>
    <x v="3"/>
    <x v="5"/>
    <n v="199.6"/>
  </r>
  <r>
    <x v="463"/>
    <x v="3"/>
    <n v="17"/>
    <x v="3"/>
    <x v="1"/>
    <n v="441.15"/>
  </r>
  <r>
    <x v="60"/>
    <x v="0"/>
    <n v="3"/>
    <x v="0"/>
    <x v="4"/>
    <n v="134.07"/>
  </r>
  <r>
    <x v="464"/>
    <x v="1"/>
    <n v="8"/>
    <x v="0"/>
    <x v="5"/>
    <n v="341.52"/>
  </r>
  <r>
    <x v="465"/>
    <x v="0"/>
    <n v="7"/>
    <x v="1"/>
    <x v="4"/>
    <n v="237.65"/>
  </r>
  <r>
    <x v="466"/>
    <x v="0"/>
    <n v="7"/>
    <x v="1"/>
    <x v="0"/>
    <n v="244.65"/>
  </r>
  <r>
    <x v="279"/>
    <x v="3"/>
    <n v="9"/>
    <x v="0"/>
    <x v="0"/>
    <n v="402.21"/>
  </r>
  <r>
    <x v="467"/>
    <x v="3"/>
    <n v="450"/>
    <x v="1"/>
    <x v="2"/>
    <n v="9043.31"/>
  </r>
  <r>
    <x v="282"/>
    <x v="0"/>
    <n v="325"/>
    <x v="4"/>
    <x v="1"/>
    <n v="4849.41"/>
  </r>
  <r>
    <x v="331"/>
    <x v="3"/>
    <n v="27"/>
    <x v="2"/>
    <x v="4"/>
    <n v="664.4"/>
  </r>
  <r>
    <x v="232"/>
    <x v="2"/>
    <n v="17"/>
    <x v="1"/>
    <x v="4"/>
    <n v="611.15"/>
  </r>
  <r>
    <x v="247"/>
    <x v="1"/>
    <n v="9"/>
    <x v="0"/>
    <x v="4"/>
    <n v="393.21"/>
  </r>
  <r>
    <x v="423"/>
    <x v="1"/>
    <n v="75"/>
    <x v="4"/>
    <x v="2"/>
    <n v="1459.69"/>
  </r>
  <r>
    <x v="468"/>
    <x v="1"/>
    <n v="9"/>
    <x v="1"/>
    <x v="2"/>
    <n v="314.55"/>
  </r>
  <r>
    <x v="455"/>
    <x v="3"/>
    <n v="42"/>
    <x v="2"/>
    <x v="6"/>
    <n v="997.82"/>
  </r>
  <r>
    <x v="469"/>
    <x v="4"/>
    <n v="7"/>
    <x v="1"/>
    <x v="1"/>
    <n v="244.65"/>
  </r>
  <r>
    <x v="470"/>
    <x v="3"/>
    <n v="400"/>
    <x v="0"/>
    <x v="4"/>
    <n v="9818.7000000000007"/>
  </r>
  <r>
    <x v="217"/>
    <x v="1"/>
    <n v="3"/>
    <x v="0"/>
    <x v="1"/>
    <n v="128.07"/>
  </r>
  <r>
    <x v="134"/>
    <x v="3"/>
    <n v="23"/>
    <x v="1"/>
    <x v="0"/>
    <n v="826.85"/>
  </r>
  <r>
    <x v="109"/>
    <x v="1"/>
    <n v="6"/>
    <x v="1"/>
    <x v="2"/>
    <n v="215.7"/>
  </r>
  <r>
    <x v="471"/>
    <x v="4"/>
    <n v="44"/>
    <x v="3"/>
    <x v="3"/>
    <n v="970.53"/>
  </r>
  <r>
    <x v="135"/>
    <x v="1"/>
    <n v="43"/>
    <x v="3"/>
    <x v="1"/>
    <n v="985.02"/>
  </r>
  <r>
    <x v="472"/>
    <x v="0"/>
    <n v="23"/>
    <x v="4"/>
    <x v="5"/>
    <n v="596.85"/>
  </r>
  <r>
    <x v="96"/>
    <x v="3"/>
    <n v="13"/>
    <x v="4"/>
    <x v="2"/>
    <n v="337.35"/>
  </r>
  <r>
    <x v="473"/>
    <x v="3"/>
    <n v="350"/>
    <x v="1"/>
    <x v="4"/>
    <n v="7033.69"/>
  </r>
  <r>
    <x v="474"/>
    <x v="0"/>
    <n v="29"/>
    <x v="4"/>
    <x v="1"/>
    <n v="615.02"/>
  </r>
  <r>
    <x v="129"/>
    <x v="2"/>
    <n v="1"/>
    <x v="3"/>
    <x v="3"/>
    <n v="25.95"/>
  </r>
  <r>
    <x v="351"/>
    <x v="1"/>
    <n v="10"/>
    <x v="1"/>
    <x v="2"/>
    <n v="349.5"/>
  </r>
  <r>
    <x v="475"/>
    <x v="2"/>
    <n v="6"/>
    <x v="1"/>
    <x v="6"/>
    <n v="215.7"/>
  </r>
  <r>
    <x v="476"/>
    <x v="1"/>
    <n v="8"/>
    <x v="0"/>
    <x v="5"/>
    <n v="349.52"/>
  </r>
  <r>
    <x v="477"/>
    <x v="1"/>
    <n v="3"/>
    <x v="0"/>
    <x v="0"/>
    <n v="128.07"/>
  </r>
  <r>
    <x v="478"/>
    <x v="1"/>
    <n v="8"/>
    <x v="2"/>
    <x v="6"/>
    <n v="215.6"/>
  </r>
  <r>
    <x v="149"/>
    <x v="0"/>
    <n v="225"/>
    <x v="0"/>
    <x v="4"/>
    <n v="6723.68"/>
  </r>
  <r>
    <x v="382"/>
    <x v="1"/>
    <n v="550"/>
    <x v="2"/>
    <x v="1"/>
    <n v="9155.44"/>
  </r>
  <r>
    <x v="56"/>
    <x v="3"/>
    <n v="44"/>
    <x v="2"/>
    <x v="3"/>
    <n v="1082.73"/>
  </r>
  <r>
    <x v="479"/>
    <x v="1"/>
    <n v="550"/>
    <x v="4"/>
    <x v="1"/>
    <n v="7574.19"/>
  </r>
  <r>
    <x v="480"/>
    <x v="1"/>
    <n v="7"/>
    <x v="3"/>
    <x v="3"/>
    <n v="188.65"/>
  </r>
  <r>
    <x v="397"/>
    <x v="1"/>
    <n v="12"/>
    <x v="4"/>
    <x v="3"/>
    <n v="299.39999999999998"/>
  </r>
  <r>
    <x v="481"/>
    <x v="2"/>
    <n v="3"/>
    <x v="2"/>
    <x v="1"/>
    <n v="86.85"/>
  </r>
  <r>
    <x v="482"/>
    <x v="1"/>
    <n v="37"/>
    <x v="3"/>
    <x v="0"/>
    <n v="816.13"/>
  </r>
  <r>
    <x v="483"/>
    <x v="1"/>
    <n v="30"/>
    <x v="2"/>
    <x v="6"/>
    <n v="687.23"/>
  </r>
  <r>
    <x v="484"/>
    <x v="3"/>
    <n v="6"/>
    <x v="2"/>
    <x v="3"/>
    <n v="167.7"/>
  </r>
  <r>
    <x v="324"/>
    <x v="1"/>
    <n v="250"/>
    <x v="0"/>
    <x v="1"/>
    <n v="7820.75"/>
  </r>
  <r>
    <x v="485"/>
    <x v="4"/>
    <n v="9"/>
    <x v="4"/>
    <x v="4"/>
    <n v="215.55"/>
  </r>
  <r>
    <x v="486"/>
    <x v="3"/>
    <n v="350"/>
    <x v="0"/>
    <x v="4"/>
    <n v="8993.86"/>
  </r>
  <r>
    <x v="487"/>
    <x v="1"/>
    <n v="1"/>
    <x v="0"/>
    <x v="6"/>
    <n v="43.69"/>
  </r>
  <r>
    <x v="488"/>
    <x v="0"/>
    <n v="600"/>
    <x v="4"/>
    <x v="5"/>
    <n v="8262.75"/>
  </r>
  <r>
    <x v="373"/>
    <x v="1"/>
    <n v="1"/>
    <x v="3"/>
    <x v="5"/>
    <n v="25.95"/>
  </r>
  <r>
    <x v="489"/>
    <x v="3"/>
    <n v="4"/>
    <x v="0"/>
    <x v="3"/>
    <n v="178.76"/>
  </r>
  <r>
    <x v="207"/>
    <x v="0"/>
    <n v="500"/>
    <x v="2"/>
    <x v="3"/>
    <n v="8323.1299999999992"/>
  </r>
  <r>
    <x v="490"/>
    <x v="1"/>
    <n v="175"/>
    <x v="0"/>
    <x v="1"/>
    <n v="5352.03"/>
  </r>
  <r>
    <x v="276"/>
    <x v="3"/>
    <n v="6"/>
    <x v="1"/>
    <x v="3"/>
    <n v="209.7"/>
  </r>
  <r>
    <x v="491"/>
    <x v="3"/>
    <n v="49"/>
    <x v="1"/>
    <x v="3"/>
    <n v="1284.4100000000001"/>
  </r>
  <r>
    <x v="119"/>
    <x v="2"/>
    <n v="400"/>
    <x v="4"/>
    <x v="3"/>
    <n v="5508.5"/>
  </r>
  <r>
    <x v="492"/>
    <x v="4"/>
    <n v="43"/>
    <x v="2"/>
    <x v="0"/>
    <n v="985.02"/>
  </r>
  <r>
    <x v="493"/>
    <x v="2"/>
    <n v="6"/>
    <x v="2"/>
    <x v="5"/>
    <n v="173.7"/>
  </r>
  <r>
    <x v="494"/>
    <x v="2"/>
    <n v="1"/>
    <x v="4"/>
    <x v="2"/>
    <n v="24.95"/>
  </r>
  <r>
    <x v="495"/>
    <x v="3"/>
    <n v="3"/>
    <x v="4"/>
    <x v="2"/>
    <n v="77.849999999999994"/>
  </r>
  <r>
    <x v="480"/>
    <x v="1"/>
    <n v="150"/>
    <x v="1"/>
    <x v="1"/>
    <n v="3669.75"/>
  </r>
  <r>
    <x v="363"/>
    <x v="1"/>
    <n v="175"/>
    <x v="1"/>
    <x v="2"/>
    <n v="4158.88"/>
  </r>
  <r>
    <x v="496"/>
    <x v="0"/>
    <n v="475"/>
    <x v="1"/>
    <x v="2"/>
    <n v="9818.84"/>
  </r>
  <r>
    <x v="147"/>
    <x v="3"/>
    <n v="550"/>
    <x v="1"/>
    <x v="0"/>
    <n v="11052.94"/>
  </r>
  <r>
    <x v="497"/>
    <x v="3"/>
    <n v="175"/>
    <x v="0"/>
    <x v="4"/>
    <n v="5352.03"/>
  </r>
  <r>
    <x v="498"/>
    <x v="3"/>
    <n v="500"/>
    <x v="2"/>
    <x v="4"/>
    <n v="8323.1299999999992"/>
  </r>
  <r>
    <x v="499"/>
    <x v="0"/>
    <n v="325"/>
    <x v="1"/>
    <x v="0"/>
    <n v="6531.28"/>
  </r>
  <r>
    <x v="500"/>
    <x v="1"/>
    <n v="9"/>
    <x v="3"/>
    <x v="6"/>
    <n v="233.55"/>
  </r>
  <r>
    <x v="501"/>
    <x v="3"/>
    <n v="125"/>
    <x v="1"/>
    <x v="1"/>
    <n v="2970.63"/>
  </r>
  <r>
    <x v="167"/>
    <x v="1"/>
    <n v="50"/>
    <x v="4"/>
    <x v="4"/>
    <n v="935.63"/>
  </r>
  <r>
    <x v="502"/>
    <x v="3"/>
    <n v="23"/>
    <x v="3"/>
    <x v="6"/>
    <n v="573.85"/>
  </r>
  <r>
    <x v="503"/>
    <x v="1"/>
    <n v="14"/>
    <x v="0"/>
    <x v="0"/>
    <n v="625.66"/>
  </r>
  <r>
    <x v="504"/>
    <x v="3"/>
    <n v="34"/>
    <x v="4"/>
    <x v="4"/>
    <n v="692.16"/>
  </r>
  <r>
    <x v="287"/>
    <x v="1"/>
    <n v="47"/>
    <x v="1"/>
    <x v="4"/>
    <n v="1436.2"/>
  </r>
  <r>
    <x v="505"/>
    <x v="3"/>
    <n v="9"/>
    <x v="2"/>
    <x v="5"/>
    <n v="251.55"/>
  </r>
  <r>
    <x v="422"/>
    <x v="4"/>
    <n v="525"/>
    <x v="1"/>
    <x v="0"/>
    <n v="10550.53"/>
  </r>
  <r>
    <x v="506"/>
    <x v="4"/>
    <n v="475"/>
    <x v="1"/>
    <x v="3"/>
    <n v="9272.59"/>
  </r>
  <r>
    <x v="507"/>
    <x v="2"/>
    <n v="47"/>
    <x v="2"/>
    <x v="3"/>
    <n v="1076.6500000000001"/>
  </r>
  <r>
    <x v="508"/>
    <x v="4"/>
    <n v="6"/>
    <x v="1"/>
    <x v="2"/>
    <n v="209.7"/>
  </r>
  <r>
    <x v="509"/>
    <x v="4"/>
    <n v="9"/>
    <x v="1"/>
    <x v="2"/>
    <n v="305.55"/>
  </r>
  <r>
    <x v="510"/>
    <x v="1"/>
    <n v="6"/>
    <x v="1"/>
    <x v="5"/>
    <n v="215.7"/>
  </r>
  <r>
    <x v="511"/>
    <x v="0"/>
    <n v="600"/>
    <x v="3"/>
    <x v="3"/>
    <n v="8607.75"/>
  </r>
  <r>
    <x v="415"/>
    <x v="2"/>
    <n v="400"/>
    <x v="2"/>
    <x v="2"/>
    <n v="6198.5"/>
  </r>
  <r>
    <x v="512"/>
    <x v="4"/>
    <n v="325"/>
    <x v="4"/>
    <x v="1"/>
    <n v="4662.53"/>
  </r>
  <r>
    <x v="513"/>
    <x v="2"/>
    <n v="35"/>
    <x v="4"/>
    <x v="0"/>
    <n v="772.01"/>
  </r>
  <r>
    <x v="127"/>
    <x v="0"/>
    <n v="7"/>
    <x v="1"/>
    <x v="0"/>
    <n v="237.65"/>
  </r>
  <r>
    <x v="514"/>
    <x v="4"/>
    <n v="41"/>
    <x v="2"/>
    <x v="2"/>
    <n v="939.21"/>
  </r>
  <r>
    <x v="515"/>
    <x v="0"/>
    <n v="1"/>
    <x v="1"/>
    <x v="1"/>
    <n v="34.950000000000003"/>
  </r>
  <r>
    <x v="516"/>
    <x v="3"/>
    <n v="175"/>
    <x v="3"/>
    <x v="1"/>
    <n v="3301.38"/>
  </r>
  <r>
    <x v="517"/>
    <x v="1"/>
    <n v="1"/>
    <x v="1"/>
    <x v="1"/>
    <n v="33.950000000000003"/>
  </r>
  <r>
    <x v="518"/>
    <x v="2"/>
    <n v="8"/>
    <x v="3"/>
    <x v="5"/>
    <n v="199.6"/>
  </r>
  <r>
    <x v="519"/>
    <x v="0"/>
    <n v="23"/>
    <x v="4"/>
    <x v="0"/>
    <n v="573.85"/>
  </r>
  <r>
    <x v="22"/>
    <x v="3"/>
    <n v="2"/>
    <x v="0"/>
    <x v="5"/>
    <n v="89.38"/>
  </r>
  <r>
    <x v="205"/>
    <x v="3"/>
    <n v="48"/>
    <x v="4"/>
    <x v="4"/>
    <n v="898.2"/>
  </r>
  <r>
    <x v="520"/>
    <x v="3"/>
    <n v="43"/>
    <x v="3"/>
    <x v="6"/>
    <n v="948.47"/>
  </r>
  <r>
    <x v="54"/>
    <x v="3"/>
    <n v="575"/>
    <x v="2"/>
    <x v="1"/>
    <n v="9571.59"/>
  </r>
  <r>
    <x v="521"/>
    <x v="2"/>
    <n v="1"/>
    <x v="2"/>
    <x v="1"/>
    <n v="26.95"/>
  </r>
  <r>
    <x v="522"/>
    <x v="3"/>
    <n v="30"/>
    <x v="1"/>
    <x v="2"/>
    <n v="891.23"/>
  </r>
  <r>
    <x v="389"/>
    <x v="3"/>
    <n v="3"/>
    <x v="0"/>
    <x v="3"/>
    <n v="128.07"/>
  </r>
  <r>
    <x v="49"/>
    <x v="3"/>
    <n v="1"/>
    <x v="4"/>
    <x v="6"/>
    <n v="25.95"/>
  </r>
  <r>
    <x v="523"/>
    <x v="1"/>
    <n v="9"/>
    <x v="1"/>
    <x v="5"/>
    <n v="314.55"/>
  </r>
  <r>
    <x v="524"/>
    <x v="3"/>
    <n v="350"/>
    <x v="1"/>
    <x v="2"/>
    <n v="7033.69"/>
  </r>
  <r>
    <x v="525"/>
    <x v="2"/>
    <n v="7"/>
    <x v="0"/>
    <x v="6"/>
    <n v="312.83"/>
  </r>
  <r>
    <x v="240"/>
    <x v="3"/>
    <n v="12"/>
    <x v="1"/>
    <x v="3"/>
    <n v="431.4"/>
  </r>
  <r>
    <x v="392"/>
    <x v="2"/>
    <n v="17"/>
    <x v="3"/>
    <x v="4"/>
    <n v="424.15"/>
  </r>
  <r>
    <x v="526"/>
    <x v="1"/>
    <n v="11"/>
    <x v="1"/>
    <x v="4"/>
    <n v="384.45"/>
  </r>
  <r>
    <x v="527"/>
    <x v="1"/>
    <n v="46"/>
    <x v="2"/>
    <x v="1"/>
    <n v="1053.75"/>
  </r>
  <r>
    <x v="528"/>
    <x v="0"/>
    <n v="175"/>
    <x v="2"/>
    <x v="2"/>
    <n v="3546.38"/>
  </r>
  <r>
    <x v="409"/>
    <x v="4"/>
    <n v="13"/>
    <x v="4"/>
    <x v="5"/>
    <n v="337.35"/>
  </r>
  <r>
    <x v="529"/>
    <x v="3"/>
    <n v="5"/>
    <x v="2"/>
    <x v="5"/>
    <n v="134.75"/>
  </r>
  <r>
    <x v="333"/>
    <x v="3"/>
    <n v="4"/>
    <x v="0"/>
    <x v="2"/>
    <n v="174.76"/>
  </r>
  <r>
    <x v="530"/>
    <x v="1"/>
    <n v="4"/>
    <x v="1"/>
    <x v="6"/>
    <n v="139.80000000000001"/>
  </r>
  <r>
    <x v="531"/>
    <x v="3"/>
    <n v="5"/>
    <x v="1"/>
    <x v="4"/>
    <n v="174.75"/>
  </r>
  <r>
    <x v="116"/>
    <x v="4"/>
    <n v="35"/>
    <x v="2"/>
    <x v="4"/>
    <n v="831.51"/>
  </r>
  <r>
    <x v="532"/>
    <x v="1"/>
    <n v="6"/>
    <x v="3"/>
    <x v="5"/>
    <n v="161.69999999999999"/>
  </r>
  <r>
    <x v="533"/>
    <x v="4"/>
    <n v="4"/>
    <x v="0"/>
    <x v="3"/>
    <n v="170.76"/>
  </r>
  <r>
    <x v="534"/>
    <x v="4"/>
    <n v="44"/>
    <x v="4"/>
    <x v="2"/>
    <n v="933.13"/>
  </r>
  <r>
    <x v="222"/>
    <x v="4"/>
    <n v="75"/>
    <x v="0"/>
    <x v="1"/>
    <n v="2401.31"/>
  </r>
  <r>
    <x v="535"/>
    <x v="1"/>
    <n v="9"/>
    <x v="4"/>
    <x v="0"/>
    <n v="215.55"/>
  </r>
  <r>
    <x v="536"/>
    <x v="2"/>
    <n v="300"/>
    <x v="0"/>
    <x v="0"/>
    <n v="7364.03"/>
  </r>
  <r>
    <x v="35"/>
    <x v="1"/>
    <n v="35"/>
    <x v="4"/>
    <x v="1"/>
    <n v="772.01"/>
  </r>
  <r>
    <x v="537"/>
    <x v="2"/>
    <n v="7"/>
    <x v="4"/>
    <x v="5"/>
    <n v="167.65"/>
  </r>
  <r>
    <x v="538"/>
    <x v="1"/>
    <n v="1"/>
    <x v="1"/>
    <x v="5"/>
    <n v="34.950000000000003"/>
  </r>
  <r>
    <x v="300"/>
    <x v="3"/>
    <n v="7"/>
    <x v="2"/>
    <x v="1"/>
    <n v="188.65"/>
  </r>
  <r>
    <x v="539"/>
    <x v="3"/>
    <n v="44"/>
    <x v="2"/>
    <x v="2"/>
    <n v="1007.93"/>
  </r>
  <r>
    <x v="335"/>
    <x v="4"/>
    <n v="350"/>
    <x v="0"/>
    <x v="3"/>
    <n v="8792.61"/>
  </r>
  <r>
    <x v="18"/>
    <x v="1"/>
    <n v="27"/>
    <x v="2"/>
    <x v="5"/>
    <n v="664.4"/>
  </r>
  <r>
    <x v="150"/>
    <x v="4"/>
    <n v="30"/>
    <x v="1"/>
    <x v="2"/>
    <n v="865.73"/>
  </r>
  <r>
    <x v="540"/>
    <x v="4"/>
    <n v="125"/>
    <x v="3"/>
    <x v="0"/>
    <n v="2358.13"/>
  </r>
  <r>
    <x v="541"/>
    <x v="2"/>
    <n v="275"/>
    <x v="3"/>
    <x v="0"/>
    <n v="3945.22"/>
  </r>
  <r>
    <x v="542"/>
    <x v="3"/>
    <n v="3"/>
    <x v="4"/>
    <x v="6"/>
    <n v="77.849999999999994"/>
  </r>
  <r>
    <x v="543"/>
    <x v="1"/>
    <n v="250"/>
    <x v="4"/>
    <x v="4"/>
    <n v="4191.25"/>
  </r>
  <r>
    <x v="383"/>
    <x v="1"/>
    <n v="14"/>
    <x v="4"/>
    <x v="3"/>
    <n v="335.3"/>
  </r>
  <r>
    <x v="286"/>
    <x v="1"/>
    <n v="8"/>
    <x v="3"/>
    <x v="6"/>
    <n v="199.6"/>
  </r>
  <r>
    <x v="241"/>
    <x v="1"/>
    <n v="350"/>
    <x v="2"/>
    <x v="3"/>
    <n v="5423.69"/>
  </r>
  <r>
    <x v="544"/>
    <x v="2"/>
    <n v="14"/>
    <x v="4"/>
    <x v="3"/>
    <n v="349.3"/>
  </r>
  <r>
    <x v="79"/>
    <x v="4"/>
    <n v="49"/>
    <x v="0"/>
    <x v="0"/>
    <n v="1605.61"/>
  </r>
  <r>
    <x v="130"/>
    <x v="4"/>
    <n v="525"/>
    <x v="3"/>
    <x v="3"/>
    <n v="7531.78"/>
  </r>
  <r>
    <x v="539"/>
    <x v="4"/>
    <n v="175"/>
    <x v="3"/>
    <x v="4"/>
    <n v="3178.88"/>
  </r>
  <r>
    <x v="456"/>
    <x v="3"/>
    <n v="125"/>
    <x v="1"/>
    <x v="1"/>
    <n v="3145.63"/>
  </r>
  <r>
    <x v="545"/>
    <x v="0"/>
    <n v="9"/>
    <x v="1"/>
    <x v="2"/>
    <n v="305.55"/>
  </r>
  <r>
    <x v="318"/>
    <x v="1"/>
    <n v="550"/>
    <x v="4"/>
    <x v="5"/>
    <n v="7574.19"/>
  </r>
  <r>
    <x v="546"/>
    <x v="4"/>
    <n v="325"/>
    <x v="1"/>
    <x v="4"/>
    <n v="6531.28"/>
  </r>
  <r>
    <x v="547"/>
    <x v="3"/>
    <n v="5"/>
    <x v="1"/>
    <x v="1"/>
    <n v="169.75"/>
  </r>
  <r>
    <x v="369"/>
    <x v="3"/>
    <n v="9"/>
    <x v="2"/>
    <x v="3"/>
    <n v="251.55"/>
  </r>
  <r>
    <x v="79"/>
    <x v="1"/>
    <n v="8"/>
    <x v="3"/>
    <x v="6"/>
    <n v="215.6"/>
  </r>
  <r>
    <x v="548"/>
    <x v="3"/>
    <n v="75"/>
    <x v="4"/>
    <x v="4"/>
    <n v="1459.69"/>
  </r>
  <r>
    <x v="106"/>
    <x v="1"/>
    <n v="23"/>
    <x v="0"/>
    <x v="1"/>
    <n v="1004.87"/>
  </r>
  <r>
    <x v="237"/>
    <x v="1"/>
    <n v="21"/>
    <x v="4"/>
    <x v="5"/>
    <n v="523.95000000000005"/>
  </r>
  <r>
    <x v="549"/>
    <x v="4"/>
    <n v="30"/>
    <x v="1"/>
    <x v="2"/>
    <n v="891.23"/>
  </r>
  <r>
    <x v="550"/>
    <x v="0"/>
    <n v="250"/>
    <x v="1"/>
    <x v="4"/>
    <n v="6291.25"/>
  </r>
  <r>
    <x v="211"/>
    <x v="0"/>
    <n v="4"/>
    <x v="4"/>
    <x v="3"/>
    <n v="99.8"/>
  </r>
  <r>
    <x v="487"/>
    <x v="4"/>
    <n v="48"/>
    <x v="3"/>
    <x v="0"/>
    <n v="970.2"/>
  </r>
  <r>
    <x v="551"/>
    <x v="0"/>
    <n v="425"/>
    <x v="3"/>
    <x v="3"/>
    <n v="6341.53"/>
  </r>
  <r>
    <x v="552"/>
    <x v="3"/>
    <n v="35"/>
    <x v="3"/>
    <x v="6"/>
    <n v="742.26"/>
  </r>
  <r>
    <x v="455"/>
    <x v="3"/>
    <n v="400"/>
    <x v="2"/>
    <x v="4"/>
    <n v="6658.5"/>
  </r>
  <r>
    <x v="553"/>
    <x v="1"/>
    <n v="25"/>
    <x v="1"/>
    <x v="2"/>
    <n v="763.94"/>
  </r>
  <r>
    <x v="79"/>
    <x v="1"/>
    <n v="150"/>
    <x v="3"/>
    <x v="1"/>
    <n v="2724.75"/>
  </r>
  <r>
    <x v="554"/>
    <x v="2"/>
    <n v="10"/>
    <x v="3"/>
    <x v="3"/>
    <n v="259.5"/>
  </r>
  <r>
    <x v="555"/>
    <x v="1"/>
    <n v="19"/>
    <x v="2"/>
    <x v="0"/>
    <n v="512.04999999999995"/>
  </r>
  <r>
    <x v="272"/>
    <x v="3"/>
    <n v="100"/>
    <x v="2"/>
    <x v="4"/>
    <n v="1956.5"/>
  </r>
  <r>
    <x v="556"/>
    <x v="0"/>
    <n v="4"/>
    <x v="0"/>
    <x v="3"/>
    <n v="174.76"/>
  </r>
  <r>
    <x v="247"/>
    <x v="3"/>
    <n v="50"/>
    <x v="0"/>
    <x v="5"/>
    <n v="1675.88"/>
  </r>
  <r>
    <x v="375"/>
    <x v="1"/>
    <n v="9"/>
    <x v="4"/>
    <x v="0"/>
    <n v="224.55"/>
  </r>
  <r>
    <x v="557"/>
    <x v="1"/>
    <n v="22"/>
    <x v="2"/>
    <x v="6"/>
    <n v="614.9"/>
  </r>
  <r>
    <x v="183"/>
    <x v="1"/>
    <n v="1"/>
    <x v="2"/>
    <x v="0"/>
    <n v="27.95"/>
  </r>
  <r>
    <x v="85"/>
    <x v="4"/>
    <n v="3"/>
    <x v="1"/>
    <x v="4"/>
    <n v="104.85"/>
  </r>
  <r>
    <x v="558"/>
    <x v="1"/>
    <n v="400"/>
    <x v="3"/>
    <x v="2"/>
    <n v="5968.5"/>
  </r>
  <r>
    <x v="559"/>
    <x v="1"/>
    <n v="500"/>
    <x v="4"/>
    <x v="1"/>
    <n v="7460.63"/>
  </r>
  <r>
    <x v="170"/>
    <x v="3"/>
    <n v="275"/>
    <x v="0"/>
    <x v="5"/>
    <n v="6908.48"/>
  </r>
  <r>
    <x v="560"/>
    <x v="3"/>
    <n v="2"/>
    <x v="4"/>
    <x v="3"/>
    <n v="49.9"/>
  </r>
  <r>
    <x v="561"/>
    <x v="1"/>
    <n v="43"/>
    <x v="0"/>
    <x v="6"/>
    <n v="1596.87"/>
  </r>
  <r>
    <x v="562"/>
    <x v="2"/>
    <n v="225"/>
    <x v="2"/>
    <x v="4"/>
    <n v="4559.63"/>
  </r>
  <r>
    <x v="563"/>
    <x v="0"/>
    <n v="13"/>
    <x v="4"/>
    <x v="4"/>
    <n v="311.35000000000002"/>
  </r>
  <r>
    <x v="19"/>
    <x v="0"/>
    <n v="4"/>
    <x v="4"/>
    <x v="5"/>
    <n v="99.8"/>
  </r>
  <r>
    <x v="564"/>
    <x v="4"/>
    <n v="425"/>
    <x v="1"/>
    <x v="1"/>
    <n v="8540.91"/>
  </r>
  <r>
    <x v="157"/>
    <x v="3"/>
    <n v="1"/>
    <x v="2"/>
    <x v="5"/>
    <n v="26.95"/>
  </r>
  <r>
    <x v="370"/>
    <x v="3"/>
    <n v="1"/>
    <x v="1"/>
    <x v="4"/>
    <n v="33.950000000000003"/>
  </r>
  <r>
    <x v="565"/>
    <x v="1"/>
    <n v="525"/>
    <x v="4"/>
    <x v="0"/>
    <n v="7531.78"/>
  </r>
  <r>
    <x v="566"/>
    <x v="4"/>
    <n v="400"/>
    <x v="2"/>
    <x v="6"/>
    <n v="6428.5"/>
  </r>
  <r>
    <x v="567"/>
    <x v="4"/>
    <n v="9"/>
    <x v="0"/>
    <x v="4"/>
    <n v="393.21"/>
  </r>
  <r>
    <x v="555"/>
    <x v="4"/>
    <n v="125"/>
    <x v="2"/>
    <x v="5"/>
    <n v="2445.63"/>
  </r>
  <r>
    <x v="568"/>
    <x v="0"/>
    <n v="3"/>
    <x v="4"/>
    <x v="0"/>
    <n v="77.849999999999994"/>
  </r>
  <r>
    <x v="152"/>
    <x v="4"/>
    <n v="36"/>
    <x v="0"/>
    <x v="6"/>
    <n v="1336.91"/>
  </r>
  <r>
    <x v="569"/>
    <x v="4"/>
    <n v="475"/>
    <x v="2"/>
    <x v="3"/>
    <n v="7633.84"/>
  </r>
  <r>
    <x v="280"/>
    <x v="3"/>
    <n v="29"/>
    <x v="2"/>
    <x v="5"/>
    <n v="713.62"/>
  </r>
  <r>
    <x v="375"/>
    <x v="1"/>
    <n v="8"/>
    <x v="4"/>
    <x v="4"/>
    <n v="207.6"/>
  </r>
  <r>
    <x v="570"/>
    <x v="2"/>
    <n v="16"/>
    <x v="4"/>
    <x v="1"/>
    <n v="383.2"/>
  </r>
  <r>
    <x v="571"/>
    <x v="1"/>
    <n v="4"/>
    <x v="3"/>
    <x v="5"/>
    <n v="99.8"/>
  </r>
  <r>
    <x v="233"/>
    <x v="0"/>
    <n v="100"/>
    <x v="4"/>
    <x v="6"/>
    <n v="1746.5"/>
  </r>
  <r>
    <x v="572"/>
    <x v="4"/>
    <n v="34"/>
    <x v="3"/>
    <x v="1"/>
    <n v="749.96"/>
  </r>
  <r>
    <x v="573"/>
    <x v="1"/>
    <n v="47"/>
    <x v="1"/>
    <x v="4"/>
    <n v="1436.2"/>
  </r>
  <r>
    <x v="71"/>
    <x v="3"/>
    <n v="325"/>
    <x v="1"/>
    <x v="1"/>
    <n v="6718.16"/>
  </r>
  <r>
    <x v="574"/>
    <x v="3"/>
    <n v="18"/>
    <x v="4"/>
    <x v="2"/>
    <n v="467.1"/>
  </r>
  <r>
    <x v="94"/>
    <x v="1"/>
    <n v="8"/>
    <x v="1"/>
    <x v="4"/>
    <n v="287.60000000000002"/>
  </r>
  <r>
    <x v="399"/>
    <x v="0"/>
    <n v="400"/>
    <x v="1"/>
    <x v="0"/>
    <n v="7808.5"/>
  </r>
  <r>
    <x v="575"/>
    <x v="1"/>
    <n v="31"/>
    <x v="4"/>
    <x v="6"/>
    <n v="683.78"/>
  </r>
  <r>
    <x v="576"/>
    <x v="3"/>
    <n v="2"/>
    <x v="4"/>
    <x v="4"/>
    <n v="49.9"/>
  </r>
  <r>
    <x v="16"/>
    <x v="1"/>
    <n v="9"/>
    <x v="4"/>
    <x v="4"/>
    <n v="215.55"/>
  </r>
  <r>
    <x v="577"/>
    <x v="3"/>
    <n v="10"/>
    <x v="4"/>
    <x v="5"/>
    <n v="239.5"/>
  </r>
  <r>
    <x v="153"/>
    <x v="1"/>
    <n v="30"/>
    <x v="1"/>
    <x v="0"/>
    <n v="865.73"/>
  </r>
  <r>
    <x v="578"/>
    <x v="2"/>
    <n v="6"/>
    <x v="2"/>
    <x v="2"/>
    <n v="173.7"/>
  </r>
  <r>
    <x v="579"/>
    <x v="4"/>
    <n v="4"/>
    <x v="3"/>
    <x v="3"/>
    <n v="99.8"/>
  </r>
  <r>
    <x v="346"/>
    <x v="0"/>
    <n v="400"/>
    <x v="3"/>
    <x v="0"/>
    <n v="5968.5"/>
  </r>
  <r>
    <x v="131"/>
    <x v="3"/>
    <n v="300"/>
    <x v="1"/>
    <x v="4"/>
    <n v="5856.38"/>
  </r>
  <r>
    <x v="580"/>
    <x v="1"/>
    <n v="19"/>
    <x v="4"/>
    <x v="0"/>
    <n v="493.05"/>
  </r>
  <r>
    <x v="581"/>
    <x v="2"/>
    <n v="6"/>
    <x v="4"/>
    <x v="6"/>
    <n v="155.69999999999999"/>
  </r>
  <r>
    <x v="331"/>
    <x v="3"/>
    <n v="575"/>
    <x v="3"/>
    <x v="1"/>
    <n v="8579.7199999999993"/>
  </r>
  <r>
    <x v="497"/>
    <x v="0"/>
    <n v="3"/>
    <x v="4"/>
    <x v="1"/>
    <n v="74.849999999999994"/>
  </r>
  <r>
    <x v="453"/>
    <x v="1"/>
    <n v="30"/>
    <x v="0"/>
    <x v="6"/>
    <n v="1114.0999999999999"/>
  </r>
  <r>
    <x v="377"/>
    <x v="1"/>
    <n v="225"/>
    <x v="0"/>
    <x v="3"/>
    <n v="7038.68"/>
  </r>
  <r>
    <x v="582"/>
    <x v="1"/>
    <n v="7"/>
    <x v="2"/>
    <x v="5"/>
    <n v="188.65"/>
  </r>
  <r>
    <x v="406"/>
    <x v="2"/>
    <n v="12"/>
    <x v="2"/>
    <x v="0"/>
    <n v="347.4"/>
  </r>
  <r>
    <x v="583"/>
    <x v="4"/>
    <n v="43"/>
    <x v="1"/>
    <x v="0"/>
    <n v="1240.8699999999999"/>
  </r>
  <r>
    <x v="66"/>
    <x v="4"/>
    <n v="46"/>
    <x v="1"/>
    <x v="1"/>
    <n v="1366.55"/>
  </r>
  <r>
    <x v="584"/>
    <x v="0"/>
    <n v="19"/>
    <x v="4"/>
    <x v="4"/>
    <n v="455.05"/>
  </r>
  <r>
    <x v="585"/>
    <x v="1"/>
    <n v="4"/>
    <x v="0"/>
    <x v="2"/>
    <n v="178.76"/>
  </r>
  <r>
    <x v="586"/>
    <x v="4"/>
    <n v="475"/>
    <x v="1"/>
    <x v="2"/>
    <n v="9272.59"/>
  </r>
  <r>
    <x v="214"/>
    <x v="3"/>
    <n v="39"/>
    <x v="1"/>
    <x v="0"/>
    <n v="1191.74"/>
  </r>
  <r>
    <x v="164"/>
    <x v="3"/>
    <n v="23"/>
    <x v="1"/>
    <x v="5"/>
    <n v="803.85"/>
  </r>
  <r>
    <x v="242"/>
    <x v="1"/>
    <n v="38"/>
    <x v="0"/>
    <x v="1"/>
    <n v="1378.89"/>
  </r>
  <r>
    <x v="386"/>
    <x v="1"/>
    <n v="39"/>
    <x v="3"/>
    <x v="1"/>
    <n v="860.24"/>
  </r>
  <r>
    <x v="587"/>
    <x v="2"/>
    <n v="375"/>
    <x v="3"/>
    <x v="1"/>
    <n v="5811.09"/>
  </r>
  <r>
    <x v="268"/>
    <x v="4"/>
    <n v="4"/>
    <x v="2"/>
    <x v="3"/>
    <n v="111.8"/>
  </r>
  <r>
    <x v="588"/>
    <x v="1"/>
    <n v="8"/>
    <x v="2"/>
    <x v="6"/>
    <n v="223.6"/>
  </r>
  <r>
    <x v="358"/>
    <x v="0"/>
    <n v="100"/>
    <x v="2"/>
    <x v="1"/>
    <n v="1886.5"/>
  </r>
  <r>
    <x v="217"/>
    <x v="3"/>
    <n v="4"/>
    <x v="1"/>
    <x v="0"/>
    <n v="139.80000000000001"/>
  </r>
  <r>
    <x v="61"/>
    <x v="2"/>
    <n v="4"/>
    <x v="4"/>
    <x v="3"/>
    <n v="95.8"/>
  </r>
  <r>
    <x v="139"/>
    <x v="2"/>
    <n v="36"/>
    <x v="0"/>
    <x v="5"/>
    <n v="1336.91"/>
  </r>
  <r>
    <x v="589"/>
    <x v="4"/>
    <n v="275"/>
    <x v="1"/>
    <x v="3"/>
    <n v="5684.59"/>
  </r>
  <r>
    <x v="590"/>
    <x v="1"/>
    <n v="37"/>
    <x v="3"/>
    <x v="0"/>
    <n v="847.58"/>
  </r>
  <r>
    <x v="418"/>
    <x v="3"/>
    <n v="34"/>
    <x v="1"/>
    <x v="1"/>
    <n v="1038.96"/>
  </r>
  <r>
    <x v="591"/>
    <x v="4"/>
    <n v="7"/>
    <x v="1"/>
    <x v="6"/>
    <n v="237.65"/>
  </r>
  <r>
    <x v="592"/>
    <x v="0"/>
    <n v="475"/>
    <x v="1"/>
    <x v="5"/>
    <n v="9818.84"/>
  </r>
  <r>
    <x v="550"/>
    <x v="0"/>
    <n v="2"/>
    <x v="0"/>
    <x v="6"/>
    <n v="89.38"/>
  </r>
  <r>
    <x v="593"/>
    <x v="3"/>
    <n v="6"/>
    <x v="2"/>
    <x v="6"/>
    <n v="173.7"/>
  </r>
  <r>
    <x v="594"/>
    <x v="0"/>
    <n v="18"/>
    <x v="3"/>
    <x v="4"/>
    <n v="485.1"/>
  </r>
  <r>
    <x v="544"/>
    <x v="3"/>
    <n v="275"/>
    <x v="4"/>
    <x v="5"/>
    <n v="3787.09"/>
  </r>
  <r>
    <x v="595"/>
    <x v="3"/>
    <n v="7"/>
    <x v="0"/>
    <x v="3"/>
    <n v="305.83"/>
  </r>
  <r>
    <x v="15"/>
    <x v="4"/>
    <n v="200"/>
    <x v="4"/>
    <x v="2"/>
    <n v="3633"/>
  </r>
  <r>
    <x v="596"/>
    <x v="4"/>
    <n v="75"/>
    <x v="4"/>
    <x v="5"/>
    <n v="1347.19"/>
  </r>
  <r>
    <x v="584"/>
    <x v="3"/>
    <n v="550"/>
    <x v="0"/>
    <x v="3"/>
    <n v="13816.96"/>
  </r>
  <r>
    <x v="436"/>
    <x v="4"/>
    <n v="5"/>
    <x v="1"/>
    <x v="0"/>
    <n v="174.75"/>
  </r>
  <r>
    <x v="597"/>
    <x v="2"/>
    <n v="20"/>
    <x v="1"/>
    <x v="4"/>
    <n v="679"/>
  </r>
  <r>
    <x v="299"/>
    <x v="0"/>
    <n v="8"/>
    <x v="2"/>
    <x v="0"/>
    <n v="231.6"/>
  </r>
  <r>
    <x v="598"/>
    <x v="3"/>
    <n v="350"/>
    <x v="0"/>
    <x v="6"/>
    <n v="8591.36"/>
  </r>
  <r>
    <x v="290"/>
    <x v="3"/>
    <n v="39"/>
    <x v="4"/>
    <x v="4"/>
    <n v="827.09"/>
  </r>
  <r>
    <x v="34"/>
    <x v="4"/>
    <n v="39"/>
    <x v="4"/>
    <x v="1"/>
    <n v="827.09"/>
  </r>
  <r>
    <x v="131"/>
    <x v="1"/>
    <n v="200"/>
    <x v="1"/>
    <x v="3"/>
    <n v="5033"/>
  </r>
  <r>
    <x v="190"/>
    <x v="2"/>
    <n v="3"/>
    <x v="0"/>
    <x v="2"/>
    <n v="131.07"/>
  </r>
  <r>
    <x v="599"/>
    <x v="3"/>
    <n v="12"/>
    <x v="0"/>
    <x v="3"/>
    <n v="512.28"/>
  </r>
  <r>
    <x v="600"/>
    <x v="0"/>
    <n v="26"/>
    <x v="3"/>
    <x v="5"/>
    <n v="551.4"/>
  </r>
  <r>
    <x v="269"/>
    <x v="3"/>
    <n v="525"/>
    <x v="0"/>
    <x v="4"/>
    <n v="13490.79"/>
  </r>
  <r>
    <x v="601"/>
    <x v="1"/>
    <n v="16"/>
    <x v="2"/>
    <x v="4"/>
    <n v="447.2"/>
  </r>
  <r>
    <x v="602"/>
    <x v="3"/>
    <n v="575"/>
    <x v="4"/>
    <x v="6"/>
    <n v="8579.7199999999993"/>
  </r>
  <r>
    <x v="523"/>
    <x v="0"/>
    <n v="50"/>
    <x v="0"/>
    <x v="1"/>
    <n v="1600.88"/>
  </r>
  <r>
    <x v="603"/>
    <x v="4"/>
    <n v="400"/>
    <x v="1"/>
    <x v="4"/>
    <n v="7808.5"/>
  </r>
  <r>
    <x v="534"/>
    <x v="4"/>
    <n v="30"/>
    <x v="3"/>
    <x v="4"/>
    <n v="687.23"/>
  </r>
  <r>
    <x v="604"/>
    <x v="4"/>
    <n v="43"/>
    <x v="0"/>
    <x v="1"/>
    <n v="1633.42"/>
  </r>
  <r>
    <x v="179"/>
    <x v="0"/>
    <n v="450"/>
    <x v="4"/>
    <x v="4"/>
    <n v="6714.56"/>
  </r>
  <r>
    <x v="605"/>
    <x v="3"/>
    <n v="4"/>
    <x v="1"/>
    <x v="6"/>
    <n v="143.80000000000001"/>
  </r>
  <r>
    <x v="606"/>
    <x v="3"/>
    <n v="6"/>
    <x v="3"/>
    <x v="2"/>
    <n v="161.69999999999999"/>
  </r>
  <r>
    <x v="55"/>
    <x v="0"/>
    <n v="2"/>
    <x v="4"/>
    <x v="3"/>
    <n v="49.9"/>
  </r>
  <r>
    <x v="607"/>
    <x v="3"/>
    <n v="3"/>
    <x v="2"/>
    <x v="2"/>
    <n v="80.849999999999994"/>
  </r>
  <r>
    <x v="38"/>
    <x v="3"/>
    <n v="17"/>
    <x v="0"/>
    <x v="6"/>
    <n v="742.73"/>
  </r>
  <r>
    <x v="222"/>
    <x v="1"/>
    <n v="5"/>
    <x v="2"/>
    <x v="3"/>
    <n v="134.75"/>
  </r>
  <r>
    <x v="39"/>
    <x v="4"/>
    <n v="11"/>
    <x v="0"/>
    <x v="1"/>
    <n v="491.59"/>
  </r>
  <r>
    <x v="355"/>
    <x v="1"/>
    <n v="50"/>
    <x v="1"/>
    <x v="2"/>
    <n v="1310.6300000000001"/>
  </r>
  <r>
    <x v="608"/>
    <x v="4"/>
    <n v="5"/>
    <x v="0"/>
    <x v="6"/>
    <n v="223.45"/>
  </r>
  <r>
    <x v="609"/>
    <x v="0"/>
    <n v="39"/>
    <x v="1"/>
    <x v="0"/>
    <n v="1191.74"/>
  </r>
  <r>
    <x v="94"/>
    <x v="1"/>
    <n v="28"/>
    <x v="4"/>
    <x v="4"/>
    <n v="570.01"/>
  </r>
  <r>
    <x v="610"/>
    <x v="1"/>
    <n v="3"/>
    <x v="1"/>
    <x v="2"/>
    <n v="104.85"/>
  </r>
  <r>
    <x v="588"/>
    <x v="3"/>
    <n v="9"/>
    <x v="4"/>
    <x v="6"/>
    <n v="233.55"/>
  </r>
  <r>
    <x v="611"/>
    <x v="1"/>
    <n v="45"/>
    <x v="3"/>
    <x v="5"/>
    <n v="992.59"/>
  </r>
  <r>
    <x v="612"/>
    <x v="3"/>
    <n v="31"/>
    <x v="1"/>
    <x v="1"/>
    <n v="894.58"/>
  </r>
  <r>
    <x v="589"/>
    <x v="3"/>
    <n v="36"/>
    <x v="2"/>
    <x v="4"/>
    <n v="824.67"/>
  </r>
  <r>
    <x v="613"/>
    <x v="2"/>
    <n v="3"/>
    <x v="0"/>
    <x v="6"/>
    <n v="131.07"/>
  </r>
  <r>
    <x v="614"/>
    <x v="2"/>
    <n v="34"/>
    <x v="3"/>
    <x v="2"/>
    <n v="749.96"/>
  </r>
  <r>
    <x v="503"/>
    <x v="1"/>
    <n v="22"/>
    <x v="4"/>
    <x v="2"/>
    <n v="526.9"/>
  </r>
  <r>
    <x v="615"/>
    <x v="1"/>
    <n v="9"/>
    <x v="2"/>
    <x v="3"/>
    <n v="242.55"/>
  </r>
  <r>
    <x v="453"/>
    <x v="3"/>
    <n v="35"/>
    <x v="3"/>
    <x v="6"/>
    <n v="801.76"/>
  </r>
  <r>
    <x v="448"/>
    <x v="3"/>
    <n v="49"/>
    <x v="1"/>
    <x v="0"/>
    <n v="1321.16"/>
  </r>
  <r>
    <x v="508"/>
    <x v="3"/>
    <n v="11"/>
    <x v="3"/>
    <x v="5"/>
    <n v="285.45"/>
  </r>
  <r>
    <x v="616"/>
    <x v="3"/>
    <n v="250"/>
    <x v="2"/>
    <x v="5"/>
    <n v="4891.25"/>
  </r>
  <r>
    <x v="199"/>
    <x v="1"/>
    <n v="9"/>
    <x v="2"/>
    <x v="4"/>
    <n v="260.55"/>
  </r>
  <r>
    <x v="72"/>
    <x v="3"/>
    <n v="2"/>
    <x v="3"/>
    <x v="6"/>
    <n v="51.9"/>
  </r>
  <r>
    <x v="480"/>
    <x v="3"/>
    <n v="425"/>
    <x v="4"/>
    <x v="2"/>
    <n v="6341.53"/>
  </r>
  <r>
    <x v="617"/>
    <x v="4"/>
    <n v="46"/>
    <x v="0"/>
    <x v="2"/>
    <n v="1747.38"/>
  </r>
  <r>
    <x v="284"/>
    <x v="1"/>
    <n v="150"/>
    <x v="2"/>
    <x v="4"/>
    <n v="2934.75"/>
  </r>
  <r>
    <x v="270"/>
    <x v="1"/>
    <n v="4"/>
    <x v="2"/>
    <x v="4"/>
    <n v="107.8"/>
  </r>
  <r>
    <x v="329"/>
    <x v="1"/>
    <n v="3"/>
    <x v="4"/>
    <x v="4"/>
    <n v="71.849999999999994"/>
  </r>
  <r>
    <x v="618"/>
    <x v="1"/>
    <n v="325"/>
    <x v="3"/>
    <x v="1"/>
    <n v="4662.53"/>
  </r>
  <r>
    <x v="619"/>
    <x v="3"/>
    <n v="250"/>
    <x v="1"/>
    <x v="6"/>
    <n v="6291.25"/>
  </r>
  <r>
    <x v="351"/>
    <x v="1"/>
    <n v="325"/>
    <x v="2"/>
    <x v="6"/>
    <n v="5036.28"/>
  </r>
  <r>
    <x v="620"/>
    <x v="3"/>
    <n v="11"/>
    <x v="0"/>
    <x v="3"/>
    <n v="491.59"/>
  </r>
  <r>
    <x v="621"/>
    <x v="2"/>
    <n v="13"/>
    <x v="2"/>
    <x v="6"/>
    <n v="350.35"/>
  </r>
  <r>
    <x v="424"/>
    <x v="4"/>
    <n v="42"/>
    <x v="0"/>
    <x v="6"/>
    <n v="1524.03"/>
  </r>
  <r>
    <x v="622"/>
    <x v="1"/>
    <n v="350"/>
    <x v="1"/>
    <x v="0"/>
    <n v="7234.94"/>
  </r>
  <r>
    <x v="252"/>
    <x v="2"/>
    <n v="11"/>
    <x v="2"/>
    <x v="6"/>
    <n v="296.45"/>
  </r>
  <r>
    <x v="623"/>
    <x v="3"/>
    <n v="29"/>
    <x v="0"/>
    <x v="4"/>
    <n v="1101.6099999999999"/>
  </r>
  <r>
    <x v="624"/>
    <x v="4"/>
    <n v="9"/>
    <x v="0"/>
    <x v="6"/>
    <n v="402.21"/>
  </r>
  <r>
    <x v="625"/>
    <x v="2"/>
    <n v="22"/>
    <x v="3"/>
    <x v="2"/>
    <n v="592.9"/>
  </r>
  <r>
    <x v="500"/>
    <x v="1"/>
    <n v="30"/>
    <x v="2"/>
    <x v="4"/>
    <n v="687.23"/>
  </r>
  <r>
    <x v="626"/>
    <x v="4"/>
    <n v="47"/>
    <x v="2"/>
    <x v="1"/>
    <n v="1156.55"/>
  </r>
  <r>
    <x v="301"/>
    <x v="2"/>
    <n v="2"/>
    <x v="0"/>
    <x v="1"/>
    <n v="85.38"/>
  </r>
  <r>
    <x v="169"/>
    <x v="3"/>
    <n v="31"/>
    <x v="1"/>
    <x v="3"/>
    <n v="920.93"/>
  </r>
  <r>
    <x v="627"/>
    <x v="3"/>
    <n v="16"/>
    <x v="1"/>
    <x v="5"/>
    <n v="575.20000000000005"/>
  </r>
  <r>
    <x v="628"/>
    <x v="3"/>
    <n v="250"/>
    <x v="0"/>
    <x v="5"/>
    <n v="7470.75"/>
  </r>
  <r>
    <x v="188"/>
    <x v="3"/>
    <n v="44"/>
    <x v="4"/>
    <x v="2"/>
    <n v="895.73"/>
  </r>
  <r>
    <x v="629"/>
    <x v="3"/>
    <n v="425"/>
    <x v="3"/>
    <x v="1"/>
    <n v="6341.53"/>
  </r>
  <r>
    <x v="446"/>
    <x v="2"/>
    <n v="45"/>
    <x v="0"/>
    <x v="1"/>
    <n v="1632.89"/>
  </r>
  <r>
    <x v="630"/>
    <x v="1"/>
    <n v="25"/>
    <x v="0"/>
    <x v="2"/>
    <n v="907.16"/>
  </r>
  <r>
    <x v="631"/>
    <x v="1"/>
    <n v="7"/>
    <x v="4"/>
    <x v="5"/>
    <n v="181.65"/>
  </r>
  <r>
    <x v="632"/>
    <x v="3"/>
    <n v="6"/>
    <x v="1"/>
    <x v="5"/>
    <n v="203.7"/>
  </r>
  <r>
    <x v="633"/>
    <x v="4"/>
    <n v="3"/>
    <x v="4"/>
    <x v="0"/>
    <n v="71.849999999999994"/>
  </r>
  <r>
    <x v="634"/>
    <x v="1"/>
    <n v="39"/>
    <x v="3"/>
    <x v="5"/>
    <n v="860.24"/>
  </r>
  <r>
    <x v="513"/>
    <x v="1"/>
    <n v="375"/>
    <x v="2"/>
    <x v="4"/>
    <n v="6026.72"/>
  </r>
  <r>
    <x v="234"/>
    <x v="0"/>
    <n v="1"/>
    <x v="1"/>
    <x v="3"/>
    <n v="35.950000000000003"/>
  </r>
  <r>
    <x v="635"/>
    <x v="2"/>
    <n v="43"/>
    <x v="0"/>
    <x v="6"/>
    <n v="1596.87"/>
  </r>
  <r>
    <x v="636"/>
    <x v="1"/>
    <n v="1"/>
    <x v="3"/>
    <x v="0"/>
    <n v="24.95"/>
  </r>
  <r>
    <x v="637"/>
    <x v="2"/>
    <n v="1"/>
    <x v="2"/>
    <x v="2"/>
    <n v="27.95"/>
  </r>
  <r>
    <x v="400"/>
    <x v="4"/>
    <n v="3"/>
    <x v="3"/>
    <x v="4"/>
    <n v="77.849999999999994"/>
  </r>
  <r>
    <x v="286"/>
    <x v="2"/>
    <n v="28"/>
    <x v="4"/>
    <x v="5"/>
    <n v="593.80999999999995"/>
  </r>
  <r>
    <x v="251"/>
    <x v="3"/>
    <n v="3"/>
    <x v="4"/>
    <x v="1"/>
    <n v="77.849999999999994"/>
  </r>
  <r>
    <x v="93"/>
    <x v="1"/>
    <n v="6"/>
    <x v="3"/>
    <x v="2"/>
    <n v="155.69999999999999"/>
  </r>
  <r>
    <x v="567"/>
    <x v="4"/>
    <n v="48"/>
    <x v="4"/>
    <x v="5"/>
    <n v="934.2"/>
  </r>
  <r>
    <x v="638"/>
    <x v="1"/>
    <n v="300"/>
    <x v="4"/>
    <x v="1"/>
    <n v="4303.88"/>
  </r>
  <r>
    <x v="195"/>
    <x v="4"/>
    <n v="6"/>
    <x v="2"/>
    <x v="3"/>
    <n v="173.7"/>
  </r>
  <r>
    <x v="157"/>
    <x v="4"/>
    <n v="350"/>
    <x v="2"/>
    <x v="6"/>
    <n v="5826.19"/>
  </r>
  <r>
    <x v="639"/>
    <x v="2"/>
    <n v="175"/>
    <x v="1"/>
    <x v="1"/>
    <n v="4158.88"/>
  </r>
  <r>
    <x v="217"/>
    <x v="3"/>
    <n v="400"/>
    <x v="3"/>
    <x v="5"/>
    <n v="5968.5"/>
  </r>
  <r>
    <x v="475"/>
    <x v="0"/>
    <n v="10"/>
    <x v="1"/>
    <x v="0"/>
    <n v="359.5"/>
  </r>
  <r>
    <x v="640"/>
    <x v="4"/>
    <n v="1"/>
    <x v="4"/>
    <x v="4"/>
    <n v="23.95"/>
  </r>
  <r>
    <x v="395"/>
    <x v="4"/>
    <n v="75"/>
    <x v="2"/>
    <x v="1"/>
    <n v="1515.94"/>
  </r>
  <r>
    <x v="641"/>
    <x v="3"/>
    <n v="14"/>
    <x v="4"/>
    <x v="2"/>
    <n v="335.3"/>
  </r>
  <r>
    <x v="642"/>
    <x v="3"/>
    <n v="31"/>
    <x v="2"/>
    <x v="3"/>
    <n v="710.13"/>
  </r>
  <r>
    <x v="124"/>
    <x v="3"/>
    <n v="2"/>
    <x v="1"/>
    <x v="4"/>
    <n v="67.900000000000006"/>
  </r>
  <r>
    <x v="111"/>
    <x v="0"/>
    <n v="6"/>
    <x v="2"/>
    <x v="4"/>
    <n v="173.7"/>
  </r>
  <r>
    <x v="643"/>
    <x v="2"/>
    <n v="6"/>
    <x v="3"/>
    <x v="3"/>
    <n v="161.69999999999999"/>
  </r>
  <r>
    <x v="258"/>
    <x v="1"/>
    <n v="6"/>
    <x v="4"/>
    <x v="6"/>
    <n v="155.69999999999999"/>
  </r>
  <r>
    <x v="644"/>
    <x v="2"/>
    <n v="29"/>
    <x v="2"/>
    <x v="0"/>
    <n v="713.62"/>
  </r>
  <r>
    <x v="79"/>
    <x v="3"/>
    <n v="20"/>
    <x v="0"/>
    <x v="3"/>
    <n v="893.8"/>
  </r>
  <r>
    <x v="645"/>
    <x v="3"/>
    <n v="34"/>
    <x v="3"/>
    <x v="0"/>
    <n v="778.86"/>
  </r>
  <r>
    <x v="165"/>
    <x v="2"/>
    <n v="9"/>
    <x v="4"/>
    <x v="5"/>
    <n v="215.55"/>
  </r>
  <r>
    <x v="431"/>
    <x v="1"/>
    <n v="200"/>
    <x v="1"/>
    <x v="0"/>
    <n v="4753"/>
  </r>
  <r>
    <x v="606"/>
    <x v="4"/>
    <n v="8"/>
    <x v="1"/>
    <x v="6"/>
    <n v="271.60000000000002"/>
  </r>
  <r>
    <x v="646"/>
    <x v="0"/>
    <n v="5"/>
    <x v="0"/>
    <x v="1"/>
    <n v="218.45"/>
  </r>
  <r>
    <x v="378"/>
    <x v="3"/>
    <n v="175"/>
    <x v="1"/>
    <x v="2"/>
    <n v="4158.88"/>
  </r>
  <r>
    <x v="343"/>
    <x v="1"/>
    <n v="3"/>
    <x v="3"/>
    <x v="3"/>
    <n v="74.849999999999994"/>
  </r>
  <r>
    <x v="647"/>
    <x v="4"/>
    <n v="475"/>
    <x v="0"/>
    <x v="2"/>
    <n v="12205.96"/>
  </r>
  <r>
    <x v="648"/>
    <x v="2"/>
    <n v="40"/>
    <x v="0"/>
    <x v="1"/>
    <n v="1485.46"/>
  </r>
  <r>
    <x v="238"/>
    <x v="3"/>
    <n v="300"/>
    <x v="2"/>
    <x v="1"/>
    <n v="4648.88"/>
  </r>
  <r>
    <x v="649"/>
    <x v="4"/>
    <n v="8"/>
    <x v="1"/>
    <x v="4"/>
    <n v="271.60000000000002"/>
  </r>
  <r>
    <x v="650"/>
    <x v="3"/>
    <n v="225"/>
    <x v="4"/>
    <x v="5"/>
    <n v="3772.13"/>
  </r>
  <r>
    <x v="651"/>
    <x v="1"/>
    <n v="3"/>
    <x v="3"/>
    <x v="1"/>
    <n v="80.849999999999994"/>
  </r>
  <r>
    <x v="507"/>
    <x v="1"/>
    <n v="5"/>
    <x v="0"/>
    <x v="6"/>
    <n v="213.45"/>
  </r>
  <r>
    <x v="592"/>
    <x v="1"/>
    <n v="425"/>
    <x v="0"/>
    <x v="6"/>
    <n v="10432.370000000001"/>
  </r>
  <r>
    <x v="652"/>
    <x v="1"/>
    <n v="250"/>
    <x v="1"/>
    <x v="1"/>
    <n v="6116.25"/>
  </r>
  <r>
    <x v="653"/>
    <x v="1"/>
    <n v="75"/>
    <x v="4"/>
    <x v="1"/>
    <n v="1459.69"/>
  </r>
  <r>
    <x v="340"/>
    <x v="0"/>
    <n v="5"/>
    <x v="1"/>
    <x v="3"/>
    <n v="169.75"/>
  </r>
  <r>
    <x v="645"/>
    <x v="1"/>
    <n v="9"/>
    <x v="4"/>
    <x v="2"/>
    <n v="215.55"/>
  </r>
  <r>
    <x v="356"/>
    <x v="0"/>
    <n v="1"/>
    <x v="2"/>
    <x v="2"/>
    <n v="28.95"/>
  </r>
  <r>
    <x v="213"/>
    <x v="0"/>
    <n v="300"/>
    <x v="2"/>
    <x v="6"/>
    <n v="4993.88"/>
  </r>
  <r>
    <x v="157"/>
    <x v="0"/>
    <n v="7"/>
    <x v="3"/>
    <x v="2"/>
    <n v="188.65"/>
  </r>
  <r>
    <x v="654"/>
    <x v="1"/>
    <n v="2"/>
    <x v="0"/>
    <x v="5"/>
    <n v="89.38"/>
  </r>
  <r>
    <x v="281"/>
    <x v="1"/>
    <n v="36"/>
    <x v="2"/>
    <x v="4"/>
    <n v="885.87"/>
  </r>
  <r>
    <x v="655"/>
    <x v="1"/>
    <n v="12"/>
    <x v="1"/>
    <x v="6"/>
    <n v="407.4"/>
  </r>
  <r>
    <x v="656"/>
    <x v="2"/>
    <n v="175"/>
    <x v="2"/>
    <x v="3"/>
    <n v="3546.38"/>
  </r>
  <r>
    <x v="657"/>
    <x v="1"/>
    <n v="375"/>
    <x v="4"/>
    <x v="5"/>
    <n v="5595.47"/>
  </r>
  <r>
    <x v="658"/>
    <x v="2"/>
    <n v="425"/>
    <x v="1"/>
    <x v="2"/>
    <n v="8540.91"/>
  </r>
  <r>
    <x v="659"/>
    <x v="3"/>
    <n v="50"/>
    <x v="4"/>
    <x v="2"/>
    <n v="973.13"/>
  </r>
  <r>
    <x v="145"/>
    <x v="4"/>
    <n v="275"/>
    <x v="3"/>
    <x v="0"/>
    <n v="4261.47"/>
  </r>
  <r>
    <x v="660"/>
    <x v="2"/>
    <n v="47"/>
    <x v="2"/>
    <x v="5"/>
    <n v="1156.55"/>
  </r>
  <r>
    <x v="661"/>
    <x v="3"/>
    <n v="1"/>
    <x v="1"/>
    <x v="1"/>
    <n v="34.950000000000003"/>
  </r>
  <r>
    <x v="323"/>
    <x v="4"/>
    <n v="550"/>
    <x v="3"/>
    <x v="3"/>
    <n v="7890.44"/>
  </r>
  <r>
    <x v="662"/>
    <x v="2"/>
    <n v="39"/>
    <x v="0"/>
    <x v="6"/>
    <n v="1448.32"/>
  </r>
  <r>
    <x v="663"/>
    <x v="1"/>
    <n v="575"/>
    <x v="0"/>
    <x v="1"/>
    <n v="14775.63"/>
  </r>
  <r>
    <x v="664"/>
    <x v="0"/>
    <n v="575"/>
    <x v="4"/>
    <x v="1"/>
    <n v="8579.7199999999993"/>
  </r>
  <r>
    <x v="119"/>
    <x v="3"/>
    <n v="375"/>
    <x v="0"/>
    <x v="4"/>
    <n v="9205.0300000000007"/>
  </r>
  <r>
    <x v="387"/>
    <x v="3"/>
    <n v="30"/>
    <x v="0"/>
    <x v="3"/>
    <n v="1114.0999999999999"/>
  </r>
  <r>
    <x v="290"/>
    <x v="4"/>
    <n v="31"/>
    <x v="0"/>
    <x v="1"/>
    <n v="1177.58"/>
  </r>
  <r>
    <x v="630"/>
    <x v="3"/>
    <n v="350"/>
    <x v="1"/>
    <x v="2"/>
    <n v="6832.44"/>
  </r>
  <r>
    <x v="665"/>
    <x v="2"/>
    <n v="3"/>
    <x v="2"/>
    <x v="0"/>
    <n v="83.85"/>
  </r>
  <r>
    <x v="385"/>
    <x v="4"/>
    <n v="30"/>
    <x v="2"/>
    <x v="0"/>
    <n v="738.23"/>
  </r>
  <r>
    <x v="587"/>
    <x v="4"/>
    <n v="31"/>
    <x v="4"/>
    <x v="5"/>
    <n v="631.08000000000004"/>
  </r>
  <r>
    <x v="31"/>
    <x v="0"/>
    <n v="6"/>
    <x v="0"/>
    <x v="6"/>
    <n v="256.14"/>
  </r>
  <r>
    <x v="663"/>
    <x v="0"/>
    <n v="37"/>
    <x v="0"/>
    <x v="0"/>
    <n v="1405.5"/>
  </r>
  <r>
    <x v="116"/>
    <x v="2"/>
    <n v="225"/>
    <x v="2"/>
    <x v="0"/>
    <n v="4244.63"/>
  </r>
  <r>
    <x v="425"/>
    <x v="3"/>
    <n v="200"/>
    <x v="1"/>
    <x v="6"/>
    <n v="4893"/>
  </r>
  <r>
    <x v="297"/>
    <x v="3"/>
    <n v="150"/>
    <x v="1"/>
    <x v="6"/>
    <n v="3564.75"/>
  </r>
  <r>
    <x v="285"/>
    <x v="3"/>
    <n v="6"/>
    <x v="2"/>
    <x v="4"/>
    <n v="173.7"/>
  </r>
  <r>
    <x v="561"/>
    <x v="1"/>
    <n v="600"/>
    <x v="1"/>
    <x v="0"/>
    <n v="11712.75"/>
  </r>
  <r>
    <x v="666"/>
    <x v="3"/>
    <n v="600"/>
    <x v="1"/>
    <x v="5"/>
    <n v="11712.75"/>
  </r>
  <r>
    <x v="667"/>
    <x v="2"/>
    <n v="175"/>
    <x v="0"/>
    <x v="0"/>
    <n v="5352.03"/>
  </r>
  <r>
    <x v="126"/>
    <x v="4"/>
    <n v="24"/>
    <x v="2"/>
    <x v="3"/>
    <n v="570.17999999999995"/>
  </r>
  <r>
    <x v="302"/>
    <x v="1"/>
    <n v="25"/>
    <x v="3"/>
    <x v="3"/>
    <n v="551.44000000000005"/>
  </r>
  <r>
    <x v="668"/>
    <x v="2"/>
    <n v="10"/>
    <x v="1"/>
    <x v="4"/>
    <n v="349.5"/>
  </r>
  <r>
    <x v="669"/>
    <x v="0"/>
    <n v="375"/>
    <x v="2"/>
    <x v="3"/>
    <n v="6242.34"/>
  </r>
  <r>
    <x v="670"/>
    <x v="1"/>
    <n v="4"/>
    <x v="3"/>
    <x v="0"/>
    <n v="107.8"/>
  </r>
  <r>
    <x v="671"/>
    <x v="3"/>
    <n v="35"/>
    <x v="1"/>
    <x v="2"/>
    <n v="1069.51"/>
  </r>
  <r>
    <x v="483"/>
    <x v="3"/>
    <n v="1"/>
    <x v="2"/>
    <x v="1"/>
    <n v="27.95"/>
  </r>
  <r>
    <x v="672"/>
    <x v="1"/>
    <n v="150"/>
    <x v="3"/>
    <x v="3"/>
    <n v="2619.75"/>
  </r>
  <r>
    <x v="9"/>
    <x v="3"/>
    <n v="12"/>
    <x v="3"/>
    <x v="4"/>
    <n v="323.39999999999998"/>
  </r>
  <r>
    <x v="210"/>
    <x v="2"/>
    <n v="175"/>
    <x v="1"/>
    <x v="1"/>
    <n v="4281.38"/>
  </r>
  <r>
    <x v="374"/>
    <x v="3"/>
    <n v="9"/>
    <x v="4"/>
    <x v="1"/>
    <n v="215.55"/>
  </r>
  <r>
    <x v="142"/>
    <x v="1"/>
    <n v="3"/>
    <x v="2"/>
    <x v="5"/>
    <n v="80.849999999999994"/>
  </r>
  <r>
    <x v="673"/>
    <x v="3"/>
    <n v="44"/>
    <x v="2"/>
    <x v="0"/>
    <n v="1007.93"/>
  </r>
  <r>
    <x v="674"/>
    <x v="4"/>
    <n v="4"/>
    <x v="0"/>
    <x v="1"/>
    <n v="170.76"/>
  </r>
  <r>
    <x v="675"/>
    <x v="1"/>
    <n v="11"/>
    <x v="4"/>
    <x v="3"/>
    <n v="263.45"/>
  </r>
  <r>
    <x v="79"/>
    <x v="3"/>
    <n v="25"/>
    <x v="2"/>
    <x v="1"/>
    <n v="615.19000000000005"/>
  </r>
  <r>
    <x v="130"/>
    <x v="1"/>
    <n v="200"/>
    <x v="2"/>
    <x v="3"/>
    <n v="4053"/>
  </r>
  <r>
    <x v="230"/>
    <x v="1"/>
    <n v="350"/>
    <x v="1"/>
    <x v="3"/>
    <n v="7234.94"/>
  </r>
  <r>
    <x v="451"/>
    <x v="1"/>
    <n v="575"/>
    <x v="1"/>
    <x v="2"/>
    <n v="11555.34"/>
  </r>
  <r>
    <x v="34"/>
    <x v="0"/>
    <n v="32"/>
    <x v="4"/>
    <x v="1"/>
    <n v="678.64"/>
  </r>
  <r>
    <x v="676"/>
    <x v="2"/>
    <n v="200"/>
    <x v="2"/>
    <x v="0"/>
    <n v="3773"/>
  </r>
  <r>
    <x v="482"/>
    <x v="3"/>
    <n v="550"/>
    <x v="3"/>
    <x v="3"/>
    <n v="8522.94"/>
  </r>
  <r>
    <x v="261"/>
    <x v="1"/>
    <n v="275"/>
    <x v="2"/>
    <x v="6"/>
    <n v="4577.72"/>
  </r>
  <r>
    <x v="677"/>
    <x v="3"/>
    <n v="38"/>
    <x v="4"/>
    <x v="5"/>
    <n v="838.19"/>
  </r>
  <r>
    <x v="678"/>
    <x v="3"/>
    <n v="6"/>
    <x v="1"/>
    <x v="2"/>
    <n v="215.7"/>
  </r>
  <r>
    <x v="679"/>
    <x v="4"/>
    <n v="50"/>
    <x v="3"/>
    <x v="1"/>
    <n v="1010.63"/>
  </r>
  <r>
    <x v="680"/>
    <x v="3"/>
    <n v="375"/>
    <x v="1"/>
    <x v="0"/>
    <n v="7751.72"/>
  </r>
  <r>
    <x v="681"/>
    <x v="1"/>
    <n v="5"/>
    <x v="4"/>
    <x v="2"/>
    <n v="129.75"/>
  </r>
  <r>
    <x v="210"/>
    <x v="1"/>
    <n v="575"/>
    <x v="0"/>
    <x v="5"/>
    <n v="14775.63"/>
  </r>
  <r>
    <x v="682"/>
    <x v="3"/>
    <n v="7"/>
    <x v="4"/>
    <x v="6"/>
    <n v="174.65"/>
  </r>
  <r>
    <x v="671"/>
    <x v="0"/>
    <n v="8"/>
    <x v="3"/>
    <x v="2"/>
    <n v="199.6"/>
  </r>
  <r>
    <x v="136"/>
    <x v="3"/>
    <n v="300"/>
    <x v="1"/>
    <x v="5"/>
    <n v="6028.88"/>
  </r>
  <r>
    <x v="356"/>
    <x v="2"/>
    <n v="600"/>
    <x v="3"/>
    <x v="3"/>
    <n v="8607.75"/>
  </r>
  <r>
    <x v="683"/>
    <x v="0"/>
    <n v="525"/>
    <x v="3"/>
    <x v="3"/>
    <n v="7531.78"/>
  </r>
  <r>
    <x v="684"/>
    <x v="1"/>
    <n v="44"/>
    <x v="0"/>
    <x v="6"/>
    <n v="1634.01"/>
  </r>
  <r>
    <x v="581"/>
    <x v="3"/>
    <n v="45"/>
    <x v="2"/>
    <x v="2"/>
    <n v="1107.3399999999999"/>
  </r>
  <r>
    <x v="685"/>
    <x v="3"/>
    <n v="1"/>
    <x v="0"/>
    <x v="5"/>
    <n v="44.69"/>
  </r>
  <r>
    <x v="30"/>
    <x v="0"/>
    <n v="14"/>
    <x v="1"/>
    <x v="3"/>
    <n v="475.3"/>
  </r>
  <r>
    <x v="686"/>
    <x v="4"/>
    <n v="125"/>
    <x v="3"/>
    <x v="5"/>
    <n v="2270.63"/>
  </r>
  <r>
    <x v="19"/>
    <x v="3"/>
    <n v="3"/>
    <x v="0"/>
    <x v="5"/>
    <n v="128.07"/>
  </r>
  <r>
    <x v="325"/>
    <x v="3"/>
    <n v="8"/>
    <x v="4"/>
    <x v="3"/>
    <n v="199.6"/>
  </r>
  <r>
    <x v="687"/>
    <x v="1"/>
    <n v="29"/>
    <x v="0"/>
    <x v="1"/>
    <n v="1076.96"/>
  </r>
  <r>
    <x v="606"/>
    <x v="4"/>
    <n v="100"/>
    <x v="4"/>
    <x v="4"/>
    <n v="1676.5"/>
  </r>
  <r>
    <x v="532"/>
    <x v="0"/>
    <n v="400"/>
    <x v="1"/>
    <x v="6"/>
    <n v="7808.5"/>
  </r>
  <r>
    <x v="688"/>
    <x v="3"/>
    <n v="7"/>
    <x v="0"/>
    <x v="4"/>
    <n v="298.83"/>
  </r>
  <r>
    <x v="443"/>
    <x v="1"/>
    <n v="19"/>
    <x v="3"/>
    <x v="4"/>
    <n v="474.05"/>
  </r>
  <r>
    <x v="219"/>
    <x v="1"/>
    <n v="46"/>
    <x v="4"/>
    <x v="1"/>
    <n v="975.55"/>
  </r>
  <r>
    <x v="35"/>
    <x v="1"/>
    <n v="125"/>
    <x v="4"/>
    <x v="1"/>
    <n v="2183.13"/>
  </r>
  <r>
    <x v="654"/>
    <x v="1"/>
    <n v="150"/>
    <x v="0"/>
    <x v="0"/>
    <n v="4482.45"/>
  </r>
  <r>
    <x v="419"/>
    <x v="1"/>
    <n v="8"/>
    <x v="1"/>
    <x v="0"/>
    <n v="287.60000000000002"/>
  </r>
  <r>
    <x v="434"/>
    <x v="1"/>
    <n v="450"/>
    <x v="1"/>
    <x v="5"/>
    <n v="8784.56"/>
  </r>
  <r>
    <x v="374"/>
    <x v="3"/>
    <n v="1"/>
    <x v="1"/>
    <x v="6"/>
    <n v="35.950000000000003"/>
  </r>
  <r>
    <x v="466"/>
    <x v="3"/>
    <n v="4"/>
    <x v="1"/>
    <x v="4"/>
    <n v="139.80000000000001"/>
  </r>
  <r>
    <x v="689"/>
    <x v="1"/>
    <n v="38"/>
    <x v="2"/>
    <x v="3"/>
    <n v="902.79"/>
  </r>
  <r>
    <x v="307"/>
    <x v="4"/>
    <n v="45"/>
    <x v="3"/>
    <x v="4"/>
    <n v="954.34"/>
  </r>
  <r>
    <x v="35"/>
    <x v="4"/>
    <n v="475"/>
    <x v="3"/>
    <x v="3"/>
    <n v="7360.72"/>
  </r>
  <r>
    <x v="468"/>
    <x v="3"/>
    <n v="29"/>
    <x v="3"/>
    <x v="3"/>
    <n v="664.32"/>
  </r>
  <r>
    <x v="339"/>
    <x v="1"/>
    <n v="15"/>
    <x v="0"/>
    <x v="5"/>
    <n v="655.35"/>
  </r>
  <r>
    <x v="103"/>
    <x v="4"/>
    <n v="75"/>
    <x v="0"/>
    <x v="0"/>
    <n v="2513.81"/>
  </r>
  <r>
    <x v="690"/>
    <x v="3"/>
    <n v="525"/>
    <x v="0"/>
    <x v="3"/>
    <n v="13490.79"/>
  </r>
  <r>
    <x v="691"/>
    <x v="3"/>
    <n v="21"/>
    <x v="1"/>
    <x v="5"/>
    <n v="733.95"/>
  </r>
  <r>
    <x v="692"/>
    <x v="1"/>
    <n v="2"/>
    <x v="3"/>
    <x v="3"/>
    <n v="49.9"/>
  </r>
  <r>
    <x v="352"/>
    <x v="0"/>
    <n v="36"/>
    <x v="3"/>
    <x v="1"/>
    <n v="824.67"/>
  </r>
  <r>
    <x v="469"/>
    <x v="2"/>
    <n v="225"/>
    <x v="2"/>
    <x v="2"/>
    <n v="4402.13"/>
  </r>
  <r>
    <x v="693"/>
    <x v="4"/>
    <n v="10"/>
    <x v="3"/>
    <x v="2"/>
    <n v="249.5"/>
  </r>
  <r>
    <x v="587"/>
    <x v="3"/>
    <n v="375"/>
    <x v="0"/>
    <x v="4"/>
    <n v="9205.0300000000007"/>
  </r>
  <r>
    <x v="694"/>
    <x v="3"/>
    <n v="8"/>
    <x v="4"/>
    <x v="5"/>
    <n v="191.6"/>
  </r>
  <r>
    <x v="484"/>
    <x v="2"/>
    <n v="250"/>
    <x v="4"/>
    <x v="3"/>
    <n v="4541.25"/>
  </r>
  <r>
    <x v="17"/>
    <x v="3"/>
    <n v="6"/>
    <x v="1"/>
    <x v="3"/>
    <n v="203.7"/>
  </r>
  <r>
    <x v="367"/>
    <x v="1"/>
    <n v="26"/>
    <x v="2"/>
    <x v="4"/>
    <n v="617.70000000000005"/>
  </r>
  <r>
    <x v="216"/>
    <x v="3"/>
    <n v="100"/>
    <x v="1"/>
    <x v="6"/>
    <n v="2446.5"/>
  </r>
  <r>
    <x v="695"/>
    <x v="3"/>
    <n v="48"/>
    <x v="2"/>
    <x v="0"/>
    <n v="1006.2"/>
  </r>
  <r>
    <x v="696"/>
    <x v="3"/>
    <n v="425"/>
    <x v="1"/>
    <x v="2"/>
    <n v="8785.2800000000007"/>
  </r>
  <r>
    <x v="367"/>
    <x v="4"/>
    <n v="8"/>
    <x v="0"/>
    <x v="1"/>
    <n v="349.52"/>
  </r>
  <r>
    <x v="54"/>
    <x v="1"/>
    <n v="30"/>
    <x v="1"/>
    <x v="4"/>
    <n v="891.23"/>
  </r>
  <r>
    <x v="697"/>
    <x v="4"/>
    <n v="125"/>
    <x v="4"/>
    <x v="0"/>
    <n v="2183.13"/>
  </r>
  <r>
    <x v="698"/>
    <x v="1"/>
    <n v="400"/>
    <x v="0"/>
    <x v="3"/>
    <n v="10048.700000000001"/>
  </r>
  <r>
    <x v="619"/>
    <x v="3"/>
    <n v="6"/>
    <x v="4"/>
    <x v="5"/>
    <n v="155.69999999999999"/>
  </r>
  <r>
    <x v="217"/>
    <x v="4"/>
    <n v="25"/>
    <x v="2"/>
    <x v="5"/>
    <n v="572.69000000000005"/>
  </r>
  <r>
    <x v="316"/>
    <x v="3"/>
    <n v="525"/>
    <x v="0"/>
    <x v="1"/>
    <n v="13188.92"/>
  </r>
  <r>
    <x v="647"/>
    <x v="3"/>
    <n v="42"/>
    <x v="1"/>
    <x v="5"/>
    <n v="1283.42"/>
  </r>
  <r>
    <x v="699"/>
    <x v="0"/>
    <n v="5"/>
    <x v="0"/>
    <x v="1"/>
    <n v="218.45"/>
  </r>
  <r>
    <x v="657"/>
    <x v="2"/>
    <n v="75"/>
    <x v="4"/>
    <x v="2"/>
    <n v="1347.19"/>
  </r>
  <r>
    <x v="700"/>
    <x v="0"/>
    <n v="225"/>
    <x v="0"/>
    <x v="2"/>
    <n v="6723.68"/>
  </r>
  <r>
    <x v="170"/>
    <x v="4"/>
    <n v="44"/>
    <x v="0"/>
    <x v="4"/>
    <n v="1596.61"/>
  </r>
  <r>
    <x v="665"/>
    <x v="1"/>
    <n v="325"/>
    <x v="3"/>
    <x v="5"/>
    <n v="4662.53"/>
  </r>
  <r>
    <x v="337"/>
    <x v="1"/>
    <n v="175"/>
    <x v="1"/>
    <x v="2"/>
    <n v="4281.38"/>
  </r>
  <r>
    <x v="701"/>
    <x v="3"/>
    <n v="3"/>
    <x v="3"/>
    <x v="2"/>
    <n v="77.849999999999994"/>
  </r>
  <r>
    <x v="660"/>
    <x v="4"/>
    <n v="3"/>
    <x v="1"/>
    <x v="4"/>
    <n v="107.85"/>
  </r>
  <r>
    <x v="215"/>
    <x v="0"/>
    <n v="34"/>
    <x v="3"/>
    <x v="5"/>
    <n v="721.06"/>
  </r>
  <r>
    <x v="601"/>
    <x v="3"/>
    <n v="4"/>
    <x v="1"/>
    <x v="5"/>
    <n v="135.80000000000001"/>
  </r>
  <r>
    <x v="216"/>
    <x v="2"/>
    <n v="2"/>
    <x v="4"/>
    <x v="1"/>
    <n v="47.9"/>
  </r>
  <r>
    <x v="702"/>
    <x v="2"/>
    <n v="3"/>
    <x v="4"/>
    <x v="5"/>
    <n v="77.849999999999994"/>
  </r>
  <r>
    <x v="703"/>
    <x v="1"/>
    <n v="3"/>
    <x v="3"/>
    <x v="5"/>
    <n v="74.849999999999994"/>
  </r>
  <r>
    <x v="496"/>
    <x v="3"/>
    <n v="45"/>
    <x v="0"/>
    <x v="5"/>
    <n v="1709.39"/>
  </r>
  <r>
    <x v="704"/>
    <x v="0"/>
    <n v="3"/>
    <x v="1"/>
    <x v="6"/>
    <n v="104.85"/>
  </r>
  <r>
    <x v="705"/>
    <x v="1"/>
    <n v="450"/>
    <x v="0"/>
    <x v="4"/>
    <n v="11046.04"/>
  </r>
  <r>
    <x v="382"/>
    <x v="1"/>
    <n v="500"/>
    <x v="1"/>
    <x v="6"/>
    <n v="9760.6299999999992"/>
  </r>
  <r>
    <x v="164"/>
    <x v="3"/>
    <n v="11"/>
    <x v="1"/>
    <x v="6"/>
    <n v="395.45"/>
  </r>
  <r>
    <x v="524"/>
    <x v="3"/>
    <n v="525"/>
    <x v="2"/>
    <x v="2"/>
    <n v="8739.2800000000007"/>
  </r>
  <r>
    <x v="2"/>
    <x v="3"/>
    <n v="225"/>
    <x v="1"/>
    <x v="5"/>
    <n v="5662.13"/>
  </r>
  <r>
    <x v="254"/>
    <x v="4"/>
    <n v="20"/>
    <x v="2"/>
    <x v="5"/>
    <n v="579"/>
  </r>
  <r>
    <x v="122"/>
    <x v="1"/>
    <n v="5"/>
    <x v="2"/>
    <x v="3"/>
    <n v="134.75"/>
  </r>
  <r>
    <x v="531"/>
    <x v="3"/>
    <n v="41"/>
    <x v="0"/>
    <x v="5"/>
    <n v="1487.75"/>
  </r>
  <r>
    <x v="448"/>
    <x v="0"/>
    <n v="1"/>
    <x v="2"/>
    <x v="4"/>
    <n v="28.95"/>
  </r>
  <r>
    <x v="675"/>
    <x v="3"/>
    <n v="6"/>
    <x v="3"/>
    <x v="0"/>
    <n v="155.69999999999999"/>
  </r>
  <r>
    <x v="131"/>
    <x v="1"/>
    <n v="5"/>
    <x v="1"/>
    <x v="2"/>
    <n v="179.75"/>
  </r>
  <r>
    <x v="661"/>
    <x v="1"/>
    <n v="46"/>
    <x v="3"/>
    <x v="6"/>
    <n v="975.55"/>
  </r>
  <r>
    <x v="577"/>
    <x v="3"/>
    <n v="400"/>
    <x v="1"/>
    <x v="6"/>
    <n v="8268.5"/>
  </r>
  <r>
    <x v="706"/>
    <x v="3"/>
    <n v="41"/>
    <x v="0"/>
    <x v="5"/>
    <n v="1487.75"/>
  </r>
  <r>
    <x v="707"/>
    <x v="0"/>
    <n v="9"/>
    <x v="0"/>
    <x v="4"/>
    <n v="393.21"/>
  </r>
  <r>
    <x v="82"/>
    <x v="3"/>
    <n v="3"/>
    <x v="3"/>
    <x v="2"/>
    <n v="74.849999999999994"/>
  </r>
  <r>
    <x v="114"/>
    <x v="3"/>
    <n v="50"/>
    <x v="3"/>
    <x v="6"/>
    <n v="973.13"/>
  </r>
  <r>
    <x v="480"/>
    <x v="4"/>
    <n v="6"/>
    <x v="1"/>
    <x v="5"/>
    <n v="203.7"/>
  </r>
  <r>
    <x v="400"/>
    <x v="2"/>
    <n v="1"/>
    <x v="2"/>
    <x v="3"/>
    <n v="28.95"/>
  </r>
  <r>
    <x v="708"/>
    <x v="3"/>
    <n v="225"/>
    <x v="4"/>
    <x v="2"/>
    <n v="4087.13"/>
  </r>
  <r>
    <x v="709"/>
    <x v="3"/>
    <n v="2"/>
    <x v="0"/>
    <x v="5"/>
    <n v="87.38"/>
  </r>
  <r>
    <x v="299"/>
    <x v="2"/>
    <n v="350"/>
    <x v="2"/>
    <x v="3"/>
    <n v="5624.94"/>
  </r>
  <r>
    <x v="135"/>
    <x v="2"/>
    <n v="275"/>
    <x v="3"/>
    <x v="6"/>
    <n v="4103.34"/>
  </r>
  <r>
    <x v="119"/>
    <x v="3"/>
    <n v="13"/>
    <x v="3"/>
    <x v="1"/>
    <n v="350.35"/>
  </r>
  <r>
    <x v="710"/>
    <x v="1"/>
    <n v="425"/>
    <x v="3"/>
    <x v="0"/>
    <n v="6097.16"/>
  </r>
  <r>
    <x v="314"/>
    <x v="4"/>
    <n v="38"/>
    <x v="2"/>
    <x v="2"/>
    <n v="902.79"/>
  </r>
  <r>
    <x v="711"/>
    <x v="3"/>
    <n v="3"/>
    <x v="1"/>
    <x v="1"/>
    <n v="104.85"/>
  </r>
  <r>
    <x v="712"/>
    <x v="3"/>
    <n v="3"/>
    <x v="3"/>
    <x v="2"/>
    <n v="74.849999999999994"/>
  </r>
  <r>
    <x v="674"/>
    <x v="2"/>
    <n v="12"/>
    <x v="1"/>
    <x v="0"/>
    <n v="407.4"/>
  </r>
  <r>
    <x v="713"/>
    <x v="1"/>
    <n v="25"/>
    <x v="0"/>
    <x v="4"/>
    <n v="928.41"/>
  </r>
  <r>
    <x v="646"/>
    <x v="0"/>
    <n v="575"/>
    <x v="2"/>
    <x v="5"/>
    <n v="9571.59"/>
  </r>
  <r>
    <x v="644"/>
    <x v="1"/>
    <n v="4"/>
    <x v="1"/>
    <x v="0"/>
    <n v="135.80000000000001"/>
  </r>
  <r>
    <x v="714"/>
    <x v="0"/>
    <n v="1"/>
    <x v="2"/>
    <x v="4"/>
    <n v="26.95"/>
  </r>
  <r>
    <x v="324"/>
    <x v="0"/>
    <n v="9"/>
    <x v="3"/>
    <x v="0"/>
    <n v="224.55"/>
  </r>
  <r>
    <x v="31"/>
    <x v="1"/>
    <n v="8"/>
    <x v="1"/>
    <x v="4"/>
    <n v="279.60000000000002"/>
  </r>
  <r>
    <x v="715"/>
    <x v="1"/>
    <n v="45"/>
    <x v="4"/>
    <x v="4"/>
    <n v="992.59"/>
  </r>
  <r>
    <x v="525"/>
    <x v="3"/>
    <n v="100"/>
    <x v="2"/>
    <x v="4"/>
    <n v="1886.5"/>
  </r>
  <r>
    <x v="716"/>
    <x v="3"/>
    <n v="8"/>
    <x v="1"/>
    <x v="1"/>
    <n v="287.60000000000002"/>
  </r>
  <r>
    <x v="717"/>
    <x v="3"/>
    <n v="19"/>
    <x v="2"/>
    <x v="1"/>
    <n v="550.04999999999995"/>
  </r>
  <r>
    <x v="706"/>
    <x v="4"/>
    <n v="7"/>
    <x v="2"/>
    <x v="3"/>
    <n v="202.65"/>
  </r>
  <r>
    <x v="235"/>
    <x v="0"/>
    <n v="2"/>
    <x v="2"/>
    <x v="6"/>
    <n v="55.9"/>
  </r>
  <r>
    <x v="84"/>
    <x v="1"/>
    <n v="9"/>
    <x v="0"/>
    <x v="6"/>
    <n v="393.21"/>
  </r>
  <r>
    <x v="659"/>
    <x v="4"/>
    <n v="7"/>
    <x v="0"/>
    <x v="1"/>
    <n v="305.83"/>
  </r>
  <r>
    <x v="718"/>
    <x v="1"/>
    <n v="32"/>
    <x v="1"/>
    <x v="6"/>
    <n v="950.64"/>
  </r>
  <r>
    <x v="660"/>
    <x v="1"/>
    <n v="9"/>
    <x v="2"/>
    <x v="0"/>
    <n v="242.55"/>
  </r>
  <r>
    <x v="718"/>
    <x v="3"/>
    <n v="500"/>
    <x v="4"/>
    <x v="0"/>
    <n v="6885.63"/>
  </r>
  <r>
    <x v="499"/>
    <x v="3"/>
    <n v="175"/>
    <x v="4"/>
    <x v="3"/>
    <n v="2933.88"/>
  </r>
  <r>
    <x v="719"/>
    <x v="0"/>
    <n v="18"/>
    <x v="2"/>
    <x v="6"/>
    <n v="521.1"/>
  </r>
  <r>
    <x v="720"/>
    <x v="3"/>
    <n v="17"/>
    <x v="0"/>
    <x v="0"/>
    <n v="759.73"/>
  </r>
  <r>
    <x v="429"/>
    <x v="4"/>
    <n v="27"/>
    <x v="0"/>
    <x v="6"/>
    <n v="1002.69"/>
  </r>
  <r>
    <x v="146"/>
    <x v="3"/>
    <n v="4"/>
    <x v="3"/>
    <x v="4"/>
    <n v="103.8"/>
  </r>
  <r>
    <x v="551"/>
    <x v="3"/>
    <n v="225"/>
    <x v="4"/>
    <x v="0"/>
    <n v="4087.13"/>
  </r>
  <r>
    <x v="580"/>
    <x v="3"/>
    <n v="9"/>
    <x v="1"/>
    <x v="4"/>
    <n v="323.55"/>
  </r>
  <r>
    <x v="415"/>
    <x v="1"/>
    <n v="6"/>
    <x v="3"/>
    <x v="5"/>
    <n v="155.69999999999999"/>
  </r>
  <r>
    <x v="30"/>
    <x v="0"/>
    <n v="75"/>
    <x v="3"/>
    <x v="1"/>
    <n v="1459.69"/>
  </r>
  <r>
    <x v="270"/>
    <x v="4"/>
    <n v="8"/>
    <x v="2"/>
    <x v="6"/>
    <n v="215.6"/>
  </r>
  <r>
    <x v="404"/>
    <x v="2"/>
    <n v="375"/>
    <x v="3"/>
    <x v="0"/>
    <n v="5811.09"/>
  </r>
  <r>
    <x v="665"/>
    <x v="3"/>
    <n v="48"/>
    <x v="1"/>
    <x v="2"/>
    <n v="1222.2"/>
  </r>
  <r>
    <x v="421"/>
    <x v="1"/>
    <n v="12"/>
    <x v="3"/>
    <x v="2"/>
    <n v="299.39999999999998"/>
  </r>
  <r>
    <x v="6"/>
    <x v="1"/>
    <n v="375"/>
    <x v="1"/>
    <x v="1"/>
    <n v="7751.72"/>
  </r>
  <r>
    <x v="104"/>
    <x v="1"/>
    <n v="28"/>
    <x v="0"/>
    <x v="4"/>
    <n v="1039.82"/>
  </r>
  <r>
    <x v="338"/>
    <x v="0"/>
    <n v="525"/>
    <x v="0"/>
    <x v="6"/>
    <n v="12887.04"/>
  </r>
  <r>
    <x v="721"/>
    <x v="3"/>
    <n v="7"/>
    <x v="2"/>
    <x v="0"/>
    <n v="195.65"/>
  </r>
  <r>
    <x v="722"/>
    <x v="4"/>
    <n v="39"/>
    <x v="3"/>
    <x v="6"/>
    <n v="860.24"/>
  </r>
  <r>
    <x v="382"/>
    <x v="2"/>
    <n v="32"/>
    <x v="0"/>
    <x v="2"/>
    <n v="1161.17"/>
  </r>
  <r>
    <x v="616"/>
    <x v="3"/>
    <n v="9"/>
    <x v="3"/>
    <x v="0"/>
    <n v="224.55"/>
  </r>
  <r>
    <x v="723"/>
    <x v="4"/>
    <n v="16"/>
    <x v="3"/>
    <x v="0"/>
    <n v="399.2"/>
  </r>
  <r>
    <x v="473"/>
    <x v="4"/>
    <n v="5"/>
    <x v="3"/>
    <x v="1"/>
    <n v="129.75"/>
  </r>
  <r>
    <x v="370"/>
    <x v="3"/>
    <n v="4"/>
    <x v="0"/>
    <x v="5"/>
    <n v="178.76"/>
  </r>
  <r>
    <x v="663"/>
    <x v="1"/>
    <n v="8"/>
    <x v="2"/>
    <x v="0"/>
    <n v="215.6"/>
  </r>
  <r>
    <x v="724"/>
    <x v="0"/>
    <n v="150"/>
    <x v="0"/>
    <x v="0"/>
    <n v="4692.45"/>
  </r>
  <r>
    <x v="725"/>
    <x v="4"/>
    <n v="200"/>
    <x v="3"/>
    <x v="1"/>
    <n v="3773"/>
  </r>
  <r>
    <x v="726"/>
    <x v="2"/>
    <n v="325"/>
    <x v="1"/>
    <x v="2"/>
    <n v="6718.16"/>
  </r>
  <r>
    <x v="727"/>
    <x v="0"/>
    <n v="7"/>
    <x v="4"/>
    <x v="6"/>
    <n v="167.65"/>
  </r>
  <r>
    <x v="728"/>
    <x v="0"/>
    <n v="450"/>
    <x v="0"/>
    <x v="0"/>
    <n v="11563.54"/>
  </r>
  <r>
    <x v="127"/>
    <x v="0"/>
    <n v="3"/>
    <x v="3"/>
    <x v="2"/>
    <n v="74.849999999999994"/>
  </r>
  <r>
    <x v="729"/>
    <x v="4"/>
    <n v="13"/>
    <x v="4"/>
    <x v="1"/>
    <n v="311.35000000000002"/>
  </r>
  <r>
    <x v="526"/>
    <x v="1"/>
    <n v="300"/>
    <x v="1"/>
    <x v="3"/>
    <n v="5856.38"/>
  </r>
  <r>
    <x v="730"/>
    <x v="3"/>
    <n v="4"/>
    <x v="4"/>
    <x v="2"/>
    <n v="95.8"/>
  </r>
  <r>
    <x v="672"/>
    <x v="0"/>
    <n v="9"/>
    <x v="3"/>
    <x v="0"/>
    <n v="242.55"/>
  </r>
  <r>
    <x v="731"/>
    <x v="0"/>
    <n v="9"/>
    <x v="3"/>
    <x v="1"/>
    <n v="233.55"/>
  </r>
  <r>
    <x v="732"/>
    <x v="4"/>
    <n v="10"/>
    <x v="4"/>
    <x v="6"/>
    <n v="249.5"/>
  </r>
  <r>
    <x v="29"/>
    <x v="3"/>
    <n v="3"/>
    <x v="1"/>
    <x v="5"/>
    <n v="101.85"/>
  </r>
  <r>
    <x v="224"/>
    <x v="1"/>
    <n v="22"/>
    <x v="4"/>
    <x v="5"/>
    <n v="526.9"/>
  </r>
  <r>
    <x v="54"/>
    <x v="1"/>
    <n v="50"/>
    <x v="4"/>
    <x v="4"/>
    <n v="973.13"/>
  </r>
  <r>
    <x v="733"/>
    <x v="3"/>
    <n v="39"/>
    <x v="0"/>
    <x v="5"/>
    <n v="1481.47"/>
  </r>
  <r>
    <x v="277"/>
    <x v="1"/>
    <n v="100"/>
    <x v="1"/>
    <x v="4"/>
    <n v="2376.5"/>
  </r>
  <r>
    <x v="730"/>
    <x v="2"/>
    <n v="35"/>
    <x v="4"/>
    <x v="0"/>
    <n v="772.01"/>
  </r>
  <r>
    <x v="672"/>
    <x v="1"/>
    <n v="175"/>
    <x v="3"/>
    <x v="5"/>
    <n v="3056.38"/>
  </r>
  <r>
    <x v="590"/>
    <x v="1"/>
    <n v="6"/>
    <x v="0"/>
    <x v="4"/>
    <n v="262.14"/>
  </r>
  <r>
    <x v="734"/>
    <x v="1"/>
    <n v="5"/>
    <x v="2"/>
    <x v="3"/>
    <n v="144.75"/>
  </r>
  <r>
    <x v="333"/>
    <x v="0"/>
    <n v="35"/>
    <x v="3"/>
    <x v="3"/>
    <n v="742.26"/>
  </r>
  <r>
    <x v="332"/>
    <x v="3"/>
    <n v="3"/>
    <x v="0"/>
    <x v="6"/>
    <n v="131.07"/>
  </r>
  <r>
    <x v="28"/>
    <x v="2"/>
    <n v="225"/>
    <x v="0"/>
    <x v="3"/>
    <n v="7038.68"/>
  </r>
  <r>
    <x v="695"/>
    <x v="0"/>
    <n v="575"/>
    <x v="1"/>
    <x v="4"/>
    <n v="11885.97"/>
  </r>
  <r>
    <x v="735"/>
    <x v="0"/>
    <n v="7"/>
    <x v="2"/>
    <x v="6"/>
    <n v="202.65"/>
  </r>
  <r>
    <x v="390"/>
    <x v="1"/>
    <n v="8"/>
    <x v="0"/>
    <x v="0"/>
    <n v="341.52"/>
  </r>
  <r>
    <x v="535"/>
    <x v="1"/>
    <n v="475"/>
    <x v="4"/>
    <x v="2"/>
    <n v="7087.59"/>
  </r>
  <r>
    <x v="497"/>
    <x v="3"/>
    <n v="4"/>
    <x v="0"/>
    <x v="0"/>
    <n v="170.76"/>
  </r>
  <r>
    <x v="660"/>
    <x v="3"/>
    <n v="100"/>
    <x v="0"/>
    <x v="1"/>
    <n v="2988.3"/>
  </r>
  <r>
    <x v="478"/>
    <x v="0"/>
    <n v="5"/>
    <x v="2"/>
    <x v="2"/>
    <n v="139.75"/>
  </r>
  <r>
    <x v="72"/>
    <x v="0"/>
    <n v="11"/>
    <x v="1"/>
    <x v="6"/>
    <n v="395.45"/>
  </r>
  <r>
    <x v="658"/>
    <x v="3"/>
    <n v="1"/>
    <x v="0"/>
    <x v="1"/>
    <n v="43.69"/>
  </r>
  <r>
    <x v="736"/>
    <x v="3"/>
    <n v="6"/>
    <x v="0"/>
    <x v="3"/>
    <n v="268.14"/>
  </r>
  <r>
    <x v="578"/>
    <x v="1"/>
    <n v="4"/>
    <x v="3"/>
    <x v="0"/>
    <n v="103.8"/>
  </r>
  <r>
    <x v="737"/>
    <x v="4"/>
    <n v="49"/>
    <x v="3"/>
    <x v="4"/>
    <n v="916.91"/>
  </r>
  <r>
    <x v="235"/>
    <x v="2"/>
    <n v="150"/>
    <x v="0"/>
    <x v="0"/>
    <n v="4692.45"/>
  </r>
  <r>
    <x v="525"/>
    <x v="4"/>
    <n v="4"/>
    <x v="3"/>
    <x v="6"/>
    <n v="103.8"/>
  </r>
  <r>
    <x v="738"/>
    <x v="3"/>
    <n v="26"/>
    <x v="3"/>
    <x v="5"/>
    <n v="573.5"/>
  </r>
  <r>
    <x v="739"/>
    <x v="4"/>
    <n v="550"/>
    <x v="2"/>
    <x v="1"/>
    <n v="8839.19"/>
  </r>
  <r>
    <x v="740"/>
    <x v="3"/>
    <n v="1"/>
    <x v="4"/>
    <x v="0"/>
    <n v="24.95"/>
  </r>
  <r>
    <x v="615"/>
    <x v="1"/>
    <n v="19"/>
    <x v="3"/>
    <x v="6"/>
    <n v="474.05"/>
  </r>
  <r>
    <x v="395"/>
    <x v="4"/>
    <n v="550"/>
    <x v="3"/>
    <x v="1"/>
    <n v="8206.69"/>
  </r>
  <r>
    <x v="113"/>
    <x v="3"/>
    <n v="8"/>
    <x v="3"/>
    <x v="0"/>
    <n v="215.6"/>
  </r>
  <r>
    <x v="721"/>
    <x v="3"/>
    <n v="46"/>
    <x v="4"/>
    <x v="4"/>
    <n v="975.55"/>
  </r>
  <r>
    <x v="345"/>
    <x v="3"/>
    <n v="525"/>
    <x v="3"/>
    <x v="4"/>
    <n v="7531.78"/>
  </r>
  <r>
    <x v="741"/>
    <x v="3"/>
    <n v="9"/>
    <x v="1"/>
    <x v="5"/>
    <n v="323.55"/>
  </r>
  <r>
    <x v="576"/>
    <x v="1"/>
    <n v="350"/>
    <x v="1"/>
    <x v="5"/>
    <n v="7033.69"/>
  </r>
  <r>
    <x v="720"/>
    <x v="1"/>
    <n v="75"/>
    <x v="2"/>
    <x v="0"/>
    <n v="1628.44"/>
  </r>
  <r>
    <x v="96"/>
    <x v="1"/>
    <n v="36"/>
    <x v="4"/>
    <x v="2"/>
    <n v="732.87"/>
  </r>
  <r>
    <x v="573"/>
    <x v="2"/>
    <n v="150"/>
    <x v="0"/>
    <x v="6"/>
    <n v="4692.45"/>
  </r>
  <r>
    <x v="509"/>
    <x v="4"/>
    <n v="18"/>
    <x v="2"/>
    <x v="1"/>
    <n v="503.1"/>
  </r>
  <r>
    <x v="32"/>
    <x v="3"/>
    <n v="22"/>
    <x v="0"/>
    <x v="3"/>
    <n v="983.18"/>
  </r>
  <r>
    <x v="742"/>
    <x v="2"/>
    <n v="1"/>
    <x v="3"/>
    <x v="0"/>
    <n v="26.95"/>
  </r>
  <r>
    <x v="743"/>
    <x v="3"/>
    <n v="37"/>
    <x v="3"/>
    <x v="2"/>
    <n v="816.13"/>
  </r>
  <r>
    <x v="7"/>
    <x v="3"/>
    <n v="475"/>
    <x v="3"/>
    <x v="6"/>
    <n v="7087.59"/>
  </r>
  <r>
    <x v="744"/>
    <x v="0"/>
    <n v="7"/>
    <x v="2"/>
    <x v="6"/>
    <n v="202.65"/>
  </r>
  <r>
    <x v="745"/>
    <x v="1"/>
    <n v="550"/>
    <x v="4"/>
    <x v="5"/>
    <n v="7890.44"/>
  </r>
  <r>
    <x v="746"/>
    <x v="3"/>
    <n v="24"/>
    <x v="0"/>
    <x v="1"/>
    <n v="891.28"/>
  </r>
  <r>
    <x v="747"/>
    <x v="1"/>
    <n v="49"/>
    <x v="4"/>
    <x v="1"/>
    <n v="953.66"/>
  </r>
  <r>
    <x v="748"/>
    <x v="2"/>
    <n v="175"/>
    <x v="0"/>
    <x v="6"/>
    <n v="5352.03"/>
  </r>
  <r>
    <x v="399"/>
    <x v="3"/>
    <n v="8"/>
    <x v="2"/>
    <x v="0"/>
    <n v="231.6"/>
  </r>
  <r>
    <x v="637"/>
    <x v="1"/>
    <n v="125"/>
    <x v="4"/>
    <x v="2"/>
    <n v="2270.63"/>
  </r>
  <r>
    <x v="537"/>
    <x v="3"/>
    <n v="38"/>
    <x v="1"/>
    <x v="5"/>
    <n v="1128.8900000000001"/>
  </r>
  <r>
    <x v="592"/>
    <x v="0"/>
    <n v="40"/>
    <x v="0"/>
    <x v="5"/>
    <n v="1519.46"/>
  </r>
  <r>
    <x v="33"/>
    <x v="1"/>
    <n v="38"/>
    <x v="1"/>
    <x v="3"/>
    <n v="1128.8900000000001"/>
  </r>
  <r>
    <x v="176"/>
    <x v="3"/>
    <n v="350"/>
    <x v="4"/>
    <x v="2"/>
    <n v="5222.4399999999996"/>
  </r>
  <r>
    <x v="749"/>
    <x v="1"/>
    <n v="41"/>
    <x v="3"/>
    <x v="1"/>
    <n v="939.21"/>
  </r>
  <r>
    <x v="750"/>
    <x v="1"/>
    <n v="525"/>
    <x v="3"/>
    <x v="5"/>
    <n v="8135.53"/>
  </r>
  <r>
    <x v="751"/>
    <x v="4"/>
    <n v="500"/>
    <x v="3"/>
    <x v="4"/>
    <n v="7748.13"/>
  </r>
  <r>
    <x v="752"/>
    <x v="1"/>
    <n v="325"/>
    <x v="2"/>
    <x v="1"/>
    <n v="5410.03"/>
  </r>
  <r>
    <x v="520"/>
    <x v="1"/>
    <n v="1"/>
    <x v="4"/>
    <x v="4"/>
    <n v="24.95"/>
  </r>
  <r>
    <x v="695"/>
    <x v="2"/>
    <n v="48"/>
    <x v="4"/>
    <x v="2"/>
    <n v="934.2"/>
  </r>
  <r>
    <x v="753"/>
    <x v="2"/>
    <n v="16"/>
    <x v="0"/>
    <x v="2"/>
    <n v="683.04"/>
  </r>
  <r>
    <x v="754"/>
    <x v="1"/>
    <n v="38"/>
    <x v="0"/>
    <x v="1"/>
    <n v="1378.89"/>
  </r>
  <r>
    <x v="22"/>
    <x v="2"/>
    <n v="225"/>
    <x v="0"/>
    <x v="0"/>
    <n v="6723.68"/>
  </r>
  <r>
    <x v="755"/>
    <x v="0"/>
    <n v="9"/>
    <x v="3"/>
    <x v="0"/>
    <n v="224.55"/>
  </r>
  <r>
    <x v="756"/>
    <x v="4"/>
    <n v="48"/>
    <x v="2"/>
    <x v="1"/>
    <n v="970.2"/>
  </r>
  <r>
    <x v="186"/>
    <x v="3"/>
    <n v="4"/>
    <x v="0"/>
    <x v="5"/>
    <n v="178.76"/>
  </r>
  <r>
    <x v="290"/>
    <x v="0"/>
    <n v="275"/>
    <x v="2"/>
    <x v="5"/>
    <n v="4419.59"/>
  </r>
  <r>
    <x v="261"/>
    <x v="1"/>
    <n v="27"/>
    <x v="1"/>
    <x v="2"/>
    <n v="802.1"/>
  </r>
  <r>
    <x v="213"/>
    <x v="1"/>
    <n v="38"/>
    <x v="4"/>
    <x v="4"/>
    <n v="838.19"/>
  </r>
  <r>
    <x v="757"/>
    <x v="1"/>
    <n v="13"/>
    <x v="0"/>
    <x v="1"/>
    <n v="567.97"/>
  </r>
  <r>
    <x v="758"/>
    <x v="0"/>
    <n v="1"/>
    <x v="3"/>
    <x v="1"/>
    <n v="25.95"/>
  </r>
  <r>
    <x v="48"/>
    <x v="1"/>
    <n v="125"/>
    <x v="4"/>
    <x v="5"/>
    <n v="2183.13"/>
  </r>
  <r>
    <x v="759"/>
    <x v="3"/>
    <n v="150"/>
    <x v="1"/>
    <x v="0"/>
    <n v="3669.75"/>
  </r>
  <r>
    <x v="760"/>
    <x v="3"/>
    <n v="20"/>
    <x v="4"/>
    <x v="4"/>
    <n v="519"/>
  </r>
  <r>
    <x v="485"/>
    <x v="0"/>
    <n v="29"/>
    <x v="4"/>
    <x v="3"/>
    <n v="590.37"/>
  </r>
  <r>
    <x v="171"/>
    <x v="3"/>
    <n v="7"/>
    <x v="1"/>
    <x v="2"/>
    <n v="251.65"/>
  </r>
  <r>
    <x v="285"/>
    <x v="4"/>
    <n v="150"/>
    <x v="1"/>
    <x v="2"/>
    <n v="3774.75"/>
  </r>
  <r>
    <x v="561"/>
    <x v="3"/>
    <n v="34"/>
    <x v="2"/>
    <x v="1"/>
    <n v="778.86"/>
  </r>
  <r>
    <x v="571"/>
    <x v="1"/>
    <n v="2"/>
    <x v="3"/>
    <x v="1"/>
    <n v="49.9"/>
  </r>
  <r>
    <x v="608"/>
    <x v="3"/>
    <n v="24"/>
    <x v="1"/>
    <x v="5"/>
    <n v="692.58"/>
  </r>
  <r>
    <x v="405"/>
    <x v="3"/>
    <n v="175"/>
    <x v="3"/>
    <x v="5"/>
    <n v="3178.88"/>
  </r>
  <r>
    <x v="212"/>
    <x v="1"/>
    <n v="2"/>
    <x v="4"/>
    <x v="0"/>
    <n v="51.9"/>
  </r>
  <r>
    <x v="761"/>
    <x v="0"/>
    <n v="8"/>
    <x v="2"/>
    <x v="1"/>
    <n v="231.6"/>
  </r>
  <r>
    <x v="292"/>
    <x v="3"/>
    <n v="2"/>
    <x v="0"/>
    <x v="1"/>
    <n v="89.38"/>
  </r>
  <r>
    <x v="152"/>
    <x v="0"/>
    <n v="8"/>
    <x v="2"/>
    <x v="6"/>
    <n v="223.6"/>
  </r>
  <r>
    <x v="176"/>
    <x v="3"/>
    <n v="16"/>
    <x v="0"/>
    <x v="5"/>
    <n v="683.04"/>
  </r>
  <r>
    <x v="762"/>
    <x v="3"/>
    <n v="45"/>
    <x v="4"/>
    <x v="3"/>
    <n v="916.09"/>
  </r>
  <r>
    <x v="763"/>
    <x v="0"/>
    <n v="4"/>
    <x v="3"/>
    <x v="5"/>
    <n v="99.8"/>
  </r>
  <r>
    <x v="564"/>
    <x v="1"/>
    <n v="4"/>
    <x v="4"/>
    <x v="1"/>
    <n v="95.8"/>
  </r>
  <r>
    <x v="764"/>
    <x v="0"/>
    <n v="2"/>
    <x v="3"/>
    <x v="5"/>
    <n v="49.9"/>
  </r>
  <r>
    <x v="704"/>
    <x v="1"/>
    <n v="5"/>
    <x v="4"/>
    <x v="6"/>
    <n v="119.75"/>
  </r>
  <r>
    <x v="237"/>
    <x v="3"/>
    <n v="45"/>
    <x v="1"/>
    <x v="0"/>
    <n v="1298.5899999999999"/>
  </r>
  <r>
    <x v="350"/>
    <x v="1"/>
    <n v="12"/>
    <x v="2"/>
    <x v="1"/>
    <n v="347.4"/>
  </r>
  <r>
    <x v="765"/>
    <x v="1"/>
    <n v="425"/>
    <x v="4"/>
    <x v="5"/>
    <n v="6097.16"/>
  </r>
  <r>
    <x v="361"/>
    <x v="0"/>
    <n v="35"/>
    <x v="3"/>
    <x v="5"/>
    <n v="772.01"/>
  </r>
  <r>
    <x v="685"/>
    <x v="4"/>
    <n v="34"/>
    <x v="3"/>
    <x v="4"/>
    <n v="778.86"/>
  </r>
  <r>
    <x v="93"/>
    <x v="2"/>
    <n v="19"/>
    <x v="3"/>
    <x v="2"/>
    <n v="474.05"/>
  </r>
  <r>
    <x v="534"/>
    <x v="1"/>
    <n v="3"/>
    <x v="0"/>
    <x v="5"/>
    <n v="131.07"/>
  </r>
  <r>
    <x v="544"/>
    <x v="0"/>
    <n v="125"/>
    <x v="1"/>
    <x v="1"/>
    <n v="3058.13"/>
  </r>
  <r>
    <x v="307"/>
    <x v="4"/>
    <n v="34"/>
    <x v="4"/>
    <x v="6"/>
    <n v="721.06"/>
  </r>
  <r>
    <x v="158"/>
    <x v="4"/>
    <n v="14"/>
    <x v="2"/>
    <x v="1"/>
    <n v="391.3"/>
  </r>
  <r>
    <x v="391"/>
    <x v="1"/>
    <n v="8"/>
    <x v="4"/>
    <x v="3"/>
    <n v="199.6"/>
  </r>
  <r>
    <x v="766"/>
    <x v="2"/>
    <n v="275"/>
    <x v="1"/>
    <x v="0"/>
    <n v="5526.47"/>
  </r>
  <r>
    <x v="541"/>
    <x v="0"/>
    <n v="150"/>
    <x v="4"/>
    <x v="1"/>
    <n v="2514.75"/>
  </r>
  <r>
    <x v="154"/>
    <x v="3"/>
    <n v="28"/>
    <x v="4"/>
    <x v="4"/>
    <n v="570.01"/>
  </r>
  <r>
    <x v="767"/>
    <x v="4"/>
    <n v="1"/>
    <x v="0"/>
    <x v="0"/>
    <n v="42.69"/>
  </r>
  <r>
    <x v="768"/>
    <x v="1"/>
    <n v="5"/>
    <x v="0"/>
    <x v="3"/>
    <n v="223.45"/>
  </r>
  <r>
    <x v="555"/>
    <x v="2"/>
    <n v="32"/>
    <x v="4"/>
    <x v="2"/>
    <n v="705.84"/>
  </r>
  <r>
    <x v="769"/>
    <x v="0"/>
    <n v="275"/>
    <x v="4"/>
    <x v="1"/>
    <n v="4103.34"/>
  </r>
  <r>
    <x v="292"/>
    <x v="4"/>
    <n v="2"/>
    <x v="1"/>
    <x v="1"/>
    <n v="71.900000000000006"/>
  </r>
  <r>
    <x v="770"/>
    <x v="1"/>
    <n v="150"/>
    <x v="4"/>
    <x v="1"/>
    <n v="2724.75"/>
  </r>
  <r>
    <x v="470"/>
    <x v="0"/>
    <n v="9"/>
    <x v="2"/>
    <x v="0"/>
    <n v="242.55"/>
  </r>
  <r>
    <x v="193"/>
    <x v="1"/>
    <n v="30"/>
    <x v="4"/>
    <x v="3"/>
    <n v="661.73"/>
  </r>
  <r>
    <x v="151"/>
    <x v="4"/>
    <n v="100"/>
    <x v="2"/>
    <x v="3"/>
    <n v="1886.5"/>
  </r>
  <r>
    <x v="507"/>
    <x v="3"/>
    <n v="250"/>
    <x v="4"/>
    <x v="1"/>
    <n v="4541.25"/>
  </r>
  <r>
    <x v="311"/>
    <x v="2"/>
    <n v="4"/>
    <x v="3"/>
    <x v="3"/>
    <n v="99.8"/>
  </r>
  <r>
    <x v="311"/>
    <x v="1"/>
    <n v="200"/>
    <x v="1"/>
    <x v="5"/>
    <n v="5033"/>
  </r>
  <r>
    <x v="528"/>
    <x v="3"/>
    <n v="75"/>
    <x v="0"/>
    <x v="1"/>
    <n v="2457.56"/>
  </r>
  <r>
    <x v="771"/>
    <x v="3"/>
    <n v="6"/>
    <x v="0"/>
    <x v="5"/>
    <n v="256.14"/>
  </r>
  <r>
    <x v="419"/>
    <x v="1"/>
    <n v="550"/>
    <x v="4"/>
    <x v="4"/>
    <n v="7574.19"/>
  </r>
  <r>
    <x v="772"/>
    <x v="3"/>
    <n v="15"/>
    <x v="4"/>
    <x v="1"/>
    <n v="359.25"/>
  </r>
  <r>
    <x v="319"/>
    <x v="3"/>
    <n v="475"/>
    <x v="1"/>
    <x v="3"/>
    <n v="9545.7199999999993"/>
  </r>
  <r>
    <x v="773"/>
    <x v="3"/>
    <n v="200"/>
    <x v="3"/>
    <x v="1"/>
    <n v="3773"/>
  </r>
  <r>
    <x v="774"/>
    <x v="0"/>
    <n v="8"/>
    <x v="3"/>
    <x v="5"/>
    <n v="207.6"/>
  </r>
  <r>
    <x v="427"/>
    <x v="0"/>
    <n v="41"/>
    <x v="2"/>
    <x v="4"/>
    <n v="974.06"/>
  </r>
  <r>
    <x v="775"/>
    <x v="1"/>
    <n v="9"/>
    <x v="4"/>
    <x v="4"/>
    <n v="233.55"/>
  </r>
  <r>
    <x v="104"/>
    <x v="2"/>
    <n v="375"/>
    <x v="3"/>
    <x v="2"/>
    <n v="5379.84"/>
  </r>
  <r>
    <x v="273"/>
    <x v="0"/>
    <n v="8"/>
    <x v="2"/>
    <x v="5"/>
    <n v="215.6"/>
  </r>
  <r>
    <x v="713"/>
    <x v="0"/>
    <n v="475"/>
    <x v="0"/>
    <x v="2"/>
    <n v="12205.96"/>
  </r>
  <r>
    <x v="776"/>
    <x v="2"/>
    <n v="425"/>
    <x v="0"/>
    <x v="4"/>
    <n v="10676.74"/>
  </r>
  <r>
    <x v="695"/>
    <x v="3"/>
    <n v="9"/>
    <x v="4"/>
    <x v="6"/>
    <n v="224.55"/>
  </r>
  <r>
    <x v="777"/>
    <x v="3"/>
    <n v="28"/>
    <x v="0"/>
    <x v="4"/>
    <n v="1039.82"/>
  </r>
  <r>
    <x v="778"/>
    <x v="3"/>
    <n v="325"/>
    <x v="1"/>
    <x v="3"/>
    <n v="6531.28"/>
  </r>
  <r>
    <x v="681"/>
    <x v="4"/>
    <n v="18"/>
    <x v="0"/>
    <x v="4"/>
    <n v="786.42"/>
  </r>
  <r>
    <x v="779"/>
    <x v="3"/>
    <n v="4"/>
    <x v="4"/>
    <x v="4"/>
    <n v="95.8"/>
  </r>
  <r>
    <x v="218"/>
    <x v="0"/>
    <n v="15"/>
    <x v="2"/>
    <x v="1"/>
    <n v="419.25"/>
  </r>
  <r>
    <x v="365"/>
    <x v="3"/>
    <n v="15"/>
    <x v="3"/>
    <x v="0"/>
    <n v="404.25"/>
  </r>
  <r>
    <x v="780"/>
    <x v="1"/>
    <n v="7"/>
    <x v="3"/>
    <x v="3"/>
    <n v="188.65"/>
  </r>
  <r>
    <x v="461"/>
    <x v="4"/>
    <n v="125"/>
    <x v="1"/>
    <x v="4"/>
    <n v="3058.13"/>
  </r>
  <r>
    <x v="33"/>
    <x v="0"/>
    <n v="550"/>
    <x v="2"/>
    <x v="6"/>
    <n v="8839.19"/>
  </r>
  <r>
    <x v="781"/>
    <x v="4"/>
    <n v="300"/>
    <x v="1"/>
    <x v="2"/>
    <n v="5856.38"/>
  </r>
  <r>
    <x v="644"/>
    <x v="3"/>
    <n v="3"/>
    <x v="0"/>
    <x v="1"/>
    <n v="128.07"/>
  </r>
  <r>
    <x v="782"/>
    <x v="0"/>
    <n v="400"/>
    <x v="2"/>
    <x v="3"/>
    <n v="6428.5"/>
  </r>
  <r>
    <x v="336"/>
    <x v="2"/>
    <n v="325"/>
    <x v="0"/>
    <x v="0"/>
    <n v="7977.69"/>
  </r>
  <r>
    <x v="88"/>
    <x v="3"/>
    <n v="5"/>
    <x v="1"/>
    <x v="3"/>
    <n v="179.75"/>
  </r>
  <r>
    <x v="471"/>
    <x v="1"/>
    <n v="225"/>
    <x v="1"/>
    <x v="5"/>
    <n v="5347.13"/>
  </r>
  <r>
    <x v="783"/>
    <x v="3"/>
    <n v="400"/>
    <x v="1"/>
    <x v="2"/>
    <n v="8268.5"/>
  </r>
  <r>
    <x v="478"/>
    <x v="4"/>
    <n v="75"/>
    <x v="0"/>
    <x v="0"/>
    <n v="2457.56"/>
  </r>
  <r>
    <x v="784"/>
    <x v="1"/>
    <n v="350"/>
    <x v="3"/>
    <x v="5"/>
    <n v="5021.1899999999996"/>
  </r>
  <r>
    <x v="46"/>
    <x v="1"/>
    <n v="500"/>
    <x v="0"/>
    <x v="5"/>
    <n v="12273.38"/>
  </r>
  <r>
    <x v="8"/>
    <x v="3"/>
    <n v="550"/>
    <x v="2"/>
    <x v="0"/>
    <n v="8522.94"/>
  </r>
  <r>
    <x v="39"/>
    <x v="3"/>
    <n v="47"/>
    <x v="0"/>
    <x v="5"/>
    <n v="1745.42"/>
  </r>
  <r>
    <x v="785"/>
    <x v="0"/>
    <n v="350"/>
    <x v="2"/>
    <x v="3"/>
    <n v="5423.69"/>
  </r>
  <r>
    <x v="786"/>
    <x v="4"/>
    <n v="39"/>
    <x v="4"/>
    <x v="5"/>
    <n v="860.24"/>
  </r>
  <r>
    <x v="641"/>
    <x v="0"/>
    <n v="550"/>
    <x v="3"/>
    <x v="3"/>
    <n v="8206.69"/>
  </r>
  <r>
    <x v="787"/>
    <x v="4"/>
    <n v="7"/>
    <x v="3"/>
    <x v="2"/>
    <n v="174.65"/>
  </r>
  <r>
    <x v="644"/>
    <x v="3"/>
    <n v="2"/>
    <x v="0"/>
    <x v="5"/>
    <n v="89.38"/>
  </r>
  <r>
    <x v="166"/>
    <x v="1"/>
    <n v="525"/>
    <x v="2"/>
    <x v="2"/>
    <n v="8739.2800000000007"/>
  </r>
  <r>
    <x v="103"/>
    <x v="1"/>
    <n v="8"/>
    <x v="2"/>
    <x v="5"/>
    <n v="231.6"/>
  </r>
  <r>
    <x v="788"/>
    <x v="4"/>
    <n v="39"/>
    <x v="0"/>
    <x v="1"/>
    <n v="1448.32"/>
  </r>
  <r>
    <x v="789"/>
    <x v="1"/>
    <n v="5"/>
    <x v="3"/>
    <x v="0"/>
    <n v="124.75"/>
  </r>
  <r>
    <x v="450"/>
    <x v="2"/>
    <n v="41"/>
    <x v="1"/>
    <x v="4"/>
    <n v="1218.01"/>
  </r>
  <r>
    <x v="661"/>
    <x v="3"/>
    <n v="425"/>
    <x v="2"/>
    <x v="3"/>
    <n v="6830.28"/>
  </r>
  <r>
    <x v="376"/>
    <x v="2"/>
    <n v="5"/>
    <x v="2"/>
    <x v="1"/>
    <n v="139.75"/>
  </r>
  <r>
    <x v="191"/>
    <x v="1"/>
    <n v="35"/>
    <x v="4"/>
    <x v="5"/>
    <n v="712.51"/>
  </r>
  <r>
    <x v="790"/>
    <x v="3"/>
    <n v="3"/>
    <x v="3"/>
    <x v="3"/>
    <n v="80.849999999999994"/>
  </r>
  <r>
    <x v="655"/>
    <x v="0"/>
    <n v="400"/>
    <x v="3"/>
    <x v="5"/>
    <n v="5968.5"/>
  </r>
  <r>
    <x v="20"/>
    <x v="4"/>
    <n v="27"/>
    <x v="1"/>
    <x v="1"/>
    <n v="825.05"/>
  </r>
  <r>
    <x v="434"/>
    <x v="1"/>
    <n v="4"/>
    <x v="1"/>
    <x v="6"/>
    <n v="139.80000000000001"/>
  </r>
  <r>
    <x v="272"/>
    <x v="3"/>
    <n v="175"/>
    <x v="1"/>
    <x v="6"/>
    <n v="4158.88"/>
  </r>
  <r>
    <x v="52"/>
    <x v="3"/>
    <n v="7"/>
    <x v="1"/>
    <x v="5"/>
    <n v="237.65"/>
  </r>
  <r>
    <x v="453"/>
    <x v="4"/>
    <n v="400"/>
    <x v="4"/>
    <x v="4"/>
    <n v="5738.5"/>
  </r>
  <r>
    <x v="371"/>
    <x v="3"/>
    <n v="13"/>
    <x v="2"/>
    <x v="5"/>
    <n v="376.35"/>
  </r>
  <r>
    <x v="306"/>
    <x v="3"/>
    <n v="49"/>
    <x v="2"/>
    <x v="5"/>
    <n v="990.41"/>
  </r>
  <r>
    <x v="101"/>
    <x v="4"/>
    <n v="5"/>
    <x v="2"/>
    <x v="1"/>
    <n v="134.75"/>
  </r>
  <r>
    <x v="172"/>
    <x v="0"/>
    <n v="275"/>
    <x v="1"/>
    <x v="3"/>
    <n v="5526.47"/>
  </r>
  <r>
    <x v="127"/>
    <x v="2"/>
    <n v="425"/>
    <x v="1"/>
    <x v="4"/>
    <n v="8540.91"/>
  </r>
  <r>
    <x v="191"/>
    <x v="1"/>
    <n v="12"/>
    <x v="1"/>
    <x v="0"/>
    <n v="419.4"/>
  </r>
  <r>
    <x v="246"/>
    <x v="4"/>
    <n v="250"/>
    <x v="2"/>
    <x v="2"/>
    <n v="4891.25"/>
  </r>
  <r>
    <x v="179"/>
    <x v="0"/>
    <n v="250"/>
    <x v="3"/>
    <x v="6"/>
    <n v="4716.25"/>
  </r>
  <r>
    <x v="86"/>
    <x v="1"/>
    <n v="2"/>
    <x v="1"/>
    <x v="4"/>
    <n v="67.900000000000006"/>
  </r>
  <r>
    <x v="427"/>
    <x v="2"/>
    <n v="26"/>
    <x v="1"/>
    <x v="3"/>
    <n v="794.5"/>
  </r>
  <r>
    <x v="600"/>
    <x v="1"/>
    <n v="5"/>
    <x v="1"/>
    <x v="4"/>
    <n v="169.75"/>
  </r>
  <r>
    <x v="448"/>
    <x v="1"/>
    <n v="1"/>
    <x v="4"/>
    <x v="6"/>
    <n v="24.95"/>
  </r>
  <r>
    <x v="670"/>
    <x v="4"/>
    <n v="9"/>
    <x v="2"/>
    <x v="4"/>
    <n v="251.55"/>
  </r>
  <r>
    <x v="132"/>
    <x v="1"/>
    <n v="325"/>
    <x v="3"/>
    <x v="2"/>
    <n v="5036.28"/>
  </r>
  <r>
    <x v="115"/>
    <x v="2"/>
    <n v="250"/>
    <x v="2"/>
    <x v="3"/>
    <n v="4716.25"/>
  </r>
  <r>
    <x v="229"/>
    <x v="1"/>
    <n v="41"/>
    <x v="1"/>
    <x v="0"/>
    <n v="1218.01"/>
  </r>
  <r>
    <x v="298"/>
    <x v="2"/>
    <n v="1"/>
    <x v="2"/>
    <x v="6"/>
    <n v="27.95"/>
  </r>
  <r>
    <x v="134"/>
    <x v="3"/>
    <n v="5"/>
    <x v="3"/>
    <x v="2"/>
    <n v="134.75"/>
  </r>
  <r>
    <x v="205"/>
    <x v="1"/>
    <n v="16"/>
    <x v="4"/>
    <x v="4"/>
    <n v="415.2"/>
  </r>
  <r>
    <x v="791"/>
    <x v="1"/>
    <n v="150"/>
    <x v="0"/>
    <x v="3"/>
    <n v="4692.45"/>
  </r>
  <r>
    <x v="145"/>
    <x v="4"/>
    <n v="23"/>
    <x v="3"/>
    <x v="6"/>
    <n v="596.85"/>
  </r>
  <r>
    <x v="629"/>
    <x v="1"/>
    <n v="525"/>
    <x v="4"/>
    <x v="6"/>
    <n v="7229.91"/>
  </r>
  <r>
    <x v="749"/>
    <x v="2"/>
    <n v="45"/>
    <x v="1"/>
    <x v="3"/>
    <n v="1298.5899999999999"/>
  </r>
  <r>
    <x v="763"/>
    <x v="1"/>
    <n v="575"/>
    <x v="3"/>
    <x v="6"/>
    <n v="8249.09"/>
  </r>
  <r>
    <x v="252"/>
    <x v="1"/>
    <n v="600"/>
    <x v="1"/>
    <x v="0"/>
    <n v="11712.75"/>
  </r>
  <r>
    <x v="608"/>
    <x v="3"/>
    <n v="9"/>
    <x v="0"/>
    <x v="4"/>
    <n v="393.21"/>
  </r>
  <r>
    <x v="691"/>
    <x v="4"/>
    <n v="16"/>
    <x v="1"/>
    <x v="1"/>
    <n v="559.20000000000005"/>
  </r>
  <r>
    <x v="383"/>
    <x v="1"/>
    <n v="18"/>
    <x v="0"/>
    <x v="0"/>
    <n v="786.42"/>
  </r>
  <r>
    <x v="792"/>
    <x v="3"/>
    <n v="39"/>
    <x v="2"/>
    <x v="6"/>
    <n v="959.69"/>
  </r>
  <r>
    <x v="329"/>
    <x v="0"/>
    <n v="35"/>
    <x v="4"/>
    <x v="4"/>
    <n v="742.26"/>
  </r>
  <r>
    <x v="793"/>
    <x v="3"/>
    <n v="100"/>
    <x v="3"/>
    <x v="3"/>
    <n v="1746.5"/>
  </r>
  <r>
    <x v="253"/>
    <x v="1"/>
    <n v="450"/>
    <x v="1"/>
    <x v="5"/>
    <n v="9302.06"/>
  </r>
  <r>
    <x v="211"/>
    <x v="3"/>
    <n v="425"/>
    <x v="2"/>
    <x v="4"/>
    <n v="6585.91"/>
  </r>
  <r>
    <x v="598"/>
    <x v="2"/>
    <n v="7"/>
    <x v="2"/>
    <x v="4"/>
    <n v="202.65"/>
  </r>
  <r>
    <x v="58"/>
    <x v="3"/>
    <n v="2"/>
    <x v="2"/>
    <x v="5"/>
    <n v="57.9"/>
  </r>
  <r>
    <x v="255"/>
    <x v="2"/>
    <n v="425"/>
    <x v="1"/>
    <x v="1"/>
    <n v="8296.5300000000007"/>
  </r>
  <r>
    <x v="794"/>
    <x v="4"/>
    <n v="6"/>
    <x v="2"/>
    <x v="6"/>
    <n v="161.69999999999999"/>
  </r>
  <r>
    <x v="754"/>
    <x v="1"/>
    <n v="300"/>
    <x v="3"/>
    <x v="6"/>
    <n v="4648.88"/>
  </r>
  <r>
    <x v="37"/>
    <x v="3"/>
    <n v="18"/>
    <x v="1"/>
    <x v="5"/>
    <n v="629.1"/>
  </r>
  <r>
    <x v="520"/>
    <x v="0"/>
    <n v="425"/>
    <x v="4"/>
    <x v="4"/>
    <n v="5852.78"/>
  </r>
  <r>
    <x v="437"/>
    <x v="3"/>
    <n v="575"/>
    <x v="1"/>
    <x v="5"/>
    <n v="11885.97"/>
  </r>
  <r>
    <x v="795"/>
    <x v="1"/>
    <n v="75"/>
    <x v="3"/>
    <x v="5"/>
    <n v="1403.44"/>
  </r>
  <r>
    <x v="767"/>
    <x v="2"/>
    <n v="250"/>
    <x v="4"/>
    <x v="5"/>
    <n v="4541.25"/>
  </r>
  <r>
    <x v="796"/>
    <x v="2"/>
    <n v="9"/>
    <x v="0"/>
    <x v="6"/>
    <n v="393.21"/>
  </r>
  <r>
    <x v="410"/>
    <x v="2"/>
    <n v="9"/>
    <x v="4"/>
    <x v="5"/>
    <n v="215.55"/>
  </r>
  <r>
    <x v="559"/>
    <x v="1"/>
    <n v="11"/>
    <x v="1"/>
    <x v="2"/>
    <n v="384.45"/>
  </r>
  <r>
    <x v="231"/>
    <x v="3"/>
    <n v="31"/>
    <x v="2"/>
    <x v="5"/>
    <n v="736.48"/>
  </r>
  <r>
    <x v="13"/>
    <x v="2"/>
    <n v="7"/>
    <x v="0"/>
    <x v="2"/>
    <n v="312.83"/>
  </r>
  <r>
    <x v="797"/>
    <x v="2"/>
    <n v="31"/>
    <x v="1"/>
    <x v="4"/>
    <n v="894.58"/>
  </r>
  <r>
    <x v="63"/>
    <x v="0"/>
    <n v="225"/>
    <x v="3"/>
    <x v="4"/>
    <n v="3929.63"/>
  </r>
  <r>
    <x v="28"/>
    <x v="2"/>
    <n v="35"/>
    <x v="2"/>
    <x v="5"/>
    <n v="861.26"/>
  </r>
  <r>
    <x v="411"/>
    <x v="0"/>
    <n v="17"/>
    <x v="4"/>
    <x v="6"/>
    <n v="441.15"/>
  </r>
  <r>
    <x v="485"/>
    <x v="3"/>
    <n v="5"/>
    <x v="3"/>
    <x v="1"/>
    <n v="134.75"/>
  </r>
  <r>
    <x v="423"/>
    <x v="2"/>
    <n v="4"/>
    <x v="0"/>
    <x v="3"/>
    <n v="174.76"/>
  </r>
  <r>
    <x v="690"/>
    <x v="0"/>
    <n v="1"/>
    <x v="3"/>
    <x v="1"/>
    <n v="25.95"/>
  </r>
  <r>
    <x v="181"/>
    <x v="3"/>
    <n v="100"/>
    <x v="3"/>
    <x v="3"/>
    <n v="1886.5"/>
  </r>
  <r>
    <x v="527"/>
    <x v="0"/>
    <n v="10"/>
    <x v="0"/>
    <x v="2"/>
    <n v="436.9"/>
  </r>
  <r>
    <x v="798"/>
    <x v="0"/>
    <n v="4"/>
    <x v="1"/>
    <x v="6"/>
    <n v="135.80000000000001"/>
  </r>
  <r>
    <x v="799"/>
    <x v="0"/>
    <n v="9"/>
    <x v="2"/>
    <x v="6"/>
    <n v="260.55"/>
  </r>
  <r>
    <x v="506"/>
    <x v="4"/>
    <n v="49"/>
    <x v="0"/>
    <x v="0"/>
    <n v="1642.36"/>
  </r>
  <r>
    <x v="497"/>
    <x v="3"/>
    <n v="225"/>
    <x v="3"/>
    <x v="2"/>
    <n v="3929.63"/>
  </r>
  <r>
    <x v="236"/>
    <x v="2"/>
    <n v="9"/>
    <x v="4"/>
    <x v="3"/>
    <n v="215.55"/>
  </r>
  <r>
    <x v="32"/>
    <x v="3"/>
    <n v="3"/>
    <x v="2"/>
    <x v="6"/>
    <n v="80.849999999999994"/>
  </r>
  <r>
    <x v="635"/>
    <x v="4"/>
    <n v="3"/>
    <x v="4"/>
    <x v="0"/>
    <n v="74.849999999999994"/>
  </r>
  <r>
    <x v="346"/>
    <x v="3"/>
    <n v="350"/>
    <x v="2"/>
    <x v="2"/>
    <n v="5826.19"/>
  </r>
  <r>
    <x v="767"/>
    <x v="1"/>
    <n v="475"/>
    <x v="2"/>
    <x v="4"/>
    <n v="7633.84"/>
  </r>
  <r>
    <x v="145"/>
    <x v="1"/>
    <n v="375"/>
    <x v="4"/>
    <x v="6"/>
    <n v="5164.22"/>
  </r>
  <r>
    <x v="800"/>
    <x v="2"/>
    <n v="375"/>
    <x v="2"/>
    <x v="1"/>
    <n v="5811.09"/>
  </r>
  <r>
    <x v="801"/>
    <x v="1"/>
    <n v="12"/>
    <x v="2"/>
    <x v="2"/>
    <n v="347.4"/>
  </r>
  <r>
    <x v="627"/>
    <x v="1"/>
    <n v="32"/>
    <x v="4"/>
    <x v="3"/>
    <n v="651.44000000000005"/>
  </r>
  <r>
    <x v="634"/>
    <x v="0"/>
    <n v="4"/>
    <x v="3"/>
    <x v="2"/>
    <n v="99.8"/>
  </r>
  <r>
    <x v="802"/>
    <x v="3"/>
    <n v="38"/>
    <x v="1"/>
    <x v="3"/>
    <n v="1128.8900000000001"/>
  </r>
  <r>
    <x v="367"/>
    <x v="1"/>
    <n v="425"/>
    <x v="4"/>
    <x v="4"/>
    <n v="5852.78"/>
  </r>
  <r>
    <x v="803"/>
    <x v="3"/>
    <n v="41"/>
    <x v="2"/>
    <x v="0"/>
    <n v="939.21"/>
  </r>
  <r>
    <x v="85"/>
    <x v="4"/>
    <n v="18"/>
    <x v="1"/>
    <x v="6"/>
    <n v="629.1"/>
  </r>
  <r>
    <x v="413"/>
    <x v="1"/>
    <n v="500"/>
    <x v="3"/>
    <x v="6"/>
    <n v="7748.13"/>
  </r>
  <r>
    <x v="799"/>
    <x v="1"/>
    <n v="575"/>
    <x v="0"/>
    <x v="3"/>
    <n v="14114.38"/>
  </r>
  <r>
    <x v="788"/>
    <x v="3"/>
    <n v="100"/>
    <x v="0"/>
    <x v="1"/>
    <n v="2988.3"/>
  </r>
  <r>
    <x v="582"/>
    <x v="0"/>
    <n v="26"/>
    <x v="2"/>
    <x v="4"/>
    <n v="617.70000000000005"/>
  </r>
  <r>
    <x v="670"/>
    <x v="3"/>
    <n v="5"/>
    <x v="1"/>
    <x v="0"/>
    <n v="179.75"/>
  </r>
  <r>
    <x v="85"/>
    <x v="2"/>
    <n v="6"/>
    <x v="4"/>
    <x v="0"/>
    <n v="149.69999999999999"/>
  </r>
  <r>
    <x v="684"/>
    <x v="1"/>
    <n v="49"/>
    <x v="3"/>
    <x v="3"/>
    <n v="990.41"/>
  </r>
  <r>
    <x v="804"/>
    <x v="4"/>
    <n v="8"/>
    <x v="0"/>
    <x v="1"/>
    <n v="341.52"/>
  </r>
  <r>
    <x v="805"/>
    <x v="1"/>
    <n v="4"/>
    <x v="2"/>
    <x v="4"/>
    <n v="111.8"/>
  </r>
  <r>
    <x v="806"/>
    <x v="1"/>
    <n v="49"/>
    <x v="3"/>
    <x v="0"/>
    <n v="953.66"/>
  </r>
  <r>
    <x v="807"/>
    <x v="0"/>
    <n v="40"/>
    <x v="1"/>
    <x v="0"/>
    <n v="1222.3"/>
  </r>
  <r>
    <x v="808"/>
    <x v="0"/>
    <n v="400"/>
    <x v="0"/>
    <x v="5"/>
    <n v="10278.700000000001"/>
  </r>
  <r>
    <x v="357"/>
    <x v="0"/>
    <n v="1"/>
    <x v="0"/>
    <x v="3"/>
    <n v="43.69"/>
  </r>
  <r>
    <x v="808"/>
    <x v="1"/>
    <n v="16"/>
    <x v="4"/>
    <x v="2"/>
    <n v="383.2"/>
  </r>
  <r>
    <x v="44"/>
    <x v="1"/>
    <n v="500"/>
    <x v="0"/>
    <x v="3"/>
    <n v="12560.88"/>
  </r>
  <r>
    <x v="524"/>
    <x v="3"/>
    <n v="7"/>
    <x v="4"/>
    <x v="2"/>
    <n v="181.65"/>
  </r>
  <r>
    <x v="283"/>
    <x v="1"/>
    <n v="5"/>
    <x v="3"/>
    <x v="5"/>
    <n v="134.75"/>
  </r>
  <r>
    <x v="65"/>
    <x v="0"/>
    <n v="3"/>
    <x v="0"/>
    <x v="4"/>
    <n v="128.07"/>
  </r>
  <r>
    <x v="655"/>
    <x v="1"/>
    <n v="275"/>
    <x v="1"/>
    <x v="1"/>
    <n v="5526.47"/>
  </r>
  <r>
    <x v="676"/>
    <x v="3"/>
    <n v="1"/>
    <x v="4"/>
    <x v="5"/>
    <n v="25.95"/>
  </r>
  <r>
    <x v="331"/>
    <x v="1"/>
    <n v="16"/>
    <x v="0"/>
    <x v="3"/>
    <n v="699.04"/>
  </r>
  <r>
    <x v="135"/>
    <x v="1"/>
    <n v="40"/>
    <x v="0"/>
    <x v="3"/>
    <n v="1451.46"/>
  </r>
  <r>
    <x v="809"/>
    <x v="2"/>
    <n v="43"/>
    <x v="4"/>
    <x v="4"/>
    <n v="875.37"/>
  </r>
  <r>
    <x v="613"/>
    <x v="1"/>
    <n v="1"/>
    <x v="0"/>
    <x v="2"/>
    <n v="42.69"/>
  </r>
  <r>
    <x v="217"/>
    <x v="0"/>
    <n v="44"/>
    <x v="3"/>
    <x v="4"/>
    <n v="933.13"/>
  </r>
  <r>
    <x v="162"/>
    <x v="3"/>
    <n v="175"/>
    <x v="3"/>
    <x v="6"/>
    <n v="3178.88"/>
  </r>
  <r>
    <x v="235"/>
    <x v="4"/>
    <n v="75"/>
    <x v="0"/>
    <x v="0"/>
    <n v="2457.56"/>
  </r>
  <r>
    <x v="810"/>
    <x v="3"/>
    <n v="7"/>
    <x v="3"/>
    <x v="4"/>
    <n v="174.65"/>
  </r>
  <r>
    <x v="811"/>
    <x v="2"/>
    <n v="525"/>
    <x v="1"/>
    <x v="5"/>
    <n v="10248.66"/>
  </r>
  <r>
    <x v="772"/>
    <x v="0"/>
    <n v="4"/>
    <x v="1"/>
    <x v="2"/>
    <n v="139.80000000000001"/>
  </r>
  <r>
    <x v="125"/>
    <x v="0"/>
    <n v="500"/>
    <x v="1"/>
    <x v="5"/>
    <n v="10048.129999999999"/>
  </r>
  <r>
    <x v="509"/>
    <x v="0"/>
    <n v="8"/>
    <x v="0"/>
    <x v="0"/>
    <n v="341.52"/>
  </r>
  <r>
    <x v="487"/>
    <x v="3"/>
    <n v="13"/>
    <x v="2"/>
    <x v="2"/>
    <n v="363.35"/>
  </r>
  <r>
    <x v="680"/>
    <x v="1"/>
    <n v="9"/>
    <x v="4"/>
    <x v="0"/>
    <n v="224.55"/>
  </r>
  <r>
    <x v="775"/>
    <x v="1"/>
    <n v="17"/>
    <x v="3"/>
    <x v="1"/>
    <n v="458.15"/>
  </r>
  <r>
    <x v="155"/>
    <x v="1"/>
    <n v="125"/>
    <x v="2"/>
    <x v="1"/>
    <n v="2533.13"/>
  </r>
  <r>
    <x v="342"/>
    <x v="3"/>
    <n v="450"/>
    <x v="4"/>
    <x v="0"/>
    <n v="6714.56"/>
  </r>
  <r>
    <x v="812"/>
    <x v="3"/>
    <n v="250"/>
    <x v="2"/>
    <x v="1"/>
    <n v="5066.25"/>
  </r>
  <r>
    <x v="657"/>
    <x v="1"/>
    <n v="525"/>
    <x v="2"/>
    <x v="2"/>
    <n v="8135.53"/>
  </r>
  <r>
    <x v="249"/>
    <x v="2"/>
    <n v="600"/>
    <x v="2"/>
    <x v="4"/>
    <n v="9987.75"/>
  </r>
  <r>
    <x v="652"/>
    <x v="3"/>
    <n v="21"/>
    <x v="3"/>
    <x v="5"/>
    <n v="565.95000000000005"/>
  </r>
  <r>
    <x v="85"/>
    <x v="1"/>
    <n v="5"/>
    <x v="2"/>
    <x v="2"/>
    <n v="139.75"/>
  </r>
  <r>
    <x v="813"/>
    <x v="3"/>
    <n v="300"/>
    <x v="2"/>
    <x v="0"/>
    <n v="4821.38"/>
  </r>
  <r>
    <x v="814"/>
    <x v="3"/>
    <n v="325"/>
    <x v="1"/>
    <x v="0"/>
    <n v="6718.16"/>
  </r>
  <r>
    <x v="815"/>
    <x v="0"/>
    <n v="7"/>
    <x v="0"/>
    <x v="6"/>
    <n v="298.83"/>
  </r>
  <r>
    <x v="488"/>
    <x v="1"/>
    <n v="400"/>
    <x v="3"/>
    <x v="5"/>
    <n v="5968.5"/>
  </r>
  <r>
    <x v="239"/>
    <x v="2"/>
    <n v="7"/>
    <x v="1"/>
    <x v="4"/>
    <n v="251.65"/>
  </r>
  <r>
    <x v="816"/>
    <x v="3"/>
    <n v="39"/>
    <x v="4"/>
    <x v="2"/>
    <n v="827.09"/>
  </r>
  <r>
    <x v="812"/>
    <x v="3"/>
    <n v="75"/>
    <x v="1"/>
    <x v="3"/>
    <n v="1965.94"/>
  </r>
  <r>
    <x v="631"/>
    <x v="3"/>
    <n v="3"/>
    <x v="1"/>
    <x v="1"/>
    <n v="101.85"/>
  </r>
  <r>
    <x v="803"/>
    <x v="3"/>
    <n v="225"/>
    <x v="3"/>
    <x v="3"/>
    <n v="4244.63"/>
  </r>
  <r>
    <x v="715"/>
    <x v="0"/>
    <n v="1"/>
    <x v="1"/>
    <x v="2"/>
    <n v="34.950000000000003"/>
  </r>
  <r>
    <x v="644"/>
    <x v="3"/>
    <n v="26"/>
    <x v="2"/>
    <x v="1"/>
    <n v="595.6"/>
  </r>
  <r>
    <x v="626"/>
    <x v="0"/>
    <n v="15"/>
    <x v="1"/>
    <x v="2"/>
    <n v="509.25"/>
  </r>
  <r>
    <x v="199"/>
    <x v="3"/>
    <n v="2"/>
    <x v="1"/>
    <x v="0"/>
    <n v="71.900000000000006"/>
  </r>
  <r>
    <x v="103"/>
    <x v="0"/>
    <n v="175"/>
    <x v="4"/>
    <x v="1"/>
    <n v="2933.88"/>
  </r>
  <r>
    <x v="592"/>
    <x v="0"/>
    <n v="325"/>
    <x v="2"/>
    <x v="6"/>
    <n v="5223.16"/>
  </r>
  <r>
    <x v="68"/>
    <x v="3"/>
    <n v="3"/>
    <x v="2"/>
    <x v="1"/>
    <n v="83.85"/>
  </r>
  <r>
    <x v="817"/>
    <x v="1"/>
    <n v="575"/>
    <x v="0"/>
    <x v="5"/>
    <n v="14114.38"/>
  </r>
  <r>
    <x v="558"/>
    <x v="2"/>
    <n v="6"/>
    <x v="4"/>
    <x v="6"/>
    <n v="143.69999999999999"/>
  </r>
  <r>
    <x v="818"/>
    <x v="4"/>
    <n v="17"/>
    <x v="3"/>
    <x v="6"/>
    <n v="458.15"/>
  </r>
  <r>
    <x v="464"/>
    <x v="4"/>
    <n v="22"/>
    <x v="1"/>
    <x v="1"/>
    <n v="746.9"/>
  </r>
  <r>
    <x v="819"/>
    <x v="1"/>
    <n v="32"/>
    <x v="4"/>
    <x v="5"/>
    <n v="678.64"/>
  </r>
  <r>
    <x v="752"/>
    <x v="0"/>
    <n v="400"/>
    <x v="0"/>
    <x v="1"/>
    <n v="10278.700000000001"/>
  </r>
  <r>
    <x v="146"/>
    <x v="3"/>
    <n v="600"/>
    <x v="4"/>
    <x v="4"/>
    <n v="8952.75"/>
  </r>
  <r>
    <x v="47"/>
    <x v="3"/>
    <n v="36"/>
    <x v="1"/>
    <x v="6"/>
    <n v="1100.07"/>
  </r>
  <r>
    <x v="522"/>
    <x v="1"/>
    <n v="21"/>
    <x v="0"/>
    <x v="1"/>
    <n v="896.49"/>
  </r>
  <r>
    <x v="127"/>
    <x v="2"/>
    <n v="5"/>
    <x v="3"/>
    <x v="3"/>
    <n v="124.75"/>
  </r>
  <r>
    <x v="582"/>
    <x v="1"/>
    <n v="42"/>
    <x v="3"/>
    <x v="1"/>
    <n v="926.42"/>
  </r>
  <r>
    <x v="24"/>
    <x v="2"/>
    <n v="350"/>
    <x v="2"/>
    <x v="5"/>
    <n v="5423.69"/>
  </r>
  <r>
    <x v="344"/>
    <x v="4"/>
    <n v="16"/>
    <x v="2"/>
    <x v="4"/>
    <n v="447.2"/>
  </r>
  <r>
    <x v="820"/>
    <x v="0"/>
    <n v="325"/>
    <x v="4"/>
    <x v="3"/>
    <n v="4849.41"/>
  </r>
  <r>
    <x v="821"/>
    <x v="1"/>
    <n v="28"/>
    <x v="4"/>
    <x v="1"/>
    <n v="593.80999999999995"/>
  </r>
  <r>
    <x v="398"/>
    <x v="2"/>
    <n v="8"/>
    <x v="2"/>
    <x v="3"/>
    <n v="231.6"/>
  </r>
  <r>
    <x v="520"/>
    <x v="0"/>
    <n v="100"/>
    <x v="0"/>
    <x v="4"/>
    <n v="3128.3"/>
  </r>
  <r>
    <x v="112"/>
    <x v="4"/>
    <n v="1"/>
    <x v="3"/>
    <x v="1"/>
    <n v="25.95"/>
  </r>
  <r>
    <x v="425"/>
    <x v="3"/>
    <n v="8"/>
    <x v="1"/>
    <x v="0"/>
    <n v="287.60000000000002"/>
  </r>
  <r>
    <x v="24"/>
    <x v="3"/>
    <n v="525"/>
    <x v="0"/>
    <x v="3"/>
    <n v="13490.79"/>
  </r>
  <r>
    <x v="552"/>
    <x v="1"/>
    <n v="36"/>
    <x v="1"/>
    <x v="1"/>
    <n v="1069.47"/>
  </r>
  <r>
    <x v="49"/>
    <x v="4"/>
    <n v="43"/>
    <x v="1"/>
    <x v="2"/>
    <n v="1313.97"/>
  </r>
  <r>
    <x v="13"/>
    <x v="4"/>
    <n v="5"/>
    <x v="4"/>
    <x v="1"/>
    <n v="119.75"/>
  </r>
  <r>
    <x v="192"/>
    <x v="1"/>
    <n v="18"/>
    <x v="4"/>
    <x v="6"/>
    <n v="467.1"/>
  </r>
  <r>
    <x v="822"/>
    <x v="2"/>
    <n v="2"/>
    <x v="1"/>
    <x v="6"/>
    <n v="67.900000000000006"/>
  </r>
  <r>
    <x v="458"/>
    <x v="1"/>
    <n v="30"/>
    <x v="2"/>
    <x v="0"/>
    <n v="712.73"/>
  </r>
  <r>
    <x v="823"/>
    <x v="4"/>
    <n v="10"/>
    <x v="0"/>
    <x v="2"/>
    <n v="436.9"/>
  </r>
  <r>
    <x v="95"/>
    <x v="3"/>
    <n v="550"/>
    <x v="3"/>
    <x v="5"/>
    <n v="8522.94"/>
  </r>
  <r>
    <x v="669"/>
    <x v="3"/>
    <n v="6"/>
    <x v="0"/>
    <x v="0"/>
    <n v="256.14"/>
  </r>
  <r>
    <x v="824"/>
    <x v="2"/>
    <n v="4"/>
    <x v="1"/>
    <x v="0"/>
    <n v="139.80000000000001"/>
  </r>
  <r>
    <x v="770"/>
    <x v="4"/>
    <n v="7"/>
    <x v="1"/>
    <x v="2"/>
    <n v="237.65"/>
  </r>
  <r>
    <x v="825"/>
    <x v="1"/>
    <n v="6"/>
    <x v="2"/>
    <x v="0"/>
    <n v="161.69999999999999"/>
  </r>
  <r>
    <x v="826"/>
    <x v="4"/>
    <n v="200"/>
    <x v="3"/>
    <x v="4"/>
    <n v="3493"/>
  </r>
  <r>
    <x v="827"/>
    <x v="2"/>
    <n v="150"/>
    <x v="4"/>
    <x v="4"/>
    <n v="2619.75"/>
  </r>
  <r>
    <x v="828"/>
    <x v="2"/>
    <n v="2"/>
    <x v="4"/>
    <x v="3"/>
    <n v="49.9"/>
  </r>
  <r>
    <x v="542"/>
    <x v="2"/>
    <n v="275"/>
    <x v="4"/>
    <x v="2"/>
    <n v="3945.22"/>
  </r>
  <r>
    <x v="586"/>
    <x v="2"/>
    <n v="9"/>
    <x v="2"/>
    <x v="2"/>
    <n v="260.55"/>
  </r>
  <r>
    <x v="678"/>
    <x v="2"/>
    <n v="325"/>
    <x v="1"/>
    <x v="4"/>
    <n v="6718.16"/>
  </r>
  <r>
    <x v="334"/>
    <x v="4"/>
    <n v="375"/>
    <x v="1"/>
    <x v="3"/>
    <n v="7536.09"/>
  </r>
  <r>
    <x v="829"/>
    <x v="1"/>
    <n v="175"/>
    <x v="4"/>
    <x v="5"/>
    <n v="2933.88"/>
  </r>
  <r>
    <x v="123"/>
    <x v="4"/>
    <n v="1"/>
    <x v="4"/>
    <x v="6"/>
    <n v="25.95"/>
  </r>
  <r>
    <x v="294"/>
    <x v="1"/>
    <n v="4"/>
    <x v="0"/>
    <x v="5"/>
    <n v="170.76"/>
  </r>
  <r>
    <x v="830"/>
    <x v="1"/>
    <n v="75"/>
    <x v="1"/>
    <x v="6"/>
    <n v="1965.94"/>
  </r>
  <r>
    <x v="272"/>
    <x v="0"/>
    <n v="275"/>
    <x v="4"/>
    <x v="0"/>
    <n v="4103.34"/>
  </r>
  <r>
    <x v="831"/>
    <x v="1"/>
    <n v="475"/>
    <x v="0"/>
    <x v="6"/>
    <n v="11659.71"/>
  </r>
  <r>
    <x v="701"/>
    <x v="1"/>
    <n v="5"/>
    <x v="0"/>
    <x v="0"/>
    <n v="218.45"/>
  </r>
  <r>
    <x v="53"/>
    <x v="1"/>
    <n v="2"/>
    <x v="4"/>
    <x v="6"/>
    <n v="51.9"/>
  </r>
  <r>
    <x v="537"/>
    <x v="1"/>
    <n v="12"/>
    <x v="0"/>
    <x v="1"/>
    <n v="512.28"/>
  </r>
  <r>
    <x v="51"/>
    <x v="0"/>
    <n v="27"/>
    <x v="4"/>
    <x v="3"/>
    <n v="572.6"/>
  </r>
  <r>
    <x v="424"/>
    <x v="3"/>
    <n v="44"/>
    <x v="4"/>
    <x v="6"/>
    <n v="933.13"/>
  </r>
  <r>
    <x v="187"/>
    <x v="0"/>
    <n v="2"/>
    <x v="2"/>
    <x v="0"/>
    <n v="55.9"/>
  </r>
  <r>
    <x v="479"/>
    <x v="4"/>
    <n v="8"/>
    <x v="1"/>
    <x v="1"/>
    <n v="279.60000000000002"/>
  </r>
  <r>
    <x v="192"/>
    <x v="0"/>
    <n v="525"/>
    <x v="1"/>
    <x v="3"/>
    <n v="10852.41"/>
  </r>
  <r>
    <x v="433"/>
    <x v="3"/>
    <n v="500"/>
    <x v="0"/>
    <x v="1"/>
    <n v="12848.38"/>
  </r>
  <r>
    <x v="458"/>
    <x v="3"/>
    <n v="2"/>
    <x v="1"/>
    <x v="2"/>
    <n v="71.900000000000006"/>
  </r>
  <r>
    <x v="832"/>
    <x v="1"/>
    <n v="24"/>
    <x v="1"/>
    <x v="3"/>
    <n v="692.58"/>
  </r>
  <r>
    <x v="75"/>
    <x v="3"/>
    <n v="200"/>
    <x v="3"/>
    <x v="0"/>
    <n v="3633"/>
  </r>
  <r>
    <x v="311"/>
    <x v="3"/>
    <n v="75"/>
    <x v="2"/>
    <x v="1"/>
    <n v="1572.19"/>
  </r>
  <r>
    <x v="72"/>
    <x v="1"/>
    <n v="6"/>
    <x v="2"/>
    <x v="0"/>
    <n v="167.7"/>
  </r>
  <r>
    <x v="40"/>
    <x v="3"/>
    <n v="6"/>
    <x v="3"/>
    <x v="0"/>
    <n v="161.69999999999999"/>
  </r>
  <r>
    <x v="557"/>
    <x v="1"/>
    <n v="50"/>
    <x v="0"/>
    <x v="6"/>
    <n v="1675.88"/>
  </r>
  <r>
    <x v="833"/>
    <x v="3"/>
    <n v="175"/>
    <x v="2"/>
    <x v="5"/>
    <n v="3423.88"/>
  </r>
  <r>
    <x v="546"/>
    <x v="3"/>
    <n v="3"/>
    <x v="1"/>
    <x v="0"/>
    <n v="101.85"/>
  </r>
  <r>
    <x v="205"/>
    <x v="1"/>
    <n v="400"/>
    <x v="1"/>
    <x v="0"/>
    <n v="8038.5"/>
  </r>
  <r>
    <x v="834"/>
    <x v="0"/>
    <n v="25"/>
    <x v="3"/>
    <x v="6"/>
    <n v="572.69000000000005"/>
  </r>
  <r>
    <x v="835"/>
    <x v="2"/>
    <n v="50"/>
    <x v="1"/>
    <x v="5"/>
    <n v="1348.13"/>
  </r>
  <r>
    <x v="616"/>
    <x v="2"/>
    <n v="475"/>
    <x v="3"/>
    <x v="4"/>
    <n v="6814.47"/>
  </r>
  <r>
    <x v="707"/>
    <x v="4"/>
    <n v="12"/>
    <x v="3"/>
    <x v="6"/>
    <n v="323.39999999999998"/>
  </r>
  <r>
    <x v="135"/>
    <x v="3"/>
    <n v="2"/>
    <x v="3"/>
    <x v="6"/>
    <n v="51.9"/>
  </r>
  <r>
    <x v="281"/>
    <x v="0"/>
    <n v="20"/>
    <x v="1"/>
    <x v="0"/>
    <n v="699"/>
  </r>
  <r>
    <x v="346"/>
    <x v="4"/>
    <n v="7"/>
    <x v="0"/>
    <x v="1"/>
    <n v="298.83"/>
  </r>
  <r>
    <x v="655"/>
    <x v="1"/>
    <n v="600"/>
    <x v="3"/>
    <x v="2"/>
    <n v="8607.75"/>
  </r>
  <r>
    <x v="836"/>
    <x v="3"/>
    <n v="75"/>
    <x v="1"/>
    <x v="0"/>
    <n v="2022.19"/>
  </r>
  <r>
    <x v="337"/>
    <x v="3"/>
    <n v="500"/>
    <x v="4"/>
    <x v="3"/>
    <n v="7460.63"/>
  </r>
  <r>
    <x v="422"/>
    <x v="0"/>
    <n v="2"/>
    <x v="4"/>
    <x v="2"/>
    <n v="51.9"/>
  </r>
  <r>
    <x v="753"/>
    <x v="2"/>
    <n v="100"/>
    <x v="0"/>
    <x v="1"/>
    <n v="3128.3"/>
  </r>
  <r>
    <x v="837"/>
    <x v="1"/>
    <n v="18"/>
    <x v="2"/>
    <x v="6"/>
    <n v="503.1"/>
  </r>
  <r>
    <x v="838"/>
    <x v="3"/>
    <n v="2"/>
    <x v="0"/>
    <x v="0"/>
    <n v="89.38"/>
  </r>
  <r>
    <x v="839"/>
    <x v="4"/>
    <n v="41"/>
    <x v="3"/>
    <x v="4"/>
    <n v="869.51"/>
  </r>
  <r>
    <x v="304"/>
    <x v="0"/>
    <n v="125"/>
    <x v="1"/>
    <x v="5"/>
    <n v="3058.13"/>
  </r>
  <r>
    <x v="352"/>
    <x v="1"/>
    <n v="50"/>
    <x v="3"/>
    <x v="6"/>
    <n v="935.63"/>
  </r>
  <r>
    <x v="839"/>
    <x v="0"/>
    <n v="375"/>
    <x v="4"/>
    <x v="1"/>
    <n v="5164.22"/>
  </r>
  <r>
    <x v="797"/>
    <x v="4"/>
    <n v="49"/>
    <x v="0"/>
    <x v="2"/>
    <n v="1642.36"/>
  </r>
  <r>
    <x v="684"/>
    <x v="4"/>
    <n v="8"/>
    <x v="2"/>
    <x v="5"/>
    <n v="215.6"/>
  </r>
  <r>
    <x v="690"/>
    <x v="3"/>
    <n v="275"/>
    <x v="0"/>
    <x v="3"/>
    <n v="7066.61"/>
  </r>
  <r>
    <x v="763"/>
    <x v="3"/>
    <n v="350"/>
    <x v="3"/>
    <x v="4"/>
    <n v="5423.69"/>
  </r>
  <r>
    <x v="840"/>
    <x v="1"/>
    <n v="7"/>
    <x v="0"/>
    <x v="4"/>
    <n v="312.83"/>
  </r>
  <r>
    <x v="77"/>
    <x v="1"/>
    <n v="325"/>
    <x v="1"/>
    <x v="1"/>
    <n v="6718.16"/>
  </r>
  <r>
    <x v="540"/>
    <x v="0"/>
    <n v="3"/>
    <x v="2"/>
    <x v="4"/>
    <n v="80.849999999999994"/>
  </r>
  <r>
    <x v="276"/>
    <x v="2"/>
    <n v="7"/>
    <x v="2"/>
    <x v="0"/>
    <n v="188.65"/>
  </r>
  <r>
    <x v="483"/>
    <x v="3"/>
    <n v="575"/>
    <x v="2"/>
    <x v="4"/>
    <n v="9240.9699999999993"/>
  </r>
  <r>
    <x v="831"/>
    <x v="0"/>
    <n v="12"/>
    <x v="3"/>
    <x v="0"/>
    <n v="311.39999999999998"/>
  </r>
  <r>
    <x v="795"/>
    <x v="1"/>
    <n v="6"/>
    <x v="4"/>
    <x v="6"/>
    <n v="149.69999999999999"/>
  </r>
  <r>
    <x v="635"/>
    <x v="0"/>
    <n v="30"/>
    <x v="1"/>
    <x v="0"/>
    <n v="916.73"/>
  </r>
  <r>
    <x v="414"/>
    <x v="3"/>
    <n v="4"/>
    <x v="3"/>
    <x v="5"/>
    <n v="107.8"/>
  </r>
  <r>
    <x v="841"/>
    <x v="0"/>
    <n v="450"/>
    <x v="0"/>
    <x v="1"/>
    <n v="11046.04"/>
  </r>
  <r>
    <x v="299"/>
    <x v="1"/>
    <n v="3"/>
    <x v="2"/>
    <x v="1"/>
    <n v="83.85"/>
  </r>
  <r>
    <x v="452"/>
    <x v="2"/>
    <n v="1"/>
    <x v="0"/>
    <x v="5"/>
    <n v="43.69"/>
  </r>
  <r>
    <x v="21"/>
    <x v="1"/>
    <n v="36"/>
    <x v="4"/>
    <x v="3"/>
    <n v="732.87"/>
  </r>
  <r>
    <x v="280"/>
    <x v="4"/>
    <n v="31"/>
    <x v="4"/>
    <x v="0"/>
    <n v="631.08000000000004"/>
  </r>
  <r>
    <x v="362"/>
    <x v="1"/>
    <n v="5"/>
    <x v="0"/>
    <x v="5"/>
    <n v="223.45"/>
  </r>
  <r>
    <x v="423"/>
    <x v="2"/>
    <n v="4"/>
    <x v="2"/>
    <x v="5"/>
    <n v="107.8"/>
  </r>
  <r>
    <x v="99"/>
    <x v="4"/>
    <n v="200"/>
    <x v="1"/>
    <x v="1"/>
    <n v="5033"/>
  </r>
  <r>
    <x v="314"/>
    <x v="3"/>
    <n v="500"/>
    <x v="2"/>
    <x v="2"/>
    <n v="8035.63"/>
  </r>
  <r>
    <x v="360"/>
    <x v="3"/>
    <n v="35"/>
    <x v="1"/>
    <x v="2"/>
    <n v="1039.76"/>
  </r>
  <r>
    <x v="842"/>
    <x v="3"/>
    <n v="7"/>
    <x v="3"/>
    <x v="4"/>
    <n v="188.65"/>
  </r>
  <r>
    <x v="736"/>
    <x v="0"/>
    <n v="425"/>
    <x v="3"/>
    <x v="3"/>
    <n v="6097.16"/>
  </r>
  <r>
    <x v="827"/>
    <x v="1"/>
    <n v="450"/>
    <x v="4"/>
    <x v="3"/>
    <n v="6714.56"/>
  </r>
  <r>
    <x v="510"/>
    <x v="3"/>
    <n v="1"/>
    <x v="1"/>
    <x v="0"/>
    <n v="33.950000000000003"/>
  </r>
  <r>
    <x v="197"/>
    <x v="1"/>
    <n v="14"/>
    <x v="4"/>
    <x v="2"/>
    <n v="349.3"/>
  </r>
  <r>
    <x v="843"/>
    <x v="0"/>
    <n v="35"/>
    <x v="4"/>
    <x v="0"/>
    <n v="712.51"/>
  </r>
  <r>
    <x v="20"/>
    <x v="2"/>
    <n v="9"/>
    <x v="4"/>
    <x v="1"/>
    <n v="224.55"/>
  </r>
  <r>
    <x v="326"/>
    <x v="1"/>
    <n v="14"/>
    <x v="2"/>
    <x v="5"/>
    <n v="377.3"/>
  </r>
  <r>
    <x v="684"/>
    <x v="4"/>
    <n v="2"/>
    <x v="4"/>
    <x v="4"/>
    <n v="51.9"/>
  </r>
  <r>
    <x v="443"/>
    <x v="4"/>
    <n v="375"/>
    <x v="3"/>
    <x v="4"/>
    <n v="5811.09"/>
  </r>
  <r>
    <x v="243"/>
    <x v="3"/>
    <n v="8"/>
    <x v="4"/>
    <x v="2"/>
    <n v="207.6"/>
  </r>
  <r>
    <x v="51"/>
    <x v="0"/>
    <n v="575"/>
    <x v="2"/>
    <x v="6"/>
    <n v="9571.59"/>
  </r>
  <r>
    <x v="499"/>
    <x v="0"/>
    <n v="23"/>
    <x v="4"/>
    <x v="4"/>
    <n v="573.85"/>
  </r>
  <r>
    <x v="120"/>
    <x v="1"/>
    <n v="36"/>
    <x v="3"/>
    <x v="1"/>
    <n v="763.47"/>
  </r>
  <r>
    <x v="844"/>
    <x v="3"/>
    <n v="5"/>
    <x v="1"/>
    <x v="0"/>
    <n v="169.75"/>
  </r>
  <r>
    <x v="549"/>
    <x v="1"/>
    <n v="9"/>
    <x v="2"/>
    <x v="5"/>
    <n v="242.55"/>
  </r>
  <r>
    <x v="120"/>
    <x v="1"/>
    <n v="36"/>
    <x v="3"/>
    <x v="6"/>
    <n v="824.67"/>
  </r>
  <r>
    <x v="845"/>
    <x v="2"/>
    <n v="13"/>
    <x v="3"/>
    <x v="6"/>
    <n v="337.35"/>
  </r>
  <r>
    <x v="158"/>
    <x v="0"/>
    <n v="20"/>
    <x v="4"/>
    <x v="4"/>
    <n v="519"/>
  </r>
  <r>
    <x v="846"/>
    <x v="0"/>
    <n v="9"/>
    <x v="2"/>
    <x v="4"/>
    <n v="242.55"/>
  </r>
  <r>
    <x v="700"/>
    <x v="3"/>
    <n v="400"/>
    <x v="4"/>
    <x v="1"/>
    <n v="5968.5"/>
  </r>
  <r>
    <x v="669"/>
    <x v="3"/>
    <n v="500"/>
    <x v="0"/>
    <x v="1"/>
    <n v="12848.38"/>
  </r>
  <r>
    <x v="387"/>
    <x v="1"/>
    <n v="500"/>
    <x v="4"/>
    <x v="2"/>
    <n v="7460.63"/>
  </r>
  <r>
    <x v="105"/>
    <x v="2"/>
    <n v="43"/>
    <x v="2"/>
    <x v="1"/>
    <n v="985.02"/>
  </r>
  <r>
    <x v="821"/>
    <x v="0"/>
    <n v="22"/>
    <x v="1"/>
    <x v="2"/>
    <n v="746.9"/>
  </r>
  <r>
    <x v="343"/>
    <x v="1"/>
    <n v="20"/>
    <x v="4"/>
    <x v="3"/>
    <n v="499"/>
  </r>
  <r>
    <x v="847"/>
    <x v="2"/>
    <n v="500"/>
    <x v="3"/>
    <x v="2"/>
    <n v="7173.13"/>
  </r>
  <r>
    <x v="695"/>
    <x v="3"/>
    <n v="16"/>
    <x v="4"/>
    <x v="6"/>
    <n v="415.2"/>
  </r>
  <r>
    <x v="224"/>
    <x v="1"/>
    <n v="4"/>
    <x v="2"/>
    <x v="3"/>
    <n v="107.8"/>
  </r>
  <r>
    <x v="195"/>
    <x v="1"/>
    <n v="4"/>
    <x v="1"/>
    <x v="3"/>
    <n v="135.80000000000001"/>
  </r>
  <r>
    <x v="34"/>
    <x v="1"/>
    <n v="1"/>
    <x v="3"/>
    <x v="6"/>
    <n v="26.95"/>
  </r>
  <r>
    <x v="508"/>
    <x v="2"/>
    <n v="49"/>
    <x v="2"/>
    <x v="5"/>
    <n v="1027.1600000000001"/>
  </r>
  <r>
    <x v="848"/>
    <x v="0"/>
    <n v="9"/>
    <x v="1"/>
    <x v="6"/>
    <n v="323.55"/>
  </r>
  <r>
    <x v="524"/>
    <x v="3"/>
    <n v="400"/>
    <x v="2"/>
    <x v="2"/>
    <n v="6198.5"/>
  </r>
  <r>
    <x v="180"/>
    <x v="1"/>
    <n v="31"/>
    <x v="2"/>
    <x v="6"/>
    <n v="762.83"/>
  </r>
  <r>
    <x v="729"/>
    <x v="4"/>
    <n v="45"/>
    <x v="4"/>
    <x v="4"/>
    <n v="992.59"/>
  </r>
  <r>
    <x v="466"/>
    <x v="1"/>
    <n v="475"/>
    <x v="3"/>
    <x v="0"/>
    <n v="6814.47"/>
  </r>
  <r>
    <x v="19"/>
    <x v="3"/>
    <n v="6"/>
    <x v="2"/>
    <x v="0"/>
    <n v="173.7"/>
  </r>
  <r>
    <x v="557"/>
    <x v="4"/>
    <n v="250"/>
    <x v="2"/>
    <x v="6"/>
    <n v="5066.25"/>
  </r>
  <r>
    <x v="849"/>
    <x v="1"/>
    <n v="26"/>
    <x v="0"/>
    <x v="6"/>
    <n v="987.65"/>
  </r>
  <r>
    <x v="33"/>
    <x v="3"/>
    <n v="4"/>
    <x v="0"/>
    <x v="3"/>
    <n v="174.76"/>
  </r>
  <r>
    <x v="850"/>
    <x v="3"/>
    <n v="23"/>
    <x v="4"/>
    <x v="1"/>
    <n v="596.85"/>
  </r>
  <r>
    <x v="444"/>
    <x v="1"/>
    <n v="75"/>
    <x v="3"/>
    <x v="3"/>
    <n v="1515.94"/>
  </r>
  <r>
    <x v="369"/>
    <x v="4"/>
    <n v="175"/>
    <x v="3"/>
    <x v="0"/>
    <n v="3301.38"/>
  </r>
  <r>
    <x v="649"/>
    <x v="1"/>
    <n v="21"/>
    <x v="4"/>
    <x v="4"/>
    <n v="523.95000000000005"/>
  </r>
  <r>
    <x v="132"/>
    <x v="1"/>
    <n v="26"/>
    <x v="0"/>
    <x v="1"/>
    <n v="987.65"/>
  </r>
  <r>
    <x v="135"/>
    <x v="3"/>
    <n v="225"/>
    <x v="0"/>
    <x v="3"/>
    <n v="6723.68"/>
  </r>
  <r>
    <x v="574"/>
    <x v="1"/>
    <n v="550"/>
    <x v="2"/>
    <x v="5"/>
    <n v="9155.44"/>
  </r>
  <r>
    <x v="138"/>
    <x v="3"/>
    <n v="46"/>
    <x v="4"/>
    <x v="4"/>
    <n v="1014.65"/>
  </r>
  <r>
    <x v="564"/>
    <x v="1"/>
    <n v="22"/>
    <x v="2"/>
    <x v="0"/>
    <n v="636.9"/>
  </r>
  <r>
    <x v="91"/>
    <x v="0"/>
    <n v="4"/>
    <x v="0"/>
    <x v="2"/>
    <n v="174.76"/>
  </r>
  <r>
    <x v="323"/>
    <x v="2"/>
    <n v="8"/>
    <x v="0"/>
    <x v="1"/>
    <n v="357.52"/>
  </r>
  <r>
    <x v="566"/>
    <x v="4"/>
    <n v="49"/>
    <x v="1"/>
    <x v="5"/>
    <n v="1284.4100000000001"/>
  </r>
  <r>
    <x v="851"/>
    <x v="4"/>
    <n v="175"/>
    <x v="3"/>
    <x v="5"/>
    <n v="3301.38"/>
  </r>
  <r>
    <x v="754"/>
    <x v="1"/>
    <n v="375"/>
    <x v="0"/>
    <x v="3"/>
    <n v="9420.66"/>
  </r>
  <r>
    <x v="97"/>
    <x v="0"/>
    <n v="225"/>
    <x v="4"/>
    <x v="0"/>
    <n v="4087.13"/>
  </r>
  <r>
    <x v="5"/>
    <x v="3"/>
    <n v="75"/>
    <x v="4"/>
    <x v="2"/>
    <n v="1347.19"/>
  </r>
  <r>
    <x v="852"/>
    <x v="3"/>
    <n v="425"/>
    <x v="3"/>
    <x v="2"/>
    <n v="6097.16"/>
  </r>
  <r>
    <x v="195"/>
    <x v="4"/>
    <n v="3"/>
    <x v="3"/>
    <x v="3"/>
    <n v="74.849999999999994"/>
  </r>
  <r>
    <x v="377"/>
    <x v="3"/>
    <n v="10"/>
    <x v="3"/>
    <x v="2"/>
    <n v="259.5"/>
  </r>
  <r>
    <x v="784"/>
    <x v="1"/>
    <n v="1"/>
    <x v="1"/>
    <x v="3"/>
    <n v="33.950000000000003"/>
  </r>
  <r>
    <x v="515"/>
    <x v="3"/>
    <n v="21"/>
    <x v="4"/>
    <x v="0"/>
    <n v="544.95000000000005"/>
  </r>
  <r>
    <x v="796"/>
    <x v="1"/>
    <n v="22"/>
    <x v="0"/>
    <x v="5"/>
    <n v="961.18"/>
  </r>
  <r>
    <x v="853"/>
    <x v="0"/>
    <n v="49"/>
    <x v="1"/>
    <x v="2"/>
    <n v="1321.16"/>
  </r>
  <r>
    <x v="240"/>
    <x v="1"/>
    <n v="7"/>
    <x v="2"/>
    <x v="2"/>
    <n v="188.65"/>
  </r>
  <r>
    <x v="167"/>
    <x v="1"/>
    <n v="150"/>
    <x v="2"/>
    <x v="0"/>
    <n v="2829.75"/>
  </r>
  <r>
    <x v="566"/>
    <x v="1"/>
    <n v="1"/>
    <x v="4"/>
    <x v="2"/>
    <n v="23.95"/>
  </r>
  <r>
    <x v="586"/>
    <x v="4"/>
    <n v="41"/>
    <x v="4"/>
    <x v="1"/>
    <n v="834.66"/>
  </r>
  <r>
    <x v="854"/>
    <x v="2"/>
    <n v="5"/>
    <x v="1"/>
    <x v="6"/>
    <n v="169.75"/>
  </r>
  <r>
    <x v="50"/>
    <x v="3"/>
    <n v="75"/>
    <x v="4"/>
    <x v="1"/>
    <n v="1459.69"/>
  </r>
  <r>
    <x v="439"/>
    <x v="1"/>
    <n v="3"/>
    <x v="2"/>
    <x v="6"/>
    <n v="83.85"/>
  </r>
  <r>
    <x v="144"/>
    <x v="3"/>
    <n v="26"/>
    <x v="1"/>
    <x v="0"/>
    <n v="750.3"/>
  </r>
  <r>
    <x v="191"/>
    <x v="3"/>
    <n v="100"/>
    <x v="2"/>
    <x v="2"/>
    <n v="2026.5"/>
  </r>
  <r>
    <x v="552"/>
    <x v="3"/>
    <n v="6"/>
    <x v="1"/>
    <x v="2"/>
    <n v="215.7"/>
  </r>
  <r>
    <x v="855"/>
    <x v="4"/>
    <n v="4"/>
    <x v="2"/>
    <x v="4"/>
    <n v="115.8"/>
  </r>
  <r>
    <x v="90"/>
    <x v="1"/>
    <n v="5"/>
    <x v="4"/>
    <x v="2"/>
    <n v="124.75"/>
  </r>
  <r>
    <x v="829"/>
    <x v="0"/>
    <n v="48"/>
    <x v="3"/>
    <x v="4"/>
    <n v="970.2"/>
  </r>
  <r>
    <x v="300"/>
    <x v="4"/>
    <n v="9"/>
    <x v="4"/>
    <x v="1"/>
    <n v="215.55"/>
  </r>
  <r>
    <x v="468"/>
    <x v="3"/>
    <n v="300"/>
    <x v="2"/>
    <x v="2"/>
    <n v="4993.88"/>
  </r>
  <r>
    <x v="6"/>
    <x v="1"/>
    <n v="46"/>
    <x v="1"/>
    <x v="6"/>
    <n v="1405.65"/>
  </r>
  <r>
    <x v="856"/>
    <x v="0"/>
    <n v="26"/>
    <x v="0"/>
    <x v="4"/>
    <n v="987.65"/>
  </r>
  <r>
    <x v="715"/>
    <x v="3"/>
    <n v="8"/>
    <x v="3"/>
    <x v="6"/>
    <n v="207.6"/>
  </r>
  <r>
    <x v="166"/>
    <x v="1"/>
    <n v="175"/>
    <x v="0"/>
    <x v="6"/>
    <n v="5352.03"/>
  </r>
  <r>
    <x v="840"/>
    <x v="3"/>
    <n v="9"/>
    <x v="2"/>
    <x v="4"/>
    <n v="251.55"/>
  </r>
  <r>
    <x v="227"/>
    <x v="1"/>
    <n v="4"/>
    <x v="1"/>
    <x v="0"/>
    <n v="135.80000000000001"/>
  </r>
  <r>
    <x v="360"/>
    <x v="3"/>
    <n v="12"/>
    <x v="2"/>
    <x v="1"/>
    <n v="323.39999999999998"/>
  </r>
  <r>
    <x v="100"/>
    <x v="1"/>
    <n v="125"/>
    <x v="0"/>
    <x v="2"/>
    <n v="3822.88"/>
  </r>
  <r>
    <x v="857"/>
    <x v="4"/>
    <n v="32"/>
    <x v="0"/>
    <x v="5"/>
    <n v="1215.57"/>
  </r>
  <r>
    <x v="699"/>
    <x v="1"/>
    <n v="325"/>
    <x v="4"/>
    <x v="6"/>
    <n v="4475.66"/>
  </r>
  <r>
    <x v="858"/>
    <x v="3"/>
    <n v="19"/>
    <x v="1"/>
    <x v="1"/>
    <n v="645.04999999999995"/>
  </r>
  <r>
    <x v="506"/>
    <x v="2"/>
    <n v="42"/>
    <x v="2"/>
    <x v="3"/>
    <n v="1033.52"/>
  </r>
  <r>
    <x v="815"/>
    <x v="0"/>
    <n v="50"/>
    <x v="2"/>
    <x v="5"/>
    <n v="1010.63"/>
  </r>
  <r>
    <x v="337"/>
    <x v="4"/>
    <n v="5"/>
    <x v="3"/>
    <x v="1"/>
    <n v="124.75"/>
  </r>
  <r>
    <x v="70"/>
    <x v="3"/>
    <n v="500"/>
    <x v="4"/>
    <x v="0"/>
    <n v="7460.63"/>
  </r>
  <r>
    <x v="197"/>
    <x v="2"/>
    <n v="5"/>
    <x v="4"/>
    <x v="0"/>
    <n v="119.75"/>
  </r>
  <r>
    <x v="859"/>
    <x v="1"/>
    <n v="100"/>
    <x v="2"/>
    <x v="3"/>
    <n v="1956.5"/>
  </r>
  <r>
    <x v="806"/>
    <x v="3"/>
    <n v="450"/>
    <x v="0"/>
    <x v="4"/>
    <n v="11304.79"/>
  </r>
  <r>
    <x v="695"/>
    <x v="0"/>
    <n v="31"/>
    <x v="4"/>
    <x v="5"/>
    <n v="631.08000000000004"/>
  </r>
  <r>
    <x v="860"/>
    <x v="4"/>
    <n v="37"/>
    <x v="2"/>
    <x v="2"/>
    <n v="847.58"/>
  </r>
  <r>
    <x v="328"/>
    <x v="4"/>
    <n v="36"/>
    <x v="3"/>
    <x v="4"/>
    <n v="794.07"/>
  </r>
  <r>
    <x v="861"/>
    <x v="3"/>
    <n v="4"/>
    <x v="0"/>
    <x v="5"/>
    <n v="170.76"/>
  </r>
  <r>
    <x v="708"/>
    <x v="0"/>
    <n v="9"/>
    <x v="2"/>
    <x v="1"/>
    <n v="251.55"/>
  </r>
  <r>
    <x v="315"/>
    <x v="2"/>
    <n v="36"/>
    <x v="1"/>
    <x v="2"/>
    <n v="1069.47"/>
  </r>
  <r>
    <x v="530"/>
    <x v="1"/>
    <n v="3"/>
    <x v="3"/>
    <x v="2"/>
    <n v="80.849999999999994"/>
  </r>
  <r>
    <x v="817"/>
    <x v="2"/>
    <n v="23"/>
    <x v="2"/>
    <x v="1"/>
    <n v="619.85"/>
  </r>
  <r>
    <x v="516"/>
    <x v="2"/>
    <n v="1"/>
    <x v="2"/>
    <x v="5"/>
    <n v="28.95"/>
  </r>
  <r>
    <x v="400"/>
    <x v="0"/>
    <n v="16"/>
    <x v="0"/>
    <x v="4"/>
    <n v="699.04"/>
  </r>
  <r>
    <x v="764"/>
    <x v="0"/>
    <n v="6"/>
    <x v="0"/>
    <x v="2"/>
    <n v="268.14"/>
  </r>
  <r>
    <x v="105"/>
    <x v="3"/>
    <n v="275"/>
    <x v="3"/>
    <x v="1"/>
    <n v="4261.47"/>
  </r>
  <r>
    <x v="862"/>
    <x v="1"/>
    <n v="575"/>
    <x v="4"/>
    <x v="5"/>
    <n v="8249.09"/>
  </r>
  <r>
    <x v="122"/>
    <x v="1"/>
    <n v="4"/>
    <x v="3"/>
    <x v="3"/>
    <n v="99.8"/>
  </r>
  <r>
    <x v="521"/>
    <x v="0"/>
    <n v="9"/>
    <x v="4"/>
    <x v="6"/>
    <n v="224.55"/>
  </r>
  <r>
    <x v="211"/>
    <x v="4"/>
    <n v="20"/>
    <x v="2"/>
    <x v="5"/>
    <n v="579"/>
  </r>
  <r>
    <x v="863"/>
    <x v="1"/>
    <n v="11"/>
    <x v="3"/>
    <x v="4"/>
    <n v="274.45"/>
  </r>
  <r>
    <x v="349"/>
    <x v="2"/>
    <n v="16"/>
    <x v="3"/>
    <x v="5"/>
    <n v="399.2"/>
  </r>
  <r>
    <x v="597"/>
    <x v="2"/>
    <n v="1"/>
    <x v="2"/>
    <x v="2"/>
    <n v="26.95"/>
  </r>
  <r>
    <x v="864"/>
    <x v="3"/>
    <n v="2"/>
    <x v="4"/>
    <x v="0"/>
    <n v="51.9"/>
  </r>
  <r>
    <x v="218"/>
    <x v="1"/>
    <n v="575"/>
    <x v="4"/>
    <x v="3"/>
    <n v="8249.09"/>
  </r>
  <r>
    <x v="408"/>
    <x v="4"/>
    <n v="375"/>
    <x v="4"/>
    <x v="2"/>
    <n v="5164.22"/>
  </r>
  <r>
    <x v="169"/>
    <x v="0"/>
    <n v="250"/>
    <x v="0"/>
    <x v="4"/>
    <n v="7820.75"/>
  </r>
  <r>
    <x v="813"/>
    <x v="0"/>
    <n v="6"/>
    <x v="4"/>
    <x v="1"/>
    <n v="155.69999999999999"/>
  </r>
  <r>
    <x v="865"/>
    <x v="2"/>
    <n v="375"/>
    <x v="0"/>
    <x v="5"/>
    <n v="9205.0300000000007"/>
  </r>
  <r>
    <x v="866"/>
    <x v="1"/>
    <n v="28"/>
    <x v="1"/>
    <x v="3"/>
    <n v="831.81"/>
  </r>
  <r>
    <x v="393"/>
    <x v="1"/>
    <n v="3"/>
    <x v="2"/>
    <x v="5"/>
    <n v="80.849999999999994"/>
  </r>
  <r>
    <x v="867"/>
    <x v="2"/>
    <n v="28"/>
    <x v="1"/>
    <x v="1"/>
    <n v="831.81"/>
  </r>
  <r>
    <x v="265"/>
    <x v="1"/>
    <n v="500"/>
    <x v="4"/>
    <x v="0"/>
    <n v="7173.13"/>
  </r>
  <r>
    <x v="311"/>
    <x v="4"/>
    <n v="8"/>
    <x v="3"/>
    <x v="4"/>
    <n v="199.6"/>
  </r>
  <r>
    <x v="868"/>
    <x v="3"/>
    <n v="1"/>
    <x v="1"/>
    <x v="3"/>
    <n v="34.950000000000003"/>
  </r>
  <r>
    <x v="869"/>
    <x v="3"/>
    <n v="18"/>
    <x v="2"/>
    <x v="5"/>
    <n v="503.1"/>
  </r>
  <r>
    <x v="870"/>
    <x v="3"/>
    <n v="2"/>
    <x v="0"/>
    <x v="1"/>
    <n v="89.38"/>
  </r>
  <r>
    <x v="9"/>
    <x v="3"/>
    <n v="550"/>
    <x v="0"/>
    <x v="6"/>
    <n v="14133.21"/>
  </r>
  <r>
    <x v="304"/>
    <x v="1"/>
    <n v="4"/>
    <x v="1"/>
    <x v="5"/>
    <n v="139.80000000000001"/>
  </r>
  <r>
    <x v="871"/>
    <x v="1"/>
    <n v="36"/>
    <x v="1"/>
    <x v="3"/>
    <n v="1100.07"/>
  </r>
  <r>
    <x v="872"/>
    <x v="2"/>
    <n v="200"/>
    <x v="0"/>
    <x v="1"/>
    <n v="6116.6"/>
  </r>
  <r>
    <x v="395"/>
    <x v="1"/>
    <n v="5"/>
    <x v="1"/>
    <x v="5"/>
    <n v="179.75"/>
  </r>
  <r>
    <x v="56"/>
    <x v="2"/>
    <n v="33"/>
    <x v="4"/>
    <x v="5"/>
    <n v="671.8"/>
  </r>
  <r>
    <x v="322"/>
    <x v="1"/>
    <n v="36"/>
    <x v="0"/>
    <x v="5"/>
    <n v="1306.31"/>
  </r>
  <r>
    <x v="387"/>
    <x v="0"/>
    <n v="225"/>
    <x v="4"/>
    <x v="6"/>
    <n v="3772.13"/>
  </r>
  <r>
    <x v="764"/>
    <x v="4"/>
    <n v="3"/>
    <x v="0"/>
    <x v="6"/>
    <n v="128.07"/>
  </r>
  <r>
    <x v="344"/>
    <x v="3"/>
    <n v="8"/>
    <x v="1"/>
    <x v="5"/>
    <n v="271.60000000000002"/>
  </r>
  <r>
    <x v="53"/>
    <x v="0"/>
    <n v="8"/>
    <x v="3"/>
    <x v="6"/>
    <n v="207.6"/>
  </r>
  <r>
    <x v="873"/>
    <x v="3"/>
    <n v="22"/>
    <x v="3"/>
    <x v="5"/>
    <n v="570.9"/>
  </r>
  <r>
    <x v="375"/>
    <x v="2"/>
    <n v="500"/>
    <x v="1"/>
    <x v="0"/>
    <n v="10335.629999999999"/>
  </r>
  <r>
    <x v="350"/>
    <x v="1"/>
    <n v="22"/>
    <x v="0"/>
    <x v="5"/>
    <n v="939.18"/>
  </r>
  <r>
    <x v="524"/>
    <x v="0"/>
    <n v="500"/>
    <x v="3"/>
    <x v="0"/>
    <n v="7460.63"/>
  </r>
  <r>
    <x v="874"/>
    <x v="3"/>
    <n v="29"/>
    <x v="0"/>
    <x v="3"/>
    <n v="1052.31"/>
  </r>
  <r>
    <x v="342"/>
    <x v="2"/>
    <n v="150"/>
    <x v="1"/>
    <x v="4"/>
    <n v="3669.75"/>
  </r>
  <r>
    <x v="203"/>
    <x v="1"/>
    <n v="375"/>
    <x v="0"/>
    <x v="1"/>
    <n v="9420.66"/>
  </r>
  <r>
    <x v="647"/>
    <x v="1"/>
    <n v="175"/>
    <x v="1"/>
    <x v="1"/>
    <n v="4281.38"/>
  </r>
  <r>
    <x v="55"/>
    <x v="4"/>
    <n v="275"/>
    <x v="2"/>
    <x v="5"/>
    <n v="4261.47"/>
  </r>
  <r>
    <x v="875"/>
    <x v="4"/>
    <n v="5"/>
    <x v="4"/>
    <x v="3"/>
    <n v="129.75"/>
  </r>
  <r>
    <x v="763"/>
    <x v="1"/>
    <n v="6"/>
    <x v="2"/>
    <x v="1"/>
    <n v="173.7"/>
  </r>
  <r>
    <x v="799"/>
    <x v="1"/>
    <n v="17"/>
    <x v="2"/>
    <x v="5"/>
    <n v="492.15"/>
  </r>
  <r>
    <x v="215"/>
    <x v="0"/>
    <n v="39"/>
    <x v="4"/>
    <x v="5"/>
    <n v="827.09"/>
  </r>
  <r>
    <x v="556"/>
    <x v="1"/>
    <n v="23"/>
    <x v="2"/>
    <x v="5"/>
    <n v="665.85"/>
  </r>
  <r>
    <x v="315"/>
    <x v="1"/>
    <n v="28"/>
    <x v="0"/>
    <x v="2"/>
    <n v="1039.82"/>
  </r>
  <r>
    <x v="509"/>
    <x v="0"/>
    <n v="42"/>
    <x v="0"/>
    <x v="1"/>
    <n v="1524.03"/>
  </r>
  <r>
    <x v="851"/>
    <x v="2"/>
    <n v="400"/>
    <x v="1"/>
    <x v="4"/>
    <n v="7808.5"/>
  </r>
  <r>
    <x v="644"/>
    <x v="1"/>
    <n v="15"/>
    <x v="0"/>
    <x v="4"/>
    <n v="670.35"/>
  </r>
  <r>
    <x v="400"/>
    <x v="3"/>
    <n v="13"/>
    <x v="0"/>
    <x v="6"/>
    <n v="554.97"/>
  </r>
  <r>
    <x v="541"/>
    <x v="3"/>
    <n v="200"/>
    <x v="2"/>
    <x v="6"/>
    <n v="4053"/>
  </r>
  <r>
    <x v="501"/>
    <x v="3"/>
    <n v="21"/>
    <x v="2"/>
    <x v="3"/>
    <n v="565.95000000000005"/>
  </r>
  <r>
    <x v="876"/>
    <x v="1"/>
    <n v="525"/>
    <x v="4"/>
    <x v="6"/>
    <n v="7531.78"/>
  </r>
  <r>
    <x v="423"/>
    <x v="1"/>
    <n v="46"/>
    <x v="4"/>
    <x v="2"/>
    <n v="1014.65"/>
  </r>
  <r>
    <x v="298"/>
    <x v="3"/>
    <n v="5"/>
    <x v="3"/>
    <x v="6"/>
    <n v="124.75"/>
  </r>
  <r>
    <x v="10"/>
    <x v="3"/>
    <n v="450"/>
    <x v="3"/>
    <x v="6"/>
    <n v="6714.56"/>
  </r>
  <r>
    <x v="877"/>
    <x v="1"/>
    <n v="475"/>
    <x v="2"/>
    <x v="5"/>
    <n v="7906.97"/>
  </r>
  <r>
    <x v="58"/>
    <x v="2"/>
    <n v="400"/>
    <x v="4"/>
    <x v="5"/>
    <n v="5968.5"/>
  </r>
  <r>
    <x v="671"/>
    <x v="0"/>
    <n v="8"/>
    <x v="0"/>
    <x v="2"/>
    <n v="341.52"/>
  </r>
  <r>
    <x v="878"/>
    <x v="0"/>
    <n v="39"/>
    <x v="1"/>
    <x v="0"/>
    <n v="1191.74"/>
  </r>
  <r>
    <x v="232"/>
    <x v="0"/>
    <n v="5"/>
    <x v="4"/>
    <x v="5"/>
    <n v="124.75"/>
  </r>
  <r>
    <x v="796"/>
    <x v="0"/>
    <n v="375"/>
    <x v="1"/>
    <x v="6"/>
    <n v="7536.09"/>
  </r>
  <r>
    <x v="396"/>
    <x v="1"/>
    <n v="400"/>
    <x v="1"/>
    <x v="6"/>
    <n v="8268.5"/>
  </r>
  <r>
    <x v="879"/>
    <x v="0"/>
    <n v="44"/>
    <x v="1"/>
    <x v="5"/>
    <n v="1344.53"/>
  </r>
  <r>
    <x v="653"/>
    <x v="1"/>
    <n v="16"/>
    <x v="3"/>
    <x v="6"/>
    <n v="399.2"/>
  </r>
  <r>
    <x v="880"/>
    <x v="4"/>
    <n v="50"/>
    <x v="4"/>
    <x v="3"/>
    <n v="898.13"/>
  </r>
  <r>
    <x v="51"/>
    <x v="3"/>
    <n v="350"/>
    <x v="4"/>
    <x v="0"/>
    <n v="5021.1899999999996"/>
  </r>
  <r>
    <x v="288"/>
    <x v="1"/>
    <n v="37"/>
    <x v="0"/>
    <x v="5"/>
    <n v="1342.6"/>
  </r>
  <r>
    <x v="269"/>
    <x v="3"/>
    <n v="325"/>
    <x v="1"/>
    <x v="6"/>
    <n v="6531.28"/>
  </r>
  <r>
    <x v="864"/>
    <x v="1"/>
    <n v="3"/>
    <x v="1"/>
    <x v="2"/>
    <n v="104.85"/>
  </r>
  <r>
    <x v="576"/>
    <x v="1"/>
    <n v="2"/>
    <x v="0"/>
    <x v="0"/>
    <n v="87.38"/>
  </r>
  <r>
    <x v="672"/>
    <x v="1"/>
    <n v="325"/>
    <x v="0"/>
    <x v="5"/>
    <n v="7977.69"/>
  </r>
  <r>
    <x v="448"/>
    <x v="1"/>
    <n v="550"/>
    <x v="0"/>
    <x v="5"/>
    <n v="13816.96"/>
  </r>
  <r>
    <x v="368"/>
    <x v="1"/>
    <n v="425"/>
    <x v="2"/>
    <x v="3"/>
    <n v="7074.66"/>
  </r>
  <r>
    <x v="737"/>
    <x v="0"/>
    <n v="7"/>
    <x v="4"/>
    <x v="2"/>
    <n v="174.65"/>
  </r>
  <r>
    <x v="881"/>
    <x v="3"/>
    <n v="9"/>
    <x v="0"/>
    <x v="2"/>
    <n v="393.21"/>
  </r>
  <r>
    <x v="325"/>
    <x v="3"/>
    <n v="3"/>
    <x v="1"/>
    <x v="5"/>
    <n v="104.85"/>
  </r>
  <r>
    <x v="840"/>
    <x v="4"/>
    <n v="10"/>
    <x v="3"/>
    <x v="6"/>
    <n v="249.5"/>
  </r>
  <r>
    <x v="750"/>
    <x v="3"/>
    <n v="49"/>
    <x v="0"/>
    <x v="0"/>
    <n v="1605.61"/>
  </r>
  <r>
    <x v="346"/>
    <x v="4"/>
    <n v="5"/>
    <x v="0"/>
    <x v="4"/>
    <n v="223.45"/>
  </r>
  <r>
    <x v="210"/>
    <x v="0"/>
    <n v="275"/>
    <x v="0"/>
    <x v="2"/>
    <n v="6750.36"/>
  </r>
  <r>
    <x v="882"/>
    <x v="1"/>
    <n v="2"/>
    <x v="0"/>
    <x v="1"/>
    <n v="87.38"/>
  </r>
  <r>
    <x v="362"/>
    <x v="4"/>
    <n v="300"/>
    <x v="0"/>
    <x v="2"/>
    <n v="7709.03"/>
  </r>
  <r>
    <x v="883"/>
    <x v="1"/>
    <n v="5"/>
    <x v="0"/>
    <x v="6"/>
    <n v="223.45"/>
  </r>
  <r>
    <x v="884"/>
    <x v="2"/>
    <n v="5"/>
    <x v="0"/>
    <x v="3"/>
    <n v="213.45"/>
  </r>
  <r>
    <x v="673"/>
    <x v="1"/>
    <n v="39"/>
    <x v="3"/>
    <x v="5"/>
    <n v="860.24"/>
  </r>
  <r>
    <x v="154"/>
    <x v="0"/>
    <n v="50"/>
    <x v="0"/>
    <x v="5"/>
    <n v="1638.38"/>
  </r>
  <r>
    <x v="273"/>
    <x v="3"/>
    <n v="3"/>
    <x v="3"/>
    <x v="4"/>
    <n v="74.849999999999994"/>
  </r>
  <r>
    <x v="60"/>
    <x v="1"/>
    <n v="31"/>
    <x v="2"/>
    <x v="1"/>
    <n v="736.48"/>
  </r>
  <r>
    <x v="335"/>
    <x v="1"/>
    <n v="43"/>
    <x v="2"/>
    <x v="0"/>
    <n v="1058.1199999999999"/>
  </r>
  <r>
    <x v="638"/>
    <x v="4"/>
    <n v="400"/>
    <x v="2"/>
    <x v="2"/>
    <n v="6658.5"/>
  </r>
  <r>
    <x v="698"/>
    <x v="0"/>
    <n v="350"/>
    <x v="1"/>
    <x v="2"/>
    <n v="7234.94"/>
  </r>
  <r>
    <x v="462"/>
    <x v="3"/>
    <n v="30"/>
    <x v="4"/>
    <x v="1"/>
    <n v="610.73"/>
  </r>
  <r>
    <x v="399"/>
    <x v="0"/>
    <n v="3"/>
    <x v="0"/>
    <x v="5"/>
    <n v="128.07"/>
  </r>
  <r>
    <x v="420"/>
    <x v="1"/>
    <n v="11"/>
    <x v="1"/>
    <x v="4"/>
    <n v="373.45"/>
  </r>
  <r>
    <x v="885"/>
    <x v="4"/>
    <n v="150"/>
    <x v="3"/>
    <x v="6"/>
    <n v="2724.75"/>
  </r>
  <r>
    <x v="843"/>
    <x v="1"/>
    <n v="26"/>
    <x v="2"/>
    <x v="2"/>
    <n v="595.6"/>
  </r>
  <r>
    <x v="520"/>
    <x v="1"/>
    <n v="4"/>
    <x v="1"/>
    <x v="3"/>
    <n v="143.80000000000001"/>
  </r>
  <r>
    <x v="383"/>
    <x v="0"/>
    <n v="29"/>
    <x v="3"/>
    <x v="0"/>
    <n v="639.66999999999996"/>
  </r>
  <r>
    <x v="886"/>
    <x v="3"/>
    <n v="37"/>
    <x v="0"/>
    <x v="5"/>
    <n v="1342.6"/>
  </r>
  <r>
    <x v="244"/>
    <x v="3"/>
    <n v="7"/>
    <x v="4"/>
    <x v="4"/>
    <n v="181.65"/>
  </r>
  <r>
    <x v="453"/>
    <x v="0"/>
    <n v="39"/>
    <x v="4"/>
    <x v="4"/>
    <n v="793.94"/>
  </r>
  <r>
    <x v="887"/>
    <x v="3"/>
    <n v="42"/>
    <x v="4"/>
    <x v="4"/>
    <n v="855.02"/>
  </r>
  <r>
    <x v="332"/>
    <x v="1"/>
    <n v="23"/>
    <x v="1"/>
    <x v="4"/>
    <n v="803.85"/>
  </r>
  <r>
    <x v="197"/>
    <x v="3"/>
    <n v="425"/>
    <x v="2"/>
    <x v="0"/>
    <n v="6585.91"/>
  </r>
  <r>
    <x v="359"/>
    <x v="0"/>
    <n v="1"/>
    <x v="4"/>
    <x v="4"/>
    <n v="25.95"/>
  </r>
  <r>
    <x v="888"/>
    <x v="1"/>
    <n v="200"/>
    <x v="1"/>
    <x v="1"/>
    <n v="4753"/>
  </r>
  <r>
    <x v="776"/>
    <x v="1"/>
    <n v="1"/>
    <x v="1"/>
    <x v="0"/>
    <n v="33.950000000000003"/>
  </r>
  <r>
    <x v="889"/>
    <x v="0"/>
    <n v="10"/>
    <x v="4"/>
    <x v="0"/>
    <n v="249.5"/>
  </r>
  <r>
    <x v="670"/>
    <x v="4"/>
    <n v="14"/>
    <x v="2"/>
    <x v="0"/>
    <n v="391.3"/>
  </r>
  <r>
    <x v="1"/>
    <x v="2"/>
    <n v="3"/>
    <x v="0"/>
    <x v="5"/>
    <n v="128.07"/>
  </r>
  <r>
    <x v="890"/>
    <x v="0"/>
    <n v="22"/>
    <x v="1"/>
    <x v="6"/>
    <n v="768.9"/>
  </r>
  <r>
    <x v="241"/>
    <x v="1"/>
    <n v="325"/>
    <x v="4"/>
    <x v="4"/>
    <n v="4662.53"/>
  </r>
  <r>
    <x v="648"/>
    <x v="0"/>
    <n v="9"/>
    <x v="3"/>
    <x v="5"/>
    <n v="242.55"/>
  </r>
  <r>
    <x v="42"/>
    <x v="0"/>
    <n v="44"/>
    <x v="1"/>
    <x v="6"/>
    <n v="1344.53"/>
  </r>
  <r>
    <x v="684"/>
    <x v="2"/>
    <n v="30"/>
    <x v="4"/>
    <x v="4"/>
    <n v="636.23"/>
  </r>
  <r>
    <x v="487"/>
    <x v="2"/>
    <n v="4"/>
    <x v="3"/>
    <x v="1"/>
    <n v="107.8"/>
  </r>
  <r>
    <x v="891"/>
    <x v="3"/>
    <n v="8"/>
    <x v="4"/>
    <x v="4"/>
    <n v="199.6"/>
  </r>
  <r>
    <x v="625"/>
    <x v="3"/>
    <n v="525"/>
    <x v="4"/>
    <x v="0"/>
    <n v="7229.91"/>
  </r>
  <r>
    <x v="136"/>
    <x v="1"/>
    <n v="400"/>
    <x v="3"/>
    <x v="5"/>
    <n v="5968.5"/>
  </r>
  <r>
    <x v="892"/>
    <x v="1"/>
    <n v="17"/>
    <x v="0"/>
    <x v="0"/>
    <n v="759.73"/>
  </r>
  <r>
    <x v="198"/>
    <x v="0"/>
    <n v="47"/>
    <x v="1"/>
    <x v="1"/>
    <n v="1356.3"/>
  </r>
  <r>
    <x v="157"/>
    <x v="1"/>
    <n v="44"/>
    <x v="1"/>
    <x v="3"/>
    <n v="1269.73"/>
  </r>
  <r>
    <x v="208"/>
    <x v="2"/>
    <n v="46"/>
    <x v="3"/>
    <x v="2"/>
    <n v="975.55"/>
  </r>
  <r>
    <x v="771"/>
    <x v="3"/>
    <n v="17"/>
    <x v="3"/>
    <x v="0"/>
    <n v="441.15"/>
  </r>
  <r>
    <x v="583"/>
    <x v="3"/>
    <n v="575"/>
    <x v="4"/>
    <x v="0"/>
    <n v="8579.7199999999993"/>
  </r>
  <r>
    <x v="517"/>
    <x v="2"/>
    <n v="4"/>
    <x v="4"/>
    <x v="3"/>
    <n v="95.8"/>
  </r>
  <r>
    <x v="685"/>
    <x v="4"/>
    <n v="13"/>
    <x v="1"/>
    <x v="6"/>
    <n v="441.35"/>
  </r>
  <r>
    <x v="599"/>
    <x v="3"/>
    <n v="5"/>
    <x v="2"/>
    <x v="3"/>
    <n v="139.75"/>
  </r>
  <r>
    <x v="893"/>
    <x v="2"/>
    <n v="7"/>
    <x v="2"/>
    <x v="1"/>
    <n v="188.65"/>
  </r>
  <r>
    <x v="894"/>
    <x v="1"/>
    <n v="38"/>
    <x v="2"/>
    <x v="1"/>
    <n v="870.49"/>
  </r>
  <r>
    <x v="744"/>
    <x v="3"/>
    <n v="8"/>
    <x v="2"/>
    <x v="2"/>
    <n v="231.6"/>
  </r>
  <r>
    <x v="895"/>
    <x v="2"/>
    <n v="1"/>
    <x v="3"/>
    <x v="0"/>
    <n v="24.95"/>
  </r>
  <r>
    <x v="708"/>
    <x v="2"/>
    <n v="27"/>
    <x v="4"/>
    <x v="1"/>
    <n v="595.54999999999995"/>
  </r>
  <r>
    <x v="762"/>
    <x v="0"/>
    <n v="3"/>
    <x v="4"/>
    <x v="0"/>
    <n v="74.849999999999994"/>
  </r>
  <r>
    <x v="58"/>
    <x v="1"/>
    <n v="5"/>
    <x v="4"/>
    <x v="0"/>
    <n v="124.75"/>
  </r>
  <r>
    <x v="510"/>
    <x v="1"/>
    <n v="40"/>
    <x v="4"/>
    <x v="6"/>
    <n v="814.3"/>
  </r>
  <r>
    <x v="894"/>
    <x v="4"/>
    <n v="150"/>
    <x v="1"/>
    <x v="4"/>
    <n v="3669.75"/>
  </r>
  <r>
    <x v="453"/>
    <x v="4"/>
    <n v="17"/>
    <x v="4"/>
    <x v="1"/>
    <n v="424.15"/>
  </r>
  <r>
    <x v="442"/>
    <x v="4"/>
    <n v="275"/>
    <x v="0"/>
    <x v="2"/>
    <n v="7066.61"/>
  </r>
  <r>
    <x v="896"/>
    <x v="3"/>
    <n v="32"/>
    <x v="2"/>
    <x v="1"/>
    <n v="733.04"/>
  </r>
  <r>
    <x v="129"/>
    <x v="2"/>
    <n v="75"/>
    <x v="2"/>
    <x v="0"/>
    <n v="1515.94"/>
  </r>
  <r>
    <x v="454"/>
    <x v="0"/>
    <n v="375"/>
    <x v="0"/>
    <x v="2"/>
    <n v="9205.0300000000007"/>
  </r>
  <r>
    <x v="875"/>
    <x v="1"/>
    <n v="33"/>
    <x v="1"/>
    <x v="6"/>
    <n v="952.3"/>
  </r>
  <r>
    <x v="470"/>
    <x v="2"/>
    <n v="275"/>
    <x v="1"/>
    <x v="5"/>
    <n v="5684.59"/>
  </r>
  <r>
    <x v="551"/>
    <x v="1"/>
    <n v="4"/>
    <x v="1"/>
    <x v="1"/>
    <n v="135.80000000000001"/>
  </r>
  <r>
    <x v="308"/>
    <x v="1"/>
    <n v="125"/>
    <x v="4"/>
    <x v="6"/>
    <n v="2095.63"/>
  </r>
  <r>
    <x v="507"/>
    <x v="0"/>
    <n v="175"/>
    <x v="0"/>
    <x v="6"/>
    <n v="5352.03"/>
  </r>
  <r>
    <x v="724"/>
    <x v="4"/>
    <n v="12"/>
    <x v="4"/>
    <x v="4"/>
    <n v="287.39999999999998"/>
  </r>
  <r>
    <x v="395"/>
    <x v="3"/>
    <n v="75"/>
    <x v="4"/>
    <x v="5"/>
    <n v="1347.19"/>
  </r>
  <r>
    <x v="404"/>
    <x v="0"/>
    <n v="7"/>
    <x v="3"/>
    <x v="5"/>
    <n v="188.65"/>
  </r>
  <r>
    <x v="583"/>
    <x v="1"/>
    <n v="35"/>
    <x v="4"/>
    <x v="3"/>
    <n v="742.26"/>
  </r>
  <r>
    <x v="267"/>
    <x v="4"/>
    <n v="49"/>
    <x v="1"/>
    <x v="0"/>
    <n v="1247.6600000000001"/>
  </r>
  <r>
    <x v="6"/>
    <x v="4"/>
    <n v="18"/>
    <x v="0"/>
    <x v="4"/>
    <n v="768.42"/>
  </r>
  <r>
    <x v="695"/>
    <x v="0"/>
    <n v="16"/>
    <x v="1"/>
    <x v="2"/>
    <n v="559.20000000000005"/>
  </r>
  <r>
    <x v="217"/>
    <x v="1"/>
    <n v="175"/>
    <x v="2"/>
    <x v="4"/>
    <n v="3546.38"/>
  </r>
  <r>
    <x v="897"/>
    <x v="2"/>
    <n v="6"/>
    <x v="4"/>
    <x v="2"/>
    <n v="143.69999999999999"/>
  </r>
  <r>
    <x v="356"/>
    <x v="2"/>
    <n v="8"/>
    <x v="0"/>
    <x v="5"/>
    <n v="341.52"/>
  </r>
  <r>
    <x v="898"/>
    <x v="1"/>
    <n v="450"/>
    <x v="4"/>
    <x v="4"/>
    <n v="6455.81"/>
  </r>
  <r>
    <x v="3"/>
    <x v="1"/>
    <n v="425"/>
    <x v="1"/>
    <x v="0"/>
    <n v="8540.91"/>
  </r>
  <r>
    <x v="402"/>
    <x v="3"/>
    <n v="37"/>
    <x v="1"/>
    <x v="3"/>
    <n v="1099.18"/>
  </r>
  <r>
    <x v="894"/>
    <x v="1"/>
    <n v="43"/>
    <x v="0"/>
    <x v="6"/>
    <n v="1633.42"/>
  </r>
  <r>
    <x v="726"/>
    <x v="3"/>
    <n v="9"/>
    <x v="1"/>
    <x v="0"/>
    <n v="323.55"/>
  </r>
  <r>
    <x v="125"/>
    <x v="2"/>
    <n v="21"/>
    <x v="1"/>
    <x v="4"/>
    <n v="754.95"/>
  </r>
  <r>
    <x v="472"/>
    <x v="3"/>
    <n v="125"/>
    <x v="4"/>
    <x v="3"/>
    <n v="2095.63"/>
  </r>
  <r>
    <x v="899"/>
    <x v="3"/>
    <n v="7"/>
    <x v="3"/>
    <x v="2"/>
    <n v="174.65"/>
  </r>
  <r>
    <x v="582"/>
    <x v="3"/>
    <n v="37"/>
    <x v="3"/>
    <x v="1"/>
    <n v="784.68"/>
  </r>
  <r>
    <x v="900"/>
    <x v="4"/>
    <n v="6"/>
    <x v="0"/>
    <x v="1"/>
    <n v="268.14"/>
  </r>
  <r>
    <x v="354"/>
    <x v="3"/>
    <n v="375"/>
    <x v="3"/>
    <x v="2"/>
    <n v="5379.84"/>
  </r>
  <r>
    <x v="656"/>
    <x v="3"/>
    <n v="21"/>
    <x v="0"/>
    <x v="1"/>
    <n v="896.49"/>
  </r>
  <r>
    <x v="901"/>
    <x v="4"/>
    <n v="475"/>
    <x v="2"/>
    <x v="1"/>
    <n v="7906.97"/>
  </r>
  <r>
    <x v="810"/>
    <x v="3"/>
    <n v="7"/>
    <x v="4"/>
    <x v="2"/>
    <n v="181.65"/>
  </r>
  <r>
    <x v="439"/>
    <x v="3"/>
    <n v="47"/>
    <x v="4"/>
    <x v="6"/>
    <n v="996.75"/>
  </r>
  <r>
    <x v="34"/>
    <x v="2"/>
    <n v="550"/>
    <x v="3"/>
    <x v="1"/>
    <n v="8522.94"/>
  </r>
  <r>
    <x v="392"/>
    <x v="1"/>
    <n v="7"/>
    <x v="0"/>
    <x v="6"/>
    <n v="298.83"/>
  </r>
  <r>
    <x v="322"/>
    <x v="1"/>
    <n v="2"/>
    <x v="4"/>
    <x v="1"/>
    <n v="51.9"/>
  </r>
  <r>
    <x v="485"/>
    <x v="1"/>
    <n v="175"/>
    <x v="4"/>
    <x v="3"/>
    <n v="2933.88"/>
  </r>
  <r>
    <x v="672"/>
    <x v="3"/>
    <n v="225"/>
    <x v="0"/>
    <x v="6"/>
    <n v="6881.18"/>
  </r>
  <r>
    <x v="778"/>
    <x v="1"/>
    <n v="23"/>
    <x v="0"/>
    <x v="2"/>
    <n v="981.87"/>
  </r>
  <r>
    <x v="299"/>
    <x v="2"/>
    <n v="2"/>
    <x v="2"/>
    <x v="0"/>
    <n v="57.9"/>
  </r>
  <r>
    <x v="410"/>
    <x v="0"/>
    <n v="25"/>
    <x v="0"/>
    <x v="2"/>
    <n v="907.16"/>
  </r>
  <r>
    <x v="500"/>
    <x v="1"/>
    <n v="9"/>
    <x v="0"/>
    <x v="4"/>
    <n v="393.21"/>
  </r>
  <r>
    <x v="377"/>
    <x v="4"/>
    <n v="375"/>
    <x v="3"/>
    <x v="4"/>
    <n v="5379.84"/>
  </r>
  <r>
    <x v="779"/>
    <x v="4"/>
    <n v="4"/>
    <x v="0"/>
    <x v="1"/>
    <n v="174.76"/>
  </r>
  <r>
    <x v="453"/>
    <x v="1"/>
    <n v="46"/>
    <x v="3"/>
    <x v="6"/>
    <n v="975.55"/>
  </r>
  <r>
    <x v="902"/>
    <x v="1"/>
    <n v="425"/>
    <x v="2"/>
    <x v="0"/>
    <n v="6585.91"/>
  </r>
  <r>
    <x v="195"/>
    <x v="3"/>
    <n v="100"/>
    <x v="4"/>
    <x v="6"/>
    <n v="1816.5"/>
  </r>
  <r>
    <x v="702"/>
    <x v="3"/>
    <n v="150"/>
    <x v="0"/>
    <x v="0"/>
    <n v="4587.45"/>
  </r>
  <r>
    <x v="645"/>
    <x v="3"/>
    <n v="9"/>
    <x v="4"/>
    <x v="2"/>
    <n v="233.55"/>
  </r>
  <r>
    <x v="87"/>
    <x v="4"/>
    <n v="325"/>
    <x v="4"/>
    <x v="5"/>
    <n v="4662.53"/>
  </r>
  <r>
    <x v="542"/>
    <x v="2"/>
    <n v="18"/>
    <x v="3"/>
    <x v="5"/>
    <n v="449.1"/>
  </r>
  <r>
    <x v="314"/>
    <x v="1"/>
    <n v="500"/>
    <x v="2"/>
    <x v="0"/>
    <n v="8035.63"/>
  </r>
  <r>
    <x v="371"/>
    <x v="1"/>
    <n v="11"/>
    <x v="2"/>
    <x v="5"/>
    <n v="296.45"/>
  </r>
  <r>
    <x v="467"/>
    <x v="3"/>
    <n v="475"/>
    <x v="3"/>
    <x v="4"/>
    <n v="7087.59"/>
  </r>
  <r>
    <x v="235"/>
    <x v="0"/>
    <n v="275"/>
    <x v="3"/>
    <x v="2"/>
    <n v="4103.34"/>
  </r>
  <r>
    <x v="476"/>
    <x v="3"/>
    <n v="200"/>
    <x v="4"/>
    <x v="2"/>
    <n v="3353"/>
  </r>
  <r>
    <x v="686"/>
    <x v="2"/>
    <n v="38"/>
    <x v="4"/>
    <x v="1"/>
    <n v="805.89"/>
  </r>
  <r>
    <x v="903"/>
    <x v="1"/>
    <n v="8"/>
    <x v="3"/>
    <x v="5"/>
    <n v="207.6"/>
  </r>
  <r>
    <x v="133"/>
    <x v="3"/>
    <n v="300"/>
    <x v="3"/>
    <x v="1"/>
    <n v="4303.88"/>
  </r>
  <r>
    <x v="102"/>
    <x v="2"/>
    <n v="20"/>
    <x v="2"/>
    <x v="6"/>
    <n v="579"/>
  </r>
  <r>
    <x v="217"/>
    <x v="2"/>
    <n v="525"/>
    <x v="2"/>
    <x v="5"/>
    <n v="8437.41"/>
  </r>
  <r>
    <x v="564"/>
    <x v="1"/>
    <n v="2"/>
    <x v="3"/>
    <x v="5"/>
    <n v="51.9"/>
  </r>
  <r>
    <x v="874"/>
    <x v="4"/>
    <n v="9"/>
    <x v="4"/>
    <x v="6"/>
    <n v="224.55"/>
  </r>
  <r>
    <x v="654"/>
    <x v="0"/>
    <n v="8"/>
    <x v="3"/>
    <x v="5"/>
    <n v="199.6"/>
  </r>
  <r>
    <x v="376"/>
    <x v="3"/>
    <n v="350"/>
    <x v="2"/>
    <x v="3"/>
    <n v="5826.19"/>
  </r>
  <r>
    <x v="418"/>
    <x v="4"/>
    <n v="1"/>
    <x v="1"/>
    <x v="2"/>
    <n v="35.950000000000003"/>
  </r>
  <r>
    <x v="375"/>
    <x v="3"/>
    <n v="31"/>
    <x v="1"/>
    <x v="2"/>
    <n v="894.58"/>
  </r>
  <r>
    <x v="682"/>
    <x v="3"/>
    <n v="100"/>
    <x v="2"/>
    <x v="4"/>
    <n v="1956.5"/>
  </r>
  <r>
    <x v="383"/>
    <x v="4"/>
    <n v="400"/>
    <x v="3"/>
    <x v="3"/>
    <n v="5738.5"/>
  </r>
  <r>
    <x v="904"/>
    <x v="0"/>
    <n v="125"/>
    <x v="0"/>
    <x v="4"/>
    <n v="3822.88"/>
  </r>
  <r>
    <x v="682"/>
    <x v="1"/>
    <n v="50"/>
    <x v="2"/>
    <x v="0"/>
    <n v="1085.6300000000001"/>
  </r>
  <r>
    <x v="27"/>
    <x v="4"/>
    <n v="100"/>
    <x v="4"/>
    <x v="6"/>
    <n v="1746.5"/>
  </r>
  <r>
    <x v="391"/>
    <x v="2"/>
    <n v="350"/>
    <x v="3"/>
    <x v="6"/>
    <n v="5423.69"/>
  </r>
  <r>
    <x v="495"/>
    <x v="0"/>
    <n v="15"/>
    <x v="2"/>
    <x v="1"/>
    <n v="419.25"/>
  </r>
  <r>
    <x v="449"/>
    <x v="4"/>
    <n v="30"/>
    <x v="4"/>
    <x v="5"/>
    <n v="610.73"/>
  </r>
  <r>
    <x v="393"/>
    <x v="1"/>
    <n v="10"/>
    <x v="0"/>
    <x v="3"/>
    <n v="426.9"/>
  </r>
  <r>
    <x v="905"/>
    <x v="0"/>
    <n v="2"/>
    <x v="2"/>
    <x v="5"/>
    <n v="53.9"/>
  </r>
  <r>
    <x v="150"/>
    <x v="1"/>
    <n v="16"/>
    <x v="3"/>
    <x v="0"/>
    <n v="399.2"/>
  </r>
  <r>
    <x v="745"/>
    <x v="3"/>
    <n v="31"/>
    <x v="2"/>
    <x v="2"/>
    <n v="736.48"/>
  </r>
  <r>
    <x v="790"/>
    <x v="3"/>
    <n v="48"/>
    <x v="0"/>
    <x v="0"/>
    <n v="1536.84"/>
  </r>
  <r>
    <x v="906"/>
    <x v="1"/>
    <n v="375"/>
    <x v="4"/>
    <x v="3"/>
    <n v="5595.47"/>
  </r>
  <r>
    <x v="448"/>
    <x v="1"/>
    <n v="38"/>
    <x v="1"/>
    <x v="1"/>
    <n v="1096.5899999999999"/>
  </r>
  <r>
    <x v="885"/>
    <x v="2"/>
    <n v="375"/>
    <x v="1"/>
    <x v="6"/>
    <n v="7751.72"/>
  </r>
  <r>
    <x v="329"/>
    <x v="1"/>
    <n v="48"/>
    <x v="1"/>
    <x v="4"/>
    <n v="1222.2"/>
  </r>
  <r>
    <x v="290"/>
    <x v="3"/>
    <n v="325"/>
    <x v="4"/>
    <x v="2"/>
    <n v="4662.53"/>
  </r>
  <r>
    <x v="328"/>
    <x v="1"/>
    <n v="2"/>
    <x v="4"/>
    <x v="4"/>
    <n v="49.9"/>
  </r>
  <r>
    <x v="720"/>
    <x v="2"/>
    <n v="400"/>
    <x v="0"/>
    <x v="4"/>
    <n v="9818.7000000000007"/>
  </r>
  <r>
    <x v="37"/>
    <x v="2"/>
    <n v="325"/>
    <x v="1"/>
    <x v="2"/>
    <n v="6531.28"/>
  </r>
  <r>
    <x v="723"/>
    <x v="1"/>
    <n v="9"/>
    <x v="0"/>
    <x v="2"/>
    <n v="393.21"/>
  </r>
  <r>
    <x v="439"/>
    <x v="2"/>
    <n v="21"/>
    <x v="4"/>
    <x v="6"/>
    <n v="544.95000000000005"/>
  </r>
  <r>
    <x v="128"/>
    <x v="1"/>
    <n v="475"/>
    <x v="2"/>
    <x v="0"/>
    <n v="7633.84"/>
  </r>
  <r>
    <x v="616"/>
    <x v="1"/>
    <n v="38"/>
    <x v="0"/>
    <x v="5"/>
    <n v="1443.49"/>
  </r>
  <r>
    <x v="834"/>
    <x v="4"/>
    <n v="39"/>
    <x v="4"/>
    <x v="1"/>
    <n v="793.94"/>
  </r>
  <r>
    <x v="569"/>
    <x v="3"/>
    <n v="9"/>
    <x v="3"/>
    <x v="6"/>
    <n v="233.55"/>
  </r>
  <r>
    <x v="907"/>
    <x v="2"/>
    <n v="5"/>
    <x v="3"/>
    <x v="1"/>
    <n v="124.75"/>
  </r>
  <r>
    <x v="802"/>
    <x v="2"/>
    <n v="8"/>
    <x v="2"/>
    <x v="5"/>
    <n v="223.6"/>
  </r>
  <r>
    <x v="168"/>
    <x v="3"/>
    <n v="525"/>
    <x v="0"/>
    <x v="6"/>
    <n v="13490.79"/>
  </r>
  <r>
    <x v="908"/>
    <x v="1"/>
    <n v="275"/>
    <x v="1"/>
    <x v="6"/>
    <n v="5368.34"/>
  </r>
  <r>
    <x v="410"/>
    <x v="2"/>
    <n v="500"/>
    <x v="1"/>
    <x v="0"/>
    <n v="10335.629999999999"/>
  </r>
  <r>
    <x v="731"/>
    <x v="1"/>
    <n v="600"/>
    <x v="3"/>
    <x v="2"/>
    <n v="8607.75"/>
  </r>
  <r>
    <x v="528"/>
    <x v="2"/>
    <n v="30"/>
    <x v="4"/>
    <x v="0"/>
    <n v="636.23"/>
  </r>
  <r>
    <x v="909"/>
    <x v="1"/>
    <n v="36"/>
    <x v="3"/>
    <x v="0"/>
    <n v="824.67"/>
  </r>
  <r>
    <x v="555"/>
    <x v="1"/>
    <n v="2"/>
    <x v="3"/>
    <x v="2"/>
    <n v="51.9"/>
  </r>
  <r>
    <x v="542"/>
    <x v="2"/>
    <n v="28"/>
    <x v="1"/>
    <x v="3"/>
    <n v="808.01"/>
  </r>
  <r>
    <x v="351"/>
    <x v="0"/>
    <n v="8"/>
    <x v="4"/>
    <x v="2"/>
    <n v="207.6"/>
  </r>
  <r>
    <x v="513"/>
    <x v="3"/>
    <n v="2"/>
    <x v="4"/>
    <x v="6"/>
    <n v="47.9"/>
  </r>
  <r>
    <x v="675"/>
    <x v="4"/>
    <n v="37"/>
    <x v="0"/>
    <x v="5"/>
    <n v="1405.5"/>
  </r>
  <r>
    <x v="868"/>
    <x v="3"/>
    <n v="450"/>
    <x v="4"/>
    <x v="0"/>
    <n v="6197.06"/>
  </r>
  <r>
    <x v="897"/>
    <x v="0"/>
    <n v="19"/>
    <x v="0"/>
    <x v="4"/>
    <n v="830.11"/>
  </r>
  <r>
    <x v="385"/>
    <x v="3"/>
    <n v="100"/>
    <x v="2"/>
    <x v="4"/>
    <n v="2026.5"/>
  </r>
  <r>
    <x v="0"/>
    <x v="3"/>
    <n v="75"/>
    <x v="4"/>
    <x v="6"/>
    <n v="1403.44"/>
  </r>
  <r>
    <x v="879"/>
    <x v="1"/>
    <n v="450"/>
    <x v="0"/>
    <x v="6"/>
    <n v="11046.04"/>
  </r>
  <r>
    <x v="494"/>
    <x v="4"/>
    <n v="3"/>
    <x v="3"/>
    <x v="5"/>
    <n v="80.849999999999994"/>
  </r>
  <r>
    <x v="537"/>
    <x v="3"/>
    <n v="2"/>
    <x v="0"/>
    <x v="5"/>
    <n v="89.38"/>
  </r>
  <r>
    <x v="670"/>
    <x v="3"/>
    <n v="13"/>
    <x v="4"/>
    <x v="6"/>
    <n v="337.35"/>
  </r>
  <r>
    <x v="910"/>
    <x v="2"/>
    <n v="11"/>
    <x v="0"/>
    <x v="6"/>
    <n v="480.59"/>
  </r>
  <r>
    <x v="338"/>
    <x v="2"/>
    <n v="44"/>
    <x v="4"/>
    <x v="2"/>
    <n v="895.73"/>
  </r>
  <r>
    <x v="448"/>
    <x v="3"/>
    <n v="21"/>
    <x v="0"/>
    <x v="1"/>
    <n v="917.49"/>
  </r>
  <r>
    <x v="217"/>
    <x v="2"/>
    <n v="450"/>
    <x v="0"/>
    <x v="3"/>
    <n v="11304.79"/>
  </r>
  <r>
    <x v="208"/>
    <x v="1"/>
    <n v="1"/>
    <x v="3"/>
    <x v="6"/>
    <n v="24.95"/>
  </r>
  <r>
    <x v="163"/>
    <x v="0"/>
    <n v="10"/>
    <x v="4"/>
    <x v="3"/>
    <n v="239.5"/>
  </r>
  <r>
    <x v="911"/>
    <x v="0"/>
    <n v="25"/>
    <x v="1"/>
    <x v="0"/>
    <n v="742.69"/>
  </r>
  <r>
    <x v="617"/>
    <x v="0"/>
    <n v="16"/>
    <x v="1"/>
    <x v="4"/>
    <n v="543.20000000000005"/>
  </r>
  <r>
    <x v="349"/>
    <x v="0"/>
    <n v="7"/>
    <x v="2"/>
    <x v="6"/>
    <n v="195.65"/>
  </r>
  <r>
    <x v="312"/>
    <x v="4"/>
    <n v="6"/>
    <x v="2"/>
    <x v="0"/>
    <n v="161.69999999999999"/>
  </r>
  <r>
    <x v="560"/>
    <x v="3"/>
    <n v="6"/>
    <x v="0"/>
    <x v="6"/>
    <n v="262.14"/>
  </r>
  <r>
    <x v="173"/>
    <x v="2"/>
    <n v="5"/>
    <x v="1"/>
    <x v="0"/>
    <n v="179.75"/>
  </r>
  <r>
    <x v="488"/>
    <x v="1"/>
    <n v="44"/>
    <x v="4"/>
    <x v="4"/>
    <n v="933.13"/>
  </r>
  <r>
    <x v="912"/>
    <x v="0"/>
    <n v="8"/>
    <x v="2"/>
    <x v="6"/>
    <n v="231.6"/>
  </r>
  <r>
    <x v="404"/>
    <x v="1"/>
    <n v="5"/>
    <x v="4"/>
    <x v="6"/>
    <n v="129.75"/>
  </r>
  <r>
    <x v="748"/>
    <x v="1"/>
    <n v="125"/>
    <x v="3"/>
    <x v="2"/>
    <n v="2358.13"/>
  </r>
  <r>
    <x v="528"/>
    <x v="4"/>
    <n v="15"/>
    <x v="1"/>
    <x v="5"/>
    <n v="524.25"/>
  </r>
  <r>
    <x v="353"/>
    <x v="4"/>
    <n v="6"/>
    <x v="1"/>
    <x v="2"/>
    <n v="209.7"/>
  </r>
  <r>
    <x v="311"/>
    <x v="1"/>
    <n v="44"/>
    <x v="1"/>
    <x v="0"/>
    <n v="1307.1300000000001"/>
  </r>
  <r>
    <x v="913"/>
    <x v="2"/>
    <n v="19"/>
    <x v="0"/>
    <x v="1"/>
    <n v="811.11"/>
  </r>
  <r>
    <x v="199"/>
    <x v="0"/>
    <n v="7"/>
    <x v="4"/>
    <x v="3"/>
    <n v="181.65"/>
  </r>
  <r>
    <x v="491"/>
    <x v="1"/>
    <n v="7"/>
    <x v="0"/>
    <x v="2"/>
    <n v="298.83"/>
  </r>
  <r>
    <x v="914"/>
    <x v="1"/>
    <n v="45"/>
    <x v="1"/>
    <x v="4"/>
    <n v="1336.84"/>
  </r>
  <r>
    <x v="288"/>
    <x v="2"/>
    <n v="8"/>
    <x v="0"/>
    <x v="4"/>
    <n v="349.52"/>
  </r>
  <r>
    <x v="275"/>
    <x v="0"/>
    <n v="500"/>
    <x v="2"/>
    <x v="2"/>
    <n v="7748.13"/>
  </r>
  <r>
    <x v="654"/>
    <x v="3"/>
    <n v="3"/>
    <x v="0"/>
    <x v="2"/>
    <n v="134.07"/>
  </r>
  <r>
    <x v="110"/>
    <x v="4"/>
    <n v="375"/>
    <x v="3"/>
    <x v="4"/>
    <n v="5595.47"/>
  </r>
  <r>
    <x v="104"/>
    <x v="4"/>
    <n v="47"/>
    <x v="1"/>
    <x v="4"/>
    <n v="1436.2"/>
  </r>
  <r>
    <x v="291"/>
    <x v="0"/>
    <n v="50"/>
    <x v="3"/>
    <x v="4"/>
    <n v="973.13"/>
  </r>
  <r>
    <x v="270"/>
    <x v="1"/>
    <n v="32"/>
    <x v="1"/>
    <x v="0"/>
    <n v="923.44"/>
  </r>
  <r>
    <x v="588"/>
    <x v="2"/>
    <n v="49"/>
    <x v="3"/>
    <x v="3"/>
    <n v="953.66"/>
  </r>
  <r>
    <x v="68"/>
    <x v="0"/>
    <n v="7"/>
    <x v="2"/>
    <x v="5"/>
    <n v="202.65"/>
  </r>
  <r>
    <x v="459"/>
    <x v="3"/>
    <n v="27"/>
    <x v="1"/>
    <x v="6"/>
    <n v="779.15"/>
  </r>
  <r>
    <x v="170"/>
    <x v="2"/>
    <n v="1"/>
    <x v="1"/>
    <x v="5"/>
    <n v="34.950000000000003"/>
  </r>
  <r>
    <x v="202"/>
    <x v="1"/>
    <n v="34"/>
    <x v="2"/>
    <x v="1"/>
    <n v="807.76"/>
  </r>
  <r>
    <x v="817"/>
    <x v="1"/>
    <n v="6"/>
    <x v="1"/>
    <x v="0"/>
    <n v="203.7"/>
  </r>
  <r>
    <x v="236"/>
    <x v="1"/>
    <n v="150"/>
    <x v="0"/>
    <x v="6"/>
    <n v="4692.45"/>
  </r>
  <r>
    <x v="137"/>
    <x v="1"/>
    <n v="4"/>
    <x v="4"/>
    <x v="6"/>
    <n v="95.8"/>
  </r>
  <r>
    <x v="763"/>
    <x v="4"/>
    <n v="9"/>
    <x v="0"/>
    <x v="2"/>
    <n v="393.21"/>
  </r>
  <r>
    <x v="13"/>
    <x v="1"/>
    <n v="475"/>
    <x v="3"/>
    <x v="5"/>
    <n v="6814.47"/>
  </r>
  <r>
    <x v="361"/>
    <x v="2"/>
    <n v="200"/>
    <x v="0"/>
    <x v="1"/>
    <n v="6256.6"/>
  </r>
  <r>
    <x v="410"/>
    <x v="0"/>
    <n v="1"/>
    <x v="1"/>
    <x v="0"/>
    <n v="34.950000000000003"/>
  </r>
  <r>
    <x v="915"/>
    <x v="3"/>
    <n v="17"/>
    <x v="2"/>
    <x v="6"/>
    <n v="492.15"/>
  </r>
  <r>
    <x v="245"/>
    <x v="1"/>
    <n v="12"/>
    <x v="3"/>
    <x v="0"/>
    <n v="299.39999999999998"/>
  </r>
  <r>
    <x v="230"/>
    <x v="1"/>
    <n v="47"/>
    <x v="4"/>
    <x v="6"/>
    <n v="996.75"/>
  </r>
  <r>
    <x v="667"/>
    <x v="1"/>
    <n v="27"/>
    <x v="3"/>
    <x v="1"/>
    <n v="572.6"/>
  </r>
  <r>
    <x v="484"/>
    <x v="0"/>
    <n v="41"/>
    <x v="3"/>
    <x v="3"/>
    <n v="939.21"/>
  </r>
  <r>
    <x v="635"/>
    <x v="2"/>
    <n v="2"/>
    <x v="1"/>
    <x v="4"/>
    <n v="71.900000000000006"/>
  </r>
  <r>
    <x v="453"/>
    <x v="3"/>
    <n v="41"/>
    <x v="4"/>
    <x v="5"/>
    <n v="834.66"/>
  </r>
  <r>
    <x v="25"/>
    <x v="2"/>
    <n v="300"/>
    <x v="3"/>
    <x v="1"/>
    <n v="4476.38"/>
  </r>
  <r>
    <x v="916"/>
    <x v="1"/>
    <n v="6"/>
    <x v="4"/>
    <x v="2"/>
    <n v="143.69999999999999"/>
  </r>
  <r>
    <x v="125"/>
    <x v="1"/>
    <n v="34"/>
    <x v="0"/>
    <x v="6"/>
    <n v="1262.6400000000001"/>
  </r>
  <r>
    <x v="917"/>
    <x v="4"/>
    <n v="550"/>
    <x v="0"/>
    <x v="2"/>
    <n v="13816.96"/>
  </r>
  <r>
    <x v="918"/>
    <x v="1"/>
    <n v="1"/>
    <x v="1"/>
    <x v="1"/>
    <n v="33.950000000000003"/>
  </r>
  <r>
    <x v="492"/>
    <x v="0"/>
    <n v="575"/>
    <x v="2"/>
    <x v="5"/>
    <n v="8910.34"/>
  </r>
  <r>
    <x v="331"/>
    <x v="4"/>
    <n v="9"/>
    <x v="4"/>
    <x v="5"/>
    <n v="215.55"/>
  </r>
  <r>
    <x v="155"/>
    <x v="3"/>
    <n v="525"/>
    <x v="4"/>
    <x v="4"/>
    <n v="7229.91"/>
  </r>
  <r>
    <x v="104"/>
    <x v="1"/>
    <n v="22"/>
    <x v="3"/>
    <x v="1"/>
    <n v="592.9"/>
  </r>
  <r>
    <x v="635"/>
    <x v="3"/>
    <n v="225"/>
    <x v="1"/>
    <x v="3"/>
    <n v="5662.13"/>
  </r>
  <r>
    <x v="374"/>
    <x v="1"/>
    <n v="5"/>
    <x v="4"/>
    <x v="3"/>
    <n v="119.75"/>
  </r>
  <r>
    <x v="547"/>
    <x v="3"/>
    <n v="41"/>
    <x v="2"/>
    <x v="0"/>
    <n v="1008.91"/>
  </r>
  <r>
    <x v="553"/>
    <x v="2"/>
    <n v="9"/>
    <x v="2"/>
    <x v="5"/>
    <n v="242.55"/>
  </r>
  <r>
    <x v="50"/>
    <x v="3"/>
    <n v="300"/>
    <x v="3"/>
    <x v="4"/>
    <n v="4648.88"/>
  </r>
  <r>
    <x v="561"/>
    <x v="4"/>
    <n v="100"/>
    <x v="3"/>
    <x v="3"/>
    <n v="1746.5"/>
  </r>
  <r>
    <x v="9"/>
    <x v="3"/>
    <n v="75"/>
    <x v="3"/>
    <x v="0"/>
    <n v="1515.94"/>
  </r>
  <r>
    <x v="919"/>
    <x v="1"/>
    <n v="100"/>
    <x v="0"/>
    <x v="0"/>
    <n v="3128.3"/>
  </r>
  <r>
    <x v="920"/>
    <x v="4"/>
    <n v="2"/>
    <x v="2"/>
    <x v="2"/>
    <n v="57.9"/>
  </r>
  <r>
    <x v="921"/>
    <x v="3"/>
    <n v="575"/>
    <x v="4"/>
    <x v="0"/>
    <n v="7918.47"/>
  </r>
  <r>
    <x v="922"/>
    <x v="1"/>
    <n v="12"/>
    <x v="4"/>
    <x v="1"/>
    <n v="287.39999999999998"/>
  </r>
  <r>
    <x v="361"/>
    <x v="1"/>
    <n v="42"/>
    <x v="3"/>
    <x v="0"/>
    <n v="926.42"/>
  </r>
  <r>
    <x v="923"/>
    <x v="1"/>
    <n v="5"/>
    <x v="4"/>
    <x v="6"/>
    <n v="124.75"/>
  </r>
  <r>
    <x v="924"/>
    <x v="1"/>
    <n v="200"/>
    <x v="0"/>
    <x v="1"/>
    <n v="5976.6"/>
  </r>
  <r>
    <x v="291"/>
    <x v="1"/>
    <n v="4"/>
    <x v="3"/>
    <x v="2"/>
    <n v="99.8"/>
  </r>
  <r>
    <x v="791"/>
    <x v="3"/>
    <n v="11"/>
    <x v="3"/>
    <x v="1"/>
    <n v="274.45"/>
  </r>
  <r>
    <x v="925"/>
    <x v="3"/>
    <n v="5"/>
    <x v="1"/>
    <x v="5"/>
    <n v="179.75"/>
  </r>
  <r>
    <x v="831"/>
    <x v="2"/>
    <n v="3"/>
    <x v="0"/>
    <x v="3"/>
    <n v="131.07"/>
  </r>
  <r>
    <x v="468"/>
    <x v="4"/>
    <n v="25"/>
    <x v="3"/>
    <x v="3"/>
    <n v="530.19000000000005"/>
  </r>
  <r>
    <x v="121"/>
    <x v="0"/>
    <n v="6"/>
    <x v="3"/>
    <x v="5"/>
    <n v="161.69999999999999"/>
  </r>
  <r>
    <x v="120"/>
    <x v="3"/>
    <n v="33"/>
    <x v="3"/>
    <x v="6"/>
    <n v="727.9"/>
  </r>
  <r>
    <x v="150"/>
    <x v="1"/>
    <n v="6"/>
    <x v="3"/>
    <x v="6"/>
    <n v="161.69999999999999"/>
  </r>
  <r>
    <x v="337"/>
    <x v="4"/>
    <n v="250"/>
    <x v="0"/>
    <x v="6"/>
    <n v="7470.75"/>
  </r>
  <r>
    <x v="21"/>
    <x v="1"/>
    <n v="3"/>
    <x v="1"/>
    <x v="3"/>
    <n v="101.85"/>
  </r>
  <r>
    <x v="471"/>
    <x v="1"/>
    <n v="300"/>
    <x v="0"/>
    <x v="0"/>
    <n v="7536.53"/>
  </r>
  <r>
    <x v="826"/>
    <x v="3"/>
    <n v="3"/>
    <x v="1"/>
    <x v="6"/>
    <n v="107.85"/>
  </r>
  <r>
    <x v="861"/>
    <x v="2"/>
    <n v="450"/>
    <x v="0"/>
    <x v="6"/>
    <n v="11304.79"/>
  </r>
  <r>
    <x v="709"/>
    <x v="3"/>
    <n v="46"/>
    <x v="1"/>
    <x v="2"/>
    <n v="1366.55"/>
  </r>
  <r>
    <x v="926"/>
    <x v="1"/>
    <n v="41"/>
    <x v="2"/>
    <x v="2"/>
    <n v="974.06"/>
  </r>
  <r>
    <x v="165"/>
    <x v="3"/>
    <n v="36"/>
    <x v="1"/>
    <x v="6"/>
    <n v="1100.07"/>
  </r>
  <r>
    <x v="260"/>
    <x v="3"/>
    <n v="3"/>
    <x v="2"/>
    <x v="0"/>
    <n v="86.85"/>
  </r>
  <r>
    <x v="927"/>
    <x v="3"/>
    <n v="1"/>
    <x v="3"/>
    <x v="4"/>
    <n v="25.95"/>
  </r>
  <r>
    <x v="74"/>
    <x v="1"/>
    <n v="7"/>
    <x v="0"/>
    <x v="2"/>
    <n v="312.83"/>
  </r>
  <r>
    <x v="506"/>
    <x v="0"/>
    <n v="17"/>
    <x v="1"/>
    <x v="2"/>
    <n v="594.15"/>
  </r>
  <r>
    <x v="400"/>
    <x v="3"/>
    <n v="450"/>
    <x v="2"/>
    <x v="2"/>
    <n v="7232.06"/>
  </r>
  <r>
    <x v="905"/>
    <x v="2"/>
    <n v="8"/>
    <x v="4"/>
    <x v="4"/>
    <n v="199.6"/>
  </r>
  <r>
    <x v="916"/>
    <x v="3"/>
    <n v="29"/>
    <x v="1"/>
    <x v="3"/>
    <n v="861.52"/>
  </r>
  <r>
    <x v="269"/>
    <x v="3"/>
    <n v="39"/>
    <x v="0"/>
    <x v="3"/>
    <n v="1415.17"/>
  </r>
  <r>
    <x v="928"/>
    <x v="3"/>
    <n v="550"/>
    <x v="4"/>
    <x v="5"/>
    <n v="7574.19"/>
  </r>
  <r>
    <x v="884"/>
    <x v="2"/>
    <n v="5"/>
    <x v="0"/>
    <x v="6"/>
    <n v="218.45"/>
  </r>
  <r>
    <x v="580"/>
    <x v="1"/>
    <n v="175"/>
    <x v="3"/>
    <x v="5"/>
    <n v="3178.88"/>
  </r>
  <r>
    <x v="385"/>
    <x v="1"/>
    <n v="20"/>
    <x v="1"/>
    <x v="1"/>
    <n v="699"/>
  </r>
  <r>
    <x v="566"/>
    <x v="2"/>
    <n v="14"/>
    <x v="3"/>
    <x v="1"/>
    <n v="349.3"/>
  </r>
  <r>
    <x v="497"/>
    <x v="4"/>
    <n v="2"/>
    <x v="0"/>
    <x v="3"/>
    <n v="89.38"/>
  </r>
  <r>
    <x v="929"/>
    <x v="3"/>
    <n v="20"/>
    <x v="2"/>
    <x v="1"/>
    <n v="539"/>
  </r>
  <r>
    <x v="43"/>
    <x v="2"/>
    <n v="1"/>
    <x v="3"/>
    <x v="3"/>
    <n v="26.95"/>
  </r>
  <r>
    <x v="487"/>
    <x v="1"/>
    <n v="4"/>
    <x v="1"/>
    <x v="1"/>
    <n v="143.80000000000001"/>
  </r>
  <r>
    <x v="165"/>
    <x v="1"/>
    <n v="3"/>
    <x v="1"/>
    <x v="2"/>
    <n v="101.85"/>
  </r>
  <r>
    <x v="738"/>
    <x v="0"/>
    <n v="6"/>
    <x v="4"/>
    <x v="1"/>
    <n v="143.69999999999999"/>
  </r>
  <r>
    <x v="595"/>
    <x v="1"/>
    <n v="275"/>
    <x v="4"/>
    <x v="4"/>
    <n v="3945.22"/>
  </r>
  <r>
    <x v="325"/>
    <x v="1"/>
    <n v="18"/>
    <x v="3"/>
    <x v="6"/>
    <n v="449.1"/>
  </r>
  <r>
    <x v="841"/>
    <x v="3"/>
    <n v="4"/>
    <x v="0"/>
    <x v="4"/>
    <n v="174.76"/>
  </r>
  <r>
    <x v="39"/>
    <x v="1"/>
    <n v="12"/>
    <x v="4"/>
    <x v="3"/>
    <n v="299.39999999999998"/>
  </r>
  <r>
    <x v="781"/>
    <x v="2"/>
    <n v="400"/>
    <x v="4"/>
    <x v="2"/>
    <n v="5508.5"/>
  </r>
  <r>
    <x v="72"/>
    <x v="3"/>
    <n v="12"/>
    <x v="1"/>
    <x v="5"/>
    <n v="407.4"/>
  </r>
  <r>
    <x v="163"/>
    <x v="4"/>
    <n v="7"/>
    <x v="0"/>
    <x v="0"/>
    <n v="305.83"/>
  </r>
  <r>
    <x v="422"/>
    <x v="0"/>
    <n v="2"/>
    <x v="1"/>
    <x v="0"/>
    <n v="71.900000000000006"/>
  </r>
  <r>
    <x v="243"/>
    <x v="3"/>
    <n v="48"/>
    <x v="4"/>
    <x v="2"/>
    <n v="898.2"/>
  </r>
  <r>
    <x v="930"/>
    <x v="2"/>
    <n v="8"/>
    <x v="0"/>
    <x v="5"/>
    <n v="349.52"/>
  </r>
  <r>
    <x v="827"/>
    <x v="3"/>
    <n v="6"/>
    <x v="0"/>
    <x v="4"/>
    <n v="262.14"/>
  </r>
  <r>
    <x v="193"/>
    <x v="3"/>
    <n v="575"/>
    <x v="1"/>
    <x v="3"/>
    <n v="11885.97"/>
  </r>
  <r>
    <x v="816"/>
    <x v="1"/>
    <n v="34"/>
    <x v="0"/>
    <x v="3"/>
    <n v="1291.54"/>
  </r>
  <r>
    <x v="349"/>
    <x v="3"/>
    <n v="6"/>
    <x v="1"/>
    <x v="1"/>
    <n v="209.7"/>
  </r>
  <r>
    <x v="419"/>
    <x v="4"/>
    <n v="500"/>
    <x v="2"/>
    <x v="5"/>
    <n v="8035.63"/>
  </r>
  <r>
    <x v="764"/>
    <x v="2"/>
    <n v="175"/>
    <x v="0"/>
    <x v="0"/>
    <n v="5352.03"/>
  </r>
  <r>
    <x v="931"/>
    <x v="2"/>
    <n v="9"/>
    <x v="2"/>
    <x v="4"/>
    <n v="251.55"/>
  </r>
  <r>
    <x v="627"/>
    <x v="4"/>
    <n v="8"/>
    <x v="0"/>
    <x v="6"/>
    <n v="349.52"/>
  </r>
  <r>
    <x v="726"/>
    <x v="1"/>
    <n v="26"/>
    <x v="2"/>
    <x v="3"/>
    <n v="617.70000000000005"/>
  </r>
  <r>
    <x v="451"/>
    <x v="0"/>
    <n v="9"/>
    <x v="0"/>
    <x v="4"/>
    <n v="402.21"/>
  </r>
  <r>
    <x v="1"/>
    <x v="3"/>
    <n v="3"/>
    <x v="4"/>
    <x v="0"/>
    <n v="71.849999999999994"/>
  </r>
  <r>
    <x v="204"/>
    <x v="3"/>
    <n v="5"/>
    <x v="1"/>
    <x v="5"/>
    <n v="169.75"/>
  </r>
  <r>
    <x v="417"/>
    <x v="3"/>
    <n v="31"/>
    <x v="3"/>
    <x v="0"/>
    <n v="683.78"/>
  </r>
  <r>
    <x v="892"/>
    <x v="3"/>
    <n v="400"/>
    <x v="0"/>
    <x v="5"/>
    <n v="9818.7000000000007"/>
  </r>
  <r>
    <x v="904"/>
    <x v="0"/>
    <n v="200"/>
    <x v="2"/>
    <x v="1"/>
    <n v="3773"/>
  </r>
  <r>
    <x v="229"/>
    <x v="2"/>
    <n v="200"/>
    <x v="0"/>
    <x v="3"/>
    <n v="6256.6"/>
  </r>
  <r>
    <x v="695"/>
    <x v="3"/>
    <n v="8"/>
    <x v="4"/>
    <x v="3"/>
    <n v="199.6"/>
  </r>
  <r>
    <x v="16"/>
    <x v="3"/>
    <n v="28"/>
    <x v="0"/>
    <x v="3"/>
    <n v="1016.02"/>
  </r>
  <r>
    <x v="611"/>
    <x v="1"/>
    <n v="200"/>
    <x v="4"/>
    <x v="6"/>
    <n v="3353"/>
  </r>
  <r>
    <x v="213"/>
    <x v="4"/>
    <n v="8"/>
    <x v="3"/>
    <x v="4"/>
    <n v="207.6"/>
  </r>
  <r>
    <x v="932"/>
    <x v="1"/>
    <n v="6"/>
    <x v="0"/>
    <x v="4"/>
    <n v="262.14"/>
  </r>
  <r>
    <x v="506"/>
    <x v="1"/>
    <n v="41"/>
    <x v="1"/>
    <x v="4"/>
    <n v="1218.01"/>
  </r>
  <r>
    <x v="78"/>
    <x v="4"/>
    <n v="26"/>
    <x v="2"/>
    <x v="6"/>
    <n v="617.70000000000005"/>
  </r>
  <r>
    <x v="839"/>
    <x v="3"/>
    <n v="40"/>
    <x v="3"/>
    <x v="1"/>
    <n v="882.3"/>
  </r>
  <r>
    <x v="928"/>
    <x v="3"/>
    <n v="550"/>
    <x v="1"/>
    <x v="4"/>
    <n v="10736.69"/>
  </r>
  <r>
    <x v="432"/>
    <x v="1"/>
    <n v="275"/>
    <x v="4"/>
    <x v="4"/>
    <n v="3945.22"/>
  </r>
  <r>
    <x v="206"/>
    <x v="1"/>
    <n v="75"/>
    <x v="4"/>
    <x v="2"/>
    <n v="1347.19"/>
  </r>
  <r>
    <x v="423"/>
    <x v="2"/>
    <n v="48"/>
    <x v="1"/>
    <x v="2"/>
    <n v="1258.2"/>
  </r>
  <r>
    <x v="92"/>
    <x v="3"/>
    <n v="6"/>
    <x v="3"/>
    <x v="0"/>
    <n v="149.69999999999999"/>
  </r>
  <r>
    <x v="933"/>
    <x v="1"/>
    <n v="400"/>
    <x v="0"/>
    <x v="6"/>
    <n v="9818.7000000000007"/>
  </r>
  <r>
    <x v="760"/>
    <x v="0"/>
    <n v="275"/>
    <x v="3"/>
    <x v="4"/>
    <n v="4103.34"/>
  </r>
  <r>
    <x v="224"/>
    <x v="1"/>
    <n v="300"/>
    <x v="4"/>
    <x v="5"/>
    <n v="4131.38"/>
  </r>
  <r>
    <x v="661"/>
    <x v="1"/>
    <n v="525"/>
    <x v="4"/>
    <x v="4"/>
    <n v="7531.78"/>
  </r>
  <r>
    <x v="717"/>
    <x v="3"/>
    <n v="375"/>
    <x v="0"/>
    <x v="5"/>
    <n v="9636.2800000000007"/>
  </r>
  <r>
    <x v="363"/>
    <x v="3"/>
    <n v="75"/>
    <x v="1"/>
    <x v="3"/>
    <n v="1965.94"/>
  </r>
  <r>
    <x v="575"/>
    <x v="3"/>
    <n v="3"/>
    <x v="0"/>
    <x v="2"/>
    <n v="131.07"/>
  </r>
  <r>
    <x v="934"/>
    <x v="4"/>
    <n v="43"/>
    <x v="0"/>
    <x v="2"/>
    <n v="1560.32"/>
  </r>
  <r>
    <x v="367"/>
    <x v="1"/>
    <n v="125"/>
    <x v="3"/>
    <x v="5"/>
    <n v="2270.63"/>
  </r>
  <r>
    <x v="140"/>
    <x v="1"/>
    <n v="400"/>
    <x v="0"/>
    <x v="3"/>
    <n v="9818.7000000000007"/>
  </r>
  <r>
    <x v="67"/>
    <x v="1"/>
    <n v="39"/>
    <x v="2"/>
    <x v="4"/>
    <n v="893.39"/>
  </r>
  <r>
    <x v="908"/>
    <x v="2"/>
    <n v="6"/>
    <x v="3"/>
    <x v="0"/>
    <n v="149.69999999999999"/>
  </r>
  <r>
    <x v="478"/>
    <x v="0"/>
    <n v="350"/>
    <x v="4"/>
    <x v="2"/>
    <n v="4819.9399999999996"/>
  </r>
  <r>
    <x v="456"/>
    <x v="0"/>
    <n v="16"/>
    <x v="2"/>
    <x v="3"/>
    <n v="431.2"/>
  </r>
  <r>
    <x v="417"/>
    <x v="1"/>
    <n v="300"/>
    <x v="1"/>
    <x v="3"/>
    <n v="6201.38"/>
  </r>
  <r>
    <x v="935"/>
    <x v="4"/>
    <n v="450"/>
    <x v="3"/>
    <x v="5"/>
    <n v="6973.31"/>
  </r>
  <r>
    <x v="936"/>
    <x v="1"/>
    <n v="175"/>
    <x v="2"/>
    <x v="4"/>
    <n v="3546.38"/>
  </r>
  <r>
    <x v="291"/>
    <x v="1"/>
    <n v="200"/>
    <x v="0"/>
    <x v="4"/>
    <n v="6256.6"/>
  </r>
  <r>
    <x v="313"/>
    <x v="1"/>
    <n v="100"/>
    <x v="0"/>
    <x v="0"/>
    <n v="3128.3"/>
  </r>
  <r>
    <x v="388"/>
    <x v="3"/>
    <n v="4"/>
    <x v="0"/>
    <x v="1"/>
    <n v="170.76"/>
  </r>
  <r>
    <x v="114"/>
    <x v="3"/>
    <n v="400"/>
    <x v="1"/>
    <x v="2"/>
    <n v="7808.5"/>
  </r>
  <r>
    <x v="633"/>
    <x v="3"/>
    <n v="42"/>
    <x v="1"/>
    <x v="5"/>
    <n v="1212.02"/>
  </r>
  <r>
    <x v="376"/>
    <x v="1"/>
    <n v="2"/>
    <x v="0"/>
    <x v="6"/>
    <n v="87.38"/>
  </r>
  <r>
    <x v="937"/>
    <x v="0"/>
    <n v="31"/>
    <x v="4"/>
    <x v="0"/>
    <n v="683.78"/>
  </r>
  <r>
    <x v="680"/>
    <x v="3"/>
    <n v="8"/>
    <x v="0"/>
    <x v="5"/>
    <n v="341.52"/>
  </r>
  <r>
    <x v="938"/>
    <x v="1"/>
    <n v="100"/>
    <x v="4"/>
    <x v="5"/>
    <n v="1816.5"/>
  </r>
  <r>
    <x v="646"/>
    <x v="3"/>
    <n v="75"/>
    <x v="0"/>
    <x v="6"/>
    <n v="2401.31"/>
  </r>
  <r>
    <x v="726"/>
    <x v="0"/>
    <n v="34"/>
    <x v="2"/>
    <x v="0"/>
    <n v="778.86"/>
  </r>
  <r>
    <x v="810"/>
    <x v="1"/>
    <n v="43"/>
    <x v="2"/>
    <x v="0"/>
    <n v="1058.1199999999999"/>
  </r>
  <r>
    <x v="939"/>
    <x v="4"/>
    <n v="5"/>
    <x v="4"/>
    <x v="3"/>
    <n v="124.75"/>
  </r>
  <r>
    <x v="509"/>
    <x v="3"/>
    <n v="375"/>
    <x v="4"/>
    <x v="1"/>
    <n v="5595.47"/>
  </r>
  <r>
    <x v="464"/>
    <x v="4"/>
    <n v="1"/>
    <x v="0"/>
    <x v="4"/>
    <n v="44.69"/>
  </r>
  <r>
    <x v="78"/>
    <x v="2"/>
    <n v="11"/>
    <x v="1"/>
    <x v="4"/>
    <n v="373.45"/>
  </r>
  <r>
    <x v="626"/>
    <x v="0"/>
    <n v="1"/>
    <x v="0"/>
    <x v="3"/>
    <n v="42.69"/>
  </r>
  <r>
    <x v="940"/>
    <x v="3"/>
    <n v="3"/>
    <x v="3"/>
    <x v="2"/>
    <n v="74.849999999999994"/>
  </r>
  <r>
    <x v="140"/>
    <x v="3"/>
    <n v="17"/>
    <x v="0"/>
    <x v="6"/>
    <n v="725.73"/>
  </r>
  <r>
    <x v="286"/>
    <x v="4"/>
    <n v="475"/>
    <x v="1"/>
    <x v="6"/>
    <n v="9818.84"/>
  </r>
  <r>
    <x v="150"/>
    <x v="1"/>
    <n v="6"/>
    <x v="1"/>
    <x v="3"/>
    <n v="209.7"/>
  </r>
  <r>
    <x v="788"/>
    <x v="3"/>
    <n v="6"/>
    <x v="2"/>
    <x v="4"/>
    <n v="173.7"/>
  </r>
  <r>
    <x v="843"/>
    <x v="1"/>
    <n v="2"/>
    <x v="1"/>
    <x v="3"/>
    <n v="71.900000000000006"/>
  </r>
  <r>
    <x v="194"/>
    <x v="0"/>
    <n v="6"/>
    <x v="2"/>
    <x v="3"/>
    <n v="167.7"/>
  </r>
  <r>
    <x v="494"/>
    <x v="3"/>
    <n v="600"/>
    <x v="2"/>
    <x v="2"/>
    <n v="9642.75"/>
  </r>
  <r>
    <x v="504"/>
    <x v="4"/>
    <n v="4"/>
    <x v="0"/>
    <x v="2"/>
    <n v="170.76"/>
  </r>
  <r>
    <x v="135"/>
    <x v="3"/>
    <n v="34"/>
    <x v="1"/>
    <x v="4"/>
    <n v="1038.96"/>
  </r>
  <r>
    <x v="866"/>
    <x v="3"/>
    <n v="38"/>
    <x v="1"/>
    <x v="1"/>
    <n v="1128.8900000000001"/>
  </r>
  <r>
    <x v="748"/>
    <x v="3"/>
    <n v="5"/>
    <x v="4"/>
    <x v="4"/>
    <n v="124.75"/>
  </r>
  <r>
    <x v="847"/>
    <x v="0"/>
    <n v="2"/>
    <x v="0"/>
    <x v="0"/>
    <n v="89.38"/>
  </r>
  <r>
    <x v="824"/>
    <x v="4"/>
    <n v="400"/>
    <x v="0"/>
    <x v="0"/>
    <n v="10278.700000000001"/>
  </r>
  <r>
    <x v="312"/>
    <x v="4"/>
    <n v="6"/>
    <x v="2"/>
    <x v="5"/>
    <n v="161.69999999999999"/>
  </r>
  <r>
    <x v="121"/>
    <x v="0"/>
    <n v="6"/>
    <x v="3"/>
    <x v="0"/>
    <n v="155.69999999999999"/>
  </r>
  <r>
    <x v="754"/>
    <x v="3"/>
    <n v="16"/>
    <x v="0"/>
    <x v="3"/>
    <n v="699.04"/>
  </r>
  <r>
    <x v="49"/>
    <x v="1"/>
    <n v="36"/>
    <x v="3"/>
    <x v="1"/>
    <n v="794.07"/>
  </r>
  <r>
    <x v="635"/>
    <x v="1"/>
    <n v="50"/>
    <x v="1"/>
    <x v="0"/>
    <n v="1310.6300000000001"/>
  </r>
  <r>
    <x v="311"/>
    <x v="0"/>
    <n v="8"/>
    <x v="0"/>
    <x v="2"/>
    <n v="341.52"/>
  </r>
  <r>
    <x v="718"/>
    <x v="2"/>
    <n v="2"/>
    <x v="2"/>
    <x v="6"/>
    <n v="57.9"/>
  </r>
  <r>
    <x v="470"/>
    <x v="4"/>
    <n v="325"/>
    <x v="2"/>
    <x v="3"/>
    <n v="5223.16"/>
  </r>
  <r>
    <x v="941"/>
    <x v="1"/>
    <n v="200"/>
    <x v="1"/>
    <x v="6"/>
    <n v="4753"/>
  </r>
  <r>
    <x v="382"/>
    <x v="1"/>
    <n v="16"/>
    <x v="1"/>
    <x v="6"/>
    <n v="575.20000000000005"/>
  </r>
  <r>
    <x v="887"/>
    <x v="3"/>
    <n v="27"/>
    <x v="4"/>
    <x v="0"/>
    <n v="549.65"/>
  </r>
  <r>
    <x v="810"/>
    <x v="1"/>
    <n v="475"/>
    <x v="1"/>
    <x v="1"/>
    <n v="9545.7199999999993"/>
  </r>
  <r>
    <x v="214"/>
    <x v="3"/>
    <n v="9"/>
    <x v="1"/>
    <x v="5"/>
    <n v="305.55"/>
  </r>
  <r>
    <x v="330"/>
    <x v="1"/>
    <n v="12"/>
    <x v="4"/>
    <x v="2"/>
    <n v="299.39999999999998"/>
  </r>
  <r>
    <x v="252"/>
    <x v="3"/>
    <n v="425"/>
    <x v="2"/>
    <x v="1"/>
    <n v="6830.28"/>
  </r>
  <r>
    <x v="160"/>
    <x v="2"/>
    <n v="14"/>
    <x v="3"/>
    <x v="5"/>
    <n v="377.3"/>
  </r>
  <r>
    <x v="816"/>
    <x v="1"/>
    <n v="44"/>
    <x v="0"/>
    <x v="5"/>
    <n v="1596.61"/>
  </r>
  <r>
    <x v="604"/>
    <x v="2"/>
    <n v="4"/>
    <x v="3"/>
    <x v="5"/>
    <n v="107.8"/>
  </r>
  <r>
    <x v="477"/>
    <x v="3"/>
    <n v="400"/>
    <x v="4"/>
    <x v="1"/>
    <n v="5508.5"/>
  </r>
  <r>
    <x v="942"/>
    <x v="1"/>
    <n v="32"/>
    <x v="2"/>
    <x v="4"/>
    <n v="760.24"/>
  </r>
  <r>
    <x v="713"/>
    <x v="1"/>
    <n v="20"/>
    <x v="0"/>
    <x v="6"/>
    <n v="873.8"/>
  </r>
  <r>
    <x v="943"/>
    <x v="4"/>
    <n v="325"/>
    <x v="1"/>
    <x v="4"/>
    <n v="6344.41"/>
  </r>
  <r>
    <x v="1"/>
    <x v="4"/>
    <n v="4"/>
    <x v="1"/>
    <x v="3"/>
    <n v="135.80000000000001"/>
  </r>
  <r>
    <x v="478"/>
    <x v="4"/>
    <n v="75"/>
    <x v="2"/>
    <x v="3"/>
    <n v="1628.44"/>
  </r>
  <r>
    <x v="925"/>
    <x v="2"/>
    <n v="32"/>
    <x v="2"/>
    <x v="1"/>
    <n v="787.44"/>
  </r>
  <r>
    <x v="397"/>
    <x v="0"/>
    <n v="19"/>
    <x v="2"/>
    <x v="6"/>
    <n v="512.04999999999995"/>
  </r>
  <r>
    <x v="924"/>
    <x v="4"/>
    <n v="125"/>
    <x v="3"/>
    <x v="5"/>
    <n v="2270.63"/>
  </r>
  <r>
    <x v="211"/>
    <x v="1"/>
    <n v="5"/>
    <x v="1"/>
    <x v="2"/>
    <n v="179.75"/>
  </r>
  <r>
    <x v="356"/>
    <x v="1"/>
    <n v="26"/>
    <x v="1"/>
    <x v="6"/>
    <n v="750.3"/>
  </r>
  <r>
    <x v="322"/>
    <x v="0"/>
    <n v="4"/>
    <x v="0"/>
    <x v="3"/>
    <n v="174.76"/>
  </r>
  <r>
    <x v="944"/>
    <x v="2"/>
    <n v="1"/>
    <x v="1"/>
    <x v="3"/>
    <n v="34.950000000000003"/>
  </r>
  <r>
    <x v="855"/>
    <x v="1"/>
    <n v="525"/>
    <x v="3"/>
    <x v="6"/>
    <n v="8135.53"/>
  </r>
  <r>
    <x v="327"/>
    <x v="3"/>
    <n v="250"/>
    <x v="4"/>
    <x v="1"/>
    <n v="4366.25"/>
  </r>
  <r>
    <x v="945"/>
    <x v="3"/>
    <n v="7"/>
    <x v="2"/>
    <x v="6"/>
    <n v="202.65"/>
  </r>
  <r>
    <x v="946"/>
    <x v="2"/>
    <n v="3"/>
    <x v="3"/>
    <x v="6"/>
    <n v="74.849999999999994"/>
  </r>
  <r>
    <x v="947"/>
    <x v="2"/>
    <n v="4"/>
    <x v="4"/>
    <x v="0"/>
    <n v="99.8"/>
  </r>
  <r>
    <x v="63"/>
    <x v="3"/>
    <n v="175"/>
    <x v="0"/>
    <x v="5"/>
    <n v="5352.03"/>
  </r>
  <r>
    <x v="829"/>
    <x v="4"/>
    <n v="3"/>
    <x v="1"/>
    <x v="6"/>
    <n v="107.85"/>
  </r>
  <r>
    <x v="41"/>
    <x v="1"/>
    <n v="3"/>
    <x v="4"/>
    <x v="0"/>
    <n v="77.849999999999994"/>
  </r>
  <r>
    <x v="248"/>
    <x v="1"/>
    <n v="44"/>
    <x v="2"/>
    <x v="5"/>
    <n v="1082.73"/>
  </r>
  <r>
    <x v="448"/>
    <x v="1"/>
    <n v="47"/>
    <x v="1"/>
    <x v="2"/>
    <n v="1436.2"/>
  </r>
  <r>
    <x v="133"/>
    <x v="1"/>
    <n v="525"/>
    <x v="1"/>
    <x v="0"/>
    <n v="10248.66"/>
  </r>
  <r>
    <x v="311"/>
    <x v="2"/>
    <n v="400"/>
    <x v="1"/>
    <x v="2"/>
    <n v="8038.5"/>
  </r>
  <r>
    <x v="347"/>
    <x v="3"/>
    <n v="7"/>
    <x v="2"/>
    <x v="4"/>
    <n v="188.65"/>
  </r>
  <r>
    <x v="415"/>
    <x v="1"/>
    <n v="175"/>
    <x v="2"/>
    <x v="4"/>
    <n v="3423.88"/>
  </r>
  <r>
    <x v="504"/>
    <x v="2"/>
    <n v="225"/>
    <x v="2"/>
    <x v="6"/>
    <n v="4559.63"/>
  </r>
  <r>
    <x v="555"/>
    <x v="3"/>
    <n v="5"/>
    <x v="3"/>
    <x v="6"/>
    <n v="129.75"/>
  </r>
  <r>
    <x v="137"/>
    <x v="4"/>
    <n v="12"/>
    <x v="2"/>
    <x v="0"/>
    <n v="347.4"/>
  </r>
  <r>
    <x v="928"/>
    <x v="2"/>
    <n v="525"/>
    <x v="1"/>
    <x v="5"/>
    <n v="10852.41"/>
  </r>
  <r>
    <x v="800"/>
    <x v="1"/>
    <n v="75"/>
    <x v="1"/>
    <x v="1"/>
    <n v="1909.69"/>
  </r>
  <r>
    <x v="948"/>
    <x v="3"/>
    <n v="1"/>
    <x v="1"/>
    <x v="2"/>
    <n v="35.950000000000003"/>
  </r>
  <r>
    <x v="197"/>
    <x v="4"/>
    <n v="13"/>
    <x v="1"/>
    <x v="2"/>
    <n v="454.35"/>
  </r>
  <r>
    <x v="949"/>
    <x v="1"/>
    <n v="5"/>
    <x v="3"/>
    <x v="3"/>
    <n v="129.75"/>
  </r>
  <r>
    <x v="205"/>
    <x v="0"/>
    <n v="450"/>
    <x v="1"/>
    <x v="1"/>
    <n v="9043.31"/>
  </r>
  <r>
    <x v="599"/>
    <x v="0"/>
    <n v="350"/>
    <x v="2"/>
    <x v="1"/>
    <n v="5826.19"/>
  </r>
  <r>
    <x v="564"/>
    <x v="1"/>
    <n v="33"/>
    <x v="1"/>
    <x v="3"/>
    <n v="952.3"/>
  </r>
  <r>
    <x v="292"/>
    <x v="1"/>
    <n v="275"/>
    <x v="1"/>
    <x v="5"/>
    <n v="5368.34"/>
  </r>
  <r>
    <x v="443"/>
    <x v="4"/>
    <n v="150"/>
    <x v="1"/>
    <x v="6"/>
    <n v="3564.75"/>
  </r>
  <r>
    <x v="93"/>
    <x v="0"/>
    <n v="375"/>
    <x v="2"/>
    <x v="3"/>
    <n v="6242.34"/>
  </r>
  <r>
    <x v="617"/>
    <x v="1"/>
    <n v="36"/>
    <x v="0"/>
    <x v="1"/>
    <n v="1306.31"/>
  </r>
  <r>
    <x v="831"/>
    <x v="1"/>
    <n v="325"/>
    <x v="2"/>
    <x v="4"/>
    <n v="5410.03"/>
  </r>
  <r>
    <x v="306"/>
    <x v="1"/>
    <n v="325"/>
    <x v="3"/>
    <x v="2"/>
    <n v="4849.41"/>
  </r>
  <r>
    <x v="73"/>
    <x v="1"/>
    <n v="6"/>
    <x v="2"/>
    <x v="1"/>
    <n v="167.7"/>
  </r>
  <r>
    <x v="817"/>
    <x v="3"/>
    <n v="46"/>
    <x v="4"/>
    <x v="1"/>
    <n v="1014.65"/>
  </r>
  <r>
    <x v="950"/>
    <x v="3"/>
    <n v="475"/>
    <x v="4"/>
    <x v="2"/>
    <n v="6541.34"/>
  </r>
  <r>
    <x v="346"/>
    <x v="4"/>
    <n v="375"/>
    <x v="0"/>
    <x v="0"/>
    <n v="9636.2800000000007"/>
  </r>
  <r>
    <x v="631"/>
    <x v="3"/>
    <n v="12"/>
    <x v="2"/>
    <x v="2"/>
    <n v="347.4"/>
  </r>
  <r>
    <x v="951"/>
    <x v="2"/>
    <n v="150"/>
    <x v="2"/>
    <x v="2"/>
    <n v="2934.75"/>
  </r>
  <r>
    <x v="106"/>
    <x v="4"/>
    <n v="1"/>
    <x v="3"/>
    <x v="4"/>
    <n v="24.95"/>
  </r>
  <r>
    <x v="50"/>
    <x v="3"/>
    <n v="425"/>
    <x v="4"/>
    <x v="3"/>
    <n v="6341.53"/>
  </r>
  <r>
    <x v="952"/>
    <x v="3"/>
    <n v="14"/>
    <x v="4"/>
    <x v="4"/>
    <n v="363.3"/>
  </r>
  <r>
    <x v="953"/>
    <x v="2"/>
    <n v="3"/>
    <x v="3"/>
    <x v="1"/>
    <n v="80.849999999999994"/>
  </r>
  <r>
    <x v="71"/>
    <x v="1"/>
    <n v="2"/>
    <x v="0"/>
    <x v="4"/>
    <n v="85.38"/>
  </r>
  <r>
    <x v="954"/>
    <x v="0"/>
    <n v="2"/>
    <x v="2"/>
    <x v="6"/>
    <n v="55.9"/>
  </r>
  <r>
    <x v="229"/>
    <x v="1"/>
    <n v="1"/>
    <x v="3"/>
    <x v="5"/>
    <n v="26.95"/>
  </r>
  <r>
    <x v="849"/>
    <x v="0"/>
    <n v="46"/>
    <x v="1"/>
    <x v="4"/>
    <n v="1327.45"/>
  </r>
  <r>
    <x v="119"/>
    <x v="3"/>
    <n v="375"/>
    <x v="1"/>
    <x v="6"/>
    <n v="7751.72"/>
  </r>
  <r>
    <x v="955"/>
    <x v="0"/>
    <n v="425"/>
    <x v="0"/>
    <x v="5"/>
    <n v="10921.12"/>
  </r>
  <r>
    <x v="276"/>
    <x v="1"/>
    <n v="5"/>
    <x v="4"/>
    <x v="1"/>
    <n v="129.75"/>
  </r>
  <r>
    <x v="686"/>
    <x v="3"/>
    <n v="5"/>
    <x v="0"/>
    <x v="0"/>
    <n v="223.45"/>
  </r>
  <r>
    <x v="796"/>
    <x v="2"/>
    <n v="7"/>
    <x v="0"/>
    <x v="0"/>
    <n v="298.83"/>
  </r>
  <r>
    <x v="794"/>
    <x v="0"/>
    <n v="375"/>
    <x v="0"/>
    <x v="5"/>
    <n v="9420.66"/>
  </r>
  <r>
    <x v="376"/>
    <x v="3"/>
    <n v="36"/>
    <x v="2"/>
    <x v="2"/>
    <n v="824.67"/>
  </r>
  <r>
    <x v="956"/>
    <x v="0"/>
    <n v="46"/>
    <x v="3"/>
    <x v="4"/>
    <n v="1014.65"/>
  </r>
  <r>
    <x v="957"/>
    <x v="1"/>
    <n v="275"/>
    <x v="3"/>
    <x v="0"/>
    <n v="4261.47"/>
  </r>
  <r>
    <x v="818"/>
    <x v="3"/>
    <n v="4"/>
    <x v="1"/>
    <x v="3"/>
    <n v="135.80000000000001"/>
  </r>
  <r>
    <x v="958"/>
    <x v="4"/>
    <n v="250"/>
    <x v="4"/>
    <x v="6"/>
    <n v="4191.25"/>
  </r>
  <r>
    <x v="23"/>
    <x v="2"/>
    <n v="3"/>
    <x v="4"/>
    <x v="2"/>
    <n v="74.849999999999994"/>
  </r>
  <r>
    <x v="413"/>
    <x v="3"/>
    <n v="6"/>
    <x v="4"/>
    <x v="6"/>
    <n v="143.69999999999999"/>
  </r>
  <r>
    <x v="211"/>
    <x v="2"/>
    <n v="9"/>
    <x v="3"/>
    <x v="4"/>
    <n v="224.55"/>
  </r>
  <r>
    <x v="418"/>
    <x v="3"/>
    <n v="425"/>
    <x v="3"/>
    <x v="3"/>
    <n v="6585.91"/>
  </r>
  <r>
    <x v="922"/>
    <x v="1"/>
    <n v="350"/>
    <x v="4"/>
    <x v="5"/>
    <n v="4819.9399999999996"/>
  </r>
  <r>
    <x v="851"/>
    <x v="0"/>
    <n v="4"/>
    <x v="3"/>
    <x v="5"/>
    <n v="103.8"/>
  </r>
  <r>
    <x v="613"/>
    <x v="1"/>
    <n v="375"/>
    <x v="4"/>
    <x v="6"/>
    <n v="5595.47"/>
  </r>
  <r>
    <x v="249"/>
    <x v="0"/>
    <n v="4"/>
    <x v="0"/>
    <x v="0"/>
    <n v="174.76"/>
  </r>
  <r>
    <x v="100"/>
    <x v="1"/>
    <n v="250"/>
    <x v="1"/>
    <x v="1"/>
    <n v="5941.25"/>
  </r>
  <r>
    <x v="612"/>
    <x v="1"/>
    <n v="31"/>
    <x v="3"/>
    <x v="3"/>
    <n v="657.43"/>
  </r>
  <r>
    <x v="874"/>
    <x v="1"/>
    <n v="29"/>
    <x v="3"/>
    <x v="6"/>
    <n v="664.32"/>
  </r>
  <r>
    <x v="356"/>
    <x v="0"/>
    <n v="39"/>
    <x v="4"/>
    <x v="6"/>
    <n v="860.24"/>
  </r>
  <r>
    <x v="472"/>
    <x v="1"/>
    <n v="475"/>
    <x v="3"/>
    <x v="6"/>
    <n v="7087.59"/>
  </r>
  <r>
    <x v="14"/>
    <x v="3"/>
    <n v="37"/>
    <x v="0"/>
    <x v="6"/>
    <n v="1342.6"/>
  </r>
  <r>
    <x v="265"/>
    <x v="1"/>
    <n v="9"/>
    <x v="2"/>
    <x v="3"/>
    <n v="260.55"/>
  </r>
  <r>
    <x v="348"/>
    <x v="1"/>
    <n v="375"/>
    <x v="0"/>
    <x v="3"/>
    <n v="9205.0300000000007"/>
  </r>
  <r>
    <x v="840"/>
    <x v="1"/>
    <n v="250"/>
    <x v="1"/>
    <x v="1"/>
    <n v="6291.25"/>
  </r>
  <r>
    <x v="959"/>
    <x v="0"/>
    <n v="47"/>
    <x v="1"/>
    <x v="3"/>
    <n v="1356.3"/>
  </r>
  <r>
    <x v="202"/>
    <x v="3"/>
    <n v="5"/>
    <x v="3"/>
    <x v="5"/>
    <n v="129.75"/>
  </r>
  <r>
    <x v="336"/>
    <x v="1"/>
    <n v="225"/>
    <x v="2"/>
    <x v="4"/>
    <n v="4559.63"/>
  </r>
  <r>
    <x v="231"/>
    <x v="3"/>
    <n v="14"/>
    <x v="2"/>
    <x v="1"/>
    <n v="377.3"/>
  </r>
  <r>
    <x v="515"/>
    <x v="1"/>
    <n v="6"/>
    <x v="4"/>
    <x v="4"/>
    <n v="149.69999999999999"/>
  </r>
  <r>
    <x v="531"/>
    <x v="1"/>
    <n v="5"/>
    <x v="3"/>
    <x v="3"/>
    <n v="124.75"/>
  </r>
  <r>
    <x v="587"/>
    <x v="3"/>
    <n v="9"/>
    <x v="4"/>
    <x v="0"/>
    <n v="233.55"/>
  </r>
  <r>
    <x v="407"/>
    <x v="2"/>
    <n v="375"/>
    <x v="0"/>
    <x v="5"/>
    <n v="9205.0300000000007"/>
  </r>
  <r>
    <x v="568"/>
    <x v="3"/>
    <n v="2"/>
    <x v="3"/>
    <x v="3"/>
    <n v="53.9"/>
  </r>
  <r>
    <x v="479"/>
    <x v="1"/>
    <n v="7"/>
    <x v="0"/>
    <x v="1"/>
    <n v="298.83"/>
  </r>
  <r>
    <x v="542"/>
    <x v="4"/>
    <n v="7"/>
    <x v="1"/>
    <x v="3"/>
    <n v="251.65"/>
  </r>
  <r>
    <x v="536"/>
    <x v="3"/>
    <n v="425"/>
    <x v="1"/>
    <x v="1"/>
    <n v="8785.2800000000007"/>
  </r>
  <r>
    <x v="747"/>
    <x v="3"/>
    <n v="22"/>
    <x v="2"/>
    <x v="1"/>
    <n v="592.9"/>
  </r>
  <r>
    <x v="248"/>
    <x v="3"/>
    <n v="9"/>
    <x v="3"/>
    <x v="5"/>
    <n v="242.55"/>
  </r>
  <r>
    <x v="745"/>
    <x v="3"/>
    <n v="36"/>
    <x v="3"/>
    <x v="2"/>
    <n v="824.67"/>
  </r>
  <r>
    <x v="729"/>
    <x v="1"/>
    <n v="2"/>
    <x v="3"/>
    <x v="2"/>
    <n v="53.9"/>
  </r>
  <r>
    <x v="960"/>
    <x v="1"/>
    <n v="6"/>
    <x v="0"/>
    <x v="0"/>
    <n v="256.14"/>
  </r>
  <r>
    <x v="961"/>
    <x v="4"/>
    <n v="7"/>
    <x v="4"/>
    <x v="0"/>
    <n v="181.65"/>
  </r>
  <r>
    <x v="337"/>
    <x v="3"/>
    <n v="8"/>
    <x v="2"/>
    <x v="2"/>
    <n v="231.6"/>
  </r>
  <r>
    <x v="662"/>
    <x v="3"/>
    <n v="29"/>
    <x v="4"/>
    <x v="0"/>
    <n v="639.66999999999996"/>
  </r>
  <r>
    <x v="453"/>
    <x v="2"/>
    <n v="41"/>
    <x v="3"/>
    <x v="4"/>
    <n v="939.21"/>
  </r>
  <r>
    <x v="752"/>
    <x v="0"/>
    <n v="425"/>
    <x v="1"/>
    <x v="1"/>
    <n v="8540.91"/>
  </r>
  <r>
    <x v="332"/>
    <x v="2"/>
    <n v="400"/>
    <x v="0"/>
    <x v="2"/>
    <n v="9818.7000000000007"/>
  </r>
  <r>
    <x v="721"/>
    <x v="2"/>
    <n v="425"/>
    <x v="0"/>
    <x v="5"/>
    <n v="10676.74"/>
  </r>
  <r>
    <x v="526"/>
    <x v="0"/>
    <n v="10"/>
    <x v="2"/>
    <x v="2"/>
    <n v="279.5"/>
  </r>
  <r>
    <x v="32"/>
    <x v="1"/>
    <n v="9"/>
    <x v="0"/>
    <x v="2"/>
    <n v="393.21"/>
  </r>
  <r>
    <x v="446"/>
    <x v="3"/>
    <n v="475"/>
    <x v="1"/>
    <x v="2"/>
    <n v="9818.84"/>
  </r>
  <r>
    <x v="699"/>
    <x v="2"/>
    <n v="6"/>
    <x v="3"/>
    <x v="4"/>
    <n v="155.69999999999999"/>
  </r>
  <r>
    <x v="803"/>
    <x v="1"/>
    <n v="29"/>
    <x v="0"/>
    <x v="1"/>
    <n v="1076.96"/>
  </r>
  <r>
    <x v="68"/>
    <x v="4"/>
    <n v="11"/>
    <x v="4"/>
    <x v="3"/>
    <n v="263.45"/>
  </r>
  <r>
    <x v="64"/>
    <x v="0"/>
    <n v="21"/>
    <x v="1"/>
    <x v="5"/>
    <n v="733.95"/>
  </r>
  <r>
    <x v="295"/>
    <x v="3"/>
    <n v="17"/>
    <x v="4"/>
    <x v="6"/>
    <n v="424.15"/>
  </r>
  <r>
    <x v="564"/>
    <x v="0"/>
    <n v="7"/>
    <x v="1"/>
    <x v="6"/>
    <n v="244.65"/>
  </r>
  <r>
    <x v="407"/>
    <x v="1"/>
    <n v="7"/>
    <x v="1"/>
    <x v="0"/>
    <n v="237.65"/>
  </r>
  <r>
    <x v="24"/>
    <x v="2"/>
    <n v="500"/>
    <x v="0"/>
    <x v="2"/>
    <n v="12560.88"/>
  </r>
  <r>
    <x v="777"/>
    <x v="2"/>
    <n v="3"/>
    <x v="4"/>
    <x v="3"/>
    <n v="71.849999999999994"/>
  </r>
  <r>
    <x v="306"/>
    <x v="1"/>
    <n v="500"/>
    <x v="2"/>
    <x v="5"/>
    <n v="8035.63"/>
  </r>
  <r>
    <x v="714"/>
    <x v="0"/>
    <n v="48"/>
    <x v="1"/>
    <x v="5"/>
    <n v="1258.2"/>
  </r>
  <r>
    <x v="331"/>
    <x v="1"/>
    <n v="375"/>
    <x v="0"/>
    <x v="2"/>
    <n v="9636.2800000000007"/>
  </r>
  <r>
    <x v="214"/>
    <x v="1"/>
    <n v="44"/>
    <x v="4"/>
    <x v="1"/>
    <n v="895.73"/>
  </r>
  <r>
    <x v="513"/>
    <x v="2"/>
    <n v="45"/>
    <x v="3"/>
    <x v="5"/>
    <n v="1030.8399999999999"/>
  </r>
  <r>
    <x v="267"/>
    <x v="4"/>
    <n v="4"/>
    <x v="2"/>
    <x v="0"/>
    <n v="111.8"/>
  </r>
  <r>
    <x v="215"/>
    <x v="1"/>
    <n v="8"/>
    <x v="2"/>
    <x v="3"/>
    <n v="231.6"/>
  </r>
  <r>
    <x v="79"/>
    <x v="4"/>
    <n v="9"/>
    <x v="0"/>
    <x v="1"/>
    <n v="402.21"/>
  </r>
  <r>
    <x v="441"/>
    <x v="3"/>
    <n v="150"/>
    <x v="1"/>
    <x v="2"/>
    <n v="3564.75"/>
  </r>
  <r>
    <x v="461"/>
    <x v="3"/>
    <n v="200"/>
    <x v="3"/>
    <x v="1"/>
    <n v="3773"/>
  </r>
  <r>
    <x v="608"/>
    <x v="3"/>
    <n v="43"/>
    <x v="1"/>
    <x v="6"/>
    <n v="1277.42"/>
  </r>
  <r>
    <x v="7"/>
    <x v="3"/>
    <n v="28"/>
    <x v="4"/>
    <x v="1"/>
    <n v="617.61"/>
  </r>
  <r>
    <x v="471"/>
    <x v="3"/>
    <n v="9"/>
    <x v="3"/>
    <x v="4"/>
    <n v="242.55"/>
  </r>
  <r>
    <x v="291"/>
    <x v="3"/>
    <n v="175"/>
    <x v="0"/>
    <x v="3"/>
    <n v="5229.53"/>
  </r>
  <r>
    <x v="569"/>
    <x v="2"/>
    <n v="49"/>
    <x v="3"/>
    <x v="4"/>
    <n v="916.91"/>
  </r>
  <r>
    <x v="560"/>
    <x v="1"/>
    <n v="575"/>
    <x v="1"/>
    <x v="5"/>
    <n v="11885.97"/>
  </r>
  <r>
    <x v="748"/>
    <x v="3"/>
    <n v="44"/>
    <x v="2"/>
    <x v="0"/>
    <n v="1082.73"/>
  </r>
  <r>
    <x v="543"/>
    <x v="0"/>
    <n v="6"/>
    <x v="3"/>
    <x v="2"/>
    <n v="155.69999999999999"/>
  </r>
  <r>
    <x v="720"/>
    <x v="1"/>
    <n v="8"/>
    <x v="2"/>
    <x v="3"/>
    <n v="223.6"/>
  </r>
  <r>
    <x v="334"/>
    <x v="2"/>
    <n v="16"/>
    <x v="4"/>
    <x v="4"/>
    <n v="415.2"/>
  </r>
  <r>
    <x v="664"/>
    <x v="0"/>
    <n v="175"/>
    <x v="0"/>
    <x v="6"/>
    <n v="5229.53"/>
  </r>
  <r>
    <x v="621"/>
    <x v="4"/>
    <n v="21"/>
    <x v="0"/>
    <x v="1"/>
    <n v="896.49"/>
  </r>
  <r>
    <x v="352"/>
    <x v="1"/>
    <n v="225"/>
    <x v="2"/>
    <x v="6"/>
    <n v="4402.13"/>
  </r>
  <r>
    <x v="34"/>
    <x v="4"/>
    <n v="33"/>
    <x v="1"/>
    <x v="1"/>
    <n v="1008.4"/>
  </r>
  <r>
    <x v="962"/>
    <x v="1"/>
    <n v="2"/>
    <x v="4"/>
    <x v="4"/>
    <n v="51.9"/>
  </r>
  <r>
    <x v="418"/>
    <x v="2"/>
    <n v="47"/>
    <x v="4"/>
    <x v="6"/>
    <n v="956.8"/>
  </r>
  <r>
    <x v="227"/>
    <x v="4"/>
    <n v="42"/>
    <x v="2"/>
    <x v="3"/>
    <n v="997.82"/>
  </r>
  <r>
    <x v="452"/>
    <x v="0"/>
    <n v="6"/>
    <x v="3"/>
    <x v="2"/>
    <n v="155.69999999999999"/>
  </r>
  <r>
    <x v="556"/>
    <x v="0"/>
    <n v="38"/>
    <x v="3"/>
    <x v="4"/>
    <n v="870.49"/>
  </r>
  <r>
    <x v="419"/>
    <x v="2"/>
    <n v="37"/>
    <x v="1"/>
    <x v="2"/>
    <n v="1130.6300000000001"/>
  </r>
  <r>
    <x v="301"/>
    <x v="2"/>
    <n v="12"/>
    <x v="4"/>
    <x v="6"/>
    <n v="287.39999999999998"/>
  </r>
  <r>
    <x v="80"/>
    <x v="3"/>
    <n v="50"/>
    <x v="0"/>
    <x v="1"/>
    <n v="1600.88"/>
  </r>
  <r>
    <x v="394"/>
    <x v="2"/>
    <n v="425"/>
    <x v="4"/>
    <x v="4"/>
    <n v="5852.78"/>
  </r>
  <r>
    <x v="544"/>
    <x v="4"/>
    <n v="26"/>
    <x v="4"/>
    <x v="0"/>
    <n v="529.29999999999995"/>
  </r>
  <r>
    <x v="321"/>
    <x v="3"/>
    <n v="5"/>
    <x v="4"/>
    <x v="4"/>
    <n v="124.75"/>
  </r>
  <r>
    <x v="483"/>
    <x v="2"/>
    <n v="12"/>
    <x v="1"/>
    <x v="6"/>
    <n v="419.4"/>
  </r>
  <r>
    <x v="868"/>
    <x v="1"/>
    <n v="8"/>
    <x v="1"/>
    <x v="6"/>
    <n v="271.60000000000002"/>
  </r>
  <r>
    <x v="459"/>
    <x v="1"/>
    <n v="35"/>
    <x v="1"/>
    <x v="4"/>
    <n v="1069.51"/>
  </r>
  <r>
    <x v="963"/>
    <x v="0"/>
    <n v="15"/>
    <x v="0"/>
    <x v="1"/>
    <n v="640.35"/>
  </r>
  <r>
    <x v="406"/>
    <x v="3"/>
    <n v="33"/>
    <x v="3"/>
    <x v="2"/>
    <n v="699.85"/>
  </r>
  <r>
    <x v="906"/>
    <x v="3"/>
    <n v="5"/>
    <x v="3"/>
    <x v="6"/>
    <n v="124.75"/>
  </r>
  <r>
    <x v="413"/>
    <x v="0"/>
    <n v="525"/>
    <x v="1"/>
    <x v="3"/>
    <n v="10248.66"/>
  </r>
  <r>
    <x v="806"/>
    <x v="0"/>
    <n v="5"/>
    <x v="4"/>
    <x v="0"/>
    <n v="124.75"/>
  </r>
  <r>
    <x v="53"/>
    <x v="0"/>
    <n v="5"/>
    <x v="1"/>
    <x v="5"/>
    <n v="169.75"/>
  </r>
  <r>
    <x v="771"/>
    <x v="3"/>
    <n v="525"/>
    <x v="3"/>
    <x v="6"/>
    <n v="7833.66"/>
  </r>
  <r>
    <x v="161"/>
    <x v="2"/>
    <n v="26"/>
    <x v="1"/>
    <x v="4"/>
    <n v="772.4"/>
  </r>
  <r>
    <x v="964"/>
    <x v="3"/>
    <n v="8"/>
    <x v="4"/>
    <x v="3"/>
    <n v="199.6"/>
  </r>
  <r>
    <x v="323"/>
    <x v="1"/>
    <n v="500"/>
    <x v="2"/>
    <x v="5"/>
    <n v="8035.63"/>
  </r>
  <r>
    <x v="737"/>
    <x v="3"/>
    <n v="48"/>
    <x v="0"/>
    <x v="4"/>
    <n v="1536.84"/>
  </r>
  <r>
    <x v="592"/>
    <x v="2"/>
    <n v="45"/>
    <x v="3"/>
    <x v="3"/>
    <n v="1030.8399999999999"/>
  </r>
  <r>
    <x v="959"/>
    <x v="0"/>
    <n v="125"/>
    <x v="3"/>
    <x v="2"/>
    <n v="2270.63"/>
  </r>
  <r>
    <x v="895"/>
    <x v="3"/>
    <n v="575"/>
    <x v="0"/>
    <x v="4"/>
    <n v="14114.38"/>
  </r>
  <r>
    <x v="45"/>
    <x v="3"/>
    <n v="40"/>
    <x v="1"/>
    <x v="4"/>
    <n v="1188.3"/>
  </r>
  <r>
    <x v="41"/>
    <x v="2"/>
    <n v="9"/>
    <x v="1"/>
    <x v="4"/>
    <n v="323.55"/>
  </r>
  <r>
    <x v="734"/>
    <x v="0"/>
    <n v="325"/>
    <x v="0"/>
    <x v="3"/>
    <n v="8164.57"/>
  </r>
  <r>
    <x v="429"/>
    <x v="3"/>
    <n v="225"/>
    <x v="3"/>
    <x v="6"/>
    <n v="4087.13"/>
  </r>
  <r>
    <x v="682"/>
    <x v="4"/>
    <n v="475"/>
    <x v="0"/>
    <x v="5"/>
    <n v="11659.71"/>
  </r>
  <r>
    <x v="965"/>
    <x v="4"/>
    <n v="25"/>
    <x v="1"/>
    <x v="2"/>
    <n v="763.94"/>
  </r>
  <r>
    <x v="412"/>
    <x v="0"/>
    <n v="200"/>
    <x v="0"/>
    <x v="4"/>
    <n v="5976.6"/>
  </r>
  <r>
    <x v="858"/>
    <x v="3"/>
    <n v="39"/>
    <x v="4"/>
    <x v="4"/>
    <n v="860.24"/>
  </r>
  <r>
    <x v="838"/>
    <x v="3"/>
    <n v="46"/>
    <x v="3"/>
    <x v="1"/>
    <n v="1014.65"/>
  </r>
  <r>
    <x v="366"/>
    <x v="1"/>
    <n v="1"/>
    <x v="2"/>
    <x v="6"/>
    <n v="27.95"/>
  </r>
  <r>
    <x v="672"/>
    <x v="1"/>
    <n v="46"/>
    <x v="3"/>
    <x v="0"/>
    <n v="1014.65"/>
  </r>
  <r>
    <x v="966"/>
    <x v="0"/>
    <n v="250"/>
    <x v="2"/>
    <x v="1"/>
    <n v="5066.25"/>
  </r>
  <r>
    <x v="220"/>
    <x v="1"/>
    <n v="250"/>
    <x v="1"/>
    <x v="3"/>
    <n v="6116.25"/>
  </r>
  <r>
    <x v="967"/>
    <x v="4"/>
    <n v="21"/>
    <x v="4"/>
    <x v="5"/>
    <n v="544.95000000000005"/>
  </r>
  <r>
    <x v="659"/>
    <x v="4"/>
    <n v="47"/>
    <x v="2"/>
    <x v="0"/>
    <n v="1076.6500000000001"/>
  </r>
  <r>
    <x v="544"/>
    <x v="1"/>
    <n v="2"/>
    <x v="4"/>
    <x v="4"/>
    <n v="51.9"/>
  </r>
  <r>
    <x v="430"/>
    <x v="1"/>
    <n v="300"/>
    <x v="3"/>
    <x v="5"/>
    <n v="4476.38"/>
  </r>
  <r>
    <x v="953"/>
    <x v="2"/>
    <n v="47"/>
    <x v="2"/>
    <x v="1"/>
    <n v="1156.55"/>
  </r>
  <r>
    <x v="553"/>
    <x v="3"/>
    <n v="46"/>
    <x v="3"/>
    <x v="3"/>
    <n v="1053.75"/>
  </r>
  <r>
    <x v="590"/>
    <x v="2"/>
    <n v="20"/>
    <x v="2"/>
    <x v="5"/>
    <n v="579"/>
  </r>
  <r>
    <x v="855"/>
    <x v="1"/>
    <n v="14"/>
    <x v="1"/>
    <x v="0"/>
    <n v="489.3"/>
  </r>
  <r>
    <x v="968"/>
    <x v="3"/>
    <n v="34"/>
    <x v="0"/>
    <x v="1"/>
    <n v="1262.6400000000001"/>
  </r>
  <r>
    <x v="607"/>
    <x v="2"/>
    <n v="46"/>
    <x v="1"/>
    <x v="4"/>
    <n v="1405.65"/>
  </r>
  <r>
    <x v="730"/>
    <x v="4"/>
    <n v="18"/>
    <x v="3"/>
    <x v="5"/>
    <n v="449.1"/>
  </r>
  <r>
    <x v="542"/>
    <x v="0"/>
    <n v="6"/>
    <x v="1"/>
    <x v="2"/>
    <n v="203.7"/>
  </r>
  <r>
    <x v="538"/>
    <x v="1"/>
    <n v="50"/>
    <x v="1"/>
    <x v="6"/>
    <n v="1273.1300000000001"/>
  </r>
  <r>
    <x v="139"/>
    <x v="1"/>
    <n v="225"/>
    <x v="1"/>
    <x v="5"/>
    <n v="5347.13"/>
  </r>
  <r>
    <x v="509"/>
    <x v="0"/>
    <n v="4"/>
    <x v="0"/>
    <x v="6"/>
    <n v="170.76"/>
  </r>
  <r>
    <x v="634"/>
    <x v="0"/>
    <n v="35"/>
    <x v="4"/>
    <x v="3"/>
    <n v="742.26"/>
  </r>
  <r>
    <x v="596"/>
    <x v="1"/>
    <n v="400"/>
    <x v="3"/>
    <x v="0"/>
    <n v="5968.5"/>
  </r>
  <r>
    <x v="969"/>
    <x v="4"/>
    <n v="2"/>
    <x v="3"/>
    <x v="2"/>
    <n v="49.9"/>
  </r>
  <r>
    <x v="605"/>
    <x v="3"/>
    <n v="41"/>
    <x v="1"/>
    <x v="5"/>
    <n v="1183.1600000000001"/>
  </r>
  <r>
    <x v="294"/>
    <x v="3"/>
    <n v="5"/>
    <x v="3"/>
    <x v="4"/>
    <n v="129.75"/>
  </r>
  <r>
    <x v="219"/>
    <x v="3"/>
    <n v="17"/>
    <x v="4"/>
    <x v="1"/>
    <n v="407.15"/>
  </r>
  <r>
    <x v="171"/>
    <x v="3"/>
    <n v="500"/>
    <x v="2"/>
    <x v="0"/>
    <n v="7748.13"/>
  </r>
  <r>
    <x v="625"/>
    <x v="1"/>
    <n v="15"/>
    <x v="0"/>
    <x v="2"/>
    <n v="670.35"/>
  </r>
  <r>
    <x v="131"/>
    <x v="4"/>
    <n v="7"/>
    <x v="0"/>
    <x v="3"/>
    <n v="305.83"/>
  </r>
  <r>
    <x v="937"/>
    <x v="2"/>
    <n v="50"/>
    <x v="3"/>
    <x v="3"/>
    <n v="973.13"/>
  </r>
  <r>
    <x v="114"/>
    <x v="0"/>
    <n v="8"/>
    <x v="0"/>
    <x v="2"/>
    <n v="341.52"/>
  </r>
  <r>
    <x v="395"/>
    <x v="2"/>
    <n v="525"/>
    <x v="4"/>
    <x v="0"/>
    <n v="7531.78"/>
  </r>
  <r>
    <x v="210"/>
    <x v="3"/>
    <n v="100"/>
    <x v="0"/>
    <x v="0"/>
    <n v="3058.3"/>
  </r>
  <r>
    <x v="14"/>
    <x v="1"/>
    <n v="3"/>
    <x v="0"/>
    <x v="5"/>
    <n v="134.07"/>
  </r>
  <r>
    <x v="503"/>
    <x v="0"/>
    <n v="7"/>
    <x v="0"/>
    <x v="6"/>
    <n v="312.83"/>
  </r>
  <r>
    <x v="111"/>
    <x v="3"/>
    <n v="6"/>
    <x v="3"/>
    <x v="0"/>
    <n v="161.69999999999999"/>
  </r>
  <r>
    <x v="361"/>
    <x v="4"/>
    <n v="18"/>
    <x v="3"/>
    <x v="6"/>
    <n v="485.1"/>
  </r>
  <r>
    <x v="193"/>
    <x v="1"/>
    <n v="28"/>
    <x v="3"/>
    <x v="1"/>
    <n v="641.41"/>
  </r>
  <r>
    <x v="970"/>
    <x v="2"/>
    <n v="48"/>
    <x v="0"/>
    <x v="5"/>
    <n v="1572.84"/>
  </r>
  <r>
    <x v="971"/>
    <x v="2"/>
    <n v="6"/>
    <x v="2"/>
    <x v="1"/>
    <n v="173.7"/>
  </r>
  <r>
    <x v="972"/>
    <x v="4"/>
    <n v="39"/>
    <x v="4"/>
    <x v="4"/>
    <n v="793.94"/>
  </r>
  <r>
    <x v="399"/>
    <x v="3"/>
    <n v="6"/>
    <x v="2"/>
    <x v="6"/>
    <n v="167.7"/>
  </r>
  <r>
    <x v="887"/>
    <x v="4"/>
    <n v="1"/>
    <x v="2"/>
    <x v="2"/>
    <n v="26.95"/>
  </r>
  <r>
    <x v="210"/>
    <x v="3"/>
    <n v="500"/>
    <x v="4"/>
    <x v="2"/>
    <n v="6885.63"/>
  </r>
  <r>
    <x v="288"/>
    <x v="1"/>
    <n v="36"/>
    <x v="1"/>
    <x v="1"/>
    <n v="1100.07"/>
  </r>
  <r>
    <x v="973"/>
    <x v="2"/>
    <n v="35"/>
    <x v="2"/>
    <x v="6"/>
    <n v="861.26"/>
  </r>
  <r>
    <x v="229"/>
    <x v="4"/>
    <n v="575"/>
    <x v="4"/>
    <x v="2"/>
    <n v="8249.09"/>
  </r>
  <r>
    <x v="848"/>
    <x v="1"/>
    <n v="575"/>
    <x v="4"/>
    <x v="5"/>
    <n v="8579.7199999999993"/>
  </r>
  <r>
    <x v="894"/>
    <x v="4"/>
    <n v="32"/>
    <x v="1"/>
    <x v="1"/>
    <n v="923.44"/>
  </r>
  <r>
    <x v="640"/>
    <x v="4"/>
    <n v="3"/>
    <x v="1"/>
    <x v="5"/>
    <n v="101.85"/>
  </r>
  <r>
    <x v="229"/>
    <x v="0"/>
    <n v="425"/>
    <x v="0"/>
    <x v="2"/>
    <n v="10921.12"/>
  </r>
  <r>
    <x v="974"/>
    <x v="1"/>
    <n v="575"/>
    <x v="0"/>
    <x v="2"/>
    <n v="14114.38"/>
  </r>
  <r>
    <x v="44"/>
    <x v="4"/>
    <n v="4"/>
    <x v="1"/>
    <x v="5"/>
    <n v="143.80000000000001"/>
  </r>
  <r>
    <x v="948"/>
    <x v="1"/>
    <n v="350"/>
    <x v="3"/>
    <x v="4"/>
    <n v="5021.1899999999996"/>
  </r>
  <r>
    <x v="975"/>
    <x v="2"/>
    <n v="200"/>
    <x v="0"/>
    <x v="2"/>
    <n v="6116.6"/>
  </r>
  <r>
    <x v="486"/>
    <x v="3"/>
    <n v="175"/>
    <x v="2"/>
    <x v="1"/>
    <n v="3546.38"/>
  </r>
  <r>
    <x v="98"/>
    <x v="2"/>
    <n v="575"/>
    <x v="0"/>
    <x v="4"/>
    <n v="14114.38"/>
  </r>
  <r>
    <x v="910"/>
    <x v="3"/>
    <n v="100"/>
    <x v="1"/>
    <x v="4"/>
    <n v="2446.5"/>
  </r>
  <r>
    <x v="880"/>
    <x v="1"/>
    <n v="5"/>
    <x v="1"/>
    <x v="4"/>
    <n v="179.75"/>
  </r>
  <r>
    <x v="355"/>
    <x v="3"/>
    <n v="150"/>
    <x v="0"/>
    <x v="4"/>
    <n v="4482.45"/>
  </r>
  <r>
    <x v="833"/>
    <x v="1"/>
    <n v="6"/>
    <x v="1"/>
    <x v="1"/>
    <n v="215.7"/>
  </r>
  <r>
    <x v="523"/>
    <x v="3"/>
    <n v="600"/>
    <x v="0"/>
    <x v="0"/>
    <n v="15073.05"/>
  </r>
  <r>
    <x v="888"/>
    <x v="3"/>
    <n v="475"/>
    <x v="3"/>
    <x v="4"/>
    <n v="7087.59"/>
  </r>
  <r>
    <x v="43"/>
    <x v="3"/>
    <n v="9"/>
    <x v="4"/>
    <x v="2"/>
    <n v="224.55"/>
  </r>
  <r>
    <x v="692"/>
    <x v="0"/>
    <n v="300"/>
    <x v="4"/>
    <x v="3"/>
    <n v="4303.88"/>
  </r>
  <r>
    <x v="621"/>
    <x v="0"/>
    <n v="9"/>
    <x v="2"/>
    <x v="0"/>
    <n v="260.55"/>
  </r>
  <r>
    <x v="770"/>
    <x v="3"/>
    <n v="48"/>
    <x v="3"/>
    <x v="3"/>
    <n v="898.2"/>
  </r>
  <r>
    <x v="258"/>
    <x v="3"/>
    <n v="475"/>
    <x v="1"/>
    <x v="2"/>
    <n v="9818.84"/>
  </r>
  <r>
    <x v="976"/>
    <x v="1"/>
    <n v="5"/>
    <x v="3"/>
    <x v="2"/>
    <n v="129.75"/>
  </r>
  <r>
    <x v="238"/>
    <x v="4"/>
    <n v="500"/>
    <x v="4"/>
    <x v="0"/>
    <n v="6885.63"/>
  </r>
  <r>
    <x v="977"/>
    <x v="1"/>
    <n v="26"/>
    <x v="2"/>
    <x v="2"/>
    <n v="639.79999999999995"/>
  </r>
  <r>
    <x v="319"/>
    <x v="0"/>
    <n v="4"/>
    <x v="4"/>
    <x v="3"/>
    <n v="103.8"/>
  </r>
  <r>
    <x v="137"/>
    <x v="1"/>
    <n v="350"/>
    <x v="3"/>
    <x v="1"/>
    <n v="5021.1899999999996"/>
  </r>
  <r>
    <x v="550"/>
    <x v="4"/>
    <n v="44"/>
    <x v="0"/>
    <x v="5"/>
    <n v="1671.41"/>
  </r>
  <r>
    <x v="775"/>
    <x v="3"/>
    <n v="7"/>
    <x v="1"/>
    <x v="6"/>
    <n v="244.65"/>
  </r>
  <r>
    <x v="607"/>
    <x v="3"/>
    <n v="6"/>
    <x v="0"/>
    <x v="6"/>
    <n v="268.14"/>
  </r>
  <r>
    <x v="366"/>
    <x v="1"/>
    <n v="100"/>
    <x v="3"/>
    <x v="1"/>
    <n v="1886.5"/>
  </r>
  <r>
    <x v="738"/>
    <x v="3"/>
    <n v="475"/>
    <x v="1"/>
    <x v="6"/>
    <n v="9272.59"/>
  </r>
  <r>
    <x v="461"/>
    <x v="4"/>
    <n v="7"/>
    <x v="4"/>
    <x v="0"/>
    <n v="181.65"/>
  </r>
  <r>
    <x v="855"/>
    <x v="1"/>
    <n v="175"/>
    <x v="1"/>
    <x v="4"/>
    <n v="4158.88"/>
  </r>
  <r>
    <x v="780"/>
    <x v="3"/>
    <n v="21"/>
    <x v="4"/>
    <x v="3"/>
    <n v="502.95"/>
  </r>
  <r>
    <x v="669"/>
    <x v="0"/>
    <n v="450"/>
    <x v="3"/>
    <x v="2"/>
    <n v="6973.31"/>
  </r>
  <r>
    <x v="956"/>
    <x v="0"/>
    <n v="5"/>
    <x v="4"/>
    <x v="6"/>
    <n v="124.75"/>
  </r>
  <r>
    <x v="623"/>
    <x v="3"/>
    <n v="44"/>
    <x v="0"/>
    <x v="3"/>
    <n v="1596.61"/>
  </r>
  <r>
    <x v="427"/>
    <x v="1"/>
    <n v="41"/>
    <x v="3"/>
    <x v="2"/>
    <n v="904.36"/>
  </r>
  <r>
    <x v="716"/>
    <x v="1"/>
    <n v="17"/>
    <x v="3"/>
    <x v="3"/>
    <n v="458.15"/>
  </r>
  <r>
    <x v="24"/>
    <x v="4"/>
    <n v="450"/>
    <x v="4"/>
    <x v="3"/>
    <n v="6197.06"/>
  </r>
  <r>
    <x v="119"/>
    <x v="2"/>
    <n v="9"/>
    <x v="2"/>
    <x v="5"/>
    <n v="242.55"/>
  </r>
  <r>
    <x v="116"/>
    <x v="1"/>
    <n v="6"/>
    <x v="3"/>
    <x v="2"/>
    <n v="149.69999999999999"/>
  </r>
  <r>
    <x v="978"/>
    <x v="1"/>
    <n v="37"/>
    <x v="3"/>
    <x v="0"/>
    <n v="816.13"/>
  </r>
  <r>
    <x v="281"/>
    <x v="4"/>
    <n v="550"/>
    <x v="1"/>
    <x v="4"/>
    <n v="11369.19"/>
  </r>
  <r>
    <x v="260"/>
    <x v="1"/>
    <n v="35"/>
    <x v="3"/>
    <x v="3"/>
    <n v="801.76"/>
  </r>
  <r>
    <x v="880"/>
    <x v="4"/>
    <n v="5"/>
    <x v="1"/>
    <x v="6"/>
    <n v="174.75"/>
  </r>
  <r>
    <x v="138"/>
    <x v="1"/>
    <n v="14"/>
    <x v="2"/>
    <x v="5"/>
    <n v="391.3"/>
  </r>
  <r>
    <x v="111"/>
    <x v="1"/>
    <n v="1"/>
    <x v="1"/>
    <x v="5"/>
    <n v="33.950000000000003"/>
  </r>
  <r>
    <x v="153"/>
    <x v="3"/>
    <n v="9"/>
    <x v="4"/>
    <x v="4"/>
    <n v="215.55"/>
  </r>
  <r>
    <x v="490"/>
    <x v="2"/>
    <n v="2"/>
    <x v="0"/>
    <x v="6"/>
    <n v="85.38"/>
  </r>
  <r>
    <x v="253"/>
    <x v="3"/>
    <n v="2"/>
    <x v="1"/>
    <x v="3"/>
    <n v="71.900000000000006"/>
  </r>
  <r>
    <x v="948"/>
    <x v="4"/>
    <n v="2"/>
    <x v="3"/>
    <x v="6"/>
    <n v="49.9"/>
  </r>
  <r>
    <x v="979"/>
    <x v="1"/>
    <n v="5"/>
    <x v="1"/>
    <x v="2"/>
    <n v="179.75"/>
  </r>
  <r>
    <x v="32"/>
    <x v="3"/>
    <n v="48"/>
    <x v="3"/>
    <x v="6"/>
    <n v="898.2"/>
  </r>
  <r>
    <x v="489"/>
    <x v="1"/>
    <n v="1"/>
    <x v="3"/>
    <x v="5"/>
    <n v="25.95"/>
  </r>
  <r>
    <x v="926"/>
    <x v="2"/>
    <n v="8"/>
    <x v="4"/>
    <x v="0"/>
    <n v="199.6"/>
  </r>
  <r>
    <x v="735"/>
    <x v="2"/>
    <n v="42"/>
    <x v="3"/>
    <x v="2"/>
    <n v="962.12"/>
  </r>
  <r>
    <x v="89"/>
    <x v="3"/>
    <n v="350"/>
    <x v="2"/>
    <x v="2"/>
    <n v="5423.69"/>
  </r>
  <r>
    <x v="935"/>
    <x v="1"/>
    <n v="37"/>
    <x v="0"/>
    <x v="4"/>
    <n v="1342.6"/>
  </r>
  <r>
    <x v="221"/>
    <x v="3"/>
    <n v="450"/>
    <x v="2"/>
    <x v="4"/>
    <n v="7490.81"/>
  </r>
  <r>
    <x v="486"/>
    <x v="3"/>
    <n v="575"/>
    <x v="0"/>
    <x v="1"/>
    <n v="14114.38"/>
  </r>
  <r>
    <x v="140"/>
    <x v="3"/>
    <n v="25"/>
    <x v="1"/>
    <x v="0"/>
    <n v="742.69"/>
  </r>
  <r>
    <x v="598"/>
    <x v="1"/>
    <n v="46"/>
    <x v="3"/>
    <x v="5"/>
    <n v="1053.75"/>
  </r>
  <r>
    <x v="518"/>
    <x v="1"/>
    <n v="43"/>
    <x v="3"/>
    <x v="1"/>
    <n v="948.47"/>
  </r>
  <r>
    <x v="862"/>
    <x v="0"/>
    <n v="2"/>
    <x v="0"/>
    <x v="6"/>
    <n v="89.38"/>
  </r>
  <r>
    <x v="790"/>
    <x v="4"/>
    <n v="250"/>
    <x v="1"/>
    <x v="6"/>
    <n v="6291.25"/>
  </r>
  <r>
    <x v="980"/>
    <x v="1"/>
    <n v="25"/>
    <x v="4"/>
    <x v="6"/>
    <n v="530.19000000000005"/>
  </r>
  <r>
    <x v="981"/>
    <x v="0"/>
    <n v="525"/>
    <x v="3"/>
    <x v="1"/>
    <n v="8135.53"/>
  </r>
  <r>
    <x v="920"/>
    <x v="0"/>
    <n v="4"/>
    <x v="4"/>
    <x v="5"/>
    <n v="99.8"/>
  </r>
  <r>
    <x v="778"/>
    <x v="1"/>
    <n v="5"/>
    <x v="3"/>
    <x v="5"/>
    <n v="134.75"/>
  </r>
  <r>
    <x v="975"/>
    <x v="3"/>
    <n v="34"/>
    <x v="4"/>
    <x v="5"/>
    <n v="692.16"/>
  </r>
  <r>
    <x v="173"/>
    <x v="4"/>
    <n v="425"/>
    <x v="4"/>
    <x v="2"/>
    <n v="6341.53"/>
  </r>
  <r>
    <x v="982"/>
    <x v="0"/>
    <n v="1"/>
    <x v="4"/>
    <x v="5"/>
    <n v="23.95"/>
  </r>
  <r>
    <x v="983"/>
    <x v="2"/>
    <n v="75"/>
    <x v="4"/>
    <x v="3"/>
    <n v="1403.44"/>
  </r>
  <r>
    <x v="727"/>
    <x v="3"/>
    <n v="350"/>
    <x v="0"/>
    <x v="1"/>
    <n v="8792.61"/>
  </r>
  <r>
    <x v="800"/>
    <x v="1"/>
    <n v="9"/>
    <x v="3"/>
    <x v="0"/>
    <n v="242.55"/>
  </r>
  <r>
    <x v="849"/>
    <x v="3"/>
    <n v="14"/>
    <x v="3"/>
    <x v="0"/>
    <n v="377.3"/>
  </r>
  <r>
    <x v="116"/>
    <x v="1"/>
    <n v="48"/>
    <x v="2"/>
    <x v="6"/>
    <n v="1006.2"/>
  </r>
  <r>
    <x v="984"/>
    <x v="1"/>
    <n v="300"/>
    <x v="4"/>
    <x v="3"/>
    <n v="4476.38"/>
  </r>
  <r>
    <x v="407"/>
    <x v="4"/>
    <n v="1"/>
    <x v="2"/>
    <x v="1"/>
    <n v="28.95"/>
  </r>
  <r>
    <x v="407"/>
    <x v="4"/>
    <n v="10"/>
    <x v="0"/>
    <x v="2"/>
    <n v="446.9"/>
  </r>
  <r>
    <x v="985"/>
    <x v="3"/>
    <n v="1"/>
    <x v="2"/>
    <x v="0"/>
    <n v="28.95"/>
  </r>
  <r>
    <x v="986"/>
    <x v="4"/>
    <n v="475"/>
    <x v="4"/>
    <x v="5"/>
    <n v="6541.34"/>
  </r>
  <r>
    <x v="161"/>
    <x v="2"/>
    <n v="29"/>
    <x v="0"/>
    <x v="4"/>
    <n v="1076.96"/>
  </r>
  <r>
    <x v="410"/>
    <x v="4"/>
    <n v="2"/>
    <x v="1"/>
    <x v="4"/>
    <n v="71.900000000000006"/>
  </r>
  <r>
    <x v="298"/>
    <x v="4"/>
    <n v="16"/>
    <x v="4"/>
    <x v="6"/>
    <n v="399.2"/>
  </r>
  <r>
    <x v="763"/>
    <x v="1"/>
    <n v="1"/>
    <x v="0"/>
    <x v="3"/>
    <n v="42.69"/>
  </r>
  <r>
    <x v="767"/>
    <x v="4"/>
    <n v="400"/>
    <x v="0"/>
    <x v="2"/>
    <n v="9818.7000000000007"/>
  </r>
  <r>
    <x v="218"/>
    <x v="1"/>
    <n v="27"/>
    <x v="1"/>
    <x v="3"/>
    <n v="825.05"/>
  </r>
  <r>
    <x v="207"/>
    <x v="4"/>
    <n v="550"/>
    <x v="3"/>
    <x v="5"/>
    <n v="8206.69"/>
  </r>
  <r>
    <x v="851"/>
    <x v="1"/>
    <n v="475"/>
    <x v="3"/>
    <x v="4"/>
    <n v="6814.47"/>
  </r>
  <r>
    <x v="636"/>
    <x v="3"/>
    <n v="49"/>
    <x v="0"/>
    <x v="0"/>
    <n v="1568.86"/>
  </r>
  <r>
    <x v="242"/>
    <x v="0"/>
    <n v="6"/>
    <x v="0"/>
    <x v="4"/>
    <n v="256.14"/>
  </r>
  <r>
    <x v="429"/>
    <x v="0"/>
    <n v="10"/>
    <x v="3"/>
    <x v="0"/>
    <n v="249.5"/>
  </r>
  <r>
    <x v="494"/>
    <x v="4"/>
    <n v="450"/>
    <x v="0"/>
    <x v="3"/>
    <n v="11046.04"/>
  </r>
  <r>
    <x v="987"/>
    <x v="1"/>
    <n v="600"/>
    <x v="0"/>
    <x v="0"/>
    <n v="14728.05"/>
  </r>
  <r>
    <x v="306"/>
    <x v="1"/>
    <n v="7"/>
    <x v="1"/>
    <x v="1"/>
    <n v="244.65"/>
  </r>
  <r>
    <x v="515"/>
    <x v="1"/>
    <n v="35"/>
    <x v="3"/>
    <x v="4"/>
    <n v="801.76"/>
  </r>
  <r>
    <x v="962"/>
    <x v="1"/>
    <n v="19"/>
    <x v="1"/>
    <x v="1"/>
    <n v="664.05"/>
  </r>
  <r>
    <x v="887"/>
    <x v="4"/>
    <n v="8"/>
    <x v="2"/>
    <x v="1"/>
    <n v="231.6"/>
  </r>
  <r>
    <x v="215"/>
    <x v="1"/>
    <n v="400"/>
    <x v="2"/>
    <x v="5"/>
    <n v="6428.5"/>
  </r>
  <r>
    <x v="333"/>
    <x v="2"/>
    <n v="275"/>
    <x v="1"/>
    <x v="1"/>
    <n v="5684.59"/>
  </r>
  <r>
    <x v="86"/>
    <x v="3"/>
    <n v="500"/>
    <x v="2"/>
    <x v="3"/>
    <n v="8323.1299999999992"/>
  </r>
  <r>
    <x v="583"/>
    <x v="3"/>
    <n v="50"/>
    <x v="3"/>
    <x v="3"/>
    <n v="973.13"/>
  </r>
  <r>
    <x v="209"/>
    <x v="3"/>
    <n v="37"/>
    <x v="0"/>
    <x v="3"/>
    <n v="1405.5"/>
  </r>
  <r>
    <x v="850"/>
    <x v="3"/>
    <n v="5"/>
    <x v="0"/>
    <x v="2"/>
    <n v="213.45"/>
  </r>
  <r>
    <x v="553"/>
    <x v="0"/>
    <n v="475"/>
    <x v="1"/>
    <x v="1"/>
    <n v="9545.7199999999993"/>
  </r>
  <r>
    <x v="468"/>
    <x v="3"/>
    <n v="1"/>
    <x v="3"/>
    <x v="6"/>
    <n v="26.95"/>
  </r>
  <r>
    <x v="933"/>
    <x v="2"/>
    <n v="43"/>
    <x v="4"/>
    <x v="5"/>
    <n v="911.92"/>
  </r>
  <r>
    <x v="481"/>
    <x v="0"/>
    <n v="29"/>
    <x v="1"/>
    <x v="4"/>
    <n v="836.87"/>
  </r>
  <r>
    <x v="945"/>
    <x v="1"/>
    <n v="575"/>
    <x v="2"/>
    <x v="3"/>
    <n v="9571.59"/>
  </r>
  <r>
    <x v="953"/>
    <x v="1"/>
    <n v="9"/>
    <x v="2"/>
    <x v="3"/>
    <n v="260.55"/>
  </r>
  <r>
    <x v="167"/>
    <x v="1"/>
    <n v="1"/>
    <x v="1"/>
    <x v="2"/>
    <n v="34.950000000000003"/>
  </r>
  <r>
    <x v="587"/>
    <x v="2"/>
    <n v="4"/>
    <x v="3"/>
    <x v="5"/>
    <n v="107.8"/>
  </r>
  <r>
    <x v="756"/>
    <x v="2"/>
    <n v="12"/>
    <x v="2"/>
    <x v="4"/>
    <n v="347.4"/>
  </r>
  <r>
    <x v="551"/>
    <x v="3"/>
    <n v="7"/>
    <x v="4"/>
    <x v="3"/>
    <n v="167.65"/>
  </r>
  <r>
    <x v="409"/>
    <x v="0"/>
    <n v="41"/>
    <x v="1"/>
    <x v="3"/>
    <n v="1218.01"/>
  </r>
  <r>
    <x v="700"/>
    <x v="2"/>
    <n v="300"/>
    <x v="1"/>
    <x v="2"/>
    <n v="6028.88"/>
  </r>
  <r>
    <x v="531"/>
    <x v="1"/>
    <n v="2"/>
    <x v="0"/>
    <x v="2"/>
    <n v="85.38"/>
  </r>
  <r>
    <x v="988"/>
    <x v="3"/>
    <n v="41"/>
    <x v="2"/>
    <x v="5"/>
    <n v="974.06"/>
  </r>
  <r>
    <x v="651"/>
    <x v="3"/>
    <n v="38"/>
    <x v="0"/>
    <x v="3"/>
    <n v="1378.89"/>
  </r>
  <r>
    <x v="582"/>
    <x v="3"/>
    <n v="375"/>
    <x v="2"/>
    <x v="6"/>
    <n v="5811.09"/>
  </r>
  <r>
    <x v="433"/>
    <x v="1"/>
    <n v="525"/>
    <x v="0"/>
    <x v="0"/>
    <n v="12887.04"/>
  </r>
  <r>
    <x v="253"/>
    <x v="4"/>
    <n v="47"/>
    <x v="3"/>
    <x v="1"/>
    <n v="1036.7"/>
  </r>
  <r>
    <x v="644"/>
    <x v="3"/>
    <n v="200"/>
    <x v="0"/>
    <x v="1"/>
    <n v="6116.6"/>
  </r>
  <r>
    <x v="420"/>
    <x v="1"/>
    <n v="125"/>
    <x v="2"/>
    <x v="3"/>
    <n v="2533.13"/>
  </r>
  <r>
    <x v="77"/>
    <x v="4"/>
    <n v="6"/>
    <x v="3"/>
    <x v="4"/>
    <n v="155.69999999999999"/>
  </r>
  <r>
    <x v="809"/>
    <x v="2"/>
    <n v="3"/>
    <x v="4"/>
    <x v="2"/>
    <n v="77.849999999999994"/>
  </r>
  <r>
    <x v="396"/>
    <x v="2"/>
    <n v="26"/>
    <x v="4"/>
    <x v="1"/>
    <n v="529.29999999999995"/>
  </r>
  <r>
    <x v="924"/>
    <x v="2"/>
    <n v="50"/>
    <x v="1"/>
    <x v="6"/>
    <n v="1310.6300000000001"/>
  </r>
  <r>
    <x v="807"/>
    <x v="1"/>
    <n v="200"/>
    <x v="4"/>
    <x v="3"/>
    <n v="3493"/>
  </r>
  <r>
    <x v="290"/>
    <x v="2"/>
    <n v="3"/>
    <x v="1"/>
    <x v="5"/>
    <n v="101.85"/>
  </r>
  <r>
    <x v="427"/>
    <x v="1"/>
    <n v="8"/>
    <x v="4"/>
    <x v="0"/>
    <n v="207.6"/>
  </r>
  <r>
    <x v="827"/>
    <x v="1"/>
    <n v="450"/>
    <x v="3"/>
    <x v="6"/>
    <n v="6973.31"/>
  </r>
  <r>
    <x v="362"/>
    <x v="0"/>
    <n v="49"/>
    <x v="2"/>
    <x v="4"/>
    <n v="1063.9100000000001"/>
  </r>
  <r>
    <x v="508"/>
    <x v="2"/>
    <n v="30"/>
    <x v="3"/>
    <x v="4"/>
    <n v="687.23"/>
  </r>
  <r>
    <x v="641"/>
    <x v="1"/>
    <n v="28"/>
    <x v="3"/>
    <x v="3"/>
    <n v="617.61"/>
  </r>
  <r>
    <x v="828"/>
    <x v="3"/>
    <n v="100"/>
    <x v="2"/>
    <x v="3"/>
    <n v="2026.5"/>
  </r>
  <r>
    <x v="245"/>
    <x v="3"/>
    <n v="43"/>
    <x v="2"/>
    <x v="6"/>
    <n v="1058.1199999999999"/>
  </r>
  <r>
    <x v="575"/>
    <x v="1"/>
    <n v="5"/>
    <x v="1"/>
    <x v="2"/>
    <n v="174.75"/>
  </r>
  <r>
    <x v="562"/>
    <x v="0"/>
    <n v="42"/>
    <x v="1"/>
    <x v="0"/>
    <n v="1247.72"/>
  </r>
  <r>
    <x v="196"/>
    <x v="4"/>
    <n v="16"/>
    <x v="0"/>
    <x v="0"/>
    <n v="683.04"/>
  </r>
  <r>
    <x v="401"/>
    <x v="4"/>
    <n v="475"/>
    <x v="4"/>
    <x v="2"/>
    <n v="7087.59"/>
  </r>
  <r>
    <x v="231"/>
    <x v="1"/>
    <n v="15"/>
    <x v="1"/>
    <x v="5"/>
    <n v="539.25"/>
  </r>
  <r>
    <x v="649"/>
    <x v="3"/>
    <n v="350"/>
    <x v="0"/>
    <x v="5"/>
    <n v="8591.36"/>
  </r>
  <r>
    <x v="989"/>
    <x v="1"/>
    <n v="9"/>
    <x v="3"/>
    <x v="1"/>
    <n v="224.55"/>
  </r>
  <r>
    <x v="471"/>
    <x v="4"/>
    <n v="12"/>
    <x v="3"/>
    <x v="2"/>
    <n v="311.39999999999998"/>
  </r>
  <r>
    <x v="19"/>
    <x v="1"/>
    <n v="475"/>
    <x v="3"/>
    <x v="4"/>
    <n v="6814.47"/>
  </r>
  <r>
    <x v="990"/>
    <x v="4"/>
    <n v="375"/>
    <x v="3"/>
    <x v="5"/>
    <n v="5595.47"/>
  </r>
  <r>
    <x v="762"/>
    <x v="1"/>
    <n v="48"/>
    <x v="3"/>
    <x v="0"/>
    <n v="934.2"/>
  </r>
  <r>
    <x v="337"/>
    <x v="2"/>
    <n v="225"/>
    <x v="2"/>
    <x v="4"/>
    <n v="4244.63"/>
  </r>
  <r>
    <x v="941"/>
    <x v="2"/>
    <n v="14"/>
    <x v="2"/>
    <x v="1"/>
    <n v="405.3"/>
  </r>
  <r>
    <x v="991"/>
    <x v="3"/>
    <n v="2"/>
    <x v="0"/>
    <x v="3"/>
    <n v="85.38"/>
  </r>
  <r>
    <x v="127"/>
    <x v="3"/>
    <n v="575"/>
    <x v="1"/>
    <x v="3"/>
    <n v="11885.97"/>
  </r>
  <r>
    <x v="861"/>
    <x v="0"/>
    <n v="2"/>
    <x v="0"/>
    <x v="6"/>
    <n v="89.38"/>
  </r>
  <r>
    <x v="809"/>
    <x v="3"/>
    <n v="250"/>
    <x v="4"/>
    <x v="4"/>
    <n v="4541.25"/>
  </r>
  <r>
    <x v="573"/>
    <x v="3"/>
    <n v="75"/>
    <x v="2"/>
    <x v="6"/>
    <n v="1515.94"/>
  </r>
  <r>
    <x v="160"/>
    <x v="0"/>
    <n v="44"/>
    <x v="2"/>
    <x v="6"/>
    <n v="1007.93"/>
  </r>
  <r>
    <x v="199"/>
    <x v="2"/>
    <n v="37"/>
    <x v="4"/>
    <x v="3"/>
    <n v="816.13"/>
  </r>
  <r>
    <x v="467"/>
    <x v="1"/>
    <n v="1"/>
    <x v="4"/>
    <x v="2"/>
    <n v="25.95"/>
  </r>
  <r>
    <x v="467"/>
    <x v="1"/>
    <n v="400"/>
    <x v="0"/>
    <x v="1"/>
    <n v="10278.700000000001"/>
  </r>
  <r>
    <x v="938"/>
    <x v="2"/>
    <n v="200"/>
    <x v="2"/>
    <x v="4"/>
    <n v="3913"/>
  </r>
  <r>
    <x v="337"/>
    <x v="4"/>
    <n v="41"/>
    <x v="2"/>
    <x v="4"/>
    <n v="939.21"/>
  </r>
  <r>
    <x v="992"/>
    <x v="2"/>
    <n v="6"/>
    <x v="2"/>
    <x v="2"/>
    <n v="167.7"/>
  </r>
  <r>
    <x v="118"/>
    <x v="1"/>
    <n v="225"/>
    <x v="4"/>
    <x v="4"/>
    <n v="3929.63"/>
  </r>
  <r>
    <x v="748"/>
    <x v="3"/>
    <n v="175"/>
    <x v="3"/>
    <x v="1"/>
    <n v="3301.38"/>
  </r>
  <r>
    <x v="707"/>
    <x v="1"/>
    <n v="20"/>
    <x v="2"/>
    <x v="6"/>
    <n v="559"/>
  </r>
  <r>
    <x v="645"/>
    <x v="3"/>
    <n v="25"/>
    <x v="0"/>
    <x v="2"/>
    <n v="928.41"/>
  </r>
  <r>
    <x v="836"/>
    <x v="3"/>
    <n v="475"/>
    <x v="1"/>
    <x v="5"/>
    <n v="9818.84"/>
  </r>
  <r>
    <x v="473"/>
    <x v="3"/>
    <n v="37"/>
    <x v="1"/>
    <x v="4"/>
    <n v="1099.18"/>
  </r>
  <r>
    <x v="527"/>
    <x v="0"/>
    <n v="6"/>
    <x v="1"/>
    <x v="5"/>
    <n v="203.7"/>
  </r>
  <r>
    <x v="993"/>
    <x v="3"/>
    <n v="7"/>
    <x v="4"/>
    <x v="5"/>
    <n v="174.65"/>
  </r>
  <r>
    <x v="792"/>
    <x v="1"/>
    <n v="5"/>
    <x v="3"/>
    <x v="1"/>
    <n v="129.75"/>
  </r>
  <r>
    <x v="367"/>
    <x v="3"/>
    <n v="37"/>
    <x v="4"/>
    <x v="1"/>
    <n v="816.13"/>
  </r>
  <r>
    <x v="742"/>
    <x v="3"/>
    <n v="17"/>
    <x v="4"/>
    <x v="6"/>
    <n v="407.15"/>
  </r>
  <r>
    <x v="63"/>
    <x v="3"/>
    <n v="31"/>
    <x v="4"/>
    <x v="3"/>
    <n v="657.43"/>
  </r>
  <r>
    <x v="994"/>
    <x v="4"/>
    <n v="500"/>
    <x v="1"/>
    <x v="1"/>
    <n v="10048.129999999999"/>
  </r>
  <r>
    <x v="844"/>
    <x v="1"/>
    <n v="1"/>
    <x v="4"/>
    <x v="6"/>
    <n v="25.95"/>
  </r>
  <r>
    <x v="531"/>
    <x v="2"/>
    <n v="7"/>
    <x v="2"/>
    <x v="3"/>
    <n v="188.65"/>
  </r>
  <r>
    <x v="811"/>
    <x v="0"/>
    <n v="6"/>
    <x v="2"/>
    <x v="0"/>
    <n v="167.7"/>
  </r>
  <r>
    <x v="9"/>
    <x v="2"/>
    <n v="41"/>
    <x v="4"/>
    <x v="1"/>
    <n v="869.51"/>
  </r>
  <r>
    <x v="995"/>
    <x v="2"/>
    <n v="375"/>
    <x v="2"/>
    <x v="6"/>
    <n v="6242.34"/>
  </r>
  <r>
    <x v="266"/>
    <x v="3"/>
    <n v="44"/>
    <x v="4"/>
    <x v="0"/>
    <n v="933.13"/>
  </r>
  <r>
    <x v="657"/>
    <x v="3"/>
    <n v="27"/>
    <x v="1"/>
    <x v="0"/>
    <n v="779.15"/>
  </r>
  <r>
    <x v="200"/>
    <x v="3"/>
    <n v="32"/>
    <x v="0"/>
    <x v="6"/>
    <n v="1188.3699999999999"/>
  </r>
  <r>
    <x v="799"/>
    <x v="3"/>
    <n v="50"/>
    <x v="0"/>
    <x v="2"/>
    <n v="1638.38"/>
  </r>
  <r>
    <x v="425"/>
    <x v="1"/>
    <n v="350"/>
    <x v="4"/>
    <x v="5"/>
    <n v="5021.1899999999996"/>
  </r>
  <r>
    <x v="996"/>
    <x v="3"/>
    <n v="600"/>
    <x v="3"/>
    <x v="3"/>
    <n v="8607.75"/>
  </r>
  <r>
    <x v="748"/>
    <x v="1"/>
    <n v="175"/>
    <x v="2"/>
    <x v="0"/>
    <n v="3301.38"/>
  </r>
  <r>
    <x v="847"/>
    <x v="2"/>
    <n v="250"/>
    <x v="2"/>
    <x v="2"/>
    <n v="4891.25"/>
  </r>
  <r>
    <x v="949"/>
    <x v="3"/>
    <n v="8"/>
    <x v="3"/>
    <x v="5"/>
    <n v="215.6"/>
  </r>
  <r>
    <x v="28"/>
    <x v="4"/>
    <n v="31"/>
    <x v="0"/>
    <x v="2"/>
    <n v="1151.23"/>
  </r>
  <r>
    <x v="426"/>
    <x v="3"/>
    <n v="300"/>
    <x v="2"/>
    <x v="0"/>
    <n v="4648.88"/>
  </r>
  <r>
    <x v="57"/>
    <x v="3"/>
    <n v="275"/>
    <x v="3"/>
    <x v="2"/>
    <n v="4261.47"/>
  </r>
  <r>
    <x v="439"/>
    <x v="3"/>
    <n v="5"/>
    <x v="1"/>
    <x v="0"/>
    <n v="174.75"/>
  </r>
  <r>
    <x v="891"/>
    <x v="2"/>
    <n v="150"/>
    <x v="2"/>
    <x v="5"/>
    <n v="3039.75"/>
  </r>
  <r>
    <x v="633"/>
    <x v="2"/>
    <n v="9"/>
    <x v="3"/>
    <x v="2"/>
    <n v="242.55"/>
  </r>
  <r>
    <x v="179"/>
    <x v="3"/>
    <n v="5"/>
    <x v="0"/>
    <x v="3"/>
    <n v="218.45"/>
  </r>
  <r>
    <x v="997"/>
    <x v="0"/>
    <n v="500"/>
    <x v="2"/>
    <x v="3"/>
    <n v="8323.1299999999992"/>
  </r>
  <r>
    <x v="487"/>
    <x v="2"/>
    <n v="2"/>
    <x v="2"/>
    <x v="3"/>
    <n v="53.9"/>
  </r>
  <r>
    <x v="145"/>
    <x v="1"/>
    <n v="225"/>
    <x v="1"/>
    <x v="0"/>
    <n v="5347.13"/>
  </r>
  <r>
    <x v="20"/>
    <x v="2"/>
    <n v="2"/>
    <x v="2"/>
    <x v="4"/>
    <n v="53.9"/>
  </r>
  <r>
    <x v="217"/>
    <x v="1"/>
    <n v="300"/>
    <x v="3"/>
    <x v="5"/>
    <n v="4476.38"/>
  </r>
  <r>
    <x v="774"/>
    <x v="3"/>
    <n v="47"/>
    <x v="3"/>
    <x v="0"/>
    <n v="1076.6500000000001"/>
  </r>
  <r>
    <x v="655"/>
    <x v="4"/>
    <n v="5"/>
    <x v="1"/>
    <x v="1"/>
    <n v="169.75"/>
  </r>
  <r>
    <x v="169"/>
    <x v="3"/>
    <n v="100"/>
    <x v="0"/>
    <x v="2"/>
    <n v="3058.3"/>
  </r>
  <r>
    <x v="82"/>
    <x v="3"/>
    <n v="2"/>
    <x v="1"/>
    <x v="2"/>
    <n v="67.900000000000006"/>
  </r>
  <r>
    <x v="566"/>
    <x v="3"/>
    <n v="375"/>
    <x v="4"/>
    <x v="2"/>
    <n v="5595.47"/>
  </r>
  <r>
    <x v="154"/>
    <x v="2"/>
    <n v="150"/>
    <x v="2"/>
    <x v="4"/>
    <n v="2829.75"/>
  </r>
  <r>
    <x v="901"/>
    <x v="1"/>
    <n v="19"/>
    <x v="3"/>
    <x v="2"/>
    <n v="512.04999999999995"/>
  </r>
  <r>
    <x v="590"/>
    <x v="2"/>
    <n v="3"/>
    <x v="1"/>
    <x v="5"/>
    <n v="101.85"/>
  </r>
  <r>
    <x v="612"/>
    <x v="0"/>
    <n v="9"/>
    <x v="4"/>
    <x v="3"/>
    <n v="233.55"/>
  </r>
  <r>
    <x v="867"/>
    <x v="1"/>
    <n v="500"/>
    <x v="3"/>
    <x v="2"/>
    <n v="7460.63"/>
  </r>
  <r>
    <x v="573"/>
    <x v="3"/>
    <n v="525"/>
    <x v="0"/>
    <x v="6"/>
    <n v="13188.92"/>
  </r>
  <r>
    <x v="772"/>
    <x v="1"/>
    <n v="4"/>
    <x v="3"/>
    <x v="6"/>
    <n v="107.8"/>
  </r>
  <r>
    <x v="4"/>
    <x v="0"/>
    <n v="450"/>
    <x v="4"/>
    <x v="2"/>
    <n v="6197.06"/>
  </r>
  <r>
    <x v="123"/>
    <x v="3"/>
    <n v="75"/>
    <x v="4"/>
    <x v="3"/>
    <n v="1347.19"/>
  </r>
  <r>
    <x v="435"/>
    <x v="1"/>
    <n v="8"/>
    <x v="1"/>
    <x v="5"/>
    <n v="271.60000000000002"/>
  </r>
  <r>
    <x v="430"/>
    <x v="3"/>
    <n v="5"/>
    <x v="4"/>
    <x v="2"/>
    <n v="124.75"/>
  </r>
  <r>
    <x v="251"/>
    <x v="0"/>
    <n v="200"/>
    <x v="4"/>
    <x v="2"/>
    <n v="3353"/>
  </r>
  <r>
    <x v="878"/>
    <x v="3"/>
    <n v="17"/>
    <x v="0"/>
    <x v="1"/>
    <n v="759.73"/>
  </r>
  <r>
    <x v="998"/>
    <x v="4"/>
    <n v="35"/>
    <x v="0"/>
    <x v="1"/>
    <n v="1299.78"/>
  </r>
  <r>
    <x v="635"/>
    <x v="3"/>
    <n v="46"/>
    <x v="3"/>
    <x v="4"/>
    <n v="1053.75"/>
  </r>
  <r>
    <x v="250"/>
    <x v="4"/>
    <n v="3"/>
    <x v="0"/>
    <x v="4"/>
    <n v="128.07"/>
  </r>
  <r>
    <x v="417"/>
    <x v="0"/>
    <n v="1"/>
    <x v="0"/>
    <x v="4"/>
    <n v="44.69"/>
  </r>
  <r>
    <x v="158"/>
    <x v="3"/>
    <n v="30"/>
    <x v="1"/>
    <x v="2"/>
    <n v="916.73"/>
  </r>
  <r>
    <x v="683"/>
    <x v="3"/>
    <n v="5"/>
    <x v="2"/>
    <x v="4"/>
    <n v="144.75"/>
  </r>
  <r>
    <x v="971"/>
    <x v="1"/>
    <n v="3"/>
    <x v="0"/>
    <x v="3"/>
    <n v="131.07"/>
  </r>
  <r>
    <x v="21"/>
    <x v="1"/>
    <n v="24"/>
    <x v="1"/>
    <x v="1"/>
    <n v="692.58"/>
  </r>
  <r>
    <x v="938"/>
    <x v="3"/>
    <n v="2"/>
    <x v="3"/>
    <x v="1"/>
    <n v="51.9"/>
  </r>
  <r>
    <x v="342"/>
    <x v="0"/>
    <n v="5"/>
    <x v="2"/>
    <x v="4"/>
    <n v="139.75"/>
  </r>
  <r>
    <x v="796"/>
    <x v="4"/>
    <n v="475"/>
    <x v="3"/>
    <x v="5"/>
    <n v="7087.59"/>
  </r>
  <r>
    <x v="999"/>
    <x v="1"/>
    <n v="43"/>
    <x v="3"/>
    <x v="5"/>
    <n v="911.92"/>
  </r>
  <r>
    <x v="293"/>
    <x v="3"/>
    <n v="44"/>
    <x v="0"/>
    <x v="2"/>
    <n v="1634.01"/>
  </r>
  <r>
    <x v="964"/>
    <x v="1"/>
    <n v="1"/>
    <x v="3"/>
    <x v="3"/>
    <n v="26.95"/>
  </r>
  <r>
    <x v="710"/>
    <x v="3"/>
    <n v="28"/>
    <x v="0"/>
    <x v="0"/>
    <n v="1063.6199999999999"/>
  </r>
  <r>
    <x v="403"/>
    <x v="3"/>
    <n v="30"/>
    <x v="3"/>
    <x v="1"/>
    <n v="636.23"/>
  </r>
  <r>
    <x v="489"/>
    <x v="1"/>
    <n v="5"/>
    <x v="1"/>
    <x v="6"/>
    <n v="179.75"/>
  </r>
  <r>
    <x v="520"/>
    <x v="4"/>
    <n v="11"/>
    <x v="2"/>
    <x v="2"/>
    <n v="318.45"/>
  </r>
  <r>
    <x v="914"/>
    <x v="2"/>
    <n v="7"/>
    <x v="3"/>
    <x v="6"/>
    <n v="174.65"/>
  </r>
  <r>
    <x v="990"/>
    <x v="4"/>
    <n v="200"/>
    <x v="3"/>
    <x v="0"/>
    <n v="3493"/>
  </r>
  <r>
    <x v="65"/>
    <x v="3"/>
    <n v="9"/>
    <x v="3"/>
    <x v="3"/>
    <n v="233.55"/>
  </r>
  <r>
    <x v="903"/>
    <x v="4"/>
    <n v="3"/>
    <x v="0"/>
    <x v="4"/>
    <n v="131.07"/>
  </r>
  <r>
    <x v="185"/>
    <x v="3"/>
    <n v="41"/>
    <x v="3"/>
    <x v="0"/>
    <n v="904.36"/>
  </r>
  <r>
    <x v="1000"/>
    <x v="2"/>
    <n v="7"/>
    <x v="4"/>
    <x v="5"/>
    <n v="174.65"/>
  </r>
  <r>
    <x v="779"/>
    <x v="0"/>
    <n v="1"/>
    <x v="3"/>
    <x v="6"/>
    <n v="24.95"/>
  </r>
  <r>
    <x v="398"/>
    <x v="1"/>
    <n v="175"/>
    <x v="3"/>
    <x v="6"/>
    <n v="3178.88"/>
  </r>
  <r>
    <x v="582"/>
    <x v="3"/>
    <n v="39"/>
    <x v="1"/>
    <x v="3"/>
    <n v="1191.74"/>
  </r>
  <r>
    <x v="46"/>
    <x v="0"/>
    <n v="7"/>
    <x v="3"/>
    <x v="2"/>
    <n v="174.65"/>
  </r>
  <r>
    <x v="259"/>
    <x v="1"/>
    <n v="10"/>
    <x v="4"/>
    <x v="0"/>
    <n v="249.5"/>
  </r>
  <r>
    <x v="405"/>
    <x v="4"/>
    <n v="15"/>
    <x v="4"/>
    <x v="0"/>
    <n v="374.25"/>
  </r>
  <r>
    <x v="1001"/>
    <x v="3"/>
    <n v="575"/>
    <x v="3"/>
    <x v="1"/>
    <n v="8249.09"/>
  </r>
  <r>
    <x v="575"/>
    <x v="2"/>
    <n v="23"/>
    <x v="2"/>
    <x v="0"/>
    <n v="665.85"/>
  </r>
  <r>
    <x v="827"/>
    <x v="0"/>
    <n v="175"/>
    <x v="1"/>
    <x v="3"/>
    <n v="4281.38"/>
  </r>
  <r>
    <x v="661"/>
    <x v="1"/>
    <n v="1"/>
    <x v="0"/>
    <x v="5"/>
    <n v="43.69"/>
  </r>
  <r>
    <x v="165"/>
    <x v="0"/>
    <n v="22"/>
    <x v="1"/>
    <x v="1"/>
    <n v="790.9"/>
  </r>
  <r>
    <x v="1002"/>
    <x v="3"/>
    <n v="2"/>
    <x v="1"/>
    <x v="4"/>
    <n v="71.900000000000006"/>
  </r>
  <r>
    <x v="405"/>
    <x v="3"/>
    <n v="19"/>
    <x v="4"/>
    <x v="6"/>
    <n v="493.05"/>
  </r>
  <r>
    <x v="137"/>
    <x v="0"/>
    <n v="1"/>
    <x v="0"/>
    <x v="5"/>
    <n v="44.69"/>
  </r>
  <r>
    <x v="621"/>
    <x v="1"/>
    <n v="10"/>
    <x v="2"/>
    <x v="6"/>
    <n v="289.5"/>
  </r>
  <r>
    <x v="812"/>
    <x v="1"/>
    <n v="7"/>
    <x v="1"/>
    <x v="3"/>
    <n v="237.65"/>
  </r>
  <r>
    <x v="432"/>
    <x v="0"/>
    <n v="46"/>
    <x v="1"/>
    <x v="5"/>
    <n v="1327.45"/>
  </r>
  <r>
    <x v="436"/>
    <x v="0"/>
    <n v="9"/>
    <x v="4"/>
    <x v="5"/>
    <n v="233.55"/>
  </r>
  <r>
    <x v="53"/>
    <x v="0"/>
    <n v="300"/>
    <x v="2"/>
    <x v="6"/>
    <n v="4648.88"/>
  </r>
  <r>
    <x v="553"/>
    <x v="1"/>
    <n v="400"/>
    <x v="3"/>
    <x v="0"/>
    <n v="5738.5"/>
  </r>
  <r>
    <x v="477"/>
    <x v="0"/>
    <n v="7"/>
    <x v="4"/>
    <x v="1"/>
    <n v="167.65"/>
  </r>
  <r>
    <x v="415"/>
    <x v="2"/>
    <n v="43"/>
    <x v="4"/>
    <x v="4"/>
    <n v="948.47"/>
  </r>
  <r>
    <x v="538"/>
    <x v="1"/>
    <n v="125"/>
    <x v="0"/>
    <x v="1"/>
    <n v="3822.88"/>
  </r>
  <r>
    <x v="273"/>
    <x v="0"/>
    <n v="250"/>
    <x v="1"/>
    <x v="0"/>
    <n v="6116.25"/>
  </r>
  <r>
    <x v="298"/>
    <x v="1"/>
    <n v="11"/>
    <x v="2"/>
    <x v="4"/>
    <n v="296.45"/>
  </r>
  <r>
    <x v="677"/>
    <x v="3"/>
    <n v="4"/>
    <x v="4"/>
    <x v="4"/>
    <n v="103.8"/>
  </r>
  <r>
    <x v="19"/>
    <x v="4"/>
    <n v="7"/>
    <x v="4"/>
    <x v="1"/>
    <n v="181.65"/>
  </r>
  <r>
    <x v="577"/>
    <x v="3"/>
    <n v="26"/>
    <x v="3"/>
    <x v="0"/>
    <n v="595.6"/>
  </r>
  <r>
    <x v="13"/>
    <x v="3"/>
    <n v="4"/>
    <x v="2"/>
    <x v="3"/>
    <n v="115.8"/>
  </r>
  <r>
    <x v="509"/>
    <x v="4"/>
    <n v="6"/>
    <x v="1"/>
    <x v="5"/>
    <n v="203.7"/>
  </r>
  <r>
    <x v="180"/>
    <x v="2"/>
    <n v="7"/>
    <x v="2"/>
    <x v="1"/>
    <n v="195.65"/>
  </r>
  <r>
    <x v="292"/>
    <x v="3"/>
    <n v="34"/>
    <x v="2"/>
    <x v="3"/>
    <n v="778.86"/>
  </r>
  <r>
    <x v="1003"/>
    <x v="0"/>
    <n v="100"/>
    <x v="2"/>
    <x v="3"/>
    <n v="1886.5"/>
  </r>
  <r>
    <x v="108"/>
    <x v="1"/>
    <n v="200"/>
    <x v="1"/>
    <x v="4"/>
    <n v="4893"/>
  </r>
  <r>
    <x v="699"/>
    <x v="1"/>
    <n v="25"/>
    <x v="4"/>
    <x v="6"/>
    <n v="508.94"/>
  </r>
  <r>
    <x v="161"/>
    <x v="3"/>
    <n v="575"/>
    <x v="4"/>
    <x v="5"/>
    <n v="8579.7199999999993"/>
  </r>
  <r>
    <x v="953"/>
    <x v="4"/>
    <n v="350"/>
    <x v="0"/>
    <x v="3"/>
    <n v="8591.36"/>
  </r>
  <r>
    <x v="966"/>
    <x v="3"/>
    <n v="550"/>
    <x v="3"/>
    <x v="6"/>
    <n v="8206.69"/>
  </r>
  <r>
    <x v="364"/>
    <x v="0"/>
    <n v="575"/>
    <x v="1"/>
    <x v="0"/>
    <n v="11885.97"/>
  </r>
  <r>
    <x v="180"/>
    <x v="2"/>
    <n v="425"/>
    <x v="3"/>
    <x v="1"/>
    <n v="6341.53"/>
  </r>
  <r>
    <x v="881"/>
    <x v="4"/>
    <n v="150"/>
    <x v="4"/>
    <x v="4"/>
    <n v="2619.75"/>
  </r>
  <r>
    <x v="255"/>
    <x v="1"/>
    <n v="325"/>
    <x v="1"/>
    <x v="6"/>
    <n v="6344.41"/>
  </r>
  <r>
    <x v="698"/>
    <x v="3"/>
    <n v="500"/>
    <x v="4"/>
    <x v="6"/>
    <n v="7173.13"/>
  </r>
  <r>
    <x v="177"/>
    <x v="3"/>
    <n v="250"/>
    <x v="1"/>
    <x v="4"/>
    <n v="6116.25"/>
  </r>
  <r>
    <x v="508"/>
    <x v="2"/>
    <n v="46"/>
    <x v="2"/>
    <x v="0"/>
    <n v="1053.75"/>
  </r>
  <r>
    <x v="856"/>
    <x v="2"/>
    <n v="7"/>
    <x v="1"/>
    <x v="6"/>
    <n v="237.65"/>
  </r>
  <r>
    <x v="1004"/>
    <x v="3"/>
    <n v="25"/>
    <x v="3"/>
    <x v="6"/>
    <n v="551.44000000000005"/>
  </r>
  <r>
    <x v="399"/>
    <x v="1"/>
    <n v="15"/>
    <x v="4"/>
    <x v="3"/>
    <n v="359.25"/>
  </r>
  <r>
    <x v="382"/>
    <x v="2"/>
    <n v="3"/>
    <x v="4"/>
    <x v="6"/>
    <n v="74.849999999999994"/>
  </r>
  <r>
    <x v="507"/>
    <x v="0"/>
    <n v="2"/>
    <x v="0"/>
    <x v="4"/>
    <n v="85.38"/>
  </r>
  <r>
    <x v="61"/>
    <x v="1"/>
    <n v="5"/>
    <x v="2"/>
    <x v="2"/>
    <n v="144.75"/>
  </r>
  <r>
    <x v="86"/>
    <x v="2"/>
    <n v="3"/>
    <x v="4"/>
    <x v="3"/>
    <n v="77.849999999999994"/>
  </r>
  <r>
    <x v="701"/>
    <x v="0"/>
    <n v="41"/>
    <x v="1"/>
    <x v="4"/>
    <n v="1252.8599999999999"/>
  </r>
  <r>
    <x v="32"/>
    <x v="2"/>
    <n v="28"/>
    <x v="3"/>
    <x v="4"/>
    <n v="641.41"/>
  </r>
  <r>
    <x v="968"/>
    <x v="1"/>
    <n v="75"/>
    <x v="3"/>
    <x v="4"/>
    <n v="1515.94"/>
  </r>
  <r>
    <x v="573"/>
    <x v="4"/>
    <n v="5"/>
    <x v="3"/>
    <x v="1"/>
    <n v="129.75"/>
  </r>
  <r>
    <x v="949"/>
    <x v="1"/>
    <n v="8"/>
    <x v="0"/>
    <x v="2"/>
    <n v="349.52"/>
  </r>
  <r>
    <x v="274"/>
    <x v="4"/>
    <n v="2"/>
    <x v="2"/>
    <x v="1"/>
    <n v="53.9"/>
  </r>
  <r>
    <x v="899"/>
    <x v="0"/>
    <n v="42"/>
    <x v="2"/>
    <x v="0"/>
    <n v="997.82"/>
  </r>
  <r>
    <x v="169"/>
    <x v="0"/>
    <n v="275"/>
    <x v="0"/>
    <x v="3"/>
    <n v="6908.48"/>
  </r>
  <r>
    <x v="509"/>
    <x v="0"/>
    <n v="4"/>
    <x v="1"/>
    <x v="6"/>
    <n v="135.80000000000001"/>
  </r>
  <r>
    <x v="933"/>
    <x v="0"/>
    <n v="4"/>
    <x v="1"/>
    <x v="6"/>
    <n v="139.80000000000001"/>
  </r>
  <r>
    <x v="884"/>
    <x v="4"/>
    <n v="9"/>
    <x v="1"/>
    <x v="0"/>
    <n v="323.55"/>
  </r>
  <r>
    <x v="977"/>
    <x v="4"/>
    <n v="35"/>
    <x v="4"/>
    <x v="5"/>
    <n v="712.51"/>
  </r>
  <r>
    <x v="834"/>
    <x v="3"/>
    <n v="9"/>
    <x v="0"/>
    <x v="4"/>
    <n v="402.21"/>
  </r>
  <r>
    <x v="869"/>
    <x v="1"/>
    <n v="175"/>
    <x v="2"/>
    <x v="1"/>
    <n v="3546.38"/>
  </r>
  <r>
    <x v="115"/>
    <x v="4"/>
    <n v="5"/>
    <x v="1"/>
    <x v="0"/>
    <n v="174.75"/>
  </r>
  <r>
    <x v="639"/>
    <x v="0"/>
    <n v="400"/>
    <x v="3"/>
    <x v="4"/>
    <n v="5968.5"/>
  </r>
  <r>
    <x v="477"/>
    <x v="0"/>
    <n v="7"/>
    <x v="2"/>
    <x v="0"/>
    <n v="188.65"/>
  </r>
  <r>
    <x v="1005"/>
    <x v="4"/>
    <n v="45"/>
    <x v="0"/>
    <x v="1"/>
    <n v="1632.89"/>
  </r>
  <r>
    <x v="140"/>
    <x v="0"/>
    <n v="47"/>
    <x v="2"/>
    <x v="6"/>
    <n v="1116.5999999999999"/>
  </r>
  <r>
    <x v="489"/>
    <x v="3"/>
    <n v="30"/>
    <x v="2"/>
    <x v="4"/>
    <n v="687.23"/>
  </r>
  <r>
    <x v="918"/>
    <x v="2"/>
    <n v="2"/>
    <x v="3"/>
    <x v="2"/>
    <n v="51.9"/>
  </r>
  <r>
    <x v="750"/>
    <x v="3"/>
    <n v="11"/>
    <x v="1"/>
    <x v="2"/>
    <n v="373.45"/>
  </r>
  <r>
    <x v="543"/>
    <x v="2"/>
    <n v="4"/>
    <x v="0"/>
    <x v="4"/>
    <n v="178.76"/>
  </r>
  <r>
    <x v="513"/>
    <x v="1"/>
    <n v="15"/>
    <x v="4"/>
    <x v="6"/>
    <n v="389.25"/>
  </r>
  <r>
    <x v="1006"/>
    <x v="2"/>
    <n v="16"/>
    <x v="3"/>
    <x v="6"/>
    <n v="399.2"/>
  </r>
  <r>
    <x v="93"/>
    <x v="3"/>
    <n v="150"/>
    <x v="3"/>
    <x v="0"/>
    <n v="2619.75"/>
  </r>
  <r>
    <x v="16"/>
    <x v="3"/>
    <n v="5"/>
    <x v="1"/>
    <x v="5"/>
    <n v="169.75"/>
  </r>
  <r>
    <x v="447"/>
    <x v="3"/>
    <n v="325"/>
    <x v="4"/>
    <x v="0"/>
    <n v="4475.66"/>
  </r>
  <r>
    <x v="225"/>
    <x v="3"/>
    <n v="4"/>
    <x v="2"/>
    <x v="4"/>
    <n v="107.8"/>
  </r>
  <r>
    <x v="417"/>
    <x v="3"/>
    <n v="22"/>
    <x v="3"/>
    <x v="5"/>
    <n v="570.9"/>
  </r>
  <r>
    <x v="1007"/>
    <x v="1"/>
    <n v="27"/>
    <x v="4"/>
    <x v="0"/>
    <n v="572.6"/>
  </r>
  <r>
    <x v="222"/>
    <x v="3"/>
    <n v="7"/>
    <x v="1"/>
    <x v="2"/>
    <n v="237.65"/>
  </r>
  <r>
    <x v="613"/>
    <x v="2"/>
    <n v="475"/>
    <x v="2"/>
    <x v="4"/>
    <n v="7633.84"/>
  </r>
  <r>
    <x v="104"/>
    <x v="1"/>
    <n v="425"/>
    <x v="2"/>
    <x v="1"/>
    <n v="6830.28"/>
  </r>
  <r>
    <x v="479"/>
    <x v="3"/>
    <n v="32"/>
    <x v="3"/>
    <x v="4"/>
    <n v="705.84"/>
  </r>
  <r>
    <x v="790"/>
    <x v="0"/>
    <n v="6"/>
    <x v="2"/>
    <x v="1"/>
    <n v="161.69999999999999"/>
  </r>
  <r>
    <x v="70"/>
    <x v="0"/>
    <n v="13"/>
    <x v="4"/>
    <x v="4"/>
    <n v="337.35"/>
  </r>
  <r>
    <x v="976"/>
    <x v="3"/>
    <n v="47"/>
    <x v="0"/>
    <x v="0"/>
    <n v="1745.42"/>
  </r>
  <r>
    <x v="366"/>
    <x v="1"/>
    <n v="14"/>
    <x v="0"/>
    <x v="0"/>
    <n v="625.66"/>
  </r>
  <r>
    <x v="457"/>
    <x v="2"/>
    <n v="45"/>
    <x v="3"/>
    <x v="4"/>
    <n v="954.34"/>
  </r>
  <r>
    <x v="241"/>
    <x v="4"/>
    <n v="8"/>
    <x v="0"/>
    <x v="2"/>
    <n v="341.52"/>
  </r>
  <r>
    <x v="984"/>
    <x v="3"/>
    <n v="8"/>
    <x v="4"/>
    <x v="2"/>
    <n v="207.6"/>
  </r>
  <r>
    <x v="857"/>
    <x v="0"/>
    <n v="20"/>
    <x v="2"/>
    <x v="2"/>
    <n v="579"/>
  </r>
  <r>
    <x v="385"/>
    <x v="1"/>
    <n v="4"/>
    <x v="1"/>
    <x v="5"/>
    <n v="135.80000000000001"/>
  </r>
  <r>
    <x v="94"/>
    <x v="0"/>
    <n v="45"/>
    <x v="4"/>
    <x v="3"/>
    <n v="916.09"/>
  </r>
  <r>
    <x v="320"/>
    <x v="1"/>
    <n v="425"/>
    <x v="3"/>
    <x v="2"/>
    <n v="6585.91"/>
  </r>
  <r>
    <x v="369"/>
    <x v="0"/>
    <n v="14"/>
    <x v="4"/>
    <x v="5"/>
    <n v="363.3"/>
  </r>
  <r>
    <x v="260"/>
    <x v="4"/>
    <n v="9"/>
    <x v="4"/>
    <x v="2"/>
    <n v="224.55"/>
  </r>
  <r>
    <x v="694"/>
    <x v="1"/>
    <n v="175"/>
    <x v="0"/>
    <x v="4"/>
    <n v="5229.53"/>
  </r>
  <r>
    <x v="1008"/>
    <x v="4"/>
    <n v="8"/>
    <x v="1"/>
    <x v="0"/>
    <n v="287.60000000000002"/>
  </r>
  <r>
    <x v="251"/>
    <x v="0"/>
    <n v="475"/>
    <x v="2"/>
    <x v="5"/>
    <n v="7360.72"/>
  </r>
  <r>
    <x v="394"/>
    <x v="4"/>
    <n v="36"/>
    <x v="4"/>
    <x v="5"/>
    <n v="794.07"/>
  </r>
  <r>
    <x v="889"/>
    <x v="1"/>
    <n v="19"/>
    <x v="1"/>
    <x v="3"/>
    <n v="645.04999999999995"/>
  </r>
  <r>
    <x v="969"/>
    <x v="1"/>
    <n v="275"/>
    <x v="1"/>
    <x v="4"/>
    <n v="5526.47"/>
  </r>
  <r>
    <x v="386"/>
    <x v="1"/>
    <n v="3"/>
    <x v="0"/>
    <x v="4"/>
    <n v="128.07"/>
  </r>
  <r>
    <x v="375"/>
    <x v="2"/>
    <n v="49"/>
    <x v="1"/>
    <x v="1"/>
    <n v="1321.16"/>
  </r>
  <r>
    <x v="427"/>
    <x v="3"/>
    <n v="38"/>
    <x v="1"/>
    <x v="6"/>
    <n v="1161.19"/>
  </r>
  <r>
    <x v="360"/>
    <x v="1"/>
    <n v="39"/>
    <x v="2"/>
    <x v="6"/>
    <n v="926.54"/>
  </r>
  <r>
    <x v="310"/>
    <x v="1"/>
    <n v="575"/>
    <x v="0"/>
    <x v="1"/>
    <n v="14775.63"/>
  </r>
  <r>
    <x v="662"/>
    <x v="4"/>
    <n v="5"/>
    <x v="3"/>
    <x v="5"/>
    <n v="134.75"/>
  </r>
  <r>
    <x v="850"/>
    <x v="3"/>
    <n v="34"/>
    <x v="1"/>
    <x v="0"/>
    <n v="981.16"/>
  </r>
  <r>
    <x v="635"/>
    <x v="3"/>
    <n v="575"/>
    <x v="2"/>
    <x v="2"/>
    <n v="9571.59"/>
  </r>
  <r>
    <x v="1009"/>
    <x v="1"/>
    <n v="525"/>
    <x v="1"/>
    <x v="1"/>
    <n v="10550.53"/>
  </r>
  <r>
    <x v="646"/>
    <x v="3"/>
    <n v="425"/>
    <x v="2"/>
    <x v="6"/>
    <n v="6830.28"/>
  </r>
  <r>
    <x v="815"/>
    <x v="2"/>
    <n v="11"/>
    <x v="4"/>
    <x v="5"/>
    <n v="274.45"/>
  </r>
  <r>
    <x v="1010"/>
    <x v="4"/>
    <n v="50"/>
    <x v="2"/>
    <x v="4"/>
    <n v="1048.1300000000001"/>
  </r>
  <r>
    <x v="1011"/>
    <x v="3"/>
    <n v="8"/>
    <x v="2"/>
    <x v="2"/>
    <n v="215.6"/>
  </r>
  <r>
    <x v="884"/>
    <x v="1"/>
    <n v="45"/>
    <x v="3"/>
    <x v="3"/>
    <n v="954.34"/>
  </r>
  <r>
    <x v="445"/>
    <x v="1"/>
    <n v="3"/>
    <x v="4"/>
    <x v="4"/>
    <n v="71.849999999999994"/>
  </r>
  <r>
    <x v="811"/>
    <x v="2"/>
    <n v="425"/>
    <x v="4"/>
    <x v="6"/>
    <n v="6341.53"/>
  </r>
  <r>
    <x v="981"/>
    <x v="1"/>
    <n v="26"/>
    <x v="0"/>
    <x v="6"/>
    <n v="987.65"/>
  </r>
  <r>
    <x v="353"/>
    <x v="3"/>
    <n v="100"/>
    <x v="1"/>
    <x v="3"/>
    <n v="2446.5"/>
  </r>
  <r>
    <x v="317"/>
    <x v="0"/>
    <n v="29"/>
    <x v="4"/>
    <x v="5"/>
    <n v="590.37"/>
  </r>
  <r>
    <x v="871"/>
    <x v="2"/>
    <n v="1"/>
    <x v="3"/>
    <x v="0"/>
    <n v="25.95"/>
  </r>
  <r>
    <x v="538"/>
    <x v="0"/>
    <n v="8"/>
    <x v="1"/>
    <x v="6"/>
    <n v="279.60000000000002"/>
  </r>
  <r>
    <x v="680"/>
    <x v="2"/>
    <n v="300"/>
    <x v="4"/>
    <x v="4"/>
    <n v="4131.38"/>
  </r>
  <r>
    <x v="192"/>
    <x v="0"/>
    <n v="1"/>
    <x v="2"/>
    <x v="5"/>
    <n v="26.95"/>
  </r>
  <r>
    <x v="204"/>
    <x v="3"/>
    <n v="400"/>
    <x v="3"/>
    <x v="4"/>
    <n v="6198.5"/>
  </r>
  <r>
    <x v="665"/>
    <x v="0"/>
    <n v="300"/>
    <x v="1"/>
    <x v="2"/>
    <n v="6201.38"/>
  </r>
  <r>
    <x v="67"/>
    <x v="0"/>
    <n v="6"/>
    <x v="0"/>
    <x v="5"/>
    <n v="256.14"/>
  </r>
  <r>
    <x v="455"/>
    <x v="2"/>
    <n v="10"/>
    <x v="1"/>
    <x v="2"/>
    <n v="349.5"/>
  </r>
  <r>
    <x v="750"/>
    <x v="0"/>
    <n v="23"/>
    <x v="1"/>
    <x v="4"/>
    <n v="826.85"/>
  </r>
  <r>
    <x v="585"/>
    <x v="2"/>
    <n v="6"/>
    <x v="2"/>
    <x v="6"/>
    <n v="161.69999999999999"/>
  </r>
  <r>
    <x v="234"/>
    <x v="1"/>
    <n v="8"/>
    <x v="2"/>
    <x v="6"/>
    <n v="223.6"/>
  </r>
  <r>
    <x v="983"/>
    <x v="1"/>
    <n v="1"/>
    <x v="3"/>
    <x v="5"/>
    <n v="25.95"/>
  </r>
  <r>
    <x v="962"/>
    <x v="3"/>
    <n v="17"/>
    <x v="0"/>
    <x v="5"/>
    <n v="759.73"/>
  </r>
  <r>
    <x v="764"/>
    <x v="1"/>
    <n v="250"/>
    <x v="1"/>
    <x v="0"/>
    <n v="6116.25"/>
  </r>
  <r>
    <x v="970"/>
    <x v="0"/>
    <n v="43"/>
    <x v="3"/>
    <x v="0"/>
    <n v="948.47"/>
  </r>
  <r>
    <x v="1012"/>
    <x v="1"/>
    <n v="225"/>
    <x v="4"/>
    <x v="3"/>
    <n v="4087.13"/>
  </r>
  <r>
    <x v="1013"/>
    <x v="2"/>
    <n v="7"/>
    <x v="3"/>
    <x v="6"/>
    <n v="181.65"/>
  </r>
  <r>
    <x v="88"/>
    <x v="4"/>
    <n v="8"/>
    <x v="2"/>
    <x v="3"/>
    <n v="215.6"/>
  </r>
  <r>
    <x v="120"/>
    <x v="4"/>
    <n v="29"/>
    <x v="3"/>
    <x v="5"/>
    <n v="615.02"/>
  </r>
  <r>
    <x v="155"/>
    <x v="1"/>
    <n v="1"/>
    <x v="2"/>
    <x v="4"/>
    <n v="27.95"/>
  </r>
  <r>
    <x v="970"/>
    <x v="2"/>
    <n v="350"/>
    <x v="0"/>
    <x v="1"/>
    <n v="8591.36"/>
  </r>
  <r>
    <x v="939"/>
    <x v="3"/>
    <n v="300"/>
    <x v="3"/>
    <x v="4"/>
    <n v="4476.38"/>
  </r>
  <r>
    <x v="37"/>
    <x v="4"/>
    <n v="150"/>
    <x v="2"/>
    <x v="1"/>
    <n v="2829.75"/>
  </r>
  <r>
    <x v="865"/>
    <x v="3"/>
    <n v="7"/>
    <x v="4"/>
    <x v="0"/>
    <n v="181.65"/>
  </r>
  <r>
    <x v="872"/>
    <x v="4"/>
    <n v="550"/>
    <x v="3"/>
    <x v="0"/>
    <n v="8522.94"/>
  </r>
  <r>
    <x v="314"/>
    <x v="0"/>
    <n v="39"/>
    <x v="0"/>
    <x v="6"/>
    <n v="1481.47"/>
  </r>
  <r>
    <x v="973"/>
    <x v="1"/>
    <n v="10"/>
    <x v="1"/>
    <x v="2"/>
    <n v="359.5"/>
  </r>
  <r>
    <x v="822"/>
    <x v="3"/>
    <n v="500"/>
    <x v="1"/>
    <x v="5"/>
    <n v="10048.129999999999"/>
  </r>
  <r>
    <x v="958"/>
    <x v="0"/>
    <n v="7"/>
    <x v="0"/>
    <x v="3"/>
    <n v="298.83"/>
  </r>
  <r>
    <x v="695"/>
    <x v="1"/>
    <n v="23"/>
    <x v="2"/>
    <x v="4"/>
    <n v="619.85"/>
  </r>
  <r>
    <x v="910"/>
    <x v="3"/>
    <n v="125"/>
    <x v="4"/>
    <x v="6"/>
    <n v="2183.13"/>
  </r>
  <r>
    <x v="76"/>
    <x v="1"/>
    <n v="3"/>
    <x v="1"/>
    <x v="6"/>
    <n v="107.85"/>
  </r>
  <r>
    <x v="297"/>
    <x v="4"/>
    <n v="48"/>
    <x v="3"/>
    <x v="3"/>
    <n v="970.2"/>
  </r>
  <r>
    <x v="878"/>
    <x v="3"/>
    <n v="5"/>
    <x v="4"/>
    <x v="2"/>
    <n v="129.75"/>
  </r>
  <r>
    <x v="1002"/>
    <x v="1"/>
    <n v="75"/>
    <x v="0"/>
    <x v="4"/>
    <n v="2401.31"/>
  </r>
  <r>
    <x v="108"/>
    <x v="1"/>
    <n v="7"/>
    <x v="1"/>
    <x v="5"/>
    <n v="251.65"/>
  </r>
  <r>
    <x v="471"/>
    <x v="2"/>
    <n v="12"/>
    <x v="1"/>
    <x v="2"/>
    <n v="431.4"/>
  </r>
  <r>
    <x v="727"/>
    <x v="3"/>
    <n v="6"/>
    <x v="1"/>
    <x v="2"/>
    <n v="203.7"/>
  </r>
  <r>
    <x v="41"/>
    <x v="3"/>
    <n v="49"/>
    <x v="4"/>
    <x v="1"/>
    <n v="953.66"/>
  </r>
  <r>
    <x v="749"/>
    <x v="1"/>
    <n v="5"/>
    <x v="4"/>
    <x v="0"/>
    <n v="124.75"/>
  </r>
  <r>
    <x v="595"/>
    <x v="1"/>
    <n v="34"/>
    <x v="4"/>
    <x v="4"/>
    <n v="692.16"/>
  </r>
  <r>
    <x v="943"/>
    <x v="2"/>
    <n v="43"/>
    <x v="3"/>
    <x v="6"/>
    <n v="985.02"/>
  </r>
  <r>
    <x v="294"/>
    <x v="3"/>
    <n v="250"/>
    <x v="0"/>
    <x v="1"/>
    <n v="7820.75"/>
  </r>
  <r>
    <x v="933"/>
    <x v="1"/>
    <n v="43"/>
    <x v="0"/>
    <x v="5"/>
    <n v="1596.87"/>
  </r>
  <r>
    <x v="361"/>
    <x v="2"/>
    <n v="225"/>
    <x v="3"/>
    <x v="5"/>
    <n v="4244.63"/>
  </r>
  <r>
    <x v="131"/>
    <x v="3"/>
    <n v="48"/>
    <x v="0"/>
    <x v="4"/>
    <n v="1536.84"/>
  </r>
  <r>
    <x v="459"/>
    <x v="4"/>
    <n v="100"/>
    <x v="0"/>
    <x v="4"/>
    <n v="3128.3"/>
  </r>
  <r>
    <x v="299"/>
    <x v="1"/>
    <n v="475"/>
    <x v="2"/>
    <x v="0"/>
    <n v="7360.72"/>
  </r>
  <r>
    <x v="963"/>
    <x v="1"/>
    <n v="7"/>
    <x v="1"/>
    <x v="3"/>
    <n v="237.65"/>
  </r>
  <r>
    <x v="341"/>
    <x v="3"/>
    <n v="7"/>
    <x v="0"/>
    <x v="0"/>
    <n v="312.83"/>
  </r>
  <r>
    <x v="742"/>
    <x v="3"/>
    <n v="575"/>
    <x v="4"/>
    <x v="5"/>
    <n v="8579.7199999999993"/>
  </r>
  <r>
    <x v="59"/>
    <x v="0"/>
    <n v="8"/>
    <x v="2"/>
    <x v="3"/>
    <n v="231.6"/>
  </r>
  <r>
    <x v="1014"/>
    <x v="2"/>
    <n v="7"/>
    <x v="1"/>
    <x v="6"/>
    <n v="244.65"/>
  </r>
  <r>
    <x v="814"/>
    <x v="2"/>
    <n v="375"/>
    <x v="1"/>
    <x v="4"/>
    <n v="7320.47"/>
  </r>
  <r>
    <x v="280"/>
    <x v="3"/>
    <n v="42"/>
    <x v="4"/>
    <x v="6"/>
    <n v="890.72"/>
  </r>
  <r>
    <x v="858"/>
    <x v="2"/>
    <n v="325"/>
    <x v="3"/>
    <x v="4"/>
    <n v="4849.41"/>
  </r>
  <r>
    <x v="1015"/>
    <x v="0"/>
    <n v="16"/>
    <x v="1"/>
    <x v="4"/>
    <n v="559.20000000000005"/>
  </r>
  <r>
    <x v="450"/>
    <x v="4"/>
    <n v="2"/>
    <x v="1"/>
    <x v="5"/>
    <n v="69.900000000000006"/>
  </r>
  <r>
    <x v="405"/>
    <x v="4"/>
    <n v="1"/>
    <x v="1"/>
    <x v="5"/>
    <n v="33.950000000000003"/>
  </r>
  <r>
    <x v="116"/>
    <x v="4"/>
    <n v="400"/>
    <x v="2"/>
    <x v="3"/>
    <n v="6428.5"/>
  </r>
  <r>
    <x v="406"/>
    <x v="3"/>
    <n v="600"/>
    <x v="1"/>
    <x v="0"/>
    <n v="12402.75"/>
  </r>
  <r>
    <x v="742"/>
    <x v="3"/>
    <n v="14"/>
    <x v="3"/>
    <x v="1"/>
    <n v="363.3"/>
  </r>
  <r>
    <x v="756"/>
    <x v="3"/>
    <n v="8"/>
    <x v="2"/>
    <x v="4"/>
    <n v="223.6"/>
  </r>
  <r>
    <x v="186"/>
    <x v="3"/>
    <n v="44"/>
    <x v="2"/>
    <x v="4"/>
    <n v="1045.33"/>
  </r>
  <r>
    <x v="1016"/>
    <x v="4"/>
    <n v="1"/>
    <x v="0"/>
    <x v="3"/>
    <n v="44.69"/>
  </r>
  <r>
    <x v="438"/>
    <x v="1"/>
    <n v="7"/>
    <x v="4"/>
    <x v="2"/>
    <n v="174.65"/>
  </r>
  <r>
    <x v="639"/>
    <x v="4"/>
    <n v="43"/>
    <x v="2"/>
    <x v="4"/>
    <n v="1058.1199999999999"/>
  </r>
  <r>
    <x v="12"/>
    <x v="0"/>
    <n v="4"/>
    <x v="3"/>
    <x v="4"/>
    <n v="107.8"/>
  </r>
  <r>
    <x v="638"/>
    <x v="3"/>
    <n v="27"/>
    <x v="1"/>
    <x v="6"/>
    <n v="825.05"/>
  </r>
  <r>
    <x v="16"/>
    <x v="1"/>
    <n v="37"/>
    <x v="1"/>
    <x v="2"/>
    <n v="1067.73"/>
  </r>
  <r>
    <x v="980"/>
    <x v="3"/>
    <n v="49"/>
    <x v="2"/>
    <x v="0"/>
    <n v="990.41"/>
  </r>
  <r>
    <x v="167"/>
    <x v="1"/>
    <n v="23"/>
    <x v="0"/>
    <x v="3"/>
    <n v="1027.8699999999999"/>
  </r>
  <r>
    <x v="241"/>
    <x v="1"/>
    <n v="100"/>
    <x v="1"/>
    <x v="3"/>
    <n v="2446.5"/>
  </r>
  <r>
    <x v="276"/>
    <x v="2"/>
    <n v="6"/>
    <x v="1"/>
    <x v="3"/>
    <n v="215.7"/>
  </r>
  <r>
    <x v="651"/>
    <x v="3"/>
    <n v="7"/>
    <x v="4"/>
    <x v="6"/>
    <n v="181.65"/>
  </r>
  <r>
    <x v="875"/>
    <x v="2"/>
    <n v="325"/>
    <x v="0"/>
    <x v="2"/>
    <n v="8351.44"/>
  </r>
  <r>
    <x v="1017"/>
    <x v="3"/>
    <n v="6"/>
    <x v="0"/>
    <x v="4"/>
    <n v="268.14"/>
  </r>
  <r>
    <x v="68"/>
    <x v="3"/>
    <n v="500"/>
    <x v="2"/>
    <x v="3"/>
    <n v="8035.63"/>
  </r>
  <r>
    <x v="432"/>
    <x v="1"/>
    <n v="225"/>
    <x v="1"/>
    <x v="6"/>
    <n v="5347.13"/>
  </r>
  <r>
    <x v="162"/>
    <x v="0"/>
    <n v="13"/>
    <x v="0"/>
    <x v="2"/>
    <n v="580.97"/>
  </r>
  <r>
    <x v="82"/>
    <x v="3"/>
    <n v="9"/>
    <x v="3"/>
    <x v="2"/>
    <n v="224.55"/>
  </r>
  <r>
    <x v="684"/>
    <x v="3"/>
    <n v="28"/>
    <x v="2"/>
    <x v="1"/>
    <n v="689.01"/>
  </r>
  <r>
    <x v="730"/>
    <x v="1"/>
    <n v="75"/>
    <x v="2"/>
    <x v="6"/>
    <n v="1572.19"/>
  </r>
  <r>
    <x v="905"/>
    <x v="3"/>
    <n v="125"/>
    <x v="2"/>
    <x v="4"/>
    <n v="2445.63"/>
  </r>
  <r>
    <x v="340"/>
    <x v="3"/>
    <n v="225"/>
    <x v="2"/>
    <x v="4"/>
    <n v="4244.63"/>
  </r>
  <r>
    <x v="388"/>
    <x v="1"/>
    <n v="4"/>
    <x v="3"/>
    <x v="5"/>
    <n v="107.8"/>
  </r>
  <r>
    <x v="551"/>
    <x v="1"/>
    <n v="150"/>
    <x v="2"/>
    <x v="4"/>
    <n v="3039.75"/>
  </r>
  <r>
    <x v="800"/>
    <x v="2"/>
    <n v="250"/>
    <x v="2"/>
    <x v="0"/>
    <n v="4891.25"/>
  </r>
  <r>
    <x v="193"/>
    <x v="4"/>
    <n v="75"/>
    <x v="4"/>
    <x v="4"/>
    <n v="1347.19"/>
  </r>
  <r>
    <x v="917"/>
    <x v="1"/>
    <n v="46"/>
    <x v="0"/>
    <x v="1"/>
    <n v="1669.18"/>
  </r>
  <r>
    <x v="336"/>
    <x v="3"/>
    <n v="41"/>
    <x v="2"/>
    <x v="0"/>
    <n v="939.21"/>
  </r>
  <r>
    <x v="1018"/>
    <x v="1"/>
    <n v="37"/>
    <x v="0"/>
    <x v="4"/>
    <n v="1374.05"/>
  </r>
  <r>
    <x v="472"/>
    <x v="3"/>
    <n v="37"/>
    <x v="2"/>
    <x v="5"/>
    <n v="879.03"/>
  </r>
  <r>
    <x v="1019"/>
    <x v="4"/>
    <n v="1"/>
    <x v="2"/>
    <x v="2"/>
    <n v="28.95"/>
  </r>
  <r>
    <x v="567"/>
    <x v="2"/>
    <n v="3"/>
    <x v="3"/>
    <x v="5"/>
    <n v="74.849999999999994"/>
  </r>
  <r>
    <x v="608"/>
    <x v="2"/>
    <n v="425"/>
    <x v="0"/>
    <x v="6"/>
    <n v="10432.370000000001"/>
  </r>
  <r>
    <x v="549"/>
    <x v="4"/>
    <n v="14"/>
    <x v="1"/>
    <x v="4"/>
    <n v="503.3"/>
  </r>
  <r>
    <x v="700"/>
    <x v="0"/>
    <n v="42"/>
    <x v="3"/>
    <x v="2"/>
    <n v="962.12"/>
  </r>
  <r>
    <x v="785"/>
    <x v="1"/>
    <n v="9"/>
    <x v="0"/>
    <x v="3"/>
    <n v="402.21"/>
  </r>
  <r>
    <x v="569"/>
    <x v="0"/>
    <n v="350"/>
    <x v="3"/>
    <x v="3"/>
    <n v="5021.1899999999996"/>
  </r>
  <r>
    <x v="146"/>
    <x v="3"/>
    <n v="2"/>
    <x v="1"/>
    <x v="4"/>
    <n v="69.900000000000006"/>
  </r>
  <r>
    <x v="147"/>
    <x v="4"/>
    <n v="9"/>
    <x v="1"/>
    <x v="2"/>
    <n v="305.55"/>
  </r>
  <r>
    <x v="550"/>
    <x v="3"/>
    <n v="15"/>
    <x v="0"/>
    <x v="0"/>
    <n v="640.35"/>
  </r>
  <r>
    <x v="407"/>
    <x v="2"/>
    <n v="12"/>
    <x v="4"/>
    <x v="4"/>
    <n v="287.39999999999998"/>
  </r>
  <r>
    <x v="612"/>
    <x v="4"/>
    <n v="4"/>
    <x v="1"/>
    <x v="5"/>
    <n v="135.80000000000001"/>
  </r>
  <r>
    <x v="479"/>
    <x v="1"/>
    <n v="1"/>
    <x v="4"/>
    <x v="5"/>
    <n v="24.95"/>
  </r>
  <r>
    <x v="364"/>
    <x v="1"/>
    <n v="7"/>
    <x v="1"/>
    <x v="0"/>
    <n v="244.65"/>
  </r>
  <r>
    <x v="325"/>
    <x v="0"/>
    <n v="6"/>
    <x v="2"/>
    <x v="1"/>
    <n v="161.69999999999999"/>
  </r>
  <r>
    <x v="382"/>
    <x v="1"/>
    <n v="32"/>
    <x v="3"/>
    <x v="5"/>
    <n v="678.64"/>
  </r>
  <r>
    <x v="617"/>
    <x v="0"/>
    <n v="34"/>
    <x v="2"/>
    <x v="6"/>
    <n v="778.86"/>
  </r>
  <r>
    <x v="638"/>
    <x v="3"/>
    <n v="4"/>
    <x v="1"/>
    <x v="1"/>
    <n v="135.80000000000001"/>
  </r>
  <r>
    <x v="776"/>
    <x v="1"/>
    <n v="31"/>
    <x v="0"/>
    <x v="5"/>
    <n v="1124.8800000000001"/>
  </r>
  <r>
    <x v="130"/>
    <x v="3"/>
    <n v="48"/>
    <x v="3"/>
    <x v="3"/>
    <n v="934.2"/>
  </r>
  <r>
    <x v="468"/>
    <x v="3"/>
    <n v="250"/>
    <x v="0"/>
    <x v="6"/>
    <n v="7645.75"/>
  </r>
  <r>
    <x v="416"/>
    <x v="3"/>
    <n v="2"/>
    <x v="0"/>
    <x v="4"/>
    <n v="85.38"/>
  </r>
  <r>
    <x v="1005"/>
    <x v="4"/>
    <n v="37"/>
    <x v="3"/>
    <x v="2"/>
    <n v="816.13"/>
  </r>
  <r>
    <x v="762"/>
    <x v="1"/>
    <n v="100"/>
    <x v="3"/>
    <x v="2"/>
    <n v="1746.5"/>
  </r>
  <r>
    <x v="240"/>
    <x v="1"/>
    <n v="375"/>
    <x v="3"/>
    <x v="0"/>
    <n v="5811.09"/>
  </r>
  <r>
    <x v="833"/>
    <x v="3"/>
    <n v="1"/>
    <x v="2"/>
    <x v="4"/>
    <n v="28.95"/>
  </r>
  <r>
    <x v="427"/>
    <x v="1"/>
    <n v="30"/>
    <x v="4"/>
    <x v="1"/>
    <n v="610.73"/>
  </r>
  <r>
    <x v="211"/>
    <x v="2"/>
    <n v="22"/>
    <x v="0"/>
    <x v="2"/>
    <n v="961.18"/>
  </r>
  <r>
    <x v="54"/>
    <x v="1"/>
    <n v="39"/>
    <x v="2"/>
    <x v="6"/>
    <n v="959.69"/>
  </r>
  <r>
    <x v="268"/>
    <x v="1"/>
    <n v="24"/>
    <x v="3"/>
    <x v="5"/>
    <n v="549.78"/>
  </r>
  <r>
    <x v="65"/>
    <x v="0"/>
    <n v="49"/>
    <x v="2"/>
    <x v="1"/>
    <n v="1027.1600000000001"/>
  </r>
  <r>
    <x v="398"/>
    <x v="0"/>
    <n v="475"/>
    <x v="2"/>
    <x v="4"/>
    <n v="7633.84"/>
  </r>
  <r>
    <x v="711"/>
    <x v="4"/>
    <n v="550"/>
    <x v="3"/>
    <x v="1"/>
    <n v="8206.69"/>
  </r>
  <r>
    <x v="26"/>
    <x v="1"/>
    <n v="4"/>
    <x v="0"/>
    <x v="4"/>
    <n v="174.76"/>
  </r>
  <r>
    <x v="339"/>
    <x v="3"/>
    <n v="25"/>
    <x v="4"/>
    <x v="0"/>
    <n v="508.94"/>
  </r>
  <r>
    <x v="253"/>
    <x v="1"/>
    <n v="13"/>
    <x v="2"/>
    <x v="4"/>
    <n v="363.35"/>
  </r>
  <r>
    <x v="31"/>
    <x v="0"/>
    <n v="14"/>
    <x v="3"/>
    <x v="0"/>
    <n v="349.3"/>
  </r>
  <r>
    <x v="213"/>
    <x v="3"/>
    <n v="17"/>
    <x v="3"/>
    <x v="3"/>
    <n v="441.15"/>
  </r>
  <r>
    <x v="67"/>
    <x v="3"/>
    <n v="5"/>
    <x v="1"/>
    <x v="3"/>
    <n v="169.75"/>
  </r>
  <r>
    <x v="410"/>
    <x v="2"/>
    <n v="10"/>
    <x v="2"/>
    <x v="4"/>
    <n v="269.5"/>
  </r>
  <r>
    <x v="183"/>
    <x v="0"/>
    <n v="550"/>
    <x v="1"/>
    <x v="6"/>
    <n v="11369.19"/>
  </r>
  <r>
    <x v="627"/>
    <x v="2"/>
    <n v="150"/>
    <x v="3"/>
    <x v="6"/>
    <n v="2619.75"/>
  </r>
  <r>
    <x v="526"/>
    <x v="1"/>
    <n v="22"/>
    <x v="1"/>
    <x v="1"/>
    <n v="746.9"/>
  </r>
  <r>
    <x v="244"/>
    <x v="2"/>
    <n v="8"/>
    <x v="1"/>
    <x v="1"/>
    <n v="279.60000000000002"/>
  </r>
  <r>
    <x v="5"/>
    <x v="3"/>
    <n v="27"/>
    <x v="0"/>
    <x v="5"/>
    <n v="1025.6400000000001"/>
  </r>
  <r>
    <x v="958"/>
    <x v="1"/>
    <n v="150"/>
    <x v="3"/>
    <x v="3"/>
    <n v="2724.75"/>
  </r>
  <r>
    <x v="994"/>
    <x v="2"/>
    <n v="48"/>
    <x v="3"/>
    <x v="3"/>
    <n v="898.2"/>
  </r>
  <r>
    <x v="905"/>
    <x v="1"/>
    <n v="3"/>
    <x v="2"/>
    <x v="5"/>
    <n v="80.849999999999994"/>
  </r>
  <r>
    <x v="957"/>
    <x v="3"/>
    <n v="5"/>
    <x v="1"/>
    <x v="5"/>
    <n v="169.75"/>
  </r>
  <r>
    <x v="224"/>
    <x v="2"/>
    <n v="1"/>
    <x v="0"/>
    <x v="2"/>
    <n v="44.69"/>
  </r>
  <r>
    <x v="876"/>
    <x v="2"/>
    <n v="250"/>
    <x v="1"/>
    <x v="6"/>
    <n v="5941.25"/>
  </r>
  <r>
    <x v="351"/>
    <x v="1"/>
    <n v="100"/>
    <x v="2"/>
    <x v="2"/>
    <n v="2026.5"/>
  </r>
  <r>
    <x v="955"/>
    <x v="1"/>
    <n v="500"/>
    <x v="0"/>
    <x v="6"/>
    <n v="12560.88"/>
  </r>
  <r>
    <x v="1020"/>
    <x v="0"/>
    <n v="3"/>
    <x v="2"/>
    <x v="5"/>
    <n v="80.849999999999994"/>
  </r>
  <r>
    <x v="1021"/>
    <x v="1"/>
    <n v="42"/>
    <x v="0"/>
    <x v="1"/>
    <n v="1559.73"/>
  </r>
  <r>
    <x v="699"/>
    <x v="3"/>
    <n v="9"/>
    <x v="3"/>
    <x v="5"/>
    <n v="242.55"/>
  </r>
  <r>
    <x v="680"/>
    <x v="0"/>
    <n v="17"/>
    <x v="2"/>
    <x v="3"/>
    <n v="492.15"/>
  </r>
  <r>
    <x v="321"/>
    <x v="0"/>
    <n v="31"/>
    <x v="0"/>
    <x v="1"/>
    <n v="1124.8800000000001"/>
  </r>
  <r>
    <x v="971"/>
    <x v="3"/>
    <n v="21"/>
    <x v="2"/>
    <x v="0"/>
    <n v="586.95000000000005"/>
  </r>
  <r>
    <x v="564"/>
    <x v="0"/>
    <n v="3"/>
    <x v="2"/>
    <x v="0"/>
    <n v="86.85"/>
  </r>
  <r>
    <x v="239"/>
    <x v="3"/>
    <n v="5"/>
    <x v="4"/>
    <x v="2"/>
    <n v="119.75"/>
  </r>
  <r>
    <x v="23"/>
    <x v="3"/>
    <n v="22"/>
    <x v="1"/>
    <x v="2"/>
    <n v="746.9"/>
  </r>
  <r>
    <x v="1022"/>
    <x v="2"/>
    <n v="48"/>
    <x v="2"/>
    <x v="0"/>
    <n v="1006.2"/>
  </r>
  <r>
    <x v="519"/>
    <x v="3"/>
    <n v="375"/>
    <x v="0"/>
    <x v="1"/>
    <n v="9420.66"/>
  </r>
  <r>
    <x v="684"/>
    <x v="1"/>
    <n v="200"/>
    <x v="2"/>
    <x v="3"/>
    <n v="4053"/>
  </r>
  <r>
    <x v="67"/>
    <x v="3"/>
    <n v="17"/>
    <x v="4"/>
    <x v="6"/>
    <n v="424.15"/>
  </r>
  <r>
    <x v="479"/>
    <x v="3"/>
    <n v="4"/>
    <x v="4"/>
    <x v="1"/>
    <n v="99.8"/>
  </r>
  <r>
    <x v="637"/>
    <x v="2"/>
    <n v="24"/>
    <x v="3"/>
    <x v="5"/>
    <n v="529.38"/>
  </r>
  <r>
    <x v="680"/>
    <x v="3"/>
    <n v="3"/>
    <x v="3"/>
    <x v="5"/>
    <n v="77.849999999999994"/>
  </r>
  <r>
    <x v="1023"/>
    <x v="0"/>
    <n v="8"/>
    <x v="0"/>
    <x v="6"/>
    <n v="341.52"/>
  </r>
  <r>
    <x v="484"/>
    <x v="1"/>
    <n v="300"/>
    <x v="3"/>
    <x v="6"/>
    <n v="4476.38"/>
  </r>
  <r>
    <x v="937"/>
    <x v="3"/>
    <n v="5"/>
    <x v="2"/>
    <x v="4"/>
    <n v="144.75"/>
  </r>
  <r>
    <x v="1024"/>
    <x v="3"/>
    <n v="27"/>
    <x v="2"/>
    <x v="3"/>
    <n v="618.5"/>
  </r>
  <r>
    <x v="198"/>
    <x v="0"/>
    <n v="9"/>
    <x v="1"/>
    <x v="3"/>
    <n v="314.55"/>
  </r>
  <r>
    <x v="435"/>
    <x v="1"/>
    <n v="175"/>
    <x v="0"/>
    <x v="0"/>
    <n v="5474.53"/>
  </r>
  <r>
    <x v="707"/>
    <x v="1"/>
    <n v="350"/>
    <x v="0"/>
    <x v="5"/>
    <n v="8993.86"/>
  </r>
  <r>
    <x v="957"/>
    <x v="3"/>
    <n v="9"/>
    <x v="3"/>
    <x v="6"/>
    <n v="224.55"/>
  </r>
  <r>
    <x v="121"/>
    <x v="3"/>
    <n v="7"/>
    <x v="3"/>
    <x v="1"/>
    <n v="181.65"/>
  </r>
  <r>
    <x v="828"/>
    <x v="1"/>
    <n v="36"/>
    <x v="4"/>
    <x v="0"/>
    <n v="763.47"/>
  </r>
  <r>
    <x v="796"/>
    <x v="2"/>
    <n v="525"/>
    <x v="1"/>
    <x v="1"/>
    <n v="10852.41"/>
  </r>
  <r>
    <x v="256"/>
    <x v="3"/>
    <n v="36"/>
    <x v="4"/>
    <x v="6"/>
    <n v="794.07"/>
  </r>
  <r>
    <x v="148"/>
    <x v="3"/>
    <n v="8"/>
    <x v="4"/>
    <x v="0"/>
    <n v="207.6"/>
  </r>
  <r>
    <x v="718"/>
    <x v="1"/>
    <n v="1"/>
    <x v="4"/>
    <x v="5"/>
    <n v="23.95"/>
  </r>
  <r>
    <x v="924"/>
    <x v="3"/>
    <n v="525"/>
    <x v="1"/>
    <x v="4"/>
    <n v="10248.66"/>
  </r>
  <r>
    <x v="758"/>
    <x v="3"/>
    <n v="10"/>
    <x v="1"/>
    <x v="3"/>
    <n v="339.5"/>
  </r>
  <r>
    <x v="488"/>
    <x v="1"/>
    <n v="15"/>
    <x v="2"/>
    <x v="4"/>
    <n v="419.25"/>
  </r>
  <r>
    <x v="209"/>
    <x v="3"/>
    <n v="6"/>
    <x v="1"/>
    <x v="5"/>
    <n v="215.7"/>
  </r>
  <r>
    <x v="579"/>
    <x v="2"/>
    <n v="39"/>
    <x v="1"/>
    <x v="2"/>
    <n v="1158.5899999999999"/>
  </r>
  <r>
    <x v="855"/>
    <x v="2"/>
    <n v="8"/>
    <x v="0"/>
    <x v="2"/>
    <n v="349.52"/>
  </r>
  <r>
    <x v="484"/>
    <x v="3"/>
    <n v="4"/>
    <x v="2"/>
    <x v="3"/>
    <n v="115.8"/>
  </r>
  <r>
    <x v="293"/>
    <x v="4"/>
    <n v="400"/>
    <x v="0"/>
    <x v="5"/>
    <n v="10048.700000000001"/>
  </r>
  <r>
    <x v="175"/>
    <x v="3"/>
    <n v="425"/>
    <x v="0"/>
    <x v="4"/>
    <n v="10676.74"/>
  </r>
  <r>
    <x v="754"/>
    <x v="4"/>
    <n v="24"/>
    <x v="1"/>
    <x v="0"/>
    <n v="692.58"/>
  </r>
  <r>
    <x v="563"/>
    <x v="1"/>
    <n v="36"/>
    <x v="2"/>
    <x v="4"/>
    <n v="824.67"/>
  </r>
  <r>
    <x v="1025"/>
    <x v="2"/>
    <n v="49"/>
    <x v="2"/>
    <x v="3"/>
    <n v="1027.1600000000001"/>
  </r>
  <r>
    <x v="589"/>
    <x v="2"/>
    <n v="9"/>
    <x v="1"/>
    <x v="2"/>
    <n v="323.55"/>
  </r>
  <r>
    <x v="896"/>
    <x v="4"/>
    <n v="325"/>
    <x v="1"/>
    <x v="5"/>
    <n v="6344.41"/>
  </r>
  <r>
    <x v="827"/>
    <x v="1"/>
    <n v="325"/>
    <x v="4"/>
    <x v="2"/>
    <n v="4475.66"/>
  </r>
  <r>
    <x v="29"/>
    <x v="2"/>
    <n v="33"/>
    <x v="0"/>
    <x v="2"/>
    <n v="1253.55"/>
  </r>
  <r>
    <x v="257"/>
    <x v="0"/>
    <n v="500"/>
    <x v="1"/>
    <x v="6"/>
    <n v="10048.129999999999"/>
  </r>
  <r>
    <x v="809"/>
    <x v="3"/>
    <n v="35"/>
    <x v="1"/>
    <x v="0"/>
    <n v="1039.76"/>
  </r>
  <r>
    <x v="186"/>
    <x v="3"/>
    <n v="24"/>
    <x v="1"/>
    <x v="1"/>
    <n v="733.38"/>
  </r>
  <r>
    <x v="1"/>
    <x v="3"/>
    <n v="43"/>
    <x v="0"/>
    <x v="3"/>
    <n v="1596.87"/>
  </r>
  <r>
    <x v="1026"/>
    <x v="0"/>
    <n v="42"/>
    <x v="0"/>
    <x v="6"/>
    <n v="1524.03"/>
  </r>
  <r>
    <x v="876"/>
    <x v="2"/>
    <n v="26"/>
    <x v="0"/>
    <x v="4"/>
    <n v="943.45"/>
  </r>
  <r>
    <x v="1027"/>
    <x v="0"/>
    <n v="1"/>
    <x v="3"/>
    <x v="6"/>
    <n v="24.95"/>
  </r>
  <r>
    <x v="332"/>
    <x v="2"/>
    <n v="4"/>
    <x v="3"/>
    <x v="2"/>
    <n v="99.8"/>
  </r>
  <r>
    <x v="806"/>
    <x v="1"/>
    <n v="39"/>
    <x v="3"/>
    <x v="3"/>
    <n v="860.24"/>
  </r>
  <r>
    <x v="717"/>
    <x v="4"/>
    <n v="5"/>
    <x v="4"/>
    <x v="2"/>
    <n v="119.75"/>
  </r>
  <r>
    <x v="833"/>
    <x v="1"/>
    <n v="1"/>
    <x v="2"/>
    <x v="1"/>
    <n v="28.95"/>
  </r>
  <r>
    <x v="50"/>
    <x v="0"/>
    <n v="49"/>
    <x v="0"/>
    <x v="5"/>
    <n v="1642.36"/>
  </r>
  <r>
    <x v="362"/>
    <x v="0"/>
    <n v="250"/>
    <x v="3"/>
    <x v="3"/>
    <n v="4541.25"/>
  </r>
  <r>
    <x v="294"/>
    <x v="1"/>
    <n v="550"/>
    <x v="1"/>
    <x v="5"/>
    <n v="10736.69"/>
  </r>
  <r>
    <x v="217"/>
    <x v="2"/>
    <n v="200"/>
    <x v="1"/>
    <x v="5"/>
    <n v="4893"/>
  </r>
  <r>
    <x v="985"/>
    <x v="3"/>
    <n v="13"/>
    <x v="2"/>
    <x v="0"/>
    <n v="376.35"/>
  </r>
  <r>
    <x v="312"/>
    <x v="4"/>
    <n v="100"/>
    <x v="1"/>
    <x v="1"/>
    <n v="2376.5"/>
  </r>
  <r>
    <x v="510"/>
    <x v="3"/>
    <n v="28"/>
    <x v="2"/>
    <x v="5"/>
    <n v="689.01"/>
  </r>
  <r>
    <x v="70"/>
    <x v="4"/>
    <n v="47"/>
    <x v="4"/>
    <x v="1"/>
    <n v="956.8"/>
  </r>
  <r>
    <x v="767"/>
    <x v="1"/>
    <n v="41"/>
    <x v="1"/>
    <x v="0"/>
    <n v="1252.8599999999999"/>
  </r>
  <r>
    <x v="1028"/>
    <x v="3"/>
    <n v="350"/>
    <x v="3"/>
    <x v="3"/>
    <n v="5222.4399999999996"/>
  </r>
  <r>
    <x v="1008"/>
    <x v="1"/>
    <n v="9"/>
    <x v="4"/>
    <x v="2"/>
    <n v="233.55"/>
  </r>
  <r>
    <x v="795"/>
    <x v="1"/>
    <n v="11"/>
    <x v="0"/>
    <x v="5"/>
    <n v="480.59"/>
  </r>
  <r>
    <x v="659"/>
    <x v="2"/>
    <n v="225"/>
    <x v="0"/>
    <x v="3"/>
    <n v="6881.18"/>
  </r>
  <r>
    <x v="595"/>
    <x v="2"/>
    <n v="22"/>
    <x v="0"/>
    <x v="1"/>
    <n v="983.18"/>
  </r>
  <r>
    <x v="783"/>
    <x v="0"/>
    <n v="32"/>
    <x v="2"/>
    <x v="3"/>
    <n v="760.24"/>
  </r>
  <r>
    <x v="299"/>
    <x v="3"/>
    <n v="225"/>
    <x v="1"/>
    <x v="4"/>
    <n v="5662.13"/>
  </r>
  <r>
    <x v="321"/>
    <x v="4"/>
    <n v="12"/>
    <x v="4"/>
    <x v="6"/>
    <n v="311.39999999999998"/>
  </r>
  <r>
    <x v="39"/>
    <x v="3"/>
    <n v="250"/>
    <x v="0"/>
    <x v="2"/>
    <n v="7645.75"/>
  </r>
  <r>
    <x v="178"/>
    <x v="3"/>
    <n v="7"/>
    <x v="0"/>
    <x v="2"/>
    <n v="305.83"/>
  </r>
  <r>
    <x v="41"/>
    <x v="3"/>
    <n v="1"/>
    <x v="0"/>
    <x v="5"/>
    <n v="42.69"/>
  </r>
  <r>
    <x v="859"/>
    <x v="0"/>
    <n v="31"/>
    <x v="1"/>
    <x v="3"/>
    <n v="947.28"/>
  </r>
  <r>
    <x v="694"/>
    <x v="3"/>
    <n v="8"/>
    <x v="0"/>
    <x v="1"/>
    <n v="357.52"/>
  </r>
  <r>
    <x v="975"/>
    <x v="1"/>
    <n v="300"/>
    <x v="0"/>
    <x v="0"/>
    <n v="7364.03"/>
  </r>
  <r>
    <x v="799"/>
    <x v="4"/>
    <n v="325"/>
    <x v="1"/>
    <x v="0"/>
    <n v="6344.41"/>
  </r>
  <r>
    <x v="447"/>
    <x v="3"/>
    <n v="14"/>
    <x v="0"/>
    <x v="1"/>
    <n v="611.66"/>
  </r>
  <r>
    <x v="900"/>
    <x v="1"/>
    <n v="6"/>
    <x v="2"/>
    <x v="3"/>
    <n v="167.7"/>
  </r>
  <r>
    <x v="491"/>
    <x v="3"/>
    <n v="125"/>
    <x v="3"/>
    <x v="2"/>
    <n v="2358.13"/>
  </r>
  <r>
    <x v="58"/>
    <x v="4"/>
    <n v="39"/>
    <x v="4"/>
    <x v="2"/>
    <n v="860.24"/>
  </r>
  <r>
    <x v="418"/>
    <x v="1"/>
    <n v="7"/>
    <x v="2"/>
    <x v="6"/>
    <n v="195.65"/>
  </r>
  <r>
    <x v="545"/>
    <x v="1"/>
    <n v="4"/>
    <x v="4"/>
    <x v="0"/>
    <n v="99.8"/>
  </r>
  <r>
    <x v="994"/>
    <x v="3"/>
    <n v="575"/>
    <x v="2"/>
    <x v="3"/>
    <n v="9240.9699999999993"/>
  </r>
  <r>
    <x v="307"/>
    <x v="2"/>
    <n v="24"/>
    <x v="2"/>
    <x v="3"/>
    <n v="570.17999999999995"/>
  </r>
  <r>
    <x v="593"/>
    <x v="3"/>
    <n v="31"/>
    <x v="3"/>
    <x v="4"/>
    <n v="657.43"/>
  </r>
  <r>
    <x v="1029"/>
    <x v="1"/>
    <n v="175"/>
    <x v="3"/>
    <x v="4"/>
    <n v="3301.38"/>
  </r>
  <r>
    <x v="574"/>
    <x v="1"/>
    <n v="100"/>
    <x v="4"/>
    <x v="2"/>
    <n v="1676.5"/>
  </r>
  <r>
    <x v="628"/>
    <x v="0"/>
    <n v="225"/>
    <x v="0"/>
    <x v="4"/>
    <n v="6723.68"/>
  </r>
  <r>
    <x v="817"/>
    <x v="1"/>
    <n v="5"/>
    <x v="4"/>
    <x v="5"/>
    <n v="119.75"/>
  </r>
  <r>
    <x v="67"/>
    <x v="0"/>
    <n v="32"/>
    <x v="4"/>
    <x v="6"/>
    <n v="705.84"/>
  </r>
  <r>
    <x v="886"/>
    <x v="4"/>
    <n v="3"/>
    <x v="0"/>
    <x v="5"/>
    <n v="134.07"/>
  </r>
  <r>
    <x v="490"/>
    <x v="0"/>
    <n v="10"/>
    <x v="1"/>
    <x v="4"/>
    <n v="339.5"/>
  </r>
  <r>
    <x v="978"/>
    <x v="1"/>
    <n v="275"/>
    <x v="1"/>
    <x v="4"/>
    <n v="5684.59"/>
  </r>
  <r>
    <x v="310"/>
    <x v="3"/>
    <n v="8"/>
    <x v="2"/>
    <x v="1"/>
    <n v="215.6"/>
  </r>
  <r>
    <x v="763"/>
    <x v="4"/>
    <n v="10"/>
    <x v="4"/>
    <x v="3"/>
    <n v="249.5"/>
  </r>
  <r>
    <x v="583"/>
    <x v="2"/>
    <n v="9"/>
    <x v="0"/>
    <x v="3"/>
    <n v="393.21"/>
  </r>
  <r>
    <x v="718"/>
    <x v="0"/>
    <n v="1"/>
    <x v="0"/>
    <x v="0"/>
    <n v="43.69"/>
  </r>
  <r>
    <x v="347"/>
    <x v="3"/>
    <n v="5"/>
    <x v="1"/>
    <x v="6"/>
    <n v="174.75"/>
  </r>
  <r>
    <x v="471"/>
    <x v="1"/>
    <n v="41"/>
    <x v="4"/>
    <x v="2"/>
    <n v="869.51"/>
  </r>
  <r>
    <x v="553"/>
    <x v="2"/>
    <n v="9"/>
    <x v="0"/>
    <x v="4"/>
    <n v="402.21"/>
  </r>
  <r>
    <x v="677"/>
    <x v="1"/>
    <n v="325"/>
    <x v="4"/>
    <x v="5"/>
    <n v="4662.53"/>
  </r>
  <r>
    <x v="434"/>
    <x v="2"/>
    <n v="5"/>
    <x v="3"/>
    <x v="5"/>
    <n v="124.75"/>
  </r>
  <r>
    <x v="550"/>
    <x v="0"/>
    <n v="43"/>
    <x v="4"/>
    <x v="4"/>
    <n v="948.47"/>
  </r>
  <r>
    <x v="65"/>
    <x v="1"/>
    <n v="400"/>
    <x v="3"/>
    <x v="6"/>
    <n v="5738.5"/>
  </r>
  <r>
    <x v="83"/>
    <x v="3"/>
    <n v="47"/>
    <x v="1"/>
    <x v="4"/>
    <n v="1396.25"/>
  </r>
  <r>
    <x v="665"/>
    <x v="2"/>
    <n v="35"/>
    <x v="0"/>
    <x v="4"/>
    <n v="1270.03"/>
  </r>
  <r>
    <x v="1019"/>
    <x v="0"/>
    <n v="45"/>
    <x v="3"/>
    <x v="3"/>
    <n v="1030.8399999999999"/>
  </r>
  <r>
    <x v="952"/>
    <x v="4"/>
    <n v="175"/>
    <x v="2"/>
    <x v="4"/>
    <n v="3423.88"/>
  </r>
  <r>
    <x v="285"/>
    <x v="3"/>
    <n v="7"/>
    <x v="1"/>
    <x v="0"/>
    <n v="237.65"/>
  </r>
  <r>
    <x v="11"/>
    <x v="1"/>
    <n v="35"/>
    <x v="0"/>
    <x v="2"/>
    <n v="1329.53"/>
  </r>
  <r>
    <x v="199"/>
    <x v="0"/>
    <n v="6"/>
    <x v="0"/>
    <x v="4"/>
    <n v="262.14"/>
  </r>
  <r>
    <x v="382"/>
    <x v="2"/>
    <n v="44"/>
    <x v="3"/>
    <x v="1"/>
    <n v="1007.93"/>
  </r>
  <r>
    <x v="634"/>
    <x v="0"/>
    <n v="18"/>
    <x v="3"/>
    <x v="0"/>
    <n v="485.1"/>
  </r>
  <r>
    <x v="590"/>
    <x v="1"/>
    <n v="15"/>
    <x v="4"/>
    <x v="5"/>
    <n v="374.25"/>
  </r>
  <r>
    <x v="836"/>
    <x v="1"/>
    <n v="6"/>
    <x v="4"/>
    <x v="5"/>
    <n v="143.69999999999999"/>
  </r>
  <r>
    <x v="755"/>
    <x v="3"/>
    <n v="28"/>
    <x v="3"/>
    <x v="5"/>
    <n v="641.41"/>
  </r>
  <r>
    <x v="484"/>
    <x v="1"/>
    <n v="375"/>
    <x v="4"/>
    <x v="1"/>
    <n v="5164.22"/>
  </r>
  <r>
    <x v="46"/>
    <x v="3"/>
    <n v="300"/>
    <x v="1"/>
    <x v="2"/>
    <n v="6201.38"/>
  </r>
  <r>
    <x v="314"/>
    <x v="4"/>
    <n v="48"/>
    <x v="4"/>
    <x v="2"/>
    <n v="934.2"/>
  </r>
  <r>
    <x v="133"/>
    <x v="3"/>
    <n v="75"/>
    <x v="4"/>
    <x v="1"/>
    <n v="1459.69"/>
  </r>
  <r>
    <x v="305"/>
    <x v="4"/>
    <n v="5"/>
    <x v="1"/>
    <x v="3"/>
    <n v="174.75"/>
  </r>
  <r>
    <x v="595"/>
    <x v="0"/>
    <n v="8"/>
    <x v="0"/>
    <x v="5"/>
    <n v="349.52"/>
  </r>
  <r>
    <x v="784"/>
    <x v="2"/>
    <n v="5"/>
    <x v="4"/>
    <x v="5"/>
    <n v="124.75"/>
  </r>
  <r>
    <x v="762"/>
    <x v="3"/>
    <n v="2"/>
    <x v="2"/>
    <x v="1"/>
    <n v="55.9"/>
  </r>
  <r>
    <x v="279"/>
    <x v="2"/>
    <n v="525"/>
    <x v="3"/>
    <x v="5"/>
    <n v="8135.53"/>
  </r>
  <r>
    <x v="705"/>
    <x v="4"/>
    <n v="26"/>
    <x v="3"/>
    <x v="1"/>
    <n v="551.4"/>
  </r>
  <r>
    <x v="369"/>
    <x v="3"/>
    <n v="1"/>
    <x v="1"/>
    <x v="5"/>
    <n v="33.950000000000003"/>
  </r>
  <r>
    <x v="409"/>
    <x v="3"/>
    <n v="29"/>
    <x v="2"/>
    <x v="5"/>
    <n v="713.62"/>
  </r>
  <r>
    <x v="503"/>
    <x v="1"/>
    <n v="150"/>
    <x v="4"/>
    <x v="6"/>
    <n v="2514.75"/>
  </r>
  <r>
    <x v="662"/>
    <x v="4"/>
    <n v="9"/>
    <x v="2"/>
    <x v="2"/>
    <n v="260.55"/>
  </r>
  <r>
    <x v="748"/>
    <x v="1"/>
    <n v="5"/>
    <x v="4"/>
    <x v="0"/>
    <n v="119.75"/>
  </r>
  <r>
    <x v="123"/>
    <x v="2"/>
    <n v="34"/>
    <x v="0"/>
    <x v="6"/>
    <n v="1233.74"/>
  </r>
  <r>
    <x v="1030"/>
    <x v="0"/>
    <n v="550"/>
    <x v="3"/>
    <x v="5"/>
    <n v="7890.44"/>
  </r>
  <r>
    <x v="493"/>
    <x v="3"/>
    <n v="275"/>
    <x v="2"/>
    <x v="2"/>
    <n v="4261.47"/>
  </r>
  <r>
    <x v="845"/>
    <x v="3"/>
    <n v="20"/>
    <x v="2"/>
    <x v="5"/>
    <n v="579"/>
  </r>
  <r>
    <x v="18"/>
    <x v="3"/>
    <n v="13"/>
    <x v="1"/>
    <x v="1"/>
    <n v="441.35"/>
  </r>
  <r>
    <x v="20"/>
    <x v="3"/>
    <n v="40"/>
    <x v="1"/>
    <x v="0"/>
    <n v="1154.3"/>
  </r>
  <r>
    <x v="221"/>
    <x v="4"/>
    <n v="49"/>
    <x v="4"/>
    <x v="0"/>
    <n v="880.16"/>
  </r>
  <r>
    <x v="939"/>
    <x v="3"/>
    <n v="150"/>
    <x v="1"/>
    <x v="0"/>
    <n v="3669.75"/>
  </r>
  <r>
    <x v="436"/>
    <x v="1"/>
    <n v="600"/>
    <x v="3"/>
    <x v="6"/>
    <n v="8607.75"/>
  </r>
  <r>
    <x v="933"/>
    <x v="3"/>
    <n v="450"/>
    <x v="4"/>
    <x v="4"/>
    <n v="6455.81"/>
  </r>
  <r>
    <x v="810"/>
    <x v="2"/>
    <n v="9"/>
    <x v="4"/>
    <x v="4"/>
    <n v="224.55"/>
  </r>
  <r>
    <x v="1031"/>
    <x v="1"/>
    <n v="5"/>
    <x v="1"/>
    <x v="3"/>
    <n v="179.75"/>
  </r>
  <r>
    <x v="814"/>
    <x v="3"/>
    <n v="41"/>
    <x v="3"/>
    <x v="3"/>
    <n v="939.21"/>
  </r>
  <r>
    <x v="146"/>
    <x v="1"/>
    <n v="33"/>
    <x v="4"/>
    <x v="0"/>
    <n v="727.9"/>
  </r>
  <r>
    <x v="911"/>
    <x v="3"/>
    <n v="1"/>
    <x v="3"/>
    <x v="6"/>
    <n v="24.95"/>
  </r>
  <r>
    <x v="643"/>
    <x v="3"/>
    <n v="250"/>
    <x v="0"/>
    <x v="0"/>
    <n v="7820.75"/>
  </r>
  <r>
    <x v="660"/>
    <x v="3"/>
    <n v="5"/>
    <x v="1"/>
    <x v="0"/>
    <n v="179.75"/>
  </r>
  <r>
    <x v="229"/>
    <x v="3"/>
    <n v="5"/>
    <x v="0"/>
    <x v="6"/>
    <n v="223.45"/>
  </r>
  <r>
    <x v="241"/>
    <x v="3"/>
    <n v="40"/>
    <x v="0"/>
    <x v="1"/>
    <n v="1519.46"/>
  </r>
  <r>
    <x v="71"/>
    <x v="1"/>
    <n v="75"/>
    <x v="2"/>
    <x v="0"/>
    <n v="1515.94"/>
  </r>
  <r>
    <x v="134"/>
    <x v="0"/>
    <n v="3"/>
    <x v="4"/>
    <x v="2"/>
    <n v="77.849999999999994"/>
  </r>
  <r>
    <x v="1032"/>
    <x v="3"/>
    <n v="150"/>
    <x v="3"/>
    <x v="2"/>
    <n v="2619.75"/>
  </r>
  <r>
    <x v="142"/>
    <x v="2"/>
    <n v="475"/>
    <x v="0"/>
    <x v="0"/>
    <n v="11932.83"/>
  </r>
  <r>
    <x v="889"/>
    <x v="3"/>
    <n v="5"/>
    <x v="4"/>
    <x v="0"/>
    <n v="119.75"/>
  </r>
  <r>
    <x v="36"/>
    <x v="4"/>
    <n v="575"/>
    <x v="2"/>
    <x v="0"/>
    <n v="8910.34"/>
  </r>
  <r>
    <x v="1033"/>
    <x v="3"/>
    <n v="550"/>
    <x v="1"/>
    <x v="4"/>
    <n v="11052.94"/>
  </r>
  <r>
    <x v="860"/>
    <x v="3"/>
    <n v="6"/>
    <x v="3"/>
    <x v="1"/>
    <n v="161.69999999999999"/>
  </r>
  <r>
    <x v="811"/>
    <x v="2"/>
    <n v="2"/>
    <x v="4"/>
    <x v="1"/>
    <n v="51.9"/>
  </r>
  <r>
    <x v="4"/>
    <x v="1"/>
    <n v="3"/>
    <x v="2"/>
    <x v="5"/>
    <n v="86.85"/>
  </r>
  <r>
    <x v="925"/>
    <x v="2"/>
    <n v="26"/>
    <x v="2"/>
    <x v="1"/>
    <n v="617.70000000000005"/>
  </r>
  <r>
    <x v="825"/>
    <x v="3"/>
    <n v="18"/>
    <x v="1"/>
    <x v="1"/>
    <n v="629.1"/>
  </r>
  <r>
    <x v="437"/>
    <x v="3"/>
    <n v="9"/>
    <x v="1"/>
    <x v="1"/>
    <n v="305.55"/>
  </r>
  <r>
    <x v="136"/>
    <x v="2"/>
    <n v="19"/>
    <x v="0"/>
    <x v="1"/>
    <n v="811.11"/>
  </r>
  <r>
    <x v="217"/>
    <x v="4"/>
    <n v="100"/>
    <x v="4"/>
    <x v="5"/>
    <n v="1816.5"/>
  </r>
  <r>
    <x v="328"/>
    <x v="2"/>
    <n v="6"/>
    <x v="1"/>
    <x v="4"/>
    <n v="209.7"/>
  </r>
  <r>
    <x v="63"/>
    <x v="2"/>
    <n v="375"/>
    <x v="3"/>
    <x v="5"/>
    <n v="5379.84"/>
  </r>
  <r>
    <x v="1034"/>
    <x v="0"/>
    <n v="4"/>
    <x v="3"/>
    <x v="0"/>
    <n v="107.8"/>
  </r>
  <r>
    <x v="111"/>
    <x v="1"/>
    <n v="1"/>
    <x v="2"/>
    <x v="2"/>
    <n v="27.95"/>
  </r>
  <r>
    <x v="283"/>
    <x v="1"/>
    <n v="425"/>
    <x v="2"/>
    <x v="5"/>
    <n v="6585.91"/>
  </r>
  <r>
    <x v="927"/>
    <x v="4"/>
    <n v="16"/>
    <x v="4"/>
    <x v="4"/>
    <n v="383.2"/>
  </r>
  <r>
    <x v="140"/>
    <x v="0"/>
    <n v="5"/>
    <x v="3"/>
    <x v="3"/>
    <n v="129.75"/>
  </r>
  <r>
    <x v="1035"/>
    <x v="1"/>
    <n v="48"/>
    <x v="0"/>
    <x v="3"/>
    <n v="1536.84"/>
  </r>
  <r>
    <x v="174"/>
    <x v="3"/>
    <n v="15"/>
    <x v="0"/>
    <x v="0"/>
    <n v="655.35"/>
  </r>
  <r>
    <x v="17"/>
    <x v="1"/>
    <n v="27"/>
    <x v="4"/>
    <x v="4"/>
    <n v="549.65"/>
  </r>
  <r>
    <x v="983"/>
    <x v="4"/>
    <n v="9"/>
    <x v="4"/>
    <x v="0"/>
    <n v="215.55"/>
  </r>
  <r>
    <x v="878"/>
    <x v="0"/>
    <n v="8"/>
    <x v="1"/>
    <x v="0"/>
    <n v="279.60000000000002"/>
  </r>
  <r>
    <x v="614"/>
    <x v="3"/>
    <n v="525"/>
    <x v="2"/>
    <x v="0"/>
    <n v="8135.53"/>
  </r>
  <r>
    <x v="582"/>
    <x v="1"/>
    <n v="26"/>
    <x v="1"/>
    <x v="4"/>
    <n v="750.3"/>
  </r>
  <r>
    <x v="261"/>
    <x v="4"/>
    <n v="10"/>
    <x v="0"/>
    <x v="0"/>
    <n v="436.9"/>
  </r>
  <r>
    <x v="32"/>
    <x v="1"/>
    <n v="5"/>
    <x v="4"/>
    <x v="6"/>
    <n v="119.75"/>
  </r>
  <r>
    <x v="632"/>
    <x v="3"/>
    <n v="7"/>
    <x v="2"/>
    <x v="6"/>
    <n v="188.65"/>
  </r>
  <r>
    <x v="779"/>
    <x v="3"/>
    <n v="475"/>
    <x v="3"/>
    <x v="2"/>
    <n v="6814.47"/>
  </r>
  <r>
    <x v="689"/>
    <x v="1"/>
    <n v="4"/>
    <x v="3"/>
    <x v="1"/>
    <n v="107.8"/>
  </r>
  <r>
    <x v="942"/>
    <x v="1"/>
    <n v="40"/>
    <x v="3"/>
    <x v="4"/>
    <n v="848.3"/>
  </r>
  <r>
    <x v="550"/>
    <x v="0"/>
    <n v="5"/>
    <x v="4"/>
    <x v="2"/>
    <n v="119.75"/>
  </r>
  <r>
    <x v="154"/>
    <x v="4"/>
    <n v="27"/>
    <x v="1"/>
    <x v="5"/>
    <n v="779.15"/>
  </r>
  <r>
    <x v="541"/>
    <x v="3"/>
    <n v="575"/>
    <x v="3"/>
    <x v="0"/>
    <n v="8579.7199999999993"/>
  </r>
  <r>
    <x v="922"/>
    <x v="3"/>
    <n v="38"/>
    <x v="1"/>
    <x v="1"/>
    <n v="1128.8900000000001"/>
  </r>
  <r>
    <x v="938"/>
    <x v="3"/>
    <n v="225"/>
    <x v="3"/>
    <x v="3"/>
    <n v="4087.13"/>
  </r>
  <r>
    <x v="864"/>
    <x v="3"/>
    <n v="31"/>
    <x v="2"/>
    <x v="6"/>
    <n v="762.83"/>
  </r>
  <r>
    <x v="212"/>
    <x v="1"/>
    <n v="8"/>
    <x v="1"/>
    <x v="2"/>
    <n v="287.60000000000002"/>
  </r>
  <r>
    <x v="828"/>
    <x v="1"/>
    <n v="22"/>
    <x v="0"/>
    <x v="3"/>
    <n v="961.18"/>
  </r>
  <r>
    <x v="914"/>
    <x v="3"/>
    <n v="6"/>
    <x v="1"/>
    <x v="4"/>
    <n v="215.7"/>
  </r>
  <r>
    <x v="747"/>
    <x v="3"/>
    <n v="350"/>
    <x v="0"/>
    <x v="6"/>
    <n v="8993.86"/>
  </r>
  <r>
    <x v="649"/>
    <x v="3"/>
    <n v="3"/>
    <x v="0"/>
    <x v="1"/>
    <n v="131.07"/>
  </r>
  <r>
    <x v="393"/>
    <x v="2"/>
    <n v="3"/>
    <x v="0"/>
    <x v="5"/>
    <n v="131.07"/>
  </r>
  <r>
    <x v="382"/>
    <x v="1"/>
    <n v="20"/>
    <x v="0"/>
    <x v="1"/>
    <n v="853.8"/>
  </r>
  <r>
    <x v="514"/>
    <x v="0"/>
    <n v="100"/>
    <x v="3"/>
    <x v="4"/>
    <n v="1886.5"/>
  </r>
  <r>
    <x v="427"/>
    <x v="1"/>
    <n v="3"/>
    <x v="4"/>
    <x v="3"/>
    <n v="77.849999999999994"/>
  </r>
  <r>
    <x v="97"/>
    <x v="1"/>
    <n v="175"/>
    <x v="1"/>
    <x v="3"/>
    <n v="4403.88"/>
  </r>
  <r>
    <x v="121"/>
    <x v="4"/>
    <n v="14"/>
    <x v="2"/>
    <x v="6"/>
    <n v="405.3"/>
  </r>
  <r>
    <x v="258"/>
    <x v="1"/>
    <n v="150"/>
    <x v="1"/>
    <x v="0"/>
    <n v="3564.75"/>
  </r>
  <r>
    <x v="316"/>
    <x v="1"/>
    <n v="125"/>
    <x v="2"/>
    <x v="0"/>
    <n v="2445.63"/>
  </r>
  <r>
    <x v="728"/>
    <x v="0"/>
    <n v="39"/>
    <x v="2"/>
    <x v="5"/>
    <n v="893.39"/>
  </r>
  <r>
    <x v="469"/>
    <x v="3"/>
    <n v="350"/>
    <x v="4"/>
    <x v="4"/>
    <n v="5021.1899999999996"/>
  </r>
  <r>
    <x v="137"/>
    <x v="2"/>
    <n v="5"/>
    <x v="3"/>
    <x v="1"/>
    <n v="129.75"/>
  </r>
  <r>
    <x v="802"/>
    <x v="3"/>
    <n v="32"/>
    <x v="3"/>
    <x v="3"/>
    <n v="733.04"/>
  </r>
  <r>
    <x v="779"/>
    <x v="0"/>
    <n v="8"/>
    <x v="4"/>
    <x v="1"/>
    <n v="199.6"/>
  </r>
  <r>
    <x v="633"/>
    <x v="4"/>
    <n v="175"/>
    <x v="1"/>
    <x v="1"/>
    <n v="4403.88"/>
  </r>
  <r>
    <x v="997"/>
    <x v="0"/>
    <n v="2"/>
    <x v="3"/>
    <x v="5"/>
    <n v="51.9"/>
  </r>
  <r>
    <x v="1036"/>
    <x v="3"/>
    <n v="8"/>
    <x v="0"/>
    <x v="0"/>
    <n v="357.52"/>
  </r>
  <r>
    <x v="1037"/>
    <x v="1"/>
    <n v="50"/>
    <x v="3"/>
    <x v="5"/>
    <n v="1010.63"/>
  </r>
  <r>
    <x v="936"/>
    <x v="2"/>
    <n v="575"/>
    <x v="1"/>
    <x v="2"/>
    <n v="11224.72"/>
  </r>
  <r>
    <x v="486"/>
    <x v="3"/>
    <n v="175"/>
    <x v="2"/>
    <x v="0"/>
    <n v="3546.38"/>
  </r>
  <r>
    <x v="439"/>
    <x v="4"/>
    <n v="4"/>
    <x v="0"/>
    <x v="4"/>
    <n v="178.76"/>
  </r>
  <r>
    <x v="656"/>
    <x v="3"/>
    <n v="2"/>
    <x v="4"/>
    <x v="5"/>
    <n v="47.9"/>
  </r>
  <r>
    <x v="646"/>
    <x v="2"/>
    <n v="2"/>
    <x v="3"/>
    <x v="5"/>
    <n v="53.9"/>
  </r>
  <r>
    <x v="506"/>
    <x v="3"/>
    <n v="29"/>
    <x v="1"/>
    <x v="2"/>
    <n v="861.52"/>
  </r>
  <r>
    <x v="553"/>
    <x v="2"/>
    <n v="31"/>
    <x v="0"/>
    <x v="5"/>
    <n v="1177.58"/>
  </r>
  <r>
    <x v="798"/>
    <x v="1"/>
    <n v="37"/>
    <x v="2"/>
    <x v="6"/>
    <n v="879.03"/>
  </r>
  <r>
    <x v="1038"/>
    <x v="1"/>
    <n v="6"/>
    <x v="0"/>
    <x v="6"/>
    <n v="256.14"/>
  </r>
  <r>
    <x v="500"/>
    <x v="0"/>
    <n v="75"/>
    <x v="1"/>
    <x v="5"/>
    <n v="2022.19"/>
  </r>
  <r>
    <x v="398"/>
    <x v="3"/>
    <n v="24"/>
    <x v="2"/>
    <x v="5"/>
    <n v="549.78"/>
  </r>
  <r>
    <x v="956"/>
    <x v="2"/>
    <n v="5"/>
    <x v="2"/>
    <x v="4"/>
    <n v="144.75"/>
  </r>
  <r>
    <x v="574"/>
    <x v="4"/>
    <n v="30"/>
    <x v="3"/>
    <x v="1"/>
    <n v="661.73"/>
  </r>
  <r>
    <x v="338"/>
    <x v="4"/>
    <n v="7"/>
    <x v="2"/>
    <x v="4"/>
    <n v="188.65"/>
  </r>
  <r>
    <x v="716"/>
    <x v="1"/>
    <n v="34"/>
    <x v="2"/>
    <x v="1"/>
    <n v="807.76"/>
  </r>
  <r>
    <x v="304"/>
    <x v="3"/>
    <n v="4"/>
    <x v="4"/>
    <x v="0"/>
    <n v="103.8"/>
  </r>
  <r>
    <x v="197"/>
    <x v="0"/>
    <n v="33"/>
    <x v="0"/>
    <x v="4"/>
    <n v="1225.5"/>
  </r>
  <r>
    <x v="708"/>
    <x v="1"/>
    <n v="36"/>
    <x v="2"/>
    <x v="2"/>
    <n v="885.87"/>
  </r>
  <r>
    <x v="1036"/>
    <x v="3"/>
    <n v="45"/>
    <x v="3"/>
    <x v="0"/>
    <n v="992.59"/>
  </r>
  <r>
    <x v="170"/>
    <x v="4"/>
    <n v="125"/>
    <x v="3"/>
    <x v="6"/>
    <n v="2183.13"/>
  </r>
  <r>
    <x v="0"/>
    <x v="4"/>
    <n v="4"/>
    <x v="4"/>
    <x v="5"/>
    <n v="99.8"/>
  </r>
  <r>
    <x v="314"/>
    <x v="3"/>
    <n v="13"/>
    <x v="0"/>
    <x v="3"/>
    <n v="580.97"/>
  </r>
  <r>
    <x v="998"/>
    <x v="0"/>
    <n v="48"/>
    <x v="4"/>
    <x v="0"/>
    <n v="898.2"/>
  </r>
  <r>
    <x v="1032"/>
    <x v="3"/>
    <n v="5"/>
    <x v="0"/>
    <x v="6"/>
    <n v="213.45"/>
  </r>
  <r>
    <x v="101"/>
    <x v="2"/>
    <n v="5"/>
    <x v="0"/>
    <x v="1"/>
    <n v="213.45"/>
  </r>
  <r>
    <x v="408"/>
    <x v="0"/>
    <n v="300"/>
    <x v="3"/>
    <x v="4"/>
    <n v="4303.88"/>
  </r>
  <r>
    <x v="1039"/>
    <x v="4"/>
    <n v="31"/>
    <x v="1"/>
    <x v="6"/>
    <n v="947.28"/>
  </r>
  <r>
    <x v="1040"/>
    <x v="3"/>
    <n v="525"/>
    <x v="4"/>
    <x v="1"/>
    <n v="7531.78"/>
  </r>
  <r>
    <x v="282"/>
    <x v="0"/>
    <n v="9"/>
    <x v="2"/>
    <x v="0"/>
    <n v="251.55"/>
  </r>
  <r>
    <x v="207"/>
    <x v="1"/>
    <n v="17"/>
    <x v="1"/>
    <x v="3"/>
    <n v="577.15"/>
  </r>
  <r>
    <x v="135"/>
    <x v="0"/>
    <n v="450"/>
    <x v="3"/>
    <x v="5"/>
    <n v="6714.56"/>
  </r>
  <r>
    <x v="896"/>
    <x v="1"/>
    <n v="12"/>
    <x v="2"/>
    <x v="3"/>
    <n v="347.4"/>
  </r>
  <r>
    <x v="936"/>
    <x v="3"/>
    <n v="10"/>
    <x v="1"/>
    <x v="4"/>
    <n v="349.5"/>
  </r>
  <r>
    <x v="986"/>
    <x v="1"/>
    <n v="450"/>
    <x v="3"/>
    <x v="3"/>
    <n v="6455.81"/>
  </r>
  <r>
    <x v="1041"/>
    <x v="1"/>
    <n v="8"/>
    <x v="3"/>
    <x v="6"/>
    <n v="199.6"/>
  </r>
  <r>
    <x v="943"/>
    <x v="3"/>
    <n v="8"/>
    <x v="2"/>
    <x v="5"/>
    <n v="231.6"/>
  </r>
  <r>
    <x v="809"/>
    <x v="1"/>
    <n v="44"/>
    <x v="4"/>
    <x v="6"/>
    <n v="895.73"/>
  </r>
  <r>
    <x v="595"/>
    <x v="1"/>
    <n v="20"/>
    <x v="2"/>
    <x v="3"/>
    <n v="579"/>
  </r>
  <r>
    <x v="265"/>
    <x v="3"/>
    <n v="31"/>
    <x v="4"/>
    <x v="2"/>
    <n v="631.08000000000004"/>
  </r>
  <r>
    <x v="576"/>
    <x v="1"/>
    <n v="43"/>
    <x v="1"/>
    <x v="6"/>
    <n v="1240.8699999999999"/>
  </r>
  <r>
    <x v="336"/>
    <x v="1"/>
    <n v="34"/>
    <x v="0"/>
    <x v="4"/>
    <n v="1291.54"/>
  </r>
  <r>
    <x v="382"/>
    <x v="1"/>
    <n v="24"/>
    <x v="4"/>
    <x v="6"/>
    <n v="488.58"/>
  </r>
  <r>
    <x v="507"/>
    <x v="1"/>
    <n v="42"/>
    <x v="1"/>
    <x v="4"/>
    <n v="1247.72"/>
  </r>
  <r>
    <x v="515"/>
    <x v="1"/>
    <n v="250"/>
    <x v="3"/>
    <x v="5"/>
    <n v="4366.25"/>
  </r>
  <r>
    <x v="726"/>
    <x v="1"/>
    <n v="33"/>
    <x v="4"/>
    <x v="6"/>
    <n v="671.8"/>
  </r>
  <r>
    <x v="549"/>
    <x v="3"/>
    <n v="125"/>
    <x v="4"/>
    <x v="1"/>
    <n v="2095.63"/>
  </r>
  <r>
    <x v="114"/>
    <x v="0"/>
    <n v="2"/>
    <x v="0"/>
    <x v="4"/>
    <n v="85.38"/>
  </r>
  <r>
    <x v="279"/>
    <x v="4"/>
    <n v="350"/>
    <x v="2"/>
    <x v="0"/>
    <n v="5423.69"/>
  </r>
  <r>
    <x v="93"/>
    <x v="2"/>
    <n v="8"/>
    <x v="0"/>
    <x v="0"/>
    <n v="349.52"/>
  </r>
  <r>
    <x v="898"/>
    <x v="0"/>
    <n v="325"/>
    <x v="0"/>
    <x v="2"/>
    <n v="8351.44"/>
  </r>
  <r>
    <x v="697"/>
    <x v="4"/>
    <n v="350"/>
    <x v="3"/>
    <x v="6"/>
    <n v="5021.1899999999996"/>
  </r>
  <r>
    <x v="242"/>
    <x v="3"/>
    <n v="7"/>
    <x v="4"/>
    <x v="3"/>
    <n v="167.65"/>
  </r>
  <r>
    <x v="932"/>
    <x v="2"/>
    <n v="19"/>
    <x v="0"/>
    <x v="5"/>
    <n v="830.11"/>
  </r>
  <r>
    <x v="484"/>
    <x v="0"/>
    <n v="15"/>
    <x v="0"/>
    <x v="1"/>
    <n v="655.35"/>
  </r>
  <r>
    <x v="779"/>
    <x v="1"/>
    <n v="1"/>
    <x v="2"/>
    <x v="5"/>
    <n v="27.95"/>
  </r>
  <r>
    <x v="633"/>
    <x v="0"/>
    <n v="8"/>
    <x v="2"/>
    <x v="4"/>
    <n v="215.6"/>
  </r>
  <r>
    <x v="904"/>
    <x v="2"/>
    <n v="5"/>
    <x v="4"/>
    <x v="1"/>
    <n v="124.75"/>
  </r>
  <r>
    <x v="1042"/>
    <x v="3"/>
    <n v="45"/>
    <x v="3"/>
    <x v="1"/>
    <n v="954.34"/>
  </r>
  <r>
    <x v="82"/>
    <x v="1"/>
    <n v="150"/>
    <x v="1"/>
    <x v="3"/>
    <n v="3774.75"/>
  </r>
  <r>
    <x v="802"/>
    <x v="1"/>
    <n v="3"/>
    <x v="4"/>
    <x v="4"/>
    <n v="71.849999999999994"/>
  </r>
  <r>
    <x v="745"/>
    <x v="4"/>
    <n v="5"/>
    <x v="1"/>
    <x v="5"/>
    <n v="179.75"/>
  </r>
  <r>
    <x v="932"/>
    <x v="3"/>
    <n v="100"/>
    <x v="1"/>
    <x v="1"/>
    <n v="2376.5"/>
  </r>
  <r>
    <x v="956"/>
    <x v="2"/>
    <n v="5"/>
    <x v="4"/>
    <x v="1"/>
    <n v="119.75"/>
  </r>
  <r>
    <x v="723"/>
    <x v="1"/>
    <n v="18"/>
    <x v="2"/>
    <x v="5"/>
    <n v="485.1"/>
  </r>
  <r>
    <x v="567"/>
    <x v="2"/>
    <n v="3"/>
    <x v="4"/>
    <x v="1"/>
    <n v="74.849999999999994"/>
  </r>
  <r>
    <x v="885"/>
    <x v="1"/>
    <n v="24"/>
    <x v="3"/>
    <x v="5"/>
    <n v="508.98"/>
  </r>
  <r>
    <x v="495"/>
    <x v="1"/>
    <n v="10"/>
    <x v="0"/>
    <x v="0"/>
    <n v="426.9"/>
  </r>
  <r>
    <x v="623"/>
    <x v="1"/>
    <n v="9"/>
    <x v="4"/>
    <x v="0"/>
    <n v="215.55"/>
  </r>
  <r>
    <x v="320"/>
    <x v="1"/>
    <n v="2"/>
    <x v="3"/>
    <x v="3"/>
    <n v="49.9"/>
  </r>
  <r>
    <x v="585"/>
    <x v="2"/>
    <n v="325"/>
    <x v="2"/>
    <x v="5"/>
    <n v="5223.16"/>
  </r>
  <r>
    <x v="583"/>
    <x v="1"/>
    <n v="34"/>
    <x v="2"/>
    <x v="2"/>
    <n v="778.86"/>
  </r>
  <r>
    <x v="809"/>
    <x v="0"/>
    <n v="400"/>
    <x v="2"/>
    <x v="3"/>
    <n v="6428.5"/>
  </r>
  <r>
    <x v="156"/>
    <x v="3"/>
    <n v="6"/>
    <x v="2"/>
    <x v="0"/>
    <n v="173.7"/>
  </r>
  <r>
    <x v="723"/>
    <x v="3"/>
    <n v="325"/>
    <x v="4"/>
    <x v="6"/>
    <n v="4849.41"/>
  </r>
  <r>
    <x v="866"/>
    <x v="1"/>
    <n v="4"/>
    <x v="1"/>
    <x v="5"/>
    <n v="139.80000000000001"/>
  </r>
  <r>
    <x v="1043"/>
    <x v="2"/>
    <n v="29"/>
    <x v="0"/>
    <x v="6"/>
    <n v="1052.31"/>
  </r>
  <r>
    <x v="412"/>
    <x v="0"/>
    <n v="36"/>
    <x v="2"/>
    <x v="3"/>
    <n v="885.87"/>
  </r>
  <r>
    <x v="807"/>
    <x v="1"/>
    <n v="475"/>
    <x v="3"/>
    <x v="4"/>
    <n v="7360.72"/>
  </r>
  <r>
    <x v="368"/>
    <x v="1"/>
    <n v="16"/>
    <x v="1"/>
    <x v="1"/>
    <n v="575.20000000000005"/>
  </r>
  <r>
    <x v="704"/>
    <x v="4"/>
    <n v="30"/>
    <x v="1"/>
    <x v="5"/>
    <n v="865.73"/>
  </r>
  <r>
    <x v="845"/>
    <x v="1"/>
    <n v="4"/>
    <x v="4"/>
    <x v="5"/>
    <n v="103.8"/>
  </r>
  <r>
    <x v="559"/>
    <x v="3"/>
    <n v="2"/>
    <x v="3"/>
    <x v="5"/>
    <n v="49.9"/>
  </r>
  <r>
    <x v="623"/>
    <x v="3"/>
    <n v="17"/>
    <x v="1"/>
    <x v="4"/>
    <n v="594.15"/>
  </r>
  <r>
    <x v="57"/>
    <x v="2"/>
    <n v="1"/>
    <x v="0"/>
    <x v="6"/>
    <n v="42.69"/>
  </r>
  <r>
    <x v="310"/>
    <x v="0"/>
    <n v="11"/>
    <x v="2"/>
    <x v="2"/>
    <n v="307.45"/>
  </r>
  <r>
    <x v="1044"/>
    <x v="3"/>
    <n v="50"/>
    <x v="4"/>
    <x v="1"/>
    <n v="935.63"/>
  </r>
  <r>
    <x v="484"/>
    <x v="4"/>
    <n v="450"/>
    <x v="0"/>
    <x v="2"/>
    <n v="11563.54"/>
  </r>
  <r>
    <x v="635"/>
    <x v="0"/>
    <n v="7"/>
    <x v="3"/>
    <x v="1"/>
    <n v="188.65"/>
  </r>
  <r>
    <x v="940"/>
    <x v="1"/>
    <n v="300"/>
    <x v="1"/>
    <x v="3"/>
    <n v="6201.38"/>
  </r>
  <r>
    <x v="387"/>
    <x v="4"/>
    <n v="275"/>
    <x v="4"/>
    <x v="2"/>
    <n v="4103.34"/>
  </r>
  <r>
    <x v="988"/>
    <x v="4"/>
    <n v="23"/>
    <x v="4"/>
    <x v="0"/>
    <n v="550.85"/>
  </r>
  <r>
    <x v="384"/>
    <x v="1"/>
    <n v="7"/>
    <x v="2"/>
    <x v="4"/>
    <n v="188.65"/>
  </r>
  <r>
    <x v="107"/>
    <x v="1"/>
    <n v="18"/>
    <x v="1"/>
    <x v="2"/>
    <n v="629.1"/>
  </r>
  <r>
    <x v="425"/>
    <x v="0"/>
    <n v="20"/>
    <x v="0"/>
    <x v="5"/>
    <n v="853.8"/>
  </r>
  <r>
    <x v="1044"/>
    <x v="1"/>
    <n v="525"/>
    <x v="0"/>
    <x v="4"/>
    <n v="12887.04"/>
  </r>
  <r>
    <x v="563"/>
    <x v="1"/>
    <n v="425"/>
    <x v="0"/>
    <x v="1"/>
    <n v="10921.12"/>
  </r>
  <r>
    <x v="310"/>
    <x v="4"/>
    <n v="44"/>
    <x v="0"/>
    <x v="1"/>
    <n v="1596.61"/>
  </r>
  <r>
    <x v="915"/>
    <x v="1"/>
    <n v="22"/>
    <x v="4"/>
    <x v="6"/>
    <n v="526.9"/>
  </r>
  <r>
    <x v="549"/>
    <x v="0"/>
    <n v="350"/>
    <x v="4"/>
    <x v="6"/>
    <n v="5222.4399999999996"/>
  </r>
  <r>
    <x v="675"/>
    <x v="4"/>
    <n v="12"/>
    <x v="1"/>
    <x v="1"/>
    <n v="431.4"/>
  </r>
  <r>
    <x v="756"/>
    <x v="4"/>
    <n v="49"/>
    <x v="1"/>
    <x v="4"/>
    <n v="1284.4100000000001"/>
  </r>
  <r>
    <x v="1045"/>
    <x v="1"/>
    <n v="23"/>
    <x v="2"/>
    <x v="1"/>
    <n v="665.85"/>
  </r>
  <r>
    <x v="172"/>
    <x v="1"/>
    <n v="10"/>
    <x v="1"/>
    <x v="6"/>
    <n v="349.5"/>
  </r>
  <r>
    <x v="613"/>
    <x v="2"/>
    <n v="35"/>
    <x v="3"/>
    <x v="3"/>
    <n v="801.76"/>
  </r>
  <r>
    <x v="361"/>
    <x v="1"/>
    <n v="475"/>
    <x v="2"/>
    <x v="6"/>
    <n v="7633.84"/>
  </r>
  <r>
    <x v="256"/>
    <x v="0"/>
    <n v="24"/>
    <x v="3"/>
    <x v="1"/>
    <n v="529.38"/>
  </r>
  <r>
    <x v="1016"/>
    <x v="2"/>
    <n v="4"/>
    <x v="3"/>
    <x v="1"/>
    <n v="107.8"/>
  </r>
  <r>
    <x v="1043"/>
    <x v="0"/>
    <n v="225"/>
    <x v="4"/>
    <x v="2"/>
    <n v="3929.63"/>
  </r>
  <r>
    <x v="379"/>
    <x v="4"/>
    <n v="250"/>
    <x v="1"/>
    <x v="5"/>
    <n v="6116.25"/>
  </r>
  <r>
    <x v="342"/>
    <x v="0"/>
    <n v="375"/>
    <x v="3"/>
    <x v="1"/>
    <n v="5595.47"/>
  </r>
  <r>
    <x v="503"/>
    <x v="2"/>
    <n v="6"/>
    <x v="3"/>
    <x v="4"/>
    <n v="149.69999999999999"/>
  </r>
  <r>
    <x v="121"/>
    <x v="2"/>
    <n v="5"/>
    <x v="0"/>
    <x v="0"/>
    <n v="218.45"/>
  </r>
  <r>
    <x v="1030"/>
    <x v="0"/>
    <n v="375"/>
    <x v="3"/>
    <x v="2"/>
    <n v="5595.47"/>
  </r>
  <r>
    <x v="867"/>
    <x v="2"/>
    <n v="21"/>
    <x v="1"/>
    <x v="6"/>
    <n v="754.95"/>
  </r>
  <r>
    <x v="1046"/>
    <x v="0"/>
    <n v="4"/>
    <x v="2"/>
    <x v="0"/>
    <n v="111.8"/>
  </r>
  <r>
    <x v="368"/>
    <x v="1"/>
    <n v="12"/>
    <x v="3"/>
    <x v="6"/>
    <n v="299.39999999999998"/>
  </r>
  <r>
    <x v="883"/>
    <x v="2"/>
    <n v="6"/>
    <x v="2"/>
    <x v="0"/>
    <n v="173.7"/>
  </r>
  <r>
    <x v="167"/>
    <x v="1"/>
    <n v="8"/>
    <x v="4"/>
    <x v="3"/>
    <n v="199.6"/>
  </r>
  <r>
    <x v="754"/>
    <x v="1"/>
    <n v="175"/>
    <x v="0"/>
    <x v="6"/>
    <n v="5352.03"/>
  </r>
  <r>
    <x v="457"/>
    <x v="4"/>
    <n v="16"/>
    <x v="0"/>
    <x v="1"/>
    <n v="683.04"/>
  </r>
  <r>
    <x v="718"/>
    <x v="4"/>
    <n v="26"/>
    <x v="4"/>
    <x v="4"/>
    <n v="529.29999999999995"/>
  </r>
  <r>
    <x v="951"/>
    <x v="0"/>
    <n v="9"/>
    <x v="3"/>
    <x v="5"/>
    <n v="242.55"/>
  </r>
  <r>
    <x v="226"/>
    <x v="2"/>
    <n v="150"/>
    <x v="0"/>
    <x v="4"/>
    <n v="4482.45"/>
  </r>
  <r>
    <x v="921"/>
    <x v="1"/>
    <n v="16"/>
    <x v="1"/>
    <x v="3"/>
    <n v="559.20000000000005"/>
  </r>
  <r>
    <x v="681"/>
    <x v="2"/>
    <n v="550"/>
    <x v="4"/>
    <x v="4"/>
    <n v="8206.69"/>
  </r>
  <r>
    <x v="189"/>
    <x v="1"/>
    <n v="13"/>
    <x v="3"/>
    <x v="2"/>
    <n v="350.35"/>
  </r>
  <r>
    <x v="202"/>
    <x v="3"/>
    <n v="8"/>
    <x v="1"/>
    <x v="5"/>
    <n v="287.60000000000002"/>
  </r>
  <r>
    <x v="369"/>
    <x v="1"/>
    <n v="5"/>
    <x v="2"/>
    <x v="1"/>
    <n v="134.75"/>
  </r>
  <r>
    <x v="915"/>
    <x v="1"/>
    <n v="400"/>
    <x v="0"/>
    <x v="3"/>
    <n v="9818.7000000000007"/>
  </r>
  <r>
    <x v="460"/>
    <x v="1"/>
    <n v="250"/>
    <x v="0"/>
    <x v="0"/>
    <n v="7820.75"/>
  </r>
  <r>
    <x v="951"/>
    <x v="3"/>
    <n v="4"/>
    <x v="4"/>
    <x v="0"/>
    <n v="95.8"/>
  </r>
  <r>
    <x v="976"/>
    <x v="4"/>
    <n v="1"/>
    <x v="3"/>
    <x v="1"/>
    <n v="26.95"/>
  </r>
  <r>
    <x v="34"/>
    <x v="3"/>
    <n v="38"/>
    <x v="0"/>
    <x v="0"/>
    <n v="1411.19"/>
  </r>
  <r>
    <x v="780"/>
    <x v="4"/>
    <n v="26"/>
    <x v="3"/>
    <x v="6"/>
    <n v="573.5"/>
  </r>
  <r>
    <x v="901"/>
    <x v="4"/>
    <n v="11"/>
    <x v="1"/>
    <x v="0"/>
    <n v="384.45"/>
  </r>
  <r>
    <x v="1008"/>
    <x v="3"/>
    <n v="42"/>
    <x v="2"/>
    <x v="2"/>
    <n v="997.82"/>
  </r>
  <r>
    <x v="254"/>
    <x v="3"/>
    <n v="100"/>
    <x v="1"/>
    <x v="2"/>
    <n v="2516.5"/>
  </r>
  <r>
    <x v="882"/>
    <x v="3"/>
    <n v="46"/>
    <x v="4"/>
    <x v="6"/>
    <n v="936.45"/>
  </r>
  <r>
    <x v="255"/>
    <x v="1"/>
    <n v="75"/>
    <x v="3"/>
    <x v="2"/>
    <n v="1459.69"/>
  </r>
  <r>
    <x v="925"/>
    <x v="1"/>
    <n v="17"/>
    <x v="3"/>
    <x v="2"/>
    <n v="441.15"/>
  </r>
  <r>
    <x v="139"/>
    <x v="1"/>
    <n v="525"/>
    <x v="0"/>
    <x v="5"/>
    <n v="12887.04"/>
  </r>
  <r>
    <x v="373"/>
    <x v="1"/>
    <n v="18"/>
    <x v="3"/>
    <x v="1"/>
    <n v="449.1"/>
  </r>
  <r>
    <x v="779"/>
    <x v="1"/>
    <n v="40"/>
    <x v="1"/>
    <x v="2"/>
    <n v="1222.3"/>
  </r>
  <r>
    <x v="117"/>
    <x v="0"/>
    <n v="21"/>
    <x v="4"/>
    <x v="5"/>
    <n v="523.95000000000005"/>
  </r>
  <r>
    <x v="445"/>
    <x v="4"/>
    <n v="22"/>
    <x v="3"/>
    <x v="3"/>
    <n v="570.9"/>
  </r>
  <r>
    <x v="66"/>
    <x v="1"/>
    <n v="9"/>
    <x v="0"/>
    <x v="2"/>
    <n v="384.21"/>
  </r>
  <r>
    <x v="676"/>
    <x v="3"/>
    <n v="550"/>
    <x v="0"/>
    <x v="4"/>
    <n v="13500.71"/>
  </r>
  <r>
    <x v="754"/>
    <x v="3"/>
    <n v="6"/>
    <x v="2"/>
    <x v="5"/>
    <n v="161.69999999999999"/>
  </r>
  <r>
    <x v="191"/>
    <x v="0"/>
    <n v="600"/>
    <x v="2"/>
    <x v="4"/>
    <n v="9297.75"/>
  </r>
  <r>
    <x v="1001"/>
    <x v="0"/>
    <n v="2"/>
    <x v="4"/>
    <x v="3"/>
    <n v="51.9"/>
  </r>
  <r>
    <x v="316"/>
    <x v="1"/>
    <n v="150"/>
    <x v="0"/>
    <x v="3"/>
    <n v="4482.45"/>
  </r>
  <r>
    <x v="535"/>
    <x v="1"/>
    <n v="19"/>
    <x v="3"/>
    <x v="2"/>
    <n v="474.05"/>
  </r>
  <r>
    <x v="156"/>
    <x v="1"/>
    <n v="475"/>
    <x v="2"/>
    <x v="4"/>
    <n v="7360.72"/>
  </r>
  <r>
    <x v="746"/>
    <x v="3"/>
    <n v="8"/>
    <x v="4"/>
    <x v="5"/>
    <n v="207.6"/>
  </r>
  <r>
    <x v="647"/>
    <x v="3"/>
    <n v="24"/>
    <x v="4"/>
    <x v="2"/>
    <n v="529.38"/>
  </r>
  <r>
    <x v="70"/>
    <x v="3"/>
    <n v="125"/>
    <x v="1"/>
    <x v="2"/>
    <n v="2970.63"/>
  </r>
  <r>
    <x v="495"/>
    <x v="3"/>
    <n v="8"/>
    <x v="3"/>
    <x v="3"/>
    <n v="207.6"/>
  </r>
  <r>
    <x v="740"/>
    <x v="3"/>
    <n v="7"/>
    <x v="2"/>
    <x v="2"/>
    <n v="188.65"/>
  </r>
  <r>
    <x v="455"/>
    <x v="1"/>
    <n v="19"/>
    <x v="0"/>
    <x v="0"/>
    <n v="849.11"/>
  </r>
  <r>
    <x v="288"/>
    <x v="3"/>
    <n v="40"/>
    <x v="4"/>
    <x v="0"/>
    <n v="848.3"/>
  </r>
  <r>
    <x v="961"/>
    <x v="2"/>
    <n v="175"/>
    <x v="3"/>
    <x v="6"/>
    <n v="3178.88"/>
  </r>
  <r>
    <x v="385"/>
    <x v="1"/>
    <n v="26"/>
    <x v="4"/>
    <x v="5"/>
    <n v="551.4"/>
  </r>
  <r>
    <x v="381"/>
    <x v="4"/>
    <n v="1"/>
    <x v="2"/>
    <x v="4"/>
    <n v="28.95"/>
  </r>
  <r>
    <x v="774"/>
    <x v="0"/>
    <n v="9"/>
    <x v="1"/>
    <x v="4"/>
    <n v="305.55"/>
  </r>
  <r>
    <x v="659"/>
    <x v="3"/>
    <n v="225"/>
    <x v="1"/>
    <x v="0"/>
    <n v="5347.13"/>
  </r>
  <r>
    <x v="547"/>
    <x v="3"/>
    <n v="33"/>
    <x v="4"/>
    <x v="2"/>
    <n v="671.8"/>
  </r>
  <r>
    <x v="871"/>
    <x v="2"/>
    <n v="11"/>
    <x v="3"/>
    <x v="0"/>
    <n v="274.45"/>
  </r>
  <r>
    <x v="12"/>
    <x v="3"/>
    <n v="11"/>
    <x v="1"/>
    <x v="5"/>
    <n v="395.45"/>
  </r>
  <r>
    <x v="261"/>
    <x v="1"/>
    <n v="550"/>
    <x v="4"/>
    <x v="1"/>
    <n v="8206.69"/>
  </r>
  <r>
    <x v="1015"/>
    <x v="3"/>
    <n v="500"/>
    <x v="3"/>
    <x v="3"/>
    <n v="7460.63"/>
  </r>
  <r>
    <x v="779"/>
    <x v="4"/>
    <n v="33"/>
    <x v="2"/>
    <x v="2"/>
    <n v="755.95"/>
  </r>
  <r>
    <x v="426"/>
    <x v="3"/>
    <n v="35"/>
    <x v="4"/>
    <x v="0"/>
    <n v="712.51"/>
  </r>
  <r>
    <x v="39"/>
    <x v="3"/>
    <n v="200"/>
    <x v="3"/>
    <x v="5"/>
    <n v="3493"/>
  </r>
  <r>
    <x v="749"/>
    <x v="2"/>
    <n v="1"/>
    <x v="2"/>
    <x v="4"/>
    <n v="26.95"/>
  </r>
  <r>
    <x v="750"/>
    <x v="4"/>
    <n v="425"/>
    <x v="2"/>
    <x v="1"/>
    <n v="7074.66"/>
  </r>
  <r>
    <x v="829"/>
    <x v="4"/>
    <n v="375"/>
    <x v="0"/>
    <x v="4"/>
    <n v="9636.2800000000007"/>
  </r>
  <r>
    <x v="520"/>
    <x v="4"/>
    <n v="175"/>
    <x v="3"/>
    <x v="4"/>
    <n v="3301.38"/>
  </r>
  <r>
    <x v="823"/>
    <x v="3"/>
    <n v="75"/>
    <x v="3"/>
    <x v="3"/>
    <n v="1459.69"/>
  </r>
  <r>
    <x v="1047"/>
    <x v="4"/>
    <n v="75"/>
    <x v="1"/>
    <x v="4"/>
    <n v="1909.69"/>
  </r>
  <r>
    <x v="572"/>
    <x v="1"/>
    <n v="7"/>
    <x v="3"/>
    <x v="4"/>
    <n v="181.65"/>
  </r>
  <r>
    <x v="869"/>
    <x v="1"/>
    <n v="37"/>
    <x v="3"/>
    <x v="0"/>
    <n v="784.68"/>
  </r>
  <r>
    <x v="759"/>
    <x v="4"/>
    <n v="325"/>
    <x v="3"/>
    <x v="3"/>
    <n v="4849.41"/>
  </r>
  <r>
    <x v="662"/>
    <x v="4"/>
    <n v="28"/>
    <x v="2"/>
    <x v="0"/>
    <n v="689.01"/>
  </r>
  <r>
    <x v="1048"/>
    <x v="1"/>
    <n v="150"/>
    <x v="4"/>
    <x v="0"/>
    <n v="2619.75"/>
  </r>
  <r>
    <x v="777"/>
    <x v="1"/>
    <n v="35"/>
    <x v="1"/>
    <x v="1"/>
    <n v="1010.01"/>
  </r>
  <r>
    <x v="543"/>
    <x v="1"/>
    <n v="7"/>
    <x v="2"/>
    <x v="0"/>
    <n v="202.65"/>
  </r>
  <r>
    <x v="426"/>
    <x v="2"/>
    <n v="5"/>
    <x v="3"/>
    <x v="1"/>
    <n v="129.75"/>
  </r>
  <r>
    <x v="518"/>
    <x v="3"/>
    <n v="3"/>
    <x v="3"/>
    <x v="4"/>
    <n v="74.849999999999994"/>
  </r>
  <r>
    <x v="753"/>
    <x v="1"/>
    <n v="575"/>
    <x v="2"/>
    <x v="2"/>
    <n v="9240.9699999999993"/>
  </r>
  <r>
    <x v="120"/>
    <x v="2"/>
    <n v="500"/>
    <x v="2"/>
    <x v="3"/>
    <n v="8035.63"/>
  </r>
  <r>
    <x v="317"/>
    <x v="1"/>
    <n v="26"/>
    <x v="3"/>
    <x v="2"/>
    <n v="551.4"/>
  </r>
  <r>
    <x v="198"/>
    <x v="3"/>
    <n v="4"/>
    <x v="1"/>
    <x v="1"/>
    <n v="135.80000000000001"/>
  </r>
  <r>
    <x v="130"/>
    <x v="4"/>
    <n v="5"/>
    <x v="0"/>
    <x v="2"/>
    <n v="223.45"/>
  </r>
  <r>
    <x v="848"/>
    <x v="4"/>
    <n v="125"/>
    <x v="3"/>
    <x v="4"/>
    <n v="2358.13"/>
  </r>
  <r>
    <x v="538"/>
    <x v="3"/>
    <n v="450"/>
    <x v="1"/>
    <x v="4"/>
    <n v="9302.06"/>
  </r>
  <r>
    <x v="412"/>
    <x v="0"/>
    <n v="10"/>
    <x v="1"/>
    <x v="3"/>
    <n v="349.5"/>
  </r>
  <r>
    <x v="1046"/>
    <x v="4"/>
    <n v="4"/>
    <x v="0"/>
    <x v="3"/>
    <n v="170.76"/>
  </r>
  <r>
    <x v="357"/>
    <x v="3"/>
    <n v="525"/>
    <x v="1"/>
    <x v="2"/>
    <n v="10248.66"/>
  </r>
  <r>
    <x v="790"/>
    <x v="0"/>
    <n v="500"/>
    <x v="4"/>
    <x v="6"/>
    <n v="7173.13"/>
  </r>
  <r>
    <x v="968"/>
    <x v="1"/>
    <n v="150"/>
    <x v="3"/>
    <x v="2"/>
    <n v="2724.75"/>
  </r>
  <r>
    <x v="1049"/>
    <x v="4"/>
    <n v="46"/>
    <x v="2"/>
    <x v="0"/>
    <n v="1092.8499999999999"/>
  </r>
  <r>
    <x v="907"/>
    <x v="0"/>
    <n v="1"/>
    <x v="3"/>
    <x v="1"/>
    <n v="24.95"/>
  </r>
  <r>
    <x v="839"/>
    <x v="0"/>
    <n v="4"/>
    <x v="4"/>
    <x v="1"/>
    <n v="99.8"/>
  </r>
  <r>
    <x v="335"/>
    <x v="0"/>
    <n v="1"/>
    <x v="4"/>
    <x v="4"/>
    <n v="24.95"/>
  </r>
  <r>
    <x v="247"/>
    <x v="3"/>
    <n v="36"/>
    <x v="0"/>
    <x v="6"/>
    <n v="1306.31"/>
  </r>
  <r>
    <x v="257"/>
    <x v="0"/>
    <n v="28"/>
    <x v="4"/>
    <x v="2"/>
    <n v="617.61"/>
  </r>
  <r>
    <x v="484"/>
    <x v="2"/>
    <n v="28"/>
    <x v="0"/>
    <x v="4"/>
    <n v="1016.02"/>
  </r>
  <r>
    <x v="1050"/>
    <x v="3"/>
    <n v="3"/>
    <x v="1"/>
    <x v="2"/>
    <n v="107.85"/>
  </r>
  <r>
    <x v="428"/>
    <x v="3"/>
    <n v="1"/>
    <x v="3"/>
    <x v="4"/>
    <n v="24.95"/>
  </r>
  <r>
    <x v="144"/>
    <x v="4"/>
    <n v="6"/>
    <x v="4"/>
    <x v="0"/>
    <n v="143.69999999999999"/>
  </r>
  <r>
    <x v="505"/>
    <x v="4"/>
    <n v="325"/>
    <x v="1"/>
    <x v="1"/>
    <n v="6531.28"/>
  </r>
  <r>
    <x v="533"/>
    <x v="4"/>
    <n v="250"/>
    <x v="1"/>
    <x v="4"/>
    <n v="6116.25"/>
  </r>
  <r>
    <x v="214"/>
    <x v="0"/>
    <n v="200"/>
    <x v="3"/>
    <x v="4"/>
    <n v="3633"/>
  </r>
  <r>
    <x v="691"/>
    <x v="1"/>
    <n v="32"/>
    <x v="2"/>
    <x v="6"/>
    <n v="787.44"/>
  </r>
  <r>
    <x v="547"/>
    <x v="3"/>
    <n v="17"/>
    <x v="1"/>
    <x v="6"/>
    <n v="577.15"/>
  </r>
  <r>
    <x v="316"/>
    <x v="0"/>
    <n v="40"/>
    <x v="1"/>
    <x v="2"/>
    <n v="1154.3"/>
  </r>
  <r>
    <x v="548"/>
    <x v="3"/>
    <n v="1"/>
    <x v="0"/>
    <x v="2"/>
    <n v="44.69"/>
  </r>
  <r>
    <x v="745"/>
    <x v="3"/>
    <n v="15"/>
    <x v="0"/>
    <x v="5"/>
    <n v="670.35"/>
  </r>
  <r>
    <x v="895"/>
    <x v="3"/>
    <n v="35"/>
    <x v="2"/>
    <x v="1"/>
    <n v="831.51"/>
  </r>
  <r>
    <x v="411"/>
    <x v="3"/>
    <n v="3"/>
    <x v="1"/>
    <x v="2"/>
    <n v="104.85"/>
  </r>
  <r>
    <x v="204"/>
    <x v="3"/>
    <n v="2"/>
    <x v="4"/>
    <x v="3"/>
    <n v="47.9"/>
  </r>
  <r>
    <x v="969"/>
    <x v="2"/>
    <n v="175"/>
    <x v="4"/>
    <x v="6"/>
    <n v="3056.38"/>
  </r>
  <r>
    <x v="682"/>
    <x v="3"/>
    <n v="21"/>
    <x v="3"/>
    <x v="1"/>
    <n v="523.95000000000005"/>
  </r>
  <r>
    <x v="353"/>
    <x v="0"/>
    <n v="20"/>
    <x v="3"/>
    <x v="1"/>
    <n v="519"/>
  </r>
  <r>
    <x v="613"/>
    <x v="4"/>
    <n v="48"/>
    <x v="1"/>
    <x v="4"/>
    <n v="1222.2"/>
  </r>
  <r>
    <x v="763"/>
    <x v="2"/>
    <n v="250"/>
    <x v="4"/>
    <x v="0"/>
    <n v="4541.25"/>
  </r>
  <r>
    <x v="399"/>
    <x v="3"/>
    <n v="12"/>
    <x v="3"/>
    <x v="1"/>
    <n v="299.39999999999998"/>
  </r>
  <r>
    <x v="805"/>
    <x v="4"/>
    <n v="9"/>
    <x v="4"/>
    <x v="6"/>
    <n v="224.55"/>
  </r>
  <r>
    <x v="991"/>
    <x v="4"/>
    <n v="24"/>
    <x v="3"/>
    <x v="0"/>
    <n v="549.78"/>
  </r>
  <r>
    <x v="608"/>
    <x v="4"/>
    <n v="27"/>
    <x v="1"/>
    <x v="4"/>
    <n v="802.1"/>
  </r>
  <r>
    <x v="375"/>
    <x v="4"/>
    <n v="10"/>
    <x v="1"/>
    <x v="1"/>
    <n v="349.5"/>
  </r>
  <r>
    <x v="272"/>
    <x v="3"/>
    <n v="3"/>
    <x v="3"/>
    <x v="2"/>
    <n v="77.849999999999994"/>
  </r>
  <r>
    <x v="1051"/>
    <x v="2"/>
    <n v="475"/>
    <x v="0"/>
    <x v="2"/>
    <n v="11932.83"/>
  </r>
  <r>
    <x v="582"/>
    <x v="1"/>
    <n v="525"/>
    <x v="2"/>
    <x v="0"/>
    <n v="8739.2800000000007"/>
  </r>
  <r>
    <x v="432"/>
    <x v="4"/>
    <n v="575"/>
    <x v="2"/>
    <x v="2"/>
    <n v="9571.59"/>
  </r>
  <r>
    <x v="152"/>
    <x v="0"/>
    <n v="31"/>
    <x v="0"/>
    <x v="2"/>
    <n v="1151.23"/>
  </r>
  <r>
    <x v="544"/>
    <x v="4"/>
    <n v="8"/>
    <x v="0"/>
    <x v="5"/>
    <n v="349.52"/>
  </r>
  <r>
    <x v="513"/>
    <x v="1"/>
    <n v="5"/>
    <x v="4"/>
    <x v="2"/>
    <n v="129.75"/>
  </r>
  <r>
    <x v="89"/>
    <x v="2"/>
    <n v="1"/>
    <x v="2"/>
    <x v="0"/>
    <n v="28.95"/>
  </r>
  <r>
    <x v="163"/>
    <x v="2"/>
    <n v="6"/>
    <x v="3"/>
    <x v="2"/>
    <n v="161.69999999999999"/>
  </r>
  <r>
    <x v="175"/>
    <x v="1"/>
    <n v="35"/>
    <x v="4"/>
    <x v="1"/>
    <n v="742.26"/>
  </r>
  <r>
    <x v="686"/>
    <x v="4"/>
    <n v="475"/>
    <x v="1"/>
    <x v="1"/>
    <n v="9272.59"/>
  </r>
  <r>
    <x v="860"/>
    <x v="3"/>
    <n v="7"/>
    <x v="0"/>
    <x v="2"/>
    <n v="312.83"/>
  </r>
  <r>
    <x v="1052"/>
    <x v="0"/>
    <n v="400"/>
    <x v="1"/>
    <x v="6"/>
    <n v="8038.5"/>
  </r>
  <r>
    <x v="661"/>
    <x v="2"/>
    <n v="28"/>
    <x v="3"/>
    <x v="5"/>
    <n v="641.41"/>
  </r>
  <r>
    <x v="268"/>
    <x v="1"/>
    <n v="175"/>
    <x v="4"/>
    <x v="0"/>
    <n v="2933.88"/>
  </r>
  <r>
    <x v="671"/>
    <x v="3"/>
    <n v="400"/>
    <x v="2"/>
    <x v="3"/>
    <n v="6198.5"/>
  </r>
  <r>
    <x v="618"/>
    <x v="4"/>
    <n v="375"/>
    <x v="0"/>
    <x v="5"/>
    <n v="9205.0300000000007"/>
  </r>
  <r>
    <x v="38"/>
    <x v="4"/>
    <n v="7"/>
    <x v="4"/>
    <x v="6"/>
    <n v="181.65"/>
  </r>
  <r>
    <x v="1053"/>
    <x v="2"/>
    <n v="9"/>
    <x v="3"/>
    <x v="1"/>
    <n v="224.55"/>
  </r>
  <r>
    <x v="968"/>
    <x v="3"/>
    <n v="75"/>
    <x v="2"/>
    <x v="4"/>
    <n v="1572.19"/>
  </r>
  <r>
    <x v="548"/>
    <x v="2"/>
    <n v="18"/>
    <x v="4"/>
    <x v="4"/>
    <n v="467.1"/>
  </r>
  <r>
    <x v="642"/>
    <x v="0"/>
    <n v="3"/>
    <x v="4"/>
    <x v="0"/>
    <n v="74.849999999999994"/>
  </r>
  <r>
    <x v="484"/>
    <x v="0"/>
    <n v="23"/>
    <x v="2"/>
    <x v="6"/>
    <n v="642.85"/>
  </r>
  <r>
    <x v="505"/>
    <x v="0"/>
    <n v="29"/>
    <x v="1"/>
    <x v="3"/>
    <n v="886.17"/>
  </r>
  <r>
    <x v="468"/>
    <x v="1"/>
    <n v="4"/>
    <x v="2"/>
    <x v="0"/>
    <n v="111.8"/>
  </r>
  <r>
    <x v="164"/>
    <x v="1"/>
    <n v="40"/>
    <x v="0"/>
    <x v="1"/>
    <n v="1485.46"/>
  </r>
  <r>
    <x v="586"/>
    <x v="4"/>
    <n v="16"/>
    <x v="1"/>
    <x v="3"/>
    <n v="543.20000000000005"/>
  </r>
  <r>
    <x v="1054"/>
    <x v="2"/>
    <n v="6"/>
    <x v="4"/>
    <x v="0"/>
    <n v="143.69999999999999"/>
  </r>
  <r>
    <x v="703"/>
    <x v="1"/>
    <n v="15"/>
    <x v="2"/>
    <x v="4"/>
    <n v="419.25"/>
  </r>
  <r>
    <x v="612"/>
    <x v="3"/>
    <n v="125"/>
    <x v="0"/>
    <x v="2"/>
    <n v="3735.38"/>
  </r>
  <r>
    <x v="550"/>
    <x v="3"/>
    <n v="32"/>
    <x v="2"/>
    <x v="5"/>
    <n v="760.24"/>
  </r>
  <r>
    <x v="25"/>
    <x v="0"/>
    <n v="20"/>
    <x v="1"/>
    <x v="1"/>
    <n v="679"/>
  </r>
  <r>
    <x v="121"/>
    <x v="0"/>
    <n v="7"/>
    <x v="0"/>
    <x v="0"/>
    <n v="312.83"/>
  </r>
  <r>
    <x v="597"/>
    <x v="4"/>
    <n v="4"/>
    <x v="1"/>
    <x v="3"/>
    <n v="135.80000000000001"/>
  </r>
  <r>
    <x v="749"/>
    <x v="4"/>
    <n v="8"/>
    <x v="4"/>
    <x v="5"/>
    <n v="207.6"/>
  </r>
  <r>
    <x v="808"/>
    <x v="1"/>
    <n v="47"/>
    <x v="2"/>
    <x v="6"/>
    <n v="1076.6500000000001"/>
  </r>
  <r>
    <x v="139"/>
    <x v="3"/>
    <n v="450"/>
    <x v="0"/>
    <x v="2"/>
    <n v="11563.54"/>
  </r>
  <r>
    <x v="282"/>
    <x v="1"/>
    <n v="32"/>
    <x v="0"/>
    <x v="6"/>
    <n v="1215.57"/>
  </r>
  <r>
    <x v="680"/>
    <x v="0"/>
    <n v="26"/>
    <x v="3"/>
    <x v="3"/>
    <n v="573.5"/>
  </r>
  <r>
    <x v="590"/>
    <x v="3"/>
    <n v="125"/>
    <x v="3"/>
    <x v="3"/>
    <n v="2358.13"/>
  </r>
  <r>
    <x v="299"/>
    <x v="4"/>
    <n v="43"/>
    <x v="0"/>
    <x v="0"/>
    <n v="1560.32"/>
  </r>
  <r>
    <x v="891"/>
    <x v="1"/>
    <n v="525"/>
    <x v="4"/>
    <x v="0"/>
    <n v="7531.78"/>
  </r>
  <r>
    <x v="1055"/>
    <x v="1"/>
    <n v="1"/>
    <x v="1"/>
    <x v="1"/>
    <n v="33.950000000000003"/>
  </r>
  <r>
    <x v="915"/>
    <x v="1"/>
    <n v="375"/>
    <x v="0"/>
    <x v="2"/>
    <n v="9420.66"/>
  </r>
  <r>
    <x v="81"/>
    <x v="3"/>
    <n v="475"/>
    <x v="2"/>
    <x v="2"/>
    <n v="7906.97"/>
  </r>
  <r>
    <x v="564"/>
    <x v="1"/>
    <n v="6"/>
    <x v="2"/>
    <x v="1"/>
    <n v="161.69999999999999"/>
  </r>
  <r>
    <x v="931"/>
    <x v="1"/>
    <n v="1"/>
    <x v="3"/>
    <x v="1"/>
    <n v="25.95"/>
  </r>
  <r>
    <x v="983"/>
    <x v="3"/>
    <n v="400"/>
    <x v="2"/>
    <x v="5"/>
    <n v="6658.5"/>
  </r>
  <r>
    <x v="55"/>
    <x v="3"/>
    <n v="43"/>
    <x v="1"/>
    <x v="2"/>
    <n v="1313.97"/>
  </r>
  <r>
    <x v="275"/>
    <x v="1"/>
    <n v="19"/>
    <x v="3"/>
    <x v="4"/>
    <n v="493.05"/>
  </r>
  <r>
    <x v="199"/>
    <x v="0"/>
    <n v="125"/>
    <x v="4"/>
    <x v="3"/>
    <n v="2270.63"/>
  </r>
  <r>
    <x v="572"/>
    <x v="3"/>
    <n v="2"/>
    <x v="4"/>
    <x v="0"/>
    <n v="49.9"/>
  </r>
  <r>
    <x v="155"/>
    <x v="1"/>
    <n v="2"/>
    <x v="2"/>
    <x v="2"/>
    <n v="57.9"/>
  </r>
  <r>
    <x v="168"/>
    <x v="4"/>
    <n v="6"/>
    <x v="1"/>
    <x v="4"/>
    <n v="203.7"/>
  </r>
  <r>
    <x v="266"/>
    <x v="1"/>
    <n v="4"/>
    <x v="3"/>
    <x v="4"/>
    <n v="107.8"/>
  </r>
  <r>
    <x v="370"/>
    <x v="1"/>
    <n v="14"/>
    <x v="1"/>
    <x v="5"/>
    <n v="489.3"/>
  </r>
  <r>
    <x v="365"/>
    <x v="1"/>
    <n v="25"/>
    <x v="1"/>
    <x v="2"/>
    <n v="742.69"/>
  </r>
  <r>
    <x v="947"/>
    <x v="4"/>
    <n v="4"/>
    <x v="1"/>
    <x v="3"/>
    <n v="139.80000000000001"/>
  </r>
  <r>
    <x v="485"/>
    <x v="1"/>
    <n v="525"/>
    <x v="2"/>
    <x v="6"/>
    <n v="8739.2800000000007"/>
  </r>
  <r>
    <x v="340"/>
    <x v="2"/>
    <n v="3"/>
    <x v="0"/>
    <x v="0"/>
    <n v="131.07"/>
  </r>
  <r>
    <x v="860"/>
    <x v="2"/>
    <n v="8"/>
    <x v="0"/>
    <x v="3"/>
    <n v="341.52"/>
  </r>
  <r>
    <x v="13"/>
    <x v="1"/>
    <n v="23"/>
    <x v="0"/>
    <x v="0"/>
    <n v="1027.8699999999999"/>
  </r>
  <r>
    <x v="152"/>
    <x v="1"/>
    <n v="5"/>
    <x v="3"/>
    <x v="4"/>
    <n v="134.75"/>
  </r>
  <r>
    <x v="634"/>
    <x v="4"/>
    <n v="175"/>
    <x v="2"/>
    <x v="1"/>
    <n v="3301.38"/>
  </r>
  <r>
    <x v="653"/>
    <x v="3"/>
    <n v="225"/>
    <x v="4"/>
    <x v="5"/>
    <n v="4087.13"/>
  </r>
  <r>
    <x v="336"/>
    <x v="1"/>
    <n v="34"/>
    <x v="3"/>
    <x v="6"/>
    <n v="778.86"/>
  </r>
  <r>
    <x v="226"/>
    <x v="1"/>
    <n v="10"/>
    <x v="2"/>
    <x v="4"/>
    <n v="289.5"/>
  </r>
  <r>
    <x v="334"/>
    <x v="3"/>
    <n v="14"/>
    <x v="2"/>
    <x v="0"/>
    <n v="377.3"/>
  </r>
  <r>
    <x v="394"/>
    <x v="3"/>
    <n v="3"/>
    <x v="2"/>
    <x v="2"/>
    <n v="86.85"/>
  </r>
  <r>
    <x v="100"/>
    <x v="4"/>
    <n v="30"/>
    <x v="1"/>
    <x v="6"/>
    <n v="865.73"/>
  </r>
  <r>
    <x v="143"/>
    <x v="2"/>
    <n v="9"/>
    <x v="3"/>
    <x v="4"/>
    <n v="233.55"/>
  </r>
  <r>
    <x v="934"/>
    <x v="4"/>
    <n v="4"/>
    <x v="1"/>
    <x v="6"/>
    <n v="135.80000000000001"/>
  </r>
  <r>
    <x v="781"/>
    <x v="1"/>
    <n v="32"/>
    <x v="2"/>
    <x v="6"/>
    <n v="760.24"/>
  </r>
  <r>
    <x v="475"/>
    <x v="3"/>
    <n v="9"/>
    <x v="2"/>
    <x v="6"/>
    <n v="242.55"/>
  </r>
  <r>
    <x v="345"/>
    <x v="2"/>
    <n v="33"/>
    <x v="3"/>
    <x v="1"/>
    <n v="755.95"/>
  </r>
  <r>
    <x v="75"/>
    <x v="1"/>
    <n v="20"/>
    <x v="4"/>
    <x v="6"/>
    <n v="519"/>
  </r>
  <r>
    <x v="162"/>
    <x v="4"/>
    <n v="300"/>
    <x v="1"/>
    <x v="4"/>
    <n v="6201.38"/>
  </r>
  <r>
    <x v="832"/>
    <x v="2"/>
    <n v="31"/>
    <x v="0"/>
    <x v="2"/>
    <n v="1177.58"/>
  </r>
  <r>
    <x v="1056"/>
    <x v="3"/>
    <n v="9"/>
    <x v="4"/>
    <x v="4"/>
    <n v="224.55"/>
  </r>
  <r>
    <x v="705"/>
    <x v="1"/>
    <n v="7"/>
    <x v="4"/>
    <x v="2"/>
    <n v="174.65"/>
  </r>
  <r>
    <x v="200"/>
    <x v="0"/>
    <n v="13"/>
    <x v="4"/>
    <x v="5"/>
    <n v="337.35"/>
  </r>
  <r>
    <x v="748"/>
    <x v="1"/>
    <n v="45"/>
    <x v="0"/>
    <x v="0"/>
    <n v="1671.14"/>
  </r>
  <r>
    <x v="296"/>
    <x v="3"/>
    <n v="35"/>
    <x v="1"/>
    <x v="5"/>
    <n v="1010.01"/>
  </r>
  <r>
    <x v="304"/>
    <x v="2"/>
    <n v="2"/>
    <x v="2"/>
    <x v="4"/>
    <n v="57.9"/>
  </r>
  <r>
    <x v="792"/>
    <x v="3"/>
    <n v="12"/>
    <x v="0"/>
    <x v="1"/>
    <n v="536.28"/>
  </r>
  <r>
    <x v="564"/>
    <x v="1"/>
    <n v="31"/>
    <x v="3"/>
    <x v="5"/>
    <n v="710.13"/>
  </r>
  <r>
    <x v="203"/>
    <x v="2"/>
    <n v="8"/>
    <x v="4"/>
    <x v="5"/>
    <n v="191.6"/>
  </r>
  <r>
    <x v="830"/>
    <x v="4"/>
    <n v="325"/>
    <x v="3"/>
    <x v="1"/>
    <n v="4849.41"/>
  </r>
  <r>
    <x v="464"/>
    <x v="3"/>
    <n v="7"/>
    <x v="1"/>
    <x v="6"/>
    <n v="244.65"/>
  </r>
  <r>
    <x v="337"/>
    <x v="3"/>
    <n v="4"/>
    <x v="3"/>
    <x v="1"/>
    <n v="99.8"/>
  </r>
  <r>
    <x v="997"/>
    <x v="2"/>
    <n v="6"/>
    <x v="1"/>
    <x v="3"/>
    <n v="209.7"/>
  </r>
  <r>
    <x v="786"/>
    <x v="1"/>
    <n v="11"/>
    <x v="0"/>
    <x v="5"/>
    <n v="480.59"/>
  </r>
  <r>
    <x v="477"/>
    <x v="2"/>
    <n v="450"/>
    <x v="2"/>
    <x v="2"/>
    <n v="7232.06"/>
  </r>
  <r>
    <x v="492"/>
    <x v="1"/>
    <n v="250"/>
    <x v="0"/>
    <x v="2"/>
    <n v="7820.75"/>
  </r>
  <r>
    <x v="826"/>
    <x v="1"/>
    <n v="1"/>
    <x v="0"/>
    <x v="1"/>
    <n v="42.69"/>
  </r>
  <r>
    <x v="574"/>
    <x v="3"/>
    <n v="42"/>
    <x v="2"/>
    <x v="4"/>
    <n v="962.12"/>
  </r>
  <r>
    <x v="824"/>
    <x v="4"/>
    <n v="16"/>
    <x v="4"/>
    <x v="4"/>
    <n v="415.2"/>
  </r>
  <r>
    <x v="713"/>
    <x v="4"/>
    <n v="33"/>
    <x v="1"/>
    <x v="3"/>
    <n v="1008.4"/>
  </r>
  <r>
    <x v="759"/>
    <x v="3"/>
    <n v="600"/>
    <x v="0"/>
    <x v="0"/>
    <n v="15073.05"/>
  </r>
  <r>
    <x v="486"/>
    <x v="1"/>
    <n v="49"/>
    <x v="4"/>
    <x v="6"/>
    <n v="916.91"/>
  </r>
  <r>
    <x v="78"/>
    <x v="1"/>
    <n v="13"/>
    <x v="0"/>
    <x v="4"/>
    <n v="580.97"/>
  </r>
  <r>
    <x v="269"/>
    <x v="2"/>
    <n v="8"/>
    <x v="2"/>
    <x v="0"/>
    <n v="223.6"/>
  </r>
  <r>
    <x v="479"/>
    <x v="4"/>
    <n v="4"/>
    <x v="1"/>
    <x v="1"/>
    <n v="143.80000000000001"/>
  </r>
  <r>
    <x v="999"/>
    <x v="2"/>
    <n v="26"/>
    <x v="3"/>
    <x v="1"/>
    <n v="573.5"/>
  </r>
  <r>
    <x v="587"/>
    <x v="3"/>
    <n v="8"/>
    <x v="0"/>
    <x v="0"/>
    <n v="341.52"/>
  </r>
  <r>
    <x v="888"/>
    <x v="4"/>
    <n v="16"/>
    <x v="2"/>
    <x v="4"/>
    <n v="463.2"/>
  </r>
  <r>
    <x v="432"/>
    <x v="1"/>
    <n v="21"/>
    <x v="1"/>
    <x v="6"/>
    <n v="754.95"/>
  </r>
  <r>
    <x v="640"/>
    <x v="1"/>
    <n v="23"/>
    <x v="1"/>
    <x v="1"/>
    <n v="780.85"/>
  </r>
  <r>
    <x v="379"/>
    <x v="1"/>
    <n v="3"/>
    <x v="0"/>
    <x v="1"/>
    <n v="131.07"/>
  </r>
  <r>
    <x v="103"/>
    <x v="0"/>
    <n v="2"/>
    <x v="3"/>
    <x v="5"/>
    <n v="51.9"/>
  </r>
  <r>
    <x v="821"/>
    <x v="3"/>
    <n v="2"/>
    <x v="3"/>
    <x v="2"/>
    <n v="53.9"/>
  </r>
  <r>
    <x v="354"/>
    <x v="3"/>
    <n v="34"/>
    <x v="0"/>
    <x v="2"/>
    <n v="1233.74"/>
  </r>
  <r>
    <x v="970"/>
    <x v="3"/>
    <n v="2"/>
    <x v="0"/>
    <x v="4"/>
    <n v="87.38"/>
  </r>
  <r>
    <x v="304"/>
    <x v="1"/>
    <n v="9"/>
    <x v="3"/>
    <x v="6"/>
    <n v="233.55"/>
  </r>
  <r>
    <x v="934"/>
    <x v="3"/>
    <n v="3"/>
    <x v="4"/>
    <x v="3"/>
    <n v="77.849999999999994"/>
  </r>
  <r>
    <x v="303"/>
    <x v="1"/>
    <n v="24"/>
    <x v="2"/>
    <x v="5"/>
    <n v="549.78"/>
  </r>
  <r>
    <x v="556"/>
    <x v="2"/>
    <n v="150"/>
    <x v="0"/>
    <x v="1"/>
    <n v="4692.45"/>
  </r>
  <r>
    <x v="578"/>
    <x v="2"/>
    <n v="325"/>
    <x v="4"/>
    <x v="5"/>
    <n v="4475.66"/>
  </r>
  <r>
    <x v="557"/>
    <x v="3"/>
    <n v="75"/>
    <x v="0"/>
    <x v="5"/>
    <n v="2457.56"/>
  </r>
  <r>
    <x v="700"/>
    <x v="4"/>
    <n v="48"/>
    <x v="1"/>
    <x v="4"/>
    <n v="1294.2"/>
  </r>
  <r>
    <x v="920"/>
    <x v="4"/>
    <n v="42"/>
    <x v="2"/>
    <x v="6"/>
    <n v="997.82"/>
  </r>
  <r>
    <x v="959"/>
    <x v="2"/>
    <n v="275"/>
    <x v="3"/>
    <x v="0"/>
    <n v="4261.47"/>
  </r>
  <r>
    <x v="863"/>
    <x v="3"/>
    <n v="8"/>
    <x v="3"/>
    <x v="2"/>
    <n v="207.6"/>
  </r>
  <r>
    <x v="243"/>
    <x v="1"/>
    <n v="29"/>
    <x v="1"/>
    <x v="6"/>
    <n v="886.17"/>
  </r>
  <r>
    <x v="428"/>
    <x v="3"/>
    <n v="525"/>
    <x v="4"/>
    <x v="0"/>
    <n v="7229.91"/>
  </r>
  <r>
    <x v="51"/>
    <x v="0"/>
    <n v="1"/>
    <x v="0"/>
    <x v="2"/>
    <n v="44.69"/>
  </r>
  <r>
    <x v="585"/>
    <x v="2"/>
    <n v="3"/>
    <x v="4"/>
    <x v="5"/>
    <n v="74.849999999999994"/>
  </r>
  <r>
    <x v="985"/>
    <x v="1"/>
    <n v="3"/>
    <x v="3"/>
    <x v="3"/>
    <n v="80.849999999999994"/>
  </r>
  <r>
    <x v="618"/>
    <x v="4"/>
    <n v="275"/>
    <x v="4"/>
    <x v="2"/>
    <n v="3945.22"/>
  </r>
  <r>
    <x v="1053"/>
    <x v="0"/>
    <n v="8"/>
    <x v="0"/>
    <x v="4"/>
    <n v="349.52"/>
  </r>
  <r>
    <x v="547"/>
    <x v="0"/>
    <n v="4"/>
    <x v="3"/>
    <x v="5"/>
    <n v="99.8"/>
  </r>
  <r>
    <x v="784"/>
    <x v="1"/>
    <n v="37"/>
    <x v="4"/>
    <x v="1"/>
    <n v="784.68"/>
  </r>
  <r>
    <x v="760"/>
    <x v="2"/>
    <n v="34"/>
    <x v="2"/>
    <x v="5"/>
    <n v="836.66"/>
  </r>
  <r>
    <x v="65"/>
    <x v="1"/>
    <n v="8"/>
    <x v="1"/>
    <x v="2"/>
    <n v="279.60000000000002"/>
  </r>
  <r>
    <x v="410"/>
    <x v="3"/>
    <n v="6"/>
    <x v="1"/>
    <x v="5"/>
    <n v="209.7"/>
  </r>
  <r>
    <x v="544"/>
    <x v="0"/>
    <n v="18"/>
    <x v="4"/>
    <x v="5"/>
    <n v="431.1"/>
  </r>
  <r>
    <x v="316"/>
    <x v="0"/>
    <n v="16"/>
    <x v="1"/>
    <x v="0"/>
    <n v="575.20000000000005"/>
  </r>
  <r>
    <x v="745"/>
    <x v="1"/>
    <n v="7"/>
    <x v="3"/>
    <x v="4"/>
    <n v="181.65"/>
  </r>
  <r>
    <x v="195"/>
    <x v="4"/>
    <n v="475"/>
    <x v="0"/>
    <x v="0"/>
    <n v="12205.96"/>
  </r>
  <r>
    <x v="805"/>
    <x v="3"/>
    <n v="2"/>
    <x v="4"/>
    <x v="6"/>
    <n v="49.9"/>
  </r>
  <r>
    <x v="382"/>
    <x v="1"/>
    <n v="575"/>
    <x v="1"/>
    <x v="0"/>
    <n v="11555.34"/>
  </r>
  <r>
    <x v="583"/>
    <x v="3"/>
    <n v="46"/>
    <x v="0"/>
    <x v="3"/>
    <n v="1708.28"/>
  </r>
  <r>
    <x v="902"/>
    <x v="2"/>
    <n v="8"/>
    <x v="2"/>
    <x v="2"/>
    <n v="215.6"/>
  </r>
  <r>
    <x v="359"/>
    <x v="1"/>
    <n v="375"/>
    <x v="3"/>
    <x v="0"/>
    <n v="5595.47"/>
  </r>
  <r>
    <x v="919"/>
    <x v="1"/>
    <n v="7"/>
    <x v="4"/>
    <x v="2"/>
    <n v="174.65"/>
  </r>
  <r>
    <x v="643"/>
    <x v="1"/>
    <n v="18"/>
    <x v="2"/>
    <x v="1"/>
    <n v="485.1"/>
  </r>
  <r>
    <x v="814"/>
    <x v="3"/>
    <n v="50"/>
    <x v="0"/>
    <x v="5"/>
    <n v="1600.88"/>
  </r>
  <r>
    <x v="551"/>
    <x v="2"/>
    <n v="8"/>
    <x v="2"/>
    <x v="2"/>
    <n v="215.6"/>
  </r>
  <r>
    <x v="575"/>
    <x v="3"/>
    <n v="43"/>
    <x v="2"/>
    <x v="1"/>
    <n v="985.02"/>
  </r>
  <r>
    <x v="720"/>
    <x v="3"/>
    <n v="39"/>
    <x v="1"/>
    <x v="4"/>
    <n v="1125.44"/>
  </r>
  <r>
    <x v="504"/>
    <x v="3"/>
    <n v="7"/>
    <x v="2"/>
    <x v="4"/>
    <n v="188.65"/>
  </r>
  <r>
    <x v="1037"/>
    <x v="0"/>
    <n v="3"/>
    <x v="3"/>
    <x v="3"/>
    <n v="80.849999999999994"/>
  </r>
  <r>
    <x v="881"/>
    <x v="4"/>
    <n v="525"/>
    <x v="1"/>
    <x v="4"/>
    <n v="10852.41"/>
  </r>
  <r>
    <x v="988"/>
    <x v="3"/>
    <n v="250"/>
    <x v="3"/>
    <x v="5"/>
    <n v="4366.25"/>
  </r>
  <r>
    <x v="525"/>
    <x v="4"/>
    <n v="250"/>
    <x v="2"/>
    <x v="4"/>
    <n v="4716.25"/>
  </r>
  <r>
    <x v="784"/>
    <x v="4"/>
    <n v="43"/>
    <x v="3"/>
    <x v="2"/>
    <n v="948.47"/>
  </r>
  <r>
    <x v="83"/>
    <x v="2"/>
    <n v="20"/>
    <x v="2"/>
    <x v="2"/>
    <n v="579"/>
  </r>
  <r>
    <x v="566"/>
    <x v="3"/>
    <n v="35"/>
    <x v="3"/>
    <x v="5"/>
    <n v="772.01"/>
  </r>
  <r>
    <x v="1039"/>
    <x v="0"/>
    <n v="28"/>
    <x v="4"/>
    <x v="6"/>
    <n v="593.80999999999995"/>
  </r>
  <r>
    <x v="606"/>
    <x v="3"/>
    <n v="8"/>
    <x v="2"/>
    <x v="3"/>
    <n v="223.6"/>
  </r>
  <r>
    <x v="583"/>
    <x v="3"/>
    <n v="5"/>
    <x v="2"/>
    <x v="2"/>
    <n v="134.75"/>
  </r>
  <r>
    <x v="965"/>
    <x v="1"/>
    <n v="6"/>
    <x v="3"/>
    <x v="3"/>
    <n v="161.69999999999999"/>
  </r>
  <r>
    <x v="179"/>
    <x v="1"/>
    <n v="8"/>
    <x v="0"/>
    <x v="0"/>
    <n v="349.52"/>
  </r>
  <r>
    <x v="975"/>
    <x v="1"/>
    <n v="150"/>
    <x v="3"/>
    <x v="4"/>
    <n v="2829.75"/>
  </r>
  <r>
    <x v="437"/>
    <x v="4"/>
    <n v="30"/>
    <x v="4"/>
    <x v="4"/>
    <n v="610.73"/>
  </r>
  <r>
    <x v="282"/>
    <x v="2"/>
    <n v="24"/>
    <x v="2"/>
    <x v="2"/>
    <n v="570.17999999999995"/>
  </r>
  <r>
    <x v="569"/>
    <x v="2"/>
    <n v="9"/>
    <x v="2"/>
    <x v="6"/>
    <n v="260.55"/>
  </r>
  <r>
    <x v="709"/>
    <x v="3"/>
    <n v="8"/>
    <x v="2"/>
    <x v="4"/>
    <n v="215.6"/>
  </r>
  <r>
    <x v="395"/>
    <x v="1"/>
    <n v="35"/>
    <x v="1"/>
    <x v="3"/>
    <n v="1010.01"/>
  </r>
  <r>
    <x v="665"/>
    <x v="3"/>
    <n v="475"/>
    <x v="0"/>
    <x v="4"/>
    <n v="11659.71"/>
  </r>
  <r>
    <x v="204"/>
    <x v="3"/>
    <n v="6"/>
    <x v="4"/>
    <x v="4"/>
    <n v="149.69999999999999"/>
  </r>
  <r>
    <x v="960"/>
    <x v="4"/>
    <n v="19"/>
    <x v="0"/>
    <x v="2"/>
    <n v="830.11"/>
  </r>
  <r>
    <x v="1031"/>
    <x v="4"/>
    <n v="450"/>
    <x v="4"/>
    <x v="4"/>
    <n v="6197.06"/>
  </r>
  <r>
    <x v="1029"/>
    <x v="3"/>
    <n v="39"/>
    <x v="1"/>
    <x v="3"/>
    <n v="1191.74"/>
  </r>
  <r>
    <x v="163"/>
    <x v="1"/>
    <n v="1"/>
    <x v="2"/>
    <x v="0"/>
    <n v="26.95"/>
  </r>
  <r>
    <x v="41"/>
    <x v="1"/>
    <n v="10"/>
    <x v="3"/>
    <x v="2"/>
    <n v="269.5"/>
  </r>
  <r>
    <x v="470"/>
    <x v="1"/>
    <n v="43"/>
    <x v="0"/>
    <x v="5"/>
    <n v="1596.87"/>
  </r>
  <r>
    <x v="500"/>
    <x v="1"/>
    <n v="325"/>
    <x v="0"/>
    <x v="0"/>
    <n v="8164.57"/>
  </r>
  <r>
    <x v="997"/>
    <x v="0"/>
    <n v="28"/>
    <x v="1"/>
    <x v="5"/>
    <n v="831.81"/>
  </r>
  <r>
    <x v="747"/>
    <x v="4"/>
    <n v="75"/>
    <x v="4"/>
    <x v="0"/>
    <n v="1347.19"/>
  </r>
  <r>
    <x v="617"/>
    <x v="4"/>
    <n v="10"/>
    <x v="3"/>
    <x v="4"/>
    <n v="249.5"/>
  </r>
  <r>
    <x v="798"/>
    <x v="4"/>
    <n v="550"/>
    <x v="0"/>
    <x v="6"/>
    <n v="13816.96"/>
  </r>
  <r>
    <x v="517"/>
    <x v="3"/>
    <n v="23"/>
    <x v="4"/>
    <x v="1"/>
    <n v="550.85"/>
  </r>
  <r>
    <x v="687"/>
    <x v="1"/>
    <n v="50"/>
    <x v="0"/>
    <x v="1"/>
    <n v="1675.88"/>
  </r>
  <r>
    <x v="599"/>
    <x v="3"/>
    <n v="36"/>
    <x v="1"/>
    <x v="1"/>
    <n v="1069.47"/>
  </r>
  <r>
    <x v="508"/>
    <x v="3"/>
    <n v="5"/>
    <x v="0"/>
    <x v="1"/>
    <n v="223.45"/>
  </r>
  <r>
    <x v="1057"/>
    <x v="0"/>
    <n v="41"/>
    <x v="3"/>
    <x v="5"/>
    <n v="869.51"/>
  </r>
  <r>
    <x v="652"/>
    <x v="2"/>
    <n v="28"/>
    <x v="1"/>
    <x v="6"/>
    <n v="808.01"/>
  </r>
  <r>
    <x v="584"/>
    <x v="3"/>
    <n v="24"/>
    <x v="2"/>
    <x v="1"/>
    <n v="549.78"/>
  </r>
  <r>
    <x v="59"/>
    <x v="4"/>
    <n v="500"/>
    <x v="2"/>
    <x v="4"/>
    <n v="8323.1299999999992"/>
  </r>
  <r>
    <x v="932"/>
    <x v="3"/>
    <n v="41"/>
    <x v="0"/>
    <x v="1"/>
    <n v="1487.75"/>
  </r>
  <r>
    <x v="967"/>
    <x v="3"/>
    <n v="13"/>
    <x v="0"/>
    <x v="0"/>
    <n v="554.97"/>
  </r>
  <r>
    <x v="343"/>
    <x v="3"/>
    <n v="18"/>
    <x v="0"/>
    <x v="6"/>
    <n v="768.42"/>
  </r>
  <r>
    <x v="753"/>
    <x v="3"/>
    <n v="31"/>
    <x v="1"/>
    <x v="1"/>
    <n v="894.58"/>
  </r>
  <r>
    <x v="336"/>
    <x v="1"/>
    <n v="7"/>
    <x v="1"/>
    <x v="5"/>
    <n v="237.65"/>
  </r>
  <r>
    <x v="60"/>
    <x v="2"/>
    <n v="400"/>
    <x v="0"/>
    <x v="1"/>
    <n v="10048.700000000001"/>
  </r>
  <r>
    <x v="443"/>
    <x v="3"/>
    <n v="475"/>
    <x v="4"/>
    <x v="4"/>
    <n v="7087.59"/>
  </r>
  <r>
    <x v="633"/>
    <x v="3"/>
    <n v="38"/>
    <x v="2"/>
    <x v="1"/>
    <n v="902.79"/>
  </r>
  <r>
    <x v="924"/>
    <x v="1"/>
    <n v="1"/>
    <x v="3"/>
    <x v="1"/>
    <n v="26.95"/>
  </r>
  <r>
    <x v="685"/>
    <x v="3"/>
    <n v="5"/>
    <x v="1"/>
    <x v="0"/>
    <n v="179.75"/>
  </r>
  <r>
    <x v="869"/>
    <x v="4"/>
    <n v="350"/>
    <x v="0"/>
    <x v="2"/>
    <n v="8792.61"/>
  </r>
  <r>
    <x v="469"/>
    <x v="3"/>
    <n v="7"/>
    <x v="0"/>
    <x v="4"/>
    <n v="298.83"/>
  </r>
  <r>
    <x v="749"/>
    <x v="4"/>
    <n v="575"/>
    <x v="1"/>
    <x v="4"/>
    <n v="11885.97"/>
  </r>
  <r>
    <x v="931"/>
    <x v="3"/>
    <n v="10"/>
    <x v="0"/>
    <x v="5"/>
    <n v="426.9"/>
  </r>
  <r>
    <x v="1047"/>
    <x v="1"/>
    <n v="1"/>
    <x v="3"/>
    <x v="0"/>
    <n v="26.95"/>
  </r>
  <r>
    <x v="912"/>
    <x v="3"/>
    <n v="175"/>
    <x v="4"/>
    <x v="2"/>
    <n v="3178.88"/>
  </r>
  <r>
    <x v="390"/>
    <x v="1"/>
    <n v="35"/>
    <x v="1"/>
    <x v="0"/>
    <n v="1010.01"/>
  </r>
  <r>
    <x v="769"/>
    <x v="4"/>
    <n v="34"/>
    <x v="3"/>
    <x v="1"/>
    <n v="778.86"/>
  </r>
  <r>
    <x v="740"/>
    <x v="3"/>
    <n v="3"/>
    <x v="3"/>
    <x v="4"/>
    <n v="77.849999999999994"/>
  </r>
  <r>
    <x v="317"/>
    <x v="0"/>
    <n v="75"/>
    <x v="4"/>
    <x v="6"/>
    <n v="1347.19"/>
  </r>
  <r>
    <x v="707"/>
    <x v="3"/>
    <n v="44"/>
    <x v="3"/>
    <x v="6"/>
    <n v="1007.93"/>
  </r>
  <r>
    <x v="521"/>
    <x v="4"/>
    <n v="4"/>
    <x v="0"/>
    <x v="4"/>
    <n v="170.76"/>
  </r>
  <r>
    <x v="779"/>
    <x v="0"/>
    <n v="2"/>
    <x v="2"/>
    <x v="1"/>
    <n v="57.9"/>
  </r>
  <r>
    <x v="214"/>
    <x v="4"/>
    <n v="14"/>
    <x v="1"/>
    <x v="1"/>
    <n v="475.3"/>
  </r>
  <r>
    <x v="239"/>
    <x v="3"/>
    <n v="19"/>
    <x v="3"/>
    <x v="4"/>
    <n v="512.04999999999995"/>
  </r>
  <r>
    <x v="268"/>
    <x v="4"/>
    <n v="525"/>
    <x v="2"/>
    <x v="2"/>
    <n v="8135.53"/>
  </r>
  <r>
    <x v="1058"/>
    <x v="3"/>
    <n v="550"/>
    <x v="3"/>
    <x v="3"/>
    <n v="8522.94"/>
  </r>
  <r>
    <x v="821"/>
    <x v="0"/>
    <n v="12"/>
    <x v="4"/>
    <x v="6"/>
    <n v="299.39999999999998"/>
  </r>
  <r>
    <x v="185"/>
    <x v="3"/>
    <n v="31"/>
    <x v="4"/>
    <x v="5"/>
    <n v="683.78"/>
  </r>
  <r>
    <x v="586"/>
    <x v="4"/>
    <n v="175"/>
    <x v="1"/>
    <x v="1"/>
    <n v="4403.88"/>
  </r>
  <r>
    <x v="1001"/>
    <x v="1"/>
    <n v="7"/>
    <x v="1"/>
    <x v="1"/>
    <n v="244.65"/>
  </r>
  <r>
    <x v="196"/>
    <x v="2"/>
    <n v="500"/>
    <x v="3"/>
    <x v="5"/>
    <n v="7460.63"/>
  </r>
  <r>
    <x v="930"/>
    <x v="4"/>
    <n v="250"/>
    <x v="4"/>
    <x v="2"/>
    <n v="4366.25"/>
  </r>
  <r>
    <x v="778"/>
    <x v="3"/>
    <n v="5"/>
    <x v="2"/>
    <x v="4"/>
    <n v="144.75"/>
  </r>
  <r>
    <x v="38"/>
    <x v="3"/>
    <n v="14"/>
    <x v="3"/>
    <x v="0"/>
    <n v="363.3"/>
  </r>
  <r>
    <x v="700"/>
    <x v="1"/>
    <n v="3"/>
    <x v="0"/>
    <x v="2"/>
    <n v="134.07"/>
  </r>
  <r>
    <x v="927"/>
    <x v="3"/>
    <n v="250"/>
    <x v="1"/>
    <x v="3"/>
    <n v="6291.25"/>
  </r>
  <r>
    <x v="444"/>
    <x v="4"/>
    <n v="350"/>
    <x v="2"/>
    <x v="1"/>
    <n v="5423.69"/>
  </r>
  <r>
    <x v="968"/>
    <x v="4"/>
    <n v="5"/>
    <x v="4"/>
    <x v="6"/>
    <n v="119.75"/>
  </r>
  <r>
    <x v="110"/>
    <x v="3"/>
    <n v="50"/>
    <x v="3"/>
    <x v="4"/>
    <n v="935.63"/>
  </r>
  <r>
    <x v="747"/>
    <x v="1"/>
    <n v="9"/>
    <x v="4"/>
    <x v="6"/>
    <n v="233.55"/>
  </r>
  <r>
    <x v="520"/>
    <x v="0"/>
    <n v="7"/>
    <x v="0"/>
    <x v="0"/>
    <n v="312.83"/>
  </r>
  <r>
    <x v="520"/>
    <x v="1"/>
    <n v="400"/>
    <x v="0"/>
    <x v="6"/>
    <n v="10278.700000000001"/>
  </r>
  <r>
    <x v="870"/>
    <x v="3"/>
    <n v="600"/>
    <x v="3"/>
    <x v="6"/>
    <n v="8952.75"/>
  </r>
  <r>
    <x v="1059"/>
    <x v="1"/>
    <n v="5"/>
    <x v="3"/>
    <x v="2"/>
    <n v="124.75"/>
  </r>
  <r>
    <x v="477"/>
    <x v="3"/>
    <n v="300"/>
    <x v="1"/>
    <x v="1"/>
    <n v="6028.88"/>
  </r>
  <r>
    <x v="850"/>
    <x v="1"/>
    <n v="49"/>
    <x v="3"/>
    <x v="1"/>
    <n v="916.91"/>
  </r>
  <r>
    <x v="79"/>
    <x v="0"/>
    <n v="4"/>
    <x v="3"/>
    <x v="6"/>
    <n v="107.8"/>
  </r>
  <r>
    <x v="868"/>
    <x v="0"/>
    <n v="9"/>
    <x v="3"/>
    <x v="5"/>
    <n v="242.55"/>
  </r>
  <r>
    <x v="361"/>
    <x v="1"/>
    <n v="300"/>
    <x v="2"/>
    <x v="5"/>
    <n v="4993.88"/>
  </r>
  <r>
    <x v="515"/>
    <x v="2"/>
    <n v="32"/>
    <x v="0"/>
    <x v="5"/>
    <n v="1161.17"/>
  </r>
  <r>
    <x v="454"/>
    <x v="3"/>
    <n v="6"/>
    <x v="4"/>
    <x v="4"/>
    <n v="143.69999999999999"/>
  </r>
  <r>
    <x v="365"/>
    <x v="0"/>
    <n v="450"/>
    <x v="3"/>
    <x v="2"/>
    <n v="6714.56"/>
  </r>
  <r>
    <x v="151"/>
    <x v="1"/>
    <n v="12"/>
    <x v="4"/>
    <x v="3"/>
    <n v="299.39999999999998"/>
  </r>
  <r>
    <x v="955"/>
    <x v="1"/>
    <n v="250"/>
    <x v="2"/>
    <x v="3"/>
    <n v="4891.25"/>
  </r>
  <r>
    <x v="749"/>
    <x v="1"/>
    <n v="525"/>
    <x v="4"/>
    <x v="1"/>
    <n v="7229.91"/>
  </r>
  <r>
    <x v="193"/>
    <x v="3"/>
    <n v="49"/>
    <x v="0"/>
    <x v="6"/>
    <n v="1605.61"/>
  </r>
  <r>
    <x v="477"/>
    <x v="3"/>
    <n v="150"/>
    <x v="1"/>
    <x v="4"/>
    <n v="3669.75"/>
  </r>
  <r>
    <x v="747"/>
    <x v="1"/>
    <n v="4"/>
    <x v="0"/>
    <x v="5"/>
    <n v="170.76"/>
  </r>
  <r>
    <x v="68"/>
    <x v="4"/>
    <n v="23"/>
    <x v="4"/>
    <x v="6"/>
    <n v="596.85"/>
  </r>
  <r>
    <x v="4"/>
    <x v="1"/>
    <n v="4"/>
    <x v="1"/>
    <x v="4"/>
    <n v="143.80000000000001"/>
  </r>
  <r>
    <x v="474"/>
    <x v="3"/>
    <n v="525"/>
    <x v="2"/>
    <x v="4"/>
    <n v="8739.2800000000007"/>
  </r>
  <r>
    <x v="916"/>
    <x v="1"/>
    <n v="8"/>
    <x v="1"/>
    <x v="2"/>
    <n v="279.60000000000002"/>
  </r>
  <r>
    <x v="486"/>
    <x v="2"/>
    <n v="30"/>
    <x v="1"/>
    <x v="2"/>
    <n v="865.73"/>
  </r>
  <r>
    <x v="933"/>
    <x v="3"/>
    <n v="7"/>
    <x v="1"/>
    <x v="0"/>
    <n v="244.65"/>
  </r>
  <r>
    <x v="278"/>
    <x v="1"/>
    <n v="22"/>
    <x v="4"/>
    <x v="4"/>
    <n v="526.9"/>
  </r>
  <r>
    <x v="220"/>
    <x v="4"/>
    <n v="75"/>
    <x v="0"/>
    <x v="0"/>
    <n v="2401.31"/>
  </r>
  <r>
    <x v="870"/>
    <x v="2"/>
    <n v="6"/>
    <x v="0"/>
    <x v="5"/>
    <n v="256.14"/>
  </r>
  <r>
    <x v="634"/>
    <x v="1"/>
    <n v="29"/>
    <x v="2"/>
    <x v="3"/>
    <n v="664.32"/>
  </r>
  <r>
    <x v="184"/>
    <x v="2"/>
    <n v="75"/>
    <x v="3"/>
    <x v="1"/>
    <n v="1403.44"/>
  </r>
  <r>
    <x v="1060"/>
    <x v="1"/>
    <n v="325"/>
    <x v="3"/>
    <x v="3"/>
    <n v="4849.41"/>
  </r>
  <r>
    <x v="349"/>
    <x v="2"/>
    <n v="27"/>
    <x v="0"/>
    <x v="2"/>
    <n v="1002.69"/>
  </r>
  <r>
    <x v="432"/>
    <x v="1"/>
    <n v="33"/>
    <x v="4"/>
    <x v="0"/>
    <n v="727.9"/>
  </r>
  <r>
    <x v="1016"/>
    <x v="1"/>
    <n v="7"/>
    <x v="2"/>
    <x v="5"/>
    <n v="202.65"/>
  </r>
  <r>
    <x v="909"/>
    <x v="0"/>
    <n v="31"/>
    <x v="4"/>
    <x v="0"/>
    <n v="657.43"/>
  </r>
  <r>
    <x v="745"/>
    <x v="0"/>
    <n v="13"/>
    <x v="2"/>
    <x v="4"/>
    <n v="350.35"/>
  </r>
  <r>
    <x v="1029"/>
    <x v="0"/>
    <n v="2"/>
    <x v="3"/>
    <x v="4"/>
    <n v="53.9"/>
  </r>
  <r>
    <x v="1"/>
    <x v="1"/>
    <n v="4"/>
    <x v="3"/>
    <x v="0"/>
    <n v="103.8"/>
  </r>
  <r>
    <x v="249"/>
    <x v="1"/>
    <n v="26"/>
    <x v="4"/>
    <x v="1"/>
    <n v="573.5"/>
  </r>
  <r>
    <x v="799"/>
    <x v="4"/>
    <n v="7"/>
    <x v="4"/>
    <x v="4"/>
    <n v="174.65"/>
  </r>
  <r>
    <x v="19"/>
    <x v="1"/>
    <n v="5"/>
    <x v="1"/>
    <x v="6"/>
    <n v="179.75"/>
  </r>
  <r>
    <x v="320"/>
    <x v="1"/>
    <n v="175"/>
    <x v="0"/>
    <x v="3"/>
    <n v="5229.53"/>
  </r>
  <r>
    <x v="818"/>
    <x v="3"/>
    <n v="4"/>
    <x v="2"/>
    <x v="0"/>
    <n v="107.8"/>
  </r>
  <r>
    <x v="230"/>
    <x v="1"/>
    <n v="7"/>
    <x v="2"/>
    <x v="3"/>
    <n v="188.65"/>
  </r>
  <r>
    <x v="1014"/>
    <x v="3"/>
    <n v="475"/>
    <x v="3"/>
    <x v="3"/>
    <n v="7360.72"/>
  </r>
  <r>
    <x v="536"/>
    <x v="2"/>
    <n v="15"/>
    <x v="3"/>
    <x v="2"/>
    <n v="374.25"/>
  </r>
  <r>
    <x v="1012"/>
    <x v="0"/>
    <n v="30"/>
    <x v="3"/>
    <x v="4"/>
    <n v="687.23"/>
  </r>
  <r>
    <x v="1061"/>
    <x v="2"/>
    <n v="575"/>
    <x v="1"/>
    <x v="4"/>
    <n v="11555.34"/>
  </r>
  <r>
    <x v="828"/>
    <x v="1"/>
    <n v="100"/>
    <x v="2"/>
    <x v="2"/>
    <n v="1956.5"/>
  </r>
  <r>
    <x v="267"/>
    <x v="3"/>
    <n v="34"/>
    <x v="0"/>
    <x v="5"/>
    <n v="1233.74"/>
  </r>
  <r>
    <x v="669"/>
    <x v="3"/>
    <n v="1"/>
    <x v="0"/>
    <x v="5"/>
    <n v="44.69"/>
  </r>
  <r>
    <x v="767"/>
    <x v="1"/>
    <n v="6"/>
    <x v="4"/>
    <x v="0"/>
    <n v="149.69999999999999"/>
  </r>
  <r>
    <x v="1042"/>
    <x v="1"/>
    <n v="1"/>
    <x v="3"/>
    <x v="0"/>
    <n v="26.95"/>
  </r>
  <r>
    <x v="408"/>
    <x v="2"/>
    <n v="1"/>
    <x v="3"/>
    <x v="3"/>
    <n v="24.95"/>
  </r>
  <r>
    <x v="133"/>
    <x v="4"/>
    <n v="550"/>
    <x v="0"/>
    <x v="6"/>
    <n v="13816.96"/>
  </r>
  <r>
    <x v="44"/>
    <x v="1"/>
    <n v="275"/>
    <x v="0"/>
    <x v="2"/>
    <n v="6750.36"/>
  </r>
  <r>
    <x v="401"/>
    <x v="0"/>
    <n v="49"/>
    <x v="1"/>
    <x v="0"/>
    <n v="1247.6600000000001"/>
  </r>
  <r>
    <x v="796"/>
    <x v="2"/>
    <n v="400"/>
    <x v="4"/>
    <x v="3"/>
    <n v="5738.5"/>
  </r>
  <r>
    <x v="78"/>
    <x v="3"/>
    <n v="45"/>
    <x v="2"/>
    <x v="4"/>
    <n v="1030.8399999999999"/>
  </r>
  <r>
    <x v="492"/>
    <x v="1"/>
    <n v="175"/>
    <x v="2"/>
    <x v="0"/>
    <n v="3423.88"/>
  </r>
  <r>
    <x v="468"/>
    <x v="1"/>
    <n v="4"/>
    <x v="2"/>
    <x v="3"/>
    <n v="115.8"/>
  </r>
  <r>
    <x v="453"/>
    <x v="1"/>
    <n v="6"/>
    <x v="2"/>
    <x v="5"/>
    <n v="167.7"/>
  </r>
  <r>
    <x v="1031"/>
    <x v="1"/>
    <n v="3"/>
    <x v="0"/>
    <x v="2"/>
    <n v="131.07"/>
  </r>
  <r>
    <x v="1004"/>
    <x v="2"/>
    <n v="16"/>
    <x v="0"/>
    <x v="5"/>
    <n v="699.04"/>
  </r>
  <r>
    <x v="455"/>
    <x v="3"/>
    <n v="1"/>
    <x v="0"/>
    <x v="5"/>
    <n v="44.69"/>
  </r>
  <r>
    <x v="97"/>
    <x v="1"/>
    <n v="19"/>
    <x v="4"/>
    <x v="2"/>
    <n v="474.05"/>
  </r>
  <r>
    <x v="386"/>
    <x v="4"/>
    <n v="350"/>
    <x v="1"/>
    <x v="2"/>
    <n v="7234.94"/>
  </r>
  <r>
    <x v="749"/>
    <x v="1"/>
    <n v="8"/>
    <x v="0"/>
    <x v="0"/>
    <n v="357.52"/>
  </r>
  <r>
    <x v="189"/>
    <x v="3"/>
    <n v="250"/>
    <x v="3"/>
    <x v="3"/>
    <n v="4716.25"/>
  </r>
  <r>
    <x v="747"/>
    <x v="0"/>
    <n v="75"/>
    <x v="0"/>
    <x v="3"/>
    <n v="2457.56"/>
  </r>
  <r>
    <x v="407"/>
    <x v="1"/>
    <n v="6"/>
    <x v="1"/>
    <x v="4"/>
    <n v="203.7"/>
  </r>
  <r>
    <x v="747"/>
    <x v="3"/>
    <n v="45"/>
    <x v="3"/>
    <x v="5"/>
    <n v="954.34"/>
  </r>
  <r>
    <x v="208"/>
    <x v="3"/>
    <n v="39"/>
    <x v="1"/>
    <x v="1"/>
    <n v="1158.5899999999999"/>
  </r>
  <r>
    <x v="966"/>
    <x v="1"/>
    <n v="150"/>
    <x v="3"/>
    <x v="3"/>
    <n v="2724.75"/>
  </r>
  <r>
    <x v="341"/>
    <x v="0"/>
    <n v="250"/>
    <x v="1"/>
    <x v="2"/>
    <n v="6291.25"/>
  </r>
  <r>
    <x v="616"/>
    <x v="1"/>
    <n v="3"/>
    <x v="1"/>
    <x v="5"/>
    <n v="107.85"/>
  </r>
  <r>
    <x v="1025"/>
    <x v="1"/>
    <n v="2"/>
    <x v="3"/>
    <x v="1"/>
    <n v="49.9"/>
  </r>
  <r>
    <x v="336"/>
    <x v="3"/>
    <n v="550"/>
    <x v="1"/>
    <x v="6"/>
    <n v="11052.94"/>
  </r>
  <r>
    <x v="419"/>
    <x v="3"/>
    <n v="36"/>
    <x v="0"/>
    <x v="1"/>
    <n v="1336.91"/>
  </r>
  <r>
    <x v="475"/>
    <x v="3"/>
    <n v="1"/>
    <x v="0"/>
    <x v="4"/>
    <n v="43.69"/>
  </r>
  <r>
    <x v="981"/>
    <x v="2"/>
    <n v="3"/>
    <x v="1"/>
    <x v="1"/>
    <n v="101.85"/>
  </r>
  <r>
    <x v="606"/>
    <x v="3"/>
    <n v="36"/>
    <x v="2"/>
    <x v="6"/>
    <n v="885.87"/>
  </r>
  <r>
    <x v="284"/>
    <x v="1"/>
    <n v="275"/>
    <x v="0"/>
    <x v="4"/>
    <n v="7066.61"/>
  </r>
  <r>
    <x v="43"/>
    <x v="2"/>
    <n v="12"/>
    <x v="3"/>
    <x v="2"/>
    <n v="323.39999999999998"/>
  </r>
  <r>
    <x v="23"/>
    <x v="3"/>
    <n v="1"/>
    <x v="3"/>
    <x v="4"/>
    <n v="26.95"/>
  </r>
  <r>
    <x v="408"/>
    <x v="2"/>
    <n v="3"/>
    <x v="1"/>
    <x v="4"/>
    <n v="107.85"/>
  </r>
  <r>
    <x v="848"/>
    <x v="1"/>
    <n v="350"/>
    <x v="2"/>
    <x v="4"/>
    <n v="5624.94"/>
  </r>
  <r>
    <x v="194"/>
    <x v="1"/>
    <n v="425"/>
    <x v="0"/>
    <x v="3"/>
    <n v="10676.74"/>
  </r>
  <r>
    <x v="966"/>
    <x v="0"/>
    <n v="30"/>
    <x v="4"/>
    <x v="2"/>
    <n v="636.23"/>
  </r>
  <r>
    <x v="134"/>
    <x v="1"/>
    <n v="8"/>
    <x v="2"/>
    <x v="3"/>
    <n v="223.6"/>
  </r>
  <r>
    <x v="885"/>
    <x v="1"/>
    <n v="9"/>
    <x v="1"/>
    <x v="1"/>
    <n v="314.55"/>
  </r>
  <r>
    <x v="34"/>
    <x v="3"/>
    <n v="40"/>
    <x v="0"/>
    <x v="0"/>
    <n v="1451.46"/>
  </r>
  <r>
    <x v="655"/>
    <x v="3"/>
    <n v="1"/>
    <x v="1"/>
    <x v="0"/>
    <n v="34.950000000000003"/>
  </r>
  <r>
    <x v="133"/>
    <x v="1"/>
    <n v="43"/>
    <x v="0"/>
    <x v="4"/>
    <n v="1633.42"/>
  </r>
  <r>
    <x v="233"/>
    <x v="0"/>
    <n v="5"/>
    <x v="3"/>
    <x v="4"/>
    <n v="134.75"/>
  </r>
  <r>
    <x v="1062"/>
    <x v="1"/>
    <n v="32"/>
    <x v="3"/>
    <x v="6"/>
    <n v="678.64"/>
  </r>
  <r>
    <x v="668"/>
    <x v="0"/>
    <n v="5"/>
    <x v="0"/>
    <x v="4"/>
    <n v="218.45"/>
  </r>
  <r>
    <x v="41"/>
    <x v="1"/>
    <n v="225"/>
    <x v="3"/>
    <x v="1"/>
    <n v="4087.13"/>
  </r>
  <r>
    <x v="987"/>
    <x v="2"/>
    <n v="9"/>
    <x v="0"/>
    <x v="5"/>
    <n v="393.21"/>
  </r>
  <r>
    <x v="339"/>
    <x v="0"/>
    <n v="35"/>
    <x v="3"/>
    <x v="3"/>
    <n v="742.26"/>
  </r>
  <r>
    <x v="286"/>
    <x v="0"/>
    <n v="375"/>
    <x v="3"/>
    <x v="0"/>
    <n v="5595.47"/>
  </r>
  <r>
    <x v="297"/>
    <x v="0"/>
    <n v="275"/>
    <x v="4"/>
    <x v="4"/>
    <n v="4103.34"/>
  </r>
  <r>
    <x v="422"/>
    <x v="0"/>
    <n v="27"/>
    <x v="3"/>
    <x v="6"/>
    <n v="618.5"/>
  </r>
  <r>
    <x v="706"/>
    <x v="4"/>
    <n v="575"/>
    <x v="2"/>
    <x v="3"/>
    <n v="9240.9699999999993"/>
  </r>
  <r>
    <x v="350"/>
    <x v="3"/>
    <n v="525"/>
    <x v="4"/>
    <x v="1"/>
    <n v="7833.66"/>
  </r>
  <r>
    <x v="75"/>
    <x v="0"/>
    <n v="275"/>
    <x v="1"/>
    <x v="2"/>
    <n v="5684.59"/>
  </r>
  <r>
    <x v="511"/>
    <x v="2"/>
    <n v="42"/>
    <x v="4"/>
    <x v="2"/>
    <n v="926.42"/>
  </r>
  <r>
    <x v="895"/>
    <x v="4"/>
    <n v="1"/>
    <x v="4"/>
    <x v="4"/>
    <n v="23.95"/>
  </r>
  <r>
    <x v="1013"/>
    <x v="1"/>
    <n v="46"/>
    <x v="4"/>
    <x v="1"/>
    <n v="975.55"/>
  </r>
  <r>
    <x v="800"/>
    <x v="3"/>
    <n v="46"/>
    <x v="3"/>
    <x v="3"/>
    <n v="1014.65"/>
  </r>
  <r>
    <x v="434"/>
    <x v="2"/>
    <n v="7"/>
    <x v="1"/>
    <x v="0"/>
    <n v="237.65"/>
  </r>
  <r>
    <x v="480"/>
    <x v="1"/>
    <n v="1"/>
    <x v="3"/>
    <x v="1"/>
    <n v="26.95"/>
  </r>
  <r>
    <x v="106"/>
    <x v="4"/>
    <n v="17"/>
    <x v="4"/>
    <x v="6"/>
    <n v="424.15"/>
  </r>
  <r>
    <x v="771"/>
    <x v="1"/>
    <n v="75"/>
    <x v="0"/>
    <x v="2"/>
    <n v="2401.31"/>
  </r>
  <r>
    <x v="335"/>
    <x v="1"/>
    <n v="225"/>
    <x v="4"/>
    <x v="0"/>
    <n v="4087.13"/>
  </r>
  <r>
    <x v="813"/>
    <x v="1"/>
    <n v="75"/>
    <x v="3"/>
    <x v="1"/>
    <n v="1403.44"/>
  </r>
  <r>
    <x v="378"/>
    <x v="0"/>
    <n v="300"/>
    <x v="3"/>
    <x v="6"/>
    <n v="4303.88"/>
  </r>
  <r>
    <x v="359"/>
    <x v="3"/>
    <n v="1"/>
    <x v="3"/>
    <x v="4"/>
    <n v="26.95"/>
  </r>
  <r>
    <x v="53"/>
    <x v="3"/>
    <n v="500"/>
    <x v="0"/>
    <x v="2"/>
    <n v="12273.38"/>
  </r>
  <r>
    <x v="956"/>
    <x v="1"/>
    <n v="8"/>
    <x v="2"/>
    <x v="2"/>
    <n v="231.6"/>
  </r>
  <r>
    <x v="59"/>
    <x v="2"/>
    <n v="11"/>
    <x v="3"/>
    <x v="1"/>
    <n v="285.45"/>
  </r>
  <r>
    <x v="560"/>
    <x v="3"/>
    <n v="550"/>
    <x v="0"/>
    <x v="6"/>
    <n v="14133.21"/>
  </r>
  <r>
    <x v="560"/>
    <x v="4"/>
    <n v="400"/>
    <x v="1"/>
    <x v="5"/>
    <n v="7808.5"/>
  </r>
  <r>
    <x v="926"/>
    <x v="1"/>
    <n v="36"/>
    <x v="3"/>
    <x v="6"/>
    <n v="763.47"/>
  </r>
  <r>
    <x v="122"/>
    <x v="0"/>
    <n v="375"/>
    <x v="0"/>
    <x v="5"/>
    <n v="9636.2800000000007"/>
  </r>
  <r>
    <x v="1028"/>
    <x v="3"/>
    <n v="1"/>
    <x v="3"/>
    <x v="5"/>
    <n v="24.95"/>
  </r>
  <r>
    <x v="193"/>
    <x v="1"/>
    <n v="6"/>
    <x v="4"/>
    <x v="6"/>
    <n v="155.69999999999999"/>
  </r>
  <r>
    <x v="587"/>
    <x v="3"/>
    <n v="400"/>
    <x v="4"/>
    <x v="6"/>
    <n v="5968.5"/>
  </r>
  <r>
    <x v="798"/>
    <x v="3"/>
    <n v="23"/>
    <x v="0"/>
    <x v="3"/>
    <n v="1004.87"/>
  </r>
  <r>
    <x v="864"/>
    <x v="3"/>
    <n v="42"/>
    <x v="0"/>
    <x v="5"/>
    <n v="1595.43"/>
  </r>
  <r>
    <x v="73"/>
    <x v="2"/>
    <n v="8"/>
    <x v="3"/>
    <x v="3"/>
    <n v="199.6"/>
  </r>
  <r>
    <x v="352"/>
    <x v="3"/>
    <n v="3"/>
    <x v="0"/>
    <x v="1"/>
    <n v="128.07"/>
  </r>
  <r>
    <x v="315"/>
    <x v="4"/>
    <n v="525"/>
    <x v="2"/>
    <x v="2"/>
    <n v="8437.41"/>
  </r>
  <r>
    <x v="120"/>
    <x v="3"/>
    <n v="5"/>
    <x v="2"/>
    <x v="3"/>
    <n v="144.75"/>
  </r>
  <r>
    <x v="515"/>
    <x v="4"/>
    <n v="14"/>
    <x v="3"/>
    <x v="1"/>
    <n v="349.3"/>
  </r>
  <r>
    <x v="715"/>
    <x v="4"/>
    <n v="4"/>
    <x v="2"/>
    <x v="5"/>
    <n v="107.8"/>
  </r>
  <r>
    <x v="107"/>
    <x v="1"/>
    <n v="300"/>
    <x v="4"/>
    <x v="5"/>
    <n v="4131.38"/>
  </r>
  <r>
    <x v="1045"/>
    <x v="0"/>
    <n v="4"/>
    <x v="1"/>
    <x v="5"/>
    <n v="143.80000000000001"/>
  </r>
  <r>
    <x v="46"/>
    <x v="2"/>
    <n v="34"/>
    <x v="4"/>
    <x v="6"/>
    <n v="721.06"/>
  </r>
  <r>
    <x v="358"/>
    <x v="4"/>
    <n v="43"/>
    <x v="1"/>
    <x v="0"/>
    <n v="1240.8699999999999"/>
  </r>
  <r>
    <x v="251"/>
    <x v="0"/>
    <n v="8"/>
    <x v="3"/>
    <x v="1"/>
    <n v="207.6"/>
  </r>
  <r>
    <x v="970"/>
    <x v="3"/>
    <n v="2"/>
    <x v="4"/>
    <x v="3"/>
    <n v="47.9"/>
  </r>
  <r>
    <x v="898"/>
    <x v="3"/>
    <n v="34"/>
    <x v="1"/>
    <x v="4"/>
    <n v="1010.06"/>
  </r>
  <r>
    <x v="335"/>
    <x v="4"/>
    <n v="200"/>
    <x v="0"/>
    <x v="0"/>
    <n v="6116.6"/>
  </r>
  <r>
    <x v="433"/>
    <x v="4"/>
    <n v="45"/>
    <x v="2"/>
    <x v="5"/>
    <n v="1030.8399999999999"/>
  </r>
  <r>
    <x v="544"/>
    <x v="4"/>
    <n v="8"/>
    <x v="3"/>
    <x v="6"/>
    <n v="207.6"/>
  </r>
  <r>
    <x v="160"/>
    <x v="0"/>
    <n v="2"/>
    <x v="2"/>
    <x v="0"/>
    <n v="55.9"/>
  </r>
  <r>
    <x v="537"/>
    <x v="4"/>
    <n v="49"/>
    <x v="0"/>
    <x v="5"/>
    <n v="1605.61"/>
  </r>
  <r>
    <x v="1033"/>
    <x v="0"/>
    <n v="1"/>
    <x v="1"/>
    <x v="0"/>
    <n v="35.950000000000003"/>
  </r>
  <r>
    <x v="28"/>
    <x v="3"/>
    <n v="14"/>
    <x v="4"/>
    <x v="2"/>
    <n v="363.3"/>
  </r>
  <r>
    <x v="553"/>
    <x v="1"/>
    <n v="150"/>
    <x v="4"/>
    <x v="3"/>
    <n v="2724.75"/>
  </r>
  <r>
    <x v="697"/>
    <x v="3"/>
    <n v="6"/>
    <x v="3"/>
    <x v="5"/>
    <n v="161.69999999999999"/>
  </r>
  <r>
    <x v="321"/>
    <x v="3"/>
    <n v="250"/>
    <x v="1"/>
    <x v="0"/>
    <n v="6291.25"/>
  </r>
  <r>
    <x v="93"/>
    <x v="2"/>
    <n v="5"/>
    <x v="2"/>
    <x v="6"/>
    <n v="134.75"/>
  </r>
  <r>
    <x v="590"/>
    <x v="1"/>
    <n v="12"/>
    <x v="0"/>
    <x v="2"/>
    <n v="512.28"/>
  </r>
  <r>
    <x v="1063"/>
    <x v="3"/>
    <n v="450"/>
    <x v="2"/>
    <x v="5"/>
    <n v="7490.81"/>
  </r>
  <r>
    <x v="785"/>
    <x v="2"/>
    <n v="300"/>
    <x v="4"/>
    <x v="6"/>
    <n v="4131.38"/>
  </r>
  <r>
    <x v="449"/>
    <x v="1"/>
    <n v="22"/>
    <x v="2"/>
    <x v="1"/>
    <n v="614.9"/>
  </r>
  <r>
    <x v="445"/>
    <x v="1"/>
    <n v="26"/>
    <x v="1"/>
    <x v="5"/>
    <n v="750.3"/>
  </r>
  <r>
    <x v="758"/>
    <x v="3"/>
    <n v="7"/>
    <x v="1"/>
    <x v="5"/>
    <n v="244.65"/>
  </r>
  <r>
    <x v="598"/>
    <x v="1"/>
    <n v="425"/>
    <x v="2"/>
    <x v="6"/>
    <n v="6830.28"/>
  </r>
  <r>
    <x v="922"/>
    <x v="2"/>
    <n v="3"/>
    <x v="1"/>
    <x v="1"/>
    <n v="107.85"/>
  </r>
  <r>
    <x v="276"/>
    <x v="3"/>
    <n v="550"/>
    <x v="4"/>
    <x v="4"/>
    <n v="7890.44"/>
  </r>
  <r>
    <x v="634"/>
    <x v="2"/>
    <n v="300"/>
    <x v="4"/>
    <x v="0"/>
    <n v="4131.38"/>
  </r>
  <r>
    <x v="946"/>
    <x v="4"/>
    <n v="24"/>
    <x v="1"/>
    <x v="6"/>
    <n v="712.98"/>
  </r>
  <r>
    <x v="493"/>
    <x v="1"/>
    <n v="250"/>
    <x v="2"/>
    <x v="4"/>
    <n v="4716.25"/>
  </r>
  <r>
    <x v="4"/>
    <x v="1"/>
    <n v="225"/>
    <x v="4"/>
    <x v="2"/>
    <n v="3772.13"/>
  </r>
  <r>
    <x v="737"/>
    <x v="1"/>
    <n v="525"/>
    <x v="4"/>
    <x v="0"/>
    <n v="7229.91"/>
  </r>
  <r>
    <x v="367"/>
    <x v="2"/>
    <n v="7"/>
    <x v="4"/>
    <x v="4"/>
    <n v="167.65"/>
  </r>
  <r>
    <x v="308"/>
    <x v="3"/>
    <n v="47"/>
    <x v="1"/>
    <x v="1"/>
    <n v="1356.3"/>
  </r>
  <r>
    <x v="184"/>
    <x v="4"/>
    <n v="37"/>
    <x v="4"/>
    <x v="3"/>
    <n v="753.23"/>
  </r>
  <r>
    <x v="736"/>
    <x v="1"/>
    <n v="225"/>
    <x v="3"/>
    <x v="4"/>
    <n v="3929.63"/>
  </r>
  <r>
    <x v="919"/>
    <x v="4"/>
    <n v="48"/>
    <x v="4"/>
    <x v="3"/>
    <n v="898.2"/>
  </r>
  <r>
    <x v="858"/>
    <x v="1"/>
    <n v="24"/>
    <x v="0"/>
    <x v="3"/>
    <n v="911.68"/>
  </r>
  <r>
    <x v="251"/>
    <x v="1"/>
    <n v="36"/>
    <x v="2"/>
    <x v="5"/>
    <n v="885.87"/>
  </r>
  <r>
    <x v="568"/>
    <x v="1"/>
    <n v="49"/>
    <x v="4"/>
    <x v="1"/>
    <n v="916.91"/>
  </r>
  <r>
    <x v="824"/>
    <x v="3"/>
    <n v="500"/>
    <x v="1"/>
    <x v="4"/>
    <n v="9760.6299999999992"/>
  </r>
  <r>
    <x v="550"/>
    <x v="4"/>
    <n v="6"/>
    <x v="3"/>
    <x v="5"/>
    <n v="161.69999999999999"/>
  </r>
  <r>
    <x v="905"/>
    <x v="2"/>
    <n v="19"/>
    <x v="3"/>
    <x v="4"/>
    <n v="493.05"/>
  </r>
  <r>
    <x v="354"/>
    <x v="2"/>
    <n v="3"/>
    <x v="2"/>
    <x v="0"/>
    <n v="83.85"/>
  </r>
  <r>
    <x v="945"/>
    <x v="0"/>
    <n v="20"/>
    <x v="4"/>
    <x v="3"/>
    <n v="519"/>
  </r>
  <r>
    <x v="1064"/>
    <x v="3"/>
    <n v="46"/>
    <x v="4"/>
    <x v="6"/>
    <n v="936.45"/>
  </r>
  <r>
    <x v="817"/>
    <x v="0"/>
    <n v="75"/>
    <x v="1"/>
    <x v="0"/>
    <n v="1909.69"/>
  </r>
  <r>
    <x v="575"/>
    <x v="1"/>
    <n v="8"/>
    <x v="4"/>
    <x v="4"/>
    <n v="207.6"/>
  </r>
  <r>
    <x v="308"/>
    <x v="2"/>
    <n v="48"/>
    <x v="3"/>
    <x v="3"/>
    <n v="970.2"/>
  </r>
  <r>
    <x v="896"/>
    <x v="2"/>
    <n v="300"/>
    <x v="4"/>
    <x v="0"/>
    <n v="4303.88"/>
  </r>
  <r>
    <x v="546"/>
    <x v="2"/>
    <n v="6"/>
    <x v="0"/>
    <x v="2"/>
    <n v="268.14"/>
  </r>
  <r>
    <x v="434"/>
    <x v="3"/>
    <n v="350"/>
    <x v="1"/>
    <x v="1"/>
    <n v="7234.94"/>
  </r>
  <r>
    <x v="224"/>
    <x v="0"/>
    <n v="42"/>
    <x v="1"/>
    <x v="6"/>
    <n v="1212.02"/>
  </r>
  <r>
    <x v="954"/>
    <x v="4"/>
    <n v="16"/>
    <x v="1"/>
    <x v="6"/>
    <n v="559.20000000000005"/>
  </r>
  <r>
    <x v="612"/>
    <x v="3"/>
    <n v="7"/>
    <x v="4"/>
    <x v="4"/>
    <n v="167.65"/>
  </r>
  <r>
    <x v="801"/>
    <x v="1"/>
    <n v="9"/>
    <x v="2"/>
    <x v="6"/>
    <n v="242.55"/>
  </r>
  <r>
    <x v="476"/>
    <x v="1"/>
    <n v="200"/>
    <x v="3"/>
    <x v="1"/>
    <n v="3633"/>
  </r>
  <r>
    <x v="361"/>
    <x v="1"/>
    <n v="9"/>
    <x v="4"/>
    <x v="0"/>
    <n v="215.55"/>
  </r>
  <r>
    <x v="312"/>
    <x v="3"/>
    <n v="150"/>
    <x v="1"/>
    <x v="3"/>
    <n v="3564.75"/>
  </r>
  <r>
    <x v="487"/>
    <x v="0"/>
    <n v="2"/>
    <x v="4"/>
    <x v="5"/>
    <n v="51.9"/>
  </r>
  <r>
    <x v="1044"/>
    <x v="3"/>
    <n v="100"/>
    <x v="2"/>
    <x v="4"/>
    <n v="1886.5"/>
  </r>
  <r>
    <x v="883"/>
    <x v="3"/>
    <n v="475"/>
    <x v="3"/>
    <x v="1"/>
    <n v="6814.47"/>
  </r>
  <r>
    <x v="443"/>
    <x v="1"/>
    <n v="50"/>
    <x v="0"/>
    <x v="4"/>
    <n v="1600.88"/>
  </r>
  <r>
    <x v="671"/>
    <x v="4"/>
    <n v="550"/>
    <x v="2"/>
    <x v="1"/>
    <n v="8522.94"/>
  </r>
  <r>
    <x v="1043"/>
    <x v="3"/>
    <n v="13"/>
    <x v="2"/>
    <x v="4"/>
    <n v="350.35"/>
  </r>
  <r>
    <x v="939"/>
    <x v="3"/>
    <n v="17"/>
    <x v="2"/>
    <x v="2"/>
    <n v="458.15"/>
  </r>
  <r>
    <x v="563"/>
    <x v="0"/>
    <n v="7"/>
    <x v="0"/>
    <x v="1"/>
    <n v="312.83"/>
  </r>
  <r>
    <x v="430"/>
    <x v="1"/>
    <n v="375"/>
    <x v="0"/>
    <x v="0"/>
    <n v="9205.0300000000007"/>
  </r>
  <r>
    <x v="369"/>
    <x v="4"/>
    <n v="1"/>
    <x v="0"/>
    <x v="5"/>
    <n v="42.69"/>
  </r>
  <r>
    <x v="814"/>
    <x v="3"/>
    <n v="9"/>
    <x v="2"/>
    <x v="3"/>
    <n v="251.55"/>
  </r>
  <r>
    <x v="875"/>
    <x v="4"/>
    <n v="150"/>
    <x v="1"/>
    <x v="2"/>
    <n v="3669.75"/>
  </r>
  <r>
    <x v="508"/>
    <x v="1"/>
    <n v="43"/>
    <x v="4"/>
    <x v="5"/>
    <n v="875.37"/>
  </r>
  <r>
    <x v="207"/>
    <x v="3"/>
    <n v="8"/>
    <x v="2"/>
    <x v="4"/>
    <n v="215.6"/>
  </r>
  <r>
    <x v="795"/>
    <x v="2"/>
    <n v="450"/>
    <x v="0"/>
    <x v="4"/>
    <n v="11304.79"/>
  </r>
  <r>
    <x v="271"/>
    <x v="3"/>
    <n v="100"/>
    <x v="0"/>
    <x v="5"/>
    <n v="3058.3"/>
  </r>
  <r>
    <x v="340"/>
    <x v="3"/>
    <n v="175"/>
    <x v="2"/>
    <x v="3"/>
    <n v="3423.88"/>
  </r>
  <r>
    <x v="504"/>
    <x v="3"/>
    <n v="5"/>
    <x v="3"/>
    <x v="3"/>
    <n v="134.75"/>
  </r>
  <r>
    <x v="303"/>
    <x v="1"/>
    <n v="5"/>
    <x v="0"/>
    <x v="1"/>
    <n v="213.45"/>
  </r>
  <r>
    <x v="69"/>
    <x v="3"/>
    <n v="8"/>
    <x v="4"/>
    <x v="1"/>
    <n v="191.6"/>
  </r>
  <r>
    <x v="545"/>
    <x v="1"/>
    <n v="24"/>
    <x v="4"/>
    <x v="6"/>
    <n v="508.98"/>
  </r>
  <r>
    <x v="12"/>
    <x v="3"/>
    <n v="7"/>
    <x v="3"/>
    <x v="6"/>
    <n v="174.65"/>
  </r>
  <r>
    <x v="566"/>
    <x v="0"/>
    <n v="2"/>
    <x v="4"/>
    <x v="5"/>
    <n v="47.9"/>
  </r>
  <r>
    <x v="442"/>
    <x v="3"/>
    <n v="9"/>
    <x v="0"/>
    <x v="5"/>
    <n v="402.21"/>
  </r>
  <r>
    <x v="403"/>
    <x v="2"/>
    <n v="42"/>
    <x v="1"/>
    <x v="5"/>
    <n v="1212.02"/>
  </r>
  <r>
    <x v="965"/>
    <x v="3"/>
    <n v="2"/>
    <x v="4"/>
    <x v="3"/>
    <n v="51.9"/>
  </r>
  <r>
    <x v="758"/>
    <x v="2"/>
    <n v="32"/>
    <x v="4"/>
    <x v="5"/>
    <n v="705.84"/>
  </r>
  <r>
    <x v="700"/>
    <x v="0"/>
    <n v="8"/>
    <x v="1"/>
    <x v="3"/>
    <n v="279.60000000000002"/>
  </r>
  <r>
    <x v="852"/>
    <x v="3"/>
    <n v="500"/>
    <x v="1"/>
    <x v="5"/>
    <n v="10048.129999999999"/>
  </r>
  <r>
    <x v="864"/>
    <x v="4"/>
    <n v="3"/>
    <x v="1"/>
    <x v="6"/>
    <n v="104.85"/>
  </r>
  <r>
    <x v="71"/>
    <x v="4"/>
    <n v="5"/>
    <x v="2"/>
    <x v="3"/>
    <n v="144.75"/>
  </r>
  <r>
    <x v="93"/>
    <x v="4"/>
    <n v="46"/>
    <x v="3"/>
    <x v="4"/>
    <n v="1053.75"/>
  </r>
  <r>
    <x v="866"/>
    <x v="1"/>
    <n v="150"/>
    <x v="4"/>
    <x v="6"/>
    <n v="2514.75"/>
  </r>
  <r>
    <x v="543"/>
    <x v="2"/>
    <n v="46"/>
    <x v="1"/>
    <x v="2"/>
    <n v="1366.55"/>
  </r>
  <r>
    <x v="252"/>
    <x v="3"/>
    <n v="43"/>
    <x v="2"/>
    <x v="1"/>
    <n v="985.02"/>
  </r>
  <r>
    <x v="738"/>
    <x v="0"/>
    <n v="150"/>
    <x v="3"/>
    <x v="2"/>
    <n v="2829.75"/>
  </r>
  <r>
    <x v="714"/>
    <x v="1"/>
    <n v="500"/>
    <x v="1"/>
    <x v="2"/>
    <n v="9760.6299999999992"/>
  </r>
  <r>
    <x v="433"/>
    <x v="1"/>
    <n v="2"/>
    <x v="1"/>
    <x v="2"/>
    <n v="71.900000000000006"/>
  </r>
  <r>
    <x v="423"/>
    <x v="3"/>
    <n v="550"/>
    <x v="4"/>
    <x v="0"/>
    <n v="7574.19"/>
  </r>
  <r>
    <x v="968"/>
    <x v="1"/>
    <n v="10"/>
    <x v="0"/>
    <x v="0"/>
    <n v="426.9"/>
  </r>
  <r>
    <x v="1044"/>
    <x v="3"/>
    <n v="1"/>
    <x v="1"/>
    <x v="6"/>
    <n v="35.950000000000003"/>
  </r>
  <r>
    <x v="97"/>
    <x v="1"/>
    <n v="125"/>
    <x v="2"/>
    <x v="1"/>
    <n v="2533.13"/>
  </r>
  <r>
    <x v="522"/>
    <x v="3"/>
    <n v="27"/>
    <x v="2"/>
    <x v="5"/>
    <n v="641.45000000000005"/>
  </r>
  <r>
    <x v="496"/>
    <x v="4"/>
    <n v="475"/>
    <x v="1"/>
    <x v="0"/>
    <n v="9272.59"/>
  </r>
  <r>
    <x v="493"/>
    <x v="3"/>
    <n v="7"/>
    <x v="4"/>
    <x v="4"/>
    <n v="167.65"/>
  </r>
  <r>
    <x v="49"/>
    <x v="1"/>
    <n v="20"/>
    <x v="2"/>
    <x v="1"/>
    <n v="559"/>
  </r>
  <r>
    <x v="160"/>
    <x v="1"/>
    <n v="23"/>
    <x v="3"/>
    <x v="0"/>
    <n v="573.85"/>
  </r>
  <r>
    <x v="39"/>
    <x v="2"/>
    <n v="43"/>
    <x v="4"/>
    <x v="3"/>
    <n v="911.92"/>
  </r>
  <r>
    <x v="883"/>
    <x v="1"/>
    <n v="38"/>
    <x v="3"/>
    <x v="5"/>
    <n v="805.89"/>
  </r>
  <r>
    <x v="160"/>
    <x v="0"/>
    <n v="49"/>
    <x v="3"/>
    <x v="2"/>
    <n v="990.41"/>
  </r>
  <r>
    <x v="175"/>
    <x v="1"/>
    <n v="17"/>
    <x v="1"/>
    <x v="2"/>
    <n v="577.15"/>
  </r>
  <r>
    <x v="1012"/>
    <x v="3"/>
    <n v="34"/>
    <x v="3"/>
    <x v="1"/>
    <n v="778.86"/>
  </r>
  <r>
    <x v="1065"/>
    <x v="1"/>
    <n v="475"/>
    <x v="1"/>
    <x v="3"/>
    <n v="9545.7199999999993"/>
  </r>
  <r>
    <x v="698"/>
    <x v="3"/>
    <n v="29"/>
    <x v="4"/>
    <x v="5"/>
    <n v="639.66999999999996"/>
  </r>
  <r>
    <x v="419"/>
    <x v="3"/>
    <n v="1"/>
    <x v="1"/>
    <x v="5"/>
    <n v="34.950000000000003"/>
  </r>
  <r>
    <x v="598"/>
    <x v="3"/>
    <n v="6"/>
    <x v="1"/>
    <x v="2"/>
    <n v="203.7"/>
  </r>
  <r>
    <x v="431"/>
    <x v="2"/>
    <n v="35"/>
    <x v="1"/>
    <x v="3"/>
    <n v="1010.01"/>
  </r>
  <r>
    <x v="657"/>
    <x v="3"/>
    <n v="4"/>
    <x v="1"/>
    <x v="4"/>
    <n v="139.80000000000001"/>
  </r>
  <r>
    <x v="35"/>
    <x v="0"/>
    <n v="325"/>
    <x v="0"/>
    <x v="1"/>
    <n v="8164.57"/>
  </r>
  <r>
    <x v="27"/>
    <x v="2"/>
    <n v="20"/>
    <x v="3"/>
    <x v="4"/>
    <n v="539"/>
  </r>
  <r>
    <x v="316"/>
    <x v="0"/>
    <n v="38"/>
    <x v="1"/>
    <x v="2"/>
    <n v="1128.8900000000001"/>
  </r>
  <r>
    <x v="188"/>
    <x v="2"/>
    <n v="15"/>
    <x v="0"/>
    <x v="6"/>
    <n v="640.35"/>
  </r>
  <r>
    <x v="603"/>
    <x v="0"/>
    <n v="38"/>
    <x v="4"/>
    <x v="6"/>
    <n v="838.19"/>
  </r>
  <r>
    <x v="703"/>
    <x v="4"/>
    <n v="49"/>
    <x v="3"/>
    <x v="4"/>
    <n v="953.66"/>
  </r>
  <r>
    <x v="441"/>
    <x v="3"/>
    <n v="6"/>
    <x v="2"/>
    <x v="2"/>
    <n v="173.7"/>
  </r>
  <r>
    <x v="711"/>
    <x v="1"/>
    <n v="28"/>
    <x v="0"/>
    <x v="6"/>
    <n v="1063.6199999999999"/>
  </r>
  <r>
    <x v="75"/>
    <x v="2"/>
    <n v="9"/>
    <x v="4"/>
    <x v="0"/>
    <n v="224.55"/>
  </r>
  <r>
    <x v="982"/>
    <x v="1"/>
    <n v="575"/>
    <x v="0"/>
    <x v="3"/>
    <n v="14775.63"/>
  </r>
  <r>
    <x v="631"/>
    <x v="3"/>
    <n v="325"/>
    <x v="4"/>
    <x v="5"/>
    <n v="4849.41"/>
  </r>
  <r>
    <x v="637"/>
    <x v="3"/>
    <n v="450"/>
    <x v="3"/>
    <x v="4"/>
    <n v="6714.56"/>
  </r>
  <r>
    <x v="460"/>
    <x v="3"/>
    <n v="35"/>
    <x v="1"/>
    <x v="1"/>
    <n v="1010.01"/>
  </r>
  <r>
    <x v="493"/>
    <x v="4"/>
    <n v="18"/>
    <x v="3"/>
    <x v="3"/>
    <n v="467.1"/>
  </r>
  <r>
    <x v="704"/>
    <x v="1"/>
    <n v="43"/>
    <x v="4"/>
    <x v="0"/>
    <n v="875.37"/>
  </r>
  <r>
    <x v="1016"/>
    <x v="3"/>
    <n v="48"/>
    <x v="2"/>
    <x v="5"/>
    <n v="1042.2"/>
  </r>
  <r>
    <x v="147"/>
    <x v="1"/>
    <n v="20"/>
    <x v="1"/>
    <x v="6"/>
    <n v="699"/>
  </r>
  <r>
    <x v="524"/>
    <x v="0"/>
    <n v="250"/>
    <x v="2"/>
    <x v="2"/>
    <n v="4891.25"/>
  </r>
  <r>
    <x v="1058"/>
    <x v="0"/>
    <n v="500"/>
    <x v="1"/>
    <x v="3"/>
    <n v="10048.129999999999"/>
  </r>
  <r>
    <x v="111"/>
    <x v="3"/>
    <n v="7"/>
    <x v="0"/>
    <x v="6"/>
    <n v="312.83"/>
  </r>
  <r>
    <x v="740"/>
    <x v="3"/>
    <n v="275"/>
    <x v="1"/>
    <x v="2"/>
    <n v="5526.47"/>
  </r>
  <r>
    <x v="183"/>
    <x v="3"/>
    <n v="4"/>
    <x v="4"/>
    <x v="5"/>
    <n v="95.8"/>
  </r>
  <r>
    <x v="130"/>
    <x v="3"/>
    <n v="250"/>
    <x v="3"/>
    <x v="5"/>
    <n v="4716.25"/>
  </r>
  <r>
    <x v="538"/>
    <x v="2"/>
    <n v="3"/>
    <x v="2"/>
    <x v="4"/>
    <n v="80.849999999999994"/>
  </r>
  <r>
    <x v="209"/>
    <x v="0"/>
    <n v="37"/>
    <x v="3"/>
    <x v="0"/>
    <n v="847.58"/>
  </r>
  <r>
    <x v="1"/>
    <x v="3"/>
    <n v="41"/>
    <x v="3"/>
    <x v="3"/>
    <n v="869.51"/>
  </r>
  <r>
    <x v="956"/>
    <x v="3"/>
    <n v="13"/>
    <x v="4"/>
    <x v="2"/>
    <n v="337.35"/>
  </r>
  <r>
    <x v="35"/>
    <x v="1"/>
    <n v="5"/>
    <x v="3"/>
    <x v="0"/>
    <n v="134.75"/>
  </r>
  <r>
    <x v="272"/>
    <x v="2"/>
    <n v="36"/>
    <x v="4"/>
    <x v="1"/>
    <n v="794.07"/>
  </r>
  <r>
    <x v="405"/>
    <x v="4"/>
    <n v="450"/>
    <x v="4"/>
    <x v="1"/>
    <n v="6714.56"/>
  </r>
  <r>
    <x v="1066"/>
    <x v="2"/>
    <n v="300"/>
    <x v="4"/>
    <x v="6"/>
    <n v="4476.38"/>
  </r>
  <r>
    <x v="1062"/>
    <x v="1"/>
    <n v="22"/>
    <x v="1"/>
    <x v="2"/>
    <n v="746.9"/>
  </r>
  <r>
    <x v="911"/>
    <x v="1"/>
    <n v="575"/>
    <x v="4"/>
    <x v="0"/>
    <n v="7918.47"/>
  </r>
  <r>
    <x v="968"/>
    <x v="4"/>
    <n v="17"/>
    <x v="1"/>
    <x v="4"/>
    <n v="594.15"/>
  </r>
  <r>
    <x v="854"/>
    <x v="1"/>
    <n v="300"/>
    <x v="3"/>
    <x v="6"/>
    <n v="4303.88"/>
  </r>
  <r>
    <x v="508"/>
    <x v="3"/>
    <n v="250"/>
    <x v="1"/>
    <x v="3"/>
    <n v="6291.25"/>
  </r>
  <r>
    <x v="453"/>
    <x v="1"/>
    <n v="475"/>
    <x v="1"/>
    <x v="0"/>
    <n v="9818.84"/>
  </r>
  <r>
    <x v="357"/>
    <x v="4"/>
    <n v="4"/>
    <x v="2"/>
    <x v="3"/>
    <n v="107.8"/>
  </r>
  <r>
    <x v="783"/>
    <x v="1"/>
    <n v="425"/>
    <x v="3"/>
    <x v="2"/>
    <n v="6341.53"/>
  </r>
  <r>
    <x v="856"/>
    <x v="1"/>
    <n v="7"/>
    <x v="4"/>
    <x v="3"/>
    <n v="174.65"/>
  </r>
  <r>
    <x v="40"/>
    <x v="4"/>
    <n v="45"/>
    <x v="2"/>
    <x v="5"/>
    <n v="1069.0899999999999"/>
  </r>
  <r>
    <x v="781"/>
    <x v="1"/>
    <n v="28"/>
    <x v="3"/>
    <x v="4"/>
    <n v="617.61"/>
  </r>
  <r>
    <x v="1067"/>
    <x v="3"/>
    <n v="500"/>
    <x v="3"/>
    <x v="4"/>
    <n v="7173.13"/>
  </r>
  <r>
    <x v="833"/>
    <x v="3"/>
    <n v="2"/>
    <x v="3"/>
    <x v="5"/>
    <n v="53.9"/>
  </r>
  <r>
    <x v="439"/>
    <x v="3"/>
    <n v="2"/>
    <x v="3"/>
    <x v="3"/>
    <n v="51.9"/>
  </r>
  <r>
    <x v="455"/>
    <x v="1"/>
    <n v="7"/>
    <x v="2"/>
    <x v="1"/>
    <n v="188.65"/>
  </r>
  <r>
    <x v="344"/>
    <x v="1"/>
    <n v="27"/>
    <x v="0"/>
    <x v="6"/>
    <n v="1002.69"/>
  </r>
  <r>
    <x v="91"/>
    <x v="4"/>
    <n v="34"/>
    <x v="4"/>
    <x v="0"/>
    <n v="749.96"/>
  </r>
  <r>
    <x v="89"/>
    <x v="1"/>
    <n v="500"/>
    <x v="2"/>
    <x v="3"/>
    <n v="8323.1299999999992"/>
  </r>
  <r>
    <x v="79"/>
    <x v="1"/>
    <n v="34"/>
    <x v="2"/>
    <x v="4"/>
    <n v="778.86"/>
  </r>
  <r>
    <x v="971"/>
    <x v="0"/>
    <n v="8"/>
    <x v="2"/>
    <x v="5"/>
    <n v="231.6"/>
  </r>
  <r>
    <x v="855"/>
    <x v="0"/>
    <n v="28"/>
    <x v="1"/>
    <x v="5"/>
    <n v="855.61"/>
  </r>
  <r>
    <x v="832"/>
    <x v="2"/>
    <n v="225"/>
    <x v="0"/>
    <x v="2"/>
    <n v="6881.18"/>
  </r>
  <r>
    <x v="974"/>
    <x v="1"/>
    <n v="600"/>
    <x v="0"/>
    <x v="2"/>
    <n v="15418.05"/>
  </r>
  <r>
    <x v="745"/>
    <x v="4"/>
    <n v="39"/>
    <x v="3"/>
    <x v="5"/>
    <n v="827.09"/>
  </r>
  <r>
    <x v="579"/>
    <x v="3"/>
    <n v="23"/>
    <x v="3"/>
    <x v="2"/>
    <n v="573.85"/>
  </r>
  <r>
    <x v="601"/>
    <x v="2"/>
    <n v="350"/>
    <x v="0"/>
    <x v="6"/>
    <n v="8792.61"/>
  </r>
  <r>
    <x v="944"/>
    <x v="4"/>
    <n v="9"/>
    <x v="4"/>
    <x v="5"/>
    <n v="215.55"/>
  </r>
  <r>
    <x v="1040"/>
    <x v="1"/>
    <n v="7"/>
    <x v="2"/>
    <x v="6"/>
    <n v="195.65"/>
  </r>
  <r>
    <x v="244"/>
    <x v="4"/>
    <n v="27"/>
    <x v="2"/>
    <x v="2"/>
    <n v="641.45000000000005"/>
  </r>
  <r>
    <x v="979"/>
    <x v="0"/>
    <n v="17"/>
    <x v="4"/>
    <x v="5"/>
    <n v="424.15"/>
  </r>
  <r>
    <x v="985"/>
    <x v="0"/>
    <n v="9"/>
    <x v="3"/>
    <x v="1"/>
    <n v="242.55"/>
  </r>
  <r>
    <x v="1031"/>
    <x v="0"/>
    <n v="19"/>
    <x v="1"/>
    <x v="5"/>
    <n v="645.04999999999995"/>
  </r>
  <r>
    <x v="584"/>
    <x v="3"/>
    <n v="8"/>
    <x v="4"/>
    <x v="2"/>
    <n v="207.6"/>
  </r>
  <r>
    <x v="420"/>
    <x v="3"/>
    <n v="44"/>
    <x v="1"/>
    <x v="3"/>
    <n v="1307.1300000000001"/>
  </r>
  <r>
    <x v="831"/>
    <x v="4"/>
    <n v="350"/>
    <x v="2"/>
    <x v="4"/>
    <n v="5423.69"/>
  </r>
  <r>
    <x v="965"/>
    <x v="1"/>
    <n v="300"/>
    <x v="3"/>
    <x v="3"/>
    <n v="4476.38"/>
  </r>
  <r>
    <x v="756"/>
    <x v="2"/>
    <n v="23"/>
    <x v="1"/>
    <x v="3"/>
    <n v="803.85"/>
  </r>
  <r>
    <x v="902"/>
    <x v="1"/>
    <n v="9"/>
    <x v="0"/>
    <x v="2"/>
    <n v="384.21"/>
  </r>
  <r>
    <x v="745"/>
    <x v="3"/>
    <n v="525"/>
    <x v="4"/>
    <x v="4"/>
    <n v="7229.91"/>
  </r>
  <r>
    <x v="384"/>
    <x v="3"/>
    <n v="5"/>
    <x v="2"/>
    <x v="4"/>
    <n v="139.75"/>
  </r>
  <r>
    <x v="689"/>
    <x v="1"/>
    <n v="575"/>
    <x v="0"/>
    <x v="4"/>
    <n v="14775.63"/>
  </r>
  <r>
    <x v="787"/>
    <x v="1"/>
    <n v="1"/>
    <x v="0"/>
    <x v="2"/>
    <n v="44.69"/>
  </r>
  <r>
    <x v="442"/>
    <x v="3"/>
    <n v="350"/>
    <x v="2"/>
    <x v="4"/>
    <n v="5423.69"/>
  </r>
  <r>
    <x v="613"/>
    <x v="3"/>
    <n v="6"/>
    <x v="2"/>
    <x v="0"/>
    <n v="167.7"/>
  </r>
  <r>
    <x v="234"/>
    <x v="2"/>
    <n v="20"/>
    <x v="0"/>
    <x v="2"/>
    <n v="893.8"/>
  </r>
  <r>
    <x v="605"/>
    <x v="3"/>
    <n v="14"/>
    <x v="2"/>
    <x v="5"/>
    <n v="391.3"/>
  </r>
  <r>
    <x v="105"/>
    <x v="1"/>
    <n v="46"/>
    <x v="0"/>
    <x v="2"/>
    <n v="1669.18"/>
  </r>
  <r>
    <x v="1068"/>
    <x v="1"/>
    <n v="225"/>
    <x v="4"/>
    <x v="4"/>
    <n v="3929.63"/>
  </r>
  <r>
    <x v="231"/>
    <x v="4"/>
    <n v="13"/>
    <x v="3"/>
    <x v="5"/>
    <n v="337.35"/>
  </r>
  <r>
    <x v="720"/>
    <x v="1"/>
    <n v="375"/>
    <x v="0"/>
    <x v="4"/>
    <n v="9420.66"/>
  </r>
  <r>
    <x v="728"/>
    <x v="1"/>
    <n v="9"/>
    <x v="3"/>
    <x v="5"/>
    <n v="224.55"/>
  </r>
  <r>
    <x v="160"/>
    <x v="1"/>
    <n v="16"/>
    <x v="1"/>
    <x v="4"/>
    <n v="575.20000000000005"/>
  </r>
  <r>
    <x v="568"/>
    <x v="3"/>
    <n v="525"/>
    <x v="4"/>
    <x v="6"/>
    <n v="7531.78"/>
  </r>
  <r>
    <x v="121"/>
    <x v="0"/>
    <n v="425"/>
    <x v="3"/>
    <x v="1"/>
    <n v="6341.53"/>
  </r>
  <r>
    <x v="206"/>
    <x v="1"/>
    <n v="20"/>
    <x v="0"/>
    <x v="6"/>
    <n v="873.8"/>
  </r>
  <r>
    <x v="443"/>
    <x v="4"/>
    <n v="31"/>
    <x v="2"/>
    <x v="3"/>
    <n v="762.83"/>
  </r>
  <r>
    <x v="406"/>
    <x v="0"/>
    <n v="22"/>
    <x v="4"/>
    <x v="4"/>
    <n v="526.9"/>
  </r>
  <r>
    <x v="1030"/>
    <x v="2"/>
    <n v="275"/>
    <x v="4"/>
    <x v="3"/>
    <n v="3787.09"/>
  </r>
  <r>
    <x v="592"/>
    <x v="0"/>
    <n v="40"/>
    <x v="3"/>
    <x v="0"/>
    <n v="848.3"/>
  </r>
  <r>
    <x v="755"/>
    <x v="4"/>
    <n v="5"/>
    <x v="4"/>
    <x v="4"/>
    <n v="124.75"/>
  </r>
  <r>
    <x v="820"/>
    <x v="2"/>
    <n v="8"/>
    <x v="0"/>
    <x v="4"/>
    <n v="349.52"/>
  </r>
  <r>
    <x v="655"/>
    <x v="0"/>
    <n v="40"/>
    <x v="3"/>
    <x v="0"/>
    <n v="916.3"/>
  </r>
  <r>
    <x v="770"/>
    <x v="0"/>
    <n v="3"/>
    <x v="4"/>
    <x v="1"/>
    <n v="71.849999999999994"/>
  </r>
  <r>
    <x v="830"/>
    <x v="3"/>
    <n v="525"/>
    <x v="0"/>
    <x v="4"/>
    <n v="12887.04"/>
  </r>
  <r>
    <x v="447"/>
    <x v="1"/>
    <n v="7"/>
    <x v="1"/>
    <x v="5"/>
    <n v="237.65"/>
  </r>
  <r>
    <x v="629"/>
    <x v="4"/>
    <n v="5"/>
    <x v="2"/>
    <x v="4"/>
    <n v="144.75"/>
  </r>
  <r>
    <x v="130"/>
    <x v="1"/>
    <n v="150"/>
    <x v="2"/>
    <x v="0"/>
    <n v="3039.75"/>
  </r>
  <r>
    <x v="296"/>
    <x v="0"/>
    <n v="275"/>
    <x v="1"/>
    <x v="2"/>
    <n v="5684.59"/>
  </r>
  <r>
    <x v="137"/>
    <x v="4"/>
    <n v="200"/>
    <x v="4"/>
    <x v="0"/>
    <n v="3493"/>
  </r>
  <r>
    <x v="51"/>
    <x v="1"/>
    <n v="22"/>
    <x v="4"/>
    <x v="2"/>
    <n v="526.9"/>
  </r>
  <r>
    <x v="237"/>
    <x v="4"/>
    <n v="27"/>
    <x v="1"/>
    <x v="0"/>
    <n v="825.05"/>
  </r>
  <r>
    <x v="1054"/>
    <x v="0"/>
    <n v="175"/>
    <x v="1"/>
    <x v="0"/>
    <n v="4158.88"/>
  </r>
  <r>
    <x v="57"/>
    <x v="1"/>
    <n v="1"/>
    <x v="4"/>
    <x v="1"/>
    <n v="25.95"/>
  </r>
  <r>
    <x v="214"/>
    <x v="3"/>
    <n v="7"/>
    <x v="1"/>
    <x v="6"/>
    <n v="251.65"/>
  </r>
  <r>
    <x v="707"/>
    <x v="3"/>
    <n v="7"/>
    <x v="0"/>
    <x v="1"/>
    <n v="305.83"/>
  </r>
  <r>
    <x v="177"/>
    <x v="4"/>
    <n v="375"/>
    <x v="1"/>
    <x v="2"/>
    <n v="7320.47"/>
  </r>
  <r>
    <x v="791"/>
    <x v="3"/>
    <n v="4"/>
    <x v="4"/>
    <x v="4"/>
    <n v="103.8"/>
  </r>
  <r>
    <x v="881"/>
    <x v="1"/>
    <n v="8"/>
    <x v="3"/>
    <x v="2"/>
    <n v="215.6"/>
  </r>
  <r>
    <x v="210"/>
    <x v="3"/>
    <n v="7"/>
    <x v="3"/>
    <x v="0"/>
    <n v="181.65"/>
  </r>
  <r>
    <x v="920"/>
    <x v="1"/>
    <n v="500"/>
    <x v="4"/>
    <x v="6"/>
    <n v="7460.63"/>
  </r>
  <r>
    <x v="940"/>
    <x v="3"/>
    <n v="3"/>
    <x v="0"/>
    <x v="3"/>
    <n v="131.07"/>
  </r>
  <r>
    <x v="344"/>
    <x v="1"/>
    <n v="35"/>
    <x v="0"/>
    <x v="0"/>
    <n v="1329.53"/>
  </r>
  <r>
    <x v="400"/>
    <x v="2"/>
    <n v="24"/>
    <x v="3"/>
    <x v="1"/>
    <n v="529.38"/>
  </r>
  <r>
    <x v="953"/>
    <x v="2"/>
    <n v="6"/>
    <x v="4"/>
    <x v="6"/>
    <n v="149.69999999999999"/>
  </r>
  <r>
    <x v="1063"/>
    <x v="0"/>
    <n v="75"/>
    <x v="2"/>
    <x v="4"/>
    <n v="1515.94"/>
  </r>
  <r>
    <x v="79"/>
    <x v="1"/>
    <n v="45"/>
    <x v="3"/>
    <x v="3"/>
    <n v="1030.8399999999999"/>
  </r>
  <r>
    <x v="323"/>
    <x v="3"/>
    <n v="39"/>
    <x v="4"/>
    <x v="2"/>
    <n v="860.24"/>
  </r>
  <r>
    <x v="468"/>
    <x v="4"/>
    <n v="25"/>
    <x v="0"/>
    <x v="0"/>
    <n v="907.16"/>
  </r>
  <r>
    <x v="1069"/>
    <x v="4"/>
    <n v="425"/>
    <x v="2"/>
    <x v="4"/>
    <n v="6830.28"/>
  </r>
  <r>
    <x v="601"/>
    <x v="4"/>
    <n v="29"/>
    <x v="3"/>
    <x v="5"/>
    <n v="615.02"/>
  </r>
  <r>
    <x v="192"/>
    <x v="1"/>
    <n v="400"/>
    <x v="1"/>
    <x v="4"/>
    <n v="8038.5"/>
  </r>
  <r>
    <x v="942"/>
    <x v="2"/>
    <n v="550"/>
    <x v="4"/>
    <x v="3"/>
    <n v="8206.69"/>
  </r>
  <r>
    <x v="713"/>
    <x v="3"/>
    <n v="7"/>
    <x v="3"/>
    <x v="0"/>
    <n v="174.65"/>
  </r>
  <r>
    <x v="914"/>
    <x v="1"/>
    <n v="32"/>
    <x v="1"/>
    <x v="4"/>
    <n v="923.44"/>
  </r>
  <r>
    <x v="159"/>
    <x v="0"/>
    <n v="1"/>
    <x v="0"/>
    <x v="6"/>
    <n v="44.69"/>
  </r>
  <r>
    <x v="200"/>
    <x v="1"/>
    <n v="200"/>
    <x v="3"/>
    <x v="1"/>
    <n v="3773"/>
  </r>
  <r>
    <x v="82"/>
    <x v="4"/>
    <n v="375"/>
    <x v="1"/>
    <x v="6"/>
    <n v="7751.72"/>
  </r>
  <r>
    <x v="799"/>
    <x v="2"/>
    <n v="6"/>
    <x v="0"/>
    <x v="0"/>
    <n v="262.14"/>
  </r>
  <r>
    <x v="973"/>
    <x v="3"/>
    <n v="5"/>
    <x v="0"/>
    <x v="4"/>
    <n v="223.45"/>
  </r>
  <r>
    <x v="1064"/>
    <x v="0"/>
    <n v="575"/>
    <x v="0"/>
    <x v="4"/>
    <n v="14775.63"/>
  </r>
  <r>
    <x v="495"/>
    <x v="2"/>
    <n v="8"/>
    <x v="0"/>
    <x v="4"/>
    <n v="357.52"/>
  </r>
  <r>
    <x v="1017"/>
    <x v="3"/>
    <n v="42"/>
    <x v="1"/>
    <x v="0"/>
    <n v="1283.42"/>
  </r>
  <r>
    <x v="475"/>
    <x v="0"/>
    <n v="11"/>
    <x v="1"/>
    <x v="0"/>
    <n v="384.45"/>
  </r>
  <r>
    <x v="221"/>
    <x v="3"/>
    <n v="18"/>
    <x v="0"/>
    <x v="5"/>
    <n v="768.42"/>
  </r>
  <r>
    <x v="413"/>
    <x v="1"/>
    <n v="48"/>
    <x v="3"/>
    <x v="6"/>
    <n v="970.2"/>
  </r>
  <r>
    <x v="70"/>
    <x v="0"/>
    <n v="37"/>
    <x v="3"/>
    <x v="2"/>
    <n v="847.58"/>
  </r>
  <r>
    <x v="19"/>
    <x v="2"/>
    <n v="5"/>
    <x v="0"/>
    <x v="1"/>
    <n v="223.45"/>
  </r>
  <r>
    <x v="286"/>
    <x v="3"/>
    <n v="375"/>
    <x v="3"/>
    <x v="1"/>
    <n v="5595.47"/>
  </r>
  <r>
    <x v="236"/>
    <x v="4"/>
    <n v="33"/>
    <x v="0"/>
    <x v="6"/>
    <n v="1253.55"/>
  </r>
  <r>
    <x v="694"/>
    <x v="3"/>
    <n v="250"/>
    <x v="0"/>
    <x v="2"/>
    <n v="7820.75"/>
  </r>
  <r>
    <x v="830"/>
    <x v="1"/>
    <n v="24"/>
    <x v="4"/>
    <x v="4"/>
    <n v="529.38"/>
  </r>
  <r>
    <x v="368"/>
    <x v="4"/>
    <n v="20"/>
    <x v="1"/>
    <x v="3"/>
    <n v="699"/>
  </r>
  <r>
    <x v="289"/>
    <x v="0"/>
    <n v="425"/>
    <x v="4"/>
    <x v="2"/>
    <n v="5852.78"/>
  </r>
  <r>
    <x v="418"/>
    <x v="3"/>
    <n v="4"/>
    <x v="4"/>
    <x v="4"/>
    <n v="103.8"/>
  </r>
  <r>
    <x v="8"/>
    <x v="3"/>
    <n v="43"/>
    <x v="1"/>
    <x v="6"/>
    <n v="1313.97"/>
  </r>
  <r>
    <x v="712"/>
    <x v="2"/>
    <n v="25"/>
    <x v="3"/>
    <x v="4"/>
    <n v="551.44000000000005"/>
  </r>
  <r>
    <x v="819"/>
    <x v="2"/>
    <n v="36"/>
    <x v="0"/>
    <x v="2"/>
    <n v="1336.91"/>
  </r>
  <r>
    <x v="819"/>
    <x v="0"/>
    <n v="35"/>
    <x v="4"/>
    <x v="6"/>
    <n v="712.51"/>
  </r>
  <r>
    <x v="117"/>
    <x v="0"/>
    <n v="13"/>
    <x v="0"/>
    <x v="5"/>
    <n v="580.97"/>
  </r>
  <r>
    <x v="35"/>
    <x v="3"/>
    <n v="350"/>
    <x v="0"/>
    <x v="5"/>
    <n v="8993.86"/>
  </r>
  <r>
    <x v="655"/>
    <x v="4"/>
    <n v="1"/>
    <x v="4"/>
    <x v="4"/>
    <n v="25.95"/>
  </r>
  <r>
    <x v="985"/>
    <x v="1"/>
    <n v="200"/>
    <x v="1"/>
    <x v="3"/>
    <n v="4753"/>
  </r>
  <r>
    <x v="1070"/>
    <x v="3"/>
    <n v="3"/>
    <x v="0"/>
    <x v="2"/>
    <n v="128.07"/>
  </r>
  <r>
    <x v="830"/>
    <x v="3"/>
    <n v="225"/>
    <x v="2"/>
    <x v="2"/>
    <n v="4559.63"/>
  </r>
  <r>
    <x v="336"/>
    <x v="3"/>
    <n v="32"/>
    <x v="0"/>
    <x v="4"/>
    <n v="1188.3699999999999"/>
  </r>
  <r>
    <x v="79"/>
    <x v="1"/>
    <n v="30"/>
    <x v="1"/>
    <x v="4"/>
    <n v="891.23"/>
  </r>
  <r>
    <x v="148"/>
    <x v="2"/>
    <n v="200"/>
    <x v="3"/>
    <x v="5"/>
    <n v="3633"/>
  </r>
  <r>
    <x v="990"/>
    <x v="3"/>
    <n v="550"/>
    <x v="0"/>
    <x v="3"/>
    <n v="14133.21"/>
  </r>
  <r>
    <x v="1071"/>
    <x v="3"/>
    <n v="16"/>
    <x v="3"/>
    <x v="0"/>
    <n v="431.2"/>
  </r>
  <r>
    <x v="223"/>
    <x v="0"/>
    <n v="350"/>
    <x v="3"/>
    <x v="3"/>
    <n v="5222.4399999999996"/>
  </r>
  <r>
    <x v="630"/>
    <x v="3"/>
    <n v="125"/>
    <x v="1"/>
    <x v="3"/>
    <n v="2970.63"/>
  </r>
  <r>
    <x v="871"/>
    <x v="3"/>
    <n v="525"/>
    <x v="0"/>
    <x v="0"/>
    <n v="13490.79"/>
  </r>
  <r>
    <x v="407"/>
    <x v="0"/>
    <n v="2"/>
    <x v="3"/>
    <x v="5"/>
    <n v="51.9"/>
  </r>
  <r>
    <x v="158"/>
    <x v="3"/>
    <n v="3"/>
    <x v="1"/>
    <x v="6"/>
    <n v="101.85"/>
  </r>
  <r>
    <x v="555"/>
    <x v="1"/>
    <n v="7"/>
    <x v="2"/>
    <x v="4"/>
    <n v="202.65"/>
  </r>
  <r>
    <x v="63"/>
    <x v="1"/>
    <n v="8"/>
    <x v="3"/>
    <x v="2"/>
    <n v="199.6"/>
  </r>
  <r>
    <x v="570"/>
    <x v="0"/>
    <n v="34"/>
    <x v="0"/>
    <x v="2"/>
    <n v="1291.54"/>
  </r>
  <r>
    <x v="802"/>
    <x v="3"/>
    <n v="12"/>
    <x v="3"/>
    <x v="2"/>
    <n v="323.39999999999998"/>
  </r>
  <r>
    <x v="848"/>
    <x v="1"/>
    <n v="26"/>
    <x v="4"/>
    <x v="1"/>
    <n v="573.5"/>
  </r>
  <r>
    <x v="874"/>
    <x v="1"/>
    <n v="175"/>
    <x v="2"/>
    <x v="1"/>
    <n v="3301.38"/>
  </r>
  <r>
    <x v="353"/>
    <x v="1"/>
    <n v="4"/>
    <x v="0"/>
    <x v="3"/>
    <n v="174.76"/>
  </r>
  <r>
    <x v="52"/>
    <x v="2"/>
    <n v="275"/>
    <x v="2"/>
    <x v="5"/>
    <n v="4261.47"/>
  </r>
  <r>
    <x v="644"/>
    <x v="3"/>
    <n v="1"/>
    <x v="2"/>
    <x v="5"/>
    <n v="28.95"/>
  </r>
  <r>
    <x v="1040"/>
    <x v="4"/>
    <n v="3"/>
    <x v="0"/>
    <x v="1"/>
    <n v="131.07"/>
  </r>
  <r>
    <x v="511"/>
    <x v="3"/>
    <n v="35"/>
    <x v="3"/>
    <x v="5"/>
    <n v="772.01"/>
  </r>
  <r>
    <x v="1060"/>
    <x v="3"/>
    <n v="375"/>
    <x v="0"/>
    <x v="5"/>
    <n v="9205.0300000000007"/>
  </r>
  <r>
    <x v="92"/>
    <x v="3"/>
    <n v="550"/>
    <x v="4"/>
    <x v="4"/>
    <n v="7574.19"/>
  </r>
  <r>
    <x v="776"/>
    <x v="3"/>
    <n v="6"/>
    <x v="2"/>
    <x v="1"/>
    <n v="167.7"/>
  </r>
  <r>
    <x v="396"/>
    <x v="3"/>
    <n v="9"/>
    <x v="3"/>
    <x v="3"/>
    <n v="242.55"/>
  </r>
  <r>
    <x v="22"/>
    <x v="2"/>
    <n v="4"/>
    <x v="1"/>
    <x v="5"/>
    <n v="135.80000000000001"/>
  </r>
  <r>
    <x v="129"/>
    <x v="2"/>
    <n v="5"/>
    <x v="1"/>
    <x v="3"/>
    <n v="174.75"/>
  </r>
  <r>
    <x v="632"/>
    <x v="3"/>
    <n v="3"/>
    <x v="0"/>
    <x v="6"/>
    <n v="134.07"/>
  </r>
  <r>
    <x v="837"/>
    <x v="4"/>
    <n v="8"/>
    <x v="0"/>
    <x v="5"/>
    <n v="349.52"/>
  </r>
  <r>
    <x v="821"/>
    <x v="1"/>
    <n v="42"/>
    <x v="2"/>
    <x v="0"/>
    <n v="962.12"/>
  </r>
  <r>
    <x v="911"/>
    <x v="2"/>
    <n v="7"/>
    <x v="1"/>
    <x v="0"/>
    <n v="251.65"/>
  </r>
  <r>
    <x v="809"/>
    <x v="1"/>
    <n v="43"/>
    <x v="0"/>
    <x v="4"/>
    <n v="1596.87"/>
  </r>
  <r>
    <x v="132"/>
    <x v="1"/>
    <n v="475"/>
    <x v="3"/>
    <x v="6"/>
    <n v="6814.47"/>
  </r>
  <r>
    <x v="501"/>
    <x v="3"/>
    <n v="6"/>
    <x v="2"/>
    <x v="6"/>
    <n v="161.69999999999999"/>
  </r>
  <r>
    <x v="423"/>
    <x v="2"/>
    <n v="36"/>
    <x v="0"/>
    <x v="5"/>
    <n v="1336.91"/>
  </r>
  <r>
    <x v="142"/>
    <x v="3"/>
    <n v="5"/>
    <x v="4"/>
    <x v="0"/>
    <n v="119.75"/>
  </r>
  <r>
    <x v="536"/>
    <x v="3"/>
    <n v="100"/>
    <x v="2"/>
    <x v="2"/>
    <n v="1956.5"/>
  </r>
  <r>
    <x v="901"/>
    <x v="1"/>
    <n v="2"/>
    <x v="2"/>
    <x v="4"/>
    <n v="53.9"/>
  </r>
  <r>
    <x v="645"/>
    <x v="1"/>
    <n v="575"/>
    <x v="2"/>
    <x v="1"/>
    <n v="8910.34"/>
  </r>
  <r>
    <x v="1035"/>
    <x v="3"/>
    <n v="33"/>
    <x v="0"/>
    <x v="2"/>
    <n v="1225.5"/>
  </r>
  <r>
    <x v="501"/>
    <x v="4"/>
    <n v="50"/>
    <x v="1"/>
    <x v="0"/>
    <n v="1310.6300000000001"/>
  </r>
  <r>
    <x v="237"/>
    <x v="2"/>
    <n v="525"/>
    <x v="3"/>
    <x v="3"/>
    <n v="7531.78"/>
  </r>
  <r>
    <x v="639"/>
    <x v="1"/>
    <n v="2"/>
    <x v="0"/>
    <x v="1"/>
    <n v="89.38"/>
  </r>
  <r>
    <x v="613"/>
    <x v="3"/>
    <n v="20"/>
    <x v="4"/>
    <x v="1"/>
    <n v="519"/>
  </r>
  <r>
    <x v="267"/>
    <x v="1"/>
    <n v="425"/>
    <x v="0"/>
    <x v="3"/>
    <n v="10432.370000000001"/>
  </r>
  <r>
    <x v="530"/>
    <x v="2"/>
    <n v="6"/>
    <x v="1"/>
    <x v="6"/>
    <n v="209.7"/>
  </r>
  <r>
    <x v="658"/>
    <x v="4"/>
    <n v="22"/>
    <x v="3"/>
    <x v="0"/>
    <n v="592.9"/>
  </r>
  <r>
    <x v="501"/>
    <x v="1"/>
    <n v="44"/>
    <x v="2"/>
    <x v="4"/>
    <n v="1045.33"/>
  </r>
  <r>
    <x v="679"/>
    <x v="3"/>
    <n v="4"/>
    <x v="1"/>
    <x v="3"/>
    <n v="135.80000000000001"/>
  </r>
  <r>
    <x v="823"/>
    <x v="4"/>
    <n v="21"/>
    <x v="3"/>
    <x v="2"/>
    <n v="544.95000000000005"/>
  </r>
  <r>
    <x v="990"/>
    <x v="3"/>
    <n v="375"/>
    <x v="3"/>
    <x v="2"/>
    <n v="5811.09"/>
  </r>
  <r>
    <x v="621"/>
    <x v="0"/>
    <n v="2"/>
    <x v="4"/>
    <x v="3"/>
    <n v="47.9"/>
  </r>
  <r>
    <x v="319"/>
    <x v="3"/>
    <n v="575"/>
    <x v="3"/>
    <x v="1"/>
    <n v="8249.09"/>
  </r>
  <r>
    <x v="839"/>
    <x v="4"/>
    <n v="23"/>
    <x v="1"/>
    <x v="0"/>
    <n v="780.85"/>
  </r>
  <r>
    <x v="30"/>
    <x v="1"/>
    <n v="200"/>
    <x v="3"/>
    <x v="5"/>
    <n v="3633"/>
  </r>
  <r>
    <x v="515"/>
    <x v="2"/>
    <n v="6"/>
    <x v="4"/>
    <x v="0"/>
    <n v="143.69999999999999"/>
  </r>
  <r>
    <x v="108"/>
    <x v="0"/>
    <n v="9"/>
    <x v="4"/>
    <x v="1"/>
    <n v="224.55"/>
  </r>
  <r>
    <x v="272"/>
    <x v="0"/>
    <n v="75"/>
    <x v="4"/>
    <x v="5"/>
    <n v="1459.69"/>
  </r>
  <r>
    <x v="1061"/>
    <x v="4"/>
    <n v="225"/>
    <x v="4"/>
    <x v="3"/>
    <n v="4087.13"/>
  </r>
  <r>
    <x v="942"/>
    <x v="2"/>
    <n v="11"/>
    <x v="2"/>
    <x v="1"/>
    <n v="318.45"/>
  </r>
  <r>
    <x v="283"/>
    <x v="4"/>
    <n v="225"/>
    <x v="3"/>
    <x v="0"/>
    <n v="4244.63"/>
  </r>
  <r>
    <x v="687"/>
    <x v="3"/>
    <n v="7"/>
    <x v="0"/>
    <x v="6"/>
    <n v="305.83"/>
  </r>
  <r>
    <x v="247"/>
    <x v="0"/>
    <n v="425"/>
    <x v="3"/>
    <x v="4"/>
    <n v="6097.16"/>
  </r>
  <r>
    <x v="178"/>
    <x v="2"/>
    <n v="475"/>
    <x v="1"/>
    <x v="6"/>
    <n v="9818.84"/>
  </r>
  <r>
    <x v="410"/>
    <x v="1"/>
    <n v="400"/>
    <x v="2"/>
    <x v="3"/>
    <n v="6658.5"/>
  </r>
  <r>
    <x v="333"/>
    <x v="4"/>
    <n v="150"/>
    <x v="4"/>
    <x v="1"/>
    <n v="2619.75"/>
  </r>
  <r>
    <x v="825"/>
    <x v="1"/>
    <n v="400"/>
    <x v="4"/>
    <x v="4"/>
    <n v="5968.5"/>
  </r>
  <r>
    <x v="878"/>
    <x v="3"/>
    <n v="2"/>
    <x v="4"/>
    <x v="2"/>
    <n v="49.9"/>
  </r>
  <r>
    <x v="751"/>
    <x v="1"/>
    <n v="18"/>
    <x v="4"/>
    <x v="1"/>
    <n v="431.1"/>
  </r>
  <r>
    <x v="376"/>
    <x v="0"/>
    <n v="50"/>
    <x v="4"/>
    <x v="4"/>
    <n v="898.13"/>
  </r>
  <r>
    <x v="828"/>
    <x v="1"/>
    <n v="2"/>
    <x v="3"/>
    <x v="5"/>
    <n v="51.9"/>
  </r>
  <r>
    <x v="83"/>
    <x v="2"/>
    <n v="225"/>
    <x v="1"/>
    <x v="2"/>
    <n v="5504.63"/>
  </r>
  <r>
    <x v="567"/>
    <x v="2"/>
    <n v="225"/>
    <x v="1"/>
    <x v="4"/>
    <n v="5504.63"/>
  </r>
  <r>
    <x v="94"/>
    <x v="3"/>
    <n v="175"/>
    <x v="3"/>
    <x v="3"/>
    <n v="3178.88"/>
  </r>
  <r>
    <x v="1072"/>
    <x v="1"/>
    <n v="8"/>
    <x v="0"/>
    <x v="1"/>
    <n v="349.52"/>
  </r>
  <r>
    <x v="18"/>
    <x v="0"/>
    <n v="5"/>
    <x v="3"/>
    <x v="2"/>
    <n v="134.75"/>
  </r>
  <r>
    <x v="785"/>
    <x v="4"/>
    <n v="3"/>
    <x v="4"/>
    <x v="2"/>
    <n v="74.849999999999994"/>
  </r>
  <r>
    <x v="255"/>
    <x v="1"/>
    <n v="5"/>
    <x v="1"/>
    <x v="6"/>
    <n v="179.75"/>
  </r>
  <r>
    <x v="697"/>
    <x v="3"/>
    <n v="525"/>
    <x v="1"/>
    <x v="0"/>
    <n v="10852.41"/>
  </r>
  <r>
    <x v="146"/>
    <x v="3"/>
    <n v="8"/>
    <x v="1"/>
    <x v="0"/>
    <n v="271.60000000000002"/>
  </r>
  <r>
    <x v="565"/>
    <x v="3"/>
    <n v="46"/>
    <x v="4"/>
    <x v="4"/>
    <n v="975.55"/>
  </r>
  <r>
    <x v="681"/>
    <x v="0"/>
    <n v="8"/>
    <x v="2"/>
    <x v="5"/>
    <n v="215.6"/>
  </r>
  <r>
    <x v="832"/>
    <x v="1"/>
    <n v="40"/>
    <x v="1"/>
    <x v="2"/>
    <n v="1154.3"/>
  </r>
  <r>
    <x v="694"/>
    <x v="1"/>
    <n v="9"/>
    <x v="2"/>
    <x v="6"/>
    <n v="260.55"/>
  </r>
  <r>
    <x v="1073"/>
    <x v="3"/>
    <n v="39"/>
    <x v="4"/>
    <x v="6"/>
    <n v="793.94"/>
  </r>
  <r>
    <x v="549"/>
    <x v="1"/>
    <n v="450"/>
    <x v="2"/>
    <x v="6"/>
    <n v="6973.31"/>
  </r>
  <r>
    <x v="43"/>
    <x v="1"/>
    <n v="425"/>
    <x v="3"/>
    <x v="4"/>
    <n v="6341.53"/>
  </r>
  <r>
    <x v="700"/>
    <x v="3"/>
    <n v="175"/>
    <x v="4"/>
    <x v="5"/>
    <n v="2933.88"/>
  </r>
  <r>
    <x v="305"/>
    <x v="3"/>
    <n v="16"/>
    <x v="4"/>
    <x v="4"/>
    <n v="415.2"/>
  </r>
  <r>
    <x v="58"/>
    <x v="1"/>
    <n v="4"/>
    <x v="2"/>
    <x v="1"/>
    <n v="115.8"/>
  </r>
  <r>
    <x v="602"/>
    <x v="4"/>
    <n v="375"/>
    <x v="2"/>
    <x v="2"/>
    <n v="5811.09"/>
  </r>
  <r>
    <x v="984"/>
    <x v="1"/>
    <n v="2"/>
    <x v="1"/>
    <x v="5"/>
    <n v="69.900000000000006"/>
  </r>
  <r>
    <x v="1074"/>
    <x v="0"/>
    <n v="2"/>
    <x v="2"/>
    <x v="4"/>
    <n v="55.9"/>
  </r>
  <r>
    <x v="336"/>
    <x v="1"/>
    <n v="350"/>
    <x v="1"/>
    <x v="1"/>
    <n v="7234.94"/>
  </r>
  <r>
    <x v="366"/>
    <x v="1"/>
    <n v="8"/>
    <x v="2"/>
    <x v="4"/>
    <n v="223.6"/>
  </r>
  <r>
    <x v="658"/>
    <x v="4"/>
    <n v="25"/>
    <x v="2"/>
    <x v="6"/>
    <n v="615.19000000000005"/>
  </r>
  <r>
    <x v="472"/>
    <x v="4"/>
    <n v="44"/>
    <x v="2"/>
    <x v="2"/>
    <n v="1045.33"/>
  </r>
  <r>
    <x v="626"/>
    <x v="2"/>
    <n v="11"/>
    <x v="3"/>
    <x v="5"/>
    <n v="285.45"/>
  </r>
  <r>
    <x v="106"/>
    <x v="4"/>
    <n v="2"/>
    <x v="0"/>
    <x v="3"/>
    <n v="85.38"/>
  </r>
  <r>
    <x v="358"/>
    <x v="3"/>
    <n v="4"/>
    <x v="4"/>
    <x v="3"/>
    <n v="95.8"/>
  </r>
  <r>
    <x v="206"/>
    <x v="3"/>
    <n v="500"/>
    <x v="4"/>
    <x v="2"/>
    <n v="7173.13"/>
  </r>
  <r>
    <x v="1070"/>
    <x v="1"/>
    <n v="7"/>
    <x v="2"/>
    <x v="4"/>
    <n v="202.65"/>
  </r>
  <r>
    <x v="941"/>
    <x v="1"/>
    <n v="42"/>
    <x v="1"/>
    <x v="6"/>
    <n v="1212.02"/>
  </r>
  <r>
    <x v="412"/>
    <x v="0"/>
    <n v="7"/>
    <x v="0"/>
    <x v="1"/>
    <n v="312.83"/>
  </r>
  <r>
    <x v="115"/>
    <x v="4"/>
    <n v="375"/>
    <x v="0"/>
    <x v="6"/>
    <n v="9636.2800000000007"/>
  </r>
  <r>
    <x v="449"/>
    <x v="3"/>
    <n v="41"/>
    <x v="4"/>
    <x v="3"/>
    <n v="834.66"/>
  </r>
  <r>
    <x v="389"/>
    <x v="2"/>
    <n v="4"/>
    <x v="3"/>
    <x v="3"/>
    <n v="99.8"/>
  </r>
  <r>
    <x v="971"/>
    <x v="4"/>
    <n v="4"/>
    <x v="2"/>
    <x v="3"/>
    <n v="107.8"/>
  </r>
  <r>
    <x v="936"/>
    <x v="1"/>
    <n v="450"/>
    <x v="1"/>
    <x v="6"/>
    <n v="9043.31"/>
  </r>
  <r>
    <x v="277"/>
    <x v="1"/>
    <n v="31"/>
    <x v="0"/>
    <x v="4"/>
    <n v="1177.58"/>
  </r>
  <r>
    <x v="108"/>
    <x v="3"/>
    <n v="42"/>
    <x v="2"/>
    <x v="2"/>
    <n v="997.82"/>
  </r>
  <r>
    <x v="662"/>
    <x v="0"/>
    <n v="3"/>
    <x v="2"/>
    <x v="5"/>
    <n v="83.85"/>
  </r>
  <r>
    <x v="1044"/>
    <x v="2"/>
    <n v="125"/>
    <x v="0"/>
    <x v="0"/>
    <n v="3735.38"/>
  </r>
  <r>
    <x v="169"/>
    <x v="3"/>
    <n v="7"/>
    <x v="4"/>
    <x v="2"/>
    <n v="174.65"/>
  </r>
  <r>
    <x v="456"/>
    <x v="1"/>
    <n v="250"/>
    <x v="0"/>
    <x v="6"/>
    <n v="7820.75"/>
  </r>
  <r>
    <x v="934"/>
    <x v="4"/>
    <n v="4"/>
    <x v="2"/>
    <x v="4"/>
    <n v="107.8"/>
  </r>
  <r>
    <x v="604"/>
    <x v="0"/>
    <n v="425"/>
    <x v="3"/>
    <x v="6"/>
    <n v="6585.91"/>
  </r>
  <r>
    <x v="58"/>
    <x v="3"/>
    <n v="175"/>
    <x v="3"/>
    <x v="4"/>
    <n v="3056.38"/>
  </r>
  <r>
    <x v="723"/>
    <x v="1"/>
    <n v="1"/>
    <x v="2"/>
    <x v="5"/>
    <n v="26.95"/>
  </r>
  <r>
    <x v="842"/>
    <x v="1"/>
    <n v="31"/>
    <x v="2"/>
    <x v="6"/>
    <n v="762.83"/>
  </r>
  <r>
    <x v="222"/>
    <x v="2"/>
    <n v="30"/>
    <x v="2"/>
    <x v="4"/>
    <n v="738.23"/>
  </r>
  <r>
    <x v="311"/>
    <x v="1"/>
    <n v="6"/>
    <x v="4"/>
    <x v="4"/>
    <n v="149.69999999999999"/>
  </r>
  <r>
    <x v="82"/>
    <x v="2"/>
    <n v="550"/>
    <x v="4"/>
    <x v="4"/>
    <n v="7890.44"/>
  </r>
  <r>
    <x v="1052"/>
    <x v="0"/>
    <n v="14"/>
    <x v="1"/>
    <x v="3"/>
    <n v="475.3"/>
  </r>
  <r>
    <x v="616"/>
    <x v="0"/>
    <n v="14"/>
    <x v="3"/>
    <x v="2"/>
    <n v="363.3"/>
  </r>
  <r>
    <x v="480"/>
    <x v="1"/>
    <n v="475"/>
    <x v="1"/>
    <x v="2"/>
    <n v="9272.59"/>
  </r>
  <r>
    <x v="62"/>
    <x v="3"/>
    <n v="14"/>
    <x v="3"/>
    <x v="5"/>
    <n v="363.3"/>
  </r>
  <r>
    <x v="115"/>
    <x v="4"/>
    <n v="525"/>
    <x v="1"/>
    <x v="2"/>
    <n v="10550.53"/>
  </r>
  <r>
    <x v="910"/>
    <x v="1"/>
    <n v="75"/>
    <x v="1"/>
    <x v="5"/>
    <n v="1909.69"/>
  </r>
  <r>
    <x v="1075"/>
    <x v="3"/>
    <n v="175"/>
    <x v="0"/>
    <x v="2"/>
    <n v="5474.53"/>
  </r>
  <r>
    <x v="153"/>
    <x v="4"/>
    <n v="75"/>
    <x v="2"/>
    <x v="6"/>
    <n v="1515.94"/>
  </r>
  <r>
    <x v="680"/>
    <x v="2"/>
    <n v="29"/>
    <x v="4"/>
    <x v="4"/>
    <n v="639.66999999999996"/>
  </r>
  <r>
    <x v="2"/>
    <x v="1"/>
    <n v="500"/>
    <x v="2"/>
    <x v="3"/>
    <n v="8323.1299999999992"/>
  </r>
  <r>
    <x v="281"/>
    <x v="2"/>
    <n v="3"/>
    <x v="1"/>
    <x v="2"/>
    <n v="104.85"/>
  </r>
  <r>
    <x v="710"/>
    <x v="1"/>
    <n v="16"/>
    <x v="1"/>
    <x v="0"/>
    <n v="575.20000000000005"/>
  </r>
  <r>
    <x v="142"/>
    <x v="3"/>
    <n v="6"/>
    <x v="0"/>
    <x v="0"/>
    <n v="256.14"/>
  </r>
  <r>
    <x v="46"/>
    <x v="1"/>
    <n v="400"/>
    <x v="1"/>
    <x v="0"/>
    <n v="8268.5"/>
  </r>
  <r>
    <x v="897"/>
    <x v="1"/>
    <n v="28"/>
    <x v="2"/>
    <x v="2"/>
    <n v="641.41"/>
  </r>
  <r>
    <x v="134"/>
    <x v="1"/>
    <n v="525"/>
    <x v="1"/>
    <x v="5"/>
    <n v="10550.53"/>
  </r>
  <r>
    <x v="705"/>
    <x v="1"/>
    <n v="30"/>
    <x v="4"/>
    <x v="4"/>
    <n v="610.73"/>
  </r>
  <r>
    <x v="462"/>
    <x v="1"/>
    <n v="24"/>
    <x v="1"/>
    <x v="2"/>
    <n v="733.38"/>
  </r>
  <r>
    <x v="893"/>
    <x v="3"/>
    <n v="275"/>
    <x v="4"/>
    <x v="3"/>
    <n v="4103.34"/>
  </r>
  <r>
    <x v="136"/>
    <x v="3"/>
    <n v="575"/>
    <x v="1"/>
    <x v="2"/>
    <n v="11885.97"/>
  </r>
  <r>
    <x v="1068"/>
    <x v="1"/>
    <n v="32"/>
    <x v="2"/>
    <x v="6"/>
    <n v="760.24"/>
  </r>
  <r>
    <x v="695"/>
    <x v="3"/>
    <n v="350"/>
    <x v="4"/>
    <x v="5"/>
    <n v="5021.1899999999996"/>
  </r>
  <r>
    <x v="652"/>
    <x v="3"/>
    <n v="3"/>
    <x v="0"/>
    <x v="3"/>
    <n v="134.07"/>
  </r>
  <r>
    <x v="536"/>
    <x v="4"/>
    <n v="6"/>
    <x v="0"/>
    <x v="2"/>
    <n v="256.14"/>
  </r>
  <r>
    <x v="987"/>
    <x v="1"/>
    <n v="550"/>
    <x v="2"/>
    <x v="4"/>
    <n v="8839.19"/>
  </r>
  <r>
    <x v="524"/>
    <x v="4"/>
    <n v="50"/>
    <x v="1"/>
    <x v="0"/>
    <n v="1273.1300000000001"/>
  </r>
  <r>
    <x v="723"/>
    <x v="4"/>
    <n v="325"/>
    <x v="3"/>
    <x v="6"/>
    <n v="4662.53"/>
  </r>
  <r>
    <x v="905"/>
    <x v="1"/>
    <n v="35"/>
    <x v="0"/>
    <x v="4"/>
    <n v="1299.78"/>
  </r>
  <r>
    <x v="857"/>
    <x v="3"/>
    <n v="5"/>
    <x v="3"/>
    <x v="4"/>
    <n v="134.75"/>
  </r>
  <r>
    <x v="562"/>
    <x v="3"/>
    <n v="425"/>
    <x v="2"/>
    <x v="1"/>
    <n v="6830.28"/>
  </r>
  <r>
    <x v="126"/>
    <x v="4"/>
    <n v="1"/>
    <x v="3"/>
    <x v="1"/>
    <n v="25.95"/>
  </r>
  <r>
    <x v="402"/>
    <x v="1"/>
    <n v="1"/>
    <x v="4"/>
    <x v="2"/>
    <n v="23.95"/>
  </r>
  <r>
    <x v="749"/>
    <x v="4"/>
    <n v="275"/>
    <x v="1"/>
    <x v="0"/>
    <n v="5368.34"/>
  </r>
  <r>
    <x v="21"/>
    <x v="3"/>
    <n v="4"/>
    <x v="2"/>
    <x v="5"/>
    <n v="115.8"/>
  </r>
  <r>
    <x v="157"/>
    <x v="2"/>
    <n v="35"/>
    <x v="1"/>
    <x v="0"/>
    <n v="1069.51"/>
  </r>
  <r>
    <x v="968"/>
    <x v="3"/>
    <n v="9"/>
    <x v="3"/>
    <x v="4"/>
    <n v="233.55"/>
  </r>
  <r>
    <x v="950"/>
    <x v="4"/>
    <n v="24"/>
    <x v="3"/>
    <x v="0"/>
    <n v="549.78"/>
  </r>
  <r>
    <x v="946"/>
    <x v="3"/>
    <n v="1"/>
    <x v="3"/>
    <x v="2"/>
    <n v="24.95"/>
  </r>
  <r>
    <x v="765"/>
    <x v="4"/>
    <n v="475"/>
    <x v="0"/>
    <x v="0"/>
    <n v="11932.83"/>
  </r>
  <r>
    <x v="1032"/>
    <x v="1"/>
    <n v="20"/>
    <x v="4"/>
    <x v="1"/>
    <n v="479"/>
  </r>
  <r>
    <x v="892"/>
    <x v="4"/>
    <n v="28"/>
    <x v="2"/>
    <x v="2"/>
    <n v="665.21"/>
  </r>
  <r>
    <x v="863"/>
    <x v="3"/>
    <n v="17"/>
    <x v="0"/>
    <x v="6"/>
    <n v="742.73"/>
  </r>
  <r>
    <x v="608"/>
    <x v="2"/>
    <n v="550"/>
    <x v="2"/>
    <x v="2"/>
    <n v="8839.19"/>
  </r>
  <r>
    <x v="737"/>
    <x v="3"/>
    <n v="35"/>
    <x v="1"/>
    <x v="5"/>
    <n v="1010.01"/>
  </r>
  <r>
    <x v="683"/>
    <x v="1"/>
    <n v="2"/>
    <x v="2"/>
    <x v="5"/>
    <n v="57.9"/>
  </r>
  <r>
    <x v="321"/>
    <x v="3"/>
    <n v="400"/>
    <x v="3"/>
    <x v="1"/>
    <n v="5968.5"/>
  </r>
  <r>
    <x v="649"/>
    <x v="1"/>
    <n v="600"/>
    <x v="2"/>
    <x v="0"/>
    <n v="9642.75"/>
  </r>
  <r>
    <x v="221"/>
    <x v="0"/>
    <n v="500"/>
    <x v="3"/>
    <x v="1"/>
    <n v="7173.13"/>
  </r>
  <r>
    <x v="810"/>
    <x v="3"/>
    <n v="3"/>
    <x v="3"/>
    <x v="1"/>
    <n v="74.849999999999994"/>
  </r>
  <r>
    <x v="159"/>
    <x v="2"/>
    <n v="1"/>
    <x v="4"/>
    <x v="1"/>
    <n v="24.95"/>
  </r>
  <r>
    <x v="911"/>
    <x v="3"/>
    <n v="9"/>
    <x v="1"/>
    <x v="4"/>
    <n v="314.55"/>
  </r>
  <r>
    <x v="701"/>
    <x v="1"/>
    <n v="7"/>
    <x v="2"/>
    <x v="3"/>
    <n v="195.65"/>
  </r>
  <r>
    <x v="521"/>
    <x v="3"/>
    <n v="350"/>
    <x v="1"/>
    <x v="3"/>
    <n v="6832.44"/>
  </r>
  <r>
    <x v="700"/>
    <x v="3"/>
    <n v="9"/>
    <x v="0"/>
    <x v="3"/>
    <n v="402.21"/>
  </r>
  <r>
    <x v="693"/>
    <x v="3"/>
    <n v="425"/>
    <x v="3"/>
    <x v="2"/>
    <n v="6097.16"/>
  </r>
  <r>
    <x v="358"/>
    <x v="3"/>
    <n v="2"/>
    <x v="4"/>
    <x v="0"/>
    <n v="47.9"/>
  </r>
  <r>
    <x v="274"/>
    <x v="3"/>
    <n v="2"/>
    <x v="1"/>
    <x v="5"/>
    <n v="67.900000000000006"/>
  </r>
  <r>
    <x v="503"/>
    <x v="3"/>
    <n v="17"/>
    <x v="2"/>
    <x v="2"/>
    <n v="475.15"/>
  </r>
  <r>
    <x v="53"/>
    <x v="3"/>
    <n v="3"/>
    <x v="3"/>
    <x v="0"/>
    <n v="77.849999999999994"/>
  </r>
  <r>
    <x v="355"/>
    <x v="1"/>
    <n v="42"/>
    <x v="4"/>
    <x v="3"/>
    <n v="855.02"/>
  </r>
  <r>
    <x v="354"/>
    <x v="4"/>
    <n v="41"/>
    <x v="2"/>
    <x v="6"/>
    <n v="1008.91"/>
  </r>
  <r>
    <x v="590"/>
    <x v="1"/>
    <n v="6"/>
    <x v="1"/>
    <x v="6"/>
    <n v="203.7"/>
  </r>
  <r>
    <x v="254"/>
    <x v="4"/>
    <n v="9"/>
    <x v="3"/>
    <x v="1"/>
    <n v="233.55"/>
  </r>
  <r>
    <x v="475"/>
    <x v="4"/>
    <n v="300"/>
    <x v="2"/>
    <x v="6"/>
    <n v="4821.38"/>
  </r>
  <r>
    <x v="293"/>
    <x v="3"/>
    <n v="400"/>
    <x v="3"/>
    <x v="6"/>
    <n v="5738.5"/>
  </r>
  <r>
    <x v="565"/>
    <x v="1"/>
    <n v="9"/>
    <x v="1"/>
    <x v="3"/>
    <n v="314.55"/>
  </r>
  <r>
    <x v="508"/>
    <x v="1"/>
    <n v="37"/>
    <x v="3"/>
    <x v="5"/>
    <n v="784.68"/>
  </r>
  <r>
    <x v="568"/>
    <x v="1"/>
    <n v="39"/>
    <x v="1"/>
    <x v="0"/>
    <n v="1158.5899999999999"/>
  </r>
  <r>
    <x v="1076"/>
    <x v="1"/>
    <n v="275"/>
    <x v="2"/>
    <x v="4"/>
    <n v="4419.59"/>
  </r>
  <r>
    <x v="734"/>
    <x v="1"/>
    <n v="16"/>
    <x v="2"/>
    <x v="3"/>
    <n v="447.2"/>
  </r>
  <r>
    <x v="920"/>
    <x v="3"/>
    <n v="38"/>
    <x v="1"/>
    <x v="6"/>
    <n v="1161.19"/>
  </r>
  <r>
    <x v="177"/>
    <x v="0"/>
    <n v="35"/>
    <x v="1"/>
    <x v="4"/>
    <n v="1039.76"/>
  </r>
  <r>
    <x v="891"/>
    <x v="1"/>
    <n v="4"/>
    <x v="1"/>
    <x v="5"/>
    <n v="143.80000000000001"/>
  </r>
  <r>
    <x v="292"/>
    <x v="4"/>
    <n v="46"/>
    <x v="1"/>
    <x v="1"/>
    <n v="1366.55"/>
  </r>
  <r>
    <x v="729"/>
    <x v="4"/>
    <n v="18"/>
    <x v="0"/>
    <x v="1"/>
    <n v="786.42"/>
  </r>
  <r>
    <x v="574"/>
    <x v="0"/>
    <n v="6"/>
    <x v="3"/>
    <x v="4"/>
    <n v="155.69999999999999"/>
  </r>
  <r>
    <x v="353"/>
    <x v="2"/>
    <n v="27"/>
    <x v="4"/>
    <x v="1"/>
    <n v="572.6"/>
  </r>
  <r>
    <x v="10"/>
    <x v="3"/>
    <n v="250"/>
    <x v="1"/>
    <x v="3"/>
    <n v="6291.25"/>
  </r>
  <r>
    <x v="130"/>
    <x v="1"/>
    <n v="7"/>
    <x v="1"/>
    <x v="6"/>
    <n v="237.65"/>
  </r>
  <r>
    <x v="732"/>
    <x v="1"/>
    <n v="11"/>
    <x v="2"/>
    <x v="2"/>
    <n v="296.45"/>
  </r>
  <r>
    <x v="544"/>
    <x v="4"/>
    <n v="550"/>
    <x v="2"/>
    <x v="2"/>
    <n v="8839.19"/>
  </r>
  <r>
    <x v="287"/>
    <x v="3"/>
    <n v="1"/>
    <x v="1"/>
    <x v="4"/>
    <n v="33.950000000000003"/>
  </r>
  <r>
    <x v="171"/>
    <x v="3"/>
    <n v="41"/>
    <x v="3"/>
    <x v="1"/>
    <n v="904.36"/>
  </r>
  <r>
    <x v="327"/>
    <x v="4"/>
    <n v="300"/>
    <x v="4"/>
    <x v="6"/>
    <n v="4303.88"/>
  </r>
  <r>
    <x v="599"/>
    <x v="3"/>
    <n v="500"/>
    <x v="3"/>
    <x v="4"/>
    <n v="7460.63"/>
  </r>
  <r>
    <x v="333"/>
    <x v="1"/>
    <n v="150"/>
    <x v="1"/>
    <x v="5"/>
    <n v="3564.75"/>
  </r>
  <r>
    <x v="1017"/>
    <x v="3"/>
    <n v="16"/>
    <x v="2"/>
    <x v="1"/>
    <n v="447.2"/>
  </r>
  <r>
    <x v="273"/>
    <x v="4"/>
    <n v="46"/>
    <x v="1"/>
    <x v="1"/>
    <n v="1327.45"/>
  </r>
  <r>
    <x v="612"/>
    <x v="3"/>
    <n v="40"/>
    <x v="0"/>
    <x v="4"/>
    <n v="1485.46"/>
  </r>
  <r>
    <x v="518"/>
    <x v="4"/>
    <n v="125"/>
    <x v="3"/>
    <x v="3"/>
    <n v="2183.13"/>
  </r>
  <r>
    <x v="823"/>
    <x v="0"/>
    <n v="525"/>
    <x v="2"/>
    <x v="2"/>
    <n v="8135.53"/>
  </r>
  <r>
    <x v="839"/>
    <x v="2"/>
    <n v="325"/>
    <x v="3"/>
    <x v="2"/>
    <n v="5036.28"/>
  </r>
  <r>
    <x v="523"/>
    <x v="3"/>
    <n v="7"/>
    <x v="4"/>
    <x v="2"/>
    <n v="181.65"/>
  </r>
  <r>
    <x v="435"/>
    <x v="3"/>
    <n v="575"/>
    <x v="4"/>
    <x v="6"/>
    <n v="8249.09"/>
  </r>
  <r>
    <x v="62"/>
    <x v="1"/>
    <n v="1"/>
    <x v="4"/>
    <x v="0"/>
    <n v="24.95"/>
  </r>
  <r>
    <x v="50"/>
    <x v="3"/>
    <n v="150"/>
    <x v="2"/>
    <x v="6"/>
    <n v="2829.75"/>
  </r>
  <r>
    <x v="717"/>
    <x v="2"/>
    <n v="225"/>
    <x v="3"/>
    <x v="5"/>
    <n v="3929.63"/>
  </r>
  <r>
    <x v="395"/>
    <x v="0"/>
    <n v="4"/>
    <x v="1"/>
    <x v="6"/>
    <n v="143.80000000000001"/>
  </r>
  <r>
    <x v="138"/>
    <x v="2"/>
    <n v="575"/>
    <x v="3"/>
    <x v="0"/>
    <n v="8910.34"/>
  </r>
  <r>
    <x v="939"/>
    <x v="3"/>
    <n v="32"/>
    <x v="0"/>
    <x v="1"/>
    <n v="1215.57"/>
  </r>
  <r>
    <x v="803"/>
    <x v="1"/>
    <n v="450"/>
    <x v="4"/>
    <x v="5"/>
    <n v="6455.81"/>
  </r>
  <r>
    <x v="163"/>
    <x v="0"/>
    <n v="475"/>
    <x v="2"/>
    <x v="5"/>
    <n v="7633.84"/>
  </r>
  <r>
    <x v="23"/>
    <x v="0"/>
    <n v="33"/>
    <x v="1"/>
    <x v="0"/>
    <n v="980.35"/>
  </r>
  <r>
    <x v="323"/>
    <x v="2"/>
    <n v="42"/>
    <x v="4"/>
    <x v="6"/>
    <n v="855.02"/>
  </r>
  <r>
    <x v="463"/>
    <x v="1"/>
    <n v="6"/>
    <x v="3"/>
    <x v="1"/>
    <n v="155.69999999999999"/>
  </r>
  <r>
    <x v="596"/>
    <x v="3"/>
    <n v="450"/>
    <x v="2"/>
    <x v="2"/>
    <n v="7490.81"/>
  </r>
  <r>
    <x v="857"/>
    <x v="1"/>
    <n v="75"/>
    <x v="0"/>
    <x v="3"/>
    <n v="2401.31"/>
  </r>
  <r>
    <x v="94"/>
    <x v="1"/>
    <n v="125"/>
    <x v="4"/>
    <x v="1"/>
    <n v="2183.13"/>
  </r>
  <r>
    <x v="354"/>
    <x v="4"/>
    <n v="425"/>
    <x v="0"/>
    <x v="6"/>
    <n v="10921.12"/>
  </r>
  <r>
    <x v="983"/>
    <x v="1"/>
    <n v="3"/>
    <x v="3"/>
    <x v="4"/>
    <n v="80.849999999999994"/>
  </r>
  <r>
    <x v="590"/>
    <x v="2"/>
    <n v="9"/>
    <x v="1"/>
    <x v="4"/>
    <n v="305.55"/>
  </r>
  <r>
    <x v="347"/>
    <x v="1"/>
    <n v="8"/>
    <x v="2"/>
    <x v="6"/>
    <n v="223.6"/>
  </r>
  <r>
    <x v="170"/>
    <x v="0"/>
    <n v="425"/>
    <x v="0"/>
    <x v="0"/>
    <n v="10921.12"/>
  </r>
  <r>
    <x v="868"/>
    <x v="4"/>
    <n v="9"/>
    <x v="2"/>
    <x v="3"/>
    <n v="251.55"/>
  </r>
  <r>
    <x v="760"/>
    <x v="1"/>
    <n v="1"/>
    <x v="3"/>
    <x v="6"/>
    <n v="25.95"/>
  </r>
  <r>
    <x v="400"/>
    <x v="1"/>
    <n v="41"/>
    <x v="3"/>
    <x v="2"/>
    <n v="939.21"/>
  </r>
  <r>
    <x v="364"/>
    <x v="1"/>
    <n v="600"/>
    <x v="1"/>
    <x v="2"/>
    <n v="12057.75"/>
  </r>
  <r>
    <x v="12"/>
    <x v="0"/>
    <n v="28"/>
    <x v="3"/>
    <x v="3"/>
    <n v="641.41"/>
  </r>
  <r>
    <x v="603"/>
    <x v="1"/>
    <n v="31"/>
    <x v="1"/>
    <x v="6"/>
    <n v="920.93"/>
  </r>
  <r>
    <x v="886"/>
    <x v="1"/>
    <n v="150"/>
    <x v="1"/>
    <x v="5"/>
    <n v="3774.75"/>
  </r>
  <r>
    <x v="339"/>
    <x v="3"/>
    <n v="7"/>
    <x v="1"/>
    <x v="3"/>
    <n v="251.65"/>
  </r>
  <r>
    <x v="444"/>
    <x v="3"/>
    <n v="8"/>
    <x v="2"/>
    <x v="5"/>
    <n v="215.6"/>
  </r>
  <r>
    <x v="8"/>
    <x v="2"/>
    <n v="13"/>
    <x v="2"/>
    <x v="2"/>
    <n v="363.35"/>
  </r>
  <r>
    <x v="977"/>
    <x v="2"/>
    <n v="9"/>
    <x v="3"/>
    <x v="2"/>
    <n v="233.55"/>
  </r>
  <r>
    <x v="551"/>
    <x v="3"/>
    <n v="6"/>
    <x v="1"/>
    <x v="4"/>
    <n v="215.7"/>
  </r>
  <r>
    <x v="735"/>
    <x v="3"/>
    <n v="400"/>
    <x v="3"/>
    <x v="3"/>
    <n v="5968.5"/>
  </r>
  <r>
    <x v="441"/>
    <x v="4"/>
    <n v="47"/>
    <x v="1"/>
    <x v="5"/>
    <n v="1436.2"/>
  </r>
  <r>
    <x v="674"/>
    <x v="3"/>
    <n v="8"/>
    <x v="3"/>
    <x v="0"/>
    <n v="207.6"/>
  </r>
  <r>
    <x v="434"/>
    <x v="4"/>
    <n v="75"/>
    <x v="3"/>
    <x v="5"/>
    <n v="1403.44"/>
  </r>
  <r>
    <x v="430"/>
    <x v="4"/>
    <n v="450"/>
    <x v="3"/>
    <x v="6"/>
    <n v="6714.56"/>
  </r>
  <r>
    <x v="186"/>
    <x v="3"/>
    <n v="1"/>
    <x v="0"/>
    <x v="0"/>
    <n v="42.69"/>
  </r>
  <r>
    <x v="349"/>
    <x v="3"/>
    <n v="26"/>
    <x v="0"/>
    <x v="5"/>
    <n v="965.55"/>
  </r>
  <r>
    <x v="531"/>
    <x v="3"/>
    <n v="15"/>
    <x v="3"/>
    <x v="0"/>
    <n v="404.25"/>
  </r>
  <r>
    <x v="310"/>
    <x v="2"/>
    <n v="2"/>
    <x v="1"/>
    <x v="1"/>
    <n v="67.900000000000006"/>
  </r>
  <r>
    <x v="259"/>
    <x v="2"/>
    <n v="175"/>
    <x v="1"/>
    <x v="2"/>
    <n v="4281.38"/>
  </r>
  <r>
    <x v="898"/>
    <x v="0"/>
    <n v="10"/>
    <x v="2"/>
    <x v="0"/>
    <n v="289.5"/>
  </r>
  <r>
    <x v="452"/>
    <x v="3"/>
    <n v="32"/>
    <x v="3"/>
    <x v="0"/>
    <n v="705.84"/>
  </r>
  <r>
    <x v="900"/>
    <x v="1"/>
    <n v="3"/>
    <x v="1"/>
    <x v="6"/>
    <n v="104.85"/>
  </r>
  <r>
    <x v="376"/>
    <x v="1"/>
    <n v="23"/>
    <x v="3"/>
    <x v="4"/>
    <n v="619.85"/>
  </r>
  <r>
    <x v="307"/>
    <x v="0"/>
    <n v="550"/>
    <x v="3"/>
    <x v="2"/>
    <n v="8522.94"/>
  </r>
  <r>
    <x v="163"/>
    <x v="1"/>
    <n v="33"/>
    <x v="3"/>
    <x v="4"/>
    <n v="699.85"/>
  </r>
  <r>
    <x v="817"/>
    <x v="3"/>
    <n v="36"/>
    <x v="3"/>
    <x v="1"/>
    <n v="824.67"/>
  </r>
  <r>
    <x v="174"/>
    <x v="0"/>
    <n v="20"/>
    <x v="4"/>
    <x v="5"/>
    <n v="479"/>
  </r>
  <r>
    <x v="508"/>
    <x v="2"/>
    <n v="250"/>
    <x v="1"/>
    <x v="4"/>
    <n v="6291.25"/>
  </r>
  <r>
    <x v="807"/>
    <x v="1"/>
    <n v="46"/>
    <x v="2"/>
    <x v="0"/>
    <n v="1092.8499999999999"/>
  </r>
  <r>
    <x v="487"/>
    <x v="4"/>
    <n v="150"/>
    <x v="2"/>
    <x v="6"/>
    <n v="3039.75"/>
  </r>
  <r>
    <x v="781"/>
    <x v="4"/>
    <n v="41"/>
    <x v="3"/>
    <x v="0"/>
    <n v="904.36"/>
  </r>
  <r>
    <x v="1076"/>
    <x v="2"/>
    <n v="44"/>
    <x v="0"/>
    <x v="3"/>
    <n v="1671.41"/>
  </r>
  <r>
    <x v="885"/>
    <x v="1"/>
    <n v="6"/>
    <x v="4"/>
    <x v="0"/>
    <n v="149.69999999999999"/>
  </r>
  <r>
    <x v="25"/>
    <x v="4"/>
    <n v="7"/>
    <x v="0"/>
    <x v="4"/>
    <n v="305.83"/>
  </r>
  <r>
    <x v="1003"/>
    <x v="1"/>
    <n v="26"/>
    <x v="2"/>
    <x v="2"/>
    <n v="639.79999999999995"/>
  </r>
  <r>
    <x v="78"/>
    <x v="2"/>
    <n v="375"/>
    <x v="4"/>
    <x v="5"/>
    <n v="5164.22"/>
  </r>
  <r>
    <x v="186"/>
    <x v="0"/>
    <n v="30"/>
    <x v="0"/>
    <x v="5"/>
    <n v="1139.5999999999999"/>
  </r>
  <r>
    <x v="286"/>
    <x v="3"/>
    <n v="24"/>
    <x v="1"/>
    <x v="3"/>
    <n v="733.38"/>
  </r>
  <r>
    <x v="577"/>
    <x v="1"/>
    <n v="300"/>
    <x v="1"/>
    <x v="4"/>
    <n v="6028.88"/>
  </r>
  <r>
    <x v="895"/>
    <x v="4"/>
    <n v="41"/>
    <x v="0"/>
    <x v="5"/>
    <n v="1487.75"/>
  </r>
  <r>
    <x v="652"/>
    <x v="3"/>
    <n v="3"/>
    <x v="3"/>
    <x v="0"/>
    <n v="77.849999999999994"/>
  </r>
  <r>
    <x v="392"/>
    <x v="2"/>
    <n v="375"/>
    <x v="2"/>
    <x v="3"/>
    <n v="5811.09"/>
  </r>
  <r>
    <x v="119"/>
    <x v="1"/>
    <n v="475"/>
    <x v="3"/>
    <x v="0"/>
    <n v="7360.72"/>
  </r>
  <r>
    <x v="242"/>
    <x v="2"/>
    <n v="250"/>
    <x v="3"/>
    <x v="6"/>
    <n v="4541.25"/>
  </r>
  <r>
    <x v="457"/>
    <x v="1"/>
    <n v="150"/>
    <x v="0"/>
    <x v="2"/>
    <n v="4692.45"/>
  </r>
  <r>
    <x v="750"/>
    <x v="0"/>
    <n v="32"/>
    <x v="0"/>
    <x v="4"/>
    <n v="1215.57"/>
  </r>
  <r>
    <x v="390"/>
    <x v="3"/>
    <n v="150"/>
    <x v="0"/>
    <x v="6"/>
    <n v="4482.45"/>
  </r>
  <r>
    <x v="949"/>
    <x v="3"/>
    <n v="350"/>
    <x v="1"/>
    <x v="5"/>
    <n v="7234.94"/>
  </r>
  <r>
    <x v="137"/>
    <x v="1"/>
    <n v="28"/>
    <x v="0"/>
    <x v="6"/>
    <n v="1039.82"/>
  </r>
  <r>
    <x v="82"/>
    <x v="4"/>
    <n v="350"/>
    <x v="2"/>
    <x v="6"/>
    <n v="5423.69"/>
  </r>
  <r>
    <x v="748"/>
    <x v="4"/>
    <n v="1"/>
    <x v="1"/>
    <x v="5"/>
    <n v="33.950000000000003"/>
  </r>
  <r>
    <x v="715"/>
    <x v="2"/>
    <n v="5"/>
    <x v="4"/>
    <x v="6"/>
    <n v="124.75"/>
  </r>
  <r>
    <x v="488"/>
    <x v="1"/>
    <n v="550"/>
    <x v="2"/>
    <x v="6"/>
    <n v="8839.19"/>
  </r>
  <r>
    <x v="730"/>
    <x v="4"/>
    <n v="24"/>
    <x v="1"/>
    <x v="0"/>
    <n v="692.58"/>
  </r>
  <r>
    <x v="994"/>
    <x v="1"/>
    <n v="20"/>
    <x v="4"/>
    <x v="1"/>
    <n v="479"/>
  </r>
  <r>
    <x v="216"/>
    <x v="4"/>
    <n v="21"/>
    <x v="3"/>
    <x v="4"/>
    <n v="544.95000000000005"/>
  </r>
  <r>
    <x v="460"/>
    <x v="1"/>
    <n v="31"/>
    <x v="3"/>
    <x v="6"/>
    <n v="683.78"/>
  </r>
  <r>
    <x v="154"/>
    <x v="4"/>
    <n v="7"/>
    <x v="3"/>
    <x v="3"/>
    <n v="174.65"/>
  </r>
  <r>
    <x v="541"/>
    <x v="2"/>
    <n v="28"/>
    <x v="4"/>
    <x v="3"/>
    <n v="593.80999999999995"/>
  </r>
  <r>
    <x v="364"/>
    <x v="3"/>
    <n v="12"/>
    <x v="3"/>
    <x v="4"/>
    <n v="299.39999999999998"/>
  </r>
  <r>
    <x v="509"/>
    <x v="1"/>
    <n v="125"/>
    <x v="3"/>
    <x v="2"/>
    <n v="2183.13"/>
  </r>
  <r>
    <x v="216"/>
    <x v="2"/>
    <n v="29"/>
    <x v="1"/>
    <x v="4"/>
    <n v="861.52"/>
  </r>
  <r>
    <x v="750"/>
    <x v="1"/>
    <n v="250"/>
    <x v="2"/>
    <x v="0"/>
    <n v="5066.25"/>
  </r>
  <r>
    <x v="1077"/>
    <x v="0"/>
    <n v="9"/>
    <x v="2"/>
    <x v="2"/>
    <n v="260.55"/>
  </r>
  <r>
    <x v="776"/>
    <x v="1"/>
    <n v="275"/>
    <x v="1"/>
    <x v="4"/>
    <n v="5684.59"/>
  </r>
  <r>
    <x v="621"/>
    <x v="3"/>
    <n v="300"/>
    <x v="1"/>
    <x v="2"/>
    <n v="5856.38"/>
  </r>
  <r>
    <x v="365"/>
    <x v="3"/>
    <n v="34"/>
    <x v="3"/>
    <x v="1"/>
    <n v="721.06"/>
  </r>
  <r>
    <x v="414"/>
    <x v="2"/>
    <n v="425"/>
    <x v="4"/>
    <x v="4"/>
    <n v="5852.78"/>
  </r>
  <r>
    <x v="435"/>
    <x v="3"/>
    <n v="350"/>
    <x v="2"/>
    <x v="4"/>
    <n v="5423.69"/>
  </r>
  <r>
    <x v="779"/>
    <x v="3"/>
    <n v="4"/>
    <x v="3"/>
    <x v="2"/>
    <n v="99.8"/>
  </r>
  <r>
    <x v="535"/>
    <x v="0"/>
    <n v="8"/>
    <x v="2"/>
    <x v="2"/>
    <n v="223.6"/>
  </r>
  <r>
    <x v="638"/>
    <x v="1"/>
    <n v="475"/>
    <x v="4"/>
    <x v="0"/>
    <n v="7087.59"/>
  </r>
  <r>
    <x v="430"/>
    <x v="1"/>
    <n v="11"/>
    <x v="3"/>
    <x v="4"/>
    <n v="274.45"/>
  </r>
  <r>
    <x v="166"/>
    <x v="1"/>
    <n v="425"/>
    <x v="0"/>
    <x v="3"/>
    <n v="10921.12"/>
  </r>
  <r>
    <x v="820"/>
    <x v="3"/>
    <n v="4"/>
    <x v="1"/>
    <x v="2"/>
    <n v="135.80000000000001"/>
  </r>
  <r>
    <x v="353"/>
    <x v="1"/>
    <n v="12"/>
    <x v="3"/>
    <x v="0"/>
    <n v="323.39999999999998"/>
  </r>
  <r>
    <x v="125"/>
    <x v="3"/>
    <n v="575"/>
    <x v="1"/>
    <x v="6"/>
    <n v="11555.34"/>
  </r>
  <r>
    <x v="762"/>
    <x v="4"/>
    <n v="25"/>
    <x v="0"/>
    <x v="4"/>
    <n v="907.16"/>
  </r>
  <r>
    <x v="767"/>
    <x v="4"/>
    <n v="5"/>
    <x v="2"/>
    <x v="2"/>
    <n v="144.75"/>
  </r>
  <r>
    <x v="547"/>
    <x v="3"/>
    <n v="14"/>
    <x v="0"/>
    <x v="6"/>
    <n v="611.66"/>
  </r>
  <r>
    <x v="686"/>
    <x v="2"/>
    <n v="35"/>
    <x v="2"/>
    <x v="4"/>
    <n v="861.26"/>
  </r>
  <r>
    <x v="7"/>
    <x v="1"/>
    <n v="300"/>
    <x v="3"/>
    <x v="3"/>
    <n v="4303.88"/>
  </r>
  <r>
    <x v="346"/>
    <x v="1"/>
    <n v="425"/>
    <x v="2"/>
    <x v="6"/>
    <n v="6830.28"/>
  </r>
  <r>
    <x v="222"/>
    <x v="1"/>
    <n v="2"/>
    <x v="4"/>
    <x v="5"/>
    <n v="51.9"/>
  </r>
  <r>
    <x v="662"/>
    <x v="0"/>
    <n v="4"/>
    <x v="4"/>
    <x v="5"/>
    <n v="99.8"/>
  </r>
  <r>
    <x v="862"/>
    <x v="2"/>
    <n v="46"/>
    <x v="3"/>
    <x v="5"/>
    <n v="1014.65"/>
  </r>
  <r>
    <x v="794"/>
    <x v="1"/>
    <n v="325"/>
    <x v="1"/>
    <x v="6"/>
    <n v="6531.28"/>
  </r>
  <r>
    <x v="323"/>
    <x v="3"/>
    <n v="32"/>
    <x v="3"/>
    <x v="5"/>
    <n v="705.84"/>
  </r>
  <r>
    <x v="1066"/>
    <x v="4"/>
    <n v="200"/>
    <x v="3"/>
    <x v="3"/>
    <n v="3633"/>
  </r>
  <r>
    <x v="13"/>
    <x v="2"/>
    <n v="8"/>
    <x v="4"/>
    <x v="6"/>
    <n v="199.6"/>
  </r>
  <r>
    <x v="225"/>
    <x v="1"/>
    <n v="150"/>
    <x v="0"/>
    <x v="1"/>
    <n v="4482.45"/>
  </r>
  <r>
    <x v="1067"/>
    <x v="3"/>
    <n v="45"/>
    <x v="0"/>
    <x v="3"/>
    <n v="1709.39"/>
  </r>
  <r>
    <x v="374"/>
    <x v="1"/>
    <n v="425"/>
    <x v="1"/>
    <x v="2"/>
    <n v="8785.2800000000007"/>
  </r>
  <r>
    <x v="604"/>
    <x v="3"/>
    <n v="33"/>
    <x v="3"/>
    <x v="6"/>
    <n v="727.9"/>
  </r>
  <r>
    <x v="444"/>
    <x v="0"/>
    <n v="475"/>
    <x v="0"/>
    <x v="5"/>
    <n v="12205.96"/>
  </r>
  <r>
    <x v="306"/>
    <x v="1"/>
    <n v="550"/>
    <x v="0"/>
    <x v="4"/>
    <n v="14133.21"/>
  </r>
  <r>
    <x v="877"/>
    <x v="4"/>
    <n v="1"/>
    <x v="1"/>
    <x v="3"/>
    <n v="35.950000000000003"/>
  </r>
  <r>
    <x v="610"/>
    <x v="3"/>
    <n v="350"/>
    <x v="2"/>
    <x v="2"/>
    <n v="5826.19"/>
  </r>
  <r>
    <x v="686"/>
    <x v="0"/>
    <n v="250"/>
    <x v="4"/>
    <x v="3"/>
    <n v="4191.25"/>
  </r>
  <r>
    <x v="435"/>
    <x v="3"/>
    <n v="125"/>
    <x v="0"/>
    <x v="1"/>
    <n v="3735.38"/>
  </r>
  <r>
    <x v="357"/>
    <x v="1"/>
    <n v="43"/>
    <x v="3"/>
    <x v="1"/>
    <n v="985.02"/>
  </r>
  <r>
    <x v="1009"/>
    <x v="2"/>
    <n v="4"/>
    <x v="4"/>
    <x v="1"/>
    <n v="103.8"/>
  </r>
  <r>
    <x v="355"/>
    <x v="4"/>
    <n v="2"/>
    <x v="3"/>
    <x v="6"/>
    <n v="49.9"/>
  </r>
  <r>
    <x v="339"/>
    <x v="1"/>
    <n v="5"/>
    <x v="1"/>
    <x v="3"/>
    <n v="174.75"/>
  </r>
  <r>
    <x v="946"/>
    <x v="1"/>
    <n v="550"/>
    <x v="3"/>
    <x v="0"/>
    <n v="8206.69"/>
  </r>
  <r>
    <x v="408"/>
    <x v="2"/>
    <n v="100"/>
    <x v="0"/>
    <x v="0"/>
    <n v="2988.3"/>
  </r>
  <r>
    <x v="730"/>
    <x v="0"/>
    <n v="42"/>
    <x v="3"/>
    <x v="4"/>
    <n v="926.42"/>
  </r>
  <r>
    <x v="410"/>
    <x v="0"/>
    <n v="6"/>
    <x v="3"/>
    <x v="4"/>
    <n v="155.69999999999999"/>
  </r>
  <r>
    <x v="655"/>
    <x v="1"/>
    <n v="19"/>
    <x v="4"/>
    <x v="2"/>
    <n v="493.05"/>
  </r>
  <r>
    <x v="513"/>
    <x v="1"/>
    <n v="30"/>
    <x v="4"/>
    <x v="2"/>
    <n v="636.23"/>
  </r>
  <r>
    <x v="441"/>
    <x v="1"/>
    <n v="7"/>
    <x v="3"/>
    <x v="6"/>
    <n v="188.65"/>
  </r>
  <r>
    <x v="732"/>
    <x v="1"/>
    <n v="20"/>
    <x v="2"/>
    <x v="4"/>
    <n v="579"/>
  </r>
  <r>
    <x v="642"/>
    <x v="1"/>
    <n v="125"/>
    <x v="1"/>
    <x v="0"/>
    <n v="3145.63"/>
  </r>
  <r>
    <x v="675"/>
    <x v="3"/>
    <n v="600"/>
    <x v="0"/>
    <x v="1"/>
    <n v="14728.05"/>
  </r>
  <r>
    <x v="1027"/>
    <x v="1"/>
    <n v="4"/>
    <x v="1"/>
    <x v="5"/>
    <n v="135.80000000000001"/>
  </r>
  <r>
    <x v="481"/>
    <x v="3"/>
    <n v="175"/>
    <x v="3"/>
    <x v="0"/>
    <n v="3178.88"/>
  </r>
  <r>
    <x v="493"/>
    <x v="2"/>
    <n v="26"/>
    <x v="3"/>
    <x v="3"/>
    <n v="595.6"/>
  </r>
  <r>
    <x v="460"/>
    <x v="1"/>
    <n v="3"/>
    <x v="1"/>
    <x v="1"/>
    <n v="101.85"/>
  </r>
  <r>
    <x v="706"/>
    <x v="1"/>
    <n v="525"/>
    <x v="4"/>
    <x v="0"/>
    <n v="7229.91"/>
  </r>
  <r>
    <x v="568"/>
    <x v="3"/>
    <n v="29"/>
    <x v="4"/>
    <x v="5"/>
    <n v="615.02"/>
  </r>
  <r>
    <x v="351"/>
    <x v="0"/>
    <n v="425"/>
    <x v="4"/>
    <x v="0"/>
    <n v="5852.78"/>
  </r>
  <r>
    <x v="441"/>
    <x v="0"/>
    <n v="9"/>
    <x v="3"/>
    <x v="4"/>
    <n v="224.55"/>
  </r>
  <r>
    <x v="250"/>
    <x v="3"/>
    <n v="7"/>
    <x v="3"/>
    <x v="0"/>
    <n v="181.65"/>
  </r>
  <r>
    <x v="928"/>
    <x v="3"/>
    <n v="2"/>
    <x v="2"/>
    <x v="1"/>
    <n v="55.9"/>
  </r>
  <r>
    <x v="588"/>
    <x v="3"/>
    <n v="9"/>
    <x v="2"/>
    <x v="5"/>
    <n v="242.55"/>
  </r>
  <r>
    <x v="1034"/>
    <x v="2"/>
    <n v="40"/>
    <x v="1"/>
    <x v="4"/>
    <n v="1188.3"/>
  </r>
  <r>
    <x v="376"/>
    <x v="1"/>
    <n v="250"/>
    <x v="0"/>
    <x v="6"/>
    <n v="7820.75"/>
  </r>
  <r>
    <x v="508"/>
    <x v="0"/>
    <n v="36"/>
    <x v="2"/>
    <x v="0"/>
    <n v="885.87"/>
  </r>
  <r>
    <x v="330"/>
    <x v="3"/>
    <n v="6"/>
    <x v="4"/>
    <x v="6"/>
    <n v="143.69999999999999"/>
  </r>
  <r>
    <x v="90"/>
    <x v="1"/>
    <n v="225"/>
    <x v="1"/>
    <x v="0"/>
    <n v="5504.63"/>
  </r>
  <r>
    <x v="174"/>
    <x v="0"/>
    <n v="3"/>
    <x v="2"/>
    <x v="2"/>
    <n v="83.85"/>
  </r>
  <r>
    <x v="900"/>
    <x v="1"/>
    <n v="375"/>
    <x v="0"/>
    <x v="1"/>
    <n v="9420.66"/>
  </r>
  <r>
    <x v="1078"/>
    <x v="3"/>
    <n v="30"/>
    <x v="1"/>
    <x v="4"/>
    <n v="916.73"/>
  </r>
  <r>
    <x v="987"/>
    <x v="1"/>
    <n v="31"/>
    <x v="0"/>
    <x v="1"/>
    <n v="1124.8800000000001"/>
  </r>
  <r>
    <x v="157"/>
    <x v="0"/>
    <n v="5"/>
    <x v="0"/>
    <x v="1"/>
    <n v="218.45"/>
  </r>
  <r>
    <x v="768"/>
    <x v="3"/>
    <n v="14"/>
    <x v="3"/>
    <x v="5"/>
    <n v="377.3"/>
  </r>
  <r>
    <x v="705"/>
    <x v="3"/>
    <n v="31"/>
    <x v="3"/>
    <x v="2"/>
    <n v="683.78"/>
  </r>
  <r>
    <x v="179"/>
    <x v="1"/>
    <n v="475"/>
    <x v="4"/>
    <x v="2"/>
    <n v="6541.34"/>
  </r>
  <r>
    <x v="924"/>
    <x v="1"/>
    <n v="4"/>
    <x v="1"/>
    <x v="2"/>
    <n v="135.80000000000001"/>
  </r>
  <r>
    <x v="489"/>
    <x v="4"/>
    <n v="300"/>
    <x v="0"/>
    <x v="2"/>
    <n v="7364.03"/>
  </r>
  <r>
    <x v="8"/>
    <x v="4"/>
    <n v="375"/>
    <x v="1"/>
    <x v="4"/>
    <n v="7536.09"/>
  </r>
  <r>
    <x v="429"/>
    <x v="4"/>
    <n v="40"/>
    <x v="0"/>
    <x v="6"/>
    <n v="1519.46"/>
  </r>
  <r>
    <x v="611"/>
    <x v="1"/>
    <n v="39"/>
    <x v="0"/>
    <x v="0"/>
    <n v="1415.17"/>
  </r>
  <r>
    <x v="924"/>
    <x v="4"/>
    <n v="38"/>
    <x v="3"/>
    <x v="6"/>
    <n v="838.19"/>
  </r>
  <r>
    <x v="198"/>
    <x v="1"/>
    <n v="18"/>
    <x v="2"/>
    <x v="3"/>
    <n v="503.1"/>
  </r>
  <r>
    <x v="408"/>
    <x v="3"/>
    <n v="1"/>
    <x v="2"/>
    <x v="4"/>
    <n v="28.95"/>
  </r>
  <r>
    <x v="125"/>
    <x v="2"/>
    <n v="4"/>
    <x v="3"/>
    <x v="2"/>
    <n v="107.8"/>
  </r>
  <r>
    <x v="558"/>
    <x v="4"/>
    <n v="275"/>
    <x v="3"/>
    <x v="1"/>
    <n v="4261.47"/>
  </r>
  <r>
    <x v="1045"/>
    <x v="4"/>
    <n v="49"/>
    <x v="0"/>
    <x v="0"/>
    <n v="1642.36"/>
  </r>
  <r>
    <x v="542"/>
    <x v="1"/>
    <n v="175"/>
    <x v="0"/>
    <x v="3"/>
    <n v="5229.53"/>
  </r>
  <r>
    <x v="68"/>
    <x v="0"/>
    <n v="2"/>
    <x v="0"/>
    <x v="1"/>
    <n v="89.38"/>
  </r>
  <r>
    <x v="776"/>
    <x v="4"/>
    <n v="225"/>
    <x v="0"/>
    <x v="6"/>
    <n v="6881.18"/>
  </r>
  <r>
    <x v="210"/>
    <x v="3"/>
    <n v="350"/>
    <x v="4"/>
    <x v="2"/>
    <n v="5222.4399999999996"/>
  </r>
  <r>
    <x v="737"/>
    <x v="3"/>
    <n v="575"/>
    <x v="0"/>
    <x v="2"/>
    <n v="14114.38"/>
  </r>
  <r>
    <x v="540"/>
    <x v="4"/>
    <n v="50"/>
    <x v="2"/>
    <x v="1"/>
    <n v="1085.6300000000001"/>
  </r>
  <r>
    <x v="291"/>
    <x v="1"/>
    <n v="13"/>
    <x v="0"/>
    <x v="4"/>
    <n v="567.97"/>
  </r>
  <r>
    <x v="146"/>
    <x v="1"/>
    <n v="28"/>
    <x v="0"/>
    <x v="6"/>
    <n v="1063.6199999999999"/>
  </r>
  <r>
    <x v="914"/>
    <x v="3"/>
    <n v="29"/>
    <x v="2"/>
    <x v="3"/>
    <n v="688.97"/>
  </r>
  <r>
    <x v="460"/>
    <x v="3"/>
    <n v="40"/>
    <x v="0"/>
    <x v="1"/>
    <n v="1485.46"/>
  </r>
  <r>
    <x v="422"/>
    <x v="3"/>
    <n v="39"/>
    <x v="1"/>
    <x v="2"/>
    <n v="1191.74"/>
  </r>
  <r>
    <x v="915"/>
    <x v="3"/>
    <n v="28"/>
    <x v="2"/>
    <x v="1"/>
    <n v="665.21"/>
  </r>
  <r>
    <x v="775"/>
    <x v="0"/>
    <n v="4"/>
    <x v="3"/>
    <x v="3"/>
    <n v="103.8"/>
  </r>
  <r>
    <x v="324"/>
    <x v="0"/>
    <n v="375"/>
    <x v="4"/>
    <x v="1"/>
    <n v="5595.47"/>
  </r>
  <r>
    <x v="864"/>
    <x v="2"/>
    <n v="34"/>
    <x v="3"/>
    <x v="2"/>
    <n v="749.96"/>
  </r>
  <r>
    <x v="337"/>
    <x v="3"/>
    <n v="425"/>
    <x v="3"/>
    <x v="3"/>
    <n v="6585.91"/>
  </r>
  <r>
    <x v="789"/>
    <x v="2"/>
    <n v="2"/>
    <x v="4"/>
    <x v="6"/>
    <n v="49.9"/>
  </r>
  <r>
    <x v="356"/>
    <x v="2"/>
    <n v="5"/>
    <x v="3"/>
    <x v="3"/>
    <n v="124.75"/>
  </r>
  <r>
    <x v="340"/>
    <x v="1"/>
    <n v="350"/>
    <x v="2"/>
    <x v="5"/>
    <n v="5624.94"/>
  </r>
  <r>
    <x v="210"/>
    <x v="3"/>
    <n v="15"/>
    <x v="2"/>
    <x v="3"/>
    <n v="404.25"/>
  </r>
  <r>
    <x v="980"/>
    <x v="1"/>
    <n v="600"/>
    <x v="2"/>
    <x v="2"/>
    <n v="9987.75"/>
  </r>
  <r>
    <x v="577"/>
    <x v="3"/>
    <n v="11"/>
    <x v="3"/>
    <x v="2"/>
    <n v="274.45"/>
  </r>
  <r>
    <x v="628"/>
    <x v="2"/>
    <n v="33"/>
    <x v="2"/>
    <x v="2"/>
    <n v="784"/>
  </r>
  <r>
    <x v="182"/>
    <x v="1"/>
    <n v="29"/>
    <x v="4"/>
    <x v="0"/>
    <n v="590.37"/>
  </r>
  <r>
    <x v="1064"/>
    <x v="0"/>
    <n v="475"/>
    <x v="1"/>
    <x v="4"/>
    <n v="9272.59"/>
  </r>
  <r>
    <x v="572"/>
    <x v="3"/>
    <n v="175"/>
    <x v="2"/>
    <x v="0"/>
    <n v="3423.88"/>
  </r>
  <r>
    <x v="837"/>
    <x v="1"/>
    <n v="325"/>
    <x v="0"/>
    <x v="3"/>
    <n v="8351.44"/>
  </r>
  <r>
    <x v="374"/>
    <x v="3"/>
    <n v="39"/>
    <x v="2"/>
    <x v="2"/>
    <n v="959.69"/>
  </r>
  <r>
    <x v="223"/>
    <x v="2"/>
    <n v="18"/>
    <x v="4"/>
    <x v="6"/>
    <n v="449.1"/>
  </r>
  <r>
    <x v="632"/>
    <x v="0"/>
    <n v="8"/>
    <x v="0"/>
    <x v="1"/>
    <n v="341.52"/>
  </r>
  <r>
    <x v="350"/>
    <x v="0"/>
    <n v="30"/>
    <x v="3"/>
    <x v="4"/>
    <n v="636.23"/>
  </r>
  <r>
    <x v="133"/>
    <x v="1"/>
    <n v="48"/>
    <x v="2"/>
    <x v="1"/>
    <n v="1006.2"/>
  </r>
  <r>
    <x v="260"/>
    <x v="2"/>
    <n v="475"/>
    <x v="4"/>
    <x v="0"/>
    <n v="6541.34"/>
  </r>
  <r>
    <x v="728"/>
    <x v="1"/>
    <n v="15"/>
    <x v="1"/>
    <x v="5"/>
    <n v="524.25"/>
  </r>
  <r>
    <x v="49"/>
    <x v="3"/>
    <n v="7"/>
    <x v="1"/>
    <x v="4"/>
    <n v="251.65"/>
  </r>
  <r>
    <x v="386"/>
    <x v="1"/>
    <n v="5"/>
    <x v="1"/>
    <x v="5"/>
    <n v="169.75"/>
  </r>
  <r>
    <x v="197"/>
    <x v="3"/>
    <n v="32"/>
    <x v="3"/>
    <x v="1"/>
    <n v="705.84"/>
  </r>
  <r>
    <x v="539"/>
    <x v="4"/>
    <n v="36"/>
    <x v="1"/>
    <x v="6"/>
    <n v="1038.8699999999999"/>
  </r>
  <r>
    <x v="58"/>
    <x v="0"/>
    <n v="8"/>
    <x v="4"/>
    <x v="2"/>
    <n v="191.6"/>
  </r>
  <r>
    <x v="559"/>
    <x v="2"/>
    <n v="2"/>
    <x v="4"/>
    <x v="2"/>
    <n v="51.9"/>
  </r>
  <r>
    <x v="431"/>
    <x v="1"/>
    <n v="550"/>
    <x v="0"/>
    <x v="5"/>
    <n v="13816.96"/>
  </r>
  <r>
    <x v="44"/>
    <x v="3"/>
    <n v="7"/>
    <x v="1"/>
    <x v="4"/>
    <n v="251.65"/>
  </r>
  <r>
    <x v="777"/>
    <x v="1"/>
    <n v="14"/>
    <x v="0"/>
    <x v="1"/>
    <n v="611.66"/>
  </r>
  <r>
    <x v="814"/>
    <x v="2"/>
    <n v="425"/>
    <x v="0"/>
    <x v="0"/>
    <n v="10921.12"/>
  </r>
  <r>
    <x v="956"/>
    <x v="3"/>
    <n v="44"/>
    <x v="1"/>
    <x v="1"/>
    <n v="1307.1300000000001"/>
  </r>
  <r>
    <x v="61"/>
    <x v="4"/>
    <n v="325"/>
    <x v="1"/>
    <x v="6"/>
    <n v="6344.41"/>
  </r>
  <r>
    <x v="476"/>
    <x v="3"/>
    <n v="10"/>
    <x v="0"/>
    <x v="1"/>
    <n v="436.9"/>
  </r>
  <r>
    <x v="94"/>
    <x v="2"/>
    <n v="425"/>
    <x v="2"/>
    <x v="0"/>
    <n v="6585.91"/>
  </r>
  <r>
    <x v="995"/>
    <x v="1"/>
    <n v="175"/>
    <x v="4"/>
    <x v="5"/>
    <n v="3056.38"/>
  </r>
  <r>
    <x v="221"/>
    <x v="3"/>
    <n v="9"/>
    <x v="1"/>
    <x v="1"/>
    <n v="323.55"/>
  </r>
  <r>
    <x v="1079"/>
    <x v="4"/>
    <n v="15"/>
    <x v="2"/>
    <x v="1"/>
    <n v="419.25"/>
  </r>
  <r>
    <x v="871"/>
    <x v="1"/>
    <n v="27"/>
    <x v="3"/>
    <x v="6"/>
    <n v="618.5"/>
  </r>
  <r>
    <x v="196"/>
    <x v="3"/>
    <n v="49"/>
    <x v="1"/>
    <x v="5"/>
    <n v="1321.16"/>
  </r>
  <r>
    <x v="744"/>
    <x v="2"/>
    <n v="600"/>
    <x v="1"/>
    <x v="0"/>
    <n v="12402.75"/>
  </r>
  <r>
    <x v="239"/>
    <x v="3"/>
    <n v="5"/>
    <x v="3"/>
    <x v="5"/>
    <n v="124.75"/>
  </r>
  <r>
    <x v="11"/>
    <x v="3"/>
    <n v="5"/>
    <x v="3"/>
    <x v="2"/>
    <n v="124.75"/>
  </r>
  <r>
    <x v="397"/>
    <x v="2"/>
    <n v="2"/>
    <x v="0"/>
    <x v="3"/>
    <n v="85.38"/>
  </r>
  <r>
    <x v="750"/>
    <x v="0"/>
    <n v="125"/>
    <x v="2"/>
    <x v="1"/>
    <n v="2358.13"/>
  </r>
  <r>
    <x v="517"/>
    <x v="3"/>
    <n v="50"/>
    <x v="4"/>
    <x v="0"/>
    <n v="935.63"/>
  </r>
  <r>
    <x v="18"/>
    <x v="3"/>
    <n v="600"/>
    <x v="4"/>
    <x v="4"/>
    <n v="8607.75"/>
  </r>
  <r>
    <x v="1045"/>
    <x v="4"/>
    <n v="39"/>
    <x v="2"/>
    <x v="0"/>
    <n v="893.39"/>
  </r>
  <r>
    <x v="21"/>
    <x v="1"/>
    <n v="20"/>
    <x v="1"/>
    <x v="0"/>
    <n v="679"/>
  </r>
  <r>
    <x v="1022"/>
    <x v="1"/>
    <n v="350"/>
    <x v="3"/>
    <x v="1"/>
    <n v="5423.69"/>
  </r>
  <r>
    <x v="296"/>
    <x v="1"/>
    <n v="400"/>
    <x v="3"/>
    <x v="4"/>
    <n v="5738.5"/>
  </r>
  <r>
    <x v="1018"/>
    <x v="3"/>
    <n v="375"/>
    <x v="3"/>
    <x v="4"/>
    <n v="5595.47"/>
  </r>
  <r>
    <x v="73"/>
    <x v="2"/>
    <n v="4"/>
    <x v="0"/>
    <x v="4"/>
    <n v="174.76"/>
  </r>
  <r>
    <x v="973"/>
    <x v="1"/>
    <n v="7"/>
    <x v="3"/>
    <x v="4"/>
    <n v="181.65"/>
  </r>
  <r>
    <x v="1036"/>
    <x v="3"/>
    <n v="6"/>
    <x v="4"/>
    <x v="6"/>
    <n v="149.69999999999999"/>
  </r>
  <r>
    <x v="559"/>
    <x v="2"/>
    <n v="75"/>
    <x v="4"/>
    <x v="1"/>
    <n v="1459.69"/>
  </r>
  <r>
    <x v="709"/>
    <x v="2"/>
    <n v="325"/>
    <x v="1"/>
    <x v="6"/>
    <n v="6718.16"/>
  </r>
  <r>
    <x v="973"/>
    <x v="3"/>
    <n v="200"/>
    <x v="2"/>
    <x v="3"/>
    <n v="4053"/>
  </r>
  <r>
    <x v="699"/>
    <x v="1"/>
    <n v="7"/>
    <x v="1"/>
    <x v="0"/>
    <n v="237.65"/>
  </r>
  <r>
    <x v="162"/>
    <x v="4"/>
    <n v="48"/>
    <x v="4"/>
    <x v="3"/>
    <n v="934.2"/>
  </r>
  <r>
    <x v="922"/>
    <x v="3"/>
    <n v="325"/>
    <x v="4"/>
    <x v="1"/>
    <n v="4849.41"/>
  </r>
  <r>
    <x v="9"/>
    <x v="3"/>
    <n v="275"/>
    <x v="1"/>
    <x v="1"/>
    <n v="5684.59"/>
  </r>
  <r>
    <x v="301"/>
    <x v="1"/>
    <n v="8"/>
    <x v="1"/>
    <x v="6"/>
    <n v="271.60000000000002"/>
  </r>
  <r>
    <x v="326"/>
    <x v="3"/>
    <n v="175"/>
    <x v="3"/>
    <x v="5"/>
    <n v="3056.38"/>
  </r>
  <r>
    <x v="375"/>
    <x v="0"/>
    <n v="5"/>
    <x v="4"/>
    <x v="1"/>
    <n v="124.75"/>
  </r>
  <r>
    <x v="686"/>
    <x v="3"/>
    <n v="25"/>
    <x v="1"/>
    <x v="1"/>
    <n v="763.94"/>
  </r>
  <r>
    <x v="515"/>
    <x v="3"/>
    <n v="46"/>
    <x v="2"/>
    <x v="5"/>
    <n v="1053.75"/>
  </r>
  <r>
    <x v="688"/>
    <x v="4"/>
    <n v="325"/>
    <x v="4"/>
    <x v="0"/>
    <n v="4849.41"/>
  </r>
  <r>
    <x v="976"/>
    <x v="1"/>
    <n v="600"/>
    <x v="0"/>
    <x v="0"/>
    <n v="15418.05"/>
  </r>
  <r>
    <x v="657"/>
    <x v="0"/>
    <n v="1"/>
    <x v="2"/>
    <x v="1"/>
    <n v="28.95"/>
  </r>
  <r>
    <x v="572"/>
    <x v="0"/>
    <n v="9"/>
    <x v="3"/>
    <x v="1"/>
    <n v="233.55"/>
  </r>
  <r>
    <x v="931"/>
    <x v="3"/>
    <n v="9"/>
    <x v="2"/>
    <x v="6"/>
    <n v="251.55"/>
  </r>
  <r>
    <x v="303"/>
    <x v="2"/>
    <n v="42"/>
    <x v="0"/>
    <x v="2"/>
    <n v="1559.73"/>
  </r>
  <r>
    <x v="457"/>
    <x v="0"/>
    <n v="125"/>
    <x v="1"/>
    <x v="2"/>
    <n v="3145.63"/>
  </r>
  <r>
    <x v="912"/>
    <x v="4"/>
    <n v="1"/>
    <x v="2"/>
    <x v="6"/>
    <n v="27.95"/>
  </r>
  <r>
    <x v="843"/>
    <x v="3"/>
    <n v="3"/>
    <x v="4"/>
    <x v="6"/>
    <n v="74.849999999999994"/>
  </r>
  <r>
    <x v="269"/>
    <x v="0"/>
    <n v="425"/>
    <x v="1"/>
    <x v="5"/>
    <n v="8296.5300000000007"/>
  </r>
  <r>
    <x v="366"/>
    <x v="3"/>
    <n v="75"/>
    <x v="4"/>
    <x v="2"/>
    <n v="1347.19"/>
  </r>
  <r>
    <x v="586"/>
    <x v="3"/>
    <n v="19"/>
    <x v="3"/>
    <x v="2"/>
    <n v="512.04999999999995"/>
  </r>
  <r>
    <x v="709"/>
    <x v="3"/>
    <n v="250"/>
    <x v="0"/>
    <x v="3"/>
    <n v="7820.75"/>
  </r>
  <r>
    <x v="1020"/>
    <x v="4"/>
    <n v="21"/>
    <x v="1"/>
    <x v="6"/>
    <n v="712.95"/>
  </r>
  <r>
    <x v="312"/>
    <x v="1"/>
    <n v="37"/>
    <x v="0"/>
    <x v="4"/>
    <n v="1342.6"/>
  </r>
  <r>
    <x v="1024"/>
    <x v="4"/>
    <n v="1"/>
    <x v="0"/>
    <x v="0"/>
    <n v="44.69"/>
  </r>
  <r>
    <x v="749"/>
    <x v="3"/>
    <n v="5"/>
    <x v="2"/>
    <x v="6"/>
    <n v="144.75"/>
  </r>
  <r>
    <x v="748"/>
    <x v="0"/>
    <n v="325"/>
    <x v="3"/>
    <x v="2"/>
    <n v="4662.53"/>
  </r>
  <r>
    <x v="360"/>
    <x v="1"/>
    <n v="3"/>
    <x v="2"/>
    <x v="1"/>
    <n v="86.85"/>
  </r>
  <r>
    <x v="737"/>
    <x v="2"/>
    <n v="8"/>
    <x v="0"/>
    <x v="3"/>
    <n v="341.52"/>
  </r>
  <r>
    <x v="268"/>
    <x v="3"/>
    <n v="4"/>
    <x v="0"/>
    <x v="0"/>
    <n v="170.76"/>
  </r>
  <r>
    <x v="157"/>
    <x v="1"/>
    <n v="5"/>
    <x v="3"/>
    <x v="0"/>
    <n v="124.75"/>
  </r>
  <r>
    <x v="777"/>
    <x v="2"/>
    <n v="425"/>
    <x v="1"/>
    <x v="1"/>
    <n v="8296.5300000000007"/>
  </r>
  <r>
    <x v="368"/>
    <x v="3"/>
    <n v="14"/>
    <x v="4"/>
    <x v="2"/>
    <n v="335.3"/>
  </r>
  <r>
    <x v="422"/>
    <x v="4"/>
    <n v="23"/>
    <x v="4"/>
    <x v="3"/>
    <n v="573.85"/>
  </r>
  <r>
    <x v="439"/>
    <x v="2"/>
    <n v="425"/>
    <x v="0"/>
    <x v="4"/>
    <n v="10676.74"/>
  </r>
  <r>
    <x v="238"/>
    <x v="2"/>
    <n v="1"/>
    <x v="3"/>
    <x v="2"/>
    <n v="25.95"/>
  </r>
  <r>
    <x v="543"/>
    <x v="1"/>
    <n v="25"/>
    <x v="2"/>
    <x v="3"/>
    <n v="615.19000000000005"/>
  </r>
  <r>
    <x v="1080"/>
    <x v="3"/>
    <n v="7"/>
    <x v="2"/>
    <x v="4"/>
    <n v="202.65"/>
  </r>
  <r>
    <x v="291"/>
    <x v="2"/>
    <n v="4"/>
    <x v="1"/>
    <x v="4"/>
    <n v="139.80000000000001"/>
  </r>
  <r>
    <x v="778"/>
    <x v="3"/>
    <n v="250"/>
    <x v="1"/>
    <x v="3"/>
    <n v="6291.25"/>
  </r>
  <r>
    <x v="416"/>
    <x v="1"/>
    <n v="4"/>
    <x v="0"/>
    <x v="2"/>
    <n v="178.76"/>
  </r>
  <r>
    <x v="493"/>
    <x v="1"/>
    <n v="31"/>
    <x v="4"/>
    <x v="4"/>
    <n v="657.43"/>
  </r>
  <r>
    <x v="384"/>
    <x v="1"/>
    <n v="37"/>
    <x v="0"/>
    <x v="4"/>
    <n v="1374.05"/>
  </r>
  <r>
    <x v="506"/>
    <x v="1"/>
    <n v="34"/>
    <x v="1"/>
    <x v="5"/>
    <n v="1010.06"/>
  </r>
  <r>
    <x v="313"/>
    <x v="1"/>
    <n v="37"/>
    <x v="1"/>
    <x v="1"/>
    <n v="1130.6300000000001"/>
  </r>
  <r>
    <x v="190"/>
    <x v="4"/>
    <n v="5"/>
    <x v="1"/>
    <x v="2"/>
    <n v="179.75"/>
  </r>
  <r>
    <x v="162"/>
    <x v="0"/>
    <n v="24"/>
    <x v="4"/>
    <x v="0"/>
    <n v="508.98"/>
  </r>
  <r>
    <x v="85"/>
    <x v="4"/>
    <n v="8"/>
    <x v="0"/>
    <x v="4"/>
    <n v="357.52"/>
  </r>
  <r>
    <x v="1065"/>
    <x v="3"/>
    <n v="450"/>
    <x v="3"/>
    <x v="3"/>
    <n v="6455.81"/>
  </r>
  <r>
    <x v="312"/>
    <x v="2"/>
    <n v="6"/>
    <x v="2"/>
    <x v="2"/>
    <n v="161.69999999999999"/>
  </r>
  <r>
    <x v="820"/>
    <x v="1"/>
    <n v="28"/>
    <x v="4"/>
    <x v="2"/>
    <n v="570.01"/>
  </r>
  <r>
    <x v="82"/>
    <x v="0"/>
    <n v="24"/>
    <x v="4"/>
    <x v="3"/>
    <n v="508.98"/>
  </r>
  <r>
    <x v="887"/>
    <x v="4"/>
    <n v="37"/>
    <x v="0"/>
    <x v="2"/>
    <n v="1374.05"/>
  </r>
  <r>
    <x v="1081"/>
    <x v="0"/>
    <n v="500"/>
    <x v="2"/>
    <x v="2"/>
    <n v="8035.63"/>
  </r>
  <r>
    <x v="832"/>
    <x v="2"/>
    <n v="3"/>
    <x v="2"/>
    <x v="5"/>
    <n v="83.85"/>
  </r>
  <r>
    <x v="348"/>
    <x v="2"/>
    <n v="46"/>
    <x v="0"/>
    <x v="5"/>
    <n v="1669.18"/>
  </r>
  <r>
    <x v="411"/>
    <x v="4"/>
    <n v="175"/>
    <x v="0"/>
    <x v="6"/>
    <n v="5474.53"/>
  </r>
  <r>
    <x v="3"/>
    <x v="0"/>
    <n v="225"/>
    <x v="2"/>
    <x v="0"/>
    <n v="4402.13"/>
  </r>
  <r>
    <x v="472"/>
    <x v="2"/>
    <n v="375"/>
    <x v="0"/>
    <x v="4"/>
    <n v="9205.0300000000007"/>
  </r>
  <r>
    <x v="643"/>
    <x v="3"/>
    <n v="38"/>
    <x v="2"/>
    <x v="5"/>
    <n v="902.79"/>
  </r>
  <r>
    <x v="804"/>
    <x v="0"/>
    <n v="2"/>
    <x v="3"/>
    <x v="4"/>
    <n v="53.9"/>
  </r>
  <r>
    <x v="73"/>
    <x v="3"/>
    <n v="250"/>
    <x v="4"/>
    <x v="6"/>
    <n v="4191.25"/>
  </r>
  <r>
    <x v="241"/>
    <x v="2"/>
    <n v="41"/>
    <x v="2"/>
    <x v="3"/>
    <n v="939.21"/>
  </r>
  <r>
    <x v="71"/>
    <x v="0"/>
    <n v="2"/>
    <x v="2"/>
    <x v="3"/>
    <n v="57.9"/>
  </r>
  <r>
    <x v="1003"/>
    <x v="1"/>
    <n v="24"/>
    <x v="4"/>
    <x v="3"/>
    <n v="508.98"/>
  </r>
  <r>
    <x v="714"/>
    <x v="3"/>
    <n v="6"/>
    <x v="1"/>
    <x v="1"/>
    <n v="215.7"/>
  </r>
  <r>
    <x v="626"/>
    <x v="4"/>
    <n v="525"/>
    <x v="4"/>
    <x v="5"/>
    <n v="7229.91"/>
  </r>
  <r>
    <x v="799"/>
    <x v="3"/>
    <n v="48"/>
    <x v="2"/>
    <x v="3"/>
    <n v="1042.2"/>
  </r>
  <r>
    <x v="609"/>
    <x v="4"/>
    <n v="43"/>
    <x v="3"/>
    <x v="3"/>
    <n v="948.47"/>
  </r>
  <r>
    <x v="415"/>
    <x v="3"/>
    <n v="575"/>
    <x v="2"/>
    <x v="5"/>
    <n v="9240.9699999999993"/>
  </r>
  <r>
    <x v="799"/>
    <x v="1"/>
    <n v="9"/>
    <x v="0"/>
    <x v="1"/>
    <n v="384.21"/>
  </r>
  <r>
    <x v="720"/>
    <x v="0"/>
    <n v="42"/>
    <x v="2"/>
    <x v="4"/>
    <n v="962.12"/>
  </r>
  <r>
    <x v="1066"/>
    <x v="3"/>
    <n v="350"/>
    <x v="0"/>
    <x v="4"/>
    <n v="8993.86"/>
  </r>
  <r>
    <x v="467"/>
    <x v="3"/>
    <n v="525"/>
    <x v="3"/>
    <x v="3"/>
    <n v="8135.53"/>
  </r>
  <r>
    <x v="682"/>
    <x v="3"/>
    <n v="500"/>
    <x v="2"/>
    <x v="4"/>
    <n v="8035.63"/>
  </r>
  <r>
    <x v="404"/>
    <x v="0"/>
    <n v="13"/>
    <x v="1"/>
    <x v="4"/>
    <n v="441.35"/>
  </r>
  <r>
    <x v="899"/>
    <x v="3"/>
    <n v="425"/>
    <x v="1"/>
    <x v="5"/>
    <n v="8785.2800000000007"/>
  </r>
  <r>
    <x v="100"/>
    <x v="4"/>
    <n v="3"/>
    <x v="0"/>
    <x v="5"/>
    <n v="131.07"/>
  </r>
  <r>
    <x v="385"/>
    <x v="4"/>
    <n v="39"/>
    <x v="4"/>
    <x v="4"/>
    <n v="860.24"/>
  </r>
  <r>
    <x v="171"/>
    <x v="0"/>
    <n v="3"/>
    <x v="3"/>
    <x v="2"/>
    <n v="74.849999999999994"/>
  </r>
  <r>
    <x v="536"/>
    <x v="2"/>
    <n v="10"/>
    <x v="4"/>
    <x v="1"/>
    <n v="249.5"/>
  </r>
  <r>
    <x v="960"/>
    <x v="4"/>
    <n v="41"/>
    <x v="0"/>
    <x v="1"/>
    <n v="1557.45"/>
  </r>
  <r>
    <x v="178"/>
    <x v="1"/>
    <n v="43"/>
    <x v="2"/>
    <x v="0"/>
    <n v="1058.1199999999999"/>
  </r>
  <r>
    <x v="514"/>
    <x v="1"/>
    <n v="33"/>
    <x v="1"/>
    <x v="6"/>
    <n v="952.3"/>
  </r>
  <r>
    <x v="828"/>
    <x v="3"/>
    <n v="325"/>
    <x v="4"/>
    <x v="0"/>
    <n v="4662.53"/>
  </r>
  <r>
    <x v="255"/>
    <x v="3"/>
    <n v="41"/>
    <x v="1"/>
    <x v="6"/>
    <n v="1252.8599999999999"/>
  </r>
  <r>
    <x v="209"/>
    <x v="2"/>
    <n v="15"/>
    <x v="2"/>
    <x v="0"/>
    <n v="404.25"/>
  </r>
  <r>
    <x v="771"/>
    <x v="3"/>
    <n v="39"/>
    <x v="4"/>
    <x v="5"/>
    <n v="860.24"/>
  </r>
  <r>
    <x v="666"/>
    <x v="4"/>
    <n v="5"/>
    <x v="2"/>
    <x v="0"/>
    <n v="134.75"/>
  </r>
  <r>
    <x v="967"/>
    <x v="0"/>
    <n v="24"/>
    <x v="4"/>
    <x v="0"/>
    <n v="529.38"/>
  </r>
  <r>
    <x v="229"/>
    <x v="0"/>
    <n v="3"/>
    <x v="4"/>
    <x v="0"/>
    <n v="77.849999999999994"/>
  </r>
  <r>
    <x v="248"/>
    <x v="4"/>
    <n v="150"/>
    <x v="0"/>
    <x v="0"/>
    <n v="4587.45"/>
  </r>
  <r>
    <x v="920"/>
    <x v="0"/>
    <n v="48"/>
    <x v="4"/>
    <x v="4"/>
    <n v="934.2"/>
  </r>
  <r>
    <x v="11"/>
    <x v="3"/>
    <n v="5"/>
    <x v="1"/>
    <x v="4"/>
    <n v="169.75"/>
  </r>
  <r>
    <x v="41"/>
    <x v="3"/>
    <n v="4"/>
    <x v="1"/>
    <x v="1"/>
    <n v="139.80000000000001"/>
  </r>
  <r>
    <x v="235"/>
    <x v="2"/>
    <n v="350"/>
    <x v="3"/>
    <x v="5"/>
    <n v="5222.4399999999996"/>
  </r>
  <r>
    <x v="820"/>
    <x v="3"/>
    <n v="23"/>
    <x v="4"/>
    <x v="2"/>
    <n v="596.85"/>
  </r>
  <r>
    <x v="1082"/>
    <x v="3"/>
    <n v="475"/>
    <x v="3"/>
    <x v="5"/>
    <n v="7360.72"/>
  </r>
  <r>
    <x v="958"/>
    <x v="0"/>
    <n v="43"/>
    <x v="3"/>
    <x v="2"/>
    <n v="948.47"/>
  </r>
  <r>
    <x v="378"/>
    <x v="1"/>
    <n v="250"/>
    <x v="3"/>
    <x v="0"/>
    <n v="4541.25"/>
  </r>
  <r>
    <x v="1072"/>
    <x v="1"/>
    <n v="12"/>
    <x v="1"/>
    <x v="4"/>
    <n v="407.4"/>
  </r>
  <r>
    <x v="910"/>
    <x v="4"/>
    <n v="6"/>
    <x v="3"/>
    <x v="1"/>
    <n v="155.69999999999999"/>
  </r>
  <r>
    <x v="193"/>
    <x v="3"/>
    <n v="500"/>
    <x v="0"/>
    <x v="2"/>
    <n v="12273.38"/>
  </r>
  <r>
    <x v="163"/>
    <x v="2"/>
    <n v="75"/>
    <x v="0"/>
    <x v="3"/>
    <n v="2457.56"/>
  </r>
  <r>
    <x v="846"/>
    <x v="1"/>
    <n v="45"/>
    <x v="4"/>
    <x v="4"/>
    <n v="992.59"/>
  </r>
  <r>
    <x v="202"/>
    <x v="1"/>
    <n v="500"/>
    <x v="1"/>
    <x v="2"/>
    <n v="10048.129999999999"/>
  </r>
  <r>
    <x v="789"/>
    <x v="1"/>
    <n v="1"/>
    <x v="0"/>
    <x v="6"/>
    <n v="43.69"/>
  </r>
  <r>
    <x v="848"/>
    <x v="3"/>
    <n v="13"/>
    <x v="2"/>
    <x v="3"/>
    <n v="350.35"/>
  </r>
  <r>
    <x v="722"/>
    <x v="1"/>
    <n v="9"/>
    <x v="4"/>
    <x v="4"/>
    <n v="215.55"/>
  </r>
  <r>
    <x v="722"/>
    <x v="1"/>
    <n v="17"/>
    <x v="2"/>
    <x v="5"/>
    <n v="458.15"/>
  </r>
  <r>
    <x v="787"/>
    <x v="4"/>
    <n v="5"/>
    <x v="1"/>
    <x v="2"/>
    <n v="179.75"/>
  </r>
  <r>
    <x v="216"/>
    <x v="1"/>
    <n v="47"/>
    <x v="4"/>
    <x v="3"/>
    <n v="956.8"/>
  </r>
  <r>
    <x v="691"/>
    <x v="4"/>
    <n v="400"/>
    <x v="0"/>
    <x v="3"/>
    <n v="9818.7000000000007"/>
  </r>
  <r>
    <x v="867"/>
    <x v="0"/>
    <n v="275"/>
    <x v="3"/>
    <x v="0"/>
    <n v="3945.22"/>
  </r>
  <r>
    <x v="558"/>
    <x v="0"/>
    <n v="6"/>
    <x v="3"/>
    <x v="4"/>
    <n v="161.69999999999999"/>
  </r>
  <r>
    <x v="505"/>
    <x v="2"/>
    <n v="6"/>
    <x v="3"/>
    <x v="4"/>
    <n v="155.69999999999999"/>
  </r>
  <r>
    <x v="931"/>
    <x v="1"/>
    <n v="21"/>
    <x v="4"/>
    <x v="6"/>
    <n v="544.95000000000005"/>
  </r>
  <r>
    <x v="338"/>
    <x v="0"/>
    <n v="250"/>
    <x v="4"/>
    <x v="5"/>
    <n v="4366.25"/>
  </r>
  <r>
    <x v="316"/>
    <x v="4"/>
    <n v="41"/>
    <x v="3"/>
    <x v="4"/>
    <n v="869.51"/>
  </r>
  <r>
    <x v="186"/>
    <x v="3"/>
    <n v="43"/>
    <x v="0"/>
    <x v="3"/>
    <n v="1560.32"/>
  </r>
  <r>
    <x v="793"/>
    <x v="3"/>
    <n v="6"/>
    <x v="2"/>
    <x v="5"/>
    <n v="173.7"/>
  </r>
  <r>
    <x v="14"/>
    <x v="1"/>
    <n v="125"/>
    <x v="0"/>
    <x v="1"/>
    <n v="3735.38"/>
  </r>
  <r>
    <x v="1049"/>
    <x v="1"/>
    <n v="15"/>
    <x v="4"/>
    <x v="4"/>
    <n v="389.25"/>
  </r>
  <r>
    <x v="441"/>
    <x v="4"/>
    <n v="325"/>
    <x v="1"/>
    <x v="0"/>
    <n v="6344.41"/>
  </r>
  <r>
    <x v="584"/>
    <x v="0"/>
    <n v="300"/>
    <x v="3"/>
    <x v="2"/>
    <n v="4476.38"/>
  </r>
  <r>
    <x v="1035"/>
    <x v="1"/>
    <n v="9"/>
    <x v="2"/>
    <x v="3"/>
    <n v="242.55"/>
  </r>
  <r>
    <x v="885"/>
    <x v="1"/>
    <n v="3"/>
    <x v="0"/>
    <x v="0"/>
    <n v="134.07"/>
  </r>
  <r>
    <x v="692"/>
    <x v="1"/>
    <n v="4"/>
    <x v="2"/>
    <x v="2"/>
    <n v="107.8"/>
  </r>
  <r>
    <x v="868"/>
    <x v="2"/>
    <n v="8"/>
    <x v="0"/>
    <x v="3"/>
    <n v="349.52"/>
  </r>
  <r>
    <x v="773"/>
    <x v="0"/>
    <n v="1"/>
    <x v="4"/>
    <x v="1"/>
    <n v="25.95"/>
  </r>
  <r>
    <x v="180"/>
    <x v="3"/>
    <n v="7"/>
    <x v="3"/>
    <x v="4"/>
    <n v="181.65"/>
  </r>
  <r>
    <x v="80"/>
    <x v="4"/>
    <n v="300"/>
    <x v="0"/>
    <x v="4"/>
    <n v="7536.53"/>
  </r>
  <r>
    <x v="355"/>
    <x v="0"/>
    <n v="21"/>
    <x v="4"/>
    <x v="4"/>
    <n v="523.95000000000005"/>
  </r>
  <r>
    <x v="375"/>
    <x v="4"/>
    <n v="18"/>
    <x v="3"/>
    <x v="3"/>
    <n v="467.1"/>
  </r>
  <r>
    <x v="90"/>
    <x v="4"/>
    <n v="36"/>
    <x v="4"/>
    <x v="5"/>
    <n v="763.47"/>
  </r>
  <r>
    <x v="806"/>
    <x v="1"/>
    <n v="15"/>
    <x v="1"/>
    <x v="6"/>
    <n v="524.25"/>
  </r>
  <r>
    <x v="463"/>
    <x v="1"/>
    <n v="3"/>
    <x v="3"/>
    <x v="0"/>
    <n v="74.849999999999994"/>
  </r>
  <r>
    <x v="469"/>
    <x v="1"/>
    <n v="3"/>
    <x v="4"/>
    <x v="1"/>
    <n v="71.849999999999994"/>
  </r>
  <r>
    <x v="699"/>
    <x v="4"/>
    <n v="17"/>
    <x v="2"/>
    <x v="6"/>
    <n v="458.15"/>
  </r>
  <r>
    <x v="515"/>
    <x v="2"/>
    <n v="16"/>
    <x v="3"/>
    <x v="0"/>
    <n v="431.2"/>
  </r>
  <r>
    <x v="551"/>
    <x v="3"/>
    <n v="6"/>
    <x v="4"/>
    <x v="1"/>
    <n v="149.69999999999999"/>
  </r>
  <r>
    <x v="332"/>
    <x v="4"/>
    <n v="1"/>
    <x v="2"/>
    <x v="0"/>
    <n v="28.95"/>
  </r>
  <r>
    <x v="1019"/>
    <x v="0"/>
    <n v="425"/>
    <x v="2"/>
    <x v="3"/>
    <n v="6830.28"/>
  </r>
  <r>
    <x v="1038"/>
    <x v="1"/>
    <n v="4"/>
    <x v="2"/>
    <x v="6"/>
    <n v="107.8"/>
  </r>
  <r>
    <x v="397"/>
    <x v="1"/>
    <n v="35"/>
    <x v="0"/>
    <x v="4"/>
    <n v="1299.78"/>
  </r>
  <r>
    <x v="788"/>
    <x v="1"/>
    <n v="40"/>
    <x v="1"/>
    <x v="2"/>
    <n v="1154.3"/>
  </r>
  <r>
    <x v="960"/>
    <x v="1"/>
    <n v="250"/>
    <x v="2"/>
    <x v="5"/>
    <n v="5066.25"/>
  </r>
  <r>
    <x v="880"/>
    <x v="3"/>
    <n v="6"/>
    <x v="2"/>
    <x v="0"/>
    <n v="173.7"/>
  </r>
  <r>
    <x v="346"/>
    <x v="3"/>
    <n v="12"/>
    <x v="3"/>
    <x v="5"/>
    <n v="311.39999999999998"/>
  </r>
  <r>
    <x v="801"/>
    <x v="1"/>
    <n v="300"/>
    <x v="3"/>
    <x v="1"/>
    <n v="4648.88"/>
  </r>
  <r>
    <x v="107"/>
    <x v="0"/>
    <n v="225"/>
    <x v="4"/>
    <x v="3"/>
    <n v="3929.63"/>
  </r>
  <r>
    <x v="615"/>
    <x v="3"/>
    <n v="50"/>
    <x v="4"/>
    <x v="6"/>
    <n v="935.63"/>
  </r>
  <r>
    <x v="939"/>
    <x v="0"/>
    <n v="23"/>
    <x v="2"/>
    <x v="5"/>
    <n v="665.85"/>
  </r>
  <r>
    <x v="807"/>
    <x v="3"/>
    <n v="47"/>
    <x v="0"/>
    <x v="0"/>
    <n v="1785.37"/>
  </r>
  <r>
    <x v="534"/>
    <x v="2"/>
    <n v="35"/>
    <x v="0"/>
    <x v="5"/>
    <n v="1299.78"/>
  </r>
  <r>
    <x v="780"/>
    <x v="3"/>
    <n v="14"/>
    <x v="0"/>
    <x v="1"/>
    <n v="597.66"/>
  </r>
  <r>
    <x v="257"/>
    <x v="2"/>
    <n v="26"/>
    <x v="1"/>
    <x v="0"/>
    <n v="794.5"/>
  </r>
  <r>
    <x v="134"/>
    <x v="4"/>
    <n v="425"/>
    <x v="4"/>
    <x v="5"/>
    <n v="6341.53"/>
  </r>
  <r>
    <x v="463"/>
    <x v="3"/>
    <n v="225"/>
    <x v="1"/>
    <x v="6"/>
    <n v="5662.13"/>
  </r>
  <r>
    <x v="347"/>
    <x v="3"/>
    <n v="28"/>
    <x v="0"/>
    <x v="5"/>
    <n v="1039.82"/>
  </r>
  <r>
    <x v="832"/>
    <x v="1"/>
    <n v="10"/>
    <x v="1"/>
    <x v="4"/>
    <n v="359.5"/>
  </r>
  <r>
    <x v="298"/>
    <x v="2"/>
    <n v="6"/>
    <x v="3"/>
    <x v="2"/>
    <n v="149.69999999999999"/>
  </r>
  <r>
    <x v="332"/>
    <x v="0"/>
    <n v="8"/>
    <x v="0"/>
    <x v="4"/>
    <n v="341.52"/>
  </r>
  <r>
    <x v="992"/>
    <x v="4"/>
    <n v="5"/>
    <x v="0"/>
    <x v="3"/>
    <n v="213.45"/>
  </r>
  <r>
    <x v="545"/>
    <x v="4"/>
    <n v="9"/>
    <x v="2"/>
    <x v="3"/>
    <n v="242.55"/>
  </r>
  <r>
    <x v="992"/>
    <x v="3"/>
    <n v="9"/>
    <x v="2"/>
    <x v="6"/>
    <n v="260.55"/>
  </r>
  <r>
    <x v="284"/>
    <x v="1"/>
    <n v="9"/>
    <x v="2"/>
    <x v="6"/>
    <n v="242.55"/>
  </r>
  <r>
    <x v="1083"/>
    <x v="3"/>
    <n v="125"/>
    <x v="1"/>
    <x v="5"/>
    <n v="3145.63"/>
  </r>
  <r>
    <x v="569"/>
    <x v="3"/>
    <n v="23"/>
    <x v="4"/>
    <x v="3"/>
    <n v="550.85"/>
  </r>
  <r>
    <x v="397"/>
    <x v="2"/>
    <n v="275"/>
    <x v="1"/>
    <x v="5"/>
    <n v="5684.59"/>
  </r>
  <r>
    <x v="95"/>
    <x v="0"/>
    <n v="450"/>
    <x v="2"/>
    <x v="6"/>
    <n v="6973.31"/>
  </r>
  <r>
    <x v="472"/>
    <x v="0"/>
    <n v="6"/>
    <x v="3"/>
    <x v="3"/>
    <n v="161.69999999999999"/>
  </r>
  <r>
    <x v="14"/>
    <x v="3"/>
    <n v="7"/>
    <x v="2"/>
    <x v="5"/>
    <n v="195.65"/>
  </r>
  <r>
    <x v="690"/>
    <x v="1"/>
    <n v="475"/>
    <x v="2"/>
    <x v="0"/>
    <n v="7633.84"/>
  </r>
  <r>
    <x v="644"/>
    <x v="3"/>
    <n v="550"/>
    <x v="2"/>
    <x v="2"/>
    <n v="8522.94"/>
  </r>
  <r>
    <x v="81"/>
    <x v="0"/>
    <n v="4"/>
    <x v="3"/>
    <x v="1"/>
    <n v="99.8"/>
  </r>
  <r>
    <x v="149"/>
    <x v="3"/>
    <n v="21"/>
    <x v="0"/>
    <x v="4"/>
    <n v="917.49"/>
  </r>
  <r>
    <x v="977"/>
    <x v="0"/>
    <n v="200"/>
    <x v="4"/>
    <x v="0"/>
    <n v="3493"/>
  </r>
  <r>
    <x v="772"/>
    <x v="1"/>
    <n v="125"/>
    <x v="4"/>
    <x v="4"/>
    <n v="2183.13"/>
  </r>
  <r>
    <x v="1011"/>
    <x v="3"/>
    <n v="2"/>
    <x v="1"/>
    <x v="3"/>
    <n v="67.900000000000006"/>
  </r>
  <r>
    <x v="706"/>
    <x v="1"/>
    <n v="7"/>
    <x v="0"/>
    <x v="5"/>
    <n v="312.83"/>
  </r>
  <r>
    <x v="852"/>
    <x v="3"/>
    <n v="425"/>
    <x v="3"/>
    <x v="1"/>
    <n v="6097.16"/>
  </r>
  <r>
    <x v="153"/>
    <x v="3"/>
    <n v="8"/>
    <x v="0"/>
    <x v="0"/>
    <n v="357.52"/>
  </r>
  <r>
    <x v="486"/>
    <x v="1"/>
    <n v="7"/>
    <x v="3"/>
    <x v="0"/>
    <n v="181.65"/>
  </r>
  <r>
    <x v="503"/>
    <x v="3"/>
    <n v="7"/>
    <x v="2"/>
    <x v="4"/>
    <n v="188.65"/>
  </r>
  <r>
    <x v="669"/>
    <x v="0"/>
    <n v="36"/>
    <x v="3"/>
    <x v="5"/>
    <n v="763.47"/>
  </r>
  <r>
    <x v="974"/>
    <x v="3"/>
    <n v="125"/>
    <x v="4"/>
    <x v="3"/>
    <n v="2183.13"/>
  </r>
  <r>
    <x v="285"/>
    <x v="4"/>
    <n v="9"/>
    <x v="2"/>
    <x v="1"/>
    <n v="242.55"/>
  </r>
  <r>
    <x v="198"/>
    <x v="3"/>
    <n v="8"/>
    <x v="1"/>
    <x v="2"/>
    <n v="287.60000000000002"/>
  </r>
  <r>
    <x v="159"/>
    <x v="4"/>
    <n v="8"/>
    <x v="4"/>
    <x v="0"/>
    <n v="191.6"/>
  </r>
  <r>
    <x v="858"/>
    <x v="3"/>
    <n v="1"/>
    <x v="3"/>
    <x v="2"/>
    <n v="25.95"/>
  </r>
  <r>
    <x v="483"/>
    <x v="1"/>
    <n v="3"/>
    <x v="2"/>
    <x v="0"/>
    <n v="86.85"/>
  </r>
  <r>
    <x v="609"/>
    <x v="3"/>
    <n v="14"/>
    <x v="0"/>
    <x v="3"/>
    <n v="611.66"/>
  </r>
  <r>
    <x v="445"/>
    <x v="3"/>
    <n v="4"/>
    <x v="1"/>
    <x v="0"/>
    <n v="143.80000000000001"/>
  </r>
  <r>
    <x v="292"/>
    <x v="0"/>
    <n v="33"/>
    <x v="4"/>
    <x v="0"/>
    <n v="699.85"/>
  </r>
  <r>
    <x v="887"/>
    <x v="3"/>
    <n v="46"/>
    <x v="1"/>
    <x v="5"/>
    <n v="1366.55"/>
  </r>
  <r>
    <x v="925"/>
    <x v="4"/>
    <n v="275"/>
    <x v="4"/>
    <x v="0"/>
    <n v="4103.34"/>
  </r>
  <r>
    <x v="285"/>
    <x v="1"/>
    <n v="300"/>
    <x v="2"/>
    <x v="0"/>
    <n v="4993.88"/>
  </r>
  <r>
    <x v="844"/>
    <x v="1"/>
    <n v="31"/>
    <x v="3"/>
    <x v="4"/>
    <n v="657.43"/>
  </r>
  <r>
    <x v="322"/>
    <x v="1"/>
    <n v="8"/>
    <x v="0"/>
    <x v="0"/>
    <n v="349.52"/>
  </r>
  <r>
    <x v="327"/>
    <x v="3"/>
    <n v="24"/>
    <x v="2"/>
    <x v="4"/>
    <n v="590.58000000000004"/>
  </r>
  <r>
    <x v="887"/>
    <x v="4"/>
    <n v="175"/>
    <x v="1"/>
    <x v="5"/>
    <n v="4281.38"/>
  </r>
  <r>
    <x v="645"/>
    <x v="2"/>
    <n v="26"/>
    <x v="1"/>
    <x v="5"/>
    <n v="772.4"/>
  </r>
  <r>
    <x v="456"/>
    <x v="3"/>
    <n v="8"/>
    <x v="1"/>
    <x v="3"/>
    <n v="287.60000000000002"/>
  </r>
  <r>
    <x v="791"/>
    <x v="1"/>
    <n v="12"/>
    <x v="0"/>
    <x v="3"/>
    <n v="512.28"/>
  </r>
  <r>
    <x v="916"/>
    <x v="2"/>
    <n v="9"/>
    <x v="1"/>
    <x v="0"/>
    <n v="314.55"/>
  </r>
  <r>
    <x v="47"/>
    <x v="4"/>
    <n v="9"/>
    <x v="4"/>
    <x v="6"/>
    <n v="215.55"/>
  </r>
  <r>
    <x v="392"/>
    <x v="3"/>
    <n v="1"/>
    <x v="1"/>
    <x v="1"/>
    <n v="35.950000000000003"/>
  </r>
  <r>
    <x v="276"/>
    <x v="2"/>
    <n v="11"/>
    <x v="4"/>
    <x v="4"/>
    <n v="263.45"/>
  </r>
  <r>
    <x v="298"/>
    <x v="0"/>
    <n v="250"/>
    <x v="2"/>
    <x v="5"/>
    <n v="4716.25"/>
  </r>
  <r>
    <x v="784"/>
    <x v="3"/>
    <n v="35"/>
    <x v="0"/>
    <x v="1"/>
    <n v="1299.78"/>
  </r>
  <r>
    <x v="325"/>
    <x v="2"/>
    <n v="500"/>
    <x v="2"/>
    <x v="0"/>
    <n v="8035.63"/>
  </r>
  <r>
    <x v="844"/>
    <x v="2"/>
    <n v="5"/>
    <x v="1"/>
    <x v="4"/>
    <n v="174.75"/>
  </r>
  <r>
    <x v="155"/>
    <x v="1"/>
    <n v="25"/>
    <x v="1"/>
    <x v="5"/>
    <n v="742.69"/>
  </r>
  <r>
    <x v="372"/>
    <x v="3"/>
    <n v="4"/>
    <x v="0"/>
    <x v="0"/>
    <n v="170.76"/>
  </r>
  <r>
    <x v="850"/>
    <x v="0"/>
    <n v="4"/>
    <x v="1"/>
    <x v="4"/>
    <n v="135.80000000000001"/>
  </r>
  <r>
    <x v="125"/>
    <x v="3"/>
    <n v="7"/>
    <x v="2"/>
    <x v="6"/>
    <n v="188.65"/>
  </r>
  <r>
    <x v="1006"/>
    <x v="1"/>
    <n v="575"/>
    <x v="2"/>
    <x v="0"/>
    <n v="9571.59"/>
  </r>
  <r>
    <x v="822"/>
    <x v="0"/>
    <n v="450"/>
    <x v="4"/>
    <x v="6"/>
    <n v="6455.81"/>
  </r>
  <r>
    <x v="978"/>
    <x v="1"/>
    <n v="325"/>
    <x v="4"/>
    <x v="2"/>
    <n v="4662.53"/>
  </r>
  <r>
    <x v="1003"/>
    <x v="0"/>
    <n v="175"/>
    <x v="1"/>
    <x v="2"/>
    <n v="4403.88"/>
  </r>
  <r>
    <x v="918"/>
    <x v="0"/>
    <n v="4"/>
    <x v="0"/>
    <x v="3"/>
    <n v="170.76"/>
  </r>
  <r>
    <x v="119"/>
    <x v="2"/>
    <n v="11"/>
    <x v="1"/>
    <x v="0"/>
    <n v="395.45"/>
  </r>
  <r>
    <x v="486"/>
    <x v="3"/>
    <n v="225"/>
    <x v="3"/>
    <x v="3"/>
    <n v="3929.63"/>
  </r>
  <r>
    <x v="670"/>
    <x v="1"/>
    <n v="6"/>
    <x v="1"/>
    <x v="4"/>
    <n v="215.7"/>
  </r>
  <r>
    <x v="690"/>
    <x v="1"/>
    <n v="6"/>
    <x v="4"/>
    <x v="0"/>
    <n v="149.69999999999999"/>
  </r>
  <r>
    <x v="265"/>
    <x v="3"/>
    <n v="575"/>
    <x v="1"/>
    <x v="0"/>
    <n v="11555.34"/>
  </r>
  <r>
    <x v="252"/>
    <x v="4"/>
    <n v="250"/>
    <x v="2"/>
    <x v="5"/>
    <n v="5066.25"/>
  </r>
  <r>
    <x v="1081"/>
    <x v="0"/>
    <n v="400"/>
    <x v="4"/>
    <x v="1"/>
    <n v="5968.5"/>
  </r>
  <r>
    <x v="692"/>
    <x v="2"/>
    <n v="48"/>
    <x v="1"/>
    <x v="3"/>
    <n v="1294.2"/>
  </r>
  <r>
    <x v="329"/>
    <x v="2"/>
    <n v="9"/>
    <x v="0"/>
    <x v="5"/>
    <n v="402.21"/>
  </r>
  <r>
    <x v="702"/>
    <x v="3"/>
    <n v="40"/>
    <x v="1"/>
    <x v="6"/>
    <n v="1154.3"/>
  </r>
  <r>
    <x v="1067"/>
    <x v="2"/>
    <n v="50"/>
    <x v="1"/>
    <x v="6"/>
    <n v="1348.13"/>
  </r>
  <r>
    <x v="411"/>
    <x v="2"/>
    <n v="43"/>
    <x v="4"/>
    <x v="1"/>
    <n v="948.47"/>
  </r>
  <r>
    <x v="437"/>
    <x v="4"/>
    <n v="475"/>
    <x v="0"/>
    <x v="2"/>
    <n v="11659.71"/>
  </r>
  <r>
    <x v="451"/>
    <x v="0"/>
    <n v="31"/>
    <x v="2"/>
    <x v="0"/>
    <n v="710.13"/>
  </r>
  <r>
    <x v="232"/>
    <x v="1"/>
    <n v="575"/>
    <x v="2"/>
    <x v="5"/>
    <n v="9240.9699999999993"/>
  </r>
  <r>
    <x v="929"/>
    <x v="1"/>
    <n v="525"/>
    <x v="2"/>
    <x v="6"/>
    <n v="8437.41"/>
  </r>
  <r>
    <x v="398"/>
    <x v="2"/>
    <n v="38"/>
    <x v="3"/>
    <x v="6"/>
    <n v="870.49"/>
  </r>
  <r>
    <x v="294"/>
    <x v="1"/>
    <n v="4"/>
    <x v="4"/>
    <x v="3"/>
    <n v="99.8"/>
  </r>
  <r>
    <x v="838"/>
    <x v="4"/>
    <n v="5"/>
    <x v="4"/>
    <x v="2"/>
    <n v="129.75"/>
  </r>
  <r>
    <x v="883"/>
    <x v="0"/>
    <n v="200"/>
    <x v="2"/>
    <x v="2"/>
    <n v="3913"/>
  </r>
  <r>
    <x v="984"/>
    <x v="4"/>
    <n v="6"/>
    <x v="3"/>
    <x v="0"/>
    <n v="155.69999999999999"/>
  </r>
  <r>
    <x v="145"/>
    <x v="3"/>
    <n v="1"/>
    <x v="4"/>
    <x v="0"/>
    <n v="25.95"/>
  </r>
  <r>
    <x v="993"/>
    <x v="1"/>
    <n v="550"/>
    <x v="4"/>
    <x v="3"/>
    <n v="7890.44"/>
  </r>
  <r>
    <x v="288"/>
    <x v="3"/>
    <n v="27"/>
    <x v="2"/>
    <x v="5"/>
    <n v="641.45000000000005"/>
  </r>
  <r>
    <x v="761"/>
    <x v="3"/>
    <n v="18"/>
    <x v="2"/>
    <x v="5"/>
    <n v="503.1"/>
  </r>
  <r>
    <x v="697"/>
    <x v="1"/>
    <n v="17"/>
    <x v="2"/>
    <x v="5"/>
    <n v="492.15"/>
  </r>
  <r>
    <x v="956"/>
    <x v="1"/>
    <n v="4"/>
    <x v="3"/>
    <x v="4"/>
    <n v="99.8"/>
  </r>
  <r>
    <x v="603"/>
    <x v="4"/>
    <n v="48"/>
    <x v="3"/>
    <x v="5"/>
    <n v="970.2"/>
  </r>
  <r>
    <x v="665"/>
    <x v="3"/>
    <n v="300"/>
    <x v="0"/>
    <x v="2"/>
    <n v="7364.03"/>
  </r>
  <r>
    <x v="215"/>
    <x v="1"/>
    <n v="43"/>
    <x v="0"/>
    <x v="0"/>
    <n v="1633.42"/>
  </r>
  <r>
    <x v="437"/>
    <x v="4"/>
    <n v="275"/>
    <x v="0"/>
    <x v="3"/>
    <n v="6908.48"/>
  </r>
  <r>
    <x v="438"/>
    <x v="2"/>
    <n v="6"/>
    <x v="3"/>
    <x v="5"/>
    <n v="155.69999999999999"/>
  </r>
  <r>
    <x v="443"/>
    <x v="1"/>
    <n v="7"/>
    <x v="2"/>
    <x v="0"/>
    <n v="202.65"/>
  </r>
  <r>
    <x v="46"/>
    <x v="3"/>
    <n v="43"/>
    <x v="2"/>
    <x v="6"/>
    <n v="1058.1199999999999"/>
  </r>
  <r>
    <x v="449"/>
    <x v="3"/>
    <n v="41"/>
    <x v="1"/>
    <x v="0"/>
    <n v="1252.8599999999999"/>
  </r>
  <r>
    <x v="35"/>
    <x v="1"/>
    <n v="4"/>
    <x v="0"/>
    <x v="0"/>
    <n v="170.76"/>
  </r>
  <r>
    <x v="372"/>
    <x v="3"/>
    <n v="18"/>
    <x v="1"/>
    <x v="2"/>
    <n v="647.1"/>
  </r>
  <r>
    <x v="1000"/>
    <x v="1"/>
    <n v="575"/>
    <x v="0"/>
    <x v="1"/>
    <n v="14114.38"/>
  </r>
  <r>
    <x v="700"/>
    <x v="1"/>
    <n v="175"/>
    <x v="0"/>
    <x v="3"/>
    <n v="5474.53"/>
  </r>
  <r>
    <x v="645"/>
    <x v="1"/>
    <n v="425"/>
    <x v="2"/>
    <x v="3"/>
    <n v="7074.66"/>
  </r>
  <r>
    <x v="308"/>
    <x v="1"/>
    <n v="38"/>
    <x v="4"/>
    <x v="6"/>
    <n v="805.89"/>
  </r>
  <r>
    <x v="281"/>
    <x v="1"/>
    <n v="5"/>
    <x v="4"/>
    <x v="4"/>
    <n v="119.75"/>
  </r>
  <r>
    <x v="351"/>
    <x v="4"/>
    <n v="275"/>
    <x v="3"/>
    <x v="6"/>
    <n v="4261.47"/>
  </r>
  <r>
    <x v="772"/>
    <x v="2"/>
    <n v="5"/>
    <x v="3"/>
    <x v="6"/>
    <n v="129.75"/>
  </r>
  <r>
    <x v="374"/>
    <x v="3"/>
    <n v="4"/>
    <x v="0"/>
    <x v="0"/>
    <n v="174.76"/>
  </r>
  <r>
    <x v="629"/>
    <x v="0"/>
    <n v="27"/>
    <x v="4"/>
    <x v="1"/>
    <n v="549.65"/>
  </r>
  <r>
    <x v="325"/>
    <x v="1"/>
    <n v="4"/>
    <x v="0"/>
    <x v="5"/>
    <n v="170.76"/>
  </r>
  <r>
    <x v="782"/>
    <x v="1"/>
    <n v="600"/>
    <x v="3"/>
    <x v="5"/>
    <n v="8607.75"/>
  </r>
  <r>
    <x v="760"/>
    <x v="3"/>
    <n v="18"/>
    <x v="1"/>
    <x v="4"/>
    <n v="611.1"/>
  </r>
  <r>
    <x v="997"/>
    <x v="1"/>
    <n v="350"/>
    <x v="0"/>
    <x v="4"/>
    <n v="8792.61"/>
  </r>
  <r>
    <x v="318"/>
    <x v="3"/>
    <n v="300"/>
    <x v="1"/>
    <x v="1"/>
    <n v="6028.88"/>
  </r>
  <r>
    <x v="637"/>
    <x v="0"/>
    <n v="34"/>
    <x v="4"/>
    <x v="5"/>
    <n v="721.06"/>
  </r>
  <r>
    <x v="816"/>
    <x v="3"/>
    <n v="9"/>
    <x v="3"/>
    <x v="3"/>
    <n v="233.55"/>
  </r>
  <r>
    <x v="851"/>
    <x v="0"/>
    <n v="9"/>
    <x v="3"/>
    <x v="1"/>
    <n v="224.55"/>
  </r>
  <r>
    <x v="427"/>
    <x v="1"/>
    <n v="8"/>
    <x v="1"/>
    <x v="3"/>
    <n v="271.60000000000002"/>
  </r>
  <r>
    <x v="760"/>
    <x v="1"/>
    <n v="2"/>
    <x v="0"/>
    <x v="0"/>
    <n v="85.38"/>
  </r>
  <r>
    <x v="333"/>
    <x v="0"/>
    <n v="8"/>
    <x v="2"/>
    <x v="4"/>
    <n v="223.6"/>
  </r>
  <r>
    <x v="1084"/>
    <x v="1"/>
    <n v="250"/>
    <x v="0"/>
    <x v="6"/>
    <n v="7470.75"/>
  </r>
  <r>
    <x v="311"/>
    <x v="2"/>
    <n v="3"/>
    <x v="2"/>
    <x v="2"/>
    <n v="83.85"/>
  </r>
  <r>
    <x v="261"/>
    <x v="1"/>
    <n v="3"/>
    <x v="3"/>
    <x v="4"/>
    <n v="74.849999999999994"/>
  </r>
  <r>
    <x v="42"/>
    <x v="0"/>
    <n v="17"/>
    <x v="1"/>
    <x v="3"/>
    <n v="577.15"/>
  </r>
  <r>
    <x v="678"/>
    <x v="2"/>
    <n v="8"/>
    <x v="4"/>
    <x v="5"/>
    <n v="191.6"/>
  </r>
  <r>
    <x v="1085"/>
    <x v="4"/>
    <n v="5"/>
    <x v="4"/>
    <x v="5"/>
    <n v="119.75"/>
  </r>
  <r>
    <x v="785"/>
    <x v="1"/>
    <n v="39"/>
    <x v="0"/>
    <x v="4"/>
    <n v="1448.32"/>
  </r>
  <r>
    <x v="705"/>
    <x v="2"/>
    <n v="9"/>
    <x v="1"/>
    <x v="2"/>
    <n v="305.55"/>
  </r>
  <r>
    <x v="654"/>
    <x v="2"/>
    <n v="225"/>
    <x v="0"/>
    <x v="4"/>
    <n v="6723.68"/>
  </r>
  <r>
    <x v="975"/>
    <x v="1"/>
    <n v="24"/>
    <x v="3"/>
    <x v="5"/>
    <n v="508.98"/>
  </r>
  <r>
    <x v="780"/>
    <x v="2"/>
    <n v="575"/>
    <x v="3"/>
    <x v="1"/>
    <n v="8249.09"/>
  </r>
  <r>
    <x v="869"/>
    <x v="1"/>
    <n v="6"/>
    <x v="2"/>
    <x v="2"/>
    <n v="167.7"/>
  </r>
  <r>
    <x v="435"/>
    <x v="1"/>
    <n v="48"/>
    <x v="1"/>
    <x v="1"/>
    <n v="1222.2"/>
  </r>
  <r>
    <x v="142"/>
    <x v="4"/>
    <n v="26"/>
    <x v="4"/>
    <x v="2"/>
    <n v="551.4"/>
  </r>
  <r>
    <x v="862"/>
    <x v="1"/>
    <n v="400"/>
    <x v="2"/>
    <x v="3"/>
    <n v="6428.5"/>
  </r>
  <r>
    <x v="291"/>
    <x v="4"/>
    <n v="8"/>
    <x v="4"/>
    <x v="3"/>
    <n v="199.6"/>
  </r>
  <r>
    <x v="162"/>
    <x v="4"/>
    <n v="9"/>
    <x v="4"/>
    <x v="1"/>
    <n v="224.55"/>
  </r>
  <r>
    <x v="727"/>
    <x v="3"/>
    <n v="100"/>
    <x v="4"/>
    <x v="3"/>
    <n v="1816.5"/>
  </r>
  <r>
    <x v="688"/>
    <x v="1"/>
    <n v="6"/>
    <x v="4"/>
    <x v="2"/>
    <n v="149.69999999999999"/>
  </r>
  <r>
    <x v="321"/>
    <x v="0"/>
    <n v="7"/>
    <x v="4"/>
    <x v="0"/>
    <n v="167.65"/>
  </r>
  <r>
    <x v="1084"/>
    <x v="4"/>
    <n v="31"/>
    <x v="4"/>
    <x v="4"/>
    <n v="657.43"/>
  </r>
  <r>
    <x v="232"/>
    <x v="4"/>
    <n v="450"/>
    <x v="4"/>
    <x v="6"/>
    <n v="6455.81"/>
  </r>
  <r>
    <x v="793"/>
    <x v="1"/>
    <n v="550"/>
    <x v="1"/>
    <x v="4"/>
    <n v="10736.69"/>
  </r>
  <r>
    <x v="630"/>
    <x v="1"/>
    <n v="38"/>
    <x v="2"/>
    <x v="5"/>
    <n v="870.49"/>
  </r>
  <r>
    <x v="90"/>
    <x v="0"/>
    <n v="2"/>
    <x v="2"/>
    <x v="1"/>
    <n v="57.9"/>
  </r>
  <r>
    <x v="679"/>
    <x v="1"/>
    <n v="34"/>
    <x v="1"/>
    <x v="4"/>
    <n v="1010.06"/>
  </r>
  <r>
    <x v="640"/>
    <x v="0"/>
    <n v="9"/>
    <x v="1"/>
    <x v="4"/>
    <n v="314.55"/>
  </r>
  <r>
    <x v="835"/>
    <x v="1"/>
    <n v="29"/>
    <x v="4"/>
    <x v="0"/>
    <n v="639.66999999999996"/>
  </r>
  <r>
    <x v="663"/>
    <x v="1"/>
    <n v="400"/>
    <x v="4"/>
    <x v="1"/>
    <n v="5968.5"/>
  </r>
  <r>
    <x v="779"/>
    <x v="4"/>
    <n v="35"/>
    <x v="1"/>
    <x v="6"/>
    <n v="1069.51"/>
  </r>
  <r>
    <x v="21"/>
    <x v="4"/>
    <n v="4"/>
    <x v="1"/>
    <x v="3"/>
    <n v="139.80000000000001"/>
  </r>
  <r>
    <x v="71"/>
    <x v="0"/>
    <n v="575"/>
    <x v="4"/>
    <x v="2"/>
    <n v="8579.7199999999993"/>
  </r>
  <r>
    <x v="358"/>
    <x v="3"/>
    <n v="25"/>
    <x v="1"/>
    <x v="0"/>
    <n v="721.44"/>
  </r>
  <r>
    <x v="605"/>
    <x v="2"/>
    <n v="32"/>
    <x v="0"/>
    <x v="0"/>
    <n v="1215.57"/>
  </r>
  <r>
    <x v="241"/>
    <x v="1"/>
    <n v="29"/>
    <x v="2"/>
    <x v="5"/>
    <n v="688.97"/>
  </r>
  <r>
    <x v="686"/>
    <x v="2"/>
    <n v="2"/>
    <x v="2"/>
    <x v="0"/>
    <n v="53.9"/>
  </r>
  <r>
    <x v="909"/>
    <x v="2"/>
    <n v="475"/>
    <x v="0"/>
    <x v="4"/>
    <n v="12205.96"/>
  </r>
  <r>
    <x v="236"/>
    <x v="1"/>
    <n v="40"/>
    <x v="2"/>
    <x v="2"/>
    <n v="984.3"/>
  </r>
  <r>
    <x v="642"/>
    <x v="4"/>
    <n v="7"/>
    <x v="3"/>
    <x v="6"/>
    <n v="181.65"/>
  </r>
  <r>
    <x v="772"/>
    <x v="3"/>
    <n v="425"/>
    <x v="1"/>
    <x v="1"/>
    <n v="8785.2800000000007"/>
  </r>
  <r>
    <x v="345"/>
    <x v="1"/>
    <n v="1"/>
    <x v="1"/>
    <x v="5"/>
    <n v="34.950000000000003"/>
  </r>
  <r>
    <x v="707"/>
    <x v="3"/>
    <n v="39"/>
    <x v="3"/>
    <x v="3"/>
    <n v="827.09"/>
  </r>
  <r>
    <x v="483"/>
    <x v="1"/>
    <n v="9"/>
    <x v="3"/>
    <x v="2"/>
    <n v="242.55"/>
  </r>
  <r>
    <x v="36"/>
    <x v="1"/>
    <n v="7"/>
    <x v="3"/>
    <x v="0"/>
    <n v="181.65"/>
  </r>
  <r>
    <x v="149"/>
    <x v="0"/>
    <n v="475"/>
    <x v="3"/>
    <x v="4"/>
    <n v="7087.59"/>
  </r>
  <r>
    <x v="500"/>
    <x v="1"/>
    <n v="300"/>
    <x v="1"/>
    <x v="6"/>
    <n v="6028.88"/>
  </r>
  <r>
    <x v="41"/>
    <x v="1"/>
    <n v="36"/>
    <x v="2"/>
    <x v="6"/>
    <n v="885.87"/>
  </r>
  <r>
    <x v="781"/>
    <x v="1"/>
    <n v="425"/>
    <x v="4"/>
    <x v="0"/>
    <n v="5852.78"/>
  </r>
  <r>
    <x v="584"/>
    <x v="3"/>
    <n v="1"/>
    <x v="1"/>
    <x v="1"/>
    <n v="34.950000000000003"/>
  </r>
  <r>
    <x v="686"/>
    <x v="0"/>
    <n v="8"/>
    <x v="3"/>
    <x v="1"/>
    <n v="199.6"/>
  </r>
  <r>
    <x v="852"/>
    <x v="4"/>
    <n v="8"/>
    <x v="1"/>
    <x v="1"/>
    <n v="271.60000000000002"/>
  </r>
  <r>
    <x v="495"/>
    <x v="4"/>
    <n v="29"/>
    <x v="0"/>
    <x v="4"/>
    <n v="1052.31"/>
  </r>
  <r>
    <x v="748"/>
    <x v="4"/>
    <n v="325"/>
    <x v="0"/>
    <x v="1"/>
    <n v="8351.44"/>
  </r>
  <r>
    <x v="909"/>
    <x v="3"/>
    <n v="44"/>
    <x v="3"/>
    <x v="6"/>
    <n v="933.13"/>
  </r>
  <r>
    <x v="354"/>
    <x v="3"/>
    <n v="37"/>
    <x v="0"/>
    <x v="5"/>
    <n v="1342.6"/>
  </r>
  <r>
    <x v="1080"/>
    <x v="1"/>
    <n v="425"/>
    <x v="4"/>
    <x v="1"/>
    <n v="6341.53"/>
  </r>
  <r>
    <x v="756"/>
    <x v="3"/>
    <n v="45"/>
    <x v="2"/>
    <x v="4"/>
    <n v="1030.8399999999999"/>
  </r>
  <r>
    <x v="445"/>
    <x v="2"/>
    <n v="9"/>
    <x v="2"/>
    <x v="5"/>
    <n v="242.55"/>
  </r>
  <r>
    <x v="562"/>
    <x v="1"/>
    <n v="200"/>
    <x v="0"/>
    <x v="3"/>
    <n v="5976.6"/>
  </r>
  <r>
    <x v="615"/>
    <x v="0"/>
    <n v="3"/>
    <x v="0"/>
    <x v="1"/>
    <n v="131.07"/>
  </r>
  <r>
    <x v="799"/>
    <x v="1"/>
    <n v="525"/>
    <x v="4"/>
    <x v="6"/>
    <n v="7531.78"/>
  </r>
  <r>
    <x v="333"/>
    <x v="3"/>
    <n v="7"/>
    <x v="1"/>
    <x v="3"/>
    <n v="237.65"/>
  </r>
  <r>
    <x v="127"/>
    <x v="3"/>
    <n v="8"/>
    <x v="1"/>
    <x v="2"/>
    <n v="279.60000000000002"/>
  </r>
  <r>
    <x v="569"/>
    <x v="1"/>
    <n v="2"/>
    <x v="1"/>
    <x v="4"/>
    <n v="67.900000000000006"/>
  </r>
  <r>
    <x v="1015"/>
    <x v="3"/>
    <n v="4"/>
    <x v="2"/>
    <x v="3"/>
    <n v="115.8"/>
  </r>
  <r>
    <x v="326"/>
    <x v="4"/>
    <n v="43"/>
    <x v="1"/>
    <x v="4"/>
    <n v="1240.8699999999999"/>
  </r>
  <r>
    <x v="1042"/>
    <x v="4"/>
    <n v="21"/>
    <x v="3"/>
    <x v="3"/>
    <n v="544.95000000000005"/>
  </r>
  <r>
    <x v="84"/>
    <x v="3"/>
    <n v="9"/>
    <x v="1"/>
    <x v="5"/>
    <n v="314.55"/>
  </r>
  <r>
    <x v="344"/>
    <x v="3"/>
    <n v="400"/>
    <x v="1"/>
    <x v="5"/>
    <n v="8038.5"/>
  </r>
  <r>
    <x v="1048"/>
    <x v="4"/>
    <n v="44"/>
    <x v="2"/>
    <x v="2"/>
    <n v="1082.73"/>
  </r>
  <r>
    <x v="766"/>
    <x v="0"/>
    <n v="150"/>
    <x v="2"/>
    <x v="6"/>
    <n v="2829.75"/>
  </r>
  <r>
    <x v="575"/>
    <x v="2"/>
    <n v="475"/>
    <x v="4"/>
    <x v="0"/>
    <n v="6814.47"/>
  </r>
  <r>
    <x v="811"/>
    <x v="0"/>
    <n v="19"/>
    <x v="0"/>
    <x v="0"/>
    <n v="811.11"/>
  </r>
  <r>
    <x v="42"/>
    <x v="4"/>
    <n v="4"/>
    <x v="1"/>
    <x v="6"/>
    <n v="139.80000000000001"/>
  </r>
  <r>
    <x v="1086"/>
    <x v="2"/>
    <n v="9"/>
    <x v="0"/>
    <x v="5"/>
    <n v="402.21"/>
  </r>
  <r>
    <x v="1009"/>
    <x v="4"/>
    <n v="525"/>
    <x v="4"/>
    <x v="0"/>
    <n v="7833.66"/>
  </r>
  <r>
    <x v="251"/>
    <x v="1"/>
    <n v="200"/>
    <x v="0"/>
    <x v="1"/>
    <n v="6116.6"/>
  </r>
  <r>
    <x v="475"/>
    <x v="2"/>
    <n v="11"/>
    <x v="2"/>
    <x v="4"/>
    <n v="307.45"/>
  </r>
  <r>
    <x v="769"/>
    <x v="2"/>
    <n v="44"/>
    <x v="2"/>
    <x v="6"/>
    <n v="1082.73"/>
  </r>
  <r>
    <x v="315"/>
    <x v="1"/>
    <n v="6"/>
    <x v="1"/>
    <x v="3"/>
    <n v="209.7"/>
  </r>
  <r>
    <x v="679"/>
    <x v="4"/>
    <n v="7"/>
    <x v="1"/>
    <x v="2"/>
    <n v="244.65"/>
  </r>
  <r>
    <x v="505"/>
    <x v="3"/>
    <n v="8"/>
    <x v="3"/>
    <x v="4"/>
    <n v="207.6"/>
  </r>
  <r>
    <x v="481"/>
    <x v="2"/>
    <n v="19"/>
    <x v="4"/>
    <x v="6"/>
    <n v="455.05"/>
  </r>
  <r>
    <x v="918"/>
    <x v="4"/>
    <n v="350"/>
    <x v="1"/>
    <x v="0"/>
    <n v="7033.69"/>
  </r>
  <r>
    <x v="186"/>
    <x v="0"/>
    <n v="6"/>
    <x v="3"/>
    <x v="4"/>
    <n v="149.69999999999999"/>
  </r>
  <r>
    <x v="214"/>
    <x v="1"/>
    <n v="6"/>
    <x v="2"/>
    <x v="4"/>
    <n v="161.69999999999999"/>
  </r>
  <r>
    <x v="235"/>
    <x v="0"/>
    <n v="300"/>
    <x v="4"/>
    <x v="4"/>
    <n v="4303.88"/>
  </r>
  <r>
    <x v="832"/>
    <x v="3"/>
    <n v="9"/>
    <x v="3"/>
    <x v="6"/>
    <n v="224.55"/>
  </r>
  <r>
    <x v="242"/>
    <x v="4"/>
    <n v="47"/>
    <x v="1"/>
    <x v="1"/>
    <n v="1396.25"/>
  </r>
  <r>
    <x v="189"/>
    <x v="3"/>
    <n v="9"/>
    <x v="0"/>
    <x v="0"/>
    <n v="402.21"/>
  </r>
  <r>
    <x v="840"/>
    <x v="3"/>
    <n v="9"/>
    <x v="1"/>
    <x v="1"/>
    <n v="323.55"/>
  </r>
  <r>
    <x v="1059"/>
    <x v="3"/>
    <n v="8"/>
    <x v="2"/>
    <x v="3"/>
    <n v="215.6"/>
  </r>
  <r>
    <x v="1040"/>
    <x v="0"/>
    <n v="9"/>
    <x v="3"/>
    <x v="6"/>
    <n v="233.55"/>
  </r>
  <r>
    <x v="458"/>
    <x v="1"/>
    <n v="400"/>
    <x v="4"/>
    <x v="4"/>
    <n v="5738.5"/>
  </r>
  <r>
    <x v="776"/>
    <x v="1"/>
    <n v="9"/>
    <x v="3"/>
    <x v="0"/>
    <n v="233.55"/>
  </r>
  <r>
    <x v="1026"/>
    <x v="3"/>
    <n v="9"/>
    <x v="0"/>
    <x v="5"/>
    <n v="384.21"/>
  </r>
  <r>
    <x v="1034"/>
    <x v="0"/>
    <n v="8"/>
    <x v="0"/>
    <x v="0"/>
    <n v="357.52"/>
  </r>
  <r>
    <x v="500"/>
    <x v="0"/>
    <n v="225"/>
    <x v="1"/>
    <x v="1"/>
    <n v="5504.63"/>
  </r>
  <r>
    <x v="1087"/>
    <x v="1"/>
    <n v="100"/>
    <x v="1"/>
    <x v="0"/>
    <n v="2446.5"/>
  </r>
  <r>
    <x v="899"/>
    <x v="1"/>
    <n v="19"/>
    <x v="3"/>
    <x v="3"/>
    <n v="474.05"/>
  </r>
  <r>
    <x v="232"/>
    <x v="3"/>
    <n v="7"/>
    <x v="4"/>
    <x v="6"/>
    <n v="181.65"/>
  </r>
  <r>
    <x v="84"/>
    <x v="1"/>
    <n v="2"/>
    <x v="0"/>
    <x v="3"/>
    <n v="89.38"/>
  </r>
  <r>
    <x v="578"/>
    <x v="0"/>
    <n v="1"/>
    <x v="3"/>
    <x v="3"/>
    <n v="25.95"/>
  </r>
  <r>
    <x v="579"/>
    <x v="3"/>
    <n v="40"/>
    <x v="4"/>
    <x v="1"/>
    <n v="882.3"/>
  </r>
  <r>
    <x v="1048"/>
    <x v="4"/>
    <n v="16"/>
    <x v="1"/>
    <x v="4"/>
    <n v="559.20000000000005"/>
  </r>
  <r>
    <x v="256"/>
    <x v="1"/>
    <n v="17"/>
    <x v="0"/>
    <x v="5"/>
    <n v="759.73"/>
  </r>
  <r>
    <x v="186"/>
    <x v="1"/>
    <n v="75"/>
    <x v="1"/>
    <x v="1"/>
    <n v="1909.69"/>
  </r>
  <r>
    <x v="450"/>
    <x v="3"/>
    <n v="5"/>
    <x v="1"/>
    <x v="2"/>
    <n v="179.75"/>
  </r>
  <r>
    <x v="959"/>
    <x v="0"/>
    <n v="34"/>
    <x v="0"/>
    <x v="5"/>
    <n v="1291.54"/>
  </r>
  <r>
    <x v="278"/>
    <x v="1"/>
    <n v="43"/>
    <x v="3"/>
    <x v="4"/>
    <n v="985.02"/>
  </r>
  <r>
    <x v="341"/>
    <x v="3"/>
    <n v="4"/>
    <x v="2"/>
    <x v="1"/>
    <n v="107.8"/>
  </r>
  <r>
    <x v="274"/>
    <x v="1"/>
    <n v="14"/>
    <x v="3"/>
    <x v="1"/>
    <n v="349.3"/>
  </r>
  <r>
    <x v="534"/>
    <x v="3"/>
    <n v="11"/>
    <x v="0"/>
    <x v="0"/>
    <n v="469.59"/>
  </r>
  <r>
    <x v="985"/>
    <x v="0"/>
    <n v="300"/>
    <x v="2"/>
    <x v="5"/>
    <n v="4993.88"/>
  </r>
  <r>
    <x v="592"/>
    <x v="3"/>
    <n v="6"/>
    <x v="2"/>
    <x v="6"/>
    <n v="161.69999999999999"/>
  </r>
  <r>
    <x v="870"/>
    <x v="0"/>
    <n v="425"/>
    <x v="3"/>
    <x v="2"/>
    <n v="6097.16"/>
  </r>
  <r>
    <x v="973"/>
    <x v="1"/>
    <n v="200"/>
    <x v="3"/>
    <x v="4"/>
    <n v="3493"/>
  </r>
  <r>
    <x v="854"/>
    <x v="2"/>
    <n v="2"/>
    <x v="0"/>
    <x v="5"/>
    <n v="87.38"/>
  </r>
  <r>
    <x v="859"/>
    <x v="3"/>
    <n v="225"/>
    <x v="1"/>
    <x v="1"/>
    <n v="5504.63"/>
  </r>
  <r>
    <x v="368"/>
    <x v="1"/>
    <n v="25"/>
    <x v="0"/>
    <x v="4"/>
    <n v="949.66"/>
  </r>
  <r>
    <x v="982"/>
    <x v="4"/>
    <n v="3"/>
    <x v="1"/>
    <x v="0"/>
    <n v="107.85"/>
  </r>
  <r>
    <x v="899"/>
    <x v="1"/>
    <n v="2"/>
    <x v="0"/>
    <x v="4"/>
    <n v="89.38"/>
  </r>
  <r>
    <x v="319"/>
    <x v="1"/>
    <n v="4"/>
    <x v="4"/>
    <x v="2"/>
    <n v="99.8"/>
  </r>
  <r>
    <x v="521"/>
    <x v="2"/>
    <n v="20"/>
    <x v="3"/>
    <x v="1"/>
    <n v="539"/>
  </r>
  <r>
    <x v="618"/>
    <x v="4"/>
    <n v="5"/>
    <x v="4"/>
    <x v="6"/>
    <n v="124.75"/>
  </r>
  <r>
    <x v="804"/>
    <x v="3"/>
    <n v="8"/>
    <x v="0"/>
    <x v="4"/>
    <n v="341.52"/>
  </r>
  <r>
    <x v="119"/>
    <x v="3"/>
    <n v="8"/>
    <x v="0"/>
    <x v="4"/>
    <n v="357.52"/>
  </r>
  <r>
    <x v="687"/>
    <x v="4"/>
    <n v="29"/>
    <x v="4"/>
    <x v="3"/>
    <n v="615.02"/>
  </r>
  <r>
    <x v="618"/>
    <x v="3"/>
    <n v="6"/>
    <x v="1"/>
    <x v="6"/>
    <n v="215.7"/>
  </r>
  <r>
    <x v="414"/>
    <x v="0"/>
    <n v="300"/>
    <x v="2"/>
    <x v="4"/>
    <n v="4821.38"/>
  </r>
  <r>
    <x v="1088"/>
    <x v="2"/>
    <n v="35"/>
    <x v="4"/>
    <x v="6"/>
    <n v="772.01"/>
  </r>
  <r>
    <x v="657"/>
    <x v="2"/>
    <n v="325"/>
    <x v="0"/>
    <x v="3"/>
    <n v="7977.69"/>
  </r>
  <r>
    <x v="665"/>
    <x v="0"/>
    <n v="11"/>
    <x v="1"/>
    <x v="4"/>
    <n v="395.45"/>
  </r>
  <r>
    <x v="162"/>
    <x v="0"/>
    <n v="30"/>
    <x v="0"/>
    <x v="2"/>
    <n v="1114.0999999999999"/>
  </r>
  <r>
    <x v="503"/>
    <x v="4"/>
    <n v="6"/>
    <x v="0"/>
    <x v="4"/>
    <n v="268.14"/>
  </r>
  <r>
    <x v="636"/>
    <x v="3"/>
    <n v="3"/>
    <x v="2"/>
    <x v="4"/>
    <n v="80.849999999999994"/>
  </r>
  <r>
    <x v="572"/>
    <x v="3"/>
    <n v="39"/>
    <x v="3"/>
    <x v="0"/>
    <n v="860.24"/>
  </r>
  <r>
    <x v="381"/>
    <x v="2"/>
    <n v="475"/>
    <x v="1"/>
    <x v="0"/>
    <n v="9272.59"/>
  </r>
  <r>
    <x v="777"/>
    <x v="1"/>
    <n v="575"/>
    <x v="4"/>
    <x v="4"/>
    <n v="8249.09"/>
  </r>
  <r>
    <x v="275"/>
    <x v="3"/>
    <n v="2"/>
    <x v="3"/>
    <x v="1"/>
    <n v="53.9"/>
  </r>
  <r>
    <x v="191"/>
    <x v="2"/>
    <n v="7"/>
    <x v="0"/>
    <x v="3"/>
    <n v="312.83"/>
  </r>
  <r>
    <x v="1026"/>
    <x v="2"/>
    <n v="3"/>
    <x v="2"/>
    <x v="4"/>
    <n v="80.849999999999994"/>
  </r>
  <r>
    <x v="786"/>
    <x v="3"/>
    <n v="44"/>
    <x v="1"/>
    <x v="1"/>
    <n v="1269.73"/>
  </r>
  <r>
    <x v="310"/>
    <x v="4"/>
    <n v="3"/>
    <x v="2"/>
    <x v="5"/>
    <n v="83.85"/>
  </r>
  <r>
    <x v="243"/>
    <x v="3"/>
    <n v="3"/>
    <x v="1"/>
    <x v="2"/>
    <n v="101.85"/>
  </r>
  <r>
    <x v="103"/>
    <x v="2"/>
    <n v="17"/>
    <x v="4"/>
    <x v="3"/>
    <n v="441.15"/>
  </r>
  <r>
    <x v="1012"/>
    <x v="3"/>
    <n v="450"/>
    <x v="0"/>
    <x v="5"/>
    <n v="11304.79"/>
  </r>
  <r>
    <x v="308"/>
    <x v="2"/>
    <n v="3"/>
    <x v="0"/>
    <x v="4"/>
    <n v="131.07"/>
  </r>
  <r>
    <x v="625"/>
    <x v="0"/>
    <n v="5"/>
    <x v="2"/>
    <x v="3"/>
    <n v="139.75"/>
  </r>
  <r>
    <x v="73"/>
    <x v="1"/>
    <n v="3"/>
    <x v="3"/>
    <x v="3"/>
    <n v="77.849999999999994"/>
  </r>
  <r>
    <x v="110"/>
    <x v="2"/>
    <n v="225"/>
    <x v="1"/>
    <x v="1"/>
    <n v="5347.13"/>
  </r>
  <r>
    <x v="397"/>
    <x v="0"/>
    <n v="425"/>
    <x v="1"/>
    <x v="2"/>
    <n v="8785.2800000000007"/>
  </r>
  <r>
    <x v="178"/>
    <x v="3"/>
    <n v="6"/>
    <x v="0"/>
    <x v="6"/>
    <n v="262.14"/>
  </r>
  <r>
    <x v="96"/>
    <x v="0"/>
    <n v="44"/>
    <x v="0"/>
    <x v="1"/>
    <n v="1596.61"/>
  </r>
  <r>
    <x v="268"/>
    <x v="3"/>
    <n v="225"/>
    <x v="3"/>
    <x v="2"/>
    <n v="4087.13"/>
  </r>
  <r>
    <x v="1023"/>
    <x v="4"/>
    <n v="5"/>
    <x v="4"/>
    <x v="1"/>
    <n v="129.75"/>
  </r>
  <r>
    <x v="85"/>
    <x v="2"/>
    <n v="500"/>
    <x v="0"/>
    <x v="6"/>
    <n v="12848.38"/>
  </r>
  <r>
    <x v="18"/>
    <x v="2"/>
    <n v="400"/>
    <x v="4"/>
    <x v="0"/>
    <n v="5508.5"/>
  </r>
  <r>
    <x v="288"/>
    <x v="2"/>
    <n v="24"/>
    <x v="3"/>
    <x v="4"/>
    <n v="508.98"/>
  </r>
  <r>
    <x v="669"/>
    <x v="1"/>
    <n v="200"/>
    <x v="3"/>
    <x v="3"/>
    <n v="3493"/>
  </r>
  <r>
    <x v="316"/>
    <x v="1"/>
    <n v="49"/>
    <x v="1"/>
    <x v="2"/>
    <n v="1284.4100000000001"/>
  </r>
  <r>
    <x v="723"/>
    <x v="0"/>
    <n v="125"/>
    <x v="1"/>
    <x v="3"/>
    <n v="3145.63"/>
  </r>
  <r>
    <x v="996"/>
    <x v="0"/>
    <n v="6"/>
    <x v="0"/>
    <x v="3"/>
    <n v="262.14"/>
  </r>
  <r>
    <x v="248"/>
    <x v="3"/>
    <n v="27"/>
    <x v="2"/>
    <x v="4"/>
    <n v="664.4"/>
  </r>
  <r>
    <x v="698"/>
    <x v="1"/>
    <n v="48"/>
    <x v="2"/>
    <x v="3"/>
    <n v="970.2"/>
  </r>
  <r>
    <x v="18"/>
    <x v="2"/>
    <n v="14"/>
    <x v="3"/>
    <x v="2"/>
    <n v="377.3"/>
  </r>
  <r>
    <x v="211"/>
    <x v="3"/>
    <n v="575"/>
    <x v="2"/>
    <x v="1"/>
    <n v="9240.9699999999993"/>
  </r>
  <r>
    <x v="955"/>
    <x v="1"/>
    <n v="8"/>
    <x v="3"/>
    <x v="6"/>
    <n v="215.6"/>
  </r>
  <r>
    <x v="4"/>
    <x v="3"/>
    <n v="7"/>
    <x v="1"/>
    <x v="4"/>
    <n v="244.65"/>
  </r>
  <r>
    <x v="678"/>
    <x v="3"/>
    <n v="8"/>
    <x v="4"/>
    <x v="4"/>
    <n v="191.6"/>
  </r>
  <r>
    <x v="970"/>
    <x v="1"/>
    <n v="5"/>
    <x v="3"/>
    <x v="0"/>
    <n v="129.75"/>
  </r>
  <r>
    <x v="189"/>
    <x v="1"/>
    <n v="24"/>
    <x v="4"/>
    <x v="3"/>
    <n v="529.38"/>
  </r>
  <r>
    <x v="194"/>
    <x v="1"/>
    <n v="45"/>
    <x v="3"/>
    <x v="3"/>
    <n v="1030.8399999999999"/>
  </r>
  <r>
    <x v="372"/>
    <x v="0"/>
    <n v="550"/>
    <x v="2"/>
    <x v="5"/>
    <n v="8839.19"/>
  </r>
  <r>
    <x v="639"/>
    <x v="3"/>
    <n v="25"/>
    <x v="1"/>
    <x v="6"/>
    <n v="721.44"/>
  </r>
  <r>
    <x v="269"/>
    <x v="3"/>
    <n v="8"/>
    <x v="4"/>
    <x v="4"/>
    <n v="199.6"/>
  </r>
  <r>
    <x v="84"/>
    <x v="4"/>
    <n v="6"/>
    <x v="0"/>
    <x v="1"/>
    <n v="268.14"/>
  </r>
  <r>
    <x v="350"/>
    <x v="3"/>
    <n v="525"/>
    <x v="4"/>
    <x v="6"/>
    <n v="7833.66"/>
  </r>
  <r>
    <x v="445"/>
    <x v="1"/>
    <n v="3"/>
    <x v="2"/>
    <x v="2"/>
    <n v="80.849999999999994"/>
  </r>
  <r>
    <x v="629"/>
    <x v="1"/>
    <n v="2"/>
    <x v="4"/>
    <x v="0"/>
    <n v="49.9"/>
  </r>
  <r>
    <x v="593"/>
    <x v="1"/>
    <n v="24"/>
    <x v="0"/>
    <x v="1"/>
    <n v="911.68"/>
  </r>
  <r>
    <x v="833"/>
    <x v="3"/>
    <n v="450"/>
    <x v="4"/>
    <x v="0"/>
    <n v="6714.56"/>
  </r>
  <r>
    <x v="1089"/>
    <x v="3"/>
    <n v="21"/>
    <x v="2"/>
    <x v="5"/>
    <n v="565.95000000000005"/>
  </r>
  <r>
    <x v="185"/>
    <x v="4"/>
    <n v="4"/>
    <x v="4"/>
    <x v="6"/>
    <n v="103.8"/>
  </r>
  <r>
    <x v="756"/>
    <x v="1"/>
    <n v="3"/>
    <x v="1"/>
    <x v="3"/>
    <n v="101.85"/>
  </r>
  <r>
    <x v="1053"/>
    <x v="1"/>
    <n v="325"/>
    <x v="0"/>
    <x v="0"/>
    <n v="8164.57"/>
  </r>
  <r>
    <x v="451"/>
    <x v="4"/>
    <n v="48"/>
    <x v="4"/>
    <x v="1"/>
    <n v="934.2"/>
  </r>
  <r>
    <x v="410"/>
    <x v="1"/>
    <n v="3"/>
    <x v="4"/>
    <x v="3"/>
    <n v="71.849999999999994"/>
  </r>
  <r>
    <x v="866"/>
    <x v="4"/>
    <n v="15"/>
    <x v="3"/>
    <x v="1"/>
    <n v="389.25"/>
  </r>
  <r>
    <x v="971"/>
    <x v="2"/>
    <n v="20"/>
    <x v="3"/>
    <x v="2"/>
    <n v="519"/>
  </r>
  <r>
    <x v="256"/>
    <x v="3"/>
    <n v="475"/>
    <x v="4"/>
    <x v="4"/>
    <n v="7087.59"/>
  </r>
  <r>
    <x v="927"/>
    <x v="4"/>
    <n v="100"/>
    <x v="3"/>
    <x v="0"/>
    <n v="1886.5"/>
  </r>
  <r>
    <x v="519"/>
    <x v="1"/>
    <n v="4"/>
    <x v="1"/>
    <x v="2"/>
    <n v="135.80000000000001"/>
  </r>
  <r>
    <x v="682"/>
    <x v="3"/>
    <n v="6"/>
    <x v="3"/>
    <x v="4"/>
    <n v="161.69999999999999"/>
  </r>
  <r>
    <x v="1090"/>
    <x v="4"/>
    <n v="8"/>
    <x v="0"/>
    <x v="6"/>
    <n v="341.52"/>
  </r>
  <r>
    <x v="580"/>
    <x v="1"/>
    <n v="4"/>
    <x v="2"/>
    <x v="2"/>
    <n v="107.8"/>
  </r>
  <r>
    <x v="136"/>
    <x v="3"/>
    <n v="125"/>
    <x v="4"/>
    <x v="0"/>
    <n v="2270.63"/>
  </r>
  <r>
    <x v="285"/>
    <x v="2"/>
    <n v="10"/>
    <x v="1"/>
    <x v="6"/>
    <n v="359.5"/>
  </r>
  <r>
    <x v="6"/>
    <x v="1"/>
    <n v="450"/>
    <x v="2"/>
    <x v="5"/>
    <n v="7490.81"/>
  </r>
  <r>
    <x v="101"/>
    <x v="3"/>
    <n v="27"/>
    <x v="1"/>
    <x v="6"/>
    <n v="825.05"/>
  </r>
  <r>
    <x v="925"/>
    <x v="4"/>
    <n v="3"/>
    <x v="4"/>
    <x v="6"/>
    <n v="74.849999999999994"/>
  </r>
  <r>
    <x v="482"/>
    <x v="3"/>
    <n v="2"/>
    <x v="2"/>
    <x v="2"/>
    <n v="57.9"/>
  </r>
  <r>
    <x v="281"/>
    <x v="3"/>
    <n v="125"/>
    <x v="1"/>
    <x v="3"/>
    <n v="3145.63"/>
  </r>
  <r>
    <x v="65"/>
    <x v="1"/>
    <n v="31"/>
    <x v="1"/>
    <x v="2"/>
    <n v="920.93"/>
  </r>
  <r>
    <x v="24"/>
    <x v="0"/>
    <n v="21"/>
    <x v="0"/>
    <x v="5"/>
    <n v="896.49"/>
  </r>
  <r>
    <x v="872"/>
    <x v="1"/>
    <n v="2"/>
    <x v="2"/>
    <x v="2"/>
    <n v="57.9"/>
  </r>
  <r>
    <x v="558"/>
    <x v="1"/>
    <n v="275"/>
    <x v="3"/>
    <x v="3"/>
    <n v="3945.22"/>
  </r>
  <r>
    <x v="203"/>
    <x v="2"/>
    <n v="250"/>
    <x v="4"/>
    <x v="3"/>
    <n v="4366.25"/>
  </r>
  <r>
    <x v="76"/>
    <x v="2"/>
    <n v="325"/>
    <x v="0"/>
    <x v="2"/>
    <n v="8164.57"/>
  </r>
  <r>
    <x v="47"/>
    <x v="1"/>
    <n v="25"/>
    <x v="1"/>
    <x v="1"/>
    <n v="763.94"/>
  </r>
  <r>
    <x v="536"/>
    <x v="1"/>
    <n v="31"/>
    <x v="1"/>
    <x v="3"/>
    <n v="920.93"/>
  </r>
  <r>
    <x v="1013"/>
    <x v="4"/>
    <n v="39"/>
    <x v="0"/>
    <x v="1"/>
    <n v="1481.47"/>
  </r>
  <r>
    <x v="524"/>
    <x v="1"/>
    <n v="1"/>
    <x v="0"/>
    <x v="3"/>
    <n v="43.69"/>
  </r>
  <r>
    <x v="486"/>
    <x v="2"/>
    <n v="6"/>
    <x v="1"/>
    <x v="5"/>
    <n v="203.7"/>
  </r>
  <r>
    <x v="498"/>
    <x v="3"/>
    <n v="24"/>
    <x v="0"/>
    <x v="2"/>
    <n v="911.68"/>
  </r>
  <r>
    <x v="774"/>
    <x v="2"/>
    <n v="5"/>
    <x v="1"/>
    <x v="1"/>
    <n v="169.75"/>
  </r>
  <r>
    <x v="127"/>
    <x v="1"/>
    <n v="23"/>
    <x v="1"/>
    <x v="5"/>
    <n v="803.85"/>
  </r>
  <r>
    <x v="897"/>
    <x v="1"/>
    <n v="1"/>
    <x v="1"/>
    <x v="3"/>
    <n v="35.950000000000003"/>
  </r>
  <r>
    <x v="541"/>
    <x v="2"/>
    <n v="75"/>
    <x v="1"/>
    <x v="0"/>
    <n v="2022.19"/>
  </r>
  <r>
    <x v="161"/>
    <x v="3"/>
    <n v="300"/>
    <x v="1"/>
    <x v="4"/>
    <n v="5856.38"/>
  </r>
  <r>
    <x v="752"/>
    <x v="4"/>
    <n v="2"/>
    <x v="4"/>
    <x v="6"/>
    <n v="49.9"/>
  </r>
  <r>
    <x v="761"/>
    <x v="3"/>
    <n v="1"/>
    <x v="0"/>
    <x v="0"/>
    <n v="43.69"/>
  </r>
  <r>
    <x v="559"/>
    <x v="3"/>
    <n v="8"/>
    <x v="3"/>
    <x v="1"/>
    <n v="215.6"/>
  </r>
  <r>
    <x v="636"/>
    <x v="0"/>
    <n v="1"/>
    <x v="1"/>
    <x v="1"/>
    <n v="35.950000000000003"/>
  </r>
  <r>
    <x v="115"/>
    <x v="4"/>
    <n v="42"/>
    <x v="4"/>
    <x v="0"/>
    <n v="890.72"/>
  </r>
  <r>
    <x v="776"/>
    <x v="4"/>
    <n v="42"/>
    <x v="3"/>
    <x v="6"/>
    <n v="926.42"/>
  </r>
  <r>
    <x v="251"/>
    <x v="3"/>
    <n v="1"/>
    <x v="0"/>
    <x v="4"/>
    <n v="44.69"/>
  </r>
  <r>
    <x v="668"/>
    <x v="4"/>
    <n v="5"/>
    <x v="2"/>
    <x v="6"/>
    <n v="139.75"/>
  </r>
  <r>
    <x v="279"/>
    <x v="1"/>
    <n v="1"/>
    <x v="1"/>
    <x v="2"/>
    <n v="35.950000000000003"/>
  </r>
  <r>
    <x v="924"/>
    <x v="1"/>
    <n v="7"/>
    <x v="0"/>
    <x v="5"/>
    <n v="298.83"/>
  </r>
  <r>
    <x v="80"/>
    <x v="0"/>
    <n v="425"/>
    <x v="0"/>
    <x v="1"/>
    <n v="10921.12"/>
  </r>
  <r>
    <x v="349"/>
    <x v="3"/>
    <n v="11"/>
    <x v="1"/>
    <x v="3"/>
    <n v="384.45"/>
  </r>
  <r>
    <x v="61"/>
    <x v="3"/>
    <n v="44"/>
    <x v="1"/>
    <x v="5"/>
    <n v="1307.1300000000001"/>
  </r>
  <r>
    <x v="62"/>
    <x v="1"/>
    <n v="34"/>
    <x v="1"/>
    <x v="0"/>
    <n v="1010.06"/>
  </r>
  <r>
    <x v="564"/>
    <x v="3"/>
    <n v="4"/>
    <x v="2"/>
    <x v="0"/>
    <n v="115.8"/>
  </r>
  <r>
    <x v="394"/>
    <x v="4"/>
    <n v="20"/>
    <x v="2"/>
    <x v="4"/>
    <n v="579"/>
  </r>
  <r>
    <x v="899"/>
    <x v="3"/>
    <n v="8"/>
    <x v="2"/>
    <x v="1"/>
    <n v="223.6"/>
  </r>
  <r>
    <x v="232"/>
    <x v="4"/>
    <n v="5"/>
    <x v="3"/>
    <x v="6"/>
    <n v="134.75"/>
  </r>
  <r>
    <x v="769"/>
    <x v="3"/>
    <n v="1"/>
    <x v="4"/>
    <x v="1"/>
    <n v="24.95"/>
  </r>
  <r>
    <x v="901"/>
    <x v="0"/>
    <n v="7"/>
    <x v="4"/>
    <x v="2"/>
    <n v="167.65"/>
  </r>
  <r>
    <x v="241"/>
    <x v="1"/>
    <n v="10"/>
    <x v="3"/>
    <x v="1"/>
    <n v="269.5"/>
  </r>
  <r>
    <x v="1012"/>
    <x v="3"/>
    <n v="2"/>
    <x v="3"/>
    <x v="2"/>
    <n v="53.9"/>
  </r>
  <r>
    <x v="669"/>
    <x v="3"/>
    <n v="150"/>
    <x v="2"/>
    <x v="1"/>
    <n v="3039.75"/>
  </r>
  <r>
    <x v="335"/>
    <x v="0"/>
    <n v="575"/>
    <x v="0"/>
    <x v="0"/>
    <n v="14445.01"/>
  </r>
  <r>
    <x v="158"/>
    <x v="1"/>
    <n v="4"/>
    <x v="0"/>
    <x v="3"/>
    <n v="170.76"/>
  </r>
  <r>
    <x v="787"/>
    <x v="3"/>
    <n v="5"/>
    <x v="3"/>
    <x v="3"/>
    <n v="129.75"/>
  </r>
  <r>
    <x v="157"/>
    <x v="1"/>
    <n v="48"/>
    <x v="3"/>
    <x v="2"/>
    <n v="934.2"/>
  </r>
  <r>
    <x v="432"/>
    <x v="3"/>
    <n v="6"/>
    <x v="2"/>
    <x v="6"/>
    <n v="173.7"/>
  </r>
  <r>
    <x v="169"/>
    <x v="1"/>
    <n v="44"/>
    <x v="0"/>
    <x v="6"/>
    <n v="1671.41"/>
  </r>
  <r>
    <x v="461"/>
    <x v="1"/>
    <n v="300"/>
    <x v="2"/>
    <x v="1"/>
    <n v="4821.38"/>
  </r>
  <r>
    <x v="969"/>
    <x v="1"/>
    <n v="23"/>
    <x v="2"/>
    <x v="3"/>
    <n v="619.85"/>
  </r>
  <r>
    <x v="752"/>
    <x v="1"/>
    <n v="4"/>
    <x v="3"/>
    <x v="6"/>
    <n v="107.8"/>
  </r>
  <r>
    <x v="1084"/>
    <x v="3"/>
    <n v="43"/>
    <x v="4"/>
    <x v="5"/>
    <n v="911.92"/>
  </r>
  <r>
    <x v="825"/>
    <x v="3"/>
    <n v="125"/>
    <x v="1"/>
    <x v="5"/>
    <n v="3145.63"/>
  </r>
  <r>
    <x v="818"/>
    <x v="1"/>
    <n v="9"/>
    <x v="4"/>
    <x v="0"/>
    <n v="233.55"/>
  </r>
  <r>
    <x v="809"/>
    <x v="3"/>
    <n v="34"/>
    <x v="4"/>
    <x v="1"/>
    <n v="692.16"/>
  </r>
  <r>
    <x v="794"/>
    <x v="2"/>
    <n v="600"/>
    <x v="4"/>
    <x v="0"/>
    <n v="8262.75"/>
  </r>
  <r>
    <x v="336"/>
    <x v="3"/>
    <n v="225"/>
    <x v="1"/>
    <x v="2"/>
    <n v="5504.63"/>
  </r>
  <r>
    <x v="237"/>
    <x v="2"/>
    <n v="525"/>
    <x v="1"/>
    <x v="4"/>
    <n v="10550.53"/>
  </r>
  <r>
    <x v="385"/>
    <x v="1"/>
    <n v="8"/>
    <x v="3"/>
    <x v="2"/>
    <n v="207.6"/>
  </r>
  <r>
    <x v="762"/>
    <x v="1"/>
    <n v="8"/>
    <x v="3"/>
    <x v="1"/>
    <n v="215.6"/>
  </r>
  <r>
    <x v="134"/>
    <x v="3"/>
    <n v="425"/>
    <x v="0"/>
    <x v="2"/>
    <n v="10676.74"/>
  </r>
  <r>
    <x v="62"/>
    <x v="1"/>
    <n v="250"/>
    <x v="1"/>
    <x v="0"/>
    <n v="5941.25"/>
  </r>
  <r>
    <x v="977"/>
    <x v="2"/>
    <n v="47"/>
    <x v="2"/>
    <x v="2"/>
    <n v="1156.55"/>
  </r>
  <r>
    <x v="852"/>
    <x v="2"/>
    <n v="1"/>
    <x v="0"/>
    <x v="1"/>
    <n v="43.69"/>
  </r>
  <r>
    <x v="911"/>
    <x v="1"/>
    <n v="8"/>
    <x v="2"/>
    <x v="3"/>
    <n v="215.6"/>
  </r>
  <r>
    <x v="550"/>
    <x v="3"/>
    <n v="475"/>
    <x v="4"/>
    <x v="1"/>
    <n v="7087.59"/>
  </r>
  <r>
    <x v="858"/>
    <x v="1"/>
    <n v="23"/>
    <x v="2"/>
    <x v="5"/>
    <n v="642.85"/>
  </r>
  <r>
    <x v="1044"/>
    <x v="4"/>
    <n v="325"/>
    <x v="2"/>
    <x v="5"/>
    <n v="5223.16"/>
  </r>
  <r>
    <x v="982"/>
    <x v="4"/>
    <n v="525"/>
    <x v="4"/>
    <x v="5"/>
    <n v="7833.66"/>
  </r>
  <r>
    <x v="594"/>
    <x v="1"/>
    <n v="400"/>
    <x v="2"/>
    <x v="1"/>
    <n v="6428.5"/>
  </r>
  <r>
    <x v="312"/>
    <x v="1"/>
    <n v="25"/>
    <x v="1"/>
    <x v="3"/>
    <n v="721.44"/>
  </r>
  <r>
    <x v="207"/>
    <x v="4"/>
    <n v="3"/>
    <x v="4"/>
    <x v="4"/>
    <n v="71.849999999999994"/>
  </r>
  <r>
    <x v="127"/>
    <x v="1"/>
    <n v="450"/>
    <x v="4"/>
    <x v="2"/>
    <n v="6197.06"/>
  </r>
  <r>
    <x v="358"/>
    <x v="2"/>
    <n v="5"/>
    <x v="2"/>
    <x v="1"/>
    <n v="144.75"/>
  </r>
  <r>
    <x v="664"/>
    <x v="1"/>
    <n v="22"/>
    <x v="0"/>
    <x v="6"/>
    <n v="961.18"/>
  </r>
  <r>
    <x v="770"/>
    <x v="1"/>
    <n v="7"/>
    <x v="1"/>
    <x v="1"/>
    <n v="237.65"/>
  </r>
  <r>
    <x v="633"/>
    <x v="3"/>
    <n v="29"/>
    <x v="4"/>
    <x v="2"/>
    <n v="590.37"/>
  </r>
  <r>
    <x v="169"/>
    <x v="4"/>
    <n v="6"/>
    <x v="0"/>
    <x v="4"/>
    <n v="268.14"/>
  </r>
  <r>
    <x v="3"/>
    <x v="1"/>
    <n v="6"/>
    <x v="0"/>
    <x v="1"/>
    <n v="268.14"/>
  </r>
  <r>
    <x v="711"/>
    <x v="1"/>
    <n v="48"/>
    <x v="1"/>
    <x v="5"/>
    <n v="1258.2"/>
  </r>
  <r>
    <x v="1084"/>
    <x v="1"/>
    <n v="9"/>
    <x v="3"/>
    <x v="6"/>
    <n v="224.55"/>
  </r>
  <r>
    <x v="170"/>
    <x v="3"/>
    <n v="1"/>
    <x v="4"/>
    <x v="0"/>
    <n v="24.95"/>
  </r>
  <r>
    <x v="134"/>
    <x v="3"/>
    <n v="9"/>
    <x v="4"/>
    <x v="2"/>
    <n v="233.55"/>
  </r>
  <r>
    <x v="928"/>
    <x v="3"/>
    <n v="475"/>
    <x v="0"/>
    <x v="5"/>
    <n v="11659.71"/>
  </r>
  <r>
    <x v="245"/>
    <x v="3"/>
    <n v="17"/>
    <x v="4"/>
    <x v="1"/>
    <n v="441.15"/>
  </r>
  <r>
    <x v="611"/>
    <x v="0"/>
    <n v="32"/>
    <x v="2"/>
    <x v="4"/>
    <n v="787.44"/>
  </r>
  <r>
    <x v="654"/>
    <x v="3"/>
    <n v="425"/>
    <x v="4"/>
    <x v="3"/>
    <n v="5852.78"/>
  </r>
  <r>
    <x v="316"/>
    <x v="3"/>
    <n v="38"/>
    <x v="1"/>
    <x v="5"/>
    <n v="1128.8900000000001"/>
  </r>
  <r>
    <x v="52"/>
    <x v="2"/>
    <n v="12"/>
    <x v="3"/>
    <x v="3"/>
    <n v="323.39999999999998"/>
  </r>
  <r>
    <x v="523"/>
    <x v="3"/>
    <n v="250"/>
    <x v="3"/>
    <x v="6"/>
    <n v="4366.25"/>
  </r>
  <r>
    <x v="350"/>
    <x v="3"/>
    <n v="25"/>
    <x v="2"/>
    <x v="1"/>
    <n v="593.94000000000005"/>
  </r>
  <r>
    <x v="947"/>
    <x v="3"/>
    <n v="125"/>
    <x v="0"/>
    <x v="2"/>
    <n v="3735.38"/>
  </r>
  <r>
    <x v="525"/>
    <x v="1"/>
    <n v="40"/>
    <x v="4"/>
    <x v="5"/>
    <n v="814.3"/>
  </r>
  <r>
    <x v="284"/>
    <x v="4"/>
    <n v="23"/>
    <x v="3"/>
    <x v="0"/>
    <n v="619.85"/>
  </r>
  <r>
    <x v="227"/>
    <x v="3"/>
    <n v="9"/>
    <x v="3"/>
    <x v="1"/>
    <n v="233.55"/>
  </r>
  <r>
    <x v="769"/>
    <x v="1"/>
    <n v="6"/>
    <x v="0"/>
    <x v="3"/>
    <n v="268.14"/>
  </r>
  <r>
    <x v="803"/>
    <x v="1"/>
    <n v="31"/>
    <x v="0"/>
    <x v="2"/>
    <n v="1177.58"/>
  </r>
  <r>
    <x v="523"/>
    <x v="3"/>
    <n v="32"/>
    <x v="1"/>
    <x v="2"/>
    <n v="977.84"/>
  </r>
  <r>
    <x v="586"/>
    <x v="2"/>
    <n v="375"/>
    <x v="0"/>
    <x v="2"/>
    <n v="9420.66"/>
  </r>
  <r>
    <x v="628"/>
    <x v="3"/>
    <n v="575"/>
    <x v="3"/>
    <x v="3"/>
    <n v="8249.09"/>
  </r>
  <r>
    <x v="73"/>
    <x v="4"/>
    <n v="400"/>
    <x v="4"/>
    <x v="4"/>
    <n v="5738.5"/>
  </r>
  <r>
    <x v="666"/>
    <x v="4"/>
    <n v="400"/>
    <x v="0"/>
    <x v="3"/>
    <n v="9818.7000000000007"/>
  </r>
  <r>
    <x v="193"/>
    <x v="4"/>
    <n v="8"/>
    <x v="2"/>
    <x v="0"/>
    <n v="215.6"/>
  </r>
  <r>
    <x v="543"/>
    <x v="4"/>
    <n v="5"/>
    <x v="2"/>
    <x v="2"/>
    <n v="139.75"/>
  </r>
  <r>
    <x v="384"/>
    <x v="2"/>
    <n v="525"/>
    <x v="0"/>
    <x v="4"/>
    <n v="13188.92"/>
  </r>
  <r>
    <x v="250"/>
    <x v="1"/>
    <n v="425"/>
    <x v="4"/>
    <x v="2"/>
    <n v="6341.53"/>
  </r>
  <r>
    <x v="616"/>
    <x v="3"/>
    <n v="4"/>
    <x v="2"/>
    <x v="4"/>
    <n v="107.8"/>
  </r>
  <r>
    <x v="967"/>
    <x v="0"/>
    <n v="15"/>
    <x v="4"/>
    <x v="4"/>
    <n v="389.25"/>
  </r>
  <r>
    <x v="477"/>
    <x v="3"/>
    <n v="6"/>
    <x v="4"/>
    <x v="4"/>
    <n v="143.69999999999999"/>
  </r>
  <r>
    <x v="67"/>
    <x v="4"/>
    <n v="9"/>
    <x v="4"/>
    <x v="4"/>
    <n v="233.55"/>
  </r>
  <r>
    <x v="287"/>
    <x v="1"/>
    <n v="275"/>
    <x v="1"/>
    <x v="0"/>
    <n v="5368.34"/>
  </r>
  <r>
    <x v="454"/>
    <x v="1"/>
    <n v="49"/>
    <x v="4"/>
    <x v="2"/>
    <n v="916.91"/>
  </r>
  <r>
    <x v="274"/>
    <x v="1"/>
    <n v="6"/>
    <x v="1"/>
    <x v="1"/>
    <n v="215.7"/>
  </r>
  <r>
    <x v="420"/>
    <x v="0"/>
    <n v="550"/>
    <x v="0"/>
    <x v="2"/>
    <n v="13500.71"/>
  </r>
  <r>
    <x v="464"/>
    <x v="3"/>
    <n v="125"/>
    <x v="0"/>
    <x v="4"/>
    <n v="3822.88"/>
  </r>
  <r>
    <x v="300"/>
    <x v="1"/>
    <n v="150"/>
    <x v="1"/>
    <x v="6"/>
    <n v="3774.75"/>
  </r>
  <r>
    <x v="510"/>
    <x v="1"/>
    <n v="34"/>
    <x v="3"/>
    <x v="6"/>
    <n v="721.06"/>
  </r>
  <r>
    <x v="442"/>
    <x v="0"/>
    <n v="325"/>
    <x v="1"/>
    <x v="3"/>
    <n v="6718.16"/>
  </r>
  <r>
    <x v="573"/>
    <x v="2"/>
    <n v="400"/>
    <x v="1"/>
    <x v="4"/>
    <n v="8038.5"/>
  </r>
  <r>
    <x v="269"/>
    <x v="0"/>
    <n v="11"/>
    <x v="4"/>
    <x v="3"/>
    <n v="263.45"/>
  </r>
  <r>
    <x v="1071"/>
    <x v="1"/>
    <n v="7"/>
    <x v="1"/>
    <x v="0"/>
    <n v="251.65"/>
  </r>
  <r>
    <x v="279"/>
    <x v="2"/>
    <n v="12"/>
    <x v="1"/>
    <x v="3"/>
    <n v="419.4"/>
  </r>
  <r>
    <x v="738"/>
    <x v="1"/>
    <n v="2"/>
    <x v="1"/>
    <x v="4"/>
    <n v="69.900000000000006"/>
  </r>
  <r>
    <x v="706"/>
    <x v="3"/>
    <n v="24"/>
    <x v="3"/>
    <x v="6"/>
    <n v="549.78"/>
  </r>
  <r>
    <x v="763"/>
    <x v="1"/>
    <n v="15"/>
    <x v="4"/>
    <x v="1"/>
    <n v="389.25"/>
  </r>
  <r>
    <x v="1078"/>
    <x v="0"/>
    <n v="6"/>
    <x v="0"/>
    <x v="2"/>
    <n v="262.14"/>
  </r>
  <r>
    <x v="1050"/>
    <x v="1"/>
    <n v="3"/>
    <x v="1"/>
    <x v="4"/>
    <n v="107.85"/>
  </r>
  <r>
    <x v="1010"/>
    <x v="1"/>
    <n v="75"/>
    <x v="4"/>
    <x v="5"/>
    <n v="1347.19"/>
  </r>
  <r>
    <x v="295"/>
    <x v="1"/>
    <n v="13"/>
    <x v="1"/>
    <x v="0"/>
    <n v="467.35"/>
  </r>
  <r>
    <x v="312"/>
    <x v="3"/>
    <n v="125"/>
    <x v="1"/>
    <x v="4"/>
    <n v="3058.13"/>
  </r>
  <r>
    <x v="661"/>
    <x v="3"/>
    <n v="275"/>
    <x v="0"/>
    <x v="3"/>
    <n v="6908.48"/>
  </r>
  <r>
    <x v="63"/>
    <x v="1"/>
    <n v="9"/>
    <x v="0"/>
    <x v="2"/>
    <n v="393.21"/>
  </r>
  <r>
    <x v="901"/>
    <x v="1"/>
    <n v="500"/>
    <x v="3"/>
    <x v="6"/>
    <n v="7173.13"/>
  </r>
  <r>
    <x v="901"/>
    <x v="1"/>
    <n v="350"/>
    <x v="3"/>
    <x v="3"/>
    <n v="5222.4399999999996"/>
  </r>
  <r>
    <x v="536"/>
    <x v="3"/>
    <n v="400"/>
    <x v="0"/>
    <x v="5"/>
    <n v="10048.700000000001"/>
  </r>
  <r>
    <x v="1021"/>
    <x v="3"/>
    <n v="29"/>
    <x v="0"/>
    <x v="4"/>
    <n v="1052.31"/>
  </r>
  <r>
    <x v="464"/>
    <x v="4"/>
    <n v="18"/>
    <x v="2"/>
    <x v="0"/>
    <n v="521.1"/>
  </r>
  <r>
    <x v="891"/>
    <x v="2"/>
    <n v="5"/>
    <x v="4"/>
    <x v="4"/>
    <n v="124.75"/>
  </r>
  <r>
    <x v="696"/>
    <x v="3"/>
    <n v="8"/>
    <x v="0"/>
    <x v="0"/>
    <n v="357.52"/>
  </r>
  <r>
    <x v="574"/>
    <x v="3"/>
    <n v="100"/>
    <x v="2"/>
    <x v="1"/>
    <n v="1956.5"/>
  </r>
  <r>
    <x v="1078"/>
    <x v="0"/>
    <n v="350"/>
    <x v="1"/>
    <x v="0"/>
    <n v="7234.94"/>
  </r>
  <r>
    <x v="469"/>
    <x v="1"/>
    <n v="16"/>
    <x v="3"/>
    <x v="6"/>
    <n v="431.2"/>
  </r>
  <r>
    <x v="373"/>
    <x v="1"/>
    <n v="24"/>
    <x v="4"/>
    <x v="3"/>
    <n v="529.38"/>
  </r>
  <r>
    <x v="456"/>
    <x v="2"/>
    <n v="13"/>
    <x v="4"/>
    <x v="4"/>
    <n v="311.35000000000002"/>
  </r>
  <r>
    <x v="489"/>
    <x v="3"/>
    <n v="7"/>
    <x v="3"/>
    <x v="0"/>
    <n v="181.65"/>
  </r>
  <r>
    <x v="822"/>
    <x v="2"/>
    <n v="525"/>
    <x v="2"/>
    <x v="3"/>
    <n v="8437.41"/>
  </r>
  <r>
    <x v="794"/>
    <x v="3"/>
    <n v="7"/>
    <x v="0"/>
    <x v="1"/>
    <n v="298.83"/>
  </r>
  <r>
    <x v="793"/>
    <x v="3"/>
    <n v="225"/>
    <x v="3"/>
    <x v="3"/>
    <n v="4087.13"/>
  </r>
  <r>
    <x v="705"/>
    <x v="2"/>
    <n v="575"/>
    <x v="2"/>
    <x v="1"/>
    <n v="9240.9699999999993"/>
  </r>
  <r>
    <x v="603"/>
    <x v="0"/>
    <n v="3"/>
    <x v="1"/>
    <x v="0"/>
    <n v="107.85"/>
  </r>
  <r>
    <x v="435"/>
    <x v="1"/>
    <n v="4"/>
    <x v="1"/>
    <x v="2"/>
    <n v="135.80000000000001"/>
  </r>
  <r>
    <x v="401"/>
    <x v="0"/>
    <n v="325"/>
    <x v="4"/>
    <x v="2"/>
    <n v="4475.66"/>
  </r>
  <r>
    <x v="277"/>
    <x v="3"/>
    <n v="225"/>
    <x v="0"/>
    <x v="4"/>
    <n v="6723.68"/>
  </r>
  <r>
    <x v="899"/>
    <x v="4"/>
    <n v="525"/>
    <x v="3"/>
    <x v="6"/>
    <n v="7833.66"/>
  </r>
  <r>
    <x v="609"/>
    <x v="1"/>
    <n v="43"/>
    <x v="3"/>
    <x v="3"/>
    <n v="948.47"/>
  </r>
  <r>
    <x v="707"/>
    <x v="2"/>
    <n v="525"/>
    <x v="0"/>
    <x v="0"/>
    <n v="12887.04"/>
  </r>
  <r>
    <x v="279"/>
    <x v="0"/>
    <n v="49"/>
    <x v="0"/>
    <x v="0"/>
    <n v="1642.36"/>
  </r>
  <r>
    <x v="639"/>
    <x v="1"/>
    <n v="5"/>
    <x v="1"/>
    <x v="0"/>
    <n v="174.75"/>
  </r>
  <r>
    <x v="984"/>
    <x v="4"/>
    <n v="27"/>
    <x v="2"/>
    <x v="5"/>
    <n v="618.5"/>
  </r>
  <r>
    <x v="581"/>
    <x v="3"/>
    <n v="36"/>
    <x v="3"/>
    <x v="5"/>
    <n v="824.67"/>
  </r>
  <r>
    <x v="804"/>
    <x v="3"/>
    <n v="250"/>
    <x v="4"/>
    <x v="1"/>
    <n v="4541.25"/>
  </r>
  <r>
    <x v="966"/>
    <x v="4"/>
    <n v="200"/>
    <x v="2"/>
    <x v="3"/>
    <n v="3913"/>
  </r>
  <r>
    <x v="477"/>
    <x v="0"/>
    <n v="31"/>
    <x v="4"/>
    <x v="0"/>
    <n v="657.43"/>
  </r>
  <r>
    <x v="745"/>
    <x v="3"/>
    <n v="5"/>
    <x v="0"/>
    <x v="5"/>
    <n v="223.45"/>
  </r>
  <r>
    <x v="819"/>
    <x v="0"/>
    <n v="250"/>
    <x v="0"/>
    <x v="2"/>
    <n v="7820.75"/>
  </r>
  <r>
    <x v="721"/>
    <x v="3"/>
    <n v="400"/>
    <x v="2"/>
    <x v="2"/>
    <n v="6198.5"/>
  </r>
  <r>
    <x v="196"/>
    <x v="3"/>
    <n v="9"/>
    <x v="2"/>
    <x v="2"/>
    <n v="260.55"/>
  </r>
  <r>
    <x v="524"/>
    <x v="1"/>
    <n v="26"/>
    <x v="4"/>
    <x v="4"/>
    <n v="529.29999999999995"/>
  </r>
  <r>
    <x v="627"/>
    <x v="1"/>
    <n v="150"/>
    <x v="0"/>
    <x v="4"/>
    <n v="4692.45"/>
  </r>
  <r>
    <x v="185"/>
    <x v="3"/>
    <n v="9"/>
    <x v="3"/>
    <x v="4"/>
    <n v="242.55"/>
  </r>
  <r>
    <x v="1035"/>
    <x v="3"/>
    <n v="550"/>
    <x v="3"/>
    <x v="1"/>
    <n v="8522.94"/>
  </r>
  <r>
    <x v="517"/>
    <x v="4"/>
    <n v="350"/>
    <x v="3"/>
    <x v="1"/>
    <n v="5222.4399999999996"/>
  </r>
  <r>
    <x v="864"/>
    <x v="3"/>
    <n v="500"/>
    <x v="0"/>
    <x v="2"/>
    <n v="12273.38"/>
  </r>
  <r>
    <x v="316"/>
    <x v="0"/>
    <n v="1"/>
    <x v="2"/>
    <x v="4"/>
    <n v="28.95"/>
  </r>
  <r>
    <x v="554"/>
    <x v="3"/>
    <n v="3"/>
    <x v="1"/>
    <x v="0"/>
    <n v="107.85"/>
  </r>
  <r>
    <x v="77"/>
    <x v="3"/>
    <n v="125"/>
    <x v="0"/>
    <x v="0"/>
    <n v="3735.38"/>
  </r>
  <r>
    <x v="637"/>
    <x v="1"/>
    <n v="6"/>
    <x v="2"/>
    <x v="0"/>
    <n v="173.7"/>
  </r>
  <r>
    <x v="736"/>
    <x v="1"/>
    <n v="23"/>
    <x v="4"/>
    <x v="0"/>
    <n v="596.85"/>
  </r>
  <r>
    <x v="519"/>
    <x v="4"/>
    <n v="9"/>
    <x v="0"/>
    <x v="0"/>
    <n v="402.21"/>
  </r>
  <r>
    <x v="642"/>
    <x v="2"/>
    <n v="5"/>
    <x v="3"/>
    <x v="1"/>
    <n v="134.75"/>
  </r>
  <r>
    <x v="127"/>
    <x v="1"/>
    <n v="575"/>
    <x v="2"/>
    <x v="4"/>
    <n v="9240.9699999999993"/>
  </r>
  <r>
    <x v="247"/>
    <x v="3"/>
    <n v="275"/>
    <x v="2"/>
    <x v="3"/>
    <n v="4577.72"/>
  </r>
  <r>
    <x v="370"/>
    <x v="3"/>
    <n v="375"/>
    <x v="0"/>
    <x v="1"/>
    <n v="9636.2800000000007"/>
  </r>
  <r>
    <x v="840"/>
    <x v="0"/>
    <n v="375"/>
    <x v="2"/>
    <x v="1"/>
    <n v="6242.34"/>
  </r>
  <r>
    <x v="844"/>
    <x v="1"/>
    <n v="150"/>
    <x v="2"/>
    <x v="6"/>
    <n v="2829.75"/>
  </r>
  <r>
    <x v="927"/>
    <x v="1"/>
    <n v="46"/>
    <x v="1"/>
    <x v="1"/>
    <n v="1405.65"/>
  </r>
  <r>
    <x v="629"/>
    <x v="1"/>
    <n v="13"/>
    <x v="2"/>
    <x v="5"/>
    <n v="363.35"/>
  </r>
  <r>
    <x v="209"/>
    <x v="4"/>
    <n v="225"/>
    <x v="0"/>
    <x v="6"/>
    <n v="6723.68"/>
  </r>
  <r>
    <x v="880"/>
    <x v="0"/>
    <n v="47"/>
    <x v="0"/>
    <x v="3"/>
    <n v="1745.42"/>
  </r>
  <r>
    <x v="592"/>
    <x v="3"/>
    <n v="100"/>
    <x v="4"/>
    <x v="2"/>
    <n v="1816.5"/>
  </r>
  <r>
    <x v="566"/>
    <x v="1"/>
    <n v="44"/>
    <x v="1"/>
    <x v="3"/>
    <n v="1269.73"/>
  </r>
  <r>
    <x v="726"/>
    <x v="3"/>
    <n v="6"/>
    <x v="4"/>
    <x v="6"/>
    <n v="155.69999999999999"/>
  </r>
  <r>
    <x v="359"/>
    <x v="4"/>
    <n v="1"/>
    <x v="3"/>
    <x v="0"/>
    <n v="25.95"/>
  </r>
  <r>
    <x v="554"/>
    <x v="1"/>
    <n v="7"/>
    <x v="3"/>
    <x v="0"/>
    <n v="181.65"/>
  </r>
  <r>
    <x v="433"/>
    <x v="3"/>
    <n v="48"/>
    <x v="1"/>
    <x v="2"/>
    <n v="1222.2"/>
  </r>
  <r>
    <x v="881"/>
    <x v="3"/>
    <n v="575"/>
    <x v="2"/>
    <x v="3"/>
    <n v="9240.9699999999993"/>
  </r>
  <r>
    <x v="397"/>
    <x v="0"/>
    <n v="38"/>
    <x v="0"/>
    <x v="3"/>
    <n v="1411.19"/>
  </r>
  <r>
    <x v="532"/>
    <x v="1"/>
    <n v="5"/>
    <x v="3"/>
    <x v="5"/>
    <n v="124.75"/>
  </r>
  <r>
    <x v="132"/>
    <x v="0"/>
    <n v="37"/>
    <x v="2"/>
    <x v="3"/>
    <n v="910.48"/>
  </r>
  <r>
    <x v="964"/>
    <x v="3"/>
    <n v="45"/>
    <x v="1"/>
    <x v="5"/>
    <n v="1298.5899999999999"/>
  </r>
  <r>
    <x v="686"/>
    <x v="3"/>
    <n v="1"/>
    <x v="0"/>
    <x v="2"/>
    <n v="44.69"/>
  </r>
  <r>
    <x v="961"/>
    <x v="0"/>
    <n v="1"/>
    <x v="0"/>
    <x v="6"/>
    <n v="44.69"/>
  </r>
  <r>
    <x v="1027"/>
    <x v="1"/>
    <n v="39"/>
    <x v="2"/>
    <x v="1"/>
    <n v="893.39"/>
  </r>
  <r>
    <x v="843"/>
    <x v="2"/>
    <n v="5"/>
    <x v="1"/>
    <x v="3"/>
    <n v="179.75"/>
  </r>
  <r>
    <x v="232"/>
    <x v="1"/>
    <n v="8"/>
    <x v="2"/>
    <x v="3"/>
    <n v="223.6"/>
  </r>
  <r>
    <x v="868"/>
    <x v="4"/>
    <n v="550"/>
    <x v="0"/>
    <x v="1"/>
    <n v="13816.96"/>
  </r>
  <r>
    <x v="656"/>
    <x v="1"/>
    <n v="9"/>
    <x v="0"/>
    <x v="6"/>
    <n v="402.21"/>
  </r>
  <r>
    <x v="999"/>
    <x v="3"/>
    <n v="7"/>
    <x v="1"/>
    <x v="1"/>
    <n v="244.65"/>
  </r>
  <r>
    <x v="992"/>
    <x v="1"/>
    <n v="575"/>
    <x v="0"/>
    <x v="2"/>
    <n v="14114.38"/>
  </r>
  <r>
    <x v="890"/>
    <x v="3"/>
    <n v="375"/>
    <x v="3"/>
    <x v="6"/>
    <n v="5379.84"/>
  </r>
  <r>
    <x v="103"/>
    <x v="1"/>
    <n v="4"/>
    <x v="4"/>
    <x v="5"/>
    <n v="95.8"/>
  </r>
  <r>
    <x v="903"/>
    <x v="3"/>
    <n v="9"/>
    <x v="2"/>
    <x v="3"/>
    <n v="260.55"/>
  </r>
  <r>
    <x v="263"/>
    <x v="1"/>
    <n v="26"/>
    <x v="3"/>
    <x v="2"/>
    <n v="573.5"/>
  </r>
  <r>
    <x v="384"/>
    <x v="1"/>
    <n v="450"/>
    <x v="4"/>
    <x v="5"/>
    <n v="6714.56"/>
  </r>
  <r>
    <x v="414"/>
    <x v="2"/>
    <n v="325"/>
    <x v="0"/>
    <x v="6"/>
    <n v="8164.57"/>
  </r>
  <r>
    <x v="242"/>
    <x v="1"/>
    <n v="3"/>
    <x v="3"/>
    <x v="6"/>
    <n v="80.849999999999994"/>
  </r>
  <r>
    <x v="652"/>
    <x v="3"/>
    <n v="16"/>
    <x v="3"/>
    <x v="2"/>
    <n v="431.2"/>
  </r>
  <r>
    <x v="731"/>
    <x v="4"/>
    <n v="400"/>
    <x v="2"/>
    <x v="3"/>
    <n v="6198.5"/>
  </r>
  <r>
    <x v="303"/>
    <x v="4"/>
    <n v="150"/>
    <x v="3"/>
    <x v="5"/>
    <n v="2619.75"/>
  </r>
  <r>
    <x v="243"/>
    <x v="3"/>
    <n v="17"/>
    <x v="2"/>
    <x v="6"/>
    <n v="475.15"/>
  </r>
  <r>
    <x v="574"/>
    <x v="0"/>
    <n v="225"/>
    <x v="2"/>
    <x v="1"/>
    <n v="4559.63"/>
  </r>
  <r>
    <x v="46"/>
    <x v="1"/>
    <n v="28"/>
    <x v="4"/>
    <x v="6"/>
    <n v="617.61"/>
  </r>
  <r>
    <x v="115"/>
    <x v="4"/>
    <n v="350"/>
    <x v="3"/>
    <x v="5"/>
    <n v="5423.69"/>
  </r>
  <r>
    <x v="87"/>
    <x v="3"/>
    <n v="15"/>
    <x v="4"/>
    <x v="0"/>
    <n v="359.25"/>
  </r>
  <r>
    <x v="1050"/>
    <x v="3"/>
    <n v="3"/>
    <x v="4"/>
    <x v="5"/>
    <n v="71.849999999999994"/>
  </r>
  <r>
    <x v="362"/>
    <x v="2"/>
    <n v="500"/>
    <x v="2"/>
    <x v="0"/>
    <n v="8323.1299999999992"/>
  </r>
  <r>
    <x v="236"/>
    <x v="3"/>
    <n v="8"/>
    <x v="0"/>
    <x v="5"/>
    <n v="357.52"/>
  </r>
  <r>
    <x v="35"/>
    <x v="0"/>
    <n v="35"/>
    <x v="1"/>
    <x v="4"/>
    <n v="1069.51"/>
  </r>
  <r>
    <x v="771"/>
    <x v="1"/>
    <n v="37"/>
    <x v="1"/>
    <x v="3"/>
    <n v="1067.73"/>
  </r>
  <r>
    <x v="767"/>
    <x v="2"/>
    <n v="4"/>
    <x v="4"/>
    <x v="6"/>
    <n v="95.8"/>
  </r>
  <r>
    <x v="75"/>
    <x v="1"/>
    <n v="33"/>
    <x v="2"/>
    <x v="1"/>
    <n v="812.05"/>
  </r>
  <r>
    <x v="556"/>
    <x v="3"/>
    <n v="8"/>
    <x v="1"/>
    <x v="1"/>
    <n v="287.60000000000002"/>
  </r>
  <r>
    <x v="1054"/>
    <x v="2"/>
    <n v="34"/>
    <x v="4"/>
    <x v="6"/>
    <n v="692.16"/>
  </r>
  <r>
    <x v="424"/>
    <x v="3"/>
    <n v="1"/>
    <x v="1"/>
    <x v="4"/>
    <n v="35.950000000000003"/>
  </r>
  <r>
    <x v="580"/>
    <x v="3"/>
    <n v="8"/>
    <x v="1"/>
    <x v="4"/>
    <n v="287.60000000000002"/>
  </r>
  <r>
    <x v="635"/>
    <x v="1"/>
    <n v="2"/>
    <x v="1"/>
    <x v="5"/>
    <n v="67.900000000000006"/>
  </r>
  <r>
    <x v="609"/>
    <x v="2"/>
    <n v="300"/>
    <x v="1"/>
    <x v="2"/>
    <n v="5856.38"/>
  </r>
  <r>
    <x v="1091"/>
    <x v="3"/>
    <n v="11"/>
    <x v="0"/>
    <x v="0"/>
    <n v="491.59"/>
  </r>
  <r>
    <x v="793"/>
    <x v="3"/>
    <n v="425"/>
    <x v="1"/>
    <x v="2"/>
    <n v="8296.5300000000007"/>
  </r>
  <r>
    <x v="859"/>
    <x v="1"/>
    <n v="45"/>
    <x v="4"/>
    <x v="0"/>
    <n v="992.59"/>
  </r>
  <r>
    <x v="489"/>
    <x v="1"/>
    <n v="31"/>
    <x v="1"/>
    <x v="1"/>
    <n v="894.58"/>
  </r>
  <r>
    <x v="722"/>
    <x v="3"/>
    <n v="40"/>
    <x v="2"/>
    <x v="0"/>
    <n v="916.3"/>
  </r>
  <r>
    <x v="132"/>
    <x v="1"/>
    <n v="18"/>
    <x v="0"/>
    <x v="3"/>
    <n v="768.42"/>
  </r>
  <r>
    <x v="793"/>
    <x v="1"/>
    <n v="325"/>
    <x v="4"/>
    <x v="5"/>
    <n v="4849.41"/>
  </r>
  <r>
    <x v="360"/>
    <x v="0"/>
    <n v="1"/>
    <x v="0"/>
    <x v="5"/>
    <n v="42.69"/>
  </r>
  <r>
    <x v="803"/>
    <x v="2"/>
    <n v="17"/>
    <x v="2"/>
    <x v="6"/>
    <n v="458.15"/>
  </r>
  <r>
    <x v="439"/>
    <x v="1"/>
    <n v="1"/>
    <x v="3"/>
    <x v="2"/>
    <n v="24.95"/>
  </r>
  <r>
    <x v="1055"/>
    <x v="1"/>
    <n v="13"/>
    <x v="1"/>
    <x v="0"/>
    <n v="454.35"/>
  </r>
  <r>
    <x v="610"/>
    <x v="0"/>
    <n v="5"/>
    <x v="2"/>
    <x v="1"/>
    <n v="134.75"/>
  </r>
  <r>
    <x v="14"/>
    <x v="0"/>
    <n v="44"/>
    <x v="2"/>
    <x v="0"/>
    <n v="1082.73"/>
  </r>
  <r>
    <x v="344"/>
    <x v="0"/>
    <n v="375"/>
    <x v="1"/>
    <x v="5"/>
    <n v="7751.72"/>
  </r>
  <r>
    <x v="264"/>
    <x v="0"/>
    <n v="575"/>
    <x v="1"/>
    <x v="2"/>
    <n v="11224.72"/>
  </r>
  <r>
    <x v="364"/>
    <x v="1"/>
    <n v="75"/>
    <x v="2"/>
    <x v="6"/>
    <n v="1628.44"/>
  </r>
  <r>
    <x v="893"/>
    <x v="4"/>
    <n v="300"/>
    <x v="4"/>
    <x v="4"/>
    <n v="4303.88"/>
  </r>
  <r>
    <x v="109"/>
    <x v="3"/>
    <n v="6"/>
    <x v="3"/>
    <x v="4"/>
    <n v="149.69999999999999"/>
  </r>
  <r>
    <x v="386"/>
    <x v="3"/>
    <n v="44"/>
    <x v="2"/>
    <x v="0"/>
    <n v="1082.73"/>
  </r>
  <r>
    <x v="769"/>
    <x v="3"/>
    <n v="500"/>
    <x v="0"/>
    <x v="2"/>
    <n v="12560.88"/>
  </r>
  <r>
    <x v="576"/>
    <x v="0"/>
    <n v="175"/>
    <x v="3"/>
    <x v="6"/>
    <n v="3056.38"/>
  </r>
  <r>
    <x v="353"/>
    <x v="1"/>
    <n v="525"/>
    <x v="3"/>
    <x v="2"/>
    <n v="7833.66"/>
  </r>
  <r>
    <x v="569"/>
    <x v="0"/>
    <n v="49"/>
    <x v="1"/>
    <x v="0"/>
    <n v="1284.4100000000001"/>
  </r>
  <r>
    <x v="328"/>
    <x v="1"/>
    <n v="125"/>
    <x v="3"/>
    <x v="3"/>
    <n v="2183.13"/>
  </r>
  <r>
    <x v="924"/>
    <x v="0"/>
    <n v="15"/>
    <x v="2"/>
    <x v="4"/>
    <n v="434.25"/>
  </r>
  <r>
    <x v="819"/>
    <x v="2"/>
    <n v="550"/>
    <x v="0"/>
    <x v="2"/>
    <n v="13816.96"/>
  </r>
  <r>
    <x v="107"/>
    <x v="3"/>
    <n v="325"/>
    <x v="3"/>
    <x v="4"/>
    <n v="4662.53"/>
  </r>
  <r>
    <x v="728"/>
    <x v="2"/>
    <n v="37"/>
    <x v="4"/>
    <x v="3"/>
    <n v="753.23"/>
  </r>
  <r>
    <x v="300"/>
    <x v="1"/>
    <n v="525"/>
    <x v="4"/>
    <x v="3"/>
    <n v="7229.91"/>
  </r>
  <r>
    <x v="1037"/>
    <x v="0"/>
    <n v="47"/>
    <x v="3"/>
    <x v="5"/>
    <n v="996.75"/>
  </r>
  <r>
    <x v="1001"/>
    <x v="1"/>
    <n v="4"/>
    <x v="2"/>
    <x v="4"/>
    <n v="107.8"/>
  </r>
  <r>
    <x v="85"/>
    <x v="2"/>
    <n v="15"/>
    <x v="0"/>
    <x v="4"/>
    <n v="670.35"/>
  </r>
  <r>
    <x v="622"/>
    <x v="4"/>
    <n v="8"/>
    <x v="0"/>
    <x v="2"/>
    <n v="357.52"/>
  </r>
  <r>
    <x v="461"/>
    <x v="3"/>
    <n v="500"/>
    <x v="1"/>
    <x v="5"/>
    <n v="10335.629999999999"/>
  </r>
  <r>
    <x v="1031"/>
    <x v="1"/>
    <n v="41"/>
    <x v="1"/>
    <x v="6"/>
    <n v="1218.01"/>
  </r>
  <r>
    <x v="55"/>
    <x v="1"/>
    <n v="125"/>
    <x v="0"/>
    <x v="2"/>
    <n v="3910.38"/>
  </r>
  <r>
    <x v="610"/>
    <x v="3"/>
    <n v="550"/>
    <x v="3"/>
    <x v="6"/>
    <n v="8522.94"/>
  </r>
  <r>
    <x v="780"/>
    <x v="2"/>
    <n v="40"/>
    <x v="1"/>
    <x v="2"/>
    <n v="1222.3"/>
  </r>
  <r>
    <x v="1092"/>
    <x v="1"/>
    <n v="1"/>
    <x v="3"/>
    <x v="6"/>
    <n v="25.95"/>
  </r>
  <r>
    <x v="332"/>
    <x v="2"/>
    <n v="20"/>
    <x v="4"/>
    <x v="1"/>
    <n v="519"/>
  </r>
  <r>
    <x v="841"/>
    <x v="0"/>
    <n v="12"/>
    <x v="2"/>
    <x v="3"/>
    <n v="323.39999999999998"/>
  </r>
  <r>
    <x v="699"/>
    <x v="4"/>
    <n v="6"/>
    <x v="2"/>
    <x v="2"/>
    <n v="161.69999999999999"/>
  </r>
  <r>
    <x v="924"/>
    <x v="2"/>
    <n v="400"/>
    <x v="3"/>
    <x v="3"/>
    <n v="6198.5"/>
  </r>
  <r>
    <x v="768"/>
    <x v="1"/>
    <n v="250"/>
    <x v="0"/>
    <x v="0"/>
    <n v="7645.75"/>
  </r>
  <r>
    <x v="436"/>
    <x v="0"/>
    <n v="3"/>
    <x v="3"/>
    <x v="6"/>
    <n v="80.849999999999994"/>
  </r>
  <r>
    <x v="947"/>
    <x v="0"/>
    <n v="47"/>
    <x v="3"/>
    <x v="3"/>
    <n v="1036.7"/>
  </r>
  <r>
    <x v="988"/>
    <x v="0"/>
    <n v="9"/>
    <x v="0"/>
    <x v="0"/>
    <n v="384.21"/>
  </r>
  <r>
    <x v="264"/>
    <x v="2"/>
    <n v="4"/>
    <x v="2"/>
    <x v="2"/>
    <n v="111.8"/>
  </r>
  <r>
    <x v="599"/>
    <x v="3"/>
    <n v="33"/>
    <x v="3"/>
    <x v="1"/>
    <n v="755.95"/>
  </r>
  <r>
    <x v="474"/>
    <x v="0"/>
    <n v="37"/>
    <x v="2"/>
    <x v="1"/>
    <n v="910.48"/>
  </r>
  <r>
    <x v="110"/>
    <x v="4"/>
    <n v="40"/>
    <x v="2"/>
    <x v="4"/>
    <n v="950.3"/>
  </r>
  <r>
    <x v="385"/>
    <x v="0"/>
    <n v="250"/>
    <x v="2"/>
    <x v="5"/>
    <n v="4716.25"/>
  </r>
  <r>
    <x v="43"/>
    <x v="4"/>
    <n v="7"/>
    <x v="3"/>
    <x v="4"/>
    <n v="174.65"/>
  </r>
  <r>
    <x v="436"/>
    <x v="0"/>
    <n v="400"/>
    <x v="0"/>
    <x v="5"/>
    <n v="10048.700000000001"/>
  </r>
  <r>
    <x v="817"/>
    <x v="0"/>
    <n v="7"/>
    <x v="3"/>
    <x v="5"/>
    <n v="188.65"/>
  </r>
  <r>
    <x v="771"/>
    <x v="1"/>
    <n v="5"/>
    <x v="1"/>
    <x v="6"/>
    <n v="179.75"/>
  </r>
  <r>
    <x v="497"/>
    <x v="0"/>
    <n v="35"/>
    <x v="2"/>
    <x v="1"/>
    <n v="831.51"/>
  </r>
  <r>
    <x v="647"/>
    <x v="3"/>
    <n v="125"/>
    <x v="1"/>
    <x v="4"/>
    <n v="2970.63"/>
  </r>
  <r>
    <x v="490"/>
    <x v="3"/>
    <n v="32"/>
    <x v="2"/>
    <x v="1"/>
    <n v="787.44"/>
  </r>
  <r>
    <x v="342"/>
    <x v="3"/>
    <n v="8"/>
    <x v="3"/>
    <x v="4"/>
    <n v="215.6"/>
  </r>
  <r>
    <x v="1070"/>
    <x v="1"/>
    <n v="4"/>
    <x v="3"/>
    <x v="0"/>
    <n v="99.8"/>
  </r>
  <r>
    <x v="206"/>
    <x v="4"/>
    <n v="5"/>
    <x v="4"/>
    <x v="4"/>
    <n v="119.75"/>
  </r>
  <r>
    <x v="888"/>
    <x v="1"/>
    <n v="500"/>
    <x v="3"/>
    <x v="4"/>
    <n v="7748.13"/>
  </r>
  <r>
    <x v="160"/>
    <x v="1"/>
    <n v="35"/>
    <x v="0"/>
    <x v="0"/>
    <n v="1270.03"/>
  </r>
  <r>
    <x v="324"/>
    <x v="4"/>
    <n v="325"/>
    <x v="3"/>
    <x v="5"/>
    <n v="4849.41"/>
  </r>
  <r>
    <x v="849"/>
    <x v="2"/>
    <n v="21"/>
    <x v="1"/>
    <x v="6"/>
    <n v="733.95"/>
  </r>
  <r>
    <x v="788"/>
    <x v="3"/>
    <n v="41"/>
    <x v="0"/>
    <x v="0"/>
    <n v="1522.6"/>
  </r>
  <r>
    <x v="1040"/>
    <x v="3"/>
    <n v="9"/>
    <x v="0"/>
    <x v="2"/>
    <n v="384.21"/>
  </r>
  <r>
    <x v="939"/>
    <x v="1"/>
    <n v="2"/>
    <x v="2"/>
    <x v="4"/>
    <n v="57.9"/>
  </r>
  <r>
    <x v="69"/>
    <x v="3"/>
    <n v="125"/>
    <x v="0"/>
    <x v="6"/>
    <n v="3822.88"/>
  </r>
  <r>
    <x v="1055"/>
    <x v="4"/>
    <n v="43"/>
    <x v="0"/>
    <x v="1"/>
    <n v="1596.87"/>
  </r>
  <r>
    <x v="107"/>
    <x v="0"/>
    <n v="33"/>
    <x v="4"/>
    <x v="5"/>
    <n v="671.8"/>
  </r>
  <r>
    <x v="138"/>
    <x v="1"/>
    <n v="40"/>
    <x v="3"/>
    <x v="2"/>
    <n v="848.3"/>
  </r>
  <r>
    <x v="21"/>
    <x v="1"/>
    <n v="50"/>
    <x v="3"/>
    <x v="6"/>
    <n v="973.13"/>
  </r>
  <r>
    <x v="598"/>
    <x v="2"/>
    <n v="3"/>
    <x v="2"/>
    <x v="0"/>
    <n v="80.849999999999994"/>
  </r>
  <r>
    <x v="1009"/>
    <x v="1"/>
    <n v="325"/>
    <x v="0"/>
    <x v="2"/>
    <n v="8351.44"/>
  </r>
  <r>
    <x v="197"/>
    <x v="3"/>
    <n v="2"/>
    <x v="3"/>
    <x v="1"/>
    <n v="53.9"/>
  </r>
  <r>
    <x v="1082"/>
    <x v="1"/>
    <n v="13"/>
    <x v="0"/>
    <x v="2"/>
    <n v="580.97"/>
  </r>
  <r>
    <x v="767"/>
    <x v="3"/>
    <n v="37"/>
    <x v="1"/>
    <x v="3"/>
    <n v="1067.73"/>
  </r>
  <r>
    <x v="380"/>
    <x v="1"/>
    <n v="500"/>
    <x v="2"/>
    <x v="2"/>
    <n v="8035.63"/>
  </r>
  <r>
    <x v="810"/>
    <x v="3"/>
    <n v="36"/>
    <x v="0"/>
    <x v="6"/>
    <n v="1336.91"/>
  </r>
  <r>
    <x v="962"/>
    <x v="3"/>
    <n v="7"/>
    <x v="2"/>
    <x v="6"/>
    <n v="195.65"/>
  </r>
  <r>
    <x v="705"/>
    <x v="2"/>
    <n v="32"/>
    <x v="4"/>
    <x v="5"/>
    <n v="678.64"/>
  </r>
  <r>
    <x v="114"/>
    <x v="1"/>
    <n v="5"/>
    <x v="0"/>
    <x v="3"/>
    <n v="213.45"/>
  </r>
  <r>
    <x v="334"/>
    <x v="1"/>
    <n v="31"/>
    <x v="0"/>
    <x v="4"/>
    <n v="1124.8800000000001"/>
  </r>
  <r>
    <x v="704"/>
    <x v="3"/>
    <n v="200"/>
    <x v="3"/>
    <x v="1"/>
    <n v="3773"/>
  </r>
  <r>
    <x v="123"/>
    <x v="0"/>
    <n v="175"/>
    <x v="3"/>
    <x v="4"/>
    <n v="3178.88"/>
  </r>
  <r>
    <x v="710"/>
    <x v="0"/>
    <n v="12"/>
    <x v="0"/>
    <x v="3"/>
    <n v="536.28"/>
  </r>
  <r>
    <x v="1071"/>
    <x v="1"/>
    <n v="575"/>
    <x v="3"/>
    <x v="3"/>
    <n v="8249.09"/>
  </r>
  <r>
    <x v="88"/>
    <x v="3"/>
    <n v="525"/>
    <x v="2"/>
    <x v="3"/>
    <n v="8739.2800000000007"/>
  </r>
  <r>
    <x v="567"/>
    <x v="4"/>
    <n v="15"/>
    <x v="2"/>
    <x v="1"/>
    <n v="404.25"/>
  </r>
  <r>
    <x v="431"/>
    <x v="1"/>
    <n v="49"/>
    <x v="4"/>
    <x v="3"/>
    <n v="953.66"/>
  </r>
  <r>
    <x v="204"/>
    <x v="2"/>
    <n v="4"/>
    <x v="3"/>
    <x v="5"/>
    <n v="99.8"/>
  </r>
  <r>
    <x v="970"/>
    <x v="3"/>
    <n v="575"/>
    <x v="1"/>
    <x v="6"/>
    <n v="11224.72"/>
  </r>
  <r>
    <x v="386"/>
    <x v="1"/>
    <n v="1"/>
    <x v="4"/>
    <x v="3"/>
    <n v="23.95"/>
  </r>
  <r>
    <x v="545"/>
    <x v="0"/>
    <n v="4"/>
    <x v="2"/>
    <x v="5"/>
    <n v="115.8"/>
  </r>
  <r>
    <x v="207"/>
    <x v="2"/>
    <n v="9"/>
    <x v="4"/>
    <x v="5"/>
    <n v="215.55"/>
  </r>
  <r>
    <x v="574"/>
    <x v="3"/>
    <n v="275"/>
    <x v="3"/>
    <x v="0"/>
    <n v="4261.47"/>
  </r>
  <r>
    <x v="230"/>
    <x v="1"/>
    <n v="375"/>
    <x v="0"/>
    <x v="4"/>
    <n v="9205.0300000000007"/>
  </r>
  <r>
    <x v="943"/>
    <x v="1"/>
    <n v="500"/>
    <x v="4"/>
    <x v="2"/>
    <n v="7173.13"/>
  </r>
  <r>
    <x v="393"/>
    <x v="1"/>
    <n v="150"/>
    <x v="2"/>
    <x v="2"/>
    <n v="2829.75"/>
  </r>
  <r>
    <x v="674"/>
    <x v="1"/>
    <n v="9"/>
    <x v="0"/>
    <x v="0"/>
    <n v="393.21"/>
  </r>
  <r>
    <x v="780"/>
    <x v="1"/>
    <n v="44"/>
    <x v="2"/>
    <x v="5"/>
    <n v="1007.93"/>
  </r>
  <r>
    <x v="564"/>
    <x v="3"/>
    <n v="75"/>
    <x v="1"/>
    <x v="3"/>
    <n v="2022.19"/>
  </r>
  <r>
    <x v="906"/>
    <x v="3"/>
    <n v="4"/>
    <x v="4"/>
    <x v="3"/>
    <n v="103.8"/>
  </r>
  <r>
    <x v="149"/>
    <x v="0"/>
    <n v="275"/>
    <x v="3"/>
    <x v="3"/>
    <n v="4261.47"/>
  </r>
  <r>
    <x v="211"/>
    <x v="1"/>
    <n v="35"/>
    <x v="3"/>
    <x v="1"/>
    <n v="742.26"/>
  </r>
  <r>
    <x v="328"/>
    <x v="1"/>
    <n v="18"/>
    <x v="2"/>
    <x v="0"/>
    <n v="503.1"/>
  </r>
  <r>
    <x v="825"/>
    <x v="1"/>
    <n v="7"/>
    <x v="0"/>
    <x v="1"/>
    <n v="312.83"/>
  </r>
  <r>
    <x v="857"/>
    <x v="2"/>
    <n v="4"/>
    <x v="1"/>
    <x v="3"/>
    <n v="139.80000000000001"/>
  </r>
  <r>
    <x v="986"/>
    <x v="1"/>
    <n v="250"/>
    <x v="3"/>
    <x v="2"/>
    <n v="4716.25"/>
  </r>
  <r>
    <x v="780"/>
    <x v="1"/>
    <n v="41"/>
    <x v="1"/>
    <x v="4"/>
    <n v="1183.1600000000001"/>
  </r>
  <r>
    <x v="43"/>
    <x v="1"/>
    <n v="33"/>
    <x v="3"/>
    <x v="3"/>
    <n v="699.85"/>
  </r>
  <r>
    <x v="693"/>
    <x v="3"/>
    <n v="13"/>
    <x v="3"/>
    <x v="3"/>
    <n v="350.35"/>
  </r>
  <r>
    <x v="58"/>
    <x v="0"/>
    <n v="50"/>
    <x v="3"/>
    <x v="6"/>
    <n v="935.63"/>
  </r>
  <r>
    <x v="539"/>
    <x v="3"/>
    <n v="9"/>
    <x v="4"/>
    <x v="4"/>
    <n v="233.55"/>
  </r>
  <r>
    <x v="93"/>
    <x v="0"/>
    <n v="33"/>
    <x v="1"/>
    <x v="5"/>
    <n v="952.3"/>
  </r>
  <r>
    <x v="3"/>
    <x v="0"/>
    <n v="100"/>
    <x v="0"/>
    <x v="1"/>
    <n v="3058.3"/>
  </r>
  <r>
    <x v="450"/>
    <x v="0"/>
    <n v="25"/>
    <x v="3"/>
    <x v="3"/>
    <n v="530.19000000000005"/>
  </r>
  <r>
    <x v="241"/>
    <x v="3"/>
    <n v="200"/>
    <x v="0"/>
    <x v="0"/>
    <n v="6116.6"/>
  </r>
  <r>
    <x v="596"/>
    <x v="2"/>
    <n v="6"/>
    <x v="4"/>
    <x v="4"/>
    <n v="149.69999999999999"/>
  </r>
  <r>
    <x v="1073"/>
    <x v="2"/>
    <n v="8"/>
    <x v="1"/>
    <x v="1"/>
    <n v="279.60000000000002"/>
  </r>
  <r>
    <x v="409"/>
    <x v="3"/>
    <n v="33"/>
    <x v="3"/>
    <x v="5"/>
    <n v="755.95"/>
  </r>
  <r>
    <x v="482"/>
    <x v="3"/>
    <n v="8"/>
    <x v="4"/>
    <x v="4"/>
    <n v="191.6"/>
  </r>
  <r>
    <x v="1065"/>
    <x v="3"/>
    <n v="450"/>
    <x v="2"/>
    <x v="5"/>
    <n v="7232.06"/>
  </r>
  <r>
    <x v="676"/>
    <x v="1"/>
    <n v="40"/>
    <x v="3"/>
    <x v="4"/>
    <n v="916.3"/>
  </r>
  <r>
    <x v="753"/>
    <x v="0"/>
    <n v="300"/>
    <x v="3"/>
    <x v="5"/>
    <n v="4648.88"/>
  </r>
  <r>
    <x v="237"/>
    <x v="3"/>
    <n v="43"/>
    <x v="2"/>
    <x v="6"/>
    <n v="985.02"/>
  </r>
  <r>
    <x v="710"/>
    <x v="3"/>
    <n v="2"/>
    <x v="3"/>
    <x v="4"/>
    <n v="51.9"/>
  </r>
  <r>
    <x v="296"/>
    <x v="4"/>
    <n v="18"/>
    <x v="0"/>
    <x v="0"/>
    <n v="786.42"/>
  </r>
  <r>
    <x v="329"/>
    <x v="0"/>
    <n v="38"/>
    <x v="1"/>
    <x v="4"/>
    <n v="1096.5899999999999"/>
  </r>
  <r>
    <x v="432"/>
    <x v="1"/>
    <n v="21"/>
    <x v="0"/>
    <x v="6"/>
    <n v="938.49"/>
  </r>
  <r>
    <x v="332"/>
    <x v="1"/>
    <n v="7"/>
    <x v="1"/>
    <x v="0"/>
    <n v="244.65"/>
  </r>
  <r>
    <x v="1003"/>
    <x v="3"/>
    <n v="125"/>
    <x v="4"/>
    <x v="1"/>
    <n v="2270.63"/>
  </r>
  <r>
    <x v="880"/>
    <x v="1"/>
    <n v="33"/>
    <x v="4"/>
    <x v="6"/>
    <n v="699.85"/>
  </r>
  <r>
    <x v="36"/>
    <x v="1"/>
    <n v="150"/>
    <x v="0"/>
    <x v="3"/>
    <n v="4482.45"/>
  </r>
  <r>
    <x v="280"/>
    <x v="0"/>
    <n v="5"/>
    <x v="1"/>
    <x v="5"/>
    <n v="174.75"/>
  </r>
  <r>
    <x v="1060"/>
    <x v="1"/>
    <n v="400"/>
    <x v="4"/>
    <x v="2"/>
    <n v="5738.5"/>
  </r>
  <r>
    <x v="380"/>
    <x v="3"/>
    <n v="27"/>
    <x v="2"/>
    <x v="0"/>
    <n v="664.4"/>
  </r>
  <r>
    <x v="1040"/>
    <x v="1"/>
    <n v="4"/>
    <x v="1"/>
    <x v="0"/>
    <n v="143.80000000000001"/>
  </r>
  <r>
    <x v="594"/>
    <x v="2"/>
    <n v="31"/>
    <x v="4"/>
    <x v="3"/>
    <n v="631.08000000000004"/>
  </r>
  <r>
    <x v="132"/>
    <x v="1"/>
    <n v="4"/>
    <x v="2"/>
    <x v="1"/>
    <n v="115.8"/>
  </r>
  <r>
    <x v="814"/>
    <x v="2"/>
    <n v="6"/>
    <x v="4"/>
    <x v="0"/>
    <n v="149.69999999999999"/>
  </r>
  <r>
    <x v="361"/>
    <x v="2"/>
    <n v="4"/>
    <x v="3"/>
    <x v="3"/>
    <n v="107.8"/>
  </r>
  <r>
    <x v="730"/>
    <x v="3"/>
    <n v="20"/>
    <x v="2"/>
    <x v="5"/>
    <n v="579"/>
  </r>
  <r>
    <x v="362"/>
    <x v="2"/>
    <n v="500"/>
    <x v="2"/>
    <x v="5"/>
    <n v="8323.1299999999992"/>
  </r>
  <r>
    <x v="375"/>
    <x v="3"/>
    <n v="475"/>
    <x v="2"/>
    <x v="0"/>
    <n v="7906.97"/>
  </r>
  <r>
    <x v="661"/>
    <x v="3"/>
    <n v="1"/>
    <x v="4"/>
    <x v="0"/>
    <n v="24.95"/>
  </r>
  <r>
    <x v="357"/>
    <x v="0"/>
    <n v="225"/>
    <x v="3"/>
    <x v="5"/>
    <n v="4244.63"/>
  </r>
  <r>
    <x v="1037"/>
    <x v="4"/>
    <n v="19"/>
    <x v="1"/>
    <x v="6"/>
    <n v="645.04999999999995"/>
  </r>
  <r>
    <x v="493"/>
    <x v="1"/>
    <n v="39"/>
    <x v="1"/>
    <x v="0"/>
    <n v="1191.74"/>
  </r>
  <r>
    <x v="510"/>
    <x v="3"/>
    <n v="550"/>
    <x v="4"/>
    <x v="4"/>
    <n v="7574.19"/>
  </r>
  <r>
    <x v="815"/>
    <x v="4"/>
    <n v="4"/>
    <x v="1"/>
    <x v="1"/>
    <n v="135.80000000000001"/>
  </r>
  <r>
    <x v="99"/>
    <x v="3"/>
    <n v="39"/>
    <x v="3"/>
    <x v="5"/>
    <n v="893.39"/>
  </r>
  <r>
    <x v="272"/>
    <x v="4"/>
    <n v="18"/>
    <x v="3"/>
    <x v="2"/>
    <n v="449.1"/>
  </r>
  <r>
    <x v="948"/>
    <x v="3"/>
    <n v="1"/>
    <x v="2"/>
    <x v="1"/>
    <n v="26.95"/>
  </r>
  <r>
    <x v="301"/>
    <x v="3"/>
    <n v="75"/>
    <x v="1"/>
    <x v="6"/>
    <n v="1965.94"/>
  </r>
  <r>
    <x v="344"/>
    <x v="3"/>
    <n v="400"/>
    <x v="4"/>
    <x v="3"/>
    <n v="5508.5"/>
  </r>
  <r>
    <x v="598"/>
    <x v="1"/>
    <n v="2"/>
    <x v="2"/>
    <x v="4"/>
    <n v="53.9"/>
  </r>
  <r>
    <x v="120"/>
    <x v="1"/>
    <n v="250"/>
    <x v="0"/>
    <x v="6"/>
    <n v="7820.75"/>
  </r>
  <r>
    <x v="38"/>
    <x v="1"/>
    <n v="100"/>
    <x v="2"/>
    <x v="1"/>
    <n v="1886.5"/>
  </r>
  <r>
    <x v="541"/>
    <x v="1"/>
    <n v="300"/>
    <x v="4"/>
    <x v="0"/>
    <n v="4476.38"/>
  </r>
  <r>
    <x v="722"/>
    <x v="3"/>
    <n v="46"/>
    <x v="4"/>
    <x v="3"/>
    <n v="1014.65"/>
  </r>
  <r>
    <x v="508"/>
    <x v="0"/>
    <n v="325"/>
    <x v="2"/>
    <x v="0"/>
    <n v="5223.16"/>
  </r>
  <r>
    <x v="695"/>
    <x v="2"/>
    <n v="20"/>
    <x v="4"/>
    <x v="1"/>
    <n v="499"/>
  </r>
  <r>
    <x v="712"/>
    <x v="3"/>
    <n v="5"/>
    <x v="2"/>
    <x v="5"/>
    <n v="139.75"/>
  </r>
  <r>
    <x v="269"/>
    <x v="3"/>
    <n v="2"/>
    <x v="4"/>
    <x v="1"/>
    <n v="49.9"/>
  </r>
  <r>
    <x v="657"/>
    <x v="1"/>
    <n v="5"/>
    <x v="1"/>
    <x v="1"/>
    <n v="179.75"/>
  </r>
  <r>
    <x v="473"/>
    <x v="1"/>
    <n v="28"/>
    <x v="1"/>
    <x v="1"/>
    <n v="831.81"/>
  </r>
  <r>
    <x v="537"/>
    <x v="2"/>
    <n v="6"/>
    <x v="4"/>
    <x v="6"/>
    <n v="143.69999999999999"/>
  </r>
  <r>
    <x v="22"/>
    <x v="2"/>
    <n v="14"/>
    <x v="3"/>
    <x v="3"/>
    <n v="377.3"/>
  </r>
  <r>
    <x v="1018"/>
    <x v="1"/>
    <n v="9"/>
    <x v="0"/>
    <x v="3"/>
    <n v="393.21"/>
  </r>
  <r>
    <x v="311"/>
    <x v="2"/>
    <n v="100"/>
    <x v="2"/>
    <x v="6"/>
    <n v="1956.5"/>
  </r>
  <r>
    <x v="300"/>
    <x v="2"/>
    <n v="9"/>
    <x v="3"/>
    <x v="2"/>
    <n v="224.55"/>
  </r>
  <r>
    <x v="538"/>
    <x v="1"/>
    <n v="2"/>
    <x v="1"/>
    <x v="5"/>
    <n v="71.900000000000006"/>
  </r>
  <r>
    <x v="692"/>
    <x v="3"/>
    <n v="7"/>
    <x v="3"/>
    <x v="0"/>
    <n v="188.65"/>
  </r>
  <r>
    <x v="340"/>
    <x v="3"/>
    <n v="4"/>
    <x v="0"/>
    <x v="3"/>
    <n v="178.76"/>
  </r>
  <r>
    <x v="73"/>
    <x v="1"/>
    <n v="450"/>
    <x v="0"/>
    <x v="4"/>
    <n v="11563.54"/>
  </r>
  <r>
    <x v="637"/>
    <x v="2"/>
    <n v="8"/>
    <x v="3"/>
    <x v="0"/>
    <n v="215.6"/>
  </r>
  <r>
    <x v="376"/>
    <x v="1"/>
    <n v="600"/>
    <x v="3"/>
    <x v="1"/>
    <n v="8952.75"/>
  </r>
  <r>
    <x v="1036"/>
    <x v="1"/>
    <n v="2"/>
    <x v="0"/>
    <x v="0"/>
    <n v="87.38"/>
  </r>
  <r>
    <x v="28"/>
    <x v="2"/>
    <n v="250"/>
    <x v="1"/>
    <x v="1"/>
    <n v="6291.25"/>
  </r>
  <r>
    <x v="936"/>
    <x v="3"/>
    <n v="5"/>
    <x v="3"/>
    <x v="2"/>
    <n v="124.75"/>
  </r>
  <r>
    <x v="570"/>
    <x v="0"/>
    <n v="42"/>
    <x v="1"/>
    <x v="0"/>
    <n v="1247.72"/>
  </r>
  <r>
    <x v="1069"/>
    <x v="4"/>
    <n v="35"/>
    <x v="3"/>
    <x v="2"/>
    <n v="772.01"/>
  </r>
  <r>
    <x v="246"/>
    <x v="1"/>
    <n v="350"/>
    <x v="1"/>
    <x v="1"/>
    <n v="7033.69"/>
  </r>
  <r>
    <x v="461"/>
    <x v="3"/>
    <n v="15"/>
    <x v="1"/>
    <x v="3"/>
    <n v="509.25"/>
  </r>
  <r>
    <x v="987"/>
    <x v="1"/>
    <n v="175"/>
    <x v="2"/>
    <x v="4"/>
    <n v="3546.38"/>
  </r>
  <r>
    <x v="946"/>
    <x v="3"/>
    <n v="17"/>
    <x v="3"/>
    <x v="4"/>
    <n v="441.15"/>
  </r>
  <r>
    <x v="1023"/>
    <x v="2"/>
    <n v="11"/>
    <x v="2"/>
    <x v="5"/>
    <n v="307.45"/>
  </r>
  <r>
    <x v="331"/>
    <x v="1"/>
    <n v="550"/>
    <x v="3"/>
    <x v="3"/>
    <n v="7890.44"/>
  </r>
  <r>
    <x v="353"/>
    <x v="3"/>
    <n v="26"/>
    <x v="0"/>
    <x v="6"/>
    <n v="943.45"/>
  </r>
  <r>
    <x v="1014"/>
    <x v="3"/>
    <n v="21"/>
    <x v="4"/>
    <x v="0"/>
    <n v="523.95000000000005"/>
  </r>
  <r>
    <x v="80"/>
    <x v="1"/>
    <n v="75"/>
    <x v="4"/>
    <x v="4"/>
    <n v="1459.69"/>
  </r>
  <r>
    <x v="72"/>
    <x v="3"/>
    <n v="2"/>
    <x v="1"/>
    <x v="3"/>
    <n v="71.900000000000006"/>
  </r>
  <r>
    <x v="161"/>
    <x v="1"/>
    <n v="15"/>
    <x v="4"/>
    <x v="0"/>
    <n v="374.25"/>
  </r>
  <r>
    <x v="706"/>
    <x v="1"/>
    <n v="600"/>
    <x v="1"/>
    <x v="5"/>
    <n v="12057.75"/>
  </r>
  <r>
    <x v="68"/>
    <x v="3"/>
    <n v="6"/>
    <x v="4"/>
    <x v="6"/>
    <n v="149.69999999999999"/>
  </r>
  <r>
    <x v="640"/>
    <x v="1"/>
    <n v="100"/>
    <x v="3"/>
    <x v="5"/>
    <n v="1746.5"/>
  </r>
  <r>
    <x v="459"/>
    <x v="3"/>
    <n v="450"/>
    <x v="3"/>
    <x v="3"/>
    <n v="6714.56"/>
  </r>
  <r>
    <x v="103"/>
    <x v="0"/>
    <n v="2"/>
    <x v="1"/>
    <x v="3"/>
    <n v="67.900000000000006"/>
  </r>
  <r>
    <x v="482"/>
    <x v="3"/>
    <n v="225"/>
    <x v="0"/>
    <x v="2"/>
    <n v="7038.68"/>
  </r>
  <r>
    <x v="1051"/>
    <x v="3"/>
    <n v="2"/>
    <x v="3"/>
    <x v="6"/>
    <n v="51.9"/>
  </r>
  <r>
    <x v="741"/>
    <x v="2"/>
    <n v="125"/>
    <x v="4"/>
    <x v="2"/>
    <n v="2095.63"/>
  </r>
  <r>
    <x v="774"/>
    <x v="4"/>
    <n v="4"/>
    <x v="4"/>
    <x v="0"/>
    <n v="103.8"/>
  </r>
  <r>
    <x v="249"/>
    <x v="3"/>
    <n v="49"/>
    <x v="4"/>
    <x v="1"/>
    <n v="880.16"/>
  </r>
  <r>
    <x v="891"/>
    <x v="3"/>
    <n v="150"/>
    <x v="1"/>
    <x v="2"/>
    <n v="3669.75"/>
  </r>
  <r>
    <x v="169"/>
    <x v="1"/>
    <n v="450"/>
    <x v="2"/>
    <x v="5"/>
    <n v="7490.81"/>
  </r>
  <r>
    <x v="165"/>
    <x v="1"/>
    <n v="21"/>
    <x v="2"/>
    <x v="1"/>
    <n v="565.95000000000005"/>
  </r>
  <r>
    <x v="988"/>
    <x v="2"/>
    <n v="3"/>
    <x v="0"/>
    <x v="6"/>
    <n v="131.07"/>
  </r>
  <r>
    <x v="794"/>
    <x v="3"/>
    <n v="6"/>
    <x v="4"/>
    <x v="2"/>
    <n v="143.69999999999999"/>
  </r>
  <r>
    <x v="334"/>
    <x v="4"/>
    <n v="475"/>
    <x v="2"/>
    <x v="4"/>
    <n v="7906.97"/>
  </r>
  <r>
    <x v="724"/>
    <x v="2"/>
    <n v="3"/>
    <x v="4"/>
    <x v="4"/>
    <n v="74.849999999999994"/>
  </r>
  <r>
    <x v="624"/>
    <x v="3"/>
    <n v="14"/>
    <x v="3"/>
    <x v="6"/>
    <n v="363.3"/>
  </r>
  <r>
    <x v="552"/>
    <x v="0"/>
    <n v="6"/>
    <x v="3"/>
    <x v="1"/>
    <n v="155.69999999999999"/>
  </r>
  <r>
    <x v="147"/>
    <x v="0"/>
    <n v="575"/>
    <x v="4"/>
    <x v="2"/>
    <n v="8249.09"/>
  </r>
  <r>
    <x v="941"/>
    <x v="0"/>
    <n v="1"/>
    <x v="1"/>
    <x v="2"/>
    <n v="33.950000000000003"/>
  </r>
  <r>
    <x v="830"/>
    <x v="3"/>
    <n v="50"/>
    <x v="0"/>
    <x v="4"/>
    <n v="1600.88"/>
  </r>
  <r>
    <x v="498"/>
    <x v="4"/>
    <n v="150"/>
    <x v="0"/>
    <x v="6"/>
    <n v="4692.45"/>
  </r>
  <r>
    <x v="845"/>
    <x v="1"/>
    <n v="30"/>
    <x v="3"/>
    <x v="4"/>
    <n v="661.73"/>
  </r>
  <r>
    <x v="589"/>
    <x v="3"/>
    <n v="1"/>
    <x v="1"/>
    <x v="6"/>
    <n v="34.950000000000003"/>
  </r>
  <r>
    <x v="183"/>
    <x v="2"/>
    <n v="47"/>
    <x v="1"/>
    <x v="1"/>
    <n v="1396.25"/>
  </r>
  <r>
    <x v="419"/>
    <x v="3"/>
    <n v="425"/>
    <x v="4"/>
    <x v="4"/>
    <n v="6097.16"/>
  </r>
  <r>
    <x v="837"/>
    <x v="3"/>
    <n v="8"/>
    <x v="4"/>
    <x v="3"/>
    <n v="199.6"/>
  </r>
  <r>
    <x v="95"/>
    <x v="1"/>
    <n v="600"/>
    <x v="2"/>
    <x v="6"/>
    <n v="9297.75"/>
  </r>
  <r>
    <x v="634"/>
    <x v="2"/>
    <n v="12"/>
    <x v="0"/>
    <x v="2"/>
    <n v="512.28"/>
  </r>
  <r>
    <x v="385"/>
    <x v="2"/>
    <n v="24"/>
    <x v="1"/>
    <x v="2"/>
    <n v="692.58"/>
  </r>
  <r>
    <x v="857"/>
    <x v="3"/>
    <n v="34"/>
    <x v="1"/>
    <x v="3"/>
    <n v="981.16"/>
  </r>
  <r>
    <x v="930"/>
    <x v="3"/>
    <n v="34"/>
    <x v="4"/>
    <x v="2"/>
    <n v="692.16"/>
  </r>
  <r>
    <x v="779"/>
    <x v="4"/>
    <n v="100"/>
    <x v="4"/>
    <x v="6"/>
    <n v="1816.5"/>
  </r>
  <r>
    <x v="538"/>
    <x v="0"/>
    <n v="350"/>
    <x v="2"/>
    <x v="6"/>
    <n v="5423.69"/>
  </r>
  <r>
    <x v="674"/>
    <x v="3"/>
    <n v="1"/>
    <x v="3"/>
    <x v="0"/>
    <n v="26.95"/>
  </r>
  <r>
    <x v="846"/>
    <x v="1"/>
    <n v="4"/>
    <x v="2"/>
    <x v="6"/>
    <n v="111.8"/>
  </r>
  <r>
    <x v="557"/>
    <x v="1"/>
    <n v="47"/>
    <x v="2"/>
    <x v="3"/>
    <n v="1156.55"/>
  </r>
  <r>
    <x v="773"/>
    <x v="3"/>
    <n v="450"/>
    <x v="3"/>
    <x v="5"/>
    <n v="6714.56"/>
  </r>
  <r>
    <x v="32"/>
    <x v="0"/>
    <n v="525"/>
    <x v="0"/>
    <x v="3"/>
    <n v="13188.92"/>
  </r>
  <r>
    <x v="647"/>
    <x v="2"/>
    <n v="36"/>
    <x v="1"/>
    <x v="3"/>
    <n v="1100.07"/>
  </r>
  <r>
    <x v="281"/>
    <x v="4"/>
    <n v="500"/>
    <x v="4"/>
    <x v="6"/>
    <n v="7173.13"/>
  </r>
  <r>
    <x v="1062"/>
    <x v="3"/>
    <n v="37"/>
    <x v="4"/>
    <x v="2"/>
    <n v="753.23"/>
  </r>
  <r>
    <x v="250"/>
    <x v="4"/>
    <n v="39"/>
    <x v="0"/>
    <x v="6"/>
    <n v="1448.32"/>
  </r>
  <r>
    <x v="1044"/>
    <x v="1"/>
    <n v="16"/>
    <x v="3"/>
    <x v="1"/>
    <n v="399.2"/>
  </r>
  <r>
    <x v="93"/>
    <x v="3"/>
    <n v="225"/>
    <x v="4"/>
    <x v="5"/>
    <n v="3929.63"/>
  </r>
  <r>
    <x v="310"/>
    <x v="1"/>
    <n v="9"/>
    <x v="4"/>
    <x v="4"/>
    <n v="215.55"/>
  </r>
  <r>
    <x v="1064"/>
    <x v="3"/>
    <n v="1"/>
    <x v="0"/>
    <x v="6"/>
    <n v="42.69"/>
  </r>
  <r>
    <x v="356"/>
    <x v="3"/>
    <n v="325"/>
    <x v="1"/>
    <x v="4"/>
    <n v="6531.28"/>
  </r>
  <r>
    <x v="308"/>
    <x v="3"/>
    <n v="12"/>
    <x v="1"/>
    <x v="2"/>
    <n v="419.4"/>
  </r>
  <r>
    <x v="256"/>
    <x v="1"/>
    <n v="2"/>
    <x v="0"/>
    <x v="1"/>
    <n v="89.38"/>
  </r>
  <r>
    <x v="433"/>
    <x v="1"/>
    <n v="19"/>
    <x v="2"/>
    <x v="1"/>
    <n v="531.04999999999995"/>
  </r>
  <r>
    <x v="902"/>
    <x v="4"/>
    <n v="2"/>
    <x v="4"/>
    <x v="6"/>
    <n v="51.9"/>
  </r>
  <r>
    <x v="15"/>
    <x v="3"/>
    <n v="2"/>
    <x v="0"/>
    <x v="4"/>
    <n v="85.38"/>
  </r>
  <r>
    <x v="855"/>
    <x v="3"/>
    <n v="25"/>
    <x v="1"/>
    <x v="2"/>
    <n v="742.69"/>
  </r>
  <r>
    <x v="18"/>
    <x v="0"/>
    <n v="7"/>
    <x v="3"/>
    <x v="0"/>
    <n v="188.65"/>
  </r>
  <r>
    <x v="675"/>
    <x v="4"/>
    <n v="43"/>
    <x v="2"/>
    <x v="4"/>
    <n v="1058.1199999999999"/>
  </r>
  <r>
    <x v="227"/>
    <x v="2"/>
    <n v="2"/>
    <x v="0"/>
    <x v="3"/>
    <n v="89.38"/>
  </r>
  <r>
    <x v="994"/>
    <x v="1"/>
    <n v="525"/>
    <x v="0"/>
    <x v="4"/>
    <n v="12887.04"/>
  </r>
  <r>
    <x v="260"/>
    <x v="3"/>
    <n v="12"/>
    <x v="1"/>
    <x v="5"/>
    <n v="407.4"/>
  </r>
  <r>
    <x v="357"/>
    <x v="0"/>
    <n v="30"/>
    <x v="4"/>
    <x v="2"/>
    <n v="661.73"/>
  </r>
  <r>
    <x v="1004"/>
    <x v="1"/>
    <n v="30"/>
    <x v="3"/>
    <x v="6"/>
    <n v="636.23"/>
  </r>
  <r>
    <x v="902"/>
    <x v="4"/>
    <n v="75"/>
    <x v="3"/>
    <x v="2"/>
    <n v="1403.44"/>
  </r>
  <r>
    <x v="817"/>
    <x v="1"/>
    <n v="31"/>
    <x v="3"/>
    <x v="3"/>
    <n v="657.43"/>
  </r>
  <r>
    <x v="559"/>
    <x v="3"/>
    <n v="1"/>
    <x v="3"/>
    <x v="0"/>
    <n v="24.95"/>
  </r>
  <r>
    <x v="646"/>
    <x v="3"/>
    <n v="9"/>
    <x v="0"/>
    <x v="3"/>
    <n v="402.21"/>
  </r>
  <r>
    <x v="530"/>
    <x v="1"/>
    <n v="27"/>
    <x v="0"/>
    <x v="6"/>
    <n v="1025.6400000000001"/>
  </r>
  <r>
    <x v="1010"/>
    <x v="3"/>
    <n v="46"/>
    <x v="3"/>
    <x v="4"/>
    <n v="975.55"/>
  </r>
  <r>
    <x v="79"/>
    <x v="1"/>
    <n v="48"/>
    <x v="0"/>
    <x v="2"/>
    <n v="1608.84"/>
  </r>
  <r>
    <x v="626"/>
    <x v="1"/>
    <n v="300"/>
    <x v="2"/>
    <x v="5"/>
    <n v="4993.88"/>
  </r>
  <r>
    <x v="381"/>
    <x v="4"/>
    <n v="275"/>
    <x v="1"/>
    <x v="6"/>
    <n v="5684.59"/>
  </r>
  <r>
    <x v="678"/>
    <x v="3"/>
    <n v="1"/>
    <x v="4"/>
    <x v="3"/>
    <n v="24.95"/>
  </r>
  <r>
    <x v="895"/>
    <x v="1"/>
    <n v="275"/>
    <x v="2"/>
    <x v="1"/>
    <n v="4419.59"/>
  </r>
  <r>
    <x v="1087"/>
    <x v="3"/>
    <n v="9"/>
    <x v="0"/>
    <x v="3"/>
    <n v="384.21"/>
  </r>
  <r>
    <x v="250"/>
    <x v="1"/>
    <n v="27"/>
    <x v="4"/>
    <x v="5"/>
    <n v="549.65"/>
  </r>
  <r>
    <x v="903"/>
    <x v="4"/>
    <n v="32"/>
    <x v="1"/>
    <x v="4"/>
    <n v="950.64"/>
  </r>
  <r>
    <x v="963"/>
    <x v="4"/>
    <n v="24"/>
    <x v="0"/>
    <x v="3"/>
    <n v="870.88"/>
  </r>
  <r>
    <x v="395"/>
    <x v="1"/>
    <n v="7"/>
    <x v="1"/>
    <x v="6"/>
    <n v="237.65"/>
  </r>
  <r>
    <x v="374"/>
    <x v="1"/>
    <n v="8"/>
    <x v="3"/>
    <x v="5"/>
    <n v="199.6"/>
  </r>
  <r>
    <x v="68"/>
    <x v="1"/>
    <n v="5"/>
    <x v="4"/>
    <x v="2"/>
    <n v="124.75"/>
  </r>
  <r>
    <x v="82"/>
    <x v="2"/>
    <n v="450"/>
    <x v="3"/>
    <x v="0"/>
    <n v="6973.31"/>
  </r>
  <r>
    <x v="371"/>
    <x v="0"/>
    <n v="8"/>
    <x v="3"/>
    <x v="1"/>
    <n v="207.6"/>
  </r>
  <r>
    <x v="727"/>
    <x v="1"/>
    <n v="2"/>
    <x v="1"/>
    <x v="4"/>
    <n v="69.900000000000006"/>
  </r>
  <r>
    <x v="717"/>
    <x v="4"/>
    <n v="200"/>
    <x v="4"/>
    <x v="4"/>
    <n v="3493"/>
  </r>
  <r>
    <x v="63"/>
    <x v="1"/>
    <n v="375"/>
    <x v="0"/>
    <x v="6"/>
    <n v="9636.2800000000007"/>
  </r>
  <r>
    <x v="360"/>
    <x v="0"/>
    <n v="7"/>
    <x v="0"/>
    <x v="0"/>
    <n v="298.83"/>
  </r>
  <r>
    <x v="64"/>
    <x v="3"/>
    <n v="6"/>
    <x v="4"/>
    <x v="0"/>
    <n v="149.69999999999999"/>
  </r>
  <r>
    <x v="247"/>
    <x v="1"/>
    <n v="1"/>
    <x v="4"/>
    <x v="0"/>
    <n v="23.95"/>
  </r>
  <r>
    <x v="547"/>
    <x v="1"/>
    <n v="425"/>
    <x v="0"/>
    <x v="0"/>
    <n v="10432.370000000001"/>
  </r>
  <r>
    <x v="342"/>
    <x v="0"/>
    <n v="7"/>
    <x v="4"/>
    <x v="6"/>
    <n v="181.65"/>
  </r>
  <r>
    <x v="707"/>
    <x v="4"/>
    <n v="150"/>
    <x v="3"/>
    <x v="5"/>
    <n v="2619.75"/>
  </r>
  <r>
    <x v="901"/>
    <x v="4"/>
    <n v="400"/>
    <x v="3"/>
    <x v="0"/>
    <n v="5968.5"/>
  </r>
  <r>
    <x v="75"/>
    <x v="3"/>
    <n v="3"/>
    <x v="0"/>
    <x v="1"/>
    <n v="128.07"/>
  </r>
  <r>
    <x v="232"/>
    <x v="2"/>
    <n v="500"/>
    <x v="4"/>
    <x v="1"/>
    <n v="7173.13"/>
  </r>
  <r>
    <x v="1020"/>
    <x v="1"/>
    <n v="600"/>
    <x v="3"/>
    <x v="2"/>
    <n v="9297.75"/>
  </r>
  <r>
    <x v="942"/>
    <x v="1"/>
    <n v="36"/>
    <x v="2"/>
    <x v="5"/>
    <n v="855.27"/>
  </r>
  <r>
    <x v="631"/>
    <x v="3"/>
    <n v="34"/>
    <x v="2"/>
    <x v="5"/>
    <n v="778.86"/>
  </r>
  <r>
    <x v="163"/>
    <x v="1"/>
    <n v="50"/>
    <x v="1"/>
    <x v="5"/>
    <n v="1348.13"/>
  </r>
  <r>
    <x v="483"/>
    <x v="4"/>
    <n v="375"/>
    <x v="3"/>
    <x v="2"/>
    <n v="5811.09"/>
  </r>
  <r>
    <x v="735"/>
    <x v="4"/>
    <n v="575"/>
    <x v="0"/>
    <x v="2"/>
    <n v="14445.01"/>
  </r>
  <r>
    <x v="1065"/>
    <x v="1"/>
    <n v="5"/>
    <x v="2"/>
    <x v="0"/>
    <n v="144.75"/>
  </r>
  <r>
    <x v="1000"/>
    <x v="2"/>
    <n v="150"/>
    <x v="2"/>
    <x v="6"/>
    <n v="3039.75"/>
  </r>
  <r>
    <x v="439"/>
    <x v="1"/>
    <n v="575"/>
    <x v="3"/>
    <x v="2"/>
    <n v="8579.7199999999993"/>
  </r>
  <r>
    <x v="646"/>
    <x v="0"/>
    <n v="5"/>
    <x v="3"/>
    <x v="4"/>
    <n v="129.75"/>
  </r>
  <r>
    <x v="885"/>
    <x v="0"/>
    <n v="16"/>
    <x v="3"/>
    <x v="3"/>
    <n v="431.2"/>
  </r>
  <r>
    <x v="519"/>
    <x v="1"/>
    <n v="43"/>
    <x v="3"/>
    <x v="2"/>
    <n v="948.47"/>
  </r>
  <r>
    <x v="1079"/>
    <x v="3"/>
    <n v="3"/>
    <x v="1"/>
    <x v="3"/>
    <n v="107.85"/>
  </r>
  <r>
    <x v="693"/>
    <x v="0"/>
    <n v="44"/>
    <x v="2"/>
    <x v="4"/>
    <n v="1045.33"/>
  </r>
  <r>
    <x v="986"/>
    <x v="1"/>
    <n v="325"/>
    <x v="4"/>
    <x v="0"/>
    <n v="4849.41"/>
  </r>
  <r>
    <x v="439"/>
    <x v="3"/>
    <n v="9"/>
    <x v="1"/>
    <x v="2"/>
    <n v="314.55"/>
  </r>
  <r>
    <x v="654"/>
    <x v="3"/>
    <n v="175"/>
    <x v="4"/>
    <x v="3"/>
    <n v="3178.88"/>
  </r>
  <r>
    <x v="85"/>
    <x v="1"/>
    <n v="7"/>
    <x v="0"/>
    <x v="2"/>
    <n v="305.83"/>
  </r>
  <r>
    <x v="691"/>
    <x v="3"/>
    <n v="325"/>
    <x v="3"/>
    <x v="5"/>
    <n v="5036.28"/>
  </r>
  <r>
    <x v="426"/>
    <x v="3"/>
    <n v="7"/>
    <x v="4"/>
    <x v="4"/>
    <n v="174.65"/>
  </r>
  <r>
    <x v="856"/>
    <x v="1"/>
    <n v="3"/>
    <x v="1"/>
    <x v="0"/>
    <n v="104.85"/>
  </r>
  <r>
    <x v="891"/>
    <x v="4"/>
    <n v="3"/>
    <x v="2"/>
    <x v="3"/>
    <n v="86.85"/>
  </r>
  <r>
    <x v="919"/>
    <x v="1"/>
    <n v="48"/>
    <x v="1"/>
    <x v="6"/>
    <n v="1222.2"/>
  </r>
  <r>
    <x v="607"/>
    <x v="1"/>
    <n v="6"/>
    <x v="1"/>
    <x v="0"/>
    <n v="203.7"/>
  </r>
  <r>
    <x v="63"/>
    <x v="3"/>
    <n v="33"/>
    <x v="1"/>
    <x v="2"/>
    <n v="1008.4"/>
  </r>
  <r>
    <x v="365"/>
    <x v="3"/>
    <n v="19"/>
    <x v="1"/>
    <x v="6"/>
    <n v="664.05"/>
  </r>
  <r>
    <x v="993"/>
    <x v="4"/>
    <n v="4"/>
    <x v="1"/>
    <x v="5"/>
    <n v="139.80000000000001"/>
  </r>
  <r>
    <x v="315"/>
    <x v="4"/>
    <n v="9"/>
    <x v="1"/>
    <x v="0"/>
    <n v="305.55"/>
  </r>
  <r>
    <x v="614"/>
    <x v="3"/>
    <n v="4"/>
    <x v="0"/>
    <x v="2"/>
    <n v="174.76"/>
  </r>
  <r>
    <x v="766"/>
    <x v="1"/>
    <n v="425"/>
    <x v="1"/>
    <x v="4"/>
    <n v="8540.91"/>
  </r>
  <r>
    <x v="866"/>
    <x v="3"/>
    <n v="22"/>
    <x v="2"/>
    <x v="4"/>
    <n v="636.9"/>
  </r>
  <r>
    <x v="1036"/>
    <x v="0"/>
    <n v="38"/>
    <x v="0"/>
    <x v="2"/>
    <n v="1411.19"/>
  </r>
  <r>
    <x v="0"/>
    <x v="3"/>
    <n v="14"/>
    <x v="4"/>
    <x v="4"/>
    <n v="363.3"/>
  </r>
  <r>
    <x v="331"/>
    <x v="3"/>
    <n v="4"/>
    <x v="0"/>
    <x v="0"/>
    <n v="174.76"/>
  </r>
  <r>
    <x v="312"/>
    <x v="0"/>
    <n v="41"/>
    <x v="0"/>
    <x v="6"/>
    <n v="1522.6"/>
  </r>
  <r>
    <x v="360"/>
    <x v="0"/>
    <n v="9"/>
    <x v="4"/>
    <x v="5"/>
    <n v="224.55"/>
  </r>
  <r>
    <x v="69"/>
    <x v="0"/>
    <n v="39"/>
    <x v="4"/>
    <x v="2"/>
    <n v="860.24"/>
  </r>
  <r>
    <x v="66"/>
    <x v="1"/>
    <n v="425"/>
    <x v="0"/>
    <x v="5"/>
    <n v="10432.370000000001"/>
  </r>
  <r>
    <x v="252"/>
    <x v="2"/>
    <n v="275"/>
    <x v="0"/>
    <x v="5"/>
    <n v="7066.61"/>
  </r>
  <r>
    <x v="750"/>
    <x v="0"/>
    <n v="475"/>
    <x v="4"/>
    <x v="0"/>
    <n v="7087.59"/>
  </r>
  <r>
    <x v="870"/>
    <x v="1"/>
    <n v="6"/>
    <x v="4"/>
    <x v="4"/>
    <n v="155.69999999999999"/>
  </r>
  <r>
    <x v="950"/>
    <x v="2"/>
    <n v="6"/>
    <x v="1"/>
    <x v="0"/>
    <n v="209.7"/>
  </r>
  <r>
    <x v="633"/>
    <x v="3"/>
    <n v="425"/>
    <x v="2"/>
    <x v="0"/>
    <n v="6585.91"/>
  </r>
  <r>
    <x v="831"/>
    <x v="1"/>
    <n v="19"/>
    <x v="3"/>
    <x v="2"/>
    <n v="493.05"/>
  </r>
  <r>
    <x v="649"/>
    <x v="0"/>
    <n v="42"/>
    <x v="0"/>
    <x v="1"/>
    <n v="1559.73"/>
  </r>
  <r>
    <x v="736"/>
    <x v="3"/>
    <n v="35"/>
    <x v="2"/>
    <x v="1"/>
    <n v="801.76"/>
  </r>
  <r>
    <x v="11"/>
    <x v="2"/>
    <n v="3"/>
    <x v="0"/>
    <x v="3"/>
    <n v="131.07"/>
  </r>
  <r>
    <x v="755"/>
    <x v="3"/>
    <n v="425"/>
    <x v="1"/>
    <x v="3"/>
    <n v="8540.91"/>
  </r>
  <r>
    <x v="670"/>
    <x v="3"/>
    <n v="500"/>
    <x v="1"/>
    <x v="6"/>
    <n v="10048.129999999999"/>
  </r>
  <r>
    <x v="466"/>
    <x v="0"/>
    <n v="33"/>
    <x v="1"/>
    <x v="3"/>
    <n v="952.3"/>
  </r>
  <r>
    <x v="558"/>
    <x v="4"/>
    <n v="175"/>
    <x v="1"/>
    <x v="4"/>
    <n v="4158.88"/>
  </r>
  <r>
    <x v="563"/>
    <x v="0"/>
    <n v="4"/>
    <x v="4"/>
    <x v="5"/>
    <n v="95.8"/>
  </r>
  <r>
    <x v="398"/>
    <x v="4"/>
    <n v="42"/>
    <x v="1"/>
    <x v="1"/>
    <n v="1247.72"/>
  </r>
  <r>
    <x v="581"/>
    <x v="3"/>
    <n v="44"/>
    <x v="4"/>
    <x v="1"/>
    <n v="895.73"/>
  </r>
  <r>
    <x v="394"/>
    <x v="1"/>
    <n v="8"/>
    <x v="4"/>
    <x v="2"/>
    <n v="191.6"/>
  </r>
  <r>
    <x v="1082"/>
    <x v="0"/>
    <n v="1"/>
    <x v="0"/>
    <x v="5"/>
    <n v="43.69"/>
  </r>
  <r>
    <x v="799"/>
    <x v="1"/>
    <n v="400"/>
    <x v="2"/>
    <x v="4"/>
    <n v="6658.5"/>
  </r>
  <r>
    <x v="311"/>
    <x v="0"/>
    <n v="7"/>
    <x v="4"/>
    <x v="3"/>
    <n v="181.65"/>
  </r>
  <r>
    <x v="1093"/>
    <x v="0"/>
    <n v="43"/>
    <x v="4"/>
    <x v="4"/>
    <n v="911.92"/>
  </r>
  <r>
    <x v="654"/>
    <x v="0"/>
    <n v="325"/>
    <x v="4"/>
    <x v="4"/>
    <n v="4475.66"/>
  </r>
  <r>
    <x v="344"/>
    <x v="1"/>
    <n v="7"/>
    <x v="1"/>
    <x v="4"/>
    <n v="237.65"/>
  </r>
  <r>
    <x v="28"/>
    <x v="3"/>
    <n v="9"/>
    <x v="3"/>
    <x v="1"/>
    <n v="224.55"/>
  </r>
  <r>
    <x v="352"/>
    <x v="2"/>
    <n v="6"/>
    <x v="3"/>
    <x v="2"/>
    <n v="149.69999999999999"/>
  </r>
  <r>
    <x v="650"/>
    <x v="3"/>
    <n v="11"/>
    <x v="3"/>
    <x v="5"/>
    <n v="285.45"/>
  </r>
  <r>
    <x v="341"/>
    <x v="0"/>
    <n v="9"/>
    <x v="4"/>
    <x v="3"/>
    <n v="224.55"/>
  </r>
  <r>
    <x v="720"/>
    <x v="3"/>
    <n v="200"/>
    <x v="3"/>
    <x v="1"/>
    <n v="3493"/>
  </r>
  <r>
    <x v="596"/>
    <x v="2"/>
    <n v="250"/>
    <x v="2"/>
    <x v="2"/>
    <n v="5066.25"/>
  </r>
  <r>
    <x v="798"/>
    <x v="3"/>
    <n v="500"/>
    <x v="0"/>
    <x v="5"/>
    <n v="12560.88"/>
  </r>
  <r>
    <x v="983"/>
    <x v="3"/>
    <n v="3"/>
    <x v="0"/>
    <x v="0"/>
    <n v="134.07"/>
  </r>
  <r>
    <x v="539"/>
    <x v="3"/>
    <n v="325"/>
    <x v="3"/>
    <x v="3"/>
    <n v="5036.28"/>
  </r>
  <r>
    <x v="217"/>
    <x v="3"/>
    <n v="7"/>
    <x v="1"/>
    <x v="4"/>
    <n v="237.65"/>
  </r>
  <r>
    <x v="669"/>
    <x v="2"/>
    <n v="4"/>
    <x v="1"/>
    <x v="3"/>
    <n v="143.80000000000001"/>
  </r>
  <r>
    <x v="963"/>
    <x v="1"/>
    <n v="8"/>
    <x v="3"/>
    <x v="1"/>
    <n v="199.6"/>
  </r>
  <r>
    <x v="186"/>
    <x v="3"/>
    <n v="375"/>
    <x v="1"/>
    <x v="6"/>
    <n v="7320.47"/>
  </r>
  <r>
    <x v="151"/>
    <x v="3"/>
    <n v="7"/>
    <x v="1"/>
    <x v="5"/>
    <n v="251.65"/>
  </r>
  <r>
    <x v="395"/>
    <x v="3"/>
    <n v="45"/>
    <x v="3"/>
    <x v="2"/>
    <n v="954.34"/>
  </r>
  <r>
    <x v="838"/>
    <x v="2"/>
    <n v="50"/>
    <x v="2"/>
    <x v="5"/>
    <n v="1010.63"/>
  </r>
  <r>
    <x v="874"/>
    <x v="2"/>
    <n v="12"/>
    <x v="3"/>
    <x v="1"/>
    <n v="311.39999999999998"/>
  </r>
  <r>
    <x v="777"/>
    <x v="0"/>
    <n v="8"/>
    <x v="2"/>
    <x v="1"/>
    <n v="215.6"/>
  </r>
  <r>
    <x v="263"/>
    <x v="0"/>
    <n v="32"/>
    <x v="0"/>
    <x v="1"/>
    <n v="1188.3699999999999"/>
  </r>
  <r>
    <x v="477"/>
    <x v="3"/>
    <n v="10"/>
    <x v="2"/>
    <x v="5"/>
    <n v="269.5"/>
  </r>
  <r>
    <x v="418"/>
    <x v="2"/>
    <n v="525"/>
    <x v="1"/>
    <x v="6"/>
    <n v="10248.66"/>
  </r>
  <r>
    <x v="774"/>
    <x v="0"/>
    <n v="49"/>
    <x v="2"/>
    <x v="6"/>
    <n v="1063.9100000000001"/>
  </r>
  <r>
    <x v="572"/>
    <x v="4"/>
    <n v="450"/>
    <x v="4"/>
    <x v="5"/>
    <n v="6197.06"/>
  </r>
  <r>
    <x v="237"/>
    <x v="2"/>
    <n v="21"/>
    <x v="4"/>
    <x v="3"/>
    <n v="502.95"/>
  </r>
  <r>
    <x v="516"/>
    <x v="1"/>
    <n v="18"/>
    <x v="2"/>
    <x v="5"/>
    <n v="521.1"/>
  </r>
  <r>
    <x v="1051"/>
    <x v="1"/>
    <n v="27"/>
    <x v="2"/>
    <x v="0"/>
    <n v="664.4"/>
  </r>
  <r>
    <x v="1061"/>
    <x v="1"/>
    <n v="37"/>
    <x v="2"/>
    <x v="0"/>
    <n v="847.58"/>
  </r>
  <r>
    <x v="436"/>
    <x v="3"/>
    <n v="22"/>
    <x v="0"/>
    <x v="1"/>
    <n v="961.18"/>
  </r>
  <r>
    <x v="980"/>
    <x v="1"/>
    <n v="150"/>
    <x v="4"/>
    <x v="3"/>
    <n v="2724.75"/>
  </r>
  <r>
    <x v="606"/>
    <x v="3"/>
    <n v="3"/>
    <x v="4"/>
    <x v="1"/>
    <n v="74.849999999999994"/>
  </r>
  <r>
    <x v="763"/>
    <x v="2"/>
    <n v="125"/>
    <x v="3"/>
    <x v="6"/>
    <n v="2358.13"/>
  </r>
  <r>
    <x v="609"/>
    <x v="3"/>
    <n v="200"/>
    <x v="2"/>
    <x v="2"/>
    <n v="4053"/>
  </r>
  <r>
    <x v="52"/>
    <x v="0"/>
    <n v="3"/>
    <x v="3"/>
    <x v="0"/>
    <n v="77.849999999999994"/>
  </r>
  <r>
    <x v="762"/>
    <x v="4"/>
    <n v="34"/>
    <x v="3"/>
    <x v="2"/>
    <n v="778.86"/>
  </r>
  <r>
    <x v="392"/>
    <x v="3"/>
    <n v="8"/>
    <x v="1"/>
    <x v="1"/>
    <n v="287.60000000000002"/>
  </r>
  <r>
    <x v="1008"/>
    <x v="0"/>
    <n v="500"/>
    <x v="2"/>
    <x v="1"/>
    <n v="8323.1299999999992"/>
  </r>
  <r>
    <x v="605"/>
    <x v="2"/>
    <n v="13"/>
    <x v="4"/>
    <x v="0"/>
    <n v="337.35"/>
  </r>
  <r>
    <x v="611"/>
    <x v="3"/>
    <n v="9"/>
    <x v="1"/>
    <x v="0"/>
    <n v="323.55"/>
  </r>
  <r>
    <x v="361"/>
    <x v="4"/>
    <n v="11"/>
    <x v="2"/>
    <x v="3"/>
    <n v="307.45"/>
  </r>
  <r>
    <x v="237"/>
    <x v="1"/>
    <n v="7"/>
    <x v="0"/>
    <x v="6"/>
    <n v="298.83"/>
  </r>
  <r>
    <x v="434"/>
    <x v="1"/>
    <n v="29"/>
    <x v="2"/>
    <x v="3"/>
    <n v="713.62"/>
  </r>
  <r>
    <x v="738"/>
    <x v="1"/>
    <n v="32"/>
    <x v="0"/>
    <x v="3"/>
    <n v="1215.57"/>
  </r>
  <r>
    <x v="651"/>
    <x v="0"/>
    <n v="550"/>
    <x v="3"/>
    <x v="4"/>
    <n v="8522.94"/>
  </r>
  <r>
    <x v="952"/>
    <x v="1"/>
    <n v="8"/>
    <x v="2"/>
    <x v="2"/>
    <n v="215.6"/>
  </r>
  <r>
    <x v="331"/>
    <x v="2"/>
    <n v="8"/>
    <x v="3"/>
    <x v="3"/>
    <n v="207.6"/>
  </r>
  <r>
    <x v="432"/>
    <x v="4"/>
    <n v="550"/>
    <x v="2"/>
    <x v="3"/>
    <n v="8839.19"/>
  </r>
  <r>
    <x v="333"/>
    <x v="3"/>
    <n v="250"/>
    <x v="0"/>
    <x v="2"/>
    <n v="7820.75"/>
  </r>
  <r>
    <x v="172"/>
    <x v="4"/>
    <n v="250"/>
    <x v="0"/>
    <x v="3"/>
    <n v="7645.75"/>
  </r>
  <r>
    <x v="1080"/>
    <x v="3"/>
    <n v="4"/>
    <x v="3"/>
    <x v="5"/>
    <n v="99.8"/>
  </r>
  <r>
    <x v="730"/>
    <x v="2"/>
    <n v="500"/>
    <x v="2"/>
    <x v="1"/>
    <n v="8323.1299999999992"/>
  </r>
  <r>
    <x v="461"/>
    <x v="0"/>
    <n v="5"/>
    <x v="0"/>
    <x v="0"/>
    <n v="223.45"/>
  </r>
  <r>
    <x v="78"/>
    <x v="0"/>
    <n v="23"/>
    <x v="3"/>
    <x v="0"/>
    <n v="573.85"/>
  </r>
  <r>
    <x v="639"/>
    <x v="1"/>
    <n v="41"/>
    <x v="1"/>
    <x v="4"/>
    <n v="1183.1600000000001"/>
  </r>
  <r>
    <x v="51"/>
    <x v="0"/>
    <n v="1"/>
    <x v="1"/>
    <x v="6"/>
    <n v="33.950000000000003"/>
  </r>
  <r>
    <x v="16"/>
    <x v="2"/>
    <n v="3"/>
    <x v="4"/>
    <x v="1"/>
    <n v="77.849999999999994"/>
  </r>
  <r>
    <x v="192"/>
    <x v="1"/>
    <n v="125"/>
    <x v="3"/>
    <x v="2"/>
    <n v="2270.63"/>
  </r>
  <r>
    <x v="690"/>
    <x v="4"/>
    <n v="46"/>
    <x v="0"/>
    <x v="4"/>
    <n v="1708.28"/>
  </r>
  <r>
    <x v="273"/>
    <x v="4"/>
    <n v="40"/>
    <x v="1"/>
    <x v="4"/>
    <n v="1154.3"/>
  </r>
  <r>
    <x v="170"/>
    <x v="4"/>
    <n v="350"/>
    <x v="3"/>
    <x v="4"/>
    <n v="5021.1899999999996"/>
  </r>
  <r>
    <x v="788"/>
    <x v="1"/>
    <n v="575"/>
    <x v="1"/>
    <x v="2"/>
    <n v="11555.34"/>
  </r>
  <r>
    <x v="1073"/>
    <x v="2"/>
    <n v="1"/>
    <x v="0"/>
    <x v="2"/>
    <n v="44.69"/>
  </r>
  <r>
    <x v="350"/>
    <x v="0"/>
    <n v="325"/>
    <x v="1"/>
    <x v="0"/>
    <n v="6531.28"/>
  </r>
  <r>
    <x v="999"/>
    <x v="1"/>
    <n v="40"/>
    <x v="1"/>
    <x v="0"/>
    <n v="1222.3"/>
  </r>
  <r>
    <x v="297"/>
    <x v="1"/>
    <n v="7"/>
    <x v="1"/>
    <x v="1"/>
    <n v="251.65"/>
  </r>
  <r>
    <x v="853"/>
    <x v="3"/>
    <n v="43"/>
    <x v="0"/>
    <x v="2"/>
    <n v="1596.87"/>
  </r>
  <r>
    <x v="594"/>
    <x v="1"/>
    <n v="400"/>
    <x v="1"/>
    <x v="1"/>
    <n v="8038.5"/>
  </r>
  <r>
    <x v="959"/>
    <x v="0"/>
    <n v="7"/>
    <x v="2"/>
    <x v="1"/>
    <n v="202.65"/>
  </r>
  <r>
    <x v="240"/>
    <x v="2"/>
    <n v="375"/>
    <x v="4"/>
    <x v="0"/>
    <n v="5379.84"/>
  </r>
  <r>
    <x v="268"/>
    <x v="0"/>
    <n v="46"/>
    <x v="0"/>
    <x v="2"/>
    <n v="1708.28"/>
  </r>
  <r>
    <x v="868"/>
    <x v="2"/>
    <n v="9"/>
    <x v="3"/>
    <x v="1"/>
    <n v="224.55"/>
  </r>
  <r>
    <x v="444"/>
    <x v="3"/>
    <n v="4"/>
    <x v="4"/>
    <x v="3"/>
    <n v="103.8"/>
  </r>
  <r>
    <x v="894"/>
    <x v="0"/>
    <n v="325"/>
    <x v="0"/>
    <x v="3"/>
    <n v="8351.44"/>
  </r>
  <r>
    <x v="936"/>
    <x v="0"/>
    <n v="41"/>
    <x v="2"/>
    <x v="1"/>
    <n v="1008.91"/>
  </r>
  <r>
    <x v="837"/>
    <x v="3"/>
    <n v="17"/>
    <x v="2"/>
    <x v="1"/>
    <n v="492.15"/>
  </r>
  <r>
    <x v="856"/>
    <x v="3"/>
    <n v="300"/>
    <x v="4"/>
    <x v="3"/>
    <n v="4303.88"/>
  </r>
  <r>
    <x v="419"/>
    <x v="1"/>
    <n v="575"/>
    <x v="2"/>
    <x v="4"/>
    <n v="9240.9699999999993"/>
  </r>
  <r>
    <x v="432"/>
    <x v="3"/>
    <n v="8"/>
    <x v="1"/>
    <x v="4"/>
    <n v="287.60000000000002"/>
  </r>
  <r>
    <x v="855"/>
    <x v="2"/>
    <n v="550"/>
    <x v="1"/>
    <x v="6"/>
    <n v="11052.94"/>
  </r>
  <r>
    <x v="700"/>
    <x v="3"/>
    <n v="4"/>
    <x v="1"/>
    <x v="2"/>
    <n v="135.80000000000001"/>
  </r>
  <r>
    <x v="363"/>
    <x v="3"/>
    <n v="6"/>
    <x v="4"/>
    <x v="0"/>
    <n v="155.69999999999999"/>
  </r>
  <r>
    <x v="873"/>
    <x v="4"/>
    <n v="2"/>
    <x v="2"/>
    <x v="3"/>
    <n v="57.9"/>
  </r>
  <r>
    <x v="363"/>
    <x v="3"/>
    <n v="32"/>
    <x v="1"/>
    <x v="0"/>
    <n v="977.84"/>
  </r>
  <r>
    <x v="874"/>
    <x v="0"/>
    <n v="175"/>
    <x v="1"/>
    <x v="4"/>
    <n v="4158.88"/>
  </r>
  <r>
    <x v="171"/>
    <x v="3"/>
    <n v="300"/>
    <x v="2"/>
    <x v="5"/>
    <n v="4648.88"/>
  </r>
  <r>
    <x v="673"/>
    <x v="3"/>
    <n v="5"/>
    <x v="4"/>
    <x v="5"/>
    <n v="129.75"/>
  </r>
  <r>
    <x v="66"/>
    <x v="1"/>
    <n v="400"/>
    <x v="4"/>
    <x v="4"/>
    <n v="5968.5"/>
  </r>
  <r>
    <x v="1041"/>
    <x v="0"/>
    <n v="30"/>
    <x v="4"/>
    <x v="4"/>
    <n v="661.73"/>
  </r>
  <r>
    <x v="338"/>
    <x v="1"/>
    <n v="20"/>
    <x v="1"/>
    <x v="2"/>
    <n v="719"/>
  </r>
  <r>
    <x v="240"/>
    <x v="3"/>
    <n v="1"/>
    <x v="2"/>
    <x v="5"/>
    <n v="26.95"/>
  </r>
  <r>
    <x v="366"/>
    <x v="3"/>
    <n v="36"/>
    <x v="4"/>
    <x v="0"/>
    <n v="794.07"/>
  </r>
  <r>
    <x v="166"/>
    <x v="2"/>
    <n v="20"/>
    <x v="0"/>
    <x v="5"/>
    <n v="893.8"/>
  </r>
  <r>
    <x v="1083"/>
    <x v="2"/>
    <n v="1"/>
    <x v="0"/>
    <x v="5"/>
    <n v="43.69"/>
  </r>
  <r>
    <x v="653"/>
    <x v="1"/>
    <n v="7"/>
    <x v="1"/>
    <x v="0"/>
    <n v="244.65"/>
  </r>
  <r>
    <x v="45"/>
    <x v="3"/>
    <n v="275"/>
    <x v="0"/>
    <x v="3"/>
    <n v="6908.48"/>
  </r>
  <r>
    <x v="758"/>
    <x v="1"/>
    <n v="225"/>
    <x v="1"/>
    <x v="0"/>
    <n v="5347.13"/>
  </r>
  <r>
    <x v="278"/>
    <x v="0"/>
    <n v="22"/>
    <x v="3"/>
    <x v="0"/>
    <n v="592.9"/>
  </r>
  <r>
    <x v="766"/>
    <x v="0"/>
    <n v="13"/>
    <x v="0"/>
    <x v="5"/>
    <n v="554.97"/>
  </r>
  <r>
    <x v="870"/>
    <x v="3"/>
    <n v="5"/>
    <x v="1"/>
    <x v="2"/>
    <n v="169.75"/>
  </r>
  <r>
    <x v="542"/>
    <x v="4"/>
    <n v="175"/>
    <x v="2"/>
    <x v="3"/>
    <n v="3301.38"/>
  </r>
  <r>
    <x v="920"/>
    <x v="1"/>
    <n v="29"/>
    <x v="4"/>
    <x v="1"/>
    <n v="639.66999999999996"/>
  </r>
  <r>
    <x v="621"/>
    <x v="4"/>
    <n v="4"/>
    <x v="1"/>
    <x v="6"/>
    <n v="143.80000000000001"/>
  </r>
  <r>
    <x v="602"/>
    <x v="3"/>
    <n v="75"/>
    <x v="3"/>
    <x v="0"/>
    <n v="1403.44"/>
  </r>
  <r>
    <x v="868"/>
    <x v="0"/>
    <n v="425"/>
    <x v="2"/>
    <x v="1"/>
    <n v="6585.91"/>
  </r>
  <r>
    <x v="288"/>
    <x v="1"/>
    <n v="45"/>
    <x v="3"/>
    <x v="0"/>
    <n v="1030.8399999999999"/>
  </r>
  <r>
    <x v="779"/>
    <x v="0"/>
    <n v="6"/>
    <x v="4"/>
    <x v="5"/>
    <n v="149.69999999999999"/>
  </r>
  <r>
    <x v="428"/>
    <x v="4"/>
    <n v="8"/>
    <x v="2"/>
    <x v="6"/>
    <n v="223.6"/>
  </r>
  <r>
    <x v="998"/>
    <x v="2"/>
    <n v="200"/>
    <x v="2"/>
    <x v="5"/>
    <n v="4053"/>
  </r>
  <r>
    <x v="87"/>
    <x v="2"/>
    <n v="450"/>
    <x v="1"/>
    <x v="0"/>
    <n v="9302.06"/>
  </r>
  <r>
    <x v="422"/>
    <x v="3"/>
    <n v="3"/>
    <x v="1"/>
    <x v="6"/>
    <n v="104.85"/>
  </r>
  <r>
    <x v="189"/>
    <x v="4"/>
    <n v="8"/>
    <x v="4"/>
    <x v="4"/>
    <n v="191.6"/>
  </r>
  <r>
    <x v="64"/>
    <x v="0"/>
    <n v="2"/>
    <x v="3"/>
    <x v="1"/>
    <n v="53.9"/>
  </r>
  <r>
    <x v="315"/>
    <x v="3"/>
    <n v="550"/>
    <x v="0"/>
    <x v="2"/>
    <n v="13816.96"/>
  </r>
  <r>
    <x v="322"/>
    <x v="3"/>
    <n v="27"/>
    <x v="4"/>
    <x v="2"/>
    <n v="572.6"/>
  </r>
  <r>
    <x v="895"/>
    <x v="0"/>
    <n v="4"/>
    <x v="3"/>
    <x v="6"/>
    <n v="107.8"/>
  </r>
  <r>
    <x v="62"/>
    <x v="1"/>
    <n v="30"/>
    <x v="0"/>
    <x v="1"/>
    <n v="1088.5999999999999"/>
  </r>
  <r>
    <x v="1082"/>
    <x v="3"/>
    <n v="375"/>
    <x v="3"/>
    <x v="1"/>
    <n v="5379.84"/>
  </r>
  <r>
    <x v="836"/>
    <x v="3"/>
    <n v="34"/>
    <x v="4"/>
    <x v="1"/>
    <n v="692.16"/>
  </r>
  <r>
    <x v="78"/>
    <x v="4"/>
    <n v="575"/>
    <x v="1"/>
    <x v="3"/>
    <n v="11885.97"/>
  </r>
  <r>
    <x v="371"/>
    <x v="3"/>
    <n v="475"/>
    <x v="0"/>
    <x v="0"/>
    <n v="11659.71"/>
  </r>
  <r>
    <x v="425"/>
    <x v="3"/>
    <n v="47"/>
    <x v="2"/>
    <x v="6"/>
    <n v="1116.5999999999999"/>
  </r>
  <r>
    <x v="363"/>
    <x v="1"/>
    <n v="7"/>
    <x v="2"/>
    <x v="3"/>
    <n v="188.65"/>
  </r>
  <r>
    <x v="297"/>
    <x v="3"/>
    <n v="1"/>
    <x v="0"/>
    <x v="3"/>
    <n v="42.69"/>
  </r>
  <r>
    <x v="252"/>
    <x v="0"/>
    <n v="9"/>
    <x v="2"/>
    <x v="4"/>
    <n v="242.55"/>
  </r>
  <r>
    <x v="665"/>
    <x v="1"/>
    <n v="575"/>
    <x v="0"/>
    <x v="1"/>
    <n v="14445.01"/>
  </r>
  <r>
    <x v="630"/>
    <x v="2"/>
    <n v="7"/>
    <x v="0"/>
    <x v="5"/>
    <n v="312.83"/>
  </r>
  <r>
    <x v="276"/>
    <x v="1"/>
    <n v="225"/>
    <x v="4"/>
    <x v="1"/>
    <n v="3929.63"/>
  </r>
  <r>
    <x v="830"/>
    <x v="4"/>
    <n v="22"/>
    <x v="2"/>
    <x v="3"/>
    <n v="592.9"/>
  </r>
  <r>
    <x v="501"/>
    <x v="4"/>
    <n v="30"/>
    <x v="0"/>
    <x v="1"/>
    <n v="1139.5999999999999"/>
  </r>
  <r>
    <x v="786"/>
    <x v="1"/>
    <n v="34"/>
    <x v="3"/>
    <x v="5"/>
    <n v="749.96"/>
  </r>
  <r>
    <x v="353"/>
    <x v="3"/>
    <n v="475"/>
    <x v="1"/>
    <x v="0"/>
    <n v="9272.59"/>
  </r>
  <r>
    <x v="425"/>
    <x v="0"/>
    <n v="4"/>
    <x v="0"/>
    <x v="1"/>
    <n v="174.76"/>
  </r>
  <r>
    <x v="806"/>
    <x v="3"/>
    <n v="30"/>
    <x v="4"/>
    <x v="1"/>
    <n v="610.73"/>
  </r>
  <r>
    <x v="111"/>
    <x v="3"/>
    <n v="15"/>
    <x v="3"/>
    <x v="2"/>
    <n v="374.25"/>
  </r>
  <r>
    <x v="784"/>
    <x v="3"/>
    <n v="125"/>
    <x v="4"/>
    <x v="1"/>
    <n v="2270.63"/>
  </r>
  <r>
    <x v="259"/>
    <x v="1"/>
    <n v="400"/>
    <x v="4"/>
    <x v="0"/>
    <n v="5738.5"/>
  </r>
  <r>
    <x v="549"/>
    <x v="2"/>
    <n v="500"/>
    <x v="1"/>
    <x v="5"/>
    <n v="9760.6299999999992"/>
  </r>
  <r>
    <x v="648"/>
    <x v="2"/>
    <n v="4"/>
    <x v="4"/>
    <x v="5"/>
    <n v="99.8"/>
  </r>
  <r>
    <x v="408"/>
    <x v="1"/>
    <n v="47"/>
    <x v="0"/>
    <x v="6"/>
    <n v="1745.42"/>
  </r>
  <r>
    <x v="207"/>
    <x v="2"/>
    <n v="3"/>
    <x v="4"/>
    <x v="6"/>
    <n v="74.849999999999994"/>
  </r>
  <r>
    <x v="234"/>
    <x v="3"/>
    <n v="35"/>
    <x v="3"/>
    <x v="2"/>
    <n v="772.01"/>
  </r>
  <r>
    <x v="874"/>
    <x v="1"/>
    <n v="20"/>
    <x v="3"/>
    <x v="4"/>
    <n v="539"/>
  </r>
  <r>
    <x v="444"/>
    <x v="2"/>
    <n v="5"/>
    <x v="4"/>
    <x v="6"/>
    <n v="129.75"/>
  </r>
  <r>
    <x v="18"/>
    <x v="1"/>
    <n v="4"/>
    <x v="4"/>
    <x v="5"/>
    <n v="103.8"/>
  </r>
  <r>
    <x v="104"/>
    <x v="1"/>
    <n v="525"/>
    <x v="1"/>
    <x v="4"/>
    <n v="10852.41"/>
  </r>
  <r>
    <x v="248"/>
    <x v="4"/>
    <n v="500"/>
    <x v="1"/>
    <x v="1"/>
    <n v="10335.629999999999"/>
  </r>
  <r>
    <x v="884"/>
    <x v="3"/>
    <n v="20"/>
    <x v="1"/>
    <x v="1"/>
    <n v="719"/>
  </r>
  <r>
    <x v="73"/>
    <x v="3"/>
    <n v="5"/>
    <x v="2"/>
    <x v="5"/>
    <n v="134.75"/>
  </r>
  <r>
    <x v="526"/>
    <x v="0"/>
    <n v="17"/>
    <x v="2"/>
    <x v="6"/>
    <n v="475.15"/>
  </r>
  <r>
    <x v="713"/>
    <x v="3"/>
    <n v="575"/>
    <x v="1"/>
    <x v="4"/>
    <n v="11885.97"/>
  </r>
  <r>
    <x v="333"/>
    <x v="2"/>
    <n v="1"/>
    <x v="3"/>
    <x v="0"/>
    <n v="25.95"/>
  </r>
  <r>
    <x v="755"/>
    <x v="3"/>
    <n v="25"/>
    <x v="4"/>
    <x v="6"/>
    <n v="530.19000000000005"/>
  </r>
  <r>
    <x v="629"/>
    <x v="0"/>
    <n v="1"/>
    <x v="0"/>
    <x v="3"/>
    <n v="44.69"/>
  </r>
  <r>
    <x v="97"/>
    <x v="1"/>
    <n v="22"/>
    <x v="2"/>
    <x v="2"/>
    <n v="614.9"/>
  </r>
  <r>
    <x v="749"/>
    <x v="1"/>
    <n v="1"/>
    <x v="4"/>
    <x v="2"/>
    <n v="24.95"/>
  </r>
  <r>
    <x v="703"/>
    <x v="2"/>
    <n v="1"/>
    <x v="0"/>
    <x v="5"/>
    <n v="44.69"/>
  </r>
  <r>
    <x v="636"/>
    <x v="4"/>
    <n v="30"/>
    <x v="2"/>
    <x v="6"/>
    <n v="712.73"/>
  </r>
  <r>
    <x v="1025"/>
    <x v="3"/>
    <n v="14"/>
    <x v="2"/>
    <x v="3"/>
    <n v="391.3"/>
  </r>
  <r>
    <x v="755"/>
    <x v="3"/>
    <n v="23"/>
    <x v="2"/>
    <x v="1"/>
    <n v="642.85"/>
  </r>
  <r>
    <x v="952"/>
    <x v="3"/>
    <n v="36"/>
    <x v="1"/>
    <x v="1"/>
    <n v="1100.07"/>
  </r>
  <r>
    <x v="313"/>
    <x v="3"/>
    <n v="8"/>
    <x v="1"/>
    <x v="2"/>
    <n v="271.60000000000002"/>
  </r>
  <r>
    <x v="828"/>
    <x v="4"/>
    <n v="8"/>
    <x v="4"/>
    <x v="4"/>
    <n v="199.6"/>
  </r>
  <r>
    <x v="807"/>
    <x v="3"/>
    <n v="48"/>
    <x v="0"/>
    <x v="5"/>
    <n v="1572.84"/>
  </r>
  <r>
    <x v="1049"/>
    <x v="1"/>
    <n v="350"/>
    <x v="0"/>
    <x v="3"/>
    <n v="8792.61"/>
  </r>
  <r>
    <x v="671"/>
    <x v="4"/>
    <n v="4"/>
    <x v="4"/>
    <x v="5"/>
    <n v="99.8"/>
  </r>
  <r>
    <x v="611"/>
    <x v="4"/>
    <n v="9"/>
    <x v="1"/>
    <x v="4"/>
    <n v="314.55"/>
  </r>
  <r>
    <x v="456"/>
    <x v="0"/>
    <n v="21"/>
    <x v="1"/>
    <x v="5"/>
    <n v="754.95"/>
  </r>
  <r>
    <x v="178"/>
    <x v="0"/>
    <n v="4"/>
    <x v="0"/>
    <x v="3"/>
    <n v="170.76"/>
  </r>
  <r>
    <x v="38"/>
    <x v="4"/>
    <n v="10"/>
    <x v="2"/>
    <x v="1"/>
    <n v="269.5"/>
  </r>
  <r>
    <x v="191"/>
    <x v="3"/>
    <n v="50"/>
    <x v="2"/>
    <x v="3"/>
    <n v="1085.6300000000001"/>
  </r>
  <r>
    <x v="239"/>
    <x v="0"/>
    <n v="1"/>
    <x v="2"/>
    <x v="2"/>
    <n v="27.95"/>
  </r>
  <r>
    <x v="213"/>
    <x v="4"/>
    <n v="44"/>
    <x v="2"/>
    <x v="6"/>
    <n v="1082.73"/>
  </r>
  <r>
    <x v="914"/>
    <x v="1"/>
    <n v="9"/>
    <x v="4"/>
    <x v="0"/>
    <n v="233.55"/>
  </r>
  <r>
    <x v="44"/>
    <x v="1"/>
    <n v="15"/>
    <x v="1"/>
    <x v="4"/>
    <n v="509.25"/>
  </r>
  <r>
    <x v="166"/>
    <x v="0"/>
    <n v="250"/>
    <x v="2"/>
    <x v="2"/>
    <n v="5066.25"/>
  </r>
  <r>
    <x v="220"/>
    <x v="1"/>
    <n v="6"/>
    <x v="1"/>
    <x v="4"/>
    <n v="215.7"/>
  </r>
  <r>
    <x v="447"/>
    <x v="3"/>
    <n v="3"/>
    <x v="3"/>
    <x v="1"/>
    <n v="77.849999999999994"/>
  </r>
  <r>
    <x v="461"/>
    <x v="4"/>
    <n v="39"/>
    <x v="4"/>
    <x v="2"/>
    <n v="860.24"/>
  </r>
  <r>
    <x v="893"/>
    <x v="2"/>
    <n v="9"/>
    <x v="1"/>
    <x v="2"/>
    <n v="314.55"/>
  </r>
  <r>
    <x v="204"/>
    <x v="1"/>
    <n v="450"/>
    <x v="3"/>
    <x v="2"/>
    <n v="6714.56"/>
  </r>
  <r>
    <x v="758"/>
    <x v="1"/>
    <n v="6"/>
    <x v="2"/>
    <x v="6"/>
    <n v="167.7"/>
  </r>
  <r>
    <x v="167"/>
    <x v="1"/>
    <n v="200"/>
    <x v="0"/>
    <x v="2"/>
    <n v="6256.6"/>
  </r>
  <r>
    <x v="101"/>
    <x v="4"/>
    <n v="9"/>
    <x v="0"/>
    <x v="3"/>
    <n v="384.21"/>
  </r>
  <r>
    <x v="107"/>
    <x v="3"/>
    <n v="2"/>
    <x v="1"/>
    <x v="0"/>
    <n v="71.900000000000006"/>
  </r>
  <r>
    <x v="1063"/>
    <x v="1"/>
    <n v="43"/>
    <x v="3"/>
    <x v="4"/>
    <n v="985.02"/>
  </r>
  <r>
    <x v="31"/>
    <x v="1"/>
    <n v="42"/>
    <x v="3"/>
    <x v="3"/>
    <n v="962.12"/>
  </r>
  <r>
    <x v="569"/>
    <x v="1"/>
    <n v="300"/>
    <x v="1"/>
    <x v="3"/>
    <n v="5856.38"/>
  </r>
  <r>
    <x v="283"/>
    <x v="1"/>
    <n v="5"/>
    <x v="2"/>
    <x v="5"/>
    <n v="139.75"/>
  </r>
  <r>
    <x v="604"/>
    <x v="3"/>
    <n v="3"/>
    <x v="2"/>
    <x v="6"/>
    <n v="80.849999999999994"/>
  </r>
  <r>
    <x v="487"/>
    <x v="4"/>
    <n v="5"/>
    <x v="0"/>
    <x v="1"/>
    <n v="213.45"/>
  </r>
  <r>
    <x v="452"/>
    <x v="2"/>
    <n v="25"/>
    <x v="4"/>
    <x v="5"/>
    <n v="551.44000000000005"/>
  </r>
  <r>
    <x v="1028"/>
    <x v="1"/>
    <n v="3"/>
    <x v="2"/>
    <x v="3"/>
    <n v="86.85"/>
  </r>
  <r>
    <x v="864"/>
    <x v="1"/>
    <n v="475"/>
    <x v="4"/>
    <x v="3"/>
    <n v="6541.34"/>
  </r>
  <r>
    <x v="565"/>
    <x v="3"/>
    <n v="5"/>
    <x v="0"/>
    <x v="1"/>
    <n v="218.45"/>
  </r>
  <r>
    <x v="438"/>
    <x v="3"/>
    <n v="275"/>
    <x v="0"/>
    <x v="3"/>
    <n v="6750.36"/>
  </r>
  <r>
    <x v="1014"/>
    <x v="0"/>
    <n v="200"/>
    <x v="2"/>
    <x v="0"/>
    <n v="3913"/>
  </r>
  <r>
    <x v="677"/>
    <x v="4"/>
    <n v="9"/>
    <x v="1"/>
    <x v="6"/>
    <n v="305.55"/>
  </r>
  <r>
    <x v="224"/>
    <x v="2"/>
    <n v="1"/>
    <x v="2"/>
    <x v="5"/>
    <n v="28.95"/>
  </r>
  <r>
    <x v="830"/>
    <x v="0"/>
    <n v="27"/>
    <x v="2"/>
    <x v="2"/>
    <n v="618.5"/>
  </r>
  <r>
    <x v="1027"/>
    <x v="2"/>
    <n v="5"/>
    <x v="0"/>
    <x v="5"/>
    <n v="218.45"/>
  </r>
  <r>
    <x v="704"/>
    <x v="1"/>
    <n v="7"/>
    <x v="1"/>
    <x v="4"/>
    <n v="251.65"/>
  </r>
  <r>
    <x v="44"/>
    <x v="1"/>
    <n v="49"/>
    <x v="2"/>
    <x v="2"/>
    <n v="1063.9100000000001"/>
  </r>
  <r>
    <x v="332"/>
    <x v="1"/>
    <n v="40"/>
    <x v="2"/>
    <x v="5"/>
    <n v="950.3"/>
  </r>
  <r>
    <x v="721"/>
    <x v="4"/>
    <n v="325"/>
    <x v="2"/>
    <x v="1"/>
    <n v="5223.16"/>
  </r>
  <r>
    <x v="278"/>
    <x v="3"/>
    <n v="8"/>
    <x v="1"/>
    <x v="0"/>
    <n v="271.60000000000002"/>
  </r>
  <r>
    <x v="962"/>
    <x v="3"/>
    <n v="34"/>
    <x v="4"/>
    <x v="0"/>
    <n v="692.16"/>
  </r>
  <r>
    <x v="830"/>
    <x v="3"/>
    <n v="43"/>
    <x v="1"/>
    <x v="6"/>
    <n v="1277.42"/>
  </r>
  <r>
    <x v="162"/>
    <x v="1"/>
    <n v="40"/>
    <x v="3"/>
    <x v="3"/>
    <n v="916.3"/>
  </r>
  <r>
    <x v="597"/>
    <x v="1"/>
    <n v="100"/>
    <x v="0"/>
    <x v="6"/>
    <n v="3128.3"/>
  </r>
  <r>
    <x v="441"/>
    <x v="3"/>
    <n v="6"/>
    <x v="3"/>
    <x v="2"/>
    <n v="149.69999999999999"/>
  </r>
  <r>
    <x v="255"/>
    <x v="3"/>
    <n v="3"/>
    <x v="1"/>
    <x v="0"/>
    <n v="104.85"/>
  </r>
  <r>
    <x v="1"/>
    <x v="3"/>
    <n v="8"/>
    <x v="1"/>
    <x v="2"/>
    <n v="279.60000000000002"/>
  </r>
  <r>
    <x v="378"/>
    <x v="0"/>
    <n v="300"/>
    <x v="0"/>
    <x v="0"/>
    <n v="7364.03"/>
  </r>
  <r>
    <x v="916"/>
    <x v="4"/>
    <n v="27"/>
    <x v="2"/>
    <x v="4"/>
    <n v="641.45000000000005"/>
  </r>
  <r>
    <x v="1075"/>
    <x v="3"/>
    <n v="8"/>
    <x v="1"/>
    <x v="4"/>
    <n v="287.60000000000002"/>
  </r>
  <r>
    <x v="349"/>
    <x v="2"/>
    <n v="125"/>
    <x v="4"/>
    <x v="0"/>
    <n v="2183.13"/>
  </r>
  <r>
    <x v="665"/>
    <x v="2"/>
    <n v="9"/>
    <x v="2"/>
    <x v="4"/>
    <n v="260.55"/>
  </r>
  <r>
    <x v="345"/>
    <x v="4"/>
    <n v="75"/>
    <x v="4"/>
    <x v="2"/>
    <n v="1459.69"/>
  </r>
  <r>
    <x v="822"/>
    <x v="2"/>
    <n v="5"/>
    <x v="2"/>
    <x v="5"/>
    <n v="139.75"/>
  </r>
  <r>
    <x v="1019"/>
    <x v="1"/>
    <n v="17"/>
    <x v="0"/>
    <x v="0"/>
    <n v="742.73"/>
  </r>
  <r>
    <x v="517"/>
    <x v="0"/>
    <n v="4"/>
    <x v="4"/>
    <x v="4"/>
    <n v="103.8"/>
  </r>
  <r>
    <x v="757"/>
    <x v="1"/>
    <n v="28"/>
    <x v="4"/>
    <x v="6"/>
    <n v="593.80999999999995"/>
  </r>
  <r>
    <x v="758"/>
    <x v="1"/>
    <n v="400"/>
    <x v="4"/>
    <x v="5"/>
    <n v="5738.5"/>
  </r>
  <r>
    <x v="27"/>
    <x v="1"/>
    <n v="475"/>
    <x v="0"/>
    <x v="0"/>
    <n v="11659.71"/>
  </r>
  <r>
    <x v="1092"/>
    <x v="4"/>
    <n v="1"/>
    <x v="2"/>
    <x v="5"/>
    <n v="28.95"/>
  </r>
  <r>
    <x v="555"/>
    <x v="2"/>
    <n v="600"/>
    <x v="4"/>
    <x v="4"/>
    <n v="8952.75"/>
  </r>
  <r>
    <x v="282"/>
    <x v="1"/>
    <n v="175"/>
    <x v="1"/>
    <x v="3"/>
    <n v="4281.38"/>
  </r>
  <r>
    <x v="63"/>
    <x v="4"/>
    <n v="250"/>
    <x v="1"/>
    <x v="2"/>
    <n v="6291.25"/>
  </r>
  <r>
    <x v="915"/>
    <x v="1"/>
    <n v="9"/>
    <x v="3"/>
    <x v="1"/>
    <n v="242.55"/>
  </r>
  <r>
    <x v="537"/>
    <x v="3"/>
    <n v="3"/>
    <x v="2"/>
    <x v="3"/>
    <n v="80.849999999999994"/>
  </r>
  <r>
    <x v="983"/>
    <x v="1"/>
    <n v="16"/>
    <x v="4"/>
    <x v="2"/>
    <n v="415.2"/>
  </r>
  <r>
    <x v="95"/>
    <x v="4"/>
    <n v="7"/>
    <x v="4"/>
    <x v="3"/>
    <n v="181.65"/>
  </r>
  <r>
    <x v="672"/>
    <x v="1"/>
    <n v="21"/>
    <x v="4"/>
    <x v="2"/>
    <n v="502.95"/>
  </r>
  <r>
    <x v="908"/>
    <x v="0"/>
    <n v="37"/>
    <x v="0"/>
    <x v="3"/>
    <n v="1342.6"/>
  </r>
  <r>
    <x v="204"/>
    <x v="3"/>
    <n v="13"/>
    <x v="3"/>
    <x v="6"/>
    <n v="337.35"/>
  </r>
  <r>
    <x v="1014"/>
    <x v="1"/>
    <n v="275"/>
    <x v="2"/>
    <x v="6"/>
    <n v="4577.72"/>
  </r>
  <r>
    <x v="518"/>
    <x v="3"/>
    <n v="300"/>
    <x v="0"/>
    <x v="5"/>
    <n v="7536.53"/>
  </r>
  <r>
    <x v="558"/>
    <x v="0"/>
    <n v="8"/>
    <x v="3"/>
    <x v="4"/>
    <n v="199.6"/>
  </r>
  <r>
    <x v="526"/>
    <x v="3"/>
    <n v="20"/>
    <x v="2"/>
    <x v="1"/>
    <n v="559"/>
  </r>
  <r>
    <x v="214"/>
    <x v="1"/>
    <n v="32"/>
    <x v="1"/>
    <x v="6"/>
    <n v="950.64"/>
  </r>
  <r>
    <x v="571"/>
    <x v="3"/>
    <n v="22"/>
    <x v="1"/>
    <x v="0"/>
    <n v="768.9"/>
  </r>
  <r>
    <x v="977"/>
    <x v="0"/>
    <n v="9"/>
    <x v="3"/>
    <x v="2"/>
    <n v="224.55"/>
  </r>
  <r>
    <x v="851"/>
    <x v="4"/>
    <n v="150"/>
    <x v="4"/>
    <x v="3"/>
    <n v="2724.75"/>
  </r>
  <r>
    <x v="71"/>
    <x v="1"/>
    <n v="425"/>
    <x v="3"/>
    <x v="2"/>
    <n v="6341.53"/>
  </r>
  <r>
    <x v="788"/>
    <x v="1"/>
    <n v="1"/>
    <x v="4"/>
    <x v="3"/>
    <n v="23.95"/>
  </r>
  <r>
    <x v="434"/>
    <x v="3"/>
    <n v="150"/>
    <x v="2"/>
    <x v="1"/>
    <n v="2829.75"/>
  </r>
  <r>
    <x v="605"/>
    <x v="4"/>
    <n v="30"/>
    <x v="0"/>
    <x v="2"/>
    <n v="1088.5999999999999"/>
  </r>
  <r>
    <x v="162"/>
    <x v="1"/>
    <n v="26"/>
    <x v="1"/>
    <x v="2"/>
    <n v="772.4"/>
  </r>
  <r>
    <x v="343"/>
    <x v="2"/>
    <n v="125"/>
    <x v="4"/>
    <x v="2"/>
    <n v="2270.63"/>
  </r>
  <r>
    <x v="680"/>
    <x v="2"/>
    <n v="11"/>
    <x v="0"/>
    <x v="4"/>
    <n v="491.59"/>
  </r>
  <r>
    <x v="438"/>
    <x v="3"/>
    <n v="21"/>
    <x v="1"/>
    <x v="6"/>
    <n v="754.95"/>
  </r>
  <r>
    <x v="823"/>
    <x v="1"/>
    <n v="6"/>
    <x v="3"/>
    <x v="4"/>
    <n v="161.69999999999999"/>
  </r>
  <r>
    <x v="580"/>
    <x v="4"/>
    <n v="7"/>
    <x v="0"/>
    <x v="6"/>
    <n v="298.83"/>
  </r>
  <r>
    <x v="696"/>
    <x v="3"/>
    <n v="18"/>
    <x v="0"/>
    <x v="4"/>
    <n v="786.42"/>
  </r>
  <r>
    <x v="576"/>
    <x v="1"/>
    <n v="7"/>
    <x v="4"/>
    <x v="1"/>
    <n v="181.65"/>
  </r>
  <r>
    <x v="854"/>
    <x v="1"/>
    <n v="14"/>
    <x v="2"/>
    <x v="4"/>
    <n v="405.3"/>
  </r>
  <r>
    <x v="120"/>
    <x v="3"/>
    <n v="4"/>
    <x v="2"/>
    <x v="2"/>
    <n v="111.8"/>
  </r>
  <r>
    <x v="406"/>
    <x v="1"/>
    <n v="9"/>
    <x v="1"/>
    <x v="5"/>
    <n v="323.55"/>
  </r>
  <r>
    <x v="530"/>
    <x v="1"/>
    <n v="8"/>
    <x v="1"/>
    <x v="5"/>
    <n v="279.60000000000002"/>
  </r>
  <r>
    <x v="371"/>
    <x v="3"/>
    <n v="5"/>
    <x v="2"/>
    <x v="6"/>
    <n v="144.75"/>
  </r>
  <r>
    <x v="352"/>
    <x v="2"/>
    <n v="23"/>
    <x v="1"/>
    <x v="1"/>
    <n v="826.85"/>
  </r>
  <r>
    <x v="870"/>
    <x v="4"/>
    <n v="8"/>
    <x v="1"/>
    <x v="1"/>
    <n v="271.60000000000002"/>
  </r>
  <r>
    <x v="995"/>
    <x v="4"/>
    <n v="39"/>
    <x v="3"/>
    <x v="5"/>
    <n v="827.09"/>
  </r>
  <r>
    <x v="1004"/>
    <x v="0"/>
    <n v="1"/>
    <x v="4"/>
    <x v="1"/>
    <n v="23.95"/>
  </r>
  <r>
    <x v="193"/>
    <x v="1"/>
    <n v="39"/>
    <x v="4"/>
    <x v="2"/>
    <n v="827.09"/>
  </r>
  <r>
    <x v="1047"/>
    <x v="3"/>
    <n v="19"/>
    <x v="3"/>
    <x v="2"/>
    <n v="493.05"/>
  </r>
  <r>
    <x v="370"/>
    <x v="3"/>
    <n v="23"/>
    <x v="4"/>
    <x v="3"/>
    <n v="550.85"/>
  </r>
  <r>
    <x v="283"/>
    <x v="2"/>
    <n v="75"/>
    <x v="3"/>
    <x v="4"/>
    <n v="1515.94"/>
  </r>
  <r>
    <x v="1052"/>
    <x v="0"/>
    <n v="7"/>
    <x v="3"/>
    <x v="4"/>
    <n v="174.65"/>
  </r>
  <r>
    <x v="555"/>
    <x v="1"/>
    <n v="475"/>
    <x v="4"/>
    <x v="5"/>
    <n v="6814.47"/>
  </r>
  <r>
    <x v="678"/>
    <x v="3"/>
    <n v="7"/>
    <x v="1"/>
    <x v="0"/>
    <n v="251.65"/>
  </r>
  <r>
    <x v="282"/>
    <x v="1"/>
    <n v="2"/>
    <x v="0"/>
    <x v="3"/>
    <n v="87.38"/>
  </r>
  <r>
    <x v="543"/>
    <x v="2"/>
    <n v="550"/>
    <x v="3"/>
    <x v="5"/>
    <n v="7890.44"/>
  </r>
  <r>
    <x v="199"/>
    <x v="0"/>
    <n v="34"/>
    <x v="2"/>
    <x v="5"/>
    <n v="836.66"/>
  </r>
  <r>
    <x v="397"/>
    <x v="1"/>
    <n v="450"/>
    <x v="4"/>
    <x v="0"/>
    <n v="6455.81"/>
  </r>
  <r>
    <x v="362"/>
    <x v="3"/>
    <n v="50"/>
    <x v="4"/>
    <x v="3"/>
    <n v="898.13"/>
  </r>
  <r>
    <x v="867"/>
    <x v="3"/>
    <n v="275"/>
    <x v="3"/>
    <x v="4"/>
    <n v="4103.34"/>
  </r>
  <r>
    <x v="610"/>
    <x v="0"/>
    <n v="6"/>
    <x v="4"/>
    <x v="5"/>
    <n v="143.69999999999999"/>
  </r>
  <r>
    <x v="832"/>
    <x v="3"/>
    <n v="12"/>
    <x v="1"/>
    <x v="4"/>
    <n v="407.4"/>
  </r>
  <r>
    <x v="820"/>
    <x v="3"/>
    <n v="350"/>
    <x v="0"/>
    <x v="1"/>
    <n v="8792.61"/>
  </r>
  <r>
    <x v="902"/>
    <x v="3"/>
    <n v="41"/>
    <x v="2"/>
    <x v="4"/>
    <n v="974.06"/>
  </r>
  <r>
    <x v="13"/>
    <x v="1"/>
    <n v="39"/>
    <x v="0"/>
    <x v="4"/>
    <n v="1415.17"/>
  </r>
  <r>
    <x v="286"/>
    <x v="3"/>
    <n v="8"/>
    <x v="3"/>
    <x v="4"/>
    <n v="199.6"/>
  </r>
  <r>
    <x v="1015"/>
    <x v="3"/>
    <n v="8"/>
    <x v="4"/>
    <x v="1"/>
    <n v="207.6"/>
  </r>
  <r>
    <x v="984"/>
    <x v="3"/>
    <n v="24"/>
    <x v="1"/>
    <x v="1"/>
    <n v="712.98"/>
  </r>
  <r>
    <x v="337"/>
    <x v="0"/>
    <n v="2"/>
    <x v="4"/>
    <x v="2"/>
    <n v="51.9"/>
  </r>
  <r>
    <x v="1053"/>
    <x v="3"/>
    <n v="25"/>
    <x v="1"/>
    <x v="4"/>
    <n v="721.44"/>
  </r>
  <r>
    <x v="639"/>
    <x v="1"/>
    <n v="450"/>
    <x v="1"/>
    <x v="4"/>
    <n v="8784.56"/>
  </r>
  <r>
    <x v="446"/>
    <x v="3"/>
    <n v="49"/>
    <x v="3"/>
    <x v="5"/>
    <n v="953.66"/>
  </r>
  <r>
    <x v="1034"/>
    <x v="2"/>
    <n v="7"/>
    <x v="4"/>
    <x v="2"/>
    <n v="181.65"/>
  </r>
  <r>
    <x v="9"/>
    <x v="1"/>
    <n v="8"/>
    <x v="1"/>
    <x v="0"/>
    <n v="271.60000000000002"/>
  </r>
  <r>
    <x v="235"/>
    <x v="3"/>
    <n v="325"/>
    <x v="1"/>
    <x v="4"/>
    <n v="6344.41"/>
  </r>
  <r>
    <x v="1020"/>
    <x v="4"/>
    <n v="28"/>
    <x v="2"/>
    <x v="4"/>
    <n v="641.41"/>
  </r>
  <r>
    <x v="149"/>
    <x v="0"/>
    <n v="28"/>
    <x v="1"/>
    <x v="2"/>
    <n v="855.61"/>
  </r>
  <r>
    <x v="43"/>
    <x v="1"/>
    <n v="21"/>
    <x v="2"/>
    <x v="0"/>
    <n v="607.95000000000005"/>
  </r>
  <r>
    <x v="97"/>
    <x v="0"/>
    <n v="6"/>
    <x v="4"/>
    <x v="5"/>
    <n v="155.69999999999999"/>
  </r>
  <r>
    <x v="211"/>
    <x v="1"/>
    <n v="31"/>
    <x v="3"/>
    <x v="4"/>
    <n v="710.13"/>
  </r>
  <r>
    <x v="32"/>
    <x v="1"/>
    <n v="200"/>
    <x v="0"/>
    <x v="1"/>
    <n v="5976.6"/>
  </r>
  <r>
    <x v="555"/>
    <x v="1"/>
    <n v="75"/>
    <x v="3"/>
    <x v="0"/>
    <n v="1515.94"/>
  </r>
  <r>
    <x v="733"/>
    <x v="1"/>
    <n v="19"/>
    <x v="1"/>
    <x v="3"/>
    <n v="664.05"/>
  </r>
  <r>
    <x v="377"/>
    <x v="2"/>
    <n v="37"/>
    <x v="4"/>
    <x v="1"/>
    <n v="753.23"/>
  </r>
  <r>
    <x v="710"/>
    <x v="1"/>
    <n v="7"/>
    <x v="3"/>
    <x v="6"/>
    <n v="181.65"/>
  </r>
  <r>
    <x v="257"/>
    <x v="3"/>
    <n v="9"/>
    <x v="1"/>
    <x v="4"/>
    <n v="314.55"/>
  </r>
  <r>
    <x v="333"/>
    <x v="4"/>
    <n v="5"/>
    <x v="4"/>
    <x v="2"/>
    <n v="124.75"/>
  </r>
  <r>
    <x v="182"/>
    <x v="0"/>
    <n v="30"/>
    <x v="3"/>
    <x v="3"/>
    <n v="687.23"/>
  </r>
  <r>
    <x v="370"/>
    <x v="1"/>
    <n v="525"/>
    <x v="1"/>
    <x v="1"/>
    <n v="10550.53"/>
  </r>
  <r>
    <x v="792"/>
    <x v="2"/>
    <n v="19"/>
    <x v="1"/>
    <x v="6"/>
    <n v="683.05"/>
  </r>
  <r>
    <x v="79"/>
    <x v="4"/>
    <n v="350"/>
    <x v="4"/>
    <x v="0"/>
    <n v="5222.4399999999996"/>
  </r>
  <r>
    <x v="244"/>
    <x v="3"/>
    <n v="9"/>
    <x v="1"/>
    <x v="0"/>
    <n v="323.55"/>
  </r>
  <r>
    <x v="711"/>
    <x v="1"/>
    <n v="35"/>
    <x v="4"/>
    <x v="4"/>
    <n v="772.01"/>
  </r>
  <r>
    <x v="1065"/>
    <x v="3"/>
    <n v="9"/>
    <x v="2"/>
    <x v="4"/>
    <n v="251.55"/>
  </r>
  <r>
    <x v="329"/>
    <x v="2"/>
    <n v="16"/>
    <x v="0"/>
    <x v="2"/>
    <n v="699.04"/>
  </r>
  <r>
    <x v="41"/>
    <x v="3"/>
    <n v="250"/>
    <x v="0"/>
    <x v="5"/>
    <n v="7645.75"/>
  </r>
  <r>
    <x v="153"/>
    <x v="1"/>
    <n v="39"/>
    <x v="3"/>
    <x v="4"/>
    <n v="860.24"/>
  </r>
  <r>
    <x v="316"/>
    <x v="4"/>
    <n v="225"/>
    <x v="2"/>
    <x v="3"/>
    <n v="4244.63"/>
  </r>
  <r>
    <x v="763"/>
    <x v="2"/>
    <n v="36"/>
    <x v="4"/>
    <x v="0"/>
    <n v="732.87"/>
  </r>
  <r>
    <x v="103"/>
    <x v="3"/>
    <n v="16"/>
    <x v="3"/>
    <x v="2"/>
    <n v="399.2"/>
  </r>
  <r>
    <x v="607"/>
    <x v="2"/>
    <n v="500"/>
    <x v="3"/>
    <x v="1"/>
    <n v="7460.63"/>
  </r>
  <r>
    <x v="309"/>
    <x v="1"/>
    <n v="75"/>
    <x v="2"/>
    <x v="2"/>
    <n v="1572.19"/>
  </r>
  <r>
    <x v="750"/>
    <x v="3"/>
    <n v="400"/>
    <x v="3"/>
    <x v="0"/>
    <n v="6198.5"/>
  </r>
  <r>
    <x v="11"/>
    <x v="2"/>
    <n v="1"/>
    <x v="0"/>
    <x v="6"/>
    <n v="42.69"/>
  </r>
  <r>
    <x v="646"/>
    <x v="1"/>
    <n v="175"/>
    <x v="4"/>
    <x v="6"/>
    <n v="3056.38"/>
  </r>
  <r>
    <x v="449"/>
    <x v="4"/>
    <n v="2"/>
    <x v="0"/>
    <x v="6"/>
    <n v="89.38"/>
  </r>
  <r>
    <x v="842"/>
    <x v="4"/>
    <n v="7"/>
    <x v="4"/>
    <x v="3"/>
    <n v="174.65"/>
  </r>
  <r>
    <x v="185"/>
    <x v="3"/>
    <n v="6"/>
    <x v="3"/>
    <x v="3"/>
    <n v="161.69999999999999"/>
  </r>
  <r>
    <x v="535"/>
    <x v="1"/>
    <n v="6"/>
    <x v="1"/>
    <x v="4"/>
    <n v="209.7"/>
  </r>
  <r>
    <x v="14"/>
    <x v="3"/>
    <n v="350"/>
    <x v="2"/>
    <x v="5"/>
    <n v="5826.19"/>
  </r>
  <r>
    <x v="894"/>
    <x v="3"/>
    <n v="41"/>
    <x v="4"/>
    <x v="6"/>
    <n v="869.51"/>
  </r>
  <r>
    <x v="838"/>
    <x v="0"/>
    <n v="34"/>
    <x v="1"/>
    <x v="1"/>
    <n v="1010.06"/>
  </r>
  <r>
    <x v="1026"/>
    <x v="3"/>
    <n v="400"/>
    <x v="1"/>
    <x v="0"/>
    <n v="7808.5"/>
  </r>
  <r>
    <x v="1041"/>
    <x v="1"/>
    <n v="37"/>
    <x v="3"/>
    <x v="1"/>
    <n v="816.13"/>
  </r>
  <r>
    <x v="863"/>
    <x v="4"/>
    <n v="34"/>
    <x v="4"/>
    <x v="5"/>
    <n v="721.06"/>
  </r>
  <r>
    <x v="762"/>
    <x v="1"/>
    <n v="275"/>
    <x v="2"/>
    <x v="0"/>
    <n v="4419.59"/>
  </r>
  <r>
    <x v="355"/>
    <x v="1"/>
    <n v="5"/>
    <x v="4"/>
    <x v="5"/>
    <n v="119.75"/>
  </r>
  <r>
    <x v="565"/>
    <x v="1"/>
    <n v="2"/>
    <x v="2"/>
    <x v="5"/>
    <n v="55.9"/>
  </r>
  <r>
    <x v="64"/>
    <x v="4"/>
    <n v="48"/>
    <x v="3"/>
    <x v="2"/>
    <n v="934.2"/>
  </r>
  <r>
    <x v="460"/>
    <x v="3"/>
    <n v="525"/>
    <x v="0"/>
    <x v="6"/>
    <n v="13490.79"/>
  </r>
  <r>
    <x v="329"/>
    <x v="3"/>
    <n v="42"/>
    <x v="2"/>
    <x v="5"/>
    <n v="997.82"/>
  </r>
  <r>
    <x v="521"/>
    <x v="1"/>
    <n v="42"/>
    <x v="3"/>
    <x v="1"/>
    <n v="926.42"/>
  </r>
  <r>
    <x v="501"/>
    <x v="0"/>
    <n v="475"/>
    <x v="0"/>
    <x v="1"/>
    <n v="12205.96"/>
  </r>
  <r>
    <x v="923"/>
    <x v="0"/>
    <n v="6"/>
    <x v="2"/>
    <x v="2"/>
    <n v="161.69999999999999"/>
  </r>
  <r>
    <x v="157"/>
    <x v="3"/>
    <n v="44"/>
    <x v="0"/>
    <x v="5"/>
    <n v="1671.41"/>
  </r>
  <r>
    <x v="1051"/>
    <x v="1"/>
    <n v="43"/>
    <x v="3"/>
    <x v="3"/>
    <n v="948.47"/>
  </r>
  <r>
    <x v="972"/>
    <x v="0"/>
    <n v="2"/>
    <x v="1"/>
    <x v="4"/>
    <n v="67.900000000000006"/>
  </r>
  <r>
    <x v="250"/>
    <x v="1"/>
    <n v="225"/>
    <x v="0"/>
    <x v="0"/>
    <n v="7038.68"/>
  </r>
  <r>
    <x v="868"/>
    <x v="4"/>
    <n v="8"/>
    <x v="0"/>
    <x v="0"/>
    <n v="341.52"/>
  </r>
  <r>
    <x v="125"/>
    <x v="1"/>
    <n v="150"/>
    <x v="3"/>
    <x v="5"/>
    <n v="2829.75"/>
  </r>
  <r>
    <x v="700"/>
    <x v="3"/>
    <n v="3"/>
    <x v="3"/>
    <x v="3"/>
    <n v="80.849999999999994"/>
  </r>
  <r>
    <x v="246"/>
    <x v="3"/>
    <n v="125"/>
    <x v="2"/>
    <x v="4"/>
    <n v="2445.63"/>
  </r>
  <r>
    <x v="346"/>
    <x v="1"/>
    <n v="33"/>
    <x v="2"/>
    <x v="0"/>
    <n v="812.05"/>
  </r>
  <r>
    <x v="802"/>
    <x v="4"/>
    <n v="125"/>
    <x v="4"/>
    <x v="4"/>
    <n v="2270.63"/>
  </r>
  <r>
    <x v="417"/>
    <x v="1"/>
    <n v="39"/>
    <x v="1"/>
    <x v="0"/>
    <n v="1125.44"/>
  </r>
  <r>
    <x v="239"/>
    <x v="1"/>
    <n v="7"/>
    <x v="3"/>
    <x v="6"/>
    <n v="188.65"/>
  </r>
  <r>
    <x v="917"/>
    <x v="3"/>
    <n v="525"/>
    <x v="0"/>
    <x v="4"/>
    <n v="12887.04"/>
  </r>
  <r>
    <x v="148"/>
    <x v="3"/>
    <n v="525"/>
    <x v="2"/>
    <x v="6"/>
    <n v="8437.41"/>
  </r>
  <r>
    <x v="716"/>
    <x v="3"/>
    <n v="3"/>
    <x v="2"/>
    <x v="0"/>
    <n v="86.85"/>
  </r>
  <r>
    <x v="977"/>
    <x v="1"/>
    <n v="200"/>
    <x v="3"/>
    <x v="5"/>
    <n v="3773"/>
  </r>
  <r>
    <x v="939"/>
    <x v="0"/>
    <n v="46"/>
    <x v="2"/>
    <x v="1"/>
    <n v="1053.75"/>
  </r>
  <r>
    <x v="962"/>
    <x v="1"/>
    <n v="300"/>
    <x v="2"/>
    <x v="5"/>
    <n v="4993.88"/>
  </r>
  <r>
    <x v="814"/>
    <x v="4"/>
    <n v="28"/>
    <x v="2"/>
    <x v="0"/>
    <n v="665.21"/>
  </r>
  <r>
    <x v="619"/>
    <x v="4"/>
    <n v="18"/>
    <x v="4"/>
    <x v="4"/>
    <n v="449.1"/>
  </r>
  <r>
    <x v="436"/>
    <x v="3"/>
    <n v="250"/>
    <x v="2"/>
    <x v="2"/>
    <n v="5066.25"/>
  </r>
  <r>
    <x v="722"/>
    <x v="0"/>
    <n v="20"/>
    <x v="4"/>
    <x v="2"/>
    <n v="479"/>
  </r>
  <r>
    <x v="336"/>
    <x v="3"/>
    <n v="1"/>
    <x v="3"/>
    <x v="5"/>
    <n v="25.95"/>
  </r>
  <r>
    <x v="986"/>
    <x v="3"/>
    <n v="24"/>
    <x v="0"/>
    <x v="3"/>
    <n v="870.88"/>
  </r>
  <r>
    <x v="1036"/>
    <x v="3"/>
    <n v="75"/>
    <x v="2"/>
    <x v="1"/>
    <n v="1628.44"/>
  </r>
  <r>
    <x v="782"/>
    <x v="2"/>
    <n v="15"/>
    <x v="4"/>
    <x v="1"/>
    <n v="359.25"/>
  </r>
  <r>
    <x v="494"/>
    <x v="0"/>
    <n v="45"/>
    <x v="4"/>
    <x v="5"/>
    <n v="916.09"/>
  </r>
  <r>
    <x v="590"/>
    <x v="0"/>
    <n v="32"/>
    <x v="3"/>
    <x v="1"/>
    <n v="733.04"/>
  </r>
  <r>
    <x v="259"/>
    <x v="0"/>
    <n v="46"/>
    <x v="0"/>
    <x v="3"/>
    <n v="1708.28"/>
  </r>
  <r>
    <x v="97"/>
    <x v="0"/>
    <n v="375"/>
    <x v="3"/>
    <x v="6"/>
    <n v="5379.84"/>
  </r>
  <r>
    <x v="749"/>
    <x v="3"/>
    <n v="37"/>
    <x v="0"/>
    <x v="1"/>
    <n v="1405.5"/>
  </r>
  <r>
    <x v="479"/>
    <x v="3"/>
    <n v="8"/>
    <x v="2"/>
    <x v="1"/>
    <n v="215.6"/>
  </r>
  <r>
    <x v="602"/>
    <x v="4"/>
    <n v="50"/>
    <x v="1"/>
    <x v="5"/>
    <n v="1348.1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x v="0"/>
  </r>
  <r>
    <x v="0"/>
  </r>
  <r>
    <x v="1"/>
  </r>
  <r>
    <x v="2"/>
  </r>
  <r>
    <x v="3"/>
  </r>
  <r>
    <x v="2"/>
  </r>
  <r>
    <x v="0"/>
  </r>
  <r>
    <x v="2"/>
  </r>
  <r>
    <x v="2"/>
  </r>
  <r>
    <x v="3"/>
  </r>
  <r>
    <x v="1"/>
  </r>
  <r>
    <x v="3"/>
  </r>
  <r>
    <x v="4"/>
  </r>
  <r>
    <x v="4"/>
  </r>
  <r>
    <x v="0"/>
  </r>
  <r>
    <x v="3"/>
  </r>
  <r>
    <x v="3"/>
  </r>
  <r>
    <x v="4"/>
  </r>
  <r>
    <x v="3"/>
  </r>
  <r>
    <x v="3"/>
  </r>
  <r>
    <x v="2"/>
  </r>
  <r>
    <x v="0"/>
  </r>
  <r>
    <x v="0"/>
  </r>
  <r>
    <x v="4"/>
  </r>
  <r>
    <x v="1"/>
  </r>
  <r>
    <x v="0"/>
  </r>
  <r>
    <x v="4"/>
  </r>
  <r>
    <x v="2"/>
  </r>
  <r>
    <x v="4"/>
  </r>
  <r>
    <x v="3"/>
  </r>
  <r>
    <x v="2"/>
  </r>
  <r>
    <x v="0"/>
  </r>
  <r>
    <x v="1"/>
  </r>
  <r>
    <x v="3"/>
  </r>
  <r>
    <x v="2"/>
  </r>
  <r>
    <x v="4"/>
  </r>
  <r>
    <x v="3"/>
  </r>
  <r>
    <x v="0"/>
  </r>
  <r>
    <x v="0"/>
  </r>
  <r>
    <x v="0"/>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d v="2020-08-12T00:00:00"/>
    <x v="0"/>
    <n v="4024.7999999999997"/>
    <n v="2092.3199999999997"/>
  </r>
  <r>
    <d v="2020-08-12T00:00:00"/>
    <x v="1"/>
    <n v="1143.8999999999999"/>
    <n v="686.33999999999992"/>
  </r>
  <r>
    <d v="2020-08-12T00:00:00"/>
    <x v="2"/>
    <n v="1161.5"/>
    <n v="569.64"/>
  </r>
  <r>
    <d v="2020-08-12T00:00:00"/>
    <x v="3"/>
    <n v="1640"/>
    <n v="770.80000000000007"/>
  </r>
  <r>
    <d v="2020-08-12T00:00:00"/>
    <x v="4"/>
    <n v="2616.25"/>
    <n v="1099"/>
  </r>
  <r>
    <d v="2020-08-13T00:00:00"/>
    <x v="0"/>
    <n v="3144.75"/>
    <n v="1415.4"/>
  </r>
  <r>
    <d v="2020-08-13T00:00:00"/>
    <x v="1"/>
    <n v="1046.25"/>
    <n v="606.75"/>
  </r>
  <r>
    <d v="2020-08-13T00:00:00"/>
    <x v="2"/>
    <n v="1671.6"/>
    <n v="986.16"/>
  </r>
  <r>
    <d v="2020-08-13T00:00:00"/>
    <x v="3"/>
    <n v="1632"/>
    <n v="979.2"/>
  </r>
  <r>
    <d v="2020-08-13T00:00:00"/>
    <x v="4"/>
    <n v="1171.0999999999999"/>
    <n v="702.66"/>
  </r>
  <r>
    <d v="2020-08-17T00:00:00"/>
    <x v="0"/>
    <n v="3159.16"/>
    <n v="1642.76"/>
  </r>
  <r>
    <d v="2020-08-17T00:00:00"/>
    <x v="1"/>
    <n v="3461.56"/>
    <n v="1730.78"/>
  </r>
  <r>
    <d v="2020-08-17T00:00:00"/>
    <x v="2"/>
    <n v="2710.27"/>
    <n v="1463.55"/>
  </r>
  <r>
    <d v="2020-08-17T00:00:00"/>
    <x v="3"/>
    <n v="4798.18"/>
    <n v="2543.04"/>
  </r>
  <r>
    <d v="2020-08-17T00:00:00"/>
    <x v="4"/>
    <n v="3891.44"/>
    <n v="2179.21"/>
  </r>
  <r>
    <d v="2020-08-18T00:00:00"/>
    <x v="0"/>
    <n v="2539.8199999999997"/>
    <n v="2740.21"/>
  </r>
  <r>
    <d v="2020-08-18T00:00:00"/>
    <x v="1"/>
    <n v="3838.9"/>
    <n v="1069.73"/>
  </r>
  <r>
    <d v="2020-08-18T00:00:00"/>
    <x v="2"/>
    <n v="2514.5299999999997"/>
    <n v="2396.94"/>
  </r>
  <r>
    <d v="2020-08-18T00:00:00"/>
    <x v="3"/>
    <n v="4926.2000000000007"/>
    <n v="2746.25"/>
  </r>
  <r>
    <d v="2020-08-18T00:00:00"/>
    <x v="4"/>
    <n v="5274.37"/>
    <n v="1268.0999999999999"/>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
  <r>
    <x v="0"/>
    <x v="0"/>
    <x v="0"/>
    <n v="8"/>
  </r>
  <r>
    <x v="0"/>
    <x v="1"/>
    <x v="0"/>
    <n v="2"/>
  </r>
  <r>
    <x v="0"/>
    <x v="2"/>
    <x v="0"/>
    <n v="4"/>
  </r>
  <r>
    <x v="0"/>
    <x v="3"/>
    <x v="0"/>
    <n v="0"/>
  </r>
  <r>
    <x v="0"/>
    <x v="4"/>
    <x v="0"/>
    <n v="22"/>
  </r>
  <r>
    <x v="0"/>
    <x v="0"/>
    <x v="1"/>
    <n v="19"/>
  </r>
  <r>
    <x v="0"/>
    <x v="1"/>
    <x v="1"/>
    <n v="9"/>
  </r>
  <r>
    <x v="0"/>
    <x v="2"/>
    <x v="1"/>
    <n v="1"/>
  </r>
  <r>
    <x v="0"/>
    <x v="3"/>
    <x v="1"/>
    <n v="11"/>
  </r>
  <r>
    <x v="0"/>
    <x v="4"/>
    <x v="1"/>
    <n v="7"/>
  </r>
  <r>
    <x v="0"/>
    <x v="0"/>
    <x v="2"/>
    <n v="11"/>
  </r>
  <r>
    <x v="0"/>
    <x v="1"/>
    <x v="2"/>
    <n v="1"/>
  </r>
  <r>
    <x v="0"/>
    <x v="2"/>
    <x v="2"/>
    <n v="21"/>
  </r>
  <r>
    <x v="0"/>
    <x v="3"/>
    <x v="2"/>
    <n v="7"/>
  </r>
  <r>
    <x v="0"/>
    <x v="4"/>
    <x v="2"/>
    <n v="8"/>
  </r>
  <r>
    <x v="1"/>
    <x v="0"/>
    <x v="0"/>
    <n v="8"/>
  </r>
  <r>
    <x v="1"/>
    <x v="1"/>
    <x v="0"/>
    <n v="0"/>
  </r>
  <r>
    <x v="1"/>
    <x v="2"/>
    <x v="0"/>
    <n v="13"/>
  </r>
  <r>
    <x v="1"/>
    <x v="3"/>
    <x v="0"/>
    <n v="3"/>
  </r>
  <r>
    <x v="1"/>
    <x v="4"/>
    <x v="0"/>
    <n v="18"/>
  </r>
  <r>
    <x v="1"/>
    <x v="0"/>
    <x v="1"/>
    <n v="18"/>
  </r>
  <r>
    <x v="1"/>
    <x v="1"/>
    <x v="1"/>
    <n v="19"/>
  </r>
  <r>
    <x v="1"/>
    <x v="2"/>
    <x v="1"/>
    <n v="2"/>
  </r>
  <r>
    <x v="1"/>
    <x v="3"/>
    <x v="1"/>
    <n v="17"/>
  </r>
  <r>
    <x v="1"/>
    <x v="4"/>
    <x v="1"/>
    <n v="9"/>
  </r>
  <r>
    <x v="1"/>
    <x v="0"/>
    <x v="2"/>
    <n v="10"/>
  </r>
  <r>
    <x v="1"/>
    <x v="1"/>
    <x v="2"/>
    <n v="5"/>
  </r>
  <r>
    <x v="1"/>
    <x v="2"/>
    <x v="2"/>
    <n v="23"/>
  </r>
  <r>
    <x v="1"/>
    <x v="3"/>
    <x v="2"/>
    <n v="13"/>
  </r>
  <r>
    <x v="1"/>
    <x v="4"/>
    <x v="2"/>
    <n v="14"/>
  </r>
  <r>
    <x v="2"/>
    <x v="0"/>
    <x v="0"/>
    <n v="10"/>
  </r>
  <r>
    <x v="2"/>
    <x v="1"/>
    <x v="0"/>
    <n v="2"/>
  </r>
  <r>
    <x v="2"/>
    <x v="2"/>
    <x v="0"/>
    <n v="13"/>
  </r>
  <r>
    <x v="2"/>
    <x v="3"/>
    <x v="0"/>
    <n v="7"/>
  </r>
  <r>
    <x v="2"/>
    <x v="4"/>
    <x v="0"/>
    <n v="13"/>
  </r>
  <r>
    <x v="2"/>
    <x v="0"/>
    <x v="1"/>
    <n v="19"/>
  </r>
  <r>
    <x v="2"/>
    <x v="1"/>
    <x v="1"/>
    <n v="26"/>
  </r>
  <r>
    <x v="2"/>
    <x v="2"/>
    <x v="1"/>
    <n v="4"/>
  </r>
  <r>
    <x v="2"/>
    <x v="3"/>
    <x v="1"/>
    <n v="21"/>
  </r>
  <r>
    <x v="2"/>
    <x v="4"/>
    <x v="1"/>
    <n v="9"/>
  </r>
  <r>
    <x v="2"/>
    <x v="0"/>
    <x v="2"/>
    <n v="13"/>
  </r>
  <r>
    <x v="2"/>
    <x v="1"/>
    <x v="2"/>
    <n v="11"/>
  </r>
  <r>
    <x v="2"/>
    <x v="2"/>
    <x v="2"/>
    <n v="24"/>
  </r>
  <r>
    <x v="2"/>
    <x v="3"/>
    <x v="2"/>
    <n v="22"/>
  </r>
  <r>
    <x v="2"/>
    <x v="4"/>
    <x v="2"/>
    <n v="10"/>
  </r>
  <r>
    <x v="3"/>
    <x v="0"/>
    <x v="0"/>
    <n v="15"/>
  </r>
  <r>
    <x v="3"/>
    <x v="1"/>
    <x v="0"/>
    <n v="10"/>
  </r>
  <r>
    <x v="3"/>
    <x v="2"/>
    <x v="0"/>
    <n v="18"/>
  </r>
  <r>
    <x v="3"/>
    <x v="3"/>
    <x v="0"/>
    <n v="3"/>
  </r>
  <r>
    <x v="3"/>
    <x v="4"/>
    <x v="0"/>
    <n v="8"/>
  </r>
  <r>
    <x v="3"/>
    <x v="0"/>
    <x v="1"/>
    <n v="24"/>
  </r>
  <r>
    <x v="3"/>
    <x v="1"/>
    <x v="1"/>
    <n v="24"/>
  </r>
  <r>
    <x v="3"/>
    <x v="2"/>
    <x v="1"/>
    <n v="14"/>
  </r>
  <r>
    <x v="3"/>
    <x v="3"/>
    <x v="1"/>
    <n v="20"/>
  </r>
  <r>
    <x v="3"/>
    <x v="4"/>
    <x v="1"/>
    <n v="17"/>
  </r>
  <r>
    <x v="3"/>
    <x v="0"/>
    <x v="2"/>
    <n v="18"/>
  </r>
  <r>
    <x v="3"/>
    <x v="1"/>
    <x v="2"/>
    <n v="11"/>
  </r>
  <r>
    <x v="3"/>
    <x v="2"/>
    <x v="2"/>
    <n v="25"/>
  </r>
  <r>
    <x v="3"/>
    <x v="3"/>
    <x v="2"/>
    <n v="23"/>
  </r>
  <r>
    <x v="3"/>
    <x v="4"/>
    <x v="2"/>
    <n v="7"/>
  </r>
  <r>
    <x v="4"/>
    <x v="0"/>
    <x v="0"/>
    <n v="16"/>
  </r>
  <r>
    <x v="4"/>
    <x v="1"/>
    <x v="0"/>
    <n v="9"/>
  </r>
  <r>
    <x v="4"/>
    <x v="2"/>
    <x v="0"/>
    <n v="27"/>
  </r>
  <r>
    <x v="4"/>
    <x v="3"/>
    <x v="0"/>
    <n v="3"/>
  </r>
  <r>
    <x v="4"/>
    <x v="4"/>
    <x v="0"/>
    <n v="8"/>
  </r>
  <r>
    <x v="4"/>
    <x v="0"/>
    <x v="1"/>
    <n v="23"/>
  </r>
  <r>
    <x v="4"/>
    <x v="1"/>
    <x v="1"/>
    <n v="28"/>
  </r>
  <r>
    <x v="4"/>
    <x v="2"/>
    <x v="1"/>
    <n v="17"/>
  </r>
  <r>
    <x v="4"/>
    <x v="3"/>
    <x v="1"/>
    <n v="25"/>
  </r>
  <r>
    <x v="4"/>
    <x v="4"/>
    <x v="1"/>
    <n v="27"/>
  </r>
  <r>
    <x v="4"/>
    <x v="0"/>
    <x v="2"/>
    <n v="26"/>
  </r>
  <r>
    <x v="4"/>
    <x v="1"/>
    <x v="2"/>
    <n v="13"/>
  </r>
  <r>
    <x v="4"/>
    <x v="2"/>
    <x v="2"/>
    <n v="23"/>
  </r>
  <r>
    <x v="4"/>
    <x v="3"/>
    <x v="2"/>
    <n v="30"/>
  </r>
  <r>
    <x v="4"/>
    <x v="4"/>
    <x v="2"/>
    <n v="4"/>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
  <r>
    <x v="0"/>
    <x v="0"/>
    <x v="0"/>
    <n v="8"/>
  </r>
  <r>
    <x v="0"/>
    <x v="1"/>
    <x v="0"/>
    <n v="2"/>
  </r>
  <r>
    <x v="0"/>
    <x v="2"/>
    <x v="0"/>
    <n v="4"/>
  </r>
  <r>
    <x v="0"/>
    <x v="3"/>
    <x v="0"/>
    <n v="0"/>
  </r>
  <r>
    <x v="0"/>
    <x v="4"/>
    <x v="0"/>
    <n v="22"/>
  </r>
  <r>
    <x v="0"/>
    <x v="0"/>
    <x v="1"/>
    <n v="19"/>
  </r>
  <r>
    <x v="0"/>
    <x v="1"/>
    <x v="1"/>
    <n v="9"/>
  </r>
  <r>
    <x v="0"/>
    <x v="2"/>
    <x v="1"/>
    <n v="1"/>
  </r>
  <r>
    <x v="0"/>
    <x v="3"/>
    <x v="1"/>
    <n v="11"/>
  </r>
  <r>
    <x v="0"/>
    <x v="4"/>
    <x v="1"/>
    <n v="7"/>
  </r>
  <r>
    <x v="0"/>
    <x v="0"/>
    <x v="2"/>
    <n v="11"/>
  </r>
  <r>
    <x v="0"/>
    <x v="1"/>
    <x v="2"/>
    <n v="1"/>
  </r>
  <r>
    <x v="0"/>
    <x v="2"/>
    <x v="2"/>
    <n v="21"/>
  </r>
  <r>
    <x v="0"/>
    <x v="3"/>
    <x v="2"/>
    <n v="7"/>
  </r>
  <r>
    <x v="0"/>
    <x v="4"/>
    <x v="2"/>
    <n v="8"/>
  </r>
  <r>
    <x v="1"/>
    <x v="0"/>
    <x v="0"/>
    <n v="8"/>
  </r>
  <r>
    <x v="1"/>
    <x v="1"/>
    <x v="0"/>
    <n v="0"/>
  </r>
  <r>
    <x v="1"/>
    <x v="2"/>
    <x v="0"/>
    <n v="13"/>
  </r>
  <r>
    <x v="1"/>
    <x v="3"/>
    <x v="0"/>
    <n v="3"/>
  </r>
  <r>
    <x v="1"/>
    <x v="4"/>
    <x v="0"/>
    <n v="18"/>
  </r>
  <r>
    <x v="1"/>
    <x v="0"/>
    <x v="1"/>
    <n v="18"/>
  </r>
  <r>
    <x v="1"/>
    <x v="1"/>
    <x v="1"/>
    <n v="19"/>
  </r>
  <r>
    <x v="1"/>
    <x v="2"/>
    <x v="1"/>
    <n v="2"/>
  </r>
  <r>
    <x v="1"/>
    <x v="3"/>
    <x v="1"/>
    <n v="17"/>
  </r>
  <r>
    <x v="1"/>
    <x v="4"/>
    <x v="1"/>
    <n v="9"/>
  </r>
  <r>
    <x v="1"/>
    <x v="0"/>
    <x v="2"/>
    <n v="10"/>
  </r>
  <r>
    <x v="1"/>
    <x v="1"/>
    <x v="2"/>
    <n v="5"/>
  </r>
  <r>
    <x v="1"/>
    <x v="2"/>
    <x v="2"/>
    <n v="23"/>
  </r>
  <r>
    <x v="1"/>
    <x v="3"/>
    <x v="2"/>
    <n v="13"/>
  </r>
  <r>
    <x v="1"/>
    <x v="4"/>
    <x v="2"/>
    <n v="14"/>
  </r>
  <r>
    <x v="2"/>
    <x v="0"/>
    <x v="0"/>
    <n v="10"/>
  </r>
  <r>
    <x v="2"/>
    <x v="1"/>
    <x v="0"/>
    <n v="2"/>
  </r>
  <r>
    <x v="2"/>
    <x v="2"/>
    <x v="0"/>
    <n v="13"/>
  </r>
  <r>
    <x v="2"/>
    <x v="3"/>
    <x v="0"/>
    <n v="7"/>
  </r>
  <r>
    <x v="2"/>
    <x v="4"/>
    <x v="0"/>
    <n v="13"/>
  </r>
  <r>
    <x v="2"/>
    <x v="0"/>
    <x v="1"/>
    <n v="19"/>
  </r>
  <r>
    <x v="2"/>
    <x v="1"/>
    <x v="1"/>
    <n v="26"/>
  </r>
  <r>
    <x v="2"/>
    <x v="2"/>
    <x v="1"/>
    <n v="4"/>
  </r>
  <r>
    <x v="2"/>
    <x v="3"/>
    <x v="1"/>
    <n v="21"/>
  </r>
  <r>
    <x v="2"/>
    <x v="4"/>
    <x v="1"/>
    <n v="9"/>
  </r>
  <r>
    <x v="2"/>
    <x v="0"/>
    <x v="2"/>
    <n v="13"/>
  </r>
  <r>
    <x v="2"/>
    <x v="1"/>
    <x v="2"/>
    <n v="11"/>
  </r>
  <r>
    <x v="2"/>
    <x v="2"/>
    <x v="2"/>
    <n v="24"/>
  </r>
  <r>
    <x v="2"/>
    <x v="3"/>
    <x v="2"/>
    <n v="22"/>
  </r>
  <r>
    <x v="2"/>
    <x v="4"/>
    <x v="2"/>
    <n v="10"/>
  </r>
  <r>
    <x v="3"/>
    <x v="0"/>
    <x v="0"/>
    <n v="15"/>
  </r>
  <r>
    <x v="3"/>
    <x v="1"/>
    <x v="0"/>
    <n v="10"/>
  </r>
  <r>
    <x v="3"/>
    <x v="2"/>
    <x v="0"/>
    <n v="18"/>
  </r>
  <r>
    <x v="3"/>
    <x v="3"/>
    <x v="0"/>
    <n v="3"/>
  </r>
  <r>
    <x v="3"/>
    <x v="4"/>
    <x v="0"/>
    <n v="8"/>
  </r>
  <r>
    <x v="3"/>
    <x v="0"/>
    <x v="1"/>
    <n v="24"/>
  </r>
  <r>
    <x v="3"/>
    <x v="1"/>
    <x v="1"/>
    <n v="24"/>
  </r>
  <r>
    <x v="3"/>
    <x v="2"/>
    <x v="1"/>
    <n v="14"/>
  </r>
  <r>
    <x v="3"/>
    <x v="3"/>
    <x v="1"/>
    <n v="20"/>
  </r>
  <r>
    <x v="3"/>
    <x v="4"/>
    <x v="1"/>
    <n v="17"/>
  </r>
  <r>
    <x v="3"/>
    <x v="0"/>
    <x v="2"/>
    <n v="18"/>
  </r>
  <r>
    <x v="3"/>
    <x v="1"/>
    <x v="2"/>
    <n v="11"/>
  </r>
  <r>
    <x v="3"/>
    <x v="2"/>
    <x v="2"/>
    <n v="25"/>
  </r>
  <r>
    <x v="3"/>
    <x v="3"/>
    <x v="2"/>
    <n v="23"/>
  </r>
  <r>
    <x v="3"/>
    <x v="4"/>
    <x v="2"/>
    <n v="7"/>
  </r>
  <r>
    <x v="4"/>
    <x v="0"/>
    <x v="0"/>
    <n v="16"/>
  </r>
  <r>
    <x v="4"/>
    <x v="1"/>
    <x v="0"/>
    <n v="9"/>
  </r>
  <r>
    <x v="4"/>
    <x v="2"/>
    <x v="0"/>
    <n v="27"/>
  </r>
  <r>
    <x v="4"/>
    <x v="3"/>
    <x v="0"/>
    <n v="3"/>
  </r>
  <r>
    <x v="4"/>
    <x v="4"/>
    <x v="0"/>
    <n v="8"/>
  </r>
  <r>
    <x v="4"/>
    <x v="0"/>
    <x v="1"/>
    <n v="23"/>
  </r>
  <r>
    <x v="4"/>
    <x v="1"/>
    <x v="1"/>
    <n v="28"/>
  </r>
  <r>
    <x v="4"/>
    <x v="2"/>
    <x v="1"/>
    <n v="17"/>
  </r>
  <r>
    <x v="4"/>
    <x v="3"/>
    <x v="1"/>
    <n v="25"/>
  </r>
  <r>
    <x v="4"/>
    <x v="4"/>
    <x v="1"/>
    <n v="27"/>
  </r>
  <r>
    <x v="4"/>
    <x v="0"/>
    <x v="2"/>
    <n v="26"/>
  </r>
  <r>
    <x v="4"/>
    <x v="1"/>
    <x v="2"/>
    <n v="13"/>
  </r>
  <r>
    <x v="4"/>
    <x v="2"/>
    <x v="2"/>
    <n v="23"/>
  </r>
  <r>
    <x v="4"/>
    <x v="3"/>
    <x v="2"/>
    <n v="30"/>
  </r>
  <r>
    <x v="4"/>
    <x v="4"/>
    <x v="2"/>
    <n v="4"/>
  </r>
  <r>
    <x v="5"/>
    <x v="0"/>
    <x v="0"/>
    <n v="5"/>
  </r>
  <r>
    <x v="5"/>
    <x v="1"/>
    <x v="0"/>
    <n v="9"/>
  </r>
  <r>
    <x v="5"/>
    <x v="2"/>
    <x v="0"/>
    <n v="22"/>
  </r>
  <r>
    <x v="5"/>
    <x v="3"/>
    <x v="0"/>
    <n v="20"/>
  </r>
  <r>
    <x v="5"/>
    <x v="4"/>
    <x v="0"/>
    <n v="17"/>
  </r>
  <r>
    <x v="5"/>
    <x v="0"/>
    <x v="1"/>
    <n v="10"/>
  </r>
  <r>
    <x v="5"/>
    <x v="1"/>
    <x v="1"/>
    <n v="40"/>
  </r>
  <r>
    <x v="5"/>
    <x v="2"/>
    <x v="1"/>
    <n v="12"/>
  </r>
  <r>
    <x v="5"/>
    <x v="3"/>
    <x v="1"/>
    <n v="38"/>
  </r>
  <r>
    <x v="5"/>
    <x v="4"/>
    <x v="1"/>
    <n v="30"/>
  </r>
  <r>
    <x v="5"/>
    <x v="0"/>
    <x v="2"/>
    <n v="33"/>
  </r>
  <r>
    <x v="5"/>
    <x v="1"/>
    <x v="2"/>
    <n v="29"/>
  </r>
  <r>
    <x v="5"/>
    <x v="2"/>
    <x v="2"/>
    <n v="20"/>
  </r>
  <r>
    <x v="5"/>
    <x v="3"/>
    <x v="2"/>
    <n v="41"/>
  </r>
  <r>
    <x v="5"/>
    <x v="4"/>
    <x v="2"/>
    <n v="9"/>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9">
  <r>
    <x v="0"/>
  </r>
  <r>
    <x v="0"/>
  </r>
  <r>
    <x v="0"/>
  </r>
  <r>
    <x v="1"/>
  </r>
  <r>
    <x v="2"/>
  </r>
  <r>
    <x v="3"/>
  </r>
  <r>
    <x v="3"/>
  </r>
  <r>
    <x v="2"/>
  </r>
  <r>
    <x v="0"/>
  </r>
  <r>
    <x v="0"/>
  </r>
  <r>
    <x v="1"/>
  </r>
  <r>
    <x v="3"/>
  </r>
  <r>
    <x v="2"/>
  </r>
  <r>
    <x v="0"/>
  </r>
  <r>
    <x v="4"/>
  </r>
  <r>
    <x v="0"/>
  </r>
  <r>
    <x v="1"/>
  </r>
  <r>
    <x v="5"/>
  </r>
  <r>
    <x v="1"/>
  </r>
  <r>
    <x v="1"/>
  </r>
  <r>
    <x v="6"/>
  </r>
  <r>
    <x v="1"/>
  </r>
  <r>
    <x v="0"/>
  </r>
  <r>
    <x v="1"/>
  </r>
  <r>
    <x v="6"/>
  </r>
  <r>
    <x v="0"/>
  </r>
  <r>
    <x v="4"/>
  </r>
  <r>
    <x v="4"/>
  </r>
  <r>
    <x v="3"/>
  </r>
  <r>
    <x v="6"/>
  </r>
  <r>
    <x v="0"/>
  </r>
  <r>
    <x v="1"/>
  </r>
  <r>
    <x v="3"/>
  </r>
  <r>
    <x v="6"/>
  </r>
  <r>
    <x v="1"/>
  </r>
  <r>
    <x v="2"/>
  </r>
  <r>
    <x v="2"/>
  </r>
  <r>
    <x v="5"/>
  </r>
  <r>
    <x v="1"/>
  </r>
  <r>
    <x v="6"/>
  </r>
  <r>
    <x v="1"/>
  </r>
  <r>
    <x v="1"/>
  </r>
  <r>
    <x v="0"/>
  </r>
  <r>
    <x v="6"/>
  </r>
  <r>
    <x v="1"/>
  </r>
  <r>
    <x v="1"/>
  </r>
  <r>
    <x v="0"/>
  </r>
  <r>
    <x v="2"/>
  </r>
  <r>
    <x v="1"/>
  </r>
  <r>
    <x v="0"/>
  </r>
  <r>
    <x v="1"/>
  </r>
  <r>
    <x v="5"/>
  </r>
  <r>
    <x v="6"/>
  </r>
  <r>
    <x v="2"/>
  </r>
  <r>
    <x v="0"/>
  </r>
  <r>
    <x v="2"/>
  </r>
  <r>
    <x v="6"/>
  </r>
  <r>
    <x v="1"/>
  </r>
  <r>
    <x v="0"/>
  </r>
  <r>
    <x v="3"/>
  </r>
  <r>
    <x v="3"/>
  </r>
  <r>
    <x v="1"/>
  </r>
  <r>
    <x v="1"/>
  </r>
  <r>
    <x v="1"/>
  </r>
  <r>
    <x v="1"/>
  </r>
  <r>
    <x v="3"/>
  </r>
  <r>
    <x v="6"/>
  </r>
  <r>
    <x v="2"/>
  </r>
  <r>
    <x v="6"/>
  </r>
  <r>
    <x v="2"/>
  </r>
  <r>
    <x v="1"/>
  </r>
  <r>
    <x v="3"/>
  </r>
  <r>
    <x v="3"/>
  </r>
  <r>
    <x v="0"/>
  </r>
  <r>
    <x v="0"/>
  </r>
  <r>
    <x v="0"/>
  </r>
  <r>
    <x v="3"/>
  </r>
  <r>
    <x v="4"/>
  </r>
  <r>
    <x v="0"/>
  </r>
  <r>
    <x v="2"/>
  </r>
  <r>
    <x v="3"/>
  </r>
  <r>
    <x v="3"/>
  </r>
  <r>
    <x v="2"/>
  </r>
  <r>
    <x v="0"/>
  </r>
  <r>
    <x v="2"/>
  </r>
  <r>
    <x v="6"/>
  </r>
  <r>
    <x v="6"/>
  </r>
  <r>
    <x v="5"/>
  </r>
  <r>
    <x v="1"/>
  </r>
  <r>
    <x v="6"/>
  </r>
  <r>
    <x v="0"/>
  </r>
  <r>
    <x v="0"/>
  </r>
  <r>
    <x v="1"/>
  </r>
  <r>
    <x v="2"/>
  </r>
  <r>
    <x v="3"/>
  </r>
  <r>
    <x v="1"/>
  </r>
  <r>
    <x v="6"/>
  </r>
  <r>
    <x v="1"/>
  </r>
  <r>
    <x v="3"/>
  </r>
  <r>
    <x v="1"/>
  </r>
  <r>
    <x v="1"/>
  </r>
  <r>
    <x v="3"/>
  </r>
  <r>
    <x v="1"/>
  </r>
  <r>
    <x v="2"/>
  </r>
  <r>
    <x v="2"/>
  </r>
  <r>
    <x v="0"/>
  </r>
  <r>
    <x v="3"/>
  </r>
  <r>
    <x v="1"/>
  </r>
  <r>
    <x v="5"/>
  </r>
  <r>
    <x v="3"/>
  </r>
  <r>
    <x v="5"/>
  </r>
  <r>
    <x v="5"/>
  </r>
  <r>
    <x v="0"/>
  </r>
  <r>
    <x v="1"/>
  </r>
  <r>
    <x v="2"/>
  </r>
  <r>
    <x v="0"/>
  </r>
  <r>
    <x v="0"/>
  </r>
  <r>
    <x v="1"/>
  </r>
  <r>
    <x v="1"/>
  </r>
  <r>
    <x v="0"/>
  </r>
  <r>
    <x v="1"/>
  </r>
  <r>
    <x v="6"/>
  </r>
  <r>
    <x v="0"/>
  </r>
  <r>
    <x v="2"/>
  </r>
  <r>
    <x v="6"/>
  </r>
  <r>
    <x v="1"/>
  </r>
  <r>
    <x v="1"/>
  </r>
  <r>
    <x v="2"/>
  </r>
  <r>
    <x v="1"/>
  </r>
  <r>
    <x v="2"/>
  </r>
  <r>
    <x v="1"/>
  </r>
  <r>
    <x v="0"/>
  </r>
  <r>
    <x v="0"/>
  </r>
  <r>
    <x v="0"/>
  </r>
  <r>
    <x v="4"/>
  </r>
  <r>
    <x v="1"/>
  </r>
  <r>
    <x v="6"/>
  </r>
  <r>
    <x v="2"/>
  </r>
  <r>
    <x v="3"/>
  </r>
  <r>
    <x v="5"/>
  </r>
  <r>
    <x v="3"/>
  </r>
  <r>
    <x v="2"/>
  </r>
  <r>
    <x v="0"/>
  </r>
  <r>
    <x v="0"/>
  </r>
  <r>
    <x v="1"/>
  </r>
  <r>
    <x v="2"/>
  </r>
  <r>
    <x v="0"/>
  </r>
  <r>
    <x v="0"/>
  </r>
  <r>
    <x v="2"/>
  </r>
  <r>
    <x v="1"/>
  </r>
  <r>
    <x v="0"/>
  </r>
  <r>
    <x v="6"/>
  </r>
  <r>
    <x v="5"/>
  </r>
  <r>
    <x v="5"/>
  </r>
  <r>
    <x v="6"/>
  </r>
  <r>
    <x v="1"/>
  </r>
  <r>
    <x v="2"/>
  </r>
  <r>
    <x v="2"/>
  </r>
  <r>
    <x v="2"/>
  </r>
  <r>
    <x v="1"/>
  </r>
  <r>
    <x v="2"/>
  </r>
  <r>
    <x v="1"/>
  </r>
  <r>
    <x v="1"/>
  </r>
  <r>
    <x v="3"/>
  </r>
  <r>
    <x v="2"/>
  </r>
  <r>
    <x v="1"/>
  </r>
  <r>
    <x v="1"/>
  </r>
  <r>
    <x v="0"/>
  </r>
  <r>
    <x v="3"/>
  </r>
  <r>
    <x v="2"/>
  </r>
  <r>
    <x v="0"/>
  </r>
  <r>
    <x v="2"/>
  </r>
  <r>
    <x v="6"/>
  </r>
  <r>
    <x v="1"/>
  </r>
  <r>
    <x v="3"/>
  </r>
  <r>
    <x v="0"/>
  </r>
  <r>
    <x v="2"/>
  </r>
  <r>
    <x v="1"/>
  </r>
  <r>
    <x v="0"/>
  </r>
  <r>
    <x v="1"/>
  </r>
  <r>
    <x v="5"/>
  </r>
  <r>
    <x v="0"/>
  </r>
  <r>
    <x v="4"/>
  </r>
  <r>
    <x v="6"/>
  </r>
  <r>
    <x v="2"/>
  </r>
  <r>
    <x v="2"/>
  </r>
  <r>
    <x v="3"/>
  </r>
  <r>
    <x v="6"/>
  </r>
  <r>
    <x v="2"/>
  </r>
  <r>
    <x v="2"/>
  </r>
  <r>
    <x v="5"/>
  </r>
  <r>
    <x v="1"/>
  </r>
  <r>
    <x v="1"/>
  </r>
  <r>
    <x v="1"/>
  </r>
  <r>
    <x v="1"/>
  </r>
  <r>
    <x v="3"/>
  </r>
  <r>
    <x v="6"/>
  </r>
  <r>
    <x v="5"/>
  </r>
  <r>
    <x v="1"/>
  </r>
  <r>
    <x v="1"/>
  </r>
  <r>
    <x v="2"/>
  </r>
  <r>
    <x v="3"/>
  </r>
  <r>
    <x v="3"/>
  </r>
  <r>
    <x v="0"/>
  </r>
  <r>
    <x v="0"/>
  </r>
  <r>
    <x v="5"/>
  </r>
  <r>
    <x v="3"/>
  </r>
  <r>
    <x v="0"/>
  </r>
  <r>
    <x v="3"/>
  </r>
  <r>
    <x v="2"/>
  </r>
  <r>
    <x v="0"/>
  </r>
  <r>
    <x v="3"/>
  </r>
  <r>
    <x v="2"/>
  </r>
  <r>
    <x v="6"/>
  </r>
  <r>
    <x v="6"/>
  </r>
  <r>
    <x v="1"/>
  </r>
  <r>
    <x v="2"/>
  </r>
  <r>
    <x v="3"/>
  </r>
  <r>
    <x v="0"/>
  </r>
  <r>
    <x v="0"/>
  </r>
  <r>
    <x v="2"/>
  </r>
  <r>
    <x v="1"/>
  </r>
  <r>
    <x v="2"/>
  </r>
  <r>
    <x v="1"/>
  </r>
  <r>
    <x v="1"/>
  </r>
  <r>
    <x v="0"/>
  </r>
  <r>
    <x v="0"/>
  </r>
  <r>
    <x v="5"/>
  </r>
  <r>
    <x v="6"/>
  </r>
  <r>
    <x v="2"/>
  </r>
  <r>
    <x v="6"/>
  </r>
  <r>
    <x v="1"/>
  </r>
  <r>
    <x v="1"/>
  </r>
  <r>
    <x v="0"/>
  </r>
  <r>
    <x v="3"/>
  </r>
  <r>
    <x v="1"/>
  </r>
  <r>
    <x v="3"/>
  </r>
  <r>
    <x v="0"/>
  </r>
  <r>
    <x v="2"/>
  </r>
  <r>
    <x v="0"/>
  </r>
  <r>
    <x v="6"/>
  </r>
  <r>
    <x v="6"/>
  </r>
  <r>
    <x v="1"/>
  </r>
  <r>
    <x v="5"/>
  </r>
  <r>
    <x v="1"/>
  </r>
  <r>
    <x v="2"/>
  </r>
  <r>
    <x v="0"/>
  </r>
  <r>
    <x v="6"/>
  </r>
  <r>
    <x v="1"/>
  </r>
  <r>
    <x v="1"/>
  </r>
  <r>
    <x v="6"/>
  </r>
  <r>
    <x v="0"/>
  </r>
  <r>
    <x v="1"/>
  </r>
  <r>
    <x v="6"/>
  </r>
  <r>
    <x v="6"/>
  </r>
  <r>
    <x v="0"/>
  </r>
  <r>
    <x v="0"/>
  </r>
  <r>
    <x v="0"/>
  </r>
  <r>
    <x v="0"/>
  </r>
  <r>
    <x v="1"/>
  </r>
  <r>
    <x v="2"/>
  </r>
  <r>
    <x v="3"/>
  </r>
  <r>
    <x v="2"/>
  </r>
  <r>
    <x v="1"/>
  </r>
  <r>
    <x v="3"/>
  </r>
  <r>
    <x v="1"/>
  </r>
  <r>
    <x v="0"/>
  </r>
  <r>
    <x v="0"/>
  </r>
  <r>
    <x v="1"/>
  </r>
  <r>
    <x v="2"/>
  </r>
  <r>
    <x v="1"/>
  </r>
  <r>
    <x v="0"/>
  </r>
  <r>
    <x v="0"/>
  </r>
  <r>
    <x v="6"/>
  </r>
  <r>
    <x v="0"/>
  </r>
  <r>
    <x v="4"/>
  </r>
  <r>
    <x v="2"/>
  </r>
  <r>
    <x v="0"/>
  </r>
  <r>
    <x v="1"/>
  </r>
  <r>
    <x v="0"/>
  </r>
  <r>
    <x v="1"/>
  </r>
  <r>
    <x v="5"/>
  </r>
  <r>
    <x v="1"/>
  </r>
  <r>
    <x v="2"/>
  </r>
  <r>
    <x v="6"/>
  </r>
  <r>
    <x v="2"/>
  </r>
  <r>
    <x v="0"/>
  </r>
  <r>
    <x v="0"/>
  </r>
  <r>
    <x v="0"/>
  </r>
  <r>
    <x v="5"/>
  </r>
  <r>
    <x v="4"/>
  </r>
  <r>
    <x v="5"/>
  </r>
  <r>
    <x v="1"/>
  </r>
  <r>
    <x v="0"/>
  </r>
  <r>
    <x v="2"/>
  </r>
  <r>
    <x v="0"/>
  </r>
  <r>
    <x v="1"/>
  </r>
  <r>
    <x v="5"/>
  </r>
  <r>
    <x v="1"/>
  </r>
  <r>
    <x v="2"/>
  </r>
  <r>
    <x v="1"/>
  </r>
  <r>
    <x v="1"/>
  </r>
  <r>
    <x v="1"/>
  </r>
  <r>
    <x v="1"/>
  </r>
  <r>
    <x v="1"/>
  </r>
  <r>
    <x v="5"/>
  </r>
  <r>
    <x v="1"/>
  </r>
  <r>
    <x v="4"/>
  </r>
  <r>
    <x v="5"/>
  </r>
  <r>
    <x v="0"/>
  </r>
  <r>
    <x v="1"/>
  </r>
  <r>
    <x v="6"/>
  </r>
  <r>
    <x v="4"/>
  </r>
  <r>
    <x v="0"/>
  </r>
  <r>
    <x v="1"/>
  </r>
  <r>
    <x v="1"/>
  </r>
  <r>
    <x v="1"/>
  </r>
  <r>
    <x v="1"/>
  </r>
  <r>
    <x v="3"/>
  </r>
  <r>
    <x v="1"/>
  </r>
  <r>
    <x v="3"/>
  </r>
  <r>
    <x v="0"/>
  </r>
  <r>
    <x v="1"/>
  </r>
  <r>
    <x v="3"/>
  </r>
  <r>
    <x v="2"/>
  </r>
  <r>
    <x v="4"/>
  </r>
  <r>
    <x v="3"/>
  </r>
  <r>
    <x v="0"/>
  </r>
  <r>
    <x v="1"/>
  </r>
  <r>
    <x v="0"/>
  </r>
  <r>
    <x v="2"/>
  </r>
  <r>
    <x v="6"/>
  </r>
  <r>
    <x v="6"/>
  </r>
  <r>
    <x v="3"/>
  </r>
  <r>
    <x v="3"/>
  </r>
  <r>
    <x v="3"/>
  </r>
  <r>
    <x v="1"/>
  </r>
  <r>
    <x v="5"/>
  </r>
  <r>
    <x v="4"/>
  </r>
  <r>
    <x v="0"/>
  </r>
  <r>
    <x v="2"/>
  </r>
  <r>
    <x v="6"/>
  </r>
  <r>
    <x v="1"/>
  </r>
  <r>
    <x v="1"/>
  </r>
  <r>
    <x v="6"/>
  </r>
  <r>
    <x v="2"/>
  </r>
  <r>
    <x v="1"/>
  </r>
  <r>
    <x v="1"/>
  </r>
  <r>
    <x v="0"/>
  </r>
  <r>
    <x v="0"/>
  </r>
  <r>
    <x v="1"/>
  </r>
  <r>
    <x v="1"/>
  </r>
  <r>
    <x v="3"/>
  </r>
  <r>
    <x v="1"/>
  </r>
  <r>
    <x v="1"/>
  </r>
  <r>
    <x v="6"/>
  </r>
  <r>
    <x v="3"/>
  </r>
  <r>
    <x v="0"/>
  </r>
  <r>
    <x v="1"/>
  </r>
  <r>
    <x v="1"/>
  </r>
  <r>
    <x v="6"/>
  </r>
  <r>
    <x v="6"/>
  </r>
  <r>
    <x v="2"/>
  </r>
  <r>
    <x v="0"/>
  </r>
  <r>
    <x v="1"/>
  </r>
  <r>
    <x v="1"/>
  </r>
  <r>
    <x v="5"/>
  </r>
  <r>
    <x v="2"/>
  </r>
  <r>
    <x v="2"/>
  </r>
  <r>
    <x v="5"/>
  </r>
  <r>
    <x v="2"/>
  </r>
  <r>
    <x v="1"/>
  </r>
  <r>
    <x v="0"/>
  </r>
  <r>
    <x v="0"/>
  </r>
  <r>
    <x v="6"/>
  </r>
  <r>
    <x v="0"/>
  </r>
  <r>
    <x v="0"/>
  </r>
  <r>
    <x v="1"/>
  </r>
  <r>
    <x v="5"/>
  </r>
  <r>
    <x v="1"/>
  </r>
  <r>
    <x v="3"/>
  </r>
  <r>
    <x v="4"/>
  </r>
  <r>
    <x v="0"/>
  </r>
  <r>
    <x v="6"/>
  </r>
  <r>
    <x v="3"/>
  </r>
  <r>
    <x v="0"/>
  </r>
  <r>
    <x v="1"/>
  </r>
  <r>
    <x v="6"/>
  </r>
  <r>
    <x v="1"/>
  </r>
  <r>
    <x v="2"/>
  </r>
  <r>
    <x v="6"/>
  </r>
  <r>
    <x v="3"/>
  </r>
  <r>
    <x v="0"/>
  </r>
  <r>
    <x v="1"/>
  </r>
  <r>
    <x v="5"/>
  </r>
  <r>
    <x v="0"/>
  </r>
  <r>
    <x v="0"/>
  </r>
  <r>
    <x v="6"/>
  </r>
  <r>
    <x v="0"/>
  </r>
  <r>
    <x v="1"/>
  </r>
  <r>
    <x v="5"/>
  </r>
  <r>
    <x v="0"/>
  </r>
  <r>
    <x v="4"/>
  </r>
  <r>
    <x v="4"/>
  </r>
  <r>
    <x v="0"/>
  </r>
  <r>
    <x v="0"/>
  </r>
  <r>
    <x v="1"/>
  </r>
  <r>
    <x v="0"/>
  </r>
  <r>
    <x v="6"/>
  </r>
  <r>
    <x v="0"/>
  </r>
  <r>
    <x v="1"/>
  </r>
  <r>
    <x v="1"/>
  </r>
  <r>
    <x v="6"/>
  </r>
  <r>
    <x v="0"/>
  </r>
  <r>
    <x v="2"/>
  </r>
  <r>
    <x v="1"/>
  </r>
  <r>
    <x v="2"/>
  </r>
  <r>
    <x v="5"/>
  </r>
  <r>
    <x v="5"/>
  </r>
  <r>
    <x v="1"/>
  </r>
  <r>
    <x v="0"/>
  </r>
  <r>
    <x v="2"/>
  </r>
  <r>
    <x v="1"/>
  </r>
  <r>
    <x v="5"/>
  </r>
  <r>
    <x v="0"/>
  </r>
  <r>
    <x v="0"/>
  </r>
  <r>
    <x v="3"/>
  </r>
  <r>
    <x v="3"/>
  </r>
  <r>
    <x v="6"/>
  </r>
  <r>
    <x v="2"/>
  </r>
  <r>
    <x v="1"/>
  </r>
  <r>
    <x v="1"/>
  </r>
  <r>
    <x v="2"/>
  </r>
  <r>
    <x v="0"/>
  </r>
  <r>
    <x v="1"/>
  </r>
  <r>
    <x v="1"/>
  </r>
  <r>
    <x v="6"/>
  </r>
  <r>
    <x v="3"/>
  </r>
  <r>
    <x v="2"/>
  </r>
  <r>
    <x v="6"/>
  </r>
  <r>
    <x v="2"/>
  </r>
  <r>
    <x v="2"/>
  </r>
  <r>
    <x v="0"/>
  </r>
  <r>
    <x v="1"/>
  </r>
  <r>
    <x v="3"/>
  </r>
  <r>
    <x v="3"/>
  </r>
  <r>
    <x v="0"/>
  </r>
  <r>
    <x v="1"/>
  </r>
  <r>
    <x v="0"/>
  </r>
  <r>
    <x v="6"/>
  </r>
  <r>
    <x v="1"/>
  </r>
  <r>
    <x v="0"/>
  </r>
  <r>
    <x v="0"/>
  </r>
  <r>
    <x v="6"/>
  </r>
  <r>
    <x v="2"/>
  </r>
  <r>
    <x v="6"/>
  </r>
  <r>
    <x v="6"/>
  </r>
  <r>
    <x v="1"/>
  </r>
  <r>
    <x v="5"/>
  </r>
  <r>
    <x v="1"/>
  </r>
  <r>
    <x v="6"/>
  </r>
  <r>
    <x v="1"/>
  </r>
  <r>
    <x v="0"/>
  </r>
  <r>
    <x v="1"/>
  </r>
  <r>
    <x v="0"/>
  </r>
  <r>
    <x v="5"/>
  </r>
  <r>
    <x v="2"/>
  </r>
  <r>
    <x v="6"/>
  </r>
  <r>
    <x v="1"/>
  </r>
  <r>
    <x v="0"/>
  </r>
  <r>
    <x v="6"/>
  </r>
  <r>
    <x v="2"/>
  </r>
  <r>
    <x v="1"/>
  </r>
  <r>
    <x v="0"/>
  </r>
  <r>
    <x v="3"/>
  </r>
  <r>
    <x v="0"/>
  </r>
  <r>
    <x v="2"/>
  </r>
  <r>
    <x v="3"/>
  </r>
  <r>
    <x v="2"/>
  </r>
  <r>
    <x v="1"/>
  </r>
  <r>
    <x v="0"/>
  </r>
  <r>
    <x v="6"/>
  </r>
  <r>
    <x v="2"/>
  </r>
  <r>
    <x v="2"/>
  </r>
  <r>
    <x v="5"/>
  </r>
  <r>
    <x v="0"/>
  </r>
  <r>
    <x v="0"/>
  </r>
  <r>
    <x v="1"/>
  </r>
  <r>
    <x v="4"/>
  </r>
  <r>
    <x v="1"/>
  </r>
  <r>
    <x v="6"/>
  </r>
  <r>
    <x v="2"/>
  </r>
  <r>
    <x v="4"/>
  </r>
  <r>
    <x v="6"/>
  </r>
  <r>
    <x v="2"/>
  </r>
  <r>
    <x v="5"/>
  </r>
  <r>
    <x v="1"/>
  </r>
  <r>
    <x v="1"/>
  </r>
  <r>
    <x v="1"/>
  </r>
  <r>
    <x v="3"/>
  </r>
  <r>
    <x v="0"/>
  </r>
  <r>
    <x v="3"/>
  </r>
  <r>
    <x v="5"/>
  </r>
  <r>
    <x v="0"/>
  </r>
  <r>
    <x v="2"/>
  </r>
  <r>
    <x v="2"/>
  </r>
  <r>
    <x v="6"/>
  </r>
  <r>
    <x v="4"/>
  </r>
  <r>
    <x v="3"/>
  </r>
  <r>
    <x v="1"/>
  </r>
  <r>
    <x v="1"/>
  </r>
  <r>
    <x v="1"/>
  </r>
  <r>
    <x v="1"/>
  </r>
  <r>
    <x v="2"/>
  </r>
  <r>
    <x v="0"/>
  </r>
  <r>
    <x v="0"/>
  </r>
  <r>
    <x v="4"/>
  </r>
  <r>
    <x v="3"/>
  </r>
  <r>
    <x v="6"/>
  </r>
  <r>
    <x v="2"/>
  </r>
  <r>
    <x v="6"/>
  </r>
  <r>
    <x v="1"/>
  </r>
  <r>
    <x v="3"/>
  </r>
  <r>
    <x v="6"/>
  </r>
  <r>
    <x v="0"/>
  </r>
  <r>
    <x v="0"/>
  </r>
  <r>
    <x v="1"/>
  </r>
  <r>
    <x v="2"/>
  </r>
  <r>
    <x v="6"/>
  </r>
  <r>
    <x v="6"/>
  </r>
  <r>
    <x v="1"/>
  </r>
  <r>
    <x v="3"/>
  </r>
  <r>
    <x v="2"/>
  </r>
  <r>
    <x v="6"/>
  </r>
  <r>
    <x v="5"/>
  </r>
  <r>
    <x v="0"/>
  </r>
  <r>
    <x v="1"/>
  </r>
  <r>
    <x v="1"/>
  </r>
  <r>
    <x v="2"/>
  </r>
  <r>
    <x v="6"/>
  </r>
  <r>
    <x v="5"/>
  </r>
  <r>
    <x v="1"/>
  </r>
  <r>
    <x v="1"/>
  </r>
  <r>
    <x v="4"/>
  </r>
  <r>
    <x v="1"/>
  </r>
  <r>
    <x v="3"/>
  </r>
  <r>
    <x v="6"/>
  </r>
  <r>
    <x v="1"/>
  </r>
  <r>
    <x v="3"/>
  </r>
  <r>
    <x v="3"/>
  </r>
  <r>
    <x v="6"/>
  </r>
  <r>
    <x v="6"/>
  </r>
  <r>
    <x v="0"/>
  </r>
  <r>
    <x v="1"/>
  </r>
  <r>
    <x v="0"/>
  </r>
  <r>
    <x v="0"/>
  </r>
  <r>
    <x v="3"/>
  </r>
  <r>
    <x v="5"/>
  </r>
  <r>
    <x v="2"/>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0">
  <r>
    <x v="0"/>
    <s v="amazon.com"/>
    <s v="Bellen"/>
    <s v="Retail"/>
    <n v="7"/>
  </r>
  <r>
    <x v="1"/>
    <s v="amazon.com"/>
    <s v="Sunset"/>
    <s v="Retail"/>
    <n v="3"/>
  </r>
  <r>
    <x v="2"/>
    <s v="coloradoboomerangs.com"/>
    <s v="Darnell Tri Fly"/>
    <s v="Retail"/>
    <n v="2"/>
  </r>
  <r>
    <x v="3"/>
    <s v="ebay.com"/>
    <s v="Quad"/>
    <s v="Retail"/>
    <n v="4"/>
  </r>
  <r>
    <x v="4"/>
    <s v="amazon.com"/>
    <s v="Fun Fly"/>
    <s v="Wholesale"/>
    <n v="70"/>
  </r>
  <r>
    <x v="5"/>
    <s v="ebay.com"/>
    <s v="Crested Beaut"/>
    <s v="Retail"/>
    <n v="3"/>
  </r>
  <r>
    <x v="6"/>
    <s v="ebay.com"/>
    <s v="Quad"/>
    <s v="Retail"/>
    <n v="7"/>
  </r>
  <r>
    <x v="7"/>
    <s v="gel-boomerang.com"/>
    <s v="Darnell Tri Fly"/>
    <s v="Wholesale"/>
    <n v="97"/>
  </r>
  <r>
    <x v="8"/>
    <s v="gel-boomerang.com"/>
    <s v="Fun Fly"/>
    <s v="Retail"/>
    <n v="2"/>
  </r>
  <r>
    <x v="9"/>
    <s v="ebay.com"/>
    <s v="Quad"/>
    <s v="Wholesale"/>
    <n v="34"/>
  </r>
  <r>
    <x v="10"/>
    <s v="ebay.com"/>
    <s v="Crested Beaut"/>
    <s v="Retail"/>
    <n v="7"/>
  </r>
  <r>
    <x v="11"/>
    <s v="coloradoboomerangs.com"/>
    <s v="Sunset"/>
    <s v="Retail"/>
    <n v="1"/>
  </r>
  <r>
    <x v="12"/>
    <s v="amazon.com"/>
    <s v="Phoenix"/>
    <s v="Retail"/>
    <n v="1"/>
  </r>
  <r>
    <x v="13"/>
    <s v="amazon.com"/>
    <s v="Fun Fly"/>
    <s v="Retail"/>
    <n v="4"/>
  </r>
  <r>
    <x v="14"/>
    <s v="amazon.com"/>
    <s v="Fun Fly"/>
    <s v="Retail"/>
    <n v="1"/>
  </r>
  <r>
    <x v="15"/>
    <s v="gel-boomerang.com"/>
    <s v="Carlota Doublers"/>
    <s v="Retail"/>
    <n v="2"/>
  </r>
  <r>
    <x v="16"/>
    <s v="amazon.com"/>
    <s v="Fun Fly"/>
    <s v="Wholesale"/>
    <n v="26"/>
  </r>
  <r>
    <x v="17"/>
    <s v="gel-boomerang.com"/>
    <s v="Fun Fly"/>
    <s v="Wholesale"/>
    <n v="40"/>
  </r>
  <r>
    <x v="18"/>
    <s v="gel-boomerang.com"/>
    <s v="Sunset"/>
    <s v="Wholesale"/>
    <n v="143"/>
  </r>
  <r>
    <x v="19"/>
    <s v="amazon.com"/>
    <s v="Fun Fly"/>
    <s v="Retail"/>
    <n v="1"/>
  </r>
  <r>
    <x v="20"/>
    <s v="coloradoboomerangs.com"/>
    <s v="Frido Fast Catch"/>
    <s v="Retail"/>
    <n v="2"/>
  </r>
  <r>
    <x v="21"/>
    <s v="ebay.com"/>
    <s v="Fun Fly"/>
    <s v="Retail"/>
    <n v="3"/>
  </r>
  <r>
    <x v="22"/>
    <s v="amazon.com"/>
    <s v="Fun Fly"/>
    <s v="Retail"/>
    <n v="2"/>
  </r>
  <r>
    <x v="23"/>
    <s v="ebay.com"/>
    <s v="Quad"/>
    <s v="Wholesale"/>
    <n v="40"/>
  </r>
  <r>
    <x v="24"/>
    <s v="ebay.com"/>
    <s v="Fun Fly"/>
    <s v="Wholesale"/>
    <n v="28"/>
  </r>
  <r>
    <x v="25"/>
    <s v="gel-boomerang.com"/>
    <s v="Carlota"/>
    <s v="Retail"/>
    <n v="1"/>
  </r>
  <r>
    <x v="26"/>
    <s v="ebay.com"/>
    <s v="Carlota"/>
    <s v="Retail"/>
    <n v="5"/>
  </r>
  <r>
    <x v="27"/>
    <s v="ebay.com"/>
    <s v="Fun Fly"/>
    <s v="Retail"/>
    <n v="9"/>
  </r>
  <r>
    <x v="28"/>
    <s v="amazon.com"/>
    <s v="Phoenix"/>
    <s v="Retail"/>
    <n v="5"/>
  </r>
  <r>
    <x v="29"/>
    <s v="ebay.com"/>
    <s v="Fun Fly"/>
    <s v="Wholesale"/>
    <n v="72"/>
  </r>
  <r>
    <x v="30"/>
    <s v="coloradoboomerangs.com"/>
    <s v="Crested Beaut"/>
    <s v="Retail"/>
    <n v="1"/>
  </r>
  <r>
    <x v="31"/>
    <s v="ebay.com"/>
    <s v="Fun Fly"/>
    <s v="Wholesale"/>
    <n v="62"/>
  </r>
  <r>
    <x v="32"/>
    <s v="amazon.com"/>
    <s v="Crested Beaut"/>
    <s v="Wholesale"/>
    <n v="38"/>
  </r>
  <r>
    <x v="33"/>
    <s v="amazon.com"/>
    <s v="Sunset"/>
    <s v="Wholesale"/>
    <n v="40"/>
  </r>
  <r>
    <x v="34"/>
    <s v="amazon.com"/>
    <s v="Fun Fly"/>
    <s v="Retail"/>
    <n v="1"/>
  </r>
  <r>
    <x v="35"/>
    <s v="amazon.com"/>
    <s v="Alpine"/>
    <s v="Wholesale"/>
    <n v="60"/>
  </r>
  <r>
    <x v="36"/>
    <s v="coloradoboomerangs.com"/>
    <s v="Manu LD"/>
    <s v="Retail"/>
    <n v="4"/>
  </r>
  <r>
    <x v="37"/>
    <s v="coloradoboomerangs.com"/>
    <s v="Quad"/>
    <s v="Wholesale"/>
    <n v="61"/>
  </r>
  <r>
    <x v="38"/>
    <s v="coloradoboomerangs.com"/>
    <s v="Alpine"/>
    <s v="Retail"/>
    <n v="4"/>
  </r>
  <r>
    <x v="39"/>
    <s v="amazon.com"/>
    <s v="Fun Fly"/>
    <s v="Retail"/>
    <n v="2"/>
  </r>
  <r>
    <x v="40"/>
    <s v="amazon.com"/>
    <s v="Frido Fast Catch"/>
    <s v="Retail"/>
    <n v="4"/>
  </r>
  <r>
    <x v="41"/>
    <s v="amazon.com"/>
    <s v="Fun Fly"/>
    <s v="Retail"/>
    <n v="4"/>
  </r>
  <r>
    <x v="42"/>
    <s v="amazon.com"/>
    <s v="Fun Fly"/>
    <s v="Wholesale"/>
    <n v="66"/>
  </r>
  <r>
    <x v="43"/>
    <s v="amazon.com"/>
    <s v="Quad"/>
    <s v="Retail"/>
    <n v="4"/>
  </r>
  <r>
    <x v="44"/>
    <s v="gel-boomerang.com"/>
    <s v="Fun Fly"/>
    <s v="Retail"/>
    <n v="9"/>
  </r>
  <r>
    <x v="45"/>
    <s v="amazon.com"/>
    <s v="Fun Fly"/>
    <s v="Wholesale"/>
    <n v="34"/>
  </r>
  <r>
    <x v="46"/>
    <s v="gel-boomerang.com"/>
    <s v="Sunspot"/>
    <s v="Retail"/>
    <n v="6"/>
  </r>
  <r>
    <x v="47"/>
    <s v="amazon.com"/>
    <s v="Fire Aspen"/>
    <s v="Wholesale"/>
    <n v="35"/>
  </r>
  <r>
    <x v="48"/>
    <s v="ebay.com"/>
    <s v="Majestic Beaut"/>
    <s v="Retail"/>
    <n v="3"/>
  </r>
  <r>
    <x v="49"/>
    <s v="amazon.com"/>
    <s v="Crested Beaut"/>
    <s v="Retail"/>
    <n v="1"/>
  </r>
  <r>
    <x v="11"/>
    <s v="amazon.com"/>
    <s v="Fun Fly"/>
    <s v="Retail"/>
    <n v="2"/>
  </r>
  <r>
    <x v="50"/>
    <s v="ebay.com"/>
    <s v="Bellen"/>
    <s v="Wholesale"/>
    <n v="31"/>
  </r>
  <r>
    <x v="51"/>
    <s v="ebay.com"/>
    <s v="Sunshine"/>
    <s v="Wholesale"/>
    <n v="28"/>
  </r>
  <r>
    <x v="52"/>
    <s v="amazon.com"/>
    <s v="Fun Fly"/>
    <s v="Wholesale"/>
    <n v="76"/>
  </r>
  <r>
    <x v="53"/>
    <s v="amazon.com"/>
    <s v="Fun Fly"/>
    <s v="Wholesale"/>
    <n v="22"/>
  </r>
  <r>
    <x v="54"/>
    <s v="amazon.com"/>
    <s v="GelFast"/>
    <s v="Retail"/>
    <n v="2"/>
  </r>
  <r>
    <x v="55"/>
    <s v="amazon.com"/>
    <s v="Phoenix"/>
    <s v="Retail"/>
    <n v="1"/>
  </r>
  <r>
    <x v="56"/>
    <s v="amazon.com"/>
    <s v="Fun Fly"/>
    <s v="Wholesale"/>
    <n v="72"/>
  </r>
  <r>
    <x v="57"/>
    <s v="amazon.com"/>
    <s v="Darnell Tri Fly"/>
    <s v="Retail"/>
    <n v="2"/>
  </r>
  <r>
    <x v="58"/>
    <s v="amazon.com"/>
    <s v="Quad"/>
    <s v="Wholesale"/>
    <n v="27"/>
  </r>
  <r>
    <x v="59"/>
    <s v="coloradoboomerangs.com"/>
    <s v="Crested Beaut"/>
    <s v="Retail"/>
    <n v="1"/>
  </r>
  <r>
    <x v="60"/>
    <s v="coloradoboomerangs.com"/>
    <s v="Bower Aussie Round"/>
    <s v="Wholesale"/>
    <n v="51"/>
  </r>
  <r>
    <x v="61"/>
    <s v="amazon.com"/>
    <s v="Fun Fly"/>
    <s v="Retail"/>
    <n v="2"/>
  </r>
  <r>
    <x v="62"/>
    <s v="coloradoboomerangs.com"/>
    <s v="Fun Fly"/>
    <s v="Wholesale"/>
    <n v="97"/>
  </r>
  <r>
    <x v="63"/>
    <s v="gel-boomerang.com"/>
    <s v="Eagle"/>
    <s v="Wholesale"/>
    <n v="14"/>
  </r>
  <r>
    <x v="64"/>
    <s v="amazon.com"/>
    <s v="Yanaki"/>
    <s v="Retail"/>
    <n v="7"/>
  </r>
  <r>
    <x v="65"/>
    <s v="amazon.com"/>
    <s v="Fun Fly"/>
    <s v="Wholesale"/>
    <n v="33"/>
  </r>
  <r>
    <x v="66"/>
    <s v="amazon.com"/>
    <s v="Carlota"/>
    <s v="Retail"/>
    <n v="2"/>
  </r>
  <r>
    <x v="67"/>
    <s v="coloradoboomerangs.com"/>
    <s v="Alpine"/>
    <s v="Wholesale"/>
    <n v="26"/>
  </r>
  <r>
    <x v="68"/>
    <s v="amazon.com"/>
    <s v="Yanaki"/>
    <s v="Wholesale"/>
    <n v="39"/>
  </r>
  <r>
    <x v="69"/>
    <s v="coloradoboomerangs.com"/>
    <s v="Quad"/>
    <s v="Wholesale"/>
    <n v="68"/>
  </r>
  <r>
    <x v="70"/>
    <s v="amazon.com"/>
    <s v="Alpine"/>
    <s v="Retail"/>
    <n v="2"/>
  </r>
  <r>
    <x v="71"/>
    <s v="ebay.com"/>
    <s v="Fun Fly"/>
    <s v="Wholesale"/>
    <n v="75"/>
  </r>
  <r>
    <x v="72"/>
    <s v="coloradoboomerangs.com"/>
    <s v="Manu LD"/>
    <s v="Retail"/>
    <n v="4"/>
  </r>
  <r>
    <x v="73"/>
    <s v="coloradoboomerangs.com"/>
    <s v="Fun Fly"/>
    <s v="Retail"/>
    <n v="1"/>
  </r>
  <r>
    <x v="74"/>
    <s v="amazon.com"/>
    <s v="Sunspot"/>
    <s v="Retail"/>
    <n v="6"/>
  </r>
  <r>
    <x v="75"/>
    <s v="coloradoboomerangs.com"/>
    <s v="Quad"/>
    <s v="Retail"/>
    <n v="2"/>
  </r>
  <r>
    <x v="76"/>
    <s v="ebay.com"/>
    <s v="Fun Fly"/>
    <s v="Wholesale"/>
    <n v="72"/>
  </r>
  <r>
    <x v="77"/>
    <s v="gel-boomerang.com"/>
    <s v="Quad"/>
    <s v="Retail"/>
    <n v="2"/>
  </r>
  <r>
    <x v="78"/>
    <s v="gel-boomerang.com"/>
    <s v="Fun Fly"/>
    <s v="Retail"/>
    <n v="3"/>
  </r>
  <r>
    <x v="79"/>
    <s v="amazon.com"/>
    <s v="Sunspot"/>
    <s v="Wholesale"/>
    <n v="36"/>
  </r>
  <r>
    <x v="80"/>
    <s v="coloradoboomerangs.com"/>
    <s v="Quad"/>
    <s v="Retail"/>
    <n v="6"/>
  </r>
  <r>
    <x v="81"/>
    <s v="ebay.com"/>
    <s v="Crested Beaut"/>
    <s v="Retail"/>
    <n v="3"/>
  </r>
  <r>
    <x v="82"/>
    <s v="coloradoboomerangs.com"/>
    <s v="Fun Fly"/>
    <s v="Wholesale"/>
    <n v="71"/>
  </r>
  <r>
    <x v="83"/>
    <s v="amazon.com"/>
    <s v="Carlota"/>
    <s v="Wholesale"/>
    <n v="63"/>
  </r>
  <r>
    <x v="84"/>
    <s v="amazon.com"/>
    <s v="Aspen"/>
    <s v="Wholesale"/>
    <n v="51"/>
  </r>
  <r>
    <x v="85"/>
    <s v="amazon.com"/>
    <s v="Darnell Tri Fly"/>
    <s v="Wholesale"/>
    <n v="147"/>
  </r>
  <r>
    <x v="86"/>
    <s v="coloradoboomerangs.com"/>
    <s v="Carlota"/>
    <s v="Wholesale"/>
    <n v="50"/>
  </r>
  <r>
    <x v="87"/>
    <s v="ebay.com"/>
    <s v="Alpine"/>
    <s v="Retail"/>
    <n v="7"/>
  </r>
  <r>
    <x v="88"/>
    <s v="amazon.com"/>
    <s v="Quad"/>
    <s v="Wholesale"/>
    <n v="100"/>
  </r>
  <r>
    <x v="89"/>
    <s v="coloradoboomerangs.com"/>
    <s v="Carlota"/>
    <s v="Retail"/>
    <n v="5"/>
  </r>
  <r>
    <x v="90"/>
    <s v="gel-boomerang.com"/>
    <s v="Alpine"/>
    <s v="Retail"/>
    <n v="2"/>
  </r>
  <r>
    <x v="91"/>
    <s v="amazon.com"/>
    <s v="Bellen"/>
    <s v="Wholesale"/>
    <n v="29"/>
  </r>
  <r>
    <x v="92"/>
    <s v="amazon.com"/>
    <s v="Sunset"/>
    <s v="Retail"/>
    <n v="7"/>
  </r>
  <r>
    <x v="93"/>
    <s v="coloradoboomerangs.com"/>
    <s v="Fun Fly"/>
    <s v="Wholesale"/>
    <n v="25"/>
  </r>
  <r>
    <x v="94"/>
    <s v="amazon.com"/>
    <s v="Alpine"/>
    <s v="Wholesale"/>
    <n v="36"/>
  </r>
  <r>
    <x v="95"/>
    <s v="gel-boomerang.com"/>
    <s v="Fun Fly"/>
    <s v="Retail"/>
    <n v="1"/>
  </r>
  <r>
    <x v="96"/>
    <s v="amazon.com"/>
    <s v="Eagle"/>
    <s v="Retail"/>
    <n v="2"/>
  </r>
  <r>
    <x v="97"/>
    <s v="amazon.com"/>
    <s v="Carlota"/>
    <s v="Wholesale"/>
    <n v="84"/>
  </r>
  <r>
    <x v="98"/>
    <s v="amazon.com"/>
    <s v="Fun Fly"/>
    <s v="Wholesale"/>
    <n v="32"/>
  </r>
  <r>
    <x v="99"/>
    <s v="amazon.com"/>
    <s v="Fun Fly"/>
    <s v="Retail"/>
    <n v="4"/>
  </r>
  <r>
    <x v="100"/>
    <s v="amazon.com"/>
    <s v="Fun Fly"/>
    <s v="Retail"/>
    <n v="6"/>
  </r>
  <r>
    <x v="101"/>
    <s v="ebay.com"/>
    <s v="Bellen"/>
    <s v="Retail"/>
    <n v="5"/>
  </r>
  <r>
    <x v="102"/>
    <s v="amazon.com"/>
    <s v="Yanaki"/>
    <s v="Wholesale"/>
    <n v="34"/>
  </r>
  <r>
    <x v="103"/>
    <s v="ebay.com"/>
    <s v="Bower Aussie Round"/>
    <s v="Wholesale"/>
    <n v="43"/>
  </r>
  <r>
    <x v="104"/>
    <s v="amazon.com"/>
    <s v="Fun Fly"/>
    <s v="Retail"/>
    <n v="4"/>
  </r>
  <r>
    <x v="105"/>
    <s v="coloradoboomerangs.com"/>
    <s v="Fun Fly"/>
    <s v="Retail"/>
    <n v="8"/>
  </r>
  <r>
    <x v="106"/>
    <s v="amazon.com"/>
    <s v="Fun Fly"/>
    <s v="Retail"/>
    <n v="6"/>
  </r>
  <r>
    <x v="107"/>
    <s v="gel-boomerang.com"/>
    <s v="Fun Fly"/>
    <s v="Retail"/>
    <n v="1"/>
  </r>
  <r>
    <x v="108"/>
    <s v="ebay.com"/>
    <s v="Manu LD"/>
    <s v="Retail"/>
    <n v="4"/>
  </r>
  <r>
    <x v="109"/>
    <s v="amazon.com"/>
    <s v="Crested Beaut"/>
    <s v="Retail"/>
    <n v="5"/>
  </r>
  <r>
    <x v="110"/>
    <s v="coloradoboomerangs.com"/>
    <s v="Yanaki"/>
    <s v="Wholesale"/>
    <n v="34"/>
  </r>
  <r>
    <x v="111"/>
    <s v="amazon.com"/>
    <s v="Fire Aspen"/>
    <s v="Wholesale"/>
    <n v="105"/>
  </r>
  <r>
    <x v="112"/>
    <s v="ebay.com"/>
    <s v="Fun Fly"/>
    <s v="Retail"/>
    <n v="4"/>
  </r>
  <r>
    <x v="113"/>
    <s v="amazon.com"/>
    <s v="Fun Fly"/>
    <s v="Wholesale"/>
    <n v="56"/>
  </r>
  <r>
    <x v="114"/>
    <s v="coloradoboomerangs.com"/>
    <s v="Bower Aussie Round"/>
    <s v="Retail"/>
    <n v="3"/>
  </r>
  <r>
    <x v="115"/>
    <s v="ebay.com"/>
    <s v="Fun Fly"/>
    <s v="Retail"/>
    <n v="3"/>
  </r>
  <r>
    <x v="116"/>
    <s v="amazon.com"/>
    <s v="Bellen"/>
    <s v="Wholesale"/>
    <n v="36"/>
  </r>
  <r>
    <x v="117"/>
    <s v="amazon.com"/>
    <s v="Bellen"/>
    <s v="Wholesale"/>
    <n v="136"/>
  </r>
  <r>
    <x v="118"/>
    <s v="amazon.com"/>
    <s v="Aspen"/>
    <s v="Retail"/>
    <n v="8"/>
  </r>
  <r>
    <x v="119"/>
    <s v="ebay.com"/>
    <s v="Fun Fly"/>
    <s v="Retail"/>
    <n v="5"/>
  </r>
  <r>
    <x v="120"/>
    <s v="amazon.com"/>
    <s v="Fun Fly"/>
    <s v="Wholesale"/>
    <n v="27"/>
  </r>
  <r>
    <x v="121"/>
    <s v="amazon.com"/>
    <s v="Carlota"/>
    <s v="Wholesale"/>
    <n v="57"/>
  </r>
  <r>
    <x v="19"/>
    <s v="gel-boomerang.com"/>
    <s v="Eagle"/>
    <s v="Wholesale"/>
    <n v="59"/>
  </r>
  <r>
    <x v="122"/>
    <s v="gel-boomerang.com"/>
    <s v="Fun Fly"/>
    <s v="Wholesale"/>
    <n v="37"/>
  </r>
  <r>
    <x v="123"/>
    <s v="ebay.com"/>
    <s v="Fun Fly"/>
    <s v="Retail"/>
    <n v="3"/>
  </r>
  <r>
    <x v="124"/>
    <s v="gel-boomerang.com"/>
    <s v="Frido Fast Catch"/>
    <s v="Retail"/>
    <n v="1"/>
  </r>
  <r>
    <x v="125"/>
    <s v="coloradoboomerangs.com"/>
    <s v="Quad"/>
    <s v="Wholesale"/>
    <n v="26"/>
  </r>
  <r>
    <x v="126"/>
    <s v="amazon.com"/>
    <s v="Quad"/>
    <s v="Retail"/>
    <n v="1"/>
  </r>
  <r>
    <x v="127"/>
    <s v="amazon.com"/>
    <s v="Quad"/>
    <s v="Retail"/>
    <n v="2"/>
  </r>
  <r>
    <x v="128"/>
    <s v="ebay.com"/>
    <s v="Sunshine"/>
    <s v="Wholesale"/>
    <n v="37"/>
  </r>
  <r>
    <x v="129"/>
    <s v="amazon.com"/>
    <s v="Manu LD"/>
    <s v="Retail"/>
    <n v="5"/>
  </r>
  <r>
    <x v="130"/>
    <s v="gel-boomerang.com"/>
    <s v="Fun Fly"/>
    <s v="Wholesale"/>
    <n v="29"/>
  </r>
  <r>
    <x v="131"/>
    <s v="gel-boomerang.com"/>
    <s v="Darnell Tri Fly"/>
    <s v="Wholesale"/>
    <n v="52"/>
  </r>
  <r>
    <x v="132"/>
    <s v="gel-boomerang.com"/>
    <s v="Bellen"/>
    <s v="Retail"/>
    <n v="5"/>
  </r>
  <r>
    <x v="133"/>
    <s v="amazon.com"/>
    <s v="Quad"/>
    <s v="Wholesale"/>
    <n v="68"/>
  </r>
  <r>
    <x v="134"/>
    <s v="coloradoboomerangs.com"/>
    <s v="Majestic Beaut"/>
    <s v="Retail"/>
    <n v="1"/>
  </r>
  <r>
    <x v="135"/>
    <s v="amazon.com"/>
    <s v="Darnell Tri Fly"/>
    <s v="Wholesale"/>
    <n v="36"/>
  </r>
  <r>
    <x v="136"/>
    <s v="ebay.com"/>
    <s v="Crested Beaut"/>
    <s v="Retail"/>
    <n v="4"/>
  </r>
  <r>
    <x v="137"/>
    <s v="coloradoboomerangs.com"/>
    <s v="Yanaki"/>
    <s v="Wholesale"/>
    <n v="76"/>
  </r>
  <r>
    <x v="138"/>
    <s v="amazon.com"/>
    <s v="Fun Fly"/>
    <s v="Retail"/>
    <n v="1"/>
  </r>
  <r>
    <x v="139"/>
    <s v="amazon.com"/>
    <s v="Bellen"/>
    <s v="Retail"/>
    <n v="5"/>
  </r>
  <r>
    <x v="140"/>
    <s v="amazon.com"/>
    <s v="Alpine"/>
    <s v="Retail"/>
    <n v="9"/>
  </r>
  <r>
    <x v="141"/>
    <s v="amazon.com"/>
    <s v="Quad"/>
    <s v="Retail"/>
    <n v="6"/>
  </r>
  <r>
    <x v="142"/>
    <s v="amazon.com"/>
    <s v="Bellen"/>
    <s v="Retail"/>
    <n v="2"/>
  </r>
  <r>
    <x v="143"/>
    <s v="amazon.com"/>
    <s v="Yanaki"/>
    <s v="Retail"/>
    <n v="7"/>
  </r>
  <r>
    <x v="144"/>
    <s v="coloradoboomerangs.com"/>
    <s v="Carlota"/>
    <s v="Retail"/>
    <n v="2"/>
  </r>
  <r>
    <x v="145"/>
    <s v="gel-boomerang.com"/>
    <s v="Phoenix"/>
    <s v="Wholesale"/>
    <n v="57"/>
  </r>
  <r>
    <x v="146"/>
    <s v="amazon.com"/>
    <s v="Alpine"/>
    <s v="Retail"/>
    <n v="7"/>
  </r>
  <r>
    <x v="147"/>
    <s v="gel-boomerang.com"/>
    <s v="Aspen"/>
    <s v="Retail"/>
    <n v="6"/>
  </r>
  <r>
    <x v="148"/>
    <s v="amazon.com"/>
    <s v="Fun Fly"/>
    <s v="Retail"/>
    <n v="4"/>
  </r>
  <r>
    <x v="149"/>
    <s v="amazon.com"/>
    <s v="Quad"/>
    <s v="Retail"/>
    <n v="6"/>
  </r>
  <r>
    <x v="150"/>
    <s v="coloradoboomerangs.com"/>
    <s v="Carlota Doublers"/>
    <s v="Retail"/>
    <n v="3"/>
  </r>
  <r>
    <x v="151"/>
    <s v="amazon.com"/>
    <s v="Fun Fly"/>
    <s v="Wholesale"/>
    <n v="55"/>
  </r>
  <r>
    <x v="152"/>
    <s v="amazon.com"/>
    <s v="Carlota"/>
    <s v="Retail"/>
    <n v="6"/>
  </r>
  <r>
    <x v="153"/>
    <s v="ebay.com"/>
    <s v="Fun Fly"/>
    <s v="Wholesale"/>
    <n v="34"/>
  </r>
  <r>
    <x v="154"/>
    <s v="amazon.com"/>
    <s v="Darnell Tri Fly"/>
    <s v="Wholesale"/>
    <n v="42"/>
  </r>
  <r>
    <x v="155"/>
    <s v="coloradoboomerangs.com"/>
    <s v="Quad"/>
    <s v="Wholesale"/>
    <n v="54"/>
  </r>
  <r>
    <x v="156"/>
    <s v="amazon.com"/>
    <s v="Fun Fly"/>
    <s v="Retail"/>
    <n v="3"/>
  </r>
  <r>
    <x v="157"/>
    <s v="gel-boomerang.com"/>
    <s v="Crested Beaut"/>
    <s v="Wholesale"/>
    <n v="63"/>
  </r>
  <r>
    <x v="158"/>
    <s v="amazon.com"/>
    <s v="Fun Fly"/>
    <s v="Retail"/>
    <n v="2"/>
  </r>
  <r>
    <x v="159"/>
    <s v="amazon.com"/>
    <s v="Sunspot"/>
    <s v="Retail"/>
    <n v="4"/>
  </r>
  <r>
    <x v="160"/>
    <s v="amazon.com"/>
    <s v="Fun Fly"/>
    <s v="Wholesale"/>
    <n v="39"/>
  </r>
  <r>
    <x v="161"/>
    <s v="gel-boomerang.com"/>
    <s v="Eagle"/>
    <s v="Retail"/>
    <n v="3"/>
  </r>
  <r>
    <x v="162"/>
    <s v="amazon.com"/>
    <s v="Carlota"/>
    <s v="Wholesale"/>
    <n v="35"/>
  </r>
  <r>
    <x v="163"/>
    <s v="amazon.com"/>
    <s v="Sunset"/>
    <s v="Retail"/>
    <n v="3"/>
  </r>
  <r>
    <x v="164"/>
    <s v="ebay.com"/>
    <s v="Fire Aspen"/>
    <s v="Retail"/>
    <n v="1"/>
  </r>
  <r>
    <x v="165"/>
    <s v="amazon.com"/>
    <s v="Bower Aussie Round"/>
    <s v="Wholesale"/>
    <n v="137"/>
  </r>
  <r>
    <x v="166"/>
    <s v="amazon.com"/>
    <s v="Fun Fly"/>
    <s v="Retail"/>
    <n v="6"/>
  </r>
  <r>
    <x v="167"/>
    <s v="amazon.com"/>
    <s v="Fire Aspen"/>
    <s v="Wholesale"/>
    <n v="43"/>
  </r>
  <r>
    <x v="168"/>
    <s v="ebay.com"/>
    <s v="Fun Fly"/>
    <s v="Wholesale"/>
    <n v="31"/>
  </r>
  <r>
    <x v="169"/>
    <s v="ebay.com"/>
    <s v="Aspen"/>
    <s v="Retail"/>
    <n v="4"/>
  </r>
  <r>
    <x v="170"/>
    <s v="ebay.com"/>
    <s v="Fun Fly"/>
    <s v="Wholesale"/>
    <n v="69"/>
  </r>
  <r>
    <x v="171"/>
    <s v="amazon.com"/>
    <s v="Bellen"/>
    <s v="Retail"/>
    <n v="6"/>
  </r>
  <r>
    <x v="172"/>
    <s v="amazon.com"/>
    <s v="Carlota"/>
    <s v="Retail"/>
    <n v="2"/>
  </r>
  <r>
    <x v="173"/>
    <s v="coloradoboomerangs.com"/>
    <s v="Quad"/>
    <s v="Wholesale"/>
    <n v="34"/>
  </r>
  <r>
    <x v="174"/>
    <s v="coloradoboomerangs.com"/>
    <s v="Sunset"/>
    <s v="Retail"/>
    <n v="2"/>
  </r>
  <r>
    <x v="175"/>
    <s v="amazon.com"/>
    <s v="Carlota"/>
    <s v="Wholesale"/>
    <n v="33"/>
  </r>
  <r>
    <x v="176"/>
    <s v="ebay.com"/>
    <s v="Fun Fly"/>
    <s v="Retail"/>
    <n v="1"/>
  </r>
  <r>
    <x v="177"/>
    <s v="ebay.com"/>
    <s v="Aspen"/>
    <s v="Retail"/>
    <n v="3"/>
  </r>
  <r>
    <x v="178"/>
    <s v="amazon.com"/>
    <s v="Frido Fast Catch"/>
    <s v="Retail"/>
    <n v="1"/>
  </r>
  <r>
    <x v="179"/>
    <s v="amazon.com"/>
    <s v="Bower Aussie Round"/>
    <s v="Retail"/>
    <n v="2"/>
  </r>
  <r>
    <x v="180"/>
    <s v="coloradoboomerangs.com"/>
    <s v="GelFast"/>
    <s v="Retail"/>
    <n v="1"/>
  </r>
  <r>
    <x v="181"/>
    <s v="gel-boomerang.com"/>
    <s v="Fun Fly"/>
    <s v="Wholesale"/>
    <n v="23"/>
  </r>
  <r>
    <x v="182"/>
    <s v="amazon.com"/>
    <s v="Manu MTA"/>
    <s v="Retail"/>
    <n v="3"/>
  </r>
  <r>
    <x v="183"/>
    <s v="gel-boomerang.com"/>
    <s v="Fun Fly"/>
    <s v="Retail"/>
    <n v="2"/>
  </r>
  <r>
    <x v="184"/>
    <s v="amazon.com"/>
    <s v="Fun Fly"/>
    <s v="Retail"/>
    <n v="2"/>
  </r>
  <r>
    <x v="185"/>
    <s v="amazon.com"/>
    <s v="Quad"/>
    <s v="Retail"/>
    <n v="2"/>
  </r>
  <r>
    <x v="186"/>
    <s v="ebay.com"/>
    <s v="Fun Fly"/>
    <s v="Retail"/>
    <n v="2"/>
  </r>
  <r>
    <x v="187"/>
    <s v="coloradoboomerangs.com"/>
    <s v="Fun Fly"/>
    <s v="Wholesale"/>
    <n v="34"/>
  </r>
  <r>
    <x v="188"/>
    <s v="amazon.com"/>
    <s v="Eagle"/>
    <s v="Retail"/>
    <n v="8"/>
  </r>
  <r>
    <x v="189"/>
    <s v="gel-boomerang.com"/>
    <s v="Sunset"/>
    <s v="Retail"/>
    <n v="2"/>
  </r>
  <r>
    <x v="190"/>
    <s v="coloradoboomerangs.com"/>
    <s v="Fun Fly"/>
    <s v="Wholesale"/>
    <n v="43"/>
  </r>
  <r>
    <x v="191"/>
    <s v="amazon.com"/>
    <s v="Aspen"/>
    <s v="Wholesale"/>
    <n v="71"/>
  </r>
  <r>
    <x v="192"/>
    <s v="amazon.com"/>
    <s v="Fun Fly"/>
    <s v="Wholesale"/>
    <n v="37"/>
  </r>
  <r>
    <x v="193"/>
    <s v="coloradoboomerangs.com"/>
    <s v="Fun Fly"/>
    <s v="Retail"/>
    <n v="2"/>
  </r>
  <r>
    <x v="194"/>
    <s v="amazon.com"/>
    <s v="Quad"/>
    <s v="Wholesale"/>
    <n v="11"/>
  </r>
  <r>
    <x v="195"/>
    <s v="amazon.com"/>
    <s v="Fun Fly"/>
    <s v="Wholesale"/>
    <n v="32"/>
  </r>
  <r>
    <x v="196"/>
    <s v="ebay.com"/>
    <s v="Aspen"/>
    <s v="Retail"/>
    <n v="4"/>
  </r>
  <r>
    <x v="197"/>
    <s v="amazon.com"/>
    <s v="Fun Fly"/>
    <s v="Retail"/>
    <n v="1"/>
  </r>
  <r>
    <x v="198"/>
    <s v="amazon.com"/>
    <s v="Crested Beaut"/>
    <s v="Retail"/>
    <n v="1"/>
  </r>
  <r>
    <x v="199"/>
    <s v="ebay.com"/>
    <s v="Aspen"/>
    <s v="Wholesale"/>
    <n v="55"/>
  </r>
  <r>
    <x v="200"/>
    <s v="amazon.com"/>
    <s v="Bower Aussie Round"/>
    <s v="Retail"/>
    <n v="2"/>
  </r>
  <r>
    <x v="201"/>
    <s v="amazon.com"/>
    <s v="Alpine"/>
    <s v="Retail"/>
    <n v="1"/>
  </r>
  <r>
    <x v="202"/>
    <s v="ebay.com"/>
    <s v="Crested Beaut"/>
    <s v="Wholesale"/>
    <n v="33"/>
  </r>
  <r>
    <x v="203"/>
    <s v="amazon.com"/>
    <s v="Quad"/>
    <s v="Retail"/>
    <n v="1"/>
  </r>
  <r>
    <x v="204"/>
    <s v="ebay.com"/>
    <s v="Manu LD"/>
    <s v="Retail"/>
    <n v="1"/>
  </r>
  <r>
    <x v="205"/>
    <s v="amazon.com"/>
    <s v="Fun Fly"/>
    <s v="Retail"/>
    <n v="3"/>
  </r>
  <r>
    <x v="206"/>
    <s v="amazon.com"/>
    <s v="Carlota"/>
    <s v="Retail"/>
    <n v="2"/>
  </r>
  <r>
    <x v="207"/>
    <s v="amazon.com"/>
    <s v="Aspen"/>
    <s v="Wholesale"/>
    <n v="39"/>
  </r>
  <r>
    <x v="208"/>
    <s v="amazon.com"/>
    <s v="Yanaki"/>
    <s v="Wholesale"/>
    <n v="70"/>
  </r>
  <r>
    <x v="209"/>
    <s v="amazon.com"/>
    <s v="Bellen"/>
    <s v="Wholesale"/>
    <n v="36"/>
  </r>
  <r>
    <x v="210"/>
    <s v="amazon.com"/>
    <s v="Crested Beaut"/>
    <s v="Retail"/>
    <n v="1"/>
  </r>
  <r>
    <x v="211"/>
    <s v="amazon.com"/>
    <s v="Aspen"/>
    <s v="Retail"/>
    <n v="1"/>
  </r>
  <r>
    <x v="212"/>
    <s v="coloradoboomerangs.com"/>
    <s v="Bower Aussie Round"/>
    <s v="Wholesale"/>
    <n v="70"/>
  </r>
  <r>
    <x v="213"/>
    <s v="amazon.com"/>
    <s v="Fun Fly"/>
    <s v="Wholesale"/>
    <n v="31"/>
  </r>
  <r>
    <x v="214"/>
    <s v="ebay.com"/>
    <s v="Fun Fly"/>
    <s v="Wholesale"/>
    <n v="27"/>
  </r>
  <r>
    <x v="215"/>
    <s v="ebay.com"/>
    <s v="Sunset"/>
    <s v="Retail"/>
    <n v="3"/>
  </r>
  <r>
    <x v="216"/>
    <s v="coloradoboomerangs.com"/>
    <s v="Fun Fly"/>
    <s v="Retail"/>
    <n v="1"/>
  </r>
  <r>
    <x v="217"/>
    <s v="coloradoboomerangs.com"/>
    <s v="Fun Fly"/>
    <s v="Retail"/>
    <n v="3"/>
  </r>
  <r>
    <x v="218"/>
    <s v="ebay.com"/>
    <s v="Fun Fly"/>
    <s v="Retail"/>
    <n v="3"/>
  </r>
  <r>
    <x v="219"/>
    <s v="gel-boomerang.com"/>
    <s v="Yanaki"/>
    <s v="Retail"/>
    <n v="7"/>
  </r>
  <r>
    <x v="220"/>
    <s v="gel-boomerang.com"/>
    <s v="Carlota"/>
    <s v="Wholesale"/>
    <n v="63"/>
  </r>
  <r>
    <x v="221"/>
    <s v="gel-boomerang.com"/>
    <s v="Fun Fly"/>
    <s v="Retail"/>
    <n v="6"/>
  </r>
  <r>
    <x v="222"/>
    <s v="amazon.com"/>
    <s v="Alpine"/>
    <s v="Retail"/>
    <n v="5"/>
  </r>
  <r>
    <x v="223"/>
    <s v="ebay.com"/>
    <s v="Quad"/>
    <s v="Wholesale"/>
    <n v="154"/>
  </r>
  <r>
    <x v="224"/>
    <s v="ebay.com"/>
    <s v="Fun Fly"/>
    <s v="Retail"/>
    <n v="4"/>
  </r>
  <r>
    <x v="225"/>
    <s v="amazon.com"/>
    <s v="Fun Fly"/>
    <s v="Retail"/>
    <n v="2"/>
  </r>
  <r>
    <x v="226"/>
    <s v="coloradoboomerangs.com"/>
    <s v="Quad"/>
    <s v="Wholesale"/>
    <n v="36"/>
  </r>
  <r>
    <x v="227"/>
    <s v="amazon.com"/>
    <s v="Yanaki"/>
    <s v="Retail"/>
    <n v="3"/>
  </r>
  <r>
    <x v="228"/>
    <s v="amazon.com"/>
    <s v="Fun Fly"/>
    <s v="Retail"/>
    <n v="1"/>
  </r>
  <r>
    <x v="229"/>
    <s v="amazon.com"/>
    <s v="Frido Fast Catch"/>
    <s v="Retail"/>
    <n v="1"/>
  </r>
  <r>
    <x v="230"/>
    <s v="ebay.com"/>
    <s v="Eagle"/>
    <s v="Retail"/>
    <n v="1"/>
  </r>
  <r>
    <x v="231"/>
    <s v="coloradoboomerangs.com"/>
    <s v="Majestic Beaut"/>
    <s v="Wholesale"/>
    <n v="38"/>
  </r>
  <r>
    <x v="232"/>
    <s v="ebay.com"/>
    <s v="Carlota"/>
    <s v="Wholesale"/>
    <n v="52"/>
  </r>
  <r>
    <x v="233"/>
    <s v="coloradoboomerangs.com"/>
    <s v="Carlota"/>
    <s v="Wholesale"/>
    <n v="59"/>
  </r>
  <r>
    <x v="234"/>
    <s v="gel-boomerang.com"/>
    <s v="Quad"/>
    <s v="Wholesale"/>
    <n v="155"/>
  </r>
  <r>
    <x v="235"/>
    <s v="gel-boomerang.com"/>
    <s v="Fun Fly"/>
    <s v="Retail"/>
    <n v="2"/>
  </r>
  <r>
    <x v="236"/>
    <s v="amazon.com"/>
    <s v="Yanaki"/>
    <s v="Wholesale"/>
    <n v="33"/>
  </r>
  <r>
    <x v="237"/>
    <s v="gel-boomerang.com"/>
    <s v="Fun Fly"/>
    <s v="Wholesale"/>
    <n v="27"/>
  </r>
  <r>
    <x v="238"/>
    <s v="ebay.com"/>
    <s v="Sunspot"/>
    <s v="Retail"/>
    <n v="6"/>
  </r>
  <r>
    <x v="239"/>
    <s v="amazon.com"/>
    <s v="Sunspot"/>
    <s v="Retail"/>
    <n v="3"/>
  </r>
  <r>
    <x v="240"/>
    <s v="gel-boomerang.com"/>
    <s v="Bellen"/>
    <s v="Wholesale"/>
    <n v="59"/>
  </r>
  <r>
    <x v="241"/>
    <s v="gel-boomerang.com"/>
    <s v="Frido Fast Catch"/>
    <s v="Retail"/>
    <n v="4"/>
  </r>
  <r>
    <x v="242"/>
    <s v="amazon.com"/>
    <s v="Quad"/>
    <s v="Wholesale"/>
    <n v="30"/>
  </r>
  <r>
    <x v="243"/>
    <s v="coloradoboomerangs.com"/>
    <s v="Crested Beaut"/>
    <s v="Wholesale"/>
    <n v="43"/>
  </r>
  <r>
    <x v="244"/>
    <s v="gel-boomerang.com"/>
    <s v="Quad"/>
    <s v="Wholesale"/>
    <n v="26"/>
  </r>
  <r>
    <x v="245"/>
    <s v="coloradoboomerangs.com"/>
    <s v="Crested Beaut"/>
    <s v="Wholesale"/>
    <n v="45"/>
  </r>
  <r>
    <x v="246"/>
    <s v="amazon.com"/>
    <s v="Carlota"/>
    <s v="Retail"/>
    <n v="2"/>
  </r>
  <r>
    <x v="247"/>
    <s v="gel-boomerang.com"/>
    <s v="Majestic Beaut"/>
    <s v="Retail"/>
    <n v="1"/>
  </r>
  <r>
    <x v="128"/>
    <s v="coloradoboomerangs.com"/>
    <s v="Fun Fly"/>
    <s v="Wholesale"/>
    <n v="55"/>
  </r>
  <r>
    <x v="248"/>
    <s v="ebay.com"/>
    <s v="Carlota"/>
    <s v="Retail"/>
    <n v="1"/>
  </r>
  <r>
    <x v="249"/>
    <s v="ebay.com"/>
    <s v="Quad"/>
    <s v="Wholesale"/>
    <n v="27"/>
  </r>
  <r>
    <x v="250"/>
    <s v="amazon.com"/>
    <s v="Fun Fly"/>
    <s v="Retail"/>
    <n v="1"/>
  </r>
  <r>
    <x v="251"/>
    <s v="amazon.com"/>
    <s v="Fun Fly"/>
    <s v="Wholesale"/>
    <n v="45"/>
  </r>
  <r>
    <x v="252"/>
    <s v="coloradoboomerangs.com"/>
    <s v="Carlota"/>
    <s v="Wholesale"/>
    <n v="39"/>
  </r>
  <r>
    <x v="253"/>
    <s v="amazon.com"/>
    <s v="Majestic Beaut"/>
    <s v="Wholesale"/>
    <n v="91"/>
  </r>
  <r>
    <x v="254"/>
    <s v="amazon.com"/>
    <s v="Bellen"/>
    <s v="Retail"/>
    <n v="7"/>
  </r>
  <r>
    <x v="255"/>
    <s v="ebay.com"/>
    <s v="Fun Fly"/>
    <s v="Retail"/>
    <n v="2"/>
  </r>
  <r>
    <x v="256"/>
    <s v="ebay.com"/>
    <s v="Fun Fly"/>
    <s v="Retail"/>
    <n v="1"/>
  </r>
  <r>
    <x v="257"/>
    <s v="amazon.com"/>
    <s v="Sunset"/>
    <s v="Retail"/>
    <n v="1"/>
  </r>
  <r>
    <x v="258"/>
    <s v="amazon.com"/>
    <s v="Fun Fly"/>
    <s v="Wholesale"/>
    <n v="29"/>
  </r>
  <r>
    <x v="259"/>
    <s v="ebay.com"/>
    <s v="Carlota"/>
    <s v="Wholesale"/>
    <n v="74"/>
  </r>
  <r>
    <x v="260"/>
    <s v="amazon.com"/>
    <s v="Darnell Tri Fly"/>
    <s v="Retail"/>
    <n v="4"/>
  </r>
  <r>
    <x v="261"/>
    <s v="amazon.com"/>
    <s v="Crested Beaut"/>
    <s v="Wholesale"/>
    <n v="43"/>
  </r>
  <r>
    <x v="262"/>
    <s v="amazon.com"/>
    <s v="Bellen"/>
    <s v="Retail"/>
    <n v="3"/>
  </r>
  <r>
    <x v="263"/>
    <s v="ebay.com"/>
    <s v="Manu MTA"/>
    <s v="Retail"/>
    <n v="5"/>
  </r>
  <r>
    <x v="264"/>
    <s v="coloradoboomerangs.com"/>
    <s v="Manu LD"/>
    <s v="Retail"/>
    <n v="4"/>
  </r>
  <r>
    <x v="265"/>
    <s v="amazon.com"/>
    <s v="GelFast"/>
    <s v="Wholesale"/>
    <n v="154"/>
  </r>
  <r>
    <x v="266"/>
    <s v="coloradoboomerangs.com"/>
    <s v="Carlota"/>
    <s v="Retail"/>
    <n v="3"/>
  </r>
  <r>
    <x v="267"/>
    <s v="amazon.com"/>
    <s v="Quad"/>
    <s v="Wholesale"/>
    <n v="64"/>
  </r>
  <r>
    <x v="268"/>
    <s v="gel-boomerang.com"/>
    <s v="Yanaki"/>
    <s v="Wholesale"/>
    <n v="67"/>
  </r>
  <r>
    <x v="269"/>
    <s v="amazon.com"/>
    <s v="Bower Aussie Round"/>
    <s v="Retail"/>
    <n v="4"/>
  </r>
  <r>
    <x v="270"/>
    <s v="amazon.com"/>
    <s v="Alpine"/>
    <s v="Wholesale"/>
    <n v="64"/>
  </r>
  <r>
    <x v="271"/>
    <s v="coloradoboomerangs.com"/>
    <s v="Aspen"/>
    <s v="Retail"/>
    <n v="3"/>
  </r>
  <r>
    <x v="272"/>
    <s v="amazon.com"/>
    <s v="Fun Fly"/>
    <s v="Wholesale"/>
    <n v="17"/>
  </r>
  <r>
    <x v="273"/>
    <s v="amazon.com"/>
    <s v="Eagle"/>
    <s v="Retail"/>
    <n v="7"/>
  </r>
  <r>
    <x v="274"/>
    <s v="ebay.com"/>
    <s v="Sunset"/>
    <s v="Wholesale"/>
    <n v="26"/>
  </r>
  <r>
    <x v="275"/>
    <s v="amazon.com"/>
    <s v="Sunspot"/>
    <s v="Retail"/>
    <n v="2"/>
  </r>
  <r>
    <x v="276"/>
    <s v="amazon.com"/>
    <s v="Fun Fly"/>
    <s v="Retail"/>
    <n v="1"/>
  </r>
  <r>
    <x v="277"/>
    <s v="coloradoboomerangs.com"/>
    <s v="Fun Fly"/>
    <s v="Retail"/>
    <n v="5"/>
  </r>
  <r>
    <x v="278"/>
    <s v="amazon.com"/>
    <s v="Carlota"/>
    <s v="Retail"/>
    <n v="2"/>
  </r>
  <r>
    <x v="279"/>
    <s v="amazon.com"/>
    <s v="Sunspot"/>
    <s v="Wholesale"/>
    <n v="41"/>
  </r>
  <r>
    <x v="280"/>
    <s v="ebay.com"/>
    <s v="Frido Fast Catch"/>
    <s v="Retail"/>
    <n v="5"/>
  </r>
  <r>
    <x v="281"/>
    <s v="coloradoboomerangs.com"/>
    <s v="Crested Beaut"/>
    <s v="Retail"/>
    <n v="2"/>
  </r>
  <r>
    <x v="282"/>
    <s v="ebay.com"/>
    <s v="Manu MTA"/>
    <s v="Retail"/>
    <n v="3"/>
  </r>
  <r>
    <x v="283"/>
    <s v="coloradoboomerangs.com"/>
    <s v="Quad"/>
    <s v="Retail"/>
    <n v="4"/>
  </r>
  <r>
    <x v="284"/>
    <s v="coloradoboomerangs.com"/>
    <s v="Alpine"/>
    <s v="Retail"/>
    <n v="1"/>
  </r>
  <r>
    <x v="285"/>
    <s v="amazon.com"/>
    <s v="Aspen"/>
    <s v="Wholesale"/>
    <n v="54"/>
  </r>
  <r>
    <x v="286"/>
    <s v="coloradoboomerangs.com"/>
    <s v="Majestic Beaut"/>
    <s v="Retail"/>
    <n v="6"/>
  </r>
  <r>
    <x v="287"/>
    <s v="amazon.com"/>
    <s v="Quad"/>
    <s v="Wholesale"/>
    <n v="29"/>
  </r>
  <r>
    <x v="288"/>
    <s v="gel-boomerang.com"/>
    <s v="Bellen"/>
    <s v="Wholesale"/>
    <n v="77"/>
  </r>
  <r>
    <x v="289"/>
    <s v="amazon.com"/>
    <s v="Fun Fly"/>
    <s v="Retail"/>
    <n v="6"/>
  </r>
  <r>
    <x v="290"/>
    <s v="coloradoboomerangs.com"/>
    <s v="Fun Fly"/>
    <s v="Retail"/>
    <n v="1"/>
  </r>
  <r>
    <x v="291"/>
    <s v="gel-boomerang.com"/>
    <s v="Fun Fly"/>
    <s v="Wholesale"/>
    <n v="64"/>
  </r>
  <r>
    <x v="292"/>
    <s v="ebay.com"/>
    <s v="Quad"/>
    <s v="Retail"/>
    <n v="6"/>
  </r>
  <r>
    <x v="293"/>
    <s v="ebay.com"/>
    <s v="Fun Fly"/>
    <s v="Wholesale"/>
    <n v="38"/>
  </r>
  <r>
    <x v="294"/>
    <s v="amazon.com"/>
    <s v="Bellen"/>
    <s v="Retail"/>
    <n v="1"/>
  </r>
  <r>
    <x v="295"/>
    <s v="amazon.com"/>
    <s v="Crested Beaut"/>
    <s v="Retail"/>
    <n v="2"/>
  </r>
  <r>
    <x v="296"/>
    <s v="coloradoboomerangs.com"/>
    <s v="Fun Fly"/>
    <s v="Retail"/>
    <n v="4"/>
  </r>
  <r>
    <x v="297"/>
    <s v="ebay.com"/>
    <s v="Quad"/>
    <s v="Retail"/>
    <n v="3"/>
  </r>
  <r>
    <x v="298"/>
    <s v="amazon.com"/>
    <s v="Fun Fly"/>
    <s v="Retail"/>
    <n v="7"/>
  </r>
  <r>
    <x v="299"/>
    <s v="ebay.com"/>
    <s v="Sunset"/>
    <s v="Retail"/>
    <n v="2"/>
  </r>
  <r>
    <x v="300"/>
    <s v="gel-boomerang.com"/>
    <s v="Yanaki"/>
    <s v="Retail"/>
    <n v="1"/>
  </r>
  <r>
    <x v="301"/>
    <s v="coloradoboomerangs.com"/>
    <s v="Fire Aspen"/>
    <s v="Wholesale"/>
    <n v="44"/>
  </r>
  <r>
    <x v="302"/>
    <s v="ebay.com"/>
    <s v="Crested Beaut"/>
    <s v="Wholesale"/>
    <n v="72"/>
  </r>
  <r>
    <x v="303"/>
    <s v="gel-boomerang.com"/>
    <s v="Manu LD"/>
    <s v="Retail"/>
    <n v="5"/>
  </r>
  <r>
    <x v="304"/>
    <s v="coloradoboomerangs.com"/>
    <s v="Carlota"/>
    <s v="Retail"/>
    <n v="2"/>
  </r>
  <r>
    <x v="305"/>
    <s v="gel-boomerang.com"/>
    <s v="Phoenix"/>
    <s v="Retail"/>
    <n v="2"/>
  </r>
  <r>
    <x v="306"/>
    <s v="amazon.com"/>
    <s v="Frido Fast Catch"/>
    <s v="Retail"/>
    <n v="3"/>
  </r>
  <r>
    <x v="307"/>
    <s v="coloradoboomerangs.com"/>
    <s v="Fun Fly"/>
    <s v="Retail"/>
    <n v="1"/>
  </r>
  <r>
    <x v="308"/>
    <s v="amazon.com"/>
    <s v="Quad"/>
    <s v="Retail"/>
    <n v="4"/>
  </r>
  <r>
    <x v="309"/>
    <s v="coloradoboomerangs.com"/>
    <s v="Bellen"/>
    <s v="Retail"/>
    <n v="2"/>
  </r>
  <r>
    <x v="310"/>
    <s v="amazon.com"/>
    <s v="Sunshine"/>
    <s v="Wholesale"/>
    <n v="40"/>
  </r>
  <r>
    <x v="311"/>
    <s v="amazon.com"/>
    <s v="Fun Fly"/>
    <s v="Wholesale"/>
    <n v="15"/>
  </r>
  <r>
    <x v="312"/>
    <s v="amazon.com"/>
    <s v="Frido Fast Catch"/>
    <s v="Retail"/>
    <n v="3"/>
  </r>
  <r>
    <x v="313"/>
    <s v="gel-boomerang.com"/>
    <s v="Majestic Beaut"/>
    <s v="Wholesale"/>
    <n v="68"/>
  </r>
  <r>
    <x v="314"/>
    <s v="gel-boomerang.com"/>
    <s v="Carlota"/>
    <s v="Wholesale"/>
    <n v="71"/>
  </r>
  <r>
    <x v="315"/>
    <s v="ebay.com"/>
    <s v="Fun Fly"/>
    <s v="Wholesale"/>
    <n v="65"/>
  </r>
  <r>
    <x v="316"/>
    <s v="ebay.com"/>
    <s v="Fire Aspen"/>
    <s v="Retail"/>
    <n v="2"/>
  </r>
  <r>
    <x v="317"/>
    <s v="ebay.com"/>
    <s v="Fun Fly"/>
    <s v="Wholesale"/>
    <n v="52"/>
  </r>
  <r>
    <x v="318"/>
    <s v="coloradoboomerangs.com"/>
    <s v="Frido Fast Catch"/>
    <s v="Retail"/>
    <n v="2"/>
  </r>
  <r>
    <x v="319"/>
    <s v="amazon.com"/>
    <s v="Bellen"/>
    <s v="Wholesale"/>
    <n v="30"/>
  </r>
  <r>
    <x v="320"/>
    <s v="gel-boomerang.com"/>
    <s v="Sunshine"/>
    <s v="Wholesale"/>
    <n v="69"/>
  </r>
  <r>
    <x v="321"/>
    <s v="amazon.com"/>
    <s v="Phoenix"/>
    <s v="Retail"/>
    <n v="3"/>
  </r>
  <r>
    <x v="322"/>
    <s v="amazon.com"/>
    <s v="Bellen"/>
    <s v="Wholesale"/>
    <n v="27"/>
  </r>
  <r>
    <x v="323"/>
    <s v="ebay.com"/>
    <s v="Fun Fly"/>
    <s v="Wholesale"/>
    <n v="66"/>
  </r>
  <r>
    <x v="324"/>
    <s v="ebay.com"/>
    <s v="Aspen"/>
    <s v="Wholesale"/>
    <n v="27"/>
  </r>
  <r>
    <x v="325"/>
    <s v="ebay.com"/>
    <s v="Fun Fly"/>
    <s v="Retail"/>
    <n v="1"/>
  </r>
  <r>
    <x v="326"/>
    <s v="amazon.com"/>
    <s v="Bellen"/>
    <s v="Retail"/>
    <n v="5"/>
  </r>
  <r>
    <x v="327"/>
    <s v="coloradoboomerangs.com"/>
    <s v="Bower Aussie Round"/>
    <s v="Retail"/>
    <n v="4"/>
  </r>
  <r>
    <x v="328"/>
    <s v="amazon.com"/>
    <s v="Majestic Beaut"/>
    <s v="Retail"/>
    <n v="1"/>
  </r>
  <r>
    <x v="329"/>
    <s v="coloradoboomerangs.com"/>
    <s v="Quad"/>
    <s v="Retail"/>
    <n v="3"/>
  </r>
  <r>
    <x v="330"/>
    <s v="coloradoboomerangs.com"/>
    <s v="Quad"/>
    <s v="Retail"/>
    <n v="1"/>
  </r>
  <r>
    <x v="331"/>
    <s v="ebay.com"/>
    <s v="Aspen"/>
    <s v="Wholesale"/>
    <n v="92"/>
  </r>
  <r>
    <x v="332"/>
    <s v="amazon.com"/>
    <s v="Fun Fly"/>
    <s v="Retail"/>
    <n v="1"/>
  </r>
  <r>
    <x v="333"/>
    <s v="amazon.com"/>
    <s v="Fun Fly"/>
    <s v="Wholesale"/>
    <n v="25"/>
  </r>
  <r>
    <x v="334"/>
    <s v="amazon.com"/>
    <s v="Crested Beaut"/>
    <s v="Retail"/>
    <n v="3"/>
  </r>
  <r>
    <x v="335"/>
    <s v="amazon.com"/>
    <s v="Carlota"/>
    <s v="Retail"/>
    <n v="1"/>
  </r>
  <r>
    <x v="336"/>
    <s v="amazon.com"/>
    <s v="Carlota Doublers"/>
    <s v="Retail"/>
    <n v="5"/>
  </r>
  <r>
    <x v="337"/>
    <s v="amazon.com"/>
    <s v="Quad"/>
    <s v="Retail"/>
    <n v="6"/>
  </r>
  <r>
    <x v="338"/>
    <s v="amazon.com"/>
    <s v="Majestic Beaut"/>
    <s v="Retail"/>
    <n v="5"/>
  </r>
  <r>
    <x v="339"/>
    <s v="coloradoboomerangs.com"/>
    <s v="GelFast"/>
    <s v="Retail"/>
    <n v="6"/>
  </r>
  <r>
    <x v="340"/>
    <s v="ebay.com"/>
    <s v="Fun Fly"/>
    <s v="Wholesale"/>
    <n v="59"/>
  </r>
  <r>
    <x v="341"/>
    <s v="amazon.com"/>
    <s v="Fun Fly"/>
    <s v="Retail"/>
    <n v="3"/>
  </r>
  <r>
    <x v="342"/>
    <s v="amazon.com"/>
    <s v="Majestic Beaut"/>
    <s v="Retail"/>
    <n v="2"/>
  </r>
  <r>
    <x v="343"/>
    <s v="amazon.com"/>
    <s v="Fun Fly"/>
    <s v="Wholesale"/>
    <n v="43"/>
  </r>
  <r>
    <x v="344"/>
    <s v="amazon.com"/>
    <s v="Fun Fly"/>
    <s v="Retail"/>
    <n v="3"/>
  </r>
  <r>
    <x v="345"/>
    <s v="coloradoboomerangs.com"/>
    <s v="Fun Fly"/>
    <s v="Retail"/>
    <n v="9"/>
  </r>
  <r>
    <x v="346"/>
    <s v="amazon.com"/>
    <s v="Crested Beaut"/>
    <s v="Wholesale"/>
    <n v="34"/>
  </r>
  <r>
    <x v="347"/>
    <s v="coloradoboomerangs.com"/>
    <s v="Fun Fly"/>
    <s v="Wholesale"/>
    <n v="60"/>
  </r>
  <r>
    <x v="348"/>
    <s v="amazon.com"/>
    <s v="Bower Aussie Round"/>
    <s v="Retail"/>
    <n v="1"/>
  </r>
  <r>
    <x v="349"/>
    <s v="ebay.com"/>
    <s v="Majestic Beaut"/>
    <s v="Retail"/>
    <n v="3"/>
  </r>
  <r>
    <x v="350"/>
    <s v="amazon.com"/>
    <s v="Carlota"/>
    <s v="Retail"/>
    <n v="2"/>
  </r>
  <r>
    <x v="351"/>
    <s v="coloradoboomerangs.com"/>
    <s v="Bellen"/>
    <s v="Wholesale"/>
    <n v="51"/>
  </r>
  <r>
    <x v="352"/>
    <s v="amazon.com"/>
    <s v="Sunshine"/>
    <s v="Retail"/>
    <n v="1"/>
  </r>
  <r>
    <x v="353"/>
    <s v="amazon.com"/>
    <s v="Fire Aspen"/>
    <s v="Retail"/>
    <n v="2"/>
  </r>
  <r>
    <x v="354"/>
    <s v="amazon.com"/>
    <s v="Aspen"/>
    <s v="Retail"/>
    <n v="7"/>
  </r>
  <r>
    <x v="355"/>
    <s v="amazon.com"/>
    <s v="Fun Fly"/>
    <s v="Retail"/>
    <n v="1"/>
  </r>
  <r>
    <x v="356"/>
    <s v="amazon.com"/>
    <s v="Fun Fly"/>
    <s v="Retail"/>
    <n v="1"/>
  </r>
  <r>
    <x v="357"/>
    <s v="coloradoboomerangs.com"/>
    <s v="Carlota"/>
    <s v="Wholesale"/>
    <n v="31"/>
  </r>
  <r>
    <x v="358"/>
    <s v="coloradoboomerangs.com"/>
    <s v="Quad"/>
    <s v="Wholesale"/>
    <n v="34"/>
  </r>
  <r>
    <x v="359"/>
    <s v="amazon.com"/>
    <s v="Majestic Beaut"/>
    <s v="Wholesale"/>
    <n v="26"/>
  </r>
  <r>
    <x v="360"/>
    <s v="amazon.com"/>
    <s v="Eagle"/>
    <s v="Wholesale"/>
    <n v="144"/>
  </r>
  <r>
    <x v="361"/>
    <s v="gel-boomerang.com"/>
    <s v="Bower Aussie Round"/>
    <s v="Retail"/>
    <n v="1"/>
  </r>
  <r>
    <x v="362"/>
    <s v="amazon.com"/>
    <s v="Fun Fly"/>
    <s v="Wholesale"/>
    <n v="42"/>
  </r>
  <r>
    <x v="363"/>
    <s v="amazon.com"/>
    <s v="Aspen"/>
    <s v="Retail"/>
    <n v="2"/>
  </r>
  <r>
    <x v="364"/>
    <s v="gel-boomerang.com"/>
    <s v="Sunspot"/>
    <s v="Retail"/>
    <n v="2"/>
  </r>
  <r>
    <x v="365"/>
    <s v="ebay.com"/>
    <s v="Yanaki"/>
    <s v="Wholesale"/>
    <n v="41"/>
  </r>
  <r>
    <x v="366"/>
    <s v="gel-boomerang.com"/>
    <s v="Quad"/>
    <s v="Retail"/>
    <n v="2"/>
  </r>
  <r>
    <x v="367"/>
    <s v="coloradoboomerangs.com"/>
    <s v="Eagle"/>
    <s v="Wholesale"/>
    <n v="74"/>
  </r>
  <r>
    <x v="368"/>
    <s v="amazon.com"/>
    <s v="Sunshine"/>
    <s v="Retail"/>
    <n v="3"/>
  </r>
  <r>
    <x v="369"/>
    <s v="gel-boomerang.com"/>
    <s v="Fun Fly"/>
    <s v="Retail"/>
    <n v="1"/>
  </r>
  <r>
    <x v="370"/>
    <s v="ebay.com"/>
    <s v="Quad"/>
    <s v="Wholesale"/>
    <n v="95"/>
  </r>
  <r>
    <x v="371"/>
    <s v="ebay.com"/>
    <s v="Aspen"/>
    <s v="Retail"/>
    <n v="1"/>
  </r>
  <r>
    <x v="372"/>
    <s v="coloradoboomerangs.com"/>
    <s v="Fun Fly"/>
    <s v="Wholesale"/>
    <n v="43"/>
  </r>
  <r>
    <x v="373"/>
    <s v="coloradoboomerangs.com"/>
    <s v="Bellen"/>
    <s v="Retail"/>
    <n v="2"/>
  </r>
  <r>
    <x v="374"/>
    <s v="amazon.com"/>
    <s v="Crested Beaut"/>
    <s v="Retail"/>
    <n v="5"/>
  </r>
  <r>
    <x v="375"/>
    <s v="amazon.com"/>
    <s v="Carlota"/>
    <s v="Retail"/>
    <n v="2"/>
  </r>
  <r>
    <x v="376"/>
    <s v="amazon.com"/>
    <s v="Crested Beaut"/>
    <s v="Retail"/>
    <n v="2"/>
  </r>
  <r>
    <x v="377"/>
    <s v="ebay.com"/>
    <s v="Eagle"/>
    <s v="Wholesale"/>
    <n v="39"/>
  </r>
  <r>
    <x v="378"/>
    <s v="ebay.com"/>
    <s v="Crested Beaut"/>
    <s v="Retail"/>
    <n v="5"/>
  </r>
  <r>
    <x v="379"/>
    <s v="amazon.com"/>
    <s v="Fun Fly"/>
    <s v="Retail"/>
    <n v="5"/>
  </r>
  <r>
    <x v="380"/>
    <s v="coloradoboomerangs.com"/>
    <s v="Fun Fly"/>
    <s v="Retail"/>
    <n v="3"/>
  </r>
  <r>
    <x v="381"/>
    <s v="ebay.com"/>
    <s v="Yanaki"/>
    <s v="Retail"/>
    <n v="1"/>
  </r>
  <r>
    <x v="382"/>
    <s v="amazon.com"/>
    <s v="Bellen"/>
    <s v="Wholesale"/>
    <n v="58"/>
  </r>
  <r>
    <x v="383"/>
    <s v="gel-boomerang.com"/>
    <s v="Majestic Beaut"/>
    <s v="Wholesale"/>
    <n v="68"/>
  </r>
  <r>
    <x v="384"/>
    <s v="ebay.com"/>
    <s v="Bellen"/>
    <s v="Wholesale"/>
    <n v="34"/>
  </r>
  <r>
    <x v="385"/>
    <s v="amazon.com"/>
    <s v="Fun Fly"/>
    <s v="Retail"/>
    <n v="1"/>
  </r>
  <r>
    <x v="386"/>
    <s v="coloradoboomerangs.com"/>
    <s v="Phoenix"/>
    <s v="Wholesale"/>
    <n v="132"/>
  </r>
  <r>
    <x v="387"/>
    <s v="amazon.com"/>
    <s v="Carlota"/>
    <s v="Wholesale"/>
    <n v="65"/>
  </r>
  <r>
    <x v="388"/>
    <s v="coloradoboomerangs.com"/>
    <s v="Fun Fly"/>
    <s v="Wholesale"/>
    <n v="68"/>
  </r>
  <r>
    <x v="389"/>
    <s v="amazon.com"/>
    <s v="Sunspot"/>
    <s v="Wholesale"/>
    <n v="39"/>
  </r>
  <r>
    <x v="390"/>
    <s v="ebay.com"/>
    <s v="Bower Aussie Round"/>
    <s v="Wholesale"/>
    <n v="38"/>
  </r>
  <r>
    <x v="391"/>
    <s v="coloradoboomerangs.com"/>
    <s v="Carlota"/>
    <s v="Wholesale"/>
    <n v="67"/>
  </r>
  <r>
    <x v="392"/>
    <s v="amazon.com"/>
    <s v="Fun Fly"/>
    <s v="Retail"/>
    <n v="2"/>
  </r>
  <r>
    <x v="393"/>
    <s v="amazon.com"/>
    <s v="Crested Beaut"/>
    <s v="Retail"/>
    <n v="6"/>
  </r>
  <r>
    <x v="394"/>
    <s v="amazon.com"/>
    <s v="Manu LD"/>
    <s v="Retail"/>
    <n v="2"/>
  </r>
  <r>
    <x v="395"/>
    <s v="amazon.com"/>
    <s v="Alpine"/>
    <s v="Retail"/>
    <n v="2"/>
  </r>
  <r>
    <x v="396"/>
    <s v="coloradoboomerangs.com"/>
    <s v="Quad"/>
    <s v="Retail"/>
    <n v="2"/>
  </r>
  <r>
    <x v="397"/>
    <s v="gel-boomerang.com"/>
    <s v="Quad"/>
    <s v="Wholesale"/>
    <n v="28"/>
  </r>
  <r>
    <x v="398"/>
    <s v="coloradoboomerangs.com"/>
    <s v="Quad"/>
    <s v="Wholesale"/>
    <n v="46"/>
  </r>
  <r>
    <x v="399"/>
    <s v="amazon.com"/>
    <s v="Crested Beaut"/>
    <s v="Retail"/>
    <n v="1"/>
  </r>
  <r>
    <x v="400"/>
    <s v="ebay.com"/>
    <s v="Quad"/>
    <s v="Wholesale"/>
    <n v="32"/>
  </r>
  <r>
    <x v="401"/>
    <s v="coloradoboomerangs.com"/>
    <s v="Sunset"/>
    <s v="Retail"/>
    <n v="2"/>
  </r>
  <r>
    <x v="402"/>
    <s v="amazon.com"/>
    <s v="Fun Fly"/>
    <s v="Retail"/>
    <n v="3"/>
  </r>
  <r>
    <x v="403"/>
    <s v="gel-boomerang.com"/>
    <s v="Quad"/>
    <s v="Wholesale"/>
    <n v="72"/>
  </r>
  <r>
    <x v="404"/>
    <s v="ebay.com"/>
    <s v="Fun Fly"/>
    <s v="Retail"/>
    <n v="6"/>
  </r>
  <r>
    <x v="405"/>
    <s v="amazon.com"/>
    <s v="Fun Fly"/>
    <s v="Wholesale"/>
    <n v="61"/>
  </r>
  <r>
    <x v="406"/>
    <s v="gel-boomerang.com"/>
    <s v="Bower Aussie Round"/>
    <s v="Wholesale"/>
    <n v="67"/>
  </r>
  <r>
    <x v="407"/>
    <s v="gel-boomerang.com"/>
    <s v="Fun Fly"/>
    <s v="Wholesale"/>
    <n v="41"/>
  </r>
  <r>
    <x v="408"/>
    <s v="amazon.com"/>
    <s v="Majestic Beaut"/>
    <s v="Retail"/>
    <n v="8"/>
  </r>
  <r>
    <x v="409"/>
    <s v="amazon.com"/>
    <s v="Fun Fly"/>
    <s v="Retail"/>
    <n v="7"/>
  </r>
  <r>
    <x v="410"/>
    <s v="amazon.com"/>
    <s v="Quad"/>
    <s v="Retail"/>
    <n v="2"/>
  </r>
  <r>
    <x v="411"/>
    <s v="amazon.com"/>
    <s v="Fun Fly"/>
    <s v="Retail"/>
    <n v="2"/>
  </r>
  <r>
    <x v="412"/>
    <s v="coloradoboomerangs.com"/>
    <s v="Fun Fly"/>
    <s v="Wholesale"/>
    <n v="28"/>
  </r>
  <r>
    <x v="413"/>
    <s v="gel-boomerang.com"/>
    <s v="Majestic Beaut"/>
    <s v="Retail"/>
    <n v="3"/>
  </r>
  <r>
    <x v="414"/>
    <s v="amazon.com"/>
    <s v="Fun Fly"/>
    <s v="Wholesale"/>
    <n v="45"/>
  </r>
  <r>
    <x v="415"/>
    <s v="coloradoboomerangs.com"/>
    <s v="Quad"/>
    <s v="Retail"/>
    <n v="4"/>
  </r>
  <r>
    <x v="416"/>
    <s v="gel-boomerang.com"/>
    <s v="Quad"/>
    <s v="Retail"/>
    <n v="1"/>
  </r>
  <r>
    <x v="417"/>
    <s v="ebay.com"/>
    <s v="Sunshine"/>
    <s v="Wholesale"/>
    <n v="50"/>
  </r>
  <r>
    <x v="418"/>
    <s v="amazon.com"/>
    <s v="Eagle"/>
    <s v="Retail"/>
    <n v="1"/>
  </r>
  <r>
    <x v="419"/>
    <s v="coloradoboomerangs.com"/>
    <s v="Fun Fly"/>
    <s v="Wholesale"/>
    <n v="33"/>
  </r>
  <r>
    <x v="420"/>
    <s v="ebay.com"/>
    <s v="Fun Fly"/>
    <s v="Retail"/>
    <n v="5"/>
  </r>
  <r>
    <x v="421"/>
    <s v="amazon.com"/>
    <s v="Quad"/>
    <s v="Wholesale"/>
    <n v="51"/>
  </r>
  <r>
    <x v="422"/>
    <s v="amazon.com"/>
    <s v="Fun Fly"/>
    <s v="Wholesale"/>
    <n v="57"/>
  </r>
  <r>
    <x v="423"/>
    <s v="ebay.com"/>
    <s v="Quad"/>
    <s v="Wholesale"/>
    <n v="28"/>
  </r>
  <r>
    <x v="424"/>
    <s v="amazon.com"/>
    <s v="Quad"/>
    <s v="Retail"/>
    <n v="1"/>
  </r>
  <r>
    <x v="425"/>
    <s v="amazon.com"/>
    <s v="Alpine"/>
    <s v="Retail"/>
    <n v="1"/>
  </r>
  <r>
    <x v="426"/>
    <s v="ebay.com"/>
    <s v="Phoenix"/>
    <s v="Wholesale"/>
    <n v="55"/>
  </r>
  <r>
    <x v="427"/>
    <s v="amazon.com"/>
    <s v="Fun Fly"/>
    <s v="Retail"/>
    <n v="6"/>
  </r>
  <r>
    <x v="428"/>
    <s v="gel-boomerang.com"/>
    <s v="Yanaki"/>
    <s v="Wholesale"/>
    <n v="39"/>
  </r>
  <r>
    <x v="429"/>
    <s v="amazon.com"/>
    <s v="Fun Fly"/>
    <s v="Wholesale"/>
    <n v="34"/>
  </r>
  <r>
    <x v="430"/>
    <s v="coloradoboomerangs.com"/>
    <s v="Crested Beaut"/>
    <s v="Wholesale"/>
    <n v="65"/>
  </r>
  <r>
    <x v="431"/>
    <s v="amazon.com"/>
    <s v="Manu MTA"/>
    <s v="Retail"/>
    <n v="4"/>
  </r>
  <r>
    <x v="432"/>
    <s v="gel-boomerang.com"/>
    <s v="Bellen"/>
    <s v="Wholesale"/>
    <n v="31"/>
  </r>
  <r>
    <x v="433"/>
    <s v="coloradoboomerangs.com"/>
    <s v="Fun Fly"/>
    <s v="Retail"/>
    <n v="4"/>
  </r>
  <r>
    <x v="434"/>
    <s v="amazon.com"/>
    <s v="Alpine"/>
    <s v="Wholesale"/>
    <n v="35"/>
  </r>
  <r>
    <x v="435"/>
    <s v="coloradoboomerangs.com"/>
    <s v="Carlota"/>
    <s v="Wholesale"/>
    <n v="50"/>
  </r>
  <r>
    <x v="436"/>
    <s v="ebay.com"/>
    <s v="Majestic Beaut"/>
    <s v="Retail"/>
    <n v="2"/>
  </r>
  <r>
    <x v="437"/>
    <s v="ebay.com"/>
    <s v="GelFast"/>
    <s v="Retail"/>
    <n v="2"/>
  </r>
  <r>
    <x v="438"/>
    <s v="amazon.com"/>
    <s v="Fun Fly"/>
    <s v="Wholesale"/>
    <n v="50"/>
  </r>
  <r>
    <x v="439"/>
    <s v="gel-boomerang.com"/>
    <s v="Carlota Doublers"/>
    <s v="Retail"/>
    <n v="5"/>
  </r>
  <r>
    <x v="440"/>
    <s v="coloradoboomerangs.com"/>
    <s v="Quad"/>
    <s v="Retail"/>
    <n v="4"/>
  </r>
  <r>
    <x v="441"/>
    <s v="amazon.com"/>
    <s v="Fun Fly"/>
    <s v="Retail"/>
    <n v="5"/>
  </r>
  <r>
    <x v="442"/>
    <s v="amazon.com"/>
    <s v="Quad"/>
    <s v="Retail"/>
    <n v="9"/>
  </r>
  <r>
    <x v="443"/>
    <s v="ebay.com"/>
    <s v="Quad"/>
    <s v="Retail"/>
    <n v="2"/>
  </r>
  <r>
    <x v="444"/>
    <s v="amazon.com"/>
    <s v="Manu LD"/>
    <s v="Retail"/>
    <n v="1"/>
  </r>
  <r>
    <x v="445"/>
    <s v="ebay.com"/>
    <s v="Bellen"/>
    <s v="Wholesale"/>
    <n v="37"/>
  </r>
  <r>
    <x v="446"/>
    <s v="amazon.com"/>
    <s v="Quad"/>
    <s v="Wholesale"/>
    <n v="72"/>
  </r>
  <r>
    <x v="447"/>
    <s v="coloradoboomerangs.com"/>
    <s v="Quad"/>
    <s v="Wholesale"/>
    <n v="71"/>
  </r>
  <r>
    <x v="448"/>
    <s v="coloradoboomerangs.com"/>
    <s v="Fun Fly"/>
    <s v="Wholesale"/>
    <n v="19"/>
  </r>
  <r>
    <x v="449"/>
    <s v="amazon.com"/>
    <s v="Fun Fly"/>
    <s v="Wholesale"/>
    <n v="37"/>
  </r>
  <r>
    <x v="450"/>
    <s v="coloradoboomerangs.com"/>
    <s v="Sunset"/>
    <s v="Wholesale"/>
    <n v="59"/>
  </r>
  <r>
    <x v="451"/>
    <s v="coloradoboomerangs.com"/>
    <s v="Darnell Tri Fly"/>
    <s v="Retail"/>
    <n v="2"/>
  </r>
  <r>
    <x v="452"/>
    <s v="amazon.com"/>
    <s v="Fun Fly"/>
    <s v="Wholesale"/>
    <n v="16"/>
  </r>
  <r>
    <x v="453"/>
    <s v="amazon.com"/>
    <s v="Bower Aussie Round"/>
    <s v="Retail"/>
    <n v="6"/>
  </r>
  <r>
    <x v="454"/>
    <s v="coloradoboomerangs.com"/>
    <s v="Sunset"/>
    <s v="Retail"/>
    <n v="1"/>
  </r>
  <r>
    <x v="455"/>
    <s v="gel-boomerang.com"/>
    <s v="Fun Fly"/>
    <s v="Retail"/>
    <n v="2"/>
  </r>
  <r>
    <x v="456"/>
    <s v="coloradoboomerangs.com"/>
    <s v="Crested Beaut"/>
    <s v="Retail"/>
    <n v="6"/>
  </r>
  <r>
    <x v="457"/>
    <s v="ebay.com"/>
    <s v="Fun Fly"/>
    <s v="Retail"/>
    <n v="2"/>
  </r>
  <r>
    <x v="458"/>
    <s v="coloradoboomerangs.com"/>
    <s v="Fun Fly"/>
    <s v="Wholesale"/>
    <n v="43"/>
  </r>
  <r>
    <x v="459"/>
    <s v="coloradoboomerangs.com"/>
    <s v="Bellen"/>
    <s v="Retail"/>
    <n v="3"/>
  </r>
  <r>
    <x v="460"/>
    <s v="amazon.com"/>
    <s v="Quad"/>
    <s v="Retail"/>
    <n v="4"/>
  </r>
  <r>
    <x v="461"/>
    <s v="coloradoboomerangs.com"/>
    <s v="Carlota"/>
    <s v="Retail"/>
    <n v="2"/>
  </r>
  <r>
    <x v="462"/>
    <s v="amazon.com"/>
    <s v="Sunshine"/>
    <s v="Wholesale"/>
    <n v="29"/>
  </r>
  <r>
    <x v="463"/>
    <s v="ebay.com"/>
    <s v="Fun Fly"/>
    <s v="Wholesale"/>
    <n v="58"/>
  </r>
  <r>
    <x v="464"/>
    <s v="amazon.com"/>
    <s v="Aspen"/>
    <s v="Retail"/>
    <n v="4"/>
  </r>
  <r>
    <x v="465"/>
    <s v="amazon.com"/>
    <s v="Darnell Tri Fly"/>
    <s v="Retail"/>
    <n v="1"/>
  </r>
  <r>
    <x v="466"/>
    <s v="amazon.com"/>
    <s v="Quad"/>
    <s v="Wholesale"/>
    <n v="36"/>
  </r>
  <r>
    <x v="467"/>
    <s v="amazon.com"/>
    <s v="Aspen"/>
    <s v="Wholesale"/>
    <n v="35"/>
  </r>
  <r>
    <x v="468"/>
    <s v="amazon.com"/>
    <s v="Fun Fly"/>
    <s v="Retail"/>
    <n v="1"/>
  </r>
  <r>
    <x v="469"/>
    <s v="coloradoboomerangs.com"/>
    <s v="Sunshine"/>
    <s v="Retail"/>
    <n v="2"/>
  </r>
  <r>
    <x v="470"/>
    <s v="coloradoboomerangs.com"/>
    <s v="Alpine"/>
    <s v="Retail"/>
    <n v="6"/>
  </r>
  <r>
    <x v="471"/>
    <s v="amazon.com"/>
    <s v="Majestic Beaut"/>
    <s v="Wholesale"/>
    <n v="44"/>
  </r>
  <r>
    <x v="472"/>
    <s v="amazon.com"/>
    <s v="Fun Fly"/>
    <s v="Retail"/>
    <n v="1"/>
  </r>
  <r>
    <x v="473"/>
    <s v="amazon.com"/>
    <s v="Sunspot"/>
    <s v="Retail"/>
    <n v="7"/>
  </r>
  <r>
    <x v="474"/>
    <s v="coloradoboomerangs.com"/>
    <s v="Bellen"/>
    <s v="Retail"/>
    <n v="1"/>
  </r>
  <r>
    <x v="475"/>
    <s v="amazon.com"/>
    <s v="Alpine"/>
    <s v="Wholesale"/>
    <n v="15"/>
  </r>
  <r>
    <x v="476"/>
    <s v="amazon.com"/>
    <s v="Bellen"/>
    <s v="Wholesale"/>
    <n v="28"/>
  </r>
  <r>
    <x v="477"/>
    <s v="gel-boomerang.com"/>
    <s v="Fun Fly"/>
    <s v="Wholesale"/>
    <n v="33"/>
  </r>
  <r>
    <x v="478"/>
    <s v="amazon.com"/>
    <s v="Fun Fly"/>
    <s v="Retail"/>
    <n v="4"/>
  </r>
  <r>
    <x v="479"/>
    <s v="coloradoboomerangs.com"/>
    <s v="Fun Fly"/>
    <s v="Wholesale"/>
    <n v="44"/>
  </r>
  <r>
    <x v="480"/>
    <s v="coloradoboomerangs.com"/>
    <s v="Aspen"/>
    <s v="Retail"/>
    <n v="9"/>
  </r>
  <r>
    <x v="481"/>
    <s v="coloradoboomerangs.com"/>
    <s v="Fun Fly"/>
    <s v="Wholesale"/>
    <n v="35"/>
  </r>
  <r>
    <x v="482"/>
    <s v="ebay.com"/>
    <s v="Fun Fly"/>
    <s v="Retail"/>
    <n v="8"/>
  </r>
  <r>
    <x v="483"/>
    <s v="ebay.com"/>
    <s v="Fun Fly"/>
    <s v="Retail"/>
    <n v="3"/>
  </r>
  <r>
    <x v="484"/>
    <s v="ebay.com"/>
    <s v="Bellen"/>
    <s v="Wholesale"/>
    <n v="28"/>
  </r>
  <r>
    <x v="485"/>
    <s v="coloradoboomerangs.com"/>
    <s v="Sunshine"/>
    <s v="Retail"/>
    <n v="1"/>
  </r>
  <r>
    <x v="486"/>
    <s v="coloradoboomerangs.com"/>
    <s v="Fun Fly"/>
    <s v="Retail"/>
    <n v="2"/>
  </r>
  <r>
    <x v="487"/>
    <s v="coloradoboomerangs.com"/>
    <s v="Fun Fly"/>
    <s v="Wholesale"/>
    <n v="62"/>
  </r>
  <r>
    <x v="488"/>
    <s v="coloradoboomerangs.com"/>
    <s v="Majestic Beaut"/>
    <s v="Retail"/>
    <n v="1"/>
  </r>
  <r>
    <x v="489"/>
    <s v="ebay.com"/>
    <s v="Carlota"/>
    <s v="Retail"/>
    <n v="2"/>
  </r>
  <r>
    <x v="490"/>
    <s v="amazon.com"/>
    <s v="Fun Fly"/>
    <s v="Wholesale"/>
    <n v="51"/>
  </r>
  <r>
    <x v="491"/>
    <s v="amazon.com"/>
    <s v="Fun Fly"/>
    <s v="Wholesale"/>
    <n v="143"/>
  </r>
  <r>
    <x v="492"/>
    <s v="coloradoboomerangs.com"/>
    <s v="Carlota"/>
    <s v="Wholesale"/>
    <n v="68"/>
  </r>
  <r>
    <x v="493"/>
    <s v="ebay.com"/>
    <s v="Crested Beaut"/>
    <s v="Wholesale"/>
    <n v="29"/>
  </r>
  <r>
    <x v="494"/>
    <s v="amazon.com"/>
    <s v="Fun Fly"/>
    <s v="Retail"/>
    <n v="4"/>
  </r>
  <r>
    <x v="495"/>
    <s v="ebay.com"/>
    <s v="Fun Fly"/>
    <s v="Retail"/>
    <n v="1"/>
  </r>
  <r>
    <x v="496"/>
    <s v="coloradoboomerangs.com"/>
    <s v="Yanaki"/>
    <s v="Wholesale"/>
    <n v="34"/>
  </r>
  <r>
    <x v="497"/>
    <s v="ebay.com"/>
    <s v="Quad"/>
    <s v="Retail"/>
    <n v="4"/>
  </r>
  <r>
    <x v="498"/>
    <s v="amazon.com"/>
    <s v="Fun Fly"/>
    <s v="Retail"/>
    <n v="6"/>
  </r>
  <r>
    <x v="499"/>
    <s v="coloradoboomerangs.com"/>
    <s v="Sunset"/>
    <s v="Retail"/>
    <n v="3"/>
  </r>
  <r>
    <x v="500"/>
    <s v="amazon.com"/>
    <s v="Carlota"/>
    <s v="Retail"/>
    <n v="6"/>
  </r>
  <r>
    <x v="501"/>
    <s v="amazon.com"/>
    <s v="Bower Aussie Round"/>
    <s v="Retail"/>
    <n v="4"/>
  </r>
  <r>
    <x v="502"/>
    <s v="ebay.com"/>
    <s v="Fun Fly"/>
    <s v="Retail"/>
    <n v="6"/>
  </r>
  <r>
    <x v="503"/>
    <s v="ebay.com"/>
    <s v="Aspen"/>
    <s v="Wholesale"/>
    <n v="33"/>
  </r>
  <r>
    <x v="504"/>
    <s v="coloradoboomerangs.com"/>
    <s v="Sunshine"/>
    <s v="Wholesale"/>
    <n v="30"/>
  </r>
  <r>
    <x v="505"/>
    <s v="coloradoboomerangs.com"/>
    <s v="Fun Fly"/>
    <s v="Wholesale"/>
    <n v="63"/>
  </r>
  <r>
    <x v="506"/>
    <s v="coloradoboomerangs.com"/>
    <s v="Sunshine"/>
    <s v="Wholesale"/>
    <n v="34"/>
  </r>
  <r>
    <x v="507"/>
    <s v="amazon.com"/>
    <s v="Carlota"/>
    <s v="Wholesale"/>
    <n v="38"/>
  </r>
  <r>
    <x v="508"/>
    <s v="amazon.com"/>
    <s v="Fun Fly"/>
    <s v="Wholesale"/>
    <n v="27"/>
  </r>
  <r>
    <x v="509"/>
    <s v="amazon.com"/>
    <s v="Yanaki"/>
    <s v="Wholesale"/>
    <n v="14"/>
  </r>
  <r>
    <x v="510"/>
    <s v="ebay.com"/>
    <s v="Fun Fly"/>
    <s v="Retail"/>
    <n v="6"/>
  </r>
  <r>
    <x v="511"/>
    <s v="ebay.com"/>
    <s v="Bellen"/>
    <s v="Wholesale"/>
    <n v="72"/>
  </r>
  <r>
    <x v="512"/>
    <s v="gel-boomerang.com"/>
    <s v="Darnell Tri Fly"/>
    <s v="Wholesale"/>
    <n v="29"/>
  </r>
  <r>
    <x v="513"/>
    <s v="ebay.com"/>
    <s v="Bellen"/>
    <s v="Retail"/>
    <n v="7"/>
  </r>
  <r>
    <x v="514"/>
    <s v="coloradoboomerangs.com"/>
    <s v="GelFast"/>
    <s v="Wholesale"/>
    <n v="71"/>
  </r>
  <r>
    <x v="515"/>
    <s v="ebay.com"/>
    <s v="Fun Fly"/>
    <s v="Retail"/>
    <n v="5"/>
  </r>
  <r>
    <x v="516"/>
    <s v="coloradoboomerangs.com"/>
    <s v="Fun Fly"/>
    <s v="Retail"/>
    <n v="2"/>
  </r>
  <r>
    <x v="517"/>
    <s v="gel-boomerang.com"/>
    <s v="Fun Fly"/>
    <s v="Wholesale"/>
    <n v="51"/>
  </r>
  <r>
    <x v="518"/>
    <s v="amazon.com"/>
    <s v="Bellen"/>
    <s v="Retail"/>
    <n v="1"/>
  </r>
  <r>
    <x v="519"/>
    <s v="gel-boomerang.com"/>
    <s v="Fun Fly"/>
    <s v="Wholesale"/>
    <n v="42"/>
  </r>
  <r>
    <x v="520"/>
    <s v="amazon.com"/>
    <s v="Majestic Beaut"/>
    <s v="Wholesale"/>
    <n v="34"/>
  </r>
  <r>
    <x v="521"/>
    <s v="coloradoboomerangs.com"/>
    <s v="Crested Beaut"/>
    <s v="Wholesale"/>
    <n v="39"/>
  </r>
  <r>
    <x v="522"/>
    <s v="coloradoboomerangs.com"/>
    <s v="Fun Fly"/>
    <s v="Retail"/>
    <n v="5"/>
  </r>
  <r>
    <x v="523"/>
    <s v="amazon.com"/>
    <s v="Fun Fly"/>
    <s v="Retail"/>
    <n v="1"/>
  </r>
  <r>
    <x v="524"/>
    <s v="amazon.com"/>
    <s v="Manu LD"/>
    <s v="Retail"/>
    <n v="3"/>
  </r>
  <r>
    <x v="525"/>
    <s v="gel-boomerang.com"/>
    <s v="Fun Fly"/>
    <s v="Wholesale"/>
    <n v="36"/>
  </r>
  <r>
    <x v="526"/>
    <s v="amazon.com"/>
    <s v="Fire Aspen"/>
    <s v="Wholesale"/>
    <n v="82"/>
  </r>
  <r>
    <x v="527"/>
    <s v="amazon.com"/>
    <s v="Sunspot"/>
    <s v="Retail"/>
    <n v="4"/>
  </r>
  <r>
    <x v="528"/>
    <s v="coloradoboomerangs.com"/>
    <s v="Fun Fly"/>
    <s v="Wholesale"/>
    <n v="60"/>
  </r>
  <r>
    <x v="529"/>
    <s v="amazon.com"/>
    <s v="Bellen"/>
    <s v="Retail"/>
    <n v="3"/>
  </r>
  <r>
    <x v="530"/>
    <s v="coloradoboomerangs.com"/>
    <s v="Fun Fly"/>
    <s v="Retail"/>
    <n v="5"/>
  </r>
  <r>
    <x v="531"/>
    <s v="ebay.com"/>
    <s v="Fun Fly"/>
    <s v="Retail"/>
    <n v="1"/>
  </r>
  <r>
    <x v="532"/>
    <s v="ebay.com"/>
    <s v="Crested Beaut"/>
    <s v="Retail"/>
    <n v="3"/>
  </r>
  <r>
    <x v="533"/>
    <s v="amazon.com"/>
    <s v="Bellen"/>
    <s v="Wholesale"/>
    <n v="139"/>
  </r>
  <r>
    <x v="534"/>
    <s v="amazon.com"/>
    <s v="Fun Fly"/>
    <s v="Retail"/>
    <n v="2"/>
  </r>
  <r>
    <x v="535"/>
    <s v="ebay.com"/>
    <s v="Bellen"/>
    <s v="Wholesale"/>
    <n v="59"/>
  </r>
  <r>
    <x v="536"/>
    <s v="amazon.com"/>
    <s v="Yanaki"/>
    <s v="Retail"/>
    <n v="5"/>
  </r>
  <r>
    <x v="537"/>
    <s v="coloradoboomerangs.com"/>
    <s v="Fun Fly"/>
    <s v="Retail"/>
    <n v="6"/>
  </r>
  <r>
    <x v="538"/>
    <s v="coloradoboomerangs.com"/>
    <s v="Carlota Doublers"/>
    <s v="Retail"/>
    <n v="2"/>
  </r>
  <r>
    <x v="539"/>
    <s v="gel-boomerang.com"/>
    <s v="Quad"/>
    <s v="Wholesale"/>
    <n v="131"/>
  </r>
  <r>
    <x v="540"/>
    <s v="amazon.com"/>
    <s v="Fun Fly"/>
    <s v="Wholesale"/>
    <n v="22"/>
  </r>
  <r>
    <x v="541"/>
    <s v="amazon.com"/>
    <s v="Crested Beaut"/>
    <s v="Wholesale"/>
    <n v="28"/>
  </r>
  <r>
    <x v="542"/>
    <s v="amazon.com"/>
    <s v="Fun Fly"/>
    <s v="Retail"/>
    <n v="1"/>
  </r>
  <r>
    <x v="543"/>
    <s v="coloradoboomerangs.com"/>
    <s v="Fun Fly"/>
    <s v="Retail"/>
    <n v="3"/>
  </r>
  <r>
    <x v="544"/>
    <s v="ebay.com"/>
    <s v="Carlota"/>
    <s v="Retail"/>
    <n v="3"/>
  </r>
  <r>
    <x v="545"/>
    <s v="amazon.com"/>
    <s v="GelFast"/>
    <s v="Retail"/>
    <n v="2"/>
  </r>
  <r>
    <x v="546"/>
    <s v="amazon.com"/>
    <s v="Sunshine"/>
    <s v="Retail"/>
    <n v="6"/>
  </r>
  <r>
    <x v="547"/>
    <s v="coloradoboomerangs.com"/>
    <s v="Sunshine"/>
    <s v="Wholesale"/>
    <n v="45"/>
  </r>
  <r>
    <x v="548"/>
    <s v="ebay.com"/>
    <s v="Fun Fly"/>
    <s v="Retail"/>
    <n v="6"/>
  </r>
  <r>
    <x v="549"/>
    <s v="amazon.com"/>
    <s v="Bellen"/>
    <s v="Wholesale"/>
    <n v="57"/>
  </r>
  <r>
    <x v="550"/>
    <s v="amazon.com"/>
    <s v="Fun Fly"/>
    <s v="Retail"/>
    <n v="5"/>
  </r>
  <r>
    <x v="551"/>
    <s v="gel-boomerang.com"/>
    <s v="Fun Fly"/>
    <s v="Retail"/>
    <n v="5"/>
  </r>
  <r>
    <x v="552"/>
    <s v="amazon.com"/>
    <s v="Fun Fly"/>
    <s v="Retail"/>
    <n v="2"/>
  </r>
  <r>
    <x v="553"/>
    <s v="amazon.com"/>
    <s v="Quad"/>
    <s v="Retail"/>
    <n v="2"/>
  </r>
  <r>
    <x v="554"/>
    <s v="amazon.com"/>
    <s v="Crested Beaut"/>
    <s v="Retail"/>
    <n v="4"/>
  </r>
  <r>
    <x v="555"/>
    <s v="ebay.com"/>
    <s v="Carlota"/>
    <s v="Retail"/>
    <n v="2"/>
  </r>
  <r>
    <x v="556"/>
    <s v="coloradoboomerangs.com"/>
    <s v="Fun Fly"/>
    <s v="Wholesale"/>
    <n v="33"/>
  </r>
  <r>
    <x v="557"/>
    <s v="amazon.com"/>
    <s v="Quad"/>
    <s v="Retail"/>
    <n v="6"/>
  </r>
  <r>
    <x v="558"/>
    <s v="amazon.com"/>
    <s v="Fun Fly"/>
    <s v="Retail"/>
    <n v="1"/>
  </r>
  <r>
    <x v="559"/>
    <s v="coloradoboomerangs.com"/>
    <s v="Quad"/>
    <s v="Wholesale"/>
    <n v="60"/>
  </r>
  <r>
    <x v="560"/>
    <s v="coloradoboomerangs.com"/>
    <s v="Fun Fly"/>
    <s v="Wholesale"/>
    <n v="30"/>
  </r>
  <r>
    <x v="561"/>
    <s v="amazon.com"/>
    <s v="Majestic Beaut"/>
    <s v="Wholesale"/>
    <n v="34"/>
  </r>
  <r>
    <x v="562"/>
    <s v="ebay.com"/>
    <s v="Bellen"/>
    <s v="Wholesale"/>
    <n v="53"/>
  </r>
  <r>
    <x v="563"/>
    <s v="amazon.com"/>
    <s v="Majestic Beaut"/>
    <s v="Wholesale"/>
    <n v="89"/>
  </r>
  <r>
    <x v="564"/>
    <s v="ebay.com"/>
    <s v="Frido Fast Catch"/>
    <s v="Retail"/>
    <n v="3"/>
  </r>
  <r>
    <x v="565"/>
    <s v="amazon.com"/>
    <s v="Fun Fly"/>
    <s v="Wholesale"/>
    <n v="44"/>
  </r>
  <r>
    <x v="566"/>
    <s v="amazon.com"/>
    <s v="Carlota"/>
    <s v="Wholesale"/>
    <n v="26"/>
  </r>
  <r>
    <x v="567"/>
    <s v="coloradoboomerangs.com"/>
    <s v="Fire Aspen"/>
    <s v="Retail"/>
    <n v="3"/>
  </r>
  <r>
    <x v="568"/>
    <s v="gel-boomerang.com"/>
    <s v="Fun Fly"/>
    <s v="Wholesale"/>
    <n v="111"/>
  </r>
  <r>
    <x v="569"/>
    <s v="amazon.com"/>
    <s v="Fun Fly"/>
    <s v="Retail"/>
    <n v="1"/>
  </r>
  <r>
    <x v="570"/>
    <s v="ebay.com"/>
    <s v="Bellen"/>
    <s v="Retail"/>
    <n v="9"/>
  </r>
  <r>
    <x v="571"/>
    <s v="gel-boomerang.com"/>
    <s v="Fire Aspen"/>
    <s v="Wholesale"/>
    <n v="93"/>
  </r>
  <r>
    <x v="572"/>
    <s v="amazon.com"/>
    <s v="Aspen"/>
    <s v="Retail"/>
    <n v="6"/>
  </r>
  <r>
    <x v="573"/>
    <s v="amazon.com"/>
    <s v="Manu MTA"/>
    <s v="Retail"/>
    <n v="4"/>
  </r>
  <r>
    <x v="574"/>
    <s v="ebay.com"/>
    <s v="Fun Fly"/>
    <s v="Retail"/>
    <n v="6"/>
  </r>
  <r>
    <x v="575"/>
    <s v="coloradoboomerangs.com"/>
    <s v="Fun Fly"/>
    <s v="Retail"/>
    <n v="1"/>
  </r>
  <r>
    <x v="576"/>
    <s v="amazon.com"/>
    <s v="Bellen"/>
    <s v="Retail"/>
    <n v="1"/>
  </r>
  <r>
    <x v="577"/>
    <s v="gel-boomerang.com"/>
    <s v="Quad"/>
    <s v="Wholesale"/>
    <n v="19"/>
  </r>
  <r>
    <x v="578"/>
    <s v="ebay.com"/>
    <s v="Crested Beaut"/>
    <s v="Retail"/>
    <n v="7"/>
  </r>
  <r>
    <x v="579"/>
    <s v="gel-boomerang.com"/>
    <s v="Carlota"/>
    <s v="Wholesale"/>
    <n v="37"/>
  </r>
  <r>
    <x v="580"/>
    <s v="amazon.com"/>
    <s v="Darnell Tri Fly"/>
    <s v="Wholesale"/>
    <n v="143"/>
  </r>
  <r>
    <x v="581"/>
    <s v="amazon.com"/>
    <s v="Phoenix"/>
    <s v="Retail"/>
    <n v="9"/>
  </r>
  <r>
    <x v="582"/>
    <s v="coloradoboomerangs.com"/>
    <s v="Fun Fly"/>
    <s v="Retail"/>
    <n v="1"/>
  </r>
  <r>
    <x v="583"/>
    <s v="coloradoboomerangs.com"/>
    <s v="Quad"/>
    <s v="Wholesale"/>
    <n v="70"/>
  </r>
  <r>
    <x v="584"/>
    <s v="amazon.com"/>
    <s v="Phoenix"/>
    <s v="Retail"/>
    <n v="6"/>
  </r>
  <r>
    <x v="585"/>
    <s v="ebay.com"/>
    <s v="Fun Fly"/>
    <s v="Retail"/>
    <n v="7"/>
  </r>
  <r>
    <x v="586"/>
    <s v="gel-boomerang.com"/>
    <s v="Crested Beaut"/>
    <s v="Wholesale"/>
    <n v="40"/>
  </r>
  <r>
    <x v="587"/>
    <s v="amazon.com"/>
    <s v="Carlota"/>
    <s v="Retail"/>
    <n v="3"/>
  </r>
  <r>
    <x v="588"/>
    <s v="amazon.com"/>
    <s v="Carlota"/>
    <s v="Retail"/>
    <n v="2"/>
  </r>
  <r>
    <x v="589"/>
    <s v="ebay.com"/>
    <s v="Frido Fast Catch"/>
    <s v="Retail"/>
    <n v="2"/>
  </r>
  <r>
    <x v="590"/>
    <s v="coloradoboomerangs.com"/>
    <s v="Fun Fly"/>
    <s v="Wholesale"/>
    <n v="40"/>
  </r>
  <r>
    <x v="591"/>
    <s v="gel-boomerang.com"/>
    <s v="Darnell Tri Fly"/>
    <s v="Wholesale"/>
    <n v="58"/>
  </r>
  <r>
    <x v="592"/>
    <s v="ebay.com"/>
    <s v="Fun Fly"/>
    <s v="Wholesale"/>
    <n v="43"/>
  </r>
  <r>
    <x v="593"/>
    <s v="amazon.com"/>
    <s v="Fun Fly"/>
    <s v="Wholesale"/>
    <n v="12"/>
  </r>
  <r>
    <x v="594"/>
    <s v="ebay.com"/>
    <s v="Fun Fly"/>
    <s v="Retail"/>
    <n v="6"/>
  </r>
  <r>
    <x v="595"/>
    <s v="amazon.com"/>
    <s v="Quad"/>
    <s v="Retail"/>
    <n v="7"/>
  </r>
  <r>
    <x v="596"/>
    <s v="coloradoboomerangs.com"/>
    <s v="Aspen"/>
    <s v="Retail"/>
    <n v="3"/>
  </r>
  <r>
    <x v="597"/>
    <s v="amazon.com"/>
    <s v="Crested Beaut"/>
    <s v="Retail"/>
    <n v="3"/>
  </r>
  <r>
    <x v="598"/>
    <s v="amazon.com"/>
    <s v="Bower Aussie Round"/>
    <s v="Retail"/>
    <n v="1"/>
  </r>
  <r>
    <x v="599"/>
    <s v="gel-boomerang.com"/>
    <s v="Bower Aussie Round"/>
    <s v="Wholesale"/>
    <n v="37"/>
  </r>
  <r>
    <x v="600"/>
    <s v="amazon.com"/>
    <s v="Majestic Beaut"/>
    <s v="Retail"/>
    <n v="1"/>
  </r>
  <r>
    <x v="601"/>
    <s v="coloradoboomerangs.com"/>
    <s v="Fun Fly"/>
    <s v="Retail"/>
    <n v="8"/>
  </r>
  <r>
    <x v="602"/>
    <s v="amazon.com"/>
    <s v="Fun Fly"/>
    <s v="Retail"/>
    <n v="2"/>
  </r>
  <r>
    <x v="603"/>
    <s v="coloradoboomerangs.com"/>
    <s v="Fun Fly"/>
    <s v="Retail"/>
    <n v="2"/>
  </r>
  <r>
    <x v="604"/>
    <s v="coloradoboomerangs.com"/>
    <s v="Fun Fly"/>
    <s v="Retail"/>
    <n v="2"/>
  </r>
  <r>
    <x v="605"/>
    <s v="ebay.com"/>
    <s v="Carlota Doublers"/>
    <s v="Retail"/>
    <n v="5"/>
  </r>
  <r>
    <x v="606"/>
    <s v="ebay.com"/>
    <s v="Fun Fly"/>
    <s v="Retail"/>
    <n v="1"/>
  </r>
  <r>
    <x v="607"/>
    <s v="coloradoboomerangs.com"/>
    <s v="Fun Fly"/>
    <s v="Wholesale"/>
    <n v="40"/>
  </r>
  <r>
    <x v="608"/>
    <s v="amazon.com"/>
    <s v="Sunshine"/>
    <s v="Retail"/>
    <n v="1"/>
  </r>
  <r>
    <x v="609"/>
    <s v="coloradoboomerangs.com"/>
    <s v="Fun Fly"/>
    <s v="Wholesale"/>
    <n v="57"/>
  </r>
  <r>
    <x v="610"/>
    <s v="coloradoboomerangs.com"/>
    <s v="Fun Fly"/>
    <s v="Wholesale"/>
    <n v="106"/>
  </r>
  <r>
    <x v="611"/>
    <s v="coloradoboomerangs.com"/>
    <s v="Bower Aussie Round"/>
    <s v="Wholesale"/>
    <n v="39"/>
  </r>
  <r>
    <x v="612"/>
    <s v="amazon.com"/>
    <s v="Fun Fly"/>
    <s v="Wholesale"/>
    <n v="41"/>
  </r>
  <r>
    <x v="613"/>
    <s v="coloradoboomerangs.com"/>
    <s v="Bower Aussie Round"/>
    <s v="Retail"/>
    <n v="4"/>
  </r>
  <r>
    <x v="614"/>
    <s v="ebay.com"/>
    <s v="Quad"/>
    <s v="Retail"/>
    <n v="2"/>
  </r>
  <r>
    <x v="615"/>
    <s v="ebay.com"/>
    <s v="Quad"/>
    <s v="Retail"/>
    <n v="8"/>
  </r>
  <r>
    <x v="616"/>
    <s v="amazon.com"/>
    <s v="Majestic Beaut"/>
    <s v="Retail"/>
    <n v="8"/>
  </r>
  <r>
    <x v="617"/>
    <s v="ebay.com"/>
    <s v="Carlota Doublers"/>
    <s v="Retail"/>
    <n v="4"/>
  </r>
  <r>
    <x v="618"/>
    <s v="coloradoboomerangs.com"/>
    <s v="Fun Fly"/>
    <s v="Retail"/>
    <n v="4"/>
  </r>
  <r>
    <x v="619"/>
    <s v="gel-boomerang.com"/>
    <s v="Yanaki"/>
    <s v="Retail"/>
    <n v="1"/>
  </r>
  <r>
    <x v="620"/>
    <s v="amazon.com"/>
    <s v="Bellen"/>
    <s v="Retail"/>
    <n v="6"/>
  </r>
  <r>
    <x v="621"/>
    <s v="coloradoboomerangs.com"/>
    <s v="Fun Fly"/>
    <s v="Wholesale"/>
    <n v="34"/>
  </r>
  <r>
    <x v="622"/>
    <s v="amazon.com"/>
    <s v="Fun Fly"/>
    <s v="Wholesale"/>
    <n v="130"/>
  </r>
  <r>
    <x v="623"/>
    <s v="coloradoboomerangs.com"/>
    <s v="Majestic Beaut"/>
    <s v="Wholesale"/>
    <n v="32"/>
  </r>
  <r>
    <x v="624"/>
    <s v="coloradoboomerangs.com"/>
    <s v="Fire Aspen"/>
    <s v="Wholesale"/>
    <n v="26"/>
  </r>
  <r>
    <x v="625"/>
    <s v="amazon.com"/>
    <s v="Quad"/>
    <s v="Retail"/>
    <n v="9"/>
  </r>
  <r>
    <x v="626"/>
    <s v="coloradoboomerangs.com"/>
    <s v="Fun Fly"/>
    <s v="Retail"/>
    <n v="1"/>
  </r>
  <r>
    <x v="627"/>
    <s v="amazon.com"/>
    <s v="Bower Aussie Round"/>
    <s v="Retail"/>
    <n v="5"/>
  </r>
  <r>
    <x v="628"/>
    <s v="amazon.com"/>
    <s v="Bower Aussie Round"/>
    <s v="Retail"/>
    <n v="2"/>
  </r>
  <r>
    <x v="629"/>
    <s v="coloradoboomerangs.com"/>
    <s v="Aspen"/>
    <s v="Wholesale"/>
    <n v="32"/>
  </r>
  <r>
    <x v="630"/>
    <s v="amazon.com"/>
    <s v="Majestic Beaut"/>
    <s v="Retail"/>
    <n v="4"/>
  </r>
  <r>
    <x v="631"/>
    <s v="ebay.com"/>
    <s v="Fun Fly"/>
    <s v="Wholesale"/>
    <n v="27"/>
  </r>
  <r>
    <x v="632"/>
    <s v="coloradoboomerangs.com"/>
    <s v="Bellen"/>
    <s v="Wholesale"/>
    <n v="34"/>
  </r>
  <r>
    <x v="633"/>
    <s v="ebay.com"/>
    <s v="Carlota"/>
    <s v="Retail"/>
    <n v="4"/>
  </r>
  <r>
    <x v="634"/>
    <s v="gel-boomerang.com"/>
    <s v="Quad"/>
    <s v="Retail"/>
    <n v="1"/>
  </r>
  <r>
    <x v="635"/>
    <s v="gel-boomerang.com"/>
    <s v="Bower Aussie Round"/>
    <s v="Retail"/>
    <n v="2"/>
  </r>
  <r>
    <x v="636"/>
    <s v="amazon.com"/>
    <s v="Quad"/>
    <s v="Retail"/>
    <n v="3"/>
  </r>
  <r>
    <x v="637"/>
    <s v="gel-boomerang.com"/>
    <s v="Bellen"/>
    <s v="Retail"/>
    <n v="1"/>
  </r>
  <r>
    <x v="638"/>
    <s v="ebay.com"/>
    <s v="Fun Fly"/>
    <s v="Wholesale"/>
    <n v="33"/>
  </r>
  <r>
    <x v="639"/>
    <s v="amazon.com"/>
    <s v="Fun Fly"/>
    <s v="Wholesale"/>
    <n v="63"/>
  </r>
  <r>
    <x v="640"/>
    <s v="coloradoboomerangs.com"/>
    <s v="Bower Aussie Round"/>
    <s v="Retail"/>
    <n v="1"/>
  </r>
  <r>
    <x v="641"/>
    <s v="coloradoboomerangs.com"/>
    <s v="Quad"/>
    <s v="Wholesale"/>
    <n v="33"/>
  </r>
  <r>
    <x v="642"/>
    <s v="amazon.com"/>
    <s v="Manu LD"/>
    <s v="Retail"/>
    <n v="1"/>
  </r>
  <r>
    <x v="643"/>
    <s v="gel-boomerang.com"/>
    <s v="Quad"/>
    <s v="Wholesale"/>
    <n v="43"/>
  </r>
  <r>
    <x v="644"/>
    <s v="amazon.com"/>
    <s v="Fun Fly"/>
    <s v="Wholesale"/>
    <n v="35"/>
  </r>
  <r>
    <x v="645"/>
    <s v="ebay.com"/>
    <s v="Fun Fly"/>
    <s v="Retail"/>
    <n v="2"/>
  </r>
  <r>
    <x v="646"/>
    <s v="ebay.com"/>
    <s v="Carlota"/>
    <s v="Retail"/>
    <n v="1"/>
  </r>
  <r>
    <x v="647"/>
    <s v="ebay.com"/>
    <s v="Carlota"/>
    <s v="Retail"/>
    <n v="4"/>
  </r>
  <r>
    <x v="648"/>
    <s v="amazon.com"/>
    <s v="Quad"/>
    <s v="Wholesale"/>
    <n v="59"/>
  </r>
  <r>
    <x v="649"/>
    <s v="amazon.com"/>
    <s v="Eagle"/>
    <s v="Wholesale"/>
    <n v="67"/>
  </r>
  <r>
    <x v="650"/>
    <s v="amazon.com"/>
    <s v="Sunspot"/>
    <s v="Wholesale"/>
    <n v="39"/>
  </r>
  <r>
    <x v="651"/>
    <s v="ebay.com"/>
    <s v="Quad"/>
    <s v="Retail"/>
    <n v="1"/>
  </r>
  <r>
    <x v="652"/>
    <s v="amazon.com"/>
    <s v="Aspen"/>
    <s v="Retail"/>
    <n v="6"/>
  </r>
  <r>
    <x v="653"/>
    <s v="ebay.com"/>
    <s v="Fun Fly"/>
    <s v="Wholesale"/>
    <n v="59"/>
  </r>
  <r>
    <x v="654"/>
    <s v="coloradoboomerangs.com"/>
    <s v="Quad"/>
    <s v="Wholesale"/>
    <n v="51"/>
  </r>
  <r>
    <x v="655"/>
    <s v="ebay.com"/>
    <s v="Fun Fly"/>
    <s v="Wholesale"/>
    <n v="27"/>
  </r>
  <r>
    <x v="656"/>
    <s v="ebay.com"/>
    <s v="Bellen"/>
    <s v="Retail"/>
    <n v="5"/>
  </r>
  <r>
    <x v="657"/>
    <s v="gel-boomerang.com"/>
    <s v="Phoenix"/>
    <s v="Wholesale"/>
    <n v="40"/>
  </r>
  <r>
    <x v="658"/>
    <s v="amazon.com"/>
    <s v="Aspen"/>
    <s v="Retail"/>
    <n v="2"/>
  </r>
  <r>
    <x v="659"/>
    <s v="ebay.com"/>
    <s v="Quad"/>
    <s v="Wholesale"/>
    <n v="38"/>
  </r>
  <r>
    <x v="660"/>
    <s v="amazon.com"/>
    <s v="Fun Fly"/>
    <s v="Retail"/>
    <n v="1"/>
  </r>
  <r>
    <x v="661"/>
    <s v="amazon.com"/>
    <s v="Manu MTA"/>
    <s v="Retail"/>
    <n v="3"/>
  </r>
  <r>
    <x v="662"/>
    <s v="ebay.com"/>
    <s v="Fun Fly"/>
    <s v="Wholesale"/>
    <n v="71"/>
  </r>
  <r>
    <x v="663"/>
    <s v="coloradoboomerangs.com"/>
    <s v="Carlota"/>
    <s v="Retail"/>
    <n v="4"/>
  </r>
  <r>
    <x v="664"/>
    <s v="amazon.com"/>
    <s v="Fun Fly"/>
    <s v="Retail"/>
    <n v="4"/>
  </r>
  <r>
    <x v="665"/>
    <s v="ebay.com"/>
    <s v="Manu LD"/>
    <s v="Retail"/>
    <n v="5"/>
  </r>
  <r>
    <x v="666"/>
    <s v="ebay.com"/>
    <s v="Sunspot"/>
    <s v="Wholesale"/>
    <n v="25"/>
  </r>
  <r>
    <x v="667"/>
    <s v="coloradoboomerangs.com"/>
    <s v="Bellen"/>
    <s v="Retail"/>
    <n v="2"/>
  </r>
  <r>
    <x v="668"/>
    <s v="coloradoboomerangs.com"/>
    <s v="Sunset"/>
    <s v="Wholesale"/>
    <n v="58"/>
  </r>
  <r>
    <x v="669"/>
    <s v="amazon.com"/>
    <s v="Sunspot"/>
    <s v="Retail"/>
    <n v="1"/>
  </r>
  <r>
    <x v="670"/>
    <s v="amazon.com"/>
    <s v="Fun Fly"/>
    <s v="Retail"/>
    <n v="6"/>
  </r>
  <r>
    <x v="671"/>
    <s v="coloradoboomerangs.com"/>
    <s v="Fun Fly"/>
    <s v="Wholesale"/>
    <n v="39"/>
  </r>
  <r>
    <x v="672"/>
    <s v="ebay.com"/>
    <s v="Fun Fly"/>
    <s v="Retail"/>
    <n v="4"/>
  </r>
  <r>
    <x v="673"/>
    <s v="amazon.com"/>
    <s v="Manu MTA"/>
    <s v="Retail"/>
    <n v="3"/>
  </r>
  <r>
    <x v="674"/>
    <s v="ebay.com"/>
    <s v="Frido Fast Catch"/>
    <s v="Retail"/>
    <n v="2"/>
  </r>
  <r>
    <x v="675"/>
    <s v="amazon.com"/>
    <s v="Carlota"/>
    <s v="Retail"/>
    <n v="9"/>
  </r>
  <r>
    <x v="676"/>
    <s v="ebay.com"/>
    <s v="Bower Aussie Round"/>
    <s v="Wholesale"/>
    <n v="110"/>
  </r>
  <r>
    <x v="677"/>
    <s v="amazon.com"/>
    <s v="Quad"/>
    <s v="Wholesale"/>
    <n v="136"/>
  </r>
  <r>
    <x v="678"/>
    <s v="ebay.com"/>
    <s v="Fun Fly"/>
    <s v="Wholesale"/>
    <n v="55"/>
  </r>
  <r>
    <x v="679"/>
    <s v="coloradoboomerangs.com"/>
    <s v="Quad"/>
    <s v="Wholesale"/>
    <n v="62"/>
  </r>
  <r>
    <x v="680"/>
    <s v="coloradoboomerangs.com"/>
    <s v="Fun Fly"/>
    <s v="Wholesale"/>
    <n v="27"/>
  </r>
  <r>
    <x v="681"/>
    <s v="amazon.com"/>
    <s v="Fun Fly"/>
    <s v="Retail"/>
    <n v="1"/>
  </r>
  <r>
    <x v="682"/>
    <s v="amazon.com"/>
    <s v="Quad"/>
    <s v="Wholesale"/>
    <n v="38"/>
  </r>
  <r>
    <x v="683"/>
    <s v="amazon.com"/>
    <s v="Fun Fly"/>
    <s v="Wholesale"/>
    <n v="32"/>
  </r>
  <r>
    <x v="684"/>
    <s v="amazon.com"/>
    <s v="Sunshine"/>
    <s v="Retail"/>
    <n v="5"/>
  </r>
  <r>
    <x v="685"/>
    <s v="gel-boomerang.com"/>
    <s v="Fun Fly"/>
    <s v="Retail"/>
    <n v="4"/>
  </r>
  <r>
    <x v="686"/>
    <s v="amazon.com"/>
    <s v="Fun Fly"/>
    <s v="Wholesale"/>
    <n v="152"/>
  </r>
  <r>
    <x v="687"/>
    <s v="amazon.com"/>
    <s v="Fun Fly"/>
    <s v="Wholesale"/>
    <n v="28"/>
  </r>
  <r>
    <x v="688"/>
    <s v="ebay.com"/>
    <s v="Bellen"/>
    <s v="Retail"/>
    <n v="2"/>
  </r>
  <r>
    <x v="689"/>
    <s v="amazon.com"/>
    <s v="Fun Fly"/>
    <s v="Retail"/>
    <n v="1"/>
  </r>
  <r>
    <x v="690"/>
    <s v="ebay.com"/>
    <s v="Fun Fly"/>
    <s v="Wholesale"/>
    <n v="54"/>
  </r>
  <r>
    <x v="691"/>
    <s v="amazon.com"/>
    <s v="Carlota"/>
    <s v="Retail"/>
    <n v="5"/>
  </r>
  <r>
    <x v="692"/>
    <s v="ebay.com"/>
    <s v="Carlota"/>
    <s v="Retail"/>
    <n v="2"/>
  </r>
  <r>
    <x v="693"/>
    <s v="ebay.com"/>
    <s v="Fun Fly"/>
    <s v="Wholesale"/>
    <n v="91"/>
  </r>
  <r>
    <x v="186"/>
    <s v="coloradoboomerangs.com"/>
    <s v="GelFast"/>
    <s v="Wholesale"/>
    <n v="36"/>
  </r>
  <r>
    <x v="694"/>
    <s v="gel-boomerang.com"/>
    <s v="Fire Aspen"/>
    <s v="Retail"/>
    <n v="6"/>
  </r>
  <r>
    <x v="695"/>
    <s v="amazon.com"/>
    <s v="Fun Fly"/>
    <s v="Wholesale"/>
    <n v="57"/>
  </r>
  <r>
    <x v="696"/>
    <s v="ebay.com"/>
    <s v="Phoenix"/>
    <s v="Retail"/>
    <n v="4"/>
  </r>
  <r>
    <x v="697"/>
    <s v="amazon.com"/>
    <s v="Fun Fly"/>
    <s v="Retail"/>
    <n v="1"/>
  </r>
  <r>
    <x v="698"/>
    <s v="amazon.com"/>
    <s v="Fun Fly"/>
    <s v="Retail"/>
    <n v="3"/>
  </r>
  <r>
    <x v="699"/>
    <s v="amazon.com"/>
    <s v="Sunset"/>
    <s v="Retail"/>
    <n v="4"/>
  </r>
  <r>
    <x v="700"/>
    <s v="amazon.com"/>
    <s v="Fire Aspen"/>
    <s v="Retail"/>
    <n v="1"/>
  </r>
  <r>
    <x v="701"/>
    <s v="coloradoboomerangs.com"/>
    <s v="Fun Fly"/>
    <s v="Wholesale"/>
    <n v="80"/>
  </r>
  <r>
    <x v="702"/>
    <s v="ebay.com"/>
    <s v="Sunshine"/>
    <s v="Wholesale"/>
    <n v="34"/>
  </r>
  <r>
    <x v="703"/>
    <s v="coloradoboomerangs.com"/>
    <s v="Fire Aspen"/>
    <s v="Retail"/>
    <n v="2"/>
  </r>
  <r>
    <x v="704"/>
    <s v="ebay.com"/>
    <s v="Quad"/>
    <s v="Wholesale"/>
    <n v="20"/>
  </r>
  <r>
    <x v="705"/>
    <s v="amazon.com"/>
    <s v="Alpine"/>
    <s v="Retail"/>
    <n v="6"/>
  </r>
  <r>
    <x v="706"/>
    <s v="amazon.com"/>
    <s v="Manu LD"/>
    <s v="Retail"/>
    <n v="5"/>
  </r>
  <r>
    <x v="707"/>
    <s v="gel-boomerang.com"/>
    <s v="Frido Fast Catch"/>
    <s v="Retail"/>
    <n v="2"/>
  </r>
  <r>
    <x v="708"/>
    <s v="ebay.com"/>
    <s v="Phoenix"/>
    <s v="Retail"/>
    <n v="4"/>
  </r>
  <r>
    <x v="709"/>
    <s v="amazon.com"/>
    <s v="Bellen"/>
    <s v="Wholesale"/>
    <n v="109"/>
  </r>
  <r>
    <x v="710"/>
    <s v="coloradoboomerangs.com"/>
    <s v="Aspen"/>
    <s v="Wholesale"/>
    <n v="39"/>
  </r>
  <r>
    <x v="711"/>
    <s v="gel-boomerang.com"/>
    <s v="Bellen"/>
    <s v="Retail"/>
    <n v="1"/>
  </r>
  <r>
    <x v="712"/>
    <s v="amazon.com"/>
    <s v="Fun Fly"/>
    <s v="Retail"/>
    <n v="6"/>
  </r>
  <r>
    <x v="713"/>
    <s v="ebay.com"/>
    <s v="Quad"/>
    <s v="Wholesale"/>
    <n v="29"/>
  </r>
  <r>
    <x v="714"/>
    <s v="ebay.com"/>
    <s v="Quad"/>
    <s v="Wholesale"/>
    <n v="40"/>
  </r>
  <r>
    <x v="715"/>
    <s v="amazon.com"/>
    <s v="Quad"/>
    <s v="Wholesale"/>
    <n v="72"/>
  </r>
  <r>
    <x v="716"/>
    <s v="ebay.com"/>
    <s v="Fun Fly"/>
    <s v="Wholesale"/>
    <n v="80"/>
  </r>
  <r>
    <x v="717"/>
    <s v="amazon.com"/>
    <s v="Sunspot"/>
    <s v="Retail"/>
    <n v="1"/>
  </r>
  <r>
    <x v="718"/>
    <s v="amazon.com"/>
    <s v="Fun Fly"/>
    <s v="Retail"/>
    <n v="6"/>
  </r>
  <r>
    <x v="719"/>
    <s v="ebay.com"/>
    <s v="Sunset"/>
    <s v="Wholesale"/>
    <n v="60"/>
  </r>
  <r>
    <x v="720"/>
    <s v="ebay.com"/>
    <s v="Alpine"/>
    <s v="Retail"/>
    <n v="8"/>
  </r>
  <r>
    <x v="721"/>
    <s v="amazon.com"/>
    <s v="Crested Beaut"/>
    <s v="Retail"/>
    <n v="2"/>
  </r>
  <r>
    <x v="722"/>
    <s v="ebay.com"/>
    <s v="Aspen"/>
    <s v="Wholesale"/>
    <n v="34"/>
  </r>
  <r>
    <x v="161"/>
    <s v="amazon.com"/>
    <s v="Yanaki"/>
    <s v="Wholesale"/>
    <n v="149"/>
  </r>
  <r>
    <x v="723"/>
    <s v="ebay.com"/>
    <s v="Fun Fly"/>
    <s v="Wholesale"/>
    <n v="26"/>
  </r>
  <r>
    <x v="724"/>
    <s v="ebay.com"/>
    <s v="Carlota"/>
    <s v="Retail"/>
    <n v="4"/>
  </r>
  <r>
    <x v="725"/>
    <s v="gel-boomerang.com"/>
    <s v="Sunspot"/>
    <s v="Wholesale"/>
    <n v="60"/>
  </r>
  <r>
    <x v="726"/>
    <s v="ebay.com"/>
    <s v="Fun Fly"/>
    <s v="Retail"/>
    <n v="3"/>
  </r>
  <r>
    <x v="727"/>
    <s v="ebay.com"/>
    <s v="Sunshine"/>
    <s v="Retail"/>
    <n v="5"/>
  </r>
  <r>
    <x v="728"/>
    <s v="amazon.com"/>
    <s v="Carlota Doublers"/>
    <s v="Retail"/>
    <n v="4"/>
  </r>
  <r>
    <x v="729"/>
    <s v="coloradoboomerangs.com"/>
    <s v="Manu LD"/>
    <s v="Retail"/>
    <n v="1"/>
  </r>
  <r>
    <x v="730"/>
    <s v="coloradoboomerangs.com"/>
    <s v="Carlota"/>
    <s v="Retail"/>
    <n v="3"/>
  </r>
  <r>
    <x v="731"/>
    <s v="gel-boomerang.com"/>
    <s v="Fire Aspen"/>
    <s v="Wholesale"/>
    <n v="30"/>
  </r>
  <r>
    <x v="732"/>
    <s v="gel-boomerang.com"/>
    <s v="Alpine"/>
    <s v="Wholesale"/>
    <n v="72"/>
  </r>
  <r>
    <x v="733"/>
    <s v="amazon.com"/>
    <s v="Carlota Doublers"/>
    <s v="Retail"/>
    <n v="3"/>
  </r>
  <r>
    <x v="734"/>
    <s v="amazon.com"/>
    <s v="Manu MTA"/>
    <s v="Retail"/>
    <n v="4"/>
  </r>
  <r>
    <x v="735"/>
    <s v="coloradoboomerangs.com"/>
    <s v="Bellen"/>
    <s v="Retail"/>
    <n v="2"/>
  </r>
  <r>
    <x v="736"/>
    <s v="coloradoboomerangs.com"/>
    <s v="Yanaki"/>
    <s v="Wholesale"/>
    <n v="113"/>
  </r>
  <r>
    <x v="737"/>
    <s v="ebay.com"/>
    <s v="Fun Fly"/>
    <s v="Wholesale"/>
    <n v="56"/>
  </r>
  <r>
    <x v="738"/>
    <s v="amazon.com"/>
    <s v="Phoenix"/>
    <s v="Wholesale"/>
    <n v="42"/>
  </r>
  <r>
    <x v="739"/>
    <s v="amazon.com"/>
    <s v="Fun Fly"/>
    <s v="Retail"/>
    <n v="1"/>
  </r>
  <r>
    <x v="740"/>
    <s v="coloradoboomerangs.com"/>
    <s v="Fun Fly"/>
    <s v="Retail"/>
    <n v="3"/>
  </r>
  <r>
    <x v="741"/>
    <s v="gel-boomerang.com"/>
    <s v="Fun Fly"/>
    <s v="Wholesale"/>
    <n v="26"/>
  </r>
  <r>
    <x v="742"/>
    <s v="ebay.com"/>
    <s v="Alpine"/>
    <s v="Wholesale"/>
    <n v="134"/>
  </r>
  <r>
    <x v="743"/>
    <s v="ebay.com"/>
    <s v="Fun Fly"/>
    <s v="Retail"/>
    <n v="6"/>
  </r>
  <r>
    <x v="744"/>
    <s v="ebay.com"/>
    <s v="Fun Fly"/>
    <s v="Retail"/>
    <n v="8"/>
  </r>
  <r>
    <x v="745"/>
    <s v="coloradoboomerangs.com"/>
    <s v="Quad"/>
    <s v="Wholesale"/>
    <n v="51"/>
  </r>
  <r>
    <x v="746"/>
    <s v="gel-boomerang.com"/>
    <s v="Quad"/>
    <s v="Wholesale"/>
    <n v="115"/>
  </r>
  <r>
    <x v="747"/>
    <s v="amazon.com"/>
    <s v="Fun Fly"/>
    <s v="Retail"/>
    <n v="6"/>
  </r>
  <r>
    <x v="748"/>
    <s v="coloradoboomerangs.com"/>
    <s v="Bellen"/>
    <s v="Retail"/>
    <n v="1"/>
  </r>
  <r>
    <x v="749"/>
    <s v="amazon.com"/>
    <s v="Fun Fly"/>
    <s v="Retail"/>
    <n v="8"/>
  </r>
  <r>
    <x v="750"/>
    <s v="amazon.com"/>
    <s v="Fun Fly"/>
    <s v="Retail"/>
    <n v="6"/>
  </r>
  <r>
    <x v="751"/>
    <s v="amazon.com"/>
    <s v="Aspen"/>
    <s v="Retail"/>
    <n v="3"/>
  </r>
  <r>
    <x v="752"/>
    <s v="ebay.com"/>
    <s v="Fun Fly"/>
    <s v="Retail"/>
    <n v="3"/>
  </r>
  <r>
    <x v="753"/>
    <s v="ebay.com"/>
    <s v="Bower Aussie Round"/>
    <s v="Wholesale"/>
    <n v="31"/>
  </r>
  <r>
    <x v="754"/>
    <s v="coloradoboomerangs.com"/>
    <s v="Quad"/>
    <s v="Wholesale"/>
    <n v="53"/>
  </r>
  <r>
    <x v="755"/>
    <s v="amazon.com"/>
    <s v="Fun Fly"/>
    <s v="Retail"/>
    <n v="5"/>
  </r>
  <r>
    <x v="756"/>
    <s v="gel-boomerang.com"/>
    <s v="Manu MTA"/>
    <s v="Retail"/>
    <n v="5"/>
  </r>
  <r>
    <x v="757"/>
    <s v="amazon.com"/>
    <s v="Fun Fly"/>
    <s v="Wholesale"/>
    <n v="150"/>
  </r>
  <r>
    <x v="758"/>
    <s v="amazon.com"/>
    <s v="Quad"/>
    <s v="Retail"/>
    <n v="5"/>
  </r>
  <r>
    <x v="759"/>
    <s v="gel-boomerang.com"/>
    <s v="Bower Aussie Round"/>
    <s v="Wholesale"/>
    <n v="53"/>
  </r>
  <r>
    <x v="760"/>
    <s v="coloradoboomerangs.com"/>
    <s v="Manu MTA"/>
    <s v="Retail"/>
    <n v="3"/>
  </r>
  <r>
    <x v="761"/>
    <s v="ebay.com"/>
    <s v="Yanaki"/>
    <s v="Wholesale"/>
    <n v="123"/>
  </r>
  <r>
    <x v="762"/>
    <s v="ebay.com"/>
    <s v="Manu LD"/>
    <s v="Retail"/>
    <n v="2"/>
  </r>
  <r>
    <x v="763"/>
    <s v="coloradoboomerangs.com"/>
    <s v="Carlota"/>
    <s v="Wholesale"/>
    <n v="31"/>
  </r>
  <r>
    <x v="764"/>
    <s v="ebay.com"/>
    <s v="Fun Fly"/>
    <s v="Retail"/>
    <n v="3"/>
  </r>
  <r>
    <x v="765"/>
    <s v="ebay.com"/>
    <s v="Manu LD"/>
    <s v="Retail"/>
    <n v="2"/>
  </r>
  <r>
    <x v="766"/>
    <s v="coloradoboomerangs.com"/>
    <s v="Fun Fly"/>
    <s v="Wholesale"/>
    <n v="51"/>
  </r>
  <r>
    <x v="767"/>
    <s v="amazon.com"/>
    <s v="Frido Fast Catch"/>
    <s v="Retail"/>
    <n v="3"/>
  </r>
  <r>
    <x v="768"/>
    <s v="amazon.com"/>
    <s v="Fun Fly"/>
    <s v="Retail"/>
    <n v="9"/>
  </r>
  <r>
    <x v="769"/>
    <s v="coloradoboomerangs.com"/>
    <s v="Manu LD"/>
    <s v="Retail"/>
    <n v="5"/>
  </r>
  <r>
    <x v="770"/>
    <s v="amazon.com"/>
    <s v="Sunshine"/>
    <s v="Wholesale"/>
    <n v="80"/>
  </r>
  <r>
    <x v="771"/>
    <s v="gel-boomerang.com"/>
    <s v="Carlota Doublers"/>
    <s v="Retail"/>
    <n v="3"/>
  </r>
  <r>
    <x v="772"/>
    <s v="coloradoboomerangs.com"/>
    <s v="Fun Fly"/>
    <s v="Wholesale"/>
    <n v="150"/>
  </r>
  <r>
    <x v="773"/>
    <s v="amazon.com"/>
    <s v="Sunspot"/>
    <s v="Retail"/>
    <n v="2"/>
  </r>
  <r>
    <x v="774"/>
    <s v="amazon.com"/>
    <s v="Alpine"/>
    <s v="Wholesale"/>
    <n v="60"/>
  </r>
  <r>
    <x v="775"/>
    <s v="amazon.com"/>
    <s v="Quad"/>
    <s v="Retail"/>
    <n v="6"/>
  </r>
  <r>
    <x v="776"/>
    <s v="ebay.com"/>
    <s v="Fun Fly"/>
    <s v="Retail"/>
    <n v="3"/>
  </r>
  <r>
    <x v="777"/>
    <s v="gel-boomerang.com"/>
    <s v="Bellen"/>
    <s v="Retail"/>
    <n v="2"/>
  </r>
  <r>
    <x v="778"/>
    <s v="amazon.com"/>
    <s v="Phoenix"/>
    <s v="Wholesale"/>
    <n v="147"/>
  </r>
  <r>
    <x v="779"/>
    <s v="amazon.com"/>
    <s v="Fun Fly"/>
    <s v="Retail"/>
    <n v="3"/>
  </r>
  <r>
    <x v="780"/>
    <s v="coloradoboomerangs.com"/>
    <s v="Alpine"/>
    <s v="Retail"/>
    <n v="1"/>
  </r>
  <r>
    <x v="781"/>
    <s v="ebay.com"/>
    <s v="Bower Aussie Round"/>
    <s v="Retail"/>
    <n v="3"/>
  </r>
  <r>
    <x v="782"/>
    <s v="coloradoboomerangs.com"/>
    <s v="Sunspot"/>
    <s v="Wholesale"/>
    <n v="51"/>
  </r>
  <r>
    <x v="783"/>
    <s v="gel-boomerang.com"/>
    <s v="Quad"/>
    <s v="Wholesale"/>
    <n v="25"/>
  </r>
  <r>
    <x v="784"/>
    <s v="coloradoboomerangs.com"/>
    <s v="Carlota"/>
    <s v="Retail"/>
    <n v="1"/>
  </r>
  <r>
    <x v="785"/>
    <s v="amazon.com"/>
    <s v="Alpine"/>
    <s v="Retail"/>
    <n v="1"/>
  </r>
  <r>
    <x v="786"/>
    <s v="amazon.com"/>
    <s v="Carlota"/>
    <s v="Retail"/>
    <n v="4"/>
  </r>
  <r>
    <x v="787"/>
    <s v="ebay.com"/>
    <s v="Fire Aspen"/>
    <s v="Retail"/>
    <n v="1"/>
  </r>
  <r>
    <x v="788"/>
    <s v="coloradoboomerangs.com"/>
    <s v="Fun Fly"/>
    <s v="Retail"/>
    <n v="3"/>
  </r>
  <r>
    <x v="19"/>
    <s v="amazon.com"/>
    <s v="Fun Fly"/>
    <s v="Wholesale"/>
    <n v="46"/>
  </r>
  <r>
    <x v="789"/>
    <s v="gel-boomerang.com"/>
    <s v="Fun Fly"/>
    <s v="Retail"/>
    <n v="2"/>
  </r>
  <r>
    <x v="790"/>
    <s v="coloradoboomerangs.com"/>
    <s v="Crested Beaut"/>
    <s v="Retail"/>
    <n v="3"/>
  </r>
  <r>
    <x v="791"/>
    <s v="coloradoboomerangs.com"/>
    <s v="Fun Fly"/>
    <s v="Retail"/>
    <n v="4"/>
  </r>
  <r>
    <x v="792"/>
    <s v="coloradoboomerangs.com"/>
    <s v="Majestic Beaut"/>
    <s v="Retail"/>
    <n v="3"/>
  </r>
  <r>
    <x v="793"/>
    <s v="amazon.com"/>
    <s v="Bower Aussie Round"/>
    <s v="Retail"/>
    <n v="1"/>
  </r>
  <r>
    <x v="794"/>
    <s v="amazon.com"/>
    <s v="Fun Fly"/>
    <s v="Wholesale"/>
    <n v="29"/>
  </r>
  <r>
    <x v="795"/>
    <s v="ebay.com"/>
    <s v="Fun Fly"/>
    <s v="Wholesale"/>
    <n v="18"/>
  </r>
  <r>
    <x v="796"/>
    <s v="amazon.com"/>
    <s v="Fun Fly"/>
    <s v="Retail"/>
    <n v="2"/>
  </r>
  <r>
    <x v="797"/>
    <s v="gel-boomerang.com"/>
    <s v="Carlota"/>
    <s v="Retail"/>
    <n v="2"/>
  </r>
  <r>
    <x v="798"/>
    <s v="ebay.com"/>
    <s v="Quad"/>
    <s v="Wholesale"/>
    <n v="33"/>
  </r>
  <r>
    <x v="799"/>
    <s v="coloradoboomerangs.com"/>
    <s v="Fun Fly"/>
    <s v="Wholesale"/>
    <n v="54"/>
  </r>
  <r>
    <x v="800"/>
    <s v="amazon.com"/>
    <s v="Fun Fly"/>
    <s v="Retail"/>
    <n v="2"/>
  </r>
  <r>
    <x v="801"/>
    <s v="amazon.com"/>
    <s v="Alpine"/>
    <s v="Wholesale"/>
    <n v="51"/>
  </r>
  <r>
    <x v="802"/>
    <s v="gel-boomerang.com"/>
    <s v="Quad"/>
    <s v="Retail"/>
    <n v="4"/>
  </r>
  <r>
    <x v="803"/>
    <s v="amazon.com"/>
    <s v="Fun Fly"/>
    <s v="Wholesale"/>
    <n v="93"/>
  </r>
  <r>
    <x v="804"/>
    <s v="coloradoboomerangs.com"/>
    <s v="Carlota"/>
    <s v="Wholesale"/>
    <n v="61"/>
  </r>
  <r>
    <x v="805"/>
    <s v="gel-boomerang.com"/>
    <s v="Fun Fly"/>
    <s v="Retail"/>
    <n v="5"/>
  </r>
  <r>
    <x v="806"/>
    <s v="ebay.com"/>
    <s v="Quad"/>
    <s v="Wholesale"/>
    <n v="37"/>
  </r>
  <r>
    <x v="807"/>
    <s v="ebay.com"/>
    <s v="Eagle"/>
    <s v="Retail"/>
    <n v="4"/>
  </r>
  <r>
    <x v="808"/>
    <s v="coloradoboomerangs.com"/>
    <s v="Carlota Doublers"/>
    <s v="Retail"/>
    <n v="2"/>
  </r>
  <r>
    <x v="809"/>
    <s v="amazon.com"/>
    <s v="Carlota Doublers"/>
    <s v="Retail"/>
    <n v="2"/>
  </r>
  <r>
    <x v="810"/>
    <s v="amazon.com"/>
    <s v="Majestic Beaut"/>
    <s v="Wholesale"/>
    <n v="26"/>
  </r>
  <r>
    <x v="811"/>
    <s v="gel-boomerang.com"/>
    <s v="Fun Fly"/>
    <s v="Retail"/>
    <n v="2"/>
  </r>
  <r>
    <x v="812"/>
    <s v="amazon.com"/>
    <s v="Fun Fly"/>
    <s v="Wholesale"/>
    <n v="39"/>
  </r>
  <r>
    <x v="813"/>
    <s v="coloradoboomerangs.com"/>
    <s v="GelFast"/>
    <s v="Wholesale"/>
    <n v="52"/>
  </r>
  <r>
    <x v="814"/>
    <s v="amazon.com"/>
    <s v="Fire Aspen"/>
    <s v="Wholesale"/>
    <n v="33"/>
  </r>
  <r>
    <x v="815"/>
    <s v="ebay.com"/>
    <s v="Aspen"/>
    <s v="Wholesale"/>
    <n v="103"/>
  </r>
  <r>
    <x v="816"/>
    <s v="amazon.com"/>
    <s v="Fun Fly"/>
    <s v="Retail"/>
    <n v="1"/>
  </r>
  <r>
    <x v="817"/>
    <s v="ebay.com"/>
    <s v="Fire Aspen"/>
    <s v="Wholesale"/>
    <n v="86"/>
  </r>
  <r>
    <x v="818"/>
    <s v="amazon.com"/>
    <s v="Carlota"/>
    <s v="Wholesale"/>
    <n v="94"/>
  </r>
  <r>
    <x v="819"/>
    <s v="gel-boomerang.com"/>
    <s v="Fun Fly"/>
    <s v="Retail"/>
    <n v="4"/>
  </r>
  <r>
    <x v="820"/>
    <s v="ebay.com"/>
    <s v="Manu LD"/>
    <s v="Retail"/>
    <n v="1"/>
  </r>
  <r>
    <x v="821"/>
    <s v="amazon.com"/>
    <s v="Fun Fly"/>
    <s v="Retail"/>
    <n v="1"/>
  </r>
  <r>
    <x v="822"/>
    <s v="amazon.com"/>
    <s v="Bellen"/>
    <s v="Retail"/>
    <n v="2"/>
  </r>
  <r>
    <x v="823"/>
    <s v="coloradoboomerangs.com"/>
    <s v="Sunset"/>
    <s v="Retail"/>
    <n v="6"/>
  </r>
  <r>
    <x v="824"/>
    <s v="gel-boomerang.com"/>
    <s v="Sunshine"/>
    <s v="Retail"/>
    <n v="4"/>
  </r>
  <r>
    <x v="825"/>
    <s v="coloradoboomerangs.com"/>
    <s v="Fun Fly"/>
    <s v="Retail"/>
    <n v="2"/>
  </r>
  <r>
    <x v="826"/>
    <s v="amazon.com"/>
    <s v="Quad"/>
    <s v="Retail"/>
    <n v="3"/>
  </r>
  <r>
    <x v="827"/>
    <s v="amazon.com"/>
    <s v="Quad"/>
    <s v="Wholesale"/>
    <n v="51"/>
  </r>
  <r>
    <x v="828"/>
    <s v="ebay.com"/>
    <s v="Crested Beaut"/>
    <s v="Wholesale"/>
    <n v="27"/>
  </r>
  <r>
    <x v="829"/>
    <s v="gel-boomerang.com"/>
    <s v="Fun Fly"/>
    <s v="Wholesale"/>
    <n v="27"/>
  </r>
  <r>
    <x v="830"/>
    <s v="ebay.com"/>
    <s v="Yanaki"/>
    <s v="Retail"/>
    <n v="9"/>
  </r>
  <r>
    <x v="831"/>
    <s v="coloradoboomerangs.com"/>
    <s v="Fun Fly"/>
    <s v="Wholesale"/>
    <n v="28"/>
  </r>
  <r>
    <x v="832"/>
    <s v="coloradoboomerangs.com"/>
    <s v="Crested Beaut"/>
    <s v="Retail"/>
    <n v="6"/>
  </r>
  <r>
    <x v="833"/>
    <s v="amazon.com"/>
    <s v="Sunshine"/>
    <s v="Wholesale"/>
    <n v="55"/>
  </r>
  <r>
    <x v="834"/>
    <s v="gel-boomerang.com"/>
    <s v="Fire Aspen"/>
    <s v="Retail"/>
    <n v="2"/>
  </r>
  <r>
    <x v="835"/>
    <s v="coloradoboomerangs.com"/>
    <s v="Fun Fly"/>
    <s v="Retail"/>
    <n v="2"/>
  </r>
  <r>
    <x v="836"/>
    <s v="amazon.com"/>
    <s v="Frido Fast Catch"/>
    <s v="Retail"/>
    <n v="4"/>
  </r>
  <r>
    <x v="837"/>
    <s v="amazon.com"/>
    <s v="Quad"/>
    <s v="Wholesale"/>
    <n v="51"/>
  </r>
  <r>
    <x v="838"/>
    <s v="amazon.com"/>
    <s v="Fun Fly"/>
    <s v="Retail"/>
    <n v="3"/>
  </r>
  <r>
    <x v="839"/>
    <s v="ebay.com"/>
    <s v="Fun Fly"/>
    <s v="Retail"/>
    <n v="6"/>
  </r>
  <r>
    <x v="840"/>
    <s v="amazon.com"/>
    <s v="Carlota"/>
    <s v="Retail"/>
    <n v="1"/>
  </r>
  <r>
    <x v="841"/>
    <s v="amazon.com"/>
    <s v="Sunshine"/>
    <s v="Wholesale"/>
    <n v="63"/>
  </r>
  <r>
    <x v="842"/>
    <s v="gel-boomerang.com"/>
    <s v="Phoenix"/>
    <s v="Wholesale"/>
    <n v="66"/>
  </r>
  <r>
    <x v="843"/>
    <s v="amazon.com"/>
    <s v="Fun Fly"/>
    <s v="Retail"/>
    <n v="4"/>
  </r>
  <r>
    <x v="844"/>
    <s v="coloradoboomerangs.com"/>
    <s v="Sunshine"/>
    <s v="Wholesale"/>
    <n v="72"/>
  </r>
  <r>
    <x v="845"/>
    <s v="ebay.com"/>
    <s v="Quad"/>
    <s v="Wholesale"/>
    <n v="17"/>
  </r>
  <r>
    <x v="846"/>
    <s v="ebay.com"/>
    <s v="Aspen"/>
    <s v="Wholesale"/>
    <n v="34"/>
  </r>
  <r>
    <x v="847"/>
    <s v="amazon.com"/>
    <s v="Carlota"/>
    <s v="Retail"/>
    <n v="1"/>
  </r>
  <r>
    <x v="848"/>
    <s v="amazon.com"/>
    <s v="Sunshine"/>
    <s v="Retail"/>
    <n v="7"/>
  </r>
  <r>
    <x v="849"/>
    <s v="amazon.com"/>
    <s v="Frido Fast Catch"/>
    <s v="Retail"/>
    <n v="1"/>
  </r>
  <r>
    <x v="850"/>
    <s v="amazon.com"/>
    <s v="Quad"/>
    <s v="Wholesale"/>
    <n v="46"/>
  </r>
  <r>
    <x v="851"/>
    <s v="ebay.com"/>
    <s v="Fun Fly"/>
    <s v="Retail"/>
    <n v="1"/>
  </r>
  <r>
    <x v="852"/>
    <s v="ebay.com"/>
    <s v="Fun Fly"/>
    <s v="Retail"/>
    <n v="5"/>
  </r>
  <r>
    <x v="853"/>
    <s v="coloradoboomerangs.com"/>
    <s v="Quad"/>
    <s v="Wholesale"/>
    <n v="60"/>
  </r>
  <r>
    <x v="854"/>
    <s v="coloradoboomerangs.com"/>
    <s v="Yanaki"/>
    <s v="Retail"/>
    <n v="5"/>
  </r>
  <r>
    <x v="855"/>
    <s v="coloradoboomerangs.com"/>
    <s v="Manu MTA"/>
    <s v="Retail"/>
    <n v="1"/>
  </r>
  <r>
    <x v="856"/>
    <s v="gel-boomerang.com"/>
    <s v="Fun Fly"/>
    <s v="Retail"/>
    <n v="1"/>
  </r>
  <r>
    <x v="857"/>
    <s v="amazon.com"/>
    <s v="Bower Aussie Round"/>
    <s v="Retail"/>
    <n v="2"/>
  </r>
  <r>
    <x v="858"/>
    <s v="coloradoboomerangs.com"/>
    <s v="Fun Fly"/>
    <s v="Retail"/>
    <n v="3"/>
  </r>
  <r>
    <x v="859"/>
    <s v="amazon.com"/>
    <s v="Darnell Tri Fly"/>
    <s v="Wholesale"/>
    <n v="43"/>
  </r>
  <r>
    <x v="860"/>
    <s v="amazon.com"/>
    <s v="Fun Fly"/>
    <s v="Wholesale"/>
    <n v="36"/>
  </r>
  <r>
    <x v="861"/>
    <s v="coloradoboomerangs.com"/>
    <s v="Aspen"/>
    <s v="Wholesale"/>
    <n v="30"/>
  </r>
  <r>
    <x v="862"/>
    <s v="amazon.com"/>
    <s v="Quad"/>
    <s v="Retail"/>
    <n v="2"/>
  </r>
  <r>
    <x v="863"/>
    <s v="amazon.com"/>
    <s v="Bower Aussie Round"/>
    <s v="Retail"/>
    <n v="7"/>
  </r>
  <r>
    <x v="864"/>
    <s v="amazon.com"/>
    <s v="Sunspot"/>
    <s v="Retail"/>
    <n v="8"/>
  </r>
  <r>
    <x v="865"/>
    <s v="amazon.com"/>
    <s v="Fun Fly"/>
    <s v="Retail"/>
    <n v="2"/>
  </r>
  <r>
    <x v="866"/>
    <s v="coloradoboomerangs.com"/>
    <s v="Quad"/>
    <s v="Retail"/>
    <n v="3"/>
  </r>
  <r>
    <x v="867"/>
    <s v="ebay.com"/>
    <s v="Fun Fly"/>
    <s v="Wholesale"/>
    <n v="61"/>
  </r>
  <r>
    <x v="868"/>
    <s v="amazon.com"/>
    <s v="Yanaki"/>
    <s v="Wholesale"/>
    <n v="37"/>
  </r>
  <r>
    <x v="869"/>
    <s v="amazon.com"/>
    <s v="Quad"/>
    <s v="Retail"/>
    <n v="6"/>
  </r>
  <r>
    <x v="870"/>
    <s v="ebay.com"/>
    <s v="Majestic Beaut"/>
    <s v="Retail"/>
    <n v="1"/>
  </r>
  <r>
    <x v="871"/>
    <s v="amazon.com"/>
    <s v="Crested Beaut"/>
    <s v="Retail"/>
    <n v="2"/>
  </r>
  <r>
    <x v="872"/>
    <s v="ebay.com"/>
    <s v="Fun Fly"/>
    <s v="Retail"/>
    <n v="1"/>
  </r>
  <r>
    <x v="873"/>
    <s v="gel-boomerang.com"/>
    <s v="Frido Fast Catch"/>
    <s v="Retail"/>
    <n v="5"/>
  </r>
  <r>
    <x v="874"/>
    <s v="amazon.com"/>
    <s v="Alpine"/>
    <s v="Wholesale"/>
    <n v="54"/>
  </r>
  <r>
    <x v="875"/>
    <s v="amazon.com"/>
    <s v="Fun Fly"/>
    <s v="Wholesale"/>
    <n v="13"/>
  </r>
  <r>
    <x v="876"/>
    <s v="amazon.com"/>
    <s v="Carlota"/>
    <s v="Retail"/>
    <n v="6"/>
  </r>
  <r>
    <x v="877"/>
    <s v="ebay.com"/>
    <s v="Phoenix"/>
    <s v="Retail"/>
    <n v="1"/>
  </r>
  <r>
    <x v="878"/>
    <s v="ebay.com"/>
    <s v="Fun Fly"/>
    <s v="Wholesale"/>
    <n v="36"/>
  </r>
  <r>
    <x v="879"/>
    <s v="amazon.com"/>
    <s v="Carlota"/>
    <s v="Retail"/>
    <n v="3"/>
  </r>
  <r>
    <x v="880"/>
    <s v="gel-boomerang.com"/>
    <s v="Eagle"/>
    <s v="Wholesale"/>
    <n v="65"/>
  </r>
  <r>
    <x v="881"/>
    <s v="gel-boomerang.com"/>
    <s v="Fun Fly"/>
    <s v="Retail"/>
    <n v="5"/>
  </r>
  <r>
    <x v="882"/>
    <s v="amazon.com"/>
    <s v="Quad"/>
    <s v="Wholesale"/>
    <n v="29"/>
  </r>
  <r>
    <x v="883"/>
    <s v="ebay.com"/>
    <s v="Fun Fly"/>
    <s v="Retail"/>
    <n v="2"/>
  </r>
  <r>
    <x v="884"/>
    <s v="amazon.com"/>
    <s v="Fun Fly"/>
    <s v="Retail"/>
    <n v="8"/>
  </r>
  <r>
    <x v="885"/>
    <s v="coloradoboomerangs.com"/>
    <s v="Fire Aspen"/>
    <s v="Retail"/>
    <n v="7"/>
  </r>
  <r>
    <x v="886"/>
    <s v="amazon.com"/>
    <s v="Fun Fly"/>
    <s v="Retail"/>
    <n v="1"/>
  </r>
  <r>
    <x v="887"/>
    <s v="amazon.com"/>
    <s v="Crested Beaut"/>
    <s v="Retail"/>
    <n v="6"/>
  </r>
  <r>
    <x v="888"/>
    <s v="ebay.com"/>
    <s v="Crested Beaut"/>
    <s v="Wholesale"/>
    <n v="32"/>
  </r>
  <r>
    <x v="889"/>
    <s v="amazon.com"/>
    <s v="Quad"/>
    <s v="Wholesale"/>
    <n v="46"/>
  </r>
  <r>
    <x v="890"/>
    <s v="coloradoboomerangs.com"/>
    <s v="Manu LD"/>
    <s v="Retail"/>
    <n v="3"/>
  </r>
  <r>
    <x v="891"/>
    <s v="gel-boomerang.com"/>
    <s v="Fun Fly"/>
    <s v="Wholesale"/>
    <n v="30"/>
  </r>
  <r>
    <x v="892"/>
    <s v="amazon.com"/>
    <s v="Bellen"/>
    <s v="Retail"/>
    <n v="2"/>
  </r>
  <r>
    <x v="893"/>
    <s v="coloradoboomerangs.com"/>
    <s v="Fun Fly"/>
    <s v="Retail"/>
    <n v="9"/>
  </r>
  <r>
    <x v="894"/>
    <s v="ebay.com"/>
    <s v="Carlota Doublers"/>
    <s v="Retail"/>
    <n v="3"/>
  </r>
  <r>
    <x v="895"/>
    <s v="amazon.com"/>
    <s v="Carlota"/>
    <s v="Wholesale"/>
    <n v="37"/>
  </r>
  <r>
    <x v="896"/>
    <s v="amazon.com"/>
    <s v="Crested Beaut"/>
    <s v="Retail"/>
    <n v="5"/>
  </r>
  <r>
    <x v="897"/>
    <s v="amazon.com"/>
    <s v="Sunspot"/>
    <s v="Retail"/>
    <n v="7"/>
  </r>
  <r>
    <x v="898"/>
    <s v="coloradoboomerangs.com"/>
    <s v="Fun Fly"/>
    <s v="Retail"/>
    <n v="6"/>
  </r>
  <r>
    <x v="899"/>
    <s v="coloradoboomerangs.com"/>
    <s v="Fun Fly"/>
    <s v="Wholesale"/>
    <n v="53"/>
  </r>
  <r>
    <x v="900"/>
    <s v="coloradoboomerangs.com"/>
    <s v="Quad"/>
    <s v="Wholesale"/>
    <n v="112"/>
  </r>
  <r>
    <x v="901"/>
    <s v="amazon.com"/>
    <s v="Fun Fly"/>
    <s v="Retail"/>
    <n v="2"/>
  </r>
  <r>
    <x v="902"/>
    <s v="coloradoboomerangs.com"/>
    <s v="Fun Fly"/>
    <s v="Wholesale"/>
    <n v="36"/>
  </r>
  <r>
    <x v="903"/>
    <s v="ebay.com"/>
    <s v="Fun Fly"/>
    <s v="Wholesale"/>
    <n v="29"/>
  </r>
  <r>
    <x v="904"/>
    <s v="coloradoboomerangs.com"/>
    <s v="Carlota Doublers"/>
    <s v="Retail"/>
    <n v="3"/>
  </r>
  <r>
    <x v="905"/>
    <s v="coloradoboomerangs.com"/>
    <s v="Quad"/>
    <s v="Retail"/>
    <n v="3"/>
  </r>
  <r>
    <x v="906"/>
    <s v="coloradoboomerangs.com"/>
    <s v="Frido Fast Catch"/>
    <s v="Retail"/>
    <n v="5"/>
  </r>
  <r>
    <x v="907"/>
    <s v="ebay.com"/>
    <s v="Yanaki"/>
    <s v="Wholesale"/>
    <n v="37"/>
  </r>
  <r>
    <x v="908"/>
    <s v="ebay.com"/>
    <s v="Crested Beaut"/>
    <s v="Wholesale"/>
    <n v="52"/>
  </r>
  <r>
    <x v="909"/>
    <s v="coloradoboomerangs.com"/>
    <s v="Fun Fly"/>
    <s v="Retail"/>
    <n v="3"/>
  </r>
  <r>
    <x v="910"/>
    <s v="amazon.com"/>
    <s v="Bower Aussie Round"/>
    <s v="Wholesale"/>
    <n v="63"/>
  </r>
  <r>
    <x v="911"/>
    <s v="amazon.com"/>
    <s v="Quad"/>
    <s v="Wholesale"/>
    <n v="40"/>
  </r>
  <r>
    <x v="912"/>
    <s v="ebay.com"/>
    <s v="Sunspot"/>
    <s v="Wholesale"/>
    <n v="35"/>
  </r>
  <r>
    <x v="913"/>
    <s v="ebay.com"/>
    <s v="Fun Fly"/>
    <s v="Wholesale"/>
    <n v="32"/>
  </r>
  <r>
    <x v="914"/>
    <s v="amazon.com"/>
    <s v="Fun Fly"/>
    <s v="Retail"/>
    <n v="3"/>
  </r>
  <r>
    <x v="915"/>
    <s v="coloradoboomerangs.com"/>
    <s v="Quad"/>
    <s v="Retail"/>
    <n v="3"/>
  </r>
  <r>
    <x v="916"/>
    <s v="coloradoboomerangs.com"/>
    <s v="Fun Fly"/>
    <s v="Wholesale"/>
    <n v="60"/>
  </r>
  <r>
    <x v="917"/>
    <s v="ebay.com"/>
    <s v="Fun Fly"/>
    <s v="Retail"/>
    <n v="1"/>
  </r>
  <r>
    <x v="918"/>
    <s v="amazon.com"/>
    <s v="Sunset"/>
    <s v="Retail"/>
    <n v="9"/>
  </r>
  <r>
    <x v="919"/>
    <s v="amazon.com"/>
    <s v="Fun Fly"/>
    <s v="Wholesale"/>
    <n v="67"/>
  </r>
  <r>
    <x v="920"/>
    <s v="amazon.com"/>
    <s v="Quad"/>
    <s v="Retail"/>
    <n v="2"/>
  </r>
  <r>
    <x v="921"/>
    <s v="coloradoboomerangs.com"/>
    <s v="Quad"/>
    <s v="Retail"/>
    <n v="9"/>
  </r>
  <r>
    <x v="922"/>
    <s v="gel-boomerang.com"/>
    <s v="Quad"/>
    <s v="Retail"/>
    <n v="3"/>
  </r>
  <r>
    <x v="923"/>
    <s v="amazon.com"/>
    <s v="Quad"/>
    <s v="Wholesale"/>
    <n v="42"/>
  </r>
  <r>
    <x v="924"/>
    <s v="gel-boomerang.com"/>
    <s v="Fun Fly"/>
    <s v="Retail"/>
    <n v="1"/>
  </r>
  <r>
    <x v="925"/>
    <s v="amazon.com"/>
    <s v="Yanaki"/>
    <s v="Wholesale"/>
    <n v="39"/>
  </r>
  <r>
    <x v="926"/>
    <s v="amazon.com"/>
    <s v="Quad"/>
    <s v="Wholesale"/>
    <n v="35"/>
  </r>
  <r>
    <x v="927"/>
    <s v="ebay.com"/>
    <s v="Frido Fast Catch"/>
    <s v="Retail"/>
    <n v="2"/>
  </r>
  <r>
    <x v="928"/>
    <s v="amazon.com"/>
    <s v="Crested Beaut"/>
    <s v="Wholesale"/>
    <n v="58"/>
  </r>
  <r>
    <x v="929"/>
    <s v="ebay.com"/>
    <s v="Fun Fly"/>
    <s v="Retail"/>
    <n v="9"/>
  </r>
  <r>
    <x v="930"/>
    <s v="ebay.com"/>
    <s v="Quad"/>
    <s v="Retail"/>
    <n v="1"/>
  </r>
  <r>
    <x v="931"/>
    <s v="amazon.com"/>
    <s v="Carlota Doublers"/>
    <s v="Retail"/>
    <n v="2"/>
  </r>
  <r>
    <x v="932"/>
    <s v="amazon.com"/>
    <s v="Fun Fly"/>
    <s v="Wholesale"/>
    <n v="45"/>
  </r>
  <r>
    <x v="933"/>
    <s v="coloradoboomerangs.com"/>
    <s v="Quad"/>
    <s v="Wholesale"/>
    <n v="26"/>
  </r>
  <r>
    <x v="934"/>
    <s v="coloradoboomerangs.com"/>
    <s v="Fun Fly"/>
    <s v="Retail"/>
    <n v="2"/>
  </r>
  <r>
    <x v="935"/>
    <s v="ebay.com"/>
    <s v="Sunshine"/>
    <s v="Retail"/>
    <n v="4"/>
  </r>
  <r>
    <x v="936"/>
    <s v="coloradoboomerangs.com"/>
    <s v="Quad"/>
    <s v="Retail"/>
    <n v="2"/>
  </r>
  <r>
    <x v="937"/>
    <s v="amazon.com"/>
    <s v="Carlota"/>
    <s v="Retail"/>
    <n v="1"/>
  </r>
  <r>
    <x v="938"/>
    <s v="amazon.com"/>
    <s v="Crested Beaut"/>
    <s v="Retail"/>
    <n v="2"/>
  </r>
  <r>
    <x v="939"/>
    <s v="ebay.com"/>
    <s v="Sunset"/>
    <s v="Retail"/>
    <n v="1"/>
  </r>
  <r>
    <x v="940"/>
    <s v="gel-boomerang.com"/>
    <s v="Bellen"/>
    <s v="Retail"/>
    <n v="8"/>
  </r>
  <r>
    <x v="941"/>
    <s v="ebay.com"/>
    <s v="Bellen"/>
    <s v="Retail"/>
    <n v="2"/>
  </r>
  <r>
    <x v="942"/>
    <s v="coloradoboomerangs.com"/>
    <s v="Carlota Doublers"/>
    <s v="Retail"/>
    <n v="2"/>
  </r>
  <r>
    <x v="943"/>
    <s v="gel-boomerang.com"/>
    <s v="Manu LD"/>
    <s v="Retail"/>
    <n v="2"/>
  </r>
  <r>
    <x v="944"/>
    <s v="ebay.com"/>
    <s v="Yanaki"/>
    <s v="Retail"/>
    <n v="5"/>
  </r>
  <r>
    <x v="945"/>
    <s v="amazon.com"/>
    <s v="Carlota"/>
    <s v="Retail"/>
    <n v="1"/>
  </r>
  <r>
    <x v="946"/>
    <s v="amazon.com"/>
    <s v="Quad"/>
    <s v="Wholesale"/>
    <n v="32"/>
  </r>
  <r>
    <x v="947"/>
    <s v="amazon.com"/>
    <s v="Alpine"/>
    <s v="Wholesale"/>
    <n v="67"/>
  </r>
  <r>
    <x v="948"/>
    <s v="coloradoboomerangs.com"/>
    <s v="Crested Beaut"/>
    <s v="Retail"/>
    <n v="6"/>
  </r>
  <r>
    <x v="949"/>
    <s v="coloradoboomerangs.com"/>
    <s v="Carlota"/>
    <s v="Retail"/>
    <n v="2"/>
  </r>
  <r>
    <x v="950"/>
    <s v="ebay.com"/>
    <s v="Sunshine"/>
    <s v="Retail"/>
    <n v="3"/>
  </r>
  <r>
    <x v="951"/>
    <s v="amazon.com"/>
    <s v="Fun Fly"/>
    <s v="Wholesale"/>
    <n v="54"/>
  </r>
  <r>
    <x v="952"/>
    <s v="amazon.com"/>
    <s v="Fun Fly"/>
    <s v="Retail"/>
    <n v="1"/>
  </r>
  <r>
    <x v="953"/>
    <s v="amazon.com"/>
    <s v="Fun Fly"/>
    <s v="Retail"/>
    <n v="2"/>
  </r>
  <r>
    <x v="954"/>
    <s v="coloradoboomerangs.com"/>
    <s v="Darnell Tri Fly"/>
    <s v="Retail"/>
    <n v="3"/>
  </r>
  <r>
    <x v="955"/>
    <s v="ebay.com"/>
    <s v="Carlota Doublers"/>
    <s v="Retail"/>
    <n v="1"/>
  </r>
  <r>
    <x v="956"/>
    <s v="amazon.com"/>
    <s v="Quad"/>
    <s v="Wholesale"/>
    <n v="12"/>
  </r>
  <r>
    <x v="957"/>
    <s v="ebay.com"/>
    <s v="Sunshine"/>
    <s v="Wholesale"/>
    <n v="44"/>
  </r>
  <r>
    <x v="958"/>
    <s v="ebay.com"/>
    <s v="Fun Fly"/>
    <s v="Retail"/>
    <n v="1"/>
  </r>
  <r>
    <x v="959"/>
    <s v="ebay.com"/>
    <s v="Fun Fly"/>
    <s v="Retail"/>
    <n v="1"/>
  </r>
  <r>
    <x v="960"/>
    <s v="coloradoboomerangs.com"/>
    <s v="Eagle"/>
    <s v="Wholesale"/>
    <n v="90"/>
  </r>
  <r>
    <x v="961"/>
    <s v="amazon.com"/>
    <s v="Yanaki"/>
    <s v="Retail"/>
    <n v="1"/>
  </r>
  <r>
    <x v="962"/>
    <s v="amazon.com"/>
    <s v="Fun Fly"/>
    <s v="Wholesale"/>
    <n v="34"/>
  </r>
  <r>
    <x v="963"/>
    <s v="ebay.com"/>
    <s v="Fun Fly"/>
    <s v="Retail"/>
    <n v="5"/>
  </r>
  <r>
    <x v="964"/>
    <s v="coloradoboomerangs.com"/>
    <s v="Manu MTA"/>
    <s v="Retail"/>
    <n v="2"/>
  </r>
  <r>
    <x v="965"/>
    <s v="gel-boomerang.com"/>
    <s v="Sunshine"/>
    <s v="Retail"/>
    <n v="5"/>
  </r>
  <r>
    <x v="966"/>
    <s v="gel-boomerang.com"/>
    <s v="Eagle"/>
    <s v="Retail"/>
    <n v="2"/>
  </r>
  <r>
    <x v="967"/>
    <s v="coloradoboomerangs.com"/>
    <s v="Alpine"/>
    <s v="Retail"/>
    <n v="1"/>
  </r>
  <r>
    <x v="968"/>
    <s v="amazon.com"/>
    <s v="Phoenix"/>
    <s v="Retail"/>
    <n v="7"/>
  </r>
  <r>
    <x v="969"/>
    <s v="amazon.com"/>
    <s v="Sunshine"/>
    <s v="Retail"/>
    <n v="1"/>
  </r>
  <r>
    <x v="970"/>
    <s v="coloradoboomerangs.com"/>
    <s v="Bower Aussie Round"/>
    <s v="Wholesale"/>
    <n v="55"/>
  </r>
  <r>
    <x v="971"/>
    <s v="amazon.com"/>
    <s v="Carlota"/>
    <s v="Retail"/>
    <n v="2"/>
  </r>
  <r>
    <x v="972"/>
    <s v="ebay.com"/>
    <s v="Quad"/>
    <s v="Wholesale"/>
    <n v="26"/>
  </r>
  <r>
    <x v="973"/>
    <s v="coloradoboomerangs.com"/>
    <s v="Fun Fly"/>
    <s v="Wholesale"/>
    <n v="27"/>
  </r>
  <r>
    <x v="974"/>
    <s v="amazon.com"/>
    <s v="Fun Fly"/>
    <s v="Retail"/>
    <n v="2"/>
  </r>
  <r>
    <x v="975"/>
    <s v="coloradoboomerangs.com"/>
    <s v="Bellen"/>
    <s v="Wholesale"/>
    <n v="59"/>
  </r>
  <r>
    <x v="976"/>
    <s v="amazon.com"/>
    <s v="Quad"/>
    <s v="Wholesale"/>
    <n v="38"/>
  </r>
  <r>
    <x v="977"/>
    <s v="gel-boomerang.com"/>
    <s v="Majestic Beaut"/>
    <s v="Retail"/>
    <n v="3"/>
  </r>
  <r>
    <x v="978"/>
    <s v="ebay.com"/>
    <s v="Quad"/>
    <s v="Retail"/>
    <n v="3"/>
  </r>
  <r>
    <x v="979"/>
    <s v="ebay.com"/>
    <s v="Fun Fly"/>
    <s v="Retail"/>
    <n v="7"/>
  </r>
  <r>
    <x v="980"/>
    <s v="coloradoboomerangs.com"/>
    <s v="Yanaki"/>
    <s v="Retail"/>
    <n v="6"/>
  </r>
  <r>
    <x v="981"/>
    <s v="coloradoboomerangs.com"/>
    <s v="Fun Fly"/>
    <s v="Wholesale"/>
    <n v="50"/>
  </r>
  <r>
    <x v="982"/>
    <s v="amazon.com"/>
    <s v="Carlota"/>
    <s v="Retail"/>
    <n v="6"/>
  </r>
  <r>
    <x v="983"/>
    <s v="coloradoboomerangs.com"/>
    <s v="Bellen"/>
    <s v="Retail"/>
    <n v="2"/>
  </r>
  <r>
    <x v="984"/>
    <s v="ebay.com"/>
    <s v="Fun Fly"/>
    <s v="Wholesale"/>
    <n v="112"/>
  </r>
  <r>
    <x v="985"/>
    <s v="amazon.com"/>
    <s v="Carlota"/>
    <s v="Retail"/>
    <n v="2"/>
  </r>
  <r>
    <x v="986"/>
    <s v="ebay.com"/>
    <s v="Aspen"/>
    <s v="Retail"/>
    <n v="1"/>
  </r>
  <r>
    <x v="987"/>
    <s v="amazon.com"/>
    <s v="Carlota"/>
    <s v="Wholesale"/>
    <n v="67"/>
  </r>
  <r>
    <x v="988"/>
    <s v="coloradoboomerangs.com"/>
    <s v="Crested Beaut"/>
    <s v="Retail"/>
    <n v="1"/>
  </r>
  <r>
    <x v="989"/>
    <s v="coloradoboomerangs.com"/>
    <s v="Bellen"/>
    <s v="Retail"/>
    <n v="1"/>
  </r>
  <r>
    <x v="990"/>
    <s v="gel-boomerang.com"/>
    <s v="Yanaki"/>
    <s v="Retail"/>
    <n v="7"/>
  </r>
  <r>
    <x v="991"/>
    <s v="ebay.com"/>
    <s v="Fun Fly"/>
    <s v="Retail"/>
    <n v="2"/>
  </r>
  <r>
    <x v="992"/>
    <s v="amazon.com"/>
    <s v="Darnell Tri Fly"/>
    <s v="Wholesale"/>
    <n v="43"/>
  </r>
  <r>
    <x v="993"/>
    <s v="amazon.com"/>
    <s v="Manu MTA"/>
    <s v="Retail"/>
    <n v="3"/>
  </r>
  <r>
    <x v="994"/>
    <s v="amazon.com"/>
    <s v="Quad"/>
    <s v="Retail"/>
    <n v="1"/>
  </r>
  <r>
    <x v="995"/>
    <s v="ebay.com"/>
    <s v="Bellen"/>
    <s v="Wholesale"/>
    <n v="38"/>
  </r>
  <r>
    <x v="996"/>
    <s v="ebay.com"/>
    <s v="Sunspot"/>
    <s v="Retail"/>
    <n v="4"/>
  </r>
  <r>
    <x v="997"/>
    <s v="amazon.com"/>
    <s v="Darnell Tri Fly"/>
    <s v="Retail"/>
    <n v="6"/>
  </r>
  <r>
    <x v="998"/>
    <s v="amazon.com"/>
    <s v="Alpine"/>
    <s v="Retail"/>
    <n v="1"/>
  </r>
  <r>
    <x v="999"/>
    <s v="ebay.com"/>
    <s v="Bower Aussie Round"/>
    <s v="Wholesale"/>
    <n v="34"/>
  </r>
  <r>
    <x v="1000"/>
    <s v="coloradoboomerangs.com"/>
    <s v="Eagle"/>
    <s v="Retail"/>
    <n v="6"/>
  </r>
  <r>
    <x v="1001"/>
    <s v="amazon.com"/>
    <s v="Fun Fly"/>
    <s v="Retail"/>
    <n v="2"/>
  </r>
  <r>
    <x v="1002"/>
    <s v="coloradoboomerangs.com"/>
    <s v="Fun Fly"/>
    <s v="Retail"/>
    <n v="5"/>
  </r>
  <r>
    <x v="1003"/>
    <s v="amazon.com"/>
    <s v="Fun Fly"/>
    <s v="Wholesale"/>
    <n v="26"/>
  </r>
  <r>
    <x v="1004"/>
    <s v="amazon.com"/>
    <s v="Fun Fly"/>
    <s v="Wholesale"/>
    <n v="29"/>
  </r>
  <r>
    <x v="1005"/>
    <s v="ebay.com"/>
    <s v="Crested Beaut"/>
    <s v="Retail"/>
    <n v="1"/>
  </r>
  <r>
    <x v="1006"/>
    <s v="amazon.com"/>
    <s v="Quad"/>
    <s v="Wholesale"/>
    <n v="35"/>
  </r>
  <r>
    <x v="1007"/>
    <s v="ebay.com"/>
    <s v="Fun Fly"/>
    <s v="Retail"/>
    <n v="5"/>
  </r>
  <r>
    <x v="1008"/>
    <s v="ebay.com"/>
    <s v="Bellen"/>
    <s v="Wholesale"/>
    <n v="34"/>
  </r>
  <r>
    <x v="1009"/>
    <s v="amazon.com"/>
    <s v="Bellen"/>
    <s v="Retail"/>
    <n v="6"/>
  </r>
  <r>
    <x v="1010"/>
    <s v="ebay.com"/>
    <s v="Alpine"/>
    <s v="Retail"/>
    <n v="6"/>
  </r>
  <r>
    <x v="1011"/>
    <s v="amazon.com"/>
    <s v="Carlota"/>
    <s v="Wholesale"/>
    <n v="32"/>
  </r>
  <r>
    <x v="1012"/>
    <s v="ebay.com"/>
    <s v="Fun Fly"/>
    <s v="Retail"/>
    <n v="2"/>
  </r>
  <r>
    <x v="1013"/>
    <s v="amazon.com"/>
    <s v="Fun Fly"/>
    <s v="Wholesale"/>
    <n v="76"/>
  </r>
  <r>
    <x v="1014"/>
    <s v="gel-boomerang.com"/>
    <s v="Fun Fly"/>
    <s v="Retail"/>
    <n v="2"/>
  </r>
  <r>
    <x v="1015"/>
    <s v="amazon.com"/>
    <s v="Bellen"/>
    <s v="Retail"/>
    <n v="2"/>
  </r>
  <r>
    <x v="1016"/>
    <s v="ebay.com"/>
    <s v="Fun Fly"/>
    <s v="Retail"/>
    <n v="1"/>
  </r>
  <r>
    <x v="1017"/>
    <s v="coloradoboomerangs.com"/>
    <s v="Fun Fly"/>
    <s v="Wholesale"/>
    <n v="59"/>
  </r>
  <r>
    <x v="1018"/>
    <s v="ebay.com"/>
    <s v="Manu MTA"/>
    <s v="Retail"/>
    <n v="3"/>
  </r>
  <r>
    <x v="1019"/>
    <s v="amazon.com"/>
    <s v="Bower Aussie Round"/>
    <s v="Wholesale"/>
    <n v="68"/>
  </r>
  <r>
    <x v="1020"/>
    <s v="amazon.com"/>
    <s v="Fun Fly"/>
    <s v="Retail"/>
    <n v="7"/>
  </r>
  <r>
    <x v="1021"/>
    <s v="amazon.com"/>
    <s v="Quad"/>
    <s v="Retail"/>
    <n v="5"/>
  </r>
  <r>
    <x v="1022"/>
    <s v="ebay.com"/>
    <s v="Sunshine"/>
    <s v="Retail"/>
    <n v="8"/>
  </r>
  <r>
    <x v="1023"/>
    <s v="ebay.com"/>
    <s v="Bellen"/>
    <s v="Wholesale"/>
    <n v="21"/>
  </r>
  <r>
    <x v="1024"/>
    <s v="ebay.com"/>
    <s v="Frido Fast Catch"/>
    <s v="Retail"/>
    <n v="3"/>
  </r>
  <r>
    <x v="1025"/>
    <s v="coloradoboomerangs.com"/>
    <s v="Quad"/>
    <s v="Retail"/>
    <n v="1"/>
  </r>
  <r>
    <x v="1026"/>
    <s v="amazon.com"/>
    <s v="Darnell Tri Fly"/>
    <s v="Retail"/>
    <n v="4"/>
  </r>
  <r>
    <x v="1027"/>
    <s v="amazon.com"/>
    <s v="Carlota"/>
    <s v="Wholesale"/>
    <n v="39"/>
  </r>
  <r>
    <x v="1028"/>
    <s v="amazon.com"/>
    <s v="Fun Fly"/>
    <s v="Retail"/>
    <n v="1"/>
  </r>
  <r>
    <x v="1029"/>
    <s v="ebay.com"/>
    <s v="Carlota"/>
    <s v="Wholesale"/>
    <n v="30"/>
  </r>
  <r>
    <x v="1030"/>
    <s v="coloradoboomerangs.com"/>
    <s v="Eagle"/>
    <s v="Retail"/>
    <n v="2"/>
  </r>
  <r>
    <x v="1031"/>
    <s v="amazon.com"/>
    <s v="Phoenix"/>
    <s v="Wholesale"/>
    <n v="59"/>
  </r>
  <r>
    <x v="1032"/>
    <s v="coloradoboomerangs.com"/>
    <s v="Quad"/>
    <s v="Wholesale"/>
    <n v="37"/>
  </r>
  <r>
    <x v="1033"/>
    <s v="gel-boomerang.com"/>
    <s v="Crested Beaut"/>
    <s v="Wholesale"/>
    <n v="41"/>
  </r>
  <r>
    <x v="1034"/>
    <s v="coloradoboomerangs.com"/>
    <s v="Quad"/>
    <s v="Retail"/>
    <n v="3"/>
  </r>
  <r>
    <x v="1035"/>
    <s v="ebay.com"/>
    <s v="Fun Fly"/>
    <s v="Wholesale"/>
    <n v="30"/>
  </r>
  <r>
    <x v="1036"/>
    <s v="ebay.com"/>
    <s v="Carlota"/>
    <s v="Retail"/>
    <n v="1"/>
  </r>
  <r>
    <x v="1037"/>
    <s v="amazon.com"/>
    <s v="Phoenix"/>
    <s v="Retail"/>
    <n v="3"/>
  </r>
  <r>
    <x v="1038"/>
    <s v="ebay.com"/>
    <s v="Fun Fly"/>
    <s v="Wholesale"/>
    <n v="61"/>
  </r>
  <r>
    <x v="1039"/>
    <s v="coloradoboomerangs.com"/>
    <s v="Sunspot"/>
    <s v="Wholesale"/>
    <n v="61"/>
  </r>
  <r>
    <x v="1040"/>
    <s v="gel-boomerang.com"/>
    <s v="GelFast"/>
    <s v="Retail"/>
    <n v="5"/>
  </r>
  <r>
    <x v="1041"/>
    <s v="amazon.com"/>
    <s v="Yanaki"/>
    <s v="Retail"/>
    <n v="1"/>
  </r>
  <r>
    <x v="1042"/>
    <s v="coloradoboomerangs.com"/>
    <s v="Sunspot"/>
    <s v="Retail"/>
    <n v="1"/>
  </r>
  <r>
    <x v="1043"/>
    <s v="coloradoboomerangs.com"/>
    <s v="Phoenix"/>
    <s v="Retail"/>
    <n v="2"/>
  </r>
  <r>
    <x v="1044"/>
    <s v="ebay.com"/>
    <s v="Darnell Tri Fly"/>
    <s v="Wholesale"/>
    <n v="66"/>
  </r>
  <r>
    <x v="1045"/>
    <s v="amazon.com"/>
    <s v="Fun Fly"/>
    <s v="Retail"/>
    <n v="1"/>
  </r>
  <r>
    <x v="1046"/>
    <s v="amazon.com"/>
    <s v="Sunset"/>
    <s v="Wholesale"/>
    <n v="57"/>
  </r>
  <r>
    <x v="1047"/>
    <s v="amazon.com"/>
    <s v="Sunset"/>
    <s v="Wholesale"/>
    <n v="125"/>
  </r>
  <r>
    <x v="1048"/>
    <s v="coloradoboomerangs.com"/>
    <s v="Sunset"/>
    <s v="Retail"/>
    <n v="2"/>
  </r>
  <r>
    <x v="1049"/>
    <s v="amazon.com"/>
    <s v="Fun Fly"/>
    <s v="Wholesale"/>
    <n v="35"/>
  </r>
  <r>
    <x v="1050"/>
    <s v="ebay.com"/>
    <s v="Aspen"/>
    <s v="Wholesale"/>
    <n v="25"/>
  </r>
  <r>
    <x v="1051"/>
    <s v="coloradoboomerangs.com"/>
    <s v="Fun Fly"/>
    <s v="Retail"/>
    <n v="3"/>
  </r>
  <r>
    <x v="1052"/>
    <s v="amazon.com"/>
    <s v="Quad"/>
    <s v="Retail"/>
    <n v="2"/>
  </r>
  <r>
    <x v="1053"/>
    <s v="coloradoboomerangs.com"/>
    <s v="Fun Fly"/>
    <s v="Retail"/>
    <n v="4"/>
  </r>
  <r>
    <x v="1054"/>
    <s v="amazon.com"/>
    <s v="GelFast"/>
    <s v="Wholesale"/>
    <n v="39"/>
  </r>
  <r>
    <x v="1055"/>
    <s v="ebay.com"/>
    <s v="Frido Fast Catch"/>
    <s v="Retail"/>
    <n v="2"/>
  </r>
  <r>
    <x v="1056"/>
    <s v="coloradoboomerangs.com"/>
    <s v="Bellen"/>
    <s v="Retail"/>
    <n v="7"/>
  </r>
  <r>
    <x v="1057"/>
    <s v="amazon.com"/>
    <s v="Majestic Beaut"/>
    <s v="Retail"/>
    <n v="1"/>
  </r>
  <r>
    <x v="1058"/>
    <s v="amazon.com"/>
    <s v="Fun Fly"/>
    <s v="Wholesale"/>
    <n v="29"/>
  </r>
  <r>
    <x v="1059"/>
    <s v="coloradoboomerangs.com"/>
    <s v="Quad"/>
    <s v="Wholesale"/>
    <n v="95"/>
  </r>
  <r>
    <x v="1060"/>
    <s v="coloradoboomerangs.com"/>
    <s v="Quad"/>
    <s v="Retail"/>
    <n v="9"/>
  </r>
  <r>
    <x v="1061"/>
    <s v="amazon.com"/>
    <s v="Fun Fly"/>
    <s v="Wholesale"/>
    <n v="27"/>
  </r>
  <r>
    <x v="1062"/>
    <s v="ebay.com"/>
    <s v="Crested Beaut"/>
    <s v="Wholesale"/>
    <n v="55"/>
  </r>
  <r>
    <x v="1063"/>
    <s v="gel-boomerang.com"/>
    <s v="Fun Fly"/>
    <s v="Retail"/>
    <n v="2"/>
  </r>
  <r>
    <x v="1064"/>
    <s v="amazon.com"/>
    <s v="Sunshine"/>
    <s v="Wholesale"/>
    <n v="52"/>
  </r>
  <r>
    <x v="1065"/>
    <s v="gel-boomerang.com"/>
    <s v="Sunshine"/>
    <s v="Retail"/>
    <n v="6"/>
  </r>
  <r>
    <x v="1066"/>
    <s v="amazon.com"/>
    <s v="Fun Fly"/>
    <s v="Wholesale"/>
    <n v="53"/>
  </r>
  <r>
    <x v="1067"/>
    <s v="ebay.com"/>
    <s v="Quad"/>
    <s v="Retail"/>
    <n v="7"/>
  </r>
  <r>
    <x v="1068"/>
    <s v="coloradoboomerangs.com"/>
    <s v="Fun Fly"/>
    <s v="Retail"/>
    <n v="7"/>
  </r>
  <r>
    <x v="1069"/>
    <s v="amazon.com"/>
    <s v="Quad"/>
    <s v="Retail"/>
    <n v="6"/>
  </r>
  <r>
    <x v="1070"/>
    <s v="ebay.com"/>
    <s v="Sunset"/>
    <s v="Retail"/>
    <n v="5"/>
  </r>
  <r>
    <x v="1071"/>
    <s v="amazon.com"/>
    <s v="Eagle"/>
    <s v="Retail"/>
    <n v="1"/>
  </r>
  <r>
    <x v="1072"/>
    <s v="amazon.com"/>
    <s v="Fun Fly"/>
    <s v="Retail"/>
    <n v="2"/>
  </r>
  <r>
    <x v="1073"/>
    <s v="amazon.com"/>
    <s v="Quad"/>
    <s v="Wholesale"/>
    <n v="33"/>
  </r>
  <r>
    <x v="1074"/>
    <s v="amazon.com"/>
    <s v="Quad"/>
    <s v="Wholesale"/>
    <n v="39"/>
  </r>
  <r>
    <x v="1075"/>
    <s v="coloradoboomerangs.com"/>
    <s v="Yanaki"/>
    <s v="Wholesale"/>
    <n v="28"/>
  </r>
  <r>
    <x v="1076"/>
    <s v="amazon.com"/>
    <s v="Aspen"/>
    <s v="Wholesale"/>
    <n v="12"/>
  </r>
  <r>
    <x v="1077"/>
    <s v="coloradoboomerangs.com"/>
    <s v="Yanaki"/>
    <s v="Retail"/>
    <n v="3"/>
  </r>
  <r>
    <x v="1078"/>
    <s v="coloradoboomerangs.com"/>
    <s v="Sunshine"/>
    <s v="Retail"/>
    <n v="8"/>
  </r>
  <r>
    <x v="1079"/>
    <s v="ebay.com"/>
    <s v="Fun Fly"/>
    <s v="Wholesale"/>
    <n v="77"/>
  </r>
  <r>
    <x v="1080"/>
    <s v="coloradoboomerangs.com"/>
    <s v="Sunset"/>
    <s v="Wholesale"/>
    <n v="88"/>
  </r>
  <r>
    <x v="1081"/>
    <s v="gel-boomerang.com"/>
    <s v="Sunshine"/>
    <s v="Retail"/>
    <n v="4"/>
  </r>
  <r>
    <x v="1082"/>
    <s v="coloradoboomerangs.com"/>
    <s v="Quad"/>
    <s v="Wholesale"/>
    <n v="30"/>
  </r>
  <r>
    <x v="1083"/>
    <s v="amazon.com"/>
    <s v="Quad"/>
    <s v="Retail"/>
    <n v="5"/>
  </r>
  <r>
    <x v="1084"/>
    <s v="coloradoboomerangs.com"/>
    <s v="Fun Fly"/>
    <s v="Retail"/>
    <n v="6"/>
  </r>
  <r>
    <x v="1085"/>
    <s v="gel-boomerang.com"/>
    <s v="GelFast"/>
    <s v="Retail"/>
    <n v="2"/>
  </r>
  <r>
    <x v="1086"/>
    <s v="coloradoboomerangs.com"/>
    <s v="Bower Aussie Round"/>
    <s v="Retail"/>
    <n v="4"/>
  </r>
  <r>
    <x v="1087"/>
    <s v="gel-boomerang.com"/>
    <s v="Fun Fly"/>
    <s v="Retail"/>
    <n v="2"/>
  </r>
  <r>
    <x v="1088"/>
    <s v="gel-boomerang.com"/>
    <s v="Fun Fly"/>
    <s v="Wholesale"/>
    <n v="69"/>
  </r>
  <r>
    <x v="1089"/>
    <s v="gel-boomerang.com"/>
    <s v="Sunset"/>
    <s v="Retail"/>
    <n v="2"/>
  </r>
  <r>
    <x v="1090"/>
    <s v="amazon.com"/>
    <s v="Darnell Tri Fly"/>
    <s v="Wholesale"/>
    <n v="26"/>
  </r>
  <r>
    <x v="1091"/>
    <s v="ebay.com"/>
    <s v="Manu MTA"/>
    <s v="Retail"/>
    <n v="5"/>
  </r>
  <r>
    <x v="1092"/>
    <s v="ebay.com"/>
    <s v="Carlota Doublers"/>
    <s v="Retail"/>
    <n v="4"/>
  </r>
  <r>
    <x v="1093"/>
    <s v="coloradoboomerangs.com"/>
    <s v="Fun Fly"/>
    <s v="Wholesale"/>
    <n v="45"/>
  </r>
  <r>
    <x v="1094"/>
    <s v="coloradoboomerangs.com"/>
    <s v="Fun Fly"/>
    <s v="Retail"/>
    <n v="7"/>
  </r>
  <r>
    <x v="1095"/>
    <s v="amazon.com"/>
    <s v="Bellen"/>
    <s v="Retail"/>
    <n v="5"/>
  </r>
  <r>
    <x v="1096"/>
    <s v="amazon.com"/>
    <s v="Quad"/>
    <s v="Retail"/>
    <n v="6"/>
  </r>
  <r>
    <x v="1097"/>
    <s v="ebay.com"/>
    <s v="Fun Fly"/>
    <s v="Wholesale"/>
    <n v="71"/>
  </r>
  <r>
    <x v="1098"/>
    <s v="ebay.com"/>
    <s v="Bellen"/>
    <s v="Retail"/>
    <n v="7"/>
  </r>
  <r>
    <x v="1099"/>
    <s v="amazon.com"/>
    <s v="Bellen"/>
    <s v="Wholesale"/>
    <n v="130"/>
  </r>
  <r>
    <x v="1100"/>
    <s v="ebay.com"/>
    <s v="Aspen"/>
    <s v="Wholesale"/>
    <n v="39"/>
  </r>
  <r>
    <x v="1101"/>
    <s v="gel-boomerang.com"/>
    <s v="Carlota"/>
    <s v="Wholesale"/>
    <n v="20"/>
  </r>
  <r>
    <x v="1102"/>
    <s v="amazon.com"/>
    <s v="Fun Fly"/>
    <s v="Wholesale"/>
    <n v="29"/>
  </r>
  <r>
    <x v="1103"/>
    <s v="coloradoboomerangs.com"/>
    <s v="Crested Beaut"/>
    <s v="Wholesale"/>
    <n v="26"/>
  </r>
  <r>
    <x v="1104"/>
    <s v="amazon.com"/>
    <s v="Manu MTA"/>
    <s v="Retail"/>
    <n v="1"/>
  </r>
  <r>
    <x v="1105"/>
    <s v="ebay.com"/>
    <s v="Yanaki"/>
    <s v="Retail"/>
    <n v="5"/>
  </r>
  <r>
    <x v="1106"/>
    <s v="amazon.com"/>
    <s v="Sunset"/>
    <s v="Retail"/>
    <n v="2"/>
  </r>
  <r>
    <x v="1107"/>
    <s v="coloradoboomerangs.com"/>
    <s v="Bower Aussie Round"/>
    <s v="Retail"/>
    <n v="2"/>
  </r>
  <r>
    <x v="1108"/>
    <s v="coloradoboomerangs.com"/>
    <s v="Crested Beaut"/>
    <s v="Retail"/>
    <n v="1"/>
  </r>
  <r>
    <x v="1109"/>
    <s v="amazon.com"/>
    <s v="Sunspot"/>
    <s v="Wholesale"/>
    <n v="27"/>
  </r>
  <r>
    <x v="1110"/>
    <s v="amazon.com"/>
    <s v="Fun Fly"/>
    <s v="Retail"/>
    <n v="9"/>
  </r>
  <r>
    <x v="1111"/>
    <s v="amazon.com"/>
    <s v="Majestic Beaut"/>
    <s v="Wholesale"/>
    <n v="141"/>
  </r>
  <r>
    <x v="1112"/>
    <s v="amazon.com"/>
    <s v="Crested Beaut"/>
    <s v="Wholesale"/>
    <n v="39"/>
  </r>
  <r>
    <x v="1113"/>
    <s v="amazon.com"/>
    <s v="Bower Aussie Round"/>
    <s v="Retail"/>
    <n v="7"/>
  </r>
  <r>
    <x v="1114"/>
    <s v="gel-boomerang.com"/>
    <s v="Majestic Beaut"/>
    <s v="Wholesale"/>
    <n v="31"/>
  </r>
  <r>
    <x v="1115"/>
    <s v="amazon.com"/>
    <s v="Manu LD"/>
    <s v="Retail"/>
    <n v="3"/>
  </r>
  <r>
    <x v="1116"/>
    <s v="amazon.com"/>
    <s v="Fire Aspen"/>
    <s v="Retail"/>
    <n v="5"/>
  </r>
  <r>
    <x v="1117"/>
    <s v="amazon.com"/>
    <s v="Fun Fly"/>
    <s v="Retail"/>
    <n v="4"/>
  </r>
  <r>
    <x v="1118"/>
    <s v="coloradoboomerangs.com"/>
    <s v="Fire Aspen"/>
    <s v="Wholesale"/>
    <n v="34"/>
  </r>
  <r>
    <x v="1119"/>
    <s v="amazon.com"/>
    <s v="Fun Fly"/>
    <s v="Retail"/>
    <n v="1"/>
  </r>
  <r>
    <x v="1120"/>
    <s v="coloradoboomerangs.com"/>
    <s v="Sunshine"/>
    <s v="Wholesale"/>
    <n v="35"/>
  </r>
  <r>
    <x v="1121"/>
    <s v="ebay.com"/>
    <s v="Bower Aussie Round"/>
    <s v="Retail"/>
    <n v="2"/>
  </r>
  <r>
    <x v="1122"/>
    <s v="amazon.com"/>
    <s v="Quad"/>
    <s v="Retail"/>
    <n v="2"/>
  </r>
  <r>
    <x v="1123"/>
    <s v="amazon.com"/>
    <s v="Crested Beaut"/>
    <s v="Retail"/>
    <n v="5"/>
  </r>
  <r>
    <x v="1124"/>
    <s v="amazon.com"/>
    <s v="Aspen"/>
    <s v="Wholesale"/>
    <n v="54"/>
  </r>
  <r>
    <x v="1125"/>
    <s v="coloradoboomerangs.com"/>
    <s v="Aspen"/>
    <s v="Retail"/>
    <n v="1"/>
  </r>
  <r>
    <x v="1126"/>
    <s v="gel-boomerang.com"/>
    <s v="Crested Beaut"/>
    <s v="Wholesale"/>
    <n v="38"/>
  </r>
  <r>
    <x v="1127"/>
    <s v="ebay.com"/>
    <s v="Quad"/>
    <s v="Retail"/>
    <n v="9"/>
  </r>
  <r>
    <x v="1128"/>
    <s v="amazon.com"/>
    <s v="Quad"/>
    <s v="Wholesale"/>
    <n v="106"/>
  </r>
  <r>
    <x v="1129"/>
    <s v="amazon.com"/>
    <s v="Fun Fly"/>
    <s v="Retail"/>
    <n v="2"/>
  </r>
  <r>
    <x v="1130"/>
    <s v="amazon.com"/>
    <s v="Crested Beaut"/>
    <s v="Retail"/>
    <n v="4"/>
  </r>
  <r>
    <x v="1131"/>
    <s v="amazon.com"/>
    <s v="Fun Fly"/>
    <s v="Wholesale"/>
    <n v="37"/>
  </r>
  <r>
    <x v="1132"/>
    <s v="amazon.com"/>
    <s v="Fun Fly"/>
    <s v="Retail"/>
    <n v="7"/>
  </r>
  <r>
    <x v="1133"/>
    <s v="ebay.com"/>
    <s v="Quad"/>
    <s v="Wholesale"/>
    <n v="68"/>
  </r>
  <r>
    <x v="1134"/>
    <s v="gel-boomerang.com"/>
    <s v="Fun Fly"/>
    <s v="Retail"/>
    <n v="2"/>
  </r>
  <r>
    <x v="1135"/>
    <s v="amazon.com"/>
    <s v="Yanaki"/>
    <s v="Wholesale"/>
    <n v="28"/>
  </r>
  <r>
    <x v="1136"/>
    <s v="coloradoboomerangs.com"/>
    <s v="Fun Fly"/>
    <s v="Retail"/>
    <n v="2"/>
  </r>
  <r>
    <x v="1137"/>
    <s v="coloradoboomerangs.com"/>
    <s v="Fun Fly"/>
    <s v="Wholesale"/>
    <n v="40"/>
  </r>
  <r>
    <x v="1138"/>
    <s v="ebay.com"/>
    <s v="Alpine"/>
    <s v="Wholesale"/>
    <n v="53"/>
  </r>
  <r>
    <x v="1139"/>
    <s v="amazon.com"/>
    <s v="Eagle"/>
    <s v="Retail"/>
    <n v="7"/>
  </r>
  <r>
    <x v="1140"/>
    <s v="ebay.com"/>
    <s v="Fun Fly"/>
    <s v="Wholesale"/>
    <n v="38"/>
  </r>
  <r>
    <x v="1141"/>
    <s v="amazon.com"/>
    <s v="Darnell Tri Fly"/>
    <s v="Retail"/>
    <n v="2"/>
  </r>
  <r>
    <x v="1142"/>
    <s v="coloradoboomerangs.com"/>
    <s v="Fun Fly"/>
    <s v="Retail"/>
    <n v="7"/>
  </r>
  <r>
    <x v="1143"/>
    <s v="amazon.com"/>
    <s v="Fun Fly"/>
    <s v="Wholesale"/>
    <n v="34"/>
  </r>
  <r>
    <x v="1144"/>
    <s v="amazon.com"/>
    <s v="Carlota"/>
    <s v="Wholesale"/>
    <n v="29"/>
  </r>
  <r>
    <x v="1145"/>
    <s v="amazon.com"/>
    <s v="Fun Fly"/>
    <s v="Retail"/>
    <n v="3"/>
  </r>
  <r>
    <x v="1146"/>
    <s v="amazon.com"/>
    <s v="Darnell Tri Fly"/>
    <s v="Retail"/>
    <n v="2"/>
  </r>
  <r>
    <x v="1147"/>
    <s v="gel-boomerang.com"/>
    <s v="Sunspot"/>
    <s v="Retail"/>
    <n v="7"/>
  </r>
  <r>
    <x v="1148"/>
    <s v="amazon.com"/>
    <s v="Quad"/>
    <s v="Retail"/>
    <n v="3"/>
  </r>
  <r>
    <x v="1149"/>
    <s v="amazon.com"/>
    <s v="Fun Fly"/>
    <s v="Retail"/>
    <n v="2"/>
  </r>
  <r>
    <x v="1150"/>
    <s v="gel-boomerang.com"/>
    <s v="Quad"/>
    <s v="Retail"/>
    <n v="6"/>
  </r>
  <r>
    <x v="1151"/>
    <s v="amazon.com"/>
    <s v="Carlota"/>
    <s v="Wholesale"/>
    <n v="39"/>
  </r>
  <r>
    <x v="1152"/>
    <s v="amazon.com"/>
    <s v="Carlota"/>
    <s v="Wholesale"/>
    <n v="43"/>
  </r>
  <r>
    <x v="1153"/>
    <s v="gel-boomerang.com"/>
    <s v="Aspen"/>
    <s v="Retail"/>
    <n v="2"/>
  </r>
  <r>
    <x v="1154"/>
    <s v="ebay.com"/>
    <s v="Carlota"/>
    <s v="Wholesale"/>
    <n v="32"/>
  </r>
  <r>
    <x v="1155"/>
    <s v="amazon.com"/>
    <s v="Fun Fly"/>
    <s v="Retail"/>
    <n v="6"/>
  </r>
  <r>
    <x v="1156"/>
    <s v="amazon.com"/>
    <s v="Fun Fly"/>
    <s v="Retail"/>
    <n v="4"/>
  </r>
  <r>
    <x v="1157"/>
    <s v="gel-boomerang.com"/>
    <s v="Crested Beaut"/>
    <s v="Wholesale"/>
    <n v="40"/>
  </r>
  <r>
    <x v="1158"/>
    <s v="amazon.com"/>
    <s v="Carlota"/>
    <s v="Wholesale"/>
    <n v="63"/>
  </r>
  <r>
    <x v="1159"/>
    <s v="coloradoboomerangs.com"/>
    <s v="Alpine"/>
    <s v="Retail"/>
    <n v="2"/>
  </r>
  <r>
    <x v="1160"/>
    <s v="amazon.com"/>
    <s v="Quad"/>
    <s v="Retail"/>
    <n v="2"/>
  </r>
  <r>
    <x v="1161"/>
    <s v="amazon.com"/>
    <s v="Crested Beaut"/>
    <s v="Retail"/>
    <n v="3"/>
  </r>
  <r>
    <x v="1162"/>
    <s v="amazon.com"/>
    <s v="GelFast"/>
    <s v="Retail"/>
    <n v="7"/>
  </r>
  <r>
    <x v="1163"/>
    <s v="coloradoboomerangs.com"/>
    <s v="Fun Fly"/>
    <s v="Wholesale"/>
    <n v="87"/>
  </r>
  <r>
    <x v="1164"/>
    <s v="amazon.com"/>
    <s v="Bower Aussie Round"/>
    <s v="Retail"/>
    <n v="2"/>
  </r>
  <r>
    <x v="1165"/>
    <s v="coloradoboomerangs.com"/>
    <s v="Fun Fly"/>
    <s v="Wholesale"/>
    <n v="33"/>
  </r>
  <r>
    <x v="1166"/>
    <s v="amazon.com"/>
    <s v="Fun Fly"/>
    <s v="Wholesale"/>
    <n v="39"/>
  </r>
  <r>
    <x v="1167"/>
    <s v="amazon.com"/>
    <s v="Fire Aspen"/>
    <s v="Retail"/>
    <n v="2"/>
  </r>
  <r>
    <x v="1168"/>
    <s v="amazon.com"/>
    <s v="Quad"/>
    <s v="Retail"/>
    <n v="6"/>
  </r>
  <r>
    <x v="1169"/>
    <s v="coloradoboomerangs.com"/>
    <s v="Fun Fly"/>
    <s v="Retail"/>
    <n v="3"/>
  </r>
  <r>
    <x v="1170"/>
    <s v="amazon.com"/>
    <s v="Fun Fly"/>
    <s v="Retail"/>
    <n v="1"/>
  </r>
  <r>
    <x v="1171"/>
    <s v="ebay.com"/>
    <s v="Darnell Tri Fly"/>
    <s v="Retail"/>
    <n v="2"/>
  </r>
  <r>
    <x v="1172"/>
    <s v="ebay.com"/>
    <s v="Majestic Beaut"/>
    <s v="Wholesale"/>
    <n v="33"/>
  </r>
  <r>
    <x v="1173"/>
    <s v="coloradoboomerangs.com"/>
    <s v="Quad"/>
    <s v="Wholesale"/>
    <n v="93"/>
  </r>
  <r>
    <x v="1174"/>
    <s v="ebay.com"/>
    <s v="Fun Fly"/>
    <s v="Retail"/>
    <n v="2"/>
  </r>
  <r>
    <x v="1175"/>
    <s v="ebay.com"/>
    <s v="Fun Fly"/>
    <s v="Retail"/>
    <n v="1"/>
  </r>
  <r>
    <x v="1176"/>
    <s v="amazon.com"/>
    <s v="Crested Beaut"/>
    <s v="Retail"/>
    <n v="7"/>
  </r>
  <r>
    <x v="1177"/>
    <s v="ebay.com"/>
    <s v="Eagle"/>
    <s v="Retail"/>
    <n v="5"/>
  </r>
  <r>
    <x v="1178"/>
    <s v="amazon.com"/>
    <s v="Quad"/>
    <s v="Wholesale"/>
    <n v="128"/>
  </r>
  <r>
    <x v="1179"/>
    <s v="coloradoboomerangs.com"/>
    <s v="Fun Fly"/>
    <s v="Retail"/>
    <n v="3"/>
  </r>
  <r>
    <x v="1180"/>
    <s v="coloradoboomerangs.com"/>
    <s v="Bellen"/>
    <s v="Retail"/>
    <n v="7"/>
  </r>
  <r>
    <x v="1181"/>
    <s v="gel-boomerang.com"/>
    <s v="Sunshine"/>
    <s v="Wholesale"/>
    <n v="35"/>
  </r>
  <r>
    <x v="1182"/>
    <s v="coloradoboomerangs.com"/>
    <s v="Darnell Tri Fly"/>
    <s v="Retail"/>
    <n v="1"/>
  </r>
  <r>
    <x v="1183"/>
    <s v="ebay.com"/>
    <s v="Fun Fly"/>
    <s v="Retail"/>
    <n v="6"/>
  </r>
  <r>
    <x v="1184"/>
    <s v="coloradoboomerangs.com"/>
    <s v="Carlota"/>
    <s v="Wholesale"/>
    <n v="37"/>
  </r>
  <r>
    <x v="1185"/>
    <s v="amazon.com"/>
    <s v="Fun Fly"/>
    <s v="Wholesale"/>
    <n v="35"/>
  </r>
  <r>
    <x v="1186"/>
    <s v="coloradoboomerangs.com"/>
    <s v="Frido Fast Catch"/>
    <s v="Retail"/>
    <n v="5"/>
  </r>
  <r>
    <x v="1187"/>
    <s v="amazon.com"/>
    <s v="Quad"/>
    <s v="Retail"/>
    <n v="3"/>
  </r>
  <r>
    <x v="1188"/>
    <s v="gel-boomerang.com"/>
    <s v="Quad"/>
    <s v="Retail"/>
    <n v="1"/>
  </r>
  <r>
    <x v="1189"/>
    <s v="amazon.com"/>
    <s v="Yanaki"/>
    <s v="Wholesale"/>
    <n v="26"/>
  </r>
  <r>
    <x v="1190"/>
    <s v="amazon.com"/>
    <s v="Fun Fly"/>
    <s v="Retail"/>
    <n v="1"/>
  </r>
  <r>
    <x v="1191"/>
    <s v="amazon.com"/>
    <s v="Fun Fly"/>
    <s v="Wholesale"/>
    <n v="54"/>
  </r>
  <r>
    <x v="1192"/>
    <s v="amazon.com"/>
    <s v="Carlota"/>
    <s v="Wholesale"/>
    <n v="39"/>
  </r>
  <r>
    <x v="1193"/>
    <s v="coloradoboomerangs.com"/>
    <s v="Aspen"/>
    <s v="Retail"/>
    <n v="2"/>
  </r>
  <r>
    <x v="1194"/>
    <s v="ebay.com"/>
    <s v="GelFast"/>
    <s v="Retail"/>
    <n v="1"/>
  </r>
  <r>
    <x v="1195"/>
    <s v="ebay.com"/>
    <s v="Yanaki"/>
    <s v="Wholesale"/>
    <n v="38"/>
  </r>
  <r>
    <x v="1196"/>
    <s v="coloradoboomerangs.com"/>
    <s v="Carlota Doublers"/>
    <s v="Retail"/>
    <n v="5"/>
  </r>
  <r>
    <x v="1197"/>
    <s v="gel-boomerang.com"/>
    <s v="Crested Beaut"/>
    <s v="Retail"/>
    <n v="1"/>
  </r>
  <r>
    <x v="1198"/>
    <s v="coloradoboomerangs.com"/>
    <s v="Alpine"/>
    <s v="Wholesale"/>
    <n v="36"/>
  </r>
  <r>
    <x v="1199"/>
    <s v="coloradoboomerangs.com"/>
    <s v="Bellen"/>
    <s v="Retail"/>
    <n v="2"/>
  </r>
  <r>
    <x v="1200"/>
    <s v="ebay.com"/>
    <s v="Quad"/>
    <s v="Wholesale"/>
    <n v="59"/>
  </r>
  <r>
    <x v="1201"/>
    <s v="gel-boomerang.com"/>
    <s v="Manu MTA"/>
    <s v="Retail"/>
    <n v="5"/>
  </r>
  <r>
    <x v="1202"/>
    <s v="ebay.com"/>
    <s v="Fun Fly"/>
    <s v="Wholesale"/>
    <n v="16"/>
  </r>
  <r>
    <x v="1203"/>
    <s v="coloradoboomerangs.com"/>
    <s v="Crested Beaut"/>
    <s v="Wholesale"/>
    <n v="35"/>
  </r>
  <r>
    <x v="1204"/>
    <s v="coloradoboomerangs.com"/>
    <s v="Fun Fly"/>
    <s v="Retail"/>
    <n v="2"/>
  </r>
  <r>
    <x v="1205"/>
    <s v="ebay.com"/>
    <s v="GelFast"/>
    <s v="Wholesale"/>
    <n v="41"/>
  </r>
  <r>
    <x v="1206"/>
    <s v="gel-boomerang.com"/>
    <s v="Fun Fly"/>
    <s v="Retail"/>
    <n v="4"/>
  </r>
  <r>
    <x v="1207"/>
    <s v="amazon.com"/>
    <s v="Bellen"/>
    <s v="Retail"/>
    <n v="1"/>
  </r>
  <r>
    <x v="1208"/>
    <s v="gel-boomerang.com"/>
    <s v="Crested Beaut"/>
    <s v="Wholesale"/>
    <n v="37"/>
  </r>
  <r>
    <x v="441"/>
    <s v="ebay.com"/>
    <s v="Quad"/>
    <s v="Retail"/>
    <n v="3"/>
  </r>
  <r>
    <x v="1209"/>
    <s v="coloradoboomerangs.com"/>
    <s v="Phoenix"/>
    <s v="Wholesale"/>
    <n v="61"/>
  </r>
  <r>
    <x v="1210"/>
    <s v="gel-boomerang.com"/>
    <s v="Eagle"/>
    <s v="Wholesale"/>
    <n v="41"/>
  </r>
  <r>
    <x v="1211"/>
    <s v="ebay.com"/>
    <s v="Phoenix"/>
    <s v="Retail"/>
    <n v="2"/>
  </r>
  <r>
    <x v="1212"/>
    <s v="amazon.com"/>
    <s v="Fun Fly"/>
    <s v="Retail"/>
    <n v="1"/>
  </r>
  <r>
    <x v="1213"/>
    <s v="ebay.com"/>
    <s v="Aspen"/>
    <s v="Wholesale"/>
    <n v="65"/>
  </r>
  <r>
    <x v="1214"/>
    <s v="ebay.com"/>
    <s v="Manu LD"/>
    <s v="Retail"/>
    <n v="3"/>
  </r>
  <r>
    <x v="1215"/>
    <s v="amazon.com"/>
    <s v="Fun Fly"/>
    <s v="Retail"/>
    <n v="7"/>
  </r>
  <r>
    <x v="1216"/>
    <s v="amazon.com"/>
    <s v="Fun Fly"/>
    <s v="Retail"/>
    <n v="4"/>
  </r>
  <r>
    <x v="1217"/>
    <s v="coloradoboomerangs.com"/>
    <s v="Fun Fly"/>
    <s v="Retail"/>
    <n v="2"/>
  </r>
  <r>
    <x v="1218"/>
    <s v="amazon.com"/>
    <s v="Sunspot"/>
    <s v="Retail"/>
    <n v="2"/>
  </r>
  <r>
    <x v="1219"/>
    <s v="coloradoboomerangs.com"/>
    <s v="Fun Fly"/>
    <s v="Retail"/>
    <n v="1"/>
  </r>
  <r>
    <x v="1220"/>
    <s v="amazon.com"/>
    <s v="Carlota"/>
    <s v="Retail"/>
    <n v="1"/>
  </r>
  <r>
    <x v="1221"/>
    <s v="amazon.com"/>
    <s v="Frido Fast Catch"/>
    <s v="Retail"/>
    <n v="2"/>
  </r>
  <r>
    <x v="1222"/>
    <s v="coloradoboomerangs.com"/>
    <s v="Phoenix"/>
    <s v="Wholesale"/>
    <n v="33"/>
  </r>
  <r>
    <x v="1223"/>
    <s v="amazon.com"/>
    <s v="Crested Beaut"/>
    <s v="Wholesale"/>
    <n v="51"/>
  </r>
  <r>
    <x v="1224"/>
    <s v="ebay.com"/>
    <s v="Majestic Beaut"/>
    <s v="Retail"/>
    <n v="1"/>
  </r>
  <r>
    <x v="1225"/>
    <s v="gel-boomerang.com"/>
    <s v="Fun Fly"/>
    <s v="Wholesale"/>
    <n v="72"/>
  </r>
  <r>
    <x v="1226"/>
    <s v="gel-boomerang.com"/>
    <s v="Majestic Beaut"/>
    <s v="Retail"/>
    <n v="5"/>
  </r>
  <r>
    <x v="1227"/>
    <s v="amazon.com"/>
    <s v="Sunspot"/>
    <s v="Retail"/>
    <n v="9"/>
  </r>
  <r>
    <x v="1228"/>
    <s v="amazon.com"/>
    <s v="Yanaki"/>
    <s v="Wholesale"/>
    <n v="50"/>
  </r>
  <r>
    <x v="1229"/>
    <s v="amazon.com"/>
    <s v="Crested Beaut"/>
    <s v="Wholesale"/>
    <n v="39"/>
  </r>
  <r>
    <x v="1230"/>
    <s v="gel-boomerang.com"/>
    <s v="Fun Fly"/>
    <s v="Wholesale"/>
    <n v="65"/>
  </r>
  <r>
    <x v="1231"/>
    <s v="amazon.com"/>
    <s v="Fun Fly"/>
    <s v="Wholesale"/>
    <n v="28"/>
  </r>
  <r>
    <x v="1232"/>
    <s v="amazon.com"/>
    <s v="Bower Aussie Round"/>
    <s v="Wholesale"/>
    <n v="71"/>
  </r>
  <r>
    <x v="1233"/>
    <s v="amazon.com"/>
    <s v="Majestic Beaut"/>
    <s v="Retail"/>
    <n v="2"/>
  </r>
  <r>
    <x v="1234"/>
    <s v="ebay.com"/>
    <s v="Alpine"/>
    <s v="Wholesale"/>
    <n v="58"/>
  </r>
  <r>
    <x v="1235"/>
    <s v="amazon.com"/>
    <s v="Fire Aspen"/>
    <s v="Retail"/>
    <n v="6"/>
  </r>
  <r>
    <x v="1236"/>
    <s v="coloradoboomerangs.com"/>
    <s v="Darnell Tri Fly"/>
    <s v="Wholesale"/>
    <n v="28"/>
  </r>
  <r>
    <x v="1237"/>
    <s v="ebay.com"/>
    <s v="Majestic Beaut"/>
    <s v="Retail"/>
    <n v="2"/>
  </r>
  <r>
    <x v="1238"/>
    <s v="amazon.com"/>
    <s v="Crested Beaut"/>
    <s v="Wholesale"/>
    <n v="40"/>
  </r>
  <r>
    <x v="1239"/>
    <s v="coloradoboomerangs.com"/>
    <s v="Fun Fly"/>
    <s v="Retail"/>
    <n v="7"/>
  </r>
  <r>
    <x v="1240"/>
    <s v="coloradoboomerangs.com"/>
    <s v="Darnell Tri Fly"/>
    <s v="Wholesale"/>
    <n v="67"/>
  </r>
  <r>
    <x v="1241"/>
    <s v="amazon.com"/>
    <s v="Fun Fly"/>
    <s v="Retail"/>
    <n v="1"/>
  </r>
  <r>
    <x v="1242"/>
    <s v="amazon.com"/>
    <s v="Carlota"/>
    <s v="Wholesale"/>
    <n v="56"/>
  </r>
  <r>
    <x v="1243"/>
    <s v="coloradoboomerangs.com"/>
    <s v="Crested Beaut"/>
    <s v="Retail"/>
    <n v="9"/>
  </r>
  <r>
    <x v="1244"/>
    <s v="coloradoboomerangs.com"/>
    <s v="Fun Fly"/>
    <s v="Retail"/>
    <n v="3"/>
  </r>
  <r>
    <x v="1245"/>
    <s v="amazon.com"/>
    <s v="Carlota Doublers"/>
    <s v="Retail"/>
    <n v="2"/>
  </r>
  <r>
    <x v="1246"/>
    <s v="amazon.com"/>
    <s v="Darnell Tri Fly"/>
    <s v="Retail"/>
    <n v="2"/>
  </r>
  <r>
    <x v="1247"/>
    <s v="amazon.com"/>
    <s v="Quad"/>
    <s v="Retail"/>
    <n v="2"/>
  </r>
  <r>
    <x v="1248"/>
    <s v="amazon.com"/>
    <s v="Carlota"/>
    <s v="Retail"/>
    <n v="2"/>
  </r>
  <r>
    <x v="1249"/>
    <s v="amazon.com"/>
    <s v="Fun Fly"/>
    <s v="Retail"/>
    <n v="2"/>
  </r>
  <r>
    <x v="1250"/>
    <s v="amazon.com"/>
    <s v="Fun Fly"/>
    <s v="Retail"/>
    <n v="2"/>
  </r>
  <r>
    <x v="1251"/>
    <s v="amazon.com"/>
    <s v="Bellen"/>
    <s v="Retail"/>
    <n v="4"/>
  </r>
  <r>
    <x v="1252"/>
    <s v="amazon.com"/>
    <s v="Fun Fly"/>
    <s v="Wholesale"/>
    <n v="133"/>
  </r>
  <r>
    <x v="1253"/>
    <s v="ebay.com"/>
    <s v="Fun Fly"/>
    <s v="Wholesale"/>
    <n v="122"/>
  </r>
  <r>
    <x v="1254"/>
    <s v="coloradoboomerangs.com"/>
    <s v="GelFast"/>
    <s v="Retail"/>
    <n v="1"/>
  </r>
  <r>
    <x v="1255"/>
    <s v="gel-boomerang.com"/>
    <s v="Majestic Beaut"/>
    <s v="Retail"/>
    <n v="1"/>
  </r>
  <r>
    <x v="1256"/>
    <s v="gel-boomerang.com"/>
    <s v="Fun Fly"/>
    <s v="Retail"/>
    <n v="1"/>
  </r>
  <r>
    <x v="1257"/>
    <s v="amazon.com"/>
    <s v="Fun Fly"/>
    <s v="Wholesale"/>
    <n v="138"/>
  </r>
  <r>
    <x v="1258"/>
    <s v="amazon.com"/>
    <s v="Fun Fly"/>
    <s v="Retail"/>
    <n v="1"/>
  </r>
  <r>
    <x v="1259"/>
    <s v="ebay.com"/>
    <s v="Fun Fly"/>
    <s v="Wholesale"/>
    <n v="43"/>
  </r>
  <r>
    <x v="1260"/>
    <s v="amazon.com"/>
    <s v="Fun Fly"/>
    <s v="Wholesale"/>
    <n v="29"/>
  </r>
  <r>
    <x v="1261"/>
    <s v="ebay.com"/>
    <s v="Quad"/>
    <s v="Wholesale"/>
    <n v="26"/>
  </r>
  <r>
    <x v="1262"/>
    <s v="ebay.com"/>
    <s v="Majestic Beaut"/>
    <s v="Retail"/>
    <n v="1"/>
  </r>
  <r>
    <x v="1263"/>
    <s v="coloradoboomerangs.com"/>
    <s v="Fun Fly"/>
    <s v="Retail"/>
    <n v="7"/>
  </r>
  <r>
    <x v="1264"/>
    <s v="gel-boomerang.com"/>
    <s v="Fun Fly"/>
    <s v="Wholesale"/>
    <n v="61"/>
  </r>
  <r>
    <x v="1265"/>
    <s v="coloradoboomerangs.com"/>
    <s v="Frido Fast Catch"/>
    <s v="Retail"/>
    <n v="5"/>
  </r>
  <r>
    <x v="1266"/>
    <s v="amazon.com"/>
    <s v="Fun Fly"/>
    <s v="Retail"/>
    <n v="1"/>
  </r>
  <r>
    <x v="1267"/>
    <s v="amazon.com"/>
    <s v="Fun Fly"/>
    <s v="Retail"/>
    <n v="1"/>
  </r>
  <r>
    <x v="1268"/>
    <s v="amazon.com"/>
    <s v="Sunshine"/>
    <s v="Retail"/>
    <n v="6"/>
  </r>
  <r>
    <x v="1269"/>
    <s v="ebay.com"/>
    <s v="Quad"/>
    <s v="Wholesale"/>
    <n v="108"/>
  </r>
  <r>
    <x v="1270"/>
    <s v="amazon.com"/>
    <s v="Fun Fly"/>
    <s v="Wholesale"/>
    <n v="91"/>
  </r>
  <r>
    <x v="1271"/>
    <s v="amazon.com"/>
    <s v="Fire Aspen"/>
    <s v="Retail"/>
    <n v="1"/>
  </r>
  <r>
    <x v="1272"/>
    <s v="amazon.com"/>
    <s v="Fun Fly"/>
    <s v="Retail"/>
    <n v="1"/>
  </r>
  <r>
    <x v="1273"/>
    <s v="gel-boomerang.com"/>
    <s v="Sunspot"/>
    <s v="Retail"/>
    <n v="2"/>
  </r>
  <r>
    <x v="1274"/>
    <s v="amazon.com"/>
    <s v="Manu MTA"/>
    <s v="Retail"/>
    <n v="4"/>
  </r>
  <r>
    <x v="1275"/>
    <s v="ebay.com"/>
    <s v="Carlota Doublers"/>
    <s v="Retail"/>
    <n v="2"/>
  </r>
  <r>
    <x v="1276"/>
    <s v="ebay.com"/>
    <s v="Carlota"/>
    <s v="Retail"/>
    <n v="7"/>
  </r>
  <r>
    <x v="1277"/>
    <s v="coloradoboomerangs.com"/>
    <s v="Manu MTA"/>
    <s v="Retail"/>
    <n v="5"/>
  </r>
  <r>
    <x v="1278"/>
    <s v="coloradoboomerangs.com"/>
    <s v="Sunset"/>
    <s v="Wholesale"/>
    <n v="86"/>
  </r>
  <r>
    <x v="1279"/>
    <s v="gel-boomerang.com"/>
    <s v="Fun Fly"/>
    <s v="Retail"/>
    <n v="2"/>
  </r>
  <r>
    <x v="1280"/>
    <s v="amazon.com"/>
    <s v="Fun Fly"/>
    <s v="Wholesale"/>
    <n v="41"/>
  </r>
  <r>
    <x v="1281"/>
    <s v="ebay.com"/>
    <s v="Alpine"/>
    <s v="Wholesale"/>
    <n v="37"/>
  </r>
  <r>
    <x v="1282"/>
    <s v="gel-boomerang.com"/>
    <s v="Carlota"/>
    <s v="Retail"/>
    <n v="8"/>
  </r>
  <r>
    <x v="1283"/>
    <s v="coloradoboomerangs.com"/>
    <s v="Alpine"/>
    <s v="Wholesale"/>
    <n v="68"/>
  </r>
  <r>
    <x v="1284"/>
    <s v="ebay.com"/>
    <s v="Yanaki"/>
    <s v="Wholesale"/>
    <n v="27"/>
  </r>
  <r>
    <x v="1285"/>
    <s v="ebay.com"/>
    <s v="Sunspot"/>
    <s v="Wholesale"/>
    <n v="32"/>
  </r>
  <r>
    <x v="1286"/>
    <s v="amazon.com"/>
    <s v="Phoenix"/>
    <s v="Retail"/>
    <n v="2"/>
  </r>
  <r>
    <x v="1287"/>
    <s v="amazon.com"/>
    <s v="Alpine"/>
    <s v="Retail"/>
    <n v="2"/>
  </r>
  <r>
    <x v="1288"/>
    <s v="amazon.com"/>
    <s v="Quad"/>
    <s v="Retail"/>
    <n v="6"/>
  </r>
  <r>
    <x v="1289"/>
    <s v="gel-boomerang.com"/>
    <s v="Crested Beaut"/>
    <s v="Wholesale"/>
    <n v="52"/>
  </r>
  <r>
    <x v="1290"/>
    <s v="gel-boomerang.com"/>
    <s v="Bower Aussie Round"/>
    <s v="Wholesale"/>
    <n v="37"/>
  </r>
  <r>
    <x v="1291"/>
    <s v="amazon.com"/>
    <s v="Bellen"/>
    <s v="Wholesale"/>
    <n v="27"/>
  </r>
  <r>
    <x v="1292"/>
    <s v="amazon.com"/>
    <s v="Bellen"/>
    <s v="Retail"/>
    <n v="4"/>
  </r>
  <r>
    <x v="1293"/>
    <s v="amazon.com"/>
    <s v="Manu MTA"/>
    <s v="Retail"/>
    <n v="4"/>
  </r>
  <r>
    <x v="1294"/>
    <s v="ebay.com"/>
    <s v="Carlota Doublers"/>
    <s v="Retail"/>
    <n v="3"/>
  </r>
  <r>
    <x v="1295"/>
    <s v="ebay.com"/>
    <s v="Quad"/>
    <s v="Wholesale"/>
    <n v="37"/>
  </r>
  <r>
    <x v="1296"/>
    <s v="amazon.com"/>
    <s v="Carlota"/>
    <s v="Wholesale"/>
    <n v="69"/>
  </r>
  <r>
    <x v="1297"/>
    <s v="amazon.com"/>
    <s v="Aspen"/>
    <s v="Retail"/>
    <n v="3"/>
  </r>
  <r>
    <x v="1298"/>
    <s v="gel-boomerang.com"/>
    <s v="Fun Fly"/>
    <s v="Retail"/>
    <n v="7"/>
  </r>
  <r>
    <x v="1299"/>
    <s v="amazon.com"/>
    <s v="Fun Fly"/>
    <s v="Retail"/>
    <n v="2"/>
  </r>
  <r>
    <x v="1300"/>
    <s v="coloradoboomerangs.com"/>
    <s v="Fun Fly"/>
    <s v="Wholesale"/>
    <n v="155"/>
  </r>
  <r>
    <x v="1301"/>
    <s v="amazon.com"/>
    <s v="Bellen"/>
    <s v="Retail"/>
    <n v="5"/>
  </r>
  <r>
    <x v="1302"/>
    <s v="coloradoboomerangs.com"/>
    <s v="Fun Fly"/>
    <s v="Wholesale"/>
    <n v="50"/>
  </r>
  <r>
    <x v="1303"/>
    <s v="coloradoboomerangs.com"/>
    <s v="Quad"/>
    <s v="Wholesale"/>
    <n v="25"/>
  </r>
  <r>
    <x v="1304"/>
    <s v="ebay.com"/>
    <s v="Fun Fly"/>
    <s v="Wholesale"/>
    <n v="39"/>
  </r>
  <r>
    <x v="1305"/>
    <s v="amazon.com"/>
    <s v="Bower Aussie Round"/>
    <s v="Wholesale"/>
    <n v="37"/>
  </r>
  <r>
    <x v="1306"/>
    <s v="gel-boomerang.com"/>
    <s v="Bellen"/>
    <s v="Wholesale"/>
    <n v="30"/>
  </r>
  <r>
    <x v="1307"/>
    <s v="coloradoboomerangs.com"/>
    <s v="Bower Aussie Round"/>
    <s v="Retail"/>
    <n v="2"/>
  </r>
  <r>
    <x v="1308"/>
    <s v="amazon.com"/>
    <s v="Fun Fly"/>
    <s v="Retail"/>
    <n v="7"/>
  </r>
  <r>
    <x v="1309"/>
    <s v="amazon.com"/>
    <s v="Quad"/>
    <s v="Wholesale"/>
    <n v="64"/>
  </r>
  <r>
    <x v="1310"/>
    <s v="amazon.com"/>
    <s v="Crested Beaut"/>
    <s v="Retail"/>
    <n v="3"/>
  </r>
  <r>
    <x v="1311"/>
    <s v="amazon.com"/>
    <s v="Sunshine"/>
    <s v="Wholesale"/>
    <n v="43"/>
  </r>
  <r>
    <x v="1312"/>
    <s v="amazon.com"/>
    <s v="Yanaki"/>
    <s v="Retail"/>
    <n v="7"/>
  </r>
  <r>
    <x v="1313"/>
    <s v="coloradoboomerangs.com"/>
    <s v="Alpine"/>
    <s v="Wholesale"/>
    <n v="31"/>
  </r>
  <r>
    <x v="1314"/>
    <s v="amazon.com"/>
    <s v="Fun Fly"/>
    <s v="Retail"/>
    <n v="8"/>
  </r>
  <r>
    <x v="1315"/>
    <s v="ebay.com"/>
    <s v="Quad"/>
    <s v="Retail"/>
    <n v="1"/>
  </r>
  <r>
    <x v="1316"/>
    <s v="coloradoboomerangs.com"/>
    <s v="Sunspot"/>
    <s v="Wholesale"/>
    <n v="43"/>
  </r>
  <r>
    <x v="1317"/>
    <s v="gel-boomerang.com"/>
    <s v="Fire Aspen"/>
    <s v="Wholesale"/>
    <n v="32"/>
  </r>
  <r>
    <x v="1318"/>
    <s v="ebay.com"/>
    <s v="Aspen"/>
    <s v="Retail"/>
    <n v="4"/>
  </r>
  <r>
    <x v="1319"/>
    <s v="ebay.com"/>
    <s v="Sunspot"/>
    <s v="Retail"/>
    <n v="2"/>
  </r>
  <r>
    <x v="1320"/>
    <s v="coloradoboomerangs.com"/>
    <s v="Carlota"/>
    <s v="Wholesale"/>
    <n v="66"/>
  </r>
  <r>
    <x v="1146"/>
    <s v="amazon.com"/>
    <s v="Carlota Doublers"/>
    <s v="Retail"/>
    <n v="5"/>
  </r>
  <r>
    <x v="1321"/>
    <s v="amazon.com"/>
    <s v="Crested Beaut"/>
    <s v="Retail"/>
    <n v="1"/>
  </r>
  <r>
    <x v="1322"/>
    <s v="amazon.com"/>
    <s v="Fun Fly"/>
    <s v="Retail"/>
    <n v="1"/>
  </r>
  <r>
    <x v="1323"/>
    <s v="amazon.com"/>
    <s v="Sunset"/>
    <s v="Wholesale"/>
    <n v="32"/>
  </r>
  <r>
    <x v="1324"/>
    <s v="amazon.com"/>
    <s v="Fun Fly"/>
    <s v="Retail"/>
    <n v="3"/>
  </r>
  <r>
    <x v="1325"/>
    <s v="coloradoboomerangs.com"/>
    <s v="Fun Fly"/>
    <s v="Retail"/>
    <n v="7"/>
  </r>
  <r>
    <x v="1326"/>
    <s v="ebay.com"/>
    <s v="Sunset"/>
    <s v="Retail"/>
    <n v="5"/>
  </r>
  <r>
    <x v="1327"/>
    <s v="ebay.com"/>
    <s v="Quad"/>
    <s v="Retail"/>
    <n v="7"/>
  </r>
  <r>
    <x v="1328"/>
    <s v="ebay.com"/>
    <s v="Manu MTA"/>
    <s v="Retail"/>
    <n v="3"/>
  </r>
  <r>
    <x v="1329"/>
    <s v="gel-boomerang.com"/>
    <s v="Quad"/>
    <s v="Wholesale"/>
    <n v="31"/>
  </r>
  <r>
    <x v="1330"/>
    <s v="amazon.com"/>
    <s v="Fun Fly"/>
    <s v="Retail"/>
    <n v="6"/>
  </r>
  <r>
    <x v="1331"/>
    <s v="amazon.com"/>
    <s v="Fire Aspen"/>
    <s v="Wholesale"/>
    <n v="34"/>
  </r>
  <r>
    <x v="1332"/>
    <s v="coloradoboomerangs.com"/>
    <s v="Fun Fly"/>
    <s v="Retail"/>
    <n v="2"/>
  </r>
  <r>
    <x v="1333"/>
    <s v="coloradoboomerangs.com"/>
    <s v="Alpine"/>
    <s v="Wholesale"/>
    <n v="38"/>
  </r>
  <r>
    <x v="1334"/>
    <s v="amazon.com"/>
    <s v="Fun Fly"/>
    <s v="Retail"/>
    <n v="1"/>
  </r>
  <r>
    <x v="1335"/>
    <s v="gel-boomerang.com"/>
    <s v="Fun Fly"/>
    <s v="Wholesale"/>
    <n v="41"/>
  </r>
  <r>
    <x v="1336"/>
    <s v="amazon.com"/>
    <s v="Fun Fly"/>
    <s v="Wholesale"/>
    <n v="35"/>
  </r>
  <r>
    <x v="1337"/>
    <s v="amazon.com"/>
    <s v="Fun Fly"/>
    <s v="Retail"/>
    <n v="2"/>
  </r>
  <r>
    <x v="1338"/>
    <s v="amazon.com"/>
    <s v="Fun Fly"/>
    <s v="Wholesale"/>
    <n v="119"/>
  </r>
  <r>
    <x v="1339"/>
    <s v="amazon.com"/>
    <s v="Fun Fly"/>
    <s v="Retail"/>
    <n v="2"/>
  </r>
  <r>
    <x v="1340"/>
    <s v="coloradoboomerangs.com"/>
    <s v="Fun Fly"/>
    <s v="Retail"/>
    <n v="2"/>
  </r>
  <r>
    <x v="1341"/>
    <s v="gel-boomerang.com"/>
    <s v="Fire Aspen"/>
    <s v="Wholesale"/>
    <n v="52"/>
  </r>
  <r>
    <x v="1342"/>
    <s v="amazon.com"/>
    <s v="Quad"/>
    <s v="Retail"/>
    <n v="7"/>
  </r>
  <r>
    <x v="1343"/>
    <s v="coloradoboomerangs.com"/>
    <s v="Bower Aussie Round"/>
    <s v="Wholesale"/>
    <n v="34"/>
  </r>
  <r>
    <x v="1344"/>
    <s v="amazon.com"/>
    <s v="Quad"/>
    <s v="Wholesale"/>
    <n v="35"/>
  </r>
  <r>
    <x v="1345"/>
    <s v="coloradoboomerangs.com"/>
    <s v="Yanaki"/>
    <s v="Wholesale"/>
    <n v="57"/>
  </r>
  <r>
    <x v="1346"/>
    <s v="gel-boomerang.com"/>
    <s v="Quad"/>
    <s v="Retail"/>
    <n v="4"/>
  </r>
  <r>
    <x v="1347"/>
    <s v="amazon.com"/>
    <s v="Fun Fly"/>
    <s v="Wholesale"/>
    <n v="40"/>
  </r>
  <r>
    <x v="1348"/>
    <s v="ebay.com"/>
    <s v="Fire Aspen"/>
    <s v="Wholesale"/>
    <n v="60"/>
  </r>
  <r>
    <x v="1349"/>
    <s v="ebay.com"/>
    <s v="Crested Beaut"/>
    <s v="Wholesale"/>
    <n v="35"/>
  </r>
  <r>
    <x v="1350"/>
    <s v="coloradoboomerangs.com"/>
    <s v="Aspen"/>
    <s v="Retail"/>
    <n v="6"/>
  </r>
  <r>
    <x v="1351"/>
    <s v="amazon.com"/>
    <s v="Crested Beaut"/>
    <s v="Retail"/>
    <n v="1"/>
  </r>
  <r>
    <x v="1352"/>
    <s v="amazon.com"/>
    <s v="Quad"/>
    <s v="Wholesale"/>
    <n v="30"/>
  </r>
  <r>
    <x v="1353"/>
    <s v="amazon.com"/>
    <s v="Crested Beaut"/>
    <s v="Wholesale"/>
    <n v="46"/>
  </r>
  <r>
    <x v="1354"/>
    <s v="amazon.com"/>
    <s v="Crested Beaut"/>
    <s v="Retail"/>
    <n v="6"/>
  </r>
  <r>
    <x v="1355"/>
    <s v="coloradoboomerangs.com"/>
    <s v="Aspen"/>
    <s v="Wholesale"/>
    <n v="109"/>
  </r>
  <r>
    <x v="1356"/>
    <s v="amazon.com"/>
    <s v="Sunshine"/>
    <s v="Wholesale"/>
    <n v="23"/>
  </r>
  <r>
    <x v="1357"/>
    <s v="ebay.com"/>
    <s v="Crested Beaut"/>
    <s v="Wholesale"/>
    <n v="84"/>
  </r>
  <r>
    <x v="1358"/>
    <s v="coloradoboomerangs.com"/>
    <s v="Quad"/>
    <s v="Wholesale"/>
    <n v="30"/>
  </r>
  <r>
    <x v="1359"/>
    <s v="gel-boomerang.com"/>
    <s v="Crested Beaut"/>
    <s v="Retail"/>
    <n v="7"/>
  </r>
  <r>
    <x v="1360"/>
    <s v="gel-boomerang.com"/>
    <s v="Frido Fast Catch"/>
    <s v="Retail"/>
    <n v="4"/>
  </r>
  <r>
    <x v="1361"/>
    <s v="amazon.com"/>
    <s v="Bower Aussie Round"/>
    <s v="Retail"/>
    <n v="5"/>
  </r>
  <r>
    <x v="1362"/>
    <s v="ebay.com"/>
    <s v="Sunspot"/>
    <s v="Retail"/>
    <n v="6"/>
  </r>
  <r>
    <x v="1363"/>
    <s v="coloradoboomerangs.com"/>
    <s v="Majestic Beaut"/>
    <s v="Wholesale"/>
    <n v="29"/>
  </r>
  <r>
    <x v="1364"/>
    <s v="ebay.com"/>
    <s v="Quad"/>
    <s v="Retail"/>
    <n v="3"/>
  </r>
  <r>
    <x v="1365"/>
    <s v="coloradoboomerangs.com"/>
    <s v="Fun Fly"/>
    <s v="Retail"/>
    <n v="6"/>
  </r>
  <r>
    <x v="1366"/>
    <s v="coloradoboomerangs.com"/>
    <s v="Fun Fly"/>
    <s v="Retail"/>
    <n v="6"/>
  </r>
  <r>
    <x v="1367"/>
    <s v="amazon.com"/>
    <s v="Carlota"/>
    <s v="Wholesale"/>
    <n v="33"/>
  </r>
  <r>
    <x v="1368"/>
    <s v="coloradoboomerangs.com"/>
    <s v="Yanaki"/>
    <s v="Retail"/>
    <n v="3"/>
  </r>
  <r>
    <x v="1369"/>
    <s v="coloradoboomerangs.com"/>
    <s v="Quad"/>
    <s v="Retail"/>
    <n v="6"/>
  </r>
  <r>
    <x v="1370"/>
    <s v="coloradoboomerangs.com"/>
    <s v="Fun Fly"/>
    <s v="Wholesale"/>
    <n v="67"/>
  </r>
  <r>
    <x v="1371"/>
    <s v="amazon.com"/>
    <s v="Aspen"/>
    <s v="Retail"/>
    <n v="3"/>
  </r>
  <r>
    <x v="1372"/>
    <s v="coloradoboomerangs.com"/>
    <s v="Quad"/>
    <s v="Wholesale"/>
    <n v="43"/>
  </r>
  <r>
    <x v="1373"/>
    <s v="amazon.com"/>
    <s v="Eagle"/>
    <s v="Wholesale"/>
    <n v="32"/>
  </r>
  <r>
    <x v="1374"/>
    <s v="ebay.com"/>
    <s v="Sunspot"/>
    <s v="Retail"/>
    <n v="3"/>
  </r>
  <r>
    <x v="1375"/>
    <s v="amazon.com"/>
    <s v="Fun Fly"/>
    <s v="Wholesale"/>
    <n v="54"/>
  </r>
  <r>
    <x v="1376"/>
    <s v="ebay.com"/>
    <s v="Fun Fly"/>
    <s v="Retail"/>
    <n v="7"/>
  </r>
  <r>
    <x v="1377"/>
    <s v="amazon.com"/>
    <s v="Sunshine"/>
    <s v="Retail"/>
    <n v="1"/>
  </r>
  <r>
    <x v="1378"/>
    <s v="amazon.com"/>
    <s v="Fire Aspen"/>
    <s v="Wholesale"/>
    <n v="32"/>
  </r>
  <r>
    <x v="779"/>
    <s v="amazon.com"/>
    <s v="GelFast"/>
    <s v="Retail"/>
    <n v="3"/>
  </r>
  <r>
    <x v="1379"/>
    <s v="coloradoboomerangs.com"/>
    <s v="Fun Fly"/>
    <s v="Wholesale"/>
    <n v="36"/>
  </r>
  <r>
    <x v="105"/>
    <s v="coloradoboomerangs.com"/>
    <s v="Crested Beaut"/>
    <s v="Wholesale"/>
    <n v="57"/>
  </r>
  <r>
    <x v="1380"/>
    <s v="ebay.com"/>
    <s v="Yanaki"/>
    <s v="Wholesale"/>
    <n v="69"/>
  </r>
  <r>
    <x v="1381"/>
    <s v="gel-boomerang.com"/>
    <s v="Fun Fly"/>
    <s v="Wholesale"/>
    <n v="35"/>
  </r>
  <r>
    <x v="1374"/>
    <s v="coloradoboomerangs.com"/>
    <s v="Darnell Tri Fly"/>
    <s v="Retail"/>
    <n v="7"/>
  </r>
  <r>
    <x v="1382"/>
    <s v="ebay.com"/>
    <s v="Fun Fly"/>
    <s v="Wholesale"/>
    <n v="51"/>
  </r>
  <r>
    <x v="1383"/>
    <s v="ebay.com"/>
    <s v="Quad"/>
    <s v="Wholesale"/>
    <n v="60"/>
  </r>
  <r>
    <x v="1384"/>
    <s v="amazon.com"/>
    <s v="Yanaki"/>
    <s v="Retail"/>
    <n v="2"/>
  </r>
  <r>
    <x v="1385"/>
    <s v="amazon.com"/>
    <s v="Bellen"/>
    <s v="Retail"/>
    <n v="1"/>
  </r>
  <r>
    <x v="1386"/>
    <s v="amazon.com"/>
    <s v="Alpine"/>
    <s v="Retail"/>
    <n v="2"/>
  </r>
  <r>
    <x v="1387"/>
    <s v="ebay.com"/>
    <s v="Carlota"/>
    <s v="Wholesale"/>
    <n v="33"/>
  </r>
  <r>
    <x v="1388"/>
    <s v="gel-boomerang.com"/>
    <s v="Sunset"/>
    <s v="Retail"/>
    <n v="2"/>
  </r>
  <r>
    <x v="1389"/>
    <s v="ebay.com"/>
    <s v="Quad"/>
    <s v="Retail"/>
    <n v="1"/>
  </r>
  <r>
    <x v="1390"/>
    <s v="coloradoboomerangs.com"/>
    <s v="Fun Fly"/>
    <s v="Retail"/>
    <n v="7"/>
  </r>
  <r>
    <x v="1391"/>
    <s v="amazon.com"/>
    <s v="Quad"/>
    <s v="Retail"/>
    <n v="2"/>
  </r>
  <r>
    <x v="1392"/>
    <s v="ebay.com"/>
    <s v="Quad"/>
    <s v="Wholesale"/>
    <n v="38"/>
  </r>
  <r>
    <x v="1393"/>
    <s v="coloradoboomerangs.com"/>
    <s v="Sunset"/>
    <s v="Retail"/>
    <n v="7"/>
  </r>
  <r>
    <x v="1394"/>
    <s v="gel-boomerang.com"/>
    <s v="Crested Beaut"/>
    <s v="Wholesale"/>
    <n v="28"/>
  </r>
  <r>
    <x v="1395"/>
    <s v="amazon.com"/>
    <s v="Bellen"/>
    <s v="Wholesale"/>
    <n v="155"/>
  </r>
  <r>
    <x v="1396"/>
    <s v="amazon.com"/>
    <s v="Quad"/>
    <s v="Retail"/>
    <n v="9"/>
  </r>
  <r>
    <x v="1397"/>
    <s v="ebay.com"/>
    <s v="Bower Aussie Round"/>
    <s v="Retail"/>
    <n v="3"/>
  </r>
  <r>
    <x v="1398"/>
    <s v="amazon.com"/>
    <s v="Carlota"/>
    <s v="Retail"/>
    <n v="1"/>
  </r>
  <r>
    <x v="1399"/>
    <s v="amazon.com"/>
    <s v="Sunset"/>
    <s v="Retail"/>
    <n v="2"/>
  </r>
  <r>
    <x v="1400"/>
    <s v="coloradoboomerangs.com"/>
    <s v="Carlota Doublers"/>
    <s v="Retail"/>
    <n v="2"/>
  </r>
  <r>
    <x v="1401"/>
    <s v="ebay.com"/>
    <s v="Alpine"/>
    <s v="Retail"/>
    <n v="5"/>
  </r>
  <r>
    <x v="1402"/>
    <s v="amazon.com"/>
    <s v="Quad"/>
    <s v="Retail"/>
    <n v="5"/>
  </r>
  <r>
    <x v="1403"/>
    <s v="ebay.com"/>
    <s v="Fun Fly"/>
    <s v="Wholesale"/>
    <n v="32"/>
  </r>
  <r>
    <x v="1404"/>
    <s v="amazon.com"/>
    <s v="Quad"/>
    <s v="Wholesale"/>
    <n v="30"/>
  </r>
  <r>
    <x v="1405"/>
    <s v="coloradoboomerangs.com"/>
    <s v="Quad"/>
    <s v="Wholesale"/>
    <n v="34"/>
  </r>
  <r>
    <x v="1406"/>
    <s v="amazon.com"/>
    <s v="Fun Fly"/>
    <s v="Wholesale"/>
    <n v="142"/>
  </r>
  <r>
    <x v="1407"/>
    <s v="amazon.com"/>
    <s v="Fun Fly"/>
    <s v="Wholesale"/>
    <n v="35"/>
  </r>
  <r>
    <x v="1408"/>
    <s v="coloradoboomerangs.com"/>
    <s v="Fun Fly"/>
    <s v="Wholesale"/>
    <n v="60"/>
  </r>
  <r>
    <x v="1409"/>
    <s v="amazon.com"/>
    <s v="Bellen"/>
    <s v="Wholesale"/>
    <n v="46"/>
  </r>
  <r>
    <x v="1410"/>
    <s v="amazon.com"/>
    <s v="Quad"/>
    <s v="Retail"/>
    <n v="4"/>
  </r>
  <r>
    <x v="1411"/>
    <s v="amazon.com"/>
    <s v="Crested Beaut"/>
    <s v="Wholesale"/>
    <n v="34"/>
  </r>
  <r>
    <x v="1412"/>
    <s v="coloradoboomerangs.com"/>
    <s v="Bellen"/>
    <s v="Retail"/>
    <n v="2"/>
  </r>
  <r>
    <x v="1413"/>
    <s v="ebay.com"/>
    <s v="GelFast"/>
    <s v="Retail"/>
    <n v="1"/>
  </r>
  <r>
    <x v="1414"/>
    <s v="ebay.com"/>
    <s v="Eagle"/>
    <s v="Retail"/>
    <n v="3"/>
  </r>
  <r>
    <x v="1415"/>
    <s v="amazon.com"/>
    <s v="Phoenix"/>
    <s v="Wholesale"/>
    <n v="27"/>
  </r>
  <r>
    <x v="1416"/>
    <s v="ebay.com"/>
    <s v="Majestic Beaut"/>
    <s v="Retail"/>
    <n v="2"/>
  </r>
  <r>
    <x v="1417"/>
    <s v="amazon.com"/>
    <s v="Bower Aussie Round"/>
    <s v="Wholesale"/>
    <n v="64"/>
  </r>
  <r>
    <x v="1418"/>
    <s v="ebay.com"/>
    <s v="Fun Fly"/>
    <s v="Wholesale"/>
    <n v="15"/>
  </r>
  <r>
    <x v="1419"/>
    <s v="coloradoboomerangs.com"/>
    <s v="Majestic Beaut"/>
    <s v="Wholesale"/>
    <n v="68"/>
  </r>
  <r>
    <x v="1420"/>
    <s v="coloradoboomerangs.com"/>
    <s v="Crested Beaut"/>
    <s v="Wholesale"/>
    <n v="52"/>
  </r>
  <r>
    <x v="1421"/>
    <s v="coloradoboomerangs.com"/>
    <s v="Fun Fly"/>
    <s v="Wholesale"/>
    <n v="35"/>
  </r>
  <r>
    <x v="1422"/>
    <s v="ebay.com"/>
    <s v="Carlota"/>
    <s v="Retail"/>
    <n v="1"/>
  </r>
  <r>
    <x v="1423"/>
    <s v="amazon.com"/>
    <s v="Fun Fly"/>
    <s v="Retail"/>
    <n v="6"/>
  </r>
  <r>
    <x v="1424"/>
    <s v="amazon.com"/>
    <s v="Manu MTA"/>
    <s v="Retail"/>
    <n v="5"/>
  </r>
  <r>
    <x v="1425"/>
    <s v="amazon.com"/>
    <s v="Manu MTA"/>
    <s v="Retail"/>
    <n v="2"/>
  </r>
  <r>
    <x v="1426"/>
    <s v="coloradoboomerangs.com"/>
    <s v="Fun Fly"/>
    <s v="Retail"/>
    <n v="9"/>
  </r>
  <r>
    <x v="1427"/>
    <s v="coloradoboomerangs.com"/>
    <s v="Quad"/>
    <s v="Wholesale"/>
    <n v="26"/>
  </r>
  <r>
    <x v="1428"/>
    <s v="amazon.com"/>
    <s v="Carlota"/>
    <s v="Wholesale"/>
    <n v="36"/>
  </r>
  <r>
    <x v="1429"/>
    <s v="ebay.com"/>
    <s v="Carlota"/>
    <s v="Retail"/>
    <n v="1"/>
  </r>
  <r>
    <x v="1430"/>
    <s v="ebay.com"/>
    <s v="Bower Aussie Round"/>
    <s v="Retail"/>
    <n v="1"/>
  </r>
  <r>
    <x v="1431"/>
    <s v="ebay.com"/>
    <s v="Crested Beaut"/>
    <s v="Retail"/>
    <n v="2"/>
  </r>
  <r>
    <x v="1432"/>
    <s v="ebay.com"/>
    <s v="Alpine"/>
    <s v="Wholesale"/>
    <n v="56"/>
  </r>
  <r>
    <x v="1433"/>
    <s v="coloradoboomerangs.com"/>
    <s v="Quad"/>
    <s v="Retail"/>
    <n v="2"/>
  </r>
  <r>
    <x v="1434"/>
    <s v="coloradoboomerangs.com"/>
    <s v="Quad"/>
    <s v="Retail"/>
    <n v="2"/>
  </r>
  <r>
    <x v="1435"/>
    <s v="coloradoboomerangs.com"/>
    <s v="Fun Fly"/>
    <s v="Retail"/>
    <n v="1"/>
  </r>
  <r>
    <x v="1436"/>
    <s v="coloradoboomerangs.com"/>
    <s v="Sunset"/>
    <s v="Wholesale"/>
    <n v="38"/>
  </r>
  <r>
    <x v="1437"/>
    <s v="ebay.com"/>
    <s v="Sunset"/>
    <s v="Retail"/>
    <n v="1"/>
  </r>
  <r>
    <x v="1438"/>
    <s v="amazon.com"/>
    <s v="Sunset"/>
    <s v="Wholesale"/>
    <n v="29"/>
  </r>
  <r>
    <x v="1439"/>
    <s v="ebay.com"/>
    <s v="Carlota Doublers"/>
    <s v="Retail"/>
    <n v="1"/>
  </r>
  <r>
    <x v="1440"/>
    <s v="coloradoboomerangs.com"/>
    <s v="Fun Fly"/>
    <s v="Wholesale"/>
    <n v="38"/>
  </r>
  <r>
    <x v="1441"/>
    <s v="amazon.com"/>
    <s v="Fun Fly"/>
    <s v="Wholesale"/>
    <n v="128"/>
  </r>
  <r>
    <x v="1442"/>
    <s v="amazon.com"/>
    <s v="Quad"/>
    <s v="Wholesale"/>
    <n v="39"/>
  </r>
  <r>
    <x v="1443"/>
    <s v="amazon.com"/>
    <s v="Fun Fly"/>
    <s v="Retail"/>
    <n v="7"/>
  </r>
  <r>
    <x v="1444"/>
    <s v="coloradoboomerangs.com"/>
    <s v="Crested Beaut"/>
    <s v="Retail"/>
    <n v="6"/>
  </r>
  <r>
    <x v="1445"/>
    <s v="gel-boomerang.com"/>
    <s v="Fun Fly"/>
    <s v="Retail"/>
    <n v="2"/>
  </r>
  <r>
    <x v="1446"/>
    <s v="amazon.com"/>
    <s v="Eagle"/>
    <s v="Wholesale"/>
    <n v="66"/>
  </r>
  <r>
    <x v="1447"/>
    <s v="amazon.com"/>
    <s v="Yanaki"/>
    <s v="Retail"/>
    <n v="3"/>
  </r>
  <r>
    <x v="1448"/>
    <s v="gel-boomerang.com"/>
    <s v="Aspen"/>
    <s v="Wholesale"/>
    <n v="140"/>
  </r>
  <r>
    <x v="166"/>
    <s v="amazon.com"/>
    <s v="Eagle"/>
    <s v="Retail"/>
    <n v="4"/>
  </r>
  <r>
    <x v="1449"/>
    <s v="ebay.com"/>
    <s v="Fun Fly"/>
    <s v="Retail"/>
    <n v="1"/>
  </r>
  <r>
    <x v="1084"/>
    <s v="amazon.com"/>
    <s v="Carlota"/>
    <s v="Retail"/>
    <n v="7"/>
  </r>
  <r>
    <x v="1450"/>
    <s v="coloradoboomerangs.com"/>
    <s v="Crested Beaut"/>
    <s v="Wholesale"/>
    <n v="42"/>
  </r>
  <r>
    <x v="1451"/>
    <s v="gel-boomerang.com"/>
    <s v="Fun Fly"/>
    <s v="Retail"/>
    <n v="7"/>
  </r>
  <r>
    <x v="1452"/>
    <s v="ebay.com"/>
    <s v="Alpine"/>
    <s v="Retail"/>
    <n v="3"/>
  </r>
  <r>
    <x v="1453"/>
    <s v="amazon.com"/>
    <s v="Sunshine"/>
    <s v="Retail"/>
    <n v="3"/>
  </r>
  <r>
    <x v="1454"/>
    <s v="amazon.com"/>
    <s v="Fun Fly"/>
    <s v="Retail"/>
    <n v="7"/>
  </r>
  <r>
    <x v="1455"/>
    <s v="amazon.com"/>
    <s v="Quad"/>
    <s v="Retail"/>
    <n v="2"/>
  </r>
  <r>
    <x v="1456"/>
    <s v="coloradoboomerangs.com"/>
    <s v="Bellen"/>
    <s v="Wholesale"/>
    <n v="63"/>
  </r>
  <r>
    <x v="1457"/>
    <s v="coloradoboomerangs.com"/>
    <s v="Fun Fly"/>
    <s v="Retail"/>
    <n v="2"/>
  </r>
  <r>
    <x v="1458"/>
    <s v="ebay.com"/>
    <s v="Carlota"/>
    <s v="Retail"/>
    <n v="1"/>
  </r>
  <r>
    <x v="1459"/>
    <s v="coloradoboomerangs.com"/>
    <s v="Carlota"/>
    <s v="Wholesale"/>
    <n v="32"/>
  </r>
  <r>
    <x v="1460"/>
    <s v="amazon.com"/>
    <s v="Majestic Beaut"/>
    <s v="Wholesale"/>
    <n v="69"/>
  </r>
  <r>
    <x v="1461"/>
    <s v="ebay.com"/>
    <s v="Bellen"/>
    <s v="Wholesale"/>
    <n v="69"/>
  </r>
  <r>
    <x v="1462"/>
    <s v="gel-boomerang.com"/>
    <s v="Frido Fast Catch"/>
    <s v="Retail"/>
    <n v="5"/>
  </r>
  <r>
    <x v="1463"/>
    <s v="amazon.com"/>
    <s v="GelFast"/>
    <s v="Retail"/>
    <n v="6"/>
  </r>
  <r>
    <x v="1464"/>
    <s v="coloradoboomerangs.com"/>
    <s v="Fun Fly"/>
    <s v="Wholesale"/>
    <n v="40"/>
  </r>
  <r>
    <x v="1465"/>
    <s v="coloradoboomerangs.com"/>
    <s v="Bellen"/>
    <s v="Retail"/>
    <n v="6"/>
  </r>
  <r>
    <x v="1466"/>
    <s v="gel-boomerang.com"/>
    <s v="Sunset"/>
    <s v="Wholesale"/>
    <n v="35"/>
  </r>
  <r>
    <x v="1467"/>
    <s v="amazon.com"/>
    <s v="Fun Fly"/>
    <s v="Retail"/>
    <n v="3"/>
  </r>
  <r>
    <x v="1468"/>
    <s v="coloradoboomerangs.com"/>
    <s v="Aspen"/>
    <s v="Retail"/>
    <n v="6"/>
  </r>
  <r>
    <x v="1469"/>
    <s v="amazon.com"/>
    <s v="Fun Fly"/>
    <s v="Wholesale"/>
    <n v="65"/>
  </r>
  <r>
    <x v="1470"/>
    <s v="ebay.com"/>
    <s v="Frido Fast Catch"/>
    <s v="Retail"/>
    <n v="3"/>
  </r>
  <r>
    <x v="1471"/>
    <s v="amazon.com"/>
    <s v="Quad"/>
    <s v="Wholesale"/>
    <n v="46"/>
  </r>
  <r>
    <x v="1472"/>
    <s v="gel-boomerang.com"/>
    <s v="Crested Beaut"/>
    <s v="Retail"/>
    <n v="8"/>
  </r>
  <r>
    <x v="1473"/>
    <s v="coloradoboomerangs.com"/>
    <s v="Carlota"/>
    <s v="Wholesale"/>
    <n v="25"/>
  </r>
  <r>
    <x v="1474"/>
    <s v="amazon.com"/>
    <s v="Fun Fly"/>
    <s v="Wholesale"/>
    <n v="47"/>
  </r>
  <r>
    <x v="1475"/>
    <s v="coloradoboomerangs.com"/>
    <s v="Carlota Doublers"/>
    <s v="Retail"/>
    <n v="1"/>
  </r>
  <r>
    <x v="1476"/>
    <s v="amazon.com"/>
    <s v="Quad"/>
    <s v="Retail"/>
    <n v="3"/>
  </r>
  <r>
    <x v="1477"/>
    <s v="gel-boomerang.com"/>
    <s v="Bower Aussie Round"/>
    <s v="Retail"/>
    <n v="2"/>
  </r>
  <r>
    <x v="1478"/>
    <s v="ebay.com"/>
    <s v="Fun Fly"/>
    <s v="Wholesale"/>
    <n v="29"/>
  </r>
  <r>
    <x v="1479"/>
    <s v="amazon.com"/>
    <s v="Sunset"/>
    <s v="Retail"/>
    <n v="5"/>
  </r>
  <r>
    <x v="1480"/>
    <s v="amazon.com"/>
    <s v="Bellen"/>
    <s v="Wholesale"/>
    <n v="47"/>
  </r>
  <r>
    <x v="1481"/>
    <s v="amazon.com"/>
    <s v="Fun Fly"/>
    <s v="Retail"/>
    <n v="2"/>
  </r>
  <r>
    <x v="1482"/>
    <s v="coloradoboomerangs.com"/>
    <s v="Quad"/>
    <s v="Wholesale"/>
    <n v="60"/>
  </r>
  <r>
    <x v="1483"/>
    <s v="amazon.com"/>
    <s v="Carlota"/>
    <s v="Retail"/>
    <n v="1"/>
  </r>
  <r>
    <x v="1484"/>
    <s v="gel-boomerang.com"/>
    <s v="Eagle"/>
    <s v="Wholesale"/>
    <n v="64"/>
  </r>
  <r>
    <x v="1485"/>
    <s v="coloradoboomerangs.com"/>
    <s v="Quad"/>
    <s v="Wholesale"/>
    <n v="85"/>
  </r>
  <r>
    <x v="1486"/>
    <s v="amazon.com"/>
    <s v="Carlota Doublers"/>
    <s v="Retail"/>
    <n v="2"/>
  </r>
  <r>
    <x v="1487"/>
    <s v="gel-boomerang.com"/>
    <s v="Bellen"/>
    <s v="Retail"/>
    <n v="6"/>
  </r>
  <r>
    <x v="1488"/>
    <s v="amazon.com"/>
    <s v="Fire Aspen"/>
    <s v="Wholesale"/>
    <n v="29"/>
  </r>
  <r>
    <x v="1489"/>
    <s v="coloradoboomerangs.com"/>
    <s v="Fun Fly"/>
    <s v="Retail"/>
    <n v="1"/>
  </r>
  <r>
    <x v="1490"/>
    <s v="ebay.com"/>
    <s v="Fun Fly"/>
    <s v="Wholesale"/>
    <n v="33"/>
  </r>
  <r>
    <x v="1491"/>
    <s v="ebay.com"/>
    <s v="Carlota"/>
    <s v="Retail"/>
    <n v="7"/>
  </r>
  <r>
    <x v="1492"/>
    <s v="amazon.com"/>
    <s v="Crested Beaut"/>
    <s v="Wholesale"/>
    <n v="36"/>
  </r>
  <r>
    <x v="1493"/>
    <s v="amazon.com"/>
    <s v="Fun Fly"/>
    <s v="Wholesale"/>
    <n v="34"/>
  </r>
  <r>
    <x v="1494"/>
    <s v="amazon.com"/>
    <s v="Fun Fly"/>
    <s v="Wholesale"/>
    <n v="34"/>
  </r>
  <r>
    <x v="1495"/>
    <s v="ebay.com"/>
    <s v="Fun Fly"/>
    <s v="Wholesale"/>
    <n v="42"/>
  </r>
  <r>
    <x v="1496"/>
    <s v="amazon.com"/>
    <s v="Carlota"/>
    <s v="Wholesale"/>
    <n v="65"/>
  </r>
  <r>
    <x v="892"/>
    <s v="coloradoboomerangs.com"/>
    <s v="Fun Fly"/>
    <s v="Wholesale"/>
    <n v="18"/>
  </r>
  <r>
    <x v="1497"/>
    <s v="coloradoboomerangs.com"/>
    <s v="Fun Fly"/>
    <s v="Wholesale"/>
    <n v="32"/>
  </r>
  <r>
    <x v="1498"/>
    <s v="ebay.com"/>
    <s v="Fun Fly"/>
    <s v="Wholesale"/>
    <n v="36"/>
  </r>
  <r>
    <x v="1499"/>
    <s v="coloradoboomerangs.com"/>
    <s v="Quad"/>
    <s v="Wholesale"/>
    <n v="68"/>
  </r>
  <r>
    <x v="1500"/>
    <s v="ebay.com"/>
    <s v="Yanaki"/>
    <s v="Retail"/>
    <n v="1"/>
  </r>
  <r>
    <x v="1501"/>
    <s v="ebay.com"/>
    <s v="Quad"/>
    <s v="Wholesale"/>
    <n v="40"/>
  </r>
  <r>
    <x v="1502"/>
    <s v="ebay.com"/>
    <s v="Fun Fly"/>
    <s v="Retail"/>
    <n v="4"/>
  </r>
  <r>
    <x v="1503"/>
    <s v="ebay.com"/>
    <s v="Crested Beaut"/>
    <s v="Retail"/>
    <n v="7"/>
  </r>
  <r>
    <x v="1504"/>
    <s v="amazon.com"/>
    <s v="Bellen"/>
    <s v="Wholesale"/>
    <n v="42"/>
  </r>
  <r>
    <x v="1505"/>
    <s v="amazon.com"/>
    <s v="Fun Fly"/>
    <s v="Wholesale"/>
    <n v="39"/>
  </r>
  <r>
    <x v="1506"/>
    <s v="amazon.com"/>
    <s v="Quad"/>
    <s v="Retail"/>
    <n v="8"/>
  </r>
  <r>
    <x v="1507"/>
    <s v="coloradoboomerangs.com"/>
    <s v="Manu MTA"/>
    <s v="Retail"/>
    <n v="4"/>
  </r>
  <r>
    <x v="1508"/>
    <s v="amazon.com"/>
    <s v="Carlota"/>
    <s v="Wholesale"/>
    <n v="37"/>
  </r>
  <r>
    <x v="1509"/>
    <s v="ebay.com"/>
    <s v="GelFast"/>
    <s v="Wholesale"/>
    <n v="46"/>
  </r>
  <r>
    <x v="1510"/>
    <s v="coloradoboomerangs.com"/>
    <s v="Fire Aspen"/>
    <s v="Retail"/>
    <n v="4"/>
  </r>
  <r>
    <x v="1511"/>
    <s v="amazon.com"/>
    <s v="Quad"/>
    <s v="Wholesale"/>
    <n v="36"/>
  </r>
  <r>
    <x v="1512"/>
    <s v="ebay.com"/>
    <s v="Fun Fly"/>
    <s v="Wholesale"/>
    <n v="54"/>
  </r>
  <r>
    <x v="1513"/>
    <s v="amazon.com"/>
    <s v="Manu MTA"/>
    <s v="Retail"/>
    <n v="1"/>
  </r>
  <r>
    <x v="1514"/>
    <s v="coloradoboomerangs.com"/>
    <s v="Fun Fly"/>
    <s v="Retail"/>
    <n v="7"/>
  </r>
  <r>
    <x v="1515"/>
    <s v="amazon.com"/>
    <s v="Bellen"/>
    <s v="Retail"/>
    <n v="5"/>
  </r>
  <r>
    <x v="1516"/>
    <s v="coloradoboomerangs.com"/>
    <s v="Darnell Tri Fly"/>
    <s v="Wholesale"/>
    <n v="34"/>
  </r>
  <r>
    <x v="1517"/>
    <s v="coloradoboomerangs.com"/>
    <s v="Carlota"/>
    <s v="Retail"/>
    <n v="1"/>
  </r>
  <r>
    <x v="1518"/>
    <s v="amazon.com"/>
    <s v="Crested Beaut"/>
    <s v="Retail"/>
    <n v="2"/>
  </r>
  <r>
    <x v="1519"/>
    <s v="ebay.com"/>
    <s v="Manu LD"/>
    <s v="Retail"/>
    <n v="3"/>
  </r>
  <r>
    <x v="1520"/>
    <s v="coloradoboomerangs.com"/>
    <s v="Manu MTA"/>
    <s v="Retail"/>
    <n v="5"/>
  </r>
  <r>
    <x v="1521"/>
    <s v="amazon.com"/>
    <s v="Phoenix"/>
    <s v="Retail"/>
    <n v="4"/>
  </r>
  <r>
    <x v="1522"/>
    <s v="amazon.com"/>
    <s v="Fun Fly"/>
    <s v="Retail"/>
    <n v="7"/>
  </r>
  <r>
    <x v="1523"/>
    <s v="amazon.com"/>
    <s v="Crested Beaut"/>
    <s v="Retail"/>
    <n v="5"/>
  </r>
  <r>
    <x v="1524"/>
    <s v="coloradoboomerangs.com"/>
    <s v="Fire Aspen"/>
    <s v="Wholesale"/>
    <n v="127"/>
  </r>
  <r>
    <x v="1525"/>
    <s v="ebay.com"/>
    <s v="Quad"/>
    <s v="Wholesale"/>
    <n v="35"/>
  </r>
  <r>
    <x v="1526"/>
    <s v="coloradoboomerangs.com"/>
    <s v="Carlota"/>
    <s v="Retail"/>
    <n v="6"/>
  </r>
  <r>
    <x v="1527"/>
    <s v="coloradoboomerangs.com"/>
    <s v="Alpine"/>
    <s v="Wholesale"/>
    <n v="67"/>
  </r>
  <r>
    <x v="1528"/>
    <s v="amazon.com"/>
    <s v="Bellen"/>
    <s v="Wholesale"/>
    <n v="11"/>
  </r>
  <r>
    <x v="1529"/>
    <s v="gel-boomerang.com"/>
    <s v="Eagle"/>
    <s v="Wholesale"/>
    <n v="31"/>
  </r>
  <r>
    <x v="1530"/>
    <s v="ebay.com"/>
    <s v="Yanaki"/>
    <s v="Wholesale"/>
    <n v="66"/>
  </r>
  <r>
    <x v="1531"/>
    <s v="amazon.com"/>
    <s v="Quad"/>
    <s v="Wholesale"/>
    <n v="26"/>
  </r>
  <r>
    <x v="1532"/>
    <s v="amazon.com"/>
    <s v="Fun Fly"/>
    <s v="Retail"/>
    <n v="7"/>
  </r>
  <r>
    <x v="1533"/>
    <s v="ebay.com"/>
    <s v="Fun Fly"/>
    <s v="Retail"/>
    <n v="1"/>
  </r>
  <r>
    <x v="1534"/>
    <s v="coloradoboomerangs.com"/>
    <s v="Manu LD"/>
    <s v="Retail"/>
    <n v="3"/>
  </r>
  <r>
    <x v="1535"/>
    <s v="ebay.com"/>
    <s v="Fun Fly"/>
    <s v="Wholesale"/>
    <n v="35"/>
  </r>
  <r>
    <x v="1536"/>
    <s v="amazon.com"/>
    <s v="Fun Fly"/>
    <s v="Wholesale"/>
    <n v="28"/>
  </r>
  <r>
    <x v="1537"/>
    <s v="coloradoboomerangs.com"/>
    <s v="Fun Fly"/>
    <s v="Wholesale"/>
    <n v="53"/>
  </r>
  <r>
    <x v="1538"/>
    <s v="amazon.com"/>
    <s v="Fun Fly"/>
    <s v="Wholesale"/>
    <n v="31"/>
  </r>
  <r>
    <x v="1539"/>
    <s v="ebay.com"/>
    <s v="Majestic Beaut"/>
    <s v="Wholesale"/>
    <n v="35"/>
  </r>
  <r>
    <x v="1540"/>
    <s v="amazon.com"/>
    <s v="Bower Aussie Round"/>
    <s v="Retail"/>
    <n v="1"/>
  </r>
  <r>
    <x v="1541"/>
    <s v="amazon.com"/>
    <s v="Yanaki"/>
    <s v="Retail"/>
    <n v="1"/>
  </r>
  <r>
    <x v="1542"/>
    <s v="amazon.com"/>
    <s v="Bellen"/>
    <s v="Retail"/>
    <n v="4"/>
  </r>
  <r>
    <x v="1543"/>
    <s v="gel-boomerang.com"/>
    <s v="Sunspot"/>
    <s v="Retail"/>
    <n v="6"/>
  </r>
  <r>
    <x v="1544"/>
    <s v="amazon.com"/>
    <s v="Fun Fly"/>
    <s v="Retail"/>
    <n v="1"/>
  </r>
  <r>
    <x v="1545"/>
    <s v="amazon.com"/>
    <s v="Sunspot"/>
    <s v="Retail"/>
    <n v="2"/>
  </r>
  <r>
    <x v="1546"/>
    <s v="ebay.com"/>
    <s v="Fun Fly"/>
    <s v="Retail"/>
    <n v="5"/>
  </r>
  <r>
    <x v="1547"/>
    <s v="amazon.com"/>
    <s v="Crested Beaut"/>
    <s v="Retail"/>
    <n v="1"/>
  </r>
  <r>
    <x v="1548"/>
    <s v="ebay.com"/>
    <s v="Quad"/>
    <s v="Wholesale"/>
    <n v="36"/>
  </r>
  <r>
    <x v="1549"/>
    <s v="amazon.com"/>
    <s v="Quad"/>
    <s v="Retail"/>
    <n v="3"/>
  </r>
  <r>
    <x v="1550"/>
    <s v="ebay.com"/>
    <s v="Bower Aussie Round"/>
    <s v="Retail"/>
    <n v="1"/>
  </r>
  <r>
    <x v="1551"/>
    <s v="gel-boomerang.com"/>
    <s v="Sunset"/>
    <s v="Retail"/>
    <n v="2"/>
  </r>
  <r>
    <x v="1552"/>
    <s v="coloradoboomerangs.com"/>
    <s v="Fire Aspen"/>
    <s v="Retail"/>
    <n v="1"/>
  </r>
  <r>
    <x v="1553"/>
    <s v="gel-boomerang.com"/>
    <s v="Fun Fly"/>
    <s v="Retail"/>
    <n v="1"/>
  </r>
  <r>
    <x v="1554"/>
    <s v="coloradoboomerangs.com"/>
    <s v="Bellen"/>
    <s v="Wholesale"/>
    <n v="29"/>
  </r>
  <r>
    <x v="1555"/>
    <s v="amazon.com"/>
    <s v="Bellen"/>
    <s v="Wholesale"/>
    <n v="13"/>
  </r>
  <r>
    <x v="1556"/>
    <s v="ebay.com"/>
    <s v="Yanaki"/>
    <s v="Wholesale"/>
    <n v="28"/>
  </r>
  <r>
    <x v="1557"/>
    <s v="coloradoboomerangs.com"/>
    <s v="Alpine"/>
    <s v="Retail"/>
    <n v="1"/>
  </r>
  <r>
    <x v="1558"/>
    <s v="ebay.com"/>
    <s v="Fun Fly"/>
    <s v="Retail"/>
    <n v="2"/>
  </r>
  <r>
    <x v="1381"/>
    <s v="amazon.com"/>
    <s v="Crested Beaut"/>
    <s v="Wholesale"/>
    <n v="126"/>
  </r>
  <r>
    <x v="1559"/>
    <s v="amazon.com"/>
    <s v="Carlota"/>
    <s v="Retail"/>
    <n v="5"/>
  </r>
  <r>
    <x v="1560"/>
    <s v="amazon.com"/>
    <s v="Fun Fly"/>
    <s v="Wholesale"/>
    <n v="56"/>
  </r>
  <r>
    <x v="1561"/>
    <s v="coloradoboomerangs.com"/>
    <s v="Fun Fly"/>
    <s v="Wholesale"/>
    <n v="27"/>
  </r>
  <r>
    <x v="1562"/>
    <s v="coloradoboomerangs.com"/>
    <s v="Quad"/>
    <s v="Retail"/>
    <n v="6"/>
  </r>
  <r>
    <x v="1563"/>
    <s v="ebay.com"/>
    <s v="Fun Fly"/>
    <s v="Wholesale"/>
    <n v="36"/>
  </r>
  <r>
    <x v="1564"/>
    <s v="ebay.com"/>
    <s v="Quad"/>
    <s v="Wholesale"/>
    <n v="52"/>
  </r>
  <r>
    <x v="1565"/>
    <s v="coloradoboomerangs.com"/>
    <s v="Carlota Doublers"/>
    <s v="Retail"/>
    <n v="1"/>
  </r>
  <r>
    <x v="1566"/>
    <s v="coloradoboomerangs.com"/>
    <s v="Majestic Beaut"/>
    <s v="Wholesale"/>
    <n v="37"/>
  </r>
  <r>
    <x v="1567"/>
    <s v="amazon.com"/>
    <s v="Carlota"/>
    <s v="Retail"/>
    <n v="4"/>
  </r>
  <r>
    <x v="1568"/>
    <s v="amazon.com"/>
    <s v="Fun Fly"/>
    <s v="Wholesale"/>
    <n v="60"/>
  </r>
  <r>
    <x v="1569"/>
    <s v="amazon.com"/>
    <s v="Carlota"/>
    <s v="Wholesale"/>
    <n v="52"/>
  </r>
  <r>
    <x v="1570"/>
    <s v="gel-boomerang.com"/>
    <s v="Quad"/>
    <s v="Wholesale"/>
    <n v="38"/>
  </r>
  <r>
    <x v="1571"/>
    <s v="coloradoboomerangs.com"/>
    <s v="Aspen"/>
    <s v="Retail"/>
    <n v="6"/>
  </r>
  <r>
    <x v="1572"/>
    <s v="coloradoboomerangs.com"/>
    <s v="Fun Fly"/>
    <s v="Wholesale"/>
    <n v="40"/>
  </r>
  <r>
    <x v="1573"/>
    <s v="coloradoboomerangs.com"/>
    <s v="Bellen"/>
    <s v="Wholesale"/>
    <n v="32"/>
  </r>
  <r>
    <x v="1574"/>
    <s v="amazon.com"/>
    <s v="Fun Fly"/>
    <s v="Wholesale"/>
    <n v="53"/>
  </r>
  <r>
    <x v="1575"/>
    <s v="amazon.com"/>
    <s v="Bellen"/>
    <s v="Retail"/>
    <n v="3"/>
  </r>
  <r>
    <x v="1576"/>
    <s v="amazon.com"/>
    <s v="Fun Fly"/>
    <s v="Wholesale"/>
    <n v="30"/>
  </r>
  <r>
    <x v="1577"/>
    <s v="amazon.com"/>
    <s v="Crested Beaut"/>
    <s v="Wholesale"/>
    <n v="29"/>
  </r>
  <r>
    <x v="1578"/>
    <s v="amazon.com"/>
    <s v="Alpine"/>
    <s v="Retail"/>
    <n v="2"/>
  </r>
  <r>
    <x v="1579"/>
    <s v="ebay.com"/>
    <s v="Crested Beaut"/>
    <s v="Wholesale"/>
    <n v="31"/>
  </r>
  <r>
    <x v="1580"/>
    <s v="coloradoboomerangs.com"/>
    <s v="Quad"/>
    <s v="Retail"/>
    <n v="6"/>
  </r>
  <r>
    <x v="1581"/>
    <s v="amazon.com"/>
    <s v="Fun Fly"/>
    <s v="Retail"/>
    <n v="1"/>
  </r>
  <r>
    <x v="1582"/>
    <s v="coloradoboomerangs.com"/>
    <s v="Quad"/>
    <s v="Retail"/>
    <n v="2"/>
  </r>
  <r>
    <x v="1583"/>
    <s v="amazon.com"/>
    <s v="Bower Aussie Round"/>
    <s v="Retail"/>
    <n v="2"/>
  </r>
  <r>
    <x v="1584"/>
    <s v="coloradoboomerangs.com"/>
    <s v="Bellen"/>
    <s v="Wholesale"/>
    <n v="33"/>
  </r>
  <r>
    <x v="1585"/>
    <s v="ebay.com"/>
    <s v="Manu LD"/>
    <s v="Retail"/>
    <n v="5"/>
  </r>
  <r>
    <x v="1586"/>
    <s v="coloradoboomerangs.com"/>
    <s v="Fun Fly"/>
    <s v="Retail"/>
    <n v="2"/>
  </r>
  <r>
    <x v="1587"/>
    <s v="coloradoboomerangs.com"/>
    <s v="Crested Beaut"/>
    <s v="Retail"/>
    <n v="7"/>
  </r>
  <r>
    <x v="1588"/>
    <s v="ebay.com"/>
    <s v="Crested Beaut"/>
    <s v="Retail"/>
    <n v="1"/>
  </r>
  <r>
    <x v="1589"/>
    <s v="amazon.com"/>
    <s v="Fun Fly"/>
    <s v="Retail"/>
    <n v="1"/>
  </r>
  <r>
    <x v="1590"/>
    <s v="amazon.com"/>
    <s v="Fun Fly"/>
    <s v="Retail"/>
    <n v="3"/>
  </r>
  <r>
    <x v="1591"/>
    <s v="amazon.com"/>
    <s v="Phoenix"/>
    <s v="Wholesale"/>
    <n v="70"/>
  </r>
  <r>
    <x v="1592"/>
    <s v="amazon.com"/>
    <s v="Eagle"/>
    <s v="Retail"/>
    <n v="7"/>
  </r>
  <r>
    <x v="1593"/>
    <s v="amazon.com"/>
    <s v="Quad"/>
    <s v="Retail"/>
    <n v="3"/>
  </r>
  <r>
    <x v="1594"/>
    <s v="amazon.com"/>
    <s v="Fun Fly"/>
    <s v="Retail"/>
    <n v="5"/>
  </r>
  <r>
    <x v="1595"/>
    <s v="coloradoboomerangs.com"/>
    <s v="Fun Fly"/>
    <s v="Retail"/>
    <n v="4"/>
  </r>
  <r>
    <x v="1596"/>
    <s v="ebay.com"/>
    <s v="Bellen"/>
    <s v="Retail"/>
    <n v="1"/>
  </r>
  <r>
    <x v="1597"/>
    <s v="amazon.com"/>
    <s v="Yanaki"/>
    <s v="Wholesale"/>
    <n v="41"/>
  </r>
  <r>
    <x v="1598"/>
    <s v="amazon.com"/>
    <s v="Carlota Doublers"/>
    <s v="Retail"/>
    <n v="4"/>
  </r>
  <r>
    <x v="1599"/>
    <s v="amazon.com"/>
    <s v="Yanaki"/>
    <s v="Retail"/>
    <n v="1"/>
  </r>
  <r>
    <x v="1600"/>
    <s v="coloradoboomerangs.com"/>
    <s v="Aspen"/>
    <s v="Retail"/>
    <n v="7"/>
  </r>
  <r>
    <x v="1601"/>
    <s v="amazon.com"/>
    <s v="Fun Fly"/>
    <s v="Wholesale"/>
    <n v="38"/>
  </r>
  <r>
    <x v="1602"/>
    <s v="coloradoboomerangs.com"/>
    <s v="Bellen"/>
    <s v="Wholesale"/>
    <n v="40"/>
  </r>
  <r>
    <x v="1603"/>
    <s v="ebay.com"/>
    <s v="Fun Fly"/>
    <s v="Retail"/>
    <n v="3"/>
  </r>
  <r>
    <x v="1604"/>
    <s v="gel-boomerang.com"/>
    <s v="Fun Fly"/>
    <s v="Wholesale"/>
    <n v="146"/>
  </r>
  <r>
    <x v="1605"/>
    <s v="coloradoboomerangs.com"/>
    <s v="GelFast"/>
    <s v="Wholesale"/>
    <n v="56"/>
  </r>
  <r>
    <x v="1606"/>
    <s v="ebay.com"/>
    <s v="Fun Fly"/>
    <s v="Retail"/>
    <n v="2"/>
  </r>
  <r>
    <x v="1607"/>
    <s v="gel-boomerang.com"/>
    <s v="Fun Fly"/>
    <s v="Wholesale"/>
    <n v="34"/>
  </r>
  <r>
    <x v="1608"/>
    <s v="amazon.com"/>
    <s v="Quad"/>
    <s v="Retail"/>
    <n v="6"/>
  </r>
  <r>
    <x v="1609"/>
    <s v="amazon.com"/>
    <s v="Fun Fly"/>
    <s v="Wholesale"/>
    <n v="26"/>
  </r>
  <r>
    <x v="1610"/>
    <s v="ebay.com"/>
    <s v="Bower Aussie Round"/>
    <s v="Retail"/>
    <n v="8"/>
  </r>
  <r>
    <x v="1611"/>
    <s v="ebay.com"/>
    <s v="Bower Aussie Round"/>
    <s v="Wholesale"/>
    <n v="51"/>
  </r>
  <r>
    <x v="1612"/>
    <s v="amazon.com"/>
    <s v="Crested Beaut"/>
    <s v="Retail"/>
    <n v="2"/>
  </r>
  <r>
    <x v="1613"/>
    <s v="coloradoboomerangs.com"/>
    <s v="Crested Beaut"/>
    <s v="Wholesale"/>
    <n v="58"/>
  </r>
  <r>
    <x v="1614"/>
    <s v="ebay.com"/>
    <s v="Darnell Tri Fly"/>
    <s v="Retail"/>
    <n v="2"/>
  </r>
  <r>
    <x v="1615"/>
    <s v="amazon.com"/>
    <s v="Quad"/>
    <s v="Retail"/>
    <n v="7"/>
  </r>
  <r>
    <x v="1616"/>
    <s v="amazon.com"/>
    <s v="Fun Fly"/>
    <s v="Retail"/>
    <n v="1"/>
  </r>
  <r>
    <x v="1617"/>
    <s v="ebay.com"/>
    <s v="Quad"/>
    <s v="Wholesale"/>
    <n v="66"/>
  </r>
  <r>
    <x v="1618"/>
    <s v="amazon.com"/>
    <s v="Bellen"/>
    <s v="Retail"/>
    <n v="1"/>
  </r>
  <r>
    <x v="1619"/>
    <s v="coloradoboomerangs.com"/>
    <s v="Fun Fly"/>
    <s v="Retail"/>
    <n v="4"/>
  </r>
  <r>
    <x v="1620"/>
    <s v="amazon.com"/>
    <s v="Sunset"/>
    <s v="Wholesale"/>
    <n v="37"/>
  </r>
  <r>
    <x v="1621"/>
    <s v="ebay.com"/>
    <s v="Phoenix"/>
    <s v="Retail"/>
    <n v="7"/>
  </r>
  <r>
    <x v="1622"/>
    <s v="ebay.com"/>
    <s v="Fire Aspen"/>
    <s v="Retail"/>
    <n v="1"/>
  </r>
  <r>
    <x v="1623"/>
    <s v="amazon.com"/>
    <s v="Crested Beaut"/>
    <s v="Retail"/>
    <n v="8"/>
  </r>
  <r>
    <x v="1624"/>
    <s v="amazon.com"/>
    <s v="Fun Fly"/>
    <s v="Retail"/>
    <n v="2"/>
  </r>
  <r>
    <x v="1625"/>
    <s v="gel-boomerang.com"/>
    <s v="Fire Aspen"/>
    <s v="Retail"/>
    <n v="4"/>
  </r>
  <r>
    <x v="1626"/>
    <s v="coloradoboomerangs.com"/>
    <s v="Fun Fly"/>
    <s v="Retail"/>
    <n v="1"/>
  </r>
  <r>
    <x v="1627"/>
    <s v="gel-boomerang.com"/>
    <s v="Majestic Beaut"/>
    <s v="Retail"/>
    <n v="3"/>
  </r>
  <r>
    <x v="1628"/>
    <s v="amazon.com"/>
    <s v="Fun Fly"/>
    <s v="Wholesale"/>
    <n v="57"/>
  </r>
  <r>
    <x v="1629"/>
    <s v="coloradoboomerangs.com"/>
    <s v="Sunset"/>
    <s v="Wholesale"/>
    <n v="148"/>
  </r>
  <r>
    <x v="1630"/>
    <s v="amazon.com"/>
    <s v="Majestic Beaut"/>
    <s v="Retail"/>
    <n v="7"/>
  </r>
  <r>
    <x v="1631"/>
    <s v="gel-boomerang.com"/>
    <s v="Carlota Doublers"/>
    <s v="Retail"/>
    <n v="5"/>
  </r>
  <r>
    <x v="1632"/>
    <s v="ebay.com"/>
    <s v="Carlota"/>
    <s v="Retail"/>
    <n v="2"/>
  </r>
  <r>
    <x v="1633"/>
    <s v="gel-boomerang.com"/>
    <s v="Darnell Tri Fly"/>
    <s v="Retail"/>
    <n v="6"/>
  </r>
  <r>
    <x v="1634"/>
    <s v="ebay.com"/>
    <s v="Fun Fly"/>
    <s v="Wholesale"/>
    <n v="38"/>
  </r>
  <r>
    <x v="1635"/>
    <s v="amazon.com"/>
    <s v="Bellen"/>
    <s v="Wholesale"/>
    <n v="30"/>
  </r>
  <r>
    <x v="1636"/>
    <s v="ebay.com"/>
    <s v="Crested Beaut"/>
    <s v="Wholesale"/>
    <n v="55"/>
  </r>
  <r>
    <x v="1637"/>
    <s v="ebay.com"/>
    <s v="Yanaki"/>
    <s v="Wholesale"/>
    <n v="30"/>
  </r>
  <r>
    <x v="1638"/>
    <s v="amazon.com"/>
    <s v="Quad"/>
    <s v="Retail"/>
    <n v="2"/>
  </r>
  <r>
    <x v="1639"/>
    <s v="coloradoboomerangs.com"/>
    <s v="Eagle"/>
    <s v="Retail"/>
    <n v="2"/>
  </r>
  <r>
    <x v="1640"/>
    <s v="coloradoboomerangs.com"/>
    <s v="Fun Fly"/>
    <s v="Retail"/>
    <n v="2"/>
  </r>
  <r>
    <x v="1641"/>
    <s v="amazon.com"/>
    <s v="Sunset"/>
    <s v="Wholesale"/>
    <n v="60"/>
  </r>
  <r>
    <x v="1642"/>
    <s v="amazon.com"/>
    <s v="Bellen"/>
    <s v="Wholesale"/>
    <n v="142"/>
  </r>
  <r>
    <x v="1643"/>
    <s v="amazon.com"/>
    <s v="Yanaki"/>
    <s v="Retail"/>
    <n v="4"/>
  </r>
  <r>
    <x v="1644"/>
    <s v="coloradoboomerangs.com"/>
    <s v="Eagle"/>
    <s v="Wholesale"/>
    <n v="66"/>
  </r>
  <r>
    <x v="1645"/>
    <s v="coloradoboomerangs.com"/>
    <s v="Bellen"/>
    <s v="Retail"/>
    <n v="8"/>
  </r>
  <r>
    <x v="1646"/>
    <s v="coloradoboomerangs.com"/>
    <s v="Fun Fly"/>
    <s v="Retail"/>
    <n v="3"/>
  </r>
  <r>
    <x v="1647"/>
    <s v="amazon.com"/>
    <s v="Fun Fly"/>
    <s v="Retail"/>
    <n v="1"/>
  </r>
  <r>
    <x v="1648"/>
    <s v="amazon.com"/>
    <s v="Sunshine"/>
    <s v="Wholesale"/>
    <n v="32"/>
  </r>
  <r>
    <x v="1649"/>
    <s v="amazon.com"/>
    <s v="Sunshine"/>
    <s v="Wholesale"/>
    <n v="54"/>
  </r>
  <r>
    <x v="1650"/>
    <s v="amazon.com"/>
    <s v="Carlota"/>
    <s v="Retail"/>
    <n v="1"/>
  </r>
  <r>
    <x v="1651"/>
    <s v="amazon.com"/>
    <s v="Aspen"/>
    <s v="Wholesale"/>
    <n v="102"/>
  </r>
  <r>
    <x v="1652"/>
    <s v="gel-boomerang.com"/>
    <s v="Bower Aussie Round"/>
    <s v="Wholesale"/>
    <n v="58"/>
  </r>
  <r>
    <x v="1653"/>
    <s v="coloradoboomerangs.com"/>
    <s v="Carlota"/>
    <s v="Wholesale"/>
    <n v="22"/>
  </r>
  <r>
    <x v="1654"/>
    <s v="coloradoboomerangs.com"/>
    <s v="Fun Fly"/>
    <s v="Retail"/>
    <n v="4"/>
  </r>
  <r>
    <x v="1655"/>
    <s v="amazon.com"/>
    <s v="Phoenix"/>
    <s v="Retail"/>
    <n v="6"/>
  </r>
  <r>
    <x v="60"/>
    <s v="amazon.com"/>
    <s v="Aspen"/>
    <s v="Wholesale"/>
    <n v="28"/>
  </r>
  <r>
    <x v="1656"/>
    <s v="ebay.com"/>
    <s v="Fun Fly"/>
    <s v="Retail"/>
    <n v="3"/>
  </r>
  <r>
    <x v="1657"/>
    <s v="gel-boomerang.com"/>
    <s v="Quad"/>
    <s v="Wholesale"/>
    <n v="72"/>
  </r>
  <r>
    <x v="1658"/>
    <s v="coloradoboomerangs.com"/>
    <s v="Carlota Doublers"/>
    <s v="Retail"/>
    <n v="4"/>
  </r>
  <r>
    <x v="1659"/>
    <s v="gel-boomerang.com"/>
    <s v="Crested Beaut"/>
    <s v="Retail"/>
    <n v="1"/>
  </r>
  <r>
    <x v="1660"/>
    <s v="amazon.com"/>
    <s v="Phoenix"/>
    <s v="Retail"/>
    <n v="6"/>
  </r>
  <r>
    <x v="1661"/>
    <s v="amazon.com"/>
    <s v="Eagle"/>
    <s v="Wholesale"/>
    <n v="65"/>
  </r>
  <r>
    <x v="1662"/>
    <s v="coloradoboomerangs.com"/>
    <s v="Sunspot"/>
    <s v="Retail"/>
    <n v="6"/>
  </r>
  <r>
    <x v="1663"/>
    <s v="coloradoboomerangs.com"/>
    <s v="Bower Aussie Round"/>
    <s v="Retail"/>
    <n v="3"/>
  </r>
  <r>
    <x v="1664"/>
    <s v="gel-boomerang.com"/>
    <s v="Carlota"/>
    <s v="Retail"/>
    <n v="1"/>
  </r>
  <r>
    <x v="1665"/>
    <s v="gel-boomerang.com"/>
    <s v="Bower Aussie Round"/>
    <s v="Wholesale"/>
    <n v="42"/>
  </r>
  <r>
    <x v="1666"/>
    <s v="amazon.com"/>
    <s v="Quad"/>
    <s v="Retail"/>
    <n v="6"/>
  </r>
  <r>
    <x v="1667"/>
    <s v="ebay.com"/>
    <s v="Quad"/>
    <s v="Wholesale"/>
    <n v="111"/>
  </r>
  <r>
    <x v="1668"/>
    <s v="amazon.com"/>
    <s v="Fun Fly"/>
    <s v="Wholesale"/>
    <n v="19"/>
  </r>
  <r>
    <x v="1669"/>
    <s v="ebay.com"/>
    <s v="Sunshine"/>
    <s v="Retail"/>
    <n v="1"/>
  </r>
  <r>
    <x v="1670"/>
    <s v="amazon.com"/>
    <s v="Fun Fly"/>
    <s v="Retail"/>
    <n v="7"/>
  </r>
  <r>
    <x v="1671"/>
    <s v="amazon.com"/>
    <s v="Quad"/>
    <s v="Wholesale"/>
    <n v="33"/>
  </r>
  <r>
    <x v="1672"/>
    <s v="amazon.com"/>
    <s v="Darnell Tri Fly"/>
    <s v="Retail"/>
    <n v="2"/>
  </r>
  <r>
    <x v="1673"/>
    <s v="amazon.com"/>
    <s v="Fun Fly"/>
    <s v="Wholesale"/>
    <n v="63"/>
  </r>
  <r>
    <x v="1674"/>
    <s v="amazon.com"/>
    <s v="Sunshine"/>
    <s v="Wholesale"/>
    <n v="72"/>
  </r>
  <r>
    <x v="1675"/>
    <s v="gel-boomerang.com"/>
    <s v="Fun Fly"/>
    <s v="Wholesale"/>
    <n v="70"/>
  </r>
  <r>
    <x v="1676"/>
    <s v="gel-boomerang.com"/>
    <s v="Alpine"/>
    <s v="Retail"/>
    <n v="7"/>
  </r>
  <r>
    <x v="1677"/>
    <s v="ebay.com"/>
    <s v="Quad"/>
    <s v="Retail"/>
    <n v="1"/>
  </r>
  <r>
    <x v="1678"/>
    <s v="amazon.com"/>
    <s v="Fun Fly"/>
    <s v="Wholesale"/>
    <n v="61"/>
  </r>
  <r>
    <x v="1679"/>
    <s v="gel-boomerang.com"/>
    <s v="Fun Fly"/>
    <s v="Retail"/>
    <n v="2"/>
  </r>
  <r>
    <x v="1680"/>
    <s v="amazon.com"/>
    <s v="Fire Aspen"/>
    <s v="Retail"/>
    <n v="3"/>
  </r>
  <r>
    <x v="1681"/>
    <s v="ebay.com"/>
    <s v="Phoenix"/>
    <s v="Wholesale"/>
    <n v="125"/>
  </r>
  <r>
    <x v="1682"/>
    <s v="coloradoboomerangs.com"/>
    <s v="Bower Aussie Round"/>
    <s v="Retail"/>
    <n v="2"/>
  </r>
  <r>
    <x v="1683"/>
    <s v="amazon.com"/>
    <s v="Yanaki"/>
    <s v="Retail"/>
    <n v="2"/>
  </r>
  <r>
    <x v="1684"/>
    <s v="coloradoboomerangs.com"/>
    <s v="Quad"/>
    <s v="Wholesale"/>
    <n v="38"/>
  </r>
  <r>
    <x v="1685"/>
    <s v="amazon.com"/>
    <s v="Fun Fly"/>
    <s v="Wholesale"/>
    <n v="69"/>
  </r>
  <r>
    <x v="1686"/>
    <s v="amazon.com"/>
    <s v="Bellen"/>
    <s v="Wholesale"/>
    <n v="33"/>
  </r>
  <r>
    <x v="1687"/>
    <s v="coloradoboomerangs.com"/>
    <s v="Fun Fly"/>
    <s v="Retail"/>
    <n v="2"/>
  </r>
  <r>
    <x v="1688"/>
    <s v="amazon.com"/>
    <s v="Fun Fly"/>
    <s v="Wholesale"/>
    <n v="68"/>
  </r>
  <r>
    <x v="1689"/>
    <s v="coloradoboomerangs.com"/>
    <s v="Sunset"/>
    <s v="Wholesale"/>
    <n v="34"/>
  </r>
  <r>
    <x v="1690"/>
    <s v="gel-boomerang.com"/>
    <s v="Yanaki"/>
    <s v="Retail"/>
    <n v="6"/>
  </r>
  <r>
    <x v="1691"/>
    <s v="amazon.com"/>
    <s v="Alpine"/>
    <s v="Retail"/>
    <n v="5"/>
  </r>
  <r>
    <x v="1692"/>
    <s v="ebay.com"/>
    <s v="Alpine"/>
    <s v="Wholesale"/>
    <n v="27"/>
  </r>
  <r>
    <x v="1693"/>
    <s v="amazon.com"/>
    <s v="Eagle"/>
    <s v="Retail"/>
    <n v="2"/>
  </r>
  <r>
    <x v="1694"/>
    <s v="amazon.com"/>
    <s v="Aspen"/>
    <s v="Wholesale"/>
    <n v="63"/>
  </r>
  <r>
    <x v="1695"/>
    <s v="amazon.com"/>
    <s v="Fun Fly"/>
    <s v="Wholesale"/>
    <n v="146"/>
  </r>
  <r>
    <x v="1696"/>
    <s v="amazon.com"/>
    <s v="Fun Fly"/>
    <s v="Wholesale"/>
    <n v="38"/>
  </r>
  <r>
    <x v="1697"/>
    <s v="coloradoboomerangs.com"/>
    <s v="Fun Fly"/>
    <s v="Wholesale"/>
    <n v="32"/>
  </r>
  <r>
    <x v="1698"/>
    <s v="amazon.com"/>
    <s v="Fun Fly"/>
    <s v="Wholesale"/>
    <n v="57"/>
  </r>
  <r>
    <x v="1699"/>
    <s v="gel-boomerang.com"/>
    <s v="Darnell Tri Fly"/>
    <s v="Wholesale"/>
    <n v="25"/>
  </r>
  <r>
    <x v="1700"/>
    <s v="amazon.com"/>
    <s v="Fun Fly"/>
    <s v="Wholesale"/>
    <n v="60"/>
  </r>
  <r>
    <x v="1701"/>
    <s v="ebay.com"/>
    <s v="Eagle"/>
    <s v="Retail"/>
    <n v="1"/>
  </r>
  <r>
    <x v="1702"/>
    <s v="amazon.com"/>
    <s v="Fun Fly"/>
    <s v="Retail"/>
    <n v="3"/>
  </r>
  <r>
    <x v="1703"/>
    <s v="amazon.com"/>
    <s v="Fun Fly"/>
    <s v="Wholesale"/>
    <n v="33"/>
  </r>
  <r>
    <x v="1336"/>
    <s v="coloradoboomerangs.com"/>
    <s v="Yanaki"/>
    <s v="Wholesale"/>
    <n v="70"/>
  </r>
  <r>
    <x v="1704"/>
    <s v="amazon.com"/>
    <s v="Bellen"/>
    <s v="Retail"/>
    <n v="4"/>
  </r>
  <r>
    <x v="1705"/>
    <s v="coloradoboomerangs.com"/>
    <s v="Fun Fly"/>
    <s v="Wholesale"/>
    <n v="71"/>
  </r>
  <r>
    <x v="1706"/>
    <s v="ebay.com"/>
    <s v="Quad"/>
    <s v="Retail"/>
    <n v="2"/>
  </r>
  <r>
    <x v="1707"/>
    <s v="amazon.com"/>
    <s v="Eagle"/>
    <s v="Wholesale"/>
    <n v="39"/>
  </r>
  <r>
    <x v="1708"/>
    <s v="ebay.com"/>
    <s v="Fun Fly"/>
    <s v="Retail"/>
    <n v="3"/>
  </r>
  <r>
    <x v="1709"/>
    <s v="coloradoboomerangs.com"/>
    <s v="Bower Aussie Round"/>
    <s v="Wholesale"/>
    <n v="34"/>
  </r>
  <r>
    <x v="1442"/>
    <s v="amazon.com"/>
    <s v="Sunset"/>
    <s v="Wholesale"/>
    <n v="146"/>
  </r>
  <r>
    <x v="1710"/>
    <s v="amazon.com"/>
    <s v="Fire Aspen"/>
    <s v="Wholesale"/>
    <n v="28"/>
  </r>
  <r>
    <x v="1711"/>
    <s v="amazon.com"/>
    <s v="Crested Beaut"/>
    <s v="Retail"/>
    <n v="1"/>
  </r>
  <r>
    <x v="1712"/>
    <s v="gel-boomerang.com"/>
    <s v="Majestic Beaut"/>
    <s v="Wholesale"/>
    <n v="36"/>
  </r>
  <r>
    <x v="1713"/>
    <s v="ebay.com"/>
    <s v="Quad"/>
    <s v="Retail"/>
    <n v="2"/>
  </r>
  <r>
    <x v="1714"/>
    <s v="gel-boomerang.com"/>
    <s v="Alpine"/>
    <s v="Wholesale"/>
    <n v="37"/>
  </r>
  <r>
    <x v="1715"/>
    <s v="amazon.com"/>
    <s v="Crested Beaut"/>
    <s v="Wholesale"/>
    <n v="26"/>
  </r>
  <r>
    <x v="152"/>
    <s v="gel-boomerang.com"/>
    <s v="Quad"/>
    <s v="Retail"/>
    <n v="1"/>
  </r>
  <r>
    <x v="1716"/>
    <s v="coloradoboomerangs.com"/>
    <s v="Crested Beaut"/>
    <s v="Wholesale"/>
    <n v="28"/>
  </r>
  <r>
    <x v="1717"/>
    <s v="amazon.com"/>
    <s v="Alpine"/>
    <s v="Wholesale"/>
    <n v="90"/>
  </r>
  <r>
    <x v="1718"/>
    <s v="ebay.com"/>
    <s v="Fun Fly"/>
    <s v="Retail"/>
    <n v="2"/>
  </r>
  <r>
    <x v="1719"/>
    <s v="amazon.com"/>
    <s v="Sunset"/>
    <s v="Retail"/>
    <n v="3"/>
  </r>
  <r>
    <x v="1720"/>
    <s v="amazon.com"/>
    <s v="Carlota"/>
    <s v="Retail"/>
    <n v="7"/>
  </r>
  <r>
    <x v="1721"/>
    <s v="gel-boomerang.com"/>
    <s v="Darnell Tri Fly"/>
    <s v="Wholesale"/>
    <n v="32"/>
  </r>
  <r>
    <x v="1722"/>
    <s v="amazon.com"/>
    <s v="Fun Fly"/>
    <s v="Wholesale"/>
    <n v="78"/>
  </r>
  <r>
    <x v="1723"/>
    <s v="ebay.com"/>
    <s v="Majestic Beaut"/>
    <s v="Retail"/>
    <n v="9"/>
  </r>
  <r>
    <x v="1724"/>
    <s v="amazon.com"/>
    <s v="Fun Fly"/>
    <s v="Retail"/>
    <n v="2"/>
  </r>
  <r>
    <x v="1725"/>
    <s v="amazon.com"/>
    <s v="Fun Fly"/>
    <s v="Wholesale"/>
    <n v="31"/>
  </r>
  <r>
    <x v="1726"/>
    <s v="amazon.com"/>
    <s v="Fun Fly"/>
    <s v="Wholesale"/>
    <n v="49"/>
  </r>
  <r>
    <x v="1727"/>
    <s v="amazon.com"/>
    <s v="Fun Fly"/>
    <s v="Wholesale"/>
    <n v="154"/>
  </r>
  <r>
    <x v="1728"/>
    <s v="amazon.com"/>
    <s v="Frido Fast Catch"/>
    <s v="Retail"/>
    <n v="2"/>
  </r>
  <r>
    <x v="1729"/>
    <s v="coloradoboomerangs.com"/>
    <s v="Darnell Tri Fly"/>
    <s v="Retail"/>
    <n v="1"/>
  </r>
  <r>
    <x v="1730"/>
    <s v="amazon.com"/>
    <s v="Fun Fly"/>
    <s v="Retail"/>
    <n v="2"/>
  </r>
  <r>
    <x v="1731"/>
    <s v="amazon.com"/>
    <s v="Fun Fly"/>
    <s v="Retail"/>
    <n v="4"/>
  </r>
  <r>
    <x v="1732"/>
    <s v="gel-boomerang.com"/>
    <s v="Quad"/>
    <s v="Wholesale"/>
    <n v="155"/>
  </r>
  <r>
    <x v="1733"/>
    <s v="ebay.com"/>
    <s v="Fun Fly"/>
    <s v="Retail"/>
    <n v="5"/>
  </r>
  <r>
    <x v="1734"/>
    <s v="amazon.com"/>
    <s v="Sunshine"/>
    <s v="Retail"/>
    <n v="5"/>
  </r>
  <r>
    <x v="1735"/>
    <s v="ebay.com"/>
    <s v="Yanaki"/>
    <s v="Retail"/>
    <n v="2"/>
  </r>
  <r>
    <x v="1736"/>
    <s v="ebay.com"/>
    <s v="Carlota"/>
    <s v="Wholesale"/>
    <n v="51"/>
  </r>
  <r>
    <x v="1737"/>
    <s v="ebay.com"/>
    <s v="GelFast"/>
    <s v="Wholesale"/>
    <n v="34"/>
  </r>
  <r>
    <x v="1738"/>
    <s v="gel-boomerang.com"/>
    <s v="Fun Fly"/>
    <s v="Retail"/>
    <n v="2"/>
  </r>
  <r>
    <x v="1739"/>
    <s v="gel-boomerang.com"/>
    <s v="Fun Fly"/>
    <s v="Retail"/>
    <n v="1"/>
  </r>
  <r>
    <x v="1740"/>
    <s v="ebay.com"/>
    <s v="Carlota"/>
    <s v="Wholesale"/>
    <n v="72"/>
  </r>
  <r>
    <x v="1741"/>
    <s v="coloradoboomerangs.com"/>
    <s v="Crested Beaut"/>
    <s v="Retail"/>
    <n v="3"/>
  </r>
  <r>
    <x v="1742"/>
    <s v="gel-boomerang.com"/>
    <s v="Alpine"/>
    <s v="Wholesale"/>
    <n v="42"/>
  </r>
  <r>
    <x v="1743"/>
    <s v="amazon.com"/>
    <s v="Quad"/>
    <s v="Retail"/>
    <n v="2"/>
  </r>
  <r>
    <x v="1744"/>
    <s v="amazon.com"/>
    <s v="Crested Beaut"/>
    <s v="Wholesale"/>
    <n v="59"/>
  </r>
  <r>
    <x v="1745"/>
    <s v="coloradoboomerangs.com"/>
    <s v="Bellen"/>
    <s v="Retail"/>
    <n v="4"/>
  </r>
  <r>
    <x v="1746"/>
    <s v="amazon.com"/>
    <s v="Carlota"/>
    <s v="Retail"/>
    <n v="1"/>
  </r>
  <r>
    <x v="1747"/>
    <s v="ebay.com"/>
    <s v="Carlota Doublers"/>
    <s v="Retail"/>
    <n v="1"/>
  </r>
  <r>
    <x v="1748"/>
    <s v="amazon.com"/>
    <s v="Bellen"/>
    <s v="Retail"/>
    <n v="1"/>
  </r>
  <r>
    <x v="1749"/>
    <s v="amazon.com"/>
    <s v="Crested Beaut"/>
    <s v="Retail"/>
    <n v="2"/>
  </r>
  <r>
    <x v="1750"/>
    <s v="amazon.com"/>
    <s v="Fun Fly"/>
    <s v="Wholesale"/>
    <n v="27"/>
  </r>
  <r>
    <x v="1751"/>
    <s v="amazon.com"/>
    <s v="Manu MTA"/>
    <s v="Retail"/>
    <n v="5"/>
  </r>
  <r>
    <x v="1752"/>
    <s v="coloradoboomerangs.com"/>
    <s v="Bellen"/>
    <s v="Wholesale"/>
    <n v="151"/>
  </r>
  <r>
    <x v="1753"/>
    <s v="ebay.com"/>
    <s v="Bower Aussie Round"/>
    <s v="Retail"/>
    <n v="9"/>
  </r>
  <r>
    <x v="1754"/>
    <s v="amazon.com"/>
    <s v="Fun Fly"/>
    <s v="Retail"/>
    <n v="1"/>
  </r>
  <r>
    <x v="1755"/>
    <s v="ebay.com"/>
    <s v="Fun Fly"/>
    <s v="Retail"/>
    <n v="7"/>
  </r>
  <r>
    <x v="1756"/>
    <s v="coloradoboomerangs.com"/>
    <s v="GelFast"/>
    <s v="Wholesale"/>
    <n v="43"/>
  </r>
  <r>
    <x v="1757"/>
    <s v="coloradoboomerangs.com"/>
    <s v="Darnell Tri Fly"/>
    <s v="Wholesale"/>
    <n v="26"/>
  </r>
  <r>
    <x v="1758"/>
    <s v="ebay.com"/>
    <s v="Fun Fly"/>
    <s v="Wholesale"/>
    <n v="30"/>
  </r>
  <r>
    <x v="1759"/>
    <s v="ebay.com"/>
    <s v="Alpine"/>
    <s v="Wholesale"/>
    <n v="25"/>
  </r>
  <r>
    <x v="1760"/>
    <s v="ebay.com"/>
    <s v="Fun Fly"/>
    <s v="Wholesale"/>
    <n v="39"/>
  </r>
  <r>
    <x v="1761"/>
    <s v="coloradoboomerangs.com"/>
    <s v="Fun Fly"/>
    <s v="Retail"/>
    <n v="6"/>
  </r>
  <r>
    <x v="1762"/>
    <s v="coloradoboomerangs.com"/>
    <s v="Sunshine"/>
    <s v="Wholesale"/>
    <n v="39"/>
  </r>
  <r>
    <x v="1763"/>
    <s v="ebay.com"/>
    <s v="Fun Fly"/>
    <s v="Wholesale"/>
    <n v="35"/>
  </r>
  <r>
    <x v="1764"/>
    <s v="amazon.com"/>
    <s v="Fun Fly"/>
    <s v="Retail"/>
    <n v="5"/>
  </r>
  <r>
    <x v="1765"/>
    <s v="amazon.com"/>
    <s v="Quad"/>
    <s v="Retail"/>
    <n v="3"/>
  </r>
  <r>
    <x v="1766"/>
    <s v="ebay.com"/>
    <s v="Quad"/>
    <s v="Retail"/>
    <n v="3"/>
  </r>
  <r>
    <x v="1767"/>
    <s v="amazon.com"/>
    <s v="Crested Beaut"/>
    <s v="Wholesale"/>
    <n v="67"/>
  </r>
  <r>
    <x v="1061"/>
    <s v="amazon.com"/>
    <s v="Fun Fly"/>
    <s v="Retail"/>
    <n v="7"/>
  </r>
  <r>
    <x v="1768"/>
    <s v="ebay.com"/>
    <s v="Quad"/>
    <s v="Wholesale"/>
    <n v="60"/>
  </r>
  <r>
    <x v="1769"/>
    <s v="gel-boomerang.com"/>
    <s v="Quad"/>
    <s v="Wholesale"/>
    <n v="19"/>
  </r>
  <r>
    <x v="1770"/>
    <s v="ebay.com"/>
    <s v="Fun Fly"/>
    <s v="Wholesale"/>
    <n v="35"/>
  </r>
  <r>
    <x v="1771"/>
    <s v="ebay.com"/>
    <s v="Sunshine"/>
    <s v="Retail"/>
    <n v="9"/>
  </r>
  <r>
    <x v="1772"/>
    <s v="coloradoboomerangs.com"/>
    <s v="Aspen"/>
    <s v="Retail"/>
    <n v="2"/>
  </r>
  <r>
    <x v="1773"/>
    <s v="ebay.com"/>
    <s v="Fun Fly"/>
    <s v="Retail"/>
    <n v="3"/>
  </r>
  <r>
    <x v="1774"/>
    <s v="amazon.com"/>
    <s v="Fun Fly"/>
    <s v="Retail"/>
    <n v="2"/>
  </r>
  <r>
    <x v="1775"/>
    <s v="coloradoboomerangs.com"/>
    <s v="Bellen"/>
    <s v="Retail"/>
    <n v="4"/>
  </r>
  <r>
    <x v="1776"/>
    <s v="coloradoboomerangs.com"/>
    <s v="Fun Fly"/>
    <s v="Retail"/>
    <n v="3"/>
  </r>
  <r>
    <x v="1777"/>
    <s v="amazon.com"/>
    <s v="Fun Fly"/>
    <s v="Retail"/>
    <n v="2"/>
  </r>
  <r>
    <x v="1778"/>
    <s v="ebay.com"/>
    <s v="Bellen"/>
    <s v="Wholesale"/>
    <n v="30"/>
  </r>
  <r>
    <x v="1779"/>
    <s v="amazon.com"/>
    <s v="Darnell Tri Fly"/>
    <s v="Wholesale"/>
    <n v="150"/>
  </r>
  <r>
    <x v="1780"/>
    <s v="ebay.com"/>
    <s v="Phoenix"/>
    <s v="Wholesale"/>
    <n v="33"/>
  </r>
  <r>
    <x v="1781"/>
    <s v="gel-boomerang.com"/>
    <s v="Fun Fly"/>
    <s v="Wholesale"/>
    <n v="36"/>
  </r>
  <r>
    <x v="1782"/>
    <s v="coloradoboomerangs.com"/>
    <s v="Carlota"/>
    <s v="Retail"/>
    <n v="5"/>
  </r>
  <r>
    <x v="1783"/>
    <s v="ebay.com"/>
    <s v="Alpine"/>
    <s v="Retail"/>
    <n v="1"/>
  </r>
  <r>
    <x v="1784"/>
    <s v="gel-boomerang.com"/>
    <s v="Yanaki"/>
    <s v="Retail"/>
    <n v="7"/>
  </r>
  <r>
    <x v="1785"/>
    <s v="amazon.com"/>
    <s v="Aspen"/>
    <s v="Retail"/>
    <n v="1"/>
  </r>
  <r>
    <x v="1786"/>
    <s v="coloradoboomerangs.com"/>
    <s v="Manu MTA"/>
    <s v="Retail"/>
    <n v="2"/>
  </r>
  <r>
    <x v="1787"/>
    <s v="gel-boomerang.com"/>
    <s v="Fun Fly"/>
    <s v="Retail"/>
    <n v="4"/>
  </r>
  <r>
    <x v="1788"/>
    <s v="amazon.com"/>
    <s v="Darnell Tri Fly"/>
    <s v="Wholesale"/>
    <n v="38"/>
  </r>
  <r>
    <x v="1789"/>
    <s v="amazon.com"/>
    <s v="Fun Fly"/>
    <s v="Wholesale"/>
    <n v="30"/>
  </r>
  <r>
    <x v="1790"/>
    <s v="amazon.com"/>
    <s v="Majestic Beaut"/>
    <s v="Retail"/>
    <n v="2"/>
  </r>
  <r>
    <x v="1791"/>
    <s v="ebay.com"/>
    <s v="Frido Fast Catch"/>
    <s v="Retail"/>
    <n v="1"/>
  </r>
  <r>
    <x v="1792"/>
    <s v="coloradoboomerangs.com"/>
    <s v="Fun Fly"/>
    <s v="Wholesale"/>
    <n v="25"/>
  </r>
  <r>
    <x v="1793"/>
    <s v="amazon.com"/>
    <s v="Crested Beaut"/>
    <s v="Retail"/>
    <n v="4"/>
  </r>
  <r>
    <x v="1794"/>
    <s v="ebay.com"/>
    <s v="Phoenix"/>
    <s v="Wholesale"/>
    <n v="66"/>
  </r>
  <r>
    <x v="1795"/>
    <s v="amazon.com"/>
    <s v="Bellen"/>
    <s v="Retail"/>
    <n v="3"/>
  </r>
  <r>
    <x v="1796"/>
    <s v="coloradoboomerangs.com"/>
    <s v="Aspen"/>
    <s v="Wholesale"/>
    <n v="60"/>
  </r>
  <r>
    <x v="1797"/>
    <s v="amazon.com"/>
    <s v="Fun Fly"/>
    <s v="Retail"/>
    <n v="2"/>
  </r>
  <r>
    <x v="1798"/>
    <s v="ebay.com"/>
    <s v="Yanaki"/>
    <s v="Wholesale"/>
    <n v="39"/>
  </r>
  <r>
    <x v="1799"/>
    <s v="coloradoboomerangs.com"/>
    <s v="Crested Beaut"/>
    <s v="Retail"/>
    <n v="3"/>
  </r>
  <r>
    <x v="1800"/>
    <s v="coloradoboomerangs.com"/>
    <s v="Fun Fly"/>
    <s v="Wholesale"/>
    <n v="28"/>
  </r>
  <r>
    <x v="1801"/>
    <s v="coloradoboomerangs.com"/>
    <s v="Fun Fly"/>
    <s v="Retail"/>
    <n v="1"/>
  </r>
  <r>
    <x v="1802"/>
    <s v="coloradoboomerangs.com"/>
    <s v="Fun Fly"/>
    <s v="Retail"/>
    <n v="3"/>
  </r>
  <r>
    <x v="1803"/>
    <s v="coloradoboomerangs.com"/>
    <s v="Carlota"/>
    <s v="Retail"/>
    <n v="2"/>
  </r>
  <r>
    <x v="1804"/>
    <s v="ebay.com"/>
    <s v="Aspen"/>
    <s v="Retail"/>
    <n v="5"/>
  </r>
  <r>
    <x v="1805"/>
    <s v="ebay.com"/>
    <s v="Fire Aspen"/>
    <s v="Retail"/>
    <n v="6"/>
  </r>
  <r>
    <x v="1806"/>
    <s v="amazon.com"/>
    <s v="Majestic Beaut"/>
    <s v="Retail"/>
    <n v="2"/>
  </r>
  <r>
    <x v="1807"/>
    <s v="coloradoboomerangs.com"/>
    <s v="Quad"/>
    <s v="Wholesale"/>
    <n v="48"/>
  </r>
  <r>
    <x v="1808"/>
    <s v="coloradoboomerangs.com"/>
    <s v="Fun Fly"/>
    <s v="Retail"/>
    <n v="3"/>
  </r>
  <r>
    <x v="1809"/>
    <s v="coloradoboomerangs.com"/>
    <s v="Alpine"/>
    <s v="Wholesale"/>
    <n v="54"/>
  </r>
  <r>
    <x v="1810"/>
    <s v="coloradoboomerangs.com"/>
    <s v="GelFast"/>
    <s v="Retail"/>
    <n v="2"/>
  </r>
  <r>
    <x v="1811"/>
    <s v="amazon.com"/>
    <s v="Sunshine"/>
    <s v="Wholesale"/>
    <n v="59"/>
  </r>
  <r>
    <x v="1812"/>
    <s v="gel-boomerang.com"/>
    <s v="Fun Fly"/>
    <s v="Wholesale"/>
    <n v="33"/>
  </r>
  <r>
    <x v="1813"/>
    <s v="ebay.com"/>
    <s v="Carlota"/>
    <s v="Wholesale"/>
    <n v="30"/>
  </r>
  <r>
    <x v="1814"/>
    <s v="ebay.com"/>
    <s v="Manu LD"/>
    <s v="Retail"/>
    <n v="3"/>
  </r>
  <r>
    <x v="1815"/>
    <s v="amazon.com"/>
    <s v="Phoenix"/>
    <s v="Wholesale"/>
    <n v="31"/>
  </r>
  <r>
    <x v="1816"/>
    <s v="amazon.com"/>
    <s v="Fun Fly"/>
    <s v="Retail"/>
    <n v="8"/>
  </r>
  <r>
    <x v="1817"/>
    <s v="coloradoboomerangs.com"/>
    <s v="Quad"/>
    <s v="Wholesale"/>
    <n v="68"/>
  </r>
  <r>
    <x v="1818"/>
    <s v="amazon.com"/>
    <s v="Fun Fly"/>
    <s v="Wholesale"/>
    <n v="31"/>
  </r>
  <r>
    <x v="1819"/>
    <s v="ebay.com"/>
    <s v="Darnell Tri Fly"/>
    <s v="Wholesale"/>
    <n v="66"/>
  </r>
  <r>
    <x v="1820"/>
    <s v="coloradoboomerangs.com"/>
    <s v="Fire Aspen"/>
    <s v="Retail"/>
    <n v="4"/>
  </r>
  <r>
    <x v="1821"/>
    <s v="amazon.com"/>
    <s v="Bower Aussie Round"/>
    <s v="Wholesale"/>
    <n v="34"/>
  </r>
  <r>
    <x v="1822"/>
    <s v="ebay.com"/>
    <s v="Sunspot"/>
    <s v="Wholesale"/>
    <n v="32"/>
  </r>
  <r>
    <x v="1823"/>
    <s v="amazon.com"/>
    <s v="Frido Fast Catch"/>
    <s v="Retail"/>
    <n v="4"/>
  </r>
  <r>
    <x v="1824"/>
    <s v="ebay.com"/>
    <s v="Carlota"/>
    <s v="Wholesale"/>
    <n v="40"/>
  </r>
  <r>
    <x v="1825"/>
    <s v="amazon.com"/>
    <s v="Fun Fly"/>
    <s v="Wholesale"/>
    <n v="144"/>
  </r>
  <r>
    <x v="1826"/>
    <s v="gel-boomerang.com"/>
    <s v="Manu MTA"/>
    <s v="Retail"/>
    <n v="1"/>
  </r>
  <r>
    <x v="1827"/>
    <s v="coloradoboomerangs.com"/>
    <s v="Carlota Doublers"/>
    <s v="Retail"/>
    <n v="1"/>
  </r>
  <r>
    <x v="1828"/>
    <s v="amazon.com"/>
    <s v="Bellen"/>
    <s v="Retail"/>
    <n v="3"/>
  </r>
  <r>
    <x v="1829"/>
    <s v="amazon.com"/>
    <s v="Carlota"/>
    <s v="Wholesale"/>
    <n v="33"/>
  </r>
  <r>
    <x v="1830"/>
    <s v="amazon.com"/>
    <s v="Fun Fly"/>
    <s v="Wholesale"/>
    <n v="35"/>
  </r>
  <r>
    <x v="1831"/>
    <s v="gel-boomerang.com"/>
    <s v="Fun Fly"/>
    <s v="Wholesale"/>
    <n v="34"/>
  </r>
  <r>
    <x v="1832"/>
    <s v="ebay.com"/>
    <s v="Carlota"/>
    <s v="Retail"/>
    <n v="3"/>
  </r>
  <r>
    <x v="1833"/>
    <s v="amazon.com"/>
    <s v="Quad"/>
    <s v="Wholesale"/>
    <n v="38"/>
  </r>
  <r>
    <x v="1834"/>
    <s v="coloradoboomerangs.com"/>
    <s v="Eagle"/>
    <s v="Retail"/>
    <n v="7"/>
  </r>
  <r>
    <x v="1835"/>
    <s v="ebay.com"/>
    <s v="Crested Beaut"/>
    <s v="Retail"/>
    <n v="5"/>
  </r>
  <r>
    <x v="1836"/>
    <s v="coloradoboomerangs.com"/>
    <s v="Fun Fly"/>
    <s v="Retail"/>
    <n v="1"/>
  </r>
  <r>
    <x v="1837"/>
    <s v="gel-boomerang.com"/>
    <s v="Majestic Beaut"/>
    <s v="Retail"/>
    <n v="2"/>
  </r>
  <r>
    <x v="1838"/>
    <s v="coloradoboomerangs.com"/>
    <s v="Quad"/>
    <s v="Wholesale"/>
    <n v="57"/>
  </r>
  <r>
    <x v="1839"/>
    <s v="ebay.com"/>
    <s v="Aspen"/>
    <s v="Retail"/>
    <n v="3"/>
  </r>
  <r>
    <x v="1840"/>
    <s v="amazon.com"/>
    <s v="Yanaki"/>
    <s v="Wholesale"/>
    <n v="54"/>
  </r>
  <r>
    <x v="1841"/>
    <s v="amazon.com"/>
    <s v="Majestic Beaut"/>
    <s v="Retail"/>
    <n v="2"/>
  </r>
  <r>
    <x v="1842"/>
    <s v="amazon.com"/>
    <s v="Aspen"/>
    <s v="Retail"/>
    <n v="7"/>
  </r>
  <r>
    <x v="1843"/>
    <s v="ebay.com"/>
    <s v="Sunspot"/>
    <s v="Retail"/>
    <n v="7"/>
  </r>
  <r>
    <x v="1844"/>
    <s v="amazon.com"/>
    <s v="Sunset"/>
    <s v="Retail"/>
    <n v="5"/>
  </r>
  <r>
    <x v="1845"/>
    <s v="amazon.com"/>
    <s v="Quad"/>
    <s v="Wholesale"/>
    <n v="69"/>
  </r>
  <r>
    <x v="1846"/>
    <s v="ebay.com"/>
    <s v="Darnell Tri Fly"/>
    <s v="Retail"/>
    <n v="1"/>
  </r>
  <r>
    <x v="817"/>
    <s v="amazon.com"/>
    <s v="Aspen"/>
    <s v="Retail"/>
    <n v="1"/>
  </r>
  <r>
    <x v="1847"/>
    <s v="amazon.com"/>
    <s v="Carlota"/>
    <s v="Wholesale"/>
    <n v="53"/>
  </r>
  <r>
    <x v="1848"/>
    <s v="amazon.com"/>
    <s v="Fire Aspen"/>
    <s v="Wholesale"/>
    <n v="62"/>
  </r>
  <r>
    <x v="1849"/>
    <s v="ebay.com"/>
    <s v="Fun Fly"/>
    <s v="Retail"/>
    <n v="2"/>
  </r>
  <r>
    <x v="1850"/>
    <s v="gel-boomerang.com"/>
    <s v="Fun Fly"/>
    <s v="Wholesale"/>
    <n v="27"/>
  </r>
  <r>
    <x v="1851"/>
    <s v="amazon.com"/>
    <s v="Fun Fly"/>
    <s v="Wholesale"/>
    <n v="36"/>
  </r>
  <r>
    <x v="1852"/>
    <s v="coloradoboomerangs.com"/>
    <s v="Bower Aussie Round"/>
    <s v="Retail"/>
    <n v="4"/>
  </r>
  <r>
    <x v="1853"/>
    <s v="gel-boomerang.com"/>
    <s v="Crested Beaut"/>
    <s v="Retail"/>
    <n v="1"/>
  </r>
  <r>
    <x v="1854"/>
    <s v="amazon.com"/>
    <s v="Fun Fly"/>
    <s v="Wholesale"/>
    <n v="54"/>
  </r>
  <r>
    <x v="1855"/>
    <s v="coloradoboomerangs.com"/>
    <s v="Darnell Tri Fly"/>
    <s v="Wholesale"/>
    <n v="110"/>
  </r>
  <r>
    <x v="1856"/>
    <s v="coloradoboomerangs.com"/>
    <s v="Yanaki"/>
    <s v="Retail"/>
    <n v="3"/>
  </r>
  <r>
    <x v="1857"/>
    <s v="amazon.com"/>
    <s v="Fun Fly"/>
    <s v="Retail"/>
    <n v="6"/>
  </r>
  <r>
    <x v="1858"/>
    <s v="amazon.com"/>
    <s v="Fun Fly"/>
    <s v="Wholesale"/>
    <n v="69"/>
  </r>
  <r>
    <x v="1859"/>
    <s v="gel-boomerang.com"/>
    <s v="Fun Fly"/>
    <s v="Retail"/>
    <n v="3"/>
  </r>
  <r>
    <x v="1860"/>
    <s v="amazon.com"/>
    <s v="Sunset"/>
    <s v="Retail"/>
    <n v="1"/>
  </r>
  <r>
    <x v="1861"/>
    <s v="amazon.com"/>
    <s v="Fun Fly"/>
    <s v="Retail"/>
    <n v="2"/>
  </r>
  <r>
    <x v="1862"/>
    <s v="gel-boomerang.com"/>
    <s v="Quad"/>
    <s v="Retail"/>
    <n v="3"/>
  </r>
  <r>
    <x v="1863"/>
    <s v="amazon.com"/>
    <s v="Quad"/>
    <s v="Wholesale"/>
    <n v="99"/>
  </r>
  <r>
    <x v="1864"/>
    <s v="amazon.com"/>
    <s v="Frido Fast Catch"/>
    <s v="Retail"/>
    <n v="2"/>
  </r>
  <r>
    <x v="1865"/>
    <s v="coloradoboomerangs.com"/>
    <s v="Fun Fly"/>
    <s v="Retail"/>
    <n v="2"/>
  </r>
  <r>
    <x v="1866"/>
    <s v="ebay.com"/>
    <s v="Quad"/>
    <s v="Wholesale"/>
    <n v="54"/>
  </r>
  <r>
    <x v="1867"/>
    <s v="ebay.com"/>
    <s v="Fun Fly"/>
    <s v="Wholesale"/>
    <n v="134"/>
  </r>
  <r>
    <x v="1868"/>
    <s v="amazon.com"/>
    <s v="Phoenix"/>
    <s v="Wholesale"/>
    <n v="71"/>
  </r>
  <r>
    <x v="1869"/>
    <s v="amazon.com"/>
    <s v="Phoenix"/>
    <s v="Wholesale"/>
    <n v="58"/>
  </r>
  <r>
    <x v="1870"/>
    <s v="amazon.com"/>
    <s v="Crested Beaut"/>
    <s v="Retail"/>
    <n v="1"/>
  </r>
  <r>
    <x v="1871"/>
    <s v="ebay.com"/>
    <s v="Fun Fly"/>
    <s v="Wholesale"/>
    <n v="32"/>
  </r>
  <r>
    <x v="1872"/>
    <s v="ebay.com"/>
    <s v="Fun Fly"/>
    <s v="Wholesale"/>
    <n v="37"/>
  </r>
  <r>
    <x v="1873"/>
    <s v="amazon.com"/>
    <s v="Quad"/>
    <s v="Wholesale"/>
    <n v="63"/>
  </r>
  <r>
    <x v="1874"/>
    <s v="amazon.com"/>
    <s v="Crested Beaut"/>
    <s v="Wholesale"/>
    <n v="61"/>
  </r>
  <r>
    <x v="1875"/>
    <s v="ebay.com"/>
    <s v="Quad"/>
    <s v="Wholesale"/>
    <n v="23"/>
  </r>
  <r>
    <x v="1876"/>
    <s v="gel-boomerang.com"/>
    <s v="Carlota"/>
    <s v="Retail"/>
    <n v="3"/>
  </r>
  <r>
    <x v="1877"/>
    <s v="amazon.com"/>
    <s v="Fun Fly"/>
    <s v="Wholesale"/>
    <n v="37"/>
  </r>
  <r>
    <x v="1878"/>
    <s v="amazon.com"/>
    <s v="Bower Aussie Round"/>
    <s v="Retail"/>
    <n v="3"/>
  </r>
  <r>
    <x v="1879"/>
    <s v="ebay.com"/>
    <s v="Yanaki"/>
    <s v="Retail"/>
    <n v="4"/>
  </r>
  <r>
    <x v="1880"/>
    <s v="ebay.com"/>
    <s v="Quad"/>
    <s v="Wholesale"/>
    <n v="65"/>
  </r>
  <r>
    <x v="1881"/>
    <s v="amazon.com"/>
    <s v="Manu MTA"/>
    <s v="Retail"/>
    <n v="5"/>
  </r>
  <r>
    <x v="1882"/>
    <s v="amazon.com"/>
    <s v="Yanaki"/>
    <s v="Retail"/>
    <n v="2"/>
  </r>
  <r>
    <x v="1883"/>
    <s v="coloradoboomerangs.com"/>
    <s v="Majestic Beaut"/>
    <s v="Retail"/>
    <n v="3"/>
  </r>
  <r>
    <x v="1884"/>
    <s v="amazon.com"/>
    <s v="Fun Fly"/>
    <s v="Retail"/>
    <n v="2"/>
  </r>
  <r>
    <x v="1885"/>
    <s v="amazon.com"/>
    <s v="Crested Beaut"/>
    <s v="Retail"/>
    <n v="6"/>
  </r>
  <r>
    <x v="1886"/>
    <s v="ebay.com"/>
    <s v="Carlota"/>
    <s v="Wholesale"/>
    <n v="39"/>
  </r>
  <r>
    <x v="1887"/>
    <s v="ebay.com"/>
    <s v="Carlota"/>
    <s v="Wholesale"/>
    <n v="94"/>
  </r>
  <r>
    <x v="1888"/>
    <s v="coloradoboomerangs.com"/>
    <s v="Frido Fast Catch"/>
    <s v="Retail"/>
    <n v="5"/>
  </r>
  <r>
    <x v="1889"/>
    <s v="coloradoboomerangs.com"/>
    <s v="Crested Beaut"/>
    <s v="Retail"/>
    <n v="3"/>
  </r>
  <r>
    <x v="1890"/>
    <s v="amazon.com"/>
    <s v="Sunshine"/>
    <s v="Wholesale"/>
    <n v="35"/>
  </r>
  <r>
    <x v="1891"/>
    <s v="amazon.com"/>
    <s v="Fun Fly"/>
    <s v="Wholesale"/>
    <n v="26"/>
  </r>
  <r>
    <x v="1892"/>
    <s v="ebay.com"/>
    <s v="Fun Fly"/>
    <s v="Wholesale"/>
    <n v="36"/>
  </r>
  <r>
    <x v="1893"/>
    <s v="amazon.com"/>
    <s v="Sunshine"/>
    <s v="Retail"/>
    <n v="3"/>
  </r>
  <r>
    <x v="1894"/>
    <s v="ebay.com"/>
    <s v="Fun Fly"/>
    <s v="Retail"/>
    <n v="4"/>
  </r>
  <r>
    <x v="1895"/>
    <s v="ebay.com"/>
    <s v="Fun Fly"/>
    <s v="Retail"/>
    <n v="2"/>
  </r>
  <r>
    <x v="1896"/>
    <s v="ebay.com"/>
    <s v="Sunset"/>
    <s v="Wholesale"/>
    <n v="68"/>
  </r>
  <r>
    <x v="1897"/>
    <s v="coloradoboomerangs.com"/>
    <s v="Quad"/>
    <s v="Wholesale"/>
    <n v="27"/>
  </r>
  <r>
    <x v="1898"/>
    <s v="amazon.com"/>
    <s v="Carlota Doublers"/>
    <s v="Retail"/>
    <n v="4"/>
  </r>
  <r>
    <x v="1899"/>
    <s v="amazon.com"/>
    <s v="Manu MTA"/>
    <s v="Retail"/>
    <n v="1"/>
  </r>
  <r>
    <x v="1900"/>
    <s v="coloradoboomerangs.com"/>
    <s v="Fun Fly"/>
    <s v="Retail"/>
    <n v="1"/>
  </r>
  <r>
    <x v="1901"/>
    <s v="amazon.com"/>
    <s v="Fun Fly"/>
    <s v="Retail"/>
    <n v="8"/>
  </r>
  <r>
    <x v="1902"/>
    <s v="coloradoboomerangs.com"/>
    <s v="Fun Fly"/>
    <s v="Wholesale"/>
    <n v="94"/>
  </r>
  <r>
    <x v="1903"/>
    <s v="ebay.com"/>
    <s v="Carlota Doublers"/>
    <s v="Retail"/>
    <n v="5"/>
  </r>
  <r>
    <x v="1904"/>
    <s v="ebay.com"/>
    <s v="Carlota"/>
    <s v="Retail"/>
    <n v="2"/>
  </r>
  <r>
    <x v="1905"/>
    <s v="amazon.com"/>
    <s v="Fun Fly"/>
    <s v="Retail"/>
    <n v="2"/>
  </r>
  <r>
    <x v="1906"/>
    <s v="amazon.com"/>
    <s v="Eagle"/>
    <s v="Retail"/>
    <n v="6"/>
  </r>
  <r>
    <x v="1907"/>
    <s v="amazon.com"/>
    <s v="Aspen"/>
    <s v="Wholesale"/>
    <n v="66"/>
  </r>
  <r>
    <x v="1908"/>
    <s v="amazon.com"/>
    <s v="Fun Fly"/>
    <s v="Retail"/>
    <n v="2"/>
  </r>
  <r>
    <x v="1909"/>
    <s v="amazon.com"/>
    <s v="Fun Fly"/>
    <s v="Retail"/>
    <n v="3"/>
  </r>
  <r>
    <x v="1910"/>
    <s v="gel-boomerang.com"/>
    <s v="Quad"/>
    <s v="Retail"/>
    <n v="4"/>
  </r>
  <r>
    <x v="1911"/>
    <s v="amazon.com"/>
    <s v="Fun Fly"/>
    <s v="Wholesale"/>
    <n v="38"/>
  </r>
  <r>
    <x v="1912"/>
    <s v="coloradoboomerangs.com"/>
    <s v="Quad"/>
    <s v="Retail"/>
    <n v="1"/>
  </r>
  <r>
    <x v="1913"/>
    <s v="coloradoboomerangs.com"/>
    <s v="Yanaki"/>
    <s v="Wholesale"/>
    <n v="33"/>
  </r>
  <r>
    <x v="1914"/>
    <s v="coloradoboomerangs.com"/>
    <s v="Carlota"/>
    <s v="Retail"/>
    <n v="1"/>
  </r>
  <r>
    <x v="1915"/>
    <s v="coloradoboomerangs.com"/>
    <s v="Sunshine"/>
    <s v="Wholesale"/>
    <n v="49"/>
  </r>
  <r>
    <x v="1916"/>
    <s v="coloradoboomerangs.com"/>
    <s v="Quad"/>
    <s v="Retail"/>
    <n v="8"/>
  </r>
  <r>
    <x v="1917"/>
    <s v="coloradoboomerangs.com"/>
    <s v="Bower Aussie Round"/>
    <s v="Retail"/>
    <n v="1"/>
  </r>
  <r>
    <x v="1918"/>
    <s v="amazon.com"/>
    <s v="Quad"/>
    <s v="Retail"/>
    <n v="2"/>
  </r>
  <r>
    <x v="1919"/>
    <s v="ebay.com"/>
    <s v="Majestic Beaut"/>
    <s v="Wholesale"/>
    <n v="27"/>
  </r>
  <r>
    <x v="1920"/>
    <s v="coloradoboomerangs.com"/>
    <s v="Manu MTA"/>
    <s v="Retail"/>
    <n v="1"/>
  </r>
  <r>
    <x v="1921"/>
    <s v="amazon.com"/>
    <s v="Sunshine"/>
    <s v="Retail"/>
    <n v="6"/>
  </r>
  <r>
    <x v="1922"/>
    <s v="coloradoboomerangs.com"/>
    <s v="GelFast"/>
    <s v="Retail"/>
    <n v="1"/>
  </r>
  <r>
    <x v="1923"/>
    <s v="amazon.com"/>
    <s v="Bower Aussie Round"/>
    <s v="Retail"/>
    <n v="2"/>
  </r>
  <r>
    <x v="1924"/>
    <s v="ebay.com"/>
    <s v="Quad"/>
    <s v="Wholesale"/>
    <n v="33"/>
  </r>
  <r>
    <x v="1925"/>
    <s v="gel-boomerang.com"/>
    <s v="Sunspot"/>
    <s v="Wholesale"/>
    <n v="48"/>
  </r>
  <r>
    <x v="1926"/>
    <s v="ebay.com"/>
    <s v="Fun Fly"/>
    <s v="Retail"/>
    <n v="2"/>
  </r>
  <r>
    <x v="1927"/>
    <s v="coloradoboomerangs.com"/>
    <s v="Yanaki"/>
    <s v="Retail"/>
    <n v="1"/>
  </r>
  <r>
    <x v="1928"/>
    <s v="coloradoboomerangs.com"/>
    <s v="Aspen"/>
    <s v="Retail"/>
    <n v="1"/>
  </r>
  <r>
    <x v="1929"/>
    <s v="coloradoboomerangs.com"/>
    <s v="Sunset"/>
    <s v="Retail"/>
    <n v="2"/>
  </r>
  <r>
    <x v="1930"/>
    <s v="amazon.com"/>
    <s v="Fun Fly"/>
    <s v="Retail"/>
    <n v="1"/>
  </r>
  <r>
    <x v="1931"/>
    <s v="amazon.com"/>
    <s v="Fun Fly"/>
    <s v="Retail"/>
    <n v="4"/>
  </r>
  <r>
    <x v="1932"/>
    <s v="ebay.com"/>
    <s v="Fun Fly"/>
    <s v="Wholesale"/>
    <n v="55"/>
  </r>
  <r>
    <x v="1933"/>
    <s v="amazon.com"/>
    <s v="Quad"/>
    <s v="Wholesale"/>
    <n v="61"/>
  </r>
  <r>
    <x v="1934"/>
    <s v="ebay.com"/>
    <s v="Aspen"/>
    <s v="Wholesale"/>
    <n v="51"/>
  </r>
  <r>
    <x v="1935"/>
    <s v="ebay.com"/>
    <s v="Quad"/>
    <s v="Wholesale"/>
    <n v="56"/>
  </r>
  <r>
    <x v="1936"/>
    <s v="coloradoboomerangs.com"/>
    <s v="Fun Fly"/>
    <s v="Wholesale"/>
    <n v="34"/>
  </r>
  <r>
    <x v="1937"/>
    <s v="coloradoboomerangs.com"/>
    <s v="Bower Aussie Round"/>
    <s v="Retail"/>
    <n v="2"/>
  </r>
  <r>
    <x v="1938"/>
    <s v="coloradoboomerangs.com"/>
    <s v="Fun Fly"/>
    <s v="Retail"/>
    <n v="1"/>
  </r>
  <r>
    <x v="1939"/>
    <s v="coloradoboomerangs.com"/>
    <s v="Carlota"/>
    <s v="Wholesale"/>
    <n v="66"/>
  </r>
  <r>
    <x v="1940"/>
    <s v="ebay.com"/>
    <s v="Fun Fly"/>
    <s v="Retail"/>
    <n v="1"/>
  </r>
  <r>
    <x v="1941"/>
    <s v="amazon.com"/>
    <s v="Quad"/>
    <s v="Retail"/>
    <n v="6"/>
  </r>
  <r>
    <x v="1942"/>
    <s v="coloradoboomerangs.com"/>
    <s v="Fun Fly"/>
    <s v="Retail"/>
    <n v="1"/>
  </r>
  <r>
    <x v="1943"/>
    <s v="amazon.com"/>
    <s v="Fun Fly"/>
    <s v="Wholesale"/>
    <n v="35"/>
  </r>
  <r>
    <x v="1944"/>
    <s v="coloradoboomerangs.com"/>
    <s v="Eagle"/>
    <s v="Wholesale"/>
    <n v="61"/>
  </r>
  <r>
    <x v="1945"/>
    <s v="coloradoboomerangs.com"/>
    <s v="Fun Fly"/>
    <s v="Wholesale"/>
    <n v="31"/>
  </r>
  <r>
    <x v="216"/>
    <s v="amazon.com"/>
    <s v="Carlota"/>
    <s v="Retail"/>
    <n v="1"/>
  </r>
  <r>
    <x v="1946"/>
    <s v="gel-boomerang.com"/>
    <s v="Fun Fly"/>
    <s v="Retail"/>
    <n v="3"/>
  </r>
  <r>
    <x v="1947"/>
    <s v="coloradoboomerangs.com"/>
    <s v="Fun Fly"/>
    <s v="Retail"/>
    <n v="3"/>
  </r>
  <r>
    <x v="1948"/>
    <s v="gel-boomerang.com"/>
    <s v="Darnell Tri Fly"/>
    <s v="Retail"/>
    <n v="1"/>
  </r>
  <r>
    <x v="1949"/>
    <s v="amazon.com"/>
    <s v="Quad"/>
    <s v="Retail"/>
    <n v="5"/>
  </r>
  <r>
    <x v="1950"/>
    <s v="ebay.com"/>
    <s v="Aspen"/>
    <s v="Retail"/>
    <n v="5"/>
  </r>
  <r>
    <x v="1951"/>
    <s v="amazon.com"/>
    <s v="Frido Fast Catch"/>
    <s v="Retail"/>
    <n v="4"/>
  </r>
  <r>
    <x v="1952"/>
    <s v="coloradoboomerangs.com"/>
    <s v="Fun Fly"/>
    <s v="Retail"/>
    <n v="2"/>
  </r>
  <r>
    <x v="1953"/>
    <s v="amazon.com"/>
    <s v="Sunspot"/>
    <s v="Retail"/>
    <n v="2"/>
  </r>
  <r>
    <x v="1954"/>
    <s v="amazon.com"/>
    <s v="Majestic Beaut"/>
    <s v="Retail"/>
    <n v="1"/>
  </r>
  <r>
    <x v="1955"/>
    <s v="ebay.com"/>
    <s v="Fun Fly"/>
    <s v="Wholesale"/>
    <n v="44"/>
  </r>
  <r>
    <x v="1956"/>
    <s v="amazon.com"/>
    <s v="Alpine"/>
    <s v="Retail"/>
    <n v="6"/>
  </r>
  <r>
    <x v="1957"/>
    <s v="amazon.com"/>
    <s v="Fun Fly"/>
    <s v="Retail"/>
    <n v="2"/>
  </r>
  <r>
    <x v="1958"/>
    <s v="amazon.com"/>
    <s v="Fun Fly"/>
    <s v="Wholesale"/>
    <n v="64"/>
  </r>
  <r>
    <x v="1959"/>
    <s v="amazon.com"/>
    <s v="Aspen"/>
    <s v="Retail"/>
    <n v="1"/>
  </r>
  <r>
    <x v="1960"/>
    <s v="coloradoboomerangs.com"/>
    <s v="Manu LD"/>
    <s v="Retail"/>
    <n v="1"/>
  </r>
  <r>
    <x v="1961"/>
    <s v="amazon.com"/>
    <s v="Carlota"/>
    <s v="Wholesale"/>
    <n v="35"/>
  </r>
  <r>
    <x v="1962"/>
    <s v="coloradoboomerangs.com"/>
    <s v="Alpine"/>
    <s v="Retail"/>
    <n v="1"/>
  </r>
  <r>
    <x v="1111"/>
    <s v="coloradoboomerangs.com"/>
    <s v="Phoenix"/>
    <s v="Retail"/>
    <n v="1"/>
  </r>
  <r>
    <x v="1963"/>
    <s v="ebay.com"/>
    <s v="Sunset"/>
    <s v="Retail"/>
    <n v="1"/>
  </r>
  <r>
    <x v="1964"/>
    <s v="gel-boomerang.com"/>
    <s v="Sunshine"/>
    <s v="Retail"/>
    <n v="4"/>
  </r>
  <r>
    <x v="1965"/>
    <s v="coloradoboomerangs.com"/>
    <s v="Fun Fly"/>
    <s v="Retail"/>
    <n v="2"/>
  </r>
  <r>
    <x v="1966"/>
    <s v="amazon.com"/>
    <s v="Fun Fly"/>
    <s v="Retail"/>
    <n v="3"/>
  </r>
  <r>
    <x v="1967"/>
    <s v="coloradoboomerangs.com"/>
    <s v="Aspen"/>
    <s v="Retail"/>
    <n v="3"/>
  </r>
  <r>
    <x v="1968"/>
    <s v="ebay.com"/>
    <s v="Fun Fly"/>
    <s v="Wholesale"/>
    <n v="67"/>
  </r>
  <r>
    <x v="1969"/>
    <s v="amazon.com"/>
    <s v="Fun Fly"/>
    <s v="Retail"/>
    <n v="4"/>
  </r>
  <r>
    <x v="1970"/>
    <s v="amazon.com"/>
    <s v="Fun Fly"/>
    <s v="Retail"/>
    <n v="5"/>
  </r>
  <r>
    <x v="1971"/>
    <s v="amazon.com"/>
    <s v="Fun Fly"/>
    <s v="Retail"/>
    <n v="1"/>
  </r>
  <r>
    <x v="1972"/>
    <s v="amazon.com"/>
    <s v="Aspen"/>
    <s v="Wholesale"/>
    <n v="38"/>
  </r>
  <r>
    <x v="1973"/>
    <s v="amazon.com"/>
    <s v="Quad"/>
    <s v="Wholesale"/>
    <n v="106"/>
  </r>
  <r>
    <x v="1974"/>
    <s v="coloradoboomerangs.com"/>
    <s v="Quad"/>
    <s v="Wholesale"/>
    <n v="30"/>
  </r>
  <r>
    <x v="1975"/>
    <s v="amazon.com"/>
    <s v="Carlota Doublers"/>
    <s v="Retail"/>
    <n v="2"/>
  </r>
  <r>
    <x v="1976"/>
    <s v="amazon.com"/>
    <s v="Carlota"/>
    <s v="Retail"/>
    <n v="2"/>
  </r>
  <r>
    <x v="1977"/>
    <s v="amazon.com"/>
    <s v="Carlota"/>
    <s v="Retail"/>
    <n v="6"/>
  </r>
  <r>
    <x v="1978"/>
    <s v="amazon.com"/>
    <s v="Crested Beaut"/>
    <s v="Retail"/>
    <n v="3"/>
  </r>
  <r>
    <x v="1979"/>
    <s v="coloradoboomerangs.com"/>
    <s v="Fun Fly"/>
    <s v="Wholesale"/>
    <n v="56"/>
  </r>
  <r>
    <x v="1980"/>
    <s v="coloradoboomerangs.com"/>
    <s v="Fun Fly"/>
    <s v="Retail"/>
    <n v="3"/>
  </r>
  <r>
    <x v="1981"/>
    <s v="ebay.com"/>
    <s v="Fun Fly"/>
    <s v="Retail"/>
    <n v="4"/>
  </r>
  <r>
    <x v="1982"/>
    <s v="amazon.com"/>
    <s v="Fun Fly"/>
    <s v="Wholesale"/>
    <n v="34"/>
  </r>
  <r>
    <x v="1983"/>
    <s v="amazon.com"/>
    <s v="Fun Fly"/>
    <s v="Wholesale"/>
    <n v="56"/>
  </r>
  <r>
    <x v="1984"/>
    <s v="ebay.com"/>
    <s v="Sunset"/>
    <s v="Retail"/>
    <n v="9"/>
  </r>
  <r>
    <x v="1985"/>
    <s v="ebay.com"/>
    <s v="Bellen"/>
    <s v="Retail"/>
    <n v="2"/>
  </r>
  <r>
    <x v="1986"/>
    <s v="ebay.com"/>
    <s v="Fun Fly"/>
    <s v="Wholesale"/>
    <n v="36"/>
  </r>
  <r>
    <x v="1987"/>
    <s v="coloradoboomerangs.com"/>
    <s v="Sunspot"/>
    <s v="Retail"/>
    <n v="6"/>
  </r>
  <r>
    <x v="1988"/>
    <s v="amazon.com"/>
    <s v="Sunshine"/>
    <s v="Wholesale"/>
    <n v="51"/>
  </r>
  <r>
    <x v="1989"/>
    <s v="coloradoboomerangs.com"/>
    <s v="Sunset"/>
    <s v="Retail"/>
    <n v="2"/>
  </r>
  <r>
    <x v="1990"/>
    <s v="ebay.com"/>
    <s v="Fun Fly"/>
    <s v="Wholesale"/>
    <n v="96"/>
  </r>
  <r>
    <x v="1991"/>
    <s v="amazon.com"/>
    <s v="Quad"/>
    <s v="Retail"/>
    <n v="1"/>
  </r>
  <r>
    <x v="1992"/>
    <s v="coloradoboomerangs.com"/>
    <s v="Bellen"/>
    <s v="Retail"/>
    <n v="1"/>
  </r>
  <r>
    <x v="1993"/>
    <s v="amazon.com"/>
    <s v="Quad"/>
    <s v="Retail"/>
    <n v="8"/>
  </r>
  <r>
    <x v="1994"/>
    <s v="coloradoboomerangs.com"/>
    <s v="GelFast"/>
    <s v="Wholesale"/>
    <n v="31"/>
  </r>
  <r>
    <x v="1995"/>
    <s v="gel-boomerang.com"/>
    <s v="Quad"/>
    <s v="Retail"/>
    <n v="1"/>
  </r>
  <r>
    <x v="1996"/>
    <s v="ebay.com"/>
    <s v="Aspen"/>
    <s v="Wholesale"/>
    <n v="39"/>
  </r>
  <r>
    <x v="1997"/>
    <s v="amazon.com"/>
    <s v="Yanaki"/>
    <s v="Retail"/>
    <n v="2"/>
  </r>
  <r>
    <x v="1998"/>
    <s v="coloradoboomerangs.com"/>
    <s v="Carlota"/>
    <s v="Retail"/>
    <n v="2"/>
  </r>
  <r>
    <x v="1999"/>
    <s v="amazon.com"/>
    <s v="Yanaki"/>
    <s v="Wholesale"/>
    <n v="65"/>
  </r>
  <r>
    <x v="2000"/>
    <s v="amazon.com"/>
    <s v="Crested Beaut"/>
    <s v="Retail"/>
    <n v="1"/>
  </r>
  <r>
    <x v="2001"/>
    <s v="coloradoboomerangs.com"/>
    <s v="Fun Fly"/>
    <s v="Retail"/>
    <n v="3"/>
  </r>
  <r>
    <x v="2002"/>
    <s v="amazon.com"/>
    <s v="Fun Fly"/>
    <s v="Wholesale"/>
    <n v="56"/>
  </r>
  <r>
    <x v="2003"/>
    <s v="coloradoboomerangs.com"/>
    <s v="Quad"/>
    <s v="Retail"/>
    <n v="8"/>
  </r>
  <r>
    <x v="2004"/>
    <s v="ebay.com"/>
    <s v="Fun Fly"/>
    <s v="Wholesale"/>
    <n v="125"/>
  </r>
  <r>
    <x v="2005"/>
    <s v="amazon.com"/>
    <s v="Carlota"/>
    <s v="Wholesale"/>
    <n v="27"/>
  </r>
  <r>
    <x v="2006"/>
    <s v="amazon.com"/>
    <s v="Fun Fly"/>
    <s v="Retail"/>
    <n v="5"/>
  </r>
  <r>
    <x v="2007"/>
    <s v="ebay.com"/>
    <s v="Alpine"/>
    <s v="Retail"/>
    <n v="5"/>
  </r>
  <r>
    <x v="2008"/>
    <s v="ebay.com"/>
    <s v="Fun Fly"/>
    <s v="Retail"/>
    <n v="4"/>
  </r>
  <r>
    <x v="2009"/>
    <s v="gel-boomerang.com"/>
    <s v="Carlota Doublers"/>
    <s v="Retail"/>
    <n v="3"/>
  </r>
  <r>
    <x v="2010"/>
    <s v="amazon.com"/>
    <s v="Quad"/>
    <s v="Retail"/>
    <n v="7"/>
  </r>
  <r>
    <x v="2011"/>
    <s v="coloradoboomerangs.com"/>
    <s v="Fun Fly"/>
    <s v="Retail"/>
    <n v="1"/>
  </r>
  <r>
    <x v="2012"/>
    <s v="amazon.com"/>
    <s v="Bellen"/>
    <s v="Retail"/>
    <n v="6"/>
  </r>
  <r>
    <x v="2013"/>
    <s v="coloradoboomerangs.com"/>
    <s v="Aspen"/>
    <s v="Wholesale"/>
    <n v="37"/>
  </r>
  <r>
    <x v="2014"/>
    <s v="coloradoboomerangs.com"/>
    <s v="Bellen"/>
    <s v="Retail"/>
    <n v="1"/>
  </r>
  <r>
    <x v="1659"/>
    <s v="amazon.com"/>
    <s v="Quad"/>
    <s v="Wholesale"/>
    <n v="58"/>
  </r>
  <r>
    <x v="2015"/>
    <s v="coloradoboomerangs.com"/>
    <s v="Sunshine"/>
    <s v="Retail"/>
    <n v="5"/>
  </r>
  <r>
    <x v="2016"/>
    <s v="ebay.com"/>
    <s v="Quad"/>
    <s v="Retail"/>
    <n v="9"/>
  </r>
  <r>
    <x v="2017"/>
    <s v="coloradoboomerangs.com"/>
    <s v="Fun Fly"/>
    <s v="Retail"/>
    <n v="1"/>
  </r>
  <r>
    <x v="2018"/>
    <s v="ebay.com"/>
    <s v="Fun Fly"/>
    <s v="Wholesale"/>
    <n v="50"/>
  </r>
  <r>
    <x v="2019"/>
    <s v="ebay.com"/>
    <s v="Fun Fly"/>
    <s v="Retail"/>
    <n v="5"/>
  </r>
  <r>
    <x v="2020"/>
    <s v="ebay.com"/>
    <s v="GelFast"/>
    <s v="Wholesale"/>
    <n v="40"/>
  </r>
  <r>
    <x v="2021"/>
    <s v="amazon.com"/>
    <s v="Sunspot"/>
    <s v="Retail"/>
    <n v="7"/>
  </r>
  <r>
    <x v="2022"/>
    <s v="amazon.com"/>
    <s v="Fun Fly"/>
    <s v="Retail"/>
    <n v="6"/>
  </r>
  <r>
    <x v="2023"/>
    <s v="ebay.com"/>
    <s v="Quad"/>
    <s v="Wholesale"/>
    <n v="41"/>
  </r>
  <r>
    <x v="2024"/>
    <s v="gel-boomerang.com"/>
    <s v="Fun Fly"/>
    <s v="Wholesale"/>
    <n v="54"/>
  </r>
  <r>
    <x v="2025"/>
    <s v="amazon.com"/>
    <s v="Fun Fly"/>
    <s v="Retail"/>
    <n v="8"/>
  </r>
  <r>
    <x v="2026"/>
    <s v="amazon.com"/>
    <s v="Fun Fly"/>
    <s v="Retail"/>
    <n v="2"/>
  </r>
  <r>
    <x v="2027"/>
    <s v="amazon.com"/>
    <s v="Bellen"/>
    <s v="Retail"/>
    <n v="1"/>
  </r>
  <r>
    <x v="2028"/>
    <s v="amazon.com"/>
    <s v="Quad"/>
    <s v="Wholesale"/>
    <n v="39"/>
  </r>
  <r>
    <x v="2029"/>
    <s v="amazon.com"/>
    <s v="Carlota"/>
    <s v="Retail"/>
    <n v="3"/>
  </r>
  <r>
    <x v="2030"/>
    <s v="amazon.com"/>
    <s v="Fun Fly"/>
    <s v="Retail"/>
    <n v="6"/>
  </r>
  <r>
    <x v="2031"/>
    <s v="amazon.com"/>
    <s v="Carlota Doublers"/>
    <s v="Retail"/>
    <n v="3"/>
  </r>
  <r>
    <x v="2032"/>
    <s v="amazon.com"/>
    <s v="Yanaki"/>
    <s v="Wholesale"/>
    <n v="117"/>
  </r>
  <r>
    <x v="2033"/>
    <s v="coloradoboomerangs.com"/>
    <s v="Bellen"/>
    <s v="Retail"/>
    <n v="1"/>
  </r>
  <r>
    <x v="2034"/>
    <s v="coloradoboomerangs.com"/>
    <s v="Aspen"/>
    <s v="Wholesale"/>
    <n v="69"/>
  </r>
  <r>
    <x v="2035"/>
    <s v="amazon.com"/>
    <s v="Manu LD"/>
    <s v="Retail"/>
    <n v="5"/>
  </r>
  <r>
    <x v="2036"/>
    <s v="ebay.com"/>
    <s v="Sunshine"/>
    <s v="Wholesale"/>
    <n v="60"/>
  </r>
  <r>
    <x v="2037"/>
    <s v="gel-boomerang.com"/>
    <s v="Quad"/>
    <s v="Retail"/>
    <n v="2"/>
  </r>
  <r>
    <x v="2038"/>
    <s v="amazon.com"/>
    <s v="Majestic Beaut"/>
    <s v="Wholesale"/>
    <n v="20"/>
  </r>
  <r>
    <x v="2039"/>
    <s v="ebay.com"/>
    <s v="Fun Fly"/>
    <s v="Retail"/>
    <n v="1"/>
  </r>
  <r>
    <x v="2040"/>
    <s v="amazon.com"/>
    <s v="Fun Fly"/>
    <s v="Retail"/>
    <n v="5"/>
  </r>
  <r>
    <x v="2041"/>
    <s v="ebay.com"/>
    <s v="Eagle"/>
    <s v="Wholesale"/>
    <n v="24"/>
  </r>
  <r>
    <x v="2042"/>
    <s v="coloradoboomerangs.com"/>
    <s v="Alpine"/>
    <s v="Wholesale"/>
    <n v="38"/>
  </r>
  <r>
    <x v="2043"/>
    <s v="coloradoboomerangs.com"/>
    <s v="Sunset"/>
    <s v="Wholesale"/>
    <n v="65"/>
  </r>
  <r>
    <x v="2044"/>
    <s v="ebay.com"/>
    <s v="Carlota"/>
    <s v="Retail"/>
    <n v="3"/>
  </r>
  <r>
    <x v="2045"/>
    <s v="ebay.com"/>
    <s v="Bellen"/>
    <s v="Wholesale"/>
    <n v="29"/>
  </r>
  <r>
    <x v="2046"/>
    <s v="amazon.com"/>
    <s v="Fun Fly"/>
    <s v="Retail"/>
    <n v="7"/>
  </r>
  <r>
    <x v="2047"/>
    <s v="amazon.com"/>
    <s v="Fun Fly"/>
    <s v="Retail"/>
    <n v="3"/>
  </r>
  <r>
    <x v="2048"/>
    <s v="gel-boomerang.com"/>
    <s v="Carlota"/>
    <s v="Wholesale"/>
    <n v="34"/>
  </r>
  <r>
    <x v="2049"/>
    <s v="ebay.com"/>
    <s v="Carlota"/>
    <s v="Retail"/>
    <n v="1"/>
  </r>
  <r>
    <x v="2050"/>
    <s v="ebay.com"/>
    <s v="Bower Aussie Round"/>
    <s v="Wholesale"/>
    <n v="40"/>
  </r>
  <r>
    <x v="2051"/>
    <s v="coloradoboomerangs.com"/>
    <s v="Fun Fly"/>
    <s v="Wholesale"/>
    <n v="120"/>
  </r>
  <r>
    <x v="2052"/>
    <s v="gel-boomerang.com"/>
    <s v="Fun Fly"/>
    <s v="Retail"/>
    <n v="3"/>
  </r>
  <r>
    <x v="2053"/>
    <s v="coloradoboomerangs.com"/>
    <s v="Sunset"/>
    <s v="Wholesale"/>
    <n v="57"/>
  </r>
  <r>
    <x v="2054"/>
    <s v="amazon.com"/>
    <s v="Fun Fly"/>
    <s v="Wholesale"/>
    <n v="123"/>
  </r>
  <r>
    <x v="2055"/>
    <s v="amazon.com"/>
    <s v="Quad"/>
    <s v="Wholesale"/>
    <n v="35"/>
  </r>
  <r>
    <x v="2056"/>
    <s v="amazon.com"/>
    <s v="Carlota"/>
    <s v="Retail"/>
    <n v="4"/>
  </r>
  <r>
    <x v="2057"/>
    <s v="ebay.com"/>
    <s v="Bellen"/>
    <s v="Wholesale"/>
    <n v="116"/>
  </r>
  <r>
    <x v="2058"/>
    <s v="coloradoboomerangs.com"/>
    <s v="Bellen"/>
    <s v="Wholesale"/>
    <n v="44"/>
  </r>
  <r>
    <x v="2059"/>
    <s v="amazon.com"/>
    <s v="Manu LD"/>
    <s v="Retail"/>
    <n v="4"/>
  </r>
  <r>
    <x v="2060"/>
    <s v="ebay.com"/>
    <s v="Fun Fly"/>
    <s v="Wholesale"/>
    <n v="40"/>
  </r>
  <r>
    <x v="2061"/>
    <s v="amazon.com"/>
    <s v="Fun Fly"/>
    <s v="Retail"/>
    <n v="7"/>
  </r>
  <r>
    <x v="2062"/>
    <s v="ebay.com"/>
    <s v="Fun Fly"/>
    <s v="Retail"/>
    <n v="3"/>
  </r>
  <r>
    <x v="2063"/>
    <s v="amazon.com"/>
    <s v="Bellen"/>
    <s v="Wholesale"/>
    <n v="47"/>
  </r>
  <r>
    <x v="2064"/>
    <s v="ebay.com"/>
    <s v="Fun Fly"/>
    <s v="Retail"/>
    <n v="1"/>
  </r>
  <r>
    <x v="2065"/>
    <s v="ebay.com"/>
    <s v="Fun Fly"/>
    <s v="Retail"/>
    <n v="3"/>
  </r>
  <r>
    <x v="2066"/>
    <s v="ebay.com"/>
    <s v="Fun Fly"/>
    <s v="Wholesale"/>
    <n v="61"/>
  </r>
  <r>
    <x v="2067"/>
    <s v="amazon.com"/>
    <s v="Alpine"/>
    <s v="Wholesale"/>
    <n v="32"/>
  </r>
  <r>
    <x v="2068"/>
    <s v="ebay.com"/>
    <s v="Sunshine"/>
    <s v="Wholesale"/>
    <n v="33"/>
  </r>
  <r>
    <x v="2069"/>
    <s v="amazon.com"/>
    <s v="Crested Beaut"/>
    <s v="Retail"/>
    <n v="4"/>
  </r>
  <r>
    <x v="2070"/>
    <s v="ebay.com"/>
    <s v="Sunshine"/>
    <s v="Retail"/>
    <n v="1"/>
  </r>
  <r>
    <x v="2071"/>
    <s v="ebay.com"/>
    <s v="Quad"/>
    <s v="Wholesale"/>
    <n v="38"/>
  </r>
  <r>
    <x v="2072"/>
    <s v="ebay.com"/>
    <s v="Fun Fly"/>
    <s v="Wholesale"/>
    <n v="37"/>
  </r>
  <r>
    <x v="2073"/>
    <s v="amazon.com"/>
    <s v="Crested Beaut"/>
    <s v="Retail"/>
    <n v="2"/>
  </r>
  <r>
    <x v="2074"/>
    <s v="amazon.com"/>
    <s v="Bellen"/>
    <s v="Wholesale"/>
    <n v="103"/>
  </r>
  <r>
    <x v="2075"/>
    <s v="amazon.com"/>
    <s v="Bower Aussie Round"/>
    <s v="Retail"/>
    <n v="3"/>
  </r>
  <r>
    <x v="2076"/>
    <s v="amazon.com"/>
    <s v="Quad"/>
    <s v="Retail"/>
    <n v="4"/>
  </r>
  <r>
    <x v="2077"/>
    <s v="coloradoboomerangs.com"/>
    <s v="Crested Beaut"/>
    <s v="Retail"/>
    <n v="1"/>
  </r>
  <r>
    <x v="2078"/>
    <s v="coloradoboomerangs.com"/>
    <s v="Quad"/>
    <s v="Retail"/>
    <n v="1"/>
  </r>
  <r>
    <x v="2079"/>
    <s v="gel-boomerang.com"/>
    <s v="Fun Fly"/>
    <s v="Retail"/>
    <n v="8"/>
  </r>
  <r>
    <x v="2080"/>
    <s v="amazon.com"/>
    <s v="Carlota"/>
    <s v="Retail"/>
    <n v="7"/>
  </r>
  <r>
    <x v="2081"/>
    <s v="ebay.com"/>
    <s v="Bower Aussie Round"/>
    <s v="Wholesale"/>
    <n v="34"/>
  </r>
  <r>
    <x v="2082"/>
    <s v="amazon.com"/>
    <s v="Majestic Beaut"/>
    <s v="Retail"/>
    <n v="1"/>
  </r>
  <r>
    <x v="2083"/>
    <s v="ebay.com"/>
    <s v="Yanaki"/>
    <s v="Retail"/>
    <n v="2"/>
  </r>
  <r>
    <x v="2084"/>
    <s v="amazon.com"/>
    <s v="Aspen"/>
    <s v="Wholesale"/>
    <n v="59"/>
  </r>
  <r>
    <x v="2085"/>
    <s v="gel-boomerang.com"/>
    <s v="Sunset"/>
    <s v="Retail"/>
    <n v="1"/>
  </r>
  <r>
    <x v="2086"/>
    <s v="coloradoboomerangs.com"/>
    <s v="Sunshine"/>
    <s v="Retail"/>
    <n v="7"/>
  </r>
  <r>
    <x v="2087"/>
    <s v="amazon.com"/>
    <s v="Fun Fly"/>
    <s v="Retail"/>
    <n v="2"/>
  </r>
  <r>
    <x v="2088"/>
    <s v="coloradoboomerangs.com"/>
    <s v="Crested Beaut"/>
    <s v="Retail"/>
    <n v="2"/>
  </r>
  <r>
    <x v="2089"/>
    <s v="gel-boomerang.com"/>
    <s v="Fun Fly"/>
    <s v="Wholesale"/>
    <n v="65"/>
  </r>
  <r>
    <x v="2090"/>
    <s v="amazon.com"/>
    <s v="Fun Fly"/>
    <s v="Retail"/>
    <n v="8"/>
  </r>
  <r>
    <x v="2091"/>
    <s v="coloradoboomerangs.com"/>
    <s v="Fun Fly"/>
    <s v="Wholesale"/>
    <n v="66"/>
  </r>
  <r>
    <x v="2092"/>
    <s v="gel-boomerang.com"/>
    <s v="Phoenix"/>
    <s v="Retail"/>
    <n v="2"/>
  </r>
  <r>
    <x v="2093"/>
    <s v="ebay.com"/>
    <s v="Phoenix"/>
    <s v="Retail"/>
    <n v="6"/>
  </r>
  <r>
    <x v="2094"/>
    <s v="amazon.com"/>
    <s v="Bellen"/>
    <s v="Wholesale"/>
    <n v="43"/>
  </r>
  <r>
    <x v="2095"/>
    <s v="coloradoboomerangs.com"/>
    <s v="Fun Fly"/>
    <s v="Wholesale"/>
    <n v="72"/>
  </r>
  <r>
    <x v="2096"/>
    <s v="amazon.com"/>
    <s v="Quad"/>
    <s v="Retail"/>
    <n v="2"/>
  </r>
  <r>
    <x v="2097"/>
    <s v="amazon.com"/>
    <s v="Bellen"/>
    <s v="Retail"/>
    <n v="3"/>
  </r>
  <r>
    <x v="2098"/>
    <s v="gel-boomerang.com"/>
    <s v="Fun Fly"/>
    <s v="Retail"/>
    <n v="4"/>
  </r>
  <r>
    <x v="2099"/>
    <s v="amazon.com"/>
    <s v="Carlota"/>
    <s v="Wholesale"/>
    <n v="67"/>
  </r>
  <r>
    <x v="2100"/>
    <s v="coloradoboomerangs.com"/>
    <s v="Majestic Beaut"/>
    <s v="Retail"/>
    <n v="7"/>
  </r>
  <r>
    <x v="2101"/>
    <s v="coloradoboomerangs.com"/>
    <s v="Quad"/>
    <s v="Retail"/>
    <n v="2"/>
  </r>
  <r>
    <x v="2102"/>
    <s v="ebay.com"/>
    <s v="Eagle"/>
    <s v="Retail"/>
    <n v="1"/>
  </r>
  <r>
    <x v="2103"/>
    <s v="coloradoboomerangs.com"/>
    <s v="Quad"/>
    <s v="Retail"/>
    <n v="1"/>
  </r>
  <r>
    <x v="2104"/>
    <s v="amazon.com"/>
    <s v="Fun Fly"/>
    <s v="Retail"/>
    <n v="2"/>
  </r>
  <r>
    <x v="2105"/>
    <s v="coloradoboomerangs.com"/>
    <s v="Crested Beaut"/>
    <s v="Retail"/>
    <n v="3"/>
  </r>
  <r>
    <x v="2106"/>
    <s v="ebay.com"/>
    <s v="Fun Fly"/>
    <s v="Wholesale"/>
    <n v="22"/>
  </r>
  <r>
    <x v="2107"/>
    <s v="amazon.com"/>
    <s v="Fun Fly"/>
    <s v="Wholesale"/>
    <n v="69"/>
  </r>
  <r>
    <x v="2108"/>
    <s v="amazon.com"/>
    <s v="Crested Beaut"/>
    <s v="Wholesale"/>
    <n v="54"/>
  </r>
  <r>
    <x v="2109"/>
    <s v="amazon.com"/>
    <s v="Sunshine"/>
    <s v="Wholesale"/>
    <n v="33"/>
  </r>
  <r>
    <x v="2110"/>
    <s v="amazon.com"/>
    <s v="Fun Fly"/>
    <s v="Wholesale"/>
    <n v="65"/>
  </r>
  <r>
    <x v="2111"/>
    <s v="coloradoboomerangs.com"/>
    <s v="Bower Aussie Round"/>
    <s v="Retail"/>
    <n v="1"/>
  </r>
  <r>
    <x v="2112"/>
    <s v="amazon.com"/>
    <s v="Fun Fly"/>
    <s v="Wholesale"/>
    <n v="43"/>
  </r>
  <r>
    <x v="2113"/>
    <s v="ebay.com"/>
    <s v="Majestic Beaut"/>
    <s v="Wholesale"/>
    <n v="63"/>
  </r>
  <r>
    <x v="2114"/>
    <s v="gel-boomerang.com"/>
    <s v="Aspen"/>
    <s v="Wholesale"/>
    <n v="59"/>
  </r>
  <r>
    <x v="2115"/>
    <s v="amazon.com"/>
    <s v="Alpine"/>
    <s v="Retail"/>
    <n v="3"/>
  </r>
  <r>
    <x v="2116"/>
    <s v="ebay.com"/>
    <s v="Crested Beaut"/>
    <s v="Wholesale"/>
    <n v="70"/>
  </r>
  <r>
    <x v="2117"/>
    <s v="coloradoboomerangs.com"/>
    <s v="Fire Aspen"/>
    <s v="Wholesale"/>
    <n v="52"/>
  </r>
  <r>
    <x v="2118"/>
    <s v="amazon.com"/>
    <s v="Fun Fly"/>
    <s v="Retail"/>
    <n v="3"/>
  </r>
  <r>
    <x v="2119"/>
    <s v="amazon.com"/>
    <s v="Crested Beaut"/>
    <s v="Retail"/>
    <n v="5"/>
  </r>
  <r>
    <x v="2120"/>
    <s v="amazon.com"/>
    <s v="Fun Fly"/>
    <s v="Wholesale"/>
    <n v="44"/>
  </r>
  <r>
    <x v="2121"/>
    <s v="ebay.com"/>
    <s v="Carlota"/>
    <s v="Retail"/>
    <n v="6"/>
  </r>
  <r>
    <x v="2122"/>
    <s v="coloradoboomerangs.com"/>
    <s v="Fun Fly"/>
    <s v="Retail"/>
    <n v="3"/>
  </r>
  <r>
    <x v="2123"/>
    <s v="amazon.com"/>
    <s v="Quad"/>
    <s v="Wholesale"/>
    <n v="35"/>
  </r>
  <r>
    <x v="2124"/>
    <s v="amazon.com"/>
    <s v="Manu LD"/>
    <s v="Retail"/>
    <n v="5"/>
  </r>
  <r>
    <x v="2125"/>
    <s v="gel-boomerang.com"/>
    <s v="Fun Fly"/>
    <s v="Wholesale"/>
    <n v="53"/>
  </r>
  <r>
    <x v="2126"/>
    <s v="amazon.com"/>
    <s v="Frido Fast Catch"/>
    <s v="Retail"/>
    <n v="1"/>
  </r>
  <r>
    <x v="2127"/>
    <s v="amazon.com"/>
    <s v="Crested Beaut"/>
    <s v="Wholesale"/>
    <n v="84"/>
  </r>
  <r>
    <x v="2128"/>
    <s v="amazon.com"/>
    <s v="Crested Beaut"/>
    <s v="Retail"/>
    <n v="8"/>
  </r>
  <r>
    <x v="2129"/>
    <s v="gel-boomerang.com"/>
    <s v="Carlota Doublers"/>
    <s v="Retail"/>
    <n v="1"/>
  </r>
  <r>
    <x v="2130"/>
    <s v="coloradoboomerangs.com"/>
    <s v="Fun Fly"/>
    <s v="Retail"/>
    <n v="5"/>
  </r>
  <r>
    <x v="2131"/>
    <s v="coloradoboomerangs.com"/>
    <s v="Fun Fly"/>
    <s v="Retail"/>
    <n v="2"/>
  </r>
  <r>
    <x v="2132"/>
    <s v="ebay.com"/>
    <s v="Carlota Doublers"/>
    <s v="Retail"/>
    <n v="2"/>
  </r>
  <r>
    <x v="1919"/>
    <s v="amazon.com"/>
    <s v="Fun Fly"/>
    <s v="Wholesale"/>
    <n v="119"/>
  </r>
  <r>
    <x v="2133"/>
    <s v="gel-boomerang.com"/>
    <s v="Fire Aspen"/>
    <s v="Retail"/>
    <n v="3"/>
  </r>
  <r>
    <x v="2134"/>
    <s v="amazon.com"/>
    <s v="Fun Fly"/>
    <s v="Wholesale"/>
    <n v="61"/>
  </r>
  <r>
    <x v="2135"/>
    <s v="ebay.com"/>
    <s v="Manu LD"/>
    <s v="Retail"/>
    <n v="4"/>
  </r>
  <r>
    <x v="2136"/>
    <s v="amazon.com"/>
    <s v="Fun Fly"/>
    <s v="Wholesale"/>
    <n v="34"/>
  </r>
  <r>
    <x v="2137"/>
    <s v="amazon.com"/>
    <s v="Fun Fly"/>
    <s v="Wholesale"/>
    <n v="37"/>
  </r>
  <r>
    <x v="2138"/>
    <s v="amazon.com"/>
    <s v="Carlota"/>
    <s v="Retail"/>
    <n v="5"/>
  </r>
  <r>
    <x v="2139"/>
    <s v="coloradoboomerangs.com"/>
    <s v="Aspen"/>
    <s v="Wholesale"/>
    <n v="129"/>
  </r>
  <r>
    <x v="2140"/>
    <s v="amazon.com"/>
    <s v="Bellen"/>
    <s v="Wholesale"/>
    <n v="38"/>
  </r>
  <r>
    <x v="2141"/>
    <s v="gel-boomerang.com"/>
    <s v="Aspen"/>
    <s v="Retail"/>
    <n v="1"/>
  </r>
  <r>
    <x v="2142"/>
    <s v="amazon.com"/>
    <s v="Fun Fly"/>
    <s v="Wholesale"/>
    <n v="28"/>
  </r>
  <r>
    <x v="2143"/>
    <s v="coloradoboomerangs.com"/>
    <s v="Phoenix"/>
    <s v="Wholesale"/>
    <n v="50"/>
  </r>
  <r>
    <x v="2144"/>
    <s v="coloradoboomerangs.com"/>
    <s v="Quad"/>
    <s v="Retail"/>
    <n v="1"/>
  </r>
  <r>
    <x v="2145"/>
    <s v="coloradoboomerangs.com"/>
    <s v="Fun Fly"/>
    <s v="Retail"/>
    <n v="1"/>
  </r>
  <r>
    <x v="2146"/>
    <s v="coloradoboomerangs.com"/>
    <s v="Fun Fly"/>
    <s v="Retail"/>
    <n v="2"/>
  </r>
  <r>
    <x v="2147"/>
    <s v="amazon.com"/>
    <s v="Quad"/>
    <s v="Wholesale"/>
    <n v="61"/>
  </r>
  <r>
    <x v="2148"/>
    <s v="amazon.com"/>
    <s v="Aspen"/>
    <s v="Wholesale"/>
    <n v="29"/>
  </r>
  <r>
    <x v="2149"/>
    <s v="ebay.com"/>
    <s v="Fun Fly"/>
    <s v="Retail"/>
    <n v="1"/>
  </r>
  <r>
    <x v="2150"/>
    <s v="coloradoboomerangs.com"/>
    <s v="Frido Fast Catch"/>
    <s v="Retail"/>
    <n v="5"/>
  </r>
  <r>
    <x v="2151"/>
    <s v="coloradoboomerangs.com"/>
    <s v="Quad"/>
    <s v="Wholesale"/>
    <n v="72"/>
  </r>
  <r>
    <x v="2152"/>
    <s v="gel-boomerang.com"/>
    <s v="Fun Fly"/>
    <s v="Retail"/>
    <n v="3"/>
  </r>
  <r>
    <x v="2153"/>
    <s v="amazon.com"/>
    <s v="Quad"/>
    <s v="Wholesale"/>
    <n v="30"/>
  </r>
  <r>
    <x v="2154"/>
    <s v="ebay.com"/>
    <s v="Majestic Beaut"/>
    <s v="Retail"/>
    <n v="3"/>
  </r>
  <r>
    <x v="2155"/>
    <s v="ebay.com"/>
    <s v="Manu MTA"/>
    <s v="Retail"/>
    <n v="4"/>
  </r>
  <r>
    <x v="2156"/>
    <s v="ebay.com"/>
    <s v="Crested Beaut"/>
    <s v="Wholesale"/>
    <n v="36"/>
  </r>
  <r>
    <x v="2157"/>
    <s v="amazon.com"/>
    <s v="Sunspot"/>
    <s v="Wholesale"/>
    <n v="83"/>
  </r>
  <r>
    <x v="480"/>
    <s v="coloradoboomerangs.com"/>
    <s v="Quad"/>
    <s v="Retail"/>
    <n v="4"/>
  </r>
  <r>
    <x v="2158"/>
    <s v="amazon.com"/>
    <s v="Fire Aspen"/>
    <s v="Retail"/>
    <n v="1"/>
  </r>
  <r>
    <x v="2159"/>
    <s v="ebay.com"/>
    <s v="Sunset"/>
    <s v="Wholesale"/>
    <n v="52"/>
  </r>
  <r>
    <x v="2160"/>
    <s v="amazon.com"/>
    <s v="Eagle"/>
    <s v="Retail"/>
    <n v="1"/>
  </r>
  <r>
    <x v="2161"/>
    <s v="gel-boomerang.com"/>
    <s v="Fun Fly"/>
    <s v="Retail"/>
    <n v="7"/>
  </r>
  <r>
    <x v="2162"/>
    <s v="gel-boomerang.com"/>
    <s v="Sunshine"/>
    <s v="Retail"/>
    <n v="8"/>
  </r>
  <r>
    <x v="2163"/>
    <s v="amazon.com"/>
    <s v="Fun Fly"/>
    <s v="Wholesale"/>
    <n v="91"/>
  </r>
  <r>
    <x v="2164"/>
    <s v="coloradoboomerangs.com"/>
    <s v="Fire Aspen"/>
    <s v="Retail"/>
    <n v="4"/>
  </r>
  <r>
    <x v="2165"/>
    <s v="coloradoboomerangs.com"/>
    <s v="Carlota"/>
    <s v="Wholesale"/>
    <n v="36"/>
  </r>
  <r>
    <x v="2166"/>
    <s v="amazon.com"/>
    <s v="Sunshine"/>
    <s v="Wholesale"/>
    <n v="28"/>
  </r>
  <r>
    <x v="2167"/>
    <s v="amazon.com"/>
    <s v="Bower Aussie Round"/>
    <s v="Retail"/>
    <n v="2"/>
  </r>
  <r>
    <x v="2168"/>
    <s v="amazon.com"/>
    <s v="Carlota"/>
    <s v="Wholesale"/>
    <n v="34"/>
  </r>
  <r>
    <x v="2169"/>
    <s v="coloradoboomerangs.com"/>
    <s v="Sunshine"/>
    <s v="Retail"/>
    <n v="3"/>
  </r>
  <r>
    <x v="2170"/>
    <s v="amazon.com"/>
    <s v="Aspen"/>
    <s v="Wholesale"/>
    <n v="54"/>
  </r>
  <r>
    <x v="2171"/>
    <s v="amazon.com"/>
    <s v="Bellen"/>
    <s v="Retail"/>
    <n v="8"/>
  </r>
  <r>
    <x v="2172"/>
    <s v="amazon.com"/>
    <s v="Fun Fly"/>
    <s v="Retail"/>
    <n v="3"/>
  </r>
  <r>
    <x v="2173"/>
    <s v="coloradoboomerangs.com"/>
    <s v="Quad"/>
    <s v="Retail"/>
    <n v="2"/>
  </r>
  <r>
    <x v="2174"/>
    <s v="ebay.com"/>
    <s v="Alpine"/>
    <s v="Retail"/>
    <n v="3"/>
  </r>
  <r>
    <x v="2175"/>
    <s v="coloradoboomerangs.com"/>
    <s v="Fun Fly"/>
    <s v="Retail"/>
    <n v="7"/>
  </r>
  <r>
    <x v="2176"/>
    <s v="amazon.com"/>
    <s v="Fun Fly"/>
    <s v="Wholesale"/>
    <n v="29"/>
  </r>
  <r>
    <x v="2177"/>
    <s v="coloradoboomerangs.com"/>
    <s v="Carlota"/>
    <s v="Wholesale"/>
    <n v="30"/>
  </r>
  <r>
    <x v="2178"/>
    <s v="ebay.com"/>
    <s v="Quad"/>
    <s v="Retail"/>
    <n v="2"/>
  </r>
  <r>
    <x v="2179"/>
    <s v="gel-boomerang.com"/>
    <s v="Fun Fly"/>
    <s v="Retail"/>
    <n v="9"/>
  </r>
  <r>
    <x v="2180"/>
    <s v="ebay.com"/>
    <s v="Manu MTA"/>
    <s v="Retail"/>
    <n v="2"/>
  </r>
  <r>
    <x v="2181"/>
    <s v="amazon.com"/>
    <s v="Bellen"/>
    <s v="Wholesale"/>
    <n v="66"/>
  </r>
  <r>
    <x v="2182"/>
    <s v="coloradoboomerangs.com"/>
    <s v="Fun Fly"/>
    <s v="Retail"/>
    <n v="1"/>
  </r>
  <r>
    <x v="2183"/>
    <s v="coloradoboomerangs.com"/>
    <s v="Sunshine"/>
    <s v="Retail"/>
    <n v="2"/>
  </r>
  <r>
    <x v="2184"/>
    <s v="amazon.com"/>
    <s v="Fun Fly"/>
    <s v="Wholesale"/>
    <n v="66"/>
  </r>
  <r>
    <x v="2185"/>
    <s v="amazon.com"/>
    <s v="Fun Fly"/>
    <s v="Retail"/>
    <n v="3"/>
  </r>
  <r>
    <x v="2186"/>
    <s v="gel-boomerang.com"/>
    <s v="Fun Fly"/>
    <s v="Wholesale"/>
    <n v="38"/>
  </r>
  <r>
    <x v="2187"/>
    <s v="amazon.com"/>
    <s v="Phoenix"/>
    <s v="Retail"/>
    <n v="5"/>
  </r>
  <r>
    <x v="2188"/>
    <s v="amazon.com"/>
    <s v="Carlota"/>
    <s v="Retail"/>
    <n v="5"/>
  </r>
  <r>
    <x v="2189"/>
    <s v="coloradoboomerangs.com"/>
    <s v="Crested Beaut"/>
    <s v="Retail"/>
    <n v="2"/>
  </r>
  <r>
    <x v="2190"/>
    <s v="amazon.com"/>
    <s v="Carlota"/>
    <s v="Wholesale"/>
    <n v="23"/>
  </r>
  <r>
    <x v="2191"/>
    <s v="amazon.com"/>
    <s v="Fun Fly"/>
    <s v="Wholesale"/>
    <n v="38"/>
  </r>
  <r>
    <x v="2192"/>
    <s v="amazon.com"/>
    <s v="Sunset"/>
    <s v="Retail"/>
    <n v="2"/>
  </r>
  <r>
    <x v="2193"/>
    <s v="gel-boomerang.com"/>
    <s v="Aspen"/>
    <s v="Retail"/>
    <n v="6"/>
  </r>
  <r>
    <x v="2194"/>
    <s v="amazon.com"/>
    <s v="Quad"/>
    <s v="Retail"/>
    <n v="6"/>
  </r>
  <r>
    <x v="2195"/>
    <s v="coloradoboomerangs.com"/>
    <s v="Quad"/>
    <s v="Retail"/>
    <n v="1"/>
  </r>
  <r>
    <x v="2196"/>
    <s v="amazon.com"/>
    <s v="Fun Fly"/>
    <s v="Retail"/>
    <n v="1"/>
  </r>
  <r>
    <x v="2197"/>
    <s v="amazon.com"/>
    <s v="Alpine"/>
    <s v="Retail"/>
    <n v="1"/>
  </r>
  <r>
    <x v="2198"/>
    <s v="coloradoboomerangs.com"/>
    <s v="Bellen"/>
    <s v="Wholesale"/>
    <n v="39"/>
  </r>
  <r>
    <x v="2199"/>
    <s v="gel-boomerang.com"/>
    <s v="Fun Fly"/>
    <s v="Retail"/>
    <n v="1"/>
  </r>
  <r>
    <x v="2200"/>
    <s v="gel-boomerang.com"/>
    <s v="Quad"/>
    <s v="Wholesale"/>
    <n v="70"/>
  </r>
  <r>
    <x v="2201"/>
    <s v="coloradoboomerangs.com"/>
    <s v="Yanaki"/>
    <s v="Wholesale"/>
    <n v="17"/>
  </r>
  <r>
    <x v="2202"/>
    <s v="coloradoboomerangs.com"/>
    <s v="Quad"/>
    <s v="Retail"/>
    <n v="3"/>
  </r>
  <r>
    <x v="2203"/>
    <s v="amazon.com"/>
    <s v="Alpine"/>
    <s v="Retail"/>
    <n v="6"/>
  </r>
  <r>
    <x v="2204"/>
    <s v="amazon.com"/>
    <s v="Manu LD"/>
    <s v="Retail"/>
    <n v="5"/>
  </r>
  <r>
    <x v="2205"/>
    <s v="ebay.com"/>
    <s v="Bower Aussie Round"/>
    <s v="Wholesale"/>
    <n v="72"/>
  </r>
  <r>
    <x v="2206"/>
    <s v="ebay.com"/>
    <s v="Majestic Beaut"/>
    <s v="Retail"/>
    <n v="2"/>
  </r>
  <r>
    <x v="2207"/>
    <s v="gel-boomerang.com"/>
    <s v="Bellen"/>
    <s v="Wholesale"/>
    <n v="151"/>
  </r>
  <r>
    <x v="2208"/>
    <s v="amazon.com"/>
    <s v="Quad"/>
    <s v="Retail"/>
    <n v="1"/>
  </r>
  <r>
    <x v="2209"/>
    <s v="amazon.com"/>
    <s v="Fun Fly"/>
    <s v="Wholesale"/>
    <n v="71"/>
  </r>
  <r>
    <x v="2210"/>
    <s v="coloradoboomerangs.com"/>
    <s v="Bellen"/>
    <s v="Retail"/>
    <n v="4"/>
  </r>
  <r>
    <x v="2211"/>
    <s v="amazon.com"/>
    <s v="Frido Fast Catch"/>
    <s v="Retail"/>
    <n v="4"/>
  </r>
  <r>
    <x v="2212"/>
    <s v="ebay.com"/>
    <s v="Fun Fly"/>
    <s v="Retail"/>
    <n v="3"/>
  </r>
  <r>
    <x v="2213"/>
    <s v="coloradoboomerangs.com"/>
    <s v="Fun Fly"/>
    <s v="Retail"/>
    <n v="1"/>
  </r>
  <r>
    <x v="2214"/>
    <s v="gel-boomerang.com"/>
    <s v="Crested Beaut"/>
    <s v="Retail"/>
    <n v="2"/>
  </r>
  <r>
    <x v="2215"/>
    <s v="amazon.com"/>
    <s v="Phoenix"/>
    <s v="Retail"/>
    <n v="2"/>
  </r>
  <r>
    <x v="2216"/>
    <s v="amazon.com"/>
    <s v="Fun Fly"/>
    <s v="Retail"/>
    <n v="2"/>
  </r>
  <r>
    <x v="2217"/>
    <s v="ebay.com"/>
    <s v="Sunset"/>
    <s v="Retail"/>
    <n v="4"/>
  </r>
  <r>
    <x v="2218"/>
    <s v="coloradoboomerangs.com"/>
    <s v="Yanaki"/>
    <s v="Retail"/>
    <n v="2"/>
  </r>
  <r>
    <x v="2219"/>
    <s v="gel-boomerang.com"/>
    <s v="Carlota Doublers"/>
    <s v="Retail"/>
    <n v="1"/>
  </r>
  <r>
    <x v="2220"/>
    <s v="coloradoboomerangs.com"/>
    <s v="Bellen"/>
    <s v="Wholesale"/>
    <n v="46"/>
  </r>
  <r>
    <x v="2221"/>
    <s v="amazon.com"/>
    <s v="Phoenix"/>
    <s v="Retail"/>
    <n v="1"/>
  </r>
  <r>
    <x v="2222"/>
    <s v="amazon.com"/>
    <s v="Crested Beaut"/>
    <s v="Wholesale"/>
    <n v="62"/>
  </r>
  <r>
    <x v="2223"/>
    <s v="gel-boomerang.com"/>
    <s v="Aspen"/>
    <s v="Wholesale"/>
    <n v="54"/>
  </r>
  <r>
    <x v="2224"/>
    <s v="coloradoboomerangs.com"/>
    <s v="Manu MTA"/>
    <s v="Retail"/>
    <n v="5"/>
  </r>
  <r>
    <x v="2225"/>
    <s v="amazon.com"/>
    <s v="Majestic Beaut"/>
    <s v="Retail"/>
    <n v="3"/>
  </r>
  <r>
    <x v="2226"/>
    <s v="coloradoboomerangs.com"/>
    <s v="Yanaki"/>
    <s v="Retail"/>
    <n v="1"/>
  </r>
  <r>
    <x v="2227"/>
    <s v="amazon.com"/>
    <s v="Quad"/>
    <s v="Wholesale"/>
    <n v="36"/>
  </r>
  <r>
    <x v="2228"/>
    <s v="ebay.com"/>
    <s v="Manu MTA"/>
    <s v="Retail"/>
    <n v="1"/>
  </r>
  <r>
    <x v="2229"/>
    <s v="amazon.com"/>
    <s v="Fun Fly"/>
    <s v="Retail"/>
    <n v="7"/>
  </r>
  <r>
    <x v="2230"/>
    <s v="coloradoboomerangs.com"/>
    <s v="Fun Fly"/>
    <s v="Wholesale"/>
    <n v="27"/>
  </r>
  <r>
    <x v="2231"/>
    <s v="amazon.com"/>
    <s v="Quad"/>
    <s v="Retail"/>
    <n v="2"/>
  </r>
  <r>
    <x v="2232"/>
    <s v="amazon.com"/>
    <s v="Yanaki"/>
    <s v="Retail"/>
    <n v="7"/>
  </r>
  <r>
    <x v="2233"/>
    <s v="ebay.com"/>
    <s v="Fun Fly"/>
    <s v="Retail"/>
    <n v="1"/>
  </r>
  <r>
    <x v="2234"/>
    <s v="coloradoboomerangs.com"/>
    <s v="Quad"/>
    <s v="Wholesale"/>
    <n v="34"/>
  </r>
  <r>
    <x v="2235"/>
    <s v="coloradoboomerangs.com"/>
    <s v="Crested Beaut"/>
    <s v="Retail"/>
    <n v="2"/>
  </r>
  <r>
    <x v="2236"/>
    <s v="coloradoboomerangs.com"/>
    <s v="Aspen"/>
    <s v="Retail"/>
    <n v="6"/>
  </r>
  <r>
    <x v="2237"/>
    <s v="amazon.com"/>
    <s v="Carlota"/>
    <s v="Wholesale"/>
    <n v="45"/>
  </r>
  <r>
    <x v="2238"/>
    <s v="amazon.com"/>
    <s v="Eagle"/>
    <s v="Retail"/>
    <n v="4"/>
  </r>
  <r>
    <x v="2239"/>
    <s v="coloradoboomerangs.com"/>
    <s v="Quad"/>
    <s v="Retail"/>
    <n v="1"/>
  </r>
  <r>
    <x v="2240"/>
    <s v="amazon.com"/>
    <s v="Sunshine"/>
    <s v="Retail"/>
    <n v="2"/>
  </r>
  <r>
    <x v="2241"/>
    <s v="amazon.com"/>
    <s v="Eagle"/>
    <s v="Retail"/>
    <n v="7"/>
  </r>
  <r>
    <x v="2242"/>
    <s v="coloradoboomerangs.com"/>
    <s v="Quad"/>
    <s v="Retail"/>
    <n v="3"/>
  </r>
  <r>
    <x v="2243"/>
    <s v="amazon.com"/>
    <s v="Fun Fly"/>
    <s v="Retail"/>
    <n v="1"/>
  </r>
  <r>
    <x v="2244"/>
    <s v="ebay.com"/>
    <s v="Crested Beaut"/>
    <s v="Wholesale"/>
    <n v="62"/>
  </r>
  <r>
    <x v="2245"/>
    <s v="coloradoboomerangs.com"/>
    <s v="Sunset"/>
    <s v="Wholesale"/>
    <n v="42"/>
  </r>
  <r>
    <x v="2246"/>
    <s v="amazon.com"/>
    <s v="Phoenix"/>
    <s v="Wholesale"/>
    <n v="33"/>
  </r>
  <r>
    <x v="2247"/>
    <s v="ebay.com"/>
    <s v="Yanaki"/>
    <s v="Wholesale"/>
    <n v="54"/>
  </r>
  <r>
    <x v="2248"/>
    <s v="gel-boomerang.com"/>
    <s v="Darnell Tri Fly"/>
    <s v="Wholesale"/>
    <n v="25"/>
  </r>
  <r>
    <x v="2249"/>
    <s v="amazon.com"/>
    <s v="Quad"/>
    <s v="Retail"/>
    <n v="6"/>
  </r>
  <r>
    <x v="2250"/>
    <s v="ebay.com"/>
    <s v="Quad"/>
    <s v="Retail"/>
    <n v="6"/>
  </r>
  <r>
    <x v="2251"/>
    <s v="amazon.com"/>
    <s v="Fun Fly"/>
    <s v="Wholesale"/>
    <n v="16"/>
  </r>
  <r>
    <x v="2252"/>
    <s v="ebay.com"/>
    <s v="Sunshine"/>
    <s v="Wholesale"/>
    <n v="54"/>
  </r>
  <r>
    <x v="2253"/>
    <s v="amazon.com"/>
    <s v="Aspen"/>
    <s v="Retail"/>
    <n v="1"/>
  </r>
  <r>
    <x v="2254"/>
    <s v="ebay.com"/>
    <s v="Sunshine"/>
    <s v="Wholesale"/>
    <n v="63"/>
  </r>
  <r>
    <x v="2255"/>
    <s v="coloradoboomerangs.com"/>
    <s v="Bower Aussie Round"/>
    <s v="Wholesale"/>
    <n v="38"/>
  </r>
  <r>
    <x v="2256"/>
    <s v="amazon.com"/>
    <s v="Fun Fly"/>
    <s v="Wholesale"/>
    <n v="28"/>
  </r>
  <r>
    <x v="2257"/>
    <s v="coloradoboomerangs.com"/>
    <s v="Carlota"/>
    <s v="Retail"/>
    <n v="2"/>
  </r>
  <r>
    <x v="2258"/>
    <s v="coloradoboomerangs.com"/>
    <s v="Quad"/>
    <s v="Wholesale"/>
    <n v="25"/>
  </r>
  <r>
    <x v="2259"/>
    <s v="ebay.com"/>
    <s v="Frido Fast Catch"/>
    <s v="Retail"/>
    <n v="5"/>
  </r>
  <r>
    <x v="2260"/>
    <s v="coloradoboomerangs.com"/>
    <s v="Crested Beaut"/>
    <s v="Retail"/>
    <n v="2"/>
  </r>
  <r>
    <x v="2261"/>
    <s v="amazon.com"/>
    <s v="Quad"/>
    <s v="Wholesale"/>
    <n v="34"/>
  </r>
  <r>
    <x v="2262"/>
    <s v="coloradoboomerangs.com"/>
    <s v="Fun Fly"/>
    <s v="Retail"/>
    <n v="1"/>
  </r>
  <r>
    <x v="2263"/>
    <s v="amazon.com"/>
    <s v="Fun Fly"/>
    <s v="Wholesale"/>
    <n v="93"/>
  </r>
  <r>
    <x v="2264"/>
    <s v="amazon.com"/>
    <s v="Fun Fly"/>
    <s v="Retail"/>
    <n v="2"/>
  </r>
  <r>
    <x v="2265"/>
    <s v="amazon.com"/>
    <s v="Bellen"/>
    <s v="Retail"/>
    <n v="3"/>
  </r>
  <r>
    <x v="2266"/>
    <s v="amazon.com"/>
    <s v="Yanaki"/>
    <s v="Wholesale"/>
    <n v="122"/>
  </r>
  <r>
    <x v="2267"/>
    <s v="ebay.com"/>
    <s v="Quad"/>
    <s v="Retail"/>
    <n v="3"/>
  </r>
  <r>
    <x v="2268"/>
    <s v="amazon.com"/>
    <s v="Quad"/>
    <s v="Wholesale"/>
    <n v="31"/>
  </r>
  <r>
    <x v="2269"/>
    <s v="gel-boomerang.com"/>
    <s v="GelFast"/>
    <s v="Retail"/>
    <n v="6"/>
  </r>
  <r>
    <x v="2270"/>
    <s v="coloradoboomerangs.com"/>
    <s v="Carlota"/>
    <s v="Retail"/>
    <n v="1"/>
  </r>
  <r>
    <x v="2271"/>
    <s v="amazon.com"/>
    <s v="Carlota"/>
    <s v="Wholesale"/>
    <n v="64"/>
  </r>
  <r>
    <x v="2272"/>
    <s v="gel-boomerang.com"/>
    <s v="Fun Fly"/>
    <s v="Retail"/>
    <n v="3"/>
  </r>
  <r>
    <x v="2273"/>
    <s v="coloradoboomerangs.com"/>
    <s v="Bellen"/>
    <s v="Wholesale"/>
    <n v="123"/>
  </r>
  <r>
    <x v="2274"/>
    <s v="coloradoboomerangs.com"/>
    <s v="Fire Aspen"/>
    <s v="Wholesale"/>
    <n v="40"/>
  </r>
  <r>
    <x v="2275"/>
    <s v="coloradoboomerangs.com"/>
    <s v="Fun Fly"/>
    <s v="Wholesale"/>
    <n v="37"/>
  </r>
  <r>
    <x v="2276"/>
    <s v="coloradoboomerangs.com"/>
    <s v="Bellen"/>
    <s v="Wholesale"/>
    <n v="69"/>
  </r>
  <r>
    <x v="2277"/>
    <s v="amazon.com"/>
    <s v="Yanaki"/>
    <s v="Wholesale"/>
    <n v="69"/>
  </r>
  <r>
    <x v="2278"/>
    <s v="amazon.com"/>
    <s v="Sunshine"/>
    <s v="Wholesale"/>
    <n v="30"/>
  </r>
  <r>
    <x v="2279"/>
    <s v="amazon.com"/>
    <s v="Yanaki"/>
    <s v="Retail"/>
    <n v="2"/>
  </r>
  <r>
    <x v="2280"/>
    <s v="amazon.com"/>
    <s v="Sunspot"/>
    <s v="Retail"/>
    <n v="7"/>
  </r>
  <r>
    <x v="2281"/>
    <s v="amazon.com"/>
    <s v="Quad"/>
    <s v="Retail"/>
    <n v="2"/>
  </r>
  <r>
    <x v="2282"/>
    <s v="coloradoboomerangs.com"/>
    <s v="Crested Beaut"/>
    <s v="Retail"/>
    <n v="6"/>
  </r>
  <r>
    <x v="2283"/>
    <s v="amazon.com"/>
    <s v="Phoenix"/>
    <s v="Retail"/>
    <n v="2"/>
  </r>
  <r>
    <x v="2284"/>
    <s v="amazon.com"/>
    <s v="Bower Aussie Round"/>
    <s v="Retail"/>
    <n v="6"/>
  </r>
  <r>
    <x v="2285"/>
    <s v="gel-boomerang.com"/>
    <s v="Bower Aussie Round"/>
    <s v="Retail"/>
    <n v="4"/>
  </r>
  <r>
    <x v="2286"/>
    <s v="ebay.com"/>
    <s v="Quad"/>
    <s v="Retail"/>
    <n v="2"/>
  </r>
  <r>
    <x v="2287"/>
    <s v="ebay.com"/>
    <s v="Quad"/>
    <s v="Retail"/>
    <n v="6"/>
  </r>
  <r>
    <x v="2288"/>
    <s v="amazon.com"/>
    <s v="Fun Fly"/>
    <s v="Wholesale"/>
    <n v="28"/>
  </r>
  <r>
    <x v="2289"/>
    <s v="amazon.com"/>
    <s v="Bellen"/>
    <s v="Wholesale"/>
    <n v="66"/>
  </r>
  <r>
    <x v="2290"/>
    <s v="gel-boomerang.com"/>
    <s v="Quad"/>
    <s v="Retail"/>
    <n v="2"/>
  </r>
  <r>
    <x v="2291"/>
    <s v="coloradoboomerangs.com"/>
    <s v="Quad"/>
    <s v="Wholesale"/>
    <n v="33"/>
  </r>
  <r>
    <x v="2292"/>
    <s v="coloradoboomerangs.com"/>
    <s v="Majestic Beaut"/>
    <s v="Retail"/>
    <n v="7"/>
  </r>
  <r>
    <x v="2293"/>
    <s v="amazon.com"/>
    <s v="GelFast"/>
    <s v="Retail"/>
    <n v="3"/>
  </r>
  <r>
    <x v="2294"/>
    <s v="gel-boomerang.com"/>
    <s v="Crested Beaut"/>
    <s v="Wholesale"/>
    <n v="134"/>
  </r>
  <r>
    <x v="2295"/>
    <s v="coloradoboomerangs.com"/>
    <s v="Quad"/>
    <s v="Retail"/>
    <n v="2"/>
  </r>
  <r>
    <x v="2296"/>
    <s v="coloradoboomerangs.com"/>
    <s v="Fun Fly"/>
    <s v="Wholesale"/>
    <n v="31"/>
  </r>
  <r>
    <x v="2297"/>
    <s v="amazon.com"/>
    <s v="Bellen"/>
    <s v="Wholesale"/>
    <n v="31"/>
  </r>
  <r>
    <x v="2298"/>
    <s v="amazon.com"/>
    <s v="Bellen"/>
    <s v="Retail"/>
    <n v="1"/>
  </r>
  <r>
    <x v="2299"/>
    <s v="amazon.com"/>
    <s v="Fun Fly"/>
    <s v="Wholesale"/>
    <n v="36"/>
  </r>
  <r>
    <x v="2300"/>
    <s v="amazon.com"/>
    <s v="Quad"/>
    <s v="Retail"/>
    <n v="6"/>
  </r>
  <r>
    <x v="2301"/>
    <s v="coloradoboomerangs.com"/>
    <s v="Fun Fly"/>
    <s v="Wholesale"/>
    <n v="71"/>
  </r>
  <r>
    <x v="2302"/>
    <s v="coloradoboomerangs.com"/>
    <s v="Bower Aussie Round"/>
    <s v="Retail"/>
    <n v="6"/>
  </r>
  <r>
    <x v="1926"/>
    <s v="ebay.com"/>
    <s v="Fun Fly"/>
    <s v="Wholesale"/>
    <n v="43"/>
  </r>
  <r>
    <x v="2303"/>
    <s v="amazon.com"/>
    <s v="Aspen"/>
    <s v="Retail"/>
    <n v="8"/>
  </r>
  <r>
    <x v="2304"/>
    <s v="coloradoboomerangs.com"/>
    <s v="Quad"/>
    <s v="Retail"/>
    <n v="7"/>
  </r>
  <r>
    <x v="2305"/>
    <s v="amazon.com"/>
    <s v="Quad"/>
    <s v="Retail"/>
    <n v="3"/>
  </r>
  <r>
    <x v="2306"/>
    <s v="coloradoboomerangs.com"/>
    <s v="Quad"/>
    <s v="Wholesale"/>
    <n v="27"/>
  </r>
  <r>
    <x v="2307"/>
    <s v="amazon.com"/>
    <s v="Fun Fly"/>
    <s v="Wholesale"/>
    <n v="38"/>
  </r>
  <r>
    <x v="2308"/>
    <s v="ebay.com"/>
    <s v="Quad"/>
    <s v="Retail"/>
    <n v="2"/>
  </r>
  <r>
    <x v="2309"/>
    <s v="coloradoboomerangs.com"/>
    <s v="Fun Fly"/>
    <s v="Retail"/>
    <n v="1"/>
  </r>
  <r>
    <x v="2310"/>
    <s v="ebay.com"/>
    <s v="Fun Fly"/>
    <s v="Retail"/>
    <n v="1"/>
  </r>
  <r>
    <x v="2311"/>
    <s v="amazon.com"/>
    <s v="Fun Fly"/>
    <s v="Wholesale"/>
    <n v="40"/>
  </r>
  <r>
    <x v="2312"/>
    <s v="coloradoboomerangs.com"/>
    <s v="Crested Beaut"/>
    <s v="Retail"/>
    <n v="1"/>
  </r>
  <r>
    <x v="2313"/>
    <s v="amazon.com"/>
    <s v="Sunshine"/>
    <s v="Retail"/>
    <n v="5"/>
  </r>
  <r>
    <x v="2314"/>
    <s v="coloradoboomerangs.com"/>
    <s v="Quad"/>
    <s v="Wholesale"/>
    <n v="75"/>
  </r>
  <r>
    <x v="2315"/>
    <s v="ebay.com"/>
    <s v="Quad"/>
    <s v="Retail"/>
    <n v="9"/>
  </r>
  <r>
    <x v="2316"/>
    <s v="coloradoboomerangs.com"/>
    <s v="Manu LD"/>
    <s v="Retail"/>
    <n v="5"/>
  </r>
  <r>
    <x v="2317"/>
    <s v="coloradoboomerangs.com"/>
    <s v="Fun Fly"/>
    <s v="Retail"/>
    <n v="3"/>
  </r>
  <r>
    <x v="2318"/>
    <s v="ebay.com"/>
    <s v="Quad"/>
    <s v="Retail"/>
    <n v="6"/>
  </r>
  <r>
    <x v="2319"/>
    <s v="coloradoboomerangs.com"/>
    <s v="Yanaki"/>
    <s v="Wholesale"/>
    <n v="119"/>
  </r>
  <r>
    <x v="2320"/>
    <s v="amazon.com"/>
    <s v="Fun Fly"/>
    <s v="Retail"/>
    <n v="3"/>
  </r>
  <r>
    <x v="2321"/>
    <s v="coloradoboomerangs.com"/>
    <s v="Crested Beaut"/>
    <s v="Retail"/>
    <n v="6"/>
  </r>
  <r>
    <x v="2322"/>
    <s v="ebay.com"/>
    <s v="Carlota"/>
    <s v="Wholesale"/>
    <n v="50"/>
  </r>
  <r>
    <x v="2323"/>
    <s v="coloradoboomerangs.com"/>
    <s v="GelFast"/>
    <s v="Wholesale"/>
    <n v="33"/>
  </r>
  <r>
    <x v="2324"/>
    <s v="gel-boomerang.com"/>
    <s v="Quad"/>
    <s v="Retail"/>
    <n v="1"/>
  </r>
  <r>
    <x v="2325"/>
    <s v="coloradoboomerangs.com"/>
    <s v="Fun Fly"/>
    <s v="Wholesale"/>
    <n v="54"/>
  </r>
  <r>
    <x v="2326"/>
    <s v="amazon.com"/>
    <s v="Fun Fly"/>
    <s v="Retail"/>
    <n v="6"/>
  </r>
  <r>
    <x v="2327"/>
    <s v="coloradoboomerangs.com"/>
    <s v="Fun Fly"/>
    <s v="Retail"/>
    <n v="1"/>
  </r>
  <r>
    <x v="2328"/>
    <s v="amazon.com"/>
    <s v="Fun Fly"/>
    <s v="Wholesale"/>
    <n v="30"/>
  </r>
  <r>
    <x v="2329"/>
    <s v="ebay.com"/>
    <s v="Fun Fly"/>
    <s v="Wholesale"/>
    <n v="37"/>
  </r>
  <r>
    <x v="2330"/>
    <s v="coloradoboomerangs.com"/>
    <s v="Phoenix"/>
    <s v="Retail"/>
    <n v="1"/>
  </r>
  <r>
    <x v="2331"/>
    <s v="coloradoboomerangs.com"/>
    <s v="Aspen"/>
    <s v="Retail"/>
    <n v="1"/>
  </r>
  <r>
    <x v="2332"/>
    <s v="amazon.com"/>
    <s v="Fun Fly"/>
    <s v="Wholesale"/>
    <n v="26"/>
  </r>
  <r>
    <x v="2333"/>
    <s v="coloradoboomerangs.com"/>
    <s v="Quad"/>
    <s v="Retail"/>
    <n v="4"/>
  </r>
  <r>
    <x v="2334"/>
    <s v="amazon.com"/>
    <s v="Fun Fly"/>
    <s v="Retail"/>
    <n v="1"/>
  </r>
  <r>
    <x v="2335"/>
    <s v="ebay.com"/>
    <s v="Fun Fly"/>
    <s v="Wholesale"/>
    <n v="30"/>
  </r>
  <r>
    <x v="2336"/>
    <s v="coloradoboomerangs.com"/>
    <s v="Darnell Tri Fly"/>
    <s v="Retail"/>
    <n v="6"/>
  </r>
  <r>
    <x v="2337"/>
    <s v="ebay.com"/>
    <s v="Quad"/>
    <s v="Wholesale"/>
    <n v="26"/>
  </r>
  <r>
    <x v="2338"/>
    <s v="coloradoboomerangs.com"/>
    <s v="Quad"/>
    <s v="Retail"/>
    <n v="6"/>
  </r>
  <r>
    <x v="524"/>
    <s v="amazon.com"/>
    <s v="Quad"/>
    <s v="Wholesale"/>
    <n v="34"/>
  </r>
  <r>
    <x v="2339"/>
    <s v="amazon.com"/>
    <s v="Carlota"/>
    <s v="Wholesale"/>
    <n v="65"/>
  </r>
  <r>
    <x v="2340"/>
    <s v="ebay.com"/>
    <s v="Fun Fly"/>
    <s v="Retail"/>
    <n v="1"/>
  </r>
  <r>
    <x v="2341"/>
    <s v="ebay.com"/>
    <s v="Majestic Beaut"/>
    <s v="Retail"/>
    <n v="1"/>
  </r>
  <r>
    <x v="2342"/>
    <s v="gel-boomerang.com"/>
    <s v="Fun Fly"/>
    <s v="Wholesale"/>
    <n v="41"/>
  </r>
  <r>
    <x v="2343"/>
    <s v="amazon.com"/>
    <s v="Sunshine"/>
    <s v="Retail"/>
    <n v="1"/>
  </r>
  <r>
    <x v="2344"/>
    <s v="amazon.com"/>
    <s v="Bellen"/>
    <s v="Retail"/>
    <n v="2"/>
  </r>
  <r>
    <x v="652"/>
    <s v="amazon.com"/>
    <s v="Carlota Doublers"/>
    <s v="Retail"/>
    <n v="1"/>
  </r>
  <r>
    <x v="2345"/>
    <s v="amazon.com"/>
    <s v="Quad"/>
    <s v="Retail"/>
    <n v="7"/>
  </r>
  <r>
    <x v="2346"/>
    <s v="ebay.com"/>
    <s v="Fun Fly"/>
    <s v="Retail"/>
    <n v="1"/>
  </r>
  <r>
    <x v="2347"/>
    <s v="amazon.com"/>
    <s v="Manu LD"/>
    <s v="Retail"/>
    <n v="1"/>
  </r>
  <r>
    <x v="2348"/>
    <s v="amazon.com"/>
    <s v="Fun Fly"/>
    <s v="Wholesale"/>
    <n v="40"/>
  </r>
  <r>
    <x v="2349"/>
    <s v="gel-boomerang.com"/>
    <s v="Quad"/>
    <s v="Retail"/>
    <n v="1"/>
  </r>
  <r>
    <x v="2350"/>
    <s v="gel-boomerang.com"/>
    <s v="Carlota"/>
    <s v="Wholesale"/>
    <n v="29"/>
  </r>
  <r>
    <x v="2351"/>
    <s v="amazon.com"/>
    <s v="Eagle"/>
    <s v="Retail"/>
    <n v="6"/>
  </r>
  <r>
    <x v="2352"/>
    <s v="amazon.com"/>
    <s v="Manu LD"/>
    <s v="Retail"/>
    <n v="1"/>
  </r>
  <r>
    <x v="2353"/>
    <s v="amazon.com"/>
    <s v="Fun Fly"/>
    <s v="Wholesale"/>
    <n v="35"/>
  </r>
  <r>
    <x v="2354"/>
    <s v="amazon.com"/>
    <s v="Fun Fly"/>
    <s v="Retail"/>
    <n v="4"/>
  </r>
  <r>
    <x v="2355"/>
    <s v="coloradoboomerangs.com"/>
    <s v="Bellen"/>
    <s v="Wholesale"/>
    <n v="117"/>
  </r>
  <r>
    <x v="2356"/>
    <s v="amazon.com"/>
    <s v="Aspen"/>
    <s v="Wholesale"/>
    <n v="48"/>
  </r>
  <r>
    <x v="2357"/>
    <s v="coloradoboomerangs.com"/>
    <s v="Bellen"/>
    <s v="Retail"/>
    <n v="5"/>
  </r>
  <r>
    <x v="2358"/>
    <s v="ebay.com"/>
    <s v="Eagle"/>
    <s v="Retail"/>
    <n v="7"/>
  </r>
  <r>
    <x v="2359"/>
    <s v="amazon.com"/>
    <s v="Manu MTA"/>
    <s v="Retail"/>
    <n v="1"/>
  </r>
  <r>
    <x v="2360"/>
    <s v="ebay.com"/>
    <s v="Eagle"/>
    <s v="Wholesale"/>
    <n v="47"/>
  </r>
  <r>
    <x v="2361"/>
    <s v="amazon.com"/>
    <s v="Fun Fly"/>
    <s v="Retail"/>
    <n v="1"/>
  </r>
  <r>
    <x v="2362"/>
    <s v="amazon.com"/>
    <s v="Carlota Doublers"/>
    <s v="Retail"/>
    <n v="2"/>
  </r>
  <r>
    <x v="2363"/>
    <s v="ebay.com"/>
    <s v="Quad"/>
    <s v="Retail"/>
    <n v="1"/>
  </r>
  <r>
    <x v="2364"/>
    <s v="amazon.com"/>
    <s v="Sunshine"/>
    <s v="Retail"/>
    <n v="2"/>
  </r>
  <r>
    <x v="2365"/>
    <s v="amazon.com"/>
    <s v="Sunshine"/>
    <s v="Retail"/>
    <n v="4"/>
  </r>
  <r>
    <x v="2366"/>
    <s v="amazon.com"/>
    <s v="Yanaki"/>
    <s v="Retail"/>
    <n v="2"/>
  </r>
  <r>
    <x v="2367"/>
    <s v="coloradoboomerangs.com"/>
    <s v="Yanaki"/>
    <s v="Wholesale"/>
    <n v="86"/>
  </r>
  <r>
    <x v="2368"/>
    <s v="coloradoboomerangs.com"/>
    <s v="Carlota"/>
    <s v="Wholesale"/>
    <n v="28"/>
  </r>
  <r>
    <x v="2369"/>
    <s v="amazon.com"/>
    <s v="Quad"/>
    <s v="Retail"/>
    <n v="5"/>
  </r>
  <r>
    <x v="1262"/>
    <s v="amazon.com"/>
    <s v="Sunshine"/>
    <s v="Wholesale"/>
    <n v="32"/>
  </r>
  <r>
    <x v="2370"/>
    <s v="gel-boomerang.com"/>
    <s v="Fun Fly"/>
    <s v="Wholesale"/>
    <n v="38"/>
  </r>
  <r>
    <x v="2371"/>
    <s v="coloradoboomerangs.com"/>
    <s v="Fun Fly"/>
    <s v="Retail"/>
    <n v="4"/>
  </r>
  <r>
    <x v="2372"/>
    <s v="coloradoboomerangs.com"/>
    <s v="Fun Fly"/>
    <s v="Wholesale"/>
    <n v="50"/>
  </r>
  <r>
    <x v="2373"/>
    <s v="gel-boomerang.com"/>
    <s v="Fun Fly"/>
    <s v="Wholesale"/>
    <n v="95"/>
  </r>
  <r>
    <x v="2374"/>
    <s v="ebay.com"/>
    <s v="Fun Fly"/>
    <s v="Wholesale"/>
    <n v="60"/>
  </r>
  <r>
    <x v="2375"/>
    <s v="amazon.com"/>
    <s v="Alpine"/>
    <s v="Retail"/>
    <n v="1"/>
  </r>
  <r>
    <x v="2376"/>
    <s v="coloradoboomerangs.com"/>
    <s v="Yanaki"/>
    <s v="Retail"/>
    <n v="2"/>
  </r>
  <r>
    <x v="2377"/>
    <s v="amazon.com"/>
    <s v="Quad"/>
    <s v="Retail"/>
    <n v="4"/>
  </r>
  <r>
    <x v="2378"/>
    <s v="ebay.com"/>
    <s v="Frido Fast Catch"/>
    <s v="Retail"/>
    <n v="2"/>
  </r>
  <r>
    <x v="2379"/>
    <s v="coloradoboomerangs.com"/>
    <s v="Manu LD"/>
    <s v="Retail"/>
    <n v="3"/>
  </r>
  <r>
    <x v="1033"/>
    <s v="coloradoboomerangs.com"/>
    <s v="Fun Fly"/>
    <s v="Retail"/>
    <n v="4"/>
  </r>
  <r>
    <x v="2380"/>
    <s v="ebay.com"/>
    <s v="Quad"/>
    <s v="Retail"/>
    <n v="1"/>
  </r>
  <r>
    <x v="2381"/>
    <s v="coloradoboomerangs.com"/>
    <s v="Sunshine"/>
    <s v="Retail"/>
    <n v="1"/>
  </r>
  <r>
    <x v="2382"/>
    <s v="amazon.com"/>
    <s v="Fun Fly"/>
    <s v="Retail"/>
    <n v="2"/>
  </r>
  <r>
    <x v="2383"/>
    <s v="ebay.com"/>
    <s v="Fun Fly"/>
    <s v="Wholesale"/>
    <n v="35"/>
  </r>
  <r>
    <x v="2384"/>
    <s v="ebay.com"/>
    <s v="Fun Fly"/>
    <s v="Retail"/>
    <n v="5"/>
  </r>
  <r>
    <x v="2385"/>
    <s v="coloradoboomerangs.com"/>
    <s v="Crested Beaut"/>
    <s v="Wholesale"/>
    <n v="64"/>
  </r>
  <r>
    <x v="2386"/>
    <s v="gel-boomerang.com"/>
    <s v="Alpine"/>
    <s v="Retail"/>
    <n v="7"/>
  </r>
  <r>
    <x v="2387"/>
    <s v="ebay.com"/>
    <s v="Yanaki"/>
    <s v="Retail"/>
    <n v="1"/>
  </r>
  <r>
    <x v="2388"/>
    <s v="amazon.com"/>
    <s v="Fun Fly"/>
    <s v="Retail"/>
    <n v="7"/>
  </r>
  <r>
    <x v="2389"/>
    <s v="ebay.com"/>
    <s v="Crested Beaut"/>
    <s v="Wholesale"/>
    <n v="37"/>
  </r>
  <r>
    <x v="1367"/>
    <s v="ebay.com"/>
    <s v="Fun Fly"/>
    <s v="Wholesale"/>
    <n v="39"/>
  </r>
  <r>
    <x v="2390"/>
    <s v="ebay.com"/>
    <s v="Quad"/>
    <s v="Wholesale"/>
    <n v="32"/>
  </r>
  <r>
    <x v="2391"/>
    <s v="amazon.com"/>
    <s v="Crested Beaut"/>
    <s v="Retail"/>
    <n v="6"/>
  </r>
  <r>
    <x v="2392"/>
    <s v="amazon.com"/>
    <s v="Manu LD"/>
    <s v="Retail"/>
    <n v="2"/>
  </r>
  <r>
    <x v="2393"/>
    <s v="coloradoboomerangs.com"/>
    <s v="Crested Beaut"/>
    <s v="Retail"/>
    <n v="1"/>
  </r>
  <r>
    <x v="2394"/>
    <s v="amazon.com"/>
    <s v="Eagle"/>
    <s v="Wholesale"/>
    <n v="61"/>
  </r>
  <r>
    <x v="2395"/>
    <s v="coloradoboomerangs.com"/>
    <s v="Fun Fly"/>
    <s v="Wholesale"/>
    <n v="60"/>
  </r>
  <r>
    <x v="2396"/>
    <s v="coloradoboomerangs.com"/>
    <s v="Majestic Beaut"/>
    <s v="Wholesale"/>
    <n v="54"/>
  </r>
  <r>
    <x v="2397"/>
    <s v="amazon.com"/>
    <s v="Carlota"/>
    <s v="Retail"/>
    <n v="3"/>
  </r>
  <r>
    <x v="2398"/>
    <s v="coloradoboomerangs.com"/>
    <s v="Yanaki"/>
    <s v="Retail"/>
    <n v="8"/>
  </r>
  <r>
    <x v="2399"/>
    <s v="amazon.com"/>
    <s v="Fun Fly"/>
    <s v="Wholesale"/>
    <n v="89"/>
  </r>
  <r>
    <x v="2400"/>
    <s v="amazon.com"/>
    <s v="Bower Aussie Round"/>
    <s v="Wholesale"/>
    <n v="64"/>
  </r>
  <r>
    <x v="2401"/>
    <s v="ebay.com"/>
    <s v="Quad"/>
    <s v="Retail"/>
    <n v="4"/>
  </r>
  <r>
    <x v="2402"/>
    <s v="amazon.com"/>
    <s v="Aspen"/>
    <s v="Wholesale"/>
    <n v="40"/>
  </r>
  <r>
    <x v="2403"/>
    <s v="coloradoboomerangs.com"/>
    <s v="Sunset"/>
    <s v="Wholesale"/>
    <n v="150"/>
  </r>
  <r>
    <x v="2404"/>
    <s v="amazon.com"/>
    <s v="Fun Fly"/>
    <s v="Retail"/>
    <n v="4"/>
  </r>
  <r>
    <x v="2405"/>
    <s v="coloradoboomerangs.com"/>
    <s v="Phoenix"/>
    <s v="Retail"/>
    <n v="1"/>
  </r>
  <r>
    <x v="2406"/>
    <s v="amazon.com"/>
    <s v="Aspen"/>
    <s v="Wholesale"/>
    <n v="25"/>
  </r>
  <r>
    <x v="2407"/>
    <s v="amazon.com"/>
    <s v="Yanaki"/>
    <s v="Retail"/>
    <n v="3"/>
  </r>
  <r>
    <x v="2408"/>
    <s v="ebay.com"/>
    <s v="Bellen"/>
    <s v="Wholesale"/>
    <n v="39"/>
  </r>
  <r>
    <x v="2409"/>
    <s v="coloradoboomerangs.com"/>
    <s v="Bellen"/>
    <s v="Retail"/>
    <n v="1"/>
  </r>
  <r>
    <x v="2410"/>
    <s v="amazon.com"/>
    <s v="Fun Fly"/>
    <s v="Retail"/>
    <n v="1"/>
  </r>
  <r>
    <x v="2411"/>
    <s v="amazon.com"/>
    <s v="Majestic Beaut"/>
    <s v="Retail"/>
    <n v="1"/>
  </r>
  <r>
    <x v="2412"/>
    <s v="ebay.com"/>
    <s v="Alpine"/>
    <s v="Retail"/>
    <n v="4"/>
  </r>
  <r>
    <x v="2413"/>
    <s v="gel-boomerang.com"/>
    <s v="Fun Fly"/>
    <s v="Retail"/>
    <n v="3"/>
  </r>
  <r>
    <x v="2414"/>
    <s v="coloradoboomerangs.com"/>
    <s v="Fun Fly"/>
    <s v="Retail"/>
    <n v="9"/>
  </r>
  <r>
    <x v="2415"/>
    <s v="amazon.com"/>
    <s v="Quad"/>
    <s v="Wholesale"/>
    <n v="70"/>
  </r>
  <r>
    <x v="2416"/>
    <s v="ebay.com"/>
    <s v="Bellen"/>
    <s v="Retail"/>
    <n v="3"/>
  </r>
  <r>
    <x v="2417"/>
    <s v="amazon.com"/>
    <s v="Quad"/>
    <s v="Retail"/>
    <n v="3"/>
  </r>
  <r>
    <x v="2418"/>
    <s v="amazon.com"/>
    <s v="Fun Fly"/>
    <s v="Retail"/>
    <n v="6"/>
  </r>
  <r>
    <x v="2419"/>
    <s v="amazon.com"/>
    <s v="Fun Fly"/>
    <s v="Retail"/>
    <n v="1"/>
  </r>
  <r>
    <x v="2420"/>
    <s v="coloradoboomerangs.com"/>
    <s v="Fun Fly"/>
    <s v="Retail"/>
    <n v="8"/>
  </r>
  <r>
    <x v="2421"/>
    <s v="amazon.com"/>
    <s v="Bellen"/>
    <s v="Retail"/>
    <n v="6"/>
  </r>
  <r>
    <x v="2422"/>
    <s v="ebay.com"/>
    <s v="Crested Beaut"/>
    <s v="Retail"/>
    <n v="6"/>
  </r>
  <r>
    <x v="2423"/>
    <s v="amazon.com"/>
    <s v="Bower Aussie Round"/>
    <s v="Retail"/>
    <n v="5"/>
  </r>
  <r>
    <x v="2424"/>
    <s v="coloradoboomerangs.com"/>
    <s v="Quad"/>
    <s v="Retail"/>
    <n v="5"/>
  </r>
  <r>
    <x v="2425"/>
    <s v="amazon.com"/>
    <s v="GelFast"/>
    <s v="Retail"/>
    <n v="4"/>
  </r>
  <r>
    <x v="2426"/>
    <s v="gel-boomerang.com"/>
    <s v="Quad"/>
    <s v="Wholesale"/>
    <n v="40"/>
  </r>
  <r>
    <x v="2427"/>
    <s v="amazon.com"/>
    <s v="Fun Fly"/>
    <s v="Wholesale"/>
    <n v="77"/>
  </r>
  <r>
    <x v="2428"/>
    <s v="amazon.com"/>
    <s v="Quad"/>
    <s v="Retail"/>
    <n v="6"/>
  </r>
  <r>
    <x v="2429"/>
    <s v="gel-boomerang.com"/>
    <s v="Fun Fly"/>
    <s v="Retail"/>
    <n v="2"/>
  </r>
  <r>
    <x v="2430"/>
    <s v="gel-boomerang.com"/>
    <s v="Fun Fly"/>
    <s v="Wholesale"/>
    <n v="68"/>
  </r>
  <r>
    <x v="2431"/>
    <s v="amazon.com"/>
    <s v="Fun Fly"/>
    <s v="Retail"/>
    <n v="2"/>
  </r>
  <r>
    <x v="2432"/>
    <s v="gel-boomerang.com"/>
    <s v="Fun Fly"/>
    <s v="Retail"/>
    <n v="7"/>
  </r>
  <r>
    <x v="2433"/>
    <s v="ebay.com"/>
    <s v="Fire Aspen"/>
    <s v="Wholesale"/>
    <n v="71"/>
  </r>
  <r>
    <x v="2434"/>
    <s v="amazon.com"/>
    <s v="Fun Fly"/>
    <s v="Retail"/>
    <n v="1"/>
  </r>
  <r>
    <x v="2435"/>
    <s v="ebay.com"/>
    <s v="Bellen"/>
    <s v="Retail"/>
    <n v="1"/>
  </r>
  <r>
    <x v="2436"/>
    <s v="coloradoboomerangs.com"/>
    <s v="Bower Aussie Round"/>
    <s v="Retail"/>
    <n v="1"/>
  </r>
  <r>
    <x v="2437"/>
    <s v="amazon.com"/>
    <s v="Fun Fly"/>
    <s v="Retail"/>
    <n v="1"/>
  </r>
  <r>
    <x v="2438"/>
    <s v="coloradoboomerangs.com"/>
    <s v="Quad"/>
    <s v="Retail"/>
    <n v="3"/>
  </r>
  <r>
    <x v="2439"/>
    <s v="amazon.com"/>
    <s v="Manu LD"/>
    <s v="Retail"/>
    <n v="1"/>
  </r>
  <r>
    <x v="2440"/>
    <s v="coloradoboomerangs.com"/>
    <s v="Bellen"/>
    <s v="Retail"/>
    <n v="5"/>
  </r>
  <r>
    <x v="1714"/>
    <s v="gel-boomerang.com"/>
    <s v="Bower Aussie Round"/>
    <s v="Retail"/>
    <n v="1"/>
  </r>
  <r>
    <x v="2441"/>
    <s v="amazon.com"/>
    <s v="Majestic Beaut"/>
    <s v="Retail"/>
    <n v="1"/>
  </r>
  <r>
    <x v="2442"/>
    <s v="coloradoboomerangs.com"/>
    <s v="Aspen"/>
    <s v="Retail"/>
    <n v="7"/>
  </r>
  <r>
    <x v="2443"/>
    <s v="coloradoboomerangs.com"/>
    <s v="Quad"/>
    <s v="Retail"/>
    <n v="2"/>
  </r>
  <r>
    <x v="2444"/>
    <s v="ebay.com"/>
    <s v="Crested Beaut"/>
    <s v="Wholesale"/>
    <n v="38"/>
  </r>
  <r>
    <x v="2445"/>
    <s v="amazon.com"/>
    <s v="Fire Aspen"/>
    <s v="Retail"/>
    <n v="7"/>
  </r>
  <r>
    <x v="2446"/>
    <s v="amazon.com"/>
    <s v="Fun Fly"/>
    <s v="Wholesale"/>
    <n v="32"/>
  </r>
  <r>
    <x v="345"/>
    <s v="gel-boomerang.com"/>
    <s v="Carlota"/>
    <s v="Wholesale"/>
    <n v="38"/>
  </r>
  <r>
    <x v="2447"/>
    <s v="amazon.com"/>
    <s v="Quad"/>
    <s v="Retail"/>
    <n v="2"/>
  </r>
  <r>
    <x v="2448"/>
    <s v="amazon.com"/>
    <s v="Fun Fly"/>
    <s v="Retail"/>
    <n v="3"/>
  </r>
  <r>
    <x v="2449"/>
    <s v="amazon.com"/>
    <s v="Fun Fly"/>
    <s v="Retail"/>
    <n v="6"/>
  </r>
  <r>
    <x v="2450"/>
    <s v="coloradoboomerangs.com"/>
    <s v="Carlota"/>
    <s v="Retail"/>
    <n v="6"/>
  </r>
  <r>
    <x v="2451"/>
    <s v="amazon.com"/>
    <s v="Darnell Tri Fly"/>
    <s v="Wholesale"/>
    <n v="35"/>
  </r>
  <r>
    <x v="2452"/>
    <s v="ebay.com"/>
    <s v="Fire Aspen"/>
    <s v="Wholesale"/>
    <n v="37"/>
  </r>
  <r>
    <x v="2453"/>
    <s v="ebay.com"/>
    <s v="Carlota Doublers"/>
    <s v="Retail"/>
    <n v="1"/>
  </r>
  <r>
    <x v="2454"/>
    <s v="amazon.com"/>
    <s v="Manu MTA"/>
    <s v="Retail"/>
    <n v="3"/>
  </r>
  <r>
    <x v="2455"/>
    <s v="amazon.com"/>
    <s v="Fun Fly"/>
    <s v="Retail"/>
    <n v="2"/>
  </r>
  <r>
    <x v="2456"/>
    <s v="amazon.com"/>
    <s v="Fun Fly"/>
    <s v="Wholesale"/>
    <n v="35"/>
  </r>
  <r>
    <x v="2457"/>
    <s v="amazon.com"/>
    <s v="Quad"/>
    <s v="Wholesale"/>
    <n v="117"/>
  </r>
  <r>
    <x v="2458"/>
    <s v="gel-boomerang.com"/>
    <s v="Bower Aussie Round"/>
    <s v="Retail"/>
    <n v="3"/>
  </r>
  <r>
    <x v="2459"/>
    <s v="ebay.com"/>
    <s v="Sunspot"/>
    <s v="Retail"/>
    <n v="2"/>
  </r>
  <r>
    <x v="2460"/>
    <s v="coloradoboomerangs.com"/>
    <s v="Carlota"/>
    <s v="Retail"/>
    <n v="6"/>
  </r>
  <r>
    <x v="2461"/>
    <s v="gel-boomerang.com"/>
    <s v="Fun Fly"/>
    <s v="Wholesale"/>
    <n v="67"/>
  </r>
  <r>
    <x v="2462"/>
    <s v="gel-boomerang.com"/>
    <s v="Frido Fast Catch"/>
    <s v="Retail"/>
    <n v="2"/>
  </r>
  <r>
    <x v="2463"/>
    <s v="amazon.com"/>
    <s v="Fun Fly"/>
    <s v="Retail"/>
    <n v="3"/>
  </r>
  <r>
    <x v="2464"/>
    <s v="amazon.com"/>
    <s v="Carlota"/>
    <s v="Retail"/>
    <n v="6"/>
  </r>
  <r>
    <x v="2465"/>
    <s v="ebay.com"/>
    <s v="Fun Fly"/>
    <s v="Retail"/>
    <n v="1"/>
  </r>
  <r>
    <x v="2466"/>
    <s v="gel-boomerang.com"/>
    <s v="Fun Fly"/>
    <s v="Wholesale"/>
    <n v="28"/>
  </r>
  <r>
    <x v="2467"/>
    <s v="ebay.com"/>
    <s v="Bellen"/>
    <s v="Wholesale"/>
    <n v="71"/>
  </r>
  <r>
    <x v="2468"/>
    <s v="amazon.com"/>
    <s v="Darnell Tri Fly"/>
    <s v="Retail"/>
    <n v="3"/>
  </r>
  <r>
    <x v="2469"/>
    <s v="coloradoboomerangs.com"/>
    <s v="Bellen"/>
    <s v="Wholesale"/>
    <n v="36"/>
  </r>
  <r>
    <x v="2470"/>
    <s v="ebay.com"/>
    <s v="Crested Beaut"/>
    <s v="Retail"/>
    <n v="3"/>
  </r>
  <r>
    <x v="2471"/>
    <s v="ebay.com"/>
    <s v="Eagle"/>
    <s v="Wholesale"/>
    <n v="33"/>
  </r>
  <r>
    <x v="2472"/>
    <s v="ebay.com"/>
    <s v="Crested Beaut"/>
    <s v="Wholesale"/>
    <n v="53"/>
  </r>
  <r>
    <x v="2473"/>
    <s v="amazon.com"/>
    <s v="Sunshine"/>
    <s v="Retail"/>
    <n v="4"/>
  </r>
  <r>
    <x v="2474"/>
    <s v="amazon.com"/>
    <s v="Quad"/>
    <s v="Retail"/>
    <n v="2"/>
  </r>
  <r>
    <x v="2475"/>
    <s v="ebay.com"/>
    <s v="Carlota"/>
    <s v="Retail"/>
    <n v="1"/>
  </r>
  <r>
    <x v="2476"/>
    <s v="amazon.com"/>
    <s v="Darnell Tri Fly"/>
    <s v="Retail"/>
    <n v="1"/>
  </r>
  <r>
    <x v="2477"/>
    <s v="coloradoboomerangs.com"/>
    <s v="Carlota"/>
    <s v="Retail"/>
    <n v="2"/>
  </r>
  <r>
    <x v="2478"/>
    <s v="amazon.com"/>
    <s v="Fun Fly"/>
    <s v="Retail"/>
    <n v="1"/>
  </r>
  <r>
    <x v="2479"/>
    <s v="ebay.com"/>
    <s v="Quad"/>
    <s v="Wholesale"/>
    <n v="97"/>
  </r>
  <r>
    <x v="2480"/>
    <s v="gel-boomerang.com"/>
    <s v="Sunspot"/>
    <s v="Wholesale"/>
    <n v="68"/>
  </r>
  <r>
    <x v="2481"/>
    <s v="amazon.com"/>
    <s v="Crested Beaut"/>
    <s v="Wholesale"/>
    <n v="38"/>
  </r>
  <r>
    <x v="2482"/>
    <s v="ebay.com"/>
    <s v="Fun Fly"/>
    <s v="Retail"/>
    <n v="1"/>
  </r>
  <r>
    <x v="2483"/>
    <s v="coloradoboomerangs.com"/>
    <s v="Fun Fly"/>
    <s v="Wholesale"/>
    <n v="35"/>
  </r>
  <r>
    <x v="2484"/>
    <s v="ebay.com"/>
    <s v="Carlota"/>
    <s v="Wholesale"/>
    <n v="68"/>
  </r>
  <r>
    <x v="2485"/>
    <s v="gel-boomerang.com"/>
    <s v="Fun Fly"/>
    <s v="Retail"/>
    <n v="4"/>
  </r>
  <r>
    <x v="2486"/>
    <s v="ebay.com"/>
    <s v="Bower Aussie Round"/>
    <s v="Retail"/>
    <n v="3"/>
  </r>
  <r>
    <x v="2487"/>
    <s v="gel-boomerang.com"/>
    <s v="Sunset"/>
    <s v="Retail"/>
    <n v="4"/>
  </r>
  <r>
    <x v="2488"/>
    <s v="amazon.com"/>
    <s v="Fun Fly"/>
    <s v="Retail"/>
    <n v="1"/>
  </r>
  <r>
    <x v="2489"/>
    <s v="coloradoboomerangs.com"/>
    <s v="Sunset"/>
    <s v="Wholesale"/>
    <n v="42"/>
  </r>
  <r>
    <x v="2490"/>
    <s v="amazon.com"/>
    <s v="Quad"/>
    <s v="Retail"/>
    <n v="3"/>
  </r>
  <r>
    <x v="2491"/>
    <s v="coloradoboomerangs.com"/>
    <s v="Fun Fly"/>
    <s v="Retail"/>
    <n v="1"/>
  </r>
  <r>
    <x v="2492"/>
    <s v="amazon.com"/>
    <s v="Fun Fly"/>
    <s v="Wholesale"/>
    <n v="39"/>
  </r>
  <r>
    <x v="2493"/>
    <s v="amazon.com"/>
    <s v="Fun Fly"/>
    <s v="Wholesale"/>
    <n v="31"/>
  </r>
  <r>
    <x v="2494"/>
    <s v="ebay.com"/>
    <s v="Fire Aspen"/>
    <s v="Wholesale"/>
    <n v="37"/>
  </r>
  <r>
    <x v="2495"/>
    <s v="coloradoboomerangs.com"/>
    <s v="Bellen"/>
    <s v="Retail"/>
    <n v="2"/>
  </r>
  <r>
    <x v="2496"/>
    <s v="amazon.com"/>
    <s v="Quad"/>
    <s v="Wholesale"/>
    <n v="104"/>
  </r>
  <r>
    <x v="2497"/>
    <s v="amazon.com"/>
    <s v="Bellen"/>
    <s v="Retail"/>
    <n v="7"/>
  </r>
  <r>
    <x v="2498"/>
    <s v="coloradoboomerangs.com"/>
    <s v="Fun Fly"/>
    <s v="Retail"/>
    <n v="7"/>
  </r>
  <r>
    <x v="2499"/>
    <s v="coloradoboomerangs.com"/>
    <s v="Bellen"/>
    <s v="Retail"/>
    <n v="2"/>
  </r>
  <r>
    <x v="2500"/>
    <s v="coloradoboomerangs.com"/>
    <s v="Carlota"/>
    <s v="Retail"/>
    <n v="7"/>
  </r>
  <r>
    <x v="2501"/>
    <s v="amazon.com"/>
    <s v="Quad"/>
    <s v="Retail"/>
    <n v="5"/>
  </r>
  <r>
    <x v="2502"/>
    <s v="amazon.com"/>
    <s v="Yanaki"/>
    <s v="Retail"/>
    <n v="6"/>
  </r>
  <r>
    <x v="2503"/>
    <s v="amazon.com"/>
    <s v="Fun Fly"/>
    <s v="Wholesale"/>
    <n v="69"/>
  </r>
  <r>
    <x v="2504"/>
    <s v="amazon.com"/>
    <s v="Carlota Doublers"/>
    <s v="Retail"/>
    <n v="5"/>
  </r>
  <r>
    <x v="2505"/>
    <s v="gel-boomerang.com"/>
    <s v="Sunshine"/>
    <s v="Retail"/>
    <n v="1"/>
  </r>
  <r>
    <x v="2506"/>
    <s v="amazon.com"/>
    <s v="Sunset"/>
    <s v="Retail"/>
    <n v="1"/>
  </r>
  <r>
    <x v="2507"/>
    <s v="amazon.com"/>
    <s v="Sunset"/>
    <s v="Wholesale"/>
    <n v="39"/>
  </r>
  <r>
    <x v="2508"/>
    <s v="coloradoboomerangs.com"/>
    <s v="Fun Fly"/>
    <s v="Retail"/>
    <n v="7"/>
  </r>
  <r>
    <x v="2509"/>
    <s v="coloradoboomerangs.com"/>
    <s v="Bellen"/>
    <s v="Retail"/>
    <n v="2"/>
  </r>
  <r>
    <x v="2510"/>
    <s v="coloradoboomerangs.com"/>
    <s v="Bower Aussie Round"/>
    <s v="Retail"/>
    <n v="4"/>
  </r>
  <r>
    <x v="2511"/>
    <s v="coloradoboomerangs.com"/>
    <s v="Sunspot"/>
    <s v="Retail"/>
    <n v="1"/>
  </r>
  <r>
    <x v="2512"/>
    <s v="coloradoboomerangs.com"/>
    <s v="Carlota"/>
    <s v="Retail"/>
    <n v="2"/>
  </r>
  <r>
    <x v="2513"/>
    <s v="ebay.com"/>
    <s v="Fun Fly"/>
    <s v="Retail"/>
    <n v="4"/>
  </r>
  <r>
    <x v="2514"/>
    <s v="coloradoboomerangs.com"/>
    <s v="Crested Beaut"/>
    <s v="Wholesale"/>
    <n v="67"/>
  </r>
  <r>
    <x v="2515"/>
    <s v="amazon.com"/>
    <s v="Crested Beaut"/>
    <s v="Retail"/>
    <n v="1"/>
  </r>
  <r>
    <x v="2516"/>
    <s v="coloradoboomerangs.com"/>
    <s v="Quad"/>
    <s v="Retail"/>
    <n v="4"/>
  </r>
  <r>
    <x v="2517"/>
    <s v="coloradoboomerangs.com"/>
    <s v="Fun Fly"/>
    <s v="Wholesale"/>
    <n v="29"/>
  </r>
  <r>
    <x v="2518"/>
    <s v="amazon.com"/>
    <s v="Alpine"/>
    <s v="Retail"/>
    <n v="1"/>
  </r>
  <r>
    <x v="2519"/>
    <s v="ebay.com"/>
    <s v="Eagle"/>
    <s v="Retail"/>
    <n v="1"/>
  </r>
  <r>
    <x v="2520"/>
    <s v="ebay.com"/>
    <s v="Bower Aussie Round"/>
    <s v="Retail"/>
    <n v="1"/>
  </r>
  <r>
    <x v="2521"/>
    <s v="coloradoboomerangs.com"/>
    <s v="Sunset"/>
    <s v="Retail"/>
    <n v="8"/>
  </r>
  <r>
    <x v="2522"/>
    <s v="gel-boomerang.com"/>
    <s v="Bellen"/>
    <s v="Wholesale"/>
    <n v="38"/>
  </r>
  <r>
    <x v="2523"/>
    <s v="gel-boomerang.com"/>
    <s v="Manu LD"/>
    <s v="Retail"/>
    <n v="1"/>
  </r>
  <r>
    <x v="2524"/>
    <s v="gel-boomerang.com"/>
    <s v="Fun Fly"/>
    <s v="Retail"/>
    <n v="2"/>
  </r>
  <r>
    <x v="2525"/>
    <s v="amazon.com"/>
    <s v="Fun Fly"/>
    <s v="Retail"/>
    <n v="8"/>
  </r>
  <r>
    <x v="1381"/>
    <s v="amazon.com"/>
    <s v="Sunspot"/>
    <s v="Wholesale"/>
    <n v="68"/>
  </r>
  <r>
    <x v="2526"/>
    <s v="ebay.com"/>
    <s v="Quad"/>
    <s v="Retail"/>
    <n v="2"/>
  </r>
  <r>
    <x v="2527"/>
    <s v="amazon.com"/>
    <s v="Quad"/>
    <s v="Wholesale"/>
    <n v="35"/>
  </r>
  <r>
    <x v="2528"/>
    <s v="ebay.com"/>
    <s v="Fun Fly"/>
    <s v="Retail"/>
    <n v="9"/>
  </r>
  <r>
    <x v="2529"/>
    <s v="amazon.com"/>
    <s v="Bellen"/>
    <s v="Retail"/>
    <n v="5"/>
  </r>
  <r>
    <x v="2530"/>
    <s v="amazon.com"/>
    <s v="Fun Fly"/>
    <s v="Wholesale"/>
    <n v="40"/>
  </r>
  <r>
    <x v="2531"/>
    <s v="gel-boomerang.com"/>
    <s v="Quad"/>
    <s v="Retail"/>
    <n v="2"/>
  </r>
  <r>
    <x v="2532"/>
    <s v="amazon.com"/>
    <s v="Phoenix"/>
    <s v="Wholesale"/>
    <n v="60"/>
  </r>
  <r>
    <x v="2533"/>
    <s v="amazon.com"/>
    <s v="Yanaki"/>
    <s v="Retail"/>
    <n v="3"/>
  </r>
  <r>
    <x v="2534"/>
    <s v="amazon.com"/>
    <s v="Yanaki"/>
    <s v="Wholesale"/>
    <n v="89"/>
  </r>
  <r>
    <x v="2535"/>
    <s v="ebay.com"/>
    <s v="Majestic Beaut"/>
    <s v="Retail"/>
    <n v="4"/>
  </r>
  <r>
    <x v="2536"/>
    <s v="gel-boomerang.com"/>
    <s v="Quad"/>
    <s v="Retail"/>
    <n v="7"/>
  </r>
  <r>
    <x v="2537"/>
    <s v="ebay.com"/>
    <s v="Aspen"/>
    <s v="Retail"/>
    <n v="6"/>
  </r>
  <r>
    <x v="2538"/>
    <s v="ebay.com"/>
    <s v="Bellen"/>
    <s v="Retail"/>
    <n v="4"/>
  </r>
  <r>
    <x v="2539"/>
    <s v="coloradoboomerangs.com"/>
    <s v="Manu MTA"/>
    <s v="Retail"/>
    <n v="4"/>
  </r>
  <r>
    <x v="2540"/>
    <s v="amazon.com"/>
    <s v="Fun Fly"/>
    <s v="Wholesale"/>
    <n v="58"/>
  </r>
  <r>
    <x v="2541"/>
    <s v="coloradoboomerangs.com"/>
    <s v="Eagle"/>
    <s v="Wholesale"/>
    <n v="33"/>
  </r>
  <r>
    <x v="2542"/>
    <s v="gel-boomerang.com"/>
    <s v="Eagle"/>
    <s v="Wholesale"/>
    <n v="59"/>
  </r>
  <r>
    <x v="2543"/>
    <s v="ebay.com"/>
    <s v="Majestic Beaut"/>
    <s v="Wholesale"/>
    <n v="50"/>
  </r>
  <r>
    <x v="2544"/>
    <s v="ebay.com"/>
    <s v="Bellen"/>
    <s v="Wholesale"/>
    <n v="45"/>
  </r>
  <r>
    <x v="2545"/>
    <s v="ebay.com"/>
    <s v="Fun Fly"/>
    <s v="Wholesale"/>
    <n v="28"/>
  </r>
  <r>
    <x v="2546"/>
    <s v="ebay.com"/>
    <s v="Carlota Doublers"/>
    <s v="Retail"/>
    <n v="2"/>
  </r>
  <r>
    <x v="2547"/>
    <s v="amazon.com"/>
    <s v="Fun Fly"/>
    <s v="Wholesale"/>
    <n v="39"/>
  </r>
  <r>
    <x v="2548"/>
    <s v="amazon.com"/>
    <s v="Crested Beaut"/>
    <s v="Wholesale"/>
    <n v="118"/>
  </r>
  <r>
    <x v="2549"/>
    <s v="amazon.com"/>
    <s v="Bower Aussie Round"/>
    <s v="Wholesale"/>
    <n v="152"/>
  </r>
  <r>
    <x v="2550"/>
    <s v="ebay.com"/>
    <s v="Fun Fly"/>
    <s v="Wholesale"/>
    <n v="145"/>
  </r>
  <r>
    <x v="2551"/>
    <s v="coloradoboomerangs.com"/>
    <s v="Yanaki"/>
    <s v="Retail"/>
    <n v="2"/>
  </r>
  <r>
    <x v="2552"/>
    <s v="coloradoboomerangs.com"/>
    <s v="Sunset"/>
    <s v="Retail"/>
    <n v="6"/>
  </r>
  <r>
    <x v="2553"/>
    <s v="ebay.com"/>
    <s v="Darnell Tri Fly"/>
    <s v="Retail"/>
    <n v="2"/>
  </r>
  <r>
    <x v="2554"/>
    <s v="amazon.com"/>
    <s v="Fun Fly"/>
    <s v="Wholesale"/>
    <n v="65"/>
  </r>
  <r>
    <x v="2555"/>
    <s v="amazon.com"/>
    <s v="Quad"/>
    <s v="Wholesale"/>
    <n v="40"/>
  </r>
  <r>
    <x v="2556"/>
    <s v="coloradoboomerangs.com"/>
    <s v="Bower Aussie Round"/>
    <s v="Retail"/>
    <n v="7"/>
  </r>
  <r>
    <x v="2557"/>
    <s v="amazon.com"/>
    <s v="Fun Fly"/>
    <s v="Wholesale"/>
    <n v="123"/>
  </r>
  <r>
    <x v="2558"/>
    <s v="coloradoboomerangs.com"/>
    <s v="Phoenix"/>
    <s v="Wholesale"/>
    <n v="138"/>
  </r>
  <r>
    <x v="364"/>
    <s v="amazon.com"/>
    <s v="Quad"/>
    <s v="Retail"/>
    <n v="6"/>
  </r>
  <r>
    <x v="2559"/>
    <s v="amazon.com"/>
    <s v="Phoenix"/>
    <s v="Retail"/>
    <n v="6"/>
  </r>
  <r>
    <x v="2560"/>
    <s v="ebay.com"/>
    <s v="Bellen"/>
    <s v="Retail"/>
    <n v="1"/>
  </r>
  <r>
    <x v="2561"/>
    <s v="amazon.com"/>
    <s v="Carlota"/>
    <s v="Retail"/>
    <n v="6"/>
  </r>
  <r>
    <x v="2562"/>
    <s v="coloradoboomerangs.com"/>
    <s v="Carlota"/>
    <s v="Wholesale"/>
    <n v="40"/>
  </r>
  <r>
    <x v="2563"/>
    <s v="amazon.com"/>
    <s v="Carlota"/>
    <s v="Retail"/>
    <n v="1"/>
  </r>
  <r>
    <x v="2564"/>
    <s v="amazon.com"/>
    <s v="Crested Beaut"/>
    <s v="Retail"/>
    <n v="8"/>
  </r>
  <r>
    <x v="2565"/>
    <s v="amazon.com"/>
    <s v="Quad"/>
    <s v="Wholesale"/>
    <n v="39"/>
  </r>
  <r>
    <x v="2566"/>
    <s v="ebay.com"/>
    <s v="Fun Fly"/>
    <s v="Wholesale"/>
    <n v="67"/>
  </r>
  <r>
    <x v="2567"/>
    <s v="gel-boomerang.com"/>
    <s v="Phoenix"/>
    <s v="Wholesale"/>
    <n v="36"/>
  </r>
  <r>
    <x v="2568"/>
    <s v="amazon.com"/>
    <s v="Aspen"/>
    <s v="Retail"/>
    <n v="1"/>
  </r>
  <r>
    <x v="2418"/>
    <s v="amazon.com"/>
    <s v="Crested Beaut"/>
    <s v="Retail"/>
    <n v="1"/>
  </r>
  <r>
    <x v="2569"/>
    <s v="ebay.com"/>
    <s v="Fun Fly"/>
    <s v="Wholesale"/>
    <n v="38"/>
  </r>
  <r>
    <x v="2570"/>
    <s v="amazon.com"/>
    <s v="Fire Aspen"/>
    <s v="Wholesale"/>
    <n v="53"/>
  </r>
  <r>
    <x v="2571"/>
    <s v="ebay.com"/>
    <s v="Alpine"/>
    <s v="Wholesale"/>
    <n v="63"/>
  </r>
  <r>
    <x v="2572"/>
    <s v="gel-boomerang.com"/>
    <s v="Darnell Tri Fly"/>
    <s v="Retail"/>
    <n v="4"/>
  </r>
  <r>
    <x v="622"/>
    <s v="coloradoboomerangs.com"/>
    <s v="Carlota"/>
    <s v="Wholesale"/>
    <n v="29"/>
  </r>
  <r>
    <x v="2573"/>
    <s v="coloradoboomerangs.com"/>
    <s v="Fun Fly"/>
    <s v="Retail"/>
    <n v="3"/>
  </r>
  <r>
    <x v="2574"/>
    <s v="gel-boomerang.com"/>
    <s v="Fun Fly"/>
    <s v="Retail"/>
    <n v="2"/>
  </r>
  <r>
    <x v="2575"/>
    <s v="amazon.com"/>
    <s v="Bellen"/>
    <s v="Wholesale"/>
    <n v="10"/>
  </r>
  <r>
    <x v="2576"/>
    <s v="amazon.com"/>
    <s v="Fun Fly"/>
    <s v="Retail"/>
    <n v="2"/>
  </r>
  <r>
    <x v="2577"/>
    <s v="amazon.com"/>
    <s v="Quad"/>
    <s v="Wholesale"/>
    <n v="22"/>
  </r>
  <r>
    <x v="2578"/>
    <s v="amazon.com"/>
    <s v="Fun Fly"/>
    <s v="Wholesale"/>
    <n v="54"/>
  </r>
  <r>
    <x v="2579"/>
    <s v="coloradoboomerangs.com"/>
    <s v="Carlota"/>
    <s v="Wholesale"/>
    <n v="72"/>
  </r>
  <r>
    <x v="2580"/>
    <s v="amazon.com"/>
    <s v="Yanaki"/>
    <s v="Wholesale"/>
    <n v="36"/>
  </r>
  <r>
    <x v="2581"/>
    <s v="ebay.com"/>
    <s v="Quad"/>
    <s v="Retail"/>
    <n v="1"/>
  </r>
  <r>
    <x v="2582"/>
    <s v="gel-boomerang.com"/>
    <s v="Crested Beaut"/>
    <s v="Wholesale"/>
    <n v="32"/>
  </r>
  <r>
    <x v="2583"/>
    <s v="amazon.com"/>
    <s v="Bellen"/>
    <s v="Retail"/>
    <n v="6"/>
  </r>
  <r>
    <x v="2584"/>
    <s v="amazon.com"/>
    <s v="Sunshine"/>
    <s v="Retail"/>
    <n v="1"/>
  </r>
  <r>
    <x v="2585"/>
    <s v="ebay.com"/>
    <s v="Majestic Beaut"/>
    <s v="Wholesale"/>
    <n v="66"/>
  </r>
  <r>
    <x v="2586"/>
    <s v="amazon.com"/>
    <s v="Bellen"/>
    <s v="Retail"/>
    <n v="2"/>
  </r>
  <r>
    <x v="2587"/>
    <s v="amazon.com"/>
    <s v="Fun Fly"/>
    <s v="Retail"/>
    <n v="1"/>
  </r>
  <r>
    <x v="2588"/>
    <s v="gel-boomerang.com"/>
    <s v="Darnell Tri Fly"/>
    <s v="Retail"/>
    <n v="7"/>
  </r>
  <r>
    <x v="2589"/>
    <s v="gel-boomerang.com"/>
    <s v="Crested Beaut"/>
    <s v="Retail"/>
    <n v="2"/>
  </r>
  <r>
    <x v="2590"/>
    <s v="amazon.com"/>
    <s v="Fun Fly"/>
    <s v="Wholesale"/>
    <n v="50"/>
  </r>
  <r>
    <x v="4"/>
    <s v="coloradoboomerangs.com"/>
    <s v="Eagle"/>
    <s v="Retail"/>
    <n v="2"/>
  </r>
  <r>
    <x v="2591"/>
    <s v="amazon.com"/>
    <s v="Darnell Tri Fly"/>
    <s v="Retail"/>
    <n v="2"/>
  </r>
  <r>
    <x v="2592"/>
    <s v="coloradoboomerangs.com"/>
    <s v="Bower Aussie Round"/>
    <s v="Retail"/>
    <n v="1"/>
  </r>
  <r>
    <x v="2593"/>
    <s v="amazon.com"/>
    <s v="Yanaki"/>
    <s v="Retail"/>
    <n v="2"/>
  </r>
  <r>
    <x v="2594"/>
    <s v="coloradoboomerangs.com"/>
    <s v="Fun Fly"/>
    <s v="Wholesale"/>
    <n v="39"/>
  </r>
  <r>
    <x v="2595"/>
    <s v="ebay.com"/>
    <s v="Fun Fly"/>
    <s v="Wholesale"/>
    <n v="28"/>
  </r>
  <r>
    <x v="2596"/>
    <s v="amazon.com"/>
    <s v="Fun Fly"/>
    <s v="Retail"/>
    <n v="6"/>
  </r>
  <r>
    <x v="2597"/>
    <s v="gel-boomerang.com"/>
    <s v="Fun Fly"/>
    <s v="Retail"/>
    <n v="7"/>
  </r>
  <r>
    <x v="2598"/>
    <s v="coloradoboomerangs.com"/>
    <s v="Quad"/>
    <s v="Retail"/>
    <n v="1"/>
  </r>
  <r>
    <x v="2599"/>
    <s v="coloradoboomerangs.com"/>
    <s v="Phoenix"/>
    <s v="Retail"/>
    <n v="1"/>
  </r>
  <r>
    <x v="2600"/>
    <s v="ebay.com"/>
    <s v="Alpine"/>
    <s v="Wholesale"/>
    <n v="39"/>
  </r>
  <r>
    <x v="2601"/>
    <s v="amazon.com"/>
    <s v="Quad"/>
    <s v="Retail"/>
    <n v="1"/>
  </r>
  <r>
    <x v="2602"/>
    <s v="coloradoboomerangs.com"/>
    <s v="Frido Fast Catch"/>
    <s v="Retail"/>
    <n v="2"/>
  </r>
  <r>
    <x v="2603"/>
    <s v="gel-boomerang.com"/>
    <s v="Fun Fly"/>
    <s v="Retail"/>
    <n v="1"/>
  </r>
  <r>
    <x v="2604"/>
    <s v="ebay.com"/>
    <s v="Quad"/>
    <s v="Retail"/>
    <n v="2"/>
  </r>
  <r>
    <x v="2605"/>
    <s v="ebay.com"/>
    <s v="Fun Fly"/>
    <s v="Retail"/>
    <n v="3"/>
  </r>
  <r>
    <x v="2606"/>
    <s v="gel-boomerang.com"/>
    <s v="Quad"/>
    <s v="Wholesale"/>
    <n v="144"/>
  </r>
  <r>
    <x v="2607"/>
    <s v="amazon.com"/>
    <s v="Quad"/>
    <s v="Retail"/>
    <n v="3"/>
  </r>
  <r>
    <x v="2608"/>
    <s v="coloradoboomerangs.com"/>
    <s v="Carlota"/>
    <s v="Retail"/>
    <n v="6"/>
  </r>
  <r>
    <x v="2609"/>
    <s v="amazon.com"/>
    <s v="Carlota"/>
    <s v="Wholesale"/>
    <n v="30"/>
  </r>
  <r>
    <x v="2610"/>
    <s v="gel-boomerang.com"/>
    <s v="Quad"/>
    <s v="Wholesale"/>
    <n v="31"/>
  </r>
  <r>
    <x v="2611"/>
    <s v="coloradoboomerangs.com"/>
    <s v="Fun Fly"/>
    <s v="Wholesale"/>
    <n v="20"/>
  </r>
  <r>
    <x v="2612"/>
    <s v="ebay.com"/>
    <s v="Bower Aussie Round"/>
    <s v="Retail"/>
    <n v="3"/>
  </r>
  <r>
    <x v="2613"/>
    <s v="coloradoboomerangs.com"/>
    <s v="Fire Aspen"/>
    <s v="Retail"/>
    <n v="1"/>
  </r>
  <r>
    <x v="2614"/>
    <s v="coloradoboomerangs.com"/>
    <s v="Fun Fly"/>
    <s v="Retail"/>
    <n v="2"/>
  </r>
  <r>
    <x v="2615"/>
    <s v="ebay.com"/>
    <s v="Fun Fly"/>
    <s v="Retail"/>
    <n v="2"/>
  </r>
  <r>
    <x v="2616"/>
    <s v="gel-boomerang.com"/>
    <s v="Sunset"/>
    <s v="Wholesale"/>
    <n v="76"/>
  </r>
  <r>
    <x v="2617"/>
    <s v="gel-boomerang.com"/>
    <s v="Fun Fly"/>
    <s v="Wholesale"/>
    <n v="72"/>
  </r>
  <r>
    <x v="2618"/>
    <s v="coloradoboomerangs.com"/>
    <s v="Yanaki"/>
    <s v="Wholesale"/>
    <n v="16"/>
  </r>
  <r>
    <x v="2619"/>
    <s v="amazon.com"/>
    <s v="Fun Fly"/>
    <s v="Retail"/>
    <n v="2"/>
  </r>
  <r>
    <x v="2620"/>
    <s v="ebay.com"/>
    <s v="Fun Fly"/>
    <s v="Retail"/>
    <n v="1"/>
  </r>
  <r>
    <x v="1294"/>
    <s v="gel-boomerang.com"/>
    <s v="Fun Fly"/>
    <s v="Wholesale"/>
    <n v="43"/>
  </r>
  <r>
    <x v="2621"/>
    <s v="ebay.com"/>
    <s v="Fun Fly"/>
    <s v="Wholesale"/>
    <n v="30"/>
  </r>
  <r>
    <x v="2622"/>
    <s v="amazon.com"/>
    <s v="Bower Aussie Round"/>
    <s v="Wholesale"/>
    <n v="40"/>
  </r>
  <r>
    <x v="2623"/>
    <s v="ebay.com"/>
    <s v="Phoenix"/>
    <s v="Wholesale"/>
    <n v="33"/>
  </r>
  <r>
    <x v="2624"/>
    <s v="amazon.com"/>
    <s v="Sunspot"/>
    <s v="Retail"/>
    <n v="5"/>
  </r>
  <r>
    <x v="2625"/>
    <s v="amazon.com"/>
    <s v="Bellen"/>
    <s v="Wholesale"/>
    <n v="34"/>
  </r>
  <r>
    <x v="2626"/>
    <s v="amazon.com"/>
    <s v="Alpine"/>
    <s v="Retail"/>
    <n v="8"/>
  </r>
  <r>
    <x v="2627"/>
    <s v="ebay.com"/>
    <s v="Quad"/>
    <s v="Wholesale"/>
    <n v="38"/>
  </r>
  <r>
    <x v="2628"/>
    <s v="amazon.com"/>
    <s v="Fun Fly"/>
    <s v="Retail"/>
    <n v="1"/>
  </r>
  <r>
    <x v="2280"/>
    <s v="ebay.com"/>
    <s v="Fun Fly"/>
    <s v="Wholesale"/>
    <n v="67"/>
  </r>
  <r>
    <x v="2629"/>
    <s v="amazon.com"/>
    <s v="Sunspot"/>
    <s v="Wholesale"/>
    <n v="83"/>
  </r>
  <r>
    <x v="2630"/>
    <s v="amazon.com"/>
    <s v="Manu LD"/>
    <s v="Retail"/>
    <n v="1"/>
  </r>
  <r>
    <x v="2631"/>
    <s v="coloradoboomerangs.com"/>
    <s v="Fun Fly"/>
    <s v="Retail"/>
    <n v="2"/>
  </r>
  <r>
    <x v="2632"/>
    <s v="amazon.com"/>
    <s v="Fun Fly"/>
    <s v="Wholesale"/>
    <n v="40"/>
  </r>
  <r>
    <x v="2633"/>
    <s v="amazon.com"/>
    <s v="Fire Aspen"/>
    <s v="Retail"/>
    <n v="1"/>
  </r>
  <r>
    <x v="2634"/>
    <s v="gel-boomerang.com"/>
    <s v="Bower Aussie Round"/>
    <s v="Wholesale"/>
    <n v="141"/>
  </r>
  <r>
    <x v="2635"/>
    <s v="ebay.com"/>
    <s v="Fun Fly"/>
    <s v="Wholesale"/>
    <n v="59"/>
  </r>
  <r>
    <x v="2636"/>
    <s v="amazon.com"/>
    <s v="Fun Fly"/>
    <s v="Wholesale"/>
    <n v="66"/>
  </r>
  <r>
    <x v="2637"/>
    <s v="amazon.com"/>
    <s v="Sunshine"/>
    <s v="Wholesale"/>
    <n v="53"/>
  </r>
  <r>
    <x v="2638"/>
    <s v="amazon.com"/>
    <s v="Bower Aussie Round"/>
    <s v="Retail"/>
    <n v="2"/>
  </r>
  <r>
    <x v="2639"/>
    <s v="amazon.com"/>
    <s v="Fun Fly"/>
    <s v="Wholesale"/>
    <n v="73"/>
  </r>
  <r>
    <x v="2640"/>
    <s v="ebay.com"/>
    <s v="Fun Fly"/>
    <s v="Retail"/>
    <n v="2"/>
  </r>
  <r>
    <x v="2641"/>
    <s v="ebay.com"/>
    <s v="Fun Fly"/>
    <s v="Wholesale"/>
    <n v="67"/>
  </r>
  <r>
    <x v="2642"/>
    <s v="amazon.com"/>
    <s v="Darnell Tri Fly"/>
    <s v="Wholesale"/>
    <n v="66"/>
  </r>
  <r>
    <x v="2643"/>
    <s v="amazon.com"/>
    <s v="Quad"/>
    <s v="Wholesale"/>
    <n v="138"/>
  </r>
  <r>
    <x v="2644"/>
    <s v="gel-boomerang.com"/>
    <s v="Fun Fly"/>
    <s v="Retail"/>
    <n v="6"/>
  </r>
  <r>
    <x v="2645"/>
    <s v="gel-boomerang.com"/>
    <s v="Manu LD"/>
    <s v="Retail"/>
    <n v="2"/>
  </r>
  <r>
    <x v="2646"/>
    <s v="ebay.com"/>
    <s v="Fun Fly"/>
    <s v="Wholesale"/>
    <n v="39"/>
  </r>
  <r>
    <x v="2647"/>
    <s v="ebay.com"/>
    <s v="Quad"/>
    <s v="Retail"/>
    <n v="2"/>
  </r>
  <r>
    <x v="2648"/>
    <s v="ebay.com"/>
    <s v="Bower Aussie Round"/>
    <s v="Retail"/>
    <n v="3"/>
  </r>
  <r>
    <x v="2649"/>
    <s v="coloradoboomerangs.com"/>
    <s v="Crested Beaut"/>
    <s v="Retail"/>
    <n v="7"/>
  </r>
  <r>
    <x v="2650"/>
    <s v="amazon.com"/>
    <s v="Quad"/>
    <s v="Retail"/>
    <n v="6"/>
  </r>
  <r>
    <x v="2651"/>
    <s v="ebay.com"/>
    <s v="Fun Fly"/>
    <s v="Wholesale"/>
    <n v="81"/>
  </r>
  <r>
    <x v="2652"/>
    <s v="amazon.com"/>
    <s v="Frido Fast Catch"/>
    <s v="Retail"/>
    <n v="2"/>
  </r>
  <r>
    <x v="2653"/>
    <s v="amazon.com"/>
    <s v="Fun Fly"/>
    <s v="Retail"/>
    <n v="7"/>
  </r>
  <r>
    <x v="2654"/>
    <s v="coloradoboomerangs.com"/>
    <s v="Fun Fly"/>
    <s v="Wholesale"/>
    <n v="117"/>
  </r>
  <r>
    <x v="2655"/>
    <s v="gel-boomerang.com"/>
    <s v="Bellen"/>
    <s v="Retail"/>
    <n v="2"/>
  </r>
  <r>
    <x v="2656"/>
    <s v="gel-boomerang.com"/>
    <s v="Bower Aussie Round"/>
    <s v="Retail"/>
    <n v="1"/>
  </r>
  <r>
    <x v="2657"/>
    <s v="amazon.com"/>
    <s v="Fun Fly"/>
    <s v="Wholesale"/>
    <n v="36"/>
  </r>
  <r>
    <x v="2658"/>
    <s v="amazon.com"/>
    <s v="Sunshine"/>
    <s v="Retail"/>
    <n v="6"/>
  </r>
  <r>
    <x v="2659"/>
    <s v="gel-boomerang.com"/>
    <s v="Quad"/>
    <s v="Wholesale"/>
    <n v="44"/>
  </r>
  <r>
    <x v="2660"/>
    <s v="coloradoboomerangs.com"/>
    <s v="Eagle"/>
    <s v="Wholesale"/>
    <n v="33"/>
  </r>
  <r>
    <x v="2661"/>
    <s v="ebay.com"/>
    <s v="Carlota"/>
    <s v="Retail"/>
    <n v="6"/>
  </r>
  <r>
    <x v="2662"/>
    <s v="gel-boomerang.com"/>
    <s v="Fun Fly"/>
    <s v="Wholesale"/>
    <n v="56"/>
  </r>
  <r>
    <x v="2663"/>
    <s v="amazon.com"/>
    <s v="Carlota"/>
    <s v="Wholesale"/>
    <n v="64"/>
  </r>
  <r>
    <x v="2664"/>
    <s v="gel-boomerang.com"/>
    <s v="Quad"/>
    <s v="Wholesale"/>
    <n v="31"/>
  </r>
  <r>
    <x v="2665"/>
    <s v="gel-boomerang.com"/>
    <s v="Carlota"/>
    <s v="Retail"/>
    <n v="6"/>
  </r>
  <r>
    <x v="2666"/>
    <s v="amazon.com"/>
    <s v="Bellen"/>
    <s v="Wholesale"/>
    <n v="55"/>
  </r>
  <r>
    <x v="2667"/>
    <s v="coloradoboomerangs.com"/>
    <s v="Fun Fly"/>
    <s v="Wholesale"/>
    <n v="116"/>
  </r>
  <r>
    <x v="2668"/>
    <s v="amazon.com"/>
    <s v="Bellen"/>
    <s v="Wholesale"/>
    <n v="30"/>
  </r>
  <r>
    <x v="2669"/>
    <s v="ebay.com"/>
    <s v="Crested Beaut"/>
    <s v="Wholesale"/>
    <n v="35"/>
  </r>
  <r>
    <x v="2670"/>
    <s v="coloradoboomerangs.com"/>
    <s v="Crested Beaut"/>
    <s v="Retail"/>
    <n v="1"/>
  </r>
  <r>
    <x v="2671"/>
    <s v="amazon.com"/>
    <s v="Fire Aspen"/>
    <s v="Retail"/>
    <n v="1"/>
  </r>
  <r>
    <x v="2672"/>
    <s v="ebay.com"/>
    <s v="Fun Fly"/>
    <s v="Retail"/>
    <n v="9"/>
  </r>
  <r>
    <x v="2673"/>
    <s v="amazon.com"/>
    <s v="Carlota"/>
    <s v="Wholesale"/>
    <n v="27"/>
  </r>
  <r>
    <x v="2674"/>
    <s v="coloradoboomerangs.com"/>
    <s v="Fun Fly"/>
    <s v="Retail"/>
    <n v="1"/>
  </r>
  <r>
    <x v="2675"/>
    <s v="coloradoboomerangs.com"/>
    <s v="Sunset"/>
    <s v="Wholesale"/>
    <n v="68"/>
  </r>
  <r>
    <x v="2676"/>
    <s v="coloradoboomerangs.com"/>
    <s v="Fun Fly"/>
    <s v="Retail"/>
    <n v="5"/>
  </r>
  <r>
    <x v="2677"/>
    <s v="amazon.com"/>
    <s v="Darnell Tri Fly"/>
    <s v="Retail"/>
    <n v="9"/>
  </r>
  <r>
    <x v="1038"/>
    <s v="coloradoboomerangs.com"/>
    <s v="Quad"/>
    <s v="Wholesale"/>
    <n v="89"/>
  </r>
  <r>
    <x v="2678"/>
    <s v="coloradoboomerangs.com"/>
    <s v="Crested Beaut"/>
    <s v="Wholesale"/>
    <n v="128"/>
  </r>
  <r>
    <x v="2679"/>
    <s v="ebay.com"/>
    <s v="Alpine"/>
    <s v="Retail"/>
    <n v="1"/>
  </r>
  <r>
    <x v="2680"/>
    <s v="amazon.com"/>
    <s v="Fun Fly"/>
    <s v="Retail"/>
    <n v="1"/>
  </r>
  <r>
    <x v="2681"/>
    <s v="ebay.com"/>
    <s v="Majestic Beaut"/>
    <s v="Retail"/>
    <n v="6"/>
  </r>
  <r>
    <x v="2682"/>
    <s v="amazon.com"/>
    <s v="Fun Fly"/>
    <s v="Wholesale"/>
    <n v="40"/>
  </r>
  <r>
    <x v="2683"/>
    <s v="gel-boomerang.com"/>
    <s v="Crested Beaut"/>
    <s v="Wholesale"/>
    <n v="63"/>
  </r>
  <r>
    <x v="2684"/>
    <s v="amazon.com"/>
    <s v="Frido Fast Catch"/>
    <s v="Retail"/>
    <n v="4"/>
  </r>
  <r>
    <x v="2685"/>
    <s v="coloradoboomerangs.com"/>
    <s v="Sunshine"/>
    <s v="Wholesale"/>
    <n v="84"/>
  </r>
  <r>
    <x v="2686"/>
    <s v="amazon.com"/>
    <s v="Fun Fly"/>
    <s v="Wholesale"/>
    <n v="33"/>
  </r>
  <r>
    <x v="2687"/>
    <s v="amazon.com"/>
    <s v="Carlota"/>
    <s v="Wholesale"/>
    <n v="50"/>
  </r>
  <r>
    <x v="2688"/>
    <s v="coloradoboomerangs.com"/>
    <s v="Crested Beaut"/>
    <s v="Wholesale"/>
    <n v="12"/>
  </r>
  <r>
    <x v="2689"/>
    <s v="amazon.com"/>
    <s v="Quad"/>
    <s v="Retail"/>
    <n v="1"/>
  </r>
  <r>
    <x v="2690"/>
    <s v="gel-boomerang.com"/>
    <s v="GelFast"/>
    <s v="Wholesale"/>
    <n v="36"/>
  </r>
  <r>
    <x v="2691"/>
    <s v="ebay.com"/>
    <s v="Eagle"/>
    <s v="Retail"/>
    <n v="3"/>
  </r>
  <r>
    <x v="2692"/>
    <s v="amazon.com"/>
    <s v="Quad"/>
    <s v="Retail"/>
    <n v="1"/>
  </r>
  <r>
    <x v="2693"/>
    <s v="amazon.com"/>
    <s v="Frido Fast Catch"/>
    <s v="Retail"/>
    <n v="5"/>
  </r>
  <r>
    <x v="2694"/>
    <s v="amazon.com"/>
    <s v="Carlota"/>
    <s v="Wholesale"/>
    <n v="39"/>
  </r>
  <r>
    <x v="2695"/>
    <s v="amazon.com"/>
    <s v="Majestic Beaut"/>
    <s v="Retail"/>
    <n v="2"/>
  </r>
  <r>
    <x v="2696"/>
    <s v="ebay.com"/>
    <s v="Aspen"/>
    <s v="Retail"/>
    <n v="1"/>
  </r>
  <r>
    <x v="2697"/>
    <s v="amazon.com"/>
    <s v="Sunset"/>
    <s v="Wholesale"/>
    <n v="35"/>
  </r>
  <r>
    <x v="2698"/>
    <s v="coloradoboomerangs.com"/>
    <s v="Quad"/>
    <s v="Wholesale"/>
    <n v="61"/>
  </r>
  <r>
    <x v="2699"/>
    <s v="amazon.com"/>
    <s v="Carlota Doublers"/>
    <s v="Retail"/>
    <n v="3"/>
  </r>
  <r>
    <x v="2700"/>
    <s v="ebay.com"/>
    <s v="Fun Fly"/>
    <s v="Retail"/>
    <n v="9"/>
  </r>
  <r>
    <x v="2701"/>
    <s v="ebay.com"/>
    <s v="Fun Fly"/>
    <s v="Retail"/>
    <n v="1"/>
  </r>
  <r>
    <x v="2702"/>
    <s v="coloradoboomerangs.com"/>
    <s v="Bower Aussie Round"/>
    <s v="Retail"/>
    <n v="6"/>
  </r>
  <r>
    <x v="2703"/>
    <s v="amazon.com"/>
    <s v="Quad"/>
    <s v="Wholesale"/>
    <n v="92"/>
  </r>
  <r>
    <x v="2704"/>
    <s v="amazon.com"/>
    <s v="Carlota"/>
    <s v="Wholesale"/>
    <n v="39"/>
  </r>
  <r>
    <x v="2705"/>
    <s v="amazon.com"/>
    <s v="Darnell Tri Fly"/>
    <s v="Retail"/>
    <n v="6"/>
  </r>
  <r>
    <x v="2706"/>
    <s v="coloradoboomerangs.com"/>
    <s v="Aspen"/>
    <s v="Wholesale"/>
    <n v="32"/>
  </r>
  <r>
    <x v="2707"/>
    <s v="gel-boomerang.com"/>
    <s v="Fire Aspen"/>
    <s v="Wholesale"/>
    <n v="57"/>
  </r>
  <r>
    <x v="2708"/>
    <s v="amazon.com"/>
    <s v="Carlota"/>
    <s v="Retail"/>
    <n v="2"/>
  </r>
  <r>
    <x v="2709"/>
    <s v="amazon.com"/>
    <s v="Fun Fly"/>
    <s v="Retail"/>
    <n v="7"/>
  </r>
  <r>
    <x v="2710"/>
    <s v="amazon.com"/>
    <s v="Bellen"/>
    <s v="Retail"/>
    <n v="5"/>
  </r>
  <r>
    <x v="2711"/>
    <s v="gel-boomerang.com"/>
    <s v="Fun Fly"/>
    <s v="Retail"/>
    <n v="4"/>
  </r>
  <r>
    <x v="2712"/>
    <s v="amazon.com"/>
    <s v="Bower Aussie Round"/>
    <s v="Wholesale"/>
    <n v="40"/>
  </r>
  <r>
    <x v="2713"/>
    <s v="amazon.com"/>
    <s v="Phoenix"/>
    <s v="Retail"/>
    <n v="3"/>
  </r>
  <r>
    <x v="2714"/>
    <s v="amazon.com"/>
    <s v="Fun Fly"/>
    <s v="Retail"/>
    <n v="6"/>
  </r>
  <r>
    <x v="2715"/>
    <s v="amazon.com"/>
    <s v="Bellen"/>
    <s v="Retail"/>
    <n v="3"/>
  </r>
  <r>
    <x v="2716"/>
    <s v="amazon.com"/>
    <s v="Carlota"/>
    <s v="Wholesale"/>
    <n v="34"/>
  </r>
  <r>
    <x v="2717"/>
    <s v="gel-boomerang.com"/>
    <s v="Manu MTA"/>
    <s v="Retail"/>
    <n v="2"/>
  </r>
  <r>
    <x v="2718"/>
    <s v="amazon.com"/>
    <s v="Aspen"/>
    <s v="Wholesale"/>
    <n v="37"/>
  </r>
  <r>
    <x v="2719"/>
    <s v="ebay.com"/>
    <s v="Alpine"/>
    <s v="Retail"/>
    <n v="2"/>
  </r>
  <r>
    <x v="2720"/>
    <s v="amazon.com"/>
    <s v="Yanaki"/>
    <s v="Wholesale"/>
    <n v="31"/>
  </r>
  <r>
    <x v="2721"/>
    <s v="coloradoboomerangs.com"/>
    <s v="Sunspot"/>
    <s v="Retail"/>
    <n v="2"/>
  </r>
  <r>
    <x v="2722"/>
    <s v="amazon.com"/>
    <s v="Fun Fly"/>
    <s v="Retail"/>
    <n v="7"/>
  </r>
  <r>
    <x v="2723"/>
    <s v="amazon.com"/>
    <s v="Quad"/>
    <s v="Wholesale"/>
    <n v="27"/>
  </r>
  <r>
    <x v="2724"/>
    <s v="ebay.com"/>
    <s v="Carlota"/>
    <s v="Retail"/>
    <n v="1"/>
  </r>
  <r>
    <x v="2725"/>
    <s v="ebay.com"/>
    <s v="Crested Beaut"/>
    <s v="Wholesale"/>
    <n v="68"/>
  </r>
  <r>
    <x v="2726"/>
    <s v="coloradoboomerangs.com"/>
    <s v="Alpine"/>
    <s v="Retail"/>
    <n v="1"/>
  </r>
  <r>
    <x v="2727"/>
    <s v="ebay.com"/>
    <s v="Sunshine"/>
    <s v="Retail"/>
    <n v="5"/>
  </r>
  <r>
    <x v="2728"/>
    <s v="amazon.com"/>
    <s v="Quad"/>
    <s v="Retail"/>
    <n v="3"/>
  </r>
  <r>
    <x v="2729"/>
    <s v="ebay.com"/>
    <s v="Phoenix"/>
    <s v="Retail"/>
    <n v="2"/>
  </r>
  <r>
    <x v="2730"/>
    <s v="coloradoboomerangs.com"/>
    <s v="Yanaki"/>
    <s v="Wholesale"/>
    <n v="67"/>
  </r>
  <r>
    <x v="2731"/>
    <s v="amazon.com"/>
    <s v="Bellen"/>
    <s v="Retail"/>
    <n v="2"/>
  </r>
  <r>
    <x v="2732"/>
    <s v="gel-boomerang.com"/>
    <s v="Carlota"/>
    <s v="Retail"/>
    <n v="7"/>
  </r>
  <r>
    <x v="2733"/>
    <s v="amazon.com"/>
    <s v="Frido Fast Catch"/>
    <s v="Retail"/>
    <n v="5"/>
  </r>
  <r>
    <x v="2734"/>
    <s v="coloradoboomerangs.com"/>
    <s v="Bower Aussie Round"/>
    <s v="Wholesale"/>
    <n v="26"/>
  </r>
  <r>
    <x v="2735"/>
    <s v="ebay.com"/>
    <s v="Phoenix"/>
    <s v="Wholesale"/>
    <n v="34"/>
  </r>
  <r>
    <x v="2736"/>
    <s v="amazon.com"/>
    <s v="Aspen"/>
    <s v="Wholesale"/>
    <n v="43"/>
  </r>
  <r>
    <x v="2737"/>
    <s v="ebay.com"/>
    <s v="Fire Aspen"/>
    <s v="Retail"/>
    <n v="2"/>
  </r>
  <r>
    <x v="2738"/>
    <s v="amazon.com"/>
    <s v="Frido Fast Catch"/>
    <s v="Retail"/>
    <n v="1"/>
  </r>
  <r>
    <x v="2739"/>
    <s v="coloradoboomerangs.com"/>
    <s v="Majestic Beaut"/>
    <s v="Retail"/>
    <n v="8"/>
  </r>
  <r>
    <x v="2740"/>
    <s v="gel-boomerang.com"/>
    <s v="Darnell Tri Fly"/>
    <s v="Retail"/>
    <n v="2"/>
  </r>
  <r>
    <x v="2741"/>
    <s v="ebay.com"/>
    <s v="Bellen"/>
    <s v="Wholesale"/>
    <n v="28"/>
  </r>
  <r>
    <x v="2742"/>
    <s v="amazon.com"/>
    <s v="Fun Fly"/>
    <s v="Retail"/>
    <n v="3"/>
  </r>
  <r>
    <x v="2743"/>
    <s v="ebay.com"/>
    <s v="Fun Fly"/>
    <s v="Wholesale"/>
    <n v="30"/>
  </r>
  <r>
    <x v="2744"/>
    <s v="ebay.com"/>
    <s v="Carlota"/>
    <s v="Retail"/>
    <n v="4"/>
  </r>
  <r>
    <x v="2745"/>
    <s v="ebay.com"/>
    <s v="Fun Fly"/>
    <s v="Retail"/>
    <n v="8"/>
  </r>
  <r>
    <x v="935"/>
    <s v="coloradoboomerangs.com"/>
    <s v="Yanaki"/>
    <s v="Retail"/>
    <n v="3"/>
  </r>
  <r>
    <x v="2746"/>
    <s v="ebay.com"/>
    <s v="Sunshine"/>
    <s v="Wholesale"/>
    <n v="54"/>
  </r>
  <r>
    <x v="2747"/>
    <s v="amazon.com"/>
    <s v="Phoenix"/>
    <s v="Wholesale"/>
    <n v="43"/>
  </r>
  <r>
    <x v="2748"/>
    <s v="coloradoboomerangs.com"/>
    <s v="Aspen"/>
    <s v="Retail"/>
    <n v="6"/>
  </r>
  <r>
    <x v="2749"/>
    <s v="coloradoboomerangs.com"/>
    <s v="Fun Fly"/>
    <s v="Wholesale"/>
    <n v="65"/>
  </r>
  <r>
    <x v="2750"/>
    <s v="ebay.com"/>
    <s v="Majestic Beaut"/>
    <s v="Retail"/>
    <n v="1"/>
  </r>
  <r>
    <x v="2751"/>
    <s v="amazon.com"/>
    <s v="Fun Fly"/>
    <s v="Wholesale"/>
    <n v="52"/>
  </r>
  <r>
    <x v="2752"/>
    <s v="amazon.com"/>
    <s v="Yanaki"/>
    <s v="Retail"/>
    <n v="6"/>
  </r>
  <r>
    <x v="2753"/>
    <s v="amazon.com"/>
    <s v="Quad"/>
    <s v="Wholesale"/>
    <n v="29"/>
  </r>
  <r>
    <x v="2754"/>
    <s v="coloradoboomerangs.com"/>
    <s v="Manu MTA"/>
    <s v="Retail"/>
    <n v="4"/>
  </r>
  <r>
    <x v="2755"/>
    <s v="coloradoboomerangs.com"/>
    <s v="Fun Fly"/>
    <s v="Retail"/>
    <n v="2"/>
  </r>
  <r>
    <x v="2756"/>
    <s v="gel-boomerang.com"/>
    <s v="Manu LD"/>
    <s v="Retail"/>
    <n v="3"/>
  </r>
  <r>
    <x v="2757"/>
    <s v="coloradoboomerangs.com"/>
    <s v="Fun Fly"/>
    <s v="Wholesale"/>
    <n v="29"/>
  </r>
  <r>
    <x v="2758"/>
    <s v="amazon.com"/>
    <s v="Crested Beaut"/>
    <s v="Retail"/>
    <n v="4"/>
  </r>
  <r>
    <x v="2759"/>
    <s v="coloradoboomerangs.com"/>
    <s v="Carlota"/>
    <s v="Retail"/>
    <n v="2"/>
  </r>
  <r>
    <x v="2760"/>
    <s v="amazon.com"/>
    <s v="Quad"/>
    <s v="Retail"/>
    <n v="4"/>
  </r>
  <r>
    <x v="2761"/>
    <s v="ebay.com"/>
    <s v="Darnell Tri Fly"/>
    <s v="Retail"/>
    <n v="8"/>
  </r>
  <r>
    <x v="2762"/>
    <s v="amazon.com"/>
    <s v="Sunspot"/>
    <s v="Wholesale"/>
    <n v="36"/>
  </r>
  <r>
    <x v="2763"/>
    <s v="amazon.com"/>
    <s v="Carlota Doublers"/>
    <s v="Retail"/>
    <n v="2"/>
  </r>
  <r>
    <x v="2764"/>
    <s v="ebay.com"/>
    <s v="Yanaki"/>
    <s v="Retail"/>
    <n v="2"/>
  </r>
  <r>
    <x v="2765"/>
    <s v="coloradoboomerangs.com"/>
    <s v="Fun Fly"/>
    <s v="Retail"/>
    <n v="2"/>
  </r>
  <r>
    <x v="2766"/>
    <s v="ebay.com"/>
    <s v="Fun Fly"/>
    <s v="Retail"/>
    <n v="7"/>
  </r>
  <r>
    <x v="2767"/>
    <s v="amazon.com"/>
    <s v="Quad"/>
    <s v="Retail"/>
    <n v="4"/>
  </r>
  <r>
    <x v="2768"/>
    <s v="coloradoboomerangs.com"/>
    <s v="Manu MTA"/>
    <s v="Retail"/>
    <n v="2"/>
  </r>
  <r>
    <x v="2769"/>
    <s v="ebay.com"/>
    <s v="Fun Fly"/>
    <s v="Retail"/>
    <n v="5"/>
  </r>
  <r>
    <x v="2770"/>
    <s v="amazon.com"/>
    <s v="Quad"/>
    <s v="Wholesale"/>
    <n v="32"/>
  </r>
  <r>
    <x v="2771"/>
    <s v="amazon.com"/>
    <s v="Fun Fly"/>
    <s v="Retail"/>
    <n v="2"/>
  </r>
  <r>
    <x v="2772"/>
    <s v="amazon.com"/>
    <s v="Fun Fly"/>
    <s v="Retail"/>
    <n v="2"/>
  </r>
  <r>
    <x v="2773"/>
    <s v="gel-boomerang.com"/>
    <s v="Sunset"/>
    <s v="Retail"/>
    <n v="1"/>
  </r>
  <r>
    <x v="2774"/>
    <s v="ebay.com"/>
    <s v="Carlota"/>
    <s v="Retail"/>
    <n v="2"/>
  </r>
  <r>
    <x v="2775"/>
    <s v="amazon.com"/>
    <s v="Aspen"/>
    <s v="Retail"/>
    <n v="4"/>
  </r>
  <r>
    <x v="2776"/>
    <s v="coloradoboomerangs.com"/>
    <s v="Carlota"/>
    <s v="Retail"/>
    <n v="5"/>
  </r>
  <r>
    <x v="2777"/>
    <s v="coloradoboomerangs.com"/>
    <s v="Phoenix"/>
    <s v="Wholesale"/>
    <n v="40"/>
  </r>
  <r>
    <x v="2778"/>
    <s v="gel-boomerang.com"/>
    <s v="Quad"/>
    <s v="Wholesale"/>
    <n v="145"/>
  </r>
  <r>
    <x v="2779"/>
    <s v="amazon.com"/>
    <s v="Fun Fly"/>
    <s v="Wholesale"/>
    <n v="44"/>
  </r>
  <r>
    <x v="2780"/>
    <s v="amazon.com"/>
    <s v="Sunset"/>
    <s v="Retail"/>
    <n v="4"/>
  </r>
  <r>
    <x v="2781"/>
    <s v="coloradoboomerangs.com"/>
    <s v="Fun Fly"/>
    <s v="Wholesale"/>
    <n v="64"/>
  </r>
  <r>
    <x v="2782"/>
    <s v="gel-boomerang.com"/>
    <s v="Manu MTA"/>
    <s v="Retail"/>
    <n v="4"/>
  </r>
  <r>
    <x v="2783"/>
    <s v="amazon.com"/>
    <s v="Aspen"/>
    <s v="Retail"/>
    <n v="7"/>
  </r>
  <r>
    <x v="2784"/>
    <s v="amazon.com"/>
    <s v="Fun Fly"/>
    <s v="Wholesale"/>
    <n v="52"/>
  </r>
  <r>
    <x v="2785"/>
    <s v="coloradoboomerangs.com"/>
    <s v="Quad"/>
    <s v="Wholesale"/>
    <n v="34"/>
  </r>
  <r>
    <x v="2786"/>
    <s v="amazon.com"/>
    <s v="Frido Fast Catch"/>
    <s v="Retail"/>
    <n v="2"/>
  </r>
  <r>
    <x v="2787"/>
    <s v="ebay.com"/>
    <s v="Manu LD"/>
    <s v="Retail"/>
    <n v="1"/>
  </r>
  <r>
    <x v="2788"/>
    <s v="ebay.com"/>
    <s v="Frido Fast Catch"/>
    <s v="Retail"/>
    <n v="5"/>
  </r>
  <r>
    <x v="2789"/>
    <s v="amazon.com"/>
    <s v="Fun Fly"/>
    <s v="Wholesale"/>
    <n v="74"/>
  </r>
  <r>
    <x v="2790"/>
    <s v="coloradoboomerangs.com"/>
    <s v="Eagle"/>
    <s v="Retail"/>
    <n v="2"/>
  </r>
  <r>
    <x v="2791"/>
    <s v="coloradoboomerangs.com"/>
    <s v="Crested Beaut"/>
    <s v="Retail"/>
    <n v="7"/>
  </r>
  <r>
    <x v="2792"/>
    <s v="coloradoboomerangs.com"/>
    <s v="Majestic Beaut"/>
    <s v="Retail"/>
    <n v="2"/>
  </r>
  <r>
    <x v="2793"/>
    <s v="amazon.com"/>
    <s v="Fun Fly"/>
    <s v="Retail"/>
    <n v="2"/>
  </r>
  <r>
    <x v="2794"/>
    <s v="ebay.com"/>
    <s v="Fun Fly"/>
    <s v="Retail"/>
    <n v="4"/>
  </r>
  <r>
    <x v="2795"/>
    <s v="ebay.com"/>
    <s v="Yanaki"/>
    <s v="Wholesale"/>
    <n v="132"/>
  </r>
  <r>
    <x v="2796"/>
    <s v="ebay.com"/>
    <s v="Fun Fly"/>
    <s v="Retail"/>
    <n v="2"/>
  </r>
  <r>
    <x v="2797"/>
    <s v="amazon.com"/>
    <s v="Carlota"/>
    <s v="Wholesale"/>
    <n v="31"/>
  </r>
  <r>
    <x v="2798"/>
    <s v="amazon.com"/>
    <s v="GelFast"/>
    <s v="Retail"/>
    <n v="3"/>
  </r>
  <r>
    <x v="2799"/>
    <s v="amazon.com"/>
    <s v="Eagle"/>
    <s v="Retail"/>
    <n v="1"/>
  </r>
  <r>
    <x v="2800"/>
    <s v="amazon.com"/>
    <s v="Manu MTA"/>
    <s v="Retail"/>
    <n v="4"/>
  </r>
  <r>
    <x v="2801"/>
    <s v="ebay.com"/>
    <s v="Fun Fly"/>
    <s v="Retail"/>
    <n v="3"/>
  </r>
  <r>
    <x v="2802"/>
    <s v="gel-boomerang.com"/>
    <s v="Fun Fly"/>
    <s v="Retail"/>
    <n v="2"/>
  </r>
  <r>
    <x v="2803"/>
    <s v="ebay.com"/>
    <s v="Fun Fly"/>
    <s v="Retail"/>
    <n v="1"/>
  </r>
  <r>
    <x v="2804"/>
    <s v="gel-boomerang.com"/>
    <s v="Bellen"/>
    <s v="Wholesale"/>
    <n v="44"/>
  </r>
  <r>
    <x v="1472"/>
    <s v="coloradoboomerangs.com"/>
    <s v="Quad"/>
    <s v="Wholesale"/>
    <n v="37"/>
  </r>
  <r>
    <x v="2805"/>
    <s v="ebay.com"/>
    <s v="Darnell Tri Fly"/>
    <s v="Retail"/>
    <n v="2"/>
  </r>
  <r>
    <x v="2806"/>
    <s v="ebay.com"/>
    <s v="Fun Fly"/>
    <s v="Retail"/>
    <n v="1"/>
  </r>
  <r>
    <x v="2807"/>
    <s v="coloradoboomerangs.com"/>
    <s v="Sunset"/>
    <s v="Retail"/>
    <n v="3"/>
  </r>
  <r>
    <x v="2808"/>
    <s v="gel-boomerang.com"/>
    <s v="Phoenix"/>
    <s v="Wholesale"/>
    <n v="55"/>
  </r>
  <r>
    <x v="2809"/>
    <s v="ebay.com"/>
    <s v="Eagle"/>
    <s v="Retail"/>
    <n v="3"/>
  </r>
  <r>
    <x v="2810"/>
    <s v="ebay.com"/>
    <s v="Quad"/>
    <s v="Retail"/>
    <n v="6"/>
  </r>
  <r>
    <x v="2811"/>
    <s v="amazon.com"/>
    <s v="Quad"/>
    <s v="Retail"/>
    <n v="2"/>
  </r>
  <r>
    <x v="2812"/>
    <s v="amazon.com"/>
    <s v="Quad"/>
    <s v="Retail"/>
    <n v="2"/>
  </r>
  <r>
    <x v="2813"/>
    <s v="ebay.com"/>
    <s v="Fun Fly"/>
    <s v="Wholesale"/>
    <n v="68"/>
  </r>
  <r>
    <x v="2814"/>
    <s v="coloradoboomerangs.com"/>
    <s v="Bower Aussie Round"/>
    <s v="Retail"/>
    <n v="5"/>
  </r>
  <r>
    <x v="2815"/>
    <s v="ebay.com"/>
    <s v="Bellen"/>
    <s v="Retail"/>
    <n v="2"/>
  </r>
  <r>
    <x v="2816"/>
    <s v="amazon.com"/>
    <s v="Quad"/>
    <s v="Wholesale"/>
    <n v="35"/>
  </r>
  <r>
    <x v="2817"/>
    <s v="amazon.com"/>
    <s v="Fun Fly"/>
    <s v="Retail"/>
    <n v="9"/>
  </r>
  <r>
    <x v="2818"/>
    <s v="coloradoboomerangs.com"/>
    <s v="Sunshine"/>
    <s v="Wholesale"/>
    <n v="68"/>
  </r>
  <r>
    <x v="2819"/>
    <s v="amazon.com"/>
    <s v="Fun Fly"/>
    <s v="Retail"/>
    <n v="1"/>
  </r>
  <r>
    <x v="2820"/>
    <s v="coloradoboomerangs.com"/>
    <s v="Fun Fly"/>
    <s v="Retail"/>
    <n v="2"/>
  </r>
  <r>
    <x v="2821"/>
    <s v="amazon.com"/>
    <s v="Darnell Tri Fly"/>
    <s v="Retail"/>
    <n v="1"/>
  </r>
  <r>
    <x v="2822"/>
    <s v="ebay.com"/>
    <s v="Majestic Beaut"/>
    <s v="Retail"/>
    <n v="6"/>
  </r>
  <r>
    <x v="2823"/>
    <s v="ebay.com"/>
    <s v="Yanaki"/>
    <s v="Wholesale"/>
    <n v="152"/>
  </r>
  <r>
    <x v="2824"/>
    <s v="ebay.com"/>
    <s v="Sunset"/>
    <s v="Retail"/>
    <n v="1"/>
  </r>
  <r>
    <x v="2825"/>
    <s v="ebay.com"/>
    <s v="GelFast"/>
    <s v="Wholesale"/>
    <n v="31"/>
  </r>
  <r>
    <x v="2826"/>
    <s v="amazon.com"/>
    <s v="Aspen"/>
    <s v="Retail"/>
    <n v="4"/>
  </r>
  <r>
    <x v="2827"/>
    <s v="coloradoboomerangs.com"/>
    <s v="Fun Fly"/>
    <s v="Retail"/>
    <n v="6"/>
  </r>
  <r>
    <x v="2828"/>
    <s v="ebay.com"/>
    <s v="Quad"/>
    <s v="Retail"/>
    <n v="5"/>
  </r>
  <r>
    <x v="2829"/>
    <s v="coloradoboomerangs.com"/>
    <s v="Bellen"/>
    <s v="Wholesale"/>
    <n v="29"/>
  </r>
  <r>
    <x v="2830"/>
    <s v="amazon.com"/>
    <s v="Carlota"/>
    <s v="Retail"/>
    <n v="6"/>
  </r>
  <r>
    <x v="2831"/>
    <s v="ebay.com"/>
    <s v="Crested Beaut"/>
    <s v="Wholesale"/>
    <n v="35"/>
  </r>
  <r>
    <x v="2832"/>
    <s v="ebay.com"/>
    <s v="Aspen"/>
    <s v="Wholesale"/>
    <n v="38"/>
  </r>
  <r>
    <x v="2833"/>
    <s v="amazon.com"/>
    <s v="Bellen"/>
    <s v="Retail"/>
    <n v="3"/>
  </r>
  <r>
    <x v="2834"/>
    <s v="coloradoboomerangs.com"/>
    <s v="Fun Fly"/>
    <s v="Retail"/>
    <n v="2"/>
  </r>
  <r>
    <x v="2835"/>
    <s v="amazon.com"/>
    <s v="Quad"/>
    <s v="Retail"/>
    <n v="3"/>
  </r>
  <r>
    <x v="2836"/>
    <s v="amazon.com"/>
    <s v="Quad"/>
    <s v="Retail"/>
    <n v="6"/>
  </r>
  <r>
    <x v="2837"/>
    <s v="coloradoboomerangs.com"/>
    <s v="Sunset"/>
    <s v="Retail"/>
    <n v="1"/>
  </r>
  <r>
    <x v="2838"/>
    <s v="ebay.com"/>
    <s v="Aspen"/>
    <s v="Wholesale"/>
    <n v="60"/>
  </r>
  <r>
    <x v="2839"/>
    <s v="amazon.com"/>
    <s v="Sunshine"/>
    <s v="Retail"/>
    <n v="2"/>
  </r>
  <r>
    <x v="2840"/>
    <s v="gel-boomerang.com"/>
    <s v="Fire Aspen"/>
    <s v="Wholesale"/>
    <n v="57"/>
  </r>
  <r>
    <x v="2841"/>
    <s v="amazon.com"/>
    <s v="Fun Fly"/>
    <s v="Retail"/>
    <n v="3"/>
  </r>
  <r>
    <x v="2842"/>
    <s v="ebay.com"/>
    <s v="Fun Fly"/>
    <s v="Wholesale"/>
    <n v="128"/>
  </r>
  <r>
    <x v="2843"/>
    <s v="amazon.com"/>
    <s v="Fun Fly"/>
    <s v="Wholesale"/>
    <n v="52"/>
  </r>
  <r>
    <x v="2844"/>
    <s v="gel-boomerang.com"/>
    <s v="Fun Fly"/>
    <s v="Retail"/>
    <n v="1"/>
  </r>
  <r>
    <x v="2809"/>
    <s v="ebay.com"/>
    <s v="Fun Fly"/>
    <s v="Retail"/>
    <n v="4"/>
  </r>
  <r>
    <x v="2845"/>
    <s v="coloradoboomerangs.com"/>
    <s v="Fun Fly"/>
    <s v="Wholesale"/>
    <n v="63"/>
  </r>
  <r>
    <x v="2846"/>
    <s v="coloradoboomerangs.com"/>
    <s v="Quad"/>
    <s v="Retail"/>
    <n v="3"/>
  </r>
  <r>
    <x v="2847"/>
    <s v="amazon.com"/>
    <s v="Sunset"/>
    <s v="Wholesale"/>
    <n v="123"/>
  </r>
  <r>
    <x v="2848"/>
    <s v="amazon.com"/>
    <s v="Fun Fly"/>
    <s v="Wholesale"/>
    <n v="31"/>
  </r>
  <r>
    <x v="2849"/>
    <s v="ebay.com"/>
    <s v="Crested Beaut"/>
    <s v="Retail"/>
    <n v="1"/>
  </r>
  <r>
    <x v="2850"/>
    <s v="amazon.com"/>
    <s v="Crested Beaut"/>
    <s v="Wholesale"/>
    <n v="40"/>
  </r>
  <r>
    <x v="2851"/>
    <s v="amazon.com"/>
    <s v="Bellen"/>
    <s v="Retail"/>
    <n v="2"/>
  </r>
  <r>
    <x v="2852"/>
    <s v="ebay.com"/>
    <s v="Fun Fly"/>
    <s v="Wholesale"/>
    <n v="22"/>
  </r>
  <r>
    <x v="2853"/>
    <s v="amazon.com"/>
    <s v="Fun Fly"/>
    <s v="Retail"/>
    <n v="3"/>
  </r>
  <r>
    <x v="2854"/>
    <s v="amazon.com"/>
    <s v="Carlota"/>
    <s v="Retail"/>
    <n v="4"/>
  </r>
  <r>
    <x v="2855"/>
    <s v="coloradoboomerangs.com"/>
    <s v="Bellen"/>
    <s v="Retail"/>
    <n v="1"/>
  </r>
  <r>
    <x v="2856"/>
    <s v="coloradoboomerangs.com"/>
    <s v="Majestic Beaut"/>
    <s v="Retail"/>
    <n v="4"/>
  </r>
  <r>
    <x v="2857"/>
    <s v="coloradoboomerangs.com"/>
    <s v="Fun Fly"/>
    <s v="Wholesale"/>
    <n v="28"/>
  </r>
  <r>
    <x v="2858"/>
    <s v="amazon.com"/>
    <s v="Bellen"/>
    <s v="Wholesale"/>
    <n v="38"/>
  </r>
  <r>
    <x v="2859"/>
    <s v="coloradoboomerangs.com"/>
    <s v="Carlota"/>
    <s v="Retail"/>
    <n v="7"/>
  </r>
  <r>
    <x v="2860"/>
    <s v="amazon.com"/>
    <s v="Fun Fly"/>
    <s v="Wholesale"/>
    <n v="55"/>
  </r>
  <r>
    <x v="2861"/>
    <s v="ebay.com"/>
    <s v="Fun Fly"/>
    <s v="Retail"/>
    <n v="3"/>
  </r>
  <r>
    <x v="2862"/>
    <s v="amazon.com"/>
    <s v="Yanaki"/>
    <s v="Retail"/>
    <n v="2"/>
  </r>
  <r>
    <x v="2863"/>
    <s v="ebay.com"/>
    <s v="Bellen"/>
    <s v="Wholesale"/>
    <n v="85"/>
  </r>
  <r>
    <x v="2864"/>
    <s v="coloradoboomerangs.com"/>
    <s v="Crested Beaut"/>
    <s v="Retail"/>
    <n v="8"/>
  </r>
  <r>
    <x v="2865"/>
    <s v="ebay.com"/>
    <s v="Carlota"/>
    <s v="Retail"/>
    <n v="1"/>
  </r>
  <r>
    <x v="2866"/>
    <s v="amazon.com"/>
    <s v="Fun Fly"/>
    <s v="Retail"/>
    <n v="1"/>
  </r>
  <r>
    <x v="2867"/>
    <s v="coloradoboomerangs.com"/>
    <s v="Fun Fly"/>
    <s v="Retail"/>
    <n v="3"/>
  </r>
  <r>
    <x v="2868"/>
    <s v="coloradoboomerangs.com"/>
    <s v="Bellen"/>
    <s v="Wholesale"/>
    <n v="32"/>
  </r>
  <r>
    <x v="2869"/>
    <s v="coloradoboomerangs.com"/>
    <s v="Quad"/>
    <s v="Wholesale"/>
    <n v="53"/>
  </r>
  <r>
    <x v="2870"/>
    <s v="amazon.com"/>
    <s v="Crested Beaut"/>
    <s v="Retail"/>
    <n v="3"/>
  </r>
  <r>
    <x v="2871"/>
    <s v="amazon.com"/>
    <s v="Bellen"/>
    <s v="Retail"/>
    <n v="9"/>
  </r>
  <r>
    <x v="2872"/>
    <s v="ebay.com"/>
    <s v="Fun Fly"/>
    <s v="Wholesale"/>
    <n v="108"/>
  </r>
  <r>
    <x v="2873"/>
    <s v="coloradoboomerangs.com"/>
    <s v="Fun Fly"/>
    <s v="Retail"/>
    <n v="1"/>
  </r>
  <r>
    <x v="2874"/>
    <s v="coloradoboomerangs.com"/>
    <s v="Manu LD"/>
    <s v="Retail"/>
    <n v="4"/>
  </r>
  <r>
    <x v="2875"/>
    <s v="gel-boomerang.com"/>
    <s v="Sunspot"/>
    <s v="Wholesale"/>
    <n v="34"/>
  </r>
  <r>
    <x v="2876"/>
    <s v="ebay.com"/>
    <s v="Crested Beaut"/>
    <s v="Retail"/>
    <n v="2"/>
  </r>
  <r>
    <x v="2877"/>
    <s v="coloradoboomerangs.com"/>
    <s v="Crested Beaut"/>
    <s v="Wholesale"/>
    <n v="145"/>
  </r>
  <r>
    <x v="2878"/>
    <s v="coloradoboomerangs.com"/>
    <s v="Fun Fly"/>
    <s v="Wholesale"/>
    <n v="58"/>
  </r>
  <r>
    <x v="2879"/>
    <s v="ebay.com"/>
    <s v="Bower Aussie Round"/>
    <s v="Wholesale"/>
    <n v="62"/>
  </r>
  <r>
    <x v="2880"/>
    <s v="ebay.com"/>
    <s v="Fun Fly"/>
    <s v="Retail"/>
    <n v="4"/>
  </r>
  <r>
    <x v="2881"/>
    <s v="amazon.com"/>
    <s v="Bellen"/>
    <s v="Retail"/>
    <n v="3"/>
  </r>
  <r>
    <x v="2882"/>
    <s v="gel-boomerang.com"/>
    <s v="Sunset"/>
    <s v="Retail"/>
    <n v="1"/>
  </r>
  <r>
    <x v="2883"/>
    <s v="ebay.com"/>
    <s v="Carlota"/>
    <s v="Retail"/>
    <n v="5"/>
  </r>
  <r>
    <x v="2884"/>
    <s v="gel-boomerang.com"/>
    <s v="Phoenix"/>
    <s v="Wholesale"/>
    <n v="28"/>
  </r>
  <r>
    <x v="2885"/>
    <s v="ebay.com"/>
    <s v="Fun Fly"/>
    <s v="Retail"/>
    <n v="3"/>
  </r>
  <r>
    <x v="2886"/>
    <s v="coloradoboomerangs.com"/>
    <s v="Carlota Doublers"/>
    <s v="Retail"/>
    <n v="3"/>
  </r>
  <r>
    <x v="2887"/>
    <s v="ebay.com"/>
    <s v="Carlota"/>
    <s v="Wholesale"/>
    <n v="34"/>
  </r>
  <r>
    <x v="2888"/>
    <s v="amazon.com"/>
    <s v="Fun Fly"/>
    <s v="Retail"/>
    <n v="1"/>
  </r>
  <r>
    <x v="2889"/>
    <s v="amazon.com"/>
    <s v="Quad"/>
    <s v="Retail"/>
    <n v="5"/>
  </r>
  <r>
    <x v="2890"/>
    <s v="gel-boomerang.com"/>
    <s v="Fun Fly"/>
    <s v="Wholesale"/>
    <n v="88"/>
  </r>
  <r>
    <x v="2891"/>
    <s v="ebay.com"/>
    <s v="Fun Fly"/>
    <s v="Wholesale"/>
    <n v="93"/>
  </r>
  <r>
    <x v="2892"/>
    <s v="amazon.com"/>
    <s v="Quad"/>
    <s v="Wholesale"/>
    <n v="49"/>
  </r>
  <r>
    <x v="2893"/>
    <s v="amazon.com"/>
    <s v="Quad"/>
    <s v="Retail"/>
    <n v="2"/>
  </r>
  <r>
    <x v="2894"/>
    <s v="amazon.com"/>
    <s v="Aspen"/>
    <s v="Retail"/>
    <n v="3"/>
  </r>
  <r>
    <x v="2895"/>
    <s v="amazon.com"/>
    <s v="Aspen"/>
    <s v="Retail"/>
    <n v="2"/>
  </r>
  <r>
    <x v="2896"/>
    <s v="amazon.com"/>
    <s v="Carlota"/>
    <s v="Retail"/>
    <n v="1"/>
  </r>
  <r>
    <x v="2897"/>
    <s v="gel-boomerang.com"/>
    <s v="Fun Fly"/>
    <s v="Wholesale"/>
    <n v="34"/>
  </r>
  <r>
    <x v="2898"/>
    <s v="amazon.com"/>
    <s v="Frido Fast Catch"/>
    <s v="Retail"/>
    <n v="5"/>
  </r>
  <r>
    <x v="2899"/>
    <s v="amazon.com"/>
    <s v="Fire Aspen"/>
    <s v="Retail"/>
    <n v="2"/>
  </r>
  <r>
    <x v="2900"/>
    <s v="amazon.com"/>
    <s v="Fun Fly"/>
    <s v="Retail"/>
    <n v="1"/>
  </r>
  <r>
    <x v="2901"/>
    <s v="coloradoboomerangs.com"/>
    <s v="Quad"/>
    <s v="Retail"/>
    <n v="2"/>
  </r>
  <r>
    <x v="2902"/>
    <s v="ebay.com"/>
    <s v="Alpine"/>
    <s v="Wholesale"/>
    <n v="60"/>
  </r>
  <r>
    <x v="2903"/>
    <s v="ebay.com"/>
    <s v="Sunshine"/>
    <s v="Retail"/>
    <n v="1"/>
  </r>
  <r>
    <x v="2904"/>
    <s v="coloradoboomerangs.com"/>
    <s v="Sunset"/>
    <s v="Retail"/>
    <n v="3"/>
  </r>
  <r>
    <x v="2905"/>
    <s v="amazon.com"/>
    <s v="Quad"/>
    <s v="Wholesale"/>
    <n v="17"/>
  </r>
  <r>
    <x v="2906"/>
    <s v="gel-boomerang.com"/>
    <s v="Eagle"/>
    <s v="Wholesale"/>
    <n v="36"/>
  </r>
  <r>
    <x v="2907"/>
    <s v="amazon.com"/>
    <s v="Carlota"/>
    <s v="Wholesale"/>
    <n v="63"/>
  </r>
  <r>
    <x v="2908"/>
    <s v="ebay.com"/>
    <s v="Alpine"/>
    <s v="Wholesale"/>
    <n v="149"/>
  </r>
  <r>
    <x v="2909"/>
    <s v="ebay.com"/>
    <s v="Quad"/>
    <s v="Wholesale"/>
    <n v="68"/>
  </r>
  <r>
    <x v="2910"/>
    <s v="gel-boomerang.com"/>
    <s v="Fun Fly"/>
    <s v="Retail"/>
    <n v="3"/>
  </r>
  <r>
    <x v="2911"/>
    <s v="amazon.com"/>
    <s v="Frido Fast Catch"/>
    <s v="Retail"/>
    <n v="3"/>
  </r>
  <r>
    <x v="2912"/>
    <s v="amazon.com"/>
    <s v="Bellen"/>
    <s v="Retail"/>
    <n v="7"/>
  </r>
  <r>
    <x v="2913"/>
    <s v="amazon.com"/>
    <s v="Fun Fly"/>
    <s v="Wholesale"/>
    <n v="63"/>
  </r>
  <r>
    <x v="2914"/>
    <s v="ebay.com"/>
    <s v="Carlota Doublers"/>
    <s v="Retail"/>
    <n v="3"/>
  </r>
  <r>
    <x v="2915"/>
    <s v="amazon.com"/>
    <s v="Aspen"/>
    <s v="Retail"/>
    <n v="1"/>
  </r>
  <r>
    <x v="2916"/>
    <s v="coloradoboomerangs.com"/>
    <s v="Carlota"/>
    <s v="Wholesale"/>
    <n v="66"/>
  </r>
  <r>
    <x v="2917"/>
    <s v="ebay.com"/>
    <s v="Darnell Tri Fly"/>
    <s v="Retail"/>
    <n v="4"/>
  </r>
  <r>
    <x v="2918"/>
    <s v="gel-boomerang.com"/>
    <s v="Alpine"/>
    <s v="Wholesale"/>
    <n v="64"/>
  </r>
  <r>
    <x v="2919"/>
    <s v="amazon.com"/>
    <s v="Sunset"/>
    <s v="Wholesale"/>
    <n v="38"/>
  </r>
  <r>
    <x v="2920"/>
    <s v="amazon.com"/>
    <s v="Manu LD"/>
    <s v="Retail"/>
    <n v="4"/>
  </r>
  <r>
    <x v="2921"/>
    <s v="ebay.com"/>
    <s v="Yanaki"/>
    <s v="Retail"/>
    <n v="1"/>
  </r>
  <r>
    <x v="2922"/>
    <s v="ebay.com"/>
    <s v="Carlota"/>
    <s v="Retail"/>
    <n v="8"/>
  </r>
  <r>
    <x v="2923"/>
    <s v="coloradoboomerangs.com"/>
    <s v="Fun Fly"/>
    <s v="Wholesale"/>
    <n v="33"/>
  </r>
  <r>
    <x v="2924"/>
    <s v="gel-boomerang.com"/>
    <s v="Fun Fly"/>
    <s v="Retail"/>
    <n v="2"/>
  </r>
  <r>
    <x v="2925"/>
    <s v="amazon.com"/>
    <s v="Sunset"/>
    <s v="Wholesale"/>
    <n v="31"/>
  </r>
  <r>
    <x v="2926"/>
    <s v="coloradoboomerangs.com"/>
    <s v="Quad"/>
    <s v="Retail"/>
    <n v="3"/>
  </r>
  <r>
    <x v="2927"/>
    <s v="amazon.com"/>
    <s v="Fun Fly"/>
    <s v="Wholesale"/>
    <n v="62"/>
  </r>
  <r>
    <x v="2928"/>
    <s v="amazon.com"/>
    <s v="GelFast"/>
    <s v="Retail"/>
    <n v="6"/>
  </r>
  <r>
    <x v="2929"/>
    <s v="ebay.com"/>
    <s v="Crested Beaut"/>
    <s v="Retail"/>
    <n v="2"/>
  </r>
  <r>
    <x v="2930"/>
    <s v="coloradoboomerangs.com"/>
    <s v="Carlota"/>
    <s v="Retail"/>
    <n v="9"/>
  </r>
  <r>
    <x v="2931"/>
    <s v="coloradoboomerangs.com"/>
    <s v="Majestic Beaut"/>
    <s v="Retail"/>
    <n v="2"/>
  </r>
  <r>
    <x v="2932"/>
    <s v="amazon.com"/>
    <s v="Majestic Beaut"/>
    <s v="Retail"/>
    <n v="2"/>
  </r>
  <r>
    <x v="2933"/>
    <s v="coloradoboomerangs.com"/>
    <s v="Fun Fly"/>
    <s v="Wholesale"/>
    <n v="25"/>
  </r>
  <r>
    <x v="2934"/>
    <s v="gel-boomerang.com"/>
    <s v="Quad"/>
    <s v="Wholesale"/>
    <n v="33"/>
  </r>
  <r>
    <x v="2935"/>
    <s v="amazon.com"/>
    <s v="Fun Fly"/>
    <s v="Retail"/>
    <n v="3"/>
  </r>
  <r>
    <x v="2936"/>
    <s v="coloradoboomerangs.com"/>
    <s v="Fun Fly"/>
    <s v="Wholesale"/>
    <n v="53"/>
  </r>
  <r>
    <x v="2937"/>
    <s v="gel-boomerang.com"/>
    <s v="Fun Fly"/>
    <s v="Wholesale"/>
    <n v="35"/>
  </r>
  <r>
    <x v="2847"/>
    <s v="amazon.com"/>
    <s v="Darnell Tri Fly"/>
    <s v="Wholesale"/>
    <n v="40"/>
  </r>
  <r>
    <x v="2938"/>
    <s v="ebay.com"/>
    <s v="Fun Fly"/>
    <s v="Retail"/>
    <n v="2"/>
  </r>
  <r>
    <x v="2939"/>
    <s v="coloradoboomerangs.com"/>
    <s v="Fun Fly"/>
    <s v="Wholesale"/>
    <n v="34"/>
  </r>
  <r>
    <x v="2940"/>
    <s v="gel-boomerang.com"/>
    <s v="Fun Fly"/>
    <s v="Retail"/>
    <n v="9"/>
  </r>
  <r>
    <x v="2941"/>
    <s v="amazon.com"/>
    <s v="Fire Aspen"/>
    <s v="Wholesale"/>
    <n v="47"/>
  </r>
  <r>
    <x v="2095"/>
    <s v="ebay.com"/>
    <s v="Quad"/>
    <s v="Retail"/>
    <n v="2"/>
  </r>
  <r>
    <x v="2942"/>
    <s v="amazon.com"/>
    <s v="Quad"/>
    <s v="Retail"/>
    <n v="8"/>
  </r>
  <r>
    <x v="2943"/>
    <s v="amazon.com"/>
    <s v="Bellen"/>
    <s v="Wholesale"/>
    <n v="38"/>
  </r>
  <r>
    <x v="2944"/>
    <s v="amazon.com"/>
    <s v="Quad"/>
    <s v="Wholesale"/>
    <n v="32"/>
  </r>
  <r>
    <x v="2945"/>
    <s v="gel-boomerang.com"/>
    <s v="Carlota"/>
    <s v="Retail"/>
    <n v="4"/>
  </r>
  <r>
    <x v="2946"/>
    <s v="amazon.com"/>
    <s v="Carlota"/>
    <s v="Retail"/>
    <n v="1"/>
  </r>
  <r>
    <x v="2947"/>
    <s v="amazon.com"/>
    <s v="Majestic Beaut"/>
    <s v="Wholesale"/>
    <n v="85"/>
  </r>
  <r>
    <x v="2948"/>
    <s v="amazon.com"/>
    <s v="Fun Fly"/>
    <s v="Retail"/>
    <n v="2"/>
  </r>
  <r>
    <x v="2949"/>
    <s v="amazon.com"/>
    <s v="Carlota Doublers"/>
    <s v="Retail"/>
    <n v="3"/>
  </r>
  <r>
    <x v="2950"/>
    <s v="gel-boomerang.com"/>
    <s v="Carlota"/>
    <s v="Retail"/>
    <n v="2"/>
  </r>
  <r>
    <x v="2951"/>
    <s v="coloradoboomerangs.com"/>
    <s v="Sunset"/>
    <s v="Wholesale"/>
    <n v="25"/>
  </r>
  <r>
    <x v="2952"/>
    <s v="gel-boomerang.com"/>
    <s v="Fun Fly"/>
    <s v="Wholesale"/>
    <n v="51"/>
  </r>
  <r>
    <x v="912"/>
    <s v="gel-boomerang.com"/>
    <s v="Fun Fly"/>
    <s v="Retail"/>
    <n v="1"/>
  </r>
  <r>
    <x v="2953"/>
    <s v="amazon.com"/>
    <s v="Fun Fly"/>
    <s v="Wholesale"/>
    <n v="101"/>
  </r>
  <r>
    <x v="2954"/>
    <s v="coloradoboomerangs.com"/>
    <s v="Darnell Tri Fly"/>
    <s v="Retail"/>
    <n v="5"/>
  </r>
  <r>
    <x v="2955"/>
    <s v="amazon.com"/>
    <s v="Fun Fly"/>
    <s v="Retail"/>
    <n v="7"/>
  </r>
  <r>
    <x v="2956"/>
    <s v="ebay.com"/>
    <s v="Fun Fly"/>
    <s v="Retail"/>
    <n v="1"/>
  </r>
  <r>
    <x v="2957"/>
    <s v="ebay.com"/>
    <s v="Bellen"/>
    <s v="Wholesale"/>
    <n v="109"/>
  </r>
  <r>
    <x v="2958"/>
    <s v="amazon.com"/>
    <s v="Manu LD"/>
    <s v="Retail"/>
    <n v="1"/>
  </r>
  <r>
    <x v="2959"/>
    <s v="ebay.com"/>
    <s v="Crested Beaut"/>
    <s v="Retail"/>
    <n v="1"/>
  </r>
  <r>
    <x v="2960"/>
    <s v="coloradoboomerangs.com"/>
    <s v="Sunset"/>
    <s v="Wholesale"/>
    <n v="53"/>
  </r>
  <r>
    <x v="2961"/>
    <s v="amazon.com"/>
    <s v="Eagle"/>
    <s v="Retail"/>
    <n v="3"/>
  </r>
  <r>
    <x v="2962"/>
    <s v="amazon.com"/>
    <s v="Manu LD"/>
    <s v="Retail"/>
    <n v="4"/>
  </r>
  <r>
    <x v="2963"/>
    <s v="coloradoboomerangs.com"/>
    <s v="Aspen"/>
    <s v="Retail"/>
    <n v="6"/>
  </r>
  <r>
    <x v="2964"/>
    <s v="amazon.com"/>
    <s v="Bellen"/>
    <s v="Wholesale"/>
    <n v="41"/>
  </r>
  <r>
    <x v="2965"/>
    <s v="ebay.com"/>
    <s v="Bellen"/>
    <s v="Retail"/>
    <n v="5"/>
  </r>
  <r>
    <x v="2966"/>
    <s v="coloradoboomerangs.com"/>
    <s v="Aspen"/>
    <s v="Wholesale"/>
    <n v="41"/>
  </r>
  <r>
    <x v="1844"/>
    <s v="amazon.com"/>
    <s v="Bellen"/>
    <s v="Retail"/>
    <n v="1"/>
  </r>
  <r>
    <x v="2967"/>
    <s v="amazon.com"/>
    <s v="Fun Fly"/>
    <s v="Retail"/>
    <n v="3"/>
  </r>
  <r>
    <x v="2968"/>
    <s v="amazon.com"/>
    <s v="Carlota"/>
    <s v="Retail"/>
    <n v="2"/>
  </r>
  <r>
    <x v="2969"/>
    <s v="coloradoboomerangs.com"/>
    <s v="Manu LD"/>
    <s v="Retail"/>
    <n v="5"/>
  </r>
  <r>
    <x v="2970"/>
    <s v="gel-boomerang.com"/>
    <s v="Manu LD"/>
    <s v="Retail"/>
    <n v="2"/>
  </r>
  <r>
    <x v="501"/>
    <s v="amazon.com"/>
    <s v="Fun Fly"/>
    <s v="Wholesale"/>
    <n v="39"/>
  </r>
  <r>
    <x v="2971"/>
    <s v="ebay.com"/>
    <s v="Fun Fly"/>
    <s v="Retail"/>
    <n v="1"/>
  </r>
  <r>
    <x v="2972"/>
    <s v="gel-boomerang.com"/>
    <s v="Fun Fly"/>
    <s v="Retail"/>
    <n v="2"/>
  </r>
  <r>
    <x v="2973"/>
    <s v="amazon.com"/>
    <s v="Quad"/>
    <s v="Retail"/>
    <n v="2"/>
  </r>
  <r>
    <x v="2974"/>
    <s v="gel-boomerang.com"/>
    <s v="Fun Fly"/>
    <s v="Retail"/>
    <n v="3"/>
  </r>
  <r>
    <x v="2975"/>
    <s v="ebay.com"/>
    <s v="Carlota"/>
    <s v="Retail"/>
    <n v="2"/>
  </r>
  <r>
    <x v="2976"/>
    <s v="amazon.com"/>
    <s v="Sunspot"/>
    <s v="Wholesale"/>
    <n v="33"/>
  </r>
  <r>
    <x v="2977"/>
    <s v="amazon.com"/>
    <s v="Aspen"/>
    <s v="Wholesale"/>
    <n v="30"/>
  </r>
  <r>
    <x v="2978"/>
    <s v="coloradoboomerangs.com"/>
    <s v="Aspen"/>
    <s v="Wholesale"/>
    <n v="54"/>
  </r>
  <r>
    <x v="2979"/>
    <s v="amazon.com"/>
    <s v="Bower Aussie Round"/>
    <s v="Wholesale"/>
    <n v="69"/>
  </r>
  <r>
    <x v="2980"/>
    <s v="ebay.com"/>
    <s v="Phoenix"/>
    <s v="Wholesale"/>
    <n v="32"/>
  </r>
  <r>
    <x v="2981"/>
    <s v="coloradoboomerangs.com"/>
    <s v="Manu MTA"/>
    <s v="Retail"/>
    <n v="2"/>
  </r>
  <r>
    <x v="2982"/>
    <s v="ebay.com"/>
    <s v="Sunshine"/>
    <s v="Retail"/>
    <n v="2"/>
  </r>
  <r>
    <x v="2983"/>
    <s v="amazon.com"/>
    <s v="Fun Fly"/>
    <s v="Retail"/>
    <n v="1"/>
  </r>
  <r>
    <x v="2984"/>
    <s v="coloradoboomerangs.com"/>
    <s v="Quad"/>
    <s v="Retail"/>
    <n v="3"/>
  </r>
  <r>
    <x v="2985"/>
    <s v="amazon.com"/>
    <s v="Aspen"/>
    <s v="Wholesale"/>
    <n v="44"/>
  </r>
  <r>
    <x v="2986"/>
    <s v="coloradoboomerangs.com"/>
    <s v="Fun Fly"/>
    <s v="Wholesale"/>
    <n v="25"/>
  </r>
  <r>
    <x v="2987"/>
    <s v="coloradoboomerangs.com"/>
    <s v="Fun Fly"/>
    <s v="Wholesale"/>
    <n v="30"/>
  </r>
  <r>
    <x v="2988"/>
    <s v="ebay.com"/>
    <s v="Fun Fly"/>
    <s v="Wholesale"/>
    <n v="51"/>
  </r>
  <r>
    <x v="2989"/>
    <s v="amazon.com"/>
    <s v="Quad"/>
    <s v="Wholesale"/>
    <n v="40"/>
  </r>
  <r>
    <x v="2990"/>
    <s v="coloradoboomerangs.com"/>
    <s v="Quad"/>
    <s v="Wholesale"/>
    <n v="31"/>
  </r>
  <r>
    <x v="2991"/>
    <s v="amazon.com"/>
    <s v="Crested Beaut"/>
    <s v="Retail"/>
    <n v="5"/>
  </r>
  <r>
    <x v="2992"/>
    <s v="amazon.com"/>
    <s v="Bellen"/>
    <s v="Retail"/>
    <n v="2"/>
  </r>
  <r>
    <x v="2993"/>
    <s v="amazon.com"/>
    <s v="Fun Fly"/>
    <s v="Retail"/>
    <n v="3"/>
  </r>
  <r>
    <x v="2994"/>
    <s v="coloradoboomerangs.com"/>
    <s v="Carlota Doublers"/>
    <s v="Retail"/>
    <n v="1"/>
  </r>
  <r>
    <x v="2995"/>
    <s v="amazon.com"/>
    <s v="Carlota Doublers"/>
    <s v="Retail"/>
    <n v="5"/>
  </r>
  <r>
    <x v="2996"/>
    <s v="amazon.com"/>
    <s v="GelFast"/>
    <s v="Retail"/>
    <n v="4"/>
  </r>
  <r>
    <x v="2997"/>
    <s v="amazon.com"/>
    <s v="Fun Fly"/>
    <s v="Wholesale"/>
    <n v="46"/>
  </r>
  <r>
    <x v="2998"/>
    <s v="amazon.com"/>
    <s v="Fire Aspen"/>
    <s v="Retail"/>
    <n v="5"/>
  </r>
  <r>
    <x v="2999"/>
    <s v="amazon.com"/>
    <s v="Fun Fly"/>
    <s v="Wholesale"/>
    <n v="36"/>
  </r>
  <r>
    <x v="3000"/>
    <s v="amazon.com"/>
    <s v="Fun Fly"/>
    <s v="Retail"/>
    <n v="1"/>
  </r>
  <r>
    <x v="3001"/>
    <s v="ebay.com"/>
    <s v="Majestic Beaut"/>
    <s v="Retail"/>
    <n v="6"/>
  </r>
  <r>
    <x v="3002"/>
    <s v="coloradoboomerangs.com"/>
    <s v="Quad"/>
    <s v="Wholesale"/>
    <n v="35"/>
  </r>
  <r>
    <x v="3003"/>
    <s v="coloradoboomerangs.com"/>
    <s v="Crested Beaut"/>
    <s v="Retail"/>
    <n v="2"/>
  </r>
  <r>
    <x v="3004"/>
    <s v="ebay.com"/>
    <s v="Quad"/>
    <s v="Retail"/>
    <n v="1"/>
  </r>
  <r>
    <x v="3005"/>
    <s v="coloradoboomerangs.com"/>
    <s v="Sunspot"/>
    <s v="Retail"/>
    <n v="7"/>
  </r>
  <r>
    <x v="3006"/>
    <s v="ebay.com"/>
    <s v="Frido Fast Catch"/>
    <s v="Retail"/>
    <n v="5"/>
  </r>
  <r>
    <x v="3007"/>
    <s v="coloradoboomerangs.com"/>
    <s v="Alpine"/>
    <s v="Retail"/>
    <n v="3"/>
  </r>
  <r>
    <x v="3008"/>
    <s v="amazon.com"/>
    <s v="Fun Fly"/>
    <s v="Retail"/>
    <n v="1"/>
  </r>
  <r>
    <x v="3009"/>
    <s v="amazon.com"/>
    <s v="Fun Fly"/>
    <s v="Retail"/>
    <n v="1"/>
  </r>
  <r>
    <x v="2464"/>
    <s v="amazon.com"/>
    <s v="Alpine"/>
    <s v="Retail"/>
    <n v="5"/>
  </r>
  <r>
    <x v="3010"/>
    <s v="ebay.com"/>
    <s v="Aspen"/>
    <s v="Retail"/>
    <n v="1"/>
  </r>
  <r>
    <x v="3011"/>
    <s v="amazon.com"/>
    <s v="Fun Fly"/>
    <s v="Wholesale"/>
    <n v="25"/>
  </r>
  <r>
    <x v="3012"/>
    <s v="ebay.com"/>
    <s v="Yanaki"/>
    <s v="Retail"/>
    <n v="6"/>
  </r>
  <r>
    <x v="3013"/>
    <s v="amazon.com"/>
    <s v="Carlota"/>
    <s v="Retail"/>
    <n v="4"/>
  </r>
  <r>
    <x v="3014"/>
    <s v="coloradoboomerangs.com"/>
    <s v="Fun Fly"/>
    <s v="Wholesale"/>
    <n v="39"/>
  </r>
  <r>
    <x v="3015"/>
    <s v="amazon.com"/>
    <s v="Fun Fly"/>
    <s v="Retail"/>
    <n v="2"/>
  </r>
  <r>
    <x v="3016"/>
    <s v="amazon.com"/>
    <s v="Manu MTA"/>
    <s v="Retail"/>
    <n v="3"/>
  </r>
  <r>
    <x v="3017"/>
    <s v="gel-boomerang.com"/>
    <s v="Eagle"/>
    <s v="Retail"/>
    <n v="1"/>
  </r>
  <r>
    <x v="3018"/>
    <s v="amazon.com"/>
    <s v="Phoenix"/>
    <s v="Wholesale"/>
    <n v="59"/>
  </r>
  <r>
    <x v="3019"/>
    <s v="coloradoboomerangs.com"/>
    <s v="Crested Beaut"/>
    <s v="Retail"/>
    <n v="4"/>
  </r>
  <r>
    <x v="3020"/>
    <s v="coloradoboomerangs.com"/>
    <s v="Darnell Tri Fly"/>
    <s v="Retail"/>
    <n v="1"/>
  </r>
  <r>
    <x v="3021"/>
    <s v="ebay.com"/>
    <s v="Fun Fly"/>
    <s v="Retail"/>
    <n v="8"/>
  </r>
  <r>
    <x v="3022"/>
    <s v="coloradoboomerangs.com"/>
    <s v="Sunshine"/>
    <s v="Retail"/>
    <n v="2"/>
  </r>
  <r>
    <x v="3023"/>
    <s v="ebay.com"/>
    <s v="GelFast"/>
    <s v="Wholesale"/>
    <n v="23"/>
  </r>
  <r>
    <x v="3024"/>
    <s v="amazon.com"/>
    <s v="Aspen"/>
    <s v="Retail"/>
    <n v="6"/>
  </r>
  <r>
    <x v="3025"/>
    <s v="ebay.com"/>
    <s v="Quad"/>
    <s v="Retail"/>
    <n v="2"/>
  </r>
  <r>
    <x v="3026"/>
    <s v="ebay.com"/>
    <s v="Yanaki"/>
    <s v="Wholesale"/>
    <n v="64"/>
  </r>
  <r>
    <x v="3027"/>
    <s v="coloradoboomerangs.com"/>
    <s v="Quad"/>
    <s v="Wholesale"/>
    <n v="33"/>
  </r>
  <r>
    <x v="3028"/>
    <s v="ebay.com"/>
    <s v="Bower Aussie Round"/>
    <s v="Retail"/>
    <n v="4"/>
  </r>
  <r>
    <x v="1047"/>
    <s v="amazon.com"/>
    <s v="Fun Fly"/>
    <s v="Retail"/>
    <n v="3"/>
  </r>
  <r>
    <x v="3029"/>
    <s v="coloradoboomerangs.com"/>
    <s v="Carlota"/>
    <s v="Wholesale"/>
    <n v="25"/>
  </r>
  <r>
    <x v="3030"/>
    <s v="gel-boomerang.com"/>
    <s v="Bellen"/>
    <s v="Wholesale"/>
    <n v="51"/>
  </r>
  <r>
    <x v="3031"/>
    <s v="amazon.com"/>
    <s v="Quad"/>
    <s v="Retail"/>
    <n v="2"/>
  </r>
  <r>
    <x v="3032"/>
    <s v="ebay.com"/>
    <s v="Carlota"/>
    <s v="Wholesale"/>
    <n v="70"/>
  </r>
  <r>
    <x v="3033"/>
    <s v="coloradoboomerangs.com"/>
    <s v="Fun Fly"/>
    <s v="Wholesale"/>
    <n v="36"/>
  </r>
  <r>
    <x v="3034"/>
    <s v="gel-boomerang.com"/>
    <s v="Frido Fast Catch"/>
    <s v="Retail"/>
    <n v="5"/>
  </r>
  <r>
    <x v="3035"/>
    <s v="coloradoboomerangs.com"/>
    <s v="Sunspot"/>
    <s v="Retail"/>
    <n v="2"/>
  </r>
  <r>
    <x v="3036"/>
    <s v="amazon.com"/>
    <s v="Bower Aussie Round"/>
    <s v="Wholesale"/>
    <n v="40"/>
  </r>
  <r>
    <x v="3037"/>
    <s v="ebay.com"/>
    <s v="Quad"/>
    <s v="Retail"/>
    <n v="2"/>
  </r>
  <r>
    <x v="3038"/>
    <s v="ebay.com"/>
    <s v="Crested Beaut"/>
    <s v="Wholesale"/>
    <n v="48"/>
  </r>
  <r>
    <x v="3039"/>
    <s v="amazon.com"/>
    <s v="Fun Fly"/>
    <s v="Wholesale"/>
    <n v="51"/>
  </r>
  <r>
    <x v="3040"/>
    <s v="amazon.com"/>
    <s v="Bower Aussie Round"/>
    <s v="Wholesale"/>
    <n v="33"/>
  </r>
  <r>
    <x v="3041"/>
    <s v="ebay.com"/>
    <s v="Fun Fly"/>
    <s v="Wholesale"/>
    <n v="29"/>
  </r>
  <r>
    <x v="3042"/>
    <s v="amazon.com"/>
    <s v="Bower Aussie Round"/>
    <s v="Retail"/>
    <n v="1"/>
  </r>
  <r>
    <x v="3043"/>
    <s v="coloradoboomerangs.com"/>
    <s v="Carlota"/>
    <s v="Retail"/>
    <n v="1"/>
  </r>
  <r>
    <x v="3044"/>
    <s v="amazon.com"/>
    <s v="Manu MTA"/>
    <s v="Retail"/>
    <n v="3"/>
  </r>
  <r>
    <x v="3045"/>
    <s v="gel-boomerang.com"/>
    <s v="Quad"/>
    <s v="Retail"/>
    <n v="1"/>
  </r>
  <r>
    <x v="3046"/>
    <s v="coloradoboomerangs.com"/>
    <s v="Sunset"/>
    <s v="Wholesale"/>
    <n v="34"/>
  </r>
  <r>
    <x v="3047"/>
    <s v="ebay.com"/>
    <s v="Quad"/>
    <s v="Retail"/>
    <n v="4"/>
  </r>
  <r>
    <x v="3048"/>
    <s v="coloradoboomerangs.com"/>
    <s v="Fun Fly"/>
    <s v="Retail"/>
    <n v="4"/>
  </r>
  <r>
    <x v="3049"/>
    <s v="amazon.com"/>
    <s v="Sunset"/>
    <s v="Retail"/>
    <n v="2"/>
  </r>
  <r>
    <x v="3050"/>
    <s v="ebay.com"/>
    <s v="Quad"/>
    <s v="Wholesale"/>
    <n v="106"/>
  </r>
  <r>
    <x v="3051"/>
    <s v="coloradoboomerangs.com"/>
    <s v="Alpine"/>
    <s v="Retail"/>
    <n v="7"/>
  </r>
  <r>
    <x v="3052"/>
    <s v="ebay.com"/>
    <s v="Fun Fly"/>
    <s v="Wholesale"/>
    <n v="65"/>
  </r>
  <r>
    <x v="3053"/>
    <s v="coloradoboomerangs.com"/>
    <s v="Phoenix"/>
    <s v="Wholesale"/>
    <n v="31"/>
  </r>
  <r>
    <x v="3054"/>
    <s v="amazon.com"/>
    <s v="Fun Fly"/>
    <s v="Retail"/>
    <n v="6"/>
  </r>
  <r>
    <x v="3055"/>
    <s v="amazon.com"/>
    <s v="Crested Beaut"/>
    <s v="Retail"/>
    <n v="2"/>
  </r>
  <r>
    <x v="3056"/>
    <s v="ebay.com"/>
    <s v="Yanaki"/>
    <s v="Retail"/>
    <n v="2"/>
  </r>
  <r>
    <x v="3057"/>
    <s v="gel-boomerang.com"/>
    <s v="Quad"/>
    <s v="Retail"/>
    <n v="7"/>
  </r>
  <r>
    <x v="3058"/>
    <s v="amazon.com"/>
    <s v="Quad"/>
    <s v="Retail"/>
    <n v="4"/>
  </r>
  <r>
    <x v="3059"/>
    <s v="ebay.com"/>
    <s v="Bower Aussie Round"/>
    <s v="Retail"/>
    <n v="1"/>
  </r>
  <r>
    <x v="3060"/>
    <s v="amazon.com"/>
    <s v="Fun Fly"/>
    <s v="Retail"/>
    <n v="7"/>
  </r>
  <r>
    <x v="2747"/>
    <s v="amazon.com"/>
    <s v="Fun Fly"/>
    <s v="Retail"/>
    <n v="3"/>
  </r>
  <r>
    <x v="3061"/>
    <s v="ebay.com"/>
    <s v="Fun Fly"/>
    <s v="Retail"/>
    <n v="4"/>
  </r>
  <r>
    <x v="3062"/>
    <s v="ebay.com"/>
    <s v="Bellen"/>
    <s v="Wholesale"/>
    <n v="145"/>
  </r>
  <r>
    <x v="3063"/>
    <s v="coloradoboomerangs.com"/>
    <s v="Fun Fly"/>
    <s v="Retail"/>
    <n v="8"/>
  </r>
  <r>
    <x v="3064"/>
    <s v="ebay.com"/>
    <s v="Sunset"/>
    <s v="Wholesale"/>
    <n v="68"/>
  </r>
  <r>
    <x v="3065"/>
    <s v="ebay.com"/>
    <s v="Fun Fly"/>
    <s v="Wholesale"/>
    <n v="80"/>
  </r>
  <r>
    <x v="3066"/>
    <s v="amazon.com"/>
    <s v="Quad"/>
    <s v="Retail"/>
    <n v="2"/>
  </r>
  <r>
    <x v="3067"/>
    <s v="amazon.com"/>
    <s v="Eagle"/>
    <s v="Wholesale"/>
    <n v="26"/>
  </r>
  <r>
    <x v="3068"/>
    <s v="amazon.com"/>
    <s v="Bower Aussie Round"/>
    <s v="Retail"/>
    <n v="1"/>
  </r>
  <r>
    <x v="3069"/>
    <s v="coloradoboomerangs.com"/>
    <s v="Carlota"/>
    <s v="Retail"/>
    <n v="5"/>
  </r>
  <r>
    <x v="3070"/>
    <s v="amazon.com"/>
    <s v="Majestic Beaut"/>
    <s v="Wholesale"/>
    <n v="57"/>
  </r>
  <r>
    <x v="3071"/>
    <s v="ebay.com"/>
    <s v="Phoenix"/>
    <s v="Wholesale"/>
    <n v="40"/>
  </r>
  <r>
    <x v="3072"/>
    <s v="coloradoboomerangs.com"/>
    <s v="Fun Fly"/>
    <s v="Retail"/>
    <n v="1"/>
  </r>
  <r>
    <x v="3073"/>
    <s v="coloradoboomerangs.com"/>
    <s v="Fun Fly"/>
    <s v="Retail"/>
    <n v="4"/>
  </r>
  <r>
    <x v="3074"/>
    <s v="amazon.com"/>
    <s v="Phoenix"/>
    <s v="Retail"/>
    <n v="3"/>
  </r>
  <r>
    <x v="3075"/>
    <s v="amazon.com"/>
    <s v="Fun Fly"/>
    <s v="Wholesale"/>
    <n v="42"/>
  </r>
  <r>
    <x v="3076"/>
    <s v="amazon.com"/>
    <s v="Darnell Tri Fly"/>
    <s v="Retail"/>
    <n v="2"/>
  </r>
  <r>
    <x v="3077"/>
    <s v="amazon.com"/>
    <s v="Quad"/>
    <s v="Wholesale"/>
    <n v="30"/>
  </r>
  <r>
    <x v="3078"/>
    <s v="amazon.com"/>
    <s v="Sunshine"/>
    <s v="Retail"/>
    <n v="6"/>
  </r>
  <r>
    <x v="3079"/>
    <s v="coloradoboomerangs.com"/>
    <s v="Aspen"/>
    <s v="Wholesale"/>
    <n v="50"/>
  </r>
  <r>
    <x v="3080"/>
    <s v="gel-boomerang.com"/>
    <s v="Fun Fly"/>
    <s v="Wholesale"/>
    <n v="68"/>
  </r>
  <r>
    <x v="3081"/>
    <s v="amazon.com"/>
    <s v="Darnell Tri Fly"/>
    <s v="Wholesale"/>
    <n v="71"/>
  </r>
  <r>
    <x v="3082"/>
    <s v="amazon.com"/>
    <s v="Carlota"/>
    <s v="Retail"/>
    <n v="1"/>
  </r>
  <r>
    <x v="3083"/>
    <s v="amazon.com"/>
    <s v="Fun Fly"/>
    <s v="Retail"/>
    <n v="3"/>
  </r>
  <r>
    <x v="3084"/>
    <s v="ebay.com"/>
    <s v="Sunset"/>
    <s v="Wholesale"/>
    <n v="42"/>
  </r>
  <r>
    <x v="3085"/>
    <s v="amazon.com"/>
    <s v="Bower Aussie Round"/>
    <s v="Wholesale"/>
    <n v="43"/>
  </r>
  <r>
    <x v="3086"/>
    <s v="amazon.com"/>
    <s v="Fun Fly"/>
    <s v="Retail"/>
    <n v="2"/>
  </r>
  <r>
    <x v="3087"/>
    <s v="amazon.com"/>
    <s v="Quad"/>
    <s v="Wholesale"/>
    <n v="133"/>
  </r>
  <r>
    <x v="3088"/>
    <s v="ebay.com"/>
    <s v="Fun Fly"/>
    <s v="Wholesale"/>
    <n v="66"/>
  </r>
  <r>
    <x v="3089"/>
    <s v="amazon.com"/>
    <s v="Carlota"/>
    <s v="Retail"/>
    <n v="3"/>
  </r>
  <r>
    <x v="3090"/>
    <s v="amazon.com"/>
    <s v="Fun Fly"/>
    <s v="Retail"/>
    <n v="2"/>
  </r>
  <r>
    <x v="3091"/>
    <s v="amazon.com"/>
    <s v="Carlota Doublers"/>
    <s v="Retail"/>
    <n v="5"/>
  </r>
  <r>
    <x v="3092"/>
    <s v="coloradoboomerangs.com"/>
    <s v="Bellen"/>
    <s v="Wholesale"/>
    <n v="34"/>
  </r>
  <r>
    <x v="3093"/>
    <s v="amazon.com"/>
    <s v="Bower Aussie Round"/>
    <s v="Retail"/>
    <n v="1"/>
  </r>
  <r>
    <x v="3094"/>
    <s v="ebay.com"/>
    <s v="Crested Beaut"/>
    <s v="Retail"/>
    <n v="8"/>
  </r>
  <r>
    <x v="3095"/>
    <s v="amazon.com"/>
    <s v="Alpine"/>
    <s v="Retail"/>
    <n v="2"/>
  </r>
  <r>
    <x v="3096"/>
    <s v="amazon.com"/>
    <s v="Bower Aussie Round"/>
    <s v="Wholesale"/>
    <n v="65"/>
  </r>
  <r>
    <x v="3097"/>
    <s v="gel-boomerang.com"/>
    <s v="Darnell Tri Fly"/>
    <s v="Wholesale"/>
    <n v="142"/>
  </r>
  <r>
    <x v="3098"/>
    <s v="amazon.com"/>
    <s v="Fun Fly"/>
    <s v="Wholesale"/>
    <n v="27"/>
  </r>
  <r>
    <x v="3099"/>
    <s v="gel-boomerang.com"/>
    <s v="Crested Beaut"/>
    <s v="Wholesale"/>
    <n v="10"/>
  </r>
  <r>
    <x v="3100"/>
    <s v="amazon.com"/>
    <s v="Quad"/>
    <s v="Wholesale"/>
    <n v="51"/>
  </r>
  <r>
    <x v="3101"/>
    <s v="coloradoboomerangs.com"/>
    <s v="Carlota Doublers"/>
    <s v="Retail"/>
    <n v="1"/>
  </r>
  <r>
    <x v="3102"/>
    <s v="amazon.com"/>
    <s v="Aspen"/>
    <s v="Retail"/>
    <n v="4"/>
  </r>
  <r>
    <x v="3103"/>
    <s v="ebay.com"/>
    <s v="Sunspot"/>
    <s v="Wholesale"/>
    <n v="43"/>
  </r>
  <r>
    <x v="3104"/>
    <s v="coloradoboomerangs.com"/>
    <s v="Fun Fly"/>
    <s v="Retail"/>
    <n v="5"/>
  </r>
  <r>
    <x v="3105"/>
    <s v="coloradoboomerangs.com"/>
    <s v="Bower Aussie Round"/>
    <s v="Retail"/>
    <n v="2"/>
  </r>
  <r>
    <x v="3106"/>
    <s v="ebay.com"/>
    <s v="Fun Fly"/>
    <s v="Wholesale"/>
    <n v="38"/>
  </r>
  <r>
    <x v="3107"/>
    <s v="ebay.com"/>
    <s v="Bellen"/>
    <s v="Retail"/>
    <n v="4"/>
  </r>
  <r>
    <x v="3108"/>
    <s v="gel-boomerang.com"/>
    <s v="Quad"/>
    <s v="Retail"/>
    <n v="1"/>
  </r>
  <r>
    <x v="3109"/>
    <s v="ebay.com"/>
    <s v="Sunset"/>
    <s v="Retail"/>
    <n v="6"/>
  </r>
  <r>
    <x v="3110"/>
    <s v="amazon.com"/>
    <s v="Carlota"/>
    <s v="Retail"/>
    <n v="2"/>
  </r>
  <r>
    <x v="3111"/>
    <s v="amazon.com"/>
    <s v="Quad"/>
    <s v="Wholesale"/>
    <n v="41"/>
  </r>
  <r>
    <x v="3112"/>
    <s v="coloradoboomerangs.com"/>
    <s v="Bellen"/>
    <s v="Retail"/>
    <n v="1"/>
  </r>
  <r>
    <x v="3113"/>
    <s v="amazon.com"/>
    <s v="Crested Beaut"/>
    <s v="Wholesale"/>
    <n v="36"/>
  </r>
  <r>
    <x v="425"/>
    <s v="coloradoboomerangs.com"/>
    <s v="Fun Fly"/>
    <s v="Retail"/>
    <n v="2"/>
  </r>
  <r>
    <x v="3114"/>
    <s v="amazon.com"/>
    <s v="Fun Fly"/>
    <s v="Retail"/>
    <n v="5"/>
  </r>
  <r>
    <x v="3115"/>
    <s v="coloradoboomerangs.com"/>
    <s v="Manu LD"/>
    <s v="Retail"/>
    <n v="2"/>
  </r>
  <r>
    <x v="3116"/>
    <s v="amazon.com"/>
    <s v="Manu MTA"/>
    <s v="Retail"/>
    <n v="5"/>
  </r>
  <r>
    <x v="3117"/>
    <s v="amazon.com"/>
    <s v="Fun Fly"/>
    <s v="Wholesale"/>
    <n v="25"/>
  </r>
  <r>
    <x v="3118"/>
    <s v="ebay.com"/>
    <s v="Quad"/>
    <s v="Wholesale"/>
    <n v="33"/>
  </r>
  <r>
    <x v="3119"/>
    <s v="coloradoboomerangs.com"/>
    <s v="Bellen"/>
    <s v="Retail"/>
    <n v="3"/>
  </r>
  <r>
    <x v="3120"/>
    <s v="coloradoboomerangs.com"/>
    <s v="Eagle"/>
    <s v="Wholesale"/>
    <n v="31"/>
  </r>
  <r>
    <x v="3121"/>
    <s v="coloradoboomerangs.com"/>
    <s v="Fun Fly"/>
    <s v="Retail"/>
    <n v="7"/>
  </r>
  <r>
    <x v="3122"/>
    <s v="amazon.com"/>
    <s v="Yanaki"/>
    <s v="Wholesale"/>
    <n v="26"/>
  </r>
  <r>
    <x v="3123"/>
    <s v="amazon.com"/>
    <s v="Crested Beaut"/>
    <s v="Wholesale"/>
    <n v="71"/>
  </r>
  <r>
    <x v="3124"/>
    <s v="amazon.com"/>
    <s v="Fun Fly"/>
    <s v="Wholesale"/>
    <n v="67"/>
  </r>
  <r>
    <x v="3125"/>
    <s v="amazon.com"/>
    <s v="Carlota"/>
    <s v="Wholesale"/>
    <n v="46"/>
  </r>
  <r>
    <x v="3126"/>
    <s v="coloradoboomerangs.com"/>
    <s v="Crested Beaut"/>
    <s v="Retail"/>
    <n v="1"/>
  </r>
  <r>
    <x v="3127"/>
    <s v="amazon.com"/>
    <s v="Fun Fly"/>
    <s v="Retail"/>
    <n v="3"/>
  </r>
  <r>
    <x v="769"/>
    <s v="amazon.com"/>
    <s v="Carlota"/>
    <s v="Wholesale"/>
    <n v="32"/>
  </r>
  <r>
    <x v="3128"/>
    <s v="amazon.com"/>
    <s v="Bellen"/>
    <s v="Retail"/>
    <n v="1"/>
  </r>
  <r>
    <x v="3129"/>
    <s v="amazon.com"/>
    <s v="Yanaki"/>
    <s v="Retail"/>
    <n v="9"/>
  </r>
  <r>
    <x v="3130"/>
    <s v="ebay.com"/>
    <s v="Crested Beaut"/>
    <s v="Wholesale"/>
    <n v="81"/>
  </r>
  <r>
    <x v="3131"/>
    <s v="ebay.com"/>
    <s v="Sunset"/>
    <s v="Retail"/>
    <n v="2"/>
  </r>
  <r>
    <x v="3132"/>
    <s v="coloradoboomerangs.com"/>
    <s v="Alpine"/>
    <s v="Retail"/>
    <n v="2"/>
  </r>
  <r>
    <x v="3133"/>
    <s v="coloradoboomerangs.com"/>
    <s v="Fun Fly"/>
    <s v="Retail"/>
    <n v="5"/>
  </r>
  <r>
    <x v="3134"/>
    <s v="amazon.com"/>
    <s v="Carlota"/>
    <s v="Wholesale"/>
    <n v="32"/>
  </r>
  <r>
    <x v="3135"/>
    <s v="ebay.com"/>
    <s v="Fun Fly"/>
    <s v="Retail"/>
    <n v="2"/>
  </r>
  <r>
    <x v="3136"/>
    <s v="amazon.com"/>
    <s v="Fun Fly"/>
    <s v="Retail"/>
    <n v="4"/>
  </r>
  <r>
    <x v="3137"/>
    <s v="amazon.com"/>
    <s v="Crested Beaut"/>
    <s v="Retail"/>
    <n v="6"/>
  </r>
  <r>
    <x v="3138"/>
    <s v="ebay.com"/>
    <s v="Bellen"/>
    <s v="Retail"/>
    <n v="1"/>
  </r>
  <r>
    <x v="3139"/>
    <s v="gel-boomerang.com"/>
    <s v="Crested Beaut"/>
    <s v="Wholesale"/>
    <n v="17"/>
  </r>
  <r>
    <x v="3140"/>
    <s v="coloradoboomerangs.com"/>
    <s v="GelFast"/>
    <s v="Wholesale"/>
    <n v="23"/>
  </r>
  <r>
    <x v="3141"/>
    <s v="coloradoboomerangs.com"/>
    <s v="Yanaki"/>
    <s v="Wholesale"/>
    <n v="33"/>
  </r>
  <r>
    <x v="3142"/>
    <s v="amazon.com"/>
    <s v="Fun Fly"/>
    <s v="Retail"/>
    <n v="2"/>
  </r>
  <r>
    <x v="3143"/>
    <s v="amazon.com"/>
    <s v="Bellen"/>
    <s v="Retail"/>
    <n v="2"/>
  </r>
  <r>
    <x v="3144"/>
    <s v="amazon.com"/>
    <s v="Carlota"/>
    <s v="Retail"/>
    <n v="1"/>
  </r>
  <r>
    <x v="3145"/>
    <s v="amazon.com"/>
    <s v="Fun Fly"/>
    <s v="Wholesale"/>
    <n v="154"/>
  </r>
  <r>
    <x v="3146"/>
    <s v="coloradoboomerangs.com"/>
    <s v="Majestic Beaut"/>
    <s v="Retail"/>
    <n v="1"/>
  </r>
  <r>
    <x v="3147"/>
    <s v="amazon.com"/>
    <s v="Quad"/>
    <s v="Retail"/>
    <n v="4"/>
  </r>
  <r>
    <x v="3148"/>
    <s v="amazon.com"/>
    <s v="Phoenix"/>
    <s v="Retail"/>
    <n v="5"/>
  </r>
  <r>
    <x v="3149"/>
    <s v="ebay.com"/>
    <s v="Sunset"/>
    <s v="Retail"/>
    <n v="2"/>
  </r>
  <r>
    <x v="3150"/>
    <s v="amazon.com"/>
    <s v="Bower Aussie Round"/>
    <s v="Retail"/>
    <n v="4"/>
  </r>
  <r>
    <x v="3151"/>
    <s v="coloradoboomerangs.com"/>
    <s v="GelFast"/>
    <s v="Retail"/>
    <n v="3"/>
  </r>
  <r>
    <x v="3152"/>
    <s v="gel-boomerang.com"/>
    <s v="Fun Fly"/>
    <s v="Retail"/>
    <n v="4"/>
  </r>
  <r>
    <x v="3153"/>
    <s v="gel-boomerang.com"/>
    <s v="Quad"/>
    <s v="Retail"/>
    <n v="6"/>
  </r>
  <r>
    <x v="3154"/>
    <s v="gel-boomerang.com"/>
    <s v="Fun Fly"/>
    <s v="Retail"/>
    <n v="1"/>
  </r>
  <r>
    <x v="3155"/>
    <s v="amazon.com"/>
    <s v="Eagle"/>
    <s v="Wholesale"/>
    <n v="156"/>
  </r>
  <r>
    <x v="3156"/>
    <s v="ebay.com"/>
    <s v="Sunshine"/>
    <s v="Wholesale"/>
    <n v="42"/>
  </r>
  <r>
    <x v="3157"/>
    <s v="amazon.com"/>
    <s v="Fun Fly"/>
    <s v="Wholesale"/>
    <n v="34"/>
  </r>
  <r>
    <x v="3158"/>
    <s v="coloradoboomerangs.com"/>
    <s v="Fun Fly"/>
    <s v="Retail"/>
    <n v="3"/>
  </r>
  <r>
    <x v="3159"/>
    <s v="amazon.com"/>
    <s v="Fun Fly"/>
    <s v="Retail"/>
    <n v="6"/>
  </r>
  <r>
    <x v="3160"/>
    <s v="amazon.com"/>
    <s v="Fun Fly"/>
    <s v="Retail"/>
    <n v="7"/>
  </r>
  <r>
    <x v="3161"/>
    <s v="gel-boomerang.com"/>
    <s v="Fun Fly"/>
    <s v="Retail"/>
    <n v="7"/>
  </r>
  <r>
    <x v="3162"/>
    <s v="ebay.com"/>
    <s v="Crested Beaut"/>
    <s v="Wholesale"/>
    <n v="28"/>
  </r>
  <r>
    <x v="3163"/>
    <s v="amazon.com"/>
    <s v="Carlota"/>
    <s v="Retail"/>
    <n v="7"/>
  </r>
  <r>
    <x v="3164"/>
    <s v="ebay.com"/>
    <s v="Fun Fly"/>
    <s v="Retail"/>
    <n v="1"/>
  </r>
  <r>
    <x v="3165"/>
    <s v="amazon.com"/>
    <s v="Fun Fly"/>
    <s v="Retail"/>
    <n v="1"/>
  </r>
  <r>
    <x v="3166"/>
    <s v="gel-boomerang.com"/>
    <s v="Quad"/>
    <s v="Retail"/>
    <n v="1"/>
  </r>
  <r>
    <x v="3167"/>
    <s v="amazon.com"/>
    <s v="Quad"/>
    <s v="Wholesale"/>
    <n v="40"/>
  </r>
  <r>
    <x v="3168"/>
    <s v="amazon.com"/>
    <s v="Fun Fly"/>
    <s v="Retail"/>
    <n v="6"/>
  </r>
  <r>
    <x v="3169"/>
    <s v="amazon.com"/>
    <s v="Fun Fly"/>
    <s v="Retail"/>
    <n v="7"/>
  </r>
  <r>
    <x v="3170"/>
    <s v="amazon.com"/>
    <s v="Fun Fly"/>
    <s v="Retail"/>
    <n v="1"/>
  </r>
  <r>
    <x v="3171"/>
    <s v="amazon.com"/>
    <s v="Sunshine"/>
    <s v="Retail"/>
    <n v="7"/>
  </r>
  <r>
    <x v="3172"/>
    <s v="ebay.com"/>
    <s v="Alpine"/>
    <s v="Retail"/>
    <n v="1"/>
  </r>
  <r>
    <x v="3173"/>
    <s v="coloradoboomerangs.com"/>
    <s v="Yanaki"/>
    <s v="Retail"/>
    <n v="1"/>
  </r>
  <r>
    <x v="3174"/>
    <s v="amazon.com"/>
    <s v="Phoenix"/>
    <s v="Wholesale"/>
    <n v="40"/>
  </r>
  <r>
    <x v="3175"/>
    <s v="coloradoboomerangs.com"/>
    <s v="Phoenix"/>
    <s v="Retail"/>
    <n v="1"/>
  </r>
  <r>
    <x v="3176"/>
    <s v="ebay.com"/>
    <s v="Fun Fly"/>
    <s v="Wholesale"/>
    <n v="108"/>
  </r>
  <r>
    <x v="3177"/>
    <s v="amazon.com"/>
    <s v="Quad"/>
    <s v="Retail"/>
    <n v="3"/>
  </r>
  <r>
    <x v="3178"/>
    <s v="amazon.com"/>
    <s v="Fun Fly"/>
    <s v="Wholesale"/>
    <n v="24"/>
  </r>
  <r>
    <x v="3179"/>
    <s v="coloradoboomerangs.com"/>
    <s v="Fun Fly"/>
    <s v="Retail"/>
    <n v="2"/>
  </r>
  <r>
    <x v="3180"/>
    <s v="ebay.com"/>
    <s v="Manu LD"/>
    <s v="Retail"/>
    <n v="4"/>
  </r>
  <r>
    <x v="3181"/>
    <s v="gel-boomerang.com"/>
    <s v="Carlota"/>
    <s v="Retail"/>
    <n v="4"/>
  </r>
  <r>
    <x v="3182"/>
    <s v="amazon.com"/>
    <s v="Fun Fly"/>
    <s v="Retail"/>
    <n v="1"/>
  </r>
  <r>
    <x v="3183"/>
    <s v="amazon.com"/>
    <s v="Majestic Beaut"/>
    <s v="Retail"/>
    <n v="3"/>
  </r>
  <r>
    <x v="1175"/>
    <s v="amazon.com"/>
    <s v="Quad"/>
    <s v="Retail"/>
    <n v="2"/>
  </r>
  <r>
    <x v="2318"/>
    <s v="amazon.com"/>
    <s v="Fun Fly"/>
    <s v="Retail"/>
    <n v="2"/>
  </r>
  <r>
    <x v="3184"/>
    <s v="coloradoboomerangs.com"/>
    <s v="Fun Fly"/>
    <s v="Retail"/>
    <n v="2"/>
  </r>
  <r>
    <x v="3185"/>
    <s v="coloradoboomerangs.com"/>
    <s v="Fun Fly"/>
    <s v="Wholesale"/>
    <n v="38"/>
  </r>
  <r>
    <x v="3186"/>
    <s v="amazon.com"/>
    <s v="Sunspot"/>
    <s v="Retail"/>
    <n v="6"/>
  </r>
  <r>
    <x v="3187"/>
    <s v="amazon.com"/>
    <s v="Quad"/>
    <s v="Wholesale"/>
    <n v="60"/>
  </r>
  <r>
    <x v="3188"/>
    <s v="ebay.com"/>
    <s v="Quad"/>
    <s v="Wholesale"/>
    <n v="82"/>
  </r>
  <r>
    <x v="3189"/>
    <s v="coloradoboomerangs.com"/>
    <s v="Sunshine"/>
    <s v="Retail"/>
    <n v="4"/>
  </r>
  <r>
    <x v="3190"/>
    <s v="gel-boomerang.com"/>
    <s v="Bellen"/>
    <s v="Wholesale"/>
    <n v="73"/>
  </r>
  <r>
    <x v="3191"/>
    <s v="amazon.com"/>
    <s v="Sunspot"/>
    <s v="Retail"/>
    <n v="1"/>
  </r>
  <r>
    <x v="3192"/>
    <s v="ebay.com"/>
    <s v="Fun Fly"/>
    <s v="Retail"/>
    <n v="7"/>
  </r>
  <r>
    <x v="3193"/>
    <s v="amazon.com"/>
    <s v="Bellen"/>
    <s v="Retail"/>
    <n v="5"/>
  </r>
  <r>
    <x v="3194"/>
    <s v="coloradoboomerangs.com"/>
    <s v="Sunshine"/>
    <s v="Wholesale"/>
    <n v="34"/>
  </r>
  <r>
    <x v="3195"/>
    <s v="amazon.com"/>
    <s v="Fun Fly"/>
    <s v="Retail"/>
    <n v="5"/>
  </r>
  <r>
    <x v="3196"/>
    <s v="ebay.com"/>
    <s v="Aspen"/>
    <s v="Wholesale"/>
    <n v="60"/>
  </r>
  <r>
    <x v="3197"/>
    <s v="ebay.com"/>
    <s v="Bellen"/>
    <s v="Wholesale"/>
    <n v="87"/>
  </r>
  <r>
    <x v="3198"/>
    <s v="amazon.com"/>
    <s v="Carlota"/>
    <s v="Wholesale"/>
    <n v="40"/>
  </r>
  <r>
    <x v="3199"/>
    <s v="amazon.com"/>
    <s v="Yanaki"/>
    <s v="Retail"/>
    <n v="2"/>
  </r>
  <r>
    <x v="3200"/>
    <s v="coloradoboomerangs.com"/>
    <s v="Carlota"/>
    <s v="Wholesale"/>
    <n v="65"/>
  </r>
  <r>
    <x v="3201"/>
    <s v="amazon.com"/>
    <s v="Fire Aspen"/>
    <s v="Retail"/>
    <n v="6"/>
  </r>
  <r>
    <x v="3202"/>
    <s v="gel-boomerang.com"/>
    <s v="Carlota"/>
    <s v="Wholesale"/>
    <n v="70"/>
  </r>
  <r>
    <x v="3203"/>
    <s v="ebay.com"/>
    <s v="Yanaki"/>
    <s v="Retail"/>
    <n v="3"/>
  </r>
  <r>
    <x v="3204"/>
    <s v="amazon.com"/>
    <s v="Aspen"/>
    <s v="Wholesale"/>
    <n v="27"/>
  </r>
  <r>
    <x v="3205"/>
    <s v="ebay.com"/>
    <s v="Alpine"/>
    <s v="Retail"/>
    <n v="1"/>
  </r>
  <r>
    <x v="1239"/>
    <s v="coloradoboomerangs.com"/>
    <s v="Eagle"/>
    <s v="Retail"/>
    <n v="2"/>
  </r>
  <r>
    <x v="1558"/>
    <s v="gel-boomerang.com"/>
    <s v="Bellen"/>
    <s v="Wholesale"/>
    <n v="42"/>
  </r>
  <r>
    <x v="3206"/>
    <s v="gel-boomerang.com"/>
    <s v="Sunspot"/>
    <s v="Wholesale"/>
    <n v="34"/>
  </r>
  <r>
    <x v="3207"/>
    <s v="amazon.com"/>
    <s v="Sunshine"/>
    <s v="Retail"/>
    <n v="2"/>
  </r>
  <r>
    <x v="3208"/>
    <s v="amazon.com"/>
    <s v="Bellen"/>
    <s v="Wholesale"/>
    <n v="41"/>
  </r>
  <r>
    <x v="3209"/>
    <s v="gel-boomerang.com"/>
    <s v="Crested Beaut"/>
    <s v="Retail"/>
    <n v="1"/>
  </r>
  <r>
    <x v="3210"/>
    <s v="coloradoboomerangs.com"/>
    <s v="Fun Fly"/>
    <s v="Wholesale"/>
    <n v="36"/>
  </r>
  <r>
    <x v="3211"/>
    <s v="ebay.com"/>
    <s v="Alpine"/>
    <s v="Retail"/>
    <n v="8"/>
  </r>
  <r>
    <x v="3212"/>
    <s v="amazon.com"/>
    <s v="Carlota"/>
    <s v="Retail"/>
    <n v="1"/>
  </r>
  <r>
    <x v="3213"/>
    <s v="gel-boomerang.com"/>
    <s v="Aspen"/>
    <s v="Wholesale"/>
    <n v="59"/>
  </r>
  <r>
    <x v="3214"/>
    <s v="amazon.com"/>
    <s v="Fire Aspen"/>
    <s v="Retail"/>
    <n v="3"/>
  </r>
  <r>
    <x v="3215"/>
    <s v="gel-boomerang.com"/>
    <s v="Fun Fly"/>
    <s v="Retail"/>
    <n v="7"/>
  </r>
  <r>
    <x v="3216"/>
    <s v="coloradoboomerangs.com"/>
    <s v="Carlota"/>
    <s v="Wholesale"/>
    <n v="70"/>
  </r>
  <r>
    <x v="3217"/>
    <s v="amazon.com"/>
    <s v="Quad"/>
    <s v="Retail"/>
    <n v="1"/>
  </r>
  <r>
    <x v="3218"/>
    <s v="ebay.com"/>
    <s v="Fun Fly"/>
    <s v="Wholesale"/>
    <n v="40"/>
  </r>
  <r>
    <x v="3219"/>
    <s v="amazon.com"/>
    <s v="Fun Fly"/>
    <s v="Retail"/>
    <n v="4"/>
  </r>
  <r>
    <x v="3220"/>
    <s v="amazon.com"/>
    <s v="Carlota"/>
    <s v="Retail"/>
    <n v="5"/>
  </r>
  <r>
    <x v="3221"/>
    <s v="amazon.com"/>
    <s v="Aspen"/>
    <s v="Wholesale"/>
    <n v="41"/>
  </r>
  <r>
    <x v="3222"/>
    <s v="amazon.com"/>
    <s v="Fun Fly"/>
    <s v="Wholesale"/>
    <n v="41"/>
  </r>
  <r>
    <x v="3223"/>
    <s v="ebay.com"/>
    <s v="Fun Fly"/>
    <s v="Wholesale"/>
    <n v="34"/>
  </r>
  <r>
    <x v="3224"/>
    <s v="amazon.com"/>
    <s v="Manu LD"/>
    <s v="Retail"/>
    <n v="3"/>
  </r>
  <r>
    <x v="3225"/>
    <s v="gel-boomerang.com"/>
    <s v="Crested Beaut"/>
    <s v="Wholesale"/>
    <n v="57"/>
  </r>
  <r>
    <x v="3226"/>
    <s v="ebay.com"/>
    <s v="Phoenix"/>
    <s v="Retail"/>
    <n v="1"/>
  </r>
  <r>
    <x v="3227"/>
    <s v="amazon.com"/>
    <s v="Bellen"/>
    <s v="Retail"/>
    <n v="5"/>
  </r>
  <r>
    <x v="1559"/>
    <s v="ebay.com"/>
    <s v="Frido Fast Catch"/>
    <s v="Retail"/>
    <n v="3"/>
  </r>
  <r>
    <x v="3228"/>
    <s v="amazon.com"/>
    <s v="Eagle"/>
    <s v="Retail"/>
    <n v="7"/>
  </r>
  <r>
    <x v="3229"/>
    <s v="ebay.com"/>
    <s v="Darnell Tri Fly"/>
    <s v="Wholesale"/>
    <n v="46"/>
  </r>
  <r>
    <x v="3230"/>
    <s v="gel-boomerang.com"/>
    <s v="Crested Beaut"/>
    <s v="Wholesale"/>
    <n v="59"/>
  </r>
  <r>
    <x v="3231"/>
    <s v="ebay.com"/>
    <s v="Carlota"/>
    <s v="Wholesale"/>
    <n v="60"/>
  </r>
  <r>
    <x v="3232"/>
    <s v="amazon.com"/>
    <s v="Aspen"/>
    <s v="Retail"/>
    <n v="2"/>
  </r>
  <r>
    <x v="3233"/>
    <s v="amazon.com"/>
    <s v="Alpine"/>
    <s v="Retail"/>
    <n v="1"/>
  </r>
  <r>
    <x v="3234"/>
    <s v="coloradoboomerangs.com"/>
    <s v="Crested Beaut"/>
    <s v="Wholesale"/>
    <n v="33"/>
  </r>
  <r>
    <x v="3235"/>
    <s v="amazon.com"/>
    <s v="Crested Beaut"/>
    <s v="Wholesale"/>
    <n v="28"/>
  </r>
  <r>
    <x v="3236"/>
    <s v="amazon.com"/>
    <s v="Sunset"/>
    <s v="Retail"/>
    <n v="1"/>
  </r>
  <r>
    <x v="3237"/>
    <s v="amazon.com"/>
    <s v="Bellen"/>
    <s v="Wholesale"/>
    <n v="64"/>
  </r>
  <r>
    <x v="3238"/>
    <s v="ebay.com"/>
    <s v="Manu MTA"/>
    <s v="Retail"/>
    <n v="3"/>
  </r>
  <r>
    <x v="3239"/>
    <s v="coloradoboomerangs.com"/>
    <s v="Manu LD"/>
    <s v="Retail"/>
    <n v="4"/>
  </r>
  <r>
    <x v="3240"/>
    <s v="gel-boomerang.com"/>
    <s v="Fun Fly"/>
    <s v="Wholesale"/>
    <n v="70"/>
  </r>
  <r>
    <x v="3241"/>
    <s v="coloradoboomerangs.com"/>
    <s v="Bellen"/>
    <s v="Retail"/>
    <n v="7"/>
  </r>
  <r>
    <x v="3242"/>
    <s v="ebay.com"/>
    <s v="Fun Fly"/>
    <s v="Retail"/>
    <n v="3"/>
  </r>
  <r>
    <x v="3243"/>
    <s v="ebay.com"/>
    <s v="Quad"/>
    <s v="Retail"/>
    <n v="2"/>
  </r>
  <r>
    <x v="3244"/>
    <s v="amazon.com"/>
    <s v="GelFast"/>
    <s v="Wholesale"/>
    <n v="38"/>
  </r>
  <r>
    <x v="3245"/>
    <s v="coloradoboomerangs.com"/>
    <s v="Bellen"/>
    <s v="Retail"/>
    <n v="3"/>
  </r>
  <r>
    <x v="3246"/>
    <s v="ebay.com"/>
    <s v="Fun Fly"/>
    <s v="Retail"/>
    <n v="1"/>
  </r>
  <r>
    <x v="3247"/>
    <s v="amazon.com"/>
    <s v="Bellen"/>
    <s v="Wholesale"/>
    <n v="67"/>
  </r>
  <r>
    <x v="3248"/>
    <s v="amazon.com"/>
    <s v="Bellen"/>
    <s v="Wholesale"/>
    <n v="28"/>
  </r>
  <r>
    <x v="3249"/>
    <s v="ebay.com"/>
    <s v="GelFast"/>
    <s v="Wholesale"/>
    <n v="33"/>
  </r>
  <r>
    <x v="3250"/>
    <s v="amazon.com"/>
    <s v="Quad"/>
    <s v="Retail"/>
    <n v="6"/>
  </r>
  <r>
    <x v="3251"/>
    <s v="gel-boomerang.com"/>
    <s v="Yanaki"/>
    <s v="Wholesale"/>
    <n v="67"/>
  </r>
  <r>
    <x v="3252"/>
    <s v="coloradoboomerangs.com"/>
    <s v="Quad"/>
    <s v="Wholesale"/>
    <n v="35"/>
  </r>
  <r>
    <x v="3253"/>
    <s v="amazon.com"/>
    <s v="Bellen"/>
    <s v="Retail"/>
    <n v="8"/>
  </r>
  <r>
    <x v="3254"/>
    <s v="amazon.com"/>
    <s v="Crested Beaut"/>
    <s v="Retail"/>
    <n v="7"/>
  </r>
  <r>
    <x v="3255"/>
    <s v="ebay.com"/>
    <s v="Fun Fly"/>
    <s v="Wholesale"/>
    <n v="39"/>
  </r>
  <r>
    <x v="3256"/>
    <s v="ebay.com"/>
    <s v="Phoenix"/>
    <s v="Retail"/>
    <n v="2"/>
  </r>
  <r>
    <x v="3257"/>
    <s v="amazon.com"/>
    <s v="Fun Fly"/>
    <s v="Wholesale"/>
    <n v="54"/>
  </r>
  <r>
    <x v="3258"/>
    <s v="ebay.com"/>
    <s v="Majestic Beaut"/>
    <s v="Retail"/>
    <n v="6"/>
  </r>
  <r>
    <x v="3259"/>
    <s v="gel-boomerang.com"/>
    <s v="Bellen"/>
    <s v="Wholesale"/>
    <n v="66"/>
  </r>
  <r>
    <x v="3260"/>
    <s v="coloradoboomerangs.com"/>
    <s v="Carlota"/>
    <s v="Retail"/>
    <n v="1"/>
  </r>
  <r>
    <x v="3261"/>
    <s v="amazon.com"/>
    <s v="Phoenix"/>
    <s v="Wholesale"/>
    <n v="15"/>
  </r>
  <r>
    <x v="3262"/>
    <s v="coloradoboomerangs.com"/>
    <s v="Fun Fly"/>
    <s v="Retail"/>
    <n v="2"/>
  </r>
  <r>
    <x v="3263"/>
    <s v="coloradoboomerangs.com"/>
    <s v="Quad"/>
    <s v="Wholesale"/>
    <n v="37"/>
  </r>
  <r>
    <x v="3264"/>
    <s v="ebay.com"/>
    <s v="Fun Fly"/>
    <s v="Wholesale"/>
    <n v="32"/>
  </r>
  <r>
    <x v="3265"/>
    <s v="amazon.com"/>
    <s v="Carlota"/>
    <s v="Wholesale"/>
    <n v="78"/>
  </r>
  <r>
    <x v="3266"/>
    <s v="gel-boomerang.com"/>
    <s v="Bellen"/>
    <s v="Wholesale"/>
    <n v="33"/>
  </r>
  <r>
    <x v="3267"/>
    <s v="coloradoboomerangs.com"/>
    <s v="Fun Fly"/>
    <s v="Retail"/>
    <n v="3"/>
  </r>
  <r>
    <x v="3268"/>
    <s v="ebay.com"/>
    <s v="Fun Fly"/>
    <s v="Retail"/>
    <n v="3"/>
  </r>
  <r>
    <x v="3269"/>
    <s v="amazon.com"/>
    <s v="Carlota"/>
    <s v="Retail"/>
    <n v="6"/>
  </r>
  <r>
    <x v="3270"/>
    <s v="amazon.com"/>
    <s v="Quad"/>
    <s v="Retail"/>
    <n v="7"/>
  </r>
  <r>
    <x v="3271"/>
    <s v="amazon.com"/>
    <s v="Carlota"/>
    <s v="Retail"/>
    <n v="1"/>
  </r>
  <r>
    <x v="3272"/>
    <s v="ebay.com"/>
    <s v="Darnell Tri Fly"/>
    <s v="Retail"/>
    <n v="3"/>
  </r>
  <r>
    <x v="3273"/>
    <s v="ebay.com"/>
    <s v="Fun Fly"/>
    <s v="Retail"/>
    <n v="6"/>
  </r>
  <r>
    <x v="3274"/>
    <s v="coloradoboomerangs.com"/>
    <s v="Quad"/>
    <s v="Retail"/>
    <n v="2"/>
  </r>
  <r>
    <x v="3275"/>
    <s v="coloradoboomerangs.com"/>
    <s v="Fire Aspen"/>
    <s v="Wholesale"/>
    <n v="49"/>
  </r>
  <r>
    <x v="3276"/>
    <s v="amazon.com"/>
    <s v="Quad"/>
    <s v="Retail"/>
    <n v="1"/>
  </r>
  <r>
    <x v="3277"/>
    <s v="amazon.com"/>
    <s v="Quad"/>
    <s v="Wholesale"/>
    <n v="29"/>
  </r>
  <r>
    <x v="3278"/>
    <s v="amazon.com"/>
    <s v="Crested Beaut"/>
    <s v="Retail"/>
    <n v="3"/>
  </r>
  <r>
    <x v="3279"/>
    <s v="ebay.com"/>
    <s v="Eagle"/>
    <s v="Wholesale"/>
    <n v="41"/>
  </r>
  <r>
    <x v="3280"/>
    <s v="amazon.com"/>
    <s v="Quad"/>
    <s v="Wholesale"/>
    <n v="37"/>
  </r>
  <r>
    <x v="3281"/>
    <s v="coloradoboomerangs.com"/>
    <s v="Darnell Tri Fly"/>
    <s v="Wholesale"/>
    <n v="32"/>
  </r>
  <r>
    <x v="3282"/>
    <s v="ebay.com"/>
    <s v="Alpine"/>
    <s v="Retail"/>
    <n v="5"/>
  </r>
  <r>
    <x v="3283"/>
    <s v="amazon.com"/>
    <s v="Carlota"/>
    <s v="Wholesale"/>
    <n v="45"/>
  </r>
  <r>
    <x v="3284"/>
    <s v="coloradoboomerangs.com"/>
    <s v="Fun Fly"/>
    <s v="Wholesale"/>
    <n v="44"/>
  </r>
  <r>
    <x v="3285"/>
    <s v="ebay.com"/>
    <s v="Fire Aspen"/>
    <s v="Wholesale"/>
    <n v="29"/>
  </r>
  <r>
    <x v="3286"/>
    <s v="amazon.com"/>
    <s v="Sunspot"/>
    <s v="Wholesale"/>
    <n v="41"/>
  </r>
  <r>
    <x v="3287"/>
    <s v="ebay.com"/>
    <s v="Aspen"/>
    <s v="Wholesale"/>
    <n v="56"/>
  </r>
  <r>
    <x v="3288"/>
    <s v="gel-boomerang.com"/>
    <s v="Fun Fly"/>
    <s v="Retail"/>
    <n v="2"/>
  </r>
  <r>
    <x v="3289"/>
    <s v="coloradoboomerangs.com"/>
    <s v="Bellen"/>
    <s v="Retail"/>
    <n v="5"/>
  </r>
  <r>
    <x v="3290"/>
    <s v="amazon.com"/>
    <s v="Carlota"/>
    <s v="Wholesale"/>
    <n v="111"/>
  </r>
  <r>
    <x v="3291"/>
    <s v="ebay.com"/>
    <s v="Yanaki"/>
    <s v="Wholesale"/>
    <n v="36"/>
  </r>
  <r>
    <x v="3292"/>
    <s v="amazon.com"/>
    <s v="Carlota"/>
    <s v="Retail"/>
    <n v="2"/>
  </r>
  <r>
    <x v="2288"/>
    <s v="ebay.com"/>
    <s v="Crested Beaut"/>
    <s v="Retail"/>
    <n v="1"/>
  </r>
  <r>
    <x v="3293"/>
    <s v="amazon.com"/>
    <s v="Crested Beaut"/>
    <s v="Wholesale"/>
    <n v="33"/>
  </r>
  <r>
    <x v="3294"/>
    <s v="ebay.com"/>
    <s v="Manu MTA"/>
    <s v="Retail"/>
    <n v="2"/>
  </r>
  <r>
    <x v="3295"/>
    <s v="coloradoboomerangs.com"/>
    <s v="Manu MTA"/>
    <s v="Retail"/>
    <n v="2"/>
  </r>
  <r>
    <x v="3296"/>
    <s v="ebay.com"/>
    <s v="Sunset"/>
    <s v="Retail"/>
    <n v="1"/>
  </r>
  <r>
    <x v="3297"/>
    <s v="coloradoboomerangs.com"/>
    <s v="Bellen"/>
    <s v="Wholesale"/>
    <n v="36"/>
  </r>
  <r>
    <x v="3298"/>
    <s v="amazon.com"/>
    <s v="Yanaki"/>
    <s v="Retail"/>
    <n v="1"/>
  </r>
  <r>
    <x v="2783"/>
    <s v="ebay.com"/>
    <s v="Aspen"/>
    <s v="Wholesale"/>
    <n v="27"/>
  </r>
  <r>
    <x v="3299"/>
    <s v="amazon.com"/>
    <s v="Quad"/>
    <s v="Wholesale"/>
    <n v="39"/>
  </r>
  <r>
    <x v="3300"/>
    <s v="ebay.com"/>
    <s v="Manu MTA"/>
    <s v="Retail"/>
    <n v="5"/>
  </r>
  <r>
    <x v="3301"/>
    <s v="amazon.com"/>
    <s v="Aspen"/>
    <s v="Retail"/>
    <n v="1"/>
  </r>
  <r>
    <x v="3302"/>
    <s v="amazon.com"/>
    <s v="Crested Beaut"/>
    <s v="Retail"/>
    <n v="2"/>
  </r>
  <r>
    <x v="3303"/>
    <s v="ebay.com"/>
    <s v="Aspen"/>
    <s v="Retail"/>
    <n v="6"/>
  </r>
  <r>
    <x v="3304"/>
    <s v="amazon.com"/>
    <s v="Crested Beaut"/>
    <s v="Retail"/>
    <n v="1"/>
  </r>
  <r>
    <x v="3305"/>
    <s v="ebay.com"/>
    <s v="Crested Beaut"/>
    <s v="Retail"/>
    <n v="2"/>
  </r>
  <r>
    <x v="3306"/>
    <s v="coloradoboomerangs.com"/>
    <s v="Sunset"/>
    <s v="Retail"/>
    <n v="3"/>
  </r>
  <r>
    <x v="3307"/>
    <s v="amazon.com"/>
    <s v="Carlota"/>
    <s v="Wholesale"/>
    <n v="23"/>
  </r>
  <r>
    <x v="3308"/>
    <s v="ebay.com"/>
    <s v="Fun Fly"/>
    <s v="Retail"/>
    <n v="2"/>
  </r>
  <r>
    <x v="3309"/>
    <s v="amazon.com"/>
    <s v="Sunshine"/>
    <s v="Retail"/>
    <n v="1"/>
  </r>
  <r>
    <x v="3310"/>
    <s v="coloradoboomerangs.com"/>
    <s v="Frido Fast Catch"/>
    <s v="Retail"/>
    <n v="5"/>
  </r>
  <r>
    <x v="594"/>
    <s v="amazon.com"/>
    <s v="Yanaki"/>
    <s v="Retail"/>
    <n v="2"/>
  </r>
  <r>
    <x v="3311"/>
    <s v="coloradoboomerangs.com"/>
    <s v="Yanaki"/>
    <s v="Retail"/>
    <n v="4"/>
  </r>
  <r>
    <x v="3312"/>
    <s v="amazon.com"/>
    <s v="Fun Fly"/>
    <s v="Retail"/>
    <n v="7"/>
  </r>
  <r>
    <x v="3313"/>
    <s v="coloradoboomerangs.com"/>
    <s v="Eagle"/>
    <s v="Wholesale"/>
    <n v="114"/>
  </r>
  <r>
    <x v="3314"/>
    <s v="amazon.com"/>
    <s v="Fun Fly"/>
    <s v="Retail"/>
    <n v="2"/>
  </r>
  <r>
    <x v="3315"/>
    <s v="coloradoboomerangs.com"/>
    <s v="Carlota"/>
    <s v="Wholesale"/>
    <n v="72"/>
  </r>
  <r>
    <x v="3316"/>
    <s v="gel-boomerang.com"/>
    <s v="Majestic Beaut"/>
    <s v="Wholesale"/>
    <n v="36"/>
  </r>
  <r>
    <x v="3317"/>
    <s v="amazon.com"/>
    <s v="Fun Fly"/>
    <s v="Retail"/>
    <n v="3"/>
  </r>
  <r>
    <x v="3318"/>
    <s v="coloradoboomerangs.com"/>
    <s v="Bellen"/>
    <s v="Retail"/>
    <n v="5"/>
  </r>
  <r>
    <x v="3319"/>
    <s v="ebay.com"/>
    <s v="Quad"/>
    <s v="Retail"/>
    <n v="9"/>
  </r>
  <r>
    <x v="3320"/>
    <s v="amazon.com"/>
    <s v="Sunspot"/>
    <s v="Retail"/>
    <n v="2"/>
  </r>
  <r>
    <x v="3321"/>
    <s v="amazon.com"/>
    <s v="Bower Aussie Round"/>
    <s v="Wholesale"/>
    <n v="30"/>
  </r>
  <r>
    <x v="3322"/>
    <s v="amazon.com"/>
    <s v="Fun Fly"/>
    <s v="Wholesale"/>
    <n v="26"/>
  </r>
  <r>
    <x v="3323"/>
    <s v="coloradoboomerangs.com"/>
    <s v="Fun Fly"/>
    <s v="Wholesale"/>
    <n v="67"/>
  </r>
  <r>
    <x v="3324"/>
    <s v="coloradoboomerangs.com"/>
    <s v="Bellen"/>
    <s v="Retail"/>
    <n v="2"/>
  </r>
  <r>
    <x v="3325"/>
    <s v="coloradoboomerangs.com"/>
    <s v="Quad"/>
    <s v="Retail"/>
    <n v="6"/>
  </r>
  <r>
    <x v="3326"/>
    <s v="ebay.com"/>
    <s v="Alpine"/>
    <s v="Wholesale"/>
    <n v="70"/>
  </r>
  <r>
    <x v="3327"/>
    <s v="coloradoboomerangs.com"/>
    <s v="Fun Fly"/>
    <s v="Retail"/>
    <n v="1"/>
  </r>
  <r>
    <x v="3328"/>
    <s v="coloradoboomerangs.com"/>
    <s v="Crested Beaut"/>
    <s v="Retail"/>
    <n v="1"/>
  </r>
  <r>
    <x v="3329"/>
    <s v="gel-boomerang.com"/>
    <s v="Quad"/>
    <s v="Retail"/>
    <n v="7"/>
  </r>
  <r>
    <x v="3330"/>
    <s v="gel-boomerang.com"/>
    <s v="Yanaki"/>
    <s v="Retail"/>
    <n v="6"/>
  </r>
  <r>
    <x v="3331"/>
    <s v="ebay.com"/>
    <s v="Sunset"/>
    <s v="Retail"/>
    <n v="1"/>
  </r>
  <r>
    <x v="3332"/>
    <s v="gel-boomerang.com"/>
    <s v="GelFast"/>
    <s v="Retail"/>
    <n v="2"/>
  </r>
  <r>
    <x v="3333"/>
    <s v="ebay.com"/>
    <s v="Frido Fast Catch"/>
    <s v="Retail"/>
    <n v="5"/>
  </r>
  <r>
    <x v="3334"/>
    <s v="amazon.com"/>
    <s v="Crested Beaut"/>
    <s v="Retail"/>
    <n v="2"/>
  </r>
  <r>
    <x v="3335"/>
    <s v="ebay.com"/>
    <s v="Fun Fly"/>
    <s v="Retail"/>
    <n v="2"/>
  </r>
  <r>
    <x v="3336"/>
    <s v="amazon.com"/>
    <s v="Darnell Tri Fly"/>
    <s v="Wholesale"/>
    <n v="25"/>
  </r>
  <r>
    <x v="3337"/>
    <s v="gel-boomerang.com"/>
    <s v="Aspen"/>
    <s v="Retail"/>
    <n v="6"/>
  </r>
  <r>
    <x v="3338"/>
    <s v="coloradoboomerangs.com"/>
    <s v="Carlota"/>
    <s v="Retail"/>
    <n v="1"/>
  </r>
  <r>
    <x v="3339"/>
    <s v="amazon.com"/>
    <s v="Quad"/>
    <s v="Wholesale"/>
    <n v="69"/>
  </r>
  <r>
    <x v="3340"/>
    <s v="ebay.com"/>
    <s v="Bower Aussie Round"/>
    <s v="Wholesale"/>
    <n v="36"/>
  </r>
  <r>
    <x v="3341"/>
    <s v="amazon.com"/>
    <s v="Fun Fly"/>
    <s v="Wholesale"/>
    <n v="30"/>
  </r>
  <r>
    <x v="3342"/>
    <s v="coloradoboomerangs.com"/>
    <s v="Sunset"/>
    <s v="Retail"/>
    <n v="3"/>
  </r>
  <r>
    <x v="3343"/>
    <s v="ebay.com"/>
    <s v="Phoenix"/>
    <s v="Retail"/>
    <n v="3"/>
  </r>
  <r>
    <x v="3344"/>
    <s v="amazon.com"/>
    <s v="Crested Beaut"/>
    <s v="Wholesale"/>
    <n v="67"/>
  </r>
  <r>
    <x v="3345"/>
    <s v="coloradoboomerangs.com"/>
    <s v="Fun Fly"/>
    <s v="Wholesale"/>
    <n v="30"/>
  </r>
  <r>
    <x v="3346"/>
    <s v="amazon.com"/>
    <s v="Manu MTA"/>
    <s v="Retail"/>
    <n v="3"/>
  </r>
  <r>
    <x v="3347"/>
    <s v="coloradoboomerangs.com"/>
    <s v="Fun Fly"/>
    <s v="Wholesale"/>
    <n v="56"/>
  </r>
  <r>
    <x v="3348"/>
    <s v="gel-boomerang.com"/>
    <s v="Fun Fly"/>
    <s v="Retail"/>
    <n v="8"/>
  </r>
  <r>
    <x v="3349"/>
    <s v="ebay.com"/>
    <s v="Sunspot"/>
    <s v="Wholesale"/>
    <n v="94"/>
  </r>
  <r>
    <x v="3350"/>
    <s v="ebay.com"/>
    <s v="Fun Fly"/>
    <s v="Retail"/>
    <n v="1"/>
  </r>
  <r>
    <x v="3351"/>
    <s v="coloradoboomerangs.com"/>
    <s v="Quad"/>
    <s v="Retail"/>
    <n v="2"/>
  </r>
  <r>
    <x v="3352"/>
    <s v="ebay.com"/>
    <s v="Bellen"/>
    <s v="Retail"/>
    <n v="1"/>
  </r>
  <r>
    <x v="3353"/>
    <s v="coloradoboomerangs.com"/>
    <s v="Aspen"/>
    <s v="Retail"/>
    <n v="4"/>
  </r>
  <r>
    <x v="3354"/>
    <s v="ebay.com"/>
    <s v="Frido Fast Catch"/>
    <s v="Retail"/>
    <n v="2"/>
  </r>
  <r>
    <x v="3355"/>
    <s v="amazon.com"/>
    <s v="Quad"/>
    <s v="Wholesale"/>
    <n v="41"/>
  </r>
  <r>
    <x v="3356"/>
    <s v="amazon.com"/>
    <s v="Majestic Beaut"/>
    <s v="Wholesale"/>
    <n v="41"/>
  </r>
  <r>
    <x v="3357"/>
    <s v="coloradoboomerangs.com"/>
    <s v="Carlota"/>
    <s v="Wholesale"/>
    <n v="39"/>
  </r>
  <r>
    <x v="3358"/>
    <s v="gel-boomerang.com"/>
    <s v="Quad"/>
    <s v="Wholesale"/>
    <n v="60"/>
  </r>
  <r>
    <x v="3359"/>
    <s v="amazon.com"/>
    <s v="Carlota Doublers"/>
    <s v="Retail"/>
    <n v="3"/>
  </r>
  <r>
    <x v="3360"/>
    <s v="amazon.com"/>
    <s v="Fun Fly"/>
    <s v="Retail"/>
    <n v="2"/>
  </r>
  <r>
    <x v="3361"/>
    <s v="amazon.com"/>
    <s v="Sunshine"/>
    <s v="Retail"/>
    <n v="3"/>
  </r>
  <r>
    <x v="3362"/>
    <s v="gel-boomerang.com"/>
    <s v="Fun Fly"/>
    <s v="Retail"/>
    <n v="1"/>
  </r>
  <r>
    <x v="3363"/>
    <s v="ebay.com"/>
    <s v="Yanaki"/>
    <s v="Wholesale"/>
    <n v="69"/>
  </r>
  <r>
    <x v="3364"/>
    <s v="amazon.com"/>
    <s v="Eagle"/>
    <s v="Wholesale"/>
    <n v="39"/>
  </r>
  <r>
    <x v="3365"/>
    <s v="amazon.com"/>
    <s v="Sunshine"/>
    <s v="Wholesale"/>
    <n v="37"/>
  </r>
  <r>
    <x v="3366"/>
    <s v="gel-boomerang.com"/>
    <s v="Fun Fly"/>
    <s v="Wholesale"/>
    <n v="71"/>
  </r>
  <r>
    <x v="3367"/>
    <s v="coloradoboomerangs.com"/>
    <s v="Carlota"/>
    <s v="Wholesale"/>
    <n v="78"/>
  </r>
  <r>
    <x v="3368"/>
    <s v="amazon.com"/>
    <s v="Majestic Beaut"/>
    <s v="Wholesale"/>
    <n v="125"/>
  </r>
  <r>
    <x v="3369"/>
    <s v="amazon.com"/>
    <s v="Fire Aspen"/>
    <s v="Wholesale"/>
    <n v="30"/>
  </r>
  <r>
    <x v="3370"/>
    <s v="ebay.com"/>
    <s v="Crested Beaut"/>
    <s v="Retail"/>
    <n v="9"/>
  </r>
  <r>
    <x v="3371"/>
    <s v="amazon.com"/>
    <s v="Phoenix"/>
    <s v="Retail"/>
    <n v="2"/>
  </r>
  <r>
    <x v="3372"/>
    <s v="coloradoboomerangs.com"/>
    <s v="Bower Aussie Round"/>
    <s v="Retail"/>
    <n v="4"/>
  </r>
  <r>
    <x v="3373"/>
    <s v="coloradoboomerangs.com"/>
    <s v="Crested Beaut"/>
    <s v="Wholesale"/>
    <n v="33"/>
  </r>
  <r>
    <x v="3374"/>
    <s v="gel-boomerang.com"/>
    <s v="Fun Fly"/>
    <s v="Wholesale"/>
    <n v="105"/>
  </r>
  <r>
    <x v="3375"/>
    <s v="coloradoboomerangs.com"/>
    <s v="Quad"/>
    <s v="Retail"/>
    <n v="4"/>
  </r>
  <r>
    <x v="3376"/>
    <s v="gel-boomerang.com"/>
    <s v="Fun Fly"/>
    <s v="Retail"/>
    <n v="1"/>
  </r>
  <r>
    <x v="3377"/>
    <s v="coloradoboomerangs.com"/>
    <s v="Bellen"/>
    <s v="Wholesale"/>
    <n v="45"/>
  </r>
  <r>
    <x v="3378"/>
    <s v="amazon.com"/>
    <s v="Bellen"/>
    <s v="Retail"/>
    <n v="1"/>
  </r>
  <r>
    <x v="3379"/>
    <s v="amazon.com"/>
    <s v="Quad"/>
    <s v="Retail"/>
    <n v="4"/>
  </r>
  <r>
    <x v="3380"/>
    <s v="amazon.com"/>
    <s v="Fire Aspen"/>
    <s v="Retail"/>
    <n v="2"/>
  </r>
  <r>
    <x v="3381"/>
    <s v="amazon.com"/>
    <s v="Bellen"/>
    <s v="Retail"/>
    <n v="6"/>
  </r>
  <r>
    <x v="3382"/>
    <s v="coloradoboomerangs.com"/>
    <s v="Fun Fly"/>
    <s v="Wholesale"/>
    <n v="36"/>
  </r>
  <r>
    <x v="3383"/>
    <s v="amazon.com"/>
    <s v="Quad"/>
    <s v="Retail"/>
    <n v="3"/>
  </r>
  <r>
    <x v="3384"/>
    <s v="ebay.com"/>
    <s v="Fun Fly"/>
    <s v="Wholesale"/>
    <n v="59"/>
  </r>
  <r>
    <x v="3385"/>
    <s v="ebay.com"/>
    <s v="Quad"/>
    <s v="Retail"/>
    <n v="3"/>
  </r>
  <r>
    <x v="3386"/>
    <s v="amazon.com"/>
    <s v="Manu LD"/>
    <s v="Retail"/>
    <n v="4"/>
  </r>
  <r>
    <x v="3387"/>
    <s v="amazon.com"/>
    <s v="Fun Fly"/>
    <s v="Wholesale"/>
    <n v="59"/>
  </r>
  <r>
    <x v="3388"/>
    <s v="amazon.com"/>
    <s v="Eagle"/>
    <s v="Wholesale"/>
    <n v="34"/>
  </r>
  <r>
    <x v="3389"/>
    <s v="gel-boomerang.com"/>
    <s v="Phoenix"/>
    <s v="Retail"/>
    <n v="6"/>
  </r>
  <r>
    <x v="3390"/>
    <s v="gel-boomerang.com"/>
    <s v="Fun Fly"/>
    <s v="Retail"/>
    <n v="2"/>
  </r>
  <r>
    <x v="3391"/>
    <s v="coloradoboomerangs.com"/>
    <s v="Darnell Tri Fly"/>
    <s v="Retail"/>
    <n v="2"/>
  </r>
  <r>
    <x v="3392"/>
    <s v="ebay.com"/>
    <s v="Carlota"/>
    <s v="Retail"/>
    <n v="6"/>
  </r>
  <r>
    <x v="3393"/>
    <s v="amazon.com"/>
    <s v="Frido Fast Catch"/>
    <s v="Retail"/>
    <n v="2"/>
  </r>
  <r>
    <x v="3394"/>
    <s v="coloradoboomerangs.com"/>
    <s v="Quad"/>
    <s v="Retail"/>
    <n v="3"/>
  </r>
  <r>
    <x v="3395"/>
    <s v="coloradoboomerangs.com"/>
    <s v="Fun Fly"/>
    <s v="Retail"/>
    <n v="1"/>
  </r>
  <r>
    <x v="3396"/>
    <s v="amazon.com"/>
    <s v="Majestic Beaut"/>
    <s v="Wholesale"/>
    <n v="53"/>
  </r>
  <r>
    <x v="3397"/>
    <s v="ebay.com"/>
    <s v="Fun Fly"/>
    <s v="Wholesale"/>
    <n v="48"/>
  </r>
  <r>
    <x v="3398"/>
    <s v="coloradoboomerangs.com"/>
    <s v="Fun Fly"/>
    <s v="Retail"/>
    <n v="3"/>
  </r>
  <r>
    <x v="3399"/>
    <s v="gel-boomerang.com"/>
    <s v="Alpine"/>
    <s v="Wholesale"/>
    <n v="71"/>
  </r>
  <r>
    <x v="3400"/>
    <s v="gel-boomerang.com"/>
    <s v="Sunshine"/>
    <s v="Retail"/>
    <n v="9"/>
  </r>
  <r>
    <x v="3401"/>
    <s v="gel-boomerang.com"/>
    <s v="Quad"/>
    <s v="Retail"/>
    <n v="1"/>
  </r>
  <r>
    <x v="3402"/>
    <s v="amazon.com"/>
    <s v="Majestic Beaut"/>
    <s v="Retail"/>
    <n v="2"/>
  </r>
  <r>
    <x v="2209"/>
    <s v="amazon.com"/>
    <s v="Bellen"/>
    <s v="Retail"/>
    <n v="2"/>
  </r>
  <r>
    <x v="1467"/>
    <s v="ebay.com"/>
    <s v="Fun Fly"/>
    <s v="Retail"/>
    <n v="2"/>
  </r>
  <r>
    <x v="3403"/>
    <s v="amazon.com"/>
    <s v="Fun Fly"/>
    <s v="Retail"/>
    <n v="1"/>
  </r>
  <r>
    <x v="3404"/>
    <s v="gel-boomerang.com"/>
    <s v="Fun Fly"/>
    <s v="Retail"/>
    <n v="4"/>
  </r>
  <r>
    <x v="3405"/>
    <s v="amazon.com"/>
    <s v="Fun Fly"/>
    <s v="Wholesale"/>
    <n v="37"/>
  </r>
  <r>
    <x v="3406"/>
    <s v="gel-boomerang.com"/>
    <s v="Crested Beaut"/>
    <s v="Wholesale"/>
    <n v="26"/>
  </r>
  <r>
    <x v="3407"/>
    <s v="amazon.com"/>
    <s v="Fun Fly"/>
    <s v="Wholesale"/>
    <n v="138"/>
  </r>
  <r>
    <x v="3408"/>
    <s v="amazon.com"/>
    <s v="Carlota"/>
    <s v="Wholesale"/>
    <n v="63"/>
  </r>
  <r>
    <x v="3409"/>
    <s v="ebay.com"/>
    <s v="Crested Beaut"/>
    <s v="Retail"/>
    <n v="7"/>
  </r>
  <r>
    <x v="3410"/>
    <s v="coloradoboomerangs.com"/>
    <s v="Quad"/>
    <s v="Retail"/>
    <n v="1"/>
  </r>
  <r>
    <x v="3411"/>
    <s v="amazon.com"/>
    <s v="Quad"/>
    <s v="Retail"/>
    <n v="3"/>
  </r>
  <r>
    <x v="3412"/>
    <s v="amazon.com"/>
    <s v="Quad"/>
    <s v="Retail"/>
    <n v="4"/>
  </r>
  <r>
    <x v="3413"/>
    <s v="coloradoboomerangs.com"/>
    <s v="Fun Fly"/>
    <s v="Retail"/>
    <n v="4"/>
  </r>
  <r>
    <x v="3414"/>
    <s v="coloradoboomerangs.com"/>
    <s v="Manu LD"/>
    <s v="Retail"/>
    <n v="3"/>
  </r>
  <r>
    <x v="3415"/>
    <s v="amazon.com"/>
    <s v="Fun Fly"/>
    <s v="Retail"/>
    <n v="1"/>
  </r>
  <r>
    <x v="3416"/>
    <s v="amazon.com"/>
    <s v="Fun Fly"/>
    <s v="Retail"/>
    <n v="5"/>
  </r>
  <r>
    <x v="3417"/>
    <s v="amazon.com"/>
    <s v="Majestic Beaut"/>
    <s v="Retail"/>
    <n v="1"/>
  </r>
  <r>
    <x v="3418"/>
    <s v="ebay.com"/>
    <s v="Bower Aussie Round"/>
    <s v="Retail"/>
    <n v="1"/>
  </r>
  <r>
    <x v="3419"/>
    <s v="coloradoboomerangs.com"/>
    <s v="Carlota"/>
    <s v="Retail"/>
    <n v="2"/>
  </r>
  <r>
    <x v="3420"/>
    <s v="ebay.com"/>
    <s v="Bellen"/>
    <s v="Retail"/>
    <n v="2"/>
  </r>
  <r>
    <x v="3421"/>
    <s v="coloradoboomerangs.com"/>
    <s v="Yanaki"/>
    <s v="Retail"/>
    <n v="7"/>
  </r>
  <r>
    <x v="3422"/>
    <s v="amazon.com"/>
    <s v="Sunset"/>
    <s v="Retail"/>
    <n v="5"/>
  </r>
  <r>
    <x v="3423"/>
    <s v="coloradoboomerangs.com"/>
    <s v="Carlota"/>
    <s v="Wholesale"/>
    <n v="69"/>
  </r>
  <r>
    <x v="3424"/>
    <s v="gel-boomerang.com"/>
    <s v="Fun Fly"/>
    <s v="Wholesale"/>
    <n v="60"/>
  </r>
  <r>
    <x v="3425"/>
    <s v="amazon.com"/>
    <s v="Sunshine"/>
    <s v="Wholesale"/>
    <n v="34"/>
  </r>
  <r>
    <x v="3426"/>
    <s v="amazon.com"/>
    <s v="Fun Fly"/>
    <s v="Retail"/>
    <n v="2"/>
  </r>
  <r>
    <x v="3427"/>
    <s v="coloradoboomerangs.com"/>
    <s v="Eagle"/>
    <s v="Retail"/>
    <n v="1"/>
  </r>
  <r>
    <x v="3045"/>
    <s v="gel-boomerang.com"/>
    <s v="Crested Beaut"/>
    <s v="Retail"/>
    <n v="2"/>
  </r>
  <r>
    <x v="3428"/>
    <s v="amazon.com"/>
    <s v="Fun Fly"/>
    <s v="Wholesale"/>
    <n v="36"/>
  </r>
  <r>
    <x v="3429"/>
    <s v="ebay.com"/>
    <s v="Quad"/>
    <s v="Retail"/>
    <n v="1"/>
  </r>
  <r>
    <x v="3430"/>
    <s v="amazon.com"/>
    <s v="Bellen"/>
    <s v="Wholesale"/>
    <n v="60"/>
  </r>
  <r>
    <x v="3431"/>
    <s v="amazon.com"/>
    <s v="Fun Fly"/>
    <s v="Wholesale"/>
    <n v="110"/>
  </r>
  <r>
    <x v="3432"/>
    <s v="amazon.com"/>
    <s v="Fun Fly"/>
    <s v="Retail"/>
    <n v="1"/>
  </r>
  <r>
    <x v="3433"/>
    <s v="ebay.com"/>
    <s v="Fun Fly"/>
    <s v="Retail"/>
    <n v="2"/>
  </r>
  <r>
    <x v="3434"/>
    <s v="coloradoboomerangs.com"/>
    <s v="Fun Fly"/>
    <s v="Wholesale"/>
    <n v="40"/>
  </r>
  <r>
    <x v="3435"/>
    <s v="coloradoboomerangs.com"/>
    <s v="Sunshine"/>
    <s v="Wholesale"/>
    <n v="35"/>
  </r>
  <r>
    <x v="3436"/>
    <s v="amazon.com"/>
    <s v="Quad"/>
    <s v="Wholesale"/>
    <n v="32"/>
  </r>
  <r>
    <x v="3437"/>
    <s v="ebay.com"/>
    <s v="Fun Fly"/>
    <s v="Retail"/>
    <n v="4"/>
  </r>
  <r>
    <x v="3438"/>
    <s v="amazon.com"/>
    <s v="Fun Fly"/>
    <s v="Retail"/>
    <n v="2"/>
  </r>
  <r>
    <x v="3439"/>
    <s v="gel-boomerang.com"/>
    <s v="Sunset"/>
    <s v="Wholesale"/>
    <n v="41"/>
  </r>
  <r>
    <x v="3440"/>
    <s v="amazon.com"/>
    <s v="Bellen"/>
    <s v="Retail"/>
    <n v="2"/>
  </r>
  <r>
    <x v="3441"/>
    <s v="ebay.com"/>
    <s v="Quad"/>
    <s v="Wholesale"/>
    <n v="51"/>
  </r>
  <r>
    <x v="3442"/>
    <s v="amazon.com"/>
    <s v="Crested Beaut"/>
    <s v="Retail"/>
    <n v="1"/>
  </r>
  <r>
    <x v="3443"/>
    <s v="amazon.com"/>
    <s v="Fun Fly"/>
    <s v="Retail"/>
    <n v="2"/>
  </r>
  <r>
    <x v="3444"/>
    <s v="amazon.com"/>
    <s v="Aspen"/>
    <s v="Wholesale"/>
    <n v="59"/>
  </r>
  <r>
    <x v="3445"/>
    <s v="coloradoboomerangs.com"/>
    <s v="Crested Beaut"/>
    <s v="Wholesale"/>
    <n v="27"/>
  </r>
  <r>
    <x v="3446"/>
    <s v="ebay.com"/>
    <s v="Majestic Beaut"/>
    <s v="Wholesale"/>
    <n v="56"/>
  </r>
  <r>
    <x v="121"/>
    <s v="amazon.com"/>
    <s v="Quad"/>
    <s v="Retail"/>
    <n v="2"/>
  </r>
  <r>
    <x v="3447"/>
    <s v="ebay.com"/>
    <s v="Bower Aussie Round"/>
    <s v="Retail"/>
    <n v="2"/>
  </r>
  <r>
    <x v="3448"/>
    <s v="ebay.com"/>
    <s v="Carlota"/>
    <s v="Wholesale"/>
    <n v="35"/>
  </r>
  <r>
    <x v="3449"/>
    <s v="ebay.com"/>
    <s v="Majestic Beaut"/>
    <s v="Wholesale"/>
    <n v="38"/>
  </r>
  <r>
    <x v="3450"/>
    <s v="amazon.com"/>
    <s v="GelFast"/>
    <s v="Wholesale"/>
    <n v="36"/>
  </r>
  <r>
    <x v="3451"/>
    <s v="coloradoboomerangs.com"/>
    <s v="Yanaki"/>
    <s v="Retail"/>
    <n v="2"/>
  </r>
  <r>
    <x v="3452"/>
    <s v="coloradoboomerangs.com"/>
    <s v="Fun Fly"/>
    <s v="Wholesale"/>
    <n v="53"/>
  </r>
  <r>
    <x v="3453"/>
    <s v="coloradoboomerangs.com"/>
    <s v="Fun Fly"/>
    <s v="Wholesale"/>
    <n v="23"/>
  </r>
  <r>
    <x v="3454"/>
    <s v="coloradoboomerangs.com"/>
    <s v="Fun Fly"/>
    <s v="Retail"/>
    <n v="5"/>
  </r>
  <r>
    <x v="3455"/>
    <s v="coloradoboomerangs.com"/>
    <s v="Bower Aussie Round"/>
    <s v="Retail"/>
    <n v="1"/>
  </r>
  <r>
    <x v="3456"/>
    <s v="coloradoboomerangs.com"/>
    <s v="Fun Fly"/>
    <s v="Retail"/>
    <n v="6"/>
  </r>
  <r>
    <x v="2478"/>
    <s v="amazon.com"/>
    <s v="Bellen"/>
    <s v="Retail"/>
    <n v="2"/>
  </r>
  <r>
    <x v="3457"/>
    <s v="amazon.com"/>
    <s v="Darnell Tri Fly"/>
    <s v="Wholesale"/>
    <n v="36"/>
  </r>
  <r>
    <x v="3458"/>
    <s v="coloradoboomerangs.com"/>
    <s v="Fun Fly"/>
    <s v="Retail"/>
    <n v="2"/>
  </r>
  <r>
    <x v="3459"/>
    <s v="amazon.com"/>
    <s v="Fun Fly"/>
    <s v="Wholesale"/>
    <n v="53"/>
  </r>
  <r>
    <x v="3460"/>
    <s v="amazon.com"/>
    <s v="Crested Beaut"/>
    <s v="Retail"/>
    <n v="2"/>
  </r>
  <r>
    <x v="3461"/>
    <s v="ebay.com"/>
    <s v="Carlota"/>
    <s v="Retail"/>
    <n v="1"/>
  </r>
  <r>
    <x v="3462"/>
    <s v="amazon.com"/>
    <s v="Aspen"/>
    <s v="Retail"/>
    <n v="3"/>
  </r>
  <r>
    <x v="3463"/>
    <s v="ebay.com"/>
    <s v="Carlota Doublers"/>
    <s v="Retail"/>
    <n v="5"/>
  </r>
  <r>
    <x v="3464"/>
    <s v="amazon.com"/>
    <s v="Fun Fly"/>
    <s v="Retail"/>
    <n v="3"/>
  </r>
  <r>
    <x v="3465"/>
    <s v="amazon.com"/>
    <s v="Fire Aspen"/>
    <s v="Wholesale"/>
    <n v="26"/>
  </r>
  <r>
    <x v="3466"/>
    <s v="coloradoboomerangs.com"/>
    <s v="Darnell Tri Fly"/>
    <s v="Wholesale"/>
    <n v="40"/>
  </r>
  <r>
    <x v="3467"/>
    <s v="amazon.com"/>
    <s v="Sunspot"/>
    <s v="Retail"/>
    <n v="1"/>
  </r>
  <r>
    <x v="3468"/>
    <s v="ebay.com"/>
    <s v="Fun Fly"/>
    <s v="Retail"/>
    <n v="6"/>
  </r>
  <r>
    <x v="3469"/>
    <s v="amazon.com"/>
    <s v="Eagle"/>
    <s v="Wholesale"/>
    <n v="40"/>
  </r>
  <r>
    <x v="3470"/>
    <s v="amazon.com"/>
    <s v="Fun Fly"/>
    <s v="Retail"/>
    <n v="3"/>
  </r>
  <r>
    <x v="3471"/>
    <s v="ebay.com"/>
    <s v="Carlota"/>
    <s v="Retail"/>
    <n v="1"/>
  </r>
  <r>
    <x v="3472"/>
    <s v="coloradoboomerangs.com"/>
    <s v="Carlota"/>
    <s v="Wholesale"/>
    <n v="61"/>
  </r>
  <r>
    <x v="3473"/>
    <s v="amazon.com"/>
    <s v="Quad"/>
    <s v="Wholesale"/>
    <n v="56"/>
  </r>
  <r>
    <x v="3474"/>
    <s v="amazon.com"/>
    <s v="Manu MTA"/>
    <s v="Retail"/>
    <n v="5"/>
  </r>
  <r>
    <x v="3475"/>
    <s v="amazon.com"/>
    <s v="Crested Beaut"/>
    <s v="Retail"/>
    <n v="1"/>
  </r>
  <r>
    <x v="3476"/>
    <s v="coloradoboomerangs.com"/>
    <s v="Fun Fly"/>
    <s v="Wholesale"/>
    <n v="155"/>
  </r>
  <r>
    <x v="3477"/>
    <s v="amazon.com"/>
    <s v="Sunset"/>
    <s v="Wholesale"/>
    <n v="41"/>
  </r>
  <r>
    <x v="3362"/>
    <s v="amazon.com"/>
    <s v="Sunset"/>
    <s v="Retail"/>
    <n v="7"/>
  </r>
  <r>
    <x v="3478"/>
    <s v="gel-boomerang.com"/>
    <s v="Carlota"/>
    <s v="Wholesale"/>
    <n v="29"/>
  </r>
  <r>
    <x v="3479"/>
    <s v="amazon.com"/>
    <s v="Aspen"/>
    <s v="Retail"/>
    <n v="1"/>
  </r>
  <r>
    <x v="3480"/>
    <s v="amazon.com"/>
    <s v="Fire Aspen"/>
    <s v="Wholesale"/>
    <n v="33"/>
  </r>
  <r>
    <x v="3481"/>
    <s v="amazon.com"/>
    <s v="Darnell Tri Fly"/>
    <s v="Wholesale"/>
    <n v="35"/>
  </r>
  <r>
    <x v="3482"/>
    <s v="amazon.com"/>
    <s v="Manu LD"/>
    <s v="Retail"/>
    <n v="3"/>
  </r>
  <r>
    <x v="3483"/>
    <s v="amazon.com"/>
    <s v="Fun Fly"/>
    <s v="Retail"/>
    <n v="2"/>
  </r>
  <r>
    <x v="3484"/>
    <s v="coloradoboomerangs.com"/>
    <s v="Aspen"/>
    <s v="Wholesale"/>
    <n v="27"/>
  </r>
  <r>
    <x v="3485"/>
    <s v="gel-boomerang.com"/>
    <s v="Sunshine"/>
    <s v="Retail"/>
    <n v="2"/>
  </r>
  <r>
    <x v="3486"/>
    <s v="ebay.com"/>
    <s v="Carlota"/>
    <s v="Retail"/>
    <n v="1"/>
  </r>
  <r>
    <x v="3487"/>
    <s v="coloradoboomerangs.com"/>
    <s v="Quad"/>
    <s v="Wholesale"/>
    <n v="81"/>
  </r>
  <r>
    <x v="3488"/>
    <s v="coloradoboomerangs.com"/>
    <s v="Yanaki"/>
    <s v="Retail"/>
    <n v="1"/>
  </r>
  <r>
    <x v="3489"/>
    <s v="gel-boomerang.com"/>
    <s v="Crested Beaut"/>
    <s v="Wholesale"/>
    <n v="69"/>
  </r>
  <r>
    <x v="3490"/>
    <s v="gel-boomerang.com"/>
    <s v="Bellen"/>
    <s v="Retail"/>
    <n v="7"/>
  </r>
  <r>
    <x v="3491"/>
    <s v="amazon.com"/>
    <s v="Darnell Tri Fly"/>
    <s v="Retail"/>
    <n v="1"/>
  </r>
  <r>
    <x v="3492"/>
    <s v="gel-boomerang.com"/>
    <s v="Bellen"/>
    <s v="Retail"/>
    <n v="4"/>
  </r>
  <r>
    <x v="3493"/>
    <s v="amazon.com"/>
    <s v="Manu LD"/>
    <s v="Retail"/>
    <n v="4"/>
  </r>
  <r>
    <x v="3494"/>
    <s v="amazon.com"/>
    <s v="Fun Fly"/>
    <s v="Wholesale"/>
    <n v="26"/>
  </r>
  <r>
    <x v="3495"/>
    <s v="coloradoboomerangs.com"/>
    <s v="Fun Fly"/>
    <s v="Retail"/>
    <n v="2"/>
  </r>
  <r>
    <x v="3496"/>
    <s v="ebay.com"/>
    <s v="Aspen"/>
    <s v="Wholesale"/>
    <n v="154"/>
  </r>
  <r>
    <x v="3497"/>
    <s v="coloradoboomerangs.com"/>
    <s v="Sunspot"/>
    <s v="Retail"/>
    <n v="5"/>
  </r>
  <r>
    <x v="3498"/>
    <s v="coloradoboomerangs.com"/>
    <s v="Yanaki"/>
    <s v="Retail"/>
    <n v="4"/>
  </r>
  <r>
    <x v="3499"/>
    <s v="ebay.com"/>
    <s v="Fun Fly"/>
    <s v="Wholesale"/>
    <n v="28"/>
  </r>
  <r>
    <x v="3500"/>
    <s v="amazon.com"/>
    <s v="Aspen"/>
    <s v="Retail"/>
    <n v="4"/>
  </r>
  <r>
    <x v="3501"/>
    <s v="amazon.com"/>
    <s v="Phoenix"/>
    <s v="Retail"/>
    <n v="2"/>
  </r>
  <r>
    <x v="3502"/>
    <s v="amazon.com"/>
    <s v="Crested Beaut"/>
    <s v="Wholesale"/>
    <n v="46"/>
  </r>
  <r>
    <x v="3503"/>
    <s v="amazon.com"/>
    <s v="Fun Fly"/>
    <s v="Wholesale"/>
    <n v="29"/>
  </r>
  <r>
    <x v="3504"/>
    <s v="ebay.com"/>
    <s v="Bower Aussie Round"/>
    <s v="Retail"/>
    <n v="8"/>
  </r>
  <r>
    <x v="3505"/>
    <s v="ebay.com"/>
    <s v="Carlota"/>
    <s v="Wholesale"/>
    <n v="105"/>
  </r>
  <r>
    <x v="3506"/>
    <s v="amazon.com"/>
    <s v="Sunshine"/>
    <s v="Retail"/>
    <n v="8"/>
  </r>
  <r>
    <x v="3507"/>
    <s v="amazon.com"/>
    <s v="Sunshine"/>
    <s v="Retail"/>
    <n v="6"/>
  </r>
  <r>
    <x v="3508"/>
    <s v="amazon.com"/>
    <s v="Carlota Doublers"/>
    <s v="Retail"/>
    <n v="5"/>
  </r>
  <r>
    <x v="3509"/>
    <s v="ebay.com"/>
    <s v="Quad"/>
    <s v="Wholesale"/>
    <n v="31"/>
  </r>
  <r>
    <x v="3510"/>
    <s v="amazon.com"/>
    <s v="Fun Fly"/>
    <s v="Retail"/>
    <n v="3"/>
  </r>
  <r>
    <x v="3511"/>
    <s v="ebay.com"/>
    <s v="Fun Fly"/>
    <s v="Retail"/>
    <n v="2"/>
  </r>
  <r>
    <x v="3512"/>
    <s v="gel-boomerang.com"/>
    <s v="Quad"/>
    <s v="Retail"/>
    <n v="8"/>
  </r>
  <r>
    <x v="3513"/>
    <s v="coloradoboomerangs.com"/>
    <s v="Quad"/>
    <s v="Retail"/>
    <n v="1"/>
  </r>
  <r>
    <x v="3514"/>
    <s v="amazon.com"/>
    <s v="Majestic Beaut"/>
    <s v="Wholesale"/>
    <n v="104"/>
  </r>
  <r>
    <x v="3515"/>
    <s v="amazon.com"/>
    <s v="Bellen"/>
    <s v="Retail"/>
    <n v="1"/>
  </r>
  <r>
    <x v="3516"/>
    <s v="coloradoboomerangs.com"/>
    <s v="Carlota Doublers"/>
    <s v="Retail"/>
    <n v="1"/>
  </r>
  <r>
    <x v="3517"/>
    <s v="gel-boomerang.com"/>
    <s v="Crested Beaut"/>
    <s v="Wholesale"/>
    <n v="67"/>
  </r>
  <r>
    <x v="3518"/>
    <s v="amazon.com"/>
    <s v="Fun Fly"/>
    <s v="Wholesale"/>
    <n v="42"/>
  </r>
  <r>
    <x v="3519"/>
    <s v="amazon.com"/>
    <s v="Eagle"/>
    <s v="Retail"/>
    <n v="3"/>
  </r>
  <r>
    <x v="3520"/>
    <s v="amazon.com"/>
    <s v="GelFast"/>
    <s v="Retail"/>
    <n v="9"/>
  </r>
  <r>
    <x v="3521"/>
    <s v="amazon.com"/>
    <s v="Fun Fly"/>
    <s v="Wholesale"/>
    <n v="38"/>
  </r>
  <r>
    <x v="3522"/>
    <s v="gel-boomerang.com"/>
    <s v="Manu LD"/>
    <s v="Retail"/>
    <n v="3"/>
  </r>
  <r>
    <x v="3523"/>
    <s v="coloradoboomerangs.com"/>
    <s v="Crested Beaut"/>
    <s v="Retail"/>
    <n v="1"/>
  </r>
  <r>
    <x v="3524"/>
    <s v="ebay.com"/>
    <s v="Fun Fly"/>
    <s v="Wholesale"/>
    <n v="70"/>
  </r>
  <r>
    <x v="3525"/>
    <s v="gel-boomerang.com"/>
    <s v="Aspen"/>
    <s v="Retail"/>
    <n v="2"/>
  </r>
  <r>
    <x v="3526"/>
    <s v="coloradoboomerangs.com"/>
    <s v="Quad"/>
    <s v="Wholesale"/>
    <n v="31"/>
  </r>
  <r>
    <x v="3096"/>
    <s v="ebay.com"/>
    <s v="Fun Fly"/>
    <s v="Wholesale"/>
    <n v="25"/>
  </r>
  <r>
    <x v="3527"/>
    <s v="amazon.com"/>
    <s v="Bellen"/>
    <s v="Wholesale"/>
    <n v="26"/>
  </r>
  <r>
    <x v="3528"/>
    <s v="amazon.com"/>
    <s v="Fun Fly"/>
    <s v="Wholesale"/>
    <n v="123"/>
  </r>
  <r>
    <x v="3529"/>
    <s v="ebay.com"/>
    <s v="Carlota Doublers"/>
    <s v="Retail"/>
    <n v="1"/>
  </r>
  <r>
    <x v="3530"/>
    <s v="amazon.com"/>
    <s v="Sunshine"/>
    <s v="Wholesale"/>
    <n v="107"/>
  </r>
  <r>
    <x v="3531"/>
    <s v="amazon.com"/>
    <s v="Carlota Doublers"/>
    <s v="Retail"/>
    <n v="4"/>
  </r>
  <r>
    <x v="3532"/>
    <s v="gel-boomerang.com"/>
    <s v="Majestic Beaut"/>
    <s v="Wholesale"/>
    <n v="64"/>
  </r>
  <r>
    <x v="3533"/>
    <s v="ebay.com"/>
    <s v="Fun Fly"/>
    <s v="Retail"/>
    <n v="2"/>
  </r>
  <r>
    <x v="3534"/>
    <s v="coloradoboomerangs.com"/>
    <s v="Fun Fly"/>
    <s v="Retail"/>
    <n v="6"/>
  </r>
  <r>
    <x v="3535"/>
    <s v="amazon.com"/>
    <s v="Quad"/>
    <s v="Wholesale"/>
    <n v="71"/>
  </r>
  <r>
    <x v="248"/>
    <s v="amazon.com"/>
    <s v="Quad"/>
    <s v="Retail"/>
    <n v="1"/>
  </r>
  <r>
    <x v="1938"/>
    <s v="amazon.com"/>
    <s v="Crested Beaut"/>
    <s v="Retail"/>
    <n v="1"/>
  </r>
  <r>
    <x v="3536"/>
    <s v="ebay.com"/>
    <s v="Majestic Beaut"/>
    <s v="Retail"/>
    <n v="6"/>
  </r>
  <r>
    <x v="3537"/>
    <s v="amazon.com"/>
    <s v="Majestic Beaut"/>
    <s v="Wholesale"/>
    <n v="33"/>
  </r>
  <r>
    <x v="3538"/>
    <s v="amazon.com"/>
    <s v="Crested Beaut"/>
    <s v="Wholesale"/>
    <n v="60"/>
  </r>
  <r>
    <x v="3539"/>
    <s v="amazon.com"/>
    <s v="Aspen"/>
    <s v="Wholesale"/>
    <n v="60"/>
  </r>
  <r>
    <x v="3540"/>
    <s v="coloradoboomerangs.com"/>
    <s v="Bellen"/>
    <s v="Wholesale"/>
    <n v="52"/>
  </r>
  <r>
    <x v="3541"/>
    <s v="gel-boomerang.com"/>
    <s v="Quad"/>
    <s v="Wholesale"/>
    <n v="59"/>
  </r>
  <r>
    <x v="3542"/>
    <s v="coloradoboomerangs.com"/>
    <s v="Sunset"/>
    <s v="Wholesale"/>
    <n v="31"/>
  </r>
  <r>
    <x v="3543"/>
    <s v="amazon.com"/>
    <s v="Fun Fly"/>
    <s v="Retail"/>
    <n v="7"/>
  </r>
  <r>
    <x v="3544"/>
    <s v="coloradoboomerangs.com"/>
    <s v="GelFast"/>
    <s v="Wholesale"/>
    <n v="23"/>
  </r>
  <r>
    <x v="3545"/>
    <s v="coloradoboomerangs.com"/>
    <s v="Fun Fly"/>
    <s v="Retail"/>
    <n v="2"/>
  </r>
  <r>
    <x v="3546"/>
    <s v="coloradoboomerangs.com"/>
    <s v="Crested Beaut"/>
    <s v="Wholesale"/>
    <n v="29"/>
  </r>
  <r>
    <x v="3547"/>
    <s v="amazon.com"/>
    <s v="Quad"/>
    <s v="Retail"/>
    <n v="2"/>
  </r>
  <r>
    <x v="3548"/>
    <s v="amazon.com"/>
    <s v="Fun Fly"/>
    <s v="Wholesale"/>
    <n v="153"/>
  </r>
  <r>
    <x v="3549"/>
    <s v="ebay.com"/>
    <s v="Fun Fly"/>
    <s v="Wholesale"/>
    <n v="32"/>
  </r>
  <r>
    <x v="3550"/>
    <s v="coloradoboomerangs.com"/>
    <s v="Carlota"/>
    <s v="Retail"/>
    <n v="4"/>
  </r>
  <r>
    <x v="3551"/>
    <s v="coloradoboomerangs.com"/>
    <s v="Fun Fly"/>
    <s v="Retail"/>
    <n v="6"/>
  </r>
  <r>
    <x v="3552"/>
    <s v="amazon.com"/>
    <s v="Majestic Beaut"/>
    <s v="Wholesale"/>
    <n v="113"/>
  </r>
  <r>
    <x v="3553"/>
    <s v="amazon.com"/>
    <s v="Fun Fly"/>
    <s v="Retail"/>
    <n v="7"/>
  </r>
  <r>
    <x v="3554"/>
    <s v="ebay.com"/>
    <s v="Sunshine"/>
    <s v="Wholesale"/>
    <n v="30"/>
  </r>
  <r>
    <x v="3555"/>
    <s v="amazon.com"/>
    <s v="Fun Fly"/>
    <s v="Retail"/>
    <n v="2"/>
  </r>
  <r>
    <x v="3556"/>
    <s v="amazon.com"/>
    <s v="Fun Fly"/>
    <s v="Retail"/>
    <n v="6"/>
  </r>
  <r>
    <x v="3557"/>
    <s v="amazon.com"/>
    <s v="Yanaki"/>
    <s v="Retail"/>
    <n v="3"/>
  </r>
  <r>
    <x v="3558"/>
    <s v="amazon.com"/>
    <s v="Manu MTA"/>
    <s v="Retail"/>
    <n v="2"/>
  </r>
  <r>
    <x v="3559"/>
    <s v="amazon.com"/>
    <s v="Crested Beaut"/>
    <s v="Retail"/>
    <n v="4"/>
  </r>
  <r>
    <x v="3560"/>
    <s v="amazon.com"/>
    <s v="Fun Fly"/>
    <s v="Retail"/>
    <n v="1"/>
  </r>
  <r>
    <x v="3561"/>
    <s v="coloradoboomerangs.com"/>
    <s v="Crested Beaut"/>
    <s v="Wholesale"/>
    <n v="42"/>
  </r>
  <r>
    <x v="3562"/>
    <s v="ebay.com"/>
    <s v="Fun Fly"/>
    <s v="Retail"/>
    <n v="2"/>
  </r>
  <r>
    <x v="3563"/>
    <s v="coloradoboomerangs.com"/>
    <s v="Fun Fly"/>
    <s v="Retail"/>
    <n v="2"/>
  </r>
  <r>
    <x v="3564"/>
    <s v="amazon.com"/>
    <s v="Fire Aspen"/>
    <s v="Retail"/>
    <n v="1"/>
  </r>
  <r>
    <x v="3565"/>
    <s v="coloradoboomerangs.com"/>
    <s v="Fun Fly"/>
    <s v="Retail"/>
    <n v="2"/>
  </r>
  <r>
    <x v="3566"/>
    <s v="coloradoboomerangs.com"/>
    <s v="Bellen"/>
    <s v="Retail"/>
    <n v="5"/>
  </r>
  <r>
    <x v="3567"/>
    <s v="amazon.com"/>
    <s v="Fun Fly"/>
    <s v="Wholesale"/>
    <n v="64"/>
  </r>
  <r>
    <x v="3568"/>
    <s v="amazon.com"/>
    <s v="Fire Aspen"/>
    <s v="Retail"/>
    <n v="6"/>
  </r>
  <r>
    <x v="3569"/>
    <s v="ebay.com"/>
    <s v="Darnell Tri Fly"/>
    <s v="Wholesale"/>
    <n v="129"/>
  </r>
  <r>
    <x v="3570"/>
    <s v="ebay.com"/>
    <s v="Fun Fly"/>
    <s v="Retail"/>
    <n v="3"/>
  </r>
  <r>
    <x v="3571"/>
    <s v="coloradoboomerangs.com"/>
    <s v="Quad"/>
    <s v="Retail"/>
    <n v="2"/>
  </r>
  <r>
    <x v="3572"/>
    <s v="amazon.com"/>
    <s v="Aspen"/>
    <s v="Wholesale"/>
    <n v="108"/>
  </r>
  <r>
    <x v="3573"/>
    <s v="amazon.com"/>
    <s v="Fun Fly"/>
    <s v="Wholesale"/>
    <n v="62"/>
  </r>
  <r>
    <x v="3574"/>
    <s v="amazon.com"/>
    <s v="Aspen"/>
    <s v="Retail"/>
    <n v="6"/>
  </r>
  <r>
    <x v="3575"/>
    <s v="gel-boomerang.com"/>
    <s v="Sunset"/>
    <s v="Wholesale"/>
    <n v="57"/>
  </r>
  <r>
    <x v="3576"/>
    <s v="coloradoboomerangs.com"/>
    <s v="Fun Fly"/>
    <s v="Retail"/>
    <n v="5"/>
  </r>
  <r>
    <x v="3577"/>
    <s v="amazon.com"/>
    <s v="Quad"/>
    <s v="Wholesale"/>
    <n v="30"/>
  </r>
  <r>
    <x v="3578"/>
    <s v="ebay.com"/>
    <s v="Aspen"/>
    <s v="Retail"/>
    <n v="3"/>
  </r>
  <r>
    <x v="3579"/>
    <s v="coloradoboomerangs.com"/>
    <s v="Fun Fly"/>
    <s v="Wholesale"/>
    <n v="33"/>
  </r>
  <r>
    <x v="424"/>
    <s v="coloradoboomerangs.com"/>
    <s v="Carlota"/>
    <s v="Retail"/>
    <n v="4"/>
  </r>
  <r>
    <x v="3580"/>
    <s v="amazon.com"/>
    <s v="Bower Aussie Round"/>
    <s v="Wholesale"/>
    <n v="23"/>
  </r>
  <r>
    <x v="3581"/>
    <s v="amazon.com"/>
    <s v="Frido Fast Catch"/>
    <s v="Retail"/>
    <n v="5"/>
  </r>
  <r>
    <x v="3582"/>
    <s v="ebay.com"/>
    <s v="Manu LD"/>
    <s v="Retail"/>
    <n v="5"/>
  </r>
  <r>
    <x v="3583"/>
    <s v="amazon.com"/>
    <s v="Fun Fly"/>
    <s v="Retail"/>
    <n v="1"/>
  </r>
  <r>
    <x v="3584"/>
    <s v="coloradoboomerangs.com"/>
    <s v="Quad"/>
    <s v="Retail"/>
    <n v="2"/>
  </r>
  <r>
    <x v="3585"/>
    <s v="amazon.com"/>
    <s v="Alpine"/>
    <s v="Retail"/>
    <n v="1"/>
  </r>
  <r>
    <x v="3586"/>
    <s v="ebay.com"/>
    <s v="Aspen"/>
    <s v="Retail"/>
    <n v="2"/>
  </r>
  <r>
    <x v="3587"/>
    <s v="gel-boomerang.com"/>
    <s v="Fun Fly"/>
    <s v="Retail"/>
    <n v="4"/>
  </r>
  <r>
    <x v="3588"/>
    <s v="amazon.com"/>
    <s v="Quad"/>
    <s v="Retail"/>
    <n v="2"/>
  </r>
  <r>
    <x v="3589"/>
    <s v="coloradoboomerangs.com"/>
    <s v="Quad"/>
    <s v="Retail"/>
    <n v="2"/>
  </r>
  <r>
    <x v="3590"/>
    <s v="amazon.com"/>
    <s v="Fun Fly"/>
    <s v="Wholesale"/>
    <n v="40"/>
  </r>
  <r>
    <x v="3591"/>
    <s v="amazon.com"/>
    <s v="Sunset"/>
    <s v="Retail"/>
    <n v="2"/>
  </r>
  <r>
    <x v="3592"/>
    <s v="gel-boomerang.com"/>
    <s v="Fun Fly"/>
    <s v="Retail"/>
    <n v="2"/>
  </r>
  <r>
    <x v="3593"/>
    <s v="amazon.com"/>
    <s v="Fun Fly"/>
    <s v="Retail"/>
    <n v="3"/>
  </r>
  <r>
    <x v="3594"/>
    <s v="coloradoboomerangs.com"/>
    <s v="Yanaki"/>
    <s v="Retail"/>
    <n v="7"/>
  </r>
  <r>
    <x v="3595"/>
    <s v="coloradoboomerangs.com"/>
    <s v="Bower Aussie Round"/>
    <s v="Retail"/>
    <n v="4"/>
  </r>
  <r>
    <x v="3596"/>
    <s v="ebay.com"/>
    <s v="Eagle"/>
    <s v="Retail"/>
    <n v="4"/>
  </r>
  <r>
    <x v="3597"/>
    <s v="coloradoboomerangs.com"/>
    <s v="Alpine"/>
    <s v="Retail"/>
    <n v="4"/>
  </r>
  <r>
    <x v="3598"/>
    <s v="ebay.com"/>
    <s v="Majestic Beaut"/>
    <s v="Retail"/>
    <n v="9"/>
  </r>
  <r>
    <x v="2152"/>
    <s v="coloradoboomerangs.com"/>
    <s v="Fun Fly"/>
    <s v="Retail"/>
    <n v="5"/>
  </r>
  <r>
    <x v="3599"/>
    <s v="amazon.com"/>
    <s v="Fun Fly"/>
    <s v="Retail"/>
    <n v="7"/>
  </r>
  <r>
    <x v="3600"/>
    <s v="coloradoboomerangs.com"/>
    <s v="Carlota"/>
    <s v="Wholesale"/>
    <n v="38"/>
  </r>
  <r>
    <x v="3601"/>
    <s v="coloradoboomerangs.com"/>
    <s v="Bellen"/>
    <s v="Wholesale"/>
    <n v="43"/>
  </r>
  <r>
    <x v="3602"/>
    <s v="amazon.com"/>
    <s v="Fun Fly"/>
    <s v="Wholesale"/>
    <n v="52"/>
  </r>
  <r>
    <x v="3603"/>
    <s v="gel-boomerang.com"/>
    <s v="Quad"/>
    <s v="Retail"/>
    <n v="1"/>
  </r>
  <r>
    <x v="3604"/>
    <s v="ebay.com"/>
    <s v="Crested Beaut"/>
    <s v="Retail"/>
    <n v="1"/>
  </r>
  <r>
    <x v="3605"/>
    <s v="ebay.com"/>
    <s v="Fun Fly"/>
    <s v="Wholesale"/>
    <n v="69"/>
  </r>
  <r>
    <x v="3606"/>
    <s v="amazon.com"/>
    <s v="Crested Beaut"/>
    <s v="Retail"/>
    <n v="1"/>
  </r>
  <r>
    <x v="3607"/>
    <s v="amazon.com"/>
    <s v="Fun Fly"/>
    <s v="Retail"/>
    <n v="1"/>
  </r>
  <r>
    <x v="3608"/>
    <s v="gel-boomerang.com"/>
    <s v="Majestic Beaut"/>
    <s v="Retail"/>
    <n v="2"/>
  </r>
  <r>
    <x v="3609"/>
    <s v="amazon.com"/>
    <s v="Bellen"/>
    <s v="Retail"/>
    <n v="3"/>
  </r>
  <r>
    <x v="3610"/>
    <s v="coloradoboomerangs.com"/>
    <s v="Aspen"/>
    <s v="Retail"/>
    <n v="6"/>
  </r>
  <r>
    <x v="3611"/>
    <s v="amazon.com"/>
    <s v="Majestic Beaut"/>
    <s v="Retail"/>
    <n v="1"/>
  </r>
  <r>
    <x v="3612"/>
    <s v="ebay.com"/>
    <s v="Sunshine"/>
    <s v="Retail"/>
    <n v="7"/>
  </r>
  <r>
    <x v="3613"/>
    <s v="gel-boomerang.com"/>
    <s v="Majestic Beaut"/>
    <s v="Wholesale"/>
    <n v="74"/>
  </r>
  <r>
    <x v="3614"/>
    <s v="amazon.com"/>
    <s v="Quad"/>
    <s v="Wholesale"/>
    <n v="119"/>
  </r>
  <r>
    <x v="3615"/>
    <s v="amazon.com"/>
    <s v="Carlota"/>
    <s v="Retail"/>
    <n v="6"/>
  </r>
  <r>
    <x v="3616"/>
    <s v="amazon.com"/>
    <s v="Sunshine"/>
    <s v="Wholesale"/>
    <n v="61"/>
  </r>
  <r>
    <x v="3617"/>
    <s v="gel-boomerang.com"/>
    <s v="Sunset"/>
    <s v="Retail"/>
    <n v="6"/>
  </r>
  <r>
    <x v="3618"/>
    <s v="amazon.com"/>
    <s v="Crested Beaut"/>
    <s v="Wholesale"/>
    <n v="40"/>
  </r>
  <r>
    <x v="3619"/>
    <s v="amazon.com"/>
    <s v="Quad"/>
    <s v="Wholesale"/>
    <n v="30"/>
  </r>
  <r>
    <x v="3620"/>
    <s v="coloradoboomerangs.com"/>
    <s v="Crested Beaut"/>
    <s v="Wholesale"/>
    <n v="25"/>
  </r>
  <r>
    <x v="3621"/>
    <s v="coloradoboomerangs.com"/>
    <s v="Sunshine"/>
    <s v="Wholesale"/>
    <n v="54"/>
  </r>
  <r>
    <x v="3622"/>
    <s v="amazon.com"/>
    <s v="Quad"/>
    <s v="Wholesale"/>
    <n v="32"/>
  </r>
  <r>
    <x v="3623"/>
    <s v="ebay.com"/>
    <s v="Eagle"/>
    <s v="Wholesale"/>
    <n v="40"/>
  </r>
  <r>
    <x v="3624"/>
    <s v="amazon.com"/>
    <s v="Quad"/>
    <s v="Wholesale"/>
    <n v="34"/>
  </r>
  <r>
    <x v="3625"/>
    <s v="gel-boomerang.com"/>
    <s v="Darnell Tri Fly"/>
    <s v="Retail"/>
    <n v="5"/>
  </r>
  <r>
    <x v="3626"/>
    <s v="ebay.com"/>
    <s v="Fun Fly"/>
    <s v="Retail"/>
    <n v="2"/>
  </r>
  <r>
    <x v="3627"/>
    <s v="ebay.com"/>
    <s v="Bower Aussie Round"/>
    <s v="Retail"/>
    <n v="6"/>
  </r>
  <r>
    <x v="3628"/>
    <s v="ebay.com"/>
    <s v="Fun Fly"/>
    <s v="Retail"/>
    <n v="1"/>
  </r>
  <r>
    <x v="3629"/>
    <s v="coloradoboomerangs.com"/>
    <s v="Eagle"/>
    <s v="Wholesale"/>
    <n v="86"/>
  </r>
  <r>
    <x v="3630"/>
    <s v="coloradoboomerangs.com"/>
    <s v="Fun Fly"/>
    <s v="Wholesale"/>
    <n v="138"/>
  </r>
  <r>
    <x v="3631"/>
    <s v="amazon.com"/>
    <s v="Aspen"/>
    <s v="Retail"/>
    <n v="5"/>
  </r>
  <r>
    <x v="3632"/>
    <s v="gel-boomerang.com"/>
    <s v="Fun Fly"/>
    <s v="Retail"/>
    <n v="5"/>
  </r>
  <r>
    <x v="3633"/>
    <s v="amazon.com"/>
    <s v="Fun Fly"/>
    <s v="Retail"/>
    <n v="2"/>
  </r>
  <r>
    <x v="3634"/>
    <s v="amazon.com"/>
    <s v="Quad"/>
    <s v="Wholesale"/>
    <n v="45"/>
  </r>
  <r>
    <x v="3635"/>
    <s v="amazon.com"/>
    <s v="Manu MTA"/>
    <s v="Retail"/>
    <n v="3"/>
  </r>
  <r>
    <x v="3636"/>
    <s v="amazon.com"/>
    <s v="Sunshine"/>
    <s v="Retail"/>
    <n v="3"/>
  </r>
  <r>
    <x v="3637"/>
    <s v="amazon.com"/>
    <s v="Quad"/>
    <s v="Wholesale"/>
    <n v="19"/>
  </r>
  <r>
    <x v="3638"/>
    <s v="gel-boomerang.com"/>
    <s v="Sunset"/>
    <s v="Retail"/>
    <n v="4"/>
  </r>
  <r>
    <x v="3639"/>
    <s v="coloradoboomerangs.com"/>
    <s v="Sunshine"/>
    <s v="Retail"/>
    <n v="6"/>
  </r>
  <r>
    <x v="3640"/>
    <s v="ebay.com"/>
    <s v="Fire Aspen"/>
    <s v="Retail"/>
    <n v="3"/>
  </r>
  <r>
    <x v="3641"/>
    <s v="gel-boomerang.com"/>
    <s v="Sunshine"/>
    <s v="Retail"/>
    <n v="3"/>
  </r>
  <r>
    <x v="3642"/>
    <s v="amazon.com"/>
    <s v="Darnell Tri Fly"/>
    <s v="Retail"/>
    <n v="6"/>
  </r>
  <r>
    <x v="3643"/>
    <s v="amazon.com"/>
    <s v="Quad"/>
    <s v="Wholesale"/>
    <n v="39"/>
  </r>
  <r>
    <x v="3644"/>
    <s v="ebay.com"/>
    <s v="Alpine"/>
    <s v="Retail"/>
    <n v="9"/>
  </r>
  <r>
    <x v="20"/>
    <s v="amazon.com"/>
    <s v="Aspen"/>
    <s v="Retail"/>
    <n v="5"/>
  </r>
  <r>
    <x v="3645"/>
    <s v="amazon.com"/>
    <s v="Carlota"/>
    <s v="Retail"/>
    <n v="3"/>
  </r>
  <r>
    <x v="3646"/>
    <s v="coloradoboomerangs.com"/>
    <s v="Majestic Beaut"/>
    <s v="Retail"/>
    <n v="6"/>
  </r>
  <r>
    <x v="3647"/>
    <s v="ebay.com"/>
    <s v="Manu MTA"/>
    <s v="Retail"/>
    <n v="2"/>
  </r>
  <r>
    <x v="3648"/>
    <s v="coloradoboomerangs.com"/>
    <s v="Crested Beaut"/>
    <s v="Wholesale"/>
    <n v="79"/>
  </r>
  <r>
    <x v="3649"/>
    <s v="amazon.com"/>
    <s v="Fun Fly"/>
    <s v="Wholesale"/>
    <n v="32"/>
  </r>
  <r>
    <x v="3650"/>
    <s v="ebay.com"/>
    <s v="GelFast"/>
    <s v="Wholesale"/>
    <n v="27"/>
  </r>
  <r>
    <x v="3651"/>
    <s v="coloradoboomerangs.com"/>
    <s v="Quad"/>
    <s v="Wholesale"/>
    <n v="65"/>
  </r>
  <r>
    <x v="3652"/>
    <s v="amazon.com"/>
    <s v="Sunset"/>
    <s v="Retail"/>
    <n v="2"/>
  </r>
  <r>
    <x v="3653"/>
    <s v="amazon.com"/>
    <s v="Bellen"/>
    <s v="Wholesale"/>
    <n v="35"/>
  </r>
  <r>
    <x v="3654"/>
    <s v="coloradoboomerangs.com"/>
    <s v="Fun Fly"/>
    <s v="Retail"/>
    <n v="2"/>
  </r>
  <r>
    <x v="3655"/>
    <s v="coloradoboomerangs.com"/>
    <s v="Carlota"/>
    <s v="Wholesale"/>
    <n v="57"/>
  </r>
  <r>
    <x v="3656"/>
    <s v="gel-boomerang.com"/>
    <s v="Carlota"/>
    <s v="Retail"/>
    <n v="4"/>
  </r>
  <r>
    <x v="3657"/>
    <s v="gel-boomerang.com"/>
    <s v="Frido Fast Catch"/>
    <s v="Retail"/>
    <n v="4"/>
  </r>
  <r>
    <x v="3658"/>
    <s v="coloradoboomerangs.com"/>
    <s v="Quad"/>
    <s v="Retail"/>
    <n v="6"/>
  </r>
  <r>
    <x v="3659"/>
    <s v="coloradoboomerangs.com"/>
    <s v="Quad"/>
    <s v="Wholesale"/>
    <n v="43"/>
  </r>
  <r>
    <x v="3660"/>
    <s v="gel-boomerang.com"/>
    <s v="Yanaki"/>
    <s v="Retail"/>
    <n v="1"/>
  </r>
  <r>
    <x v="3661"/>
    <s v="amazon.com"/>
    <s v="Phoenix"/>
    <s v="Retail"/>
    <n v="1"/>
  </r>
  <r>
    <x v="3662"/>
    <s v="coloradoboomerangs.com"/>
    <s v="Alpine"/>
    <s v="Retail"/>
    <n v="2"/>
  </r>
  <r>
    <x v="3663"/>
    <s v="amazon.com"/>
    <s v="Fire Aspen"/>
    <s v="Retail"/>
    <n v="2"/>
  </r>
  <r>
    <x v="3664"/>
    <s v="amazon.com"/>
    <s v="Carlota"/>
    <s v="Wholesale"/>
    <n v="38"/>
  </r>
  <r>
    <x v="3665"/>
    <s v="gel-boomerang.com"/>
    <s v="Eagle"/>
    <s v="Wholesale"/>
    <n v="72"/>
  </r>
  <r>
    <x v="3666"/>
    <s v="coloradoboomerangs.com"/>
    <s v="Fun Fly"/>
    <s v="Retail"/>
    <n v="3"/>
  </r>
  <r>
    <x v="3667"/>
    <s v="gel-boomerang.com"/>
    <s v="Quad"/>
    <s v="Wholesale"/>
    <n v="32"/>
  </r>
  <r>
    <x v="3668"/>
    <s v="gel-boomerang.com"/>
    <s v="Fun Fly"/>
    <s v="Retail"/>
    <n v="5"/>
  </r>
  <r>
    <x v="3669"/>
    <s v="amazon.com"/>
    <s v="Darnell Tri Fly"/>
    <s v="Wholesale"/>
    <n v="33"/>
  </r>
  <r>
    <x v="3670"/>
    <s v="gel-boomerang.com"/>
    <s v="Bellen"/>
    <s v="Retail"/>
    <n v="2"/>
  </r>
  <r>
    <x v="3671"/>
    <s v="coloradoboomerangs.com"/>
    <s v="Fun Fly"/>
    <s v="Wholesale"/>
    <n v="35"/>
  </r>
  <r>
    <x v="3672"/>
    <s v="coloradoboomerangs.com"/>
    <s v="Aspen"/>
    <s v="Retail"/>
    <n v="2"/>
  </r>
  <r>
    <x v="3673"/>
    <s v="coloradoboomerangs.com"/>
    <s v="Yanaki"/>
    <s v="Retail"/>
    <n v="6"/>
  </r>
  <r>
    <x v="3674"/>
    <s v="ebay.com"/>
    <s v="Quad"/>
    <s v="Retail"/>
    <n v="1"/>
  </r>
  <r>
    <x v="3675"/>
    <s v="ebay.com"/>
    <s v="Quad"/>
    <s v="Retail"/>
    <n v="2"/>
  </r>
  <r>
    <x v="3676"/>
    <s v="ebay.com"/>
    <s v="Quad"/>
    <s v="Retail"/>
    <n v="3"/>
  </r>
  <r>
    <x v="3677"/>
    <s v="amazon.com"/>
    <s v="Darnell Tri Fly"/>
    <s v="Retail"/>
    <n v="3"/>
  </r>
  <r>
    <x v="3678"/>
    <s v="amazon.com"/>
    <s v="Fun Fly"/>
    <s v="Wholesale"/>
    <n v="114"/>
  </r>
  <r>
    <x v="3679"/>
    <s v="gel-boomerang.com"/>
    <s v="Fun Fly"/>
    <s v="Wholesale"/>
    <n v="25"/>
  </r>
  <r>
    <x v="3680"/>
    <s v="coloradoboomerangs.com"/>
    <s v="Fun Fly"/>
    <s v="Retail"/>
    <n v="5"/>
  </r>
  <r>
    <x v="3681"/>
    <s v="gel-boomerang.com"/>
    <s v="Quad"/>
    <s v="Wholesale"/>
    <n v="34"/>
  </r>
  <r>
    <x v="3682"/>
    <s v="coloradoboomerangs.com"/>
    <s v="Yanaki"/>
    <s v="Wholesale"/>
    <n v="132"/>
  </r>
  <r>
    <x v="3683"/>
    <s v="ebay.com"/>
    <s v="Alpine"/>
    <s v="Wholesale"/>
    <n v="63"/>
  </r>
  <r>
    <x v="3684"/>
    <s v="coloradoboomerangs.com"/>
    <s v="Phoenix"/>
    <s v="Wholesale"/>
    <n v="34"/>
  </r>
  <r>
    <x v="3685"/>
    <s v="amazon.com"/>
    <s v="Fun Fly"/>
    <s v="Retail"/>
    <n v="3"/>
  </r>
  <r>
    <x v="3686"/>
    <s v="amazon.com"/>
    <s v="Fire Aspen"/>
    <s v="Retail"/>
    <n v="1"/>
  </r>
  <r>
    <x v="3687"/>
    <s v="amazon.com"/>
    <s v="Yanaki"/>
    <s v="Wholesale"/>
    <n v="39"/>
  </r>
  <r>
    <x v="3688"/>
    <s v="amazon.com"/>
    <s v="Alpine"/>
    <s v="Retail"/>
    <n v="7"/>
  </r>
  <r>
    <x v="3689"/>
    <s v="coloradoboomerangs.com"/>
    <s v="Fun Fly"/>
    <s v="Retail"/>
    <n v="3"/>
  </r>
  <r>
    <x v="3690"/>
    <s v="ebay.com"/>
    <s v="Majestic Beaut"/>
    <s v="Retail"/>
    <n v="3"/>
  </r>
  <r>
    <x v="3691"/>
    <s v="amazon.com"/>
    <s v="Quad"/>
    <s v="Wholesale"/>
    <n v="27"/>
  </r>
  <r>
    <x v="247"/>
    <s v="gel-boomerang.com"/>
    <s v="Sunset"/>
    <s v="Retail"/>
    <n v="2"/>
  </r>
  <r>
    <x v="3692"/>
    <s v="amazon.com"/>
    <s v="Quad"/>
    <s v="Retail"/>
    <n v="2"/>
  </r>
  <r>
    <x v="3693"/>
    <s v="coloradoboomerangs.com"/>
    <s v="Fun Fly"/>
    <s v="Retail"/>
    <n v="1"/>
  </r>
  <r>
    <x v="3694"/>
    <s v="amazon.com"/>
    <s v="Darnell Tri Fly"/>
    <s v="Retail"/>
    <n v="3"/>
  </r>
  <r>
    <x v="3695"/>
    <s v="coloradoboomerangs.com"/>
    <s v="Fun Fly"/>
    <s v="Wholesale"/>
    <n v="121"/>
  </r>
  <r>
    <x v="3696"/>
    <s v="amazon.com"/>
    <s v="Carlota"/>
    <s v="Retail"/>
    <n v="2"/>
  </r>
  <r>
    <x v="3697"/>
    <s v="amazon.com"/>
    <s v="Alpine"/>
    <s v="Retail"/>
    <n v="3"/>
  </r>
  <r>
    <x v="3698"/>
    <s v="amazon.com"/>
    <s v="Fun Fly"/>
    <s v="Wholesale"/>
    <n v="125"/>
  </r>
  <r>
    <x v="3699"/>
    <s v="ebay.com"/>
    <s v="Fun Fly"/>
    <s v="Wholesale"/>
    <n v="62"/>
  </r>
  <r>
    <x v="3700"/>
    <s v="gel-boomerang.com"/>
    <s v="Manu MTA"/>
    <s v="Retail"/>
    <n v="5"/>
  </r>
  <r>
    <x v="3701"/>
    <s v="amazon.com"/>
    <s v="Fire Aspen"/>
    <s v="Retail"/>
    <n v="2"/>
  </r>
  <r>
    <x v="3702"/>
    <s v="ebay.com"/>
    <s v="Crested Beaut"/>
    <s v="Retail"/>
    <n v="3"/>
  </r>
  <r>
    <x v="3703"/>
    <s v="amazon.com"/>
    <s v="Carlota"/>
    <s v="Retail"/>
    <n v="7"/>
  </r>
  <r>
    <x v="3704"/>
    <s v="coloradoboomerangs.com"/>
    <s v="Fun Fly"/>
    <s v="Wholesale"/>
    <n v="61"/>
  </r>
  <r>
    <x v="3705"/>
    <s v="ebay.com"/>
    <s v="Crested Beaut"/>
    <s v="Wholesale"/>
    <n v="33"/>
  </r>
  <r>
    <x v="3706"/>
    <s v="ebay.com"/>
    <s v="Sunshine"/>
    <s v="Retail"/>
    <n v="6"/>
  </r>
  <r>
    <x v="3707"/>
    <s v="ebay.com"/>
    <s v="Bower Aussie Round"/>
    <s v="Retail"/>
    <n v="2"/>
  </r>
  <r>
    <x v="3708"/>
    <s v="ebay.com"/>
    <s v="Quad"/>
    <s v="Retail"/>
    <n v="1"/>
  </r>
  <r>
    <x v="3709"/>
    <s v="amazon.com"/>
    <s v="Alpine"/>
    <s v="Retail"/>
    <n v="1"/>
  </r>
  <r>
    <x v="3710"/>
    <s v="gel-boomerang.com"/>
    <s v="Sunshine"/>
    <s v="Wholesale"/>
    <n v="36"/>
  </r>
  <r>
    <x v="3711"/>
    <s v="amazon.com"/>
    <s v="Manu LD"/>
    <s v="Retail"/>
    <n v="1"/>
  </r>
  <r>
    <x v="3712"/>
    <s v="ebay.com"/>
    <s v="Bellen"/>
    <s v="Retail"/>
    <n v="3"/>
  </r>
  <r>
    <x v="3713"/>
    <s v="amazon.com"/>
    <s v="Fun Fly"/>
    <s v="Retail"/>
    <n v="3"/>
  </r>
  <r>
    <x v="3714"/>
    <s v="amazon.com"/>
    <s v="Fun Fly"/>
    <s v="Retail"/>
    <n v="2"/>
  </r>
  <r>
    <x v="3715"/>
    <s v="coloradoboomerangs.com"/>
    <s v="Fun Fly"/>
    <s v="Wholesale"/>
    <n v="38"/>
  </r>
  <r>
    <x v="3716"/>
    <s v="gel-boomerang.com"/>
    <s v="Fun Fly"/>
    <s v="Wholesale"/>
    <n v="86"/>
  </r>
  <r>
    <x v="3717"/>
    <s v="gel-boomerang.com"/>
    <s v="Fun Fly"/>
    <s v="Retail"/>
    <n v="6"/>
  </r>
  <r>
    <x v="3718"/>
    <s v="gel-boomerang.com"/>
    <s v="Phoenix"/>
    <s v="Wholesale"/>
    <n v="38"/>
  </r>
  <r>
    <x v="3037"/>
    <s v="gel-boomerang.com"/>
    <s v="Fun Fly"/>
    <s v="Retail"/>
    <n v="2"/>
  </r>
  <r>
    <x v="3719"/>
    <s v="coloradoboomerangs.com"/>
    <s v="Fun Fly"/>
    <s v="Retail"/>
    <n v="2"/>
  </r>
  <r>
    <x v="3720"/>
    <s v="coloradoboomerangs.com"/>
    <s v="Manu MTA"/>
    <s v="Retail"/>
    <n v="5"/>
  </r>
  <r>
    <x v="3721"/>
    <s v="gel-boomerang.com"/>
    <s v="Bellen"/>
    <s v="Retail"/>
    <n v="2"/>
  </r>
  <r>
    <x v="3722"/>
    <s v="amazon.com"/>
    <s v="Quad"/>
    <s v="Retail"/>
    <n v="7"/>
  </r>
  <r>
    <x v="3723"/>
    <s v="ebay.com"/>
    <s v="Fun Fly"/>
    <s v="Wholesale"/>
    <n v="37"/>
  </r>
  <r>
    <x v="3724"/>
    <s v="ebay.com"/>
    <s v="Fun Fly"/>
    <s v="Wholesale"/>
    <n v="65"/>
  </r>
  <r>
    <x v="3725"/>
    <s v="amazon.com"/>
    <s v="Fun Fly"/>
    <s v="Wholesale"/>
    <n v="28"/>
  </r>
  <r>
    <x v="3726"/>
    <s v="amazon.com"/>
    <s v="Bower Aussie Round"/>
    <s v="Wholesale"/>
    <n v="53"/>
  </r>
  <r>
    <x v="3727"/>
    <s v="ebay.com"/>
    <s v="Bellen"/>
    <s v="Wholesale"/>
    <n v="31"/>
  </r>
  <r>
    <x v="3728"/>
    <s v="ebay.com"/>
    <s v="Bellen"/>
    <s v="Retail"/>
    <n v="3"/>
  </r>
  <r>
    <x v="3729"/>
    <s v="gel-boomerang.com"/>
    <s v="Manu MTA"/>
    <s v="Retail"/>
    <n v="5"/>
  </r>
  <r>
    <x v="3730"/>
    <s v="amazon.com"/>
    <s v="Carlota"/>
    <s v="Retail"/>
    <n v="1"/>
  </r>
  <r>
    <x v="3731"/>
    <s v="ebay.com"/>
    <s v="Quad"/>
    <s v="Retail"/>
    <n v="1"/>
  </r>
  <r>
    <x v="3732"/>
    <s v="ebay.com"/>
    <s v="Eagle"/>
    <s v="Wholesale"/>
    <n v="65"/>
  </r>
  <r>
    <x v="3733"/>
    <s v="amazon.com"/>
    <s v="Bellen"/>
    <s v="Wholesale"/>
    <n v="28"/>
  </r>
  <r>
    <x v="3734"/>
    <s v="amazon.com"/>
    <s v="Fun Fly"/>
    <s v="Wholesale"/>
    <n v="43"/>
  </r>
  <r>
    <x v="987"/>
    <s v="ebay.com"/>
    <s v="Aspen"/>
    <s v="Retail"/>
    <n v="1"/>
  </r>
  <r>
    <x v="3735"/>
    <s v="gel-boomerang.com"/>
    <s v="Fun Fly"/>
    <s v="Wholesale"/>
    <n v="61"/>
  </r>
  <r>
    <x v="3736"/>
    <s v="gel-boomerang.com"/>
    <s v="Aspen"/>
    <s v="Retail"/>
    <n v="2"/>
  </r>
  <r>
    <x v="3737"/>
    <s v="amazon.com"/>
    <s v="Fun Fly"/>
    <s v="Wholesale"/>
    <n v="26"/>
  </r>
  <r>
    <x v="3738"/>
    <s v="coloradoboomerangs.com"/>
    <s v="Crested Beaut"/>
    <s v="Wholesale"/>
    <n v="35"/>
  </r>
  <r>
    <x v="3739"/>
    <s v="amazon.com"/>
    <s v="Bellen"/>
    <s v="Wholesale"/>
    <n v="56"/>
  </r>
  <r>
    <x v="3740"/>
    <s v="coloradoboomerangs.com"/>
    <s v="Sunset"/>
    <s v="Wholesale"/>
    <n v="36"/>
  </r>
  <r>
    <x v="3741"/>
    <s v="coloradoboomerangs.com"/>
    <s v="Eagle"/>
    <s v="Wholesale"/>
    <n v="29"/>
  </r>
  <r>
    <x v="3742"/>
    <s v="gel-boomerang.com"/>
    <s v="Fun Fly"/>
    <s v="Retail"/>
    <n v="7"/>
  </r>
  <r>
    <x v="3743"/>
    <s v="amazon.com"/>
    <s v="Crested Beaut"/>
    <s v="Retail"/>
    <n v="2"/>
  </r>
  <r>
    <x v="3744"/>
    <s v="gel-boomerang.com"/>
    <s v="Fun Fly"/>
    <s v="Retail"/>
    <n v="1"/>
  </r>
  <r>
    <x v="3113"/>
    <s v="ebay.com"/>
    <s v="Majestic Beaut"/>
    <s v="Wholesale"/>
    <n v="43"/>
  </r>
  <r>
    <x v="3745"/>
    <s v="gel-boomerang.com"/>
    <s v="Phoenix"/>
    <s v="Retail"/>
    <n v="4"/>
  </r>
  <r>
    <x v="3746"/>
    <s v="ebay.com"/>
    <s v="Carlota Doublers"/>
    <s v="Retail"/>
    <n v="2"/>
  </r>
  <r>
    <x v="3747"/>
    <s v="amazon.com"/>
    <s v="Darnell Tri Fly"/>
    <s v="Retail"/>
    <n v="2"/>
  </r>
  <r>
    <x v="3748"/>
    <s v="coloradoboomerangs.com"/>
    <s v="Quad"/>
    <s v="Retail"/>
    <n v="1"/>
  </r>
  <r>
    <x v="3749"/>
    <s v="amazon.com"/>
    <s v="Bower Aussie Round"/>
    <s v="Retail"/>
    <n v="2"/>
  </r>
  <r>
    <x v="3750"/>
    <s v="amazon.com"/>
    <s v="Fun Fly"/>
    <s v="Retail"/>
    <n v="1"/>
  </r>
  <r>
    <x v="3751"/>
    <s v="gel-boomerang.com"/>
    <s v="Fun Fly"/>
    <s v="Retail"/>
    <n v="9"/>
  </r>
  <r>
    <x v="3752"/>
    <s v="amazon.com"/>
    <s v="Crested Beaut"/>
    <s v="Wholesale"/>
    <n v="39"/>
  </r>
  <r>
    <x v="3753"/>
    <s v="coloradoboomerangs.com"/>
    <s v="Fun Fly"/>
    <s v="Wholesale"/>
    <n v="15"/>
  </r>
  <r>
    <x v="3754"/>
    <s v="coloradoboomerangs.com"/>
    <s v="Yanaki"/>
    <s v="Retail"/>
    <n v="1"/>
  </r>
  <r>
    <x v="3755"/>
    <s v="amazon.com"/>
    <s v="Carlota"/>
    <s v="Retail"/>
    <n v="4"/>
  </r>
  <r>
    <x v="3756"/>
    <s v="amazon.com"/>
    <s v="Carlota"/>
    <s v="Retail"/>
    <n v="3"/>
  </r>
  <r>
    <x v="3757"/>
    <s v="ebay.com"/>
    <s v="Bellen"/>
    <s v="Wholesale"/>
    <n v="29"/>
  </r>
  <r>
    <x v="3758"/>
    <s v="coloradoboomerangs.com"/>
    <s v="Quad"/>
    <s v="Wholesale"/>
    <n v="28"/>
  </r>
  <r>
    <x v="3759"/>
    <s v="ebay.com"/>
    <s v="Sunset"/>
    <s v="Wholesale"/>
    <n v="31"/>
  </r>
  <r>
    <x v="3760"/>
    <s v="ebay.com"/>
    <s v="Bellen"/>
    <s v="Retail"/>
    <n v="4"/>
  </r>
  <r>
    <x v="3761"/>
    <s v="gel-boomerang.com"/>
    <s v="Carlota"/>
    <s v="Wholesale"/>
    <n v="27"/>
  </r>
  <r>
    <x v="3762"/>
    <s v="ebay.com"/>
    <s v="Bellen"/>
    <s v="Wholesale"/>
    <n v="31"/>
  </r>
  <r>
    <x v="3763"/>
    <s v="amazon.com"/>
    <s v="Alpine"/>
    <s v="Retail"/>
    <n v="5"/>
  </r>
  <r>
    <x v="3764"/>
    <s v="ebay.com"/>
    <s v="Sunshine"/>
    <s v="Wholesale"/>
    <n v="58"/>
  </r>
  <r>
    <x v="3765"/>
    <s v="amazon.com"/>
    <s v="Majestic Beaut"/>
    <s v="Retail"/>
    <n v="1"/>
  </r>
  <r>
    <x v="3766"/>
    <s v="amazon.com"/>
    <s v="Quad"/>
    <s v="Retail"/>
    <n v="3"/>
  </r>
  <r>
    <x v="3767"/>
    <s v="coloradoboomerangs.com"/>
    <s v="Fun Fly"/>
    <s v="Retail"/>
    <n v="7"/>
  </r>
  <r>
    <x v="3768"/>
    <s v="amazon.com"/>
    <s v="Sunspot"/>
    <s v="Retail"/>
    <n v="8"/>
  </r>
  <r>
    <x v="3769"/>
    <s v="gel-boomerang.com"/>
    <s v="Darnell Tri Fly"/>
    <s v="Retail"/>
    <n v="1"/>
  </r>
  <r>
    <x v="3770"/>
    <s v="amazon.com"/>
    <s v="Quad"/>
    <s v="Wholesale"/>
    <n v="50"/>
  </r>
  <r>
    <x v="3771"/>
    <s v="amazon.com"/>
    <s v="Crested Beaut"/>
    <s v="Retail"/>
    <n v="2"/>
  </r>
  <r>
    <x v="3772"/>
    <s v="amazon.com"/>
    <s v="Bower Aussie Round"/>
    <s v="Wholesale"/>
    <n v="28"/>
  </r>
  <r>
    <x v="3773"/>
    <s v="amazon.com"/>
    <s v="Bower Aussie Round"/>
    <s v="Retail"/>
    <n v="6"/>
  </r>
  <r>
    <x v="3774"/>
    <s v="coloradoboomerangs.com"/>
    <s v="Carlota"/>
    <s v="Wholesale"/>
    <n v="25"/>
  </r>
  <r>
    <x v="3775"/>
    <s v="coloradoboomerangs.com"/>
    <s v="Crested Beaut"/>
    <s v="Retail"/>
    <n v="1"/>
  </r>
  <r>
    <x v="3776"/>
    <s v="amazon.com"/>
    <s v="Fun Fly"/>
    <s v="Retail"/>
    <n v="7"/>
  </r>
  <r>
    <x v="3777"/>
    <s v="amazon.com"/>
    <s v="Carlota"/>
    <s v="Retail"/>
    <n v="1"/>
  </r>
  <r>
    <x v="3778"/>
    <s v="amazon.com"/>
    <s v="Fun Fly"/>
    <s v="Wholesale"/>
    <n v="65"/>
  </r>
  <r>
    <x v="3779"/>
    <s v="amazon.com"/>
    <s v="Fun Fly"/>
    <s v="Wholesale"/>
    <n v="45"/>
  </r>
  <r>
    <x v="1927"/>
    <s v="ebay.com"/>
    <s v="Sunset"/>
    <s v="Wholesale"/>
    <n v="43"/>
  </r>
  <r>
    <x v="3780"/>
    <s v="coloradoboomerangs.com"/>
    <s v="Fun Fly"/>
    <s v="Wholesale"/>
    <n v="32"/>
  </r>
  <r>
    <x v="3781"/>
    <s v="amazon.com"/>
    <s v="Sunspot"/>
    <s v="Retail"/>
    <n v="1"/>
  </r>
  <r>
    <x v="3782"/>
    <s v="coloradoboomerangs.com"/>
    <s v="Bower Aussie Round"/>
    <s v="Wholesale"/>
    <n v="26"/>
  </r>
  <r>
    <x v="3783"/>
    <s v="amazon.com"/>
    <s v="Fun Fly"/>
    <s v="Wholesale"/>
    <n v="34"/>
  </r>
  <r>
    <x v="3784"/>
    <s v="coloradoboomerangs.com"/>
    <s v="Quad"/>
    <s v="Retail"/>
    <n v="5"/>
  </r>
  <r>
    <x v="3785"/>
    <s v="coloradoboomerangs.com"/>
    <s v="Fun Fly"/>
    <s v="Wholesale"/>
    <n v="70"/>
  </r>
  <r>
    <x v="3786"/>
    <s v="ebay.com"/>
    <s v="Fun Fly"/>
    <s v="Retail"/>
    <n v="5"/>
  </r>
  <r>
    <x v="3787"/>
    <s v="ebay.com"/>
    <s v="Fun Fly"/>
    <s v="Retail"/>
    <n v="1"/>
  </r>
  <r>
    <x v="3788"/>
    <s v="gel-boomerang.com"/>
    <s v="Fun Fly"/>
    <s v="Retail"/>
    <n v="8"/>
  </r>
  <r>
    <x v="3789"/>
    <s v="amazon.com"/>
    <s v="Fun Fly"/>
    <s v="Wholesale"/>
    <n v="31"/>
  </r>
  <r>
    <x v="3790"/>
    <s v="amazon.com"/>
    <s v="Bellen"/>
    <s v="Wholesale"/>
    <n v="32"/>
  </r>
  <r>
    <x v="3791"/>
    <s v="amazon.com"/>
    <s v="Fun Fly"/>
    <s v="Wholesale"/>
    <n v="41"/>
  </r>
  <r>
    <x v="3792"/>
    <s v="ebay.com"/>
    <s v="Crested Beaut"/>
    <s v="Retail"/>
    <n v="3"/>
  </r>
  <r>
    <x v="3793"/>
    <s v="amazon.com"/>
    <s v="Crested Beaut"/>
    <s v="Wholesale"/>
    <n v="35"/>
  </r>
  <r>
    <x v="3794"/>
    <s v="coloradoboomerangs.com"/>
    <s v="Sunspot"/>
    <s v="Wholesale"/>
    <n v="65"/>
  </r>
  <r>
    <x v="3795"/>
    <s v="gel-boomerang.com"/>
    <s v="Carlota Doublers"/>
    <s v="Retail"/>
    <n v="4"/>
  </r>
  <r>
    <x v="3796"/>
    <s v="amazon.com"/>
    <s v="Crested Beaut"/>
    <s v="Wholesale"/>
    <n v="70"/>
  </r>
  <r>
    <x v="3797"/>
    <s v="amazon.com"/>
    <s v="Majestic Beaut"/>
    <s v="Wholesale"/>
    <n v="70"/>
  </r>
  <r>
    <x v="3798"/>
    <s v="gel-boomerang.com"/>
    <s v="Fun Fly"/>
    <s v="Retail"/>
    <n v="2"/>
  </r>
  <r>
    <x v="3799"/>
    <s v="ebay.com"/>
    <s v="Manu LD"/>
    <s v="Retail"/>
    <n v="3"/>
  </r>
  <r>
    <x v="3800"/>
    <s v="amazon.com"/>
    <s v="Fun Fly"/>
    <s v="Wholesale"/>
    <n v="43"/>
  </r>
  <r>
    <x v="3801"/>
    <s v="amazon.com"/>
    <s v="Fun Fly"/>
    <s v="Wholesale"/>
    <n v="40"/>
  </r>
  <r>
    <x v="3802"/>
    <s v="coloradoboomerangs.com"/>
    <s v="Quad"/>
    <s v="Retail"/>
    <n v="6"/>
  </r>
  <r>
    <x v="3803"/>
    <s v="ebay.com"/>
    <s v="Bower Aussie Round"/>
    <s v="Retail"/>
    <n v="2"/>
  </r>
  <r>
    <x v="3804"/>
    <s v="ebay.com"/>
    <s v="Sunshine"/>
    <s v="Retail"/>
    <n v="3"/>
  </r>
  <r>
    <x v="3805"/>
    <s v="amazon.com"/>
    <s v="Sunset"/>
    <s v="Retail"/>
    <n v="9"/>
  </r>
  <r>
    <x v="3806"/>
    <s v="gel-boomerang.com"/>
    <s v="Crested Beaut"/>
    <s v="Retail"/>
    <n v="3"/>
  </r>
  <r>
    <x v="3807"/>
    <s v="coloradoboomerangs.com"/>
    <s v="Fun Fly"/>
    <s v="Retail"/>
    <n v="4"/>
  </r>
  <r>
    <x v="3808"/>
    <s v="gel-boomerang.com"/>
    <s v="Darnell Tri Fly"/>
    <s v="Retail"/>
    <n v="6"/>
  </r>
  <r>
    <x v="3809"/>
    <s v="coloradoboomerangs.com"/>
    <s v="Fun Fly"/>
    <s v="Wholesale"/>
    <n v="30"/>
  </r>
  <r>
    <x v="3810"/>
    <s v="ebay.com"/>
    <s v="Carlota"/>
    <s v="Wholesale"/>
    <n v="67"/>
  </r>
  <r>
    <x v="3811"/>
    <s v="gel-boomerang.com"/>
    <s v="Sunshine"/>
    <s v="Wholesale"/>
    <n v="55"/>
  </r>
  <r>
    <x v="3812"/>
    <s v="gel-boomerang.com"/>
    <s v="Fun Fly"/>
    <s v="Wholesale"/>
    <n v="21"/>
  </r>
  <r>
    <x v="3813"/>
    <s v="ebay.com"/>
    <s v="Bower Aussie Round"/>
    <s v="Wholesale"/>
    <n v="135"/>
  </r>
  <r>
    <x v="3814"/>
    <s v="coloradoboomerangs.com"/>
    <s v="Fun Fly"/>
    <s v="Wholesale"/>
    <n v="28"/>
  </r>
  <r>
    <x v="3815"/>
    <s v="coloradoboomerangs.com"/>
    <s v="Fun Fly"/>
    <s v="Wholesale"/>
    <n v="55"/>
  </r>
  <r>
    <x v="3816"/>
    <s v="amazon.com"/>
    <s v="Sunshine"/>
    <s v="Retail"/>
    <n v="3"/>
  </r>
  <r>
    <x v="3817"/>
    <s v="coloradoboomerangs.com"/>
    <s v="Fun Fly"/>
    <s v="Retail"/>
    <n v="1"/>
  </r>
  <r>
    <x v="3818"/>
    <s v="ebay.com"/>
    <s v="Fun Fly"/>
    <s v="Retail"/>
    <n v="1"/>
  </r>
  <r>
    <x v="3819"/>
    <s v="coloradoboomerangs.com"/>
    <s v="Fun Fly"/>
    <s v="Wholesale"/>
    <n v="47"/>
  </r>
  <r>
    <x v="3820"/>
    <s v="amazon.com"/>
    <s v="Crested Beaut"/>
    <s v="Wholesale"/>
    <n v="27"/>
  </r>
  <r>
    <x v="3821"/>
    <s v="ebay.com"/>
    <s v="Alpine"/>
    <s v="Retail"/>
    <n v="2"/>
  </r>
  <r>
    <x v="3822"/>
    <s v="amazon.com"/>
    <s v="Bower Aussie Round"/>
    <s v="Retail"/>
    <n v="5"/>
  </r>
  <r>
    <x v="3823"/>
    <s v="coloradoboomerangs.com"/>
    <s v="Alpine"/>
    <s v="Retail"/>
    <n v="1"/>
  </r>
  <r>
    <x v="3824"/>
    <s v="amazon.com"/>
    <s v="Bellen"/>
    <s v="Retail"/>
    <n v="2"/>
  </r>
  <r>
    <x v="3825"/>
    <s v="coloradoboomerangs.com"/>
    <s v="Fun Fly"/>
    <s v="Retail"/>
    <n v="3"/>
  </r>
  <r>
    <x v="3826"/>
    <s v="gel-boomerang.com"/>
    <s v="Crested Beaut"/>
    <s v="Retail"/>
    <n v="4"/>
  </r>
  <r>
    <x v="3827"/>
    <s v="amazon.com"/>
    <s v="Fun Fly"/>
    <s v="Retail"/>
    <n v="2"/>
  </r>
  <r>
    <x v="3828"/>
    <s v="amazon.com"/>
    <s v="Fun Fly"/>
    <s v="Wholesale"/>
    <n v="50"/>
  </r>
  <r>
    <x v="3829"/>
    <s v="ebay.com"/>
    <s v="Bellen"/>
    <s v="Wholesale"/>
    <n v="26"/>
  </r>
  <r>
    <x v="3830"/>
    <s v="amazon.com"/>
    <s v="Quad"/>
    <s v="Wholesale"/>
    <n v="40"/>
  </r>
  <r>
    <x v="3831"/>
    <s v="ebay.com"/>
    <s v="Fun Fly"/>
    <s v="Retail"/>
    <n v="4"/>
  </r>
  <r>
    <x v="2551"/>
    <s v="amazon.com"/>
    <s v="Majestic Beaut"/>
    <s v="Wholesale"/>
    <n v="64"/>
  </r>
  <r>
    <x v="3832"/>
    <s v="amazon.com"/>
    <s v="Sunset"/>
    <s v="Retail"/>
    <n v="2"/>
  </r>
  <r>
    <x v="3833"/>
    <s v="coloradoboomerangs.com"/>
    <s v="Fun Fly"/>
    <s v="Retail"/>
    <n v="1"/>
  </r>
  <r>
    <x v="3834"/>
    <s v="ebay.com"/>
    <s v="Quad"/>
    <s v="Retail"/>
    <n v="1"/>
  </r>
  <r>
    <x v="3835"/>
    <s v="amazon.com"/>
    <s v="Fun Fly"/>
    <s v="Retail"/>
    <n v="1"/>
  </r>
  <r>
    <x v="3836"/>
    <s v="ebay.com"/>
    <s v="Aspen"/>
    <s v="Retail"/>
    <n v="8"/>
  </r>
  <r>
    <x v="3837"/>
    <s v="ebay.com"/>
    <s v="Crested Beaut"/>
    <s v="Retail"/>
    <n v="2"/>
  </r>
  <r>
    <x v="3838"/>
    <s v="ebay.com"/>
    <s v="Quad"/>
    <s v="Retail"/>
    <n v="2"/>
  </r>
  <r>
    <x v="3839"/>
    <s v="amazon.com"/>
    <s v="Crested Beaut"/>
    <s v="Wholesale"/>
    <n v="31"/>
  </r>
  <r>
    <x v="3840"/>
    <s v="coloradoboomerangs.com"/>
    <s v="Quad"/>
    <s v="Wholesale"/>
    <n v="48"/>
  </r>
  <r>
    <x v="3841"/>
    <s v="ebay.com"/>
    <s v="Eagle"/>
    <s v="Retail"/>
    <n v="6"/>
  </r>
  <r>
    <x v="3842"/>
    <s v="amazon.com"/>
    <s v="Yanaki"/>
    <s v="Wholesale"/>
    <n v="64"/>
  </r>
  <r>
    <x v="3843"/>
    <s v="gel-boomerang.com"/>
    <s v="Sunspot"/>
    <s v="Retail"/>
    <n v="3"/>
  </r>
  <r>
    <x v="3844"/>
    <s v="coloradoboomerangs.com"/>
    <s v="Fun Fly"/>
    <s v="Retail"/>
    <n v="2"/>
  </r>
  <r>
    <x v="3845"/>
    <s v="gel-boomerang.com"/>
    <s v="Majestic Beaut"/>
    <s v="Wholesale"/>
    <n v="84"/>
  </r>
  <r>
    <x v="3846"/>
    <s v="amazon.com"/>
    <s v="Fun Fly"/>
    <s v="Wholesale"/>
    <n v="41"/>
  </r>
  <r>
    <x v="3847"/>
    <s v="amazon.com"/>
    <s v="Quad"/>
    <s v="Wholesale"/>
    <n v="36"/>
  </r>
  <r>
    <x v="3848"/>
    <s v="coloradoboomerangs.com"/>
    <s v="Fun Fly"/>
    <s v="Retail"/>
    <n v="1"/>
  </r>
  <r>
    <x v="3849"/>
    <s v="amazon.com"/>
    <s v="Fun Fly"/>
    <s v="Wholesale"/>
    <n v="72"/>
  </r>
  <r>
    <x v="3850"/>
    <s v="coloradoboomerangs.com"/>
    <s v="Bellen"/>
    <s v="Retail"/>
    <n v="2"/>
  </r>
  <r>
    <x v="3851"/>
    <s v="ebay.com"/>
    <s v="Yanaki"/>
    <s v="Retail"/>
    <n v="2"/>
  </r>
  <r>
    <x v="3852"/>
    <s v="amazon.com"/>
    <s v="Quad"/>
    <s v="Wholesale"/>
    <n v="52"/>
  </r>
  <r>
    <x v="3853"/>
    <s v="coloradoboomerangs.com"/>
    <s v="Fun Fly"/>
    <s v="Wholesale"/>
    <n v="32"/>
  </r>
  <r>
    <x v="3854"/>
    <s v="ebay.com"/>
    <s v="Fun Fly"/>
    <s v="Wholesale"/>
    <n v="29"/>
  </r>
  <r>
    <x v="3855"/>
    <s v="amazon.com"/>
    <s v="Eagle"/>
    <s v="Retail"/>
    <n v="1"/>
  </r>
  <r>
    <x v="3856"/>
    <s v="ebay.com"/>
    <s v="Carlota"/>
    <s v="Wholesale"/>
    <n v="52"/>
  </r>
  <r>
    <x v="3857"/>
    <s v="ebay.com"/>
    <s v="Sunspot"/>
    <s v="Wholesale"/>
    <n v="36"/>
  </r>
  <r>
    <x v="3858"/>
    <s v="ebay.com"/>
    <s v="Fun Fly"/>
    <s v="Wholesale"/>
    <n v="68"/>
  </r>
  <r>
    <x v="3859"/>
    <s v="coloradoboomerangs.com"/>
    <s v="Sunshine"/>
    <s v="Wholesale"/>
    <n v="28"/>
  </r>
  <r>
    <x v="3860"/>
    <s v="coloradoboomerangs.com"/>
    <s v="Quad"/>
    <s v="Retail"/>
    <n v="1"/>
  </r>
  <r>
    <x v="3861"/>
    <s v="amazon.com"/>
    <s v="Carlota"/>
    <s v="Retail"/>
    <n v="1"/>
  </r>
  <r>
    <x v="3862"/>
    <s v="ebay.com"/>
    <s v="Quad"/>
    <s v="Wholesale"/>
    <n v="108"/>
  </r>
  <r>
    <x v="3863"/>
    <s v="amazon.com"/>
    <s v="Darnell Tri Fly"/>
    <s v="Retail"/>
    <n v="2"/>
  </r>
  <r>
    <x v="3864"/>
    <s v="amazon.com"/>
    <s v="Fun Fly"/>
    <s v="Retail"/>
    <n v="1"/>
  </r>
  <r>
    <x v="3865"/>
    <s v="coloradoboomerangs.com"/>
    <s v="Fun Fly"/>
    <s v="Wholesale"/>
    <n v="37"/>
  </r>
  <r>
    <x v="3866"/>
    <s v="coloradoboomerangs.com"/>
    <s v="Bellen"/>
    <s v="Retail"/>
    <n v="2"/>
  </r>
  <r>
    <x v="3867"/>
    <s v="coloradoboomerangs.com"/>
    <s v="Carlota"/>
    <s v="Wholesale"/>
    <n v="39"/>
  </r>
  <r>
    <x v="3868"/>
    <s v="amazon.com"/>
    <s v="Eagle"/>
    <s v="Wholesale"/>
    <n v="50"/>
  </r>
  <r>
    <x v="3869"/>
    <s v="coloradoboomerangs.com"/>
    <s v="Bellen"/>
    <s v="Retail"/>
    <n v="1"/>
  </r>
  <r>
    <x v="3870"/>
    <s v="coloradoboomerangs.com"/>
    <s v="Fun Fly"/>
    <s v="Wholesale"/>
    <n v="70"/>
  </r>
  <r>
    <x v="3871"/>
    <s v="amazon.com"/>
    <s v="Sunshine"/>
    <s v="Retail"/>
    <n v="2"/>
  </r>
  <r>
    <x v="3872"/>
    <s v="amazon.com"/>
    <s v="Sunset"/>
    <s v="Retail"/>
    <n v="5"/>
  </r>
  <r>
    <x v="3873"/>
    <s v="coloradoboomerangs.com"/>
    <s v="Fun Fly"/>
    <s v="Retail"/>
    <n v="4"/>
  </r>
  <r>
    <x v="3874"/>
    <s v="amazon.com"/>
    <s v="Majestic Beaut"/>
    <s v="Retail"/>
    <n v="1"/>
  </r>
  <r>
    <x v="3875"/>
    <s v="amazon.com"/>
    <s v="Fire Aspen"/>
    <s v="Wholesale"/>
    <n v="41"/>
  </r>
  <r>
    <x v="3876"/>
    <s v="ebay.com"/>
    <s v="Bower Aussie Round"/>
    <s v="Wholesale"/>
    <n v="32"/>
  </r>
  <r>
    <x v="3877"/>
    <s v="amazon.com"/>
    <s v="Bellen"/>
    <s v="Retail"/>
    <n v="1"/>
  </r>
  <r>
    <x v="1753"/>
    <s v="coloradoboomerangs.com"/>
    <s v="Fun Fly"/>
    <s v="Retail"/>
    <n v="8"/>
  </r>
  <r>
    <x v="3878"/>
    <s v="amazon.com"/>
    <s v="Yanaki"/>
    <s v="Wholesale"/>
    <n v="44"/>
  </r>
  <r>
    <x v="3879"/>
    <s v="ebay.com"/>
    <s v="Quad"/>
    <s v="Wholesale"/>
    <n v="28"/>
  </r>
  <r>
    <x v="3880"/>
    <s v="amazon.com"/>
    <s v="Manu LD"/>
    <s v="Retail"/>
    <n v="2"/>
  </r>
  <r>
    <x v="3881"/>
    <s v="amazon.com"/>
    <s v="Quad"/>
    <s v="Wholesale"/>
    <n v="121"/>
  </r>
  <r>
    <x v="3487"/>
    <s v="amazon.com"/>
    <s v="Quad"/>
    <s v="Retail"/>
    <n v="4"/>
  </r>
  <r>
    <x v="3882"/>
    <s v="coloradoboomerangs.com"/>
    <s v="Fun Fly"/>
    <s v="Retail"/>
    <n v="4"/>
  </r>
  <r>
    <x v="3883"/>
    <s v="ebay.com"/>
    <s v="Quad"/>
    <s v="Retail"/>
    <n v="7"/>
  </r>
  <r>
    <x v="3884"/>
    <s v="coloradoboomerangs.com"/>
    <s v="Fun Fly"/>
    <s v="Wholesale"/>
    <n v="37"/>
  </r>
  <r>
    <x v="3885"/>
    <s v="amazon.com"/>
    <s v="Bower Aussie Round"/>
    <s v="Retail"/>
    <n v="1"/>
  </r>
  <r>
    <x v="3886"/>
    <s v="ebay.com"/>
    <s v="Fun Fly"/>
    <s v="Retail"/>
    <n v="2"/>
  </r>
  <r>
    <x v="3887"/>
    <s v="coloradoboomerangs.com"/>
    <s v="Crested Beaut"/>
    <s v="Retail"/>
    <n v="3"/>
  </r>
  <r>
    <x v="3888"/>
    <s v="amazon.com"/>
    <s v="Quad"/>
    <s v="Wholesale"/>
    <n v="104"/>
  </r>
  <r>
    <x v="3889"/>
    <s v="amazon.com"/>
    <s v="Darnell Tri Fly"/>
    <s v="Retail"/>
    <n v="2"/>
  </r>
  <r>
    <x v="3890"/>
    <s v="gel-boomerang.com"/>
    <s v="Fun Fly"/>
    <s v="Retail"/>
    <n v="2"/>
  </r>
  <r>
    <x v="3891"/>
    <s v="ebay.com"/>
    <s v="Fun Fly"/>
    <s v="Wholesale"/>
    <n v="92"/>
  </r>
  <r>
    <x v="3892"/>
    <s v="ebay.com"/>
    <s v="Bower Aussie Round"/>
    <s v="Wholesale"/>
    <n v="37"/>
  </r>
  <r>
    <x v="3893"/>
    <s v="gel-boomerang.com"/>
    <s v="Fire Aspen"/>
    <s v="Retail"/>
    <n v="1"/>
  </r>
  <r>
    <x v="3894"/>
    <s v="gel-boomerang.com"/>
    <s v="Aspen"/>
    <s v="Retail"/>
    <n v="1"/>
  </r>
  <r>
    <x v="3895"/>
    <s v="gel-boomerang.com"/>
    <s v="Fun Fly"/>
    <s v="Retail"/>
    <n v="2"/>
  </r>
  <r>
    <x v="3896"/>
    <s v="coloradoboomerangs.com"/>
    <s v="Quad"/>
    <s v="Retail"/>
    <n v="1"/>
  </r>
  <r>
    <x v="3897"/>
    <s v="coloradoboomerangs.com"/>
    <s v="Fun Fly"/>
    <s v="Wholesale"/>
    <n v="39"/>
  </r>
  <r>
    <x v="3898"/>
    <s v="coloradoboomerangs.com"/>
    <s v="Quad"/>
    <s v="Retail"/>
    <n v="8"/>
  </r>
  <r>
    <x v="3899"/>
    <s v="ebay.com"/>
    <s v="Fun Fly"/>
    <s v="Retail"/>
    <n v="3"/>
  </r>
  <r>
    <x v="3900"/>
    <s v="ebay.com"/>
    <s v="Crested Beaut"/>
    <s v="Retail"/>
    <n v="1"/>
  </r>
  <r>
    <x v="3901"/>
    <s v="amazon.com"/>
    <s v="Sunshine"/>
    <s v="Retail"/>
    <n v="1"/>
  </r>
  <r>
    <x v="3902"/>
    <s v="coloradoboomerangs.com"/>
    <s v="Fun Fly"/>
    <s v="Wholesale"/>
    <n v="142"/>
  </r>
  <r>
    <x v="3903"/>
    <s v="coloradoboomerangs.com"/>
    <s v="Carlota"/>
    <s v="Wholesale"/>
    <n v="72"/>
  </r>
  <r>
    <x v="3904"/>
    <s v="amazon.com"/>
    <s v="Fire Aspen"/>
    <s v="Retail"/>
    <n v="1"/>
  </r>
  <r>
    <x v="3905"/>
    <s v="gel-boomerang.com"/>
    <s v="Fire Aspen"/>
    <s v="Wholesale"/>
    <n v="39"/>
  </r>
  <r>
    <x v="3906"/>
    <s v="amazon.com"/>
    <s v="Eagle"/>
    <s v="Retail"/>
    <n v="6"/>
  </r>
  <r>
    <x v="3907"/>
    <s v="ebay.com"/>
    <s v="Manu MTA"/>
    <s v="Retail"/>
    <n v="3"/>
  </r>
  <r>
    <x v="3908"/>
    <s v="coloradoboomerangs.com"/>
    <s v="Fun Fly"/>
    <s v="Retail"/>
    <n v="5"/>
  </r>
  <r>
    <x v="3909"/>
    <s v="coloradoboomerangs.com"/>
    <s v="Fun Fly"/>
    <s v="Wholesale"/>
    <n v="43"/>
  </r>
  <r>
    <x v="3910"/>
    <s v="ebay.com"/>
    <s v="Majestic Beaut"/>
    <s v="Retail"/>
    <n v="1"/>
  </r>
  <r>
    <x v="3911"/>
    <s v="gel-boomerang.com"/>
    <s v="Fun Fly"/>
    <s v="Retail"/>
    <n v="5"/>
  </r>
  <r>
    <x v="3912"/>
    <s v="ebay.com"/>
    <s v="Fun Fly"/>
    <s v="Wholesale"/>
    <n v="29"/>
  </r>
  <r>
    <x v="3913"/>
    <s v="gel-boomerang.com"/>
    <s v="Bower Aussie Round"/>
    <s v="Wholesale"/>
    <n v="58"/>
  </r>
  <r>
    <x v="3914"/>
    <s v="ebay.com"/>
    <s v="Fun Fly"/>
    <s v="Wholesale"/>
    <n v="50"/>
  </r>
  <r>
    <x v="3915"/>
    <s v="coloradoboomerangs.com"/>
    <s v="Bellen"/>
    <s v="Retail"/>
    <n v="2"/>
  </r>
  <r>
    <x v="3916"/>
    <s v="amazon.com"/>
    <s v="Aspen"/>
    <s v="Retail"/>
    <n v="1"/>
  </r>
  <r>
    <x v="3917"/>
    <s v="amazon.com"/>
    <s v="Fun Fly"/>
    <s v="Retail"/>
    <n v="2"/>
  </r>
  <r>
    <x v="3918"/>
    <s v="coloradoboomerangs.com"/>
    <s v="Fun Fly"/>
    <s v="Retail"/>
    <n v="7"/>
  </r>
  <r>
    <x v="3919"/>
    <s v="amazon.com"/>
    <s v="Majestic Beaut"/>
    <s v="Wholesale"/>
    <n v="71"/>
  </r>
  <r>
    <x v="3920"/>
    <s v="coloradoboomerangs.com"/>
    <s v="Alpine"/>
    <s v="Wholesale"/>
    <n v="60"/>
  </r>
  <r>
    <x v="3921"/>
    <s v="ebay.com"/>
    <s v="Fun Fly"/>
    <s v="Wholesale"/>
    <n v="28"/>
  </r>
  <r>
    <x v="3922"/>
    <s v="coloradoboomerangs.com"/>
    <s v="Manu LD"/>
    <s v="Retail"/>
    <n v="1"/>
  </r>
  <r>
    <x v="3923"/>
    <s v="ebay.com"/>
    <s v="Fun Fly"/>
    <s v="Retail"/>
    <n v="3"/>
  </r>
  <r>
    <x v="3924"/>
    <s v="coloradoboomerangs.com"/>
    <s v="Fun Fly"/>
    <s v="Retail"/>
    <n v="9"/>
  </r>
  <r>
    <x v="1316"/>
    <s v="ebay.com"/>
    <s v="Fun Fly"/>
    <s v="Wholesale"/>
    <n v="28"/>
  </r>
  <r>
    <x v="3925"/>
    <s v="coloradoboomerangs.com"/>
    <s v="Quad"/>
    <s v="Wholesale"/>
    <n v="99"/>
  </r>
  <r>
    <x v="3926"/>
    <s v="ebay.com"/>
    <s v="Fun Fly"/>
    <s v="Wholesale"/>
    <n v="25"/>
  </r>
  <r>
    <x v="3927"/>
    <s v="ebay.com"/>
    <s v="Carlota Doublers"/>
    <s v="Retail"/>
    <n v="3"/>
  </r>
  <r>
    <x v="3928"/>
    <s v="amazon.com"/>
    <s v="Fun Fly"/>
    <s v="Retail"/>
    <n v="2"/>
  </r>
  <r>
    <x v="3929"/>
    <s v="gel-boomerang.com"/>
    <s v="Majestic Beaut"/>
    <s v="Wholesale"/>
    <n v="33"/>
  </r>
  <r>
    <x v="3930"/>
    <s v="ebay.com"/>
    <s v="Sunset"/>
    <s v="Wholesale"/>
    <n v="17"/>
  </r>
  <r>
    <x v="3931"/>
    <s v="coloradoboomerangs.com"/>
    <s v="Sunspot"/>
    <s v="Retail"/>
    <n v="6"/>
  </r>
  <r>
    <x v="3932"/>
    <s v="ebay.com"/>
    <s v="Fun Fly"/>
    <s v="Wholesale"/>
    <n v="153"/>
  </r>
  <r>
    <x v="3933"/>
    <s v="amazon.com"/>
    <s v="Bellen"/>
    <s v="Wholesale"/>
    <n v="56"/>
  </r>
  <r>
    <x v="3934"/>
    <s v="ebay.com"/>
    <s v="Fun Fly"/>
    <s v="Retail"/>
    <n v="2"/>
  </r>
  <r>
    <x v="3935"/>
    <s v="ebay.com"/>
    <s v="Manu LD"/>
    <s v="Retail"/>
    <n v="4"/>
  </r>
  <r>
    <x v="3936"/>
    <s v="coloradoboomerangs.com"/>
    <s v="Quad"/>
    <s v="Retail"/>
    <n v="6"/>
  </r>
  <r>
    <x v="3937"/>
    <s v="coloradoboomerangs.com"/>
    <s v="Fun Fly"/>
    <s v="Wholesale"/>
    <n v="36"/>
  </r>
  <r>
    <x v="3938"/>
    <s v="coloradoboomerangs.com"/>
    <s v="Alpine"/>
    <s v="Wholesale"/>
    <n v="37"/>
  </r>
  <r>
    <x v="3939"/>
    <s v="coloradoboomerangs.com"/>
    <s v="Sunshine"/>
    <s v="Retail"/>
    <n v="5"/>
  </r>
  <r>
    <x v="3940"/>
    <s v="amazon.com"/>
    <s v="Fun Fly"/>
    <s v="Wholesale"/>
    <n v="129"/>
  </r>
  <r>
    <x v="3941"/>
    <s v="coloradoboomerangs.com"/>
    <s v="Fun Fly"/>
    <s v="Retail"/>
    <n v="6"/>
  </r>
  <r>
    <x v="3942"/>
    <s v="gel-boomerang.com"/>
    <s v="Quad"/>
    <s v="Retail"/>
    <n v="9"/>
  </r>
  <r>
    <x v="3943"/>
    <s v="coloradoboomerangs.com"/>
    <s v="Fun Fly"/>
    <s v="Retail"/>
    <n v="3"/>
  </r>
  <r>
    <x v="3849"/>
    <s v="ebay.com"/>
    <s v="Fun Fly"/>
    <s v="Retail"/>
    <n v="1"/>
  </r>
  <r>
    <x v="3944"/>
    <s v="coloradoboomerangs.com"/>
    <s v="Fun Fly"/>
    <s v="Retail"/>
    <n v="1"/>
  </r>
  <r>
    <x v="3945"/>
    <s v="amazon.com"/>
    <s v="Yanaki"/>
    <s v="Retail"/>
    <n v="8"/>
  </r>
  <r>
    <x v="3946"/>
    <s v="coloradoboomerangs.com"/>
    <s v="GelFast"/>
    <s v="Retail"/>
    <n v="6"/>
  </r>
  <r>
    <x v="3947"/>
    <s v="ebay.com"/>
    <s v="Fun Fly"/>
    <s v="Wholesale"/>
    <n v="37"/>
  </r>
  <r>
    <x v="3948"/>
    <s v="gel-boomerang.com"/>
    <s v="Aspen"/>
    <s v="Wholesale"/>
    <n v="44"/>
  </r>
  <r>
    <x v="3949"/>
    <s v="amazon.com"/>
    <s v="Fun Fly"/>
    <s v="Wholesale"/>
    <n v="23"/>
  </r>
  <r>
    <x v="3950"/>
    <s v="amazon.com"/>
    <s v="Sunspot"/>
    <s v="Retail"/>
    <n v="9"/>
  </r>
  <r>
    <x v="3951"/>
    <s v="amazon.com"/>
    <s v="Carlota"/>
    <s v="Retail"/>
    <n v="9"/>
  </r>
  <r>
    <x v="3952"/>
    <s v="ebay.com"/>
    <s v="Alpine"/>
    <s v="Retail"/>
    <n v="7"/>
  </r>
  <r>
    <x v="3953"/>
    <s v="ebay.com"/>
    <s v="Fun Fly"/>
    <s v="Wholesale"/>
    <n v="115"/>
  </r>
  <r>
    <x v="3954"/>
    <s v="gel-boomerang.com"/>
    <s v="Alpine"/>
    <s v="Retail"/>
    <n v="2"/>
  </r>
  <r>
    <x v="3955"/>
    <s v="ebay.com"/>
    <s v="Fun Fly"/>
    <s v="Retail"/>
    <n v="3"/>
  </r>
  <r>
    <x v="3956"/>
    <s v="coloradoboomerangs.com"/>
    <s v="Carlota"/>
    <s v="Retail"/>
    <n v="2"/>
  </r>
  <r>
    <x v="3957"/>
    <s v="gel-boomerang.com"/>
    <s v="Fun Fly"/>
    <s v="Wholesale"/>
    <n v="26"/>
  </r>
  <r>
    <x v="3958"/>
    <s v="amazon.com"/>
    <s v="Quad"/>
    <s v="Wholesale"/>
    <n v="40"/>
  </r>
  <r>
    <x v="3959"/>
    <s v="coloradoboomerangs.com"/>
    <s v="Fun Fly"/>
    <s v="Wholesale"/>
    <n v="39"/>
  </r>
  <r>
    <x v="3960"/>
    <s v="amazon.com"/>
    <s v="Bower Aussie Round"/>
    <s v="Wholesale"/>
    <n v="138"/>
  </r>
  <r>
    <x v="3961"/>
    <s v="amazon.com"/>
    <s v="Fun Fly"/>
    <s v="Retail"/>
    <n v="7"/>
  </r>
  <r>
    <x v="3962"/>
    <s v="coloradoboomerangs.com"/>
    <s v="Sunset"/>
    <s v="Retail"/>
    <n v="1"/>
  </r>
  <r>
    <x v="3963"/>
    <s v="coloradoboomerangs.com"/>
    <s v="Quad"/>
    <s v="Wholesale"/>
    <n v="39"/>
  </r>
  <r>
    <x v="3964"/>
    <s v="amazon.com"/>
    <s v="Quad"/>
    <s v="Wholesale"/>
    <n v="141"/>
  </r>
  <r>
    <x v="3965"/>
    <s v="coloradoboomerangs.com"/>
    <s v="Quad"/>
    <s v="Wholesale"/>
    <n v="31"/>
  </r>
  <r>
    <x v="3966"/>
    <s v="coloradoboomerangs.com"/>
    <s v="Alpine"/>
    <s v="Retail"/>
    <n v="2"/>
  </r>
  <r>
    <x v="3967"/>
    <s v="gel-boomerang.com"/>
    <s v="Crested Beaut"/>
    <s v="Wholesale"/>
    <n v="59"/>
  </r>
  <r>
    <x v="3968"/>
    <s v="amazon.com"/>
    <s v="Sunset"/>
    <s v="Wholesale"/>
    <n v="101"/>
  </r>
  <r>
    <x v="3969"/>
    <s v="coloradoboomerangs.com"/>
    <s v="Fun Fly"/>
    <s v="Retail"/>
    <n v="5"/>
  </r>
  <r>
    <x v="3970"/>
    <s v="amazon.com"/>
    <s v="Alpine"/>
    <s v="Retail"/>
    <n v="1"/>
  </r>
  <r>
    <x v="3971"/>
    <s v="amazon.com"/>
    <s v="Majestic Beaut"/>
    <s v="Retail"/>
    <n v="1"/>
  </r>
  <r>
    <x v="3972"/>
    <s v="amazon.com"/>
    <s v="Sunspot"/>
    <s v="Retail"/>
    <n v="1"/>
  </r>
  <r>
    <x v="3973"/>
    <s v="ebay.com"/>
    <s v="Sunset"/>
    <s v="Retail"/>
    <n v="7"/>
  </r>
  <r>
    <x v="3974"/>
    <s v="gel-boomerang.com"/>
    <s v="Fun Fly"/>
    <s v="Wholesale"/>
    <n v="50"/>
  </r>
  <r>
    <x v="3975"/>
    <s v="amazon.com"/>
    <s v="Fun Fly"/>
    <s v="Wholesale"/>
    <n v="26"/>
  </r>
  <r>
    <x v="3976"/>
    <s v="amazon.com"/>
    <s v="Bellen"/>
    <s v="Retail"/>
    <n v="2"/>
  </r>
  <r>
    <x v="3977"/>
    <s v="amazon.com"/>
    <s v="Quad"/>
    <s v="Retail"/>
    <n v="6"/>
  </r>
  <r>
    <x v="3978"/>
    <s v="coloradoboomerangs.com"/>
    <s v="Fun Fly"/>
    <s v="Retail"/>
    <n v="6"/>
  </r>
  <r>
    <x v="3979"/>
    <s v="ebay.com"/>
    <s v="Aspen"/>
    <s v="Wholesale"/>
    <n v="46"/>
  </r>
  <r>
    <x v="3980"/>
    <s v="amazon.com"/>
    <s v="Quad"/>
    <s v="Retail"/>
    <n v="1"/>
  </r>
  <r>
    <x v="3981"/>
    <s v="ebay.com"/>
    <s v="Bellen"/>
    <s v="Retail"/>
    <n v="9"/>
  </r>
  <r>
    <x v="3982"/>
    <s v="ebay.com"/>
    <s v="Fun Fly"/>
    <s v="Retail"/>
    <n v="2"/>
  </r>
  <r>
    <x v="3983"/>
    <s v="amazon.com"/>
    <s v="Fun Fly"/>
    <s v="Retail"/>
    <n v="6"/>
  </r>
  <r>
    <x v="3984"/>
    <s v="coloradoboomerangs.com"/>
    <s v="Crested Beaut"/>
    <s v="Retail"/>
    <n v="1"/>
  </r>
  <r>
    <x v="3985"/>
    <s v="coloradoboomerangs.com"/>
    <s v="Quad"/>
    <s v="Retail"/>
    <n v="6"/>
  </r>
  <r>
    <x v="3986"/>
    <s v="amazon.com"/>
    <s v="Bellen"/>
    <s v="Wholesale"/>
    <n v="37"/>
  </r>
  <r>
    <x v="3987"/>
    <s v="coloradoboomerangs.com"/>
    <s v="Sunspot"/>
    <s v="Retail"/>
    <n v="1"/>
  </r>
  <r>
    <x v="3988"/>
    <s v="coloradoboomerangs.com"/>
    <s v="Fun Fly"/>
    <s v="Wholesale"/>
    <n v="35"/>
  </r>
  <r>
    <x v="3989"/>
    <s v="amazon.com"/>
    <s v="Frido Fast Catch"/>
    <s v="Retail"/>
    <n v="3"/>
  </r>
  <r>
    <x v="3990"/>
    <s v="coloradoboomerangs.com"/>
    <s v="Bellen"/>
    <s v="Retail"/>
    <n v="5"/>
  </r>
  <r>
    <x v="3991"/>
    <s v="amazon.com"/>
    <s v="Sunshine"/>
    <s v="Retail"/>
    <n v="3"/>
  </r>
  <r>
    <x v="3992"/>
    <s v="ebay.com"/>
    <s v="Quad"/>
    <s v="Wholesale"/>
    <n v="33"/>
  </r>
  <r>
    <x v="3993"/>
    <s v="gel-boomerang.com"/>
    <s v="Fire Aspen"/>
    <s v="Retail"/>
    <n v="6"/>
  </r>
  <r>
    <x v="3994"/>
    <s v="amazon.com"/>
    <s v="Fun Fly"/>
    <s v="Retail"/>
    <n v="1"/>
  </r>
  <r>
    <x v="3995"/>
    <s v="amazon.com"/>
    <s v="Fun Fly"/>
    <s v="Retail"/>
    <n v="7"/>
  </r>
  <r>
    <x v="3996"/>
    <s v="amazon.com"/>
    <s v="Fun Fly"/>
    <s v="Retail"/>
    <n v="3"/>
  </r>
  <r>
    <x v="3997"/>
    <s v="amazon.com"/>
    <s v="Quad"/>
    <s v="Retail"/>
    <n v="2"/>
  </r>
  <r>
    <x v="3998"/>
    <s v="amazon.com"/>
    <s v="Majestic Beaut"/>
    <s v="Wholesale"/>
    <n v="95"/>
  </r>
  <r>
    <x v="3999"/>
    <s v="amazon.com"/>
    <s v="Fun Fly"/>
    <s v="Wholesale"/>
    <n v="38"/>
  </r>
  <r>
    <x v="4000"/>
    <s v="amazon.com"/>
    <s v="Fun Fly"/>
    <s v="Retail"/>
    <n v="6"/>
  </r>
  <r>
    <x v="4001"/>
    <s v="coloradoboomerangs.com"/>
    <s v="Frido Fast Catch"/>
    <s v="Retail"/>
    <n v="5"/>
  </r>
  <r>
    <x v="4002"/>
    <s v="amazon.com"/>
    <s v="Fire Aspen"/>
    <s v="Retail"/>
    <n v="3"/>
  </r>
  <r>
    <x v="4003"/>
    <s v="ebay.com"/>
    <s v="Alpine"/>
    <s v="Retail"/>
    <n v="2"/>
  </r>
  <r>
    <x v="4004"/>
    <s v="coloradoboomerangs.com"/>
    <s v="Quad"/>
    <s v="Wholesale"/>
    <n v="20"/>
  </r>
  <r>
    <x v="4005"/>
    <s v="coloradoboomerangs.com"/>
    <s v="Sunset"/>
    <s v="Wholesale"/>
    <n v="45"/>
  </r>
  <r>
    <x v="4006"/>
    <s v="amazon.com"/>
    <s v="Carlota"/>
    <s v="Wholesale"/>
    <n v="33"/>
  </r>
  <r>
    <x v="4007"/>
    <s v="coloradoboomerangs.com"/>
    <s v="Crested Beaut"/>
    <s v="Retail"/>
    <n v="2"/>
  </r>
  <r>
    <x v="4008"/>
    <s v="coloradoboomerangs.com"/>
    <s v="Bower Aussie Round"/>
    <s v="Retail"/>
    <n v="1"/>
  </r>
  <r>
    <x v="4009"/>
    <s v="coloradoboomerangs.com"/>
    <s v="Aspen"/>
    <s v="Wholesale"/>
    <n v="27"/>
  </r>
  <r>
    <x v="4010"/>
    <s v="amazon.com"/>
    <s v="Manu LD"/>
    <s v="Retail"/>
    <n v="4"/>
  </r>
  <r>
    <x v="4011"/>
    <s v="coloradoboomerangs.com"/>
    <s v="Fun Fly"/>
    <s v="Retail"/>
    <n v="1"/>
  </r>
  <r>
    <x v="4012"/>
    <s v="coloradoboomerangs.com"/>
    <s v="Majestic Beaut"/>
    <s v="Retail"/>
    <n v="7"/>
  </r>
  <r>
    <x v="4013"/>
    <s v="gel-boomerang.com"/>
    <s v="Carlota"/>
    <s v="Wholesale"/>
    <n v="65"/>
  </r>
  <r>
    <x v="4014"/>
    <s v="ebay.com"/>
    <s v="Manu LD"/>
    <s v="Retail"/>
    <n v="2"/>
  </r>
  <r>
    <x v="4015"/>
    <s v="coloradoboomerangs.com"/>
    <s v="Crested Beaut"/>
    <s v="Retail"/>
    <n v="3"/>
  </r>
  <r>
    <x v="4016"/>
    <s v="gel-boomerang.com"/>
    <s v="Quad"/>
    <s v="Retail"/>
    <n v="1"/>
  </r>
  <r>
    <x v="4017"/>
    <s v="coloradoboomerangs.com"/>
    <s v="Eagle"/>
    <s v="Wholesale"/>
    <n v="44"/>
  </r>
  <r>
    <x v="4018"/>
    <s v="gel-boomerang.com"/>
    <s v="Quad"/>
    <s v="Wholesale"/>
    <n v="63"/>
  </r>
  <r>
    <x v="4019"/>
    <s v="ebay.com"/>
    <s v="Quad"/>
    <s v="Retail"/>
    <n v="7"/>
  </r>
  <r>
    <x v="4020"/>
    <s v="ebay.com"/>
    <s v="Alpine"/>
    <s v="Wholesale"/>
    <n v="35"/>
  </r>
  <r>
    <x v="4021"/>
    <s v="amazon.com"/>
    <s v="Frido Fast Catch"/>
    <s v="Retail"/>
    <n v="5"/>
  </r>
  <r>
    <x v="4022"/>
    <s v="amazon.com"/>
    <s v="Fun Fly"/>
    <s v="Retail"/>
    <n v="9"/>
  </r>
  <r>
    <x v="4023"/>
    <s v="amazon.com"/>
    <s v="Fun Fly"/>
    <s v="Retail"/>
    <n v="7"/>
  </r>
  <r>
    <x v="4024"/>
    <s v="coloradoboomerangs.com"/>
    <s v="Bellen"/>
    <s v="Retail"/>
    <n v="2"/>
  </r>
  <r>
    <x v="4025"/>
    <s v="amazon.com"/>
    <s v="Fun Fly"/>
    <s v="Retail"/>
    <n v="4"/>
  </r>
  <r>
    <x v="4026"/>
    <s v="amazon.com"/>
    <s v="Alpine"/>
    <s v="Retail"/>
    <n v="2"/>
  </r>
  <r>
    <x v="4027"/>
    <s v="amazon.com"/>
    <s v="Crested Beaut"/>
    <s v="Retail"/>
    <n v="2"/>
  </r>
  <r>
    <x v="4028"/>
    <s v="amazon.com"/>
    <s v="Alpine"/>
    <s v="Retail"/>
    <n v="8"/>
  </r>
  <r>
    <x v="4029"/>
    <s v="ebay.com"/>
    <s v="Phoenix"/>
    <s v="Wholesale"/>
    <n v="37"/>
  </r>
  <r>
    <x v="4030"/>
    <s v="ebay.com"/>
    <s v="Manu MTA"/>
    <s v="Retail"/>
    <n v="5"/>
  </r>
  <r>
    <x v="4031"/>
    <s v="coloradoboomerangs.com"/>
    <s v="Quad"/>
    <s v="Retail"/>
    <n v="6"/>
  </r>
  <r>
    <x v="4032"/>
    <s v="amazon.com"/>
    <s v="GelFast"/>
    <s v="Retail"/>
    <n v="5"/>
  </r>
  <r>
    <x v="4033"/>
    <s v="ebay.com"/>
    <s v="Quad"/>
    <s v="Retail"/>
    <n v="2"/>
  </r>
  <r>
    <x v="4034"/>
    <s v="amazon.com"/>
    <s v="GelFast"/>
    <s v="Retail"/>
    <n v="2"/>
  </r>
  <r>
    <x v="4035"/>
    <s v="amazon.com"/>
    <s v="Fun Fly"/>
    <s v="Wholesale"/>
    <n v="35"/>
  </r>
  <r>
    <x v="4036"/>
    <s v="amazon.com"/>
    <s v="Fun Fly"/>
    <s v="Retail"/>
    <n v="2"/>
  </r>
  <r>
    <x v="4037"/>
    <s v="coloradoboomerangs.com"/>
    <s v="Quad"/>
    <s v="Wholesale"/>
    <n v="61"/>
  </r>
  <r>
    <x v="4038"/>
    <s v="amazon.com"/>
    <s v="Bellen"/>
    <s v="Wholesale"/>
    <n v="60"/>
  </r>
  <r>
    <x v="4039"/>
    <s v="gel-boomerang.com"/>
    <s v="Fire Aspen"/>
    <s v="Retail"/>
    <n v="3"/>
  </r>
  <r>
    <x v="4040"/>
    <s v="amazon.com"/>
    <s v="Yanaki"/>
    <s v="Retail"/>
    <n v="1"/>
  </r>
  <r>
    <x v="4041"/>
    <s v="ebay.com"/>
    <s v="Fun Fly"/>
    <s v="Wholesale"/>
    <n v="145"/>
  </r>
  <r>
    <x v="4042"/>
    <s v="ebay.com"/>
    <s v="Manu MTA"/>
    <s v="Retail"/>
    <n v="3"/>
  </r>
  <r>
    <x v="4043"/>
    <s v="amazon.com"/>
    <s v="Fun Fly"/>
    <s v="Retail"/>
    <n v="6"/>
  </r>
  <r>
    <x v="3656"/>
    <s v="ebay.com"/>
    <s v="Quad"/>
    <s v="Retail"/>
    <n v="6"/>
  </r>
  <r>
    <x v="4044"/>
    <s v="ebay.com"/>
    <s v="Bellen"/>
    <s v="Retail"/>
    <n v="5"/>
  </r>
  <r>
    <x v="4045"/>
    <s v="ebay.com"/>
    <s v="Bellen"/>
    <s v="Retail"/>
    <n v="3"/>
  </r>
  <r>
    <x v="4046"/>
    <s v="ebay.com"/>
    <s v="Crested Beaut"/>
    <s v="Retail"/>
    <n v="1"/>
  </r>
  <r>
    <x v="3368"/>
    <s v="ebay.com"/>
    <s v="Darnell Tri Fly"/>
    <s v="Retail"/>
    <n v="6"/>
  </r>
  <r>
    <x v="4047"/>
    <s v="amazon.com"/>
    <s v="Alpine"/>
    <s v="Retail"/>
    <n v="9"/>
  </r>
  <r>
    <x v="4048"/>
    <s v="amazon.com"/>
    <s v="Fun Fly"/>
    <s v="Retail"/>
    <n v="6"/>
  </r>
  <r>
    <x v="4049"/>
    <s v="coloradoboomerangs.com"/>
    <s v="Quad"/>
    <s v="Wholesale"/>
    <n v="122"/>
  </r>
  <r>
    <x v="4050"/>
    <s v="coloradoboomerangs.com"/>
    <s v="Sunshine"/>
    <s v="Retail"/>
    <n v="3"/>
  </r>
  <r>
    <x v="4051"/>
    <s v="amazon.com"/>
    <s v="Phoenix"/>
    <s v="Wholesale"/>
    <n v="32"/>
  </r>
  <r>
    <x v="4052"/>
    <s v="amazon.com"/>
    <s v="Eagle"/>
    <s v="Wholesale"/>
    <n v="25"/>
  </r>
  <r>
    <x v="4053"/>
    <s v="amazon.com"/>
    <s v="Sunshine"/>
    <s v="Wholesale"/>
    <n v="61"/>
  </r>
  <r>
    <x v="4054"/>
    <s v="amazon.com"/>
    <s v="Fun Fly"/>
    <s v="Retail"/>
    <n v="1"/>
  </r>
  <r>
    <x v="4055"/>
    <s v="ebay.com"/>
    <s v="Bellen"/>
    <s v="Wholesale"/>
    <n v="27"/>
  </r>
  <r>
    <x v="4056"/>
    <s v="coloradoboomerangs.com"/>
    <s v="Sunshine"/>
    <s v="Retail"/>
    <n v="5"/>
  </r>
  <r>
    <x v="4057"/>
    <s v="ebay.com"/>
    <s v="Fun Fly"/>
    <s v="Wholesale"/>
    <n v="59"/>
  </r>
  <r>
    <x v="4058"/>
    <s v="coloradoboomerangs.com"/>
    <s v="Fun Fly"/>
    <s v="Retail"/>
    <n v="5"/>
  </r>
  <r>
    <x v="4059"/>
    <s v="coloradoboomerangs.com"/>
    <s v="Aspen"/>
    <s v="Wholesale"/>
    <n v="35"/>
  </r>
  <r>
    <x v="4060"/>
    <s v="coloradoboomerangs.com"/>
    <s v="Bower Aussie Round"/>
    <s v="Retail"/>
    <n v="8"/>
  </r>
  <r>
    <x v="4061"/>
    <s v="amazon.com"/>
    <s v="Fun Fly"/>
    <s v="Retail"/>
    <n v="1"/>
  </r>
  <r>
    <x v="4062"/>
    <s v="ebay.com"/>
    <s v="Sunset"/>
    <s v="Wholesale"/>
    <n v="31"/>
  </r>
  <r>
    <x v="4063"/>
    <s v="amazon.com"/>
    <s v="Fun Fly"/>
    <s v="Retail"/>
    <n v="3"/>
  </r>
  <r>
    <x v="4064"/>
    <s v="gel-boomerang.com"/>
    <s v="Phoenix"/>
    <s v="Wholesale"/>
    <n v="60"/>
  </r>
  <r>
    <x v="4065"/>
    <s v="amazon.com"/>
    <s v="Fun Fly"/>
    <s v="Wholesale"/>
    <n v="144"/>
  </r>
  <r>
    <x v="4066"/>
    <s v="coloradoboomerangs.com"/>
    <s v="Aspen"/>
    <s v="Retail"/>
    <n v="1"/>
  </r>
  <r>
    <x v="4067"/>
    <s v="amazon.com"/>
    <s v="Quad"/>
    <s v="Retail"/>
    <n v="1"/>
  </r>
  <r>
    <x v="4068"/>
    <s v="coloradoboomerangs.com"/>
    <s v="Carlota"/>
    <s v="Wholesale"/>
    <n v="40"/>
  </r>
  <r>
    <x v="4069"/>
    <s v="ebay.com"/>
    <s v="Eagle"/>
    <s v="Wholesale"/>
    <n v="50"/>
  </r>
  <r>
    <x v="4070"/>
    <s v="coloradoboomerangs.com"/>
    <s v="Sunset"/>
    <s v="Wholesale"/>
    <n v="11"/>
  </r>
  <r>
    <x v="4071"/>
    <s v="amazon.com"/>
    <s v="Manu MTA"/>
    <s v="Retail"/>
    <n v="3"/>
  </r>
  <r>
    <x v="4072"/>
    <s v="amazon.com"/>
    <s v="Crested Beaut"/>
    <s v="Retail"/>
    <n v="1"/>
  </r>
  <r>
    <x v="4073"/>
    <s v="coloradoboomerangs.com"/>
    <s v="Fun Fly"/>
    <s v="Wholesale"/>
    <n v="29"/>
  </r>
  <r>
    <x v="4074"/>
    <s v="amazon.com"/>
    <s v="Yanaki"/>
    <s v="Retail"/>
    <n v="2"/>
  </r>
  <r>
    <x v="4075"/>
    <s v="amazon.com"/>
    <s v="Fun Fly"/>
    <s v="Retail"/>
    <n v="3"/>
  </r>
  <r>
    <x v="4076"/>
    <s v="amazon.com"/>
    <s v="Quad"/>
    <s v="Retail"/>
    <n v="6"/>
  </r>
  <r>
    <x v="4077"/>
    <s v="amazon.com"/>
    <s v="Quad"/>
    <s v="Retail"/>
    <n v="4"/>
  </r>
  <r>
    <x v="4078"/>
    <s v="coloradoboomerangs.com"/>
    <s v="Quad"/>
    <s v="Retail"/>
    <n v="6"/>
  </r>
  <r>
    <x v="4079"/>
    <s v="ebay.com"/>
    <s v="Carlota"/>
    <s v="Wholesale"/>
    <n v="37"/>
  </r>
  <r>
    <x v="4080"/>
    <s v="amazon.com"/>
    <s v="Bower Aussie Round"/>
    <s v="Wholesale"/>
    <n v="32"/>
  </r>
  <r>
    <x v="4081"/>
    <s v="coloradoboomerangs.com"/>
    <s v="Eagle"/>
    <s v="Retail"/>
    <n v="5"/>
  </r>
  <r>
    <x v="4082"/>
    <s v="coloradoboomerangs.com"/>
    <s v="Sunset"/>
    <s v="Wholesale"/>
    <n v="60"/>
  </r>
  <r>
    <x v="4083"/>
    <s v="coloradoboomerangs.com"/>
    <s v="Quad"/>
    <s v="Wholesale"/>
    <n v="111"/>
  </r>
  <r>
    <x v="4084"/>
    <s v="amazon.com"/>
    <s v="Carlota"/>
    <s v="Retail"/>
    <n v="6"/>
  </r>
  <r>
    <x v="4085"/>
    <s v="amazon.com"/>
    <s v="Fun Fly"/>
    <s v="Retail"/>
    <n v="5"/>
  </r>
  <r>
    <x v="4086"/>
    <s v="ebay.com"/>
    <s v="Bower Aussie Round"/>
    <s v="Wholesale"/>
    <n v="33"/>
  </r>
  <r>
    <x v="4087"/>
    <s v="amazon.com"/>
    <s v="Crested Beaut"/>
    <s v="Wholesale"/>
    <n v="66"/>
  </r>
  <r>
    <x v="4088"/>
    <s v="coloradoboomerangs.com"/>
    <s v="Yanaki"/>
    <s v="Wholesale"/>
    <n v="53"/>
  </r>
  <r>
    <x v="4089"/>
    <s v="amazon.com"/>
    <s v="Fun Fly"/>
    <s v="Wholesale"/>
    <n v="24"/>
  </r>
  <r>
    <x v="4090"/>
    <s v="amazon.com"/>
    <s v="Quad"/>
    <s v="Wholesale"/>
    <n v="112"/>
  </r>
  <r>
    <x v="4091"/>
    <s v="coloradoboomerangs.com"/>
    <s v="Crested Beaut"/>
    <s v="Retail"/>
    <n v="8"/>
  </r>
  <r>
    <x v="2631"/>
    <s v="coloradoboomerangs.com"/>
    <s v="Carlota"/>
    <s v="Retail"/>
    <n v="3"/>
  </r>
  <r>
    <x v="4092"/>
    <s v="amazon.com"/>
    <s v="Sunshine"/>
    <s v="Retail"/>
    <n v="3"/>
  </r>
  <r>
    <x v="4093"/>
    <s v="ebay.com"/>
    <s v="Carlota Doublers"/>
    <s v="Retail"/>
    <n v="2"/>
  </r>
  <r>
    <x v="4094"/>
    <s v="ebay.com"/>
    <s v="Fun Fly"/>
    <s v="Retail"/>
    <n v="4"/>
  </r>
  <r>
    <x v="4095"/>
    <s v="ebay.com"/>
    <s v="Alpine"/>
    <s v="Wholesale"/>
    <n v="69"/>
  </r>
  <r>
    <x v="4096"/>
    <s v="amazon.com"/>
    <s v="Sunset"/>
    <s v="Wholesale"/>
    <n v="93"/>
  </r>
  <r>
    <x v="4097"/>
    <s v="ebay.com"/>
    <s v="Quad"/>
    <s v="Retail"/>
    <n v="3"/>
  </r>
  <r>
    <x v="4098"/>
    <s v="amazon.com"/>
    <s v="Fun Fly"/>
    <s v="Wholesale"/>
    <n v="36"/>
  </r>
  <r>
    <x v="4099"/>
    <s v="amazon.com"/>
    <s v="Quad"/>
    <s v="Retail"/>
    <n v="3"/>
  </r>
  <r>
    <x v="4100"/>
    <s v="ebay.com"/>
    <s v="Fun Fly"/>
    <s v="Retail"/>
    <n v="5"/>
  </r>
  <r>
    <x v="4101"/>
    <s v="amazon.com"/>
    <s v="Yanaki"/>
    <s v="Wholesale"/>
    <n v="47"/>
  </r>
  <r>
    <x v="4102"/>
    <s v="amazon.com"/>
    <s v="Bellen"/>
    <s v="Retail"/>
    <n v="3"/>
  </r>
  <r>
    <x v="4103"/>
    <s v="ebay.com"/>
    <s v="Quad"/>
    <s v="Wholesale"/>
    <n v="116"/>
  </r>
  <r>
    <x v="4104"/>
    <s v="amazon.com"/>
    <s v="Sunspot"/>
    <s v="Wholesale"/>
    <n v="37"/>
  </r>
  <r>
    <x v="4105"/>
    <s v="coloradoboomerangs.com"/>
    <s v="Fun Fly"/>
    <s v="Retail"/>
    <n v="2"/>
  </r>
  <r>
    <x v="4106"/>
    <s v="coloradoboomerangs.com"/>
    <s v="Sunshine"/>
    <s v="Wholesale"/>
    <n v="31"/>
  </r>
  <r>
    <x v="4107"/>
    <s v="amazon.com"/>
    <s v="Quad"/>
    <s v="Retail"/>
    <n v="2"/>
  </r>
  <r>
    <x v="4108"/>
    <s v="gel-boomerang.com"/>
    <s v="Aspen"/>
    <s v="Wholesale"/>
    <n v="70"/>
  </r>
  <r>
    <x v="4109"/>
    <s v="amazon.com"/>
    <s v="Quad"/>
    <s v="Retail"/>
    <n v="2"/>
  </r>
  <r>
    <x v="4110"/>
    <s v="amazon.com"/>
    <s v="Sunset"/>
    <s v="Retail"/>
    <n v="3"/>
  </r>
  <r>
    <x v="4111"/>
    <s v="gel-boomerang.com"/>
    <s v="Fun Fly"/>
    <s v="Retail"/>
    <n v="6"/>
  </r>
  <r>
    <x v="4112"/>
    <s v="ebay.com"/>
    <s v="Sunset"/>
    <s v="Retail"/>
    <n v="1"/>
  </r>
  <r>
    <x v="4113"/>
    <s v="coloradoboomerangs.com"/>
    <s v="Frido Fast Catch"/>
    <s v="Retail"/>
    <n v="2"/>
  </r>
  <r>
    <x v="4114"/>
    <s v="amazon.com"/>
    <s v="Sunshine"/>
    <s v="Wholesale"/>
    <n v="34"/>
  </r>
  <r>
    <x v="4115"/>
    <s v="gel-boomerang.com"/>
    <s v="Darnell Tri Fly"/>
    <s v="Retail"/>
    <n v="6"/>
  </r>
  <r>
    <x v="4116"/>
    <s v="coloradoboomerangs.com"/>
    <s v="Manu LD"/>
    <s v="Retail"/>
    <n v="2"/>
  </r>
  <r>
    <x v="4117"/>
    <s v="coloradoboomerangs.com"/>
    <s v="Crested Beaut"/>
    <s v="Retail"/>
    <n v="2"/>
  </r>
  <r>
    <x v="4118"/>
    <s v="amazon.com"/>
    <s v="Eagle"/>
    <s v="Retail"/>
    <n v="3"/>
  </r>
  <r>
    <x v="4119"/>
    <s v="amazon.com"/>
    <s v="Quad"/>
    <s v="Retail"/>
    <n v="4"/>
  </r>
  <r>
    <x v="4120"/>
    <s v="coloradoboomerangs.com"/>
    <s v="Quad"/>
    <s v="Retail"/>
    <n v="2"/>
  </r>
  <r>
    <x v="4121"/>
    <s v="coloradoboomerangs.com"/>
    <s v="Quad"/>
    <s v="Retail"/>
    <n v="6"/>
  </r>
  <r>
    <x v="4122"/>
    <s v="amazon.com"/>
    <s v="Quad"/>
    <s v="Wholesale"/>
    <n v="31"/>
  </r>
  <r>
    <x v="4123"/>
    <s v="coloradoboomerangs.com"/>
    <s v="GelFast"/>
    <s v="Retail"/>
    <n v="3"/>
  </r>
  <r>
    <x v="4124"/>
    <s v="amazon.com"/>
    <s v="Bellen"/>
    <s v="Retail"/>
    <n v="3"/>
  </r>
  <r>
    <x v="4125"/>
    <s v="amazon.com"/>
    <s v="GelFast"/>
    <s v="Retail"/>
    <n v="7"/>
  </r>
  <r>
    <x v="4126"/>
    <s v="amazon.com"/>
    <s v="Fun Fly"/>
    <s v="Retail"/>
    <n v="3"/>
  </r>
  <r>
    <x v="4127"/>
    <s v="amazon.com"/>
    <s v="Fun Fly"/>
    <s v="Retail"/>
    <n v="3"/>
  </r>
  <r>
    <x v="4128"/>
    <s v="amazon.com"/>
    <s v="Quad"/>
    <s v="Wholesale"/>
    <n v="70"/>
  </r>
  <r>
    <x v="4129"/>
    <s v="ebay.com"/>
    <s v="Sunshine"/>
    <s v="Wholesale"/>
    <n v="129"/>
  </r>
  <r>
    <x v="4130"/>
    <s v="coloradoboomerangs.com"/>
    <s v="Quad"/>
    <s v="Wholesale"/>
    <n v="138"/>
  </r>
  <r>
    <x v="4131"/>
    <s v="ebay.com"/>
    <s v="Fun Fly"/>
    <s v="Retail"/>
    <n v="1"/>
  </r>
  <r>
    <x v="4132"/>
    <s v="amazon.com"/>
    <s v="Fun Fly"/>
    <s v="Retail"/>
    <n v="2"/>
  </r>
  <r>
    <x v="4133"/>
    <s v="ebay.com"/>
    <s v="Carlota"/>
    <s v="Wholesale"/>
    <n v="33"/>
  </r>
  <r>
    <x v="4134"/>
    <s v="ebay.com"/>
    <s v="Crested Beaut"/>
    <s v="Wholesale"/>
    <n v="55"/>
  </r>
  <r>
    <x v="4135"/>
    <s v="coloradoboomerangs.com"/>
    <s v="Alpine"/>
    <s v="Wholesale"/>
    <n v="32"/>
  </r>
  <r>
    <x v="4136"/>
    <s v="amazon.com"/>
    <s v="Phoenix"/>
    <s v="Wholesale"/>
    <n v="40"/>
  </r>
  <r>
    <x v="4137"/>
    <s v="amazon.com"/>
    <s v="Bower Aussie Round"/>
    <s v="Retail"/>
    <n v="2"/>
  </r>
  <r>
    <x v="4138"/>
    <s v="amazon.com"/>
    <s v="Manu LD"/>
    <s v="Retail"/>
    <n v="5"/>
  </r>
  <r>
    <x v="4139"/>
    <s v="gel-boomerang.com"/>
    <s v="Quad"/>
    <s v="Wholesale"/>
    <n v="67"/>
  </r>
  <r>
    <x v="4140"/>
    <s v="coloradoboomerangs.com"/>
    <s v="Majestic Beaut"/>
    <s v="Retail"/>
    <n v="6"/>
  </r>
  <r>
    <x v="4141"/>
    <s v="ebay.com"/>
    <s v="Aspen"/>
    <s v="Retail"/>
    <n v="4"/>
  </r>
  <r>
    <x v="4142"/>
    <s v="amazon.com"/>
    <s v="Carlota Doublers"/>
    <s v="Retail"/>
    <n v="4"/>
  </r>
  <r>
    <x v="4143"/>
    <s v="amazon.com"/>
    <s v="Fun Fly"/>
    <s v="Wholesale"/>
    <n v="38"/>
  </r>
  <r>
    <x v="4144"/>
    <s v="ebay.com"/>
    <s v="Frido Fast Catch"/>
    <s v="Retail"/>
    <n v="1"/>
  </r>
  <r>
    <x v="75"/>
    <s v="ebay.com"/>
    <s v="Quad"/>
    <s v="Retail"/>
    <n v="2"/>
  </r>
  <r>
    <x v="221"/>
    <s v="ebay.com"/>
    <s v="Eagle"/>
    <s v="Wholesale"/>
    <n v="39"/>
  </r>
  <r>
    <x v="4145"/>
    <s v="ebay.com"/>
    <s v="Manu MTA"/>
    <s v="Retail"/>
    <n v="4"/>
  </r>
  <r>
    <x v="4146"/>
    <s v="coloradoboomerangs.com"/>
    <s v="Crested Beaut"/>
    <s v="Retail"/>
    <n v="5"/>
  </r>
  <r>
    <x v="4147"/>
    <s v="amazon.com"/>
    <s v="Fun Fly"/>
    <s v="Retail"/>
    <n v="1"/>
  </r>
  <r>
    <x v="4148"/>
    <s v="ebay.com"/>
    <s v="Fire Aspen"/>
    <s v="Wholesale"/>
    <n v="66"/>
  </r>
  <r>
    <x v="4149"/>
    <s v="coloradoboomerangs.com"/>
    <s v="Fun Fly"/>
    <s v="Wholesale"/>
    <n v="51"/>
  </r>
  <r>
    <x v="4150"/>
    <s v="coloradoboomerangs.com"/>
    <s v="Bellen"/>
    <s v="Wholesale"/>
    <n v="106"/>
  </r>
  <r>
    <x v="4151"/>
    <s v="amazon.com"/>
    <s v="Sunshine"/>
    <s v="Retail"/>
    <n v="4"/>
  </r>
  <r>
    <x v="4152"/>
    <s v="coloradoboomerangs.com"/>
    <s v="Carlota"/>
    <s v="Retail"/>
    <n v="7"/>
  </r>
  <r>
    <x v="4153"/>
    <s v="amazon.com"/>
    <s v="Majestic Beaut"/>
    <s v="Wholesale"/>
    <n v="91"/>
  </r>
  <r>
    <x v="4154"/>
    <s v="coloradoboomerangs.com"/>
    <s v="Manu MTA"/>
    <s v="Retail"/>
    <n v="3"/>
  </r>
  <r>
    <x v="4155"/>
    <s v="coloradoboomerangs.com"/>
    <s v="Fun Fly"/>
    <s v="Retail"/>
    <n v="3"/>
  </r>
  <r>
    <x v="4156"/>
    <s v="coloradoboomerangs.com"/>
    <s v="Fun Fly"/>
    <s v="Retail"/>
    <n v="2"/>
  </r>
  <r>
    <x v="4157"/>
    <s v="amazon.com"/>
    <s v="Darnell Tri Fly"/>
    <s v="Wholesale"/>
    <n v="38"/>
  </r>
  <r>
    <x v="4158"/>
    <s v="amazon.com"/>
    <s v="Crested Beaut"/>
    <s v="Retail"/>
    <n v="1"/>
  </r>
  <r>
    <x v="4159"/>
    <s v="coloradoboomerangs.com"/>
    <s v="Frido Fast Catch"/>
    <s v="Retail"/>
    <n v="3"/>
  </r>
  <r>
    <x v="4160"/>
    <s v="amazon.com"/>
    <s v="Crested Beaut"/>
    <s v="Wholesale"/>
    <n v="72"/>
  </r>
  <r>
    <x v="4161"/>
    <s v="ebay.com"/>
    <s v="Quad"/>
    <s v="Wholesale"/>
    <n v="67"/>
  </r>
  <r>
    <x v="4162"/>
    <s v="amazon.com"/>
    <s v="Fun Fly"/>
    <s v="Wholesale"/>
    <n v="91"/>
  </r>
  <r>
    <x v="4163"/>
    <s v="coloradoboomerangs.com"/>
    <s v="Fun Fly"/>
    <s v="Wholesale"/>
    <n v="52"/>
  </r>
  <r>
    <x v="4164"/>
    <s v="coloradoboomerangs.com"/>
    <s v="Fun Fly"/>
    <s v="Wholesale"/>
    <n v="25"/>
  </r>
  <r>
    <x v="4165"/>
    <s v="amazon.com"/>
    <s v="Fun Fly"/>
    <s v="Retail"/>
    <n v="7"/>
  </r>
  <r>
    <x v="4166"/>
    <s v="coloradoboomerangs.com"/>
    <s v="Phoenix"/>
    <s v="Retail"/>
    <n v="2"/>
  </r>
  <r>
    <x v="4167"/>
    <s v="gel-boomerang.com"/>
    <s v="Quad"/>
    <s v="Retail"/>
    <n v="2"/>
  </r>
  <r>
    <x v="4168"/>
    <s v="amazon.com"/>
    <s v="Fun Fly"/>
    <s v="Wholesale"/>
    <n v="31"/>
  </r>
  <r>
    <x v="4169"/>
    <s v="gel-boomerang.com"/>
    <s v="Fun Fly"/>
    <s v="Wholesale"/>
    <n v="62"/>
  </r>
  <r>
    <x v="4170"/>
    <s v="amazon.com"/>
    <s v="Bellen"/>
    <s v="Retail"/>
    <n v="2"/>
  </r>
  <r>
    <x v="4171"/>
    <s v="amazon.com"/>
    <s v="Carlota"/>
    <s v="Retail"/>
    <n v="1"/>
  </r>
  <r>
    <x v="4172"/>
    <s v="ebay.com"/>
    <s v="Sunset"/>
    <s v="Retail"/>
    <n v="8"/>
  </r>
  <r>
    <x v="4173"/>
    <s v="coloradoboomerangs.com"/>
    <s v="Fun Fly"/>
    <s v="Retail"/>
    <n v="2"/>
  </r>
  <r>
    <x v="4174"/>
    <s v="amazon.com"/>
    <s v="Manu MTA"/>
    <s v="Retail"/>
    <n v="5"/>
  </r>
  <r>
    <x v="4175"/>
    <s v="amazon.com"/>
    <s v="Quad"/>
    <s v="Retail"/>
    <n v="3"/>
  </r>
  <r>
    <x v="4176"/>
    <s v="amazon.com"/>
    <s v="Bellen"/>
    <s v="Retail"/>
    <n v="1"/>
  </r>
  <r>
    <x v="4177"/>
    <s v="amazon.com"/>
    <s v="Majestic Beaut"/>
    <s v="Retail"/>
    <n v="7"/>
  </r>
  <r>
    <x v="4178"/>
    <s v="ebay.com"/>
    <s v="Sunspot"/>
    <s v="Wholesale"/>
    <n v="57"/>
  </r>
  <r>
    <x v="4179"/>
    <s v="amazon.com"/>
    <s v="Quad"/>
    <s v="Retail"/>
    <n v="4"/>
  </r>
  <r>
    <x v="4180"/>
    <s v="coloradoboomerangs.com"/>
    <s v="Sunshine"/>
    <s v="Retail"/>
    <n v="3"/>
  </r>
  <r>
    <x v="4181"/>
    <s v="coloradoboomerangs.com"/>
    <s v="Quad"/>
    <s v="Wholesale"/>
    <n v="35"/>
  </r>
  <r>
    <x v="4182"/>
    <s v="amazon.com"/>
    <s v="Quad"/>
    <s v="Wholesale"/>
    <n v="54"/>
  </r>
  <r>
    <x v="677"/>
    <s v="ebay.com"/>
    <s v="Yanaki"/>
    <s v="Wholesale"/>
    <n v="72"/>
  </r>
  <r>
    <x v="4183"/>
    <s v="ebay.com"/>
    <s v="Frido Fast Catch"/>
    <s v="Retail"/>
    <n v="2"/>
  </r>
  <r>
    <x v="4184"/>
    <s v="amazon.com"/>
    <s v="Quad"/>
    <s v="Wholesale"/>
    <n v="64"/>
  </r>
  <r>
    <x v="4185"/>
    <s v="coloradoboomerangs.com"/>
    <s v="Majestic Beaut"/>
    <s v="Wholesale"/>
    <n v="38"/>
  </r>
  <r>
    <x v="3273"/>
    <s v="gel-boomerang.com"/>
    <s v="Alpine"/>
    <s v="Retail"/>
    <n v="6"/>
  </r>
  <r>
    <x v="4186"/>
    <s v="amazon.com"/>
    <s v="Yanaki"/>
    <s v="Wholesale"/>
    <n v="84"/>
  </r>
  <r>
    <x v="4187"/>
    <s v="amazon.com"/>
    <s v="Darnell Tri Fly"/>
    <s v="Retail"/>
    <n v="5"/>
  </r>
  <r>
    <x v="4188"/>
    <s v="ebay.com"/>
    <s v="Fun Fly"/>
    <s v="Retail"/>
    <n v="8"/>
  </r>
  <r>
    <x v="4189"/>
    <s v="ebay.com"/>
    <s v="Crested Beaut"/>
    <s v="Retail"/>
    <n v="2"/>
  </r>
  <r>
    <x v="4190"/>
    <s v="amazon.com"/>
    <s v="Fun Fly"/>
    <s v="Retail"/>
    <n v="1"/>
  </r>
  <r>
    <x v="4191"/>
    <s v="ebay.com"/>
    <s v="Fun Fly"/>
    <s v="Wholesale"/>
    <n v="17"/>
  </r>
  <r>
    <x v="4192"/>
    <s v="coloradoboomerangs.com"/>
    <s v="Quad"/>
    <s v="Retail"/>
    <n v="4"/>
  </r>
  <r>
    <x v="4193"/>
    <s v="coloradoboomerangs.com"/>
    <s v="Aspen"/>
    <s v="Wholesale"/>
    <n v="51"/>
  </r>
  <r>
    <x v="4194"/>
    <s v="coloradoboomerangs.com"/>
    <s v="Manu MTA"/>
    <s v="Retail"/>
    <n v="3"/>
  </r>
  <r>
    <x v="4195"/>
    <s v="ebay.com"/>
    <s v="Bellen"/>
    <s v="Retail"/>
    <n v="3"/>
  </r>
  <r>
    <x v="4196"/>
    <s v="coloradoboomerangs.com"/>
    <s v="Carlota Doublers"/>
    <s v="Retail"/>
    <n v="2"/>
  </r>
  <r>
    <x v="4197"/>
    <s v="amazon.com"/>
    <s v="Carlota"/>
    <s v="Wholesale"/>
    <n v="26"/>
  </r>
  <r>
    <x v="3394"/>
    <s v="ebay.com"/>
    <s v="Majestic Beaut"/>
    <s v="Wholesale"/>
    <n v="134"/>
  </r>
  <r>
    <x v="4198"/>
    <s v="ebay.com"/>
    <s v="Fun Fly"/>
    <s v="Wholesale"/>
    <n v="105"/>
  </r>
  <r>
    <x v="4199"/>
    <s v="coloradoboomerangs.com"/>
    <s v="Fun Fly"/>
    <s v="Retail"/>
    <n v="1"/>
  </r>
  <r>
    <x v="4200"/>
    <s v="amazon.com"/>
    <s v="Sunset"/>
    <s v="Wholesale"/>
    <n v="57"/>
  </r>
  <r>
    <x v="4201"/>
    <s v="coloradoboomerangs.com"/>
    <s v="Manu MTA"/>
    <s v="Retail"/>
    <n v="2"/>
  </r>
  <r>
    <x v="4202"/>
    <s v="amazon.com"/>
    <s v="Manu MTA"/>
    <s v="Retail"/>
    <n v="2"/>
  </r>
  <r>
    <x v="4203"/>
    <s v="amazon.com"/>
    <s v="Crested Beaut"/>
    <s v="Retail"/>
    <n v="2"/>
  </r>
  <r>
    <x v="4204"/>
    <s v="amazon.com"/>
    <s v="Fun Fly"/>
    <s v="Wholesale"/>
    <n v="60"/>
  </r>
  <r>
    <x v="4205"/>
    <s v="amazon.com"/>
    <s v="Fun Fly"/>
    <s v="Wholesale"/>
    <n v="12"/>
  </r>
  <r>
    <x v="4206"/>
    <s v="amazon.com"/>
    <s v="Quad"/>
    <s v="Wholesale"/>
    <n v="54"/>
  </r>
  <r>
    <x v="4207"/>
    <s v="amazon.com"/>
    <s v="Crested Beaut"/>
    <s v="Wholesale"/>
    <n v="35"/>
  </r>
  <r>
    <x v="4208"/>
    <s v="gel-boomerang.com"/>
    <s v="Fun Fly"/>
    <s v="Wholesale"/>
    <n v="49"/>
  </r>
  <r>
    <x v="4209"/>
    <s v="ebay.com"/>
    <s v="Bellen"/>
    <s v="Retail"/>
    <n v="2"/>
  </r>
  <r>
    <x v="4210"/>
    <s v="coloradoboomerangs.com"/>
    <s v="Fun Fly"/>
    <s v="Retail"/>
    <n v="3"/>
  </r>
  <r>
    <x v="4211"/>
    <s v="ebay.com"/>
    <s v="Quad"/>
    <s v="Retail"/>
    <n v="1"/>
  </r>
  <r>
    <x v="4212"/>
    <s v="amazon.com"/>
    <s v="Sunshine"/>
    <s v="Retail"/>
    <n v="4"/>
  </r>
  <r>
    <x v="4213"/>
    <s v="gel-boomerang.com"/>
    <s v="Carlota"/>
    <s v="Retail"/>
    <n v="1"/>
  </r>
  <r>
    <x v="4214"/>
    <s v="amazon.com"/>
    <s v="Bower Aussie Round"/>
    <s v="Retail"/>
    <n v="2"/>
  </r>
  <r>
    <x v="4215"/>
    <s v="ebay.com"/>
    <s v="Sunshine"/>
    <s v="Wholesale"/>
    <n v="26"/>
  </r>
  <r>
    <x v="4216"/>
    <s v="amazon.com"/>
    <s v="Aspen"/>
    <s v="Retail"/>
    <n v="6"/>
  </r>
  <r>
    <x v="4217"/>
    <s v="coloradoboomerangs.com"/>
    <s v="Yanaki"/>
    <s v="Retail"/>
    <n v="4"/>
  </r>
  <r>
    <x v="1119"/>
    <s v="amazon.com"/>
    <s v="Aspen"/>
    <s v="Retail"/>
    <n v="3"/>
  </r>
  <r>
    <x v="4218"/>
    <s v="gel-boomerang.com"/>
    <s v="Fun Fly"/>
    <s v="Wholesale"/>
    <n v="103"/>
  </r>
  <r>
    <x v="4219"/>
    <s v="coloradoboomerangs.com"/>
    <s v="Phoenix"/>
    <s v="Wholesale"/>
    <n v="69"/>
  </r>
  <r>
    <x v="4220"/>
    <s v="amazon.com"/>
    <s v="Sunshine"/>
    <s v="Retail"/>
    <n v="2"/>
  </r>
  <r>
    <x v="4221"/>
    <s v="amazon.com"/>
    <s v="Fun Fly"/>
    <s v="Retail"/>
    <n v="3"/>
  </r>
  <r>
    <x v="4222"/>
    <s v="amazon.com"/>
    <s v="Carlota Doublers"/>
    <s v="Retail"/>
    <n v="5"/>
  </r>
  <r>
    <x v="4223"/>
    <s v="coloradoboomerangs.com"/>
    <s v="Phoenix"/>
    <s v="Wholesale"/>
    <n v="56"/>
  </r>
  <r>
    <x v="4224"/>
    <s v="amazon.com"/>
    <s v="Frido Fast Catch"/>
    <s v="Retail"/>
    <n v="4"/>
  </r>
  <r>
    <x v="4225"/>
    <s v="amazon.com"/>
    <s v="Sunset"/>
    <s v="Wholesale"/>
    <n v="35"/>
  </r>
  <r>
    <x v="4226"/>
    <s v="amazon.com"/>
    <s v="Quad"/>
    <s v="Wholesale"/>
    <n v="40"/>
  </r>
  <r>
    <x v="4227"/>
    <s v="ebay.com"/>
    <s v="Majestic Beaut"/>
    <s v="Retail"/>
    <n v="8"/>
  </r>
  <r>
    <x v="4228"/>
    <s v="coloradoboomerangs.com"/>
    <s v="Sunshine"/>
    <s v="Wholesale"/>
    <n v="64"/>
  </r>
  <r>
    <x v="4229"/>
    <s v="amazon.com"/>
    <s v="Bower Aussie Round"/>
    <s v="Retail"/>
    <n v="6"/>
  </r>
  <r>
    <x v="4230"/>
    <s v="gel-boomerang.com"/>
    <s v="Aspen"/>
    <s v="Wholesale"/>
    <n v="25"/>
  </r>
  <r>
    <x v="4231"/>
    <s v="amazon.com"/>
    <s v="Bellen"/>
    <s v="Retail"/>
    <n v="2"/>
  </r>
  <r>
    <x v="4232"/>
    <s v="coloradoboomerangs.com"/>
    <s v="Crested Beaut"/>
    <s v="Retail"/>
    <n v="8"/>
  </r>
  <r>
    <x v="4233"/>
    <s v="ebay.com"/>
    <s v="Quad"/>
    <s v="Wholesale"/>
    <n v="40"/>
  </r>
  <r>
    <x v="4234"/>
    <s v="coloradoboomerangs.com"/>
    <s v="Fun Fly"/>
    <s v="Retail"/>
    <n v="7"/>
  </r>
  <r>
    <x v="4235"/>
    <s v="coloradoboomerangs.com"/>
    <s v="Fun Fly"/>
    <s v="Retail"/>
    <n v="7"/>
  </r>
  <r>
    <x v="4236"/>
    <s v="amazon.com"/>
    <s v="Fun Fly"/>
    <s v="Retail"/>
    <n v="5"/>
  </r>
  <r>
    <x v="4237"/>
    <s v="amazon.com"/>
    <s v="Quad"/>
    <s v="Retail"/>
    <n v="7"/>
  </r>
  <r>
    <x v="4238"/>
    <s v="gel-boomerang.com"/>
    <s v="Alpine"/>
    <s v="Retail"/>
    <n v="3"/>
  </r>
  <r>
    <x v="4239"/>
    <s v="gel-boomerang.com"/>
    <s v="Fun Fly"/>
    <s v="Wholesale"/>
    <n v="52"/>
  </r>
  <r>
    <x v="4240"/>
    <s v="amazon.com"/>
    <s v="Carlota Doublers"/>
    <s v="Retail"/>
    <n v="4"/>
  </r>
  <r>
    <x v="4241"/>
    <s v="ebay.com"/>
    <s v="Fun Fly"/>
    <s v="Retail"/>
    <n v="4"/>
  </r>
  <r>
    <x v="4242"/>
    <s v="gel-boomerang.com"/>
    <s v="Bellen"/>
    <s v="Retail"/>
    <n v="1"/>
  </r>
  <r>
    <x v="4243"/>
    <s v="coloradoboomerangs.com"/>
    <s v="Yanaki"/>
    <s v="Wholesale"/>
    <n v="56"/>
  </r>
  <r>
    <x v="4244"/>
    <s v="ebay.com"/>
    <s v="Bellen"/>
    <s v="Wholesale"/>
    <n v="30"/>
  </r>
  <r>
    <x v="4245"/>
    <s v="coloradoboomerangs.com"/>
    <s v="Yanaki"/>
    <s v="Retail"/>
    <n v="2"/>
  </r>
  <r>
    <x v="4246"/>
    <s v="ebay.com"/>
    <s v="Crested Beaut"/>
    <s v="Wholesale"/>
    <n v="30"/>
  </r>
  <r>
    <x v="4247"/>
    <s v="coloradoboomerangs.com"/>
    <s v="Fun Fly"/>
    <s v="Retail"/>
    <n v="7"/>
  </r>
  <r>
    <x v="4248"/>
    <s v="ebay.com"/>
    <s v="Sunshine"/>
    <s v="Wholesale"/>
    <n v="30"/>
  </r>
  <r>
    <x v="4249"/>
    <s v="ebay.com"/>
    <s v="Fun Fly"/>
    <s v="Retail"/>
    <n v="2"/>
  </r>
  <r>
    <x v="4250"/>
    <s v="ebay.com"/>
    <s v="Bower Aussie Round"/>
    <s v="Retail"/>
    <n v="9"/>
  </r>
  <r>
    <x v="4251"/>
    <s v="coloradoboomerangs.com"/>
    <s v="Frido Fast Catch"/>
    <s v="Retail"/>
    <n v="1"/>
  </r>
  <r>
    <x v="4252"/>
    <s v="ebay.com"/>
    <s v="Fun Fly"/>
    <s v="Retail"/>
    <n v="6"/>
  </r>
  <r>
    <x v="4253"/>
    <s v="amazon.com"/>
    <s v="Fun Fly"/>
    <s v="Retail"/>
    <n v="8"/>
  </r>
  <r>
    <x v="3617"/>
    <s v="coloradoboomerangs.com"/>
    <s v="Fun Fly"/>
    <s v="Retail"/>
    <n v="5"/>
  </r>
  <r>
    <x v="4254"/>
    <s v="amazon.com"/>
    <s v="Carlota"/>
    <s v="Retail"/>
    <n v="8"/>
  </r>
  <r>
    <x v="4255"/>
    <s v="ebay.com"/>
    <s v="Quad"/>
    <s v="Wholesale"/>
    <n v="39"/>
  </r>
  <r>
    <x v="4256"/>
    <s v="amazon.com"/>
    <s v="Fun Fly"/>
    <s v="Retail"/>
    <n v="2"/>
  </r>
  <r>
    <x v="4257"/>
    <s v="ebay.com"/>
    <s v="Fun Fly"/>
    <s v="Retail"/>
    <n v="1"/>
  </r>
  <r>
    <x v="4258"/>
    <s v="coloradoboomerangs.com"/>
    <s v="Fun Fly"/>
    <s v="Wholesale"/>
    <n v="16"/>
  </r>
  <r>
    <x v="4259"/>
    <s v="coloradoboomerangs.com"/>
    <s v="Fun Fly"/>
    <s v="Retail"/>
    <n v="2"/>
  </r>
  <r>
    <x v="4260"/>
    <s v="ebay.com"/>
    <s v="Fun Fly"/>
    <s v="Retail"/>
    <n v="3"/>
  </r>
  <r>
    <x v="2289"/>
    <s v="amazon.com"/>
    <s v="Fun Fly"/>
    <s v="Retail"/>
    <n v="8"/>
  </r>
  <r>
    <x v="4261"/>
    <s v="ebay.com"/>
    <s v="Bellen"/>
    <s v="Wholesale"/>
    <n v="59"/>
  </r>
  <r>
    <x v="4262"/>
    <s v="ebay.com"/>
    <s v="Sunset"/>
    <s v="Wholesale"/>
    <n v="60"/>
  </r>
  <r>
    <x v="4263"/>
    <s v="amazon.com"/>
    <s v="Quad"/>
    <s v="Retail"/>
    <n v="1"/>
  </r>
  <r>
    <x v="4264"/>
    <s v="gel-boomerang.com"/>
    <s v="Darnell Tri Fly"/>
    <s v="Retail"/>
    <n v="1"/>
  </r>
  <r>
    <x v="4265"/>
    <s v="amazon.com"/>
    <s v="Yanaki"/>
    <s v="Wholesale"/>
    <n v="34"/>
  </r>
  <r>
    <x v="4266"/>
    <s v="ebay.com"/>
    <s v="Eagle"/>
    <s v="Retail"/>
    <n v="8"/>
  </r>
  <r>
    <x v="4267"/>
    <s v="amazon.com"/>
    <s v="Fun Fly"/>
    <s v="Retail"/>
    <n v="3"/>
  </r>
  <r>
    <x v="4268"/>
    <s v="gel-boomerang.com"/>
    <s v="Fun Fly"/>
    <s v="Retail"/>
    <n v="1"/>
  </r>
  <r>
    <x v="4269"/>
    <s v="ebay.com"/>
    <s v="Sunshine"/>
    <s v="Retail"/>
    <n v="1"/>
  </r>
  <r>
    <x v="4270"/>
    <s v="ebay.com"/>
    <s v="Bellen"/>
    <s v="Wholesale"/>
    <n v="29"/>
  </r>
  <r>
    <x v="4271"/>
    <s v="coloradoboomerangs.com"/>
    <s v="Bower Aussie Round"/>
    <s v="Retail"/>
    <n v="3"/>
  </r>
  <r>
    <x v="4272"/>
    <s v="coloradoboomerangs.com"/>
    <s v="Bellen"/>
    <s v="Wholesale"/>
    <n v="41"/>
  </r>
  <r>
    <x v="4273"/>
    <s v="ebay.com"/>
    <s v="Frido Fast Catch"/>
    <s v="Retail"/>
    <n v="5"/>
  </r>
  <r>
    <x v="4274"/>
    <s v="gel-boomerang.com"/>
    <s v="Quad"/>
    <s v="Wholesale"/>
    <n v="64"/>
  </r>
  <r>
    <x v="4275"/>
    <s v="amazon.com"/>
    <s v="Quad"/>
    <s v="Retail"/>
    <n v="2"/>
  </r>
  <r>
    <x v="4276"/>
    <s v="amazon.com"/>
    <s v="Fun Fly"/>
    <s v="Wholesale"/>
    <n v="20"/>
  </r>
  <r>
    <x v="1873"/>
    <s v="amazon.com"/>
    <s v="Quad"/>
    <s v="Retail"/>
    <n v="2"/>
  </r>
  <r>
    <x v="4277"/>
    <s v="coloradoboomerangs.com"/>
    <s v="Eagle"/>
    <s v="Retail"/>
    <n v="6"/>
  </r>
  <r>
    <x v="4278"/>
    <s v="amazon.com"/>
    <s v="Bower Aussie Round"/>
    <s v="Retail"/>
    <n v="6"/>
  </r>
  <r>
    <x v="4279"/>
    <s v="amazon.com"/>
    <s v="Fun Fly"/>
    <s v="Retail"/>
    <n v="2"/>
  </r>
  <r>
    <x v="4280"/>
    <s v="coloradoboomerangs.com"/>
    <s v="Bellen"/>
    <s v="Retail"/>
    <n v="1"/>
  </r>
  <r>
    <x v="4281"/>
    <s v="gel-boomerang.com"/>
    <s v="Quad"/>
    <s v="Wholesale"/>
    <n v="30"/>
  </r>
  <r>
    <x v="4282"/>
    <s v="amazon.com"/>
    <s v="Frido Fast Catch"/>
    <s v="Retail"/>
    <n v="2"/>
  </r>
  <r>
    <x v="3223"/>
    <s v="coloradoboomerangs.com"/>
    <s v="Quad"/>
    <s v="Wholesale"/>
    <n v="54"/>
  </r>
  <r>
    <x v="4283"/>
    <s v="coloradoboomerangs.com"/>
    <s v="Sunset"/>
    <s v="Retail"/>
    <n v="3"/>
  </r>
  <r>
    <x v="4284"/>
    <s v="coloradoboomerangs.com"/>
    <s v="Bower Aussie Round"/>
    <s v="Retail"/>
    <n v="2"/>
  </r>
  <r>
    <x v="4285"/>
    <s v="ebay.com"/>
    <s v="Carlota"/>
    <s v="Wholesale"/>
    <n v="23"/>
  </r>
  <r>
    <x v="3980"/>
    <s v="amazon.com"/>
    <s v="Quad"/>
    <s v="Retail"/>
    <n v="1"/>
  </r>
  <r>
    <x v="4286"/>
    <s v="amazon.com"/>
    <s v="Fun Fly"/>
    <s v="Wholesale"/>
    <n v="61"/>
  </r>
  <r>
    <x v="4287"/>
    <s v="amazon.com"/>
    <s v="Frido Fast Catch"/>
    <s v="Retail"/>
    <n v="5"/>
  </r>
  <r>
    <x v="4288"/>
    <s v="coloradoboomerangs.com"/>
    <s v="Bower Aussie Round"/>
    <s v="Retail"/>
    <n v="1"/>
  </r>
  <r>
    <x v="4289"/>
    <s v="coloradoboomerangs.com"/>
    <s v="Fun Fly"/>
    <s v="Retail"/>
    <n v="5"/>
  </r>
  <r>
    <x v="4290"/>
    <s v="amazon.com"/>
    <s v="Quad"/>
    <s v="Wholesale"/>
    <n v="67"/>
  </r>
  <r>
    <x v="3743"/>
    <s v="amazon.com"/>
    <s v="Majestic Beaut"/>
    <s v="Wholesale"/>
    <n v="29"/>
  </r>
  <r>
    <x v="4291"/>
    <s v="ebay.com"/>
    <s v="Sunshine"/>
    <s v="Wholesale"/>
    <n v="121"/>
  </r>
  <r>
    <x v="4292"/>
    <s v="coloradoboomerangs.com"/>
    <s v="Fun Fly"/>
    <s v="Retail"/>
    <n v="2"/>
  </r>
  <r>
    <x v="4293"/>
    <s v="ebay.com"/>
    <s v="Fun Fly"/>
    <s v="Wholesale"/>
    <n v="64"/>
  </r>
  <r>
    <x v="4294"/>
    <s v="amazon.com"/>
    <s v="Darnell Tri Fly"/>
    <s v="Wholesale"/>
    <n v="35"/>
  </r>
  <r>
    <x v="4295"/>
    <s v="coloradoboomerangs.com"/>
    <s v="Fun Fly"/>
    <s v="Retail"/>
    <n v="1"/>
  </r>
  <r>
    <x v="4296"/>
    <s v="ebay.com"/>
    <s v="Crested Beaut"/>
    <s v="Wholesale"/>
    <n v="62"/>
  </r>
  <r>
    <x v="4297"/>
    <s v="coloradoboomerangs.com"/>
    <s v="Quad"/>
    <s v="Wholesale"/>
    <n v="101"/>
  </r>
  <r>
    <x v="4298"/>
    <s v="gel-boomerang.com"/>
    <s v="Fun Fly"/>
    <s v="Retail"/>
    <n v="2"/>
  </r>
  <r>
    <x v="4299"/>
    <s v="ebay.com"/>
    <s v="Alpine"/>
    <s v="Retail"/>
    <n v="1"/>
  </r>
  <r>
    <x v="4300"/>
    <s v="amazon.com"/>
    <s v="Sunset"/>
    <s v="Wholesale"/>
    <n v="114"/>
  </r>
  <r>
    <x v="4301"/>
    <s v="amazon.com"/>
    <s v="Bellen"/>
    <s v="Wholesale"/>
    <n v="70"/>
  </r>
  <r>
    <x v="4302"/>
    <s v="ebay.com"/>
    <s v="Fun Fly"/>
    <s v="Retail"/>
    <n v="3"/>
  </r>
  <r>
    <x v="4303"/>
    <s v="coloradoboomerangs.com"/>
    <s v="Quad"/>
    <s v="Retail"/>
    <n v="4"/>
  </r>
  <r>
    <x v="4304"/>
    <s v="amazon.com"/>
    <s v="Quad"/>
    <s v="Retail"/>
    <n v="1"/>
  </r>
  <r>
    <x v="4305"/>
    <s v="amazon.com"/>
    <s v="Sunset"/>
    <s v="Wholesale"/>
    <n v="43"/>
  </r>
  <r>
    <x v="4306"/>
    <s v="coloradoboomerangs.com"/>
    <s v="Alpine"/>
    <s v="Retail"/>
    <n v="4"/>
  </r>
  <r>
    <x v="4307"/>
    <s v="amazon.com"/>
    <s v="Fun Fly"/>
    <s v="Wholesale"/>
    <n v="34"/>
  </r>
  <r>
    <x v="4308"/>
    <s v="coloradoboomerangs.com"/>
    <s v="Quad"/>
    <s v="Retail"/>
    <n v="1"/>
  </r>
  <r>
    <x v="4309"/>
    <s v="gel-boomerang.com"/>
    <s v="Fun Fly"/>
    <s v="Wholesale"/>
    <n v="37"/>
  </r>
  <r>
    <x v="4310"/>
    <s v="coloradoboomerangs.com"/>
    <s v="Carlota Doublers"/>
    <s v="Retail"/>
    <n v="1"/>
  </r>
  <r>
    <x v="4311"/>
    <s v="ebay.com"/>
    <s v="Fun Fly"/>
    <s v="Retail"/>
    <n v="7"/>
  </r>
  <r>
    <x v="4312"/>
    <s v="ebay.com"/>
    <s v="Crested Beaut"/>
    <s v="Retail"/>
    <n v="3"/>
  </r>
  <r>
    <x v="4313"/>
    <s v="ebay.com"/>
    <s v="Fun Fly"/>
    <s v="Retail"/>
    <n v="6"/>
  </r>
  <r>
    <x v="4314"/>
    <s v="amazon.com"/>
    <s v="Bellen"/>
    <s v="Wholesale"/>
    <n v="134"/>
  </r>
  <r>
    <x v="4315"/>
    <s v="amazon.com"/>
    <s v="Quad"/>
    <s v="Wholesale"/>
    <n v="37"/>
  </r>
  <r>
    <x v="4316"/>
    <s v="amazon.com"/>
    <s v="Quad"/>
    <s v="Wholesale"/>
    <n v="37"/>
  </r>
  <r>
    <x v="4317"/>
    <s v="coloradoboomerangs.com"/>
    <s v="Carlota"/>
    <s v="Wholesale"/>
    <n v="40"/>
  </r>
  <r>
    <x v="4318"/>
    <s v="coloradoboomerangs.com"/>
    <s v="Quad"/>
    <s v="Retail"/>
    <n v="5"/>
  </r>
  <r>
    <x v="4319"/>
    <s v="coloradoboomerangs.com"/>
    <s v="Quad"/>
    <s v="Retail"/>
    <n v="4"/>
  </r>
  <r>
    <x v="4320"/>
    <s v="amazon.com"/>
    <s v="Sunset"/>
    <s v="Retail"/>
    <n v="5"/>
  </r>
  <r>
    <x v="4321"/>
    <s v="coloradoboomerangs.com"/>
    <s v="Fun Fly"/>
    <s v="Retail"/>
    <n v="8"/>
  </r>
  <r>
    <x v="4322"/>
    <s v="amazon.com"/>
    <s v="Fun Fly"/>
    <s v="Wholesale"/>
    <n v="148"/>
  </r>
  <r>
    <x v="4323"/>
    <s v="gel-boomerang.com"/>
    <s v="Fire Aspen"/>
    <s v="Retail"/>
    <n v="1"/>
  </r>
  <r>
    <x v="4324"/>
    <s v="gel-boomerang.com"/>
    <s v="Fun Fly"/>
    <s v="Retail"/>
    <n v="1"/>
  </r>
  <r>
    <x v="1185"/>
    <s v="amazon.com"/>
    <s v="Quad"/>
    <s v="Retail"/>
    <n v="1"/>
  </r>
  <r>
    <x v="4325"/>
    <s v="coloradoboomerangs.com"/>
    <s v="Yanaki"/>
    <s v="Wholesale"/>
    <n v="28"/>
  </r>
  <r>
    <x v="4326"/>
    <s v="gel-boomerang.com"/>
    <s v="GelFast"/>
    <s v="Retail"/>
    <n v="2"/>
  </r>
  <r>
    <x v="4327"/>
    <s v="coloradoboomerangs.com"/>
    <s v="Fun Fly"/>
    <s v="Wholesale"/>
    <n v="29"/>
  </r>
  <r>
    <x v="1458"/>
    <s v="amazon.com"/>
    <s v="Quad"/>
    <s v="Retail"/>
    <n v="2"/>
  </r>
  <r>
    <x v="4328"/>
    <s v="ebay.com"/>
    <s v="Quad"/>
    <s v="Retail"/>
    <n v="2"/>
  </r>
  <r>
    <x v="4329"/>
    <s v="amazon.com"/>
    <s v="Quad"/>
    <s v="Wholesale"/>
    <n v="29"/>
  </r>
  <r>
    <x v="4330"/>
    <s v="amazon.com"/>
    <s v="Alpine"/>
    <s v="Wholesale"/>
    <n v="72"/>
  </r>
  <r>
    <x v="4331"/>
    <s v="coloradoboomerangs.com"/>
    <s v="Fun Fly"/>
    <s v="Retail"/>
    <n v="3"/>
  </r>
  <r>
    <x v="4332"/>
    <s v="amazon.com"/>
    <s v="Carlota"/>
    <s v="Retail"/>
    <n v="1"/>
  </r>
  <r>
    <x v="4333"/>
    <s v="amazon.com"/>
    <s v="Quad"/>
    <s v="Retail"/>
    <n v="4"/>
  </r>
  <r>
    <x v="4334"/>
    <s v="coloradoboomerangs.com"/>
    <s v="Carlota"/>
    <s v="Wholesale"/>
    <n v="54"/>
  </r>
  <r>
    <x v="4335"/>
    <s v="amazon.com"/>
    <s v="Bellen"/>
    <s v="Wholesale"/>
    <n v="33"/>
  </r>
  <r>
    <x v="4336"/>
    <s v="amazon.com"/>
    <s v="Sunset"/>
    <s v="Retail"/>
    <n v="4"/>
  </r>
  <r>
    <x v="4337"/>
    <s v="amazon.com"/>
    <s v="Fun Fly"/>
    <s v="Retail"/>
    <n v="2"/>
  </r>
  <r>
    <x v="4338"/>
    <s v="ebay.com"/>
    <s v="Fun Fly"/>
    <s v="Retail"/>
    <n v="2"/>
  </r>
  <r>
    <x v="4339"/>
    <s v="ebay.com"/>
    <s v="Sunspot"/>
    <s v="Retail"/>
    <n v="8"/>
  </r>
  <r>
    <x v="4340"/>
    <s v="ebay.com"/>
    <s v="Manu LD"/>
    <s v="Retail"/>
    <n v="1"/>
  </r>
  <r>
    <x v="4341"/>
    <s v="ebay.com"/>
    <s v="Fun Fly"/>
    <s v="Retail"/>
    <n v="6"/>
  </r>
  <r>
    <x v="4342"/>
    <s v="amazon.com"/>
    <s v="Sunset"/>
    <s v="Retail"/>
    <n v="1"/>
  </r>
  <r>
    <x v="4343"/>
    <s v="ebay.com"/>
    <s v="Sunset"/>
    <s v="Retail"/>
    <n v="2"/>
  </r>
  <r>
    <x v="4344"/>
    <s v="coloradoboomerangs.com"/>
    <s v="Fun Fly"/>
    <s v="Retail"/>
    <n v="2"/>
  </r>
  <r>
    <x v="4345"/>
    <s v="amazon.com"/>
    <s v="Sunshine"/>
    <s v="Wholesale"/>
    <n v="68"/>
  </r>
  <r>
    <x v="4346"/>
    <s v="coloradoboomerangs.com"/>
    <s v="Frido Fast Catch"/>
    <s v="Retail"/>
    <n v="5"/>
  </r>
  <r>
    <x v="4347"/>
    <s v="amazon.com"/>
    <s v="Quad"/>
    <s v="Wholesale"/>
    <n v="26"/>
  </r>
  <r>
    <x v="4348"/>
    <s v="coloradoboomerangs.com"/>
    <s v="Sunset"/>
    <s v="Retail"/>
    <n v="7"/>
  </r>
  <r>
    <x v="4349"/>
    <s v="ebay.com"/>
    <s v="Crested Beaut"/>
    <s v="Retail"/>
    <n v="5"/>
  </r>
  <r>
    <x v="4350"/>
    <s v="ebay.com"/>
    <s v="Yanaki"/>
    <s v="Wholesale"/>
    <n v="55"/>
  </r>
  <r>
    <x v="4351"/>
    <s v="ebay.com"/>
    <s v="Bower Aussie Round"/>
    <s v="Retail"/>
    <n v="5"/>
  </r>
  <r>
    <x v="4352"/>
    <s v="ebay.com"/>
    <s v="Fun Fly"/>
    <s v="Wholesale"/>
    <n v="41"/>
  </r>
  <r>
    <x v="4353"/>
    <s v="coloradoboomerangs.com"/>
    <s v="Carlota Doublers"/>
    <s v="Retail"/>
    <n v="5"/>
  </r>
  <r>
    <x v="4354"/>
    <s v="gel-boomerang.com"/>
    <s v="Sunspot"/>
    <s v="Retail"/>
    <n v="4"/>
  </r>
  <r>
    <x v="4355"/>
    <s v="amazon.com"/>
    <s v="Phoenix"/>
    <s v="Retail"/>
    <n v="4"/>
  </r>
  <r>
    <x v="4356"/>
    <s v="ebay.com"/>
    <s v="Sunshine"/>
    <s v="Wholesale"/>
    <n v="33"/>
  </r>
  <r>
    <x v="4357"/>
    <s v="coloradoboomerangs.com"/>
    <s v="Quad"/>
    <s v="Wholesale"/>
    <n v="37"/>
  </r>
  <r>
    <x v="4358"/>
    <s v="ebay.com"/>
    <s v="Eagle"/>
    <s v="Retail"/>
    <n v="1"/>
  </r>
  <r>
    <x v="4359"/>
    <s v="amazon.com"/>
    <s v="Fun Fly"/>
    <s v="Wholesale"/>
    <n v="60"/>
  </r>
  <r>
    <x v="4360"/>
    <s v="ebay.com"/>
    <s v="Manu LD"/>
    <s v="Retail"/>
    <n v="1"/>
  </r>
  <r>
    <x v="4361"/>
    <s v="ebay.com"/>
    <s v="Fun Fly"/>
    <s v="Wholesale"/>
    <n v="33"/>
  </r>
  <r>
    <x v="4362"/>
    <s v="amazon.com"/>
    <s v="Fun Fly"/>
    <s v="Wholesale"/>
    <n v="38"/>
  </r>
  <r>
    <x v="4363"/>
    <s v="amazon.com"/>
    <s v="Majestic Beaut"/>
    <s v="Wholesale"/>
    <n v="42"/>
  </r>
  <r>
    <x v="4364"/>
    <s v="coloradoboomerangs.com"/>
    <s v="Fun Fly"/>
    <s v="Retail"/>
    <n v="7"/>
  </r>
  <r>
    <x v="4365"/>
    <s v="amazon.com"/>
    <s v="Sunset"/>
    <s v="Retail"/>
    <n v="1"/>
  </r>
  <r>
    <x v="4366"/>
    <s v="amazon.com"/>
    <s v="Fun Fly"/>
    <s v="Retail"/>
    <n v="4"/>
  </r>
  <r>
    <x v="4367"/>
    <s v="amazon.com"/>
    <s v="Fun Fly"/>
    <s v="Retail"/>
    <n v="3"/>
  </r>
  <r>
    <x v="4368"/>
    <s v="ebay.com"/>
    <s v="Fun Fly"/>
    <s v="Wholesale"/>
    <n v="36"/>
  </r>
  <r>
    <x v="4369"/>
    <s v="amazon.com"/>
    <s v="Bellen"/>
    <s v="Retail"/>
    <n v="3"/>
  </r>
  <r>
    <x v="4370"/>
    <s v="gel-boomerang.com"/>
    <s v="Eagle"/>
    <s v="Wholesale"/>
    <n v="59"/>
  </r>
  <r>
    <x v="4371"/>
    <s v="amazon.com"/>
    <s v="Manu LD"/>
    <s v="Retail"/>
    <n v="2"/>
  </r>
  <r>
    <x v="4372"/>
    <s v="gel-boomerang.com"/>
    <s v="Fun Fly"/>
    <s v="Wholesale"/>
    <n v="89"/>
  </r>
  <r>
    <x v="4373"/>
    <s v="ebay.com"/>
    <s v="Fun Fly"/>
    <s v="Wholesale"/>
    <n v="66"/>
  </r>
  <r>
    <x v="4374"/>
    <s v="amazon.com"/>
    <s v="Quad"/>
    <s v="Retail"/>
    <n v="3"/>
  </r>
  <r>
    <x v="4375"/>
    <s v="ebay.com"/>
    <s v="Fun Fly"/>
    <s v="Wholesale"/>
    <n v="40"/>
  </r>
  <r>
    <x v="4376"/>
    <s v="amazon.com"/>
    <s v="Carlota"/>
    <s v="Wholesale"/>
    <n v="113"/>
  </r>
  <r>
    <x v="4377"/>
    <s v="coloradoboomerangs.com"/>
    <s v="Carlota Doublers"/>
    <s v="Retail"/>
    <n v="1"/>
  </r>
  <r>
    <x v="4378"/>
    <s v="gel-boomerang.com"/>
    <s v="Bellen"/>
    <s v="Retail"/>
    <n v="7"/>
  </r>
  <r>
    <x v="4379"/>
    <s v="amazon.com"/>
    <s v="Fun Fly"/>
    <s v="Retail"/>
    <n v="1"/>
  </r>
  <r>
    <x v="4380"/>
    <s v="amazon.com"/>
    <s v="Bellen"/>
    <s v="Wholesale"/>
    <n v="51"/>
  </r>
  <r>
    <x v="4381"/>
    <s v="ebay.com"/>
    <s v="Fun Fly"/>
    <s v="Retail"/>
    <n v="4"/>
  </r>
  <r>
    <x v="4382"/>
    <s v="amazon.com"/>
    <s v="Carlota"/>
    <s v="Wholesale"/>
    <n v="61"/>
  </r>
  <r>
    <x v="4383"/>
    <s v="coloradoboomerangs.com"/>
    <s v="Fun Fly"/>
    <s v="Retail"/>
    <n v="1"/>
  </r>
  <r>
    <x v="4384"/>
    <s v="coloradoboomerangs.com"/>
    <s v="Fun Fly"/>
    <s v="Retail"/>
    <n v="2"/>
  </r>
  <r>
    <x v="4385"/>
    <s v="coloradoboomerangs.com"/>
    <s v="Eagle"/>
    <s v="Retail"/>
    <n v="1"/>
  </r>
  <r>
    <x v="3141"/>
    <s v="amazon.com"/>
    <s v="Sunset"/>
    <s v="Retail"/>
    <n v="1"/>
  </r>
  <r>
    <x v="1926"/>
    <s v="coloradoboomerangs.com"/>
    <s v="Fun Fly"/>
    <s v="Retail"/>
    <n v="6"/>
  </r>
  <r>
    <x v="1340"/>
    <s v="amazon.com"/>
    <s v="Aspen"/>
    <s v="Wholesale"/>
    <n v="71"/>
  </r>
  <r>
    <x v="4386"/>
    <s v="ebay.com"/>
    <s v="Bellen"/>
    <s v="Retail"/>
    <n v="6"/>
  </r>
  <r>
    <x v="4387"/>
    <s v="gel-boomerang.com"/>
    <s v="Fun Fly"/>
    <s v="Wholesale"/>
    <n v="72"/>
  </r>
  <r>
    <x v="4388"/>
    <s v="amazon.com"/>
    <s v="Fun Fly"/>
    <s v="Wholesale"/>
    <n v="64"/>
  </r>
  <r>
    <x v="4389"/>
    <s v="amazon.com"/>
    <s v="Fun Fly"/>
    <s v="Wholesale"/>
    <n v="26"/>
  </r>
  <r>
    <x v="4390"/>
    <s v="amazon.com"/>
    <s v="Fun Fly"/>
    <s v="Wholesale"/>
    <n v="33"/>
  </r>
  <r>
    <x v="4391"/>
    <s v="gel-boomerang.com"/>
    <s v="Eagle"/>
    <s v="Retail"/>
    <n v="7"/>
  </r>
  <r>
    <x v="4392"/>
    <s v="coloradoboomerangs.com"/>
    <s v="Fun Fly"/>
    <s v="Retail"/>
    <n v="6"/>
  </r>
  <r>
    <x v="4393"/>
    <s v="amazon.com"/>
    <s v="Frido Fast Catch"/>
    <s v="Retail"/>
    <n v="4"/>
  </r>
  <r>
    <x v="4394"/>
    <s v="amazon.com"/>
    <s v="Carlota"/>
    <s v="Wholesale"/>
    <n v="40"/>
  </r>
  <r>
    <x v="4395"/>
    <s v="amazon.com"/>
    <s v="Fun Fly"/>
    <s v="Wholesale"/>
    <n v="43"/>
  </r>
  <r>
    <x v="4396"/>
    <s v="amazon.com"/>
    <s v="Quad"/>
    <s v="Wholesale"/>
    <n v="37"/>
  </r>
  <r>
    <x v="4397"/>
    <s v="coloradoboomerangs.com"/>
    <s v="Fun Fly"/>
    <s v="Retail"/>
    <n v="3"/>
  </r>
  <r>
    <x v="4398"/>
    <s v="amazon.com"/>
    <s v="Fun Fly"/>
    <s v="Retail"/>
    <n v="3"/>
  </r>
  <r>
    <x v="4399"/>
    <s v="amazon.com"/>
    <s v="Fun Fly"/>
    <s v="Wholesale"/>
    <n v="70"/>
  </r>
  <r>
    <x v="4400"/>
    <s v="amazon.com"/>
    <s v="Majestic Beaut"/>
    <s v="Wholesale"/>
    <n v="52"/>
  </r>
  <r>
    <x v="4401"/>
    <s v="ebay.com"/>
    <s v="Majestic Beaut"/>
    <s v="Retail"/>
    <n v="2"/>
  </r>
  <r>
    <x v="4402"/>
    <s v="amazon.com"/>
    <s v="Sunset"/>
    <s v="Retail"/>
    <n v="2"/>
  </r>
  <r>
    <x v="4403"/>
    <s v="gel-boomerang.com"/>
    <s v="Eagle"/>
    <s v="Retail"/>
    <n v="2"/>
  </r>
  <r>
    <x v="4404"/>
    <s v="coloradoboomerangs.com"/>
    <s v="Sunspot"/>
    <s v="Retail"/>
    <n v="3"/>
  </r>
  <r>
    <x v="4405"/>
    <s v="gel-boomerang.com"/>
    <s v="Aspen"/>
    <s v="Wholesale"/>
    <n v="36"/>
  </r>
  <r>
    <x v="4406"/>
    <s v="amazon.com"/>
    <s v="Crested Beaut"/>
    <s v="Retail"/>
    <n v="3"/>
  </r>
  <r>
    <x v="4407"/>
    <s v="amazon.com"/>
    <s v="Carlota"/>
    <s v="Wholesale"/>
    <n v="38"/>
  </r>
  <r>
    <x v="4408"/>
    <s v="ebay.com"/>
    <s v="Fun Fly"/>
    <s v="Retail"/>
    <n v="1"/>
  </r>
  <r>
    <x v="4409"/>
    <s v="coloradoboomerangs.com"/>
    <s v="Carlota Doublers"/>
    <s v="Retail"/>
    <n v="2"/>
  </r>
  <r>
    <x v="4410"/>
    <s v="coloradoboomerangs.com"/>
    <s v="Fun Fly"/>
    <s v="Retail"/>
    <n v="3"/>
  </r>
  <r>
    <x v="4411"/>
    <s v="amazon.com"/>
    <s v="Fun Fly"/>
    <s v="Wholesale"/>
    <n v="29"/>
  </r>
  <r>
    <x v="4412"/>
    <s v="ebay.com"/>
    <s v="Bellen"/>
    <s v="Retail"/>
    <n v="4"/>
  </r>
  <r>
    <x v="4413"/>
    <s v="ebay.com"/>
    <s v="Fun Fly"/>
    <s v="Wholesale"/>
    <n v="35"/>
  </r>
  <r>
    <x v="4414"/>
    <s v="amazon.com"/>
    <s v="Aspen"/>
    <s v="Retail"/>
    <n v="4"/>
  </r>
  <r>
    <x v="4415"/>
    <s v="coloradoboomerangs.com"/>
    <s v="Carlota Doublers"/>
    <s v="Retail"/>
    <n v="4"/>
  </r>
  <r>
    <x v="4416"/>
    <s v="amazon.com"/>
    <s v="Sunset"/>
    <s v="Wholesale"/>
    <n v="30"/>
  </r>
  <r>
    <x v="4417"/>
    <s v="ebay.com"/>
    <s v="Fun Fly"/>
    <s v="Retail"/>
    <n v="1"/>
  </r>
  <r>
    <x v="4418"/>
    <s v="coloradoboomerangs.com"/>
    <s v="Fun Fly"/>
    <s v="Wholesale"/>
    <n v="25"/>
  </r>
  <r>
    <x v="4419"/>
    <s v="ebay.com"/>
    <s v="Quad"/>
    <s v="Wholesale"/>
    <n v="93"/>
  </r>
  <r>
    <x v="4420"/>
    <s v="gel-boomerang.com"/>
    <s v="Sunset"/>
    <s v="Retail"/>
    <n v="2"/>
  </r>
  <r>
    <x v="4421"/>
    <s v="amazon.com"/>
    <s v="Carlota Doublers"/>
    <s v="Retail"/>
    <n v="3"/>
  </r>
  <r>
    <x v="4422"/>
    <s v="amazon.com"/>
    <s v="Fun Fly"/>
    <s v="Wholesale"/>
    <n v="68"/>
  </r>
  <r>
    <x v="4423"/>
    <s v="coloradoboomerangs.com"/>
    <s v="Fun Fly"/>
    <s v="Wholesale"/>
    <n v="68"/>
  </r>
  <r>
    <x v="4424"/>
    <s v="amazon.com"/>
    <s v="Fun Fly"/>
    <s v="Retail"/>
    <n v="1"/>
  </r>
  <r>
    <x v="4425"/>
    <s v="ebay.com"/>
    <s v="Manu MTA"/>
    <s v="Retail"/>
    <n v="1"/>
  </r>
  <r>
    <x v="4426"/>
    <s v="amazon.com"/>
    <s v="Fun Fly"/>
    <s v="Retail"/>
    <n v="7"/>
  </r>
  <r>
    <x v="4427"/>
    <s v="ebay.com"/>
    <s v="Fun Fly"/>
    <s v="Retail"/>
    <n v="4"/>
  </r>
  <r>
    <x v="4428"/>
    <s v="gel-boomerang.com"/>
    <s v="Bellen"/>
    <s v="Retail"/>
    <n v="1"/>
  </r>
  <r>
    <x v="4429"/>
    <s v="amazon.com"/>
    <s v="Sunshine"/>
    <s v="Retail"/>
    <n v="2"/>
  </r>
  <r>
    <x v="4430"/>
    <s v="amazon.com"/>
    <s v="Quad"/>
    <s v="Retail"/>
    <n v="3"/>
  </r>
  <r>
    <x v="4431"/>
    <s v="ebay.com"/>
    <s v="Quad"/>
    <s v="Wholesale"/>
    <n v="32"/>
  </r>
  <r>
    <x v="4432"/>
    <s v="coloradoboomerangs.com"/>
    <s v="Sunset"/>
    <s v="Wholesale"/>
    <n v="56"/>
  </r>
  <r>
    <x v="4433"/>
    <s v="amazon.com"/>
    <s v="Fun Fly"/>
    <s v="Wholesale"/>
    <n v="37"/>
  </r>
  <r>
    <x v="4434"/>
    <s v="coloradoboomerangs.com"/>
    <s v="Phoenix"/>
    <s v="Retail"/>
    <n v="4"/>
  </r>
  <r>
    <x v="4435"/>
    <s v="coloradoboomerangs.com"/>
    <s v="Fun Fly"/>
    <s v="Wholesale"/>
    <n v="32"/>
  </r>
  <r>
    <x v="4436"/>
    <s v="amazon.com"/>
    <s v="Fun Fly"/>
    <s v="Retail"/>
    <n v="2"/>
  </r>
  <r>
    <x v="4437"/>
    <s v="amazon.com"/>
    <s v="Carlota Doublers"/>
    <s v="Retail"/>
    <n v="3"/>
  </r>
  <r>
    <x v="4438"/>
    <s v="amazon.com"/>
    <s v="Fun Fly"/>
    <s v="Wholesale"/>
    <n v="38"/>
  </r>
  <r>
    <x v="4439"/>
    <s v="amazon.com"/>
    <s v="Fun Fly"/>
    <s v="Retail"/>
    <n v="5"/>
  </r>
  <r>
    <x v="413"/>
    <s v="amazon.com"/>
    <s v="Fun Fly"/>
    <s v="Retail"/>
    <n v="2"/>
  </r>
  <r>
    <x v="4440"/>
    <s v="amazon.com"/>
    <s v="Eagle"/>
    <s v="Wholesale"/>
    <n v="129"/>
  </r>
  <r>
    <x v="4441"/>
    <s v="amazon.com"/>
    <s v="Crested Beaut"/>
    <s v="Wholesale"/>
    <n v="60"/>
  </r>
  <r>
    <x v="4442"/>
    <s v="coloradoboomerangs.com"/>
    <s v="Majestic Beaut"/>
    <s v="Wholesale"/>
    <n v="34"/>
  </r>
  <r>
    <x v="4443"/>
    <s v="amazon.com"/>
    <s v="Manu LD"/>
    <s v="Retail"/>
    <n v="2"/>
  </r>
  <r>
    <x v="4444"/>
    <s v="gel-boomerang.com"/>
    <s v="Crested Beaut"/>
    <s v="Wholesale"/>
    <n v="65"/>
  </r>
  <r>
    <x v="1851"/>
    <s v="amazon.com"/>
    <s v="Carlota"/>
    <s v="Wholesale"/>
    <n v="67"/>
  </r>
  <r>
    <x v="4445"/>
    <s v="gel-boomerang.com"/>
    <s v="Fun Fly"/>
    <s v="Wholesale"/>
    <n v="36"/>
  </r>
  <r>
    <x v="4446"/>
    <s v="ebay.com"/>
    <s v="Fun Fly"/>
    <s v="Retail"/>
    <n v="2"/>
  </r>
  <r>
    <x v="4447"/>
    <s v="gel-boomerang.com"/>
    <s v="Fun Fly"/>
    <s v="Retail"/>
    <n v="2"/>
  </r>
  <r>
    <x v="4448"/>
    <s v="coloradoboomerangs.com"/>
    <s v="Fun Fly"/>
    <s v="Retail"/>
    <n v="2"/>
  </r>
  <r>
    <x v="4449"/>
    <s v="amazon.com"/>
    <s v="Manu MTA"/>
    <s v="Retail"/>
    <n v="3"/>
  </r>
  <r>
    <x v="4450"/>
    <s v="amazon.com"/>
    <s v="Quad"/>
    <s v="Wholesale"/>
    <n v="54"/>
  </r>
  <r>
    <x v="4451"/>
    <s v="amazon.com"/>
    <s v="Quad"/>
    <s v="Retail"/>
    <n v="2"/>
  </r>
  <r>
    <x v="4452"/>
    <s v="gel-boomerang.com"/>
    <s v="Quad"/>
    <s v="Retail"/>
    <n v="1"/>
  </r>
  <r>
    <x v="4453"/>
    <s v="gel-boomerang.com"/>
    <s v="Alpine"/>
    <s v="Retail"/>
    <n v="1"/>
  </r>
  <r>
    <x v="4454"/>
    <s v="coloradoboomerangs.com"/>
    <s v="Bellen"/>
    <s v="Retail"/>
    <n v="3"/>
  </r>
  <r>
    <x v="4455"/>
    <s v="coloradoboomerangs.com"/>
    <s v="Fire Aspen"/>
    <s v="Wholesale"/>
    <n v="28"/>
  </r>
  <r>
    <x v="4456"/>
    <s v="amazon.com"/>
    <s v="Alpine"/>
    <s v="Wholesale"/>
    <n v="33"/>
  </r>
  <r>
    <x v="4457"/>
    <s v="coloradoboomerangs.com"/>
    <s v="Fun Fly"/>
    <s v="Wholesale"/>
    <n v="63"/>
  </r>
  <r>
    <x v="4458"/>
    <s v="coloradoboomerangs.com"/>
    <s v="Sunshine"/>
    <s v="Retail"/>
    <n v="1"/>
  </r>
  <r>
    <x v="4459"/>
    <s v="amazon.com"/>
    <s v="Crested Beaut"/>
    <s v="Wholesale"/>
    <n v="41"/>
  </r>
  <r>
    <x v="4460"/>
    <s v="coloradoboomerangs.com"/>
    <s v="Fun Fly"/>
    <s v="Retail"/>
    <n v="2"/>
  </r>
  <r>
    <x v="4461"/>
    <s v="gel-boomerang.com"/>
    <s v="Quad"/>
    <s v="Retail"/>
    <n v="2"/>
  </r>
  <r>
    <x v="4462"/>
    <s v="amazon.com"/>
    <s v="Fun Fly"/>
    <s v="Retail"/>
    <n v="2"/>
  </r>
  <r>
    <x v="4463"/>
    <s v="ebay.com"/>
    <s v="Sunspot"/>
    <s v="Retail"/>
    <n v="3"/>
  </r>
  <r>
    <x v="4464"/>
    <s v="amazon.com"/>
    <s v="Fun Fly"/>
    <s v="Retail"/>
    <n v="3"/>
  </r>
  <r>
    <x v="4465"/>
    <s v="ebay.com"/>
    <s v="Aspen"/>
    <s v="Wholesale"/>
    <n v="28"/>
  </r>
  <r>
    <x v="4466"/>
    <s v="amazon.com"/>
    <s v="Sunspot"/>
    <s v="Wholesale"/>
    <n v="16"/>
  </r>
  <r>
    <x v="4467"/>
    <s v="coloradoboomerangs.com"/>
    <s v="Fun Fly"/>
    <s v="Wholesale"/>
    <n v="63"/>
  </r>
  <r>
    <x v="4468"/>
    <s v="amazon.com"/>
    <s v="Fun Fly"/>
    <s v="Retail"/>
    <n v="5"/>
  </r>
  <r>
    <x v="4469"/>
    <s v="ebay.com"/>
    <s v="Fun Fly"/>
    <s v="Wholesale"/>
    <n v="141"/>
  </r>
  <r>
    <x v="2710"/>
    <s v="amazon.com"/>
    <s v="Phoenix"/>
    <s v="Retail"/>
    <n v="2"/>
  </r>
  <r>
    <x v="4470"/>
    <s v="amazon.com"/>
    <s v="Sunset"/>
    <s v="Wholesale"/>
    <n v="27"/>
  </r>
  <r>
    <x v="4471"/>
    <s v="amazon.com"/>
    <s v="Carlota"/>
    <s v="Retail"/>
    <n v="2"/>
  </r>
  <r>
    <x v="4472"/>
    <s v="amazon.com"/>
    <s v="Crested Beaut"/>
    <s v="Retail"/>
    <n v="2"/>
  </r>
  <r>
    <x v="4473"/>
    <s v="amazon.com"/>
    <s v="Fun Fly"/>
    <s v="Retail"/>
    <n v="2"/>
  </r>
  <r>
    <x v="4474"/>
    <s v="amazon.com"/>
    <s v="Fun Fly"/>
    <s v="Retail"/>
    <n v="1"/>
  </r>
  <r>
    <x v="4475"/>
    <s v="ebay.com"/>
    <s v="Quad"/>
    <s v="Retail"/>
    <n v="4"/>
  </r>
  <r>
    <x v="4476"/>
    <s v="ebay.com"/>
    <s v="Sunset"/>
    <s v="Retail"/>
    <n v="6"/>
  </r>
  <r>
    <x v="4477"/>
    <s v="coloradoboomerangs.com"/>
    <s v="Manu LD"/>
    <s v="Retail"/>
    <n v="5"/>
  </r>
  <r>
    <x v="2551"/>
    <s v="amazon.com"/>
    <s v="Quad"/>
    <s v="Retail"/>
    <n v="8"/>
  </r>
  <r>
    <x v="4478"/>
    <s v="amazon.com"/>
    <s v="Sunspot"/>
    <s v="Retail"/>
    <n v="3"/>
  </r>
  <r>
    <x v="4479"/>
    <s v="amazon.com"/>
    <s v="Fun Fly"/>
    <s v="Wholesale"/>
    <n v="33"/>
  </r>
  <r>
    <x v="4480"/>
    <s v="amazon.com"/>
    <s v="Fun Fly"/>
    <s v="Wholesale"/>
    <n v="35"/>
  </r>
  <r>
    <x v="4481"/>
    <s v="coloradoboomerangs.com"/>
    <s v="Quad"/>
    <s v="Wholesale"/>
    <n v="144"/>
  </r>
  <r>
    <x v="4482"/>
    <s v="ebay.com"/>
    <s v="Quad"/>
    <s v="Wholesale"/>
    <n v="106"/>
  </r>
  <r>
    <x v="4483"/>
    <s v="amazon.com"/>
    <s v="Sunshine"/>
    <s v="Retail"/>
    <n v="2"/>
  </r>
  <r>
    <x v="4484"/>
    <s v="ebay.com"/>
    <s v="Fun Fly"/>
    <s v="Retail"/>
    <n v="2"/>
  </r>
  <r>
    <x v="4485"/>
    <s v="amazon.com"/>
    <s v="Quad"/>
    <s v="Wholesale"/>
    <n v="25"/>
  </r>
  <r>
    <x v="4486"/>
    <s v="ebay.com"/>
    <s v="Quad"/>
    <s v="Retail"/>
    <n v="4"/>
  </r>
  <r>
    <x v="4487"/>
    <s v="coloradoboomerangs.com"/>
    <s v="Darnell Tri Fly"/>
    <s v="Wholesale"/>
    <n v="36"/>
  </r>
  <r>
    <x v="4488"/>
    <s v="amazon.com"/>
    <s v="Fun Fly"/>
    <s v="Retail"/>
    <n v="1"/>
  </r>
  <r>
    <x v="4489"/>
    <s v="gel-boomerang.com"/>
    <s v="Quad"/>
    <s v="Retail"/>
    <n v="3"/>
  </r>
  <r>
    <x v="4490"/>
    <s v="amazon.com"/>
    <s v="Fun Fly"/>
    <s v="Wholesale"/>
    <n v="51"/>
  </r>
  <r>
    <x v="4491"/>
    <s v="amazon.com"/>
    <s v="Fun Fly"/>
    <s v="Retail"/>
    <n v="7"/>
  </r>
  <r>
    <x v="4492"/>
    <s v="amazon.com"/>
    <s v="Darnell Tri Fly"/>
    <s v="Wholesale"/>
    <n v="51"/>
  </r>
  <r>
    <x v="4493"/>
    <s v="amazon.com"/>
    <s v="Quad"/>
    <s v="Retail"/>
    <n v="8"/>
  </r>
  <r>
    <x v="4494"/>
    <s v="amazon.com"/>
    <s v="Sunspot"/>
    <s v="Retail"/>
    <n v="2"/>
  </r>
  <r>
    <x v="4495"/>
    <s v="amazon.com"/>
    <s v="Eagle"/>
    <s v="Wholesale"/>
    <n v="35"/>
  </r>
  <r>
    <x v="4496"/>
    <s v="amazon.com"/>
    <s v="Fun Fly"/>
    <s v="Wholesale"/>
    <n v="34"/>
  </r>
  <r>
    <x v="4497"/>
    <s v="amazon.com"/>
    <s v="Fire Aspen"/>
    <s v="Retail"/>
    <n v="3"/>
  </r>
  <r>
    <x v="4498"/>
    <s v="ebay.com"/>
    <s v="Manu LD"/>
    <s v="Retail"/>
    <n v="4"/>
  </r>
  <r>
    <x v="4499"/>
    <s v="amazon.com"/>
    <s v="Aspen"/>
    <s v="Retail"/>
    <n v="7"/>
  </r>
  <r>
    <x v="4500"/>
    <s v="ebay.com"/>
    <s v="Crested Beaut"/>
    <s v="Wholesale"/>
    <n v="93"/>
  </r>
  <r>
    <x v="4501"/>
    <s v="gel-boomerang.com"/>
    <s v="Fun Fly"/>
    <s v="Retail"/>
    <n v="6"/>
  </r>
  <r>
    <x v="4502"/>
    <s v="gel-boomerang.com"/>
    <s v="Sunset"/>
    <s v="Retail"/>
    <n v="3"/>
  </r>
  <r>
    <x v="4503"/>
    <s v="amazon.com"/>
    <s v="Sunshine"/>
    <s v="Retail"/>
    <n v="1"/>
  </r>
  <r>
    <x v="4504"/>
    <s v="amazon.com"/>
    <s v="Darnell Tri Fly"/>
    <s v="Retail"/>
    <n v="8"/>
  </r>
  <r>
    <x v="4505"/>
    <s v="coloradoboomerangs.com"/>
    <s v="Majestic Beaut"/>
    <s v="Retail"/>
    <n v="9"/>
  </r>
  <r>
    <x v="4506"/>
    <s v="amazon.com"/>
    <s v="Fun Fly"/>
    <s v="Wholesale"/>
    <n v="42"/>
  </r>
  <r>
    <x v="4507"/>
    <s v="gel-boomerang.com"/>
    <s v="Fun Fly"/>
    <s v="Retail"/>
    <n v="4"/>
  </r>
  <r>
    <x v="4508"/>
    <s v="gel-boomerang.com"/>
    <s v="Quad"/>
    <s v="Retail"/>
    <n v="4"/>
  </r>
  <r>
    <x v="4509"/>
    <s v="coloradoboomerangs.com"/>
    <s v="Aspen"/>
    <s v="Retail"/>
    <n v="2"/>
  </r>
  <r>
    <x v="4510"/>
    <s v="amazon.com"/>
    <s v="Sunspot"/>
    <s v="Retail"/>
    <n v="2"/>
  </r>
  <r>
    <x v="4511"/>
    <s v="amazon.com"/>
    <s v="Fun Fly"/>
    <s v="Wholesale"/>
    <n v="29"/>
  </r>
  <r>
    <x v="4015"/>
    <s v="ebay.com"/>
    <s v="Crested Beaut"/>
    <s v="Retail"/>
    <n v="4"/>
  </r>
  <r>
    <x v="4512"/>
    <s v="amazon.com"/>
    <s v="Alpine"/>
    <s v="Wholesale"/>
    <n v="38"/>
  </r>
  <r>
    <x v="4513"/>
    <s v="gel-boomerang.com"/>
    <s v="Fun Fly"/>
    <s v="Retail"/>
    <n v="4"/>
  </r>
  <r>
    <x v="4514"/>
    <s v="coloradoboomerangs.com"/>
    <s v="Quad"/>
    <s v="Retail"/>
    <n v="2"/>
  </r>
  <r>
    <x v="4515"/>
    <s v="ebay.com"/>
    <s v="Fun Fly"/>
    <s v="Retail"/>
    <n v="2"/>
  </r>
  <r>
    <x v="4516"/>
    <s v="ebay.com"/>
    <s v="Phoenix"/>
    <s v="Wholesale"/>
    <n v="28"/>
  </r>
  <r>
    <x v="4517"/>
    <s v="ebay.com"/>
    <s v="Carlota"/>
    <s v="Retail"/>
    <n v="2"/>
  </r>
  <r>
    <x v="4518"/>
    <s v="coloradoboomerangs.com"/>
    <s v="Fun Fly"/>
    <s v="Retail"/>
    <n v="6"/>
  </r>
  <r>
    <x v="4519"/>
    <s v="coloradoboomerangs.com"/>
    <s v="Eagle"/>
    <s v="Retail"/>
    <n v="3"/>
  </r>
  <r>
    <x v="4520"/>
    <s v="amazon.com"/>
    <s v="Fun Fly"/>
    <s v="Retail"/>
    <n v="1"/>
  </r>
  <r>
    <x v="4521"/>
    <s v="amazon.com"/>
    <s v="Fun Fly"/>
    <s v="Wholesale"/>
    <n v="77"/>
  </r>
  <r>
    <x v="4522"/>
    <s v="ebay.com"/>
    <s v="Fun Fly"/>
    <s v="Retail"/>
    <n v="3"/>
  </r>
  <r>
    <x v="4523"/>
    <s v="ebay.com"/>
    <s v="Fun Fly"/>
    <s v="Retail"/>
    <n v="5"/>
  </r>
  <r>
    <x v="4524"/>
    <s v="amazon.com"/>
    <s v="Crested Beaut"/>
    <s v="Retail"/>
    <n v="3"/>
  </r>
  <r>
    <x v="4525"/>
    <s v="ebay.com"/>
    <s v="Bellen"/>
    <s v="Retail"/>
    <n v="1"/>
  </r>
  <r>
    <x v="4526"/>
    <s v="ebay.com"/>
    <s v="Crested Beaut"/>
    <s v="Retail"/>
    <n v="9"/>
  </r>
  <r>
    <x v="4527"/>
    <s v="gel-boomerang.com"/>
    <s v="Aspen"/>
    <s v="Retail"/>
    <n v="3"/>
  </r>
  <r>
    <x v="4528"/>
    <s v="coloradoboomerangs.com"/>
    <s v="Aspen"/>
    <s v="Retail"/>
    <n v="1"/>
  </r>
  <r>
    <x v="4529"/>
    <s v="amazon.com"/>
    <s v="Fun Fly"/>
    <s v="Retail"/>
    <n v="1"/>
  </r>
  <r>
    <x v="4530"/>
    <s v="ebay.com"/>
    <s v="Eagle"/>
    <s v="Wholesale"/>
    <n v="27"/>
  </r>
  <r>
    <x v="4531"/>
    <s v="amazon.com"/>
    <s v="Yanaki"/>
    <s v="Retail"/>
    <n v="2"/>
  </r>
  <r>
    <x v="4532"/>
    <s v="amazon.com"/>
    <s v="Fun Fly"/>
    <s v="Wholesale"/>
    <n v="48"/>
  </r>
  <r>
    <x v="4533"/>
    <s v="amazon.com"/>
    <s v="Sunspot"/>
    <s v="Wholesale"/>
    <n v="31"/>
  </r>
  <r>
    <x v="4534"/>
    <s v="amazon.com"/>
    <s v="Fun Fly"/>
    <s v="Wholesale"/>
    <n v="34"/>
  </r>
  <r>
    <x v="4535"/>
    <s v="amazon.com"/>
    <s v="Fun Fly"/>
    <s v="Wholesale"/>
    <n v="17"/>
  </r>
  <r>
    <x v="4536"/>
    <s v="ebay.com"/>
    <s v="Crested Beaut"/>
    <s v="Retail"/>
    <n v="2"/>
  </r>
  <r>
    <x v="4537"/>
    <s v="gel-boomerang.com"/>
    <s v="Yanaki"/>
    <s v="Wholesale"/>
    <n v="67"/>
  </r>
  <r>
    <x v="4538"/>
    <s v="coloradoboomerangs.com"/>
    <s v="Frido Fast Catch"/>
    <s v="Retail"/>
    <n v="4"/>
  </r>
  <r>
    <x v="4539"/>
    <s v="amazon.com"/>
    <s v="Fun Fly"/>
    <s v="Retail"/>
    <n v="7"/>
  </r>
  <r>
    <x v="4540"/>
    <s v="amazon.com"/>
    <s v="Darnell Tri Fly"/>
    <s v="Wholesale"/>
    <n v="36"/>
  </r>
  <r>
    <x v="4541"/>
    <s v="ebay.com"/>
    <s v="Bellen"/>
    <s v="Wholesale"/>
    <n v="66"/>
  </r>
  <r>
    <x v="4542"/>
    <s v="amazon.com"/>
    <s v="Sunspot"/>
    <s v="Wholesale"/>
    <n v="64"/>
  </r>
  <r>
    <x v="4543"/>
    <s v="amazon.com"/>
    <s v="Aspen"/>
    <s v="Retail"/>
    <n v="2"/>
  </r>
  <r>
    <x v="4544"/>
    <s v="ebay.com"/>
    <s v="Quad"/>
    <s v="Retail"/>
    <n v="3"/>
  </r>
  <r>
    <x v="4545"/>
    <s v="amazon.com"/>
    <s v="Manu MTA"/>
    <s v="Retail"/>
    <n v="1"/>
  </r>
  <r>
    <x v="4546"/>
    <s v="coloradoboomerangs.com"/>
    <s v="Quad"/>
    <s v="Wholesale"/>
    <n v="34"/>
  </r>
  <r>
    <x v="4547"/>
    <s v="amazon.com"/>
    <s v="Quad"/>
    <s v="Wholesale"/>
    <n v="33"/>
  </r>
  <r>
    <x v="4548"/>
    <s v="amazon.com"/>
    <s v="Aspen"/>
    <s v="Wholesale"/>
    <n v="33"/>
  </r>
  <r>
    <x v="4549"/>
    <s v="coloradoboomerangs.com"/>
    <s v="Quad"/>
    <s v="Wholesale"/>
    <n v="56"/>
  </r>
  <r>
    <x v="2118"/>
    <s v="amazon.com"/>
    <s v="Fun Fly"/>
    <s v="Wholesale"/>
    <n v="60"/>
  </r>
  <r>
    <x v="4550"/>
    <s v="amazon.com"/>
    <s v="Fun Fly"/>
    <s v="Wholesale"/>
    <n v="144"/>
  </r>
  <r>
    <x v="4551"/>
    <s v="coloradoboomerangs.com"/>
    <s v="Quad"/>
    <s v="Retail"/>
    <n v="2"/>
  </r>
  <r>
    <x v="4552"/>
    <s v="amazon.com"/>
    <s v="Manu LD"/>
    <s v="Retail"/>
    <n v="3"/>
  </r>
  <r>
    <x v="4553"/>
    <s v="amazon.com"/>
    <s v="Fun Fly"/>
    <s v="Wholesale"/>
    <n v="39"/>
  </r>
  <r>
    <x v="4554"/>
    <s v="amazon.com"/>
    <s v="Fun Fly"/>
    <s v="Wholesale"/>
    <n v="38"/>
  </r>
  <r>
    <x v="4555"/>
    <s v="amazon.com"/>
    <s v="Bower Aussie Round"/>
    <s v="Retail"/>
    <n v="6"/>
  </r>
  <r>
    <x v="4556"/>
    <s v="amazon.com"/>
    <s v="Fun Fly"/>
    <s v="Wholesale"/>
    <n v="149"/>
  </r>
  <r>
    <x v="4557"/>
    <s v="gel-boomerang.com"/>
    <s v="Quad"/>
    <s v="Wholesale"/>
    <n v="114"/>
  </r>
  <r>
    <x v="4558"/>
    <s v="amazon.com"/>
    <s v="Alpine"/>
    <s v="Retail"/>
    <n v="5"/>
  </r>
  <r>
    <x v="4559"/>
    <s v="ebay.com"/>
    <s v="Fun Fly"/>
    <s v="Retail"/>
    <n v="4"/>
  </r>
  <r>
    <x v="4560"/>
    <s v="ebay.com"/>
    <s v="Sunspot"/>
    <s v="Retail"/>
    <n v="2"/>
  </r>
  <r>
    <x v="4561"/>
    <s v="amazon.com"/>
    <s v="Quad"/>
    <s v="Wholesale"/>
    <n v="31"/>
  </r>
  <r>
    <x v="4562"/>
    <s v="coloradoboomerangs.com"/>
    <s v="Fun Fly"/>
    <s v="Retail"/>
    <n v="1"/>
  </r>
  <r>
    <x v="4563"/>
    <s v="amazon.com"/>
    <s v="Fun Fly"/>
    <s v="Retail"/>
    <n v="4"/>
  </r>
  <r>
    <x v="81"/>
    <s v="amazon.com"/>
    <s v="Fun Fly"/>
    <s v="Retail"/>
    <n v="7"/>
  </r>
  <r>
    <x v="187"/>
    <s v="gel-boomerang.com"/>
    <s v="Fun Fly"/>
    <s v="Retail"/>
    <n v="6"/>
  </r>
  <r>
    <x v="4564"/>
    <s v="amazon.com"/>
    <s v="Fun Fly"/>
    <s v="Retail"/>
    <n v="3"/>
  </r>
  <r>
    <x v="4565"/>
    <s v="amazon.com"/>
    <s v="Fun Fly"/>
    <s v="Retail"/>
    <n v="5"/>
  </r>
  <r>
    <x v="4566"/>
    <s v="amazon.com"/>
    <s v="Phoenix"/>
    <s v="Wholesale"/>
    <n v="75"/>
  </r>
  <r>
    <x v="3120"/>
    <s v="ebay.com"/>
    <s v="Quad"/>
    <s v="Retail"/>
    <n v="3"/>
  </r>
  <r>
    <x v="4567"/>
    <s v="ebay.com"/>
    <s v="Bower Aussie Round"/>
    <s v="Retail"/>
    <n v="6"/>
  </r>
  <r>
    <x v="4568"/>
    <s v="gel-boomerang.com"/>
    <s v="Carlota"/>
    <s v="Retail"/>
    <n v="1"/>
  </r>
  <r>
    <x v="4569"/>
    <s v="amazon.com"/>
    <s v="Fun Fly"/>
    <s v="Wholesale"/>
    <n v="34"/>
  </r>
  <r>
    <x v="4570"/>
    <s v="gel-boomerang.com"/>
    <s v="Fun Fly"/>
    <s v="Retail"/>
    <n v="2"/>
  </r>
  <r>
    <x v="4571"/>
    <s v="gel-boomerang.com"/>
    <s v="Carlota Doublers"/>
    <s v="Retail"/>
    <n v="2"/>
  </r>
  <r>
    <x v="4572"/>
    <s v="coloradoboomerangs.com"/>
    <s v="Bellen"/>
    <s v="Wholesale"/>
    <n v="44"/>
  </r>
  <r>
    <x v="4573"/>
    <s v="amazon.com"/>
    <s v="Yanaki"/>
    <s v="Retail"/>
    <n v="5"/>
  </r>
  <r>
    <x v="4574"/>
    <s v="ebay.com"/>
    <s v="Darnell Tri Fly"/>
    <s v="Retail"/>
    <n v="1"/>
  </r>
  <r>
    <x v="4575"/>
    <s v="coloradoboomerangs.com"/>
    <s v="Majestic Beaut"/>
    <s v="Retail"/>
    <n v="7"/>
  </r>
  <r>
    <x v="4576"/>
    <s v="amazon.com"/>
    <s v="Darnell Tri Fly"/>
    <s v="Retail"/>
    <n v="6"/>
  </r>
  <r>
    <x v="4577"/>
    <s v="amazon.com"/>
    <s v="Fun Fly"/>
    <s v="Retail"/>
    <n v="4"/>
  </r>
  <r>
    <x v="4578"/>
    <s v="coloradoboomerangs.com"/>
    <s v="Aspen"/>
    <s v="Wholesale"/>
    <n v="34"/>
  </r>
  <r>
    <x v="4579"/>
    <s v="ebay.com"/>
    <s v="Quad"/>
    <s v="Wholesale"/>
    <n v="38"/>
  </r>
  <r>
    <x v="4580"/>
    <s v="ebay.com"/>
    <s v="Carlota Doublers"/>
    <s v="Retail"/>
    <n v="1"/>
  </r>
  <r>
    <x v="4581"/>
    <s v="amazon.com"/>
    <s v="Fun Fly"/>
    <s v="Wholesale"/>
    <n v="31"/>
  </r>
  <r>
    <x v="4582"/>
    <s v="ebay.com"/>
    <s v="Majestic Beaut"/>
    <s v="Wholesale"/>
    <n v="26"/>
  </r>
  <r>
    <x v="4583"/>
    <s v="amazon.com"/>
    <s v="Fun Fly"/>
    <s v="Wholesale"/>
    <n v="46"/>
  </r>
  <r>
    <x v="4584"/>
    <s v="amazon.com"/>
    <s v="Fun Fly"/>
    <s v="Wholesale"/>
    <n v="30"/>
  </r>
  <r>
    <x v="4585"/>
    <s v="coloradoboomerangs.com"/>
    <s v="Crested Beaut"/>
    <s v="Wholesale"/>
    <n v="26"/>
  </r>
  <r>
    <x v="4586"/>
    <s v="amazon.com"/>
    <s v="Fun Fly"/>
    <s v="Retail"/>
    <n v="1"/>
  </r>
  <r>
    <x v="4587"/>
    <s v="coloradoboomerangs.com"/>
    <s v="Alpine"/>
    <s v="Wholesale"/>
    <n v="40"/>
  </r>
  <r>
    <x v="4588"/>
    <s v="ebay.com"/>
    <s v="Quad"/>
    <s v="Retail"/>
    <n v="4"/>
  </r>
  <r>
    <x v="4589"/>
    <s v="ebay.com"/>
    <s v="Quad"/>
    <s v="Retail"/>
    <n v="1"/>
  </r>
  <r>
    <x v="4590"/>
    <s v="amazon.com"/>
    <s v="Crested Beaut"/>
    <s v="Retail"/>
    <n v="2"/>
  </r>
  <r>
    <x v="4591"/>
    <s v="amazon.com"/>
    <s v="Aspen"/>
    <s v="Retail"/>
    <n v="3"/>
  </r>
  <r>
    <x v="4592"/>
    <s v="coloradoboomerangs.com"/>
    <s v="Fire Aspen"/>
    <s v="Wholesale"/>
    <n v="33"/>
  </r>
  <r>
    <x v="4593"/>
    <s v="coloradoboomerangs.com"/>
    <s v="Aspen"/>
    <s v="Retail"/>
    <n v="2"/>
  </r>
  <r>
    <x v="4594"/>
    <s v="ebay.com"/>
    <s v="Quad"/>
    <s v="Retail"/>
    <n v="6"/>
  </r>
  <r>
    <x v="4595"/>
    <s v="amazon.com"/>
    <s v="Quad"/>
    <s v="Retail"/>
    <n v="2"/>
  </r>
  <r>
    <x v="4596"/>
    <s v="amazon.com"/>
    <s v="Alpine"/>
    <s v="Wholesale"/>
    <n v="103"/>
  </r>
  <r>
    <x v="4597"/>
    <s v="gel-boomerang.com"/>
    <s v="Fire Aspen"/>
    <s v="Retail"/>
    <n v="4"/>
  </r>
  <r>
    <x v="4598"/>
    <s v="amazon.com"/>
    <s v="Carlota"/>
    <s v="Retail"/>
    <n v="3"/>
  </r>
  <r>
    <x v="4599"/>
    <s v="amazon.com"/>
    <s v="Manu LD"/>
    <s v="Retail"/>
    <n v="2"/>
  </r>
  <r>
    <x v="4600"/>
    <s v="ebay.com"/>
    <s v="Fun Fly"/>
    <s v="Wholesale"/>
    <n v="69"/>
  </r>
  <r>
    <x v="4601"/>
    <s v="gel-boomerang.com"/>
    <s v="Fun Fly"/>
    <s v="Retail"/>
    <n v="7"/>
  </r>
  <r>
    <x v="4602"/>
    <s v="amazon.com"/>
    <s v="Fun Fly"/>
    <s v="Retail"/>
    <n v="1"/>
  </r>
  <r>
    <x v="4603"/>
    <s v="amazon.com"/>
    <s v="GelFast"/>
    <s v="Retail"/>
    <n v="7"/>
  </r>
  <r>
    <x v="4604"/>
    <s v="ebay.com"/>
    <s v="Quad"/>
    <s v="Retail"/>
    <n v="6"/>
  </r>
  <r>
    <x v="4605"/>
    <s v="amazon.com"/>
    <s v="Carlota"/>
    <s v="Wholesale"/>
    <n v="27"/>
  </r>
  <r>
    <x v="4606"/>
    <s v="amazon.com"/>
    <s v="Crested Beaut"/>
    <s v="Wholesale"/>
    <n v="115"/>
  </r>
  <r>
    <x v="4607"/>
    <s v="amazon.com"/>
    <s v="Fun Fly"/>
    <s v="Wholesale"/>
    <n v="65"/>
  </r>
  <r>
    <x v="4608"/>
    <s v="amazon.com"/>
    <s v="Fun Fly"/>
    <s v="Retail"/>
    <n v="6"/>
  </r>
  <r>
    <x v="4609"/>
    <s v="ebay.com"/>
    <s v="Crested Beaut"/>
    <s v="Retail"/>
    <n v="7"/>
  </r>
  <r>
    <x v="4610"/>
    <s v="ebay.com"/>
    <s v="Majestic Beaut"/>
    <s v="Retail"/>
    <n v="6"/>
  </r>
  <r>
    <x v="4611"/>
    <s v="coloradoboomerangs.com"/>
    <s v="Fire Aspen"/>
    <s v="Retail"/>
    <n v="7"/>
  </r>
  <r>
    <x v="4612"/>
    <s v="gel-boomerang.com"/>
    <s v="Fun Fly"/>
    <s v="Retail"/>
    <n v="8"/>
  </r>
  <r>
    <x v="4613"/>
    <s v="coloradoboomerangs.com"/>
    <s v="Fun Fly"/>
    <s v="Retail"/>
    <n v="6"/>
  </r>
  <r>
    <x v="4614"/>
    <s v="ebay.com"/>
    <s v="Fun Fly"/>
    <s v="Wholesale"/>
    <n v="62"/>
  </r>
  <r>
    <x v="4615"/>
    <s v="amazon.com"/>
    <s v="Aspen"/>
    <s v="Wholesale"/>
    <n v="55"/>
  </r>
  <r>
    <x v="4616"/>
    <s v="ebay.com"/>
    <s v="Yanaki"/>
    <s v="Retail"/>
    <n v="1"/>
  </r>
  <r>
    <x v="4617"/>
    <s v="amazon.com"/>
    <s v="Fun Fly"/>
    <s v="Retail"/>
    <n v="1"/>
  </r>
  <r>
    <x v="4618"/>
    <s v="ebay.com"/>
    <s v="Quad"/>
    <s v="Retail"/>
    <n v="2"/>
  </r>
  <r>
    <x v="4619"/>
    <s v="coloradoboomerangs.com"/>
    <s v="Quad"/>
    <s v="Retail"/>
    <n v="5"/>
  </r>
  <r>
    <x v="4620"/>
    <s v="amazon.com"/>
    <s v="Fire Aspen"/>
    <s v="Retail"/>
    <n v="9"/>
  </r>
  <r>
    <x v="4621"/>
    <s v="amazon.com"/>
    <s v="Fun Fly"/>
    <s v="Retail"/>
    <n v="3"/>
  </r>
  <r>
    <x v="4622"/>
    <s v="coloradoboomerangs.com"/>
    <s v="Quad"/>
    <s v="Wholesale"/>
    <n v="46"/>
  </r>
  <r>
    <x v="804"/>
    <s v="amazon.com"/>
    <s v="Darnell Tri Fly"/>
    <s v="Wholesale"/>
    <n v="39"/>
  </r>
  <r>
    <x v="4623"/>
    <s v="gel-boomerang.com"/>
    <s v="Quad"/>
    <s v="Retail"/>
    <n v="5"/>
  </r>
  <r>
    <x v="4624"/>
    <s v="coloradoboomerangs.com"/>
    <s v="Carlota"/>
    <s v="Retail"/>
    <n v="4"/>
  </r>
  <r>
    <x v="4625"/>
    <s v="ebay.com"/>
    <s v="Fun Fly"/>
    <s v="Retail"/>
    <n v="3"/>
  </r>
  <r>
    <x v="4626"/>
    <s v="ebay.com"/>
    <s v="Quad"/>
    <s v="Wholesale"/>
    <n v="27"/>
  </r>
  <r>
    <x v="2176"/>
    <s v="coloradoboomerangs.com"/>
    <s v="Bellen"/>
    <s v="Wholesale"/>
    <n v="30"/>
  </r>
  <r>
    <x v="4627"/>
    <s v="coloradoboomerangs.com"/>
    <s v="Fun Fly"/>
    <s v="Retail"/>
    <n v="1"/>
  </r>
  <r>
    <x v="4628"/>
    <s v="ebay.com"/>
    <s v="Sunset"/>
    <s v="Retail"/>
    <n v="1"/>
  </r>
  <r>
    <x v="4629"/>
    <s v="coloradoboomerangs.com"/>
    <s v="Quad"/>
    <s v="Retail"/>
    <n v="9"/>
  </r>
  <r>
    <x v="4630"/>
    <s v="amazon.com"/>
    <s v="Sunset"/>
    <s v="Retail"/>
    <n v="2"/>
  </r>
  <r>
    <x v="4631"/>
    <s v="coloradoboomerangs.com"/>
    <s v="Crested Beaut"/>
    <s v="Wholesale"/>
    <n v="69"/>
  </r>
  <r>
    <x v="4632"/>
    <s v="gel-boomerang.com"/>
    <s v="Crested Beaut"/>
    <s v="Retail"/>
    <n v="1"/>
  </r>
  <r>
    <x v="4633"/>
    <s v="amazon.com"/>
    <s v="Bellen"/>
    <s v="Wholesale"/>
    <n v="53"/>
  </r>
  <r>
    <x v="4634"/>
    <s v="amazon.com"/>
    <s v="Frido Fast Catch"/>
    <s v="Retail"/>
    <n v="2"/>
  </r>
  <r>
    <x v="4635"/>
    <s v="amazon.com"/>
    <s v="Aspen"/>
    <s v="Retail"/>
    <n v="9"/>
  </r>
  <r>
    <x v="4636"/>
    <s v="amazon.com"/>
    <s v="Fun Fly"/>
    <s v="Retail"/>
    <n v="1"/>
  </r>
  <r>
    <x v="4637"/>
    <s v="amazon.com"/>
    <s v="Fun Fly"/>
    <s v="Wholesale"/>
    <n v="29"/>
  </r>
  <r>
    <x v="4638"/>
    <s v="amazon.com"/>
    <s v="Sunshine"/>
    <s v="Retail"/>
    <n v="5"/>
  </r>
  <r>
    <x v="4639"/>
    <s v="amazon.com"/>
    <s v="Alpine"/>
    <s v="Wholesale"/>
    <n v="39"/>
  </r>
  <r>
    <x v="4640"/>
    <s v="gel-boomerang.com"/>
    <s v="Fun Fly"/>
    <s v="Wholesale"/>
    <n v="39"/>
  </r>
  <r>
    <x v="4641"/>
    <s v="gel-boomerang.com"/>
    <s v="Eagle"/>
    <s v="Retail"/>
    <n v="4"/>
  </r>
  <r>
    <x v="4642"/>
    <s v="ebay.com"/>
    <s v="Yanaki"/>
    <s v="Retail"/>
    <n v="3"/>
  </r>
  <r>
    <x v="4643"/>
    <s v="amazon.com"/>
    <s v="Quad"/>
    <s v="Wholesale"/>
    <n v="45"/>
  </r>
  <r>
    <x v="4644"/>
    <s v="ebay.com"/>
    <s v="Bower Aussie Round"/>
    <s v="Wholesale"/>
    <n v="64"/>
  </r>
  <r>
    <x v="4645"/>
    <s v="ebay.com"/>
    <s v="Majestic Beaut"/>
    <s v="Wholesale"/>
    <n v="51"/>
  </r>
  <r>
    <x v="4646"/>
    <s v="amazon.com"/>
    <s v="Majestic Beaut"/>
    <s v="Wholesale"/>
    <n v="86"/>
  </r>
  <r>
    <x v="4647"/>
    <s v="coloradoboomerangs.com"/>
    <s v="Fun Fly"/>
    <s v="Wholesale"/>
    <n v="58"/>
  </r>
  <r>
    <x v="4648"/>
    <s v="ebay.com"/>
    <s v="Bellen"/>
    <s v="Wholesale"/>
    <n v="59"/>
  </r>
  <r>
    <x v="4649"/>
    <s v="coloradoboomerangs.com"/>
    <s v="Carlota"/>
    <s v="Wholesale"/>
    <n v="35"/>
  </r>
  <r>
    <x v="4650"/>
    <s v="amazon.com"/>
    <s v="Fun Fly"/>
    <s v="Wholesale"/>
    <n v="139"/>
  </r>
  <r>
    <x v="4651"/>
    <s v="amazon.com"/>
    <s v="Quad"/>
    <s v="Wholesale"/>
    <n v="32"/>
  </r>
  <r>
    <x v="4652"/>
    <s v="gel-boomerang.com"/>
    <s v="Fun Fly"/>
    <s v="Retail"/>
    <n v="1"/>
  </r>
  <r>
    <x v="4653"/>
    <s v="amazon.com"/>
    <s v="Quad"/>
    <s v="Wholesale"/>
    <n v="124"/>
  </r>
  <r>
    <x v="4654"/>
    <s v="amazon.com"/>
    <s v="Alpine"/>
    <s v="Retail"/>
    <n v="2"/>
  </r>
  <r>
    <x v="4655"/>
    <s v="coloradoboomerangs.com"/>
    <s v="Fun Fly"/>
    <s v="Retail"/>
    <n v="3"/>
  </r>
  <r>
    <x v="4656"/>
    <s v="coloradoboomerangs.com"/>
    <s v="Carlota"/>
    <s v="Wholesale"/>
    <n v="42"/>
  </r>
  <r>
    <x v="4657"/>
    <s v="amazon.com"/>
    <s v="Quad"/>
    <s v="Retail"/>
    <n v="5"/>
  </r>
  <r>
    <x v="4658"/>
    <s v="amazon.com"/>
    <s v="Fun Fly"/>
    <s v="Retail"/>
    <n v="2"/>
  </r>
  <r>
    <x v="4659"/>
    <s v="ebay.com"/>
    <s v="Sunset"/>
    <s v="Wholesale"/>
    <n v="21"/>
  </r>
  <r>
    <x v="4660"/>
    <s v="ebay.com"/>
    <s v="Bellen"/>
    <s v="Retail"/>
    <n v="5"/>
  </r>
  <r>
    <x v="4661"/>
    <s v="gel-boomerang.com"/>
    <s v="Bellen"/>
    <s v="Retail"/>
    <n v="1"/>
  </r>
  <r>
    <x v="4662"/>
    <s v="ebay.com"/>
    <s v="Quad"/>
    <s v="Retail"/>
    <n v="4"/>
  </r>
  <r>
    <x v="4663"/>
    <s v="coloradoboomerangs.com"/>
    <s v="Sunshine"/>
    <s v="Retail"/>
    <n v="6"/>
  </r>
  <r>
    <x v="4664"/>
    <s v="coloradoboomerangs.com"/>
    <s v="Quad"/>
    <s v="Wholesale"/>
    <n v="67"/>
  </r>
  <r>
    <x v="4665"/>
    <s v="ebay.com"/>
    <s v="Fun Fly"/>
    <s v="Wholesale"/>
    <n v="108"/>
  </r>
  <r>
    <x v="4666"/>
    <s v="amazon.com"/>
    <s v="Carlota"/>
    <s v="Retail"/>
    <n v="6"/>
  </r>
  <r>
    <x v="4667"/>
    <s v="amazon.com"/>
    <s v="Crested Beaut"/>
    <s v="Retail"/>
    <n v="3"/>
  </r>
  <r>
    <x v="4668"/>
    <s v="amazon.com"/>
    <s v="Quad"/>
    <s v="Wholesale"/>
    <n v="40"/>
  </r>
  <r>
    <x v="4669"/>
    <s v="coloradoboomerangs.com"/>
    <s v="Quad"/>
    <s v="Wholesale"/>
    <n v="50"/>
  </r>
  <r>
    <x v="4670"/>
    <s v="coloradoboomerangs.com"/>
    <s v="Aspen"/>
    <s v="Retail"/>
    <n v="3"/>
  </r>
  <r>
    <x v="4671"/>
    <s v="amazon.com"/>
    <s v="Aspen"/>
    <s v="Retail"/>
    <n v="2"/>
  </r>
  <r>
    <x v="4672"/>
    <s v="gel-boomerang.com"/>
    <s v="Fun Fly"/>
    <s v="Wholesale"/>
    <n v="64"/>
  </r>
  <r>
    <x v="4673"/>
    <s v="gel-boomerang.com"/>
    <s v="Quad"/>
    <s v="Retail"/>
    <n v="8"/>
  </r>
  <r>
    <x v="4674"/>
    <s v="amazon.com"/>
    <s v="Fun Fly"/>
    <s v="Retail"/>
    <n v="3"/>
  </r>
  <r>
    <x v="4675"/>
    <s v="amazon.com"/>
    <s v="Quad"/>
    <s v="Retail"/>
    <n v="3"/>
  </r>
  <r>
    <x v="4676"/>
    <s v="coloradoboomerangs.com"/>
    <s v="Fun Fly"/>
    <s v="Retail"/>
    <n v="1"/>
  </r>
  <r>
    <x v="4677"/>
    <s v="amazon.com"/>
    <s v="Alpine"/>
    <s v="Wholesale"/>
    <n v="57"/>
  </r>
  <r>
    <x v="4678"/>
    <s v="amazon.com"/>
    <s v="Carlota"/>
    <s v="Retail"/>
    <n v="1"/>
  </r>
  <r>
    <x v="1980"/>
    <s v="amazon.com"/>
    <s v="Bellen"/>
    <s v="Retail"/>
    <n v="4"/>
  </r>
  <r>
    <x v="3328"/>
    <s v="amazon.com"/>
    <s v="Crested Beaut"/>
    <s v="Retail"/>
    <n v="5"/>
  </r>
  <r>
    <x v="4679"/>
    <s v="amazon.com"/>
    <s v="Fun Fly"/>
    <s v="Retail"/>
    <n v="2"/>
  </r>
  <r>
    <x v="4680"/>
    <s v="ebay.com"/>
    <s v="Fun Fly"/>
    <s v="Retail"/>
    <n v="4"/>
  </r>
  <r>
    <x v="4681"/>
    <s v="ebay.com"/>
    <s v="Carlota"/>
    <s v="Wholesale"/>
    <n v="31"/>
  </r>
  <r>
    <x v="4248"/>
    <s v="amazon.com"/>
    <s v="Alpine"/>
    <s v="Wholesale"/>
    <n v="40"/>
  </r>
  <r>
    <x v="4682"/>
    <s v="gel-boomerang.com"/>
    <s v="Sunset"/>
    <s v="Retail"/>
    <n v="1"/>
  </r>
  <r>
    <x v="4683"/>
    <s v="gel-boomerang.com"/>
    <s v="Majestic Beaut"/>
    <s v="Wholesale"/>
    <n v="81"/>
  </r>
  <r>
    <x v="4684"/>
    <s v="ebay.com"/>
    <s v="Carlota"/>
    <s v="Retail"/>
    <n v="2"/>
  </r>
  <r>
    <x v="4685"/>
    <s v="amazon.com"/>
    <s v="Carlota"/>
    <s v="Retail"/>
    <n v="1"/>
  </r>
  <r>
    <x v="2155"/>
    <s v="gel-boomerang.com"/>
    <s v="Phoenix"/>
    <s v="Wholesale"/>
    <n v="40"/>
  </r>
  <r>
    <x v="795"/>
    <s v="amazon.com"/>
    <s v="Fun Fly"/>
    <s v="Wholesale"/>
    <n v="34"/>
  </r>
  <r>
    <x v="4686"/>
    <s v="ebay.com"/>
    <s v="Sunshine"/>
    <s v="Wholesale"/>
    <n v="63"/>
  </r>
  <r>
    <x v="4687"/>
    <s v="coloradoboomerangs.com"/>
    <s v="Fun Fly"/>
    <s v="Retail"/>
    <n v="6"/>
  </r>
  <r>
    <x v="4688"/>
    <s v="amazon.com"/>
    <s v="Alpine"/>
    <s v="Wholesale"/>
    <n v="93"/>
  </r>
  <r>
    <x v="4378"/>
    <s v="amazon.com"/>
    <s v="Darnell Tri Fly"/>
    <s v="Retail"/>
    <n v="6"/>
  </r>
  <r>
    <x v="4689"/>
    <s v="amazon.com"/>
    <s v="Fun Fly"/>
    <s v="Wholesale"/>
    <n v="40"/>
  </r>
  <r>
    <x v="4690"/>
    <s v="ebay.com"/>
    <s v="Fun Fly"/>
    <s v="Retail"/>
    <n v="7"/>
  </r>
  <r>
    <x v="4691"/>
    <s v="gel-boomerang.com"/>
    <s v="Phoenix"/>
    <s v="Retail"/>
    <n v="2"/>
  </r>
  <r>
    <x v="4692"/>
    <s v="ebay.com"/>
    <s v="Quad"/>
    <s v="Retail"/>
    <n v="3"/>
  </r>
  <r>
    <x v="4693"/>
    <s v="amazon.com"/>
    <s v="Majestic Beaut"/>
    <s v="Wholesale"/>
    <n v="38"/>
  </r>
  <r>
    <x v="4694"/>
    <s v="ebay.com"/>
    <s v="Quad"/>
    <s v="Retail"/>
    <n v="8"/>
  </r>
  <r>
    <x v="4695"/>
    <s v="amazon.com"/>
    <s v="Crested Beaut"/>
    <s v="Wholesale"/>
    <n v="49"/>
  </r>
  <r>
    <x v="4696"/>
    <s v="coloradoboomerangs.com"/>
    <s v="Aspen"/>
    <s v="Wholesale"/>
    <n v="29"/>
  </r>
  <r>
    <x v="4697"/>
    <s v="amazon.com"/>
    <s v="Bellen"/>
    <s v="Wholesale"/>
    <n v="38"/>
  </r>
  <r>
    <x v="4698"/>
    <s v="amazon.com"/>
    <s v="Fun Fly"/>
    <s v="Retail"/>
    <n v="6"/>
  </r>
  <r>
    <x v="4699"/>
    <s v="gel-boomerang.com"/>
    <s v="Quad"/>
    <s v="Retail"/>
    <n v="6"/>
  </r>
  <r>
    <x v="2352"/>
    <s v="amazon.com"/>
    <s v="Carlota"/>
    <s v="Wholesale"/>
    <n v="38"/>
  </r>
  <r>
    <x v="4700"/>
    <s v="amazon.com"/>
    <s v="Aspen"/>
    <s v="Wholesale"/>
    <n v="36"/>
  </r>
  <r>
    <x v="4701"/>
    <s v="amazon.com"/>
    <s v="Manu LD"/>
    <s v="Retail"/>
    <n v="4"/>
  </r>
  <r>
    <x v="4702"/>
    <s v="coloradoboomerangs.com"/>
    <s v="Quad"/>
    <s v="Retail"/>
    <n v="1"/>
  </r>
  <r>
    <x v="4703"/>
    <s v="ebay.com"/>
    <s v="Bellen"/>
    <s v="Retail"/>
    <n v="9"/>
  </r>
  <r>
    <x v="4704"/>
    <s v="gel-boomerang.com"/>
    <s v="Eagle"/>
    <s v="Wholesale"/>
    <n v="38"/>
  </r>
  <r>
    <x v="4705"/>
    <s v="coloradoboomerangs.com"/>
    <s v="Quad"/>
    <s v="Wholesale"/>
    <n v="71"/>
  </r>
  <r>
    <x v="4706"/>
    <s v="coloradoboomerangs.com"/>
    <s v="Crested Beaut"/>
    <s v="Retail"/>
    <n v="2"/>
  </r>
  <r>
    <x v="4707"/>
    <s v="coloradoboomerangs.com"/>
    <s v="Fun Fly"/>
    <s v="Retail"/>
    <n v="3"/>
  </r>
  <r>
    <x v="4708"/>
    <s v="gel-boomerang.com"/>
    <s v="Fun Fly"/>
    <s v="Retail"/>
    <n v="2"/>
  </r>
  <r>
    <x v="4709"/>
    <s v="amazon.com"/>
    <s v="Quad"/>
    <s v="Retail"/>
    <n v="9"/>
  </r>
  <r>
    <x v="4710"/>
    <s v="amazon.com"/>
    <s v="Aspen"/>
    <s v="Wholesale"/>
    <n v="36"/>
  </r>
  <r>
    <x v="4711"/>
    <s v="ebay.com"/>
    <s v="Fun Fly"/>
    <s v="Wholesale"/>
    <n v="25"/>
  </r>
  <r>
    <x v="4712"/>
    <s v="ebay.com"/>
    <s v="Bower Aussie Round"/>
    <s v="Retail"/>
    <n v="3"/>
  </r>
  <r>
    <x v="4713"/>
    <s v="amazon.com"/>
    <s v="Fun Fly"/>
    <s v="Wholesale"/>
    <n v="64"/>
  </r>
  <r>
    <x v="4714"/>
    <s v="coloradoboomerangs.com"/>
    <s v="Aspen"/>
    <s v="Retail"/>
    <n v="4"/>
  </r>
  <r>
    <x v="4715"/>
    <s v="amazon.com"/>
    <s v="Aspen"/>
    <s v="Wholesale"/>
    <n v="31"/>
  </r>
  <r>
    <x v="4716"/>
    <s v="amazon.com"/>
    <s v="Fun Fly"/>
    <s v="Retail"/>
    <n v="2"/>
  </r>
  <r>
    <x v="4717"/>
    <s v="amazon.com"/>
    <s v="Fun Fly"/>
    <s v="Wholesale"/>
    <n v="27"/>
  </r>
  <r>
    <x v="4718"/>
    <s v="ebay.com"/>
    <s v="Darnell Tri Fly"/>
    <s v="Retail"/>
    <n v="3"/>
  </r>
  <r>
    <x v="4719"/>
    <s v="ebay.com"/>
    <s v="Alpine"/>
    <s v="Retail"/>
    <n v="2"/>
  </r>
  <r>
    <x v="4720"/>
    <s v="ebay.com"/>
    <s v="Fun Fly"/>
    <s v="Retail"/>
    <n v="3"/>
  </r>
  <r>
    <x v="4721"/>
    <s v="ebay.com"/>
    <s v="Eagle"/>
    <s v="Retail"/>
    <n v="2"/>
  </r>
  <r>
    <x v="1806"/>
    <s v="amazon.com"/>
    <s v="Fun Fly"/>
    <s v="Retail"/>
    <n v="7"/>
  </r>
  <r>
    <x v="4722"/>
    <s v="amazon.com"/>
    <s v="Fun Fly"/>
    <s v="Wholesale"/>
    <n v="127"/>
  </r>
  <r>
    <x v="4723"/>
    <s v="gel-boomerang.com"/>
    <s v="Darnell Tri Fly"/>
    <s v="Retail"/>
    <n v="2"/>
  </r>
  <r>
    <x v="4724"/>
    <s v="amazon.com"/>
    <s v="Fun Fly"/>
    <s v="Retail"/>
    <n v="1"/>
  </r>
  <r>
    <x v="4725"/>
    <s v="amazon.com"/>
    <s v="Crested Beaut"/>
    <s v="Retail"/>
    <n v="1"/>
  </r>
  <r>
    <x v="4726"/>
    <s v="amazon.com"/>
    <s v="Carlota"/>
    <s v="Wholesale"/>
    <n v="36"/>
  </r>
  <r>
    <x v="4727"/>
    <s v="coloradoboomerangs.com"/>
    <s v="Quad"/>
    <s v="Wholesale"/>
    <n v="37"/>
  </r>
  <r>
    <x v="4728"/>
    <s v="amazon.com"/>
    <s v="Fun Fly"/>
    <s v="Retail"/>
    <n v="3"/>
  </r>
  <r>
    <x v="4729"/>
    <s v="ebay.com"/>
    <s v="Quad"/>
    <s v="Retail"/>
    <n v="2"/>
  </r>
  <r>
    <x v="2936"/>
    <s v="gel-boomerang.com"/>
    <s v="Eagle"/>
    <s v="Retail"/>
    <n v="2"/>
  </r>
  <r>
    <x v="4730"/>
    <s v="amazon.com"/>
    <s v="Fun Fly"/>
    <s v="Wholesale"/>
    <n v="58"/>
  </r>
  <r>
    <x v="4731"/>
    <s v="coloradoboomerangs.com"/>
    <s v="Yanaki"/>
    <s v="Wholesale"/>
    <n v="32"/>
  </r>
  <r>
    <x v="4732"/>
    <s v="amazon.com"/>
    <s v="Fun Fly"/>
    <s v="Wholesale"/>
    <n v="25"/>
  </r>
  <r>
    <x v="4733"/>
    <s v="amazon.com"/>
    <s v="Alpine"/>
    <s v="Retail"/>
    <n v="2"/>
  </r>
  <r>
    <x v="4734"/>
    <s v="gel-boomerang.com"/>
    <s v="GelFast"/>
    <s v="Wholesale"/>
    <n v="32"/>
  </r>
  <r>
    <x v="4735"/>
    <s v="coloradoboomerangs.com"/>
    <s v="Fun Fly"/>
    <s v="Wholesale"/>
    <n v="28"/>
  </r>
  <r>
    <x v="4736"/>
    <s v="ebay.com"/>
    <s v="Fun Fly"/>
    <s v="Wholesale"/>
    <n v="66"/>
  </r>
  <r>
    <x v="4737"/>
    <s v="coloradoboomerangs.com"/>
    <s v="Aspen"/>
    <s v="Wholesale"/>
    <n v="39"/>
  </r>
  <r>
    <x v="4738"/>
    <s v="gel-boomerang.com"/>
    <s v="Fun Fly"/>
    <s v="Wholesale"/>
    <n v="40"/>
  </r>
  <r>
    <x v="4739"/>
    <s v="amazon.com"/>
    <s v="Darnell Tri Fly"/>
    <s v="Wholesale"/>
    <n v="69"/>
  </r>
  <r>
    <x v="4740"/>
    <s v="amazon.com"/>
    <s v="Fun Fly"/>
    <s v="Wholesale"/>
    <n v="33"/>
  </r>
  <r>
    <x v="4741"/>
    <s v="coloradoboomerangs.com"/>
    <s v="Fun Fly"/>
    <s v="Wholesale"/>
    <n v="52"/>
  </r>
  <r>
    <x v="4742"/>
    <s v="gel-boomerang.com"/>
    <s v="Eagle"/>
    <s v="Wholesale"/>
    <n v="27"/>
  </r>
  <r>
    <x v="4743"/>
    <s v="ebay.com"/>
    <s v="Quad"/>
    <s v="Wholesale"/>
    <n v="85"/>
  </r>
  <r>
    <x v="4744"/>
    <s v="gel-boomerang.com"/>
    <s v="Fun Fly"/>
    <s v="Wholesale"/>
    <n v="36"/>
  </r>
  <r>
    <x v="4745"/>
    <s v="coloradoboomerangs.com"/>
    <s v="Fire Aspen"/>
    <s v="Wholesale"/>
    <n v="40"/>
  </r>
  <r>
    <x v="4746"/>
    <s v="ebay.com"/>
    <s v="Manu LD"/>
    <s v="Retail"/>
    <n v="4"/>
  </r>
  <r>
    <x v="1637"/>
    <s v="coloradoboomerangs.com"/>
    <s v="Eagle"/>
    <s v="Wholesale"/>
    <n v="67"/>
  </r>
  <r>
    <x v="4747"/>
    <s v="amazon.com"/>
    <s v="Fun Fly"/>
    <s v="Retail"/>
    <n v="3"/>
  </r>
  <r>
    <x v="4748"/>
    <s v="gel-boomerang.com"/>
    <s v="Bellen"/>
    <s v="Retail"/>
    <n v="7"/>
  </r>
  <r>
    <x v="4749"/>
    <s v="coloradoboomerangs.com"/>
    <s v="Fun Fly"/>
    <s v="Retail"/>
    <n v="5"/>
  </r>
  <r>
    <x v="4750"/>
    <s v="coloradoboomerangs.com"/>
    <s v="Majestic Beaut"/>
    <s v="Wholesale"/>
    <n v="59"/>
  </r>
  <r>
    <x v="4751"/>
    <s v="gel-boomerang.com"/>
    <s v="Carlota"/>
    <s v="Retail"/>
    <n v="3"/>
  </r>
  <r>
    <x v="4752"/>
    <s v="coloradoboomerangs.com"/>
    <s v="Bellen"/>
    <s v="Wholesale"/>
    <n v="92"/>
  </r>
  <r>
    <x v="4753"/>
    <s v="amazon.com"/>
    <s v="Aspen"/>
    <s v="Wholesale"/>
    <n v="32"/>
  </r>
  <r>
    <x v="4754"/>
    <s v="amazon.com"/>
    <s v="Quad"/>
    <s v="Retail"/>
    <n v="1"/>
  </r>
  <r>
    <x v="4755"/>
    <s v="amazon.com"/>
    <s v="Fun Fly"/>
    <s v="Retail"/>
    <n v="2"/>
  </r>
  <r>
    <x v="4756"/>
    <s v="coloradoboomerangs.com"/>
    <s v="Quad"/>
    <s v="Wholesale"/>
    <n v="68"/>
  </r>
  <r>
    <x v="4757"/>
    <s v="amazon.com"/>
    <s v="Quad"/>
    <s v="Retail"/>
    <n v="1"/>
  </r>
  <r>
    <x v="4758"/>
    <s v="coloradoboomerangs.com"/>
    <s v="Yanaki"/>
    <s v="Retail"/>
    <n v="1"/>
  </r>
  <r>
    <x v="4759"/>
    <s v="amazon.com"/>
    <s v="GelFast"/>
    <s v="Wholesale"/>
    <n v="67"/>
  </r>
  <r>
    <x v="4760"/>
    <s v="coloradoboomerangs.com"/>
    <s v="Fun Fly"/>
    <s v="Wholesale"/>
    <n v="65"/>
  </r>
  <r>
    <x v="4761"/>
    <s v="amazon.com"/>
    <s v="Fun Fly"/>
    <s v="Retail"/>
    <n v="2"/>
  </r>
  <r>
    <x v="4762"/>
    <s v="coloradoboomerangs.com"/>
    <s v="Alpine"/>
    <s v="Retail"/>
    <n v="4"/>
  </r>
  <r>
    <x v="4763"/>
    <s v="gel-boomerang.com"/>
    <s v="Carlota Doublers"/>
    <s v="Retail"/>
    <n v="1"/>
  </r>
  <r>
    <x v="4764"/>
    <s v="ebay.com"/>
    <s v="Quad"/>
    <s v="Retail"/>
    <n v="1"/>
  </r>
  <r>
    <x v="4765"/>
    <s v="amazon.com"/>
    <s v="Carlota"/>
    <s v="Wholesale"/>
    <n v="110"/>
  </r>
  <r>
    <x v="4766"/>
    <s v="ebay.com"/>
    <s v="Fun Fly"/>
    <s v="Wholesale"/>
    <n v="38"/>
  </r>
  <r>
    <x v="4767"/>
    <s v="coloradoboomerangs.com"/>
    <s v="Phoenix"/>
    <s v="Retail"/>
    <n v="1"/>
  </r>
  <r>
    <x v="4768"/>
    <s v="coloradoboomerangs.com"/>
    <s v="Fun Fly"/>
    <s v="Retail"/>
    <n v="2"/>
  </r>
  <r>
    <x v="4769"/>
    <s v="ebay.com"/>
    <s v="Fun Fly"/>
    <s v="Wholesale"/>
    <n v="40"/>
  </r>
  <r>
    <x v="4770"/>
    <s v="coloradoboomerangs.com"/>
    <s v="Fun Fly"/>
    <s v="Retail"/>
    <n v="5"/>
  </r>
  <r>
    <x v="4771"/>
    <s v="ebay.com"/>
    <s v="Carlota"/>
    <s v="Retail"/>
    <n v="2"/>
  </r>
  <r>
    <x v="4772"/>
    <s v="coloradoboomerangs.com"/>
    <s v="Aspen"/>
    <s v="Retail"/>
    <n v="7"/>
  </r>
  <r>
    <x v="4773"/>
    <s v="amazon.com"/>
    <s v="Fun Fly"/>
    <s v="Retail"/>
    <n v="4"/>
  </r>
  <r>
    <x v="4774"/>
    <s v="ebay.com"/>
    <s v="GelFast"/>
    <s v="Wholesale"/>
    <n v="30"/>
  </r>
  <r>
    <x v="4775"/>
    <s v="amazon.com"/>
    <s v="Bellen"/>
    <s v="Retail"/>
    <n v="6"/>
  </r>
  <r>
    <x v="4776"/>
    <s v="amazon.com"/>
    <s v="Fun Fly"/>
    <s v="Retail"/>
    <n v="1"/>
  </r>
  <r>
    <x v="4777"/>
    <s v="amazon.com"/>
    <s v="Yanaki"/>
    <s v="Wholesale"/>
    <n v="36"/>
  </r>
  <r>
    <x v="4778"/>
    <s v="amazon.com"/>
    <s v="Alpine"/>
    <s v="Wholesale"/>
    <n v="80"/>
  </r>
  <r>
    <x v="4779"/>
    <s v="ebay.com"/>
    <s v="Fun Fly"/>
    <s v="Retail"/>
    <n v="1"/>
  </r>
  <r>
    <x v="4780"/>
    <s v="coloradoboomerangs.com"/>
    <s v="Yanaki"/>
    <s v="Retail"/>
    <n v="4"/>
  </r>
  <r>
    <x v="4781"/>
    <s v="coloradoboomerangs.com"/>
    <s v="Bower Aussie Round"/>
    <s v="Wholesale"/>
    <n v="48"/>
  </r>
  <r>
    <x v="4782"/>
    <s v="amazon.com"/>
    <s v="Fun Fly"/>
    <s v="Retail"/>
    <n v="2"/>
  </r>
  <r>
    <x v="4166"/>
    <s v="amazon.com"/>
    <s v="Frido Fast Catch"/>
    <s v="Retail"/>
    <n v="3"/>
  </r>
  <r>
    <x v="4783"/>
    <s v="gel-boomerang.com"/>
    <s v="Sunset"/>
    <s v="Retail"/>
    <n v="1"/>
  </r>
  <r>
    <x v="4784"/>
    <s v="coloradoboomerangs.com"/>
    <s v="Fun Fly"/>
    <s v="Retail"/>
    <n v="1"/>
  </r>
  <r>
    <x v="4785"/>
    <s v="ebay.com"/>
    <s v="Sunshine"/>
    <s v="Wholesale"/>
    <n v="33"/>
  </r>
  <r>
    <x v="4786"/>
    <s v="amazon.com"/>
    <s v="Sunspot"/>
    <s v="Retail"/>
    <n v="3"/>
  </r>
  <r>
    <x v="4787"/>
    <s v="amazon.com"/>
    <s v="Fun Fly"/>
    <s v="Wholesale"/>
    <n v="32"/>
  </r>
  <r>
    <x v="4788"/>
    <s v="coloradoboomerangs.com"/>
    <s v="Fun Fly"/>
    <s v="Retail"/>
    <n v="5"/>
  </r>
  <r>
    <x v="934"/>
    <s v="ebay.com"/>
    <s v="Quad"/>
    <s v="Retail"/>
    <n v="6"/>
  </r>
  <r>
    <x v="4789"/>
    <s v="ebay.com"/>
    <s v="Majestic Beaut"/>
    <s v="Wholesale"/>
    <n v="132"/>
  </r>
  <r>
    <x v="4790"/>
    <s v="coloradoboomerangs.com"/>
    <s v="Fun Fly"/>
    <s v="Retail"/>
    <n v="5"/>
  </r>
  <r>
    <x v="4791"/>
    <s v="ebay.com"/>
    <s v="Fun Fly"/>
    <s v="Retail"/>
    <n v="2"/>
  </r>
  <r>
    <x v="4792"/>
    <s v="ebay.com"/>
    <s v="Bower Aussie Round"/>
    <s v="Retail"/>
    <n v="3"/>
  </r>
  <r>
    <x v="4793"/>
    <s v="amazon.com"/>
    <s v="Manu LD"/>
    <s v="Retail"/>
    <n v="1"/>
  </r>
  <r>
    <x v="4794"/>
    <s v="amazon.com"/>
    <s v="Bellen"/>
    <s v="Wholesale"/>
    <n v="33"/>
  </r>
  <r>
    <x v="4795"/>
    <s v="ebay.com"/>
    <s v="Fun Fly"/>
    <s v="Wholesale"/>
    <n v="43"/>
  </r>
  <r>
    <x v="4796"/>
    <s v="gel-boomerang.com"/>
    <s v="Aspen"/>
    <s v="Retail"/>
    <n v="1"/>
  </r>
  <r>
    <x v="4797"/>
    <s v="ebay.com"/>
    <s v="Alpine"/>
    <s v="Retail"/>
    <n v="2"/>
  </r>
  <r>
    <x v="4798"/>
    <s v="amazon.com"/>
    <s v="Sunspot"/>
    <s v="Retail"/>
    <n v="3"/>
  </r>
  <r>
    <x v="4799"/>
    <s v="coloradoboomerangs.com"/>
    <s v="Fun Fly"/>
    <s v="Retail"/>
    <n v="1"/>
  </r>
  <r>
    <x v="4800"/>
    <s v="gel-boomerang.com"/>
    <s v="Fun Fly"/>
    <s v="Retail"/>
    <n v="6"/>
  </r>
  <r>
    <x v="4801"/>
    <s v="amazon.com"/>
    <s v="Majestic Beaut"/>
    <s v="Retail"/>
    <n v="7"/>
  </r>
  <r>
    <x v="4802"/>
    <s v="amazon.com"/>
    <s v="Crested Beaut"/>
    <s v="Retail"/>
    <n v="6"/>
  </r>
  <r>
    <x v="4803"/>
    <s v="coloradoboomerangs.com"/>
    <s v="Fun Fly"/>
    <s v="Wholesale"/>
    <n v="26"/>
  </r>
  <r>
    <x v="4804"/>
    <s v="amazon.com"/>
    <s v="Bower Aussie Round"/>
    <s v="Retail"/>
    <n v="2"/>
  </r>
  <r>
    <x v="4805"/>
    <s v="amazon.com"/>
    <s v="Fun Fly"/>
    <s v="Wholesale"/>
    <n v="47"/>
  </r>
  <r>
    <x v="4806"/>
    <s v="coloradoboomerangs.com"/>
    <s v="Fun Fly"/>
    <s v="Retail"/>
    <n v="4"/>
  </r>
  <r>
    <x v="4807"/>
    <s v="coloradoboomerangs.com"/>
    <s v="Fun Fly"/>
    <s v="Retail"/>
    <n v="1"/>
  </r>
  <r>
    <x v="4808"/>
    <s v="coloradoboomerangs.com"/>
    <s v="Manu LD"/>
    <s v="Retail"/>
    <n v="2"/>
  </r>
  <r>
    <x v="4809"/>
    <s v="ebay.com"/>
    <s v="Sunset"/>
    <s v="Wholesale"/>
    <n v="67"/>
  </r>
  <r>
    <x v="4810"/>
    <s v="ebay.com"/>
    <s v="Eagle"/>
    <s v="Wholesale"/>
    <n v="37"/>
  </r>
  <r>
    <x v="4811"/>
    <s v="gel-boomerang.com"/>
    <s v="Sunspot"/>
    <s v="Retail"/>
    <n v="1"/>
  </r>
  <r>
    <x v="2050"/>
    <s v="ebay.com"/>
    <s v="Alpine"/>
    <s v="Retail"/>
    <n v="6"/>
  </r>
  <r>
    <x v="4812"/>
    <s v="amazon.com"/>
    <s v="Fun Fly"/>
    <s v="Retail"/>
    <n v="2"/>
  </r>
  <r>
    <x v="4813"/>
    <s v="amazon.com"/>
    <s v="Phoenix"/>
    <s v="Retail"/>
    <n v="1"/>
  </r>
  <r>
    <x v="4814"/>
    <s v="amazon.com"/>
    <s v="Frido Fast Catch"/>
    <s v="Retail"/>
    <n v="4"/>
  </r>
  <r>
    <x v="4815"/>
    <s v="amazon.com"/>
    <s v="Fun Fly"/>
    <s v="Retail"/>
    <n v="2"/>
  </r>
  <r>
    <x v="4816"/>
    <s v="amazon.com"/>
    <s v="GelFast"/>
    <s v="Wholesale"/>
    <n v="97"/>
  </r>
  <r>
    <x v="4817"/>
    <s v="coloradoboomerangs.com"/>
    <s v="Fire Aspen"/>
    <s v="Retail"/>
    <n v="4"/>
  </r>
  <r>
    <x v="4818"/>
    <s v="amazon.com"/>
    <s v="Sunspot"/>
    <s v="Retail"/>
    <n v="5"/>
  </r>
  <r>
    <x v="4819"/>
    <s v="amazon.com"/>
    <s v="Fun Fly"/>
    <s v="Wholesale"/>
    <n v="55"/>
  </r>
  <r>
    <x v="4820"/>
    <s v="coloradoboomerangs.com"/>
    <s v="Quad"/>
    <s v="Retail"/>
    <n v="3"/>
  </r>
  <r>
    <x v="4821"/>
    <s v="coloradoboomerangs.com"/>
    <s v="Manu MTA"/>
    <s v="Retail"/>
    <n v="5"/>
  </r>
  <r>
    <x v="4822"/>
    <s v="coloradoboomerangs.com"/>
    <s v="Fun Fly"/>
    <s v="Retail"/>
    <n v="3"/>
  </r>
  <r>
    <x v="4823"/>
    <s v="ebay.com"/>
    <s v="Sunset"/>
    <s v="Retail"/>
    <n v="1"/>
  </r>
  <r>
    <x v="4824"/>
    <s v="ebay.com"/>
    <s v="Quad"/>
    <s v="Retail"/>
    <n v="3"/>
  </r>
  <r>
    <x v="4825"/>
    <s v="amazon.com"/>
    <s v="Quad"/>
    <s v="Retail"/>
    <n v="2"/>
  </r>
  <r>
    <x v="866"/>
    <s v="gel-boomerang.com"/>
    <s v="Fun Fly"/>
    <s v="Wholesale"/>
    <n v="26"/>
  </r>
  <r>
    <x v="4826"/>
    <s v="amazon.com"/>
    <s v="Crested Beaut"/>
    <s v="Wholesale"/>
    <n v="144"/>
  </r>
  <r>
    <x v="4827"/>
    <s v="amazon.com"/>
    <s v="Bower Aussie Round"/>
    <s v="Wholesale"/>
    <n v="66"/>
  </r>
  <r>
    <x v="4828"/>
    <s v="amazon.com"/>
    <s v="Fun Fly"/>
    <s v="Wholesale"/>
    <n v="31"/>
  </r>
  <r>
    <x v="4829"/>
    <s v="ebay.com"/>
    <s v="Fire Aspen"/>
    <s v="Retail"/>
    <n v="7"/>
  </r>
  <r>
    <x v="4830"/>
    <s v="amazon.com"/>
    <s v="Fun Fly"/>
    <s v="Retail"/>
    <n v="1"/>
  </r>
  <r>
    <x v="4831"/>
    <s v="coloradoboomerangs.com"/>
    <s v="Manu LD"/>
    <s v="Retail"/>
    <n v="3"/>
  </r>
  <r>
    <x v="4832"/>
    <s v="amazon.com"/>
    <s v="Quad"/>
    <s v="Wholesale"/>
    <n v="67"/>
  </r>
  <r>
    <x v="3361"/>
    <s v="coloradoboomerangs.com"/>
    <s v="Manu MTA"/>
    <s v="Retail"/>
    <n v="4"/>
  </r>
  <r>
    <x v="4833"/>
    <s v="coloradoboomerangs.com"/>
    <s v="Quad"/>
    <s v="Retail"/>
    <n v="1"/>
  </r>
  <r>
    <x v="4834"/>
    <s v="ebay.com"/>
    <s v="Quad"/>
    <s v="Wholesale"/>
    <n v="26"/>
  </r>
  <r>
    <x v="4835"/>
    <s v="gel-boomerang.com"/>
    <s v="Fun Fly"/>
    <s v="Wholesale"/>
    <n v="27"/>
  </r>
  <r>
    <x v="4836"/>
    <s v="coloradoboomerangs.com"/>
    <s v="Phoenix"/>
    <s v="Retail"/>
    <n v="2"/>
  </r>
  <r>
    <x v="4837"/>
    <s v="amazon.com"/>
    <s v="Crested Beaut"/>
    <s v="Retail"/>
    <n v="2"/>
  </r>
  <r>
    <x v="4838"/>
    <s v="amazon.com"/>
    <s v="Fun Fly"/>
    <s v="Retail"/>
    <n v="1"/>
  </r>
  <r>
    <x v="4839"/>
    <s v="amazon.com"/>
    <s v="Majestic Beaut"/>
    <s v="Retail"/>
    <n v="6"/>
  </r>
  <r>
    <x v="4840"/>
    <s v="amazon.com"/>
    <s v="Yanaki"/>
    <s v="Retail"/>
    <n v="9"/>
  </r>
  <r>
    <x v="4841"/>
    <s v="coloradoboomerangs.com"/>
    <s v="GelFast"/>
    <s v="Wholesale"/>
    <n v="39"/>
  </r>
  <r>
    <x v="4842"/>
    <s v="amazon.com"/>
    <s v="Crested Beaut"/>
    <s v="Wholesale"/>
    <n v="34"/>
  </r>
  <r>
    <x v="4843"/>
    <s v="coloradoboomerangs.com"/>
    <s v="Fun Fly"/>
    <s v="Wholesale"/>
    <n v="40"/>
  </r>
  <r>
    <x v="4844"/>
    <s v="amazon.com"/>
    <s v="Sunshine"/>
    <s v="Retail"/>
    <n v="2"/>
  </r>
  <r>
    <x v="1659"/>
    <s v="coloradoboomerangs.com"/>
    <s v="Fun Fly"/>
    <s v="Retail"/>
    <n v="2"/>
  </r>
  <r>
    <x v="4845"/>
    <s v="amazon.com"/>
    <s v="Sunshine"/>
    <s v="Wholesale"/>
    <n v="28"/>
  </r>
  <r>
    <x v="4846"/>
    <s v="ebay.com"/>
    <s v="Fun Fly"/>
    <s v="Wholesale"/>
    <n v="37"/>
  </r>
  <r>
    <x v="4847"/>
    <s v="ebay.com"/>
    <s v="Fun Fly"/>
    <s v="Wholesale"/>
    <n v="30"/>
  </r>
  <r>
    <x v="4848"/>
    <s v="coloradoboomerangs.com"/>
    <s v="GelFast"/>
    <s v="Wholesale"/>
    <n v="146"/>
  </r>
  <r>
    <x v="4849"/>
    <s v="amazon.com"/>
    <s v="Sunset"/>
    <s v="Retail"/>
    <n v="7"/>
  </r>
  <r>
    <x v="4850"/>
    <s v="amazon.com"/>
    <s v="Fun Fly"/>
    <s v="Wholesale"/>
    <n v="31"/>
  </r>
  <r>
    <x v="4851"/>
    <s v="amazon.com"/>
    <s v="Bellen"/>
    <s v="Wholesale"/>
    <n v="40"/>
  </r>
  <r>
    <x v="4852"/>
    <s v="amazon.com"/>
    <s v="Fun Fly"/>
    <s v="Wholesale"/>
    <n v="147"/>
  </r>
  <r>
    <x v="4853"/>
    <s v="amazon.com"/>
    <s v="Fun Fly"/>
    <s v="Wholesale"/>
    <n v="63"/>
  </r>
  <r>
    <x v="4854"/>
    <s v="ebay.com"/>
    <s v="Carlota"/>
    <s v="Wholesale"/>
    <n v="84"/>
  </r>
  <r>
    <x v="4855"/>
    <s v="ebay.com"/>
    <s v="Aspen"/>
    <s v="Retail"/>
    <n v="7"/>
  </r>
  <r>
    <x v="4856"/>
    <s v="amazon.com"/>
    <s v="Fun Fly"/>
    <s v="Retail"/>
    <n v="3"/>
  </r>
  <r>
    <x v="4857"/>
    <s v="coloradoboomerangs.com"/>
    <s v="Sunspot"/>
    <s v="Retail"/>
    <n v="1"/>
  </r>
  <r>
    <x v="4858"/>
    <s v="ebay.com"/>
    <s v="Carlota"/>
    <s v="Retail"/>
    <n v="3"/>
  </r>
  <r>
    <x v="4859"/>
    <s v="coloradoboomerangs.com"/>
    <s v="Majestic Beaut"/>
    <s v="Wholesale"/>
    <n v="129"/>
  </r>
  <r>
    <x v="4860"/>
    <s v="amazon.com"/>
    <s v="Fun Fly"/>
    <s v="Wholesale"/>
    <n v="65"/>
  </r>
  <r>
    <x v="4861"/>
    <s v="ebay.com"/>
    <s v="Fun Fly"/>
    <s v="Retail"/>
    <n v="1"/>
  </r>
  <r>
    <x v="4862"/>
    <s v="amazon.com"/>
    <s v="Quad"/>
    <s v="Retail"/>
    <n v="4"/>
  </r>
  <r>
    <x v="4863"/>
    <s v="ebay.com"/>
    <s v="Bower Aussie Round"/>
    <s v="Wholesale"/>
    <n v="35"/>
  </r>
  <r>
    <x v="4864"/>
    <s v="ebay.com"/>
    <s v="GelFast"/>
    <s v="Retail"/>
    <n v="5"/>
  </r>
  <r>
    <x v="4865"/>
    <s v="gel-boomerang.com"/>
    <s v="Carlota Doublers"/>
    <s v="Retail"/>
    <n v="4"/>
  </r>
  <r>
    <x v="4866"/>
    <s v="ebay.com"/>
    <s v="Fun Fly"/>
    <s v="Wholesale"/>
    <n v="33"/>
  </r>
  <r>
    <x v="4867"/>
    <s v="amazon.com"/>
    <s v="Fun Fly"/>
    <s v="Wholesale"/>
    <n v="54"/>
  </r>
  <r>
    <x v="4868"/>
    <s v="ebay.com"/>
    <s v="Darnell Tri Fly"/>
    <s v="Retail"/>
    <n v="3"/>
  </r>
  <r>
    <x v="4869"/>
    <s v="amazon.com"/>
    <s v="Fun Fly"/>
    <s v="Retail"/>
    <n v="7"/>
  </r>
  <r>
    <x v="4870"/>
    <s v="amazon.com"/>
    <s v="Quad"/>
    <s v="Wholesale"/>
    <n v="44"/>
  </r>
  <r>
    <x v="4871"/>
    <s v="ebay.com"/>
    <s v="Bellen"/>
    <s v="Wholesale"/>
    <n v="87"/>
  </r>
  <r>
    <x v="4872"/>
    <s v="ebay.com"/>
    <s v="Fun Fly"/>
    <s v="Retail"/>
    <n v="4"/>
  </r>
  <r>
    <x v="4873"/>
    <s v="ebay.com"/>
    <s v="Fun Fly"/>
    <s v="Retail"/>
    <n v="2"/>
  </r>
  <r>
    <x v="4874"/>
    <s v="coloradoboomerangs.com"/>
    <s v="Bower Aussie Round"/>
    <s v="Retail"/>
    <n v="3"/>
  </r>
  <r>
    <x v="4875"/>
    <s v="amazon.com"/>
    <s v="Crested Beaut"/>
    <s v="Retail"/>
    <n v="4"/>
  </r>
  <r>
    <x v="4876"/>
    <s v="coloradoboomerangs.com"/>
    <s v="Fire Aspen"/>
    <s v="Retail"/>
    <n v="2"/>
  </r>
  <r>
    <x v="4877"/>
    <s v="coloradoboomerangs.com"/>
    <s v="Alpine"/>
    <s v="Retail"/>
    <n v="1"/>
  </r>
  <r>
    <x v="4878"/>
    <s v="amazon.com"/>
    <s v="Sunset"/>
    <s v="Retail"/>
    <n v="4"/>
  </r>
  <r>
    <x v="4879"/>
    <s v="coloradoboomerangs.com"/>
    <s v="Eagle"/>
    <s v="Retail"/>
    <n v="7"/>
  </r>
  <r>
    <x v="4880"/>
    <s v="amazon.com"/>
    <s v="Fun Fly"/>
    <s v="Retail"/>
    <n v="5"/>
  </r>
  <r>
    <x v="4881"/>
    <s v="gel-boomerang.com"/>
    <s v="Yanaki"/>
    <s v="Wholesale"/>
    <n v="24"/>
  </r>
  <r>
    <x v="4882"/>
    <s v="coloradoboomerangs.com"/>
    <s v="Fun Fly"/>
    <s v="Wholesale"/>
    <n v="71"/>
  </r>
  <r>
    <x v="4883"/>
    <s v="amazon.com"/>
    <s v="Fun Fly"/>
    <s v="Wholesale"/>
    <n v="42"/>
  </r>
  <r>
    <x v="4884"/>
    <s v="amazon.com"/>
    <s v="Fun Fly"/>
    <s v="Retail"/>
    <n v="1"/>
  </r>
  <r>
    <x v="4885"/>
    <s v="coloradoboomerangs.com"/>
    <s v="Carlota Doublers"/>
    <s v="Retail"/>
    <n v="2"/>
  </r>
  <r>
    <x v="4886"/>
    <s v="amazon.com"/>
    <s v="Majestic Beaut"/>
    <s v="Wholesale"/>
    <n v="70"/>
  </r>
  <r>
    <x v="2276"/>
    <s v="amazon.com"/>
    <s v="Fun Fly"/>
    <s v="Retail"/>
    <n v="2"/>
  </r>
  <r>
    <x v="4887"/>
    <s v="amazon.com"/>
    <s v="Majestic Beaut"/>
    <s v="Wholesale"/>
    <n v="69"/>
  </r>
  <r>
    <x v="4888"/>
    <s v="amazon.com"/>
    <s v="Bellen"/>
    <s v="Retail"/>
    <n v="7"/>
  </r>
  <r>
    <x v="4889"/>
    <s v="amazon.com"/>
    <s v="Frido Fast Catch"/>
    <s v="Retail"/>
    <n v="3"/>
  </r>
  <r>
    <x v="4890"/>
    <s v="amazon.com"/>
    <s v="Bower Aussie Round"/>
    <s v="Wholesale"/>
    <n v="40"/>
  </r>
  <r>
    <x v="4891"/>
    <s v="ebay.com"/>
    <s v="Fun Fly"/>
    <s v="Wholesale"/>
    <n v="41"/>
  </r>
  <r>
    <x v="4892"/>
    <s v="ebay.com"/>
    <s v="Fun Fly"/>
    <s v="Retail"/>
    <n v="1"/>
  </r>
  <r>
    <x v="4893"/>
    <s v="gel-boomerang.com"/>
    <s v="Aspen"/>
    <s v="Retail"/>
    <n v="2"/>
  </r>
  <r>
    <x v="4894"/>
    <s v="ebay.com"/>
    <s v="Fun Fly"/>
    <s v="Retail"/>
    <n v="4"/>
  </r>
  <r>
    <x v="4895"/>
    <s v="amazon.com"/>
    <s v="Fun Fly"/>
    <s v="Wholesale"/>
    <n v="35"/>
  </r>
  <r>
    <x v="4896"/>
    <s v="coloradoboomerangs.com"/>
    <s v="Fun Fly"/>
    <s v="Retail"/>
    <n v="1"/>
  </r>
  <r>
    <x v="4897"/>
    <s v="ebay.com"/>
    <s v="Yanaki"/>
    <s v="Wholesale"/>
    <n v="40"/>
  </r>
  <r>
    <x v="4898"/>
    <s v="ebay.com"/>
    <s v="Aspen"/>
    <s v="Retail"/>
    <n v="1"/>
  </r>
  <r>
    <x v="4899"/>
    <s v="coloradoboomerangs.com"/>
    <s v="Quad"/>
    <s v="Retail"/>
    <n v="6"/>
  </r>
  <r>
    <x v="4900"/>
    <s v="amazon.com"/>
    <s v="Majestic Beaut"/>
    <s v="Wholesale"/>
    <n v="69"/>
  </r>
  <r>
    <x v="4901"/>
    <s v="ebay.com"/>
    <s v="Fun Fly"/>
    <s v="Wholesale"/>
    <n v="28"/>
  </r>
  <r>
    <x v="4902"/>
    <s v="gel-boomerang.com"/>
    <s v="Aspen"/>
    <s v="Retail"/>
    <n v="3"/>
  </r>
  <r>
    <x v="4903"/>
    <s v="coloradoboomerangs.com"/>
    <s v="Frido Fast Catch"/>
    <s v="Retail"/>
    <n v="3"/>
  </r>
  <r>
    <x v="4904"/>
    <s v="amazon.com"/>
    <s v="Fun Fly"/>
    <s v="Retail"/>
    <n v="6"/>
  </r>
  <r>
    <x v="4905"/>
    <s v="coloradoboomerangs.com"/>
    <s v="Darnell Tri Fly"/>
    <s v="Retail"/>
    <n v="2"/>
  </r>
  <r>
    <x v="4906"/>
    <s v="amazon.com"/>
    <s v="Alpine"/>
    <s v="Retail"/>
    <n v="2"/>
  </r>
  <r>
    <x v="4907"/>
    <s v="coloradoboomerangs.com"/>
    <s v="Sunset"/>
    <s v="Retail"/>
    <n v="3"/>
  </r>
  <r>
    <x v="4908"/>
    <s v="ebay.com"/>
    <s v="Darnell Tri Fly"/>
    <s v="Retail"/>
    <n v="6"/>
  </r>
  <r>
    <x v="4909"/>
    <s v="ebay.com"/>
    <s v="Manu MTA"/>
    <s v="Retail"/>
    <n v="5"/>
  </r>
  <r>
    <x v="4910"/>
    <s v="ebay.com"/>
    <s v="Fun Fly"/>
    <s v="Wholesale"/>
    <n v="86"/>
  </r>
  <r>
    <x v="4911"/>
    <s v="amazon.com"/>
    <s v="Sunspot"/>
    <s v="Retail"/>
    <n v="7"/>
  </r>
  <r>
    <x v="4912"/>
    <s v="ebay.com"/>
    <s v="GelFast"/>
    <s v="Wholesale"/>
    <n v="25"/>
  </r>
  <r>
    <x v="4913"/>
    <s v="ebay.com"/>
    <s v="Alpine"/>
    <s v="Retail"/>
    <n v="1"/>
  </r>
  <r>
    <x v="4914"/>
    <s v="amazon.com"/>
    <s v="Phoenix"/>
    <s v="Retail"/>
    <n v="3"/>
  </r>
  <r>
    <x v="4915"/>
    <s v="amazon.com"/>
    <s v="Fun Fly"/>
    <s v="Retail"/>
    <n v="5"/>
  </r>
  <r>
    <x v="4916"/>
    <s v="ebay.com"/>
    <s v="Fun Fly"/>
    <s v="Wholesale"/>
    <n v="69"/>
  </r>
  <r>
    <x v="1931"/>
    <s v="amazon.com"/>
    <s v="Bellen"/>
    <s v="Wholesale"/>
    <n v="57"/>
  </r>
  <r>
    <x v="4917"/>
    <s v="coloradoboomerangs.com"/>
    <s v="Fun Fly"/>
    <s v="Retail"/>
    <n v="6"/>
  </r>
  <r>
    <x v="4918"/>
    <s v="ebay.com"/>
    <s v="Crested Beaut"/>
    <s v="Retail"/>
    <n v="2"/>
  </r>
  <r>
    <x v="4919"/>
    <s v="coloradoboomerangs.com"/>
    <s v="Carlota"/>
    <s v="Wholesale"/>
    <n v="126"/>
  </r>
  <r>
    <x v="4920"/>
    <s v="amazon.com"/>
    <s v="Fun Fly"/>
    <s v="Retail"/>
    <n v="7"/>
  </r>
  <r>
    <x v="4921"/>
    <s v="amazon.com"/>
    <s v="Aspen"/>
    <s v="Wholesale"/>
    <n v="34"/>
  </r>
  <r>
    <x v="4922"/>
    <s v="amazon.com"/>
    <s v="Fun Fly"/>
    <s v="Wholesale"/>
    <n v="38"/>
  </r>
  <r>
    <x v="4923"/>
    <s v="coloradoboomerangs.com"/>
    <s v="Fun Fly"/>
    <s v="Wholesale"/>
    <n v="62"/>
  </r>
  <r>
    <x v="4924"/>
    <s v="amazon.com"/>
    <s v="GelFast"/>
    <s v="Retail"/>
    <n v="1"/>
  </r>
  <r>
    <x v="1779"/>
    <s v="coloradoboomerangs.com"/>
    <s v="Carlota Doublers"/>
    <s v="Retail"/>
    <n v="4"/>
  </r>
  <r>
    <x v="4925"/>
    <s v="amazon.com"/>
    <s v="Yanaki"/>
    <s v="Wholesale"/>
    <n v="33"/>
  </r>
  <r>
    <x v="4926"/>
    <s v="amazon.com"/>
    <s v="Fun Fly"/>
    <s v="Wholesale"/>
    <n v="61"/>
  </r>
  <r>
    <x v="4927"/>
    <s v="amazon.com"/>
    <s v="Manu MTA"/>
    <s v="Retail"/>
    <n v="5"/>
  </r>
  <r>
    <x v="4928"/>
    <s v="ebay.com"/>
    <s v="Fun Fly"/>
    <s v="Wholesale"/>
    <n v="64"/>
  </r>
  <r>
    <x v="4929"/>
    <s v="ebay.com"/>
    <s v="Fun Fly"/>
    <s v="Wholesale"/>
    <n v="115"/>
  </r>
  <r>
    <x v="4930"/>
    <s v="coloradoboomerangs.com"/>
    <s v="Quad"/>
    <s v="Retail"/>
    <n v="8"/>
  </r>
  <r>
    <x v="4931"/>
    <s v="amazon.com"/>
    <s v="Aspen"/>
    <s v="Wholesale"/>
    <n v="65"/>
  </r>
  <r>
    <x v="4932"/>
    <s v="amazon.com"/>
    <s v="Quad"/>
    <s v="Retail"/>
    <n v="2"/>
  </r>
  <r>
    <x v="4933"/>
    <s v="amazon.com"/>
    <s v="Manu LD"/>
    <s v="Retail"/>
    <n v="5"/>
  </r>
  <r>
    <x v="4934"/>
    <s v="ebay.com"/>
    <s v="Manu LD"/>
    <s v="Retail"/>
    <n v="2"/>
  </r>
  <r>
    <x v="4935"/>
    <s v="amazon.com"/>
    <s v="Fun Fly"/>
    <s v="Retail"/>
    <n v="5"/>
  </r>
  <r>
    <x v="4936"/>
    <s v="ebay.com"/>
    <s v="Quad"/>
    <s v="Retail"/>
    <n v="8"/>
  </r>
  <r>
    <x v="4937"/>
    <s v="ebay.com"/>
    <s v="Fun Fly"/>
    <s v="Retail"/>
    <n v="6"/>
  </r>
  <r>
    <x v="4938"/>
    <s v="gel-boomerang.com"/>
    <s v="Fun Fly"/>
    <s v="Retail"/>
    <n v="7"/>
  </r>
  <r>
    <x v="4939"/>
    <s v="ebay.com"/>
    <s v="Frido Fast Catch"/>
    <s v="Retail"/>
    <n v="1"/>
  </r>
  <r>
    <x v="4940"/>
    <s v="amazon.com"/>
    <s v="Alpine"/>
    <s v="Retail"/>
    <n v="2"/>
  </r>
  <r>
    <x v="4941"/>
    <s v="coloradoboomerangs.com"/>
    <s v="Fun Fly"/>
    <s v="Retail"/>
    <n v="6"/>
  </r>
  <r>
    <x v="4942"/>
    <s v="amazon.com"/>
    <s v="Fun Fly"/>
    <s v="Wholesale"/>
    <n v="36"/>
  </r>
  <r>
    <x v="4943"/>
    <s v="ebay.com"/>
    <s v="Quad"/>
    <s v="Wholesale"/>
    <n v="55"/>
  </r>
  <r>
    <x v="4944"/>
    <s v="amazon.com"/>
    <s v="Carlota"/>
    <s v="Wholesale"/>
    <n v="29"/>
  </r>
  <r>
    <x v="4945"/>
    <s v="amazon.com"/>
    <s v="Quad"/>
    <s v="Retail"/>
    <n v="1"/>
  </r>
  <r>
    <x v="4946"/>
    <s v="ebay.com"/>
    <s v="Sunset"/>
    <s v="Retail"/>
    <n v="1"/>
  </r>
  <r>
    <x v="4947"/>
    <s v="amazon.com"/>
    <s v="Crested Beaut"/>
    <s v="Wholesale"/>
    <n v="43"/>
  </r>
  <r>
    <x v="4948"/>
    <s v="gel-boomerang.com"/>
    <s v="Bellen"/>
    <s v="Retail"/>
    <n v="9"/>
  </r>
  <r>
    <x v="4949"/>
    <s v="ebay.com"/>
    <s v="Sunspot"/>
    <s v="Retail"/>
    <n v="1"/>
  </r>
  <r>
    <x v="4950"/>
    <s v="amazon.com"/>
    <s v="Quad"/>
    <s v="Retail"/>
    <n v="6"/>
  </r>
  <r>
    <x v="4951"/>
    <s v="ebay.com"/>
    <s v="Fun Fly"/>
    <s v="Retail"/>
    <n v="1"/>
  </r>
  <r>
    <x v="4952"/>
    <s v="amazon.com"/>
    <s v="Fun Fly"/>
    <s v="Retail"/>
    <n v="1"/>
  </r>
  <r>
    <x v="4953"/>
    <s v="coloradoboomerangs.com"/>
    <s v="Majestic Beaut"/>
    <s v="Wholesale"/>
    <n v="43"/>
  </r>
  <r>
    <x v="4954"/>
    <s v="gel-boomerang.com"/>
    <s v="Quad"/>
    <s v="Wholesale"/>
    <n v="26"/>
  </r>
  <r>
    <x v="4955"/>
    <s v="amazon.com"/>
    <s v="Fun Fly"/>
    <s v="Wholesale"/>
    <n v="75"/>
  </r>
  <r>
    <x v="4956"/>
    <s v="coloradoboomerangs.com"/>
    <s v="Quad"/>
    <s v="Retail"/>
    <n v="6"/>
  </r>
  <r>
    <x v="4957"/>
    <s v="ebay.com"/>
    <s v="Fun Fly"/>
    <s v="Retail"/>
    <n v="1"/>
  </r>
  <r>
    <x v="4958"/>
    <s v="amazon.com"/>
    <s v="Crested Beaut"/>
    <s v="Wholesale"/>
    <n v="38"/>
  </r>
  <r>
    <x v="4959"/>
    <s v="amazon.com"/>
    <s v="Fun Fly"/>
    <s v="Retail"/>
    <n v="1"/>
  </r>
  <r>
    <x v="4960"/>
    <s v="amazon.com"/>
    <s v="Manu MTA"/>
    <s v="Retail"/>
    <n v="4"/>
  </r>
  <r>
    <x v="4961"/>
    <s v="coloradoboomerangs.com"/>
    <s v="Sunshine"/>
    <s v="Retail"/>
    <n v="6"/>
  </r>
  <r>
    <x v="4962"/>
    <s v="amazon.com"/>
    <s v="Majestic Beaut"/>
    <s v="Retail"/>
    <n v="1"/>
  </r>
  <r>
    <x v="4963"/>
    <s v="gel-boomerang.com"/>
    <s v="Alpine"/>
    <s v="Retail"/>
    <n v="6"/>
  </r>
  <r>
    <x v="4964"/>
    <s v="amazon.com"/>
    <s v="Sunset"/>
    <s v="Retail"/>
    <n v="3"/>
  </r>
  <r>
    <x v="4965"/>
    <s v="amazon.com"/>
    <s v="Majestic Beaut"/>
    <s v="Wholesale"/>
    <n v="39"/>
  </r>
  <r>
    <x v="4966"/>
    <s v="gel-boomerang.com"/>
    <s v="Fun Fly"/>
    <s v="Retail"/>
    <n v="1"/>
  </r>
  <r>
    <x v="4967"/>
    <s v="ebay.com"/>
    <s v="Fun Fly"/>
    <s v="Wholesale"/>
    <n v="23"/>
  </r>
  <r>
    <x v="4968"/>
    <s v="amazon.com"/>
    <s v="Sunspot"/>
    <s v="Retail"/>
    <n v="2"/>
  </r>
  <r>
    <x v="4969"/>
    <s v="amazon.com"/>
    <s v="Carlota Doublers"/>
    <s v="Retail"/>
    <n v="4"/>
  </r>
  <r>
    <x v="4970"/>
    <s v="amazon.com"/>
    <s v="Fun Fly"/>
    <s v="Retail"/>
    <n v="7"/>
  </r>
  <r>
    <x v="4971"/>
    <s v="coloradoboomerangs.com"/>
    <s v="Fun Fly"/>
    <s v="Retail"/>
    <n v="3"/>
  </r>
  <r>
    <x v="4972"/>
    <s v="ebay.com"/>
    <s v="Manu LD"/>
    <s v="Retail"/>
    <n v="1"/>
  </r>
  <r>
    <x v="4973"/>
    <s v="amazon.com"/>
    <s v="Fun Fly"/>
    <s v="Wholesale"/>
    <n v="87"/>
  </r>
  <r>
    <x v="4974"/>
    <s v="ebay.com"/>
    <s v="Bellen"/>
    <s v="Retail"/>
    <n v="6"/>
  </r>
  <r>
    <x v="4975"/>
    <s v="amazon.com"/>
    <s v="Carlota Doublers"/>
    <s v="Retail"/>
    <n v="2"/>
  </r>
  <r>
    <x v="4976"/>
    <s v="amazon.com"/>
    <s v="Sunshine"/>
    <s v="Wholesale"/>
    <n v="10"/>
  </r>
  <r>
    <x v="4977"/>
    <s v="coloradoboomerangs.com"/>
    <s v="Fun Fly"/>
    <s v="Wholesale"/>
    <n v="52"/>
  </r>
  <r>
    <x v="4978"/>
    <s v="coloradoboomerangs.com"/>
    <s v="Carlota"/>
    <s v="Retail"/>
    <n v="6"/>
  </r>
  <r>
    <x v="4979"/>
    <s v="coloradoboomerangs.com"/>
    <s v="Fun Fly"/>
    <s v="Retail"/>
    <n v="2"/>
  </r>
  <r>
    <x v="4980"/>
    <s v="amazon.com"/>
    <s v="Fun Fly"/>
    <s v="Wholesale"/>
    <n v="140"/>
  </r>
  <r>
    <x v="4981"/>
    <s v="amazon.com"/>
    <s v="Manu LD"/>
    <s v="Retail"/>
    <n v="3"/>
  </r>
  <r>
    <x v="4982"/>
    <s v="coloradoboomerangs.com"/>
    <s v="Sunshine"/>
    <s v="Retail"/>
    <n v="2"/>
  </r>
  <r>
    <x v="4983"/>
    <s v="ebay.com"/>
    <s v="Bellen"/>
    <s v="Wholesale"/>
    <n v="153"/>
  </r>
  <r>
    <x v="4984"/>
    <s v="gel-boomerang.com"/>
    <s v="Bellen"/>
    <s v="Retail"/>
    <n v="3"/>
  </r>
  <r>
    <x v="4985"/>
    <s v="amazon.com"/>
    <s v="Carlota Doublers"/>
    <s v="Retail"/>
    <n v="1"/>
  </r>
  <r>
    <x v="4986"/>
    <s v="coloradoboomerangs.com"/>
    <s v="Aspen"/>
    <s v="Wholesale"/>
    <n v="29"/>
  </r>
  <r>
    <x v="4987"/>
    <s v="amazon.com"/>
    <s v="Eagle"/>
    <s v="Retail"/>
    <n v="7"/>
  </r>
  <r>
    <x v="4988"/>
    <s v="amazon.com"/>
    <s v="Fun Fly"/>
    <s v="Retail"/>
    <n v="5"/>
  </r>
  <r>
    <x v="4989"/>
    <s v="amazon.com"/>
    <s v="Fun Fly"/>
    <s v="Retail"/>
    <n v="2"/>
  </r>
  <r>
    <x v="4990"/>
    <s v="amazon.com"/>
    <s v="Quad"/>
    <s v="Wholesale"/>
    <n v="34"/>
  </r>
  <r>
    <x v="4991"/>
    <s v="amazon.com"/>
    <s v="Fun Fly"/>
    <s v="Retail"/>
    <n v="5"/>
  </r>
  <r>
    <x v="4992"/>
    <s v="gel-boomerang.com"/>
    <s v="Bellen"/>
    <s v="Retail"/>
    <n v="7"/>
  </r>
  <r>
    <x v="4993"/>
    <s v="coloradoboomerangs.com"/>
    <s v="Bellen"/>
    <s v="Wholesale"/>
    <n v="35"/>
  </r>
  <r>
    <x v="4994"/>
    <s v="coloradoboomerangs.com"/>
    <s v="Crested Beaut"/>
    <s v="Wholesale"/>
    <n v="48"/>
  </r>
  <r>
    <x v="4995"/>
    <s v="amazon.com"/>
    <s v="Crested Beaut"/>
    <s v="Wholesale"/>
    <n v="34"/>
  </r>
  <r>
    <x v="4996"/>
    <s v="amazon.com"/>
    <s v="Sunset"/>
    <s v="Wholesale"/>
    <n v="40"/>
  </r>
  <r>
    <x v="4997"/>
    <s v="coloradoboomerangs.com"/>
    <s v="Bower Aussie Round"/>
    <s v="Retail"/>
    <n v="5"/>
  </r>
  <r>
    <x v="4998"/>
    <s v="coloradoboomerangs.com"/>
    <s v="Yanaki"/>
    <s v="Retail"/>
    <n v="1"/>
  </r>
  <r>
    <x v="4999"/>
    <s v="amazon.com"/>
    <s v="Quad"/>
    <s v="Retail"/>
    <n v="2"/>
  </r>
  <r>
    <x v="5000"/>
    <s v="coloradoboomerangs.com"/>
    <s v="Quad"/>
    <s v="Retail"/>
    <n v="3"/>
  </r>
  <r>
    <x v="5001"/>
    <s v="amazon.com"/>
    <s v="Majestic Beaut"/>
    <s v="Wholesale"/>
    <n v="42"/>
  </r>
  <r>
    <x v="5002"/>
    <s v="ebay.com"/>
    <s v="Fun Fly"/>
    <s v="Retail"/>
    <n v="2"/>
  </r>
  <r>
    <x v="5003"/>
    <s v="amazon.com"/>
    <s v="Sunshine"/>
    <s v="Wholesale"/>
    <n v="32"/>
  </r>
  <r>
    <x v="5004"/>
    <s v="coloradoboomerangs.com"/>
    <s v="Bower Aussie Round"/>
    <s v="Retail"/>
    <n v="2"/>
  </r>
  <r>
    <x v="5005"/>
    <s v="gel-boomerang.com"/>
    <s v="Fun Fly"/>
    <s v="Retail"/>
    <n v="5"/>
  </r>
  <r>
    <x v="5006"/>
    <s v="amazon.com"/>
    <s v="Carlota"/>
    <s v="Retail"/>
    <n v="2"/>
  </r>
  <r>
    <x v="5007"/>
    <s v="amazon.com"/>
    <s v="Sunshine"/>
    <s v="Wholesale"/>
    <n v="28"/>
  </r>
  <r>
    <x v="5008"/>
    <s v="coloradoboomerangs.com"/>
    <s v="Bower Aussie Round"/>
    <s v="Wholesale"/>
    <n v="41"/>
  </r>
  <r>
    <x v="5009"/>
    <s v="amazon.com"/>
    <s v="Alpine"/>
    <s v="Retail"/>
    <n v="1"/>
  </r>
  <r>
    <x v="5010"/>
    <s v="amazon.com"/>
    <s v="Carlota"/>
    <s v="Retail"/>
    <n v="7"/>
  </r>
  <r>
    <x v="5011"/>
    <s v="ebay.com"/>
    <s v="Fun Fly"/>
    <s v="Retail"/>
    <n v="2"/>
  </r>
  <r>
    <x v="5012"/>
    <s v="coloradoboomerangs.com"/>
    <s v="Fun Fly"/>
    <s v="Retail"/>
    <n v="6"/>
  </r>
  <r>
    <x v="5013"/>
    <s v="coloradoboomerangs.com"/>
    <s v="Majestic Beaut"/>
    <s v="Retail"/>
    <n v="3"/>
  </r>
  <r>
    <x v="5014"/>
    <s v="coloradoboomerangs.com"/>
    <s v="Aspen"/>
    <s v="Wholesale"/>
    <n v="33"/>
  </r>
  <r>
    <x v="5015"/>
    <s v="ebay.com"/>
    <s v="Carlota"/>
    <s v="Retail"/>
    <n v="3"/>
  </r>
  <r>
    <x v="5016"/>
    <s v="ebay.com"/>
    <s v="Bower Aussie Round"/>
    <s v="Retail"/>
    <n v="2"/>
  </r>
  <r>
    <x v="5017"/>
    <s v="gel-boomerang.com"/>
    <s v="Fun Fly"/>
    <s v="Retail"/>
    <n v="2"/>
  </r>
  <r>
    <x v="5018"/>
    <s v="amazon.com"/>
    <s v="Sunspot"/>
    <s v="Retail"/>
    <n v="9"/>
  </r>
  <r>
    <x v="5019"/>
    <s v="amazon.com"/>
    <s v="Darnell Tri Fly"/>
    <s v="Retail"/>
    <n v="4"/>
  </r>
  <r>
    <x v="5020"/>
    <s v="ebay.com"/>
    <s v="Phoenix"/>
    <s v="Retail"/>
    <n v="2"/>
  </r>
  <r>
    <x v="5021"/>
    <s v="amazon.com"/>
    <s v="Fun Fly"/>
    <s v="Wholesale"/>
    <n v="26"/>
  </r>
  <r>
    <x v="5022"/>
    <s v="amazon.com"/>
    <s v="Bower Aussie Round"/>
    <s v="Wholesale"/>
    <n v="116"/>
  </r>
  <r>
    <x v="5023"/>
    <s v="amazon.com"/>
    <s v="Quad"/>
    <s v="Retail"/>
    <n v="9"/>
  </r>
  <r>
    <x v="5024"/>
    <s v="amazon.com"/>
    <s v="Aspen"/>
    <s v="Wholesale"/>
    <n v="57"/>
  </r>
  <r>
    <x v="5025"/>
    <s v="amazon.com"/>
    <s v="Aspen"/>
    <s v="Wholesale"/>
    <n v="67"/>
  </r>
  <r>
    <x v="5026"/>
    <s v="amazon.com"/>
    <s v="Fun Fly"/>
    <s v="Wholesale"/>
    <n v="72"/>
  </r>
  <r>
    <x v="5027"/>
    <s v="amazon.com"/>
    <s v="Carlota"/>
    <s v="Wholesale"/>
    <n v="36"/>
  </r>
  <r>
    <x v="5028"/>
    <s v="ebay.com"/>
    <s v="Bower Aussie Round"/>
    <s v="Wholesale"/>
    <n v="68"/>
  </r>
  <r>
    <x v="939"/>
    <s v="amazon.com"/>
    <s v="Fun Fly"/>
    <s v="Retail"/>
    <n v="1"/>
  </r>
  <r>
    <x v="5029"/>
    <s v="ebay.com"/>
    <s v="Fun Fly"/>
    <s v="Wholesale"/>
    <n v="37"/>
  </r>
  <r>
    <x v="5030"/>
    <s v="coloradoboomerangs.com"/>
    <s v="Bower Aussie Round"/>
    <s v="Retail"/>
    <n v="5"/>
  </r>
  <r>
    <x v="5031"/>
    <s v="coloradoboomerangs.com"/>
    <s v="Fun Fly"/>
    <s v="Wholesale"/>
    <n v="58"/>
  </r>
  <r>
    <x v="5032"/>
    <s v="coloradoboomerangs.com"/>
    <s v="Fun Fly"/>
    <s v="Wholesale"/>
    <n v="34"/>
  </r>
  <r>
    <x v="5033"/>
    <s v="gel-boomerang.com"/>
    <s v="Sunshine"/>
    <s v="Retail"/>
    <n v="9"/>
  </r>
  <r>
    <x v="5034"/>
    <s v="coloradoboomerangs.com"/>
    <s v="Quad"/>
    <s v="Wholesale"/>
    <n v="63"/>
  </r>
  <r>
    <x v="5035"/>
    <s v="ebay.com"/>
    <s v="Bower Aussie Round"/>
    <s v="Retail"/>
    <n v="6"/>
  </r>
  <r>
    <x v="5036"/>
    <s v="ebay.com"/>
    <s v="Quad"/>
    <s v="Retail"/>
    <n v="4"/>
  </r>
  <r>
    <x v="5037"/>
    <s v="amazon.com"/>
    <s v="Bellen"/>
    <s v="Wholesale"/>
    <n v="19"/>
  </r>
  <r>
    <x v="5038"/>
    <s v="coloradoboomerangs.com"/>
    <s v="Aspen"/>
    <s v="Retail"/>
    <n v="7"/>
  </r>
  <r>
    <x v="5039"/>
    <s v="ebay.com"/>
    <s v="Fun Fly"/>
    <s v="Wholesale"/>
    <n v="31"/>
  </r>
  <r>
    <x v="5040"/>
    <s v="amazon.com"/>
    <s v="Bower Aussie Round"/>
    <s v="Wholesale"/>
    <n v="24"/>
  </r>
  <r>
    <x v="5041"/>
    <s v="amazon.com"/>
    <s v="Alpine"/>
    <s v="Retail"/>
    <n v="3"/>
  </r>
  <r>
    <x v="5042"/>
    <s v="amazon.com"/>
    <s v="Sunset"/>
    <s v="Retail"/>
    <n v="2"/>
  </r>
  <r>
    <x v="263"/>
    <s v="amazon.com"/>
    <s v="Yanaki"/>
    <s v="Retail"/>
    <n v="9"/>
  </r>
  <r>
    <x v="5043"/>
    <s v="amazon.com"/>
    <s v="Majestic Beaut"/>
    <s v="Retail"/>
    <n v="1"/>
  </r>
  <r>
    <x v="5044"/>
    <s v="ebay.com"/>
    <s v="Quad"/>
    <s v="Retail"/>
    <n v="2"/>
  </r>
  <r>
    <x v="5045"/>
    <s v="coloradoboomerangs.com"/>
    <s v="Carlota"/>
    <s v="Wholesale"/>
    <n v="28"/>
  </r>
  <r>
    <x v="5046"/>
    <s v="coloradoboomerangs.com"/>
    <s v="Sunshine"/>
    <s v="Retail"/>
    <n v="3"/>
  </r>
  <r>
    <x v="5047"/>
    <s v="coloradoboomerangs.com"/>
    <s v="Fun Fly"/>
    <s v="Wholesale"/>
    <n v="47"/>
  </r>
  <r>
    <x v="5048"/>
    <s v="coloradoboomerangs.com"/>
    <s v="Sunset"/>
    <s v="Retail"/>
    <n v="1"/>
  </r>
  <r>
    <x v="5049"/>
    <s v="coloradoboomerangs.com"/>
    <s v="Aspen"/>
    <s v="Wholesale"/>
    <n v="36"/>
  </r>
  <r>
    <x v="5050"/>
    <s v="amazon.com"/>
    <s v="Quad"/>
    <s v="Retail"/>
    <n v="7"/>
  </r>
  <r>
    <x v="5051"/>
    <s v="gel-boomerang.com"/>
    <s v="GelFast"/>
    <s v="Retail"/>
    <n v="2"/>
  </r>
  <r>
    <x v="5052"/>
    <s v="amazon.com"/>
    <s v="Quad"/>
    <s v="Retail"/>
    <n v="7"/>
  </r>
  <r>
    <x v="5053"/>
    <s v="amazon.com"/>
    <s v="Fun Fly"/>
    <s v="Retail"/>
    <n v="5"/>
  </r>
  <r>
    <x v="5054"/>
    <s v="amazon.com"/>
    <s v="Fun Fly"/>
    <s v="Retail"/>
    <n v="1"/>
  </r>
  <r>
    <x v="5055"/>
    <s v="coloradoboomerangs.com"/>
    <s v="Fun Fly"/>
    <s v="Retail"/>
    <n v="6"/>
  </r>
  <r>
    <x v="5056"/>
    <s v="ebay.com"/>
    <s v="Fun Fly"/>
    <s v="Wholesale"/>
    <n v="48"/>
  </r>
  <r>
    <x v="5057"/>
    <s v="coloradoboomerangs.com"/>
    <s v="Fun Fly"/>
    <s v="Retail"/>
    <n v="2"/>
  </r>
  <r>
    <x v="5058"/>
    <s v="amazon.com"/>
    <s v="Carlota"/>
    <s v="Retail"/>
    <n v="1"/>
  </r>
  <r>
    <x v="5059"/>
    <s v="amazon.com"/>
    <s v="Majestic Beaut"/>
    <s v="Retail"/>
    <n v="3"/>
  </r>
  <r>
    <x v="5060"/>
    <s v="amazon.com"/>
    <s v="Bellen"/>
    <s v="Retail"/>
    <n v="6"/>
  </r>
  <r>
    <x v="5061"/>
    <s v="ebay.com"/>
    <s v="Fun Fly"/>
    <s v="Wholesale"/>
    <n v="114"/>
  </r>
  <r>
    <x v="5062"/>
    <s v="gel-boomerang.com"/>
    <s v="Carlota Doublers"/>
    <s v="Retail"/>
    <n v="3"/>
  </r>
  <r>
    <x v="5063"/>
    <s v="amazon.com"/>
    <s v="Aspen"/>
    <s v="Wholesale"/>
    <n v="34"/>
  </r>
  <r>
    <x v="5064"/>
    <s v="amazon.com"/>
    <s v="Quad"/>
    <s v="Wholesale"/>
    <n v="44"/>
  </r>
  <r>
    <x v="5065"/>
    <s v="amazon.com"/>
    <s v="Sunshine"/>
    <s v="Wholesale"/>
    <n v="24"/>
  </r>
  <r>
    <x v="5066"/>
    <s v="gel-boomerang.com"/>
    <s v="Carlota"/>
    <s v="Wholesale"/>
    <n v="34"/>
  </r>
  <r>
    <x v="5067"/>
    <s v="amazon.com"/>
    <s v="Fun Fly"/>
    <s v="Retail"/>
    <n v="2"/>
  </r>
  <r>
    <x v="5068"/>
    <s v="amazon.com"/>
    <s v="Fire Aspen"/>
    <s v="Retail"/>
    <n v="8"/>
  </r>
  <r>
    <x v="5069"/>
    <s v="coloradoboomerangs.com"/>
    <s v="Darnell Tri Fly"/>
    <s v="Wholesale"/>
    <n v="55"/>
  </r>
  <r>
    <x v="5070"/>
    <s v="amazon.com"/>
    <s v="Carlota Doublers"/>
    <s v="Retail"/>
    <n v="5"/>
  </r>
  <r>
    <x v="5071"/>
    <s v="ebay.com"/>
    <s v="Alpine"/>
    <s v="Retail"/>
    <n v="2"/>
  </r>
  <r>
    <x v="5072"/>
    <s v="coloradoboomerangs.com"/>
    <s v="Manu MTA"/>
    <s v="Retail"/>
    <n v="5"/>
  </r>
  <r>
    <x v="5073"/>
    <s v="amazon.com"/>
    <s v="Quad"/>
    <s v="Wholesale"/>
    <n v="33"/>
  </r>
  <r>
    <x v="5074"/>
    <s v="amazon.com"/>
    <s v="Fun Fly"/>
    <s v="Wholesale"/>
    <n v="58"/>
  </r>
  <r>
    <x v="5075"/>
    <s v="coloradoboomerangs.com"/>
    <s v="Yanaki"/>
    <s v="Retail"/>
    <n v="1"/>
  </r>
  <r>
    <x v="5076"/>
    <s v="amazon.com"/>
    <s v="Manu MTA"/>
    <s v="Retail"/>
    <n v="4"/>
  </r>
  <r>
    <x v="5077"/>
    <s v="coloradoboomerangs.com"/>
    <s v="Crested Beaut"/>
    <s v="Retail"/>
    <n v="2"/>
  </r>
  <r>
    <x v="5078"/>
    <s v="ebay.com"/>
    <s v="Quad"/>
    <s v="Wholesale"/>
    <n v="36"/>
  </r>
  <r>
    <x v="5079"/>
    <s v="amazon.com"/>
    <s v="Fun Fly"/>
    <s v="Wholesale"/>
    <n v="90"/>
  </r>
  <r>
    <x v="5080"/>
    <s v="amazon.com"/>
    <s v="Fun Fly"/>
    <s v="Retail"/>
    <n v="2"/>
  </r>
  <r>
    <x v="4113"/>
    <s v="ebay.com"/>
    <s v="Fun Fly"/>
    <s v="Wholesale"/>
    <n v="51"/>
  </r>
  <r>
    <x v="5081"/>
    <s v="ebay.com"/>
    <s v="Carlota"/>
    <s v="Wholesale"/>
    <n v="38"/>
  </r>
  <r>
    <x v="5082"/>
    <s v="amazon.com"/>
    <s v="Fun Fly"/>
    <s v="Wholesale"/>
    <n v="81"/>
  </r>
  <r>
    <x v="5083"/>
    <s v="amazon.com"/>
    <s v="Phoenix"/>
    <s v="Retail"/>
    <n v="3"/>
  </r>
  <r>
    <x v="5084"/>
    <s v="ebay.com"/>
    <s v="Fire Aspen"/>
    <s v="Retail"/>
    <n v="2"/>
  </r>
  <r>
    <x v="5085"/>
    <s v="ebay.com"/>
    <s v="Eagle"/>
    <s v="Wholesale"/>
    <n v="52"/>
  </r>
  <r>
    <x v="5086"/>
    <s v="amazon.com"/>
    <s v="Darnell Tri Fly"/>
    <s v="Wholesale"/>
    <n v="31"/>
  </r>
  <r>
    <x v="5087"/>
    <s v="amazon.com"/>
    <s v="Quad"/>
    <s v="Wholesale"/>
    <n v="34"/>
  </r>
  <r>
    <x v="5088"/>
    <s v="ebay.com"/>
    <s v="Quad"/>
    <s v="Wholesale"/>
    <n v="39"/>
  </r>
  <r>
    <x v="5089"/>
    <s v="gel-boomerang.com"/>
    <s v="Fun Fly"/>
    <s v="Wholesale"/>
    <n v="134"/>
  </r>
  <r>
    <x v="5090"/>
    <s v="amazon.com"/>
    <s v="GelFast"/>
    <s v="Wholesale"/>
    <n v="54"/>
  </r>
  <r>
    <x v="5091"/>
    <s v="ebay.com"/>
    <s v="Majestic Beaut"/>
    <s v="Wholesale"/>
    <n v="34"/>
  </r>
  <r>
    <x v="5092"/>
    <s v="ebay.com"/>
    <s v="Aspen"/>
    <s v="Retail"/>
    <n v="3"/>
  </r>
  <r>
    <x v="5093"/>
    <s v="amazon.com"/>
    <s v="Carlota"/>
    <s v="Retail"/>
    <n v="6"/>
  </r>
  <r>
    <x v="5094"/>
    <s v="amazon.com"/>
    <s v="Sunset"/>
    <s v="Retail"/>
    <n v="1"/>
  </r>
  <r>
    <x v="5095"/>
    <s v="coloradoboomerangs.com"/>
    <s v="Sunspot"/>
    <s v="Wholesale"/>
    <n v="49"/>
  </r>
  <r>
    <x v="5096"/>
    <s v="coloradoboomerangs.com"/>
    <s v="Fun Fly"/>
    <s v="Wholesale"/>
    <n v="35"/>
  </r>
  <r>
    <x v="5097"/>
    <s v="amazon.com"/>
    <s v="Fun Fly"/>
    <s v="Wholesale"/>
    <n v="32"/>
  </r>
  <r>
    <x v="282"/>
    <s v="coloradoboomerangs.com"/>
    <s v="Fun Fly"/>
    <s v="Retail"/>
    <n v="6"/>
  </r>
  <r>
    <x v="5098"/>
    <s v="amazon.com"/>
    <s v="Carlota"/>
    <s v="Retail"/>
    <n v="3"/>
  </r>
  <r>
    <x v="5099"/>
    <s v="amazon.com"/>
    <s v="GelFast"/>
    <s v="Retail"/>
    <n v="9"/>
  </r>
  <r>
    <x v="5100"/>
    <s v="coloradoboomerangs.com"/>
    <s v="Quad"/>
    <s v="Wholesale"/>
    <n v="38"/>
  </r>
  <r>
    <x v="5101"/>
    <s v="gel-boomerang.com"/>
    <s v="Fun Fly"/>
    <s v="Retail"/>
    <n v="2"/>
  </r>
  <r>
    <x v="5102"/>
    <s v="ebay.com"/>
    <s v="Quad"/>
    <s v="Wholesale"/>
    <n v="27"/>
  </r>
  <r>
    <x v="5103"/>
    <s v="amazon.com"/>
    <s v="Fun Fly"/>
    <s v="Retail"/>
    <n v="4"/>
  </r>
  <r>
    <x v="5104"/>
    <s v="amazon.com"/>
    <s v="Fun Fly"/>
    <s v="Retail"/>
    <n v="1"/>
  </r>
  <r>
    <x v="5105"/>
    <s v="coloradoboomerangs.com"/>
    <s v="Eagle"/>
    <s v="Wholesale"/>
    <n v="62"/>
  </r>
  <r>
    <x v="5106"/>
    <s v="ebay.com"/>
    <s v="Fun Fly"/>
    <s v="Wholesale"/>
    <n v="31"/>
  </r>
  <r>
    <x v="5107"/>
    <s v="amazon.com"/>
    <s v="Fun Fly"/>
    <s v="Retail"/>
    <n v="3"/>
  </r>
  <r>
    <x v="5108"/>
    <s v="ebay.com"/>
    <s v="Fun Fly"/>
    <s v="Retail"/>
    <n v="8"/>
  </r>
  <r>
    <x v="5109"/>
    <s v="coloradoboomerangs.com"/>
    <s v="GelFast"/>
    <s v="Retail"/>
    <n v="3"/>
  </r>
  <r>
    <x v="5110"/>
    <s v="ebay.com"/>
    <s v="Fire Aspen"/>
    <s v="Retail"/>
    <n v="1"/>
  </r>
  <r>
    <x v="5111"/>
    <s v="amazon.com"/>
    <s v="Bellen"/>
    <s v="Wholesale"/>
    <n v="25"/>
  </r>
  <r>
    <x v="3414"/>
    <s v="amazon.com"/>
    <s v="Phoenix"/>
    <s v="Wholesale"/>
    <n v="32"/>
  </r>
  <r>
    <x v="5112"/>
    <s v="coloradoboomerangs.com"/>
    <s v="Quad"/>
    <s v="Wholesale"/>
    <n v="62"/>
  </r>
  <r>
    <x v="2464"/>
    <s v="coloradoboomerangs.com"/>
    <s v="Fun Fly"/>
    <s v="Retail"/>
    <n v="1"/>
  </r>
  <r>
    <x v="5113"/>
    <s v="amazon.com"/>
    <s v="Carlota"/>
    <s v="Wholesale"/>
    <n v="35"/>
  </r>
  <r>
    <x v="5114"/>
    <s v="ebay.com"/>
    <s v="GelFast"/>
    <s v="Retail"/>
    <n v="2"/>
  </r>
  <r>
    <x v="5115"/>
    <s v="amazon.com"/>
    <s v="Phoenix"/>
    <s v="Wholesale"/>
    <n v="21"/>
  </r>
  <r>
    <x v="5116"/>
    <s v="amazon.com"/>
    <s v="Quad"/>
    <s v="Wholesale"/>
    <n v="34"/>
  </r>
  <r>
    <x v="5117"/>
    <s v="amazon.com"/>
    <s v="Quad"/>
    <s v="Retail"/>
    <n v="6"/>
  </r>
  <r>
    <x v="5118"/>
    <s v="ebay.com"/>
    <s v="Crested Beaut"/>
    <s v="Wholesale"/>
    <n v="67"/>
  </r>
  <r>
    <x v="5119"/>
    <s v="amazon.com"/>
    <s v="Carlota Doublers"/>
    <s v="Retail"/>
    <n v="4"/>
  </r>
  <r>
    <x v="5120"/>
    <s v="amazon.com"/>
    <s v="Majestic Beaut"/>
    <s v="Retail"/>
    <n v="1"/>
  </r>
  <r>
    <x v="5121"/>
    <s v="amazon.com"/>
    <s v="Bellen"/>
    <s v="Retail"/>
    <n v="2"/>
  </r>
  <r>
    <x v="1270"/>
    <s v="gel-boomerang.com"/>
    <s v="Quad"/>
    <s v="Retail"/>
    <n v="1"/>
  </r>
  <r>
    <x v="5122"/>
    <s v="amazon.com"/>
    <s v="Sunshine"/>
    <s v="Wholesale"/>
    <n v="42"/>
  </r>
  <r>
    <x v="5123"/>
    <s v="amazon.com"/>
    <s v="Fun Fly"/>
    <s v="Retail"/>
    <n v="6"/>
  </r>
  <r>
    <x v="5124"/>
    <s v="amazon.com"/>
    <s v="Aspen"/>
    <s v="Retail"/>
    <n v="4"/>
  </r>
  <r>
    <x v="5125"/>
    <s v="ebay.com"/>
    <s v="Fun Fly"/>
    <s v="Retail"/>
    <n v="2"/>
  </r>
  <r>
    <x v="5126"/>
    <s v="coloradoboomerangs.com"/>
    <s v="Bower Aussie Round"/>
    <s v="Wholesale"/>
    <n v="38"/>
  </r>
  <r>
    <x v="5127"/>
    <s v="amazon.com"/>
    <s v="Fun Fly"/>
    <s v="Retail"/>
    <n v="9"/>
  </r>
  <r>
    <x v="5128"/>
    <s v="amazon.com"/>
    <s v="Quad"/>
    <s v="Retail"/>
    <n v="1"/>
  </r>
  <r>
    <x v="2906"/>
    <s v="coloradoboomerangs.com"/>
    <s v="Eagle"/>
    <s v="Retail"/>
    <n v="1"/>
  </r>
  <r>
    <x v="5129"/>
    <s v="coloradoboomerangs.com"/>
    <s v="Aspen"/>
    <s v="Retail"/>
    <n v="1"/>
  </r>
  <r>
    <x v="5130"/>
    <s v="amazon.com"/>
    <s v="Fun Fly"/>
    <s v="Retail"/>
    <n v="3"/>
  </r>
  <r>
    <x v="5131"/>
    <s v="amazon.com"/>
    <s v="Fun Fly"/>
    <s v="Wholesale"/>
    <n v="64"/>
  </r>
  <r>
    <x v="5132"/>
    <s v="coloradoboomerangs.com"/>
    <s v="Bellen"/>
    <s v="Wholesale"/>
    <n v="52"/>
  </r>
  <r>
    <x v="5133"/>
    <s v="ebay.com"/>
    <s v="Fun Fly"/>
    <s v="Retail"/>
    <n v="6"/>
  </r>
  <r>
    <x v="5134"/>
    <s v="ebay.com"/>
    <s v="Fun Fly"/>
    <s v="Retail"/>
    <n v="1"/>
  </r>
  <r>
    <x v="5135"/>
    <s v="ebay.com"/>
    <s v="Quad"/>
    <s v="Retail"/>
    <n v="2"/>
  </r>
  <r>
    <x v="5136"/>
    <s v="ebay.com"/>
    <s v="GelFast"/>
    <s v="Retail"/>
    <n v="3"/>
  </r>
  <r>
    <x v="5137"/>
    <s v="gel-boomerang.com"/>
    <s v="Eagle"/>
    <s v="Retail"/>
    <n v="1"/>
  </r>
  <r>
    <x v="5138"/>
    <s v="amazon.com"/>
    <s v="Fun Fly"/>
    <s v="Retail"/>
    <n v="3"/>
  </r>
  <r>
    <x v="5139"/>
    <s v="ebay.com"/>
    <s v="Fun Fly"/>
    <s v="Wholesale"/>
    <n v="29"/>
  </r>
  <r>
    <x v="5140"/>
    <s v="amazon.com"/>
    <s v="Darnell Tri Fly"/>
    <s v="Retail"/>
    <n v="4"/>
  </r>
  <r>
    <x v="5141"/>
    <s v="ebay.com"/>
    <s v="Fun Fly"/>
    <s v="Retail"/>
    <n v="3"/>
  </r>
  <r>
    <x v="5142"/>
    <s v="amazon.com"/>
    <s v="Yanaki"/>
    <s v="Retail"/>
    <n v="8"/>
  </r>
  <r>
    <x v="5143"/>
    <s v="coloradoboomerangs.com"/>
    <s v="Fun Fly"/>
    <s v="Wholesale"/>
    <n v="35"/>
  </r>
  <r>
    <x v="5144"/>
    <s v="coloradoboomerangs.com"/>
    <s v="Fun Fly"/>
    <s v="Retail"/>
    <n v="1"/>
  </r>
  <r>
    <x v="5145"/>
    <s v="amazon.com"/>
    <s v="Yanaki"/>
    <s v="Retail"/>
    <n v="3"/>
  </r>
  <r>
    <x v="5146"/>
    <s v="amazon.com"/>
    <s v="Alpine"/>
    <s v="Retail"/>
    <n v="6"/>
  </r>
  <r>
    <x v="5147"/>
    <s v="gel-boomerang.com"/>
    <s v="Carlota Doublers"/>
    <s v="Retail"/>
    <n v="2"/>
  </r>
  <r>
    <x v="5148"/>
    <s v="amazon.com"/>
    <s v="Fun Fly"/>
    <s v="Wholesale"/>
    <n v="98"/>
  </r>
  <r>
    <x v="5149"/>
    <s v="amazon.com"/>
    <s v="Quad"/>
    <s v="Wholesale"/>
    <n v="69"/>
  </r>
  <r>
    <x v="5150"/>
    <s v="gel-boomerang.com"/>
    <s v="Carlota"/>
    <s v="Wholesale"/>
    <n v="32"/>
  </r>
  <r>
    <x v="5151"/>
    <s v="amazon.com"/>
    <s v="Carlota"/>
    <s v="Wholesale"/>
    <n v="54"/>
  </r>
  <r>
    <x v="5152"/>
    <s v="coloradoboomerangs.com"/>
    <s v="Alpine"/>
    <s v="Retail"/>
    <n v="6"/>
  </r>
  <r>
    <x v="5153"/>
    <s v="coloradoboomerangs.com"/>
    <s v="Quad"/>
    <s v="Wholesale"/>
    <n v="64"/>
  </r>
  <r>
    <x v="5154"/>
    <s v="amazon.com"/>
    <s v="Quad"/>
    <s v="Retail"/>
    <n v="2"/>
  </r>
  <r>
    <x v="5155"/>
    <s v="gel-boomerang.com"/>
    <s v="Carlota"/>
    <s v="Retail"/>
    <n v="3"/>
  </r>
  <r>
    <x v="5156"/>
    <s v="ebay.com"/>
    <s v="Sunshine"/>
    <s v="Wholesale"/>
    <n v="42"/>
  </r>
  <r>
    <x v="5157"/>
    <s v="amazon.com"/>
    <s v="Alpine"/>
    <s v="Wholesale"/>
    <n v="35"/>
  </r>
  <r>
    <x v="5158"/>
    <s v="coloradoboomerangs.com"/>
    <s v="Fun Fly"/>
    <s v="Retail"/>
    <n v="7"/>
  </r>
  <r>
    <x v="5159"/>
    <s v="amazon.com"/>
    <s v="Bellen"/>
    <s v="Wholesale"/>
    <n v="37"/>
  </r>
  <r>
    <x v="5160"/>
    <s v="coloradoboomerangs.com"/>
    <s v="Frido Fast Catch"/>
    <s v="Retail"/>
    <n v="1"/>
  </r>
  <r>
    <x v="5161"/>
    <s v="coloradoboomerangs.com"/>
    <s v="Bower Aussie Round"/>
    <s v="Retail"/>
    <n v="2"/>
  </r>
  <r>
    <x v="5162"/>
    <s v="amazon.com"/>
    <s v="Crested Beaut"/>
    <s v="Retail"/>
    <n v="4"/>
  </r>
  <r>
    <x v="5163"/>
    <s v="ebay.com"/>
    <s v="Majestic Beaut"/>
    <s v="Wholesale"/>
    <n v="37"/>
  </r>
  <r>
    <x v="5164"/>
    <s v="coloradoboomerangs.com"/>
    <s v="Carlota"/>
    <s v="Retail"/>
    <n v="6"/>
  </r>
  <r>
    <x v="5165"/>
    <s v="amazon.com"/>
    <s v="Fun Fly"/>
    <s v="Wholesale"/>
    <n v="34"/>
  </r>
  <r>
    <x v="5166"/>
    <s v="coloradoboomerangs.com"/>
    <s v="Fun Fly"/>
    <s v="Retail"/>
    <n v="8"/>
  </r>
  <r>
    <x v="5167"/>
    <s v="amazon.com"/>
    <s v="Fun Fly"/>
    <s v="Retail"/>
    <n v="1"/>
  </r>
  <r>
    <x v="5168"/>
    <s v="amazon.com"/>
    <s v="Quad"/>
    <s v="Wholesale"/>
    <n v="31"/>
  </r>
  <r>
    <x v="5169"/>
    <s v="amazon.com"/>
    <s v="Fun Fly"/>
    <s v="Wholesale"/>
    <n v="38"/>
  </r>
  <r>
    <x v="5170"/>
    <s v="amazon.com"/>
    <s v="Quad"/>
    <s v="Wholesale"/>
    <n v="40"/>
  </r>
  <r>
    <x v="5171"/>
    <s v="gel-boomerang.com"/>
    <s v="Quad"/>
    <s v="Retail"/>
    <n v="5"/>
  </r>
  <r>
    <x v="5172"/>
    <s v="ebay.com"/>
    <s v="Quad"/>
    <s v="Wholesale"/>
    <n v="46"/>
  </r>
  <r>
    <x v="5173"/>
    <s v="coloradoboomerangs.com"/>
    <s v="Fun Fly"/>
    <s v="Retail"/>
    <n v="2"/>
  </r>
  <r>
    <x v="5174"/>
    <s v="amazon.com"/>
    <s v="Quad"/>
    <s v="Wholesale"/>
    <n v="50"/>
  </r>
  <r>
    <x v="5175"/>
    <s v="amazon.com"/>
    <s v="Carlota"/>
    <s v="Retail"/>
    <n v="3"/>
  </r>
  <r>
    <x v="5176"/>
    <s v="amazon.com"/>
    <s v="Bellen"/>
    <s v="Retail"/>
    <n v="6"/>
  </r>
  <r>
    <x v="5177"/>
    <s v="gel-boomerang.com"/>
    <s v="Fun Fly"/>
    <s v="Wholesale"/>
    <n v="50"/>
  </r>
  <r>
    <x v="5178"/>
    <s v="amazon.com"/>
    <s v="Fun Fly"/>
    <s v="Wholesale"/>
    <n v="35"/>
  </r>
  <r>
    <x v="5179"/>
    <s v="ebay.com"/>
    <s v="Phoenix"/>
    <s v="Retail"/>
    <n v="2"/>
  </r>
  <r>
    <x v="5180"/>
    <s v="coloradoboomerangs.com"/>
    <s v="Darnell Tri Fly"/>
    <s v="Retail"/>
    <n v="6"/>
  </r>
  <r>
    <x v="5181"/>
    <s v="ebay.com"/>
    <s v="Eagle"/>
    <s v="Retail"/>
    <n v="2"/>
  </r>
  <r>
    <x v="5182"/>
    <s v="coloradoboomerangs.com"/>
    <s v="Carlota"/>
    <s v="Wholesale"/>
    <n v="52"/>
  </r>
  <r>
    <x v="5183"/>
    <s v="coloradoboomerangs.com"/>
    <s v="Carlota"/>
    <s v="Retail"/>
    <n v="3"/>
  </r>
  <r>
    <x v="5184"/>
    <s v="amazon.com"/>
    <s v="Fun Fly"/>
    <s v="Wholesale"/>
    <n v="135"/>
  </r>
  <r>
    <x v="5185"/>
    <s v="amazon.com"/>
    <s v="Bellen"/>
    <s v="Retail"/>
    <n v="2"/>
  </r>
  <r>
    <x v="5186"/>
    <s v="ebay.com"/>
    <s v="Fun Fly"/>
    <s v="Wholesale"/>
    <n v="14"/>
  </r>
  <r>
    <x v="5187"/>
    <s v="amazon.com"/>
    <s v="Fun Fly"/>
    <s v="Retail"/>
    <n v="2"/>
  </r>
  <r>
    <x v="5188"/>
    <s v="amazon.com"/>
    <s v="Quad"/>
    <s v="Retail"/>
    <n v="2"/>
  </r>
  <r>
    <x v="5189"/>
    <s v="coloradoboomerangs.com"/>
    <s v="Alpine"/>
    <s v="Retail"/>
    <n v="3"/>
  </r>
  <r>
    <x v="5190"/>
    <s v="amazon.com"/>
    <s v="Quad"/>
    <s v="Retail"/>
    <n v="6"/>
  </r>
  <r>
    <x v="5191"/>
    <s v="gel-boomerang.com"/>
    <s v="Fun Fly"/>
    <s v="Retail"/>
    <n v="3"/>
  </r>
  <r>
    <x v="5192"/>
    <s v="amazon.com"/>
    <s v="Yanaki"/>
    <s v="Retail"/>
    <n v="4"/>
  </r>
  <r>
    <x v="5193"/>
    <s v="amazon.com"/>
    <s v="Quad"/>
    <s v="Wholesale"/>
    <n v="51"/>
  </r>
  <r>
    <x v="5194"/>
    <s v="coloradoboomerangs.com"/>
    <s v="Fire Aspen"/>
    <s v="Wholesale"/>
    <n v="50"/>
  </r>
  <r>
    <x v="5195"/>
    <s v="coloradoboomerangs.com"/>
    <s v="Yanaki"/>
    <s v="Wholesale"/>
    <n v="16"/>
  </r>
  <r>
    <x v="5196"/>
    <s v="coloradoboomerangs.com"/>
    <s v="Crested Beaut"/>
    <s v="Retail"/>
    <n v="2"/>
  </r>
  <r>
    <x v="5197"/>
    <s v="ebay.com"/>
    <s v="Quad"/>
    <s v="Wholesale"/>
    <n v="69"/>
  </r>
  <r>
    <x v="5198"/>
    <s v="coloradoboomerangs.com"/>
    <s v="Bellen"/>
    <s v="Wholesale"/>
    <n v="28"/>
  </r>
  <r>
    <x v="5199"/>
    <s v="ebay.com"/>
    <s v="Crested Beaut"/>
    <s v="Retail"/>
    <n v="6"/>
  </r>
  <r>
    <x v="5200"/>
    <s v="gel-boomerang.com"/>
    <s v="Sunset"/>
    <s v="Retail"/>
    <n v="4"/>
  </r>
  <r>
    <x v="5201"/>
    <s v="coloradoboomerangs.com"/>
    <s v="Carlota"/>
    <s v="Wholesale"/>
    <n v="31"/>
  </r>
  <r>
    <x v="5202"/>
    <s v="amazon.com"/>
    <s v="Quad"/>
    <s v="Wholesale"/>
    <n v="25"/>
  </r>
  <r>
    <x v="5203"/>
    <s v="gel-boomerang.com"/>
    <s v="Majestic Beaut"/>
    <s v="Retail"/>
    <n v="3"/>
  </r>
  <r>
    <x v="5204"/>
    <s v="amazon.com"/>
    <s v="Sunset"/>
    <s v="Wholesale"/>
    <n v="60"/>
  </r>
  <r>
    <x v="5205"/>
    <s v="amazon.com"/>
    <s v="Fun Fly"/>
    <s v="Wholesale"/>
    <n v="64"/>
  </r>
  <r>
    <x v="5206"/>
    <s v="ebay.com"/>
    <s v="Carlota"/>
    <s v="Retail"/>
    <n v="1"/>
  </r>
  <r>
    <x v="5207"/>
    <s v="amazon.com"/>
    <s v="Bellen"/>
    <s v="Retail"/>
    <n v="7"/>
  </r>
  <r>
    <x v="5208"/>
    <s v="amazon.com"/>
    <s v="Fun Fly"/>
    <s v="Retail"/>
    <n v="1"/>
  </r>
  <r>
    <x v="5209"/>
    <s v="amazon.com"/>
    <s v="Fun Fly"/>
    <s v="Retail"/>
    <n v="2"/>
  </r>
  <r>
    <x v="5210"/>
    <s v="gel-boomerang.com"/>
    <s v="Fun Fly"/>
    <s v="Retail"/>
    <n v="4"/>
  </r>
  <r>
    <x v="5211"/>
    <s v="ebay.com"/>
    <s v="Carlota"/>
    <s v="Retail"/>
    <n v="3"/>
  </r>
  <r>
    <x v="5212"/>
    <s v="coloradoboomerangs.com"/>
    <s v="Crested Beaut"/>
    <s v="Retail"/>
    <n v="4"/>
  </r>
  <r>
    <x v="5213"/>
    <s v="ebay.com"/>
    <s v="Majestic Beaut"/>
    <s v="Wholesale"/>
    <n v="151"/>
  </r>
  <r>
    <x v="5214"/>
    <s v="gel-boomerang.com"/>
    <s v="Carlota"/>
    <s v="Retail"/>
    <n v="3"/>
  </r>
  <r>
    <x v="5215"/>
    <s v="ebay.com"/>
    <s v="Phoenix"/>
    <s v="Wholesale"/>
    <n v="33"/>
  </r>
  <r>
    <x v="5216"/>
    <s v="gel-boomerang.com"/>
    <s v="Fun Fly"/>
    <s v="Retail"/>
    <n v="1"/>
  </r>
  <r>
    <x v="5217"/>
    <s v="amazon.com"/>
    <s v="Fun Fly"/>
    <s v="Retail"/>
    <n v="6"/>
  </r>
  <r>
    <x v="5218"/>
    <s v="ebay.com"/>
    <s v="Sunshine"/>
    <s v="Wholesale"/>
    <n v="41"/>
  </r>
  <r>
    <x v="5219"/>
    <s v="coloradoboomerangs.com"/>
    <s v="Fun Fly"/>
    <s v="Retail"/>
    <n v="2"/>
  </r>
  <r>
    <x v="5220"/>
    <s v="ebay.com"/>
    <s v="Manu LD"/>
    <s v="Retail"/>
    <n v="2"/>
  </r>
  <r>
    <x v="5221"/>
    <s v="amazon.com"/>
    <s v="Aspen"/>
    <s v="Retail"/>
    <n v="1"/>
  </r>
  <r>
    <x v="5222"/>
    <s v="amazon.com"/>
    <s v="Fun Fly"/>
    <s v="Wholesale"/>
    <n v="44"/>
  </r>
  <r>
    <x v="5223"/>
    <s v="amazon.com"/>
    <s v="Sunshine"/>
    <s v="Wholesale"/>
    <n v="67"/>
  </r>
  <r>
    <x v="5224"/>
    <s v="ebay.com"/>
    <s v="Crested Beaut"/>
    <s v="Retail"/>
    <n v="3"/>
  </r>
  <r>
    <x v="5225"/>
    <s v="amazon.com"/>
    <s v="Quad"/>
    <s v="Retail"/>
    <n v="4"/>
  </r>
  <r>
    <x v="5226"/>
    <s v="coloradoboomerangs.com"/>
    <s v="Manu LD"/>
    <s v="Retail"/>
    <n v="3"/>
  </r>
  <r>
    <x v="5227"/>
    <s v="amazon.com"/>
    <s v="Bellen"/>
    <s v="Wholesale"/>
    <n v="31"/>
  </r>
  <r>
    <x v="5228"/>
    <s v="amazon.com"/>
    <s v="Carlota"/>
    <s v="Wholesale"/>
    <n v="55"/>
  </r>
  <r>
    <x v="5229"/>
    <s v="gel-boomerang.com"/>
    <s v="Fun Fly"/>
    <s v="Retail"/>
    <n v="3"/>
  </r>
  <r>
    <x v="5230"/>
    <s v="coloradoboomerangs.com"/>
    <s v="Fun Fly"/>
    <s v="Retail"/>
    <n v="1"/>
  </r>
  <r>
    <x v="5231"/>
    <s v="coloradoboomerangs.com"/>
    <s v="Crested Beaut"/>
    <s v="Wholesale"/>
    <n v="35"/>
  </r>
  <r>
    <x v="5232"/>
    <s v="coloradoboomerangs.com"/>
    <s v="Fun Fly"/>
    <s v="Retail"/>
    <n v="4"/>
  </r>
  <r>
    <x v="5233"/>
    <s v="ebay.com"/>
    <s v="Bellen"/>
    <s v="Retail"/>
    <n v="8"/>
  </r>
  <r>
    <x v="5234"/>
    <s v="ebay.com"/>
    <s v="Manu MTA"/>
    <s v="Retail"/>
    <n v="2"/>
  </r>
  <r>
    <x v="5235"/>
    <s v="coloradoboomerangs.com"/>
    <s v="Darnell Tri Fly"/>
    <s v="Retail"/>
    <n v="3"/>
  </r>
  <r>
    <x v="5236"/>
    <s v="amazon.com"/>
    <s v="Bower Aussie Round"/>
    <s v="Retail"/>
    <n v="2"/>
  </r>
  <r>
    <x v="5237"/>
    <s v="amazon.com"/>
    <s v="Crested Beaut"/>
    <s v="Retail"/>
    <n v="1"/>
  </r>
  <r>
    <x v="5238"/>
    <s v="gel-boomerang.com"/>
    <s v="Fun Fly"/>
    <s v="Retail"/>
    <n v="7"/>
  </r>
  <r>
    <x v="5239"/>
    <s v="ebay.com"/>
    <s v="Fun Fly"/>
    <s v="Retail"/>
    <n v="8"/>
  </r>
  <r>
    <x v="5240"/>
    <s v="amazon.com"/>
    <s v="Bellen"/>
    <s v="Wholesale"/>
    <n v="34"/>
  </r>
  <r>
    <x v="5241"/>
    <s v="ebay.com"/>
    <s v="Quad"/>
    <s v="Wholesale"/>
    <n v="92"/>
  </r>
  <r>
    <x v="5242"/>
    <s v="gel-boomerang.com"/>
    <s v="Bellen"/>
    <s v="Wholesale"/>
    <n v="40"/>
  </r>
  <r>
    <x v="5243"/>
    <s v="ebay.com"/>
    <s v="Fun Fly"/>
    <s v="Wholesale"/>
    <n v="27"/>
  </r>
  <r>
    <x v="5244"/>
    <s v="ebay.com"/>
    <s v="Bower Aussie Round"/>
    <s v="Retail"/>
    <n v="5"/>
  </r>
  <r>
    <x v="3436"/>
    <s v="amazon.com"/>
    <s v="Carlota"/>
    <s v="Wholesale"/>
    <n v="36"/>
  </r>
  <r>
    <x v="5245"/>
    <s v="amazon.com"/>
    <s v="Fun Fly"/>
    <s v="Wholesale"/>
    <n v="33"/>
  </r>
  <r>
    <x v="5246"/>
    <s v="amazon.com"/>
    <s v="Sunset"/>
    <s v="Wholesale"/>
    <n v="51"/>
  </r>
  <r>
    <x v="5247"/>
    <s v="coloradoboomerangs.com"/>
    <s v="Frido Fast Catch"/>
    <s v="Retail"/>
    <n v="5"/>
  </r>
  <r>
    <x v="5248"/>
    <s v="ebay.com"/>
    <s v="Bower Aussie Round"/>
    <s v="Wholesale"/>
    <n v="56"/>
  </r>
  <r>
    <x v="5249"/>
    <s v="amazon.com"/>
    <s v="Sunshine"/>
    <s v="Retail"/>
    <n v="1"/>
  </r>
  <r>
    <x v="5250"/>
    <s v="coloradoboomerangs.com"/>
    <s v="Quad"/>
    <s v="Wholesale"/>
    <n v="38"/>
  </r>
  <r>
    <x v="4713"/>
    <s v="ebay.com"/>
    <s v="Fun Fly"/>
    <s v="Wholesale"/>
    <n v="28"/>
  </r>
  <r>
    <x v="5251"/>
    <s v="coloradoboomerangs.com"/>
    <s v="Sunset"/>
    <s v="Wholesale"/>
    <n v="30"/>
  </r>
  <r>
    <x v="5252"/>
    <s v="ebay.com"/>
    <s v="Fun Fly"/>
    <s v="Retail"/>
    <n v="5"/>
  </r>
  <r>
    <x v="5253"/>
    <s v="coloradoboomerangs.com"/>
    <s v="Fun Fly"/>
    <s v="Retail"/>
    <n v="6"/>
  </r>
  <r>
    <x v="5254"/>
    <s v="gel-boomerang.com"/>
    <s v="Carlota Doublers"/>
    <s v="Retail"/>
    <n v="4"/>
  </r>
  <r>
    <x v="5255"/>
    <s v="amazon.com"/>
    <s v="Quad"/>
    <s v="Retail"/>
    <n v="6"/>
  </r>
  <r>
    <x v="5256"/>
    <s v="coloradoboomerangs.com"/>
    <s v="Fun Fly"/>
    <s v="Retail"/>
    <n v="7"/>
  </r>
  <r>
    <x v="5257"/>
    <s v="amazon.com"/>
    <s v="Darnell Tri Fly"/>
    <s v="Retail"/>
    <n v="1"/>
  </r>
  <r>
    <x v="5258"/>
    <s v="amazon.com"/>
    <s v="Crested Beaut"/>
    <s v="Retail"/>
    <n v="2"/>
  </r>
  <r>
    <x v="5259"/>
    <s v="gel-boomerang.com"/>
    <s v="Fun Fly"/>
    <s v="Retail"/>
    <n v="2"/>
  </r>
  <r>
    <x v="5260"/>
    <s v="ebay.com"/>
    <s v="Bellen"/>
    <s v="Retail"/>
    <n v="3"/>
  </r>
  <r>
    <x v="5261"/>
    <s v="amazon.com"/>
    <s v="Manu LD"/>
    <s v="Retail"/>
    <n v="2"/>
  </r>
  <r>
    <x v="5262"/>
    <s v="amazon.com"/>
    <s v="Darnell Tri Fly"/>
    <s v="Wholesale"/>
    <n v="58"/>
  </r>
  <r>
    <x v="5263"/>
    <s v="amazon.com"/>
    <s v="Carlota"/>
    <s v="Wholesale"/>
    <n v="111"/>
  </r>
  <r>
    <x v="2511"/>
    <s v="coloradoboomerangs.com"/>
    <s v="Fun Fly"/>
    <s v="Wholesale"/>
    <n v="30"/>
  </r>
  <r>
    <x v="5264"/>
    <s v="ebay.com"/>
    <s v="Fun Fly"/>
    <s v="Wholesale"/>
    <n v="27"/>
  </r>
  <r>
    <x v="5265"/>
    <s v="ebay.com"/>
    <s v="Crested Beaut"/>
    <s v="Retail"/>
    <n v="1"/>
  </r>
  <r>
    <x v="5266"/>
    <s v="amazon.com"/>
    <s v="Fun Fly"/>
    <s v="Wholesale"/>
    <n v="55"/>
  </r>
  <r>
    <x v="5267"/>
    <s v="amazon.com"/>
    <s v="Quad"/>
    <s v="Retail"/>
    <n v="1"/>
  </r>
  <r>
    <x v="5268"/>
    <s v="amazon.com"/>
    <s v="Sunshine"/>
    <s v="Retail"/>
    <n v="1"/>
  </r>
  <r>
    <x v="5269"/>
    <s v="amazon.com"/>
    <s v="Quad"/>
    <s v="Retail"/>
    <n v="1"/>
  </r>
  <r>
    <x v="5270"/>
    <s v="coloradoboomerangs.com"/>
    <s v="Majestic Beaut"/>
    <s v="Retail"/>
    <n v="1"/>
  </r>
  <r>
    <x v="5271"/>
    <s v="amazon.com"/>
    <s v="Quad"/>
    <s v="Retail"/>
    <n v="5"/>
  </r>
  <r>
    <x v="5272"/>
    <s v="amazon.com"/>
    <s v="Majestic Beaut"/>
    <s v="Retail"/>
    <n v="2"/>
  </r>
  <r>
    <x v="5273"/>
    <s v="amazon.com"/>
    <s v="Fun Fly"/>
    <s v="Wholesale"/>
    <n v="37"/>
  </r>
  <r>
    <x v="5274"/>
    <s v="amazon.com"/>
    <s v="Fun Fly"/>
    <s v="Retail"/>
    <n v="1"/>
  </r>
  <r>
    <x v="5275"/>
    <s v="amazon.com"/>
    <s v="Manu LD"/>
    <s v="Retail"/>
    <n v="2"/>
  </r>
  <r>
    <x v="5276"/>
    <s v="gel-boomerang.com"/>
    <s v="Fun Fly"/>
    <s v="Wholesale"/>
    <n v="29"/>
  </r>
  <r>
    <x v="5277"/>
    <s v="coloradoboomerangs.com"/>
    <s v="Fun Fly"/>
    <s v="Retail"/>
    <n v="6"/>
  </r>
  <r>
    <x v="5278"/>
    <s v="coloradoboomerangs.com"/>
    <s v="Fun Fly"/>
    <s v="Retail"/>
    <n v="2"/>
  </r>
  <r>
    <x v="5279"/>
    <s v="amazon.com"/>
    <s v="Bellen"/>
    <s v="Wholesale"/>
    <n v="44"/>
  </r>
  <r>
    <x v="5280"/>
    <s v="amazon.com"/>
    <s v="Darnell Tri Fly"/>
    <s v="Retail"/>
    <n v="8"/>
  </r>
  <r>
    <x v="5281"/>
    <s v="amazon.com"/>
    <s v="Carlota"/>
    <s v="Retail"/>
    <n v="1"/>
  </r>
  <r>
    <x v="5282"/>
    <s v="amazon.com"/>
    <s v="Fun Fly"/>
    <s v="Wholesale"/>
    <n v="52"/>
  </r>
  <r>
    <x v="5283"/>
    <s v="amazon.com"/>
    <s v="Fun Fly"/>
    <s v="Wholesale"/>
    <n v="71"/>
  </r>
  <r>
    <x v="5284"/>
    <s v="amazon.com"/>
    <s v="Manu LD"/>
    <s v="Retail"/>
    <n v="5"/>
  </r>
  <r>
    <x v="5285"/>
    <s v="amazon.com"/>
    <s v="Aspen"/>
    <s v="Retail"/>
    <n v="5"/>
  </r>
  <r>
    <x v="5286"/>
    <s v="ebay.com"/>
    <s v="Majestic Beaut"/>
    <s v="Wholesale"/>
    <n v="146"/>
  </r>
  <r>
    <x v="5287"/>
    <s v="amazon.com"/>
    <s v="Fun Fly"/>
    <s v="Retail"/>
    <n v="3"/>
  </r>
  <r>
    <x v="4310"/>
    <s v="amazon.com"/>
    <s v="Eagle"/>
    <s v="Retail"/>
    <n v="7"/>
  </r>
  <r>
    <x v="5288"/>
    <s v="amazon.com"/>
    <s v="Fun Fly"/>
    <s v="Retail"/>
    <n v="1"/>
  </r>
  <r>
    <x v="5289"/>
    <s v="ebay.com"/>
    <s v="Fun Fly"/>
    <s v="Retail"/>
    <n v="6"/>
  </r>
  <r>
    <x v="5290"/>
    <s v="amazon.com"/>
    <s v="Alpine"/>
    <s v="Wholesale"/>
    <n v="88"/>
  </r>
  <r>
    <x v="5291"/>
    <s v="gel-boomerang.com"/>
    <s v="Fun Fly"/>
    <s v="Wholesale"/>
    <n v="105"/>
  </r>
  <r>
    <x v="5292"/>
    <s v="amazon.com"/>
    <s v="Quad"/>
    <s v="Retail"/>
    <n v="1"/>
  </r>
  <r>
    <x v="5293"/>
    <s v="ebay.com"/>
    <s v="Fun Fly"/>
    <s v="Wholesale"/>
    <n v="35"/>
  </r>
  <r>
    <x v="5294"/>
    <s v="amazon.com"/>
    <s v="Frido Fast Catch"/>
    <s v="Retail"/>
    <n v="5"/>
  </r>
  <r>
    <x v="5295"/>
    <s v="amazon.com"/>
    <s v="Crested Beaut"/>
    <s v="Wholesale"/>
    <n v="31"/>
  </r>
  <r>
    <x v="5296"/>
    <s v="amazon.com"/>
    <s v="Crested Beaut"/>
    <s v="Wholesale"/>
    <n v="153"/>
  </r>
  <r>
    <x v="5297"/>
    <s v="amazon.com"/>
    <s v="GelFast"/>
    <s v="Retail"/>
    <n v="1"/>
  </r>
  <r>
    <x v="5298"/>
    <s v="gel-boomerang.com"/>
    <s v="Fun Fly"/>
    <s v="Retail"/>
    <n v="6"/>
  </r>
  <r>
    <x v="5299"/>
    <s v="amazon.com"/>
    <s v="Carlota"/>
    <s v="Retail"/>
    <n v="7"/>
  </r>
  <r>
    <x v="5300"/>
    <s v="ebay.com"/>
    <s v="Quad"/>
    <s v="Retail"/>
    <n v="3"/>
  </r>
  <r>
    <x v="5301"/>
    <s v="ebay.com"/>
    <s v="Carlota Doublers"/>
    <s v="Retail"/>
    <n v="1"/>
  </r>
  <r>
    <x v="5302"/>
    <s v="coloradoboomerangs.com"/>
    <s v="Frido Fast Catch"/>
    <s v="Retail"/>
    <n v="2"/>
  </r>
  <r>
    <x v="5303"/>
    <s v="coloradoboomerangs.com"/>
    <s v="Quad"/>
    <s v="Retail"/>
    <n v="3"/>
  </r>
  <r>
    <x v="5304"/>
    <s v="amazon.com"/>
    <s v="Sunset"/>
    <s v="Retail"/>
    <n v="2"/>
  </r>
  <r>
    <x v="5305"/>
    <s v="coloradoboomerangs.com"/>
    <s v="Crested Beaut"/>
    <s v="Retail"/>
    <n v="1"/>
  </r>
  <r>
    <x v="5306"/>
    <s v="gel-boomerang.com"/>
    <s v="Alpine"/>
    <s v="Wholesale"/>
    <n v="36"/>
  </r>
  <r>
    <x v="5307"/>
    <s v="gel-boomerang.com"/>
    <s v="Quad"/>
    <s v="Wholesale"/>
    <n v="44"/>
  </r>
  <r>
    <x v="5308"/>
    <s v="gel-boomerang.com"/>
    <s v="Crested Beaut"/>
    <s v="Wholesale"/>
    <n v="30"/>
  </r>
  <r>
    <x v="5309"/>
    <s v="amazon.com"/>
    <s v="Phoenix"/>
    <s v="Retail"/>
    <n v="2"/>
  </r>
  <r>
    <x v="5310"/>
    <s v="amazon.com"/>
    <s v="Quad"/>
    <s v="Retail"/>
    <n v="7"/>
  </r>
  <r>
    <x v="5311"/>
    <s v="gel-boomerang.com"/>
    <s v="Bellen"/>
    <s v="Wholesale"/>
    <n v="30"/>
  </r>
  <r>
    <x v="5312"/>
    <s v="amazon.com"/>
    <s v="Fun Fly"/>
    <s v="Retail"/>
    <n v="2"/>
  </r>
  <r>
    <x v="5313"/>
    <s v="coloradoboomerangs.com"/>
    <s v="Fun Fly"/>
    <s v="Wholesale"/>
    <n v="38"/>
  </r>
  <r>
    <x v="5314"/>
    <s v="amazon.com"/>
    <s v="Fun Fly"/>
    <s v="Retail"/>
    <n v="1"/>
  </r>
  <r>
    <x v="5315"/>
    <s v="amazon.com"/>
    <s v="Fire Aspen"/>
    <s v="Wholesale"/>
    <n v="62"/>
  </r>
  <r>
    <x v="5316"/>
    <s v="amazon.com"/>
    <s v="Quad"/>
    <s v="Wholesale"/>
    <n v="60"/>
  </r>
  <r>
    <x v="5317"/>
    <s v="amazon.com"/>
    <s v="Aspen"/>
    <s v="Wholesale"/>
    <n v="145"/>
  </r>
  <r>
    <x v="5318"/>
    <s v="amazon.com"/>
    <s v="Fun Fly"/>
    <s v="Retail"/>
    <n v="7"/>
  </r>
  <r>
    <x v="5319"/>
    <s v="amazon.com"/>
    <s v="Fun Fly"/>
    <s v="Wholesale"/>
    <n v="61"/>
  </r>
  <r>
    <x v="5320"/>
    <s v="amazon.com"/>
    <s v="Fun Fly"/>
    <s v="Retail"/>
    <n v="5"/>
  </r>
  <r>
    <x v="5321"/>
    <s v="coloradoboomerangs.com"/>
    <s v="Bellen"/>
    <s v="Retail"/>
    <n v="3"/>
  </r>
  <r>
    <x v="5322"/>
    <s v="gel-boomerang.com"/>
    <s v="Sunset"/>
    <s v="Wholesale"/>
    <n v="43"/>
  </r>
  <r>
    <x v="5323"/>
    <s v="amazon.com"/>
    <s v="Fun Fly"/>
    <s v="Retail"/>
    <n v="4"/>
  </r>
  <r>
    <x v="5324"/>
    <s v="ebay.com"/>
    <s v="Bellen"/>
    <s v="Wholesale"/>
    <n v="72"/>
  </r>
  <r>
    <x v="5325"/>
    <s v="coloradoboomerangs.com"/>
    <s v="Fun Fly"/>
    <s v="Retail"/>
    <n v="2"/>
  </r>
  <r>
    <x v="5326"/>
    <s v="amazon.com"/>
    <s v="Quad"/>
    <s v="Retail"/>
    <n v="8"/>
  </r>
  <r>
    <x v="5327"/>
    <s v="amazon.com"/>
    <s v="Fun Fly"/>
    <s v="Retail"/>
    <n v="6"/>
  </r>
  <r>
    <x v="4524"/>
    <s v="amazon.com"/>
    <s v="Fun Fly"/>
    <s v="Wholesale"/>
    <n v="32"/>
  </r>
  <r>
    <x v="5328"/>
    <s v="amazon.com"/>
    <s v="Quad"/>
    <s v="Wholesale"/>
    <n v="89"/>
  </r>
  <r>
    <x v="5329"/>
    <s v="amazon.com"/>
    <s v="Yanaki"/>
    <s v="Wholesale"/>
    <n v="29"/>
  </r>
  <r>
    <x v="5330"/>
    <s v="amazon.com"/>
    <s v="Bellen"/>
    <s v="Retail"/>
    <n v="3"/>
  </r>
  <r>
    <x v="5331"/>
    <s v="coloradoboomerangs.com"/>
    <s v="Bellen"/>
    <s v="Retail"/>
    <n v="2"/>
  </r>
  <r>
    <x v="4647"/>
    <s v="coloradoboomerangs.com"/>
    <s v="Sunshine"/>
    <s v="Retail"/>
    <n v="4"/>
  </r>
  <r>
    <x v="5332"/>
    <s v="amazon.com"/>
    <s v="Alpine"/>
    <s v="Retail"/>
    <n v="2"/>
  </r>
  <r>
    <x v="5333"/>
    <s v="ebay.com"/>
    <s v="Darnell Tri Fly"/>
    <s v="Retail"/>
    <n v="3"/>
  </r>
  <r>
    <x v="5334"/>
    <s v="amazon.com"/>
    <s v="Majestic Beaut"/>
    <s v="Wholesale"/>
    <n v="87"/>
  </r>
  <r>
    <x v="5335"/>
    <s v="gel-boomerang.com"/>
    <s v="Fun Fly"/>
    <s v="Retail"/>
    <n v="4"/>
  </r>
  <r>
    <x v="4906"/>
    <s v="amazon.com"/>
    <s v="Carlota"/>
    <s v="Wholesale"/>
    <n v="62"/>
  </r>
  <r>
    <x v="5336"/>
    <s v="coloradoboomerangs.com"/>
    <s v="Bellen"/>
    <s v="Wholesale"/>
    <n v="70"/>
  </r>
  <r>
    <x v="5337"/>
    <s v="ebay.com"/>
    <s v="Sunshine"/>
    <s v="Wholesale"/>
    <n v="30"/>
  </r>
  <r>
    <x v="5338"/>
    <s v="coloradoboomerangs.com"/>
    <s v="Phoenix"/>
    <s v="Retail"/>
    <n v="4"/>
  </r>
  <r>
    <x v="5339"/>
    <s v="amazon.com"/>
    <s v="Quad"/>
    <s v="Retail"/>
    <n v="7"/>
  </r>
  <r>
    <x v="5340"/>
    <s v="coloradoboomerangs.com"/>
    <s v="Frido Fast Catch"/>
    <s v="Retail"/>
    <n v="3"/>
  </r>
  <r>
    <x v="5341"/>
    <s v="ebay.com"/>
    <s v="Bellen"/>
    <s v="Retail"/>
    <n v="7"/>
  </r>
  <r>
    <x v="5342"/>
    <s v="amazon.com"/>
    <s v="Alpine"/>
    <s v="Wholesale"/>
    <n v="40"/>
  </r>
  <r>
    <x v="5343"/>
    <s v="ebay.com"/>
    <s v="Carlota"/>
    <s v="Wholesale"/>
    <n v="38"/>
  </r>
  <r>
    <x v="5344"/>
    <s v="ebay.com"/>
    <s v="Quad"/>
    <s v="Wholesale"/>
    <n v="38"/>
  </r>
  <r>
    <x v="5345"/>
    <s v="amazon.com"/>
    <s v="Carlota Doublers"/>
    <s v="Retail"/>
    <n v="4"/>
  </r>
  <r>
    <x v="5346"/>
    <s v="amazon.com"/>
    <s v="Carlota"/>
    <s v="Retail"/>
    <n v="4"/>
  </r>
  <r>
    <x v="5347"/>
    <s v="coloradoboomerangs.com"/>
    <s v="Sunshine"/>
    <s v="Wholesale"/>
    <n v="61"/>
  </r>
  <r>
    <x v="5348"/>
    <s v="coloradoboomerangs.com"/>
    <s v="Darnell Tri Fly"/>
    <s v="Retail"/>
    <n v="5"/>
  </r>
  <r>
    <x v="5349"/>
    <s v="amazon.com"/>
    <s v="Fun Fly"/>
    <s v="Retail"/>
    <n v="7"/>
  </r>
  <r>
    <x v="5350"/>
    <s v="amazon.com"/>
    <s v="Carlota"/>
    <s v="Wholesale"/>
    <n v="32"/>
  </r>
  <r>
    <x v="5351"/>
    <s v="coloradoboomerangs.com"/>
    <s v="Quad"/>
    <s v="Retail"/>
    <n v="7"/>
  </r>
  <r>
    <x v="5352"/>
    <s v="amazon.com"/>
    <s v="Quad"/>
    <s v="Retail"/>
    <n v="1"/>
  </r>
  <r>
    <x v="5353"/>
    <s v="amazon.com"/>
    <s v="Bower Aussie Round"/>
    <s v="Retail"/>
    <n v="4"/>
  </r>
  <r>
    <x v="5354"/>
    <s v="amazon.com"/>
    <s v="Crested Beaut"/>
    <s v="Wholesale"/>
    <n v="39"/>
  </r>
  <r>
    <x v="5355"/>
    <s v="ebay.com"/>
    <s v="Manu MTA"/>
    <s v="Retail"/>
    <n v="1"/>
  </r>
  <r>
    <x v="5356"/>
    <s v="amazon.com"/>
    <s v="Aspen"/>
    <s v="Wholesale"/>
    <n v="106"/>
  </r>
  <r>
    <x v="5357"/>
    <s v="ebay.com"/>
    <s v="Majestic Beaut"/>
    <s v="Wholesale"/>
    <n v="66"/>
  </r>
  <r>
    <x v="5358"/>
    <s v="ebay.com"/>
    <s v="Aspen"/>
    <s v="Wholesale"/>
    <n v="27"/>
  </r>
  <r>
    <x v="5359"/>
    <s v="amazon.com"/>
    <s v="Bellen"/>
    <s v="Retail"/>
    <n v="5"/>
  </r>
  <r>
    <x v="5360"/>
    <s v="amazon.com"/>
    <s v="Bellen"/>
    <s v="Wholesale"/>
    <n v="51"/>
  </r>
  <r>
    <x v="5361"/>
    <s v="coloradoboomerangs.com"/>
    <s v="Eagle"/>
    <s v="Retail"/>
    <n v="2"/>
  </r>
  <r>
    <x v="3190"/>
    <s v="ebay.com"/>
    <s v="Fun Fly"/>
    <s v="Retail"/>
    <n v="3"/>
  </r>
  <r>
    <x v="5362"/>
    <s v="ebay.com"/>
    <s v="Eagle"/>
    <s v="Wholesale"/>
    <n v="83"/>
  </r>
  <r>
    <x v="5363"/>
    <s v="gel-boomerang.com"/>
    <s v="Bower Aussie Round"/>
    <s v="Wholesale"/>
    <n v="137"/>
  </r>
  <r>
    <x v="5364"/>
    <s v="amazon.com"/>
    <s v="Sunshine"/>
    <s v="Retail"/>
    <n v="6"/>
  </r>
  <r>
    <x v="5365"/>
    <s v="gel-boomerang.com"/>
    <s v="Phoenix"/>
    <s v="Retail"/>
    <n v="1"/>
  </r>
  <r>
    <x v="5366"/>
    <s v="ebay.com"/>
    <s v="Quad"/>
    <s v="Wholesale"/>
    <n v="34"/>
  </r>
  <r>
    <x v="5367"/>
    <s v="amazon.com"/>
    <s v="Crested Beaut"/>
    <s v="Retail"/>
    <n v="3"/>
  </r>
  <r>
    <x v="5368"/>
    <s v="amazon.com"/>
    <s v="Quad"/>
    <s v="Wholesale"/>
    <n v="56"/>
  </r>
  <r>
    <x v="5369"/>
    <s v="amazon.com"/>
    <s v="Fun Fly"/>
    <s v="Retail"/>
    <n v="4"/>
  </r>
  <r>
    <x v="5370"/>
    <s v="amazon.com"/>
    <s v="Fun Fly"/>
    <s v="Wholesale"/>
    <n v="129"/>
  </r>
  <r>
    <x v="5371"/>
    <s v="amazon.com"/>
    <s v="Quad"/>
    <s v="Retail"/>
    <n v="5"/>
  </r>
  <r>
    <x v="5372"/>
    <s v="ebay.com"/>
    <s v="Fun Fly"/>
    <s v="Wholesale"/>
    <n v="33"/>
  </r>
  <r>
    <x v="5373"/>
    <s v="amazon.com"/>
    <s v="Crested Beaut"/>
    <s v="Retail"/>
    <n v="7"/>
  </r>
  <r>
    <x v="5374"/>
    <s v="coloradoboomerangs.com"/>
    <s v="Phoenix"/>
    <s v="Wholesale"/>
    <n v="26"/>
  </r>
  <r>
    <x v="5375"/>
    <s v="amazon.com"/>
    <s v="Phoenix"/>
    <s v="Retail"/>
    <n v="7"/>
  </r>
  <r>
    <x v="5376"/>
    <s v="amazon.com"/>
    <s v="Yanaki"/>
    <s v="Retail"/>
    <n v="2"/>
  </r>
  <r>
    <x v="5377"/>
    <s v="amazon.com"/>
    <s v="Bellen"/>
    <s v="Wholesale"/>
    <n v="65"/>
  </r>
  <r>
    <x v="5378"/>
    <s v="amazon.com"/>
    <s v="Crested Beaut"/>
    <s v="Retail"/>
    <n v="2"/>
  </r>
  <r>
    <x v="945"/>
    <s v="amazon.com"/>
    <s v="Quad"/>
    <s v="Wholesale"/>
    <n v="68"/>
  </r>
  <r>
    <x v="5379"/>
    <s v="amazon.com"/>
    <s v="Manu MTA"/>
    <s v="Retail"/>
    <n v="1"/>
  </r>
  <r>
    <x v="5380"/>
    <s v="ebay.com"/>
    <s v="Quad"/>
    <s v="Wholesale"/>
    <n v="49"/>
  </r>
  <r>
    <x v="5381"/>
    <s v="ebay.com"/>
    <s v="Quad"/>
    <s v="Retail"/>
    <n v="1"/>
  </r>
  <r>
    <x v="5382"/>
    <s v="amazon.com"/>
    <s v="Fun Fly"/>
    <s v="Retail"/>
    <n v="1"/>
  </r>
  <r>
    <x v="3540"/>
    <s v="amazon.com"/>
    <s v="Sunspot"/>
    <s v="Retail"/>
    <n v="4"/>
  </r>
  <r>
    <x v="5383"/>
    <s v="coloradoboomerangs.com"/>
    <s v="Fun Fly"/>
    <s v="Wholesale"/>
    <n v="43"/>
  </r>
  <r>
    <x v="5384"/>
    <s v="amazon.com"/>
    <s v="Fun Fly"/>
    <s v="Wholesale"/>
    <n v="67"/>
  </r>
  <r>
    <x v="5385"/>
    <s v="amazon.com"/>
    <s v="Fun Fly"/>
    <s v="Wholesale"/>
    <n v="49"/>
  </r>
  <r>
    <x v="5386"/>
    <s v="ebay.com"/>
    <s v="Quad"/>
    <s v="Wholesale"/>
    <n v="33"/>
  </r>
  <r>
    <x v="5387"/>
    <s v="amazon.com"/>
    <s v="Carlota"/>
    <s v="Retail"/>
    <n v="2"/>
  </r>
  <r>
    <x v="5388"/>
    <s v="amazon.com"/>
    <s v="Yanaki"/>
    <s v="Retail"/>
    <n v="1"/>
  </r>
  <r>
    <x v="5389"/>
    <s v="coloradoboomerangs.com"/>
    <s v="Alpine"/>
    <s v="Retail"/>
    <n v="2"/>
  </r>
  <r>
    <x v="5390"/>
    <s v="ebay.com"/>
    <s v="Phoenix"/>
    <s v="Retail"/>
    <n v="2"/>
  </r>
  <r>
    <x v="5391"/>
    <s v="ebay.com"/>
    <s v="Fun Fly"/>
    <s v="Retail"/>
    <n v="6"/>
  </r>
  <r>
    <x v="5392"/>
    <s v="amazon.com"/>
    <s v="Eagle"/>
    <s v="Retail"/>
    <n v="9"/>
  </r>
  <r>
    <x v="5393"/>
    <s v="ebay.com"/>
    <s v="Sunshine"/>
    <s v="Retail"/>
    <n v="1"/>
  </r>
  <r>
    <x v="5394"/>
    <s v="amazon.com"/>
    <s v="Fun Fly"/>
    <s v="Wholesale"/>
    <n v="52"/>
  </r>
  <r>
    <x v="5395"/>
    <s v="amazon.com"/>
    <s v="Fun Fly"/>
    <s v="Retail"/>
    <n v="1"/>
  </r>
  <r>
    <x v="5396"/>
    <s v="coloradoboomerangs.com"/>
    <s v="Fun Fly"/>
    <s v="Retail"/>
    <n v="1"/>
  </r>
  <r>
    <x v="5397"/>
    <s v="ebay.com"/>
    <s v="Fun Fly"/>
    <s v="Retail"/>
    <n v="1"/>
  </r>
  <r>
    <x v="5398"/>
    <s v="amazon.com"/>
    <s v="Fun Fly"/>
    <s v="Retail"/>
    <n v="7"/>
  </r>
  <r>
    <x v="5399"/>
    <s v="amazon.com"/>
    <s v="Sunshine"/>
    <s v="Retail"/>
    <n v="6"/>
  </r>
  <r>
    <x v="5400"/>
    <s v="amazon.com"/>
    <s v="Eagle"/>
    <s v="Wholesale"/>
    <n v="34"/>
  </r>
  <r>
    <x v="5401"/>
    <s v="amazon.com"/>
    <s v="Alpine"/>
    <s v="Wholesale"/>
    <n v="40"/>
  </r>
  <r>
    <x v="5402"/>
    <s v="amazon.com"/>
    <s v="Fun Fly"/>
    <s v="Wholesale"/>
    <n v="29"/>
  </r>
  <r>
    <x v="2751"/>
    <s v="coloradoboomerangs.com"/>
    <s v="Carlota"/>
    <s v="Retail"/>
    <n v="6"/>
  </r>
  <r>
    <x v="5403"/>
    <s v="ebay.com"/>
    <s v="Fun Fly"/>
    <s v="Wholesale"/>
    <n v="69"/>
  </r>
  <r>
    <x v="5404"/>
    <s v="coloradoboomerangs.com"/>
    <s v="Quad"/>
    <s v="Wholesale"/>
    <n v="36"/>
  </r>
  <r>
    <x v="5405"/>
    <s v="amazon.com"/>
    <s v="Fun Fly"/>
    <s v="Wholesale"/>
    <n v="38"/>
  </r>
  <r>
    <x v="5406"/>
    <s v="amazon.com"/>
    <s v="Carlota"/>
    <s v="Retail"/>
    <n v="1"/>
  </r>
  <r>
    <x v="5407"/>
    <s v="ebay.com"/>
    <s v="Quad"/>
    <s v="Wholesale"/>
    <n v="60"/>
  </r>
  <r>
    <x v="5408"/>
    <s v="amazon.com"/>
    <s v="Quad"/>
    <s v="Retail"/>
    <n v="1"/>
  </r>
  <r>
    <x v="5409"/>
    <s v="amazon.com"/>
    <s v="Carlota"/>
    <s v="Wholesale"/>
    <n v="43"/>
  </r>
  <r>
    <x v="5410"/>
    <s v="amazon.com"/>
    <s v="Bower Aussie Round"/>
    <s v="Retail"/>
    <n v="6"/>
  </r>
  <r>
    <x v="5411"/>
    <s v="amazon.com"/>
    <s v="Yanaki"/>
    <s v="Wholesale"/>
    <n v="36"/>
  </r>
  <r>
    <x v="5412"/>
    <s v="amazon.com"/>
    <s v="Quad"/>
    <s v="Wholesale"/>
    <n v="53"/>
  </r>
  <r>
    <x v="5413"/>
    <s v="amazon.com"/>
    <s v="Bower Aussie Round"/>
    <s v="Retail"/>
    <n v="2"/>
  </r>
  <r>
    <x v="5414"/>
    <s v="ebay.com"/>
    <s v="Quad"/>
    <s v="Retail"/>
    <n v="8"/>
  </r>
  <r>
    <x v="5415"/>
    <s v="ebay.com"/>
    <s v="Fun Fly"/>
    <s v="Wholesale"/>
    <n v="38"/>
  </r>
  <r>
    <x v="5416"/>
    <s v="ebay.com"/>
    <s v="Fun Fly"/>
    <s v="Retail"/>
    <n v="6"/>
  </r>
  <r>
    <x v="5417"/>
    <s v="coloradoboomerangs.com"/>
    <s v="Fun Fly"/>
    <s v="Retail"/>
    <n v="2"/>
  </r>
  <r>
    <x v="5418"/>
    <s v="amazon.com"/>
    <s v="Crested Beaut"/>
    <s v="Retail"/>
    <n v="6"/>
  </r>
  <r>
    <x v="5419"/>
    <s v="ebay.com"/>
    <s v="Fun Fly"/>
    <s v="Retail"/>
    <n v="2"/>
  </r>
  <r>
    <x v="5420"/>
    <s v="coloradoboomerangs.com"/>
    <s v="Fun Fly"/>
    <s v="Retail"/>
    <n v="9"/>
  </r>
  <r>
    <x v="844"/>
    <s v="amazon.com"/>
    <s v="Carlota"/>
    <s v="Wholesale"/>
    <n v="72"/>
  </r>
  <r>
    <x v="5421"/>
    <s v="amazon.com"/>
    <s v="Quad"/>
    <s v="Retail"/>
    <n v="4"/>
  </r>
  <r>
    <x v="5422"/>
    <s v="ebay.com"/>
    <s v="Carlota"/>
    <s v="Wholesale"/>
    <n v="61"/>
  </r>
  <r>
    <x v="5423"/>
    <s v="coloradoboomerangs.com"/>
    <s v="Darnell Tri Fly"/>
    <s v="Wholesale"/>
    <n v="37"/>
  </r>
  <r>
    <x v="5424"/>
    <s v="amazon.com"/>
    <s v="Fun Fly"/>
    <s v="Retail"/>
    <n v="2"/>
  </r>
  <r>
    <x v="5425"/>
    <s v="amazon.com"/>
    <s v="Aspen"/>
    <s v="Wholesale"/>
    <n v="92"/>
  </r>
  <r>
    <x v="5426"/>
    <s v="gel-boomerang.com"/>
    <s v="Carlota"/>
    <s v="Wholesale"/>
    <n v="34"/>
  </r>
  <r>
    <x v="2782"/>
    <s v="amazon.com"/>
    <s v="Crested Beaut"/>
    <s v="Retail"/>
    <n v="1"/>
  </r>
  <r>
    <x v="5427"/>
    <s v="ebay.com"/>
    <s v="Phoenix"/>
    <s v="Retail"/>
    <n v="6"/>
  </r>
  <r>
    <x v="5428"/>
    <s v="ebay.com"/>
    <s v="Fun Fly"/>
    <s v="Wholesale"/>
    <n v="27"/>
  </r>
  <r>
    <x v="5429"/>
    <s v="amazon.com"/>
    <s v="Fun Fly"/>
    <s v="Retail"/>
    <n v="1"/>
  </r>
  <r>
    <x v="5430"/>
    <s v="coloradoboomerangs.com"/>
    <s v="Sunspot"/>
    <s v="Retail"/>
    <n v="3"/>
  </r>
  <r>
    <x v="5431"/>
    <s v="coloradoboomerangs.com"/>
    <s v="Quad"/>
    <s v="Wholesale"/>
    <n v="38"/>
  </r>
  <r>
    <x v="5432"/>
    <s v="gel-boomerang.com"/>
    <s v="Majestic Beaut"/>
    <s v="Retail"/>
    <n v="4"/>
  </r>
  <r>
    <x v="5433"/>
    <s v="coloradoboomerangs.com"/>
    <s v="Crested Beaut"/>
    <s v="Wholesale"/>
    <n v="30"/>
  </r>
  <r>
    <x v="5434"/>
    <s v="amazon.com"/>
    <s v="Fun Fly"/>
    <s v="Retail"/>
    <n v="1"/>
  </r>
  <r>
    <x v="5435"/>
    <s v="amazon.com"/>
    <s v="Fun Fly"/>
    <s v="Retail"/>
    <n v="3"/>
  </r>
  <r>
    <x v="5436"/>
    <s v="coloradoboomerangs.com"/>
    <s v="Manu MTA"/>
    <s v="Retail"/>
    <n v="5"/>
  </r>
  <r>
    <x v="5437"/>
    <s v="gel-boomerang.com"/>
    <s v="Quad"/>
    <s v="Retail"/>
    <n v="1"/>
  </r>
  <r>
    <x v="5438"/>
    <s v="amazon.com"/>
    <s v="GelFast"/>
    <s v="Wholesale"/>
    <n v="32"/>
  </r>
  <r>
    <x v="5439"/>
    <s v="ebay.com"/>
    <s v="Bellen"/>
    <s v="Wholesale"/>
    <n v="66"/>
  </r>
  <r>
    <x v="5440"/>
    <s v="coloradoboomerangs.com"/>
    <s v="Phoenix"/>
    <s v="Wholesale"/>
    <n v="41"/>
  </r>
  <r>
    <x v="5441"/>
    <s v="amazon.com"/>
    <s v="Fun Fly"/>
    <s v="Retail"/>
    <n v="2"/>
  </r>
  <r>
    <x v="5442"/>
    <s v="gel-boomerang.com"/>
    <s v="Aspen"/>
    <s v="Retail"/>
    <n v="3"/>
  </r>
  <r>
    <x v="5443"/>
    <s v="coloradoboomerangs.com"/>
    <s v="Bower Aussie Round"/>
    <s v="Retail"/>
    <n v="2"/>
  </r>
  <r>
    <x v="5444"/>
    <s v="amazon.com"/>
    <s v="Fun Fly"/>
    <s v="Retail"/>
    <n v="1"/>
  </r>
  <r>
    <x v="5445"/>
    <s v="coloradoboomerangs.com"/>
    <s v="Carlota Doublers"/>
    <s v="Retail"/>
    <n v="2"/>
  </r>
  <r>
    <x v="5446"/>
    <s v="amazon.com"/>
    <s v="Bellen"/>
    <s v="Wholesale"/>
    <n v="33"/>
  </r>
  <r>
    <x v="5447"/>
    <s v="ebay.com"/>
    <s v="Majestic Beaut"/>
    <s v="Wholesale"/>
    <n v="31"/>
  </r>
  <r>
    <x v="5448"/>
    <s v="amazon.com"/>
    <s v="Bellen"/>
    <s v="Wholesale"/>
    <n v="60"/>
  </r>
  <r>
    <x v="1511"/>
    <s v="coloradoboomerangs.com"/>
    <s v="Fun Fly"/>
    <s v="Retail"/>
    <n v="1"/>
  </r>
  <r>
    <x v="5449"/>
    <s v="coloradoboomerangs.com"/>
    <s v="Fun Fly"/>
    <s v="Retail"/>
    <n v="2"/>
  </r>
  <r>
    <x v="5450"/>
    <s v="ebay.com"/>
    <s v="Quad"/>
    <s v="Retail"/>
    <n v="7"/>
  </r>
  <r>
    <x v="5451"/>
    <s v="ebay.com"/>
    <s v="Fun Fly"/>
    <s v="Retail"/>
    <n v="7"/>
  </r>
  <r>
    <x v="5452"/>
    <s v="ebay.com"/>
    <s v="Phoenix"/>
    <s v="Retail"/>
    <n v="1"/>
  </r>
  <r>
    <x v="2247"/>
    <s v="amazon.com"/>
    <s v="Aspen"/>
    <s v="Retail"/>
    <n v="1"/>
  </r>
  <r>
    <x v="5453"/>
    <s v="amazon.com"/>
    <s v="Fun Fly"/>
    <s v="Wholesale"/>
    <n v="56"/>
  </r>
  <r>
    <x v="5454"/>
    <s v="coloradoboomerangs.com"/>
    <s v="Frido Fast Catch"/>
    <s v="Retail"/>
    <n v="4"/>
  </r>
  <r>
    <x v="5231"/>
    <s v="gel-boomerang.com"/>
    <s v="Frido Fast Catch"/>
    <s v="Retail"/>
    <n v="2"/>
  </r>
  <r>
    <x v="5455"/>
    <s v="ebay.com"/>
    <s v="Bellen"/>
    <s v="Wholesale"/>
    <n v="38"/>
  </r>
  <r>
    <x v="5456"/>
    <s v="amazon.com"/>
    <s v="Quad"/>
    <s v="Retail"/>
    <n v="2"/>
  </r>
  <r>
    <x v="5457"/>
    <s v="amazon.com"/>
    <s v="Fun Fly"/>
    <s v="Retail"/>
    <n v="1"/>
  </r>
  <r>
    <x v="5458"/>
    <s v="amazon.com"/>
    <s v="Crested Beaut"/>
    <s v="Retail"/>
    <n v="7"/>
  </r>
  <r>
    <x v="5459"/>
    <s v="amazon.com"/>
    <s v="Bellen"/>
    <s v="Retail"/>
    <n v="5"/>
  </r>
  <r>
    <x v="5460"/>
    <s v="coloradoboomerangs.com"/>
    <s v="Carlota"/>
    <s v="Retail"/>
    <n v="8"/>
  </r>
  <r>
    <x v="5461"/>
    <s v="ebay.com"/>
    <s v="Fun Fly"/>
    <s v="Retail"/>
    <n v="1"/>
  </r>
  <r>
    <x v="5462"/>
    <s v="amazon.com"/>
    <s v="Quad"/>
    <s v="Retail"/>
    <n v="2"/>
  </r>
  <r>
    <x v="5463"/>
    <s v="amazon.com"/>
    <s v="Alpine"/>
    <s v="Wholesale"/>
    <n v="28"/>
  </r>
  <r>
    <x v="5464"/>
    <s v="amazon.com"/>
    <s v="Aspen"/>
    <s v="Wholesale"/>
    <n v="36"/>
  </r>
  <r>
    <x v="5465"/>
    <s v="amazon.com"/>
    <s v="Fun Fly"/>
    <s v="Wholesale"/>
    <n v="155"/>
  </r>
  <r>
    <x v="5466"/>
    <s v="amazon.com"/>
    <s v="Fun Fly"/>
    <s v="Wholesale"/>
    <n v="44"/>
  </r>
  <r>
    <x v="5467"/>
    <s v="amazon.com"/>
    <s v="Darnell Tri Fly"/>
    <s v="Wholesale"/>
    <n v="29"/>
  </r>
  <r>
    <x v="5468"/>
    <s v="coloradoboomerangs.com"/>
    <s v="Sunset"/>
    <s v="Wholesale"/>
    <n v="68"/>
  </r>
  <r>
    <x v="5469"/>
    <s v="ebay.com"/>
    <s v="Fun Fly"/>
    <s v="Retail"/>
    <n v="3"/>
  </r>
  <r>
    <x v="5470"/>
    <s v="amazon.com"/>
    <s v="Quad"/>
    <s v="Retail"/>
    <n v="2"/>
  </r>
  <r>
    <x v="5471"/>
    <s v="coloradoboomerangs.com"/>
    <s v="Quad"/>
    <s v="Wholesale"/>
    <n v="69"/>
  </r>
  <r>
    <x v="4111"/>
    <s v="amazon.com"/>
    <s v="Darnell Tri Fly"/>
    <s v="Retail"/>
    <n v="1"/>
  </r>
  <r>
    <x v="5472"/>
    <s v="ebay.com"/>
    <s v="Sunspot"/>
    <s v="Retail"/>
    <n v="4"/>
  </r>
  <r>
    <x v="5473"/>
    <s v="gel-boomerang.com"/>
    <s v="Yanaki"/>
    <s v="Retail"/>
    <n v="3"/>
  </r>
  <r>
    <x v="5474"/>
    <s v="coloradoboomerangs.com"/>
    <s v="Carlota"/>
    <s v="Retail"/>
    <n v="8"/>
  </r>
  <r>
    <x v="5475"/>
    <s v="ebay.com"/>
    <s v="Quad"/>
    <s v="Retail"/>
    <n v="8"/>
  </r>
  <r>
    <x v="5476"/>
    <s v="coloradoboomerangs.com"/>
    <s v="Sunspot"/>
    <s v="Wholesale"/>
    <n v="52"/>
  </r>
  <r>
    <x v="5477"/>
    <s v="gel-boomerang.com"/>
    <s v="Carlota"/>
    <s v="Retail"/>
    <n v="6"/>
  </r>
  <r>
    <x v="5478"/>
    <s v="ebay.com"/>
    <s v="Majestic Beaut"/>
    <s v="Wholesale"/>
    <n v="45"/>
  </r>
  <r>
    <x v="5479"/>
    <s v="gel-boomerang.com"/>
    <s v="Quad"/>
    <s v="Wholesale"/>
    <n v="62"/>
  </r>
  <r>
    <x v="3899"/>
    <s v="amazon.com"/>
    <s v="Fun Fly"/>
    <s v="Retail"/>
    <n v="2"/>
  </r>
  <r>
    <x v="5480"/>
    <s v="ebay.com"/>
    <s v="Fun Fly"/>
    <s v="Wholesale"/>
    <n v="40"/>
  </r>
  <r>
    <x v="5481"/>
    <s v="amazon.com"/>
    <s v="Sunshine"/>
    <s v="Wholesale"/>
    <n v="133"/>
  </r>
  <r>
    <x v="5482"/>
    <s v="amazon.com"/>
    <s v="Bellen"/>
    <s v="Retail"/>
    <n v="2"/>
  </r>
  <r>
    <x v="5483"/>
    <s v="amazon.com"/>
    <s v="Fun Fly"/>
    <s v="Retail"/>
    <n v="1"/>
  </r>
  <r>
    <x v="5484"/>
    <s v="gel-boomerang.com"/>
    <s v="Manu LD"/>
    <s v="Retail"/>
    <n v="2"/>
  </r>
  <r>
    <x v="5485"/>
    <s v="amazon.com"/>
    <s v="Quad"/>
    <s v="Wholesale"/>
    <n v="72"/>
  </r>
  <r>
    <x v="5486"/>
    <s v="amazon.com"/>
    <s v="Fun Fly"/>
    <s v="Retail"/>
    <n v="7"/>
  </r>
  <r>
    <x v="5487"/>
    <s v="gel-boomerang.com"/>
    <s v="Crested Beaut"/>
    <s v="Retail"/>
    <n v="2"/>
  </r>
  <r>
    <x v="5488"/>
    <s v="coloradoboomerangs.com"/>
    <s v="Manu MTA"/>
    <s v="Retail"/>
    <n v="4"/>
  </r>
  <r>
    <x v="5489"/>
    <s v="ebay.com"/>
    <s v="Fun Fly"/>
    <s v="Retail"/>
    <n v="5"/>
  </r>
  <r>
    <x v="5490"/>
    <s v="coloradoboomerangs.com"/>
    <s v="Quad"/>
    <s v="Wholesale"/>
    <n v="38"/>
  </r>
  <r>
    <x v="5491"/>
    <s v="gel-boomerang.com"/>
    <s v="Fun Fly"/>
    <s v="Wholesale"/>
    <n v="29"/>
  </r>
  <r>
    <x v="5492"/>
    <s v="coloradoboomerangs.com"/>
    <s v="Fun Fly"/>
    <s v="Retail"/>
    <n v="2"/>
  </r>
  <r>
    <x v="5493"/>
    <s v="ebay.com"/>
    <s v="Fun Fly"/>
    <s v="Wholesale"/>
    <n v="56"/>
  </r>
  <r>
    <x v="5494"/>
    <s v="amazon.com"/>
    <s v="Fun Fly"/>
    <s v="Wholesale"/>
    <n v="31"/>
  </r>
  <r>
    <x v="5495"/>
    <s v="coloradoboomerangs.com"/>
    <s v="Sunspot"/>
    <s v="Retail"/>
    <n v="1"/>
  </r>
  <r>
    <x v="5496"/>
    <s v="amazon.com"/>
    <s v="Fun Fly"/>
    <s v="Retail"/>
    <n v="6"/>
  </r>
  <r>
    <x v="5497"/>
    <s v="amazon.com"/>
    <s v="Carlota"/>
    <s v="Wholesale"/>
    <n v="33"/>
  </r>
  <r>
    <x v="5498"/>
    <s v="gel-boomerang.com"/>
    <s v="Phoenix"/>
    <s v="Retail"/>
    <n v="1"/>
  </r>
  <r>
    <x v="5499"/>
    <s v="amazon.com"/>
    <s v="Bellen"/>
    <s v="Retail"/>
    <n v="6"/>
  </r>
  <r>
    <x v="5500"/>
    <s v="coloradoboomerangs.com"/>
    <s v="Fun Fly"/>
    <s v="Retail"/>
    <n v="7"/>
  </r>
  <r>
    <x v="5501"/>
    <s v="amazon.com"/>
    <s v="Fun Fly"/>
    <s v="Wholesale"/>
    <n v="133"/>
  </r>
  <r>
    <x v="5502"/>
    <s v="gel-boomerang.com"/>
    <s v="Fun Fly"/>
    <s v="Wholesale"/>
    <n v="40"/>
  </r>
  <r>
    <x v="5503"/>
    <s v="ebay.com"/>
    <s v="Aspen"/>
    <s v="Retail"/>
    <n v="8"/>
  </r>
  <r>
    <x v="5504"/>
    <s v="gel-boomerang.com"/>
    <s v="Fun Fly"/>
    <s v="Wholesale"/>
    <n v="14"/>
  </r>
  <r>
    <x v="5505"/>
    <s v="amazon.com"/>
    <s v="Sunshine"/>
    <s v="Wholesale"/>
    <n v="72"/>
  </r>
  <r>
    <x v="5506"/>
    <s v="ebay.com"/>
    <s v="Quad"/>
    <s v="Retail"/>
    <n v="2"/>
  </r>
  <r>
    <x v="5507"/>
    <s v="ebay.com"/>
    <s v="Fun Fly"/>
    <s v="Wholesale"/>
    <n v="67"/>
  </r>
  <r>
    <x v="5508"/>
    <s v="ebay.com"/>
    <s v="Fun Fly"/>
    <s v="Retail"/>
    <n v="1"/>
  </r>
  <r>
    <x v="5509"/>
    <s v="amazon.com"/>
    <s v="Carlota Doublers"/>
    <s v="Retail"/>
    <n v="5"/>
  </r>
  <r>
    <x v="5510"/>
    <s v="ebay.com"/>
    <s v="Fun Fly"/>
    <s v="Retail"/>
    <n v="4"/>
  </r>
  <r>
    <x v="5511"/>
    <s v="amazon.com"/>
    <s v="Alpine"/>
    <s v="Retail"/>
    <n v="2"/>
  </r>
  <r>
    <x v="5512"/>
    <s v="ebay.com"/>
    <s v="Sunspot"/>
    <s v="Wholesale"/>
    <n v="80"/>
  </r>
  <r>
    <x v="5513"/>
    <s v="ebay.com"/>
    <s v="Fun Fly"/>
    <s v="Wholesale"/>
    <n v="58"/>
  </r>
  <r>
    <x v="5514"/>
    <s v="coloradoboomerangs.com"/>
    <s v="Crested Beaut"/>
    <s v="Retail"/>
    <n v="2"/>
  </r>
  <r>
    <x v="5515"/>
    <s v="ebay.com"/>
    <s v="Fun Fly"/>
    <s v="Retail"/>
    <n v="8"/>
  </r>
  <r>
    <x v="3313"/>
    <s v="amazon.com"/>
    <s v="Fun Fly"/>
    <s v="Wholesale"/>
    <n v="47"/>
  </r>
  <r>
    <x v="5516"/>
    <s v="coloradoboomerangs.com"/>
    <s v="Darnell Tri Fly"/>
    <s v="Wholesale"/>
    <n v="30"/>
  </r>
  <r>
    <x v="5517"/>
    <s v="gel-boomerang.com"/>
    <s v="GelFast"/>
    <s v="Wholesale"/>
    <n v="40"/>
  </r>
  <r>
    <x v="5518"/>
    <s v="ebay.com"/>
    <s v="Bellen"/>
    <s v="Wholesale"/>
    <n v="40"/>
  </r>
  <r>
    <x v="5519"/>
    <s v="ebay.com"/>
    <s v="Carlota"/>
    <s v="Wholesale"/>
    <n v="137"/>
  </r>
  <r>
    <x v="5520"/>
    <s v="amazon.com"/>
    <s v="Fun Fly"/>
    <s v="Retail"/>
    <n v="2"/>
  </r>
  <r>
    <x v="5521"/>
    <s v="amazon.com"/>
    <s v="Bellen"/>
    <s v="Wholesale"/>
    <n v="72"/>
  </r>
  <r>
    <x v="5522"/>
    <s v="amazon.com"/>
    <s v="Fun Fly"/>
    <s v="Wholesale"/>
    <n v="32"/>
  </r>
  <r>
    <x v="5523"/>
    <s v="coloradoboomerangs.com"/>
    <s v="Fun Fly"/>
    <s v="Retail"/>
    <n v="1"/>
  </r>
  <r>
    <x v="5524"/>
    <s v="coloradoboomerangs.com"/>
    <s v="Alpine"/>
    <s v="Retail"/>
    <n v="1"/>
  </r>
  <r>
    <x v="5525"/>
    <s v="ebay.com"/>
    <s v="Quad"/>
    <s v="Wholesale"/>
    <n v="69"/>
  </r>
  <r>
    <x v="5202"/>
    <s v="ebay.com"/>
    <s v="Crested Beaut"/>
    <s v="Wholesale"/>
    <n v="41"/>
  </r>
  <r>
    <x v="3309"/>
    <s v="amazon.com"/>
    <s v="Manu MTA"/>
    <s v="Retail"/>
    <n v="1"/>
  </r>
  <r>
    <x v="5526"/>
    <s v="gel-boomerang.com"/>
    <s v="Carlota"/>
    <s v="Retail"/>
    <n v="3"/>
  </r>
  <r>
    <x v="5527"/>
    <s v="amazon.com"/>
    <s v="Quad"/>
    <s v="Wholesale"/>
    <n v="33"/>
  </r>
  <r>
    <x v="5528"/>
    <s v="ebay.com"/>
    <s v="Sunset"/>
    <s v="Wholesale"/>
    <n v="42"/>
  </r>
  <r>
    <x v="5529"/>
    <s v="ebay.com"/>
    <s v="Quad"/>
    <s v="Wholesale"/>
    <n v="39"/>
  </r>
  <r>
    <x v="5530"/>
    <s v="ebay.com"/>
    <s v="Fun Fly"/>
    <s v="Wholesale"/>
    <n v="55"/>
  </r>
  <r>
    <x v="5531"/>
    <s v="ebay.com"/>
    <s v="Quad"/>
    <s v="Retail"/>
    <n v="1"/>
  </r>
  <r>
    <x v="5532"/>
    <s v="coloradoboomerangs.com"/>
    <s v="Carlota"/>
    <s v="Wholesale"/>
    <n v="58"/>
  </r>
  <r>
    <x v="5533"/>
    <s v="ebay.com"/>
    <s v="Fun Fly"/>
    <s v="Wholesale"/>
    <n v="34"/>
  </r>
  <r>
    <x v="5534"/>
    <s v="coloradoboomerangs.com"/>
    <s v="Frido Fast Catch"/>
    <s v="Retail"/>
    <n v="4"/>
  </r>
  <r>
    <x v="5535"/>
    <s v="coloradoboomerangs.com"/>
    <s v="Manu MTA"/>
    <s v="Retail"/>
    <n v="5"/>
  </r>
  <r>
    <x v="5536"/>
    <s v="amazon.com"/>
    <s v="Sunshine"/>
    <s v="Wholesale"/>
    <n v="35"/>
  </r>
  <r>
    <x v="5537"/>
    <s v="ebay.com"/>
    <s v="Carlota Doublers"/>
    <s v="Retail"/>
    <n v="5"/>
  </r>
  <r>
    <x v="5538"/>
    <s v="amazon.com"/>
    <s v="Fun Fly"/>
    <s v="Wholesale"/>
    <n v="65"/>
  </r>
  <r>
    <x v="5539"/>
    <s v="amazon.com"/>
    <s v="Quad"/>
    <s v="Wholesale"/>
    <n v="133"/>
  </r>
  <r>
    <x v="5540"/>
    <s v="amazon.com"/>
    <s v="Majestic Beaut"/>
    <s v="Wholesale"/>
    <n v="36"/>
  </r>
  <r>
    <x v="5541"/>
    <s v="coloradoboomerangs.com"/>
    <s v="Fun Fly"/>
    <s v="Wholesale"/>
    <n v="38"/>
  </r>
  <r>
    <x v="5542"/>
    <s v="amazon.com"/>
    <s v="Manu MTA"/>
    <s v="Retail"/>
    <n v="3"/>
  </r>
  <r>
    <x v="5543"/>
    <s v="gel-boomerang.com"/>
    <s v="Fun Fly"/>
    <s v="Retail"/>
    <n v="6"/>
  </r>
  <r>
    <x v="5544"/>
    <s v="ebay.com"/>
    <s v="Carlota Doublers"/>
    <s v="Retail"/>
    <n v="1"/>
  </r>
  <r>
    <x v="5545"/>
    <s v="amazon.com"/>
    <s v="Quad"/>
    <s v="Retail"/>
    <n v="7"/>
  </r>
  <r>
    <x v="5546"/>
    <s v="amazon.com"/>
    <s v="Frido Fast Catch"/>
    <s v="Retail"/>
    <n v="3"/>
  </r>
  <r>
    <x v="5547"/>
    <s v="ebay.com"/>
    <s v="Bellen"/>
    <s v="Retail"/>
    <n v="1"/>
  </r>
  <r>
    <x v="5548"/>
    <s v="amazon.com"/>
    <s v="Fun Fly"/>
    <s v="Retail"/>
    <n v="5"/>
  </r>
  <r>
    <x v="5549"/>
    <s v="gel-boomerang.com"/>
    <s v="Manu MTA"/>
    <s v="Retail"/>
    <n v="4"/>
  </r>
  <r>
    <x v="5550"/>
    <s v="ebay.com"/>
    <s v="Sunshine"/>
    <s v="Retail"/>
    <n v="1"/>
  </r>
  <r>
    <x v="5551"/>
    <s v="coloradoboomerangs.com"/>
    <s v="Fun Fly"/>
    <s v="Retail"/>
    <n v="1"/>
  </r>
  <r>
    <x v="5552"/>
    <s v="coloradoboomerangs.com"/>
    <s v="Sunset"/>
    <s v="Retail"/>
    <n v="2"/>
  </r>
  <r>
    <x v="5553"/>
    <s v="amazon.com"/>
    <s v="Phoenix"/>
    <s v="Wholesale"/>
    <n v="64"/>
  </r>
  <r>
    <x v="3829"/>
    <s v="coloradoboomerangs.com"/>
    <s v="Fun Fly"/>
    <s v="Retail"/>
    <n v="5"/>
  </r>
  <r>
    <x v="5554"/>
    <s v="ebay.com"/>
    <s v="Carlota"/>
    <s v="Retail"/>
    <n v="2"/>
  </r>
  <r>
    <x v="5555"/>
    <s v="amazon.com"/>
    <s v="Quad"/>
    <s v="Wholesale"/>
    <n v="70"/>
  </r>
  <r>
    <x v="5556"/>
    <s v="ebay.com"/>
    <s v="Fun Fly"/>
    <s v="Retail"/>
    <n v="2"/>
  </r>
  <r>
    <x v="5557"/>
    <s v="gel-boomerang.com"/>
    <s v="Quad"/>
    <s v="Retail"/>
    <n v="1"/>
  </r>
  <r>
    <x v="5558"/>
    <s v="amazon.com"/>
    <s v="Aspen"/>
    <s v="Retail"/>
    <n v="2"/>
  </r>
  <r>
    <x v="5559"/>
    <s v="amazon.com"/>
    <s v="Sunshine"/>
    <s v="Wholesale"/>
    <n v="54"/>
  </r>
  <r>
    <x v="5560"/>
    <s v="amazon.com"/>
    <s v="Sunset"/>
    <s v="Retail"/>
    <n v="9"/>
  </r>
  <r>
    <x v="5561"/>
    <s v="ebay.com"/>
    <s v="Quad"/>
    <s v="Retail"/>
    <n v="6"/>
  </r>
  <r>
    <x v="5562"/>
    <s v="amazon.com"/>
    <s v="Bellen"/>
    <s v="Wholesale"/>
    <n v="53"/>
  </r>
  <r>
    <x v="5563"/>
    <s v="ebay.com"/>
    <s v="Bower Aussie Round"/>
    <s v="Wholesale"/>
    <n v="86"/>
  </r>
  <r>
    <x v="5564"/>
    <s v="ebay.com"/>
    <s v="Fun Fly"/>
    <s v="Wholesale"/>
    <n v="146"/>
  </r>
  <r>
    <x v="5565"/>
    <s v="ebay.com"/>
    <s v="Bellen"/>
    <s v="Wholesale"/>
    <n v="39"/>
  </r>
  <r>
    <x v="5566"/>
    <s v="amazon.com"/>
    <s v="Carlota"/>
    <s v="Retail"/>
    <n v="1"/>
  </r>
  <r>
    <x v="5567"/>
    <s v="gel-boomerang.com"/>
    <s v="Quad"/>
    <s v="Retail"/>
    <n v="2"/>
  </r>
  <r>
    <x v="5568"/>
    <s v="coloradoboomerangs.com"/>
    <s v="Carlota"/>
    <s v="Retail"/>
    <n v="7"/>
  </r>
  <r>
    <x v="5569"/>
    <s v="amazon.com"/>
    <s v="Fun Fly"/>
    <s v="Retail"/>
    <n v="4"/>
  </r>
  <r>
    <x v="5570"/>
    <s v="ebay.com"/>
    <s v="Manu MTA"/>
    <s v="Retail"/>
    <n v="1"/>
  </r>
  <r>
    <x v="5571"/>
    <s v="amazon.com"/>
    <s v="Quad"/>
    <s v="Wholesale"/>
    <n v="59"/>
  </r>
  <r>
    <x v="5572"/>
    <s v="amazon.com"/>
    <s v="Bower Aussie Round"/>
    <s v="Retail"/>
    <n v="1"/>
  </r>
  <r>
    <x v="5573"/>
    <s v="coloradoboomerangs.com"/>
    <s v="Sunset"/>
    <s v="Retail"/>
    <n v="9"/>
  </r>
  <r>
    <x v="5574"/>
    <s v="coloradoboomerangs.com"/>
    <s v="Fun Fly"/>
    <s v="Retail"/>
    <n v="2"/>
  </r>
  <r>
    <x v="5575"/>
    <s v="coloradoboomerangs.com"/>
    <s v="Bower Aussie Round"/>
    <s v="Retail"/>
    <n v="6"/>
  </r>
  <r>
    <x v="5576"/>
    <s v="ebay.com"/>
    <s v="Bower Aussie Round"/>
    <s v="Wholesale"/>
    <n v="113"/>
  </r>
  <r>
    <x v="5577"/>
    <s v="coloradoboomerangs.com"/>
    <s v="Yanaki"/>
    <s v="Retail"/>
    <n v="4"/>
  </r>
  <r>
    <x v="5578"/>
    <s v="gel-boomerang.com"/>
    <s v="Fun Fly"/>
    <s v="Retail"/>
    <n v="5"/>
  </r>
  <r>
    <x v="5579"/>
    <s v="ebay.com"/>
    <s v="Fun Fly"/>
    <s v="Retail"/>
    <n v="3"/>
  </r>
  <r>
    <x v="5580"/>
    <s v="gel-boomerang.com"/>
    <s v="Sunset"/>
    <s v="Retail"/>
    <n v="1"/>
  </r>
  <r>
    <x v="2448"/>
    <s v="amazon.com"/>
    <s v="Fun Fly"/>
    <s v="Retail"/>
    <n v="2"/>
  </r>
  <r>
    <x v="5581"/>
    <s v="amazon.com"/>
    <s v="Darnell Tri Fly"/>
    <s v="Wholesale"/>
    <n v="68"/>
  </r>
  <r>
    <x v="5582"/>
    <s v="ebay.com"/>
    <s v="Fire Aspen"/>
    <s v="Retail"/>
    <n v="3"/>
  </r>
  <r>
    <x v="5583"/>
    <s v="amazon.com"/>
    <s v="Fire Aspen"/>
    <s v="Retail"/>
    <n v="1"/>
  </r>
  <r>
    <x v="5584"/>
    <s v="amazon.com"/>
    <s v="Carlota Doublers"/>
    <s v="Retail"/>
    <n v="4"/>
  </r>
  <r>
    <x v="5585"/>
    <s v="amazon.com"/>
    <s v="GelFast"/>
    <s v="Retail"/>
    <n v="2"/>
  </r>
  <r>
    <x v="5586"/>
    <s v="amazon.com"/>
    <s v="Sunset"/>
    <s v="Retail"/>
    <n v="5"/>
  </r>
  <r>
    <x v="5587"/>
    <s v="amazon.com"/>
    <s v="Carlota"/>
    <s v="Retail"/>
    <n v="1"/>
  </r>
  <r>
    <x v="5588"/>
    <s v="amazon.com"/>
    <s v="Carlota Doublers"/>
    <s v="Retail"/>
    <n v="4"/>
  </r>
  <r>
    <x v="5589"/>
    <s v="gel-boomerang.com"/>
    <s v="Crested Beaut"/>
    <s v="Wholesale"/>
    <n v="29"/>
  </r>
  <r>
    <x v="5590"/>
    <s v="gel-boomerang.com"/>
    <s v="Aspen"/>
    <s v="Wholesale"/>
    <n v="35"/>
  </r>
  <r>
    <x v="5591"/>
    <s v="amazon.com"/>
    <s v="Carlota"/>
    <s v="Retail"/>
    <n v="9"/>
  </r>
  <r>
    <x v="5592"/>
    <s v="amazon.com"/>
    <s v="Bellen"/>
    <s v="Retail"/>
    <n v="1"/>
  </r>
  <r>
    <x v="5593"/>
    <s v="gel-boomerang.com"/>
    <s v="Quad"/>
    <s v="Retail"/>
    <n v="2"/>
  </r>
  <r>
    <x v="5594"/>
    <s v="ebay.com"/>
    <s v="Sunshine"/>
    <s v="Retail"/>
    <n v="7"/>
  </r>
  <r>
    <x v="5595"/>
    <s v="amazon.com"/>
    <s v="Fun Fly"/>
    <s v="Retail"/>
    <n v="2"/>
  </r>
  <r>
    <x v="5596"/>
    <s v="amazon.com"/>
    <s v="Sunspot"/>
    <s v="Wholesale"/>
    <n v="92"/>
  </r>
  <r>
    <x v="5597"/>
    <s v="amazon.com"/>
    <s v="Fun Fly"/>
    <s v="Retail"/>
    <n v="1"/>
  </r>
  <r>
    <x v="5598"/>
    <s v="ebay.com"/>
    <s v="Aspen"/>
    <s v="Retail"/>
    <n v="2"/>
  </r>
  <r>
    <x v="5599"/>
    <s v="coloradoboomerangs.com"/>
    <s v="Bower Aussie Round"/>
    <s v="Wholesale"/>
    <n v="34"/>
  </r>
  <r>
    <x v="3784"/>
    <s v="ebay.com"/>
    <s v="Fun Fly"/>
    <s v="Wholesale"/>
    <n v="37"/>
  </r>
  <r>
    <x v="5600"/>
    <s v="amazon.com"/>
    <s v="Bellen"/>
    <s v="Retail"/>
    <n v="3"/>
  </r>
  <r>
    <x v="5601"/>
    <s v="coloradoboomerangs.com"/>
    <s v="Fun Fly"/>
    <s v="Retail"/>
    <n v="2"/>
  </r>
  <r>
    <x v="5602"/>
    <s v="ebay.com"/>
    <s v="Quad"/>
    <s v="Retail"/>
    <n v="4"/>
  </r>
  <r>
    <x v="5603"/>
    <s v="ebay.com"/>
    <s v="Fun Fly"/>
    <s v="Retail"/>
    <n v="3"/>
  </r>
  <r>
    <x v="5604"/>
    <s v="coloradoboomerangs.com"/>
    <s v="Fun Fly"/>
    <s v="Retail"/>
    <n v="1"/>
  </r>
  <r>
    <x v="5605"/>
    <s v="amazon.com"/>
    <s v="Fun Fly"/>
    <s v="Wholesale"/>
    <n v="31"/>
  </r>
  <r>
    <x v="5606"/>
    <s v="amazon.com"/>
    <s v="Manu MTA"/>
    <s v="Retail"/>
    <n v="2"/>
  </r>
  <r>
    <x v="5607"/>
    <s v="amazon.com"/>
    <s v="Darnell Tri Fly"/>
    <s v="Retail"/>
    <n v="2"/>
  </r>
  <r>
    <x v="3930"/>
    <s v="ebay.com"/>
    <s v="Bellen"/>
    <s v="Wholesale"/>
    <n v="41"/>
  </r>
  <r>
    <x v="5608"/>
    <s v="amazon.com"/>
    <s v="Carlota"/>
    <s v="Wholesale"/>
    <n v="26"/>
  </r>
  <r>
    <x v="5609"/>
    <s v="amazon.com"/>
    <s v="Quad"/>
    <s v="Retail"/>
    <n v="2"/>
  </r>
  <r>
    <x v="5610"/>
    <s v="ebay.com"/>
    <s v="Frido Fast Catch"/>
    <s v="Retail"/>
    <n v="1"/>
  </r>
  <r>
    <x v="5611"/>
    <s v="coloradoboomerangs.com"/>
    <s v="Manu LD"/>
    <s v="Retail"/>
    <n v="5"/>
  </r>
  <r>
    <x v="5612"/>
    <s v="coloradoboomerangs.com"/>
    <s v="Crested Beaut"/>
    <s v="Retail"/>
    <n v="9"/>
  </r>
  <r>
    <x v="5613"/>
    <s v="amazon.com"/>
    <s v="Darnell Tri Fly"/>
    <s v="Wholesale"/>
    <n v="68"/>
  </r>
  <r>
    <x v="5614"/>
    <s v="coloradoboomerangs.com"/>
    <s v="Quad"/>
    <s v="Retail"/>
    <n v="1"/>
  </r>
  <r>
    <x v="5615"/>
    <s v="coloradoboomerangs.com"/>
    <s v="Crested Beaut"/>
    <s v="Retail"/>
    <n v="2"/>
  </r>
  <r>
    <x v="5616"/>
    <s v="coloradoboomerangs.com"/>
    <s v="Alpine"/>
    <s v="Retail"/>
    <n v="6"/>
  </r>
  <r>
    <x v="5617"/>
    <s v="amazon.com"/>
    <s v="Fun Fly"/>
    <s v="Wholesale"/>
    <n v="70"/>
  </r>
  <r>
    <x v="5618"/>
    <s v="ebay.com"/>
    <s v="Fun Fly"/>
    <s v="Retail"/>
    <n v="1"/>
  </r>
  <r>
    <x v="5619"/>
    <s v="ebay.com"/>
    <s v="Bellen"/>
    <s v="Wholesale"/>
    <n v="28"/>
  </r>
  <r>
    <x v="5620"/>
    <s v="coloradoboomerangs.com"/>
    <s v="Sunshine"/>
    <s v="Retail"/>
    <n v="2"/>
  </r>
  <r>
    <x v="5621"/>
    <s v="coloradoboomerangs.com"/>
    <s v="Fun Fly"/>
    <s v="Retail"/>
    <n v="1"/>
  </r>
  <r>
    <x v="5622"/>
    <s v="coloradoboomerangs.com"/>
    <s v="Carlota"/>
    <s v="Wholesale"/>
    <n v="55"/>
  </r>
  <r>
    <x v="5623"/>
    <s v="coloradoboomerangs.com"/>
    <s v="Fun Fly"/>
    <s v="Retail"/>
    <n v="5"/>
  </r>
  <r>
    <x v="5624"/>
    <s v="amazon.com"/>
    <s v="Quad"/>
    <s v="Wholesale"/>
    <n v="55"/>
  </r>
  <r>
    <x v="5625"/>
    <s v="amazon.com"/>
    <s v="Quad"/>
    <s v="Wholesale"/>
    <n v="33"/>
  </r>
  <r>
    <x v="5626"/>
    <s v="coloradoboomerangs.com"/>
    <s v="Carlota"/>
    <s v="Retail"/>
    <n v="4"/>
  </r>
  <r>
    <x v="5627"/>
    <s v="coloradoboomerangs.com"/>
    <s v="Majestic Beaut"/>
    <s v="Retail"/>
    <n v="1"/>
  </r>
  <r>
    <x v="4797"/>
    <s v="amazon.com"/>
    <s v="Fire Aspen"/>
    <s v="Wholesale"/>
    <n v="72"/>
  </r>
  <r>
    <x v="5628"/>
    <s v="amazon.com"/>
    <s v="Sunspot"/>
    <s v="Retail"/>
    <n v="2"/>
  </r>
  <r>
    <x v="5629"/>
    <s v="ebay.com"/>
    <s v="Aspen"/>
    <s v="Retail"/>
    <n v="4"/>
  </r>
  <r>
    <x v="5630"/>
    <s v="coloradoboomerangs.com"/>
    <s v="GelFast"/>
    <s v="Wholesale"/>
    <n v="38"/>
  </r>
  <r>
    <x v="5631"/>
    <s v="amazon.com"/>
    <s v="Carlota"/>
    <s v="Wholesale"/>
    <n v="32"/>
  </r>
  <r>
    <x v="5632"/>
    <s v="amazon.com"/>
    <s v="Bellen"/>
    <s v="Retail"/>
    <n v="1"/>
  </r>
  <r>
    <x v="5633"/>
    <s v="amazon.com"/>
    <s v="Sunshine"/>
    <s v="Wholesale"/>
    <n v="55"/>
  </r>
  <r>
    <x v="5634"/>
    <s v="gel-boomerang.com"/>
    <s v="Carlota"/>
    <s v="Wholesale"/>
    <n v="51"/>
  </r>
  <r>
    <x v="5635"/>
    <s v="gel-boomerang.com"/>
    <s v="Majestic Beaut"/>
    <s v="Retail"/>
    <n v="3"/>
  </r>
  <r>
    <x v="5636"/>
    <s v="gel-boomerang.com"/>
    <s v="Eagle"/>
    <s v="Wholesale"/>
    <n v="68"/>
  </r>
  <r>
    <x v="5637"/>
    <s v="amazon.com"/>
    <s v="Majestic Beaut"/>
    <s v="Retail"/>
    <n v="2"/>
  </r>
  <r>
    <x v="3354"/>
    <s v="coloradoboomerangs.com"/>
    <s v="Quad"/>
    <s v="Wholesale"/>
    <n v="28"/>
  </r>
  <r>
    <x v="2123"/>
    <s v="coloradoboomerangs.com"/>
    <s v="Quad"/>
    <s v="Wholesale"/>
    <n v="27"/>
  </r>
  <r>
    <x v="5638"/>
    <s v="gel-boomerang.com"/>
    <s v="Carlota"/>
    <s v="Retail"/>
    <n v="2"/>
  </r>
  <r>
    <x v="5639"/>
    <s v="coloradoboomerangs.com"/>
    <s v="Quad"/>
    <s v="Retail"/>
    <n v="1"/>
  </r>
  <r>
    <x v="5640"/>
    <s v="amazon.com"/>
    <s v="Fun Fly"/>
    <s v="Retail"/>
    <n v="1"/>
  </r>
  <r>
    <x v="5641"/>
    <s v="amazon.com"/>
    <s v="Fun Fly"/>
    <s v="Retail"/>
    <n v="5"/>
  </r>
  <r>
    <x v="5642"/>
    <s v="amazon.com"/>
    <s v="Quad"/>
    <s v="Retail"/>
    <n v="8"/>
  </r>
  <r>
    <x v="987"/>
    <s v="ebay.com"/>
    <s v="Fun Fly"/>
    <s v="Retail"/>
    <n v="3"/>
  </r>
  <r>
    <x v="5643"/>
    <s v="ebay.com"/>
    <s v="Alpine"/>
    <s v="Retail"/>
    <n v="8"/>
  </r>
  <r>
    <x v="5644"/>
    <s v="ebay.com"/>
    <s v="Darnell Tri Fly"/>
    <s v="Wholesale"/>
    <n v="63"/>
  </r>
  <r>
    <x v="5645"/>
    <s v="amazon.com"/>
    <s v="Crested Beaut"/>
    <s v="Retail"/>
    <n v="8"/>
  </r>
  <r>
    <x v="5646"/>
    <s v="amazon.com"/>
    <s v="Bower Aussie Round"/>
    <s v="Wholesale"/>
    <n v="38"/>
  </r>
  <r>
    <x v="5647"/>
    <s v="amazon.com"/>
    <s v="Fun Fly"/>
    <s v="Retail"/>
    <n v="1"/>
  </r>
  <r>
    <x v="5648"/>
    <s v="amazon.com"/>
    <s v="Fun Fly"/>
    <s v="Retail"/>
    <n v="4"/>
  </r>
  <r>
    <x v="5649"/>
    <s v="ebay.com"/>
    <s v="Majestic Beaut"/>
    <s v="Wholesale"/>
    <n v="59"/>
  </r>
  <r>
    <x v="5650"/>
    <s v="coloradoboomerangs.com"/>
    <s v="Fun Fly"/>
    <s v="Retail"/>
    <n v="2"/>
  </r>
  <r>
    <x v="5651"/>
    <s v="amazon.com"/>
    <s v="Bellen"/>
    <s v="Retail"/>
    <n v="8"/>
  </r>
  <r>
    <x v="5652"/>
    <s v="amazon.com"/>
    <s v="Fire Aspen"/>
    <s v="Retail"/>
    <n v="3"/>
  </r>
  <r>
    <x v="5653"/>
    <s v="coloradoboomerangs.com"/>
    <s v="Yanaki"/>
    <s v="Wholesale"/>
    <n v="38"/>
  </r>
  <r>
    <x v="5654"/>
    <s v="amazon.com"/>
    <s v="Darnell Tri Fly"/>
    <s v="Wholesale"/>
    <n v="54"/>
  </r>
  <r>
    <x v="5655"/>
    <s v="amazon.com"/>
    <s v="Crested Beaut"/>
    <s v="Retail"/>
    <n v="1"/>
  </r>
  <r>
    <x v="5656"/>
    <s v="ebay.com"/>
    <s v="Sunshine"/>
    <s v="Retail"/>
    <n v="1"/>
  </r>
  <r>
    <x v="5657"/>
    <s v="gel-boomerang.com"/>
    <s v="Carlota"/>
    <s v="Wholesale"/>
    <n v="62"/>
  </r>
  <r>
    <x v="5658"/>
    <s v="ebay.com"/>
    <s v="Fun Fly"/>
    <s v="Retail"/>
    <n v="3"/>
  </r>
  <r>
    <x v="5659"/>
    <s v="amazon.com"/>
    <s v="Manu LD"/>
    <s v="Retail"/>
    <n v="2"/>
  </r>
  <r>
    <x v="5660"/>
    <s v="amazon.com"/>
    <s v="Manu LD"/>
    <s v="Retail"/>
    <n v="5"/>
  </r>
  <r>
    <x v="5661"/>
    <s v="ebay.com"/>
    <s v="Eagle"/>
    <s v="Wholesale"/>
    <n v="15"/>
  </r>
  <r>
    <x v="5662"/>
    <s v="ebay.com"/>
    <s v="Bower Aussie Round"/>
    <s v="Wholesale"/>
    <n v="37"/>
  </r>
  <r>
    <x v="5663"/>
    <s v="gel-boomerang.com"/>
    <s v="Carlota"/>
    <s v="Wholesale"/>
    <n v="29"/>
  </r>
  <r>
    <x v="5664"/>
    <s v="amazon.com"/>
    <s v="Sunshine"/>
    <s v="Retail"/>
    <n v="5"/>
  </r>
  <r>
    <x v="5665"/>
    <s v="coloradoboomerangs.com"/>
    <s v="Carlota"/>
    <s v="Retail"/>
    <n v="1"/>
  </r>
  <r>
    <x v="5666"/>
    <s v="coloradoboomerangs.com"/>
    <s v="Bower Aussie Round"/>
    <s v="Wholesale"/>
    <n v="41"/>
  </r>
  <r>
    <x v="5667"/>
    <s v="amazon.com"/>
    <s v="Crested Beaut"/>
    <s v="Retail"/>
    <n v="5"/>
  </r>
  <r>
    <x v="5668"/>
    <s v="ebay.com"/>
    <s v="Carlota"/>
    <s v="Retail"/>
    <n v="2"/>
  </r>
  <r>
    <x v="5669"/>
    <s v="coloradoboomerangs.com"/>
    <s v="Frido Fast Catch"/>
    <s v="Retail"/>
    <n v="3"/>
  </r>
  <r>
    <x v="5670"/>
    <s v="gel-boomerang.com"/>
    <s v="Carlota Doublers"/>
    <s v="Retail"/>
    <n v="5"/>
  </r>
  <r>
    <x v="5671"/>
    <s v="ebay.com"/>
    <s v="Fire Aspen"/>
    <s v="Retail"/>
    <n v="2"/>
  </r>
  <r>
    <x v="5672"/>
    <s v="amazon.com"/>
    <s v="Manu LD"/>
    <s v="Retail"/>
    <n v="1"/>
  </r>
  <r>
    <x v="5673"/>
    <s v="amazon.com"/>
    <s v="Crested Beaut"/>
    <s v="Retail"/>
    <n v="3"/>
  </r>
  <r>
    <x v="5674"/>
    <s v="amazon.com"/>
    <s v="Manu LD"/>
    <s v="Retail"/>
    <n v="4"/>
  </r>
  <r>
    <x v="5675"/>
    <s v="coloradoboomerangs.com"/>
    <s v="Fun Fly"/>
    <s v="Wholesale"/>
    <n v="36"/>
  </r>
  <r>
    <x v="4902"/>
    <s v="ebay.com"/>
    <s v="Fun Fly"/>
    <s v="Retail"/>
    <n v="9"/>
  </r>
  <r>
    <x v="5676"/>
    <s v="amazon.com"/>
    <s v="Fun Fly"/>
    <s v="Wholesale"/>
    <n v="34"/>
  </r>
  <r>
    <x v="5677"/>
    <s v="ebay.com"/>
    <s v="Quad"/>
    <s v="Wholesale"/>
    <n v="40"/>
  </r>
  <r>
    <x v="5678"/>
    <s v="amazon.com"/>
    <s v="Fun Fly"/>
    <s v="Retail"/>
    <n v="2"/>
  </r>
  <r>
    <x v="5679"/>
    <s v="amazon.com"/>
    <s v="Crested Beaut"/>
    <s v="Retail"/>
    <n v="2"/>
  </r>
  <r>
    <x v="1811"/>
    <s v="amazon.com"/>
    <s v="Sunset"/>
    <s v="Retail"/>
    <n v="2"/>
  </r>
  <r>
    <x v="5680"/>
    <s v="gel-boomerang.com"/>
    <s v="Bower Aussie Round"/>
    <s v="Retail"/>
    <n v="1"/>
  </r>
  <r>
    <x v="5681"/>
    <s v="gel-boomerang.com"/>
    <s v="Fun Fly"/>
    <s v="Retail"/>
    <n v="7"/>
  </r>
  <r>
    <x v="5682"/>
    <s v="amazon.com"/>
    <s v="Sunset"/>
    <s v="Wholesale"/>
    <n v="34"/>
  </r>
  <r>
    <x v="5683"/>
    <s v="amazon.com"/>
    <s v="Sunshine"/>
    <s v="Wholesale"/>
    <n v="53"/>
  </r>
  <r>
    <x v="5684"/>
    <s v="ebay.com"/>
    <s v="Carlota"/>
    <s v="Retail"/>
    <n v="5"/>
  </r>
  <r>
    <x v="1430"/>
    <s v="coloradoboomerangs.com"/>
    <s v="Majestic Beaut"/>
    <s v="Retail"/>
    <n v="1"/>
  </r>
  <r>
    <x v="5648"/>
    <s v="ebay.com"/>
    <s v="Fun Fly"/>
    <s v="Retail"/>
    <n v="1"/>
  </r>
  <r>
    <x v="5685"/>
    <s v="amazon.com"/>
    <s v="Fun Fly"/>
    <s v="Wholesale"/>
    <n v="30"/>
  </r>
  <r>
    <x v="5686"/>
    <s v="amazon.com"/>
    <s v="Majestic Beaut"/>
    <s v="Wholesale"/>
    <n v="50"/>
  </r>
  <r>
    <x v="5687"/>
    <s v="ebay.com"/>
    <s v="Sunshine"/>
    <s v="Retail"/>
    <n v="3"/>
  </r>
  <r>
    <x v="5688"/>
    <s v="amazon.com"/>
    <s v="Fun Fly"/>
    <s v="Wholesale"/>
    <n v="31"/>
  </r>
  <r>
    <x v="5689"/>
    <s v="ebay.com"/>
    <s v="Fun Fly"/>
    <s v="Wholesale"/>
    <n v="31"/>
  </r>
  <r>
    <x v="5690"/>
    <s v="ebay.com"/>
    <s v="Quad"/>
    <s v="Wholesale"/>
    <n v="25"/>
  </r>
  <r>
    <x v="5691"/>
    <s v="coloradoboomerangs.com"/>
    <s v="Quad"/>
    <s v="Retail"/>
    <n v="4"/>
  </r>
  <r>
    <x v="5692"/>
    <s v="coloradoboomerangs.com"/>
    <s v="Carlota"/>
    <s v="Retail"/>
    <n v="2"/>
  </r>
  <r>
    <x v="5693"/>
    <s v="amazon.com"/>
    <s v="Carlota"/>
    <s v="Retail"/>
    <n v="1"/>
  </r>
  <r>
    <x v="5694"/>
    <s v="coloradoboomerangs.com"/>
    <s v="Fun Fly"/>
    <s v="Retail"/>
    <n v="3"/>
  </r>
  <r>
    <x v="5695"/>
    <s v="amazon.com"/>
    <s v="Quad"/>
    <s v="Retail"/>
    <n v="1"/>
  </r>
  <r>
    <x v="5696"/>
    <s v="amazon.com"/>
    <s v="Bellen"/>
    <s v="Retail"/>
    <n v="2"/>
  </r>
  <r>
    <x v="5697"/>
    <s v="ebay.com"/>
    <s v="Crested Beaut"/>
    <s v="Wholesale"/>
    <n v="31"/>
  </r>
  <r>
    <x v="5698"/>
    <s v="ebay.com"/>
    <s v="Sunset"/>
    <s v="Retail"/>
    <n v="2"/>
  </r>
  <r>
    <x v="5699"/>
    <s v="amazon.com"/>
    <s v="Fun Fly"/>
    <s v="Wholesale"/>
    <n v="74"/>
  </r>
  <r>
    <x v="5700"/>
    <s v="gel-boomerang.com"/>
    <s v="Fun Fly"/>
    <s v="Retail"/>
    <n v="1"/>
  </r>
  <r>
    <x v="5701"/>
    <s v="amazon.com"/>
    <s v="Bellen"/>
    <s v="Retail"/>
    <n v="2"/>
  </r>
  <r>
    <x v="5702"/>
    <s v="gel-boomerang.com"/>
    <s v="Majestic Beaut"/>
    <s v="Retail"/>
    <n v="1"/>
  </r>
  <r>
    <x v="5703"/>
    <s v="ebay.com"/>
    <s v="Yanaki"/>
    <s v="Retail"/>
    <n v="9"/>
  </r>
  <r>
    <x v="5704"/>
    <s v="gel-boomerang.com"/>
    <s v="Bellen"/>
    <s v="Retail"/>
    <n v="3"/>
  </r>
  <r>
    <x v="5705"/>
    <s v="ebay.com"/>
    <s v="Bellen"/>
    <s v="Retail"/>
    <n v="1"/>
  </r>
  <r>
    <x v="5706"/>
    <s v="amazon.com"/>
    <s v="Majestic Beaut"/>
    <s v="Retail"/>
    <n v="2"/>
  </r>
  <r>
    <x v="5707"/>
    <s v="coloradoboomerangs.com"/>
    <s v="Crested Beaut"/>
    <s v="Retail"/>
    <n v="1"/>
  </r>
  <r>
    <x v="5708"/>
    <s v="ebay.com"/>
    <s v="Fire Aspen"/>
    <s v="Retail"/>
    <n v="3"/>
  </r>
  <r>
    <x v="5709"/>
    <s v="amazon.com"/>
    <s v="Fun Fly"/>
    <s v="Wholesale"/>
    <n v="29"/>
  </r>
  <r>
    <x v="5710"/>
    <s v="gel-boomerang.com"/>
    <s v="Crested Beaut"/>
    <s v="Retail"/>
    <n v="6"/>
  </r>
  <r>
    <x v="5711"/>
    <s v="gel-boomerang.com"/>
    <s v="Eagle"/>
    <s v="Wholesale"/>
    <n v="56"/>
  </r>
  <r>
    <x v="5712"/>
    <s v="coloradoboomerangs.com"/>
    <s v="Fun Fly"/>
    <s v="Wholesale"/>
    <n v="113"/>
  </r>
  <r>
    <x v="5713"/>
    <s v="coloradoboomerangs.com"/>
    <s v="Quad"/>
    <s v="Wholesale"/>
    <n v="25"/>
  </r>
  <r>
    <x v="5714"/>
    <s v="gel-boomerang.com"/>
    <s v="Carlota"/>
    <s v="Wholesale"/>
    <n v="35"/>
  </r>
  <r>
    <x v="5715"/>
    <s v="amazon.com"/>
    <s v="Fun Fly"/>
    <s v="Retail"/>
    <n v="3"/>
  </r>
  <r>
    <x v="5716"/>
    <s v="ebay.com"/>
    <s v="Fun Fly"/>
    <s v="Retail"/>
    <n v="2"/>
  </r>
  <r>
    <x v="5717"/>
    <s v="ebay.com"/>
    <s v="Carlota"/>
    <s v="Retail"/>
    <n v="2"/>
  </r>
  <r>
    <x v="5718"/>
    <s v="coloradoboomerangs.com"/>
    <s v="Fun Fly"/>
    <s v="Wholesale"/>
    <n v="39"/>
  </r>
  <r>
    <x v="5719"/>
    <s v="coloradoboomerangs.com"/>
    <s v="Fun Fly"/>
    <s v="Retail"/>
    <n v="7"/>
  </r>
  <r>
    <x v="562"/>
    <s v="coloradoboomerangs.com"/>
    <s v="Quad"/>
    <s v="Wholesale"/>
    <n v="31"/>
  </r>
  <r>
    <x v="5720"/>
    <s v="amazon.com"/>
    <s v="Crested Beaut"/>
    <s v="Retail"/>
    <n v="3"/>
  </r>
  <r>
    <x v="5721"/>
    <s v="gel-boomerang.com"/>
    <s v="Darnell Tri Fly"/>
    <s v="Wholesale"/>
    <n v="56"/>
  </r>
  <r>
    <x v="5722"/>
    <s v="coloradoboomerangs.com"/>
    <s v="Crested Beaut"/>
    <s v="Wholesale"/>
    <n v="31"/>
  </r>
  <r>
    <x v="5723"/>
    <s v="amazon.com"/>
    <s v="Carlota"/>
    <s v="Retail"/>
    <n v="2"/>
  </r>
  <r>
    <x v="5724"/>
    <s v="coloradoboomerangs.com"/>
    <s v="Sunshine"/>
    <s v="Wholesale"/>
    <n v="44"/>
  </r>
  <r>
    <x v="5725"/>
    <s v="coloradoboomerangs.com"/>
    <s v="Carlota"/>
    <s v="Wholesale"/>
    <n v="38"/>
  </r>
  <r>
    <x v="5726"/>
    <s v="amazon.com"/>
    <s v="Fun Fly"/>
    <s v="Retail"/>
    <n v="2"/>
  </r>
  <r>
    <x v="5727"/>
    <s v="amazon.com"/>
    <s v="Manu LD"/>
    <s v="Retail"/>
    <n v="1"/>
  </r>
  <r>
    <x v="5728"/>
    <s v="amazon.com"/>
    <s v="Fun Fly"/>
    <s v="Wholesale"/>
    <n v="31"/>
  </r>
  <r>
    <x v="5729"/>
    <s v="amazon.com"/>
    <s v="Manu MTA"/>
    <s v="Retail"/>
    <n v="2"/>
  </r>
  <r>
    <x v="5730"/>
    <s v="amazon.com"/>
    <s v="Fun Fly"/>
    <s v="Retail"/>
    <n v="4"/>
  </r>
  <r>
    <x v="5731"/>
    <s v="amazon.com"/>
    <s v="Quad"/>
    <s v="Retail"/>
    <n v="3"/>
  </r>
  <r>
    <x v="5732"/>
    <s v="coloradoboomerangs.com"/>
    <s v="Alpine"/>
    <s v="Wholesale"/>
    <n v="34"/>
  </r>
  <r>
    <x v="5733"/>
    <s v="amazon.com"/>
    <s v="Fun Fly"/>
    <s v="Wholesale"/>
    <n v="53"/>
  </r>
  <r>
    <x v="5734"/>
    <s v="ebay.com"/>
    <s v="Quad"/>
    <s v="Retail"/>
    <n v="5"/>
  </r>
  <r>
    <x v="5735"/>
    <s v="coloradoboomerangs.com"/>
    <s v="GelFast"/>
    <s v="Wholesale"/>
    <n v="53"/>
  </r>
  <r>
    <x v="5736"/>
    <s v="ebay.com"/>
    <s v="Fun Fly"/>
    <s v="Retail"/>
    <n v="1"/>
  </r>
  <r>
    <x v="5737"/>
    <s v="amazon.com"/>
    <s v="Manu MTA"/>
    <s v="Retail"/>
    <n v="1"/>
  </r>
  <r>
    <x v="5738"/>
    <s v="amazon.com"/>
    <s v="Fun Fly"/>
    <s v="Retail"/>
    <n v="8"/>
  </r>
  <r>
    <x v="5739"/>
    <s v="amazon.com"/>
    <s v="Fire Aspen"/>
    <s v="Retail"/>
    <n v="3"/>
  </r>
  <r>
    <x v="5740"/>
    <s v="ebay.com"/>
    <s v="Sunshine"/>
    <s v="Retail"/>
    <n v="3"/>
  </r>
  <r>
    <x v="5741"/>
    <s v="amazon.com"/>
    <s v="Sunspot"/>
    <s v="Wholesale"/>
    <n v="114"/>
  </r>
  <r>
    <x v="5742"/>
    <s v="coloradoboomerangs.com"/>
    <s v="Bower Aussie Round"/>
    <s v="Retail"/>
    <n v="1"/>
  </r>
  <r>
    <x v="5743"/>
    <s v="coloradoboomerangs.com"/>
    <s v="Bellen"/>
    <s v="Retail"/>
    <n v="1"/>
  </r>
  <r>
    <x v="2710"/>
    <s v="coloradoboomerangs.com"/>
    <s v="Fun Fly"/>
    <s v="Wholesale"/>
    <n v="30"/>
  </r>
  <r>
    <x v="5744"/>
    <s v="amazon.com"/>
    <s v="Quad"/>
    <s v="Wholesale"/>
    <n v="32"/>
  </r>
  <r>
    <x v="5745"/>
    <s v="amazon.com"/>
    <s v="Frido Fast Catch"/>
    <s v="Retail"/>
    <n v="5"/>
  </r>
  <r>
    <x v="5746"/>
    <s v="amazon.com"/>
    <s v="Carlota"/>
    <s v="Retail"/>
    <n v="5"/>
  </r>
  <r>
    <x v="5747"/>
    <s v="ebay.com"/>
    <s v="Sunshine"/>
    <s v="Retail"/>
    <n v="2"/>
  </r>
  <r>
    <x v="5748"/>
    <s v="amazon.com"/>
    <s v="Fun Fly"/>
    <s v="Wholesale"/>
    <n v="113"/>
  </r>
  <r>
    <x v="5749"/>
    <s v="amazon.com"/>
    <s v="Carlota"/>
    <s v="Retail"/>
    <n v="7"/>
  </r>
  <r>
    <x v="5750"/>
    <s v="ebay.com"/>
    <s v="Carlota"/>
    <s v="Retail"/>
    <n v="1"/>
  </r>
  <r>
    <x v="1501"/>
    <s v="coloradoboomerangs.com"/>
    <s v="Quad"/>
    <s v="Wholesale"/>
    <n v="107"/>
  </r>
  <r>
    <x v="5751"/>
    <s v="gel-boomerang.com"/>
    <s v="Sunshine"/>
    <s v="Wholesale"/>
    <n v="70"/>
  </r>
  <r>
    <x v="682"/>
    <s v="coloradoboomerangs.com"/>
    <s v="Sunset"/>
    <s v="Wholesale"/>
    <n v="51"/>
  </r>
  <r>
    <x v="5752"/>
    <s v="coloradoboomerangs.com"/>
    <s v="Crested Beaut"/>
    <s v="Retail"/>
    <n v="3"/>
  </r>
  <r>
    <x v="5672"/>
    <s v="ebay.com"/>
    <s v="Fun Fly"/>
    <s v="Retail"/>
    <n v="3"/>
  </r>
  <r>
    <x v="5753"/>
    <s v="ebay.com"/>
    <s v="Quad"/>
    <s v="Wholesale"/>
    <n v="32"/>
  </r>
  <r>
    <x v="5754"/>
    <s v="ebay.com"/>
    <s v="Fun Fly"/>
    <s v="Wholesale"/>
    <n v="57"/>
  </r>
  <r>
    <x v="5755"/>
    <s v="amazon.com"/>
    <s v="Darnell Tri Fly"/>
    <s v="Retail"/>
    <n v="8"/>
  </r>
  <r>
    <x v="5756"/>
    <s v="ebay.com"/>
    <s v="Fun Fly"/>
    <s v="Wholesale"/>
    <n v="107"/>
  </r>
  <r>
    <x v="5757"/>
    <s v="ebay.com"/>
    <s v="Aspen"/>
    <s v="Wholesale"/>
    <n v="35"/>
  </r>
  <r>
    <x v="5758"/>
    <s v="gel-boomerang.com"/>
    <s v="Carlota"/>
    <s v="Retail"/>
    <n v="1"/>
  </r>
  <r>
    <x v="5759"/>
    <s v="ebay.com"/>
    <s v="Bellen"/>
    <s v="Wholesale"/>
    <n v="131"/>
  </r>
  <r>
    <x v="5760"/>
    <s v="ebay.com"/>
    <s v="Fun Fly"/>
    <s v="Retail"/>
    <n v="2"/>
  </r>
  <r>
    <x v="5761"/>
    <s v="amazon.com"/>
    <s v="Frido Fast Catch"/>
    <s v="Retail"/>
    <n v="3"/>
  </r>
  <r>
    <x v="5762"/>
    <s v="amazon.com"/>
    <s v="Manu MTA"/>
    <s v="Retail"/>
    <n v="3"/>
  </r>
  <r>
    <x v="5763"/>
    <s v="ebay.com"/>
    <s v="Sunset"/>
    <s v="Retail"/>
    <n v="1"/>
  </r>
  <r>
    <x v="5764"/>
    <s v="amazon.com"/>
    <s v="Fun Fly"/>
    <s v="Retail"/>
    <n v="4"/>
  </r>
  <r>
    <x v="5765"/>
    <s v="ebay.com"/>
    <s v="Alpine"/>
    <s v="Wholesale"/>
    <n v="72"/>
  </r>
  <r>
    <x v="5766"/>
    <s v="ebay.com"/>
    <s v="Fun Fly"/>
    <s v="Retail"/>
    <n v="7"/>
  </r>
  <r>
    <x v="5767"/>
    <s v="amazon.com"/>
    <s v="Alpine"/>
    <s v="Wholesale"/>
    <n v="71"/>
  </r>
  <r>
    <x v="5768"/>
    <s v="amazon.com"/>
    <s v="Phoenix"/>
    <s v="Retail"/>
    <n v="2"/>
  </r>
  <r>
    <x v="5769"/>
    <s v="amazon.com"/>
    <s v="Sunset"/>
    <s v="Retail"/>
    <n v="4"/>
  </r>
  <r>
    <x v="5770"/>
    <s v="ebay.com"/>
    <s v="Majestic Beaut"/>
    <s v="Retail"/>
    <n v="2"/>
  </r>
  <r>
    <x v="5771"/>
    <s v="amazon.com"/>
    <s v="Fun Fly"/>
    <s v="Retail"/>
    <n v="3"/>
  </r>
  <r>
    <x v="5772"/>
    <s v="coloradoboomerangs.com"/>
    <s v="Fun Fly"/>
    <s v="Retail"/>
    <n v="8"/>
  </r>
  <r>
    <x v="5773"/>
    <s v="ebay.com"/>
    <s v="Bower Aussie Round"/>
    <s v="Wholesale"/>
    <n v="43"/>
  </r>
  <r>
    <x v="5774"/>
    <s v="ebay.com"/>
    <s v="Crested Beaut"/>
    <s v="Wholesale"/>
    <n v="64"/>
  </r>
  <r>
    <x v="5775"/>
    <s v="coloradoboomerangs.com"/>
    <s v="Quad"/>
    <s v="Retail"/>
    <n v="2"/>
  </r>
  <r>
    <x v="5776"/>
    <s v="coloradoboomerangs.com"/>
    <s v="Fun Fly"/>
    <s v="Retail"/>
    <n v="3"/>
  </r>
  <r>
    <x v="5777"/>
    <s v="amazon.com"/>
    <s v="Eagle"/>
    <s v="Retail"/>
    <n v="4"/>
  </r>
  <r>
    <x v="5778"/>
    <s v="coloradoboomerangs.com"/>
    <s v="Bellen"/>
    <s v="Wholesale"/>
    <n v="40"/>
  </r>
  <r>
    <x v="5779"/>
    <s v="coloradoboomerangs.com"/>
    <s v="Alpine"/>
    <s v="Wholesale"/>
    <n v="37"/>
  </r>
  <r>
    <x v="5209"/>
    <s v="gel-boomerang.com"/>
    <s v="Fun Fly"/>
    <s v="Wholesale"/>
    <n v="50"/>
  </r>
  <r>
    <x v="5780"/>
    <s v="gel-boomerang.com"/>
    <s v="Phoenix"/>
    <s v="Retail"/>
    <n v="7"/>
  </r>
  <r>
    <x v="5781"/>
    <s v="coloradoboomerangs.com"/>
    <s v="Fun Fly"/>
    <s v="Wholesale"/>
    <n v="64"/>
  </r>
  <r>
    <x v="5782"/>
    <s v="amazon.com"/>
    <s v="Fun Fly"/>
    <s v="Retail"/>
    <n v="9"/>
  </r>
  <r>
    <x v="5783"/>
    <s v="amazon.com"/>
    <s v="Sunshine"/>
    <s v="Retail"/>
    <n v="7"/>
  </r>
  <r>
    <x v="5784"/>
    <s v="amazon.com"/>
    <s v="Quad"/>
    <s v="Retail"/>
    <n v="5"/>
  </r>
  <r>
    <x v="4202"/>
    <s v="coloradoboomerangs.com"/>
    <s v="Sunspot"/>
    <s v="Retail"/>
    <n v="1"/>
  </r>
  <r>
    <x v="5785"/>
    <s v="amazon.com"/>
    <s v="Carlota"/>
    <s v="Wholesale"/>
    <n v="128"/>
  </r>
  <r>
    <x v="5786"/>
    <s v="gel-boomerang.com"/>
    <s v="Quad"/>
    <s v="Wholesale"/>
    <n v="32"/>
  </r>
  <r>
    <x v="5787"/>
    <s v="ebay.com"/>
    <s v="Bower Aussie Round"/>
    <s v="Retail"/>
    <n v="5"/>
  </r>
  <r>
    <x v="5788"/>
    <s v="amazon.com"/>
    <s v="Alpine"/>
    <s v="Retail"/>
    <n v="1"/>
  </r>
  <r>
    <x v="5789"/>
    <s v="gel-boomerang.com"/>
    <s v="Quad"/>
    <s v="Wholesale"/>
    <n v="36"/>
  </r>
  <r>
    <x v="5790"/>
    <s v="amazon.com"/>
    <s v="Quad"/>
    <s v="Retail"/>
    <n v="4"/>
  </r>
  <r>
    <x v="5791"/>
    <s v="amazon.com"/>
    <s v="Fun Fly"/>
    <s v="Retail"/>
    <n v="1"/>
  </r>
  <r>
    <x v="5792"/>
    <s v="ebay.com"/>
    <s v="Sunset"/>
    <s v="Wholesale"/>
    <n v="98"/>
  </r>
  <r>
    <x v="5793"/>
    <s v="ebay.com"/>
    <s v="Quad"/>
    <s v="Wholesale"/>
    <n v="68"/>
  </r>
  <r>
    <x v="5794"/>
    <s v="coloradoboomerangs.com"/>
    <s v="Crested Beaut"/>
    <s v="Retail"/>
    <n v="3"/>
  </r>
  <r>
    <x v="5795"/>
    <s v="coloradoboomerangs.com"/>
    <s v="Bower Aussie Round"/>
    <s v="Retail"/>
    <n v="1"/>
  </r>
  <r>
    <x v="5796"/>
    <s v="amazon.com"/>
    <s v="Majestic Beaut"/>
    <s v="Retail"/>
    <n v="2"/>
  </r>
  <r>
    <x v="5797"/>
    <s v="amazon.com"/>
    <s v="Fun Fly"/>
    <s v="Wholesale"/>
    <n v="40"/>
  </r>
  <r>
    <x v="5798"/>
    <s v="amazon.com"/>
    <s v="Phoenix"/>
    <s v="Wholesale"/>
    <n v="117"/>
  </r>
  <r>
    <x v="5799"/>
    <s v="coloradoboomerangs.com"/>
    <s v="Fun Fly"/>
    <s v="Wholesale"/>
    <n v="55"/>
  </r>
  <r>
    <x v="336"/>
    <s v="amazon.com"/>
    <s v="Fun Fly"/>
    <s v="Retail"/>
    <n v="5"/>
  </r>
  <r>
    <x v="5800"/>
    <s v="amazon.com"/>
    <s v="Carlota Doublers"/>
    <s v="Retail"/>
    <n v="1"/>
  </r>
  <r>
    <x v="5801"/>
    <s v="ebay.com"/>
    <s v="Fun Fly"/>
    <s v="Retail"/>
    <n v="3"/>
  </r>
  <r>
    <x v="5802"/>
    <s v="ebay.com"/>
    <s v="Crested Beaut"/>
    <s v="Retail"/>
    <n v="3"/>
  </r>
  <r>
    <x v="5803"/>
    <s v="amazon.com"/>
    <s v="Phoenix"/>
    <s v="Wholesale"/>
    <n v="61"/>
  </r>
  <r>
    <x v="5804"/>
    <s v="gel-boomerang.com"/>
    <s v="Fun Fly"/>
    <s v="Retail"/>
    <n v="2"/>
  </r>
  <r>
    <x v="1980"/>
    <s v="amazon.com"/>
    <s v="Carlota"/>
    <s v="Wholesale"/>
    <n v="27"/>
  </r>
  <r>
    <x v="5805"/>
    <s v="ebay.com"/>
    <s v="Fun Fly"/>
    <s v="Retail"/>
    <n v="1"/>
  </r>
  <r>
    <x v="5806"/>
    <s v="amazon.com"/>
    <s v="Fun Fly"/>
    <s v="Retail"/>
    <n v="7"/>
  </r>
  <r>
    <x v="5807"/>
    <s v="amazon.com"/>
    <s v="Majestic Beaut"/>
    <s v="Wholesale"/>
    <n v="30"/>
  </r>
  <r>
    <x v="5808"/>
    <s v="ebay.com"/>
    <s v="Fun Fly"/>
    <s v="Wholesale"/>
    <n v="111"/>
  </r>
  <r>
    <x v="5809"/>
    <s v="coloradoboomerangs.com"/>
    <s v="Fun Fly"/>
    <s v="Wholesale"/>
    <n v="41"/>
  </r>
  <r>
    <x v="5810"/>
    <s v="amazon.com"/>
    <s v="Phoenix"/>
    <s v="Retail"/>
    <n v="2"/>
  </r>
  <r>
    <x v="5811"/>
    <s v="coloradoboomerangs.com"/>
    <s v="Bellen"/>
    <s v="Wholesale"/>
    <n v="33"/>
  </r>
  <r>
    <x v="5812"/>
    <s v="amazon.com"/>
    <s v="Sunspot"/>
    <s v="Retail"/>
    <n v="4"/>
  </r>
  <r>
    <x v="5813"/>
    <s v="amazon.com"/>
    <s v="Alpine"/>
    <s v="Retail"/>
    <n v="2"/>
  </r>
  <r>
    <x v="3313"/>
    <s v="coloradoboomerangs.com"/>
    <s v="Carlota Doublers"/>
    <s v="Retail"/>
    <n v="4"/>
  </r>
  <r>
    <x v="5814"/>
    <s v="ebay.com"/>
    <s v="Yanaki"/>
    <s v="Retail"/>
    <n v="1"/>
  </r>
  <r>
    <x v="5815"/>
    <s v="coloradoboomerangs.com"/>
    <s v="Bower Aussie Round"/>
    <s v="Wholesale"/>
    <n v="62"/>
  </r>
  <r>
    <x v="5816"/>
    <s v="coloradoboomerangs.com"/>
    <s v="Quad"/>
    <s v="Retail"/>
    <n v="2"/>
  </r>
  <r>
    <x v="5817"/>
    <s v="amazon.com"/>
    <s v="Bellen"/>
    <s v="Retail"/>
    <n v="2"/>
  </r>
  <r>
    <x v="5818"/>
    <s v="amazon.com"/>
    <s v="Carlota"/>
    <s v="Wholesale"/>
    <n v="38"/>
  </r>
  <r>
    <x v="5819"/>
    <s v="ebay.com"/>
    <s v="Crested Beaut"/>
    <s v="Retail"/>
    <n v="4"/>
  </r>
  <r>
    <x v="5820"/>
    <s v="amazon.com"/>
    <s v="Darnell Tri Fly"/>
    <s v="Wholesale"/>
    <n v="114"/>
  </r>
  <r>
    <x v="5821"/>
    <s v="amazon.com"/>
    <s v="GelFast"/>
    <s v="Retail"/>
    <n v="8"/>
  </r>
  <r>
    <x v="5822"/>
    <s v="amazon.com"/>
    <s v="Yanaki"/>
    <s v="Retail"/>
    <n v="3"/>
  </r>
  <r>
    <x v="5823"/>
    <s v="ebay.com"/>
    <s v="Fire Aspen"/>
    <s v="Wholesale"/>
    <n v="70"/>
  </r>
  <r>
    <x v="5824"/>
    <s v="amazon.com"/>
    <s v="Quad"/>
    <s v="Retail"/>
    <n v="2"/>
  </r>
  <r>
    <x v="5825"/>
    <s v="coloradoboomerangs.com"/>
    <s v="Yanaki"/>
    <s v="Wholesale"/>
    <n v="69"/>
  </r>
  <r>
    <x v="5826"/>
    <s v="gel-boomerang.com"/>
    <s v="Crested Beaut"/>
    <s v="Wholesale"/>
    <n v="69"/>
  </r>
  <r>
    <x v="5827"/>
    <s v="amazon.com"/>
    <s v="Majestic Beaut"/>
    <s v="Retail"/>
    <n v="3"/>
  </r>
  <r>
    <x v="5828"/>
    <s v="coloradoboomerangs.com"/>
    <s v="Quad"/>
    <s v="Retail"/>
    <n v="2"/>
  </r>
  <r>
    <x v="5829"/>
    <s v="amazon.com"/>
    <s v="Yanaki"/>
    <s v="Wholesale"/>
    <n v="45"/>
  </r>
  <r>
    <x v="5830"/>
    <s v="amazon.com"/>
    <s v="Carlota"/>
    <s v="Retail"/>
    <n v="6"/>
  </r>
  <r>
    <x v="5831"/>
    <s v="ebay.com"/>
    <s v="Manu LD"/>
    <s v="Retail"/>
    <n v="4"/>
  </r>
  <r>
    <x v="5832"/>
    <s v="ebay.com"/>
    <s v="Manu LD"/>
    <s v="Retail"/>
    <n v="3"/>
  </r>
  <r>
    <x v="5833"/>
    <s v="amazon.com"/>
    <s v="Fun Fly"/>
    <s v="Retail"/>
    <n v="7"/>
  </r>
  <r>
    <x v="5834"/>
    <s v="amazon.com"/>
    <s v="Quad"/>
    <s v="Wholesale"/>
    <n v="39"/>
  </r>
  <r>
    <x v="5835"/>
    <s v="coloradoboomerangs.com"/>
    <s v="Sunset"/>
    <s v="Wholesale"/>
    <n v="31"/>
  </r>
  <r>
    <x v="5836"/>
    <s v="amazon.com"/>
    <s v="Phoenix"/>
    <s v="Wholesale"/>
    <n v="40"/>
  </r>
  <r>
    <x v="5837"/>
    <s v="amazon.com"/>
    <s v="Carlota"/>
    <s v="Retail"/>
    <n v="2"/>
  </r>
  <r>
    <x v="5838"/>
    <s v="coloradoboomerangs.com"/>
    <s v="Fun Fly"/>
    <s v="Wholesale"/>
    <n v="54"/>
  </r>
  <r>
    <x v="5839"/>
    <s v="coloradoboomerangs.com"/>
    <s v="Quad"/>
    <s v="Retail"/>
    <n v="1"/>
  </r>
  <r>
    <x v="5840"/>
    <s v="gel-boomerang.com"/>
    <s v="Fun Fly"/>
    <s v="Retail"/>
    <n v="7"/>
  </r>
  <r>
    <x v="5841"/>
    <s v="coloradoboomerangs.com"/>
    <s v="Fun Fly"/>
    <s v="Retail"/>
    <n v="6"/>
  </r>
  <r>
    <x v="5842"/>
    <s v="amazon.com"/>
    <s v="Manu LD"/>
    <s v="Retail"/>
    <n v="2"/>
  </r>
  <r>
    <x v="5843"/>
    <s v="coloradoboomerangs.com"/>
    <s v="Majestic Beaut"/>
    <s v="Wholesale"/>
    <n v="35"/>
  </r>
  <r>
    <x v="5844"/>
    <s v="gel-boomerang.com"/>
    <s v="Phoenix"/>
    <s v="Retail"/>
    <n v="2"/>
  </r>
  <r>
    <x v="5845"/>
    <s v="coloradoboomerangs.com"/>
    <s v="Aspen"/>
    <s v="Retail"/>
    <n v="6"/>
  </r>
  <r>
    <x v="5846"/>
    <s v="coloradoboomerangs.com"/>
    <s v="Fire Aspen"/>
    <s v="Wholesale"/>
    <n v="52"/>
  </r>
  <r>
    <x v="5599"/>
    <s v="amazon.com"/>
    <s v="Fun Fly"/>
    <s v="Wholesale"/>
    <n v="25"/>
  </r>
  <r>
    <x v="5847"/>
    <s v="amazon.com"/>
    <s v="Fun Fly"/>
    <s v="Wholesale"/>
    <n v="36"/>
  </r>
  <r>
    <x v="5848"/>
    <s v="amazon.com"/>
    <s v="Crested Beaut"/>
    <s v="Retail"/>
    <n v="8"/>
  </r>
  <r>
    <x v="5849"/>
    <s v="ebay.com"/>
    <s v="Eagle"/>
    <s v="Retail"/>
    <n v="1"/>
  </r>
  <r>
    <x v="5850"/>
    <s v="amazon.com"/>
    <s v="Quad"/>
    <s v="Retail"/>
    <n v="3"/>
  </r>
  <r>
    <x v="5851"/>
    <s v="amazon.com"/>
    <s v="Quad"/>
    <s v="Wholesale"/>
    <n v="27"/>
  </r>
  <r>
    <x v="5852"/>
    <s v="coloradoboomerangs.com"/>
    <s v="Darnell Tri Fly"/>
    <s v="Retail"/>
    <n v="1"/>
  </r>
  <r>
    <x v="5853"/>
    <s v="coloradoboomerangs.com"/>
    <s v="Fun Fly"/>
    <s v="Wholesale"/>
    <n v="31"/>
  </r>
  <r>
    <x v="5854"/>
    <s v="coloradoboomerangs.com"/>
    <s v="Bower Aussie Round"/>
    <s v="Retail"/>
    <n v="5"/>
  </r>
  <r>
    <x v="5855"/>
    <s v="amazon.com"/>
    <s v="Fun Fly"/>
    <s v="Wholesale"/>
    <n v="71"/>
  </r>
  <r>
    <x v="5856"/>
    <s v="amazon.com"/>
    <s v="Phoenix"/>
    <s v="Retail"/>
    <n v="7"/>
  </r>
  <r>
    <x v="5857"/>
    <s v="amazon.com"/>
    <s v="Darnell Tri Fly"/>
    <s v="Wholesale"/>
    <n v="30"/>
  </r>
  <r>
    <x v="5858"/>
    <s v="coloradoboomerangs.com"/>
    <s v="GelFast"/>
    <s v="Wholesale"/>
    <n v="72"/>
  </r>
  <r>
    <x v="5859"/>
    <s v="amazon.com"/>
    <s v="Quad"/>
    <s v="Retail"/>
    <n v="4"/>
  </r>
  <r>
    <x v="5860"/>
    <s v="amazon.com"/>
    <s v="Aspen"/>
    <s v="Wholesale"/>
    <n v="40"/>
  </r>
  <r>
    <x v="2455"/>
    <s v="amazon.com"/>
    <s v="Phoenix"/>
    <s v="Retail"/>
    <n v="1"/>
  </r>
  <r>
    <x v="5861"/>
    <s v="amazon.com"/>
    <s v="Carlota"/>
    <s v="Retail"/>
    <n v="6"/>
  </r>
  <r>
    <x v="5862"/>
    <s v="ebay.com"/>
    <s v="Fun Fly"/>
    <s v="Wholesale"/>
    <n v="72"/>
  </r>
  <r>
    <x v="5863"/>
    <s v="amazon.com"/>
    <s v="Fun Fly"/>
    <s v="Retail"/>
    <n v="2"/>
  </r>
  <r>
    <x v="5864"/>
    <s v="amazon.com"/>
    <s v="Bower Aussie Round"/>
    <s v="Wholesale"/>
    <n v="69"/>
  </r>
  <r>
    <x v="5346"/>
    <s v="gel-boomerang.com"/>
    <s v="Bellen"/>
    <s v="Wholesale"/>
    <n v="25"/>
  </r>
  <r>
    <x v="5865"/>
    <s v="ebay.com"/>
    <s v="Quad"/>
    <s v="Wholesale"/>
    <n v="31"/>
  </r>
  <r>
    <x v="5866"/>
    <s v="gel-boomerang.com"/>
    <s v="Carlota"/>
    <s v="Wholesale"/>
    <n v="38"/>
  </r>
  <r>
    <x v="5867"/>
    <s v="amazon.com"/>
    <s v="Sunshine"/>
    <s v="Wholesale"/>
    <n v="60"/>
  </r>
  <r>
    <x v="5868"/>
    <s v="coloradoboomerangs.com"/>
    <s v="Manu MTA"/>
    <s v="Retail"/>
    <n v="2"/>
  </r>
  <r>
    <x v="5869"/>
    <s v="amazon.com"/>
    <s v="Sunspot"/>
    <s v="Retail"/>
    <n v="6"/>
  </r>
  <r>
    <x v="5870"/>
    <s v="coloradoboomerangs.com"/>
    <s v="Manu LD"/>
    <s v="Retail"/>
    <n v="5"/>
  </r>
  <r>
    <x v="5871"/>
    <s v="coloradoboomerangs.com"/>
    <s v="Fun Fly"/>
    <s v="Retail"/>
    <n v="7"/>
  </r>
  <r>
    <x v="5872"/>
    <s v="amazon.com"/>
    <s v="Sunspot"/>
    <s v="Retail"/>
    <n v="2"/>
  </r>
  <r>
    <x v="5873"/>
    <s v="gel-boomerang.com"/>
    <s v="Carlota"/>
    <s v="Wholesale"/>
    <n v="44"/>
  </r>
  <r>
    <x v="5874"/>
    <s v="amazon.com"/>
    <s v="Carlota Doublers"/>
    <s v="Retail"/>
    <n v="2"/>
  </r>
  <r>
    <x v="5875"/>
    <s v="amazon.com"/>
    <s v="Fun Fly"/>
    <s v="Wholesale"/>
    <n v="26"/>
  </r>
  <r>
    <x v="5876"/>
    <s v="ebay.com"/>
    <s v="Fun Fly"/>
    <s v="Wholesale"/>
    <n v="26"/>
  </r>
  <r>
    <x v="5877"/>
    <s v="amazon.com"/>
    <s v="Crested Beaut"/>
    <s v="Wholesale"/>
    <n v="43"/>
  </r>
  <r>
    <x v="5878"/>
    <s v="amazon.com"/>
    <s v="Yanaki"/>
    <s v="Wholesale"/>
    <n v="130"/>
  </r>
  <r>
    <x v="5879"/>
    <s v="coloradoboomerangs.com"/>
    <s v="Quad"/>
    <s v="Retail"/>
    <n v="3"/>
  </r>
  <r>
    <x v="5880"/>
    <s v="coloradoboomerangs.com"/>
    <s v="Fun Fly"/>
    <s v="Wholesale"/>
    <n v="124"/>
  </r>
  <r>
    <x v="5881"/>
    <s v="gel-boomerang.com"/>
    <s v="Fun Fly"/>
    <s v="Wholesale"/>
    <n v="41"/>
  </r>
  <r>
    <x v="5882"/>
    <s v="ebay.com"/>
    <s v="Fun Fly"/>
    <s v="Wholesale"/>
    <n v="34"/>
  </r>
  <r>
    <x v="5883"/>
    <s v="amazon.com"/>
    <s v="Sunshine"/>
    <s v="Retail"/>
    <n v="2"/>
  </r>
  <r>
    <x v="5884"/>
    <s v="amazon.com"/>
    <s v="Quad"/>
    <s v="Retail"/>
    <n v="2"/>
  </r>
  <r>
    <x v="5885"/>
    <s v="ebay.com"/>
    <s v="Quad"/>
    <s v="Wholesale"/>
    <n v="30"/>
  </r>
  <r>
    <x v="5886"/>
    <s v="amazon.com"/>
    <s v="Bower Aussie Round"/>
    <s v="Retail"/>
    <n v="7"/>
  </r>
  <r>
    <x v="1494"/>
    <s v="coloradoboomerangs.com"/>
    <s v="Carlota"/>
    <s v="Wholesale"/>
    <n v="31"/>
  </r>
  <r>
    <x v="5887"/>
    <s v="gel-boomerang.com"/>
    <s v="Fun Fly"/>
    <s v="Retail"/>
    <n v="6"/>
  </r>
  <r>
    <x v="5888"/>
    <s v="amazon.com"/>
    <s v="Carlota"/>
    <s v="Retail"/>
    <n v="2"/>
  </r>
  <r>
    <x v="5889"/>
    <s v="ebay.com"/>
    <s v="Fun Fly"/>
    <s v="Retail"/>
    <n v="6"/>
  </r>
  <r>
    <x v="5890"/>
    <s v="gel-boomerang.com"/>
    <s v="Majestic Beaut"/>
    <s v="Wholesale"/>
    <n v="116"/>
  </r>
  <r>
    <x v="5891"/>
    <s v="amazon.com"/>
    <s v="Fun Fly"/>
    <s v="Retail"/>
    <n v="6"/>
  </r>
  <r>
    <x v="5892"/>
    <s v="amazon.com"/>
    <s v="Fun Fly"/>
    <s v="Wholesale"/>
    <n v="63"/>
  </r>
  <r>
    <x v="5893"/>
    <s v="coloradoboomerangs.com"/>
    <s v="Carlota"/>
    <s v="Wholesale"/>
    <n v="33"/>
  </r>
  <r>
    <x v="5894"/>
    <s v="gel-boomerang.com"/>
    <s v="Fun Fly"/>
    <s v="Retail"/>
    <n v="4"/>
  </r>
  <r>
    <x v="671"/>
    <s v="ebay.com"/>
    <s v="Fun Fly"/>
    <s v="Wholesale"/>
    <n v="30"/>
  </r>
  <r>
    <x v="5895"/>
    <s v="amazon.com"/>
    <s v="Quad"/>
    <s v="Wholesale"/>
    <n v="30"/>
  </r>
  <r>
    <x v="5896"/>
    <s v="ebay.com"/>
    <s v="Fun Fly"/>
    <s v="Retail"/>
    <n v="6"/>
  </r>
  <r>
    <x v="5897"/>
    <s v="gel-boomerang.com"/>
    <s v="Crested Beaut"/>
    <s v="Retail"/>
    <n v="7"/>
  </r>
  <r>
    <x v="5898"/>
    <s v="amazon.com"/>
    <s v="Frido Fast Catch"/>
    <s v="Retail"/>
    <n v="2"/>
  </r>
  <r>
    <x v="5899"/>
    <s v="ebay.com"/>
    <s v="Yanaki"/>
    <s v="Wholesale"/>
    <n v="26"/>
  </r>
  <r>
    <x v="2895"/>
    <s v="ebay.com"/>
    <s v="Bower Aussie Round"/>
    <s v="Retail"/>
    <n v="5"/>
  </r>
  <r>
    <x v="5900"/>
    <s v="coloradoboomerangs.com"/>
    <s v="Bower Aussie Round"/>
    <s v="Wholesale"/>
    <n v="50"/>
  </r>
  <r>
    <x v="5901"/>
    <s v="ebay.com"/>
    <s v="Fun Fly"/>
    <s v="Retail"/>
    <n v="4"/>
  </r>
  <r>
    <x v="5902"/>
    <s v="amazon.com"/>
    <s v="Yanaki"/>
    <s v="Retail"/>
    <n v="1"/>
  </r>
  <r>
    <x v="5903"/>
    <s v="amazon.com"/>
    <s v="Quad"/>
    <s v="Wholesale"/>
    <n v="54"/>
  </r>
  <r>
    <x v="848"/>
    <s v="coloradoboomerangs.com"/>
    <s v="Majestic Beaut"/>
    <s v="Wholesale"/>
    <n v="35"/>
  </r>
  <r>
    <x v="5904"/>
    <s v="amazon.com"/>
    <s v="Fun Fly"/>
    <s v="Retail"/>
    <n v="2"/>
  </r>
  <r>
    <x v="5905"/>
    <s v="coloradoboomerangs.com"/>
    <s v="Eagle"/>
    <s v="Retail"/>
    <n v="2"/>
  </r>
  <r>
    <x v="5906"/>
    <s v="ebay.com"/>
    <s v="Fun Fly"/>
    <s v="Retail"/>
    <n v="1"/>
  </r>
  <r>
    <x v="5907"/>
    <s v="gel-boomerang.com"/>
    <s v="Majestic Beaut"/>
    <s v="Wholesale"/>
    <n v="111"/>
  </r>
  <r>
    <x v="5908"/>
    <s v="gel-boomerang.com"/>
    <s v="Quad"/>
    <s v="Wholesale"/>
    <n v="57"/>
  </r>
  <r>
    <x v="5909"/>
    <s v="amazon.com"/>
    <s v="Sunset"/>
    <s v="Wholesale"/>
    <n v="68"/>
  </r>
  <r>
    <x v="5910"/>
    <s v="amazon.com"/>
    <s v="Eagle"/>
    <s v="Wholesale"/>
    <n v="55"/>
  </r>
  <r>
    <x v="5911"/>
    <s v="coloradoboomerangs.com"/>
    <s v="Fun Fly"/>
    <s v="Retail"/>
    <n v="7"/>
  </r>
  <r>
    <x v="5912"/>
    <s v="amazon.com"/>
    <s v="Quad"/>
    <s v="Retail"/>
    <n v="4"/>
  </r>
  <r>
    <x v="5913"/>
    <s v="ebay.com"/>
    <s v="Quad"/>
    <s v="Wholesale"/>
    <n v="30"/>
  </r>
  <r>
    <x v="5914"/>
    <s v="coloradoboomerangs.com"/>
    <s v="Fun Fly"/>
    <s v="Wholesale"/>
    <n v="30"/>
  </r>
  <r>
    <x v="5915"/>
    <s v="amazon.com"/>
    <s v="Bower Aussie Round"/>
    <s v="Retail"/>
    <n v="2"/>
  </r>
  <r>
    <x v="5916"/>
    <s v="amazon.com"/>
    <s v="Majestic Beaut"/>
    <s v="Retail"/>
    <n v="7"/>
  </r>
  <r>
    <x v="5917"/>
    <s v="amazon.com"/>
    <s v="Quad"/>
    <s v="Retail"/>
    <n v="1"/>
  </r>
  <r>
    <x v="5918"/>
    <s v="amazon.com"/>
    <s v="Carlota"/>
    <s v="Wholesale"/>
    <n v="72"/>
  </r>
  <r>
    <x v="5919"/>
    <s v="gel-boomerang.com"/>
    <s v="Fun Fly"/>
    <s v="Retail"/>
    <n v="1"/>
  </r>
  <r>
    <x v="5920"/>
    <s v="amazon.com"/>
    <s v="Bellen"/>
    <s v="Wholesale"/>
    <n v="60"/>
  </r>
  <r>
    <x v="5921"/>
    <s v="ebay.com"/>
    <s v="Fun Fly"/>
    <s v="Retail"/>
    <n v="6"/>
  </r>
  <r>
    <x v="5922"/>
    <s v="coloradoboomerangs.com"/>
    <s v="Fun Fly"/>
    <s v="Retail"/>
    <n v="1"/>
  </r>
  <r>
    <x v="5923"/>
    <s v="amazon.com"/>
    <s v="Alpine"/>
    <s v="Retail"/>
    <n v="1"/>
  </r>
  <r>
    <x v="5924"/>
    <s v="amazon.com"/>
    <s v="Quad"/>
    <s v="Retail"/>
    <n v="3"/>
  </r>
  <r>
    <x v="5925"/>
    <s v="amazon.com"/>
    <s v="Fun Fly"/>
    <s v="Wholesale"/>
    <n v="29"/>
  </r>
  <r>
    <x v="5926"/>
    <s v="coloradoboomerangs.com"/>
    <s v="Bellen"/>
    <s v="Wholesale"/>
    <n v="53"/>
  </r>
  <r>
    <x v="5927"/>
    <s v="ebay.com"/>
    <s v="Bower Aussie Round"/>
    <s v="Retail"/>
    <n v="2"/>
  </r>
  <r>
    <x v="5928"/>
    <s v="ebay.com"/>
    <s v="Fun Fly"/>
    <s v="Retail"/>
    <n v="2"/>
  </r>
  <r>
    <x v="5929"/>
    <s v="ebay.com"/>
    <s v="Fun Fly"/>
    <s v="Retail"/>
    <n v="3"/>
  </r>
  <r>
    <x v="5930"/>
    <s v="amazon.com"/>
    <s v="Sunset"/>
    <s v="Wholesale"/>
    <n v="33"/>
  </r>
  <r>
    <x v="5931"/>
    <s v="amazon.com"/>
    <s v="Quad"/>
    <s v="Retail"/>
    <n v="5"/>
  </r>
  <r>
    <x v="5932"/>
    <s v="coloradoboomerangs.com"/>
    <s v="Fire Aspen"/>
    <s v="Wholesale"/>
    <n v="36"/>
  </r>
  <r>
    <x v="5933"/>
    <s v="coloradoboomerangs.com"/>
    <s v="GelFast"/>
    <s v="Retail"/>
    <n v="7"/>
  </r>
  <r>
    <x v="5934"/>
    <s v="gel-boomerang.com"/>
    <s v="Fun Fly"/>
    <s v="Retail"/>
    <n v="4"/>
  </r>
  <r>
    <x v="5935"/>
    <s v="coloradoboomerangs.com"/>
    <s v="Fun Fly"/>
    <s v="Retail"/>
    <n v="2"/>
  </r>
  <r>
    <x v="5936"/>
    <s v="amazon.com"/>
    <s v="Bellen"/>
    <s v="Retail"/>
    <n v="3"/>
  </r>
  <r>
    <x v="5937"/>
    <s v="ebay.com"/>
    <s v="Alpine"/>
    <s v="Wholesale"/>
    <n v="26"/>
  </r>
  <r>
    <x v="5938"/>
    <s v="amazon.com"/>
    <s v="Quad"/>
    <s v="Retail"/>
    <n v="7"/>
  </r>
  <r>
    <x v="5939"/>
    <s v="amazon.com"/>
    <s v="Bower Aussie Round"/>
    <s v="Retail"/>
    <n v="4"/>
  </r>
  <r>
    <x v="5940"/>
    <s v="gel-boomerang.com"/>
    <s v="Alpine"/>
    <s v="Wholesale"/>
    <n v="26"/>
  </r>
  <r>
    <x v="5941"/>
    <s v="amazon.com"/>
    <s v="Carlota Doublers"/>
    <s v="Retail"/>
    <n v="5"/>
  </r>
  <r>
    <x v="5942"/>
    <s v="amazon.com"/>
    <s v="Carlota"/>
    <s v="Retail"/>
    <n v="6"/>
  </r>
  <r>
    <x v="5943"/>
    <s v="ebay.com"/>
    <s v="Quad"/>
    <s v="Wholesale"/>
    <n v="37"/>
  </r>
  <r>
    <x v="5944"/>
    <s v="gel-boomerang.com"/>
    <s v="Fun Fly"/>
    <s v="Retail"/>
    <n v="2"/>
  </r>
  <r>
    <x v="5945"/>
    <s v="coloradoboomerangs.com"/>
    <s v="Fun Fly"/>
    <s v="Wholesale"/>
    <n v="67"/>
  </r>
  <r>
    <x v="5946"/>
    <s v="ebay.com"/>
    <s v="Fun Fly"/>
    <s v="Wholesale"/>
    <n v="45"/>
  </r>
  <r>
    <x v="5947"/>
    <s v="coloradoboomerangs.com"/>
    <s v="Fun Fly"/>
    <s v="Wholesale"/>
    <n v="43"/>
  </r>
  <r>
    <x v="615"/>
    <s v="amazon.com"/>
    <s v="Crested Beaut"/>
    <s v="Wholesale"/>
    <n v="84"/>
  </r>
  <r>
    <x v="5948"/>
    <s v="gel-boomerang.com"/>
    <s v="Fun Fly"/>
    <s v="Retail"/>
    <n v="2"/>
  </r>
  <r>
    <x v="5949"/>
    <s v="gel-boomerang.com"/>
    <s v="Carlota"/>
    <s v="Wholesale"/>
    <n v="65"/>
  </r>
  <r>
    <x v="5950"/>
    <s v="gel-boomerang.com"/>
    <s v="Crested Beaut"/>
    <s v="Retail"/>
    <n v="5"/>
  </r>
  <r>
    <x v="5951"/>
    <s v="gel-boomerang.com"/>
    <s v="Alpine"/>
    <s v="Wholesale"/>
    <n v="69"/>
  </r>
  <r>
    <x v="5952"/>
    <s v="coloradoboomerangs.com"/>
    <s v="Bellen"/>
    <s v="Retail"/>
    <n v="1"/>
  </r>
  <r>
    <x v="5953"/>
    <s v="amazon.com"/>
    <s v="Fun Fly"/>
    <s v="Retail"/>
    <n v="6"/>
  </r>
  <r>
    <x v="5954"/>
    <s v="amazon.com"/>
    <s v="Eagle"/>
    <s v="Wholesale"/>
    <n v="11"/>
  </r>
  <r>
    <x v="5955"/>
    <s v="coloradoboomerangs.com"/>
    <s v="Carlota Doublers"/>
    <s v="Retail"/>
    <n v="3"/>
  </r>
  <r>
    <x v="5956"/>
    <s v="ebay.com"/>
    <s v="Phoenix"/>
    <s v="Retail"/>
    <n v="2"/>
  </r>
  <r>
    <x v="5957"/>
    <s v="ebay.com"/>
    <s v="Fun Fly"/>
    <s v="Retail"/>
    <n v="4"/>
  </r>
  <r>
    <x v="5958"/>
    <s v="amazon.com"/>
    <s v="Quad"/>
    <s v="Wholesale"/>
    <n v="69"/>
  </r>
  <r>
    <x v="5959"/>
    <s v="coloradoboomerangs.com"/>
    <s v="Alpine"/>
    <s v="Retail"/>
    <n v="6"/>
  </r>
  <r>
    <x v="5960"/>
    <s v="ebay.com"/>
    <s v="Fun Fly"/>
    <s v="Wholesale"/>
    <n v="28"/>
  </r>
  <r>
    <x v="5961"/>
    <s v="coloradoboomerangs.com"/>
    <s v="Fun Fly"/>
    <s v="Wholesale"/>
    <n v="39"/>
  </r>
  <r>
    <x v="5962"/>
    <s v="amazon.com"/>
    <s v="Fun Fly"/>
    <s v="Retail"/>
    <n v="4"/>
  </r>
  <r>
    <x v="5963"/>
    <s v="amazon.com"/>
    <s v="Fun Fly"/>
    <s v="Retail"/>
    <n v="1"/>
  </r>
  <r>
    <x v="5964"/>
    <s v="coloradoboomerangs.com"/>
    <s v="Alpine"/>
    <s v="Wholesale"/>
    <n v="25"/>
  </r>
  <r>
    <x v="5965"/>
    <s v="coloradoboomerangs.com"/>
    <s v="Yanaki"/>
    <s v="Retail"/>
    <n v="1"/>
  </r>
  <r>
    <x v="5966"/>
    <s v="coloradoboomerangs.com"/>
    <s v="Carlota"/>
    <s v="Retail"/>
    <n v="7"/>
  </r>
  <r>
    <x v="5967"/>
    <s v="ebay.com"/>
    <s v="Sunshine"/>
    <s v="Retail"/>
    <n v="2"/>
  </r>
  <r>
    <x v="5968"/>
    <s v="ebay.com"/>
    <s v="Aspen"/>
    <s v="Retail"/>
    <n v="3"/>
  </r>
  <r>
    <x v="5969"/>
    <s v="gel-boomerang.com"/>
    <s v="Sunspot"/>
    <s v="Wholesale"/>
    <n v="45"/>
  </r>
  <r>
    <x v="5970"/>
    <s v="ebay.com"/>
    <s v="Fire Aspen"/>
    <s v="Wholesale"/>
    <n v="36"/>
  </r>
  <r>
    <x v="5971"/>
    <s v="gel-boomerang.com"/>
    <s v="Fun Fly"/>
    <s v="Wholesale"/>
    <n v="34"/>
  </r>
  <r>
    <x v="5972"/>
    <s v="ebay.com"/>
    <s v="Fun Fly"/>
    <s v="Retail"/>
    <n v="4"/>
  </r>
  <r>
    <x v="5973"/>
    <s v="coloradoboomerangs.com"/>
    <s v="Alpine"/>
    <s v="Retail"/>
    <n v="6"/>
  </r>
  <r>
    <x v="5974"/>
    <s v="coloradoboomerangs.com"/>
    <s v="Yanaki"/>
    <s v="Wholesale"/>
    <n v="36"/>
  </r>
  <r>
    <x v="5975"/>
    <s v="amazon.com"/>
    <s v="Quad"/>
    <s v="Wholesale"/>
    <n v="25"/>
  </r>
  <r>
    <x v="3656"/>
    <s v="coloradoboomerangs.com"/>
    <s v="Quad"/>
    <s v="Wholesale"/>
    <n v="15"/>
  </r>
  <r>
    <x v="5976"/>
    <s v="coloradoboomerangs.com"/>
    <s v="Fun Fly"/>
    <s v="Retail"/>
    <n v="2"/>
  </r>
  <r>
    <x v="4214"/>
    <s v="coloradoboomerangs.com"/>
    <s v="Aspen"/>
    <s v="Retail"/>
    <n v="9"/>
  </r>
  <r>
    <x v="5977"/>
    <s v="amazon.com"/>
    <s v="Aspen"/>
    <s v="Wholesale"/>
    <n v="28"/>
  </r>
  <r>
    <x v="5978"/>
    <s v="amazon.com"/>
    <s v="Fun Fly"/>
    <s v="Retail"/>
    <n v="5"/>
  </r>
  <r>
    <x v="5979"/>
    <s v="amazon.com"/>
    <s v="Manu MTA"/>
    <s v="Retail"/>
    <n v="3"/>
  </r>
  <r>
    <x v="5980"/>
    <s v="amazon.com"/>
    <s v="Carlota"/>
    <s v="Retail"/>
    <n v="5"/>
  </r>
  <r>
    <x v="5981"/>
    <s v="ebay.com"/>
    <s v="Manu LD"/>
    <s v="Retail"/>
    <n v="3"/>
  </r>
  <r>
    <x v="5982"/>
    <s v="gel-boomerang.com"/>
    <s v="Yanaki"/>
    <s v="Retail"/>
    <n v="1"/>
  </r>
  <r>
    <x v="5983"/>
    <s v="ebay.com"/>
    <s v="Yanaki"/>
    <s v="Retail"/>
    <n v="2"/>
  </r>
  <r>
    <x v="5984"/>
    <s v="coloradoboomerangs.com"/>
    <s v="Crested Beaut"/>
    <s v="Retail"/>
    <n v="2"/>
  </r>
  <r>
    <x v="5985"/>
    <s v="ebay.com"/>
    <s v="Fun Fly"/>
    <s v="Retail"/>
    <n v="5"/>
  </r>
  <r>
    <x v="5986"/>
    <s v="amazon.com"/>
    <s v="Quad"/>
    <s v="Retail"/>
    <n v="3"/>
  </r>
  <r>
    <x v="5987"/>
    <s v="amazon.com"/>
    <s v="Majestic Beaut"/>
    <s v="Wholesale"/>
    <n v="107"/>
  </r>
  <r>
    <x v="5988"/>
    <s v="amazon.com"/>
    <s v="Majestic Beaut"/>
    <s v="Retail"/>
    <n v="1"/>
  </r>
  <r>
    <x v="5989"/>
    <s v="amazon.com"/>
    <s v="Majestic Beaut"/>
    <s v="Retail"/>
    <n v="2"/>
  </r>
  <r>
    <x v="5990"/>
    <s v="amazon.com"/>
    <s v="Fun Fly"/>
    <s v="Wholesale"/>
    <n v="80"/>
  </r>
  <r>
    <x v="5991"/>
    <s v="amazon.com"/>
    <s v="Fun Fly"/>
    <s v="Retail"/>
    <n v="4"/>
  </r>
  <r>
    <x v="5992"/>
    <s v="coloradoboomerangs.com"/>
    <s v="Fun Fly"/>
    <s v="Retail"/>
    <n v="5"/>
  </r>
  <r>
    <x v="5993"/>
    <s v="coloradoboomerangs.com"/>
    <s v="Fun Fly"/>
    <s v="Retail"/>
    <n v="3"/>
  </r>
  <r>
    <x v="5994"/>
    <s v="amazon.com"/>
    <s v="Quad"/>
    <s v="Wholesale"/>
    <n v="61"/>
  </r>
  <r>
    <x v="5995"/>
    <s v="amazon.com"/>
    <s v="Bellen"/>
    <s v="Wholesale"/>
    <n v="88"/>
  </r>
  <r>
    <x v="5996"/>
    <s v="coloradoboomerangs.com"/>
    <s v="Fun Fly"/>
    <s v="Wholesale"/>
    <n v="40"/>
  </r>
  <r>
    <x v="5997"/>
    <s v="ebay.com"/>
    <s v="Frido Fast Catch"/>
    <s v="Retail"/>
    <n v="3"/>
  </r>
  <r>
    <x v="5998"/>
    <s v="amazon.com"/>
    <s v="Phoenix"/>
    <s v="Retail"/>
    <n v="9"/>
  </r>
  <r>
    <x v="5999"/>
    <s v="amazon.com"/>
    <s v="Fun Fly"/>
    <s v="Wholesale"/>
    <n v="35"/>
  </r>
  <r>
    <x v="6000"/>
    <s v="ebay.com"/>
    <s v="Frido Fast Catch"/>
    <s v="Retail"/>
    <n v="5"/>
  </r>
  <r>
    <x v="6001"/>
    <s v="gel-boomerang.com"/>
    <s v="Fun Fly"/>
    <s v="Wholesale"/>
    <n v="61"/>
  </r>
  <r>
    <x v="6002"/>
    <s v="coloradoboomerangs.com"/>
    <s v="Manu LD"/>
    <s v="Retail"/>
    <n v="3"/>
  </r>
  <r>
    <x v="6003"/>
    <s v="amazon.com"/>
    <s v="Crested Beaut"/>
    <s v="Wholesale"/>
    <n v="58"/>
  </r>
  <r>
    <x v="6004"/>
    <s v="ebay.com"/>
    <s v="Bower Aussie Round"/>
    <s v="Retail"/>
    <n v="1"/>
  </r>
  <r>
    <x v="6005"/>
    <s v="ebay.com"/>
    <s v="Fun Fly"/>
    <s v="Retail"/>
    <n v="4"/>
  </r>
  <r>
    <x v="2796"/>
    <s v="coloradoboomerangs.com"/>
    <s v="Manu MTA"/>
    <s v="Retail"/>
    <n v="2"/>
  </r>
  <r>
    <x v="6006"/>
    <s v="ebay.com"/>
    <s v="Quad"/>
    <s v="Retail"/>
    <n v="3"/>
  </r>
  <r>
    <x v="6007"/>
    <s v="ebay.com"/>
    <s v="Majestic Beaut"/>
    <s v="Wholesale"/>
    <n v="37"/>
  </r>
  <r>
    <x v="6008"/>
    <s v="gel-boomerang.com"/>
    <s v="Fire Aspen"/>
    <s v="Retail"/>
    <n v="1"/>
  </r>
  <r>
    <x v="6009"/>
    <s v="amazon.com"/>
    <s v="Sunset"/>
    <s v="Retail"/>
    <n v="4"/>
  </r>
  <r>
    <x v="6010"/>
    <s v="amazon.com"/>
    <s v="Fun Fly"/>
    <s v="Retail"/>
    <n v="1"/>
  </r>
  <r>
    <x v="6011"/>
    <s v="amazon.com"/>
    <s v="Bower Aussie Round"/>
    <s v="Retail"/>
    <n v="5"/>
  </r>
  <r>
    <x v="6012"/>
    <s v="coloradoboomerangs.com"/>
    <s v="Fun Fly"/>
    <s v="Retail"/>
    <n v="1"/>
  </r>
  <r>
    <x v="6013"/>
    <s v="amazon.com"/>
    <s v="Majestic Beaut"/>
    <s v="Wholesale"/>
    <n v="37"/>
  </r>
  <r>
    <x v="6014"/>
    <s v="coloradoboomerangs.com"/>
    <s v="Sunspot"/>
    <s v="Wholesale"/>
    <n v="37"/>
  </r>
  <r>
    <x v="6015"/>
    <s v="amazon.com"/>
    <s v="Eagle"/>
    <s v="Retail"/>
    <n v="2"/>
  </r>
  <r>
    <x v="6016"/>
    <s v="coloradoboomerangs.com"/>
    <s v="Frido Fast Catch"/>
    <s v="Retail"/>
    <n v="4"/>
  </r>
  <r>
    <x v="6017"/>
    <s v="amazon.com"/>
    <s v="Fun Fly"/>
    <s v="Wholesale"/>
    <n v="44"/>
  </r>
  <r>
    <x v="6018"/>
    <s v="gel-boomerang.com"/>
    <s v="Fun Fly"/>
    <s v="Wholesale"/>
    <n v="31"/>
  </r>
  <r>
    <x v="6019"/>
    <s v="amazon.com"/>
    <s v="Sunshine"/>
    <s v="Retail"/>
    <n v="4"/>
  </r>
  <r>
    <x v="6020"/>
    <s v="coloradoboomerangs.com"/>
    <s v="Fire Aspen"/>
    <s v="Retail"/>
    <n v="4"/>
  </r>
  <r>
    <x v="6021"/>
    <s v="amazon.com"/>
    <s v="Bower Aussie Round"/>
    <s v="Wholesale"/>
    <n v="38"/>
  </r>
  <r>
    <x v="6022"/>
    <s v="ebay.com"/>
    <s v="Fun Fly"/>
    <s v="Wholesale"/>
    <n v="90"/>
  </r>
  <r>
    <x v="6023"/>
    <s v="coloradoboomerangs.com"/>
    <s v="Bower Aussie Round"/>
    <s v="Wholesale"/>
    <n v="40"/>
  </r>
  <r>
    <x v="6024"/>
    <s v="amazon.com"/>
    <s v="Fun Fly"/>
    <s v="Retail"/>
    <n v="1"/>
  </r>
  <r>
    <x v="6025"/>
    <s v="coloradoboomerangs.com"/>
    <s v="Fun Fly"/>
    <s v="Wholesale"/>
    <n v="56"/>
  </r>
  <r>
    <x v="6026"/>
    <s v="amazon.com"/>
    <s v="Fun Fly"/>
    <s v="Retail"/>
    <n v="6"/>
  </r>
  <r>
    <x v="6027"/>
    <s v="ebay.com"/>
    <s v="Sunspot"/>
    <s v="Retail"/>
    <n v="8"/>
  </r>
  <r>
    <x v="6028"/>
    <s v="amazon.com"/>
    <s v="Fun Fly"/>
    <s v="Retail"/>
    <n v="3"/>
  </r>
  <r>
    <x v="6029"/>
    <s v="coloradoboomerangs.com"/>
    <s v="Fun Fly"/>
    <s v="Wholesale"/>
    <n v="103"/>
  </r>
  <r>
    <x v="6030"/>
    <s v="amazon.com"/>
    <s v="Phoenix"/>
    <s v="Wholesale"/>
    <n v="68"/>
  </r>
  <r>
    <x v="6031"/>
    <s v="ebay.com"/>
    <s v="Fun Fly"/>
    <s v="Wholesale"/>
    <n v="31"/>
  </r>
  <r>
    <x v="6032"/>
    <s v="amazon.com"/>
    <s v="Bellen"/>
    <s v="Retail"/>
    <n v="4"/>
  </r>
  <r>
    <x v="6033"/>
    <s v="gel-boomerang.com"/>
    <s v="Darnell Tri Fly"/>
    <s v="Wholesale"/>
    <n v="150"/>
  </r>
  <r>
    <x v="6034"/>
    <s v="gel-boomerang.com"/>
    <s v="Sunset"/>
    <s v="Wholesale"/>
    <n v="25"/>
  </r>
  <r>
    <x v="6035"/>
    <s v="coloradoboomerangs.com"/>
    <s v="Alpine"/>
    <s v="Retail"/>
    <n v="1"/>
  </r>
  <r>
    <x v="6036"/>
    <s v="ebay.com"/>
    <s v="Fun Fly"/>
    <s v="Wholesale"/>
    <n v="50"/>
  </r>
  <r>
    <x v="2927"/>
    <s v="gel-boomerang.com"/>
    <s v="Yanaki"/>
    <s v="Wholesale"/>
    <n v="32"/>
  </r>
  <r>
    <x v="6037"/>
    <s v="amazon.com"/>
    <s v="Bower Aussie Round"/>
    <s v="Retail"/>
    <n v="1"/>
  </r>
  <r>
    <x v="6038"/>
    <s v="ebay.com"/>
    <s v="Quad"/>
    <s v="Retail"/>
    <n v="3"/>
  </r>
  <r>
    <x v="6039"/>
    <s v="amazon.com"/>
    <s v="Fun Fly"/>
    <s v="Retail"/>
    <n v="9"/>
  </r>
  <r>
    <x v="6040"/>
    <s v="amazon.com"/>
    <s v="Bellen"/>
    <s v="Wholesale"/>
    <n v="36"/>
  </r>
  <r>
    <x v="6041"/>
    <s v="coloradoboomerangs.com"/>
    <s v="Fun Fly"/>
    <s v="Wholesale"/>
    <n v="54"/>
  </r>
  <r>
    <x v="6042"/>
    <s v="gel-boomerang.com"/>
    <s v="Sunshine"/>
    <s v="Retail"/>
    <n v="1"/>
  </r>
  <r>
    <x v="6043"/>
    <s v="coloradoboomerangs.com"/>
    <s v="Crested Beaut"/>
    <s v="Wholesale"/>
    <n v="73"/>
  </r>
  <r>
    <x v="1483"/>
    <s v="amazon.com"/>
    <s v="Alpine"/>
    <s v="Retail"/>
    <n v="3"/>
  </r>
  <r>
    <x v="6044"/>
    <s v="gel-boomerang.com"/>
    <s v="Aspen"/>
    <s v="Wholesale"/>
    <n v="35"/>
  </r>
  <r>
    <x v="3678"/>
    <s v="ebay.com"/>
    <s v="Fun Fly"/>
    <s v="Retail"/>
    <n v="2"/>
  </r>
  <r>
    <x v="6045"/>
    <s v="amazon.com"/>
    <s v="Fire Aspen"/>
    <s v="Retail"/>
    <n v="8"/>
  </r>
  <r>
    <x v="6046"/>
    <s v="coloradoboomerangs.com"/>
    <s v="Manu LD"/>
    <s v="Retail"/>
    <n v="1"/>
  </r>
  <r>
    <x v="6047"/>
    <s v="amazon.com"/>
    <s v="Fun Fly"/>
    <s v="Retail"/>
    <n v="6"/>
  </r>
  <r>
    <x v="6048"/>
    <s v="amazon.com"/>
    <s v="Manu LD"/>
    <s v="Retail"/>
    <n v="3"/>
  </r>
  <r>
    <x v="6049"/>
    <s v="amazon.com"/>
    <s v="Quad"/>
    <s v="Retail"/>
    <n v="4"/>
  </r>
  <r>
    <x v="6050"/>
    <s v="ebay.com"/>
    <s v="Bellen"/>
    <s v="Wholesale"/>
    <n v="55"/>
  </r>
  <r>
    <x v="6051"/>
    <s v="ebay.com"/>
    <s v="Fire Aspen"/>
    <s v="Wholesale"/>
    <n v="42"/>
  </r>
  <r>
    <x v="6052"/>
    <s v="amazon.com"/>
    <s v="Bellen"/>
    <s v="Wholesale"/>
    <n v="122"/>
  </r>
  <r>
    <x v="6053"/>
    <s v="coloradoboomerangs.com"/>
    <s v="Fun Fly"/>
    <s v="Retail"/>
    <n v="1"/>
  </r>
  <r>
    <x v="6054"/>
    <s v="coloradoboomerangs.com"/>
    <s v="Bellen"/>
    <s v="Retail"/>
    <n v="6"/>
  </r>
  <r>
    <x v="6055"/>
    <s v="coloradoboomerangs.com"/>
    <s v="Fun Fly"/>
    <s v="Retail"/>
    <n v="2"/>
  </r>
  <r>
    <x v="6056"/>
    <s v="ebay.com"/>
    <s v="Fun Fly"/>
    <s v="Wholesale"/>
    <n v="78"/>
  </r>
  <r>
    <x v="841"/>
    <s v="coloradoboomerangs.com"/>
    <s v="Quad"/>
    <s v="Retail"/>
    <n v="1"/>
  </r>
  <r>
    <x v="6057"/>
    <s v="amazon.com"/>
    <s v="Fun Fly"/>
    <s v="Retail"/>
    <n v="3"/>
  </r>
  <r>
    <x v="6058"/>
    <s v="amazon.com"/>
    <s v="Quad"/>
    <s v="Retail"/>
    <n v="7"/>
  </r>
  <r>
    <x v="6059"/>
    <s v="amazon.com"/>
    <s v="Fun Fly"/>
    <s v="Retail"/>
    <n v="3"/>
  </r>
  <r>
    <x v="6060"/>
    <s v="amazon.com"/>
    <s v="Carlota"/>
    <s v="Wholesale"/>
    <n v="43"/>
  </r>
  <r>
    <x v="6061"/>
    <s v="gel-boomerang.com"/>
    <s v="Quad"/>
    <s v="Wholesale"/>
    <n v="61"/>
  </r>
  <r>
    <x v="6062"/>
    <s v="amazon.com"/>
    <s v="Carlota"/>
    <s v="Retail"/>
    <n v="5"/>
  </r>
  <r>
    <x v="6063"/>
    <s v="amazon.com"/>
    <s v="Phoenix"/>
    <s v="Retail"/>
    <n v="6"/>
  </r>
  <r>
    <x v="6064"/>
    <s v="ebay.com"/>
    <s v="Quad"/>
    <s v="Wholesale"/>
    <n v="48"/>
  </r>
  <r>
    <x v="6065"/>
    <s v="amazon.com"/>
    <s v="Fun Fly"/>
    <s v="Wholesale"/>
    <n v="37"/>
  </r>
  <r>
    <x v="6066"/>
    <s v="amazon.com"/>
    <s v="Fun Fly"/>
    <s v="Wholesale"/>
    <n v="26"/>
  </r>
  <r>
    <x v="4307"/>
    <s v="coloradoboomerangs.com"/>
    <s v="Sunspot"/>
    <s v="Retail"/>
    <n v="2"/>
  </r>
  <r>
    <x v="6067"/>
    <s v="ebay.com"/>
    <s v="Fun Fly"/>
    <s v="Retail"/>
    <n v="1"/>
  </r>
  <r>
    <x v="6068"/>
    <s v="amazon.com"/>
    <s v="GelFast"/>
    <s v="Wholesale"/>
    <n v="126"/>
  </r>
  <r>
    <x v="6069"/>
    <s v="gel-boomerang.com"/>
    <s v="Fun Fly"/>
    <s v="Retail"/>
    <n v="2"/>
  </r>
  <r>
    <x v="6070"/>
    <s v="amazon.com"/>
    <s v="Sunshine"/>
    <s v="Retail"/>
    <n v="3"/>
  </r>
  <r>
    <x v="6071"/>
    <s v="coloradoboomerangs.com"/>
    <s v="Yanaki"/>
    <s v="Retail"/>
    <n v="1"/>
  </r>
  <r>
    <x v="6072"/>
    <s v="coloradoboomerangs.com"/>
    <s v="Fun Fly"/>
    <s v="Retail"/>
    <n v="6"/>
  </r>
  <r>
    <x v="6073"/>
    <s v="gel-boomerang.com"/>
    <s v="Sunshine"/>
    <s v="Retail"/>
    <n v="3"/>
  </r>
  <r>
    <x v="6074"/>
    <s v="coloradoboomerangs.com"/>
    <s v="Carlota"/>
    <s v="Retail"/>
    <n v="8"/>
  </r>
  <r>
    <x v="6075"/>
    <s v="amazon.com"/>
    <s v="Carlota Doublers"/>
    <s v="Retail"/>
    <n v="4"/>
  </r>
  <r>
    <x v="6076"/>
    <s v="ebay.com"/>
    <s v="Fire Aspen"/>
    <s v="Retail"/>
    <n v="5"/>
  </r>
  <r>
    <x v="6077"/>
    <s v="coloradoboomerangs.com"/>
    <s v="Carlota"/>
    <s v="Wholesale"/>
    <n v="44"/>
  </r>
  <r>
    <x v="6078"/>
    <s v="amazon.com"/>
    <s v="Fun Fly"/>
    <s v="Wholesale"/>
    <n v="26"/>
  </r>
  <r>
    <x v="6079"/>
    <s v="amazon.com"/>
    <s v="Carlota"/>
    <s v="Retail"/>
    <n v="6"/>
  </r>
  <r>
    <x v="6080"/>
    <s v="gel-boomerang.com"/>
    <s v="Yanaki"/>
    <s v="Wholesale"/>
    <n v="132"/>
  </r>
  <r>
    <x v="6081"/>
    <s v="ebay.com"/>
    <s v="Yanaki"/>
    <s v="Retail"/>
    <n v="3"/>
  </r>
  <r>
    <x v="6082"/>
    <s v="ebay.com"/>
    <s v="Quad"/>
    <s v="Retail"/>
    <n v="1"/>
  </r>
  <r>
    <x v="6083"/>
    <s v="coloradoboomerangs.com"/>
    <s v="Eagle"/>
    <s v="Wholesale"/>
    <n v="106"/>
  </r>
  <r>
    <x v="6084"/>
    <s v="amazon.com"/>
    <s v="Aspen"/>
    <s v="Retail"/>
    <n v="8"/>
  </r>
  <r>
    <x v="6085"/>
    <s v="coloradoboomerangs.com"/>
    <s v="GelFast"/>
    <s v="Wholesale"/>
    <n v="65"/>
  </r>
  <r>
    <x v="6086"/>
    <s v="coloradoboomerangs.com"/>
    <s v="Sunshine"/>
    <s v="Wholesale"/>
    <n v="68"/>
  </r>
  <r>
    <x v="6087"/>
    <s v="amazon.com"/>
    <s v="Fun Fly"/>
    <s v="Wholesale"/>
    <n v="44"/>
  </r>
  <r>
    <x v="6088"/>
    <s v="coloradoboomerangs.com"/>
    <s v="Bellen"/>
    <s v="Retail"/>
    <n v="1"/>
  </r>
  <r>
    <x v="6089"/>
    <s v="amazon.com"/>
    <s v="Eagle"/>
    <s v="Wholesale"/>
    <n v="33"/>
  </r>
  <r>
    <x v="6090"/>
    <s v="gel-boomerang.com"/>
    <s v="Carlota"/>
    <s v="Wholesale"/>
    <n v="37"/>
  </r>
  <r>
    <x v="6091"/>
    <s v="amazon.com"/>
    <s v="Manu MTA"/>
    <s v="Retail"/>
    <n v="1"/>
  </r>
  <r>
    <x v="6092"/>
    <s v="coloradoboomerangs.com"/>
    <s v="Fun Fly"/>
    <s v="Retail"/>
    <n v="1"/>
  </r>
  <r>
    <x v="6093"/>
    <s v="amazon.com"/>
    <s v="Bower Aussie Round"/>
    <s v="Wholesale"/>
    <n v="60"/>
  </r>
  <r>
    <x v="6094"/>
    <s v="ebay.com"/>
    <s v="Alpine"/>
    <s v="Retail"/>
    <n v="1"/>
  </r>
  <r>
    <x v="6095"/>
    <s v="amazon.com"/>
    <s v="Frido Fast Catch"/>
    <s v="Retail"/>
    <n v="4"/>
  </r>
  <r>
    <x v="6096"/>
    <s v="ebay.com"/>
    <s v="Fun Fly"/>
    <s v="Retail"/>
    <n v="3"/>
  </r>
  <r>
    <x v="6097"/>
    <s v="ebay.com"/>
    <s v="Eagle"/>
    <s v="Wholesale"/>
    <n v="39"/>
  </r>
  <r>
    <x v="6098"/>
    <s v="ebay.com"/>
    <s v="Eagle"/>
    <s v="Retail"/>
    <n v="4"/>
  </r>
  <r>
    <x v="6099"/>
    <s v="amazon.com"/>
    <s v="Manu MTA"/>
    <s v="Retail"/>
    <n v="2"/>
  </r>
  <r>
    <x v="6100"/>
    <s v="ebay.com"/>
    <s v="Bellen"/>
    <s v="Retail"/>
    <n v="4"/>
  </r>
  <r>
    <x v="6101"/>
    <s v="amazon.com"/>
    <s v="Fun Fly"/>
    <s v="Retail"/>
    <n v="4"/>
  </r>
  <r>
    <x v="6102"/>
    <s v="gel-boomerang.com"/>
    <s v="Majestic Beaut"/>
    <s v="Retail"/>
    <n v="1"/>
  </r>
  <r>
    <x v="6103"/>
    <s v="ebay.com"/>
    <s v="Bellen"/>
    <s v="Retail"/>
    <n v="6"/>
  </r>
  <r>
    <x v="6104"/>
    <s v="ebay.com"/>
    <s v="Bellen"/>
    <s v="Wholesale"/>
    <n v="33"/>
  </r>
  <r>
    <x v="6105"/>
    <s v="ebay.com"/>
    <s v="Quad"/>
    <s v="Retail"/>
    <n v="2"/>
  </r>
  <r>
    <x v="6106"/>
    <s v="amazon.com"/>
    <s v="Quad"/>
    <s v="Retail"/>
    <n v="6"/>
  </r>
  <r>
    <x v="6107"/>
    <s v="amazon.com"/>
    <s v="GelFast"/>
    <s v="Wholesale"/>
    <n v="28"/>
  </r>
  <r>
    <x v="6108"/>
    <s v="ebay.com"/>
    <s v="Sunspot"/>
    <s v="Retail"/>
    <n v="6"/>
  </r>
  <r>
    <x v="6109"/>
    <s v="ebay.com"/>
    <s v="Crested Beaut"/>
    <s v="Retail"/>
    <n v="4"/>
  </r>
  <r>
    <x v="6110"/>
    <s v="ebay.com"/>
    <s v="Majestic Beaut"/>
    <s v="Wholesale"/>
    <n v="125"/>
  </r>
  <r>
    <x v="6111"/>
    <s v="amazon.com"/>
    <s v="Fun Fly"/>
    <s v="Retail"/>
    <n v="1"/>
  </r>
  <r>
    <x v="6112"/>
    <s v="amazon.com"/>
    <s v="Fun Fly"/>
    <s v="Retail"/>
    <n v="1"/>
  </r>
  <r>
    <x v="6113"/>
    <s v="amazon.com"/>
    <s v="Sunset"/>
    <s v="Retail"/>
    <n v="4"/>
  </r>
  <r>
    <x v="6114"/>
    <s v="coloradoboomerangs.com"/>
    <s v="Fun Fly"/>
    <s v="Retail"/>
    <n v="1"/>
  </r>
  <r>
    <x v="6115"/>
    <s v="amazon.com"/>
    <s v="Eagle"/>
    <s v="Wholesale"/>
    <n v="31"/>
  </r>
  <r>
    <x v="6116"/>
    <s v="amazon.com"/>
    <s v="Fun Fly"/>
    <s v="Wholesale"/>
    <n v="134"/>
  </r>
  <r>
    <x v="6117"/>
    <s v="ebay.com"/>
    <s v="Fun Fly"/>
    <s v="Retail"/>
    <n v="2"/>
  </r>
  <r>
    <x v="6118"/>
    <s v="amazon.com"/>
    <s v="Fun Fly"/>
    <s v="Retail"/>
    <n v="3"/>
  </r>
  <r>
    <x v="6119"/>
    <s v="ebay.com"/>
    <s v="Carlota"/>
    <s v="Wholesale"/>
    <n v="63"/>
  </r>
  <r>
    <x v="6120"/>
    <s v="ebay.com"/>
    <s v="Yanaki"/>
    <s v="Retail"/>
    <n v="8"/>
  </r>
  <r>
    <x v="6121"/>
    <s v="coloradoboomerangs.com"/>
    <s v="Yanaki"/>
    <s v="Retail"/>
    <n v="2"/>
  </r>
  <r>
    <x v="6122"/>
    <s v="gel-boomerang.com"/>
    <s v="Yanaki"/>
    <s v="Retail"/>
    <n v="1"/>
  </r>
  <r>
    <x v="6123"/>
    <s v="coloradoboomerangs.com"/>
    <s v="Fun Fly"/>
    <s v="Wholesale"/>
    <n v="29"/>
  </r>
  <r>
    <x v="6124"/>
    <s v="amazon.com"/>
    <s v="Yanaki"/>
    <s v="Wholesale"/>
    <n v="41"/>
  </r>
  <r>
    <x v="6125"/>
    <s v="coloradoboomerangs.com"/>
    <s v="Carlota"/>
    <s v="Retail"/>
    <n v="1"/>
  </r>
  <r>
    <x v="6126"/>
    <s v="coloradoboomerangs.com"/>
    <s v="Bower Aussie Round"/>
    <s v="Retail"/>
    <n v="4"/>
  </r>
  <r>
    <x v="6127"/>
    <s v="ebay.com"/>
    <s v="Fun Fly"/>
    <s v="Retail"/>
    <n v="3"/>
  </r>
  <r>
    <x v="6128"/>
    <s v="gel-boomerang.com"/>
    <s v="Fun Fly"/>
    <s v="Retail"/>
    <n v="6"/>
  </r>
  <r>
    <x v="6129"/>
    <s v="ebay.com"/>
    <s v="Quad"/>
    <s v="Retail"/>
    <n v="1"/>
  </r>
  <r>
    <x v="6130"/>
    <s v="coloradoboomerangs.com"/>
    <s v="Sunset"/>
    <s v="Wholesale"/>
    <n v="124"/>
  </r>
  <r>
    <x v="6131"/>
    <s v="gel-boomerang.com"/>
    <s v="Fire Aspen"/>
    <s v="Wholesale"/>
    <n v="64"/>
  </r>
  <r>
    <x v="6132"/>
    <s v="ebay.com"/>
    <s v="Quad"/>
    <s v="Retail"/>
    <n v="1"/>
  </r>
  <r>
    <x v="6133"/>
    <s v="coloradoboomerangs.com"/>
    <s v="Yanaki"/>
    <s v="Wholesale"/>
    <n v="71"/>
  </r>
  <r>
    <x v="6134"/>
    <s v="ebay.com"/>
    <s v="Manu MTA"/>
    <s v="Retail"/>
    <n v="5"/>
  </r>
  <r>
    <x v="6135"/>
    <s v="amazon.com"/>
    <s v="Carlota"/>
    <s v="Wholesale"/>
    <n v="146"/>
  </r>
  <r>
    <x v="6136"/>
    <s v="ebay.com"/>
    <s v="Fun Fly"/>
    <s v="Retail"/>
    <n v="2"/>
  </r>
  <r>
    <x v="3457"/>
    <s v="amazon.com"/>
    <s v="Sunshine"/>
    <s v="Wholesale"/>
    <n v="64"/>
  </r>
  <r>
    <x v="6137"/>
    <s v="gel-boomerang.com"/>
    <s v="Quad"/>
    <s v="Retail"/>
    <n v="2"/>
  </r>
  <r>
    <x v="6138"/>
    <s v="amazon.com"/>
    <s v="Aspen"/>
    <s v="Wholesale"/>
    <n v="33"/>
  </r>
  <r>
    <x v="6139"/>
    <s v="amazon.com"/>
    <s v="Bower Aussie Round"/>
    <s v="Retail"/>
    <n v="8"/>
  </r>
  <r>
    <x v="181"/>
    <s v="amazon.com"/>
    <s v="Sunset"/>
    <s v="Retail"/>
    <n v="1"/>
  </r>
  <r>
    <x v="6140"/>
    <s v="gel-boomerang.com"/>
    <s v="Fire Aspen"/>
    <s v="Wholesale"/>
    <n v="72"/>
  </r>
  <r>
    <x v="6141"/>
    <s v="coloradoboomerangs.com"/>
    <s v="Quad"/>
    <s v="Retail"/>
    <n v="1"/>
  </r>
  <r>
    <x v="6142"/>
    <s v="ebay.com"/>
    <s v="Sunshine"/>
    <s v="Retail"/>
    <n v="3"/>
  </r>
  <r>
    <x v="6143"/>
    <s v="ebay.com"/>
    <s v="Fun Fly"/>
    <s v="Retail"/>
    <n v="2"/>
  </r>
  <r>
    <x v="6144"/>
    <s v="amazon.com"/>
    <s v="Quad"/>
    <s v="Wholesale"/>
    <n v="34"/>
  </r>
  <r>
    <x v="6145"/>
    <s v="coloradoboomerangs.com"/>
    <s v="Quad"/>
    <s v="Retail"/>
    <n v="2"/>
  </r>
  <r>
    <x v="6146"/>
    <s v="coloradoboomerangs.com"/>
    <s v="Darnell Tri Fly"/>
    <s v="Retail"/>
    <n v="6"/>
  </r>
  <r>
    <x v="6147"/>
    <s v="gel-boomerang.com"/>
    <s v="Sunshine"/>
    <s v="Retail"/>
    <n v="1"/>
  </r>
  <r>
    <x v="6148"/>
    <s v="ebay.com"/>
    <s v="Fun Fly"/>
    <s v="Retail"/>
    <n v="3"/>
  </r>
  <r>
    <x v="6149"/>
    <s v="amazon.com"/>
    <s v="Yanaki"/>
    <s v="Wholesale"/>
    <n v="57"/>
  </r>
  <r>
    <x v="6150"/>
    <s v="coloradoboomerangs.com"/>
    <s v="Sunshine"/>
    <s v="Retail"/>
    <n v="6"/>
  </r>
  <r>
    <x v="6151"/>
    <s v="gel-boomerang.com"/>
    <s v="Aspen"/>
    <s v="Wholesale"/>
    <n v="34"/>
  </r>
  <r>
    <x v="6152"/>
    <s v="coloradoboomerangs.com"/>
    <s v="Fun Fly"/>
    <s v="Retail"/>
    <n v="3"/>
  </r>
  <r>
    <x v="4100"/>
    <s v="ebay.com"/>
    <s v="Fun Fly"/>
    <s v="Wholesale"/>
    <n v="38"/>
  </r>
  <r>
    <x v="6153"/>
    <s v="ebay.com"/>
    <s v="Sunshine"/>
    <s v="Wholesale"/>
    <n v="36"/>
  </r>
  <r>
    <x v="6154"/>
    <s v="amazon.com"/>
    <s v="Fun Fly"/>
    <s v="Wholesale"/>
    <n v="41"/>
  </r>
  <r>
    <x v="6155"/>
    <s v="amazon.com"/>
    <s v="Fun Fly"/>
    <s v="Retail"/>
    <n v="1"/>
  </r>
  <r>
    <x v="6156"/>
    <s v="ebay.com"/>
    <s v="Carlota"/>
    <s v="Retail"/>
    <n v="8"/>
  </r>
  <r>
    <x v="6157"/>
    <s v="amazon.com"/>
    <s v="Fun Fly"/>
    <s v="Retail"/>
    <n v="7"/>
  </r>
  <r>
    <x v="6158"/>
    <s v="amazon.com"/>
    <s v="Bower Aussie Round"/>
    <s v="Retail"/>
    <n v="4"/>
  </r>
  <r>
    <x v="6159"/>
    <s v="gel-boomerang.com"/>
    <s v="Fun Fly"/>
    <s v="Wholesale"/>
    <n v="72"/>
  </r>
  <r>
    <x v="6160"/>
    <s v="coloradoboomerangs.com"/>
    <s v="Carlota"/>
    <s v="Retail"/>
    <n v="2"/>
  </r>
  <r>
    <x v="6161"/>
    <s v="amazon.com"/>
    <s v="Sunset"/>
    <s v="Wholesale"/>
    <n v="35"/>
  </r>
  <r>
    <x v="6162"/>
    <s v="amazon.com"/>
    <s v="Carlota"/>
    <s v="Wholesale"/>
    <n v="27"/>
  </r>
  <r>
    <x v="6163"/>
    <s v="gel-boomerang.com"/>
    <s v="Quad"/>
    <s v="Wholesale"/>
    <n v="36"/>
  </r>
  <r>
    <x v="6164"/>
    <s v="ebay.com"/>
    <s v="Crested Beaut"/>
    <s v="Retail"/>
    <n v="3"/>
  </r>
  <r>
    <x v="1389"/>
    <s v="coloradoboomerangs.com"/>
    <s v="Fun Fly"/>
    <s v="Retail"/>
    <n v="3"/>
  </r>
  <r>
    <x v="6165"/>
    <s v="gel-boomerang.com"/>
    <s v="Phoenix"/>
    <s v="Retail"/>
    <n v="3"/>
  </r>
  <r>
    <x v="6166"/>
    <s v="amazon.com"/>
    <s v="Fun Fly"/>
    <s v="Retail"/>
    <n v="6"/>
  </r>
  <r>
    <x v="6167"/>
    <s v="amazon.com"/>
    <s v="Carlota"/>
    <s v="Wholesale"/>
    <n v="118"/>
  </r>
  <r>
    <x v="6168"/>
    <s v="coloradoboomerangs.com"/>
    <s v="Sunset"/>
    <s v="Retail"/>
    <n v="7"/>
  </r>
  <r>
    <x v="6169"/>
    <s v="amazon.com"/>
    <s v="Fun Fly"/>
    <s v="Retail"/>
    <n v="5"/>
  </r>
  <r>
    <x v="615"/>
    <s v="coloradoboomerangs.com"/>
    <s v="Quad"/>
    <s v="Retail"/>
    <n v="1"/>
  </r>
  <r>
    <x v="6170"/>
    <s v="gel-boomerang.com"/>
    <s v="Carlota"/>
    <s v="Wholesale"/>
    <n v="50"/>
  </r>
  <r>
    <x v="6171"/>
    <s v="amazon.com"/>
    <s v="Crested Beaut"/>
    <s v="Wholesale"/>
    <n v="26"/>
  </r>
  <r>
    <x v="6172"/>
    <s v="amazon.com"/>
    <s v="Quad"/>
    <s v="Wholesale"/>
    <n v="37"/>
  </r>
  <r>
    <x v="6173"/>
    <s v="amazon.com"/>
    <s v="Crested Beaut"/>
    <s v="Wholesale"/>
    <n v="36"/>
  </r>
  <r>
    <x v="6174"/>
    <s v="ebay.com"/>
    <s v="Alpine"/>
    <s v="Retail"/>
    <n v="2"/>
  </r>
  <r>
    <x v="6175"/>
    <s v="ebay.com"/>
    <s v="Carlota Doublers"/>
    <s v="Retail"/>
    <n v="3"/>
  </r>
  <r>
    <x v="6176"/>
    <s v="amazon.com"/>
    <s v="Yanaki"/>
    <s v="Retail"/>
    <n v="4"/>
  </r>
  <r>
    <x v="3402"/>
    <s v="gel-boomerang.com"/>
    <s v="Crested Beaut"/>
    <s v="Wholesale"/>
    <n v="56"/>
  </r>
  <r>
    <x v="6177"/>
    <s v="ebay.com"/>
    <s v="Quad"/>
    <s v="Retail"/>
    <n v="4"/>
  </r>
  <r>
    <x v="6178"/>
    <s v="amazon.com"/>
    <s v="Manu MTA"/>
    <s v="Retail"/>
    <n v="4"/>
  </r>
  <r>
    <x v="6179"/>
    <s v="gel-boomerang.com"/>
    <s v="Fun Fly"/>
    <s v="Retail"/>
    <n v="8"/>
  </r>
  <r>
    <x v="1581"/>
    <s v="coloradoboomerangs.com"/>
    <s v="Fun Fly"/>
    <s v="Retail"/>
    <n v="2"/>
  </r>
  <r>
    <x v="6180"/>
    <s v="coloradoboomerangs.com"/>
    <s v="Quad"/>
    <s v="Retail"/>
    <n v="6"/>
  </r>
  <r>
    <x v="6181"/>
    <s v="ebay.com"/>
    <s v="Fun Fly"/>
    <s v="Retail"/>
    <n v="5"/>
  </r>
  <r>
    <x v="6182"/>
    <s v="coloradoboomerangs.com"/>
    <s v="Quad"/>
    <s v="Retail"/>
    <n v="3"/>
  </r>
  <r>
    <x v="6183"/>
    <s v="amazon.com"/>
    <s v="Fun Fly"/>
    <s v="Wholesale"/>
    <n v="36"/>
  </r>
  <r>
    <x v="6184"/>
    <s v="amazon.com"/>
    <s v="Fun Fly"/>
    <s v="Wholesale"/>
    <n v="149"/>
  </r>
  <r>
    <x v="6185"/>
    <s v="amazon.com"/>
    <s v="Quad"/>
    <s v="Retail"/>
    <n v="4"/>
  </r>
  <r>
    <x v="6186"/>
    <s v="ebay.com"/>
    <s v="Quad"/>
    <s v="Retail"/>
    <n v="1"/>
  </r>
  <r>
    <x v="6187"/>
    <s v="ebay.com"/>
    <s v="Yanaki"/>
    <s v="Retail"/>
    <n v="3"/>
  </r>
  <r>
    <x v="6188"/>
    <s v="amazon.com"/>
    <s v="Manu MTA"/>
    <s v="Retail"/>
    <n v="4"/>
  </r>
  <r>
    <x v="6189"/>
    <s v="amazon.com"/>
    <s v="Fun Fly"/>
    <s v="Retail"/>
    <n v="6"/>
  </r>
  <r>
    <x v="1672"/>
    <s v="amazon.com"/>
    <s v="Quad"/>
    <s v="Retail"/>
    <n v="2"/>
  </r>
  <r>
    <x v="6190"/>
    <s v="gel-boomerang.com"/>
    <s v="Aspen"/>
    <s v="Retail"/>
    <n v="3"/>
  </r>
  <r>
    <x v="6191"/>
    <s v="ebay.com"/>
    <s v="Manu LD"/>
    <s v="Retail"/>
    <n v="3"/>
  </r>
  <r>
    <x v="6192"/>
    <s v="ebay.com"/>
    <s v="Quad"/>
    <s v="Wholesale"/>
    <n v="83"/>
  </r>
  <r>
    <x v="6193"/>
    <s v="amazon.com"/>
    <s v="Aspen"/>
    <s v="Retail"/>
    <n v="6"/>
  </r>
  <r>
    <x v="6194"/>
    <s v="ebay.com"/>
    <s v="Yanaki"/>
    <s v="Retail"/>
    <n v="6"/>
  </r>
  <r>
    <x v="6195"/>
    <s v="ebay.com"/>
    <s v="Crested Beaut"/>
    <s v="Wholesale"/>
    <n v="52"/>
  </r>
  <r>
    <x v="6196"/>
    <s v="amazon.com"/>
    <s v="Alpine"/>
    <s v="Wholesale"/>
    <n v="40"/>
  </r>
  <r>
    <x v="6197"/>
    <s v="ebay.com"/>
    <s v="Alpine"/>
    <s v="Wholesale"/>
    <n v="54"/>
  </r>
  <r>
    <x v="6198"/>
    <s v="gel-boomerang.com"/>
    <s v="Alpine"/>
    <s v="Retail"/>
    <n v="4"/>
  </r>
  <r>
    <x v="6199"/>
    <s v="coloradoboomerangs.com"/>
    <s v="Sunset"/>
    <s v="Retail"/>
    <n v="2"/>
  </r>
  <r>
    <x v="6200"/>
    <s v="ebay.com"/>
    <s v="Manu LD"/>
    <s v="Retail"/>
    <n v="1"/>
  </r>
  <r>
    <x v="6201"/>
    <s v="amazon.com"/>
    <s v="Fun Fly"/>
    <s v="Retail"/>
    <n v="3"/>
  </r>
  <r>
    <x v="6202"/>
    <s v="amazon.com"/>
    <s v="Quad"/>
    <s v="Wholesale"/>
    <n v="33"/>
  </r>
  <r>
    <x v="6203"/>
    <s v="ebay.com"/>
    <s v="Fun Fly"/>
    <s v="Wholesale"/>
    <n v="38"/>
  </r>
  <r>
    <x v="6204"/>
    <s v="gel-boomerang.com"/>
    <s v="Sunspot"/>
    <s v="Retail"/>
    <n v="2"/>
  </r>
  <r>
    <x v="6205"/>
    <s v="amazon.com"/>
    <s v="Fun Fly"/>
    <s v="Wholesale"/>
    <n v="37"/>
  </r>
  <r>
    <x v="6206"/>
    <s v="coloradoboomerangs.com"/>
    <s v="Eagle"/>
    <s v="Retail"/>
    <n v="2"/>
  </r>
  <r>
    <x v="6207"/>
    <s v="amazon.com"/>
    <s v="Bower Aussie Round"/>
    <s v="Wholesale"/>
    <n v="69"/>
  </r>
  <r>
    <x v="6208"/>
    <s v="ebay.com"/>
    <s v="Quad"/>
    <s v="Retail"/>
    <n v="4"/>
  </r>
  <r>
    <x v="6209"/>
    <s v="coloradoboomerangs.com"/>
    <s v="Fun Fly"/>
    <s v="Wholesale"/>
    <n v="122"/>
  </r>
  <r>
    <x v="6210"/>
    <s v="ebay.com"/>
    <s v="GelFast"/>
    <s v="Retail"/>
    <n v="1"/>
  </r>
  <r>
    <x v="6211"/>
    <s v="gel-boomerang.com"/>
    <s v="Fun Fly"/>
    <s v="Wholesale"/>
    <n v="70"/>
  </r>
  <r>
    <x v="6212"/>
    <s v="coloradoboomerangs.com"/>
    <s v="Crested Beaut"/>
    <s v="Retail"/>
    <n v="4"/>
  </r>
  <r>
    <x v="6213"/>
    <s v="amazon.com"/>
    <s v="Fun Fly"/>
    <s v="Retail"/>
    <n v="1"/>
  </r>
  <r>
    <x v="6214"/>
    <s v="amazon.com"/>
    <s v="Quad"/>
    <s v="Wholesale"/>
    <n v="134"/>
  </r>
  <r>
    <x v="6215"/>
    <s v="coloradoboomerangs.com"/>
    <s v="Sunshine"/>
    <s v="Wholesale"/>
    <n v="37"/>
  </r>
  <r>
    <x v="6216"/>
    <s v="gel-boomerang.com"/>
    <s v="Fun Fly"/>
    <s v="Retail"/>
    <n v="1"/>
  </r>
  <r>
    <x v="6217"/>
    <s v="ebay.com"/>
    <s v="Quad"/>
    <s v="Retail"/>
    <n v="2"/>
  </r>
  <r>
    <x v="6218"/>
    <s v="amazon.com"/>
    <s v="Aspen"/>
    <s v="Wholesale"/>
    <n v="48"/>
  </r>
  <r>
    <x v="6219"/>
    <s v="ebay.com"/>
    <s v="Eagle"/>
    <s v="Wholesale"/>
    <n v="58"/>
  </r>
  <r>
    <x v="6220"/>
    <s v="coloradoboomerangs.com"/>
    <s v="Bower Aussie Round"/>
    <s v="Wholesale"/>
    <n v="32"/>
  </r>
  <r>
    <x v="6221"/>
    <s v="amazon.com"/>
    <s v="Manu MTA"/>
    <s v="Retail"/>
    <n v="3"/>
  </r>
  <r>
    <x v="6222"/>
    <s v="gel-boomerang.com"/>
    <s v="Fun Fly"/>
    <s v="Retail"/>
    <n v="6"/>
  </r>
  <r>
    <x v="6223"/>
    <s v="amazon.com"/>
    <s v="Fun Fly"/>
    <s v="Wholesale"/>
    <n v="40"/>
  </r>
  <r>
    <x v="6224"/>
    <s v="gel-boomerang.com"/>
    <s v="Fun Fly"/>
    <s v="Retail"/>
    <n v="5"/>
  </r>
  <r>
    <x v="6225"/>
    <s v="amazon.com"/>
    <s v="Fun Fly"/>
    <s v="Wholesale"/>
    <n v="29"/>
  </r>
  <r>
    <x v="6226"/>
    <s v="coloradoboomerangs.com"/>
    <s v="Sunset"/>
    <s v="Wholesale"/>
    <n v="27"/>
  </r>
  <r>
    <x v="6227"/>
    <s v="ebay.com"/>
    <s v="Alpine"/>
    <s v="Retail"/>
    <n v="2"/>
  </r>
  <r>
    <x v="6228"/>
    <s v="ebay.com"/>
    <s v="Quad"/>
    <s v="Wholesale"/>
    <n v="39"/>
  </r>
  <r>
    <x v="6229"/>
    <s v="coloradoboomerangs.com"/>
    <s v="Fun Fly"/>
    <s v="Retail"/>
    <n v="1"/>
  </r>
  <r>
    <x v="6230"/>
    <s v="coloradoboomerangs.com"/>
    <s v="Crested Beaut"/>
    <s v="Retail"/>
    <n v="3"/>
  </r>
  <r>
    <x v="6231"/>
    <s v="ebay.com"/>
    <s v="Carlota Doublers"/>
    <s v="Retail"/>
    <n v="5"/>
  </r>
  <r>
    <x v="6232"/>
    <s v="coloradoboomerangs.com"/>
    <s v="Crested Beaut"/>
    <s v="Wholesale"/>
    <n v="23"/>
  </r>
  <r>
    <x v="6233"/>
    <s v="gel-boomerang.com"/>
    <s v="Carlota"/>
    <s v="Retail"/>
    <n v="5"/>
  </r>
  <r>
    <x v="3545"/>
    <s v="amazon.com"/>
    <s v="Bellen"/>
    <s v="Retail"/>
    <n v="1"/>
  </r>
  <r>
    <x v="4382"/>
    <s v="coloradoboomerangs.com"/>
    <s v="Bower Aussie Round"/>
    <s v="Retail"/>
    <n v="4"/>
  </r>
  <r>
    <x v="6234"/>
    <s v="amazon.com"/>
    <s v="Quad"/>
    <s v="Retail"/>
    <n v="1"/>
  </r>
  <r>
    <x v="6235"/>
    <s v="amazon.com"/>
    <s v="Quad"/>
    <s v="Retail"/>
    <n v="6"/>
  </r>
  <r>
    <x v="6236"/>
    <s v="coloradoboomerangs.com"/>
    <s v="Carlota Doublers"/>
    <s v="Retail"/>
    <n v="4"/>
  </r>
  <r>
    <x v="6237"/>
    <s v="coloradoboomerangs.com"/>
    <s v="Bellen"/>
    <s v="Wholesale"/>
    <n v="35"/>
  </r>
  <r>
    <x v="6238"/>
    <s v="gel-boomerang.com"/>
    <s v="Fun Fly"/>
    <s v="Retail"/>
    <n v="7"/>
  </r>
  <r>
    <x v="6239"/>
    <s v="gel-boomerang.com"/>
    <s v="Quad"/>
    <s v="Retail"/>
    <n v="9"/>
  </r>
  <r>
    <x v="6240"/>
    <s v="amazon.com"/>
    <s v="Carlota"/>
    <s v="Wholesale"/>
    <n v="34"/>
  </r>
  <r>
    <x v="6241"/>
    <s v="coloradoboomerangs.com"/>
    <s v="Majestic Beaut"/>
    <s v="Retail"/>
    <n v="1"/>
  </r>
  <r>
    <x v="6242"/>
    <s v="coloradoboomerangs.com"/>
    <s v="Quad"/>
    <s v="Retail"/>
    <n v="3"/>
  </r>
  <r>
    <x v="6243"/>
    <s v="coloradoboomerangs.com"/>
    <s v="Aspen"/>
    <s v="Retail"/>
    <n v="2"/>
  </r>
  <r>
    <x v="6244"/>
    <s v="amazon.com"/>
    <s v="Darnell Tri Fly"/>
    <s v="Retail"/>
    <n v="9"/>
  </r>
  <r>
    <x v="6245"/>
    <s v="coloradoboomerangs.com"/>
    <s v="Phoenix"/>
    <s v="Wholesale"/>
    <n v="97"/>
  </r>
  <r>
    <x v="6246"/>
    <s v="coloradoboomerangs.com"/>
    <s v="Sunset"/>
    <s v="Wholesale"/>
    <n v="32"/>
  </r>
  <r>
    <x v="6247"/>
    <s v="coloradoboomerangs.com"/>
    <s v="Phoenix"/>
    <s v="Wholesale"/>
    <n v="67"/>
  </r>
  <r>
    <x v="6248"/>
    <s v="amazon.com"/>
    <s v="Quad"/>
    <s v="Wholesale"/>
    <n v="36"/>
  </r>
  <r>
    <x v="6249"/>
    <s v="coloradoboomerangs.com"/>
    <s v="Fun Fly"/>
    <s v="Wholesale"/>
    <n v="33"/>
  </r>
  <r>
    <x v="6250"/>
    <s v="gel-boomerang.com"/>
    <s v="Sunspot"/>
    <s v="Wholesale"/>
    <n v="43"/>
  </r>
  <r>
    <x v="6251"/>
    <s v="coloradoboomerangs.com"/>
    <s v="Bellen"/>
    <s v="Wholesale"/>
    <n v="42"/>
  </r>
  <r>
    <x v="6252"/>
    <s v="amazon.com"/>
    <s v="Alpine"/>
    <s v="Wholesale"/>
    <n v="36"/>
  </r>
  <r>
    <x v="6253"/>
    <s v="gel-boomerang.com"/>
    <s v="Majestic Beaut"/>
    <s v="Wholesale"/>
    <n v="64"/>
  </r>
  <r>
    <x v="6254"/>
    <s v="amazon.com"/>
    <s v="Fun Fly"/>
    <s v="Wholesale"/>
    <n v="57"/>
  </r>
  <r>
    <x v="6255"/>
    <s v="coloradoboomerangs.com"/>
    <s v="Carlota"/>
    <s v="Retail"/>
    <n v="6"/>
  </r>
  <r>
    <x v="6256"/>
    <s v="gel-boomerang.com"/>
    <s v="Sunspot"/>
    <s v="Retail"/>
    <n v="2"/>
  </r>
  <r>
    <x v="6257"/>
    <s v="amazon.com"/>
    <s v="Sunshine"/>
    <s v="Retail"/>
    <n v="5"/>
  </r>
  <r>
    <x v="6258"/>
    <s v="coloradoboomerangs.com"/>
    <s v="Fun Fly"/>
    <s v="Wholesale"/>
    <n v="38"/>
  </r>
  <r>
    <x v="6259"/>
    <s v="coloradoboomerangs.com"/>
    <s v="Fun Fly"/>
    <s v="Wholesale"/>
    <n v="36"/>
  </r>
  <r>
    <x v="6260"/>
    <s v="ebay.com"/>
    <s v="Fun Fly"/>
    <s v="Retail"/>
    <n v="3"/>
  </r>
  <r>
    <x v="6261"/>
    <s v="ebay.com"/>
    <s v="Crested Beaut"/>
    <s v="Retail"/>
    <n v="7"/>
  </r>
  <r>
    <x v="6262"/>
    <s v="amazon.com"/>
    <s v="Alpine"/>
    <s v="Retail"/>
    <n v="2"/>
  </r>
  <r>
    <x v="6263"/>
    <s v="amazon.com"/>
    <s v="Alpine"/>
    <s v="Retail"/>
    <n v="2"/>
  </r>
  <r>
    <x v="6264"/>
    <s v="coloradoboomerangs.com"/>
    <s v="Darnell Tri Fly"/>
    <s v="Retail"/>
    <n v="2"/>
  </r>
  <r>
    <x v="6265"/>
    <s v="coloradoboomerangs.com"/>
    <s v="Fun Fly"/>
    <s v="Retail"/>
    <n v="1"/>
  </r>
  <r>
    <x v="6266"/>
    <s v="amazon.com"/>
    <s v="Fun Fly"/>
    <s v="Retail"/>
    <n v="2"/>
  </r>
  <r>
    <x v="6267"/>
    <s v="gel-boomerang.com"/>
    <s v="Yanaki"/>
    <s v="Wholesale"/>
    <n v="27"/>
  </r>
  <r>
    <x v="6268"/>
    <s v="amazon.com"/>
    <s v="Sunset"/>
    <s v="Retail"/>
    <n v="1"/>
  </r>
  <r>
    <x v="6269"/>
    <s v="coloradoboomerangs.com"/>
    <s v="Crested Beaut"/>
    <s v="Wholesale"/>
    <n v="32"/>
  </r>
  <r>
    <x v="6270"/>
    <s v="coloradoboomerangs.com"/>
    <s v="Aspen"/>
    <s v="Retail"/>
    <n v="4"/>
  </r>
  <r>
    <x v="6271"/>
    <s v="amazon.com"/>
    <s v="Eagle"/>
    <s v="Retail"/>
    <n v="7"/>
  </r>
  <r>
    <x v="6272"/>
    <s v="ebay.com"/>
    <s v="Fun Fly"/>
    <s v="Retail"/>
    <n v="2"/>
  </r>
  <r>
    <x v="6273"/>
    <s v="ebay.com"/>
    <s v="Carlota Doublers"/>
    <s v="Retail"/>
    <n v="5"/>
  </r>
  <r>
    <x v="6274"/>
    <s v="amazon.com"/>
    <s v="Quad"/>
    <s v="Wholesale"/>
    <n v="27"/>
  </r>
  <r>
    <x v="6275"/>
    <s v="ebay.com"/>
    <s v="Bower Aussie Round"/>
    <s v="Retail"/>
    <n v="3"/>
  </r>
  <r>
    <x v="6276"/>
    <s v="ebay.com"/>
    <s v="Fun Fly"/>
    <s v="Retail"/>
    <n v="1"/>
  </r>
  <r>
    <x v="6277"/>
    <s v="coloradoboomerangs.com"/>
    <s v="Bellen"/>
    <s v="Retail"/>
    <n v="2"/>
  </r>
  <r>
    <x v="6278"/>
    <s v="gel-boomerang.com"/>
    <s v="Fun Fly"/>
    <s v="Retail"/>
    <n v="3"/>
  </r>
  <r>
    <x v="2819"/>
    <s v="gel-boomerang.com"/>
    <s v="Darnell Tri Fly"/>
    <s v="Wholesale"/>
    <n v="30"/>
  </r>
  <r>
    <x v="6279"/>
    <s v="gel-boomerang.com"/>
    <s v="Sunshine"/>
    <s v="Wholesale"/>
    <n v="37"/>
  </r>
  <r>
    <x v="6280"/>
    <s v="amazon.com"/>
    <s v="Fun Fly"/>
    <s v="Retail"/>
    <n v="3"/>
  </r>
  <r>
    <x v="6281"/>
    <s v="amazon.com"/>
    <s v="Sunshine"/>
    <s v="Retail"/>
    <n v="2"/>
  </r>
  <r>
    <x v="6282"/>
    <s v="amazon.com"/>
    <s v="Fun Fly"/>
    <s v="Retail"/>
    <n v="6"/>
  </r>
  <r>
    <x v="6283"/>
    <s v="coloradoboomerangs.com"/>
    <s v="Fun Fly"/>
    <s v="Retail"/>
    <n v="6"/>
  </r>
  <r>
    <x v="6284"/>
    <s v="amazon.com"/>
    <s v="Sunshine"/>
    <s v="Wholesale"/>
    <n v="64"/>
  </r>
  <r>
    <x v="6285"/>
    <s v="gel-boomerang.com"/>
    <s v="Quad"/>
    <s v="Retail"/>
    <n v="2"/>
  </r>
  <r>
    <x v="6286"/>
    <s v="coloradoboomerangs.com"/>
    <s v="Quad"/>
    <s v="Retail"/>
    <n v="3"/>
  </r>
  <r>
    <x v="6287"/>
    <s v="ebay.com"/>
    <s v="Aspen"/>
    <s v="Wholesale"/>
    <n v="34"/>
  </r>
  <r>
    <x v="6288"/>
    <s v="ebay.com"/>
    <s v="Bower Aussie Round"/>
    <s v="Wholesale"/>
    <n v="62"/>
  </r>
  <r>
    <x v="6289"/>
    <s v="amazon.com"/>
    <s v="Sunset"/>
    <s v="Retail"/>
    <n v="1"/>
  </r>
  <r>
    <x v="6290"/>
    <s v="coloradoboomerangs.com"/>
    <s v="Carlota"/>
    <s v="Wholesale"/>
    <n v="25"/>
  </r>
  <r>
    <x v="6291"/>
    <s v="ebay.com"/>
    <s v="Alpine"/>
    <s v="Retail"/>
    <n v="1"/>
  </r>
  <r>
    <x v="6292"/>
    <s v="coloradoboomerangs.com"/>
    <s v="Fun Fly"/>
    <s v="Wholesale"/>
    <n v="28"/>
  </r>
  <r>
    <x v="6293"/>
    <s v="ebay.com"/>
    <s v="Quad"/>
    <s v="Wholesale"/>
    <n v="63"/>
  </r>
  <r>
    <x v="6294"/>
    <s v="amazon.com"/>
    <s v="Fire Aspen"/>
    <s v="Retail"/>
    <n v="1"/>
  </r>
  <r>
    <x v="6295"/>
    <s v="coloradoboomerangs.com"/>
    <s v="Manu MTA"/>
    <s v="Retail"/>
    <n v="4"/>
  </r>
  <r>
    <x v="6296"/>
    <s v="coloradoboomerangs.com"/>
    <s v="Bellen"/>
    <s v="Wholesale"/>
    <n v="27"/>
  </r>
  <r>
    <x v="6297"/>
    <s v="coloradoboomerangs.com"/>
    <s v="Crested Beaut"/>
    <s v="Wholesale"/>
    <n v="74"/>
  </r>
  <r>
    <x v="6298"/>
    <s v="amazon.com"/>
    <s v="Fun Fly"/>
    <s v="Retail"/>
    <n v="2"/>
  </r>
  <r>
    <x v="6299"/>
    <s v="amazon.com"/>
    <s v="Quad"/>
    <s v="Retail"/>
    <n v="5"/>
  </r>
  <r>
    <x v="6300"/>
    <s v="coloradoboomerangs.com"/>
    <s v="Quad"/>
    <s v="Retail"/>
    <n v="5"/>
  </r>
  <r>
    <x v="6301"/>
    <s v="coloradoboomerangs.com"/>
    <s v="Bellen"/>
    <s v="Wholesale"/>
    <n v="35"/>
  </r>
  <r>
    <x v="6302"/>
    <s v="coloradoboomerangs.com"/>
    <s v="Fun Fly"/>
    <s v="Wholesale"/>
    <n v="36"/>
  </r>
  <r>
    <x v="6303"/>
    <s v="coloradoboomerangs.com"/>
    <s v="Fun Fly"/>
    <s v="Retail"/>
    <n v="2"/>
  </r>
  <r>
    <x v="6304"/>
    <s v="ebay.com"/>
    <s v="Bellen"/>
    <s v="Retail"/>
    <n v="5"/>
  </r>
  <r>
    <x v="6305"/>
    <s v="ebay.com"/>
    <s v="Fun Fly"/>
    <s v="Wholesale"/>
    <n v="142"/>
  </r>
  <r>
    <x v="6306"/>
    <s v="coloradoboomerangs.com"/>
    <s v="Aspen"/>
    <s v="Wholesale"/>
    <n v="29"/>
  </r>
  <r>
    <x v="6307"/>
    <s v="amazon.com"/>
    <s v="GelFast"/>
    <s v="Retail"/>
    <n v="2"/>
  </r>
  <r>
    <x v="6308"/>
    <s v="amazon.com"/>
    <s v="Fun Fly"/>
    <s v="Retail"/>
    <n v="3"/>
  </r>
  <r>
    <x v="3093"/>
    <s v="ebay.com"/>
    <s v="Fun Fly"/>
    <s v="Retail"/>
    <n v="7"/>
  </r>
  <r>
    <x v="6309"/>
    <s v="ebay.com"/>
    <s v="Fun Fly"/>
    <s v="Wholesale"/>
    <n v="30"/>
  </r>
  <r>
    <x v="6310"/>
    <s v="coloradoboomerangs.com"/>
    <s v="Quad"/>
    <s v="Retail"/>
    <n v="4"/>
  </r>
  <r>
    <x v="6311"/>
    <s v="coloradoboomerangs.com"/>
    <s v="Fun Fly"/>
    <s v="Wholesale"/>
    <n v="102"/>
  </r>
  <r>
    <x v="6312"/>
    <s v="coloradoboomerangs.com"/>
    <s v="Quad"/>
    <s v="Wholesale"/>
    <n v="60"/>
  </r>
  <r>
    <x v="6313"/>
    <s v="ebay.com"/>
    <s v="Manu MTA"/>
    <s v="Retail"/>
    <n v="1"/>
  </r>
  <r>
    <x v="6314"/>
    <s v="amazon.com"/>
    <s v="Aspen"/>
    <s v="Wholesale"/>
    <n v="60"/>
  </r>
  <r>
    <x v="6315"/>
    <s v="coloradoboomerangs.com"/>
    <s v="Fun Fly"/>
    <s v="Wholesale"/>
    <n v="62"/>
  </r>
  <r>
    <x v="6316"/>
    <s v="coloradoboomerangs.com"/>
    <s v="Eagle"/>
    <s v="Wholesale"/>
    <n v="66"/>
  </r>
  <r>
    <x v="6317"/>
    <s v="ebay.com"/>
    <s v="Fun Fly"/>
    <s v="Retail"/>
    <n v="5"/>
  </r>
  <r>
    <x v="6318"/>
    <s v="amazon.com"/>
    <s v="Crested Beaut"/>
    <s v="Wholesale"/>
    <n v="35"/>
  </r>
  <r>
    <x v="6319"/>
    <s v="amazon.com"/>
    <s v="Bellen"/>
    <s v="Retail"/>
    <n v="1"/>
  </r>
  <r>
    <x v="6320"/>
    <s v="amazon.com"/>
    <s v="Eagle"/>
    <s v="Retail"/>
    <n v="8"/>
  </r>
  <r>
    <x v="6321"/>
    <s v="amazon.com"/>
    <s v="Yanaki"/>
    <s v="Retail"/>
    <n v="6"/>
  </r>
  <r>
    <x v="6322"/>
    <s v="amazon.com"/>
    <s v="Fun Fly"/>
    <s v="Retail"/>
    <n v="1"/>
  </r>
  <r>
    <x v="6323"/>
    <s v="coloradoboomerangs.com"/>
    <s v="Fun Fly"/>
    <s v="Wholesale"/>
    <n v="39"/>
  </r>
  <r>
    <x v="6324"/>
    <s v="amazon.com"/>
    <s v="Fun Fly"/>
    <s v="Retail"/>
    <n v="4"/>
  </r>
  <r>
    <x v="6325"/>
    <s v="amazon.com"/>
    <s v="Phoenix"/>
    <s v="Retail"/>
    <n v="6"/>
  </r>
  <r>
    <x v="6326"/>
    <s v="amazon.com"/>
    <s v="Crested Beaut"/>
    <s v="Retail"/>
    <n v="1"/>
  </r>
  <r>
    <x v="6327"/>
    <s v="ebay.com"/>
    <s v="Crested Beaut"/>
    <s v="Retail"/>
    <n v="1"/>
  </r>
  <r>
    <x v="6328"/>
    <s v="coloradoboomerangs.com"/>
    <s v="Fun Fly"/>
    <s v="Retail"/>
    <n v="6"/>
  </r>
  <r>
    <x v="6329"/>
    <s v="coloradoboomerangs.com"/>
    <s v="Eagle"/>
    <s v="Retail"/>
    <n v="2"/>
  </r>
  <r>
    <x v="6330"/>
    <s v="ebay.com"/>
    <s v="Manu LD"/>
    <s v="Retail"/>
    <n v="1"/>
  </r>
  <r>
    <x v="6331"/>
    <s v="amazon.com"/>
    <s v="Aspen"/>
    <s v="Wholesale"/>
    <n v="35"/>
  </r>
  <r>
    <x v="6332"/>
    <s v="ebay.com"/>
    <s v="Alpine"/>
    <s v="Retail"/>
    <n v="2"/>
  </r>
  <r>
    <x v="6333"/>
    <s v="amazon.com"/>
    <s v="Eagle"/>
    <s v="Retail"/>
    <n v="6"/>
  </r>
  <r>
    <x v="6334"/>
    <s v="amazon.com"/>
    <s v="Crested Beaut"/>
    <s v="Wholesale"/>
    <n v="31"/>
  </r>
  <r>
    <x v="6335"/>
    <s v="coloradoboomerangs.com"/>
    <s v="Aspen"/>
    <s v="Retail"/>
    <n v="1"/>
  </r>
  <r>
    <x v="6336"/>
    <s v="coloradoboomerangs.com"/>
    <s v="Fun Fly"/>
    <s v="Retail"/>
    <n v="3"/>
  </r>
  <r>
    <x v="6337"/>
    <s v="ebay.com"/>
    <s v="GelFast"/>
    <s v="Retail"/>
    <n v="4"/>
  </r>
  <r>
    <x v="6338"/>
    <s v="coloradoboomerangs.com"/>
    <s v="Bower Aussie Round"/>
    <s v="Retail"/>
    <n v="2"/>
  </r>
  <r>
    <x v="6339"/>
    <s v="amazon.com"/>
    <s v="Bellen"/>
    <s v="Wholesale"/>
    <n v="28"/>
  </r>
  <r>
    <x v="6340"/>
    <s v="amazon.com"/>
    <s v="Fun Fly"/>
    <s v="Wholesale"/>
    <n v="36"/>
  </r>
  <r>
    <x v="6341"/>
    <s v="amazon.com"/>
    <s v="Crested Beaut"/>
    <s v="Retail"/>
    <n v="1"/>
  </r>
  <r>
    <x v="6342"/>
    <s v="coloradoboomerangs.com"/>
    <s v="Bellen"/>
    <s v="Retail"/>
    <n v="6"/>
  </r>
  <r>
    <x v="6343"/>
    <s v="coloradoboomerangs.com"/>
    <s v="Alpine"/>
    <s v="Wholesale"/>
    <n v="39"/>
  </r>
  <r>
    <x v="6344"/>
    <s v="ebay.com"/>
    <s v="Bellen"/>
    <s v="Retail"/>
    <n v="4"/>
  </r>
  <r>
    <x v="6345"/>
    <s v="ebay.com"/>
    <s v="Quad"/>
    <s v="Retail"/>
    <n v="4"/>
  </r>
  <r>
    <x v="6346"/>
    <s v="coloradoboomerangs.com"/>
    <s v="Quad"/>
    <s v="Retail"/>
    <n v="2"/>
  </r>
  <r>
    <x v="6347"/>
    <s v="coloradoboomerangs.com"/>
    <s v="Fun Fly"/>
    <s v="Retail"/>
    <n v="1"/>
  </r>
  <r>
    <x v="6348"/>
    <s v="ebay.com"/>
    <s v="Bellen"/>
    <s v="Wholesale"/>
    <n v="29"/>
  </r>
  <r>
    <x v="6349"/>
    <s v="ebay.com"/>
    <s v="Sunset"/>
    <s v="Wholesale"/>
    <n v="54"/>
  </r>
  <r>
    <x v="6350"/>
    <s v="amazon.com"/>
    <s v="GelFast"/>
    <s v="Retail"/>
    <n v="8"/>
  </r>
  <r>
    <x v="6351"/>
    <s v="gel-boomerang.com"/>
    <s v="Bellen"/>
    <s v="Wholesale"/>
    <n v="31"/>
  </r>
  <r>
    <x v="6352"/>
    <s v="amazon.com"/>
    <s v="Fun Fly"/>
    <s v="Wholesale"/>
    <n v="37"/>
  </r>
  <r>
    <x v="6353"/>
    <s v="coloradoboomerangs.com"/>
    <s v="Bower Aussie Round"/>
    <s v="Wholesale"/>
    <n v="113"/>
  </r>
  <r>
    <x v="6354"/>
    <s v="amazon.com"/>
    <s v="Alpine"/>
    <s v="Retail"/>
    <n v="2"/>
  </r>
  <r>
    <x v="6355"/>
    <s v="ebay.com"/>
    <s v="Fun Fly"/>
    <s v="Retail"/>
    <n v="2"/>
  </r>
  <r>
    <x v="6356"/>
    <s v="amazon.com"/>
    <s v="Bellen"/>
    <s v="Retail"/>
    <n v="5"/>
  </r>
  <r>
    <x v="6357"/>
    <s v="coloradoboomerangs.com"/>
    <s v="Fun Fly"/>
    <s v="Wholesale"/>
    <n v="33"/>
  </r>
  <r>
    <x v="6358"/>
    <s v="ebay.com"/>
    <s v="Fun Fly"/>
    <s v="Wholesale"/>
    <n v="87"/>
  </r>
  <r>
    <x v="6359"/>
    <s v="amazon.com"/>
    <s v="Fun Fly"/>
    <s v="Retail"/>
    <n v="3"/>
  </r>
  <r>
    <x v="6360"/>
    <s v="gel-boomerang.com"/>
    <s v="Quad"/>
    <s v="Retail"/>
    <n v="3"/>
  </r>
  <r>
    <x v="6361"/>
    <s v="amazon.com"/>
    <s v="Quad"/>
    <s v="Wholesale"/>
    <n v="110"/>
  </r>
  <r>
    <x v="6362"/>
    <s v="coloradoboomerangs.com"/>
    <s v="Fun Fly"/>
    <s v="Wholesale"/>
    <n v="38"/>
  </r>
  <r>
    <x v="6363"/>
    <s v="amazon.com"/>
    <s v="Quad"/>
    <s v="Wholesale"/>
    <n v="130"/>
  </r>
  <r>
    <x v="6364"/>
    <s v="amazon.com"/>
    <s v="Fun Fly"/>
    <s v="Retail"/>
    <n v="1"/>
  </r>
  <r>
    <x v="6365"/>
    <s v="ebay.com"/>
    <s v="Fun Fly"/>
    <s v="Retail"/>
    <n v="6"/>
  </r>
  <r>
    <x v="6366"/>
    <s v="ebay.com"/>
    <s v="Sunshine"/>
    <s v="Retail"/>
    <n v="5"/>
  </r>
  <r>
    <x v="6367"/>
    <s v="ebay.com"/>
    <s v="Carlota"/>
    <s v="Retail"/>
    <n v="8"/>
  </r>
  <r>
    <x v="6368"/>
    <s v="gel-boomerang.com"/>
    <s v="Quad"/>
    <s v="Retail"/>
    <n v="1"/>
  </r>
  <r>
    <x v="6369"/>
    <s v="amazon.com"/>
    <s v="Fun Fly"/>
    <s v="Retail"/>
    <n v="3"/>
  </r>
  <r>
    <x v="6370"/>
    <s v="amazon.com"/>
    <s v="Fun Fly"/>
    <s v="Wholesale"/>
    <n v="91"/>
  </r>
  <r>
    <x v="6371"/>
    <s v="ebay.com"/>
    <s v="Fire Aspen"/>
    <s v="Wholesale"/>
    <n v="25"/>
  </r>
  <r>
    <x v="6372"/>
    <s v="amazon.com"/>
    <s v="Bellen"/>
    <s v="Wholesale"/>
    <n v="13"/>
  </r>
  <r>
    <x v="6373"/>
    <s v="coloradoboomerangs.com"/>
    <s v="GelFast"/>
    <s v="Retail"/>
    <n v="2"/>
  </r>
  <r>
    <x v="6374"/>
    <s v="amazon.com"/>
    <s v="Quad"/>
    <s v="Retail"/>
    <n v="1"/>
  </r>
  <r>
    <x v="6375"/>
    <s v="gel-boomerang.com"/>
    <s v="Sunshine"/>
    <s v="Wholesale"/>
    <n v="71"/>
  </r>
  <r>
    <x v="6376"/>
    <s v="coloradoboomerangs.com"/>
    <s v="Fun Fly"/>
    <s v="Retail"/>
    <n v="2"/>
  </r>
  <r>
    <x v="6377"/>
    <s v="ebay.com"/>
    <s v="Bellen"/>
    <s v="Wholesale"/>
    <n v="40"/>
  </r>
  <r>
    <x v="6378"/>
    <s v="coloradoboomerangs.com"/>
    <s v="Sunset"/>
    <s v="Wholesale"/>
    <n v="37"/>
  </r>
  <r>
    <x v="6379"/>
    <s v="coloradoboomerangs.com"/>
    <s v="Fun Fly"/>
    <s v="Retail"/>
    <n v="2"/>
  </r>
  <r>
    <x v="6380"/>
    <s v="ebay.com"/>
    <s v="Carlota"/>
    <s v="Wholesale"/>
    <n v="35"/>
  </r>
  <r>
    <x v="6381"/>
    <s v="amazon.com"/>
    <s v="Fun Fly"/>
    <s v="Retail"/>
    <n v="4"/>
  </r>
  <r>
    <x v="6382"/>
    <s v="ebay.com"/>
    <s v="Fun Fly"/>
    <s v="Retail"/>
    <n v="3"/>
  </r>
  <r>
    <x v="6383"/>
    <s v="ebay.com"/>
    <s v="Fun Fly"/>
    <s v="Retail"/>
    <n v="1"/>
  </r>
  <r>
    <x v="6384"/>
    <s v="amazon.com"/>
    <s v="Fun Fly"/>
    <s v="Retail"/>
    <n v="2"/>
  </r>
  <r>
    <x v="6385"/>
    <s v="coloradoboomerangs.com"/>
    <s v="Bellen"/>
    <s v="Retail"/>
    <n v="7"/>
  </r>
  <r>
    <x v="6386"/>
    <s v="amazon.com"/>
    <s v="Majestic Beaut"/>
    <s v="Wholesale"/>
    <n v="53"/>
  </r>
  <r>
    <x v="6387"/>
    <s v="amazon.com"/>
    <s v="Quad"/>
    <s v="Retail"/>
    <n v="6"/>
  </r>
  <r>
    <x v="6388"/>
    <s v="ebay.com"/>
    <s v="Frido Fast Catch"/>
    <s v="Retail"/>
    <n v="1"/>
  </r>
  <r>
    <x v="6389"/>
    <s v="amazon.com"/>
    <s v="Fun Fly"/>
    <s v="Retail"/>
    <n v="2"/>
  </r>
  <r>
    <x v="6390"/>
    <s v="coloradoboomerangs.com"/>
    <s v="Fun Fly"/>
    <s v="Retail"/>
    <n v="4"/>
  </r>
  <r>
    <x v="6391"/>
    <s v="amazon.com"/>
    <s v="Sunset"/>
    <s v="Retail"/>
    <n v="1"/>
  </r>
  <r>
    <x v="6392"/>
    <s v="amazon.com"/>
    <s v="Eagle"/>
    <s v="Retail"/>
    <n v="4"/>
  </r>
  <r>
    <x v="6393"/>
    <s v="ebay.com"/>
    <s v="Fun Fly"/>
    <s v="Retail"/>
    <n v="1"/>
  </r>
  <r>
    <x v="6394"/>
    <s v="amazon.com"/>
    <s v="Carlota"/>
    <s v="Wholesale"/>
    <n v="35"/>
  </r>
  <r>
    <x v="6395"/>
    <s v="ebay.com"/>
    <s v="Fire Aspen"/>
    <s v="Retail"/>
    <n v="3"/>
  </r>
  <r>
    <x v="6396"/>
    <s v="amazon.com"/>
    <s v="Carlota"/>
    <s v="Wholesale"/>
    <n v="26"/>
  </r>
  <r>
    <x v="6397"/>
    <s v="amazon.com"/>
    <s v="Fun Fly"/>
    <s v="Wholesale"/>
    <n v="35"/>
  </r>
  <r>
    <x v="6398"/>
    <s v="ebay.com"/>
    <s v="Bellen"/>
    <s v="Retail"/>
    <n v="3"/>
  </r>
  <r>
    <x v="6399"/>
    <s v="amazon.com"/>
    <s v="GelFast"/>
    <s v="Retail"/>
    <n v="2"/>
  </r>
  <r>
    <x v="6400"/>
    <s v="amazon.com"/>
    <s v="Fun Fly"/>
    <s v="Wholesale"/>
    <n v="41"/>
  </r>
  <r>
    <x v="6401"/>
    <s v="amazon.com"/>
    <s v="Sunspot"/>
    <s v="Retail"/>
    <n v="3"/>
  </r>
  <r>
    <x v="5389"/>
    <s v="amazon.com"/>
    <s v="Bower Aussie Round"/>
    <s v="Retail"/>
    <n v="2"/>
  </r>
  <r>
    <x v="6402"/>
    <s v="coloradoboomerangs.com"/>
    <s v="Eagle"/>
    <s v="Wholesale"/>
    <n v="66"/>
  </r>
  <r>
    <x v="6403"/>
    <s v="ebay.com"/>
    <s v="Aspen"/>
    <s v="Retail"/>
    <n v="7"/>
  </r>
  <r>
    <x v="6404"/>
    <s v="coloradoboomerangs.com"/>
    <s v="Quad"/>
    <s v="Retail"/>
    <n v="7"/>
  </r>
  <r>
    <x v="6405"/>
    <s v="amazon.com"/>
    <s v="Bellen"/>
    <s v="Retail"/>
    <n v="1"/>
  </r>
  <r>
    <x v="6406"/>
    <s v="amazon.com"/>
    <s v="Fun Fly"/>
    <s v="Retail"/>
    <n v="8"/>
  </r>
  <r>
    <x v="6407"/>
    <s v="amazon.com"/>
    <s v="Carlota"/>
    <s v="Retail"/>
    <n v="2"/>
  </r>
  <r>
    <x v="6408"/>
    <s v="ebay.com"/>
    <s v="Carlota"/>
    <s v="Wholesale"/>
    <n v="57"/>
  </r>
  <r>
    <x v="6409"/>
    <s v="gel-boomerang.com"/>
    <s v="Crested Beaut"/>
    <s v="Retail"/>
    <n v="2"/>
  </r>
  <r>
    <x v="6410"/>
    <s v="amazon.com"/>
    <s v="Crested Beaut"/>
    <s v="Wholesale"/>
    <n v="140"/>
  </r>
  <r>
    <x v="6411"/>
    <s v="amazon.com"/>
    <s v="Crested Beaut"/>
    <s v="Wholesale"/>
    <n v="60"/>
  </r>
  <r>
    <x v="6412"/>
    <s v="ebay.com"/>
    <s v="Aspen"/>
    <s v="Wholesale"/>
    <n v="52"/>
  </r>
  <r>
    <x v="6413"/>
    <s v="amazon.com"/>
    <s v="Carlota"/>
    <s v="Retail"/>
    <n v="1"/>
  </r>
  <r>
    <x v="6414"/>
    <s v="coloradoboomerangs.com"/>
    <s v="Bower Aussie Round"/>
    <s v="Wholesale"/>
    <n v="28"/>
  </r>
  <r>
    <x v="6415"/>
    <s v="coloradoboomerangs.com"/>
    <s v="Majestic Beaut"/>
    <s v="Retail"/>
    <n v="1"/>
  </r>
  <r>
    <x v="6416"/>
    <s v="ebay.com"/>
    <s v="Quad"/>
    <s v="Retail"/>
    <n v="3"/>
  </r>
  <r>
    <x v="6417"/>
    <s v="ebay.com"/>
    <s v="Fun Fly"/>
    <s v="Wholesale"/>
    <n v="77"/>
  </r>
  <r>
    <x v="6418"/>
    <s v="amazon.com"/>
    <s v="Fun Fly"/>
    <s v="Retail"/>
    <n v="8"/>
  </r>
  <r>
    <x v="6419"/>
    <s v="coloradoboomerangs.com"/>
    <s v="Eagle"/>
    <s v="Wholesale"/>
    <n v="121"/>
  </r>
  <r>
    <x v="6420"/>
    <s v="coloradoboomerangs.com"/>
    <s v="Fun Fly"/>
    <s v="Wholesale"/>
    <n v="27"/>
  </r>
  <r>
    <x v="6421"/>
    <s v="ebay.com"/>
    <s v="Crested Beaut"/>
    <s v="Wholesale"/>
    <n v="51"/>
  </r>
  <r>
    <x v="6422"/>
    <s v="ebay.com"/>
    <s v="Fun Fly"/>
    <s v="Wholesale"/>
    <n v="71"/>
  </r>
  <r>
    <x v="6423"/>
    <s v="amazon.com"/>
    <s v="Sunset"/>
    <s v="Retail"/>
    <n v="7"/>
  </r>
  <r>
    <x v="6424"/>
    <s v="amazon.com"/>
    <s v="Fun Fly"/>
    <s v="Wholesale"/>
    <n v="28"/>
  </r>
  <r>
    <x v="6425"/>
    <s v="ebay.com"/>
    <s v="Fun Fly"/>
    <s v="Wholesale"/>
    <n v="35"/>
  </r>
  <r>
    <x v="3120"/>
    <s v="gel-boomerang.com"/>
    <s v="Yanaki"/>
    <s v="Wholesale"/>
    <n v="63"/>
  </r>
  <r>
    <x v="6426"/>
    <s v="amazon.com"/>
    <s v="Manu MTA"/>
    <s v="Retail"/>
    <n v="2"/>
  </r>
  <r>
    <x v="6427"/>
    <s v="amazon.com"/>
    <s v="Bower Aussie Round"/>
    <s v="Retail"/>
    <n v="1"/>
  </r>
  <r>
    <x v="6428"/>
    <s v="amazon.com"/>
    <s v="Fun Fly"/>
    <s v="Retail"/>
    <n v="7"/>
  </r>
  <r>
    <x v="6429"/>
    <s v="amazon.com"/>
    <s v="Carlota"/>
    <s v="Retail"/>
    <n v="5"/>
  </r>
  <r>
    <x v="6430"/>
    <s v="coloradoboomerangs.com"/>
    <s v="Quad"/>
    <s v="Wholesale"/>
    <n v="28"/>
  </r>
  <r>
    <x v="6431"/>
    <s v="coloradoboomerangs.com"/>
    <s v="GelFast"/>
    <s v="Wholesale"/>
    <n v="42"/>
  </r>
  <r>
    <x v="6432"/>
    <s v="ebay.com"/>
    <s v="Carlota Doublers"/>
    <s v="Retail"/>
    <n v="1"/>
  </r>
  <r>
    <x v="6433"/>
    <s v="coloradoboomerangs.com"/>
    <s v="Carlota"/>
    <s v="Retail"/>
    <n v="1"/>
  </r>
  <r>
    <x v="6434"/>
    <s v="coloradoboomerangs.com"/>
    <s v="Alpine"/>
    <s v="Wholesale"/>
    <n v="72"/>
  </r>
  <r>
    <x v="6435"/>
    <s v="amazon.com"/>
    <s v="Carlota"/>
    <s v="Wholesale"/>
    <n v="117"/>
  </r>
  <r>
    <x v="6436"/>
    <s v="amazon.com"/>
    <s v="Majestic Beaut"/>
    <s v="Retail"/>
    <n v="9"/>
  </r>
  <r>
    <x v="6123"/>
    <s v="amazon.com"/>
    <s v="Quad"/>
    <s v="Wholesale"/>
    <n v="65"/>
  </r>
  <r>
    <x v="6437"/>
    <s v="coloradoboomerangs.com"/>
    <s v="Yanaki"/>
    <s v="Retail"/>
    <n v="1"/>
  </r>
  <r>
    <x v="6438"/>
    <s v="coloradoboomerangs.com"/>
    <s v="Aspen"/>
    <s v="Wholesale"/>
    <n v="26"/>
  </r>
  <r>
    <x v="6439"/>
    <s v="amazon.com"/>
    <s v="Sunshine"/>
    <s v="Retail"/>
    <n v="2"/>
  </r>
  <r>
    <x v="6440"/>
    <s v="amazon.com"/>
    <s v="Bellen"/>
    <s v="Wholesale"/>
    <n v="108"/>
  </r>
  <r>
    <x v="6441"/>
    <s v="amazon.com"/>
    <s v="Alpine"/>
    <s v="Wholesale"/>
    <n v="66"/>
  </r>
  <r>
    <x v="6442"/>
    <s v="coloradoboomerangs.com"/>
    <s v="Darnell Tri Fly"/>
    <s v="Retail"/>
    <n v="2"/>
  </r>
  <r>
    <x v="6443"/>
    <s v="amazon.com"/>
    <s v="Yanaki"/>
    <s v="Wholesale"/>
    <n v="144"/>
  </r>
  <r>
    <x v="6444"/>
    <s v="amazon.com"/>
    <s v="Fun Fly"/>
    <s v="Retail"/>
    <n v="1"/>
  </r>
  <r>
    <x v="2087"/>
    <s v="ebay.com"/>
    <s v="Majestic Beaut"/>
    <s v="Wholesale"/>
    <n v="28"/>
  </r>
  <r>
    <x v="6445"/>
    <s v="coloradoboomerangs.com"/>
    <s v="Carlota"/>
    <s v="Wholesale"/>
    <n v="56"/>
  </r>
  <r>
    <x v="6446"/>
    <s v="ebay.com"/>
    <s v="Carlota"/>
    <s v="Retail"/>
    <n v="3"/>
  </r>
  <r>
    <x v="6447"/>
    <s v="coloradoboomerangs.com"/>
    <s v="Manu LD"/>
    <s v="Retail"/>
    <n v="2"/>
  </r>
  <r>
    <x v="6448"/>
    <s v="amazon.com"/>
    <s v="Carlota"/>
    <s v="Wholesale"/>
    <n v="65"/>
  </r>
  <r>
    <x v="6449"/>
    <s v="amazon.com"/>
    <s v="Fun Fly"/>
    <s v="Wholesale"/>
    <n v="40"/>
  </r>
  <r>
    <x v="6450"/>
    <s v="amazon.com"/>
    <s v="GelFast"/>
    <s v="Wholesale"/>
    <n v="33"/>
  </r>
  <r>
    <x v="6451"/>
    <s v="amazon.com"/>
    <s v="Darnell Tri Fly"/>
    <s v="Retail"/>
    <n v="2"/>
  </r>
  <r>
    <x v="6452"/>
    <s v="ebay.com"/>
    <s v="Bellen"/>
    <s v="Wholesale"/>
    <n v="33"/>
  </r>
  <r>
    <x v="6453"/>
    <s v="coloradoboomerangs.com"/>
    <s v="Aspen"/>
    <s v="Wholesale"/>
    <n v="138"/>
  </r>
  <r>
    <x v="6454"/>
    <s v="amazon.com"/>
    <s v="Quad"/>
    <s v="Wholesale"/>
    <n v="40"/>
  </r>
  <r>
    <x v="6455"/>
    <s v="ebay.com"/>
    <s v="Quad"/>
    <s v="Retail"/>
    <n v="4"/>
  </r>
  <r>
    <x v="6456"/>
    <s v="amazon.com"/>
    <s v="Carlota"/>
    <s v="Retail"/>
    <n v="4"/>
  </r>
  <r>
    <x v="6457"/>
    <s v="ebay.com"/>
    <s v="Fun Fly"/>
    <s v="Retail"/>
    <n v="1"/>
  </r>
  <r>
    <x v="6458"/>
    <s v="amazon.com"/>
    <s v="Fun Fly"/>
    <s v="Wholesale"/>
    <n v="37"/>
  </r>
  <r>
    <x v="6459"/>
    <s v="coloradoboomerangs.com"/>
    <s v="Fun Fly"/>
    <s v="Retail"/>
    <n v="4"/>
  </r>
  <r>
    <x v="6460"/>
    <s v="coloradoboomerangs.com"/>
    <s v="Crested Beaut"/>
    <s v="Wholesale"/>
    <n v="117"/>
  </r>
  <r>
    <x v="6461"/>
    <s v="amazon.com"/>
    <s v="Fun Fly"/>
    <s v="Wholesale"/>
    <n v="55"/>
  </r>
  <r>
    <x v="6462"/>
    <s v="ebay.com"/>
    <s v="Fun Fly"/>
    <s v="Wholesale"/>
    <n v="119"/>
  </r>
  <r>
    <x v="6463"/>
    <s v="ebay.com"/>
    <s v="Fun Fly"/>
    <s v="Wholesale"/>
    <n v="14"/>
  </r>
  <r>
    <x v="6464"/>
    <s v="amazon.com"/>
    <s v="Bellen"/>
    <s v="Retail"/>
    <n v="1"/>
  </r>
  <r>
    <x v="6465"/>
    <s v="amazon.com"/>
    <s v="Manu MTA"/>
    <s v="Retail"/>
    <n v="5"/>
  </r>
  <r>
    <x v="6466"/>
    <s v="coloradoboomerangs.com"/>
    <s v="Fun Fly"/>
    <s v="Retail"/>
    <n v="8"/>
  </r>
  <r>
    <x v="6467"/>
    <s v="amazon.com"/>
    <s v="Fun Fly"/>
    <s v="Wholesale"/>
    <n v="71"/>
  </r>
  <r>
    <x v="6468"/>
    <s v="ebay.com"/>
    <s v="Quad"/>
    <s v="Retail"/>
    <n v="2"/>
  </r>
  <r>
    <x v="5624"/>
    <s v="amazon.com"/>
    <s v="Carlota"/>
    <s v="Retail"/>
    <n v="2"/>
  </r>
  <r>
    <x v="6469"/>
    <s v="ebay.com"/>
    <s v="Aspen"/>
    <s v="Retail"/>
    <n v="5"/>
  </r>
  <r>
    <x v="6470"/>
    <s v="amazon.com"/>
    <s v="Phoenix"/>
    <s v="Retail"/>
    <n v="1"/>
  </r>
  <r>
    <x v="6471"/>
    <s v="amazon.com"/>
    <s v="Eagle"/>
    <s v="Retail"/>
    <n v="2"/>
  </r>
  <r>
    <x v="6472"/>
    <s v="ebay.com"/>
    <s v="Carlota"/>
    <s v="Retail"/>
    <n v="2"/>
  </r>
  <r>
    <x v="6473"/>
    <s v="amazon.com"/>
    <s v="Fun Fly"/>
    <s v="Wholesale"/>
    <n v="28"/>
  </r>
  <r>
    <x v="6474"/>
    <s v="coloradoboomerangs.com"/>
    <s v="Quad"/>
    <s v="Wholesale"/>
    <n v="31"/>
  </r>
  <r>
    <x v="6475"/>
    <s v="ebay.com"/>
    <s v="Sunspot"/>
    <s v="Wholesale"/>
    <n v="40"/>
  </r>
  <r>
    <x v="6476"/>
    <s v="amazon.com"/>
    <s v="Carlota"/>
    <s v="Retail"/>
    <n v="9"/>
  </r>
  <r>
    <x v="6477"/>
    <s v="gel-boomerang.com"/>
    <s v="Eagle"/>
    <s v="Retail"/>
    <n v="2"/>
  </r>
  <r>
    <x v="6478"/>
    <s v="amazon.com"/>
    <s v="Manu MTA"/>
    <s v="Retail"/>
    <n v="4"/>
  </r>
  <r>
    <x v="6479"/>
    <s v="ebay.com"/>
    <s v="Fun Fly"/>
    <s v="Wholesale"/>
    <n v="35"/>
  </r>
  <r>
    <x v="6480"/>
    <s v="coloradoboomerangs.com"/>
    <s v="GelFast"/>
    <s v="Wholesale"/>
    <n v="34"/>
  </r>
  <r>
    <x v="6481"/>
    <s v="amazon.com"/>
    <s v="Fun Fly"/>
    <s v="Retail"/>
    <n v="2"/>
  </r>
  <r>
    <x v="6482"/>
    <s v="amazon.com"/>
    <s v="Fun Fly"/>
    <s v="Wholesale"/>
    <n v="67"/>
  </r>
  <r>
    <x v="6353"/>
    <s v="amazon.com"/>
    <s v="Eagle"/>
    <s v="Retail"/>
    <n v="2"/>
  </r>
  <r>
    <x v="6483"/>
    <s v="coloradoboomerangs.com"/>
    <s v="Fun Fly"/>
    <s v="Retail"/>
    <n v="7"/>
  </r>
  <r>
    <x v="6484"/>
    <s v="gel-boomerang.com"/>
    <s v="Fun Fly"/>
    <s v="Retail"/>
    <n v="2"/>
  </r>
  <r>
    <x v="6485"/>
    <s v="coloradoboomerangs.com"/>
    <s v="Crested Beaut"/>
    <s v="Retail"/>
    <n v="2"/>
  </r>
  <r>
    <x v="6486"/>
    <s v="ebay.com"/>
    <s v="Quad"/>
    <s v="Retail"/>
    <n v="4"/>
  </r>
  <r>
    <x v="6487"/>
    <s v="ebay.com"/>
    <s v="Quad"/>
    <s v="Retail"/>
    <n v="1"/>
  </r>
  <r>
    <x v="6488"/>
    <s v="amazon.com"/>
    <s v="Bower Aussie Round"/>
    <s v="Wholesale"/>
    <n v="95"/>
  </r>
  <r>
    <x v="6489"/>
    <s v="amazon.com"/>
    <s v="Carlota"/>
    <s v="Wholesale"/>
    <n v="39"/>
  </r>
  <r>
    <x v="6490"/>
    <s v="ebay.com"/>
    <s v="Yanaki"/>
    <s v="Wholesale"/>
    <n v="27"/>
  </r>
  <r>
    <x v="6491"/>
    <s v="amazon.com"/>
    <s v="Phoenix"/>
    <s v="Retail"/>
    <n v="6"/>
  </r>
  <r>
    <x v="6492"/>
    <s v="amazon.com"/>
    <s v="Quad"/>
    <s v="Retail"/>
    <n v="7"/>
  </r>
  <r>
    <x v="6493"/>
    <s v="amazon.com"/>
    <s v="Crested Beaut"/>
    <s v="Retail"/>
    <n v="1"/>
  </r>
  <r>
    <x v="6494"/>
    <s v="amazon.com"/>
    <s v="Sunshine"/>
    <s v="Retail"/>
    <n v="9"/>
  </r>
  <r>
    <x v="6495"/>
    <s v="amazon.com"/>
    <s v="Fun Fly"/>
    <s v="Wholesale"/>
    <n v="60"/>
  </r>
  <r>
    <x v="6496"/>
    <s v="amazon.com"/>
    <s v="Bellen"/>
    <s v="Wholesale"/>
    <n v="35"/>
  </r>
  <r>
    <x v="6497"/>
    <s v="ebay.com"/>
    <s v="Fun Fly"/>
    <s v="Retail"/>
    <n v="1"/>
  </r>
  <r>
    <x v="6498"/>
    <s v="amazon.com"/>
    <s v="Frido Fast Catch"/>
    <s v="Retail"/>
    <n v="3"/>
  </r>
  <r>
    <x v="6499"/>
    <s v="gel-boomerang.com"/>
    <s v="Bellen"/>
    <s v="Retail"/>
    <n v="3"/>
  </r>
  <r>
    <x v="6500"/>
    <s v="ebay.com"/>
    <s v="Fun Fly"/>
    <s v="Retail"/>
    <n v="3"/>
  </r>
  <r>
    <x v="6501"/>
    <s v="ebay.com"/>
    <s v="Bellen"/>
    <s v="Retail"/>
    <n v="1"/>
  </r>
  <r>
    <x v="6502"/>
    <s v="ebay.com"/>
    <s v="GelFast"/>
    <s v="Retail"/>
    <n v="4"/>
  </r>
  <r>
    <x v="6503"/>
    <s v="amazon.com"/>
    <s v="Carlota"/>
    <s v="Retail"/>
    <n v="2"/>
  </r>
  <r>
    <x v="6504"/>
    <s v="amazon.com"/>
    <s v="Quad"/>
    <s v="Wholesale"/>
    <n v="26"/>
  </r>
  <r>
    <x v="6505"/>
    <s v="ebay.com"/>
    <s v="Fun Fly"/>
    <s v="Wholesale"/>
    <n v="53"/>
  </r>
  <r>
    <x v="6506"/>
    <s v="coloradoboomerangs.com"/>
    <s v="Frido Fast Catch"/>
    <s v="Retail"/>
    <n v="3"/>
  </r>
  <r>
    <x v="6507"/>
    <s v="ebay.com"/>
    <s v="Fun Fly"/>
    <s v="Wholesale"/>
    <n v="117"/>
  </r>
  <r>
    <x v="6508"/>
    <s v="ebay.com"/>
    <s v="Manu LD"/>
    <s v="Retail"/>
    <n v="1"/>
  </r>
  <r>
    <x v="6509"/>
    <s v="coloradoboomerangs.com"/>
    <s v="Aspen"/>
    <s v="Wholesale"/>
    <n v="46"/>
  </r>
  <r>
    <x v="6510"/>
    <s v="amazon.com"/>
    <s v="Fire Aspen"/>
    <s v="Retail"/>
    <n v="2"/>
  </r>
  <r>
    <x v="6511"/>
    <s v="amazon.com"/>
    <s v="Carlota"/>
    <s v="Wholesale"/>
    <n v="35"/>
  </r>
  <r>
    <x v="6512"/>
    <s v="amazon.com"/>
    <s v="Fun Fly"/>
    <s v="Wholesale"/>
    <n v="31"/>
  </r>
  <r>
    <x v="6513"/>
    <s v="gel-boomerang.com"/>
    <s v="Carlota"/>
    <s v="Wholesale"/>
    <n v="139"/>
  </r>
  <r>
    <x v="6514"/>
    <s v="coloradoboomerangs.com"/>
    <s v="Carlota"/>
    <s v="Retail"/>
    <n v="9"/>
  </r>
  <r>
    <x v="6515"/>
    <s v="amazon.com"/>
    <s v="Fun Fly"/>
    <s v="Wholesale"/>
    <n v="65"/>
  </r>
  <r>
    <x v="6516"/>
    <s v="ebay.com"/>
    <s v="Fire Aspen"/>
    <s v="Wholesale"/>
    <n v="57"/>
  </r>
  <r>
    <x v="6517"/>
    <s v="gel-boomerang.com"/>
    <s v="Alpine"/>
    <s v="Retail"/>
    <n v="1"/>
  </r>
  <r>
    <x v="6518"/>
    <s v="coloradoboomerangs.com"/>
    <s v="Fun Fly"/>
    <s v="Wholesale"/>
    <n v="26"/>
  </r>
  <r>
    <x v="6519"/>
    <s v="amazon.com"/>
    <s v="Quad"/>
    <s v="Retail"/>
    <n v="1"/>
  </r>
  <r>
    <x v="6520"/>
    <s v="amazon.com"/>
    <s v="Fun Fly"/>
    <s v="Wholesale"/>
    <n v="61"/>
  </r>
  <r>
    <x v="6521"/>
    <s v="amazon.com"/>
    <s v="Fun Fly"/>
    <s v="Wholesale"/>
    <n v="25"/>
  </r>
  <r>
    <x v="6522"/>
    <s v="coloradoboomerangs.com"/>
    <s v="Frido Fast Catch"/>
    <s v="Retail"/>
    <n v="3"/>
  </r>
  <r>
    <x v="6523"/>
    <s v="ebay.com"/>
    <s v="Quad"/>
    <s v="Retail"/>
    <n v="3"/>
  </r>
  <r>
    <x v="6524"/>
    <s v="ebay.com"/>
    <s v="Fun Fly"/>
    <s v="Retail"/>
    <n v="6"/>
  </r>
  <r>
    <x v="6525"/>
    <s v="ebay.com"/>
    <s v="Sunset"/>
    <s v="Retail"/>
    <n v="8"/>
  </r>
  <r>
    <x v="6526"/>
    <s v="amazon.com"/>
    <s v="GelFast"/>
    <s v="Retail"/>
    <n v="1"/>
  </r>
  <r>
    <x v="3643"/>
    <s v="amazon.com"/>
    <s v="Quad"/>
    <s v="Wholesale"/>
    <n v="39"/>
  </r>
  <r>
    <x v="6527"/>
    <s v="ebay.com"/>
    <s v="Sunshine"/>
    <s v="Wholesale"/>
    <n v="28"/>
  </r>
  <r>
    <x v="6528"/>
    <s v="ebay.com"/>
    <s v="Fun Fly"/>
    <s v="Wholesale"/>
    <n v="52"/>
  </r>
  <r>
    <x v="6529"/>
    <s v="ebay.com"/>
    <s v="Fun Fly"/>
    <s v="Wholesale"/>
    <n v="140"/>
  </r>
  <r>
    <x v="6530"/>
    <s v="ebay.com"/>
    <s v="Bellen"/>
    <s v="Retail"/>
    <n v="1"/>
  </r>
  <r>
    <x v="6531"/>
    <s v="amazon.com"/>
    <s v="Fun Fly"/>
    <s v="Retail"/>
    <n v="6"/>
  </r>
  <r>
    <x v="6532"/>
    <s v="ebay.com"/>
    <s v="Carlota"/>
    <s v="Retail"/>
    <n v="6"/>
  </r>
  <r>
    <x v="6533"/>
    <s v="coloradoboomerangs.com"/>
    <s v="Carlota Doublers"/>
    <s v="Retail"/>
    <n v="2"/>
  </r>
  <r>
    <x v="6534"/>
    <s v="amazon.com"/>
    <s v="Sunset"/>
    <s v="Retail"/>
    <n v="3"/>
  </r>
  <r>
    <x v="6535"/>
    <s v="amazon.com"/>
    <s v="Fun Fly"/>
    <s v="Wholesale"/>
    <n v="25"/>
  </r>
  <r>
    <x v="6536"/>
    <s v="amazon.com"/>
    <s v="Fun Fly"/>
    <s v="Wholesale"/>
    <n v="121"/>
  </r>
  <r>
    <x v="6537"/>
    <s v="amazon.com"/>
    <s v="Crested Beaut"/>
    <s v="Wholesale"/>
    <n v="115"/>
  </r>
  <r>
    <x v="6538"/>
    <s v="amazon.com"/>
    <s v="Majestic Beaut"/>
    <s v="Retail"/>
    <n v="2"/>
  </r>
  <r>
    <x v="6539"/>
    <s v="coloradoboomerangs.com"/>
    <s v="Fun Fly"/>
    <s v="Retail"/>
    <n v="8"/>
  </r>
  <r>
    <x v="6540"/>
    <s v="ebay.com"/>
    <s v="Aspen"/>
    <s v="Retail"/>
    <n v="3"/>
  </r>
  <r>
    <x v="6541"/>
    <s v="coloradoboomerangs.com"/>
    <s v="Sunshine"/>
    <s v="Retail"/>
    <n v="6"/>
  </r>
  <r>
    <x v="6542"/>
    <s v="gel-boomerang.com"/>
    <s v="Bower Aussie Round"/>
    <s v="Wholesale"/>
    <n v="55"/>
  </r>
  <r>
    <x v="6543"/>
    <s v="amazon.com"/>
    <s v="Carlota"/>
    <s v="Retail"/>
    <n v="1"/>
  </r>
  <r>
    <x v="6544"/>
    <s v="coloradoboomerangs.com"/>
    <s v="Frido Fast Catch"/>
    <s v="Retail"/>
    <n v="1"/>
  </r>
  <r>
    <x v="6545"/>
    <s v="ebay.com"/>
    <s v="Fun Fly"/>
    <s v="Retail"/>
    <n v="1"/>
  </r>
  <r>
    <x v="6546"/>
    <s v="coloradoboomerangs.com"/>
    <s v="Alpine"/>
    <s v="Wholesale"/>
    <n v="58"/>
  </r>
  <r>
    <x v="6547"/>
    <s v="ebay.com"/>
    <s v="Quad"/>
    <s v="Wholesale"/>
    <n v="110"/>
  </r>
  <r>
    <x v="6548"/>
    <s v="amazon.com"/>
    <s v="Bellen"/>
    <s v="Retail"/>
    <n v="2"/>
  </r>
  <r>
    <x v="6549"/>
    <s v="coloradoboomerangs.com"/>
    <s v="Carlota"/>
    <s v="Retail"/>
    <n v="2"/>
  </r>
  <r>
    <x v="6550"/>
    <s v="ebay.com"/>
    <s v="Carlota"/>
    <s v="Retail"/>
    <n v="4"/>
  </r>
  <r>
    <x v="6551"/>
    <s v="coloradoboomerangs.com"/>
    <s v="Aspen"/>
    <s v="Retail"/>
    <n v="2"/>
  </r>
  <r>
    <x v="6552"/>
    <s v="coloradoboomerangs.com"/>
    <s v="Fun Fly"/>
    <s v="Retail"/>
    <n v="2"/>
  </r>
  <r>
    <x v="6553"/>
    <s v="amazon.com"/>
    <s v="Bower Aussie Round"/>
    <s v="Retail"/>
    <n v="4"/>
  </r>
  <r>
    <x v="6554"/>
    <s v="amazon.com"/>
    <s v="Quad"/>
    <s v="Wholesale"/>
    <n v="44"/>
  </r>
  <r>
    <x v="6555"/>
    <s v="amazon.com"/>
    <s v="Quad"/>
    <s v="Retail"/>
    <n v="4"/>
  </r>
  <r>
    <x v="6556"/>
    <s v="coloradoboomerangs.com"/>
    <s v="Bellen"/>
    <s v="Wholesale"/>
    <n v="69"/>
  </r>
  <r>
    <x v="6557"/>
    <s v="amazon.com"/>
    <s v="Bower Aussie Round"/>
    <s v="Retail"/>
    <n v="1"/>
  </r>
  <r>
    <x v="6558"/>
    <s v="coloradoboomerangs.com"/>
    <s v="Phoenix"/>
    <s v="Retail"/>
    <n v="1"/>
  </r>
  <r>
    <x v="6559"/>
    <s v="gel-boomerang.com"/>
    <s v="Aspen"/>
    <s v="Retail"/>
    <n v="3"/>
  </r>
  <r>
    <x v="6560"/>
    <s v="amazon.com"/>
    <s v="Quad"/>
    <s v="Wholesale"/>
    <n v="72"/>
  </r>
  <r>
    <x v="6561"/>
    <s v="gel-boomerang.com"/>
    <s v="Fun Fly"/>
    <s v="Retail"/>
    <n v="5"/>
  </r>
  <r>
    <x v="2191"/>
    <s v="ebay.com"/>
    <s v="Quad"/>
    <s v="Retail"/>
    <n v="2"/>
  </r>
  <r>
    <x v="6562"/>
    <s v="amazon.com"/>
    <s v="Fun Fly"/>
    <s v="Retail"/>
    <n v="2"/>
  </r>
  <r>
    <x v="6563"/>
    <s v="coloradoboomerangs.com"/>
    <s v="Fun Fly"/>
    <s v="Wholesale"/>
    <n v="60"/>
  </r>
  <r>
    <x v="6564"/>
    <s v="amazon.com"/>
    <s v="Phoenix"/>
    <s v="Retail"/>
    <n v="2"/>
  </r>
  <r>
    <x v="6565"/>
    <s v="amazon.com"/>
    <s v="Crested Beaut"/>
    <s v="Wholesale"/>
    <n v="30"/>
  </r>
  <r>
    <x v="6566"/>
    <s v="amazon.com"/>
    <s v="Sunshine"/>
    <s v="Wholesale"/>
    <n v="40"/>
  </r>
  <r>
    <x v="6567"/>
    <s v="coloradoboomerangs.com"/>
    <s v="Alpine"/>
    <s v="Wholesale"/>
    <n v="39"/>
  </r>
  <r>
    <x v="6568"/>
    <s v="amazon.com"/>
    <s v="Fun Fly"/>
    <s v="Wholesale"/>
    <n v="26"/>
  </r>
  <r>
    <x v="6569"/>
    <s v="coloradoboomerangs.com"/>
    <s v="Sunshine"/>
    <s v="Retail"/>
    <n v="2"/>
  </r>
  <r>
    <x v="6570"/>
    <s v="amazon.com"/>
    <s v="Carlota Doublers"/>
    <s v="Retail"/>
    <n v="3"/>
  </r>
  <r>
    <x v="6571"/>
    <s v="amazon.com"/>
    <s v="GelFast"/>
    <s v="Wholesale"/>
    <n v="41"/>
  </r>
  <r>
    <x v="6572"/>
    <s v="ebay.com"/>
    <s v="Crested Beaut"/>
    <s v="Wholesale"/>
    <n v="38"/>
  </r>
  <r>
    <x v="6573"/>
    <s v="ebay.com"/>
    <s v="Sunset"/>
    <s v="Wholesale"/>
    <n v="61"/>
  </r>
  <r>
    <x v="6574"/>
    <s v="coloradoboomerangs.com"/>
    <s v="Fun Fly"/>
    <s v="Retail"/>
    <n v="3"/>
  </r>
  <r>
    <x v="6575"/>
    <s v="amazon.com"/>
    <s v="Crested Beaut"/>
    <s v="Retail"/>
    <n v="8"/>
  </r>
  <r>
    <x v="6576"/>
    <s v="coloradoboomerangs.com"/>
    <s v="Darnell Tri Fly"/>
    <s v="Wholesale"/>
    <n v="39"/>
  </r>
  <r>
    <x v="6577"/>
    <s v="amazon.com"/>
    <s v="Alpine"/>
    <s v="Retail"/>
    <n v="1"/>
  </r>
  <r>
    <x v="4475"/>
    <s v="amazon.com"/>
    <s v="Majestic Beaut"/>
    <s v="Wholesale"/>
    <n v="31"/>
  </r>
  <r>
    <x v="6578"/>
    <s v="amazon.com"/>
    <s v="Quad"/>
    <s v="Wholesale"/>
    <n v="37"/>
  </r>
  <r>
    <x v="6579"/>
    <s v="amazon.com"/>
    <s v="Fun Fly"/>
    <s v="Wholesale"/>
    <n v="61"/>
  </r>
  <r>
    <x v="4135"/>
    <s v="gel-boomerang.com"/>
    <s v="Quad"/>
    <s v="Retail"/>
    <n v="2"/>
  </r>
  <r>
    <x v="6580"/>
    <s v="amazon.com"/>
    <s v="Fun Fly"/>
    <s v="Retail"/>
    <n v="1"/>
  </r>
  <r>
    <x v="6581"/>
    <s v="amazon.com"/>
    <s v="Fire Aspen"/>
    <s v="Wholesale"/>
    <n v="28"/>
  </r>
  <r>
    <x v="6582"/>
    <s v="coloradoboomerangs.com"/>
    <s v="Carlota"/>
    <s v="Wholesale"/>
    <n v="71"/>
  </r>
  <r>
    <x v="6583"/>
    <s v="coloradoboomerangs.com"/>
    <s v="Sunshine"/>
    <s v="Wholesale"/>
    <n v="68"/>
  </r>
  <r>
    <x v="6584"/>
    <s v="ebay.com"/>
    <s v="Crested Beaut"/>
    <s v="Wholesale"/>
    <n v="66"/>
  </r>
  <r>
    <x v="4048"/>
    <s v="coloradoboomerangs.com"/>
    <s v="Aspen"/>
    <s v="Retail"/>
    <n v="6"/>
  </r>
  <r>
    <x v="6585"/>
    <s v="ebay.com"/>
    <s v="Fire Aspen"/>
    <s v="Wholesale"/>
    <n v="53"/>
  </r>
  <r>
    <x v="6586"/>
    <s v="amazon.com"/>
    <s v="Alpine"/>
    <s v="Wholesale"/>
    <n v="35"/>
  </r>
  <r>
    <x v="6587"/>
    <s v="ebay.com"/>
    <s v="Bellen"/>
    <s v="Wholesale"/>
    <n v="146"/>
  </r>
  <r>
    <x v="6588"/>
    <s v="coloradoboomerangs.com"/>
    <s v="Bower Aussie Round"/>
    <s v="Retail"/>
    <n v="9"/>
  </r>
  <r>
    <x v="6589"/>
    <s v="ebay.com"/>
    <s v="Darnell Tri Fly"/>
    <s v="Retail"/>
    <n v="9"/>
  </r>
  <r>
    <x v="3297"/>
    <s v="coloradoboomerangs.com"/>
    <s v="Crested Beaut"/>
    <s v="Wholesale"/>
    <n v="51"/>
  </r>
  <r>
    <x v="6590"/>
    <s v="amazon.com"/>
    <s v="Carlota Doublers"/>
    <s v="Retail"/>
    <n v="1"/>
  </r>
  <r>
    <x v="6591"/>
    <s v="gel-boomerang.com"/>
    <s v="Majestic Beaut"/>
    <s v="Wholesale"/>
    <n v="73"/>
  </r>
  <r>
    <x v="6592"/>
    <s v="gel-boomerang.com"/>
    <s v="Fire Aspen"/>
    <s v="Retail"/>
    <n v="3"/>
  </r>
  <r>
    <x v="6593"/>
    <s v="ebay.com"/>
    <s v="Crested Beaut"/>
    <s v="Retail"/>
    <n v="9"/>
  </r>
  <r>
    <x v="6594"/>
    <s v="gel-boomerang.com"/>
    <s v="Eagle"/>
    <s v="Retail"/>
    <n v="2"/>
  </r>
  <r>
    <x v="6595"/>
    <s v="amazon.com"/>
    <s v="Manu MTA"/>
    <s v="Retail"/>
    <n v="4"/>
  </r>
  <r>
    <x v="6596"/>
    <s v="gel-boomerang.com"/>
    <s v="Quad"/>
    <s v="Retail"/>
    <n v="2"/>
  </r>
  <r>
    <x v="6597"/>
    <s v="ebay.com"/>
    <s v="Aspen"/>
    <s v="Wholesale"/>
    <n v="40"/>
  </r>
  <r>
    <x v="6598"/>
    <s v="amazon.com"/>
    <s v="Quad"/>
    <s v="Retail"/>
    <n v="2"/>
  </r>
  <r>
    <x v="6599"/>
    <s v="amazon.com"/>
    <s v="Fun Fly"/>
    <s v="Wholesale"/>
    <n v="132"/>
  </r>
  <r>
    <x v="6600"/>
    <s v="amazon.com"/>
    <s v="Fun Fly"/>
    <s v="Wholesale"/>
    <n v="35"/>
  </r>
  <r>
    <x v="6601"/>
    <s v="amazon.com"/>
    <s v="Fun Fly"/>
    <s v="Retail"/>
    <n v="2"/>
  </r>
  <r>
    <x v="6602"/>
    <s v="amazon.com"/>
    <s v="Carlota"/>
    <s v="Retail"/>
    <n v="2"/>
  </r>
  <r>
    <x v="6603"/>
    <s v="ebay.com"/>
    <s v="Fun Fly"/>
    <s v="Wholesale"/>
    <n v="115"/>
  </r>
  <r>
    <x v="6604"/>
    <s v="ebay.com"/>
    <s v="Fun Fly"/>
    <s v="Retail"/>
    <n v="2"/>
  </r>
  <r>
    <x v="6605"/>
    <s v="ebay.com"/>
    <s v="Quad"/>
    <s v="Wholesale"/>
    <n v="34"/>
  </r>
  <r>
    <x v="5444"/>
    <s v="ebay.com"/>
    <s v="Quad"/>
    <s v="Wholesale"/>
    <n v="38"/>
  </r>
  <r>
    <x v="6606"/>
    <s v="ebay.com"/>
    <s v="Quad"/>
    <s v="Retail"/>
    <n v="4"/>
  </r>
  <r>
    <x v="6607"/>
    <s v="amazon.com"/>
    <s v="Phoenix"/>
    <s v="Wholesale"/>
    <n v="25"/>
  </r>
  <r>
    <x v="1472"/>
    <s v="amazon.com"/>
    <s v="Fun Fly"/>
    <s v="Retail"/>
    <n v="1"/>
  </r>
  <r>
    <x v="6608"/>
    <s v="coloradoboomerangs.com"/>
    <s v="Bower Aussie Round"/>
    <s v="Retail"/>
    <n v="1"/>
  </r>
  <r>
    <x v="6609"/>
    <s v="gel-boomerang.com"/>
    <s v="Alpine"/>
    <s v="Wholesale"/>
    <n v="59"/>
  </r>
  <r>
    <x v="6610"/>
    <s v="coloradoboomerangs.com"/>
    <s v="Aspen"/>
    <s v="Retail"/>
    <n v="2"/>
  </r>
  <r>
    <x v="6611"/>
    <s v="ebay.com"/>
    <s v="Carlota"/>
    <s v="Retail"/>
    <n v="2"/>
  </r>
  <r>
    <x v="6362"/>
    <s v="coloradoboomerangs.com"/>
    <s v="Frido Fast Catch"/>
    <s v="Retail"/>
    <n v="5"/>
  </r>
  <r>
    <x v="6612"/>
    <s v="ebay.com"/>
    <s v="Fun Fly"/>
    <s v="Wholesale"/>
    <n v="29"/>
  </r>
  <r>
    <x v="6613"/>
    <s v="coloradoboomerangs.com"/>
    <s v="Frido Fast Catch"/>
    <s v="Retail"/>
    <n v="5"/>
  </r>
  <r>
    <x v="6614"/>
    <s v="ebay.com"/>
    <s v="Quad"/>
    <s v="Retail"/>
    <n v="1"/>
  </r>
  <r>
    <x v="3366"/>
    <s v="gel-boomerang.com"/>
    <s v="Quad"/>
    <s v="Retail"/>
    <n v="7"/>
  </r>
  <r>
    <x v="2209"/>
    <s v="gel-boomerang.com"/>
    <s v="Majestic Beaut"/>
    <s v="Retail"/>
    <n v="3"/>
  </r>
  <r>
    <x v="6615"/>
    <s v="amazon.com"/>
    <s v="Sunset"/>
    <s v="Wholesale"/>
    <n v="34"/>
  </r>
  <r>
    <x v="6616"/>
    <s v="ebay.com"/>
    <s v="Yanaki"/>
    <s v="Retail"/>
    <n v="6"/>
  </r>
  <r>
    <x v="682"/>
    <s v="coloradoboomerangs.com"/>
    <s v="Quad"/>
    <s v="Wholesale"/>
    <n v="32"/>
  </r>
  <r>
    <x v="6617"/>
    <s v="amazon.com"/>
    <s v="Fun Fly"/>
    <s v="Retail"/>
    <n v="2"/>
  </r>
  <r>
    <x v="6618"/>
    <s v="coloradoboomerangs.com"/>
    <s v="Quad"/>
    <s v="Wholesale"/>
    <n v="28"/>
  </r>
  <r>
    <x v="6619"/>
    <s v="ebay.com"/>
    <s v="Majestic Beaut"/>
    <s v="Retail"/>
    <n v="2"/>
  </r>
  <r>
    <x v="6620"/>
    <s v="ebay.com"/>
    <s v="Bellen"/>
    <s v="Retail"/>
    <n v="2"/>
  </r>
  <r>
    <x v="6621"/>
    <s v="amazon.com"/>
    <s v="Sunset"/>
    <s v="Wholesale"/>
    <n v="25"/>
  </r>
  <r>
    <x v="6622"/>
    <s v="amazon.com"/>
    <s v="Quad"/>
    <s v="Retail"/>
    <n v="3"/>
  </r>
  <r>
    <x v="6623"/>
    <s v="ebay.com"/>
    <s v="Fun Fly"/>
    <s v="Retail"/>
    <n v="2"/>
  </r>
  <r>
    <x v="2704"/>
    <s v="coloradoboomerangs.com"/>
    <s v="Aspen"/>
    <s v="Wholesale"/>
    <n v="125"/>
  </r>
  <r>
    <x v="6624"/>
    <s v="coloradoboomerangs.com"/>
    <s v="Aspen"/>
    <s v="Wholesale"/>
    <n v="72"/>
  </r>
  <r>
    <x v="6625"/>
    <s v="amazon.com"/>
    <s v="Aspen"/>
    <s v="Retail"/>
    <n v="6"/>
  </r>
  <r>
    <x v="3644"/>
    <s v="amazon.com"/>
    <s v="Frido Fast Catch"/>
    <s v="Retail"/>
    <n v="2"/>
  </r>
  <r>
    <x v="6626"/>
    <s v="ebay.com"/>
    <s v="Fun Fly"/>
    <s v="Wholesale"/>
    <n v="25"/>
  </r>
  <r>
    <x v="6627"/>
    <s v="coloradoboomerangs.com"/>
    <s v="Phoenix"/>
    <s v="Retail"/>
    <n v="3"/>
  </r>
  <r>
    <x v="6628"/>
    <s v="ebay.com"/>
    <s v="Carlota"/>
    <s v="Retail"/>
    <n v="2"/>
  </r>
  <r>
    <x v="6629"/>
    <s v="amazon.com"/>
    <s v="Fun Fly"/>
    <s v="Retail"/>
    <n v="3"/>
  </r>
  <r>
    <x v="6630"/>
    <s v="amazon.com"/>
    <s v="Fun Fly"/>
    <s v="Retail"/>
    <n v="1"/>
  </r>
  <r>
    <x v="6631"/>
    <s v="coloradoboomerangs.com"/>
    <s v="Fun Fly"/>
    <s v="Retail"/>
    <n v="3"/>
  </r>
  <r>
    <x v="6632"/>
    <s v="amazon.com"/>
    <s v="Fun Fly"/>
    <s v="Retail"/>
    <n v="4"/>
  </r>
  <r>
    <x v="6633"/>
    <s v="coloradoboomerangs.com"/>
    <s v="Majestic Beaut"/>
    <s v="Retail"/>
    <n v="2"/>
  </r>
  <r>
    <x v="6634"/>
    <s v="amazon.com"/>
    <s v="Fun Fly"/>
    <s v="Wholesale"/>
    <n v="135"/>
  </r>
  <r>
    <x v="6635"/>
    <s v="coloradoboomerangs.com"/>
    <s v="Fun Fly"/>
    <s v="Wholesale"/>
    <n v="42"/>
  </r>
  <r>
    <x v="6636"/>
    <s v="ebay.com"/>
    <s v="Fun Fly"/>
    <s v="Wholesale"/>
    <n v="42"/>
  </r>
  <r>
    <x v="6637"/>
    <s v="coloradoboomerangs.com"/>
    <s v="Fun Fly"/>
    <s v="Wholesale"/>
    <n v="32"/>
  </r>
  <r>
    <x v="6638"/>
    <s v="coloradoboomerangs.com"/>
    <s v="Fire Aspen"/>
    <s v="Wholesale"/>
    <n v="35"/>
  </r>
  <r>
    <x v="2928"/>
    <s v="coloradoboomerangs.com"/>
    <s v="Quad"/>
    <s v="Retail"/>
    <n v="3"/>
  </r>
  <r>
    <x v="6639"/>
    <s v="gel-boomerang.com"/>
    <s v="Sunshine"/>
    <s v="Retail"/>
    <n v="5"/>
  </r>
  <r>
    <x v="6640"/>
    <s v="gel-boomerang.com"/>
    <s v="Quad"/>
    <s v="Wholesale"/>
    <n v="68"/>
  </r>
  <r>
    <x v="6641"/>
    <s v="ebay.com"/>
    <s v="Aspen"/>
    <s v="Retail"/>
    <n v="6"/>
  </r>
  <r>
    <x v="6642"/>
    <s v="amazon.com"/>
    <s v="Fun Fly"/>
    <s v="Retail"/>
    <n v="1"/>
  </r>
  <r>
    <x v="974"/>
    <s v="amazon.com"/>
    <s v="Bellen"/>
    <s v="Retail"/>
    <n v="1"/>
  </r>
  <r>
    <x v="6643"/>
    <s v="ebay.com"/>
    <s v="Carlota"/>
    <s v="Wholesale"/>
    <n v="63"/>
  </r>
  <r>
    <x v="6644"/>
    <s v="amazon.com"/>
    <s v="Fire Aspen"/>
    <s v="Retail"/>
    <n v="5"/>
  </r>
  <r>
    <x v="6645"/>
    <s v="amazon.com"/>
    <s v="Fun Fly"/>
    <s v="Wholesale"/>
    <n v="117"/>
  </r>
  <r>
    <x v="6646"/>
    <s v="ebay.com"/>
    <s v="Fun Fly"/>
    <s v="Wholesale"/>
    <n v="35"/>
  </r>
  <r>
    <x v="4187"/>
    <s v="coloradoboomerangs.com"/>
    <s v="Alpine"/>
    <s v="Wholesale"/>
    <n v="76"/>
  </r>
  <r>
    <x v="6647"/>
    <s v="gel-boomerang.com"/>
    <s v="Darnell Tri Fly"/>
    <s v="Retail"/>
    <n v="2"/>
  </r>
  <r>
    <x v="6648"/>
    <s v="coloradoboomerangs.com"/>
    <s v="Crested Beaut"/>
    <s v="Wholesale"/>
    <n v="30"/>
  </r>
  <r>
    <x v="6649"/>
    <s v="ebay.com"/>
    <s v="Fire Aspen"/>
    <s v="Retail"/>
    <n v="2"/>
  </r>
  <r>
    <x v="6650"/>
    <s v="coloradoboomerangs.com"/>
    <s v="GelFast"/>
    <s v="Wholesale"/>
    <n v="41"/>
  </r>
  <r>
    <x v="2035"/>
    <s v="coloradoboomerangs.com"/>
    <s v="Quad"/>
    <s v="Wholesale"/>
    <n v="79"/>
  </r>
  <r>
    <x v="692"/>
    <s v="ebay.com"/>
    <s v="Quad"/>
    <s v="Retail"/>
    <n v="1"/>
  </r>
  <r>
    <x v="6651"/>
    <s v="amazon.com"/>
    <s v="Fun Fly"/>
    <s v="Retail"/>
    <n v="2"/>
  </r>
  <r>
    <x v="1533"/>
    <s v="amazon.com"/>
    <s v="Quad"/>
    <s v="Wholesale"/>
    <n v="21"/>
  </r>
  <r>
    <x v="6652"/>
    <s v="amazon.com"/>
    <s v="Fun Fly"/>
    <s v="Retail"/>
    <n v="2"/>
  </r>
  <r>
    <x v="6653"/>
    <s v="coloradoboomerangs.com"/>
    <s v="Fun Fly"/>
    <s v="Retail"/>
    <n v="1"/>
  </r>
  <r>
    <x v="6654"/>
    <s v="ebay.com"/>
    <s v="Crested Beaut"/>
    <s v="Retail"/>
    <n v="1"/>
  </r>
  <r>
    <x v="6655"/>
    <s v="coloradoboomerangs.com"/>
    <s v="Fun Fly"/>
    <s v="Retail"/>
    <n v="6"/>
  </r>
  <r>
    <x v="6656"/>
    <s v="coloradoboomerangs.com"/>
    <s v="Bellen"/>
    <s v="Wholesale"/>
    <n v="71"/>
  </r>
  <r>
    <x v="6657"/>
    <s v="ebay.com"/>
    <s v="Quad"/>
    <s v="Retail"/>
    <n v="9"/>
  </r>
  <r>
    <x v="6658"/>
    <s v="ebay.com"/>
    <s v="Fun Fly"/>
    <s v="Retail"/>
    <n v="2"/>
  </r>
  <r>
    <x v="6659"/>
    <s v="amazon.com"/>
    <s v="Fun Fly"/>
    <s v="Wholesale"/>
    <n v="27"/>
  </r>
  <r>
    <x v="6660"/>
    <s v="ebay.com"/>
    <s v="Sunspot"/>
    <s v="Wholesale"/>
    <n v="72"/>
  </r>
  <r>
    <x v="6661"/>
    <s v="ebay.com"/>
    <s v="Fun Fly"/>
    <s v="Retail"/>
    <n v="1"/>
  </r>
  <r>
    <x v="6662"/>
    <s v="coloradoboomerangs.com"/>
    <s v="Aspen"/>
    <s v="Retail"/>
    <n v="6"/>
  </r>
  <r>
    <x v="6663"/>
    <s v="coloradoboomerangs.com"/>
    <s v="Fun Fly"/>
    <s v="Retail"/>
    <n v="5"/>
  </r>
  <r>
    <x v="6664"/>
    <s v="amazon.com"/>
    <s v="Crested Beaut"/>
    <s v="Wholesale"/>
    <n v="29"/>
  </r>
  <r>
    <x v="6665"/>
    <s v="gel-boomerang.com"/>
    <s v="Darnell Tri Fly"/>
    <s v="Wholesale"/>
    <n v="38"/>
  </r>
  <r>
    <x v="5894"/>
    <s v="amazon.com"/>
    <s v="Fun Fly"/>
    <s v="Retail"/>
    <n v="5"/>
  </r>
  <r>
    <x v="6666"/>
    <s v="ebay.com"/>
    <s v="Darnell Tri Fly"/>
    <s v="Wholesale"/>
    <n v="104"/>
  </r>
  <r>
    <x v="6667"/>
    <s v="ebay.com"/>
    <s v="Fun Fly"/>
    <s v="Wholesale"/>
    <n v="48"/>
  </r>
  <r>
    <x v="6668"/>
    <s v="ebay.com"/>
    <s v="Aspen"/>
    <s v="Retail"/>
    <n v="4"/>
  </r>
  <r>
    <x v="6669"/>
    <s v="gel-boomerang.com"/>
    <s v="Fun Fly"/>
    <s v="Wholesale"/>
    <n v="28"/>
  </r>
  <r>
    <x v="6670"/>
    <s v="amazon.com"/>
    <s v="Bellen"/>
    <s v="Wholesale"/>
    <n v="12"/>
  </r>
  <r>
    <x v="6671"/>
    <s v="amazon.com"/>
    <s v="Fun Fly"/>
    <s v="Retail"/>
    <n v="3"/>
  </r>
  <r>
    <x v="5179"/>
    <s v="ebay.com"/>
    <s v="Bellen"/>
    <s v="Wholesale"/>
    <n v="86"/>
  </r>
  <r>
    <x v="6672"/>
    <s v="ebay.com"/>
    <s v="Crested Beaut"/>
    <s v="Retail"/>
    <n v="1"/>
  </r>
  <r>
    <x v="6673"/>
    <s v="ebay.com"/>
    <s v="Fun Fly"/>
    <s v="Wholesale"/>
    <n v="58"/>
  </r>
  <r>
    <x v="6674"/>
    <s v="ebay.com"/>
    <s v="Yanaki"/>
    <s v="Wholesale"/>
    <n v="33"/>
  </r>
  <r>
    <x v="6675"/>
    <s v="amazon.com"/>
    <s v="Quad"/>
    <s v="Retail"/>
    <n v="2"/>
  </r>
  <r>
    <x v="6676"/>
    <s v="coloradoboomerangs.com"/>
    <s v="Fire Aspen"/>
    <s v="Retail"/>
    <n v="1"/>
  </r>
  <r>
    <x v="6677"/>
    <s v="ebay.com"/>
    <s v="Sunset"/>
    <s v="Retail"/>
    <n v="6"/>
  </r>
  <r>
    <x v="6678"/>
    <s v="amazon.com"/>
    <s v="Carlota"/>
    <s v="Retail"/>
    <n v="2"/>
  </r>
  <r>
    <x v="6679"/>
    <s v="amazon.com"/>
    <s v="Sunshine"/>
    <s v="Wholesale"/>
    <n v="33"/>
  </r>
  <r>
    <x v="6680"/>
    <s v="coloradoboomerangs.com"/>
    <s v="Majestic Beaut"/>
    <s v="Wholesale"/>
    <n v="30"/>
  </r>
  <r>
    <x v="6681"/>
    <s v="gel-boomerang.com"/>
    <s v="Crested Beaut"/>
    <s v="Wholesale"/>
    <n v="56"/>
  </r>
  <r>
    <x v="6682"/>
    <s v="coloradoboomerangs.com"/>
    <s v="Fun Fly"/>
    <s v="Wholesale"/>
    <n v="60"/>
  </r>
  <r>
    <x v="6683"/>
    <s v="amazon.com"/>
    <s v="Fun Fly"/>
    <s v="Wholesale"/>
    <n v="94"/>
  </r>
  <r>
    <x v="6684"/>
    <s v="ebay.com"/>
    <s v="Fun Fly"/>
    <s v="Wholesale"/>
    <n v="34"/>
  </r>
  <r>
    <x v="6685"/>
    <s v="coloradoboomerangs.com"/>
    <s v="Fun Fly"/>
    <s v="Wholesale"/>
    <n v="61"/>
  </r>
  <r>
    <x v="6686"/>
    <s v="ebay.com"/>
    <s v="GelFast"/>
    <s v="Wholesale"/>
    <n v="36"/>
  </r>
  <r>
    <x v="6687"/>
    <s v="amazon.com"/>
    <s v="Majestic Beaut"/>
    <s v="Retail"/>
    <n v="1"/>
  </r>
  <r>
    <x v="5992"/>
    <s v="amazon.com"/>
    <s v="Crested Beaut"/>
    <s v="Wholesale"/>
    <n v="33"/>
  </r>
  <r>
    <x v="6688"/>
    <s v="coloradoboomerangs.com"/>
    <s v="Quad"/>
    <s v="Retail"/>
    <n v="3"/>
  </r>
  <r>
    <x v="6689"/>
    <s v="ebay.com"/>
    <s v="Fun Fly"/>
    <s v="Retail"/>
    <n v="3"/>
  </r>
  <r>
    <x v="6690"/>
    <s v="coloradoboomerangs.com"/>
    <s v="Crested Beaut"/>
    <s v="Retail"/>
    <n v="3"/>
  </r>
  <r>
    <x v="6691"/>
    <s v="amazon.com"/>
    <s v="Alpine"/>
    <s v="Wholesale"/>
    <n v="38"/>
  </r>
  <r>
    <x v="6692"/>
    <s v="amazon.com"/>
    <s v="Sunshine"/>
    <s v="Wholesale"/>
    <n v="32"/>
  </r>
  <r>
    <x v="6693"/>
    <s v="amazon.com"/>
    <s v="Carlota"/>
    <s v="Retail"/>
    <n v="2"/>
  </r>
  <r>
    <x v="6694"/>
    <s v="coloradoboomerangs.com"/>
    <s v="Fun Fly"/>
    <s v="Retail"/>
    <n v="1"/>
  </r>
  <r>
    <x v="6695"/>
    <s v="amazon.com"/>
    <s v="Fun Fly"/>
    <s v="Wholesale"/>
    <n v="71"/>
  </r>
  <r>
    <x v="6696"/>
    <s v="ebay.com"/>
    <s v="Quad"/>
    <s v="Retail"/>
    <n v="2"/>
  </r>
  <r>
    <x v="6697"/>
    <s v="amazon.com"/>
    <s v="Sunset"/>
    <s v="Wholesale"/>
    <n v="72"/>
  </r>
  <r>
    <x v="5982"/>
    <s v="coloradoboomerangs.com"/>
    <s v="Sunset"/>
    <s v="Wholesale"/>
    <n v="39"/>
  </r>
  <r>
    <x v="1320"/>
    <s v="coloradoboomerangs.com"/>
    <s v="Carlota"/>
    <s v="Wholesale"/>
    <n v="47"/>
  </r>
  <r>
    <x v="6698"/>
    <s v="gel-boomerang.com"/>
    <s v="Carlota"/>
    <s v="Wholesale"/>
    <n v="47"/>
  </r>
  <r>
    <x v="6699"/>
    <s v="ebay.com"/>
    <s v="Majestic Beaut"/>
    <s v="Retail"/>
    <n v="1"/>
  </r>
  <r>
    <x v="6700"/>
    <s v="gel-boomerang.com"/>
    <s v="Crested Beaut"/>
    <s v="Wholesale"/>
    <n v="53"/>
  </r>
  <r>
    <x v="6701"/>
    <s v="gel-boomerang.com"/>
    <s v="Majestic Beaut"/>
    <s v="Wholesale"/>
    <n v="39"/>
  </r>
  <r>
    <x v="6702"/>
    <s v="ebay.com"/>
    <s v="Sunspot"/>
    <s v="Retail"/>
    <n v="1"/>
  </r>
  <r>
    <x v="6703"/>
    <s v="gel-boomerang.com"/>
    <s v="Fun Fly"/>
    <s v="Retail"/>
    <n v="7"/>
  </r>
  <r>
    <x v="6704"/>
    <s v="coloradoboomerangs.com"/>
    <s v="Majestic Beaut"/>
    <s v="Wholesale"/>
    <n v="56"/>
  </r>
  <r>
    <x v="6705"/>
    <s v="coloradoboomerangs.com"/>
    <s v="Alpine"/>
    <s v="Retail"/>
    <n v="6"/>
  </r>
  <r>
    <x v="6706"/>
    <s v="amazon.com"/>
    <s v="Aspen"/>
    <s v="Wholesale"/>
    <n v="39"/>
  </r>
  <r>
    <x v="166"/>
    <s v="amazon.com"/>
    <s v="Fire Aspen"/>
    <s v="Retail"/>
    <n v="2"/>
  </r>
  <r>
    <x v="6707"/>
    <s v="coloradoboomerangs.com"/>
    <s v="Fun Fly"/>
    <s v="Wholesale"/>
    <n v="32"/>
  </r>
  <r>
    <x v="6708"/>
    <s v="ebay.com"/>
    <s v="Carlota"/>
    <s v="Wholesale"/>
    <n v="92"/>
  </r>
  <r>
    <x v="166"/>
    <s v="amazon.com"/>
    <s v="Phoenix"/>
    <s v="Retail"/>
    <n v="6"/>
  </r>
  <r>
    <x v="6709"/>
    <s v="amazon.com"/>
    <s v="Fun Fly"/>
    <s v="Retail"/>
    <n v="2"/>
  </r>
  <r>
    <x v="6710"/>
    <s v="amazon.com"/>
    <s v="Fun Fly"/>
    <s v="Retail"/>
    <n v="2"/>
  </r>
  <r>
    <x v="6711"/>
    <s v="gel-boomerang.com"/>
    <s v="Phoenix"/>
    <s v="Wholesale"/>
    <n v="38"/>
  </r>
  <r>
    <x v="6712"/>
    <s v="amazon.com"/>
    <s v="Fun Fly"/>
    <s v="Wholesale"/>
    <n v="41"/>
  </r>
  <r>
    <x v="6713"/>
    <s v="amazon.com"/>
    <s v="Manu LD"/>
    <s v="Retail"/>
    <n v="1"/>
  </r>
  <r>
    <x v="6714"/>
    <s v="gel-boomerang.com"/>
    <s v="Fun Fly"/>
    <s v="Wholesale"/>
    <n v="37"/>
  </r>
  <r>
    <x v="6715"/>
    <s v="amazon.com"/>
    <s v="Fun Fly"/>
    <s v="Retail"/>
    <n v="3"/>
  </r>
  <r>
    <x v="6716"/>
    <s v="ebay.com"/>
    <s v="Fun Fly"/>
    <s v="Retail"/>
    <n v="5"/>
  </r>
  <r>
    <x v="6717"/>
    <s v="coloradoboomerangs.com"/>
    <s v="Phoenix"/>
    <s v="Retail"/>
    <n v="2"/>
  </r>
  <r>
    <x v="6718"/>
    <s v="ebay.com"/>
    <s v="Crested Beaut"/>
    <s v="Retail"/>
    <n v="2"/>
  </r>
  <r>
    <x v="6719"/>
    <s v="amazon.com"/>
    <s v="Fun Fly"/>
    <s v="Retail"/>
    <n v="1"/>
  </r>
  <r>
    <x v="6720"/>
    <s v="amazon.com"/>
    <s v="Fun Fly"/>
    <s v="Retail"/>
    <n v="6"/>
  </r>
  <r>
    <x v="6721"/>
    <s v="ebay.com"/>
    <s v="Quad"/>
    <s v="Retail"/>
    <n v="6"/>
  </r>
  <r>
    <x v="6722"/>
    <s v="amazon.com"/>
    <s v="Quad"/>
    <s v="Wholesale"/>
    <n v="34"/>
  </r>
  <r>
    <x v="6723"/>
    <s v="ebay.com"/>
    <s v="Yanaki"/>
    <s v="Wholesale"/>
    <n v="30"/>
  </r>
  <r>
    <x v="6724"/>
    <s v="amazon.com"/>
    <s v="Fun Fly"/>
    <s v="Wholesale"/>
    <n v="31"/>
  </r>
  <r>
    <x v="6725"/>
    <s v="amazon.com"/>
    <s v="Fun Fly"/>
    <s v="Wholesale"/>
    <n v="40"/>
  </r>
  <r>
    <x v="6726"/>
    <s v="gel-boomerang.com"/>
    <s v="Aspen"/>
    <s v="Retail"/>
    <n v="1"/>
  </r>
  <r>
    <x v="6727"/>
    <s v="gel-boomerang.com"/>
    <s v="Phoenix"/>
    <s v="Retail"/>
    <n v="2"/>
  </r>
  <r>
    <x v="6728"/>
    <s v="amazon.com"/>
    <s v="Fun Fly"/>
    <s v="Retail"/>
    <n v="2"/>
  </r>
  <r>
    <x v="6729"/>
    <s v="coloradoboomerangs.com"/>
    <s v="Quad"/>
    <s v="Retail"/>
    <n v="6"/>
  </r>
  <r>
    <x v="6730"/>
    <s v="amazon.com"/>
    <s v="Darnell Tri Fly"/>
    <s v="Wholesale"/>
    <n v="117"/>
  </r>
  <r>
    <x v="6731"/>
    <s v="coloradoboomerangs.com"/>
    <s v="Fun Fly"/>
    <s v="Retail"/>
    <n v="6"/>
  </r>
  <r>
    <x v="6732"/>
    <s v="coloradoboomerangs.com"/>
    <s v="Quad"/>
    <s v="Wholesale"/>
    <n v="60"/>
  </r>
  <r>
    <x v="6733"/>
    <s v="amazon.com"/>
    <s v="Sunshine"/>
    <s v="Retail"/>
    <n v="5"/>
  </r>
  <r>
    <x v="6734"/>
    <s v="coloradoboomerangs.com"/>
    <s v="Fun Fly"/>
    <s v="Wholesale"/>
    <n v="45"/>
  </r>
  <r>
    <x v="6735"/>
    <s v="coloradoboomerangs.com"/>
    <s v="Carlota Doublers"/>
    <s v="Retail"/>
    <n v="2"/>
  </r>
  <r>
    <x v="6736"/>
    <s v="ebay.com"/>
    <s v="Bower Aussie Round"/>
    <s v="Retail"/>
    <n v="6"/>
  </r>
  <r>
    <x v="6737"/>
    <s v="ebay.com"/>
    <s v="Yanaki"/>
    <s v="Wholesale"/>
    <n v="32"/>
  </r>
  <r>
    <x v="6738"/>
    <s v="amazon.com"/>
    <s v="Crested Beaut"/>
    <s v="Retail"/>
    <n v="2"/>
  </r>
  <r>
    <x v="6739"/>
    <s v="amazon.com"/>
    <s v="Quad"/>
    <s v="Retail"/>
    <n v="1"/>
  </r>
  <r>
    <x v="6740"/>
    <s v="amazon.com"/>
    <s v="Aspen"/>
    <s v="Retail"/>
    <n v="7"/>
  </r>
  <r>
    <x v="6741"/>
    <s v="ebay.com"/>
    <s v="Fun Fly"/>
    <s v="Retail"/>
    <n v="2"/>
  </r>
  <r>
    <x v="6742"/>
    <s v="amazon.com"/>
    <s v="Carlota"/>
    <s v="Wholesale"/>
    <n v="151"/>
  </r>
  <r>
    <x v="6743"/>
    <s v="coloradoboomerangs.com"/>
    <s v="Crested Beaut"/>
    <s v="Retail"/>
    <n v="6"/>
  </r>
  <r>
    <x v="6744"/>
    <s v="amazon.com"/>
    <s v="Fun Fly"/>
    <s v="Retail"/>
    <n v="5"/>
  </r>
  <r>
    <x v="6745"/>
    <s v="amazon.com"/>
    <s v="Fun Fly"/>
    <s v="Retail"/>
    <n v="4"/>
  </r>
  <r>
    <x v="6746"/>
    <s v="coloradoboomerangs.com"/>
    <s v="Carlota Doublers"/>
    <s v="Retail"/>
    <n v="1"/>
  </r>
  <r>
    <x v="6747"/>
    <s v="amazon.com"/>
    <s v="Phoenix"/>
    <s v="Wholesale"/>
    <n v="29"/>
  </r>
  <r>
    <x v="121"/>
    <s v="amazon.com"/>
    <s v="Carlota"/>
    <s v="Retail"/>
    <n v="2"/>
  </r>
  <r>
    <x v="6748"/>
    <s v="amazon.com"/>
    <s v="Alpine"/>
    <s v="Wholesale"/>
    <n v="35"/>
  </r>
  <r>
    <x v="6749"/>
    <s v="ebay.com"/>
    <s v="Carlota"/>
    <s v="Retail"/>
    <n v="2"/>
  </r>
  <r>
    <x v="2247"/>
    <s v="amazon.com"/>
    <s v="Quad"/>
    <s v="Retail"/>
    <n v="2"/>
  </r>
  <r>
    <x v="6750"/>
    <s v="coloradoboomerangs.com"/>
    <s v="Fun Fly"/>
    <s v="Retail"/>
    <n v="1"/>
  </r>
  <r>
    <x v="6281"/>
    <s v="coloradoboomerangs.com"/>
    <s v="Fun Fly"/>
    <s v="Wholesale"/>
    <n v="39"/>
  </r>
  <r>
    <x v="6751"/>
    <s v="gel-boomerang.com"/>
    <s v="Fun Fly"/>
    <s v="Retail"/>
    <n v="2"/>
  </r>
  <r>
    <x v="6752"/>
    <s v="gel-boomerang.com"/>
    <s v="Fun Fly"/>
    <s v="Retail"/>
    <n v="9"/>
  </r>
  <r>
    <x v="6753"/>
    <s v="coloradoboomerangs.com"/>
    <s v="Manu MTA"/>
    <s v="Retail"/>
    <n v="2"/>
  </r>
  <r>
    <x v="6754"/>
    <s v="gel-boomerang.com"/>
    <s v="Quad"/>
    <s v="Retail"/>
    <n v="6"/>
  </r>
  <r>
    <x v="6755"/>
    <s v="amazon.com"/>
    <s v="Manu LD"/>
    <s v="Retail"/>
    <n v="3"/>
  </r>
  <r>
    <x v="6756"/>
    <s v="amazon.com"/>
    <s v="Bellen"/>
    <s v="Retail"/>
    <n v="2"/>
  </r>
  <r>
    <x v="6757"/>
    <s v="amazon.com"/>
    <s v="Sunset"/>
    <s v="Wholesale"/>
    <n v="57"/>
  </r>
  <r>
    <x v="6758"/>
    <s v="ebay.com"/>
    <s v="Yanaki"/>
    <s v="Wholesale"/>
    <n v="33"/>
  </r>
  <r>
    <x v="6759"/>
    <s v="coloradoboomerangs.com"/>
    <s v="Fun Fly"/>
    <s v="Wholesale"/>
    <n v="35"/>
  </r>
  <r>
    <x v="6760"/>
    <s v="amazon.com"/>
    <s v="Alpine"/>
    <s v="Wholesale"/>
    <n v="30"/>
  </r>
  <r>
    <x v="6761"/>
    <s v="amazon.com"/>
    <s v="Darnell Tri Fly"/>
    <s v="Retail"/>
    <n v="1"/>
  </r>
  <r>
    <x v="6762"/>
    <s v="ebay.com"/>
    <s v="Fun Fly"/>
    <s v="Retail"/>
    <n v="1"/>
  </r>
  <r>
    <x v="6763"/>
    <s v="gel-boomerang.com"/>
    <s v="Fun Fly"/>
    <s v="Retail"/>
    <n v="5"/>
  </r>
  <r>
    <x v="6764"/>
    <s v="amazon.com"/>
    <s v="Crested Beaut"/>
    <s v="Wholesale"/>
    <n v="19"/>
  </r>
  <r>
    <x v="6765"/>
    <s v="amazon.com"/>
    <s v="Bellen"/>
    <s v="Retail"/>
    <n v="7"/>
  </r>
  <r>
    <x v="4808"/>
    <s v="ebay.com"/>
    <s v="Majestic Beaut"/>
    <s v="Wholesale"/>
    <n v="51"/>
  </r>
  <r>
    <x v="6766"/>
    <s v="coloradoboomerangs.com"/>
    <s v="Frido Fast Catch"/>
    <s v="Retail"/>
    <n v="1"/>
  </r>
  <r>
    <x v="3556"/>
    <s v="amazon.com"/>
    <s v="Alpine"/>
    <s v="Retail"/>
    <n v="9"/>
  </r>
  <r>
    <x v="6767"/>
    <s v="amazon.com"/>
    <s v="Darnell Tri Fly"/>
    <s v="Wholesale"/>
    <n v="37"/>
  </r>
  <r>
    <x v="6768"/>
    <s v="coloradoboomerangs.com"/>
    <s v="Fun Fly"/>
    <s v="Retail"/>
    <n v="2"/>
  </r>
  <r>
    <x v="6769"/>
    <s v="amazon.com"/>
    <s v="Quad"/>
    <s v="Retail"/>
    <n v="2"/>
  </r>
  <r>
    <x v="6770"/>
    <s v="gel-boomerang.com"/>
    <s v="Bower Aussie Round"/>
    <s v="Wholesale"/>
    <n v="26"/>
  </r>
  <r>
    <x v="6771"/>
    <s v="coloradoboomerangs.com"/>
    <s v="Bellen"/>
    <s v="Retail"/>
    <n v="6"/>
  </r>
  <r>
    <x v="6772"/>
    <s v="gel-boomerang.com"/>
    <s v="Sunset"/>
    <s v="Retail"/>
    <n v="4"/>
  </r>
  <r>
    <x v="6773"/>
    <s v="ebay.com"/>
    <s v="Eagle"/>
    <s v="Retail"/>
    <n v="8"/>
  </r>
  <r>
    <x v="6774"/>
    <s v="amazon.com"/>
    <s v="Majestic Beaut"/>
    <s v="Retail"/>
    <n v="2"/>
  </r>
  <r>
    <x v="6775"/>
    <s v="coloradoboomerangs.com"/>
    <s v="Quad"/>
    <s v="Wholesale"/>
    <n v="37"/>
  </r>
  <r>
    <x v="6776"/>
    <s v="amazon.com"/>
    <s v="Fun Fly"/>
    <s v="Wholesale"/>
    <n v="41"/>
  </r>
  <r>
    <x v="6777"/>
    <s v="ebay.com"/>
    <s v="Quad"/>
    <s v="Retail"/>
    <n v="1"/>
  </r>
  <r>
    <x v="6778"/>
    <s v="coloradoboomerangs.com"/>
    <s v="Crested Beaut"/>
    <s v="Wholesale"/>
    <n v="34"/>
  </r>
  <r>
    <x v="6779"/>
    <s v="ebay.com"/>
    <s v="Frido Fast Catch"/>
    <s v="Retail"/>
    <n v="5"/>
  </r>
  <r>
    <x v="6780"/>
    <s v="coloradoboomerangs.com"/>
    <s v="Fun Fly"/>
    <s v="Wholesale"/>
    <n v="118"/>
  </r>
  <r>
    <x v="6781"/>
    <s v="coloradoboomerangs.com"/>
    <s v="Quad"/>
    <s v="Retail"/>
    <n v="3"/>
  </r>
  <r>
    <x v="6782"/>
    <s v="gel-boomerang.com"/>
    <s v="Quad"/>
    <s v="Retail"/>
    <n v="1"/>
  </r>
  <r>
    <x v="6783"/>
    <s v="amazon.com"/>
    <s v="Fun Fly"/>
    <s v="Retail"/>
    <n v="4"/>
  </r>
  <r>
    <x v="6784"/>
    <s v="amazon.com"/>
    <s v="Carlota"/>
    <s v="Retail"/>
    <n v="2"/>
  </r>
  <r>
    <x v="6785"/>
    <s v="ebay.com"/>
    <s v="Carlota"/>
    <s v="Wholesale"/>
    <n v="67"/>
  </r>
  <r>
    <x v="6786"/>
    <s v="coloradoboomerangs.com"/>
    <s v="Crested Beaut"/>
    <s v="Wholesale"/>
    <n v="28"/>
  </r>
  <r>
    <x v="6787"/>
    <s v="amazon.com"/>
    <s v="Phoenix"/>
    <s v="Retail"/>
    <n v="3"/>
  </r>
  <r>
    <x v="6788"/>
    <s v="amazon.com"/>
    <s v="Fun Fly"/>
    <s v="Retail"/>
    <n v="5"/>
  </r>
  <r>
    <x v="6789"/>
    <s v="ebay.com"/>
    <s v="Frido Fast Catch"/>
    <s v="Retail"/>
    <n v="2"/>
  </r>
  <r>
    <x v="6790"/>
    <s v="coloradoboomerangs.com"/>
    <s v="Sunshine"/>
    <s v="Wholesale"/>
    <n v="37"/>
  </r>
  <r>
    <x v="6791"/>
    <s v="amazon.com"/>
    <s v="Fun Fly"/>
    <s v="Retail"/>
    <n v="3"/>
  </r>
  <r>
    <x v="6792"/>
    <s v="amazon.com"/>
    <s v="Quad"/>
    <s v="Retail"/>
    <n v="1"/>
  </r>
  <r>
    <x v="6793"/>
    <s v="coloradoboomerangs.com"/>
    <s v="Yanaki"/>
    <s v="Retail"/>
    <n v="1"/>
  </r>
  <r>
    <x v="6794"/>
    <s v="ebay.com"/>
    <s v="Fire Aspen"/>
    <s v="Retail"/>
    <n v="5"/>
  </r>
  <r>
    <x v="6795"/>
    <s v="amazon.com"/>
    <s v="Fun Fly"/>
    <s v="Wholesale"/>
    <n v="57"/>
  </r>
  <r>
    <x v="6796"/>
    <s v="gel-boomerang.com"/>
    <s v="Fun Fly"/>
    <s v="Retail"/>
    <n v="8"/>
  </r>
  <r>
    <x v="6797"/>
    <s v="amazon.com"/>
    <s v="Quad"/>
    <s v="Retail"/>
    <n v="3"/>
  </r>
  <r>
    <x v="6798"/>
    <s v="gel-boomerang.com"/>
    <s v="Fun Fly"/>
    <s v="Retail"/>
    <n v="2"/>
  </r>
  <r>
    <x v="6799"/>
    <s v="gel-boomerang.com"/>
    <s v="Phoenix"/>
    <s v="Wholesale"/>
    <n v="59"/>
  </r>
  <r>
    <x v="6800"/>
    <s v="amazon.com"/>
    <s v="Quad"/>
    <s v="Wholesale"/>
    <n v="27"/>
  </r>
  <r>
    <x v="6801"/>
    <s v="ebay.com"/>
    <s v="Bellen"/>
    <s v="Wholesale"/>
    <n v="51"/>
  </r>
  <r>
    <x v="6802"/>
    <s v="amazon.com"/>
    <s v="Quad"/>
    <s v="Retail"/>
    <n v="2"/>
  </r>
  <r>
    <x v="6803"/>
    <s v="coloradoboomerangs.com"/>
    <s v="Sunshine"/>
    <s v="Wholesale"/>
    <n v="32"/>
  </r>
  <r>
    <x v="6804"/>
    <s v="gel-boomerang.com"/>
    <s v="Fun Fly"/>
    <s v="Wholesale"/>
    <n v="64"/>
  </r>
  <r>
    <x v="6805"/>
    <s v="amazon.com"/>
    <s v="Fun Fly"/>
    <s v="Retail"/>
    <n v="2"/>
  </r>
  <r>
    <x v="6806"/>
    <s v="ebay.com"/>
    <s v="Yanaki"/>
    <s v="Wholesale"/>
    <n v="29"/>
  </r>
  <r>
    <x v="6807"/>
    <s v="amazon.com"/>
    <s v="Majestic Beaut"/>
    <s v="Retail"/>
    <n v="4"/>
  </r>
  <r>
    <x v="6808"/>
    <s v="coloradoboomerangs.com"/>
    <s v="Fun Fly"/>
    <s v="Retail"/>
    <n v="2"/>
  </r>
  <r>
    <x v="6809"/>
    <s v="ebay.com"/>
    <s v="Bower Aussie Round"/>
    <s v="Wholesale"/>
    <n v="72"/>
  </r>
  <r>
    <x v="6810"/>
    <s v="amazon.com"/>
    <s v="Fun Fly"/>
    <s v="Wholesale"/>
    <n v="30"/>
  </r>
  <r>
    <x v="6811"/>
    <s v="ebay.com"/>
    <s v="Fun Fly"/>
    <s v="Retail"/>
    <n v="2"/>
  </r>
  <r>
    <x v="6812"/>
    <s v="amazon.com"/>
    <s v="Quad"/>
    <s v="Wholesale"/>
    <n v="115"/>
  </r>
  <r>
    <x v="6813"/>
    <s v="ebay.com"/>
    <s v="Fun Fly"/>
    <s v="Retail"/>
    <n v="1"/>
  </r>
  <r>
    <x v="6814"/>
    <s v="amazon.com"/>
    <s v="Alpine"/>
    <s v="Wholesale"/>
    <n v="38"/>
  </r>
  <r>
    <x v="6815"/>
    <s v="coloradoboomerangs.com"/>
    <s v="Carlota"/>
    <s v="Retail"/>
    <n v="1"/>
  </r>
  <r>
    <x v="6816"/>
    <s v="amazon.com"/>
    <s v="Fun Fly"/>
    <s v="Wholesale"/>
    <n v="38"/>
  </r>
  <r>
    <x v="6817"/>
    <s v="gel-boomerang.com"/>
    <s v="Fun Fly"/>
    <s v="Retail"/>
    <n v="7"/>
  </r>
  <r>
    <x v="6818"/>
    <s v="amazon.com"/>
    <s v="Yanaki"/>
    <s v="Retail"/>
    <n v="1"/>
  </r>
  <r>
    <x v="6819"/>
    <s v="ebay.com"/>
    <s v="Quad"/>
    <s v="Wholesale"/>
    <n v="48"/>
  </r>
  <r>
    <x v="6820"/>
    <s v="ebay.com"/>
    <s v="Bower Aussie Round"/>
    <s v="Retail"/>
    <n v="1"/>
  </r>
  <r>
    <x v="6821"/>
    <s v="ebay.com"/>
    <s v="Quad"/>
    <s v="Wholesale"/>
    <n v="38"/>
  </r>
  <r>
    <x v="6822"/>
    <s v="coloradoboomerangs.com"/>
    <s v="Eagle"/>
    <s v="Retail"/>
    <n v="8"/>
  </r>
  <r>
    <x v="6823"/>
    <s v="coloradoboomerangs.com"/>
    <s v="Yanaki"/>
    <s v="Wholesale"/>
    <n v="34"/>
  </r>
  <r>
    <x v="6824"/>
    <s v="ebay.com"/>
    <s v="Majestic Beaut"/>
    <s v="Wholesale"/>
    <n v="72"/>
  </r>
  <r>
    <x v="6825"/>
    <s v="gel-boomerang.com"/>
    <s v="Quad"/>
    <s v="Retail"/>
    <n v="6"/>
  </r>
  <r>
    <x v="6826"/>
    <s v="ebay.com"/>
    <s v="Fun Fly"/>
    <s v="Retail"/>
    <n v="1"/>
  </r>
  <r>
    <x v="6827"/>
    <s v="coloradoboomerangs.com"/>
    <s v="Manu MTA"/>
    <s v="Retail"/>
    <n v="4"/>
  </r>
  <r>
    <x v="6828"/>
    <s v="coloradoboomerangs.com"/>
    <s v="Fun Fly"/>
    <s v="Wholesale"/>
    <n v="119"/>
  </r>
  <r>
    <x v="6829"/>
    <s v="amazon.com"/>
    <s v="GelFast"/>
    <s v="Retail"/>
    <n v="1"/>
  </r>
  <r>
    <x v="6830"/>
    <s v="amazon.com"/>
    <s v="Fun Fly"/>
    <s v="Wholesale"/>
    <n v="11"/>
  </r>
  <r>
    <x v="6831"/>
    <s v="amazon.com"/>
    <s v="Crested Beaut"/>
    <s v="Wholesale"/>
    <n v="28"/>
  </r>
  <r>
    <x v="6832"/>
    <s v="ebay.com"/>
    <s v="Quad"/>
    <s v="Retail"/>
    <n v="3"/>
  </r>
  <r>
    <x v="6833"/>
    <s v="coloradoboomerangs.com"/>
    <s v="Majestic Beaut"/>
    <s v="Wholesale"/>
    <n v="63"/>
  </r>
  <r>
    <x v="6834"/>
    <s v="amazon.com"/>
    <s v="Majestic Beaut"/>
    <s v="Wholesale"/>
    <n v="43"/>
  </r>
  <r>
    <x v="6835"/>
    <s v="ebay.com"/>
    <s v="Quad"/>
    <s v="Retail"/>
    <n v="2"/>
  </r>
  <r>
    <x v="6836"/>
    <s v="amazon.com"/>
    <s v="Yanaki"/>
    <s v="Wholesale"/>
    <n v="32"/>
  </r>
  <r>
    <x v="6837"/>
    <s v="amazon.com"/>
    <s v="Fun Fly"/>
    <s v="Retail"/>
    <n v="9"/>
  </r>
  <r>
    <x v="6838"/>
    <s v="coloradoboomerangs.com"/>
    <s v="Fun Fly"/>
    <s v="Wholesale"/>
    <n v="28"/>
  </r>
  <r>
    <x v="6839"/>
    <s v="ebay.com"/>
    <s v="Carlota"/>
    <s v="Wholesale"/>
    <n v="33"/>
  </r>
  <r>
    <x v="6840"/>
    <s v="amazon.com"/>
    <s v="GelFast"/>
    <s v="Wholesale"/>
    <n v="38"/>
  </r>
  <r>
    <x v="6841"/>
    <s v="amazon.com"/>
    <s v="Crested Beaut"/>
    <s v="Wholesale"/>
    <n v="35"/>
  </r>
  <r>
    <x v="320"/>
    <s v="coloradoboomerangs.com"/>
    <s v="Carlota"/>
    <s v="Wholesale"/>
    <n v="50"/>
  </r>
  <r>
    <x v="6842"/>
    <s v="amazon.com"/>
    <s v="Fun Fly"/>
    <s v="Retail"/>
    <n v="7"/>
  </r>
  <r>
    <x v="6843"/>
    <s v="gel-boomerang.com"/>
    <s v="Majestic Beaut"/>
    <s v="Wholesale"/>
    <n v="143"/>
  </r>
  <r>
    <x v="6844"/>
    <s v="ebay.com"/>
    <s v="Sunset"/>
    <s v="Retail"/>
    <n v="2"/>
  </r>
  <r>
    <x v="6845"/>
    <s v="amazon.com"/>
    <s v="Crested Beaut"/>
    <s v="Wholesale"/>
    <n v="40"/>
  </r>
  <r>
    <x v="6846"/>
    <s v="amazon.com"/>
    <s v="Quad"/>
    <s v="Retail"/>
    <n v="1"/>
  </r>
  <r>
    <x v="6847"/>
    <s v="coloradoboomerangs.com"/>
    <s v="Sunshine"/>
    <s v="Wholesale"/>
    <n v="65"/>
  </r>
  <r>
    <x v="6848"/>
    <s v="coloradoboomerangs.com"/>
    <s v="Quad"/>
    <s v="Retail"/>
    <n v="2"/>
  </r>
  <r>
    <x v="6849"/>
    <s v="ebay.com"/>
    <s v="Bellen"/>
    <s v="Wholesale"/>
    <n v="27"/>
  </r>
  <r>
    <x v="6850"/>
    <s v="gel-boomerang.com"/>
    <s v="Fun Fly"/>
    <s v="Wholesale"/>
    <n v="37"/>
  </r>
  <r>
    <x v="6851"/>
    <s v="amazon.com"/>
    <s v="Sunset"/>
    <s v="Retail"/>
    <n v="6"/>
  </r>
  <r>
    <x v="6852"/>
    <s v="coloradoboomerangs.com"/>
    <s v="Quad"/>
    <s v="Retail"/>
    <n v="1"/>
  </r>
  <r>
    <x v="6853"/>
    <s v="coloradoboomerangs.com"/>
    <s v="Fun Fly"/>
    <s v="Retail"/>
    <n v="1"/>
  </r>
  <r>
    <x v="6854"/>
    <s v="coloradoboomerangs.com"/>
    <s v="Quad"/>
    <s v="Retail"/>
    <n v="8"/>
  </r>
  <r>
    <x v="6855"/>
    <s v="amazon.com"/>
    <s v="Bellen"/>
    <s v="Retail"/>
    <n v="1"/>
  </r>
  <r>
    <x v="6856"/>
    <s v="amazon.com"/>
    <s v="Fun Fly"/>
    <s v="Wholesale"/>
    <n v="43"/>
  </r>
  <r>
    <x v="6857"/>
    <s v="gel-boomerang.com"/>
    <s v="Crested Beaut"/>
    <s v="Retail"/>
    <n v="3"/>
  </r>
  <r>
    <x v="6858"/>
    <s v="coloradoboomerangs.com"/>
    <s v="Aspen"/>
    <s v="Retail"/>
    <n v="2"/>
  </r>
  <r>
    <x v="6859"/>
    <s v="amazon.com"/>
    <s v="Carlota"/>
    <s v="Retail"/>
    <n v="6"/>
  </r>
  <r>
    <x v="6860"/>
    <s v="ebay.com"/>
    <s v="Crested Beaut"/>
    <s v="Wholesale"/>
    <n v="90"/>
  </r>
  <r>
    <x v="6861"/>
    <s v="amazon.com"/>
    <s v="Sunset"/>
    <s v="Retail"/>
    <n v="3"/>
  </r>
  <r>
    <x v="6862"/>
    <s v="gel-boomerang.com"/>
    <s v="Crested Beaut"/>
    <s v="Retail"/>
    <n v="4"/>
  </r>
  <r>
    <x v="6863"/>
    <s v="amazon.com"/>
    <s v="Sunshine"/>
    <s v="Wholesale"/>
    <n v="42"/>
  </r>
  <r>
    <x v="507"/>
    <s v="amazon.com"/>
    <s v="Bellen"/>
    <s v="Wholesale"/>
    <n v="31"/>
  </r>
  <r>
    <x v="6864"/>
    <s v="ebay.com"/>
    <s v="Quad"/>
    <s v="Retail"/>
    <n v="6"/>
  </r>
  <r>
    <x v="6865"/>
    <s v="amazon.com"/>
    <s v="Fun Fly"/>
    <s v="Wholesale"/>
    <n v="38"/>
  </r>
  <r>
    <x v="6866"/>
    <s v="gel-boomerang.com"/>
    <s v="Crested Beaut"/>
    <s v="Retail"/>
    <n v="3"/>
  </r>
  <r>
    <x v="6867"/>
    <s v="ebay.com"/>
    <s v="Majestic Beaut"/>
    <s v="Retail"/>
    <n v="5"/>
  </r>
  <r>
    <x v="6868"/>
    <s v="amazon.com"/>
    <s v="Phoenix"/>
    <s v="Wholesale"/>
    <n v="38"/>
  </r>
  <r>
    <x v="6869"/>
    <s v="ebay.com"/>
    <s v="Fun Fly"/>
    <s v="Wholesale"/>
    <n v="35"/>
  </r>
  <r>
    <x v="6870"/>
    <s v="amazon.com"/>
    <s v="Fun Fly"/>
    <s v="Wholesale"/>
    <n v="39"/>
  </r>
  <r>
    <x v="6871"/>
    <s v="coloradoboomerangs.com"/>
    <s v="Aspen"/>
    <s v="Wholesale"/>
    <n v="35"/>
  </r>
  <r>
    <x v="6872"/>
    <s v="gel-boomerang.com"/>
    <s v="Aspen"/>
    <s v="Retail"/>
    <n v="2"/>
  </r>
  <r>
    <x v="6873"/>
    <s v="amazon.com"/>
    <s v="Alpine"/>
    <s v="Retail"/>
    <n v="1"/>
  </r>
  <r>
    <x v="6874"/>
    <s v="coloradoboomerangs.com"/>
    <s v="Fun Fly"/>
    <s v="Retail"/>
    <n v="7"/>
  </r>
  <r>
    <x v="6875"/>
    <s v="amazon.com"/>
    <s v="Sunspot"/>
    <s v="Retail"/>
    <n v="1"/>
  </r>
  <r>
    <x v="6876"/>
    <s v="gel-boomerang.com"/>
    <s v="Sunshine"/>
    <s v="Wholesale"/>
    <n v="56"/>
  </r>
  <r>
    <x v="6877"/>
    <s v="amazon.com"/>
    <s v="Fun Fly"/>
    <s v="Retail"/>
    <n v="1"/>
  </r>
  <r>
    <x v="6878"/>
    <s v="coloradoboomerangs.com"/>
    <s v="Majestic Beaut"/>
    <s v="Retail"/>
    <n v="2"/>
  </r>
  <r>
    <x v="6879"/>
    <s v="amazon.com"/>
    <s v="Bower Aussie Round"/>
    <s v="Wholesale"/>
    <n v="70"/>
  </r>
  <r>
    <x v="6880"/>
    <s v="coloradoboomerangs.com"/>
    <s v="Sunset"/>
    <s v="Retail"/>
    <n v="1"/>
  </r>
  <r>
    <x v="6881"/>
    <s v="amazon.com"/>
    <s v="Crested Beaut"/>
    <s v="Retail"/>
    <n v="3"/>
  </r>
  <r>
    <x v="6882"/>
    <s v="amazon.com"/>
    <s v="Fun Fly"/>
    <s v="Retail"/>
    <n v="7"/>
  </r>
  <r>
    <x v="6883"/>
    <s v="amazon.com"/>
    <s v="Fun Fly"/>
    <s v="Wholesale"/>
    <n v="38"/>
  </r>
  <r>
    <x v="5051"/>
    <s v="coloradoboomerangs.com"/>
    <s v="Sunshine"/>
    <s v="Wholesale"/>
    <n v="50"/>
  </r>
  <r>
    <x v="6884"/>
    <s v="amazon.com"/>
    <s v="Fun Fly"/>
    <s v="Retail"/>
    <n v="3"/>
  </r>
  <r>
    <x v="6885"/>
    <s v="ebay.com"/>
    <s v="Crested Beaut"/>
    <s v="Retail"/>
    <n v="3"/>
  </r>
  <r>
    <x v="6886"/>
    <s v="amazon.com"/>
    <s v="Majestic Beaut"/>
    <s v="Wholesale"/>
    <n v="143"/>
  </r>
  <r>
    <x v="6887"/>
    <s v="amazon.com"/>
    <s v="Crested Beaut"/>
    <s v="Retail"/>
    <n v="1"/>
  </r>
  <r>
    <x v="6888"/>
    <s v="gel-boomerang.com"/>
    <s v="Fun Fly"/>
    <s v="Wholesale"/>
    <n v="96"/>
  </r>
  <r>
    <x v="6889"/>
    <s v="amazon.com"/>
    <s v="Quad"/>
    <s v="Retail"/>
    <n v="1"/>
  </r>
  <r>
    <x v="6890"/>
    <s v="coloradoboomerangs.com"/>
    <s v="Darnell Tri Fly"/>
    <s v="Retail"/>
    <n v="2"/>
  </r>
  <r>
    <x v="6891"/>
    <s v="coloradoboomerangs.com"/>
    <s v="Fun Fly"/>
    <s v="Retail"/>
    <n v="1"/>
  </r>
  <r>
    <x v="6892"/>
    <s v="coloradoboomerangs.com"/>
    <s v="Fun Fly"/>
    <s v="Wholesale"/>
    <n v="39"/>
  </r>
  <r>
    <x v="6893"/>
    <s v="amazon.com"/>
    <s v="Bellen"/>
    <s v="Retail"/>
    <n v="2"/>
  </r>
  <r>
    <x v="6894"/>
    <s v="amazon.com"/>
    <s v="Quad"/>
    <s v="Wholesale"/>
    <n v="61"/>
  </r>
  <r>
    <x v="6444"/>
    <s v="amazon.com"/>
    <s v="Majestic Beaut"/>
    <s v="Retail"/>
    <n v="1"/>
  </r>
  <r>
    <x v="6895"/>
    <s v="amazon.com"/>
    <s v="Bellen"/>
    <s v="Retail"/>
    <n v="3"/>
  </r>
  <r>
    <x v="6896"/>
    <s v="amazon.com"/>
    <s v="Carlota"/>
    <s v="Retail"/>
    <n v="1"/>
  </r>
  <r>
    <x v="6897"/>
    <s v="ebay.com"/>
    <s v="Alpine"/>
    <s v="Wholesale"/>
    <n v="34"/>
  </r>
  <r>
    <x v="6898"/>
    <s v="amazon.com"/>
    <s v="Fun Fly"/>
    <s v="Wholesale"/>
    <n v="62"/>
  </r>
  <r>
    <x v="6899"/>
    <s v="amazon.com"/>
    <s v="Fun Fly"/>
    <s v="Retail"/>
    <n v="2"/>
  </r>
  <r>
    <x v="6900"/>
    <s v="amazon.com"/>
    <s v="Yanaki"/>
    <s v="Retail"/>
    <n v="2"/>
  </r>
  <r>
    <x v="4091"/>
    <s v="gel-boomerang.com"/>
    <s v="Carlota"/>
    <s v="Retail"/>
    <n v="1"/>
  </r>
  <r>
    <x v="6901"/>
    <s v="amazon.com"/>
    <s v="Fun Fly"/>
    <s v="Retail"/>
    <n v="3"/>
  </r>
  <r>
    <x v="389"/>
    <s v="gel-boomerang.com"/>
    <s v="Fun Fly"/>
    <s v="Wholesale"/>
    <n v="23"/>
  </r>
  <r>
    <x v="6902"/>
    <s v="ebay.com"/>
    <s v="Sunshine"/>
    <s v="Wholesale"/>
    <n v="67"/>
  </r>
  <r>
    <x v="6903"/>
    <s v="amazon.com"/>
    <s v="Carlota"/>
    <s v="Retail"/>
    <n v="1"/>
  </r>
  <r>
    <x v="6904"/>
    <s v="amazon.com"/>
    <s v="Fun Fly"/>
    <s v="Retail"/>
    <n v="4"/>
  </r>
  <r>
    <x v="6905"/>
    <s v="ebay.com"/>
    <s v="Sunshine"/>
    <s v="Retail"/>
    <n v="7"/>
  </r>
  <r>
    <x v="6906"/>
    <s v="coloradoboomerangs.com"/>
    <s v="Crested Beaut"/>
    <s v="Retail"/>
    <n v="1"/>
  </r>
  <r>
    <x v="6907"/>
    <s v="amazon.com"/>
    <s v="Sunset"/>
    <s v="Retail"/>
    <n v="3"/>
  </r>
  <r>
    <x v="6908"/>
    <s v="amazon.com"/>
    <s v="Phoenix"/>
    <s v="Retail"/>
    <n v="8"/>
  </r>
  <r>
    <x v="6909"/>
    <s v="amazon.com"/>
    <s v="Fun Fly"/>
    <s v="Wholesale"/>
    <n v="31"/>
  </r>
  <r>
    <x v="6910"/>
    <s v="gel-boomerang.com"/>
    <s v="Yanaki"/>
    <s v="Wholesale"/>
    <n v="55"/>
  </r>
  <r>
    <x v="6911"/>
    <s v="ebay.com"/>
    <s v="Fun Fly"/>
    <s v="Wholesale"/>
    <n v="79"/>
  </r>
  <r>
    <x v="6912"/>
    <s v="gel-boomerang.com"/>
    <s v="Fun Fly"/>
    <s v="Wholesale"/>
    <n v="10"/>
  </r>
  <r>
    <x v="6913"/>
    <s v="coloradoboomerangs.com"/>
    <s v="Fun Fly"/>
    <s v="Wholesale"/>
    <n v="95"/>
  </r>
  <r>
    <x v="6914"/>
    <s v="coloradoboomerangs.com"/>
    <s v="Sunshine"/>
    <s v="Wholesale"/>
    <n v="31"/>
  </r>
  <r>
    <x v="6915"/>
    <s v="coloradoboomerangs.com"/>
    <s v="Fire Aspen"/>
    <s v="Wholesale"/>
    <n v="23"/>
  </r>
  <r>
    <x v="2106"/>
    <s v="amazon.com"/>
    <s v="GelFast"/>
    <s v="Retail"/>
    <n v="1"/>
  </r>
  <r>
    <x v="6916"/>
    <s v="amazon.com"/>
    <s v="Majestic Beaut"/>
    <s v="Wholesale"/>
    <n v="74"/>
  </r>
  <r>
    <x v="6917"/>
    <s v="ebay.com"/>
    <s v="Fun Fly"/>
    <s v="Retail"/>
    <n v="5"/>
  </r>
  <r>
    <x v="6918"/>
    <s v="amazon.com"/>
    <s v="Fire Aspen"/>
    <s v="Wholesale"/>
    <n v="30"/>
  </r>
  <r>
    <x v="6919"/>
    <s v="coloradoboomerangs.com"/>
    <s v="Manu MTA"/>
    <s v="Retail"/>
    <n v="4"/>
  </r>
  <r>
    <x v="6920"/>
    <s v="amazon.com"/>
    <s v="Crested Beaut"/>
    <s v="Wholesale"/>
    <n v="32"/>
  </r>
  <r>
    <x v="6921"/>
    <s v="ebay.com"/>
    <s v="GelFast"/>
    <s v="Retail"/>
    <n v="1"/>
  </r>
  <r>
    <x v="6922"/>
    <s v="coloradoboomerangs.com"/>
    <s v="Quad"/>
    <s v="Retail"/>
    <n v="2"/>
  </r>
  <r>
    <x v="6923"/>
    <s v="amazon.com"/>
    <s v="Aspen"/>
    <s v="Wholesale"/>
    <n v="57"/>
  </r>
  <r>
    <x v="6924"/>
    <s v="amazon.com"/>
    <s v="Majestic Beaut"/>
    <s v="Retail"/>
    <n v="4"/>
  </r>
  <r>
    <x v="6925"/>
    <s v="amazon.com"/>
    <s v="Majestic Beaut"/>
    <s v="Retail"/>
    <n v="3"/>
  </r>
  <r>
    <x v="6926"/>
    <s v="amazon.com"/>
    <s v="Quad"/>
    <s v="Wholesale"/>
    <n v="50"/>
  </r>
  <r>
    <x v="6927"/>
    <s v="amazon.com"/>
    <s v="Sunset"/>
    <s v="Wholesale"/>
    <n v="27"/>
  </r>
  <r>
    <x v="6928"/>
    <s v="amazon.com"/>
    <s v="Fun Fly"/>
    <s v="Wholesale"/>
    <n v="34"/>
  </r>
  <r>
    <x v="6929"/>
    <s v="amazon.com"/>
    <s v="Bower Aussie Round"/>
    <s v="Retail"/>
    <n v="2"/>
  </r>
  <r>
    <x v="6930"/>
    <s v="ebay.com"/>
    <s v="Quad"/>
    <s v="Wholesale"/>
    <n v="60"/>
  </r>
  <r>
    <x v="6931"/>
    <s v="amazon.com"/>
    <s v="Yanaki"/>
    <s v="Wholesale"/>
    <n v="61"/>
  </r>
  <r>
    <x v="6932"/>
    <s v="ebay.com"/>
    <s v="Fun Fly"/>
    <s v="Retail"/>
    <n v="6"/>
  </r>
  <r>
    <x v="6933"/>
    <s v="coloradoboomerangs.com"/>
    <s v="Manu LD"/>
    <s v="Retail"/>
    <n v="5"/>
  </r>
  <r>
    <x v="6934"/>
    <s v="coloradoboomerangs.com"/>
    <s v="Carlota"/>
    <s v="Retail"/>
    <n v="7"/>
  </r>
  <r>
    <x v="6935"/>
    <s v="ebay.com"/>
    <s v="Fun Fly"/>
    <s v="Wholesale"/>
    <n v="33"/>
  </r>
  <r>
    <x v="6936"/>
    <s v="amazon.com"/>
    <s v="Frido Fast Catch"/>
    <s v="Retail"/>
    <n v="1"/>
  </r>
  <r>
    <x v="6937"/>
    <s v="amazon.com"/>
    <s v="GelFast"/>
    <s v="Wholesale"/>
    <n v="72"/>
  </r>
  <r>
    <x v="6938"/>
    <s v="gel-boomerang.com"/>
    <s v="Fire Aspen"/>
    <s v="Wholesale"/>
    <n v="56"/>
  </r>
  <r>
    <x v="6939"/>
    <s v="gel-boomerang.com"/>
    <s v="Quad"/>
    <s v="Retail"/>
    <n v="3"/>
  </r>
  <r>
    <x v="6940"/>
    <s v="coloradoboomerangs.com"/>
    <s v="Fun Fly"/>
    <s v="Retail"/>
    <n v="3"/>
  </r>
  <r>
    <x v="5985"/>
    <s v="coloradoboomerangs.com"/>
    <s v="Darnell Tri Fly"/>
    <s v="Retail"/>
    <n v="3"/>
  </r>
  <r>
    <x v="6941"/>
    <s v="coloradoboomerangs.com"/>
    <s v="Fun Fly"/>
    <s v="Wholesale"/>
    <n v="54"/>
  </r>
  <r>
    <x v="6942"/>
    <s v="amazon.com"/>
    <s v="Frido Fast Catch"/>
    <s v="Retail"/>
    <n v="3"/>
  </r>
  <r>
    <x v="6943"/>
    <s v="amazon.com"/>
    <s v="Crested Beaut"/>
    <s v="Retail"/>
    <n v="3"/>
  </r>
  <r>
    <x v="6944"/>
    <s v="coloradoboomerangs.com"/>
    <s v="Bellen"/>
    <s v="Wholesale"/>
    <n v="25"/>
  </r>
  <r>
    <x v="6945"/>
    <s v="gel-boomerang.com"/>
    <s v="Carlota"/>
    <s v="Wholesale"/>
    <n v="39"/>
  </r>
  <r>
    <x v="6946"/>
    <s v="amazon.com"/>
    <s v="Fun Fly"/>
    <s v="Wholesale"/>
    <n v="69"/>
  </r>
  <r>
    <x v="6947"/>
    <s v="amazon.com"/>
    <s v="Darnell Tri Fly"/>
    <s v="Wholesale"/>
    <n v="57"/>
  </r>
  <r>
    <x v="6948"/>
    <s v="amazon.com"/>
    <s v="Fun Fly"/>
    <s v="Wholesale"/>
    <n v="31"/>
  </r>
  <r>
    <x v="6949"/>
    <s v="gel-boomerang.com"/>
    <s v="Fun Fly"/>
    <s v="Retail"/>
    <n v="4"/>
  </r>
  <r>
    <x v="6950"/>
    <s v="coloradoboomerangs.com"/>
    <s v="Quad"/>
    <s v="Retail"/>
    <n v="2"/>
  </r>
  <r>
    <x v="6951"/>
    <s v="ebay.com"/>
    <s v="Majestic Beaut"/>
    <s v="Retail"/>
    <n v="6"/>
  </r>
  <r>
    <x v="6952"/>
    <s v="amazon.com"/>
    <s v="Quad"/>
    <s v="Wholesale"/>
    <n v="61"/>
  </r>
  <r>
    <x v="6953"/>
    <s v="coloradoboomerangs.com"/>
    <s v="Yanaki"/>
    <s v="Wholesale"/>
    <n v="31"/>
  </r>
  <r>
    <x v="6954"/>
    <s v="gel-boomerang.com"/>
    <s v="Bower Aussie Round"/>
    <s v="Retail"/>
    <n v="3"/>
  </r>
  <r>
    <x v="6955"/>
    <s v="amazon.com"/>
    <s v="Manu MTA"/>
    <s v="Retail"/>
    <n v="5"/>
  </r>
  <r>
    <x v="6956"/>
    <s v="amazon.com"/>
    <s v="Fun Fly"/>
    <s v="Retail"/>
    <n v="2"/>
  </r>
  <r>
    <x v="6957"/>
    <s v="amazon.com"/>
    <s v="Carlota Doublers"/>
    <s v="Retail"/>
    <n v="3"/>
  </r>
  <r>
    <x v="6958"/>
    <s v="amazon.com"/>
    <s v="Carlota"/>
    <s v="Wholesale"/>
    <n v="15"/>
  </r>
  <r>
    <x v="6959"/>
    <s v="gel-boomerang.com"/>
    <s v="Quad"/>
    <s v="Retail"/>
    <n v="1"/>
  </r>
  <r>
    <x v="6960"/>
    <s v="ebay.com"/>
    <s v="Alpine"/>
    <s v="Wholesale"/>
    <n v="39"/>
  </r>
  <r>
    <x v="6961"/>
    <s v="gel-boomerang.com"/>
    <s v="Fun Fly"/>
    <s v="Wholesale"/>
    <n v="30"/>
  </r>
  <r>
    <x v="6962"/>
    <s v="amazon.com"/>
    <s v="Crested Beaut"/>
    <s v="Retail"/>
    <n v="2"/>
  </r>
  <r>
    <x v="6963"/>
    <s v="ebay.com"/>
    <s v="Manu LD"/>
    <s v="Retail"/>
    <n v="2"/>
  </r>
  <r>
    <x v="6964"/>
    <s v="coloradoboomerangs.com"/>
    <s v="Quad"/>
    <s v="Retail"/>
    <n v="1"/>
  </r>
  <r>
    <x v="6965"/>
    <s v="gel-boomerang.com"/>
    <s v="Quad"/>
    <s v="Wholesale"/>
    <n v="53"/>
  </r>
  <r>
    <x v="6966"/>
    <s v="ebay.com"/>
    <s v="Bellen"/>
    <s v="Wholesale"/>
    <n v="91"/>
  </r>
  <r>
    <x v="5716"/>
    <s v="coloradoboomerangs.com"/>
    <s v="Quad"/>
    <s v="Retail"/>
    <n v="2"/>
  </r>
  <r>
    <x v="6967"/>
    <s v="ebay.com"/>
    <s v="Fun Fly"/>
    <s v="Retail"/>
    <n v="1"/>
  </r>
  <r>
    <x v="6968"/>
    <s v="amazon.com"/>
    <s v="Quad"/>
    <s v="Wholesale"/>
    <n v="67"/>
  </r>
  <r>
    <x v="6969"/>
    <s v="amazon.com"/>
    <s v="Majestic Beaut"/>
    <s v="Wholesale"/>
    <n v="35"/>
  </r>
  <r>
    <x v="6970"/>
    <s v="amazon.com"/>
    <s v="Quad"/>
    <s v="Retail"/>
    <n v="1"/>
  </r>
  <r>
    <x v="6971"/>
    <s v="coloradoboomerangs.com"/>
    <s v="Fun Fly"/>
    <s v="Wholesale"/>
    <n v="51"/>
  </r>
  <r>
    <x v="6972"/>
    <s v="amazon.com"/>
    <s v="Fun Fly"/>
    <s v="Wholesale"/>
    <n v="24"/>
  </r>
  <r>
    <x v="6973"/>
    <s v="gel-boomerang.com"/>
    <s v="Carlota"/>
    <s v="Retail"/>
    <n v="5"/>
  </r>
  <r>
    <x v="6974"/>
    <s v="coloradoboomerangs.com"/>
    <s v="Bower Aussie Round"/>
    <s v="Retail"/>
    <n v="4"/>
  </r>
  <r>
    <x v="6975"/>
    <s v="amazon.com"/>
    <s v="Aspen"/>
    <s v="Retail"/>
    <n v="2"/>
  </r>
  <r>
    <x v="6692"/>
    <s v="gel-boomerang.com"/>
    <s v="Quad"/>
    <s v="Wholesale"/>
    <n v="107"/>
  </r>
  <r>
    <x v="6976"/>
    <s v="coloradoboomerangs.com"/>
    <s v="GelFast"/>
    <s v="Retail"/>
    <n v="7"/>
  </r>
  <r>
    <x v="6977"/>
    <s v="ebay.com"/>
    <s v="Quad"/>
    <s v="Retail"/>
    <n v="1"/>
  </r>
  <r>
    <x v="6978"/>
    <s v="amazon.com"/>
    <s v="Aspen"/>
    <s v="Wholesale"/>
    <n v="39"/>
  </r>
  <r>
    <x v="6979"/>
    <s v="ebay.com"/>
    <s v="Fun Fly"/>
    <s v="Wholesale"/>
    <n v="34"/>
  </r>
  <r>
    <x v="6980"/>
    <s v="amazon.com"/>
    <s v="Darnell Tri Fly"/>
    <s v="Retail"/>
    <n v="3"/>
  </r>
  <r>
    <x v="6981"/>
    <s v="amazon.com"/>
    <s v="Yanaki"/>
    <s v="Retail"/>
    <n v="2"/>
  </r>
  <r>
    <x v="6982"/>
    <s v="amazon.com"/>
    <s v="Fun Fly"/>
    <s v="Wholesale"/>
    <n v="41"/>
  </r>
  <r>
    <x v="6983"/>
    <s v="ebay.com"/>
    <s v="Aspen"/>
    <s v="Retail"/>
    <n v="1"/>
  </r>
  <r>
    <x v="6984"/>
    <s v="amazon.com"/>
    <s v="Fun Fly"/>
    <s v="Retail"/>
    <n v="6"/>
  </r>
  <r>
    <x v="6985"/>
    <s v="gel-boomerang.com"/>
    <s v="Fun Fly"/>
    <s v="Retail"/>
    <n v="6"/>
  </r>
  <r>
    <x v="6986"/>
    <s v="amazon.com"/>
    <s v="Fun Fly"/>
    <s v="Wholesale"/>
    <n v="83"/>
  </r>
  <r>
    <x v="6987"/>
    <s v="gel-boomerang.com"/>
    <s v="Quad"/>
    <s v="Wholesale"/>
    <n v="31"/>
  </r>
  <r>
    <x v="6988"/>
    <s v="amazon.com"/>
    <s v="Quad"/>
    <s v="Wholesale"/>
    <n v="30"/>
  </r>
  <r>
    <x v="6989"/>
    <s v="ebay.com"/>
    <s v="Carlota"/>
    <s v="Wholesale"/>
    <n v="59"/>
  </r>
  <r>
    <x v="6990"/>
    <s v="ebay.com"/>
    <s v="Fun Fly"/>
    <s v="Retail"/>
    <n v="1"/>
  </r>
  <r>
    <x v="6991"/>
    <s v="amazon.com"/>
    <s v="Fun Fly"/>
    <s v="Wholesale"/>
    <n v="118"/>
  </r>
  <r>
    <x v="6992"/>
    <s v="amazon.com"/>
    <s v="Aspen"/>
    <s v="Wholesale"/>
    <n v="28"/>
  </r>
  <r>
    <x v="6993"/>
    <s v="coloradoboomerangs.com"/>
    <s v="Bellen"/>
    <s v="Retail"/>
    <n v="7"/>
  </r>
  <r>
    <x v="6994"/>
    <s v="amazon.com"/>
    <s v="Fun Fly"/>
    <s v="Retail"/>
    <n v="9"/>
  </r>
  <r>
    <x v="833"/>
    <s v="amazon.com"/>
    <s v="Quad"/>
    <s v="Retail"/>
    <n v="2"/>
  </r>
  <r>
    <x v="6995"/>
    <s v="amazon.com"/>
    <s v="Bellen"/>
    <s v="Wholesale"/>
    <n v="36"/>
  </r>
  <r>
    <x v="6996"/>
    <s v="ebay.com"/>
    <s v="Darnell Tri Fly"/>
    <s v="Retail"/>
    <n v="6"/>
  </r>
  <r>
    <x v="6997"/>
    <s v="amazon.com"/>
    <s v="Fun Fly"/>
    <s v="Wholesale"/>
    <n v="43"/>
  </r>
  <r>
    <x v="6998"/>
    <s v="ebay.com"/>
    <s v="Bellen"/>
    <s v="Retail"/>
    <n v="1"/>
  </r>
  <r>
    <x v="6999"/>
    <s v="ebay.com"/>
    <s v="Fun Fly"/>
    <s v="Wholesale"/>
    <n v="28"/>
  </r>
  <r>
    <x v="6513"/>
    <s v="amazon.com"/>
    <s v="Frido Fast Catch"/>
    <s v="Retail"/>
    <n v="5"/>
  </r>
  <r>
    <x v="7000"/>
    <s v="coloradoboomerangs.com"/>
    <s v="Sunspot"/>
    <s v="Retail"/>
    <n v="1"/>
  </r>
  <r>
    <x v="7001"/>
    <s v="amazon.com"/>
    <s v="Fun Fly"/>
    <s v="Retail"/>
    <n v="3"/>
  </r>
  <r>
    <x v="7002"/>
    <s v="coloradoboomerangs.com"/>
    <s v="Bellen"/>
    <s v="Retail"/>
    <n v="6"/>
  </r>
  <r>
    <x v="7003"/>
    <s v="amazon.com"/>
    <s v="Bellen"/>
    <s v="Retail"/>
    <n v="1"/>
  </r>
  <r>
    <x v="7004"/>
    <s v="ebay.com"/>
    <s v="Fire Aspen"/>
    <s v="Wholesale"/>
    <n v="33"/>
  </r>
  <r>
    <x v="7005"/>
    <s v="amazon.com"/>
    <s v="Carlota"/>
    <s v="Wholesale"/>
    <n v="70"/>
  </r>
  <r>
    <x v="7006"/>
    <s v="amazon.com"/>
    <s v="Fun Fly"/>
    <s v="Retail"/>
    <n v="3"/>
  </r>
  <r>
    <x v="7007"/>
    <s v="amazon.com"/>
    <s v="Bellen"/>
    <s v="Retail"/>
    <n v="2"/>
  </r>
  <r>
    <x v="7008"/>
    <s v="amazon.com"/>
    <s v="Sunshine"/>
    <s v="Retail"/>
    <n v="2"/>
  </r>
  <r>
    <x v="7009"/>
    <s v="ebay.com"/>
    <s v="Majestic Beaut"/>
    <s v="Wholesale"/>
    <n v="25"/>
  </r>
  <r>
    <x v="7010"/>
    <s v="gel-boomerang.com"/>
    <s v="Quad"/>
    <s v="Wholesale"/>
    <n v="39"/>
  </r>
  <r>
    <x v="7011"/>
    <s v="amazon.com"/>
    <s v="Darnell Tri Fly"/>
    <s v="Wholesale"/>
    <n v="31"/>
  </r>
  <r>
    <x v="7012"/>
    <s v="amazon.com"/>
    <s v="Fun Fly"/>
    <s v="Retail"/>
    <n v="2"/>
  </r>
  <r>
    <x v="7013"/>
    <s v="ebay.com"/>
    <s v="Fun Fly"/>
    <s v="Wholesale"/>
    <n v="37"/>
  </r>
  <r>
    <x v="7014"/>
    <s v="ebay.com"/>
    <s v="Carlota"/>
    <s v="Retail"/>
    <n v="8"/>
  </r>
  <r>
    <x v="7015"/>
    <s v="ebay.com"/>
    <s v="Aspen"/>
    <s v="Retail"/>
    <n v="2"/>
  </r>
  <r>
    <x v="7016"/>
    <s v="amazon.com"/>
    <s v="Fun Fly"/>
    <s v="Retail"/>
    <n v="5"/>
  </r>
  <r>
    <x v="7017"/>
    <s v="coloradoboomerangs.com"/>
    <s v="Sunshine"/>
    <s v="Retail"/>
    <n v="1"/>
  </r>
  <r>
    <x v="7018"/>
    <s v="gel-boomerang.com"/>
    <s v="Carlota"/>
    <s v="Retail"/>
    <n v="3"/>
  </r>
  <r>
    <x v="7019"/>
    <s v="amazon.com"/>
    <s v="Crested Beaut"/>
    <s v="Wholesale"/>
    <n v="40"/>
  </r>
  <r>
    <x v="7020"/>
    <s v="coloradoboomerangs.com"/>
    <s v="Crested Beaut"/>
    <s v="Retail"/>
    <n v="9"/>
  </r>
  <r>
    <x v="7021"/>
    <s v="amazon.com"/>
    <s v="Quad"/>
    <s v="Wholesale"/>
    <n v="91"/>
  </r>
  <r>
    <x v="7022"/>
    <s v="ebay.com"/>
    <s v="Fun Fly"/>
    <s v="Retail"/>
    <n v="1"/>
  </r>
  <r>
    <x v="7023"/>
    <s v="ebay.com"/>
    <s v="Fun Fly"/>
    <s v="Retail"/>
    <n v="2"/>
  </r>
  <r>
    <x v="7024"/>
    <s v="amazon.com"/>
    <s v="Darnell Tri Fly"/>
    <s v="Wholesale"/>
    <n v="64"/>
  </r>
  <r>
    <x v="7025"/>
    <s v="coloradoboomerangs.com"/>
    <s v="Quad"/>
    <s v="Retail"/>
    <n v="1"/>
  </r>
  <r>
    <x v="7026"/>
    <s v="amazon.com"/>
    <s v="Frido Fast Catch"/>
    <s v="Retail"/>
    <n v="2"/>
  </r>
  <r>
    <x v="7027"/>
    <s v="ebay.com"/>
    <s v="Quad"/>
    <s v="Retail"/>
    <n v="2"/>
  </r>
  <r>
    <x v="7028"/>
    <s v="amazon.com"/>
    <s v="Sunset"/>
    <s v="Wholesale"/>
    <n v="43"/>
  </r>
  <r>
    <x v="7029"/>
    <s v="amazon.com"/>
    <s v="Quad"/>
    <s v="Retail"/>
    <n v="7"/>
  </r>
  <r>
    <x v="7030"/>
    <s v="coloradoboomerangs.com"/>
    <s v="Fun Fly"/>
    <s v="Retail"/>
    <n v="2"/>
  </r>
  <r>
    <x v="7031"/>
    <s v="amazon.com"/>
    <s v="Carlota"/>
    <s v="Retail"/>
    <n v="9"/>
  </r>
  <r>
    <x v="7032"/>
    <s v="amazon.com"/>
    <s v="Carlota"/>
    <s v="Wholesale"/>
    <n v="55"/>
  </r>
  <r>
    <x v="7033"/>
    <s v="amazon.com"/>
    <s v="Yanaki"/>
    <s v="Wholesale"/>
    <n v="59"/>
  </r>
  <r>
    <x v="7034"/>
    <s v="coloradoboomerangs.com"/>
    <s v="Fun Fly"/>
    <s v="Retail"/>
    <n v="3"/>
  </r>
  <r>
    <x v="7035"/>
    <s v="amazon.com"/>
    <s v="Fun Fly"/>
    <s v="Wholesale"/>
    <n v="58"/>
  </r>
  <r>
    <x v="7036"/>
    <s v="coloradoboomerangs.com"/>
    <s v="Fun Fly"/>
    <s v="Retail"/>
    <n v="2"/>
  </r>
  <r>
    <x v="7037"/>
    <s v="amazon.com"/>
    <s v="Quad"/>
    <s v="Retail"/>
    <n v="6"/>
  </r>
  <r>
    <x v="7038"/>
    <s v="amazon.com"/>
    <s v="Fun Fly"/>
    <s v="Wholesale"/>
    <n v="31"/>
  </r>
  <r>
    <x v="7039"/>
    <s v="coloradoboomerangs.com"/>
    <s v="GelFast"/>
    <s v="Retail"/>
    <n v="8"/>
  </r>
  <r>
    <x v="7040"/>
    <s v="ebay.com"/>
    <s v="Quad"/>
    <s v="Retail"/>
    <n v="2"/>
  </r>
  <r>
    <x v="7041"/>
    <s v="amazon.com"/>
    <s v="GelFast"/>
    <s v="Retail"/>
    <n v="2"/>
  </r>
  <r>
    <x v="7042"/>
    <s v="ebay.com"/>
    <s v="Aspen"/>
    <s v="Retail"/>
    <n v="5"/>
  </r>
  <r>
    <x v="7043"/>
    <s v="coloradoboomerangs.com"/>
    <s v="Fun Fly"/>
    <s v="Wholesale"/>
    <n v="51"/>
  </r>
  <r>
    <x v="7044"/>
    <s v="amazon.com"/>
    <s v="Yanaki"/>
    <s v="Wholesale"/>
    <n v="35"/>
  </r>
  <r>
    <x v="7045"/>
    <s v="amazon.com"/>
    <s v="Quad"/>
    <s v="Wholesale"/>
    <n v="33"/>
  </r>
  <r>
    <x v="7046"/>
    <s v="amazon.com"/>
    <s v="Alpine"/>
    <s v="Retail"/>
    <n v="8"/>
  </r>
  <r>
    <x v="7047"/>
    <s v="ebay.com"/>
    <s v="Fun Fly"/>
    <s v="Retail"/>
    <n v="1"/>
  </r>
  <r>
    <x v="7048"/>
    <s v="ebay.com"/>
    <s v="Bower Aussie Round"/>
    <s v="Retail"/>
    <n v="7"/>
  </r>
  <r>
    <x v="7049"/>
    <s v="gel-boomerang.com"/>
    <s v="Fun Fly"/>
    <s v="Retail"/>
    <n v="4"/>
  </r>
  <r>
    <x v="7050"/>
    <s v="amazon.com"/>
    <s v="Aspen"/>
    <s v="Retail"/>
    <n v="2"/>
  </r>
  <r>
    <x v="7051"/>
    <s v="amazon.com"/>
    <s v="Aspen"/>
    <s v="Wholesale"/>
    <n v="38"/>
  </r>
  <r>
    <x v="7052"/>
    <s v="amazon.com"/>
    <s v="Quad"/>
    <s v="Wholesale"/>
    <n v="150"/>
  </r>
  <r>
    <x v="7053"/>
    <s v="ebay.com"/>
    <s v="GelFast"/>
    <s v="Wholesale"/>
    <n v="61"/>
  </r>
  <r>
    <x v="7054"/>
    <s v="gel-boomerang.com"/>
    <s v="Frido Fast Catch"/>
    <s v="Retail"/>
    <n v="4"/>
  </r>
  <r>
    <x v="7055"/>
    <s v="gel-boomerang.com"/>
    <s v="Bellen"/>
    <s v="Wholesale"/>
    <n v="35"/>
  </r>
  <r>
    <x v="7056"/>
    <s v="amazon.com"/>
    <s v="Alpine"/>
    <s v="Retail"/>
    <n v="8"/>
  </r>
  <r>
    <x v="7057"/>
    <s v="ebay.com"/>
    <s v="Quad"/>
    <s v="Wholesale"/>
    <n v="26"/>
  </r>
  <r>
    <x v="7058"/>
    <s v="ebay.com"/>
    <s v="Fun Fly"/>
    <s v="Retail"/>
    <n v="2"/>
  </r>
  <r>
    <x v="7059"/>
    <s v="amazon.com"/>
    <s v="Quad"/>
    <s v="Retail"/>
    <n v="1"/>
  </r>
  <r>
    <x v="7060"/>
    <s v="amazon.com"/>
    <s v="Fun Fly"/>
    <s v="Retail"/>
    <n v="7"/>
  </r>
  <r>
    <x v="2600"/>
    <s v="ebay.com"/>
    <s v="Yanaki"/>
    <s v="Wholesale"/>
    <n v="69"/>
  </r>
  <r>
    <x v="7061"/>
    <s v="amazon.com"/>
    <s v="Darnell Tri Fly"/>
    <s v="Wholesale"/>
    <n v="64"/>
  </r>
  <r>
    <x v="7062"/>
    <s v="coloradoboomerangs.com"/>
    <s v="Fun Fly"/>
    <s v="Wholesale"/>
    <n v="28"/>
  </r>
  <r>
    <x v="7063"/>
    <s v="coloradoboomerangs.com"/>
    <s v="Fun Fly"/>
    <s v="Wholesale"/>
    <n v="70"/>
  </r>
  <r>
    <x v="7064"/>
    <s v="amazon.com"/>
    <s v="Frido Fast Catch"/>
    <s v="Retail"/>
    <n v="3"/>
  </r>
  <r>
    <x v="7065"/>
    <s v="ebay.com"/>
    <s v="Quad"/>
    <s v="Retail"/>
    <n v="2"/>
  </r>
  <r>
    <x v="4614"/>
    <s v="amazon.com"/>
    <s v="Carlota"/>
    <s v="Retail"/>
    <n v="7"/>
  </r>
  <r>
    <x v="7066"/>
    <s v="amazon.com"/>
    <s v="Fun Fly"/>
    <s v="Wholesale"/>
    <n v="124"/>
  </r>
  <r>
    <x v="7067"/>
    <s v="amazon.com"/>
    <s v="Quad"/>
    <s v="Wholesale"/>
    <n v="35"/>
  </r>
  <r>
    <x v="7068"/>
    <s v="amazon.com"/>
    <s v="Fun Fly"/>
    <s v="Retail"/>
    <n v="3"/>
  </r>
  <r>
    <x v="7069"/>
    <s v="coloradoboomerangs.com"/>
    <s v="Bellen"/>
    <s v="Wholesale"/>
    <n v="27"/>
  </r>
  <r>
    <x v="7070"/>
    <s v="ebay.com"/>
    <s v="Fun Fly"/>
    <s v="Retail"/>
    <n v="1"/>
  </r>
  <r>
    <x v="7071"/>
    <s v="amazon.com"/>
    <s v="Sunshine"/>
    <s v="Wholesale"/>
    <n v="41"/>
  </r>
  <r>
    <x v="7072"/>
    <s v="ebay.com"/>
    <s v="Fun Fly"/>
    <s v="Wholesale"/>
    <n v="59"/>
  </r>
  <r>
    <x v="7073"/>
    <s v="amazon.com"/>
    <s v="Sunset"/>
    <s v="Retail"/>
    <n v="2"/>
  </r>
  <r>
    <x v="7074"/>
    <s v="ebay.com"/>
    <s v="Fun Fly"/>
    <s v="Retail"/>
    <n v="1"/>
  </r>
  <r>
    <x v="7075"/>
    <s v="coloradoboomerangs.com"/>
    <s v="Fun Fly"/>
    <s v="Retail"/>
    <n v="1"/>
  </r>
  <r>
    <x v="7076"/>
    <s v="coloradoboomerangs.com"/>
    <s v="Yanaki"/>
    <s v="Retail"/>
    <n v="2"/>
  </r>
  <r>
    <x v="7077"/>
    <s v="gel-boomerang.com"/>
    <s v="Crested Beaut"/>
    <s v="Retail"/>
    <n v="2"/>
  </r>
  <r>
    <x v="912"/>
    <s v="ebay.com"/>
    <s v="Carlota"/>
    <s v="Retail"/>
    <n v="4"/>
  </r>
  <r>
    <x v="1720"/>
    <s v="amazon.com"/>
    <s v="Fun Fly"/>
    <s v="Wholesale"/>
    <n v="28"/>
  </r>
  <r>
    <x v="7078"/>
    <s v="coloradoboomerangs.com"/>
    <s v="Manu MTA"/>
    <s v="Retail"/>
    <n v="3"/>
  </r>
  <r>
    <x v="7079"/>
    <s v="ebay.com"/>
    <s v="Carlota Doublers"/>
    <s v="Retail"/>
    <n v="3"/>
  </r>
  <r>
    <x v="7080"/>
    <s v="amazon.com"/>
    <s v="Sunspot"/>
    <s v="Wholesale"/>
    <n v="30"/>
  </r>
  <r>
    <x v="7081"/>
    <s v="amazon.com"/>
    <s v="Quad"/>
    <s v="Retail"/>
    <n v="1"/>
  </r>
  <r>
    <x v="7082"/>
    <s v="amazon.com"/>
    <s v="Fun Fly"/>
    <s v="Wholesale"/>
    <n v="64"/>
  </r>
  <r>
    <x v="7083"/>
    <s v="amazon.com"/>
    <s v="Bower Aussie Round"/>
    <s v="Retail"/>
    <n v="4"/>
  </r>
  <r>
    <x v="7084"/>
    <s v="ebay.com"/>
    <s v="Darnell Tri Fly"/>
    <s v="Retail"/>
    <n v="7"/>
  </r>
  <r>
    <x v="7085"/>
    <s v="amazon.com"/>
    <s v="Fun Fly"/>
    <s v="Wholesale"/>
    <n v="37"/>
  </r>
  <r>
    <x v="7086"/>
    <s v="amazon.com"/>
    <s v="Sunshine"/>
    <s v="Retail"/>
    <n v="6"/>
  </r>
  <r>
    <x v="7087"/>
    <s v="ebay.com"/>
    <s v="Fun Fly"/>
    <s v="Retail"/>
    <n v="5"/>
  </r>
  <r>
    <x v="7088"/>
    <s v="ebay.com"/>
    <s v="Fun Fly"/>
    <s v="Wholesale"/>
    <n v="35"/>
  </r>
  <r>
    <x v="7089"/>
    <s v="amazon.com"/>
    <s v="Crested Beaut"/>
    <s v="Retail"/>
    <n v="3"/>
  </r>
  <r>
    <x v="7090"/>
    <s v="coloradoboomerangs.com"/>
    <s v="Eagle"/>
    <s v="Wholesale"/>
    <n v="146"/>
  </r>
  <r>
    <x v="7091"/>
    <s v="amazon.com"/>
    <s v="Carlota"/>
    <s v="Wholesale"/>
    <n v="51"/>
  </r>
  <r>
    <x v="7092"/>
    <s v="coloradoboomerangs.com"/>
    <s v="Fun Fly"/>
    <s v="Wholesale"/>
    <n v="45"/>
  </r>
  <r>
    <x v="7093"/>
    <s v="gel-boomerang.com"/>
    <s v="Phoenix"/>
    <s v="Retail"/>
    <n v="6"/>
  </r>
  <r>
    <x v="7094"/>
    <s v="amazon.com"/>
    <s v="Fun Fly"/>
    <s v="Wholesale"/>
    <n v="58"/>
  </r>
  <r>
    <x v="7095"/>
    <s v="gel-boomerang.com"/>
    <s v="Crested Beaut"/>
    <s v="Wholesale"/>
    <n v="15"/>
  </r>
  <r>
    <x v="7096"/>
    <s v="amazon.com"/>
    <s v="Carlota"/>
    <s v="Wholesale"/>
    <n v="45"/>
  </r>
  <r>
    <x v="7097"/>
    <s v="ebay.com"/>
    <s v="Quad"/>
    <s v="Retail"/>
    <n v="3"/>
  </r>
  <r>
    <x v="7098"/>
    <s v="amazon.com"/>
    <s v="Fun Fly"/>
    <s v="Retail"/>
    <n v="2"/>
  </r>
  <r>
    <x v="7099"/>
    <s v="amazon.com"/>
    <s v="Fun Fly"/>
    <s v="Retail"/>
    <n v="2"/>
  </r>
  <r>
    <x v="7100"/>
    <s v="coloradoboomerangs.com"/>
    <s v="Aspen"/>
    <s v="Retail"/>
    <n v="4"/>
  </r>
  <r>
    <x v="7101"/>
    <s v="amazon.com"/>
    <s v="Majestic Beaut"/>
    <s v="Wholesale"/>
    <n v="36"/>
  </r>
  <r>
    <x v="7102"/>
    <s v="amazon.com"/>
    <s v="Sunset"/>
    <s v="Retail"/>
    <n v="2"/>
  </r>
  <r>
    <x v="7103"/>
    <s v="amazon.com"/>
    <s v="Fun Fly"/>
    <s v="Retail"/>
    <n v="6"/>
  </r>
  <r>
    <x v="7104"/>
    <s v="amazon.com"/>
    <s v="Phoenix"/>
    <s v="Wholesale"/>
    <n v="69"/>
  </r>
  <r>
    <x v="7105"/>
    <s v="ebay.com"/>
    <s v="Quad"/>
    <s v="Wholesale"/>
    <n v="53"/>
  </r>
  <r>
    <x v="7106"/>
    <s v="coloradoboomerangs.com"/>
    <s v="Fun Fly"/>
    <s v="Retail"/>
    <n v="1"/>
  </r>
  <r>
    <x v="7107"/>
    <s v="amazon.com"/>
    <s v="Fun Fly"/>
    <s v="Retail"/>
    <n v="5"/>
  </r>
  <r>
    <x v="7108"/>
    <s v="gel-boomerang.com"/>
    <s v="Bellen"/>
    <s v="Wholesale"/>
    <n v="47"/>
  </r>
  <r>
    <x v="7109"/>
    <s v="gel-boomerang.com"/>
    <s v="Bellen"/>
    <s v="Retail"/>
    <n v="4"/>
  </r>
  <r>
    <x v="7110"/>
    <s v="amazon.com"/>
    <s v="Fun Fly"/>
    <s v="Wholesale"/>
    <n v="70"/>
  </r>
  <r>
    <x v="7111"/>
    <s v="amazon.com"/>
    <s v="Fun Fly"/>
    <s v="Retail"/>
    <n v="9"/>
  </r>
  <r>
    <x v="7112"/>
    <s v="coloradoboomerangs.com"/>
    <s v="Manu MTA"/>
    <s v="Retail"/>
    <n v="4"/>
  </r>
  <r>
    <x v="7113"/>
    <s v="amazon.com"/>
    <s v="Manu LD"/>
    <s v="Retail"/>
    <n v="3"/>
  </r>
  <r>
    <x v="795"/>
    <s v="amazon.com"/>
    <s v="Sunshine"/>
    <s v="Wholesale"/>
    <n v="58"/>
  </r>
  <r>
    <x v="7114"/>
    <s v="amazon.com"/>
    <s v="Fun Fly"/>
    <s v="Retail"/>
    <n v="7"/>
  </r>
  <r>
    <x v="7115"/>
    <s v="coloradoboomerangs.com"/>
    <s v="Quad"/>
    <s v="Retail"/>
    <n v="2"/>
  </r>
  <r>
    <x v="7116"/>
    <s v="amazon.com"/>
    <s v="Bellen"/>
    <s v="Wholesale"/>
    <n v="38"/>
  </r>
  <r>
    <x v="7117"/>
    <s v="gel-boomerang.com"/>
    <s v="Fun Fly"/>
    <s v="Wholesale"/>
    <n v="127"/>
  </r>
  <r>
    <x v="7118"/>
    <s v="amazon.com"/>
    <s v="Fun Fly"/>
    <s v="Retail"/>
    <n v="1"/>
  </r>
  <r>
    <x v="7119"/>
    <s v="amazon.com"/>
    <s v="Yanaki"/>
    <s v="Wholesale"/>
    <n v="37"/>
  </r>
  <r>
    <x v="7120"/>
    <s v="amazon.com"/>
    <s v="Fun Fly"/>
    <s v="Retail"/>
    <n v="1"/>
  </r>
  <r>
    <x v="7121"/>
    <s v="amazon.com"/>
    <s v="Fire Aspen"/>
    <s v="Wholesale"/>
    <n v="115"/>
  </r>
  <r>
    <x v="7122"/>
    <s v="gel-boomerang.com"/>
    <s v="Fun Fly"/>
    <s v="Wholesale"/>
    <n v="68"/>
  </r>
  <r>
    <x v="7123"/>
    <s v="amazon.com"/>
    <s v="Fun Fly"/>
    <s v="Retail"/>
    <n v="2"/>
  </r>
  <r>
    <x v="3108"/>
    <s v="amazon.com"/>
    <s v="Bellen"/>
    <s v="Retail"/>
    <n v="2"/>
  </r>
  <r>
    <x v="7124"/>
    <s v="ebay.com"/>
    <s v="Bower Aussie Round"/>
    <s v="Wholesale"/>
    <n v="51"/>
  </r>
  <r>
    <x v="7125"/>
    <s v="gel-boomerang.com"/>
    <s v="GelFast"/>
    <s v="Wholesale"/>
    <n v="29"/>
  </r>
  <r>
    <x v="7126"/>
    <s v="amazon.com"/>
    <s v="Crested Beaut"/>
    <s v="Retail"/>
    <n v="7"/>
  </r>
  <r>
    <x v="7127"/>
    <s v="coloradoboomerangs.com"/>
    <s v="Crested Beaut"/>
    <s v="Retail"/>
    <n v="3"/>
  </r>
  <r>
    <x v="7128"/>
    <s v="amazon.com"/>
    <s v="Darnell Tri Fly"/>
    <s v="Wholesale"/>
    <n v="40"/>
  </r>
  <r>
    <x v="7129"/>
    <s v="coloradoboomerangs.com"/>
    <s v="Majestic Beaut"/>
    <s v="Wholesale"/>
    <n v="34"/>
  </r>
  <r>
    <x v="7130"/>
    <s v="amazon.com"/>
    <s v="Quad"/>
    <s v="Retail"/>
    <n v="5"/>
  </r>
  <r>
    <x v="7131"/>
    <s v="ebay.com"/>
    <s v="Fun Fly"/>
    <s v="Retail"/>
    <n v="5"/>
  </r>
  <r>
    <x v="7132"/>
    <s v="amazon.com"/>
    <s v="Fun Fly"/>
    <s v="Wholesale"/>
    <n v="35"/>
  </r>
  <r>
    <x v="7133"/>
    <s v="amazon.com"/>
    <s v="Quad"/>
    <s v="Wholesale"/>
    <n v="49"/>
  </r>
  <r>
    <x v="7134"/>
    <s v="coloradoboomerangs.com"/>
    <s v="Fun Fly"/>
    <s v="Wholesale"/>
    <n v="35"/>
  </r>
  <r>
    <x v="7135"/>
    <s v="amazon.com"/>
    <s v="Bellen"/>
    <s v="Retail"/>
    <n v="1"/>
  </r>
  <r>
    <x v="5029"/>
    <s v="ebay.com"/>
    <s v="Aspen"/>
    <s v="Retail"/>
    <n v="4"/>
  </r>
  <r>
    <x v="7136"/>
    <s v="amazon.com"/>
    <s v="Alpine"/>
    <s v="Wholesale"/>
    <n v="43"/>
  </r>
  <r>
    <x v="7137"/>
    <s v="coloradoboomerangs.com"/>
    <s v="Frido Fast Catch"/>
    <s v="Retail"/>
    <n v="3"/>
  </r>
  <r>
    <x v="7138"/>
    <s v="amazon.com"/>
    <s v="Aspen"/>
    <s v="Retail"/>
    <n v="5"/>
  </r>
  <r>
    <x v="7139"/>
    <s v="ebay.com"/>
    <s v="Fun Fly"/>
    <s v="Retail"/>
    <n v="4"/>
  </r>
  <r>
    <x v="7140"/>
    <s v="coloradoboomerangs.com"/>
    <s v="Quad"/>
    <s v="Retail"/>
    <n v="1"/>
  </r>
  <r>
    <x v="7141"/>
    <s v="amazon.com"/>
    <s v="Fun Fly"/>
    <s v="Wholesale"/>
    <n v="39"/>
  </r>
  <r>
    <x v="7142"/>
    <s v="amazon.com"/>
    <s v="Aspen"/>
    <s v="Retail"/>
    <n v="6"/>
  </r>
  <r>
    <x v="7143"/>
    <s v="amazon.com"/>
    <s v="Fun Fly"/>
    <s v="Retail"/>
    <n v="1"/>
  </r>
  <r>
    <x v="7144"/>
    <s v="coloradoboomerangs.com"/>
    <s v="Yanaki"/>
    <s v="Wholesale"/>
    <n v="35"/>
  </r>
  <r>
    <x v="7145"/>
    <s v="ebay.com"/>
    <s v="Carlota"/>
    <s v="Retail"/>
    <n v="3"/>
  </r>
  <r>
    <x v="7146"/>
    <s v="ebay.com"/>
    <s v="Fun Fly"/>
    <s v="Wholesale"/>
    <n v="14"/>
  </r>
  <r>
    <x v="7147"/>
    <s v="ebay.com"/>
    <s v="Bower Aussie Round"/>
    <s v="Retail"/>
    <n v="1"/>
  </r>
  <r>
    <x v="308"/>
    <s v="amazon.com"/>
    <s v="Sunspot"/>
    <s v="Wholesale"/>
    <n v="63"/>
  </r>
  <r>
    <x v="7148"/>
    <s v="ebay.com"/>
    <s v="Fun Fly"/>
    <s v="Wholesale"/>
    <n v="40"/>
  </r>
  <r>
    <x v="7149"/>
    <s v="amazon.com"/>
    <s v="Sunset"/>
    <s v="Retail"/>
    <n v="5"/>
  </r>
  <r>
    <x v="7150"/>
    <s v="amazon.com"/>
    <s v="Sunspot"/>
    <s v="Retail"/>
    <n v="3"/>
  </r>
  <r>
    <x v="7151"/>
    <s v="coloradoboomerangs.com"/>
    <s v="Fun Fly"/>
    <s v="Wholesale"/>
    <n v="69"/>
  </r>
  <r>
    <x v="4584"/>
    <s v="amazon.com"/>
    <s v="Quad"/>
    <s v="Retail"/>
    <n v="2"/>
  </r>
  <r>
    <x v="7152"/>
    <s v="coloradoboomerangs.com"/>
    <s v="Fun Fly"/>
    <s v="Wholesale"/>
    <n v="112"/>
  </r>
  <r>
    <x v="7153"/>
    <s v="coloradoboomerangs.com"/>
    <s v="Sunspot"/>
    <s v="Wholesale"/>
    <n v="65"/>
  </r>
  <r>
    <x v="7154"/>
    <s v="ebay.com"/>
    <s v="Bower Aussie Round"/>
    <s v="Retail"/>
    <n v="4"/>
  </r>
  <r>
    <x v="7155"/>
    <s v="ebay.com"/>
    <s v="Fire Aspen"/>
    <s v="Retail"/>
    <n v="1"/>
  </r>
  <r>
    <x v="7156"/>
    <s v="amazon.com"/>
    <s v="Fun Fly"/>
    <s v="Retail"/>
    <n v="1"/>
  </r>
  <r>
    <x v="7157"/>
    <s v="amazon.com"/>
    <s v="Bellen"/>
    <s v="Retail"/>
    <n v="1"/>
  </r>
  <r>
    <x v="7158"/>
    <s v="coloradoboomerangs.com"/>
    <s v="Bellen"/>
    <s v="Retail"/>
    <n v="5"/>
  </r>
  <r>
    <x v="7159"/>
    <s v="ebay.com"/>
    <s v="Carlota"/>
    <s v="Retail"/>
    <n v="5"/>
  </r>
  <r>
    <x v="7160"/>
    <s v="amazon.com"/>
    <s v="Bower Aussie Round"/>
    <s v="Retail"/>
    <n v="5"/>
  </r>
  <r>
    <x v="7161"/>
    <s v="coloradoboomerangs.com"/>
    <s v="Sunshine"/>
    <s v="Retail"/>
    <n v="3"/>
  </r>
  <r>
    <x v="7162"/>
    <s v="amazon.com"/>
    <s v="Sunset"/>
    <s v="Wholesale"/>
    <n v="35"/>
  </r>
  <r>
    <x v="7163"/>
    <s v="coloradoboomerangs.com"/>
    <s v="Fun Fly"/>
    <s v="Wholesale"/>
    <n v="71"/>
  </r>
  <r>
    <x v="7164"/>
    <s v="ebay.com"/>
    <s v="Quad"/>
    <s v="Wholesale"/>
    <n v="58"/>
  </r>
  <r>
    <x v="7165"/>
    <s v="amazon.com"/>
    <s v="Phoenix"/>
    <s v="Wholesale"/>
    <n v="118"/>
  </r>
  <r>
    <x v="7166"/>
    <s v="gel-boomerang.com"/>
    <s v="Fun Fly"/>
    <s v="Retail"/>
    <n v="8"/>
  </r>
  <r>
    <x v="7167"/>
    <s v="amazon.com"/>
    <s v="Fun Fly"/>
    <s v="Wholesale"/>
    <n v="43"/>
  </r>
  <r>
    <x v="7168"/>
    <s v="ebay.com"/>
    <s v="Frido Fast Catch"/>
    <s v="Retail"/>
    <n v="5"/>
  </r>
  <r>
    <x v="7169"/>
    <s v="gel-boomerang.com"/>
    <s v="Quad"/>
    <s v="Retail"/>
    <n v="2"/>
  </r>
  <r>
    <x v="7170"/>
    <s v="amazon.com"/>
    <s v="Manu LD"/>
    <s v="Retail"/>
    <n v="4"/>
  </r>
  <r>
    <x v="7171"/>
    <s v="amazon.com"/>
    <s v="Fun Fly"/>
    <s v="Retail"/>
    <n v="4"/>
  </r>
  <r>
    <x v="7172"/>
    <s v="ebay.com"/>
    <s v="Darnell Tri Fly"/>
    <s v="Retail"/>
    <n v="1"/>
  </r>
  <r>
    <x v="7173"/>
    <s v="coloradoboomerangs.com"/>
    <s v="Bower Aussie Round"/>
    <s v="Wholesale"/>
    <n v="52"/>
  </r>
  <r>
    <x v="7174"/>
    <s v="amazon.com"/>
    <s v="Carlota"/>
    <s v="Wholesale"/>
    <n v="30"/>
  </r>
  <r>
    <x v="7175"/>
    <s v="coloradoboomerangs.com"/>
    <s v="Phoenix"/>
    <s v="Wholesale"/>
    <n v="25"/>
  </r>
  <r>
    <x v="7176"/>
    <s v="ebay.com"/>
    <s v="Bower Aussie Round"/>
    <s v="Retail"/>
    <n v="2"/>
  </r>
  <r>
    <x v="7177"/>
    <s v="gel-boomerang.com"/>
    <s v="Eagle"/>
    <s v="Retail"/>
    <n v="7"/>
  </r>
  <r>
    <x v="7178"/>
    <s v="amazon.com"/>
    <s v="Quad"/>
    <s v="Retail"/>
    <n v="1"/>
  </r>
  <r>
    <x v="7179"/>
    <s v="amazon.com"/>
    <s v="Crested Beaut"/>
    <s v="Retail"/>
    <n v="2"/>
  </r>
  <r>
    <x v="7180"/>
    <s v="ebay.com"/>
    <s v="Yanaki"/>
    <s v="Retail"/>
    <n v="2"/>
  </r>
  <r>
    <x v="7181"/>
    <s v="amazon.com"/>
    <s v="Crested Beaut"/>
    <s v="Wholesale"/>
    <n v="31"/>
  </r>
  <r>
    <x v="7182"/>
    <s v="ebay.com"/>
    <s v="GelFast"/>
    <s v="Wholesale"/>
    <n v="68"/>
  </r>
  <r>
    <x v="7183"/>
    <s v="coloradoboomerangs.com"/>
    <s v="Fun Fly"/>
    <s v="Wholesale"/>
    <n v="33"/>
  </r>
  <r>
    <x v="7184"/>
    <s v="ebay.com"/>
    <s v="Fun Fly"/>
    <s v="Retail"/>
    <n v="8"/>
  </r>
  <r>
    <x v="7185"/>
    <s v="amazon.com"/>
    <s v="Darnell Tri Fly"/>
    <s v="Retail"/>
    <n v="1"/>
  </r>
  <r>
    <x v="7186"/>
    <s v="coloradoboomerangs.com"/>
    <s v="Fun Fly"/>
    <s v="Wholesale"/>
    <n v="62"/>
  </r>
  <r>
    <x v="7187"/>
    <s v="amazon.com"/>
    <s v="Quad"/>
    <s v="Retail"/>
    <n v="1"/>
  </r>
  <r>
    <x v="7188"/>
    <s v="amazon.com"/>
    <s v="Aspen"/>
    <s v="Retail"/>
    <n v="5"/>
  </r>
  <r>
    <x v="7189"/>
    <s v="amazon.com"/>
    <s v="Quad"/>
    <s v="Wholesale"/>
    <n v="39"/>
  </r>
  <r>
    <x v="7190"/>
    <s v="amazon.com"/>
    <s v="Sunspot"/>
    <s v="Retail"/>
    <n v="2"/>
  </r>
  <r>
    <x v="7191"/>
    <s v="amazon.com"/>
    <s v="Quad"/>
    <s v="Retail"/>
    <n v="6"/>
  </r>
  <r>
    <x v="7192"/>
    <s v="coloradoboomerangs.com"/>
    <s v="Fun Fly"/>
    <s v="Wholesale"/>
    <n v="38"/>
  </r>
  <r>
    <x v="7193"/>
    <s v="coloradoboomerangs.com"/>
    <s v="Carlota"/>
    <s v="Retail"/>
    <n v="2"/>
  </r>
  <r>
    <x v="7194"/>
    <s v="amazon.com"/>
    <s v="Fun Fly"/>
    <s v="Retail"/>
    <n v="3"/>
  </r>
  <r>
    <x v="7195"/>
    <s v="amazon.com"/>
    <s v="Quad"/>
    <s v="Retail"/>
    <n v="2"/>
  </r>
  <r>
    <x v="7196"/>
    <s v="amazon.com"/>
    <s v="Carlota"/>
    <s v="Wholesale"/>
    <n v="63"/>
  </r>
  <r>
    <x v="7197"/>
    <s v="ebay.com"/>
    <s v="Frido Fast Catch"/>
    <s v="Retail"/>
    <n v="1"/>
  </r>
  <r>
    <x v="7198"/>
    <s v="ebay.com"/>
    <s v="Aspen"/>
    <s v="Retail"/>
    <n v="4"/>
  </r>
  <r>
    <x v="7199"/>
    <s v="coloradoboomerangs.com"/>
    <s v="Fun Fly"/>
    <s v="Retail"/>
    <n v="2"/>
  </r>
  <r>
    <x v="7200"/>
    <s v="ebay.com"/>
    <s v="Fun Fly"/>
    <s v="Wholesale"/>
    <n v="35"/>
  </r>
  <r>
    <x v="7201"/>
    <s v="ebay.com"/>
    <s v="Fun Fly"/>
    <s v="Retail"/>
    <n v="6"/>
  </r>
  <r>
    <x v="7202"/>
    <s v="coloradoboomerangs.com"/>
    <s v="Quad"/>
    <s v="Wholesale"/>
    <n v="49"/>
  </r>
  <r>
    <x v="7203"/>
    <s v="amazon.com"/>
    <s v="Carlota"/>
    <s v="Retail"/>
    <n v="2"/>
  </r>
  <r>
    <x v="7204"/>
    <s v="amazon.com"/>
    <s v="Bellen"/>
    <s v="Wholesale"/>
    <n v="39"/>
  </r>
  <r>
    <x v="7205"/>
    <s v="ebay.com"/>
    <s v="Sunshine"/>
    <s v="Wholesale"/>
    <n v="56"/>
  </r>
  <r>
    <x v="7206"/>
    <s v="amazon.com"/>
    <s v="Fun Fly"/>
    <s v="Retail"/>
    <n v="3"/>
  </r>
  <r>
    <x v="7207"/>
    <s v="ebay.com"/>
    <s v="Crested Beaut"/>
    <s v="Retail"/>
    <n v="3"/>
  </r>
  <r>
    <x v="7208"/>
    <s v="amazon.com"/>
    <s v="Eagle"/>
    <s v="Wholesale"/>
    <n v="35"/>
  </r>
  <r>
    <x v="7209"/>
    <s v="amazon.com"/>
    <s v="Fun Fly"/>
    <s v="Wholesale"/>
    <n v="40"/>
  </r>
  <r>
    <x v="7210"/>
    <s v="coloradoboomerangs.com"/>
    <s v="Majestic Beaut"/>
    <s v="Retail"/>
    <n v="3"/>
  </r>
  <r>
    <x v="7211"/>
    <s v="ebay.com"/>
    <s v="Bellen"/>
    <s v="Retail"/>
    <n v="8"/>
  </r>
  <r>
    <x v="7212"/>
    <s v="amazon.com"/>
    <s v="Quad"/>
    <s v="Retail"/>
    <n v="2"/>
  </r>
  <r>
    <x v="7213"/>
    <s v="ebay.com"/>
    <s v="Fun Fly"/>
    <s v="Wholesale"/>
    <n v="69"/>
  </r>
  <r>
    <x v="7214"/>
    <s v="amazon.com"/>
    <s v="Quad"/>
    <s v="Retail"/>
    <n v="4"/>
  </r>
  <r>
    <x v="7215"/>
    <s v="amazon.com"/>
    <s v="Bellen"/>
    <s v="Retail"/>
    <n v="1"/>
  </r>
  <r>
    <x v="7216"/>
    <s v="ebay.com"/>
    <s v="Aspen"/>
    <s v="Wholesale"/>
    <n v="31"/>
  </r>
  <r>
    <x v="7217"/>
    <s v="ebay.com"/>
    <s v="Crested Beaut"/>
    <s v="Retail"/>
    <n v="4"/>
  </r>
  <r>
    <x v="7218"/>
    <s v="coloradoboomerangs.com"/>
    <s v="Fun Fly"/>
    <s v="Retail"/>
    <n v="4"/>
  </r>
  <r>
    <x v="7219"/>
    <s v="ebay.com"/>
    <s v="Bellen"/>
    <s v="Retail"/>
    <n v="1"/>
  </r>
  <r>
    <x v="7220"/>
    <s v="coloradoboomerangs.com"/>
    <s v="Fun Fly"/>
    <s v="Wholesale"/>
    <n v="91"/>
  </r>
  <r>
    <x v="7221"/>
    <s v="coloradoboomerangs.com"/>
    <s v="Bellen"/>
    <s v="Retail"/>
    <n v="2"/>
  </r>
  <r>
    <x v="7222"/>
    <s v="gel-boomerang.com"/>
    <s v="Alpine"/>
    <s v="Retail"/>
    <n v="3"/>
  </r>
  <r>
    <x v="7223"/>
    <s v="ebay.com"/>
    <s v="Sunshine"/>
    <s v="Retail"/>
    <n v="3"/>
  </r>
  <r>
    <x v="7224"/>
    <s v="amazon.com"/>
    <s v="Alpine"/>
    <s v="Retail"/>
    <n v="1"/>
  </r>
  <r>
    <x v="7225"/>
    <s v="ebay.com"/>
    <s v="Quad"/>
    <s v="Retail"/>
    <n v="6"/>
  </r>
  <r>
    <x v="7226"/>
    <s v="ebay.com"/>
    <s v="Quad"/>
    <s v="Retail"/>
    <n v="7"/>
  </r>
  <r>
    <x v="7227"/>
    <s v="coloradoboomerangs.com"/>
    <s v="Crested Beaut"/>
    <s v="Retail"/>
    <n v="2"/>
  </r>
  <r>
    <x v="7228"/>
    <s v="amazon.com"/>
    <s v="Bellen"/>
    <s v="Retail"/>
    <n v="2"/>
  </r>
  <r>
    <x v="4898"/>
    <s v="coloradoboomerangs.com"/>
    <s v="Sunshine"/>
    <s v="Retail"/>
    <n v="1"/>
  </r>
  <r>
    <x v="7229"/>
    <s v="coloradoboomerangs.com"/>
    <s v="Bower Aussie Round"/>
    <s v="Wholesale"/>
    <n v="72"/>
  </r>
  <r>
    <x v="7230"/>
    <s v="amazon.com"/>
    <s v="Fire Aspen"/>
    <s v="Wholesale"/>
    <n v="24"/>
  </r>
  <r>
    <x v="7231"/>
    <s v="gel-boomerang.com"/>
    <s v="Fun Fly"/>
    <s v="Retail"/>
    <n v="6"/>
  </r>
  <r>
    <x v="7232"/>
    <s v="amazon.com"/>
    <s v="Crested Beaut"/>
    <s v="Retail"/>
    <n v="3"/>
  </r>
  <r>
    <x v="7233"/>
    <s v="ebay.com"/>
    <s v="Bower Aussie Round"/>
    <s v="Retail"/>
    <n v="5"/>
  </r>
  <r>
    <x v="7234"/>
    <s v="coloradoboomerangs.com"/>
    <s v="Fun Fly"/>
    <s v="Retail"/>
    <n v="6"/>
  </r>
  <r>
    <x v="7235"/>
    <s v="amazon.com"/>
    <s v="Fun Fly"/>
    <s v="Wholesale"/>
    <n v="45"/>
  </r>
  <r>
    <x v="7236"/>
    <s v="coloradoboomerangs.com"/>
    <s v="Eagle"/>
    <s v="Wholesale"/>
    <n v="38"/>
  </r>
  <r>
    <x v="7237"/>
    <s v="ebay.com"/>
    <s v="Fun Fly"/>
    <s v="Wholesale"/>
    <n v="61"/>
  </r>
  <r>
    <x v="7238"/>
    <s v="coloradoboomerangs.com"/>
    <s v="Alpine"/>
    <s v="Wholesale"/>
    <n v="52"/>
  </r>
  <r>
    <x v="7239"/>
    <s v="ebay.com"/>
    <s v="Phoenix"/>
    <s v="Wholesale"/>
    <n v="25"/>
  </r>
  <r>
    <x v="7240"/>
    <s v="ebay.com"/>
    <s v="Bellen"/>
    <s v="Retail"/>
    <n v="1"/>
  </r>
  <r>
    <x v="7241"/>
    <s v="amazon.com"/>
    <s v="Quad"/>
    <s v="Wholesale"/>
    <n v="71"/>
  </r>
  <r>
    <x v="7242"/>
    <s v="amazon.com"/>
    <s v="Fun Fly"/>
    <s v="Wholesale"/>
    <n v="25"/>
  </r>
  <r>
    <x v="7243"/>
    <s v="ebay.com"/>
    <s v="Yanaki"/>
    <s v="Retail"/>
    <n v="6"/>
  </r>
  <r>
    <x v="7244"/>
    <s v="amazon.com"/>
    <s v="Quad"/>
    <s v="Retail"/>
    <n v="2"/>
  </r>
  <r>
    <x v="7245"/>
    <s v="ebay.com"/>
    <s v="Quad"/>
    <s v="Wholesale"/>
    <n v="72"/>
  </r>
  <r>
    <x v="7246"/>
    <s v="coloradoboomerangs.com"/>
    <s v="Quad"/>
    <s v="Retail"/>
    <n v="6"/>
  </r>
  <r>
    <x v="7247"/>
    <s v="ebay.com"/>
    <s v="Sunshine"/>
    <s v="Retail"/>
    <n v="2"/>
  </r>
  <r>
    <x v="7248"/>
    <s v="gel-boomerang.com"/>
    <s v="Fun Fly"/>
    <s v="Retail"/>
    <n v="4"/>
  </r>
  <r>
    <x v="7249"/>
    <s v="amazon.com"/>
    <s v="Fun Fly"/>
    <s v="Wholesale"/>
    <n v="59"/>
  </r>
  <r>
    <x v="7250"/>
    <s v="amazon.com"/>
    <s v="Darnell Tri Fly"/>
    <s v="Retail"/>
    <n v="2"/>
  </r>
  <r>
    <x v="7251"/>
    <s v="amazon.com"/>
    <s v="Fun Fly"/>
    <s v="Wholesale"/>
    <n v="35"/>
  </r>
  <r>
    <x v="7252"/>
    <s v="ebay.com"/>
    <s v="Aspen"/>
    <s v="Retail"/>
    <n v="8"/>
  </r>
  <r>
    <x v="7253"/>
    <s v="amazon.com"/>
    <s v="Sunshine"/>
    <s v="Wholesale"/>
    <n v="84"/>
  </r>
  <r>
    <x v="7254"/>
    <s v="amazon.com"/>
    <s v="Quad"/>
    <s v="Retail"/>
    <n v="9"/>
  </r>
  <r>
    <x v="7255"/>
    <s v="ebay.com"/>
    <s v="Sunset"/>
    <s v="Retail"/>
    <n v="2"/>
  </r>
  <r>
    <x v="7256"/>
    <s v="ebay.com"/>
    <s v="Fun Fly"/>
    <s v="Retail"/>
    <n v="4"/>
  </r>
  <r>
    <x v="7257"/>
    <s v="gel-boomerang.com"/>
    <s v="Bellen"/>
    <s v="Wholesale"/>
    <n v="38"/>
  </r>
  <r>
    <x v="7258"/>
    <s v="ebay.com"/>
    <s v="Fun Fly"/>
    <s v="Wholesale"/>
    <n v="52"/>
  </r>
  <r>
    <x v="7259"/>
    <s v="amazon.com"/>
    <s v="Fire Aspen"/>
    <s v="Wholesale"/>
    <n v="31"/>
  </r>
  <r>
    <x v="7260"/>
    <s v="gel-boomerang.com"/>
    <s v="Carlota Doublers"/>
    <s v="Retail"/>
    <n v="3"/>
  </r>
  <r>
    <x v="7261"/>
    <s v="coloradoboomerangs.com"/>
    <s v="Quad"/>
    <s v="Retail"/>
    <n v="1"/>
  </r>
  <r>
    <x v="7262"/>
    <s v="amazon.com"/>
    <s v="Carlota Doublers"/>
    <s v="Retail"/>
    <n v="3"/>
  </r>
  <r>
    <x v="7263"/>
    <s v="gel-boomerang.com"/>
    <s v="Bower Aussie Round"/>
    <s v="Wholesale"/>
    <n v="55"/>
  </r>
  <r>
    <x v="7264"/>
    <s v="amazon.com"/>
    <s v="Carlota"/>
    <s v="Retail"/>
    <n v="2"/>
  </r>
  <r>
    <x v="7265"/>
    <s v="coloradoboomerangs.com"/>
    <s v="Majestic Beaut"/>
    <s v="Wholesale"/>
    <n v="69"/>
  </r>
  <r>
    <x v="7266"/>
    <s v="ebay.com"/>
    <s v="Eagle"/>
    <s v="Retail"/>
    <n v="7"/>
  </r>
  <r>
    <x v="7267"/>
    <s v="amazon.com"/>
    <s v="Sunspot"/>
    <s v="Wholesale"/>
    <n v="65"/>
  </r>
  <r>
    <x v="7268"/>
    <s v="gel-boomerang.com"/>
    <s v="Fun Fly"/>
    <s v="Retail"/>
    <n v="2"/>
  </r>
  <r>
    <x v="7269"/>
    <s v="amazon.com"/>
    <s v="Carlota"/>
    <s v="Retail"/>
    <n v="4"/>
  </r>
  <r>
    <x v="7270"/>
    <s v="coloradoboomerangs.com"/>
    <s v="Fun Fly"/>
    <s v="Wholesale"/>
    <n v="55"/>
  </r>
  <r>
    <x v="7271"/>
    <s v="amazon.com"/>
    <s v="Fun Fly"/>
    <s v="Retail"/>
    <n v="1"/>
  </r>
  <r>
    <x v="7272"/>
    <s v="amazon.com"/>
    <s v="Fire Aspen"/>
    <s v="Retail"/>
    <n v="7"/>
  </r>
  <r>
    <x v="7273"/>
    <s v="coloradoboomerangs.com"/>
    <s v="Fun Fly"/>
    <s v="Wholesale"/>
    <n v="29"/>
  </r>
  <r>
    <x v="7274"/>
    <s v="coloradoboomerangs.com"/>
    <s v="Alpine"/>
    <s v="Retail"/>
    <n v="1"/>
  </r>
  <r>
    <x v="7275"/>
    <s v="coloradoboomerangs.com"/>
    <s v="Majestic Beaut"/>
    <s v="Retail"/>
    <n v="1"/>
  </r>
  <r>
    <x v="7276"/>
    <s v="amazon.com"/>
    <s v="Bellen"/>
    <s v="Retail"/>
    <n v="7"/>
  </r>
  <r>
    <x v="7277"/>
    <s v="coloradoboomerangs.com"/>
    <s v="Fun Fly"/>
    <s v="Wholesale"/>
    <n v="30"/>
  </r>
  <r>
    <x v="3899"/>
    <s v="amazon.com"/>
    <s v="Yanaki"/>
    <s v="Wholesale"/>
    <n v="27"/>
  </r>
  <r>
    <x v="7278"/>
    <s v="ebay.com"/>
    <s v="Carlota"/>
    <s v="Retail"/>
    <n v="6"/>
  </r>
  <r>
    <x v="7279"/>
    <s v="amazon.com"/>
    <s v="Fun Fly"/>
    <s v="Wholesale"/>
    <n v="37"/>
  </r>
  <r>
    <x v="7280"/>
    <s v="amazon.com"/>
    <s v="Aspen"/>
    <s v="Wholesale"/>
    <n v="129"/>
  </r>
  <r>
    <x v="7281"/>
    <s v="gel-boomerang.com"/>
    <s v="Phoenix"/>
    <s v="Retail"/>
    <n v="2"/>
  </r>
  <r>
    <x v="5458"/>
    <s v="amazon.com"/>
    <s v="Fun Fly"/>
    <s v="Retail"/>
    <n v="3"/>
  </r>
  <r>
    <x v="7282"/>
    <s v="coloradoboomerangs.com"/>
    <s v="Fun Fly"/>
    <s v="Retail"/>
    <n v="2"/>
  </r>
  <r>
    <x v="5866"/>
    <s v="coloradoboomerangs.com"/>
    <s v="Yanaki"/>
    <s v="Retail"/>
    <n v="1"/>
  </r>
  <r>
    <x v="7283"/>
    <s v="amazon.com"/>
    <s v="Phoenix"/>
    <s v="Retail"/>
    <n v="9"/>
  </r>
  <r>
    <x v="7284"/>
    <s v="coloradoboomerangs.com"/>
    <s v="Quad"/>
    <s v="Retail"/>
    <n v="1"/>
  </r>
  <r>
    <x v="7285"/>
    <s v="coloradoboomerangs.com"/>
    <s v="Fire Aspen"/>
    <s v="Retail"/>
    <n v="9"/>
  </r>
  <r>
    <x v="7286"/>
    <s v="ebay.com"/>
    <s v="Bower Aussie Round"/>
    <s v="Wholesale"/>
    <n v="65"/>
  </r>
  <r>
    <x v="7287"/>
    <s v="ebay.com"/>
    <s v="Aspen"/>
    <s v="Retail"/>
    <n v="5"/>
  </r>
  <r>
    <x v="7288"/>
    <s v="amazon.com"/>
    <s v="Fun Fly"/>
    <s v="Retail"/>
    <n v="4"/>
  </r>
  <r>
    <x v="7289"/>
    <s v="amazon.com"/>
    <s v="Quad"/>
    <s v="Wholesale"/>
    <n v="28"/>
  </r>
  <r>
    <x v="7290"/>
    <s v="ebay.com"/>
    <s v="Yanaki"/>
    <s v="Retail"/>
    <n v="7"/>
  </r>
  <r>
    <x v="7291"/>
    <s v="ebay.com"/>
    <s v="Bower Aussie Round"/>
    <s v="Retail"/>
    <n v="6"/>
  </r>
  <r>
    <x v="7292"/>
    <s v="amazon.com"/>
    <s v="Sunshine"/>
    <s v="Retail"/>
    <n v="4"/>
  </r>
  <r>
    <x v="7293"/>
    <s v="coloradoboomerangs.com"/>
    <s v="Quad"/>
    <s v="Retail"/>
    <n v="4"/>
  </r>
  <r>
    <x v="7294"/>
    <s v="amazon.com"/>
    <s v="Fun Fly"/>
    <s v="Wholesale"/>
    <n v="54"/>
  </r>
  <r>
    <x v="7295"/>
    <s v="coloradoboomerangs.com"/>
    <s v="Fun Fly"/>
    <s v="Retail"/>
    <n v="5"/>
  </r>
  <r>
    <x v="7296"/>
    <s v="amazon.com"/>
    <s v="Bellen"/>
    <s v="Retail"/>
    <n v="4"/>
  </r>
  <r>
    <x v="7297"/>
    <s v="gel-boomerang.com"/>
    <s v="Carlota"/>
    <s v="Wholesale"/>
    <n v="40"/>
  </r>
  <r>
    <x v="7298"/>
    <s v="ebay.com"/>
    <s v="Manu MTA"/>
    <s v="Retail"/>
    <n v="1"/>
  </r>
  <r>
    <x v="7299"/>
    <s v="amazon.com"/>
    <s v="Carlota"/>
    <s v="Retail"/>
    <n v="7"/>
  </r>
  <r>
    <x v="7300"/>
    <s v="coloradoboomerangs.com"/>
    <s v="Carlota"/>
    <s v="Wholesale"/>
    <n v="29"/>
  </r>
  <r>
    <x v="7301"/>
    <s v="amazon.com"/>
    <s v="Bellen"/>
    <s v="Wholesale"/>
    <n v="30"/>
  </r>
  <r>
    <x v="7302"/>
    <s v="amazon.com"/>
    <s v="Fun Fly"/>
    <s v="Wholesale"/>
    <n v="104"/>
  </r>
  <r>
    <x v="7303"/>
    <s v="coloradoboomerangs.com"/>
    <s v="Carlota"/>
    <s v="Retail"/>
    <n v="1"/>
  </r>
  <r>
    <x v="7304"/>
    <s v="amazon.com"/>
    <s v="Quad"/>
    <s v="Retail"/>
    <n v="4"/>
  </r>
  <r>
    <x v="7305"/>
    <s v="ebay.com"/>
    <s v="Majestic Beaut"/>
    <s v="Retail"/>
    <n v="4"/>
  </r>
  <r>
    <x v="7306"/>
    <s v="coloradoboomerangs.com"/>
    <s v="Carlota"/>
    <s v="Retail"/>
    <n v="2"/>
  </r>
  <r>
    <x v="7307"/>
    <s v="coloradoboomerangs.com"/>
    <s v="Fun Fly"/>
    <s v="Wholesale"/>
    <n v="38"/>
  </r>
  <r>
    <x v="7308"/>
    <s v="coloradoboomerangs.com"/>
    <s v="Eagle"/>
    <s v="Wholesale"/>
    <n v="96"/>
  </r>
  <r>
    <x v="7309"/>
    <s v="coloradoboomerangs.com"/>
    <s v="Yanaki"/>
    <s v="Retail"/>
    <n v="8"/>
  </r>
  <r>
    <x v="7310"/>
    <s v="ebay.com"/>
    <s v="Quad"/>
    <s v="Wholesale"/>
    <n v="28"/>
  </r>
  <r>
    <x v="7311"/>
    <s v="amazon.com"/>
    <s v="Carlota"/>
    <s v="Wholesale"/>
    <n v="150"/>
  </r>
  <r>
    <x v="7312"/>
    <s v="amazon.com"/>
    <s v="Bower Aussie Round"/>
    <s v="Wholesale"/>
    <n v="39"/>
  </r>
  <r>
    <x v="7313"/>
    <s v="amazon.com"/>
    <s v="Fun Fly"/>
    <s v="Retail"/>
    <n v="4"/>
  </r>
  <r>
    <x v="7314"/>
    <s v="gel-boomerang.com"/>
    <s v="Alpine"/>
    <s v="Wholesale"/>
    <n v="154"/>
  </r>
  <r>
    <x v="985"/>
    <s v="amazon.com"/>
    <s v="GelFast"/>
    <s v="Wholesale"/>
    <n v="49"/>
  </r>
  <r>
    <x v="7315"/>
    <s v="gel-boomerang.com"/>
    <s v="GelFast"/>
    <s v="Retail"/>
    <n v="2"/>
  </r>
  <r>
    <x v="7316"/>
    <s v="amazon.com"/>
    <s v="Fun Fly"/>
    <s v="Wholesale"/>
    <n v="68"/>
  </r>
  <r>
    <x v="7317"/>
    <s v="coloradoboomerangs.com"/>
    <s v="Fire Aspen"/>
    <s v="Retail"/>
    <n v="7"/>
  </r>
  <r>
    <x v="7318"/>
    <s v="gel-boomerang.com"/>
    <s v="Sunshine"/>
    <s v="Retail"/>
    <n v="5"/>
  </r>
  <r>
    <x v="5250"/>
    <s v="coloradoboomerangs.com"/>
    <s v="Bower Aussie Round"/>
    <s v="Retail"/>
    <n v="2"/>
  </r>
  <r>
    <x v="7319"/>
    <s v="coloradoboomerangs.com"/>
    <s v="Quad"/>
    <s v="Retail"/>
    <n v="6"/>
  </r>
  <r>
    <x v="7320"/>
    <s v="ebay.com"/>
    <s v="Bellen"/>
    <s v="Wholesale"/>
    <n v="34"/>
  </r>
  <r>
    <x v="4395"/>
    <s v="ebay.com"/>
    <s v="Bellen"/>
    <s v="Wholesale"/>
    <n v="126"/>
  </r>
  <r>
    <x v="7321"/>
    <s v="coloradoboomerangs.com"/>
    <s v="Quad"/>
    <s v="Retail"/>
    <n v="8"/>
  </r>
  <r>
    <x v="7322"/>
    <s v="amazon.com"/>
    <s v="Crested Beaut"/>
    <s v="Retail"/>
    <n v="8"/>
  </r>
  <r>
    <x v="7323"/>
    <s v="amazon.com"/>
    <s v="Fun Fly"/>
    <s v="Wholesale"/>
    <n v="111"/>
  </r>
  <r>
    <x v="7324"/>
    <s v="amazon.com"/>
    <s v="Majestic Beaut"/>
    <s v="Retail"/>
    <n v="1"/>
  </r>
  <r>
    <x v="7325"/>
    <s v="gel-boomerang.com"/>
    <s v="Bower Aussie Round"/>
    <s v="Retail"/>
    <n v="3"/>
  </r>
  <r>
    <x v="7326"/>
    <s v="coloradoboomerangs.com"/>
    <s v="Fun Fly"/>
    <s v="Wholesale"/>
    <n v="43"/>
  </r>
  <r>
    <x v="7327"/>
    <s v="ebay.com"/>
    <s v="Fun Fly"/>
    <s v="Retail"/>
    <n v="1"/>
  </r>
  <r>
    <x v="7328"/>
    <s v="ebay.com"/>
    <s v="Eagle"/>
    <s v="Retail"/>
    <n v="4"/>
  </r>
  <r>
    <x v="7329"/>
    <s v="ebay.com"/>
    <s v="Frido Fast Catch"/>
    <s v="Retail"/>
    <n v="1"/>
  </r>
  <r>
    <x v="7330"/>
    <s v="ebay.com"/>
    <s v="Sunspot"/>
    <s v="Retail"/>
    <n v="2"/>
  </r>
  <r>
    <x v="7331"/>
    <s v="coloradoboomerangs.com"/>
    <s v="Manu LD"/>
    <s v="Retail"/>
    <n v="4"/>
  </r>
  <r>
    <x v="7332"/>
    <s v="ebay.com"/>
    <s v="Frido Fast Catch"/>
    <s v="Retail"/>
    <n v="1"/>
  </r>
  <r>
    <x v="7333"/>
    <s v="amazon.com"/>
    <s v="Sunshine"/>
    <s v="Retail"/>
    <n v="1"/>
  </r>
  <r>
    <x v="7334"/>
    <s v="amazon.com"/>
    <s v="Fun Fly"/>
    <s v="Retail"/>
    <n v="3"/>
  </r>
  <r>
    <x v="7335"/>
    <s v="coloradoboomerangs.com"/>
    <s v="Bower Aussie Round"/>
    <s v="Wholesale"/>
    <n v="52"/>
  </r>
  <r>
    <x v="7336"/>
    <s v="coloradoboomerangs.com"/>
    <s v="Crested Beaut"/>
    <s v="Retail"/>
    <n v="4"/>
  </r>
  <r>
    <x v="7337"/>
    <s v="amazon.com"/>
    <s v="Sunshine"/>
    <s v="Retail"/>
    <n v="2"/>
  </r>
  <r>
    <x v="7338"/>
    <s v="amazon.com"/>
    <s v="Bellen"/>
    <s v="Wholesale"/>
    <n v="36"/>
  </r>
  <r>
    <x v="7339"/>
    <s v="ebay.com"/>
    <s v="Bellen"/>
    <s v="Wholesale"/>
    <n v="63"/>
  </r>
  <r>
    <x v="7340"/>
    <s v="coloradoboomerangs.com"/>
    <s v="Bower Aussie Round"/>
    <s v="Wholesale"/>
    <n v="25"/>
  </r>
  <r>
    <x v="7341"/>
    <s v="amazon.com"/>
    <s v="Majestic Beaut"/>
    <s v="Retail"/>
    <n v="8"/>
  </r>
  <r>
    <x v="7342"/>
    <s v="coloradoboomerangs.com"/>
    <s v="Fun Fly"/>
    <s v="Wholesale"/>
    <n v="41"/>
  </r>
  <r>
    <x v="7343"/>
    <s v="coloradoboomerangs.com"/>
    <s v="Sunshine"/>
    <s v="Retail"/>
    <n v="1"/>
  </r>
  <r>
    <x v="7344"/>
    <s v="amazon.com"/>
    <s v="Alpine"/>
    <s v="Wholesale"/>
    <n v="36"/>
  </r>
  <r>
    <x v="7345"/>
    <s v="ebay.com"/>
    <s v="GelFast"/>
    <s v="Retail"/>
    <n v="6"/>
  </r>
  <r>
    <x v="7346"/>
    <s v="coloradoboomerangs.com"/>
    <s v="Sunshine"/>
    <s v="Retail"/>
    <n v="3"/>
  </r>
  <r>
    <x v="7347"/>
    <s v="amazon.com"/>
    <s v="Bellen"/>
    <s v="Wholesale"/>
    <n v="61"/>
  </r>
  <r>
    <x v="7348"/>
    <s v="coloradoboomerangs.com"/>
    <s v="Fire Aspen"/>
    <s v="Retail"/>
    <n v="2"/>
  </r>
  <r>
    <x v="7349"/>
    <s v="amazon.com"/>
    <s v="Carlota Doublers"/>
    <s v="Retail"/>
    <n v="4"/>
  </r>
  <r>
    <x v="7350"/>
    <s v="amazon.com"/>
    <s v="Quad"/>
    <s v="Retail"/>
    <n v="2"/>
  </r>
  <r>
    <x v="7351"/>
    <s v="amazon.com"/>
    <s v="Quad"/>
    <s v="Wholesale"/>
    <n v="32"/>
  </r>
  <r>
    <x v="7352"/>
    <s v="gel-boomerang.com"/>
    <s v="Fun Fly"/>
    <s v="Retail"/>
    <n v="1"/>
  </r>
  <r>
    <x v="7353"/>
    <s v="amazon.com"/>
    <s v="Aspen"/>
    <s v="Retail"/>
    <n v="2"/>
  </r>
  <r>
    <x v="7354"/>
    <s v="amazon.com"/>
    <s v="Fun Fly"/>
    <s v="Wholesale"/>
    <n v="56"/>
  </r>
  <r>
    <x v="7355"/>
    <s v="gel-boomerang.com"/>
    <s v="Eagle"/>
    <s v="Wholesale"/>
    <n v="53"/>
  </r>
  <r>
    <x v="7356"/>
    <s v="coloradoboomerangs.com"/>
    <s v="Crested Beaut"/>
    <s v="Retail"/>
    <n v="2"/>
  </r>
  <r>
    <x v="7357"/>
    <s v="ebay.com"/>
    <s v="Fun Fly"/>
    <s v="Wholesale"/>
    <n v="28"/>
  </r>
  <r>
    <x v="7358"/>
    <s v="amazon.com"/>
    <s v="Fun Fly"/>
    <s v="Wholesale"/>
    <n v="42"/>
  </r>
  <r>
    <x v="7359"/>
    <s v="gel-boomerang.com"/>
    <s v="Quad"/>
    <s v="Wholesale"/>
    <n v="150"/>
  </r>
  <r>
    <x v="7360"/>
    <s v="amazon.com"/>
    <s v="Bower Aussie Round"/>
    <s v="Wholesale"/>
    <n v="38"/>
  </r>
  <r>
    <x v="7361"/>
    <s v="coloradoboomerangs.com"/>
    <s v="Fun Fly"/>
    <s v="Wholesale"/>
    <n v="34"/>
  </r>
  <r>
    <x v="7362"/>
    <s v="amazon.com"/>
    <s v="Bellen"/>
    <s v="Retail"/>
    <n v="1"/>
  </r>
  <r>
    <x v="7363"/>
    <s v="gel-boomerang.com"/>
    <s v="Crested Beaut"/>
    <s v="Retail"/>
    <n v="1"/>
  </r>
  <r>
    <x v="7364"/>
    <s v="amazon.com"/>
    <s v="Quad"/>
    <s v="Retail"/>
    <n v="2"/>
  </r>
  <r>
    <x v="7365"/>
    <s v="amazon.com"/>
    <s v="Bower Aussie Round"/>
    <s v="Wholesale"/>
    <n v="61"/>
  </r>
  <r>
    <x v="7366"/>
    <s v="ebay.com"/>
    <s v="Aspen"/>
    <s v="Wholesale"/>
    <n v="37"/>
  </r>
  <r>
    <x v="7367"/>
    <s v="amazon.com"/>
    <s v="Darnell Tri Fly"/>
    <s v="Retail"/>
    <n v="5"/>
  </r>
  <r>
    <x v="7368"/>
    <s v="coloradoboomerangs.com"/>
    <s v="Yanaki"/>
    <s v="Retail"/>
    <n v="1"/>
  </r>
  <r>
    <x v="7369"/>
    <s v="amazon.com"/>
    <s v="Sunset"/>
    <s v="Wholesale"/>
    <n v="45"/>
  </r>
  <r>
    <x v="7370"/>
    <s v="ebay.com"/>
    <s v="Fun Fly"/>
    <s v="Retail"/>
    <n v="7"/>
  </r>
  <r>
    <x v="7371"/>
    <s v="amazon.com"/>
    <s v="Quad"/>
    <s v="Wholesale"/>
    <n v="38"/>
  </r>
  <r>
    <x v="7372"/>
    <s v="amazon.com"/>
    <s v="Fun Fly"/>
    <s v="Wholesale"/>
    <n v="62"/>
  </r>
  <r>
    <x v="7373"/>
    <s v="ebay.com"/>
    <s v="Fun Fly"/>
    <s v="Retail"/>
    <n v="3"/>
  </r>
  <r>
    <x v="7374"/>
    <s v="gel-boomerang.com"/>
    <s v="GelFast"/>
    <s v="Wholesale"/>
    <n v="29"/>
  </r>
  <r>
    <x v="7375"/>
    <s v="gel-boomerang.com"/>
    <s v="Fun Fly"/>
    <s v="Wholesale"/>
    <n v="130"/>
  </r>
  <r>
    <x v="7376"/>
    <s v="amazon.com"/>
    <s v="Fun Fly"/>
    <s v="Wholesale"/>
    <n v="73"/>
  </r>
  <r>
    <x v="7377"/>
    <s v="amazon.com"/>
    <s v="Quad"/>
    <s v="Retail"/>
    <n v="8"/>
  </r>
  <r>
    <x v="7378"/>
    <s v="coloradoboomerangs.com"/>
    <s v="Fun Fly"/>
    <s v="Wholesale"/>
    <n v="68"/>
  </r>
  <r>
    <x v="7379"/>
    <s v="ebay.com"/>
    <s v="Fun Fly"/>
    <s v="Retail"/>
    <n v="9"/>
  </r>
  <r>
    <x v="7380"/>
    <s v="gel-boomerang.com"/>
    <s v="Darnell Tri Fly"/>
    <s v="Retail"/>
    <n v="2"/>
  </r>
  <r>
    <x v="7381"/>
    <s v="coloradoboomerangs.com"/>
    <s v="Fun Fly"/>
    <s v="Retail"/>
    <n v="4"/>
  </r>
  <r>
    <x v="7382"/>
    <s v="amazon.com"/>
    <s v="Bellen"/>
    <s v="Wholesale"/>
    <n v="46"/>
  </r>
  <r>
    <x v="7383"/>
    <s v="amazon.com"/>
    <s v="Fun Fly"/>
    <s v="Wholesale"/>
    <n v="50"/>
  </r>
  <r>
    <x v="188"/>
    <s v="coloradoboomerangs.com"/>
    <s v="Fun Fly"/>
    <s v="Retail"/>
    <n v="1"/>
  </r>
  <r>
    <x v="7384"/>
    <s v="ebay.com"/>
    <s v="Fun Fly"/>
    <s v="Wholesale"/>
    <n v="60"/>
  </r>
  <r>
    <x v="7385"/>
    <s v="amazon.com"/>
    <s v="Fun Fly"/>
    <s v="Wholesale"/>
    <n v="100"/>
  </r>
  <r>
    <x v="7386"/>
    <s v="amazon.com"/>
    <s v="Sunshine"/>
    <s v="Retail"/>
    <n v="7"/>
  </r>
  <r>
    <x v="7387"/>
    <s v="gel-boomerang.com"/>
    <s v="Crested Beaut"/>
    <s v="Retail"/>
    <n v="4"/>
  </r>
  <r>
    <x v="7388"/>
    <s v="ebay.com"/>
    <s v="Aspen"/>
    <s v="Retail"/>
    <n v="2"/>
  </r>
  <r>
    <x v="7389"/>
    <s v="amazon.com"/>
    <s v="Fun Fly"/>
    <s v="Wholesale"/>
    <n v="63"/>
  </r>
  <r>
    <x v="7390"/>
    <s v="gel-boomerang.com"/>
    <s v="Sunset"/>
    <s v="Retail"/>
    <n v="4"/>
  </r>
  <r>
    <x v="7391"/>
    <s v="amazon.com"/>
    <s v="Quad"/>
    <s v="Retail"/>
    <n v="2"/>
  </r>
  <r>
    <x v="7392"/>
    <s v="coloradoboomerangs.com"/>
    <s v="Fun Fly"/>
    <s v="Retail"/>
    <n v="3"/>
  </r>
  <r>
    <x v="7393"/>
    <s v="amazon.com"/>
    <s v="Fire Aspen"/>
    <s v="Retail"/>
    <n v="4"/>
  </r>
  <r>
    <x v="7394"/>
    <s v="amazon.com"/>
    <s v="Fun Fly"/>
    <s v="Retail"/>
    <n v="1"/>
  </r>
  <r>
    <x v="7395"/>
    <s v="amazon.com"/>
    <s v="Quad"/>
    <s v="Retail"/>
    <n v="1"/>
  </r>
  <r>
    <x v="7396"/>
    <s v="coloradoboomerangs.com"/>
    <s v="Fun Fly"/>
    <s v="Wholesale"/>
    <n v="38"/>
  </r>
  <r>
    <x v="7397"/>
    <s v="coloradoboomerangs.com"/>
    <s v="Phoenix"/>
    <s v="Retail"/>
    <n v="2"/>
  </r>
  <r>
    <x v="7398"/>
    <s v="coloradoboomerangs.com"/>
    <s v="Fun Fly"/>
    <s v="Retail"/>
    <n v="3"/>
  </r>
  <r>
    <x v="7399"/>
    <s v="coloradoboomerangs.com"/>
    <s v="Carlota"/>
    <s v="Retail"/>
    <n v="7"/>
  </r>
  <r>
    <x v="7400"/>
    <s v="ebay.com"/>
    <s v="Quad"/>
    <s v="Wholesale"/>
    <n v="66"/>
  </r>
  <r>
    <x v="7401"/>
    <s v="coloradoboomerangs.com"/>
    <s v="Bower Aussie Round"/>
    <s v="Retail"/>
    <n v="2"/>
  </r>
  <r>
    <x v="4686"/>
    <s v="amazon.com"/>
    <s v="Majestic Beaut"/>
    <s v="Retail"/>
    <n v="1"/>
  </r>
  <r>
    <x v="7402"/>
    <s v="amazon.com"/>
    <s v="Fun Fly"/>
    <s v="Retail"/>
    <n v="4"/>
  </r>
  <r>
    <x v="7403"/>
    <s v="coloradoboomerangs.com"/>
    <s v="Bellen"/>
    <s v="Retail"/>
    <n v="4"/>
  </r>
  <r>
    <x v="7170"/>
    <s v="amazon.com"/>
    <s v="Fun Fly"/>
    <s v="Wholesale"/>
    <n v="35"/>
  </r>
  <r>
    <x v="7404"/>
    <s v="coloradoboomerangs.com"/>
    <s v="Fun Fly"/>
    <s v="Retail"/>
    <n v="2"/>
  </r>
  <r>
    <x v="429"/>
    <s v="coloradoboomerangs.com"/>
    <s v="Quad"/>
    <s v="Retail"/>
    <n v="2"/>
  </r>
  <r>
    <x v="7405"/>
    <s v="ebay.com"/>
    <s v="Quad"/>
    <s v="Wholesale"/>
    <n v="53"/>
  </r>
  <r>
    <x v="7406"/>
    <s v="amazon.com"/>
    <s v="Fun Fly"/>
    <s v="Wholesale"/>
    <n v="45"/>
  </r>
  <r>
    <x v="7407"/>
    <s v="amazon.com"/>
    <s v="Majestic Beaut"/>
    <s v="Retail"/>
    <n v="2"/>
  </r>
  <r>
    <x v="7408"/>
    <s v="gel-boomerang.com"/>
    <s v="Fun Fly"/>
    <s v="Wholesale"/>
    <n v="26"/>
  </r>
  <r>
    <x v="7409"/>
    <s v="ebay.com"/>
    <s v="Fun Fly"/>
    <s v="Wholesale"/>
    <n v="39"/>
  </r>
  <r>
    <x v="7410"/>
    <s v="gel-boomerang.com"/>
    <s v="Aspen"/>
    <s v="Wholesale"/>
    <n v="39"/>
  </r>
  <r>
    <x v="7411"/>
    <s v="coloradoboomerangs.com"/>
    <s v="Fun Fly"/>
    <s v="Retail"/>
    <n v="6"/>
  </r>
  <r>
    <x v="7412"/>
    <s v="coloradoboomerangs.com"/>
    <s v="Quad"/>
    <s v="Retail"/>
    <n v="6"/>
  </r>
  <r>
    <x v="7413"/>
    <s v="ebay.com"/>
    <s v="Fun Fly"/>
    <s v="Retail"/>
    <n v="2"/>
  </r>
  <r>
    <x v="7414"/>
    <s v="coloradoboomerangs.com"/>
    <s v="Eagle"/>
    <s v="Retail"/>
    <n v="8"/>
  </r>
  <r>
    <x v="7415"/>
    <s v="coloradoboomerangs.com"/>
    <s v="Aspen"/>
    <s v="Retail"/>
    <n v="6"/>
  </r>
  <r>
    <x v="3380"/>
    <s v="coloradoboomerangs.com"/>
    <s v="Quad"/>
    <s v="Retail"/>
    <n v="6"/>
  </r>
  <r>
    <x v="7416"/>
    <s v="coloradoboomerangs.com"/>
    <s v="Manu MTA"/>
    <s v="Retail"/>
    <n v="5"/>
  </r>
  <r>
    <x v="7417"/>
    <s v="coloradoboomerangs.com"/>
    <s v="Quad"/>
    <s v="Wholesale"/>
    <n v="54"/>
  </r>
  <r>
    <x v="7418"/>
    <s v="amazon.com"/>
    <s v="Bellen"/>
    <s v="Retail"/>
    <n v="3"/>
  </r>
  <r>
    <x v="7419"/>
    <s v="amazon.com"/>
    <s v="Fun Fly"/>
    <s v="Wholesale"/>
    <n v="39"/>
  </r>
  <r>
    <x v="7420"/>
    <s v="ebay.com"/>
    <s v="Fun Fly"/>
    <s v="Wholesale"/>
    <n v="60"/>
  </r>
  <r>
    <x v="7421"/>
    <s v="ebay.com"/>
    <s v="Aspen"/>
    <s v="Wholesale"/>
    <n v="34"/>
  </r>
  <r>
    <x v="7422"/>
    <s v="amazon.com"/>
    <s v="Sunshine"/>
    <s v="Retail"/>
    <n v="3"/>
  </r>
  <r>
    <x v="7423"/>
    <s v="coloradoboomerangs.com"/>
    <s v="Phoenix"/>
    <s v="Wholesale"/>
    <n v="32"/>
  </r>
  <r>
    <x v="7424"/>
    <s v="ebay.com"/>
    <s v="Darnell Tri Fly"/>
    <s v="Retail"/>
    <n v="5"/>
  </r>
  <r>
    <x v="7425"/>
    <s v="amazon.com"/>
    <s v="Carlota"/>
    <s v="Retail"/>
    <n v="1"/>
  </r>
  <r>
    <x v="7426"/>
    <s v="ebay.com"/>
    <s v="Manu MTA"/>
    <s v="Retail"/>
    <n v="3"/>
  </r>
  <r>
    <x v="7427"/>
    <s v="gel-boomerang.com"/>
    <s v="Quad"/>
    <s v="Retail"/>
    <n v="2"/>
  </r>
  <r>
    <x v="7428"/>
    <s v="ebay.com"/>
    <s v="Frido Fast Catch"/>
    <s v="Retail"/>
    <n v="1"/>
  </r>
  <r>
    <x v="7429"/>
    <s v="ebay.com"/>
    <s v="Quad"/>
    <s v="Wholesale"/>
    <n v="97"/>
  </r>
  <r>
    <x v="7430"/>
    <s v="coloradoboomerangs.com"/>
    <s v="Carlota"/>
    <s v="Wholesale"/>
    <n v="148"/>
  </r>
  <r>
    <x v="7431"/>
    <s v="amazon.com"/>
    <s v="Carlota"/>
    <s v="Wholesale"/>
    <n v="77"/>
  </r>
  <r>
    <x v="7432"/>
    <s v="amazon.com"/>
    <s v="Yanaki"/>
    <s v="Wholesale"/>
    <n v="40"/>
  </r>
  <r>
    <x v="7433"/>
    <s v="coloradoboomerangs.com"/>
    <s v="Bellen"/>
    <s v="Retail"/>
    <n v="5"/>
  </r>
  <r>
    <x v="7434"/>
    <s v="ebay.com"/>
    <s v="Carlota"/>
    <s v="Retail"/>
    <n v="7"/>
  </r>
  <r>
    <x v="7435"/>
    <s v="amazon.com"/>
    <s v="Alpine"/>
    <s v="Retail"/>
    <n v="7"/>
  </r>
  <r>
    <x v="4129"/>
    <s v="amazon.com"/>
    <s v="Bellen"/>
    <s v="Retail"/>
    <n v="6"/>
  </r>
  <r>
    <x v="7436"/>
    <s v="coloradoboomerangs.com"/>
    <s v="Carlota"/>
    <s v="Wholesale"/>
    <n v="30"/>
  </r>
  <r>
    <x v="7437"/>
    <s v="gel-boomerang.com"/>
    <s v="Bellen"/>
    <s v="Retail"/>
    <n v="3"/>
  </r>
  <r>
    <x v="7438"/>
    <s v="gel-boomerang.com"/>
    <s v="Yanaki"/>
    <s v="Retail"/>
    <n v="3"/>
  </r>
  <r>
    <x v="7439"/>
    <s v="coloradoboomerangs.com"/>
    <s v="GelFast"/>
    <s v="Wholesale"/>
    <n v="31"/>
  </r>
  <r>
    <x v="7440"/>
    <s v="ebay.com"/>
    <s v="Fun Fly"/>
    <s v="Wholesale"/>
    <n v="14"/>
  </r>
  <r>
    <x v="7441"/>
    <s v="amazon.com"/>
    <s v="Sunset"/>
    <s v="Retail"/>
    <n v="6"/>
  </r>
  <r>
    <x v="7442"/>
    <s v="amazon.com"/>
    <s v="Bellen"/>
    <s v="Retail"/>
    <n v="6"/>
  </r>
  <r>
    <x v="7443"/>
    <s v="gel-boomerang.com"/>
    <s v="Fun Fly"/>
    <s v="Retail"/>
    <n v="2"/>
  </r>
  <r>
    <x v="7444"/>
    <s v="amazon.com"/>
    <s v="Quad"/>
    <s v="Retail"/>
    <n v="5"/>
  </r>
  <r>
    <x v="7445"/>
    <s v="gel-boomerang.com"/>
    <s v="Manu MTA"/>
    <s v="Retail"/>
    <n v="3"/>
  </r>
  <r>
    <x v="7446"/>
    <s v="ebay.com"/>
    <s v="Quad"/>
    <s v="Wholesale"/>
    <n v="97"/>
  </r>
  <r>
    <x v="7447"/>
    <s v="amazon.com"/>
    <s v="Fun Fly"/>
    <s v="Wholesale"/>
    <n v="36"/>
  </r>
  <r>
    <x v="114"/>
    <s v="ebay.com"/>
    <s v="Sunset"/>
    <s v="Retail"/>
    <n v="3"/>
  </r>
  <r>
    <x v="7448"/>
    <s v="coloradoboomerangs.com"/>
    <s v="Yanaki"/>
    <s v="Wholesale"/>
    <n v="33"/>
  </r>
  <r>
    <x v="7449"/>
    <s v="amazon.com"/>
    <s v="Sunset"/>
    <s v="Wholesale"/>
    <n v="34"/>
  </r>
  <r>
    <x v="7450"/>
    <s v="ebay.com"/>
    <s v="Crested Beaut"/>
    <s v="Wholesale"/>
    <n v="65"/>
  </r>
  <r>
    <x v="7451"/>
    <s v="ebay.com"/>
    <s v="Fun Fly"/>
    <s v="Retail"/>
    <n v="1"/>
  </r>
  <r>
    <x v="7452"/>
    <s v="amazon.com"/>
    <s v="Quad"/>
    <s v="Wholesale"/>
    <n v="36"/>
  </r>
  <r>
    <x v="95"/>
    <s v="coloradoboomerangs.com"/>
    <s v="Eagle"/>
    <s v="Wholesale"/>
    <n v="70"/>
  </r>
  <r>
    <x v="7453"/>
    <s v="amazon.com"/>
    <s v="Fun Fly"/>
    <s v="Retail"/>
    <n v="1"/>
  </r>
  <r>
    <x v="7454"/>
    <s v="coloradoboomerangs.com"/>
    <s v="Majestic Beaut"/>
    <s v="Retail"/>
    <n v="3"/>
  </r>
  <r>
    <x v="7455"/>
    <s v="coloradoboomerangs.com"/>
    <s v="Fun Fly"/>
    <s v="Wholesale"/>
    <n v="61"/>
  </r>
  <r>
    <x v="7291"/>
    <s v="coloradoboomerangs.com"/>
    <s v="Sunspot"/>
    <s v="Wholesale"/>
    <n v="38"/>
  </r>
  <r>
    <x v="6302"/>
    <s v="amazon.com"/>
    <s v="Crested Beaut"/>
    <s v="Wholesale"/>
    <n v="39"/>
  </r>
  <r>
    <x v="7456"/>
    <s v="amazon.com"/>
    <s v="Alpine"/>
    <s v="Wholesale"/>
    <n v="82"/>
  </r>
  <r>
    <x v="5013"/>
    <s v="amazon.com"/>
    <s v="Bower Aussie Round"/>
    <s v="Retail"/>
    <n v="3"/>
  </r>
  <r>
    <x v="7457"/>
    <s v="coloradoboomerangs.com"/>
    <s v="Bellen"/>
    <s v="Retail"/>
    <n v="1"/>
  </r>
  <r>
    <x v="735"/>
    <s v="amazon.com"/>
    <s v="Eagle"/>
    <s v="Wholesale"/>
    <n v="36"/>
  </r>
  <r>
    <x v="7458"/>
    <s v="amazon.com"/>
    <s v="Fun Fly"/>
    <s v="Wholesale"/>
    <n v="80"/>
  </r>
  <r>
    <x v="7459"/>
    <s v="amazon.com"/>
    <s v="Fun Fly"/>
    <s v="Retail"/>
    <n v="3"/>
  </r>
  <r>
    <x v="7460"/>
    <s v="coloradoboomerangs.com"/>
    <s v="Quad"/>
    <s v="Wholesale"/>
    <n v="89"/>
  </r>
  <r>
    <x v="7461"/>
    <s v="coloradoboomerangs.com"/>
    <s v="Crested Beaut"/>
    <s v="Retail"/>
    <n v="1"/>
  </r>
  <r>
    <x v="7462"/>
    <s v="coloradoboomerangs.com"/>
    <s v="Majestic Beaut"/>
    <s v="Wholesale"/>
    <n v="27"/>
  </r>
  <r>
    <x v="7463"/>
    <s v="ebay.com"/>
    <s v="Bower Aussie Round"/>
    <s v="Retail"/>
    <n v="8"/>
  </r>
  <r>
    <x v="7464"/>
    <s v="amazon.com"/>
    <s v="Sunset"/>
    <s v="Wholesale"/>
    <n v="38"/>
  </r>
  <r>
    <x v="7465"/>
    <s v="ebay.com"/>
    <s v="Sunshine"/>
    <s v="Retail"/>
    <n v="2"/>
  </r>
  <r>
    <x v="7466"/>
    <s v="coloradoboomerangs.com"/>
    <s v="Bower Aussie Round"/>
    <s v="Wholesale"/>
    <n v="44"/>
  </r>
  <r>
    <x v="7467"/>
    <s v="amazon.com"/>
    <s v="Aspen"/>
    <s v="Wholesale"/>
    <n v="36"/>
  </r>
  <r>
    <x v="7468"/>
    <s v="amazon.com"/>
    <s v="Crested Beaut"/>
    <s v="Retail"/>
    <n v="2"/>
  </r>
  <r>
    <x v="7469"/>
    <s v="amazon.com"/>
    <s v="Carlota"/>
    <s v="Wholesale"/>
    <n v="97"/>
  </r>
  <r>
    <x v="7470"/>
    <s v="ebay.com"/>
    <s v="Fun Fly"/>
    <s v="Wholesale"/>
    <n v="62"/>
  </r>
  <r>
    <x v="7471"/>
    <s v="amazon.com"/>
    <s v="Fun Fly"/>
    <s v="Wholesale"/>
    <n v="68"/>
  </r>
  <r>
    <x v="7472"/>
    <s v="coloradoboomerangs.com"/>
    <s v="Aspen"/>
    <s v="Retail"/>
    <n v="1"/>
  </r>
  <r>
    <x v="7473"/>
    <s v="ebay.com"/>
    <s v="Carlota"/>
    <s v="Retail"/>
    <n v="1"/>
  </r>
  <r>
    <x v="7474"/>
    <s v="gel-boomerang.com"/>
    <s v="Aspen"/>
    <s v="Wholesale"/>
    <n v="33"/>
  </r>
  <r>
    <x v="7475"/>
    <s v="ebay.com"/>
    <s v="Crested Beaut"/>
    <s v="Wholesale"/>
    <n v="38"/>
  </r>
  <r>
    <x v="7476"/>
    <s v="gel-boomerang.com"/>
    <s v="Fire Aspen"/>
    <s v="Retail"/>
    <n v="2"/>
  </r>
  <r>
    <x v="2405"/>
    <s v="amazon.com"/>
    <s v="Quad"/>
    <s v="Wholesale"/>
    <n v="40"/>
  </r>
  <r>
    <x v="1601"/>
    <s v="amazon.com"/>
    <s v="Quad"/>
    <s v="Wholesale"/>
    <n v="37"/>
  </r>
  <r>
    <x v="7477"/>
    <s v="coloradoboomerangs.com"/>
    <s v="Aspen"/>
    <s v="Retail"/>
    <n v="1"/>
  </r>
  <r>
    <x v="7478"/>
    <s v="coloradoboomerangs.com"/>
    <s v="Sunset"/>
    <s v="Wholesale"/>
    <n v="143"/>
  </r>
  <r>
    <x v="7479"/>
    <s v="amazon.com"/>
    <s v="Fun Fly"/>
    <s v="Wholesale"/>
    <n v="87"/>
  </r>
  <r>
    <x v="7480"/>
    <s v="amazon.com"/>
    <s v="Quad"/>
    <s v="Wholesale"/>
    <n v="39"/>
  </r>
  <r>
    <x v="7481"/>
    <s v="coloradoboomerangs.com"/>
    <s v="Quad"/>
    <s v="Wholesale"/>
    <n v="26"/>
  </r>
  <r>
    <x v="7482"/>
    <s v="amazon.com"/>
    <s v="Fun Fly"/>
    <s v="Retail"/>
    <n v="2"/>
  </r>
  <r>
    <x v="7483"/>
    <s v="amazon.com"/>
    <s v="Fun Fly"/>
    <s v="Wholesale"/>
    <n v="87"/>
  </r>
  <r>
    <x v="4040"/>
    <s v="gel-boomerang.com"/>
    <s v="Fun Fly"/>
    <s v="Retail"/>
    <n v="6"/>
  </r>
  <r>
    <x v="7484"/>
    <s v="coloradoboomerangs.com"/>
    <s v="Fun Fly"/>
    <s v="Retail"/>
    <n v="1"/>
  </r>
  <r>
    <x v="7485"/>
    <s v="amazon.com"/>
    <s v="Phoenix"/>
    <s v="Retail"/>
    <n v="1"/>
  </r>
  <r>
    <x v="2349"/>
    <s v="ebay.com"/>
    <s v="Fun Fly"/>
    <s v="Retail"/>
    <n v="1"/>
  </r>
  <r>
    <x v="7486"/>
    <s v="amazon.com"/>
    <s v="Sunshine"/>
    <s v="Wholesale"/>
    <n v="11"/>
  </r>
  <r>
    <x v="7487"/>
    <s v="ebay.com"/>
    <s v="Crested Beaut"/>
    <s v="Retail"/>
    <n v="2"/>
  </r>
  <r>
    <x v="7488"/>
    <s v="coloradoboomerangs.com"/>
    <s v="Darnell Tri Fly"/>
    <s v="Wholesale"/>
    <n v="139"/>
  </r>
  <r>
    <x v="7489"/>
    <s v="amazon.com"/>
    <s v="Quad"/>
    <s v="Retail"/>
    <n v="2"/>
  </r>
  <r>
    <x v="7490"/>
    <s v="coloradoboomerangs.com"/>
    <s v="Fun Fly"/>
    <s v="Retail"/>
    <n v="3"/>
  </r>
  <r>
    <x v="2599"/>
    <s v="coloradoboomerangs.com"/>
    <s v="Quad"/>
    <s v="Wholesale"/>
    <n v="67"/>
  </r>
  <r>
    <x v="7491"/>
    <s v="amazon.com"/>
    <s v="Majestic Beaut"/>
    <s v="Retail"/>
    <n v="2"/>
  </r>
  <r>
    <x v="7492"/>
    <s v="coloradoboomerangs.com"/>
    <s v="Carlota"/>
    <s v="Wholesale"/>
    <n v="36"/>
  </r>
  <r>
    <x v="7493"/>
    <s v="coloradoboomerangs.com"/>
    <s v="Quad"/>
    <s v="Retail"/>
    <n v="1"/>
  </r>
  <r>
    <x v="7494"/>
    <s v="coloradoboomerangs.com"/>
    <s v="Carlota"/>
    <s v="Retail"/>
    <n v="5"/>
  </r>
  <r>
    <x v="7495"/>
    <s v="amazon.com"/>
    <s v="GelFast"/>
    <s v="Retail"/>
    <n v="9"/>
  </r>
  <r>
    <x v="7496"/>
    <s v="amazon.com"/>
    <s v="Fun Fly"/>
    <s v="Retail"/>
    <n v="1"/>
  </r>
  <r>
    <x v="1619"/>
    <s v="ebay.com"/>
    <s v="Fun Fly"/>
    <s v="Wholesale"/>
    <n v="30"/>
  </r>
  <r>
    <x v="7497"/>
    <s v="coloradoboomerangs.com"/>
    <s v="Fun Fly"/>
    <s v="Retail"/>
    <n v="3"/>
  </r>
  <r>
    <x v="7498"/>
    <s v="coloradoboomerangs.com"/>
    <s v="Manu LD"/>
    <s v="Retail"/>
    <n v="3"/>
  </r>
  <r>
    <x v="7499"/>
    <s v="amazon.com"/>
    <s v="Yanaki"/>
    <s v="Retail"/>
    <n v="4"/>
  </r>
  <r>
    <x v="7500"/>
    <s v="amazon.com"/>
    <s v="Quad"/>
    <s v="Retail"/>
    <n v="6"/>
  </r>
  <r>
    <x v="7501"/>
    <s v="ebay.com"/>
    <s v="Crested Beaut"/>
    <s v="Wholesale"/>
    <n v="51"/>
  </r>
  <r>
    <x v="7502"/>
    <s v="amazon.com"/>
    <s v="Fun Fly"/>
    <s v="Wholesale"/>
    <n v="37"/>
  </r>
  <r>
    <x v="7503"/>
    <s v="gel-boomerang.com"/>
    <s v="Majestic Beaut"/>
    <s v="Wholesale"/>
    <n v="31"/>
  </r>
  <r>
    <x v="7504"/>
    <s v="ebay.com"/>
    <s v="Manu LD"/>
    <s v="Retail"/>
    <n v="5"/>
  </r>
  <r>
    <x v="7505"/>
    <s v="amazon.com"/>
    <s v="Fun Fly"/>
    <s v="Wholesale"/>
    <n v="113"/>
  </r>
  <r>
    <x v="4058"/>
    <s v="ebay.com"/>
    <s v="Manu MTA"/>
    <s v="Retail"/>
    <n v="2"/>
  </r>
  <r>
    <x v="7506"/>
    <s v="ebay.com"/>
    <s v="Fun Fly"/>
    <s v="Wholesale"/>
    <n v="69"/>
  </r>
  <r>
    <x v="7507"/>
    <s v="amazon.com"/>
    <s v="GelFast"/>
    <s v="Wholesale"/>
    <n v="40"/>
  </r>
  <r>
    <x v="7508"/>
    <s v="amazon.com"/>
    <s v="Aspen"/>
    <s v="Retail"/>
    <n v="2"/>
  </r>
  <r>
    <x v="7509"/>
    <s v="ebay.com"/>
    <s v="Fun Fly"/>
    <s v="Retail"/>
    <n v="6"/>
  </r>
  <r>
    <x v="7510"/>
    <s v="coloradoboomerangs.com"/>
    <s v="Phoenix"/>
    <s v="Retail"/>
    <n v="3"/>
  </r>
  <r>
    <x v="7511"/>
    <s v="amazon.com"/>
    <s v="Quad"/>
    <s v="Wholesale"/>
    <n v="35"/>
  </r>
  <r>
    <x v="7512"/>
    <s v="ebay.com"/>
    <s v="Quad"/>
    <s v="Retail"/>
    <n v="2"/>
  </r>
  <r>
    <x v="7513"/>
    <s v="coloradoboomerangs.com"/>
    <s v="Fun Fly"/>
    <s v="Wholesale"/>
    <n v="146"/>
  </r>
  <r>
    <x v="7514"/>
    <s v="amazon.com"/>
    <s v="Quad"/>
    <s v="Wholesale"/>
    <n v="43"/>
  </r>
  <r>
    <x v="7515"/>
    <s v="ebay.com"/>
    <s v="Crested Beaut"/>
    <s v="Retail"/>
    <n v="2"/>
  </r>
  <r>
    <x v="7516"/>
    <s v="amazon.com"/>
    <s v="Fun Fly"/>
    <s v="Wholesale"/>
    <n v="59"/>
  </r>
  <r>
    <x v="7517"/>
    <s v="coloradoboomerangs.com"/>
    <s v="Quad"/>
    <s v="Retail"/>
    <n v="3"/>
  </r>
  <r>
    <x v="7518"/>
    <s v="amazon.com"/>
    <s v="Fun Fly"/>
    <s v="Retail"/>
    <n v="1"/>
  </r>
  <r>
    <x v="7519"/>
    <s v="ebay.com"/>
    <s v="Crested Beaut"/>
    <s v="Retail"/>
    <n v="2"/>
  </r>
  <r>
    <x v="7520"/>
    <s v="ebay.com"/>
    <s v="Fire Aspen"/>
    <s v="Wholesale"/>
    <n v="95"/>
  </r>
  <r>
    <x v="7521"/>
    <s v="amazon.com"/>
    <s v="Sunset"/>
    <s v="Retail"/>
    <n v="1"/>
  </r>
  <r>
    <x v="7522"/>
    <s v="amazon.com"/>
    <s v="Phoenix"/>
    <s v="Retail"/>
    <n v="2"/>
  </r>
  <r>
    <x v="7523"/>
    <s v="amazon.com"/>
    <s v="Fire Aspen"/>
    <s v="Wholesale"/>
    <n v="86"/>
  </r>
  <r>
    <x v="7524"/>
    <s v="amazon.com"/>
    <s v="Fun Fly"/>
    <s v="Retail"/>
    <n v="4"/>
  </r>
  <r>
    <x v="7525"/>
    <s v="gel-boomerang.com"/>
    <s v="Fun Fly"/>
    <s v="Retail"/>
    <n v="1"/>
  </r>
  <r>
    <x v="7526"/>
    <s v="ebay.com"/>
    <s v="Frido Fast Catch"/>
    <s v="Retail"/>
    <n v="1"/>
  </r>
  <r>
    <x v="7527"/>
    <s v="amazon.com"/>
    <s v="Bellen"/>
    <s v="Retail"/>
    <n v="2"/>
  </r>
  <r>
    <x v="7528"/>
    <s v="amazon.com"/>
    <s v="Sunshine"/>
    <s v="Retail"/>
    <n v="2"/>
  </r>
  <r>
    <x v="7529"/>
    <s v="ebay.com"/>
    <s v="Carlota"/>
    <s v="Retail"/>
    <n v="4"/>
  </r>
  <r>
    <x v="7530"/>
    <s v="ebay.com"/>
    <s v="Darnell Tri Fly"/>
    <s v="Retail"/>
    <n v="3"/>
  </r>
  <r>
    <x v="7531"/>
    <s v="amazon.com"/>
    <s v="Bellen"/>
    <s v="Retail"/>
    <n v="1"/>
  </r>
  <r>
    <x v="7532"/>
    <s v="coloradoboomerangs.com"/>
    <s v="Quad"/>
    <s v="Retail"/>
    <n v="5"/>
  </r>
  <r>
    <x v="7533"/>
    <s v="coloradoboomerangs.com"/>
    <s v="Fun Fly"/>
    <s v="Wholesale"/>
    <n v="28"/>
  </r>
  <r>
    <x v="7534"/>
    <s v="ebay.com"/>
    <s v="Fun Fly"/>
    <s v="Wholesale"/>
    <n v="59"/>
  </r>
  <r>
    <x v="7535"/>
    <s v="amazon.com"/>
    <s v="Crested Beaut"/>
    <s v="Retail"/>
    <n v="1"/>
  </r>
  <r>
    <x v="7536"/>
    <s v="amazon.com"/>
    <s v="Sunshine"/>
    <s v="Retail"/>
    <n v="2"/>
  </r>
  <r>
    <x v="7537"/>
    <s v="ebay.com"/>
    <s v="Crested Beaut"/>
    <s v="Wholesale"/>
    <n v="39"/>
  </r>
  <r>
    <x v="7538"/>
    <s v="amazon.com"/>
    <s v="Carlota"/>
    <s v="Wholesale"/>
    <n v="64"/>
  </r>
  <r>
    <x v="7539"/>
    <s v="gel-boomerang.com"/>
    <s v="Fun Fly"/>
    <s v="Retail"/>
    <n v="4"/>
  </r>
  <r>
    <x v="7540"/>
    <s v="coloradoboomerangs.com"/>
    <s v="Crested Beaut"/>
    <s v="Retail"/>
    <n v="3"/>
  </r>
  <r>
    <x v="7541"/>
    <s v="amazon.com"/>
    <s v="Aspen"/>
    <s v="Retail"/>
    <n v="2"/>
  </r>
  <r>
    <x v="7542"/>
    <s v="amazon.com"/>
    <s v="Bower Aussie Round"/>
    <s v="Retail"/>
    <n v="1"/>
  </r>
  <r>
    <x v="7543"/>
    <s v="amazon.com"/>
    <s v="Bellen"/>
    <s v="Wholesale"/>
    <n v="29"/>
  </r>
  <r>
    <x v="7544"/>
    <s v="coloradoboomerangs.com"/>
    <s v="Alpine"/>
    <s v="Retail"/>
    <n v="2"/>
  </r>
  <r>
    <x v="7545"/>
    <s v="amazon.com"/>
    <s v="Fun Fly"/>
    <s v="Retail"/>
    <n v="1"/>
  </r>
  <r>
    <x v="7546"/>
    <s v="amazon.com"/>
    <s v="Carlota Doublers"/>
    <s v="Retail"/>
    <n v="1"/>
  </r>
  <r>
    <x v="7547"/>
    <s v="amazon.com"/>
    <s v="Fun Fly"/>
    <s v="Wholesale"/>
    <n v="45"/>
  </r>
  <r>
    <x v="7548"/>
    <s v="amazon.com"/>
    <s v="Yanaki"/>
    <s v="Wholesale"/>
    <n v="58"/>
  </r>
  <r>
    <x v="7549"/>
    <s v="ebay.com"/>
    <s v="Crested Beaut"/>
    <s v="Wholesale"/>
    <n v="36"/>
  </r>
  <r>
    <x v="7550"/>
    <s v="gel-boomerang.com"/>
    <s v="Crested Beaut"/>
    <s v="Retail"/>
    <n v="2"/>
  </r>
  <r>
    <x v="7551"/>
    <s v="amazon.com"/>
    <s v="Fun Fly"/>
    <s v="Retail"/>
    <n v="1"/>
  </r>
  <r>
    <x v="7552"/>
    <s v="amazon.com"/>
    <s v="Fun Fly"/>
    <s v="Wholesale"/>
    <n v="68"/>
  </r>
  <r>
    <x v="7553"/>
    <s v="amazon.com"/>
    <s v="Quad"/>
    <s v="Retail"/>
    <n v="1"/>
  </r>
  <r>
    <x v="2811"/>
    <s v="coloradoboomerangs.com"/>
    <s v="Sunshine"/>
    <s v="Retail"/>
    <n v="7"/>
  </r>
  <r>
    <x v="7554"/>
    <s v="amazon.com"/>
    <s v="Alpine"/>
    <s v="Wholesale"/>
    <n v="28"/>
  </r>
  <r>
    <x v="7555"/>
    <s v="amazon.com"/>
    <s v="Fun Fly"/>
    <s v="Wholesale"/>
    <n v="34"/>
  </r>
  <r>
    <x v="7556"/>
    <s v="coloradoboomerangs.com"/>
    <s v="Darnell Tri Fly"/>
    <s v="Wholesale"/>
    <n v="35"/>
  </r>
  <r>
    <x v="2009"/>
    <s v="ebay.com"/>
    <s v="Crested Beaut"/>
    <s v="Retail"/>
    <n v="2"/>
  </r>
  <r>
    <x v="7557"/>
    <s v="amazon.com"/>
    <s v="Quad"/>
    <s v="Wholesale"/>
    <n v="52"/>
  </r>
  <r>
    <x v="7558"/>
    <s v="amazon.com"/>
    <s v="Fun Fly"/>
    <s v="Retail"/>
    <n v="6"/>
  </r>
  <r>
    <x v="7559"/>
    <s v="ebay.com"/>
    <s v="Fun Fly"/>
    <s v="Retail"/>
    <n v="3"/>
  </r>
  <r>
    <x v="7560"/>
    <s v="coloradoboomerangs.com"/>
    <s v="Aspen"/>
    <s v="Retail"/>
    <n v="1"/>
  </r>
  <r>
    <x v="7561"/>
    <s v="gel-boomerang.com"/>
    <s v="Fun Fly"/>
    <s v="Wholesale"/>
    <n v="30"/>
  </r>
  <r>
    <x v="7562"/>
    <s v="amazon.com"/>
    <s v="Carlota"/>
    <s v="Wholesale"/>
    <n v="30"/>
  </r>
  <r>
    <x v="7563"/>
    <s v="amazon.com"/>
    <s v="Fun Fly"/>
    <s v="Retail"/>
    <n v="2"/>
  </r>
  <r>
    <x v="7564"/>
    <s v="amazon.com"/>
    <s v="Bower Aussie Round"/>
    <s v="Wholesale"/>
    <n v="156"/>
  </r>
  <r>
    <x v="7565"/>
    <s v="gel-boomerang.com"/>
    <s v="Manu LD"/>
    <s v="Retail"/>
    <n v="2"/>
  </r>
  <r>
    <x v="7566"/>
    <s v="amazon.com"/>
    <s v="Bower Aussie Round"/>
    <s v="Wholesale"/>
    <n v="40"/>
  </r>
  <r>
    <x v="7567"/>
    <s v="ebay.com"/>
    <s v="Manu LD"/>
    <s v="Retail"/>
    <n v="3"/>
  </r>
  <r>
    <x v="7568"/>
    <s v="coloradoboomerangs.com"/>
    <s v="Carlota Doublers"/>
    <s v="Retail"/>
    <n v="2"/>
  </r>
  <r>
    <x v="7569"/>
    <s v="amazon.com"/>
    <s v="Bellen"/>
    <s v="Retail"/>
    <n v="3"/>
  </r>
  <r>
    <x v="7570"/>
    <s v="amazon.com"/>
    <s v="Yanaki"/>
    <s v="Wholesale"/>
    <n v="45"/>
  </r>
  <r>
    <x v="7571"/>
    <s v="ebay.com"/>
    <s v="Fun Fly"/>
    <s v="Wholesale"/>
    <n v="38"/>
  </r>
  <r>
    <x v="7572"/>
    <s v="coloradoboomerangs.com"/>
    <s v="Quad"/>
    <s v="Retail"/>
    <n v="6"/>
  </r>
  <r>
    <x v="7573"/>
    <s v="coloradoboomerangs.com"/>
    <s v="Sunshine"/>
    <s v="Wholesale"/>
    <n v="37"/>
  </r>
  <r>
    <x v="7574"/>
    <s v="amazon.com"/>
    <s v="Fun Fly"/>
    <s v="Retail"/>
    <n v="1"/>
  </r>
  <r>
    <x v="7575"/>
    <s v="ebay.com"/>
    <s v="Eagle"/>
    <s v="Retail"/>
    <n v="4"/>
  </r>
  <r>
    <x v="7576"/>
    <s v="ebay.com"/>
    <s v="Fun Fly"/>
    <s v="Retail"/>
    <n v="5"/>
  </r>
  <r>
    <x v="7577"/>
    <s v="gel-boomerang.com"/>
    <s v="Yanaki"/>
    <s v="Retail"/>
    <n v="3"/>
  </r>
  <r>
    <x v="7578"/>
    <s v="amazon.com"/>
    <s v="Alpine"/>
    <s v="Retail"/>
    <n v="1"/>
  </r>
  <r>
    <x v="7579"/>
    <s v="amazon.com"/>
    <s v="Sunspot"/>
    <s v="Retail"/>
    <n v="4"/>
  </r>
  <r>
    <x v="7580"/>
    <s v="amazon.com"/>
    <s v="Alpine"/>
    <s v="Retail"/>
    <n v="1"/>
  </r>
  <r>
    <x v="7581"/>
    <s v="coloradoboomerangs.com"/>
    <s v="Quad"/>
    <s v="Retail"/>
    <n v="5"/>
  </r>
  <r>
    <x v="7582"/>
    <s v="ebay.com"/>
    <s v="Bellen"/>
    <s v="Retail"/>
    <n v="7"/>
  </r>
  <r>
    <x v="7583"/>
    <s v="amazon.com"/>
    <s v="Fun Fly"/>
    <s v="Retail"/>
    <n v="6"/>
  </r>
  <r>
    <x v="7584"/>
    <s v="coloradoboomerangs.com"/>
    <s v="Fire Aspen"/>
    <s v="Retail"/>
    <n v="4"/>
  </r>
  <r>
    <x v="7585"/>
    <s v="ebay.com"/>
    <s v="Carlota"/>
    <s v="Retail"/>
    <n v="2"/>
  </r>
  <r>
    <x v="7586"/>
    <s v="amazon.com"/>
    <s v="Fun Fly"/>
    <s v="Wholesale"/>
    <n v="42"/>
  </r>
  <r>
    <x v="7587"/>
    <s v="amazon.com"/>
    <s v="Fun Fly"/>
    <s v="Wholesale"/>
    <n v="153"/>
  </r>
  <r>
    <x v="7588"/>
    <s v="amazon.com"/>
    <s v="Sunset"/>
    <s v="Retail"/>
    <n v="6"/>
  </r>
  <r>
    <x v="7589"/>
    <s v="ebay.com"/>
    <s v="Sunset"/>
    <s v="Wholesale"/>
    <n v="66"/>
  </r>
  <r>
    <x v="7590"/>
    <s v="amazon.com"/>
    <s v="Fun Fly"/>
    <s v="Retail"/>
    <n v="2"/>
  </r>
  <r>
    <x v="7591"/>
    <s v="ebay.com"/>
    <s v="Fun Fly"/>
    <s v="Wholesale"/>
    <n v="62"/>
  </r>
  <r>
    <x v="7592"/>
    <s v="amazon.com"/>
    <s v="Aspen"/>
    <s v="Retail"/>
    <n v="5"/>
  </r>
  <r>
    <x v="7593"/>
    <s v="gel-boomerang.com"/>
    <s v="Aspen"/>
    <s v="Wholesale"/>
    <n v="22"/>
  </r>
  <r>
    <x v="7594"/>
    <s v="coloradoboomerangs.com"/>
    <s v="Fun Fly"/>
    <s v="Retail"/>
    <n v="2"/>
  </r>
  <r>
    <x v="7595"/>
    <s v="amazon.com"/>
    <s v="Fun Fly"/>
    <s v="Retail"/>
    <n v="9"/>
  </r>
  <r>
    <x v="7596"/>
    <s v="amazon.com"/>
    <s v="Fun Fly"/>
    <s v="Wholesale"/>
    <n v="34"/>
  </r>
  <r>
    <x v="7597"/>
    <s v="amazon.com"/>
    <s v="Quad"/>
    <s v="Retail"/>
    <n v="8"/>
  </r>
  <r>
    <x v="7598"/>
    <s v="coloradoboomerangs.com"/>
    <s v="Sunshine"/>
    <s v="Retail"/>
    <n v="4"/>
  </r>
  <r>
    <x v="7599"/>
    <s v="amazon.com"/>
    <s v="Carlota"/>
    <s v="Retail"/>
    <n v="1"/>
  </r>
  <r>
    <x v="7600"/>
    <s v="amazon.com"/>
    <s v="Sunspot"/>
    <s v="Retail"/>
    <n v="6"/>
  </r>
  <r>
    <x v="7601"/>
    <s v="amazon.com"/>
    <s v="Majestic Beaut"/>
    <s v="Retail"/>
    <n v="1"/>
  </r>
  <r>
    <x v="7602"/>
    <s v="coloradoboomerangs.com"/>
    <s v="Quad"/>
    <s v="Retail"/>
    <n v="4"/>
  </r>
  <r>
    <x v="7603"/>
    <s v="amazon.com"/>
    <s v="Bellen"/>
    <s v="Retail"/>
    <n v="2"/>
  </r>
  <r>
    <x v="7604"/>
    <s v="amazon.com"/>
    <s v="Fun Fly"/>
    <s v="Wholesale"/>
    <n v="79"/>
  </r>
  <r>
    <x v="7605"/>
    <s v="gel-boomerang.com"/>
    <s v="Fun Fly"/>
    <s v="Retail"/>
    <n v="3"/>
  </r>
  <r>
    <x v="7606"/>
    <s v="gel-boomerang.com"/>
    <s v="Majestic Beaut"/>
    <s v="Retail"/>
    <n v="2"/>
  </r>
  <r>
    <x v="7607"/>
    <s v="coloradoboomerangs.com"/>
    <s v="Fun Fly"/>
    <s v="Wholesale"/>
    <n v="143"/>
  </r>
  <r>
    <x v="7608"/>
    <s v="amazon.com"/>
    <s v="Alpine"/>
    <s v="Retail"/>
    <n v="1"/>
  </r>
  <r>
    <x v="7609"/>
    <s v="gel-boomerang.com"/>
    <s v="Crested Beaut"/>
    <s v="Wholesale"/>
    <n v="151"/>
  </r>
  <r>
    <x v="7610"/>
    <s v="amazon.com"/>
    <s v="Quad"/>
    <s v="Wholesale"/>
    <n v="57"/>
  </r>
  <r>
    <x v="7611"/>
    <s v="ebay.com"/>
    <s v="Phoenix"/>
    <s v="Wholesale"/>
    <n v="79"/>
  </r>
  <r>
    <x v="6159"/>
    <s v="coloradoboomerangs.com"/>
    <s v="Sunset"/>
    <s v="Retail"/>
    <n v="3"/>
  </r>
  <r>
    <x v="7612"/>
    <s v="gel-boomerang.com"/>
    <s v="Fun Fly"/>
    <s v="Wholesale"/>
    <n v="66"/>
  </r>
  <r>
    <x v="7613"/>
    <s v="gel-boomerang.com"/>
    <s v="Yanaki"/>
    <s v="Retail"/>
    <n v="5"/>
  </r>
  <r>
    <x v="7614"/>
    <s v="amazon.com"/>
    <s v="Carlota"/>
    <s v="Retail"/>
    <n v="4"/>
  </r>
  <r>
    <x v="7615"/>
    <s v="amazon.com"/>
    <s v="Fun Fly"/>
    <s v="Wholesale"/>
    <n v="66"/>
  </r>
  <r>
    <x v="7616"/>
    <s v="amazon.com"/>
    <s v="Quad"/>
    <s v="Retail"/>
    <n v="2"/>
  </r>
  <r>
    <x v="7617"/>
    <s v="coloradoboomerangs.com"/>
    <s v="Majestic Beaut"/>
    <s v="Wholesale"/>
    <n v="19"/>
  </r>
  <r>
    <x v="7618"/>
    <s v="coloradoboomerangs.com"/>
    <s v="Fun Fly"/>
    <s v="Retail"/>
    <n v="4"/>
  </r>
  <r>
    <x v="7619"/>
    <s v="amazon.com"/>
    <s v="Aspen"/>
    <s v="Retail"/>
    <n v="1"/>
  </r>
  <r>
    <x v="7620"/>
    <s v="amazon.com"/>
    <s v="Frido Fast Catch"/>
    <s v="Retail"/>
    <n v="2"/>
  </r>
  <r>
    <x v="7621"/>
    <s v="amazon.com"/>
    <s v="Yanaki"/>
    <s v="Retail"/>
    <n v="1"/>
  </r>
  <r>
    <x v="7622"/>
    <s v="amazon.com"/>
    <s v="Fun Fly"/>
    <s v="Retail"/>
    <n v="2"/>
  </r>
  <r>
    <x v="5110"/>
    <s v="amazon.com"/>
    <s v="Yanaki"/>
    <s v="Wholesale"/>
    <n v="17"/>
  </r>
  <r>
    <x v="7623"/>
    <s v="coloradoboomerangs.com"/>
    <s v="Aspen"/>
    <s v="Retail"/>
    <n v="2"/>
  </r>
  <r>
    <x v="7624"/>
    <s v="ebay.com"/>
    <s v="Quad"/>
    <s v="Retail"/>
    <n v="3"/>
  </r>
  <r>
    <x v="6379"/>
    <s v="ebay.com"/>
    <s v="Fun Fly"/>
    <s v="Retail"/>
    <n v="5"/>
  </r>
  <r>
    <x v="7625"/>
    <s v="ebay.com"/>
    <s v="Fun Fly"/>
    <s v="Retail"/>
    <n v="3"/>
  </r>
  <r>
    <x v="7626"/>
    <s v="amazon.com"/>
    <s v="Crested Beaut"/>
    <s v="Wholesale"/>
    <n v="31"/>
  </r>
  <r>
    <x v="7627"/>
    <s v="amazon.com"/>
    <s v="Carlota"/>
    <s v="Retail"/>
    <n v="7"/>
  </r>
  <r>
    <x v="7628"/>
    <s v="amazon.com"/>
    <s v="Majestic Beaut"/>
    <s v="Wholesale"/>
    <n v="123"/>
  </r>
  <r>
    <x v="7629"/>
    <s v="ebay.com"/>
    <s v="Fire Aspen"/>
    <s v="Retail"/>
    <n v="5"/>
  </r>
  <r>
    <x v="7630"/>
    <s v="gel-boomerang.com"/>
    <s v="Fun Fly"/>
    <s v="Retail"/>
    <n v="5"/>
  </r>
  <r>
    <x v="7631"/>
    <s v="amazon.com"/>
    <s v="Sunshine"/>
    <s v="Retail"/>
    <n v="4"/>
  </r>
  <r>
    <x v="7632"/>
    <s v="coloradoboomerangs.com"/>
    <s v="Eagle"/>
    <s v="Retail"/>
    <n v="2"/>
  </r>
  <r>
    <x v="7633"/>
    <s v="amazon.com"/>
    <s v="Fun Fly"/>
    <s v="Retail"/>
    <n v="2"/>
  </r>
  <r>
    <x v="7634"/>
    <s v="ebay.com"/>
    <s v="Quad"/>
    <s v="Retail"/>
    <n v="2"/>
  </r>
  <r>
    <x v="7635"/>
    <s v="coloradoboomerangs.com"/>
    <s v="Sunspot"/>
    <s v="Retail"/>
    <n v="2"/>
  </r>
  <r>
    <x v="7636"/>
    <s v="gel-boomerang.com"/>
    <s v="Fire Aspen"/>
    <s v="Wholesale"/>
    <n v="39"/>
  </r>
  <r>
    <x v="7637"/>
    <s v="amazon.com"/>
    <s v="Yanaki"/>
    <s v="Wholesale"/>
    <n v="121"/>
  </r>
  <r>
    <x v="7638"/>
    <s v="ebay.com"/>
    <s v="Fun Fly"/>
    <s v="Retail"/>
    <n v="2"/>
  </r>
  <r>
    <x v="7639"/>
    <s v="ebay.com"/>
    <s v="Quad"/>
    <s v="Retail"/>
    <n v="8"/>
  </r>
  <r>
    <x v="7640"/>
    <s v="amazon.com"/>
    <s v="Quad"/>
    <s v="Retail"/>
    <n v="3"/>
  </r>
  <r>
    <x v="7641"/>
    <s v="ebay.com"/>
    <s v="Bellen"/>
    <s v="Wholesale"/>
    <n v="60"/>
  </r>
  <r>
    <x v="7642"/>
    <s v="amazon.com"/>
    <s v="Fun Fly"/>
    <s v="Wholesale"/>
    <n v="39"/>
  </r>
  <r>
    <x v="7643"/>
    <s v="coloradoboomerangs.com"/>
    <s v="Yanaki"/>
    <s v="Wholesale"/>
    <n v="53"/>
  </r>
  <r>
    <x v="7644"/>
    <s v="amazon.com"/>
    <s v="Fun Fly"/>
    <s v="Retail"/>
    <n v="3"/>
  </r>
  <r>
    <x v="7645"/>
    <s v="coloradoboomerangs.com"/>
    <s v="Bellen"/>
    <s v="Wholesale"/>
    <n v="56"/>
  </r>
  <r>
    <x v="7646"/>
    <s v="amazon.com"/>
    <s v="Fun Fly"/>
    <s v="Retail"/>
    <n v="1"/>
  </r>
  <r>
    <x v="7647"/>
    <s v="amazon.com"/>
    <s v="Fun Fly"/>
    <s v="Retail"/>
    <n v="4"/>
  </r>
  <r>
    <x v="7648"/>
    <s v="amazon.com"/>
    <s v="Majestic Beaut"/>
    <s v="Retail"/>
    <n v="8"/>
  </r>
  <r>
    <x v="7649"/>
    <s v="amazon.com"/>
    <s v="Crested Beaut"/>
    <s v="Wholesale"/>
    <n v="68"/>
  </r>
  <r>
    <x v="7650"/>
    <s v="coloradoboomerangs.com"/>
    <s v="Bellen"/>
    <s v="Wholesale"/>
    <n v="14"/>
  </r>
  <r>
    <x v="7651"/>
    <s v="coloradoboomerangs.com"/>
    <s v="Yanaki"/>
    <s v="Retail"/>
    <n v="2"/>
  </r>
  <r>
    <x v="7652"/>
    <s v="coloradoboomerangs.com"/>
    <s v="Fun Fly"/>
    <s v="Retail"/>
    <n v="6"/>
  </r>
  <r>
    <x v="7653"/>
    <s v="coloradoboomerangs.com"/>
    <s v="Fun Fly"/>
    <s v="Retail"/>
    <n v="5"/>
  </r>
  <r>
    <x v="7654"/>
    <s v="amazon.com"/>
    <s v="Quad"/>
    <s v="Retail"/>
    <n v="2"/>
  </r>
  <r>
    <x v="7655"/>
    <s v="ebay.com"/>
    <s v="Sunshine"/>
    <s v="Wholesale"/>
    <n v="31"/>
  </r>
  <r>
    <x v="7287"/>
    <s v="ebay.com"/>
    <s v="Fun Fly"/>
    <s v="Wholesale"/>
    <n v="35"/>
  </r>
  <r>
    <x v="7656"/>
    <s v="coloradoboomerangs.com"/>
    <s v="Aspen"/>
    <s v="Retail"/>
    <n v="7"/>
  </r>
  <r>
    <x v="7657"/>
    <s v="amazon.com"/>
    <s v="Manu LD"/>
    <s v="Retail"/>
    <n v="5"/>
  </r>
  <r>
    <x v="7658"/>
    <s v="amazon.com"/>
    <s v="GelFast"/>
    <s v="Retail"/>
    <n v="1"/>
  </r>
  <r>
    <x v="7659"/>
    <s v="coloradoboomerangs.com"/>
    <s v="Yanaki"/>
    <s v="Retail"/>
    <n v="2"/>
  </r>
  <r>
    <x v="7660"/>
    <s v="ebay.com"/>
    <s v="Fun Fly"/>
    <s v="Retail"/>
    <n v="2"/>
  </r>
  <r>
    <x v="7661"/>
    <s v="amazon.com"/>
    <s v="Quad"/>
    <s v="Retail"/>
    <n v="2"/>
  </r>
  <r>
    <x v="7662"/>
    <s v="amazon.com"/>
    <s v="Fire Aspen"/>
    <s v="Retail"/>
    <n v="6"/>
  </r>
  <r>
    <x v="7663"/>
    <s v="amazon.com"/>
    <s v="Fun Fly"/>
    <s v="Retail"/>
    <n v="2"/>
  </r>
  <r>
    <x v="7664"/>
    <s v="ebay.com"/>
    <s v="Alpine"/>
    <s v="Wholesale"/>
    <n v="34"/>
  </r>
  <r>
    <x v="7665"/>
    <s v="amazon.com"/>
    <s v="Carlota"/>
    <s v="Retail"/>
    <n v="3"/>
  </r>
  <r>
    <x v="7666"/>
    <s v="ebay.com"/>
    <s v="Sunset"/>
    <s v="Wholesale"/>
    <n v="20"/>
  </r>
  <r>
    <x v="7667"/>
    <s v="amazon.com"/>
    <s v="Carlota"/>
    <s v="Wholesale"/>
    <n v="50"/>
  </r>
  <r>
    <x v="7668"/>
    <s v="ebay.com"/>
    <s v="Carlota Doublers"/>
    <s v="Retail"/>
    <n v="4"/>
  </r>
  <r>
    <x v="7669"/>
    <s v="amazon.com"/>
    <s v="Crested Beaut"/>
    <s v="Wholesale"/>
    <n v="36"/>
  </r>
  <r>
    <x v="7670"/>
    <s v="ebay.com"/>
    <s v="Bower Aussie Round"/>
    <s v="Retail"/>
    <n v="1"/>
  </r>
  <r>
    <x v="7671"/>
    <s v="amazon.com"/>
    <s v="Quad"/>
    <s v="Wholesale"/>
    <n v="28"/>
  </r>
  <r>
    <x v="7672"/>
    <s v="amazon.com"/>
    <s v="Quad"/>
    <s v="Retail"/>
    <n v="2"/>
  </r>
  <r>
    <x v="7673"/>
    <s v="gel-boomerang.com"/>
    <s v="Bellen"/>
    <s v="Retail"/>
    <n v="1"/>
  </r>
  <r>
    <x v="7674"/>
    <s v="amazon.com"/>
    <s v="Fun Fly"/>
    <s v="Retail"/>
    <n v="3"/>
  </r>
  <r>
    <x v="7675"/>
    <s v="coloradoboomerangs.com"/>
    <s v="Sunshine"/>
    <s v="Wholesale"/>
    <n v="27"/>
  </r>
  <r>
    <x v="1812"/>
    <s v="ebay.com"/>
    <s v="Fun Fly"/>
    <s v="Wholesale"/>
    <n v="34"/>
  </r>
  <r>
    <x v="7676"/>
    <s v="ebay.com"/>
    <s v="Sunset"/>
    <s v="Wholesale"/>
    <n v="39"/>
  </r>
  <r>
    <x v="7677"/>
    <s v="ebay.com"/>
    <s v="Alpine"/>
    <s v="Wholesale"/>
    <n v="35"/>
  </r>
  <r>
    <x v="7678"/>
    <s v="amazon.com"/>
    <s v="Majestic Beaut"/>
    <s v="Retail"/>
    <n v="2"/>
  </r>
  <r>
    <x v="7679"/>
    <s v="amazon.com"/>
    <s v="Fun Fly"/>
    <s v="Retail"/>
    <n v="5"/>
  </r>
  <r>
    <x v="7680"/>
    <s v="coloradoboomerangs.com"/>
    <s v="Quad"/>
    <s v="Wholesale"/>
    <n v="52"/>
  </r>
  <r>
    <x v="7681"/>
    <s v="amazon.com"/>
    <s v="Quad"/>
    <s v="Wholesale"/>
    <n v="107"/>
  </r>
  <r>
    <x v="7682"/>
    <s v="amazon.com"/>
    <s v="Manu MTA"/>
    <s v="Retail"/>
    <n v="5"/>
  </r>
  <r>
    <x v="7683"/>
    <s v="ebay.com"/>
    <s v="Fun Fly"/>
    <s v="Wholesale"/>
    <n v="81"/>
  </r>
  <r>
    <x v="7684"/>
    <s v="amazon.com"/>
    <s v="Aspen"/>
    <s v="Retail"/>
    <n v="1"/>
  </r>
  <r>
    <x v="7685"/>
    <s v="amazon.com"/>
    <s v="Quad"/>
    <s v="Retail"/>
    <n v="6"/>
  </r>
  <r>
    <x v="7686"/>
    <s v="coloradoboomerangs.com"/>
    <s v="Fun Fly"/>
    <s v="Retail"/>
    <n v="6"/>
  </r>
  <r>
    <x v="7687"/>
    <s v="amazon.com"/>
    <s v="Quad"/>
    <s v="Wholesale"/>
    <n v="29"/>
  </r>
  <r>
    <x v="7688"/>
    <s v="amazon.com"/>
    <s v="Sunspot"/>
    <s v="Wholesale"/>
    <n v="39"/>
  </r>
  <r>
    <x v="7689"/>
    <s v="ebay.com"/>
    <s v="Fun Fly"/>
    <s v="Wholesale"/>
    <n v="27"/>
  </r>
  <r>
    <x v="7690"/>
    <s v="amazon.com"/>
    <s v="Manu MTA"/>
    <s v="Retail"/>
    <n v="2"/>
  </r>
  <r>
    <x v="7691"/>
    <s v="coloradoboomerangs.com"/>
    <s v="GelFast"/>
    <s v="Retail"/>
    <n v="1"/>
  </r>
  <r>
    <x v="2377"/>
    <s v="coloradoboomerangs.com"/>
    <s v="Fun Fly"/>
    <s v="Retail"/>
    <n v="2"/>
  </r>
  <r>
    <x v="7692"/>
    <s v="ebay.com"/>
    <s v="Sunshine"/>
    <s v="Wholesale"/>
    <n v="25"/>
  </r>
  <r>
    <x v="7693"/>
    <s v="amazon.com"/>
    <s v="Fun Fly"/>
    <s v="Wholesale"/>
    <n v="27"/>
  </r>
  <r>
    <x v="7694"/>
    <s v="coloradoboomerangs.com"/>
    <s v="Fun Fly"/>
    <s v="Retail"/>
    <n v="9"/>
  </r>
  <r>
    <x v="7695"/>
    <s v="coloradoboomerangs.com"/>
    <s v="Fire Aspen"/>
    <s v="Wholesale"/>
    <n v="50"/>
  </r>
  <r>
    <x v="1560"/>
    <s v="amazon.com"/>
    <s v="Sunset"/>
    <s v="Wholesale"/>
    <n v="39"/>
  </r>
  <r>
    <x v="7696"/>
    <s v="amazon.com"/>
    <s v="Fun Fly"/>
    <s v="Retail"/>
    <n v="8"/>
  </r>
  <r>
    <x v="7697"/>
    <s v="amazon.com"/>
    <s v="Fun Fly"/>
    <s v="Wholesale"/>
    <n v="66"/>
  </r>
  <r>
    <x v="7698"/>
    <s v="amazon.com"/>
    <s v="Bower Aussie Round"/>
    <s v="Wholesale"/>
    <n v="37"/>
  </r>
  <r>
    <x v="7699"/>
    <s v="ebay.com"/>
    <s v="Carlota Doublers"/>
    <s v="Retail"/>
    <n v="5"/>
  </r>
  <r>
    <x v="7700"/>
    <s v="coloradoboomerangs.com"/>
    <s v="Alpine"/>
    <s v="Retail"/>
    <n v="4"/>
  </r>
  <r>
    <x v="7701"/>
    <s v="ebay.com"/>
    <s v="Fun Fly"/>
    <s v="Wholesale"/>
    <n v="30"/>
  </r>
  <r>
    <x v="7702"/>
    <s v="amazon.com"/>
    <s v="Quad"/>
    <s v="Retail"/>
    <n v="3"/>
  </r>
  <r>
    <x v="7703"/>
    <s v="amazon.com"/>
    <s v="Fun Fly"/>
    <s v="Retail"/>
    <n v="3"/>
  </r>
  <r>
    <x v="7704"/>
    <s v="amazon.com"/>
    <s v="GelFast"/>
    <s v="Retail"/>
    <n v="1"/>
  </r>
  <r>
    <x v="7705"/>
    <s v="amazon.com"/>
    <s v="Majestic Beaut"/>
    <s v="Retail"/>
    <n v="7"/>
  </r>
  <r>
    <x v="7706"/>
    <s v="gel-boomerang.com"/>
    <s v="Alpine"/>
    <s v="Wholesale"/>
    <n v="40"/>
  </r>
  <r>
    <x v="7707"/>
    <s v="coloradoboomerangs.com"/>
    <s v="Quad"/>
    <s v="Retail"/>
    <n v="1"/>
  </r>
  <r>
    <x v="7708"/>
    <s v="amazon.com"/>
    <s v="Fun Fly"/>
    <s v="Wholesale"/>
    <n v="40"/>
  </r>
  <r>
    <x v="7709"/>
    <s v="ebay.com"/>
    <s v="Fun Fly"/>
    <s v="Wholesale"/>
    <n v="65"/>
  </r>
  <r>
    <x v="7710"/>
    <s v="ebay.com"/>
    <s v="Alpine"/>
    <s v="Retail"/>
    <n v="2"/>
  </r>
  <r>
    <x v="7711"/>
    <s v="amazon.com"/>
    <s v="Fun Fly"/>
    <s v="Wholesale"/>
    <n v="32"/>
  </r>
  <r>
    <x v="7712"/>
    <s v="amazon.com"/>
    <s v="Carlota"/>
    <s v="Retail"/>
    <n v="4"/>
  </r>
  <r>
    <x v="7713"/>
    <s v="ebay.com"/>
    <s v="Yanaki"/>
    <s v="Retail"/>
    <n v="5"/>
  </r>
  <r>
    <x v="7714"/>
    <s v="gel-boomerang.com"/>
    <s v="Fun Fly"/>
    <s v="Retail"/>
    <n v="2"/>
  </r>
  <r>
    <x v="7715"/>
    <s v="amazon.com"/>
    <s v="Quad"/>
    <s v="Retail"/>
    <n v="4"/>
  </r>
  <r>
    <x v="7716"/>
    <s v="gel-boomerang.com"/>
    <s v="Fun Fly"/>
    <s v="Wholesale"/>
    <n v="31"/>
  </r>
  <r>
    <x v="7717"/>
    <s v="coloradoboomerangs.com"/>
    <s v="Fun Fly"/>
    <s v="Wholesale"/>
    <n v="59"/>
  </r>
  <r>
    <x v="7718"/>
    <s v="amazon.com"/>
    <s v="Eagle"/>
    <s v="Wholesale"/>
    <n v="26"/>
  </r>
  <r>
    <x v="7719"/>
    <s v="amazon.com"/>
    <s v="Fun Fly"/>
    <s v="Retail"/>
    <n v="4"/>
  </r>
  <r>
    <x v="7720"/>
    <s v="amazon.com"/>
    <s v="Sunspot"/>
    <s v="Wholesale"/>
    <n v="36"/>
  </r>
  <r>
    <x v="7721"/>
    <s v="ebay.com"/>
    <s v="Fun Fly"/>
    <s v="Retail"/>
    <n v="5"/>
  </r>
  <r>
    <x v="7722"/>
    <s v="amazon.com"/>
    <s v="Sunshine"/>
    <s v="Wholesale"/>
    <n v="35"/>
  </r>
  <r>
    <x v="1770"/>
    <s v="ebay.com"/>
    <s v="Crested Beaut"/>
    <s v="Retail"/>
    <n v="1"/>
  </r>
  <r>
    <x v="7723"/>
    <s v="coloradoboomerangs.com"/>
    <s v="Quad"/>
    <s v="Wholesale"/>
    <n v="65"/>
  </r>
  <r>
    <x v="7724"/>
    <s v="amazon.com"/>
    <s v="Bellen"/>
    <s v="Retail"/>
    <n v="3"/>
  </r>
  <r>
    <x v="7725"/>
    <s v="ebay.com"/>
    <s v="Quad"/>
    <s v="Retail"/>
    <n v="4"/>
  </r>
  <r>
    <x v="7726"/>
    <s v="ebay.com"/>
    <s v="Sunspot"/>
    <s v="Wholesale"/>
    <n v="45"/>
  </r>
  <r>
    <x v="7727"/>
    <s v="amazon.com"/>
    <s v="GelFast"/>
    <s v="Retail"/>
    <n v="6"/>
  </r>
  <r>
    <x v="7728"/>
    <s v="coloradoboomerangs.com"/>
    <s v="Fire Aspen"/>
    <s v="Retail"/>
    <n v="8"/>
  </r>
  <r>
    <x v="7729"/>
    <s v="gel-boomerang.com"/>
    <s v="Sunspot"/>
    <s v="Retail"/>
    <n v="5"/>
  </r>
  <r>
    <x v="7730"/>
    <s v="ebay.com"/>
    <s v="Quad"/>
    <s v="Wholesale"/>
    <n v="39"/>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9">
  <r>
    <x v="0"/>
    <x v="0"/>
    <s v="AIM Item"/>
    <n v="6278.68"/>
  </r>
  <r>
    <x v="1"/>
    <x v="1"/>
    <s v="UYR Item"/>
    <n v="7416.09"/>
  </r>
  <r>
    <x v="2"/>
    <x v="2"/>
    <s v="XOU Item"/>
    <n v="6269.11"/>
  </r>
  <r>
    <x v="3"/>
    <x v="3"/>
    <s v="ILP Item"/>
    <n v="5422.79"/>
  </r>
  <r>
    <x v="4"/>
    <x v="4"/>
    <s v="LXS Item"/>
    <n v="6829.66"/>
  </r>
  <r>
    <x v="2"/>
    <x v="3"/>
    <s v="MFB Item"/>
    <n v="2611.06"/>
  </r>
  <r>
    <x v="1"/>
    <x v="5"/>
    <s v="NEE Item"/>
    <n v="4811.47"/>
  </r>
  <r>
    <x v="1"/>
    <x v="2"/>
    <s v="JHF Item"/>
    <n v="22.15"/>
  </r>
  <r>
    <x v="1"/>
    <x v="0"/>
    <s v="LII Item"/>
    <n v="8206.48"/>
  </r>
  <r>
    <x v="1"/>
    <x v="1"/>
    <s v="FSJ Item"/>
    <n v="8449.61"/>
  </r>
  <r>
    <x v="1"/>
    <x v="6"/>
    <s v="HVH Item"/>
    <n v="2143.19"/>
  </r>
  <r>
    <x v="5"/>
    <x v="7"/>
    <s v="YVD Item"/>
    <n v="6111.65"/>
  </r>
  <r>
    <x v="0"/>
    <x v="8"/>
    <s v="TTM Item"/>
    <n v="271.58"/>
  </r>
  <r>
    <x v="6"/>
    <x v="1"/>
    <s v="MKA Item"/>
    <n v="2552.46"/>
  </r>
  <r>
    <x v="7"/>
    <x v="4"/>
    <s v="EVO Item"/>
    <n v="9828.64"/>
  </r>
  <r>
    <x v="6"/>
    <x v="9"/>
    <s v="EYG Item"/>
    <n v="4452.68"/>
  </r>
  <r>
    <x v="0"/>
    <x v="6"/>
    <s v="LVD Item"/>
    <n v="322.20999999999998"/>
  </r>
  <r>
    <x v="0"/>
    <x v="5"/>
    <s v="BCD Item"/>
    <n v="1024.6600000000001"/>
  </r>
  <r>
    <x v="3"/>
    <x v="1"/>
    <s v="UGN Item"/>
    <n v="2004.95"/>
  </r>
  <r>
    <x v="5"/>
    <x v="10"/>
    <s v="PET Item"/>
    <n v="8150.36"/>
  </r>
  <r>
    <x v="1"/>
    <x v="11"/>
    <s v="AIU Item"/>
    <n v="6991.91"/>
  </r>
  <r>
    <x v="4"/>
    <x v="9"/>
    <s v="XIM Item"/>
    <n v="5837.66"/>
  </r>
  <r>
    <x v="1"/>
    <x v="0"/>
    <s v="AIZ Item"/>
    <n v="923.44"/>
  </r>
  <r>
    <x v="5"/>
    <x v="9"/>
    <s v="VBF Item"/>
    <n v="2442.61"/>
  </r>
  <r>
    <x v="6"/>
    <x v="1"/>
    <s v="VCN Item"/>
    <n v="3989.02"/>
  </r>
  <r>
    <x v="7"/>
    <x v="11"/>
    <s v="GHH Item"/>
    <n v="8701.7800000000007"/>
  </r>
  <r>
    <x v="1"/>
    <x v="2"/>
    <s v="WPD Item"/>
    <n v="5414.79"/>
  </r>
  <r>
    <x v="5"/>
    <x v="1"/>
    <s v="YWP Item"/>
    <n v="1298.25"/>
  </r>
  <r>
    <x v="2"/>
    <x v="2"/>
    <s v="BPJ Item"/>
    <n v="1238.2"/>
  </r>
  <r>
    <x v="5"/>
    <x v="5"/>
    <s v="HLL Item"/>
    <n v="4554.53"/>
  </r>
  <r>
    <x v="0"/>
    <x v="11"/>
    <s v="YAK Item"/>
    <n v="5610.38"/>
  </r>
  <r>
    <x v="1"/>
    <x v="5"/>
    <s v="GVD Item"/>
    <n v="4313.04"/>
  </r>
  <r>
    <x v="0"/>
    <x v="3"/>
    <s v="SRN Item"/>
    <n v="6856.33"/>
  </r>
  <r>
    <x v="0"/>
    <x v="6"/>
    <s v="UCA Item"/>
    <n v="2304.36"/>
  </r>
  <r>
    <x v="5"/>
    <x v="11"/>
    <s v="MWN Item"/>
    <n v="9272.06"/>
  </r>
  <r>
    <x v="4"/>
    <x v="7"/>
    <s v="OQM Item"/>
    <n v="8687.1200000000008"/>
  </r>
  <r>
    <x v="0"/>
    <x v="1"/>
    <s v="CLN Item"/>
    <n v="1360.28"/>
  </r>
  <r>
    <x v="3"/>
    <x v="1"/>
    <s v="MYE Item"/>
    <n v="7400.03"/>
  </r>
  <r>
    <x v="4"/>
    <x v="3"/>
    <s v="FZS Item"/>
    <n v="619.41999999999996"/>
  </r>
  <r>
    <x v="2"/>
    <x v="4"/>
    <s v="HUO Item"/>
    <n v="6233.97"/>
  </r>
  <r>
    <x v="4"/>
    <x v="2"/>
    <s v="DRO Item"/>
    <n v="8215.49"/>
  </r>
  <r>
    <x v="6"/>
    <x v="6"/>
    <s v="CJK Item"/>
    <n v="8500.61"/>
  </r>
  <r>
    <x v="3"/>
    <x v="2"/>
    <s v="MQP Item"/>
    <n v="7407.61"/>
  </r>
  <r>
    <x v="6"/>
    <x v="8"/>
    <s v="MHX Item"/>
    <n v="3773.8"/>
  </r>
  <r>
    <x v="3"/>
    <x v="12"/>
    <s v="JYF Item"/>
    <n v="1613.79"/>
  </r>
  <r>
    <x v="2"/>
    <x v="9"/>
    <s v="CRF Item"/>
    <n v="9308.65"/>
  </r>
  <r>
    <x v="5"/>
    <x v="12"/>
    <s v="ICN Item"/>
    <n v="1101.77"/>
  </r>
  <r>
    <x v="0"/>
    <x v="2"/>
    <s v="YHI Item"/>
    <n v="6215.52"/>
  </r>
  <r>
    <x v="1"/>
    <x v="7"/>
    <s v="MJG Item"/>
    <n v="3073.4"/>
  </r>
  <r>
    <x v="7"/>
    <x v="10"/>
    <s v="GMO Item"/>
    <n v="7453.7"/>
  </r>
  <r>
    <x v="0"/>
    <x v="13"/>
    <s v="ENW Item"/>
    <n v="5927.74"/>
  </r>
  <r>
    <x v="7"/>
    <x v="1"/>
    <s v="WCX Item"/>
    <n v="3194.72"/>
  </r>
  <r>
    <x v="7"/>
    <x v="5"/>
    <s v="EIS Item"/>
    <n v="7117.92"/>
  </r>
  <r>
    <x v="0"/>
    <x v="5"/>
    <s v="ZMF Item"/>
    <n v="4335.1499999999996"/>
  </r>
  <r>
    <x v="5"/>
    <x v="1"/>
    <s v="VYV Item"/>
    <n v="3792.11"/>
  </r>
  <r>
    <x v="6"/>
    <x v="5"/>
    <s v="XWP Item"/>
    <n v="5346.96"/>
  </r>
  <r>
    <x v="1"/>
    <x v="9"/>
    <s v="MKP Item"/>
    <n v="658.66"/>
  </r>
  <r>
    <x v="3"/>
    <x v="6"/>
    <s v="SHA Item"/>
    <n v="2198.33"/>
  </r>
  <r>
    <x v="2"/>
    <x v="5"/>
    <s v="NCH Item"/>
    <n v="5398.23"/>
  </r>
  <r>
    <x v="3"/>
    <x v="9"/>
    <s v="XHR Item"/>
    <n v="7364"/>
  </r>
  <r>
    <x v="1"/>
    <x v="9"/>
    <s v="KWJ Item"/>
    <n v="7776.55"/>
  </r>
  <r>
    <x v="3"/>
    <x v="13"/>
    <s v="LRH Item"/>
    <n v="1353.75"/>
  </r>
  <r>
    <x v="7"/>
    <x v="1"/>
    <s v="WIL Item"/>
    <n v="1381.71"/>
  </r>
  <r>
    <x v="3"/>
    <x v="9"/>
    <s v="TGO Item"/>
    <n v="4533.2299999999996"/>
  </r>
  <r>
    <x v="4"/>
    <x v="4"/>
    <s v="WMW Item"/>
    <n v="7484.87"/>
  </r>
  <r>
    <x v="5"/>
    <x v="6"/>
    <s v="WKL Item"/>
    <n v="9195.14"/>
  </r>
  <r>
    <x v="2"/>
    <x v="10"/>
    <s v="PUD Item"/>
    <n v="8504.5300000000007"/>
  </r>
  <r>
    <x v="6"/>
    <x v="13"/>
    <s v="UMN Item"/>
    <n v="2972.47"/>
  </r>
  <r>
    <x v="0"/>
    <x v="3"/>
    <s v="YNQ Item"/>
    <n v="8610.02"/>
  </r>
  <r>
    <x v="5"/>
    <x v="11"/>
    <s v="FMP Item"/>
    <n v="4858.51"/>
  </r>
  <r>
    <x v="2"/>
    <x v="7"/>
    <s v="ONY Item"/>
    <n v="604.74"/>
  </r>
  <r>
    <x v="5"/>
    <x v="0"/>
    <s v="SVF Item"/>
    <n v="2203.81"/>
  </r>
  <r>
    <x v="1"/>
    <x v="9"/>
    <s v="KSG Item"/>
    <n v="1180.9100000000001"/>
  </r>
  <r>
    <x v="0"/>
    <x v="9"/>
    <s v="JTV Item"/>
    <n v="2985.09"/>
  </r>
  <r>
    <x v="6"/>
    <x v="9"/>
    <s v="QSA Item"/>
    <n v="6451.72"/>
  </r>
  <r>
    <x v="0"/>
    <x v="11"/>
    <s v="HAK Item"/>
    <n v="1085.8699999999999"/>
  </r>
  <r>
    <x v="2"/>
    <x v="5"/>
    <s v="PBH Item"/>
    <n v="5928.62"/>
  </r>
  <r>
    <x v="7"/>
    <x v="7"/>
    <s v="GPQ Item"/>
    <n v="7005.21"/>
  </r>
  <r>
    <x v="4"/>
    <x v="7"/>
    <s v="ILS Item"/>
    <n v="3949.28"/>
  </r>
  <r>
    <x v="0"/>
    <x v="2"/>
    <s v="LFD Item"/>
    <n v="9226.02"/>
  </r>
  <r>
    <x v="5"/>
    <x v="1"/>
    <s v="QRV Item"/>
    <n v="4863.04"/>
  </r>
  <r>
    <x v="5"/>
    <x v="1"/>
    <s v="LFI Item"/>
    <n v="7578.32"/>
  </r>
  <r>
    <x v="6"/>
    <x v="10"/>
    <s v="SNK Item"/>
    <n v="3683.42"/>
  </r>
  <r>
    <x v="0"/>
    <x v="12"/>
    <s v="BJH Item"/>
    <n v="7526.85"/>
  </r>
  <r>
    <x v="4"/>
    <x v="2"/>
    <s v="DRK Item"/>
    <n v="5271.62"/>
  </r>
  <r>
    <x v="7"/>
    <x v="8"/>
    <s v="DVC Item"/>
    <n v="3648.73"/>
  </r>
  <r>
    <x v="5"/>
    <x v="7"/>
    <s v="XNB Item"/>
    <n v="6299.34"/>
  </r>
  <r>
    <x v="3"/>
    <x v="10"/>
    <s v="JZS Item"/>
    <n v="4766.2"/>
  </r>
  <r>
    <x v="6"/>
    <x v="7"/>
    <s v="THO Item"/>
    <n v="8786.7000000000007"/>
  </r>
  <r>
    <x v="7"/>
    <x v="1"/>
    <s v="KXJ Item"/>
    <n v="6002.34"/>
  </r>
  <r>
    <x v="4"/>
    <x v="4"/>
    <s v="VDD Item"/>
    <n v="4972.2700000000004"/>
  </r>
  <r>
    <x v="3"/>
    <x v="12"/>
    <s v="XOU Item"/>
    <n v="7798.55"/>
  </r>
  <r>
    <x v="6"/>
    <x v="13"/>
    <s v="JYF Item"/>
    <n v="6779.28"/>
  </r>
  <r>
    <x v="2"/>
    <x v="1"/>
    <s v="TBQ Item"/>
    <n v="9233.24"/>
  </r>
  <r>
    <x v="3"/>
    <x v="5"/>
    <s v="EWM Item"/>
    <n v="4880.3500000000004"/>
  </r>
  <r>
    <x v="7"/>
    <x v="9"/>
    <s v="EYP Item"/>
    <n v="4664.5600000000004"/>
  </r>
  <r>
    <x v="4"/>
    <x v="13"/>
    <s v="BTJ Item"/>
    <n v="7639.86"/>
  </r>
  <r>
    <x v="2"/>
    <x v="8"/>
    <s v="IAF Item"/>
    <n v="2544.73"/>
  </r>
  <r>
    <x v="1"/>
    <x v="1"/>
    <s v="CLS Item"/>
    <n v="7126.02"/>
  </r>
  <r>
    <x v="7"/>
    <x v="11"/>
    <s v="YGD Item"/>
    <n v="2530.62"/>
  </r>
  <r>
    <x v="4"/>
    <x v="6"/>
    <s v="DKM Item"/>
    <n v="7181.08"/>
  </r>
  <r>
    <x v="0"/>
    <x v="10"/>
    <s v="ULJ Item"/>
    <n v="5834.62"/>
  </r>
  <r>
    <x v="6"/>
    <x v="12"/>
    <s v="XMY Item"/>
    <n v="6473.64"/>
  </r>
  <r>
    <x v="7"/>
    <x v="3"/>
    <s v="EHO Item"/>
    <n v="2121.5"/>
  </r>
  <r>
    <x v="2"/>
    <x v="9"/>
    <s v="WEW Item"/>
    <n v="7866.83"/>
  </r>
  <r>
    <x v="4"/>
    <x v="9"/>
    <s v="III Item"/>
    <n v="6249.68"/>
  </r>
  <r>
    <x v="7"/>
    <x v="10"/>
    <s v="PUA Item"/>
    <n v="3535.25"/>
  </r>
  <r>
    <x v="1"/>
    <x v="12"/>
    <s v="MEL Item"/>
    <n v="9427.35"/>
  </r>
  <r>
    <x v="6"/>
    <x v="3"/>
    <s v="EFD Item"/>
    <n v="81.83"/>
  </r>
  <r>
    <x v="0"/>
    <x v="7"/>
    <s v="ZEI Item"/>
    <n v="2491.91"/>
  </r>
  <r>
    <x v="1"/>
    <x v="0"/>
    <s v="BZE Item"/>
    <n v="3475.47"/>
  </r>
  <r>
    <x v="3"/>
    <x v="5"/>
    <s v="BYE Item"/>
    <n v="6592.35"/>
  </r>
  <r>
    <x v="6"/>
    <x v="1"/>
    <s v="IWN Item"/>
    <n v="5702.49"/>
  </r>
  <r>
    <x v="4"/>
    <x v="3"/>
    <s v="BAN Item"/>
    <n v="6700.99"/>
  </r>
  <r>
    <x v="6"/>
    <x v="5"/>
    <s v="OAP Item"/>
    <n v="7205.78"/>
  </r>
  <r>
    <x v="6"/>
    <x v="10"/>
    <s v="NZX Item"/>
    <n v="1229.75"/>
  </r>
  <r>
    <x v="4"/>
    <x v="3"/>
    <s v="VYM Item"/>
    <n v="6543.14"/>
  </r>
  <r>
    <x v="7"/>
    <x v="1"/>
    <s v="NFU Item"/>
    <n v="266.01"/>
  </r>
  <r>
    <x v="5"/>
    <x v="1"/>
    <s v="TGL Item"/>
    <n v="158.81"/>
  </r>
  <r>
    <x v="3"/>
    <x v="10"/>
    <s v="VIN Item"/>
    <n v="9960.33"/>
  </r>
  <r>
    <x v="3"/>
    <x v="7"/>
    <s v="OYO Item"/>
    <n v="1520.32"/>
  </r>
  <r>
    <x v="7"/>
    <x v="11"/>
    <s v="KPO Item"/>
    <n v="991.81"/>
  </r>
  <r>
    <x v="6"/>
    <x v="5"/>
    <s v="WHF Item"/>
    <n v="5521.76"/>
  </r>
  <r>
    <x v="3"/>
    <x v="8"/>
    <s v="NWT Item"/>
    <n v="3049.92"/>
  </r>
  <r>
    <x v="5"/>
    <x v="0"/>
    <s v="WXR Item"/>
    <n v="4600.01"/>
  </r>
  <r>
    <x v="6"/>
    <x v="7"/>
    <s v="MKO Item"/>
    <n v="4190.46"/>
  </r>
  <r>
    <x v="3"/>
    <x v="0"/>
    <s v="YQS Item"/>
    <n v="3287.19"/>
  </r>
  <r>
    <x v="7"/>
    <x v="12"/>
    <s v="PAY Item"/>
    <n v="6433.23"/>
  </r>
  <r>
    <x v="6"/>
    <x v="1"/>
    <s v="FSD Item"/>
    <n v="8851.64"/>
  </r>
  <r>
    <x v="5"/>
    <x v="2"/>
    <s v="AUW Item"/>
    <n v="6093.24"/>
  </r>
  <r>
    <x v="5"/>
    <x v="6"/>
    <s v="RCA Item"/>
    <n v="3228.26"/>
  </r>
  <r>
    <x v="0"/>
    <x v="3"/>
    <s v="NSN Item"/>
    <n v="9790.48"/>
  </r>
  <r>
    <x v="7"/>
    <x v="4"/>
    <s v="RRT Item"/>
    <n v="6601.4"/>
  </r>
  <r>
    <x v="7"/>
    <x v="12"/>
    <s v="CMU Item"/>
    <n v="7959.98"/>
  </r>
  <r>
    <x v="1"/>
    <x v="13"/>
    <s v="QLL Item"/>
    <n v="2399.7199999999998"/>
  </r>
  <r>
    <x v="0"/>
    <x v="10"/>
    <s v="VDA Item"/>
    <n v="4990"/>
  </r>
  <r>
    <x v="4"/>
    <x v="8"/>
    <s v="XXH Item"/>
    <n v="898.38"/>
  </r>
  <r>
    <x v="5"/>
    <x v="8"/>
    <s v="WPF Item"/>
    <n v="6491.17"/>
  </r>
  <r>
    <x v="3"/>
    <x v="1"/>
    <s v="ATV Item"/>
    <n v="3273.75"/>
  </r>
  <r>
    <x v="7"/>
    <x v="8"/>
    <s v="KKL Item"/>
    <n v="4797.5"/>
  </r>
  <r>
    <x v="7"/>
    <x v="8"/>
    <s v="ZAW Item"/>
    <n v="6397.07"/>
  </r>
  <r>
    <x v="6"/>
    <x v="2"/>
    <s v="KFE Item"/>
    <n v="2236.23"/>
  </r>
  <r>
    <x v="3"/>
    <x v="11"/>
    <s v="NBK Item"/>
    <n v="390.61"/>
  </r>
  <r>
    <x v="2"/>
    <x v="9"/>
    <s v="KQN Item"/>
    <n v="4384.57"/>
  </r>
  <r>
    <x v="4"/>
    <x v="5"/>
    <s v="OGH Item"/>
    <n v="4921.8599999999997"/>
  </r>
  <r>
    <x v="0"/>
    <x v="1"/>
    <s v="QDR Item"/>
    <n v="6858.94"/>
  </r>
  <r>
    <x v="6"/>
    <x v="9"/>
    <s v="DIO Item"/>
    <n v="4541.79"/>
  </r>
  <r>
    <x v="6"/>
    <x v="13"/>
    <s v="TIH Item"/>
    <n v="5507"/>
  </r>
  <r>
    <x v="4"/>
    <x v="11"/>
    <s v="MGO Item"/>
    <n v="4481.6499999999996"/>
  </r>
  <r>
    <x v="5"/>
    <x v="6"/>
    <s v="AIL Item"/>
    <n v="2658.1"/>
  </r>
  <r>
    <x v="3"/>
    <x v="8"/>
    <s v="PQT Item"/>
    <n v="4615.71"/>
  </r>
  <r>
    <x v="6"/>
    <x v="13"/>
    <s v="LVG Item"/>
    <n v="6330.31"/>
  </r>
  <r>
    <x v="6"/>
    <x v="4"/>
    <s v="WBN Item"/>
    <n v="1312.72"/>
  </r>
  <r>
    <x v="5"/>
    <x v="3"/>
    <s v="JLK Item"/>
    <n v="5587.37"/>
  </r>
  <r>
    <x v="4"/>
    <x v="9"/>
    <s v="MTL Item"/>
    <n v="3990.33"/>
  </r>
  <r>
    <x v="2"/>
    <x v="7"/>
    <s v="SBX Item"/>
    <n v="3729.02"/>
  </r>
  <r>
    <x v="0"/>
    <x v="10"/>
    <s v="MQW Item"/>
    <n v="135.69999999999999"/>
  </r>
  <r>
    <x v="5"/>
    <x v="5"/>
    <s v="CSJ Item"/>
    <n v="1977.89"/>
  </r>
  <r>
    <x v="3"/>
    <x v="8"/>
    <s v="WWB Item"/>
    <n v="2582.35"/>
  </r>
  <r>
    <x v="5"/>
    <x v="11"/>
    <s v="RHM Item"/>
    <n v="2071.8000000000002"/>
  </r>
  <r>
    <x v="0"/>
    <x v="1"/>
    <s v="JUE Item"/>
    <n v="1894.07"/>
  </r>
  <r>
    <x v="2"/>
    <x v="13"/>
    <s v="GLG Item"/>
    <n v="8014.94"/>
  </r>
  <r>
    <x v="2"/>
    <x v="6"/>
    <s v="ONK Item"/>
    <n v="5884.09"/>
  </r>
  <r>
    <x v="2"/>
    <x v="5"/>
    <s v="KKF Item"/>
    <n v="7431.1"/>
  </r>
  <r>
    <x v="1"/>
    <x v="7"/>
    <s v="QGI Item"/>
    <n v="7491.54"/>
  </r>
  <r>
    <x v="1"/>
    <x v="0"/>
    <s v="AHN Item"/>
    <n v="6736.05"/>
  </r>
  <r>
    <x v="1"/>
    <x v="7"/>
    <s v="SSU Item"/>
    <n v="2242.5700000000002"/>
  </r>
  <r>
    <x v="3"/>
    <x v="5"/>
    <s v="QDA Item"/>
    <n v="9809.32"/>
  </r>
  <r>
    <x v="1"/>
    <x v="13"/>
    <s v="GHF Item"/>
    <n v="2864.86"/>
  </r>
  <r>
    <x v="6"/>
    <x v="8"/>
    <s v="UNH Item"/>
    <n v="3636.64"/>
  </r>
  <r>
    <x v="2"/>
    <x v="10"/>
    <s v="PKE Item"/>
    <n v="9516.74"/>
  </r>
  <r>
    <x v="4"/>
    <x v="3"/>
    <s v="TYZ Item"/>
    <n v="5912.65"/>
  </r>
  <r>
    <x v="7"/>
    <x v="11"/>
    <s v="WJP Item"/>
    <n v="5769.35"/>
  </r>
  <r>
    <x v="0"/>
    <x v="2"/>
    <s v="KBY Item"/>
    <n v="4316.2299999999996"/>
  </r>
  <r>
    <x v="5"/>
    <x v="6"/>
    <s v="VNQ Item"/>
    <n v="1762.24"/>
  </r>
  <r>
    <x v="7"/>
    <x v="1"/>
    <s v="KJV Item"/>
    <n v="9966.7999999999993"/>
  </r>
  <r>
    <x v="2"/>
    <x v="7"/>
    <s v="HMW Item"/>
    <n v="7369.37"/>
  </r>
  <r>
    <x v="7"/>
    <x v="0"/>
    <s v="CNH Item"/>
    <n v="6570.35"/>
  </r>
  <r>
    <x v="5"/>
    <x v="7"/>
    <s v="LEO Item"/>
    <n v="7285.31"/>
  </r>
  <r>
    <x v="7"/>
    <x v="4"/>
    <s v="EUH Item"/>
    <n v="456.88"/>
  </r>
  <r>
    <x v="5"/>
    <x v="0"/>
    <s v="LOP Item"/>
    <n v="451.36"/>
  </r>
  <r>
    <x v="6"/>
    <x v="5"/>
    <s v="ESJ Item"/>
    <n v="9581.7199999999993"/>
  </r>
  <r>
    <x v="4"/>
    <x v="1"/>
    <s v="XLF Item"/>
    <n v="2043.57"/>
  </r>
  <r>
    <x v="0"/>
    <x v="11"/>
    <s v="MME Item"/>
    <n v="3462.65"/>
  </r>
  <r>
    <x v="3"/>
    <x v="1"/>
    <s v="IQG Item"/>
    <n v="171.94"/>
  </r>
  <r>
    <x v="4"/>
    <x v="11"/>
    <s v="AWF Item"/>
    <n v="9437.74"/>
  </r>
  <r>
    <x v="5"/>
    <x v="4"/>
    <s v="TMF Item"/>
    <n v="4487.79"/>
  </r>
  <r>
    <x v="6"/>
    <x v="3"/>
    <s v="UDS Item"/>
    <n v="3812.02"/>
  </r>
  <r>
    <x v="3"/>
    <x v="13"/>
    <s v="YGP Item"/>
    <n v="7768.15"/>
  </r>
  <r>
    <x v="7"/>
    <x v="12"/>
    <s v="TUL Item"/>
    <n v="6485.84"/>
  </r>
  <r>
    <x v="2"/>
    <x v="7"/>
    <s v="JZO Item"/>
    <n v="8767.48"/>
  </r>
  <r>
    <x v="1"/>
    <x v="8"/>
    <s v="WBL Item"/>
    <n v="7990.9"/>
  </r>
  <r>
    <x v="5"/>
    <x v="7"/>
    <s v="BPZ Item"/>
    <n v="3577.87"/>
  </r>
  <r>
    <x v="4"/>
    <x v="6"/>
    <s v="WIP Item"/>
    <n v="5592.4"/>
  </r>
  <r>
    <x v="6"/>
    <x v="7"/>
    <s v="SWQ Item"/>
    <n v="9990.0400000000009"/>
  </r>
  <r>
    <x v="3"/>
    <x v="5"/>
    <s v="EZU Item"/>
    <n v="1047.67"/>
  </r>
  <r>
    <x v="2"/>
    <x v="3"/>
    <s v="NEE Item"/>
    <n v="7375.94"/>
  </r>
  <r>
    <x v="7"/>
    <x v="9"/>
    <s v="GAK Item"/>
    <n v="585.62"/>
  </r>
  <r>
    <x v="4"/>
    <x v="2"/>
    <s v="UPA Item"/>
    <n v="8016.79"/>
  </r>
  <r>
    <x v="1"/>
    <x v="7"/>
    <s v="KGM Item"/>
    <n v="5339.9"/>
  </r>
  <r>
    <x v="7"/>
    <x v="6"/>
    <s v="XLN Item"/>
    <n v="3121.84"/>
  </r>
  <r>
    <x v="4"/>
    <x v="2"/>
    <s v="SXT Item"/>
    <n v="9828.59"/>
  </r>
  <r>
    <x v="1"/>
    <x v="4"/>
    <s v="POX Item"/>
    <n v="4573.99"/>
  </r>
  <r>
    <x v="7"/>
    <x v="9"/>
    <s v="KFB Item"/>
    <n v="8434.3700000000008"/>
  </r>
  <r>
    <x v="5"/>
    <x v="2"/>
    <s v="FEK Item"/>
    <n v="3560.96"/>
  </r>
  <r>
    <x v="7"/>
    <x v="12"/>
    <s v="FZY Item"/>
    <n v="895.01"/>
  </r>
  <r>
    <x v="3"/>
    <x v="11"/>
    <s v="YIP Item"/>
    <n v="9987.66"/>
  </r>
  <r>
    <x v="7"/>
    <x v="11"/>
    <s v="XBY Item"/>
    <n v="4052.52"/>
  </r>
  <r>
    <x v="4"/>
    <x v="10"/>
    <s v="SMX Item"/>
    <n v="6958.42"/>
  </r>
  <r>
    <x v="3"/>
    <x v="6"/>
    <s v="IAG Item"/>
    <n v="7985.24"/>
  </r>
  <r>
    <x v="7"/>
    <x v="12"/>
    <s v="IKV Item"/>
    <n v="6599.38"/>
  </r>
  <r>
    <x v="2"/>
    <x v="4"/>
    <s v="NGZ Item"/>
    <n v="1092.32"/>
  </r>
  <r>
    <x v="1"/>
    <x v="10"/>
    <s v="RCE Item"/>
    <n v="6431.9"/>
  </r>
  <r>
    <x v="4"/>
    <x v="0"/>
    <s v="GYH Item"/>
    <n v="3353.19"/>
  </r>
  <r>
    <x v="5"/>
    <x v="10"/>
    <s v="KST Item"/>
    <n v="1643.02"/>
  </r>
  <r>
    <x v="2"/>
    <x v="1"/>
    <s v="WWD Item"/>
    <n v="2779.7"/>
  </r>
  <r>
    <x v="3"/>
    <x v="5"/>
    <s v="KHA Item"/>
    <n v="2053.87"/>
  </r>
  <r>
    <x v="4"/>
    <x v="6"/>
    <s v="WPE Item"/>
    <n v="9300.25"/>
  </r>
  <r>
    <x v="6"/>
    <x v="2"/>
    <s v="WWU Item"/>
    <n v="3255.35"/>
  </r>
  <r>
    <x v="1"/>
    <x v="1"/>
    <s v="WKC Item"/>
    <n v="4003.61"/>
  </r>
  <r>
    <x v="1"/>
    <x v="4"/>
    <s v="EQL Item"/>
    <n v="3079.77"/>
  </r>
  <r>
    <x v="4"/>
    <x v="6"/>
    <s v="HPF Item"/>
    <n v="193.88"/>
  </r>
  <r>
    <x v="4"/>
    <x v="7"/>
    <s v="QIL Item"/>
    <n v="3354.96"/>
  </r>
  <r>
    <x v="2"/>
    <x v="2"/>
    <s v="XYL Item"/>
    <n v="6821.94"/>
  </r>
  <r>
    <x v="3"/>
    <x v="12"/>
    <s v="UBV Item"/>
    <n v="31.16"/>
  </r>
  <r>
    <x v="0"/>
    <x v="10"/>
    <s v="ZFB Item"/>
    <n v="9179.0499999999993"/>
  </r>
  <r>
    <x v="6"/>
    <x v="0"/>
    <s v="PEN Item"/>
    <n v="3780.32"/>
  </r>
  <r>
    <x v="0"/>
    <x v="8"/>
    <s v="ETU Item"/>
    <n v="7357.93"/>
  </r>
  <r>
    <x v="6"/>
    <x v="12"/>
    <s v="FPF Item"/>
    <n v="9138.0400000000009"/>
  </r>
  <r>
    <x v="1"/>
    <x v="10"/>
    <s v="HGT Item"/>
    <n v="4852.0200000000004"/>
  </r>
  <r>
    <x v="2"/>
    <x v="11"/>
    <s v="JFF Item"/>
    <n v="8292.86"/>
  </r>
  <r>
    <x v="7"/>
    <x v="12"/>
    <s v="YIT Item"/>
    <n v="8701.64"/>
  </r>
  <r>
    <x v="5"/>
    <x v="3"/>
    <s v="FKD Item"/>
    <n v="6800.55"/>
  </r>
  <r>
    <x v="1"/>
    <x v="10"/>
    <s v="FVF Item"/>
    <n v="1739.09"/>
  </r>
  <r>
    <x v="1"/>
    <x v="1"/>
    <s v="AKY Item"/>
    <n v="1591.29"/>
  </r>
  <r>
    <x v="5"/>
    <x v="13"/>
    <s v="UXD Item"/>
    <n v="4564.54"/>
  </r>
  <r>
    <x v="2"/>
    <x v="4"/>
    <s v="QHO Item"/>
    <n v="1865.47"/>
  </r>
  <r>
    <x v="0"/>
    <x v="10"/>
    <s v="XVI Item"/>
    <n v="7327.87"/>
  </r>
  <r>
    <x v="7"/>
    <x v="11"/>
    <s v="AEW Item"/>
    <n v="8208.26"/>
  </r>
  <r>
    <x v="6"/>
    <x v="9"/>
    <s v="FFT Item"/>
    <n v="7500.29"/>
  </r>
  <r>
    <x v="0"/>
    <x v="6"/>
    <s v="MOQ Item"/>
    <n v="8354.92"/>
  </r>
  <r>
    <x v="6"/>
    <x v="6"/>
    <s v="QTS Item"/>
    <n v="7298.86"/>
  </r>
  <r>
    <x v="4"/>
    <x v="5"/>
    <s v="GYK Item"/>
    <n v="2742.16"/>
  </r>
  <r>
    <x v="1"/>
    <x v="6"/>
    <s v="VTW Item"/>
    <n v="4898.8100000000004"/>
  </r>
  <r>
    <x v="6"/>
    <x v="12"/>
    <s v="BUZ Item"/>
    <n v="7382.7"/>
  </r>
  <r>
    <x v="3"/>
    <x v="10"/>
    <s v="HGQ Item"/>
    <n v="366.74"/>
  </r>
  <r>
    <x v="1"/>
    <x v="3"/>
    <s v="FPN Item"/>
    <n v="5014.6499999999996"/>
  </r>
  <r>
    <x v="5"/>
    <x v="10"/>
    <s v="VPY Item"/>
    <n v="1296.23"/>
  </r>
  <r>
    <x v="1"/>
    <x v="9"/>
    <s v="CDR Item"/>
    <n v="5430.3"/>
  </r>
  <r>
    <x v="1"/>
    <x v="1"/>
    <s v="KVL Item"/>
    <n v="1393.96"/>
  </r>
  <r>
    <x v="7"/>
    <x v="2"/>
    <s v="BSV Item"/>
    <n v="8618.86"/>
  </r>
  <r>
    <x v="1"/>
    <x v="8"/>
    <s v="PNA Item"/>
    <n v="5596.1"/>
  </r>
  <r>
    <x v="7"/>
    <x v="3"/>
    <s v="ZMY Item"/>
    <n v="8741.2999999999993"/>
  </r>
  <r>
    <x v="3"/>
    <x v="8"/>
    <s v="QJV Item"/>
    <n v="3165.34"/>
  </r>
  <r>
    <x v="6"/>
    <x v="10"/>
    <s v="XFU Item"/>
    <n v="2253.5700000000002"/>
  </r>
  <r>
    <x v="1"/>
    <x v="6"/>
    <s v="JKT Item"/>
    <n v="3626.74"/>
  </r>
  <r>
    <x v="2"/>
    <x v="8"/>
    <s v="QBL Item"/>
    <n v="2006.65"/>
  </r>
  <r>
    <x v="1"/>
    <x v="10"/>
    <s v="LII Item"/>
    <n v="2658.5"/>
  </r>
  <r>
    <x v="2"/>
    <x v="11"/>
    <s v="LCU Item"/>
    <n v="4518.8599999999997"/>
  </r>
  <r>
    <x v="1"/>
    <x v="9"/>
    <s v="HEB Item"/>
    <n v="6123.43"/>
  </r>
  <r>
    <x v="2"/>
    <x v="4"/>
    <s v="JGS Item"/>
    <n v="7226.23"/>
  </r>
  <r>
    <x v="1"/>
    <x v="6"/>
    <s v="KDX Item"/>
    <n v="2737.33"/>
  </r>
  <r>
    <x v="3"/>
    <x v="9"/>
    <s v="TLQ Item"/>
    <n v="5634.31"/>
  </r>
  <r>
    <x v="4"/>
    <x v="6"/>
    <s v="LGZ Item"/>
    <n v="7390.4"/>
  </r>
  <r>
    <x v="2"/>
    <x v="13"/>
    <s v="QGM Item"/>
    <n v="9565.67"/>
  </r>
  <r>
    <x v="2"/>
    <x v="11"/>
    <s v="AIQ Item"/>
    <n v="6260.94"/>
  </r>
  <r>
    <x v="6"/>
    <x v="10"/>
    <s v="UVO Item"/>
    <n v="4919.93"/>
  </r>
  <r>
    <x v="2"/>
    <x v="3"/>
    <s v="KNX Item"/>
    <n v="7693.57"/>
  </r>
  <r>
    <x v="5"/>
    <x v="9"/>
    <s v="KYW Item"/>
    <n v="7254.79"/>
  </r>
  <r>
    <x v="6"/>
    <x v="11"/>
    <s v="ZAH Item"/>
    <n v="6638.17"/>
  </r>
  <r>
    <x v="4"/>
    <x v="0"/>
    <s v="MPS Item"/>
    <n v="9189.5499999999993"/>
  </r>
  <r>
    <x v="1"/>
    <x v="5"/>
    <s v="ILH Item"/>
    <n v="7138.73"/>
  </r>
  <r>
    <x v="1"/>
    <x v="12"/>
    <s v="RTF Item"/>
    <n v="2928.08"/>
  </r>
  <r>
    <x v="2"/>
    <x v="5"/>
    <s v="HQT Item"/>
    <n v="6994.77"/>
  </r>
  <r>
    <x v="1"/>
    <x v="3"/>
    <s v="FXL Item"/>
    <n v="1167.78"/>
  </r>
  <r>
    <x v="1"/>
    <x v="11"/>
    <s v="ZLA Item"/>
    <n v="2976.06"/>
  </r>
  <r>
    <x v="1"/>
    <x v="11"/>
    <s v="NCN Item"/>
    <n v="3382.93"/>
  </r>
  <r>
    <x v="1"/>
    <x v="6"/>
    <s v="UAD Item"/>
    <n v="1115.73"/>
  </r>
  <r>
    <x v="7"/>
    <x v="4"/>
    <s v="BJI Item"/>
    <n v="284.87"/>
  </r>
  <r>
    <x v="7"/>
    <x v="1"/>
    <s v="TTK Item"/>
    <n v="5023.18"/>
  </r>
  <r>
    <x v="4"/>
    <x v="8"/>
    <s v="FPO Item"/>
    <n v="2024.27"/>
  </r>
  <r>
    <x v="2"/>
    <x v="6"/>
    <s v="SCW Item"/>
    <n v="3792.31"/>
  </r>
  <r>
    <x v="1"/>
    <x v="5"/>
    <s v="XKR Item"/>
    <n v="4944.72"/>
  </r>
  <r>
    <x v="1"/>
    <x v="12"/>
    <s v="HOQ Item"/>
    <n v="5669.16"/>
  </r>
  <r>
    <x v="6"/>
    <x v="2"/>
    <s v="EAR Item"/>
    <n v="9743.15"/>
  </r>
  <r>
    <x v="5"/>
    <x v="9"/>
    <s v="AYF Item"/>
    <n v="3335.92"/>
  </r>
  <r>
    <x v="7"/>
    <x v="11"/>
    <s v="YTX Item"/>
    <n v="8921.14"/>
  </r>
  <r>
    <x v="0"/>
    <x v="10"/>
    <s v="EXM Item"/>
    <n v="9754.1299999999992"/>
  </r>
  <r>
    <x v="5"/>
    <x v="5"/>
    <s v="WLY Item"/>
    <n v="1204.76"/>
  </r>
  <r>
    <x v="1"/>
    <x v="2"/>
    <s v="GPH Item"/>
    <n v="5923.09"/>
  </r>
  <r>
    <x v="4"/>
    <x v="12"/>
    <s v="HKD Item"/>
    <n v="5252.67"/>
  </r>
  <r>
    <x v="2"/>
    <x v="4"/>
    <s v="NIV Item"/>
    <n v="7617.85"/>
  </r>
  <r>
    <x v="3"/>
    <x v="3"/>
    <s v="MSH Item"/>
    <n v="9094.08"/>
  </r>
  <r>
    <x v="0"/>
    <x v="12"/>
    <s v="VRK Item"/>
    <n v="6111.62"/>
  </r>
  <r>
    <x v="2"/>
    <x v="5"/>
    <s v="IYT Item"/>
    <n v="1487.26"/>
  </r>
  <r>
    <x v="3"/>
    <x v="10"/>
    <s v="LOI Item"/>
    <n v="4284.88"/>
  </r>
  <r>
    <x v="5"/>
    <x v="7"/>
    <s v="OLN Item"/>
    <n v="1149.56"/>
  </r>
  <r>
    <x v="0"/>
    <x v="9"/>
    <s v="XZF Item"/>
    <n v="4334.01"/>
  </r>
  <r>
    <x v="0"/>
    <x v="6"/>
    <s v="CNN Item"/>
    <n v="5809.66"/>
  </r>
  <r>
    <x v="5"/>
    <x v="7"/>
    <s v="BNH Item"/>
    <n v="5850.92"/>
  </r>
  <r>
    <x v="6"/>
    <x v="12"/>
    <s v="XZI Item"/>
    <n v="9808.64"/>
  </r>
  <r>
    <x v="5"/>
    <x v="3"/>
    <s v="STR Item"/>
    <n v="7493.55"/>
  </r>
  <r>
    <x v="3"/>
    <x v="6"/>
    <s v="FLS Item"/>
    <n v="8143.73"/>
  </r>
  <r>
    <x v="4"/>
    <x v="8"/>
    <s v="UWT Item"/>
    <n v="572.52"/>
  </r>
  <r>
    <x v="3"/>
    <x v="1"/>
    <s v="UZP Item"/>
    <n v="891.66"/>
  </r>
  <r>
    <x v="5"/>
    <x v="6"/>
    <s v="HAI Item"/>
    <n v="4800.24"/>
  </r>
  <r>
    <x v="6"/>
    <x v="4"/>
    <s v="IZV Item"/>
    <n v="8897.66"/>
  </r>
  <r>
    <x v="4"/>
    <x v="4"/>
    <s v="ACF Item"/>
    <n v="3954.5"/>
  </r>
  <r>
    <x v="1"/>
    <x v="4"/>
    <s v="OGB Item"/>
    <n v="763.51"/>
  </r>
  <r>
    <x v="5"/>
    <x v="13"/>
    <s v="EYP Item"/>
    <n v="4989.74"/>
  </r>
  <r>
    <x v="4"/>
    <x v="3"/>
    <s v="ZCL Item"/>
    <n v="7710.23"/>
  </r>
  <r>
    <x v="2"/>
    <x v="6"/>
    <s v="VGE Item"/>
    <n v="903.34"/>
  </r>
  <r>
    <x v="1"/>
    <x v="10"/>
    <s v="GLY Item"/>
    <n v="6082.92"/>
  </r>
  <r>
    <x v="0"/>
    <x v="10"/>
    <s v="CCV Item"/>
    <n v="1773.42"/>
  </r>
  <r>
    <x v="6"/>
    <x v="1"/>
    <s v="JUV Item"/>
    <n v="6200.59"/>
  </r>
  <r>
    <x v="7"/>
    <x v="7"/>
    <s v="UBW Item"/>
    <n v="2759.63"/>
  </r>
  <r>
    <x v="1"/>
    <x v="11"/>
    <s v="KPY Item"/>
    <n v="9598.25"/>
  </r>
  <r>
    <x v="5"/>
    <x v="0"/>
    <s v="KEI Item"/>
    <n v="8120.63"/>
  </r>
  <r>
    <x v="4"/>
    <x v="7"/>
    <s v="OCL Item"/>
    <n v="8941.64"/>
  </r>
  <r>
    <x v="7"/>
    <x v="0"/>
    <s v="PJA Item"/>
    <n v="1240.3800000000001"/>
  </r>
  <r>
    <x v="3"/>
    <x v="9"/>
    <s v="ZJS Item"/>
    <n v="6670.04"/>
  </r>
  <r>
    <x v="3"/>
    <x v="9"/>
    <s v="PTH Item"/>
    <n v="2634.81"/>
  </r>
  <r>
    <x v="4"/>
    <x v="2"/>
    <s v="EAP Item"/>
    <n v="9988.56"/>
  </r>
  <r>
    <x v="5"/>
    <x v="6"/>
    <s v="PUJ Item"/>
    <n v="6195.41"/>
  </r>
  <r>
    <x v="1"/>
    <x v="6"/>
    <s v="ICX Item"/>
    <n v="9078.8700000000008"/>
  </r>
  <r>
    <x v="3"/>
    <x v="10"/>
    <s v="VMC Item"/>
    <n v="6273.43"/>
  </r>
  <r>
    <x v="5"/>
    <x v="1"/>
    <s v="CNG Item"/>
    <n v="1856.4"/>
  </r>
  <r>
    <x v="4"/>
    <x v="10"/>
    <s v="QPM Item"/>
    <n v="5877.92"/>
  </r>
  <r>
    <x v="7"/>
    <x v="0"/>
    <s v="YHA Item"/>
    <n v="254.34"/>
  </r>
  <r>
    <x v="1"/>
    <x v="2"/>
    <s v="NJY Item"/>
    <n v="126.25"/>
  </r>
  <r>
    <x v="2"/>
    <x v="1"/>
    <s v="RGS Item"/>
    <n v="1551.5"/>
  </r>
  <r>
    <x v="3"/>
    <x v="10"/>
    <s v="UDH Item"/>
    <n v="9735.25"/>
  </r>
  <r>
    <x v="7"/>
    <x v="8"/>
    <s v="PXE Item"/>
    <n v="9769.44"/>
  </r>
  <r>
    <x v="5"/>
    <x v="6"/>
    <s v="CVY Item"/>
    <n v="7665.23"/>
  </r>
  <r>
    <x v="5"/>
    <x v="6"/>
    <s v="JXK Item"/>
    <n v="9788.51"/>
  </r>
  <r>
    <x v="1"/>
    <x v="5"/>
    <s v="YIV Item"/>
    <n v="1222.1199999999999"/>
  </r>
  <r>
    <x v="6"/>
    <x v="6"/>
    <s v="FZK Item"/>
    <n v="7026.41"/>
  </r>
  <r>
    <x v="6"/>
    <x v="2"/>
    <s v="RFR Item"/>
    <n v="2904.57"/>
  </r>
  <r>
    <x v="3"/>
    <x v="12"/>
    <s v="EIE Item"/>
    <n v="5146.1000000000004"/>
  </r>
  <r>
    <x v="4"/>
    <x v="1"/>
    <s v="RGD Item"/>
    <n v="9946.32"/>
  </r>
  <r>
    <x v="6"/>
    <x v="9"/>
    <s v="DNA Item"/>
    <n v="7215.44"/>
  </r>
  <r>
    <x v="7"/>
    <x v="6"/>
    <s v="SQZ Item"/>
    <n v="9691.3799999999992"/>
  </r>
  <r>
    <x v="7"/>
    <x v="8"/>
    <s v="ZQH Item"/>
    <n v="2820.77"/>
  </r>
  <r>
    <x v="4"/>
    <x v="9"/>
    <s v="RDD Item"/>
    <n v="2640.18"/>
  </r>
  <r>
    <x v="0"/>
    <x v="12"/>
    <s v="WVS Item"/>
    <n v="2645.45"/>
  </r>
  <r>
    <x v="3"/>
    <x v="5"/>
    <s v="KVA Item"/>
    <n v="1815.17"/>
  </r>
  <r>
    <x v="4"/>
    <x v="6"/>
    <s v="MQT Item"/>
    <n v="3711.76"/>
  </r>
  <r>
    <x v="0"/>
    <x v="7"/>
    <s v="RYV Item"/>
    <n v="9057.41"/>
  </r>
  <r>
    <x v="6"/>
    <x v="13"/>
    <s v="ITT Item"/>
    <n v="3407.8"/>
  </r>
  <r>
    <x v="0"/>
    <x v="5"/>
    <s v="PZB Item"/>
    <n v="4548.07"/>
  </r>
  <r>
    <x v="2"/>
    <x v="4"/>
    <s v="VVT Item"/>
    <n v="6558.62"/>
  </r>
  <r>
    <x v="0"/>
    <x v="0"/>
    <s v="KMR Item"/>
    <n v="1191.25"/>
  </r>
  <r>
    <x v="2"/>
    <x v="8"/>
    <s v="OZX Item"/>
    <n v="9476.76"/>
  </r>
  <r>
    <x v="1"/>
    <x v="9"/>
    <s v="JLN Item"/>
    <n v="3202.25"/>
  </r>
  <r>
    <x v="1"/>
    <x v="10"/>
    <s v="NXT Item"/>
    <n v="8900.09"/>
  </r>
  <r>
    <x v="7"/>
    <x v="8"/>
    <s v="UKJ Item"/>
    <n v="4893.57"/>
  </r>
  <r>
    <x v="7"/>
    <x v="1"/>
    <s v="YJD Item"/>
    <n v="1201.8499999999999"/>
  </r>
  <r>
    <x v="7"/>
    <x v="13"/>
    <s v="DML Item"/>
    <n v="738.63"/>
  </r>
  <r>
    <x v="4"/>
    <x v="0"/>
    <s v="CUN Item"/>
    <n v="2828.94"/>
  </r>
  <r>
    <x v="2"/>
    <x v="2"/>
    <s v="ELN Item"/>
    <n v="2615.2800000000002"/>
  </r>
  <r>
    <x v="5"/>
    <x v="9"/>
    <s v="NXJ Item"/>
    <n v="941.93"/>
  </r>
  <r>
    <x v="5"/>
    <x v="0"/>
    <s v="JQC Item"/>
    <n v="498.22"/>
  </r>
  <r>
    <x v="3"/>
    <x v="7"/>
    <s v="KAB Item"/>
    <n v="6793.88"/>
  </r>
  <r>
    <x v="7"/>
    <x v="0"/>
    <s v="NUH Item"/>
    <n v="1009.4"/>
  </r>
  <r>
    <x v="1"/>
    <x v="9"/>
    <s v="YDO Item"/>
    <n v="6130.41"/>
  </r>
  <r>
    <x v="7"/>
    <x v="11"/>
    <s v="RUH Item"/>
    <n v="1406.53"/>
  </r>
  <r>
    <x v="4"/>
    <x v="4"/>
    <s v="NNT Item"/>
    <n v="9945.18"/>
  </r>
  <r>
    <x v="7"/>
    <x v="2"/>
    <s v="AKB Item"/>
    <n v="6140.83"/>
  </r>
  <r>
    <x v="3"/>
    <x v="8"/>
    <s v="DMP Item"/>
    <n v="9965.99"/>
  </r>
  <r>
    <x v="3"/>
    <x v="12"/>
    <s v="EMO Item"/>
    <n v="561.46"/>
  </r>
  <r>
    <x v="5"/>
    <x v="2"/>
    <s v="ZEQ Item"/>
    <n v="3177.26"/>
  </r>
  <r>
    <x v="7"/>
    <x v="6"/>
    <s v="HVG Item"/>
    <n v="7882.77"/>
  </r>
  <r>
    <x v="6"/>
    <x v="13"/>
    <s v="LWH Item"/>
    <n v="3346.34"/>
  </r>
  <r>
    <x v="4"/>
    <x v="9"/>
    <s v="OBM Item"/>
    <n v="3641.69"/>
  </r>
  <r>
    <x v="4"/>
    <x v="13"/>
    <s v="VOJ Item"/>
    <n v="8308.82"/>
  </r>
  <r>
    <x v="5"/>
    <x v="2"/>
    <s v="YWZ Item"/>
    <n v="8519.51"/>
  </r>
  <r>
    <x v="7"/>
    <x v="4"/>
    <s v="RFT Item"/>
    <n v="5300.36"/>
  </r>
  <r>
    <x v="7"/>
    <x v="2"/>
    <s v="ICQ Item"/>
    <n v="4452.75"/>
  </r>
  <r>
    <x v="6"/>
    <x v="1"/>
    <s v="VOT Item"/>
    <n v="8596.7999999999993"/>
  </r>
  <r>
    <x v="0"/>
    <x v="3"/>
    <s v="ZHY Item"/>
    <n v="3027.28"/>
  </r>
  <r>
    <x v="4"/>
    <x v="4"/>
    <s v="YCJ Item"/>
    <n v="9309.6200000000008"/>
  </r>
  <r>
    <x v="1"/>
    <x v="0"/>
    <s v="XAC Item"/>
    <n v="1167.51"/>
  </r>
  <r>
    <x v="5"/>
    <x v="6"/>
    <s v="UAL Item"/>
    <n v="9928.99"/>
  </r>
  <r>
    <x v="1"/>
    <x v="13"/>
    <s v="VQR Item"/>
    <n v="6238.45"/>
  </r>
  <r>
    <x v="3"/>
    <x v="8"/>
    <s v="ZJL Item"/>
    <n v="4997.54"/>
  </r>
  <r>
    <x v="3"/>
    <x v="10"/>
    <s v="PPV Item"/>
    <n v="1011.87"/>
  </r>
  <r>
    <x v="2"/>
    <x v="3"/>
    <s v="ECX Item"/>
    <n v="4453.2"/>
  </r>
  <r>
    <x v="3"/>
    <x v="3"/>
    <s v="SGN Item"/>
    <n v="2593.56"/>
  </r>
  <r>
    <x v="5"/>
    <x v="11"/>
    <s v="HJR Item"/>
    <n v="5317.37"/>
  </r>
  <r>
    <x v="0"/>
    <x v="13"/>
    <s v="QJR Item"/>
    <n v="1337.08"/>
  </r>
  <r>
    <x v="4"/>
    <x v="5"/>
    <s v="HQT Item"/>
    <n v="1864.86"/>
  </r>
  <r>
    <x v="7"/>
    <x v="6"/>
    <s v="AMO Item"/>
    <n v="5725.61"/>
  </r>
  <r>
    <x v="6"/>
    <x v="0"/>
    <s v="EKN Item"/>
    <n v="3128.32"/>
  </r>
  <r>
    <x v="6"/>
    <x v="13"/>
    <s v="KBP Item"/>
    <n v="2259.2600000000002"/>
  </r>
  <r>
    <x v="6"/>
    <x v="8"/>
    <s v="TFM Item"/>
    <n v="7182.73"/>
  </r>
  <r>
    <x v="0"/>
    <x v="0"/>
    <s v="IRH Item"/>
    <n v="8427.77"/>
  </r>
  <r>
    <x v="0"/>
    <x v="12"/>
    <s v="SSJ Item"/>
    <n v="209.73"/>
  </r>
  <r>
    <x v="3"/>
    <x v="2"/>
    <s v="XZA Item"/>
    <n v="9975.75"/>
  </r>
  <r>
    <x v="6"/>
    <x v="8"/>
    <s v="EKY Item"/>
    <n v="5500.45"/>
  </r>
  <r>
    <x v="2"/>
    <x v="8"/>
    <s v="MUA Item"/>
    <n v="3727.72"/>
  </r>
  <r>
    <x v="4"/>
    <x v="8"/>
    <s v="HZK Item"/>
    <n v="2920.91"/>
  </r>
  <r>
    <x v="3"/>
    <x v="4"/>
    <s v="UBQ Item"/>
    <n v="4823.72"/>
  </r>
  <r>
    <x v="5"/>
    <x v="7"/>
    <s v="SYY Item"/>
    <n v="2863.01"/>
  </r>
  <r>
    <x v="5"/>
    <x v="11"/>
    <s v="FXJ Item"/>
    <n v="1162.6600000000001"/>
  </r>
  <r>
    <x v="6"/>
    <x v="7"/>
    <s v="CIA Item"/>
    <n v="2301.89"/>
  </r>
  <r>
    <x v="5"/>
    <x v="9"/>
    <s v="HTD Item"/>
    <n v="4235.6400000000003"/>
  </r>
  <r>
    <x v="5"/>
    <x v="4"/>
    <s v="WMB Item"/>
    <n v="7731.08"/>
  </r>
  <r>
    <x v="4"/>
    <x v="11"/>
    <s v="ZAP Item"/>
    <n v="5002.26"/>
  </r>
  <r>
    <x v="6"/>
    <x v="10"/>
    <s v="HLE Item"/>
    <n v="3884.74"/>
  </r>
  <r>
    <x v="5"/>
    <x v="12"/>
    <s v="VYP Item"/>
    <n v="4634.43"/>
  </r>
  <r>
    <x v="1"/>
    <x v="11"/>
    <s v="USD Item"/>
    <n v="8018.63"/>
  </r>
  <r>
    <x v="0"/>
    <x v="8"/>
    <s v="RJB Item"/>
    <n v="9340.6"/>
  </r>
  <r>
    <x v="0"/>
    <x v="7"/>
    <s v="PZX Item"/>
    <n v="525.61"/>
  </r>
  <r>
    <x v="2"/>
    <x v="1"/>
    <s v="CVS Item"/>
    <n v="2032.22"/>
  </r>
  <r>
    <x v="5"/>
    <x v="9"/>
    <s v="NQA Item"/>
    <n v="4919.29"/>
  </r>
  <r>
    <x v="5"/>
    <x v="4"/>
    <s v="DJY Item"/>
    <n v="3649"/>
  </r>
  <r>
    <x v="7"/>
    <x v="10"/>
    <s v="FNY Item"/>
    <n v="923.29"/>
  </r>
  <r>
    <x v="6"/>
    <x v="11"/>
    <s v="VQK Item"/>
    <n v="7706"/>
  </r>
  <r>
    <x v="0"/>
    <x v="5"/>
    <s v="KJR Item"/>
    <n v="2525.29"/>
  </r>
  <r>
    <x v="7"/>
    <x v="9"/>
    <s v="BVK Item"/>
    <n v="200.37"/>
  </r>
  <r>
    <x v="0"/>
    <x v="0"/>
    <s v="NDS Item"/>
    <n v="3790.41"/>
  </r>
  <r>
    <x v="4"/>
    <x v="6"/>
    <s v="TYG Item"/>
    <n v="326.22000000000003"/>
  </r>
  <r>
    <x v="2"/>
    <x v="7"/>
    <s v="UHW Item"/>
    <n v="6537.87"/>
  </r>
  <r>
    <x v="4"/>
    <x v="11"/>
    <s v="DQS Item"/>
    <n v="7086.76"/>
  </r>
  <r>
    <x v="4"/>
    <x v="7"/>
    <s v="ZKF Item"/>
    <n v="9576.36"/>
  </r>
  <r>
    <x v="0"/>
    <x v="7"/>
    <s v="DYD Item"/>
    <n v="2168.5100000000002"/>
  </r>
  <r>
    <x v="4"/>
    <x v="13"/>
    <s v="NFI Item"/>
    <n v="6349.36"/>
  </r>
  <r>
    <x v="1"/>
    <x v="3"/>
    <s v="NNC Item"/>
    <n v="597.20000000000005"/>
  </r>
  <r>
    <x v="4"/>
    <x v="5"/>
    <s v="AAA Item"/>
    <n v="8061.8"/>
  </r>
  <r>
    <x v="3"/>
    <x v="4"/>
    <s v="MIY Item"/>
    <n v="2239.44"/>
  </r>
  <r>
    <x v="3"/>
    <x v="7"/>
    <s v="OEH Item"/>
    <n v="8534.85"/>
  </r>
  <r>
    <x v="3"/>
    <x v="12"/>
    <s v="HNW Item"/>
    <n v="5096.4799999999996"/>
  </r>
  <r>
    <x v="1"/>
    <x v="11"/>
    <s v="GMP Item"/>
    <n v="7144.29"/>
  </r>
  <r>
    <x v="5"/>
    <x v="13"/>
    <s v="MXO Item"/>
    <n v="7377.74"/>
  </r>
  <r>
    <x v="5"/>
    <x v="0"/>
    <s v="FHT Item"/>
    <n v="2972.02"/>
  </r>
  <r>
    <x v="3"/>
    <x v="0"/>
    <s v="RCC Item"/>
    <n v="6140.73"/>
  </r>
  <r>
    <x v="4"/>
    <x v="4"/>
    <s v="SQC Item"/>
    <n v="8561.17"/>
  </r>
  <r>
    <x v="3"/>
    <x v="0"/>
    <s v="LDF Item"/>
    <n v="7742.27"/>
  </r>
  <r>
    <x v="3"/>
    <x v="2"/>
    <s v="DPA Item"/>
    <n v="3096.45"/>
  </r>
  <r>
    <x v="4"/>
    <x v="0"/>
    <s v="YJF Item"/>
    <n v="5290.34"/>
  </r>
  <r>
    <x v="1"/>
    <x v="7"/>
    <s v="IEW Item"/>
    <n v="1674.6"/>
  </r>
  <r>
    <x v="3"/>
    <x v="13"/>
    <s v="VFI Item"/>
    <n v="5018.8900000000003"/>
  </r>
  <r>
    <x v="5"/>
    <x v="6"/>
    <s v="BMF Item"/>
    <n v="2883.97"/>
  </r>
  <r>
    <x v="1"/>
    <x v="1"/>
    <s v="AAK Item"/>
    <n v="4998.5200000000004"/>
  </r>
  <r>
    <x v="2"/>
    <x v="0"/>
    <s v="QRA Item"/>
    <n v="8783.6"/>
  </r>
  <r>
    <x v="3"/>
    <x v="0"/>
    <s v="SBM Item"/>
    <n v="3862.84"/>
  </r>
  <r>
    <x v="5"/>
    <x v="12"/>
    <s v="QKP Item"/>
    <n v="1015.81"/>
  </r>
  <r>
    <x v="6"/>
    <x v="2"/>
    <s v="FLZ Item"/>
    <n v="4095.25"/>
  </r>
  <r>
    <x v="0"/>
    <x v="0"/>
    <s v="QDO Item"/>
    <n v="4234.4399999999996"/>
  </r>
  <r>
    <x v="7"/>
    <x v="5"/>
    <s v="DSK Item"/>
    <n v="9556.11"/>
  </r>
  <r>
    <x v="0"/>
    <x v="11"/>
    <s v="FQM Item"/>
    <n v="7930.74"/>
  </r>
  <r>
    <x v="1"/>
    <x v="5"/>
    <s v="IFX Item"/>
    <n v="6162.12"/>
  </r>
  <r>
    <x v="7"/>
    <x v="9"/>
    <s v="QLC Item"/>
    <n v="2525.94"/>
  </r>
  <r>
    <x v="5"/>
    <x v="4"/>
    <s v="KGB Item"/>
    <n v="5091.21"/>
  </r>
  <r>
    <x v="6"/>
    <x v="5"/>
    <s v="EWC Item"/>
    <n v="9327.66"/>
  </r>
  <r>
    <x v="7"/>
    <x v="10"/>
    <s v="CRR Item"/>
    <n v="8803.48"/>
  </r>
  <r>
    <x v="1"/>
    <x v="8"/>
    <s v="RKM Item"/>
    <n v="7958.57"/>
  </r>
  <r>
    <x v="7"/>
    <x v="0"/>
    <s v="KAJ Item"/>
    <n v="8409.39"/>
  </r>
  <r>
    <x v="0"/>
    <x v="12"/>
    <s v="LVU Item"/>
    <n v="805.23"/>
  </r>
  <r>
    <x v="7"/>
    <x v="4"/>
    <s v="LJN Item"/>
    <n v="9883.93"/>
  </r>
  <r>
    <x v="1"/>
    <x v="6"/>
    <s v="EKO Item"/>
    <n v="2226.9699999999998"/>
  </r>
  <r>
    <x v="4"/>
    <x v="9"/>
    <s v="ZEK Item"/>
    <n v="6005.37"/>
  </r>
  <r>
    <x v="4"/>
    <x v="13"/>
    <s v="DXG Item"/>
    <n v="6663.08"/>
  </r>
  <r>
    <x v="0"/>
    <x v="2"/>
    <s v="ZWZ Item"/>
    <n v="3739.3"/>
  </r>
  <r>
    <x v="2"/>
    <x v="13"/>
    <s v="LES Item"/>
    <n v="9040.4"/>
  </r>
  <r>
    <x v="2"/>
    <x v="7"/>
    <s v="FYG Item"/>
    <n v="4578.7"/>
  </r>
  <r>
    <x v="7"/>
    <x v="3"/>
    <s v="CSZ Item"/>
    <n v="4048.89"/>
  </r>
  <r>
    <x v="4"/>
    <x v="13"/>
    <s v="OLS Item"/>
    <n v="896.67"/>
  </r>
  <r>
    <x v="0"/>
    <x v="7"/>
    <s v="WNZ Item"/>
    <n v="5480.71"/>
  </r>
  <r>
    <x v="6"/>
    <x v="10"/>
    <s v="SAK Item"/>
    <n v="1924.43"/>
  </r>
  <r>
    <x v="6"/>
    <x v="6"/>
    <s v="MTS Item"/>
    <n v="4591.87"/>
  </r>
  <r>
    <x v="1"/>
    <x v="3"/>
    <s v="KLB Item"/>
    <n v="5865.79"/>
  </r>
  <r>
    <x v="7"/>
    <x v="2"/>
    <s v="KYK Item"/>
    <n v="6784.93"/>
  </r>
  <r>
    <x v="2"/>
    <x v="12"/>
    <s v="JNE Item"/>
    <n v="3152.25"/>
  </r>
  <r>
    <x v="3"/>
    <x v="12"/>
    <s v="NLD Item"/>
    <n v="6306.08"/>
  </r>
  <r>
    <x v="4"/>
    <x v="7"/>
    <s v="TGL Item"/>
    <n v="7189.82"/>
  </r>
  <r>
    <x v="1"/>
    <x v="13"/>
    <s v="FXF Item"/>
    <n v="9184.3700000000008"/>
  </r>
  <r>
    <x v="6"/>
    <x v="1"/>
    <s v="WNV Item"/>
    <n v="2935.86"/>
  </r>
  <r>
    <x v="3"/>
    <x v="8"/>
    <s v="NOS Item"/>
    <n v="2962.9"/>
  </r>
  <r>
    <x v="2"/>
    <x v="3"/>
    <s v="OXF Item"/>
    <n v="6759"/>
  </r>
  <r>
    <x v="0"/>
    <x v="5"/>
    <s v="IBH Item"/>
    <n v="2553.42"/>
  </r>
  <r>
    <x v="5"/>
    <x v="3"/>
    <s v="NXJ Item"/>
    <n v="9868.64"/>
  </r>
  <r>
    <x v="7"/>
    <x v="6"/>
    <s v="ZUL Item"/>
    <n v="6204.91"/>
  </r>
  <r>
    <x v="3"/>
    <x v="8"/>
    <s v="CLJ Item"/>
    <n v="7505.02"/>
  </r>
  <r>
    <x v="6"/>
    <x v="9"/>
    <s v="LHW Item"/>
    <n v="3622.53"/>
  </r>
  <r>
    <x v="2"/>
    <x v="0"/>
    <s v="HHN Item"/>
    <n v="9448.2800000000007"/>
  </r>
  <r>
    <x v="2"/>
    <x v="9"/>
    <s v="RNE Item"/>
    <n v="3891.86"/>
  </r>
  <r>
    <x v="2"/>
    <x v="10"/>
    <s v="BDC Item"/>
    <n v="1757.26"/>
  </r>
  <r>
    <x v="2"/>
    <x v="7"/>
    <s v="PVA Item"/>
    <n v="1745.87"/>
  </r>
  <r>
    <x v="4"/>
    <x v="9"/>
    <s v="LOC Item"/>
    <n v="4872.07"/>
  </r>
  <r>
    <x v="7"/>
    <x v="3"/>
    <s v="MFN Item"/>
    <n v="3121.78"/>
  </r>
  <r>
    <x v="6"/>
    <x v="6"/>
    <s v="AWH Item"/>
    <n v="75.430000000000007"/>
  </r>
  <r>
    <x v="4"/>
    <x v="11"/>
    <s v="BBM Item"/>
    <n v="558.77"/>
  </r>
  <r>
    <x v="5"/>
    <x v="4"/>
    <s v="XCZ Item"/>
    <n v="1013.18"/>
  </r>
  <r>
    <x v="2"/>
    <x v="11"/>
    <s v="MCX Item"/>
    <n v="1476.26"/>
  </r>
  <r>
    <x v="6"/>
    <x v="13"/>
    <s v="WOU Item"/>
    <n v="2781.78"/>
  </r>
  <r>
    <x v="1"/>
    <x v="9"/>
    <s v="GQC Item"/>
    <n v="7479.66"/>
  </r>
  <r>
    <x v="4"/>
    <x v="3"/>
    <s v="UOA Item"/>
    <n v="8639.07"/>
  </r>
  <r>
    <x v="0"/>
    <x v="8"/>
    <s v="GZB Item"/>
    <n v="9968.5499999999993"/>
  </r>
  <r>
    <x v="3"/>
    <x v="0"/>
    <s v="XZZ Item"/>
    <n v="2556.8000000000002"/>
  </r>
  <r>
    <x v="3"/>
    <x v="9"/>
    <s v="NLA Item"/>
    <n v="6917.6"/>
  </r>
  <r>
    <x v="7"/>
    <x v="1"/>
    <s v="VCN Item"/>
    <n v="8864.91"/>
  </r>
  <r>
    <x v="4"/>
    <x v="3"/>
    <s v="NGX Item"/>
    <n v="183.51"/>
  </r>
  <r>
    <x v="4"/>
    <x v="13"/>
    <s v="MBQ Item"/>
    <n v="6647.63"/>
  </r>
  <r>
    <x v="6"/>
    <x v="8"/>
    <s v="LLG Item"/>
    <n v="77.33"/>
  </r>
  <r>
    <x v="6"/>
    <x v="2"/>
    <s v="UHI Item"/>
    <n v="3971.04"/>
  </r>
  <r>
    <x v="6"/>
    <x v="0"/>
    <s v="ADY Item"/>
    <n v="9089.65"/>
  </r>
  <r>
    <x v="5"/>
    <x v="1"/>
    <s v="AUC Item"/>
    <n v="7061.45"/>
  </r>
  <r>
    <x v="0"/>
    <x v="6"/>
    <s v="EXO Item"/>
    <n v="252.61"/>
  </r>
  <r>
    <x v="4"/>
    <x v="5"/>
    <s v="MIR Item"/>
    <n v="1750.77"/>
  </r>
  <r>
    <x v="0"/>
    <x v="9"/>
    <s v="QOJ Item"/>
    <n v="6542.46"/>
  </r>
  <r>
    <x v="0"/>
    <x v="12"/>
    <s v="ZQG Item"/>
    <n v="471.45"/>
  </r>
  <r>
    <x v="4"/>
    <x v="5"/>
    <s v="YTG Item"/>
    <n v="6740.86"/>
  </r>
  <r>
    <x v="7"/>
    <x v="6"/>
    <s v="JUR Item"/>
    <n v="9875.32"/>
  </r>
  <r>
    <x v="6"/>
    <x v="0"/>
    <s v="RLQ Item"/>
    <n v="8351.49"/>
  </r>
  <r>
    <x v="7"/>
    <x v="5"/>
    <s v="PMU Item"/>
    <n v="2555.75"/>
  </r>
  <r>
    <x v="5"/>
    <x v="4"/>
    <s v="KKV Item"/>
    <n v="5480.91"/>
  </r>
  <r>
    <x v="2"/>
    <x v="4"/>
    <s v="IYR Item"/>
    <n v="9742.19"/>
  </r>
  <r>
    <x v="5"/>
    <x v="1"/>
    <s v="UOP Item"/>
    <n v="1937.32"/>
  </r>
  <r>
    <x v="1"/>
    <x v="8"/>
    <s v="YPR Item"/>
    <n v="1310.7"/>
  </r>
  <r>
    <x v="3"/>
    <x v="4"/>
    <s v="UTU Item"/>
    <n v="415.43"/>
  </r>
  <r>
    <x v="4"/>
    <x v="13"/>
    <s v="MWR Item"/>
    <n v="3372.28"/>
  </r>
  <r>
    <x v="7"/>
    <x v="1"/>
    <s v="THD Item"/>
    <n v="1320.96"/>
  </r>
  <r>
    <x v="0"/>
    <x v="4"/>
    <s v="BFH Item"/>
    <n v="579.91999999999996"/>
  </r>
  <r>
    <x v="4"/>
    <x v="11"/>
    <s v="YAE Item"/>
    <n v="9849.06"/>
  </r>
  <r>
    <x v="2"/>
    <x v="7"/>
    <s v="JGF Item"/>
    <n v="4823.5600000000004"/>
  </r>
  <r>
    <x v="5"/>
    <x v="7"/>
    <s v="CZM Item"/>
    <n v="6429.93"/>
  </r>
  <r>
    <x v="5"/>
    <x v="1"/>
    <s v="AZL Item"/>
    <n v="253.39"/>
  </r>
  <r>
    <x v="6"/>
    <x v="0"/>
    <s v="RWD Item"/>
    <n v="3121.54"/>
  </r>
  <r>
    <x v="3"/>
    <x v="7"/>
    <s v="LUR Item"/>
    <n v="9965.74"/>
  </r>
  <r>
    <x v="3"/>
    <x v="2"/>
    <s v="CGS Item"/>
    <n v="9884.56"/>
  </r>
  <r>
    <x v="6"/>
    <x v="13"/>
    <s v="AOB Item"/>
    <n v="4414.72"/>
  </r>
  <r>
    <x v="1"/>
    <x v="12"/>
    <s v="YNA Item"/>
    <n v="6822.9"/>
  </r>
  <r>
    <x v="7"/>
    <x v="9"/>
    <s v="RHL Item"/>
    <n v="5809.29"/>
  </r>
  <r>
    <x v="5"/>
    <x v="12"/>
    <s v="MBP Item"/>
    <n v="8490"/>
  </r>
  <r>
    <x v="5"/>
    <x v="13"/>
    <s v="YOD Item"/>
    <n v="1819.28"/>
  </r>
  <r>
    <x v="3"/>
    <x v="10"/>
    <s v="VZT Item"/>
    <n v="8224.01"/>
  </r>
  <r>
    <x v="6"/>
    <x v="5"/>
    <s v="NDX Item"/>
    <n v="8525.25"/>
  </r>
  <r>
    <x v="0"/>
    <x v="0"/>
    <s v="SYS Item"/>
    <n v="7070.22"/>
  </r>
  <r>
    <x v="0"/>
    <x v="7"/>
    <s v="MZC Item"/>
    <n v="8967.77"/>
  </r>
  <r>
    <x v="3"/>
    <x v="12"/>
    <s v="RLW Item"/>
    <n v="7974.17"/>
  </r>
  <r>
    <x v="5"/>
    <x v="3"/>
    <s v="XGE Item"/>
    <n v="2308.4499999999998"/>
  </r>
  <r>
    <x v="0"/>
    <x v="6"/>
    <s v="DQI Item"/>
    <n v="2027.79"/>
  </r>
  <r>
    <x v="5"/>
    <x v="3"/>
    <s v="NVY Item"/>
    <n v="3406.2"/>
  </r>
  <r>
    <x v="3"/>
    <x v="2"/>
    <s v="BKL Item"/>
    <n v="8005.05"/>
  </r>
  <r>
    <x v="3"/>
    <x v="1"/>
    <s v="QKE Item"/>
    <n v="3285.29"/>
  </r>
  <r>
    <x v="3"/>
    <x v="11"/>
    <s v="DBA Item"/>
    <n v="1192.3900000000001"/>
  </r>
  <r>
    <x v="7"/>
    <x v="12"/>
    <s v="KVH Item"/>
    <n v="9565.4500000000007"/>
  </r>
  <r>
    <x v="7"/>
    <x v="12"/>
    <s v="OXV Item"/>
    <n v="8340.66"/>
  </r>
  <r>
    <x v="5"/>
    <x v="2"/>
    <s v="AEB Item"/>
    <n v="4976.42"/>
  </r>
  <r>
    <x v="2"/>
    <x v="8"/>
    <s v="FYV Item"/>
    <n v="9777.9"/>
  </r>
  <r>
    <x v="7"/>
    <x v="7"/>
    <s v="NJY Item"/>
    <n v="1681.98"/>
  </r>
  <r>
    <x v="3"/>
    <x v="3"/>
    <s v="ZNE Item"/>
    <n v="9445"/>
  </r>
  <r>
    <x v="5"/>
    <x v="8"/>
    <s v="RIX Item"/>
    <n v="4993.1400000000003"/>
  </r>
  <r>
    <x v="7"/>
    <x v="10"/>
    <s v="IFT Item"/>
    <n v="611.04"/>
  </r>
  <r>
    <x v="6"/>
    <x v="2"/>
    <s v="ZQR Item"/>
    <n v="9923.93"/>
  </r>
  <r>
    <x v="0"/>
    <x v="6"/>
    <s v="WOW Item"/>
    <n v="3907.13"/>
  </r>
  <r>
    <x v="5"/>
    <x v="11"/>
    <s v="KVM Item"/>
    <n v="9399.42"/>
  </r>
  <r>
    <x v="4"/>
    <x v="2"/>
    <s v="SXM Item"/>
    <n v="4150.49"/>
  </r>
  <r>
    <x v="2"/>
    <x v="13"/>
    <s v="RRN Item"/>
    <n v="7772.1"/>
  </r>
  <r>
    <x v="5"/>
    <x v="4"/>
    <s v="AHZ Item"/>
    <n v="8281.32"/>
  </r>
  <r>
    <x v="4"/>
    <x v="8"/>
    <s v="IKX Item"/>
    <n v="9389.23"/>
  </r>
  <r>
    <x v="1"/>
    <x v="9"/>
    <s v="HGY Item"/>
    <n v="3281.8"/>
  </r>
  <r>
    <x v="0"/>
    <x v="9"/>
    <s v="TML Item"/>
    <n v="9788.5"/>
  </r>
  <r>
    <x v="5"/>
    <x v="2"/>
    <s v="UJN Item"/>
    <n v="8514.27"/>
  </r>
  <r>
    <x v="7"/>
    <x v="7"/>
    <s v="UQW Item"/>
    <n v="3089.41"/>
  </r>
  <r>
    <x v="4"/>
    <x v="13"/>
    <s v="TMU Item"/>
    <n v="1508.83"/>
  </r>
  <r>
    <x v="4"/>
    <x v="8"/>
    <s v="QVQ Item"/>
    <n v="2231.3000000000002"/>
  </r>
  <r>
    <x v="5"/>
    <x v="7"/>
    <s v="JZZ Item"/>
    <n v="8240.76"/>
  </r>
  <r>
    <x v="5"/>
    <x v="8"/>
    <s v="FTH Item"/>
    <n v="8251.67"/>
  </r>
  <r>
    <x v="4"/>
    <x v="6"/>
    <s v="VSH Item"/>
    <n v="6509.94"/>
  </r>
  <r>
    <x v="1"/>
    <x v="2"/>
    <s v="HVF Item"/>
    <n v="6334.82"/>
  </r>
  <r>
    <x v="1"/>
    <x v="8"/>
    <s v="XPW Item"/>
    <n v="1698.6"/>
  </r>
  <r>
    <x v="0"/>
    <x v="13"/>
    <s v="DQS Item"/>
    <n v="2876.02"/>
  </r>
  <r>
    <x v="3"/>
    <x v="9"/>
    <s v="FOB Item"/>
    <n v="3604.06"/>
  </r>
  <r>
    <x v="3"/>
    <x v="13"/>
    <s v="LOP Item"/>
    <n v="7060.13"/>
  </r>
  <r>
    <x v="0"/>
    <x v="2"/>
    <s v="YSR Item"/>
    <n v="3393.96"/>
  </r>
  <r>
    <x v="6"/>
    <x v="3"/>
    <s v="JUX Item"/>
    <n v="7502.2"/>
  </r>
  <r>
    <x v="7"/>
    <x v="4"/>
    <s v="RPR Item"/>
    <n v="9528.73"/>
  </r>
  <r>
    <x v="5"/>
    <x v="0"/>
    <s v="DRL Item"/>
    <n v="720.23"/>
  </r>
  <r>
    <x v="2"/>
    <x v="8"/>
    <s v="NWF Item"/>
    <n v="8073.67"/>
  </r>
  <r>
    <x v="7"/>
    <x v="1"/>
    <s v="TBS Item"/>
    <n v="1412.42"/>
  </r>
  <r>
    <x v="1"/>
    <x v="6"/>
    <s v="PBC Item"/>
    <n v="4809.09"/>
  </r>
  <r>
    <x v="0"/>
    <x v="7"/>
    <s v="CZL Item"/>
    <n v="4342.0600000000004"/>
  </r>
  <r>
    <x v="6"/>
    <x v="0"/>
    <s v="SMI Item"/>
    <n v="7544.27"/>
  </r>
  <r>
    <x v="5"/>
    <x v="12"/>
    <s v="UYM Item"/>
    <n v="8679.2000000000007"/>
  </r>
  <r>
    <x v="1"/>
    <x v="5"/>
    <s v="PVQ Item"/>
    <n v="6157.8"/>
  </r>
  <r>
    <x v="7"/>
    <x v="13"/>
    <s v="QVT Item"/>
    <n v="6167.39"/>
  </r>
  <r>
    <x v="0"/>
    <x v="13"/>
    <s v="HMK Item"/>
    <n v="6314.75"/>
  </r>
  <r>
    <x v="3"/>
    <x v="9"/>
    <s v="LWK Item"/>
    <n v="2640.28"/>
  </r>
  <r>
    <x v="3"/>
    <x v="6"/>
    <s v="GGW Item"/>
    <n v="7541.04"/>
  </r>
  <r>
    <x v="4"/>
    <x v="6"/>
    <s v="SQA Item"/>
    <n v="1700.86"/>
  </r>
  <r>
    <x v="3"/>
    <x v="4"/>
    <s v="ACP Item"/>
    <n v="5002.25"/>
  </r>
  <r>
    <x v="4"/>
    <x v="5"/>
    <s v="FCI Item"/>
    <n v="8275.06"/>
  </r>
  <r>
    <x v="1"/>
    <x v="10"/>
    <s v="YNW Item"/>
    <n v="6931.54"/>
  </r>
  <r>
    <x v="6"/>
    <x v="8"/>
    <s v="OPN Item"/>
    <n v="134.13"/>
  </r>
  <r>
    <x v="1"/>
    <x v="1"/>
    <s v="ZET Item"/>
    <n v="4589.1400000000003"/>
  </r>
  <r>
    <x v="1"/>
    <x v="3"/>
    <s v="ATZ Item"/>
    <n v="8641.18"/>
  </r>
  <r>
    <x v="5"/>
    <x v="1"/>
    <s v="BRJ Item"/>
    <n v="4287.32"/>
  </r>
  <r>
    <x v="4"/>
    <x v="4"/>
    <s v="GGY Item"/>
    <n v="2508.6799999999998"/>
  </r>
  <r>
    <x v="5"/>
    <x v="9"/>
    <s v="GWO Item"/>
    <n v="2469.2399999999998"/>
  </r>
  <r>
    <x v="1"/>
    <x v="3"/>
    <s v="YYC Item"/>
    <n v="5161.46"/>
  </r>
  <r>
    <x v="1"/>
    <x v="1"/>
    <s v="ZCV Item"/>
    <n v="6437.43"/>
  </r>
  <r>
    <x v="0"/>
    <x v="0"/>
    <s v="JGN Item"/>
    <n v="4590.99"/>
  </r>
  <r>
    <x v="2"/>
    <x v="10"/>
    <s v="MMS Item"/>
    <n v="9550.81"/>
  </r>
  <r>
    <x v="3"/>
    <x v="1"/>
    <s v="VTQ Item"/>
    <n v="7399.78"/>
  </r>
  <r>
    <x v="5"/>
    <x v="13"/>
    <s v="OFG Item"/>
    <n v="568.42999999999995"/>
  </r>
  <r>
    <x v="5"/>
    <x v="11"/>
    <s v="UHF Item"/>
    <n v="5727.08"/>
  </r>
  <r>
    <x v="5"/>
    <x v="2"/>
    <s v="OSX Item"/>
    <n v="5433.48"/>
  </r>
  <r>
    <x v="3"/>
    <x v="12"/>
    <s v="VDQ Item"/>
    <n v="8917.98"/>
  </r>
  <r>
    <x v="4"/>
    <x v="8"/>
    <s v="XFG Item"/>
    <n v="3046.38"/>
  </r>
  <r>
    <x v="4"/>
    <x v="12"/>
    <s v="XYR Item"/>
    <n v="4984.3100000000004"/>
  </r>
  <r>
    <x v="3"/>
    <x v="7"/>
    <s v="XSP Item"/>
    <n v="5544.26"/>
  </r>
  <r>
    <x v="0"/>
    <x v="10"/>
    <s v="GWW Item"/>
    <n v="8136.93"/>
  </r>
  <r>
    <x v="4"/>
    <x v="3"/>
    <s v="TZJ Item"/>
    <n v="48.37"/>
  </r>
  <r>
    <x v="5"/>
    <x v="6"/>
    <s v="MYJ Item"/>
    <n v="6935.64"/>
  </r>
  <r>
    <x v="6"/>
    <x v="12"/>
    <s v="CJE Item"/>
    <n v="2239.44"/>
  </r>
  <r>
    <x v="7"/>
    <x v="13"/>
    <s v="KZK Item"/>
    <n v="9170.64"/>
  </r>
  <r>
    <x v="6"/>
    <x v="9"/>
    <s v="BSR Item"/>
    <n v="4841.03"/>
  </r>
  <r>
    <x v="5"/>
    <x v="0"/>
    <s v="TRT Item"/>
    <n v="5769.44"/>
  </r>
  <r>
    <x v="3"/>
    <x v="10"/>
    <s v="REH Item"/>
    <n v="7529.39"/>
  </r>
  <r>
    <x v="1"/>
    <x v="12"/>
    <s v="YFZ Item"/>
    <n v="3246.44"/>
  </r>
  <r>
    <x v="5"/>
    <x v="0"/>
    <s v="OUO Item"/>
    <n v="4544.78"/>
  </r>
  <r>
    <x v="5"/>
    <x v="3"/>
    <s v="SXF Item"/>
    <n v="3071.76"/>
  </r>
  <r>
    <x v="4"/>
    <x v="4"/>
    <s v="XTY Item"/>
    <n v="3757.25"/>
  </r>
  <r>
    <x v="5"/>
    <x v="11"/>
    <s v="VFX Item"/>
    <n v="8905.1200000000008"/>
  </r>
  <r>
    <x v="4"/>
    <x v="7"/>
    <s v="JFE Item"/>
    <n v="690.12"/>
  </r>
  <r>
    <x v="7"/>
    <x v="4"/>
    <s v="VRL Item"/>
    <n v="5312.05"/>
  </r>
  <r>
    <x v="1"/>
    <x v="6"/>
    <s v="EBN Item"/>
    <n v="1377.05"/>
  </r>
  <r>
    <x v="3"/>
    <x v="10"/>
    <s v="LVN Item"/>
    <n v="3466.97"/>
  </r>
  <r>
    <x v="1"/>
    <x v="3"/>
    <s v="IQG Item"/>
    <n v="8605.83"/>
  </r>
  <r>
    <x v="1"/>
    <x v="10"/>
    <s v="KBV Item"/>
    <n v="3972.53"/>
  </r>
  <r>
    <x v="7"/>
    <x v="4"/>
    <s v="CKX Item"/>
    <n v="9376.4500000000007"/>
  </r>
  <r>
    <x v="5"/>
    <x v="0"/>
    <s v="RSL Item"/>
    <n v="4731.2700000000004"/>
  </r>
  <r>
    <x v="7"/>
    <x v="6"/>
    <s v="KMU Item"/>
    <n v="3567.91"/>
  </r>
  <r>
    <x v="4"/>
    <x v="13"/>
    <s v="MEJ Item"/>
    <n v="1417.86"/>
  </r>
  <r>
    <x v="7"/>
    <x v="7"/>
    <s v="PYI Item"/>
    <n v="1727.85"/>
  </r>
  <r>
    <x v="1"/>
    <x v="0"/>
    <s v="PCQ Item"/>
    <n v="7262.12"/>
  </r>
  <r>
    <x v="0"/>
    <x v="9"/>
    <s v="SGX Item"/>
    <n v="1837.71"/>
  </r>
  <r>
    <x v="2"/>
    <x v="0"/>
    <s v="KKR Item"/>
    <n v="4466.6899999999996"/>
  </r>
  <r>
    <x v="5"/>
    <x v="1"/>
    <s v="HDP Item"/>
    <n v="7372.18"/>
  </r>
  <r>
    <x v="2"/>
    <x v="8"/>
    <s v="XFN Item"/>
    <n v="7765.76"/>
  </r>
  <r>
    <x v="4"/>
    <x v="1"/>
    <s v="HPU Item"/>
    <n v="494.84"/>
  </r>
  <r>
    <x v="5"/>
    <x v="7"/>
    <s v="WTP Item"/>
    <n v="950.86"/>
  </r>
  <r>
    <x v="7"/>
    <x v="11"/>
    <s v="YVJ Item"/>
    <n v="2022.09"/>
  </r>
  <r>
    <x v="0"/>
    <x v="1"/>
    <s v="RBU Item"/>
    <n v="5809.9"/>
  </r>
  <r>
    <x v="1"/>
    <x v="3"/>
    <s v="NCM Item"/>
    <n v="6603.66"/>
  </r>
  <r>
    <x v="2"/>
    <x v="9"/>
    <s v="STZ Item"/>
    <n v="8822.16"/>
  </r>
  <r>
    <x v="6"/>
    <x v="0"/>
    <s v="GXO Item"/>
    <n v="8390.69"/>
  </r>
  <r>
    <x v="7"/>
    <x v="1"/>
    <s v="PQN Item"/>
    <n v="2227.87"/>
  </r>
  <r>
    <x v="4"/>
    <x v="2"/>
    <s v="RTF Item"/>
    <n v="6091.14"/>
  </r>
  <r>
    <x v="5"/>
    <x v="11"/>
    <s v="KBG Item"/>
    <n v="2698.24"/>
  </r>
  <r>
    <x v="4"/>
    <x v="8"/>
    <s v="QUZ Item"/>
    <n v="8711.61"/>
  </r>
  <r>
    <x v="4"/>
    <x v="11"/>
    <s v="DWQ Item"/>
    <n v="9419.67"/>
  </r>
  <r>
    <x v="3"/>
    <x v="12"/>
    <s v="KZG Item"/>
    <n v="1085.23"/>
  </r>
  <r>
    <x v="6"/>
    <x v="0"/>
    <s v="WDM Item"/>
    <n v="5870.88"/>
  </r>
  <r>
    <x v="2"/>
    <x v="10"/>
    <s v="TVT Item"/>
    <n v="3401.21"/>
  </r>
  <r>
    <x v="6"/>
    <x v="1"/>
    <s v="RLL Item"/>
    <n v="1109.19"/>
  </r>
  <r>
    <x v="5"/>
    <x v="9"/>
    <s v="LFO Item"/>
    <n v="7765.47"/>
  </r>
  <r>
    <x v="0"/>
    <x v="11"/>
    <s v="BFX Item"/>
    <n v="1049.73"/>
  </r>
  <r>
    <x v="6"/>
    <x v="12"/>
    <s v="YUT Item"/>
    <n v="6554.62"/>
  </r>
  <r>
    <x v="1"/>
    <x v="0"/>
    <s v="SPG Item"/>
    <n v="8110.53"/>
  </r>
  <r>
    <x v="4"/>
    <x v="5"/>
    <s v="NUV Item"/>
    <n v="5290.36"/>
  </r>
  <r>
    <x v="0"/>
    <x v="4"/>
    <s v="TLJ Item"/>
    <n v="4441.92"/>
  </r>
  <r>
    <x v="7"/>
    <x v="10"/>
    <s v="YQZ Item"/>
    <n v="882.06"/>
  </r>
  <r>
    <x v="4"/>
    <x v="10"/>
    <s v="MMT Item"/>
    <n v="1774.07"/>
  </r>
  <r>
    <x v="6"/>
    <x v="3"/>
    <s v="KVV Item"/>
    <n v="916.64"/>
  </r>
  <r>
    <x v="5"/>
    <x v="0"/>
    <s v="ZON Item"/>
    <n v="9163.17"/>
  </r>
  <r>
    <x v="4"/>
    <x v="12"/>
    <s v="PGS Item"/>
    <n v="2537.5300000000002"/>
  </r>
  <r>
    <x v="2"/>
    <x v="11"/>
    <s v="SZD Item"/>
    <n v="2528.2600000000002"/>
  </r>
  <r>
    <x v="2"/>
    <x v="9"/>
    <s v="JGL Item"/>
    <n v="6347.97"/>
  </r>
  <r>
    <x v="0"/>
    <x v="8"/>
    <s v="WGY Item"/>
    <n v="1779.61"/>
  </r>
  <r>
    <x v="2"/>
    <x v="10"/>
    <s v="OSL Item"/>
    <n v="303.77"/>
  </r>
  <r>
    <x v="2"/>
    <x v="7"/>
    <s v="APP Item"/>
    <n v="9631.18"/>
  </r>
  <r>
    <x v="3"/>
    <x v="3"/>
    <s v="ARL Item"/>
    <n v="6528.67"/>
  </r>
  <r>
    <x v="1"/>
    <x v="8"/>
    <s v="NBZ Item"/>
    <n v="3149.34"/>
  </r>
  <r>
    <x v="4"/>
    <x v="12"/>
    <s v="EKD Item"/>
    <n v="1701.54"/>
  </r>
  <r>
    <x v="7"/>
    <x v="1"/>
    <s v="STS Item"/>
    <n v="7436.22"/>
  </r>
  <r>
    <x v="4"/>
    <x v="5"/>
    <s v="CLP Item"/>
    <n v="4824.2"/>
  </r>
  <r>
    <x v="5"/>
    <x v="4"/>
    <s v="ZGF Item"/>
    <n v="1908.37"/>
  </r>
  <r>
    <x v="6"/>
    <x v="5"/>
    <s v="OTA Item"/>
    <n v="1691.82"/>
  </r>
  <r>
    <x v="1"/>
    <x v="8"/>
    <s v="LEL Item"/>
    <n v="5027.71"/>
  </r>
  <r>
    <x v="5"/>
    <x v="13"/>
    <s v="KFL Item"/>
    <n v="990.02"/>
  </r>
  <r>
    <x v="4"/>
    <x v="9"/>
    <s v="BCY Item"/>
    <n v="8452.35"/>
  </r>
  <r>
    <x v="2"/>
    <x v="0"/>
    <s v="ZON Item"/>
    <n v="8474.3799999999992"/>
  </r>
  <r>
    <x v="4"/>
    <x v="2"/>
    <s v="SZM Item"/>
    <n v="8008.74"/>
  </r>
  <r>
    <x v="1"/>
    <x v="10"/>
    <s v="YFR Item"/>
    <n v="8930.6200000000008"/>
  </r>
  <r>
    <x v="3"/>
    <x v="8"/>
    <s v="TOB Item"/>
    <n v="4321.7299999999996"/>
  </r>
  <r>
    <x v="4"/>
    <x v="13"/>
    <s v="GPJ Item"/>
    <n v="3519.29"/>
  </r>
  <r>
    <x v="3"/>
    <x v="6"/>
    <s v="UER Item"/>
    <n v="1282.93"/>
  </r>
  <r>
    <x v="7"/>
    <x v="11"/>
    <s v="CRR Item"/>
    <n v="4093.54"/>
  </r>
  <r>
    <x v="7"/>
    <x v="7"/>
    <s v="BVD Item"/>
    <n v="4448.5600000000004"/>
  </r>
  <r>
    <x v="2"/>
    <x v="6"/>
    <s v="BVV Item"/>
    <n v="2857.24"/>
  </r>
  <r>
    <x v="7"/>
    <x v="8"/>
    <s v="OLK Item"/>
    <n v="5582.6"/>
  </r>
  <r>
    <x v="5"/>
    <x v="10"/>
    <s v="FFF Item"/>
    <n v="2558.44"/>
  </r>
  <r>
    <x v="0"/>
    <x v="5"/>
    <s v="FXK Item"/>
    <n v="9722.6"/>
  </r>
  <r>
    <x v="1"/>
    <x v="1"/>
    <s v="RWZ Item"/>
    <n v="3711.93"/>
  </r>
  <r>
    <x v="1"/>
    <x v="0"/>
    <s v="EAJ Item"/>
    <n v="9945.4699999999993"/>
  </r>
  <r>
    <x v="5"/>
    <x v="10"/>
    <s v="EEO Item"/>
    <n v="3245.61"/>
  </r>
  <r>
    <x v="6"/>
    <x v="5"/>
    <s v="XHJ Item"/>
    <n v="1294.96"/>
  </r>
  <r>
    <x v="0"/>
    <x v="3"/>
    <s v="BVP Item"/>
    <n v="2400.37"/>
  </r>
  <r>
    <x v="7"/>
    <x v="4"/>
    <s v="DNN Item"/>
    <n v="8071.46"/>
  </r>
  <r>
    <x v="2"/>
    <x v="11"/>
    <s v="QQJ Item"/>
    <n v="5615.46"/>
  </r>
  <r>
    <x v="1"/>
    <x v="1"/>
    <s v="SXM Item"/>
    <n v="9569.7099999999991"/>
  </r>
  <r>
    <x v="6"/>
    <x v="4"/>
    <s v="DLN Item"/>
    <n v="7844.77"/>
  </r>
  <r>
    <x v="5"/>
    <x v="5"/>
    <s v="OZR Item"/>
    <n v="3771.92"/>
  </r>
  <r>
    <x v="3"/>
    <x v="10"/>
    <s v="BRS Item"/>
    <n v="7702.84"/>
  </r>
  <r>
    <x v="4"/>
    <x v="6"/>
    <s v="BJL Item"/>
    <n v="2839.96"/>
  </r>
  <r>
    <x v="4"/>
    <x v="11"/>
    <s v="SHL Item"/>
    <n v="7427.24"/>
  </r>
  <r>
    <x v="6"/>
    <x v="12"/>
    <s v="NSA Item"/>
    <n v="3989.97"/>
  </r>
  <r>
    <x v="1"/>
    <x v="6"/>
    <s v="APF Item"/>
    <n v="3648.18"/>
  </r>
  <r>
    <x v="2"/>
    <x v="11"/>
    <s v="UBW Item"/>
    <n v="1180.71"/>
  </r>
  <r>
    <x v="6"/>
    <x v="5"/>
    <s v="IRA Item"/>
    <n v="7306.43"/>
  </r>
  <r>
    <x v="4"/>
    <x v="7"/>
    <s v="KTV Item"/>
    <n v="493.88"/>
  </r>
  <r>
    <x v="1"/>
    <x v="7"/>
    <s v="CCA Item"/>
    <n v="7167.84"/>
  </r>
  <r>
    <x v="6"/>
    <x v="12"/>
    <s v="NYC Item"/>
    <n v="2416.19"/>
  </r>
  <r>
    <x v="6"/>
    <x v="6"/>
    <s v="AOJ Item"/>
    <n v="3488.44"/>
  </r>
  <r>
    <x v="7"/>
    <x v="11"/>
    <s v="FWM Item"/>
    <n v="401.78"/>
  </r>
  <r>
    <x v="6"/>
    <x v="6"/>
    <s v="HXF Item"/>
    <n v="4651.82"/>
  </r>
  <r>
    <x v="5"/>
    <x v="8"/>
    <s v="RPV Item"/>
    <n v="2613.0300000000002"/>
  </r>
  <r>
    <x v="1"/>
    <x v="9"/>
    <s v="IUY Item"/>
    <n v="74.599999999999994"/>
  </r>
  <r>
    <x v="3"/>
    <x v="9"/>
    <s v="AVS Item"/>
    <n v="4859.32"/>
  </r>
  <r>
    <x v="5"/>
    <x v="13"/>
    <s v="AHW Item"/>
    <n v="1381.37"/>
  </r>
  <r>
    <x v="6"/>
    <x v="10"/>
    <s v="SKL Item"/>
    <n v="3434.94"/>
  </r>
  <r>
    <x v="0"/>
    <x v="11"/>
    <s v="UKX Item"/>
    <n v="2205.34"/>
  </r>
  <r>
    <x v="1"/>
    <x v="6"/>
    <s v="UNF Item"/>
    <n v="1333.97"/>
  </r>
  <r>
    <x v="6"/>
    <x v="13"/>
    <s v="PDI Item"/>
    <n v="2195.1799999999998"/>
  </r>
  <r>
    <x v="1"/>
    <x v="8"/>
    <s v="ZCZ Item"/>
    <n v="8701.89"/>
  </r>
  <r>
    <x v="7"/>
    <x v="3"/>
    <s v="UJD Item"/>
    <n v="1528.69"/>
  </r>
  <r>
    <x v="2"/>
    <x v="5"/>
    <s v="SHW Item"/>
    <n v="4120.92"/>
  </r>
  <r>
    <x v="5"/>
    <x v="10"/>
    <s v="VNM Item"/>
    <n v="1418.05"/>
  </r>
  <r>
    <x v="6"/>
    <x v="2"/>
    <s v="HDR Item"/>
    <n v="6586.05"/>
  </r>
  <r>
    <x v="1"/>
    <x v="6"/>
    <s v="LUR Item"/>
    <n v="679.56"/>
  </r>
  <r>
    <x v="1"/>
    <x v="4"/>
    <s v="ZAP Item"/>
    <n v="4696.46"/>
  </r>
  <r>
    <x v="5"/>
    <x v="1"/>
    <s v="VGC Item"/>
    <n v="4956.88"/>
  </r>
  <r>
    <x v="7"/>
    <x v="0"/>
    <s v="NBH Item"/>
    <n v="6608.07"/>
  </r>
  <r>
    <x v="1"/>
    <x v="13"/>
    <s v="MHN Item"/>
    <n v="5478.09"/>
  </r>
  <r>
    <x v="5"/>
    <x v="2"/>
    <s v="GKA Item"/>
    <n v="3830.15"/>
  </r>
  <r>
    <x v="4"/>
    <x v="0"/>
    <s v="YFM Item"/>
    <n v="8091.12"/>
  </r>
  <r>
    <x v="5"/>
    <x v="7"/>
    <s v="ACE Item"/>
    <n v="2980.28"/>
  </r>
  <r>
    <x v="7"/>
    <x v="11"/>
    <s v="DLX Item"/>
    <n v="378.23"/>
  </r>
  <r>
    <x v="4"/>
    <x v="7"/>
    <s v="SOJ Item"/>
    <n v="2144.02"/>
  </r>
  <r>
    <x v="2"/>
    <x v="4"/>
    <s v="QNF Item"/>
    <n v="9347.0300000000007"/>
  </r>
  <r>
    <x v="3"/>
    <x v="7"/>
    <s v="SAR Item"/>
    <n v="8788.0300000000007"/>
  </r>
  <r>
    <x v="6"/>
    <x v="3"/>
    <s v="HSH Item"/>
    <n v="607.36"/>
  </r>
  <r>
    <x v="6"/>
    <x v="11"/>
    <s v="OTS Item"/>
    <n v="7641.08"/>
  </r>
  <r>
    <x v="7"/>
    <x v="2"/>
    <s v="ULM Item"/>
    <n v="6610.03"/>
  </r>
  <r>
    <x v="1"/>
    <x v="4"/>
    <s v="PHE Item"/>
    <n v="9955.32"/>
  </r>
  <r>
    <x v="7"/>
    <x v="6"/>
    <s v="HXL Item"/>
    <n v="1595.43"/>
  </r>
  <r>
    <x v="7"/>
    <x v="7"/>
    <s v="TPW Item"/>
    <n v="4797.75"/>
  </r>
  <r>
    <x v="7"/>
    <x v="6"/>
    <s v="OWA Item"/>
    <n v="7439.15"/>
  </r>
  <r>
    <x v="5"/>
    <x v="12"/>
    <s v="CVM Item"/>
    <n v="8432.3700000000008"/>
  </r>
  <r>
    <x v="0"/>
    <x v="2"/>
    <s v="BQD Item"/>
    <n v="5713.57"/>
  </r>
  <r>
    <x v="3"/>
    <x v="5"/>
    <s v="NYN Item"/>
    <n v="2660.78"/>
  </r>
  <r>
    <x v="7"/>
    <x v="9"/>
    <s v="GXP Item"/>
    <n v="9849.76"/>
  </r>
  <r>
    <x v="6"/>
    <x v="11"/>
    <s v="IGI Item"/>
    <n v="7234.79"/>
  </r>
  <r>
    <x v="3"/>
    <x v="10"/>
    <s v="UCC Item"/>
    <n v="5666.41"/>
  </r>
  <r>
    <x v="0"/>
    <x v="8"/>
    <s v="LIP Item"/>
    <n v="7419.89"/>
  </r>
  <r>
    <x v="7"/>
    <x v="0"/>
    <s v="UON Item"/>
    <n v="2057.98"/>
  </r>
  <r>
    <x v="4"/>
    <x v="8"/>
    <s v="NNF Item"/>
    <n v="5794.08"/>
  </r>
  <r>
    <x v="0"/>
    <x v="2"/>
    <s v="LJF Item"/>
    <n v="7599.45"/>
  </r>
  <r>
    <x v="5"/>
    <x v="2"/>
    <s v="HPV Item"/>
    <n v="9155.34"/>
  </r>
  <r>
    <x v="7"/>
    <x v="8"/>
    <s v="KDI Item"/>
    <n v="4201.2"/>
  </r>
  <r>
    <x v="3"/>
    <x v="4"/>
    <s v="KCB Item"/>
    <n v="7405.73"/>
  </r>
  <r>
    <x v="4"/>
    <x v="9"/>
    <s v="GOB Item"/>
    <n v="1355.86"/>
  </r>
  <r>
    <x v="5"/>
    <x v="8"/>
    <s v="PQY Item"/>
    <n v="4978.83"/>
  </r>
  <r>
    <x v="1"/>
    <x v="1"/>
    <s v="CJK Item"/>
    <n v="8085.6"/>
  </r>
  <r>
    <x v="6"/>
    <x v="1"/>
    <s v="DSW Item"/>
    <n v="6452.97"/>
  </r>
  <r>
    <x v="4"/>
    <x v="1"/>
    <s v="KCF Item"/>
    <n v="8972.2000000000007"/>
  </r>
  <r>
    <x v="0"/>
    <x v="10"/>
    <s v="JZM Item"/>
    <n v="8976.0400000000009"/>
  </r>
  <r>
    <x v="7"/>
    <x v="12"/>
    <s v="CPL Item"/>
    <n v="5101.8900000000003"/>
  </r>
  <r>
    <x v="4"/>
    <x v="10"/>
    <s v="WYF Item"/>
    <n v="7466.65"/>
  </r>
  <r>
    <x v="7"/>
    <x v="3"/>
    <s v="CUV Item"/>
    <n v="1763.23"/>
  </r>
  <r>
    <x v="2"/>
    <x v="5"/>
    <s v="KNH Item"/>
    <n v="9530.4599999999991"/>
  </r>
  <r>
    <x v="1"/>
    <x v="12"/>
    <s v="HQY Item"/>
    <n v="8909.33"/>
  </r>
  <r>
    <x v="0"/>
    <x v="1"/>
    <s v="MNG Item"/>
    <n v="629.27"/>
  </r>
  <r>
    <x v="7"/>
    <x v="0"/>
    <s v="HGB Item"/>
    <n v="5218.59"/>
  </r>
  <r>
    <x v="3"/>
    <x v="3"/>
    <s v="VJO Item"/>
    <n v="3991.72"/>
  </r>
  <r>
    <x v="3"/>
    <x v="13"/>
    <s v="ZCO Item"/>
    <n v="3145.38"/>
  </r>
  <r>
    <x v="4"/>
    <x v="12"/>
    <s v="ULZ Item"/>
    <n v="8944.0400000000009"/>
  </r>
  <r>
    <x v="7"/>
    <x v="1"/>
    <s v="VTL Item"/>
    <n v="2815.39"/>
  </r>
  <r>
    <x v="5"/>
    <x v="11"/>
    <s v="UTE Item"/>
    <n v="5710.77"/>
  </r>
  <r>
    <x v="3"/>
    <x v="6"/>
    <s v="YYC Item"/>
    <n v="5672.87"/>
  </r>
  <r>
    <x v="6"/>
    <x v="13"/>
    <s v="YXD Item"/>
    <n v="5281.29"/>
  </r>
  <r>
    <x v="4"/>
    <x v="5"/>
    <s v="OUO Item"/>
    <n v="9874.69"/>
  </r>
  <r>
    <x v="0"/>
    <x v="1"/>
    <s v="IBV Item"/>
    <n v="5104.26"/>
  </r>
  <r>
    <x v="3"/>
    <x v="10"/>
    <s v="OPA Item"/>
    <n v="8934.7999999999993"/>
  </r>
  <r>
    <x v="3"/>
    <x v="5"/>
    <s v="JSK Item"/>
    <n v="1206.3800000000001"/>
  </r>
  <r>
    <x v="7"/>
    <x v="11"/>
    <s v="PHH Item"/>
    <n v="4436.18"/>
  </r>
  <r>
    <x v="7"/>
    <x v="12"/>
    <s v="FFW Item"/>
    <n v="1630.16"/>
  </r>
  <r>
    <x v="3"/>
    <x v="13"/>
    <s v="AQJ Item"/>
    <n v="2552.2800000000002"/>
  </r>
  <r>
    <x v="6"/>
    <x v="3"/>
    <s v="VBF Item"/>
    <n v="9919.81"/>
  </r>
  <r>
    <x v="2"/>
    <x v="10"/>
    <s v="SNB Item"/>
    <n v="9340.83"/>
  </r>
  <r>
    <x v="2"/>
    <x v="0"/>
    <s v="AIZ Item"/>
    <n v="322.18"/>
  </r>
  <r>
    <x v="7"/>
    <x v="12"/>
    <s v="LHW Item"/>
    <n v="1072.69"/>
  </r>
  <r>
    <x v="1"/>
    <x v="13"/>
    <s v="DOR Item"/>
    <n v="5698.14"/>
  </r>
  <r>
    <x v="5"/>
    <x v="12"/>
    <s v="GCU Item"/>
    <n v="8482.9699999999993"/>
  </r>
  <r>
    <x v="6"/>
    <x v="10"/>
    <s v="DAJ Item"/>
    <n v="2281.21"/>
  </r>
  <r>
    <x v="7"/>
    <x v="9"/>
    <s v="NZW Item"/>
    <n v="2618.62"/>
  </r>
  <r>
    <x v="2"/>
    <x v="4"/>
    <s v="UCB Item"/>
    <n v="4875.24"/>
  </r>
  <r>
    <x v="7"/>
    <x v="7"/>
    <s v="VBS Item"/>
    <n v="7504.05"/>
  </r>
  <r>
    <x v="0"/>
    <x v="8"/>
    <s v="TVY Item"/>
    <n v="496.33"/>
  </r>
  <r>
    <x v="2"/>
    <x v="8"/>
    <s v="JMU Item"/>
    <n v="9196.3700000000008"/>
  </r>
  <r>
    <x v="2"/>
    <x v="8"/>
    <s v="VKZ Item"/>
    <n v="4268.96"/>
  </r>
  <r>
    <x v="0"/>
    <x v="2"/>
    <s v="OBL Item"/>
    <n v="7544.01"/>
  </r>
  <r>
    <x v="0"/>
    <x v="10"/>
    <s v="PGK Item"/>
    <n v="5544.23"/>
  </r>
  <r>
    <x v="7"/>
    <x v="11"/>
    <s v="AYR Item"/>
    <n v="4714.83"/>
  </r>
  <r>
    <x v="4"/>
    <x v="2"/>
    <s v="ERF Item"/>
    <n v="5868.26"/>
  </r>
  <r>
    <x v="3"/>
    <x v="7"/>
    <s v="DES Item"/>
    <n v="555.82000000000005"/>
  </r>
  <r>
    <x v="5"/>
    <x v="11"/>
    <s v="BCW Item"/>
    <n v="6736.75"/>
  </r>
  <r>
    <x v="4"/>
    <x v="7"/>
    <s v="CCV Item"/>
    <n v="8106.96"/>
  </r>
  <r>
    <x v="3"/>
    <x v="8"/>
    <s v="GNZ Item"/>
    <n v="1886.81"/>
  </r>
  <r>
    <x v="5"/>
    <x v="12"/>
    <s v="VWY Item"/>
    <n v="539.27"/>
  </r>
  <r>
    <x v="6"/>
    <x v="3"/>
    <s v="OWA Item"/>
    <n v="9044.5300000000007"/>
  </r>
  <r>
    <x v="3"/>
    <x v="3"/>
    <s v="WOC Item"/>
    <n v="3840.65"/>
  </r>
  <r>
    <x v="5"/>
    <x v="5"/>
    <s v="EMO Item"/>
    <n v="5918.08"/>
  </r>
  <r>
    <x v="0"/>
    <x v="0"/>
    <s v="PFD Item"/>
    <n v="4888.8500000000004"/>
  </r>
  <r>
    <x v="5"/>
    <x v="8"/>
    <s v="FMB Item"/>
    <n v="9653.16"/>
  </r>
  <r>
    <x v="1"/>
    <x v="6"/>
    <s v="XAQ Item"/>
    <n v="5932"/>
  </r>
  <r>
    <x v="4"/>
    <x v="4"/>
    <s v="PYA Item"/>
    <n v="1407.19"/>
  </r>
  <r>
    <x v="1"/>
    <x v="3"/>
    <s v="CBL Item"/>
    <n v="807.4"/>
  </r>
  <r>
    <x v="3"/>
    <x v="2"/>
    <s v="RLN Item"/>
    <n v="6609.23"/>
  </r>
  <r>
    <x v="7"/>
    <x v="6"/>
    <s v="XKA Item"/>
    <n v="8087.91"/>
  </r>
  <r>
    <x v="1"/>
    <x v="0"/>
    <s v="FDU Item"/>
    <n v="121.58"/>
  </r>
  <r>
    <x v="4"/>
    <x v="2"/>
    <s v="SIW Item"/>
    <n v="5107.96"/>
  </r>
  <r>
    <x v="0"/>
    <x v="1"/>
    <s v="LMK Item"/>
    <n v="1049.9000000000001"/>
  </r>
  <r>
    <x v="2"/>
    <x v="6"/>
    <s v="UMJ Item"/>
    <n v="6951.27"/>
  </r>
  <r>
    <x v="0"/>
    <x v="1"/>
    <s v="SLL Item"/>
    <n v="9991.44"/>
  </r>
  <r>
    <x v="7"/>
    <x v="8"/>
    <s v="MXD Item"/>
    <n v="7570.96"/>
  </r>
  <r>
    <x v="1"/>
    <x v="0"/>
    <s v="NLB Item"/>
    <n v="5955.12"/>
  </r>
  <r>
    <x v="5"/>
    <x v="4"/>
    <s v="MZQ Item"/>
    <n v="2907.56"/>
  </r>
  <r>
    <x v="4"/>
    <x v="9"/>
    <s v="VFU Item"/>
    <n v="7473.64"/>
  </r>
  <r>
    <x v="3"/>
    <x v="0"/>
    <s v="ULS Item"/>
    <n v="9838.69"/>
  </r>
  <r>
    <x v="5"/>
    <x v="11"/>
    <s v="MFB Item"/>
    <n v="3463.71"/>
  </r>
  <r>
    <x v="6"/>
    <x v="0"/>
    <s v="GFK Item"/>
    <n v="8840.0300000000007"/>
  </r>
  <r>
    <x v="7"/>
    <x v="10"/>
    <s v="UAE Item"/>
    <n v="2825.85"/>
  </r>
  <r>
    <x v="2"/>
    <x v="11"/>
    <s v="FWA Item"/>
    <n v="3719.62"/>
  </r>
  <r>
    <x v="6"/>
    <x v="2"/>
    <s v="JMN Item"/>
    <n v="2029.94"/>
  </r>
  <r>
    <x v="6"/>
    <x v="4"/>
    <s v="RFP Item"/>
    <n v="8700.4"/>
  </r>
  <r>
    <x v="3"/>
    <x v="5"/>
    <s v="GLH Item"/>
    <n v="1423.15"/>
  </r>
  <r>
    <x v="7"/>
    <x v="8"/>
    <s v="KAP Item"/>
    <n v="6901.41"/>
  </r>
  <r>
    <x v="7"/>
    <x v="0"/>
    <s v="EUZ Item"/>
    <n v="6633.88"/>
  </r>
  <r>
    <x v="2"/>
    <x v="13"/>
    <s v="FBX Item"/>
    <n v="1559.56"/>
  </r>
  <r>
    <x v="6"/>
    <x v="0"/>
    <s v="CCB Item"/>
    <n v="8349.0499999999993"/>
  </r>
  <r>
    <x v="6"/>
    <x v="13"/>
    <s v="LPL Item"/>
    <n v="5326.05"/>
  </r>
  <r>
    <x v="6"/>
    <x v="6"/>
    <s v="MQW Item"/>
    <n v="7750.03"/>
  </r>
  <r>
    <x v="5"/>
    <x v="1"/>
    <s v="GSK Item"/>
    <n v="4616.8"/>
  </r>
  <r>
    <x v="6"/>
    <x v="13"/>
    <s v="ZLR Item"/>
    <n v="1721.95"/>
  </r>
  <r>
    <x v="7"/>
    <x v="11"/>
    <s v="NYZ Item"/>
    <n v="8539.0300000000007"/>
  </r>
  <r>
    <x v="5"/>
    <x v="1"/>
    <s v="OOD Item"/>
    <n v="8783.4"/>
  </r>
  <r>
    <x v="2"/>
    <x v="5"/>
    <s v="QGQ Item"/>
    <n v="4670.0200000000004"/>
  </r>
  <r>
    <x v="5"/>
    <x v="7"/>
    <s v="QDF Item"/>
    <n v="1268.05"/>
  </r>
  <r>
    <x v="5"/>
    <x v="12"/>
    <s v="WBX Item"/>
    <n v="3504.17"/>
  </r>
  <r>
    <x v="4"/>
    <x v="1"/>
    <s v="XDV Item"/>
    <n v="1487.13"/>
  </r>
  <r>
    <x v="4"/>
    <x v="7"/>
    <s v="SIV Item"/>
    <n v="9032.2999999999993"/>
  </r>
  <r>
    <x v="0"/>
    <x v="13"/>
    <s v="EGL Item"/>
    <n v="3018.69"/>
  </r>
  <r>
    <x v="2"/>
    <x v="12"/>
    <s v="PAR Item"/>
    <n v="4489.03"/>
  </r>
  <r>
    <x v="2"/>
    <x v="3"/>
    <s v="UXS Item"/>
    <n v="8695.52"/>
  </r>
  <r>
    <x v="4"/>
    <x v="4"/>
    <s v="BYN Item"/>
    <n v="906.14"/>
  </r>
  <r>
    <x v="7"/>
    <x v="13"/>
    <s v="JXE Item"/>
    <n v="4523.34"/>
  </r>
  <r>
    <x v="0"/>
    <x v="10"/>
    <s v="YJV Item"/>
    <n v="1966.03"/>
  </r>
  <r>
    <x v="2"/>
    <x v="3"/>
    <s v="HFB Item"/>
    <n v="1557.77"/>
  </r>
  <r>
    <x v="0"/>
    <x v="10"/>
    <s v="NLV Item"/>
    <n v="8165.67"/>
  </r>
  <r>
    <x v="4"/>
    <x v="5"/>
    <s v="KHQ Item"/>
    <n v="4540.25"/>
  </r>
  <r>
    <x v="4"/>
    <x v="10"/>
    <s v="FPU Item"/>
    <n v="7261.08"/>
  </r>
  <r>
    <x v="4"/>
    <x v="3"/>
    <s v="INI Item"/>
    <n v="3356.15"/>
  </r>
  <r>
    <x v="6"/>
    <x v="7"/>
    <s v="BSY Item"/>
    <n v="4761.51"/>
  </r>
  <r>
    <x v="1"/>
    <x v="13"/>
    <s v="PED Item"/>
    <n v="6503.61"/>
  </r>
  <r>
    <x v="4"/>
    <x v="13"/>
    <s v="NLH Item"/>
    <n v="8642.5"/>
  </r>
  <r>
    <x v="2"/>
    <x v="8"/>
    <s v="PZI Item"/>
    <n v="4402.18"/>
  </r>
  <r>
    <x v="6"/>
    <x v="2"/>
    <s v="GBI Item"/>
    <n v="3007.06"/>
  </r>
  <r>
    <x v="7"/>
    <x v="0"/>
    <s v="YDC Item"/>
    <n v="8276.43"/>
  </r>
  <r>
    <x v="0"/>
    <x v="4"/>
    <s v="CTT Item"/>
    <n v="9034.25"/>
  </r>
  <r>
    <x v="7"/>
    <x v="13"/>
    <s v="FPU Item"/>
    <n v="8910.9599999999991"/>
  </r>
  <r>
    <x v="0"/>
    <x v="7"/>
    <s v="DWZ Item"/>
    <n v="6880.89"/>
  </r>
  <r>
    <x v="2"/>
    <x v="11"/>
    <s v="JUO Item"/>
    <n v="7436.64"/>
  </r>
  <r>
    <x v="5"/>
    <x v="8"/>
    <s v="TEK Item"/>
    <n v="5959.42"/>
  </r>
  <r>
    <x v="3"/>
    <x v="0"/>
    <s v="ZWS Item"/>
    <n v="882.38"/>
  </r>
  <r>
    <x v="3"/>
    <x v="2"/>
    <s v="ZZU Item"/>
    <n v="7115.29"/>
  </r>
  <r>
    <x v="6"/>
    <x v="11"/>
    <s v="VMX Item"/>
    <n v="3331.98"/>
  </r>
  <r>
    <x v="7"/>
    <x v="1"/>
    <s v="ASI Item"/>
    <n v="5974.42"/>
  </r>
  <r>
    <x v="1"/>
    <x v="2"/>
    <s v="EEE Item"/>
    <n v="6237.27"/>
  </r>
  <r>
    <x v="7"/>
    <x v="13"/>
    <s v="IKM Item"/>
    <n v="774.96"/>
  </r>
  <r>
    <x v="2"/>
    <x v="9"/>
    <s v="RYS Item"/>
    <n v="4755.3"/>
  </r>
  <r>
    <x v="4"/>
    <x v="11"/>
    <s v="HUA Item"/>
    <n v="4112.83"/>
  </r>
  <r>
    <x v="6"/>
    <x v="2"/>
    <s v="EUL Item"/>
    <n v="9902.84"/>
  </r>
  <r>
    <x v="1"/>
    <x v="5"/>
    <s v="YCJ Item"/>
    <n v="6599.83"/>
  </r>
  <r>
    <x v="1"/>
    <x v="9"/>
    <s v="UDT Item"/>
    <n v="733.28"/>
  </r>
  <r>
    <x v="1"/>
    <x v="5"/>
    <s v="KRU Item"/>
    <n v="3243.54"/>
  </r>
  <r>
    <x v="5"/>
    <x v="7"/>
    <s v="HRL Item"/>
    <n v="2615.31"/>
  </r>
  <r>
    <x v="5"/>
    <x v="3"/>
    <s v="TYL Item"/>
    <n v="2844.46"/>
  </r>
  <r>
    <x v="0"/>
    <x v="8"/>
    <s v="UXE Item"/>
    <n v="4551.9799999999996"/>
  </r>
  <r>
    <x v="7"/>
    <x v="3"/>
    <s v="EGR Item"/>
    <n v="8361.59"/>
  </r>
  <r>
    <x v="5"/>
    <x v="13"/>
    <s v="KOB Item"/>
    <n v="9071.92"/>
  </r>
  <r>
    <x v="2"/>
    <x v="4"/>
    <s v="VFB Item"/>
    <n v="3514.43"/>
  </r>
  <r>
    <x v="3"/>
    <x v="0"/>
    <s v="ZET Item"/>
    <n v="9295.33"/>
  </r>
  <r>
    <x v="1"/>
    <x v="11"/>
    <s v="RYL Item"/>
    <n v="3857.91"/>
  </r>
  <r>
    <x v="2"/>
    <x v="3"/>
    <s v="JFV Item"/>
    <n v="3205.22"/>
  </r>
  <r>
    <x v="2"/>
    <x v="12"/>
    <s v="JQH Item"/>
    <n v="2688.4"/>
  </r>
  <r>
    <x v="3"/>
    <x v="6"/>
    <s v="QZK Item"/>
    <n v="6389.03"/>
  </r>
  <r>
    <x v="2"/>
    <x v="13"/>
    <s v="QRF Item"/>
    <n v="2618.96"/>
  </r>
  <r>
    <x v="7"/>
    <x v="1"/>
    <s v="TSF Item"/>
    <n v="2721.26"/>
  </r>
  <r>
    <x v="5"/>
    <x v="1"/>
    <s v="VQG Item"/>
    <n v="5634.09"/>
  </r>
  <r>
    <x v="4"/>
    <x v="12"/>
    <s v="QYZ Item"/>
    <n v="9808.18"/>
  </r>
  <r>
    <x v="0"/>
    <x v="9"/>
    <s v="LPZ Item"/>
    <n v="1443.21"/>
  </r>
  <r>
    <x v="5"/>
    <x v="10"/>
    <s v="QCL Item"/>
    <n v="6311.88"/>
  </r>
  <r>
    <x v="4"/>
    <x v="10"/>
    <s v="SWY Item"/>
    <n v="5386.2"/>
  </r>
  <r>
    <x v="3"/>
    <x v="7"/>
    <s v="KHK Item"/>
    <n v="3281.29"/>
  </r>
  <r>
    <x v="1"/>
    <x v="13"/>
    <s v="UGW Item"/>
    <n v="3125.2"/>
  </r>
  <r>
    <x v="7"/>
    <x v="3"/>
    <s v="GQT Item"/>
    <n v="8237.94"/>
  </r>
  <r>
    <x v="5"/>
    <x v="2"/>
    <s v="HYH Item"/>
    <n v="1480.11"/>
  </r>
  <r>
    <x v="4"/>
    <x v="2"/>
    <s v="FYP Item"/>
    <n v="1190.23"/>
  </r>
  <r>
    <x v="1"/>
    <x v="5"/>
    <s v="YBX Item"/>
    <n v="7472.14"/>
  </r>
  <r>
    <x v="3"/>
    <x v="5"/>
    <s v="LJY Item"/>
    <n v="5483.83"/>
  </r>
  <r>
    <x v="0"/>
    <x v="0"/>
    <s v="VWP Item"/>
    <n v="4222.07"/>
  </r>
  <r>
    <x v="0"/>
    <x v="5"/>
    <s v="VXT Item"/>
    <n v="874.6"/>
  </r>
  <r>
    <x v="2"/>
    <x v="8"/>
    <s v="WXN Item"/>
    <n v="884.03"/>
  </r>
  <r>
    <x v="5"/>
    <x v="13"/>
    <s v="XNY Item"/>
    <n v="6688.86"/>
  </r>
  <r>
    <x v="5"/>
    <x v="7"/>
    <s v="WJE Item"/>
    <n v="2909.9"/>
  </r>
  <r>
    <x v="7"/>
    <x v="4"/>
    <s v="ASO Item"/>
    <n v="3465.23"/>
  </r>
  <r>
    <x v="7"/>
    <x v="1"/>
    <s v="XZK Item"/>
    <n v="2473.9299999999998"/>
  </r>
  <r>
    <x v="7"/>
    <x v="2"/>
    <s v="HBN Item"/>
    <n v="3868.41"/>
  </r>
  <r>
    <x v="5"/>
    <x v="9"/>
    <s v="MKI Item"/>
    <n v="6868.87"/>
  </r>
  <r>
    <x v="5"/>
    <x v="11"/>
    <s v="IWG Item"/>
    <n v="1601.77"/>
  </r>
  <r>
    <x v="1"/>
    <x v="5"/>
    <s v="XCF Item"/>
    <n v="5865.01"/>
  </r>
  <r>
    <x v="2"/>
    <x v="10"/>
    <s v="NRT Item"/>
    <n v="3980.67"/>
  </r>
  <r>
    <x v="1"/>
    <x v="8"/>
    <s v="HFG Item"/>
    <n v="836.07"/>
  </r>
  <r>
    <x v="0"/>
    <x v="6"/>
    <s v="XDA Item"/>
    <n v="9526.51"/>
  </r>
  <r>
    <x v="1"/>
    <x v="11"/>
    <s v="MBI Item"/>
    <n v="4745.68"/>
  </r>
  <r>
    <x v="0"/>
    <x v="11"/>
    <s v="ZPB Item"/>
    <n v="4445.1400000000003"/>
  </r>
  <r>
    <x v="3"/>
    <x v="11"/>
    <s v="TNX Item"/>
    <n v="7028.34"/>
  </r>
  <r>
    <x v="1"/>
    <x v="4"/>
    <s v="UTT Item"/>
    <n v="2488.5300000000002"/>
  </r>
  <r>
    <x v="5"/>
    <x v="9"/>
    <s v="DTW Item"/>
    <n v="3007.69"/>
  </r>
  <r>
    <x v="4"/>
    <x v="3"/>
    <s v="GHZ Item"/>
    <n v="1026.04"/>
  </r>
  <r>
    <x v="4"/>
    <x v="0"/>
    <s v="BQS Item"/>
    <n v="2837.49"/>
  </r>
  <r>
    <x v="5"/>
    <x v="11"/>
    <s v="YUV Item"/>
    <n v="8700"/>
  </r>
  <r>
    <x v="7"/>
    <x v="7"/>
    <s v="SGF Item"/>
    <n v="9769.73"/>
  </r>
  <r>
    <x v="0"/>
    <x v="11"/>
    <s v="GZM Item"/>
    <n v="257.92"/>
  </r>
  <r>
    <x v="4"/>
    <x v="3"/>
    <s v="JIA Item"/>
    <n v="3050.31"/>
  </r>
  <r>
    <x v="6"/>
    <x v="4"/>
    <s v="RUD Item"/>
    <n v="7887.87"/>
  </r>
  <r>
    <x v="2"/>
    <x v="13"/>
    <s v="NAS Item"/>
    <n v="7436.38"/>
  </r>
  <r>
    <x v="7"/>
    <x v="12"/>
    <s v="HUJ Item"/>
    <n v="2110.04"/>
  </r>
  <r>
    <x v="7"/>
    <x v="1"/>
    <s v="ZVM Item"/>
    <n v="8886.2999999999993"/>
  </r>
  <r>
    <x v="3"/>
    <x v="2"/>
    <s v="OSP Item"/>
    <n v="4056.69"/>
  </r>
  <r>
    <x v="3"/>
    <x v="5"/>
    <s v="HWP Item"/>
    <n v="7898.07"/>
  </r>
  <r>
    <x v="6"/>
    <x v="10"/>
    <s v="QVV Item"/>
    <n v="781.12"/>
  </r>
  <r>
    <x v="1"/>
    <x v="10"/>
    <s v="JMX Item"/>
    <n v="1112.22"/>
  </r>
  <r>
    <x v="7"/>
    <x v="1"/>
    <s v="SPK Item"/>
    <n v="8162.64"/>
  </r>
  <r>
    <x v="2"/>
    <x v="2"/>
    <s v="ZNN Item"/>
    <n v="9325.91"/>
  </r>
  <r>
    <x v="5"/>
    <x v="5"/>
    <s v="ZZU Item"/>
    <n v="6780.41"/>
  </r>
  <r>
    <x v="6"/>
    <x v="7"/>
    <s v="TAC Item"/>
    <n v="4265.6400000000003"/>
  </r>
  <r>
    <x v="5"/>
    <x v="7"/>
    <s v="ZMT Item"/>
    <n v="1394.5"/>
  </r>
  <r>
    <x v="2"/>
    <x v="13"/>
    <s v="GTP Item"/>
    <n v="6899.39"/>
  </r>
  <r>
    <x v="3"/>
    <x v="13"/>
    <s v="PRV Item"/>
    <n v="5678.32"/>
  </r>
  <r>
    <x v="6"/>
    <x v="6"/>
    <s v="XWY Item"/>
    <n v="4863.04"/>
  </r>
  <r>
    <x v="5"/>
    <x v="9"/>
    <s v="LMF Item"/>
    <n v="3985.57"/>
  </r>
  <r>
    <x v="0"/>
    <x v="11"/>
    <s v="QJC Item"/>
    <n v="9353.18"/>
  </r>
  <r>
    <x v="4"/>
    <x v="10"/>
    <s v="ELV Item"/>
    <n v="4769.8900000000003"/>
  </r>
  <r>
    <x v="1"/>
    <x v="5"/>
    <s v="BXP Item"/>
    <n v="6155.11"/>
  </r>
  <r>
    <x v="1"/>
    <x v="0"/>
    <s v="BTR Item"/>
    <n v="7447.23"/>
  </r>
  <r>
    <x v="7"/>
    <x v="1"/>
    <s v="XTG Item"/>
    <n v="5000.12"/>
  </r>
  <r>
    <x v="7"/>
    <x v="7"/>
    <s v="SVY Item"/>
    <n v="4363.7700000000004"/>
  </r>
  <r>
    <x v="6"/>
    <x v="12"/>
    <s v="NOD Item"/>
    <n v="455.02"/>
  </r>
  <r>
    <x v="2"/>
    <x v="0"/>
    <s v="TEG Item"/>
    <n v="2582.6"/>
  </r>
  <r>
    <x v="6"/>
    <x v="6"/>
    <s v="ZCN Item"/>
    <n v="459.47"/>
  </r>
  <r>
    <x v="1"/>
    <x v="5"/>
    <s v="RWW Item"/>
    <n v="2079.15"/>
  </r>
  <r>
    <x v="3"/>
    <x v="11"/>
    <s v="CIH Item"/>
    <n v="892.6"/>
  </r>
  <r>
    <x v="7"/>
    <x v="3"/>
    <s v="TYR Item"/>
    <n v="6652.88"/>
  </r>
  <r>
    <x v="7"/>
    <x v="12"/>
    <s v="BQW Item"/>
    <n v="8945.82"/>
  </r>
  <r>
    <x v="7"/>
    <x v="2"/>
    <s v="JJX Item"/>
    <n v="7379.96"/>
  </r>
  <r>
    <x v="3"/>
    <x v="5"/>
    <s v="BVN Item"/>
    <n v="9568.39"/>
  </r>
  <r>
    <x v="4"/>
    <x v="7"/>
    <s v="PXY Item"/>
    <n v="8632.6299999999992"/>
  </r>
  <r>
    <x v="1"/>
    <x v="3"/>
    <s v="BDC Item"/>
    <n v="3195.21"/>
  </r>
  <r>
    <x v="3"/>
    <x v="7"/>
    <s v="IWV Item"/>
    <n v="7328.6"/>
  </r>
  <r>
    <x v="3"/>
    <x v="13"/>
    <s v="YDS Item"/>
    <n v="5964.33"/>
  </r>
  <r>
    <x v="3"/>
    <x v="0"/>
    <s v="OJA Item"/>
    <n v="3584.8"/>
  </r>
  <r>
    <x v="0"/>
    <x v="13"/>
    <s v="DJT Item"/>
    <n v="7741.13"/>
  </r>
  <r>
    <x v="0"/>
    <x v="10"/>
    <s v="KJJ Item"/>
    <n v="8807.33"/>
  </r>
  <r>
    <x v="5"/>
    <x v="2"/>
    <s v="PFM Item"/>
    <n v="1135.3699999999999"/>
  </r>
  <r>
    <x v="7"/>
    <x v="0"/>
    <s v="MYN Item"/>
    <n v="9974.92"/>
  </r>
  <r>
    <x v="5"/>
    <x v="6"/>
    <s v="IAJ Item"/>
    <n v="3177.73"/>
  </r>
  <r>
    <x v="5"/>
    <x v="12"/>
    <s v="NPJ Item"/>
    <n v="4044.42"/>
  </r>
  <r>
    <x v="0"/>
    <x v="5"/>
    <s v="QPC Item"/>
    <n v="3468.28"/>
  </r>
  <r>
    <x v="1"/>
    <x v="0"/>
    <s v="AVV Item"/>
    <n v="5318.64"/>
  </r>
  <r>
    <x v="2"/>
    <x v="9"/>
    <s v="HFM Item"/>
    <n v="2579.81"/>
  </r>
  <r>
    <x v="4"/>
    <x v="8"/>
    <s v="MNF Item"/>
    <n v="1889.85"/>
  </r>
  <r>
    <x v="6"/>
    <x v="10"/>
    <s v="YPH Item"/>
    <n v="663.52"/>
  </r>
  <r>
    <x v="4"/>
    <x v="12"/>
    <s v="MBR Item"/>
    <n v="4303.28"/>
  </r>
  <r>
    <x v="4"/>
    <x v="13"/>
    <s v="ARF Item"/>
    <n v="1722.83"/>
  </r>
  <r>
    <x v="5"/>
    <x v="13"/>
    <s v="TRK Item"/>
    <n v="9521.65"/>
  </r>
  <r>
    <x v="7"/>
    <x v="11"/>
    <s v="CSL Item"/>
    <n v="3634.92"/>
  </r>
  <r>
    <x v="7"/>
    <x v="5"/>
    <s v="HYT Item"/>
    <n v="3980.45"/>
  </r>
  <r>
    <x v="0"/>
    <x v="3"/>
    <s v="EPZ Item"/>
    <n v="360.87"/>
  </r>
  <r>
    <x v="6"/>
    <x v="8"/>
    <s v="ELH Item"/>
    <n v="2548.37"/>
  </r>
  <r>
    <x v="6"/>
    <x v="9"/>
    <s v="XSW Item"/>
    <n v="1406.44"/>
  </r>
  <r>
    <x v="6"/>
    <x v="6"/>
    <s v="RMU Item"/>
    <n v="768.59"/>
  </r>
  <r>
    <x v="2"/>
    <x v="10"/>
    <s v="XCX Item"/>
    <n v="5993.16"/>
  </r>
  <r>
    <x v="4"/>
    <x v="7"/>
    <s v="VTX Item"/>
    <n v="9955.3700000000008"/>
  </r>
  <r>
    <x v="6"/>
    <x v="12"/>
    <s v="XBF Item"/>
    <n v="5066.96"/>
  </r>
  <r>
    <x v="7"/>
    <x v="2"/>
    <s v="GAY Item"/>
    <n v="4661.26"/>
  </r>
  <r>
    <x v="4"/>
    <x v="5"/>
    <s v="MTA Item"/>
    <n v="5522.16"/>
  </r>
  <r>
    <x v="6"/>
    <x v="6"/>
    <s v="ZHN Item"/>
    <n v="3214.02"/>
  </r>
  <r>
    <x v="2"/>
    <x v="1"/>
    <s v="PEB Item"/>
    <n v="9510.2000000000007"/>
  </r>
  <r>
    <x v="6"/>
    <x v="7"/>
    <s v="BFS Item"/>
    <n v="1293.29"/>
  </r>
  <r>
    <x v="4"/>
    <x v="3"/>
    <s v="OTU Item"/>
    <n v="7815.29"/>
  </r>
  <r>
    <x v="1"/>
    <x v="1"/>
    <s v="AOG Item"/>
    <n v="6122.51"/>
  </r>
  <r>
    <x v="6"/>
    <x v="12"/>
    <s v="STV Item"/>
    <n v="1810.04"/>
  </r>
  <r>
    <x v="0"/>
    <x v="5"/>
    <s v="ZGL Item"/>
    <n v="8474.6200000000008"/>
  </r>
  <r>
    <x v="6"/>
    <x v="6"/>
    <s v="RHG Item"/>
    <n v="5588.55"/>
  </r>
  <r>
    <x v="0"/>
    <x v="10"/>
    <s v="UOE Item"/>
    <n v="8408.6299999999992"/>
  </r>
  <r>
    <x v="7"/>
    <x v="5"/>
    <s v="SAG Item"/>
    <n v="942.42"/>
  </r>
  <r>
    <x v="2"/>
    <x v="13"/>
    <s v="VGB Item"/>
    <n v="5655.78"/>
  </r>
  <r>
    <x v="7"/>
    <x v="2"/>
    <s v="ALH Item"/>
    <n v="5439.63"/>
  </r>
  <r>
    <x v="7"/>
    <x v="2"/>
    <s v="UJE Item"/>
    <n v="4357.05"/>
  </r>
  <r>
    <x v="3"/>
    <x v="10"/>
    <s v="GFI Item"/>
    <n v="3100.52"/>
  </r>
  <r>
    <x v="1"/>
    <x v="2"/>
    <s v="QDB Item"/>
    <n v="8344.14"/>
  </r>
  <r>
    <x v="6"/>
    <x v="2"/>
    <s v="LYS Item"/>
    <n v="2531.84"/>
  </r>
  <r>
    <x v="0"/>
    <x v="6"/>
    <s v="HDE Item"/>
    <n v="4696.1099999999997"/>
  </r>
  <r>
    <x v="0"/>
    <x v="0"/>
    <s v="OAA Item"/>
    <n v="2453.86"/>
  </r>
  <r>
    <x v="2"/>
    <x v="10"/>
    <s v="ENN Item"/>
    <n v="8228.6200000000008"/>
  </r>
  <r>
    <x v="5"/>
    <x v="8"/>
    <s v="THP Item"/>
    <n v="8010.65"/>
  </r>
  <r>
    <x v="0"/>
    <x v="5"/>
    <s v="DSU Item"/>
    <n v="5977.48"/>
  </r>
  <r>
    <x v="2"/>
    <x v="10"/>
    <s v="MVG Item"/>
    <n v="9797.83"/>
  </r>
  <r>
    <x v="5"/>
    <x v="8"/>
    <s v="XGP Item"/>
    <n v="8681.31"/>
  </r>
  <r>
    <x v="4"/>
    <x v="10"/>
    <s v="LWM Item"/>
    <n v="9985.94"/>
  </r>
  <r>
    <x v="3"/>
    <x v="0"/>
    <s v="OTZ Item"/>
    <n v="3364.25"/>
  </r>
  <r>
    <x v="5"/>
    <x v="4"/>
    <s v="GIH Item"/>
    <n v="4797.26"/>
  </r>
  <r>
    <x v="5"/>
    <x v="7"/>
    <s v="YMA Item"/>
    <n v="3105.17"/>
  </r>
  <r>
    <x v="0"/>
    <x v="6"/>
    <s v="CUM Item"/>
    <n v="4690.24"/>
  </r>
  <r>
    <x v="2"/>
    <x v="1"/>
    <s v="STG Item"/>
    <n v="4071.38"/>
  </r>
  <r>
    <x v="5"/>
    <x v="3"/>
    <s v="DFX Item"/>
    <n v="1899.47"/>
  </r>
  <r>
    <x v="1"/>
    <x v="12"/>
    <s v="QSQ Item"/>
    <n v="1447.32"/>
  </r>
  <r>
    <x v="3"/>
    <x v="10"/>
    <s v="ZDZ Item"/>
    <n v="4522.92"/>
  </r>
  <r>
    <x v="3"/>
    <x v="0"/>
    <s v="ZBP Item"/>
    <n v="1056.94"/>
  </r>
  <r>
    <x v="0"/>
    <x v="9"/>
    <s v="WSA Item"/>
    <n v="1870.66"/>
  </r>
  <r>
    <x v="1"/>
    <x v="1"/>
    <s v="OZO Item"/>
    <n v="8533.0499999999993"/>
  </r>
  <r>
    <x v="7"/>
    <x v="12"/>
    <s v="MEE Item"/>
    <n v="7846.99"/>
  </r>
  <r>
    <x v="2"/>
    <x v="2"/>
    <s v="SYW Item"/>
    <n v="5851.5"/>
  </r>
  <r>
    <x v="3"/>
    <x v="7"/>
    <s v="BVR Item"/>
    <n v="7439.26"/>
  </r>
  <r>
    <x v="3"/>
    <x v="4"/>
    <s v="IUJ Item"/>
    <n v="5193.8999999999996"/>
  </r>
  <r>
    <x v="0"/>
    <x v="7"/>
    <s v="SZM Item"/>
    <n v="9423.11"/>
  </r>
  <r>
    <x v="6"/>
    <x v="4"/>
    <s v="NEN Item"/>
    <n v="9889.02"/>
  </r>
  <r>
    <x v="5"/>
    <x v="7"/>
    <s v="XWK Item"/>
    <n v="6230.42"/>
  </r>
  <r>
    <x v="0"/>
    <x v="3"/>
    <s v="BZU Item"/>
    <n v="7599.08"/>
  </r>
  <r>
    <x v="3"/>
    <x v="8"/>
    <s v="AAY Item"/>
    <n v="7421.14"/>
  </r>
  <r>
    <x v="7"/>
    <x v="9"/>
    <s v="IME Item"/>
    <n v="3352.44"/>
  </r>
  <r>
    <x v="3"/>
    <x v="0"/>
    <s v="TOG Item"/>
    <n v="8347.0300000000007"/>
  </r>
  <r>
    <x v="7"/>
    <x v="4"/>
    <s v="VMO Item"/>
    <n v="8411.81"/>
  </r>
  <r>
    <x v="7"/>
    <x v="5"/>
    <s v="VVQ Item"/>
    <n v="3082.21"/>
  </r>
  <r>
    <x v="4"/>
    <x v="0"/>
    <s v="RPP Item"/>
    <n v="5480.89"/>
  </r>
  <r>
    <x v="0"/>
    <x v="11"/>
    <s v="UTO Item"/>
    <n v="4502.2700000000004"/>
  </r>
  <r>
    <x v="4"/>
    <x v="2"/>
    <s v="XSR Item"/>
    <n v="2654.19"/>
  </r>
  <r>
    <x v="2"/>
    <x v="11"/>
    <s v="DSF Item"/>
    <n v="4801.1400000000003"/>
  </r>
  <r>
    <x v="1"/>
    <x v="2"/>
    <s v="RJA Item"/>
    <n v="3463.14"/>
  </r>
  <r>
    <x v="4"/>
    <x v="2"/>
    <s v="YKF Item"/>
    <n v="9950"/>
  </r>
  <r>
    <x v="3"/>
    <x v="0"/>
    <s v="JHF Item"/>
    <n v="3090.3"/>
  </r>
  <r>
    <x v="4"/>
    <x v="4"/>
    <s v="YJU Item"/>
    <n v="6556.7"/>
  </r>
  <r>
    <x v="4"/>
    <x v="10"/>
    <s v="UZJ Item"/>
    <n v="4979.5200000000004"/>
  </r>
  <r>
    <x v="3"/>
    <x v="1"/>
    <s v="QCV Item"/>
    <n v="7353.22"/>
  </r>
  <r>
    <x v="5"/>
    <x v="2"/>
    <s v="HGF Item"/>
    <n v="5225.03"/>
  </r>
  <r>
    <x v="5"/>
    <x v="2"/>
    <s v="ACM Item"/>
    <n v="1772.17"/>
  </r>
  <r>
    <x v="1"/>
    <x v="9"/>
    <s v="QZD Item"/>
    <n v="6393.82"/>
  </r>
  <r>
    <x v="4"/>
    <x v="10"/>
    <s v="YFB Item"/>
    <n v="4129.8500000000004"/>
  </r>
  <r>
    <x v="5"/>
    <x v="13"/>
    <s v="BJA Item"/>
    <n v="2521.3200000000002"/>
  </r>
  <r>
    <x v="3"/>
    <x v="1"/>
    <s v="VIM Item"/>
    <n v="8715.59"/>
  </r>
  <r>
    <x v="7"/>
    <x v="9"/>
    <s v="KHM Item"/>
    <n v="8553.5300000000007"/>
  </r>
  <r>
    <x v="7"/>
    <x v="2"/>
    <s v="QOX Item"/>
    <n v="7245.04"/>
  </r>
  <r>
    <x v="1"/>
    <x v="13"/>
    <s v="MNC Item"/>
    <n v="3830.29"/>
  </r>
  <r>
    <x v="7"/>
    <x v="8"/>
    <s v="SHF Item"/>
    <n v="1932.43"/>
  </r>
  <r>
    <x v="5"/>
    <x v="6"/>
    <s v="QPN Item"/>
    <n v="5953.25"/>
  </r>
  <r>
    <x v="2"/>
    <x v="1"/>
    <s v="KLP Item"/>
    <n v="4635.38"/>
  </r>
  <r>
    <x v="5"/>
    <x v="3"/>
    <s v="FBZ Item"/>
    <n v="4603.54"/>
  </r>
  <r>
    <x v="6"/>
    <x v="7"/>
    <s v="TZG Item"/>
    <n v="2185.96"/>
  </r>
  <r>
    <x v="0"/>
    <x v="0"/>
    <s v="MQU Item"/>
    <n v="8586.32"/>
  </r>
  <r>
    <x v="4"/>
    <x v="2"/>
    <s v="RNI Item"/>
    <n v="2660.19"/>
  </r>
  <r>
    <x v="0"/>
    <x v="10"/>
    <s v="ONA Item"/>
    <n v="4852.8999999999996"/>
  </r>
  <r>
    <x v="3"/>
    <x v="9"/>
    <s v="CSI Item"/>
    <n v="6857.21"/>
  </r>
  <r>
    <x v="2"/>
    <x v="0"/>
    <s v="PTK Item"/>
    <n v="302.8"/>
  </r>
  <r>
    <x v="2"/>
    <x v="6"/>
    <s v="TJA Item"/>
    <n v="1662.94"/>
  </r>
  <r>
    <x v="7"/>
    <x v="4"/>
    <s v="TQR Item"/>
    <n v="4582.5200000000004"/>
  </r>
  <r>
    <x v="1"/>
    <x v="12"/>
    <s v="UXT Item"/>
    <n v="95.25"/>
  </r>
  <r>
    <x v="0"/>
    <x v="2"/>
    <s v="GSJ Item"/>
    <n v="1050.23"/>
  </r>
  <r>
    <x v="4"/>
    <x v="7"/>
    <s v="GPB Item"/>
    <n v="5987.93"/>
  </r>
  <r>
    <x v="3"/>
    <x v="1"/>
    <s v="YOU Item"/>
    <n v="1783.01"/>
  </r>
  <r>
    <x v="4"/>
    <x v="9"/>
    <s v="INO Item"/>
    <n v="5654.5"/>
  </r>
  <r>
    <x v="6"/>
    <x v="12"/>
    <s v="TXF Item"/>
    <n v="5375.59"/>
  </r>
  <r>
    <x v="5"/>
    <x v="12"/>
    <s v="NCF Item"/>
    <n v="8062.83"/>
  </r>
  <r>
    <x v="2"/>
    <x v="12"/>
    <s v="KTI Item"/>
    <n v="1808.75"/>
  </r>
  <r>
    <x v="5"/>
    <x v="9"/>
    <s v="FAJ Item"/>
    <n v="9023.93"/>
  </r>
  <r>
    <x v="0"/>
    <x v="12"/>
    <s v="WCT Item"/>
    <n v="9888.43"/>
  </r>
  <r>
    <x v="7"/>
    <x v="4"/>
    <s v="VNZ Item"/>
    <n v="4752.46"/>
  </r>
  <r>
    <x v="2"/>
    <x v="6"/>
    <s v="HAK Item"/>
    <n v="8926.2999999999993"/>
  </r>
  <r>
    <x v="4"/>
    <x v="12"/>
    <s v="GFQ Item"/>
    <n v="9523.35"/>
  </r>
  <r>
    <x v="4"/>
    <x v="4"/>
    <s v="UVW Item"/>
    <n v="4142.4799999999996"/>
  </r>
  <r>
    <x v="7"/>
    <x v="7"/>
    <s v="RUN Item"/>
    <n v="7709.04"/>
  </r>
  <r>
    <x v="7"/>
    <x v="4"/>
    <s v="ZDE Item"/>
    <n v="539.07000000000005"/>
  </r>
  <r>
    <x v="4"/>
    <x v="5"/>
    <s v="ICM Item"/>
    <n v="6163.58"/>
  </r>
  <r>
    <x v="7"/>
    <x v="11"/>
    <s v="VPP Item"/>
    <n v="5177.16"/>
  </r>
  <r>
    <x v="7"/>
    <x v="10"/>
    <s v="NCT Item"/>
    <n v="663.74"/>
  </r>
  <r>
    <x v="3"/>
    <x v="5"/>
    <s v="VSC Item"/>
    <n v="8682.19"/>
  </r>
  <r>
    <x v="1"/>
    <x v="8"/>
    <s v="NFU Item"/>
    <n v="4189.12"/>
  </r>
  <r>
    <x v="4"/>
    <x v="3"/>
    <s v="ABB Item"/>
    <n v="6553.92"/>
  </r>
  <r>
    <x v="0"/>
    <x v="7"/>
    <s v="WYL Item"/>
    <n v="8499.76"/>
  </r>
  <r>
    <x v="0"/>
    <x v="5"/>
    <s v="LTK Item"/>
    <n v="6905.51"/>
  </r>
  <r>
    <x v="3"/>
    <x v="1"/>
    <s v="SRQ Item"/>
    <n v="4980.62"/>
  </r>
  <r>
    <x v="4"/>
    <x v="9"/>
    <s v="WBL Item"/>
    <n v="5716.65"/>
  </r>
  <r>
    <x v="1"/>
    <x v="1"/>
    <s v="LGL Item"/>
    <n v="6045.01"/>
  </r>
  <r>
    <x v="1"/>
    <x v="10"/>
    <s v="JLY Item"/>
    <n v="1695.67"/>
  </r>
  <r>
    <x v="7"/>
    <x v="11"/>
    <s v="ECV Item"/>
    <n v="5911.1"/>
  </r>
  <r>
    <x v="3"/>
    <x v="3"/>
    <s v="LJR Item"/>
    <n v="6686.17"/>
  </r>
  <r>
    <x v="5"/>
    <x v="7"/>
    <s v="SOC Item"/>
    <n v="5389.96"/>
  </r>
  <r>
    <x v="5"/>
    <x v="9"/>
    <s v="PGQ Item"/>
    <n v="9250.57"/>
  </r>
  <r>
    <x v="0"/>
    <x v="7"/>
    <s v="SFH Item"/>
    <n v="3791.96"/>
  </r>
  <r>
    <x v="1"/>
    <x v="11"/>
    <s v="AOV Item"/>
    <n v="4038.74"/>
  </r>
  <r>
    <x v="3"/>
    <x v="6"/>
    <s v="TPZ Item"/>
    <n v="2534.7399999999998"/>
  </r>
  <r>
    <x v="0"/>
    <x v="4"/>
    <s v="YOU Item"/>
    <n v="9273.73"/>
  </r>
  <r>
    <x v="0"/>
    <x v="4"/>
    <s v="KEI Item"/>
    <n v="6002.2"/>
  </r>
  <r>
    <x v="1"/>
    <x v="13"/>
    <s v="YID Item"/>
    <n v="1971.29"/>
  </r>
  <r>
    <x v="7"/>
    <x v="8"/>
    <s v="WVO Item"/>
    <n v="2628.73"/>
  </r>
  <r>
    <x v="6"/>
    <x v="5"/>
    <s v="WPR Item"/>
    <n v="4898.6000000000004"/>
  </r>
  <r>
    <x v="6"/>
    <x v="6"/>
    <s v="UXX Item"/>
    <n v="6786.04"/>
  </r>
  <r>
    <x v="5"/>
    <x v="13"/>
    <s v="PSW Item"/>
    <n v="3519.92"/>
  </r>
  <r>
    <x v="1"/>
    <x v="6"/>
    <s v="VVA Item"/>
    <n v="8389.0400000000009"/>
  </r>
  <r>
    <x v="3"/>
    <x v="3"/>
    <s v="BNY Item"/>
    <n v="1873.2"/>
  </r>
  <r>
    <x v="7"/>
    <x v="0"/>
    <s v="FAX Item"/>
    <n v="1731.93"/>
  </r>
  <r>
    <x v="3"/>
    <x v="4"/>
    <s v="GFC Item"/>
    <n v="7879.37"/>
  </r>
  <r>
    <x v="5"/>
    <x v="5"/>
    <s v="JQL Item"/>
    <n v="8492.35"/>
  </r>
  <r>
    <x v="2"/>
    <x v="6"/>
    <s v="NNJ Item"/>
    <n v="798.9"/>
  </r>
  <r>
    <x v="2"/>
    <x v="6"/>
    <s v="YRA Item"/>
    <n v="6513.67"/>
  </r>
  <r>
    <x v="3"/>
    <x v="9"/>
    <s v="FBG Item"/>
    <n v="4514.12"/>
  </r>
  <r>
    <x v="6"/>
    <x v="10"/>
    <s v="ADY Item"/>
    <n v="5118.76"/>
  </r>
  <r>
    <x v="2"/>
    <x v="9"/>
    <s v="XIW Item"/>
    <n v="7248.24"/>
  </r>
  <r>
    <x v="0"/>
    <x v="0"/>
    <s v="TQL Item"/>
    <n v="9884.5499999999993"/>
  </r>
  <r>
    <x v="6"/>
    <x v="8"/>
    <s v="EHO Item"/>
    <n v="2886.59"/>
  </r>
  <r>
    <x v="0"/>
    <x v="3"/>
    <s v="MFZ Item"/>
    <n v="1588.07"/>
  </r>
  <r>
    <x v="0"/>
    <x v="4"/>
    <s v="DQR Item"/>
    <n v="2813.69"/>
  </r>
  <r>
    <x v="7"/>
    <x v="5"/>
    <s v="HTK Item"/>
    <n v="1895.29"/>
  </r>
  <r>
    <x v="2"/>
    <x v="8"/>
    <s v="QGH Item"/>
    <n v="2867.6"/>
  </r>
  <r>
    <x v="5"/>
    <x v="7"/>
    <s v="ERC Item"/>
    <n v="1905.26"/>
  </r>
  <r>
    <x v="6"/>
    <x v="0"/>
    <s v="EOE Item"/>
    <n v="264.98"/>
  </r>
  <r>
    <x v="4"/>
    <x v="9"/>
    <s v="WPY Item"/>
    <n v="8589.7199999999993"/>
  </r>
  <r>
    <x v="0"/>
    <x v="1"/>
    <s v="RMZ Item"/>
    <n v="2115.67"/>
  </r>
  <r>
    <x v="2"/>
    <x v="13"/>
    <s v="XRC Item"/>
    <n v="405.44"/>
  </r>
  <r>
    <x v="6"/>
    <x v="11"/>
    <s v="CTB Item"/>
    <n v="3387.39"/>
  </r>
  <r>
    <x v="0"/>
    <x v="7"/>
    <s v="KQA Item"/>
    <n v="5433.9"/>
  </r>
  <r>
    <x v="7"/>
    <x v="6"/>
    <s v="OIW Item"/>
    <n v="3503.96"/>
  </r>
  <r>
    <x v="3"/>
    <x v="2"/>
    <s v="STH Item"/>
    <n v="4840.24"/>
  </r>
  <r>
    <x v="2"/>
    <x v="8"/>
    <s v="EUY Item"/>
    <n v="9266.11"/>
  </r>
  <r>
    <x v="6"/>
    <x v="8"/>
    <s v="SNC Item"/>
    <n v="2077.48"/>
  </r>
  <r>
    <x v="3"/>
    <x v="8"/>
    <s v="WCE Item"/>
    <n v="599.72"/>
  </r>
  <r>
    <x v="0"/>
    <x v="10"/>
    <s v="HJD Item"/>
    <n v="5382.42"/>
  </r>
  <r>
    <x v="3"/>
    <x v="0"/>
    <s v="WRA Item"/>
    <n v="5552.45"/>
  </r>
  <r>
    <x v="1"/>
    <x v="9"/>
    <s v="DMN Item"/>
    <n v="2581.85"/>
  </r>
  <r>
    <x v="1"/>
    <x v="11"/>
    <s v="OBP Item"/>
    <n v="7546.58"/>
  </r>
  <r>
    <x v="3"/>
    <x v="11"/>
    <s v="YWZ Item"/>
    <n v="9495.77"/>
  </r>
  <r>
    <x v="5"/>
    <x v="8"/>
    <s v="APF Item"/>
    <n v="9633.2099999999991"/>
  </r>
  <r>
    <x v="0"/>
    <x v="7"/>
    <s v="WIZ Item"/>
    <n v="4191.46"/>
  </r>
  <r>
    <x v="5"/>
    <x v="7"/>
    <s v="ZKE Item"/>
    <n v="2159.4899999999998"/>
  </r>
  <r>
    <x v="3"/>
    <x v="9"/>
    <s v="DYM Item"/>
    <n v="5148.67"/>
  </r>
  <r>
    <x v="1"/>
    <x v="1"/>
    <s v="EHF Item"/>
    <n v="8953.2000000000007"/>
  </r>
  <r>
    <x v="1"/>
    <x v="13"/>
    <s v="JQB Item"/>
    <n v="6445.05"/>
  </r>
  <r>
    <x v="0"/>
    <x v="1"/>
    <s v="SHZ Item"/>
    <n v="1470.4"/>
  </r>
  <r>
    <x v="5"/>
    <x v="6"/>
    <s v="CVQ Item"/>
    <n v="9867.57"/>
  </r>
  <r>
    <x v="6"/>
    <x v="9"/>
    <s v="FPA Item"/>
    <n v="4010.61"/>
  </r>
  <r>
    <x v="6"/>
    <x v="12"/>
    <s v="GJM Item"/>
    <n v="8807.36"/>
  </r>
  <r>
    <x v="1"/>
    <x v="9"/>
    <s v="MVK Item"/>
    <n v="7394.32"/>
  </r>
  <r>
    <x v="7"/>
    <x v="10"/>
    <s v="ATJ Item"/>
    <n v="4478.05"/>
  </r>
  <r>
    <x v="3"/>
    <x v="10"/>
    <s v="NRS Item"/>
    <n v="8421.2800000000007"/>
  </r>
  <r>
    <x v="3"/>
    <x v="0"/>
    <s v="WOD Item"/>
    <n v="5724.17"/>
  </r>
  <r>
    <x v="4"/>
    <x v="9"/>
    <s v="MWX Item"/>
    <n v="7243.65"/>
  </r>
  <r>
    <x v="2"/>
    <x v="7"/>
    <s v="DFR Item"/>
    <n v="6739.99"/>
  </r>
  <r>
    <x v="7"/>
    <x v="5"/>
    <s v="VMA Item"/>
    <n v="7850.58"/>
  </r>
  <r>
    <x v="1"/>
    <x v="5"/>
    <s v="FOI Item"/>
    <n v="3113.97"/>
  </r>
  <r>
    <x v="1"/>
    <x v="7"/>
    <s v="YWG Item"/>
    <n v="9613.58"/>
  </r>
  <r>
    <x v="1"/>
    <x v="12"/>
    <s v="JXI Item"/>
    <n v="5793.57"/>
  </r>
  <r>
    <x v="1"/>
    <x v="7"/>
    <s v="YER Item"/>
    <n v="354.22"/>
  </r>
  <r>
    <x v="2"/>
    <x v="6"/>
    <s v="MDV Item"/>
    <n v="9560.02"/>
  </r>
  <r>
    <x v="3"/>
    <x v="12"/>
    <s v="BRS Item"/>
    <n v="5053.54"/>
  </r>
  <r>
    <x v="3"/>
    <x v="2"/>
    <s v="GFM Item"/>
    <n v="7415.96"/>
  </r>
  <r>
    <x v="1"/>
    <x v="12"/>
    <s v="UAH Item"/>
    <n v="7552.33"/>
  </r>
  <r>
    <x v="6"/>
    <x v="2"/>
    <s v="MOG Item"/>
    <n v="6922.09"/>
  </r>
  <r>
    <x v="2"/>
    <x v="0"/>
    <s v="EMI Item"/>
    <n v="9746.92"/>
  </r>
  <r>
    <x v="6"/>
    <x v="8"/>
    <s v="MON Item"/>
    <n v="8310.26"/>
  </r>
  <r>
    <x v="4"/>
    <x v="8"/>
    <s v="NNA Item"/>
    <n v="8314.49"/>
  </r>
  <r>
    <x v="5"/>
    <x v="2"/>
    <s v="DEW Item"/>
    <n v="2004.62"/>
  </r>
  <r>
    <x v="3"/>
    <x v="7"/>
    <s v="GVW Item"/>
    <n v="9261.43"/>
  </r>
  <r>
    <x v="2"/>
    <x v="13"/>
    <s v="ZGA Item"/>
    <n v="7683.8"/>
  </r>
  <r>
    <x v="2"/>
    <x v="0"/>
    <s v="FZM Item"/>
    <n v="9492.8700000000008"/>
  </r>
  <r>
    <x v="2"/>
    <x v="7"/>
    <s v="KLF Item"/>
    <n v="8776.92"/>
  </r>
  <r>
    <x v="6"/>
    <x v="1"/>
    <s v="AJA Item"/>
    <n v="2327.5700000000002"/>
  </r>
  <r>
    <x v="2"/>
    <x v="9"/>
    <s v="WUG Item"/>
    <n v="738.14"/>
  </r>
  <r>
    <x v="7"/>
    <x v="2"/>
    <s v="MGK Item"/>
    <n v="8201.0499999999993"/>
  </r>
  <r>
    <x v="7"/>
    <x v="0"/>
    <s v="HVV Item"/>
    <n v="6643.82"/>
  </r>
  <r>
    <x v="7"/>
    <x v="2"/>
    <s v="ZIT Item"/>
    <n v="5947.57"/>
  </r>
  <r>
    <x v="4"/>
    <x v="11"/>
    <s v="MDH Item"/>
    <n v="9812.99"/>
  </r>
  <r>
    <x v="3"/>
    <x v="6"/>
    <s v="YLH Item"/>
    <n v="8135.32"/>
  </r>
  <r>
    <x v="5"/>
    <x v="13"/>
    <s v="VTR Item"/>
    <n v="8296.1299999999992"/>
  </r>
  <r>
    <x v="3"/>
    <x v="4"/>
    <s v="ULX Item"/>
    <n v="62.47"/>
  </r>
  <r>
    <x v="1"/>
    <x v="3"/>
    <s v="VNR Item"/>
    <n v="7475.76"/>
  </r>
  <r>
    <x v="4"/>
    <x v="13"/>
    <s v="HVN Item"/>
    <n v="4120.13"/>
  </r>
  <r>
    <x v="1"/>
    <x v="0"/>
    <s v="VCV Item"/>
    <n v="6755.43"/>
  </r>
  <r>
    <x v="2"/>
    <x v="11"/>
    <s v="QZK Item"/>
    <n v="9578.7800000000007"/>
  </r>
  <r>
    <x v="4"/>
    <x v="6"/>
    <s v="KUX Item"/>
    <n v="2944.27"/>
  </r>
  <r>
    <x v="2"/>
    <x v="11"/>
    <s v="DWS Item"/>
    <n v="5378.82"/>
  </r>
  <r>
    <x v="7"/>
    <x v="1"/>
    <s v="NPP Item"/>
    <n v="7563.48"/>
  </r>
  <r>
    <x v="5"/>
    <x v="6"/>
    <s v="GDC Item"/>
    <n v="9834.8700000000008"/>
  </r>
  <r>
    <x v="4"/>
    <x v="11"/>
    <s v="SNZ Item"/>
    <n v="30.88"/>
  </r>
  <r>
    <x v="5"/>
    <x v="4"/>
    <s v="JDL Item"/>
    <n v="8592.34"/>
  </r>
  <r>
    <x v="4"/>
    <x v="2"/>
    <s v="UTS Item"/>
    <n v="5493.83"/>
  </r>
  <r>
    <x v="6"/>
    <x v="8"/>
    <s v="QZW Item"/>
    <n v="6700.57"/>
  </r>
  <r>
    <x v="4"/>
    <x v="3"/>
    <s v="EXU Item"/>
    <n v="6574.96"/>
  </r>
  <r>
    <x v="7"/>
    <x v="4"/>
    <s v="FZS Item"/>
    <n v="3058.46"/>
  </r>
  <r>
    <x v="5"/>
    <x v="0"/>
    <s v="TSR Item"/>
    <n v="272.62"/>
  </r>
  <r>
    <x v="3"/>
    <x v="7"/>
    <s v="QRB Item"/>
    <n v="2301.6799999999998"/>
  </r>
  <r>
    <x v="1"/>
    <x v="8"/>
    <s v="JQN Item"/>
    <n v="5778.78"/>
  </r>
  <r>
    <x v="0"/>
    <x v="5"/>
    <s v="ZEE Item"/>
    <n v="3011.28"/>
  </r>
  <r>
    <x v="7"/>
    <x v="0"/>
    <s v="VUJ Item"/>
    <n v="4098.2299999999996"/>
  </r>
  <r>
    <x v="1"/>
    <x v="9"/>
    <s v="WLY Item"/>
    <n v="6166.57"/>
  </r>
  <r>
    <x v="5"/>
    <x v="10"/>
    <s v="EVO Item"/>
    <n v="1469.13"/>
  </r>
  <r>
    <x v="0"/>
    <x v="11"/>
    <s v="XDL Item"/>
    <n v="1677.55"/>
  </r>
  <r>
    <x v="5"/>
    <x v="11"/>
    <s v="BAR Item"/>
    <n v="9386.34"/>
  </r>
  <r>
    <x v="0"/>
    <x v="13"/>
    <s v="XWX Item"/>
    <n v="3106.18"/>
  </r>
  <r>
    <x v="2"/>
    <x v="13"/>
    <s v="XJT Item"/>
    <n v="4621.93"/>
  </r>
  <r>
    <x v="5"/>
    <x v="8"/>
    <s v="CZE Item"/>
    <n v="8667.42"/>
  </r>
  <r>
    <x v="3"/>
    <x v="6"/>
    <s v="UYS Item"/>
    <n v="8209.33"/>
  </r>
  <r>
    <x v="0"/>
    <x v="0"/>
    <s v="TYX Item"/>
    <n v="5963.54"/>
  </r>
  <r>
    <x v="7"/>
    <x v="12"/>
    <s v="KAI Item"/>
    <n v="7067.48"/>
  </r>
  <r>
    <x v="0"/>
    <x v="9"/>
    <s v="QLF Item"/>
    <n v="9994.24"/>
  </r>
  <r>
    <x v="6"/>
    <x v="4"/>
    <s v="OVE Item"/>
    <n v="368.92"/>
  </r>
  <r>
    <x v="3"/>
    <x v="3"/>
    <s v="XPG Item"/>
    <n v="5108.3100000000004"/>
  </r>
  <r>
    <x v="1"/>
    <x v="3"/>
    <s v="TVX Item"/>
    <n v="3490.33"/>
  </r>
  <r>
    <x v="2"/>
    <x v="6"/>
    <s v="MJE Item"/>
    <n v="7888.7"/>
  </r>
  <r>
    <x v="5"/>
    <x v="7"/>
    <s v="WGF Item"/>
    <n v="1049.42"/>
  </r>
  <r>
    <x v="4"/>
    <x v="11"/>
    <s v="BLF Item"/>
    <n v="2589.5700000000002"/>
  </r>
  <r>
    <x v="3"/>
    <x v="9"/>
    <s v="AOC Item"/>
    <n v="5370.33"/>
  </r>
  <r>
    <x v="1"/>
    <x v="8"/>
    <s v="OQV Item"/>
    <n v="9816.25"/>
  </r>
  <r>
    <x v="2"/>
    <x v="7"/>
    <s v="SYC Item"/>
    <n v="6024.74"/>
  </r>
  <r>
    <x v="0"/>
    <x v="2"/>
    <s v="NEJ Item"/>
    <n v="2964.7"/>
  </r>
  <r>
    <x v="0"/>
    <x v="8"/>
    <s v="RAP Item"/>
    <n v="9404.99"/>
  </r>
  <r>
    <x v="1"/>
    <x v="8"/>
    <s v="TKV Item"/>
    <n v="6325.56"/>
  </r>
  <r>
    <x v="2"/>
    <x v="3"/>
    <s v="QHL Item"/>
    <n v="3703.52"/>
  </r>
  <r>
    <x v="5"/>
    <x v="12"/>
    <s v="RUK Item"/>
    <n v="2507.09"/>
  </r>
  <r>
    <x v="2"/>
    <x v="0"/>
    <s v="XZQ Item"/>
    <n v="409.93"/>
  </r>
  <r>
    <x v="3"/>
    <x v="2"/>
    <s v="XQE Item"/>
    <n v="7277.59"/>
  </r>
  <r>
    <x v="2"/>
    <x v="0"/>
    <s v="WLS Item"/>
    <n v="8654.25"/>
  </r>
  <r>
    <x v="1"/>
    <x v="1"/>
    <s v="HAC Item"/>
    <n v="5985.68"/>
  </r>
  <r>
    <x v="2"/>
    <x v="3"/>
    <s v="TMT Item"/>
    <n v="1990.19"/>
  </r>
  <r>
    <x v="2"/>
    <x v="6"/>
    <s v="FZD Item"/>
    <n v="2775.05"/>
  </r>
  <r>
    <x v="0"/>
    <x v="0"/>
    <s v="PRI Item"/>
    <n v="1690.67"/>
  </r>
  <r>
    <x v="3"/>
    <x v="11"/>
    <s v="TBL Item"/>
    <n v="6323.13"/>
  </r>
  <r>
    <x v="4"/>
    <x v="11"/>
    <s v="PBJ Item"/>
    <n v="4732.82"/>
  </r>
  <r>
    <x v="3"/>
    <x v="5"/>
    <s v="QAI Item"/>
    <n v="6531.44"/>
  </r>
  <r>
    <x v="3"/>
    <x v="2"/>
    <s v="EHE Item"/>
    <n v="7886.99"/>
  </r>
  <r>
    <x v="0"/>
    <x v="10"/>
    <s v="JEC Item"/>
    <n v="6600.73"/>
  </r>
  <r>
    <x v="0"/>
    <x v="4"/>
    <s v="MUF Item"/>
    <n v="3985.06"/>
  </r>
  <r>
    <x v="6"/>
    <x v="2"/>
    <s v="NSZ Item"/>
    <n v="9336.9699999999993"/>
  </r>
  <r>
    <x v="0"/>
    <x v="13"/>
    <s v="ETO Item"/>
    <n v="3506.11"/>
  </r>
  <r>
    <x v="6"/>
    <x v="12"/>
    <s v="OOC Item"/>
    <n v="7295.22"/>
  </r>
  <r>
    <x v="4"/>
    <x v="1"/>
    <s v="YCD Item"/>
    <n v="313.52"/>
  </r>
  <r>
    <x v="7"/>
    <x v="7"/>
    <s v="ZZU Item"/>
    <n v="2674.87"/>
  </r>
  <r>
    <x v="6"/>
    <x v="7"/>
    <s v="ZHH Item"/>
    <n v="4957.6099999999997"/>
  </r>
  <r>
    <x v="7"/>
    <x v="10"/>
    <s v="WZE Item"/>
    <n v="592.80999999999995"/>
  </r>
  <r>
    <x v="4"/>
    <x v="8"/>
    <s v="BQO Item"/>
    <n v="4841.71"/>
  </r>
  <r>
    <x v="7"/>
    <x v="3"/>
    <s v="EPK Item"/>
    <n v="7905.09"/>
  </r>
  <r>
    <x v="7"/>
    <x v="5"/>
    <s v="IQG Item"/>
    <n v="8312.5499999999993"/>
  </r>
  <r>
    <x v="1"/>
    <x v="3"/>
    <s v="ZMB Item"/>
    <n v="2449.85"/>
  </r>
  <r>
    <x v="5"/>
    <x v="12"/>
    <s v="URT Item"/>
    <n v="6234.51"/>
  </r>
  <r>
    <x v="2"/>
    <x v="11"/>
    <s v="UPK Item"/>
    <n v="7023.24"/>
  </r>
  <r>
    <x v="1"/>
    <x v="4"/>
    <s v="FMA Item"/>
    <n v="2845.59"/>
  </r>
  <r>
    <x v="7"/>
    <x v="3"/>
    <s v="PTZ Item"/>
    <n v="1939.68"/>
  </r>
  <r>
    <x v="0"/>
    <x v="3"/>
    <s v="CXC Item"/>
    <n v="4942.16"/>
  </r>
  <r>
    <x v="0"/>
    <x v="1"/>
    <s v="XTI Item"/>
    <n v="5564.13"/>
  </r>
  <r>
    <x v="4"/>
    <x v="0"/>
    <s v="OXX Item"/>
    <n v="6024.13"/>
  </r>
  <r>
    <x v="7"/>
    <x v="9"/>
    <s v="LQV Item"/>
    <n v="3466.76"/>
  </r>
  <r>
    <x v="2"/>
    <x v="1"/>
    <s v="WKS Item"/>
    <n v="8663.1"/>
  </r>
  <r>
    <x v="5"/>
    <x v="4"/>
    <s v="IUD Item"/>
    <n v="7189.41"/>
  </r>
  <r>
    <x v="5"/>
    <x v="11"/>
    <s v="TNQ Item"/>
    <n v="1237.18"/>
  </r>
  <r>
    <x v="2"/>
    <x v="2"/>
    <s v="CXY Item"/>
    <n v="941.39"/>
  </r>
  <r>
    <x v="4"/>
    <x v="3"/>
    <s v="WNE Item"/>
    <n v="9911.7900000000009"/>
  </r>
  <r>
    <x v="7"/>
    <x v="3"/>
    <s v="MDC Item"/>
    <n v="9941.7900000000009"/>
  </r>
  <r>
    <x v="1"/>
    <x v="5"/>
    <s v="KQH Item"/>
    <n v="3732.18"/>
  </r>
  <r>
    <x v="4"/>
    <x v="9"/>
    <s v="UGE Item"/>
    <n v="5507.11"/>
  </r>
  <r>
    <x v="4"/>
    <x v="0"/>
    <s v="YLF Item"/>
    <n v="4226.8599999999997"/>
  </r>
  <r>
    <x v="0"/>
    <x v="13"/>
    <s v="CYD Item"/>
    <n v="9392.4500000000007"/>
  </r>
  <r>
    <x v="6"/>
    <x v="7"/>
    <s v="WWU Item"/>
    <n v="5262.3"/>
  </r>
  <r>
    <x v="2"/>
    <x v="8"/>
    <s v="FIL Item"/>
    <n v="2438.19"/>
  </r>
  <r>
    <x v="5"/>
    <x v="10"/>
    <s v="FWO Item"/>
    <n v="5985.76"/>
  </r>
  <r>
    <x v="7"/>
    <x v="6"/>
    <s v="MKX Item"/>
    <n v="8026.35"/>
  </r>
  <r>
    <x v="3"/>
    <x v="7"/>
    <s v="UBU Item"/>
    <n v="7234.71"/>
  </r>
  <r>
    <x v="7"/>
    <x v="13"/>
    <s v="KXU Item"/>
    <n v="8808.4599999999991"/>
  </r>
  <r>
    <x v="6"/>
    <x v="8"/>
    <s v="SLB Item"/>
    <n v="4787.22"/>
  </r>
  <r>
    <x v="4"/>
    <x v="1"/>
    <s v="IWJ Item"/>
    <n v="2477.3200000000002"/>
  </r>
  <r>
    <x v="7"/>
    <x v="6"/>
    <s v="WYM Item"/>
    <n v="7545.64"/>
  </r>
  <r>
    <x v="4"/>
    <x v="2"/>
    <s v="ZTU Item"/>
    <n v="1945.54"/>
  </r>
  <r>
    <x v="4"/>
    <x v="0"/>
    <s v="HGT Item"/>
    <n v="7229.61"/>
  </r>
  <r>
    <x v="6"/>
    <x v="1"/>
    <s v="XYL Item"/>
    <n v="9733.9500000000007"/>
  </r>
  <r>
    <x v="1"/>
    <x v="6"/>
    <s v="GWY Item"/>
    <n v="9227.8700000000008"/>
  </r>
  <r>
    <x v="0"/>
    <x v="7"/>
    <s v="RRI Item"/>
    <n v="2248.8200000000002"/>
  </r>
  <r>
    <x v="6"/>
    <x v="9"/>
    <s v="NMK Item"/>
    <n v="3712.93"/>
  </r>
  <r>
    <x v="1"/>
    <x v="5"/>
    <s v="ROR Item"/>
    <n v="3301.69"/>
  </r>
  <r>
    <x v="5"/>
    <x v="3"/>
    <s v="UTR Item"/>
    <n v="2127.7399999999998"/>
  </r>
  <r>
    <x v="2"/>
    <x v="6"/>
    <s v="OMP Item"/>
    <n v="4370.9399999999996"/>
  </r>
  <r>
    <x v="3"/>
    <x v="9"/>
    <s v="MDC Item"/>
    <n v="9200.48"/>
  </r>
  <r>
    <x v="6"/>
    <x v="11"/>
    <s v="KNN Item"/>
    <n v="2982.89"/>
  </r>
  <r>
    <x v="4"/>
    <x v="6"/>
    <s v="CHU Item"/>
    <n v="8896.92"/>
  </r>
  <r>
    <x v="5"/>
    <x v="13"/>
    <s v="ZPU Item"/>
    <n v="5328.27"/>
  </r>
  <r>
    <x v="1"/>
    <x v="8"/>
    <s v="SZW Item"/>
    <n v="6064.43"/>
  </r>
  <r>
    <x v="5"/>
    <x v="10"/>
    <s v="YHW Item"/>
    <n v="2540.0300000000002"/>
  </r>
  <r>
    <x v="4"/>
    <x v="10"/>
    <s v="JCS Item"/>
    <n v="7946.18"/>
  </r>
  <r>
    <x v="2"/>
    <x v="0"/>
    <s v="WHT Item"/>
    <n v="6628.07"/>
  </r>
  <r>
    <x v="2"/>
    <x v="13"/>
    <s v="VBB Item"/>
    <n v="6154.43"/>
  </r>
  <r>
    <x v="2"/>
    <x v="5"/>
    <s v="FXG Item"/>
    <n v="6269.38"/>
  </r>
  <r>
    <x v="1"/>
    <x v="9"/>
    <s v="BSX Item"/>
    <n v="9176.4"/>
  </r>
  <r>
    <x v="7"/>
    <x v="1"/>
    <s v="XNK Item"/>
    <n v="391.48"/>
  </r>
  <r>
    <x v="3"/>
    <x v="1"/>
    <s v="GRX Item"/>
    <n v="7201.51"/>
  </r>
  <r>
    <x v="6"/>
    <x v="1"/>
    <s v="WEH Item"/>
    <n v="151.47"/>
  </r>
  <r>
    <x v="5"/>
    <x v="7"/>
    <s v="SWI Item"/>
    <n v="5168.1099999999997"/>
  </r>
  <r>
    <x v="3"/>
    <x v="7"/>
    <s v="EWS Item"/>
    <n v="4681.97"/>
  </r>
  <r>
    <x v="7"/>
    <x v="9"/>
    <s v="UOH Item"/>
    <n v="8082.59"/>
  </r>
  <r>
    <x v="6"/>
    <x v="8"/>
    <s v="BHN Item"/>
    <n v="7137.18"/>
  </r>
  <r>
    <x v="1"/>
    <x v="4"/>
    <s v="PJS Item"/>
    <n v="1467.85"/>
  </r>
  <r>
    <x v="7"/>
    <x v="5"/>
    <s v="FGA Item"/>
    <n v="2048.7199999999998"/>
  </r>
  <r>
    <x v="7"/>
    <x v="1"/>
    <s v="KMH Item"/>
    <n v="5183.51"/>
  </r>
  <r>
    <x v="5"/>
    <x v="3"/>
    <s v="BPF Item"/>
    <n v="6319.87"/>
  </r>
  <r>
    <x v="4"/>
    <x v="2"/>
    <s v="FSZ Item"/>
    <n v="5168.0600000000004"/>
  </r>
  <r>
    <x v="5"/>
    <x v="10"/>
    <s v="FNL Item"/>
    <n v="8468.34"/>
  </r>
  <r>
    <x v="4"/>
    <x v="3"/>
    <s v="URX Item"/>
    <n v="4507.9399999999996"/>
  </r>
  <r>
    <x v="1"/>
    <x v="13"/>
    <s v="MIP Item"/>
    <n v="8288.67"/>
  </r>
  <r>
    <x v="3"/>
    <x v="9"/>
    <s v="RDW Item"/>
    <n v="3857.47"/>
  </r>
  <r>
    <x v="5"/>
    <x v="6"/>
    <s v="QMS Item"/>
    <n v="9042.5499999999993"/>
  </r>
  <r>
    <x v="2"/>
    <x v="8"/>
    <s v="ILR Item"/>
    <n v="3295.3"/>
  </r>
  <r>
    <x v="2"/>
    <x v="9"/>
    <s v="CNK Item"/>
    <n v="4274.96"/>
  </r>
  <r>
    <x v="1"/>
    <x v="0"/>
    <s v="NEJ Item"/>
    <n v="4767.62"/>
  </r>
  <r>
    <x v="1"/>
    <x v="3"/>
    <s v="YRP Item"/>
    <n v="1437.85"/>
  </r>
  <r>
    <x v="1"/>
    <x v="11"/>
    <s v="ZAW Item"/>
    <n v="9112.31"/>
  </r>
  <r>
    <x v="5"/>
    <x v="3"/>
    <s v="OQC Item"/>
    <n v="8695.77"/>
  </r>
  <r>
    <x v="2"/>
    <x v="10"/>
    <s v="WAS Item"/>
    <n v="4974.55"/>
  </r>
  <r>
    <x v="3"/>
    <x v="4"/>
    <s v="CCA Item"/>
    <n v="1670.57"/>
  </r>
  <r>
    <x v="1"/>
    <x v="9"/>
    <s v="SYE Item"/>
    <n v="6606.36"/>
  </r>
  <r>
    <x v="1"/>
    <x v="6"/>
    <s v="EPP Item"/>
    <n v="7048.09"/>
  </r>
  <r>
    <x v="4"/>
    <x v="4"/>
    <s v="DPY Item"/>
    <n v="6754.04"/>
  </r>
  <r>
    <x v="3"/>
    <x v="13"/>
    <s v="OVC Item"/>
    <n v="297.95999999999998"/>
  </r>
  <r>
    <x v="2"/>
    <x v="9"/>
    <s v="BDO Item"/>
    <n v="9247.4599999999991"/>
  </r>
  <r>
    <x v="0"/>
    <x v="2"/>
    <s v="QFG Item"/>
    <n v="9321.51"/>
  </r>
  <r>
    <x v="4"/>
    <x v="8"/>
    <s v="HFJ Item"/>
    <n v="2382.1999999999998"/>
  </r>
  <r>
    <x v="4"/>
    <x v="11"/>
    <s v="XRP Item"/>
    <n v="3721.83"/>
  </r>
  <r>
    <x v="0"/>
    <x v="10"/>
    <s v="RHV Item"/>
    <n v="4162.28"/>
  </r>
  <r>
    <x v="0"/>
    <x v="9"/>
    <s v="SHE Item"/>
    <n v="2023.84"/>
  </r>
  <r>
    <x v="5"/>
    <x v="0"/>
    <s v="ZND Item"/>
    <n v="3760.75"/>
  </r>
  <r>
    <x v="2"/>
    <x v="8"/>
    <s v="OLD Item"/>
    <n v="7326.77"/>
  </r>
  <r>
    <x v="6"/>
    <x v="10"/>
    <s v="IKP Item"/>
    <n v="5763.45"/>
  </r>
  <r>
    <x v="0"/>
    <x v="7"/>
    <s v="AEX Item"/>
    <n v="1857.98"/>
  </r>
  <r>
    <x v="3"/>
    <x v="5"/>
    <s v="UKS Item"/>
    <n v="2381.46"/>
  </r>
  <r>
    <x v="5"/>
    <x v="6"/>
    <s v="UWC Item"/>
    <n v="9416.31"/>
  </r>
  <r>
    <x v="0"/>
    <x v="12"/>
    <s v="WCB Item"/>
    <n v="2293.5500000000002"/>
  </r>
  <r>
    <x v="7"/>
    <x v="11"/>
    <s v="ARY Item"/>
    <n v="9431.67"/>
  </r>
  <r>
    <x v="7"/>
    <x v="10"/>
    <s v="JMV Item"/>
    <n v="8189.66"/>
  </r>
  <r>
    <x v="1"/>
    <x v="7"/>
    <s v="WSD Item"/>
    <n v="8863.9699999999993"/>
  </r>
  <r>
    <x v="0"/>
    <x v="12"/>
    <s v="IDK Item"/>
    <n v="128.18"/>
  </r>
  <r>
    <x v="0"/>
    <x v="13"/>
    <s v="ARS Item"/>
    <n v="1082.51"/>
  </r>
  <r>
    <x v="6"/>
    <x v="7"/>
    <s v="HSS Item"/>
    <n v="2158.33"/>
  </r>
  <r>
    <x v="2"/>
    <x v="6"/>
    <s v="WLI Item"/>
    <n v="4091.86"/>
  </r>
  <r>
    <x v="7"/>
    <x v="8"/>
    <s v="NFX Item"/>
    <n v="6486.16"/>
  </r>
  <r>
    <x v="0"/>
    <x v="5"/>
    <s v="OBJ Item"/>
    <n v="8549.8799999999992"/>
  </r>
  <r>
    <x v="3"/>
    <x v="2"/>
    <s v="TQM Item"/>
    <n v="9632.64"/>
  </r>
  <r>
    <x v="7"/>
    <x v="7"/>
    <s v="QMX Item"/>
    <n v="3547.87"/>
  </r>
  <r>
    <x v="3"/>
    <x v="11"/>
    <s v="KRH Item"/>
    <n v="2421.63"/>
  </r>
  <r>
    <x v="5"/>
    <x v="8"/>
    <s v="LHL Item"/>
    <n v="9438.4500000000007"/>
  </r>
  <r>
    <x v="2"/>
    <x v="1"/>
    <s v="PPK Item"/>
    <n v="5713.49"/>
  </r>
  <r>
    <x v="1"/>
    <x v="13"/>
    <s v="WGT Item"/>
    <n v="9916.51"/>
  </r>
  <r>
    <x v="7"/>
    <x v="5"/>
    <s v="TQY Item"/>
    <n v="6663.18"/>
  </r>
  <r>
    <x v="1"/>
    <x v="11"/>
    <s v="YKZ Item"/>
    <n v="2502.0700000000002"/>
  </r>
  <r>
    <x v="4"/>
    <x v="0"/>
    <s v="FVR Item"/>
    <n v="7390.39"/>
  </r>
  <r>
    <x v="2"/>
    <x v="6"/>
    <s v="BXK Item"/>
    <n v="151.30000000000001"/>
  </r>
  <r>
    <x v="2"/>
    <x v="10"/>
    <s v="HQD Item"/>
    <n v="2266.0100000000002"/>
  </r>
  <r>
    <x v="0"/>
    <x v="1"/>
    <s v="RZH Item"/>
    <n v="6130.01"/>
  </r>
  <r>
    <x v="1"/>
    <x v="4"/>
    <s v="HTZ Item"/>
    <n v="2962.18"/>
  </r>
  <r>
    <x v="2"/>
    <x v="1"/>
    <s v="OEI Item"/>
    <n v="3599.03"/>
  </r>
  <r>
    <x v="4"/>
    <x v="8"/>
    <s v="FRX Item"/>
    <n v="2186.4699999999998"/>
  </r>
  <r>
    <x v="2"/>
    <x v="3"/>
    <s v="JGD Item"/>
    <n v="8277.75"/>
  </r>
  <r>
    <x v="6"/>
    <x v="3"/>
    <s v="DMA Item"/>
    <n v="2811.09"/>
  </r>
  <r>
    <x v="1"/>
    <x v="3"/>
    <s v="JRV Item"/>
    <n v="7793.32"/>
  </r>
  <r>
    <x v="2"/>
    <x v="6"/>
    <s v="ISE Item"/>
    <n v="2705.12"/>
  </r>
  <r>
    <x v="0"/>
    <x v="0"/>
    <s v="EKT Item"/>
    <n v="5671.78"/>
  </r>
  <r>
    <x v="1"/>
    <x v="9"/>
    <s v="QAG Item"/>
    <n v="2048.56"/>
  </r>
  <r>
    <x v="4"/>
    <x v="10"/>
    <s v="XKP Item"/>
    <n v="6229.28"/>
  </r>
  <r>
    <x v="2"/>
    <x v="10"/>
    <s v="WZJ Item"/>
    <n v="9437.86"/>
  </r>
  <r>
    <x v="2"/>
    <x v="11"/>
    <s v="LMR Item"/>
    <n v="883.18"/>
  </r>
  <r>
    <x v="0"/>
    <x v="0"/>
    <s v="UZF Item"/>
    <n v="6759.28"/>
  </r>
  <r>
    <x v="1"/>
    <x v="13"/>
    <s v="RAR Item"/>
    <n v="1214.26"/>
  </r>
  <r>
    <x v="4"/>
    <x v="0"/>
    <s v="RWH Item"/>
    <n v="6588.35"/>
  </r>
  <r>
    <x v="4"/>
    <x v="4"/>
    <s v="BDM Item"/>
    <n v="3251.18"/>
  </r>
  <r>
    <x v="2"/>
    <x v="4"/>
    <s v="AYM Item"/>
    <n v="8521.74"/>
  </r>
  <r>
    <x v="3"/>
    <x v="2"/>
    <s v="RTZ Item"/>
    <n v="5903.53"/>
  </r>
  <r>
    <x v="6"/>
    <x v="7"/>
    <s v="DCC Item"/>
    <n v="1151.27"/>
  </r>
  <r>
    <x v="7"/>
    <x v="6"/>
    <s v="CHZ Item"/>
    <n v="6121.49"/>
  </r>
  <r>
    <x v="4"/>
    <x v="11"/>
    <s v="KOC Item"/>
    <n v="1098.6500000000001"/>
  </r>
  <r>
    <x v="2"/>
    <x v="4"/>
    <s v="IHQ Item"/>
    <n v="7952"/>
  </r>
  <r>
    <x v="3"/>
    <x v="6"/>
    <s v="MXO Item"/>
    <n v="6828.92"/>
  </r>
  <r>
    <x v="0"/>
    <x v="1"/>
    <s v="URE Item"/>
    <n v="131.36000000000001"/>
  </r>
  <r>
    <x v="0"/>
    <x v="6"/>
    <s v="VPC Item"/>
    <n v="6252.96"/>
  </r>
  <r>
    <x v="7"/>
    <x v="10"/>
    <s v="NDJ Item"/>
    <n v="3232.59"/>
  </r>
  <r>
    <x v="2"/>
    <x v="0"/>
    <s v="LSP Item"/>
    <n v="3326.25"/>
  </r>
  <r>
    <x v="7"/>
    <x v="8"/>
    <s v="UOZ Item"/>
    <n v="1551.03"/>
  </r>
  <r>
    <x v="4"/>
    <x v="9"/>
    <s v="QYU Item"/>
    <n v="8417.7900000000009"/>
  </r>
  <r>
    <x v="1"/>
    <x v="5"/>
    <s v="VRD Item"/>
    <n v="4174.17"/>
  </r>
  <r>
    <x v="1"/>
    <x v="11"/>
    <s v="DBH Item"/>
    <n v="7526.83"/>
  </r>
  <r>
    <x v="2"/>
    <x v="11"/>
    <s v="SYO Item"/>
    <n v="273.33999999999997"/>
  </r>
  <r>
    <x v="6"/>
    <x v="9"/>
    <s v="PIM Item"/>
    <n v="5353.67"/>
  </r>
  <r>
    <x v="5"/>
    <x v="2"/>
    <s v="XID Item"/>
    <n v="8361.86"/>
  </r>
  <r>
    <x v="7"/>
    <x v="7"/>
    <s v="LZB Item"/>
    <n v="3754.82"/>
  </r>
  <r>
    <x v="6"/>
    <x v="9"/>
    <s v="IZB Item"/>
    <n v="3685.18"/>
  </r>
  <r>
    <x v="6"/>
    <x v="5"/>
    <s v="YRV Item"/>
    <n v="4092.13"/>
  </r>
  <r>
    <x v="2"/>
    <x v="4"/>
    <s v="MVT Item"/>
    <n v="5368.97"/>
  </r>
  <r>
    <x v="1"/>
    <x v="8"/>
    <s v="RBI Item"/>
    <n v="232.61"/>
  </r>
  <r>
    <x v="0"/>
    <x v="6"/>
    <s v="VOO Item"/>
    <n v="1817.57"/>
  </r>
  <r>
    <x v="4"/>
    <x v="9"/>
    <s v="MRD Item"/>
    <n v="8986.2999999999993"/>
  </r>
  <r>
    <x v="5"/>
    <x v="5"/>
    <s v="ASS Item"/>
    <n v="1574.66"/>
  </r>
  <r>
    <x v="5"/>
    <x v="2"/>
    <s v="MEH Item"/>
    <n v="9452.66"/>
  </r>
  <r>
    <x v="4"/>
    <x v="7"/>
    <s v="RVY Item"/>
    <n v="7086.77"/>
  </r>
  <r>
    <x v="0"/>
    <x v="5"/>
    <s v="CGK Item"/>
    <n v="8836.83"/>
  </r>
  <r>
    <x v="4"/>
    <x v="8"/>
    <s v="JVF Item"/>
    <n v="2498.04"/>
  </r>
  <r>
    <x v="6"/>
    <x v="2"/>
    <s v="OLP Item"/>
    <n v="5094.25"/>
  </r>
  <r>
    <x v="3"/>
    <x v="9"/>
    <s v="ICS Item"/>
    <n v="6319.77"/>
  </r>
  <r>
    <x v="0"/>
    <x v="2"/>
    <s v="KYJ Item"/>
    <n v="3447.26"/>
  </r>
  <r>
    <x v="2"/>
    <x v="1"/>
    <s v="RLH Item"/>
    <n v="1594.28"/>
  </r>
  <r>
    <x v="3"/>
    <x v="0"/>
    <s v="SQN Item"/>
    <n v="2739.98"/>
  </r>
  <r>
    <x v="5"/>
    <x v="0"/>
    <s v="GCY Item"/>
    <n v="4958.62"/>
  </r>
  <r>
    <x v="5"/>
    <x v="3"/>
    <s v="HES Item"/>
    <n v="7784.2"/>
  </r>
  <r>
    <x v="2"/>
    <x v="4"/>
    <s v="GQY Item"/>
    <n v="980.69"/>
  </r>
  <r>
    <x v="7"/>
    <x v="6"/>
    <s v="NLI Item"/>
    <n v="772.15"/>
  </r>
  <r>
    <x v="6"/>
    <x v="0"/>
    <s v="FLA Item"/>
    <n v="2958.19"/>
  </r>
  <r>
    <x v="0"/>
    <x v="4"/>
    <s v="BST Item"/>
    <n v="2533.94"/>
  </r>
  <r>
    <x v="5"/>
    <x v="9"/>
    <s v="XHT Item"/>
    <n v="8228.66"/>
  </r>
  <r>
    <x v="7"/>
    <x v="8"/>
    <s v="ZQU Item"/>
    <n v="7123.64"/>
  </r>
  <r>
    <x v="4"/>
    <x v="4"/>
    <s v="JUB Item"/>
    <n v="3895.65"/>
  </r>
  <r>
    <x v="6"/>
    <x v="6"/>
    <s v="IAY Item"/>
    <n v="5483.24"/>
  </r>
  <r>
    <x v="5"/>
    <x v="2"/>
    <s v="WSG Item"/>
    <n v="7064.5"/>
  </r>
  <r>
    <x v="7"/>
    <x v="4"/>
    <s v="GUA Item"/>
    <n v="433.82"/>
  </r>
  <r>
    <x v="1"/>
    <x v="10"/>
    <s v="XXB Item"/>
    <n v="9420.93"/>
  </r>
  <r>
    <x v="5"/>
    <x v="10"/>
    <s v="JFA Item"/>
    <n v="836.65"/>
  </r>
  <r>
    <x v="5"/>
    <x v="2"/>
    <s v="TOD Item"/>
    <n v="305.10000000000002"/>
  </r>
  <r>
    <x v="4"/>
    <x v="8"/>
    <s v="NVR Item"/>
    <n v="2323.9"/>
  </r>
  <r>
    <x v="2"/>
    <x v="12"/>
    <s v="GOZ Item"/>
    <n v="3453.6"/>
  </r>
  <r>
    <x v="2"/>
    <x v="8"/>
    <s v="QIE Item"/>
    <n v="4092.78"/>
  </r>
  <r>
    <x v="3"/>
    <x v="0"/>
    <s v="ALY Item"/>
    <n v="870.88"/>
  </r>
  <r>
    <x v="7"/>
    <x v="0"/>
    <s v="TKB Item"/>
    <n v="1373.27"/>
  </r>
  <r>
    <x v="3"/>
    <x v="12"/>
    <s v="UNV Item"/>
    <n v="326.88"/>
  </r>
  <r>
    <x v="1"/>
    <x v="10"/>
    <s v="OVI Item"/>
    <n v="2143.9"/>
  </r>
  <r>
    <x v="7"/>
    <x v="11"/>
    <s v="VMC Item"/>
    <n v="7920.86"/>
  </r>
  <r>
    <x v="0"/>
    <x v="11"/>
    <s v="SBX Item"/>
    <n v="6708.78"/>
  </r>
  <r>
    <x v="1"/>
    <x v="0"/>
    <s v="QFM Item"/>
    <n v="2375.37"/>
  </r>
  <r>
    <x v="5"/>
    <x v="3"/>
    <s v="WXP Item"/>
    <n v="2752.03"/>
  </r>
  <r>
    <x v="2"/>
    <x v="5"/>
    <s v="SNA Item"/>
    <n v="4847.3900000000003"/>
  </r>
  <r>
    <x v="5"/>
    <x v="3"/>
    <s v="XOS Item"/>
    <n v="291.02999999999997"/>
  </r>
  <r>
    <x v="1"/>
    <x v="5"/>
    <s v="NMO Item"/>
    <n v="3560.65"/>
  </r>
  <r>
    <x v="1"/>
    <x v="11"/>
    <s v="ZRG Item"/>
    <n v="854.43"/>
  </r>
  <r>
    <x v="7"/>
    <x v="13"/>
    <s v="JUQ Item"/>
    <n v="1503.14"/>
  </r>
  <r>
    <x v="1"/>
    <x v="13"/>
    <s v="SQM Item"/>
    <n v="6541.82"/>
  </r>
  <r>
    <x v="3"/>
    <x v="12"/>
    <s v="ZYT Item"/>
    <n v="6789.4"/>
  </r>
  <r>
    <x v="7"/>
    <x v="13"/>
    <s v="LDK Item"/>
    <n v="6865.11"/>
  </r>
  <r>
    <x v="2"/>
    <x v="8"/>
    <s v="IUW Item"/>
    <n v="208.48"/>
  </r>
  <r>
    <x v="5"/>
    <x v="0"/>
    <s v="YHR Item"/>
    <n v="7346.45"/>
  </r>
  <r>
    <x v="6"/>
    <x v="1"/>
    <s v="ZBH Item"/>
    <n v="46.69"/>
  </r>
  <r>
    <x v="2"/>
    <x v="11"/>
    <s v="XJT Item"/>
    <n v="3411.07"/>
  </r>
  <r>
    <x v="7"/>
    <x v="3"/>
    <s v="FII Item"/>
    <n v="4854.34"/>
  </r>
  <r>
    <x v="1"/>
    <x v="11"/>
    <s v="EDS Item"/>
    <n v="3505.29"/>
  </r>
  <r>
    <x v="2"/>
    <x v="9"/>
    <s v="KTU Item"/>
    <n v="8109.06"/>
  </r>
  <r>
    <x v="6"/>
    <x v="8"/>
    <s v="HFP Item"/>
    <n v="7795.22"/>
  </r>
  <r>
    <x v="4"/>
    <x v="2"/>
    <s v="EBJ Item"/>
    <n v="9060.58"/>
  </r>
  <r>
    <x v="5"/>
    <x v="7"/>
    <s v="NVK Item"/>
    <n v="6058.53"/>
  </r>
  <r>
    <x v="2"/>
    <x v="0"/>
    <s v="TZM Item"/>
    <n v="6087.24"/>
  </r>
  <r>
    <x v="3"/>
    <x v="5"/>
    <s v="TZE Item"/>
    <n v="4738.07"/>
  </r>
  <r>
    <x v="5"/>
    <x v="13"/>
    <s v="LHG Item"/>
    <n v="7988.18"/>
  </r>
  <r>
    <x v="5"/>
    <x v="8"/>
    <s v="DXU Item"/>
    <n v="9311.16"/>
  </r>
  <r>
    <x v="0"/>
    <x v="1"/>
    <s v="BAM Item"/>
    <n v="9803.51"/>
  </r>
  <r>
    <x v="7"/>
    <x v="5"/>
    <s v="HFA Item"/>
    <n v="3422.99"/>
  </r>
  <r>
    <x v="2"/>
    <x v="0"/>
    <s v="HUM Item"/>
    <n v="8093.82"/>
  </r>
  <r>
    <x v="7"/>
    <x v="5"/>
    <s v="TIN Item"/>
    <n v="5048.38"/>
  </r>
  <r>
    <x v="5"/>
    <x v="1"/>
    <s v="YUO Item"/>
    <n v="2526.02"/>
  </r>
  <r>
    <x v="0"/>
    <x v="2"/>
    <s v="XQV Item"/>
    <n v="8823.2999999999993"/>
  </r>
  <r>
    <x v="4"/>
    <x v="10"/>
    <s v="FJH Item"/>
    <n v="6033.77"/>
  </r>
  <r>
    <x v="3"/>
    <x v="4"/>
    <s v="DXS Item"/>
    <n v="3420.52"/>
  </r>
  <r>
    <x v="3"/>
    <x v="7"/>
    <s v="YYW Item"/>
    <n v="8626.1299999999992"/>
  </r>
  <r>
    <x v="2"/>
    <x v="1"/>
    <s v="ISU Item"/>
    <n v="2943.58"/>
  </r>
  <r>
    <x v="3"/>
    <x v="9"/>
    <s v="APM Item"/>
    <n v="8820.52"/>
  </r>
  <r>
    <x v="1"/>
    <x v="8"/>
    <s v="DMU Item"/>
    <n v="2080.04"/>
  </r>
  <r>
    <x v="1"/>
    <x v="7"/>
    <s v="LBH Item"/>
    <n v="1292.25"/>
  </r>
  <r>
    <x v="3"/>
    <x v="0"/>
    <s v="PDH Item"/>
    <n v="6511.09"/>
  </r>
  <r>
    <x v="7"/>
    <x v="12"/>
    <s v="QVZ Item"/>
    <n v="1589.6"/>
  </r>
  <r>
    <x v="2"/>
    <x v="0"/>
    <s v="BKQ Item"/>
    <n v="1408.78"/>
  </r>
  <r>
    <x v="0"/>
    <x v="10"/>
    <s v="UQS Item"/>
    <n v="1691.57"/>
  </r>
  <r>
    <x v="4"/>
    <x v="0"/>
    <s v="IYC Item"/>
    <n v="6842.44"/>
  </r>
  <r>
    <x v="2"/>
    <x v="12"/>
    <s v="QKB Item"/>
    <n v="8123.38"/>
  </r>
  <r>
    <x v="7"/>
    <x v="10"/>
    <s v="BYD Item"/>
    <n v="2672.3"/>
  </r>
  <r>
    <x v="6"/>
    <x v="10"/>
    <s v="DYU Item"/>
    <n v="9363.9500000000007"/>
  </r>
  <r>
    <x v="5"/>
    <x v="9"/>
    <s v="YKX Item"/>
    <n v="3236.11"/>
  </r>
  <r>
    <x v="4"/>
    <x v="7"/>
    <s v="NGB Item"/>
    <n v="7783.32"/>
  </r>
  <r>
    <x v="5"/>
    <x v="9"/>
    <s v="MDD Item"/>
    <n v="2651.35"/>
  </r>
  <r>
    <x v="4"/>
    <x v="6"/>
    <s v="HKX Item"/>
    <n v="7604.29"/>
  </r>
  <r>
    <x v="6"/>
    <x v="9"/>
    <s v="ZRF Item"/>
    <n v="976.59"/>
  </r>
  <r>
    <x v="5"/>
    <x v="12"/>
    <s v="SYU Item"/>
    <n v="2193.1799999999998"/>
  </r>
  <r>
    <x v="5"/>
    <x v="7"/>
    <s v="OJK Item"/>
    <n v="9958.09"/>
  </r>
  <r>
    <x v="5"/>
    <x v="13"/>
    <s v="UJZ Item"/>
    <n v="326"/>
  </r>
  <r>
    <x v="5"/>
    <x v="1"/>
    <s v="GPC Item"/>
    <n v="7404.6"/>
  </r>
  <r>
    <x v="0"/>
    <x v="12"/>
    <s v="YLV Item"/>
    <n v="1355.08"/>
  </r>
  <r>
    <x v="4"/>
    <x v="11"/>
    <s v="EPQ Item"/>
    <n v="4319.3900000000003"/>
  </r>
  <r>
    <x v="6"/>
    <x v="10"/>
    <s v="HYO Item"/>
    <n v="1266.8900000000001"/>
  </r>
  <r>
    <x v="4"/>
    <x v="5"/>
    <s v="KEH Item"/>
    <n v="3983.64"/>
  </r>
  <r>
    <x v="1"/>
    <x v="10"/>
    <s v="CKU Item"/>
    <n v="300.69"/>
  </r>
  <r>
    <x v="3"/>
    <x v="2"/>
    <s v="MDN Item"/>
    <n v="3257.5"/>
  </r>
  <r>
    <x v="7"/>
    <x v="6"/>
    <s v="ZBJ Item"/>
    <n v="6335.95"/>
  </r>
  <r>
    <x v="1"/>
    <x v="10"/>
    <s v="XTG Item"/>
    <n v="7987.33"/>
  </r>
  <r>
    <x v="0"/>
    <x v="11"/>
    <s v="BDX Item"/>
    <n v="9531.7999999999993"/>
  </r>
  <r>
    <x v="5"/>
    <x v="2"/>
    <s v="BOQ Item"/>
    <n v="6835.37"/>
  </r>
  <r>
    <x v="5"/>
    <x v="11"/>
    <s v="RHE Item"/>
    <n v="3894.81"/>
  </r>
  <r>
    <x v="1"/>
    <x v="11"/>
    <s v="ZLG Item"/>
    <n v="2553.1"/>
  </r>
  <r>
    <x v="2"/>
    <x v="6"/>
    <s v="MJE Item"/>
    <n v="234.18"/>
  </r>
  <r>
    <x v="3"/>
    <x v="8"/>
    <s v="EHC Item"/>
    <n v="906.06"/>
  </r>
  <r>
    <x v="0"/>
    <x v="1"/>
    <s v="ACD Item"/>
    <n v="9445.16"/>
  </r>
  <r>
    <x v="5"/>
    <x v="6"/>
    <s v="PAE Item"/>
    <n v="536.80999999999995"/>
  </r>
  <r>
    <x v="6"/>
    <x v="10"/>
    <s v="XSQ Item"/>
    <n v="4682.72"/>
  </r>
  <r>
    <x v="5"/>
    <x v="5"/>
    <s v="GRX Item"/>
    <n v="8058.32"/>
  </r>
  <r>
    <x v="5"/>
    <x v="3"/>
    <s v="WYF Item"/>
    <n v="2375.38"/>
  </r>
  <r>
    <x v="3"/>
    <x v="3"/>
    <s v="BSI Item"/>
    <n v="5391.88"/>
  </r>
  <r>
    <x v="4"/>
    <x v="7"/>
    <s v="VJK Item"/>
    <n v="638.41999999999996"/>
  </r>
  <r>
    <x v="5"/>
    <x v="11"/>
    <s v="VGO Item"/>
    <n v="8730.9699999999993"/>
  </r>
  <r>
    <x v="1"/>
    <x v="2"/>
    <s v="BMC Item"/>
    <n v="4211.87"/>
  </r>
  <r>
    <x v="0"/>
    <x v="8"/>
    <s v="BTK Item"/>
    <n v="8384.8700000000008"/>
  </r>
  <r>
    <x v="4"/>
    <x v="6"/>
    <s v="IJX Item"/>
    <n v="5859.41"/>
  </r>
  <r>
    <x v="2"/>
    <x v="12"/>
    <s v="GNN Item"/>
    <n v="7503.22"/>
  </r>
  <r>
    <x v="7"/>
    <x v="5"/>
    <s v="UHK Item"/>
    <n v="6842.23"/>
  </r>
  <r>
    <x v="0"/>
    <x v="3"/>
    <s v="WBE Item"/>
    <n v="4652.87"/>
  </r>
  <r>
    <x v="1"/>
    <x v="3"/>
    <s v="CYN Item"/>
    <n v="973.95"/>
  </r>
  <r>
    <x v="5"/>
    <x v="8"/>
    <s v="XSM Item"/>
    <n v="5938.66"/>
  </r>
  <r>
    <x v="2"/>
    <x v="3"/>
    <s v="ALA Item"/>
    <n v="2775.69"/>
  </r>
  <r>
    <x v="3"/>
    <x v="13"/>
    <s v="YOY Item"/>
    <n v="9281.35"/>
  </r>
  <r>
    <x v="5"/>
    <x v="3"/>
    <s v="VHG Item"/>
    <n v="4368.67"/>
  </r>
  <r>
    <x v="2"/>
    <x v="6"/>
    <s v="GXR Item"/>
    <n v="7047.75"/>
  </r>
  <r>
    <x v="1"/>
    <x v="2"/>
    <s v="CPG Item"/>
    <n v="511.55"/>
  </r>
  <r>
    <x v="1"/>
    <x v="0"/>
    <s v="BII Item"/>
    <n v="4227.46"/>
  </r>
  <r>
    <x v="3"/>
    <x v="2"/>
    <s v="UHI Item"/>
    <n v="9556.1200000000008"/>
  </r>
  <r>
    <x v="3"/>
    <x v="7"/>
    <s v="QAL Item"/>
    <n v="9150.64"/>
  </r>
  <r>
    <x v="1"/>
    <x v="5"/>
    <s v="WVD Item"/>
    <n v="1851.54"/>
  </r>
  <r>
    <x v="5"/>
    <x v="0"/>
    <s v="FWK Item"/>
    <n v="9511.66"/>
  </r>
  <r>
    <x v="1"/>
    <x v="2"/>
    <s v="CPS Item"/>
    <n v="4424.1499999999996"/>
  </r>
  <r>
    <x v="2"/>
    <x v="5"/>
    <s v="OPC Item"/>
    <n v="8280.5400000000009"/>
  </r>
  <r>
    <x v="3"/>
    <x v="4"/>
    <s v="HJZ Item"/>
    <n v="7827.02"/>
  </r>
  <r>
    <x v="0"/>
    <x v="0"/>
    <s v="QYE Item"/>
    <n v="1818.55"/>
  </r>
  <r>
    <x v="1"/>
    <x v="3"/>
    <s v="QXM Item"/>
    <n v="2789.98"/>
  </r>
  <r>
    <x v="4"/>
    <x v="13"/>
    <s v="FEP Item"/>
    <n v="3921.64"/>
  </r>
  <r>
    <x v="5"/>
    <x v="2"/>
    <s v="OIK Item"/>
    <n v="4682.43"/>
  </r>
  <r>
    <x v="5"/>
    <x v="0"/>
    <s v="FLK Item"/>
    <n v="7880.54"/>
  </r>
  <r>
    <x v="3"/>
    <x v="9"/>
    <s v="PUZ Item"/>
    <n v="4801.51"/>
  </r>
  <r>
    <x v="4"/>
    <x v="13"/>
    <s v="RRO Item"/>
    <n v="5404.93"/>
  </r>
  <r>
    <x v="5"/>
    <x v="3"/>
    <s v="DDC Item"/>
    <n v="8612.7800000000007"/>
  </r>
  <r>
    <x v="2"/>
    <x v="10"/>
    <s v="BGP Item"/>
    <n v="2273"/>
  </r>
  <r>
    <x v="1"/>
    <x v="6"/>
    <s v="UJQ Item"/>
    <n v="8290.4500000000007"/>
  </r>
  <r>
    <x v="3"/>
    <x v="7"/>
    <s v="MOB Item"/>
    <n v="5418.71"/>
  </r>
  <r>
    <x v="5"/>
    <x v="7"/>
    <s v="NZZ Item"/>
    <n v="4815.0600000000004"/>
  </r>
  <r>
    <x v="2"/>
    <x v="2"/>
    <s v="XIA Item"/>
    <n v="1372.74"/>
  </r>
  <r>
    <x v="7"/>
    <x v="1"/>
    <s v="MUQ Item"/>
    <n v="6720.15"/>
  </r>
  <r>
    <x v="0"/>
    <x v="3"/>
    <s v="SVF Item"/>
    <n v="3676.8"/>
  </r>
  <r>
    <x v="3"/>
    <x v="3"/>
    <s v="VJY Item"/>
    <n v="8804.56"/>
  </r>
  <r>
    <x v="1"/>
    <x v="0"/>
    <s v="AHZ Item"/>
    <n v="327.71"/>
  </r>
  <r>
    <x v="1"/>
    <x v="9"/>
    <s v="TPL Item"/>
    <n v="9139.17"/>
  </r>
  <r>
    <x v="7"/>
    <x v="6"/>
    <s v="STL Item"/>
    <n v="8442.19"/>
  </r>
  <r>
    <x v="1"/>
    <x v="10"/>
    <s v="SUA Item"/>
    <n v="8291.32"/>
  </r>
  <r>
    <x v="1"/>
    <x v="3"/>
    <s v="BZX Item"/>
    <n v="7690.35"/>
  </r>
  <r>
    <x v="7"/>
    <x v="5"/>
    <s v="PGS Item"/>
    <n v="1700.07"/>
  </r>
  <r>
    <x v="4"/>
    <x v="2"/>
    <s v="JRS Item"/>
    <n v="4391.63"/>
  </r>
  <r>
    <x v="7"/>
    <x v="7"/>
    <s v="CZU Item"/>
    <n v="5127.72"/>
  </r>
  <r>
    <x v="3"/>
    <x v="7"/>
    <s v="NUH Item"/>
    <n v="2969.45"/>
  </r>
  <r>
    <x v="6"/>
    <x v="10"/>
    <s v="XTA Item"/>
    <n v="7962.38"/>
  </r>
  <r>
    <x v="5"/>
    <x v="2"/>
    <s v="KIC Item"/>
    <n v="8122.65"/>
  </r>
  <r>
    <x v="6"/>
    <x v="0"/>
    <s v="MBS Item"/>
    <n v="3780.49"/>
  </r>
  <r>
    <x v="0"/>
    <x v="12"/>
    <s v="BWK Item"/>
    <n v="226.29"/>
  </r>
  <r>
    <x v="4"/>
    <x v="13"/>
    <s v="HXH Item"/>
    <n v="1899.96"/>
  </r>
  <r>
    <x v="4"/>
    <x v="4"/>
    <s v="PBJ Item"/>
    <n v="4623.8599999999997"/>
  </r>
  <r>
    <x v="0"/>
    <x v="4"/>
    <s v="PRP Item"/>
    <n v="271.06"/>
  </r>
  <r>
    <x v="6"/>
    <x v="7"/>
    <s v="FCV Item"/>
    <n v="7317.84"/>
  </r>
  <r>
    <x v="1"/>
    <x v="4"/>
    <s v="PQV Item"/>
    <n v="2795.22"/>
  </r>
  <r>
    <x v="3"/>
    <x v="1"/>
    <s v="GOC Item"/>
    <n v="3921.21"/>
  </r>
  <r>
    <x v="4"/>
    <x v="13"/>
    <s v="EJL Item"/>
    <n v="3405.05"/>
  </r>
  <r>
    <x v="6"/>
    <x v="13"/>
    <s v="CIU Item"/>
    <n v="6129.08"/>
  </r>
  <r>
    <x v="7"/>
    <x v="12"/>
    <s v="MDM Item"/>
    <n v="340.27"/>
  </r>
  <r>
    <x v="7"/>
    <x v="6"/>
    <s v="BRH Item"/>
    <n v="6291.89"/>
  </r>
  <r>
    <x v="1"/>
    <x v="10"/>
    <s v="JFK Item"/>
    <n v="3586.82"/>
  </r>
  <r>
    <x v="4"/>
    <x v="3"/>
    <s v="TPR Item"/>
    <n v="4847.2"/>
  </r>
  <r>
    <x v="4"/>
    <x v="3"/>
    <s v="GPA Item"/>
    <n v="5183.91"/>
  </r>
  <r>
    <x v="3"/>
    <x v="7"/>
    <s v="DYV Item"/>
    <n v="6962.5"/>
  </r>
  <r>
    <x v="2"/>
    <x v="4"/>
    <s v="MKG Item"/>
    <n v="9929.82"/>
  </r>
  <r>
    <x v="5"/>
    <x v="11"/>
    <s v="BDN Item"/>
    <n v="4267.4799999999996"/>
  </r>
  <r>
    <x v="4"/>
    <x v="1"/>
    <s v="EVM Item"/>
    <n v="2930.13"/>
  </r>
  <r>
    <x v="6"/>
    <x v="4"/>
    <s v="IVZ Item"/>
    <n v="6974.7"/>
  </r>
  <r>
    <x v="1"/>
    <x v="8"/>
    <s v="ZPR Item"/>
    <n v="6530.53"/>
  </r>
  <r>
    <x v="1"/>
    <x v="1"/>
    <s v="QTZ Item"/>
    <n v="9428.7900000000009"/>
  </r>
  <r>
    <x v="3"/>
    <x v="9"/>
    <s v="SFA Item"/>
    <n v="275.58999999999997"/>
  </r>
  <r>
    <x v="4"/>
    <x v="5"/>
    <s v="HNS Item"/>
    <n v="5896.23"/>
  </r>
  <r>
    <x v="3"/>
    <x v="6"/>
    <s v="CTU Item"/>
    <n v="4987.04"/>
  </r>
  <r>
    <x v="7"/>
    <x v="8"/>
    <s v="WCE Item"/>
    <n v="7302.67"/>
  </r>
  <r>
    <x v="0"/>
    <x v="10"/>
    <s v="SYA Item"/>
    <n v="6154.56"/>
  </r>
  <r>
    <x v="6"/>
    <x v="4"/>
    <s v="YSZ Item"/>
    <n v="8678.15"/>
  </r>
  <r>
    <x v="3"/>
    <x v="12"/>
    <s v="QKT Item"/>
    <n v="2368.8000000000002"/>
  </r>
  <r>
    <x v="1"/>
    <x v="11"/>
    <s v="VRL Item"/>
    <n v="5528.41"/>
  </r>
  <r>
    <x v="6"/>
    <x v="1"/>
    <s v="DFI Item"/>
    <n v="3438.11"/>
  </r>
  <r>
    <x v="3"/>
    <x v="3"/>
    <s v="GUM Item"/>
    <n v="2089.16"/>
  </r>
  <r>
    <x v="4"/>
    <x v="7"/>
    <s v="XOB Item"/>
    <n v="4392.71"/>
  </r>
  <r>
    <x v="0"/>
    <x v="4"/>
    <s v="WLP Item"/>
    <n v="523.52"/>
  </r>
  <r>
    <x v="5"/>
    <x v="13"/>
    <s v="VAD Item"/>
    <n v="8506.1200000000008"/>
  </r>
  <r>
    <x v="0"/>
    <x v="2"/>
    <s v="BYU Item"/>
    <n v="6979.25"/>
  </r>
  <r>
    <x v="0"/>
    <x v="1"/>
    <s v="QVL Item"/>
    <n v="3889.72"/>
  </r>
  <r>
    <x v="1"/>
    <x v="3"/>
    <s v="DKD Item"/>
    <n v="4949.16"/>
  </r>
  <r>
    <x v="7"/>
    <x v="3"/>
    <s v="QIX Item"/>
    <n v="3377.53"/>
  </r>
  <r>
    <x v="6"/>
    <x v="3"/>
    <s v="OHC Item"/>
    <n v="1185.8900000000001"/>
  </r>
  <r>
    <x v="7"/>
    <x v="3"/>
    <s v="UIT Item"/>
    <n v="7272.17"/>
  </r>
  <r>
    <x v="1"/>
    <x v="6"/>
    <s v="IPH Item"/>
    <n v="3964.26"/>
  </r>
  <r>
    <x v="1"/>
    <x v="13"/>
    <s v="SKM Item"/>
    <n v="5330.75"/>
  </r>
  <r>
    <x v="2"/>
    <x v="1"/>
    <s v="HMD Item"/>
    <n v="5883.42"/>
  </r>
  <r>
    <x v="1"/>
    <x v="2"/>
    <s v="RAR Item"/>
    <n v="8744.0499999999993"/>
  </r>
  <r>
    <x v="7"/>
    <x v="2"/>
    <s v="ZJD Item"/>
    <n v="749.63"/>
  </r>
  <r>
    <x v="6"/>
    <x v="3"/>
    <s v="NEU Item"/>
    <n v="4732.21"/>
  </r>
  <r>
    <x v="1"/>
    <x v="10"/>
    <s v="BWQ Item"/>
    <n v="4148.9399999999996"/>
  </r>
  <r>
    <x v="4"/>
    <x v="3"/>
    <s v="IGA Item"/>
    <n v="443.46"/>
  </r>
  <r>
    <x v="3"/>
    <x v="13"/>
    <s v="ZPP Item"/>
    <n v="394.45"/>
  </r>
  <r>
    <x v="7"/>
    <x v="12"/>
    <s v="BLZ Item"/>
    <n v="1147.3"/>
  </r>
  <r>
    <x v="7"/>
    <x v="3"/>
    <s v="WEZ Item"/>
    <n v="7595.54"/>
  </r>
  <r>
    <x v="7"/>
    <x v="0"/>
    <s v="CIU Item"/>
    <n v="4764.3999999999996"/>
  </r>
  <r>
    <x v="3"/>
    <x v="0"/>
    <s v="ESQ Item"/>
    <n v="6933.01"/>
  </r>
  <r>
    <x v="0"/>
    <x v="9"/>
    <s v="YUS Item"/>
    <n v="452.16"/>
  </r>
  <r>
    <x v="2"/>
    <x v="12"/>
    <s v="JZR Item"/>
    <n v="6227.12"/>
  </r>
  <r>
    <x v="4"/>
    <x v="5"/>
    <s v="SNP Item"/>
    <n v="6642.97"/>
  </r>
  <r>
    <x v="5"/>
    <x v="12"/>
    <s v="KYB Item"/>
    <n v="8747.93"/>
  </r>
  <r>
    <x v="6"/>
    <x v="3"/>
    <s v="YXT Item"/>
    <n v="8402.93"/>
  </r>
  <r>
    <x v="4"/>
    <x v="3"/>
    <s v="VKR Item"/>
    <n v="8741.77"/>
  </r>
  <r>
    <x v="7"/>
    <x v="3"/>
    <s v="HQT Item"/>
    <n v="872.89"/>
  </r>
  <r>
    <x v="4"/>
    <x v="12"/>
    <s v="VJU Item"/>
    <n v="7354.31"/>
  </r>
  <r>
    <x v="4"/>
    <x v="5"/>
    <s v="PAB Item"/>
    <n v="4792.3999999999996"/>
  </r>
  <r>
    <x v="3"/>
    <x v="12"/>
    <s v="IWZ Item"/>
    <n v="533.27"/>
  </r>
  <r>
    <x v="0"/>
    <x v="7"/>
    <s v="CAI Item"/>
    <n v="7863.35"/>
  </r>
  <r>
    <x v="6"/>
    <x v="11"/>
    <s v="HEF Item"/>
    <n v="7987.04"/>
  </r>
  <r>
    <x v="0"/>
    <x v="5"/>
    <s v="MNS Item"/>
    <n v="1524.64"/>
  </r>
  <r>
    <x v="4"/>
    <x v="3"/>
    <s v="LXW Item"/>
    <n v="2755.9"/>
  </r>
  <r>
    <x v="4"/>
    <x v="11"/>
    <s v="JRG Item"/>
    <n v="3706.7"/>
  </r>
  <r>
    <x v="5"/>
    <x v="6"/>
    <s v="WSV Item"/>
    <n v="9099.02"/>
  </r>
  <r>
    <x v="2"/>
    <x v="13"/>
    <s v="EWX Item"/>
    <n v="9170.17"/>
  </r>
  <r>
    <x v="7"/>
    <x v="13"/>
    <s v="TQB Item"/>
    <n v="4820.3900000000003"/>
  </r>
  <r>
    <x v="7"/>
    <x v="5"/>
    <s v="JGD Item"/>
    <n v="9235.66"/>
  </r>
  <r>
    <x v="0"/>
    <x v="9"/>
    <s v="DIV Item"/>
    <n v="1526.92"/>
  </r>
  <r>
    <x v="1"/>
    <x v="0"/>
    <s v="RUQ Item"/>
    <n v="2166.75"/>
  </r>
  <r>
    <x v="2"/>
    <x v="8"/>
    <s v="QNJ Item"/>
    <n v="1378.37"/>
  </r>
  <r>
    <x v="0"/>
    <x v="7"/>
    <s v="FNS Item"/>
    <n v="8295.57"/>
  </r>
  <r>
    <x v="7"/>
    <x v="1"/>
    <s v="GYO Item"/>
    <n v="1938.7"/>
  </r>
  <r>
    <x v="3"/>
    <x v="7"/>
    <s v="MWX Item"/>
    <n v="5222.5200000000004"/>
  </r>
  <r>
    <x v="0"/>
    <x v="11"/>
    <s v="KMV Item"/>
    <n v="8395.16"/>
  </r>
  <r>
    <x v="2"/>
    <x v="12"/>
    <s v="QOF Item"/>
    <n v="8874.89"/>
  </r>
  <r>
    <x v="4"/>
    <x v="7"/>
    <s v="WPJ Item"/>
    <n v="2446.4899999999998"/>
  </r>
  <r>
    <x v="7"/>
    <x v="7"/>
    <s v="GVC Item"/>
    <n v="508.01"/>
  </r>
  <r>
    <x v="0"/>
    <x v="0"/>
    <s v="DWD Item"/>
    <n v="4527.45"/>
  </r>
  <r>
    <x v="6"/>
    <x v="4"/>
    <s v="PTC Item"/>
    <n v="3691.67"/>
  </r>
  <r>
    <x v="5"/>
    <x v="10"/>
    <s v="UJM Item"/>
    <n v="2395.12"/>
  </r>
  <r>
    <x v="7"/>
    <x v="4"/>
    <s v="MBX Item"/>
    <n v="5883.8"/>
  </r>
  <r>
    <x v="3"/>
    <x v="10"/>
    <s v="OWD Item"/>
    <n v="15.15"/>
  </r>
  <r>
    <x v="4"/>
    <x v="8"/>
    <s v="SWB Item"/>
    <n v="7012.39"/>
  </r>
  <r>
    <x v="1"/>
    <x v="8"/>
    <s v="TLJ Item"/>
    <n v="238.33"/>
  </r>
  <r>
    <x v="5"/>
    <x v="1"/>
    <s v="JIM Item"/>
    <n v="5002.38"/>
  </r>
  <r>
    <x v="2"/>
    <x v="12"/>
    <s v="JKP Item"/>
    <n v="1748.83"/>
  </r>
  <r>
    <x v="6"/>
    <x v="5"/>
    <s v="DBT Item"/>
    <n v="6806.23"/>
  </r>
  <r>
    <x v="2"/>
    <x v="4"/>
    <s v="VQN Item"/>
    <n v="8039.98"/>
  </r>
  <r>
    <x v="0"/>
    <x v="5"/>
    <s v="AMV Item"/>
    <n v="6727.63"/>
  </r>
  <r>
    <x v="7"/>
    <x v="12"/>
    <s v="VHD Item"/>
    <n v="2244.96"/>
  </r>
  <r>
    <x v="6"/>
    <x v="12"/>
    <s v="YHJ Item"/>
    <n v="2057.69"/>
  </r>
  <r>
    <x v="4"/>
    <x v="9"/>
    <s v="EEE Item"/>
    <n v="4038.42"/>
  </r>
  <r>
    <x v="3"/>
    <x v="12"/>
    <s v="IZG Item"/>
    <n v="9403.69"/>
  </r>
  <r>
    <x v="3"/>
    <x v="7"/>
    <s v="GIJ Item"/>
    <n v="203.03"/>
  </r>
  <r>
    <x v="4"/>
    <x v="9"/>
    <s v="BRL Item"/>
    <n v="6237.56"/>
  </r>
  <r>
    <x v="3"/>
    <x v="11"/>
    <s v="OTD Item"/>
    <n v="2636.08"/>
  </r>
  <r>
    <x v="6"/>
    <x v="10"/>
    <s v="YCM Item"/>
    <n v="2695.66"/>
  </r>
  <r>
    <x v="6"/>
    <x v="3"/>
    <s v="ZUU Item"/>
    <n v="2324.9299999999998"/>
  </r>
  <r>
    <x v="0"/>
    <x v="8"/>
    <s v="ATD Item"/>
    <n v="5700.78"/>
  </r>
  <r>
    <x v="7"/>
    <x v="12"/>
    <s v="VLP Item"/>
    <n v="7821.1"/>
  </r>
  <r>
    <x v="4"/>
    <x v="2"/>
    <s v="IMG Item"/>
    <n v="2745.26"/>
  </r>
  <r>
    <x v="2"/>
    <x v="11"/>
    <s v="DQI Item"/>
    <n v="8805.7999999999993"/>
  </r>
  <r>
    <x v="4"/>
    <x v="9"/>
    <s v="DMQ Item"/>
    <n v="1856.27"/>
  </r>
  <r>
    <x v="5"/>
    <x v="3"/>
    <s v="VPL Item"/>
    <n v="7709.09"/>
  </r>
  <r>
    <x v="0"/>
    <x v="5"/>
    <s v="DXO Item"/>
    <n v="8780.8799999999992"/>
  </r>
  <r>
    <x v="6"/>
    <x v="6"/>
    <s v="RLA Item"/>
    <n v="2013.09"/>
  </r>
  <r>
    <x v="6"/>
    <x v="4"/>
    <s v="ZST Item"/>
    <n v="8984.56"/>
  </r>
  <r>
    <x v="5"/>
    <x v="10"/>
    <s v="PZG Item"/>
    <n v="7564.74"/>
  </r>
  <r>
    <x v="1"/>
    <x v="12"/>
    <s v="DIS Item"/>
    <n v="5759.06"/>
  </r>
  <r>
    <x v="0"/>
    <x v="2"/>
    <s v="NUB Item"/>
    <n v="8700.3799999999992"/>
  </r>
  <r>
    <x v="1"/>
    <x v="10"/>
    <s v="GTR Item"/>
    <n v="5185.76"/>
  </r>
  <r>
    <x v="0"/>
    <x v="13"/>
    <s v="QNN Item"/>
    <n v="3265.32"/>
  </r>
  <r>
    <x v="4"/>
    <x v="3"/>
    <s v="GRM Item"/>
    <n v="7639.51"/>
  </r>
  <r>
    <x v="5"/>
    <x v="10"/>
    <s v="OET Item"/>
    <n v="4939.54"/>
  </r>
  <r>
    <x v="0"/>
    <x v="9"/>
    <s v="ESO Item"/>
    <n v="7942.57"/>
  </r>
  <r>
    <x v="2"/>
    <x v="1"/>
    <s v="QXS Item"/>
    <n v="8638.2000000000007"/>
  </r>
  <r>
    <x v="2"/>
    <x v="1"/>
    <s v="BQX Item"/>
    <n v="5559.84"/>
  </r>
  <r>
    <x v="4"/>
    <x v="2"/>
    <s v="KXK Item"/>
    <n v="2267.52"/>
  </r>
  <r>
    <x v="0"/>
    <x v="4"/>
    <s v="MBM Item"/>
    <n v="4667.8500000000004"/>
  </r>
  <r>
    <x v="1"/>
    <x v="5"/>
    <s v="RLP Item"/>
    <n v="8684.92"/>
  </r>
  <r>
    <x v="6"/>
    <x v="7"/>
    <s v="MCE Item"/>
    <n v="8680.0499999999993"/>
  </r>
  <r>
    <x v="4"/>
    <x v="4"/>
    <s v="JXF Item"/>
    <n v="7901.22"/>
  </r>
  <r>
    <x v="1"/>
    <x v="3"/>
    <s v="RUR Item"/>
    <n v="2325.4899999999998"/>
  </r>
  <r>
    <x v="2"/>
    <x v="4"/>
    <s v="TIB Item"/>
    <n v="4449.55"/>
  </r>
  <r>
    <x v="3"/>
    <x v="10"/>
    <s v="SUD Item"/>
    <n v="5511.41"/>
  </r>
  <r>
    <x v="2"/>
    <x v="3"/>
    <s v="ODT Item"/>
    <n v="4614.5"/>
  </r>
  <r>
    <x v="4"/>
    <x v="5"/>
    <s v="AHM Item"/>
    <n v="9526.5300000000007"/>
  </r>
  <r>
    <x v="5"/>
    <x v="0"/>
    <s v="XTZ Item"/>
    <n v="5584.43"/>
  </r>
  <r>
    <x v="3"/>
    <x v="9"/>
    <s v="ULW Item"/>
    <n v="8063.74"/>
  </r>
  <r>
    <x v="2"/>
    <x v="2"/>
    <s v="MJU Item"/>
    <n v="1902.13"/>
  </r>
  <r>
    <x v="3"/>
    <x v="5"/>
    <s v="CAY Item"/>
    <n v="5228.09"/>
  </r>
  <r>
    <x v="0"/>
    <x v="9"/>
    <s v="GVY Item"/>
    <n v="1761.76"/>
  </r>
  <r>
    <x v="3"/>
    <x v="1"/>
    <s v="GIV Item"/>
    <n v="4218.37"/>
  </r>
  <r>
    <x v="5"/>
    <x v="9"/>
    <s v="FPK Item"/>
    <n v="1882.57"/>
  </r>
  <r>
    <x v="4"/>
    <x v="13"/>
    <s v="NMF Item"/>
    <n v="8369.66"/>
  </r>
  <r>
    <x v="7"/>
    <x v="13"/>
    <s v="ZLU Item"/>
    <n v="6480.38"/>
  </r>
  <r>
    <x v="1"/>
    <x v="11"/>
    <s v="WOP Item"/>
    <n v="8023.92"/>
  </r>
  <r>
    <x v="6"/>
    <x v="3"/>
    <s v="ENM Item"/>
    <n v="5704.65"/>
  </r>
  <r>
    <x v="4"/>
    <x v="10"/>
    <s v="HMO Item"/>
    <n v="2452.94"/>
  </r>
  <r>
    <x v="0"/>
    <x v="11"/>
    <s v="ZXT Item"/>
    <n v="9341.2099999999991"/>
  </r>
  <r>
    <x v="2"/>
    <x v="11"/>
    <s v="WXM Item"/>
    <n v="144.15"/>
  </r>
  <r>
    <x v="1"/>
    <x v="13"/>
    <s v="WXR Item"/>
    <n v="3894.74"/>
  </r>
  <r>
    <x v="7"/>
    <x v="11"/>
    <s v="PSG Item"/>
    <n v="3005.08"/>
  </r>
  <r>
    <x v="7"/>
    <x v="6"/>
    <s v="YUZ Item"/>
    <n v="142.63"/>
  </r>
  <r>
    <x v="5"/>
    <x v="11"/>
    <s v="EOP Item"/>
    <n v="9303.35"/>
  </r>
  <r>
    <x v="0"/>
    <x v="5"/>
    <s v="QRR Item"/>
    <n v="7583.35"/>
  </r>
  <r>
    <x v="0"/>
    <x v="9"/>
    <s v="ANU Item"/>
    <n v="7916.19"/>
  </r>
  <r>
    <x v="3"/>
    <x v="1"/>
    <s v="SIW Item"/>
    <n v="3736.77"/>
  </r>
  <r>
    <x v="2"/>
    <x v="5"/>
    <s v="DQA Item"/>
    <n v="6713.84"/>
  </r>
  <r>
    <x v="1"/>
    <x v="2"/>
    <s v="YQI Item"/>
    <n v="9846.5300000000007"/>
  </r>
  <r>
    <x v="1"/>
    <x v="6"/>
    <s v="NPT Item"/>
    <n v="2652.81"/>
  </r>
  <r>
    <x v="3"/>
    <x v="13"/>
    <s v="DKT Item"/>
    <n v="3986.59"/>
  </r>
  <r>
    <x v="3"/>
    <x v="0"/>
    <s v="HJX Item"/>
    <n v="9490.8799999999992"/>
  </r>
  <r>
    <x v="5"/>
    <x v="10"/>
    <s v="KNK Item"/>
    <n v="1600.08"/>
  </r>
  <r>
    <x v="4"/>
    <x v="12"/>
    <s v="BLJ Item"/>
    <n v="4637.55"/>
  </r>
  <r>
    <x v="6"/>
    <x v="12"/>
    <s v="MZV Item"/>
    <n v="7395.22"/>
  </r>
  <r>
    <x v="6"/>
    <x v="7"/>
    <s v="GHH Item"/>
    <n v="7555.18"/>
  </r>
  <r>
    <x v="1"/>
    <x v="10"/>
    <s v="JDA Item"/>
    <n v="7476.42"/>
  </r>
  <r>
    <x v="3"/>
    <x v="13"/>
    <s v="SKY Item"/>
    <n v="6586.53"/>
  </r>
  <r>
    <x v="1"/>
    <x v="9"/>
    <s v="NRF Item"/>
    <n v="9785.0300000000007"/>
  </r>
  <r>
    <x v="5"/>
    <x v="7"/>
    <s v="YZG Item"/>
    <n v="1958.99"/>
  </r>
  <r>
    <x v="0"/>
    <x v="3"/>
    <s v="NAE Item"/>
    <n v="7049.96"/>
  </r>
  <r>
    <x v="1"/>
    <x v="3"/>
    <s v="YCO Item"/>
    <n v="5227.5"/>
  </r>
  <r>
    <x v="1"/>
    <x v="7"/>
    <s v="SMG Item"/>
    <n v="3146.92"/>
  </r>
  <r>
    <x v="7"/>
    <x v="6"/>
    <s v="CMW Item"/>
    <n v="4374.3599999999997"/>
  </r>
  <r>
    <x v="7"/>
    <x v="6"/>
    <s v="QML Item"/>
    <n v="4457"/>
  </r>
  <r>
    <x v="1"/>
    <x v="10"/>
    <s v="KFK Item"/>
    <n v="3103.34"/>
  </r>
  <r>
    <x v="3"/>
    <x v="13"/>
    <s v="CLP Item"/>
    <n v="399.7"/>
  </r>
  <r>
    <x v="2"/>
    <x v="13"/>
    <s v="TOE Item"/>
    <n v="6237.8"/>
  </r>
  <r>
    <x v="7"/>
    <x v="11"/>
    <s v="KAE Item"/>
    <n v="12.56"/>
  </r>
  <r>
    <x v="2"/>
    <x v="13"/>
    <s v="NRZ Item"/>
    <n v="656.9"/>
  </r>
  <r>
    <x v="5"/>
    <x v="0"/>
    <s v="YTL Item"/>
    <n v="3206.03"/>
  </r>
  <r>
    <x v="6"/>
    <x v="7"/>
    <s v="CUK Item"/>
    <n v="4241.7"/>
  </r>
  <r>
    <x v="5"/>
    <x v="2"/>
    <s v="KNW Item"/>
    <n v="8051.84"/>
  </r>
  <r>
    <x v="6"/>
    <x v="1"/>
    <s v="UZM Item"/>
    <n v="3389.97"/>
  </r>
  <r>
    <x v="3"/>
    <x v="9"/>
    <s v="GIE Item"/>
    <n v="7332.65"/>
  </r>
  <r>
    <x v="3"/>
    <x v="0"/>
    <s v="EPL Item"/>
    <n v="6654.46"/>
  </r>
  <r>
    <x v="4"/>
    <x v="13"/>
    <s v="CJN Item"/>
    <n v="932.43"/>
  </r>
  <r>
    <x v="7"/>
    <x v="1"/>
    <s v="XYT Item"/>
    <n v="4406.8100000000004"/>
  </r>
  <r>
    <x v="0"/>
    <x v="10"/>
    <s v="EKI Item"/>
    <n v="274.07"/>
  </r>
  <r>
    <x v="3"/>
    <x v="6"/>
    <s v="CQC Item"/>
    <n v="358.63"/>
  </r>
  <r>
    <x v="2"/>
    <x v="3"/>
    <s v="PXA Item"/>
    <n v="2459.65"/>
  </r>
  <r>
    <x v="5"/>
    <x v="7"/>
    <s v="ODY Item"/>
    <n v="4369.26"/>
  </r>
  <r>
    <x v="4"/>
    <x v="6"/>
    <s v="WFJ Item"/>
    <n v="1086.8399999999999"/>
  </r>
  <r>
    <x v="0"/>
    <x v="8"/>
    <s v="TRD Item"/>
    <n v="2020.12"/>
  </r>
  <r>
    <x v="3"/>
    <x v="9"/>
    <s v="TAK Item"/>
    <n v="8462.16"/>
  </r>
  <r>
    <x v="5"/>
    <x v="11"/>
    <s v="PWQ Item"/>
    <n v="1560.99"/>
  </r>
  <r>
    <x v="0"/>
    <x v="10"/>
    <s v="LOR Item"/>
    <n v="4317.3900000000003"/>
  </r>
  <r>
    <x v="3"/>
    <x v="8"/>
    <s v="KWB Item"/>
    <n v="5378.32"/>
  </r>
  <r>
    <x v="1"/>
    <x v="0"/>
    <s v="MSL Item"/>
    <n v="4308.3999999999996"/>
  </r>
  <r>
    <x v="6"/>
    <x v="6"/>
    <s v="PLO Item"/>
    <n v="4301.08"/>
  </r>
  <r>
    <x v="3"/>
    <x v="5"/>
    <s v="TYA Item"/>
    <n v="9567.65"/>
  </r>
  <r>
    <x v="3"/>
    <x v="12"/>
    <s v="IDZ Item"/>
    <n v="6108.12"/>
  </r>
  <r>
    <x v="3"/>
    <x v="8"/>
    <s v="ZDE Item"/>
    <n v="572.29"/>
  </r>
  <r>
    <x v="7"/>
    <x v="6"/>
    <s v="ZBJ Item"/>
    <n v="3296.22"/>
  </r>
  <r>
    <x v="7"/>
    <x v="8"/>
    <s v="DKL Item"/>
    <n v="5382.81"/>
  </r>
  <r>
    <x v="3"/>
    <x v="12"/>
    <s v="UBV Item"/>
    <n v="5099.74"/>
  </r>
  <r>
    <x v="5"/>
    <x v="11"/>
    <s v="PBQ Item"/>
    <n v="3538.26"/>
  </r>
  <r>
    <x v="3"/>
    <x v="1"/>
    <s v="GUS Item"/>
    <n v="4337.9799999999996"/>
  </r>
  <r>
    <x v="1"/>
    <x v="4"/>
    <s v="NBV Item"/>
    <n v="6919.18"/>
  </r>
  <r>
    <x v="5"/>
    <x v="0"/>
    <s v="YPH Item"/>
    <n v="3531.95"/>
  </r>
  <r>
    <x v="2"/>
    <x v="1"/>
    <s v="JUQ Item"/>
    <n v="1243.58"/>
  </r>
  <r>
    <x v="6"/>
    <x v="5"/>
    <s v="CDR Item"/>
    <n v="8416.65"/>
  </r>
  <r>
    <x v="1"/>
    <x v="3"/>
    <s v="KQJ Item"/>
    <n v="2430.21"/>
  </r>
  <r>
    <x v="7"/>
    <x v="13"/>
    <s v="RJQ Item"/>
    <n v="3755.04"/>
  </r>
  <r>
    <x v="0"/>
    <x v="9"/>
    <s v="MZS Item"/>
    <n v="9550.7000000000007"/>
  </r>
  <r>
    <x v="1"/>
    <x v="5"/>
    <s v="CVM Item"/>
    <n v="9221.5499999999993"/>
  </r>
  <r>
    <x v="7"/>
    <x v="10"/>
    <s v="YNQ Item"/>
    <n v="2252.8200000000002"/>
  </r>
  <r>
    <x v="2"/>
    <x v="10"/>
    <s v="FTW Item"/>
    <n v="4332.8599999999997"/>
  </r>
  <r>
    <x v="6"/>
    <x v="0"/>
    <s v="YZE Item"/>
    <n v="6530.92"/>
  </r>
  <r>
    <x v="0"/>
    <x v="1"/>
    <s v="DVP Item"/>
    <n v="3745.65"/>
  </r>
  <r>
    <x v="3"/>
    <x v="0"/>
    <s v="UNH Item"/>
    <n v="8807.2000000000007"/>
  </r>
  <r>
    <x v="4"/>
    <x v="12"/>
    <s v="ULU Item"/>
    <n v="8450.74"/>
  </r>
  <r>
    <x v="4"/>
    <x v="0"/>
    <s v="PZY Item"/>
    <n v="2869.83"/>
  </r>
  <r>
    <x v="3"/>
    <x v="4"/>
    <s v="MDG Item"/>
    <n v="4356.66"/>
  </r>
  <r>
    <x v="0"/>
    <x v="11"/>
    <s v="LVK Item"/>
    <n v="8307.98"/>
  </r>
  <r>
    <x v="3"/>
    <x v="1"/>
    <s v="OEX Item"/>
    <n v="5081.1899999999996"/>
  </r>
  <r>
    <x v="6"/>
    <x v="11"/>
    <s v="WSQ Item"/>
    <n v="8912.74"/>
  </r>
  <r>
    <x v="2"/>
    <x v="2"/>
    <s v="BHM Item"/>
    <n v="83.1"/>
  </r>
  <r>
    <x v="3"/>
    <x v="2"/>
    <s v="MSH Item"/>
    <n v="9762.69"/>
  </r>
  <r>
    <x v="1"/>
    <x v="7"/>
    <s v="TAA Item"/>
    <n v="6805.07"/>
  </r>
  <r>
    <x v="4"/>
    <x v="4"/>
    <s v="XAX Item"/>
    <n v="2165.0300000000002"/>
  </r>
  <r>
    <x v="6"/>
    <x v="6"/>
    <s v="YCR Item"/>
    <n v="4577.8"/>
  </r>
  <r>
    <x v="4"/>
    <x v="11"/>
    <s v="GHE Item"/>
    <n v="1813.88"/>
  </r>
  <r>
    <x v="1"/>
    <x v="12"/>
    <s v="BHL Item"/>
    <n v="662.97"/>
  </r>
  <r>
    <x v="0"/>
    <x v="5"/>
    <s v="RDD Item"/>
    <n v="7019.2"/>
  </r>
  <r>
    <x v="5"/>
    <x v="9"/>
    <s v="DUJ Item"/>
    <n v="4329.54"/>
  </r>
  <r>
    <x v="3"/>
    <x v="8"/>
    <s v="DNC Item"/>
    <n v="4936.84"/>
  </r>
  <r>
    <x v="1"/>
    <x v="0"/>
    <s v="PMB Item"/>
    <n v="3704.55"/>
  </r>
  <r>
    <x v="1"/>
    <x v="1"/>
    <s v="DFQ Item"/>
    <n v="8091.67"/>
  </r>
  <r>
    <x v="5"/>
    <x v="6"/>
    <s v="RLL Item"/>
    <n v="1188.1300000000001"/>
  </r>
  <r>
    <x v="6"/>
    <x v="7"/>
    <s v="DIP Item"/>
    <n v="8756.9599999999991"/>
  </r>
  <r>
    <x v="2"/>
    <x v="5"/>
    <s v="JHA Item"/>
    <n v="2972.58"/>
  </r>
  <r>
    <x v="6"/>
    <x v="6"/>
    <s v="PCZ Item"/>
    <n v="8116.47"/>
  </r>
  <r>
    <x v="3"/>
    <x v="8"/>
    <s v="IXD Item"/>
    <n v="7846.55"/>
  </r>
  <r>
    <x v="7"/>
    <x v="10"/>
    <s v="DCR Item"/>
    <n v="4147.3"/>
  </r>
  <r>
    <x v="4"/>
    <x v="4"/>
    <s v="VGY Item"/>
    <n v="8450.52"/>
  </r>
  <r>
    <x v="4"/>
    <x v="12"/>
    <s v="ITY Item"/>
    <n v="6631.12"/>
  </r>
  <r>
    <x v="5"/>
    <x v="1"/>
    <s v="AXW Item"/>
    <n v="3335.11"/>
  </r>
  <r>
    <x v="1"/>
    <x v="12"/>
    <s v="GRM Item"/>
    <n v="1634.63"/>
  </r>
  <r>
    <x v="3"/>
    <x v="11"/>
    <s v="TLP Item"/>
    <n v="515.21"/>
  </r>
  <r>
    <x v="5"/>
    <x v="1"/>
    <s v="ARS Item"/>
    <n v="4064.06"/>
  </r>
  <r>
    <x v="2"/>
    <x v="11"/>
    <s v="ECP Item"/>
    <n v="3463.45"/>
  </r>
  <r>
    <x v="3"/>
    <x v="2"/>
    <s v="QZJ Item"/>
    <n v="1322.24"/>
  </r>
  <r>
    <x v="0"/>
    <x v="3"/>
    <s v="BMX Item"/>
    <n v="4768.3100000000004"/>
  </r>
  <r>
    <x v="4"/>
    <x v="8"/>
    <s v="UMR Item"/>
    <n v="7053.4"/>
  </r>
  <r>
    <x v="3"/>
    <x v="13"/>
    <s v="MQK Item"/>
    <n v="3305.15"/>
  </r>
  <r>
    <x v="5"/>
    <x v="1"/>
    <s v="BZR Item"/>
    <n v="6950.57"/>
  </r>
  <r>
    <x v="1"/>
    <x v="9"/>
    <s v="ZXI Item"/>
    <n v="4728.26"/>
  </r>
  <r>
    <x v="1"/>
    <x v="13"/>
    <s v="RCI Item"/>
    <n v="7149.65"/>
  </r>
  <r>
    <x v="1"/>
    <x v="7"/>
    <s v="BEU Item"/>
    <n v="1929.43"/>
  </r>
  <r>
    <x v="1"/>
    <x v="2"/>
    <s v="WSQ Item"/>
    <n v="1740.56"/>
  </r>
  <r>
    <x v="3"/>
    <x v="8"/>
    <s v="RBW Item"/>
    <n v="509.88"/>
  </r>
  <r>
    <x v="2"/>
    <x v="4"/>
    <s v="NXM Item"/>
    <n v="4759.93"/>
  </r>
  <r>
    <x v="6"/>
    <x v="5"/>
    <s v="MUU Item"/>
    <n v="6134.47"/>
  </r>
  <r>
    <x v="2"/>
    <x v="8"/>
    <s v="HEU Item"/>
    <n v="6983.79"/>
  </r>
  <r>
    <x v="6"/>
    <x v="10"/>
    <s v="DEJ Item"/>
    <n v="860.1"/>
  </r>
  <r>
    <x v="6"/>
    <x v="4"/>
    <s v="TAG Item"/>
    <n v="1094.83"/>
  </r>
  <r>
    <x v="0"/>
    <x v="6"/>
    <s v="QVI Item"/>
    <n v="5540.8"/>
  </r>
  <r>
    <x v="4"/>
    <x v="7"/>
    <s v="ONV Item"/>
    <n v="737.84"/>
  </r>
  <r>
    <x v="7"/>
    <x v="6"/>
    <s v="SZX Item"/>
    <n v="2333.9"/>
  </r>
  <r>
    <x v="4"/>
    <x v="0"/>
    <s v="GWT Item"/>
    <n v="5193.37"/>
  </r>
  <r>
    <x v="4"/>
    <x v="10"/>
    <s v="FVX Item"/>
    <n v="4402.6499999999996"/>
  </r>
  <r>
    <x v="2"/>
    <x v="8"/>
    <s v="FEP Item"/>
    <n v="3902.86"/>
  </r>
  <r>
    <x v="5"/>
    <x v="7"/>
    <s v="UJX Item"/>
    <n v="8083.09"/>
  </r>
  <r>
    <x v="4"/>
    <x v="12"/>
    <s v="FIO Item"/>
    <n v="9124.3700000000008"/>
  </r>
  <r>
    <x v="7"/>
    <x v="12"/>
    <s v="ZEB Item"/>
    <n v="2216.73"/>
  </r>
  <r>
    <x v="5"/>
    <x v="7"/>
    <s v="GBM Item"/>
    <n v="7282.82"/>
  </r>
  <r>
    <x v="5"/>
    <x v="11"/>
    <s v="FDS Item"/>
    <n v="6273.66"/>
  </r>
  <r>
    <x v="5"/>
    <x v="10"/>
    <s v="ANS Item"/>
    <n v="7377.97"/>
  </r>
  <r>
    <x v="2"/>
    <x v="0"/>
    <s v="XVA Item"/>
    <n v="8253.6200000000008"/>
  </r>
  <r>
    <x v="5"/>
    <x v="8"/>
    <s v="XUE Item"/>
    <n v="8081.79"/>
  </r>
  <r>
    <x v="6"/>
    <x v="7"/>
    <s v="RKL Item"/>
    <n v="8308.68"/>
  </r>
  <r>
    <x v="4"/>
    <x v="1"/>
    <s v="WJT Item"/>
    <n v="1978.89"/>
  </r>
  <r>
    <x v="6"/>
    <x v="4"/>
    <s v="EJG Item"/>
    <n v="7025.49"/>
  </r>
  <r>
    <x v="0"/>
    <x v="12"/>
    <s v="RUJ Item"/>
    <n v="7785.56"/>
  </r>
  <r>
    <x v="7"/>
    <x v="4"/>
    <s v="IUU Item"/>
    <n v="6895.44"/>
  </r>
  <r>
    <x v="3"/>
    <x v="9"/>
    <s v="RAB Item"/>
    <n v="2812.78"/>
  </r>
  <r>
    <x v="1"/>
    <x v="11"/>
    <s v="BYJ Item"/>
    <n v="939.16"/>
  </r>
  <r>
    <x v="2"/>
    <x v="7"/>
    <s v="RZX Item"/>
    <n v="1429"/>
  </r>
  <r>
    <x v="5"/>
    <x v="2"/>
    <s v="IND Item"/>
    <n v="6216.84"/>
  </r>
  <r>
    <x v="7"/>
    <x v="8"/>
    <s v="YLN Item"/>
    <n v="7453.98"/>
  </r>
  <r>
    <x v="7"/>
    <x v="3"/>
    <s v="MEO Item"/>
    <n v="8358.1"/>
  </r>
  <r>
    <x v="3"/>
    <x v="9"/>
    <s v="EEH Item"/>
    <n v="2721.25"/>
  </r>
  <r>
    <x v="5"/>
    <x v="0"/>
    <s v="LRX Item"/>
    <n v="3000.14"/>
  </r>
  <r>
    <x v="3"/>
    <x v="4"/>
    <s v="XCQ Item"/>
    <n v="3465.37"/>
  </r>
  <r>
    <x v="2"/>
    <x v="3"/>
    <s v="UFK Item"/>
    <n v="7825.46"/>
  </r>
  <r>
    <x v="3"/>
    <x v="13"/>
    <s v="JLP Item"/>
    <n v="3252.54"/>
  </r>
  <r>
    <x v="2"/>
    <x v="7"/>
    <s v="WYL Item"/>
    <n v="6124.18"/>
  </r>
  <r>
    <x v="7"/>
    <x v="11"/>
    <s v="QNH Item"/>
    <n v="9337.15"/>
  </r>
  <r>
    <x v="0"/>
    <x v="12"/>
    <s v="YEW Item"/>
    <n v="7825.39"/>
  </r>
  <r>
    <x v="2"/>
    <x v="13"/>
    <s v="KLA Item"/>
    <n v="3994.85"/>
  </r>
  <r>
    <x v="2"/>
    <x v="7"/>
    <s v="GWD Item"/>
    <n v="7884.24"/>
  </r>
  <r>
    <x v="1"/>
    <x v="0"/>
    <s v="EIO Item"/>
    <n v="1726.33"/>
  </r>
  <r>
    <x v="2"/>
    <x v="10"/>
    <s v="IIH Item"/>
    <n v="781.75"/>
  </r>
  <r>
    <x v="0"/>
    <x v="9"/>
    <s v="XBK Item"/>
    <n v="2469.21"/>
  </r>
  <r>
    <x v="3"/>
    <x v="9"/>
    <s v="LOI Item"/>
    <n v="3636.4"/>
  </r>
  <r>
    <x v="1"/>
    <x v="11"/>
    <s v="GTC Item"/>
    <n v="7573.93"/>
  </r>
  <r>
    <x v="4"/>
    <x v="1"/>
    <s v="HSF Item"/>
    <n v="9604.89"/>
  </r>
  <r>
    <x v="0"/>
    <x v="5"/>
    <s v="VZO Item"/>
    <n v="1209.05"/>
  </r>
  <r>
    <x v="5"/>
    <x v="8"/>
    <s v="ADC Item"/>
    <n v="6476.72"/>
  </r>
  <r>
    <x v="1"/>
    <x v="0"/>
    <s v="HOW Item"/>
    <n v="5992.95"/>
  </r>
  <r>
    <x v="0"/>
    <x v="13"/>
    <s v="DSQ Item"/>
    <n v="8721.11"/>
  </r>
  <r>
    <x v="7"/>
    <x v="10"/>
    <s v="ZBQ Item"/>
    <n v="1280.8900000000001"/>
  </r>
  <r>
    <x v="6"/>
    <x v="10"/>
    <s v="MXH Item"/>
    <n v="9539.2800000000007"/>
  </r>
  <r>
    <x v="6"/>
    <x v="2"/>
    <s v="QIF Item"/>
    <n v="322.07"/>
  </r>
  <r>
    <x v="2"/>
    <x v="3"/>
    <s v="YHW Item"/>
    <n v="5205.54"/>
  </r>
  <r>
    <x v="5"/>
    <x v="11"/>
    <s v="OJW Item"/>
    <n v="1130.6300000000001"/>
  </r>
  <r>
    <x v="3"/>
    <x v="4"/>
    <s v="GDW Item"/>
    <n v="7675.65"/>
  </r>
  <r>
    <x v="6"/>
    <x v="4"/>
    <s v="QIT Item"/>
    <n v="3130.12"/>
  </r>
  <r>
    <x v="2"/>
    <x v="12"/>
    <s v="YVZ Item"/>
    <n v="7294.05"/>
  </r>
  <r>
    <x v="4"/>
    <x v="1"/>
    <s v="JNF Item"/>
    <n v="7260.66"/>
  </r>
  <r>
    <x v="5"/>
    <x v="8"/>
    <s v="DVU Item"/>
    <n v="3074.11"/>
  </r>
  <r>
    <x v="6"/>
    <x v="8"/>
    <s v="HEN Item"/>
    <n v="6838.84"/>
  </r>
  <r>
    <x v="4"/>
    <x v="12"/>
    <s v="GDN Item"/>
    <n v="1356.9"/>
  </r>
  <r>
    <x v="1"/>
    <x v="8"/>
    <s v="ORF Item"/>
    <n v="1719.62"/>
  </r>
  <r>
    <x v="2"/>
    <x v="13"/>
    <s v="FKF Item"/>
    <n v="8558.84"/>
  </r>
  <r>
    <x v="0"/>
    <x v="1"/>
    <s v="XAS Item"/>
    <n v="3177.18"/>
  </r>
  <r>
    <x v="7"/>
    <x v="11"/>
    <s v="KOQ Item"/>
    <n v="6975.47"/>
  </r>
  <r>
    <x v="6"/>
    <x v="8"/>
    <s v="LXR Item"/>
    <n v="7034.66"/>
  </r>
  <r>
    <x v="3"/>
    <x v="4"/>
    <s v="EBS Item"/>
    <n v="2535.2600000000002"/>
  </r>
  <r>
    <x v="0"/>
    <x v="1"/>
    <s v="BDA Item"/>
    <n v="8408.41"/>
  </r>
  <r>
    <x v="7"/>
    <x v="3"/>
    <s v="XWY Item"/>
    <n v="584.38"/>
  </r>
  <r>
    <x v="5"/>
    <x v="8"/>
    <s v="BAW Item"/>
    <n v="5336.9"/>
  </r>
  <r>
    <x v="3"/>
    <x v="12"/>
    <s v="UGS Item"/>
    <n v="7681.86"/>
  </r>
  <r>
    <x v="1"/>
    <x v="1"/>
    <s v="XHX Item"/>
    <n v="7758.86"/>
  </r>
  <r>
    <x v="3"/>
    <x v="6"/>
    <s v="WZQ Item"/>
    <n v="5059.71"/>
  </r>
  <r>
    <x v="1"/>
    <x v="11"/>
    <s v="CHE Item"/>
    <n v="4104.4399999999996"/>
  </r>
  <r>
    <x v="0"/>
    <x v="4"/>
    <s v="WAJ Item"/>
    <n v="8573.14"/>
  </r>
  <r>
    <x v="2"/>
    <x v="6"/>
    <s v="LBC Item"/>
    <n v="3185.13"/>
  </r>
  <r>
    <x v="1"/>
    <x v="0"/>
    <s v="JLN Item"/>
    <n v="6158.69"/>
  </r>
  <r>
    <x v="0"/>
    <x v="12"/>
    <s v="VLI Item"/>
    <n v="6467.74"/>
  </r>
  <r>
    <x v="3"/>
    <x v="8"/>
    <s v="POE Item"/>
    <n v="1310.86"/>
  </r>
  <r>
    <x v="2"/>
    <x v="2"/>
    <s v="LZH Item"/>
    <n v="5789.67"/>
  </r>
  <r>
    <x v="6"/>
    <x v="5"/>
    <s v="ISP Item"/>
    <n v="8966.11"/>
  </r>
  <r>
    <x v="7"/>
    <x v="3"/>
    <s v="MCN Item"/>
    <n v="5694.65"/>
  </r>
  <r>
    <x v="5"/>
    <x v="7"/>
    <s v="MHY Item"/>
    <n v="6173.63"/>
  </r>
  <r>
    <x v="0"/>
    <x v="2"/>
    <s v="VBG Item"/>
    <n v="8722.58"/>
  </r>
  <r>
    <x v="2"/>
    <x v="3"/>
    <s v="FCJ Item"/>
    <n v="3853.86"/>
  </r>
  <r>
    <x v="5"/>
    <x v="1"/>
    <s v="ZRS Item"/>
    <n v="9205.25"/>
  </r>
  <r>
    <x v="0"/>
    <x v="6"/>
    <s v="IQK Item"/>
    <n v="7343.57"/>
  </r>
  <r>
    <x v="2"/>
    <x v="7"/>
    <s v="TUV Item"/>
    <n v="9754.86"/>
  </r>
  <r>
    <x v="1"/>
    <x v="5"/>
    <s v="NXU Item"/>
    <n v="3181.07"/>
  </r>
  <r>
    <x v="6"/>
    <x v="0"/>
    <s v="ABM Item"/>
    <n v="609.20000000000005"/>
  </r>
  <r>
    <x v="0"/>
    <x v="3"/>
    <s v="NCR Item"/>
    <n v="8217.2199999999993"/>
  </r>
  <r>
    <x v="4"/>
    <x v="5"/>
    <s v="YEK Item"/>
    <n v="673.5"/>
  </r>
  <r>
    <x v="4"/>
    <x v="7"/>
    <s v="IOP Item"/>
    <n v="2867.75"/>
  </r>
  <r>
    <x v="1"/>
    <x v="12"/>
    <s v="LVF Item"/>
    <n v="3148.3"/>
  </r>
  <r>
    <x v="6"/>
    <x v="10"/>
    <s v="ALR Item"/>
    <n v="1088.69"/>
  </r>
  <r>
    <x v="2"/>
    <x v="3"/>
    <s v="EWJ Item"/>
    <n v="5203.3599999999997"/>
  </r>
  <r>
    <x v="2"/>
    <x v="7"/>
    <s v="GJP Item"/>
    <n v="2648.62"/>
  </r>
  <r>
    <x v="2"/>
    <x v="8"/>
    <s v="MLA Item"/>
    <n v="6638.73"/>
  </r>
  <r>
    <x v="4"/>
    <x v="11"/>
    <s v="IYF Item"/>
    <n v="1569.45"/>
  </r>
  <r>
    <x v="1"/>
    <x v="10"/>
    <s v="UGR Item"/>
    <n v="7981.68"/>
  </r>
  <r>
    <x v="3"/>
    <x v="13"/>
    <s v="QHG Item"/>
    <n v="3577.68"/>
  </r>
  <r>
    <x v="7"/>
    <x v="3"/>
    <s v="SUK Item"/>
    <n v="7345.26"/>
  </r>
  <r>
    <x v="0"/>
    <x v="2"/>
    <s v="UHX Item"/>
    <n v="9556.9"/>
  </r>
  <r>
    <x v="1"/>
    <x v="11"/>
    <s v="VZK Item"/>
    <n v="4757.04"/>
  </r>
  <r>
    <x v="4"/>
    <x v="0"/>
    <s v="FJF Item"/>
    <n v="7984.28"/>
  </r>
  <r>
    <x v="0"/>
    <x v="13"/>
    <s v="NFY Item"/>
    <n v="1393.67"/>
  </r>
  <r>
    <x v="1"/>
    <x v="3"/>
    <s v="PVI Item"/>
    <n v="6862.93"/>
  </r>
  <r>
    <x v="0"/>
    <x v="13"/>
    <s v="NXA Item"/>
    <n v="762.71"/>
  </r>
  <r>
    <x v="1"/>
    <x v="12"/>
    <s v="BGN Item"/>
    <n v="3195.61"/>
  </r>
  <r>
    <x v="2"/>
    <x v="4"/>
    <s v="YPW Item"/>
    <n v="336.12"/>
  </r>
  <r>
    <x v="1"/>
    <x v="9"/>
    <s v="TZF Item"/>
    <n v="7278.27"/>
  </r>
  <r>
    <x v="6"/>
    <x v="12"/>
    <s v="RAR Item"/>
    <n v="3239.79"/>
  </r>
  <r>
    <x v="5"/>
    <x v="10"/>
    <s v="PTM Item"/>
    <n v="3286.56"/>
  </r>
  <r>
    <x v="5"/>
    <x v="5"/>
    <s v="RUW Item"/>
    <n v="7688.14"/>
  </r>
  <r>
    <x v="1"/>
    <x v="1"/>
    <s v="ZHW Item"/>
    <n v="479.11"/>
  </r>
  <r>
    <x v="1"/>
    <x v="1"/>
    <s v="GAW Item"/>
    <n v="1826.57"/>
  </r>
  <r>
    <x v="6"/>
    <x v="3"/>
    <s v="MDI Item"/>
    <n v="9193.84"/>
  </r>
  <r>
    <x v="6"/>
    <x v="10"/>
    <s v="KBF Item"/>
    <n v="9343.18"/>
  </r>
  <r>
    <x v="3"/>
    <x v="3"/>
    <s v="SGA Item"/>
    <n v="5183.18"/>
  </r>
  <r>
    <x v="2"/>
    <x v="0"/>
    <s v="PNU Item"/>
    <n v="3989.49"/>
  </r>
  <r>
    <x v="5"/>
    <x v="3"/>
    <s v="TLW Item"/>
    <n v="4774.25"/>
  </r>
  <r>
    <x v="6"/>
    <x v="9"/>
    <s v="MVI Item"/>
    <n v="5505.1"/>
  </r>
  <r>
    <x v="4"/>
    <x v="3"/>
    <s v="IIA Item"/>
    <n v="881.01"/>
  </r>
  <r>
    <x v="0"/>
    <x v="4"/>
    <s v="XCL Item"/>
    <n v="6982.69"/>
  </r>
  <r>
    <x v="3"/>
    <x v="0"/>
    <s v="TRJ Item"/>
    <n v="7886.83"/>
  </r>
  <r>
    <x v="2"/>
    <x v="13"/>
    <s v="NOC Item"/>
    <n v="3580.31"/>
  </r>
  <r>
    <x v="3"/>
    <x v="11"/>
    <s v="WWR Item"/>
    <n v="5953.8"/>
  </r>
  <r>
    <x v="2"/>
    <x v="13"/>
    <s v="WWQ Item"/>
    <n v="307.55"/>
  </r>
  <r>
    <x v="1"/>
    <x v="0"/>
    <s v="TWG Item"/>
    <n v="8527.57"/>
  </r>
  <r>
    <x v="0"/>
    <x v="6"/>
    <s v="BQA Item"/>
    <n v="4293.88"/>
  </r>
  <r>
    <x v="3"/>
    <x v="0"/>
    <s v="VXX Item"/>
    <n v="8027"/>
  </r>
  <r>
    <x v="0"/>
    <x v="6"/>
    <s v="ECG Item"/>
    <n v="9078.5300000000007"/>
  </r>
  <r>
    <x v="7"/>
    <x v="4"/>
    <s v="MUR Item"/>
    <n v="9860.69"/>
  </r>
  <r>
    <x v="1"/>
    <x v="7"/>
    <s v="QAG Item"/>
    <n v="7230.22"/>
  </r>
  <r>
    <x v="7"/>
    <x v="9"/>
    <s v="NUQ Item"/>
    <n v="8542.09"/>
  </r>
  <r>
    <x v="6"/>
    <x v="3"/>
    <s v="PTX Item"/>
    <n v="5308.21"/>
  </r>
  <r>
    <x v="0"/>
    <x v="12"/>
    <s v="VJU Item"/>
    <n v="7089.82"/>
  </r>
  <r>
    <x v="5"/>
    <x v="11"/>
    <s v="VNM Item"/>
    <n v="6974.83"/>
  </r>
  <r>
    <x v="0"/>
    <x v="4"/>
    <s v="TGY Item"/>
    <n v="8215.7000000000007"/>
  </r>
  <r>
    <x v="3"/>
    <x v="8"/>
    <s v="RBN Item"/>
    <n v="5055.33"/>
  </r>
  <r>
    <x v="5"/>
    <x v="12"/>
    <s v="LXP Item"/>
    <n v="9782.8799999999992"/>
  </r>
  <r>
    <x v="6"/>
    <x v="9"/>
    <s v="VRS Item"/>
    <n v="8283.99"/>
  </r>
  <r>
    <x v="4"/>
    <x v="0"/>
    <s v="HQQ Item"/>
    <n v="2888.1"/>
  </r>
  <r>
    <x v="1"/>
    <x v="13"/>
    <s v="JOG Item"/>
    <n v="8770.34"/>
  </r>
  <r>
    <x v="0"/>
    <x v="8"/>
    <s v="DEG Item"/>
    <n v="9260.81"/>
  </r>
  <r>
    <x v="6"/>
    <x v="8"/>
    <s v="ZCV Item"/>
    <n v="4120.76"/>
  </r>
  <r>
    <x v="5"/>
    <x v="12"/>
    <s v="PVM Item"/>
    <n v="9611.2800000000007"/>
  </r>
  <r>
    <x v="7"/>
    <x v="2"/>
    <s v="WTJ Item"/>
    <n v="3119.48"/>
  </r>
  <r>
    <x v="2"/>
    <x v="11"/>
    <s v="FKX Item"/>
    <n v="4813.41"/>
  </r>
  <r>
    <x v="5"/>
    <x v="13"/>
    <s v="EED Item"/>
    <n v="9556.48"/>
  </r>
  <r>
    <x v="2"/>
    <x v="2"/>
    <s v="GRK Item"/>
    <n v="306.69"/>
  </r>
  <r>
    <x v="5"/>
    <x v="2"/>
    <s v="VIT Item"/>
    <n v="7700.97"/>
  </r>
  <r>
    <x v="5"/>
    <x v="6"/>
    <s v="IEX Item"/>
    <n v="1787.81"/>
  </r>
  <r>
    <x v="4"/>
    <x v="7"/>
    <s v="RVI Item"/>
    <n v="681.27"/>
  </r>
  <r>
    <x v="0"/>
    <x v="0"/>
    <s v="XQQ Item"/>
    <n v="739.47"/>
  </r>
  <r>
    <x v="7"/>
    <x v="9"/>
    <s v="JPT Item"/>
    <n v="6000.4"/>
  </r>
  <r>
    <x v="1"/>
    <x v="0"/>
    <s v="PTJ Item"/>
    <n v="2516.7199999999998"/>
  </r>
  <r>
    <x v="2"/>
    <x v="7"/>
    <s v="TEY Item"/>
    <n v="9664.5499999999993"/>
  </r>
  <r>
    <x v="2"/>
    <x v="1"/>
    <s v="WFJ Item"/>
    <n v="4392.1400000000003"/>
  </r>
  <r>
    <x v="0"/>
    <x v="11"/>
    <s v="ZYF Item"/>
    <n v="8860.1200000000008"/>
  </r>
  <r>
    <x v="7"/>
    <x v="5"/>
    <s v="YCM Item"/>
    <n v="2719.53"/>
  </r>
  <r>
    <x v="5"/>
    <x v="4"/>
    <s v="QKI Item"/>
    <n v="4152.7700000000004"/>
  </r>
  <r>
    <x v="7"/>
    <x v="4"/>
    <s v="LPY Item"/>
    <n v="1249.47"/>
  </r>
  <r>
    <x v="5"/>
    <x v="9"/>
    <s v="BFQ Item"/>
    <n v="1012.56"/>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
  <r>
    <d v="2022-10-29T00:00:00"/>
    <s v="CA-94600"/>
    <n v="714.74"/>
    <x v="0"/>
    <x v="0"/>
    <n v="94600"/>
  </r>
  <r>
    <d v="2022-12-18T00:00:00"/>
    <s v="CA-94600"/>
    <n v="1331.37"/>
    <x v="1"/>
    <x v="0"/>
    <n v="94600"/>
  </r>
  <r>
    <d v="2022-01-29T00:00:00"/>
    <s v="CA-94600"/>
    <n v="966.64"/>
    <x v="0"/>
    <x v="0"/>
    <n v="94600"/>
  </r>
  <r>
    <d v="2022-02-28T00:00:00"/>
    <s v="CA-94600"/>
    <n v="23.21"/>
    <x v="2"/>
    <x v="0"/>
    <n v="94600"/>
  </r>
  <r>
    <d v="2022-04-29T00:00:00"/>
    <s v="CA-94600"/>
    <n v="380.35"/>
    <x v="3"/>
    <x v="0"/>
    <n v="94600"/>
  </r>
  <r>
    <d v="2022-02-15T00:00:00"/>
    <s v="CA-94600"/>
    <n v="568.04999999999995"/>
    <x v="4"/>
    <x v="0"/>
    <n v="94600"/>
  </r>
  <r>
    <d v="2022-11-14T00:00:00"/>
    <s v="CA-94600"/>
    <n v="727.83"/>
    <x v="2"/>
    <x v="0"/>
    <n v="94600"/>
  </r>
  <r>
    <d v="2022-04-15T00:00:00"/>
    <s v="CA-94600"/>
    <n v="1472.72"/>
    <x v="3"/>
    <x v="0"/>
    <n v="94600"/>
  </r>
  <r>
    <d v="2022-07-05T00:00:00"/>
    <s v="CA-94704"/>
    <n v="1297.57"/>
    <x v="4"/>
    <x v="0"/>
    <n v="94704"/>
  </r>
  <r>
    <d v="2022-06-11T00:00:00"/>
    <s v="CA-94704"/>
    <n v="1068.68"/>
    <x v="0"/>
    <x v="0"/>
    <n v="94704"/>
  </r>
  <r>
    <d v="2022-01-03T00:00:00"/>
    <s v="CA-94704"/>
    <n v="1259.68"/>
    <x v="2"/>
    <x v="0"/>
    <n v="94704"/>
  </r>
  <r>
    <d v="2022-04-07T00:00:00"/>
    <s v="CA-94704"/>
    <n v="1603.95"/>
    <x v="5"/>
    <x v="0"/>
    <n v="94704"/>
  </r>
  <r>
    <d v="2022-02-20T00:00:00"/>
    <s v="CA-94704"/>
    <n v="1601.57"/>
    <x v="1"/>
    <x v="0"/>
    <n v="94704"/>
  </r>
  <r>
    <d v="2022-10-02T00:00:00"/>
    <s v="CA-94704"/>
    <n v="1857.96"/>
    <x v="1"/>
    <x v="0"/>
    <n v="94704"/>
  </r>
  <r>
    <d v="2022-10-26T00:00:00"/>
    <s v="CA-94704"/>
    <n v="763.35"/>
    <x v="6"/>
    <x v="0"/>
    <n v="94704"/>
  </r>
  <r>
    <d v="2022-03-03T00:00:00"/>
    <s v="CA-94704"/>
    <n v="518.67999999999995"/>
    <x v="5"/>
    <x v="0"/>
    <n v="94704"/>
  </r>
  <r>
    <d v="2022-09-13T00:00:00"/>
    <s v="OR-96011"/>
    <n v="1199.78"/>
    <x v="4"/>
    <x v="1"/>
    <n v="96011"/>
  </r>
  <r>
    <d v="2022-09-10T00:00:00"/>
    <s v="OR-96011"/>
    <n v="924.26"/>
    <x v="0"/>
    <x v="1"/>
    <n v="96011"/>
  </r>
  <r>
    <d v="2022-02-22T00:00:00"/>
    <s v="OR-96011"/>
    <n v="509.87"/>
    <x v="4"/>
    <x v="1"/>
    <n v="96011"/>
  </r>
  <r>
    <d v="2022-06-06T00:00:00"/>
    <s v="OR-96011"/>
    <n v="1420.06"/>
    <x v="2"/>
    <x v="1"/>
    <n v="96011"/>
  </r>
  <r>
    <d v="2022-01-16T00:00:00"/>
    <s v="OR-96011"/>
    <n v="146.08000000000001"/>
    <x v="1"/>
    <x v="1"/>
    <n v="96011"/>
  </r>
  <r>
    <d v="2022-05-14T00:00:00"/>
    <s v="OR-96011"/>
    <n v="1726.13"/>
    <x v="0"/>
    <x v="1"/>
    <n v="96011"/>
  </r>
  <r>
    <d v="2022-03-14T00:00:00"/>
    <s v="OR-96011"/>
    <n v="326.57"/>
    <x v="2"/>
    <x v="1"/>
    <n v="96011"/>
  </r>
  <r>
    <d v="2022-08-11T00:00:00"/>
    <s v="OR-96011"/>
    <n v="15"/>
    <x v="5"/>
    <x v="1"/>
    <n v="96011"/>
  </r>
  <r>
    <d v="2022-10-16T00:00:00"/>
    <s v="OR-96011"/>
    <n v="99.83"/>
    <x v="1"/>
    <x v="1"/>
    <n v="96011"/>
  </r>
  <r>
    <d v="2022-02-08T00:00:00"/>
    <s v="OR-96011"/>
    <n v="571.08000000000004"/>
    <x v="4"/>
    <x v="1"/>
    <n v="96011"/>
  </r>
  <r>
    <d v="2022-07-05T00:00:00"/>
    <s v="OR-96011"/>
    <n v="788.87"/>
    <x v="4"/>
    <x v="1"/>
    <n v="96011"/>
  </r>
  <r>
    <d v="2022-08-12T00:00:00"/>
    <s v="OR-96011"/>
    <n v="1324.59"/>
    <x v="3"/>
    <x v="1"/>
    <n v="96011"/>
  </r>
  <r>
    <d v="2022-08-23T00:00:00"/>
    <s v="OR-96011"/>
    <n v="1031.72"/>
    <x v="4"/>
    <x v="1"/>
    <n v="96011"/>
  </r>
  <r>
    <d v="2022-05-17T00:00:00"/>
    <s v="OR-96011"/>
    <n v="554.83000000000004"/>
    <x v="4"/>
    <x v="1"/>
    <n v="96011"/>
  </r>
  <r>
    <d v="2022-02-17T00:00:00"/>
    <s v="OR-96011"/>
    <n v="893.84"/>
    <x v="5"/>
    <x v="1"/>
    <n v="96011"/>
  </r>
  <r>
    <d v="2022-10-06T00:00:00"/>
    <s v="OR-96011"/>
    <n v="1778.63"/>
    <x v="5"/>
    <x v="1"/>
    <n v="96011"/>
  </r>
  <r>
    <d v="2022-06-06T00:00:00"/>
    <s v="WA-98106"/>
    <n v="430.35"/>
    <x v="2"/>
    <x v="2"/>
    <n v="98106"/>
  </r>
  <r>
    <d v="2022-02-05T00:00:00"/>
    <s v="WA-98106"/>
    <n v="1010.11"/>
    <x v="0"/>
    <x v="2"/>
    <n v="98106"/>
  </r>
  <r>
    <d v="2022-10-07T00:00:00"/>
    <s v="WA-98106"/>
    <n v="1295.6600000000001"/>
    <x v="3"/>
    <x v="2"/>
    <n v="98106"/>
  </r>
  <r>
    <d v="2022-10-01T00:00:00"/>
    <s v="WA-98106"/>
    <n v="357.98"/>
    <x v="0"/>
    <x v="2"/>
    <n v="98106"/>
  </r>
  <r>
    <d v="2022-04-11T00:00:00"/>
    <s v="WA-98106"/>
    <n v="1146.49"/>
    <x v="2"/>
    <x v="2"/>
    <n v="98106"/>
  </r>
  <r>
    <d v="2022-09-28T00:00:00"/>
    <s v="WA-98106"/>
    <n v="709.67"/>
    <x v="6"/>
    <x v="2"/>
    <n v="98106"/>
  </r>
  <r>
    <d v="2022-04-13T00:00:00"/>
    <s v="WA-98106"/>
    <n v="1532.84"/>
    <x v="6"/>
    <x v="2"/>
    <n v="98106"/>
  </r>
  <r>
    <d v="2022-09-16T00:00:00"/>
    <s v="WA-98106"/>
    <n v="751.65"/>
    <x v="3"/>
    <x v="2"/>
    <n v="98106"/>
  </r>
  <r>
    <d v="2022-05-16T00:00:00"/>
    <s v="WA-98108"/>
    <n v="492.31"/>
    <x v="2"/>
    <x v="2"/>
    <n v="98108"/>
  </r>
  <r>
    <d v="2022-06-28T00:00:00"/>
    <s v="WA-98108"/>
    <n v="1255.28"/>
    <x v="4"/>
    <x v="2"/>
    <n v="98108"/>
  </r>
  <r>
    <d v="2022-12-27T00:00:00"/>
    <s v="WA-98108"/>
    <n v="500.08"/>
    <x v="4"/>
    <x v="2"/>
    <n v="98108"/>
  </r>
  <r>
    <d v="2022-09-01T00:00:00"/>
    <s v="WA-98108"/>
    <n v="800.54"/>
    <x v="5"/>
    <x v="2"/>
    <n v="98108"/>
  </r>
  <r>
    <d v="2022-07-31T00:00:00"/>
    <s v="WA-98108"/>
    <n v="381.85"/>
    <x v="1"/>
    <x v="2"/>
    <n v="98108"/>
  </r>
  <r>
    <d v="2022-10-12T00:00:00"/>
    <s v="WA-98108"/>
    <n v="188.64"/>
    <x v="6"/>
    <x v="2"/>
    <n v="98108"/>
  </r>
  <r>
    <d v="2022-05-11T00:00:00"/>
    <s v="WA-98108"/>
    <n v="258.14999999999998"/>
    <x v="6"/>
    <x v="2"/>
    <n v="98108"/>
  </r>
  <r>
    <d v="2022-02-02T00:00:00"/>
    <s v="WA-98108"/>
    <n v="1403.65"/>
    <x v="6"/>
    <x v="2"/>
    <n v="98108"/>
  </r>
  <r>
    <d v="2022-02-14T00:00:00"/>
    <s v="WA-98112"/>
    <n v="764.97"/>
    <x v="2"/>
    <x v="2"/>
    <n v="98112"/>
  </r>
  <r>
    <d v="2022-05-31T00:00:00"/>
    <s v="WA-98112"/>
    <n v="404.05"/>
    <x v="4"/>
    <x v="2"/>
    <n v="98112"/>
  </r>
  <r>
    <d v="2022-03-12T00:00:00"/>
    <s v="WA-98112"/>
    <n v="821.03"/>
    <x v="0"/>
    <x v="2"/>
    <n v="98112"/>
  </r>
  <r>
    <d v="2022-11-12T00:00:00"/>
    <s v="WA-98112"/>
    <n v="540.16"/>
    <x v="0"/>
    <x v="2"/>
    <n v="98112"/>
  </r>
  <r>
    <d v="2022-09-26T00:00:00"/>
    <s v="WA-98112"/>
    <n v="1097.19"/>
    <x v="2"/>
    <x v="2"/>
    <n v="98112"/>
  </r>
  <r>
    <d v="2022-05-23T00:00:00"/>
    <s v="WA-98112"/>
    <n v="453.91"/>
    <x v="2"/>
    <x v="2"/>
    <n v="98112"/>
  </r>
  <r>
    <d v="2022-08-10T00:00:00"/>
    <s v="WA-98112"/>
    <n v="924.44"/>
    <x v="6"/>
    <x v="2"/>
    <n v="98112"/>
  </r>
  <r>
    <d v="2022-05-31T00:00:00"/>
    <s v="WA-98112"/>
    <n v="633.32000000000005"/>
    <x v="4"/>
    <x v="2"/>
    <n v="98112"/>
  </r>
  <r>
    <d v="2022-07-01T00:00:00"/>
    <s v="CA-98702"/>
    <n v="283.02999999999997"/>
    <x v="3"/>
    <x v="0"/>
    <n v="98702"/>
  </r>
  <r>
    <d v="2022-07-12T00:00:00"/>
    <s v="CA-98702"/>
    <n v="1352.83"/>
    <x v="4"/>
    <x v="0"/>
    <n v="98702"/>
  </r>
  <r>
    <d v="2022-02-13T00:00:00"/>
    <s v="CA-98702"/>
    <n v="814.12"/>
    <x v="1"/>
    <x v="0"/>
    <n v="98702"/>
  </r>
  <r>
    <d v="2022-10-23T00:00:00"/>
    <s v="CA-98702"/>
    <n v="840.27"/>
    <x v="1"/>
    <x v="0"/>
    <n v="98702"/>
  </r>
  <r>
    <d v="2022-04-11T00:00:00"/>
    <s v="CA-98702"/>
    <n v="1410.93"/>
    <x v="2"/>
    <x v="0"/>
    <n v="98702"/>
  </r>
  <r>
    <d v="2022-12-19T00:00:00"/>
    <s v="CA-98702"/>
    <n v="1648.57"/>
    <x v="2"/>
    <x v="0"/>
    <n v="98702"/>
  </r>
  <r>
    <d v="2022-03-12T00:00:00"/>
    <s v="CA-98702"/>
    <n v="935.05"/>
    <x v="0"/>
    <x v="0"/>
    <n v="98702"/>
  </r>
  <r>
    <d v="2022-08-05T00:00:00"/>
    <s v="CA-98702"/>
    <n v="174.21"/>
    <x v="3"/>
    <x v="0"/>
    <n v="98702"/>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9">
  <r>
    <x v="0"/>
    <x v="0"/>
    <x v="0"/>
    <s v="Amazon.com"/>
    <s v="AIM Item"/>
    <n v="3641.6343999999999"/>
    <n v="6278.68"/>
  </r>
  <r>
    <x v="1"/>
    <x v="1"/>
    <x v="1"/>
    <s v="Costco"/>
    <s v="UYR Item"/>
    <n v="3188.9187000000002"/>
    <n v="7416.09"/>
  </r>
  <r>
    <x v="2"/>
    <x v="2"/>
    <x v="2"/>
    <s v="Home Depot"/>
    <s v="XOU Item"/>
    <n v="3636.0837999999994"/>
    <n v="6269.11"/>
  </r>
  <r>
    <x v="3"/>
    <x v="3"/>
    <x v="3"/>
    <s v="Whole Foods"/>
    <s v="ILP Item"/>
    <n v="2982.5345000000002"/>
    <n v="5422.79"/>
  </r>
  <r>
    <x v="4"/>
    <x v="3"/>
    <x v="4"/>
    <s v="McLendon's Hardware"/>
    <s v="LXS Item"/>
    <n v="6385.7321000000002"/>
    <n v="6829.66"/>
  </r>
  <r>
    <x v="5"/>
    <x v="1"/>
    <x v="2"/>
    <s v="Whole Foods"/>
    <s v="MFB Item"/>
    <n v="1174.9770000000001"/>
    <n v="2611.06"/>
  </r>
  <r>
    <x v="6"/>
    <x v="4"/>
    <x v="1"/>
    <s v="Nature Company"/>
    <s v="NEE Item"/>
    <n v="2790.6525999999999"/>
    <n v="4811.47"/>
  </r>
  <r>
    <x v="7"/>
    <x v="0"/>
    <x v="1"/>
    <s v="Home Depot"/>
    <s v="JHF Item"/>
    <n v="15.061999999999999"/>
    <n v="22.15"/>
  </r>
  <r>
    <x v="8"/>
    <x v="3"/>
    <x v="1"/>
    <s v="Amazon.com"/>
    <s v="LII Item"/>
    <n v="7221.7023999999992"/>
    <n v="8206.48"/>
  </r>
  <r>
    <x v="9"/>
    <x v="4"/>
    <x v="1"/>
    <s v="Costco"/>
    <s v="FSJ Item"/>
    <n v="4647.2855000000009"/>
    <n v="8449.61"/>
  </r>
  <r>
    <x v="10"/>
    <x v="4"/>
    <x v="1"/>
    <s v="Yahoo"/>
    <s v="HVH Item"/>
    <n v="1264.4820999999999"/>
    <n v="2143.19"/>
  </r>
  <r>
    <x v="11"/>
    <x v="0"/>
    <x v="5"/>
    <s v="Sherman Williams"/>
    <s v="YVD Item"/>
    <n v="3605.8734999999997"/>
    <n v="6111.65"/>
  </r>
  <r>
    <x v="12"/>
    <x v="4"/>
    <x v="0"/>
    <s v="Google"/>
    <s v="TTM Item"/>
    <n v="203.685"/>
    <n v="271.58"/>
  </r>
  <r>
    <x v="13"/>
    <x v="3"/>
    <x v="6"/>
    <s v="Costco"/>
    <s v="MKA Item"/>
    <n v="944.41020000000003"/>
    <n v="2552.46"/>
  </r>
  <r>
    <x v="14"/>
    <x v="3"/>
    <x v="7"/>
    <s v="McLendon's Hardware"/>
    <s v="EVO Item"/>
    <n v="9189.7783999999992"/>
    <n v="9828.64"/>
  </r>
  <r>
    <x v="15"/>
    <x v="3"/>
    <x v="6"/>
    <s v="The Economist"/>
    <s v="EYG Item"/>
    <n v="3918.3584000000001"/>
    <n v="4452.68"/>
  </r>
  <r>
    <x v="16"/>
    <x v="4"/>
    <x v="0"/>
    <s v="Yahoo"/>
    <s v="LVD Item"/>
    <n v="241.6575"/>
    <n v="322.20999999999998"/>
  </r>
  <r>
    <x v="17"/>
    <x v="4"/>
    <x v="0"/>
    <s v="Nature Company"/>
    <s v="BCD Item"/>
    <n v="563.5630000000001"/>
    <n v="1024.6600000000001"/>
  </r>
  <r>
    <x v="18"/>
    <x v="0"/>
    <x v="3"/>
    <s v="Costco"/>
    <s v="UGN Item"/>
    <n v="1503.7125000000001"/>
    <n v="2004.95"/>
  </r>
  <r>
    <x v="19"/>
    <x v="3"/>
    <x v="5"/>
    <s v="Solar and Wind Inc."/>
    <s v="PET Item"/>
    <n v="3504.6547999999998"/>
    <n v="8150.36"/>
  </r>
  <r>
    <x v="20"/>
    <x v="1"/>
    <x v="1"/>
    <s v="ExcelIsVeryFun.com"/>
    <s v="AIU Item"/>
    <n v="3845.5505000000003"/>
    <n v="6991.91"/>
  </r>
  <r>
    <x v="21"/>
    <x v="2"/>
    <x v="4"/>
    <s v="The Economist"/>
    <s v="XIM Item"/>
    <n v="2510.1938"/>
    <n v="5837.66"/>
  </r>
  <r>
    <x v="22"/>
    <x v="4"/>
    <x v="1"/>
    <s v="Amazon.com"/>
    <s v="AIZ Item"/>
    <n v="627.93920000000003"/>
    <n v="923.44"/>
  </r>
  <r>
    <x v="23"/>
    <x v="4"/>
    <x v="5"/>
    <s v="The Economist"/>
    <s v="VBF Item"/>
    <n v="1441.1398999999999"/>
    <n v="2442.61"/>
  </r>
  <r>
    <x v="24"/>
    <x v="4"/>
    <x v="6"/>
    <s v="Costco"/>
    <s v="VCN Item"/>
    <n v="2991.7649999999999"/>
    <n v="3989.02"/>
  </r>
  <r>
    <x v="25"/>
    <x v="2"/>
    <x v="7"/>
    <s v="ExcelIsVeryFun.com"/>
    <s v="GHH Item"/>
    <n v="7657.5664000000006"/>
    <n v="8701.7800000000007"/>
  </r>
  <r>
    <x v="26"/>
    <x v="4"/>
    <x v="1"/>
    <s v="Home Depot"/>
    <s v="WPD Item"/>
    <n v="3140.5781999999999"/>
    <n v="5414.79"/>
  </r>
  <r>
    <x v="27"/>
    <x v="4"/>
    <x v="5"/>
    <s v="Costco"/>
    <s v="YWP Item"/>
    <n v="558.24749999999995"/>
    <n v="1298.25"/>
  </r>
  <r>
    <x v="28"/>
    <x v="2"/>
    <x v="2"/>
    <s v="Home Depot"/>
    <s v="BPJ Item"/>
    <n v="730.53800000000001"/>
    <n v="1238.2"/>
  </r>
  <r>
    <x v="9"/>
    <x v="4"/>
    <x v="5"/>
    <s v="Nature Company"/>
    <s v="HLL Item"/>
    <n v="4007.9863999999998"/>
    <n v="4554.53"/>
  </r>
  <r>
    <x v="29"/>
    <x v="3"/>
    <x v="0"/>
    <s v="ExcelIsVeryFun.com"/>
    <s v="YAK Item"/>
    <n v="5245.7053000000005"/>
    <n v="5610.38"/>
  </r>
  <r>
    <x v="30"/>
    <x v="1"/>
    <x v="1"/>
    <s v="Nature Company"/>
    <s v="GVD Item"/>
    <n v="1854.6071999999999"/>
    <n v="4313.04"/>
  </r>
  <r>
    <x v="31"/>
    <x v="2"/>
    <x v="0"/>
    <s v="Whole Foods"/>
    <s v="SRN Item"/>
    <n v="4662.3044"/>
    <n v="6856.33"/>
  </r>
  <r>
    <x v="3"/>
    <x v="1"/>
    <x v="0"/>
    <s v="Yahoo"/>
    <s v="UCA Item"/>
    <n v="1267.3980000000001"/>
    <n v="2304.36"/>
  </r>
  <r>
    <x v="32"/>
    <x v="3"/>
    <x v="5"/>
    <s v="ExcelIsVeryFun.com"/>
    <s v="MWN Item"/>
    <n v="6305.0007999999998"/>
    <n v="9272.06"/>
  </r>
  <r>
    <x v="33"/>
    <x v="0"/>
    <x v="4"/>
    <s v="Sherman Williams"/>
    <s v="OQM Item"/>
    <n v="6515.34"/>
    <n v="8687.1200000000008"/>
  </r>
  <r>
    <x v="34"/>
    <x v="0"/>
    <x v="0"/>
    <s v="Costco"/>
    <s v="CLN Item"/>
    <n v="612.12599999999998"/>
    <n v="1360.28"/>
  </r>
  <r>
    <x v="35"/>
    <x v="2"/>
    <x v="3"/>
    <s v="Costco"/>
    <s v="MYE Item"/>
    <n v="3330.0135"/>
    <n v="7400.03"/>
  </r>
  <r>
    <x v="36"/>
    <x v="4"/>
    <x v="4"/>
    <s v="Whole Foods"/>
    <s v="FZS Item"/>
    <n v="359.26359999999994"/>
    <n v="619.41999999999996"/>
  </r>
  <r>
    <x v="37"/>
    <x v="4"/>
    <x v="2"/>
    <s v="McLendon's Hardware"/>
    <s v="HUO Item"/>
    <n v="2306.5689000000002"/>
    <n v="6233.97"/>
  </r>
  <r>
    <x v="38"/>
    <x v="4"/>
    <x v="4"/>
    <s v="Home Depot"/>
    <s v="DRO Item"/>
    <n v="4764.9841999999999"/>
    <n v="8215.49"/>
  </r>
  <r>
    <x v="39"/>
    <x v="1"/>
    <x v="6"/>
    <s v="Yahoo"/>
    <s v="CJK Item"/>
    <n v="4675.335500000001"/>
    <n v="8500.61"/>
  </r>
  <r>
    <x v="40"/>
    <x v="4"/>
    <x v="3"/>
    <s v="Home Depot"/>
    <s v="MQP Item"/>
    <n v="4296.4137999999994"/>
    <n v="7407.61"/>
  </r>
  <r>
    <x v="41"/>
    <x v="4"/>
    <x v="6"/>
    <s v="Google"/>
    <s v="MHX Item"/>
    <n v="2075.59"/>
    <n v="3773.8"/>
  </r>
  <r>
    <x v="42"/>
    <x v="4"/>
    <x v="3"/>
    <s v="Office Depot"/>
    <s v="JYF Item"/>
    <n v="1210.3425"/>
    <n v="1613.79"/>
  </r>
  <r>
    <x v="43"/>
    <x v="0"/>
    <x v="2"/>
    <s v="The Economist"/>
    <s v="CRF Item"/>
    <n v="5399.0169999999998"/>
    <n v="9308.65"/>
  </r>
  <r>
    <x v="44"/>
    <x v="0"/>
    <x v="5"/>
    <s v="Office Depot"/>
    <s v="ICN Item"/>
    <n v="605.97350000000006"/>
    <n v="1101.77"/>
  </r>
  <r>
    <x v="45"/>
    <x v="3"/>
    <x v="0"/>
    <s v="Home Depot"/>
    <s v="YHI Item"/>
    <n v="3418.5360000000005"/>
    <n v="6215.52"/>
  </r>
  <r>
    <x v="46"/>
    <x v="0"/>
    <x v="1"/>
    <s v="Sherman Williams"/>
    <s v="MJG Item"/>
    <n v="2704.5920000000001"/>
    <n v="3073.4"/>
  </r>
  <r>
    <x v="47"/>
    <x v="2"/>
    <x v="7"/>
    <s v="Solar and Wind Inc."/>
    <s v="GMO Item"/>
    <n v="5590.2749999999996"/>
    <n v="7453.7"/>
  </r>
  <r>
    <x v="48"/>
    <x v="0"/>
    <x v="0"/>
    <s v="Peet's Coffee"/>
    <s v="ENW Item"/>
    <n v="3438.0891999999994"/>
    <n v="5927.74"/>
  </r>
  <r>
    <x v="49"/>
    <x v="4"/>
    <x v="7"/>
    <s v="Costco"/>
    <s v="WCX Item"/>
    <n v="1182.0463999999999"/>
    <n v="3194.72"/>
  </r>
  <r>
    <x v="50"/>
    <x v="0"/>
    <x v="7"/>
    <s v="Nature Company"/>
    <s v="EIS Item"/>
    <n v="5338.44"/>
    <n v="7117.92"/>
  </r>
  <r>
    <x v="51"/>
    <x v="4"/>
    <x v="0"/>
    <s v="Nature Company"/>
    <s v="ZMF Item"/>
    <n v="3251.3624999999997"/>
    <n v="4335.1499999999996"/>
  </r>
  <r>
    <x v="52"/>
    <x v="3"/>
    <x v="5"/>
    <s v="Costco"/>
    <s v="VYV Item"/>
    <n v="3545.6228500000002"/>
    <n v="3792.11"/>
  </r>
  <r>
    <x v="53"/>
    <x v="0"/>
    <x v="6"/>
    <s v="Nature Company"/>
    <s v="XWP Item"/>
    <n v="3154.7064"/>
    <n v="5346.96"/>
  </r>
  <r>
    <x v="54"/>
    <x v="0"/>
    <x v="1"/>
    <s v="The Economist"/>
    <s v="MKP Item"/>
    <n v="447.8888"/>
    <n v="658.66"/>
  </r>
  <r>
    <x v="55"/>
    <x v="1"/>
    <x v="3"/>
    <s v="Yahoo"/>
    <s v="SHA Item"/>
    <n v="1934.5303999999999"/>
    <n v="2198.33"/>
  </r>
  <r>
    <x v="56"/>
    <x v="2"/>
    <x v="2"/>
    <s v="Nature Company"/>
    <s v="NCH Item"/>
    <n v="5047.3450499999999"/>
    <n v="5398.23"/>
  </r>
  <r>
    <x v="57"/>
    <x v="0"/>
    <x v="3"/>
    <s v="The Economist"/>
    <s v="XHR Item"/>
    <n v="4271.12"/>
    <n v="7364"/>
  </r>
  <r>
    <x v="58"/>
    <x v="2"/>
    <x v="1"/>
    <s v="The Economist"/>
    <s v="KWJ Item"/>
    <n v="5832.4125000000004"/>
    <n v="7776.55"/>
  </r>
  <r>
    <x v="59"/>
    <x v="3"/>
    <x v="3"/>
    <s v="Peet's Coffee"/>
    <s v="LRH Item"/>
    <n v="500.88749999999999"/>
    <n v="1353.75"/>
  </r>
  <r>
    <x v="60"/>
    <x v="3"/>
    <x v="7"/>
    <s v="Costco"/>
    <s v="WIL Item"/>
    <n v="815.20889999999997"/>
    <n v="1381.71"/>
  </r>
  <r>
    <x v="61"/>
    <x v="1"/>
    <x v="3"/>
    <s v="The Economist"/>
    <s v="TGO Item"/>
    <n v="2674.6056999999996"/>
    <n v="4533.2299999999996"/>
  </r>
  <r>
    <x v="62"/>
    <x v="1"/>
    <x v="4"/>
    <s v="McLendon's Hardware"/>
    <s v="WMW Item"/>
    <n v="4341.2245999999996"/>
    <n v="7484.87"/>
  </r>
  <r>
    <x v="63"/>
    <x v="2"/>
    <x v="5"/>
    <s v="Yahoo"/>
    <s v="WKL Item"/>
    <n v="8597.4559000000008"/>
    <n v="9195.14"/>
  </r>
  <r>
    <x v="64"/>
    <x v="2"/>
    <x v="2"/>
    <s v="Solar and Wind Inc."/>
    <s v="PUD Item"/>
    <n v="3827.0385000000006"/>
    <n v="8504.5300000000007"/>
  </r>
  <r>
    <x v="65"/>
    <x v="1"/>
    <x v="6"/>
    <s v="Peet's Coffee"/>
    <s v="UMN Item"/>
    <n v="1724.0325999999998"/>
    <n v="2972.47"/>
  </r>
  <r>
    <x v="66"/>
    <x v="3"/>
    <x v="0"/>
    <s v="Whole Foods"/>
    <s v="YNQ Item"/>
    <n v="3185.7074000000002"/>
    <n v="8610.02"/>
  </r>
  <r>
    <x v="67"/>
    <x v="2"/>
    <x v="5"/>
    <s v="ExcelIsVeryFun.com"/>
    <s v="FMP Item"/>
    <n v="2672.1805000000004"/>
    <n v="4858.51"/>
  </r>
  <r>
    <x v="68"/>
    <x v="4"/>
    <x v="2"/>
    <s v="Sherman Williams"/>
    <s v="ONY Item"/>
    <n v="272.13300000000004"/>
    <n v="604.74"/>
  </r>
  <r>
    <x v="69"/>
    <x v="4"/>
    <x v="5"/>
    <s v="Amazon.com"/>
    <s v="SVF Item"/>
    <n v="947.63829999999996"/>
    <n v="2203.81"/>
  </r>
  <r>
    <x v="70"/>
    <x v="4"/>
    <x v="1"/>
    <s v="The Economist"/>
    <s v="KSG Item"/>
    <n v="649.5005000000001"/>
    <n v="1180.9100000000001"/>
  </r>
  <r>
    <x v="47"/>
    <x v="4"/>
    <x v="0"/>
    <s v="The Economist"/>
    <s v="JTV Item"/>
    <n v="1731.3522"/>
    <n v="2985.09"/>
  </r>
  <r>
    <x v="71"/>
    <x v="3"/>
    <x v="6"/>
    <s v="The Economist"/>
    <s v="QSA Item"/>
    <n v="6032.3582000000006"/>
    <n v="6451.72"/>
  </r>
  <r>
    <x v="72"/>
    <x v="4"/>
    <x v="0"/>
    <s v="ExcelIsVeryFun.com"/>
    <s v="HAK Item"/>
    <n v="640.66329999999994"/>
    <n v="1085.8699999999999"/>
  </r>
  <r>
    <x v="73"/>
    <x v="4"/>
    <x v="2"/>
    <s v="Nature Company"/>
    <s v="PBH Item"/>
    <n v="5217.1855999999998"/>
    <n v="5928.62"/>
  </r>
  <r>
    <x v="74"/>
    <x v="0"/>
    <x v="7"/>
    <s v="Sherman Williams"/>
    <s v="GPQ Item"/>
    <n v="6549.8713500000003"/>
    <n v="7005.21"/>
  </r>
  <r>
    <x v="14"/>
    <x v="3"/>
    <x v="4"/>
    <s v="Sherman Williams"/>
    <s v="ILS Item"/>
    <n v="1461.2336"/>
    <n v="3949.28"/>
  </r>
  <r>
    <x v="75"/>
    <x v="2"/>
    <x v="0"/>
    <s v="Home Depot"/>
    <s v="LFD Item"/>
    <n v="3413.6274000000003"/>
    <n v="9226.02"/>
  </r>
  <r>
    <x v="4"/>
    <x v="3"/>
    <x v="5"/>
    <s v="Costco"/>
    <s v="QRV Item"/>
    <n v="2674.672"/>
    <n v="4863.04"/>
  </r>
  <r>
    <x v="76"/>
    <x v="0"/>
    <x v="5"/>
    <s v="Costco"/>
    <s v="LFI Item"/>
    <n v="3410.2440000000001"/>
    <n v="7578.32"/>
  </r>
  <r>
    <x v="77"/>
    <x v="2"/>
    <x v="6"/>
    <s v="Solar and Wind Inc."/>
    <s v="SNK Item"/>
    <n v="2173.2177999999999"/>
    <n v="3683.42"/>
  </r>
  <r>
    <x v="78"/>
    <x v="4"/>
    <x v="0"/>
    <s v="Office Depot"/>
    <s v="BJH Item"/>
    <n v="3387.0825000000004"/>
    <n v="7526.85"/>
  </r>
  <r>
    <x v="79"/>
    <x v="0"/>
    <x v="4"/>
    <s v="Home Depot"/>
    <s v="DRK Item"/>
    <n v="2266.7966000000001"/>
    <n v="5271.62"/>
  </r>
  <r>
    <x v="80"/>
    <x v="4"/>
    <x v="7"/>
    <s v="Google"/>
    <s v="DVC Item"/>
    <n v="3411.5625500000001"/>
    <n v="3648.73"/>
  </r>
  <r>
    <x v="0"/>
    <x v="2"/>
    <x v="5"/>
    <s v="Sherman Williams"/>
    <s v="XNB Item"/>
    <n v="3464.6370000000002"/>
    <n v="6299.34"/>
  </r>
  <r>
    <x v="81"/>
    <x v="4"/>
    <x v="3"/>
    <s v="Solar and Wind Inc."/>
    <s v="JZS Item"/>
    <n v="2764.3959999999997"/>
    <n v="4766.2"/>
  </r>
  <r>
    <x v="82"/>
    <x v="1"/>
    <x v="6"/>
    <s v="Sherman Williams"/>
    <s v="THO Item"/>
    <n v="4832.6850000000004"/>
    <n v="8786.7000000000007"/>
  </r>
  <r>
    <x v="72"/>
    <x v="3"/>
    <x v="7"/>
    <s v="Costco"/>
    <s v="KXJ Item"/>
    <n v="4501.7550000000001"/>
    <n v="6002.34"/>
  </r>
  <r>
    <x v="83"/>
    <x v="4"/>
    <x v="4"/>
    <s v="McLendon's Hardware"/>
    <s v="VDD Item"/>
    <n v="3729.2025000000003"/>
    <n v="4972.2700000000004"/>
  </r>
  <r>
    <x v="84"/>
    <x v="1"/>
    <x v="3"/>
    <s v="Office Depot"/>
    <s v="XOU Item"/>
    <n v="5848.9125000000004"/>
    <n v="7798.55"/>
  </r>
  <r>
    <x v="85"/>
    <x v="3"/>
    <x v="6"/>
    <s v="Peet's Coffee"/>
    <s v="JYF Item"/>
    <n v="3931.9823999999994"/>
    <n v="6779.28"/>
  </r>
  <r>
    <x v="72"/>
    <x v="3"/>
    <x v="2"/>
    <s v="Costco"/>
    <s v="TBQ Item"/>
    <n v="3970.2932000000001"/>
    <n v="9233.24"/>
  </r>
  <r>
    <x v="86"/>
    <x v="1"/>
    <x v="3"/>
    <s v="Nature Company"/>
    <s v="EWM Item"/>
    <n v="1805.7295000000001"/>
    <n v="4880.3500000000004"/>
  </r>
  <r>
    <x v="87"/>
    <x v="4"/>
    <x v="7"/>
    <s v="The Economist"/>
    <s v="EYP Item"/>
    <n v="2705.4448000000002"/>
    <n v="4664.5600000000004"/>
  </r>
  <r>
    <x v="88"/>
    <x v="4"/>
    <x v="4"/>
    <s v="Peet's Coffee"/>
    <s v="BTJ Item"/>
    <n v="4431.1187999999993"/>
    <n v="7639.86"/>
  </r>
  <r>
    <x v="89"/>
    <x v="2"/>
    <x v="2"/>
    <s v="Google"/>
    <s v="IAF Item"/>
    <n v="1908.5475000000001"/>
    <n v="2544.73"/>
  </r>
  <r>
    <x v="90"/>
    <x v="3"/>
    <x v="1"/>
    <s v="Costco"/>
    <s v="CLS Item"/>
    <n v="6662.8287000000009"/>
    <n v="7126.02"/>
  </r>
  <r>
    <x v="91"/>
    <x v="1"/>
    <x v="7"/>
    <s v="ExcelIsVeryFun.com"/>
    <s v="YGD Item"/>
    <n v="2226.9456"/>
    <n v="2530.62"/>
  </r>
  <r>
    <x v="92"/>
    <x v="4"/>
    <x v="4"/>
    <s v="Yahoo"/>
    <s v="DKM Item"/>
    <n v="5385.81"/>
    <n v="7181.08"/>
  </r>
  <r>
    <x v="93"/>
    <x v="4"/>
    <x v="0"/>
    <s v="Solar and Wind Inc."/>
    <s v="ULJ Item"/>
    <n v="3442.4258"/>
    <n v="5834.62"/>
  </r>
  <r>
    <x v="46"/>
    <x v="0"/>
    <x v="6"/>
    <s v="Office Depot"/>
    <s v="XMY Item"/>
    <n v="2395.2467999999999"/>
    <n v="6473.64"/>
  </r>
  <r>
    <x v="94"/>
    <x v="4"/>
    <x v="7"/>
    <s v="Whole Foods"/>
    <s v="EHO Item"/>
    <n v="1251.6849999999999"/>
    <n v="2121.5"/>
  </r>
  <r>
    <x v="95"/>
    <x v="3"/>
    <x v="2"/>
    <s v="The Economist"/>
    <s v="WEW Item"/>
    <n v="5349.4444000000003"/>
    <n v="7866.83"/>
  </r>
  <r>
    <x v="23"/>
    <x v="4"/>
    <x v="4"/>
    <s v="The Economist"/>
    <s v="III Item"/>
    <n v="5843.4508000000005"/>
    <n v="6249.68"/>
  </r>
  <r>
    <x v="96"/>
    <x v="1"/>
    <x v="7"/>
    <s v="Solar and Wind Inc."/>
    <s v="PUA Item"/>
    <n v="2050.4450000000002"/>
    <n v="3535.25"/>
  </r>
  <r>
    <x v="97"/>
    <x v="1"/>
    <x v="1"/>
    <s v="Office Depot"/>
    <s v="MEL Item"/>
    <n v="8814.5722500000011"/>
    <n v="9427.35"/>
  </r>
  <r>
    <x v="98"/>
    <x v="1"/>
    <x v="6"/>
    <s v="Whole Foods"/>
    <s v="EFD Item"/>
    <n v="45.006500000000003"/>
    <n v="81.83"/>
  </r>
  <r>
    <x v="99"/>
    <x v="3"/>
    <x v="0"/>
    <s v="Sherman Williams"/>
    <s v="ZEI Item"/>
    <n v="1370.5505000000001"/>
    <n v="2491.91"/>
  </r>
  <r>
    <x v="73"/>
    <x v="2"/>
    <x v="1"/>
    <s v="Amazon.com"/>
    <s v="BZE Item"/>
    <n v="3249.5644499999999"/>
    <n v="3475.47"/>
  </r>
  <r>
    <x v="100"/>
    <x v="0"/>
    <x v="3"/>
    <s v="Nature Company"/>
    <s v="BYE Item"/>
    <n v="4482.7980000000007"/>
    <n v="6592.35"/>
  </r>
  <r>
    <x v="101"/>
    <x v="4"/>
    <x v="6"/>
    <s v="Costco"/>
    <s v="IWN Item"/>
    <n v="5331.8281500000003"/>
    <n v="5702.49"/>
  </r>
  <r>
    <x v="102"/>
    <x v="4"/>
    <x v="4"/>
    <s v="Whole Foods"/>
    <s v="BAN Item"/>
    <n v="2881.4256999999998"/>
    <n v="6700.99"/>
  </r>
  <r>
    <x v="88"/>
    <x v="2"/>
    <x v="6"/>
    <s v="Nature Company"/>
    <s v="OAP Item"/>
    <n v="2666.1385999999998"/>
    <n v="7205.78"/>
  </r>
  <r>
    <x v="35"/>
    <x v="4"/>
    <x v="6"/>
    <s v="Solar and Wind Inc."/>
    <s v="NZX Item"/>
    <n v="725.55250000000001"/>
    <n v="1229.75"/>
  </r>
  <r>
    <x v="24"/>
    <x v="4"/>
    <x v="4"/>
    <s v="Whole Foods"/>
    <s v="VYM Item"/>
    <n v="2420.9618"/>
    <n v="6543.14"/>
  </r>
  <r>
    <x v="103"/>
    <x v="2"/>
    <x v="7"/>
    <s v="Costco"/>
    <s v="NFU Item"/>
    <n v="234.08879999999999"/>
    <n v="266.01"/>
  </r>
  <r>
    <x v="104"/>
    <x v="4"/>
    <x v="5"/>
    <s v="Costco"/>
    <s v="TGL Item"/>
    <n v="58.759700000000002"/>
    <n v="158.81"/>
  </r>
  <r>
    <x v="105"/>
    <x v="0"/>
    <x v="3"/>
    <s v="Solar and Wind Inc."/>
    <s v="VIN Item"/>
    <n v="5876.5946999999996"/>
    <n v="9960.33"/>
  </r>
  <r>
    <x v="106"/>
    <x v="4"/>
    <x v="3"/>
    <s v="Sherman Williams"/>
    <s v="OYO Item"/>
    <n v="836.17600000000004"/>
    <n v="1520.32"/>
  </r>
  <r>
    <x v="107"/>
    <x v="1"/>
    <x v="7"/>
    <s v="ExcelIsVeryFun.com"/>
    <s v="KPO Item"/>
    <n v="426.47829999999999"/>
    <n v="991.81"/>
  </r>
  <r>
    <x v="108"/>
    <x v="1"/>
    <x v="6"/>
    <s v="Nature Company"/>
    <s v="WHF Item"/>
    <n v="5162.8456000000006"/>
    <n v="5521.76"/>
  </r>
  <r>
    <x v="109"/>
    <x v="1"/>
    <x v="3"/>
    <s v="Google"/>
    <s v="NWT Item"/>
    <n v="1768.9535999999998"/>
    <n v="3049.92"/>
  </r>
  <r>
    <x v="110"/>
    <x v="3"/>
    <x v="5"/>
    <s v="Amazon.com"/>
    <s v="WXR Item"/>
    <n v="2714.0059000000001"/>
    <n v="4600.01"/>
  </r>
  <r>
    <x v="111"/>
    <x v="4"/>
    <x v="6"/>
    <s v="Sherman Williams"/>
    <s v="MKO Item"/>
    <n v="1885.7070000000001"/>
    <n v="4190.46"/>
  </r>
  <r>
    <x v="112"/>
    <x v="4"/>
    <x v="3"/>
    <s v="Amazon.com"/>
    <s v="YQS Item"/>
    <n v="1479.2355"/>
    <n v="3287.19"/>
  </r>
  <r>
    <x v="113"/>
    <x v="4"/>
    <x v="7"/>
    <s v="Office Depot"/>
    <s v="PAY Item"/>
    <n v="3795.6056999999996"/>
    <n v="6433.23"/>
  </r>
  <r>
    <x v="114"/>
    <x v="1"/>
    <x v="6"/>
    <s v="Costco"/>
    <s v="FSD Item"/>
    <n v="3806.2051999999999"/>
    <n v="8851.64"/>
  </r>
  <r>
    <x v="111"/>
    <x v="4"/>
    <x v="5"/>
    <s v="Home Depot"/>
    <s v="AUW Item"/>
    <n v="2741.9580000000001"/>
    <n v="6093.24"/>
  </r>
  <r>
    <x v="115"/>
    <x v="2"/>
    <x v="5"/>
    <s v="Yahoo"/>
    <s v="RCA Item"/>
    <n v="1904.6734000000001"/>
    <n v="3228.26"/>
  </r>
  <r>
    <x v="116"/>
    <x v="3"/>
    <x v="0"/>
    <s v="Whole Foods"/>
    <s v="NSN Item"/>
    <n v="8615.6224000000002"/>
    <n v="9790.48"/>
  </r>
  <r>
    <x v="117"/>
    <x v="3"/>
    <x v="7"/>
    <s v="McLendon's Hardware"/>
    <s v="RRT Item"/>
    <n v="2442.518"/>
    <n v="6601.4"/>
  </r>
  <r>
    <x v="118"/>
    <x v="4"/>
    <x v="7"/>
    <s v="Office Depot"/>
    <s v="CMU Item"/>
    <n v="5412.7864"/>
    <n v="7959.98"/>
  </r>
  <r>
    <x v="119"/>
    <x v="4"/>
    <x v="1"/>
    <s v="Peet's Coffee"/>
    <s v="QLL Item"/>
    <n v="1319.846"/>
    <n v="2399.7199999999998"/>
  </r>
  <r>
    <x v="120"/>
    <x v="1"/>
    <x v="0"/>
    <s v="Solar and Wind Inc."/>
    <s v="VDA Item"/>
    <n v="2944.1"/>
    <n v="4990"/>
  </r>
  <r>
    <x v="22"/>
    <x v="2"/>
    <x v="4"/>
    <s v="Google"/>
    <s v="XXH Item"/>
    <n v="610.89840000000004"/>
    <n v="898.38"/>
  </r>
  <r>
    <x v="121"/>
    <x v="2"/>
    <x v="5"/>
    <s v="Google"/>
    <s v="WPF Item"/>
    <n v="2401.7329"/>
    <n v="6491.17"/>
  </r>
  <r>
    <x v="122"/>
    <x v="4"/>
    <x v="3"/>
    <s v="Costco"/>
    <s v="ATV Item"/>
    <n v="2880.9"/>
    <n v="3273.75"/>
  </r>
  <r>
    <x v="123"/>
    <x v="4"/>
    <x v="7"/>
    <s v="Google"/>
    <s v="KKL Item"/>
    <n v="1775.075"/>
    <n v="4797.5"/>
  </r>
  <r>
    <x v="124"/>
    <x v="1"/>
    <x v="7"/>
    <s v="Google"/>
    <s v="ZAW Item"/>
    <n v="2878.6815000000001"/>
    <n v="6397.07"/>
  </r>
  <r>
    <x v="125"/>
    <x v="2"/>
    <x v="6"/>
    <s v="Home Depot"/>
    <s v="KFE Item"/>
    <n v="1297.0133999999998"/>
    <n v="2236.23"/>
  </r>
  <r>
    <x v="90"/>
    <x v="3"/>
    <x v="3"/>
    <s v="ExcelIsVeryFun.com"/>
    <s v="NBK Item"/>
    <n v="167.9623"/>
    <n v="390.61"/>
  </r>
  <r>
    <x v="126"/>
    <x v="1"/>
    <x v="2"/>
    <s v="The Economist"/>
    <s v="KQN Item"/>
    <n v="1622.2909"/>
    <n v="4384.57"/>
  </r>
  <r>
    <x v="127"/>
    <x v="2"/>
    <x v="4"/>
    <s v="Nature Company"/>
    <s v="OGH Item"/>
    <n v="2116.3997999999997"/>
    <n v="4921.8599999999997"/>
  </r>
  <r>
    <x v="128"/>
    <x v="3"/>
    <x v="0"/>
    <s v="Costco"/>
    <s v="QDR Item"/>
    <n v="3978.1851999999994"/>
    <n v="6858.94"/>
  </r>
  <r>
    <x v="117"/>
    <x v="4"/>
    <x v="6"/>
    <s v="The Economist"/>
    <s v="DIO Item"/>
    <n v="4246.5736500000003"/>
    <n v="4541.79"/>
  </r>
  <r>
    <x v="129"/>
    <x v="0"/>
    <x v="6"/>
    <s v="Peet's Coffee"/>
    <s v="TIH Item"/>
    <n v="4846.16"/>
    <n v="5507"/>
  </r>
  <r>
    <x v="130"/>
    <x v="2"/>
    <x v="4"/>
    <s v="ExcelIsVeryFun.com"/>
    <s v="MGO Item"/>
    <n v="2464.9074999999998"/>
    <n v="4481.6499999999996"/>
  </r>
  <r>
    <x v="131"/>
    <x v="2"/>
    <x v="5"/>
    <s v="Yahoo"/>
    <s v="AIL Item"/>
    <n v="1142.9829999999999"/>
    <n v="2658.1"/>
  </r>
  <r>
    <x v="132"/>
    <x v="0"/>
    <x v="3"/>
    <s v="Google"/>
    <s v="PQT Item"/>
    <n v="1707.8126999999999"/>
    <n v="4615.71"/>
  </r>
  <r>
    <x v="133"/>
    <x v="4"/>
    <x v="6"/>
    <s v="Peet's Coffee"/>
    <s v="LVG Item"/>
    <n v="3671.5798"/>
    <n v="6330.31"/>
  </r>
  <r>
    <x v="134"/>
    <x v="2"/>
    <x v="6"/>
    <s v="McLendon's Hardware"/>
    <s v="WBN Item"/>
    <n v="892.64960000000008"/>
    <n v="1312.72"/>
  </r>
  <r>
    <x v="135"/>
    <x v="1"/>
    <x v="5"/>
    <s v="Whole Foods"/>
    <s v="JLK Item"/>
    <n v="5224.1909500000002"/>
    <n v="5587.37"/>
  </r>
  <r>
    <x v="136"/>
    <x v="3"/>
    <x v="4"/>
    <s v="The Economist"/>
    <s v="MTL Item"/>
    <n v="3730.9585500000003"/>
    <n v="3990.33"/>
  </r>
  <r>
    <x v="137"/>
    <x v="4"/>
    <x v="2"/>
    <s v="Sherman Williams"/>
    <s v="SBX Item"/>
    <n v="3281.5376000000001"/>
    <n v="3729.02"/>
  </r>
  <r>
    <x v="138"/>
    <x v="4"/>
    <x v="0"/>
    <s v="Solar and Wind Inc."/>
    <s v="MQW Item"/>
    <n v="92.275999999999996"/>
    <n v="135.69999999999999"/>
  </r>
  <r>
    <x v="139"/>
    <x v="3"/>
    <x v="5"/>
    <s v="Nature Company"/>
    <s v="CSJ Item"/>
    <n v="731.8193"/>
    <n v="1977.89"/>
  </r>
  <r>
    <x v="140"/>
    <x v="3"/>
    <x v="3"/>
    <s v="Google"/>
    <s v="WWB Item"/>
    <n v="1936.7624999999998"/>
    <n v="2582.35"/>
  </r>
  <r>
    <x v="141"/>
    <x v="1"/>
    <x v="5"/>
    <s v="ExcelIsVeryFun.com"/>
    <s v="RHM Item"/>
    <n v="890.87400000000002"/>
    <n v="2071.8000000000002"/>
  </r>
  <r>
    <x v="142"/>
    <x v="1"/>
    <x v="0"/>
    <s v="Costco"/>
    <s v="JUE Item"/>
    <n v="1117.5012999999999"/>
    <n v="1894.07"/>
  </r>
  <r>
    <x v="125"/>
    <x v="4"/>
    <x v="2"/>
    <s v="Peet's Coffee"/>
    <s v="GLG Item"/>
    <n v="3446.4241999999999"/>
    <n v="8014.94"/>
  </r>
  <r>
    <x v="143"/>
    <x v="4"/>
    <x v="2"/>
    <s v="Yahoo"/>
    <s v="ONK Item"/>
    <n v="2647.8405000000002"/>
    <n v="5884.09"/>
  </r>
  <r>
    <x v="144"/>
    <x v="3"/>
    <x v="2"/>
    <s v="Nature Company"/>
    <s v="KKF Item"/>
    <n v="3343.9950000000003"/>
    <n v="7431.1"/>
  </r>
  <r>
    <x v="145"/>
    <x v="0"/>
    <x v="1"/>
    <s v="Sherman Williams"/>
    <s v="QGI Item"/>
    <n v="4345.0931999999993"/>
    <n v="7491.54"/>
  </r>
  <r>
    <x v="146"/>
    <x v="4"/>
    <x v="1"/>
    <s v="Amazon.com"/>
    <s v="AHN Item"/>
    <n v="5927.7240000000002"/>
    <n v="6736.05"/>
  </r>
  <r>
    <x v="147"/>
    <x v="4"/>
    <x v="1"/>
    <s v="Sherman Williams"/>
    <s v="SSU Item"/>
    <n v="1323.1163000000001"/>
    <n v="2242.5700000000002"/>
  </r>
  <r>
    <x v="78"/>
    <x v="3"/>
    <x v="3"/>
    <s v="Nature Company"/>
    <s v="QDA Item"/>
    <n v="5395.1260000000002"/>
    <n v="9809.32"/>
  </r>
  <r>
    <x v="148"/>
    <x v="2"/>
    <x v="1"/>
    <s v="Peet's Coffee"/>
    <s v="GHF Item"/>
    <n v="1575.6730000000002"/>
    <n v="2864.86"/>
  </r>
  <r>
    <x v="149"/>
    <x v="1"/>
    <x v="6"/>
    <s v="Google"/>
    <s v="UNH Item"/>
    <n v="2727.48"/>
    <n v="3636.64"/>
  </r>
  <r>
    <x v="150"/>
    <x v="1"/>
    <x v="2"/>
    <s v="Solar and Wind Inc."/>
    <s v="PKE Item"/>
    <n v="7137.5550000000003"/>
    <n v="9516.74"/>
  </r>
  <r>
    <x v="151"/>
    <x v="2"/>
    <x v="4"/>
    <s v="Whole Foods"/>
    <s v="TYZ Item"/>
    <n v="2542.4395"/>
    <n v="5912.65"/>
  </r>
  <r>
    <x v="96"/>
    <x v="2"/>
    <x v="7"/>
    <s v="ExcelIsVeryFun.com"/>
    <s v="WJP Item"/>
    <n v="2596.2075000000004"/>
    <n v="5769.35"/>
  </r>
  <r>
    <x v="152"/>
    <x v="0"/>
    <x v="0"/>
    <s v="Home Depot"/>
    <s v="KBY Item"/>
    <n v="2935.0364"/>
    <n v="4316.2299999999996"/>
  </r>
  <r>
    <x v="153"/>
    <x v="2"/>
    <x v="5"/>
    <s v="Yahoo"/>
    <s v="VNQ Item"/>
    <n v="969.23200000000008"/>
    <n v="1762.24"/>
  </r>
  <r>
    <x v="154"/>
    <x v="0"/>
    <x v="7"/>
    <s v="Costco"/>
    <s v="KJV Item"/>
    <n v="9318.9580000000005"/>
    <n v="9966.7999999999993"/>
  </r>
  <r>
    <x v="150"/>
    <x v="4"/>
    <x v="2"/>
    <s v="Sherman Williams"/>
    <s v="HMW Item"/>
    <n v="5011.1716000000006"/>
    <n v="7369.37"/>
  </r>
  <r>
    <x v="155"/>
    <x v="4"/>
    <x v="7"/>
    <s v="Amazon.com"/>
    <s v="CNH Item"/>
    <n v="4467.8380000000006"/>
    <n v="6570.35"/>
  </r>
  <r>
    <x v="36"/>
    <x v="4"/>
    <x v="5"/>
    <s v="Sherman Williams"/>
    <s v="LEO Item"/>
    <n v="3132.6833000000001"/>
    <n v="7285.31"/>
  </r>
  <r>
    <x v="156"/>
    <x v="1"/>
    <x v="7"/>
    <s v="McLendon's Hardware"/>
    <s v="EUH Item"/>
    <n v="196.45839999999998"/>
    <n v="456.88"/>
  </r>
  <r>
    <x v="86"/>
    <x v="1"/>
    <x v="5"/>
    <s v="Amazon.com"/>
    <s v="LOP Item"/>
    <n v="266.30239999999998"/>
    <n v="451.36"/>
  </r>
  <r>
    <x v="157"/>
    <x v="4"/>
    <x v="6"/>
    <s v="Nature Company"/>
    <s v="ESJ Item"/>
    <n v="5269.9459999999999"/>
    <n v="9581.7199999999993"/>
  </r>
  <r>
    <x v="150"/>
    <x v="0"/>
    <x v="4"/>
    <s v="Costco"/>
    <s v="XLF Item"/>
    <n v="1798.3416"/>
    <n v="2043.57"/>
  </r>
  <r>
    <x v="97"/>
    <x v="2"/>
    <x v="0"/>
    <s v="ExcelIsVeryFun.com"/>
    <s v="MME Item"/>
    <n v="1281.1804999999999"/>
    <n v="3462.65"/>
  </r>
  <r>
    <x v="158"/>
    <x v="0"/>
    <x v="3"/>
    <s v="Costco"/>
    <s v="IQG Item"/>
    <n v="116.9192"/>
    <n v="171.94"/>
  </r>
  <r>
    <x v="159"/>
    <x v="0"/>
    <x v="4"/>
    <s v="ExcelIsVeryFun.com"/>
    <s v="AWF Item"/>
    <n v="6417.6632"/>
    <n v="9437.74"/>
  </r>
  <r>
    <x v="148"/>
    <x v="4"/>
    <x v="5"/>
    <s v="McLendon's Hardware"/>
    <s v="TMF Item"/>
    <n v="1660.4822999999999"/>
    <n v="4487.79"/>
  </r>
  <r>
    <x v="160"/>
    <x v="4"/>
    <x v="6"/>
    <s v="Whole Foods"/>
    <s v="UDS Item"/>
    <n v="3354.5776000000001"/>
    <n v="3812.02"/>
  </r>
  <r>
    <x v="161"/>
    <x v="1"/>
    <x v="3"/>
    <s v="Peet's Coffee"/>
    <s v="YGP Item"/>
    <n v="6835.9719999999998"/>
    <n v="7768.15"/>
  </r>
  <r>
    <x v="162"/>
    <x v="4"/>
    <x v="7"/>
    <s v="Office Depot"/>
    <s v="TUL Item"/>
    <n v="2918.6280000000002"/>
    <n v="6485.84"/>
  </r>
  <r>
    <x v="163"/>
    <x v="4"/>
    <x v="2"/>
    <s v="Sherman Williams"/>
    <s v="JZO Item"/>
    <n v="6575.61"/>
    <n v="8767.48"/>
  </r>
  <r>
    <x v="164"/>
    <x v="4"/>
    <x v="1"/>
    <s v="Google"/>
    <s v="WBL Item"/>
    <n v="4714.6309999999994"/>
    <n v="7990.9"/>
  </r>
  <r>
    <x v="165"/>
    <x v="3"/>
    <x v="5"/>
    <s v="Sherman Williams"/>
    <s v="BPZ Item"/>
    <n v="3148.5255999999999"/>
    <n v="3577.87"/>
  </r>
  <r>
    <x v="166"/>
    <x v="3"/>
    <x v="4"/>
    <s v="Yahoo"/>
    <s v="WIP Item"/>
    <n v="3075.82"/>
    <n v="5592.4"/>
  </r>
  <r>
    <x v="167"/>
    <x v="4"/>
    <x v="6"/>
    <s v="Sherman Williams"/>
    <s v="SWQ Item"/>
    <n v="4295.7172"/>
    <n v="9990.0400000000009"/>
  </r>
  <r>
    <x v="168"/>
    <x v="4"/>
    <x v="3"/>
    <s v="Nature Company"/>
    <s v="EZU Item"/>
    <n v="607.64859999999999"/>
    <n v="1047.67"/>
  </r>
  <r>
    <x v="169"/>
    <x v="0"/>
    <x v="2"/>
    <s v="Whole Foods"/>
    <s v="NEE Item"/>
    <n v="4351.8045999999995"/>
    <n v="7375.94"/>
  </r>
  <r>
    <x v="170"/>
    <x v="4"/>
    <x v="7"/>
    <s v="The Economist"/>
    <s v="GAK Item"/>
    <n v="345.51579999999996"/>
    <n v="585.62"/>
  </r>
  <r>
    <x v="171"/>
    <x v="0"/>
    <x v="4"/>
    <s v="Home Depot"/>
    <s v="UPA Item"/>
    <n v="7054.7752"/>
    <n v="8016.79"/>
  </r>
  <r>
    <x v="172"/>
    <x v="2"/>
    <x v="1"/>
    <s v="Sherman Williams"/>
    <s v="KGM Item"/>
    <n v="4699.1120000000001"/>
    <n v="5339.9"/>
  </r>
  <r>
    <x v="0"/>
    <x v="4"/>
    <x v="7"/>
    <s v="Yahoo"/>
    <s v="XLN Item"/>
    <n v="1155.0808"/>
    <n v="3121.84"/>
  </r>
  <r>
    <x v="173"/>
    <x v="3"/>
    <x v="4"/>
    <s v="Home Depot"/>
    <s v="SXT Item"/>
    <n v="7371.4425000000001"/>
    <n v="9828.59"/>
  </r>
  <r>
    <x v="24"/>
    <x v="4"/>
    <x v="1"/>
    <s v="McLendon's Hardware"/>
    <s v="POX Item"/>
    <n v="4025.1111999999998"/>
    <n v="4573.99"/>
  </r>
  <r>
    <x v="174"/>
    <x v="3"/>
    <x v="7"/>
    <s v="The Economist"/>
    <s v="KFB Item"/>
    <n v="4976.2782999999999"/>
    <n v="8434.3700000000008"/>
  </r>
  <r>
    <x v="175"/>
    <x v="2"/>
    <x v="5"/>
    <s v="Home Depot"/>
    <s v="FEK Item"/>
    <n v="1531.2128"/>
    <n v="3560.96"/>
  </r>
  <r>
    <x v="176"/>
    <x v="4"/>
    <x v="7"/>
    <s v="Office Depot"/>
    <s v="FZY Item"/>
    <n v="331.15370000000001"/>
    <n v="895.01"/>
  </r>
  <r>
    <x v="177"/>
    <x v="4"/>
    <x v="3"/>
    <s v="ExcelIsVeryFun.com"/>
    <s v="YIP Item"/>
    <n v="4494.4470000000001"/>
    <n v="9987.66"/>
  </r>
  <r>
    <x v="178"/>
    <x v="1"/>
    <x v="7"/>
    <s v="ExcelIsVeryFun.com"/>
    <s v="XBY Item"/>
    <n v="2350.4615999999996"/>
    <n v="4052.52"/>
  </r>
  <r>
    <x v="179"/>
    <x v="4"/>
    <x v="4"/>
    <s v="Solar and Wind Inc."/>
    <s v="SMX Item"/>
    <n v="4035.8835999999997"/>
    <n v="6958.42"/>
  </r>
  <r>
    <x v="180"/>
    <x v="3"/>
    <x v="3"/>
    <s v="Yahoo"/>
    <s v="IAG Item"/>
    <n v="5988.93"/>
    <n v="7985.24"/>
  </r>
  <r>
    <x v="181"/>
    <x v="4"/>
    <x v="7"/>
    <s v="Office Depot"/>
    <s v="IKV Item"/>
    <n v="4949.5349999999999"/>
    <n v="6599.38"/>
  </r>
  <r>
    <x v="182"/>
    <x v="1"/>
    <x v="2"/>
    <s v="McLendon's Hardware"/>
    <s v="NGZ Item"/>
    <n v="644.46879999999987"/>
    <n v="1092.32"/>
  </r>
  <r>
    <x v="183"/>
    <x v="0"/>
    <x v="1"/>
    <s v="Solar and Wind Inc."/>
    <s v="RCE Item"/>
    <n v="3730.5019999999995"/>
    <n v="6431.9"/>
  </r>
  <r>
    <x v="184"/>
    <x v="4"/>
    <x v="4"/>
    <s v="Amazon.com"/>
    <s v="GYH Item"/>
    <n v="2280.1692000000003"/>
    <n v="3353.19"/>
  </r>
  <r>
    <x v="8"/>
    <x v="4"/>
    <x v="5"/>
    <s v="Solar and Wind Inc."/>
    <s v="KST Item"/>
    <n v="1232.2650000000001"/>
    <n v="1643.02"/>
  </r>
  <r>
    <x v="166"/>
    <x v="4"/>
    <x v="2"/>
    <s v="Costco"/>
    <s v="WWD Item"/>
    <n v="1528.835"/>
    <n v="2779.7"/>
  </r>
  <r>
    <x v="185"/>
    <x v="0"/>
    <x v="3"/>
    <s v="Nature Company"/>
    <s v="KHA Item"/>
    <n v="1191.2445999999998"/>
    <n v="2053.87"/>
  </r>
  <r>
    <x v="186"/>
    <x v="4"/>
    <x v="4"/>
    <s v="Yahoo"/>
    <s v="WPE Item"/>
    <n v="5394.1449999999995"/>
    <n v="9300.25"/>
  </r>
  <r>
    <x v="187"/>
    <x v="1"/>
    <x v="6"/>
    <s v="Home Depot"/>
    <s v="WWU Item"/>
    <n v="3043.75225"/>
    <n v="3255.35"/>
  </r>
  <r>
    <x v="188"/>
    <x v="1"/>
    <x v="1"/>
    <s v="Costco"/>
    <s v="WKC Item"/>
    <n v="1721.5523000000001"/>
    <n v="4003.61"/>
  </r>
  <r>
    <x v="189"/>
    <x v="4"/>
    <x v="1"/>
    <s v="McLendon's Hardware"/>
    <s v="EQL Item"/>
    <n v="1385.8965000000001"/>
    <n v="3079.77"/>
  </r>
  <r>
    <x v="190"/>
    <x v="2"/>
    <x v="4"/>
    <s v="Yahoo"/>
    <s v="HPF Item"/>
    <n v="87.245999999999995"/>
    <n v="193.88"/>
  </r>
  <r>
    <x v="191"/>
    <x v="2"/>
    <x v="4"/>
    <s v="Sherman Williams"/>
    <s v="QIL Item"/>
    <n v="2952.3647999999998"/>
    <n v="3354.96"/>
  </r>
  <r>
    <x v="192"/>
    <x v="4"/>
    <x v="2"/>
    <s v="Home Depot"/>
    <s v="XYL Item"/>
    <n v="4638.9192000000003"/>
    <n v="6821.94"/>
  </r>
  <r>
    <x v="46"/>
    <x v="1"/>
    <x v="3"/>
    <s v="Office Depot"/>
    <s v="UBV Item"/>
    <n v="18.072799999999997"/>
    <n v="31.16"/>
  </r>
  <r>
    <x v="192"/>
    <x v="3"/>
    <x v="0"/>
    <s v="Solar and Wind Inc."/>
    <s v="ZFB Item"/>
    <n v="3396.2484999999997"/>
    <n v="9179.0499999999993"/>
  </r>
  <r>
    <x v="193"/>
    <x v="1"/>
    <x v="6"/>
    <s v="Amazon.com"/>
    <s v="PEN Item"/>
    <n v="1701.144"/>
    <n v="3780.32"/>
  </r>
  <r>
    <x v="94"/>
    <x v="1"/>
    <x v="0"/>
    <s v="Google"/>
    <s v="ETU Item"/>
    <n v="4341.1787000000004"/>
    <n v="7357.93"/>
  </r>
  <r>
    <x v="115"/>
    <x v="3"/>
    <x v="6"/>
    <s v="Office Depot"/>
    <s v="FPF Item"/>
    <n v="3381.0748000000003"/>
    <n v="9138.0400000000009"/>
  </r>
  <r>
    <x v="194"/>
    <x v="3"/>
    <x v="1"/>
    <s v="Solar and Wind Inc."/>
    <s v="HGT Item"/>
    <n v="3639.0150000000003"/>
    <n v="4852.0200000000004"/>
  </r>
  <r>
    <x v="195"/>
    <x v="4"/>
    <x v="2"/>
    <s v="ExcelIsVeryFun.com"/>
    <s v="JFF Item"/>
    <n v="3565.9298000000003"/>
    <n v="8292.86"/>
  </r>
  <r>
    <x v="196"/>
    <x v="0"/>
    <x v="7"/>
    <s v="Office Depot"/>
    <s v="YIT Item"/>
    <n v="3219.6067999999996"/>
    <n v="8701.64"/>
  </r>
  <r>
    <x v="197"/>
    <x v="3"/>
    <x v="5"/>
    <s v="Whole Foods"/>
    <s v="FKD Item"/>
    <n v="2924.2365"/>
    <n v="6800.55"/>
  </r>
  <r>
    <x v="198"/>
    <x v="1"/>
    <x v="1"/>
    <s v="Solar and Wind Inc."/>
    <s v="FVF Item"/>
    <n v="782.59050000000002"/>
    <n v="1739.09"/>
  </r>
  <r>
    <x v="199"/>
    <x v="4"/>
    <x v="1"/>
    <s v="Costco"/>
    <s v="AKY Item"/>
    <n v="1193.4675"/>
    <n v="1591.29"/>
  </r>
  <r>
    <x v="200"/>
    <x v="0"/>
    <x v="5"/>
    <s v="Peet's Coffee"/>
    <s v="UXD Item"/>
    <n v="2647.4331999999999"/>
    <n v="4564.54"/>
  </r>
  <r>
    <x v="201"/>
    <x v="4"/>
    <x v="2"/>
    <s v="McLendon's Hardware"/>
    <s v="QHO Item"/>
    <n v="1641.6136000000001"/>
    <n v="1865.47"/>
  </r>
  <r>
    <x v="202"/>
    <x v="3"/>
    <x v="0"/>
    <s v="Solar and Wind Inc."/>
    <s v="XVI Item"/>
    <n v="4250.1646000000001"/>
    <n v="7327.87"/>
  </r>
  <r>
    <x v="203"/>
    <x v="1"/>
    <x v="7"/>
    <s v="ExcelIsVeryFun.com"/>
    <s v="AEW Item"/>
    <n v="4760.7907999999998"/>
    <n v="8208.26"/>
  </r>
  <r>
    <x v="204"/>
    <x v="4"/>
    <x v="6"/>
    <s v="The Economist"/>
    <s v="FFT Item"/>
    <n v="7012.7711500000005"/>
    <n v="7500.29"/>
  </r>
  <r>
    <x v="195"/>
    <x v="4"/>
    <x v="0"/>
    <s v="Yahoo"/>
    <s v="MOQ Item"/>
    <n v="4595.2060000000001"/>
    <n v="8354.92"/>
  </r>
  <r>
    <x v="125"/>
    <x v="1"/>
    <x v="6"/>
    <s v="Yahoo"/>
    <s v="QTS Item"/>
    <n v="3138.5097999999998"/>
    <n v="7298.86"/>
  </r>
  <r>
    <x v="56"/>
    <x v="4"/>
    <x v="4"/>
    <s v="Nature Company"/>
    <s v="GYK Item"/>
    <n v="1864.6688000000001"/>
    <n v="2742.16"/>
  </r>
  <r>
    <x v="205"/>
    <x v="4"/>
    <x v="1"/>
    <s v="Yahoo"/>
    <s v="VTW Item"/>
    <n v="2204.4645"/>
    <n v="4898.8100000000004"/>
  </r>
  <r>
    <x v="96"/>
    <x v="1"/>
    <x v="6"/>
    <s v="Office Depot"/>
    <s v="BUZ Item"/>
    <n v="4355.7929999999997"/>
    <n v="7382.7"/>
  </r>
  <r>
    <x v="206"/>
    <x v="1"/>
    <x v="3"/>
    <s v="Solar and Wind Inc."/>
    <s v="HGQ Item"/>
    <n v="249.38320000000002"/>
    <n v="366.74"/>
  </r>
  <r>
    <x v="207"/>
    <x v="4"/>
    <x v="1"/>
    <s v="Whole Foods"/>
    <s v="FPN Item"/>
    <n v="1855.4204999999999"/>
    <n v="5014.6499999999996"/>
  </r>
  <r>
    <x v="208"/>
    <x v="1"/>
    <x v="5"/>
    <s v="Solar and Wind Inc."/>
    <s v="VPY Item"/>
    <n v="712.92650000000003"/>
    <n v="1296.23"/>
  </r>
  <r>
    <x v="8"/>
    <x v="1"/>
    <x v="1"/>
    <s v="The Economist"/>
    <s v="CDR Item"/>
    <n v="2335.029"/>
    <n v="5430.3"/>
  </r>
  <r>
    <x v="152"/>
    <x v="1"/>
    <x v="1"/>
    <s v="Costco"/>
    <s v="KVL Item"/>
    <n v="627.28200000000004"/>
    <n v="1393.96"/>
  </r>
  <r>
    <x v="163"/>
    <x v="4"/>
    <x v="7"/>
    <s v="Home Depot"/>
    <s v="BSV Item"/>
    <n v="5085.1274000000003"/>
    <n v="8618.86"/>
  </r>
  <r>
    <x v="35"/>
    <x v="3"/>
    <x v="1"/>
    <s v="Google"/>
    <s v="PNA Item"/>
    <n v="2070.5570000000002"/>
    <n v="5596.1"/>
  </r>
  <r>
    <x v="209"/>
    <x v="0"/>
    <x v="7"/>
    <s v="Whole Foods"/>
    <s v="ZMY Item"/>
    <n v="3234.2809999999995"/>
    <n v="8741.2999999999993"/>
  </r>
  <r>
    <x v="210"/>
    <x v="4"/>
    <x v="3"/>
    <s v="Google"/>
    <s v="QJV Item"/>
    <n v="1835.8971999999999"/>
    <n v="3165.34"/>
  </r>
  <r>
    <x v="211"/>
    <x v="2"/>
    <x v="6"/>
    <s v="Solar and Wind Inc."/>
    <s v="XFU Item"/>
    <n v="969.03510000000006"/>
    <n v="2253.5700000000002"/>
  </r>
  <r>
    <x v="184"/>
    <x v="4"/>
    <x v="1"/>
    <s v="Yahoo"/>
    <s v="JKT Item"/>
    <n v="1559.4981999999998"/>
    <n v="3626.74"/>
  </r>
  <r>
    <x v="108"/>
    <x v="0"/>
    <x v="2"/>
    <s v="Google"/>
    <s v="QBL Item"/>
    <n v="862.85950000000003"/>
    <n v="2006.65"/>
  </r>
  <r>
    <x v="212"/>
    <x v="4"/>
    <x v="1"/>
    <s v="Solar and Wind Inc."/>
    <s v="LII Item"/>
    <n v="2339.48"/>
    <n v="2658.5"/>
  </r>
  <r>
    <x v="213"/>
    <x v="3"/>
    <x v="2"/>
    <s v="ExcelIsVeryFun.com"/>
    <s v="LCU Item"/>
    <n v="3976.5967999999998"/>
    <n v="4518.8599999999997"/>
  </r>
  <r>
    <x v="214"/>
    <x v="1"/>
    <x v="1"/>
    <s v="The Economist"/>
    <s v="HEB Item"/>
    <n v="4592.5725000000002"/>
    <n v="6123.43"/>
  </r>
  <r>
    <x v="215"/>
    <x v="1"/>
    <x v="2"/>
    <s v="McLendon's Hardware"/>
    <s v="JGS Item"/>
    <n v="3107.2788999999998"/>
    <n v="7226.23"/>
  </r>
  <r>
    <x v="15"/>
    <x v="4"/>
    <x v="1"/>
    <s v="Yahoo"/>
    <s v="KDX Item"/>
    <n v="1231.7985000000001"/>
    <n v="2737.33"/>
  </r>
  <r>
    <x v="216"/>
    <x v="2"/>
    <x v="3"/>
    <s v="The Economist"/>
    <s v="TLQ Item"/>
    <n v="2084.6947"/>
    <n v="5634.31"/>
  </r>
  <r>
    <x v="217"/>
    <x v="4"/>
    <x v="4"/>
    <s v="Yahoo"/>
    <s v="LGZ Item"/>
    <n v="4064.72"/>
    <n v="7390.4"/>
  </r>
  <r>
    <x v="218"/>
    <x v="4"/>
    <x v="2"/>
    <s v="Peet's Coffee"/>
    <s v="QGM Item"/>
    <n v="5643.7452999999996"/>
    <n v="9565.67"/>
  </r>
  <r>
    <x v="219"/>
    <x v="4"/>
    <x v="2"/>
    <s v="ExcelIsVeryFun.com"/>
    <s v="AIQ Item"/>
    <n v="4257.4391999999998"/>
    <n v="6260.94"/>
  </r>
  <r>
    <x v="220"/>
    <x v="0"/>
    <x v="6"/>
    <s v="Solar and Wind Inc."/>
    <s v="UVO Item"/>
    <n v="3345.5524000000005"/>
    <n v="4919.93"/>
  </r>
  <r>
    <x v="221"/>
    <x v="4"/>
    <x v="2"/>
    <s v="Whole Foods"/>
    <s v="KNX Item"/>
    <n v="4231.4634999999998"/>
    <n v="7693.57"/>
  </r>
  <r>
    <x v="201"/>
    <x v="1"/>
    <x v="5"/>
    <s v="The Economist"/>
    <s v="KYW Item"/>
    <n v="3119.5596999999998"/>
    <n v="7254.79"/>
  </r>
  <r>
    <x v="1"/>
    <x v="4"/>
    <x v="6"/>
    <s v="ExcelIsVeryFun.com"/>
    <s v="ZAH Item"/>
    <n v="5841.5896000000002"/>
    <n v="6638.17"/>
  </r>
  <r>
    <x v="222"/>
    <x v="0"/>
    <x v="4"/>
    <s v="Amazon.com"/>
    <s v="MPS Item"/>
    <n v="6892.1624999999995"/>
    <n v="9189.5499999999993"/>
  </r>
  <r>
    <x v="223"/>
    <x v="2"/>
    <x v="1"/>
    <s v="Nature Company"/>
    <s v="ILH Item"/>
    <n v="4854.3364000000001"/>
    <n v="7138.73"/>
  </r>
  <r>
    <x v="224"/>
    <x v="1"/>
    <x v="1"/>
    <s v="Office Depot"/>
    <s v="RTF Item"/>
    <n v="1259.0744"/>
    <n v="2928.08"/>
  </r>
  <r>
    <x v="61"/>
    <x v="2"/>
    <x v="2"/>
    <s v="Nature Company"/>
    <s v="HQT Item"/>
    <n v="4756.4436000000005"/>
    <n v="6994.77"/>
  </r>
  <r>
    <x v="225"/>
    <x v="1"/>
    <x v="1"/>
    <s v="Whole Foods"/>
    <s v="FXL Item"/>
    <n v="677.31239999999991"/>
    <n v="1167.78"/>
  </r>
  <r>
    <x v="226"/>
    <x v="0"/>
    <x v="1"/>
    <s v="ExcelIsVeryFun.com"/>
    <s v="ZLA Item"/>
    <n v="1101.1422"/>
    <n v="2976.06"/>
  </r>
  <r>
    <x v="227"/>
    <x v="4"/>
    <x v="1"/>
    <s v="ExcelIsVeryFun.com"/>
    <s v="NCN Item"/>
    <n v="1522.3184999999999"/>
    <n v="3382.93"/>
  </r>
  <r>
    <x v="166"/>
    <x v="1"/>
    <x v="1"/>
    <s v="Yahoo"/>
    <s v="UAD Item"/>
    <n v="758.69640000000004"/>
    <n v="1115.73"/>
  </r>
  <r>
    <x v="228"/>
    <x v="4"/>
    <x v="7"/>
    <s v="McLendon's Hardware"/>
    <s v="BJI Item"/>
    <n v="105.4019"/>
    <n v="284.87"/>
  </r>
  <r>
    <x v="186"/>
    <x v="2"/>
    <x v="7"/>
    <s v="Costco"/>
    <s v="TTK Item"/>
    <n v="2963.6761999999999"/>
    <n v="5023.18"/>
  </r>
  <r>
    <x v="229"/>
    <x v="2"/>
    <x v="4"/>
    <s v="Google"/>
    <s v="FPO Item"/>
    <n v="1518.2024999999999"/>
    <n v="2024.27"/>
  </r>
  <r>
    <x v="230"/>
    <x v="4"/>
    <x v="2"/>
    <s v="Yahoo"/>
    <s v="SCW Item"/>
    <n v="2237.4629"/>
    <n v="3792.31"/>
  </r>
  <r>
    <x v="231"/>
    <x v="3"/>
    <x v="1"/>
    <s v="Nature Company"/>
    <s v="XKR Item"/>
    <n v="3708.54"/>
    <n v="4944.72"/>
  </r>
  <r>
    <x v="69"/>
    <x v="4"/>
    <x v="1"/>
    <s v="Office Depot"/>
    <s v="HOQ Item"/>
    <n v="5300.6646000000001"/>
    <n v="5669.16"/>
  </r>
  <r>
    <x v="232"/>
    <x v="4"/>
    <x v="6"/>
    <s v="Home Depot"/>
    <s v="EAR Item"/>
    <n v="4384.4174999999996"/>
    <n v="9743.15"/>
  </r>
  <r>
    <x v="170"/>
    <x v="1"/>
    <x v="5"/>
    <s v="The Economist"/>
    <s v="AYF Item"/>
    <n v="3119.0852000000004"/>
    <n v="3335.92"/>
  </r>
  <r>
    <x v="153"/>
    <x v="4"/>
    <x v="7"/>
    <s v="ExcelIsVeryFun.com"/>
    <s v="YTX Item"/>
    <n v="4906.6270000000004"/>
    <n v="8921.14"/>
  </r>
  <r>
    <x v="233"/>
    <x v="2"/>
    <x v="0"/>
    <s v="Solar and Wind Inc."/>
    <s v="EXM Item"/>
    <n v="5754.9366999999993"/>
    <n v="9754.1299999999992"/>
  </r>
  <r>
    <x v="234"/>
    <x v="4"/>
    <x v="5"/>
    <s v="Nature Company"/>
    <s v="WLY Item"/>
    <n v="819.23680000000002"/>
    <n v="1204.76"/>
  </r>
  <r>
    <x v="11"/>
    <x v="3"/>
    <x v="1"/>
    <s v="Home Depot"/>
    <s v="GPH Item"/>
    <n v="4442.3175000000001"/>
    <n v="5923.09"/>
  </r>
  <r>
    <x v="235"/>
    <x v="2"/>
    <x v="4"/>
    <s v="Office Depot"/>
    <s v="HKD Item"/>
    <n v="4911.2464500000006"/>
    <n v="5252.67"/>
  </r>
  <r>
    <x v="236"/>
    <x v="3"/>
    <x v="2"/>
    <s v="McLendon's Hardware"/>
    <s v="NIV Item"/>
    <n v="5180.1380000000008"/>
    <n v="7617.85"/>
  </r>
  <r>
    <x v="191"/>
    <x v="0"/>
    <x v="3"/>
    <s v="Whole Foods"/>
    <s v="MSH Item"/>
    <n v="6820.56"/>
    <n v="9094.08"/>
  </r>
  <r>
    <x v="208"/>
    <x v="2"/>
    <x v="0"/>
    <s v="Office Depot"/>
    <s v="VRK Item"/>
    <n v="4155.9016000000001"/>
    <n v="6111.62"/>
  </r>
  <r>
    <x v="58"/>
    <x v="1"/>
    <x v="2"/>
    <s v="Nature Company"/>
    <s v="IYT Item"/>
    <n v="1390.5881000000002"/>
    <n v="1487.26"/>
  </r>
  <r>
    <x v="53"/>
    <x v="4"/>
    <x v="3"/>
    <s v="Solar and Wind Inc."/>
    <s v="LOI Item"/>
    <n v="2356.6840000000002"/>
    <n v="4284.88"/>
  </r>
  <r>
    <x v="96"/>
    <x v="1"/>
    <x v="5"/>
    <s v="Sherman Williams"/>
    <s v="OLN Item"/>
    <n v="666.74479999999994"/>
    <n v="1149.56"/>
  </r>
  <r>
    <x v="237"/>
    <x v="4"/>
    <x v="0"/>
    <s v="The Economist"/>
    <s v="XZF Item"/>
    <n v="1950.3045000000002"/>
    <n v="4334.01"/>
  </r>
  <r>
    <x v="238"/>
    <x v="4"/>
    <x v="0"/>
    <s v="Yahoo"/>
    <s v="CNN Item"/>
    <n v="4357.2449999999999"/>
    <n v="5809.66"/>
  </r>
  <r>
    <x v="239"/>
    <x v="1"/>
    <x v="5"/>
    <s v="Sherman Williams"/>
    <s v="BNH Item"/>
    <n v="3978.6256000000003"/>
    <n v="5850.92"/>
  </r>
  <r>
    <x v="240"/>
    <x v="4"/>
    <x v="6"/>
    <s v="Office Depot"/>
    <s v="XZI Item"/>
    <n v="4217.7151999999996"/>
    <n v="9808.64"/>
  </r>
  <r>
    <x v="111"/>
    <x v="3"/>
    <x v="5"/>
    <s v="Whole Foods"/>
    <s v="STR Item"/>
    <n v="4421.1944999999996"/>
    <n v="7493.55"/>
  </r>
  <r>
    <x v="241"/>
    <x v="3"/>
    <x v="3"/>
    <s v="Yahoo"/>
    <s v="FLS Item"/>
    <n v="3664.6785"/>
    <n v="8143.73"/>
  </r>
  <r>
    <x v="242"/>
    <x v="0"/>
    <x v="4"/>
    <s v="Google"/>
    <s v="UWT Item"/>
    <n v="246.18359999999998"/>
    <n v="572.52"/>
  </r>
  <r>
    <x v="243"/>
    <x v="4"/>
    <x v="3"/>
    <s v="Costco"/>
    <s v="UZP Item"/>
    <n v="526.07939999999996"/>
    <n v="891.66"/>
  </r>
  <r>
    <x v="244"/>
    <x v="1"/>
    <x v="5"/>
    <s v="Yahoo"/>
    <s v="HAI Item"/>
    <n v="2640.1320000000001"/>
    <n v="4800.24"/>
  </r>
  <r>
    <x v="245"/>
    <x v="4"/>
    <x v="6"/>
    <s v="McLendon's Hardware"/>
    <s v="IZV Item"/>
    <n v="6050.4088000000002"/>
    <n v="8897.66"/>
  </r>
  <r>
    <x v="246"/>
    <x v="0"/>
    <x v="4"/>
    <s v="McLendon's Hardware"/>
    <s v="ACF Item"/>
    <n v="3479.96"/>
    <n v="3954.5"/>
  </r>
  <r>
    <x v="150"/>
    <x v="0"/>
    <x v="1"/>
    <s v="McLendon's Hardware"/>
    <s v="OGB Item"/>
    <n v="450.47089999999997"/>
    <n v="763.51"/>
  </r>
  <r>
    <x v="65"/>
    <x v="1"/>
    <x v="5"/>
    <s v="Peet's Coffee"/>
    <s v="EYP Item"/>
    <n v="4665.4069"/>
    <n v="4989.74"/>
  </r>
  <r>
    <x v="247"/>
    <x v="4"/>
    <x v="4"/>
    <s v="Whole Foods"/>
    <s v="ZCL Item"/>
    <n v="4549.0356999999995"/>
    <n v="7710.23"/>
  </r>
  <r>
    <x v="160"/>
    <x v="3"/>
    <x v="2"/>
    <s v="Yahoo"/>
    <s v="VGE Item"/>
    <n v="844.62290000000007"/>
    <n v="903.34"/>
  </r>
  <r>
    <x v="248"/>
    <x v="3"/>
    <x v="1"/>
    <s v="Solar and Wind Inc."/>
    <s v="GLY Item"/>
    <n v="5352.9696000000004"/>
    <n v="6082.92"/>
  </r>
  <r>
    <x v="249"/>
    <x v="1"/>
    <x v="0"/>
    <s v="Solar and Wind Inc."/>
    <s v="CCV Item"/>
    <n v="1205.9256"/>
    <n v="1773.42"/>
  </r>
  <r>
    <x v="250"/>
    <x v="1"/>
    <x v="6"/>
    <s v="Costco"/>
    <s v="JUV Item"/>
    <n v="2790.2655"/>
    <n v="6200.59"/>
  </r>
  <r>
    <x v="251"/>
    <x v="0"/>
    <x v="7"/>
    <s v="Sherman Williams"/>
    <s v="UBW Item"/>
    <n v="1186.6409000000001"/>
    <n v="2759.63"/>
  </r>
  <r>
    <x v="252"/>
    <x v="2"/>
    <x v="1"/>
    <s v="ExcelIsVeryFun.com"/>
    <s v="KPY Item"/>
    <n v="8446.4599999999991"/>
    <n v="9598.25"/>
  </r>
  <r>
    <x v="253"/>
    <x v="4"/>
    <x v="5"/>
    <s v="Amazon.com"/>
    <s v="KEI Item"/>
    <n v="3491.8708999999999"/>
    <n v="8120.63"/>
  </r>
  <r>
    <x v="254"/>
    <x v="4"/>
    <x v="4"/>
    <s v="Sherman Williams"/>
    <s v="OCL Item"/>
    <n v="3308.4067999999997"/>
    <n v="8941.64"/>
  </r>
  <r>
    <x v="172"/>
    <x v="2"/>
    <x v="7"/>
    <s v="Amazon.com"/>
    <s v="PJA Item"/>
    <n v="682.20900000000006"/>
    <n v="1240.3800000000001"/>
  </r>
  <r>
    <x v="165"/>
    <x v="2"/>
    <x v="3"/>
    <s v="The Economist"/>
    <s v="ZJS Item"/>
    <n v="5002.53"/>
    <n v="6670.04"/>
  </r>
  <r>
    <x v="94"/>
    <x v="1"/>
    <x v="3"/>
    <s v="The Economist"/>
    <s v="PTH Item"/>
    <n v="1449.1455000000001"/>
    <n v="2634.81"/>
  </r>
  <r>
    <x v="255"/>
    <x v="1"/>
    <x v="4"/>
    <s v="Home Depot"/>
    <s v="EAP Item"/>
    <n v="3695.7671999999998"/>
    <n v="9988.56"/>
  </r>
  <r>
    <x v="256"/>
    <x v="4"/>
    <x v="5"/>
    <s v="Yahoo"/>
    <s v="PUJ Item"/>
    <n v="3407.4755"/>
    <n v="6195.41"/>
  </r>
  <r>
    <x v="257"/>
    <x v="4"/>
    <x v="1"/>
    <s v="Yahoo"/>
    <s v="ICX Item"/>
    <n v="4085.4915000000005"/>
    <n v="9078.8700000000008"/>
  </r>
  <r>
    <x v="258"/>
    <x v="3"/>
    <x v="3"/>
    <s v="Solar and Wind Inc."/>
    <s v="VMC Item"/>
    <n v="4705.0725000000002"/>
    <n v="6273.43"/>
  </r>
  <r>
    <x v="189"/>
    <x v="1"/>
    <x v="5"/>
    <s v="Costco"/>
    <s v="CNG Item"/>
    <n v="1735.7340000000002"/>
    <n v="1856.4"/>
  </r>
  <r>
    <x v="259"/>
    <x v="3"/>
    <x v="4"/>
    <s v="Solar and Wind Inc."/>
    <s v="QPM Item"/>
    <n v="2645.0640000000003"/>
    <n v="5877.92"/>
  </r>
  <r>
    <x v="260"/>
    <x v="1"/>
    <x v="7"/>
    <s v="Amazon.com"/>
    <s v="YHA Item"/>
    <n v="114.453"/>
    <n v="254.34"/>
  </r>
  <r>
    <x v="91"/>
    <x v="2"/>
    <x v="1"/>
    <s v="Home Depot"/>
    <s v="NJY Item"/>
    <n v="54.287500000000001"/>
    <n v="126.25"/>
  </r>
  <r>
    <x v="261"/>
    <x v="4"/>
    <x v="2"/>
    <s v="Costco"/>
    <s v="RGS Item"/>
    <n v="1365.32"/>
    <n v="1551.5"/>
  </r>
  <r>
    <x v="262"/>
    <x v="3"/>
    <x v="3"/>
    <s v="Solar and Wind Inc."/>
    <s v="UDH Item"/>
    <n v="6619.97"/>
    <n v="9735.25"/>
  </r>
  <r>
    <x v="263"/>
    <x v="2"/>
    <x v="7"/>
    <s v="Google"/>
    <s v="PXE Item"/>
    <n v="7327.08"/>
    <n v="9769.44"/>
  </r>
  <r>
    <x v="264"/>
    <x v="3"/>
    <x v="5"/>
    <s v="Yahoo"/>
    <s v="CVY Item"/>
    <n v="4445.8333999999995"/>
    <n v="7665.23"/>
  </r>
  <r>
    <x v="265"/>
    <x v="4"/>
    <x v="5"/>
    <s v="Yahoo"/>
    <s v="JXK Item"/>
    <n v="3621.7487000000001"/>
    <n v="9788.51"/>
  </r>
  <r>
    <x v="266"/>
    <x v="2"/>
    <x v="1"/>
    <s v="Nature Company"/>
    <s v="YIV Item"/>
    <n v="916.59"/>
    <n v="1222.1199999999999"/>
  </r>
  <r>
    <x v="8"/>
    <x v="3"/>
    <x v="6"/>
    <s v="Yahoo"/>
    <s v="FZK Item"/>
    <n v="4145.5819000000001"/>
    <n v="7026.41"/>
  </r>
  <r>
    <x v="267"/>
    <x v="3"/>
    <x v="6"/>
    <s v="Home Depot"/>
    <s v="RFR Item"/>
    <n v="1074.6909000000001"/>
    <n v="2904.57"/>
  </r>
  <r>
    <x v="268"/>
    <x v="4"/>
    <x v="3"/>
    <s v="Office Depot"/>
    <s v="EIE Item"/>
    <n v="2212.8230000000003"/>
    <n v="5146.1000000000004"/>
  </r>
  <r>
    <x v="269"/>
    <x v="4"/>
    <x v="4"/>
    <s v="Costco"/>
    <s v="RGD Item"/>
    <n v="4276.9175999999998"/>
    <n v="9946.32"/>
  </r>
  <r>
    <x v="270"/>
    <x v="3"/>
    <x v="6"/>
    <s v="The Economist"/>
    <s v="DNA Item"/>
    <n v="6349.5871999999999"/>
    <n v="7215.44"/>
  </r>
  <r>
    <x v="72"/>
    <x v="4"/>
    <x v="7"/>
    <s v="Yahoo"/>
    <s v="SQZ Item"/>
    <n v="5717.9141999999993"/>
    <n v="9691.3799999999992"/>
  </r>
  <r>
    <x v="96"/>
    <x v="0"/>
    <x v="7"/>
    <s v="Google"/>
    <s v="ZQH Item"/>
    <n v="2637.41995"/>
    <n v="2820.77"/>
  </r>
  <r>
    <x v="271"/>
    <x v="2"/>
    <x v="4"/>
    <s v="The Economist"/>
    <s v="RDD Item"/>
    <n v="1980.135"/>
    <n v="2640.18"/>
  </r>
  <r>
    <x v="272"/>
    <x v="3"/>
    <x v="0"/>
    <s v="Office Depot"/>
    <s v="WVS Item"/>
    <n v="1454.9974999999999"/>
    <n v="2645.45"/>
  </r>
  <r>
    <x v="15"/>
    <x v="4"/>
    <x v="3"/>
    <s v="Nature Company"/>
    <s v="KVA Item"/>
    <n v="1070.9503"/>
    <n v="1815.17"/>
  </r>
  <r>
    <x v="2"/>
    <x v="1"/>
    <x v="4"/>
    <s v="Yahoo"/>
    <s v="MQT Item"/>
    <n v="3266.3488000000002"/>
    <n v="3711.76"/>
  </r>
  <r>
    <x v="3"/>
    <x v="2"/>
    <x v="0"/>
    <s v="Sherman Williams"/>
    <s v="RYV Item"/>
    <n v="6159.0388000000003"/>
    <n v="9057.41"/>
  </r>
  <r>
    <x v="273"/>
    <x v="3"/>
    <x v="6"/>
    <s v="Peet's Coffee"/>
    <s v="ITT Item"/>
    <n v="2317.3040000000001"/>
    <n v="3407.8"/>
  </r>
  <r>
    <x v="69"/>
    <x v="3"/>
    <x v="0"/>
    <s v="Nature Company"/>
    <s v="PZB Item"/>
    <n v="2046.6315"/>
    <n v="4548.07"/>
  </r>
  <r>
    <x v="274"/>
    <x v="2"/>
    <x v="2"/>
    <s v="McLendon's Hardware"/>
    <s v="VVT Item"/>
    <n v="3607.2410000000004"/>
    <n v="6558.62"/>
  </r>
  <r>
    <x v="275"/>
    <x v="3"/>
    <x v="0"/>
    <s v="Amazon.com"/>
    <s v="KMR Item"/>
    <n v="655.1875"/>
    <n v="1191.25"/>
  </r>
  <r>
    <x v="276"/>
    <x v="4"/>
    <x v="2"/>
    <s v="Google"/>
    <s v="OZX Item"/>
    <n v="8339.5488000000005"/>
    <n v="9476.76"/>
  </r>
  <r>
    <x v="277"/>
    <x v="4"/>
    <x v="1"/>
    <s v="The Economist"/>
    <s v="JLN Item"/>
    <n v="1857.3050000000001"/>
    <n v="3202.25"/>
  </r>
  <r>
    <x v="90"/>
    <x v="4"/>
    <x v="1"/>
    <s v="Solar and Wind Inc."/>
    <s v="NXT Item"/>
    <n v="7832.0792000000001"/>
    <n v="8900.09"/>
  </r>
  <r>
    <x v="97"/>
    <x v="2"/>
    <x v="7"/>
    <s v="Google"/>
    <s v="UKJ Item"/>
    <n v="2838.2705999999998"/>
    <n v="4893.57"/>
  </r>
  <r>
    <x v="278"/>
    <x v="1"/>
    <x v="7"/>
    <s v="Costco"/>
    <s v="YJD Item"/>
    <n v="1123.72975"/>
    <n v="1201.8499999999999"/>
  </r>
  <r>
    <x v="113"/>
    <x v="4"/>
    <x v="7"/>
    <s v="Peet's Coffee"/>
    <s v="DML Item"/>
    <n v="406.24650000000003"/>
    <n v="738.63"/>
  </r>
  <r>
    <x v="279"/>
    <x v="2"/>
    <x v="4"/>
    <s v="Amazon.com"/>
    <s v="CUN Item"/>
    <n v="2645.0589"/>
    <n v="2828.94"/>
  </r>
  <r>
    <x v="116"/>
    <x v="4"/>
    <x v="2"/>
    <s v="Home Depot"/>
    <s v="ELN Item"/>
    <n v="1438.4040000000002"/>
    <n v="2615.2800000000002"/>
  </r>
  <r>
    <x v="10"/>
    <x v="3"/>
    <x v="5"/>
    <s v="The Economist"/>
    <s v="NXJ Item"/>
    <n v="555.73869999999999"/>
    <n v="941.93"/>
  </r>
  <r>
    <x v="280"/>
    <x v="3"/>
    <x v="5"/>
    <s v="Amazon.com"/>
    <s v="JQC Item"/>
    <n v="373.66500000000002"/>
    <n v="498.22"/>
  </r>
  <r>
    <x v="6"/>
    <x v="2"/>
    <x v="3"/>
    <s v="Sherman Williams"/>
    <s v="KAB Item"/>
    <n v="5095.41"/>
    <n v="6793.88"/>
  </r>
  <r>
    <x v="281"/>
    <x v="0"/>
    <x v="7"/>
    <s v="Amazon.com"/>
    <s v="NUH Item"/>
    <n v="454.23"/>
    <n v="1009.4"/>
  </r>
  <r>
    <x v="185"/>
    <x v="4"/>
    <x v="1"/>
    <s v="The Economist"/>
    <s v="YDO Item"/>
    <n v="3371.7255"/>
    <n v="6130.41"/>
  </r>
  <r>
    <x v="282"/>
    <x v="4"/>
    <x v="7"/>
    <s v="ExcelIsVeryFun.com"/>
    <s v="RUH Item"/>
    <n v="1315.10555"/>
    <n v="1406.53"/>
  </r>
  <r>
    <x v="283"/>
    <x v="4"/>
    <x v="4"/>
    <s v="McLendon's Hardware"/>
    <s v="NNT Item"/>
    <n v="5867.6561999999994"/>
    <n v="9945.18"/>
  </r>
  <r>
    <x v="284"/>
    <x v="1"/>
    <x v="7"/>
    <s v="Home Depot"/>
    <s v="AKB Item"/>
    <n v="2272.1071000000002"/>
    <n v="6140.83"/>
  </r>
  <r>
    <x v="285"/>
    <x v="4"/>
    <x v="3"/>
    <s v="Google"/>
    <s v="DMP Item"/>
    <n v="5481.2945"/>
    <n v="9965.99"/>
  </r>
  <r>
    <x v="286"/>
    <x v="0"/>
    <x v="3"/>
    <s v="Office Depot"/>
    <s v="EMO Item"/>
    <n v="331.26139999999998"/>
    <n v="561.46"/>
  </r>
  <r>
    <x v="287"/>
    <x v="4"/>
    <x v="5"/>
    <s v="Home Depot"/>
    <s v="ZEQ Item"/>
    <n v="2382.9450000000002"/>
    <n v="3177.26"/>
  </r>
  <r>
    <x v="288"/>
    <x v="2"/>
    <x v="7"/>
    <s v="Yahoo"/>
    <s v="HVG Item"/>
    <n v="4572.0065999999997"/>
    <n v="7882.77"/>
  </r>
  <r>
    <x v="16"/>
    <x v="3"/>
    <x v="6"/>
    <s v="Peet's Coffee"/>
    <s v="LWH Item"/>
    <n v="3128.8279000000002"/>
    <n v="3346.34"/>
  </r>
  <r>
    <x v="289"/>
    <x v="0"/>
    <x v="4"/>
    <s v="The Economist"/>
    <s v="OBM Item"/>
    <n v="2148.5971"/>
    <n v="3641.69"/>
  </r>
  <r>
    <x v="290"/>
    <x v="1"/>
    <x v="4"/>
    <s v="Peet's Coffee"/>
    <s v="VOJ Item"/>
    <n v="3738.9690000000001"/>
    <n v="8308.82"/>
  </r>
  <r>
    <x v="291"/>
    <x v="4"/>
    <x v="5"/>
    <s v="Home Depot"/>
    <s v="YWZ Item"/>
    <n v="5026.5109000000002"/>
    <n v="8519.51"/>
  </r>
  <r>
    <x v="153"/>
    <x v="4"/>
    <x v="7"/>
    <s v="McLendon's Hardware"/>
    <s v="RFT Item"/>
    <n v="3975.27"/>
    <n v="5300.36"/>
  </r>
  <r>
    <x v="251"/>
    <x v="3"/>
    <x v="7"/>
    <s v="Home Depot"/>
    <s v="ICQ Item"/>
    <n v="3027.87"/>
    <n v="4452.75"/>
  </r>
  <r>
    <x v="292"/>
    <x v="4"/>
    <x v="6"/>
    <s v="Costco"/>
    <s v="VOT Item"/>
    <n v="3180.8159999999998"/>
    <n v="8596.7999999999993"/>
  </r>
  <r>
    <x v="293"/>
    <x v="0"/>
    <x v="0"/>
    <s v="Whole Foods"/>
    <s v="ZHY Item"/>
    <n v="1755.8224"/>
    <n v="3027.28"/>
  </r>
  <r>
    <x v="294"/>
    <x v="4"/>
    <x v="4"/>
    <s v="McLendon's Hardware"/>
    <s v="YCJ Item"/>
    <n v="8192.4656000000014"/>
    <n v="9309.6200000000008"/>
  </r>
  <r>
    <x v="295"/>
    <x v="4"/>
    <x v="1"/>
    <s v="Amazon.com"/>
    <s v="XAC Item"/>
    <n v="793.90680000000009"/>
    <n v="1167.51"/>
  </r>
  <r>
    <x v="20"/>
    <x v="2"/>
    <x v="5"/>
    <s v="Yahoo"/>
    <s v="UAL Item"/>
    <n v="5858.1040999999996"/>
    <n v="9928.99"/>
  </r>
  <r>
    <x v="105"/>
    <x v="1"/>
    <x v="1"/>
    <s v="Peet's Coffee"/>
    <s v="VQR Item"/>
    <n v="5489.8360000000002"/>
    <n v="6238.45"/>
  </r>
  <r>
    <x v="181"/>
    <x v="0"/>
    <x v="3"/>
    <s v="Google"/>
    <s v="ZJL Item"/>
    <n v="3398.3272000000002"/>
    <n v="4997.54"/>
  </r>
  <r>
    <x v="296"/>
    <x v="2"/>
    <x v="3"/>
    <s v="Solar and Wind Inc."/>
    <s v="PPV Item"/>
    <n v="374.39190000000002"/>
    <n v="1011.87"/>
  </r>
  <r>
    <x v="297"/>
    <x v="0"/>
    <x v="2"/>
    <s v="Whole Foods"/>
    <s v="ECX Item"/>
    <n v="2003.94"/>
    <n v="4453.2"/>
  </r>
  <r>
    <x v="25"/>
    <x v="1"/>
    <x v="3"/>
    <s v="Whole Foods"/>
    <s v="SGN Item"/>
    <n v="1530.2003999999999"/>
    <n v="2593.56"/>
  </r>
  <r>
    <x v="191"/>
    <x v="4"/>
    <x v="5"/>
    <s v="ExcelIsVeryFun.com"/>
    <s v="HJR Item"/>
    <n v="3084.0745999999999"/>
    <n v="5317.37"/>
  </r>
  <r>
    <x v="298"/>
    <x v="0"/>
    <x v="0"/>
    <s v="Peet's Coffee"/>
    <s v="QJR Item"/>
    <n v="788.8771999999999"/>
    <n v="1337.08"/>
  </r>
  <r>
    <x v="235"/>
    <x v="4"/>
    <x v="4"/>
    <s v="Nature Company"/>
    <s v="HQT Item"/>
    <n v="839.18700000000001"/>
    <n v="1864.86"/>
  </r>
  <r>
    <x v="262"/>
    <x v="3"/>
    <x v="7"/>
    <s v="Yahoo"/>
    <s v="AMO Item"/>
    <n v="2118.4757"/>
    <n v="5725.61"/>
  </r>
  <r>
    <x v="207"/>
    <x v="2"/>
    <x v="6"/>
    <s v="Amazon.com"/>
    <s v="EKN Item"/>
    <n v="2127.2576000000004"/>
    <n v="3128.32"/>
  </r>
  <r>
    <x v="281"/>
    <x v="4"/>
    <x v="6"/>
    <s v="Peet's Coffee"/>
    <s v="KBP Item"/>
    <n v="1310.3708000000001"/>
    <n v="2259.2600000000002"/>
  </r>
  <r>
    <x v="299"/>
    <x v="0"/>
    <x v="6"/>
    <s v="Google"/>
    <s v="TFM Item"/>
    <n v="2657.6100999999999"/>
    <n v="7182.73"/>
  </r>
  <r>
    <x v="137"/>
    <x v="4"/>
    <x v="0"/>
    <s v="Amazon.com"/>
    <s v="IRH Item"/>
    <n v="3623.9411"/>
    <n v="8427.77"/>
  </r>
  <r>
    <x v="300"/>
    <x v="2"/>
    <x v="0"/>
    <s v="Office Depot"/>
    <s v="SSJ Item"/>
    <n v="115.3515"/>
    <n v="209.73"/>
  </r>
  <r>
    <x v="256"/>
    <x v="2"/>
    <x v="3"/>
    <s v="Home Depot"/>
    <s v="XZA Item"/>
    <n v="5885.6925000000001"/>
    <n v="9975.75"/>
  </r>
  <r>
    <x v="301"/>
    <x v="3"/>
    <x v="6"/>
    <s v="Google"/>
    <s v="EKY Item"/>
    <n v="5142.9207500000002"/>
    <n v="5500.45"/>
  </r>
  <r>
    <x v="302"/>
    <x v="2"/>
    <x v="2"/>
    <s v="Google"/>
    <s v="MUA Item"/>
    <n v="2050.2460000000001"/>
    <n v="3727.72"/>
  </r>
  <r>
    <x v="303"/>
    <x v="4"/>
    <x v="4"/>
    <s v="Google"/>
    <s v="HZK Item"/>
    <n v="1255.9912999999999"/>
    <n v="2920.91"/>
  </r>
  <r>
    <x v="205"/>
    <x v="3"/>
    <x v="3"/>
    <s v="McLendon's Hardware"/>
    <s v="UBQ Item"/>
    <n v="2170.674"/>
    <n v="4823.72"/>
  </r>
  <r>
    <x v="304"/>
    <x v="1"/>
    <x v="5"/>
    <s v="Sherman Williams"/>
    <s v="SYY Item"/>
    <n v="1059.3137000000002"/>
    <n v="2863.01"/>
  </r>
  <r>
    <x v="156"/>
    <x v="1"/>
    <x v="5"/>
    <s v="ExcelIsVeryFun.com"/>
    <s v="FXJ Item"/>
    <n v="871.995"/>
    <n v="1162.6600000000001"/>
  </r>
  <r>
    <x v="305"/>
    <x v="0"/>
    <x v="6"/>
    <s v="Sherman Williams"/>
    <s v="CIA Item"/>
    <n v="1035.8505"/>
    <n v="2301.89"/>
  </r>
  <r>
    <x v="7"/>
    <x v="2"/>
    <x v="5"/>
    <s v="The Economist"/>
    <s v="HTD Item"/>
    <n v="3176.73"/>
    <n v="4235.6400000000003"/>
  </r>
  <r>
    <x v="306"/>
    <x v="2"/>
    <x v="5"/>
    <s v="McLendon's Hardware"/>
    <s v="WMB Item"/>
    <n v="4252.0940000000001"/>
    <n v="7731.08"/>
  </r>
  <r>
    <x v="307"/>
    <x v="4"/>
    <x v="4"/>
    <s v="ExcelIsVeryFun.com"/>
    <s v="ZAP Item"/>
    <n v="1850.8362"/>
    <n v="5002.26"/>
  </r>
  <r>
    <x v="68"/>
    <x v="1"/>
    <x v="6"/>
    <s v="Solar and Wind Inc."/>
    <s v="HLE Item"/>
    <n v="3632.2319000000002"/>
    <n v="3884.74"/>
  </r>
  <r>
    <x v="308"/>
    <x v="4"/>
    <x v="5"/>
    <s v="Office Depot"/>
    <s v="VYP Item"/>
    <n v="2687.9694"/>
    <n v="4634.43"/>
  </r>
  <r>
    <x v="301"/>
    <x v="0"/>
    <x v="1"/>
    <s v="ExcelIsVeryFun.com"/>
    <s v="USD Item"/>
    <n v="3608.3834999999999"/>
    <n v="8018.63"/>
  </r>
  <r>
    <x v="309"/>
    <x v="2"/>
    <x v="0"/>
    <s v="Google"/>
    <s v="RJB Item"/>
    <n v="5510.9539999999997"/>
    <n v="9340.6"/>
  </r>
  <r>
    <x v="115"/>
    <x v="1"/>
    <x v="0"/>
    <s v="Sherman Williams"/>
    <s v="PZX Item"/>
    <n v="310.10989999999998"/>
    <n v="525.61"/>
  </r>
  <r>
    <x v="310"/>
    <x v="0"/>
    <x v="2"/>
    <s v="Costco"/>
    <s v="CVS Item"/>
    <n v="1381.9096000000002"/>
    <n v="2032.22"/>
  </r>
  <r>
    <x v="311"/>
    <x v="4"/>
    <x v="5"/>
    <s v="The Economist"/>
    <s v="NQA Item"/>
    <n v="2705.6095"/>
    <n v="4919.29"/>
  </r>
  <r>
    <x v="129"/>
    <x v="4"/>
    <x v="5"/>
    <s v="McLendon's Hardware"/>
    <s v="DJY Item"/>
    <n v="3411.8150000000001"/>
    <n v="3649"/>
  </r>
  <r>
    <x v="312"/>
    <x v="4"/>
    <x v="7"/>
    <s v="Solar and Wind Inc."/>
    <s v="FNY Item"/>
    <n v="692.46749999999997"/>
    <n v="923.29"/>
  </r>
  <r>
    <x v="313"/>
    <x v="4"/>
    <x v="6"/>
    <s v="ExcelIsVeryFun.com"/>
    <s v="VQK Item"/>
    <n v="7205.11"/>
    <n v="7706"/>
  </r>
  <r>
    <x v="195"/>
    <x v="1"/>
    <x v="0"/>
    <s v="Nature Company"/>
    <s v="KJR Item"/>
    <n v="2222.2552000000001"/>
    <n v="2525.29"/>
  </r>
  <r>
    <x v="314"/>
    <x v="4"/>
    <x v="7"/>
    <s v="The Economist"/>
    <s v="BVK Item"/>
    <n v="86.159099999999995"/>
    <n v="200.37"/>
  </r>
  <r>
    <x v="207"/>
    <x v="2"/>
    <x v="0"/>
    <s v="Amazon.com"/>
    <s v="NDS Item"/>
    <n v="2236.3418999999999"/>
    <n v="3790.41"/>
  </r>
  <r>
    <x v="315"/>
    <x v="4"/>
    <x v="4"/>
    <s v="Yahoo"/>
    <s v="TYG Item"/>
    <n v="305.01570000000004"/>
    <n v="326.22000000000003"/>
  </r>
  <r>
    <x v="197"/>
    <x v="4"/>
    <x v="2"/>
    <s v="Sherman Williams"/>
    <s v="UHW Item"/>
    <n v="6112.9084499999999"/>
    <n v="6537.87"/>
  </r>
  <r>
    <x v="291"/>
    <x v="3"/>
    <x v="4"/>
    <s v="ExcelIsVeryFun.com"/>
    <s v="DQS Item"/>
    <n v="3897.7180000000003"/>
    <n v="7086.76"/>
  </r>
  <r>
    <x v="95"/>
    <x v="4"/>
    <x v="4"/>
    <s v="Sherman Williams"/>
    <s v="ZKF Item"/>
    <n v="3543.2532000000001"/>
    <n v="9576.36"/>
  </r>
  <r>
    <x v="316"/>
    <x v="0"/>
    <x v="0"/>
    <s v="Sherman Williams"/>
    <s v="DYD Item"/>
    <n v="1279.4209000000001"/>
    <n v="2168.5100000000002"/>
  </r>
  <r>
    <x v="317"/>
    <x v="0"/>
    <x v="4"/>
    <s v="Peet's Coffee"/>
    <s v="NFI Item"/>
    <n v="3682.6287999999995"/>
    <n v="6349.36"/>
  </r>
  <r>
    <x v="318"/>
    <x v="3"/>
    <x v="1"/>
    <s v="Whole Foods"/>
    <s v="NNC Item"/>
    <n v="558.38200000000006"/>
    <n v="597.20000000000005"/>
  </r>
  <r>
    <x v="319"/>
    <x v="4"/>
    <x v="4"/>
    <s v="Nature Company"/>
    <s v="AAA Item"/>
    <n v="3627.81"/>
    <n v="8061.8"/>
  </r>
  <r>
    <x v="320"/>
    <x v="2"/>
    <x v="3"/>
    <s v="McLendon's Hardware"/>
    <s v="MIY Item"/>
    <n v="828.59280000000001"/>
    <n v="2239.44"/>
  </r>
  <r>
    <x v="321"/>
    <x v="4"/>
    <x v="3"/>
    <s v="Sherman Williams"/>
    <s v="OEH Item"/>
    <n v="7980.0847500000009"/>
    <n v="8534.85"/>
  </r>
  <r>
    <x v="322"/>
    <x v="3"/>
    <x v="3"/>
    <s v="Office Depot"/>
    <s v="HNW Item"/>
    <n v="4484.9023999999999"/>
    <n v="5096.4799999999996"/>
  </r>
  <r>
    <x v="203"/>
    <x v="1"/>
    <x v="1"/>
    <s v="ExcelIsVeryFun.com"/>
    <s v="GMP Item"/>
    <n v="6286.9751999999999"/>
    <n v="7144.29"/>
  </r>
  <r>
    <x v="323"/>
    <x v="0"/>
    <x v="5"/>
    <s v="Peet's Coffee"/>
    <s v="MXO Item"/>
    <n v="2729.7637999999997"/>
    <n v="7377.74"/>
  </r>
  <r>
    <x v="66"/>
    <x v="0"/>
    <x v="5"/>
    <s v="Amazon.com"/>
    <s v="FHT Item"/>
    <n v="1277.9685999999999"/>
    <n v="2972.02"/>
  </r>
  <r>
    <x v="78"/>
    <x v="3"/>
    <x v="3"/>
    <s v="Amazon.com"/>
    <s v="RCC Item"/>
    <n v="2763.3285000000001"/>
    <n v="6140.73"/>
  </r>
  <r>
    <x v="324"/>
    <x v="1"/>
    <x v="4"/>
    <s v="McLendon's Hardware"/>
    <s v="SQC Item"/>
    <n v="3852.5264999999999"/>
    <n v="8561.17"/>
  </r>
  <r>
    <x v="325"/>
    <x v="0"/>
    <x v="3"/>
    <s v="Amazon.com"/>
    <s v="LDF Item"/>
    <n v="2864.6399000000001"/>
    <n v="7742.27"/>
  </r>
  <r>
    <x v="326"/>
    <x v="3"/>
    <x v="3"/>
    <s v="Home Depot"/>
    <s v="DPA Item"/>
    <n v="2895.18075"/>
    <n v="3096.45"/>
  </r>
  <r>
    <x v="327"/>
    <x v="4"/>
    <x v="4"/>
    <s v="Amazon.com"/>
    <s v="YJF Item"/>
    <n v="3068.3971999999999"/>
    <n v="5290.34"/>
  </r>
  <r>
    <x v="328"/>
    <x v="3"/>
    <x v="1"/>
    <s v="Sherman Williams"/>
    <s v="IEW Item"/>
    <n v="720.07799999999997"/>
    <n v="1674.6"/>
  </r>
  <r>
    <x v="93"/>
    <x v="1"/>
    <x v="3"/>
    <s v="Peet's Coffee"/>
    <s v="VFI Item"/>
    <n v="2910.9562000000001"/>
    <n v="5018.8900000000003"/>
  </r>
  <r>
    <x v="329"/>
    <x v="3"/>
    <x v="5"/>
    <s v="Yahoo"/>
    <s v="BMF Item"/>
    <n v="1701.5422999999998"/>
    <n v="2883.97"/>
  </r>
  <r>
    <x v="330"/>
    <x v="4"/>
    <x v="1"/>
    <s v="Costco"/>
    <s v="AAK Item"/>
    <n v="2149.3636000000001"/>
    <n v="4998.5200000000004"/>
  </r>
  <r>
    <x v="201"/>
    <x v="4"/>
    <x v="2"/>
    <s v="Amazon.com"/>
    <s v="QRA Item"/>
    <n v="6587.7"/>
    <n v="8783.6"/>
  </r>
  <r>
    <x v="331"/>
    <x v="4"/>
    <x v="3"/>
    <s v="Amazon.com"/>
    <s v="SBM Item"/>
    <n v="2626.7312000000002"/>
    <n v="3862.84"/>
  </r>
  <r>
    <x v="332"/>
    <x v="0"/>
    <x v="5"/>
    <s v="Office Depot"/>
    <s v="QKP Item"/>
    <n v="375.84969999999998"/>
    <n v="1015.81"/>
  </r>
  <r>
    <x v="282"/>
    <x v="4"/>
    <x v="6"/>
    <s v="Home Depot"/>
    <s v="FLZ Item"/>
    <n v="1515.2425000000001"/>
    <n v="4095.25"/>
  </r>
  <r>
    <x v="140"/>
    <x v="2"/>
    <x v="0"/>
    <s v="Amazon.com"/>
    <s v="QDO Item"/>
    <n v="3726.3071999999997"/>
    <n v="4234.4399999999996"/>
  </r>
  <r>
    <x v="333"/>
    <x v="0"/>
    <x v="7"/>
    <s v="Nature Company"/>
    <s v="DSK Item"/>
    <n v="5542.5438000000004"/>
    <n v="9556.11"/>
  </r>
  <r>
    <x v="195"/>
    <x v="4"/>
    <x v="0"/>
    <s v="ExcelIsVeryFun.com"/>
    <s v="FQM Item"/>
    <n v="5948.0550000000003"/>
    <n v="7930.74"/>
  </r>
  <r>
    <x v="208"/>
    <x v="2"/>
    <x v="1"/>
    <s v="Nature Company"/>
    <s v="IFX Item"/>
    <n v="5761.5821999999998"/>
    <n v="6162.12"/>
  </r>
  <r>
    <x v="171"/>
    <x v="1"/>
    <x v="7"/>
    <s v="The Economist"/>
    <s v="QLC Item"/>
    <n v="1136.673"/>
    <n v="2525.94"/>
  </r>
  <r>
    <x v="116"/>
    <x v="3"/>
    <x v="5"/>
    <s v="McLendon's Hardware"/>
    <s v="KGB Item"/>
    <n v="1883.7476999999999"/>
    <n v="5091.21"/>
  </r>
  <r>
    <x v="31"/>
    <x v="2"/>
    <x v="6"/>
    <s v="Nature Company"/>
    <s v="EWC Item"/>
    <n v="8208.3407999999999"/>
    <n v="9327.66"/>
  </r>
  <r>
    <x v="267"/>
    <x v="2"/>
    <x v="7"/>
    <s v="Solar and Wind Inc."/>
    <s v="CRR Item"/>
    <n v="3785.4963999999995"/>
    <n v="8803.48"/>
  </r>
  <r>
    <x v="334"/>
    <x v="0"/>
    <x v="1"/>
    <s v="Google"/>
    <s v="RKM Item"/>
    <n v="3581.3564999999999"/>
    <n v="7958.57"/>
  </r>
  <r>
    <x v="202"/>
    <x v="2"/>
    <x v="7"/>
    <s v="Amazon.com"/>
    <s v="KAJ Item"/>
    <n v="3111.4742999999999"/>
    <n v="8409.39"/>
  </r>
  <r>
    <x v="326"/>
    <x v="3"/>
    <x v="0"/>
    <s v="Office Depot"/>
    <s v="LVU Item"/>
    <n v="297.93509999999998"/>
    <n v="805.23"/>
  </r>
  <r>
    <x v="173"/>
    <x v="4"/>
    <x v="7"/>
    <s v="McLendon's Hardware"/>
    <s v="LJN Item"/>
    <n v="5831.5186999999996"/>
    <n v="9883.93"/>
  </r>
  <r>
    <x v="335"/>
    <x v="4"/>
    <x v="1"/>
    <s v="Yahoo"/>
    <s v="EKO Item"/>
    <n v="823.97889999999995"/>
    <n v="2226.9699999999998"/>
  </r>
  <r>
    <x v="249"/>
    <x v="0"/>
    <x v="4"/>
    <s v="The Economist"/>
    <s v="ZEK Item"/>
    <n v="4504.0275000000001"/>
    <n v="6005.37"/>
  </r>
  <r>
    <x v="79"/>
    <x v="1"/>
    <x v="4"/>
    <s v="Peet's Coffee"/>
    <s v="DXG Item"/>
    <n v="2865.1244000000002"/>
    <n v="6663.08"/>
  </r>
  <r>
    <x v="336"/>
    <x v="2"/>
    <x v="0"/>
    <s v="Home Depot"/>
    <s v="ZWZ Item"/>
    <n v="3290.5840000000003"/>
    <n v="3739.3"/>
  </r>
  <r>
    <x v="337"/>
    <x v="2"/>
    <x v="2"/>
    <s v="Peet's Coffee"/>
    <s v="LES Item"/>
    <n v="4972.22"/>
    <n v="9040.4"/>
  </r>
  <r>
    <x v="174"/>
    <x v="3"/>
    <x v="2"/>
    <s v="Sherman Williams"/>
    <s v="FYG Item"/>
    <n v="3434.0249999999996"/>
    <n v="4578.7"/>
  </r>
  <r>
    <x v="287"/>
    <x v="4"/>
    <x v="7"/>
    <s v="Whole Foods"/>
    <s v="CSZ Item"/>
    <n v="1741.0227"/>
    <n v="4048.89"/>
  </r>
  <r>
    <x v="9"/>
    <x v="4"/>
    <x v="4"/>
    <s v="Peet's Coffee"/>
    <s v="OLS Item"/>
    <n v="789.06959999999992"/>
    <n v="896.67"/>
  </r>
  <r>
    <x v="338"/>
    <x v="0"/>
    <x v="0"/>
    <s v="Sherman Williams"/>
    <s v="WNZ Item"/>
    <n v="3014.3905000000004"/>
    <n v="5480.71"/>
  </r>
  <r>
    <x v="208"/>
    <x v="2"/>
    <x v="6"/>
    <s v="Solar and Wind Inc."/>
    <s v="SAK Item"/>
    <n v="865.99350000000004"/>
    <n v="1924.43"/>
  </r>
  <r>
    <x v="339"/>
    <x v="0"/>
    <x v="6"/>
    <s v="Yahoo"/>
    <s v="MTS Item"/>
    <n v="1974.5040999999999"/>
    <n v="4591.87"/>
  </r>
  <r>
    <x v="340"/>
    <x v="4"/>
    <x v="1"/>
    <s v="Whole Foods"/>
    <s v="KLB Item"/>
    <n v="2522.2896999999998"/>
    <n v="5865.79"/>
  </r>
  <r>
    <x v="114"/>
    <x v="0"/>
    <x v="7"/>
    <s v="Home Depot"/>
    <s v="KYK Item"/>
    <n v="5970.7384000000002"/>
    <n v="6784.93"/>
  </r>
  <r>
    <x v="282"/>
    <x v="4"/>
    <x v="2"/>
    <s v="Office Depot"/>
    <s v="JNE Item"/>
    <n v="2947.3537500000002"/>
    <n v="3152.25"/>
  </r>
  <r>
    <x v="341"/>
    <x v="2"/>
    <x v="3"/>
    <s v="Office Depot"/>
    <s v="NLD Item"/>
    <n v="3468.3440000000001"/>
    <n v="6306.08"/>
  </r>
  <r>
    <x v="72"/>
    <x v="0"/>
    <x v="4"/>
    <s v="Sherman Williams"/>
    <s v="TGL Item"/>
    <n v="5392.3649999999998"/>
    <n v="7189.82"/>
  </r>
  <r>
    <x v="342"/>
    <x v="4"/>
    <x v="1"/>
    <s v="Peet's Coffee"/>
    <s v="FXF Item"/>
    <n v="6245.3716000000013"/>
    <n v="9184.3700000000008"/>
  </r>
  <r>
    <x v="343"/>
    <x v="0"/>
    <x v="6"/>
    <s v="Costco"/>
    <s v="WNV Item"/>
    <n v="2583.5568000000003"/>
    <n v="2935.86"/>
  </r>
  <r>
    <x v="344"/>
    <x v="0"/>
    <x v="3"/>
    <s v="Google"/>
    <s v="NOS Item"/>
    <n v="1333.3050000000001"/>
    <n v="2962.9"/>
  </r>
  <r>
    <x v="109"/>
    <x v="4"/>
    <x v="2"/>
    <s v="Whole Foods"/>
    <s v="OXF Item"/>
    <n v="2500.83"/>
    <n v="6759"/>
  </r>
  <r>
    <x v="345"/>
    <x v="2"/>
    <x v="0"/>
    <s v="Nature Company"/>
    <s v="IBH Item"/>
    <n v="2387.4477000000002"/>
    <n v="2553.42"/>
  </r>
  <r>
    <x v="346"/>
    <x v="4"/>
    <x v="5"/>
    <s v="Whole Foods"/>
    <s v="NXJ Item"/>
    <n v="5822.4975999999997"/>
    <n v="9868.64"/>
  </r>
  <r>
    <x v="54"/>
    <x v="0"/>
    <x v="7"/>
    <s v="Yahoo"/>
    <s v="ZUL Item"/>
    <n v="3598.8477999999996"/>
    <n v="6204.91"/>
  </r>
  <r>
    <x v="347"/>
    <x v="0"/>
    <x v="3"/>
    <s v="Google"/>
    <s v="CLJ Item"/>
    <n v="4427.9618"/>
    <n v="7505.02"/>
  </r>
  <r>
    <x v="348"/>
    <x v="4"/>
    <x v="6"/>
    <s v="The Economist"/>
    <s v="LHW Item"/>
    <n v="2137.2927"/>
    <n v="3622.53"/>
  </r>
  <r>
    <x v="331"/>
    <x v="4"/>
    <x v="2"/>
    <s v="Amazon.com"/>
    <s v="HHN Item"/>
    <n v="6424.8304000000007"/>
    <n v="9448.2800000000007"/>
  </r>
  <r>
    <x v="243"/>
    <x v="1"/>
    <x v="2"/>
    <s v="The Economist"/>
    <s v="RNE Item"/>
    <n v="2140.5230000000001"/>
    <n v="3891.86"/>
  </r>
  <r>
    <x v="39"/>
    <x v="2"/>
    <x v="2"/>
    <s v="Solar and Wind Inc."/>
    <s v="BDC Item"/>
    <n v="966.49300000000005"/>
    <n v="1757.26"/>
  </r>
  <r>
    <x v="50"/>
    <x v="4"/>
    <x v="2"/>
    <s v="Sherman Williams"/>
    <s v="PVA Item"/>
    <n v="1309.4024999999999"/>
    <n v="1745.87"/>
  </r>
  <r>
    <x v="349"/>
    <x v="1"/>
    <x v="4"/>
    <s v="The Economist"/>
    <s v="LOC Item"/>
    <n v="3654.0524999999998"/>
    <n v="4872.07"/>
  </r>
  <r>
    <x v="350"/>
    <x v="2"/>
    <x v="7"/>
    <s v="Whole Foods"/>
    <s v="MFN Item"/>
    <n v="1404.8010000000002"/>
    <n v="3121.78"/>
  </r>
  <r>
    <x v="196"/>
    <x v="0"/>
    <x v="6"/>
    <s v="Yahoo"/>
    <s v="AWH Item"/>
    <n v="56.572499999999998"/>
    <n v="75.430000000000007"/>
  </r>
  <r>
    <x v="351"/>
    <x v="4"/>
    <x v="4"/>
    <s v="ExcelIsVeryFun.com"/>
    <s v="BBM Item"/>
    <n v="522.44995000000006"/>
    <n v="558.77"/>
  </r>
  <r>
    <x v="59"/>
    <x v="2"/>
    <x v="5"/>
    <s v="McLendon's Hardware"/>
    <s v="XCZ Item"/>
    <n v="947.32330000000002"/>
    <n v="1013.18"/>
  </r>
  <r>
    <x v="153"/>
    <x v="1"/>
    <x v="2"/>
    <s v="ExcelIsVeryFun.com"/>
    <s v="MCX Item"/>
    <n v="1107.1949999999999"/>
    <n v="1476.26"/>
  </r>
  <r>
    <x v="206"/>
    <x v="4"/>
    <x v="6"/>
    <s v="Peet's Coffee"/>
    <s v="WOU Item"/>
    <n v="2600.9643000000005"/>
    <n v="2781.78"/>
  </r>
  <r>
    <x v="4"/>
    <x v="0"/>
    <x v="1"/>
    <s v="The Economist"/>
    <s v="GQC Item"/>
    <n v="6993.4821000000002"/>
    <n v="7479.66"/>
  </r>
  <r>
    <x v="166"/>
    <x v="2"/>
    <x v="4"/>
    <s v="Whole Foods"/>
    <s v="UOA Item"/>
    <n v="8077.5304500000002"/>
    <n v="8639.07"/>
  </r>
  <r>
    <x v="245"/>
    <x v="0"/>
    <x v="0"/>
    <s v="Google"/>
    <s v="GZB Item"/>
    <n v="4286.4764999999998"/>
    <n v="9968.5499999999993"/>
  </r>
  <r>
    <x v="45"/>
    <x v="0"/>
    <x v="3"/>
    <s v="Amazon.com"/>
    <s v="XZZ Item"/>
    <n v="1738.6240000000003"/>
    <n v="2556.8000000000002"/>
  </r>
  <r>
    <x v="352"/>
    <x v="4"/>
    <x v="3"/>
    <s v="The Economist"/>
    <s v="NLA Item"/>
    <n v="6467.956000000001"/>
    <n v="6917.6"/>
  </r>
  <r>
    <x v="353"/>
    <x v="1"/>
    <x v="7"/>
    <s v="Costco"/>
    <s v="VCN Item"/>
    <n v="6648.6824999999999"/>
    <n v="8864.91"/>
  </r>
  <r>
    <x v="354"/>
    <x v="0"/>
    <x v="4"/>
    <s v="Whole Foods"/>
    <s v="NGX Item"/>
    <n v="78.909300000000002"/>
    <n v="183.51"/>
  </r>
  <r>
    <x v="355"/>
    <x v="1"/>
    <x v="4"/>
    <s v="Peet's Coffee"/>
    <s v="MBQ Item"/>
    <n v="4520.3884000000007"/>
    <n v="6647.63"/>
  </r>
  <r>
    <x v="356"/>
    <x v="4"/>
    <x v="6"/>
    <s v="Google"/>
    <s v="LLG Item"/>
    <n v="45.624699999999997"/>
    <n v="77.33"/>
  </r>
  <r>
    <x v="357"/>
    <x v="4"/>
    <x v="6"/>
    <s v="Home Depot"/>
    <s v="UHI Item"/>
    <n v="2700.3072000000002"/>
    <n v="3971.04"/>
  </r>
  <r>
    <x v="358"/>
    <x v="3"/>
    <x v="6"/>
    <s v="Amazon.com"/>
    <s v="ADY Item"/>
    <n v="8498.8227499999994"/>
    <n v="9089.65"/>
  </r>
  <r>
    <x v="359"/>
    <x v="2"/>
    <x v="5"/>
    <s v="Costco"/>
    <s v="AUC Item"/>
    <n v="6214.076"/>
    <n v="7061.45"/>
  </r>
  <r>
    <x v="360"/>
    <x v="4"/>
    <x v="0"/>
    <s v="Yahoo"/>
    <s v="EXO Item"/>
    <n v="236.19035000000002"/>
    <n v="252.61"/>
  </r>
  <r>
    <x v="361"/>
    <x v="4"/>
    <x v="4"/>
    <s v="Nature Company"/>
    <s v="MIR Item"/>
    <n v="962.9235000000001"/>
    <n v="1750.77"/>
  </r>
  <r>
    <x v="148"/>
    <x v="2"/>
    <x v="0"/>
    <s v="The Economist"/>
    <s v="QOJ Item"/>
    <n v="4906.8450000000003"/>
    <n v="6542.46"/>
  </r>
  <r>
    <x v="170"/>
    <x v="2"/>
    <x v="0"/>
    <s v="Office Depot"/>
    <s v="ZQG Item"/>
    <n v="259.29750000000001"/>
    <n v="471.45"/>
  </r>
  <r>
    <x v="362"/>
    <x v="1"/>
    <x v="4"/>
    <s v="Nature Company"/>
    <s v="YTG Item"/>
    <n v="2898.5697999999998"/>
    <n v="6740.86"/>
  </r>
  <r>
    <x v="363"/>
    <x v="3"/>
    <x v="7"/>
    <s v="Yahoo"/>
    <s v="JUR Item"/>
    <n v="3653.8683999999998"/>
    <n v="9875.32"/>
  </r>
  <r>
    <x v="364"/>
    <x v="4"/>
    <x v="6"/>
    <s v="Amazon.com"/>
    <s v="RLQ Item"/>
    <n v="6263.6175000000003"/>
    <n v="8351.49"/>
  </r>
  <r>
    <x v="149"/>
    <x v="4"/>
    <x v="7"/>
    <s v="Nature Company"/>
    <s v="PMU Item"/>
    <n v="2249.06"/>
    <n v="2555.75"/>
  </r>
  <r>
    <x v="365"/>
    <x v="0"/>
    <x v="5"/>
    <s v="McLendon's Hardware"/>
    <s v="KKV Item"/>
    <n v="2356.7912999999999"/>
    <n v="5480.91"/>
  </r>
  <r>
    <x v="323"/>
    <x v="4"/>
    <x v="2"/>
    <s v="McLendon's Hardware"/>
    <s v="IYR Item"/>
    <n v="4189.1417000000001"/>
    <n v="9742.19"/>
  </r>
  <r>
    <x v="366"/>
    <x v="4"/>
    <x v="5"/>
    <s v="Costco"/>
    <s v="UOP Item"/>
    <n v="833.04759999999999"/>
    <n v="1937.32"/>
  </r>
  <r>
    <x v="367"/>
    <x v="1"/>
    <x v="1"/>
    <s v="Google"/>
    <s v="YPR Item"/>
    <n v="983.02499999999998"/>
    <n v="1310.7"/>
  </r>
  <r>
    <x v="368"/>
    <x v="4"/>
    <x v="3"/>
    <s v="McLendon's Hardware"/>
    <s v="UTU Item"/>
    <n v="311.57249999999999"/>
    <n v="415.43"/>
  </r>
  <r>
    <x v="347"/>
    <x v="3"/>
    <x v="4"/>
    <s v="Peet's Coffee"/>
    <s v="MWR Item"/>
    <n v="1247.7436"/>
    <n v="3372.28"/>
  </r>
  <r>
    <x v="16"/>
    <x v="4"/>
    <x v="7"/>
    <s v="Costco"/>
    <s v="THD Item"/>
    <n v="568.01279999999997"/>
    <n v="1320.96"/>
  </r>
  <r>
    <x v="323"/>
    <x v="4"/>
    <x v="0"/>
    <s v="McLendon's Hardware"/>
    <s v="BFH Item"/>
    <n v="260.964"/>
    <n v="579.91999999999996"/>
  </r>
  <r>
    <x v="294"/>
    <x v="2"/>
    <x v="4"/>
    <s v="ExcelIsVeryFun.com"/>
    <s v="YAE Item"/>
    <n v="8667.1728000000003"/>
    <n v="9849.06"/>
  </r>
  <r>
    <x v="219"/>
    <x v="4"/>
    <x v="2"/>
    <s v="Sherman Williams"/>
    <s v="JGF Item"/>
    <n v="2845.9004"/>
    <n v="4823.5600000000004"/>
  </r>
  <r>
    <x v="369"/>
    <x v="3"/>
    <x v="5"/>
    <s v="Sherman Williams"/>
    <s v="CZM Item"/>
    <n v="6011.984550000001"/>
    <n v="6429.93"/>
  </r>
  <r>
    <x v="176"/>
    <x v="3"/>
    <x v="5"/>
    <s v="Costco"/>
    <s v="AZL Item"/>
    <n v="114.02549999999999"/>
    <n v="253.39"/>
  </r>
  <r>
    <x v="42"/>
    <x v="2"/>
    <x v="6"/>
    <s v="Amazon.com"/>
    <s v="RWD Item"/>
    <n v="2341.1550000000002"/>
    <n v="3121.54"/>
  </r>
  <r>
    <x v="65"/>
    <x v="4"/>
    <x v="3"/>
    <s v="Sherman Williams"/>
    <s v="LUR Item"/>
    <n v="9317.9668999999994"/>
    <n v="9965.74"/>
  </r>
  <r>
    <x v="370"/>
    <x v="1"/>
    <x v="3"/>
    <s v="Home Depot"/>
    <s v="CGS Item"/>
    <n v="5831.8903999999993"/>
    <n v="9884.56"/>
  </r>
  <r>
    <x v="371"/>
    <x v="3"/>
    <x v="6"/>
    <s v="Peet's Coffee"/>
    <s v="AOB Item"/>
    <n v="3002.0096000000003"/>
    <n v="4414.72"/>
  </r>
  <r>
    <x v="36"/>
    <x v="1"/>
    <x v="1"/>
    <s v="Office Depot"/>
    <s v="YNA Item"/>
    <n v="6379.4115000000002"/>
    <n v="6822.9"/>
  </r>
  <r>
    <x v="23"/>
    <x v="0"/>
    <x v="7"/>
    <s v="The Economist"/>
    <s v="RHL Item"/>
    <n v="4356.9674999999997"/>
    <n v="5809.29"/>
  </r>
  <r>
    <x v="32"/>
    <x v="4"/>
    <x v="5"/>
    <s v="Office Depot"/>
    <s v="MBP Item"/>
    <n v="5773.2"/>
    <n v="8490"/>
  </r>
  <r>
    <x v="258"/>
    <x v="4"/>
    <x v="5"/>
    <s v="Peet's Coffee"/>
    <s v="YOD Item"/>
    <n v="1701.0268000000001"/>
    <n v="1819.28"/>
  </r>
  <r>
    <x v="372"/>
    <x v="1"/>
    <x v="3"/>
    <s v="Solar and Wind Inc."/>
    <s v="VZT Item"/>
    <n v="4769.9258"/>
    <n v="8224.01"/>
  </r>
  <r>
    <x v="109"/>
    <x v="2"/>
    <x v="6"/>
    <s v="Nature Company"/>
    <s v="NDX Item"/>
    <n v="5029.8975"/>
    <n v="8525.25"/>
  </r>
  <r>
    <x v="115"/>
    <x v="0"/>
    <x v="0"/>
    <s v="Amazon.com"/>
    <s v="SYS Item"/>
    <n v="3181.5990000000002"/>
    <n v="7070.22"/>
  </r>
  <r>
    <x v="373"/>
    <x v="2"/>
    <x v="0"/>
    <s v="Sherman Williams"/>
    <s v="MZC Item"/>
    <n v="3856.1411000000003"/>
    <n v="8967.77"/>
  </r>
  <r>
    <x v="2"/>
    <x v="0"/>
    <x v="3"/>
    <s v="Office Depot"/>
    <s v="RLW Item"/>
    <n v="2950.4429"/>
    <n v="7974.17"/>
  </r>
  <r>
    <x v="374"/>
    <x v="0"/>
    <x v="5"/>
    <s v="Whole Foods"/>
    <s v="XGE Item"/>
    <n v="854.12649999999996"/>
    <n v="2308.4499999999998"/>
  </r>
  <r>
    <x v="375"/>
    <x v="2"/>
    <x v="0"/>
    <s v="Yahoo"/>
    <s v="DQI Item"/>
    <n v="1115.2845"/>
    <n v="2027.79"/>
  </r>
  <r>
    <x v="376"/>
    <x v="0"/>
    <x v="5"/>
    <s v="Whole Foods"/>
    <s v="NVY Item"/>
    <n v="1873.41"/>
    <n v="3406.2"/>
  </r>
  <r>
    <x v="377"/>
    <x v="3"/>
    <x v="3"/>
    <s v="Home Depot"/>
    <s v="BKL Item"/>
    <n v="3442.1714999999999"/>
    <n v="8005.05"/>
  </r>
  <r>
    <x v="25"/>
    <x v="3"/>
    <x v="3"/>
    <s v="Costco"/>
    <s v="QKE Item"/>
    <n v="2891.0551999999998"/>
    <n v="3285.29"/>
  </r>
  <r>
    <x v="304"/>
    <x v="4"/>
    <x v="3"/>
    <s v="ExcelIsVeryFun.com"/>
    <s v="DBA Item"/>
    <n v="810.82520000000011"/>
    <n v="1192.3900000000001"/>
  </r>
  <r>
    <x v="11"/>
    <x v="4"/>
    <x v="7"/>
    <s v="Office Depot"/>
    <s v="KVH Item"/>
    <n v="3539.2165000000005"/>
    <n v="9565.4500000000007"/>
  </r>
  <r>
    <x v="378"/>
    <x v="1"/>
    <x v="7"/>
    <s v="Office Depot"/>
    <s v="OXV Item"/>
    <n v="6255.4949999999999"/>
    <n v="8340.66"/>
  </r>
  <r>
    <x v="180"/>
    <x v="2"/>
    <x v="5"/>
    <s v="Home Depot"/>
    <s v="AEB Item"/>
    <n v="2886.3235999999997"/>
    <n v="4976.42"/>
  </r>
  <r>
    <x v="36"/>
    <x v="4"/>
    <x v="2"/>
    <s v="Google"/>
    <s v="FYV Item"/>
    <n v="4204.4969999999994"/>
    <n v="9777.9"/>
  </r>
  <r>
    <x v="379"/>
    <x v="1"/>
    <x v="7"/>
    <s v="Sherman Williams"/>
    <s v="NJY Item"/>
    <n v="975.5483999999999"/>
    <n v="1681.98"/>
  </r>
  <r>
    <x v="380"/>
    <x v="4"/>
    <x v="3"/>
    <s v="Whole Foods"/>
    <s v="ZNE Item"/>
    <n v="8311.6"/>
    <n v="9445"/>
  </r>
  <r>
    <x v="59"/>
    <x v="2"/>
    <x v="5"/>
    <s v="Google"/>
    <s v="RIX Item"/>
    <n v="2896.0212000000001"/>
    <n v="4993.1400000000003"/>
  </r>
  <r>
    <x v="96"/>
    <x v="0"/>
    <x v="7"/>
    <s v="Solar and Wind Inc."/>
    <s v="IFT Item"/>
    <n v="274.96800000000002"/>
    <n v="611.04"/>
  </r>
  <r>
    <x v="381"/>
    <x v="4"/>
    <x v="6"/>
    <s v="Home Depot"/>
    <s v="ZQR Item"/>
    <n v="3671.8541"/>
    <n v="9923.93"/>
  </r>
  <r>
    <x v="254"/>
    <x v="3"/>
    <x v="0"/>
    <s v="Yahoo"/>
    <s v="WOW Item"/>
    <n v="1445.6381000000001"/>
    <n v="3907.13"/>
  </r>
  <r>
    <x v="382"/>
    <x v="2"/>
    <x v="5"/>
    <s v="ExcelIsVeryFun.com"/>
    <s v="KVM Item"/>
    <n v="8271.4896000000008"/>
    <n v="9399.42"/>
  </r>
  <r>
    <x v="383"/>
    <x v="2"/>
    <x v="4"/>
    <s v="Home Depot"/>
    <s v="SXM Item"/>
    <n v="3112.8674999999998"/>
    <n v="4150.49"/>
  </r>
  <r>
    <x v="384"/>
    <x v="3"/>
    <x v="2"/>
    <s v="Peet's Coffee"/>
    <s v="RRN Item"/>
    <n v="7266.9135000000006"/>
    <n v="7772.1"/>
  </r>
  <r>
    <x v="385"/>
    <x v="4"/>
    <x v="5"/>
    <s v="McLendon's Hardware"/>
    <s v="AHZ Item"/>
    <n v="3064.0883999999996"/>
    <n v="8281.32"/>
  </r>
  <r>
    <x v="74"/>
    <x v="2"/>
    <x v="4"/>
    <s v="Google"/>
    <s v="IKX Item"/>
    <n v="4037.3688999999999"/>
    <n v="9389.23"/>
  </r>
  <r>
    <x v="101"/>
    <x v="3"/>
    <x v="1"/>
    <s v="The Economist"/>
    <s v="HGY Item"/>
    <n v="1411.174"/>
    <n v="3281.8"/>
  </r>
  <r>
    <x v="277"/>
    <x v="0"/>
    <x v="0"/>
    <s v="The Economist"/>
    <s v="TML Item"/>
    <n v="7341.375"/>
    <n v="9788.5"/>
  </r>
  <r>
    <x v="386"/>
    <x v="4"/>
    <x v="5"/>
    <s v="Home Depot"/>
    <s v="UJN Item"/>
    <n v="3150.2799"/>
    <n v="8514.27"/>
  </r>
  <r>
    <x v="387"/>
    <x v="0"/>
    <x v="7"/>
    <s v="Sherman Williams"/>
    <s v="UQW Item"/>
    <n v="2100.7988"/>
    <n v="3089.41"/>
  </r>
  <r>
    <x v="388"/>
    <x v="2"/>
    <x v="4"/>
    <s v="Peet's Coffee"/>
    <s v="TMU Item"/>
    <n v="1410.75605"/>
    <n v="1508.83"/>
  </r>
  <r>
    <x v="137"/>
    <x v="1"/>
    <x v="4"/>
    <s v="Google"/>
    <s v="QVQ Item"/>
    <n v="1517.2840000000003"/>
    <n v="2231.3000000000002"/>
  </r>
  <r>
    <x v="389"/>
    <x v="4"/>
    <x v="5"/>
    <s v="Sherman Williams"/>
    <s v="JZZ Item"/>
    <n v="7251.8688000000002"/>
    <n v="8240.76"/>
  </r>
  <r>
    <x v="21"/>
    <x v="3"/>
    <x v="5"/>
    <s v="Google"/>
    <s v="FTH Item"/>
    <n v="7261.4696000000004"/>
    <n v="8251.67"/>
  </r>
  <r>
    <x v="28"/>
    <x v="0"/>
    <x v="4"/>
    <s v="Yahoo"/>
    <s v="VSH Item"/>
    <n v="5728.7471999999998"/>
    <n v="6509.94"/>
  </r>
  <r>
    <x v="390"/>
    <x v="0"/>
    <x v="1"/>
    <s v="Home Depot"/>
    <s v="HVF Item"/>
    <n v="5923.0567000000001"/>
    <n v="6334.82"/>
  </r>
  <r>
    <x v="391"/>
    <x v="4"/>
    <x v="1"/>
    <s v="Google"/>
    <s v="XPW Item"/>
    <n v="1155.048"/>
    <n v="1698.6"/>
  </r>
  <r>
    <x v="392"/>
    <x v="1"/>
    <x v="0"/>
    <s v="Peet's Coffee"/>
    <s v="DQS Item"/>
    <n v="1236.6886"/>
    <n v="2876.02"/>
  </r>
  <r>
    <x v="64"/>
    <x v="2"/>
    <x v="3"/>
    <s v="The Economist"/>
    <s v="FOB Item"/>
    <n v="2450.7608"/>
    <n v="3604.06"/>
  </r>
  <r>
    <x v="393"/>
    <x v="4"/>
    <x v="3"/>
    <s v="Peet's Coffee"/>
    <s v="LOP Item"/>
    <n v="4800.8884000000007"/>
    <n v="7060.13"/>
  </r>
  <r>
    <x v="324"/>
    <x v="2"/>
    <x v="0"/>
    <s v="Home Depot"/>
    <s v="YSR Item"/>
    <n v="1527.2820000000002"/>
    <n v="3393.96"/>
  </r>
  <r>
    <x v="392"/>
    <x v="2"/>
    <x v="6"/>
    <s v="Whole Foods"/>
    <s v="JUX Item"/>
    <n v="5626.65"/>
    <n v="7502.2"/>
  </r>
  <r>
    <x v="383"/>
    <x v="0"/>
    <x v="7"/>
    <s v="McLendon's Hardware"/>
    <s v="RPR Item"/>
    <n v="8385.2824000000001"/>
    <n v="9528.73"/>
  </r>
  <r>
    <x v="394"/>
    <x v="1"/>
    <x v="5"/>
    <s v="Amazon.com"/>
    <s v="DRL Item"/>
    <n v="396.12650000000002"/>
    <n v="720.23"/>
  </r>
  <r>
    <x v="395"/>
    <x v="3"/>
    <x v="2"/>
    <s v="Google"/>
    <s v="NWF Item"/>
    <n v="4440.5185000000001"/>
    <n v="8073.67"/>
  </r>
  <r>
    <x v="396"/>
    <x v="2"/>
    <x v="7"/>
    <s v="Costco"/>
    <s v="TBS Item"/>
    <n v="776.83100000000013"/>
    <n v="1412.42"/>
  </r>
  <r>
    <x v="95"/>
    <x v="0"/>
    <x v="1"/>
    <s v="Yahoo"/>
    <s v="PBC Item"/>
    <n v="2067.9087"/>
    <n v="4809.09"/>
  </r>
  <r>
    <x v="81"/>
    <x v="0"/>
    <x v="0"/>
    <s v="Sherman Williams"/>
    <s v="CZL Item"/>
    <n v="2952.6008000000006"/>
    <n v="4342.0600000000004"/>
  </r>
  <r>
    <x v="397"/>
    <x v="3"/>
    <x v="6"/>
    <s v="Amazon.com"/>
    <s v="SMI Item"/>
    <n v="4149.348500000001"/>
    <n v="7544.27"/>
  </r>
  <r>
    <x v="398"/>
    <x v="0"/>
    <x v="5"/>
    <s v="Office Depot"/>
    <s v="UYM Item"/>
    <n v="8115.0520000000015"/>
    <n v="8679.2000000000007"/>
  </r>
  <r>
    <x v="292"/>
    <x v="4"/>
    <x v="1"/>
    <s v="Nature Company"/>
    <s v="PVQ Item"/>
    <n v="3386.79"/>
    <n v="6157.8"/>
  </r>
  <r>
    <x v="357"/>
    <x v="4"/>
    <x v="7"/>
    <s v="Peet's Coffee"/>
    <s v="QVT Item"/>
    <n v="3392.0645000000004"/>
    <n v="6167.39"/>
  </r>
  <r>
    <x v="399"/>
    <x v="3"/>
    <x v="0"/>
    <s v="Peet's Coffee"/>
    <s v="HMK Item"/>
    <n v="4294.03"/>
    <n v="6314.75"/>
  </r>
  <r>
    <x v="202"/>
    <x v="0"/>
    <x v="3"/>
    <s v="The Economist"/>
    <s v="LWK Item"/>
    <n v="1135.3204000000001"/>
    <n v="2640.28"/>
  </r>
  <r>
    <x v="54"/>
    <x v="0"/>
    <x v="3"/>
    <s v="Yahoo"/>
    <s v="GGW Item"/>
    <n v="4373.8031999999994"/>
    <n v="7541.04"/>
  </r>
  <r>
    <x v="400"/>
    <x v="4"/>
    <x v="4"/>
    <s v="Yahoo"/>
    <s v="SQA Item"/>
    <n v="1003.5073999999998"/>
    <n v="1700.86"/>
  </r>
  <r>
    <x v="50"/>
    <x v="4"/>
    <x v="3"/>
    <s v="McLendon's Hardware"/>
    <s v="ACP Item"/>
    <n v="2150.9674999999997"/>
    <n v="5002.25"/>
  </r>
  <r>
    <x v="401"/>
    <x v="0"/>
    <x v="4"/>
    <s v="Nature Company"/>
    <s v="FCI Item"/>
    <n v="4551.2830000000004"/>
    <n v="8275.06"/>
  </r>
  <r>
    <x v="402"/>
    <x v="4"/>
    <x v="1"/>
    <s v="Solar and Wind Inc."/>
    <s v="YNW Item"/>
    <n v="4020.2931999999996"/>
    <n v="6931.54"/>
  </r>
  <r>
    <x v="251"/>
    <x v="3"/>
    <x v="6"/>
    <s v="Google"/>
    <s v="OPN Item"/>
    <n v="73.771500000000003"/>
    <n v="134.13"/>
  </r>
  <r>
    <x v="403"/>
    <x v="4"/>
    <x v="1"/>
    <s v="Costco"/>
    <s v="ZET Item"/>
    <n v="2065.1130000000003"/>
    <n v="4589.1400000000003"/>
  </r>
  <r>
    <x v="251"/>
    <x v="1"/>
    <x v="1"/>
    <s v="Whole Foods"/>
    <s v="ATZ Item"/>
    <n v="8079.5033000000003"/>
    <n v="8641.18"/>
  </r>
  <r>
    <x v="145"/>
    <x v="0"/>
    <x v="5"/>
    <s v="Costco"/>
    <s v="BRJ Item"/>
    <n v="1929.2939999999999"/>
    <n v="4287.32"/>
  </r>
  <r>
    <x v="223"/>
    <x v="2"/>
    <x v="4"/>
    <s v="McLendon's Hardware"/>
    <s v="GGY Item"/>
    <n v="2345.6158"/>
    <n v="2508.6799999999998"/>
  </r>
  <r>
    <x v="220"/>
    <x v="2"/>
    <x v="5"/>
    <s v="The Economist"/>
    <s v="GWO Item"/>
    <n v="913.61879999999996"/>
    <n v="2469.2399999999998"/>
  </r>
  <r>
    <x v="404"/>
    <x v="4"/>
    <x v="1"/>
    <s v="Whole Foods"/>
    <s v="YYC Item"/>
    <n v="3871.0950000000003"/>
    <n v="5161.46"/>
  </r>
  <r>
    <x v="405"/>
    <x v="2"/>
    <x v="1"/>
    <s v="Costco"/>
    <s v="ZCV Item"/>
    <n v="3540.5865000000003"/>
    <n v="6437.43"/>
  </r>
  <r>
    <x v="393"/>
    <x v="2"/>
    <x v="0"/>
    <s v="Amazon.com"/>
    <s v="JGN Item"/>
    <n v="1698.6662999999999"/>
    <n v="4590.99"/>
  </r>
  <r>
    <x v="406"/>
    <x v="4"/>
    <x v="2"/>
    <s v="Solar and Wind Inc."/>
    <s v="MMS Item"/>
    <n v="8930.0073499999999"/>
    <n v="9550.81"/>
  </r>
  <r>
    <x v="67"/>
    <x v="3"/>
    <x v="3"/>
    <s v="Costco"/>
    <s v="VTQ Item"/>
    <n v="4069.8790000000004"/>
    <n v="7399.78"/>
  </r>
  <r>
    <x v="375"/>
    <x v="0"/>
    <x v="5"/>
    <s v="Peet's Coffee"/>
    <s v="OFG Item"/>
    <n v="500.21839999999997"/>
    <n v="568.42999999999995"/>
  </r>
  <r>
    <x v="355"/>
    <x v="0"/>
    <x v="5"/>
    <s v="ExcelIsVeryFun.com"/>
    <s v="UHF Item"/>
    <n v="4295.3100000000004"/>
    <n v="5727.08"/>
  </r>
  <r>
    <x v="101"/>
    <x v="3"/>
    <x v="5"/>
    <s v="Home Depot"/>
    <s v="OSX Item"/>
    <n v="2336.3963999999996"/>
    <n v="5433.48"/>
  </r>
  <r>
    <x v="340"/>
    <x v="4"/>
    <x v="3"/>
    <s v="Office Depot"/>
    <s v="VDQ Item"/>
    <n v="5261.6081999999997"/>
    <n v="8917.98"/>
  </r>
  <r>
    <x v="407"/>
    <x v="4"/>
    <x v="4"/>
    <s v="Google"/>
    <s v="XFG Item"/>
    <n v="1675.5090000000002"/>
    <n v="3046.38"/>
  </r>
  <r>
    <x v="384"/>
    <x v="4"/>
    <x v="4"/>
    <s v="Office Depot"/>
    <s v="XYR Item"/>
    <n v="1844.1947000000002"/>
    <n v="4984.3100000000004"/>
  </r>
  <r>
    <x v="408"/>
    <x v="2"/>
    <x v="3"/>
    <s v="Sherman Williams"/>
    <s v="XSP Item"/>
    <n v="4158.1949999999997"/>
    <n v="5544.26"/>
  </r>
  <r>
    <x v="409"/>
    <x v="3"/>
    <x v="0"/>
    <s v="Solar and Wind Inc."/>
    <s v="GWW Item"/>
    <n v="7160.4984000000004"/>
    <n v="8136.93"/>
  </r>
  <r>
    <x v="410"/>
    <x v="4"/>
    <x v="4"/>
    <s v="Whole Foods"/>
    <s v="TZJ Item"/>
    <n v="28.538299999999996"/>
    <n v="48.37"/>
  </r>
  <r>
    <x v="296"/>
    <x v="2"/>
    <x v="5"/>
    <s v="Yahoo"/>
    <s v="MYJ Item"/>
    <n v="6103.3632000000007"/>
    <n v="6935.64"/>
  </r>
  <r>
    <x v="222"/>
    <x v="0"/>
    <x v="6"/>
    <s v="Office Depot"/>
    <s v="CJE Item"/>
    <n v="1007.748"/>
    <n v="2239.44"/>
  </r>
  <r>
    <x v="309"/>
    <x v="3"/>
    <x v="7"/>
    <s v="Peet's Coffee"/>
    <s v="KZK Item"/>
    <n v="6877.98"/>
    <n v="9170.64"/>
  </r>
  <r>
    <x v="326"/>
    <x v="2"/>
    <x v="6"/>
    <s v="The Economist"/>
    <s v="BSR Item"/>
    <n v="2178.4634999999998"/>
    <n v="4841.03"/>
  </r>
  <r>
    <x v="152"/>
    <x v="0"/>
    <x v="5"/>
    <s v="Amazon.com"/>
    <s v="TRT Item"/>
    <n v="3923.2192"/>
    <n v="5769.44"/>
  </r>
  <r>
    <x v="411"/>
    <x v="0"/>
    <x v="3"/>
    <s v="Solar and Wind Inc."/>
    <s v="REH Item"/>
    <n v="3237.6377000000002"/>
    <n v="7529.39"/>
  </r>
  <r>
    <x v="412"/>
    <x v="4"/>
    <x v="1"/>
    <s v="Office Depot"/>
    <s v="YFZ Item"/>
    <n v="1201.1828"/>
    <n v="3246.44"/>
  </r>
  <r>
    <x v="370"/>
    <x v="1"/>
    <x v="5"/>
    <s v="Amazon.com"/>
    <s v="OUO Item"/>
    <n v="2499.6289999999999"/>
    <n v="4544.78"/>
  </r>
  <r>
    <x v="413"/>
    <x v="2"/>
    <x v="5"/>
    <s v="Whole Foods"/>
    <s v="SXF Item"/>
    <n v="2303.8200000000002"/>
    <n v="3071.76"/>
  </r>
  <r>
    <x v="216"/>
    <x v="3"/>
    <x v="4"/>
    <s v="McLendon's Hardware"/>
    <s v="XTY Item"/>
    <n v="1615.6175000000001"/>
    <n v="3757.25"/>
  </r>
  <r>
    <x v="414"/>
    <x v="4"/>
    <x v="5"/>
    <s v="ExcelIsVeryFun.com"/>
    <s v="VFX Item"/>
    <n v="5254.0208000000002"/>
    <n v="8905.1200000000008"/>
  </r>
  <r>
    <x v="10"/>
    <x v="4"/>
    <x v="4"/>
    <s v="Sherman Williams"/>
    <s v="JFE Item"/>
    <n v="379.56600000000003"/>
    <n v="690.12"/>
  </r>
  <r>
    <x v="78"/>
    <x v="3"/>
    <x v="7"/>
    <s v="McLendon's Hardware"/>
    <s v="VRL Item"/>
    <n v="3612.1940000000004"/>
    <n v="5312.05"/>
  </r>
  <r>
    <x v="82"/>
    <x v="1"/>
    <x v="1"/>
    <s v="Yahoo"/>
    <s v="EBN Item"/>
    <n v="757.37750000000005"/>
    <n v="1377.05"/>
  </r>
  <r>
    <x v="371"/>
    <x v="4"/>
    <x v="3"/>
    <s v="Solar and Wind Inc."/>
    <s v="LVN Item"/>
    <n v="2045.5122999999999"/>
    <n v="3466.97"/>
  </r>
  <r>
    <x v="185"/>
    <x v="1"/>
    <x v="1"/>
    <s v="Whole Foods"/>
    <s v="IQG Item"/>
    <n v="8046.4510500000006"/>
    <n v="8605.83"/>
  </r>
  <r>
    <x v="5"/>
    <x v="3"/>
    <x v="1"/>
    <s v="Solar and Wind Inc."/>
    <s v="KBV Item"/>
    <n v="3714.3155500000003"/>
    <n v="3972.53"/>
  </r>
  <r>
    <x v="365"/>
    <x v="0"/>
    <x v="7"/>
    <s v="McLendon's Hardware"/>
    <s v="CKX Item"/>
    <n v="5157.0475000000006"/>
    <n v="9376.4500000000007"/>
  </r>
  <r>
    <x v="94"/>
    <x v="2"/>
    <x v="5"/>
    <s v="Amazon.com"/>
    <s v="RSL Item"/>
    <n v="2791.4493000000002"/>
    <n v="4731.2700000000004"/>
  </r>
  <r>
    <x v="328"/>
    <x v="3"/>
    <x v="7"/>
    <s v="Yahoo"/>
    <s v="KMU Item"/>
    <n v="2675.9324999999999"/>
    <n v="3567.91"/>
  </r>
  <r>
    <x v="415"/>
    <x v="2"/>
    <x v="4"/>
    <s v="Peet's Coffee"/>
    <s v="MEJ Item"/>
    <n v="964.14480000000003"/>
    <n v="1417.86"/>
  </r>
  <r>
    <x v="339"/>
    <x v="3"/>
    <x v="7"/>
    <s v="Sherman Williams"/>
    <s v="PYI Item"/>
    <n v="742.9754999999999"/>
    <n v="1727.85"/>
  </r>
  <r>
    <x v="45"/>
    <x v="1"/>
    <x v="1"/>
    <s v="Amazon.com"/>
    <s v="PCQ Item"/>
    <n v="6390.6656000000003"/>
    <n v="7262.12"/>
  </r>
  <r>
    <x v="263"/>
    <x v="4"/>
    <x v="0"/>
    <s v="The Economist"/>
    <s v="SGX Item"/>
    <n v="1617.1848"/>
    <n v="1837.71"/>
  </r>
  <r>
    <x v="416"/>
    <x v="4"/>
    <x v="2"/>
    <s v="Amazon.com"/>
    <s v="KKR Item"/>
    <n v="2010.0104999999999"/>
    <n v="4466.6899999999996"/>
  </r>
  <r>
    <x v="417"/>
    <x v="0"/>
    <x v="5"/>
    <s v="Costco"/>
    <s v="HDP Item"/>
    <n v="6487.5183999999999"/>
    <n v="7372.18"/>
  </r>
  <r>
    <x v="178"/>
    <x v="1"/>
    <x v="2"/>
    <s v="Google"/>
    <s v="XFN Item"/>
    <n v="3494.5920000000001"/>
    <n v="7765.76"/>
  </r>
  <r>
    <x v="142"/>
    <x v="2"/>
    <x v="4"/>
    <s v="Costco"/>
    <s v="HPU Item"/>
    <n v="222.678"/>
    <n v="494.84"/>
  </r>
  <r>
    <x v="160"/>
    <x v="4"/>
    <x v="5"/>
    <s v="Sherman Williams"/>
    <s v="WTP Item"/>
    <n v="351.81819999999999"/>
    <n v="950.86"/>
  </r>
  <r>
    <x v="195"/>
    <x v="0"/>
    <x v="7"/>
    <s v="ExcelIsVeryFun.com"/>
    <s v="YVJ Item"/>
    <n v="1375.0212000000001"/>
    <n v="2022.09"/>
  </r>
  <r>
    <x v="205"/>
    <x v="0"/>
    <x v="0"/>
    <s v="Costco"/>
    <s v="RBU Item"/>
    <n v="3427.8409999999994"/>
    <n v="5809.9"/>
  </r>
  <r>
    <x v="175"/>
    <x v="1"/>
    <x v="1"/>
    <s v="Whole Foods"/>
    <s v="NCM Item"/>
    <n v="4490.4888000000001"/>
    <n v="6603.66"/>
  </r>
  <r>
    <x v="418"/>
    <x v="4"/>
    <x v="2"/>
    <s v="The Economist"/>
    <s v="STZ Item"/>
    <n v="3793.5288"/>
    <n v="8822.16"/>
  </r>
  <r>
    <x v="40"/>
    <x v="4"/>
    <x v="6"/>
    <s v="Amazon.com"/>
    <s v="GXO Item"/>
    <n v="4866.6001999999999"/>
    <n v="8390.69"/>
  </r>
  <r>
    <x v="419"/>
    <x v="1"/>
    <x v="7"/>
    <s v="Costco"/>
    <s v="PQN Item"/>
    <n v="1514.9516000000001"/>
    <n v="2227.87"/>
  </r>
  <r>
    <x v="420"/>
    <x v="3"/>
    <x v="4"/>
    <s v="Home Depot"/>
    <s v="RTF Item"/>
    <n v="2741.0130000000004"/>
    <n v="6091.14"/>
  </r>
  <r>
    <x v="141"/>
    <x v="2"/>
    <x v="5"/>
    <s v="ExcelIsVeryFun.com"/>
    <s v="KBG Item"/>
    <n v="1160.2431999999999"/>
    <n v="2698.24"/>
  </r>
  <r>
    <x v="421"/>
    <x v="4"/>
    <x v="4"/>
    <s v="Google"/>
    <s v="QUZ Item"/>
    <n v="3745.9923000000003"/>
    <n v="8711.61"/>
  </r>
  <r>
    <x v="422"/>
    <x v="3"/>
    <x v="4"/>
    <s v="ExcelIsVeryFun.com"/>
    <s v="DWQ Item"/>
    <n v="4050.4580999999998"/>
    <n v="9419.67"/>
  </r>
  <r>
    <x v="6"/>
    <x v="2"/>
    <x v="3"/>
    <s v="Office Depot"/>
    <s v="KZG Item"/>
    <n v="466.64890000000003"/>
    <n v="1085.23"/>
  </r>
  <r>
    <x v="423"/>
    <x v="2"/>
    <x v="6"/>
    <s v="Amazon.com"/>
    <s v="WDM Item"/>
    <n v="2641.8960000000002"/>
    <n v="5870.88"/>
  </r>
  <r>
    <x v="119"/>
    <x v="1"/>
    <x v="2"/>
    <s v="Solar and Wind Inc."/>
    <s v="TVT Item"/>
    <n v="1530.5445"/>
    <n v="3401.21"/>
  </r>
  <r>
    <x v="258"/>
    <x v="3"/>
    <x v="6"/>
    <s v="Costco"/>
    <s v="RLL Item"/>
    <n v="499.13550000000004"/>
    <n v="1109.19"/>
  </r>
  <r>
    <x v="44"/>
    <x v="0"/>
    <x v="5"/>
    <s v="The Economist"/>
    <s v="LFO Item"/>
    <n v="3494.4615000000003"/>
    <n v="7765.47"/>
  </r>
  <r>
    <x v="59"/>
    <x v="3"/>
    <x v="0"/>
    <s v="ExcelIsVeryFun.com"/>
    <s v="BFX Item"/>
    <n v="472.37850000000003"/>
    <n v="1049.73"/>
  </r>
  <r>
    <x v="424"/>
    <x v="2"/>
    <x v="6"/>
    <s v="Office Depot"/>
    <s v="YUT Item"/>
    <n v="3605.0410000000002"/>
    <n v="6554.62"/>
  </r>
  <r>
    <x v="275"/>
    <x v="0"/>
    <x v="1"/>
    <s v="Amazon.com"/>
    <s v="SPG Item"/>
    <n v="4460.7915000000003"/>
    <n v="8110.53"/>
  </r>
  <r>
    <x v="375"/>
    <x v="4"/>
    <x v="4"/>
    <s v="Nature Company"/>
    <s v="NUV Item"/>
    <n v="3967.77"/>
    <n v="5290.36"/>
  </r>
  <r>
    <x v="30"/>
    <x v="4"/>
    <x v="0"/>
    <s v="McLendon's Hardware"/>
    <s v="TLJ Item"/>
    <n v="3908.8896"/>
    <n v="4441.92"/>
  </r>
  <r>
    <x v="425"/>
    <x v="0"/>
    <x v="7"/>
    <s v="Solar and Wind Inc."/>
    <s v="YQZ Item"/>
    <n v="661.54499999999996"/>
    <n v="882.06"/>
  </r>
  <r>
    <x v="426"/>
    <x v="4"/>
    <x v="4"/>
    <s v="Solar and Wind Inc."/>
    <s v="MMT Item"/>
    <n v="975.73850000000004"/>
    <n v="1774.07"/>
  </r>
  <r>
    <x v="427"/>
    <x v="2"/>
    <x v="6"/>
    <s v="Whole Foods"/>
    <s v="KVV Item"/>
    <n v="531.6511999999999"/>
    <n v="916.64"/>
  </r>
  <r>
    <x v="428"/>
    <x v="0"/>
    <x v="5"/>
    <s v="Amazon.com"/>
    <s v="ZON Item"/>
    <n v="5406.2703000000001"/>
    <n v="9163.17"/>
  </r>
  <r>
    <x v="276"/>
    <x v="0"/>
    <x v="4"/>
    <s v="Office Depot"/>
    <s v="PGS Item"/>
    <n v="1091.1379000000002"/>
    <n v="2537.5300000000002"/>
  </r>
  <r>
    <x v="429"/>
    <x v="4"/>
    <x v="2"/>
    <s v="ExcelIsVeryFun.com"/>
    <s v="SZD Item"/>
    <n v="1719.2168000000004"/>
    <n v="2528.2600000000002"/>
  </r>
  <r>
    <x v="430"/>
    <x v="0"/>
    <x v="2"/>
    <s v="The Economist"/>
    <s v="JGL Item"/>
    <n v="3491.3835000000004"/>
    <n v="6347.97"/>
  </r>
  <r>
    <x v="89"/>
    <x v="2"/>
    <x v="0"/>
    <s v="Google"/>
    <s v="WGY Item"/>
    <n v="1049.9698999999998"/>
    <n v="1779.61"/>
  </r>
  <r>
    <x v="366"/>
    <x v="3"/>
    <x v="2"/>
    <s v="Solar and Wind Inc."/>
    <s v="OSL Item"/>
    <n v="176.18659999999997"/>
    <n v="303.77"/>
  </r>
  <r>
    <x v="159"/>
    <x v="0"/>
    <x v="2"/>
    <s v="Sherman Williams"/>
    <s v="APP Item"/>
    <n v="4141.4074000000001"/>
    <n v="9631.18"/>
  </r>
  <r>
    <x v="431"/>
    <x v="3"/>
    <x v="3"/>
    <s v="Whole Foods"/>
    <s v="ARL Item"/>
    <n v="3590.7685000000001"/>
    <n v="6528.67"/>
  </r>
  <r>
    <x v="286"/>
    <x v="4"/>
    <x v="1"/>
    <s v="Google"/>
    <s v="NBZ Item"/>
    <n v="1826.6171999999999"/>
    <n v="3149.34"/>
  </r>
  <r>
    <x v="432"/>
    <x v="4"/>
    <x v="4"/>
    <s v="Office Depot"/>
    <s v="EKD Item"/>
    <n v="1276.155"/>
    <n v="1701.54"/>
  </r>
  <r>
    <x v="49"/>
    <x v="2"/>
    <x v="7"/>
    <s v="Costco"/>
    <s v="STS Item"/>
    <n v="4387.3697999999995"/>
    <n v="7436.22"/>
  </r>
  <r>
    <x v="153"/>
    <x v="4"/>
    <x v="4"/>
    <s v="Nature Company"/>
    <s v="CLP Item"/>
    <n v="2798.0359999999996"/>
    <n v="4824.2"/>
  </r>
  <r>
    <x v="129"/>
    <x v="0"/>
    <x v="5"/>
    <s v="McLendon's Hardware"/>
    <s v="ZGF Item"/>
    <n v="706.09690000000001"/>
    <n v="1908.37"/>
  </r>
  <r>
    <x v="433"/>
    <x v="4"/>
    <x v="6"/>
    <s v="Nature Company"/>
    <s v="OTA Item"/>
    <n v="727.48259999999993"/>
    <n v="1691.82"/>
  </r>
  <r>
    <x v="434"/>
    <x v="1"/>
    <x v="1"/>
    <s v="Google"/>
    <s v="LEL Item"/>
    <n v="1860.2527"/>
    <n v="5027.71"/>
  </r>
  <r>
    <x v="6"/>
    <x v="4"/>
    <x v="5"/>
    <s v="Peet's Coffee"/>
    <s v="KFL Item"/>
    <n v="871.21759999999995"/>
    <n v="990.02"/>
  </r>
  <r>
    <x v="116"/>
    <x v="2"/>
    <x v="4"/>
    <s v="The Economist"/>
    <s v="BCY Item"/>
    <n v="7438.0680000000002"/>
    <n v="8452.35"/>
  </r>
  <r>
    <x v="268"/>
    <x v="3"/>
    <x v="2"/>
    <s v="Amazon.com"/>
    <s v="ZON Item"/>
    <n v="4999.8841999999995"/>
    <n v="8474.3799999999992"/>
  </r>
  <r>
    <x v="435"/>
    <x v="4"/>
    <x v="4"/>
    <s v="Home Depot"/>
    <s v="SZM Item"/>
    <n v="2963.2338"/>
    <n v="8008.74"/>
  </r>
  <r>
    <x v="150"/>
    <x v="4"/>
    <x v="1"/>
    <s v="Solar and Wind Inc."/>
    <s v="YFR Item"/>
    <n v="8350.1297000000013"/>
    <n v="8930.6200000000008"/>
  </r>
  <r>
    <x v="436"/>
    <x v="4"/>
    <x v="3"/>
    <s v="Google"/>
    <s v="TOB Item"/>
    <n v="1858.3438999999998"/>
    <n v="4321.7299999999996"/>
  </r>
  <r>
    <x v="92"/>
    <x v="4"/>
    <x v="4"/>
    <s v="Peet's Coffee"/>
    <s v="GPJ Item"/>
    <n v="1935.6095"/>
    <n v="3519.29"/>
  </r>
  <r>
    <x v="102"/>
    <x v="1"/>
    <x v="3"/>
    <s v="Yahoo"/>
    <s v="UER Item"/>
    <n v="872.39240000000007"/>
    <n v="1282.93"/>
  </r>
  <r>
    <x v="437"/>
    <x v="0"/>
    <x v="7"/>
    <s v="ExcelIsVeryFun.com"/>
    <s v="CRR Item"/>
    <n v="3070.1549999999997"/>
    <n v="4093.54"/>
  </r>
  <r>
    <x v="121"/>
    <x v="2"/>
    <x v="7"/>
    <s v="Sherman Williams"/>
    <s v="BVD Item"/>
    <n v="2624.6504"/>
    <n v="4448.5600000000004"/>
  </r>
  <r>
    <x v="395"/>
    <x v="3"/>
    <x v="2"/>
    <s v="Yahoo"/>
    <s v="BVV Item"/>
    <n v="1657.1991999999998"/>
    <n v="2857.24"/>
  </r>
  <r>
    <x v="271"/>
    <x v="4"/>
    <x v="7"/>
    <s v="Google"/>
    <s v="OLK Item"/>
    <n v="5219.7310000000007"/>
    <n v="5582.6"/>
  </r>
  <r>
    <x v="0"/>
    <x v="0"/>
    <x v="5"/>
    <s v="Solar and Wind Inc."/>
    <s v="FFF Item"/>
    <n v="2251.4272000000001"/>
    <n v="2558.44"/>
  </r>
  <r>
    <x v="438"/>
    <x v="2"/>
    <x v="0"/>
    <s v="Nature Company"/>
    <s v="FXK Item"/>
    <n v="5347.43"/>
    <n v="9722.6"/>
  </r>
  <r>
    <x v="439"/>
    <x v="0"/>
    <x v="1"/>
    <s v="Costco"/>
    <s v="RWZ Item"/>
    <n v="1670.3685"/>
    <n v="3711.93"/>
  </r>
  <r>
    <x v="440"/>
    <x v="4"/>
    <x v="1"/>
    <s v="Amazon.com"/>
    <s v="EAJ Item"/>
    <n v="3679.8238999999999"/>
    <n v="9945.4699999999993"/>
  </r>
  <r>
    <x v="441"/>
    <x v="0"/>
    <x v="5"/>
    <s v="Solar and Wind Inc."/>
    <s v="EEO Item"/>
    <n v="1200.8757000000001"/>
    <n v="3245.61"/>
  </r>
  <r>
    <x v="63"/>
    <x v="1"/>
    <x v="6"/>
    <s v="Nature Company"/>
    <s v="XHJ Item"/>
    <n v="1139.5648000000001"/>
    <n v="1294.96"/>
  </r>
  <r>
    <x v="442"/>
    <x v="0"/>
    <x v="0"/>
    <s v="Whole Foods"/>
    <s v="BVP Item"/>
    <n v="2244.3459499999999"/>
    <n v="2400.37"/>
  </r>
  <r>
    <x v="266"/>
    <x v="2"/>
    <x v="7"/>
    <s v="McLendon's Hardware"/>
    <s v="DNN Item"/>
    <n v="6053.5950000000003"/>
    <n v="8071.46"/>
  </r>
  <r>
    <x v="443"/>
    <x v="4"/>
    <x v="2"/>
    <s v="ExcelIsVeryFun.com"/>
    <s v="QQJ Item"/>
    <n v="3256.9667999999997"/>
    <n v="5615.46"/>
  </r>
  <r>
    <x v="204"/>
    <x v="4"/>
    <x v="1"/>
    <s v="Costco"/>
    <s v="SXM Item"/>
    <n v="5646.1288999999988"/>
    <n v="9569.7099999999991"/>
  </r>
  <r>
    <x v="216"/>
    <x v="3"/>
    <x v="6"/>
    <s v="McLendon's Hardware"/>
    <s v="DLN Item"/>
    <n v="7334.8599500000009"/>
    <n v="7844.77"/>
  </r>
  <r>
    <x v="444"/>
    <x v="1"/>
    <x v="5"/>
    <s v="Nature Company"/>
    <s v="OZR Item"/>
    <n v="2187.7136"/>
    <n v="3771.92"/>
  </r>
  <r>
    <x v="368"/>
    <x v="0"/>
    <x v="3"/>
    <s v="Solar and Wind Inc."/>
    <s v="BRS Item"/>
    <n v="3466.2780000000002"/>
    <n v="7702.84"/>
  </r>
  <r>
    <x v="13"/>
    <x v="4"/>
    <x v="4"/>
    <s v="Yahoo"/>
    <s v="BJL Item"/>
    <n v="1050.7852"/>
    <n v="2839.96"/>
  </r>
  <r>
    <x v="31"/>
    <x v="4"/>
    <x v="4"/>
    <s v="ExcelIsVeryFun.com"/>
    <s v="SHL Item"/>
    <n v="3342.2579999999998"/>
    <n v="7427.24"/>
  </r>
  <r>
    <x v="116"/>
    <x v="4"/>
    <x v="6"/>
    <s v="Office Depot"/>
    <s v="NSA Item"/>
    <n v="1476.2889"/>
    <n v="3989.97"/>
  </r>
  <r>
    <x v="16"/>
    <x v="0"/>
    <x v="1"/>
    <s v="Yahoo"/>
    <s v="APF Item"/>
    <n v="1349.8265999999999"/>
    <n v="3648.18"/>
  </r>
  <r>
    <x v="81"/>
    <x v="3"/>
    <x v="2"/>
    <s v="ExcelIsVeryFun.com"/>
    <s v="UBW Item"/>
    <n v="436.86270000000002"/>
    <n v="1180.71"/>
  </r>
  <r>
    <x v="445"/>
    <x v="3"/>
    <x v="6"/>
    <s v="Nature Company"/>
    <s v="IRA Item"/>
    <n v="6831.5120500000003"/>
    <n v="7306.43"/>
  </r>
  <r>
    <x v="159"/>
    <x v="1"/>
    <x v="4"/>
    <s v="Sherman Williams"/>
    <s v="KTV Item"/>
    <n v="434.61439999999999"/>
    <n v="493.88"/>
  </r>
  <r>
    <x v="377"/>
    <x v="2"/>
    <x v="1"/>
    <s v="Sherman Williams"/>
    <s v="CCA Item"/>
    <n v="3082.1712000000002"/>
    <n v="7167.84"/>
  </r>
  <r>
    <x v="144"/>
    <x v="4"/>
    <x v="6"/>
    <s v="Office Depot"/>
    <s v="NYC Item"/>
    <n v="1812.1424999999999"/>
    <n v="2416.19"/>
  </r>
  <r>
    <x v="446"/>
    <x v="1"/>
    <x v="6"/>
    <s v="Yahoo"/>
    <s v="AOJ Item"/>
    <n v="3261.6914000000002"/>
    <n v="3488.44"/>
  </r>
  <r>
    <x v="45"/>
    <x v="4"/>
    <x v="7"/>
    <s v="ExcelIsVeryFun.com"/>
    <s v="FWM Item"/>
    <n v="301.33499999999998"/>
    <n v="401.78"/>
  </r>
  <r>
    <x v="68"/>
    <x v="3"/>
    <x v="6"/>
    <s v="Yahoo"/>
    <s v="HXF Item"/>
    <n v="2000.2825999999998"/>
    <n v="4651.82"/>
  </r>
  <r>
    <x v="447"/>
    <x v="4"/>
    <x v="5"/>
    <s v="Google"/>
    <s v="RPV Item"/>
    <n v="1515.5573999999999"/>
    <n v="2613.0300000000002"/>
  </r>
  <r>
    <x v="54"/>
    <x v="4"/>
    <x v="1"/>
    <s v="The Economist"/>
    <s v="IUY Item"/>
    <n v="50.728000000000002"/>
    <n v="74.599999999999994"/>
  </r>
  <r>
    <x v="293"/>
    <x v="3"/>
    <x v="3"/>
    <s v="The Economist"/>
    <s v="AVS Item"/>
    <n v="4543.4642000000003"/>
    <n v="4859.32"/>
  </r>
  <r>
    <x v="448"/>
    <x v="2"/>
    <x v="5"/>
    <s v="Peet's Coffee"/>
    <s v="AHW Item"/>
    <n v="939.33159999999998"/>
    <n v="1381.37"/>
  </r>
  <r>
    <x v="192"/>
    <x v="0"/>
    <x v="6"/>
    <s v="Solar and Wind Inc."/>
    <s v="SKL Item"/>
    <n v="1270.9277999999999"/>
    <n v="3434.94"/>
  </r>
  <r>
    <x v="449"/>
    <x v="2"/>
    <x v="0"/>
    <s v="ExcelIsVeryFun.com"/>
    <s v="UKX Item"/>
    <n v="1499.6312000000003"/>
    <n v="2205.34"/>
  </r>
  <r>
    <x v="450"/>
    <x v="3"/>
    <x v="1"/>
    <s v="Yahoo"/>
    <s v="UNF Item"/>
    <n v="1000.4775"/>
    <n v="1333.97"/>
  </r>
  <r>
    <x v="40"/>
    <x v="3"/>
    <x v="6"/>
    <s v="Peet's Coffee"/>
    <s v="PDI Item"/>
    <n v="987.8309999999999"/>
    <n v="2195.1799999999998"/>
  </r>
  <r>
    <x v="451"/>
    <x v="1"/>
    <x v="1"/>
    <s v="Google"/>
    <s v="ZCZ Item"/>
    <n v="8136.2671499999997"/>
    <n v="8701.89"/>
  </r>
  <r>
    <x v="452"/>
    <x v="2"/>
    <x v="7"/>
    <s v="Whole Foods"/>
    <s v="UJD Item"/>
    <n v="840.7795000000001"/>
    <n v="1528.69"/>
  </r>
  <r>
    <x v="214"/>
    <x v="3"/>
    <x v="2"/>
    <s v="Nature Company"/>
    <s v="SHW Item"/>
    <n v="3853.0602000000003"/>
    <n v="4120.92"/>
  </r>
  <r>
    <x v="453"/>
    <x v="0"/>
    <x v="5"/>
    <s v="Solar and Wind Inc."/>
    <s v="VNM Item"/>
    <n v="779.92750000000001"/>
    <n v="1418.05"/>
  </r>
  <r>
    <x v="454"/>
    <x v="1"/>
    <x v="6"/>
    <s v="Home Depot"/>
    <s v="HDR Item"/>
    <n v="4939.5375000000004"/>
    <n v="6586.05"/>
  </r>
  <r>
    <x v="455"/>
    <x v="4"/>
    <x v="1"/>
    <s v="Yahoo"/>
    <s v="LUR Item"/>
    <n v="462.10079999999999"/>
    <n v="679.56"/>
  </r>
  <r>
    <x v="436"/>
    <x v="4"/>
    <x v="1"/>
    <s v="McLendon's Hardware"/>
    <s v="ZAP Item"/>
    <n v="2723.9467999999997"/>
    <n v="4696.46"/>
  </r>
  <r>
    <x v="378"/>
    <x v="3"/>
    <x v="5"/>
    <s v="Costco"/>
    <s v="VGC Item"/>
    <n v="1834.0455999999999"/>
    <n v="4956.88"/>
  </r>
  <r>
    <x v="456"/>
    <x v="2"/>
    <x v="7"/>
    <s v="Amazon.com"/>
    <s v="NBH Item"/>
    <n v="5815.1016"/>
    <n v="6608.07"/>
  </r>
  <r>
    <x v="311"/>
    <x v="1"/>
    <x v="1"/>
    <s v="Peet's Coffee"/>
    <s v="MHN Item"/>
    <n v="5122.0141500000009"/>
    <n v="5478.09"/>
  </r>
  <r>
    <x v="457"/>
    <x v="4"/>
    <x v="5"/>
    <s v="Home Depot"/>
    <s v="GKA Item"/>
    <n v="2259.7885000000001"/>
    <n v="3830.15"/>
  </r>
  <r>
    <x v="276"/>
    <x v="0"/>
    <x v="4"/>
    <s v="Amazon.com"/>
    <s v="YFM Item"/>
    <n v="4773.7608"/>
    <n v="8091.12"/>
  </r>
  <r>
    <x v="458"/>
    <x v="4"/>
    <x v="5"/>
    <s v="Sherman Williams"/>
    <s v="ACE Item"/>
    <n v="2235.21"/>
    <n v="2980.28"/>
  </r>
  <r>
    <x v="459"/>
    <x v="0"/>
    <x v="7"/>
    <s v="ExcelIsVeryFun.com"/>
    <s v="DLX Item"/>
    <n v="139.9451"/>
    <n v="378.23"/>
  </r>
  <r>
    <x v="13"/>
    <x v="3"/>
    <x v="4"/>
    <s v="Sherman Williams"/>
    <s v="SOJ Item"/>
    <n v="1264.9718"/>
    <n v="2144.02"/>
  </r>
  <r>
    <x v="195"/>
    <x v="4"/>
    <x v="2"/>
    <s v="McLendon's Hardware"/>
    <s v="QNF Item"/>
    <n v="7010.2725000000009"/>
    <n v="9347.0300000000007"/>
  </r>
  <r>
    <x v="460"/>
    <x v="0"/>
    <x v="3"/>
    <s v="Sherman Williams"/>
    <s v="SAR Item"/>
    <n v="3778.8529000000003"/>
    <n v="8788.0300000000007"/>
  </r>
  <r>
    <x v="117"/>
    <x v="3"/>
    <x v="6"/>
    <s v="Whole Foods"/>
    <s v="HSH Item"/>
    <n v="567.88160000000005"/>
    <n v="607.36"/>
  </r>
  <r>
    <x v="155"/>
    <x v="4"/>
    <x v="6"/>
    <s v="ExcelIsVeryFun.com"/>
    <s v="OTS Item"/>
    <n v="6724.1503999999995"/>
    <n v="7641.08"/>
  </r>
  <r>
    <x v="10"/>
    <x v="3"/>
    <x v="7"/>
    <s v="Home Depot"/>
    <s v="ULM Item"/>
    <n v="6180.3780500000003"/>
    <n v="6610.03"/>
  </r>
  <r>
    <x v="461"/>
    <x v="3"/>
    <x v="1"/>
    <s v="McLendon's Hardware"/>
    <s v="PHE Item"/>
    <n v="4280.7875999999997"/>
    <n v="9955.32"/>
  </r>
  <r>
    <x v="462"/>
    <x v="0"/>
    <x v="7"/>
    <s v="Yahoo"/>
    <s v="HXL Item"/>
    <n v="877.48650000000009"/>
    <n v="1595.43"/>
  </r>
  <r>
    <x v="361"/>
    <x v="4"/>
    <x v="7"/>
    <s v="Sherman Williams"/>
    <s v="TPW Item"/>
    <n v="2830.6724999999997"/>
    <n v="4797.75"/>
  </r>
  <r>
    <x v="360"/>
    <x v="0"/>
    <x v="7"/>
    <s v="Yahoo"/>
    <s v="OWA Item"/>
    <n v="6955.6052499999996"/>
    <n v="7439.15"/>
  </r>
  <r>
    <x v="463"/>
    <x v="3"/>
    <x v="5"/>
    <s v="Office Depot"/>
    <s v="CVM Item"/>
    <n v="7884.2659500000009"/>
    <n v="8432.3700000000008"/>
  </r>
  <r>
    <x v="304"/>
    <x v="3"/>
    <x v="0"/>
    <s v="Home Depot"/>
    <s v="BQD Item"/>
    <n v="4285.1774999999998"/>
    <n v="5713.57"/>
  </r>
  <r>
    <x v="307"/>
    <x v="4"/>
    <x v="3"/>
    <s v="Nature Company"/>
    <s v="NYN Item"/>
    <n v="2487.8293000000003"/>
    <n v="2660.78"/>
  </r>
  <r>
    <x v="464"/>
    <x v="0"/>
    <x v="7"/>
    <s v="The Economist"/>
    <s v="GXP Item"/>
    <n v="5712.8607999999995"/>
    <n v="9849.76"/>
  </r>
  <r>
    <x v="465"/>
    <x v="4"/>
    <x v="6"/>
    <s v="ExcelIsVeryFun.com"/>
    <s v="IGI Item"/>
    <n v="6764.5286500000002"/>
    <n v="7234.79"/>
  </r>
  <r>
    <x v="197"/>
    <x v="4"/>
    <x v="3"/>
    <s v="Solar and Wind Inc."/>
    <s v="UCC Item"/>
    <n v="2549.8845000000001"/>
    <n v="5666.41"/>
  </r>
  <r>
    <x v="438"/>
    <x v="4"/>
    <x v="0"/>
    <s v="Google"/>
    <s v="LIP Item"/>
    <n v="3338.9505000000004"/>
    <n v="7419.89"/>
  </r>
  <r>
    <x v="60"/>
    <x v="2"/>
    <x v="7"/>
    <s v="Amazon.com"/>
    <s v="UON Item"/>
    <n v="926.09100000000001"/>
    <n v="2057.98"/>
  </r>
  <r>
    <x v="466"/>
    <x v="4"/>
    <x v="4"/>
    <s v="Google"/>
    <s v="NNF Item"/>
    <n v="4345.5600000000004"/>
    <n v="5794.08"/>
  </r>
  <r>
    <x v="442"/>
    <x v="1"/>
    <x v="0"/>
    <s v="Home Depot"/>
    <s v="LJF Item"/>
    <n v="2811.7964999999999"/>
    <n v="7599.45"/>
  </r>
  <r>
    <x v="266"/>
    <x v="4"/>
    <x v="5"/>
    <s v="Home Depot"/>
    <s v="HPV Item"/>
    <n v="6225.6312000000007"/>
    <n v="9155.34"/>
  </r>
  <r>
    <x v="417"/>
    <x v="0"/>
    <x v="7"/>
    <s v="Google"/>
    <s v="KDI Item"/>
    <n v="2478.7079999999996"/>
    <n v="4201.2"/>
  </r>
  <r>
    <x v="467"/>
    <x v="2"/>
    <x v="3"/>
    <s v="McLendon's Hardware"/>
    <s v="KCB Item"/>
    <n v="3184.4638999999997"/>
    <n v="7405.73"/>
  </r>
  <r>
    <x v="370"/>
    <x v="4"/>
    <x v="4"/>
    <s v="The Economist"/>
    <s v="GOB Item"/>
    <n v="610.13699999999994"/>
    <n v="1355.86"/>
  </r>
  <r>
    <x v="468"/>
    <x v="4"/>
    <x v="5"/>
    <s v="Google"/>
    <s v="PQY Item"/>
    <n v="2887.7213999999999"/>
    <n v="4978.83"/>
  </r>
  <r>
    <x v="28"/>
    <x v="2"/>
    <x v="1"/>
    <s v="Costco"/>
    <s v="CJK Item"/>
    <n v="7115.3280000000004"/>
    <n v="8085.6"/>
  </r>
  <r>
    <x v="469"/>
    <x v="0"/>
    <x v="6"/>
    <s v="Costco"/>
    <s v="DSW Item"/>
    <n v="2774.7771000000002"/>
    <n v="6452.97"/>
  </r>
  <r>
    <x v="58"/>
    <x v="2"/>
    <x v="4"/>
    <s v="Costco"/>
    <s v="KCF Item"/>
    <n v="6101.0960000000014"/>
    <n v="8972.2000000000007"/>
  </r>
  <r>
    <x v="415"/>
    <x v="4"/>
    <x v="0"/>
    <s v="Solar and Wind Inc."/>
    <s v="JZM Item"/>
    <n v="7898.9152000000004"/>
    <n v="8976.0400000000009"/>
  </r>
  <r>
    <x v="470"/>
    <x v="4"/>
    <x v="7"/>
    <s v="Office Depot"/>
    <s v="CPL Item"/>
    <n v="2959.0962"/>
    <n v="5101.8900000000003"/>
  </r>
  <r>
    <x v="471"/>
    <x v="4"/>
    <x v="4"/>
    <s v="Solar and Wind Inc."/>
    <s v="WYF Item"/>
    <n v="3210.6594999999998"/>
    <n v="7466.65"/>
  </r>
  <r>
    <x v="260"/>
    <x v="0"/>
    <x v="7"/>
    <s v="Whole Foods"/>
    <s v="CUV Item"/>
    <n v="758.18889999999999"/>
    <n v="1763.23"/>
  </r>
  <r>
    <x v="298"/>
    <x v="4"/>
    <x v="2"/>
    <s v="Nature Company"/>
    <s v="KNH Item"/>
    <n v="5622.9713999999994"/>
    <n v="9530.4599999999991"/>
  </r>
  <r>
    <x v="351"/>
    <x v="4"/>
    <x v="1"/>
    <s v="Office Depot"/>
    <s v="HQY Item"/>
    <n v="5256.5046999999995"/>
    <n v="8909.33"/>
  </r>
  <r>
    <x v="472"/>
    <x v="0"/>
    <x v="0"/>
    <s v="Costco"/>
    <s v="MNG Item"/>
    <n v="427.90360000000004"/>
    <n v="629.27"/>
  </r>
  <r>
    <x v="245"/>
    <x v="3"/>
    <x v="7"/>
    <s v="Amazon.com"/>
    <s v="HGB Item"/>
    <n v="3913.9425000000001"/>
    <n v="5218.59"/>
  </r>
  <r>
    <x v="457"/>
    <x v="3"/>
    <x v="3"/>
    <s v="Whole Foods"/>
    <s v="VJO Item"/>
    <n v="2714.3696"/>
    <n v="3991.72"/>
  </r>
  <r>
    <x v="36"/>
    <x v="3"/>
    <x v="3"/>
    <s v="Peet's Coffee"/>
    <s v="ZCO Item"/>
    <n v="2767.9344000000001"/>
    <n v="3145.38"/>
  </r>
  <r>
    <x v="43"/>
    <x v="2"/>
    <x v="4"/>
    <s v="Office Depot"/>
    <s v="ULZ Item"/>
    <n v="4919.2220000000007"/>
    <n v="8944.0400000000009"/>
  </r>
  <r>
    <x v="473"/>
    <x v="1"/>
    <x v="7"/>
    <s v="Costco"/>
    <s v="VTL Item"/>
    <n v="1041.6942999999999"/>
    <n v="2815.39"/>
  </r>
  <r>
    <x v="474"/>
    <x v="4"/>
    <x v="5"/>
    <s v="ExcelIsVeryFun.com"/>
    <s v="UTE Item"/>
    <n v="3140.9235000000003"/>
    <n v="5710.77"/>
  </r>
  <r>
    <x v="161"/>
    <x v="0"/>
    <x v="3"/>
    <s v="Yahoo"/>
    <s v="YYC Item"/>
    <n v="3290.2645999999995"/>
    <n v="5672.87"/>
  </r>
  <r>
    <x v="33"/>
    <x v="4"/>
    <x v="6"/>
    <s v="Peet's Coffee"/>
    <s v="YXD Item"/>
    <n v="3591.2772000000004"/>
    <n v="5281.29"/>
  </r>
  <r>
    <x v="366"/>
    <x v="2"/>
    <x v="4"/>
    <s v="Nature Company"/>
    <s v="OUO Item"/>
    <n v="3653.6353000000004"/>
    <n v="9874.69"/>
  </r>
  <r>
    <x v="475"/>
    <x v="0"/>
    <x v="0"/>
    <s v="Costco"/>
    <s v="IBV Item"/>
    <n v="2807.3430000000003"/>
    <n v="5104.26"/>
  </r>
  <r>
    <x v="375"/>
    <x v="4"/>
    <x v="3"/>
    <s v="Solar and Wind Inc."/>
    <s v="OPA Item"/>
    <n v="4020.66"/>
    <n v="8934.7999999999993"/>
  </r>
  <r>
    <x v="69"/>
    <x v="2"/>
    <x v="3"/>
    <s v="Nature Company"/>
    <s v="JSK Item"/>
    <n v="699.70040000000006"/>
    <n v="1206.3800000000001"/>
  </r>
  <r>
    <x v="476"/>
    <x v="4"/>
    <x v="7"/>
    <s v="ExcelIsVeryFun.com"/>
    <s v="PHH Item"/>
    <n v="1907.5574000000001"/>
    <n v="4436.18"/>
  </r>
  <r>
    <x v="35"/>
    <x v="0"/>
    <x v="7"/>
    <s v="Office Depot"/>
    <s v="FFW Item"/>
    <n v="1222.6199999999999"/>
    <n v="1630.16"/>
  </r>
  <r>
    <x v="243"/>
    <x v="0"/>
    <x v="3"/>
    <s v="Peet's Coffee"/>
    <s v="AQJ Item"/>
    <n v="944.34360000000004"/>
    <n v="2552.2800000000002"/>
  </r>
  <r>
    <x v="477"/>
    <x v="2"/>
    <x v="6"/>
    <s v="Whole Foods"/>
    <s v="VBF Item"/>
    <n v="5753.4897999999994"/>
    <n v="9919.81"/>
  </r>
  <r>
    <x v="0"/>
    <x v="4"/>
    <x v="2"/>
    <s v="Solar and Wind Inc."/>
    <s v="SNB Item"/>
    <n v="5417.6813999999995"/>
    <n v="9340.83"/>
  </r>
  <r>
    <x v="5"/>
    <x v="4"/>
    <x v="2"/>
    <s v="Amazon.com"/>
    <s v="AIZ Item"/>
    <n v="219.08240000000001"/>
    <n v="322.18"/>
  </r>
  <r>
    <x v="292"/>
    <x v="1"/>
    <x v="7"/>
    <s v="Office Depot"/>
    <s v="LHW Item"/>
    <n v="396.89530000000002"/>
    <n v="1072.69"/>
  </r>
  <r>
    <x v="466"/>
    <x v="4"/>
    <x v="1"/>
    <s v="Peet's Coffee"/>
    <s v="DOR Item"/>
    <n v="5014.3632000000007"/>
    <n v="5698.14"/>
  </r>
  <r>
    <x v="260"/>
    <x v="3"/>
    <x v="5"/>
    <s v="Office Depot"/>
    <s v="GCU Item"/>
    <n v="4920.1225999999997"/>
    <n v="8482.9699999999993"/>
  </r>
  <r>
    <x v="478"/>
    <x v="3"/>
    <x v="6"/>
    <s v="Solar and Wind Inc."/>
    <s v="DAJ Item"/>
    <n v="2132.9313500000003"/>
    <n v="2281.21"/>
  </r>
  <r>
    <x v="228"/>
    <x v="2"/>
    <x v="7"/>
    <s v="The Economist"/>
    <s v="NZW Item"/>
    <n v="2448.4097000000002"/>
    <n v="2618.62"/>
  </r>
  <r>
    <x v="479"/>
    <x v="4"/>
    <x v="2"/>
    <s v="McLendon's Hardware"/>
    <s v="UCB Item"/>
    <n v="1803.8388"/>
    <n v="4875.24"/>
  </r>
  <r>
    <x v="64"/>
    <x v="1"/>
    <x v="7"/>
    <s v="Sherman Williams"/>
    <s v="VBS Item"/>
    <n v="4427.3895000000002"/>
    <n v="7504.05"/>
  </r>
  <r>
    <x v="454"/>
    <x v="2"/>
    <x v="0"/>
    <s v="Google"/>
    <s v="TVY Item"/>
    <n v="213.42189999999999"/>
    <n v="496.33"/>
  </r>
  <r>
    <x v="480"/>
    <x v="2"/>
    <x v="2"/>
    <s v="Google"/>
    <s v="JMU Item"/>
    <n v="8598.605950000001"/>
    <n v="9196.3700000000008"/>
  </r>
  <r>
    <x v="349"/>
    <x v="0"/>
    <x v="2"/>
    <s v="Google"/>
    <s v="VKZ Item"/>
    <n v="1835.6528000000001"/>
    <n v="4268.96"/>
  </r>
  <r>
    <x v="481"/>
    <x v="4"/>
    <x v="0"/>
    <s v="Home Depot"/>
    <s v="OBL Item"/>
    <n v="3394.8045000000002"/>
    <n v="7544.01"/>
  </r>
  <r>
    <x v="482"/>
    <x v="0"/>
    <x v="0"/>
    <s v="Solar and Wind Inc."/>
    <s v="PGK Item"/>
    <n v="4158.1724999999997"/>
    <n v="5544.23"/>
  </r>
  <r>
    <x v="22"/>
    <x v="0"/>
    <x v="7"/>
    <s v="ExcelIsVeryFun.com"/>
    <s v="AYR Item"/>
    <n v="2121.6734999999999"/>
    <n v="4714.83"/>
  </r>
  <r>
    <x v="353"/>
    <x v="1"/>
    <x v="4"/>
    <s v="Home Depot"/>
    <s v="ERF Item"/>
    <n v="5486.8231000000005"/>
    <n v="5868.26"/>
  </r>
  <r>
    <x v="483"/>
    <x v="4"/>
    <x v="3"/>
    <s v="Sherman Williams"/>
    <s v="DES Item"/>
    <n v="322.37560000000002"/>
    <n v="555.82000000000005"/>
  </r>
  <r>
    <x v="154"/>
    <x v="0"/>
    <x v="5"/>
    <s v="ExcelIsVeryFun.com"/>
    <s v="BCW Item"/>
    <n v="3031.5374999999999"/>
    <n v="6736.75"/>
  </r>
  <r>
    <x v="484"/>
    <x v="0"/>
    <x v="4"/>
    <s v="Sherman Williams"/>
    <s v="CCV Item"/>
    <n v="7134.1248000000005"/>
    <n v="8106.96"/>
  </r>
  <r>
    <x v="182"/>
    <x v="4"/>
    <x v="3"/>
    <s v="Google"/>
    <s v="GNZ Item"/>
    <n v="849.06449999999995"/>
    <n v="1886.81"/>
  </r>
  <r>
    <x v="432"/>
    <x v="0"/>
    <x v="5"/>
    <s v="Office Depot"/>
    <s v="VWY Item"/>
    <n v="296.5985"/>
    <n v="539.27"/>
  </r>
  <r>
    <x v="5"/>
    <x v="4"/>
    <x v="6"/>
    <s v="Whole Foods"/>
    <s v="OWA Item"/>
    <n v="7959.1864000000005"/>
    <n v="9044.5300000000007"/>
  </r>
  <r>
    <x v="350"/>
    <x v="0"/>
    <x v="3"/>
    <s v="Whole Foods"/>
    <s v="WOC Item"/>
    <n v="2611.6420000000003"/>
    <n v="3840.65"/>
  </r>
  <r>
    <x v="390"/>
    <x v="4"/>
    <x v="5"/>
    <s v="Nature Company"/>
    <s v="EMO Item"/>
    <n v="5533.4048000000003"/>
    <n v="5918.08"/>
  </r>
  <r>
    <x v="443"/>
    <x v="4"/>
    <x v="0"/>
    <s v="Amazon.com"/>
    <s v="PFD Item"/>
    <n v="3666.6375000000003"/>
    <n v="4888.8500000000004"/>
  </r>
  <r>
    <x v="113"/>
    <x v="0"/>
    <x v="5"/>
    <s v="Google"/>
    <s v="FMB Item"/>
    <n v="5309.2380000000003"/>
    <n v="9653.16"/>
  </r>
  <r>
    <x v="452"/>
    <x v="3"/>
    <x v="1"/>
    <s v="Yahoo"/>
    <s v="XAQ Item"/>
    <n v="2669.4"/>
    <n v="5932"/>
  </r>
  <r>
    <x v="43"/>
    <x v="4"/>
    <x v="4"/>
    <s v="McLendon's Hardware"/>
    <s v="PYA Item"/>
    <n v="816.17020000000002"/>
    <n v="1407.19"/>
  </r>
  <r>
    <x v="22"/>
    <x v="3"/>
    <x v="1"/>
    <s v="Whole Foods"/>
    <s v="CBL Item"/>
    <n v="444.07"/>
    <n v="807.4"/>
  </r>
  <r>
    <x v="485"/>
    <x v="2"/>
    <x v="3"/>
    <s v="Home Depot"/>
    <s v="RLN Item"/>
    <n v="2445.4150999999997"/>
    <n v="6609.23"/>
  </r>
  <r>
    <x v="34"/>
    <x v="2"/>
    <x v="7"/>
    <s v="Yahoo"/>
    <s v="XKA Item"/>
    <n v="5499.7788"/>
    <n v="8087.91"/>
  </r>
  <r>
    <x v="188"/>
    <x v="0"/>
    <x v="1"/>
    <s v="Amazon.com"/>
    <s v="FDU Item"/>
    <n v="113.6773"/>
    <n v="121.58"/>
  </r>
  <r>
    <x v="452"/>
    <x v="4"/>
    <x v="4"/>
    <s v="Home Depot"/>
    <s v="SIW Item"/>
    <n v="2962.6167999999998"/>
    <n v="5107.96"/>
  </r>
  <r>
    <x v="486"/>
    <x v="2"/>
    <x v="0"/>
    <s v="Costco"/>
    <s v="LMK Item"/>
    <n v="923.91200000000003"/>
    <n v="1049.9000000000001"/>
  </r>
  <r>
    <x v="203"/>
    <x v="4"/>
    <x v="2"/>
    <s v="Yahoo"/>
    <s v="UMJ Item"/>
    <n v="6499.4374500000004"/>
    <n v="6951.27"/>
  </r>
  <r>
    <x v="5"/>
    <x v="3"/>
    <x v="0"/>
    <s v="Costco"/>
    <s v="SLL Item"/>
    <n v="8792.467200000001"/>
    <n v="9991.44"/>
  </r>
  <r>
    <x v="248"/>
    <x v="4"/>
    <x v="7"/>
    <s v="Google"/>
    <s v="MXD Item"/>
    <n v="7078.8476000000001"/>
    <n v="7570.96"/>
  </r>
  <r>
    <x v="340"/>
    <x v="1"/>
    <x v="1"/>
    <s v="Amazon.com"/>
    <s v="NLB Item"/>
    <n v="3453.9695999999999"/>
    <n v="5955.12"/>
  </r>
  <r>
    <x v="213"/>
    <x v="1"/>
    <x v="5"/>
    <s v="McLendon's Hardware"/>
    <s v="MZQ Item"/>
    <n v="2180.67"/>
    <n v="2907.56"/>
  </r>
  <r>
    <x v="346"/>
    <x v="0"/>
    <x v="4"/>
    <s v="The Economist"/>
    <s v="VFU Item"/>
    <n v="5082.0752000000002"/>
    <n v="7473.64"/>
  </r>
  <r>
    <x v="487"/>
    <x v="3"/>
    <x v="3"/>
    <s v="Amazon.com"/>
    <s v="ULS Item"/>
    <n v="3640.3153000000002"/>
    <n v="9838.69"/>
  </r>
  <r>
    <x v="467"/>
    <x v="2"/>
    <x v="5"/>
    <s v="ExcelIsVeryFun.com"/>
    <s v="MFB Item"/>
    <n v="3238.5688500000001"/>
    <n v="3463.71"/>
  </r>
  <r>
    <x v="488"/>
    <x v="3"/>
    <x v="6"/>
    <s v="Amazon.com"/>
    <s v="GFK Item"/>
    <n v="6011.2204000000011"/>
    <n v="8840.0300000000007"/>
  </r>
  <r>
    <x v="97"/>
    <x v="0"/>
    <x v="7"/>
    <s v="Solar and Wind Inc."/>
    <s v="UAE Item"/>
    <n v="1271.6324999999999"/>
    <n v="2825.85"/>
  </r>
  <r>
    <x v="136"/>
    <x v="4"/>
    <x v="2"/>
    <s v="ExcelIsVeryFun.com"/>
    <s v="FWA Item"/>
    <n v="3273.2655999999997"/>
    <n v="3719.62"/>
  </r>
  <r>
    <x v="200"/>
    <x v="4"/>
    <x v="6"/>
    <s v="Home Depot"/>
    <s v="JMN Item"/>
    <n v="1786.3472000000002"/>
    <n v="2029.94"/>
  </r>
  <r>
    <x v="124"/>
    <x v="1"/>
    <x v="6"/>
    <s v="McLendon's Hardware"/>
    <s v="RFP Item"/>
    <n v="6525.3"/>
    <n v="8700.4"/>
  </r>
  <r>
    <x v="489"/>
    <x v="4"/>
    <x v="3"/>
    <s v="Nature Company"/>
    <s v="GLH Item"/>
    <n v="782.73249999999996"/>
    <n v="1423.15"/>
  </r>
  <r>
    <x v="383"/>
    <x v="4"/>
    <x v="7"/>
    <s v="Google"/>
    <s v="KAP Item"/>
    <n v="4071.8318999999997"/>
    <n v="6901.41"/>
  </r>
  <r>
    <x v="237"/>
    <x v="2"/>
    <x v="7"/>
    <s v="Amazon.com"/>
    <s v="EUZ Item"/>
    <n v="6202.6778000000004"/>
    <n v="6633.88"/>
  </r>
  <r>
    <x v="448"/>
    <x v="2"/>
    <x v="2"/>
    <s v="Peet's Coffee"/>
    <s v="FBX Item"/>
    <n v="1458.1886"/>
    <n v="1559.56"/>
  </r>
  <r>
    <x v="390"/>
    <x v="1"/>
    <x v="6"/>
    <s v="Amazon.com"/>
    <s v="CCB Item"/>
    <n v="6261.7874999999995"/>
    <n v="8349.0499999999993"/>
  </r>
  <r>
    <x v="238"/>
    <x v="4"/>
    <x v="6"/>
    <s v="Peet's Coffee"/>
    <s v="LPL Item"/>
    <n v="2929.3275000000003"/>
    <n v="5326.05"/>
  </r>
  <r>
    <x v="271"/>
    <x v="0"/>
    <x v="6"/>
    <s v="Yahoo"/>
    <s v="MQW Item"/>
    <n v="4262.5165000000006"/>
    <n v="7750.03"/>
  </r>
  <r>
    <x v="490"/>
    <x v="3"/>
    <x v="5"/>
    <s v="Costco"/>
    <s v="GSK Item"/>
    <n v="4316.7080000000005"/>
    <n v="4616.8"/>
  </r>
  <r>
    <x v="422"/>
    <x v="2"/>
    <x v="6"/>
    <s v="Peet's Coffee"/>
    <s v="ZLR Item"/>
    <n v="1291.4625000000001"/>
    <n v="1721.95"/>
  </r>
  <r>
    <x v="265"/>
    <x v="4"/>
    <x v="7"/>
    <s v="ExcelIsVeryFun.com"/>
    <s v="NYZ Item"/>
    <n v="6404.2725000000009"/>
    <n v="8539.0300000000007"/>
  </r>
  <r>
    <x v="435"/>
    <x v="3"/>
    <x v="5"/>
    <s v="Costco"/>
    <s v="OOD Item"/>
    <n v="6587.55"/>
    <n v="8783.4"/>
  </r>
  <r>
    <x v="462"/>
    <x v="0"/>
    <x v="2"/>
    <s v="Nature Company"/>
    <s v="QGQ Item"/>
    <n v="3175.6136000000006"/>
    <n v="4670.0200000000004"/>
  </r>
  <r>
    <x v="253"/>
    <x v="2"/>
    <x v="5"/>
    <s v="Sherman Williams"/>
    <s v="QDF Item"/>
    <n v="1115.884"/>
    <n v="1268.05"/>
  </r>
  <r>
    <x v="470"/>
    <x v="3"/>
    <x v="5"/>
    <s v="Office Depot"/>
    <s v="WBX Item"/>
    <n v="3276.3989500000002"/>
    <n v="3504.17"/>
  </r>
  <r>
    <x v="419"/>
    <x v="4"/>
    <x v="4"/>
    <s v="Costco"/>
    <s v="XDV Item"/>
    <n v="1011.2484000000002"/>
    <n v="1487.13"/>
  </r>
  <r>
    <x v="408"/>
    <x v="0"/>
    <x v="4"/>
    <s v="Sherman Williams"/>
    <s v="SIV Item"/>
    <n v="5238.7339999999995"/>
    <n v="9032.2999999999993"/>
  </r>
  <r>
    <x v="315"/>
    <x v="1"/>
    <x v="0"/>
    <s v="Peet's Coffee"/>
    <s v="EGL Item"/>
    <n v="2052.7092000000002"/>
    <n v="3018.69"/>
  </r>
  <r>
    <x v="491"/>
    <x v="4"/>
    <x v="2"/>
    <s v="Office Depot"/>
    <s v="PAR Item"/>
    <n v="3950.3463999999999"/>
    <n v="4489.03"/>
  </r>
  <r>
    <x v="492"/>
    <x v="4"/>
    <x v="2"/>
    <s v="Whole Foods"/>
    <s v="UXS Item"/>
    <n v="3739.0736000000002"/>
    <n v="8695.52"/>
  </r>
  <r>
    <x v="145"/>
    <x v="4"/>
    <x v="4"/>
    <s v="McLendon's Hardware"/>
    <s v="BYN Item"/>
    <n v="525.56119999999999"/>
    <n v="906.14"/>
  </r>
  <r>
    <x v="381"/>
    <x v="3"/>
    <x v="7"/>
    <s v="Peet's Coffee"/>
    <s v="JXE Item"/>
    <n v="1673.6358"/>
    <n v="4523.34"/>
  </r>
  <r>
    <x v="283"/>
    <x v="3"/>
    <x v="0"/>
    <s v="Solar and Wind Inc."/>
    <s v="YJV Item"/>
    <n v="1081.3165000000001"/>
    <n v="1966.03"/>
  </r>
  <r>
    <x v="493"/>
    <x v="4"/>
    <x v="2"/>
    <s v="Whole Foods"/>
    <s v="HFB Item"/>
    <n v="1059.2836"/>
    <n v="1557.77"/>
  </r>
  <r>
    <x v="494"/>
    <x v="1"/>
    <x v="0"/>
    <s v="Solar and Wind Inc."/>
    <s v="NLV Item"/>
    <n v="7634.9014500000003"/>
    <n v="8165.67"/>
  </r>
  <r>
    <x v="111"/>
    <x v="4"/>
    <x v="4"/>
    <s v="Nature Company"/>
    <s v="KHQ Item"/>
    <n v="1679.8924999999999"/>
    <n v="4540.25"/>
  </r>
  <r>
    <x v="38"/>
    <x v="4"/>
    <x v="4"/>
    <s v="Solar and Wind Inc."/>
    <s v="FPU Item"/>
    <n v="4937.5344000000005"/>
    <n v="7261.08"/>
  </r>
  <r>
    <x v="129"/>
    <x v="2"/>
    <x v="4"/>
    <s v="Whole Foods"/>
    <s v="INI Item"/>
    <n v="2282.1820000000002"/>
    <n v="3356.15"/>
  </r>
  <r>
    <x v="142"/>
    <x v="3"/>
    <x v="6"/>
    <s v="Sherman Williams"/>
    <s v="BSY Item"/>
    <n v="4190.1288000000004"/>
    <n v="4761.51"/>
  </r>
  <r>
    <x v="154"/>
    <x v="3"/>
    <x v="1"/>
    <s v="Peet's Coffee"/>
    <s v="PED Item"/>
    <n v="4422.4548000000004"/>
    <n v="6503.61"/>
  </r>
  <r>
    <x v="495"/>
    <x v="4"/>
    <x v="4"/>
    <s v="Peet's Coffee"/>
    <s v="NLH Item"/>
    <n v="6481.875"/>
    <n v="8642.5"/>
  </r>
  <r>
    <x v="428"/>
    <x v="1"/>
    <x v="2"/>
    <s v="Google"/>
    <s v="PZI Item"/>
    <n v="3301.6350000000002"/>
    <n v="4402.18"/>
  </r>
  <r>
    <x v="496"/>
    <x v="4"/>
    <x v="6"/>
    <s v="Home Depot"/>
    <s v="GBI Item"/>
    <n v="2044.8008000000002"/>
    <n v="3007.06"/>
  </r>
  <r>
    <x v="497"/>
    <x v="0"/>
    <x v="7"/>
    <s v="Amazon.com"/>
    <s v="YDC Item"/>
    <n v="3558.8649"/>
    <n v="8276.43"/>
  </r>
  <r>
    <x v="10"/>
    <x v="4"/>
    <x v="0"/>
    <s v="McLendon's Hardware"/>
    <s v="CTT Item"/>
    <n v="4968.8375000000005"/>
    <n v="9034.25"/>
  </r>
  <r>
    <x v="404"/>
    <x v="3"/>
    <x v="7"/>
    <s v="Peet's Coffee"/>
    <s v="FPU Item"/>
    <n v="7841.6447999999991"/>
    <n v="8910.9599999999991"/>
  </r>
  <r>
    <x v="448"/>
    <x v="4"/>
    <x v="0"/>
    <s v="Sherman Williams"/>
    <s v="DWZ Item"/>
    <n v="6055.1832000000004"/>
    <n v="6880.89"/>
  </r>
  <r>
    <x v="413"/>
    <x v="1"/>
    <x v="2"/>
    <s v="ExcelIsVeryFun.com"/>
    <s v="JUO Item"/>
    <n v="5056.9152000000004"/>
    <n v="7436.64"/>
  </r>
  <r>
    <x v="101"/>
    <x v="2"/>
    <x v="5"/>
    <s v="Google"/>
    <s v="TEK Item"/>
    <n v="2681.739"/>
    <n v="5959.42"/>
  </r>
  <r>
    <x v="116"/>
    <x v="2"/>
    <x v="3"/>
    <s v="Amazon.com"/>
    <s v="ZWS Item"/>
    <n v="600.01840000000004"/>
    <n v="882.38"/>
  </r>
  <r>
    <x v="199"/>
    <x v="2"/>
    <x v="3"/>
    <s v="Home Depot"/>
    <s v="ZZU Item"/>
    <n v="4198.0210999999999"/>
    <n v="7115.29"/>
  </r>
  <r>
    <x v="244"/>
    <x v="4"/>
    <x v="6"/>
    <s v="ExcelIsVeryFun.com"/>
    <s v="VMX Item"/>
    <n v="2498.9850000000001"/>
    <n v="3331.98"/>
  </r>
  <r>
    <x v="250"/>
    <x v="4"/>
    <x v="7"/>
    <s v="Costco"/>
    <s v="ASI Item"/>
    <n v="5257.4895999999999"/>
    <n v="5974.42"/>
  </r>
  <r>
    <x v="61"/>
    <x v="3"/>
    <x v="1"/>
    <s v="Home Depot"/>
    <s v="EEE Item"/>
    <n v="2682.0261"/>
    <n v="6237.27"/>
  </r>
  <r>
    <x v="119"/>
    <x v="2"/>
    <x v="7"/>
    <s v="Peet's Coffee"/>
    <s v="IKM Item"/>
    <n v="348.73200000000003"/>
    <n v="774.96"/>
  </r>
  <r>
    <x v="498"/>
    <x v="4"/>
    <x v="2"/>
    <s v="The Economist"/>
    <s v="RYS Item"/>
    <n v="4446.2055"/>
    <n v="4755.3"/>
  </r>
  <r>
    <x v="64"/>
    <x v="3"/>
    <x v="4"/>
    <s v="ExcelIsVeryFun.com"/>
    <s v="HUA Item"/>
    <n v="1850.7735"/>
    <n v="4112.83"/>
  </r>
  <r>
    <x v="499"/>
    <x v="2"/>
    <x v="6"/>
    <s v="Home Depot"/>
    <s v="EUL Item"/>
    <n v="4456.2780000000002"/>
    <n v="9902.84"/>
  </r>
  <r>
    <x v="274"/>
    <x v="2"/>
    <x v="1"/>
    <s v="Nature Company"/>
    <s v="YCJ Item"/>
    <n v="4949.8724999999995"/>
    <n v="6599.83"/>
  </r>
  <r>
    <x v="259"/>
    <x v="4"/>
    <x v="1"/>
    <s v="The Economist"/>
    <s v="UDT Item"/>
    <n v="425.30239999999998"/>
    <n v="733.28"/>
  </r>
  <r>
    <x v="362"/>
    <x v="4"/>
    <x v="1"/>
    <s v="Nature Company"/>
    <s v="KRU Item"/>
    <n v="1394.7221999999999"/>
    <n v="3243.54"/>
  </r>
  <r>
    <x v="15"/>
    <x v="3"/>
    <x v="5"/>
    <s v="Sherman Williams"/>
    <s v="HRL Item"/>
    <n v="1961.4825000000001"/>
    <n v="2615.31"/>
  </r>
  <r>
    <x v="311"/>
    <x v="4"/>
    <x v="5"/>
    <s v="Whole Foods"/>
    <s v="TYL Item"/>
    <n v="1223.1178"/>
    <n v="2844.46"/>
  </r>
  <r>
    <x v="264"/>
    <x v="1"/>
    <x v="0"/>
    <s v="Google"/>
    <s v="UXE Item"/>
    <n v="3413.9849999999997"/>
    <n v="4551.9799999999996"/>
  </r>
  <r>
    <x v="399"/>
    <x v="2"/>
    <x v="7"/>
    <s v="Whole Foods"/>
    <s v="EGR Item"/>
    <n v="3595.4837000000002"/>
    <n v="8361.59"/>
  </r>
  <r>
    <x v="74"/>
    <x v="1"/>
    <x v="5"/>
    <s v="Peet's Coffee"/>
    <s v="KOB Item"/>
    <n v="8482.2452000000012"/>
    <n v="9071.92"/>
  </r>
  <r>
    <x v="476"/>
    <x v="0"/>
    <x v="2"/>
    <s v="McLendon's Hardware"/>
    <s v="VFB Item"/>
    <n v="3285.9920499999998"/>
    <n v="3514.43"/>
  </r>
  <r>
    <x v="428"/>
    <x v="4"/>
    <x v="3"/>
    <s v="Amazon.com"/>
    <s v="ZET Item"/>
    <n v="6971.4974999999995"/>
    <n v="9295.33"/>
  </r>
  <r>
    <x v="222"/>
    <x v="2"/>
    <x v="1"/>
    <s v="ExcelIsVeryFun.com"/>
    <s v="RYL Item"/>
    <n v="1658.9013"/>
    <n v="3857.91"/>
  </r>
  <r>
    <x v="500"/>
    <x v="2"/>
    <x v="2"/>
    <s v="Whole Foods"/>
    <s v="JFV Item"/>
    <n v="1378.2446"/>
    <n v="3205.22"/>
  </r>
  <r>
    <x v="299"/>
    <x v="0"/>
    <x v="2"/>
    <s v="Office Depot"/>
    <s v="JQH Item"/>
    <n v="2365.7919999999999"/>
    <n v="2688.4"/>
  </r>
  <r>
    <x v="314"/>
    <x v="2"/>
    <x v="3"/>
    <s v="Yahoo"/>
    <s v="QZK Item"/>
    <n v="3705.6373999999996"/>
    <n v="6389.03"/>
  </r>
  <r>
    <x v="501"/>
    <x v="3"/>
    <x v="2"/>
    <s v="Peet's Coffee"/>
    <s v="QRF Item"/>
    <n v="1126.1528000000001"/>
    <n v="2618.96"/>
  </r>
  <r>
    <x v="13"/>
    <x v="4"/>
    <x v="7"/>
    <s v="Costco"/>
    <s v="TSF Item"/>
    <n v="1496.6930000000002"/>
    <n v="2721.26"/>
  </r>
  <r>
    <x v="119"/>
    <x v="2"/>
    <x v="5"/>
    <s v="Costco"/>
    <s v="VQG Item"/>
    <n v="5267.8741500000006"/>
    <n v="5634.09"/>
  </r>
  <r>
    <x v="289"/>
    <x v="2"/>
    <x v="4"/>
    <s v="Office Depot"/>
    <s v="QYZ Item"/>
    <n v="4413.6810000000005"/>
    <n v="9808.18"/>
  </r>
  <r>
    <x v="487"/>
    <x v="1"/>
    <x v="0"/>
    <s v="The Economist"/>
    <s v="LPZ Item"/>
    <n v="620.58029999999997"/>
    <n v="1443.21"/>
  </r>
  <r>
    <x v="15"/>
    <x v="1"/>
    <x v="5"/>
    <s v="Solar and Wind Inc."/>
    <s v="QCL Item"/>
    <n v="5554.4544000000005"/>
    <n v="6311.88"/>
  </r>
  <r>
    <x v="446"/>
    <x v="2"/>
    <x v="4"/>
    <s v="Solar and Wind Inc."/>
    <s v="SWY Item"/>
    <n v="2423.79"/>
    <n v="5386.2"/>
  </r>
  <r>
    <x v="49"/>
    <x v="0"/>
    <x v="3"/>
    <s v="Sherman Williams"/>
    <s v="KHK Item"/>
    <n v="1935.9611"/>
    <n v="3281.29"/>
  </r>
  <r>
    <x v="502"/>
    <x v="0"/>
    <x v="1"/>
    <s v="Peet's Coffee"/>
    <s v="UGW Item"/>
    <n v="1406.34"/>
    <n v="3125.2"/>
  </r>
  <r>
    <x v="289"/>
    <x v="4"/>
    <x v="7"/>
    <s v="Whole Foods"/>
    <s v="GQT Item"/>
    <n v="7702.4739000000009"/>
    <n v="8237.94"/>
  </r>
  <r>
    <x v="364"/>
    <x v="1"/>
    <x v="5"/>
    <s v="Home Depot"/>
    <s v="HYH Item"/>
    <n v="858.46379999999988"/>
    <n v="1480.11"/>
  </r>
  <r>
    <x v="309"/>
    <x v="4"/>
    <x v="4"/>
    <s v="Home Depot"/>
    <s v="FYP Item"/>
    <n v="690.33339999999998"/>
    <n v="1190.23"/>
  </r>
  <r>
    <x v="140"/>
    <x v="4"/>
    <x v="1"/>
    <s v="Nature Company"/>
    <s v="YBX Item"/>
    <n v="2764.6918000000001"/>
    <n v="7472.14"/>
  </r>
  <r>
    <x v="503"/>
    <x v="1"/>
    <x v="3"/>
    <s v="Nature Company"/>
    <s v="LJY Item"/>
    <n v="3180.6213999999995"/>
    <n v="5483.83"/>
  </r>
  <r>
    <x v="98"/>
    <x v="3"/>
    <x v="0"/>
    <s v="Amazon.com"/>
    <s v="VWP Item"/>
    <n v="2322.1385"/>
    <n v="4222.07"/>
  </r>
  <r>
    <x v="504"/>
    <x v="1"/>
    <x v="0"/>
    <s v="Nature Company"/>
    <s v="VXT Item"/>
    <n v="516.01400000000001"/>
    <n v="874.6"/>
  </r>
  <r>
    <x v="399"/>
    <x v="1"/>
    <x v="2"/>
    <s v="Google"/>
    <s v="WXN Item"/>
    <n v="826.56804999999997"/>
    <n v="884.03"/>
  </r>
  <r>
    <x v="505"/>
    <x v="4"/>
    <x v="5"/>
    <s v="Peet's Coffee"/>
    <s v="XNY Item"/>
    <n v="2876.2097999999996"/>
    <n v="6688.86"/>
  </r>
  <r>
    <x v="424"/>
    <x v="4"/>
    <x v="5"/>
    <s v="Sherman Williams"/>
    <s v="WJE Item"/>
    <n v="2720.7565000000004"/>
    <n v="2909.9"/>
  </r>
  <r>
    <x v="506"/>
    <x v="2"/>
    <x v="7"/>
    <s v="McLendon's Hardware"/>
    <s v="ASO Item"/>
    <n v="3239.9900500000003"/>
    <n v="3465.23"/>
  </r>
  <r>
    <x v="480"/>
    <x v="2"/>
    <x v="7"/>
    <s v="Costco"/>
    <s v="XZK Item"/>
    <n v="1063.7899"/>
    <n v="2473.9299999999998"/>
  </r>
  <r>
    <x v="269"/>
    <x v="3"/>
    <x v="7"/>
    <s v="Home Depot"/>
    <s v="HBN Item"/>
    <n v="3404.2008000000001"/>
    <n v="3868.41"/>
  </r>
  <r>
    <x v="279"/>
    <x v="4"/>
    <x v="5"/>
    <s v="The Economist"/>
    <s v="MKI Item"/>
    <n v="4670.8316000000004"/>
    <n v="6868.87"/>
  </r>
  <r>
    <x v="400"/>
    <x v="3"/>
    <x v="5"/>
    <s v="ExcelIsVeryFun.com"/>
    <s v="IWG Item"/>
    <n v="1201.3275000000001"/>
    <n v="1601.77"/>
  </r>
  <r>
    <x v="507"/>
    <x v="3"/>
    <x v="1"/>
    <s v="Nature Company"/>
    <s v="XCF Item"/>
    <n v="2521.9542999999999"/>
    <n v="5865.01"/>
  </r>
  <r>
    <x v="271"/>
    <x v="4"/>
    <x v="2"/>
    <s v="Solar and Wind Inc."/>
    <s v="NRT Item"/>
    <n v="2348.5953"/>
    <n v="3980.67"/>
  </r>
  <r>
    <x v="508"/>
    <x v="1"/>
    <x v="1"/>
    <s v="Google"/>
    <s v="HFG Item"/>
    <n v="568.52760000000012"/>
    <n v="836.07"/>
  </r>
  <r>
    <x v="509"/>
    <x v="4"/>
    <x v="0"/>
    <s v="Yahoo"/>
    <s v="XDA Item"/>
    <n v="4096.3993"/>
    <n v="9526.51"/>
  </r>
  <r>
    <x v="312"/>
    <x v="4"/>
    <x v="1"/>
    <s v="ExcelIsVeryFun.com"/>
    <s v="MBI Item"/>
    <n v="3559.26"/>
    <n v="4745.68"/>
  </r>
  <r>
    <x v="359"/>
    <x v="4"/>
    <x v="0"/>
    <s v="ExcelIsVeryFun.com"/>
    <s v="ZPB Item"/>
    <n v="1644.7018"/>
    <n v="4445.1400000000003"/>
  </r>
  <r>
    <x v="510"/>
    <x v="4"/>
    <x v="3"/>
    <s v="ExcelIsVeryFun.com"/>
    <s v="TNX Item"/>
    <n v="2600.4857999999999"/>
    <n v="7028.34"/>
  </r>
  <r>
    <x v="475"/>
    <x v="3"/>
    <x v="1"/>
    <s v="McLendon's Hardware"/>
    <s v="UTT Item"/>
    <n v="1468.2327"/>
    <n v="2488.5300000000002"/>
  </r>
  <r>
    <x v="265"/>
    <x v="3"/>
    <x v="5"/>
    <s v="The Economist"/>
    <s v="DTW Item"/>
    <n v="1774.5371"/>
    <n v="3007.69"/>
  </r>
  <r>
    <x v="429"/>
    <x v="4"/>
    <x v="4"/>
    <s v="Whole Foods"/>
    <s v="GHZ Item"/>
    <n v="564.322"/>
    <n v="1026.04"/>
  </r>
  <r>
    <x v="66"/>
    <x v="3"/>
    <x v="4"/>
    <s v="Amazon.com"/>
    <s v="BQS Item"/>
    <n v="1049.8713"/>
    <n v="2837.49"/>
  </r>
  <r>
    <x v="333"/>
    <x v="1"/>
    <x v="5"/>
    <s v="ExcelIsVeryFun.com"/>
    <s v="YUV Item"/>
    <n v="5046"/>
    <n v="8700"/>
  </r>
  <r>
    <x v="334"/>
    <x v="4"/>
    <x v="7"/>
    <s v="Sherman Williams"/>
    <s v="SGF Item"/>
    <n v="5666.4433999999992"/>
    <n v="9769.73"/>
  </r>
  <r>
    <x v="100"/>
    <x v="1"/>
    <x v="0"/>
    <s v="ExcelIsVeryFun.com"/>
    <s v="GZM Item"/>
    <n v="141.85600000000002"/>
    <n v="257.92"/>
  </r>
  <r>
    <x v="364"/>
    <x v="0"/>
    <x v="4"/>
    <s v="Whole Foods"/>
    <s v="JIA Item"/>
    <n v="2287.7325000000001"/>
    <n v="3050.31"/>
  </r>
  <r>
    <x v="55"/>
    <x v="4"/>
    <x v="6"/>
    <s v="McLendon's Hardware"/>
    <s v="RUD Item"/>
    <n v="7375.1584499999999"/>
    <n v="7887.87"/>
  </r>
  <r>
    <x v="112"/>
    <x v="1"/>
    <x v="2"/>
    <s v="Peet's Coffee"/>
    <s v="NAS Item"/>
    <n v="6544.0144"/>
    <n v="7436.38"/>
  </r>
  <r>
    <x v="25"/>
    <x v="3"/>
    <x v="7"/>
    <s v="Office Depot"/>
    <s v="HUJ Item"/>
    <n v="949.51800000000003"/>
    <n v="2110.04"/>
  </r>
  <r>
    <x v="165"/>
    <x v="1"/>
    <x v="7"/>
    <s v="Costco"/>
    <s v="ZVM Item"/>
    <n v="3998.8349999999996"/>
    <n v="8886.2999999999993"/>
  </r>
  <r>
    <x v="330"/>
    <x v="4"/>
    <x v="3"/>
    <s v="Home Depot"/>
    <s v="OSP Item"/>
    <n v="3569.8872000000001"/>
    <n v="4056.69"/>
  </r>
  <r>
    <x v="511"/>
    <x v="2"/>
    <x v="3"/>
    <s v="Nature Company"/>
    <s v="HWP Item"/>
    <n v="2922.2858999999999"/>
    <n v="7898.07"/>
  </r>
  <r>
    <x v="401"/>
    <x v="4"/>
    <x v="6"/>
    <s v="Solar and Wind Inc."/>
    <s v="QVV Item"/>
    <n v="335.88159999999999"/>
    <n v="781.12"/>
  </r>
  <r>
    <x v="449"/>
    <x v="0"/>
    <x v="1"/>
    <s v="Solar and Wind Inc."/>
    <s v="JMX Item"/>
    <n v="411.52140000000003"/>
    <n v="1112.22"/>
  </r>
  <r>
    <x v="230"/>
    <x v="3"/>
    <x v="7"/>
    <s v="Costco"/>
    <s v="SPK Item"/>
    <n v="7632.068400000001"/>
    <n v="8162.64"/>
  </r>
  <r>
    <x v="312"/>
    <x v="4"/>
    <x v="2"/>
    <s v="Home Depot"/>
    <s v="ZNN Item"/>
    <n v="5409.0277999999998"/>
    <n v="9325.91"/>
  </r>
  <r>
    <x v="87"/>
    <x v="2"/>
    <x v="5"/>
    <s v="Nature Company"/>
    <s v="ZZU Item"/>
    <n v="5085.3074999999999"/>
    <n v="6780.41"/>
  </r>
  <r>
    <x v="18"/>
    <x v="2"/>
    <x v="6"/>
    <s v="Sherman Williams"/>
    <s v="TAC Item"/>
    <n v="3753.7632000000003"/>
    <n v="4265.6400000000003"/>
  </r>
  <r>
    <x v="196"/>
    <x v="1"/>
    <x v="5"/>
    <s v="Sherman Williams"/>
    <s v="ZMT Item"/>
    <n v="1227.1600000000001"/>
    <n v="1394.5"/>
  </r>
  <r>
    <x v="512"/>
    <x v="3"/>
    <x v="2"/>
    <s v="Peet's Coffee"/>
    <s v="GTP Item"/>
    <n v="4070.6401000000001"/>
    <n v="6899.39"/>
  </r>
  <r>
    <x v="513"/>
    <x v="0"/>
    <x v="3"/>
    <s v="Peet's Coffee"/>
    <s v="PRV Item"/>
    <n v="3293.4255999999996"/>
    <n v="5678.32"/>
  </r>
  <r>
    <x v="421"/>
    <x v="1"/>
    <x v="6"/>
    <s v="Yahoo"/>
    <s v="XWY Item"/>
    <n v="3647.28"/>
    <n v="4863.04"/>
  </r>
  <r>
    <x v="400"/>
    <x v="1"/>
    <x v="5"/>
    <s v="The Economist"/>
    <s v="LMF Item"/>
    <n v="3507.3016000000002"/>
    <n v="3985.57"/>
  </r>
  <r>
    <x v="375"/>
    <x v="4"/>
    <x v="0"/>
    <s v="ExcelIsVeryFun.com"/>
    <s v="QJC Item"/>
    <n v="7014.8850000000002"/>
    <n v="9353.18"/>
  </r>
  <r>
    <x v="367"/>
    <x v="2"/>
    <x v="4"/>
    <s v="Solar and Wind Inc."/>
    <s v="ELV Item"/>
    <n v="2051.0527000000002"/>
    <n v="4769.8900000000003"/>
  </r>
  <r>
    <x v="514"/>
    <x v="4"/>
    <x v="1"/>
    <s v="Nature Company"/>
    <s v="BXP Item"/>
    <n v="3631.5148999999997"/>
    <n v="6155.11"/>
  </r>
  <r>
    <x v="333"/>
    <x v="4"/>
    <x v="1"/>
    <s v="Amazon.com"/>
    <s v="BTR Item"/>
    <n v="5064.1163999999999"/>
    <n v="7447.23"/>
  </r>
  <r>
    <x v="375"/>
    <x v="2"/>
    <x v="7"/>
    <s v="Costco"/>
    <s v="XTG Item"/>
    <n v="4400.1055999999999"/>
    <n v="5000.12"/>
  </r>
  <r>
    <x v="469"/>
    <x v="4"/>
    <x v="7"/>
    <s v="Sherman Williams"/>
    <s v="SVY Item"/>
    <n v="3840.1176000000005"/>
    <n v="4363.7700000000004"/>
  </r>
  <r>
    <x v="263"/>
    <x v="4"/>
    <x v="6"/>
    <s v="Office Depot"/>
    <s v="NOD Item"/>
    <n v="425.44370000000004"/>
    <n v="455.02"/>
  </r>
  <r>
    <x v="349"/>
    <x v="0"/>
    <x v="2"/>
    <s v="Amazon.com"/>
    <s v="TEG Item"/>
    <n v="1523.7339999999999"/>
    <n v="2582.6"/>
  </r>
  <r>
    <x v="211"/>
    <x v="2"/>
    <x v="6"/>
    <s v="Yahoo"/>
    <s v="ZCN Item"/>
    <n v="429.60445000000004"/>
    <n v="459.47"/>
  </r>
  <r>
    <x v="318"/>
    <x v="0"/>
    <x v="1"/>
    <s v="Nature Company"/>
    <s v="RWW Item"/>
    <n v="1829.652"/>
    <n v="2079.15"/>
  </r>
  <r>
    <x v="6"/>
    <x v="4"/>
    <x v="3"/>
    <s v="ExcelIsVeryFun.com"/>
    <s v="CIH Item"/>
    <n v="669.45"/>
    <n v="892.6"/>
  </r>
  <r>
    <x v="515"/>
    <x v="4"/>
    <x v="7"/>
    <s v="Whole Foods"/>
    <s v="TYR Item"/>
    <n v="6220.4428000000007"/>
    <n v="6652.88"/>
  </r>
  <r>
    <x v="464"/>
    <x v="3"/>
    <x v="7"/>
    <s v="Office Depot"/>
    <s v="BQW Item"/>
    <n v="7872.3216000000002"/>
    <n v="8945.82"/>
  </r>
  <r>
    <x v="516"/>
    <x v="4"/>
    <x v="7"/>
    <s v="Home Depot"/>
    <s v="JJX Item"/>
    <n v="5018.3728000000001"/>
    <n v="7379.96"/>
  </r>
  <r>
    <x v="496"/>
    <x v="3"/>
    <x v="3"/>
    <s v="Nature Company"/>
    <s v="BVN Item"/>
    <n v="4114.4076999999997"/>
    <n v="9568.39"/>
  </r>
  <r>
    <x v="236"/>
    <x v="4"/>
    <x v="4"/>
    <s v="Sherman Williams"/>
    <s v="PXY Item"/>
    <n v="8071.5090499999997"/>
    <n v="8632.6299999999992"/>
  </r>
  <r>
    <x v="138"/>
    <x v="0"/>
    <x v="1"/>
    <s v="Whole Foods"/>
    <s v="BDC Item"/>
    <n v="1853.2217999999998"/>
    <n v="3195.21"/>
  </r>
  <r>
    <x v="517"/>
    <x v="4"/>
    <x v="3"/>
    <s v="Sherman Williams"/>
    <s v="IWV Item"/>
    <n v="4030.73"/>
    <n v="7328.6"/>
  </r>
  <r>
    <x v="507"/>
    <x v="2"/>
    <x v="3"/>
    <s v="Peet's Coffee"/>
    <s v="YDS Item"/>
    <n v="4473.2474999999995"/>
    <n v="5964.33"/>
  </r>
  <r>
    <x v="284"/>
    <x v="3"/>
    <x v="3"/>
    <s v="Amazon.com"/>
    <s v="OJA Item"/>
    <n v="2437.6640000000002"/>
    <n v="3584.8"/>
  </r>
  <r>
    <x v="0"/>
    <x v="1"/>
    <x v="0"/>
    <s v="Peet's Coffee"/>
    <s v="DJT Item"/>
    <n v="3328.6858999999999"/>
    <n v="7741.13"/>
  </r>
  <r>
    <x v="518"/>
    <x v="2"/>
    <x v="0"/>
    <s v="Solar and Wind Inc."/>
    <s v="KJJ Item"/>
    <n v="6605.4974999999995"/>
    <n v="8807.33"/>
  </r>
  <r>
    <x v="261"/>
    <x v="4"/>
    <x v="5"/>
    <s v="Home Depot"/>
    <s v="PFM Item"/>
    <n v="851.52750000000003"/>
    <n v="1135.3699999999999"/>
  </r>
  <r>
    <x v="519"/>
    <x v="4"/>
    <x v="7"/>
    <s v="Amazon.com"/>
    <s v="MYN Item"/>
    <n v="4488.7139999999999"/>
    <n v="9974.92"/>
  </r>
  <r>
    <x v="520"/>
    <x v="4"/>
    <x v="5"/>
    <s v="Yahoo"/>
    <s v="IAJ Item"/>
    <n v="2796.4023999999999"/>
    <n v="3177.73"/>
  </r>
  <r>
    <x v="479"/>
    <x v="0"/>
    <x v="5"/>
    <s v="Office Depot"/>
    <s v="NPJ Item"/>
    <n v="1819.989"/>
    <n v="4044.42"/>
  </r>
  <r>
    <x v="351"/>
    <x v="4"/>
    <x v="0"/>
    <s v="Nature Company"/>
    <s v="QPC Item"/>
    <n v="1283.2636"/>
    <n v="3468.28"/>
  </r>
  <r>
    <x v="3"/>
    <x v="4"/>
    <x v="1"/>
    <s v="Amazon.com"/>
    <s v="AVV Item"/>
    <n v="2393.3880000000004"/>
    <n v="5318.64"/>
  </r>
  <r>
    <x v="521"/>
    <x v="4"/>
    <x v="2"/>
    <s v="The Economist"/>
    <s v="HFM Item"/>
    <n v="1160.9145000000001"/>
    <n v="2579.81"/>
  </r>
  <r>
    <x v="314"/>
    <x v="2"/>
    <x v="4"/>
    <s v="Google"/>
    <s v="MNF Item"/>
    <n v="699.2444999999999"/>
    <n v="1889.85"/>
  </r>
  <r>
    <x v="248"/>
    <x v="4"/>
    <x v="6"/>
    <s v="Solar and Wind Inc."/>
    <s v="YPH Item"/>
    <n v="245.50239999999999"/>
    <n v="663.52"/>
  </r>
  <r>
    <x v="522"/>
    <x v="1"/>
    <x v="4"/>
    <s v="Office Depot"/>
    <s v="MBR Item"/>
    <n v="3786.8863999999999"/>
    <n v="4303.28"/>
  </r>
  <r>
    <x v="207"/>
    <x v="4"/>
    <x v="4"/>
    <s v="Peet's Coffee"/>
    <s v="ARF Item"/>
    <n v="637.44709999999998"/>
    <n v="1722.83"/>
  </r>
  <r>
    <x v="25"/>
    <x v="4"/>
    <x v="5"/>
    <s v="Peet's Coffee"/>
    <s v="TRK Item"/>
    <n v="3523.0104999999999"/>
    <n v="9521.65"/>
  </r>
  <r>
    <x v="167"/>
    <x v="0"/>
    <x v="7"/>
    <s v="ExcelIsVeryFun.com"/>
    <s v="CSL Item"/>
    <n v="1563.0155999999999"/>
    <n v="3634.92"/>
  </r>
  <r>
    <x v="327"/>
    <x v="4"/>
    <x v="7"/>
    <s v="Nature Company"/>
    <s v="HYT Item"/>
    <n v="2308.6609999999996"/>
    <n v="3980.45"/>
  </r>
  <r>
    <x v="101"/>
    <x v="1"/>
    <x v="0"/>
    <s v="Whole Foods"/>
    <s v="EPZ Item"/>
    <n v="209.30459999999999"/>
    <n v="360.87"/>
  </r>
  <r>
    <x v="174"/>
    <x v="4"/>
    <x v="6"/>
    <s v="Google"/>
    <s v="ELH Item"/>
    <n v="1911.2774999999999"/>
    <n v="2548.37"/>
  </r>
  <r>
    <x v="260"/>
    <x v="1"/>
    <x v="6"/>
    <s v="The Economist"/>
    <s v="XSW Item"/>
    <n v="829.79959999999994"/>
    <n v="1406.44"/>
  </r>
  <r>
    <x v="141"/>
    <x v="4"/>
    <x v="6"/>
    <s v="Yahoo"/>
    <s v="RMU Item"/>
    <n v="422.72450000000003"/>
    <n v="768.59"/>
  </r>
  <r>
    <x v="268"/>
    <x v="1"/>
    <x v="2"/>
    <s v="Solar and Wind Inc."/>
    <s v="XCX Item"/>
    <n v="2696.922"/>
    <n v="5993.16"/>
  </r>
  <r>
    <x v="226"/>
    <x v="1"/>
    <x v="4"/>
    <s v="Sherman Williams"/>
    <s v="VTX Item"/>
    <n v="5774.1145999999999"/>
    <n v="9955.3700000000008"/>
  </r>
  <r>
    <x v="523"/>
    <x v="0"/>
    <x v="6"/>
    <s v="Office Depot"/>
    <s v="XBF Item"/>
    <n v="2178.7928000000002"/>
    <n v="5066.96"/>
  </r>
  <r>
    <x v="206"/>
    <x v="0"/>
    <x v="7"/>
    <s v="Home Depot"/>
    <s v="GAY Item"/>
    <n v="3495.9450000000002"/>
    <n v="4661.26"/>
  </r>
  <r>
    <x v="524"/>
    <x v="2"/>
    <x v="4"/>
    <s v="Nature Company"/>
    <s v="MTA Item"/>
    <n v="3202.8527999999997"/>
    <n v="5522.16"/>
  </r>
  <r>
    <x v="166"/>
    <x v="4"/>
    <x v="6"/>
    <s v="Yahoo"/>
    <s v="ZHN Item"/>
    <n v="1382.0285999999999"/>
    <n v="3214.02"/>
  </r>
  <r>
    <x v="395"/>
    <x v="4"/>
    <x v="2"/>
    <s v="Costco"/>
    <s v="PEB Item"/>
    <n v="4089.3860000000004"/>
    <n v="9510.2000000000007"/>
  </r>
  <r>
    <x v="135"/>
    <x v="3"/>
    <x v="6"/>
    <s v="Sherman Williams"/>
    <s v="BFS Item"/>
    <n v="1138.0952"/>
    <n v="1293.29"/>
  </r>
  <r>
    <x v="525"/>
    <x v="1"/>
    <x v="4"/>
    <s v="Whole Foods"/>
    <s v="OTU Item"/>
    <n v="7307.2961500000001"/>
    <n v="7815.29"/>
  </r>
  <r>
    <x v="196"/>
    <x v="1"/>
    <x v="1"/>
    <s v="Costco"/>
    <s v="AOG Item"/>
    <n v="2632.6793000000002"/>
    <n v="6122.51"/>
  </r>
  <r>
    <x v="378"/>
    <x v="2"/>
    <x v="6"/>
    <s v="Office Depot"/>
    <s v="STV Item"/>
    <n v="814.51800000000003"/>
    <n v="1810.04"/>
  </r>
  <r>
    <x v="9"/>
    <x v="1"/>
    <x v="0"/>
    <s v="Nature Company"/>
    <s v="ZGL Item"/>
    <n v="3135.6094000000003"/>
    <n v="8474.6200000000008"/>
  </r>
  <r>
    <x v="14"/>
    <x v="0"/>
    <x v="6"/>
    <s v="Yahoo"/>
    <s v="RHG Item"/>
    <n v="2067.7635"/>
    <n v="5588.55"/>
  </r>
  <r>
    <x v="422"/>
    <x v="3"/>
    <x v="0"/>
    <s v="Solar and Wind Inc."/>
    <s v="UOE Item"/>
    <n v="6306.4724999999999"/>
    <n v="8408.6299999999992"/>
  </r>
  <r>
    <x v="526"/>
    <x v="3"/>
    <x v="7"/>
    <s v="Nature Company"/>
    <s v="SAG Item"/>
    <n v="829.32959999999991"/>
    <n v="942.42"/>
  </r>
  <r>
    <x v="184"/>
    <x v="0"/>
    <x v="2"/>
    <s v="Peet's Coffee"/>
    <s v="VGB Item"/>
    <n v="3280.3523999999998"/>
    <n v="5655.78"/>
  </r>
  <r>
    <x v="527"/>
    <x v="4"/>
    <x v="7"/>
    <s v="Home Depot"/>
    <s v="ALH Item"/>
    <n v="3209.3816999999999"/>
    <n v="5439.63"/>
  </r>
  <r>
    <x v="309"/>
    <x v="0"/>
    <x v="7"/>
    <s v="Home Depot"/>
    <s v="UJE Item"/>
    <n v="1612.1085"/>
    <n v="4357.05"/>
  </r>
  <r>
    <x v="119"/>
    <x v="1"/>
    <x v="3"/>
    <s v="Solar and Wind Inc."/>
    <s v="GFI Item"/>
    <n v="1798.3015999999998"/>
    <n v="3100.52"/>
  </r>
  <r>
    <x v="429"/>
    <x v="0"/>
    <x v="1"/>
    <s v="Home Depot"/>
    <s v="QDB Item"/>
    <n v="4923.0425999999998"/>
    <n v="8344.14"/>
  </r>
  <r>
    <x v="114"/>
    <x v="3"/>
    <x v="6"/>
    <s v="Home Depot"/>
    <s v="LYS Item"/>
    <n v="1088.6912"/>
    <n v="2531.84"/>
  </r>
  <r>
    <x v="65"/>
    <x v="0"/>
    <x v="0"/>
    <s v="Yahoo"/>
    <s v="HDE Item"/>
    <n v="4390.8628499999995"/>
    <n v="4696.1099999999997"/>
  </r>
  <r>
    <x v="62"/>
    <x v="4"/>
    <x v="0"/>
    <s v="Amazon.com"/>
    <s v="OAA Item"/>
    <n v="2294.3591000000001"/>
    <n v="2453.86"/>
  </r>
  <r>
    <x v="528"/>
    <x v="0"/>
    <x v="2"/>
    <s v="Solar and Wind Inc."/>
    <s v="ENN Item"/>
    <n v="3702.8790000000004"/>
    <n v="8228.6200000000008"/>
  </r>
  <r>
    <x v="448"/>
    <x v="4"/>
    <x v="5"/>
    <s v="Google"/>
    <s v="THP Item"/>
    <n v="4646.1769999999997"/>
    <n v="8010.65"/>
  </r>
  <r>
    <x v="519"/>
    <x v="1"/>
    <x v="0"/>
    <s v="Nature Company"/>
    <s v="DSU Item"/>
    <n v="3287.614"/>
    <n v="5977.48"/>
  </r>
  <r>
    <x v="529"/>
    <x v="4"/>
    <x v="2"/>
    <s v="Solar and Wind Inc."/>
    <s v="MVG Item"/>
    <n v="6662.5244000000002"/>
    <n v="9797.83"/>
  </r>
  <r>
    <x v="214"/>
    <x v="4"/>
    <x v="5"/>
    <s v="Google"/>
    <s v="XGP Item"/>
    <n v="4774.7205000000004"/>
    <n v="8681.31"/>
  </r>
  <r>
    <x v="530"/>
    <x v="4"/>
    <x v="4"/>
    <s v="Solar and Wind Inc."/>
    <s v="LWM Item"/>
    <n v="8787.6272000000008"/>
    <n v="9985.94"/>
  </r>
  <r>
    <x v="89"/>
    <x v="0"/>
    <x v="3"/>
    <s v="Amazon.com"/>
    <s v="OTZ Item"/>
    <n v="3145.57375"/>
    <n v="3364.25"/>
  </r>
  <r>
    <x v="20"/>
    <x v="4"/>
    <x v="5"/>
    <s v="McLendon's Hardware"/>
    <s v="GIH Item"/>
    <n v="4485.4381000000003"/>
    <n v="4797.26"/>
  </r>
  <r>
    <x v="333"/>
    <x v="2"/>
    <x v="5"/>
    <s v="Sherman Williams"/>
    <s v="YMA Item"/>
    <n v="1832.0502999999999"/>
    <n v="3105.17"/>
  </r>
  <r>
    <x v="161"/>
    <x v="4"/>
    <x v="0"/>
    <s v="Yahoo"/>
    <s v="CUM Item"/>
    <n v="2579.6320000000001"/>
    <n v="4690.24"/>
  </r>
  <r>
    <x v="37"/>
    <x v="0"/>
    <x v="2"/>
    <s v="Costco"/>
    <s v="STG Item"/>
    <n v="2402.1142"/>
    <n v="4071.38"/>
  </r>
  <r>
    <x v="531"/>
    <x v="2"/>
    <x v="5"/>
    <s v="Whole Foods"/>
    <s v="DFX Item"/>
    <n v="854.76150000000007"/>
    <n v="1899.47"/>
  </r>
  <r>
    <x v="532"/>
    <x v="3"/>
    <x v="1"/>
    <s v="Office Depot"/>
    <s v="QSQ Item"/>
    <n v="796.02600000000007"/>
    <n v="1447.32"/>
  </r>
  <r>
    <x v="399"/>
    <x v="0"/>
    <x v="3"/>
    <s v="Solar and Wind Inc."/>
    <s v="ZDZ Item"/>
    <n v="3980.1696000000002"/>
    <n v="4522.92"/>
  </r>
  <r>
    <x v="456"/>
    <x v="1"/>
    <x v="3"/>
    <s v="Amazon.com"/>
    <s v="ZBP Item"/>
    <n v="988.23890000000006"/>
    <n v="1056.94"/>
  </r>
  <r>
    <x v="533"/>
    <x v="2"/>
    <x v="0"/>
    <s v="The Economist"/>
    <s v="WSA Item"/>
    <n v="1749.0671000000002"/>
    <n v="1870.66"/>
  </r>
  <r>
    <x v="13"/>
    <x v="4"/>
    <x v="1"/>
    <s v="Costco"/>
    <s v="OZO Item"/>
    <n v="7978.40175"/>
    <n v="8533.0499999999993"/>
  </r>
  <r>
    <x v="12"/>
    <x v="0"/>
    <x v="7"/>
    <s v="Office Depot"/>
    <s v="MEE Item"/>
    <n v="3374.2057"/>
    <n v="7846.99"/>
  </r>
  <r>
    <x v="39"/>
    <x v="4"/>
    <x v="2"/>
    <s v="Home Depot"/>
    <s v="SYW Item"/>
    <n v="3218.3250000000003"/>
    <n v="5851.5"/>
  </r>
  <r>
    <x v="92"/>
    <x v="2"/>
    <x v="3"/>
    <s v="Sherman Williams"/>
    <s v="BVR Item"/>
    <n v="3347.6670000000004"/>
    <n v="7439.26"/>
  </r>
  <r>
    <x v="302"/>
    <x v="4"/>
    <x v="3"/>
    <s v="McLendon's Hardware"/>
    <s v="IUJ Item"/>
    <n v="4856.2965000000004"/>
    <n v="5193.8999999999996"/>
  </r>
  <r>
    <x v="321"/>
    <x v="3"/>
    <x v="0"/>
    <s v="Sherman Williams"/>
    <s v="SZM Item"/>
    <n v="6407.7148000000007"/>
    <n v="9423.11"/>
  </r>
  <r>
    <x v="454"/>
    <x v="3"/>
    <x v="6"/>
    <s v="McLendon's Hardware"/>
    <s v="NEN Item"/>
    <n v="8702.3376000000007"/>
    <n v="9889.02"/>
  </r>
  <r>
    <x v="380"/>
    <x v="0"/>
    <x v="5"/>
    <s v="Sherman Williams"/>
    <s v="XWK Item"/>
    <n v="3426.7310000000002"/>
    <n v="6230.42"/>
  </r>
  <r>
    <x v="534"/>
    <x v="4"/>
    <x v="0"/>
    <s v="Whole Foods"/>
    <s v="BZU Item"/>
    <n v="3267.6043999999997"/>
    <n v="7599.08"/>
  </r>
  <r>
    <x v="535"/>
    <x v="4"/>
    <x v="3"/>
    <s v="Google"/>
    <s v="AAY Item"/>
    <n v="6938.7659000000003"/>
    <n v="7421.14"/>
  </r>
  <r>
    <x v="111"/>
    <x v="2"/>
    <x v="7"/>
    <s v="The Economist"/>
    <s v="IME Item"/>
    <n v="1843.8420000000001"/>
    <n v="3352.44"/>
  </r>
  <r>
    <x v="268"/>
    <x v="3"/>
    <x v="3"/>
    <s v="Amazon.com"/>
    <s v="TOG Item"/>
    <n v="3589.2229000000002"/>
    <n v="8347.0300000000007"/>
  </r>
  <r>
    <x v="168"/>
    <x v="1"/>
    <x v="7"/>
    <s v="McLendon's Hardware"/>
    <s v="VMO Item"/>
    <n v="3617.0782999999997"/>
    <n v="8411.81"/>
  </r>
  <r>
    <x v="279"/>
    <x v="1"/>
    <x v="7"/>
    <s v="Nature Company"/>
    <s v="VVQ Item"/>
    <n v="2095.9028000000003"/>
    <n v="3082.21"/>
  </r>
  <r>
    <x v="121"/>
    <x v="2"/>
    <x v="4"/>
    <s v="Amazon.com"/>
    <s v="RPP Item"/>
    <n v="3233.7251000000001"/>
    <n v="5480.89"/>
  </r>
  <r>
    <x v="228"/>
    <x v="4"/>
    <x v="0"/>
    <s v="ExcelIsVeryFun.com"/>
    <s v="UTO Item"/>
    <n v="2656.3393000000001"/>
    <n v="4502.2700000000004"/>
  </r>
  <r>
    <x v="536"/>
    <x v="2"/>
    <x v="4"/>
    <s v="Home Depot"/>
    <s v="XSR Item"/>
    <n v="1194.3855000000001"/>
    <n v="2654.19"/>
  </r>
  <r>
    <x v="448"/>
    <x v="4"/>
    <x v="2"/>
    <s v="ExcelIsVeryFun.com"/>
    <s v="DSF Item"/>
    <n v="2832.6725999999999"/>
    <n v="4801.1400000000003"/>
  </r>
  <r>
    <x v="497"/>
    <x v="2"/>
    <x v="1"/>
    <s v="Home Depot"/>
    <s v="RJA Item"/>
    <n v="1558.413"/>
    <n v="3463.14"/>
  </r>
  <r>
    <x v="417"/>
    <x v="3"/>
    <x v="4"/>
    <s v="Home Depot"/>
    <s v="YKF Item"/>
    <n v="5771"/>
    <n v="9950"/>
  </r>
  <r>
    <x v="214"/>
    <x v="4"/>
    <x v="3"/>
    <s v="Amazon.com"/>
    <s v="JHF Item"/>
    <n v="1823.277"/>
    <n v="3090.3"/>
  </r>
  <r>
    <x v="64"/>
    <x v="4"/>
    <x v="4"/>
    <s v="McLendon's Hardware"/>
    <s v="YJU Item"/>
    <n v="3802.8859999999995"/>
    <n v="6556.7"/>
  </r>
  <r>
    <x v="318"/>
    <x v="2"/>
    <x v="4"/>
    <s v="Solar and Wind Inc."/>
    <s v="UZJ Item"/>
    <n v="3734.64"/>
    <n v="4979.5200000000004"/>
  </r>
  <r>
    <x v="287"/>
    <x v="0"/>
    <x v="3"/>
    <s v="Costco"/>
    <s v="QCV Item"/>
    <n v="4338.3998000000001"/>
    <n v="7353.22"/>
  </r>
  <r>
    <x v="331"/>
    <x v="0"/>
    <x v="5"/>
    <s v="Home Depot"/>
    <s v="HGF Item"/>
    <n v="3030.5173999999997"/>
    <n v="5225.03"/>
  </r>
  <r>
    <x v="537"/>
    <x v="1"/>
    <x v="5"/>
    <s v="Home Depot"/>
    <s v="ACM Item"/>
    <n v="1205.0756000000001"/>
    <n v="1772.17"/>
  </r>
  <r>
    <x v="538"/>
    <x v="2"/>
    <x v="1"/>
    <s v="The Economist"/>
    <s v="QZD Item"/>
    <n v="3516.6010000000001"/>
    <n v="6393.82"/>
  </r>
  <r>
    <x v="83"/>
    <x v="3"/>
    <x v="4"/>
    <s v="Solar and Wind Inc."/>
    <s v="YFB Item"/>
    <n v="1775.8355000000001"/>
    <n v="4129.8500000000004"/>
  </r>
  <r>
    <x v="539"/>
    <x v="4"/>
    <x v="5"/>
    <s v="Peet's Coffee"/>
    <s v="BJA Item"/>
    <n v="2357.4342000000001"/>
    <n v="2521.3200000000002"/>
  </r>
  <r>
    <x v="83"/>
    <x v="1"/>
    <x v="3"/>
    <s v="Costco"/>
    <s v="VIM Item"/>
    <n v="8149.0766500000009"/>
    <n v="8715.59"/>
  </r>
  <r>
    <x v="458"/>
    <x v="3"/>
    <x v="7"/>
    <s v="The Economist"/>
    <s v="KHM Item"/>
    <n v="5046.5826999999999"/>
    <n v="8553.5300000000007"/>
  </r>
  <r>
    <x v="540"/>
    <x v="1"/>
    <x v="7"/>
    <s v="Home Depot"/>
    <s v="QOX Item"/>
    <n v="5433.78"/>
    <n v="7245.04"/>
  </r>
  <r>
    <x v="3"/>
    <x v="0"/>
    <x v="1"/>
    <s v="Peet's Coffee"/>
    <s v="MNC Item"/>
    <n v="2872.7174999999997"/>
    <n v="3830.29"/>
  </r>
  <r>
    <x v="541"/>
    <x v="4"/>
    <x v="7"/>
    <s v="Google"/>
    <s v="SHF Item"/>
    <n v="1700.5384000000001"/>
    <n v="1932.43"/>
  </r>
  <r>
    <x v="307"/>
    <x v="1"/>
    <x v="5"/>
    <s v="Yahoo"/>
    <s v="QPN Item"/>
    <n v="4464.9375"/>
    <n v="5953.25"/>
  </r>
  <r>
    <x v="402"/>
    <x v="4"/>
    <x v="2"/>
    <s v="Costco"/>
    <s v="KLP Item"/>
    <n v="2734.8741999999997"/>
    <n v="4635.38"/>
  </r>
  <r>
    <x v="322"/>
    <x v="4"/>
    <x v="5"/>
    <s v="Whole Foods"/>
    <s v="FBZ Item"/>
    <n v="4304.3099000000002"/>
    <n v="4603.54"/>
  </r>
  <r>
    <x v="14"/>
    <x v="0"/>
    <x v="6"/>
    <s v="Sherman Williams"/>
    <s v="TZG Item"/>
    <n v="939.96280000000002"/>
    <n v="2185.96"/>
  </r>
  <r>
    <x v="482"/>
    <x v="4"/>
    <x v="0"/>
    <s v="Amazon.com"/>
    <s v="MQU Item"/>
    <n v="3692.1176"/>
    <n v="8586.32"/>
  </r>
  <r>
    <x v="391"/>
    <x v="4"/>
    <x v="4"/>
    <s v="Home Depot"/>
    <s v="RNI Item"/>
    <n v="1569.5120999999999"/>
    <n v="2660.19"/>
  </r>
  <r>
    <x v="542"/>
    <x v="4"/>
    <x v="0"/>
    <s v="Solar and Wind Inc."/>
    <s v="ONA Item"/>
    <n v="1795.5729999999999"/>
    <n v="4852.8999999999996"/>
  </r>
  <r>
    <x v="211"/>
    <x v="0"/>
    <x v="3"/>
    <s v="The Economist"/>
    <s v="CSI Item"/>
    <n v="5142.9075000000003"/>
    <n v="6857.21"/>
  </r>
  <r>
    <x v="295"/>
    <x v="1"/>
    <x v="2"/>
    <s v="Amazon.com"/>
    <s v="PTK Item"/>
    <n v="283.11800000000005"/>
    <n v="302.8"/>
  </r>
  <r>
    <x v="110"/>
    <x v="0"/>
    <x v="2"/>
    <s v="Yahoo"/>
    <s v="TJA Item"/>
    <n v="748.32300000000009"/>
    <n v="1662.94"/>
  </r>
  <r>
    <x v="543"/>
    <x v="4"/>
    <x v="7"/>
    <s v="McLendon's Hardware"/>
    <s v="TQR Item"/>
    <n v="3436.89"/>
    <n v="4582.5200000000004"/>
  </r>
  <r>
    <x v="163"/>
    <x v="3"/>
    <x v="1"/>
    <s v="Office Depot"/>
    <s v="UXT Item"/>
    <n v="83.82"/>
    <n v="95.25"/>
  </r>
  <r>
    <x v="120"/>
    <x v="4"/>
    <x v="0"/>
    <s v="Home Depot"/>
    <s v="GSJ Item"/>
    <n v="714.15640000000008"/>
    <n v="1050.23"/>
  </r>
  <r>
    <x v="265"/>
    <x v="0"/>
    <x v="4"/>
    <s v="Sherman Williams"/>
    <s v="GPB Item"/>
    <n v="2215.5341000000003"/>
    <n v="5987.93"/>
  </r>
  <r>
    <x v="474"/>
    <x v="2"/>
    <x v="3"/>
    <s v="Costco"/>
    <s v="YOU Item"/>
    <n v="1034.1458"/>
    <n v="1783.01"/>
  </r>
  <r>
    <x v="544"/>
    <x v="2"/>
    <x v="4"/>
    <s v="The Economist"/>
    <s v="INO Item"/>
    <n v="3336.1549999999997"/>
    <n v="5654.5"/>
  </r>
  <r>
    <x v="271"/>
    <x v="4"/>
    <x v="6"/>
    <s v="Office Depot"/>
    <s v="TXF Item"/>
    <n v="3171.5980999999997"/>
    <n v="5375.59"/>
  </r>
  <r>
    <x v="342"/>
    <x v="2"/>
    <x v="5"/>
    <s v="Office Depot"/>
    <s v="NCF Item"/>
    <n v="4676.4413999999997"/>
    <n v="8062.83"/>
  </r>
  <r>
    <x v="190"/>
    <x v="2"/>
    <x v="2"/>
    <s v="Office Depot"/>
    <s v="KTI Item"/>
    <n v="1067.1624999999999"/>
    <n v="1808.75"/>
  </r>
  <r>
    <x v="529"/>
    <x v="4"/>
    <x v="5"/>
    <s v="The Economist"/>
    <s v="FAJ Item"/>
    <n v="6767.9475000000002"/>
    <n v="9023.93"/>
  </r>
  <r>
    <x v="264"/>
    <x v="4"/>
    <x v="0"/>
    <s v="Office Depot"/>
    <s v="WCT Item"/>
    <n v="5438.6365000000005"/>
    <n v="9888.43"/>
  </r>
  <r>
    <x v="545"/>
    <x v="4"/>
    <x v="7"/>
    <s v="McLendon's Hardware"/>
    <s v="VNZ Item"/>
    <n v="2043.5578"/>
    <n v="4752.46"/>
  </r>
  <r>
    <x v="249"/>
    <x v="2"/>
    <x v="2"/>
    <s v="Yahoo"/>
    <s v="HAK Item"/>
    <n v="8346.0905000000002"/>
    <n v="8926.2999999999993"/>
  </r>
  <r>
    <x v="22"/>
    <x v="2"/>
    <x v="4"/>
    <s v="Office Depot"/>
    <s v="GFQ Item"/>
    <n v="3523.6395000000002"/>
    <n v="9523.35"/>
  </r>
  <r>
    <x v="144"/>
    <x v="3"/>
    <x v="4"/>
    <s v="McLendon's Hardware"/>
    <s v="UVW Item"/>
    <n v="3106.86"/>
    <n v="4142.4799999999996"/>
  </r>
  <r>
    <x v="495"/>
    <x v="2"/>
    <x v="7"/>
    <s v="Sherman Williams"/>
    <s v="RUN Item"/>
    <n v="2852.3447999999999"/>
    <n v="7709.04"/>
  </r>
  <r>
    <x v="546"/>
    <x v="4"/>
    <x v="7"/>
    <s v="McLendon's Hardware"/>
    <s v="ZDE Item"/>
    <n v="404.30250000000001"/>
    <n v="539.07000000000005"/>
  </r>
  <r>
    <x v="547"/>
    <x v="2"/>
    <x v="4"/>
    <s v="Nature Company"/>
    <s v="ICM Item"/>
    <n v="2650.3393999999998"/>
    <n v="6163.58"/>
  </r>
  <r>
    <x v="302"/>
    <x v="2"/>
    <x v="7"/>
    <s v="ExcelIsVeryFun.com"/>
    <s v="VPP Item"/>
    <n v="1915.5491999999999"/>
    <n v="5177.16"/>
  </r>
  <r>
    <x v="231"/>
    <x v="4"/>
    <x v="7"/>
    <s v="Solar and Wind Inc."/>
    <s v="NCT Item"/>
    <n v="365.05700000000002"/>
    <n v="663.74"/>
  </r>
  <r>
    <x v="271"/>
    <x v="0"/>
    <x v="3"/>
    <s v="Nature Company"/>
    <s v="VSC Item"/>
    <n v="3906.9855000000002"/>
    <n v="8682.19"/>
  </r>
  <r>
    <x v="216"/>
    <x v="4"/>
    <x v="1"/>
    <s v="Google"/>
    <s v="NFU Item"/>
    <n v="1549.9743999999998"/>
    <n v="4189.12"/>
  </r>
  <r>
    <x v="548"/>
    <x v="3"/>
    <x v="4"/>
    <s v="Whole Foods"/>
    <s v="ABB Item"/>
    <n v="3604.6560000000004"/>
    <n v="6553.92"/>
  </r>
  <r>
    <x v="292"/>
    <x v="0"/>
    <x v="0"/>
    <s v="Sherman Williams"/>
    <s v="WYL Item"/>
    <n v="7479.7888000000003"/>
    <n v="8499.76"/>
  </r>
  <r>
    <x v="302"/>
    <x v="4"/>
    <x v="0"/>
    <s v="Nature Company"/>
    <s v="LTK Item"/>
    <n v="4695.7468000000008"/>
    <n v="6905.51"/>
  </r>
  <r>
    <x v="549"/>
    <x v="2"/>
    <x v="3"/>
    <s v="Costco"/>
    <s v="SRQ Item"/>
    <n v="4382.9456"/>
    <n v="4980.62"/>
  </r>
  <r>
    <x v="492"/>
    <x v="1"/>
    <x v="4"/>
    <s v="The Economist"/>
    <s v="WBL Item"/>
    <n v="3887.3220000000001"/>
    <n v="5716.65"/>
  </r>
  <r>
    <x v="68"/>
    <x v="3"/>
    <x v="1"/>
    <s v="Costco"/>
    <s v="LGL Item"/>
    <n v="4533.7574999999997"/>
    <n v="6045.01"/>
  </r>
  <r>
    <x v="371"/>
    <x v="4"/>
    <x v="1"/>
    <s v="Solar and Wind Inc."/>
    <s v="JLY Item"/>
    <n v="729.13810000000001"/>
    <n v="1695.67"/>
  </r>
  <r>
    <x v="550"/>
    <x v="4"/>
    <x v="7"/>
    <s v="ExcelIsVeryFun.com"/>
    <s v="ECV Item"/>
    <n v="3251.1050000000005"/>
    <n v="5911.1"/>
  </r>
  <r>
    <x v="400"/>
    <x v="1"/>
    <x v="3"/>
    <s v="Whole Foods"/>
    <s v="LJR Item"/>
    <n v="5014.6275000000005"/>
    <n v="6686.17"/>
  </r>
  <r>
    <x v="48"/>
    <x v="4"/>
    <x v="5"/>
    <s v="Sherman Williams"/>
    <s v="SOC Item"/>
    <n v="2964.4780000000001"/>
    <n v="5389.96"/>
  </r>
  <r>
    <x v="113"/>
    <x v="3"/>
    <x v="5"/>
    <s v="The Economist"/>
    <s v="PGQ Item"/>
    <n v="8649.2829500000007"/>
    <n v="9250.57"/>
  </r>
  <r>
    <x v="551"/>
    <x v="0"/>
    <x v="0"/>
    <s v="Sherman Williams"/>
    <s v="SFH Item"/>
    <n v="2237.2563999999998"/>
    <n v="3791.96"/>
  </r>
  <r>
    <x v="7"/>
    <x v="2"/>
    <x v="1"/>
    <s v="ExcelIsVeryFun.com"/>
    <s v="AOV Item"/>
    <n v="2746.3432000000003"/>
    <n v="4038.74"/>
  </r>
  <r>
    <x v="552"/>
    <x v="1"/>
    <x v="3"/>
    <s v="Yahoo"/>
    <s v="TPZ Item"/>
    <n v="2230.5711999999999"/>
    <n v="2534.7399999999998"/>
  </r>
  <r>
    <x v="499"/>
    <x v="3"/>
    <x v="0"/>
    <s v="McLendon's Hardware"/>
    <s v="YOU Item"/>
    <n v="5100.5515000000005"/>
    <n v="9273.73"/>
  </r>
  <r>
    <x v="417"/>
    <x v="0"/>
    <x v="0"/>
    <s v="McLendon's Hardware"/>
    <s v="KEI Item"/>
    <n v="3481.2759999999998"/>
    <n v="6002.2"/>
  </r>
  <r>
    <x v="289"/>
    <x v="4"/>
    <x v="1"/>
    <s v="Peet's Coffee"/>
    <s v="YID Item"/>
    <n v="1143.3481999999999"/>
    <n v="1971.29"/>
  </r>
  <r>
    <x v="455"/>
    <x v="4"/>
    <x v="7"/>
    <s v="Google"/>
    <s v="WVO Item"/>
    <n v="1971.5475000000001"/>
    <n v="2628.73"/>
  </r>
  <r>
    <x v="553"/>
    <x v="4"/>
    <x v="6"/>
    <s v="Nature Company"/>
    <s v="WPR Item"/>
    <n v="3331.0480000000007"/>
    <n v="4898.6000000000004"/>
  </r>
  <r>
    <x v="285"/>
    <x v="3"/>
    <x v="6"/>
    <s v="Yahoo"/>
    <s v="UXX Item"/>
    <n v="4614.5072"/>
    <n v="6786.04"/>
  </r>
  <r>
    <x v="554"/>
    <x v="1"/>
    <x v="5"/>
    <s v="Peet's Coffee"/>
    <s v="PSW Item"/>
    <n v="2393.5456000000004"/>
    <n v="3519.92"/>
  </r>
  <r>
    <x v="167"/>
    <x v="1"/>
    <x v="1"/>
    <s v="Yahoo"/>
    <s v="VVA Item"/>
    <n v="4949.5336000000007"/>
    <n v="8389.0400000000009"/>
  </r>
  <r>
    <x v="555"/>
    <x v="4"/>
    <x v="3"/>
    <s v="Whole Foods"/>
    <s v="BNY Item"/>
    <n v="1030.26"/>
    <n v="1873.2"/>
  </r>
  <r>
    <x v="142"/>
    <x v="3"/>
    <x v="7"/>
    <s v="Amazon.com"/>
    <s v="FAX Item"/>
    <n v="1004.5194"/>
    <n v="1731.93"/>
  </r>
  <r>
    <x v="500"/>
    <x v="4"/>
    <x v="3"/>
    <s v="McLendon's Hardware"/>
    <s v="GFC Item"/>
    <n v="4333.6535000000003"/>
    <n v="7879.37"/>
  </r>
  <r>
    <x v="556"/>
    <x v="3"/>
    <x v="5"/>
    <s v="Nature Company"/>
    <s v="JQL Item"/>
    <n v="3651.7105000000001"/>
    <n v="8492.35"/>
  </r>
  <r>
    <x v="170"/>
    <x v="3"/>
    <x v="2"/>
    <s v="Yahoo"/>
    <s v="NNJ Item"/>
    <n v="746.97149999999999"/>
    <n v="798.9"/>
  </r>
  <r>
    <x v="407"/>
    <x v="1"/>
    <x v="2"/>
    <s v="Yahoo"/>
    <s v="YRA Item"/>
    <n v="3843.0652999999998"/>
    <n v="6513.67"/>
  </r>
  <r>
    <x v="97"/>
    <x v="0"/>
    <x v="3"/>
    <s v="The Economist"/>
    <s v="FBG Item"/>
    <n v="3972.4256"/>
    <n v="4514.12"/>
  </r>
  <r>
    <x v="263"/>
    <x v="4"/>
    <x v="6"/>
    <s v="Solar and Wind Inc."/>
    <s v="ADY Item"/>
    <n v="2968.8807999999999"/>
    <n v="5118.76"/>
  </r>
  <r>
    <x v="557"/>
    <x v="4"/>
    <x v="2"/>
    <s v="The Economist"/>
    <s v="XIW Item"/>
    <n v="3116.7431999999999"/>
    <n v="7248.24"/>
  </r>
  <r>
    <x v="556"/>
    <x v="4"/>
    <x v="0"/>
    <s v="Amazon.com"/>
    <s v="TQL Item"/>
    <n v="3657.2834999999995"/>
    <n v="9884.5499999999993"/>
  </r>
  <r>
    <x v="219"/>
    <x v="2"/>
    <x v="6"/>
    <s v="Google"/>
    <s v="EHO Item"/>
    <n v="2540.1992"/>
    <n v="2886.59"/>
  </r>
  <r>
    <x v="558"/>
    <x v="0"/>
    <x v="0"/>
    <s v="Whole Foods"/>
    <s v="MFZ Item"/>
    <n v="714.63149999999996"/>
    <n v="1588.07"/>
  </r>
  <r>
    <x v="559"/>
    <x v="4"/>
    <x v="0"/>
    <s v="McLendon's Hardware"/>
    <s v="DQR Item"/>
    <n v="1547.5295000000001"/>
    <n v="2813.69"/>
  </r>
  <r>
    <x v="560"/>
    <x v="1"/>
    <x v="7"/>
    <s v="Nature Company"/>
    <s v="HTK Item"/>
    <n v="1118.2211"/>
    <n v="1895.29"/>
  </r>
  <r>
    <x v="500"/>
    <x v="0"/>
    <x v="2"/>
    <s v="Google"/>
    <s v="QGH Item"/>
    <n v="1233.068"/>
    <n v="2867.6"/>
  </r>
  <r>
    <x v="231"/>
    <x v="3"/>
    <x v="5"/>
    <s v="Sherman Williams"/>
    <s v="ERC Item"/>
    <n v="1676.6288"/>
    <n v="1905.26"/>
  </r>
  <r>
    <x v="336"/>
    <x v="0"/>
    <x v="6"/>
    <s v="Amazon.com"/>
    <s v="EOE Item"/>
    <n v="98.042600000000007"/>
    <n v="264.98"/>
  </r>
  <r>
    <x v="561"/>
    <x v="4"/>
    <x v="4"/>
    <s v="The Economist"/>
    <s v="WPY Item"/>
    <n v="5841.0096000000003"/>
    <n v="8589.7199999999993"/>
  </r>
  <r>
    <x v="41"/>
    <x v="0"/>
    <x v="0"/>
    <s v="Costco"/>
    <s v="RMZ Item"/>
    <n v="1978.1514500000001"/>
    <n v="2115.67"/>
  </r>
  <r>
    <x v="562"/>
    <x v="4"/>
    <x v="2"/>
    <s v="Peet's Coffee"/>
    <s v="XRC Item"/>
    <n v="275.69920000000002"/>
    <n v="405.44"/>
  </r>
  <r>
    <x v="176"/>
    <x v="3"/>
    <x v="6"/>
    <s v="ExcelIsVeryFun.com"/>
    <s v="CTB Item"/>
    <n v="2303.4252000000001"/>
    <n v="3387.39"/>
  </r>
  <r>
    <x v="455"/>
    <x v="0"/>
    <x v="0"/>
    <s v="Sherman Williams"/>
    <s v="KQA Item"/>
    <n v="3695.0520000000001"/>
    <n v="5433.9"/>
  </r>
  <r>
    <x v="100"/>
    <x v="2"/>
    <x v="7"/>
    <s v="Yahoo"/>
    <s v="OIW Item"/>
    <n v="1506.7028"/>
    <n v="3503.96"/>
  </r>
  <r>
    <x v="191"/>
    <x v="4"/>
    <x v="3"/>
    <s v="Home Depot"/>
    <s v="STH Item"/>
    <n v="2081.3031999999998"/>
    <n v="4840.24"/>
  </r>
  <r>
    <x v="401"/>
    <x v="0"/>
    <x v="2"/>
    <s v="Google"/>
    <s v="EUY Item"/>
    <n v="5467.0048999999999"/>
    <n v="9266.11"/>
  </r>
  <r>
    <x v="552"/>
    <x v="0"/>
    <x v="6"/>
    <s v="Google"/>
    <s v="SNC Item"/>
    <n v="1828.1823999999999"/>
    <n v="2077.48"/>
  </r>
  <r>
    <x v="196"/>
    <x v="4"/>
    <x v="3"/>
    <s v="Google"/>
    <s v="WCE Item"/>
    <n v="353.83479999999997"/>
    <n v="599.72"/>
  </r>
  <r>
    <x v="520"/>
    <x v="4"/>
    <x v="0"/>
    <s v="Solar and Wind Inc."/>
    <s v="HJD Item"/>
    <n v="5032.5627000000004"/>
    <n v="5382.42"/>
  </r>
  <r>
    <x v="489"/>
    <x v="4"/>
    <x v="3"/>
    <s v="Amazon.com"/>
    <s v="WRA Item"/>
    <n v="4164.3374999999996"/>
    <n v="5552.45"/>
  </r>
  <r>
    <x v="563"/>
    <x v="4"/>
    <x v="1"/>
    <s v="The Economist"/>
    <s v="DMN Item"/>
    <n v="1755.6580000000001"/>
    <n v="2581.85"/>
  </r>
  <r>
    <x v="564"/>
    <x v="4"/>
    <x v="1"/>
    <s v="ExcelIsVeryFun.com"/>
    <s v="OBP Item"/>
    <n v="5659.9349999999995"/>
    <n v="7546.58"/>
  </r>
  <r>
    <x v="276"/>
    <x v="1"/>
    <x v="3"/>
    <s v="ExcelIsVeryFun.com"/>
    <s v="YWZ Item"/>
    <n v="4083.1811000000002"/>
    <n v="9495.77"/>
  </r>
  <r>
    <x v="498"/>
    <x v="4"/>
    <x v="5"/>
    <s v="Google"/>
    <s v="APF Item"/>
    <n v="9007.0513499999997"/>
    <n v="9633.2099999999991"/>
  </r>
  <r>
    <x v="565"/>
    <x v="1"/>
    <x v="0"/>
    <s v="Sherman Williams"/>
    <s v="WIZ Item"/>
    <n v="3688.4848000000002"/>
    <n v="4191.46"/>
  </r>
  <r>
    <x v="80"/>
    <x v="4"/>
    <x v="5"/>
    <s v="Sherman Williams"/>
    <s v="ZKE Item"/>
    <n v="1619.6174999999998"/>
    <n v="2159.4899999999998"/>
  </r>
  <r>
    <x v="350"/>
    <x v="0"/>
    <x v="3"/>
    <s v="The Economist"/>
    <s v="DYM Item"/>
    <n v="3501.0956000000001"/>
    <n v="5148.67"/>
  </r>
  <r>
    <x v="485"/>
    <x v="2"/>
    <x v="1"/>
    <s v="Costco"/>
    <s v="EHF Item"/>
    <n v="4924.26"/>
    <n v="8953.2000000000007"/>
  </r>
  <r>
    <x v="566"/>
    <x v="1"/>
    <x v="1"/>
    <s v="Peet's Coffee"/>
    <s v="JQB Item"/>
    <n v="2771.3715000000002"/>
    <n v="6445.05"/>
  </r>
  <r>
    <x v="259"/>
    <x v="0"/>
    <x v="0"/>
    <s v="Costco"/>
    <s v="SHZ Item"/>
    <n v="852.83199999999999"/>
    <n v="1470.4"/>
  </r>
  <r>
    <x v="362"/>
    <x v="3"/>
    <x v="5"/>
    <s v="Yahoo"/>
    <s v="CVQ Item"/>
    <n v="7400.6774999999998"/>
    <n v="9867.57"/>
  </r>
  <r>
    <x v="567"/>
    <x v="0"/>
    <x v="6"/>
    <s v="The Economist"/>
    <s v="FPA Item"/>
    <n v="1483.9257"/>
    <n v="4010.61"/>
  </r>
  <r>
    <x v="305"/>
    <x v="1"/>
    <x v="6"/>
    <s v="Office Depot"/>
    <s v="GJM Item"/>
    <n v="7750.4768000000004"/>
    <n v="8807.36"/>
  </r>
  <r>
    <x v="568"/>
    <x v="4"/>
    <x v="1"/>
    <s v="The Economist"/>
    <s v="MVK Item"/>
    <n v="2735.8984"/>
    <n v="7394.32"/>
  </r>
  <r>
    <x v="569"/>
    <x v="2"/>
    <x v="7"/>
    <s v="Solar and Wind Inc."/>
    <s v="ATJ Item"/>
    <n v="2597.2689999999998"/>
    <n v="4478.05"/>
  </r>
  <r>
    <x v="47"/>
    <x v="2"/>
    <x v="3"/>
    <s v="Solar and Wind Inc."/>
    <s v="NRS Item"/>
    <n v="3621.1504000000004"/>
    <n v="8421.2800000000007"/>
  </r>
  <r>
    <x v="570"/>
    <x v="2"/>
    <x v="3"/>
    <s v="Amazon.com"/>
    <s v="WOD Item"/>
    <n v="3377.2602999999999"/>
    <n v="5724.17"/>
  </r>
  <r>
    <x v="162"/>
    <x v="0"/>
    <x v="4"/>
    <s v="The Economist"/>
    <s v="MWX Item"/>
    <n v="2680.1504999999997"/>
    <n v="7243.65"/>
  </r>
  <r>
    <x v="375"/>
    <x v="2"/>
    <x v="2"/>
    <s v="Sherman Williams"/>
    <s v="DFR Item"/>
    <n v="2898.1956999999998"/>
    <n v="6739.99"/>
  </r>
  <r>
    <x v="35"/>
    <x v="3"/>
    <x v="7"/>
    <s v="Nature Company"/>
    <s v="VMA Item"/>
    <n v="7340.2923000000001"/>
    <n v="7850.58"/>
  </r>
  <r>
    <x v="526"/>
    <x v="0"/>
    <x v="1"/>
    <s v="Nature Company"/>
    <s v="FOI Item"/>
    <n v="1152.1688999999999"/>
    <n v="3113.97"/>
  </r>
  <r>
    <x v="182"/>
    <x v="3"/>
    <x v="1"/>
    <s v="Sherman Williams"/>
    <s v="YWG Item"/>
    <n v="5672.0121999999992"/>
    <n v="9613.58"/>
  </r>
  <r>
    <x v="571"/>
    <x v="3"/>
    <x v="1"/>
    <s v="Office Depot"/>
    <s v="JXI Item"/>
    <n v="5416.9879499999997"/>
    <n v="5793.57"/>
  </r>
  <r>
    <x v="572"/>
    <x v="4"/>
    <x v="1"/>
    <s v="Sherman Williams"/>
    <s v="YER Item"/>
    <n v="194.82100000000003"/>
    <n v="354.22"/>
  </r>
  <r>
    <x v="324"/>
    <x v="3"/>
    <x v="2"/>
    <s v="Yahoo"/>
    <s v="MDV Item"/>
    <n v="4302.009"/>
    <n v="9560.02"/>
  </r>
  <r>
    <x v="489"/>
    <x v="4"/>
    <x v="3"/>
    <s v="Office Depot"/>
    <s v="BRS Item"/>
    <n v="1869.8098"/>
    <n v="5053.54"/>
  </r>
  <r>
    <x v="573"/>
    <x v="4"/>
    <x v="3"/>
    <s v="Home Depot"/>
    <s v="GFM Item"/>
    <n v="6526.0447999999997"/>
    <n v="7415.96"/>
  </r>
  <r>
    <x v="340"/>
    <x v="1"/>
    <x v="1"/>
    <s v="Office Depot"/>
    <s v="UAH Item"/>
    <n v="7061.4285500000005"/>
    <n v="7552.33"/>
  </r>
  <r>
    <x v="490"/>
    <x v="0"/>
    <x v="6"/>
    <s v="Home Depot"/>
    <s v="MOG Item"/>
    <n v="4014.8121999999998"/>
    <n v="6922.09"/>
  </r>
  <r>
    <x v="43"/>
    <x v="4"/>
    <x v="2"/>
    <s v="Amazon.com"/>
    <s v="EMI Item"/>
    <n v="3606.3604"/>
    <n v="9746.92"/>
  </r>
  <r>
    <x v="150"/>
    <x v="1"/>
    <x v="6"/>
    <s v="Google"/>
    <s v="MON Item"/>
    <n v="3074.7962000000002"/>
    <n v="8310.26"/>
  </r>
  <r>
    <x v="176"/>
    <x v="4"/>
    <x v="4"/>
    <s v="Google"/>
    <s v="NNA Item"/>
    <n v="7774.0481500000005"/>
    <n v="8314.49"/>
  </r>
  <r>
    <x v="66"/>
    <x v="3"/>
    <x v="5"/>
    <s v="Home Depot"/>
    <s v="DEW Item"/>
    <n v="1363.1415999999999"/>
    <n v="2004.62"/>
  </r>
  <r>
    <x v="557"/>
    <x v="3"/>
    <x v="3"/>
    <s v="Sherman Williams"/>
    <s v="GVW Item"/>
    <n v="3982.4149000000002"/>
    <n v="9261.43"/>
  </r>
  <r>
    <x v="574"/>
    <x v="0"/>
    <x v="2"/>
    <s v="Peet's Coffee"/>
    <s v="ZGA Item"/>
    <n v="4456.6039999999994"/>
    <n v="7683.8"/>
  </r>
  <r>
    <x v="59"/>
    <x v="2"/>
    <x v="2"/>
    <s v="Amazon.com"/>
    <s v="FZM Item"/>
    <n v="5505.8645999999999"/>
    <n v="9492.8700000000008"/>
  </r>
  <r>
    <x v="537"/>
    <x v="1"/>
    <x v="2"/>
    <s v="Sherman Williams"/>
    <s v="KLF Item"/>
    <n v="8206.4202000000005"/>
    <n v="8776.92"/>
  </r>
  <r>
    <x v="450"/>
    <x v="4"/>
    <x v="6"/>
    <s v="Costco"/>
    <s v="AJA Item"/>
    <n v="1582.7476000000001"/>
    <n v="2327.5700000000002"/>
  </r>
  <r>
    <x v="575"/>
    <x v="4"/>
    <x v="2"/>
    <s v="The Economist"/>
    <s v="WUG Item"/>
    <n v="428.12119999999999"/>
    <n v="738.14"/>
  </r>
  <r>
    <x v="392"/>
    <x v="4"/>
    <x v="7"/>
    <s v="Home Depot"/>
    <s v="MGK Item"/>
    <n v="3034.3884999999996"/>
    <n v="8201.0499999999993"/>
  </r>
  <r>
    <x v="189"/>
    <x v="0"/>
    <x v="7"/>
    <s v="Amazon.com"/>
    <s v="HVV Item"/>
    <n v="4517.7975999999999"/>
    <n v="6643.82"/>
  </r>
  <r>
    <x v="542"/>
    <x v="2"/>
    <x v="7"/>
    <s v="Home Depot"/>
    <s v="ZIT Item"/>
    <n v="5560.9779500000004"/>
    <n v="5947.57"/>
  </r>
  <r>
    <x v="231"/>
    <x v="0"/>
    <x v="4"/>
    <s v="ExcelIsVeryFun.com"/>
    <s v="MDH Item"/>
    <n v="5691.5341999999991"/>
    <n v="9812.99"/>
  </r>
  <r>
    <x v="463"/>
    <x v="2"/>
    <x v="3"/>
    <s v="Yahoo"/>
    <s v="YLH Item"/>
    <n v="3498.1875999999997"/>
    <n v="8135.32"/>
  </r>
  <r>
    <x v="312"/>
    <x v="0"/>
    <x v="5"/>
    <s v="Peet's Coffee"/>
    <s v="VTR Item"/>
    <n v="4811.7553999999991"/>
    <n v="8296.1299999999992"/>
  </r>
  <r>
    <x v="440"/>
    <x v="2"/>
    <x v="3"/>
    <s v="McLendon's Hardware"/>
    <s v="ULX Item"/>
    <n v="42.479600000000005"/>
    <n v="62.47"/>
  </r>
  <r>
    <x v="191"/>
    <x v="0"/>
    <x v="1"/>
    <s v="Whole Foods"/>
    <s v="VNR Item"/>
    <n v="3364.0920000000001"/>
    <n v="7475.76"/>
  </r>
  <r>
    <x v="327"/>
    <x v="4"/>
    <x v="4"/>
    <s v="Peet's Coffee"/>
    <s v="HVN Item"/>
    <n v="2266.0715000000005"/>
    <n v="4120.13"/>
  </r>
  <r>
    <x v="558"/>
    <x v="2"/>
    <x v="1"/>
    <s v="Amazon.com"/>
    <s v="VCV Item"/>
    <n v="4593.6924000000008"/>
    <n v="6755.43"/>
  </r>
  <r>
    <x v="499"/>
    <x v="1"/>
    <x v="2"/>
    <s v="ExcelIsVeryFun.com"/>
    <s v="QZK Item"/>
    <n v="8429.3263999999999"/>
    <n v="9578.7800000000007"/>
  </r>
  <r>
    <x v="283"/>
    <x v="1"/>
    <x v="4"/>
    <s v="Yahoo"/>
    <s v="KUX Item"/>
    <n v="1619.3485000000001"/>
    <n v="2944.27"/>
  </r>
  <r>
    <x v="267"/>
    <x v="3"/>
    <x v="2"/>
    <s v="ExcelIsVeryFun.com"/>
    <s v="DWS Item"/>
    <n v="1990.1633999999999"/>
    <n v="5378.82"/>
  </r>
  <r>
    <x v="66"/>
    <x v="1"/>
    <x v="7"/>
    <s v="Costco"/>
    <s v="NPP Item"/>
    <n v="5672.61"/>
    <n v="7563.48"/>
  </r>
  <r>
    <x v="554"/>
    <x v="0"/>
    <x v="5"/>
    <s v="Yahoo"/>
    <s v="GDC Item"/>
    <n v="5802.5733"/>
    <n v="9834.8700000000008"/>
  </r>
  <r>
    <x v="36"/>
    <x v="4"/>
    <x v="4"/>
    <s v="ExcelIsVeryFun.com"/>
    <s v="SNZ Item"/>
    <n v="13.895999999999999"/>
    <n v="30.88"/>
  </r>
  <r>
    <x v="63"/>
    <x v="0"/>
    <x v="5"/>
    <s v="McLendon's Hardware"/>
    <s v="JDL Item"/>
    <n v="5842.7912000000006"/>
    <n v="8592.34"/>
  </r>
  <r>
    <x v="533"/>
    <x v="0"/>
    <x v="4"/>
    <s v="Home Depot"/>
    <s v="UTS Item"/>
    <n v="2032.7170999999998"/>
    <n v="5493.83"/>
  </r>
  <r>
    <x v="15"/>
    <x v="3"/>
    <x v="6"/>
    <s v="Google"/>
    <s v="QZW Item"/>
    <n v="5896.5015999999996"/>
    <n v="6700.57"/>
  </r>
  <r>
    <x v="533"/>
    <x v="3"/>
    <x v="4"/>
    <s v="Whole Foods"/>
    <s v="EXU Item"/>
    <n v="2432.7352000000001"/>
    <n v="6574.96"/>
  </r>
  <r>
    <x v="576"/>
    <x v="2"/>
    <x v="7"/>
    <s v="McLendon's Hardware"/>
    <s v="FZS Item"/>
    <n v="2293.8449999999998"/>
    <n v="3058.46"/>
  </r>
  <r>
    <x v="211"/>
    <x v="2"/>
    <x v="5"/>
    <s v="Amazon.com"/>
    <s v="TSR Item"/>
    <n v="185.38160000000002"/>
    <n v="272.62"/>
  </r>
  <r>
    <x v="244"/>
    <x v="4"/>
    <x v="3"/>
    <s v="Sherman Williams"/>
    <s v="QRB Item"/>
    <n v="851.62159999999994"/>
    <n v="2301.6799999999998"/>
  </r>
  <r>
    <x v="389"/>
    <x v="1"/>
    <x v="1"/>
    <s v="Google"/>
    <s v="JQN Item"/>
    <n v="3178.3290000000002"/>
    <n v="5778.78"/>
  </r>
  <r>
    <x v="577"/>
    <x v="1"/>
    <x v="0"/>
    <s v="Nature Company"/>
    <s v="ZEE Item"/>
    <n v="1746.5424"/>
    <n v="3011.28"/>
  </r>
  <r>
    <x v="134"/>
    <x v="4"/>
    <x v="7"/>
    <s v="Amazon.com"/>
    <s v="VUJ Item"/>
    <n v="1762.2388999999998"/>
    <n v="4098.2299999999996"/>
  </r>
  <r>
    <x v="144"/>
    <x v="4"/>
    <x v="1"/>
    <s v="The Economist"/>
    <s v="WLY Item"/>
    <n v="2281.6308999999997"/>
    <n v="6166.57"/>
  </r>
  <r>
    <x v="171"/>
    <x v="4"/>
    <x v="5"/>
    <s v="Solar and Wind Inc."/>
    <s v="EVO Item"/>
    <n v="1101.8475000000001"/>
    <n v="1469.13"/>
  </r>
  <r>
    <x v="89"/>
    <x v="4"/>
    <x v="0"/>
    <s v="ExcelIsVeryFun.com"/>
    <s v="XDL Item"/>
    <n v="989.75449999999989"/>
    <n v="1677.55"/>
  </r>
  <r>
    <x v="104"/>
    <x v="4"/>
    <x v="5"/>
    <s v="ExcelIsVeryFun.com"/>
    <s v="BAR Item"/>
    <n v="5537.9405999999999"/>
    <n v="9386.34"/>
  </r>
  <r>
    <x v="99"/>
    <x v="1"/>
    <x v="0"/>
    <s v="Peet's Coffee"/>
    <s v="XWX Item"/>
    <n v="1149.2865999999999"/>
    <n v="3106.18"/>
  </r>
  <r>
    <x v="10"/>
    <x v="1"/>
    <x v="2"/>
    <s v="Peet's Coffee"/>
    <s v="XJT Item"/>
    <n v="2079.8685"/>
    <n v="4621.93"/>
  </r>
  <r>
    <x v="359"/>
    <x v="2"/>
    <x v="5"/>
    <s v="Google"/>
    <s v="CZE Item"/>
    <n v="5027.1035999999995"/>
    <n v="8667.42"/>
  </r>
  <r>
    <x v="411"/>
    <x v="0"/>
    <x v="3"/>
    <s v="Yahoo"/>
    <s v="UYS Item"/>
    <n v="4843.5046999999995"/>
    <n v="8209.33"/>
  </r>
  <r>
    <x v="505"/>
    <x v="4"/>
    <x v="0"/>
    <s v="Amazon.com"/>
    <s v="TYX Item"/>
    <n v="2206.5097999999998"/>
    <n v="5963.54"/>
  </r>
  <r>
    <x v="578"/>
    <x v="3"/>
    <x v="7"/>
    <s v="Office Depot"/>
    <s v="KAI Item"/>
    <n v="4805.8864000000003"/>
    <n v="7067.48"/>
  </r>
  <r>
    <x v="151"/>
    <x v="1"/>
    <x v="0"/>
    <s v="The Economist"/>
    <s v="QLF Item"/>
    <n v="4297.5231999999996"/>
    <n v="9994.24"/>
  </r>
  <r>
    <x v="530"/>
    <x v="2"/>
    <x v="6"/>
    <s v="McLendon's Hardware"/>
    <s v="OVE Item"/>
    <n v="344.94020000000006"/>
    <n v="368.92"/>
  </r>
  <r>
    <x v="262"/>
    <x v="1"/>
    <x v="3"/>
    <s v="Whole Foods"/>
    <s v="XPG Item"/>
    <n v="2809.5705000000003"/>
    <n v="5108.3100000000004"/>
  </r>
  <r>
    <x v="566"/>
    <x v="3"/>
    <x v="1"/>
    <s v="Whole Foods"/>
    <s v="TVX Item"/>
    <n v="2059.2946999999999"/>
    <n v="3490.33"/>
  </r>
  <r>
    <x v="166"/>
    <x v="4"/>
    <x v="2"/>
    <s v="Yahoo"/>
    <s v="MJE Item"/>
    <n v="3549.915"/>
    <n v="7888.7"/>
  </r>
  <r>
    <x v="268"/>
    <x v="2"/>
    <x v="5"/>
    <s v="Sherman Williams"/>
    <s v="WGF Item"/>
    <n v="608.66359999999997"/>
    <n v="1049.42"/>
  </r>
  <r>
    <x v="251"/>
    <x v="0"/>
    <x v="4"/>
    <s v="ExcelIsVeryFun.com"/>
    <s v="BLF Item"/>
    <n v="1942.1775000000002"/>
    <n v="2589.5700000000002"/>
  </r>
  <r>
    <x v="342"/>
    <x v="1"/>
    <x v="3"/>
    <s v="The Economist"/>
    <s v="AOC Item"/>
    <n v="2416.6485000000002"/>
    <n v="5370.33"/>
  </r>
  <r>
    <x v="349"/>
    <x v="0"/>
    <x v="1"/>
    <s v="Google"/>
    <s v="OQV Item"/>
    <n v="7362.1875"/>
    <n v="9816.25"/>
  </r>
  <r>
    <x v="579"/>
    <x v="0"/>
    <x v="2"/>
    <s v="Sherman Williams"/>
    <s v="SYC Item"/>
    <n v="2711.1329999999998"/>
    <n v="6024.74"/>
  </r>
  <r>
    <x v="291"/>
    <x v="3"/>
    <x v="0"/>
    <s v="Home Depot"/>
    <s v="NEJ Item"/>
    <n v="2608.9359999999997"/>
    <n v="2964.7"/>
  </r>
  <r>
    <x v="209"/>
    <x v="2"/>
    <x v="0"/>
    <s v="Google"/>
    <s v="RAP Item"/>
    <n v="4232.2455"/>
    <n v="9404.99"/>
  </r>
  <r>
    <x v="144"/>
    <x v="0"/>
    <x v="1"/>
    <s v="Google"/>
    <s v="TKV Item"/>
    <n v="5914.3986000000004"/>
    <n v="6325.56"/>
  </r>
  <r>
    <x v="79"/>
    <x v="2"/>
    <x v="2"/>
    <s v="Whole Foods"/>
    <s v="QHL Item"/>
    <n v="2036.9360000000001"/>
    <n v="3703.52"/>
  </r>
  <r>
    <x v="376"/>
    <x v="1"/>
    <x v="5"/>
    <s v="Office Depot"/>
    <s v="RUK Item"/>
    <n v="927.62330000000009"/>
    <n v="2507.09"/>
  </r>
  <r>
    <x v="362"/>
    <x v="2"/>
    <x v="2"/>
    <s v="Amazon.com"/>
    <s v="XZQ Item"/>
    <n v="307.44749999999999"/>
    <n v="409.93"/>
  </r>
  <r>
    <x v="286"/>
    <x v="4"/>
    <x v="3"/>
    <s v="Home Depot"/>
    <s v="XQE Item"/>
    <n v="2692.7083000000002"/>
    <n v="7277.59"/>
  </r>
  <r>
    <x v="580"/>
    <x v="1"/>
    <x v="2"/>
    <s v="Amazon.com"/>
    <s v="WLS Item"/>
    <n v="3894.4124999999999"/>
    <n v="8654.25"/>
  </r>
  <r>
    <x v="482"/>
    <x v="1"/>
    <x v="1"/>
    <s v="Costco"/>
    <s v="HAC Item"/>
    <n v="2693.556"/>
    <n v="5985.68"/>
  </r>
  <r>
    <x v="10"/>
    <x v="4"/>
    <x v="2"/>
    <s v="Whole Foods"/>
    <s v="TMT Item"/>
    <n v="1860.8276500000002"/>
    <n v="1990.19"/>
  </r>
  <r>
    <x v="581"/>
    <x v="4"/>
    <x v="2"/>
    <s v="Yahoo"/>
    <s v="FZD Item"/>
    <n v="2081.2875000000004"/>
    <n v="2775.05"/>
  </r>
  <r>
    <x v="582"/>
    <x v="1"/>
    <x v="0"/>
    <s v="Amazon.com"/>
    <s v="PRI Item"/>
    <n v="1268.0025000000001"/>
    <n v="1690.67"/>
  </r>
  <r>
    <x v="280"/>
    <x v="2"/>
    <x v="3"/>
    <s v="ExcelIsVeryFun.com"/>
    <s v="TBL Item"/>
    <n v="2718.9459000000002"/>
    <n v="6323.13"/>
  </r>
  <r>
    <x v="583"/>
    <x v="0"/>
    <x v="4"/>
    <s v="ExcelIsVeryFun.com"/>
    <s v="PBJ Item"/>
    <n v="3549.6149999999998"/>
    <n v="4732.82"/>
  </r>
  <r>
    <x v="584"/>
    <x v="1"/>
    <x v="3"/>
    <s v="Nature Company"/>
    <s v="QAI Item"/>
    <n v="4441.3792000000003"/>
    <n v="6531.44"/>
  </r>
  <r>
    <x v="95"/>
    <x v="2"/>
    <x v="3"/>
    <s v="Home Depot"/>
    <s v="EHE Item"/>
    <n v="5363.1532000000007"/>
    <n v="7886.99"/>
  </r>
  <r>
    <x v="585"/>
    <x v="2"/>
    <x v="0"/>
    <s v="Solar and Wind Inc."/>
    <s v="JEC Item"/>
    <n v="3894.4306999999994"/>
    <n v="6600.73"/>
  </r>
  <r>
    <x v="326"/>
    <x v="2"/>
    <x v="0"/>
    <s v="McLendon's Hardware"/>
    <s v="MUF Item"/>
    <n v="3726.0311000000002"/>
    <n v="3985.06"/>
  </r>
  <r>
    <x v="288"/>
    <x v="4"/>
    <x v="6"/>
    <s v="Home Depot"/>
    <s v="NSZ Item"/>
    <n v="3454.6788999999999"/>
    <n v="9336.9699999999993"/>
  </r>
  <r>
    <x v="586"/>
    <x v="4"/>
    <x v="0"/>
    <s v="Peet's Coffee"/>
    <s v="ETO Item"/>
    <n v="2033.5437999999999"/>
    <n v="3506.11"/>
  </r>
  <r>
    <x v="559"/>
    <x v="4"/>
    <x v="6"/>
    <s v="Office Depot"/>
    <s v="OOC Item"/>
    <n v="4231.2276000000002"/>
    <n v="7295.22"/>
  </r>
  <r>
    <x v="405"/>
    <x v="4"/>
    <x v="4"/>
    <s v="Costco"/>
    <s v="YCD Item"/>
    <n v="141.084"/>
    <n v="313.52"/>
  </r>
  <r>
    <x v="587"/>
    <x v="2"/>
    <x v="7"/>
    <s v="Sherman Williams"/>
    <s v="ZZU Item"/>
    <n v="989.70189999999991"/>
    <n v="2674.87"/>
  </r>
  <r>
    <x v="342"/>
    <x v="0"/>
    <x v="6"/>
    <s v="Sherman Williams"/>
    <s v="ZHH Item"/>
    <n v="2230.9245000000001"/>
    <n v="4957.6099999999997"/>
  </r>
  <r>
    <x v="151"/>
    <x v="4"/>
    <x v="7"/>
    <s v="Solar and Wind Inc."/>
    <s v="WZE Item"/>
    <n v="521.67279999999994"/>
    <n v="592.80999999999995"/>
  </r>
  <r>
    <x v="31"/>
    <x v="0"/>
    <x v="4"/>
    <s v="Google"/>
    <s v="BQO Item"/>
    <n v="3292.3628000000003"/>
    <n v="4841.71"/>
  </r>
  <r>
    <x v="340"/>
    <x v="3"/>
    <x v="7"/>
    <s v="Whole Foods"/>
    <s v="EPK Item"/>
    <n v="5928.8175000000001"/>
    <n v="7905.09"/>
  </r>
  <r>
    <x v="240"/>
    <x v="4"/>
    <x v="7"/>
    <s v="Nature Company"/>
    <s v="IQG Item"/>
    <n v="7772.2342499999995"/>
    <n v="8312.5499999999993"/>
  </r>
  <r>
    <x v="477"/>
    <x v="3"/>
    <x v="1"/>
    <s v="Whole Foods"/>
    <s v="ZMB Item"/>
    <n v="1445.4114999999999"/>
    <n v="2449.85"/>
  </r>
  <r>
    <x v="383"/>
    <x v="1"/>
    <x v="5"/>
    <s v="Office Depot"/>
    <s v="URT Item"/>
    <n v="2306.7687000000001"/>
    <n v="6234.51"/>
  </r>
  <r>
    <x v="404"/>
    <x v="1"/>
    <x v="2"/>
    <s v="ExcelIsVeryFun.com"/>
    <s v="UPK Item"/>
    <n v="3160.4580000000001"/>
    <n v="7023.24"/>
  </r>
  <r>
    <x v="588"/>
    <x v="2"/>
    <x v="1"/>
    <s v="McLendon's Hardware"/>
    <s v="FMA Item"/>
    <n v="1565.0745000000002"/>
    <n v="2845.59"/>
  </r>
  <r>
    <x v="589"/>
    <x v="1"/>
    <x v="7"/>
    <s v="Whole Foods"/>
    <s v="PTZ Item"/>
    <n v="1454.76"/>
    <n v="1939.68"/>
  </r>
  <r>
    <x v="77"/>
    <x v="2"/>
    <x v="0"/>
    <s v="Whole Foods"/>
    <s v="CXC Item"/>
    <n v="4349.1008000000002"/>
    <n v="4942.16"/>
  </r>
  <r>
    <x v="590"/>
    <x v="2"/>
    <x v="0"/>
    <s v="Costco"/>
    <s v="XTI Item"/>
    <n v="3060.2715000000003"/>
    <n v="5564.13"/>
  </r>
  <r>
    <x v="527"/>
    <x v="4"/>
    <x v="4"/>
    <s v="Amazon.com"/>
    <s v="OXX Item"/>
    <n v="3313.2715000000003"/>
    <n v="6024.13"/>
  </r>
  <r>
    <x v="505"/>
    <x v="4"/>
    <x v="7"/>
    <s v="The Economist"/>
    <s v="LQV Item"/>
    <n v="3241.4206000000004"/>
    <n v="3466.76"/>
  </r>
  <r>
    <x v="294"/>
    <x v="2"/>
    <x v="2"/>
    <s v="Costco"/>
    <s v="WKS Item"/>
    <n v="4764.7050000000008"/>
    <n v="8663.1"/>
  </r>
  <r>
    <x v="151"/>
    <x v="3"/>
    <x v="5"/>
    <s v="McLendon's Hardware"/>
    <s v="IUD Item"/>
    <n v="3235.2345"/>
    <n v="7189.41"/>
  </r>
  <r>
    <x v="571"/>
    <x v="4"/>
    <x v="5"/>
    <s v="ExcelIsVeryFun.com"/>
    <s v="TNQ Item"/>
    <n v="457.75659999999999"/>
    <n v="1237.18"/>
  </r>
  <r>
    <x v="591"/>
    <x v="0"/>
    <x v="2"/>
    <s v="Home Depot"/>
    <s v="CXY Item"/>
    <n v="517.7645"/>
    <n v="941.39"/>
  </r>
  <r>
    <x v="592"/>
    <x v="1"/>
    <x v="4"/>
    <s v="Whole Foods"/>
    <s v="WNE Item"/>
    <n v="8722.3752000000004"/>
    <n v="9911.7900000000009"/>
  </r>
  <r>
    <x v="414"/>
    <x v="2"/>
    <x v="7"/>
    <s v="Whole Foods"/>
    <s v="MDC Item"/>
    <n v="8748.7752"/>
    <n v="9941.7900000000009"/>
  </r>
  <r>
    <x v="455"/>
    <x v="4"/>
    <x v="1"/>
    <s v="Nature Company"/>
    <s v="KQH Item"/>
    <n v="1380.9066"/>
    <n v="3732.18"/>
  </r>
  <r>
    <x v="156"/>
    <x v="3"/>
    <x v="4"/>
    <s v="The Economist"/>
    <s v="UGE Item"/>
    <n v="2368.0572999999999"/>
    <n v="5507.11"/>
  </r>
  <r>
    <x v="238"/>
    <x v="4"/>
    <x v="4"/>
    <s v="Amazon.com"/>
    <s v="YLF Item"/>
    <n v="3719.6367999999998"/>
    <n v="4226.8599999999997"/>
  </r>
  <r>
    <x v="593"/>
    <x v="3"/>
    <x v="0"/>
    <s v="Peet's Coffee"/>
    <s v="CYD Item"/>
    <n v="7044.3375000000005"/>
    <n v="9392.4500000000007"/>
  </r>
  <r>
    <x v="487"/>
    <x v="4"/>
    <x v="6"/>
    <s v="Sherman Williams"/>
    <s v="WWU Item"/>
    <n v="3946.7250000000004"/>
    <n v="5262.3"/>
  </r>
  <r>
    <x v="126"/>
    <x v="4"/>
    <x v="2"/>
    <s v="Google"/>
    <s v="FIL Item"/>
    <n v="2145.6071999999999"/>
    <n v="2438.19"/>
  </r>
  <r>
    <x v="484"/>
    <x v="3"/>
    <x v="5"/>
    <s v="Solar and Wind Inc."/>
    <s v="FWO Item"/>
    <n v="4489.32"/>
    <n v="5985.76"/>
  </r>
  <r>
    <x v="505"/>
    <x v="1"/>
    <x v="7"/>
    <s v="Yahoo"/>
    <s v="MKX Item"/>
    <n v="7063.1880000000001"/>
    <n v="8026.35"/>
  </r>
  <r>
    <x v="32"/>
    <x v="1"/>
    <x v="3"/>
    <s v="Sherman Williams"/>
    <s v="UBU Item"/>
    <n v="4919.6028000000006"/>
    <n v="7234.71"/>
  </r>
  <r>
    <x v="584"/>
    <x v="4"/>
    <x v="7"/>
    <s v="Peet's Coffee"/>
    <s v="KXU Item"/>
    <n v="3963.8069999999998"/>
    <n v="8808.4599999999991"/>
  </r>
  <r>
    <x v="569"/>
    <x v="4"/>
    <x v="6"/>
    <s v="Google"/>
    <s v="SLB Item"/>
    <n v="3255.3096000000005"/>
    <n v="4787.22"/>
  </r>
  <r>
    <x v="465"/>
    <x v="4"/>
    <x v="4"/>
    <s v="Costco"/>
    <s v="IWJ Item"/>
    <n v="2180.0416"/>
    <n v="2477.3200000000002"/>
  </r>
  <r>
    <x v="252"/>
    <x v="4"/>
    <x v="7"/>
    <s v="Yahoo"/>
    <s v="WYM Item"/>
    <n v="2791.8868000000002"/>
    <n v="7545.64"/>
  </r>
  <r>
    <x v="594"/>
    <x v="2"/>
    <x v="4"/>
    <s v="Home Depot"/>
    <s v="ZTU Item"/>
    <n v="1712.0752"/>
    <n v="1945.54"/>
  </r>
  <r>
    <x v="96"/>
    <x v="1"/>
    <x v="4"/>
    <s v="Amazon.com"/>
    <s v="HGT Item"/>
    <n v="6362.0567999999994"/>
    <n v="7229.61"/>
  </r>
  <r>
    <x v="152"/>
    <x v="3"/>
    <x v="6"/>
    <s v="Costco"/>
    <s v="XYL Item"/>
    <n v="6619.0860000000011"/>
    <n v="9733.9500000000007"/>
  </r>
  <r>
    <x v="18"/>
    <x v="2"/>
    <x v="1"/>
    <s v="Yahoo"/>
    <s v="GWY Item"/>
    <n v="4152.5415000000003"/>
    <n v="9227.8700000000008"/>
  </r>
  <r>
    <x v="429"/>
    <x v="4"/>
    <x v="0"/>
    <s v="Sherman Williams"/>
    <s v="RRI Item"/>
    <n v="1978.9616000000001"/>
    <n v="2248.8200000000002"/>
  </r>
  <r>
    <x v="324"/>
    <x v="4"/>
    <x v="6"/>
    <s v="The Economist"/>
    <s v="NMK Item"/>
    <n v="2042.1115"/>
    <n v="3712.93"/>
  </r>
  <r>
    <x v="595"/>
    <x v="4"/>
    <x v="1"/>
    <s v="Nature Company"/>
    <s v="ROR Item"/>
    <n v="2245.1492000000003"/>
    <n v="3301.69"/>
  </r>
  <r>
    <x v="362"/>
    <x v="4"/>
    <x v="5"/>
    <s v="Whole Foods"/>
    <s v="UTR Item"/>
    <n v="1872.4111999999998"/>
    <n v="2127.7399999999998"/>
  </r>
  <r>
    <x v="256"/>
    <x v="3"/>
    <x v="2"/>
    <s v="Yahoo"/>
    <s v="OMP Item"/>
    <n v="2972.2392"/>
    <n v="4370.9399999999996"/>
  </r>
  <r>
    <x v="424"/>
    <x v="0"/>
    <x v="3"/>
    <s v="The Economist"/>
    <s v="MDC Item"/>
    <n v="5428.2831999999999"/>
    <n v="9200.48"/>
  </r>
  <r>
    <x v="172"/>
    <x v="2"/>
    <x v="6"/>
    <s v="ExcelIsVeryFun.com"/>
    <s v="KNN Item"/>
    <n v="1103.6693"/>
    <n v="2982.89"/>
  </r>
  <r>
    <x v="540"/>
    <x v="0"/>
    <x v="4"/>
    <s v="Yahoo"/>
    <s v="CHU Item"/>
    <n v="8318.6202000000012"/>
    <n v="8896.92"/>
  </r>
  <r>
    <x v="595"/>
    <x v="0"/>
    <x v="5"/>
    <s v="Peet's Coffee"/>
    <s v="ZPU Item"/>
    <n v="3090.3966"/>
    <n v="5328.27"/>
  </r>
  <r>
    <x v="112"/>
    <x v="3"/>
    <x v="1"/>
    <s v="Google"/>
    <s v="SZW Item"/>
    <n v="2607.7049000000002"/>
    <n v="6064.43"/>
  </r>
  <r>
    <x v="57"/>
    <x v="4"/>
    <x v="5"/>
    <s v="Solar and Wind Inc."/>
    <s v="YHW Item"/>
    <n v="2235.2264"/>
    <n v="2540.0300000000002"/>
  </r>
  <r>
    <x v="596"/>
    <x v="2"/>
    <x v="4"/>
    <s v="Solar and Wind Inc."/>
    <s v="JCS Item"/>
    <n v="6992.6384000000007"/>
    <n v="7946.18"/>
  </r>
  <r>
    <x v="35"/>
    <x v="3"/>
    <x v="2"/>
    <s v="Amazon.com"/>
    <s v="WHT Item"/>
    <n v="5832.7015999999994"/>
    <n v="6628.07"/>
  </r>
  <r>
    <x v="597"/>
    <x v="0"/>
    <x v="2"/>
    <s v="Peet's Coffee"/>
    <s v="VBB Item"/>
    <n v="5754.3920500000004"/>
    <n v="6154.43"/>
  </r>
  <r>
    <x v="315"/>
    <x v="0"/>
    <x v="2"/>
    <s v="Nature Company"/>
    <s v="FXG Item"/>
    <n v="4263.1784000000007"/>
    <n v="6269.38"/>
  </r>
  <r>
    <x v="598"/>
    <x v="0"/>
    <x v="1"/>
    <s v="The Economist"/>
    <s v="BSX Item"/>
    <n v="6239.9520000000002"/>
    <n v="9176.4"/>
  </r>
  <r>
    <x v="599"/>
    <x v="4"/>
    <x v="7"/>
    <s v="Costco"/>
    <s v="XNK Item"/>
    <n v="366.03380000000004"/>
    <n v="391.48"/>
  </r>
  <r>
    <x v="228"/>
    <x v="0"/>
    <x v="3"/>
    <s v="Costco"/>
    <s v="GRX Item"/>
    <n v="3960.8305000000005"/>
    <n v="7201.51"/>
  </r>
  <r>
    <x v="503"/>
    <x v="1"/>
    <x v="6"/>
    <s v="Costco"/>
    <s v="WEH Item"/>
    <n v="89.3673"/>
    <n v="151.47"/>
  </r>
  <r>
    <x v="58"/>
    <x v="3"/>
    <x v="5"/>
    <s v="Sherman Williams"/>
    <s v="SWI Item"/>
    <n v="2325.6495"/>
    <n v="5168.1099999999997"/>
  </r>
  <r>
    <x v="600"/>
    <x v="0"/>
    <x v="3"/>
    <s v="Sherman Williams"/>
    <s v="EWS Item"/>
    <n v="2715.5425999999998"/>
    <n v="4681.97"/>
  </r>
  <r>
    <x v="391"/>
    <x v="1"/>
    <x v="7"/>
    <s v="The Economist"/>
    <s v="UOH Item"/>
    <n v="4687.9021999999995"/>
    <n v="8082.59"/>
  </r>
  <r>
    <x v="469"/>
    <x v="0"/>
    <x v="6"/>
    <s v="Google"/>
    <s v="BHN Item"/>
    <n v="4853.282400000001"/>
    <n v="7137.18"/>
  </r>
  <r>
    <x v="360"/>
    <x v="0"/>
    <x v="1"/>
    <s v="McLendon's Hardware"/>
    <s v="PJS Item"/>
    <n v="1100.8875"/>
    <n v="1467.85"/>
  </r>
  <r>
    <x v="587"/>
    <x v="0"/>
    <x v="7"/>
    <s v="Nature Company"/>
    <s v="FGA Item"/>
    <n v="1802.8735999999999"/>
    <n v="2048.7199999999998"/>
  </r>
  <r>
    <x v="179"/>
    <x v="1"/>
    <x v="7"/>
    <s v="Costco"/>
    <s v="KMH Item"/>
    <n v="1917.8987"/>
    <n v="5183.51"/>
  </r>
  <r>
    <x v="517"/>
    <x v="2"/>
    <x v="5"/>
    <s v="Whole Foods"/>
    <s v="BPF Item"/>
    <n v="3475.9285000000004"/>
    <n v="6319.87"/>
  </r>
  <r>
    <x v="370"/>
    <x v="3"/>
    <x v="4"/>
    <s v="Home Depot"/>
    <s v="FSZ Item"/>
    <n v="3514.2808000000005"/>
    <n v="5168.0600000000004"/>
  </r>
  <r>
    <x v="269"/>
    <x v="4"/>
    <x v="5"/>
    <s v="Solar and Wind Inc."/>
    <s v="FNL Item"/>
    <n v="4996.3206"/>
    <n v="8468.34"/>
  </r>
  <r>
    <x v="601"/>
    <x v="1"/>
    <x v="4"/>
    <s v="Whole Foods"/>
    <s v="URX Item"/>
    <n v="2659.6845999999996"/>
    <n v="4507.9399999999996"/>
  </r>
  <r>
    <x v="461"/>
    <x v="4"/>
    <x v="1"/>
    <s v="Peet's Coffee"/>
    <s v="MIP Item"/>
    <n v="3066.8078999999998"/>
    <n v="8288.67"/>
  </r>
  <r>
    <x v="240"/>
    <x v="1"/>
    <x v="3"/>
    <s v="The Economist"/>
    <s v="RDW Item"/>
    <n v="1427.2638999999999"/>
    <n v="3857.47"/>
  </r>
  <r>
    <x v="15"/>
    <x v="4"/>
    <x v="5"/>
    <s v="Yahoo"/>
    <s v="QMS Item"/>
    <n v="4973.4025000000001"/>
    <n v="9042.5499999999993"/>
  </r>
  <r>
    <x v="134"/>
    <x v="1"/>
    <x v="2"/>
    <s v="Google"/>
    <s v="ILR Item"/>
    <n v="2899.864"/>
    <n v="3295.3"/>
  </r>
  <r>
    <x v="602"/>
    <x v="4"/>
    <x v="2"/>
    <s v="The Economist"/>
    <s v="CNK Item"/>
    <n v="1838.2328"/>
    <n v="4274.96"/>
  </r>
  <r>
    <x v="496"/>
    <x v="1"/>
    <x v="1"/>
    <s v="Amazon.com"/>
    <s v="NEJ Item"/>
    <n v="4457.7246999999998"/>
    <n v="4767.62"/>
  </r>
  <r>
    <x v="123"/>
    <x v="0"/>
    <x v="1"/>
    <s v="Whole Foods"/>
    <s v="YRP Item"/>
    <n v="1265.308"/>
    <n v="1437.85"/>
  </r>
  <r>
    <x v="321"/>
    <x v="1"/>
    <x v="1"/>
    <s v="ExcelIsVeryFun.com"/>
    <s v="ZAW Item"/>
    <n v="5376.2628999999997"/>
    <n v="9112.31"/>
  </r>
  <r>
    <x v="603"/>
    <x v="4"/>
    <x v="5"/>
    <s v="Whole Foods"/>
    <s v="OQC Item"/>
    <n v="3913.0965000000001"/>
    <n v="8695.77"/>
  </r>
  <r>
    <x v="604"/>
    <x v="4"/>
    <x v="2"/>
    <s v="Solar and Wind Inc."/>
    <s v="WAS Item"/>
    <n v="3382.6940000000004"/>
    <n v="4974.55"/>
  </r>
  <r>
    <x v="340"/>
    <x v="1"/>
    <x v="3"/>
    <s v="McLendon's Hardware"/>
    <s v="CCA Item"/>
    <n v="751.75649999999996"/>
    <n v="1670.57"/>
  </r>
  <r>
    <x v="605"/>
    <x v="3"/>
    <x v="1"/>
    <s v="The Economist"/>
    <s v="SYE Item"/>
    <n v="3633.498"/>
    <n v="6606.36"/>
  </r>
  <r>
    <x v="320"/>
    <x v="1"/>
    <x v="1"/>
    <s v="Yahoo"/>
    <s v="EPP Item"/>
    <n v="5286.0675000000001"/>
    <n v="7048.09"/>
  </r>
  <r>
    <x v="570"/>
    <x v="3"/>
    <x v="4"/>
    <s v="McLendon's Hardware"/>
    <s v="DPY Item"/>
    <n v="5943.5551999999998"/>
    <n v="6754.04"/>
  </r>
  <r>
    <x v="606"/>
    <x v="3"/>
    <x v="3"/>
    <s v="Peet's Coffee"/>
    <s v="OVC Item"/>
    <n v="175.79639999999998"/>
    <n v="297.95999999999998"/>
  </r>
  <r>
    <x v="42"/>
    <x v="4"/>
    <x v="2"/>
    <s v="The Economist"/>
    <s v="BDO Item"/>
    <n v="5456.0013999999992"/>
    <n v="9247.4599999999991"/>
  </r>
  <r>
    <x v="11"/>
    <x v="2"/>
    <x v="0"/>
    <s v="Home Depot"/>
    <s v="QFG Item"/>
    <n v="3448.9587000000001"/>
    <n v="9321.51"/>
  </r>
  <r>
    <x v="417"/>
    <x v="4"/>
    <x v="4"/>
    <s v="Google"/>
    <s v="HFJ Item"/>
    <n v="1381.6759999999997"/>
    <n v="2382.1999999999998"/>
  </r>
  <r>
    <x v="253"/>
    <x v="0"/>
    <x v="4"/>
    <s v="ExcelIsVeryFun.com"/>
    <s v="XRP Item"/>
    <n v="1377.0771"/>
    <n v="3721.83"/>
  </r>
  <r>
    <x v="127"/>
    <x v="1"/>
    <x v="0"/>
    <s v="Solar and Wind Inc."/>
    <s v="RHV Item"/>
    <n v="2289.2539999999999"/>
    <n v="4162.28"/>
  </r>
  <r>
    <x v="567"/>
    <x v="0"/>
    <x v="0"/>
    <s v="The Economist"/>
    <s v="SHE Item"/>
    <n v="1173.8271999999999"/>
    <n v="2023.84"/>
  </r>
  <r>
    <x v="480"/>
    <x v="4"/>
    <x v="5"/>
    <s v="Amazon.com"/>
    <s v="ZND Item"/>
    <n v="3309.46"/>
    <n v="3760.75"/>
  </r>
  <r>
    <x v="518"/>
    <x v="4"/>
    <x v="2"/>
    <s v="Google"/>
    <s v="OLD Item"/>
    <n v="3297.0465000000004"/>
    <n v="7326.77"/>
  </r>
  <r>
    <x v="511"/>
    <x v="0"/>
    <x v="6"/>
    <s v="Solar and Wind Inc."/>
    <s v="IKP Item"/>
    <n v="3919.1460000000002"/>
    <n v="5763.45"/>
  </r>
  <r>
    <x v="418"/>
    <x v="0"/>
    <x v="0"/>
    <s v="Sherman Williams"/>
    <s v="AEX Item"/>
    <n v="1635.0224000000001"/>
    <n v="1857.98"/>
  </r>
  <r>
    <x v="231"/>
    <x v="0"/>
    <x v="3"/>
    <s v="Nature Company"/>
    <s v="UKS Item"/>
    <n v="2226.6651000000002"/>
    <n v="2381.46"/>
  </r>
  <r>
    <x v="607"/>
    <x v="0"/>
    <x v="5"/>
    <s v="Yahoo"/>
    <s v="UWC Item"/>
    <n v="4049.0132999999996"/>
    <n v="9416.31"/>
  </r>
  <r>
    <x v="354"/>
    <x v="1"/>
    <x v="0"/>
    <s v="Office Depot"/>
    <s v="WCB Item"/>
    <n v="1559.6140000000003"/>
    <n v="2293.5500000000002"/>
  </r>
  <r>
    <x v="253"/>
    <x v="4"/>
    <x v="7"/>
    <s v="ExcelIsVeryFun.com"/>
    <s v="ARY Item"/>
    <n v="3489.7179000000001"/>
    <n v="9431.67"/>
  </r>
  <r>
    <x v="608"/>
    <x v="4"/>
    <x v="7"/>
    <s v="Solar and Wind Inc."/>
    <s v="JMV Item"/>
    <n v="7657.3321000000005"/>
    <n v="8189.66"/>
  </r>
  <r>
    <x v="509"/>
    <x v="0"/>
    <x v="1"/>
    <s v="Sherman Williams"/>
    <s v="WSD Item"/>
    <n v="6647.9774999999991"/>
    <n v="8863.9699999999993"/>
  </r>
  <r>
    <x v="609"/>
    <x v="2"/>
    <x v="0"/>
    <s v="Office Depot"/>
    <s v="IDK Item"/>
    <n v="112.7984"/>
    <n v="128.18"/>
  </r>
  <r>
    <x v="242"/>
    <x v="4"/>
    <x v="0"/>
    <s v="Peet's Coffee"/>
    <s v="ARS Item"/>
    <n v="1012.1468500000001"/>
    <n v="1082.51"/>
  </r>
  <r>
    <x v="610"/>
    <x v="1"/>
    <x v="6"/>
    <s v="Sherman Williams"/>
    <s v="HSS Item"/>
    <n v="2018.03855"/>
    <n v="2158.33"/>
  </r>
  <r>
    <x v="611"/>
    <x v="3"/>
    <x v="2"/>
    <s v="Yahoo"/>
    <s v="WLI Item"/>
    <n v="2373.2788"/>
    <n v="4091.86"/>
  </r>
  <r>
    <x v="250"/>
    <x v="2"/>
    <x v="7"/>
    <s v="Google"/>
    <s v="NFX Item"/>
    <n v="5707.8207999999995"/>
    <n v="6486.16"/>
  </r>
  <r>
    <x v="346"/>
    <x v="4"/>
    <x v="0"/>
    <s v="Nature Company"/>
    <s v="OBJ Item"/>
    <n v="7994.1377999999995"/>
    <n v="8549.8799999999992"/>
  </r>
  <r>
    <x v="470"/>
    <x v="3"/>
    <x v="3"/>
    <s v="Home Depot"/>
    <s v="TQM Item"/>
    <n v="8476.7232000000004"/>
    <n v="9632.64"/>
  </r>
  <r>
    <x v="139"/>
    <x v="2"/>
    <x v="7"/>
    <s v="Sherman Williams"/>
    <s v="QMX Item"/>
    <n v="3122.1255999999998"/>
    <n v="3547.87"/>
  </r>
  <r>
    <x v="328"/>
    <x v="3"/>
    <x v="3"/>
    <s v="ExcelIsVeryFun.com"/>
    <s v="KRH Item"/>
    <n v="1404.5454"/>
    <n v="2421.63"/>
  </r>
  <r>
    <x v="475"/>
    <x v="2"/>
    <x v="5"/>
    <s v="Google"/>
    <s v="LHL Item"/>
    <n v="5568.6855000000005"/>
    <n v="9438.4500000000007"/>
  </r>
  <r>
    <x v="300"/>
    <x v="0"/>
    <x v="2"/>
    <s v="Costco"/>
    <s v="PPK Item"/>
    <n v="5342.1131500000001"/>
    <n v="5713.49"/>
  </r>
  <r>
    <x v="435"/>
    <x v="1"/>
    <x v="1"/>
    <s v="Peet's Coffee"/>
    <s v="WGT Item"/>
    <n v="4264.0992999999999"/>
    <n v="9916.51"/>
  </r>
  <r>
    <x v="377"/>
    <x v="4"/>
    <x v="7"/>
    <s v="Nature Company"/>
    <s v="TQY Item"/>
    <n v="3864.6443999999997"/>
    <n v="6663.18"/>
  </r>
  <r>
    <x v="485"/>
    <x v="0"/>
    <x v="1"/>
    <s v="ExcelIsVeryFun.com"/>
    <s v="YKZ Item"/>
    <n v="1075.8901000000001"/>
    <n v="2502.0700000000002"/>
  </r>
  <r>
    <x v="36"/>
    <x v="4"/>
    <x v="4"/>
    <s v="Amazon.com"/>
    <s v="FVR Item"/>
    <n v="3325.6755000000003"/>
    <n v="7390.39"/>
  </r>
  <r>
    <x v="435"/>
    <x v="1"/>
    <x v="2"/>
    <s v="Yahoo"/>
    <s v="BXK Item"/>
    <n v="113.47499999999999"/>
    <n v="151.30000000000001"/>
  </r>
  <r>
    <x v="533"/>
    <x v="4"/>
    <x v="2"/>
    <s v="Solar and Wind Inc."/>
    <s v="HQD Item"/>
    <n v="1246.3055000000002"/>
    <n v="2266.0100000000002"/>
  </r>
  <r>
    <x v="184"/>
    <x v="1"/>
    <x v="0"/>
    <s v="Costco"/>
    <s v="RZH Item"/>
    <n v="4597.5074999999997"/>
    <n v="6130.01"/>
  </r>
  <r>
    <x v="612"/>
    <x v="1"/>
    <x v="1"/>
    <s v="McLendon's Hardware"/>
    <s v="HTZ Item"/>
    <n v="2606.7183999999997"/>
    <n v="2962.18"/>
  </r>
  <r>
    <x v="277"/>
    <x v="4"/>
    <x v="2"/>
    <s v="Costco"/>
    <s v="OEI Item"/>
    <n v="1619.5635000000002"/>
    <n v="3599.03"/>
  </r>
  <r>
    <x v="110"/>
    <x v="3"/>
    <x v="4"/>
    <s v="Google"/>
    <s v="FRX Item"/>
    <n v="2044.3494499999999"/>
    <n v="2186.4699999999998"/>
  </r>
  <r>
    <x v="613"/>
    <x v="3"/>
    <x v="2"/>
    <s v="Whole Foods"/>
    <s v="JGD Item"/>
    <n v="5628.87"/>
    <n v="8277.75"/>
  </r>
  <r>
    <x v="324"/>
    <x v="4"/>
    <x v="6"/>
    <s v="Whole Foods"/>
    <s v="DMA Item"/>
    <n v="1911.5412000000003"/>
    <n v="2811.09"/>
  </r>
  <r>
    <x v="603"/>
    <x v="3"/>
    <x v="1"/>
    <s v="Whole Foods"/>
    <s v="JRV Item"/>
    <n v="5299.4575999999997"/>
    <n v="7793.32"/>
  </r>
  <r>
    <x v="326"/>
    <x v="1"/>
    <x v="2"/>
    <s v="Yahoo"/>
    <s v="ISE Item"/>
    <n v="1000.8943999999999"/>
    <n v="2705.12"/>
  </r>
  <r>
    <x v="200"/>
    <x v="0"/>
    <x v="0"/>
    <s v="Amazon.com"/>
    <s v="EKT Item"/>
    <n v="3119.4790000000003"/>
    <n v="5671.78"/>
  </r>
  <r>
    <x v="614"/>
    <x v="2"/>
    <x v="1"/>
    <s v="The Economist"/>
    <s v="QAG Item"/>
    <n v="1126.7080000000001"/>
    <n v="2048.56"/>
  </r>
  <r>
    <x v="214"/>
    <x v="3"/>
    <x v="4"/>
    <s v="Solar and Wind Inc."/>
    <s v="XKP Item"/>
    <n v="5481.7663999999995"/>
    <n v="6229.28"/>
  </r>
  <r>
    <x v="615"/>
    <x v="1"/>
    <x v="2"/>
    <s v="Solar and Wind Inc."/>
    <s v="WZJ Item"/>
    <n v="8824.3991000000005"/>
    <n v="9437.86"/>
  </r>
  <r>
    <x v="343"/>
    <x v="4"/>
    <x v="2"/>
    <s v="ExcelIsVeryFun.com"/>
    <s v="LMR Item"/>
    <n v="326.77659999999997"/>
    <n v="883.18"/>
  </r>
  <r>
    <x v="598"/>
    <x v="4"/>
    <x v="0"/>
    <s v="Amazon.com"/>
    <s v="UZF Item"/>
    <n v="5948.1664000000001"/>
    <n v="6759.28"/>
  </r>
  <r>
    <x v="557"/>
    <x v="3"/>
    <x v="1"/>
    <s v="Peet's Coffee"/>
    <s v="RAR Item"/>
    <n v="704.27079999999989"/>
    <n v="1214.26"/>
  </r>
  <r>
    <x v="342"/>
    <x v="4"/>
    <x v="4"/>
    <s v="Amazon.com"/>
    <s v="RWH Item"/>
    <n v="2964.7575000000002"/>
    <n v="6588.35"/>
  </r>
  <r>
    <x v="152"/>
    <x v="4"/>
    <x v="4"/>
    <s v="McLendon's Hardware"/>
    <s v="BDM Item"/>
    <n v="1918.1961999999999"/>
    <n v="3251.18"/>
  </r>
  <r>
    <x v="616"/>
    <x v="2"/>
    <x v="2"/>
    <s v="McLendon's Hardware"/>
    <s v="AYM Item"/>
    <n v="4686.9570000000003"/>
    <n v="8521.74"/>
  </r>
  <r>
    <x v="144"/>
    <x v="1"/>
    <x v="3"/>
    <s v="Home Depot"/>
    <s v="RTZ Item"/>
    <n v="2184.3060999999998"/>
    <n v="5903.53"/>
  </r>
  <r>
    <x v="334"/>
    <x v="3"/>
    <x v="6"/>
    <s v="Sherman Williams"/>
    <s v="DCC Item"/>
    <n v="1013.1176"/>
    <n v="1151.27"/>
  </r>
  <r>
    <x v="100"/>
    <x v="4"/>
    <x v="7"/>
    <s v="Yahoo"/>
    <s v="CHZ Item"/>
    <n v="3366.8195000000001"/>
    <n v="6121.49"/>
  </r>
  <r>
    <x v="402"/>
    <x v="1"/>
    <x v="4"/>
    <s v="ExcelIsVeryFun.com"/>
    <s v="KOC Item"/>
    <n v="406.50050000000005"/>
    <n v="1098.6500000000001"/>
  </r>
  <r>
    <x v="602"/>
    <x v="0"/>
    <x v="2"/>
    <s v="McLendon's Hardware"/>
    <s v="IHQ Item"/>
    <n v="5964"/>
    <n v="7952"/>
  </r>
  <r>
    <x v="312"/>
    <x v="3"/>
    <x v="3"/>
    <s v="Yahoo"/>
    <s v="MXO Item"/>
    <n v="4029.0627999999997"/>
    <n v="6828.92"/>
  </r>
  <r>
    <x v="182"/>
    <x v="4"/>
    <x v="0"/>
    <s v="Costco"/>
    <s v="URE Item"/>
    <n v="122.82160000000002"/>
    <n v="131.36000000000001"/>
  </r>
  <r>
    <x v="601"/>
    <x v="0"/>
    <x v="0"/>
    <s v="Yahoo"/>
    <s v="VPC Item"/>
    <n v="3689.2464"/>
    <n v="6252.96"/>
  </r>
  <r>
    <x v="89"/>
    <x v="0"/>
    <x v="7"/>
    <s v="Solar and Wind Inc."/>
    <s v="NDJ Item"/>
    <n v="2844.6792"/>
    <n v="3232.59"/>
  </r>
  <r>
    <x v="525"/>
    <x v="4"/>
    <x v="2"/>
    <s v="Amazon.com"/>
    <s v="LSP Item"/>
    <n v="1496.8125"/>
    <n v="3326.25"/>
  </r>
  <r>
    <x v="149"/>
    <x v="0"/>
    <x v="7"/>
    <s v="Google"/>
    <s v="UOZ Item"/>
    <n v="899.59739999999988"/>
    <n v="1551.03"/>
  </r>
  <r>
    <x v="442"/>
    <x v="4"/>
    <x v="4"/>
    <s v="The Economist"/>
    <s v="QYU Item"/>
    <n v="4882.3182000000006"/>
    <n v="8417.7900000000009"/>
  </r>
  <r>
    <x v="589"/>
    <x v="3"/>
    <x v="1"/>
    <s v="Nature Company"/>
    <s v="VRD Item"/>
    <n v="3673.2696000000001"/>
    <n v="4174.17"/>
  </r>
  <r>
    <x v="50"/>
    <x v="4"/>
    <x v="1"/>
    <s v="ExcelIsVeryFun.com"/>
    <s v="DBH Item"/>
    <n v="4139.7565000000004"/>
    <n v="7526.83"/>
  </r>
  <r>
    <x v="617"/>
    <x v="1"/>
    <x v="2"/>
    <s v="ExcelIsVeryFun.com"/>
    <s v="SYO Item"/>
    <n v="185.87119999999999"/>
    <n v="273.33999999999997"/>
  </r>
  <r>
    <x v="618"/>
    <x v="1"/>
    <x v="6"/>
    <s v="The Economist"/>
    <s v="PIM Item"/>
    <n v="4711.2295999999997"/>
    <n v="5353.67"/>
  </r>
  <r>
    <x v="499"/>
    <x v="0"/>
    <x v="5"/>
    <s v="Home Depot"/>
    <s v="XID Item"/>
    <n v="5686.064800000001"/>
    <n v="8361.86"/>
  </r>
  <r>
    <x v="403"/>
    <x v="4"/>
    <x v="7"/>
    <s v="Sherman Williams"/>
    <s v="LZB Item"/>
    <n v="2553.2776000000003"/>
    <n v="3754.82"/>
  </r>
  <r>
    <x v="330"/>
    <x v="1"/>
    <x v="6"/>
    <s v="The Economist"/>
    <s v="IZB Item"/>
    <n v="1658.3309999999999"/>
    <n v="3685.18"/>
  </r>
  <r>
    <x v="238"/>
    <x v="1"/>
    <x v="6"/>
    <s v="Nature Company"/>
    <s v="YRV Item"/>
    <n v="1514.0880999999999"/>
    <n v="4092.13"/>
  </r>
  <r>
    <x v="518"/>
    <x v="4"/>
    <x v="2"/>
    <s v="McLendon's Hardware"/>
    <s v="MVT Item"/>
    <n v="3650.8996000000006"/>
    <n v="5368.97"/>
  </r>
  <r>
    <x v="496"/>
    <x v="1"/>
    <x v="1"/>
    <s v="Google"/>
    <s v="RBI Item"/>
    <n v="217.49035000000003"/>
    <n v="232.61"/>
  </r>
  <r>
    <x v="141"/>
    <x v="0"/>
    <x v="0"/>
    <s v="Yahoo"/>
    <s v="VOO Item"/>
    <n v="1054.1905999999999"/>
    <n v="1817.57"/>
  </r>
  <r>
    <x v="153"/>
    <x v="2"/>
    <x v="4"/>
    <s v="The Economist"/>
    <s v="MRD Item"/>
    <n v="5301.9169999999995"/>
    <n v="8986.2999999999993"/>
  </r>
  <r>
    <x v="208"/>
    <x v="4"/>
    <x v="5"/>
    <s v="Nature Company"/>
    <s v="ASS Item"/>
    <n v="913.30279999999993"/>
    <n v="1574.66"/>
  </r>
  <r>
    <x v="541"/>
    <x v="0"/>
    <x v="5"/>
    <s v="Home Depot"/>
    <s v="MEH Item"/>
    <n v="3497.4841999999999"/>
    <n v="9452.66"/>
  </r>
  <r>
    <x v="576"/>
    <x v="4"/>
    <x v="4"/>
    <s v="Sherman Williams"/>
    <s v="RVY Item"/>
    <n v="6236.3576000000003"/>
    <n v="7086.77"/>
  </r>
  <r>
    <x v="185"/>
    <x v="1"/>
    <x v="0"/>
    <s v="Nature Company"/>
    <s v="CGK Item"/>
    <n v="3799.8368999999998"/>
    <n v="8836.83"/>
  </r>
  <r>
    <x v="416"/>
    <x v="3"/>
    <x v="4"/>
    <s v="Google"/>
    <s v="JVF Item"/>
    <n v="924.27480000000003"/>
    <n v="2498.04"/>
  </r>
  <r>
    <x v="279"/>
    <x v="0"/>
    <x v="6"/>
    <s v="Home Depot"/>
    <s v="OLP Item"/>
    <n v="2190.5275000000001"/>
    <n v="5094.25"/>
  </r>
  <r>
    <x v="619"/>
    <x v="4"/>
    <x v="3"/>
    <s v="The Economist"/>
    <s v="ICS Item"/>
    <n v="3728.6642999999999"/>
    <n v="6319.77"/>
  </r>
  <r>
    <x v="389"/>
    <x v="2"/>
    <x v="0"/>
    <s v="Home Depot"/>
    <s v="KYJ Item"/>
    <n v="1895.9930000000002"/>
    <n v="3447.26"/>
  </r>
  <r>
    <x v="594"/>
    <x v="2"/>
    <x v="2"/>
    <s v="Costco"/>
    <s v="RLH Item"/>
    <n v="1402.9664"/>
    <n v="1594.28"/>
  </r>
  <r>
    <x v="71"/>
    <x v="3"/>
    <x v="3"/>
    <s v="Amazon.com"/>
    <s v="SQN Item"/>
    <n v="1506.989"/>
    <n v="2739.98"/>
  </r>
  <r>
    <x v="620"/>
    <x v="2"/>
    <x v="5"/>
    <s v="Amazon.com"/>
    <s v="GCY Item"/>
    <n v="3718.9650000000001"/>
    <n v="4958.62"/>
  </r>
  <r>
    <x v="32"/>
    <x v="0"/>
    <x v="5"/>
    <s v="Whole Foods"/>
    <s v="HES Item"/>
    <n v="5838.15"/>
    <n v="7784.2"/>
  </r>
  <r>
    <x v="277"/>
    <x v="3"/>
    <x v="2"/>
    <s v="McLendon's Hardware"/>
    <s v="GQY Item"/>
    <n v="578.60709999999995"/>
    <n v="980.69"/>
  </r>
  <r>
    <x v="321"/>
    <x v="4"/>
    <x v="7"/>
    <s v="Yahoo"/>
    <s v="NLI Item"/>
    <n v="424.6825"/>
    <n v="772.15"/>
  </r>
  <r>
    <x v="55"/>
    <x v="1"/>
    <x v="6"/>
    <s v="Amazon.com"/>
    <s v="FLA Item"/>
    <n v="2218.6424999999999"/>
    <n v="2958.19"/>
  </r>
  <r>
    <x v="579"/>
    <x v="1"/>
    <x v="0"/>
    <s v="McLendon's Hardware"/>
    <s v="BST Item"/>
    <n v="1140.2730000000001"/>
    <n v="2533.94"/>
  </r>
  <r>
    <x v="621"/>
    <x v="4"/>
    <x v="5"/>
    <s v="The Economist"/>
    <s v="XHT Item"/>
    <n v="6171.4949999999999"/>
    <n v="8228.66"/>
  </r>
  <r>
    <x v="24"/>
    <x v="3"/>
    <x v="7"/>
    <s v="Google"/>
    <s v="ZQU Item"/>
    <n v="4844.0752000000002"/>
    <n v="7123.64"/>
  </r>
  <r>
    <x v="39"/>
    <x v="4"/>
    <x v="4"/>
    <s v="McLendon's Hardware"/>
    <s v="JUB Item"/>
    <n v="2259.4769999999999"/>
    <n v="3895.65"/>
  </r>
  <r>
    <x v="391"/>
    <x v="3"/>
    <x v="6"/>
    <s v="Yahoo"/>
    <s v="IAY Item"/>
    <n v="4825.2511999999997"/>
    <n v="5483.24"/>
  </r>
  <r>
    <x v="264"/>
    <x v="4"/>
    <x v="5"/>
    <s v="Home Depot"/>
    <s v="WSG Item"/>
    <n v="3885.4750000000004"/>
    <n v="7064.5"/>
  </r>
  <r>
    <x v="430"/>
    <x v="1"/>
    <x v="7"/>
    <s v="McLendon's Hardware"/>
    <s v="GUA Item"/>
    <n v="195.21899999999999"/>
    <n v="433.82"/>
  </r>
  <r>
    <x v="219"/>
    <x v="0"/>
    <x v="1"/>
    <s v="Solar and Wind Inc."/>
    <s v="XXB Item"/>
    <n v="4050.9999000000003"/>
    <n v="9420.93"/>
  </r>
  <r>
    <x v="622"/>
    <x v="0"/>
    <x v="5"/>
    <s v="Solar and Wind Inc."/>
    <s v="JFA Item"/>
    <n v="736.25199999999995"/>
    <n v="836.65"/>
  </r>
  <r>
    <x v="381"/>
    <x v="2"/>
    <x v="5"/>
    <s v="Home Depot"/>
    <s v="TOD Item"/>
    <n v="207.46800000000002"/>
    <n v="305.10000000000002"/>
  </r>
  <r>
    <x v="92"/>
    <x v="4"/>
    <x v="4"/>
    <s v="Google"/>
    <s v="NVR Item"/>
    <n v="1742.925"/>
    <n v="2323.9"/>
  </r>
  <r>
    <x v="398"/>
    <x v="4"/>
    <x v="2"/>
    <s v="Office Depot"/>
    <s v="GOZ Item"/>
    <n v="3229.116"/>
    <n v="3453.6"/>
  </r>
  <r>
    <x v="535"/>
    <x v="0"/>
    <x v="2"/>
    <s v="Google"/>
    <s v="QIE Item"/>
    <n v="1759.8954000000001"/>
    <n v="4092.78"/>
  </r>
  <r>
    <x v="78"/>
    <x v="4"/>
    <x v="3"/>
    <s v="Amazon.com"/>
    <s v="ALY Item"/>
    <n v="391.89600000000002"/>
    <n v="870.88"/>
  </r>
  <r>
    <x v="441"/>
    <x v="2"/>
    <x v="7"/>
    <s v="Amazon.com"/>
    <s v="TKB Item"/>
    <n v="755.2985000000001"/>
    <n v="1373.27"/>
  </r>
  <r>
    <x v="363"/>
    <x v="2"/>
    <x v="3"/>
    <s v="Office Depot"/>
    <s v="UNV Item"/>
    <n v="287.65440000000001"/>
    <n v="326.88"/>
  </r>
  <r>
    <x v="165"/>
    <x v="0"/>
    <x v="1"/>
    <s v="Solar and Wind Inc."/>
    <s v="OVI Item"/>
    <n v="1457.8520000000001"/>
    <n v="2143.9"/>
  </r>
  <r>
    <x v="194"/>
    <x v="3"/>
    <x v="7"/>
    <s v="ExcelIsVeryFun.com"/>
    <s v="VMC Item"/>
    <n v="4673.3073999999997"/>
    <n v="7920.86"/>
  </r>
  <r>
    <x v="623"/>
    <x v="1"/>
    <x v="0"/>
    <s v="ExcelIsVeryFun.com"/>
    <s v="SBX Item"/>
    <n v="3891.0923999999995"/>
    <n v="6708.78"/>
  </r>
  <r>
    <x v="393"/>
    <x v="0"/>
    <x v="1"/>
    <s v="Amazon.com"/>
    <s v="QFM Item"/>
    <n v="1401.4682999999998"/>
    <n v="2375.37"/>
  </r>
  <r>
    <x v="424"/>
    <x v="4"/>
    <x v="5"/>
    <s v="Whole Foods"/>
    <s v="WXP Item"/>
    <n v="1018.2511000000001"/>
    <n v="2752.03"/>
  </r>
  <r>
    <x v="624"/>
    <x v="2"/>
    <x v="2"/>
    <s v="Nature Company"/>
    <s v="SNA Item"/>
    <n v="4265.7031999999999"/>
    <n v="4847.3900000000003"/>
  </r>
  <r>
    <x v="193"/>
    <x v="4"/>
    <x v="5"/>
    <s v="Whole Foods"/>
    <s v="XOS Item"/>
    <n v="218.27250000000001"/>
    <n v="291.02999999999997"/>
  </r>
  <r>
    <x v="184"/>
    <x v="4"/>
    <x v="1"/>
    <s v="Nature Company"/>
    <s v="NMO Item"/>
    <n v="2421.2420000000002"/>
    <n v="3560.65"/>
  </r>
  <r>
    <x v="303"/>
    <x v="4"/>
    <x v="1"/>
    <s v="ExcelIsVeryFun.com"/>
    <s v="ZRG Item"/>
    <n v="581.01239999999996"/>
    <n v="854.43"/>
  </r>
  <r>
    <x v="333"/>
    <x v="2"/>
    <x v="7"/>
    <s v="Peet's Coffee"/>
    <s v="JUQ Item"/>
    <n v="826.72700000000009"/>
    <n v="1503.14"/>
  </r>
  <r>
    <x v="541"/>
    <x v="0"/>
    <x v="1"/>
    <s v="Peet's Coffee"/>
    <s v="SQM Item"/>
    <n v="4448.4376000000002"/>
    <n v="6541.82"/>
  </r>
  <r>
    <x v="59"/>
    <x v="3"/>
    <x v="3"/>
    <s v="Office Depot"/>
    <s v="ZYT Item"/>
    <n v="6348.0889999999999"/>
    <n v="6789.4"/>
  </r>
  <r>
    <x v="625"/>
    <x v="0"/>
    <x v="7"/>
    <s v="Peet's Coffee"/>
    <s v="LDK Item"/>
    <n v="6418.8778499999999"/>
    <n v="6865.11"/>
  </r>
  <r>
    <x v="154"/>
    <x v="4"/>
    <x v="2"/>
    <s v="Google"/>
    <s v="IUW Item"/>
    <n v="141.7664"/>
    <n v="208.48"/>
  </r>
  <r>
    <x v="143"/>
    <x v="2"/>
    <x v="5"/>
    <s v="Amazon.com"/>
    <s v="YHR Item"/>
    <n v="3305.9025000000001"/>
    <n v="7346.45"/>
  </r>
  <r>
    <x v="91"/>
    <x v="4"/>
    <x v="6"/>
    <s v="Costco"/>
    <s v="ZBH Item"/>
    <n v="31.749200000000002"/>
    <n v="46.69"/>
  </r>
  <r>
    <x v="10"/>
    <x v="3"/>
    <x v="2"/>
    <s v="ExcelIsVeryFun.com"/>
    <s v="XJT Item"/>
    <n v="3189.3504500000004"/>
    <n v="3411.07"/>
  </r>
  <r>
    <x v="315"/>
    <x v="4"/>
    <x v="7"/>
    <s v="Whole Foods"/>
    <s v="FII Item"/>
    <n v="2669.8870000000002"/>
    <n v="4854.34"/>
  </r>
  <r>
    <x v="179"/>
    <x v="0"/>
    <x v="1"/>
    <s v="ExcelIsVeryFun.com"/>
    <s v="EDS Item"/>
    <n v="3277.4461500000002"/>
    <n v="3505.29"/>
  </r>
  <r>
    <x v="219"/>
    <x v="3"/>
    <x v="2"/>
    <s v="The Economist"/>
    <s v="KTU Item"/>
    <n v="3649.0770000000002"/>
    <n v="8109.06"/>
  </r>
  <r>
    <x v="514"/>
    <x v="4"/>
    <x v="6"/>
    <s v="Google"/>
    <s v="HFP Item"/>
    <n v="5846.415"/>
    <n v="7795.22"/>
  </r>
  <r>
    <x v="190"/>
    <x v="4"/>
    <x v="4"/>
    <s v="Home Depot"/>
    <s v="EBJ Item"/>
    <n v="3352.4146000000001"/>
    <n v="9060.58"/>
  </r>
  <r>
    <x v="626"/>
    <x v="1"/>
    <x v="5"/>
    <s v="Sherman Williams"/>
    <s v="NVK Item"/>
    <n v="5664.7255500000001"/>
    <n v="6058.53"/>
  </r>
  <r>
    <x v="284"/>
    <x v="1"/>
    <x v="2"/>
    <s v="Amazon.com"/>
    <s v="TZM Item"/>
    <n v="3591.4715999999999"/>
    <n v="6087.24"/>
  </r>
  <r>
    <x v="358"/>
    <x v="0"/>
    <x v="3"/>
    <s v="Nature Company"/>
    <s v="TZE Item"/>
    <n v="2795.4612999999995"/>
    <n v="4738.07"/>
  </r>
  <r>
    <x v="486"/>
    <x v="0"/>
    <x v="5"/>
    <s v="Peet's Coffee"/>
    <s v="LHG Item"/>
    <n v="4633.1444000000001"/>
    <n v="7988.18"/>
  </r>
  <r>
    <x v="449"/>
    <x v="3"/>
    <x v="5"/>
    <s v="Google"/>
    <s v="DXU Item"/>
    <n v="3445.1291999999999"/>
    <n v="9311.16"/>
  </r>
  <r>
    <x v="103"/>
    <x v="0"/>
    <x v="0"/>
    <s v="Costco"/>
    <s v="BAM Item"/>
    <n v="5686.0357999999997"/>
    <n v="9803.51"/>
  </r>
  <r>
    <x v="10"/>
    <x v="4"/>
    <x v="7"/>
    <s v="Nature Company"/>
    <s v="HFA Item"/>
    <n v="2019.5640999999998"/>
    <n v="3422.99"/>
  </r>
  <r>
    <x v="415"/>
    <x v="4"/>
    <x v="2"/>
    <s v="Amazon.com"/>
    <s v="HUM Item"/>
    <n v="5503.7975999999999"/>
    <n v="8093.82"/>
  </r>
  <r>
    <x v="273"/>
    <x v="4"/>
    <x v="7"/>
    <s v="Nature Company"/>
    <s v="TIN Item"/>
    <n v="4442.5744000000004"/>
    <n v="5048.38"/>
  </r>
  <r>
    <x v="131"/>
    <x v="3"/>
    <x v="5"/>
    <s v="Costco"/>
    <s v="YUO Item"/>
    <n v="1465.0916"/>
    <n v="2526.02"/>
  </r>
  <r>
    <x v="0"/>
    <x v="1"/>
    <x v="0"/>
    <s v="Home Depot"/>
    <s v="XQV Item"/>
    <n v="5117.5139999999992"/>
    <n v="8823.2999999999993"/>
  </r>
  <r>
    <x v="624"/>
    <x v="1"/>
    <x v="4"/>
    <s v="Solar and Wind Inc."/>
    <s v="FJH Item"/>
    <n v="3499.5866000000001"/>
    <n v="6033.77"/>
  </r>
  <r>
    <x v="279"/>
    <x v="3"/>
    <x v="3"/>
    <s v="McLendon's Hardware"/>
    <s v="DXS Item"/>
    <n v="1983.9015999999999"/>
    <n v="3420.52"/>
  </r>
  <r>
    <x v="376"/>
    <x v="1"/>
    <x v="3"/>
    <s v="Sherman Williams"/>
    <s v="YYW Item"/>
    <n v="5089.4166999999989"/>
    <n v="8626.1299999999992"/>
  </r>
  <r>
    <x v="114"/>
    <x v="4"/>
    <x v="2"/>
    <s v="Costco"/>
    <s v="ISU Item"/>
    <n v="2590.3503999999998"/>
    <n v="2943.58"/>
  </r>
  <r>
    <x v="627"/>
    <x v="1"/>
    <x v="3"/>
    <s v="The Economist"/>
    <s v="APM Item"/>
    <n v="6615.39"/>
    <n v="8820.52"/>
  </r>
  <r>
    <x v="628"/>
    <x v="3"/>
    <x v="1"/>
    <s v="Google"/>
    <s v="DMU Item"/>
    <n v="769.61479999999995"/>
    <n v="2080.04"/>
  </r>
  <r>
    <x v="629"/>
    <x v="1"/>
    <x v="1"/>
    <s v="Sherman Williams"/>
    <s v="LBH Item"/>
    <n v="749.505"/>
    <n v="1292.25"/>
  </r>
  <r>
    <x v="630"/>
    <x v="3"/>
    <x v="3"/>
    <s v="Amazon.com"/>
    <s v="PDH Item"/>
    <n v="3776.4321999999997"/>
    <n v="6511.09"/>
  </r>
  <r>
    <x v="164"/>
    <x v="1"/>
    <x v="7"/>
    <s v="Office Depot"/>
    <s v="QVZ Item"/>
    <n v="1486.2760000000001"/>
    <n v="1589.6"/>
  </r>
  <r>
    <x v="189"/>
    <x v="2"/>
    <x v="2"/>
    <s v="Amazon.com"/>
    <s v="BKQ Item"/>
    <n v="521.24860000000001"/>
    <n v="1408.78"/>
  </r>
  <r>
    <x v="382"/>
    <x v="4"/>
    <x v="0"/>
    <s v="Solar and Wind Inc."/>
    <s v="UQS Item"/>
    <n v="998.02629999999988"/>
    <n v="1691.57"/>
  </r>
  <r>
    <x v="631"/>
    <x v="4"/>
    <x v="4"/>
    <s v="Amazon.com"/>
    <s v="IYC Item"/>
    <n v="6397.6814000000004"/>
    <n v="6842.44"/>
  </r>
  <r>
    <x v="336"/>
    <x v="4"/>
    <x v="2"/>
    <s v="Office Depot"/>
    <s v="QKB Item"/>
    <n v="3493.0533999999998"/>
    <n v="8123.38"/>
  </r>
  <r>
    <x v="276"/>
    <x v="3"/>
    <x v="7"/>
    <s v="Solar and Wind Inc."/>
    <s v="BYD Item"/>
    <n v="1149.0890000000002"/>
    <n v="2672.3"/>
  </r>
  <r>
    <x v="632"/>
    <x v="0"/>
    <x v="6"/>
    <s v="Solar and Wind Inc."/>
    <s v="DYU Item"/>
    <n v="8240.2759999999998"/>
    <n v="9363.9500000000007"/>
  </r>
  <r>
    <x v="633"/>
    <x v="4"/>
    <x v="5"/>
    <s v="The Economist"/>
    <s v="YKX Item"/>
    <n v="3025.7628500000001"/>
    <n v="3236.11"/>
  </r>
  <r>
    <x v="146"/>
    <x v="4"/>
    <x v="4"/>
    <s v="Sherman Williams"/>
    <s v="NGB Item"/>
    <n v="6849.3216000000002"/>
    <n v="7783.32"/>
  </r>
  <r>
    <x v="119"/>
    <x v="0"/>
    <x v="5"/>
    <s v="The Economist"/>
    <s v="MDD Item"/>
    <n v="1458.2425000000001"/>
    <n v="2651.35"/>
  </r>
  <r>
    <x v="327"/>
    <x v="2"/>
    <x v="4"/>
    <s v="Yahoo"/>
    <s v="HKX Item"/>
    <n v="3269.8447000000001"/>
    <n v="7604.29"/>
  </r>
  <r>
    <x v="29"/>
    <x v="4"/>
    <x v="6"/>
    <s v="The Economist"/>
    <s v="ZRF Item"/>
    <n v="361.3383"/>
    <n v="976.59"/>
  </r>
  <r>
    <x v="634"/>
    <x v="4"/>
    <x v="5"/>
    <s v="Office Depot"/>
    <s v="SYU Item"/>
    <n v="986.93099999999993"/>
    <n v="2193.1799999999998"/>
  </r>
  <r>
    <x v="574"/>
    <x v="4"/>
    <x v="5"/>
    <s v="Sherman Williams"/>
    <s v="OJK Item"/>
    <n v="4481.1405000000004"/>
    <n v="9958.09"/>
  </r>
  <r>
    <x v="78"/>
    <x v="3"/>
    <x v="5"/>
    <s v="Peet's Coffee"/>
    <s v="UJZ Item"/>
    <n v="304.81"/>
    <n v="326"/>
  </r>
  <r>
    <x v="34"/>
    <x v="4"/>
    <x v="5"/>
    <s v="Costco"/>
    <s v="GPC Item"/>
    <n v="3183.9780000000001"/>
    <n v="7404.6"/>
  </r>
  <r>
    <x v="635"/>
    <x v="4"/>
    <x v="0"/>
    <s v="Office Depot"/>
    <s v="YLV Item"/>
    <n v="582.68439999999998"/>
    <n v="1355.08"/>
  </r>
  <r>
    <x v="521"/>
    <x v="3"/>
    <x v="4"/>
    <s v="ExcelIsVeryFun.com"/>
    <s v="EPQ Item"/>
    <n v="1598.1743000000001"/>
    <n v="4319.3900000000003"/>
  </r>
  <r>
    <x v="516"/>
    <x v="1"/>
    <x v="6"/>
    <s v="Solar and Wind Inc."/>
    <s v="HYO Item"/>
    <n v="747.46510000000001"/>
    <n v="1266.8900000000001"/>
  </r>
  <r>
    <x v="299"/>
    <x v="4"/>
    <x v="4"/>
    <s v="Nature Company"/>
    <s v="KEH Item"/>
    <n v="1712.9651999999999"/>
    <n v="3983.64"/>
  </r>
  <r>
    <x v="182"/>
    <x v="0"/>
    <x v="1"/>
    <s v="Solar and Wind Inc."/>
    <s v="CKU Item"/>
    <n v="135.31049999999999"/>
    <n v="300.69"/>
  </r>
  <r>
    <x v="56"/>
    <x v="4"/>
    <x v="3"/>
    <s v="Home Depot"/>
    <s v="MDN Item"/>
    <n v="1465.875"/>
    <n v="3257.5"/>
  </r>
  <r>
    <x v="585"/>
    <x v="4"/>
    <x v="7"/>
    <s v="Yahoo"/>
    <s v="ZBJ Item"/>
    <n v="2851.1774999999998"/>
    <n v="6335.95"/>
  </r>
  <r>
    <x v="191"/>
    <x v="3"/>
    <x v="1"/>
    <s v="Solar and Wind Inc."/>
    <s v="XTG Item"/>
    <n v="5990.4974999999995"/>
    <n v="7987.33"/>
  </r>
  <r>
    <x v="230"/>
    <x v="3"/>
    <x v="0"/>
    <s v="ExcelIsVeryFun.com"/>
    <s v="BDX Item"/>
    <n v="5623.7619999999997"/>
    <n v="9531.7999999999993"/>
  </r>
  <r>
    <x v="36"/>
    <x v="4"/>
    <x v="5"/>
    <s v="Home Depot"/>
    <s v="BOQ Item"/>
    <n v="3964.5145999999995"/>
    <n v="6835.37"/>
  </r>
  <r>
    <x v="67"/>
    <x v="1"/>
    <x v="5"/>
    <s v="ExcelIsVeryFun.com"/>
    <s v="RHE Item"/>
    <n v="2921.1075000000001"/>
    <n v="3894.81"/>
  </r>
  <r>
    <x v="550"/>
    <x v="4"/>
    <x v="1"/>
    <s v="ExcelIsVeryFun.com"/>
    <s v="ZLG Item"/>
    <n v="1097.8329999999999"/>
    <n v="2553.1"/>
  </r>
  <r>
    <x v="182"/>
    <x v="0"/>
    <x v="2"/>
    <s v="Yahoo"/>
    <s v="MJE Item"/>
    <n v="218.95830000000001"/>
    <n v="234.18"/>
  </r>
  <r>
    <x v="195"/>
    <x v="4"/>
    <x v="3"/>
    <s v="Google"/>
    <s v="EHC Item"/>
    <n v="534.57539999999995"/>
    <n v="906.06"/>
  </r>
  <r>
    <x v="236"/>
    <x v="0"/>
    <x v="0"/>
    <s v="Costco"/>
    <s v="ACD Item"/>
    <n v="8311.7407999999996"/>
    <n v="9445.16"/>
  </r>
  <r>
    <x v="195"/>
    <x v="1"/>
    <x v="5"/>
    <s v="Yahoo"/>
    <s v="PAE Item"/>
    <n v="295.24549999999999"/>
    <n v="536.80999999999995"/>
  </r>
  <r>
    <x v="435"/>
    <x v="3"/>
    <x v="6"/>
    <s v="Solar and Wind Inc."/>
    <s v="XSQ Item"/>
    <n v="4378.3432000000003"/>
    <n v="4682.72"/>
  </r>
  <r>
    <x v="328"/>
    <x v="4"/>
    <x v="5"/>
    <s v="Nature Company"/>
    <s v="GRX Item"/>
    <n v="6043.74"/>
    <n v="8058.32"/>
  </r>
  <r>
    <x v="636"/>
    <x v="0"/>
    <x v="5"/>
    <s v="Whole Foods"/>
    <s v="WYF Item"/>
    <n v="1615.2584000000002"/>
    <n v="2375.38"/>
  </r>
  <r>
    <x v="167"/>
    <x v="4"/>
    <x v="3"/>
    <s v="Whole Foods"/>
    <s v="BSI Item"/>
    <n v="2426.346"/>
    <n v="5391.88"/>
  </r>
  <r>
    <x v="621"/>
    <x v="0"/>
    <x v="4"/>
    <s v="Sherman Williams"/>
    <s v="VJK Item"/>
    <n v="351.13100000000003"/>
    <n v="638.41999999999996"/>
  </r>
  <r>
    <x v="573"/>
    <x v="0"/>
    <x v="5"/>
    <s v="ExcelIsVeryFun.com"/>
    <s v="VGO Item"/>
    <n v="5937.0595999999996"/>
    <n v="8730.9699999999993"/>
  </r>
  <r>
    <x v="315"/>
    <x v="3"/>
    <x v="1"/>
    <s v="Home Depot"/>
    <s v="BMC Item"/>
    <n v="3938.09845"/>
    <n v="4211.87"/>
  </r>
  <r>
    <x v="303"/>
    <x v="4"/>
    <x v="0"/>
    <s v="Google"/>
    <s v="BTK Item"/>
    <n v="4611.6785000000009"/>
    <n v="8384.8700000000008"/>
  </r>
  <r>
    <x v="144"/>
    <x v="4"/>
    <x v="4"/>
    <s v="Yahoo"/>
    <s v="IJX Item"/>
    <n v="2636.7345"/>
    <n v="5859.41"/>
  </r>
  <r>
    <x v="417"/>
    <x v="4"/>
    <x v="2"/>
    <s v="Office Depot"/>
    <s v="GNN Item"/>
    <n v="4426.8998000000001"/>
    <n v="7503.22"/>
  </r>
  <r>
    <x v="205"/>
    <x v="2"/>
    <x v="7"/>
    <s v="Nature Company"/>
    <s v="UHK Item"/>
    <n v="3079.0034999999998"/>
    <n v="6842.23"/>
  </r>
  <r>
    <x v="117"/>
    <x v="3"/>
    <x v="0"/>
    <s v="Whole Foods"/>
    <s v="WBE Item"/>
    <n v="3489.6525000000001"/>
    <n v="4652.87"/>
  </r>
  <r>
    <x v="121"/>
    <x v="2"/>
    <x v="1"/>
    <s v="Whole Foods"/>
    <s v="CYN Item"/>
    <n v="730.46249999999998"/>
    <n v="973.95"/>
  </r>
  <r>
    <x v="134"/>
    <x v="2"/>
    <x v="5"/>
    <s v="Google"/>
    <s v="XSM Item"/>
    <n v="4453.9949999999999"/>
    <n v="5938.66"/>
  </r>
  <r>
    <x v="567"/>
    <x v="0"/>
    <x v="2"/>
    <s v="Whole Foods"/>
    <s v="ALA Item"/>
    <n v="2595.2701500000003"/>
    <n v="2775.69"/>
  </r>
  <r>
    <x v="32"/>
    <x v="2"/>
    <x v="3"/>
    <s v="Peet's Coffee"/>
    <s v="YOY Item"/>
    <n v="6311.3180000000011"/>
    <n v="9281.35"/>
  </r>
  <r>
    <x v="271"/>
    <x v="2"/>
    <x v="5"/>
    <s v="Whole Foods"/>
    <s v="VHG Item"/>
    <n v="2970.6956000000005"/>
    <n v="4368.67"/>
  </r>
  <r>
    <x v="326"/>
    <x v="4"/>
    <x v="2"/>
    <s v="Yahoo"/>
    <s v="GXR Item"/>
    <n v="4087.6949999999997"/>
    <n v="7047.75"/>
  </r>
  <r>
    <x v="637"/>
    <x v="3"/>
    <x v="1"/>
    <s v="Home Depot"/>
    <s v="CPG Item"/>
    <n v="189.27350000000001"/>
    <n v="511.55"/>
  </r>
  <r>
    <x v="24"/>
    <x v="4"/>
    <x v="1"/>
    <s v="Amazon.com"/>
    <s v="BII Item"/>
    <n v="3170.5950000000003"/>
    <n v="4227.46"/>
  </r>
  <r>
    <x v="325"/>
    <x v="4"/>
    <x v="3"/>
    <s v="Home Depot"/>
    <s v="UHI Item"/>
    <n v="4109.1316000000006"/>
    <n v="9556.1200000000008"/>
  </r>
  <r>
    <x v="411"/>
    <x v="0"/>
    <x v="3"/>
    <s v="Sherman Williams"/>
    <s v="QAL Item"/>
    <n v="8555.8484000000008"/>
    <n v="9150.64"/>
  </r>
  <r>
    <x v="212"/>
    <x v="4"/>
    <x v="1"/>
    <s v="Nature Company"/>
    <s v="WVD Item"/>
    <n v="1018.3470000000001"/>
    <n v="1851.54"/>
  </r>
  <r>
    <x v="638"/>
    <x v="4"/>
    <x v="5"/>
    <s v="Amazon.com"/>
    <s v="FWK Item"/>
    <n v="7133.7449999999999"/>
    <n v="9511.66"/>
  </r>
  <r>
    <x v="275"/>
    <x v="1"/>
    <x v="1"/>
    <s v="Home Depot"/>
    <s v="CPS Item"/>
    <n v="1636.9354999999998"/>
    <n v="4424.1499999999996"/>
  </r>
  <r>
    <x v="441"/>
    <x v="1"/>
    <x v="2"/>
    <s v="Nature Company"/>
    <s v="OPC Item"/>
    <n v="4802.7132000000001"/>
    <n v="8280.5400000000009"/>
  </r>
  <r>
    <x v="125"/>
    <x v="2"/>
    <x v="3"/>
    <s v="McLendon's Hardware"/>
    <s v="HJZ Item"/>
    <n v="5322.3736000000008"/>
    <n v="7827.02"/>
  </r>
  <r>
    <x v="628"/>
    <x v="1"/>
    <x v="0"/>
    <s v="Amazon.com"/>
    <s v="QYE Item"/>
    <n v="1600.3240000000001"/>
    <n v="1818.55"/>
  </r>
  <r>
    <x v="532"/>
    <x v="2"/>
    <x v="1"/>
    <s v="Whole Foods"/>
    <s v="QXM Item"/>
    <n v="1032.2926"/>
    <n v="2789.98"/>
  </r>
  <r>
    <x v="558"/>
    <x v="3"/>
    <x v="4"/>
    <s v="Peet's Coffee"/>
    <s v="FEP Item"/>
    <n v="1451.0067999999999"/>
    <n v="3921.64"/>
  </r>
  <r>
    <x v="639"/>
    <x v="2"/>
    <x v="5"/>
    <s v="Home Depot"/>
    <s v="OIK Item"/>
    <n v="2575.3365000000003"/>
    <n v="4682.43"/>
  </r>
  <r>
    <x v="220"/>
    <x v="4"/>
    <x v="5"/>
    <s v="Amazon.com"/>
    <s v="FLK Item"/>
    <n v="5358.7672000000002"/>
    <n v="7880.54"/>
  </r>
  <r>
    <x v="298"/>
    <x v="0"/>
    <x v="3"/>
    <s v="The Economist"/>
    <s v="PUZ Item"/>
    <n v="1776.5587"/>
    <n v="4801.51"/>
  </r>
  <r>
    <x v="420"/>
    <x v="4"/>
    <x v="4"/>
    <s v="Peet's Coffee"/>
    <s v="RRO Item"/>
    <n v="5053.6095500000001"/>
    <n v="5404.93"/>
  </r>
  <r>
    <x v="509"/>
    <x v="4"/>
    <x v="5"/>
    <s v="Whole Foods"/>
    <s v="DDC Item"/>
    <n v="5856.6904000000013"/>
    <n v="8612.7800000000007"/>
  </r>
  <r>
    <x v="114"/>
    <x v="0"/>
    <x v="2"/>
    <s v="Solar and Wind Inc."/>
    <s v="BGP Item"/>
    <n v="1022.85"/>
    <n v="2273"/>
  </r>
  <r>
    <x v="400"/>
    <x v="0"/>
    <x v="1"/>
    <s v="Yahoo"/>
    <s v="UJQ Item"/>
    <n v="4808.4610000000002"/>
    <n v="8290.4500000000007"/>
  </r>
  <r>
    <x v="138"/>
    <x v="0"/>
    <x v="3"/>
    <s v="Sherman Williams"/>
    <s v="MOB Item"/>
    <n v="2004.9227000000001"/>
    <n v="5418.71"/>
  </r>
  <r>
    <x v="515"/>
    <x v="4"/>
    <x v="5"/>
    <s v="Sherman Williams"/>
    <s v="NZZ Item"/>
    <n v="2840.8854000000001"/>
    <n v="4815.0600000000004"/>
  </r>
  <r>
    <x v="578"/>
    <x v="4"/>
    <x v="2"/>
    <s v="Home Depot"/>
    <s v="XIA Item"/>
    <n v="1283.5119"/>
    <n v="1372.74"/>
  </r>
  <r>
    <x v="585"/>
    <x v="3"/>
    <x v="7"/>
    <s v="Costco"/>
    <s v="MUQ Item"/>
    <n v="2486.4555"/>
    <n v="6720.15"/>
  </r>
  <r>
    <x v="640"/>
    <x v="4"/>
    <x v="0"/>
    <s v="Whole Foods"/>
    <s v="SVF Item"/>
    <n v="3437.8080000000004"/>
    <n v="3676.8"/>
  </r>
  <r>
    <x v="93"/>
    <x v="4"/>
    <x v="3"/>
    <s v="Whole Foods"/>
    <s v="VJY Item"/>
    <n v="6603.42"/>
    <n v="8804.56"/>
  </r>
  <r>
    <x v="42"/>
    <x v="4"/>
    <x v="1"/>
    <s v="Amazon.com"/>
    <s v="AHZ Item"/>
    <n v="245.7825"/>
    <n v="327.71"/>
  </r>
  <r>
    <x v="131"/>
    <x v="4"/>
    <x v="1"/>
    <s v="The Economist"/>
    <s v="TPL Item"/>
    <n v="3381.4929000000002"/>
    <n v="9139.17"/>
  </r>
  <r>
    <x v="228"/>
    <x v="3"/>
    <x v="7"/>
    <s v="Yahoo"/>
    <s v="STL Item"/>
    <n v="7429.1272000000008"/>
    <n v="8442.19"/>
  </r>
  <r>
    <x v="113"/>
    <x v="4"/>
    <x v="1"/>
    <s v="Solar and Wind Inc."/>
    <s v="SUA Item"/>
    <n v="3731.0940000000001"/>
    <n v="8291.32"/>
  </r>
  <r>
    <x v="641"/>
    <x v="4"/>
    <x v="1"/>
    <s v="Whole Foods"/>
    <s v="BZX Item"/>
    <n v="6767.5080000000007"/>
    <n v="7690.35"/>
  </r>
  <r>
    <x v="166"/>
    <x v="4"/>
    <x v="7"/>
    <s v="Nature Company"/>
    <s v="PGS Item"/>
    <n v="1496.0616"/>
    <n v="1700.07"/>
  </r>
  <r>
    <x v="283"/>
    <x v="3"/>
    <x v="4"/>
    <s v="Home Depot"/>
    <s v="JRS Item"/>
    <n v="2986.3084000000003"/>
    <n v="4391.63"/>
  </r>
  <r>
    <x v="53"/>
    <x v="1"/>
    <x v="7"/>
    <s v="Sherman Williams"/>
    <s v="CZU Item"/>
    <n v="4512.3936000000003"/>
    <n v="5127.72"/>
  </r>
  <r>
    <x v="580"/>
    <x v="0"/>
    <x v="3"/>
    <s v="Sherman Williams"/>
    <s v="NUH Item"/>
    <n v="1336.2525000000001"/>
    <n v="2969.45"/>
  </r>
  <r>
    <x v="107"/>
    <x v="1"/>
    <x v="6"/>
    <s v="Solar and Wind Inc."/>
    <s v="XTA Item"/>
    <n v="5971.7849999999999"/>
    <n v="7962.38"/>
  </r>
  <r>
    <x v="106"/>
    <x v="2"/>
    <x v="5"/>
    <s v="Home Depot"/>
    <s v="KIC Item"/>
    <n v="4467.4575000000004"/>
    <n v="8122.65"/>
  </r>
  <r>
    <x v="194"/>
    <x v="0"/>
    <x v="6"/>
    <s v="Amazon.com"/>
    <s v="MBS Item"/>
    <n v="2570.7332000000001"/>
    <n v="3780.49"/>
  </r>
  <r>
    <x v="358"/>
    <x v="4"/>
    <x v="0"/>
    <s v="Office Depot"/>
    <s v="BWK Item"/>
    <n v="124.45950000000001"/>
    <n v="226.29"/>
  </r>
  <r>
    <x v="293"/>
    <x v="4"/>
    <x v="4"/>
    <s v="Peet's Coffee"/>
    <s v="HXH Item"/>
    <n v="1044.9780000000001"/>
    <n v="1899.96"/>
  </r>
  <r>
    <x v="377"/>
    <x v="3"/>
    <x v="4"/>
    <s v="McLendon's Hardware"/>
    <s v="PBJ Item"/>
    <n v="2681.8387999999995"/>
    <n v="4623.8599999999997"/>
  </r>
  <r>
    <x v="137"/>
    <x v="1"/>
    <x v="0"/>
    <s v="McLendon's Hardware"/>
    <s v="PRP Item"/>
    <n v="121.977"/>
    <n v="271.06"/>
  </r>
  <r>
    <x v="66"/>
    <x v="2"/>
    <x v="6"/>
    <s v="Sherman Williams"/>
    <s v="FCV Item"/>
    <n v="4976.1312000000007"/>
    <n v="7317.84"/>
  </r>
  <r>
    <x v="536"/>
    <x v="3"/>
    <x v="1"/>
    <s v="McLendon's Hardware"/>
    <s v="PQV Item"/>
    <n v="1201.9445999999998"/>
    <n v="2795.22"/>
  </r>
  <r>
    <x v="638"/>
    <x v="2"/>
    <x v="3"/>
    <s v="Costco"/>
    <s v="GOC Item"/>
    <n v="2274.3017999999997"/>
    <n v="3921.21"/>
  </r>
  <r>
    <x v="500"/>
    <x v="4"/>
    <x v="4"/>
    <s v="Peet's Coffee"/>
    <s v="EJL Item"/>
    <n v="2315.4340000000002"/>
    <n v="3405.05"/>
  </r>
  <r>
    <x v="358"/>
    <x v="4"/>
    <x v="6"/>
    <s v="Peet's Coffee"/>
    <s v="CIU Item"/>
    <n v="3370.9940000000001"/>
    <n v="6129.08"/>
  </r>
  <r>
    <x v="454"/>
    <x v="2"/>
    <x v="7"/>
    <s v="Office Depot"/>
    <s v="MDM Item"/>
    <n v="125.89989999999999"/>
    <n v="340.27"/>
  </r>
  <r>
    <x v="227"/>
    <x v="4"/>
    <x v="7"/>
    <s v="Yahoo"/>
    <s v="BRH Item"/>
    <n v="3712.2150999999999"/>
    <n v="6291.89"/>
  </r>
  <r>
    <x v="99"/>
    <x v="3"/>
    <x v="1"/>
    <s v="Solar and Wind Inc."/>
    <s v="JFK Item"/>
    <n v="1327.1233999999999"/>
    <n v="3586.82"/>
  </r>
  <r>
    <x v="32"/>
    <x v="4"/>
    <x v="4"/>
    <s v="Whole Foods"/>
    <s v="TPR Item"/>
    <n v="2181.2399999999998"/>
    <n v="4847.2"/>
  </r>
  <r>
    <x v="41"/>
    <x v="4"/>
    <x v="4"/>
    <s v="Whole Foods"/>
    <s v="GPA Item"/>
    <n v="4846.9558500000003"/>
    <n v="5183.91"/>
  </r>
  <r>
    <x v="183"/>
    <x v="3"/>
    <x v="3"/>
    <s v="Sherman Williams"/>
    <s v="DYV Item"/>
    <n v="3133.125"/>
    <n v="6962.5"/>
  </r>
  <r>
    <x v="182"/>
    <x v="1"/>
    <x v="2"/>
    <s v="McLendon's Hardware"/>
    <s v="MKG Item"/>
    <n v="9284.3816999999999"/>
    <n v="9929.82"/>
  </r>
  <r>
    <x v="366"/>
    <x v="3"/>
    <x v="5"/>
    <s v="ExcelIsVeryFun.com"/>
    <s v="BDN Item"/>
    <n v="3755.3823999999995"/>
    <n v="4267.4799999999996"/>
  </r>
  <r>
    <x v="384"/>
    <x v="1"/>
    <x v="4"/>
    <s v="Costco"/>
    <s v="EVM Item"/>
    <n v="2578.5144"/>
    <n v="2930.13"/>
  </r>
  <r>
    <x v="224"/>
    <x v="2"/>
    <x v="6"/>
    <s v="McLendon's Hardware"/>
    <s v="IVZ Item"/>
    <n v="2580.6390000000001"/>
    <n v="6974.7"/>
  </r>
  <r>
    <x v="485"/>
    <x v="1"/>
    <x v="1"/>
    <s v="Google"/>
    <s v="ZPR Item"/>
    <n v="3591.7915000000003"/>
    <n v="6530.53"/>
  </r>
  <r>
    <x v="85"/>
    <x v="4"/>
    <x v="1"/>
    <s v="Costco"/>
    <s v="QTZ Item"/>
    <n v="8815.9186500000014"/>
    <n v="9428.7900000000009"/>
  </r>
  <r>
    <x v="454"/>
    <x v="4"/>
    <x v="3"/>
    <s v="The Economist"/>
    <s v="SFA Item"/>
    <n v="206.6925"/>
    <n v="275.58999999999997"/>
  </r>
  <r>
    <x v="449"/>
    <x v="1"/>
    <x v="4"/>
    <s v="Nature Company"/>
    <s v="HNS Item"/>
    <n v="2181.6050999999998"/>
    <n v="5896.23"/>
  </r>
  <r>
    <x v="45"/>
    <x v="4"/>
    <x v="3"/>
    <s v="Yahoo"/>
    <s v="CTU Item"/>
    <n v="3740.28"/>
    <n v="4987.04"/>
  </r>
  <r>
    <x v="119"/>
    <x v="0"/>
    <x v="7"/>
    <s v="Google"/>
    <s v="WCE Item"/>
    <n v="4965.8156000000008"/>
    <n v="7302.67"/>
  </r>
  <r>
    <x v="457"/>
    <x v="4"/>
    <x v="0"/>
    <s v="Solar and Wind Inc."/>
    <s v="SYA Item"/>
    <n v="2646.4608000000003"/>
    <n v="6154.56"/>
  </r>
  <r>
    <x v="453"/>
    <x v="1"/>
    <x v="6"/>
    <s v="McLendon's Hardware"/>
    <s v="YSZ Item"/>
    <n v="8114.0702499999998"/>
    <n v="8678.15"/>
  </r>
  <r>
    <x v="416"/>
    <x v="1"/>
    <x v="3"/>
    <s v="Office Depot"/>
    <s v="QKT Item"/>
    <n v="1776.6"/>
    <n v="2368.8000000000002"/>
  </r>
  <r>
    <x v="341"/>
    <x v="3"/>
    <x v="1"/>
    <s v="ExcelIsVeryFun.com"/>
    <s v="VRL Item"/>
    <n v="3206.4777999999997"/>
    <n v="5528.41"/>
  </r>
  <r>
    <x v="133"/>
    <x v="1"/>
    <x v="6"/>
    <s v="Costco"/>
    <s v="DFI Item"/>
    <n v="1547.1495"/>
    <n v="3438.11"/>
  </r>
  <r>
    <x v="83"/>
    <x v="4"/>
    <x v="3"/>
    <s v="Whole Foods"/>
    <s v="GUM Item"/>
    <n v="1420.6288"/>
    <n v="2089.16"/>
  </r>
  <r>
    <x v="590"/>
    <x v="1"/>
    <x v="4"/>
    <s v="Sherman Williams"/>
    <s v="XOB Item"/>
    <n v="1625.3027"/>
    <n v="4392.71"/>
  </r>
  <r>
    <x v="62"/>
    <x v="1"/>
    <x v="0"/>
    <s v="McLendon's Hardware"/>
    <s v="WLP Item"/>
    <n v="287.93600000000004"/>
    <n v="523.52"/>
  </r>
  <r>
    <x v="80"/>
    <x v="1"/>
    <x v="5"/>
    <s v="Peet's Coffee"/>
    <s v="VAD Item"/>
    <n v="3657.6316000000002"/>
    <n v="8506.1200000000008"/>
  </r>
  <r>
    <x v="425"/>
    <x v="4"/>
    <x v="0"/>
    <s v="Home Depot"/>
    <s v="BYU Item"/>
    <n v="6141.74"/>
    <n v="6979.25"/>
  </r>
  <r>
    <x v="416"/>
    <x v="1"/>
    <x v="0"/>
    <s v="Costco"/>
    <s v="QVL Item"/>
    <n v="3422.9535999999998"/>
    <n v="3889.72"/>
  </r>
  <r>
    <x v="405"/>
    <x v="0"/>
    <x v="1"/>
    <s v="Whole Foods"/>
    <s v="DKD Item"/>
    <n v="1831.1892"/>
    <n v="4949.16"/>
  </r>
  <r>
    <x v="275"/>
    <x v="4"/>
    <x v="7"/>
    <s v="Whole Foods"/>
    <s v="QIX Item"/>
    <n v="1958.9674"/>
    <n v="3377.53"/>
  </r>
  <r>
    <x v="46"/>
    <x v="3"/>
    <x v="6"/>
    <s v="Whole Foods"/>
    <s v="OHC Item"/>
    <n v="1108.8071500000001"/>
    <n v="1185.8900000000001"/>
  </r>
  <r>
    <x v="475"/>
    <x v="4"/>
    <x v="7"/>
    <s v="Whole Foods"/>
    <s v="UIT Item"/>
    <n v="2690.7028999999998"/>
    <n v="7272.17"/>
  </r>
  <r>
    <x v="328"/>
    <x v="0"/>
    <x v="1"/>
    <s v="Yahoo"/>
    <s v="IPH Item"/>
    <n v="3488.5488"/>
    <n v="3964.26"/>
  </r>
  <r>
    <x v="642"/>
    <x v="4"/>
    <x v="1"/>
    <s v="Peet's Coffee"/>
    <s v="SKM Item"/>
    <n v="2292.2224999999999"/>
    <n v="5330.75"/>
  </r>
  <r>
    <x v="441"/>
    <x v="3"/>
    <x v="2"/>
    <s v="Costco"/>
    <s v="HMD Item"/>
    <n v="3412.3835999999997"/>
    <n v="5883.42"/>
  </r>
  <r>
    <x v="239"/>
    <x v="0"/>
    <x v="1"/>
    <s v="Home Depot"/>
    <s v="RAR Item"/>
    <n v="3759.9414999999995"/>
    <n v="8744.0499999999993"/>
  </r>
  <r>
    <x v="643"/>
    <x v="3"/>
    <x v="7"/>
    <s v="Home Depot"/>
    <s v="ZJD Item"/>
    <n v="700.90404999999998"/>
    <n v="749.63"/>
  </r>
  <r>
    <x v="75"/>
    <x v="4"/>
    <x v="6"/>
    <s v="Whole Foods"/>
    <s v="NEU Item"/>
    <n v="4424.6163500000002"/>
    <n v="4732.21"/>
  </r>
  <r>
    <x v="473"/>
    <x v="4"/>
    <x v="1"/>
    <s v="Solar and Wind Inc."/>
    <s v="BWQ Item"/>
    <n v="3879.2588999999998"/>
    <n v="4148.9399999999996"/>
  </r>
  <r>
    <x v="401"/>
    <x v="2"/>
    <x v="4"/>
    <s v="Whole Foods"/>
    <s v="IGA Item"/>
    <n v="243.90300000000002"/>
    <n v="443.46"/>
  </r>
  <r>
    <x v="508"/>
    <x v="1"/>
    <x v="3"/>
    <s v="Peet's Coffee"/>
    <s v="ZPP Item"/>
    <n v="347.11599999999999"/>
    <n v="394.45"/>
  </r>
  <r>
    <x v="382"/>
    <x v="1"/>
    <x v="7"/>
    <s v="Office Depot"/>
    <s v="BLZ Item"/>
    <n v="676.90699999999993"/>
    <n v="1147.3"/>
  </r>
  <r>
    <x v="592"/>
    <x v="4"/>
    <x v="7"/>
    <s v="Whole Foods"/>
    <s v="WEZ Item"/>
    <n v="4481.3685999999998"/>
    <n v="7595.54"/>
  </r>
  <r>
    <x v="644"/>
    <x v="3"/>
    <x v="7"/>
    <s v="Amazon.com"/>
    <s v="CIU Item"/>
    <n v="2143.98"/>
    <n v="4764.3999999999996"/>
  </r>
  <r>
    <x v="507"/>
    <x v="3"/>
    <x v="3"/>
    <s v="Amazon.com"/>
    <s v="ESQ Item"/>
    <n v="5199.7574999999997"/>
    <n v="6933.01"/>
  </r>
  <r>
    <x v="645"/>
    <x v="0"/>
    <x v="0"/>
    <s v="The Economist"/>
    <s v="YUS Item"/>
    <n v="248.68800000000005"/>
    <n v="452.16"/>
  </r>
  <r>
    <x v="82"/>
    <x v="4"/>
    <x v="2"/>
    <s v="Office Depot"/>
    <s v="JZR Item"/>
    <n v="3424.9160000000002"/>
    <n v="6227.12"/>
  </r>
  <r>
    <x v="196"/>
    <x v="0"/>
    <x v="4"/>
    <s v="Nature Company"/>
    <s v="SNP Item"/>
    <n v="2989.3365000000003"/>
    <n v="6642.97"/>
  </r>
  <r>
    <x v="22"/>
    <x v="3"/>
    <x v="5"/>
    <s v="Office Depot"/>
    <s v="KYB Item"/>
    <n v="3236.7341000000001"/>
    <n v="8747.93"/>
  </r>
  <r>
    <x v="164"/>
    <x v="0"/>
    <x v="6"/>
    <s v="Whole Foods"/>
    <s v="YXT Item"/>
    <n v="3781.3185000000003"/>
    <n v="8402.93"/>
  </r>
  <r>
    <x v="406"/>
    <x v="2"/>
    <x v="4"/>
    <s v="Whole Foods"/>
    <s v="VKR Item"/>
    <n v="3758.9611"/>
    <n v="8741.77"/>
  </r>
  <r>
    <x v="646"/>
    <x v="1"/>
    <x v="7"/>
    <s v="Whole Foods"/>
    <s v="HQT Item"/>
    <n v="816.15215000000001"/>
    <n v="872.89"/>
  </r>
  <r>
    <x v="647"/>
    <x v="4"/>
    <x v="4"/>
    <s v="Office Depot"/>
    <s v="VJU Item"/>
    <n v="4044.8705000000004"/>
    <n v="7354.31"/>
  </r>
  <r>
    <x v="584"/>
    <x v="4"/>
    <x v="4"/>
    <s v="Nature Company"/>
    <s v="PAB Item"/>
    <n v="2827.5159999999996"/>
    <n v="4792.3999999999996"/>
  </r>
  <r>
    <x v="199"/>
    <x v="2"/>
    <x v="3"/>
    <s v="Office Depot"/>
    <s v="IWZ Item"/>
    <n v="399.95249999999999"/>
    <n v="533.27"/>
  </r>
  <r>
    <x v="485"/>
    <x v="1"/>
    <x v="0"/>
    <s v="Sherman Williams"/>
    <s v="CAI Item"/>
    <n v="6919.7480000000005"/>
    <n v="7863.35"/>
  </r>
  <r>
    <x v="40"/>
    <x v="0"/>
    <x v="6"/>
    <s v="ExcelIsVeryFun.com"/>
    <s v="HEF Item"/>
    <n v="4392.8720000000003"/>
    <n v="7987.04"/>
  </r>
  <r>
    <x v="559"/>
    <x v="2"/>
    <x v="0"/>
    <s v="Nature Company"/>
    <s v="MNS Item"/>
    <n v="899.5376"/>
    <n v="1524.64"/>
  </r>
  <r>
    <x v="411"/>
    <x v="4"/>
    <x v="4"/>
    <s v="Whole Foods"/>
    <s v="LXW Item"/>
    <n v="1874.0120000000002"/>
    <n v="2755.9"/>
  </r>
  <r>
    <x v="47"/>
    <x v="0"/>
    <x v="4"/>
    <s v="ExcelIsVeryFun.com"/>
    <s v="JRG Item"/>
    <n v="1593.8809999999999"/>
    <n v="3706.7"/>
  </r>
  <r>
    <x v="425"/>
    <x v="1"/>
    <x v="5"/>
    <s v="Yahoo"/>
    <s v="WSV Item"/>
    <n v="6187.3336000000008"/>
    <n v="9099.02"/>
  </r>
  <r>
    <x v="9"/>
    <x v="1"/>
    <x v="2"/>
    <s v="Peet's Coffee"/>
    <s v="EWX Item"/>
    <n v="5043.5935000000009"/>
    <n v="9170.17"/>
  </r>
  <r>
    <x v="199"/>
    <x v="0"/>
    <x v="7"/>
    <s v="Peet's Coffee"/>
    <s v="TQB Item"/>
    <n v="4507.0646500000003"/>
    <n v="4820.3900000000003"/>
  </r>
  <r>
    <x v="323"/>
    <x v="1"/>
    <x v="7"/>
    <s v="Nature Company"/>
    <s v="JGD Item"/>
    <n v="5079.6130000000003"/>
    <n v="9235.66"/>
  </r>
  <r>
    <x v="222"/>
    <x v="4"/>
    <x v="0"/>
    <s v="The Economist"/>
    <s v="DIV Item"/>
    <n v="656.57560000000001"/>
    <n v="1526.92"/>
  </r>
  <r>
    <x v="593"/>
    <x v="1"/>
    <x v="1"/>
    <s v="Amazon.com"/>
    <s v="RUQ Item"/>
    <n v="1625.0625"/>
    <n v="2166.75"/>
  </r>
  <r>
    <x v="648"/>
    <x v="0"/>
    <x v="2"/>
    <s v="Google"/>
    <s v="QNJ Item"/>
    <n v="799.45459999999991"/>
    <n v="1378.37"/>
  </r>
  <r>
    <x v="624"/>
    <x v="1"/>
    <x v="0"/>
    <s v="Sherman Williams"/>
    <s v="FNS Item"/>
    <n v="4562.5635000000002"/>
    <n v="8295.57"/>
  </r>
  <r>
    <x v="342"/>
    <x v="4"/>
    <x v="7"/>
    <s v="Costco"/>
    <s v="GYO Item"/>
    <n v="1066.2850000000001"/>
    <n v="1938.7"/>
  </r>
  <r>
    <x v="400"/>
    <x v="0"/>
    <x v="3"/>
    <s v="Sherman Williams"/>
    <s v="MWX Item"/>
    <n v="2350.1340000000005"/>
    <n v="5222.5200000000004"/>
  </r>
  <r>
    <x v="598"/>
    <x v="4"/>
    <x v="0"/>
    <s v="ExcelIsVeryFun.com"/>
    <s v="KMV Item"/>
    <n v="5708.7088000000003"/>
    <n v="8395.16"/>
  </r>
  <r>
    <x v="639"/>
    <x v="4"/>
    <x v="2"/>
    <s v="Office Depot"/>
    <s v="QOF Item"/>
    <n v="5147.4361999999992"/>
    <n v="8874.89"/>
  </r>
  <r>
    <x v="649"/>
    <x v="0"/>
    <x v="4"/>
    <s v="Sherman Williams"/>
    <s v="WPJ Item"/>
    <n v="1418.9641999999997"/>
    <n v="2446.4899999999998"/>
  </r>
  <r>
    <x v="316"/>
    <x v="4"/>
    <x v="7"/>
    <s v="Sherman Williams"/>
    <s v="GVC Item"/>
    <n v="218.4443"/>
    <n v="508.01"/>
  </r>
  <r>
    <x v="511"/>
    <x v="3"/>
    <x v="0"/>
    <s v="Amazon.com"/>
    <s v="DWD Item"/>
    <n v="3078.6660000000002"/>
    <n v="4527.45"/>
  </r>
  <r>
    <x v="208"/>
    <x v="4"/>
    <x v="6"/>
    <s v="McLendon's Hardware"/>
    <s v="PTC Item"/>
    <n v="2178.0852999999997"/>
    <n v="3691.67"/>
  </r>
  <r>
    <x v="638"/>
    <x v="2"/>
    <x v="5"/>
    <s v="Solar and Wind Inc."/>
    <s v="UJM Item"/>
    <n v="1077.8040000000001"/>
    <n v="2395.12"/>
  </r>
  <r>
    <x v="226"/>
    <x v="4"/>
    <x v="7"/>
    <s v="McLendon's Hardware"/>
    <s v="MBX Item"/>
    <n v="2177.0059999999999"/>
    <n v="5883.8"/>
  </r>
  <r>
    <x v="615"/>
    <x v="4"/>
    <x v="3"/>
    <s v="Solar and Wind Inc."/>
    <s v="OWD Item"/>
    <n v="8.9384999999999994"/>
    <n v="15.15"/>
  </r>
  <r>
    <x v="123"/>
    <x v="1"/>
    <x v="4"/>
    <s v="Google"/>
    <s v="SWB Item"/>
    <n v="4067.1862000000001"/>
    <n v="7012.39"/>
  </r>
  <r>
    <x v="114"/>
    <x v="1"/>
    <x v="1"/>
    <s v="Google"/>
    <s v="TLJ Item"/>
    <n v="178.7475"/>
    <n v="238.33"/>
  </r>
  <r>
    <x v="291"/>
    <x v="0"/>
    <x v="5"/>
    <s v="Costco"/>
    <s v="JIM Item"/>
    <n v="4677.2253000000001"/>
    <n v="5002.38"/>
  </r>
  <r>
    <x v="618"/>
    <x v="3"/>
    <x v="2"/>
    <s v="Office Depot"/>
    <s v="JKP Item"/>
    <n v="1014.3213999999999"/>
    <n v="1748.83"/>
  </r>
  <r>
    <x v="636"/>
    <x v="4"/>
    <x v="6"/>
    <s v="Nature Company"/>
    <s v="DBT Item"/>
    <n v="5989.4823999999999"/>
    <n v="6806.23"/>
  </r>
  <r>
    <x v="112"/>
    <x v="3"/>
    <x v="2"/>
    <s v="McLendon's Hardware"/>
    <s v="VQN Item"/>
    <n v="6029.9849999999997"/>
    <n v="8039.98"/>
  </r>
  <r>
    <x v="288"/>
    <x v="3"/>
    <x v="0"/>
    <s v="Nature Company"/>
    <s v="AMV Item"/>
    <n v="4574.7884000000004"/>
    <n v="6727.63"/>
  </r>
  <r>
    <x v="527"/>
    <x v="0"/>
    <x v="7"/>
    <s v="Office Depot"/>
    <s v="VHD Item"/>
    <n v="965.33280000000002"/>
    <n v="2244.96"/>
  </r>
  <r>
    <x v="53"/>
    <x v="3"/>
    <x v="6"/>
    <s v="Office Depot"/>
    <s v="YHJ Item"/>
    <n v="925.96050000000002"/>
    <n v="2057.69"/>
  </r>
  <r>
    <x v="153"/>
    <x v="1"/>
    <x v="4"/>
    <s v="The Economist"/>
    <s v="EEE Item"/>
    <n v="3775.9227000000001"/>
    <n v="4038.42"/>
  </r>
  <r>
    <x v="528"/>
    <x v="2"/>
    <x v="3"/>
    <s v="Office Depot"/>
    <s v="IZG Item"/>
    <n v="6394.5092000000004"/>
    <n v="9403.69"/>
  </r>
  <r>
    <x v="650"/>
    <x v="4"/>
    <x v="3"/>
    <s v="Sherman Williams"/>
    <s v="GIJ Item"/>
    <n v="189.83305000000001"/>
    <n v="203.03"/>
  </r>
  <r>
    <x v="577"/>
    <x v="0"/>
    <x v="4"/>
    <s v="The Economist"/>
    <s v="BRL Item"/>
    <n v="4241.5408000000007"/>
    <n v="6237.56"/>
  </r>
  <r>
    <x v="143"/>
    <x v="0"/>
    <x v="3"/>
    <s v="ExcelIsVeryFun.com"/>
    <s v="OTD Item"/>
    <n v="975.34960000000001"/>
    <n v="2636.08"/>
  </r>
  <r>
    <x v="415"/>
    <x v="0"/>
    <x v="6"/>
    <s v="Solar and Wind Inc."/>
    <s v="YCM Item"/>
    <n v="2021.7449999999999"/>
    <n v="2695.66"/>
  </r>
  <r>
    <x v="552"/>
    <x v="4"/>
    <x v="6"/>
    <s v="Whole Foods"/>
    <s v="ZUU Item"/>
    <n v="1371.7086999999999"/>
    <n v="2324.9299999999998"/>
  </r>
  <r>
    <x v="51"/>
    <x v="0"/>
    <x v="0"/>
    <s v="Google"/>
    <s v="ATD Item"/>
    <n v="5016.6863999999996"/>
    <n v="5700.78"/>
  </r>
  <r>
    <x v="34"/>
    <x v="4"/>
    <x v="7"/>
    <s v="Office Depot"/>
    <s v="VLP Item"/>
    <n v="6882.5680000000002"/>
    <n v="7821.1"/>
  </r>
  <r>
    <x v="196"/>
    <x v="4"/>
    <x v="4"/>
    <s v="Home Depot"/>
    <s v="IMG Item"/>
    <n v="1509.8930000000003"/>
    <n v="2745.26"/>
  </r>
  <r>
    <x v="48"/>
    <x v="2"/>
    <x v="2"/>
    <s v="ExcelIsVeryFun.com"/>
    <s v="DQI Item"/>
    <n v="3786.4939999999997"/>
    <n v="8805.7999999999993"/>
  </r>
  <r>
    <x v="361"/>
    <x v="1"/>
    <x v="4"/>
    <s v="The Economist"/>
    <s v="DMQ Item"/>
    <n v="798.1961"/>
    <n v="1856.27"/>
  </r>
  <r>
    <x v="18"/>
    <x v="3"/>
    <x v="5"/>
    <s v="Whole Foods"/>
    <s v="VPL Item"/>
    <n v="5781.8175000000001"/>
    <n v="7709.09"/>
  </r>
  <r>
    <x v="75"/>
    <x v="0"/>
    <x v="0"/>
    <s v="Nature Company"/>
    <s v="DXO Item"/>
    <n v="6585.66"/>
    <n v="8780.8799999999992"/>
  </r>
  <r>
    <x v="85"/>
    <x v="0"/>
    <x v="6"/>
    <s v="Yahoo"/>
    <s v="RLA Item"/>
    <n v="744.8433"/>
    <n v="2013.09"/>
  </r>
  <r>
    <x v="499"/>
    <x v="2"/>
    <x v="6"/>
    <s v="McLendon's Hardware"/>
    <s v="ZST Item"/>
    <n v="4941.5079999999998"/>
    <n v="8984.56"/>
  </r>
  <r>
    <x v="476"/>
    <x v="4"/>
    <x v="5"/>
    <s v="Solar and Wind Inc."/>
    <s v="PZG Item"/>
    <n v="4463.1965999999993"/>
    <n v="7564.74"/>
  </r>
  <r>
    <x v="504"/>
    <x v="3"/>
    <x v="1"/>
    <s v="Office Depot"/>
    <s v="DIS Item"/>
    <n v="2476.3958000000002"/>
    <n v="5759.06"/>
  </r>
  <r>
    <x v="651"/>
    <x v="1"/>
    <x v="0"/>
    <s v="Home Depot"/>
    <s v="NUB Item"/>
    <n v="4785.2089999999998"/>
    <n v="8700.3799999999992"/>
  </r>
  <r>
    <x v="162"/>
    <x v="4"/>
    <x v="1"/>
    <s v="Solar and Wind Inc."/>
    <s v="GTR Item"/>
    <n v="2852.1680000000006"/>
    <n v="5185.76"/>
  </r>
  <r>
    <x v="70"/>
    <x v="0"/>
    <x v="0"/>
    <s v="Peet's Coffee"/>
    <s v="QNN Item"/>
    <n v="1926.5388"/>
    <n v="3265.32"/>
  </r>
  <r>
    <x v="307"/>
    <x v="2"/>
    <x v="4"/>
    <s v="Whole Foods"/>
    <s v="GRM Item"/>
    <n v="5729.6324999999997"/>
    <n v="7639.51"/>
  </r>
  <r>
    <x v="12"/>
    <x v="1"/>
    <x v="5"/>
    <s v="Solar and Wind Inc."/>
    <s v="OET Item"/>
    <n v="3704.6549999999997"/>
    <n v="4939.54"/>
  </r>
  <r>
    <x v="178"/>
    <x v="4"/>
    <x v="0"/>
    <s v="The Economist"/>
    <s v="ESO Item"/>
    <n v="6989.4615999999996"/>
    <n v="7942.57"/>
  </r>
  <r>
    <x v="215"/>
    <x v="4"/>
    <x v="2"/>
    <s v="Costco"/>
    <s v="QXS Item"/>
    <n v="5096.5380000000005"/>
    <n v="8638.2000000000007"/>
  </r>
  <r>
    <x v="323"/>
    <x v="1"/>
    <x v="2"/>
    <s v="Costco"/>
    <s v="BQX Item"/>
    <n v="3280.3055999999997"/>
    <n v="5559.84"/>
  </r>
  <r>
    <x v="14"/>
    <x v="2"/>
    <x v="4"/>
    <s v="Home Depot"/>
    <s v="KXK Item"/>
    <n v="975.03359999999998"/>
    <n v="2267.52"/>
  </r>
  <r>
    <x v="652"/>
    <x v="1"/>
    <x v="0"/>
    <s v="McLendon's Hardware"/>
    <s v="MBM Item"/>
    <n v="4364.4397500000005"/>
    <n v="4667.8500000000004"/>
  </r>
  <r>
    <x v="179"/>
    <x v="1"/>
    <x v="1"/>
    <s v="Nature Company"/>
    <s v="RLP Item"/>
    <n v="6513.69"/>
    <n v="8684.92"/>
  </r>
  <r>
    <x v="84"/>
    <x v="4"/>
    <x v="6"/>
    <s v="Sherman Williams"/>
    <s v="MCE Item"/>
    <n v="3906.0224999999996"/>
    <n v="8680.0499999999993"/>
  </r>
  <r>
    <x v="360"/>
    <x v="4"/>
    <x v="4"/>
    <s v="McLendon's Hardware"/>
    <s v="JXF Item"/>
    <n v="5925.915"/>
    <n v="7901.22"/>
  </r>
  <r>
    <x v="400"/>
    <x v="1"/>
    <x v="1"/>
    <s v="Whole Foods"/>
    <s v="RUR Item"/>
    <n v="1279.0194999999999"/>
    <n v="2325.4899999999998"/>
  </r>
  <r>
    <x v="609"/>
    <x v="0"/>
    <x v="2"/>
    <s v="McLendon's Hardware"/>
    <s v="TIB Item"/>
    <n v="3337.1625000000004"/>
    <n v="4449.55"/>
  </r>
  <r>
    <x v="457"/>
    <x v="3"/>
    <x v="3"/>
    <s v="Solar and Wind Inc."/>
    <s v="SUD Item"/>
    <n v="3196.6177999999995"/>
    <n v="5511.41"/>
  </r>
  <r>
    <x v="88"/>
    <x v="4"/>
    <x v="2"/>
    <s v="Whole Foods"/>
    <s v="ODT Item"/>
    <n v="2076.5250000000001"/>
    <n v="4614.5"/>
  </r>
  <r>
    <x v="129"/>
    <x v="4"/>
    <x v="4"/>
    <s v="Nature Company"/>
    <s v="AHM Item"/>
    <n v="5525.3873999999996"/>
    <n v="9526.5300000000007"/>
  </r>
  <r>
    <x v="480"/>
    <x v="1"/>
    <x v="5"/>
    <s v="Amazon.com"/>
    <s v="XTZ Item"/>
    <n v="4914.2984000000006"/>
    <n v="5584.43"/>
  </r>
  <r>
    <x v="393"/>
    <x v="4"/>
    <x v="3"/>
    <s v="The Economist"/>
    <s v="ULW Item"/>
    <n v="7539.5969000000005"/>
    <n v="8063.74"/>
  </r>
  <r>
    <x v="38"/>
    <x v="2"/>
    <x v="2"/>
    <s v="Home Depot"/>
    <s v="MJU Item"/>
    <n v="1122.2566999999999"/>
    <n v="1902.13"/>
  </r>
  <r>
    <x v="78"/>
    <x v="1"/>
    <x v="3"/>
    <s v="Nature Company"/>
    <s v="CAY Item"/>
    <n v="3084.5731000000001"/>
    <n v="5228.09"/>
  </r>
  <r>
    <x v="213"/>
    <x v="1"/>
    <x v="0"/>
    <s v="The Economist"/>
    <s v="GVY Item"/>
    <n v="1647.2456000000002"/>
    <n v="1761.76"/>
  </r>
  <r>
    <x v="621"/>
    <x v="2"/>
    <x v="3"/>
    <s v="Costco"/>
    <s v="GIV Item"/>
    <n v="3163.7775000000001"/>
    <n v="4218.37"/>
  </r>
  <r>
    <x v="561"/>
    <x v="3"/>
    <x v="5"/>
    <s v="The Economist"/>
    <s v="FPK Item"/>
    <n v="1760.2029500000001"/>
    <n v="1882.57"/>
  </r>
  <r>
    <x v="331"/>
    <x v="4"/>
    <x v="4"/>
    <s v="Peet's Coffee"/>
    <s v="NMF Item"/>
    <n v="4854.4027999999998"/>
    <n v="8369.66"/>
  </r>
  <r>
    <x v="257"/>
    <x v="1"/>
    <x v="7"/>
    <s v="Peet's Coffee"/>
    <s v="ZLU Item"/>
    <n v="3823.4241999999999"/>
    <n v="6480.38"/>
  </r>
  <r>
    <x v="239"/>
    <x v="2"/>
    <x v="1"/>
    <s v="ExcelIsVeryFun.com"/>
    <s v="WOP Item"/>
    <n v="4413.1559999999999"/>
    <n v="8023.92"/>
  </r>
  <r>
    <x v="608"/>
    <x v="4"/>
    <x v="6"/>
    <s v="Whole Foods"/>
    <s v="ENM Item"/>
    <n v="2567.0924999999997"/>
    <n v="5704.65"/>
  </r>
  <r>
    <x v="259"/>
    <x v="3"/>
    <x v="4"/>
    <s v="Solar and Wind Inc."/>
    <s v="HMO Item"/>
    <n v="1054.7642000000001"/>
    <n v="2452.94"/>
  </r>
  <r>
    <x v="566"/>
    <x v="2"/>
    <x v="0"/>
    <s v="ExcelIsVeryFun.com"/>
    <s v="ZXT Item"/>
    <n v="8220.264799999999"/>
    <n v="9341.2099999999991"/>
  </r>
  <r>
    <x v="595"/>
    <x v="3"/>
    <x v="2"/>
    <s v="ExcelIsVeryFun.com"/>
    <s v="WXM Item"/>
    <n v="126.852"/>
    <n v="144.15"/>
  </r>
  <r>
    <x v="653"/>
    <x v="3"/>
    <x v="1"/>
    <s v="Peet's Coffee"/>
    <s v="WXR Item"/>
    <n v="2648.4232000000002"/>
    <n v="3894.74"/>
  </r>
  <r>
    <x v="173"/>
    <x v="4"/>
    <x v="7"/>
    <s v="ExcelIsVeryFun.com"/>
    <s v="PSG Item"/>
    <n v="2809.7498000000001"/>
    <n v="3005.08"/>
  </r>
  <r>
    <x v="90"/>
    <x v="2"/>
    <x v="7"/>
    <s v="Yahoo"/>
    <s v="YUZ Item"/>
    <n v="96.988399999999999"/>
    <n v="142.63"/>
  </r>
  <r>
    <x v="379"/>
    <x v="2"/>
    <x v="5"/>
    <s v="ExcelIsVeryFun.com"/>
    <s v="EOP Item"/>
    <n v="5488.9764999999998"/>
    <n v="9303.35"/>
  </r>
  <r>
    <x v="362"/>
    <x v="0"/>
    <x v="0"/>
    <s v="Nature Company"/>
    <s v="QRR Item"/>
    <n v="6673.348"/>
    <n v="7583.35"/>
  </r>
  <r>
    <x v="603"/>
    <x v="2"/>
    <x v="0"/>
    <s v="The Economist"/>
    <s v="ANU Item"/>
    <n v="4591.3901999999998"/>
    <n v="7916.19"/>
  </r>
  <r>
    <x v="654"/>
    <x v="1"/>
    <x v="3"/>
    <s v="Costco"/>
    <s v="SIW Item"/>
    <n v="1681.5464999999999"/>
    <n v="3736.77"/>
  </r>
  <r>
    <x v="39"/>
    <x v="4"/>
    <x v="2"/>
    <s v="Nature Company"/>
    <s v="DQA Item"/>
    <n v="3961.1655999999998"/>
    <n v="6713.84"/>
  </r>
  <r>
    <x v="243"/>
    <x v="4"/>
    <x v="1"/>
    <s v="Home Depot"/>
    <s v="YQI Item"/>
    <n v="5710.9874"/>
    <n v="9846.5300000000007"/>
  </r>
  <r>
    <x v="133"/>
    <x v="4"/>
    <x v="1"/>
    <s v="Yahoo"/>
    <s v="NPT Item"/>
    <n v="981.53969999999993"/>
    <n v="2652.81"/>
  </r>
  <r>
    <x v="549"/>
    <x v="0"/>
    <x v="3"/>
    <s v="Peet's Coffee"/>
    <s v="DKT Item"/>
    <n v="3727.4616500000002"/>
    <n v="3986.59"/>
  </r>
  <r>
    <x v="655"/>
    <x v="0"/>
    <x v="3"/>
    <s v="Amazon.com"/>
    <s v="HJX Item"/>
    <n v="5599.6191999999992"/>
    <n v="9490.8799999999992"/>
  </r>
  <r>
    <x v="245"/>
    <x v="3"/>
    <x v="5"/>
    <s v="Solar and Wind Inc."/>
    <s v="KNK Item"/>
    <n v="944.04719999999986"/>
    <n v="1600.08"/>
  </r>
  <r>
    <x v="277"/>
    <x v="4"/>
    <x v="4"/>
    <s v="Office Depot"/>
    <s v="BLJ Item"/>
    <n v="2736.1545000000001"/>
    <n v="4637.55"/>
  </r>
  <r>
    <x v="44"/>
    <x v="1"/>
    <x v="6"/>
    <s v="Office Depot"/>
    <s v="MZV Item"/>
    <n v="4363.1797999999999"/>
    <n v="7395.22"/>
  </r>
  <r>
    <x v="202"/>
    <x v="4"/>
    <x v="6"/>
    <s v="Sherman Williams"/>
    <s v="GHH Item"/>
    <n v="5137.5224000000007"/>
    <n v="7555.18"/>
  </r>
  <r>
    <x v="560"/>
    <x v="2"/>
    <x v="1"/>
    <s v="Solar and Wind Inc."/>
    <s v="JDA Item"/>
    <n v="4411.0878000000002"/>
    <n v="7476.42"/>
  </r>
  <r>
    <x v="392"/>
    <x v="2"/>
    <x v="3"/>
    <s v="Peet's Coffee"/>
    <s v="SKY Item"/>
    <n v="2437.0160999999998"/>
    <n v="6586.53"/>
  </r>
  <r>
    <x v="54"/>
    <x v="1"/>
    <x v="1"/>
    <s v="The Economist"/>
    <s v="NRF Item"/>
    <n v="5773.1677"/>
    <n v="9785.0300000000007"/>
  </r>
  <r>
    <x v="461"/>
    <x v="0"/>
    <x v="5"/>
    <s v="Sherman Williams"/>
    <s v="YZG Item"/>
    <n v="1332.1132"/>
    <n v="1958.99"/>
  </r>
  <r>
    <x v="191"/>
    <x v="0"/>
    <x v="0"/>
    <s v="Whole Foods"/>
    <s v="NAE Item"/>
    <n v="3877.4780000000005"/>
    <n v="7049.96"/>
  </r>
  <r>
    <x v="373"/>
    <x v="2"/>
    <x v="1"/>
    <s v="Whole Foods"/>
    <s v="YCO Item"/>
    <n v="2875.1250000000005"/>
    <n v="5227.5"/>
  </r>
  <r>
    <x v="604"/>
    <x v="0"/>
    <x v="1"/>
    <s v="Sherman Williams"/>
    <s v="SMG Item"/>
    <n v="2360.19"/>
    <n v="3146.92"/>
  </r>
  <r>
    <x v="53"/>
    <x v="4"/>
    <x v="7"/>
    <s v="Yahoo"/>
    <s v="CMW Item"/>
    <n v="1880.9747999999997"/>
    <n v="4374.3599999999997"/>
  </r>
  <r>
    <x v="354"/>
    <x v="1"/>
    <x v="7"/>
    <s v="Yahoo"/>
    <s v="QML Item"/>
    <n v="2585.06"/>
    <n v="4457"/>
  </r>
  <r>
    <x v="478"/>
    <x v="4"/>
    <x v="1"/>
    <s v="Solar and Wind Inc."/>
    <s v="KFK Item"/>
    <n v="1334.4362000000001"/>
    <n v="3103.34"/>
  </r>
  <r>
    <x v="287"/>
    <x v="4"/>
    <x v="3"/>
    <s v="Peet's Coffee"/>
    <s v="CLP Item"/>
    <n v="231.82599999999996"/>
    <n v="399.7"/>
  </r>
  <r>
    <x v="118"/>
    <x v="4"/>
    <x v="2"/>
    <s v="Peet's Coffee"/>
    <s v="TOE Item"/>
    <n v="2807.01"/>
    <n v="6237.8"/>
  </r>
  <r>
    <x v="633"/>
    <x v="4"/>
    <x v="7"/>
    <s v="ExcelIsVeryFun.com"/>
    <s v="KAE Item"/>
    <n v="7.4104000000000001"/>
    <n v="12.56"/>
  </r>
  <r>
    <x v="469"/>
    <x v="4"/>
    <x v="2"/>
    <s v="Peet's Coffee"/>
    <s v="NRZ Item"/>
    <n v="387.57099999999997"/>
    <n v="656.9"/>
  </r>
  <r>
    <x v="625"/>
    <x v="0"/>
    <x v="5"/>
    <s v="Amazon.com"/>
    <s v="YTL Item"/>
    <n v="1378.5929000000001"/>
    <n v="3206.03"/>
  </r>
  <r>
    <x v="656"/>
    <x v="4"/>
    <x v="6"/>
    <s v="Sherman Williams"/>
    <s v="CUK Item"/>
    <n v="1908.7650000000001"/>
    <n v="4241.7"/>
  </r>
  <r>
    <x v="90"/>
    <x v="3"/>
    <x v="5"/>
    <s v="Home Depot"/>
    <s v="KNW Item"/>
    <n v="4428.5120000000006"/>
    <n v="8051.84"/>
  </r>
  <r>
    <x v="168"/>
    <x v="3"/>
    <x v="6"/>
    <s v="Costco"/>
    <s v="UZM Item"/>
    <n v="1254.2889"/>
    <n v="3389.97"/>
  </r>
  <r>
    <x v="495"/>
    <x v="4"/>
    <x v="3"/>
    <s v="The Economist"/>
    <s v="GIE Item"/>
    <n v="4252.9369999999999"/>
    <n v="7332.65"/>
  </r>
  <r>
    <x v="346"/>
    <x v="3"/>
    <x v="3"/>
    <s v="Amazon.com"/>
    <s v="EPL Item"/>
    <n v="6221.9201000000003"/>
    <n v="6654.46"/>
  </r>
  <r>
    <x v="628"/>
    <x v="4"/>
    <x v="4"/>
    <s v="Peet's Coffee"/>
    <s v="CJN Item"/>
    <n v="540.80939999999998"/>
    <n v="932.43"/>
  </r>
  <r>
    <x v="284"/>
    <x v="0"/>
    <x v="7"/>
    <s v="Costco"/>
    <s v="XYT Item"/>
    <n v="2423.7455000000004"/>
    <n v="4406.8100000000004"/>
  </r>
  <r>
    <x v="657"/>
    <x v="4"/>
    <x v="0"/>
    <s v="Solar and Wind Inc."/>
    <s v="EKI Item"/>
    <n v="150.73850000000002"/>
    <n v="274.07"/>
  </r>
  <r>
    <x v="330"/>
    <x v="0"/>
    <x v="3"/>
    <s v="Yahoo"/>
    <s v="CQC Item"/>
    <n v="268.97250000000003"/>
    <n v="358.63"/>
  </r>
  <r>
    <x v="83"/>
    <x v="1"/>
    <x v="2"/>
    <s v="Whole Foods"/>
    <s v="PXA Item"/>
    <n v="1451.1935000000001"/>
    <n v="2459.65"/>
  </r>
  <r>
    <x v="567"/>
    <x v="4"/>
    <x v="5"/>
    <s v="Sherman Williams"/>
    <s v="ODY Item"/>
    <n v="4085.2581000000005"/>
    <n v="4369.26"/>
  </r>
  <r>
    <x v="95"/>
    <x v="3"/>
    <x v="4"/>
    <s v="Yahoo"/>
    <s v="WFJ Item"/>
    <n v="489.07799999999997"/>
    <n v="1086.8399999999999"/>
  </r>
  <r>
    <x v="284"/>
    <x v="4"/>
    <x v="0"/>
    <s v="Google"/>
    <s v="TRD Item"/>
    <n v="1373.6816000000001"/>
    <n v="2020.12"/>
  </r>
  <r>
    <x v="209"/>
    <x v="2"/>
    <x v="3"/>
    <s v="The Economist"/>
    <s v="TAK Item"/>
    <n v="3807.9720000000002"/>
    <n v="8462.16"/>
  </r>
  <r>
    <x v="543"/>
    <x v="2"/>
    <x v="5"/>
    <s v="ExcelIsVeryFun.com"/>
    <s v="PWQ Item"/>
    <n v="1459.52565"/>
    <n v="1560.99"/>
  </r>
  <r>
    <x v="549"/>
    <x v="0"/>
    <x v="0"/>
    <s v="Solar and Wind Inc."/>
    <s v="LOR Item"/>
    <n v="3799.3032000000003"/>
    <n v="4317.3900000000003"/>
  </r>
  <r>
    <x v="123"/>
    <x v="2"/>
    <x v="3"/>
    <s v="Google"/>
    <s v="KWB Item"/>
    <n v="2420.2440000000001"/>
    <n v="5378.32"/>
  </r>
  <r>
    <x v="2"/>
    <x v="3"/>
    <x v="1"/>
    <s v="Amazon.com"/>
    <s v="MSL Item"/>
    <n v="2929.712"/>
    <n v="4308.3999999999996"/>
  </r>
  <r>
    <x v="139"/>
    <x v="2"/>
    <x v="6"/>
    <s v="Yahoo"/>
    <s v="PLO Item"/>
    <n v="2494.6263999999996"/>
    <n v="4301.08"/>
  </r>
  <r>
    <x v="654"/>
    <x v="2"/>
    <x v="3"/>
    <s v="Nature Company"/>
    <s v="TYA Item"/>
    <n v="5262.2075000000004"/>
    <n v="9567.65"/>
  </r>
  <r>
    <x v="489"/>
    <x v="3"/>
    <x v="3"/>
    <s v="Office Depot"/>
    <s v="IDZ Item"/>
    <n v="5375.1455999999998"/>
    <n v="6108.12"/>
  </r>
  <r>
    <x v="433"/>
    <x v="4"/>
    <x v="3"/>
    <s v="Google"/>
    <s v="ZDE Item"/>
    <n v="429.21749999999997"/>
    <n v="572.29"/>
  </r>
  <r>
    <x v="198"/>
    <x v="1"/>
    <x v="7"/>
    <s v="Yahoo"/>
    <s v="ZBJ Item"/>
    <n v="3081.9657000000002"/>
    <n v="3296.22"/>
  </r>
  <r>
    <x v="547"/>
    <x v="2"/>
    <x v="7"/>
    <s v="Google"/>
    <s v="DKL Item"/>
    <n v="2314.6083000000003"/>
    <n v="5382.81"/>
  </r>
  <r>
    <x v="330"/>
    <x v="4"/>
    <x v="3"/>
    <s v="Office Depot"/>
    <s v="UBV Item"/>
    <n v="1886.9037999999998"/>
    <n v="5099.74"/>
  </r>
  <r>
    <x v="303"/>
    <x v="3"/>
    <x v="5"/>
    <s v="ExcelIsVeryFun.com"/>
    <s v="PBQ Item"/>
    <n v="1521.4518"/>
    <n v="3538.26"/>
  </r>
  <r>
    <x v="182"/>
    <x v="2"/>
    <x v="3"/>
    <s v="Costco"/>
    <s v="GUS Item"/>
    <n v="3253.4849999999997"/>
    <n v="4337.9799999999996"/>
  </r>
  <r>
    <x v="601"/>
    <x v="3"/>
    <x v="1"/>
    <s v="McLendon's Hardware"/>
    <s v="NBV Item"/>
    <n v="6469.4333000000006"/>
    <n v="6919.18"/>
  </r>
  <r>
    <x v="196"/>
    <x v="4"/>
    <x v="5"/>
    <s v="Amazon.com"/>
    <s v="YPH Item"/>
    <n v="2648.9624999999996"/>
    <n v="3531.95"/>
  </r>
  <r>
    <x v="525"/>
    <x v="0"/>
    <x v="2"/>
    <s v="Costco"/>
    <s v="JUQ Item"/>
    <n v="1094.3504"/>
    <n v="1243.58"/>
  </r>
  <r>
    <x v="280"/>
    <x v="0"/>
    <x v="6"/>
    <s v="Nature Company"/>
    <s v="CDR Item"/>
    <n v="5723.3220000000001"/>
    <n v="8416.65"/>
  </r>
  <r>
    <x v="583"/>
    <x v="0"/>
    <x v="1"/>
    <s v="Whole Foods"/>
    <s v="KQJ Item"/>
    <n v="1336.6155000000001"/>
    <n v="2430.21"/>
  </r>
  <r>
    <x v="517"/>
    <x v="0"/>
    <x v="7"/>
    <s v="Peet's Coffee"/>
    <s v="RJQ Item"/>
    <n v="2553.4272000000001"/>
    <n v="3755.04"/>
  </r>
  <r>
    <x v="630"/>
    <x v="3"/>
    <x v="0"/>
    <s v="The Economist"/>
    <s v="MZS Item"/>
    <n v="8929.9045000000006"/>
    <n v="9550.7000000000007"/>
  </r>
  <r>
    <x v="198"/>
    <x v="0"/>
    <x v="1"/>
    <s v="Nature Company"/>
    <s v="CVM Item"/>
    <n v="8622.1492500000004"/>
    <n v="9221.5499999999993"/>
  </r>
  <r>
    <x v="163"/>
    <x v="3"/>
    <x v="7"/>
    <s v="Solar and Wind Inc."/>
    <s v="YNQ Item"/>
    <n v="1982.4816000000001"/>
    <n v="2252.8200000000002"/>
  </r>
  <r>
    <x v="298"/>
    <x v="1"/>
    <x v="2"/>
    <s v="Solar and Wind Inc."/>
    <s v="FTW Item"/>
    <n v="3249.6449999999995"/>
    <n v="4332.8599999999997"/>
  </r>
  <r>
    <x v="247"/>
    <x v="4"/>
    <x v="6"/>
    <s v="Amazon.com"/>
    <s v="YZE Item"/>
    <n v="3592.0060000000003"/>
    <n v="6530.92"/>
  </r>
  <r>
    <x v="534"/>
    <x v="0"/>
    <x v="0"/>
    <s v="Costco"/>
    <s v="DVP Item"/>
    <n v="3296.172"/>
    <n v="3745.65"/>
  </r>
  <r>
    <x v="342"/>
    <x v="0"/>
    <x v="3"/>
    <s v="Amazon.com"/>
    <s v="UNH Item"/>
    <n v="3963.24"/>
    <n v="8807.2000000000007"/>
  </r>
  <r>
    <x v="613"/>
    <x v="1"/>
    <x v="4"/>
    <s v="Office Depot"/>
    <s v="ULU Item"/>
    <n v="4901.4291999999996"/>
    <n v="8450.74"/>
  </r>
  <r>
    <x v="386"/>
    <x v="4"/>
    <x v="4"/>
    <s v="Amazon.com"/>
    <s v="PZY Item"/>
    <n v="1664.5013999999999"/>
    <n v="2869.83"/>
  </r>
  <r>
    <x v="206"/>
    <x v="0"/>
    <x v="3"/>
    <s v="McLendon's Hardware"/>
    <s v="MDG Item"/>
    <n v="2962.5288"/>
    <n v="4356.66"/>
  </r>
  <r>
    <x v="570"/>
    <x v="4"/>
    <x v="0"/>
    <s v="ExcelIsVeryFun.com"/>
    <s v="LVK Item"/>
    <n v="4901.7081999999991"/>
    <n v="8307.98"/>
  </r>
  <r>
    <x v="463"/>
    <x v="2"/>
    <x v="3"/>
    <s v="Costco"/>
    <s v="OEX Item"/>
    <n v="1880.0402999999999"/>
    <n v="5081.1899999999996"/>
  </r>
  <r>
    <x v="31"/>
    <x v="3"/>
    <x v="6"/>
    <s v="ExcelIsVeryFun.com"/>
    <s v="WSQ Item"/>
    <n v="8333.411900000001"/>
    <n v="8912.74"/>
  </r>
  <r>
    <x v="426"/>
    <x v="2"/>
    <x v="2"/>
    <s v="Home Depot"/>
    <s v="BHM Item"/>
    <n v="62.325000000000003"/>
    <n v="83.1"/>
  </r>
  <r>
    <x v="62"/>
    <x v="3"/>
    <x v="3"/>
    <s v="Home Depot"/>
    <s v="MSH Item"/>
    <n v="5369.4795000000004"/>
    <n v="9762.69"/>
  </r>
  <r>
    <x v="27"/>
    <x v="2"/>
    <x v="1"/>
    <s v="Sherman Williams"/>
    <s v="TAA Item"/>
    <n v="6362.7404500000002"/>
    <n v="6805.07"/>
  </r>
  <r>
    <x v="658"/>
    <x v="4"/>
    <x v="4"/>
    <s v="McLendon's Hardware"/>
    <s v="XAX Item"/>
    <n v="974.26350000000014"/>
    <n v="2165.0300000000002"/>
  </r>
  <r>
    <x v="166"/>
    <x v="4"/>
    <x v="6"/>
    <s v="Yahoo"/>
    <s v="YCR Item"/>
    <n v="1693.7860000000001"/>
    <n v="4577.8"/>
  </r>
  <r>
    <x v="408"/>
    <x v="1"/>
    <x v="4"/>
    <s v="ExcelIsVeryFun.com"/>
    <s v="GHE Item"/>
    <n v="1360.41"/>
    <n v="1813.88"/>
  </r>
  <r>
    <x v="659"/>
    <x v="0"/>
    <x v="1"/>
    <s v="Office Depot"/>
    <s v="BHL Item"/>
    <n v="285.07710000000003"/>
    <n v="662.97"/>
  </r>
  <r>
    <x v="130"/>
    <x v="0"/>
    <x v="0"/>
    <s v="Nature Company"/>
    <s v="RDD Item"/>
    <n v="4071.1359999999995"/>
    <n v="7019.2"/>
  </r>
  <r>
    <x v="589"/>
    <x v="0"/>
    <x v="5"/>
    <s v="The Economist"/>
    <s v="DUJ Item"/>
    <n v="2381.2470000000003"/>
    <n v="4329.54"/>
  </r>
  <r>
    <x v="66"/>
    <x v="4"/>
    <x v="3"/>
    <s v="Google"/>
    <s v="DNC Item"/>
    <n v="2122.8411999999998"/>
    <n v="4936.84"/>
  </r>
  <r>
    <x v="253"/>
    <x v="3"/>
    <x v="1"/>
    <s v="Amazon.com"/>
    <s v="PMB Item"/>
    <n v="3260.0040000000004"/>
    <n v="3704.55"/>
  </r>
  <r>
    <x v="248"/>
    <x v="1"/>
    <x v="1"/>
    <s v="Costco"/>
    <s v="DFQ Item"/>
    <n v="3641.2515000000003"/>
    <n v="8091.67"/>
  </r>
  <r>
    <x v="105"/>
    <x v="4"/>
    <x v="5"/>
    <s v="Yahoo"/>
    <s v="RLL Item"/>
    <n v="653.47150000000011"/>
    <n v="1188.1300000000001"/>
  </r>
  <r>
    <x v="358"/>
    <x v="4"/>
    <x v="6"/>
    <s v="Sherman Williams"/>
    <s v="DIP Item"/>
    <n v="6567.72"/>
    <n v="8756.9599999999991"/>
  </r>
  <r>
    <x v="660"/>
    <x v="4"/>
    <x v="2"/>
    <s v="Nature Company"/>
    <s v="JHA Item"/>
    <n v="2779.3623000000002"/>
    <n v="2972.58"/>
  </r>
  <r>
    <x v="427"/>
    <x v="4"/>
    <x v="6"/>
    <s v="Yahoo"/>
    <s v="PCZ Item"/>
    <n v="4788.7173000000003"/>
    <n v="8116.47"/>
  </r>
  <r>
    <x v="281"/>
    <x v="4"/>
    <x v="3"/>
    <s v="Google"/>
    <s v="IXD Item"/>
    <n v="4315.6025000000009"/>
    <n v="7846.55"/>
  </r>
  <r>
    <x v="231"/>
    <x v="0"/>
    <x v="7"/>
    <s v="Solar and Wind Inc."/>
    <s v="DCR Item"/>
    <n v="3110.4750000000004"/>
    <n v="4147.3"/>
  </r>
  <r>
    <x v="661"/>
    <x v="4"/>
    <x v="4"/>
    <s v="McLendon's Hardware"/>
    <s v="VGY Item"/>
    <n v="3633.7236000000003"/>
    <n v="8450.52"/>
  </r>
  <r>
    <x v="628"/>
    <x v="4"/>
    <x v="4"/>
    <s v="Office Depot"/>
    <s v="ITY Item"/>
    <n v="4509.1616000000004"/>
    <n v="6631.12"/>
  </r>
  <r>
    <x v="662"/>
    <x v="2"/>
    <x v="5"/>
    <s v="Costco"/>
    <s v="AXW Item"/>
    <n v="2934.8968"/>
    <n v="3335.11"/>
  </r>
  <r>
    <x v="574"/>
    <x v="4"/>
    <x v="1"/>
    <s v="Office Depot"/>
    <s v="GRM Item"/>
    <n v="1438.4744000000001"/>
    <n v="1634.63"/>
  </r>
  <r>
    <x v="655"/>
    <x v="0"/>
    <x v="3"/>
    <s v="ExcelIsVeryFun.com"/>
    <s v="TLP Item"/>
    <n v="303.97390000000001"/>
    <n v="515.21"/>
  </r>
  <r>
    <x v="369"/>
    <x v="3"/>
    <x v="5"/>
    <s v="Costco"/>
    <s v="ARS Item"/>
    <n v="3576.3728000000001"/>
    <n v="4064.06"/>
  </r>
  <r>
    <x v="226"/>
    <x v="2"/>
    <x v="2"/>
    <s v="ExcelIsVeryFun.com"/>
    <s v="ECP Item"/>
    <n v="2008.8009999999997"/>
    <n v="3463.45"/>
  </r>
  <r>
    <x v="283"/>
    <x v="4"/>
    <x v="3"/>
    <s v="Home Depot"/>
    <s v="QZJ Item"/>
    <n v="766.89919999999995"/>
    <n v="1322.24"/>
  </r>
  <r>
    <x v="559"/>
    <x v="2"/>
    <x v="0"/>
    <s v="Whole Foods"/>
    <s v="BMX Item"/>
    <n v="4458.369850000001"/>
    <n v="4768.3100000000004"/>
  </r>
  <r>
    <x v="145"/>
    <x v="3"/>
    <x v="4"/>
    <s v="Google"/>
    <s v="UMR Item"/>
    <n v="5290.05"/>
    <n v="7053.4"/>
  </r>
  <r>
    <x v="214"/>
    <x v="4"/>
    <x v="3"/>
    <s v="Peet's Coffee"/>
    <s v="MQK Item"/>
    <n v="1421.2145"/>
    <n v="3305.15"/>
  </r>
  <r>
    <x v="232"/>
    <x v="0"/>
    <x v="5"/>
    <s v="Costco"/>
    <s v="BZR Item"/>
    <n v="3127.7565"/>
    <n v="6950.57"/>
  </r>
  <r>
    <x v="478"/>
    <x v="4"/>
    <x v="1"/>
    <s v="The Economist"/>
    <s v="ZXI Item"/>
    <n v="2033.1518000000001"/>
    <n v="4728.26"/>
  </r>
  <r>
    <x v="408"/>
    <x v="1"/>
    <x v="1"/>
    <s v="Peet's Coffee"/>
    <s v="RCI Item"/>
    <n v="3217.3424999999997"/>
    <n v="7149.65"/>
  </r>
  <r>
    <x v="129"/>
    <x v="1"/>
    <x v="1"/>
    <s v="Sherman Williams"/>
    <s v="BEU Item"/>
    <n v="1804.0170500000002"/>
    <n v="1929.43"/>
  </r>
  <r>
    <x v="647"/>
    <x v="1"/>
    <x v="1"/>
    <s v="Home Depot"/>
    <s v="WSQ Item"/>
    <n v="748.44079999999997"/>
    <n v="1740.56"/>
  </r>
  <r>
    <x v="103"/>
    <x v="4"/>
    <x v="3"/>
    <s v="Google"/>
    <s v="RBW Item"/>
    <n v="346.71840000000003"/>
    <n v="509.88"/>
  </r>
  <r>
    <x v="399"/>
    <x v="2"/>
    <x v="2"/>
    <s v="McLendon's Hardware"/>
    <s v="NXM Item"/>
    <n v="2808.3587000000002"/>
    <n v="4759.93"/>
  </r>
  <r>
    <x v="401"/>
    <x v="0"/>
    <x v="6"/>
    <s v="Nature Company"/>
    <s v="MUU Item"/>
    <n v="4171.4396000000006"/>
    <n v="6134.47"/>
  </r>
  <r>
    <x v="651"/>
    <x v="4"/>
    <x v="2"/>
    <s v="Google"/>
    <s v="HEU Item"/>
    <n v="4120.4360999999999"/>
    <n v="6983.79"/>
  </r>
  <r>
    <x v="3"/>
    <x v="4"/>
    <x v="6"/>
    <s v="Solar and Wind Inc."/>
    <s v="DEJ Item"/>
    <n v="756.88800000000003"/>
    <n v="860.1"/>
  </r>
  <r>
    <x v="470"/>
    <x v="0"/>
    <x v="6"/>
    <s v="McLendon's Hardware"/>
    <s v="TAG Item"/>
    <n v="744.48440000000005"/>
    <n v="1094.83"/>
  </r>
  <r>
    <x v="553"/>
    <x v="4"/>
    <x v="0"/>
    <s v="Yahoo"/>
    <s v="QVI Item"/>
    <n v="3047.44"/>
    <n v="5540.8"/>
  </r>
  <r>
    <x v="171"/>
    <x v="4"/>
    <x v="4"/>
    <s v="Sherman Williams"/>
    <s v="ONV Item"/>
    <n v="317.27120000000002"/>
    <n v="737.84"/>
  </r>
  <r>
    <x v="320"/>
    <x v="4"/>
    <x v="7"/>
    <s v="Yahoo"/>
    <s v="SZX Item"/>
    <n v="2182.1965"/>
    <n v="2333.9"/>
  </r>
  <r>
    <x v="252"/>
    <x v="1"/>
    <x v="4"/>
    <s v="Amazon.com"/>
    <s v="GWT Item"/>
    <n v="4570.1656000000003"/>
    <n v="5193.37"/>
  </r>
  <r>
    <x v="123"/>
    <x v="1"/>
    <x v="4"/>
    <s v="Solar and Wind Inc."/>
    <s v="FVX Item"/>
    <n v="1628.9804999999999"/>
    <n v="4402.6499999999996"/>
  </r>
  <r>
    <x v="488"/>
    <x v="3"/>
    <x v="2"/>
    <s v="Google"/>
    <s v="FEP Item"/>
    <n v="1444.0581999999999"/>
    <n v="3902.86"/>
  </r>
  <r>
    <x v="282"/>
    <x v="4"/>
    <x v="5"/>
    <s v="Sherman Williams"/>
    <s v="UJX Item"/>
    <n v="4688.1921999999995"/>
    <n v="8083.09"/>
  </r>
  <r>
    <x v="299"/>
    <x v="1"/>
    <x v="4"/>
    <s v="Office Depot"/>
    <s v="FIO Item"/>
    <n v="6204.5716000000011"/>
    <n v="9124.3700000000008"/>
  </r>
  <r>
    <x v="99"/>
    <x v="2"/>
    <x v="7"/>
    <s v="Office Depot"/>
    <s v="ZEB Item"/>
    <n v="1950.7224000000001"/>
    <n v="2216.73"/>
  </r>
  <r>
    <x v="85"/>
    <x v="4"/>
    <x v="5"/>
    <s v="Sherman Williams"/>
    <s v="GBM Item"/>
    <n v="3131.6125999999999"/>
    <n v="7282.82"/>
  </r>
  <r>
    <x v="346"/>
    <x v="2"/>
    <x v="5"/>
    <s v="ExcelIsVeryFun.com"/>
    <s v="FDS Item"/>
    <n v="2823.1469999999999"/>
    <n v="6273.66"/>
  </r>
  <r>
    <x v="10"/>
    <x v="4"/>
    <x v="5"/>
    <s v="Solar and Wind Inc."/>
    <s v="ANS Item"/>
    <n v="2729.8489"/>
    <n v="7377.97"/>
  </r>
  <r>
    <x v="627"/>
    <x v="1"/>
    <x v="2"/>
    <s v="Amazon.com"/>
    <s v="XVA Item"/>
    <n v="4539.4910000000009"/>
    <n v="8253.6200000000008"/>
  </r>
  <r>
    <x v="356"/>
    <x v="2"/>
    <x v="5"/>
    <s v="Google"/>
    <s v="XUE Item"/>
    <n v="2990.2622999999999"/>
    <n v="8081.79"/>
  </r>
  <r>
    <x v="600"/>
    <x v="2"/>
    <x v="6"/>
    <s v="Sherman Williams"/>
    <s v="RKL Item"/>
    <n v="5649.9024000000009"/>
    <n v="8308.68"/>
  </r>
  <r>
    <x v="631"/>
    <x v="2"/>
    <x v="4"/>
    <s v="Costco"/>
    <s v="WJT Item"/>
    <n v="732.1893"/>
    <n v="1978.89"/>
  </r>
  <r>
    <x v="396"/>
    <x v="4"/>
    <x v="6"/>
    <s v="McLendon's Hardware"/>
    <s v="EJG Item"/>
    <n v="4777.3332"/>
    <n v="7025.49"/>
  </r>
  <r>
    <x v="321"/>
    <x v="4"/>
    <x v="0"/>
    <s v="Office Depot"/>
    <s v="RUJ Item"/>
    <n v="2880.6572000000001"/>
    <n v="7785.56"/>
  </r>
  <r>
    <x v="663"/>
    <x v="3"/>
    <x v="7"/>
    <s v="McLendon's Hardware"/>
    <s v="IUU Item"/>
    <n v="2965.0391999999997"/>
    <n v="6895.44"/>
  </r>
  <r>
    <x v="521"/>
    <x v="0"/>
    <x v="3"/>
    <s v="The Economist"/>
    <s v="RAB Item"/>
    <n v="1265.7510000000002"/>
    <n v="2812.78"/>
  </r>
  <r>
    <x v="47"/>
    <x v="3"/>
    <x v="1"/>
    <s v="ExcelIsVeryFun.com"/>
    <s v="BYJ Item"/>
    <n v="403.83879999999999"/>
    <n v="939.16"/>
  </r>
  <r>
    <x v="455"/>
    <x v="2"/>
    <x v="2"/>
    <s v="Sherman Williams"/>
    <s v="RZX Item"/>
    <n v="785.95"/>
    <n v="1429"/>
  </r>
  <r>
    <x v="478"/>
    <x v="3"/>
    <x v="5"/>
    <s v="Home Depot"/>
    <s v="IND Item"/>
    <n v="2673.2411999999999"/>
    <n v="6216.84"/>
  </r>
  <r>
    <x v="294"/>
    <x v="4"/>
    <x v="7"/>
    <s v="Google"/>
    <s v="YLN Item"/>
    <n v="6969.4713000000002"/>
    <n v="7453.98"/>
  </r>
  <r>
    <x v="599"/>
    <x v="1"/>
    <x v="7"/>
    <s v="Whole Foods"/>
    <s v="MEO Item"/>
    <n v="4596.9550000000008"/>
    <n v="8358.1"/>
  </r>
  <r>
    <x v="476"/>
    <x v="1"/>
    <x v="3"/>
    <s v="The Economist"/>
    <s v="EEH Item"/>
    <n v="1850.45"/>
    <n v="2721.25"/>
  </r>
  <r>
    <x v="371"/>
    <x v="4"/>
    <x v="5"/>
    <s v="Amazon.com"/>
    <s v="LRX Item"/>
    <n v="1350.0629999999999"/>
    <n v="3000.14"/>
  </r>
  <r>
    <x v="547"/>
    <x v="1"/>
    <x v="3"/>
    <s v="McLendon's Hardware"/>
    <s v="XCQ Item"/>
    <n v="2044.5682999999999"/>
    <n v="3465.37"/>
  </r>
  <r>
    <x v="664"/>
    <x v="2"/>
    <x v="2"/>
    <s v="Whole Foods"/>
    <s v="UFK Item"/>
    <n v="4304.0030000000006"/>
    <n v="7825.46"/>
  </r>
  <r>
    <x v="58"/>
    <x v="2"/>
    <x v="3"/>
    <s v="Peet's Coffee"/>
    <s v="JLP Item"/>
    <n v="1918.9985999999999"/>
    <n v="3252.54"/>
  </r>
  <r>
    <x v="458"/>
    <x v="4"/>
    <x v="2"/>
    <s v="Sherman Williams"/>
    <s v="WYL Item"/>
    <n v="5389.2784000000001"/>
    <n v="6124.18"/>
  </r>
  <r>
    <x v="193"/>
    <x v="2"/>
    <x v="7"/>
    <s v="ExcelIsVeryFun.com"/>
    <s v="QNH Item"/>
    <n v="4014.9744999999998"/>
    <n v="9337.15"/>
  </r>
  <r>
    <x v="126"/>
    <x v="1"/>
    <x v="0"/>
    <s v="Office Depot"/>
    <s v="YEW Item"/>
    <n v="6886.3432000000003"/>
    <n v="7825.39"/>
  </r>
  <r>
    <x v="495"/>
    <x v="4"/>
    <x v="2"/>
    <s v="Peet's Coffee"/>
    <s v="KLA Item"/>
    <n v="2996.1374999999998"/>
    <n v="3994.85"/>
  </r>
  <r>
    <x v="555"/>
    <x v="3"/>
    <x v="2"/>
    <s v="Sherman Williams"/>
    <s v="GWD Item"/>
    <n v="4651.7015999999994"/>
    <n v="7884.24"/>
  </r>
  <r>
    <x v="488"/>
    <x v="1"/>
    <x v="1"/>
    <s v="Amazon.com"/>
    <s v="EIO Item"/>
    <n v="776.84849999999994"/>
    <n v="1726.33"/>
  </r>
  <r>
    <x v="41"/>
    <x v="4"/>
    <x v="2"/>
    <s v="Solar and Wind Inc."/>
    <s v="IIH Item"/>
    <n v="531.59"/>
    <n v="781.75"/>
  </r>
  <r>
    <x v="148"/>
    <x v="2"/>
    <x v="0"/>
    <s v="The Economist"/>
    <s v="XBK Item"/>
    <n v="913.60770000000002"/>
    <n v="2469.21"/>
  </r>
  <r>
    <x v="3"/>
    <x v="2"/>
    <x v="3"/>
    <s v="The Economist"/>
    <s v="LOI Item"/>
    <n v="2727.3"/>
    <n v="3636.4"/>
  </r>
  <r>
    <x v="407"/>
    <x v="2"/>
    <x v="1"/>
    <s v="ExcelIsVeryFun.com"/>
    <s v="GTC Item"/>
    <n v="4468.6187"/>
    <n v="7573.93"/>
  </r>
  <r>
    <x v="286"/>
    <x v="2"/>
    <x v="4"/>
    <s v="Costco"/>
    <s v="HSF Item"/>
    <n v="3553.8092999999999"/>
    <n v="9604.89"/>
  </r>
  <r>
    <x v="650"/>
    <x v="2"/>
    <x v="0"/>
    <s v="Nature Company"/>
    <s v="VZO Item"/>
    <n v="447.3485"/>
    <n v="1209.05"/>
  </r>
  <r>
    <x v="629"/>
    <x v="4"/>
    <x v="5"/>
    <s v="Google"/>
    <s v="ADC Item"/>
    <n v="3562.1960000000004"/>
    <n v="6476.72"/>
  </r>
  <r>
    <x v="618"/>
    <x v="1"/>
    <x v="1"/>
    <s v="Amazon.com"/>
    <s v="HOW Item"/>
    <n v="5273.7960000000003"/>
    <n v="5992.95"/>
  </r>
  <r>
    <x v="518"/>
    <x v="4"/>
    <x v="0"/>
    <s v="Peet's Coffee"/>
    <s v="DSQ Item"/>
    <n v="3750.0773000000004"/>
    <n v="8721.11"/>
  </r>
  <r>
    <x v="132"/>
    <x v="2"/>
    <x v="7"/>
    <s v="Solar and Wind Inc."/>
    <s v="ZBQ Item"/>
    <n v="1197.6321500000001"/>
    <n v="1280.8900000000001"/>
  </r>
  <r>
    <x v="664"/>
    <x v="4"/>
    <x v="6"/>
    <s v="Solar and Wind Inc."/>
    <s v="MXH Item"/>
    <n v="5628.1751999999997"/>
    <n v="9539.2800000000007"/>
  </r>
  <r>
    <x v="16"/>
    <x v="4"/>
    <x v="6"/>
    <s v="Home Depot"/>
    <s v="QIF Item"/>
    <n v="219.00760000000002"/>
    <n v="322.07"/>
  </r>
  <r>
    <x v="41"/>
    <x v="2"/>
    <x v="2"/>
    <s v="Whole Foods"/>
    <s v="YHW Item"/>
    <n v="3904.1549999999997"/>
    <n v="5205.54"/>
  </r>
  <r>
    <x v="332"/>
    <x v="3"/>
    <x v="5"/>
    <s v="ExcelIsVeryFun.com"/>
    <s v="OJW Item"/>
    <n v="486.17090000000002"/>
    <n v="1130.6300000000001"/>
  </r>
  <r>
    <x v="456"/>
    <x v="2"/>
    <x v="3"/>
    <s v="McLendon's Hardware"/>
    <s v="GDW Item"/>
    <n v="7176.7327500000001"/>
    <n v="7675.65"/>
  </r>
  <r>
    <x v="191"/>
    <x v="4"/>
    <x v="6"/>
    <s v="McLendon's Hardware"/>
    <s v="QIT Item"/>
    <n v="2347.59"/>
    <n v="3130.12"/>
  </r>
  <r>
    <x v="539"/>
    <x v="4"/>
    <x v="2"/>
    <s v="Office Depot"/>
    <s v="YVZ Item"/>
    <n v="3282.3225000000002"/>
    <n v="7294.05"/>
  </r>
  <r>
    <x v="215"/>
    <x v="4"/>
    <x v="4"/>
    <s v="Costco"/>
    <s v="JNF Item"/>
    <n v="4211.1827999999996"/>
    <n v="7260.66"/>
  </r>
  <r>
    <x v="374"/>
    <x v="2"/>
    <x v="5"/>
    <s v="Google"/>
    <s v="DVU Item"/>
    <n v="1690.7605000000003"/>
    <n v="3074.11"/>
  </r>
  <r>
    <x v="265"/>
    <x v="1"/>
    <x v="6"/>
    <s v="Google"/>
    <s v="HEN Item"/>
    <n v="5129.13"/>
    <n v="6838.84"/>
  </r>
  <r>
    <x v="665"/>
    <x v="4"/>
    <x v="4"/>
    <s v="Office Depot"/>
    <s v="GDN Item"/>
    <n v="746.29499999999996"/>
    <n v="1356.9"/>
  </r>
  <r>
    <x v="77"/>
    <x v="0"/>
    <x v="1"/>
    <s v="Google"/>
    <s v="ORF Item"/>
    <n v="1513.2655999999999"/>
    <n v="1719.62"/>
  </r>
  <r>
    <x v="87"/>
    <x v="3"/>
    <x v="2"/>
    <s v="Peet's Coffee"/>
    <s v="FKF Item"/>
    <n v="3166.7708000000002"/>
    <n v="8558.84"/>
  </r>
  <r>
    <x v="92"/>
    <x v="2"/>
    <x v="0"/>
    <s v="Costco"/>
    <s v="XAS Item"/>
    <n v="2970.6633000000002"/>
    <n v="3177.18"/>
  </r>
  <r>
    <x v="262"/>
    <x v="0"/>
    <x v="7"/>
    <s v="ExcelIsVeryFun.com"/>
    <s v="KOQ Item"/>
    <n v="3836.5085000000004"/>
    <n v="6975.47"/>
  </r>
  <r>
    <x v="510"/>
    <x v="4"/>
    <x v="6"/>
    <s v="Google"/>
    <s v="LXR Item"/>
    <n v="4150.4493999999995"/>
    <n v="7034.66"/>
  </r>
  <r>
    <x v="415"/>
    <x v="3"/>
    <x v="3"/>
    <s v="McLendon's Hardware"/>
    <s v="EBS Item"/>
    <n v="1901.4449999999999"/>
    <n v="2535.2600000000002"/>
  </r>
  <r>
    <x v="110"/>
    <x v="1"/>
    <x v="0"/>
    <s v="Costco"/>
    <s v="BDA Item"/>
    <n v="5717.7188000000006"/>
    <n v="8408.41"/>
  </r>
  <r>
    <x v="196"/>
    <x v="1"/>
    <x v="7"/>
    <s v="Whole Foods"/>
    <s v="XWY Item"/>
    <n v="321.40900000000005"/>
    <n v="584.38"/>
  </r>
  <r>
    <x v="326"/>
    <x v="0"/>
    <x v="5"/>
    <s v="Google"/>
    <s v="BAW Item"/>
    <n v="4002.6749999999997"/>
    <n v="5336.9"/>
  </r>
  <r>
    <x v="139"/>
    <x v="2"/>
    <x v="3"/>
    <s v="Office Depot"/>
    <s v="UGS Item"/>
    <n v="3303.1997999999999"/>
    <n v="7681.86"/>
  </r>
  <r>
    <x v="32"/>
    <x v="1"/>
    <x v="1"/>
    <s v="Costco"/>
    <s v="XHX Item"/>
    <n v="4577.7273999999998"/>
    <n v="7758.86"/>
  </r>
  <r>
    <x v="33"/>
    <x v="0"/>
    <x v="3"/>
    <s v="Yahoo"/>
    <s v="WZQ Item"/>
    <n v="2175.6752999999999"/>
    <n v="5059.71"/>
  </r>
  <r>
    <x v="638"/>
    <x v="2"/>
    <x v="1"/>
    <s v="ExcelIsVeryFun.com"/>
    <s v="CHE Item"/>
    <n v="3837.6513999999997"/>
    <n v="4104.4399999999996"/>
  </r>
  <r>
    <x v="497"/>
    <x v="3"/>
    <x v="0"/>
    <s v="McLendon's Hardware"/>
    <s v="WAJ Item"/>
    <n v="3172.0617999999999"/>
    <n v="8573.14"/>
  </r>
  <r>
    <x v="232"/>
    <x v="2"/>
    <x v="2"/>
    <s v="Yahoo"/>
    <s v="LBC Item"/>
    <n v="1178.4981"/>
    <n v="3185.13"/>
  </r>
  <r>
    <x v="590"/>
    <x v="0"/>
    <x v="1"/>
    <s v="Amazon.com"/>
    <s v="JLN Item"/>
    <n v="5758.3751499999998"/>
    <n v="6158.69"/>
  </r>
  <r>
    <x v="487"/>
    <x v="2"/>
    <x v="0"/>
    <s v="Office Depot"/>
    <s v="VLI Item"/>
    <n v="4398.0632000000005"/>
    <n v="6467.74"/>
  </r>
  <r>
    <x v="30"/>
    <x v="4"/>
    <x v="3"/>
    <s v="Google"/>
    <s v="POE Item"/>
    <n v="589.88699999999994"/>
    <n v="1310.86"/>
  </r>
  <r>
    <x v="167"/>
    <x v="2"/>
    <x v="2"/>
    <s v="Home Depot"/>
    <s v="LZH Item"/>
    <n v="2605.3515000000002"/>
    <n v="5789.67"/>
  </r>
  <r>
    <x v="422"/>
    <x v="0"/>
    <x v="6"/>
    <s v="Nature Company"/>
    <s v="ISP Item"/>
    <n v="3317.4607000000001"/>
    <n v="8966.11"/>
  </r>
  <r>
    <x v="351"/>
    <x v="3"/>
    <x v="7"/>
    <s v="Whole Foods"/>
    <s v="MCN Item"/>
    <n v="3132.0574999999999"/>
    <n v="5694.65"/>
  </r>
  <r>
    <x v="275"/>
    <x v="0"/>
    <x v="5"/>
    <s v="Sherman Williams"/>
    <s v="MHY Item"/>
    <n v="5772.3440500000006"/>
    <n v="6173.63"/>
  </r>
  <r>
    <x v="651"/>
    <x v="1"/>
    <x v="0"/>
    <s v="Home Depot"/>
    <s v="VBG Item"/>
    <n v="5931.3544000000002"/>
    <n v="8722.58"/>
  </r>
  <r>
    <x v="349"/>
    <x v="0"/>
    <x v="2"/>
    <s v="Whole Foods"/>
    <s v="FCJ Item"/>
    <n v="2890.395"/>
    <n v="3853.86"/>
  </r>
  <r>
    <x v="124"/>
    <x v="4"/>
    <x v="5"/>
    <s v="Costco"/>
    <s v="ZRS Item"/>
    <n v="8100.62"/>
    <n v="9205.25"/>
  </r>
  <r>
    <x v="198"/>
    <x v="2"/>
    <x v="0"/>
    <s v="Yahoo"/>
    <s v="IQK Item"/>
    <n v="3304.6064999999999"/>
    <n v="7343.57"/>
  </r>
  <r>
    <x v="278"/>
    <x v="4"/>
    <x v="2"/>
    <s v="Sherman Williams"/>
    <s v="TUV Item"/>
    <n v="5365.1730000000007"/>
    <n v="9754.86"/>
  </r>
  <r>
    <x v="522"/>
    <x v="4"/>
    <x v="1"/>
    <s v="Nature Company"/>
    <s v="NXU Item"/>
    <n v="2974.3004500000002"/>
    <n v="3181.07"/>
  </r>
  <r>
    <x v="44"/>
    <x v="3"/>
    <x v="6"/>
    <s v="Amazon.com"/>
    <s v="ABM Item"/>
    <n v="335.06"/>
    <n v="609.20000000000005"/>
  </r>
  <r>
    <x v="159"/>
    <x v="4"/>
    <x v="0"/>
    <s v="Whole Foods"/>
    <s v="NCR Item"/>
    <n v="6162.9149999999991"/>
    <n v="8217.2199999999993"/>
  </r>
  <r>
    <x v="147"/>
    <x v="3"/>
    <x v="4"/>
    <s v="Nature Company"/>
    <s v="YEK Item"/>
    <n v="505.125"/>
    <n v="673.5"/>
  </r>
  <r>
    <x v="1"/>
    <x v="3"/>
    <x v="4"/>
    <s v="Sherman Williams"/>
    <s v="IOP Item"/>
    <n v="1691.9724999999999"/>
    <n v="2867.75"/>
  </r>
  <r>
    <x v="20"/>
    <x v="0"/>
    <x v="1"/>
    <s v="Office Depot"/>
    <s v="LVF Item"/>
    <n v="1857.4970000000001"/>
    <n v="3148.3"/>
  </r>
  <r>
    <x v="590"/>
    <x v="4"/>
    <x v="6"/>
    <s v="Solar and Wind Inc."/>
    <s v="ALR Item"/>
    <n v="1017.9251500000001"/>
    <n v="1088.69"/>
  </r>
  <r>
    <x v="666"/>
    <x v="0"/>
    <x v="2"/>
    <s v="Whole Foods"/>
    <s v="EWJ Item"/>
    <n v="3017.9487999999997"/>
    <n v="5203.3599999999997"/>
  </r>
  <r>
    <x v="568"/>
    <x v="4"/>
    <x v="2"/>
    <s v="Sherman Williams"/>
    <s v="GJP Item"/>
    <n v="1801.0616"/>
    <n v="2648.62"/>
  </r>
  <r>
    <x v="365"/>
    <x v="4"/>
    <x v="2"/>
    <s v="Google"/>
    <s v="MLA Item"/>
    <n v="5842.0823999999993"/>
    <n v="6638.73"/>
  </r>
  <r>
    <x v="589"/>
    <x v="4"/>
    <x v="4"/>
    <s v="ExcelIsVeryFun.com"/>
    <s v="IYF Item"/>
    <n v="1467.4357500000001"/>
    <n v="1569.45"/>
  </r>
  <r>
    <x v="301"/>
    <x v="1"/>
    <x v="1"/>
    <s v="Solar and Wind Inc."/>
    <s v="UGR Item"/>
    <n v="2953.2215999999999"/>
    <n v="7981.68"/>
  </r>
  <r>
    <x v="217"/>
    <x v="0"/>
    <x v="3"/>
    <s v="Peet's Coffee"/>
    <s v="QHG Item"/>
    <n v="1609.9559999999999"/>
    <n v="3577.68"/>
  </r>
  <r>
    <x v="329"/>
    <x v="3"/>
    <x v="7"/>
    <s v="Whole Foods"/>
    <s v="SUK Item"/>
    <n v="3305.3670000000002"/>
    <n v="7345.26"/>
  </r>
  <r>
    <x v="447"/>
    <x v="4"/>
    <x v="0"/>
    <s v="Home Depot"/>
    <s v="UHX Item"/>
    <n v="5543.0019999999995"/>
    <n v="9556.9"/>
  </r>
  <r>
    <x v="667"/>
    <x v="1"/>
    <x v="1"/>
    <s v="ExcelIsVeryFun.com"/>
    <s v="VZK Item"/>
    <n v="3234.7872000000002"/>
    <n v="4757.04"/>
  </r>
  <r>
    <x v="668"/>
    <x v="0"/>
    <x v="4"/>
    <s v="Amazon.com"/>
    <s v="FJF Item"/>
    <n v="4710.7251999999999"/>
    <n v="7984.28"/>
  </r>
  <r>
    <x v="36"/>
    <x v="3"/>
    <x v="0"/>
    <s v="Peet's Coffee"/>
    <s v="NFY Item"/>
    <n v="822.26530000000002"/>
    <n v="1393.67"/>
  </r>
  <r>
    <x v="346"/>
    <x v="4"/>
    <x v="1"/>
    <s v="Whole Foods"/>
    <s v="PVI Item"/>
    <n v="6416.8395500000006"/>
    <n v="6862.93"/>
  </r>
  <r>
    <x v="650"/>
    <x v="4"/>
    <x v="0"/>
    <s v="Peet's Coffee"/>
    <s v="NXA Item"/>
    <n v="343.21950000000004"/>
    <n v="762.71"/>
  </r>
  <r>
    <x v="154"/>
    <x v="4"/>
    <x v="1"/>
    <s v="Office Depot"/>
    <s v="BGN Item"/>
    <n v="2812.1368000000002"/>
    <n v="3195.61"/>
  </r>
  <r>
    <x v="669"/>
    <x v="2"/>
    <x v="2"/>
    <s v="McLendon's Hardware"/>
    <s v="YPW Item"/>
    <n v="295.78559999999999"/>
    <n v="336.12"/>
  </r>
  <r>
    <x v="206"/>
    <x v="4"/>
    <x v="1"/>
    <s v="The Economist"/>
    <s v="TZF Item"/>
    <n v="4003.0485000000008"/>
    <n v="7278.27"/>
  </r>
  <r>
    <x v="299"/>
    <x v="4"/>
    <x v="6"/>
    <s v="Office Depot"/>
    <s v="RAR Item"/>
    <n v="1879.0781999999999"/>
    <n v="3239.79"/>
  </r>
  <r>
    <x v="374"/>
    <x v="4"/>
    <x v="5"/>
    <s v="Solar and Wind Inc."/>
    <s v="PTM Item"/>
    <n v="3072.9336000000003"/>
    <n v="3286.56"/>
  </r>
  <r>
    <x v="22"/>
    <x v="1"/>
    <x v="5"/>
    <s v="Nature Company"/>
    <s v="RUW Item"/>
    <n v="2844.6118000000001"/>
    <n v="7688.14"/>
  </r>
  <r>
    <x v="97"/>
    <x v="0"/>
    <x v="1"/>
    <s v="Costco"/>
    <s v="ZHW Item"/>
    <n v="421.61680000000001"/>
    <n v="479.11"/>
  </r>
  <r>
    <x v="397"/>
    <x v="1"/>
    <x v="1"/>
    <s v="Costco"/>
    <s v="GAW Item"/>
    <n v="1242.0676000000001"/>
    <n v="1826.57"/>
  </r>
  <r>
    <x v="78"/>
    <x v="2"/>
    <x v="6"/>
    <s v="Whole Foods"/>
    <s v="MDI Item"/>
    <n v="3401.7208000000001"/>
    <n v="9193.84"/>
  </r>
  <r>
    <x v="391"/>
    <x v="1"/>
    <x v="6"/>
    <s v="Solar and Wind Inc."/>
    <s v="KBF Item"/>
    <n v="6353.3624000000009"/>
    <n v="9343.18"/>
  </r>
  <r>
    <x v="418"/>
    <x v="1"/>
    <x v="3"/>
    <s v="Whole Foods"/>
    <s v="SGA Item"/>
    <n v="4561.1984000000002"/>
    <n v="5183.18"/>
  </r>
  <r>
    <x v="70"/>
    <x v="1"/>
    <x v="2"/>
    <s v="Amazon.com"/>
    <s v="PNU Item"/>
    <n v="1476.1112999999998"/>
    <n v="3989.49"/>
  </r>
  <r>
    <x v="99"/>
    <x v="3"/>
    <x v="5"/>
    <s v="Whole Foods"/>
    <s v="TLW Item"/>
    <n v="3580.6875"/>
    <n v="4774.25"/>
  </r>
  <r>
    <x v="369"/>
    <x v="3"/>
    <x v="6"/>
    <s v="The Economist"/>
    <s v="MVI Item"/>
    <n v="4128.8250000000007"/>
    <n v="5505.1"/>
  </r>
  <r>
    <x v="76"/>
    <x v="4"/>
    <x v="4"/>
    <s v="Whole Foods"/>
    <s v="IIA Item"/>
    <n v="660.75750000000005"/>
    <n v="881.01"/>
  </r>
  <r>
    <x v="445"/>
    <x v="2"/>
    <x v="0"/>
    <s v="McLendon's Hardware"/>
    <s v="XCL Item"/>
    <n v="5237.0174999999999"/>
    <n v="6982.69"/>
  </r>
  <r>
    <x v="123"/>
    <x v="4"/>
    <x v="3"/>
    <s v="Amazon.com"/>
    <s v="TRJ Item"/>
    <n v="5363.0444000000007"/>
    <n v="7886.83"/>
  </r>
  <r>
    <x v="62"/>
    <x v="3"/>
    <x v="2"/>
    <s v="Peet's Coffee"/>
    <s v="NOC Item"/>
    <n v="1539.5333000000001"/>
    <n v="3580.31"/>
  </r>
  <r>
    <x v="200"/>
    <x v="2"/>
    <x v="3"/>
    <s v="ExcelIsVeryFun.com"/>
    <s v="WWR Item"/>
    <n v="4048.5840000000003"/>
    <n v="5953.8"/>
  </r>
  <r>
    <x v="243"/>
    <x v="4"/>
    <x v="2"/>
    <s v="Peet's Coffee"/>
    <s v="WWQ Item"/>
    <n v="169.1525"/>
    <n v="307.55"/>
  </r>
  <r>
    <x v="19"/>
    <x v="4"/>
    <x v="1"/>
    <s v="Amazon.com"/>
    <s v="TWG Item"/>
    <n v="6395.6774999999998"/>
    <n v="8527.57"/>
  </r>
  <r>
    <x v="560"/>
    <x v="1"/>
    <x v="0"/>
    <s v="Yahoo"/>
    <s v="BQA Item"/>
    <n v="3220.41"/>
    <n v="4293.88"/>
  </r>
  <r>
    <x v="503"/>
    <x v="4"/>
    <x v="3"/>
    <s v="Amazon.com"/>
    <s v="VXX Item"/>
    <n v="2969.99"/>
    <n v="8027"/>
  </r>
  <r>
    <x v="328"/>
    <x v="2"/>
    <x v="0"/>
    <s v="Yahoo"/>
    <s v="ECG Item"/>
    <n v="4993.1915000000008"/>
    <n v="9078.5300000000007"/>
  </r>
  <r>
    <x v="320"/>
    <x v="0"/>
    <x v="7"/>
    <s v="McLendon's Hardware"/>
    <s v="MUR Item"/>
    <n v="4240.0967000000001"/>
    <n v="9860.69"/>
  </r>
  <r>
    <x v="127"/>
    <x v="2"/>
    <x v="1"/>
    <s v="Sherman Williams"/>
    <s v="QAG Item"/>
    <n v="5422.665"/>
    <n v="7230.22"/>
  </r>
  <r>
    <x v="416"/>
    <x v="4"/>
    <x v="7"/>
    <s v="The Economist"/>
    <s v="NUQ Item"/>
    <n v="5808.6212000000005"/>
    <n v="8542.09"/>
  </r>
  <r>
    <x v="338"/>
    <x v="4"/>
    <x v="6"/>
    <s v="Whole Foods"/>
    <s v="PTX Item"/>
    <n v="1964.0377000000001"/>
    <n v="5308.21"/>
  </r>
  <r>
    <x v="194"/>
    <x v="2"/>
    <x v="0"/>
    <s v="Office Depot"/>
    <s v="VJU Item"/>
    <n v="2623.2334000000001"/>
    <n v="7089.82"/>
  </r>
  <r>
    <x v="329"/>
    <x v="4"/>
    <x v="5"/>
    <s v="ExcelIsVeryFun.com"/>
    <s v="VNM Item"/>
    <n v="5231.1224999999995"/>
    <n v="6974.83"/>
  </r>
  <r>
    <x v="522"/>
    <x v="3"/>
    <x v="0"/>
    <s v="McLendon's Hardware"/>
    <s v="TGY Item"/>
    <n v="4847.2629999999999"/>
    <n v="8215.7000000000007"/>
  </r>
  <r>
    <x v="670"/>
    <x v="2"/>
    <x v="3"/>
    <s v="Google"/>
    <s v="RBN Item"/>
    <n v="4448.6904000000004"/>
    <n v="5055.33"/>
  </r>
  <r>
    <x v="214"/>
    <x v="2"/>
    <x v="5"/>
    <s v="Office Depot"/>
    <s v="LXP Item"/>
    <n v="3619.6655999999998"/>
    <n v="9782.8799999999992"/>
  </r>
  <r>
    <x v="197"/>
    <x v="2"/>
    <x v="6"/>
    <s v="The Economist"/>
    <s v="VRS Item"/>
    <n v="3065.0762999999997"/>
    <n v="8283.99"/>
  </r>
  <r>
    <x v="264"/>
    <x v="1"/>
    <x v="4"/>
    <s v="Amazon.com"/>
    <s v="HQQ Item"/>
    <n v="1068.597"/>
    <n v="2888.1"/>
  </r>
  <r>
    <x v="130"/>
    <x v="3"/>
    <x v="1"/>
    <s v="Peet's Coffee"/>
    <s v="JOG Item"/>
    <n v="4823.6870000000008"/>
    <n v="8770.34"/>
  </r>
  <r>
    <x v="646"/>
    <x v="0"/>
    <x v="0"/>
    <s v="Google"/>
    <s v="DEG Item"/>
    <n v="5463.8778999999995"/>
    <n v="9260.81"/>
  </r>
  <r>
    <x v="490"/>
    <x v="4"/>
    <x v="6"/>
    <s v="Google"/>
    <s v="ZCV Item"/>
    <n v="3852.9106000000006"/>
    <n v="4120.76"/>
  </r>
  <r>
    <x v="404"/>
    <x v="1"/>
    <x v="5"/>
    <s v="Office Depot"/>
    <s v="PVM Item"/>
    <n v="5670.6552000000001"/>
    <n v="9611.2800000000007"/>
  </r>
  <r>
    <x v="64"/>
    <x v="2"/>
    <x v="7"/>
    <s v="Home Depot"/>
    <s v="WTJ Item"/>
    <n v="2916.7138"/>
    <n v="3119.48"/>
  </r>
  <r>
    <x v="210"/>
    <x v="2"/>
    <x v="2"/>
    <s v="ExcelIsVeryFun.com"/>
    <s v="FKX Item"/>
    <n v="4235.8008"/>
    <n v="4813.41"/>
  </r>
  <r>
    <x v="391"/>
    <x v="4"/>
    <x v="5"/>
    <s v="Peet's Coffee"/>
    <s v="EED Item"/>
    <n v="5256.0640000000003"/>
    <n v="9556.48"/>
  </r>
  <r>
    <x v="434"/>
    <x v="1"/>
    <x v="2"/>
    <s v="Home Depot"/>
    <s v="GRK Item"/>
    <n v="131.8767"/>
    <n v="306.69"/>
  </r>
  <r>
    <x v="523"/>
    <x v="2"/>
    <x v="5"/>
    <s v="Home Depot"/>
    <s v="VIT Item"/>
    <n v="4235.5335000000005"/>
    <n v="7700.97"/>
  </r>
  <r>
    <x v="646"/>
    <x v="4"/>
    <x v="5"/>
    <s v="Yahoo"/>
    <s v="IEX Item"/>
    <n v="1054.8079"/>
    <n v="1787.81"/>
  </r>
  <r>
    <x v="179"/>
    <x v="2"/>
    <x v="4"/>
    <s v="Sherman Williams"/>
    <s v="RVI Item"/>
    <n v="510.95249999999999"/>
    <n v="681.27"/>
  </r>
  <r>
    <x v="381"/>
    <x v="4"/>
    <x v="0"/>
    <s v="Amazon.com"/>
    <s v="XQQ Item"/>
    <n v="406.70850000000007"/>
    <n v="739.47"/>
  </r>
  <r>
    <x v="261"/>
    <x v="3"/>
    <x v="7"/>
    <s v="The Economist"/>
    <s v="JPT Item"/>
    <n v="2580.172"/>
    <n v="6000.4"/>
  </r>
  <r>
    <x v="466"/>
    <x v="4"/>
    <x v="1"/>
    <s v="Amazon.com"/>
    <s v="PTJ Item"/>
    <n v="1384.1959999999999"/>
    <n v="2516.7199999999998"/>
  </r>
  <r>
    <x v="216"/>
    <x v="3"/>
    <x v="2"/>
    <s v="Sherman Williams"/>
    <s v="TEY Item"/>
    <n v="4349.0474999999997"/>
    <n v="9664.5499999999993"/>
  </r>
  <r>
    <x v="178"/>
    <x v="4"/>
    <x v="2"/>
    <s v="Costco"/>
    <s v="WFJ Item"/>
    <n v="2986.6552000000006"/>
    <n v="4392.1400000000003"/>
  </r>
  <r>
    <x v="321"/>
    <x v="1"/>
    <x v="0"/>
    <s v="ExcelIsVeryFun.com"/>
    <s v="ZYF Item"/>
    <n v="3987.0540000000005"/>
    <n v="8860.1200000000008"/>
  </r>
  <r>
    <x v="49"/>
    <x v="4"/>
    <x v="7"/>
    <s v="Nature Company"/>
    <s v="YCM Item"/>
    <n v="2393.1864"/>
    <n v="2719.53"/>
  </r>
  <r>
    <x v="549"/>
    <x v="4"/>
    <x v="5"/>
    <s v="McLendon's Hardware"/>
    <s v="QKI Item"/>
    <n v="3654.4376000000002"/>
    <n v="4152.7700000000004"/>
  </r>
  <r>
    <x v="298"/>
    <x v="4"/>
    <x v="7"/>
    <s v="McLendon's Hardware"/>
    <s v="LPY Item"/>
    <n v="687.20850000000007"/>
    <n v="1249.47"/>
  </r>
  <r>
    <x v="483"/>
    <x v="4"/>
    <x v="5"/>
    <s v="The Economist"/>
    <s v="BFQ Item"/>
    <n v="435.40079999999995"/>
    <n v="1012.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33B97A-3565-43E5-B0B8-A968667FA4DB}" name="PivotTable2" cacheId="9" applyNumberFormats="0" applyBorderFormats="0" applyFontFormats="0" applyPatternFormats="0" applyAlignmentFormats="0" applyWidthHeightFormats="1" dataCaption="Values" updatedVersion="7" minRefreshableVersion="3" useAutoFormatting="1" itemPrintTitles="1" createdVersion="6" indent="0" compact="0" outline="1" outlineData="1" compactData="0" multipleFieldFilters="0">
  <location ref="G4:I10" firstHeaderRow="0" firstDataRow="1" firstDataCol="1"/>
  <pivotFields count="4">
    <pivotField compact="0" numFmtId="14" showAll="0"/>
    <pivotField axis="axisRow" compact="0" showAll="0">
      <items count="6">
        <item x="1"/>
        <item x="4"/>
        <item x="0"/>
        <item x="2"/>
        <item x="3"/>
        <item t="default"/>
      </items>
    </pivotField>
    <pivotField dataField="1" compact="0" numFmtId="4" showAll="0"/>
    <pivotField dataField="1" compact="0" numFmtId="4" showAll="0"/>
  </pivotFields>
  <rowFields count="1">
    <field x="1"/>
  </rowFields>
  <rowItems count="6">
    <i>
      <x/>
    </i>
    <i>
      <x v="1"/>
    </i>
    <i>
      <x v="2"/>
    </i>
    <i>
      <x v="3"/>
    </i>
    <i>
      <x v="4"/>
    </i>
    <i t="grand">
      <x/>
    </i>
  </rowItems>
  <colFields count="1">
    <field x="-2"/>
  </colFields>
  <colItems count="2">
    <i>
      <x/>
    </i>
    <i i="1">
      <x v="1"/>
    </i>
  </colItems>
  <dataFields count="2">
    <dataField name="Sum of Sales ($)" fld="2" baseField="0" baseItem="0" numFmtId="4"/>
    <dataField name="Sum of Cost ($)" fld="3" baseField="0" baseItem="0"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82F952-D5F2-4987-885B-EAE66DAEA263}" name="PivotTable5" cacheId="8"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D4:F10" firstHeaderRow="0" firstDataRow="1" firstDataCol="1"/>
  <pivotFields count="1">
    <pivotField axis="axisRow" dataField="1" compact="0" outline="0" showAll="0" sortType="descending">
      <items count="6">
        <item x="2"/>
        <item x="3"/>
        <item x="4"/>
        <item x="1"/>
        <item x="0"/>
        <item t="default"/>
      </items>
      <autoSortScope>
        <pivotArea dataOnly="0" outline="0" fieldPosition="0">
          <references count="1">
            <reference field="4294967294" count="1" selected="0">
              <x v="0"/>
            </reference>
          </references>
        </pivotArea>
      </autoSortScope>
    </pivotField>
  </pivotFields>
  <rowFields count="1">
    <field x="0"/>
  </rowFields>
  <rowItems count="6">
    <i>
      <x v="4"/>
    </i>
    <i>
      <x v="1"/>
    </i>
    <i>
      <x/>
    </i>
    <i>
      <x v="2"/>
    </i>
    <i>
      <x v="3"/>
    </i>
    <i t="grand">
      <x/>
    </i>
  </rowItems>
  <colFields count="1">
    <field x="-2"/>
  </colFields>
  <colItems count="2">
    <i>
      <x/>
    </i>
    <i i="1">
      <x v="1"/>
    </i>
  </colItems>
  <dataFields count="2">
    <dataField name="Frequency" fld="0" subtotal="count" baseField="0" baseItem="0"/>
    <dataField name="% Frequency"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EF331F-D15B-4765-8225-001F23BE081C}" name="PivotTable4"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D9" firstHeaderRow="0" firstDataRow="1" firstDataCol="1"/>
  <pivotFields count="7">
    <pivotField compact="0" numFmtId="14" outline="0" showAll="0">
      <items count="15">
        <item x="0"/>
        <item x="1"/>
        <item x="2"/>
        <item x="3"/>
        <item x="4"/>
        <item x="5"/>
        <item x="6"/>
        <item x="7"/>
        <item x="8"/>
        <item x="9"/>
        <item x="10"/>
        <item x="11"/>
        <item x="12"/>
        <item x="13"/>
        <item t="default"/>
      </items>
    </pivotField>
    <pivotField axis="axisRow" compact="0" outline="0" showAll="0">
      <items count="6">
        <item x="1"/>
        <item x="3"/>
        <item x="2"/>
        <item x="4"/>
        <item x="0"/>
        <item t="default"/>
      </items>
    </pivotField>
    <pivotField compact="0" outline="0" showAll="0"/>
    <pivotField compact="0" outline="0" showAll="0"/>
    <pivotField compact="0" outline="0" showAll="0"/>
    <pivotField dataField="1" compact="0" numFmtId="8" outline="0" showAll="0"/>
    <pivotField compact="0" outline="0" subtotalTop="0" showAll="0">
      <items count="7">
        <item x="0"/>
        <item x="1"/>
        <item x="2"/>
        <item x="3"/>
        <item x="4"/>
        <item x="5"/>
        <item t="default"/>
      </items>
    </pivotField>
  </pivotFields>
  <rowFields count="1">
    <field x="1"/>
  </rowFields>
  <rowItems count="6">
    <i>
      <x/>
    </i>
    <i>
      <x v="1"/>
    </i>
    <i>
      <x v="2"/>
    </i>
    <i>
      <x v="3"/>
    </i>
    <i>
      <x v="4"/>
    </i>
    <i t="grand">
      <x/>
    </i>
  </rowItems>
  <colFields count="1">
    <field x="-2"/>
  </colFields>
  <colItems count="3">
    <i>
      <x/>
    </i>
    <i i="1">
      <x v="1"/>
    </i>
    <i i="2">
      <x v="2"/>
    </i>
  </colItems>
  <dataFields count="3">
    <dataField name="Ave. Net Revenue ($)" fld="5" subtotal="average" baseField="1" baseItem="0" numFmtId="3"/>
    <dataField name="Net Revenue ($)" fld="5" baseField="0" baseItem="0" numFmtId="3"/>
    <dataField name="Count of Net Revenue" fld="5" subtotal="count" baseField="0" baseItem="0"/>
  </dataFields>
  <formats count="3">
    <format dxfId="105">
      <pivotArea field="1" type="button" dataOnly="0" labelOnly="1" outline="0" axis="axisRow" fieldPosition="0"/>
    </format>
    <format dxfId="104">
      <pivotArea dataOnly="0" labelOnly="1" outline="0" fieldPosition="0">
        <references count="1">
          <reference field="1" count="0"/>
        </references>
      </pivotArea>
    </format>
    <format dxfId="10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BBDDAB-9F44-4E60-AA4B-DD4C3234D202}" name="PivotTable4"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D9" firstHeaderRow="0" firstDataRow="1" firstDataCol="1"/>
  <pivotFields count="7">
    <pivotField compact="0" numFmtId="14" outline="0" showAll="0">
      <items count="15">
        <item x="0"/>
        <item x="1"/>
        <item x="2"/>
        <item x="3"/>
        <item x="4"/>
        <item x="5"/>
        <item x="6"/>
        <item x="7"/>
        <item x="8"/>
        <item x="9"/>
        <item x="10"/>
        <item x="11"/>
        <item x="12"/>
        <item x="13"/>
        <item t="default"/>
      </items>
    </pivotField>
    <pivotField axis="axisRow" compact="0" outline="0" showAll="0" sortType="descending">
      <items count="6">
        <item x="1"/>
        <item x="3"/>
        <item x="2"/>
        <item x="4"/>
        <item x="0"/>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dataField="1" compact="0" numFmtId="8" outline="0" showAll="0"/>
    <pivotField compact="0" outline="0" subtotalTop="0" showAll="0">
      <items count="7">
        <item x="0"/>
        <item x="1"/>
        <item x="2"/>
        <item x="3"/>
        <item x="4"/>
        <item x="5"/>
        <item t="default"/>
      </items>
    </pivotField>
  </pivotFields>
  <rowFields count="1">
    <field x="1"/>
  </rowFields>
  <rowItems count="6">
    <i>
      <x/>
    </i>
    <i>
      <x v="1"/>
    </i>
    <i>
      <x v="2"/>
    </i>
    <i>
      <x v="4"/>
    </i>
    <i>
      <x v="3"/>
    </i>
    <i t="grand">
      <x/>
    </i>
  </rowItems>
  <colFields count="1">
    <field x="-2"/>
  </colFields>
  <colItems count="3">
    <i>
      <x/>
    </i>
    <i i="1">
      <x v="1"/>
    </i>
    <i i="2">
      <x v="2"/>
    </i>
  </colItems>
  <dataFields count="3">
    <dataField name="Ave. Net Revenue ($)" fld="5" subtotal="average" baseField="1" baseItem="0" numFmtId="3"/>
    <dataField name="Net Revenue ($)" fld="5" baseField="0" baseItem="0" numFmtId="3"/>
    <dataField name="Transactional Count" fld="3"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076FE0-6920-4CC0-BCF8-7F6F8D059911}" name="PivotTable1"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D7" firstHeaderRow="0" firstDataRow="1" firstDataCol="1"/>
  <pivotFields count="7">
    <pivotField name="Month"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dataField="1" compact="0" numFmtId="8" outline="0" showAll="0"/>
    <pivotField axis="axisRow" compact="0" outline="0" subtotalTop="0" showAll="0">
      <items count="7">
        <item x="0"/>
        <item x="1"/>
        <item x="2"/>
        <item x="3"/>
        <item x="4"/>
        <item x="5"/>
        <item t="default"/>
      </items>
    </pivotField>
  </pivotFields>
  <rowFields count="1">
    <field x="6"/>
  </rowFields>
  <rowItems count="4">
    <i>
      <x v="1"/>
    </i>
    <i>
      <x v="2"/>
    </i>
    <i>
      <x v="3"/>
    </i>
    <i t="grand">
      <x/>
    </i>
  </rowItems>
  <colFields count="1">
    <field x="-2"/>
  </colFields>
  <colItems count="3">
    <i>
      <x/>
    </i>
    <i i="1">
      <x v="1"/>
    </i>
    <i i="2">
      <x v="2"/>
    </i>
  </colItems>
  <dataFields count="3">
    <dataField name="Sum of Net Revenue ($)" fld="5" baseField="0" baseItem="1" numFmtId="3"/>
    <dataField name="$ Change From Previous Year" fld="5" showDataAs="difference" baseField="6" baseItem="1048828" numFmtId="3"/>
    <dataField name="% Change From Previous Year" fld="5" showDataAs="percentDiff" baseField="6" baseItem="1048828" numFmtId="10"/>
  </dataFields>
  <formats count="1">
    <format dxfId="102">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8EFD22-CDFF-40BA-A93C-2B7239C1D724}" name="PivotTable1"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B9" firstHeaderRow="1" firstDataRow="1" firstDataCol="1"/>
  <pivotFields count="7">
    <pivotField compact="0" numFmtId="14" outline="0" showAll="0"/>
    <pivotField compact="0" outline="0" showAll="0"/>
    <pivotField dataField="1" compact="0" outline="0" showAll="0"/>
    <pivotField axis="axisRow" compact="0" outline="0" showAll="0">
      <items count="6">
        <item x="3"/>
        <item x="1"/>
        <item x="0"/>
        <item x="4"/>
        <item x="2"/>
        <item t="default"/>
      </items>
    </pivotField>
    <pivotField compact="0" outline="0" multipleItemSelectionAllowed="1" showAll="0">
      <items count="8">
        <item h="1" x="3"/>
        <item h="1" x="6"/>
        <item x="4"/>
        <item h="1" x="2"/>
        <item h="1" x="5"/>
        <item h="1" x="1"/>
        <item h="1" x="0"/>
        <item t="default"/>
      </items>
    </pivotField>
    <pivotField compact="0" numFmtId="8" outline="0" showAll="0"/>
    <pivotField compact="0" outline="0" showAll="0"/>
  </pivotFields>
  <rowFields count="1">
    <field x="3"/>
  </rowFields>
  <rowItems count="6">
    <i>
      <x/>
    </i>
    <i>
      <x v="1"/>
    </i>
    <i>
      <x v="2"/>
    </i>
    <i>
      <x v="3"/>
    </i>
    <i>
      <x v="4"/>
    </i>
    <i t="grand">
      <x/>
    </i>
  </rowItems>
  <colItems count="1">
    <i/>
  </colItems>
  <dataFields count="1">
    <dataField name="Total Units Sold"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C8C54F-CEBA-4DEE-B704-3DF000C05071}" name="PivotTable21"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B9" firstHeaderRow="1" firstDataRow="1" firstDataCol="1" rowPageCount="1" colPageCount="1"/>
  <pivotFields count="7">
    <pivotField compact="0" numFmtId="14" outline="0" showAll="0"/>
    <pivotField compact="0" outline="0" showAll="0"/>
    <pivotField dataField="1" compact="0" outline="0" showAll="0"/>
    <pivotField axis="axisRow" compact="0" outline="0" showAll="0">
      <items count="6">
        <item x="3"/>
        <item x="1"/>
        <item x="0"/>
        <item x="4"/>
        <item x="2"/>
        <item t="default"/>
      </items>
    </pivotField>
    <pivotField axis="axisPage" compact="0" outline="0" showAll="0">
      <items count="8">
        <item x="3"/>
        <item x="6"/>
        <item x="4"/>
        <item x="2"/>
        <item x="5"/>
        <item x="1"/>
        <item x="0"/>
        <item t="default"/>
      </items>
    </pivotField>
    <pivotField compact="0" numFmtId="8" outline="0" showAll="0"/>
    <pivotField compact="0" outline="0" showAll="0"/>
  </pivotFields>
  <rowFields count="1">
    <field x="3"/>
  </rowFields>
  <rowItems count="6">
    <i>
      <x/>
    </i>
    <i>
      <x v="1"/>
    </i>
    <i>
      <x v="2"/>
    </i>
    <i>
      <x v="3"/>
    </i>
    <i>
      <x v="4"/>
    </i>
    <i t="grand">
      <x/>
    </i>
  </rowItems>
  <colItems count="1">
    <i/>
  </colItems>
  <pageFields count="1">
    <pageField fld="4" item="0" hier="-1"/>
  </pageFields>
  <dataFields count="1">
    <dataField name="Total Units Sold"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C8C54F-CEBA-4DEE-B704-3DF000C05071}" name="PivotTable20"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B9" firstHeaderRow="1" firstDataRow="1" firstDataCol="1" rowPageCount="1" colPageCount="1"/>
  <pivotFields count="7">
    <pivotField compact="0" numFmtId="14" outline="0" showAll="0"/>
    <pivotField compact="0" outline="0" showAll="0"/>
    <pivotField dataField="1" compact="0" outline="0" showAll="0"/>
    <pivotField axis="axisRow" compact="0" outline="0" showAll="0">
      <items count="6">
        <item x="3"/>
        <item x="1"/>
        <item x="0"/>
        <item x="4"/>
        <item x="2"/>
        <item t="default"/>
      </items>
    </pivotField>
    <pivotField axis="axisPage" compact="0" outline="0" showAll="0">
      <items count="8">
        <item x="3"/>
        <item x="6"/>
        <item x="4"/>
        <item x="2"/>
        <item x="5"/>
        <item x="1"/>
        <item x="0"/>
        <item t="default"/>
      </items>
    </pivotField>
    <pivotField compact="0" numFmtId="8" outline="0" showAll="0"/>
    <pivotField compact="0" outline="0" showAll="0"/>
  </pivotFields>
  <rowFields count="1">
    <field x="3"/>
  </rowFields>
  <rowItems count="6">
    <i>
      <x/>
    </i>
    <i>
      <x v="1"/>
    </i>
    <i>
      <x v="2"/>
    </i>
    <i>
      <x v="3"/>
    </i>
    <i>
      <x v="4"/>
    </i>
    <i t="grand">
      <x/>
    </i>
  </rowItems>
  <colItems count="1">
    <i/>
  </colItems>
  <pageFields count="1">
    <pageField fld="4" item="1" hier="-1"/>
  </pageFields>
  <dataFields count="1">
    <dataField name="Total Units Sold"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C8C54F-CEBA-4DEE-B704-3DF000C05071}" name="PivotTable19"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B9" firstHeaderRow="1" firstDataRow="1" firstDataCol="1" rowPageCount="1" colPageCount="1"/>
  <pivotFields count="7">
    <pivotField compact="0" numFmtId="14" outline="0" showAll="0"/>
    <pivotField compact="0" outline="0" showAll="0"/>
    <pivotField dataField="1" compact="0" outline="0" showAll="0"/>
    <pivotField axis="axisRow" compact="0" outline="0" showAll="0">
      <items count="6">
        <item x="3"/>
        <item x="1"/>
        <item x="0"/>
        <item x="4"/>
        <item x="2"/>
        <item t="default"/>
      </items>
    </pivotField>
    <pivotField axis="axisPage" compact="0" outline="0" showAll="0">
      <items count="8">
        <item x="3"/>
        <item x="6"/>
        <item x="4"/>
        <item x="2"/>
        <item x="5"/>
        <item x="1"/>
        <item x="0"/>
        <item t="default"/>
      </items>
    </pivotField>
    <pivotField compact="0" numFmtId="8" outline="0" showAll="0"/>
    <pivotField compact="0" outline="0" showAll="0"/>
  </pivotFields>
  <rowFields count="1">
    <field x="3"/>
  </rowFields>
  <rowItems count="6">
    <i>
      <x/>
    </i>
    <i>
      <x v="1"/>
    </i>
    <i>
      <x v="2"/>
    </i>
    <i>
      <x v="3"/>
    </i>
    <i>
      <x v="4"/>
    </i>
    <i t="grand">
      <x/>
    </i>
  </rowItems>
  <colItems count="1">
    <i/>
  </colItems>
  <pageFields count="1">
    <pageField fld="4" item="2" hier="-1"/>
  </pageFields>
  <dataFields count="1">
    <dataField name="Total Units Sold"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C8C54F-CEBA-4DEE-B704-3DF000C05071}" name="PivotTable18"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B9" firstHeaderRow="1" firstDataRow="1" firstDataCol="1" rowPageCount="1" colPageCount="1"/>
  <pivotFields count="7">
    <pivotField compact="0" numFmtId="14" outline="0" showAll="0"/>
    <pivotField compact="0" outline="0" showAll="0"/>
    <pivotField dataField="1" compact="0" outline="0" showAll="0"/>
    <pivotField axis="axisRow" compact="0" outline="0" showAll="0">
      <items count="6">
        <item x="3"/>
        <item x="1"/>
        <item x="0"/>
        <item x="4"/>
        <item x="2"/>
        <item t="default"/>
      </items>
    </pivotField>
    <pivotField axis="axisPage" compact="0" outline="0" showAll="0">
      <items count="8">
        <item x="3"/>
        <item x="6"/>
        <item x="4"/>
        <item x="2"/>
        <item x="5"/>
        <item x="1"/>
        <item x="0"/>
        <item t="default"/>
      </items>
    </pivotField>
    <pivotField compact="0" numFmtId="8" outline="0" showAll="0"/>
    <pivotField compact="0" outline="0" showAll="0"/>
  </pivotFields>
  <rowFields count="1">
    <field x="3"/>
  </rowFields>
  <rowItems count="6">
    <i>
      <x/>
    </i>
    <i>
      <x v="1"/>
    </i>
    <i>
      <x v="2"/>
    </i>
    <i>
      <x v="3"/>
    </i>
    <i>
      <x v="4"/>
    </i>
    <i t="grand">
      <x/>
    </i>
  </rowItems>
  <colItems count="1">
    <i/>
  </colItems>
  <pageFields count="1">
    <pageField fld="4" item="3" hier="-1"/>
  </pageFields>
  <dataFields count="1">
    <dataField name="Total Units Sold"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C8C54F-CEBA-4DEE-B704-3DF000C05071}" name="PivotTable17"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B9" firstHeaderRow="1" firstDataRow="1" firstDataCol="1" rowPageCount="1" colPageCount="1"/>
  <pivotFields count="7">
    <pivotField compact="0" numFmtId="14" outline="0" showAll="0"/>
    <pivotField compact="0" outline="0" showAll="0"/>
    <pivotField dataField="1" compact="0" outline="0" showAll="0"/>
    <pivotField axis="axisRow" compact="0" outline="0" showAll="0">
      <items count="6">
        <item x="3"/>
        <item x="1"/>
        <item x="0"/>
        <item x="4"/>
        <item x="2"/>
        <item t="default"/>
      </items>
    </pivotField>
    <pivotField axis="axisPage" compact="0" outline="0" showAll="0">
      <items count="8">
        <item x="3"/>
        <item x="6"/>
        <item x="4"/>
        <item x="2"/>
        <item x="5"/>
        <item x="1"/>
        <item x="0"/>
        <item t="default"/>
      </items>
    </pivotField>
    <pivotField compact="0" numFmtId="8" outline="0" showAll="0"/>
    <pivotField compact="0" outline="0" showAll="0"/>
  </pivotFields>
  <rowFields count="1">
    <field x="3"/>
  </rowFields>
  <rowItems count="6">
    <i>
      <x/>
    </i>
    <i>
      <x v="1"/>
    </i>
    <i>
      <x v="2"/>
    </i>
    <i>
      <x v="3"/>
    </i>
    <i>
      <x v="4"/>
    </i>
    <i t="grand">
      <x/>
    </i>
  </rowItems>
  <colItems count="1">
    <i/>
  </colItems>
  <pageFields count="1">
    <pageField fld="4" item="4" hier="-1"/>
  </pageFields>
  <dataFields count="1">
    <dataField name="Total Units Sold"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C8C54F-CEBA-4DEE-B704-3DF000C05071}" name="PivotTable16"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B9" firstHeaderRow="1" firstDataRow="1" firstDataCol="1" rowPageCount="1" colPageCount="1"/>
  <pivotFields count="7">
    <pivotField compact="0" numFmtId="14" outline="0" showAll="0"/>
    <pivotField compact="0" outline="0" showAll="0"/>
    <pivotField dataField="1" compact="0" outline="0" showAll="0"/>
    <pivotField axis="axisRow" compact="0" outline="0" showAll="0">
      <items count="6">
        <item x="3"/>
        <item x="1"/>
        <item x="0"/>
        <item x="4"/>
        <item x="2"/>
        <item t="default"/>
      </items>
    </pivotField>
    <pivotField axis="axisPage" compact="0" outline="0" showAll="0">
      <items count="8">
        <item x="3"/>
        <item x="6"/>
        <item x="4"/>
        <item x="2"/>
        <item x="5"/>
        <item x="1"/>
        <item x="0"/>
        <item t="default"/>
      </items>
    </pivotField>
    <pivotField compact="0" numFmtId="8" outline="0" showAll="0"/>
    <pivotField compact="0" outline="0" showAll="0"/>
  </pivotFields>
  <rowFields count="1">
    <field x="3"/>
  </rowFields>
  <rowItems count="6">
    <i>
      <x/>
    </i>
    <i>
      <x v="1"/>
    </i>
    <i>
      <x v="2"/>
    </i>
    <i>
      <x v="3"/>
    </i>
    <i>
      <x v="4"/>
    </i>
    <i t="grand">
      <x/>
    </i>
  </rowItems>
  <colItems count="1">
    <i/>
  </colItems>
  <pageFields count="1">
    <pageField fld="4" item="5" hier="-1"/>
  </pageFields>
  <dataFields count="1">
    <dataField name="Total Units Sold"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C8C54F-CEBA-4DEE-B704-3DF000C05071}" name="PivotTable15"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B9" firstHeaderRow="1" firstDataRow="1" firstDataCol="1" rowPageCount="1" colPageCount="1"/>
  <pivotFields count="7">
    <pivotField compact="0" numFmtId="14" outline="0" showAll="0"/>
    <pivotField compact="0" outline="0" showAll="0"/>
    <pivotField dataField="1" compact="0" outline="0" showAll="0"/>
    <pivotField axis="axisRow" compact="0" outline="0" showAll="0">
      <items count="6">
        <item x="3"/>
        <item x="1"/>
        <item x="0"/>
        <item x="4"/>
        <item x="2"/>
        <item t="default"/>
      </items>
    </pivotField>
    <pivotField axis="axisPage" compact="0" outline="0" showAll="0">
      <items count="8">
        <item x="3"/>
        <item x="6"/>
        <item x="4"/>
        <item x="2"/>
        <item x="5"/>
        <item x="1"/>
        <item x="0"/>
        <item t="default"/>
      </items>
    </pivotField>
    <pivotField compact="0" numFmtId="8" outline="0" showAll="0"/>
    <pivotField compact="0" outline="0" showAll="0"/>
  </pivotFields>
  <rowFields count="1">
    <field x="3"/>
  </rowFields>
  <rowItems count="6">
    <i>
      <x/>
    </i>
    <i>
      <x v="1"/>
    </i>
    <i>
      <x v="2"/>
    </i>
    <i>
      <x v="3"/>
    </i>
    <i>
      <x v="4"/>
    </i>
    <i t="grand">
      <x/>
    </i>
  </rowItems>
  <colItems count="1">
    <i/>
  </colItems>
  <pageFields count="1">
    <pageField fld="4" item="6" hier="-1"/>
  </pageFields>
  <dataFields count="1">
    <dataField name="Total Units Sold"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BC8C54F-CEBA-4DEE-B704-3DF000C05071}" name="PivotTable1"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B9" firstHeaderRow="1" firstDataRow="1" firstDataCol="1" rowPageCount="1" colPageCount="1"/>
  <pivotFields count="7">
    <pivotField compact="0" numFmtId="14" outline="0" showAll="0"/>
    <pivotField compact="0" outline="0" showAll="0"/>
    <pivotField dataField="1" compact="0" outline="0" showAll="0"/>
    <pivotField axis="axisRow" compact="0" outline="0" showAll="0">
      <items count="6">
        <item x="3"/>
        <item x="1"/>
        <item x="0"/>
        <item x="4"/>
        <item x="2"/>
        <item t="default"/>
      </items>
    </pivotField>
    <pivotField axis="axisPage" compact="0" outline="0" multipleItemSelectionAllowed="1" showAll="0">
      <items count="8">
        <item x="3"/>
        <item x="6"/>
        <item x="4"/>
        <item x="2"/>
        <item x="5"/>
        <item x="1"/>
        <item x="0"/>
        <item t="default"/>
      </items>
    </pivotField>
    <pivotField compact="0" numFmtId="8" outline="0" showAll="0"/>
    <pivotField compact="0" outline="0" showAll="0"/>
  </pivotFields>
  <rowFields count="1">
    <field x="3"/>
  </rowFields>
  <rowItems count="6">
    <i>
      <x/>
    </i>
    <i>
      <x v="1"/>
    </i>
    <i>
      <x v="2"/>
    </i>
    <i>
      <x v="3"/>
    </i>
    <i>
      <x v="4"/>
    </i>
    <i t="grand">
      <x/>
    </i>
  </rowItems>
  <colItems count="1">
    <i/>
  </colItems>
  <pageFields count="1">
    <pageField fld="4" hier="-1"/>
  </pageFields>
  <dataFields count="1">
    <dataField name="Total Units Sold"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F83D496-B00E-4DE7-B852-05BFBCA49440}" name="PivotTable3" cacheId="5" applyNumberFormats="0" applyBorderFormats="0" applyFontFormats="0" applyPatternFormats="0" applyAlignmentFormats="0" applyWidthHeightFormats="1" dataCaption="Values" updatedVersion="7" minRefreshableVersion="3" itemPrintTitles="1" createdVersion="7" indent="0" compact="0" compactData="0" multipleFieldFilters="0" chartFormat="12">
  <location ref="I2:J6" firstHeaderRow="1" firstDataRow="1" firstDataCol="1"/>
  <pivotFields count="3">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items count="4">
        <item x="1"/>
        <item x="2"/>
        <item x="0"/>
        <item t="default"/>
      </items>
    </pivotField>
    <pivotField dataField="1" compact="0" numFmtId="167" outline="0" showAll="0"/>
  </pivotFields>
  <rowFields count="1">
    <field x="1"/>
  </rowFields>
  <rowItems count="4">
    <i>
      <x/>
    </i>
    <i>
      <x v="1"/>
    </i>
    <i>
      <x v="2"/>
    </i>
    <i t="grand">
      <x/>
    </i>
  </rowItems>
  <colItems count="1">
    <i/>
  </colItems>
  <dataFields count="1">
    <dataField name="Sum of Sales ($)" fld="2" baseField="0" baseItem="0" numFmtId="4"/>
  </dataFields>
  <chartFormats count="3">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DF95F64-D78B-4D72-9158-FAB14E3D196E}" name="PivotTable1" cacheId="5" applyNumberFormats="0" applyBorderFormats="0" applyFontFormats="0" applyPatternFormats="0" applyAlignmentFormats="0" applyWidthHeightFormats="1" dataCaption="Values" updatedVersion="7" minRefreshableVersion="3" itemPrintTitles="1" createdVersion="7" indent="0" compact="0" compactData="0" multipleFieldFilters="0" chartFormat="24">
  <location ref="F2:G6" firstHeaderRow="1" firstDataRow="1" firstDataCol="1"/>
  <pivotFields count="3">
    <pivotField axis="axisRow" compact="0" outline="0" showAll="0">
      <items count="4">
        <item x="1"/>
        <item x="2"/>
        <item x="0"/>
        <item t="default"/>
      </items>
    </pivotField>
    <pivotField compact="0" outline="0" showAll="0"/>
    <pivotField dataField="1" compact="0" numFmtId="167" outline="0" showAll="0"/>
  </pivotFields>
  <rowFields count="1">
    <field x="0"/>
  </rowFields>
  <rowItems count="4">
    <i>
      <x/>
    </i>
    <i>
      <x v="1"/>
    </i>
    <i>
      <x v="2"/>
    </i>
    <i t="grand">
      <x/>
    </i>
  </rowItems>
  <colItems count="1">
    <i/>
  </colItems>
  <dataFields count="1">
    <dataField name="Sum of Sales ($)" fld="2" baseField="0" baseItem="0" numFmtId="4"/>
  </dataFields>
  <chartFormats count="2">
    <chartFormat chart="3"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89D3034-C73B-4477-AC71-A849ADAF704F}" name="PivotTable6" cacheId="5" applyNumberFormats="0" applyBorderFormats="0" applyFontFormats="0" applyPatternFormats="0" applyAlignmentFormats="0" applyWidthHeightFormats="1" dataCaption="Values" updatedVersion="7" minRefreshableVersion="3" itemPrintTitles="1" createdVersion="7" indent="0" compact="0" compactData="0" multipleFieldFilters="0" chartFormat="5">
  <location ref="L2:M7" firstHeaderRow="1" firstDataRow="1" firstDataCol="1"/>
  <pivotFields count="3">
    <pivotField compact="0" outline="0" showAll="0"/>
    <pivotField compact="0" outline="0" showAll="0"/>
    <pivotField name="Sales ($) Category" axis="axisRow" dataField="1" compact="0" numFmtId="167" outline="0" showAll="0">
      <items count="7">
        <item x="0"/>
        <item n="0 up to 50" x="1"/>
        <item n="50 up to 100" x="2"/>
        <item n="100 up to 150" x="3"/>
        <item n="150 up to 200" x="4"/>
        <item x="5"/>
        <item t="default"/>
      </items>
    </pivotField>
  </pivotFields>
  <rowFields count="1">
    <field x="2"/>
  </rowFields>
  <rowItems count="5">
    <i>
      <x v="1"/>
    </i>
    <i>
      <x v="2"/>
    </i>
    <i>
      <x v="3"/>
    </i>
    <i>
      <x v="4"/>
    </i>
    <i t="grand">
      <x/>
    </i>
  </rowItems>
  <colItems count="1">
    <i/>
  </colItems>
  <dataFields count="1">
    <dataField name="Count of Sales" fld="2"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FC936A0-4A6B-46F8-B84C-7F2E6C4AE7E8}" name="PivotTable25" cacheId="7" applyNumberFormats="0" applyBorderFormats="0" applyFontFormats="0" applyPatternFormats="0" applyAlignmentFormats="0" applyWidthHeightFormats="1" dataCaption="Values" updatedVersion="7" minRefreshableVersion="3" itemPrintTitles="1" createdVersion="7" indent="0" compact="0" compactData="0" multipleFieldFilters="0" chartFormat="13">
  <location ref="A3:G10" firstHeaderRow="1" firstDataRow="2" firstDataCol="1" rowPageCount="1" colPageCount="1"/>
  <pivotFields count="7">
    <pivotField compact="0" numFmtId="14" outline="0" showAll="0"/>
    <pivotField axis="axisCol" dataField="1" compact="0" outline="0" showAll="0">
      <items count="6">
        <item x="1"/>
        <item x="3"/>
        <item x="2"/>
        <item x="4"/>
        <item x="0"/>
        <item t="default"/>
      </items>
    </pivotField>
    <pivotField compact="0" outline="0" showAll="0"/>
    <pivotField axis="axisRow" compact="0" outline="0" showAll="0">
      <items count="6">
        <item x="3"/>
        <item x="1"/>
        <item x="0"/>
        <item x="4"/>
        <item x="2"/>
        <item t="default"/>
      </items>
    </pivotField>
    <pivotField compact="0" outline="0" showAll="0"/>
    <pivotField compact="0" numFmtId="8" outline="0" showAll="0"/>
    <pivotField axis="axisPage" compact="0" outline="0" showAll="0">
      <items count="7">
        <item x="0"/>
        <item x="1"/>
        <item x="2"/>
        <item x="3"/>
        <item x="4"/>
        <item x="5"/>
        <item t="default"/>
      </items>
    </pivotField>
  </pivotFields>
  <rowFields count="1">
    <field x="3"/>
  </rowFields>
  <rowItems count="6">
    <i>
      <x/>
    </i>
    <i>
      <x v="1"/>
    </i>
    <i>
      <x v="2"/>
    </i>
    <i>
      <x v="3"/>
    </i>
    <i>
      <x v="4"/>
    </i>
    <i t="grand">
      <x/>
    </i>
  </rowItems>
  <colFields count="1">
    <field x="1"/>
  </colFields>
  <colItems count="6">
    <i>
      <x/>
    </i>
    <i>
      <x v="1"/>
    </i>
    <i>
      <x v="2"/>
    </i>
    <i>
      <x v="3"/>
    </i>
    <i>
      <x v="4"/>
    </i>
    <i t="grand">
      <x/>
    </i>
  </colItems>
  <pageFields count="1">
    <pageField fld="6" item="3" hier="-1"/>
  </pageFields>
  <dataFields count="1">
    <dataField name="Transactional Count" fld="1" subtotal="count" baseField="0" baseItem="0" numFmtId="3"/>
  </dataFields>
  <chartFormats count="2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3" format="10" series="1">
      <pivotArea type="data" outline="0" fieldPosition="0">
        <references count="2">
          <reference field="4294967294" count="1" selected="0">
            <x v="0"/>
          </reference>
          <reference field="1" count="1" selected="0">
            <x v="0"/>
          </reference>
        </references>
      </pivotArea>
    </chartFormat>
    <chartFormat chart="3" format="11" series="1">
      <pivotArea type="data" outline="0" fieldPosition="0">
        <references count="2">
          <reference field="4294967294" count="1" selected="0">
            <x v="0"/>
          </reference>
          <reference field="1" count="1" selected="0">
            <x v="1"/>
          </reference>
        </references>
      </pivotArea>
    </chartFormat>
    <chartFormat chart="3" format="12" series="1">
      <pivotArea type="data" outline="0" fieldPosition="0">
        <references count="2">
          <reference field="4294967294" count="1" selected="0">
            <x v="0"/>
          </reference>
          <reference field="1" count="1" selected="0">
            <x v="2"/>
          </reference>
        </references>
      </pivotArea>
    </chartFormat>
    <chartFormat chart="3" format="13" series="1">
      <pivotArea type="data" outline="0" fieldPosition="0">
        <references count="2">
          <reference field="4294967294" count="1" selected="0">
            <x v="0"/>
          </reference>
          <reference field="1" count="1" selected="0">
            <x v="3"/>
          </reference>
        </references>
      </pivotArea>
    </chartFormat>
    <chartFormat chart="3" format="14" series="1">
      <pivotArea type="data" outline="0" fieldPosition="0">
        <references count="2">
          <reference field="4294967294" count="1" selected="0">
            <x v="0"/>
          </reference>
          <reference field="1" count="1" selected="0">
            <x v="4"/>
          </reference>
        </references>
      </pivotArea>
    </chartFormat>
    <chartFormat chart="8" format="10" series="1">
      <pivotArea type="data" outline="0" fieldPosition="0">
        <references count="2">
          <reference field="4294967294" count="1" selected="0">
            <x v="0"/>
          </reference>
          <reference field="1" count="1" selected="0">
            <x v="0"/>
          </reference>
        </references>
      </pivotArea>
    </chartFormat>
    <chartFormat chart="8" format="11" series="1">
      <pivotArea type="data" outline="0" fieldPosition="0">
        <references count="2">
          <reference field="4294967294" count="1" selected="0">
            <x v="0"/>
          </reference>
          <reference field="1" count="1" selected="0">
            <x v="1"/>
          </reference>
        </references>
      </pivotArea>
    </chartFormat>
    <chartFormat chart="8" format="12" series="1">
      <pivotArea type="data" outline="0" fieldPosition="0">
        <references count="2">
          <reference field="4294967294" count="1" selected="0">
            <x v="0"/>
          </reference>
          <reference field="1" count="1" selected="0">
            <x v="2"/>
          </reference>
        </references>
      </pivotArea>
    </chartFormat>
    <chartFormat chart="8" format="13" series="1">
      <pivotArea type="data" outline="0" fieldPosition="0">
        <references count="2">
          <reference field="4294967294" count="1" selected="0">
            <x v="0"/>
          </reference>
          <reference field="1" count="1" selected="0">
            <x v="3"/>
          </reference>
        </references>
      </pivotArea>
    </chartFormat>
    <chartFormat chart="8" format="14" series="1">
      <pivotArea type="data" outline="0" fieldPosition="0">
        <references count="2">
          <reference field="4294967294" count="1" selected="0">
            <x v="0"/>
          </reference>
          <reference field="1" count="1" selected="0">
            <x v="4"/>
          </reference>
        </references>
      </pivotArea>
    </chartFormat>
    <chartFormat chart="11" format="20" series="1">
      <pivotArea type="data" outline="0" fieldPosition="0">
        <references count="2">
          <reference field="4294967294" count="1" selected="0">
            <x v="0"/>
          </reference>
          <reference field="1" count="1" selected="0">
            <x v="0"/>
          </reference>
        </references>
      </pivotArea>
    </chartFormat>
    <chartFormat chart="11" format="21" series="1">
      <pivotArea type="data" outline="0" fieldPosition="0">
        <references count="2">
          <reference field="4294967294" count="1" selected="0">
            <x v="0"/>
          </reference>
          <reference field="1" count="1" selected="0">
            <x v="1"/>
          </reference>
        </references>
      </pivotArea>
    </chartFormat>
    <chartFormat chart="11" format="22" series="1">
      <pivotArea type="data" outline="0" fieldPosition="0">
        <references count="2">
          <reference field="4294967294" count="1" selected="0">
            <x v="0"/>
          </reference>
          <reference field="1" count="1" selected="0">
            <x v="2"/>
          </reference>
        </references>
      </pivotArea>
    </chartFormat>
    <chartFormat chart="11" format="23" series="1">
      <pivotArea type="data" outline="0" fieldPosition="0">
        <references count="2">
          <reference field="4294967294" count="1" selected="0">
            <x v="0"/>
          </reference>
          <reference field="1" count="1" selected="0">
            <x v="3"/>
          </reference>
        </references>
      </pivotArea>
    </chartFormat>
    <chartFormat chart="11" format="24" series="1">
      <pivotArea type="data" outline="0" fieldPosition="0">
        <references count="2">
          <reference field="4294967294" count="1" selected="0">
            <x v="0"/>
          </reference>
          <reference field="1" count="1" selected="0">
            <x v="4"/>
          </reference>
        </references>
      </pivotArea>
    </chartFormat>
    <chartFormat chart="12" format="20" series="1">
      <pivotArea type="data" outline="0" fieldPosition="0">
        <references count="2">
          <reference field="4294967294" count="1" selected="0">
            <x v="0"/>
          </reference>
          <reference field="1" count="1" selected="0">
            <x v="0"/>
          </reference>
        </references>
      </pivotArea>
    </chartFormat>
    <chartFormat chart="12" format="21" series="1">
      <pivotArea type="data" outline="0" fieldPosition="0">
        <references count="2">
          <reference field="4294967294" count="1" selected="0">
            <x v="0"/>
          </reference>
          <reference field="1" count="1" selected="0">
            <x v="1"/>
          </reference>
        </references>
      </pivotArea>
    </chartFormat>
    <chartFormat chart="12" format="22" series="1">
      <pivotArea type="data" outline="0" fieldPosition="0">
        <references count="2">
          <reference field="4294967294" count="1" selected="0">
            <x v="0"/>
          </reference>
          <reference field="1" count="1" selected="0">
            <x v="2"/>
          </reference>
        </references>
      </pivotArea>
    </chartFormat>
    <chartFormat chart="12" format="23" series="1">
      <pivotArea type="data" outline="0" fieldPosition="0">
        <references count="2">
          <reference field="4294967294" count="1" selected="0">
            <x v="0"/>
          </reference>
          <reference field="1" count="1" selected="0">
            <x v="3"/>
          </reference>
        </references>
      </pivotArea>
    </chartFormat>
    <chartFormat chart="12" format="2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BCB37CB-2CA6-4690-B7AF-EF6CDFF16E51}" name="PivotTable3"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V16:V27" firstHeaderRow="1" firstDataRow="1" firstDataCol="1"/>
  <pivotFields count="1">
    <pivotField axis="axisRow" compact="0" numFmtId="167" outline="0" showAll="0">
      <items count="22">
        <item x="0"/>
        <item x="1"/>
        <item x="2"/>
        <item x="3"/>
        <item x="4"/>
        <item x="5"/>
        <item x="6"/>
        <item x="7"/>
        <item x="8"/>
        <item x="9"/>
        <item x="10"/>
        <item x="11"/>
        <item x="12"/>
        <item x="13"/>
        <item x="14"/>
        <item x="15"/>
        <item x="16"/>
        <item x="17"/>
        <item x="18"/>
        <item x="19"/>
        <item x="20"/>
        <item t="default"/>
      </items>
    </pivotField>
  </pivotFields>
  <rowFields count="1">
    <field x="0"/>
  </rowFields>
  <rowItems count="11">
    <i>
      <x v="1"/>
    </i>
    <i>
      <x v="2"/>
    </i>
    <i>
      <x v="3"/>
    </i>
    <i>
      <x v="4"/>
    </i>
    <i>
      <x v="6"/>
    </i>
    <i>
      <x v="7"/>
    </i>
    <i>
      <x v="8"/>
    </i>
    <i>
      <x v="13"/>
    </i>
    <i>
      <x v="16"/>
    </i>
    <i>
      <x v="1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BD1C374-C481-4A09-B872-625E0FBBDDD4}" name="PivotTable1"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F4:G9" firstHeaderRow="1" firstDataRow="1" firstDataCol="1"/>
  <pivotFields count="3">
    <pivotField compact="0" outline="0" showAll="0"/>
    <pivotField compact="0" outline="0" showAll="0"/>
    <pivotField axis="axisRow" dataField="1" compact="0" numFmtId="167" outline="0" showAll="0">
      <items count="7">
        <item x="0"/>
        <item n="0 up to 50" x="1"/>
        <item n="50 up to 100" x="2"/>
        <item n="100 up to 150" x="3"/>
        <item n="150 up to 200" x="4"/>
        <item x="5"/>
        <item t="default"/>
      </items>
    </pivotField>
  </pivotFields>
  <rowFields count="1">
    <field x="2"/>
  </rowFields>
  <rowItems count="5">
    <i>
      <x v="1"/>
    </i>
    <i>
      <x v="2"/>
    </i>
    <i>
      <x v="3"/>
    </i>
    <i>
      <x v="4"/>
    </i>
    <i t="grand">
      <x/>
    </i>
  </rowItems>
  <colItems count="1">
    <i/>
  </colItems>
  <dataFields count="1">
    <dataField name="Count of Sales" fld="2" subtotal="count"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1F55404-EF88-406C-AE0A-5505D8778D08}" name="PivotTable2" cacheId="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R16:R21" firstHeaderRow="1" firstDataRow="1" firstDataCol="1"/>
  <pivotFields count="1">
    <pivotField axis="axisRow" compact="0" numFmtId="167" outline="0" showAll="0">
      <items count="7">
        <item x="0"/>
        <item x="1"/>
        <item x="2"/>
        <item x="3"/>
        <item x="4"/>
        <item x="5"/>
        <item t="default"/>
      </items>
    </pivotField>
  </pivotFields>
  <rowFields count="1">
    <field x="0"/>
  </rowFields>
  <rowItems count="5">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34337BA-412E-4FAB-A0B0-70BDE8E8369C}" name="PivotTable1" cacheId="6"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3">
  <location ref="G8:K15" firstHeaderRow="1" firstDataRow="2" firstDataCol="1" rowPageCount="1" colPageCount="1"/>
  <pivotFields count="4">
    <pivotField axis="axisRow" compact="0" numFmtId="14" outline="0" showAll="0">
      <items count="6">
        <item x="0"/>
        <item x="1"/>
        <item x="2"/>
        <item x="3"/>
        <item x="4"/>
        <item t="default"/>
      </items>
    </pivotField>
    <pivotField axis="axisPage" compact="0" outline="0" showAll="0">
      <items count="6">
        <item x="0"/>
        <item x="1"/>
        <item x="2"/>
        <item x="3"/>
        <item x="4"/>
        <item t="default"/>
      </items>
    </pivotField>
    <pivotField axis="axisCol" compact="0" outline="0" showAll="0">
      <items count="5">
        <item m="1" x="3"/>
        <item x="0"/>
        <item x="2"/>
        <item x="1"/>
        <item t="default"/>
      </items>
    </pivotField>
    <pivotField dataField="1" compact="0" outline="0" subtotalTop="0" showAll="0"/>
  </pivotFields>
  <rowFields count="1">
    <field x="0"/>
  </rowFields>
  <rowItems count="6">
    <i>
      <x/>
    </i>
    <i>
      <x v="1"/>
    </i>
    <i>
      <x v="2"/>
    </i>
    <i>
      <x v="3"/>
    </i>
    <i>
      <x v="4"/>
    </i>
    <i t="grand">
      <x/>
    </i>
  </rowItems>
  <colFields count="1">
    <field x="2"/>
  </colFields>
  <colItems count="4">
    <i>
      <x v="1"/>
    </i>
    <i>
      <x v="2"/>
    </i>
    <i>
      <x v="3"/>
    </i>
    <i t="grand">
      <x/>
    </i>
  </colItems>
  <pageFields count="1">
    <pageField fld="1" item="0" hier="-1"/>
  </pageFields>
  <dataFields count="1">
    <dataField name="Total Clicks on Auto Listing" fld="3" baseField="0" baseItem="0"/>
  </dataFields>
  <chartFormats count="7">
    <chartFormat chart="1" format="3" series="1">
      <pivotArea type="data" outline="0" fieldPosition="0">
        <references count="1">
          <reference field="2" count="1" selected="0">
            <x v="0"/>
          </reference>
        </references>
      </pivotArea>
    </chartFormat>
    <chartFormat chart="1" format="4" series="1">
      <pivotArea type="data" outline="0" fieldPosition="0">
        <references count="1">
          <reference field="2" count="1" selected="0">
            <x v="1"/>
          </reference>
        </references>
      </pivotArea>
    </chartFormat>
    <chartFormat chart="1" format="5" series="1">
      <pivotArea type="data" outline="0" fieldPosition="0">
        <references count="1">
          <reference field="2" count="1" selected="0">
            <x v="2"/>
          </reference>
        </references>
      </pivotArea>
    </chartFormat>
    <chartFormat chart="1" format="11" series="1">
      <pivotArea type="data" outline="0" fieldPosition="0">
        <references count="1">
          <reference field="2" count="1" selected="0">
            <x v="3"/>
          </reference>
        </references>
      </pivotArea>
    </chartFormat>
    <chartFormat chart="1" format="18" series="1">
      <pivotArea type="data" outline="0" fieldPosition="0">
        <references count="2">
          <reference field="4294967294" count="1" selected="0">
            <x v="0"/>
          </reference>
          <reference field="2" count="1" selected="0">
            <x v="1"/>
          </reference>
        </references>
      </pivotArea>
    </chartFormat>
    <chartFormat chart="1" format="19" series="1">
      <pivotArea type="data" outline="0" fieldPosition="0">
        <references count="2">
          <reference field="4294967294" count="1" selected="0">
            <x v="0"/>
          </reference>
          <reference field="2" count="1" selected="0">
            <x v="3"/>
          </reference>
        </references>
      </pivotArea>
    </chartFormat>
    <chartFormat chart="1" format="20"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A3D7CB7-82A9-4F53-8F70-CC794CB55B83}" name="PivotTable3" cacheId="1" applyNumberFormats="0" applyBorderFormats="0" applyFontFormats="0" applyPatternFormats="0" applyAlignmentFormats="0" applyWidthHeightFormats="1" dataCaption="Values" updatedVersion="7" minRefreshableVersion="3" itemPrintTitles="1" createdVersion="7" indent="0" compact="0" compactData="0" multipleFieldFilters="0">
  <location ref="I7:R27" firstHeaderRow="1" firstDataRow="2" firstDataCol="2" rowPageCount="1" colPageCount="1"/>
  <pivotFields count="6">
    <pivotField compact="0" numFmtId="14" outline="0" showAll="0"/>
    <pivotField axis="axisRow" compact="0" outline="0" showAll="0">
      <items count="6">
        <item x="1"/>
        <item x="3"/>
        <item h="1" x="2"/>
        <item h="1" x="4"/>
        <item x="0"/>
        <item t="default"/>
      </items>
    </pivotField>
    <pivotField dataField="1" compact="0" outline="0" showAll="0"/>
    <pivotField axis="axisRow" compact="0" outline="0" showAll="0">
      <items count="6">
        <item x="3"/>
        <item x="1"/>
        <item x="0"/>
        <item x="4"/>
        <item x="2"/>
        <item t="default"/>
      </items>
    </pivotField>
    <pivotField axis="axisCol" compact="0" outline="0" showAll="0">
      <items count="8">
        <item x="3"/>
        <item x="6"/>
        <item x="4"/>
        <item x="2"/>
        <item x="5"/>
        <item x="1"/>
        <item x="0"/>
        <item t="default"/>
      </items>
    </pivotField>
    <pivotField axis="axisPage" compact="0" outline="0" showAll="0">
      <items count="7">
        <item x="0"/>
        <item x="1"/>
        <item x="2"/>
        <item x="3"/>
        <item x="4"/>
        <item x="5"/>
        <item t="default"/>
      </items>
    </pivotField>
  </pivotFields>
  <rowFields count="2">
    <field x="1"/>
    <field x="3"/>
  </rowFields>
  <rowItems count="19">
    <i>
      <x/>
      <x/>
    </i>
    <i r="1">
      <x v="1"/>
    </i>
    <i r="1">
      <x v="2"/>
    </i>
    <i r="1">
      <x v="3"/>
    </i>
    <i r="1">
      <x v="4"/>
    </i>
    <i t="default">
      <x/>
    </i>
    <i>
      <x v="1"/>
      <x/>
    </i>
    <i r="1">
      <x v="1"/>
    </i>
    <i r="1">
      <x v="2"/>
    </i>
    <i r="1">
      <x v="3"/>
    </i>
    <i r="1">
      <x v="4"/>
    </i>
    <i t="default">
      <x v="1"/>
    </i>
    <i>
      <x v="4"/>
      <x/>
    </i>
    <i r="1">
      <x v="1"/>
    </i>
    <i r="1">
      <x v="2"/>
    </i>
    <i r="1">
      <x v="3"/>
    </i>
    <i r="1">
      <x v="4"/>
    </i>
    <i t="default">
      <x v="4"/>
    </i>
    <i t="grand">
      <x/>
    </i>
  </rowItems>
  <colFields count="1">
    <field x="4"/>
  </colFields>
  <colItems count="8">
    <i>
      <x/>
    </i>
    <i>
      <x v="1"/>
    </i>
    <i>
      <x v="2"/>
    </i>
    <i>
      <x v="3"/>
    </i>
    <i>
      <x v="4"/>
    </i>
    <i>
      <x v="5"/>
    </i>
    <i>
      <x v="6"/>
    </i>
    <i t="grand">
      <x/>
    </i>
  </colItems>
  <pageFields count="1">
    <pageField fld="5" item="1" hier="-1"/>
  </pageFields>
  <dataFields count="1">
    <dataField name="Sum of Units"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A64F63D-4FF2-465A-9756-CC0265A2767D}" name="PivotTable1"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I6:R26" firstHeaderRow="1" firstDataRow="2" firstDataCol="2" rowPageCount="1" colPageCount="1"/>
  <pivotFields count="6">
    <pivotField compact="0" numFmtId="14" outline="0" showAll="0">
      <items count="15">
        <item x="0"/>
        <item x="1"/>
        <item x="2"/>
        <item x="3"/>
        <item x="4"/>
        <item x="5"/>
        <item x="6"/>
        <item x="7"/>
        <item x="8"/>
        <item x="9"/>
        <item x="10"/>
        <item x="11"/>
        <item x="12"/>
        <item x="13"/>
        <item t="default"/>
      </items>
    </pivotField>
    <pivotField axis="axisRow" compact="0" outline="0" showAll="0">
      <items count="6">
        <item x="1"/>
        <item x="3"/>
        <item h="1" x="2"/>
        <item h="1" x="4"/>
        <item x="0"/>
        <item t="default"/>
      </items>
    </pivotField>
    <pivotField dataField="1" compact="0" outline="0" showAll="0"/>
    <pivotField axis="axisRow" compact="0" outline="0" showAll="0">
      <items count="6">
        <item x="3"/>
        <item x="1"/>
        <item x="0"/>
        <item x="4"/>
        <item x="2"/>
        <item t="default"/>
      </items>
    </pivotField>
    <pivotField axis="axisCol" compact="0" outline="0" showAll="0">
      <items count="8">
        <item x="3"/>
        <item x="6"/>
        <item x="4"/>
        <item x="2"/>
        <item x="5"/>
        <item x="1"/>
        <item x="0"/>
        <item t="default"/>
      </items>
    </pivotField>
    <pivotField axis="axisPage" compact="0" outline="0" subtotalTop="0" showAll="0">
      <items count="7">
        <item x="0"/>
        <item x="1"/>
        <item x="2"/>
        <item x="3"/>
        <item x="4"/>
        <item x="5"/>
        <item t="default"/>
      </items>
    </pivotField>
  </pivotFields>
  <rowFields count="2">
    <field x="1"/>
    <field x="3"/>
  </rowFields>
  <rowItems count="19">
    <i>
      <x/>
      <x/>
    </i>
    <i r="1">
      <x v="1"/>
    </i>
    <i r="1">
      <x v="2"/>
    </i>
    <i r="1">
      <x v="3"/>
    </i>
    <i r="1">
      <x v="4"/>
    </i>
    <i t="default">
      <x/>
    </i>
    <i>
      <x v="1"/>
      <x/>
    </i>
    <i r="1">
      <x v="1"/>
    </i>
    <i r="1">
      <x v="2"/>
    </i>
    <i r="1">
      <x v="3"/>
    </i>
    <i r="1">
      <x v="4"/>
    </i>
    <i t="default">
      <x v="1"/>
    </i>
    <i>
      <x v="4"/>
      <x/>
    </i>
    <i r="1">
      <x v="1"/>
    </i>
    <i r="1">
      <x v="2"/>
    </i>
    <i r="1">
      <x v="3"/>
    </i>
    <i r="1">
      <x v="4"/>
    </i>
    <i t="default">
      <x v="4"/>
    </i>
    <i t="grand">
      <x/>
    </i>
  </rowItems>
  <colFields count="1">
    <field x="4"/>
  </colFields>
  <colItems count="8">
    <i>
      <x/>
    </i>
    <i>
      <x v="1"/>
    </i>
    <i>
      <x v="2"/>
    </i>
    <i>
      <x v="3"/>
    </i>
    <i>
      <x v="4"/>
    </i>
    <i>
      <x v="5"/>
    </i>
    <i>
      <x v="6"/>
    </i>
    <i t="grand">
      <x/>
    </i>
  </colItems>
  <pageFields count="1">
    <pageField fld="5" item="1" hier="-1"/>
  </pageFields>
  <dataFields count="1">
    <dataField name="Sum of Units" fld="2" baseField="0" baseItem="0" numFmtId="3"/>
  </dataFields>
  <pivotTableStyleInfo name="Dark Blue PivotTable Style By excelisfun"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DF6078B-6506-427F-9A4C-004488EB948A}" name="PivotTable5"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C15:I22" firstHeaderRow="1" firstDataRow="2" firstDataCol="1"/>
  <pivotFields count="6">
    <pivotField compact="0" numFmtId="14" outline="0" showAll="0"/>
    <pivotField axis="axisRow" compact="0" outline="0" showAll="0">
      <items count="6">
        <item x="1"/>
        <item x="3"/>
        <item x="2"/>
        <item x="4"/>
        <item x="0"/>
        <item t="default"/>
      </items>
    </pivotField>
    <pivotField dataField="1" compact="0" outline="0" showAll="0"/>
    <pivotField axis="axisCol" compact="0" outline="0" showAll="0">
      <items count="6">
        <item x="3"/>
        <item x="1"/>
        <item x="0"/>
        <item x="4"/>
        <item x="2"/>
        <item t="default"/>
      </items>
    </pivotField>
    <pivotField compact="0" outline="0" showAll="0"/>
    <pivotField compact="0" outline="0" showAll="0"/>
  </pivotFields>
  <rowFields count="1">
    <field x="1"/>
  </rowFields>
  <rowItems count="6">
    <i>
      <x/>
    </i>
    <i>
      <x v="1"/>
    </i>
    <i>
      <x v="2"/>
    </i>
    <i>
      <x v="3"/>
    </i>
    <i>
      <x v="4"/>
    </i>
    <i t="grand">
      <x/>
    </i>
  </rowItems>
  <colFields count="1">
    <field x="3"/>
  </colFields>
  <colItems count="6">
    <i>
      <x/>
    </i>
    <i>
      <x v="1"/>
    </i>
    <i>
      <x v="2"/>
    </i>
    <i>
      <x v="3"/>
    </i>
    <i>
      <x v="4"/>
    </i>
    <i t="grand">
      <x/>
    </i>
  </colItems>
  <dataFields count="1">
    <dataField name="Sum of Units" fld="2" baseField="0" baseItem="0" numFmtId="3"/>
  </dataFields>
  <conditionalFormats count="1">
    <conditionalFormat scope="field" type="all" priority="1">
      <pivotAreas count="1">
        <pivotArea outline="0" collapsedLevelsAreSubtotals="1" fieldPosition="0">
          <references count="3">
            <reference field="4294967294" count="1" selected="0">
              <x v="0"/>
            </reference>
            <reference field="1" count="0" selected="0"/>
            <reference field="3"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E3EFFE5-65EC-4984-852E-504ABD75F9CE}" name="PivotTable4"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C4:I11" firstHeaderRow="1" firstDataRow="2" firstDataCol="1"/>
  <pivotFields count="6">
    <pivotField compact="0" numFmtId="14" outline="0" showAll="0"/>
    <pivotField axis="axisRow" compact="0" outline="0" showAll="0">
      <items count="6">
        <item x="1"/>
        <item x="3"/>
        <item x="2"/>
        <item x="4"/>
        <item x="0"/>
        <item t="default"/>
      </items>
    </pivotField>
    <pivotField dataField="1" compact="0" outline="0" showAll="0"/>
    <pivotField axis="axisCol" compact="0" outline="0" showAll="0">
      <items count="6">
        <item x="3"/>
        <item x="1"/>
        <item x="0"/>
        <item x="4"/>
        <item x="2"/>
        <item t="default"/>
      </items>
    </pivotField>
    <pivotField compact="0" outline="0" showAll="0"/>
    <pivotField compact="0" outline="0" showAll="0"/>
  </pivotFields>
  <rowFields count="1">
    <field x="1"/>
  </rowFields>
  <rowItems count="6">
    <i>
      <x/>
    </i>
    <i>
      <x v="1"/>
    </i>
    <i>
      <x v="2"/>
    </i>
    <i>
      <x v="3"/>
    </i>
    <i>
      <x v="4"/>
    </i>
    <i t="grand">
      <x/>
    </i>
  </rowItems>
  <colFields count="1">
    <field x="3"/>
  </colFields>
  <colItems count="6">
    <i>
      <x/>
    </i>
    <i>
      <x v="1"/>
    </i>
    <i>
      <x v="2"/>
    </i>
    <i>
      <x v="3"/>
    </i>
    <i>
      <x v="4"/>
    </i>
    <i t="grand">
      <x/>
    </i>
  </colItems>
  <dataFields count="1">
    <dataField name="Sum of Units"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C0BC5D8-CF55-4BEF-BB71-6776C58744C7}" name="PivotTable4"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C4:I11" firstHeaderRow="1" firstDataRow="2" firstDataCol="1"/>
  <pivotFields count="6">
    <pivotField compact="0" numFmtId="14" outline="0" showAll="0"/>
    <pivotField axis="axisRow" compact="0" outline="0" showAll="0">
      <items count="6">
        <item x="1"/>
        <item x="3"/>
        <item x="2"/>
        <item x="4"/>
        <item x="0"/>
        <item t="default"/>
      </items>
    </pivotField>
    <pivotField dataField="1" compact="0" outline="0" showAll="0"/>
    <pivotField axis="axisCol" compact="0" outline="0" showAll="0">
      <items count="6">
        <item x="3"/>
        <item x="1"/>
        <item x="0"/>
        <item x="4"/>
        <item x="2"/>
        <item t="default"/>
      </items>
    </pivotField>
    <pivotField compact="0" outline="0" showAll="0"/>
    <pivotField compact="0" outline="0" showAll="0"/>
  </pivotFields>
  <rowFields count="1">
    <field x="1"/>
  </rowFields>
  <rowItems count="6">
    <i>
      <x/>
    </i>
    <i>
      <x v="1"/>
    </i>
    <i>
      <x v="2"/>
    </i>
    <i>
      <x v="3"/>
    </i>
    <i>
      <x v="4"/>
    </i>
    <i t="grand">
      <x/>
    </i>
  </rowItems>
  <colFields count="1">
    <field x="3"/>
  </colFields>
  <colItems count="6">
    <i>
      <x/>
    </i>
    <i>
      <x v="1"/>
    </i>
    <i>
      <x v="2"/>
    </i>
    <i>
      <x v="3"/>
    </i>
    <i>
      <x v="4"/>
    </i>
    <i t="grand">
      <x/>
    </i>
  </colItems>
  <dataFields count="1">
    <dataField name="Sum of Units" fld="2" baseField="0" baseItem="0" numFmtId="3"/>
  </dataFields>
  <conditionalFormats count="1">
    <conditionalFormat scope="field" type="all" priority="1">
      <pivotAreas count="1">
        <pivotArea outline="0" collapsedLevelsAreSubtotals="1" fieldPosition="0">
          <references count="3">
            <reference field="4294967294" count="1" selected="0">
              <x v="0"/>
            </reference>
            <reference field="1" count="0" selected="0"/>
            <reference field="3"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2DEE4E3-45B8-40D7-B4A8-D00A8C8C246C}" name="PivotTable5"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C15:E46" firstHeaderRow="1" firstDataRow="1" firstDataCol="2"/>
  <pivotFields count="6">
    <pivotField compact="0" numFmtId="14" outline="0" showAll="0"/>
    <pivotField axis="axisRow" compact="0" outline="0" showAll="0">
      <items count="6">
        <item x="1"/>
        <item x="3"/>
        <item x="2"/>
        <item x="4"/>
        <item x="0"/>
        <item t="default"/>
      </items>
    </pivotField>
    <pivotField dataField="1" compact="0" outline="0" showAll="0"/>
    <pivotField axis="axisRow" compact="0" outline="0" showAll="0">
      <items count="6">
        <item x="3"/>
        <item x="1"/>
        <item x="0"/>
        <item x="4"/>
        <item x="2"/>
        <item t="default"/>
      </items>
    </pivotField>
    <pivotField compact="0" outline="0" showAll="0"/>
    <pivotField compact="0" outline="0" showAll="0"/>
  </pivotFields>
  <rowFields count="2">
    <field x="3"/>
    <field x="1"/>
  </rowFields>
  <rowItems count="31">
    <i>
      <x/>
      <x/>
    </i>
    <i r="1">
      <x v="1"/>
    </i>
    <i r="1">
      <x v="2"/>
    </i>
    <i r="1">
      <x v="3"/>
    </i>
    <i r="1">
      <x v="4"/>
    </i>
    <i t="default">
      <x/>
    </i>
    <i>
      <x v="1"/>
      <x/>
    </i>
    <i r="1">
      <x v="1"/>
    </i>
    <i r="1">
      <x v="2"/>
    </i>
    <i r="1">
      <x v="3"/>
    </i>
    <i r="1">
      <x v="4"/>
    </i>
    <i t="default">
      <x v="1"/>
    </i>
    <i>
      <x v="2"/>
      <x/>
    </i>
    <i r="1">
      <x v="1"/>
    </i>
    <i r="1">
      <x v="2"/>
    </i>
    <i r="1">
      <x v="3"/>
    </i>
    <i r="1">
      <x v="4"/>
    </i>
    <i t="default">
      <x v="2"/>
    </i>
    <i>
      <x v="3"/>
      <x/>
    </i>
    <i r="1">
      <x v="1"/>
    </i>
    <i r="1">
      <x v="2"/>
    </i>
    <i r="1">
      <x v="3"/>
    </i>
    <i r="1">
      <x v="4"/>
    </i>
    <i t="default">
      <x v="3"/>
    </i>
    <i>
      <x v="4"/>
      <x/>
    </i>
    <i r="1">
      <x v="1"/>
    </i>
    <i r="1">
      <x v="2"/>
    </i>
    <i r="1">
      <x v="3"/>
    </i>
    <i r="1">
      <x v="4"/>
    </i>
    <i t="default">
      <x v="4"/>
    </i>
    <i t="grand">
      <x/>
    </i>
  </rowItems>
  <colItems count="1">
    <i/>
  </colItems>
  <dataFields count="1">
    <dataField name="Sum of Units" fld="2" baseField="0" baseItem="0" numFmtId="3"/>
  </dataFields>
  <conditionalFormats count="1">
    <conditionalFormat scope="field" type="all" priority="2">
      <pivotAreas count="1">
        <pivotArea outline="0" collapsedLevelsAreSubtotals="1" fieldPosition="0">
          <references count="3">
            <reference field="4294967294" count="1" selected="0">
              <x v="0"/>
            </reference>
            <reference field="1" count="0" selected="0"/>
            <reference field="3"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6A9C6E5-CBF6-46A4-8F4B-75F6D24FBB9A}" name="PivotTable2"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I4:O7" firstHeaderRow="1" firstDataRow="2" firstDataCol="1"/>
  <pivotFields count="4">
    <pivotField compact="0" numFmtId="14" outline="0" showAll="0"/>
    <pivotField axis="axisCol" compact="0" outline="0" showAll="0">
      <items count="6">
        <item x="3"/>
        <item x="4"/>
        <item x="1"/>
        <item x="2"/>
        <item x="0"/>
        <item t="default"/>
      </items>
    </pivotField>
    <pivotField dataField="1" compact="0" numFmtId="43" outline="0" showAll="0"/>
    <pivotField axis="axisRow" compact="0" outline="0" showAll="0" sortType="descending">
      <items count="9">
        <item m="1" x="7"/>
        <item m="1" x="5"/>
        <item m="1" x="3"/>
        <item m="1" x="4"/>
        <item m="1" x="2"/>
        <item m="1" x="6"/>
        <item m="1" x="1"/>
        <item x="0"/>
        <item t="default"/>
      </items>
      <autoSortScope>
        <pivotArea dataOnly="0" outline="0" fieldPosition="0">
          <references count="1">
            <reference field="4294967294" count="1" selected="0">
              <x v="0"/>
            </reference>
          </references>
        </pivotArea>
      </autoSortScope>
    </pivotField>
  </pivotFields>
  <rowFields count="1">
    <field x="3"/>
  </rowFields>
  <rowItems count="2">
    <i>
      <x v="7"/>
    </i>
    <i t="grand">
      <x/>
    </i>
  </rowItems>
  <colFields count="1">
    <field x="1"/>
  </colFields>
  <colItems count="6">
    <i>
      <x/>
    </i>
    <i>
      <x v="1"/>
    </i>
    <i>
      <x v="2"/>
    </i>
    <i>
      <x v="3"/>
    </i>
    <i>
      <x v="4"/>
    </i>
    <i t="grand">
      <x/>
    </i>
  </colItems>
  <dataFields count="1">
    <dataField name="Sum of Sales ($)"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BE913E8-6F98-422D-B682-8ABA9FD75776}" name="PivotTable1" cacheId="1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G25:K32" firstHeaderRow="1" firstDataRow="2" firstDataCol="1" rowPageCount="1" colPageCount="1"/>
  <pivotFields count="4">
    <pivotField axis="axisRow" compact="0" numFmtId="14" outline="0" showAll="0">
      <items count="7">
        <item x="0"/>
        <item x="1"/>
        <item x="2"/>
        <item x="3"/>
        <item x="4"/>
        <item m="1" x="5"/>
        <item t="default"/>
      </items>
    </pivotField>
    <pivotField axis="axisPage" compact="0" outline="0" showAll="0">
      <items count="6">
        <item x="0"/>
        <item x="1"/>
        <item x="2"/>
        <item x="3"/>
        <item x="4"/>
        <item t="default"/>
      </items>
    </pivotField>
    <pivotField axis="axisCol" compact="0" outline="0" showAll="0">
      <items count="4">
        <item x="0"/>
        <item x="2"/>
        <item x="1"/>
        <item t="default"/>
      </items>
    </pivotField>
    <pivotField dataField="1" compact="0" outline="0" subtotalTop="0" showAll="0"/>
  </pivotFields>
  <rowFields count="1">
    <field x="0"/>
  </rowFields>
  <rowItems count="6">
    <i>
      <x/>
    </i>
    <i>
      <x v="1"/>
    </i>
    <i>
      <x v="2"/>
    </i>
    <i>
      <x v="3"/>
    </i>
    <i>
      <x v="4"/>
    </i>
    <i t="grand">
      <x/>
    </i>
  </rowItems>
  <colFields count="1">
    <field x="2"/>
  </colFields>
  <colItems count="4">
    <i>
      <x/>
    </i>
    <i>
      <x v="1"/>
    </i>
    <i>
      <x v="2"/>
    </i>
    <i t="grand">
      <x/>
    </i>
  </colItems>
  <pageFields count="1">
    <pageField fld="1" item="0" hier="-1"/>
  </pageFields>
  <dataFields count="1">
    <dataField name="Total Clicks on Auto Listing" fld="3" baseField="0" baseItem="0"/>
  </dataFields>
  <chartFormats count="9">
    <chartFormat chart="1" format="4" series="1">
      <pivotArea type="data" outline="0" fieldPosition="0">
        <references count="1">
          <reference field="2" count="1" selected="0">
            <x v="0"/>
          </reference>
        </references>
      </pivotArea>
    </chartFormat>
    <chartFormat chart="1" format="5" series="1">
      <pivotArea type="data" outline="0" fieldPosition="0">
        <references count="1">
          <reference field="2" count="1" selected="0">
            <x v="1"/>
          </reference>
        </references>
      </pivotArea>
    </chartFormat>
    <chartFormat chart="1" format="11" series="1">
      <pivotArea type="data" outline="0" fieldPosition="0">
        <references count="1">
          <reference field="2" count="1" selected="0">
            <x v="2"/>
          </reference>
        </references>
      </pivotArea>
    </chartFormat>
    <chartFormat chart="1" format="18" series="1">
      <pivotArea type="data" outline="0" fieldPosition="0">
        <references count="2">
          <reference field="4294967294" count="1" selected="0">
            <x v="0"/>
          </reference>
          <reference field="2" count="1" selected="0">
            <x v="0"/>
          </reference>
        </references>
      </pivotArea>
    </chartFormat>
    <chartFormat chart="1" format="19" series="1">
      <pivotArea type="data" outline="0" fieldPosition="0">
        <references count="2">
          <reference field="4294967294" count="1" selected="0">
            <x v="0"/>
          </reference>
          <reference field="2" count="1" selected="0">
            <x v="2"/>
          </reference>
        </references>
      </pivotArea>
    </chartFormat>
    <chartFormat chart="1" format="20" series="1">
      <pivotArea type="data" outline="0" fieldPosition="0">
        <references count="2">
          <reference field="4294967294" count="1" selected="0">
            <x v="0"/>
          </reference>
          <reference field="2" count="1" selected="0">
            <x v="1"/>
          </reference>
        </references>
      </pivotArea>
    </chartFormat>
    <chartFormat chart="3" format="21" series="1">
      <pivotArea type="data" outline="0" fieldPosition="0">
        <references count="2">
          <reference field="4294967294" count="1" selected="0">
            <x v="0"/>
          </reference>
          <reference field="2" count="1" selected="0">
            <x v="0"/>
          </reference>
        </references>
      </pivotArea>
    </chartFormat>
    <chartFormat chart="3" format="22" series="1">
      <pivotArea type="data" outline="0" fieldPosition="0">
        <references count="2">
          <reference field="4294967294" count="1" selected="0">
            <x v="0"/>
          </reference>
          <reference field="2" count="1" selected="0">
            <x v="1"/>
          </reference>
        </references>
      </pivotArea>
    </chartFormat>
    <chartFormat chart="3" format="23"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26A7B62-C2CE-4BBD-8DF3-05D7396929E2}" name="PivotTable1" cacheId="1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5">
  <location ref="G25:K33" firstHeaderRow="1" firstDataRow="2" firstDataCol="1" rowPageCount="1" colPageCount="1"/>
  <pivotFields count="4">
    <pivotField axis="axisRow" compact="0" numFmtId="14" outline="0" showAll="0">
      <items count="7">
        <item x="0"/>
        <item x="1"/>
        <item x="2"/>
        <item x="3"/>
        <item x="4"/>
        <item x="5"/>
        <item t="default"/>
      </items>
    </pivotField>
    <pivotField axis="axisPage" compact="0" outline="0" showAll="0">
      <items count="6">
        <item x="0"/>
        <item x="1"/>
        <item x="2"/>
        <item x="3"/>
        <item x="4"/>
        <item t="default"/>
      </items>
    </pivotField>
    <pivotField axis="axisCol" compact="0" outline="0" showAll="0">
      <items count="4">
        <item x="0"/>
        <item x="2"/>
        <item x="1"/>
        <item t="default"/>
      </items>
    </pivotField>
    <pivotField dataField="1" compact="0" outline="0" subtotalTop="0" showAll="0"/>
  </pivotFields>
  <rowFields count="1">
    <field x="0"/>
  </rowFields>
  <rowItems count="7">
    <i>
      <x/>
    </i>
    <i>
      <x v="1"/>
    </i>
    <i>
      <x v="2"/>
    </i>
    <i>
      <x v="3"/>
    </i>
    <i>
      <x v="4"/>
    </i>
    <i>
      <x v="5"/>
    </i>
    <i t="grand">
      <x/>
    </i>
  </rowItems>
  <colFields count="1">
    <field x="2"/>
  </colFields>
  <colItems count="4">
    <i>
      <x/>
    </i>
    <i>
      <x v="1"/>
    </i>
    <i>
      <x v="2"/>
    </i>
    <i t="grand">
      <x/>
    </i>
  </colItems>
  <pageFields count="1">
    <pageField fld="1" item="0" hier="-1"/>
  </pageFields>
  <dataFields count="1">
    <dataField name="Total Clicks on Auto Listing" fld="3" baseField="0" baseItem="0"/>
  </dataFields>
  <chartFormats count="12">
    <chartFormat chart="1" format="4" series="1">
      <pivotArea type="data" outline="0" fieldPosition="0">
        <references count="1">
          <reference field="2" count="1" selected="0">
            <x v="0"/>
          </reference>
        </references>
      </pivotArea>
    </chartFormat>
    <chartFormat chart="1" format="5" series="1">
      <pivotArea type="data" outline="0" fieldPosition="0">
        <references count="1">
          <reference field="2" count="1" selected="0">
            <x v="1"/>
          </reference>
        </references>
      </pivotArea>
    </chartFormat>
    <chartFormat chart="1" format="11" series="1">
      <pivotArea type="data" outline="0" fieldPosition="0">
        <references count="1">
          <reference field="2" count="1" selected="0">
            <x v="2"/>
          </reference>
        </references>
      </pivotArea>
    </chartFormat>
    <chartFormat chart="1" format="18" series="1">
      <pivotArea type="data" outline="0" fieldPosition="0">
        <references count="2">
          <reference field="4294967294" count="1" selected="0">
            <x v="0"/>
          </reference>
          <reference field="2" count="1" selected="0">
            <x v="0"/>
          </reference>
        </references>
      </pivotArea>
    </chartFormat>
    <chartFormat chart="1" format="19" series="1">
      <pivotArea type="data" outline="0" fieldPosition="0">
        <references count="2">
          <reference field="4294967294" count="1" selected="0">
            <x v="0"/>
          </reference>
          <reference field="2" count="1" selected="0">
            <x v="2"/>
          </reference>
        </references>
      </pivotArea>
    </chartFormat>
    <chartFormat chart="1" format="20" series="1">
      <pivotArea type="data" outline="0" fieldPosition="0">
        <references count="2">
          <reference field="4294967294" count="1" selected="0">
            <x v="0"/>
          </reference>
          <reference field="2" count="1" selected="0">
            <x v="1"/>
          </reference>
        </references>
      </pivotArea>
    </chartFormat>
    <chartFormat chart="3" format="21" series="1">
      <pivotArea type="data" outline="0" fieldPosition="0">
        <references count="2">
          <reference field="4294967294" count="1" selected="0">
            <x v="0"/>
          </reference>
          <reference field="2" count="1" selected="0">
            <x v="0"/>
          </reference>
        </references>
      </pivotArea>
    </chartFormat>
    <chartFormat chart="3" format="22" series="1">
      <pivotArea type="data" outline="0" fieldPosition="0">
        <references count="2">
          <reference field="4294967294" count="1" selected="0">
            <x v="0"/>
          </reference>
          <reference field="2" count="1" selected="0">
            <x v="1"/>
          </reference>
        </references>
      </pivotArea>
    </chartFormat>
    <chartFormat chart="3" format="23" series="1">
      <pivotArea type="data" outline="0" fieldPosition="0">
        <references count="2">
          <reference field="4294967294" count="1" selected="0">
            <x v="0"/>
          </reference>
          <reference field="2" count="1" selected="0">
            <x v="2"/>
          </reference>
        </references>
      </pivotArea>
    </chartFormat>
    <chartFormat chart="4" format="24" series="1">
      <pivotArea type="data" outline="0" fieldPosition="0">
        <references count="2">
          <reference field="4294967294" count="1" selected="0">
            <x v="0"/>
          </reference>
          <reference field="2" count="1" selected="0">
            <x v="0"/>
          </reference>
        </references>
      </pivotArea>
    </chartFormat>
    <chartFormat chart="4" format="25" series="1">
      <pivotArea type="data" outline="0" fieldPosition="0">
        <references count="2">
          <reference field="4294967294" count="1" selected="0">
            <x v="0"/>
          </reference>
          <reference field="2" count="1" selected="0">
            <x v="1"/>
          </reference>
        </references>
      </pivotArea>
    </chartFormat>
    <chartFormat chart="4" format="26"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39A8127-580B-487D-A212-AA4F6E72A7A8}" name="PivotTable2" cacheId="12"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E13:G21" firstHeaderRow="0" firstDataRow="1" firstDataCol="1"/>
  <pivotFields count="1">
    <pivotField axis="axisRow" dataField="1" compact="0" outline="0" showAll="0">
      <items count="8">
        <item x="2"/>
        <item x="0"/>
        <item x="6"/>
        <item x="4"/>
        <item x="5"/>
        <item x="3"/>
        <item x="1"/>
        <item t="default"/>
      </items>
    </pivotField>
  </pivotFields>
  <rowFields count="1">
    <field x="0"/>
  </rowFields>
  <rowItems count="8">
    <i>
      <x/>
    </i>
    <i>
      <x v="1"/>
    </i>
    <i>
      <x v="2"/>
    </i>
    <i>
      <x v="3"/>
    </i>
    <i>
      <x v="4"/>
    </i>
    <i>
      <x v="5"/>
    </i>
    <i>
      <x v="6"/>
    </i>
    <i t="grand">
      <x/>
    </i>
  </rowItems>
  <colFields count="1">
    <field x="-2"/>
  </colFields>
  <colItems count="2">
    <i>
      <x/>
    </i>
    <i i="1">
      <x v="1"/>
    </i>
  </colItems>
  <dataFields count="2">
    <dataField name="Frequency" fld="0" subtotal="count" baseField="0" baseItem="0"/>
    <dataField name="% Relative Frequency"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C2A7CE35-DF58-44C9-99B9-4D4F22BAB32C}" name="PivotTable3" cacheId="1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I9:J34" firstHeaderRow="1" firstDataRow="1" firstDataCol="1"/>
  <pivotFields count="5">
    <pivotField axis="axisRow" compact="0" numFmtId="166" outline="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outline="0" showAll="0"/>
    <pivotField dataField="1" compact="0" outline="0" showAll="0"/>
    <pivotField compact="0" outline="0" showAll="0"/>
    <pivotField compact="0" outline="0" showAll="0"/>
  </pivotFields>
  <rowFields count="1">
    <field x="0"/>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Transactional Count" fld="2" subtotal="count" baseField="0" baseItem="0" numFmtId="3"/>
  </dataFields>
  <chartFormats count="2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1"/>
          </reference>
        </references>
      </pivotArea>
    </chartFormat>
    <chartFormat chart="1" format="2">
      <pivotArea type="data" outline="0" fieldPosition="0">
        <references count="2">
          <reference field="4294967294" count="1" selected="0">
            <x v="0"/>
          </reference>
          <reference field="0" count="1" selected="0">
            <x v="2"/>
          </reference>
        </references>
      </pivotArea>
    </chartFormat>
    <chartFormat chart="1" format="3">
      <pivotArea type="data" outline="0" fieldPosition="0">
        <references count="2">
          <reference field="4294967294" count="1" selected="0">
            <x v="0"/>
          </reference>
          <reference field="0" count="1" selected="0">
            <x v="3"/>
          </reference>
        </references>
      </pivotArea>
    </chartFormat>
    <chartFormat chart="1" format="4">
      <pivotArea type="data" outline="0" fieldPosition="0">
        <references count="2">
          <reference field="4294967294" count="1" selected="0">
            <x v="0"/>
          </reference>
          <reference field="0" count="1" selected="0">
            <x v="4"/>
          </reference>
        </references>
      </pivotArea>
    </chartFormat>
    <chartFormat chart="1" format="5">
      <pivotArea type="data" outline="0" fieldPosition="0">
        <references count="2">
          <reference field="4294967294" count="1" selected="0">
            <x v="0"/>
          </reference>
          <reference field="0" count="1" selected="0">
            <x v="5"/>
          </reference>
        </references>
      </pivotArea>
    </chartFormat>
    <chartFormat chart="1" format="6">
      <pivotArea type="data" outline="0" fieldPosition="0">
        <references count="2">
          <reference field="4294967294" count="1" selected="0">
            <x v="0"/>
          </reference>
          <reference field="0" count="1" selected="0">
            <x v="6"/>
          </reference>
        </references>
      </pivotArea>
    </chartFormat>
    <chartFormat chart="1" format="7">
      <pivotArea type="data" outline="0" fieldPosition="0">
        <references count="2">
          <reference field="4294967294" count="1" selected="0">
            <x v="0"/>
          </reference>
          <reference field="0" count="1" selected="0">
            <x v="7"/>
          </reference>
        </references>
      </pivotArea>
    </chartFormat>
    <chartFormat chart="1" format="8">
      <pivotArea type="data" outline="0" fieldPosition="0">
        <references count="2">
          <reference field="4294967294" count="1" selected="0">
            <x v="0"/>
          </reference>
          <reference field="0" count="1" selected="0">
            <x v="8"/>
          </reference>
        </references>
      </pivotArea>
    </chartFormat>
    <chartFormat chart="1" format="9">
      <pivotArea type="data" outline="0" fieldPosition="0">
        <references count="2">
          <reference field="4294967294" count="1" selected="0">
            <x v="0"/>
          </reference>
          <reference field="0" count="1" selected="0">
            <x v="9"/>
          </reference>
        </references>
      </pivotArea>
    </chartFormat>
    <chartFormat chart="1" format="10">
      <pivotArea type="data" outline="0" fieldPosition="0">
        <references count="2">
          <reference field="4294967294" count="1" selected="0">
            <x v="0"/>
          </reference>
          <reference field="0" count="1" selected="0">
            <x v="10"/>
          </reference>
        </references>
      </pivotArea>
    </chartFormat>
    <chartFormat chart="1" format="11">
      <pivotArea type="data" outline="0" fieldPosition="0">
        <references count="2">
          <reference field="4294967294" count="1" selected="0">
            <x v="0"/>
          </reference>
          <reference field="0" count="1" selected="0">
            <x v="11"/>
          </reference>
        </references>
      </pivotArea>
    </chartFormat>
    <chartFormat chart="1" format="12">
      <pivotArea type="data" outline="0" fieldPosition="0">
        <references count="2">
          <reference field="4294967294" count="1" selected="0">
            <x v="0"/>
          </reference>
          <reference field="0" count="1" selected="0">
            <x v="12"/>
          </reference>
        </references>
      </pivotArea>
    </chartFormat>
    <chartFormat chart="1" format="13">
      <pivotArea type="data" outline="0" fieldPosition="0">
        <references count="2">
          <reference field="4294967294" count="1" selected="0">
            <x v="0"/>
          </reference>
          <reference field="0" count="1" selected="0">
            <x v="13"/>
          </reference>
        </references>
      </pivotArea>
    </chartFormat>
    <chartFormat chart="1" format="14">
      <pivotArea type="data" outline="0" fieldPosition="0">
        <references count="2">
          <reference field="4294967294" count="1" selected="0">
            <x v="0"/>
          </reference>
          <reference field="0" count="1" selected="0">
            <x v="14"/>
          </reference>
        </references>
      </pivotArea>
    </chartFormat>
    <chartFormat chart="1" format="15">
      <pivotArea type="data" outline="0" fieldPosition="0">
        <references count="2">
          <reference field="4294967294" count="1" selected="0">
            <x v="0"/>
          </reference>
          <reference field="0" count="1" selected="0">
            <x v="15"/>
          </reference>
        </references>
      </pivotArea>
    </chartFormat>
    <chartFormat chart="1" format="16">
      <pivotArea type="data" outline="0" fieldPosition="0">
        <references count="2">
          <reference field="4294967294" count="1" selected="0">
            <x v="0"/>
          </reference>
          <reference field="0" count="1" selected="0">
            <x v="16"/>
          </reference>
        </references>
      </pivotArea>
    </chartFormat>
    <chartFormat chart="1" format="17">
      <pivotArea type="data" outline="0" fieldPosition="0">
        <references count="2">
          <reference field="4294967294" count="1" selected="0">
            <x v="0"/>
          </reference>
          <reference field="0" count="1" selected="0">
            <x v="17"/>
          </reference>
        </references>
      </pivotArea>
    </chartFormat>
    <chartFormat chart="1" format="18">
      <pivotArea type="data" outline="0" fieldPosition="0">
        <references count="2">
          <reference field="4294967294" count="1" selected="0">
            <x v="0"/>
          </reference>
          <reference field="0" count="1" selected="0">
            <x v="18"/>
          </reference>
        </references>
      </pivotArea>
    </chartFormat>
    <chartFormat chart="1" format="19">
      <pivotArea type="data" outline="0" fieldPosition="0">
        <references count="2">
          <reference field="4294967294" count="1" selected="0">
            <x v="0"/>
          </reference>
          <reference field="0" count="1" selected="0">
            <x v="19"/>
          </reference>
        </references>
      </pivotArea>
    </chartFormat>
    <chartFormat chart="1" format="20">
      <pivotArea type="data" outline="0" fieldPosition="0">
        <references count="2">
          <reference field="4294967294" count="1" selected="0">
            <x v="0"/>
          </reference>
          <reference field="0" count="1" selected="0">
            <x v="20"/>
          </reference>
        </references>
      </pivotArea>
    </chartFormat>
    <chartFormat chart="1" format="21">
      <pivotArea type="data" outline="0" fieldPosition="0">
        <references count="2">
          <reference field="4294967294" count="1" selected="0">
            <x v="0"/>
          </reference>
          <reference field="0" count="1" selected="0">
            <x v="21"/>
          </reference>
        </references>
      </pivotArea>
    </chartFormat>
    <chartFormat chart="1" format="22">
      <pivotArea type="data" outline="0" fieldPosition="0">
        <references count="2">
          <reference field="4294967294" count="1" selected="0">
            <x v="0"/>
          </reference>
          <reference field="0" count="1" selected="0">
            <x v="22"/>
          </reference>
        </references>
      </pivotArea>
    </chartFormat>
    <chartFormat chart="1" format="23">
      <pivotArea type="data" outline="0" fieldPosition="0">
        <references count="2">
          <reference field="4294967294" count="1" selected="0">
            <x v="0"/>
          </reference>
          <reference field="0" count="1" selected="0">
            <x v="23"/>
          </reference>
        </references>
      </pivotArea>
    </chartFormat>
    <chartFormat chart="1" format="24">
      <pivotArea type="data" outline="0" fieldPosition="0">
        <references count="2">
          <reference field="4294967294" count="1" selected="0">
            <x v="0"/>
          </reference>
          <reference field="0"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25E73D6-4A9D-44C1-B2D5-CB701ABB144C}" name="AnswerSalesRepReport" cacheId="16"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R16:S25" firstHeaderRow="1" firstDataRow="1" firstDataCol="1"/>
  <pivotFields count="9">
    <pivotField compact="0" numFmtId="14" outline="0" showAll="0"/>
    <pivotField compact="0" outline="0" showAll="0"/>
    <pivotField axis="axisRow" compact="0" outline="0" showAll="0">
      <items count="9">
        <item x="5"/>
        <item x="1"/>
        <item x="3"/>
        <item x="0"/>
        <item x="6"/>
        <item x="2"/>
        <item x="4"/>
        <item x="7"/>
        <item t="default"/>
      </items>
    </pivotField>
    <pivotField compact="0" outline="0" showAll="0"/>
    <pivotField compact="0" outline="0" showAll="0"/>
    <pivotField dataField="1" compact="0" numFmtId="8" outline="0" showAll="0"/>
    <pivotField compact="0" numFmtId="8" outline="0" showAll="0"/>
    <pivotField compact="0" outline="0" showAll="0"/>
    <pivotField compact="0" outline="0" showAll="0"/>
  </pivotFields>
  <rowFields count="1">
    <field x="2"/>
  </rowFields>
  <rowItems count="9">
    <i>
      <x/>
    </i>
    <i>
      <x v="1"/>
    </i>
    <i>
      <x v="2"/>
    </i>
    <i>
      <x v="3"/>
    </i>
    <i>
      <x v="4"/>
    </i>
    <i>
      <x v="5"/>
    </i>
    <i>
      <x v="6"/>
    </i>
    <i>
      <x v="7"/>
    </i>
    <i t="grand">
      <x/>
    </i>
  </rowItems>
  <colItems count="1">
    <i/>
  </colItems>
  <dataFields count="1">
    <dataField name="Sum of COGS ($)" fld="5" baseField="0" baseItem="0" numFmtId="3"/>
  </dataFields>
  <formats count="6">
    <format dxfId="26">
      <pivotArea type="all" dataOnly="0" outline="0" fieldPosition="0"/>
    </format>
    <format dxfId="25">
      <pivotArea outline="0" collapsedLevelsAreSubtotals="1" fieldPosition="0"/>
    </format>
    <format dxfId="24">
      <pivotArea field="2" type="button" dataOnly="0" labelOnly="1" outline="0" axis="axisRow" fieldPosition="0"/>
    </format>
    <format dxfId="23">
      <pivotArea dataOnly="0" labelOnly="1" outline="0" fieldPosition="0">
        <references count="1">
          <reference field="2" count="0"/>
        </references>
      </pivotArea>
    </format>
    <format dxfId="22">
      <pivotArea dataOnly="0" labelOnly="1" grandRow="1" outline="0"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294F4C7-BC23-4053-8032-022D29341B41}" name="AnswerMonthReport" cacheId="16"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K16:M43" firstHeaderRow="1" firstDataRow="1" firstDataCol="2"/>
  <pivotFields count="9">
    <pivotField axis="axisRow"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numFmtId="8" outline="0" showAll="0"/>
    <pivotField dataField="1" compact="0" numFmtId="8" outline="0" showAll="0"/>
    <pivotField compact="0" outline="0" showAll="0">
      <items count="7">
        <item sd="0" x="1"/>
        <item sd="0" x="2"/>
        <item sd="0" x="3"/>
        <item sd="0" x="4"/>
        <item x="0"/>
        <item x="5"/>
        <item t="default"/>
      </items>
    </pivotField>
    <pivotField axis="axisRow" compact="0" outline="0" showAll="0">
      <items count="6">
        <item x="1"/>
        <item x="2"/>
        <item x="3"/>
        <item x="0"/>
        <item x="4"/>
        <item t="default"/>
      </items>
    </pivotField>
  </pivotFields>
  <rowFields count="2">
    <field x="8"/>
    <field x="0"/>
  </rowFields>
  <rowItems count="27">
    <i>
      <x/>
      <x v="1"/>
    </i>
    <i r="1">
      <x v="2"/>
    </i>
    <i r="1">
      <x v="3"/>
    </i>
    <i r="1">
      <x v="4"/>
    </i>
    <i r="1">
      <x v="5"/>
    </i>
    <i r="1">
      <x v="6"/>
    </i>
    <i r="1">
      <x v="7"/>
    </i>
    <i r="1">
      <x v="8"/>
    </i>
    <i r="1">
      <x v="9"/>
    </i>
    <i r="1">
      <x v="10"/>
    </i>
    <i r="1">
      <x v="11"/>
    </i>
    <i r="1">
      <x v="12"/>
    </i>
    <i t="default">
      <x/>
    </i>
    <i>
      <x v="1"/>
      <x v="1"/>
    </i>
    <i r="1">
      <x v="2"/>
    </i>
    <i r="1">
      <x v="3"/>
    </i>
    <i r="1">
      <x v="4"/>
    </i>
    <i r="1">
      <x v="5"/>
    </i>
    <i r="1">
      <x v="6"/>
    </i>
    <i r="1">
      <x v="7"/>
    </i>
    <i r="1">
      <x v="8"/>
    </i>
    <i r="1">
      <x v="9"/>
    </i>
    <i r="1">
      <x v="10"/>
    </i>
    <i r="1">
      <x v="11"/>
    </i>
    <i r="1">
      <x v="12"/>
    </i>
    <i t="default">
      <x v="1"/>
    </i>
    <i t="grand">
      <x/>
    </i>
  </rowItems>
  <colItems count="1">
    <i/>
  </colItems>
  <dataFields count="1">
    <dataField name="Sum of Sales ($)" fld="6" baseField="0" baseItem="0" numFmtId="3"/>
  </dataFields>
  <formats count="10">
    <format dxfId="36">
      <pivotArea type="all" dataOnly="0" outline="0" fieldPosition="0"/>
    </format>
    <format dxfId="35">
      <pivotArea outline="0" collapsedLevelsAreSubtotals="1" fieldPosition="0"/>
    </format>
    <format dxfId="34">
      <pivotArea field="8" type="button" dataOnly="0" labelOnly="1" outline="0" axis="axisRow" fieldPosition="0"/>
    </format>
    <format dxfId="33">
      <pivotArea field="0" type="button" dataOnly="0" labelOnly="1" outline="0" axis="axisRow" fieldPosition="1"/>
    </format>
    <format dxfId="32">
      <pivotArea dataOnly="0" labelOnly="1" outline="0" fieldPosition="0">
        <references count="1">
          <reference field="8" count="2">
            <x v="0"/>
            <x v="1"/>
          </reference>
        </references>
      </pivotArea>
    </format>
    <format dxfId="31">
      <pivotArea dataOnly="0" labelOnly="1" outline="0" fieldPosition="0">
        <references count="1">
          <reference field="8" count="2" defaultSubtotal="1">
            <x v="0"/>
            <x v="1"/>
          </reference>
        </references>
      </pivotArea>
    </format>
    <format dxfId="30">
      <pivotArea dataOnly="0" labelOnly="1" grandRow="1" outline="0" fieldPosition="0"/>
    </format>
    <format dxfId="29">
      <pivotArea dataOnly="0" labelOnly="1" outline="0" fieldPosition="0">
        <references count="2">
          <reference field="0" count="12">
            <x v="1"/>
            <x v="2"/>
            <x v="3"/>
            <x v="4"/>
            <x v="5"/>
            <x v="6"/>
            <x v="7"/>
            <x v="8"/>
            <x v="9"/>
            <x v="10"/>
            <x v="11"/>
            <x v="12"/>
          </reference>
          <reference field="8" count="1" selected="0">
            <x v="0"/>
          </reference>
        </references>
      </pivotArea>
    </format>
    <format dxfId="28">
      <pivotArea dataOnly="0" labelOnly="1" outline="0" fieldPosition="0">
        <references count="2">
          <reference field="0" count="12">
            <x v="1"/>
            <x v="2"/>
            <x v="3"/>
            <x v="4"/>
            <x v="5"/>
            <x v="6"/>
            <x v="7"/>
            <x v="8"/>
            <x v="9"/>
            <x v="10"/>
            <x v="11"/>
            <x v="12"/>
          </reference>
          <reference field="8" count="1" selected="0">
            <x v="1"/>
          </reference>
        </references>
      </pivotArea>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6F68566-CCCB-4670-A8E2-20288228332F}" name="PivotTable6" cacheId="14" applyNumberFormats="0" applyBorderFormats="0" applyFontFormats="0" applyPatternFormats="0" applyAlignmentFormats="0" applyWidthHeightFormats="1" dataCaption="Values" updatedVersion="7" minRefreshableVersion="3" showDrill="0" itemPrintTitles="1" createdVersion="6" indent="0" compact="0" compactData="0" multipleFieldFilters="0">
  <location ref="G6:J34" firstHeaderRow="0" firstDataRow="1" firstDataCol="2"/>
  <pivotFields count="4">
    <pivotField axis="axisRow" compact="0" outline="0" showAll="0">
      <items count="9">
        <item x="5"/>
        <item x="1"/>
        <item x="3"/>
        <item x="0"/>
        <item x="6"/>
        <item x="2"/>
        <item x="4"/>
        <item x="7"/>
        <item t="default"/>
      </items>
    </pivotField>
    <pivotField axis="axisRow" compact="0" outline="0" showAll="0">
      <items count="15">
        <item x="0"/>
        <item h="1" x="1"/>
        <item h="1" x="11"/>
        <item x="8"/>
        <item h="1" x="2"/>
        <item h="1" x="4"/>
        <item h="1" x="5"/>
        <item h="1" x="12"/>
        <item h="1" x="13"/>
        <item h="1" x="7"/>
        <item h="1" x="10"/>
        <item h="1" x="9"/>
        <item h="1" x="3"/>
        <item x="6"/>
        <item t="default"/>
      </items>
    </pivotField>
    <pivotField compact="0" outline="0" showAll="0"/>
    <pivotField dataField="1" compact="0" numFmtId="8" outline="0" showAll="0"/>
  </pivotFields>
  <rowFields count="2">
    <field x="1"/>
    <field x="0"/>
  </rowFields>
  <rowItems count="28">
    <i>
      <x/>
      <x/>
    </i>
    <i r="1">
      <x v="1"/>
    </i>
    <i r="1">
      <x v="2"/>
    </i>
    <i r="1">
      <x v="3"/>
    </i>
    <i r="1">
      <x v="4"/>
    </i>
    <i r="1">
      <x v="5"/>
    </i>
    <i r="1">
      <x v="6"/>
    </i>
    <i r="1">
      <x v="7"/>
    </i>
    <i t="default">
      <x/>
    </i>
    <i>
      <x v="3"/>
      <x/>
    </i>
    <i r="1">
      <x v="1"/>
    </i>
    <i r="1">
      <x v="2"/>
    </i>
    <i r="1">
      <x v="3"/>
    </i>
    <i r="1">
      <x v="4"/>
    </i>
    <i r="1">
      <x v="5"/>
    </i>
    <i r="1">
      <x v="6"/>
    </i>
    <i r="1">
      <x v="7"/>
    </i>
    <i t="default">
      <x v="3"/>
    </i>
    <i>
      <x v="13"/>
      <x/>
    </i>
    <i r="1">
      <x v="1"/>
    </i>
    <i r="1">
      <x v="2"/>
    </i>
    <i r="1">
      <x v="3"/>
    </i>
    <i r="1">
      <x v="4"/>
    </i>
    <i r="1">
      <x v="5"/>
    </i>
    <i r="1">
      <x v="6"/>
    </i>
    <i r="1">
      <x v="7"/>
    </i>
    <i t="default">
      <x v="13"/>
    </i>
    <i t="grand">
      <x/>
    </i>
  </rowItems>
  <colFields count="1">
    <field x="-2"/>
  </colFields>
  <colItems count="2">
    <i>
      <x/>
    </i>
    <i i="1">
      <x v="1"/>
    </i>
  </colItems>
  <dataFields count="2">
    <dataField name="Total Sales ($)" fld="3" baseField="0" baseItem="0" numFmtId="3"/>
    <dataField name="Sales Rep Sales as % of Customer Total" fld="3" baseField="1" baseItem="0" numFmtId="10">
      <extLst>
        <ext xmlns:x14="http://schemas.microsoft.com/office/spreadsheetml/2009/9/main" uri="{E15A36E0-9728-4e99-A89B-3F7291B0FE68}">
          <x14:dataField pivotShowAs="percentOfParent"/>
        </ext>
      </extLst>
    </dataField>
  </dataFields>
  <formats count="1">
    <format dxfId="2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E2D44AC1-FC7E-4CE6-8EAC-6F844A19E226}" name="PivotTable7" cacheId="15"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I10:K34" firstHeaderRow="1" firstDataRow="1" firstDataCol="2"/>
  <pivotFields count="6">
    <pivotField compact="0" numFmtId="14" outline="0" showAll="0"/>
    <pivotField compact="0" outline="0" showAll="0"/>
    <pivotField dataField="1" compact="0" outline="0" showAll="0"/>
    <pivotField axis="axisRow" compact="0" outline="0" showAll="0">
      <items count="8">
        <item x="1"/>
        <item x="2"/>
        <item x="4"/>
        <item x="6"/>
        <item x="5"/>
        <item x="3"/>
        <item x="0"/>
        <item t="default"/>
      </items>
    </pivotField>
    <pivotField axis="axisRow" compact="0" outline="0" showAll="0">
      <items count="4">
        <item x="0"/>
        <item x="1"/>
        <item x="2"/>
        <item t="default"/>
      </items>
    </pivotField>
    <pivotField compact="0" outline="0" showAll="0"/>
  </pivotFields>
  <rowFields count="2">
    <field x="4"/>
    <field x="3"/>
  </rowFields>
  <rowItems count="24">
    <i>
      <x/>
      <x/>
    </i>
    <i r="1">
      <x v="1"/>
    </i>
    <i r="1">
      <x v="2"/>
    </i>
    <i r="1">
      <x v="3"/>
    </i>
    <i r="1">
      <x v="4"/>
    </i>
    <i r="1">
      <x v="5"/>
    </i>
    <i r="1">
      <x v="6"/>
    </i>
    <i t="default">
      <x/>
    </i>
    <i>
      <x v="1"/>
      <x/>
    </i>
    <i r="1">
      <x v="1"/>
    </i>
    <i r="1">
      <x v="2"/>
    </i>
    <i r="1">
      <x v="4"/>
    </i>
    <i r="1">
      <x v="5"/>
    </i>
    <i r="1">
      <x v="6"/>
    </i>
    <i t="default">
      <x v="1"/>
    </i>
    <i>
      <x v="2"/>
      <x/>
    </i>
    <i r="1">
      <x v="1"/>
    </i>
    <i r="1">
      <x v="2"/>
    </i>
    <i r="1">
      <x v="3"/>
    </i>
    <i r="1">
      <x v="4"/>
    </i>
    <i r="1">
      <x v="5"/>
    </i>
    <i r="1">
      <x v="6"/>
    </i>
    <i t="default">
      <x v="2"/>
    </i>
    <i t="grand">
      <x/>
    </i>
  </rowItems>
  <colItems count="1">
    <i/>
  </colItems>
  <dataFields count="1">
    <dataField name="Sum of Sales ($)"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7BF5AF3-FF08-416F-8046-AFCD6C8E12E7}" sourceName="Region">
  <pivotTables>
    <pivotTable tabId="68" name="PivotTable1"/>
  </pivotTables>
  <data>
    <tabular pivotCacheId="1707332055">
      <items count="7">
        <i x="3"/>
        <i x="6"/>
        <i x="4" s="1"/>
        <i x="2"/>
        <i x="5"/>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34E7F57-EFE5-46DC-A957-B0CDF80B5459}" sourceName="Years">
  <pivotTables>
    <pivotTable tabId="90" name="PivotTable25"/>
  </pivotTables>
  <data>
    <tabular pivotCacheId="1707332055">
      <items count="6">
        <i x="1"/>
        <i x="2"/>
        <i x="3" s="1"/>
        <i x="0" nd="1"/>
        <i x="5" nd="1"/>
        <i x="4"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n_Number" xr10:uid="{6ADA8BF7-4580-4D2D-92C7-021322368AD7}" sourceName="Vin Number">
  <pivotTables>
    <pivotTable tabId="91" name="PivotTable1"/>
  </pivotTables>
  <data>
    <tabular pivotCacheId="481178146">
      <items count="5">
        <i x="0" s="1"/>
        <i x="1"/>
        <i x="2"/>
        <i x="3"/>
        <i x="4"/>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n_Number1" xr10:uid="{856C2B7C-8AC5-4082-87BD-3FE1DCC017D3}" sourceName="Vin Number">
  <pivotTables>
    <pivotTable tabId="127" name="PivotTable1"/>
  </pivotTables>
  <data>
    <tabular pivotCacheId="1495940777">
      <items count="5">
        <i x="0" s="1"/>
        <i x="1"/>
        <i x="2"/>
        <i x="3"/>
        <i x="4"/>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n_Number11" xr10:uid="{2120BE0F-259B-4E9F-82F6-E902059EBDF5}" sourceName="Vin Number">
  <pivotTables>
    <pivotTable tabId="128" name="PivotTable1"/>
  </pivotTables>
  <data>
    <tabular pivotCacheId="749119678">
      <items count="5">
        <i x="0" s="1"/>
        <i x="1"/>
        <i x="2"/>
        <i x="3"/>
        <i x="4"/>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773BC20-71EC-4504-858F-BAC4BC8FBE98}" sourceName="Region">
  <data>
    <tabular pivotCacheId="1871686838">
      <items count="5">
        <i x="3" s="1"/>
        <i x="2"/>
        <i x="4"/>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9667C23-6072-4E0F-BFF0-8F7C07EAA9A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6A09018A-DEC5-4189-A5E4-7F7BC3B49BCF}" cache="Slicer_Years" caption="Year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n Number" xr10:uid="{BA760494-D969-4479-9361-CC16994F402F}" cache="Slicer_Vin_Number" caption="Vin Numb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n Number 1" xr10:uid="{C73B4B4F-9C35-459C-B010-F966D30B698D}" cache="Slicer_Vin_Number1" caption="Vin Numb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n Number 2" xr10:uid="{7C9F4306-904D-4E01-9BD1-873A3F1A656B}" cache="Slicer_Vin_Number11" caption="Vin Number"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87F5757-69F4-4549-ABA3-577D3477FF33}" cache="Slicer_Region1"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71098BE-DEC7-4869-A92E-146DEB03BBA1}" name="fProductSalesAnswer" displayName="fProductSalesAnswer" ref="B4:E24" totalsRowShown="0" headerRowDxfId="136" headerRowBorderDxfId="135" tableBorderDxfId="134" totalsRowBorderDxfId="133">
  <autoFilter ref="B4:E24" xr:uid="{BEB5B68F-420B-4DC7-8200-956E69B0F0D6}"/>
  <tableColumns count="4">
    <tableColumn id="1" xr3:uid="{A2812765-80C5-4DF3-BA51-4BE77A2D8645}" name="Date" dataDxfId="132"/>
    <tableColumn id="2" xr3:uid="{12319F48-57C4-4282-8CAA-DCF2B57D9991}" name="Product" dataDxfId="131"/>
    <tableColumn id="3" xr3:uid="{68444A8B-F6FB-434C-AE3C-931B04B46A5E}" name="Sales ($)" dataDxfId="130"/>
    <tableColumn id="4" xr3:uid="{D1A30767-E4C3-4DFE-BE20-DB91CAFAA40B}" name="Cost ($)" dataDxfId="1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35CC20-2472-4A9C-8886-31CE9097F914}" name="fRaceTimes" displayName="fRaceTimes" ref="B4:E10" totalsRowShown="0">
  <autoFilter ref="B4:E10" xr:uid="{B68670A1-C420-46F7-9549-60DD0E9E51DA}"/>
  <sortState xmlns:xlrd2="http://schemas.microsoft.com/office/spreadsheetml/2017/richdata2" ref="B5:E13">
    <sortCondition ref="C4:C13"/>
  </sortState>
  <tableColumns count="4">
    <tableColumn id="1" xr3:uid="{2ED1E633-668D-4AFB-A473-8CCC3FC571A8}" name="Date" dataDxfId="128"/>
    <tableColumn id="2" xr3:uid="{F042BD5D-FD41-4991-8E74-3947F09C0762}" name="Track"/>
    <tableColumn id="3" xr3:uid="{BC392CA9-F167-4377-85A8-BC66AAD05615}" name="Racer"/>
    <tableColumn id="4" xr3:uid="{C708EBA1-0994-483F-9DA2-5C5218783DC0}" name="Time (sec)"/>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FE515B0-DBFC-41DA-9DC1-01521AB70D70}" name="fRaceTimesAnswer" displayName="fRaceTimesAnswer" ref="B4:E13" totalsRowShown="0">
  <autoFilter ref="B4:E13" xr:uid="{B68670A1-C420-46F7-9549-60DD0E9E51DA}"/>
  <sortState xmlns:xlrd2="http://schemas.microsoft.com/office/spreadsheetml/2017/richdata2" ref="B5:E13">
    <sortCondition ref="C4:C13"/>
  </sortState>
  <tableColumns count="4">
    <tableColumn id="1" xr3:uid="{02C72B6D-1176-4DAF-9B5D-FC5170C74D04}" name="Date" dataDxfId="127"/>
    <tableColumn id="2" xr3:uid="{44727A96-0F0B-433B-92E3-28C13CE086FB}" name="Track"/>
    <tableColumn id="3" xr3:uid="{CB3E671B-A898-461F-8A8D-A6803C8DC7E0}" name="Racer"/>
    <tableColumn id="4" xr3:uid="{53F7B700-F117-4A9C-B934-DBD7E2272414}" name="Time (sec)"/>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F69163-4690-401C-8A94-BC468F70EF5F}" name="StudentRecords" displayName="StudentRecords" ref="B5:F15" totalsRowShown="0" headerRowDxfId="124" headerRowBorderDxfId="123" tableBorderDxfId="122" totalsRowBorderDxfId="121">
  <autoFilter ref="B5:F15" xr:uid="{09909AD5-F407-4B6A-A5F3-347D9AB3E276}"/>
  <tableColumns count="5">
    <tableColumn id="1" xr3:uid="{928D60FC-DFC0-4C6F-80F4-CAC0B29AF4D1}" name="Student" dataDxfId="120"/>
    <tableColumn id="2" xr3:uid="{E9845279-862A-422B-90E8-D683E3964016}" name="Start Date" dataDxfId="119"/>
    <tableColumn id="3" xr3:uid="{7323994B-766A-41C5-923E-8A494A650F61}" name="Major" dataDxfId="118"/>
    <tableColumn id="4" xr3:uid="{20425971-42F4-4E4D-AD76-846534B05E68}" name="Credits" dataDxfId="117"/>
    <tableColumn id="5" xr3:uid="{E593B8A9-7F8B-4EB7-8D20-D16FEF405F9B}" name="GPA" dataDxfId="11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25955D-5A4A-437F-8EC0-581FC7EA9470}" name="fNetRevenue" displayName="fNetRevenue" ref="B4:G5890" totalsRowShown="0" headerRowDxfId="115" headerRowBorderDxfId="114" tableBorderDxfId="113" totalsRowBorderDxfId="112">
  <autoFilter ref="B4:G5890" xr:uid="{A6CDC418-90D2-44B7-8697-E4982DB1E51E}"/>
  <tableColumns count="6">
    <tableColumn id="1" xr3:uid="{572636B3-AD6F-4348-98CD-2620259A0D7A}" name="Date" dataDxfId="111"/>
    <tableColumn id="2" xr3:uid="{4BD2A06E-876B-453C-8179-0E65D2B7721F}" name="Sales Rep" dataDxfId="110"/>
    <tableColumn id="3" xr3:uid="{D79F3A44-67C3-4917-9685-1817E4B4CBA9}" name="Units" dataDxfId="109"/>
    <tableColumn id="4" xr3:uid="{AAC83089-E5F2-42F7-9BA0-625BF7E15232}" name="Product" dataDxfId="108"/>
    <tableColumn id="5" xr3:uid="{07A303A8-9D2C-40A5-86CE-298058CA2146}" name="Region" dataDxfId="107"/>
    <tableColumn id="6" xr3:uid="{2FF99181-C307-4F00-BCF8-0079AC562BA3}" name="Net Revenue" dataDxfId="10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9BCF12-155A-4DC6-9D57-2A50C2149FA0}" name="fClicksEx15" displayName="fClicksEx15" ref="B6:E81" totalsRowShown="0" headerRowDxfId="101">
  <autoFilter ref="B6:E81" xr:uid="{E09BCF12-155A-4DC6-9D57-2A50C2149FA0}"/>
  <tableColumns count="4">
    <tableColumn id="1" xr3:uid="{1D3AD294-80EC-43C8-8507-81DDF3948335}" name="Date" dataDxfId="100"/>
    <tableColumn id="2" xr3:uid="{B7A78A83-4723-44D1-A8CF-87FF78CBCD81}" name="Vin Number"/>
    <tableColumn id="3" xr3:uid="{4C2FF264-192E-497F-83E1-CFF15A2F3FDC}" name="Web Site"/>
    <tableColumn id="4" xr3:uid="{6A0FD153-6F3B-4127-BE4B-C626CA6A7DD9}" name="Clicks on Auto Listing"/>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1A7D17A-87BB-4518-AF43-E73C9047F48A}" name="fClicksAnswerEx15" displayName="fClicksAnswerEx15" ref="B6:E81" totalsRowShown="0" headerRowDxfId="99">
  <autoFilter ref="B6:E81" xr:uid="{E1A7D17A-87BB-4518-AF43-E73C9047F48A}"/>
  <tableColumns count="4">
    <tableColumn id="1" xr3:uid="{75C1A2CF-2364-496F-A97D-AFE8B99D0E0A}" name="Date" dataDxfId="98"/>
    <tableColumn id="2" xr3:uid="{39C34CE4-830B-4440-8B3F-B6810BC9A478}" name="Vin Number"/>
    <tableColumn id="3" xr3:uid="{7BE41F84-82EE-4209-A0B3-69E5D69209D4}" name="Web Site"/>
    <tableColumn id="4" xr3:uid="{3A9F2B42-8948-4CDB-9614-5A2EED8A4179}" name="Clicks on Auto Listing"/>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0B05770-55AF-400C-A5EF-2C965CB66750}" name="fNetRevenueEx152" displayName="fNetRevenueEx152" ref="C5:G5891" totalsRowShown="0">
  <autoFilter ref="C5:G5891" xr:uid="{80B05770-55AF-400C-A5EF-2C965CB66750}"/>
  <tableColumns count="5">
    <tableColumn id="1" xr3:uid="{04399B2F-D370-448D-9E65-4833EC4FB39B}" name="Date" dataDxfId="91"/>
    <tableColumn id="2" xr3:uid="{37B28A40-06AB-44FA-8D07-1A244A6D35A2}" name="Sales Rep"/>
    <tableColumn id="3" xr3:uid="{8E6F6FB3-F984-44F1-8EE9-B2062C2D87D1}" name="Units"/>
    <tableColumn id="4" xr3:uid="{771683C8-7B6A-4422-89DE-022B80EF46F4}" name="Product"/>
    <tableColumn id="5" xr3:uid="{923E9DC3-D681-423B-9787-CDBC971EA04C}" name="Regio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D152DAC-7EC2-49BC-AFFE-CF9E92165A68}" name="fNetRevenueEx152Answer" displayName="fNetRevenueEx152Answer" ref="C5:G5891" totalsRowShown="0">
  <autoFilter ref="C5:G5891" xr:uid="{80B05770-55AF-400C-A5EF-2C965CB66750}"/>
  <tableColumns count="5">
    <tableColumn id="1" xr3:uid="{84FCCB59-FF43-437E-8D6B-3CB497F9DB0D}" name="Date" dataDxfId="90"/>
    <tableColumn id="2" xr3:uid="{7FB79A44-CDAC-4A72-B02A-4ACE678CD0F5}" name="Sales Rep"/>
    <tableColumn id="3" xr3:uid="{F2BAECB4-5E80-449C-8EAD-6A9797FF8975}" name="Units"/>
    <tableColumn id="4" xr3:uid="{9B42A017-D364-4DE3-A89B-D09EA3473E4E}" name="Product"/>
    <tableColumn id="5" xr3:uid="{6A500299-F06E-4123-9C44-F9AB6AB8FC85}" name="Regio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8E4B63C-71A8-4518-BBB5-F7DDC09D05DB}" name="fSalesEx24" displayName="fSalesEx24" ref="B4:E1212" totalsRowShown="0" headerRowDxfId="84">
  <autoFilter ref="B4:E1212" xr:uid="{E8E4B63C-71A8-4518-BBB5-F7DDC09D05DB}"/>
  <tableColumns count="4">
    <tableColumn id="1" xr3:uid="{0AD1C7A7-A48D-46F8-B284-00D80A9C4F0D}" name="Date" dataDxfId="83"/>
    <tableColumn id="2" xr3:uid="{4116471F-AECC-44AA-893B-CE3C6E7B316F}" name="Product"/>
    <tableColumn id="3" xr3:uid="{D4F1E2C8-349D-4425-B89F-FCB48649B806}" name="Sales ($)" dataDxfId="82" dataCellStyle="Comma"/>
    <tableColumn id="4" xr3:uid="{C6700E3F-4B62-4939-B4FB-86BDF636C783}" name="Day of Week" dataDxfId="8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8FB8930-07AD-4DBE-BF04-807057BE6E6F}" name="fSalesEx24Answer" displayName="fSalesEx24Answer" ref="B4:E1212" totalsRowShown="0" headerRowDxfId="80">
  <autoFilter ref="B4:E1212" xr:uid="{E8E4B63C-71A8-4518-BBB5-F7DDC09D05DB}"/>
  <tableColumns count="4">
    <tableColumn id="1" xr3:uid="{6E8C9848-B5FA-404B-9A69-2099DAEE2EE0}" name="Date" dataDxfId="79"/>
    <tableColumn id="2" xr3:uid="{54DC2649-8B7E-4751-A13F-53852D9116D8}" name="Product"/>
    <tableColumn id="3" xr3:uid="{E3705465-9055-4663-ACCF-623DB1F9FEFC}" name="Sales ($)" dataDxfId="78" dataCellStyle="Comma"/>
    <tableColumn id="4" xr3:uid="{E0BCEA26-7E7C-445E-A33A-88499AD3B39A}" name="Day of Week" dataDxfId="77">
      <calculatedColumnFormula>TEXT(fSalesEx24Answer[[#This Row],[Date]],"ddd")</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462262A-ED3C-4CEF-B3FF-F15A9C1A4595}" name="DateAttributes" displayName="DateAttributes" ref="B6:N30" totalsRowShown="0" headerRowDxfId="76" dataDxfId="74" headerRowBorderDxfId="75" tableBorderDxfId="73" totalsRowBorderDxfId="72">
  <tableColumns count="13">
    <tableColumn id="1" xr3:uid="{1F665509-D950-418B-819B-495EC230F6B7}" name="Date" dataDxfId="71"/>
    <tableColumn id="2" xr3:uid="{869EFABD-6A34-4FC9-9AE9-9084D65C5CA1}" name="DayNum" dataDxfId="70"/>
    <tableColumn id="3" xr3:uid="{760C6C3E-4117-41EE-902B-C66C8F73492A}" name="ShortDayName" dataDxfId="69"/>
    <tableColumn id="13" xr3:uid="{35BF709F-F5EE-441B-9119-B4E58C344F30}" name="LongDay_x000a_Name" dataDxfId="68"/>
    <tableColumn id="4" xr3:uid="{7A5F0436-DA40-453C-8708-22841423731E}" name="MonthNum" dataDxfId="67"/>
    <tableColumn id="5" xr3:uid="{4A4EAD69-120A-4B98-BF9B-2EB693DA2F60}" name="ShortMonthName" dataDxfId="66"/>
    <tableColumn id="6" xr3:uid="{1037D68D-CB1E-4BF7-B4B1-C83C119B87ED}" name="LongMonthName" dataDxfId="65"/>
    <tableColumn id="7" xr3:uid="{6D22A3EC-7B9D-40D1-87B4-CA34FECE82ED}" name="CalendarQuarter" dataDxfId="64"/>
    <tableColumn id="8" xr3:uid="{FA3DDFA9-FC86-438B-A3D8-78D4EA49F621}" name="CalendarYear" dataDxfId="63"/>
    <tableColumn id="9" xr3:uid="{D1C50442-15BC-464E-BD43-61AA66AF1411}" name="Fiscal_x000a_Quarter4" dataDxfId="62"/>
    <tableColumn id="10" xr3:uid="{F51E8078-A539-412A-8204-35961576EE05}" name="Fiscal_x000a_Year4" dataDxfId="61"/>
    <tableColumn id="11" xr3:uid="{410DF914-D003-40D7-B9C9-48C607BB843F}" name="Fiscal_x000a_Quarter7" dataDxfId="60"/>
    <tableColumn id="12" xr3:uid="{B3D1145E-5749-404D-936B-8C547BDDE986}" name="Fiscal_x000a_Year7" dataDxfId="5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69DCA0D-EDE9-441C-9F2E-E84B2FDDD2BF}" name="DateAttributesAnswer" displayName="DateAttributesAnswer" ref="B6:N30" totalsRowShown="0" headerRowDxfId="58" dataDxfId="56" headerRowBorderDxfId="57" tableBorderDxfId="55" totalsRowBorderDxfId="54">
  <tableColumns count="13">
    <tableColumn id="1" xr3:uid="{E65809F8-44F7-47A2-BBE4-0840D3D8D005}" name="Date" dataDxfId="53"/>
    <tableColumn id="2" xr3:uid="{41088752-712C-456C-B24D-6704FA3F353B}" name="DayNum" dataDxfId="52">
      <calculatedColumnFormula>DAY(DateAttributesAnswer[[#This Row],[Date]])</calculatedColumnFormula>
    </tableColumn>
    <tableColumn id="3" xr3:uid="{EAC956C8-9C05-4317-9005-62227C4EEDB4}" name="ShortDayName" dataDxfId="51">
      <calculatedColumnFormula>TEXT(DateAttributesAnswer[[#This Row],[Date]],"ddd")</calculatedColumnFormula>
    </tableColumn>
    <tableColumn id="13" xr3:uid="{48DE4AB4-8B3E-4B8C-A427-A7A51952D0F6}" name="LongDay_x000a_Name" dataDxfId="50">
      <calculatedColumnFormula>TEXT(DateAttributesAnswer[[#This Row],[Date]],"dddd")</calculatedColumnFormula>
    </tableColumn>
    <tableColumn id="4" xr3:uid="{9B765662-1813-4B33-81C2-14AA4582BD3D}" name="MonthNum" dataDxfId="49">
      <calculatedColumnFormula>MONTH(DateAttributesAnswer[[#This Row],[Date]])</calculatedColumnFormula>
    </tableColumn>
    <tableColumn id="5" xr3:uid="{A4494C1A-5925-484A-BB60-093453D713E1}" name="ShortMonthName" dataDxfId="48">
      <calculatedColumnFormula>TEXT(DateAttributesAnswer[[#This Row],[Date]],"mmm")</calculatedColumnFormula>
    </tableColumn>
    <tableColumn id="6" xr3:uid="{F8C7D4F7-D8DF-4495-BF00-0C7C43BC4D4F}" name="LongMonthName" dataDxfId="47">
      <calculatedColumnFormula>TEXT(DateAttributesAnswer[[#This Row],[Date]],"mmmm")</calculatedColumnFormula>
    </tableColumn>
    <tableColumn id="7" xr3:uid="{0C16F27B-2B2C-41C2-B54C-2F4E06132416}" name="CalendarQuarter" dataDxfId="46">
      <calculatedColumnFormula>ROUNDUP(DateAttributesAnswer[[#This Row],[MonthNum]]/3,0)</calculatedColumnFormula>
    </tableColumn>
    <tableColumn id="8" xr3:uid="{3E9DD5EA-C67F-4BB0-BE41-C40C345D2C80}" name="CalendarYear" dataDxfId="45">
      <calculatedColumnFormula>YEAR(DateAttributesAnswer[[#This Row],[Date]])</calculatedColumnFormula>
    </tableColumn>
    <tableColumn id="9" xr3:uid="{D5CF30EF-F789-44FF-A327-6403D4BCAA35}" name="Fiscal_x000a_Quarter4" dataDxfId="44">
      <calculatedColumnFormula>"Q "&amp;IF(DateAttributesAnswer[[#This Row],[CalendarQuarter]]=1,4,DateAttributesAnswer[[#This Row],[CalendarQuarter]]-1)</calculatedColumnFormula>
    </tableColumn>
    <tableColumn id="10" xr3:uid="{70D51B9D-FDA9-44E5-B694-D067AE77691C}" name="Fiscal_x000a_Year4" dataDxfId="43">
      <calculatedColumnFormula>IF(DateAttributesAnswer[[#This Row],[CalendarQuarter]]=1,DateAttributesAnswer[[#This Row],[CalendarYear]]-1,DateAttributesAnswer[[#This Row],[CalendarYear]])</calculatedColumnFormula>
    </tableColumn>
    <tableColumn id="11" xr3:uid="{EEDC5489-8E02-4CCF-8668-44C244549681}" name="Fiscal_x000a_Quarter7" dataDxfId="42">
      <calculatedColumnFormula>"Q "&amp;IF(DateAttributesAnswer[[#This Row],[CalendarQuarter]]&lt;3,DateAttributesAnswer[[#This Row],[CalendarQuarter]]+2,DateAttributesAnswer[[#This Row],[CalendarQuarter]]-2)</calculatedColumnFormula>
    </tableColumn>
    <tableColumn id="12" xr3:uid="{0DE7652D-8C3E-4A73-BAB0-BAED4C55E9D1}" name="Fiscal_x000a_Year7" dataDxfId="41">
      <calculatedColumnFormula>IF(DateAttributesAnswer[[#This Row],[CalendarQuarter]]&lt;3,DateAttributesAnswer[[#This Row],[CalendarYear]]-1,DateAttributesAnswer[[#This Row],[CalendarYear]])</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93E7A6B-4634-4211-8350-D40064EDF4DB}" name="fClicksEx28" displayName="fClicksEx28" ref="B6:E81" totalsRowShown="0" headerRowDxfId="40">
  <autoFilter ref="B6:E81" xr:uid="{E1A7D17A-87BB-4518-AF43-E73C9047F48A}"/>
  <tableColumns count="4">
    <tableColumn id="1" xr3:uid="{AF584921-8A61-4927-B50A-16761F7C8912}" name="Date" dataDxfId="39"/>
    <tableColumn id="2" xr3:uid="{3B40ABC1-E3DF-4ABA-A949-DC8EC2F040DF}" name="Vin Number"/>
    <tableColumn id="3" xr3:uid="{FE8EF000-FDC1-44EE-8BBB-7CD978DFB990}" name="Web Site"/>
    <tableColumn id="4" xr3:uid="{8243BC2E-43E4-4F01-97B4-44574915FBD0}" name="Clicks on Auto Listing"/>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D25494C-DFB9-4ABE-BF9C-2E77F44412BD}" name="fClicksAnswerEx28" displayName="fClicksAnswerEx28" ref="B6:E96" totalsRowShown="0" headerRowDxfId="38">
  <autoFilter ref="B6:E96" xr:uid="{E1A7D17A-87BB-4518-AF43-E73C9047F48A}"/>
  <tableColumns count="4">
    <tableColumn id="1" xr3:uid="{50F0560B-74FA-4035-8FF7-647F6ADB5E1B}" name="Date" dataDxfId="37"/>
    <tableColumn id="2" xr3:uid="{18390C82-4C52-4489-B0C5-ED2C531EC473}" name="Vin Number"/>
    <tableColumn id="3" xr3:uid="{70523722-E34A-4C39-B1A4-0EC39530221C}" name="Web Site"/>
    <tableColumn id="4" xr3:uid="{3CEC18BA-2B8A-4ED9-BB82-8CA306370C1C}" name="Clicks on Auto Listing"/>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D541F3F-F528-4016-A4A5-21E9019A183D}" name="fSalesProb08" displayName="fSalesProb08" ref="B10:D74" totalsRowShown="0" headerRowDxfId="19" headerRowBorderDxfId="18" tableBorderDxfId="17" totalsRowBorderDxfId="16">
  <autoFilter ref="B10:D74" xr:uid="{7D541F3F-F528-4016-A4A5-21E9019A183D}"/>
  <tableColumns count="3">
    <tableColumn id="1" xr3:uid="{6B182747-0136-44A8-8CCA-0D2900FE02DA}" name="Date" dataDxfId="15"/>
    <tableColumn id="2" xr3:uid="{1ECC19C7-182A-4467-BAAD-CA955C5FB4E5}" name="State-Zip" dataDxfId="14"/>
    <tableColumn id="3" xr3:uid="{8934CFC3-42D6-4C6D-84FB-D7115F15145A}" name="Sales ($)" dataDxfId="1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7B4E41A-3EEA-4F0F-A736-2A3FE2F70251}" name="fSalesProb08Answer" displayName="fSalesProb08Answer" ref="B10:G74" totalsRowShown="0" headerRowDxfId="12" headerRowBorderDxfId="11" tableBorderDxfId="10">
  <autoFilter ref="B10:G74" xr:uid="{F7B4E41A-3EEA-4F0F-A736-2A3FE2F70251}"/>
  <sortState xmlns:xlrd2="http://schemas.microsoft.com/office/spreadsheetml/2017/richdata2" ref="B11:G74">
    <sortCondition ref="G10:G74"/>
  </sortState>
  <tableColumns count="6">
    <tableColumn id="1" xr3:uid="{D0ADBB1F-D324-4D36-8175-7083083E7527}" name="Date" dataDxfId="9"/>
    <tableColumn id="2" xr3:uid="{A6C5E4CA-CC01-41B5-AD71-885931FF5F82}" name="State-Zip" dataDxfId="8"/>
    <tableColumn id="3" xr3:uid="{187BA4FD-4829-445F-8C8A-532D1D9ED10A}" name="Sales ($)" dataDxfId="7"/>
    <tableColumn id="4" xr3:uid="{52EE7632-6763-4A86-86F4-6DD899E1F481}" name="Day of Week" dataDxfId="6">
      <calculatedColumnFormula>TEXT(fSalesProb08Answer[[#This Row],[Date]],"ddd")</calculatedColumnFormula>
    </tableColumn>
    <tableColumn id="5" xr3:uid="{D045204E-22C5-4282-94C0-C2EBA215C098}" name="State" dataDxfId="5">
      <calculatedColumnFormula>LEFT(fSalesProb08Answer[[#This Row],[State-Zip]],2)</calculatedColumnFormula>
    </tableColumn>
    <tableColumn id="6" xr3:uid="{38DD3610-E38A-4626-86BD-23C6072874A1}" name="Zip" dataDxfId="4">
      <calculatedColumnFormula>RIGHT(fSalesProb08Answer[[#This Row],[State-Zip]],5)+0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5.xml"/></Relationships>
</file>

<file path=xl/worksheets/_rels/sheet2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3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4.xml"/></Relationships>
</file>

<file path=xl/worksheets/_rels/sheet33.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drawing" Target="../drawings/drawing5.xml"/><Relationship Id="rId4" Type="http://schemas.openxmlformats.org/officeDocument/2006/relationships/printerSettings" Target="../printerSettings/printerSettings11.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pivotTable" Target="../pivotTables/pivotTable18.xml"/><Relationship Id="rId4" Type="http://schemas.microsoft.com/office/2007/relationships/slicer" Target="../slicers/slicer2.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6.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5" Type="http://schemas.openxmlformats.org/officeDocument/2006/relationships/drawing" Target="../drawings/drawing7.xml"/><Relationship Id="rId4" Type="http://schemas.openxmlformats.org/officeDocument/2006/relationships/printerSettings" Target="../printerSettings/printerSettings14.bin"/></Relationships>
</file>

<file path=xl/worksheets/_rels/sheet3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5.bin"/><Relationship Id="rId1" Type="http://schemas.openxmlformats.org/officeDocument/2006/relationships/pivotTable" Target="../pivotTables/pivotTable22.xml"/><Relationship Id="rId5" Type="http://schemas.microsoft.com/office/2007/relationships/slicer" Target="../slicers/slicer3.xml"/><Relationship Id="rId4" Type="http://schemas.openxmlformats.org/officeDocument/2006/relationships/table" Target="../tables/table7.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19.bin"/><Relationship Id="rId1" Type="http://schemas.openxmlformats.org/officeDocument/2006/relationships/pivotTable" Target="../pivotTables/pivotTable23.xml"/></Relationships>
</file>

<file path=xl/worksheets/_rels/sheet4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printerSettings" Target="../printerSettings/printerSettings20.bin"/><Relationship Id="rId1" Type="http://schemas.openxmlformats.org/officeDocument/2006/relationships/pivotTable" Target="../pivotTables/pivotTable24.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1.xml.rels><?xml version="1.0" encoding="UTF-8" standalone="yes"?>
<Relationships xmlns="http://schemas.openxmlformats.org/package/2006/relationships"><Relationship Id="rId2" Type="http://schemas.openxmlformats.org/officeDocument/2006/relationships/pivotTable" Target="../pivotTables/pivotTable26.xml"/><Relationship Id="rId1" Type="http://schemas.openxmlformats.org/officeDocument/2006/relationships/pivotTable" Target="../pivotTables/pivotTable25.xml"/></Relationships>
</file>

<file path=xl/worksheets/_rels/sheet52.xml.rels><?xml version="1.0" encoding="UTF-8" standalone="yes"?>
<Relationships xmlns="http://schemas.openxmlformats.org/package/2006/relationships"><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_rels/sheet55.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23.bin"/><Relationship Id="rId1" Type="http://schemas.openxmlformats.org/officeDocument/2006/relationships/pivotTable" Target="../pivotTables/pivotTable29.xml"/></Relationships>
</file>

<file path=xl/worksheets/_rels/sheet56.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24.bin"/></Relationships>
</file>

<file path=xl/worksheets/_rels/sheet5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5.bin"/><Relationship Id="rId1" Type="http://schemas.openxmlformats.org/officeDocument/2006/relationships/pivotTable" Target="../pivotTables/pivotTable30.xml"/><Relationship Id="rId5" Type="http://schemas.microsoft.com/office/2007/relationships/slicer" Target="../slicers/slicer4.xml"/><Relationship Id="rId4" Type="http://schemas.openxmlformats.org/officeDocument/2006/relationships/table" Target="../tables/table14.xml"/></Relationships>
</file>

<file path=xl/worksheets/_rels/sheet64.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26.bin"/><Relationship Id="rId1" Type="http://schemas.openxmlformats.org/officeDocument/2006/relationships/pivotTable" Target="../pivotTables/pivotTable31.xml"/><Relationship Id="rId5" Type="http://schemas.microsoft.com/office/2007/relationships/slicer" Target="../slicers/slicer5.xml"/><Relationship Id="rId4" Type="http://schemas.openxmlformats.org/officeDocument/2006/relationships/table" Target="../tables/table15.xm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67.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pivotTable" Target="../pivotTables/pivotTable32.xml"/></Relationships>
</file>

<file path=xl/worksheets/_rels/sheet6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9.bin"/><Relationship Id="rId1" Type="http://schemas.openxmlformats.org/officeDocument/2006/relationships/pivotTable" Target="../pivotTables/pivotTable33.xm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71.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ivotTable" Target="../pivotTables/pivotTable35.xml"/><Relationship Id="rId1" Type="http://schemas.openxmlformats.org/officeDocument/2006/relationships/pivotTable" Target="../pivotTables/pivotTable34.xml"/><Relationship Id="rId4" Type="http://schemas.microsoft.com/office/2007/relationships/slicer" Target="../slicers/slicer6.xml"/></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75.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ivotTable" Target="../pivotTables/pivotTable36.xml"/></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7.bin"/></Relationships>
</file>

<file path=xl/worksheets/_rels/sheet80.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38.bin"/></Relationships>
</file>

<file path=xl/worksheets/_rels/sheet81.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printerSettings" Target="../printerSettings/printerSettings39.bin"/><Relationship Id="rId1" Type="http://schemas.openxmlformats.org/officeDocument/2006/relationships/pivotTable" Target="../pivotTables/pivotTable37.xml"/></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1DBE3-F91B-40D5-9D66-35E020780620}">
  <sheetPr>
    <tabColor rgb="FFFFFF00"/>
  </sheetPr>
  <dimension ref="A1:I19"/>
  <sheetViews>
    <sheetView showGridLines="0" tabSelected="1" zoomScale="145" zoomScaleNormal="145" workbookViewId="0"/>
  </sheetViews>
  <sheetFormatPr defaultColWidth="8.85546875" defaultRowHeight="15"/>
  <cols>
    <col min="1" max="1" width="1.28515625" customWidth="1"/>
    <col min="6" max="6" width="4.140625" bestFit="1" customWidth="1"/>
    <col min="7" max="7" width="10" customWidth="1"/>
    <col min="8" max="9" width="14.28515625" customWidth="1"/>
  </cols>
  <sheetData>
    <row r="1" spans="1:9" ht="3" customHeight="1">
      <c r="A1" s="18"/>
      <c r="B1" s="19"/>
      <c r="C1" s="19"/>
      <c r="D1" s="19"/>
      <c r="E1" s="19"/>
      <c r="F1" s="19"/>
      <c r="G1" s="19"/>
      <c r="H1" s="19"/>
      <c r="I1" s="20"/>
    </row>
    <row r="2" spans="1:9">
      <c r="A2" s="21"/>
      <c r="B2" s="22"/>
      <c r="C2" s="22"/>
      <c r="D2" s="22"/>
      <c r="E2" s="22" t="s">
        <v>11</v>
      </c>
      <c r="F2" s="23" t="s">
        <v>12</v>
      </c>
      <c r="G2" s="22" t="s">
        <v>13</v>
      </c>
      <c r="H2" s="22"/>
      <c r="I2" s="24"/>
    </row>
    <row r="3" spans="1:9" ht="3" customHeight="1">
      <c r="A3" s="21"/>
      <c r="B3" s="22"/>
      <c r="C3" s="22"/>
      <c r="D3" s="22"/>
      <c r="E3" s="22"/>
      <c r="F3" s="22"/>
      <c r="G3" s="22"/>
      <c r="H3" s="22"/>
      <c r="I3" s="24"/>
    </row>
    <row r="4" spans="1:9">
      <c r="A4" s="21"/>
      <c r="B4" s="1" t="s">
        <v>0</v>
      </c>
      <c r="C4" s="1" t="s">
        <v>1</v>
      </c>
      <c r="D4" s="1" t="s">
        <v>2</v>
      </c>
      <c r="E4" s="1" t="s">
        <v>3</v>
      </c>
      <c r="F4" s="22"/>
      <c r="G4" s="1" t="s">
        <v>1</v>
      </c>
      <c r="H4" s="1" t="s">
        <v>4</v>
      </c>
      <c r="I4" s="25" t="s">
        <v>5</v>
      </c>
    </row>
    <row r="5" spans="1:9">
      <c r="A5" s="21"/>
      <c r="B5" s="2">
        <v>44055</v>
      </c>
      <c r="C5" s="3" t="s">
        <v>6</v>
      </c>
      <c r="D5" s="4">
        <v>4024.7999999999997</v>
      </c>
      <c r="E5" s="4">
        <v>2092.3199999999997</v>
      </c>
      <c r="F5" s="22"/>
      <c r="G5" s="5" t="str" cm="1">
        <f t="array" ref="G5:G9">_xlfn._xlws.SORT(_xlfn.UNIQUE(C5:C19))</f>
        <v>Aspen</v>
      </c>
      <c r="H5" s="6" cm="1">
        <f t="array" ref="H5:H9">SUMIFS(D5:D19,$C$5:$C$19,_xlfn.ANCHORARRAY($G$5))</f>
        <v>5651.7099999999991</v>
      </c>
      <c r="I5" s="26" cm="1">
        <f t="array" ref="I5:I9">SUMIFS(E5:E19,$C$5:$C$19,_xlfn.ANCHORARRAY($G$5))</f>
        <v>3023.87</v>
      </c>
    </row>
    <row r="6" spans="1:9">
      <c r="A6" s="21"/>
      <c r="B6" s="2">
        <v>44055</v>
      </c>
      <c r="C6" s="3" t="s">
        <v>7</v>
      </c>
      <c r="D6" s="4">
        <v>1143.8999999999999</v>
      </c>
      <c r="E6" s="4">
        <v>686.33999999999992</v>
      </c>
      <c r="F6" s="22"/>
      <c r="G6" s="5" t="str">
        <v>Carlota</v>
      </c>
      <c r="H6" s="6">
        <v>7678.79</v>
      </c>
      <c r="I6" s="26">
        <v>3980.87</v>
      </c>
    </row>
    <row r="7" spans="1:9">
      <c r="A7" s="21"/>
      <c r="B7" s="2">
        <v>44055</v>
      </c>
      <c r="C7" s="3" t="s">
        <v>8</v>
      </c>
      <c r="D7" s="4">
        <v>1161.5</v>
      </c>
      <c r="E7" s="4">
        <v>569.64</v>
      </c>
      <c r="F7" s="22"/>
      <c r="G7" s="5" t="str">
        <v>Quad</v>
      </c>
      <c r="H7" s="6">
        <v>10328.709999999999</v>
      </c>
      <c r="I7" s="26">
        <v>5150.4799999999996</v>
      </c>
    </row>
    <row r="8" spans="1:9">
      <c r="A8" s="21"/>
      <c r="B8" s="2">
        <v>44055</v>
      </c>
      <c r="C8" s="3" t="s">
        <v>9</v>
      </c>
      <c r="D8" s="4">
        <v>1640</v>
      </c>
      <c r="E8" s="4">
        <v>770.80000000000007</v>
      </c>
      <c r="F8" s="22"/>
      <c r="G8" s="5" t="str">
        <v>Sunshine</v>
      </c>
      <c r="H8" s="6">
        <v>5543.37</v>
      </c>
      <c r="I8" s="26">
        <v>3019.35</v>
      </c>
    </row>
    <row r="9" spans="1:9">
      <c r="A9" s="21"/>
      <c r="B9" s="2">
        <v>44055</v>
      </c>
      <c r="C9" s="3" t="s">
        <v>10</v>
      </c>
      <c r="D9" s="4">
        <v>2616.25</v>
      </c>
      <c r="E9" s="4">
        <v>1099</v>
      </c>
      <c r="F9" s="22"/>
      <c r="G9" s="5" t="str">
        <v>Yanaki</v>
      </c>
      <c r="H9" s="6">
        <v>8070.18</v>
      </c>
      <c r="I9" s="26">
        <v>4293.04</v>
      </c>
    </row>
    <row r="10" spans="1:9">
      <c r="A10" s="21"/>
      <c r="B10" s="2">
        <v>44056</v>
      </c>
      <c r="C10" s="3" t="s">
        <v>6</v>
      </c>
      <c r="D10" s="4">
        <v>3144.75</v>
      </c>
      <c r="E10" s="4">
        <v>1415.4</v>
      </c>
      <c r="F10" s="22"/>
      <c r="G10" s="22"/>
      <c r="H10" s="22"/>
      <c r="I10" s="24"/>
    </row>
    <row r="11" spans="1:9">
      <c r="A11" s="21"/>
      <c r="B11" s="2">
        <v>44056</v>
      </c>
      <c r="C11" s="3" t="s">
        <v>7</v>
      </c>
      <c r="D11" s="4">
        <v>1046.25</v>
      </c>
      <c r="E11" s="4">
        <v>606.75</v>
      </c>
      <c r="F11" s="22"/>
      <c r="G11" s="27" t="str">
        <f>"Formula in cell "&amp;ADDRESS(ROW(G5),COLUMN(G5),4)&amp;":"</f>
        <v>Formula in cell G5:</v>
      </c>
      <c r="H11" s="22"/>
      <c r="I11" s="24"/>
    </row>
    <row r="12" spans="1:9">
      <c r="A12" s="21"/>
      <c r="B12" s="2">
        <v>44056</v>
      </c>
      <c r="C12" s="3" t="s">
        <v>8</v>
      </c>
      <c r="D12" s="4">
        <v>1671.6</v>
      </c>
      <c r="E12" s="4">
        <v>986.16</v>
      </c>
      <c r="F12" s="22"/>
      <c r="G12" s="22" t="str">
        <f ca="1">IF(_xlfn.ISFORMULA(G5),_xlfn.FORMULATEXT(G5),"")</f>
        <v>=SORT(UNIQUE(C5:C19))</v>
      </c>
      <c r="H12" s="22"/>
      <c r="I12" s="24"/>
    </row>
    <row r="13" spans="1:9">
      <c r="A13" s="21"/>
      <c r="B13" s="2">
        <v>44056</v>
      </c>
      <c r="C13" s="3" t="s">
        <v>9</v>
      </c>
      <c r="D13" s="4">
        <v>1632</v>
      </c>
      <c r="E13" s="4">
        <v>979.2</v>
      </c>
      <c r="F13" s="22"/>
      <c r="G13" s="27" t="str">
        <f>"Formula in cell "&amp;ADDRESS(ROW(H5),COLUMN(H5),4)&amp;":"</f>
        <v>Formula in cell H5:</v>
      </c>
      <c r="H13" s="22"/>
      <c r="I13" s="24"/>
    </row>
    <row r="14" spans="1:9">
      <c r="A14" s="21"/>
      <c r="B14" s="2">
        <v>44056</v>
      </c>
      <c r="C14" s="3" t="s">
        <v>10</v>
      </c>
      <c r="D14" s="4">
        <v>1171.0999999999999</v>
      </c>
      <c r="E14" s="4">
        <v>702.66</v>
      </c>
      <c r="F14" s="22"/>
      <c r="G14" s="22" t="str">
        <f ca="1">IF(_xlfn.ISFORMULA(H5),_xlfn.FORMULATEXT(H5),"")</f>
        <v>=SUMIFS(D5:D19,$C$5:$C$19,$G$5#)</v>
      </c>
      <c r="H14" s="22"/>
      <c r="I14" s="24"/>
    </row>
    <row r="15" spans="1:9">
      <c r="A15" s="21"/>
      <c r="B15" s="2">
        <v>44060</v>
      </c>
      <c r="C15" s="3" t="s">
        <v>6</v>
      </c>
      <c r="D15" s="4">
        <v>3159.16</v>
      </c>
      <c r="E15" s="4">
        <v>1642.76</v>
      </c>
      <c r="F15" s="22"/>
      <c r="G15" s="27" t="str">
        <f>"Formula in cell "&amp;ADDRESS(ROW(I5),COLUMN(I5),4)&amp;":"</f>
        <v>Formula in cell I5:</v>
      </c>
      <c r="H15" s="22"/>
      <c r="I15" s="24"/>
    </row>
    <row r="16" spans="1:9">
      <c r="A16" s="21"/>
      <c r="B16" s="2">
        <v>44060</v>
      </c>
      <c r="C16" s="3" t="s">
        <v>7</v>
      </c>
      <c r="D16" s="4">
        <v>3461.56</v>
      </c>
      <c r="E16" s="4">
        <v>1730.78</v>
      </c>
      <c r="F16" s="22"/>
      <c r="G16" s="22" t="str">
        <f ca="1">IF(_xlfn.ISFORMULA(I5),_xlfn.FORMULATEXT(I5),"")</f>
        <v>=SUMIFS(E5:E19,$C$5:$C$19,$G$5#)</v>
      </c>
      <c r="H16" s="22"/>
      <c r="I16" s="24"/>
    </row>
    <row r="17" spans="1:9" hidden="1">
      <c r="A17" s="21"/>
      <c r="B17" s="2">
        <v>44060</v>
      </c>
      <c r="C17" s="3" t="s">
        <v>8</v>
      </c>
      <c r="D17" s="4">
        <v>2710.27</v>
      </c>
      <c r="E17" s="4">
        <v>1463.55</v>
      </c>
      <c r="F17" s="22"/>
      <c r="G17" s="22"/>
      <c r="H17" s="22"/>
      <c r="I17" s="24"/>
    </row>
    <row r="18" spans="1:9" hidden="1">
      <c r="A18" s="21"/>
      <c r="B18" s="2">
        <v>44060</v>
      </c>
      <c r="C18" s="3" t="s">
        <v>9</v>
      </c>
      <c r="D18" s="4">
        <v>4798.18</v>
      </c>
      <c r="E18" s="4">
        <v>2543.04</v>
      </c>
      <c r="F18" s="22"/>
      <c r="G18" s="22"/>
      <c r="H18" s="22"/>
      <c r="I18" s="24"/>
    </row>
    <row r="19" spans="1:9" ht="15.75" thickBot="1">
      <c r="A19" s="28"/>
      <c r="B19" s="29">
        <v>44060</v>
      </c>
      <c r="C19" s="30" t="s">
        <v>10</v>
      </c>
      <c r="D19" s="31">
        <v>3891.44</v>
      </c>
      <c r="E19" s="31">
        <v>2179.21</v>
      </c>
      <c r="F19" s="37" t="s">
        <v>30</v>
      </c>
      <c r="G19" s="32"/>
      <c r="H19" s="32"/>
      <c r="I19" s="3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83B03-9F22-428B-812C-972E85E0AE6A}">
  <sheetPr>
    <tabColor rgb="FFFFFF00"/>
  </sheetPr>
  <dimension ref="A1:I13"/>
  <sheetViews>
    <sheetView showGridLines="0" zoomScale="160" zoomScaleNormal="160" workbookViewId="0"/>
  </sheetViews>
  <sheetFormatPr defaultColWidth="8.85546875" defaultRowHeight="15"/>
  <cols>
    <col min="1" max="1" width="1.42578125" customWidth="1"/>
    <col min="4" max="4" width="5.85546875" bestFit="1" customWidth="1"/>
    <col min="6" max="6" width="4.140625" bestFit="1" customWidth="1"/>
  </cols>
  <sheetData>
    <row r="1" spans="1:9" ht="3" customHeight="1">
      <c r="A1" s="18"/>
      <c r="B1" s="19"/>
      <c r="C1" s="19"/>
      <c r="D1" s="19"/>
      <c r="E1" s="19"/>
      <c r="F1" s="19"/>
      <c r="G1" s="19"/>
      <c r="H1" s="19"/>
      <c r="I1" s="20"/>
    </row>
    <row r="2" spans="1:9">
      <c r="A2" s="21"/>
      <c r="B2" s="22"/>
      <c r="C2" s="22"/>
      <c r="D2" s="22"/>
      <c r="E2" s="22" t="s">
        <v>11</v>
      </c>
      <c r="F2" s="23" t="s">
        <v>12</v>
      </c>
      <c r="G2" s="22" t="s">
        <v>13</v>
      </c>
      <c r="H2" s="22"/>
      <c r="I2" s="24"/>
    </row>
    <row r="3" spans="1:9" ht="3" customHeight="1">
      <c r="A3" s="21"/>
      <c r="B3" s="22"/>
      <c r="C3" s="22"/>
      <c r="D3" s="22"/>
      <c r="E3" s="22"/>
      <c r="F3" s="22"/>
      <c r="G3" s="22"/>
      <c r="H3" s="22"/>
      <c r="I3" s="24"/>
    </row>
    <row r="4" spans="1:9">
      <c r="A4" s="21"/>
      <c r="B4" s="7" t="s">
        <v>0</v>
      </c>
      <c r="C4" s="7" t="s">
        <v>14</v>
      </c>
      <c r="D4" s="7" t="s">
        <v>15</v>
      </c>
      <c r="E4" s="8" t="s">
        <v>16</v>
      </c>
      <c r="F4" s="22"/>
      <c r="G4" s="9" t="s">
        <v>14</v>
      </c>
      <c r="H4" s="9" t="s">
        <v>15</v>
      </c>
      <c r="I4" s="34" t="s">
        <v>17</v>
      </c>
    </row>
    <row r="5" spans="1:9">
      <c r="A5" s="21"/>
      <c r="B5" s="10">
        <v>44778</v>
      </c>
      <c r="C5" s="11" t="s">
        <v>18</v>
      </c>
      <c r="D5" s="11" t="s">
        <v>19</v>
      </c>
      <c r="E5" s="12">
        <v>38.799999999999997</v>
      </c>
      <c r="F5" s="22"/>
      <c r="G5" s="13" t="str" cm="1">
        <f t="array" ref="G5:I10">_xlfn._xlws.SORT(C5:E10,{1,3},{-1,1})</f>
        <v>SeaTac</v>
      </c>
      <c r="H5" s="14" t="str">
        <v>Ella</v>
      </c>
      <c r="I5" s="35">
        <v>38.1</v>
      </c>
    </row>
    <row r="6" spans="1:9">
      <c r="A6" s="21"/>
      <c r="B6" s="10">
        <v>44778</v>
      </c>
      <c r="C6" s="11" t="s">
        <v>18</v>
      </c>
      <c r="D6" s="11" t="s">
        <v>20</v>
      </c>
      <c r="E6" s="12">
        <v>38.200000000000003</v>
      </c>
      <c r="F6" s="22"/>
      <c r="G6" s="14" t="str">
        <v>SeaTac</v>
      </c>
      <c r="H6" s="14" t="str">
        <v>Zaine</v>
      </c>
      <c r="I6" s="35">
        <v>38.200000000000003</v>
      </c>
    </row>
    <row r="7" spans="1:9">
      <c r="A7" s="21"/>
      <c r="B7" s="10">
        <v>44778</v>
      </c>
      <c r="C7" s="11" t="s">
        <v>18</v>
      </c>
      <c r="D7" s="11" t="s">
        <v>21</v>
      </c>
      <c r="E7" s="12">
        <v>38.1</v>
      </c>
      <c r="F7" s="22"/>
      <c r="G7" s="14" t="str">
        <v>SeaTac</v>
      </c>
      <c r="H7" s="14" t="str">
        <v>Isaac</v>
      </c>
      <c r="I7" s="35">
        <v>38.799999999999997</v>
      </c>
    </row>
    <row r="8" spans="1:9">
      <c r="A8" s="21"/>
      <c r="B8" s="10">
        <v>44779</v>
      </c>
      <c r="C8" s="11" t="s">
        <v>22</v>
      </c>
      <c r="D8" s="11" t="s">
        <v>20</v>
      </c>
      <c r="E8" s="12">
        <v>37.5</v>
      </c>
      <c r="F8" s="22"/>
      <c r="G8" s="14" t="str">
        <v>Everett</v>
      </c>
      <c r="H8" s="14" t="str">
        <v>Isaac</v>
      </c>
      <c r="I8" s="35">
        <v>35.1</v>
      </c>
    </row>
    <row r="9" spans="1:9">
      <c r="A9" s="21"/>
      <c r="B9" s="10">
        <v>44779</v>
      </c>
      <c r="C9" s="11" t="s">
        <v>22</v>
      </c>
      <c r="D9" s="11" t="s">
        <v>19</v>
      </c>
      <c r="E9" s="12">
        <v>35.1</v>
      </c>
      <c r="F9" s="22"/>
      <c r="G9" s="14" t="str">
        <v>Everett</v>
      </c>
      <c r="H9" s="14" t="str">
        <v>Ella</v>
      </c>
      <c r="I9" s="35">
        <v>36.5</v>
      </c>
    </row>
    <row r="10" spans="1:9">
      <c r="A10" s="21"/>
      <c r="B10" s="15">
        <v>44779</v>
      </c>
      <c r="C10" s="16" t="s">
        <v>22</v>
      </c>
      <c r="D10" s="16" t="s">
        <v>21</v>
      </c>
      <c r="E10" s="3">
        <v>36.5</v>
      </c>
      <c r="F10" s="22"/>
      <c r="G10" s="14" t="str">
        <v>Everett</v>
      </c>
      <c r="H10" s="14" t="str">
        <v>Zaine</v>
      </c>
      <c r="I10" s="35">
        <v>37.5</v>
      </c>
    </row>
    <row r="11" spans="1:9" ht="3" customHeight="1">
      <c r="A11" s="21"/>
      <c r="B11" s="22"/>
      <c r="C11" s="22"/>
      <c r="D11" s="22"/>
      <c r="E11" s="22"/>
      <c r="F11" s="22"/>
      <c r="G11" s="22"/>
      <c r="H11" s="22"/>
      <c r="I11" s="24"/>
    </row>
    <row r="12" spans="1:9">
      <c r="A12" s="21"/>
      <c r="B12" s="22"/>
      <c r="C12" s="22"/>
      <c r="D12" s="22"/>
      <c r="E12" s="22"/>
      <c r="F12" s="22"/>
      <c r="G12" s="27" t="str">
        <f>"Formula in cell "&amp;ADDRESS(ROW(G5),COLUMN(G5),4)&amp;":"</f>
        <v>Formula in cell G5:</v>
      </c>
      <c r="H12" s="22"/>
      <c r="I12" s="24"/>
    </row>
    <row r="13" spans="1:9" ht="15.75" thickBot="1">
      <c r="A13" s="28"/>
      <c r="B13" s="32"/>
      <c r="C13" s="32"/>
      <c r="D13" s="32"/>
      <c r="E13" s="32"/>
      <c r="F13" s="32"/>
      <c r="G13" s="32" t="str">
        <f ca="1">IF(_xlfn.ISFORMULA(G5),_xlfn.FORMULATEXT(G5),"")</f>
        <v>=SORT(C5:E10,{1,3},{-1,1})</v>
      </c>
      <c r="H13" s="32"/>
      <c r="I13" s="3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A366-FD69-4550-A3FC-0A1D2DFD9337}">
  <sheetPr>
    <tabColor rgb="FFFFFF00"/>
  </sheetPr>
  <dimension ref="A1:F44"/>
  <sheetViews>
    <sheetView showGridLines="0" zoomScale="190" zoomScaleNormal="190" workbookViewId="0"/>
  </sheetViews>
  <sheetFormatPr defaultColWidth="8.85546875" defaultRowHeight="15"/>
  <cols>
    <col min="1" max="1" width="1.28515625" customWidth="1"/>
    <col min="2" max="2" width="16.42578125" customWidth="1"/>
    <col min="3" max="3" width="4.140625" bestFit="1" customWidth="1"/>
    <col min="4" max="4" width="16.85546875" customWidth="1"/>
    <col min="5" max="5" width="12.85546875" customWidth="1"/>
  </cols>
  <sheetData>
    <row r="1" spans="1:6" ht="3.75" customHeight="1">
      <c r="A1" s="18"/>
      <c r="B1" s="19"/>
      <c r="C1" s="19"/>
      <c r="D1" s="19"/>
      <c r="E1" s="19"/>
      <c r="F1" s="20"/>
    </row>
    <row r="2" spans="1:6">
      <c r="A2" s="21"/>
      <c r="B2" s="36" t="s">
        <v>11</v>
      </c>
      <c r="C2" s="23" t="s">
        <v>12</v>
      </c>
      <c r="D2" s="22" t="s">
        <v>13</v>
      </c>
      <c r="E2" s="22"/>
      <c r="F2" s="24"/>
    </row>
    <row r="3" spans="1:6" ht="3.75" customHeight="1">
      <c r="A3" s="21"/>
      <c r="B3" s="22"/>
      <c r="C3" s="22"/>
      <c r="D3" s="22"/>
      <c r="E3" s="22"/>
      <c r="F3" s="24"/>
    </row>
    <row r="4" spans="1:6" ht="30">
      <c r="A4" s="21"/>
      <c r="B4" s="17" t="s">
        <v>23</v>
      </c>
      <c r="C4" s="22"/>
      <c r="D4" s="17" t="s">
        <v>23</v>
      </c>
      <c r="E4" s="17" t="s">
        <v>24</v>
      </c>
      <c r="F4" s="24"/>
    </row>
    <row r="5" spans="1:6">
      <c r="A5" s="21"/>
      <c r="B5" s="3" t="s">
        <v>25</v>
      </c>
      <c r="C5" s="22"/>
      <c r="D5" s="22" t="str" cm="1">
        <f t="array" ref="D5:E9">_xlfn.LET(
_xlpm.Data,B5:B44,
_xlpm.UniqueList,_xlfn.UNIQUE(_xlpm.Data),
_xlpm.Counts,COUNTIFS(_xlpm.Data,_xlpm.UniqueList),
_xlpm.Report,CHOOSE({1,2},_xlpm.UniqueList,_xlpm.Counts),
_xlfn._xlws.SORT(_xlpm.Report,2,-1))</f>
        <v>Superior</v>
      </c>
      <c r="E5" s="22">
        <v>11</v>
      </c>
      <c r="F5" s="24"/>
    </row>
    <row r="6" spans="1:6">
      <c r="A6" s="21"/>
      <c r="B6" s="3" t="s">
        <v>25</v>
      </c>
      <c r="C6" s="22"/>
      <c r="D6" s="22" t="str">
        <v>Great</v>
      </c>
      <c r="E6" s="22">
        <v>10</v>
      </c>
      <c r="F6" s="24"/>
    </row>
    <row r="7" spans="1:6">
      <c r="A7" s="21"/>
      <c r="B7" s="3" t="s">
        <v>26</v>
      </c>
      <c r="C7" s="22"/>
      <c r="D7" s="22" t="str">
        <v>Good</v>
      </c>
      <c r="E7" s="22">
        <v>8</v>
      </c>
      <c r="F7" s="24"/>
    </row>
    <row r="8" spans="1:6">
      <c r="A8" s="21"/>
      <c r="B8" s="3" t="s">
        <v>27</v>
      </c>
      <c r="C8" s="22"/>
      <c r="D8" s="22" t="str">
        <v>Okay</v>
      </c>
      <c r="E8" s="22">
        <v>7</v>
      </c>
      <c r="F8" s="24"/>
    </row>
    <row r="9" spans="1:6">
      <c r="A9" s="21"/>
      <c r="B9" s="3" t="s">
        <v>28</v>
      </c>
      <c r="C9" s="22"/>
      <c r="D9" s="22" t="str">
        <v>Poor</v>
      </c>
      <c r="E9" s="22">
        <v>4</v>
      </c>
      <c r="F9" s="24"/>
    </row>
    <row r="10" spans="1:6">
      <c r="A10" s="21"/>
      <c r="B10" s="3" t="s">
        <v>27</v>
      </c>
      <c r="C10" s="22"/>
      <c r="D10" s="22"/>
      <c r="E10" s="22"/>
      <c r="F10" s="24"/>
    </row>
    <row r="11" spans="1:6">
      <c r="A11" s="21"/>
      <c r="B11" s="3" t="s">
        <v>25</v>
      </c>
      <c r="C11" s="22"/>
      <c r="D11" s="27" t="str">
        <f>"Formula in cell "&amp;ADDRESS(ROW(D5),COLUMN(D5),4)&amp;":"</f>
        <v>Formula in cell D5:</v>
      </c>
      <c r="E11" s="22"/>
      <c r="F11" s="24"/>
    </row>
    <row r="12" spans="1:6" ht="15" customHeight="1">
      <c r="A12" s="21"/>
      <c r="B12" s="3" t="s">
        <v>27</v>
      </c>
      <c r="C12" s="22"/>
      <c r="D12" s="202" t="s">
        <v>31</v>
      </c>
      <c r="E12" s="203"/>
      <c r="F12" s="204"/>
    </row>
    <row r="13" spans="1:6">
      <c r="A13" s="21"/>
      <c r="B13" s="3" t="s">
        <v>27</v>
      </c>
      <c r="C13" s="22"/>
      <c r="D13" s="205"/>
      <c r="E13" s="206"/>
      <c r="F13" s="207"/>
    </row>
    <row r="14" spans="1:6">
      <c r="A14" s="21"/>
      <c r="B14" s="3" t="s">
        <v>28</v>
      </c>
      <c r="C14" s="22"/>
      <c r="D14" s="205"/>
      <c r="E14" s="206"/>
      <c r="F14" s="207"/>
    </row>
    <row r="15" spans="1:6">
      <c r="A15" s="21"/>
      <c r="B15" s="3" t="s">
        <v>26</v>
      </c>
      <c r="C15" s="22"/>
      <c r="D15" s="205"/>
      <c r="E15" s="206"/>
      <c r="F15" s="207"/>
    </row>
    <row r="16" spans="1:6">
      <c r="A16" s="21"/>
      <c r="B16" s="3" t="s">
        <v>28</v>
      </c>
      <c r="C16" s="22"/>
      <c r="D16" s="208"/>
      <c r="E16" s="209"/>
      <c r="F16" s="210"/>
    </row>
    <row r="17" spans="1:6">
      <c r="A17" s="21"/>
      <c r="B17" s="3" t="s">
        <v>29</v>
      </c>
      <c r="C17" s="22"/>
      <c r="D17" s="22"/>
      <c r="E17" s="22"/>
      <c r="F17" s="24"/>
    </row>
    <row r="18" spans="1:6">
      <c r="A18" s="21"/>
      <c r="B18" s="3" t="s">
        <v>29</v>
      </c>
      <c r="C18" s="22"/>
      <c r="D18" s="22" t="s">
        <v>30</v>
      </c>
      <c r="E18" s="22"/>
      <c r="F18" s="24"/>
    </row>
    <row r="19" spans="1:6" hidden="1">
      <c r="A19" s="21"/>
      <c r="B19" s="3" t="s">
        <v>25</v>
      </c>
      <c r="C19" s="22"/>
      <c r="D19" s="22"/>
      <c r="E19" s="22"/>
      <c r="F19" s="24"/>
    </row>
    <row r="20" spans="1:6" hidden="1">
      <c r="A20" s="21"/>
      <c r="B20" s="3" t="s">
        <v>28</v>
      </c>
      <c r="C20" s="22"/>
      <c r="D20" s="22"/>
      <c r="E20" s="22"/>
      <c r="F20" s="24"/>
    </row>
    <row r="21" spans="1:6" hidden="1">
      <c r="A21" s="21"/>
      <c r="B21" s="3" t="s">
        <v>28</v>
      </c>
      <c r="C21" s="22"/>
      <c r="D21" s="22"/>
      <c r="E21" s="22"/>
      <c r="F21" s="24"/>
    </row>
    <row r="22" spans="1:6" hidden="1">
      <c r="A22" s="21"/>
      <c r="B22" s="3" t="s">
        <v>29</v>
      </c>
      <c r="C22" s="22"/>
      <c r="D22" s="22"/>
      <c r="E22" s="22"/>
      <c r="F22" s="24"/>
    </row>
    <row r="23" spans="1:6" hidden="1">
      <c r="A23" s="21"/>
      <c r="B23" s="3" t="s">
        <v>28</v>
      </c>
      <c r="C23" s="22"/>
      <c r="D23" s="22"/>
      <c r="E23" s="22"/>
      <c r="F23" s="24"/>
    </row>
    <row r="24" spans="1:6" hidden="1">
      <c r="A24" s="21"/>
      <c r="B24" s="3" t="s">
        <v>28</v>
      </c>
      <c r="C24" s="22"/>
      <c r="D24" s="22"/>
      <c r="E24" s="22"/>
      <c r="F24" s="24"/>
    </row>
    <row r="25" spans="1:6" hidden="1">
      <c r="A25" s="21"/>
      <c r="B25" s="3" t="s">
        <v>27</v>
      </c>
      <c r="C25" s="22"/>
      <c r="D25" s="22"/>
      <c r="E25" s="22"/>
      <c r="F25" s="24"/>
    </row>
    <row r="26" spans="1:6" hidden="1">
      <c r="A26" s="21"/>
      <c r="B26" s="3" t="s">
        <v>25</v>
      </c>
      <c r="C26" s="22"/>
      <c r="D26" s="22"/>
      <c r="E26" s="22"/>
      <c r="F26" s="24"/>
    </row>
    <row r="27" spans="1:6" hidden="1">
      <c r="A27" s="21"/>
      <c r="B27" s="3" t="s">
        <v>25</v>
      </c>
      <c r="C27" s="22"/>
      <c r="D27" s="22"/>
      <c r="E27" s="22"/>
      <c r="F27" s="24"/>
    </row>
    <row r="28" spans="1:6" hidden="1">
      <c r="A28" s="21"/>
      <c r="B28" s="3" t="s">
        <v>29</v>
      </c>
      <c r="C28" s="22"/>
      <c r="D28" s="22"/>
      <c r="E28" s="22"/>
      <c r="F28" s="24"/>
    </row>
    <row r="29" spans="1:6" hidden="1">
      <c r="A29" s="21"/>
      <c r="B29" s="3" t="s">
        <v>26</v>
      </c>
      <c r="C29" s="22"/>
      <c r="D29" s="22"/>
      <c r="E29" s="22"/>
      <c r="F29" s="24"/>
    </row>
    <row r="30" spans="1:6" hidden="1">
      <c r="A30" s="21"/>
      <c r="B30" s="3" t="s">
        <v>25</v>
      </c>
      <c r="C30" s="22"/>
      <c r="D30" s="22"/>
      <c r="E30" s="22"/>
      <c r="F30" s="24"/>
    </row>
    <row r="31" spans="1:6" hidden="1">
      <c r="A31" s="21"/>
      <c r="B31" s="3" t="s">
        <v>29</v>
      </c>
      <c r="C31" s="22"/>
      <c r="D31" s="22"/>
      <c r="E31" s="22"/>
      <c r="F31" s="24"/>
    </row>
    <row r="32" spans="1:6" hidden="1">
      <c r="A32" s="21"/>
      <c r="B32" s="3" t="s">
        <v>27</v>
      </c>
      <c r="C32" s="22"/>
      <c r="D32" s="22"/>
      <c r="E32" s="22"/>
      <c r="F32" s="24"/>
    </row>
    <row r="33" spans="1:6" hidden="1">
      <c r="A33" s="21"/>
      <c r="B33" s="3" t="s">
        <v>29</v>
      </c>
      <c r="C33" s="22"/>
      <c r="D33" s="22"/>
      <c r="E33" s="22"/>
      <c r="F33" s="24"/>
    </row>
    <row r="34" spans="1:6" hidden="1">
      <c r="A34" s="21"/>
      <c r="B34" s="3" t="s">
        <v>28</v>
      </c>
      <c r="C34" s="22"/>
      <c r="D34" s="22"/>
      <c r="E34" s="22"/>
      <c r="F34" s="24"/>
    </row>
    <row r="35" spans="1:6" hidden="1">
      <c r="A35" s="21"/>
      <c r="B35" s="3" t="s">
        <v>27</v>
      </c>
      <c r="C35" s="22"/>
      <c r="D35" s="22"/>
      <c r="E35" s="22"/>
      <c r="F35" s="24"/>
    </row>
    <row r="36" spans="1:6" hidden="1">
      <c r="A36" s="21"/>
      <c r="B36" s="3" t="s">
        <v>25</v>
      </c>
      <c r="C36" s="22"/>
      <c r="D36" s="22"/>
      <c r="E36" s="22"/>
      <c r="F36" s="24"/>
    </row>
    <row r="37" spans="1:6" hidden="1">
      <c r="A37" s="21"/>
      <c r="B37" s="3" t="s">
        <v>26</v>
      </c>
      <c r="C37" s="22"/>
      <c r="D37" s="22"/>
      <c r="E37" s="22"/>
      <c r="F37" s="24"/>
    </row>
    <row r="38" spans="1:6" hidden="1">
      <c r="A38" s="21"/>
      <c r="B38" s="3" t="s">
        <v>28</v>
      </c>
      <c r="C38" s="22"/>
      <c r="D38" s="22"/>
      <c r="E38" s="22"/>
      <c r="F38" s="24"/>
    </row>
    <row r="39" spans="1:6" hidden="1">
      <c r="A39" s="21"/>
      <c r="B39" s="3" t="s">
        <v>27</v>
      </c>
      <c r="C39" s="22"/>
      <c r="D39" s="22"/>
      <c r="E39" s="22"/>
      <c r="F39" s="24"/>
    </row>
    <row r="40" spans="1:6" hidden="1">
      <c r="A40" s="21"/>
      <c r="B40" s="3" t="s">
        <v>29</v>
      </c>
      <c r="C40" s="22"/>
      <c r="D40" s="22"/>
      <c r="E40" s="22"/>
      <c r="F40" s="24"/>
    </row>
    <row r="41" spans="1:6" hidden="1">
      <c r="A41" s="21"/>
      <c r="B41" s="3" t="s">
        <v>28</v>
      </c>
      <c r="C41" s="22"/>
      <c r="D41" s="22"/>
      <c r="E41" s="22"/>
      <c r="F41" s="24"/>
    </row>
    <row r="42" spans="1:6" hidden="1">
      <c r="A42" s="21"/>
      <c r="B42" s="3" t="s">
        <v>25</v>
      </c>
      <c r="C42" s="22"/>
      <c r="D42" s="22"/>
      <c r="E42" s="22"/>
      <c r="F42" s="24"/>
    </row>
    <row r="43" spans="1:6" hidden="1">
      <c r="A43" s="21"/>
      <c r="B43" s="3" t="s">
        <v>25</v>
      </c>
      <c r="C43" s="22"/>
      <c r="D43" s="22"/>
      <c r="E43" s="22"/>
      <c r="F43" s="24"/>
    </row>
    <row r="44" spans="1:6" ht="15.75" thickBot="1">
      <c r="A44" s="28"/>
      <c r="B44" s="30" t="s">
        <v>25</v>
      </c>
      <c r="C44" s="32"/>
      <c r="D44" s="32"/>
      <c r="E44" s="32"/>
      <c r="F44" s="33"/>
    </row>
  </sheetData>
  <mergeCells count="1">
    <mergeCell ref="D12:F16"/>
  </mergeCells>
  <conditionalFormatting sqref="D5:E9">
    <cfRule type="expression" dxfId="139" priority="2">
      <formula>D5&lt;&gt;""</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F491C-7DF9-46A8-ADE5-5C550B6C61AE}">
  <sheetPr>
    <tabColor rgb="FFFFFF00"/>
  </sheetPr>
  <dimension ref="A1:K12"/>
  <sheetViews>
    <sheetView showGridLines="0" zoomScale="160" zoomScaleNormal="160" workbookViewId="0"/>
  </sheetViews>
  <sheetFormatPr defaultColWidth="8.85546875" defaultRowHeight="15"/>
  <cols>
    <col min="1" max="1" width="1.42578125" customWidth="1"/>
    <col min="5" max="5" width="2.140625" customWidth="1"/>
    <col min="7" max="7" width="2.140625" customWidth="1"/>
    <col min="11" max="11" width="14.42578125" customWidth="1"/>
  </cols>
  <sheetData>
    <row r="1" spans="1:11" ht="5.25" customHeight="1">
      <c r="A1" s="18"/>
      <c r="B1" s="19"/>
      <c r="C1" s="19"/>
      <c r="D1" s="19"/>
      <c r="E1" s="19"/>
      <c r="F1" s="19"/>
      <c r="G1" s="19"/>
      <c r="H1" s="19"/>
      <c r="I1" s="19"/>
      <c r="J1" s="19"/>
      <c r="K1" s="20"/>
    </row>
    <row r="2" spans="1:11">
      <c r="A2" s="21"/>
      <c r="B2" s="22"/>
      <c r="C2" s="22"/>
      <c r="D2" s="36" t="s">
        <v>11</v>
      </c>
      <c r="E2" s="22"/>
      <c r="F2" s="23" t="s">
        <v>12</v>
      </c>
      <c r="G2" s="22"/>
      <c r="H2" s="22" t="s">
        <v>13</v>
      </c>
      <c r="I2" s="22"/>
      <c r="J2" s="22"/>
      <c r="K2" s="24"/>
    </row>
    <row r="3" spans="1:11">
      <c r="A3" s="21"/>
      <c r="B3" s="22"/>
      <c r="C3" s="22"/>
      <c r="D3" s="22"/>
      <c r="E3" s="22"/>
      <c r="F3" s="22"/>
      <c r="G3" s="22"/>
      <c r="H3" s="22"/>
      <c r="I3" s="22"/>
      <c r="J3" s="22"/>
      <c r="K3" s="24"/>
    </row>
    <row r="4" spans="1:11">
      <c r="A4" s="69"/>
      <c r="B4" s="1" t="s">
        <v>1</v>
      </c>
      <c r="C4" s="1" t="s">
        <v>56</v>
      </c>
      <c r="D4" s="1" t="s">
        <v>57</v>
      </c>
      <c r="E4" s="22"/>
      <c r="F4" s="1" t="s">
        <v>1</v>
      </c>
      <c r="G4" s="22"/>
      <c r="H4" s="1" t="s">
        <v>1</v>
      </c>
      <c r="I4" s="1" t="s">
        <v>56</v>
      </c>
      <c r="J4" s="1" t="s">
        <v>57</v>
      </c>
      <c r="K4" s="24"/>
    </row>
    <row r="5" spans="1:11">
      <c r="A5" s="21"/>
      <c r="B5" s="3" t="s">
        <v>6</v>
      </c>
      <c r="C5" s="3" t="s">
        <v>58</v>
      </c>
      <c r="D5" s="3">
        <v>326.17</v>
      </c>
      <c r="E5" s="22"/>
      <c r="F5" s="3" t="s">
        <v>6</v>
      </c>
      <c r="G5" s="22"/>
      <c r="H5" s="22" t="str" cm="1">
        <f t="array" ref="H5:J6">_xlfn._xlws.FILTER(B5:D11,(B5:B11=F5)*(C5:C11=F8),"NA")</f>
        <v>Quad</v>
      </c>
      <c r="I5" s="22" t="str">
        <v>Blue</v>
      </c>
      <c r="J5" s="22">
        <v>326.17</v>
      </c>
      <c r="K5" s="24"/>
    </row>
    <row r="6" spans="1:11">
      <c r="A6" s="21"/>
      <c r="B6" s="3" t="s">
        <v>10</v>
      </c>
      <c r="C6" s="3" t="s">
        <v>59</v>
      </c>
      <c r="D6" s="3">
        <v>251.57</v>
      </c>
      <c r="E6" s="22"/>
      <c r="F6" s="22"/>
      <c r="G6" s="22"/>
      <c r="H6" s="22" t="str">
        <v>Quad</v>
      </c>
      <c r="I6" s="22" t="str">
        <v>Blue</v>
      </c>
      <c r="J6" s="22">
        <v>374.03</v>
      </c>
      <c r="K6" s="24"/>
    </row>
    <row r="7" spans="1:11">
      <c r="A7" s="21"/>
      <c r="B7" s="3" t="s">
        <v>6</v>
      </c>
      <c r="C7" s="3" t="s">
        <v>58</v>
      </c>
      <c r="D7" s="3">
        <v>374.03</v>
      </c>
      <c r="E7" s="22"/>
      <c r="F7" s="1" t="s">
        <v>56</v>
      </c>
      <c r="G7" s="22"/>
      <c r="H7" s="22"/>
      <c r="I7" s="22"/>
      <c r="J7" s="22"/>
      <c r="K7" s="24"/>
    </row>
    <row r="8" spans="1:11">
      <c r="A8" s="21"/>
      <c r="B8" s="3" t="s">
        <v>7</v>
      </c>
      <c r="C8" s="3" t="s">
        <v>59</v>
      </c>
      <c r="D8" s="3">
        <v>256.22000000000003</v>
      </c>
      <c r="E8" s="22"/>
      <c r="F8" s="3" t="s">
        <v>58</v>
      </c>
      <c r="G8" s="22"/>
      <c r="H8" s="70" t="str">
        <f>_xlfn.IFNA("Formula in cell "&amp;ADDRESS(ROW(H5),COLUMN(H5),4)&amp;":","")</f>
        <v>Formula in cell H5:</v>
      </c>
      <c r="I8" s="22"/>
      <c r="J8" s="22"/>
      <c r="K8" s="24"/>
    </row>
    <row r="9" spans="1:11">
      <c r="A9" s="21"/>
      <c r="B9" s="3" t="s">
        <v>7</v>
      </c>
      <c r="C9" s="3" t="s">
        <v>58</v>
      </c>
      <c r="D9" s="3">
        <v>171.21</v>
      </c>
      <c r="E9" s="22"/>
      <c r="F9" s="22"/>
      <c r="G9" s="22"/>
      <c r="H9" s="70" t="str">
        <f ca="1">_xlfn.IFNA(_xlfn.FORMULATEXT(H5),"")</f>
        <v>=FILTER(B5:D11,(B5:B11=F5)*(C5:C11=F8),"NA")</v>
      </c>
      <c r="I9" s="22"/>
      <c r="J9" s="22"/>
      <c r="K9" s="24"/>
    </row>
    <row r="10" spans="1:11">
      <c r="A10" s="21"/>
      <c r="B10" s="3" t="s">
        <v>10</v>
      </c>
      <c r="C10" s="3" t="s">
        <v>59</v>
      </c>
      <c r="D10" s="3">
        <v>446.2</v>
      </c>
      <c r="E10" s="22"/>
      <c r="G10" s="22"/>
      <c r="I10" s="22"/>
      <c r="J10" s="22"/>
      <c r="K10" s="24"/>
    </row>
    <row r="11" spans="1:11">
      <c r="A11" s="21"/>
      <c r="B11" s="3" t="s">
        <v>6</v>
      </c>
      <c r="C11" s="3" t="s">
        <v>60</v>
      </c>
      <c r="D11" s="3">
        <v>236.06</v>
      </c>
      <c r="E11" s="22"/>
      <c r="G11" s="22"/>
      <c r="H11" s="22"/>
      <c r="I11" s="22"/>
      <c r="J11" s="22"/>
      <c r="K11" s="24"/>
    </row>
    <row r="12" spans="1:11" ht="5.25" customHeight="1" thickBot="1">
      <c r="A12" s="28"/>
      <c r="B12" s="32"/>
      <c r="C12" s="32"/>
      <c r="D12" s="32"/>
      <c r="E12" s="32"/>
      <c r="F12" s="32"/>
      <c r="G12" s="32"/>
      <c r="H12" s="32"/>
      <c r="I12" s="32"/>
      <c r="J12" s="32"/>
      <c r="K12" s="33"/>
    </row>
  </sheetData>
  <conditionalFormatting sqref="H5:J7">
    <cfRule type="expression" dxfId="138" priority="1">
      <formula>H5&lt;&gt;""</formula>
    </cfRule>
  </conditionalFormatting>
  <conditionalFormatting sqref="B5:D11">
    <cfRule type="expression" dxfId="137" priority="2">
      <formula>AND($B5=$F$5,$C5=$F$8)</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5B2C1-5B3E-4C78-84EE-1965500FA890}">
  <sheetPr>
    <tabColor rgb="FF0000FF"/>
  </sheetPr>
  <dimension ref="A1:L30"/>
  <sheetViews>
    <sheetView zoomScale="115" zoomScaleNormal="115" workbookViewId="0"/>
  </sheetViews>
  <sheetFormatPr defaultColWidth="8.85546875" defaultRowHeight="15"/>
  <cols>
    <col min="1" max="1" width="5.42578125" bestFit="1" customWidth="1"/>
    <col min="3" max="3" width="10.140625" bestFit="1" customWidth="1"/>
    <col min="4" max="4" width="11" bestFit="1" customWidth="1"/>
    <col min="5" max="5" width="10.28515625" bestFit="1" customWidth="1"/>
    <col min="7" max="7" width="11.28515625" bestFit="1" customWidth="1"/>
    <col min="8" max="8" width="15.140625" bestFit="1" customWidth="1"/>
    <col min="9" max="9" width="14.42578125" bestFit="1" customWidth="1"/>
  </cols>
  <sheetData>
    <row r="1" spans="1:10" ht="5.25" customHeight="1"/>
    <row r="2" spans="1:10">
      <c r="A2" s="38" t="s">
        <v>34</v>
      </c>
      <c r="B2" s="39" t="s">
        <v>35</v>
      </c>
      <c r="C2" s="40"/>
      <c r="D2" s="40"/>
      <c r="E2" s="40"/>
      <c r="F2" s="40"/>
      <c r="G2" s="40"/>
      <c r="H2" s="40"/>
      <c r="I2" s="40"/>
      <c r="J2" s="40"/>
    </row>
    <row r="3" spans="1:10" ht="5.25" customHeight="1">
      <c r="A3" s="38"/>
    </row>
    <row r="4" spans="1:10">
      <c r="A4" s="38"/>
      <c r="B4" s="1" t="s">
        <v>0</v>
      </c>
      <c r="C4" s="1" t="s">
        <v>1</v>
      </c>
      <c r="D4" s="1" t="s">
        <v>2</v>
      </c>
      <c r="E4" s="1" t="s">
        <v>3</v>
      </c>
    </row>
    <row r="5" spans="1:10">
      <c r="A5" s="38"/>
      <c r="B5" s="2">
        <v>44055</v>
      </c>
      <c r="C5" s="3" t="s">
        <v>6</v>
      </c>
      <c r="D5" s="4">
        <v>4024.7999999999997</v>
      </c>
      <c r="E5" s="4">
        <v>2092.3199999999997</v>
      </c>
    </row>
    <row r="6" spans="1:10">
      <c r="B6" s="2">
        <v>44055</v>
      </c>
      <c r="C6" s="3" t="s">
        <v>7</v>
      </c>
      <c r="D6" s="4">
        <v>1143.8999999999999</v>
      </c>
      <c r="E6" s="4">
        <v>686.33999999999992</v>
      </c>
    </row>
    <row r="7" spans="1:10">
      <c r="B7" s="2">
        <v>44055</v>
      </c>
      <c r="C7" s="3" t="s">
        <v>8</v>
      </c>
      <c r="D7" s="4">
        <v>1161.5</v>
      </c>
      <c r="E7" s="4">
        <v>569.64</v>
      </c>
    </row>
    <row r="8" spans="1:10">
      <c r="B8" s="2">
        <v>44055</v>
      </c>
      <c r="C8" s="3" t="s">
        <v>9</v>
      </c>
      <c r="D8" s="4">
        <v>1640</v>
      </c>
      <c r="E8" s="4">
        <v>770.80000000000007</v>
      </c>
    </row>
    <row r="9" spans="1:10">
      <c r="B9" s="2">
        <v>44055</v>
      </c>
      <c r="C9" s="3" t="s">
        <v>10</v>
      </c>
      <c r="D9" s="4">
        <v>2616.25</v>
      </c>
      <c r="E9" s="4">
        <v>1099</v>
      </c>
    </row>
    <row r="10" spans="1:10">
      <c r="B10" s="2">
        <v>44056</v>
      </c>
      <c r="C10" s="3" t="s">
        <v>6</v>
      </c>
      <c r="D10" s="4">
        <v>3144.75</v>
      </c>
      <c r="E10" s="4">
        <v>1415.4</v>
      </c>
    </row>
    <row r="11" spans="1:10">
      <c r="B11" s="2">
        <v>44056</v>
      </c>
      <c r="C11" s="3" t="s">
        <v>7</v>
      </c>
      <c r="D11" s="4">
        <v>1046.25</v>
      </c>
      <c r="E11" s="4">
        <v>606.75</v>
      </c>
    </row>
    <row r="12" spans="1:10">
      <c r="B12" s="2">
        <v>44056</v>
      </c>
      <c r="C12" s="3" t="s">
        <v>8</v>
      </c>
      <c r="D12" s="4">
        <v>1671.6</v>
      </c>
      <c r="E12" s="4">
        <v>986.16</v>
      </c>
    </row>
    <row r="13" spans="1:10">
      <c r="B13" s="2">
        <v>44056</v>
      </c>
      <c r="C13" s="3" t="s">
        <v>9</v>
      </c>
      <c r="D13" s="4">
        <v>1632</v>
      </c>
      <c r="E13" s="4">
        <v>979.2</v>
      </c>
    </row>
    <row r="14" spans="1:10">
      <c r="B14" s="2">
        <v>44056</v>
      </c>
      <c r="C14" s="3" t="s">
        <v>10</v>
      </c>
      <c r="D14" s="4">
        <v>1171.0999999999999</v>
      </c>
      <c r="E14" s="4">
        <v>702.66</v>
      </c>
    </row>
    <row r="15" spans="1:10">
      <c r="B15" s="2">
        <v>44060</v>
      </c>
      <c r="C15" s="3" t="s">
        <v>6</v>
      </c>
      <c r="D15" s="4">
        <v>3159.16</v>
      </c>
      <c r="E15" s="4">
        <v>1642.76</v>
      </c>
    </row>
    <row r="16" spans="1:10">
      <c r="B16" s="2">
        <v>44060</v>
      </c>
      <c r="C16" s="3" t="s">
        <v>7</v>
      </c>
      <c r="D16" s="4">
        <v>3461.56</v>
      </c>
      <c r="E16" s="4">
        <v>1730.78</v>
      </c>
    </row>
    <row r="17" spans="2:12">
      <c r="B17" s="2">
        <v>44060</v>
      </c>
      <c r="C17" s="3" t="s">
        <v>8</v>
      </c>
      <c r="D17" s="4">
        <v>2710.27</v>
      </c>
      <c r="E17" s="4">
        <v>1463.55</v>
      </c>
    </row>
    <row r="18" spans="2:12">
      <c r="B18" s="2">
        <v>44060</v>
      </c>
      <c r="C18" s="3" t="s">
        <v>9</v>
      </c>
      <c r="D18" s="4">
        <v>4798.18</v>
      </c>
      <c r="E18" s="4">
        <v>2543.04</v>
      </c>
    </row>
    <row r="19" spans="2:12" ht="15.75" thickBot="1">
      <c r="B19" s="29">
        <v>44060</v>
      </c>
      <c r="C19" s="30" t="s">
        <v>10</v>
      </c>
      <c r="D19" s="31">
        <v>3891.44</v>
      </c>
      <c r="E19" s="31">
        <v>2179.21</v>
      </c>
    </row>
    <row r="26" spans="2:12">
      <c r="I26" s="53">
        <v>44061</v>
      </c>
      <c r="J26" t="s">
        <v>6</v>
      </c>
      <c r="K26">
        <v>2539.8199999999997</v>
      </c>
      <c r="L26">
        <v>2740.21</v>
      </c>
    </row>
    <row r="27" spans="2:12">
      <c r="I27" s="53">
        <v>44061</v>
      </c>
      <c r="J27" t="s">
        <v>7</v>
      </c>
      <c r="K27">
        <v>3838.9</v>
      </c>
      <c r="L27">
        <v>1069.73</v>
      </c>
    </row>
    <row r="28" spans="2:12">
      <c r="I28" s="53">
        <v>44061</v>
      </c>
      <c r="J28" t="s">
        <v>8</v>
      </c>
      <c r="K28">
        <v>2514.5299999999997</v>
      </c>
      <c r="L28">
        <v>2396.94</v>
      </c>
    </row>
    <row r="29" spans="2:12">
      <c r="I29" s="53">
        <v>44061</v>
      </c>
      <c r="J29" t="s">
        <v>9</v>
      </c>
      <c r="K29">
        <v>4926.2000000000007</v>
      </c>
      <c r="L29">
        <v>2746.25</v>
      </c>
    </row>
    <row r="30" spans="2:12">
      <c r="I30" s="53">
        <v>44061</v>
      </c>
      <c r="J30" t="s">
        <v>10</v>
      </c>
      <c r="K30">
        <v>5274.37</v>
      </c>
      <c r="L30">
        <v>1268.0999999999999</v>
      </c>
    </row>
  </sheetData>
  <pageMargins left="0.7" right="0.7" top="0.75" bottom="0.75" header="0.3" footer="0.3"/>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17C-8BC1-4119-AB1B-8A156DDE1EB4}">
  <sheetPr>
    <tabColor rgb="FFFF0000"/>
  </sheetPr>
  <dimension ref="A1:N30"/>
  <sheetViews>
    <sheetView zoomScaleNormal="100" workbookViewId="0"/>
  </sheetViews>
  <sheetFormatPr defaultColWidth="8.85546875" defaultRowHeight="15"/>
  <cols>
    <col min="1" max="1" width="5.42578125" bestFit="1" customWidth="1"/>
    <col min="3" max="3" width="10.140625" bestFit="1" customWidth="1"/>
    <col min="4" max="4" width="11" bestFit="1" customWidth="1"/>
    <col min="5" max="5" width="10.28515625" bestFit="1" customWidth="1"/>
    <col min="6" max="6" width="2.140625" customWidth="1"/>
    <col min="7" max="7" width="11.28515625" bestFit="1" customWidth="1"/>
    <col min="8" max="8" width="15.140625" bestFit="1" customWidth="1"/>
    <col min="9" max="9" width="14.42578125" bestFit="1" customWidth="1"/>
    <col min="10" max="10" width="9.7109375" bestFit="1" customWidth="1"/>
    <col min="11" max="11" width="11" customWidth="1"/>
    <col min="12" max="12" width="14.42578125" bestFit="1" customWidth="1"/>
    <col min="13" max="13" width="14.28515625" bestFit="1" customWidth="1"/>
  </cols>
  <sheetData>
    <row r="1" spans="1:14" ht="5.25" customHeight="1"/>
    <row r="2" spans="1:14">
      <c r="A2" s="38" t="s">
        <v>34</v>
      </c>
      <c r="B2" s="39" t="s">
        <v>35</v>
      </c>
      <c r="C2" s="40"/>
      <c r="D2" s="40"/>
      <c r="E2" s="40"/>
      <c r="F2" s="40"/>
      <c r="G2" s="40"/>
      <c r="H2" s="40"/>
      <c r="I2" s="40"/>
      <c r="J2" s="40"/>
    </row>
    <row r="3" spans="1:14" ht="5.25" customHeight="1">
      <c r="A3" s="38"/>
    </row>
    <row r="4" spans="1:14">
      <c r="A4" s="38"/>
      <c r="B4" s="43" t="s">
        <v>0</v>
      </c>
      <c r="C4" s="44" t="s">
        <v>1</v>
      </c>
      <c r="D4" s="44" t="s">
        <v>2</v>
      </c>
      <c r="E4" s="45" t="s">
        <v>3</v>
      </c>
      <c r="G4" s="49" t="s">
        <v>1</v>
      </c>
      <c r="H4" s="57" t="s">
        <v>37</v>
      </c>
      <c r="I4" s="57" t="s">
        <v>38</v>
      </c>
      <c r="K4" s="1" t="s">
        <v>1</v>
      </c>
      <c r="L4" s="1" t="s">
        <v>4</v>
      </c>
      <c r="M4" s="25" t="s">
        <v>5</v>
      </c>
    </row>
    <row r="5" spans="1:14">
      <c r="A5" s="38"/>
      <c r="B5" s="41">
        <v>44055</v>
      </c>
      <c r="C5" s="3" t="s">
        <v>6</v>
      </c>
      <c r="D5" s="4">
        <v>4024.7999999999997</v>
      </c>
      <c r="E5" s="42">
        <v>2092.3199999999997</v>
      </c>
      <c r="G5" s="57" t="s">
        <v>7</v>
      </c>
      <c r="H5" s="50">
        <v>9490.6099999999988</v>
      </c>
      <c r="I5" s="50">
        <v>4093.6</v>
      </c>
      <c r="K5" s="5" t="str" cm="1">
        <f t="array" ref="K5:K9">_xlfn._xlws.SORT(_xlfn.UNIQUE(fProductSalesAnswer[Product]))</f>
        <v>Aspen</v>
      </c>
      <c r="L5" s="6" cm="1">
        <f t="array" ref="L5:L9">SUMIFS(fProductSalesAnswer[Sales ($)],fProductSalesAnswer[[Product]:[Product]],_xlfn.ANCHORARRAY($K$5))</f>
        <v>9490.6099999999988</v>
      </c>
      <c r="M5" s="6" cm="1">
        <f t="array" ref="M5:M9">SUMIFS(fProductSalesAnswer[Cost ($)],fProductSalesAnswer[[Product]:[Product]],_xlfn.ANCHORARRAY($K$5))</f>
        <v>4093.6</v>
      </c>
    </row>
    <row r="6" spans="1:14">
      <c r="B6" s="41">
        <v>44055</v>
      </c>
      <c r="C6" s="3" t="s">
        <v>7</v>
      </c>
      <c r="D6" s="4">
        <v>1143.8999999999999</v>
      </c>
      <c r="E6" s="42">
        <v>686.33999999999992</v>
      </c>
      <c r="G6" s="57" t="s">
        <v>10</v>
      </c>
      <c r="H6" s="50">
        <v>12953.16</v>
      </c>
      <c r="I6" s="50">
        <v>5248.9699999999993</v>
      </c>
      <c r="K6" s="5" t="str">
        <v>Carlota</v>
      </c>
      <c r="L6" s="6">
        <v>12953.16</v>
      </c>
      <c r="M6" s="54">
        <v>5248.9699999999993</v>
      </c>
      <c r="N6" s="52"/>
    </row>
    <row r="7" spans="1:14">
      <c r="B7" s="41">
        <v>44055</v>
      </c>
      <c r="C7" s="3" t="s">
        <v>8</v>
      </c>
      <c r="D7" s="4">
        <v>1161.5</v>
      </c>
      <c r="E7" s="42">
        <v>569.64</v>
      </c>
      <c r="G7" s="57" t="s">
        <v>6</v>
      </c>
      <c r="H7" s="50">
        <v>12868.529999999999</v>
      </c>
      <c r="I7" s="50">
        <v>7890.69</v>
      </c>
      <c r="K7" s="5" t="str">
        <v>Quad</v>
      </c>
      <c r="L7" s="6">
        <v>12868.529999999999</v>
      </c>
      <c r="M7" s="54">
        <v>7890.69</v>
      </c>
      <c r="N7" s="52"/>
    </row>
    <row r="8" spans="1:14">
      <c r="B8" s="41">
        <v>44055</v>
      </c>
      <c r="C8" s="3" t="s">
        <v>9</v>
      </c>
      <c r="D8" s="4">
        <v>1640</v>
      </c>
      <c r="E8" s="42">
        <v>770.80000000000007</v>
      </c>
      <c r="G8" s="57" t="s">
        <v>8</v>
      </c>
      <c r="H8" s="50">
        <v>8057.9</v>
      </c>
      <c r="I8" s="50">
        <v>5416.29</v>
      </c>
      <c r="K8" s="5" t="str">
        <v>Sunshine</v>
      </c>
      <c r="L8" s="6">
        <v>8057.9</v>
      </c>
      <c r="M8" s="54">
        <v>5416.29</v>
      </c>
      <c r="N8" s="52"/>
    </row>
    <row r="9" spans="1:14">
      <c r="B9" s="41">
        <v>44055</v>
      </c>
      <c r="C9" s="3" t="s">
        <v>10</v>
      </c>
      <c r="D9" s="4">
        <v>2616.25</v>
      </c>
      <c r="E9" s="42">
        <v>1099</v>
      </c>
      <c r="G9" s="57" t="s">
        <v>9</v>
      </c>
      <c r="H9" s="50">
        <v>12996.380000000001</v>
      </c>
      <c r="I9" s="50">
        <v>7039.29</v>
      </c>
      <c r="K9" s="5" t="str">
        <v>Yanaki</v>
      </c>
      <c r="L9" s="6">
        <v>12996.380000000001</v>
      </c>
      <c r="M9" s="54">
        <v>7039.29</v>
      </c>
      <c r="N9" s="52"/>
    </row>
    <row r="10" spans="1:14">
      <c r="B10" s="41">
        <v>44056</v>
      </c>
      <c r="C10" s="3" t="s">
        <v>6</v>
      </c>
      <c r="D10" s="4">
        <v>3144.75</v>
      </c>
      <c r="E10" s="42">
        <v>1415.4</v>
      </c>
      <c r="G10" s="57" t="s">
        <v>36</v>
      </c>
      <c r="H10" s="50">
        <v>56366.58</v>
      </c>
      <c r="I10" s="50">
        <v>29688.84</v>
      </c>
      <c r="K10" s="22"/>
      <c r="L10" s="22"/>
      <c r="M10" s="51"/>
      <c r="N10" s="22"/>
    </row>
    <row r="11" spans="1:14">
      <c r="B11" s="41">
        <v>44056</v>
      </c>
      <c r="C11" s="3" t="s">
        <v>7</v>
      </c>
      <c r="D11" s="4">
        <v>1046.25</v>
      </c>
      <c r="E11" s="42">
        <v>606.75</v>
      </c>
      <c r="L11" s="22"/>
    </row>
    <row r="12" spans="1:14">
      <c r="B12" s="41">
        <v>44056</v>
      </c>
      <c r="C12" s="3" t="s">
        <v>8</v>
      </c>
      <c r="D12" s="4">
        <v>1671.6</v>
      </c>
      <c r="E12" s="42">
        <v>986.16</v>
      </c>
      <c r="L12" s="22"/>
    </row>
    <row r="13" spans="1:14">
      <c r="B13" s="41">
        <v>44056</v>
      </c>
      <c r="C13" s="3" t="s">
        <v>9</v>
      </c>
      <c r="D13" s="4">
        <v>1632</v>
      </c>
      <c r="E13" s="42">
        <v>979.2</v>
      </c>
      <c r="L13" s="22"/>
    </row>
    <row r="14" spans="1:14">
      <c r="B14" s="41">
        <v>44056</v>
      </c>
      <c r="C14" s="3" t="s">
        <v>10</v>
      </c>
      <c r="D14" s="4">
        <v>1171.0999999999999</v>
      </c>
      <c r="E14" s="42">
        <v>702.66</v>
      </c>
      <c r="L14" s="22"/>
    </row>
    <row r="15" spans="1:14">
      <c r="B15" s="41">
        <v>44060</v>
      </c>
      <c r="C15" s="3" t="s">
        <v>6</v>
      </c>
      <c r="D15" s="4">
        <v>3159.16</v>
      </c>
      <c r="E15" s="42">
        <v>1642.76</v>
      </c>
      <c r="L15" s="22"/>
    </row>
    <row r="16" spans="1:14">
      <c r="B16" s="41">
        <v>44060</v>
      </c>
      <c r="C16" s="3" t="s">
        <v>7</v>
      </c>
      <c r="D16" s="4">
        <v>3461.56</v>
      </c>
      <c r="E16" s="42">
        <v>1730.78</v>
      </c>
      <c r="H16" s="27" t="str">
        <f>"Formula in cell "&amp;ADDRESS(ROW(K5),COLUMN(K5),4)&amp;":"</f>
        <v>Formula in cell K5:</v>
      </c>
      <c r="L16" s="22"/>
    </row>
    <row r="17" spans="2:12">
      <c r="B17" s="41">
        <v>44060</v>
      </c>
      <c r="C17" s="3" t="s">
        <v>8</v>
      </c>
      <c r="D17" s="4">
        <v>2710.27</v>
      </c>
      <c r="E17" s="42">
        <v>1463.55</v>
      </c>
      <c r="H17" s="22" t="str">
        <f ca="1">IF(_xlfn.ISFORMULA(K5),_xlfn.FORMULATEXT(K5),"")</f>
        <v>=SORT(UNIQUE(fProductSalesAnswer[Product]))</v>
      </c>
    </row>
    <row r="18" spans="2:12">
      <c r="B18" s="41">
        <v>44060</v>
      </c>
      <c r="C18" s="3" t="s">
        <v>9</v>
      </c>
      <c r="D18" s="4">
        <v>4798.18</v>
      </c>
      <c r="E18" s="42">
        <v>2543.04</v>
      </c>
      <c r="H18" s="27" t="str">
        <f>"Formula in cell "&amp;ADDRESS(ROW(L5),COLUMN(L5),4)&amp;":"</f>
        <v>Formula in cell L5:</v>
      </c>
    </row>
    <row r="19" spans="2:12">
      <c r="B19" s="46">
        <v>44060</v>
      </c>
      <c r="C19" s="12" t="s">
        <v>10</v>
      </c>
      <c r="D19" s="47">
        <v>3891.44</v>
      </c>
      <c r="E19" s="48">
        <v>2179.21</v>
      </c>
      <c r="H19" s="22" t="str">
        <f ca="1">IF(_xlfn.ISFORMULA(L5),_xlfn.FORMULATEXT(L5),"")</f>
        <v>=SUMIFS(fProductSalesAnswer[Sales ($)],fProductSalesAnswer[[Product]:[Product]],$K$5#)</v>
      </c>
    </row>
    <row r="20" spans="2:12">
      <c r="B20" s="41">
        <v>44061</v>
      </c>
      <c r="C20" s="3" t="s">
        <v>6</v>
      </c>
      <c r="D20" s="4">
        <v>2539.8199999999997</v>
      </c>
      <c r="E20" s="42">
        <v>2740.21</v>
      </c>
      <c r="H20" s="27" t="str">
        <f>"Formula in cell "&amp;ADDRESS(ROW(M5),COLUMN(M5),4)&amp;":"</f>
        <v>Formula in cell M5:</v>
      </c>
    </row>
    <row r="21" spans="2:12">
      <c r="B21" s="41">
        <v>44061</v>
      </c>
      <c r="C21" s="3" t="s">
        <v>7</v>
      </c>
      <c r="D21" s="4">
        <v>3838.9</v>
      </c>
      <c r="E21" s="42">
        <v>1069.73</v>
      </c>
      <c r="H21" s="22" t="str">
        <f ca="1">IF(_xlfn.ISFORMULA(M5),_xlfn.FORMULATEXT(M5),"")</f>
        <v>=SUMIFS(fProductSalesAnswer[Cost ($)],fProductSalesAnswer[[Product]:[Product]],$K$5#)</v>
      </c>
    </row>
    <row r="22" spans="2:12">
      <c r="B22" s="41">
        <v>44061</v>
      </c>
      <c r="C22" s="3" t="s">
        <v>8</v>
      </c>
      <c r="D22" s="4">
        <v>2514.5299999999997</v>
      </c>
      <c r="E22" s="42">
        <v>2396.94</v>
      </c>
    </row>
    <row r="23" spans="2:12">
      <c r="B23" s="41">
        <v>44061</v>
      </c>
      <c r="C23" s="3" t="s">
        <v>9</v>
      </c>
      <c r="D23" s="4">
        <v>4926.2000000000007</v>
      </c>
      <c r="E23" s="42">
        <v>2746.25</v>
      </c>
    </row>
    <row r="24" spans="2:12">
      <c r="B24" s="46">
        <v>44061</v>
      </c>
      <c r="C24" s="12" t="s">
        <v>10</v>
      </c>
      <c r="D24" s="47">
        <v>5274.37</v>
      </c>
      <c r="E24" s="48">
        <v>1268.0999999999999</v>
      </c>
    </row>
    <row r="26" spans="2:12">
      <c r="I26" s="53">
        <v>44061</v>
      </c>
      <c r="J26" t="s">
        <v>6</v>
      </c>
      <c r="K26">
        <v>2539.8199999999997</v>
      </c>
      <c r="L26">
        <v>2740.21</v>
      </c>
    </row>
    <row r="27" spans="2:12">
      <c r="I27" s="53">
        <v>44061</v>
      </c>
      <c r="J27" t="s">
        <v>7</v>
      </c>
      <c r="K27">
        <v>3838.9</v>
      </c>
      <c r="L27">
        <v>1069.73</v>
      </c>
    </row>
    <row r="28" spans="2:12">
      <c r="I28" s="53">
        <v>44061</v>
      </c>
      <c r="J28" t="s">
        <v>8</v>
      </c>
      <c r="K28">
        <v>2514.5299999999997</v>
      </c>
      <c r="L28">
        <v>2396.94</v>
      </c>
    </row>
    <row r="29" spans="2:12">
      <c r="I29" s="53">
        <v>44061</v>
      </c>
      <c r="J29" t="s">
        <v>9</v>
      </c>
      <c r="K29">
        <v>4926.2000000000007</v>
      </c>
      <c r="L29">
        <v>2746.25</v>
      </c>
    </row>
    <row r="30" spans="2:12">
      <c r="I30" s="53">
        <v>44061</v>
      </c>
      <c r="J30" t="s">
        <v>10</v>
      </c>
      <c r="K30">
        <v>5274.37</v>
      </c>
      <c r="L30">
        <v>1268.0999999999999</v>
      </c>
    </row>
  </sheetData>
  <pageMargins left="0.7" right="0.7" top="0.75" bottom="0.75" header="0.3" footer="0.3"/>
  <pageSetup orientation="portrait" horizontalDpi="200" verticalDpi="200"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5DA43-9511-45CC-92BB-2CF3A2354546}">
  <sheetPr>
    <tabColor rgb="FFFFFF00"/>
  </sheetPr>
  <dimension ref="A1"/>
  <sheetViews>
    <sheetView zoomScale="115" zoomScaleNormal="115" workbookViewId="0"/>
  </sheetViews>
  <sheetFormatPr defaultColWidth="8.85546875"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261C-FE09-468C-90EB-CC9C2A59A762}">
  <sheetPr>
    <tabColor rgb="FFFFFF00"/>
  </sheetPr>
  <dimension ref="A1"/>
  <sheetViews>
    <sheetView zoomScale="130" zoomScaleNormal="130" workbookViewId="0"/>
  </sheetViews>
  <sheetFormatPr defaultColWidth="8.85546875"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54893-54AF-42E1-8845-DC7A5D9E29AB}">
  <sheetPr>
    <tabColor rgb="FF0000FF"/>
  </sheetPr>
  <dimension ref="A1:W44"/>
  <sheetViews>
    <sheetView zoomScale="145" zoomScaleNormal="145" workbookViewId="0"/>
  </sheetViews>
  <sheetFormatPr defaultColWidth="8.85546875" defaultRowHeight="15"/>
  <cols>
    <col min="1" max="1" width="5.42578125" bestFit="1" customWidth="1"/>
    <col min="2" max="2" width="11" customWidth="1"/>
    <col min="3" max="3" width="3.28515625" customWidth="1"/>
    <col min="4" max="4" width="11.28515625" bestFit="1" customWidth="1"/>
    <col min="5" max="5" width="10.28515625" bestFit="1" customWidth="1"/>
    <col min="6" max="6" width="12.28515625" bestFit="1" customWidth="1"/>
    <col min="7" max="9" width="11" customWidth="1"/>
    <col min="16" max="20" width="9.140625" style="57"/>
  </cols>
  <sheetData>
    <row r="1" spans="1:23" ht="3.75" customHeight="1"/>
    <row r="2" spans="1:23">
      <c r="A2" s="38" t="s">
        <v>32</v>
      </c>
      <c r="B2" s="38" t="s">
        <v>55</v>
      </c>
    </row>
    <row r="3" spans="1:23" ht="3.75" customHeight="1"/>
    <row r="4" spans="1:23">
      <c r="B4" s="17" t="s">
        <v>42</v>
      </c>
    </row>
    <row r="5" spans="1:23">
      <c r="B5" s="3" t="s">
        <v>25</v>
      </c>
      <c r="W5" t="s">
        <v>25</v>
      </c>
    </row>
    <row r="6" spans="1:23">
      <c r="B6" s="3" t="s">
        <v>25</v>
      </c>
      <c r="W6" t="s">
        <v>28</v>
      </c>
    </row>
    <row r="7" spans="1:23">
      <c r="B7" s="3" t="s">
        <v>26</v>
      </c>
      <c r="W7" t="s">
        <v>27</v>
      </c>
    </row>
    <row r="8" spans="1:23">
      <c r="B8" s="3" t="s">
        <v>27</v>
      </c>
      <c r="W8" t="s">
        <v>29</v>
      </c>
    </row>
    <row r="9" spans="1:23">
      <c r="B9" s="3" t="s">
        <v>28</v>
      </c>
      <c r="W9" t="s">
        <v>26</v>
      </c>
    </row>
    <row r="10" spans="1:23">
      <c r="B10" s="3" t="s">
        <v>27</v>
      </c>
    </row>
    <row r="11" spans="1:23">
      <c r="B11" s="3" t="s">
        <v>25</v>
      </c>
      <c r="W11" t="str">
        <f>_xlfn.TEXTJOIN(", ",,W5:W9)</f>
        <v>Superior, Great, Good, Okay, Poor</v>
      </c>
    </row>
    <row r="12" spans="1:23">
      <c r="B12" s="3" t="s">
        <v>27</v>
      </c>
    </row>
    <row r="13" spans="1:23">
      <c r="B13" s="3" t="s">
        <v>27</v>
      </c>
    </row>
    <row r="14" spans="1:23">
      <c r="B14" s="3" t="s">
        <v>28</v>
      </c>
    </row>
    <row r="15" spans="1:23">
      <c r="B15" s="3" t="s">
        <v>26</v>
      </c>
    </row>
    <row r="16" spans="1:23">
      <c r="B16" s="3" t="s">
        <v>28</v>
      </c>
    </row>
    <row r="17" spans="2:2" hidden="1">
      <c r="B17" s="3" t="s">
        <v>29</v>
      </c>
    </row>
    <row r="18" spans="2:2" hidden="1">
      <c r="B18" s="3" t="s">
        <v>29</v>
      </c>
    </row>
    <row r="19" spans="2:2" hidden="1">
      <c r="B19" s="3" t="s">
        <v>25</v>
      </c>
    </row>
    <row r="20" spans="2:2" hidden="1">
      <c r="B20" s="3" t="s">
        <v>28</v>
      </c>
    </row>
    <row r="21" spans="2:2" hidden="1">
      <c r="B21" s="3" t="s">
        <v>28</v>
      </c>
    </row>
    <row r="22" spans="2:2" hidden="1">
      <c r="B22" s="3" t="s">
        <v>29</v>
      </c>
    </row>
    <row r="23" spans="2:2" hidden="1">
      <c r="B23" s="3" t="s">
        <v>28</v>
      </c>
    </row>
    <row r="24" spans="2:2" hidden="1">
      <c r="B24" s="3" t="s">
        <v>28</v>
      </c>
    </row>
    <row r="25" spans="2:2" hidden="1">
      <c r="B25" s="3" t="s">
        <v>27</v>
      </c>
    </row>
    <row r="26" spans="2:2" hidden="1">
      <c r="B26" s="3" t="s">
        <v>25</v>
      </c>
    </row>
    <row r="27" spans="2:2" hidden="1">
      <c r="B27" s="3" t="s">
        <v>25</v>
      </c>
    </row>
    <row r="28" spans="2:2" hidden="1">
      <c r="B28" s="3" t="s">
        <v>29</v>
      </c>
    </row>
    <row r="29" spans="2:2" hidden="1">
      <c r="B29" s="3" t="s">
        <v>26</v>
      </c>
    </row>
    <row r="30" spans="2:2" hidden="1">
      <c r="B30" s="3" t="s">
        <v>25</v>
      </c>
    </row>
    <row r="31" spans="2:2" hidden="1">
      <c r="B31" s="3" t="s">
        <v>29</v>
      </c>
    </row>
    <row r="32" spans="2:2" hidden="1">
      <c r="B32" s="3" t="s">
        <v>27</v>
      </c>
    </row>
    <row r="33" spans="2:2" hidden="1">
      <c r="B33" s="3" t="s">
        <v>29</v>
      </c>
    </row>
    <row r="34" spans="2:2" hidden="1">
      <c r="B34" s="3" t="s">
        <v>28</v>
      </c>
    </row>
    <row r="35" spans="2:2" hidden="1">
      <c r="B35" s="3" t="s">
        <v>27</v>
      </c>
    </row>
    <row r="36" spans="2:2" hidden="1">
      <c r="B36" s="3" t="s">
        <v>25</v>
      </c>
    </row>
    <row r="37" spans="2:2" hidden="1">
      <c r="B37" s="3" t="s">
        <v>26</v>
      </c>
    </row>
    <row r="38" spans="2:2" hidden="1">
      <c r="B38" s="3" t="s">
        <v>28</v>
      </c>
    </row>
    <row r="39" spans="2:2" hidden="1">
      <c r="B39" s="3" t="s">
        <v>27</v>
      </c>
    </row>
    <row r="40" spans="2:2" hidden="1">
      <c r="B40" s="3" t="s">
        <v>29</v>
      </c>
    </row>
    <row r="41" spans="2:2" hidden="1">
      <c r="B41" s="3" t="s">
        <v>28</v>
      </c>
    </row>
    <row r="42" spans="2:2" hidden="1">
      <c r="B42" s="3" t="s">
        <v>25</v>
      </c>
    </row>
    <row r="43" spans="2:2" hidden="1">
      <c r="B43" s="3" t="s">
        <v>25</v>
      </c>
    </row>
    <row r="44" spans="2:2">
      <c r="B44" s="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682F9-D753-49E8-8991-E020704064FE}">
  <sheetPr>
    <tabColor rgb="FFFF0000"/>
  </sheetPr>
  <dimension ref="A1:W44"/>
  <sheetViews>
    <sheetView zoomScale="145" zoomScaleNormal="145" workbookViewId="0"/>
  </sheetViews>
  <sheetFormatPr defaultColWidth="8.85546875" defaultRowHeight="15"/>
  <cols>
    <col min="1" max="1" width="5.42578125" bestFit="1" customWidth="1"/>
    <col min="2" max="2" width="11" customWidth="1"/>
    <col min="3" max="3" width="3.28515625" customWidth="1"/>
    <col min="4" max="4" width="11.28515625" bestFit="1" customWidth="1"/>
    <col min="5" max="5" width="10.28515625" bestFit="1" customWidth="1"/>
    <col min="6" max="6" width="12.28515625" bestFit="1" customWidth="1"/>
    <col min="7" max="9" width="11" customWidth="1"/>
    <col min="16" max="20" width="9.140625" style="57"/>
  </cols>
  <sheetData>
    <row r="1" spans="1:23" ht="3.75" customHeight="1"/>
    <row r="2" spans="1:23">
      <c r="A2" s="38" t="s">
        <v>32</v>
      </c>
      <c r="B2" s="38" t="s">
        <v>55</v>
      </c>
    </row>
    <row r="3" spans="1:23" ht="3.75" customHeight="1"/>
    <row r="4" spans="1:23">
      <c r="B4" s="17" t="s">
        <v>42</v>
      </c>
      <c r="D4" s="49" t="s">
        <v>42</v>
      </c>
      <c r="E4" s="57" t="s">
        <v>43</v>
      </c>
      <c r="F4" s="57" t="s">
        <v>44</v>
      </c>
    </row>
    <row r="5" spans="1:23">
      <c r="B5" s="3" t="s">
        <v>25</v>
      </c>
      <c r="D5" s="57" t="s">
        <v>25</v>
      </c>
      <c r="E5" s="55">
        <v>11</v>
      </c>
      <c r="F5" s="56">
        <v>0.27500000000000002</v>
      </c>
      <c r="W5" t="s">
        <v>25</v>
      </c>
    </row>
    <row r="6" spans="1:23">
      <c r="B6" s="3" t="s">
        <v>25</v>
      </c>
      <c r="D6" s="57" t="s">
        <v>28</v>
      </c>
      <c r="E6" s="55">
        <v>10</v>
      </c>
      <c r="F6" s="56">
        <v>0.25</v>
      </c>
      <c r="W6" t="s">
        <v>28</v>
      </c>
    </row>
    <row r="7" spans="1:23">
      <c r="B7" s="3" t="s">
        <v>26</v>
      </c>
      <c r="D7" s="57" t="s">
        <v>27</v>
      </c>
      <c r="E7" s="55">
        <v>8</v>
      </c>
      <c r="F7" s="56">
        <v>0.2</v>
      </c>
      <c r="W7" t="s">
        <v>27</v>
      </c>
    </row>
    <row r="8" spans="1:23">
      <c r="B8" s="3" t="s">
        <v>27</v>
      </c>
      <c r="D8" s="57" t="s">
        <v>29</v>
      </c>
      <c r="E8" s="55">
        <v>7</v>
      </c>
      <c r="F8" s="56">
        <v>0.17499999999999999</v>
      </c>
      <c r="W8" t="s">
        <v>29</v>
      </c>
    </row>
    <row r="9" spans="1:23">
      <c r="B9" s="3" t="s">
        <v>28</v>
      </c>
      <c r="D9" s="57" t="s">
        <v>26</v>
      </c>
      <c r="E9" s="55">
        <v>4</v>
      </c>
      <c r="F9" s="56">
        <v>0.1</v>
      </c>
      <c r="W9" t="s">
        <v>26</v>
      </c>
    </row>
    <row r="10" spans="1:23">
      <c r="B10" s="3" t="s">
        <v>27</v>
      </c>
      <c r="D10" s="57" t="s">
        <v>36</v>
      </c>
      <c r="E10" s="55">
        <v>40</v>
      </c>
      <c r="F10" s="56">
        <v>1</v>
      </c>
    </row>
    <row r="11" spans="1:23">
      <c r="B11" s="3" t="s">
        <v>25</v>
      </c>
      <c r="W11" t="str">
        <f>_xlfn.TEXTJOIN(", ",,W5:W9)</f>
        <v>Superior, Great, Good, Okay, Poor</v>
      </c>
    </row>
    <row r="12" spans="1:23">
      <c r="B12" s="3" t="s">
        <v>27</v>
      </c>
    </row>
    <row r="13" spans="1:23">
      <c r="B13" s="3" t="s">
        <v>27</v>
      </c>
    </row>
    <row r="14" spans="1:23">
      <c r="B14" s="3" t="s">
        <v>28</v>
      </c>
    </row>
    <row r="15" spans="1:23">
      <c r="B15" s="3" t="s">
        <v>26</v>
      </c>
    </row>
    <row r="16" spans="1:23">
      <c r="B16" s="3" t="s">
        <v>28</v>
      </c>
    </row>
    <row r="17" spans="2:2" hidden="1">
      <c r="B17" s="3" t="s">
        <v>29</v>
      </c>
    </row>
    <row r="18" spans="2:2" hidden="1">
      <c r="B18" s="3" t="s">
        <v>29</v>
      </c>
    </row>
    <row r="19" spans="2:2" hidden="1">
      <c r="B19" s="3" t="s">
        <v>25</v>
      </c>
    </row>
    <row r="20" spans="2:2" hidden="1">
      <c r="B20" s="3" t="s">
        <v>28</v>
      </c>
    </row>
    <row r="21" spans="2:2" hidden="1">
      <c r="B21" s="3" t="s">
        <v>28</v>
      </c>
    </row>
    <row r="22" spans="2:2" hidden="1">
      <c r="B22" s="3" t="s">
        <v>29</v>
      </c>
    </row>
    <row r="23" spans="2:2" hidden="1">
      <c r="B23" s="3" t="s">
        <v>28</v>
      </c>
    </row>
    <row r="24" spans="2:2" hidden="1">
      <c r="B24" s="3" t="s">
        <v>28</v>
      </c>
    </row>
    <row r="25" spans="2:2" hidden="1">
      <c r="B25" s="3" t="s">
        <v>27</v>
      </c>
    </row>
    <row r="26" spans="2:2" hidden="1">
      <c r="B26" s="3" t="s">
        <v>25</v>
      </c>
    </row>
    <row r="27" spans="2:2" hidden="1">
      <c r="B27" s="3" t="s">
        <v>25</v>
      </c>
    </row>
    <row r="28" spans="2:2" hidden="1">
      <c r="B28" s="3" t="s">
        <v>29</v>
      </c>
    </row>
    <row r="29" spans="2:2" hidden="1">
      <c r="B29" s="3" t="s">
        <v>26</v>
      </c>
    </row>
    <row r="30" spans="2:2" hidden="1">
      <c r="B30" s="3" t="s">
        <v>25</v>
      </c>
    </row>
    <row r="31" spans="2:2" hidden="1">
      <c r="B31" s="3" t="s">
        <v>29</v>
      </c>
    </row>
    <row r="32" spans="2:2" hidden="1">
      <c r="B32" s="3" t="s">
        <v>27</v>
      </c>
    </row>
    <row r="33" spans="2:2" hidden="1">
      <c r="B33" s="3" t="s">
        <v>29</v>
      </c>
    </row>
    <row r="34" spans="2:2" hidden="1">
      <c r="B34" s="3" t="s">
        <v>28</v>
      </c>
    </row>
    <row r="35" spans="2:2" hidden="1">
      <c r="B35" s="3" t="s">
        <v>27</v>
      </c>
    </row>
    <row r="36" spans="2:2" hidden="1">
      <c r="B36" s="3" t="s">
        <v>25</v>
      </c>
    </row>
    <row r="37" spans="2:2" hidden="1">
      <c r="B37" s="3" t="s">
        <v>26</v>
      </c>
    </row>
    <row r="38" spans="2:2" hidden="1">
      <c r="B38" s="3" t="s">
        <v>28</v>
      </c>
    </row>
    <row r="39" spans="2:2" hidden="1">
      <c r="B39" s="3" t="s">
        <v>27</v>
      </c>
    </row>
    <row r="40" spans="2:2" hidden="1">
      <c r="B40" s="3" t="s">
        <v>29</v>
      </c>
    </row>
    <row r="41" spans="2:2" hidden="1">
      <c r="B41" s="3" t="s">
        <v>28</v>
      </c>
    </row>
    <row r="42" spans="2:2" hidden="1">
      <c r="B42" s="3" t="s">
        <v>25</v>
      </c>
    </row>
    <row r="43" spans="2:2" hidden="1">
      <c r="B43" s="3" t="s">
        <v>25</v>
      </c>
    </row>
    <row r="44" spans="2:2">
      <c r="B44" s="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75120-F6A9-49AA-BACF-1C9738AAC6DE}">
  <sheetPr>
    <tabColor rgb="FF0000FF"/>
  </sheetPr>
  <dimension ref="A1:J16"/>
  <sheetViews>
    <sheetView zoomScale="130" zoomScaleNormal="130" workbookViewId="0"/>
  </sheetViews>
  <sheetFormatPr defaultColWidth="8.85546875" defaultRowHeight="15"/>
  <cols>
    <col min="1" max="1" width="5.42578125" bestFit="1" customWidth="1"/>
    <col min="3" max="3" width="11.7109375" customWidth="1"/>
    <col min="4" max="4" width="9.42578125" customWidth="1"/>
    <col min="5" max="5" width="11.42578125" customWidth="1"/>
    <col min="7" max="7" width="11.28515625" bestFit="1" customWidth="1"/>
    <col min="8" max="8" width="11.42578125" customWidth="1"/>
    <col min="9" max="10" width="9.42578125" customWidth="1"/>
  </cols>
  <sheetData>
    <row r="1" spans="1:10" ht="5.25" customHeight="1"/>
    <row r="2" spans="1:10">
      <c r="A2" s="38" t="s">
        <v>33</v>
      </c>
      <c r="B2" s="39" t="s">
        <v>39</v>
      </c>
      <c r="C2" s="40"/>
    </row>
    <row r="3" spans="1:10" ht="5.25" customHeight="1">
      <c r="A3" s="38"/>
    </row>
    <row r="4" spans="1:10">
      <c r="B4" t="s">
        <v>0</v>
      </c>
      <c r="C4" t="s">
        <v>14</v>
      </c>
      <c r="D4" t="s">
        <v>15</v>
      </c>
      <c r="E4" t="s">
        <v>41</v>
      </c>
    </row>
    <row r="5" spans="1:10">
      <c r="B5" s="53">
        <v>44778</v>
      </c>
      <c r="C5" t="s">
        <v>18</v>
      </c>
      <c r="D5" t="s">
        <v>19</v>
      </c>
      <c r="E5">
        <v>38.799999999999997</v>
      </c>
    </row>
    <row r="6" spans="1:10">
      <c r="B6" s="53">
        <v>44778</v>
      </c>
      <c r="C6" t="s">
        <v>18</v>
      </c>
      <c r="D6" t="s">
        <v>20</v>
      </c>
      <c r="E6">
        <v>38.200000000000003</v>
      </c>
    </row>
    <row r="7" spans="1:10">
      <c r="B7" s="53">
        <v>44778</v>
      </c>
      <c r="C7" t="s">
        <v>18</v>
      </c>
      <c r="D7" t="s">
        <v>21</v>
      </c>
      <c r="E7">
        <v>38.1</v>
      </c>
    </row>
    <row r="8" spans="1:10">
      <c r="B8" s="53">
        <v>44779</v>
      </c>
      <c r="C8" t="s">
        <v>22</v>
      </c>
      <c r="D8" t="s">
        <v>20</v>
      </c>
      <c r="E8">
        <v>37.5</v>
      </c>
    </row>
    <row r="9" spans="1:10">
      <c r="B9" s="53">
        <v>44779</v>
      </c>
      <c r="C9" t="s">
        <v>22</v>
      </c>
      <c r="D9" t="s">
        <v>19</v>
      </c>
      <c r="E9">
        <v>35.1</v>
      </c>
    </row>
    <row r="10" spans="1:10">
      <c r="B10" s="53">
        <v>44779</v>
      </c>
      <c r="C10" t="s">
        <v>22</v>
      </c>
      <c r="D10" t="s">
        <v>21</v>
      </c>
      <c r="E10">
        <v>36.5</v>
      </c>
    </row>
    <row r="14" spans="1:10">
      <c r="G14" s="53">
        <v>44780</v>
      </c>
      <c r="H14" t="s">
        <v>40</v>
      </c>
      <c r="I14" t="s">
        <v>21</v>
      </c>
      <c r="J14">
        <v>45.4</v>
      </c>
    </row>
    <row r="15" spans="1:10">
      <c r="G15" s="53">
        <v>44780</v>
      </c>
      <c r="H15" t="s">
        <v>40</v>
      </c>
      <c r="I15" t="s">
        <v>19</v>
      </c>
      <c r="J15">
        <v>47.9</v>
      </c>
    </row>
    <row r="16" spans="1:10">
      <c r="G16" s="53">
        <v>44780</v>
      </c>
      <c r="H16" t="s">
        <v>40</v>
      </c>
      <c r="I16" t="s">
        <v>20</v>
      </c>
      <c r="J16">
        <v>41.9</v>
      </c>
    </row>
  </sheetData>
  <pageMargins left="0.7" right="0.7" top="0.75" bottom="0.75" header="0.3" footer="0.3"/>
  <pageSetup orientation="portrait" horizontalDpi="200" verticalDpi="20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65A9-C12F-481B-A040-88B399679E61}">
  <sheetPr>
    <tabColor rgb="FFFF0000"/>
  </sheetPr>
  <dimension ref="A1:J16"/>
  <sheetViews>
    <sheetView zoomScale="130" zoomScaleNormal="130" workbookViewId="0"/>
  </sheetViews>
  <sheetFormatPr defaultColWidth="8.85546875" defaultRowHeight="15"/>
  <cols>
    <col min="1" max="1" width="5.42578125" bestFit="1" customWidth="1"/>
    <col min="3" max="3" width="11.7109375" customWidth="1"/>
    <col min="4" max="4" width="9.42578125" customWidth="1"/>
    <col min="5" max="5" width="11.42578125" customWidth="1"/>
    <col min="7" max="7" width="11.28515625" bestFit="1" customWidth="1"/>
    <col min="8" max="8" width="11.42578125" customWidth="1"/>
    <col min="9" max="10" width="9.42578125" customWidth="1"/>
  </cols>
  <sheetData>
    <row r="1" spans="1:10" ht="5.25" customHeight="1"/>
    <row r="2" spans="1:10">
      <c r="A2" s="38" t="s">
        <v>33</v>
      </c>
      <c r="B2" s="39" t="s">
        <v>39</v>
      </c>
      <c r="C2" s="40"/>
    </row>
    <row r="3" spans="1:10" ht="5.25" customHeight="1">
      <c r="A3" s="38"/>
    </row>
    <row r="4" spans="1:10">
      <c r="B4" t="s">
        <v>0</v>
      </c>
      <c r="C4" t="s">
        <v>14</v>
      </c>
      <c r="D4" t="s">
        <v>15</v>
      </c>
      <c r="E4" t="s">
        <v>41</v>
      </c>
    </row>
    <row r="5" spans="1:10">
      <c r="B5" s="53">
        <v>44780</v>
      </c>
      <c r="C5" t="s">
        <v>40</v>
      </c>
      <c r="D5" t="s">
        <v>20</v>
      </c>
      <c r="E5">
        <v>41.9</v>
      </c>
    </row>
    <row r="6" spans="1:10">
      <c r="B6" s="53">
        <v>44780</v>
      </c>
      <c r="C6" t="s">
        <v>40</v>
      </c>
      <c r="D6" t="s">
        <v>21</v>
      </c>
      <c r="E6">
        <v>45.4</v>
      </c>
    </row>
    <row r="7" spans="1:10">
      <c r="B7" s="53">
        <v>44780</v>
      </c>
      <c r="C7" t="s">
        <v>40</v>
      </c>
      <c r="D7" t="s">
        <v>19</v>
      </c>
      <c r="E7">
        <v>47.9</v>
      </c>
    </row>
    <row r="8" spans="1:10">
      <c r="B8" s="53">
        <v>44779</v>
      </c>
      <c r="C8" t="s">
        <v>22</v>
      </c>
      <c r="D8" t="s">
        <v>19</v>
      </c>
      <c r="E8">
        <v>35.1</v>
      </c>
    </row>
    <row r="9" spans="1:10">
      <c r="B9" s="53">
        <v>44779</v>
      </c>
      <c r="C9" t="s">
        <v>22</v>
      </c>
      <c r="D9" t="s">
        <v>21</v>
      </c>
      <c r="E9">
        <v>36.5</v>
      </c>
    </row>
    <row r="10" spans="1:10">
      <c r="B10" s="53">
        <v>44779</v>
      </c>
      <c r="C10" t="s">
        <v>22</v>
      </c>
      <c r="D10" t="s">
        <v>20</v>
      </c>
      <c r="E10">
        <v>37.5</v>
      </c>
    </row>
    <row r="11" spans="1:10">
      <c r="B11" s="53">
        <v>44778</v>
      </c>
      <c r="C11" t="s">
        <v>18</v>
      </c>
      <c r="D11" t="s">
        <v>21</v>
      </c>
      <c r="E11">
        <v>38.1</v>
      </c>
    </row>
    <row r="12" spans="1:10">
      <c r="B12" s="53">
        <v>44778</v>
      </c>
      <c r="C12" t="s">
        <v>18</v>
      </c>
      <c r="D12" t="s">
        <v>20</v>
      </c>
      <c r="E12">
        <v>38.200000000000003</v>
      </c>
    </row>
    <row r="13" spans="1:10">
      <c r="B13" s="53">
        <v>44778</v>
      </c>
      <c r="C13" t="s">
        <v>18</v>
      </c>
      <c r="D13" t="s">
        <v>19</v>
      </c>
      <c r="E13">
        <v>38.799999999999997</v>
      </c>
    </row>
    <row r="14" spans="1:10">
      <c r="G14" s="53">
        <v>44780</v>
      </c>
      <c r="H14" t="s">
        <v>40</v>
      </c>
      <c r="I14" t="s">
        <v>21</v>
      </c>
      <c r="J14">
        <v>45.4</v>
      </c>
    </row>
    <row r="15" spans="1:10">
      <c r="G15" s="53">
        <v>44780</v>
      </c>
      <c r="H15" t="s">
        <v>40</v>
      </c>
      <c r="I15" t="s">
        <v>19</v>
      </c>
      <c r="J15">
        <v>47.9</v>
      </c>
    </row>
    <row r="16" spans="1:10">
      <c r="G16" s="53">
        <v>44780</v>
      </c>
      <c r="H16" t="s">
        <v>40</v>
      </c>
      <c r="I16" t="s">
        <v>20</v>
      </c>
      <c r="J16">
        <v>41.9</v>
      </c>
    </row>
  </sheetData>
  <pageMargins left="0.7" right="0.7" top="0.75" bottom="0.75" header="0.3" footer="0.3"/>
  <pageSetup orientation="portrait" horizontalDpi="200" verticalDpi="20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AC7FD-B6FF-46C6-8F64-3840DF8D80C3}">
  <sheetPr>
    <tabColor rgb="FF0000FF"/>
  </sheetPr>
  <dimension ref="A1:E21"/>
  <sheetViews>
    <sheetView zoomScale="145" zoomScaleNormal="145" workbookViewId="0"/>
  </sheetViews>
  <sheetFormatPr defaultColWidth="8.85546875" defaultRowHeight="15"/>
  <cols>
    <col min="1" max="1" width="5.42578125" bestFit="1" customWidth="1"/>
    <col min="2" max="2" width="13.28515625" bestFit="1" customWidth="1"/>
    <col min="3" max="3" width="11.85546875" bestFit="1" customWidth="1"/>
    <col min="5" max="5" width="12.28515625" bestFit="1" customWidth="1"/>
  </cols>
  <sheetData>
    <row r="1" spans="1:5" ht="4.5" customHeight="1"/>
    <row r="2" spans="1:5">
      <c r="A2" s="38" t="s">
        <v>61</v>
      </c>
      <c r="B2" s="38" t="s">
        <v>100</v>
      </c>
    </row>
    <row r="3" spans="1:5" ht="4.5" customHeight="1"/>
    <row r="4" spans="1:5">
      <c r="B4" s="7" t="s">
        <v>87</v>
      </c>
      <c r="C4" s="7" t="s">
        <v>88</v>
      </c>
      <c r="D4" s="7" t="s">
        <v>89</v>
      </c>
      <c r="E4" s="8" t="s">
        <v>90</v>
      </c>
    </row>
    <row r="5" spans="1:5">
      <c r="B5" s="88">
        <v>44422.425000000003</v>
      </c>
      <c r="C5" s="89" t="s">
        <v>91</v>
      </c>
      <c r="D5" s="89" t="s">
        <v>92</v>
      </c>
      <c r="E5" s="90">
        <v>13</v>
      </c>
    </row>
    <row r="6" spans="1:5">
      <c r="B6" s="88">
        <v>44422.45</v>
      </c>
      <c r="C6" s="89" t="s">
        <v>93</v>
      </c>
      <c r="D6" s="89" t="s">
        <v>94</v>
      </c>
      <c r="E6" s="90">
        <v>30</v>
      </c>
    </row>
    <row r="7" spans="1:5">
      <c r="B7" s="88">
        <v>44422.466666666667</v>
      </c>
      <c r="C7" s="89" t="s">
        <v>95</v>
      </c>
      <c r="D7" s="89" t="s">
        <v>92</v>
      </c>
      <c r="E7" s="87">
        <v>31</v>
      </c>
    </row>
    <row r="8" spans="1:5">
      <c r="B8" s="88">
        <v>44422.504166666666</v>
      </c>
      <c r="C8" s="89" t="s">
        <v>95</v>
      </c>
      <c r="D8" s="89" t="s">
        <v>96</v>
      </c>
      <c r="E8" s="90">
        <v>4</v>
      </c>
    </row>
    <row r="9" spans="1:5">
      <c r="B9" s="88">
        <v>44422.533333333333</v>
      </c>
      <c r="C9" s="89" t="s">
        <v>97</v>
      </c>
      <c r="D9" s="89" t="s">
        <v>96</v>
      </c>
      <c r="E9" s="86">
        <v>25</v>
      </c>
    </row>
    <row r="10" spans="1:5">
      <c r="B10" s="88">
        <v>44422.54583333333</v>
      </c>
      <c r="C10" s="89" t="s">
        <v>97</v>
      </c>
      <c r="D10" s="89" t="s">
        <v>94</v>
      </c>
      <c r="E10" s="90">
        <v>24</v>
      </c>
    </row>
    <row r="11" spans="1:5">
      <c r="B11" s="88">
        <v>44422.612500000003</v>
      </c>
      <c r="C11" s="89" t="s">
        <v>97</v>
      </c>
      <c r="D11" s="89" t="s">
        <v>98</v>
      </c>
      <c r="E11" s="90">
        <v>15</v>
      </c>
    </row>
    <row r="12" spans="1:5">
      <c r="B12" s="88">
        <v>44422.679166666669</v>
      </c>
      <c r="C12" s="89" t="s">
        <v>97</v>
      </c>
      <c r="D12" s="89" t="s">
        <v>94</v>
      </c>
      <c r="E12" s="90">
        <v>5</v>
      </c>
    </row>
    <row r="13" spans="1:5">
      <c r="B13" s="88">
        <v>44423.39166666667</v>
      </c>
      <c r="C13" s="89" t="s">
        <v>95</v>
      </c>
      <c r="D13" s="89" t="s">
        <v>98</v>
      </c>
      <c r="E13" s="86">
        <v>28</v>
      </c>
    </row>
    <row r="14" spans="1:5">
      <c r="B14" s="88">
        <v>44423.425000000003</v>
      </c>
      <c r="C14" s="89" t="s">
        <v>91</v>
      </c>
      <c r="D14" s="89" t="s">
        <v>94</v>
      </c>
      <c r="E14" s="90">
        <v>22</v>
      </c>
    </row>
    <row r="15" spans="1:5">
      <c r="B15" s="88">
        <v>44423.433333333334</v>
      </c>
      <c r="C15" s="89" t="s">
        <v>93</v>
      </c>
      <c r="D15" s="89" t="s">
        <v>96</v>
      </c>
      <c r="E15" s="90">
        <v>4</v>
      </c>
    </row>
    <row r="16" spans="1:5">
      <c r="B16" s="88">
        <v>44423.495833333334</v>
      </c>
      <c r="C16" s="89" t="s">
        <v>97</v>
      </c>
      <c r="D16" s="89" t="s">
        <v>92</v>
      </c>
      <c r="E16" s="90">
        <v>25</v>
      </c>
    </row>
    <row r="17" spans="2:5">
      <c r="B17" s="88">
        <v>44423.558333333334</v>
      </c>
      <c r="C17" s="89" t="s">
        <v>93</v>
      </c>
      <c r="D17" s="89" t="s">
        <v>92</v>
      </c>
      <c r="E17" s="90">
        <v>8</v>
      </c>
    </row>
    <row r="18" spans="2:5">
      <c r="B18" s="88">
        <v>44423.591666666667</v>
      </c>
      <c r="C18" s="89" t="s">
        <v>91</v>
      </c>
      <c r="D18" s="89" t="s">
        <v>98</v>
      </c>
      <c r="E18" s="90">
        <v>29</v>
      </c>
    </row>
    <row r="19" spans="2:5">
      <c r="B19" s="88">
        <v>44423.620833333334</v>
      </c>
      <c r="C19" s="89" t="s">
        <v>91</v>
      </c>
      <c r="D19" s="89" t="s">
        <v>96</v>
      </c>
      <c r="E19" s="90">
        <v>27</v>
      </c>
    </row>
    <row r="20" spans="2:5">
      <c r="B20" s="88">
        <v>44423.662499999999</v>
      </c>
      <c r="C20" s="89" t="s">
        <v>91</v>
      </c>
      <c r="D20" s="89" t="s">
        <v>94</v>
      </c>
      <c r="E20" s="87">
        <v>19</v>
      </c>
    </row>
    <row r="21" spans="2:5">
      <c r="B21" s="91">
        <v>44423.675000000003</v>
      </c>
      <c r="C21" s="92" t="s">
        <v>93</v>
      </c>
      <c r="D21" s="92" t="s">
        <v>96</v>
      </c>
      <c r="E21" s="93">
        <v>17</v>
      </c>
    </row>
  </sheetData>
  <sortState xmlns:xlrd2="http://schemas.microsoft.com/office/spreadsheetml/2017/richdata2" ref="B5:E21">
    <sortCondition sortBy="cellColor" ref="E5:E21" dxfId="126"/>
    <sortCondition sortBy="cellColor" ref="E5:E21" dxfId="125"/>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D7E14-0CB3-41A8-B92B-132154A70508}">
  <sheetPr>
    <tabColor rgb="FFFF0000"/>
  </sheetPr>
  <dimension ref="A1:E21"/>
  <sheetViews>
    <sheetView zoomScale="145" zoomScaleNormal="145" workbookViewId="0"/>
  </sheetViews>
  <sheetFormatPr defaultColWidth="8.85546875" defaultRowHeight="15"/>
  <cols>
    <col min="1" max="1" width="5.42578125" bestFit="1" customWidth="1"/>
    <col min="2" max="2" width="13.28515625" bestFit="1" customWidth="1"/>
    <col min="3" max="3" width="11.85546875" bestFit="1" customWidth="1"/>
    <col min="5" max="5" width="12.28515625" bestFit="1" customWidth="1"/>
  </cols>
  <sheetData>
    <row r="1" spans="1:5" ht="4.5" customHeight="1"/>
    <row r="2" spans="1:5">
      <c r="A2" s="38" t="s">
        <v>61</v>
      </c>
      <c r="B2" s="38" t="s">
        <v>100</v>
      </c>
    </row>
    <row r="3" spans="1:5" ht="4.5" customHeight="1"/>
    <row r="4" spans="1:5">
      <c r="B4" s="7" t="s">
        <v>87</v>
      </c>
      <c r="C4" s="7" t="s">
        <v>88</v>
      </c>
      <c r="D4" s="7" t="s">
        <v>89</v>
      </c>
      <c r="E4" s="8" t="s">
        <v>90</v>
      </c>
    </row>
    <row r="5" spans="1:5">
      <c r="B5" s="88">
        <v>44422.466666666667</v>
      </c>
      <c r="C5" s="89" t="s">
        <v>95</v>
      </c>
      <c r="D5" s="89" t="s">
        <v>92</v>
      </c>
      <c r="E5" s="87">
        <v>31</v>
      </c>
    </row>
    <row r="6" spans="1:5">
      <c r="B6" s="88">
        <v>44423.662499999999</v>
      </c>
      <c r="C6" s="89" t="s">
        <v>91</v>
      </c>
      <c r="D6" s="89" t="s">
        <v>94</v>
      </c>
      <c r="E6" s="87">
        <v>19</v>
      </c>
    </row>
    <row r="7" spans="1:5">
      <c r="B7" s="88">
        <v>44422.533333333333</v>
      </c>
      <c r="C7" s="89" t="s">
        <v>97</v>
      </c>
      <c r="D7" s="89" t="s">
        <v>96</v>
      </c>
      <c r="E7" s="86">
        <v>25</v>
      </c>
    </row>
    <row r="8" spans="1:5">
      <c r="B8" s="88">
        <v>44423.39166666667</v>
      </c>
      <c r="C8" s="89" t="s">
        <v>95</v>
      </c>
      <c r="D8" s="89" t="s">
        <v>98</v>
      </c>
      <c r="E8" s="86">
        <v>28</v>
      </c>
    </row>
    <row r="9" spans="1:5">
      <c r="B9" s="88">
        <v>44422.425000000003</v>
      </c>
      <c r="C9" s="89" t="s">
        <v>91</v>
      </c>
      <c r="D9" s="89" t="s">
        <v>92</v>
      </c>
      <c r="E9" s="90">
        <v>13</v>
      </c>
    </row>
    <row r="10" spans="1:5">
      <c r="B10" s="88">
        <v>44422.45</v>
      </c>
      <c r="C10" s="89" t="s">
        <v>93</v>
      </c>
      <c r="D10" s="89" t="s">
        <v>94</v>
      </c>
      <c r="E10" s="90">
        <v>30</v>
      </c>
    </row>
    <row r="11" spans="1:5">
      <c r="B11" s="88">
        <v>44422.504166666666</v>
      </c>
      <c r="C11" s="89" t="s">
        <v>95</v>
      </c>
      <c r="D11" s="89" t="s">
        <v>96</v>
      </c>
      <c r="E11" s="90">
        <v>4</v>
      </c>
    </row>
    <row r="12" spans="1:5">
      <c r="B12" s="88">
        <v>44422.54583333333</v>
      </c>
      <c r="C12" s="89" t="s">
        <v>97</v>
      </c>
      <c r="D12" s="89" t="s">
        <v>94</v>
      </c>
      <c r="E12" s="90">
        <v>24</v>
      </c>
    </row>
    <row r="13" spans="1:5">
      <c r="B13" s="88">
        <v>44422.612500000003</v>
      </c>
      <c r="C13" s="89" t="s">
        <v>97</v>
      </c>
      <c r="D13" s="89" t="s">
        <v>98</v>
      </c>
      <c r="E13" s="90">
        <v>15</v>
      </c>
    </row>
    <row r="14" spans="1:5">
      <c r="B14" s="88">
        <v>44422.679166666669</v>
      </c>
      <c r="C14" s="89" t="s">
        <v>97</v>
      </c>
      <c r="D14" s="89" t="s">
        <v>94</v>
      </c>
      <c r="E14" s="90">
        <v>5</v>
      </c>
    </row>
    <row r="15" spans="1:5">
      <c r="B15" s="88">
        <v>44423.425000000003</v>
      </c>
      <c r="C15" s="89" t="s">
        <v>91</v>
      </c>
      <c r="D15" s="89" t="s">
        <v>94</v>
      </c>
      <c r="E15" s="90">
        <v>22</v>
      </c>
    </row>
    <row r="16" spans="1:5">
      <c r="B16" s="88">
        <v>44423.433333333334</v>
      </c>
      <c r="C16" s="89" t="s">
        <v>93</v>
      </c>
      <c r="D16" s="89" t="s">
        <v>96</v>
      </c>
      <c r="E16" s="90">
        <v>4</v>
      </c>
    </row>
    <row r="17" spans="2:5">
      <c r="B17" s="88">
        <v>44423.495833333334</v>
      </c>
      <c r="C17" s="89" t="s">
        <v>97</v>
      </c>
      <c r="D17" s="89" t="s">
        <v>92</v>
      </c>
      <c r="E17" s="90">
        <v>25</v>
      </c>
    </row>
    <row r="18" spans="2:5">
      <c r="B18" s="88">
        <v>44423.558333333334</v>
      </c>
      <c r="C18" s="89" t="s">
        <v>93</v>
      </c>
      <c r="D18" s="89" t="s">
        <v>92</v>
      </c>
      <c r="E18" s="90">
        <v>8</v>
      </c>
    </row>
    <row r="19" spans="2:5">
      <c r="B19" s="88">
        <v>44423.591666666667</v>
      </c>
      <c r="C19" s="89" t="s">
        <v>91</v>
      </c>
      <c r="D19" s="89" t="s">
        <v>98</v>
      </c>
      <c r="E19" s="90">
        <v>29</v>
      </c>
    </row>
    <row r="20" spans="2:5">
      <c r="B20" s="88">
        <v>44423.620833333334</v>
      </c>
      <c r="C20" s="89" t="s">
        <v>91</v>
      </c>
      <c r="D20" s="89" t="s">
        <v>96</v>
      </c>
      <c r="E20" s="90">
        <v>27</v>
      </c>
    </row>
    <row r="21" spans="2:5">
      <c r="B21" s="91">
        <v>44423.675000000003</v>
      </c>
      <c r="C21" s="92" t="s">
        <v>93</v>
      </c>
      <c r="D21" s="92" t="s">
        <v>96</v>
      </c>
      <c r="E21" s="93">
        <v>17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AE4F0-75D2-45BA-96AD-54231F7E075D}">
  <sheetPr>
    <tabColor rgb="FF0000FF"/>
  </sheetPr>
  <dimension ref="A1:D11"/>
  <sheetViews>
    <sheetView zoomScale="160" zoomScaleNormal="160" workbookViewId="0"/>
  </sheetViews>
  <sheetFormatPr defaultColWidth="8.85546875" defaultRowHeight="15"/>
  <cols>
    <col min="1" max="1" width="5.42578125" bestFit="1" customWidth="1"/>
  </cols>
  <sheetData>
    <row r="1" spans="1:4" ht="5.25" customHeight="1"/>
    <row r="2" spans="1:4">
      <c r="A2" s="38" t="s">
        <v>83</v>
      </c>
      <c r="B2" t="s">
        <v>84</v>
      </c>
    </row>
    <row r="3" spans="1:4" ht="5.25" customHeight="1"/>
    <row r="4" spans="1:4">
      <c r="B4" s="1" t="s">
        <v>1</v>
      </c>
      <c r="C4" s="1" t="s">
        <v>56</v>
      </c>
      <c r="D4" s="1" t="s">
        <v>57</v>
      </c>
    </row>
    <row r="5" spans="1:4">
      <c r="B5" s="3" t="s">
        <v>6</v>
      </c>
      <c r="C5" s="3" t="s">
        <v>58</v>
      </c>
      <c r="D5" s="3">
        <v>326.17</v>
      </c>
    </row>
    <row r="6" spans="1:4">
      <c r="B6" s="3" t="s">
        <v>10</v>
      </c>
      <c r="C6" s="3" t="s">
        <v>59</v>
      </c>
      <c r="D6" s="3">
        <v>251.57</v>
      </c>
    </row>
    <row r="7" spans="1:4">
      <c r="B7" s="3" t="s">
        <v>6</v>
      </c>
      <c r="C7" s="3" t="s">
        <v>58</v>
      </c>
      <c r="D7" s="3">
        <v>374.03</v>
      </c>
    </row>
    <row r="8" spans="1:4">
      <c r="B8" s="3" t="s">
        <v>7</v>
      </c>
      <c r="C8" s="3" t="s">
        <v>59</v>
      </c>
      <c r="D8" s="3">
        <v>256.22000000000003</v>
      </c>
    </row>
    <row r="9" spans="1:4">
      <c r="B9" s="3" t="s">
        <v>7</v>
      </c>
      <c r="C9" s="3" t="s">
        <v>58</v>
      </c>
      <c r="D9" s="3">
        <v>171.21</v>
      </c>
    </row>
    <row r="10" spans="1:4">
      <c r="B10" s="3" t="s">
        <v>10</v>
      </c>
      <c r="C10" s="3" t="s">
        <v>59</v>
      </c>
      <c r="D10" s="3">
        <v>446.2</v>
      </c>
    </row>
    <row r="11" spans="1:4">
      <c r="B11" s="3" t="s">
        <v>6</v>
      </c>
      <c r="C11" s="3" t="s">
        <v>60</v>
      </c>
      <c r="D11" s="3">
        <v>236.06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B221D-4247-432F-BF50-0871B5FB4E10}">
  <sheetPr filterMode="1">
    <tabColor rgb="FFFF0000"/>
  </sheetPr>
  <dimension ref="A1:D11"/>
  <sheetViews>
    <sheetView zoomScale="175" zoomScaleNormal="175" workbookViewId="0"/>
  </sheetViews>
  <sheetFormatPr defaultColWidth="8.85546875" defaultRowHeight="15"/>
  <cols>
    <col min="1" max="1" width="5.42578125" bestFit="1" customWidth="1"/>
  </cols>
  <sheetData>
    <row r="1" spans="1:4" ht="3" customHeight="1"/>
    <row r="2" spans="1:4">
      <c r="A2" s="38" t="s">
        <v>83</v>
      </c>
      <c r="B2" t="s">
        <v>84</v>
      </c>
    </row>
    <row r="3" spans="1:4" ht="3" customHeight="1"/>
    <row r="4" spans="1:4">
      <c r="B4" s="1" t="s">
        <v>1</v>
      </c>
      <c r="C4" s="1" t="s">
        <v>56</v>
      </c>
      <c r="D4" s="1" t="s">
        <v>57</v>
      </c>
    </row>
    <row r="5" spans="1:4">
      <c r="B5" s="3" t="s">
        <v>6</v>
      </c>
      <c r="C5" s="3" t="s">
        <v>58</v>
      </c>
      <c r="D5" s="3">
        <v>326.17</v>
      </c>
    </row>
    <row r="6" spans="1:4" hidden="1">
      <c r="B6" s="3" t="s">
        <v>10</v>
      </c>
      <c r="C6" s="3" t="s">
        <v>59</v>
      </c>
      <c r="D6" s="3">
        <v>251.57</v>
      </c>
    </row>
    <row r="7" spans="1:4">
      <c r="B7" s="3" t="s">
        <v>6</v>
      </c>
      <c r="C7" s="3" t="s">
        <v>58</v>
      </c>
      <c r="D7" s="3">
        <v>374.03</v>
      </c>
    </row>
    <row r="8" spans="1:4" hidden="1">
      <c r="B8" s="3" t="s">
        <v>7</v>
      </c>
      <c r="C8" s="3" t="s">
        <v>59</v>
      </c>
      <c r="D8" s="3">
        <v>256.22000000000003</v>
      </c>
    </row>
    <row r="9" spans="1:4" hidden="1">
      <c r="B9" s="3" t="s">
        <v>7</v>
      </c>
      <c r="C9" s="3" t="s">
        <v>58</v>
      </c>
      <c r="D9" s="3">
        <v>171.21</v>
      </c>
    </row>
    <row r="10" spans="1:4" hidden="1">
      <c r="B10" s="3" t="s">
        <v>10</v>
      </c>
      <c r="C10" s="3" t="s">
        <v>59</v>
      </c>
      <c r="D10" s="3">
        <v>446.2</v>
      </c>
    </row>
    <row r="11" spans="1:4" hidden="1">
      <c r="B11" s="3" t="s">
        <v>6</v>
      </c>
      <c r="C11" s="3" t="s">
        <v>60</v>
      </c>
      <c r="D11" s="3">
        <v>236.06</v>
      </c>
    </row>
  </sheetData>
  <autoFilter ref="B4:D11" xr:uid="{51AC50CA-1E23-4CC1-81CE-5E2520FD6206}">
    <filterColumn colId="0">
      <filters>
        <filter val="Quad"/>
      </filters>
    </filterColumn>
    <filterColumn colId="1">
      <filters>
        <filter val="Blue"/>
      </filters>
    </filterColumn>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A30CA-C2E5-48B1-A58F-231DD1AF2620}">
  <sheetPr>
    <tabColor rgb="FF0000FF"/>
  </sheetPr>
  <dimension ref="A1:F18"/>
  <sheetViews>
    <sheetView zoomScale="145" zoomScaleNormal="145" workbookViewId="0"/>
  </sheetViews>
  <sheetFormatPr defaultColWidth="8.85546875" defaultRowHeight="15"/>
  <cols>
    <col min="1" max="1" width="5.42578125" bestFit="1" customWidth="1"/>
    <col min="2" max="2" width="18.85546875" customWidth="1"/>
    <col min="3" max="3" width="13.140625" customWidth="1"/>
    <col min="4" max="4" width="13" customWidth="1"/>
    <col min="5" max="6" width="10" customWidth="1"/>
    <col min="7" max="7" width="12.42578125" customWidth="1"/>
  </cols>
  <sheetData>
    <row r="1" spans="1:6" ht="4.5" customHeight="1"/>
    <row r="2" spans="1:6">
      <c r="A2" s="38" t="s">
        <v>99</v>
      </c>
      <c r="B2" t="s">
        <v>85</v>
      </c>
    </row>
    <row r="3" spans="1:6">
      <c r="B3" s="38" t="s">
        <v>86</v>
      </c>
    </row>
    <row r="4" spans="1:6" ht="4.5" customHeight="1"/>
    <row r="5" spans="1:6">
      <c r="B5" s="73" t="s">
        <v>64</v>
      </c>
      <c r="C5" s="74" t="s">
        <v>65</v>
      </c>
      <c r="D5" s="74" t="s">
        <v>66</v>
      </c>
      <c r="E5" s="75" t="s">
        <v>67</v>
      </c>
      <c r="F5" s="76" t="s">
        <v>68</v>
      </c>
    </row>
    <row r="6" spans="1:6">
      <c r="B6" s="72" t="s">
        <v>69</v>
      </c>
      <c r="C6" s="71">
        <v>44103</v>
      </c>
      <c r="D6" s="3" t="s">
        <v>62</v>
      </c>
      <c r="E6" s="60">
        <v>45</v>
      </c>
      <c r="F6" s="16">
        <v>1.7</v>
      </c>
    </row>
    <row r="7" spans="1:6">
      <c r="B7" s="72" t="s">
        <v>71</v>
      </c>
      <c r="C7" s="71">
        <v>43295</v>
      </c>
      <c r="D7" s="3" t="s">
        <v>63</v>
      </c>
      <c r="E7" s="60">
        <v>135</v>
      </c>
      <c r="F7" s="16">
        <v>2.2999999999999998</v>
      </c>
    </row>
    <row r="8" spans="1:6">
      <c r="B8" s="72" t="s">
        <v>73</v>
      </c>
      <c r="C8" s="71">
        <v>44077</v>
      </c>
      <c r="D8" s="3" t="s">
        <v>74</v>
      </c>
      <c r="E8" s="60">
        <v>45</v>
      </c>
      <c r="F8" s="16">
        <v>3</v>
      </c>
    </row>
    <row r="9" spans="1:6">
      <c r="B9" s="72" t="s">
        <v>75</v>
      </c>
      <c r="C9" s="71">
        <v>43790</v>
      </c>
      <c r="D9" s="3" t="s">
        <v>72</v>
      </c>
      <c r="E9" s="60">
        <v>90</v>
      </c>
      <c r="F9" s="16">
        <v>3.1</v>
      </c>
    </row>
    <row r="10" spans="1:6">
      <c r="B10" s="72" t="s">
        <v>76</v>
      </c>
      <c r="C10" s="71">
        <v>44224</v>
      </c>
      <c r="D10" s="3" t="s">
        <v>70</v>
      </c>
      <c r="E10" s="60">
        <v>23</v>
      </c>
      <c r="F10" s="16">
        <v>1.6</v>
      </c>
    </row>
    <row r="11" spans="1:6">
      <c r="B11" s="72" t="s">
        <v>77</v>
      </c>
      <c r="C11" s="71">
        <v>44019</v>
      </c>
      <c r="D11" s="3" t="s">
        <v>78</v>
      </c>
      <c r="E11" s="60">
        <v>45</v>
      </c>
      <c r="F11" s="16">
        <v>2.4</v>
      </c>
    </row>
    <row r="12" spans="1:6">
      <c r="B12" s="72" t="s">
        <v>79</v>
      </c>
      <c r="C12" s="71">
        <v>43933</v>
      </c>
      <c r="D12" s="3" t="s">
        <v>62</v>
      </c>
      <c r="E12" s="60">
        <v>70</v>
      </c>
      <c r="F12" s="16">
        <v>4</v>
      </c>
    </row>
    <row r="13" spans="1:6">
      <c r="B13" s="72" t="s">
        <v>80</v>
      </c>
      <c r="C13" s="71">
        <v>44012</v>
      </c>
      <c r="D13" s="3" t="s">
        <v>74</v>
      </c>
      <c r="E13" s="60">
        <v>40</v>
      </c>
      <c r="F13" s="16">
        <v>2.4</v>
      </c>
    </row>
    <row r="14" spans="1:6">
      <c r="B14" s="72" t="s">
        <v>81</v>
      </c>
      <c r="C14" s="71">
        <v>43679</v>
      </c>
      <c r="D14" s="3" t="s">
        <v>78</v>
      </c>
      <c r="E14" s="60">
        <v>60</v>
      </c>
      <c r="F14" s="16">
        <v>3.5</v>
      </c>
    </row>
    <row r="15" spans="1:6">
      <c r="B15" s="77" t="s">
        <v>82</v>
      </c>
      <c r="C15" s="78">
        <v>43826</v>
      </c>
      <c r="D15" s="12" t="s">
        <v>63</v>
      </c>
      <c r="E15" s="79">
        <v>75</v>
      </c>
      <c r="F15" s="11">
        <v>3.9</v>
      </c>
    </row>
    <row r="18" spans="2:2">
      <c r="B18" s="3"/>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F55F3-9910-4EFD-9D91-BF539DFCC422}">
  <sheetPr filterMode="1">
    <tabColor rgb="FFFF0000"/>
  </sheetPr>
  <dimension ref="A1:F20"/>
  <sheetViews>
    <sheetView zoomScale="145" zoomScaleNormal="145" workbookViewId="0"/>
  </sheetViews>
  <sheetFormatPr defaultColWidth="8.85546875" defaultRowHeight="15"/>
  <cols>
    <col min="1" max="1" width="5.42578125" bestFit="1" customWidth="1"/>
    <col min="2" max="2" width="19.42578125" customWidth="1"/>
    <col min="3" max="3" width="14.28515625" customWidth="1"/>
    <col min="4" max="4" width="14.140625" customWidth="1"/>
    <col min="5" max="5" width="10" customWidth="1"/>
    <col min="6" max="6" width="7.42578125" customWidth="1"/>
  </cols>
  <sheetData>
    <row r="1" spans="1:6" ht="4.5" customHeight="1"/>
    <row r="2" spans="1:6">
      <c r="A2" s="38" t="s">
        <v>99</v>
      </c>
      <c r="B2" t="s">
        <v>85</v>
      </c>
    </row>
    <row r="3" spans="1:6">
      <c r="B3" s="38" t="s">
        <v>86</v>
      </c>
    </row>
    <row r="4" spans="1:6" ht="4.5" customHeight="1"/>
    <row r="5" spans="1:6">
      <c r="B5" s="9" t="s">
        <v>64</v>
      </c>
      <c r="C5" s="9" t="s">
        <v>65</v>
      </c>
      <c r="D5" s="9" t="s">
        <v>66</v>
      </c>
      <c r="E5" s="17" t="s">
        <v>67</v>
      </c>
      <c r="F5" s="9" t="s">
        <v>68</v>
      </c>
    </row>
    <row r="6" spans="1:6" hidden="1">
      <c r="B6" s="80" t="s">
        <v>69</v>
      </c>
      <c r="C6" s="81">
        <v>44103</v>
      </c>
      <c r="D6" s="80" t="s">
        <v>62</v>
      </c>
      <c r="E6" s="82">
        <v>45</v>
      </c>
      <c r="F6" s="80">
        <v>1.7</v>
      </c>
    </row>
    <row r="7" spans="1:6" hidden="1">
      <c r="B7" s="83" t="s">
        <v>71</v>
      </c>
      <c r="C7" s="84">
        <v>43295</v>
      </c>
      <c r="D7" s="83" t="s">
        <v>63</v>
      </c>
      <c r="E7" s="85">
        <v>135</v>
      </c>
      <c r="F7" s="83">
        <v>2.2999999999999998</v>
      </c>
    </row>
    <row r="8" spans="1:6" hidden="1">
      <c r="B8" s="80" t="s">
        <v>73</v>
      </c>
      <c r="C8" s="81">
        <v>44077</v>
      </c>
      <c r="D8" s="80" t="s">
        <v>74</v>
      </c>
      <c r="E8" s="82">
        <v>45</v>
      </c>
      <c r="F8" s="80">
        <v>3</v>
      </c>
    </row>
    <row r="9" spans="1:6" hidden="1">
      <c r="B9" s="83" t="s">
        <v>75</v>
      </c>
      <c r="C9" s="84">
        <v>43790</v>
      </c>
      <c r="D9" s="83" t="s">
        <v>72</v>
      </c>
      <c r="E9" s="85">
        <v>90</v>
      </c>
      <c r="F9" s="83">
        <v>3.1</v>
      </c>
    </row>
    <row r="10" spans="1:6" hidden="1">
      <c r="B10" s="80" t="s">
        <v>76</v>
      </c>
      <c r="C10" s="81">
        <v>44224</v>
      </c>
      <c r="D10" s="80" t="s">
        <v>70</v>
      </c>
      <c r="E10" s="82">
        <v>23</v>
      </c>
      <c r="F10" s="80">
        <v>1.6</v>
      </c>
    </row>
    <row r="11" spans="1:6" hidden="1">
      <c r="B11" s="83" t="s">
        <v>77</v>
      </c>
      <c r="C11" s="84">
        <v>44019</v>
      </c>
      <c r="D11" s="83" t="s">
        <v>78</v>
      </c>
      <c r="E11" s="85">
        <v>45</v>
      </c>
      <c r="F11" s="83">
        <v>2.4</v>
      </c>
    </row>
    <row r="12" spans="1:6">
      <c r="B12" s="80" t="s">
        <v>79</v>
      </c>
      <c r="C12" s="81">
        <v>43933</v>
      </c>
      <c r="D12" s="80" t="s">
        <v>62</v>
      </c>
      <c r="E12" s="82">
        <v>70</v>
      </c>
      <c r="F12" s="80">
        <v>4</v>
      </c>
    </row>
    <row r="13" spans="1:6" hidden="1">
      <c r="B13" s="83" t="s">
        <v>80</v>
      </c>
      <c r="C13" s="84">
        <v>44012</v>
      </c>
      <c r="D13" s="83" t="s">
        <v>74</v>
      </c>
      <c r="E13" s="85">
        <v>40</v>
      </c>
      <c r="F13" s="83">
        <v>2.4</v>
      </c>
    </row>
    <row r="14" spans="1:6" hidden="1">
      <c r="B14" s="80" t="s">
        <v>81</v>
      </c>
      <c r="C14" s="81">
        <v>43679</v>
      </c>
      <c r="D14" s="80" t="s">
        <v>78</v>
      </c>
      <c r="E14" s="82">
        <v>60</v>
      </c>
      <c r="F14" s="80">
        <v>3.5</v>
      </c>
    </row>
    <row r="15" spans="1:6">
      <c r="B15" s="83" t="s">
        <v>82</v>
      </c>
      <c r="C15" s="84">
        <v>43826</v>
      </c>
      <c r="D15" s="83" t="s">
        <v>63</v>
      </c>
      <c r="E15" s="85">
        <v>75</v>
      </c>
      <c r="F15" s="83">
        <v>3.9</v>
      </c>
    </row>
    <row r="18" spans="2:6">
      <c r="B18" s="9" t="s">
        <v>64</v>
      </c>
      <c r="C18" s="9" t="s">
        <v>65</v>
      </c>
      <c r="D18" s="9" t="s">
        <v>66</v>
      </c>
      <c r="E18" s="17" t="s">
        <v>67</v>
      </c>
      <c r="F18" s="9" t="s">
        <v>68</v>
      </c>
    </row>
    <row r="19" spans="2:6">
      <c r="B19" s="80" t="s">
        <v>79</v>
      </c>
      <c r="C19" s="81">
        <v>43933</v>
      </c>
      <c r="D19" s="80" t="s">
        <v>62</v>
      </c>
      <c r="E19" s="82">
        <v>70</v>
      </c>
      <c r="F19" s="80">
        <v>4</v>
      </c>
    </row>
    <row r="20" spans="2:6">
      <c r="B20" s="83" t="s">
        <v>82</v>
      </c>
      <c r="C20" s="84">
        <v>43826</v>
      </c>
      <c r="D20" s="83" t="s">
        <v>63</v>
      </c>
      <c r="E20" s="85">
        <v>75</v>
      </c>
      <c r="F20" s="83">
        <v>3.9</v>
      </c>
    </row>
  </sheetData>
  <autoFilter ref="B5:F15" xr:uid="{EF6F2D27-968B-474F-9838-6221BC212D7B}">
    <filterColumn colId="2">
      <filters>
        <filter val="History"/>
        <filter val="Sociology"/>
      </filters>
    </filterColumn>
    <filterColumn colId="4">
      <customFilters>
        <customFilter operator="greaterThanOrEqual" val="2.5"/>
      </custom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465A5-CC87-482A-8A78-C5A34E120B28}">
  <sheetPr>
    <tabColor rgb="FF0000FF"/>
  </sheetPr>
  <dimension ref="A1:G5890"/>
  <sheetViews>
    <sheetView showGridLines="0" zoomScale="130" zoomScaleNormal="130" workbookViewId="0"/>
  </sheetViews>
  <sheetFormatPr defaultColWidth="8.85546875" defaultRowHeight="15"/>
  <cols>
    <col min="1" max="1" width="8.42578125" bestFit="1" customWidth="1"/>
    <col min="2" max="2" width="13.28515625" bestFit="1" customWidth="1"/>
    <col min="3" max="3" width="16.85546875" bestFit="1" customWidth="1"/>
    <col min="4" max="4" width="8.85546875" customWidth="1"/>
    <col min="5" max="5" width="17.42578125" bestFit="1" customWidth="1"/>
    <col min="6" max="6" width="10.7109375" bestFit="1" customWidth="1"/>
    <col min="7" max="7" width="14.28515625" customWidth="1"/>
    <col min="8" max="8" width="3" customWidth="1"/>
    <col min="9" max="9" width="15.42578125" customWidth="1"/>
    <col min="10" max="10" width="8.7109375" bestFit="1" customWidth="1"/>
    <col min="11" max="11" width="13.42578125" bestFit="1" customWidth="1"/>
    <col min="12" max="12" width="4" bestFit="1" customWidth="1"/>
    <col min="13" max="13" width="14.140625" bestFit="1" customWidth="1"/>
    <col min="14" max="14" width="10.7109375" bestFit="1" customWidth="1"/>
    <col min="15" max="15" width="10.85546875" bestFit="1" customWidth="1"/>
    <col min="16" max="20" width="13.7109375" customWidth="1"/>
  </cols>
  <sheetData>
    <row r="1" spans="1:7" ht="4.5" customHeight="1"/>
    <row r="2" spans="1:7">
      <c r="A2" s="38" t="s">
        <v>120</v>
      </c>
      <c r="B2" s="38" t="s">
        <v>121</v>
      </c>
    </row>
    <row r="4" spans="1:7">
      <c r="B4" s="43" t="s">
        <v>0</v>
      </c>
      <c r="C4" s="44" t="s">
        <v>101</v>
      </c>
      <c r="D4" s="44" t="s">
        <v>102</v>
      </c>
      <c r="E4" s="44" t="s">
        <v>1</v>
      </c>
      <c r="F4" s="44" t="s">
        <v>103</v>
      </c>
      <c r="G4" s="45" t="s">
        <v>104</v>
      </c>
    </row>
    <row r="5" spans="1:7">
      <c r="B5" s="41">
        <v>44175</v>
      </c>
      <c r="C5" s="3" t="s">
        <v>116</v>
      </c>
      <c r="D5" s="3">
        <v>1</v>
      </c>
      <c r="E5" s="3" t="s">
        <v>6</v>
      </c>
      <c r="F5" s="3" t="s">
        <v>108</v>
      </c>
      <c r="G5" s="95">
        <v>43.69</v>
      </c>
    </row>
    <row r="6" spans="1:7">
      <c r="B6" s="41">
        <v>44149</v>
      </c>
      <c r="C6" s="3" t="s">
        <v>119</v>
      </c>
      <c r="D6" s="3">
        <v>13</v>
      </c>
      <c r="E6" s="3" t="s">
        <v>112</v>
      </c>
      <c r="F6" s="3" t="s">
        <v>108</v>
      </c>
      <c r="G6" s="95">
        <v>441.35</v>
      </c>
    </row>
    <row r="7" spans="1:7">
      <c r="B7" s="41">
        <v>44134</v>
      </c>
      <c r="C7" s="3" t="s">
        <v>107</v>
      </c>
      <c r="D7" s="3">
        <v>9</v>
      </c>
      <c r="E7" s="3" t="s">
        <v>6</v>
      </c>
      <c r="F7" s="3" t="s">
        <v>106</v>
      </c>
      <c r="G7" s="95">
        <v>393.21</v>
      </c>
    </row>
    <row r="8" spans="1:7">
      <c r="B8" s="41">
        <v>44903</v>
      </c>
      <c r="C8" s="3" t="s">
        <v>117</v>
      </c>
      <c r="D8" s="3">
        <v>6</v>
      </c>
      <c r="E8" s="3" t="s">
        <v>6</v>
      </c>
      <c r="F8" s="3" t="s">
        <v>115</v>
      </c>
      <c r="G8" s="95">
        <v>256.14</v>
      </c>
    </row>
    <row r="9" spans="1:7">
      <c r="B9" s="41">
        <v>43921</v>
      </c>
      <c r="C9" s="3" t="s">
        <v>118</v>
      </c>
      <c r="D9" s="3">
        <v>425</v>
      </c>
      <c r="E9" s="3" t="s">
        <v>6</v>
      </c>
      <c r="F9" s="3" t="s">
        <v>108</v>
      </c>
      <c r="G9" s="95">
        <v>10432.370000000001</v>
      </c>
    </row>
    <row r="10" spans="1:7">
      <c r="B10" s="41">
        <v>44758</v>
      </c>
      <c r="C10" s="3" t="s">
        <v>117</v>
      </c>
      <c r="D10" s="3">
        <v>5</v>
      </c>
      <c r="E10" s="3" t="s">
        <v>9</v>
      </c>
      <c r="F10" s="3" t="s">
        <v>115</v>
      </c>
      <c r="G10" s="95">
        <v>139.75</v>
      </c>
    </row>
    <row r="11" spans="1:7">
      <c r="B11" s="41">
        <v>44411</v>
      </c>
      <c r="C11" s="3" t="s">
        <v>117</v>
      </c>
      <c r="D11" s="3">
        <v>10</v>
      </c>
      <c r="E11" s="3" t="s">
        <v>112</v>
      </c>
      <c r="F11" s="3" t="s">
        <v>106</v>
      </c>
      <c r="G11" s="95">
        <v>339.5</v>
      </c>
    </row>
    <row r="12" spans="1:7">
      <c r="B12" s="41">
        <v>44067</v>
      </c>
      <c r="C12" s="3" t="s">
        <v>117</v>
      </c>
      <c r="D12" s="3">
        <v>250</v>
      </c>
      <c r="E12" s="3" t="s">
        <v>9</v>
      </c>
      <c r="F12" s="3" t="s">
        <v>111</v>
      </c>
      <c r="G12" s="95">
        <v>4891.25</v>
      </c>
    </row>
    <row r="13" spans="1:7">
      <c r="B13" s="41">
        <v>44320</v>
      </c>
      <c r="C13" s="3" t="s">
        <v>116</v>
      </c>
      <c r="D13" s="3">
        <v>375</v>
      </c>
      <c r="E13" s="3" t="s">
        <v>114</v>
      </c>
      <c r="F13" s="3" t="s">
        <v>111</v>
      </c>
      <c r="G13" s="95">
        <v>5379.84</v>
      </c>
    </row>
    <row r="14" spans="1:7">
      <c r="B14" s="41">
        <v>44902</v>
      </c>
      <c r="C14" s="3" t="s">
        <v>119</v>
      </c>
      <c r="D14" s="3">
        <v>500</v>
      </c>
      <c r="E14" s="3" t="s">
        <v>110</v>
      </c>
      <c r="F14" s="3" t="s">
        <v>105</v>
      </c>
      <c r="G14" s="95">
        <v>6885.63</v>
      </c>
    </row>
    <row r="15" spans="1:7">
      <c r="B15" s="41">
        <v>44477</v>
      </c>
      <c r="C15" s="3" t="s">
        <v>116</v>
      </c>
      <c r="D15" s="3">
        <v>575</v>
      </c>
      <c r="E15" s="3" t="s">
        <v>110</v>
      </c>
      <c r="F15" s="3" t="s">
        <v>108</v>
      </c>
      <c r="G15" s="95">
        <v>8249.09</v>
      </c>
    </row>
    <row r="16" spans="1:7">
      <c r="B16" s="41">
        <v>44390</v>
      </c>
      <c r="C16" s="3" t="s">
        <v>116</v>
      </c>
      <c r="D16" s="3">
        <v>41</v>
      </c>
      <c r="E16" s="3" t="s">
        <v>112</v>
      </c>
      <c r="F16" s="3" t="s">
        <v>113</v>
      </c>
      <c r="G16" s="95">
        <v>1183.1600000000001</v>
      </c>
    </row>
    <row r="17" spans="2:7">
      <c r="B17" s="41">
        <v>43912</v>
      </c>
      <c r="C17" s="3" t="s">
        <v>119</v>
      </c>
      <c r="D17" s="3">
        <v>26</v>
      </c>
      <c r="E17" s="3" t="s">
        <v>9</v>
      </c>
      <c r="F17" s="3" t="s">
        <v>108</v>
      </c>
      <c r="G17" s="95">
        <v>595.6</v>
      </c>
    </row>
    <row r="18" spans="2:7">
      <c r="B18" s="41">
        <v>44621</v>
      </c>
      <c r="C18" s="3" t="s">
        <v>107</v>
      </c>
      <c r="D18" s="3">
        <v>100</v>
      </c>
      <c r="E18" s="3" t="s">
        <v>114</v>
      </c>
      <c r="F18" s="3" t="s">
        <v>115</v>
      </c>
      <c r="G18" s="95">
        <v>1886.5</v>
      </c>
    </row>
    <row r="19" spans="2:7">
      <c r="B19" s="41">
        <v>44029</v>
      </c>
      <c r="C19" s="3" t="s">
        <v>117</v>
      </c>
      <c r="D19" s="3">
        <v>100</v>
      </c>
      <c r="E19" s="3" t="s">
        <v>6</v>
      </c>
      <c r="F19" s="3" t="s">
        <v>115</v>
      </c>
      <c r="G19" s="95">
        <v>2988.3</v>
      </c>
    </row>
    <row r="20" spans="2:7">
      <c r="B20" s="41">
        <v>44068</v>
      </c>
      <c r="C20" s="3" t="s">
        <v>118</v>
      </c>
      <c r="D20" s="3">
        <v>4</v>
      </c>
      <c r="E20" s="3" t="s">
        <v>6</v>
      </c>
      <c r="F20" s="3" t="s">
        <v>115</v>
      </c>
      <c r="G20" s="95">
        <v>178.76</v>
      </c>
    </row>
    <row r="21" spans="2:7">
      <c r="B21" s="41">
        <v>43892</v>
      </c>
      <c r="C21" s="3" t="s">
        <v>119</v>
      </c>
      <c r="D21" s="3">
        <v>17</v>
      </c>
      <c r="E21" s="3" t="s">
        <v>112</v>
      </c>
      <c r="F21" s="3" t="s">
        <v>113</v>
      </c>
      <c r="G21" s="95">
        <v>577.15</v>
      </c>
    </row>
    <row r="22" spans="2:7">
      <c r="B22" s="41">
        <v>44904</v>
      </c>
      <c r="C22" s="3" t="s">
        <v>116</v>
      </c>
      <c r="D22" s="3">
        <v>350</v>
      </c>
      <c r="E22" s="3" t="s">
        <v>6</v>
      </c>
      <c r="F22" s="3" t="s">
        <v>105</v>
      </c>
      <c r="G22" s="95">
        <v>8792.61</v>
      </c>
    </row>
    <row r="23" spans="2:7">
      <c r="B23" s="41">
        <v>44360</v>
      </c>
      <c r="C23" s="3" t="s">
        <v>118</v>
      </c>
      <c r="D23" s="3">
        <v>125</v>
      </c>
      <c r="E23" s="3" t="s">
        <v>6</v>
      </c>
      <c r="F23" s="3" t="s">
        <v>115</v>
      </c>
      <c r="G23" s="95">
        <v>3910.38</v>
      </c>
    </row>
    <row r="24" spans="2:7">
      <c r="B24" s="41">
        <v>44787</v>
      </c>
      <c r="C24" s="3" t="s">
        <v>116</v>
      </c>
      <c r="D24" s="3">
        <v>5</v>
      </c>
      <c r="E24" s="3" t="s">
        <v>6</v>
      </c>
      <c r="F24" s="3" t="s">
        <v>108</v>
      </c>
      <c r="G24" s="95">
        <v>213.45</v>
      </c>
    </row>
    <row r="25" spans="2:7">
      <c r="B25" s="41">
        <v>44778</v>
      </c>
      <c r="C25" s="3" t="s">
        <v>119</v>
      </c>
      <c r="D25" s="3">
        <v>7</v>
      </c>
      <c r="E25" s="3" t="s">
        <v>114</v>
      </c>
      <c r="F25" s="3" t="s">
        <v>115</v>
      </c>
      <c r="G25" s="95">
        <v>188.65</v>
      </c>
    </row>
    <row r="26" spans="2:7">
      <c r="B26" s="41">
        <v>44197</v>
      </c>
      <c r="C26" s="3" t="s">
        <v>116</v>
      </c>
      <c r="D26" s="3">
        <v>35</v>
      </c>
      <c r="E26" s="3" t="s">
        <v>9</v>
      </c>
      <c r="F26" s="3" t="s">
        <v>105</v>
      </c>
      <c r="G26" s="95">
        <v>831.51</v>
      </c>
    </row>
    <row r="27" spans="2:7">
      <c r="B27" s="41">
        <v>44195</v>
      </c>
      <c r="C27" s="3" t="s">
        <v>116</v>
      </c>
      <c r="D27" s="3">
        <v>20</v>
      </c>
      <c r="E27" s="3" t="s">
        <v>112</v>
      </c>
      <c r="F27" s="3" t="s">
        <v>105</v>
      </c>
      <c r="G27" s="95">
        <v>719</v>
      </c>
    </row>
    <row r="28" spans="2:7">
      <c r="B28" s="41">
        <v>43918</v>
      </c>
      <c r="C28" s="3" t="s">
        <v>107</v>
      </c>
      <c r="D28" s="3">
        <v>1</v>
      </c>
      <c r="E28" s="3" t="s">
        <v>110</v>
      </c>
      <c r="F28" s="3" t="s">
        <v>113</v>
      </c>
      <c r="G28" s="95">
        <v>23.95</v>
      </c>
    </row>
    <row r="29" spans="2:7">
      <c r="B29" s="41">
        <v>44371</v>
      </c>
      <c r="C29" s="3" t="s">
        <v>116</v>
      </c>
      <c r="D29" s="3">
        <v>7</v>
      </c>
      <c r="E29" s="3" t="s">
        <v>9</v>
      </c>
      <c r="F29" s="3" t="s">
        <v>111</v>
      </c>
      <c r="G29" s="95">
        <v>202.65</v>
      </c>
    </row>
    <row r="30" spans="2:7">
      <c r="B30" s="41">
        <v>44412</v>
      </c>
      <c r="C30" s="3" t="s">
        <v>119</v>
      </c>
      <c r="D30" s="3">
        <v>125</v>
      </c>
      <c r="E30" s="3" t="s">
        <v>114</v>
      </c>
      <c r="F30" s="3" t="s">
        <v>111</v>
      </c>
      <c r="G30" s="95">
        <v>2358.13</v>
      </c>
    </row>
    <row r="31" spans="2:7">
      <c r="B31" s="41">
        <v>44856</v>
      </c>
      <c r="C31" s="3" t="s">
        <v>116</v>
      </c>
      <c r="D31" s="3">
        <v>17</v>
      </c>
      <c r="E31" s="3" t="s">
        <v>110</v>
      </c>
      <c r="F31" s="3" t="s">
        <v>113</v>
      </c>
      <c r="G31" s="95">
        <v>424.15</v>
      </c>
    </row>
    <row r="32" spans="2:7">
      <c r="B32" s="41">
        <v>44208</v>
      </c>
      <c r="C32" s="3" t="s">
        <v>119</v>
      </c>
      <c r="D32" s="3">
        <v>7</v>
      </c>
      <c r="E32" s="3" t="s">
        <v>114</v>
      </c>
      <c r="F32" s="3" t="s">
        <v>105</v>
      </c>
      <c r="G32" s="95">
        <v>181.65</v>
      </c>
    </row>
    <row r="33" spans="2:7">
      <c r="B33" s="41">
        <v>44512</v>
      </c>
      <c r="C33" s="3" t="s">
        <v>118</v>
      </c>
      <c r="D33" s="3">
        <v>175</v>
      </c>
      <c r="E33" s="3" t="s">
        <v>112</v>
      </c>
      <c r="F33" s="3" t="s">
        <v>111</v>
      </c>
      <c r="G33" s="95">
        <v>4158.88</v>
      </c>
    </row>
    <row r="34" spans="2:7">
      <c r="B34" s="41">
        <v>44335</v>
      </c>
      <c r="C34" s="3" t="s">
        <v>119</v>
      </c>
      <c r="D34" s="3">
        <v>23</v>
      </c>
      <c r="E34" s="3" t="s">
        <v>114</v>
      </c>
      <c r="F34" s="3" t="s">
        <v>105</v>
      </c>
      <c r="G34" s="95">
        <v>619.85</v>
      </c>
    </row>
    <row r="35" spans="2:7">
      <c r="B35" s="41">
        <v>43966</v>
      </c>
      <c r="C35" s="3" t="s">
        <v>119</v>
      </c>
      <c r="D35" s="3">
        <v>15</v>
      </c>
      <c r="E35" s="3" t="s">
        <v>110</v>
      </c>
      <c r="F35" s="3" t="s">
        <v>115</v>
      </c>
      <c r="G35" s="95">
        <v>374.25</v>
      </c>
    </row>
    <row r="36" spans="2:7">
      <c r="B36" s="41">
        <v>44621</v>
      </c>
      <c r="C36" s="3" t="s">
        <v>119</v>
      </c>
      <c r="D36" s="3">
        <v>325</v>
      </c>
      <c r="E36" s="3" t="s">
        <v>112</v>
      </c>
      <c r="F36" s="3" t="s">
        <v>109</v>
      </c>
      <c r="G36" s="95">
        <v>6718.16</v>
      </c>
    </row>
    <row r="37" spans="2:7">
      <c r="B37" s="41">
        <v>44265</v>
      </c>
      <c r="C37" s="3" t="s">
        <v>117</v>
      </c>
      <c r="D37" s="3">
        <v>12</v>
      </c>
      <c r="E37" s="3" t="s">
        <v>6</v>
      </c>
      <c r="F37" s="3" t="s">
        <v>106</v>
      </c>
      <c r="G37" s="95">
        <v>512.28</v>
      </c>
    </row>
    <row r="38" spans="2:7">
      <c r="B38" s="41">
        <v>44612</v>
      </c>
      <c r="C38" s="3" t="s">
        <v>119</v>
      </c>
      <c r="D38" s="3">
        <v>7</v>
      </c>
      <c r="E38" s="3" t="s">
        <v>9</v>
      </c>
      <c r="F38" s="3" t="s">
        <v>108</v>
      </c>
      <c r="G38" s="95">
        <v>188.65</v>
      </c>
    </row>
    <row r="39" spans="2:7">
      <c r="B39" s="41">
        <v>44873</v>
      </c>
      <c r="C39" s="3" t="s">
        <v>107</v>
      </c>
      <c r="D39" s="3">
        <v>5</v>
      </c>
      <c r="E39" s="3" t="s">
        <v>112</v>
      </c>
      <c r="F39" s="3" t="s">
        <v>105</v>
      </c>
      <c r="G39" s="95">
        <v>179.75</v>
      </c>
    </row>
    <row r="40" spans="2:7">
      <c r="B40" s="41">
        <v>44740</v>
      </c>
      <c r="C40" s="3" t="s">
        <v>107</v>
      </c>
      <c r="D40" s="3">
        <v>125</v>
      </c>
      <c r="E40" s="3" t="s">
        <v>9</v>
      </c>
      <c r="F40" s="3" t="s">
        <v>111</v>
      </c>
      <c r="G40" s="95">
        <v>2445.63</v>
      </c>
    </row>
    <row r="41" spans="2:7">
      <c r="B41" s="41">
        <v>44472</v>
      </c>
      <c r="C41" s="3" t="s">
        <v>116</v>
      </c>
      <c r="D41" s="3">
        <v>48</v>
      </c>
      <c r="E41" s="3" t="s">
        <v>110</v>
      </c>
      <c r="F41" s="3" t="s">
        <v>115</v>
      </c>
      <c r="G41" s="95">
        <v>934.2</v>
      </c>
    </row>
    <row r="42" spans="2:7">
      <c r="B42" s="41">
        <v>43998</v>
      </c>
      <c r="C42" s="3" t="s">
        <v>116</v>
      </c>
      <c r="D42" s="3">
        <v>7</v>
      </c>
      <c r="E42" s="3" t="s">
        <v>9</v>
      </c>
      <c r="F42" s="3" t="s">
        <v>109</v>
      </c>
      <c r="G42" s="95">
        <v>202.65</v>
      </c>
    </row>
    <row r="43" spans="2:7">
      <c r="B43" s="41">
        <v>44527</v>
      </c>
      <c r="C43" s="3" t="s">
        <v>116</v>
      </c>
      <c r="D43" s="3">
        <v>5</v>
      </c>
      <c r="E43" s="3" t="s">
        <v>114</v>
      </c>
      <c r="F43" s="3" t="s">
        <v>109</v>
      </c>
      <c r="G43" s="95">
        <v>129.75</v>
      </c>
    </row>
    <row r="44" spans="2:7">
      <c r="B44" s="41">
        <v>44825</v>
      </c>
      <c r="C44" s="3" t="s">
        <v>107</v>
      </c>
      <c r="D44" s="3">
        <v>375</v>
      </c>
      <c r="E44" s="3" t="s">
        <v>9</v>
      </c>
      <c r="F44" s="3" t="s">
        <v>108</v>
      </c>
      <c r="G44" s="95">
        <v>6242.34</v>
      </c>
    </row>
    <row r="45" spans="2:7">
      <c r="B45" s="41">
        <v>43968</v>
      </c>
      <c r="C45" s="3" t="s">
        <v>118</v>
      </c>
      <c r="D45" s="3">
        <v>20</v>
      </c>
      <c r="E45" s="3" t="s">
        <v>114</v>
      </c>
      <c r="F45" s="3" t="s">
        <v>106</v>
      </c>
      <c r="G45" s="95">
        <v>499</v>
      </c>
    </row>
    <row r="46" spans="2:7">
      <c r="B46" s="41">
        <v>44335</v>
      </c>
      <c r="C46" s="3" t="s">
        <v>107</v>
      </c>
      <c r="D46" s="3">
        <v>50</v>
      </c>
      <c r="E46" s="3" t="s">
        <v>110</v>
      </c>
      <c r="F46" s="3" t="s">
        <v>105</v>
      </c>
      <c r="G46" s="95">
        <v>898.13</v>
      </c>
    </row>
    <row r="47" spans="2:7">
      <c r="B47" s="41">
        <v>44148</v>
      </c>
      <c r="C47" s="3" t="s">
        <v>118</v>
      </c>
      <c r="D47" s="3">
        <v>525</v>
      </c>
      <c r="E47" s="3" t="s">
        <v>110</v>
      </c>
      <c r="F47" s="3" t="s">
        <v>115</v>
      </c>
      <c r="G47" s="95">
        <v>7229.91</v>
      </c>
    </row>
    <row r="48" spans="2:7">
      <c r="B48" s="41">
        <v>44349</v>
      </c>
      <c r="C48" s="3" t="s">
        <v>119</v>
      </c>
      <c r="D48" s="3">
        <v>450</v>
      </c>
      <c r="E48" s="3" t="s">
        <v>114</v>
      </c>
      <c r="F48" s="3" t="s">
        <v>115</v>
      </c>
      <c r="G48" s="95">
        <v>6973.31</v>
      </c>
    </row>
    <row r="49" spans="2:7">
      <c r="B49" s="41">
        <v>43936</v>
      </c>
      <c r="C49" s="3" t="s">
        <v>119</v>
      </c>
      <c r="D49" s="3">
        <v>1</v>
      </c>
      <c r="E49" s="3" t="s">
        <v>114</v>
      </c>
      <c r="F49" s="3" t="s">
        <v>115</v>
      </c>
      <c r="G49" s="95">
        <v>25.95</v>
      </c>
    </row>
    <row r="50" spans="2:7">
      <c r="B50" s="41">
        <v>44600</v>
      </c>
      <c r="C50" s="3" t="s">
        <v>119</v>
      </c>
      <c r="D50" s="3">
        <v>46</v>
      </c>
      <c r="E50" s="3" t="s">
        <v>112</v>
      </c>
      <c r="F50" s="3" t="s">
        <v>111</v>
      </c>
      <c r="G50" s="95">
        <v>1405.65</v>
      </c>
    </row>
    <row r="51" spans="2:7">
      <c r="B51" s="41">
        <v>44150</v>
      </c>
      <c r="C51" s="3" t="s">
        <v>117</v>
      </c>
      <c r="D51" s="3">
        <v>2</v>
      </c>
      <c r="E51" s="3" t="s">
        <v>110</v>
      </c>
      <c r="F51" s="3" t="s">
        <v>113</v>
      </c>
      <c r="G51" s="95">
        <v>49.9</v>
      </c>
    </row>
    <row r="52" spans="2:7">
      <c r="B52" s="41">
        <v>44570</v>
      </c>
      <c r="C52" s="3" t="s">
        <v>117</v>
      </c>
      <c r="D52" s="3">
        <v>175</v>
      </c>
      <c r="E52" s="3" t="s">
        <v>9</v>
      </c>
      <c r="F52" s="3" t="s">
        <v>105</v>
      </c>
      <c r="G52" s="95">
        <v>3546.38</v>
      </c>
    </row>
    <row r="53" spans="2:7">
      <c r="B53" s="41">
        <v>44082</v>
      </c>
      <c r="C53" s="3" t="s">
        <v>119</v>
      </c>
      <c r="D53" s="3">
        <v>550</v>
      </c>
      <c r="E53" s="3" t="s">
        <v>9</v>
      </c>
      <c r="F53" s="3" t="s">
        <v>115</v>
      </c>
      <c r="G53" s="95">
        <v>8839.19</v>
      </c>
    </row>
    <row r="54" spans="2:7">
      <c r="B54" s="41">
        <v>44627</v>
      </c>
      <c r="C54" s="3" t="s">
        <v>119</v>
      </c>
      <c r="D54" s="3">
        <v>500</v>
      </c>
      <c r="E54" s="3" t="s">
        <v>110</v>
      </c>
      <c r="F54" s="3" t="s">
        <v>106</v>
      </c>
      <c r="G54" s="95">
        <v>6885.63</v>
      </c>
    </row>
    <row r="55" spans="2:7">
      <c r="B55" s="41">
        <v>44383</v>
      </c>
      <c r="C55" s="3" t="s">
        <v>116</v>
      </c>
      <c r="D55" s="3">
        <v>350</v>
      </c>
      <c r="E55" s="3" t="s">
        <v>9</v>
      </c>
      <c r="F55" s="3" t="s">
        <v>105</v>
      </c>
      <c r="G55" s="95">
        <v>5624.94</v>
      </c>
    </row>
    <row r="56" spans="2:7">
      <c r="B56" s="41">
        <v>44760</v>
      </c>
      <c r="C56" s="3" t="s">
        <v>118</v>
      </c>
      <c r="D56" s="3">
        <v>10</v>
      </c>
      <c r="E56" s="3" t="s">
        <v>114</v>
      </c>
      <c r="F56" s="3" t="s">
        <v>108</v>
      </c>
      <c r="G56" s="95">
        <v>269.5</v>
      </c>
    </row>
    <row r="57" spans="2:7">
      <c r="B57" s="41">
        <v>44322</v>
      </c>
      <c r="C57" s="3" t="s">
        <v>119</v>
      </c>
      <c r="D57" s="3">
        <v>525</v>
      </c>
      <c r="E57" s="3" t="s">
        <v>112</v>
      </c>
      <c r="F57" s="3" t="s">
        <v>109</v>
      </c>
      <c r="G57" s="95">
        <v>10550.53</v>
      </c>
    </row>
    <row r="58" spans="2:7">
      <c r="B58" s="41">
        <v>44339</v>
      </c>
      <c r="C58" s="3" t="s">
        <v>118</v>
      </c>
      <c r="D58" s="3">
        <v>8</v>
      </c>
      <c r="E58" s="3" t="s">
        <v>112</v>
      </c>
      <c r="F58" s="3" t="s">
        <v>109</v>
      </c>
      <c r="G58" s="95">
        <v>287.60000000000002</v>
      </c>
    </row>
    <row r="59" spans="2:7">
      <c r="B59" s="41">
        <v>44158</v>
      </c>
      <c r="C59" s="3" t="s">
        <v>117</v>
      </c>
      <c r="D59" s="3">
        <v>35</v>
      </c>
      <c r="E59" s="3" t="s">
        <v>6</v>
      </c>
      <c r="F59" s="3" t="s">
        <v>113</v>
      </c>
      <c r="G59" s="95">
        <v>1299.78</v>
      </c>
    </row>
    <row r="60" spans="2:7">
      <c r="B60" s="41">
        <v>43914</v>
      </c>
      <c r="C60" s="3" t="s">
        <v>116</v>
      </c>
      <c r="D60" s="3">
        <v>300</v>
      </c>
      <c r="E60" s="3" t="s">
        <v>6</v>
      </c>
      <c r="F60" s="3" t="s">
        <v>109</v>
      </c>
      <c r="G60" s="95">
        <v>7364.03</v>
      </c>
    </row>
    <row r="61" spans="2:7">
      <c r="B61" s="41">
        <v>44388</v>
      </c>
      <c r="C61" s="3" t="s">
        <v>119</v>
      </c>
      <c r="D61" s="3">
        <v>30</v>
      </c>
      <c r="E61" s="3" t="s">
        <v>9</v>
      </c>
      <c r="F61" s="3" t="s">
        <v>108</v>
      </c>
      <c r="G61" s="95">
        <v>687.23</v>
      </c>
    </row>
    <row r="62" spans="2:7">
      <c r="B62" s="41">
        <v>44089</v>
      </c>
      <c r="C62" s="3" t="s">
        <v>116</v>
      </c>
      <c r="D62" s="3">
        <v>2</v>
      </c>
      <c r="E62" s="3" t="s">
        <v>9</v>
      </c>
      <c r="F62" s="3" t="s">
        <v>106</v>
      </c>
      <c r="G62" s="95">
        <v>55.9</v>
      </c>
    </row>
    <row r="63" spans="2:7">
      <c r="B63" s="41">
        <v>44068</v>
      </c>
      <c r="C63" s="3" t="s">
        <v>117</v>
      </c>
      <c r="D63" s="3">
        <v>38</v>
      </c>
      <c r="E63" s="3" t="s">
        <v>110</v>
      </c>
      <c r="F63" s="3" t="s">
        <v>106</v>
      </c>
      <c r="G63" s="95">
        <v>838.19</v>
      </c>
    </row>
    <row r="64" spans="2:7">
      <c r="B64" s="41">
        <v>44784</v>
      </c>
      <c r="C64" s="3" t="s">
        <v>119</v>
      </c>
      <c r="D64" s="3">
        <v>475</v>
      </c>
      <c r="E64" s="3" t="s">
        <v>110</v>
      </c>
      <c r="F64" s="3" t="s">
        <v>115</v>
      </c>
      <c r="G64" s="95">
        <v>6541.34</v>
      </c>
    </row>
    <row r="65" spans="2:7">
      <c r="B65" s="41">
        <v>44522</v>
      </c>
      <c r="C65" s="3" t="s">
        <v>119</v>
      </c>
      <c r="D65" s="3">
        <v>1</v>
      </c>
      <c r="E65" s="3" t="s">
        <v>110</v>
      </c>
      <c r="F65" s="3" t="s">
        <v>113</v>
      </c>
      <c r="G65" s="95">
        <v>23.95</v>
      </c>
    </row>
    <row r="66" spans="2:7">
      <c r="B66" s="41">
        <v>44156</v>
      </c>
      <c r="C66" s="3" t="s">
        <v>118</v>
      </c>
      <c r="D66" s="3">
        <v>47</v>
      </c>
      <c r="E66" s="3" t="s">
        <v>114</v>
      </c>
      <c r="F66" s="3" t="s">
        <v>113</v>
      </c>
      <c r="G66" s="95">
        <v>1076.6500000000001</v>
      </c>
    </row>
    <row r="67" spans="2:7">
      <c r="B67" s="41">
        <v>44528</v>
      </c>
      <c r="C67" s="3" t="s">
        <v>117</v>
      </c>
      <c r="D67" s="3">
        <v>20</v>
      </c>
      <c r="E67" s="3" t="s">
        <v>9</v>
      </c>
      <c r="F67" s="3" t="s">
        <v>115</v>
      </c>
      <c r="G67" s="95">
        <v>559</v>
      </c>
    </row>
    <row r="68" spans="2:7">
      <c r="B68" s="41">
        <v>44541</v>
      </c>
      <c r="C68" s="3" t="s">
        <v>107</v>
      </c>
      <c r="D68" s="3">
        <v>44</v>
      </c>
      <c r="E68" s="3" t="s">
        <v>9</v>
      </c>
      <c r="F68" s="3" t="s">
        <v>108</v>
      </c>
      <c r="G68" s="95">
        <v>1007.93</v>
      </c>
    </row>
    <row r="69" spans="2:7">
      <c r="B69" s="41">
        <v>44247</v>
      </c>
      <c r="C69" s="3" t="s">
        <v>119</v>
      </c>
      <c r="D69" s="3">
        <v>475</v>
      </c>
      <c r="E69" s="3" t="s">
        <v>9</v>
      </c>
      <c r="F69" s="3" t="s">
        <v>108</v>
      </c>
      <c r="G69" s="95">
        <v>7633.84</v>
      </c>
    </row>
    <row r="70" spans="2:7">
      <c r="B70" s="41">
        <v>44637</v>
      </c>
      <c r="C70" s="3" t="s">
        <v>116</v>
      </c>
      <c r="D70" s="3">
        <v>175</v>
      </c>
      <c r="E70" s="3" t="s">
        <v>112</v>
      </c>
      <c r="F70" s="3" t="s">
        <v>105</v>
      </c>
      <c r="G70" s="95">
        <v>4158.88</v>
      </c>
    </row>
    <row r="71" spans="2:7">
      <c r="B71" s="41">
        <v>44607</v>
      </c>
      <c r="C71" s="3" t="s">
        <v>118</v>
      </c>
      <c r="D71" s="3">
        <v>40</v>
      </c>
      <c r="E71" s="3" t="s">
        <v>114</v>
      </c>
      <c r="F71" s="3" t="s">
        <v>115</v>
      </c>
      <c r="G71" s="95">
        <v>882.3</v>
      </c>
    </row>
    <row r="72" spans="2:7">
      <c r="B72" s="41">
        <v>44674</v>
      </c>
      <c r="C72" s="3" t="s">
        <v>119</v>
      </c>
      <c r="D72" s="3">
        <v>7</v>
      </c>
      <c r="E72" s="3" t="s">
        <v>110</v>
      </c>
      <c r="F72" s="3" t="s">
        <v>106</v>
      </c>
      <c r="G72" s="95">
        <v>167.65</v>
      </c>
    </row>
    <row r="73" spans="2:7">
      <c r="B73" s="41">
        <v>43877</v>
      </c>
      <c r="C73" s="3" t="s">
        <v>107</v>
      </c>
      <c r="D73" s="3">
        <v>575</v>
      </c>
      <c r="E73" s="3" t="s">
        <v>114</v>
      </c>
      <c r="F73" s="3" t="s">
        <v>113</v>
      </c>
      <c r="G73" s="95">
        <v>8249.09</v>
      </c>
    </row>
    <row r="74" spans="2:7">
      <c r="B74" s="41">
        <v>44533</v>
      </c>
      <c r="C74" s="3" t="s">
        <v>117</v>
      </c>
      <c r="D74" s="3">
        <v>4</v>
      </c>
      <c r="E74" s="3" t="s">
        <v>114</v>
      </c>
      <c r="F74" s="3" t="s">
        <v>106</v>
      </c>
      <c r="G74" s="95">
        <v>103.8</v>
      </c>
    </row>
    <row r="75" spans="2:7">
      <c r="B75" s="41">
        <v>44506</v>
      </c>
      <c r="C75" s="3" t="s">
        <v>117</v>
      </c>
      <c r="D75" s="3">
        <v>150</v>
      </c>
      <c r="E75" s="3" t="s">
        <v>110</v>
      </c>
      <c r="F75" s="3" t="s">
        <v>111</v>
      </c>
      <c r="G75" s="95">
        <v>2514.75</v>
      </c>
    </row>
    <row r="76" spans="2:7">
      <c r="B76" s="41">
        <v>44398</v>
      </c>
      <c r="C76" s="3" t="s">
        <v>116</v>
      </c>
      <c r="D76" s="3">
        <v>10</v>
      </c>
      <c r="E76" s="3" t="s">
        <v>110</v>
      </c>
      <c r="F76" s="3" t="s">
        <v>105</v>
      </c>
      <c r="G76" s="95">
        <v>259.5</v>
      </c>
    </row>
    <row r="77" spans="2:7">
      <c r="B77" s="41">
        <v>44108</v>
      </c>
      <c r="C77" s="3" t="s">
        <v>107</v>
      </c>
      <c r="D77" s="3">
        <v>1</v>
      </c>
      <c r="E77" s="3" t="s">
        <v>114</v>
      </c>
      <c r="F77" s="3" t="s">
        <v>109</v>
      </c>
      <c r="G77" s="95">
        <v>26.95</v>
      </c>
    </row>
    <row r="78" spans="2:7">
      <c r="B78" s="41">
        <v>44052</v>
      </c>
      <c r="C78" s="3" t="s">
        <v>119</v>
      </c>
      <c r="D78" s="3">
        <v>14</v>
      </c>
      <c r="E78" s="3" t="s">
        <v>6</v>
      </c>
      <c r="F78" s="3" t="s">
        <v>108</v>
      </c>
      <c r="G78" s="95">
        <v>597.66</v>
      </c>
    </row>
    <row r="79" spans="2:7">
      <c r="B79" s="41">
        <v>44309</v>
      </c>
      <c r="C79" s="3" t="s">
        <v>119</v>
      </c>
      <c r="D79" s="3">
        <v>475</v>
      </c>
      <c r="E79" s="3" t="s">
        <v>6</v>
      </c>
      <c r="F79" s="3" t="s">
        <v>105</v>
      </c>
      <c r="G79" s="95">
        <v>11932.83</v>
      </c>
    </row>
    <row r="80" spans="2:7">
      <c r="B80" s="41">
        <v>44650</v>
      </c>
      <c r="C80" s="3" t="s">
        <v>107</v>
      </c>
      <c r="D80" s="3">
        <v>200</v>
      </c>
      <c r="E80" s="3" t="s">
        <v>6</v>
      </c>
      <c r="F80" s="3" t="s">
        <v>106</v>
      </c>
      <c r="G80" s="95">
        <v>6256.6</v>
      </c>
    </row>
    <row r="81" spans="2:7">
      <c r="B81" s="41">
        <v>44874</v>
      </c>
      <c r="C81" s="3" t="s">
        <v>119</v>
      </c>
      <c r="D81" s="3">
        <v>26</v>
      </c>
      <c r="E81" s="3" t="s">
        <v>112</v>
      </c>
      <c r="F81" s="3" t="s">
        <v>113</v>
      </c>
      <c r="G81" s="95">
        <v>772.4</v>
      </c>
    </row>
    <row r="82" spans="2:7">
      <c r="B82" s="41">
        <v>44435</v>
      </c>
      <c r="C82" s="3" t="s">
        <v>117</v>
      </c>
      <c r="D82" s="3">
        <v>425</v>
      </c>
      <c r="E82" s="3" t="s">
        <v>112</v>
      </c>
      <c r="F82" s="3" t="s">
        <v>113</v>
      </c>
      <c r="G82" s="95">
        <v>8540.91</v>
      </c>
    </row>
    <row r="83" spans="2:7">
      <c r="B83" s="41">
        <v>44718</v>
      </c>
      <c r="C83" s="3" t="s">
        <v>119</v>
      </c>
      <c r="D83" s="3">
        <v>600</v>
      </c>
      <c r="E83" s="3" t="s">
        <v>110</v>
      </c>
      <c r="F83" s="3" t="s">
        <v>111</v>
      </c>
      <c r="G83" s="95">
        <v>8607.75</v>
      </c>
    </row>
    <row r="84" spans="2:7">
      <c r="B84" s="41">
        <v>44700</v>
      </c>
      <c r="C84" s="3" t="s">
        <v>118</v>
      </c>
      <c r="D84" s="3">
        <v>550</v>
      </c>
      <c r="E84" s="3" t="s">
        <v>110</v>
      </c>
      <c r="F84" s="3" t="s">
        <v>105</v>
      </c>
      <c r="G84" s="95">
        <v>8206.69</v>
      </c>
    </row>
    <row r="85" spans="2:7">
      <c r="B85" s="41">
        <v>44077</v>
      </c>
      <c r="C85" s="3" t="s">
        <v>107</v>
      </c>
      <c r="D85" s="3">
        <v>7</v>
      </c>
      <c r="E85" s="3" t="s">
        <v>112</v>
      </c>
      <c r="F85" s="3" t="s">
        <v>108</v>
      </c>
      <c r="G85" s="95">
        <v>237.65</v>
      </c>
    </row>
    <row r="86" spans="2:7">
      <c r="B86" s="41">
        <v>44540</v>
      </c>
      <c r="C86" s="3" t="s">
        <v>118</v>
      </c>
      <c r="D86" s="3">
        <v>3</v>
      </c>
      <c r="E86" s="3" t="s">
        <v>6</v>
      </c>
      <c r="F86" s="3" t="s">
        <v>106</v>
      </c>
      <c r="G86" s="95">
        <v>128.07</v>
      </c>
    </row>
    <row r="87" spans="2:7">
      <c r="B87" s="41">
        <v>44124</v>
      </c>
      <c r="C87" s="3" t="s">
        <v>119</v>
      </c>
      <c r="D87" s="3">
        <v>49</v>
      </c>
      <c r="E87" s="3" t="s">
        <v>110</v>
      </c>
      <c r="F87" s="3" t="s">
        <v>109</v>
      </c>
      <c r="G87" s="95">
        <v>953.66</v>
      </c>
    </row>
    <row r="88" spans="2:7">
      <c r="B88" s="41">
        <v>44656</v>
      </c>
      <c r="C88" s="3" t="s">
        <v>116</v>
      </c>
      <c r="D88" s="3">
        <v>350</v>
      </c>
      <c r="E88" s="3" t="s">
        <v>9</v>
      </c>
      <c r="F88" s="3" t="s">
        <v>108</v>
      </c>
      <c r="G88" s="95">
        <v>5423.69</v>
      </c>
    </row>
    <row r="89" spans="2:7">
      <c r="B89" s="41">
        <v>44905</v>
      </c>
      <c r="C89" s="3" t="s">
        <v>117</v>
      </c>
      <c r="D89" s="3">
        <v>5</v>
      </c>
      <c r="E89" s="3" t="s">
        <v>6</v>
      </c>
      <c r="F89" s="3" t="s">
        <v>111</v>
      </c>
      <c r="G89" s="95">
        <v>223.45</v>
      </c>
    </row>
    <row r="90" spans="2:7">
      <c r="B90" s="41">
        <v>44066</v>
      </c>
      <c r="C90" s="3" t="s">
        <v>119</v>
      </c>
      <c r="D90" s="3">
        <v>39</v>
      </c>
      <c r="E90" s="3" t="s">
        <v>112</v>
      </c>
      <c r="F90" s="3" t="s">
        <v>106</v>
      </c>
      <c r="G90" s="95">
        <v>1158.5899999999999</v>
      </c>
    </row>
    <row r="91" spans="2:7">
      <c r="B91" s="41">
        <v>43930</v>
      </c>
      <c r="C91" s="3" t="s">
        <v>107</v>
      </c>
      <c r="D91" s="3">
        <v>35</v>
      </c>
      <c r="E91" s="3" t="s">
        <v>6</v>
      </c>
      <c r="F91" s="3" t="s">
        <v>106</v>
      </c>
      <c r="G91" s="95">
        <v>1329.53</v>
      </c>
    </row>
    <row r="92" spans="2:7">
      <c r="B92" s="41">
        <v>44885</v>
      </c>
      <c r="C92" s="3" t="s">
        <v>116</v>
      </c>
      <c r="D92" s="3">
        <v>550</v>
      </c>
      <c r="E92" s="3" t="s">
        <v>6</v>
      </c>
      <c r="F92" s="3" t="s">
        <v>113</v>
      </c>
      <c r="G92" s="95">
        <v>14133.21</v>
      </c>
    </row>
    <row r="93" spans="2:7">
      <c r="B93" s="41">
        <v>43913</v>
      </c>
      <c r="C93" s="3" t="s">
        <v>117</v>
      </c>
      <c r="D93" s="3">
        <v>500</v>
      </c>
      <c r="E93" s="3" t="s">
        <v>110</v>
      </c>
      <c r="F93" s="3" t="s">
        <v>115</v>
      </c>
      <c r="G93" s="95">
        <v>6885.63</v>
      </c>
    </row>
    <row r="94" spans="2:7">
      <c r="B94" s="41">
        <v>44082</v>
      </c>
      <c r="C94" s="3" t="s">
        <v>116</v>
      </c>
      <c r="D94" s="3">
        <v>100</v>
      </c>
      <c r="E94" s="3" t="s">
        <v>9</v>
      </c>
      <c r="F94" s="3" t="s">
        <v>108</v>
      </c>
      <c r="G94" s="95">
        <v>2026.5</v>
      </c>
    </row>
    <row r="95" spans="2:7">
      <c r="B95" s="41">
        <v>44068</v>
      </c>
      <c r="C95" s="3" t="s">
        <v>119</v>
      </c>
      <c r="D95" s="3">
        <v>32</v>
      </c>
      <c r="E95" s="3" t="s">
        <v>6</v>
      </c>
      <c r="F95" s="3" t="s">
        <v>113</v>
      </c>
      <c r="G95" s="95">
        <v>1188.3699999999999</v>
      </c>
    </row>
    <row r="96" spans="2:7">
      <c r="B96" s="41">
        <v>44830</v>
      </c>
      <c r="C96" s="3" t="s">
        <v>118</v>
      </c>
      <c r="D96" s="3">
        <v>9</v>
      </c>
      <c r="E96" s="3" t="s">
        <v>110</v>
      </c>
      <c r="F96" s="3" t="s">
        <v>113</v>
      </c>
      <c r="G96" s="95">
        <v>224.55</v>
      </c>
    </row>
    <row r="97" spans="2:7">
      <c r="B97" s="41">
        <v>43871</v>
      </c>
      <c r="C97" s="3" t="s">
        <v>116</v>
      </c>
      <c r="D97" s="3">
        <v>325</v>
      </c>
      <c r="E97" s="3" t="s">
        <v>110</v>
      </c>
      <c r="F97" s="3" t="s">
        <v>108</v>
      </c>
      <c r="G97" s="95">
        <v>4475.66</v>
      </c>
    </row>
    <row r="98" spans="2:7">
      <c r="B98" s="41">
        <v>44752</v>
      </c>
      <c r="C98" s="3" t="s">
        <v>116</v>
      </c>
      <c r="D98" s="3">
        <v>16</v>
      </c>
      <c r="E98" s="3" t="s">
        <v>114</v>
      </c>
      <c r="F98" s="3" t="s">
        <v>109</v>
      </c>
      <c r="G98" s="95">
        <v>431.2</v>
      </c>
    </row>
    <row r="99" spans="2:7">
      <c r="B99" s="41">
        <v>44329</v>
      </c>
      <c r="C99" s="3" t="s">
        <v>119</v>
      </c>
      <c r="D99" s="3">
        <v>25</v>
      </c>
      <c r="E99" s="3" t="s">
        <v>9</v>
      </c>
      <c r="F99" s="3" t="s">
        <v>105</v>
      </c>
      <c r="G99" s="95">
        <v>572.69000000000005</v>
      </c>
    </row>
    <row r="100" spans="2:7">
      <c r="B100" s="41">
        <v>44061</v>
      </c>
      <c r="C100" s="3" t="s">
        <v>118</v>
      </c>
      <c r="D100" s="3">
        <v>40</v>
      </c>
      <c r="E100" s="3" t="s">
        <v>110</v>
      </c>
      <c r="F100" s="3" t="s">
        <v>113</v>
      </c>
      <c r="G100" s="95">
        <v>814.3</v>
      </c>
    </row>
    <row r="101" spans="2:7">
      <c r="B101" s="41">
        <v>44411</v>
      </c>
      <c r="C101" s="3" t="s">
        <v>117</v>
      </c>
      <c r="D101" s="3">
        <v>350</v>
      </c>
      <c r="E101" s="3" t="s">
        <v>110</v>
      </c>
      <c r="F101" s="3" t="s">
        <v>111</v>
      </c>
      <c r="G101" s="95">
        <v>5021.1899999999996</v>
      </c>
    </row>
    <row r="102" spans="2:7">
      <c r="B102" s="41">
        <v>44576</v>
      </c>
      <c r="C102" s="3" t="s">
        <v>117</v>
      </c>
      <c r="D102" s="3">
        <v>4</v>
      </c>
      <c r="E102" s="3" t="s">
        <v>114</v>
      </c>
      <c r="F102" s="3" t="s">
        <v>115</v>
      </c>
      <c r="G102" s="95">
        <v>99.8</v>
      </c>
    </row>
    <row r="103" spans="2:7">
      <c r="B103" s="41">
        <v>44153</v>
      </c>
      <c r="C103" s="3" t="s">
        <v>107</v>
      </c>
      <c r="D103" s="3">
        <v>6</v>
      </c>
      <c r="E103" s="3" t="s">
        <v>112</v>
      </c>
      <c r="F103" s="3" t="s">
        <v>108</v>
      </c>
      <c r="G103" s="95">
        <v>209.7</v>
      </c>
    </row>
    <row r="104" spans="2:7">
      <c r="B104" s="41">
        <v>43905</v>
      </c>
      <c r="C104" s="3" t="s">
        <v>107</v>
      </c>
      <c r="D104" s="3">
        <v>5</v>
      </c>
      <c r="E104" s="3" t="s">
        <v>114</v>
      </c>
      <c r="F104" s="3" t="s">
        <v>108</v>
      </c>
      <c r="G104" s="95">
        <v>129.75</v>
      </c>
    </row>
    <row r="105" spans="2:7">
      <c r="B105" s="41">
        <v>44662</v>
      </c>
      <c r="C105" s="3" t="s">
        <v>117</v>
      </c>
      <c r="D105" s="3">
        <v>10</v>
      </c>
      <c r="E105" s="3" t="s">
        <v>112</v>
      </c>
      <c r="F105" s="3" t="s">
        <v>113</v>
      </c>
      <c r="G105" s="95">
        <v>339.5</v>
      </c>
    </row>
    <row r="106" spans="2:7">
      <c r="B106" s="41">
        <v>43869</v>
      </c>
      <c r="C106" s="3" t="s">
        <v>116</v>
      </c>
      <c r="D106" s="3">
        <v>5</v>
      </c>
      <c r="E106" s="3" t="s">
        <v>9</v>
      </c>
      <c r="F106" s="3" t="s">
        <v>115</v>
      </c>
      <c r="G106" s="95">
        <v>134.75</v>
      </c>
    </row>
    <row r="107" spans="2:7">
      <c r="B107" s="41">
        <v>43832</v>
      </c>
      <c r="C107" s="3" t="s">
        <v>116</v>
      </c>
      <c r="D107" s="3">
        <v>27</v>
      </c>
      <c r="E107" s="3" t="s">
        <v>9</v>
      </c>
      <c r="F107" s="3" t="s">
        <v>113</v>
      </c>
      <c r="G107" s="95">
        <v>641.45000000000005</v>
      </c>
    </row>
    <row r="108" spans="2:7">
      <c r="B108" s="41">
        <v>43915</v>
      </c>
      <c r="C108" s="3" t="s">
        <v>117</v>
      </c>
      <c r="D108" s="3">
        <v>29</v>
      </c>
      <c r="E108" s="3" t="s">
        <v>6</v>
      </c>
      <c r="F108" s="3" t="s">
        <v>111</v>
      </c>
      <c r="G108" s="95">
        <v>1101.6099999999999</v>
      </c>
    </row>
    <row r="109" spans="2:7">
      <c r="B109" s="41">
        <v>44161</v>
      </c>
      <c r="C109" s="3" t="s">
        <v>117</v>
      </c>
      <c r="D109" s="3">
        <v>225</v>
      </c>
      <c r="E109" s="3" t="s">
        <v>114</v>
      </c>
      <c r="F109" s="3" t="s">
        <v>111</v>
      </c>
      <c r="G109" s="95">
        <v>3929.63</v>
      </c>
    </row>
    <row r="110" spans="2:7">
      <c r="B110" s="41">
        <v>44430</v>
      </c>
      <c r="C110" s="3" t="s">
        <v>119</v>
      </c>
      <c r="D110" s="3">
        <v>37</v>
      </c>
      <c r="E110" s="3" t="s">
        <v>6</v>
      </c>
      <c r="F110" s="3" t="s">
        <v>111</v>
      </c>
      <c r="G110" s="95">
        <v>1405.5</v>
      </c>
    </row>
    <row r="111" spans="2:7">
      <c r="B111" s="41">
        <v>43993</v>
      </c>
      <c r="C111" s="3" t="s">
        <v>119</v>
      </c>
      <c r="D111" s="3">
        <v>125</v>
      </c>
      <c r="E111" s="3" t="s">
        <v>6</v>
      </c>
      <c r="F111" s="3" t="s">
        <v>113</v>
      </c>
      <c r="G111" s="95">
        <v>3910.38</v>
      </c>
    </row>
    <row r="112" spans="2:7">
      <c r="B112" s="41">
        <v>43891</v>
      </c>
      <c r="C112" s="3" t="s">
        <v>116</v>
      </c>
      <c r="D112" s="3">
        <v>400</v>
      </c>
      <c r="E112" s="3" t="s">
        <v>9</v>
      </c>
      <c r="F112" s="3" t="s">
        <v>113</v>
      </c>
      <c r="G112" s="95">
        <v>6658.5</v>
      </c>
    </row>
    <row r="113" spans="2:7">
      <c r="B113" s="41">
        <v>44907</v>
      </c>
      <c r="C113" s="3" t="s">
        <v>117</v>
      </c>
      <c r="D113" s="3">
        <v>26</v>
      </c>
      <c r="E113" s="3" t="s">
        <v>114</v>
      </c>
      <c r="F113" s="3" t="s">
        <v>111</v>
      </c>
      <c r="G113" s="95">
        <v>573.5</v>
      </c>
    </row>
    <row r="114" spans="2:7">
      <c r="B114" s="41">
        <v>44366</v>
      </c>
      <c r="C114" s="3" t="s">
        <v>116</v>
      </c>
      <c r="D114" s="3">
        <v>6</v>
      </c>
      <c r="E114" s="3" t="s">
        <v>110</v>
      </c>
      <c r="F114" s="3" t="s">
        <v>109</v>
      </c>
      <c r="G114" s="95">
        <v>155.69999999999999</v>
      </c>
    </row>
    <row r="115" spans="2:7">
      <c r="B115" s="41">
        <v>44600</v>
      </c>
      <c r="C115" s="3" t="s">
        <v>117</v>
      </c>
      <c r="D115" s="3">
        <v>1</v>
      </c>
      <c r="E115" s="3" t="s">
        <v>110</v>
      </c>
      <c r="F115" s="3" t="s">
        <v>106</v>
      </c>
      <c r="G115" s="95">
        <v>23.95</v>
      </c>
    </row>
    <row r="116" spans="2:7">
      <c r="B116" s="41">
        <v>44922</v>
      </c>
      <c r="C116" s="3" t="s">
        <v>107</v>
      </c>
      <c r="D116" s="3">
        <v>13</v>
      </c>
      <c r="E116" s="3" t="s">
        <v>112</v>
      </c>
      <c r="F116" s="3" t="s">
        <v>108</v>
      </c>
      <c r="G116" s="95">
        <v>467.35</v>
      </c>
    </row>
    <row r="117" spans="2:7">
      <c r="B117" s="41">
        <v>44833</v>
      </c>
      <c r="C117" s="3" t="s">
        <v>116</v>
      </c>
      <c r="D117" s="3">
        <v>500</v>
      </c>
      <c r="E117" s="3" t="s">
        <v>110</v>
      </c>
      <c r="F117" s="3" t="s">
        <v>111</v>
      </c>
      <c r="G117" s="95">
        <v>7173.13</v>
      </c>
    </row>
    <row r="118" spans="2:7">
      <c r="B118" s="41">
        <v>43940</v>
      </c>
      <c r="C118" s="3" t="s">
        <v>116</v>
      </c>
      <c r="D118" s="3">
        <v>550</v>
      </c>
      <c r="E118" s="3" t="s">
        <v>112</v>
      </c>
      <c r="F118" s="3" t="s">
        <v>106</v>
      </c>
      <c r="G118" s="95">
        <v>11369.19</v>
      </c>
    </row>
    <row r="119" spans="2:7">
      <c r="B119" s="41">
        <v>44158</v>
      </c>
      <c r="C119" s="3" t="s">
        <v>117</v>
      </c>
      <c r="D119" s="3">
        <v>5</v>
      </c>
      <c r="E119" s="3" t="s">
        <v>110</v>
      </c>
      <c r="F119" s="3" t="s">
        <v>105</v>
      </c>
      <c r="G119" s="95">
        <v>124.75</v>
      </c>
    </row>
    <row r="120" spans="2:7">
      <c r="B120" s="41">
        <v>44762</v>
      </c>
      <c r="C120" s="3" t="s">
        <v>117</v>
      </c>
      <c r="D120" s="3">
        <v>525</v>
      </c>
      <c r="E120" s="3" t="s">
        <v>114</v>
      </c>
      <c r="F120" s="3" t="s">
        <v>108</v>
      </c>
      <c r="G120" s="95">
        <v>7833.66</v>
      </c>
    </row>
    <row r="121" spans="2:7">
      <c r="B121" s="41">
        <v>44587</v>
      </c>
      <c r="C121" s="3" t="s">
        <v>118</v>
      </c>
      <c r="D121" s="3">
        <v>20</v>
      </c>
      <c r="E121" s="3" t="s">
        <v>6</v>
      </c>
      <c r="F121" s="3" t="s">
        <v>113</v>
      </c>
      <c r="G121" s="95">
        <v>853.8</v>
      </c>
    </row>
    <row r="122" spans="2:7">
      <c r="B122" s="41">
        <v>44557</v>
      </c>
      <c r="C122" s="3" t="s">
        <v>116</v>
      </c>
      <c r="D122" s="3">
        <v>2</v>
      </c>
      <c r="E122" s="3" t="s">
        <v>6</v>
      </c>
      <c r="F122" s="3" t="s">
        <v>108</v>
      </c>
      <c r="G122" s="95">
        <v>89.38</v>
      </c>
    </row>
    <row r="123" spans="2:7">
      <c r="B123" s="41">
        <v>44255</v>
      </c>
      <c r="C123" s="3" t="s">
        <v>119</v>
      </c>
      <c r="D123" s="3">
        <v>32</v>
      </c>
      <c r="E123" s="3" t="s">
        <v>6</v>
      </c>
      <c r="F123" s="3" t="s">
        <v>115</v>
      </c>
      <c r="G123" s="95">
        <v>1188.3699999999999</v>
      </c>
    </row>
    <row r="124" spans="2:7">
      <c r="B124" s="41">
        <v>44456</v>
      </c>
      <c r="C124" s="3" t="s">
        <v>117</v>
      </c>
      <c r="D124" s="3">
        <v>50</v>
      </c>
      <c r="E124" s="3" t="s">
        <v>6</v>
      </c>
      <c r="F124" s="3" t="s">
        <v>108</v>
      </c>
      <c r="G124" s="95">
        <v>1675.88</v>
      </c>
    </row>
    <row r="125" spans="2:7">
      <c r="B125" s="41">
        <v>44248</v>
      </c>
      <c r="C125" s="3" t="s">
        <v>119</v>
      </c>
      <c r="D125" s="3">
        <v>41</v>
      </c>
      <c r="E125" s="3" t="s">
        <v>6</v>
      </c>
      <c r="F125" s="3" t="s">
        <v>105</v>
      </c>
      <c r="G125" s="95">
        <v>1487.75</v>
      </c>
    </row>
    <row r="126" spans="2:7">
      <c r="B126" s="41">
        <v>44681</v>
      </c>
      <c r="C126" s="3" t="s">
        <v>117</v>
      </c>
      <c r="D126" s="3">
        <v>9</v>
      </c>
      <c r="E126" s="3" t="s">
        <v>114</v>
      </c>
      <c r="F126" s="3" t="s">
        <v>115</v>
      </c>
      <c r="G126" s="95">
        <v>242.55</v>
      </c>
    </row>
    <row r="127" spans="2:7">
      <c r="B127" s="41">
        <v>44538</v>
      </c>
      <c r="C127" s="3" t="s">
        <v>119</v>
      </c>
      <c r="D127" s="3">
        <v>11</v>
      </c>
      <c r="E127" s="3" t="s">
        <v>112</v>
      </c>
      <c r="F127" s="3" t="s">
        <v>108</v>
      </c>
      <c r="G127" s="95">
        <v>395.45</v>
      </c>
    </row>
    <row r="128" spans="2:7">
      <c r="B128" s="41">
        <v>44812</v>
      </c>
      <c r="C128" s="3" t="s">
        <v>117</v>
      </c>
      <c r="D128" s="3">
        <v>6</v>
      </c>
      <c r="E128" s="3" t="s">
        <v>114</v>
      </c>
      <c r="F128" s="3" t="s">
        <v>108</v>
      </c>
      <c r="G128" s="95">
        <v>149.69999999999999</v>
      </c>
    </row>
    <row r="129" spans="2:7">
      <c r="B129" s="41">
        <v>44741</v>
      </c>
      <c r="C129" s="3" t="s">
        <v>117</v>
      </c>
      <c r="D129" s="3">
        <v>9</v>
      </c>
      <c r="E129" s="3" t="s">
        <v>110</v>
      </c>
      <c r="F129" s="3" t="s">
        <v>109</v>
      </c>
      <c r="G129" s="95">
        <v>215.55</v>
      </c>
    </row>
    <row r="130" spans="2:7">
      <c r="B130" s="41">
        <v>44699</v>
      </c>
      <c r="C130" s="3" t="s">
        <v>118</v>
      </c>
      <c r="D130" s="3">
        <v>275</v>
      </c>
      <c r="E130" s="3" t="s">
        <v>112</v>
      </c>
      <c r="F130" s="3" t="s">
        <v>115</v>
      </c>
      <c r="G130" s="95">
        <v>5526.47</v>
      </c>
    </row>
    <row r="131" spans="2:7">
      <c r="B131" s="41">
        <v>44870</v>
      </c>
      <c r="C131" s="3" t="s">
        <v>107</v>
      </c>
      <c r="D131" s="3">
        <v>44</v>
      </c>
      <c r="E131" s="3" t="s">
        <v>6</v>
      </c>
      <c r="F131" s="3" t="s">
        <v>115</v>
      </c>
      <c r="G131" s="95">
        <v>1634.01</v>
      </c>
    </row>
    <row r="132" spans="2:7">
      <c r="B132" s="41">
        <v>44163</v>
      </c>
      <c r="C132" s="3" t="s">
        <v>107</v>
      </c>
      <c r="D132" s="3">
        <v>150</v>
      </c>
      <c r="E132" s="3" t="s">
        <v>9</v>
      </c>
      <c r="F132" s="3" t="s">
        <v>113</v>
      </c>
      <c r="G132" s="95">
        <v>2829.75</v>
      </c>
    </row>
    <row r="133" spans="2:7">
      <c r="B133" s="41">
        <v>44514</v>
      </c>
      <c r="C133" s="3" t="s">
        <v>119</v>
      </c>
      <c r="D133" s="3">
        <v>500</v>
      </c>
      <c r="E133" s="3" t="s">
        <v>6</v>
      </c>
      <c r="F133" s="3" t="s">
        <v>115</v>
      </c>
      <c r="G133" s="95">
        <v>12848.38</v>
      </c>
    </row>
    <row r="134" spans="2:7">
      <c r="B134" s="41">
        <v>44575</v>
      </c>
      <c r="C134" s="3" t="s">
        <v>116</v>
      </c>
      <c r="D134" s="3">
        <v>1</v>
      </c>
      <c r="E134" s="3" t="s">
        <v>114</v>
      </c>
      <c r="F134" s="3" t="s">
        <v>115</v>
      </c>
      <c r="G134" s="95">
        <v>24.95</v>
      </c>
    </row>
    <row r="135" spans="2:7">
      <c r="B135" s="41">
        <v>44078</v>
      </c>
      <c r="C135" s="3" t="s">
        <v>117</v>
      </c>
      <c r="D135" s="3">
        <v>9</v>
      </c>
      <c r="E135" s="3" t="s">
        <v>110</v>
      </c>
      <c r="F135" s="3" t="s">
        <v>113</v>
      </c>
      <c r="G135" s="95">
        <v>233.55</v>
      </c>
    </row>
    <row r="136" spans="2:7">
      <c r="B136" s="41">
        <v>44291</v>
      </c>
      <c r="C136" s="3" t="s">
        <v>117</v>
      </c>
      <c r="D136" s="3">
        <v>75</v>
      </c>
      <c r="E136" s="3" t="s">
        <v>9</v>
      </c>
      <c r="F136" s="3" t="s">
        <v>113</v>
      </c>
      <c r="G136" s="95">
        <v>1572.19</v>
      </c>
    </row>
    <row r="137" spans="2:7">
      <c r="B137" s="41">
        <v>44869</v>
      </c>
      <c r="C137" s="3" t="s">
        <v>116</v>
      </c>
      <c r="D137" s="3">
        <v>75</v>
      </c>
      <c r="E137" s="3" t="s">
        <v>110</v>
      </c>
      <c r="F137" s="3" t="s">
        <v>111</v>
      </c>
      <c r="G137" s="95">
        <v>1347.19</v>
      </c>
    </row>
    <row r="138" spans="2:7">
      <c r="B138" s="41">
        <v>44772</v>
      </c>
      <c r="C138" s="3" t="s">
        <v>107</v>
      </c>
      <c r="D138" s="3">
        <v>19</v>
      </c>
      <c r="E138" s="3" t="s">
        <v>112</v>
      </c>
      <c r="F138" s="3" t="s">
        <v>115</v>
      </c>
      <c r="G138" s="95">
        <v>683.05</v>
      </c>
    </row>
    <row r="139" spans="2:7">
      <c r="B139" s="41">
        <v>44539</v>
      </c>
      <c r="C139" s="3" t="s">
        <v>118</v>
      </c>
      <c r="D139" s="3">
        <v>425</v>
      </c>
      <c r="E139" s="3" t="s">
        <v>114</v>
      </c>
      <c r="F139" s="3" t="s">
        <v>106</v>
      </c>
      <c r="G139" s="95">
        <v>6585.91</v>
      </c>
    </row>
    <row r="140" spans="2:7">
      <c r="B140" s="41">
        <v>44700</v>
      </c>
      <c r="C140" s="3" t="s">
        <v>107</v>
      </c>
      <c r="D140" s="3">
        <v>275</v>
      </c>
      <c r="E140" s="3" t="s">
        <v>110</v>
      </c>
      <c r="F140" s="3" t="s">
        <v>108</v>
      </c>
      <c r="G140" s="95">
        <v>3945.22</v>
      </c>
    </row>
    <row r="141" spans="2:7">
      <c r="B141" s="41">
        <v>44399</v>
      </c>
      <c r="C141" s="3" t="s">
        <v>119</v>
      </c>
      <c r="D141" s="3">
        <v>16</v>
      </c>
      <c r="E141" s="3" t="s">
        <v>112</v>
      </c>
      <c r="F141" s="3" t="s">
        <v>108</v>
      </c>
      <c r="G141" s="95">
        <v>543.20000000000005</v>
      </c>
    </row>
    <row r="142" spans="2:7">
      <c r="B142" s="41">
        <v>43975</v>
      </c>
      <c r="C142" s="3" t="s">
        <v>117</v>
      </c>
      <c r="D142" s="3">
        <v>575</v>
      </c>
      <c r="E142" s="3" t="s">
        <v>6</v>
      </c>
      <c r="F142" s="3" t="s">
        <v>106</v>
      </c>
      <c r="G142" s="95">
        <v>14114.38</v>
      </c>
    </row>
    <row r="143" spans="2:7">
      <c r="B143" s="41">
        <v>44740</v>
      </c>
      <c r="C143" s="3" t="s">
        <v>117</v>
      </c>
      <c r="D143" s="3">
        <v>525</v>
      </c>
      <c r="E143" s="3" t="s">
        <v>114</v>
      </c>
      <c r="F143" s="3" t="s">
        <v>113</v>
      </c>
      <c r="G143" s="95">
        <v>8135.53</v>
      </c>
    </row>
    <row r="144" spans="2:7">
      <c r="B144" s="41">
        <v>44356</v>
      </c>
      <c r="C144" s="3" t="s">
        <v>116</v>
      </c>
      <c r="D144" s="3">
        <v>75</v>
      </c>
      <c r="E144" s="3" t="s">
        <v>9</v>
      </c>
      <c r="F144" s="3" t="s">
        <v>108</v>
      </c>
      <c r="G144" s="95">
        <v>1628.44</v>
      </c>
    </row>
    <row r="145" spans="2:7">
      <c r="B145" s="41">
        <v>44707</v>
      </c>
      <c r="C145" s="3" t="s">
        <v>118</v>
      </c>
      <c r="D145" s="3">
        <v>150</v>
      </c>
      <c r="E145" s="3" t="s">
        <v>112</v>
      </c>
      <c r="F145" s="3" t="s">
        <v>109</v>
      </c>
      <c r="G145" s="95">
        <v>3774.75</v>
      </c>
    </row>
    <row r="146" spans="2:7">
      <c r="B146" s="41">
        <v>44871</v>
      </c>
      <c r="C146" s="3" t="s">
        <v>119</v>
      </c>
      <c r="D146" s="3">
        <v>225</v>
      </c>
      <c r="E146" s="3" t="s">
        <v>110</v>
      </c>
      <c r="F146" s="3" t="s">
        <v>113</v>
      </c>
      <c r="G146" s="95">
        <v>3929.63</v>
      </c>
    </row>
    <row r="147" spans="2:7">
      <c r="B147" s="41">
        <v>44676</v>
      </c>
      <c r="C147" s="3" t="s">
        <v>118</v>
      </c>
      <c r="D147" s="3">
        <v>5</v>
      </c>
      <c r="E147" s="3" t="s">
        <v>114</v>
      </c>
      <c r="F147" s="3" t="s">
        <v>109</v>
      </c>
      <c r="G147" s="95">
        <v>129.75</v>
      </c>
    </row>
    <row r="148" spans="2:7">
      <c r="B148" s="41">
        <v>44055</v>
      </c>
      <c r="C148" s="3" t="s">
        <v>107</v>
      </c>
      <c r="D148" s="3">
        <v>350</v>
      </c>
      <c r="E148" s="3" t="s">
        <v>6</v>
      </c>
      <c r="F148" s="3" t="s">
        <v>111</v>
      </c>
      <c r="G148" s="95">
        <v>8591.36</v>
      </c>
    </row>
    <row r="149" spans="2:7">
      <c r="B149" s="41">
        <v>43974</v>
      </c>
      <c r="C149" s="3" t="s">
        <v>117</v>
      </c>
      <c r="D149" s="3">
        <v>550</v>
      </c>
      <c r="E149" s="3" t="s">
        <v>112</v>
      </c>
      <c r="F149" s="3" t="s">
        <v>106</v>
      </c>
      <c r="G149" s="95">
        <v>11369.19</v>
      </c>
    </row>
    <row r="150" spans="2:7">
      <c r="B150" s="41">
        <v>44726</v>
      </c>
      <c r="C150" s="3" t="s">
        <v>119</v>
      </c>
      <c r="D150" s="3">
        <v>575</v>
      </c>
      <c r="E150" s="3" t="s">
        <v>112</v>
      </c>
      <c r="F150" s="3" t="s">
        <v>115</v>
      </c>
      <c r="G150" s="95">
        <v>11885.97</v>
      </c>
    </row>
    <row r="151" spans="2:7">
      <c r="B151" s="41">
        <v>44148</v>
      </c>
      <c r="C151" s="3" t="s">
        <v>117</v>
      </c>
      <c r="D151" s="3">
        <v>250</v>
      </c>
      <c r="E151" s="3" t="s">
        <v>110</v>
      </c>
      <c r="F151" s="3" t="s">
        <v>111</v>
      </c>
      <c r="G151" s="95">
        <v>4191.25</v>
      </c>
    </row>
    <row r="152" spans="2:7">
      <c r="B152" s="41">
        <v>43933</v>
      </c>
      <c r="C152" s="3" t="s">
        <v>117</v>
      </c>
      <c r="D152" s="3">
        <v>3</v>
      </c>
      <c r="E152" s="3" t="s">
        <v>9</v>
      </c>
      <c r="F152" s="3" t="s">
        <v>108</v>
      </c>
      <c r="G152" s="95">
        <v>86.85</v>
      </c>
    </row>
    <row r="153" spans="2:7">
      <c r="B153" s="41">
        <v>44605</v>
      </c>
      <c r="C153" s="3" t="s">
        <v>117</v>
      </c>
      <c r="D153" s="3">
        <v>525</v>
      </c>
      <c r="E153" s="3" t="s">
        <v>110</v>
      </c>
      <c r="F153" s="3" t="s">
        <v>109</v>
      </c>
      <c r="G153" s="95">
        <v>7229.91</v>
      </c>
    </row>
    <row r="154" spans="2:7">
      <c r="B154" s="41">
        <v>43932</v>
      </c>
      <c r="C154" s="3" t="s">
        <v>116</v>
      </c>
      <c r="D154" s="3">
        <v>49</v>
      </c>
      <c r="E154" s="3" t="s">
        <v>112</v>
      </c>
      <c r="F154" s="3" t="s">
        <v>111</v>
      </c>
      <c r="G154" s="95">
        <v>1247.6600000000001</v>
      </c>
    </row>
    <row r="155" spans="2:7">
      <c r="B155" s="41">
        <v>43910</v>
      </c>
      <c r="C155" s="3" t="s">
        <v>119</v>
      </c>
      <c r="D155" s="3">
        <v>425</v>
      </c>
      <c r="E155" s="3" t="s">
        <v>110</v>
      </c>
      <c r="F155" s="3" t="s">
        <v>106</v>
      </c>
      <c r="G155" s="95">
        <v>5852.78</v>
      </c>
    </row>
    <row r="156" spans="2:7">
      <c r="B156" s="41">
        <v>44355</v>
      </c>
      <c r="C156" s="3" t="s">
        <v>118</v>
      </c>
      <c r="D156" s="3">
        <v>34</v>
      </c>
      <c r="E156" s="3" t="s">
        <v>6</v>
      </c>
      <c r="F156" s="3" t="s">
        <v>105</v>
      </c>
      <c r="G156" s="95">
        <v>1233.74</v>
      </c>
    </row>
    <row r="157" spans="2:7">
      <c r="B157" s="41">
        <v>44349</v>
      </c>
      <c r="C157" s="3" t="s">
        <v>119</v>
      </c>
      <c r="D157" s="3">
        <v>3</v>
      </c>
      <c r="E157" s="3" t="s">
        <v>114</v>
      </c>
      <c r="F157" s="3" t="s">
        <v>108</v>
      </c>
      <c r="G157" s="95">
        <v>77.849999999999994</v>
      </c>
    </row>
    <row r="158" spans="2:7">
      <c r="B158" s="41">
        <v>44661</v>
      </c>
      <c r="C158" s="3" t="s">
        <v>117</v>
      </c>
      <c r="D158" s="3">
        <v>44</v>
      </c>
      <c r="E158" s="3" t="s">
        <v>114</v>
      </c>
      <c r="F158" s="3" t="s">
        <v>106</v>
      </c>
      <c r="G158" s="95">
        <v>1007.93</v>
      </c>
    </row>
    <row r="159" spans="2:7">
      <c r="B159" s="41">
        <v>44746</v>
      </c>
      <c r="C159" s="3" t="s">
        <v>119</v>
      </c>
      <c r="D159" s="3">
        <v>575</v>
      </c>
      <c r="E159" s="3" t="s">
        <v>6</v>
      </c>
      <c r="F159" s="3" t="s">
        <v>109</v>
      </c>
      <c r="G159" s="95">
        <v>14775.63</v>
      </c>
    </row>
    <row r="160" spans="2:7">
      <c r="B160" s="41">
        <v>44535</v>
      </c>
      <c r="C160" s="3" t="s">
        <v>116</v>
      </c>
      <c r="D160" s="3">
        <v>275</v>
      </c>
      <c r="E160" s="3" t="s">
        <v>112</v>
      </c>
      <c r="F160" s="3" t="s">
        <v>109</v>
      </c>
      <c r="G160" s="95">
        <v>5684.59</v>
      </c>
    </row>
    <row r="161" spans="2:7">
      <c r="B161" s="41">
        <v>44381</v>
      </c>
      <c r="C161" s="3" t="s">
        <v>116</v>
      </c>
      <c r="D161" s="3">
        <v>8</v>
      </c>
      <c r="E161" s="3" t="s">
        <v>110</v>
      </c>
      <c r="F161" s="3" t="s">
        <v>105</v>
      </c>
      <c r="G161" s="95">
        <v>207.6</v>
      </c>
    </row>
    <row r="162" spans="2:7">
      <c r="B162" s="41">
        <v>44651</v>
      </c>
      <c r="C162" s="3" t="s">
        <v>118</v>
      </c>
      <c r="D162" s="3">
        <v>4</v>
      </c>
      <c r="E162" s="3" t="s">
        <v>9</v>
      </c>
      <c r="F162" s="3" t="s">
        <v>109</v>
      </c>
      <c r="G162" s="95">
        <v>107.8</v>
      </c>
    </row>
    <row r="163" spans="2:7">
      <c r="B163" s="41">
        <v>44826</v>
      </c>
      <c r="C163" s="3" t="s">
        <v>118</v>
      </c>
      <c r="D163" s="3">
        <v>6</v>
      </c>
      <c r="E163" s="3" t="s">
        <v>112</v>
      </c>
      <c r="F163" s="3" t="s">
        <v>113</v>
      </c>
      <c r="G163" s="95">
        <v>215.7</v>
      </c>
    </row>
    <row r="164" spans="2:7">
      <c r="B164" s="41">
        <v>44003</v>
      </c>
      <c r="C164" s="3" t="s">
        <v>119</v>
      </c>
      <c r="D164" s="3">
        <v>450</v>
      </c>
      <c r="E164" s="3" t="s">
        <v>114</v>
      </c>
      <c r="F164" s="3" t="s">
        <v>113</v>
      </c>
      <c r="G164" s="95">
        <v>6973.31</v>
      </c>
    </row>
    <row r="165" spans="2:7">
      <c r="B165" s="41">
        <v>44811</v>
      </c>
      <c r="C165" s="3" t="s">
        <v>119</v>
      </c>
      <c r="D165" s="3">
        <v>325</v>
      </c>
      <c r="E165" s="3" t="s">
        <v>110</v>
      </c>
      <c r="F165" s="3" t="s">
        <v>108</v>
      </c>
      <c r="G165" s="95">
        <v>4475.66</v>
      </c>
    </row>
    <row r="166" spans="2:7">
      <c r="B166" s="41">
        <v>44658</v>
      </c>
      <c r="C166" s="3" t="s">
        <v>117</v>
      </c>
      <c r="D166" s="3">
        <v>34</v>
      </c>
      <c r="E166" s="3" t="s">
        <v>114</v>
      </c>
      <c r="F166" s="3" t="s">
        <v>106</v>
      </c>
      <c r="G166" s="95">
        <v>778.86</v>
      </c>
    </row>
    <row r="167" spans="2:7">
      <c r="B167" s="41">
        <v>44191</v>
      </c>
      <c r="C167" s="3" t="s">
        <v>119</v>
      </c>
      <c r="D167" s="3">
        <v>9</v>
      </c>
      <c r="E167" s="3" t="s">
        <v>114</v>
      </c>
      <c r="F167" s="3" t="s">
        <v>111</v>
      </c>
      <c r="G167" s="95">
        <v>242.55</v>
      </c>
    </row>
    <row r="168" spans="2:7">
      <c r="B168" s="41">
        <v>44230</v>
      </c>
      <c r="C168" s="3" t="s">
        <v>119</v>
      </c>
      <c r="D168" s="3">
        <v>9</v>
      </c>
      <c r="E168" s="3" t="s">
        <v>6</v>
      </c>
      <c r="F168" s="3" t="s">
        <v>115</v>
      </c>
      <c r="G168" s="95">
        <v>402.21</v>
      </c>
    </row>
    <row r="169" spans="2:7">
      <c r="B169" s="41">
        <v>44236</v>
      </c>
      <c r="C169" s="3" t="s">
        <v>119</v>
      </c>
      <c r="D169" s="3">
        <v>7</v>
      </c>
      <c r="E169" s="3" t="s">
        <v>9</v>
      </c>
      <c r="F169" s="3" t="s">
        <v>109</v>
      </c>
      <c r="G169" s="95">
        <v>195.65</v>
      </c>
    </row>
    <row r="170" spans="2:7">
      <c r="B170" s="41">
        <v>44469</v>
      </c>
      <c r="C170" s="3" t="s">
        <v>119</v>
      </c>
      <c r="D170" s="3">
        <v>8</v>
      </c>
      <c r="E170" s="3" t="s">
        <v>110</v>
      </c>
      <c r="F170" s="3" t="s">
        <v>113</v>
      </c>
      <c r="G170" s="95">
        <v>199.6</v>
      </c>
    </row>
    <row r="171" spans="2:7">
      <c r="B171" s="41">
        <v>44316</v>
      </c>
      <c r="C171" s="3" t="s">
        <v>119</v>
      </c>
      <c r="D171" s="3">
        <v>2</v>
      </c>
      <c r="E171" s="3" t="s">
        <v>9</v>
      </c>
      <c r="F171" s="3" t="s">
        <v>113</v>
      </c>
      <c r="G171" s="95">
        <v>57.9</v>
      </c>
    </row>
    <row r="172" spans="2:7">
      <c r="B172" s="41">
        <v>44024</v>
      </c>
      <c r="C172" s="3" t="s">
        <v>118</v>
      </c>
      <c r="D172" s="3">
        <v>1</v>
      </c>
      <c r="E172" s="3" t="s">
        <v>112</v>
      </c>
      <c r="F172" s="3" t="s">
        <v>108</v>
      </c>
      <c r="G172" s="95">
        <v>33.950000000000003</v>
      </c>
    </row>
    <row r="173" spans="2:7">
      <c r="B173" s="41">
        <v>44551</v>
      </c>
      <c r="C173" s="3" t="s">
        <v>118</v>
      </c>
      <c r="D173" s="3">
        <v>38</v>
      </c>
      <c r="E173" s="3" t="s">
        <v>114</v>
      </c>
      <c r="F173" s="3" t="s">
        <v>113</v>
      </c>
      <c r="G173" s="95">
        <v>870.49</v>
      </c>
    </row>
    <row r="174" spans="2:7">
      <c r="B174" s="41">
        <v>44194</v>
      </c>
      <c r="C174" s="3" t="s">
        <v>116</v>
      </c>
      <c r="D174" s="3">
        <v>250</v>
      </c>
      <c r="E174" s="3" t="s">
        <v>114</v>
      </c>
      <c r="F174" s="3" t="s">
        <v>113</v>
      </c>
      <c r="G174" s="95">
        <v>4366.25</v>
      </c>
    </row>
    <row r="175" spans="2:7">
      <c r="B175" s="41">
        <v>44780</v>
      </c>
      <c r="C175" s="3" t="s">
        <v>118</v>
      </c>
      <c r="D175" s="3">
        <v>4</v>
      </c>
      <c r="E175" s="3" t="s">
        <v>6</v>
      </c>
      <c r="F175" s="3" t="s">
        <v>105</v>
      </c>
      <c r="G175" s="95">
        <v>170.76</v>
      </c>
    </row>
    <row r="176" spans="2:7">
      <c r="B176" s="41">
        <v>44677</v>
      </c>
      <c r="C176" s="3" t="s">
        <v>119</v>
      </c>
      <c r="D176" s="3">
        <v>18</v>
      </c>
      <c r="E176" s="3" t="s">
        <v>110</v>
      </c>
      <c r="F176" s="3" t="s">
        <v>108</v>
      </c>
      <c r="G176" s="95">
        <v>431.1</v>
      </c>
    </row>
    <row r="177" spans="2:7">
      <c r="B177" s="41">
        <v>43896</v>
      </c>
      <c r="C177" s="3" t="s">
        <v>117</v>
      </c>
      <c r="D177" s="3">
        <v>9</v>
      </c>
      <c r="E177" s="3" t="s">
        <v>9</v>
      </c>
      <c r="F177" s="3" t="s">
        <v>113</v>
      </c>
      <c r="G177" s="95">
        <v>242.55</v>
      </c>
    </row>
    <row r="178" spans="2:7">
      <c r="B178" s="41">
        <v>44056</v>
      </c>
      <c r="C178" s="3" t="s">
        <v>119</v>
      </c>
      <c r="D178" s="3">
        <v>15</v>
      </c>
      <c r="E178" s="3" t="s">
        <v>6</v>
      </c>
      <c r="F178" s="3" t="s">
        <v>106</v>
      </c>
      <c r="G178" s="95">
        <v>670.35</v>
      </c>
    </row>
    <row r="179" spans="2:7">
      <c r="B179" s="41">
        <v>44411</v>
      </c>
      <c r="C179" s="3" t="s">
        <v>117</v>
      </c>
      <c r="D179" s="3">
        <v>21</v>
      </c>
      <c r="E179" s="3" t="s">
        <v>6</v>
      </c>
      <c r="F179" s="3" t="s">
        <v>106</v>
      </c>
      <c r="G179" s="95">
        <v>917.49</v>
      </c>
    </row>
    <row r="180" spans="2:7">
      <c r="B180" s="41">
        <v>44868</v>
      </c>
      <c r="C180" s="3" t="s">
        <v>119</v>
      </c>
      <c r="D180" s="3">
        <v>200</v>
      </c>
      <c r="E180" s="3" t="s">
        <v>6</v>
      </c>
      <c r="F180" s="3" t="s">
        <v>113</v>
      </c>
      <c r="G180" s="95">
        <v>6256.6</v>
      </c>
    </row>
    <row r="181" spans="2:7">
      <c r="B181" s="41">
        <v>43839</v>
      </c>
      <c r="C181" s="3" t="s">
        <v>117</v>
      </c>
      <c r="D181" s="3">
        <v>45</v>
      </c>
      <c r="E181" s="3" t="s">
        <v>9</v>
      </c>
      <c r="F181" s="3" t="s">
        <v>111</v>
      </c>
      <c r="G181" s="95">
        <v>1069.0899999999999</v>
      </c>
    </row>
    <row r="182" spans="2:7">
      <c r="B182" s="41">
        <v>43910</v>
      </c>
      <c r="C182" s="3" t="s">
        <v>117</v>
      </c>
      <c r="D182" s="3">
        <v>2</v>
      </c>
      <c r="E182" s="3" t="s">
        <v>112</v>
      </c>
      <c r="F182" s="3" t="s">
        <v>115</v>
      </c>
      <c r="G182" s="95">
        <v>69.900000000000006</v>
      </c>
    </row>
    <row r="183" spans="2:7">
      <c r="B183" s="41">
        <v>44101</v>
      </c>
      <c r="C183" s="3" t="s">
        <v>117</v>
      </c>
      <c r="D183" s="3">
        <v>44</v>
      </c>
      <c r="E183" s="3" t="s">
        <v>110</v>
      </c>
      <c r="F183" s="3" t="s">
        <v>105</v>
      </c>
      <c r="G183" s="95">
        <v>895.73</v>
      </c>
    </row>
    <row r="184" spans="2:7">
      <c r="B184" s="41">
        <v>44804</v>
      </c>
      <c r="C184" s="3" t="s">
        <v>118</v>
      </c>
      <c r="D184" s="3">
        <v>36</v>
      </c>
      <c r="E184" s="3" t="s">
        <v>110</v>
      </c>
      <c r="F184" s="3" t="s">
        <v>115</v>
      </c>
      <c r="G184" s="95">
        <v>732.87</v>
      </c>
    </row>
    <row r="185" spans="2:7">
      <c r="B185" s="41">
        <v>44156</v>
      </c>
      <c r="C185" s="3" t="s">
        <v>116</v>
      </c>
      <c r="D185" s="3">
        <v>45</v>
      </c>
      <c r="E185" s="3" t="s">
        <v>114</v>
      </c>
      <c r="F185" s="3" t="s">
        <v>109</v>
      </c>
      <c r="G185" s="95">
        <v>954.34</v>
      </c>
    </row>
    <row r="186" spans="2:7">
      <c r="B186" s="41">
        <v>43876</v>
      </c>
      <c r="C186" s="3" t="s">
        <v>119</v>
      </c>
      <c r="D186" s="3">
        <v>19</v>
      </c>
      <c r="E186" s="3" t="s">
        <v>110</v>
      </c>
      <c r="F186" s="3" t="s">
        <v>105</v>
      </c>
      <c r="G186" s="95">
        <v>455.05</v>
      </c>
    </row>
    <row r="187" spans="2:7">
      <c r="B187" s="41">
        <v>44521</v>
      </c>
      <c r="C187" s="3" t="s">
        <v>117</v>
      </c>
      <c r="D187" s="3">
        <v>34</v>
      </c>
      <c r="E187" s="3" t="s">
        <v>6</v>
      </c>
      <c r="F187" s="3" t="s">
        <v>105</v>
      </c>
      <c r="G187" s="95">
        <v>1262.6400000000001</v>
      </c>
    </row>
    <row r="188" spans="2:7">
      <c r="B188" s="41">
        <v>43947</v>
      </c>
      <c r="C188" s="3" t="s">
        <v>117</v>
      </c>
      <c r="D188" s="3">
        <v>200</v>
      </c>
      <c r="E188" s="3" t="s">
        <v>110</v>
      </c>
      <c r="F188" s="3" t="s">
        <v>105</v>
      </c>
      <c r="G188" s="95">
        <v>3633</v>
      </c>
    </row>
    <row r="189" spans="2:7">
      <c r="B189" s="41">
        <v>44749</v>
      </c>
      <c r="C189" s="3" t="s">
        <v>118</v>
      </c>
      <c r="D189" s="3">
        <v>6</v>
      </c>
      <c r="E189" s="3" t="s">
        <v>9</v>
      </c>
      <c r="F189" s="3" t="s">
        <v>108</v>
      </c>
      <c r="G189" s="95">
        <v>167.7</v>
      </c>
    </row>
    <row r="190" spans="2:7">
      <c r="B190" s="41">
        <v>43844</v>
      </c>
      <c r="C190" s="3" t="s">
        <v>116</v>
      </c>
      <c r="D190" s="3">
        <v>425</v>
      </c>
      <c r="E190" s="3" t="s">
        <v>6</v>
      </c>
      <c r="F190" s="3" t="s">
        <v>106</v>
      </c>
      <c r="G190" s="95">
        <v>10921.12</v>
      </c>
    </row>
    <row r="191" spans="2:7">
      <c r="B191" s="41">
        <v>44284</v>
      </c>
      <c r="C191" s="3" t="s">
        <v>118</v>
      </c>
      <c r="D191" s="3">
        <v>34</v>
      </c>
      <c r="E191" s="3" t="s">
        <v>112</v>
      </c>
      <c r="F191" s="3" t="s">
        <v>111</v>
      </c>
      <c r="G191" s="95">
        <v>1038.96</v>
      </c>
    </row>
    <row r="192" spans="2:7">
      <c r="B192" s="41">
        <v>44226</v>
      </c>
      <c r="C192" s="3" t="s">
        <v>118</v>
      </c>
      <c r="D192" s="3">
        <v>6</v>
      </c>
      <c r="E192" s="3" t="s">
        <v>114</v>
      </c>
      <c r="F192" s="3" t="s">
        <v>109</v>
      </c>
      <c r="G192" s="95">
        <v>161.69999999999999</v>
      </c>
    </row>
    <row r="193" spans="2:7">
      <c r="B193" s="41">
        <v>44055</v>
      </c>
      <c r="C193" s="3" t="s">
        <v>117</v>
      </c>
      <c r="D193" s="3">
        <v>42</v>
      </c>
      <c r="E193" s="3" t="s">
        <v>114</v>
      </c>
      <c r="F193" s="3" t="s">
        <v>108</v>
      </c>
      <c r="G193" s="95">
        <v>962.12</v>
      </c>
    </row>
    <row r="194" spans="2:7">
      <c r="B194" s="41">
        <v>44462</v>
      </c>
      <c r="C194" s="3" t="s">
        <v>117</v>
      </c>
      <c r="D194" s="3">
        <v>4</v>
      </c>
      <c r="E194" s="3" t="s">
        <v>112</v>
      </c>
      <c r="F194" s="3" t="s">
        <v>106</v>
      </c>
      <c r="G194" s="95">
        <v>139.80000000000001</v>
      </c>
    </row>
    <row r="195" spans="2:7">
      <c r="B195" s="41">
        <v>44885</v>
      </c>
      <c r="C195" s="3" t="s">
        <v>116</v>
      </c>
      <c r="D195" s="3">
        <v>4</v>
      </c>
      <c r="E195" s="3" t="s">
        <v>6</v>
      </c>
      <c r="F195" s="3" t="s">
        <v>113</v>
      </c>
      <c r="G195" s="95">
        <v>170.76</v>
      </c>
    </row>
    <row r="196" spans="2:7">
      <c r="B196" s="41">
        <v>44922</v>
      </c>
      <c r="C196" s="3" t="s">
        <v>117</v>
      </c>
      <c r="D196" s="3">
        <v>500</v>
      </c>
      <c r="E196" s="3" t="s">
        <v>114</v>
      </c>
      <c r="F196" s="3" t="s">
        <v>106</v>
      </c>
      <c r="G196" s="95">
        <v>7173.13</v>
      </c>
    </row>
    <row r="197" spans="2:7">
      <c r="B197" s="41">
        <v>44691</v>
      </c>
      <c r="C197" s="3" t="s">
        <v>119</v>
      </c>
      <c r="D197" s="3">
        <v>1</v>
      </c>
      <c r="E197" s="3" t="s">
        <v>114</v>
      </c>
      <c r="F197" s="3" t="s">
        <v>111</v>
      </c>
      <c r="G197" s="95">
        <v>24.95</v>
      </c>
    </row>
    <row r="198" spans="2:7">
      <c r="B198" s="41">
        <v>44140</v>
      </c>
      <c r="C198" s="3" t="s">
        <v>116</v>
      </c>
      <c r="D198" s="3">
        <v>4</v>
      </c>
      <c r="E198" s="3" t="s">
        <v>9</v>
      </c>
      <c r="F198" s="3" t="s">
        <v>109</v>
      </c>
      <c r="G198" s="95">
        <v>107.8</v>
      </c>
    </row>
    <row r="199" spans="2:7">
      <c r="B199" s="41">
        <v>43875</v>
      </c>
      <c r="C199" s="3" t="s">
        <v>117</v>
      </c>
      <c r="D199" s="3">
        <v>41</v>
      </c>
      <c r="E199" s="3" t="s">
        <v>9</v>
      </c>
      <c r="F199" s="3" t="s">
        <v>115</v>
      </c>
      <c r="G199" s="95">
        <v>974.06</v>
      </c>
    </row>
    <row r="200" spans="2:7">
      <c r="B200" s="41">
        <v>44686</v>
      </c>
      <c r="C200" s="3" t="s">
        <v>117</v>
      </c>
      <c r="D200" s="3">
        <v>6</v>
      </c>
      <c r="E200" s="3" t="s">
        <v>110</v>
      </c>
      <c r="F200" s="3" t="s">
        <v>109</v>
      </c>
      <c r="G200" s="95">
        <v>143.69999999999999</v>
      </c>
    </row>
    <row r="201" spans="2:7">
      <c r="B201" s="41">
        <v>44586</v>
      </c>
      <c r="C201" s="3" t="s">
        <v>119</v>
      </c>
      <c r="D201" s="3">
        <v>125</v>
      </c>
      <c r="E201" s="3" t="s">
        <v>114</v>
      </c>
      <c r="F201" s="3" t="s">
        <v>111</v>
      </c>
      <c r="G201" s="95">
        <v>2358.13</v>
      </c>
    </row>
    <row r="202" spans="2:7">
      <c r="B202" s="41">
        <v>43882</v>
      </c>
      <c r="C202" s="3" t="s">
        <v>116</v>
      </c>
      <c r="D202" s="3">
        <v>325</v>
      </c>
      <c r="E202" s="3" t="s">
        <v>110</v>
      </c>
      <c r="F202" s="3" t="s">
        <v>111</v>
      </c>
      <c r="G202" s="95">
        <v>4662.53</v>
      </c>
    </row>
    <row r="203" spans="2:7">
      <c r="B203" s="41">
        <v>44757</v>
      </c>
      <c r="C203" s="3" t="s">
        <v>117</v>
      </c>
      <c r="D203" s="3">
        <v>325</v>
      </c>
      <c r="E203" s="3" t="s">
        <v>112</v>
      </c>
      <c r="F203" s="3" t="s">
        <v>106</v>
      </c>
      <c r="G203" s="95">
        <v>6531.28</v>
      </c>
    </row>
    <row r="204" spans="2:7">
      <c r="B204" s="41">
        <v>44827</v>
      </c>
      <c r="C204" s="3" t="s">
        <v>118</v>
      </c>
      <c r="D204" s="3">
        <v>28</v>
      </c>
      <c r="E204" s="3" t="s">
        <v>110</v>
      </c>
      <c r="F204" s="3" t="s">
        <v>113</v>
      </c>
      <c r="G204" s="95">
        <v>593.80999999999995</v>
      </c>
    </row>
    <row r="205" spans="2:7">
      <c r="B205" s="41">
        <v>44646</v>
      </c>
      <c r="C205" s="3" t="s">
        <v>107</v>
      </c>
      <c r="D205" s="3">
        <v>22</v>
      </c>
      <c r="E205" s="3" t="s">
        <v>112</v>
      </c>
      <c r="F205" s="3" t="s">
        <v>109</v>
      </c>
      <c r="G205" s="95">
        <v>746.9</v>
      </c>
    </row>
    <row r="206" spans="2:7">
      <c r="B206" s="41">
        <v>43908</v>
      </c>
      <c r="C206" s="3" t="s">
        <v>118</v>
      </c>
      <c r="D206" s="3">
        <v>18</v>
      </c>
      <c r="E206" s="3" t="s">
        <v>9</v>
      </c>
      <c r="F206" s="3" t="s">
        <v>109</v>
      </c>
      <c r="G206" s="95">
        <v>485.1</v>
      </c>
    </row>
    <row r="207" spans="2:7">
      <c r="B207" s="41">
        <v>43932</v>
      </c>
      <c r="C207" s="3" t="s">
        <v>117</v>
      </c>
      <c r="D207" s="3">
        <v>28</v>
      </c>
      <c r="E207" s="3" t="s">
        <v>6</v>
      </c>
      <c r="F207" s="3" t="s">
        <v>108</v>
      </c>
      <c r="G207" s="95">
        <v>1063.6199999999999</v>
      </c>
    </row>
    <row r="208" spans="2:7">
      <c r="B208" s="41">
        <v>44143</v>
      </c>
      <c r="C208" s="3" t="s">
        <v>117</v>
      </c>
      <c r="D208" s="3">
        <v>350</v>
      </c>
      <c r="E208" s="3" t="s">
        <v>6</v>
      </c>
      <c r="F208" s="3" t="s">
        <v>108</v>
      </c>
      <c r="G208" s="95">
        <v>8792.61</v>
      </c>
    </row>
    <row r="209" spans="2:7">
      <c r="B209" s="41">
        <v>44918</v>
      </c>
      <c r="C209" s="3" t="s">
        <v>117</v>
      </c>
      <c r="D209" s="3">
        <v>500</v>
      </c>
      <c r="E209" s="3" t="s">
        <v>112</v>
      </c>
      <c r="F209" s="3" t="s">
        <v>109</v>
      </c>
      <c r="G209" s="95">
        <v>10335.629999999999</v>
      </c>
    </row>
    <row r="210" spans="2:7">
      <c r="B210" s="41">
        <v>44113</v>
      </c>
      <c r="C210" s="3" t="s">
        <v>117</v>
      </c>
      <c r="D210" s="3">
        <v>13</v>
      </c>
      <c r="E210" s="3" t="s">
        <v>6</v>
      </c>
      <c r="F210" s="3" t="s">
        <v>109</v>
      </c>
      <c r="G210" s="95">
        <v>554.97</v>
      </c>
    </row>
    <row r="211" spans="2:7">
      <c r="B211" s="41">
        <v>43866</v>
      </c>
      <c r="C211" s="3" t="s">
        <v>116</v>
      </c>
      <c r="D211" s="3">
        <v>43</v>
      </c>
      <c r="E211" s="3" t="s">
        <v>110</v>
      </c>
      <c r="F211" s="3" t="s">
        <v>108</v>
      </c>
      <c r="G211" s="95">
        <v>875.37</v>
      </c>
    </row>
    <row r="212" spans="2:7">
      <c r="B212" s="41">
        <v>44760</v>
      </c>
      <c r="C212" s="3" t="s">
        <v>118</v>
      </c>
      <c r="D212" s="3">
        <v>1</v>
      </c>
      <c r="E212" s="3" t="s">
        <v>114</v>
      </c>
      <c r="F212" s="3" t="s">
        <v>113</v>
      </c>
      <c r="G212" s="95">
        <v>26.95</v>
      </c>
    </row>
    <row r="213" spans="2:7">
      <c r="B213" s="41">
        <v>44500</v>
      </c>
      <c r="C213" s="3" t="s">
        <v>117</v>
      </c>
      <c r="D213" s="3">
        <v>75</v>
      </c>
      <c r="E213" s="3" t="s">
        <v>112</v>
      </c>
      <c r="F213" s="3" t="s">
        <v>115</v>
      </c>
      <c r="G213" s="95">
        <v>1909.69</v>
      </c>
    </row>
    <row r="214" spans="2:7">
      <c r="B214" s="41">
        <v>44543</v>
      </c>
      <c r="C214" s="3" t="s">
        <v>117</v>
      </c>
      <c r="D214" s="3">
        <v>7</v>
      </c>
      <c r="E214" s="3" t="s">
        <v>9</v>
      </c>
      <c r="F214" s="3" t="s">
        <v>105</v>
      </c>
      <c r="G214" s="95">
        <v>195.65</v>
      </c>
    </row>
    <row r="215" spans="2:7">
      <c r="B215" s="41">
        <v>44538</v>
      </c>
      <c r="C215" s="3" t="s">
        <v>117</v>
      </c>
      <c r="D215" s="3">
        <v>16</v>
      </c>
      <c r="E215" s="3" t="s">
        <v>6</v>
      </c>
      <c r="F215" s="3" t="s">
        <v>106</v>
      </c>
      <c r="G215" s="95">
        <v>699.04</v>
      </c>
    </row>
    <row r="216" spans="2:7">
      <c r="B216" s="41">
        <v>44240</v>
      </c>
      <c r="C216" s="3" t="s">
        <v>116</v>
      </c>
      <c r="D216" s="3">
        <v>75</v>
      </c>
      <c r="E216" s="3" t="s">
        <v>9</v>
      </c>
      <c r="F216" s="3" t="s">
        <v>108</v>
      </c>
      <c r="G216" s="95">
        <v>1628.44</v>
      </c>
    </row>
    <row r="217" spans="2:7">
      <c r="B217" s="41">
        <v>44064</v>
      </c>
      <c r="C217" s="3" t="s">
        <v>119</v>
      </c>
      <c r="D217" s="3">
        <v>50</v>
      </c>
      <c r="E217" s="3" t="s">
        <v>110</v>
      </c>
      <c r="F217" s="3" t="s">
        <v>106</v>
      </c>
      <c r="G217" s="95">
        <v>898.13</v>
      </c>
    </row>
    <row r="218" spans="2:7">
      <c r="B218" s="41">
        <v>44540</v>
      </c>
      <c r="C218" s="3" t="s">
        <v>117</v>
      </c>
      <c r="D218" s="3">
        <v>150</v>
      </c>
      <c r="E218" s="3" t="s">
        <v>114</v>
      </c>
      <c r="F218" s="3" t="s">
        <v>108</v>
      </c>
      <c r="G218" s="95">
        <v>2724.75</v>
      </c>
    </row>
    <row r="219" spans="2:7">
      <c r="B219" s="41">
        <v>44368</v>
      </c>
      <c r="C219" s="3" t="s">
        <v>117</v>
      </c>
      <c r="D219" s="3">
        <v>2</v>
      </c>
      <c r="E219" s="3" t="s">
        <v>9</v>
      </c>
      <c r="F219" s="3" t="s">
        <v>105</v>
      </c>
      <c r="G219" s="95">
        <v>57.9</v>
      </c>
    </row>
    <row r="220" spans="2:7">
      <c r="B220" s="41">
        <v>44171</v>
      </c>
      <c r="C220" s="3" t="s">
        <v>116</v>
      </c>
      <c r="D220" s="3">
        <v>200</v>
      </c>
      <c r="E220" s="3" t="s">
        <v>112</v>
      </c>
      <c r="F220" s="3" t="s">
        <v>115</v>
      </c>
      <c r="G220" s="95">
        <v>4893</v>
      </c>
    </row>
    <row r="221" spans="2:7">
      <c r="B221" s="41">
        <v>44776</v>
      </c>
      <c r="C221" s="3" t="s">
        <v>119</v>
      </c>
      <c r="D221" s="3">
        <v>8</v>
      </c>
      <c r="E221" s="3" t="s">
        <v>9</v>
      </c>
      <c r="F221" s="3" t="s">
        <v>111</v>
      </c>
      <c r="G221" s="95">
        <v>223.6</v>
      </c>
    </row>
    <row r="222" spans="2:7">
      <c r="B222" s="41">
        <v>44649</v>
      </c>
      <c r="C222" s="3" t="s">
        <v>117</v>
      </c>
      <c r="D222" s="3">
        <v>6</v>
      </c>
      <c r="E222" s="3" t="s">
        <v>9</v>
      </c>
      <c r="F222" s="3" t="s">
        <v>109</v>
      </c>
      <c r="G222" s="95">
        <v>167.7</v>
      </c>
    </row>
    <row r="223" spans="2:7">
      <c r="B223" s="41">
        <v>43908</v>
      </c>
      <c r="C223" s="3" t="s">
        <v>119</v>
      </c>
      <c r="D223" s="3">
        <v>35</v>
      </c>
      <c r="E223" s="3" t="s">
        <v>110</v>
      </c>
      <c r="F223" s="3" t="s">
        <v>105</v>
      </c>
      <c r="G223" s="95">
        <v>742.26</v>
      </c>
    </row>
    <row r="224" spans="2:7">
      <c r="B224" s="41">
        <v>44667</v>
      </c>
      <c r="C224" s="3" t="s">
        <v>107</v>
      </c>
      <c r="D224" s="3">
        <v>4</v>
      </c>
      <c r="E224" s="3" t="s">
        <v>9</v>
      </c>
      <c r="F224" s="3" t="s">
        <v>108</v>
      </c>
      <c r="G224" s="95">
        <v>111.8</v>
      </c>
    </row>
    <row r="225" spans="2:7">
      <c r="B225" s="41">
        <v>44420</v>
      </c>
      <c r="C225" s="3" t="s">
        <v>119</v>
      </c>
      <c r="D225" s="3">
        <v>18</v>
      </c>
      <c r="E225" s="3" t="s">
        <v>110</v>
      </c>
      <c r="F225" s="3" t="s">
        <v>111</v>
      </c>
      <c r="G225" s="95">
        <v>431.1</v>
      </c>
    </row>
    <row r="226" spans="2:7">
      <c r="B226" s="41">
        <v>44788</v>
      </c>
      <c r="C226" s="3" t="s">
        <v>116</v>
      </c>
      <c r="D226" s="3">
        <v>2</v>
      </c>
      <c r="E226" s="3" t="s">
        <v>114</v>
      </c>
      <c r="F226" s="3" t="s">
        <v>105</v>
      </c>
      <c r="G226" s="95">
        <v>53.9</v>
      </c>
    </row>
    <row r="227" spans="2:7">
      <c r="B227" s="41">
        <v>44509</v>
      </c>
      <c r="C227" s="3" t="s">
        <v>119</v>
      </c>
      <c r="D227" s="3">
        <v>250</v>
      </c>
      <c r="E227" s="3" t="s">
        <v>9</v>
      </c>
      <c r="F227" s="3" t="s">
        <v>105</v>
      </c>
      <c r="G227" s="95">
        <v>4891.25</v>
      </c>
    </row>
    <row r="228" spans="2:7">
      <c r="B228" s="41">
        <v>44601</v>
      </c>
      <c r="C228" s="3" t="s">
        <v>117</v>
      </c>
      <c r="D228" s="3">
        <v>200</v>
      </c>
      <c r="E228" s="3" t="s">
        <v>114</v>
      </c>
      <c r="F228" s="3" t="s">
        <v>113</v>
      </c>
      <c r="G228" s="95">
        <v>3773</v>
      </c>
    </row>
    <row r="229" spans="2:7">
      <c r="B229" s="41">
        <v>44364</v>
      </c>
      <c r="C229" s="3" t="s">
        <v>116</v>
      </c>
      <c r="D229" s="3">
        <v>475</v>
      </c>
      <c r="E229" s="3" t="s">
        <v>9</v>
      </c>
      <c r="F229" s="3" t="s">
        <v>113</v>
      </c>
      <c r="G229" s="95">
        <v>7360.72</v>
      </c>
    </row>
    <row r="230" spans="2:7">
      <c r="B230" s="41">
        <v>44424</v>
      </c>
      <c r="C230" s="3" t="s">
        <v>117</v>
      </c>
      <c r="D230" s="3">
        <v>75</v>
      </c>
      <c r="E230" s="3" t="s">
        <v>110</v>
      </c>
      <c r="F230" s="3" t="s">
        <v>109</v>
      </c>
      <c r="G230" s="95">
        <v>1403.44</v>
      </c>
    </row>
    <row r="231" spans="2:7">
      <c r="B231" s="41">
        <v>44347</v>
      </c>
      <c r="C231" s="3" t="s">
        <v>107</v>
      </c>
      <c r="D231" s="3">
        <v>20</v>
      </c>
      <c r="E231" s="3" t="s">
        <v>6</v>
      </c>
      <c r="F231" s="3" t="s">
        <v>108</v>
      </c>
      <c r="G231" s="95">
        <v>873.8</v>
      </c>
    </row>
    <row r="232" spans="2:7">
      <c r="B232" s="41">
        <v>43953</v>
      </c>
      <c r="C232" s="3" t="s">
        <v>119</v>
      </c>
      <c r="D232" s="3">
        <v>200</v>
      </c>
      <c r="E232" s="3" t="s">
        <v>110</v>
      </c>
      <c r="F232" s="3" t="s">
        <v>111</v>
      </c>
      <c r="G232" s="95">
        <v>3353</v>
      </c>
    </row>
    <row r="233" spans="2:7">
      <c r="B233" s="41">
        <v>44182</v>
      </c>
      <c r="C233" s="3" t="s">
        <v>117</v>
      </c>
      <c r="D233" s="3">
        <v>25</v>
      </c>
      <c r="E233" s="3" t="s">
        <v>110</v>
      </c>
      <c r="F233" s="3" t="s">
        <v>111</v>
      </c>
      <c r="G233" s="95">
        <v>508.94</v>
      </c>
    </row>
    <row r="234" spans="2:7">
      <c r="B234" s="41">
        <v>44335</v>
      </c>
      <c r="C234" s="3" t="s">
        <v>119</v>
      </c>
      <c r="D234" s="3">
        <v>1</v>
      </c>
      <c r="E234" s="3" t="s">
        <v>110</v>
      </c>
      <c r="F234" s="3" t="s">
        <v>108</v>
      </c>
      <c r="G234" s="95">
        <v>25.95</v>
      </c>
    </row>
    <row r="235" spans="2:7">
      <c r="B235" s="41">
        <v>44068</v>
      </c>
      <c r="C235" s="3" t="s">
        <v>117</v>
      </c>
      <c r="D235" s="3">
        <v>3</v>
      </c>
      <c r="E235" s="3" t="s">
        <v>112</v>
      </c>
      <c r="F235" s="3" t="s">
        <v>106</v>
      </c>
      <c r="G235" s="95">
        <v>107.85</v>
      </c>
    </row>
    <row r="236" spans="2:7">
      <c r="B236" s="41">
        <v>43878</v>
      </c>
      <c r="C236" s="3" t="s">
        <v>117</v>
      </c>
      <c r="D236" s="3">
        <v>13</v>
      </c>
      <c r="E236" s="3" t="s">
        <v>114</v>
      </c>
      <c r="F236" s="3" t="s">
        <v>105</v>
      </c>
      <c r="G236" s="95">
        <v>350.35</v>
      </c>
    </row>
    <row r="237" spans="2:7">
      <c r="B237" s="41">
        <v>44354</v>
      </c>
      <c r="C237" s="3" t="s">
        <v>116</v>
      </c>
      <c r="D237" s="3">
        <v>33</v>
      </c>
      <c r="E237" s="3" t="s">
        <v>6</v>
      </c>
      <c r="F237" s="3" t="s">
        <v>108</v>
      </c>
      <c r="G237" s="95">
        <v>1197.45</v>
      </c>
    </row>
    <row r="238" spans="2:7">
      <c r="B238" s="41">
        <v>44223</v>
      </c>
      <c r="C238" s="3" t="s">
        <v>117</v>
      </c>
      <c r="D238" s="3">
        <v>400</v>
      </c>
      <c r="E238" s="3" t="s">
        <v>110</v>
      </c>
      <c r="F238" s="3" t="s">
        <v>111</v>
      </c>
      <c r="G238" s="95">
        <v>5738.5</v>
      </c>
    </row>
    <row r="239" spans="2:7">
      <c r="B239" s="41">
        <v>44854</v>
      </c>
      <c r="C239" s="3" t="s">
        <v>117</v>
      </c>
      <c r="D239" s="3">
        <v>250</v>
      </c>
      <c r="E239" s="3" t="s">
        <v>114</v>
      </c>
      <c r="F239" s="3" t="s">
        <v>113</v>
      </c>
      <c r="G239" s="95">
        <v>4541.25</v>
      </c>
    </row>
    <row r="240" spans="2:7">
      <c r="B240" s="41">
        <v>44889</v>
      </c>
      <c r="C240" s="3" t="s">
        <v>118</v>
      </c>
      <c r="D240" s="3">
        <v>9</v>
      </c>
      <c r="E240" s="3" t="s">
        <v>110</v>
      </c>
      <c r="F240" s="3" t="s">
        <v>106</v>
      </c>
      <c r="G240" s="95">
        <v>215.55</v>
      </c>
    </row>
    <row r="241" spans="2:7">
      <c r="B241" s="41">
        <v>44313</v>
      </c>
      <c r="C241" s="3" t="s">
        <v>119</v>
      </c>
      <c r="D241" s="3">
        <v>175</v>
      </c>
      <c r="E241" s="3" t="s">
        <v>114</v>
      </c>
      <c r="F241" s="3" t="s">
        <v>106</v>
      </c>
      <c r="G241" s="95">
        <v>3301.38</v>
      </c>
    </row>
    <row r="242" spans="2:7">
      <c r="B242" s="41">
        <v>44279</v>
      </c>
      <c r="C242" s="3" t="s">
        <v>116</v>
      </c>
      <c r="D242" s="3">
        <v>9</v>
      </c>
      <c r="E242" s="3" t="s">
        <v>6</v>
      </c>
      <c r="F242" s="3" t="s">
        <v>108</v>
      </c>
      <c r="G242" s="95">
        <v>393.21</v>
      </c>
    </row>
    <row r="243" spans="2:7">
      <c r="B243" s="41">
        <v>44719</v>
      </c>
      <c r="C243" s="3" t="s">
        <v>119</v>
      </c>
      <c r="D243" s="3">
        <v>3</v>
      </c>
      <c r="E243" s="3" t="s">
        <v>110</v>
      </c>
      <c r="F243" s="3" t="s">
        <v>113</v>
      </c>
      <c r="G243" s="95">
        <v>77.849999999999994</v>
      </c>
    </row>
    <row r="244" spans="2:7">
      <c r="B244" s="41">
        <v>44859</v>
      </c>
      <c r="C244" s="3" t="s">
        <v>117</v>
      </c>
      <c r="D244" s="3">
        <v>22</v>
      </c>
      <c r="E244" s="3" t="s">
        <v>110</v>
      </c>
      <c r="F244" s="3" t="s">
        <v>115</v>
      </c>
      <c r="G244" s="95">
        <v>570.9</v>
      </c>
    </row>
    <row r="245" spans="2:7">
      <c r="B245" s="41">
        <v>43929</v>
      </c>
      <c r="C245" s="3" t="s">
        <v>118</v>
      </c>
      <c r="D245" s="3">
        <v>3</v>
      </c>
      <c r="E245" s="3" t="s">
        <v>110</v>
      </c>
      <c r="F245" s="3" t="s">
        <v>105</v>
      </c>
      <c r="G245" s="95">
        <v>74.849999999999994</v>
      </c>
    </row>
    <row r="246" spans="2:7">
      <c r="B246" s="41">
        <v>44545</v>
      </c>
      <c r="C246" s="3" t="s">
        <v>117</v>
      </c>
      <c r="D246" s="3">
        <v>44</v>
      </c>
      <c r="E246" s="3" t="s">
        <v>6</v>
      </c>
      <c r="F246" s="3" t="s">
        <v>109</v>
      </c>
      <c r="G246" s="95">
        <v>1671.41</v>
      </c>
    </row>
    <row r="247" spans="2:7">
      <c r="B247" s="41">
        <v>44875</v>
      </c>
      <c r="C247" s="3" t="s">
        <v>107</v>
      </c>
      <c r="D247" s="3">
        <v>175</v>
      </c>
      <c r="E247" s="3" t="s">
        <v>110</v>
      </c>
      <c r="F247" s="3" t="s">
        <v>113</v>
      </c>
      <c r="G247" s="95">
        <v>3178.88</v>
      </c>
    </row>
    <row r="248" spans="2:7">
      <c r="B248" s="41">
        <v>43910</v>
      </c>
      <c r="C248" s="3" t="s">
        <v>118</v>
      </c>
      <c r="D248" s="3">
        <v>30</v>
      </c>
      <c r="E248" s="3" t="s">
        <v>9</v>
      </c>
      <c r="F248" s="3" t="s">
        <v>109</v>
      </c>
      <c r="G248" s="95">
        <v>712.73</v>
      </c>
    </row>
    <row r="249" spans="2:7">
      <c r="B249" s="41">
        <v>44480</v>
      </c>
      <c r="C249" s="3" t="s">
        <v>107</v>
      </c>
      <c r="D249" s="3">
        <v>8</v>
      </c>
      <c r="E249" s="3" t="s">
        <v>112</v>
      </c>
      <c r="F249" s="3" t="s">
        <v>109</v>
      </c>
      <c r="G249" s="95">
        <v>287.60000000000002</v>
      </c>
    </row>
    <row r="250" spans="2:7">
      <c r="B250" s="41">
        <v>44068</v>
      </c>
      <c r="C250" s="3" t="s">
        <v>119</v>
      </c>
      <c r="D250" s="3">
        <v>75</v>
      </c>
      <c r="E250" s="3" t="s">
        <v>9</v>
      </c>
      <c r="F250" s="3" t="s">
        <v>111</v>
      </c>
      <c r="G250" s="95">
        <v>1572.19</v>
      </c>
    </row>
    <row r="251" spans="2:7">
      <c r="B251" s="41">
        <v>44350</v>
      </c>
      <c r="C251" s="3" t="s">
        <v>119</v>
      </c>
      <c r="D251" s="3">
        <v>375</v>
      </c>
      <c r="E251" s="3" t="s">
        <v>114</v>
      </c>
      <c r="F251" s="3" t="s">
        <v>115</v>
      </c>
      <c r="G251" s="95">
        <v>5811.09</v>
      </c>
    </row>
    <row r="252" spans="2:7">
      <c r="B252" s="41">
        <v>43882</v>
      </c>
      <c r="C252" s="3" t="s">
        <v>119</v>
      </c>
      <c r="D252" s="3">
        <v>4</v>
      </c>
      <c r="E252" s="3" t="s">
        <v>9</v>
      </c>
      <c r="F252" s="3" t="s">
        <v>111</v>
      </c>
      <c r="G252" s="95">
        <v>115.8</v>
      </c>
    </row>
    <row r="253" spans="2:7">
      <c r="B253" s="41">
        <v>44460</v>
      </c>
      <c r="C253" s="3" t="s">
        <v>119</v>
      </c>
      <c r="D253" s="3">
        <v>8</v>
      </c>
      <c r="E253" s="3" t="s">
        <v>9</v>
      </c>
      <c r="F253" s="3" t="s">
        <v>115</v>
      </c>
      <c r="G253" s="95">
        <v>231.6</v>
      </c>
    </row>
    <row r="254" spans="2:7">
      <c r="B254" s="41">
        <v>44096</v>
      </c>
      <c r="C254" s="3" t="s">
        <v>107</v>
      </c>
      <c r="D254" s="3">
        <v>250</v>
      </c>
      <c r="E254" s="3" t="s">
        <v>110</v>
      </c>
      <c r="F254" s="3" t="s">
        <v>108</v>
      </c>
      <c r="G254" s="95">
        <v>4191.25</v>
      </c>
    </row>
    <row r="255" spans="2:7">
      <c r="B255" s="41">
        <v>44086</v>
      </c>
      <c r="C255" s="3" t="s">
        <v>116</v>
      </c>
      <c r="D255" s="3">
        <v>325</v>
      </c>
      <c r="E255" s="3" t="s">
        <v>9</v>
      </c>
      <c r="F255" s="3" t="s">
        <v>106</v>
      </c>
      <c r="G255" s="95">
        <v>5036.28</v>
      </c>
    </row>
    <row r="256" spans="2:7">
      <c r="B256" s="41">
        <v>44521</v>
      </c>
      <c r="C256" s="3" t="s">
        <v>119</v>
      </c>
      <c r="D256" s="3">
        <v>6</v>
      </c>
      <c r="E256" s="3" t="s">
        <v>114</v>
      </c>
      <c r="F256" s="3" t="s">
        <v>105</v>
      </c>
      <c r="G256" s="95">
        <v>155.69999999999999</v>
      </c>
    </row>
    <row r="257" spans="2:7">
      <c r="B257" s="41">
        <v>44273</v>
      </c>
      <c r="C257" s="3" t="s">
        <v>107</v>
      </c>
      <c r="D257" s="3">
        <v>350</v>
      </c>
      <c r="E257" s="3" t="s">
        <v>110</v>
      </c>
      <c r="F257" s="3" t="s">
        <v>115</v>
      </c>
      <c r="G257" s="95">
        <v>5021.1899999999996</v>
      </c>
    </row>
    <row r="258" spans="2:7">
      <c r="B258" s="41">
        <v>44664</v>
      </c>
      <c r="C258" s="3" t="s">
        <v>107</v>
      </c>
      <c r="D258" s="3">
        <v>6</v>
      </c>
      <c r="E258" s="3" t="s">
        <v>110</v>
      </c>
      <c r="F258" s="3" t="s">
        <v>115</v>
      </c>
      <c r="G258" s="95">
        <v>149.69999999999999</v>
      </c>
    </row>
    <row r="259" spans="2:7">
      <c r="B259" s="41">
        <v>44499</v>
      </c>
      <c r="C259" s="3" t="s">
        <v>116</v>
      </c>
      <c r="D259" s="3">
        <v>125</v>
      </c>
      <c r="E259" s="3" t="s">
        <v>110</v>
      </c>
      <c r="F259" s="3" t="s">
        <v>111</v>
      </c>
      <c r="G259" s="95">
        <v>2270.63</v>
      </c>
    </row>
    <row r="260" spans="2:7">
      <c r="B260" s="41">
        <v>43874</v>
      </c>
      <c r="C260" s="3" t="s">
        <v>118</v>
      </c>
      <c r="D260" s="3">
        <v>2</v>
      </c>
      <c r="E260" s="3" t="s">
        <v>114</v>
      </c>
      <c r="F260" s="3" t="s">
        <v>106</v>
      </c>
      <c r="G260" s="95">
        <v>51.9</v>
      </c>
    </row>
    <row r="261" spans="2:7">
      <c r="B261" s="41">
        <v>44863</v>
      </c>
      <c r="C261" s="3" t="s">
        <v>117</v>
      </c>
      <c r="D261" s="3">
        <v>3</v>
      </c>
      <c r="E261" s="3" t="s">
        <v>112</v>
      </c>
      <c r="F261" s="3" t="s">
        <v>115</v>
      </c>
      <c r="G261" s="95">
        <v>107.85</v>
      </c>
    </row>
    <row r="262" spans="2:7">
      <c r="B262" s="41">
        <v>44088</v>
      </c>
      <c r="C262" s="3" t="s">
        <v>119</v>
      </c>
      <c r="D262" s="3">
        <v>13</v>
      </c>
      <c r="E262" s="3" t="s">
        <v>114</v>
      </c>
      <c r="F262" s="3" t="s">
        <v>105</v>
      </c>
      <c r="G262" s="95">
        <v>337.35</v>
      </c>
    </row>
    <row r="263" spans="2:7">
      <c r="B263" s="41">
        <v>44707</v>
      </c>
      <c r="C263" s="3" t="s">
        <v>117</v>
      </c>
      <c r="D263" s="3">
        <v>400</v>
      </c>
      <c r="E263" s="3" t="s">
        <v>112</v>
      </c>
      <c r="F263" s="3" t="s">
        <v>105</v>
      </c>
      <c r="G263" s="95">
        <v>7808.5</v>
      </c>
    </row>
    <row r="264" spans="2:7">
      <c r="B264" s="41">
        <v>44434</v>
      </c>
      <c r="C264" s="3" t="s">
        <v>117</v>
      </c>
      <c r="D264" s="3">
        <v>30</v>
      </c>
      <c r="E264" s="3" t="s">
        <v>6</v>
      </c>
      <c r="F264" s="3" t="s">
        <v>108</v>
      </c>
      <c r="G264" s="95">
        <v>1088.5999999999999</v>
      </c>
    </row>
    <row r="265" spans="2:7">
      <c r="B265" s="41">
        <v>44642</v>
      </c>
      <c r="C265" s="3" t="s">
        <v>118</v>
      </c>
      <c r="D265" s="3">
        <v>50</v>
      </c>
      <c r="E265" s="3" t="s">
        <v>110</v>
      </c>
      <c r="F265" s="3" t="s">
        <v>109</v>
      </c>
      <c r="G265" s="95">
        <v>973.13</v>
      </c>
    </row>
    <row r="266" spans="2:7">
      <c r="B266" s="41">
        <v>44737</v>
      </c>
      <c r="C266" s="3" t="s">
        <v>119</v>
      </c>
      <c r="D266" s="3">
        <v>375</v>
      </c>
      <c r="E266" s="3" t="s">
        <v>110</v>
      </c>
      <c r="F266" s="3" t="s">
        <v>105</v>
      </c>
      <c r="G266" s="95">
        <v>5595.47</v>
      </c>
    </row>
    <row r="267" spans="2:7">
      <c r="B267" s="41">
        <v>44141</v>
      </c>
      <c r="C267" s="3" t="s">
        <v>117</v>
      </c>
      <c r="D267" s="3">
        <v>7</v>
      </c>
      <c r="E267" s="3" t="s">
        <v>110</v>
      </c>
      <c r="F267" s="3" t="s">
        <v>113</v>
      </c>
      <c r="G267" s="95">
        <v>181.65</v>
      </c>
    </row>
    <row r="268" spans="2:7">
      <c r="B268" s="41">
        <v>44791</v>
      </c>
      <c r="C268" s="3" t="s">
        <v>116</v>
      </c>
      <c r="D268" s="3">
        <v>30</v>
      </c>
      <c r="E268" s="3" t="s">
        <v>6</v>
      </c>
      <c r="F268" s="3" t="s">
        <v>113</v>
      </c>
      <c r="G268" s="95">
        <v>1139.5999999999999</v>
      </c>
    </row>
    <row r="269" spans="2:7">
      <c r="B269" s="41">
        <v>44445</v>
      </c>
      <c r="C269" s="3" t="s">
        <v>119</v>
      </c>
      <c r="D269" s="3">
        <v>13</v>
      </c>
      <c r="E269" s="3" t="s">
        <v>6</v>
      </c>
      <c r="F269" s="3" t="s">
        <v>113</v>
      </c>
      <c r="G269" s="95">
        <v>554.97</v>
      </c>
    </row>
    <row r="270" spans="2:7">
      <c r="B270" s="41">
        <v>44384</v>
      </c>
      <c r="C270" s="3" t="s">
        <v>117</v>
      </c>
      <c r="D270" s="3">
        <v>2</v>
      </c>
      <c r="E270" s="3" t="s">
        <v>110</v>
      </c>
      <c r="F270" s="3" t="s">
        <v>109</v>
      </c>
      <c r="G270" s="95">
        <v>47.9</v>
      </c>
    </row>
    <row r="271" spans="2:7">
      <c r="B271" s="41">
        <v>44360</v>
      </c>
      <c r="C271" s="3" t="s">
        <v>118</v>
      </c>
      <c r="D271" s="3">
        <v>5</v>
      </c>
      <c r="E271" s="3" t="s">
        <v>112</v>
      </c>
      <c r="F271" s="3" t="s">
        <v>106</v>
      </c>
      <c r="G271" s="95">
        <v>179.75</v>
      </c>
    </row>
    <row r="272" spans="2:7">
      <c r="B272" s="41">
        <v>43862</v>
      </c>
      <c r="C272" s="3" t="s">
        <v>117</v>
      </c>
      <c r="D272" s="3">
        <v>24</v>
      </c>
      <c r="E272" s="3" t="s">
        <v>112</v>
      </c>
      <c r="F272" s="3" t="s">
        <v>109</v>
      </c>
      <c r="G272" s="95">
        <v>733.38</v>
      </c>
    </row>
    <row r="273" spans="2:7">
      <c r="B273" s="41">
        <v>44652</v>
      </c>
      <c r="C273" s="3" t="s">
        <v>118</v>
      </c>
      <c r="D273" s="3">
        <v>8</v>
      </c>
      <c r="E273" s="3" t="s">
        <v>6</v>
      </c>
      <c r="F273" s="3" t="s">
        <v>111</v>
      </c>
      <c r="G273" s="95">
        <v>357.52</v>
      </c>
    </row>
    <row r="274" spans="2:7">
      <c r="B274" s="41">
        <v>43992</v>
      </c>
      <c r="C274" s="3" t="s">
        <v>116</v>
      </c>
      <c r="D274" s="3">
        <v>3</v>
      </c>
      <c r="E274" s="3" t="s">
        <v>9</v>
      </c>
      <c r="F274" s="3" t="s">
        <v>105</v>
      </c>
      <c r="G274" s="95">
        <v>80.849999999999994</v>
      </c>
    </row>
    <row r="275" spans="2:7">
      <c r="B275" s="41">
        <v>44827</v>
      </c>
      <c r="C275" s="3" t="s">
        <v>107</v>
      </c>
      <c r="D275" s="3">
        <v>100</v>
      </c>
      <c r="E275" s="3" t="s">
        <v>110</v>
      </c>
      <c r="F275" s="3" t="s">
        <v>108</v>
      </c>
      <c r="G275" s="95">
        <v>1816.5</v>
      </c>
    </row>
    <row r="276" spans="2:7">
      <c r="B276" s="41">
        <v>44731</v>
      </c>
      <c r="C276" s="3" t="s">
        <v>119</v>
      </c>
      <c r="D276" s="3">
        <v>38</v>
      </c>
      <c r="E276" s="3" t="s">
        <v>114</v>
      </c>
      <c r="F276" s="3" t="s">
        <v>106</v>
      </c>
      <c r="G276" s="95">
        <v>838.19</v>
      </c>
    </row>
    <row r="277" spans="2:7">
      <c r="B277" s="41">
        <v>44221</v>
      </c>
      <c r="C277" s="3" t="s">
        <v>117</v>
      </c>
      <c r="D277" s="3">
        <v>450</v>
      </c>
      <c r="E277" s="3" t="s">
        <v>114</v>
      </c>
      <c r="F277" s="3" t="s">
        <v>109</v>
      </c>
      <c r="G277" s="95">
        <v>6714.56</v>
      </c>
    </row>
    <row r="278" spans="2:7">
      <c r="B278" s="41">
        <v>44755</v>
      </c>
      <c r="C278" s="3" t="s">
        <v>117</v>
      </c>
      <c r="D278" s="3">
        <v>7</v>
      </c>
      <c r="E278" s="3" t="s">
        <v>114</v>
      </c>
      <c r="F278" s="3" t="s">
        <v>106</v>
      </c>
      <c r="G278" s="95">
        <v>174.65</v>
      </c>
    </row>
    <row r="279" spans="2:7">
      <c r="B279" s="41">
        <v>43878</v>
      </c>
      <c r="C279" s="3" t="s">
        <v>119</v>
      </c>
      <c r="D279" s="3">
        <v>15</v>
      </c>
      <c r="E279" s="3" t="s">
        <v>6</v>
      </c>
      <c r="F279" s="3" t="s">
        <v>106</v>
      </c>
      <c r="G279" s="95">
        <v>670.35</v>
      </c>
    </row>
    <row r="280" spans="2:7">
      <c r="B280" s="41">
        <v>44529</v>
      </c>
      <c r="C280" s="3" t="s">
        <v>107</v>
      </c>
      <c r="D280" s="3">
        <v>375</v>
      </c>
      <c r="E280" s="3" t="s">
        <v>6</v>
      </c>
      <c r="F280" s="3" t="s">
        <v>108</v>
      </c>
      <c r="G280" s="95">
        <v>9420.66</v>
      </c>
    </row>
    <row r="281" spans="2:7">
      <c r="B281" s="41">
        <v>44138</v>
      </c>
      <c r="C281" s="3" t="s">
        <v>116</v>
      </c>
      <c r="D281" s="3">
        <v>1</v>
      </c>
      <c r="E281" s="3" t="s">
        <v>110</v>
      </c>
      <c r="F281" s="3" t="s">
        <v>115</v>
      </c>
      <c r="G281" s="95">
        <v>25.95</v>
      </c>
    </row>
    <row r="282" spans="2:7">
      <c r="B282" s="41">
        <v>44651</v>
      </c>
      <c r="C282" s="3" t="s">
        <v>116</v>
      </c>
      <c r="D282" s="3">
        <v>11</v>
      </c>
      <c r="E282" s="3" t="s">
        <v>6</v>
      </c>
      <c r="F282" s="3" t="s">
        <v>115</v>
      </c>
      <c r="G282" s="95">
        <v>469.59</v>
      </c>
    </row>
    <row r="283" spans="2:7">
      <c r="B283" s="41">
        <v>44864</v>
      </c>
      <c r="C283" s="3" t="s">
        <v>118</v>
      </c>
      <c r="D283" s="3">
        <v>21</v>
      </c>
      <c r="E283" s="3" t="s">
        <v>9</v>
      </c>
      <c r="F283" s="3" t="s">
        <v>109</v>
      </c>
      <c r="G283" s="95">
        <v>607.95000000000005</v>
      </c>
    </row>
    <row r="284" spans="2:7">
      <c r="B284" s="41">
        <v>44920</v>
      </c>
      <c r="C284" s="3" t="s">
        <v>119</v>
      </c>
      <c r="D284" s="3">
        <v>575</v>
      </c>
      <c r="E284" s="3" t="s">
        <v>110</v>
      </c>
      <c r="F284" s="3" t="s">
        <v>108</v>
      </c>
      <c r="G284" s="95">
        <v>8579.7199999999993</v>
      </c>
    </row>
    <row r="285" spans="2:7">
      <c r="B285" s="41">
        <v>44338</v>
      </c>
      <c r="C285" s="3" t="s">
        <v>119</v>
      </c>
      <c r="D285" s="3">
        <v>1</v>
      </c>
      <c r="E285" s="3" t="s">
        <v>112</v>
      </c>
      <c r="F285" s="3" t="s">
        <v>113</v>
      </c>
      <c r="G285" s="95">
        <v>34.950000000000003</v>
      </c>
    </row>
    <row r="286" spans="2:7">
      <c r="B286" s="41">
        <v>44406</v>
      </c>
      <c r="C286" s="3" t="s">
        <v>118</v>
      </c>
      <c r="D286" s="3">
        <v>32</v>
      </c>
      <c r="E286" s="3" t="s">
        <v>114</v>
      </c>
      <c r="F286" s="3" t="s">
        <v>108</v>
      </c>
      <c r="G286" s="95">
        <v>733.04</v>
      </c>
    </row>
    <row r="287" spans="2:7">
      <c r="B287" s="41">
        <v>44025</v>
      </c>
      <c r="C287" s="3" t="s">
        <v>117</v>
      </c>
      <c r="D287" s="3">
        <v>6</v>
      </c>
      <c r="E287" s="3" t="s">
        <v>110</v>
      </c>
      <c r="F287" s="3" t="s">
        <v>105</v>
      </c>
      <c r="G287" s="95">
        <v>143.69999999999999</v>
      </c>
    </row>
    <row r="288" spans="2:7">
      <c r="B288" s="41">
        <v>44141</v>
      </c>
      <c r="C288" s="3" t="s">
        <v>117</v>
      </c>
      <c r="D288" s="3">
        <v>26</v>
      </c>
      <c r="E288" s="3" t="s">
        <v>110</v>
      </c>
      <c r="F288" s="3" t="s">
        <v>115</v>
      </c>
      <c r="G288" s="95">
        <v>573.5</v>
      </c>
    </row>
    <row r="289" spans="2:7">
      <c r="B289" s="41">
        <v>44756</v>
      </c>
      <c r="C289" s="3" t="s">
        <v>119</v>
      </c>
      <c r="D289" s="3">
        <v>23</v>
      </c>
      <c r="E289" s="3" t="s">
        <v>112</v>
      </c>
      <c r="F289" s="3" t="s">
        <v>108</v>
      </c>
      <c r="G289" s="95">
        <v>780.85</v>
      </c>
    </row>
    <row r="290" spans="2:7">
      <c r="B290" s="41">
        <v>44575</v>
      </c>
      <c r="C290" s="3" t="s">
        <v>118</v>
      </c>
      <c r="D290" s="3">
        <v>6</v>
      </c>
      <c r="E290" s="3" t="s">
        <v>110</v>
      </c>
      <c r="F290" s="3" t="s">
        <v>106</v>
      </c>
      <c r="G290" s="95">
        <v>155.69999999999999</v>
      </c>
    </row>
    <row r="291" spans="2:7">
      <c r="B291" s="41">
        <v>44285</v>
      </c>
      <c r="C291" s="3" t="s">
        <v>116</v>
      </c>
      <c r="D291" s="3">
        <v>150</v>
      </c>
      <c r="E291" s="3" t="s">
        <v>110</v>
      </c>
      <c r="F291" s="3" t="s">
        <v>109</v>
      </c>
      <c r="G291" s="95">
        <v>2619.75</v>
      </c>
    </row>
    <row r="292" spans="2:7">
      <c r="B292" s="41">
        <v>44044</v>
      </c>
      <c r="C292" s="3" t="s">
        <v>119</v>
      </c>
      <c r="D292" s="3">
        <v>150</v>
      </c>
      <c r="E292" s="3" t="s">
        <v>114</v>
      </c>
      <c r="F292" s="3" t="s">
        <v>115</v>
      </c>
      <c r="G292" s="95">
        <v>2829.75</v>
      </c>
    </row>
    <row r="293" spans="2:7">
      <c r="B293" s="41">
        <v>44450</v>
      </c>
      <c r="C293" s="3" t="s">
        <v>119</v>
      </c>
      <c r="D293" s="3">
        <v>20</v>
      </c>
      <c r="E293" s="3" t="s">
        <v>9</v>
      </c>
      <c r="F293" s="3" t="s">
        <v>113</v>
      </c>
      <c r="G293" s="95">
        <v>539</v>
      </c>
    </row>
    <row r="294" spans="2:7">
      <c r="B294" s="41">
        <v>43912</v>
      </c>
      <c r="C294" s="3" t="s">
        <v>107</v>
      </c>
      <c r="D294" s="3">
        <v>13</v>
      </c>
      <c r="E294" s="3" t="s">
        <v>110</v>
      </c>
      <c r="F294" s="3" t="s">
        <v>109</v>
      </c>
      <c r="G294" s="95">
        <v>337.35</v>
      </c>
    </row>
    <row r="295" spans="2:7">
      <c r="B295" s="41">
        <v>44612</v>
      </c>
      <c r="C295" s="3" t="s">
        <v>117</v>
      </c>
      <c r="D295" s="3">
        <v>325</v>
      </c>
      <c r="E295" s="3" t="s">
        <v>110</v>
      </c>
      <c r="F295" s="3" t="s">
        <v>113</v>
      </c>
      <c r="G295" s="95">
        <v>4662.53</v>
      </c>
    </row>
    <row r="296" spans="2:7">
      <c r="B296" s="41">
        <v>44153</v>
      </c>
      <c r="C296" s="3" t="s">
        <v>118</v>
      </c>
      <c r="D296" s="3">
        <v>4</v>
      </c>
      <c r="E296" s="3" t="s">
        <v>9</v>
      </c>
      <c r="F296" s="3" t="s">
        <v>111</v>
      </c>
      <c r="G296" s="95">
        <v>111.8</v>
      </c>
    </row>
    <row r="297" spans="2:7">
      <c r="B297" s="41">
        <v>44339</v>
      </c>
      <c r="C297" s="3" t="s">
        <v>117</v>
      </c>
      <c r="D297" s="3">
        <v>25</v>
      </c>
      <c r="E297" s="3" t="s">
        <v>9</v>
      </c>
      <c r="F297" s="3" t="s">
        <v>108</v>
      </c>
      <c r="G297" s="95">
        <v>593.94000000000005</v>
      </c>
    </row>
    <row r="298" spans="2:7">
      <c r="B298" s="41">
        <v>44447</v>
      </c>
      <c r="C298" s="3" t="s">
        <v>116</v>
      </c>
      <c r="D298" s="3">
        <v>2</v>
      </c>
      <c r="E298" s="3" t="s">
        <v>114</v>
      </c>
      <c r="F298" s="3" t="s">
        <v>111</v>
      </c>
      <c r="G298" s="95">
        <v>49.9</v>
      </c>
    </row>
    <row r="299" spans="2:7">
      <c r="B299" s="41">
        <v>43905</v>
      </c>
      <c r="C299" s="3" t="s">
        <v>119</v>
      </c>
      <c r="D299" s="3">
        <v>43</v>
      </c>
      <c r="E299" s="3" t="s">
        <v>114</v>
      </c>
      <c r="F299" s="3" t="s">
        <v>113</v>
      </c>
      <c r="G299" s="95">
        <v>985.02</v>
      </c>
    </row>
    <row r="300" spans="2:7">
      <c r="B300" s="41">
        <v>44064</v>
      </c>
      <c r="C300" s="3" t="s">
        <v>116</v>
      </c>
      <c r="D300" s="3">
        <v>350</v>
      </c>
      <c r="E300" s="3" t="s">
        <v>6</v>
      </c>
      <c r="F300" s="3" t="s">
        <v>105</v>
      </c>
      <c r="G300" s="95">
        <v>8792.61</v>
      </c>
    </row>
    <row r="301" spans="2:7">
      <c r="B301" s="41">
        <v>44288</v>
      </c>
      <c r="C301" s="3" t="s">
        <v>107</v>
      </c>
      <c r="D301" s="3">
        <v>42</v>
      </c>
      <c r="E301" s="3" t="s">
        <v>9</v>
      </c>
      <c r="F301" s="3" t="s">
        <v>109</v>
      </c>
      <c r="G301" s="95">
        <v>962.12</v>
      </c>
    </row>
    <row r="302" spans="2:7">
      <c r="B302" s="41">
        <v>44326</v>
      </c>
      <c r="C302" s="3" t="s">
        <v>119</v>
      </c>
      <c r="D302" s="3">
        <v>3</v>
      </c>
      <c r="E302" s="3" t="s">
        <v>9</v>
      </c>
      <c r="F302" s="3" t="s">
        <v>106</v>
      </c>
      <c r="G302" s="95">
        <v>80.849999999999994</v>
      </c>
    </row>
    <row r="303" spans="2:7">
      <c r="B303" s="41">
        <v>44407</v>
      </c>
      <c r="C303" s="3" t="s">
        <v>107</v>
      </c>
      <c r="D303" s="3">
        <v>7</v>
      </c>
      <c r="E303" s="3" t="s">
        <v>112</v>
      </c>
      <c r="F303" s="3" t="s">
        <v>108</v>
      </c>
      <c r="G303" s="95">
        <v>237.65</v>
      </c>
    </row>
    <row r="304" spans="2:7">
      <c r="B304" s="41">
        <v>43967</v>
      </c>
      <c r="C304" s="3" t="s">
        <v>118</v>
      </c>
      <c r="D304" s="3">
        <v>200</v>
      </c>
      <c r="E304" s="3" t="s">
        <v>9</v>
      </c>
      <c r="F304" s="3" t="s">
        <v>105</v>
      </c>
      <c r="G304" s="95">
        <v>3913</v>
      </c>
    </row>
    <row r="305" spans="2:7">
      <c r="B305" s="41">
        <v>43896</v>
      </c>
      <c r="C305" s="3" t="s">
        <v>118</v>
      </c>
      <c r="D305" s="3">
        <v>9</v>
      </c>
      <c r="E305" s="3" t="s">
        <v>114</v>
      </c>
      <c r="F305" s="3" t="s">
        <v>113</v>
      </c>
      <c r="G305" s="95">
        <v>242.55</v>
      </c>
    </row>
    <row r="306" spans="2:7">
      <c r="B306" s="41">
        <v>43892</v>
      </c>
      <c r="C306" s="3" t="s">
        <v>119</v>
      </c>
      <c r="D306" s="3">
        <v>125</v>
      </c>
      <c r="E306" s="3" t="s">
        <v>6</v>
      </c>
      <c r="F306" s="3" t="s">
        <v>115</v>
      </c>
      <c r="G306" s="95">
        <v>3735.38</v>
      </c>
    </row>
    <row r="307" spans="2:7">
      <c r="B307" s="41">
        <v>44655</v>
      </c>
      <c r="C307" s="3" t="s">
        <v>117</v>
      </c>
      <c r="D307" s="3">
        <v>300</v>
      </c>
      <c r="E307" s="3" t="s">
        <v>9</v>
      </c>
      <c r="F307" s="3" t="s">
        <v>108</v>
      </c>
      <c r="G307" s="95">
        <v>4993.88</v>
      </c>
    </row>
    <row r="308" spans="2:7">
      <c r="B308" s="41">
        <v>43958</v>
      </c>
      <c r="C308" s="3" t="s">
        <v>119</v>
      </c>
      <c r="D308" s="3">
        <v>35</v>
      </c>
      <c r="E308" s="3" t="s">
        <v>110</v>
      </c>
      <c r="F308" s="3" t="s">
        <v>113</v>
      </c>
      <c r="G308" s="95">
        <v>772.01</v>
      </c>
    </row>
    <row r="309" spans="2:7">
      <c r="B309" s="41">
        <v>44741</v>
      </c>
      <c r="C309" s="3" t="s">
        <v>119</v>
      </c>
      <c r="D309" s="3">
        <v>3</v>
      </c>
      <c r="E309" s="3" t="s">
        <v>6</v>
      </c>
      <c r="F309" s="3" t="s">
        <v>108</v>
      </c>
      <c r="G309" s="95">
        <v>134.07</v>
      </c>
    </row>
    <row r="310" spans="2:7">
      <c r="B310" s="41">
        <v>44465</v>
      </c>
      <c r="C310" s="3" t="s">
        <v>107</v>
      </c>
      <c r="D310" s="3">
        <v>125</v>
      </c>
      <c r="E310" s="3" t="s">
        <v>9</v>
      </c>
      <c r="F310" s="3" t="s">
        <v>105</v>
      </c>
      <c r="G310" s="95">
        <v>2445.63</v>
      </c>
    </row>
    <row r="311" spans="2:7">
      <c r="B311" s="41">
        <v>43883</v>
      </c>
      <c r="C311" s="3" t="s">
        <v>107</v>
      </c>
      <c r="D311" s="3">
        <v>9</v>
      </c>
      <c r="E311" s="3" t="s">
        <v>112</v>
      </c>
      <c r="F311" s="3" t="s">
        <v>105</v>
      </c>
      <c r="G311" s="95">
        <v>314.55</v>
      </c>
    </row>
    <row r="312" spans="2:7">
      <c r="B312" s="41">
        <v>44536</v>
      </c>
      <c r="C312" s="3" t="s">
        <v>117</v>
      </c>
      <c r="D312" s="3">
        <v>8</v>
      </c>
      <c r="E312" s="3" t="s">
        <v>6</v>
      </c>
      <c r="F312" s="3" t="s">
        <v>109</v>
      </c>
      <c r="G312" s="95">
        <v>341.52</v>
      </c>
    </row>
    <row r="313" spans="2:7">
      <c r="B313" s="41">
        <v>44298</v>
      </c>
      <c r="C313" s="3" t="s">
        <v>107</v>
      </c>
      <c r="D313" s="3">
        <v>37</v>
      </c>
      <c r="E313" s="3" t="s">
        <v>112</v>
      </c>
      <c r="F313" s="3" t="s">
        <v>113</v>
      </c>
      <c r="G313" s="95">
        <v>1130.6300000000001</v>
      </c>
    </row>
    <row r="314" spans="2:7">
      <c r="B314" s="41">
        <v>43971</v>
      </c>
      <c r="C314" s="3" t="s">
        <v>117</v>
      </c>
      <c r="D314" s="3">
        <v>17</v>
      </c>
      <c r="E314" s="3" t="s">
        <v>6</v>
      </c>
      <c r="F314" s="3" t="s">
        <v>108</v>
      </c>
      <c r="G314" s="95">
        <v>759.73</v>
      </c>
    </row>
    <row r="315" spans="2:7">
      <c r="B315" s="41">
        <v>44379</v>
      </c>
      <c r="C315" s="3" t="s">
        <v>116</v>
      </c>
      <c r="D315" s="3">
        <v>75</v>
      </c>
      <c r="E315" s="3" t="s">
        <v>112</v>
      </c>
      <c r="F315" s="3" t="s">
        <v>109</v>
      </c>
      <c r="G315" s="95">
        <v>1965.94</v>
      </c>
    </row>
    <row r="316" spans="2:7">
      <c r="B316" s="41">
        <v>43898</v>
      </c>
      <c r="C316" s="3" t="s">
        <v>117</v>
      </c>
      <c r="D316" s="3">
        <v>1</v>
      </c>
      <c r="E316" s="3" t="s">
        <v>6</v>
      </c>
      <c r="F316" s="3" t="s">
        <v>109</v>
      </c>
      <c r="G316" s="95">
        <v>43.69</v>
      </c>
    </row>
    <row r="317" spans="2:7">
      <c r="B317" s="41">
        <v>44368</v>
      </c>
      <c r="C317" s="3" t="s">
        <v>117</v>
      </c>
      <c r="D317" s="3">
        <v>5</v>
      </c>
      <c r="E317" s="3" t="s">
        <v>114</v>
      </c>
      <c r="F317" s="3" t="s">
        <v>113</v>
      </c>
      <c r="G317" s="95">
        <v>124.75</v>
      </c>
    </row>
    <row r="318" spans="2:7">
      <c r="B318" s="41">
        <v>44809</v>
      </c>
      <c r="C318" s="3" t="s">
        <v>117</v>
      </c>
      <c r="D318" s="3">
        <v>8</v>
      </c>
      <c r="E318" s="3" t="s">
        <v>6</v>
      </c>
      <c r="F318" s="3" t="s">
        <v>111</v>
      </c>
      <c r="G318" s="95">
        <v>341.52</v>
      </c>
    </row>
    <row r="319" spans="2:7">
      <c r="B319" s="41">
        <v>43948</v>
      </c>
      <c r="C319" s="3" t="s">
        <v>118</v>
      </c>
      <c r="D319" s="3">
        <v>500</v>
      </c>
      <c r="E319" s="3" t="s">
        <v>9</v>
      </c>
      <c r="F319" s="3" t="s">
        <v>109</v>
      </c>
      <c r="G319" s="95">
        <v>8035.63</v>
      </c>
    </row>
    <row r="320" spans="2:7">
      <c r="B320" s="41">
        <v>44808</v>
      </c>
      <c r="C320" s="3" t="s">
        <v>119</v>
      </c>
      <c r="D320" s="3">
        <v>49</v>
      </c>
      <c r="E320" s="3" t="s">
        <v>112</v>
      </c>
      <c r="F320" s="3" t="s">
        <v>106</v>
      </c>
      <c r="G320" s="95">
        <v>1284.4100000000001</v>
      </c>
    </row>
    <row r="321" spans="2:7">
      <c r="B321" s="41">
        <v>44805</v>
      </c>
      <c r="C321" s="3" t="s">
        <v>107</v>
      </c>
      <c r="D321" s="3">
        <v>3</v>
      </c>
      <c r="E321" s="3" t="s">
        <v>9</v>
      </c>
      <c r="F321" s="3" t="s">
        <v>111</v>
      </c>
      <c r="G321" s="95">
        <v>83.85</v>
      </c>
    </row>
    <row r="322" spans="2:7">
      <c r="B322" s="41">
        <v>43849</v>
      </c>
      <c r="C322" s="3" t="s">
        <v>116</v>
      </c>
      <c r="D322" s="3">
        <v>1</v>
      </c>
      <c r="E322" s="3" t="s">
        <v>9</v>
      </c>
      <c r="F322" s="3" t="s">
        <v>106</v>
      </c>
      <c r="G322" s="95">
        <v>27.95</v>
      </c>
    </row>
    <row r="323" spans="2:7">
      <c r="B323" s="41">
        <v>44783</v>
      </c>
      <c r="C323" s="3" t="s">
        <v>107</v>
      </c>
      <c r="D323" s="3">
        <v>6</v>
      </c>
      <c r="E323" s="3" t="s">
        <v>6</v>
      </c>
      <c r="F323" s="3" t="s">
        <v>105</v>
      </c>
      <c r="G323" s="95">
        <v>256.14</v>
      </c>
    </row>
    <row r="324" spans="2:7">
      <c r="B324" s="41">
        <v>43929</v>
      </c>
      <c r="C324" s="3" t="s">
        <v>118</v>
      </c>
      <c r="D324" s="3">
        <v>475</v>
      </c>
      <c r="E324" s="3" t="s">
        <v>110</v>
      </c>
      <c r="F324" s="3" t="s">
        <v>115</v>
      </c>
      <c r="G324" s="95">
        <v>7087.59</v>
      </c>
    </row>
    <row r="325" spans="2:7">
      <c r="B325" s="41">
        <v>44632</v>
      </c>
      <c r="C325" s="3" t="s">
        <v>107</v>
      </c>
      <c r="D325" s="3">
        <v>600</v>
      </c>
      <c r="E325" s="3" t="s">
        <v>114</v>
      </c>
      <c r="F325" s="3" t="s">
        <v>108</v>
      </c>
      <c r="G325" s="95">
        <v>8952.75</v>
      </c>
    </row>
    <row r="326" spans="2:7">
      <c r="B326" s="41">
        <v>44000</v>
      </c>
      <c r="C326" s="3" t="s">
        <v>119</v>
      </c>
      <c r="D326" s="3">
        <v>21</v>
      </c>
      <c r="E326" s="3" t="s">
        <v>9</v>
      </c>
      <c r="F326" s="3" t="s">
        <v>108</v>
      </c>
      <c r="G326" s="95">
        <v>607.95000000000005</v>
      </c>
    </row>
    <row r="327" spans="2:7">
      <c r="B327" s="41">
        <v>44877</v>
      </c>
      <c r="C327" s="3" t="s">
        <v>116</v>
      </c>
      <c r="D327" s="3">
        <v>35</v>
      </c>
      <c r="E327" s="3" t="s">
        <v>9</v>
      </c>
      <c r="F327" s="3" t="s">
        <v>113</v>
      </c>
      <c r="G327" s="95">
        <v>831.51</v>
      </c>
    </row>
    <row r="328" spans="2:7">
      <c r="B328" s="41">
        <v>44170</v>
      </c>
      <c r="C328" s="3" t="s">
        <v>116</v>
      </c>
      <c r="D328" s="3">
        <v>18</v>
      </c>
      <c r="E328" s="3" t="s">
        <v>9</v>
      </c>
      <c r="F328" s="3" t="s">
        <v>109</v>
      </c>
      <c r="G328" s="95">
        <v>503.1</v>
      </c>
    </row>
    <row r="329" spans="2:7">
      <c r="B329" s="41">
        <v>44453</v>
      </c>
      <c r="C329" s="3" t="s">
        <v>119</v>
      </c>
      <c r="D329" s="3">
        <v>3</v>
      </c>
      <c r="E329" s="3" t="s">
        <v>6</v>
      </c>
      <c r="F329" s="3" t="s">
        <v>108</v>
      </c>
      <c r="G329" s="95">
        <v>128.07</v>
      </c>
    </row>
    <row r="330" spans="2:7">
      <c r="B330" s="41">
        <v>44840</v>
      </c>
      <c r="C330" s="3" t="s">
        <v>107</v>
      </c>
      <c r="D330" s="3">
        <v>600</v>
      </c>
      <c r="E330" s="3" t="s">
        <v>6</v>
      </c>
      <c r="F330" s="3" t="s">
        <v>106</v>
      </c>
      <c r="G330" s="95">
        <v>15073.05</v>
      </c>
    </row>
    <row r="331" spans="2:7">
      <c r="B331" s="41">
        <v>43917</v>
      </c>
      <c r="C331" s="3" t="s">
        <v>107</v>
      </c>
      <c r="D331" s="3">
        <v>475</v>
      </c>
      <c r="E331" s="3" t="s">
        <v>9</v>
      </c>
      <c r="F331" s="3" t="s">
        <v>106</v>
      </c>
      <c r="G331" s="95">
        <v>7906.97</v>
      </c>
    </row>
    <row r="332" spans="2:7">
      <c r="B332" s="41">
        <v>44899</v>
      </c>
      <c r="C332" s="3" t="s">
        <v>116</v>
      </c>
      <c r="D332" s="3">
        <v>5</v>
      </c>
      <c r="E332" s="3" t="s">
        <v>114</v>
      </c>
      <c r="F332" s="3" t="s">
        <v>108</v>
      </c>
      <c r="G332" s="95">
        <v>124.75</v>
      </c>
    </row>
    <row r="333" spans="2:7">
      <c r="B333" s="41">
        <v>44044</v>
      </c>
      <c r="C333" s="3" t="s">
        <v>119</v>
      </c>
      <c r="D333" s="3">
        <v>31</v>
      </c>
      <c r="E333" s="3" t="s">
        <v>9</v>
      </c>
      <c r="F333" s="3" t="s">
        <v>105</v>
      </c>
      <c r="G333" s="95">
        <v>762.83</v>
      </c>
    </row>
    <row r="334" spans="2:7">
      <c r="B334" s="41">
        <v>44728</v>
      </c>
      <c r="C334" s="3" t="s">
        <v>116</v>
      </c>
      <c r="D334" s="3">
        <v>325</v>
      </c>
      <c r="E334" s="3" t="s">
        <v>9</v>
      </c>
      <c r="F334" s="3" t="s">
        <v>105</v>
      </c>
      <c r="G334" s="95">
        <v>5410.03</v>
      </c>
    </row>
    <row r="335" spans="2:7">
      <c r="B335" s="41">
        <v>44068</v>
      </c>
      <c r="C335" s="3" t="s">
        <v>107</v>
      </c>
      <c r="D335" s="3">
        <v>125</v>
      </c>
      <c r="E335" s="3" t="s">
        <v>110</v>
      </c>
      <c r="F335" s="3" t="s">
        <v>105</v>
      </c>
      <c r="G335" s="95">
        <v>2270.63</v>
      </c>
    </row>
    <row r="336" spans="2:7">
      <c r="B336" s="41">
        <v>44462</v>
      </c>
      <c r="C336" s="3" t="s">
        <v>119</v>
      </c>
      <c r="D336" s="3">
        <v>36</v>
      </c>
      <c r="E336" s="3" t="s">
        <v>114</v>
      </c>
      <c r="F336" s="3" t="s">
        <v>105</v>
      </c>
      <c r="G336" s="95">
        <v>824.67</v>
      </c>
    </row>
    <row r="337" spans="2:7">
      <c r="B337" s="41">
        <v>44685</v>
      </c>
      <c r="C337" s="3" t="s">
        <v>116</v>
      </c>
      <c r="D337" s="3">
        <v>350</v>
      </c>
      <c r="E337" s="3" t="s">
        <v>112</v>
      </c>
      <c r="F337" s="3" t="s">
        <v>111</v>
      </c>
      <c r="G337" s="95">
        <v>7234.94</v>
      </c>
    </row>
    <row r="338" spans="2:7">
      <c r="B338" s="41">
        <v>43920</v>
      </c>
      <c r="C338" s="3" t="s">
        <v>117</v>
      </c>
      <c r="D338" s="3">
        <v>9</v>
      </c>
      <c r="E338" s="3" t="s">
        <v>6</v>
      </c>
      <c r="F338" s="3" t="s">
        <v>105</v>
      </c>
      <c r="G338" s="95">
        <v>384.21</v>
      </c>
    </row>
    <row r="339" spans="2:7">
      <c r="B339" s="41">
        <v>44826</v>
      </c>
      <c r="C339" s="3" t="s">
        <v>119</v>
      </c>
      <c r="D339" s="3">
        <v>20</v>
      </c>
      <c r="E339" s="3" t="s">
        <v>112</v>
      </c>
      <c r="F339" s="3" t="s">
        <v>106</v>
      </c>
      <c r="G339" s="95">
        <v>699</v>
      </c>
    </row>
    <row r="340" spans="2:7">
      <c r="B340" s="41">
        <v>44739</v>
      </c>
      <c r="C340" s="3" t="s">
        <v>116</v>
      </c>
      <c r="D340" s="3">
        <v>2</v>
      </c>
      <c r="E340" s="3" t="s">
        <v>112</v>
      </c>
      <c r="F340" s="3" t="s">
        <v>108</v>
      </c>
      <c r="G340" s="95">
        <v>71.900000000000006</v>
      </c>
    </row>
    <row r="341" spans="2:7">
      <c r="B341" s="41">
        <v>44610</v>
      </c>
      <c r="C341" s="3" t="s">
        <v>117</v>
      </c>
      <c r="D341" s="3">
        <v>9</v>
      </c>
      <c r="E341" s="3" t="s">
        <v>114</v>
      </c>
      <c r="F341" s="3" t="s">
        <v>115</v>
      </c>
      <c r="G341" s="95">
        <v>242.55</v>
      </c>
    </row>
    <row r="342" spans="2:7">
      <c r="B342" s="41">
        <v>44635</v>
      </c>
      <c r="C342" s="3" t="s">
        <v>119</v>
      </c>
      <c r="D342" s="3">
        <v>24</v>
      </c>
      <c r="E342" s="3" t="s">
        <v>112</v>
      </c>
      <c r="F342" s="3" t="s">
        <v>113</v>
      </c>
      <c r="G342" s="95">
        <v>733.38</v>
      </c>
    </row>
    <row r="343" spans="2:7">
      <c r="B343" s="41">
        <v>44557</v>
      </c>
      <c r="C343" s="3" t="s">
        <v>119</v>
      </c>
      <c r="D343" s="3">
        <v>250</v>
      </c>
      <c r="E343" s="3" t="s">
        <v>6</v>
      </c>
      <c r="F343" s="3" t="s">
        <v>108</v>
      </c>
      <c r="G343" s="95">
        <v>7820.75</v>
      </c>
    </row>
    <row r="344" spans="2:7">
      <c r="B344" s="41">
        <v>44585</v>
      </c>
      <c r="C344" s="3" t="s">
        <v>119</v>
      </c>
      <c r="D344" s="3">
        <v>175</v>
      </c>
      <c r="E344" s="3" t="s">
        <v>114</v>
      </c>
      <c r="F344" s="3" t="s">
        <v>109</v>
      </c>
      <c r="G344" s="95">
        <v>3178.88</v>
      </c>
    </row>
    <row r="345" spans="2:7">
      <c r="B345" s="41">
        <v>44119</v>
      </c>
      <c r="C345" s="3" t="s">
        <v>119</v>
      </c>
      <c r="D345" s="3">
        <v>125</v>
      </c>
      <c r="E345" s="3" t="s">
        <v>6</v>
      </c>
      <c r="F345" s="3" t="s">
        <v>111</v>
      </c>
      <c r="G345" s="95">
        <v>3735.38</v>
      </c>
    </row>
    <row r="346" spans="2:7">
      <c r="B346" s="41">
        <v>44721</v>
      </c>
      <c r="C346" s="3" t="s">
        <v>107</v>
      </c>
      <c r="D346" s="3">
        <v>4</v>
      </c>
      <c r="E346" s="3" t="s">
        <v>110</v>
      </c>
      <c r="F346" s="3" t="s">
        <v>108</v>
      </c>
      <c r="G346" s="95">
        <v>103.8</v>
      </c>
    </row>
    <row r="347" spans="2:7">
      <c r="B347" s="41">
        <v>44806</v>
      </c>
      <c r="C347" s="3" t="s">
        <v>107</v>
      </c>
      <c r="D347" s="3">
        <v>400</v>
      </c>
      <c r="E347" s="3" t="s">
        <v>114</v>
      </c>
      <c r="F347" s="3" t="s">
        <v>105</v>
      </c>
      <c r="G347" s="95">
        <v>5738.5</v>
      </c>
    </row>
    <row r="348" spans="2:7">
      <c r="B348" s="41">
        <v>44560</v>
      </c>
      <c r="C348" s="3" t="s">
        <v>117</v>
      </c>
      <c r="D348" s="3">
        <v>500</v>
      </c>
      <c r="E348" s="3" t="s">
        <v>9</v>
      </c>
      <c r="F348" s="3" t="s">
        <v>109</v>
      </c>
      <c r="G348" s="95">
        <v>8323.1299999999992</v>
      </c>
    </row>
    <row r="349" spans="2:7">
      <c r="B349" s="41">
        <v>44475</v>
      </c>
      <c r="C349" s="3" t="s">
        <v>117</v>
      </c>
      <c r="D349" s="3">
        <v>35</v>
      </c>
      <c r="E349" s="3" t="s">
        <v>114</v>
      </c>
      <c r="F349" s="3" t="s">
        <v>111</v>
      </c>
      <c r="G349" s="95">
        <v>742.26</v>
      </c>
    </row>
    <row r="350" spans="2:7">
      <c r="B350" s="41">
        <v>44689</v>
      </c>
      <c r="C350" s="3" t="s">
        <v>119</v>
      </c>
      <c r="D350" s="3">
        <v>22</v>
      </c>
      <c r="E350" s="3" t="s">
        <v>114</v>
      </c>
      <c r="F350" s="3" t="s">
        <v>115</v>
      </c>
      <c r="G350" s="95">
        <v>548.9</v>
      </c>
    </row>
    <row r="351" spans="2:7">
      <c r="B351" s="41">
        <v>44160</v>
      </c>
      <c r="C351" s="3" t="s">
        <v>107</v>
      </c>
      <c r="D351" s="3">
        <v>6</v>
      </c>
      <c r="E351" s="3" t="s">
        <v>9</v>
      </c>
      <c r="F351" s="3" t="s">
        <v>105</v>
      </c>
      <c r="G351" s="95">
        <v>167.7</v>
      </c>
    </row>
    <row r="352" spans="2:7">
      <c r="B352" s="41">
        <v>44724</v>
      </c>
      <c r="C352" s="3" t="s">
        <v>118</v>
      </c>
      <c r="D352" s="3">
        <v>23</v>
      </c>
      <c r="E352" s="3" t="s">
        <v>114</v>
      </c>
      <c r="F352" s="3" t="s">
        <v>109</v>
      </c>
      <c r="G352" s="95">
        <v>619.85</v>
      </c>
    </row>
    <row r="353" spans="2:7">
      <c r="B353" s="41">
        <v>44810</v>
      </c>
      <c r="C353" s="3" t="s">
        <v>118</v>
      </c>
      <c r="D353" s="3">
        <v>500</v>
      </c>
      <c r="E353" s="3" t="s">
        <v>9</v>
      </c>
      <c r="F353" s="3" t="s">
        <v>113</v>
      </c>
      <c r="G353" s="95">
        <v>8323.1299999999992</v>
      </c>
    </row>
    <row r="354" spans="2:7">
      <c r="B354" s="41">
        <v>44161</v>
      </c>
      <c r="C354" s="3" t="s">
        <v>107</v>
      </c>
      <c r="D354" s="3">
        <v>75</v>
      </c>
      <c r="E354" s="3" t="s">
        <v>9</v>
      </c>
      <c r="F354" s="3" t="s">
        <v>113</v>
      </c>
      <c r="G354" s="95">
        <v>1515.94</v>
      </c>
    </row>
    <row r="355" spans="2:7">
      <c r="B355" s="41">
        <v>44519</v>
      </c>
      <c r="C355" s="3" t="s">
        <v>116</v>
      </c>
      <c r="D355" s="3">
        <v>8</v>
      </c>
      <c r="E355" s="3" t="s">
        <v>9</v>
      </c>
      <c r="F355" s="3" t="s">
        <v>111</v>
      </c>
      <c r="G355" s="95">
        <v>223.6</v>
      </c>
    </row>
    <row r="356" spans="2:7">
      <c r="B356" s="41">
        <v>44157</v>
      </c>
      <c r="C356" s="3" t="s">
        <v>119</v>
      </c>
      <c r="D356" s="3">
        <v>75</v>
      </c>
      <c r="E356" s="3" t="s">
        <v>114</v>
      </c>
      <c r="F356" s="3" t="s">
        <v>106</v>
      </c>
      <c r="G356" s="95">
        <v>1459.69</v>
      </c>
    </row>
    <row r="357" spans="2:7">
      <c r="B357" s="41">
        <v>43984</v>
      </c>
      <c r="C357" s="3" t="s">
        <v>107</v>
      </c>
      <c r="D357" s="3">
        <v>225</v>
      </c>
      <c r="E357" s="3" t="s">
        <v>6</v>
      </c>
      <c r="F357" s="3" t="s">
        <v>111</v>
      </c>
      <c r="G357" s="95">
        <v>7038.68</v>
      </c>
    </row>
    <row r="358" spans="2:7">
      <c r="B358" s="41">
        <v>44080</v>
      </c>
      <c r="C358" s="3" t="s">
        <v>117</v>
      </c>
      <c r="D358" s="3">
        <v>46</v>
      </c>
      <c r="E358" s="3" t="s">
        <v>112</v>
      </c>
      <c r="F358" s="3" t="s">
        <v>105</v>
      </c>
      <c r="G358" s="95">
        <v>1327.45</v>
      </c>
    </row>
    <row r="359" spans="2:7">
      <c r="B359" s="41">
        <v>44743</v>
      </c>
      <c r="C359" s="3" t="s">
        <v>119</v>
      </c>
      <c r="D359" s="3">
        <v>3</v>
      </c>
      <c r="E359" s="3" t="s">
        <v>112</v>
      </c>
      <c r="F359" s="3" t="s">
        <v>115</v>
      </c>
      <c r="G359" s="95">
        <v>107.85</v>
      </c>
    </row>
    <row r="360" spans="2:7">
      <c r="B360" s="41">
        <v>44918</v>
      </c>
      <c r="C360" s="3" t="s">
        <v>116</v>
      </c>
      <c r="D360" s="3">
        <v>30</v>
      </c>
      <c r="E360" s="3" t="s">
        <v>6</v>
      </c>
      <c r="F360" s="3" t="s">
        <v>109</v>
      </c>
      <c r="G360" s="95">
        <v>1114.0999999999999</v>
      </c>
    </row>
    <row r="361" spans="2:7">
      <c r="B361" s="41">
        <v>44802</v>
      </c>
      <c r="C361" s="3" t="s">
        <v>107</v>
      </c>
      <c r="D361" s="3">
        <v>225</v>
      </c>
      <c r="E361" s="3" t="s">
        <v>6</v>
      </c>
      <c r="F361" s="3" t="s">
        <v>109</v>
      </c>
      <c r="G361" s="95">
        <v>6723.68</v>
      </c>
    </row>
    <row r="362" spans="2:7">
      <c r="B362" s="41">
        <v>44181</v>
      </c>
      <c r="C362" s="3" t="s">
        <v>117</v>
      </c>
      <c r="D362" s="3">
        <v>46</v>
      </c>
      <c r="E362" s="3" t="s">
        <v>114</v>
      </c>
      <c r="F362" s="3" t="s">
        <v>115</v>
      </c>
      <c r="G362" s="95">
        <v>1014.65</v>
      </c>
    </row>
    <row r="363" spans="2:7">
      <c r="B363" s="41">
        <v>44332</v>
      </c>
      <c r="C363" s="3" t="s">
        <v>107</v>
      </c>
      <c r="D363" s="3">
        <v>15</v>
      </c>
      <c r="E363" s="3" t="s">
        <v>110</v>
      </c>
      <c r="F363" s="3" t="s">
        <v>105</v>
      </c>
      <c r="G363" s="95">
        <v>359.25</v>
      </c>
    </row>
    <row r="364" spans="2:7">
      <c r="B364" s="41">
        <v>43857</v>
      </c>
      <c r="C364" s="3" t="s">
        <v>117</v>
      </c>
      <c r="D364" s="3">
        <v>550</v>
      </c>
      <c r="E364" s="3" t="s">
        <v>112</v>
      </c>
      <c r="F364" s="3" t="s">
        <v>115</v>
      </c>
      <c r="G364" s="95">
        <v>11369.19</v>
      </c>
    </row>
    <row r="365" spans="2:7">
      <c r="B365" s="41">
        <v>44408</v>
      </c>
      <c r="C365" s="3" t="s">
        <v>116</v>
      </c>
      <c r="D365" s="3">
        <v>575</v>
      </c>
      <c r="E365" s="3" t="s">
        <v>110</v>
      </c>
      <c r="F365" s="3" t="s">
        <v>108</v>
      </c>
      <c r="G365" s="95">
        <v>8249.09</v>
      </c>
    </row>
    <row r="366" spans="2:7">
      <c r="B366" s="41">
        <v>44491</v>
      </c>
      <c r="C366" s="3" t="s">
        <v>116</v>
      </c>
      <c r="D366" s="3">
        <v>16</v>
      </c>
      <c r="E366" s="3" t="s">
        <v>114</v>
      </c>
      <c r="F366" s="3" t="s">
        <v>105</v>
      </c>
      <c r="G366" s="95">
        <v>431.2</v>
      </c>
    </row>
    <row r="367" spans="2:7">
      <c r="B367" s="41">
        <v>44393</v>
      </c>
      <c r="C367" s="3" t="s">
        <v>117</v>
      </c>
      <c r="D367" s="3">
        <v>21</v>
      </c>
      <c r="E367" s="3" t="s">
        <v>9</v>
      </c>
      <c r="F367" s="3" t="s">
        <v>108</v>
      </c>
      <c r="G367" s="95">
        <v>565.95000000000005</v>
      </c>
    </row>
    <row r="368" spans="2:7">
      <c r="B368" s="41">
        <v>44641</v>
      </c>
      <c r="C368" s="3" t="s">
        <v>117</v>
      </c>
      <c r="D368" s="3">
        <v>6</v>
      </c>
      <c r="E368" s="3" t="s">
        <v>110</v>
      </c>
      <c r="F368" s="3" t="s">
        <v>108</v>
      </c>
      <c r="G368" s="95">
        <v>143.69999999999999</v>
      </c>
    </row>
    <row r="369" spans="2:7">
      <c r="B369" s="41">
        <v>43995</v>
      </c>
      <c r="C369" s="3" t="s">
        <v>118</v>
      </c>
      <c r="D369" s="3">
        <v>4</v>
      </c>
      <c r="E369" s="3" t="s">
        <v>114</v>
      </c>
      <c r="F369" s="3" t="s">
        <v>109</v>
      </c>
      <c r="G369" s="95">
        <v>103.8</v>
      </c>
    </row>
    <row r="370" spans="2:7">
      <c r="B370" s="41">
        <v>44507</v>
      </c>
      <c r="C370" s="3" t="s">
        <v>118</v>
      </c>
      <c r="D370" s="3">
        <v>2</v>
      </c>
      <c r="E370" s="3" t="s">
        <v>112</v>
      </c>
      <c r="F370" s="3" t="s">
        <v>108</v>
      </c>
      <c r="G370" s="95">
        <v>67.900000000000006</v>
      </c>
    </row>
    <row r="371" spans="2:7">
      <c r="B371" s="41">
        <v>44548</v>
      </c>
      <c r="C371" s="3" t="s">
        <v>119</v>
      </c>
      <c r="D371" s="3">
        <v>400</v>
      </c>
      <c r="E371" s="3" t="s">
        <v>112</v>
      </c>
      <c r="F371" s="3" t="s">
        <v>109</v>
      </c>
      <c r="G371" s="95">
        <v>7808.5</v>
      </c>
    </row>
    <row r="372" spans="2:7">
      <c r="B372" s="41">
        <v>44903</v>
      </c>
      <c r="C372" s="3" t="s">
        <v>117</v>
      </c>
      <c r="D372" s="3">
        <v>13</v>
      </c>
      <c r="E372" s="3" t="s">
        <v>6</v>
      </c>
      <c r="F372" s="3" t="s">
        <v>113</v>
      </c>
      <c r="G372" s="95">
        <v>567.97</v>
      </c>
    </row>
    <row r="373" spans="2:7">
      <c r="B373" s="41">
        <v>44594</v>
      </c>
      <c r="C373" s="3" t="s">
        <v>116</v>
      </c>
      <c r="D373" s="3">
        <v>7</v>
      </c>
      <c r="E373" s="3" t="s">
        <v>9</v>
      </c>
      <c r="F373" s="3" t="s">
        <v>115</v>
      </c>
      <c r="G373" s="95">
        <v>195.65</v>
      </c>
    </row>
    <row r="374" spans="2:7">
      <c r="B374" s="41">
        <v>43831</v>
      </c>
      <c r="C374" s="3" t="s">
        <v>116</v>
      </c>
      <c r="D374" s="3">
        <v>500</v>
      </c>
      <c r="E374" s="3" t="s">
        <v>6</v>
      </c>
      <c r="F374" s="3" t="s">
        <v>115</v>
      </c>
      <c r="G374" s="95">
        <v>12560.88</v>
      </c>
    </row>
    <row r="375" spans="2:7">
      <c r="B375" s="41">
        <v>43835</v>
      </c>
      <c r="C375" s="3" t="s">
        <v>119</v>
      </c>
      <c r="D375" s="3">
        <v>200</v>
      </c>
      <c r="E375" s="3" t="s">
        <v>6</v>
      </c>
      <c r="F375" s="3" t="s">
        <v>109</v>
      </c>
      <c r="G375" s="95">
        <v>5976.6</v>
      </c>
    </row>
    <row r="376" spans="2:7">
      <c r="B376" s="41">
        <v>44740</v>
      </c>
      <c r="C376" s="3" t="s">
        <v>117</v>
      </c>
      <c r="D376" s="3">
        <v>325</v>
      </c>
      <c r="E376" s="3" t="s">
        <v>112</v>
      </c>
      <c r="F376" s="3" t="s">
        <v>115</v>
      </c>
      <c r="G376" s="95">
        <v>6531.28</v>
      </c>
    </row>
    <row r="377" spans="2:7">
      <c r="B377" s="41">
        <v>44389</v>
      </c>
      <c r="C377" s="3" t="s">
        <v>116</v>
      </c>
      <c r="D377" s="3">
        <v>6</v>
      </c>
      <c r="E377" s="3" t="s">
        <v>110</v>
      </c>
      <c r="F377" s="3" t="s">
        <v>105</v>
      </c>
      <c r="G377" s="95">
        <v>149.69999999999999</v>
      </c>
    </row>
    <row r="378" spans="2:7">
      <c r="B378" s="41">
        <v>44013</v>
      </c>
      <c r="C378" s="3" t="s">
        <v>107</v>
      </c>
      <c r="D378" s="3">
        <v>550</v>
      </c>
      <c r="E378" s="3" t="s">
        <v>9</v>
      </c>
      <c r="F378" s="3" t="s">
        <v>106</v>
      </c>
      <c r="G378" s="95">
        <v>9155.44</v>
      </c>
    </row>
    <row r="379" spans="2:7">
      <c r="B379" s="41">
        <v>44440</v>
      </c>
      <c r="C379" s="3" t="s">
        <v>119</v>
      </c>
      <c r="D379" s="3">
        <v>475</v>
      </c>
      <c r="E379" s="3" t="s">
        <v>6</v>
      </c>
      <c r="F379" s="3" t="s">
        <v>108</v>
      </c>
      <c r="G379" s="95">
        <v>11659.71</v>
      </c>
    </row>
    <row r="380" spans="2:7">
      <c r="B380" s="41">
        <v>43909</v>
      </c>
      <c r="C380" s="3" t="s">
        <v>117</v>
      </c>
      <c r="D380" s="3">
        <v>28</v>
      </c>
      <c r="E380" s="3" t="s">
        <v>9</v>
      </c>
      <c r="F380" s="3" t="s">
        <v>113</v>
      </c>
      <c r="G380" s="95">
        <v>641.41</v>
      </c>
    </row>
    <row r="381" spans="2:7">
      <c r="B381" s="41">
        <v>44684</v>
      </c>
      <c r="C381" s="3" t="s">
        <v>107</v>
      </c>
      <c r="D381" s="3">
        <v>7</v>
      </c>
      <c r="E381" s="3" t="s">
        <v>6</v>
      </c>
      <c r="F381" s="3" t="s">
        <v>105</v>
      </c>
      <c r="G381" s="95">
        <v>305.83</v>
      </c>
    </row>
    <row r="382" spans="2:7">
      <c r="B382" s="41">
        <v>43846</v>
      </c>
      <c r="C382" s="3" t="s">
        <v>107</v>
      </c>
      <c r="D382" s="3">
        <v>75</v>
      </c>
      <c r="E382" s="3" t="s">
        <v>6</v>
      </c>
      <c r="F382" s="3" t="s">
        <v>111</v>
      </c>
      <c r="G382" s="95">
        <v>2457.56</v>
      </c>
    </row>
    <row r="383" spans="2:7">
      <c r="B383" s="41">
        <v>44797</v>
      </c>
      <c r="C383" s="3" t="s">
        <v>117</v>
      </c>
      <c r="D383" s="3">
        <v>42</v>
      </c>
      <c r="E383" s="3" t="s">
        <v>9</v>
      </c>
      <c r="F383" s="3" t="s">
        <v>115</v>
      </c>
      <c r="G383" s="95">
        <v>962.12</v>
      </c>
    </row>
    <row r="384" spans="2:7">
      <c r="B384" s="41">
        <v>44216</v>
      </c>
      <c r="C384" s="3" t="s">
        <v>117</v>
      </c>
      <c r="D384" s="3">
        <v>41</v>
      </c>
      <c r="E384" s="3" t="s">
        <v>114</v>
      </c>
      <c r="F384" s="3" t="s">
        <v>111</v>
      </c>
      <c r="G384" s="95">
        <v>939.21</v>
      </c>
    </row>
    <row r="385" spans="2:7">
      <c r="B385" s="41">
        <v>44441</v>
      </c>
      <c r="C385" s="3" t="s">
        <v>118</v>
      </c>
      <c r="D385" s="3">
        <v>31</v>
      </c>
      <c r="E385" s="3" t="s">
        <v>114</v>
      </c>
      <c r="F385" s="3" t="s">
        <v>105</v>
      </c>
      <c r="G385" s="95">
        <v>683.78</v>
      </c>
    </row>
    <row r="386" spans="2:7">
      <c r="B386" s="41">
        <v>44243</v>
      </c>
      <c r="C386" s="3" t="s">
        <v>116</v>
      </c>
      <c r="D386" s="3">
        <v>475</v>
      </c>
      <c r="E386" s="3" t="s">
        <v>112</v>
      </c>
      <c r="F386" s="3" t="s">
        <v>113</v>
      </c>
      <c r="G386" s="95">
        <v>9272.59</v>
      </c>
    </row>
    <row r="387" spans="2:7">
      <c r="B387" s="41">
        <v>44652</v>
      </c>
      <c r="C387" s="3" t="s">
        <v>117</v>
      </c>
      <c r="D387" s="3">
        <v>26</v>
      </c>
      <c r="E387" s="3" t="s">
        <v>6</v>
      </c>
      <c r="F387" s="3" t="s">
        <v>113</v>
      </c>
      <c r="G387" s="95">
        <v>943.45</v>
      </c>
    </row>
    <row r="388" spans="2:7">
      <c r="B388" s="41">
        <v>44109</v>
      </c>
      <c r="C388" s="3" t="s">
        <v>107</v>
      </c>
      <c r="D388" s="3">
        <v>525</v>
      </c>
      <c r="E388" s="3" t="s">
        <v>9</v>
      </c>
      <c r="F388" s="3" t="s">
        <v>106</v>
      </c>
      <c r="G388" s="95">
        <v>8739.2800000000007</v>
      </c>
    </row>
    <row r="389" spans="2:7">
      <c r="B389" s="41">
        <v>44617</v>
      </c>
      <c r="C389" s="3" t="s">
        <v>117</v>
      </c>
      <c r="D389" s="3">
        <v>400</v>
      </c>
      <c r="E389" s="3" t="s">
        <v>114</v>
      </c>
      <c r="F389" s="3" t="s">
        <v>115</v>
      </c>
      <c r="G389" s="95">
        <v>5968.5</v>
      </c>
    </row>
    <row r="390" spans="2:7">
      <c r="B390" s="41">
        <v>44059</v>
      </c>
      <c r="C390" s="3" t="s">
        <v>119</v>
      </c>
      <c r="D390" s="3">
        <v>42</v>
      </c>
      <c r="E390" s="3" t="s">
        <v>110</v>
      </c>
      <c r="F390" s="3" t="s">
        <v>111</v>
      </c>
      <c r="G390" s="95">
        <v>890.72</v>
      </c>
    </row>
    <row r="391" spans="2:7">
      <c r="B391" s="41">
        <v>44714</v>
      </c>
      <c r="C391" s="3" t="s">
        <v>119</v>
      </c>
      <c r="D391" s="3">
        <v>100</v>
      </c>
      <c r="E391" s="3" t="s">
        <v>110</v>
      </c>
      <c r="F391" s="3" t="s">
        <v>106</v>
      </c>
      <c r="G391" s="95">
        <v>1746.5</v>
      </c>
    </row>
    <row r="392" spans="2:7">
      <c r="B392" s="41">
        <v>44906</v>
      </c>
      <c r="C392" s="3" t="s">
        <v>117</v>
      </c>
      <c r="D392" s="3">
        <v>9</v>
      </c>
      <c r="E392" s="3" t="s">
        <v>110</v>
      </c>
      <c r="F392" s="3" t="s">
        <v>111</v>
      </c>
      <c r="G392" s="95">
        <v>215.55</v>
      </c>
    </row>
    <row r="393" spans="2:7">
      <c r="B393" s="41">
        <v>44289</v>
      </c>
      <c r="C393" s="3" t="s">
        <v>119</v>
      </c>
      <c r="D393" s="3">
        <v>11</v>
      </c>
      <c r="E393" s="3" t="s">
        <v>9</v>
      </c>
      <c r="F393" s="3" t="s">
        <v>106</v>
      </c>
      <c r="G393" s="95">
        <v>307.45</v>
      </c>
    </row>
    <row r="394" spans="2:7">
      <c r="B394" s="41">
        <v>44611</v>
      </c>
      <c r="C394" s="3" t="s">
        <v>119</v>
      </c>
      <c r="D394" s="3">
        <v>3</v>
      </c>
      <c r="E394" s="3" t="s">
        <v>112</v>
      </c>
      <c r="F394" s="3" t="s">
        <v>111</v>
      </c>
      <c r="G394" s="95">
        <v>101.85</v>
      </c>
    </row>
    <row r="395" spans="2:7">
      <c r="B395" s="41">
        <v>44386</v>
      </c>
      <c r="C395" s="3" t="s">
        <v>116</v>
      </c>
      <c r="D395" s="3">
        <v>425</v>
      </c>
      <c r="E395" s="3" t="s">
        <v>9</v>
      </c>
      <c r="F395" s="3" t="s">
        <v>115</v>
      </c>
      <c r="G395" s="95">
        <v>6830.28</v>
      </c>
    </row>
    <row r="396" spans="2:7">
      <c r="B396" s="41">
        <v>44618</v>
      </c>
      <c r="C396" s="3" t="s">
        <v>119</v>
      </c>
      <c r="D396" s="3">
        <v>27</v>
      </c>
      <c r="E396" s="3" t="s">
        <v>114</v>
      </c>
      <c r="F396" s="3" t="s">
        <v>105</v>
      </c>
      <c r="G396" s="95">
        <v>595.54999999999995</v>
      </c>
    </row>
    <row r="397" spans="2:7">
      <c r="B397" s="41">
        <v>44027</v>
      </c>
      <c r="C397" s="3" t="s">
        <v>107</v>
      </c>
      <c r="D397" s="3">
        <v>5</v>
      </c>
      <c r="E397" s="3" t="s">
        <v>110</v>
      </c>
      <c r="F397" s="3" t="s">
        <v>115</v>
      </c>
      <c r="G397" s="95">
        <v>129.75</v>
      </c>
    </row>
    <row r="398" spans="2:7">
      <c r="B398" s="41">
        <v>43862</v>
      </c>
      <c r="C398" s="3" t="s">
        <v>117</v>
      </c>
      <c r="D398" s="3">
        <v>37</v>
      </c>
      <c r="E398" s="3" t="s">
        <v>9</v>
      </c>
      <c r="F398" s="3" t="s">
        <v>108</v>
      </c>
      <c r="G398" s="95">
        <v>847.58</v>
      </c>
    </row>
    <row r="399" spans="2:7">
      <c r="B399" s="41">
        <v>44332</v>
      </c>
      <c r="C399" s="3" t="s">
        <v>118</v>
      </c>
      <c r="D399" s="3">
        <v>4</v>
      </c>
      <c r="E399" s="3" t="s">
        <v>6</v>
      </c>
      <c r="F399" s="3" t="s">
        <v>106</v>
      </c>
      <c r="G399" s="95">
        <v>170.76</v>
      </c>
    </row>
    <row r="400" spans="2:7">
      <c r="B400" s="41">
        <v>44006</v>
      </c>
      <c r="C400" s="3" t="s">
        <v>117</v>
      </c>
      <c r="D400" s="3">
        <v>12</v>
      </c>
      <c r="E400" s="3" t="s">
        <v>6</v>
      </c>
      <c r="F400" s="3" t="s">
        <v>113</v>
      </c>
      <c r="G400" s="95">
        <v>524.28</v>
      </c>
    </row>
    <row r="401" spans="2:7">
      <c r="B401" s="41">
        <v>44186</v>
      </c>
      <c r="C401" s="3" t="s">
        <v>119</v>
      </c>
      <c r="D401" s="3">
        <v>45</v>
      </c>
      <c r="E401" s="3" t="s">
        <v>9</v>
      </c>
      <c r="F401" s="3" t="s">
        <v>115</v>
      </c>
      <c r="G401" s="95">
        <v>1069.0899999999999</v>
      </c>
    </row>
    <row r="402" spans="2:7">
      <c r="B402" s="41">
        <v>44190</v>
      </c>
      <c r="C402" s="3" t="s">
        <v>118</v>
      </c>
      <c r="D402" s="3">
        <v>42</v>
      </c>
      <c r="E402" s="3" t="s">
        <v>6</v>
      </c>
      <c r="F402" s="3" t="s">
        <v>109</v>
      </c>
      <c r="G402" s="95">
        <v>1524.03</v>
      </c>
    </row>
    <row r="403" spans="2:7">
      <c r="B403" s="41">
        <v>44184</v>
      </c>
      <c r="C403" s="3" t="s">
        <v>119</v>
      </c>
      <c r="D403" s="3">
        <v>7</v>
      </c>
      <c r="E403" s="3" t="s">
        <v>110</v>
      </c>
      <c r="F403" s="3" t="s">
        <v>115</v>
      </c>
      <c r="G403" s="95">
        <v>181.65</v>
      </c>
    </row>
    <row r="404" spans="2:7">
      <c r="B404" s="41">
        <v>44622</v>
      </c>
      <c r="C404" s="3" t="s">
        <v>116</v>
      </c>
      <c r="D404" s="3">
        <v>17</v>
      </c>
      <c r="E404" s="3" t="s">
        <v>114</v>
      </c>
      <c r="F404" s="3" t="s">
        <v>115</v>
      </c>
      <c r="G404" s="95">
        <v>458.15</v>
      </c>
    </row>
    <row r="405" spans="2:7">
      <c r="B405" s="41">
        <v>44312</v>
      </c>
      <c r="C405" s="3" t="s">
        <v>119</v>
      </c>
      <c r="D405" s="3">
        <v>9</v>
      </c>
      <c r="E405" s="3" t="s">
        <v>6</v>
      </c>
      <c r="F405" s="3" t="s">
        <v>109</v>
      </c>
      <c r="G405" s="95">
        <v>384.21</v>
      </c>
    </row>
    <row r="406" spans="2:7">
      <c r="B406" s="41">
        <v>44472</v>
      </c>
      <c r="C406" s="3" t="s">
        <v>107</v>
      </c>
      <c r="D406" s="3">
        <v>17</v>
      </c>
      <c r="E406" s="3" t="s">
        <v>9</v>
      </c>
      <c r="F406" s="3" t="s">
        <v>113</v>
      </c>
      <c r="G406" s="95">
        <v>475.15</v>
      </c>
    </row>
    <row r="407" spans="2:7">
      <c r="B407" s="41">
        <v>43902</v>
      </c>
      <c r="C407" s="3" t="s">
        <v>107</v>
      </c>
      <c r="D407" s="3">
        <v>75</v>
      </c>
      <c r="E407" s="3" t="s">
        <v>110</v>
      </c>
      <c r="F407" s="3" t="s">
        <v>105</v>
      </c>
      <c r="G407" s="95">
        <v>1347.19</v>
      </c>
    </row>
    <row r="408" spans="2:7">
      <c r="B408" s="41">
        <v>44262</v>
      </c>
      <c r="C408" s="3" t="s">
        <v>117</v>
      </c>
      <c r="D408" s="3">
        <v>475</v>
      </c>
      <c r="E408" s="3" t="s">
        <v>110</v>
      </c>
      <c r="F408" s="3" t="s">
        <v>106</v>
      </c>
      <c r="G408" s="95">
        <v>6814.47</v>
      </c>
    </row>
    <row r="409" spans="2:7">
      <c r="B409" s="41">
        <v>44234</v>
      </c>
      <c r="C409" s="3" t="s">
        <v>119</v>
      </c>
      <c r="D409" s="3">
        <v>525</v>
      </c>
      <c r="E409" s="3" t="s">
        <v>112</v>
      </c>
      <c r="F409" s="3" t="s">
        <v>109</v>
      </c>
      <c r="G409" s="95">
        <v>10550.53</v>
      </c>
    </row>
    <row r="410" spans="2:7">
      <c r="B410" s="41">
        <v>44048</v>
      </c>
      <c r="C410" s="3" t="s">
        <v>117</v>
      </c>
      <c r="D410" s="3">
        <v>550</v>
      </c>
      <c r="E410" s="3" t="s">
        <v>6</v>
      </c>
      <c r="F410" s="3" t="s">
        <v>113</v>
      </c>
      <c r="G410" s="95">
        <v>13816.96</v>
      </c>
    </row>
    <row r="411" spans="2:7">
      <c r="B411" s="41">
        <v>44322</v>
      </c>
      <c r="C411" s="3" t="s">
        <v>117</v>
      </c>
      <c r="D411" s="3">
        <v>43</v>
      </c>
      <c r="E411" s="3" t="s">
        <v>9</v>
      </c>
      <c r="F411" s="3" t="s">
        <v>109</v>
      </c>
      <c r="G411" s="95">
        <v>1058.1199999999999</v>
      </c>
    </row>
    <row r="412" spans="2:7">
      <c r="B412" s="41">
        <v>43835</v>
      </c>
      <c r="C412" s="3" t="s">
        <v>117</v>
      </c>
      <c r="D412" s="3">
        <v>600</v>
      </c>
      <c r="E412" s="3" t="s">
        <v>9</v>
      </c>
      <c r="F412" s="3" t="s">
        <v>109</v>
      </c>
      <c r="G412" s="95">
        <v>9297.75</v>
      </c>
    </row>
    <row r="413" spans="2:7">
      <c r="B413" s="41">
        <v>44311</v>
      </c>
      <c r="C413" s="3" t="s">
        <v>119</v>
      </c>
      <c r="D413" s="3">
        <v>75</v>
      </c>
      <c r="E413" s="3" t="s">
        <v>6</v>
      </c>
      <c r="F413" s="3" t="s">
        <v>106</v>
      </c>
      <c r="G413" s="95">
        <v>2513.81</v>
      </c>
    </row>
    <row r="414" spans="2:7">
      <c r="B414" s="41">
        <v>44359</v>
      </c>
      <c r="C414" s="3" t="s">
        <v>117</v>
      </c>
      <c r="D414" s="3">
        <v>7</v>
      </c>
      <c r="E414" s="3" t="s">
        <v>114</v>
      </c>
      <c r="F414" s="3" t="s">
        <v>105</v>
      </c>
      <c r="G414" s="95">
        <v>174.65</v>
      </c>
    </row>
    <row r="415" spans="2:7">
      <c r="B415" s="41">
        <v>44890</v>
      </c>
      <c r="C415" s="3" t="s">
        <v>117</v>
      </c>
      <c r="D415" s="3">
        <v>35</v>
      </c>
      <c r="E415" s="3" t="s">
        <v>6</v>
      </c>
      <c r="F415" s="3" t="s">
        <v>108</v>
      </c>
      <c r="G415" s="95">
        <v>1329.53</v>
      </c>
    </row>
    <row r="416" spans="2:7">
      <c r="B416" s="41">
        <v>44130</v>
      </c>
      <c r="C416" s="3" t="s">
        <v>117</v>
      </c>
      <c r="D416" s="3">
        <v>5</v>
      </c>
      <c r="E416" s="3" t="s">
        <v>6</v>
      </c>
      <c r="F416" s="3" t="s">
        <v>105</v>
      </c>
      <c r="G416" s="95">
        <v>213.45</v>
      </c>
    </row>
    <row r="417" spans="2:7">
      <c r="B417" s="41">
        <v>44761</v>
      </c>
      <c r="C417" s="3" t="s">
        <v>117</v>
      </c>
      <c r="D417" s="3">
        <v>450</v>
      </c>
      <c r="E417" s="3" t="s">
        <v>110</v>
      </c>
      <c r="F417" s="3" t="s">
        <v>111</v>
      </c>
      <c r="G417" s="95">
        <v>6455.81</v>
      </c>
    </row>
    <row r="418" spans="2:7">
      <c r="B418" s="41">
        <v>44320</v>
      </c>
      <c r="C418" s="3" t="s">
        <v>116</v>
      </c>
      <c r="D418" s="3">
        <v>21</v>
      </c>
      <c r="E418" s="3" t="s">
        <v>112</v>
      </c>
      <c r="F418" s="3" t="s">
        <v>115</v>
      </c>
      <c r="G418" s="95">
        <v>712.95</v>
      </c>
    </row>
    <row r="419" spans="2:7">
      <c r="B419" s="41">
        <v>44066</v>
      </c>
      <c r="C419" s="3" t="s">
        <v>107</v>
      </c>
      <c r="D419" s="3">
        <v>34</v>
      </c>
      <c r="E419" s="3" t="s">
        <v>9</v>
      </c>
      <c r="F419" s="3" t="s">
        <v>108</v>
      </c>
      <c r="G419" s="95">
        <v>778.86</v>
      </c>
    </row>
    <row r="420" spans="2:7">
      <c r="B420" s="41">
        <v>44292</v>
      </c>
      <c r="C420" s="3" t="s">
        <v>117</v>
      </c>
      <c r="D420" s="3">
        <v>550</v>
      </c>
      <c r="E420" s="3" t="s">
        <v>6</v>
      </c>
      <c r="F420" s="3" t="s">
        <v>115</v>
      </c>
      <c r="G420" s="95">
        <v>13816.96</v>
      </c>
    </row>
    <row r="421" spans="2:7">
      <c r="B421" s="41">
        <v>43976</v>
      </c>
      <c r="C421" s="3" t="s">
        <v>118</v>
      </c>
      <c r="D421" s="3">
        <v>4</v>
      </c>
      <c r="E421" s="3" t="s">
        <v>110</v>
      </c>
      <c r="F421" s="3" t="s">
        <v>105</v>
      </c>
      <c r="G421" s="95">
        <v>95.8</v>
      </c>
    </row>
    <row r="422" spans="2:7">
      <c r="B422" s="41">
        <v>44873</v>
      </c>
      <c r="C422" s="3" t="s">
        <v>119</v>
      </c>
      <c r="D422" s="3">
        <v>100</v>
      </c>
      <c r="E422" s="3" t="s">
        <v>6</v>
      </c>
      <c r="F422" s="3" t="s">
        <v>111</v>
      </c>
      <c r="G422" s="95">
        <v>3058.3</v>
      </c>
    </row>
    <row r="423" spans="2:7">
      <c r="B423" s="41">
        <v>44074</v>
      </c>
      <c r="C423" s="3" t="s">
        <v>117</v>
      </c>
      <c r="D423" s="3">
        <v>1</v>
      </c>
      <c r="E423" s="3" t="s">
        <v>112</v>
      </c>
      <c r="F423" s="3" t="s">
        <v>111</v>
      </c>
      <c r="G423" s="95">
        <v>35.950000000000003</v>
      </c>
    </row>
    <row r="424" spans="2:7">
      <c r="B424" s="41">
        <v>44633</v>
      </c>
      <c r="C424" s="3" t="s">
        <v>107</v>
      </c>
      <c r="D424" s="3">
        <v>550</v>
      </c>
      <c r="E424" s="3" t="s">
        <v>110</v>
      </c>
      <c r="F424" s="3" t="s">
        <v>105</v>
      </c>
      <c r="G424" s="95">
        <v>8206.69</v>
      </c>
    </row>
    <row r="425" spans="2:7">
      <c r="B425" s="41">
        <v>44598</v>
      </c>
      <c r="C425" s="3" t="s">
        <v>117</v>
      </c>
      <c r="D425" s="3">
        <v>7</v>
      </c>
      <c r="E425" s="3" t="s">
        <v>114</v>
      </c>
      <c r="F425" s="3" t="s">
        <v>105</v>
      </c>
      <c r="G425" s="95">
        <v>174.65</v>
      </c>
    </row>
    <row r="426" spans="2:7">
      <c r="B426" s="41">
        <v>44228</v>
      </c>
      <c r="C426" s="3" t="s">
        <v>117</v>
      </c>
      <c r="D426" s="3">
        <v>2</v>
      </c>
      <c r="E426" s="3" t="s">
        <v>110</v>
      </c>
      <c r="F426" s="3" t="s">
        <v>108</v>
      </c>
      <c r="G426" s="95">
        <v>49.9</v>
      </c>
    </row>
    <row r="427" spans="2:7">
      <c r="B427" s="41">
        <v>44875</v>
      </c>
      <c r="C427" s="3" t="s">
        <v>118</v>
      </c>
      <c r="D427" s="3">
        <v>13</v>
      </c>
      <c r="E427" s="3" t="s">
        <v>6</v>
      </c>
      <c r="F427" s="3" t="s">
        <v>111</v>
      </c>
      <c r="G427" s="95">
        <v>580.97</v>
      </c>
    </row>
    <row r="428" spans="2:7">
      <c r="B428" s="41">
        <v>44031</v>
      </c>
      <c r="C428" s="3" t="s">
        <v>118</v>
      </c>
      <c r="D428" s="3">
        <v>47</v>
      </c>
      <c r="E428" s="3" t="s">
        <v>9</v>
      </c>
      <c r="F428" s="3" t="s">
        <v>115</v>
      </c>
      <c r="G428" s="95">
        <v>1156.55</v>
      </c>
    </row>
    <row r="429" spans="2:7">
      <c r="B429" s="41">
        <v>44754</v>
      </c>
      <c r="C429" s="3" t="s">
        <v>118</v>
      </c>
      <c r="D429" s="3">
        <v>525</v>
      </c>
      <c r="E429" s="3" t="s">
        <v>114</v>
      </c>
      <c r="F429" s="3" t="s">
        <v>111</v>
      </c>
      <c r="G429" s="95">
        <v>7833.66</v>
      </c>
    </row>
    <row r="430" spans="2:7">
      <c r="B430" s="41">
        <v>44548</v>
      </c>
      <c r="C430" s="3" t="s">
        <v>118</v>
      </c>
      <c r="D430" s="3">
        <v>3</v>
      </c>
      <c r="E430" s="3" t="s">
        <v>6</v>
      </c>
      <c r="F430" s="3" t="s">
        <v>108</v>
      </c>
      <c r="G430" s="95">
        <v>131.07</v>
      </c>
    </row>
    <row r="431" spans="2:7">
      <c r="B431" s="41">
        <v>44779</v>
      </c>
      <c r="C431" s="3" t="s">
        <v>117</v>
      </c>
      <c r="D431" s="3">
        <v>6</v>
      </c>
      <c r="E431" s="3" t="s">
        <v>6</v>
      </c>
      <c r="F431" s="3" t="s">
        <v>108</v>
      </c>
      <c r="G431" s="95">
        <v>262.14</v>
      </c>
    </row>
    <row r="432" spans="2:7">
      <c r="B432" s="41">
        <v>44746</v>
      </c>
      <c r="C432" s="3" t="s">
        <v>119</v>
      </c>
      <c r="D432" s="3">
        <v>1</v>
      </c>
      <c r="E432" s="3" t="s">
        <v>9</v>
      </c>
      <c r="F432" s="3" t="s">
        <v>115</v>
      </c>
      <c r="G432" s="95">
        <v>28.95</v>
      </c>
    </row>
    <row r="433" spans="2:7">
      <c r="B433" s="41">
        <v>44076</v>
      </c>
      <c r="C433" s="3" t="s">
        <v>116</v>
      </c>
      <c r="D433" s="3">
        <v>7</v>
      </c>
      <c r="E433" s="3" t="s">
        <v>112</v>
      </c>
      <c r="F433" s="3" t="s">
        <v>109</v>
      </c>
      <c r="G433" s="95">
        <v>244.65</v>
      </c>
    </row>
    <row r="434" spans="2:7">
      <c r="B434" s="41">
        <v>44094</v>
      </c>
      <c r="C434" s="3" t="s">
        <v>118</v>
      </c>
      <c r="D434" s="3">
        <v>4</v>
      </c>
      <c r="E434" s="3" t="s">
        <v>112</v>
      </c>
      <c r="F434" s="3" t="s">
        <v>111</v>
      </c>
      <c r="G434" s="95">
        <v>139.80000000000001</v>
      </c>
    </row>
    <row r="435" spans="2:7">
      <c r="B435" s="41">
        <v>44685</v>
      </c>
      <c r="C435" s="3" t="s">
        <v>116</v>
      </c>
      <c r="D435" s="3">
        <v>125</v>
      </c>
      <c r="E435" s="3" t="s">
        <v>114</v>
      </c>
      <c r="F435" s="3" t="s">
        <v>113</v>
      </c>
      <c r="G435" s="95">
        <v>2183.13</v>
      </c>
    </row>
    <row r="436" spans="2:7">
      <c r="B436" s="41">
        <v>44170</v>
      </c>
      <c r="C436" s="3" t="s">
        <v>119</v>
      </c>
      <c r="D436" s="3">
        <v>475</v>
      </c>
      <c r="E436" s="3" t="s">
        <v>9</v>
      </c>
      <c r="F436" s="3" t="s">
        <v>109</v>
      </c>
      <c r="G436" s="95">
        <v>7906.97</v>
      </c>
    </row>
    <row r="437" spans="2:7">
      <c r="B437" s="41">
        <v>44337</v>
      </c>
      <c r="C437" s="3" t="s">
        <v>118</v>
      </c>
      <c r="D437" s="3">
        <v>9</v>
      </c>
      <c r="E437" s="3" t="s">
        <v>110</v>
      </c>
      <c r="F437" s="3" t="s">
        <v>113</v>
      </c>
      <c r="G437" s="95">
        <v>224.55</v>
      </c>
    </row>
    <row r="438" spans="2:7">
      <c r="B438" s="41">
        <v>44116</v>
      </c>
      <c r="C438" s="3" t="s">
        <v>117</v>
      </c>
      <c r="D438" s="3">
        <v>2</v>
      </c>
      <c r="E438" s="3" t="s">
        <v>6</v>
      </c>
      <c r="F438" s="3" t="s">
        <v>111</v>
      </c>
      <c r="G438" s="95">
        <v>87.38</v>
      </c>
    </row>
    <row r="439" spans="2:7">
      <c r="B439" s="41">
        <v>44104</v>
      </c>
      <c r="C439" s="3" t="s">
        <v>107</v>
      </c>
      <c r="D439" s="3">
        <v>17</v>
      </c>
      <c r="E439" s="3" t="s">
        <v>9</v>
      </c>
      <c r="F439" s="3" t="s">
        <v>115</v>
      </c>
      <c r="G439" s="95">
        <v>492.15</v>
      </c>
    </row>
    <row r="440" spans="2:7">
      <c r="B440" s="41">
        <v>44597</v>
      </c>
      <c r="C440" s="3" t="s">
        <v>117</v>
      </c>
      <c r="D440" s="3">
        <v>75</v>
      </c>
      <c r="E440" s="3" t="s">
        <v>6</v>
      </c>
      <c r="F440" s="3" t="s">
        <v>109</v>
      </c>
      <c r="G440" s="95">
        <v>2457.56</v>
      </c>
    </row>
    <row r="441" spans="2:7">
      <c r="B441" s="41">
        <v>44542</v>
      </c>
      <c r="C441" s="3" t="s">
        <v>117</v>
      </c>
      <c r="D441" s="3">
        <v>475</v>
      </c>
      <c r="E441" s="3" t="s">
        <v>114</v>
      </c>
      <c r="F441" s="3" t="s">
        <v>105</v>
      </c>
      <c r="G441" s="95">
        <v>7087.59</v>
      </c>
    </row>
    <row r="442" spans="2:7">
      <c r="B442" s="41">
        <v>44434</v>
      </c>
      <c r="C442" s="3" t="s">
        <v>119</v>
      </c>
      <c r="D442" s="3">
        <v>17</v>
      </c>
      <c r="E442" s="3" t="s">
        <v>110</v>
      </c>
      <c r="F442" s="3" t="s">
        <v>111</v>
      </c>
      <c r="G442" s="95">
        <v>441.15</v>
      </c>
    </row>
    <row r="443" spans="2:7">
      <c r="B443" s="41">
        <v>44146</v>
      </c>
      <c r="C443" s="3" t="s">
        <v>117</v>
      </c>
      <c r="D443" s="3">
        <v>475</v>
      </c>
      <c r="E443" s="3" t="s">
        <v>6</v>
      </c>
      <c r="F443" s="3" t="s">
        <v>109</v>
      </c>
      <c r="G443" s="95">
        <v>11932.83</v>
      </c>
    </row>
    <row r="444" spans="2:7">
      <c r="B444" s="41">
        <v>44088</v>
      </c>
      <c r="C444" s="3" t="s">
        <v>119</v>
      </c>
      <c r="D444" s="3">
        <v>14</v>
      </c>
      <c r="E444" s="3" t="s">
        <v>9</v>
      </c>
      <c r="F444" s="3" t="s">
        <v>115</v>
      </c>
      <c r="G444" s="95">
        <v>377.3</v>
      </c>
    </row>
    <row r="445" spans="2:7">
      <c r="B445" s="41">
        <v>44271</v>
      </c>
      <c r="C445" s="3" t="s">
        <v>117</v>
      </c>
      <c r="D445" s="3">
        <v>75</v>
      </c>
      <c r="E445" s="3" t="s">
        <v>114</v>
      </c>
      <c r="F445" s="3" t="s">
        <v>115</v>
      </c>
      <c r="G445" s="95">
        <v>1459.69</v>
      </c>
    </row>
    <row r="446" spans="2:7">
      <c r="B446" s="41">
        <v>44291</v>
      </c>
      <c r="C446" s="3" t="s">
        <v>107</v>
      </c>
      <c r="D446" s="3">
        <v>6</v>
      </c>
      <c r="E446" s="3" t="s">
        <v>110</v>
      </c>
      <c r="F446" s="3" t="s">
        <v>106</v>
      </c>
      <c r="G446" s="95">
        <v>143.69999999999999</v>
      </c>
    </row>
    <row r="447" spans="2:7">
      <c r="B447" s="41">
        <v>44071</v>
      </c>
      <c r="C447" s="3" t="s">
        <v>118</v>
      </c>
      <c r="D447" s="3">
        <v>33</v>
      </c>
      <c r="E447" s="3" t="s">
        <v>9</v>
      </c>
      <c r="F447" s="3" t="s">
        <v>108</v>
      </c>
      <c r="G447" s="95">
        <v>812.05</v>
      </c>
    </row>
    <row r="448" spans="2:7">
      <c r="B448" s="41">
        <v>44021</v>
      </c>
      <c r="C448" s="3" t="s">
        <v>117</v>
      </c>
      <c r="D448" s="3">
        <v>5</v>
      </c>
      <c r="E448" s="3" t="s">
        <v>9</v>
      </c>
      <c r="F448" s="3" t="s">
        <v>106</v>
      </c>
      <c r="G448" s="95">
        <v>144.75</v>
      </c>
    </row>
    <row r="449" spans="2:7">
      <c r="B449" s="41">
        <v>44114</v>
      </c>
      <c r="C449" s="3" t="s">
        <v>107</v>
      </c>
      <c r="D449" s="3">
        <v>500</v>
      </c>
      <c r="E449" s="3" t="s">
        <v>114</v>
      </c>
      <c r="F449" s="3" t="s">
        <v>111</v>
      </c>
      <c r="G449" s="95">
        <v>7460.63</v>
      </c>
    </row>
    <row r="450" spans="2:7">
      <c r="B450" s="41">
        <v>44484</v>
      </c>
      <c r="C450" s="3" t="s">
        <v>119</v>
      </c>
      <c r="D450" s="3">
        <v>13</v>
      </c>
      <c r="E450" s="3" t="s">
        <v>114</v>
      </c>
      <c r="F450" s="3" t="s">
        <v>109</v>
      </c>
      <c r="G450" s="95">
        <v>350.35</v>
      </c>
    </row>
    <row r="451" spans="2:7">
      <c r="B451" s="41">
        <v>44529</v>
      </c>
      <c r="C451" s="3" t="s">
        <v>116</v>
      </c>
      <c r="D451" s="3">
        <v>350</v>
      </c>
      <c r="E451" s="3" t="s">
        <v>114</v>
      </c>
      <c r="F451" s="3" t="s">
        <v>115</v>
      </c>
      <c r="G451" s="95">
        <v>5222.4399999999996</v>
      </c>
    </row>
    <row r="452" spans="2:7">
      <c r="B452" s="41">
        <v>44461</v>
      </c>
      <c r="C452" s="3" t="s">
        <v>116</v>
      </c>
      <c r="D452" s="3">
        <v>17</v>
      </c>
      <c r="E452" s="3" t="s">
        <v>112</v>
      </c>
      <c r="F452" s="3" t="s">
        <v>106</v>
      </c>
      <c r="G452" s="95">
        <v>594.15</v>
      </c>
    </row>
    <row r="453" spans="2:7">
      <c r="B453" s="41">
        <v>44511</v>
      </c>
      <c r="C453" s="3" t="s">
        <v>117</v>
      </c>
      <c r="D453" s="3">
        <v>32</v>
      </c>
      <c r="E453" s="3" t="s">
        <v>114</v>
      </c>
      <c r="F453" s="3" t="s">
        <v>115</v>
      </c>
      <c r="G453" s="95">
        <v>733.04</v>
      </c>
    </row>
    <row r="454" spans="2:7">
      <c r="B454" s="41">
        <v>44012</v>
      </c>
      <c r="C454" s="3" t="s">
        <v>116</v>
      </c>
      <c r="D454" s="3">
        <v>27</v>
      </c>
      <c r="E454" s="3" t="s">
        <v>6</v>
      </c>
      <c r="F454" s="3" t="s">
        <v>108</v>
      </c>
      <c r="G454" s="95">
        <v>1002.69</v>
      </c>
    </row>
    <row r="455" spans="2:7">
      <c r="B455" s="41">
        <v>43868</v>
      </c>
      <c r="C455" s="3" t="s">
        <v>116</v>
      </c>
      <c r="D455" s="3">
        <v>9</v>
      </c>
      <c r="E455" s="3" t="s">
        <v>112</v>
      </c>
      <c r="F455" s="3" t="s">
        <v>106</v>
      </c>
      <c r="G455" s="95">
        <v>314.55</v>
      </c>
    </row>
    <row r="456" spans="2:7">
      <c r="B456" s="41">
        <v>44530</v>
      </c>
      <c r="C456" s="3" t="s">
        <v>119</v>
      </c>
      <c r="D456" s="3">
        <v>39</v>
      </c>
      <c r="E456" s="3" t="s">
        <v>9</v>
      </c>
      <c r="F456" s="3" t="s">
        <v>109</v>
      </c>
      <c r="G456" s="95">
        <v>893.39</v>
      </c>
    </row>
    <row r="457" spans="2:7">
      <c r="B457" s="41">
        <v>44522</v>
      </c>
      <c r="C457" s="3" t="s">
        <v>116</v>
      </c>
      <c r="D457" s="3">
        <v>500</v>
      </c>
      <c r="E457" s="3" t="s">
        <v>110</v>
      </c>
      <c r="F457" s="3" t="s">
        <v>108</v>
      </c>
      <c r="G457" s="95">
        <v>7460.63</v>
      </c>
    </row>
    <row r="458" spans="2:7">
      <c r="B458" s="41">
        <v>44459</v>
      </c>
      <c r="C458" s="3" t="s">
        <v>117</v>
      </c>
      <c r="D458" s="3">
        <v>75</v>
      </c>
      <c r="E458" s="3" t="s">
        <v>9</v>
      </c>
      <c r="F458" s="3" t="s">
        <v>111</v>
      </c>
      <c r="G458" s="95">
        <v>1628.44</v>
      </c>
    </row>
    <row r="459" spans="2:7">
      <c r="B459" s="41">
        <v>44366</v>
      </c>
      <c r="C459" s="3" t="s">
        <v>119</v>
      </c>
      <c r="D459" s="3">
        <v>31</v>
      </c>
      <c r="E459" s="3" t="s">
        <v>6</v>
      </c>
      <c r="F459" s="3" t="s">
        <v>111</v>
      </c>
      <c r="G459" s="95">
        <v>1177.58</v>
      </c>
    </row>
    <row r="460" spans="2:7">
      <c r="B460" s="41">
        <v>44209</v>
      </c>
      <c r="C460" s="3" t="s">
        <v>116</v>
      </c>
      <c r="D460" s="3">
        <v>7</v>
      </c>
      <c r="E460" s="3" t="s">
        <v>9</v>
      </c>
      <c r="F460" s="3" t="s">
        <v>115</v>
      </c>
      <c r="G460" s="95">
        <v>188.65</v>
      </c>
    </row>
    <row r="461" spans="2:7">
      <c r="B461" s="41">
        <v>44289</v>
      </c>
      <c r="C461" s="3" t="s">
        <v>119</v>
      </c>
      <c r="D461" s="3">
        <v>525</v>
      </c>
      <c r="E461" s="3" t="s">
        <v>110</v>
      </c>
      <c r="F461" s="3" t="s">
        <v>109</v>
      </c>
      <c r="G461" s="95">
        <v>7833.66</v>
      </c>
    </row>
    <row r="462" spans="2:7">
      <c r="B462" s="41">
        <v>44264</v>
      </c>
      <c r="C462" s="3" t="s">
        <v>119</v>
      </c>
      <c r="D462" s="3">
        <v>400</v>
      </c>
      <c r="E462" s="3" t="s">
        <v>9</v>
      </c>
      <c r="F462" s="3" t="s">
        <v>105</v>
      </c>
      <c r="G462" s="95">
        <v>6428.5</v>
      </c>
    </row>
    <row r="463" spans="2:7">
      <c r="B463" s="41">
        <v>44055</v>
      </c>
      <c r="C463" s="3" t="s">
        <v>116</v>
      </c>
      <c r="D463" s="3">
        <v>1</v>
      </c>
      <c r="E463" s="3" t="s">
        <v>112</v>
      </c>
      <c r="F463" s="3" t="s">
        <v>109</v>
      </c>
      <c r="G463" s="95">
        <v>34.950000000000003</v>
      </c>
    </row>
    <row r="464" spans="2:7">
      <c r="B464" s="41">
        <v>44589</v>
      </c>
      <c r="C464" s="3" t="s">
        <v>107</v>
      </c>
      <c r="D464" s="3">
        <v>19</v>
      </c>
      <c r="E464" s="3" t="s">
        <v>6</v>
      </c>
      <c r="F464" s="3" t="s">
        <v>111</v>
      </c>
      <c r="G464" s="95">
        <v>830.11</v>
      </c>
    </row>
    <row r="465" spans="2:7">
      <c r="B465" s="41">
        <v>44510</v>
      </c>
      <c r="C465" s="3" t="s">
        <v>117</v>
      </c>
      <c r="D465" s="3">
        <v>475</v>
      </c>
      <c r="E465" s="3" t="s">
        <v>112</v>
      </c>
      <c r="F465" s="3" t="s">
        <v>105</v>
      </c>
      <c r="G465" s="95">
        <v>9272.59</v>
      </c>
    </row>
    <row r="466" spans="2:7">
      <c r="B466" s="41">
        <v>44050</v>
      </c>
      <c r="C466" s="3" t="s">
        <v>107</v>
      </c>
      <c r="D466" s="3">
        <v>7</v>
      </c>
      <c r="E466" s="3" t="s">
        <v>114</v>
      </c>
      <c r="F466" s="3" t="s">
        <v>108</v>
      </c>
      <c r="G466" s="95">
        <v>174.65</v>
      </c>
    </row>
    <row r="467" spans="2:7">
      <c r="B467" s="41">
        <v>43833</v>
      </c>
      <c r="C467" s="3" t="s">
        <v>117</v>
      </c>
      <c r="D467" s="3">
        <v>100</v>
      </c>
      <c r="E467" s="3" t="s">
        <v>114</v>
      </c>
      <c r="F467" s="3" t="s">
        <v>115</v>
      </c>
      <c r="G467" s="95">
        <v>1816.5</v>
      </c>
    </row>
    <row r="468" spans="2:7">
      <c r="B468" s="41">
        <v>44340</v>
      </c>
      <c r="C468" s="3" t="s">
        <v>117</v>
      </c>
      <c r="D468" s="3">
        <v>200</v>
      </c>
      <c r="E468" s="3" t="s">
        <v>114</v>
      </c>
      <c r="F468" s="3" t="s">
        <v>105</v>
      </c>
      <c r="G468" s="95">
        <v>3633</v>
      </c>
    </row>
    <row r="469" spans="2:7">
      <c r="B469" s="41">
        <v>43906</v>
      </c>
      <c r="C469" s="3" t="s">
        <v>119</v>
      </c>
      <c r="D469" s="3">
        <v>25</v>
      </c>
      <c r="E469" s="3" t="s">
        <v>110</v>
      </c>
      <c r="F469" s="3" t="s">
        <v>111</v>
      </c>
      <c r="G469" s="95">
        <v>508.94</v>
      </c>
    </row>
    <row r="470" spans="2:7">
      <c r="B470" s="41">
        <v>44054</v>
      </c>
      <c r="C470" s="3" t="s">
        <v>117</v>
      </c>
      <c r="D470" s="3">
        <v>22</v>
      </c>
      <c r="E470" s="3" t="s">
        <v>114</v>
      </c>
      <c r="F470" s="3" t="s">
        <v>106</v>
      </c>
      <c r="G470" s="95">
        <v>592.9</v>
      </c>
    </row>
    <row r="471" spans="2:7">
      <c r="B471" s="41">
        <v>44616</v>
      </c>
      <c r="C471" s="3" t="s">
        <v>107</v>
      </c>
      <c r="D471" s="3">
        <v>1</v>
      </c>
      <c r="E471" s="3" t="s">
        <v>114</v>
      </c>
      <c r="F471" s="3" t="s">
        <v>111</v>
      </c>
      <c r="G471" s="95">
        <v>26.95</v>
      </c>
    </row>
    <row r="472" spans="2:7">
      <c r="B472" s="41">
        <v>44107</v>
      </c>
      <c r="C472" s="3" t="s">
        <v>116</v>
      </c>
      <c r="D472" s="3">
        <v>9</v>
      </c>
      <c r="E472" s="3" t="s">
        <v>6</v>
      </c>
      <c r="F472" s="3" t="s">
        <v>109</v>
      </c>
      <c r="G472" s="95">
        <v>384.21</v>
      </c>
    </row>
    <row r="473" spans="2:7">
      <c r="B473" s="41">
        <v>44369</v>
      </c>
      <c r="C473" s="3" t="s">
        <v>119</v>
      </c>
      <c r="D473" s="3">
        <v>49</v>
      </c>
      <c r="E473" s="3" t="s">
        <v>114</v>
      </c>
      <c r="F473" s="3" t="s">
        <v>111</v>
      </c>
      <c r="G473" s="95">
        <v>916.91</v>
      </c>
    </row>
    <row r="474" spans="2:7">
      <c r="B474" s="41">
        <v>44107</v>
      </c>
      <c r="C474" s="3" t="s">
        <v>107</v>
      </c>
      <c r="D474" s="3">
        <v>34</v>
      </c>
      <c r="E474" s="3" t="s">
        <v>6</v>
      </c>
      <c r="F474" s="3" t="s">
        <v>105</v>
      </c>
      <c r="G474" s="95">
        <v>1233.74</v>
      </c>
    </row>
    <row r="475" spans="2:7">
      <c r="B475" s="41">
        <v>44418</v>
      </c>
      <c r="C475" s="3" t="s">
        <v>117</v>
      </c>
      <c r="D475" s="3">
        <v>19</v>
      </c>
      <c r="E475" s="3" t="s">
        <v>110</v>
      </c>
      <c r="F475" s="3" t="s">
        <v>115</v>
      </c>
      <c r="G475" s="95">
        <v>455.05</v>
      </c>
    </row>
    <row r="476" spans="2:7">
      <c r="B476" s="41">
        <v>44888</v>
      </c>
      <c r="C476" s="3" t="s">
        <v>117</v>
      </c>
      <c r="D476" s="3">
        <v>16</v>
      </c>
      <c r="E476" s="3" t="s">
        <v>9</v>
      </c>
      <c r="F476" s="3" t="s">
        <v>106</v>
      </c>
      <c r="G476" s="95">
        <v>431.2</v>
      </c>
    </row>
    <row r="477" spans="2:7">
      <c r="B477" s="41">
        <v>43865</v>
      </c>
      <c r="C477" s="3" t="s">
        <v>118</v>
      </c>
      <c r="D477" s="3">
        <v>150</v>
      </c>
      <c r="E477" s="3" t="s">
        <v>112</v>
      </c>
      <c r="F477" s="3" t="s">
        <v>111</v>
      </c>
      <c r="G477" s="95">
        <v>3774.75</v>
      </c>
    </row>
    <row r="478" spans="2:7">
      <c r="B478" s="41">
        <v>44774</v>
      </c>
      <c r="C478" s="3" t="s">
        <v>119</v>
      </c>
      <c r="D478" s="3">
        <v>300</v>
      </c>
      <c r="E478" s="3" t="s">
        <v>112</v>
      </c>
      <c r="F478" s="3" t="s">
        <v>108</v>
      </c>
      <c r="G478" s="95">
        <v>6201.38</v>
      </c>
    </row>
    <row r="479" spans="2:7">
      <c r="B479" s="41">
        <v>44359</v>
      </c>
      <c r="C479" s="3" t="s">
        <v>119</v>
      </c>
      <c r="D479" s="3">
        <v>7</v>
      </c>
      <c r="E479" s="3" t="s">
        <v>110</v>
      </c>
      <c r="F479" s="3" t="s">
        <v>115</v>
      </c>
      <c r="G479" s="95">
        <v>181.65</v>
      </c>
    </row>
    <row r="480" spans="2:7">
      <c r="B480" s="41">
        <v>44755</v>
      </c>
      <c r="C480" s="3" t="s">
        <v>117</v>
      </c>
      <c r="D480" s="3">
        <v>49</v>
      </c>
      <c r="E480" s="3" t="s">
        <v>112</v>
      </c>
      <c r="F480" s="3" t="s">
        <v>115</v>
      </c>
      <c r="G480" s="95">
        <v>1284.4100000000001</v>
      </c>
    </row>
    <row r="481" spans="2:7">
      <c r="B481" s="41">
        <v>44349</v>
      </c>
      <c r="C481" s="3" t="s">
        <v>116</v>
      </c>
      <c r="D481" s="3">
        <v>9</v>
      </c>
      <c r="E481" s="3" t="s">
        <v>114</v>
      </c>
      <c r="F481" s="3" t="s">
        <v>111</v>
      </c>
      <c r="G481" s="95">
        <v>233.55</v>
      </c>
    </row>
    <row r="482" spans="2:7">
      <c r="B482" s="41">
        <v>44098</v>
      </c>
      <c r="C482" s="3" t="s">
        <v>118</v>
      </c>
      <c r="D482" s="3">
        <v>48</v>
      </c>
      <c r="E482" s="3" t="s">
        <v>114</v>
      </c>
      <c r="F482" s="3" t="s">
        <v>115</v>
      </c>
      <c r="G482" s="95">
        <v>934.2</v>
      </c>
    </row>
    <row r="483" spans="2:7">
      <c r="B483" s="41">
        <v>44286</v>
      </c>
      <c r="C483" s="3" t="s">
        <v>119</v>
      </c>
      <c r="D483" s="3">
        <v>575</v>
      </c>
      <c r="E483" s="3" t="s">
        <v>112</v>
      </c>
      <c r="F483" s="3" t="s">
        <v>105</v>
      </c>
      <c r="G483" s="95">
        <v>11555.34</v>
      </c>
    </row>
    <row r="484" spans="2:7">
      <c r="B484" s="41">
        <v>44637</v>
      </c>
      <c r="C484" s="3" t="s">
        <v>118</v>
      </c>
      <c r="D484" s="3">
        <v>425</v>
      </c>
      <c r="E484" s="3" t="s">
        <v>9</v>
      </c>
      <c r="F484" s="3" t="s">
        <v>109</v>
      </c>
      <c r="G484" s="95">
        <v>7074.66</v>
      </c>
    </row>
    <row r="485" spans="2:7">
      <c r="B485" s="41">
        <v>44820</v>
      </c>
      <c r="C485" s="3" t="s">
        <v>117</v>
      </c>
      <c r="D485" s="3">
        <v>27</v>
      </c>
      <c r="E485" s="3" t="s">
        <v>9</v>
      </c>
      <c r="F485" s="3" t="s">
        <v>106</v>
      </c>
      <c r="G485" s="95">
        <v>641.45000000000005</v>
      </c>
    </row>
    <row r="486" spans="2:7">
      <c r="B486" s="41">
        <v>44567</v>
      </c>
      <c r="C486" s="3" t="s">
        <v>117</v>
      </c>
      <c r="D486" s="3">
        <v>250</v>
      </c>
      <c r="E486" s="3" t="s">
        <v>110</v>
      </c>
      <c r="F486" s="3" t="s">
        <v>113</v>
      </c>
      <c r="G486" s="95">
        <v>4541.25</v>
      </c>
    </row>
    <row r="487" spans="2:7">
      <c r="B487" s="41">
        <v>44782</v>
      </c>
      <c r="C487" s="3" t="s">
        <v>116</v>
      </c>
      <c r="D487" s="3">
        <v>100</v>
      </c>
      <c r="E487" s="3" t="s">
        <v>6</v>
      </c>
      <c r="F487" s="3" t="s">
        <v>109</v>
      </c>
      <c r="G487" s="95">
        <v>3058.3</v>
      </c>
    </row>
    <row r="488" spans="2:7">
      <c r="B488" s="41">
        <v>44314</v>
      </c>
      <c r="C488" s="3" t="s">
        <v>117</v>
      </c>
      <c r="D488" s="3">
        <v>475</v>
      </c>
      <c r="E488" s="3" t="s">
        <v>6</v>
      </c>
      <c r="F488" s="3" t="s">
        <v>105</v>
      </c>
      <c r="G488" s="95">
        <v>11659.71</v>
      </c>
    </row>
    <row r="489" spans="2:7">
      <c r="B489" s="41">
        <v>44618</v>
      </c>
      <c r="C489" s="3" t="s">
        <v>116</v>
      </c>
      <c r="D489" s="3">
        <v>425</v>
      </c>
      <c r="E489" s="3" t="s">
        <v>9</v>
      </c>
      <c r="F489" s="3" t="s">
        <v>111</v>
      </c>
      <c r="G489" s="95">
        <v>7074.66</v>
      </c>
    </row>
    <row r="490" spans="2:7">
      <c r="B490" s="41">
        <v>44699</v>
      </c>
      <c r="C490" s="3" t="s">
        <v>118</v>
      </c>
      <c r="D490" s="3">
        <v>5</v>
      </c>
      <c r="E490" s="3" t="s">
        <v>114</v>
      </c>
      <c r="F490" s="3" t="s">
        <v>106</v>
      </c>
      <c r="G490" s="95">
        <v>124.75</v>
      </c>
    </row>
    <row r="491" spans="2:7">
      <c r="B491" s="41">
        <v>44288</v>
      </c>
      <c r="C491" s="3" t="s">
        <v>116</v>
      </c>
      <c r="D491" s="3">
        <v>27</v>
      </c>
      <c r="E491" s="3" t="s">
        <v>110</v>
      </c>
      <c r="F491" s="3" t="s">
        <v>105</v>
      </c>
      <c r="G491" s="95">
        <v>595.54999999999995</v>
      </c>
    </row>
    <row r="492" spans="2:7">
      <c r="B492" s="41">
        <v>43948</v>
      </c>
      <c r="C492" s="3" t="s">
        <v>117</v>
      </c>
      <c r="D492" s="3">
        <v>575</v>
      </c>
      <c r="E492" s="3" t="s">
        <v>112</v>
      </c>
      <c r="F492" s="3" t="s">
        <v>108</v>
      </c>
      <c r="G492" s="95">
        <v>11555.34</v>
      </c>
    </row>
    <row r="493" spans="2:7">
      <c r="B493" s="41">
        <v>44698</v>
      </c>
      <c r="C493" s="3" t="s">
        <v>116</v>
      </c>
      <c r="D493" s="3">
        <v>6</v>
      </c>
      <c r="E493" s="3" t="s">
        <v>114</v>
      </c>
      <c r="F493" s="3" t="s">
        <v>115</v>
      </c>
      <c r="G493" s="95">
        <v>155.69999999999999</v>
      </c>
    </row>
    <row r="494" spans="2:7">
      <c r="B494" s="41">
        <v>44638</v>
      </c>
      <c r="C494" s="3" t="s">
        <v>116</v>
      </c>
      <c r="D494" s="3">
        <v>8</v>
      </c>
      <c r="E494" s="3" t="s">
        <v>9</v>
      </c>
      <c r="F494" s="3" t="s">
        <v>115</v>
      </c>
      <c r="G494" s="95">
        <v>223.6</v>
      </c>
    </row>
    <row r="495" spans="2:7">
      <c r="B495" s="41">
        <v>44694</v>
      </c>
      <c r="C495" s="3" t="s">
        <v>116</v>
      </c>
      <c r="D495" s="3">
        <v>525</v>
      </c>
      <c r="E495" s="3" t="s">
        <v>114</v>
      </c>
      <c r="F495" s="3" t="s">
        <v>108</v>
      </c>
      <c r="G495" s="95">
        <v>7531.78</v>
      </c>
    </row>
    <row r="496" spans="2:7">
      <c r="B496" s="41">
        <v>44125</v>
      </c>
      <c r="C496" s="3" t="s">
        <v>116</v>
      </c>
      <c r="D496" s="3">
        <v>7</v>
      </c>
      <c r="E496" s="3" t="s">
        <v>112</v>
      </c>
      <c r="F496" s="3" t="s">
        <v>113</v>
      </c>
      <c r="G496" s="95">
        <v>251.65</v>
      </c>
    </row>
    <row r="497" spans="2:7">
      <c r="B497" s="41">
        <v>44598</v>
      </c>
      <c r="C497" s="3" t="s">
        <v>107</v>
      </c>
      <c r="D497" s="3">
        <v>10</v>
      </c>
      <c r="E497" s="3" t="s">
        <v>112</v>
      </c>
      <c r="F497" s="3" t="s">
        <v>105</v>
      </c>
      <c r="G497" s="95">
        <v>359.5</v>
      </c>
    </row>
    <row r="498" spans="2:7">
      <c r="B498" s="41">
        <v>44287</v>
      </c>
      <c r="C498" s="3" t="s">
        <v>116</v>
      </c>
      <c r="D498" s="3">
        <v>11</v>
      </c>
      <c r="E498" s="3" t="s">
        <v>110</v>
      </c>
      <c r="F498" s="3" t="s">
        <v>111</v>
      </c>
      <c r="G498" s="95">
        <v>263.45</v>
      </c>
    </row>
    <row r="499" spans="2:7">
      <c r="B499" s="41">
        <v>44652</v>
      </c>
      <c r="C499" s="3" t="s">
        <v>116</v>
      </c>
      <c r="D499" s="3">
        <v>550</v>
      </c>
      <c r="E499" s="3" t="s">
        <v>6</v>
      </c>
      <c r="F499" s="3" t="s">
        <v>115</v>
      </c>
      <c r="G499" s="95">
        <v>14133.21</v>
      </c>
    </row>
    <row r="500" spans="2:7">
      <c r="B500" s="41">
        <v>44036</v>
      </c>
      <c r="C500" s="3" t="s">
        <v>118</v>
      </c>
      <c r="D500" s="3">
        <v>125</v>
      </c>
      <c r="E500" s="3" t="s">
        <v>6</v>
      </c>
      <c r="F500" s="3" t="s">
        <v>105</v>
      </c>
      <c r="G500" s="95">
        <v>3822.88</v>
      </c>
    </row>
    <row r="501" spans="2:7">
      <c r="B501" s="41">
        <v>44573</v>
      </c>
      <c r="C501" s="3" t="s">
        <v>117</v>
      </c>
      <c r="D501" s="3">
        <v>150</v>
      </c>
      <c r="E501" s="3" t="s">
        <v>6</v>
      </c>
      <c r="F501" s="3" t="s">
        <v>109</v>
      </c>
      <c r="G501" s="95">
        <v>4692.45</v>
      </c>
    </row>
    <row r="502" spans="2:7">
      <c r="B502" s="41">
        <v>44728</v>
      </c>
      <c r="C502" s="3" t="s">
        <v>117</v>
      </c>
      <c r="D502" s="3">
        <v>49</v>
      </c>
      <c r="E502" s="3" t="s">
        <v>114</v>
      </c>
      <c r="F502" s="3" t="s">
        <v>115</v>
      </c>
      <c r="G502" s="95">
        <v>953.66</v>
      </c>
    </row>
    <row r="503" spans="2:7">
      <c r="B503" s="41">
        <v>44476</v>
      </c>
      <c r="C503" s="3" t="s">
        <v>117</v>
      </c>
      <c r="D503" s="3">
        <v>19</v>
      </c>
      <c r="E503" s="3" t="s">
        <v>6</v>
      </c>
      <c r="F503" s="3" t="s">
        <v>109</v>
      </c>
      <c r="G503" s="95">
        <v>830.11</v>
      </c>
    </row>
    <row r="504" spans="2:7">
      <c r="B504" s="41">
        <v>44779</v>
      </c>
      <c r="C504" s="3" t="s">
        <v>119</v>
      </c>
      <c r="D504" s="3">
        <v>350</v>
      </c>
      <c r="E504" s="3" t="s">
        <v>110</v>
      </c>
      <c r="F504" s="3" t="s">
        <v>109</v>
      </c>
      <c r="G504" s="95">
        <v>4819.9399999999996</v>
      </c>
    </row>
    <row r="505" spans="2:7">
      <c r="B505" s="41">
        <v>44862</v>
      </c>
      <c r="C505" s="3" t="s">
        <v>107</v>
      </c>
      <c r="D505" s="3">
        <v>42</v>
      </c>
      <c r="E505" s="3" t="s">
        <v>112</v>
      </c>
      <c r="F505" s="3" t="s">
        <v>106</v>
      </c>
      <c r="G505" s="95">
        <v>1283.42</v>
      </c>
    </row>
    <row r="506" spans="2:7">
      <c r="B506" s="41">
        <v>44672</v>
      </c>
      <c r="C506" s="3" t="s">
        <v>117</v>
      </c>
      <c r="D506" s="3">
        <v>6</v>
      </c>
      <c r="E506" s="3" t="s">
        <v>112</v>
      </c>
      <c r="F506" s="3" t="s">
        <v>106</v>
      </c>
      <c r="G506" s="95">
        <v>215.7</v>
      </c>
    </row>
    <row r="507" spans="2:7">
      <c r="B507" s="41">
        <v>43932</v>
      </c>
      <c r="C507" s="3" t="s">
        <v>117</v>
      </c>
      <c r="D507" s="3">
        <v>350</v>
      </c>
      <c r="E507" s="3" t="s">
        <v>114</v>
      </c>
      <c r="F507" s="3" t="s">
        <v>111</v>
      </c>
      <c r="G507" s="95">
        <v>5423.69</v>
      </c>
    </row>
    <row r="508" spans="2:7">
      <c r="B508" s="41">
        <v>44408</v>
      </c>
      <c r="C508" s="3" t="s">
        <v>118</v>
      </c>
      <c r="D508" s="3">
        <v>30</v>
      </c>
      <c r="E508" s="3" t="s">
        <v>6</v>
      </c>
      <c r="F508" s="3" t="s">
        <v>109</v>
      </c>
      <c r="G508" s="95">
        <v>1114.0999999999999</v>
      </c>
    </row>
    <row r="509" spans="2:7">
      <c r="B509" s="41">
        <v>44369</v>
      </c>
      <c r="C509" s="3" t="s">
        <v>119</v>
      </c>
      <c r="D509" s="3">
        <v>31</v>
      </c>
      <c r="E509" s="3" t="s">
        <v>110</v>
      </c>
      <c r="F509" s="3" t="s">
        <v>108</v>
      </c>
      <c r="G509" s="95">
        <v>683.78</v>
      </c>
    </row>
    <row r="510" spans="2:7">
      <c r="B510" s="41">
        <v>43956</v>
      </c>
      <c r="C510" s="3" t="s">
        <v>116</v>
      </c>
      <c r="D510" s="3">
        <v>9</v>
      </c>
      <c r="E510" s="3" t="s">
        <v>6</v>
      </c>
      <c r="F510" s="3" t="s">
        <v>115</v>
      </c>
      <c r="G510" s="95">
        <v>384.21</v>
      </c>
    </row>
    <row r="511" spans="2:7">
      <c r="B511" s="41">
        <v>44223</v>
      </c>
      <c r="C511" s="3" t="s">
        <v>117</v>
      </c>
      <c r="D511" s="3">
        <v>100</v>
      </c>
      <c r="E511" s="3" t="s">
        <v>110</v>
      </c>
      <c r="F511" s="3" t="s">
        <v>108</v>
      </c>
      <c r="G511" s="95">
        <v>1816.5</v>
      </c>
    </row>
    <row r="512" spans="2:7">
      <c r="B512" s="41">
        <v>44009</v>
      </c>
      <c r="C512" s="3" t="s">
        <v>119</v>
      </c>
      <c r="D512" s="3">
        <v>1</v>
      </c>
      <c r="E512" s="3" t="s">
        <v>9</v>
      </c>
      <c r="F512" s="3" t="s">
        <v>115</v>
      </c>
      <c r="G512" s="95">
        <v>26.95</v>
      </c>
    </row>
    <row r="513" spans="2:7">
      <c r="B513" s="41">
        <v>44597</v>
      </c>
      <c r="C513" s="3" t="s">
        <v>119</v>
      </c>
      <c r="D513" s="3">
        <v>10</v>
      </c>
      <c r="E513" s="3" t="s">
        <v>6</v>
      </c>
      <c r="F513" s="3" t="s">
        <v>106</v>
      </c>
      <c r="G513" s="95">
        <v>446.9</v>
      </c>
    </row>
    <row r="514" spans="2:7">
      <c r="B514" s="41">
        <v>44799</v>
      </c>
      <c r="C514" s="3" t="s">
        <v>119</v>
      </c>
      <c r="D514" s="3">
        <v>475</v>
      </c>
      <c r="E514" s="3" t="s">
        <v>112</v>
      </c>
      <c r="F514" s="3" t="s">
        <v>113</v>
      </c>
      <c r="G514" s="95">
        <v>9272.59</v>
      </c>
    </row>
    <row r="515" spans="2:7">
      <c r="B515" s="41">
        <v>44130</v>
      </c>
      <c r="C515" s="3" t="s">
        <v>119</v>
      </c>
      <c r="D515" s="3">
        <v>21</v>
      </c>
      <c r="E515" s="3" t="s">
        <v>6</v>
      </c>
      <c r="F515" s="3" t="s">
        <v>108</v>
      </c>
      <c r="G515" s="95">
        <v>938.49</v>
      </c>
    </row>
    <row r="516" spans="2:7">
      <c r="B516" s="41">
        <v>44562</v>
      </c>
      <c r="C516" s="3" t="s">
        <v>117</v>
      </c>
      <c r="D516" s="3">
        <v>5</v>
      </c>
      <c r="E516" s="3" t="s">
        <v>112</v>
      </c>
      <c r="F516" s="3" t="s">
        <v>105</v>
      </c>
      <c r="G516" s="95">
        <v>174.75</v>
      </c>
    </row>
    <row r="517" spans="2:7">
      <c r="B517" s="41">
        <v>44666</v>
      </c>
      <c r="C517" s="3" t="s">
        <v>116</v>
      </c>
      <c r="D517" s="3">
        <v>1</v>
      </c>
      <c r="E517" s="3" t="s">
        <v>110</v>
      </c>
      <c r="F517" s="3" t="s">
        <v>113</v>
      </c>
      <c r="G517" s="95">
        <v>23.95</v>
      </c>
    </row>
    <row r="518" spans="2:7">
      <c r="B518" s="41">
        <v>44325</v>
      </c>
      <c r="C518" s="3" t="s">
        <v>117</v>
      </c>
      <c r="D518" s="3">
        <v>1</v>
      </c>
      <c r="E518" s="3" t="s">
        <v>9</v>
      </c>
      <c r="F518" s="3" t="s">
        <v>111</v>
      </c>
      <c r="G518" s="95">
        <v>27.95</v>
      </c>
    </row>
    <row r="519" spans="2:7">
      <c r="B519" s="41">
        <v>44023</v>
      </c>
      <c r="C519" s="3" t="s">
        <v>116</v>
      </c>
      <c r="D519" s="3">
        <v>37</v>
      </c>
      <c r="E519" s="3" t="s">
        <v>112</v>
      </c>
      <c r="F519" s="3" t="s">
        <v>111</v>
      </c>
      <c r="G519" s="95">
        <v>1067.73</v>
      </c>
    </row>
    <row r="520" spans="2:7">
      <c r="B520" s="41">
        <v>44684</v>
      </c>
      <c r="C520" s="3" t="s">
        <v>118</v>
      </c>
      <c r="D520" s="3">
        <v>5</v>
      </c>
      <c r="E520" s="3" t="s">
        <v>6</v>
      </c>
      <c r="F520" s="3" t="s">
        <v>113</v>
      </c>
      <c r="G520" s="95">
        <v>213.45</v>
      </c>
    </row>
    <row r="521" spans="2:7">
      <c r="B521" s="41">
        <v>44418</v>
      </c>
      <c r="C521" s="3" t="s">
        <v>119</v>
      </c>
      <c r="D521" s="3">
        <v>225</v>
      </c>
      <c r="E521" s="3" t="s">
        <v>114</v>
      </c>
      <c r="F521" s="3" t="s">
        <v>113</v>
      </c>
      <c r="G521" s="95">
        <v>4087.13</v>
      </c>
    </row>
    <row r="522" spans="2:7">
      <c r="B522" s="41">
        <v>44584</v>
      </c>
      <c r="C522" s="3" t="s">
        <v>107</v>
      </c>
      <c r="D522" s="3">
        <v>20</v>
      </c>
      <c r="E522" s="3" t="s">
        <v>6</v>
      </c>
      <c r="F522" s="3" t="s">
        <v>115</v>
      </c>
      <c r="G522" s="95">
        <v>873.8</v>
      </c>
    </row>
    <row r="523" spans="2:7">
      <c r="B523" s="41">
        <v>44583</v>
      </c>
      <c r="C523" s="3" t="s">
        <v>117</v>
      </c>
      <c r="D523" s="3">
        <v>30</v>
      </c>
      <c r="E523" s="3" t="s">
        <v>114</v>
      </c>
      <c r="F523" s="3" t="s">
        <v>113</v>
      </c>
      <c r="G523" s="95">
        <v>636.23</v>
      </c>
    </row>
    <row r="524" spans="2:7">
      <c r="B524" s="41">
        <v>44806</v>
      </c>
      <c r="C524" s="3" t="s">
        <v>117</v>
      </c>
      <c r="D524" s="3">
        <v>11</v>
      </c>
      <c r="E524" s="3" t="s">
        <v>6</v>
      </c>
      <c r="F524" s="3" t="s">
        <v>115</v>
      </c>
      <c r="G524" s="95">
        <v>491.59</v>
      </c>
    </row>
    <row r="525" spans="2:7">
      <c r="B525" s="41">
        <v>44758</v>
      </c>
      <c r="C525" s="3" t="s">
        <v>116</v>
      </c>
      <c r="D525" s="3">
        <v>400</v>
      </c>
      <c r="E525" s="3" t="s">
        <v>6</v>
      </c>
      <c r="F525" s="3" t="s">
        <v>105</v>
      </c>
      <c r="G525" s="95">
        <v>9818.7000000000007</v>
      </c>
    </row>
    <row r="526" spans="2:7">
      <c r="B526" s="41">
        <v>44069</v>
      </c>
      <c r="C526" s="3" t="s">
        <v>107</v>
      </c>
      <c r="D526" s="3">
        <v>29</v>
      </c>
      <c r="E526" s="3" t="s">
        <v>114</v>
      </c>
      <c r="F526" s="3" t="s">
        <v>108</v>
      </c>
      <c r="G526" s="95">
        <v>664.32</v>
      </c>
    </row>
    <row r="527" spans="2:7">
      <c r="B527" s="41">
        <v>44057</v>
      </c>
      <c r="C527" s="3" t="s">
        <v>119</v>
      </c>
      <c r="D527" s="3">
        <v>500</v>
      </c>
      <c r="E527" s="3" t="s">
        <v>114</v>
      </c>
      <c r="F527" s="3" t="s">
        <v>108</v>
      </c>
      <c r="G527" s="95">
        <v>7460.63</v>
      </c>
    </row>
    <row r="528" spans="2:7">
      <c r="B528" s="41">
        <v>43879</v>
      </c>
      <c r="C528" s="3" t="s">
        <v>118</v>
      </c>
      <c r="D528" s="3">
        <v>44</v>
      </c>
      <c r="E528" s="3" t="s">
        <v>112</v>
      </c>
      <c r="F528" s="3" t="s">
        <v>115</v>
      </c>
      <c r="G528" s="95">
        <v>1269.73</v>
      </c>
    </row>
    <row r="529" spans="2:7">
      <c r="B529" s="41">
        <v>44153</v>
      </c>
      <c r="C529" s="3" t="s">
        <v>119</v>
      </c>
      <c r="D529" s="3">
        <v>25</v>
      </c>
      <c r="E529" s="3" t="s">
        <v>112</v>
      </c>
      <c r="F529" s="3" t="s">
        <v>106</v>
      </c>
      <c r="G529" s="95">
        <v>763.94</v>
      </c>
    </row>
    <row r="530" spans="2:7">
      <c r="B530" s="41">
        <v>44373</v>
      </c>
      <c r="C530" s="3" t="s">
        <v>116</v>
      </c>
      <c r="D530" s="3">
        <v>450</v>
      </c>
      <c r="E530" s="3" t="s">
        <v>112</v>
      </c>
      <c r="F530" s="3" t="s">
        <v>111</v>
      </c>
      <c r="G530" s="95">
        <v>8784.56</v>
      </c>
    </row>
    <row r="531" spans="2:7">
      <c r="B531" s="41">
        <v>44737</v>
      </c>
      <c r="C531" s="3" t="s">
        <v>117</v>
      </c>
      <c r="D531" s="3">
        <v>100</v>
      </c>
      <c r="E531" s="3" t="s">
        <v>6</v>
      </c>
      <c r="F531" s="3" t="s">
        <v>111</v>
      </c>
      <c r="G531" s="95">
        <v>3058.3</v>
      </c>
    </row>
    <row r="532" spans="2:7">
      <c r="B532" s="41">
        <v>44843</v>
      </c>
      <c r="C532" s="3" t="s">
        <v>107</v>
      </c>
      <c r="D532" s="3">
        <v>40</v>
      </c>
      <c r="E532" s="3" t="s">
        <v>114</v>
      </c>
      <c r="F532" s="3" t="s">
        <v>109</v>
      </c>
      <c r="G532" s="95">
        <v>848.3</v>
      </c>
    </row>
    <row r="533" spans="2:7">
      <c r="B533" s="41">
        <v>43989</v>
      </c>
      <c r="C533" s="3" t="s">
        <v>119</v>
      </c>
      <c r="D533" s="3">
        <v>11</v>
      </c>
      <c r="E533" s="3" t="s">
        <v>6</v>
      </c>
      <c r="F533" s="3" t="s">
        <v>109</v>
      </c>
      <c r="G533" s="95">
        <v>491.59</v>
      </c>
    </row>
    <row r="534" spans="2:7">
      <c r="B534" s="41">
        <v>44686</v>
      </c>
      <c r="C534" s="3" t="s">
        <v>117</v>
      </c>
      <c r="D534" s="3">
        <v>13</v>
      </c>
      <c r="E534" s="3" t="s">
        <v>114</v>
      </c>
      <c r="F534" s="3" t="s">
        <v>113</v>
      </c>
      <c r="G534" s="95">
        <v>337.35</v>
      </c>
    </row>
    <row r="535" spans="2:7">
      <c r="B535" s="41">
        <v>44827</v>
      </c>
      <c r="C535" s="3" t="s">
        <v>116</v>
      </c>
      <c r="D535" s="3">
        <v>11</v>
      </c>
      <c r="E535" s="3" t="s">
        <v>114</v>
      </c>
      <c r="F535" s="3" t="s">
        <v>115</v>
      </c>
      <c r="G535" s="95">
        <v>285.45</v>
      </c>
    </row>
    <row r="536" spans="2:7">
      <c r="B536" s="41">
        <v>44490</v>
      </c>
      <c r="C536" s="3" t="s">
        <v>119</v>
      </c>
      <c r="D536" s="3">
        <v>9</v>
      </c>
      <c r="E536" s="3" t="s">
        <v>9</v>
      </c>
      <c r="F536" s="3" t="s">
        <v>106</v>
      </c>
      <c r="G536" s="95">
        <v>260.55</v>
      </c>
    </row>
    <row r="537" spans="2:7">
      <c r="B537" s="41">
        <v>44907</v>
      </c>
      <c r="C537" s="3" t="s">
        <v>118</v>
      </c>
      <c r="D537" s="3">
        <v>5</v>
      </c>
      <c r="E537" s="3" t="s">
        <v>114</v>
      </c>
      <c r="F537" s="3" t="s">
        <v>105</v>
      </c>
      <c r="G537" s="95">
        <v>124.75</v>
      </c>
    </row>
    <row r="538" spans="2:7">
      <c r="B538" s="41">
        <v>44002</v>
      </c>
      <c r="C538" s="3" t="s">
        <v>119</v>
      </c>
      <c r="D538" s="3">
        <v>400</v>
      </c>
      <c r="E538" s="3" t="s">
        <v>6</v>
      </c>
      <c r="F538" s="3" t="s">
        <v>106</v>
      </c>
      <c r="G538" s="95">
        <v>10048.700000000001</v>
      </c>
    </row>
    <row r="539" spans="2:7">
      <c r="B539" s="41">
        <v>44142</v>
      </c>
      <c r="C539" s="3" t="s">
        <v>117</v>
      </c>
      <c r="D539" s="3">
        <v>43</v>
      </c>
      <c r="E539" s="3" t="s">
        <v>9</v>
      </c>
      <c r="F539" s="3" t="s">
        <v>105</v>
      </c>
      <c r="G539" s="95">
        <v>1021.57</v>
      </c>
    </row>
    <row r="540" spans="2:7">
      <c r="B540" s="41">
        <v>44085</v>
      </c>
      <c r="C540" s="3" t="s">
        <v>119</v>
      </c>
      <c r="D540" s="3">
        <v>550</v>
      </c>
      <c r="E540" s="3" t="s">
        <v>9</v>
      </c>
      <c r="F540" s="3" t="s">
        <v>115</v>
      </c>
      <c r="G540" s="95">
        <v>8839.19</v>
      </c>
    </row>
    <row r="541" spans="2:7">
      <c r="B541" s="41">
        <v>44267</v>
      </c>
      <c r="C541" s="3" t="s">
        <v>117</v>
      </c>
      <c r="D541" s="3">
        <v>300</v>
      </c>
      <c r="E541" s="3" t="s">
        <v>9</v>
      </c>
      <c r="F541" s="3" t="s">
        <v>115</v>
      </c>
      <c r="G541" s="95">
        <v>4648.88</v>
      </c>
    </row>
    <row r="542" spans="2:7">
      <c r="B542" s="41">
        <v>43977</v>
      </c>
      <c r="C542" s="3" t="s">
        <v>107</v>
      </c>
      <c r="D542" s="3">
        <v>44</v>
      </c>
      <c r="E542" s="3" t="s">
        <v>6</v>
      </c>
      <c r="F542" s="3" t="s">
        <v>106</v>
      </c>
      <c r="G542" s="95">
        <v>1671.41</v>
      </c>
    </row>
    <row r="543" spans="2:7">
      <c r="B543" s="41">
        <v>44178</v>
      </c>
      <c r="C543" s="3" t="s">
        <v>117</v>
      </c>
      <c r="D543" s="3">
        <v>525</v>
      </c>
      <c r="E543" s="3" t="s">
        <v>9</v>
      </c>
      <c r="F543" s="3" t="s">
        <v>106</v>
      </c>
      <c r="G543" s="95">
        <v>8739.2800000000007</v>
      </c>
    </row>
    <row r="544" spans="2:7">
      <c r="B544" s="41">
        <v>44514</v>
      </c>
      <c r="C544" s="3" t="s">
        <v>117</v>
      </c>
      <c r="D544" s="3">
        <v>575</v>
      </c>
      <c r="E544" s="3" t="s">
        <v>110</v>
      </c>
      <c r="F544" s="3" t="s">
        <v>115</v>
      </c>
      <c r="G544" s="95">
        <v>8579.7199999999993</v>
      </c>
    </row>
    <row r="545" spans="2:7">
      <c r="B545" s="41">
        <v>43854</v>
      </c>
      <c r="C545" s="3" t="s">
        <v>117</v>
      </c>
      <c r="D545" s="3">
        <v>13</v>
      </c>
      <c r="E545" s="3" t="s">
        <v>6</v>
      </c>
      <c r="F545" s="3" t="s">
        <v>111</v>
      </c>
      <c r="G545" s="95">
        <v>567.97</v>
      </c>
    </row>
    <row r="546" spans="2:7">
      <c r="B546" s="41">
        <v>44007</v>
      </c>
      <c r="C546" s="3" t="s">
        <v>117</v>
      </c>
      <c r="D546" s="3">
        <v>1</v>
      </c>
      <c r="E546" s="3" t="s">
        <v>112</v>
      </c>
      <c r="F546" s="3" t="s">
        <v>111</v>
      </c>
      <c r="G546" s="95">
        <v>35.950000000000003</v>
      </c>
    </row>
    <row r="547" spans="2:7">
      <c r="B547" s="41">
        <v>44663</v>
      </c>
      <c r="C547" s="3" t="s">
        <v>117</v>
      </c>
      <c r="D547" s="3">
        <v>35</v>
      </c>
      <c r="E547" s="3" t="s">
        <v>9</v>
      </c>
      <c r="F547" s="3" t="s">
        <v>105</v>
      </c>
      <c r="G547" s="95">
        <v>801.76</v>
      </c>
    </row>
    <row r="548" spans="2:7">
      <c r="B548" s="41">
        <v>44063</v>
      </c>
      <c r="C548" s="3" t="s">
        <v>119</v>
      </c>
      <c r="D548" s="3">
        <v>36</v>
      </c>
      <c r="E548" s="3" t="s">
        <v>6</v>
      </c>
      <c r="F548" s="3" t="s">
        <v>109</v>
      </c>
      <c r="G548" s="95">
        <v>1336.91</v>
      </c>
    </row>
    <row r="549" spans="2:7">
      <c r="B549" s="41">
        <v>44910</v>
      </c>
      <c r="C549" s="3" t="s">
        <v>116</v>
      </c>
      <c r="D549" s="3">
        <v>48</v>
      </c>
      <c r="E549" s="3" t="s">
        <v>9</v>
      </c>
      <c r="F549" s="3" t="s">
        <v>108</v>
      </c>
      <c r="G549" s="95">
        <v>970.2</v>
      </c>
    </row>
    <row r="550" spans="2:7">
      <c r="B550" s="41">
        <v>44567</v>
      </c>
      <c r="C550" s="3" t="s">
        <v>116</v>
      </c>
      <c r="D550" s="3">
        <v>27</v>
      </c>
      <c r="E550" s="3" t="s">
        <v>112</v>
      </c>
      <c r="F550" s="3" t="s">
        <v>115</v>
      </c>
      <c r="G550" s="95">
        <v>825.05</v>
      </c>
    </row>
    <row r="551" spans="2:7">
      <c r="B551" s="41">
        <v>44478</v>
      </c>
      <c r="C551" s="3" t="s">
        <v>119</v>
      </c>
      <c r="D551" s="3">
        <v>375</v>
      </c>
      <c r="E551" s="3" t="s">
        <v>112</v>
      </c>
      <c r="F551" s="3" t="s">
        <v>108</v>
      </c>
      <c r="G551" s="95">
        <v>7536.09</v>
      </c>
    </row>
    <row r="552" spans="2:7">
      <c r="B552" s="41">
        <v>44335</v>
      </c>
      <c r="C552" s="3" t="s">
        <v>107</v>
      </c>
      <c r="D552" s="3">
        <v>10</v>
      </c>
      <c r="E552" s="3" t="s">
        <v>114</v>
      </c>
      <c r="F552" s="3" t="s">
        <v>106</v>
      </c>
      <c r="G552" s="95">
        <v>249.5</v>
      </c>
    </row>
    <row r="553" spans="2:7">
      <c r="B553" s="41">
        <v>44116</v>
      </c>
      <c r="C553" s="3" t="s">
        <v>107</v>
      </c>
      <c r="D553" s="3">
        <v>22</v>
      </c>
      <c r="E553" s="3" t="s">
        <v>112</v>
      </c>
      <c r="F553" s="3" t="s">
        <v>109</v>
      </c>
      <c r="G553" s="95">
        <v>790.9</v>
      </c>
    </row>
    <row r="554" spans="2:7">
      <c r="B554" s="41">
        <v>43878</v>
      </c>
      <c r="C554" s="3" t="s">
        <v>116</v>
      </c>
      <c r="D554" s="3">
        <v>1</v>
      </c>
      <c r="E554" s="3" t="s">
        <v>114</v>
      </c>
      <c r="F554" s="3" t="s">
        <v>105</v>
      </c>
      <c r="G554" s="95">
        <v>25.95</v>
      </c>
    </row>
    <row r="555" spans="2:7">
      <c r="B555" s="41">
        <v>44470</v>
      </c>
      <c r="C555" s="3" t="s">
        <v>117</v>
      </c>
      <c r="D555" s="3">
        <v>425</v>
      </c>
      <c r="E555" s="3" t="s">
        <v>6</v>
      </c>
      <c r="F555" s="3" t="s">
        <v>106</v>
      </c>
      <c r="G555" s="95">
        <v>10432.370000000001</v>
      </c>
    </row>
    <row r="556" spans="2:7">
      <c r="B556" s="41">
        <v>44160</v>
      </c>
      <c r="C556" s="3" t="s">
        <v>116</v>
      </c>
      <c r="D556" s="3">
        <v>33</v>
      </c>
      <c r="E556" s="3" t="s">
        <v>114</v>
      </c>
      <c r="F556" s="3" t="s">
        <v>115</v>
      </c>
      <c r="G556" s="95">
        <v>699.85</v>
      </c>
    </row>
    <row r="557" spans="2:7">
      <c r="B557" s="41">
        <v>44513</v>
      </c>
      <c r="C557" s="3" t="s">
        <v>117</v>
      </c>
      <c r="D557" s="3">
        <v>23</v>
      </c>
      <c r="E557" s="3" t="s">
        <v>110</v>
      </c>
      <c r="F557" s="3" t="s">
        <v>105</v>
      </c>
      <c r="G557" s="95">
        <v>550.85</v>
      </c>
    </row>
    <row r="558" spans="2:7">
      <c r="B558" s="41">
        <v>44453</v>
      </c>
      <c r="C558" s="3" t="s">
        <v>116</v>
      </c>
      <c r="D558" s="3">
        <v>8</v>
      </c>
      <c r="E558" s="3" t="s">
        <v>9</v>
      </c>
      <c r="F558" s="3" t="s">
        <v>111</v>
      </c>
      <c r="G558" s="95">
        <v>215.6</v>
      </c>
    </row>
    <row r="559" spans="2:7">
      <c r="B559" s="41">
        <v>44429</v>
      </c>
      <c r="C559" s="3" t="s">
        <v>117</v>
      </c>
      <c r="D559" s="3">
        <v>9</v>
      </c>
      <c r="E559" s="3" t="s">
        <v>110</v>
      </c>
      <c r="F559" s="3" t="s">
        <v>105</v>
      </c>
      <c r="G559" s="95">
        <v>215.55</v>
      </c>
    </row>
    <row r="560" spans="2:7">
      <c r="B560" s="41">
        <v>44319</v>
      </c>
      <c r="C560" s="3" t="s">
        <v>107</v>
      </c>
      <c r="D560" s="3">
        <v>500</v>
      </c>
      <c r="E560" s="3" t="s">
        <v>114</v>
      </c>
      <c r="F560" s="3" t="s">
        <v>106</v>
      </c>
      <c r="G560" s="95">
        <v>7460.63</v>
      </c>
    </row>
    <row r="561" spans="2:7">
      <c r="B561" s="41">
        <v>44274</v>
      </c>
      <c r="C561" s="3" t="s">
        <v>107</v>
      </c>
      <c r="D561" s="3">
        <v>75</v>
      </c>
      <c r="E561" s="3" t="s">
        <v>6</v>
      </c>
      <c r="F561" s="3" t="s">
        <v>109</v>
      </c>
      <c r="G561" s="95">
        <v>2513.81</v>
      </c>
    </row>
    <row r="562" spans="2:7">
      <c r="B562" s="41">
        <v>44743</v>
      </c>
      <c r="C562" s="3" t="s">
        <v>107</v>
      </c>
      <c r="D562" s="3">
        <v>22</v>
      </c>
      <c r="E562" s="3" t="s">
        <v>110</v>
      </c>
      <c r="F562" s="3" t="s">
        <v>113</v>
      </c>
      <c r="G562" s="95">
        <v>548.9</v>
      </c>
    </row>
    <row r="563" spans="2:7">
      <c r="B563" s="41">
        <v>44449</v>
      </c>
      <c r="C563" s="3" t="s">
        <v>117</v>
      </c>
      <c r="D563" s="3">
        <v>6</v>
      </c>
      <c r="E563" s="3" t="s">
        <v>6</v>
      </c>
      <c r="F563" s="3" t="s">
        <v>115</v>
      </c>
      <c r="G563" s="95">
        <v>262.14</v>
      </c>
    </row>
    <row r="564" spans="2:7">
      <c r="B564" s="41">
        <v>44610</v>
      </c>
      <c r="C564" s="3" t="s">
        <v>107</v>
      </c>
      <c r="D564" s="3">
        <v>15</v>
      </c>
      <c r="E564" s="3" t="s">
        <v>112</v>
      </c>
      <c r="F564" s="3" t="s">
        <v>109</v>
      </c>
      <c r="G564" s="95">
        <v>524.25</v>
      </c>
    </row>
    <row r="565" spans="2:7">
      <c r="B565" s="41">
        <v>44195</v>
      </c>
      <c r="C565" s="3" t="s">
        <v>119</v>
      </c>
      <c r="D565" s="3">
        <v>31</v>
      </c>
      <c r="E565" s="3" t="s">
        <v>9</v>
      </c>
      <c r="F565" s="3" t="s">
        <v>111</v>
      </c>
      <c r="G565" s="95">
        <v>736.48</v>
      </c>
    </row>
    <row r="566" spans="2:7">
      <c r="B566" s="41">
        <v>44550</v>
      </c>
      <c r="C566" s="3" t="s">
        <v>119</v>
      </c>
      <c r="D566" s="3">
        <v>39</v>
      </c>
      <c r="E566" s="3" t="s">
        <v>9</v>
      </c>
      <c r="F566" s="3" t="s">
        <v>109</v>
      </c>
      <c r="G566" s="95">
        <v>959.69</v>
      </c>
    </row>
    <row r="567" spans="2:7">
      <c r="B567" s="41">
        <v>44528</v>
      </c>
      <c r="C567" s="3" t="s">
        <v>119</v>
      </c>
      <c r="D567" s="3">
        <v>29</v>
      </c>
      <c r="E567" s="3" t="s">
        <v>114</v>
      </c>
      <c r="F567" s="3" t="s">
        <v>105</v>
      </c>
      <c r="G567" s="95">
        <v>615.02</v>
      </c>
    </row>
    <row r="568" spans="2:7">
      <c r="B568" s="41">
        <v>44057</v>
      </c>
      <c r="C568" s="3" t="s">
        <v>117</v>
      </c>
      <c r="D568" s="3">
        <v>38</v>
      </c>
      <c r="E568" s="3" t="s">
        <v>9</v>
      </c>
      <c r="F568" s="3" t="s">
        <v>106</v>
      </c>
      <c r="G568" s="95">
        <v>902.79</v>
      </c>
    </row>
    <row r="569" spans="2:7">
      <c r="B569" s="41">
        <v>44330</v>
      </c>
      <c r="C569" s="3" t="s">
        <v>118</v>
      </c>
      <c r="D569" s="3">
        <v>2</v>
      </c>
      <c r="E569" s="3" t="s">
        <v>6</v>
      </c>
      <c r="F569" s="3" t="s">
        <v>109</v>
      </c>
      <c r="G569" s="95">
        <v>85.38</v>
      </c>
    </row>
    <row r="570" spans="2:7">
      <c r="B570" s="41">
        <v>43923</v>
      </c>
      <c r="C570" s="3" t="s">
        <v>119</v>
      </c>
      <c r="D570" s="3">
        <v>525</v>
      </c>
      <c r="E570" s="3" t="s">
        <v>6</v>
      </c>
      <c r="F570" s="3" t="s">
        <v>108</v>
      </c>
      <c r="G570" s="95">
        <v>13490.79</v>
      </c>
    </row>
    <row r="571" spans="2:7">
      <c r="B571" s="41">
        <v>44110</v>
      </c>
      <c r="C571" s="3" t="s">
        <v>119</v>
      </c>
      <c r="D571" s="3">
        <v>1</v>
      </c>
      <c r="E571" s="3" t="s">
        <v>114</v>
      </c>
      <c r="F571" s="3" t="s">
        <v>111</v>
      </c>
      <c r="G571" s="95">
        <v>26.95</v>
      </c>
    </row>
    <row r="572" spans="2:7">
      <c r="B572" s="41">
        <v>44081</v>
      </c>
      <c r="C572" s="3" t="s">
        <v>116</v>
      </c>
      <c r="D572" s="3">
        <v>23</v>
      </c>
      <c r="E572" s="3" t="s">
        <v>110</v>
      </c>
      <c r="F572" s="3" t="s">
        <v>113</v>
      </c>
      <c r="G572" s="95">
        <v>573.85</v>
      </c>
    </row>
    <row r="573" spans="2:7">
      <c r="B573" s="41">
        <v>44217</v>
      </c>
      <c r="C573" s="3" t="s">
        <v>119</v>
      </c>
      <c r="D573" s="3">
        <v>200</v>
      </c>
      <c r="E573" s="3" t="s">
        <v>9</v>
      </c>
      <c r="F573" s="3" t="s">
        <v>115</v>
      </c>
      <c r="G573" s="95">
        <v>3773</v>
      </c>
    </row>
    <row r="574" spans="2:7">
      <c r="B574" s="41">
        <v>44001</v>
      </c>
      <c r="C574" s="3" t="s">
        <v>117</v>
      </c>
      <c r="D574" s="3">
        <v>1</v>
      </c>
      <c r="E574" s="3" t="s">
        <v>9</v>
      </c>
      <c r="F574" s="3" t="s">
        <v>113</v>
      </c>
      <c r="G574" s="95">
        <v>27.95</v>
      </c>
    </row>
    <row r="575" spans="2:7">
      <c r="B575" s="41">
        <v>43846</v>
      </c>
      <c r="C575" s="3" t="s">
        <v>118</v>
      </c>
      <c r="D575" s="3">
        <v>7</v>
      </c>
      <c r="E575" s="3" t="s">
        <v>9</v>
      </c>
      <c r="F575" s="3" t="s">
        <v>113</v>
      </c>
      <c r="G575" s="95">
        <v>202.65</v>
      </c>
    </row>
    <row r="576" spans="2:7">
      <c r="B576" s="41">
        <v>44077</v>
      </c>
      <c r="C576" s="3" t="s">
        <v>117</v>
      </c>
      <c r="D576" s="3">
        <v>2</v>
      </c>
      <c r="E576" s="3" t="s">
        <v>9</v>
      </c>
      <c r="F576" s="3" t="s">
        <v>115</v>
      </c>
      <c r="G576" s="95">
        <v>55.9</v>
      </c>
    </row>
    <row r="577" spans="2:7">
      <c r="B577" s="41">
        <v>44642</v>
      </c>
      <c r="C577" s="3" t="s">
        <v>119</v>
      </c>
      <c r="D577" s="3">
        <v>7</v>
      </c>
      <c r="E577" s="3" t="s">
        <v>9</v>
      </c>
      <c r="F577" s="3" t="s">
        <v>105</v>
      </c>
      <c r="G577" s="95">
        <v>195.65</v>
      </c>
    </row>
    <row r="578" spans="2:7">
      <c r="B578" s="41">
        <v>44114</v>
      </c>
      <c r="C578" s="3" t="s">
        <v>107</v>
      </c>
      <c r="D578" s="3">
        <v>20</v>
      </c>
      <c r="E578" s="3" t="s">
        <v>114</v>
      </c>
      <c r="F578" s="3" t="s">
        <v>109</v>
      </c>
      <c r="G578" s="95">
        <v>539</v>
      </c>
    </row>
    <row r="579" spans="2:7">
      <c r="B579" s="41">
        <v>44625</v>
      </c>
      <c r="C579" s="3" t="s">
        <v>107</v>
      </c>
      <c r="D579" s="3">
        <v>350</v>
      </c>
      <c r="E579" s="3" t="s">
        <v>112</v>
      </c>
      <c r="F579" s="3" t="s">
        <v>111</v>
      </c>
      <c r="G579" s="95">
        <v>7234.94</v>
      </c>
    </row>
    <row r="580" spans="2:7">
      <c r="B580" s="41">
        <v>44398</v>
      </c>
      <c r="C580" s="3" t="s">
        <v>117</v>
      </c>
      <c r="D580" s="3">
        <v>450</v>
      </c>
      <c r="E580" s="3" t="s">
        <v>6</v>
      </c>
      <c r="F580" s="3" t="s">
        <v>115</v>
      </c>
      <c r="G580" s="95">
        <v>11563.54</v>
      </c>
    </row>
    <row r="581" spans="2:7">
      <c r="B581" s="41">
        <v>43989</v>
      </c>
      <c r="C581" s="3" t="s">
        <v>117</v>
      </c>
      <c r="D581" s="3">
        <v>4</v>
      </c>
      <c r="E581" s="3" t="s">
        <v>112</v>
      </c>
      <c r="F581" s="3" t="s">
        <v>109</v>
      </c>
      <c r="G581" s="95">
        <v>135.80000000000001</v>
      </c>
    </row>
    <row r="582" spans="2:7">
      <c r="B582" s="41">
        <v>43955</v>
      </c>
      <c r="C582" s="3" t="s">
        <v>119</v>
      </c>
      <c r="D582" s="3">
        <v>325</v>
      </c>
      <c r="E582" s="3" t="s">
        <v>6</v>
      </c>
      <c r="F582" s="3" t="s">
        <v>111</v>
      </c>
      <c r="G582" s="95">
        <v>8164.57</v>
      </c>
    </row>
    <row r="583" spans="2:7">
      <c r="B583" s="41">
        <v>44451</v>
      </c>
      <c r="C583" s="3" t="s">
        <v>119</v>
      </c>
      <c r="D583" s="3">
        <v>28</v>
      </c>
      <c r="E583" s="3" t="s">
        <v>110</v>
      </c>
      <c r="F583" s="3" t="s">
        <v>108</v>
      </c>
      <c r="G583" s="95">
        <v>593.80999999999995</v>
      </c>
    </row>
    <row r="584" spans="2:7">
      <c r="B584" s="41">
        <v>44148</v>
      </c>
      <c r="C584" s="3" t="s">
        <v>119</v>
      </c>
      <c r="D584" s="3">
        <v>550</v>
      </c>
      <c r="E584" s="3" t="s">
        <v>6</v>
      </c>
      <c r="F584" s="3" t="s">
        <v>105</v>
      </c>
      <c r="G584" s="95">
        <v>13816.96</v>
      </c>
    </row>
    <row r="585" spans="2:7">
      <c r="B585" s="41">
        <v>44347</v>
      </c>
      <c r="C585" s="3" t="s">
        <v>118</v>
      </c>
      <c r="D585" s="3">
        <v>37</v>
      </c>
      <c r="E585" s="3" t="s">
        <v>9</v>
      </c>
      <c r="F585" s="3" t="s">
        <v>105</v>
      </c>
      <c r="G585" s="95">
        <v>847.58</v>
      </c>
    </row>
    <row r="586" spans="2:7">
      <c r="B586" s="41">
        <v>44251</v>
      </c>
      <c r="C586" s="3" t="s">
        <v>119</v>
      </c>
      <c r="D586" s="3">
        <v>39</v>
      </c>
      <c r="E586" s="3" t="s">
        <v>114</v>
      </c>
      <c r="F586" s="3" t="s">
        <v>105</v>
      </c>
      <c r="G586" s="95">
        <v>860.24</v>
      </c>
    </row>
    <row r="587" spans="2:7">
      <c r="B587" s="41">
        <v>44147</v>
      </c>
      <c r="C587" s="3" t="s">
        <v>117</v>
      </c>
      <c r="D587" s="3">
        <v>450</v>
      </c>
      <c r="E587" s="3" t="s">
        <v>114</v>
      </c>
      <c r="F587" s="3" t="s">
        <v>115</v>
      </c>
      <c r="G587" s="95">
        <v>6714.56</v>
      </c>
    </row>
    <row r="588" spans="2:7">
      <c r="B588" s="41">
        <v>44801</v>
      </c>
      <c r="C588" s="3" t="s">
        <v>107</v>
      </c>
      <c r="D588" s="3">
        <v>3</v>
      </c>
      <c r="E588" s="3" t="s">
        <v>6</v>
      </c>
      <c r="F588" s="3" t="s">
        <v>108</v>
      </c>
      <c r="G588" s="95">
        <v>134.07</v>
      </c>
    </row>
    <row r="589" spans="2:7">
      <c r="B589" s="41">
        <v>44186</v>
      </c>
      <c r="C589" s="3" t="s">
        <v>117</v>
      </c>
      <c r="D589" s="3">
        <v>75</v>
      </c>
      <c r="E589" s="3" t="s">
        <v>9</v>
      </c>
      <c r="F589" s="3" t="s">
        <v>113</v>
      </c>
      <c r="G589" s="95">
        <v>1572.19</v>
      </c>
    </row>
    <row r="590" spans="2:7">
      <c r="B590" s="41">
        <v>44375</v>
      </c>
      <c r="C590" s="3" t="s">
        <v>117</v>
      </c>
      <c r="D590" s="3">
        <v>6</v>
      </c>
      <c r="E590" s="3" t="s">
        <v>112</v>
      </c>
      <c r="F590" s="3" t="s">
        <v>105</v>
      </c>
      <c r="G590" s="95">
        <v>203.7</v>
      </c>
    </row>
    <row r="591" spans="2:7">
      <c r="B591" s="41">
        <v>44335</v>
      </c>
      <c r="C591" s="3" t="s">
        <v>119</v>
      </c>
      <c r="D591" s="3">
        <v>26</v>
      </c>
      <c r="E591" s="3" t="s">
        <v>9</v>
      </c>
      <c r="F591" s="3" t="s">
        <v>106</v>
      </c>
      <c r="G591" s="95">
        <v>639.79999999999995</v>
      </c>
    </row>
    <row r="592" spans="2:7">
      <c r="B592" s="41">
        <v>44108</v>
      </c>
      <c r="C592" s="3" t="s">
        <v>119</v>
      </c>
      <c r="D592" s="3">
        <v>425</v>
      </c>
      <c r="E592" s="3" t="s">
        <v>112</v>
      </c>
      <c r="F592" s="3" t="s">
        <v>106</v>
      </c>
      <c r="G592" s="95">
        <v>8540.91</v>
      </c>
    </row>
    <row r="593" spans="2:7">
      <c r="B593" s="41">
        <v>44567</v>
      </c>
      <c r="C593" s="3" t="s">
        <v>117</v>
      </c>
      <c r="D593" s="3">
        <v>5</v>
      </c>
      <c r="E593" s="3" t="s">
        <v>114</v>
      </c>
      <c r="F593" s="3" t="s">
        <v>113</v>
      </c>
      <c r="G593" s="95">
        <v>129.75</v>
      </c>
    </row>
    <row r="594" spans="2:7">
      <c r="B594" s="41">
        <v>44288</v>
      </c>
      <c r="C594" s="3" t="s">
        <v>118</v>
      </c>
      <c r="D594" s="3">
        <v>7</v>
      </c>
      <c r="E594" s="3" t="s">
        <v>6</v>
      </c>
      <c r="F594" s="3" t="s">
        <v>106</v>
      </c>
      <c r="G594" s="95">
        <v>305.83</v>
      </c>
    </row>
    <row r="595" spans="2:7">
      <c r="B595" s="41">
        <v>44079</v>
      </c>
      <c r="C595" s="3" t="s">
        <v>116</v>
      </c>
      <c r="D595" s="3">
        <v>6</v>
      </c>
      <c r="E595" s="3" t="s">
        <v>112</v>
      </c>
      <c r="F595" s="3" t="s">
        <v>109</v>
      </c>
      <c r="G595" s="95">
        <v>215.7</v>
      </c>
    </row>
    <row r="596" spans="2:7">
      <c r="B596" s="41">
        <v>44770</v>
      </c>
      <c r="C596" s="3" t="s">
        <v>107</v>
      </c>
      <c r="D596" s="3">
        <v>2</v>
      </c>
      <c r="E596" s="3" t="s">
        <v>112</v>
      </c>
      <c r="F596" s="3" t="s">
        <v>113</v>
      </c>
      <c r="G596" s="95">
        <v>71.900000000000006</v>
      </c>
    </row>
    <row r="597" spans="2:7">
      <c r="B597" s="41">
        <v>44408</v>
      </c>
      <c r="C597" s="3" t="s">
        <v>117</v>
      </c>
      <c r="D597" s="3">
        <v>16</v>
      </c>
      <c r="E597" s="3" t="s">
        <v>6</v>
      </c>
      <c r="F597" s="3" t="s">
        <v>109</v>
      </c>
      <c r="G597" s="95">
        <v>699.04</v>
      </c>
    </row>
    <row r="598" spans="2:7">
      <c r="B598" s="41">
        <v>44773</v>
      </c>
      <c r="C598" s="3" t="s">
        <v>116</v>
      </c>
      <c r="D598" s="3">
        <v>40</v>
      </c>
      <c r="E598" s="3" t="s">
        <v>6</v>
      </c>
      <c r="F598" s="3" t="s">
        <v>109</v>
      </c>
      <c r="G598" s="95">
        <v>1519.46</v>
      </c>
    </row>
    <row r="599" spans="2:7">
      <c r="B599" s="41">
        <v>44500</v>
      </c>
      <c r="C599" s="3" t="s">
        <v>116</v>
      </c>
      <c r="D599" s="3">
        <v>11</v>
      </c>
      <c r="E599" s="3" t="s">
        <v>9</v>
      </c>
      <c r="F599" s="3" t="s">
        <v>111</v>
      </c>
      <c r="G599" s="95">
        <v>296.45</v>
      </c>
    </row>
    <row r="600" spans="2:7">
      <c r="B600" s="41">
        <v>43856</v>
      </c>
      <c r="C600" s="3" t="s">
        <v>117</v>
      </c>
      <c r="D600" s="3">
        <v>8</v>
      </c>
      <c r="E600" s="3" t="s">
        <v>112</v>
      </c>
      <c r="F600" s="3" t="s">
        <v>113</v>
      </c>
      <c r="G600" s="95">
        <v>279.60000000000002</v>
      </c>
    </row>
    <row r="601" spans="2:7">
      <c r="B601" s="41">
        <v>44551</v>
      </c>
      <c r="C601" s="3" t="s">
        <v>119</v>
      </c>
      <c r="D601" s="3">
        <v>8</v>
      </c>
      <c r="E601" s="3" t="s">
        <v>114</v>
      </c>
      <c r="F601" s="3" t="s">
        <v>113</v>
      </c>
      <c r="G601" s="95">
        <v>199.6</v>
      </c>
    </row>
    <row r="602" spans="2:7">
      <c r="B602" s="41">
        <v>44259</v>
      </c>
      <c r="C602" s="3" t="s">
        <v>117</v>
      </c>
      <c r="D602" s="3">
        <v>17</v>
      </c>
      <c r="E602" s="3" t="s">
        <v>114</v>
      </c>
      <c r="F602" s="3" t="s">
        <v>106</v>
      </c>
      <c r="G602" s="95">
        <v>441.15</v>
      </c>
    </row>
    <row r="603" spans="2:7">
      <c r="B603" s="41">
        <v>44541</v>
      </c>
      <c r="C603" s="3" t="s">
        <v>116</v>
      </c>
      <c r="D603" s="3">
        <v>3</v>
      </c>
      <c r="E603" s="3" t="s">
        <v>6</v>
      </c>
      <c r="F603" s="3" t="s">
        <v>105</v>
      </c>
      <c r="G603" s="95">
        <v>134.07</v>
      </c>
    </row>
    <row r="604" spans="2:7">
      <c r="B604" s="41">
        <v>44915</v>
      </c>
      <c r="C604" s="3" t="s">
        <v>119</v>
      </c>
      <c r="D604" s="3">
        <v>8</v>
      </c>
      <c r="E604" s="3" t="s">
        <v>6</v>
      </c>
      <c r="F604" s="3" t="s">
        <v>113</v>
      </c>
      <c r="G604" s="95">
        <v>341.52</v>
      </c>
    </row>
    <row r="605" spans="2:7">
      <c r="B605" s="41">
        <v>44090</v>
      </c>
      <c r="C605" s="3" t="s">
        <v>116</v>
      </c>
      <c r="D605" s="3">
        <v>7</v>
      </c>
      <c r="E605" s="3" t="s">
        <v>112</v>
      </c>
      <c r="F605" s="3" t="s">
        <v>105</v>
      </c>
      <c r="G605" s="95">
        <v>237.65</v>
      </c>
    </row>
    <row r="606" spans="2:7">
      <c r="B606" s="41">
        <v>44004</v>
      </c>
      <c r="C606" s="3" t="s">
        <v>116</v>
      </c>
      <c r="D606" s="3">
        <v>7</v>
      </c>
      <c r="E606" s="3" t="s">
        <v>112</v>
      </c>
      <c r="F606" s="3" t="s">
        <v>108</v>
      </c>
      <c r="G606" s="95">
        <v>244.65</v>
      </c>
    </row>
    <row r="607" spans="2:7">
      <c r="B607" s="41">
        <v>43917</v>
      </c>
      <c r="C607" s="3" t="s">
        <v>117</v>
      </c>
      <c r="D607" s="3">
        <v>9</v>
      </c>
      <c r="E607" s="3" t="s">
        <v>6</v>
      </c>
      <c r="F607" s="3" t="s">
        <v>108</v>
      </c>
      <c r="G607" s="95">
        <v>402.21</v>
      </c>
    </row>
    <row r="608" spans="2:7">
      <c r="B608" s="41">
        <v>44427</v>
      </c>
      <c r="C608" s="3" t="s">
        <v>117</v>
      </c>
      <c r="D608" s="3">
        <v>450</v>
      </c>
      <c r="E608" s="3" t="s">
        <v>112</v>
      </c>
      <c r="F608" s="3" t="s">
        <v>115</v>
      </c>
      <c r="G608" s="95">
        <v>9043.31</v>
      </c>
    </row>
    <row r="609" spans="2:7">
      <c r="B609" s="41">
        <v>44685</v>
      </c>
      <c r="C609" s="3" t="s">
        <v>116</v>
      </c>
      <c r="D609" s="3">
        <v>325</v>
      </c>
      <c r="E609" s="3" t="s">
        <v>110</v>
      </c>
      <c r="F609" s="3" t="s">
        <v>106</v>
      </c>
      <c r="G609" s="95">
        <v>4849.41</v>
      </c>
    </row>
    <row r="610" spans="2:7">
      <c r="B610" s="41">
        <v>44289</v>
      </c>
      <c r="C610" s="3" t="s">
        <v>117</v>
      </c>
      <c r="D610" s="3">
        <v>27</v>
      </c>
      <c r="E610" s="3" t="s">
        <v>9</v>
      </c>
      <c r="F610" s="3" t="s">
        <v>105</v>
      </c>
      <c r="G610" s="95">
        <v>664.4</v>
      </c>
    </row>
    <row r="611" spans="2:7">
      <c r="B611" s="41">
        <v>44141</v>
      </c>
      <c r="C611" s="3" t="s">
        <v>107</v>
      </c>
      <c r="D611" s="3">
        <v>17</v>
      </c>
      <c r="E611" s="3" t="s">
        <v>112</v>
      </c>
      <c r="F611" s="3" t="s">
        <v>105</v>
      </c>
      <c r="G611" s="95">
        <v>611.15</v>
      </c>
    </row>
    <row r="612" spans="2:7">
      <c r="B612" s="41">
        <v>44406</v>
      </c>
      <c r="C612" s="3" t="s">
        <v>119</v>
      </c>
      <c r="D612" s="3">
        <v>9</v>
      </c>
      <c r="E612" s="3" t="s">
        <v>6</v>
      </c>
      <c r="F612" s="3" t="s">
        <v>105</v>
      </c>
      <c r="G612" s="95">
        <v>393.21</v>
      </c>
    </row>
    <row r="613" spans="2:7">
      <c r="B613" s="41">
        <v>44373</v>
      </c>
      <c r="C613" s="3" t="s">
        <v>119</v>
      </c>
      <c r="D613" s="3">
        <v>75</v>
      </c>
      <c r="E613" s="3" t="s">
        <v>110</v>
      </c>
      <c r="F613" s="3" t="s">
        <v>115</v>
      </c>
      <c r="G613" s="95">
        <v>1459.69</v>
      </c>
    </row>
    <row r="614" spans="2:7">
      <c r="B614" s="41">
        <v>44028</v>
      </c>
      <c r="C614" s="3" t="s">
        <v>119</v>
      </c>
      <c r="D614" s="3">
        <v>9</v>
      </c>
      <c r="E614" s="3" t="s">
        <v>112</v>
      </c>
      <c r="F614" s="3" t="s">
        <v>115</v>
      </c>
      <c r="G614" s="95">
        <v>314.55</v>
      </c>
    </row>
    <row r="615" spans="2:7">
      <c r="B615" s="41">
        <v>44251</v>
      </c>
      <c r="C615" s="3" t="s">
        <v>117</v>
      </c>
      <c r="D615" s="3">
        <v>42</v>
      </c>
      <c r="E615" s="3" t="s">
        <v>9</v>
      </c>
      <c r="F615" s="3" t="s">
        <v>109</v>
      </c>
      <c r="G615" s="95">
        <v>997.82</v>
      </c>
    </row>
    <row r="616" spans="2:7">
      <c r="B616" s="41">
        <v>44493</v>
      </c>
      <c r="C616" s="3" t="s">
        <v>118</v>
      </c>
      <c r="D616" s="3">
        <v>7</v>
      </c>
      <c r="E616" s="3" t="s">
        <v>112</v>
      </c>
      <c r="F616" s="3" t="s">
        <v>106</v>
      </c>
      <c r="G616" s="95">
        <v>244.65</v>
      </c>
    </row>
    <row r="617" spans="2:7">
      <c r="B617" s="41">
        <v>44402</v>
      </c>
      <c r="C617" s="3" t="s">
        <v>117</v>
      </c>
      <c r="D617" s="3">
        <v>400</v>
      </c>
      <c r="E617" s="3" t="s">
        <v>6</v>
      </c>
      <c r="F617" s="3" t="s">
        <v>105</v>
      </c>
      <c r="G617" s="95">
        <v>9818.7000000000007</v>
      </c>
    </row>
    <row r="618" spans="2:7">
      <c r="B618" s="41">
        <v>44875</v>
      </c>
      <c r="C618" s="3" t="s">
        <v>119</v>
      </c>
      <c r="D618" s="3">
        <v>3</v>
      </c>
      <c r="E618" s="3" t="s">
        <v>6</v>
      </c>
      <c r="F618" s="3" t="s">
        <v>106</v>
      </c>
      <c r="G618" s="95">
        <v>128.07</v>
      </c>
    </row>
    <row r="619" spans="2:7">
      <c r="B619" s="41">
        <v>43974</v>
      </c>
      <c r="C619" s="3" t="s">
        <v>117</v>
      </c>
      <c r="D619" s="3">
        <v>23</v>
      </c>
      <c r="E619" s="3" t="s">
        <v>112</v>
      </c>
      <c r="F619" s="3" t="s">
        <v>108</v>
      </c>
      <c r="G619" s="95">
        <v>826.85</v>
      </c>
    </row>
    <row r="620" spans="2:7">
      <c r="B620" s="41">
        <v>44557</v>
      </c>
      <c r="C620" s="3" t="s">
        <v>119</v>
      </c>
      <c r="D620" s="3">
        <v>6</v>
      </c>
      <c r="E620" s="3" t="s">
        <v>112</v>
      </c>
      <c r="F620" s="3" t="s">
        <v>115</v>
      </c>
      <c r="G620" s="95">
        <v>215.7</v>
      </c>
    </row>
    <row r="621" spans="2:7">
      <c r="B621" s="41">
        <v>44592</v>
      </c>
      <c r="C621" s="3" t="s">
        <v>118</v>
      </c>
      <c r="D621" s="3">
        <v>44</v>
      </c>
      <c r="E621" s="3" t="s">
        <v>114</v>
      </c>
      <c r="F621" s="3" t="s">
        <v>111</v>
      </c>
      <c r="G621" s="95">
        <v>970.53</v>
      </c>
    </row>
    <row r="622" spans="2:7">
      <c r="B622" s="41">
        <v>44726</v>
      </c>
      <c r="C622" s="3" t="s">
        <v>119</v>
      </c>
      <c r="D622" s="3">
        <v>43</v>
      </c>
      <c r="E622" s="3" t="s">
        <v>114</v>
      </c>
      <c r="F622" s="3" t="s">
        <v>106</v>
      </c>
      <c r="G622" s="95">
        <v>985.02</v>
      </c>
    </row>
    <row r="623" spans="2:7">
      <c r="B623" s="41">
        <v>44924</v>
      </c>
      <c r="C623" s="3" t="s">
        <v>116</v>
      </c>
      <c r="D623" s="3">
        <v>23</v>
      </c>
      <c r="E623" s="3" t="s">
        <v>110</v>
      </c>
      <c r="F623" s="3" t="s">
        <v>113</v>
      </c>
      <c r="G623" s="95">
        <v>596.85</v>
      </c>
    </row>
    <row r="624" spans="2:7">
      <c r="B624" s="41">
        <v>43832</v>
      </c>
      <c r="C624" s="3" t="s">
        <v>117</v>
      </c>
      <c r="D624" s="3">
        <v>13</v>
      </c>
      <c r="E624" s="3" t="s">
        <v>110</v>
      </c>
      <c r="F624" s="3" t="s">
        <v>115</v>
      </c>
      <c r="G624" s="95">
        <v>337.35</v>
      </c>
    </row>
    <row r="625" spans="2:7">
      <c r="B625" s="41">
        <v>44818</v>
      </c>
      <c r="C625" s="3" t="s">
        <v>117</v>
      </c>
      <c r="D625" s="3">
        <v>350</v>
      </c>
      <c r="E625" s="3" t="s">
        <v>112</v>
      </c>
      <c r="F625" s="3" t="s">
        <v>105</v>
      </c>
      <c r="G625" s="95">
        <v>7033.69</v>
      </c>
    </row>
    <row r="626" spans="2:7">
      <c r="B626" s="41">
        <v>44093</v>
      </c>
      <c r="C626" s="3" t="s">
        <v>116</v>
      </c>
      <c r="D626" s="3">
        <v>29</v>
      </c>
      <c r="E626" s="3" t="s">
        <v>110</v>
      </c>
      <c r="F626" s="3" t="s">
        <v>106</v>
      </c>
      <c r="G626" s="95">
        <v>615.02</v>
      </c>
    </row>
    <row r="627" spans="2:7">
      <c r="B627" s="41">
        <v>44356</v>
      </c>
      <c r="C627" s="3" t="s">
        <v>107</v>
      </c>
      <c r="D627" s="3">
        <v>1</v>
      </c>
      <c r="E627" s="3" t="s">
        <v>114</v>
      </c>
      <c r="F627" s="3" t="s">
        <v>111</v>
      </c>
      <c r="G627" s="95">
        <v>25.95</v>
      </c>
    </row>
    <row r="628" spans="2:7">
      <c r="B628" s="41">
        <v>44292</v>
      </c>
      <c r="C628" s="3" t="s">
        <v>119</v>
      </c>
      <c r="D628" s="3">
        <v>10</v>
      </c>
      <c r="E628" s="3" t="s">
        <v>112</v>
      </c>
      <c r="F628" s="3" t="s">
        <v>115</v>
      </c>
      <c r="G628" s="95">
        <v>349.5</v>
      </c>
    </row>
    <row r="629" spans="2:7">
      <c r="B629" s="41">
        <v>43916</v>
      </c>
      <c r="C629" s="3" t="s">
        <v>107</v>
      </c>
      <c r="D629" s="3">
        <v>6</v>
      </c>
      <c r="E629" s="3" t="s">
        <v>112</v>
      </c>
      <c r="F629" s="3" t="s">
        <v>109</v>
      </c>
      <c r="G629" s="95">
        <v>215.7</v>
      </c>
    </row>
    <row r="630" spans="2:7">
      <c r="B630" s="41">
        <v>44162</v>
      </c>
      <c r="C630" s="3" t="s">
        <v>119</v>
      </c>
      <c r="D630" s="3">
        <v>8</v>
      </c>
      <c r="E630" s="3" t="s">
        <v>6</v>
      </c>
      <c r="F630" s="3" t="s">
        <v>113</v>
      </c>
      <c r="G630" s="95">
        <v>349.52</v>
      </c>
    </row>
    <row r="631" spans="2:7">
      <c r="B631" s="41">
        <v>44167</v>
      </c>
      <c r="C631" s="3" t="s">
        <v>119</v>
      </c>
      <c r="D631" s="3">
        <v>3</v>
      </c>
      <c r="E631" s="3" t="s">
        <v>6</v>
      </c>
      <c r="F631" s="3" t="s">
        <v>108</v>
      </c>
      <c r="G631" s="95">
        <v>128.07</v>
      </c>
    </row>
    <row r="632" spans="2:7">
      <c r="B632" s="41">
        <v>43855</v>
      </c>
      <c r="C632" s="3" t="s">
        <v>119</v>
      </c>
      <c r="D632" s="3">
        <v>8</v>
      </c>
      <c r="E632" s="3" t="s">
        <v>9</v>
      </c>
      <c r="F632" s="3" t="s">
        <v>109</v>
      </c>
      <c r="G632" s="95">
        <v>215.6</v>
      </c>
    </row>
    <row r="633" spans="2:7">
      <c r="B633" s="41">
        <v>44658</v>
      </c>
      <c r="C633" s="3" t="s">
        <v>116</v>
      </c>
      <c r="D633" s="3">
        <v>225</v>
      </c>
      <c r="E633" s="3" t="s">
        <v>6</v>
      </c>
      <c r="F633" s="3" t="s">
        <v>105</v>
      </c>
      <c r="G633" s="95">
        <v>6723.68</v>
      </c>
    </row>
    <row r="634" spans="2:7">
      <c r="B634" s="41">
        <v>44510</v>
      </c>
      <c r="C634" s="3" t="s">
        <v>119</v>
      </c>
      <c r="D634" s="3">
        <v>550</v>
      </c>
      <c r="E634" s="3" t="s">
        <v>9</v>
      </c>
      <c r="F634" s="3" t="s">
        <v>106</v>
      </c>
      <c r="G634" s="95">
        <v>9155.44</v>
      </c>
    </row>
    <row r="635" spans="2:7">
      <c r="B635" s="41">
        <v>44784</v>
      </c>
      <c r="C635" s="3" t="s">
        <v>117</v>
      </c>
      <c r="D635" s="3">
        <v>44</v>
      </c>
      <c r="E635" s="3" t="s">
        <v>9</v>
      </c>
      <c r="F635" s="3" t="s">
        <v>111</v>
      </c>
      <c r="G635" s="95">
        <v>1082.73</v>
      </c>
    </row>
    <row r="636" spans="2:7">
      <c r="B636" s="41">
        <v>44266</v>
      </c>
      <c r="C636" s="3" t="s">
        <v>119</v>
      </c>
      <c r="D636" s="3">
        <v>550</v>
      </c>
      <c r="E636" s="3" t="s">
        <v>110</v>
      </c>
      <c r="F636" s="3" t="s">
        <v>106</v>
      </c>
      <c r="G636" s="95">
        <v>7574.19</v>
      </c>
    </row>
    <row r="637" spans="2:7">
      <c r="B637" s="41">
        <v>43858</v>
      </c>
      <c r="C637" s="3" t="s">
        <v>119</v>
      </c>
      <c r="D637" s="3">
        <v>7</v>
      </c>
      <c r="E637" s="3" t="s">
        <v>114</v>
      </c>
      <c r="F637" s="3" t="s">
        <v>111</v>
      </c>
      <c r="G637" s="95">
        <v>188.65</v>
      </c>
    </row>
    <row r="638" spans="2:7">
      <c r="B638" s="41">
        <v>44820</v>
      </c>
      <c r="C638" s="3" t="s">
        <v>119</v>
      </c>
      <c r="D638" s="3">
        <v>12</v>
      </c>
      <c r="E638" s="3" t="s">
        <v>110</v>
      </c>
      <c r="F638" s="3" t="s">
        <v>111</v>
      </c>
      <c r="G638" s="95">
        <v>299.39999999999998</v>
      </c>
    </row>
    <row r="639" spans="2:7">
      <c r="B639" s="41">
        <v>44498</v>
      </c>
      <c r="C639" s="3" t="s">
        <v>107</v>
      </c>
      <c r="D639" s="3">
        <v>3</v>
      </c>
      <c r="E639" s="3" t="s">
        <v>9</v>
      </c>
      <c r="F639" s="3" t="s">
        <v>106</v>
      </c>
      <c r="G639" s="95">
        <v>86.85</v>
      </c>
    </row>
    <row r="640" spans="2:7">
      <c r="B640" s="41">
        <v>43985</v>
      </c>
      <c r="C640" s="3" t="s">
        <v>119</v>
      </c>
      <c r="D640" s="3">
        <v>37</v>
      </c>
      <c r="E640" s="3" t="s">
        <v>114</v>
      </c>
      <c r="F640" s="3" t="s">
        <v>108</v>
      </c>
      <c r="G640" s="95">
        <v>816.13</v>
      </c>
    </row>
    <row r="641" spans="2:7">
      <c r="B641" s="41">
        <v>44713</v>
      </c>
      <c r="C641" s="3" t="s">
        <v>119</v>
      </c>
      <c r="D641" s="3">
        <v>30</v>
      </c>
      <c r="E641" s="3" t="s">
        <v>9</v>
      </c>
      <c r="F641" s="3" t="s">
        <v>109</v>
      </c>
      <c r="G641" s="95">
        <v>687.23</v>
      </c>
    </row>
    <row r="642" spans="2:7">
      <c r="B642" s="41">
        <v>44242</v>
      </c>
      <c r="C642" s="3" t="s">
        <v>117</v>
      </c>
      <c r="D642" s="3">
        <v>6</v>
      </c>
      <c r="E642" s="3" t="s">
        <v>9</v>
      </c>
      <c r="F642" s="3" t="s">
        <v>111</v>
      </c>
      <c r="G642" s="95">
        <v>167.7</v>
      </c>
    </row>
    <row r="643" spans="2:7">
      <c r="B643" s="41">
        <v>44441</v>
      </c>
      <c r="C643" s="3" t="s">
        <v>119</v>
      </c>
      <c r="D643" s="3">
        <v>250</v>
      </c>
      <c r="E643" s="3" t="s">
        <v>6</v>
      </c>
      <c r="F643" s="3" t="s">
        <v>106</v>
      </c>
      <c r="G643" s="95">
        <v>7820.75</v>
      </c>
    </row>
    <row r="644" spans="2:7">
      <c r="B644" s="41">
        <v>44604</v>
      </c>
      <c r="C644" s="3" t="s">
        <v>118</v>
      </c>
      <c r="D644" s="3">
        <v>9</v>
      </c>
      <c r="E644" s="3" t="s">
        <v>110</v>
      </c>
      <c r="F644" s="3" t="s">
        <v>105</v>
      </c>
      <c r="G644" s="95">
        <v>215.55</v>
      </c>
    </row>
    <row r="645" spans="2:7">
      <c r="B645" s="41">
        <v>44723</v>
      </c>
      <c r="C645" s="3" t="s">
        <v>117</v>
      </c>
      <c r="D645" s="3">
        <v>350</v>
      </c>
      <c r="E645" s="3" t="s">
        <v>6</v>
      </c>
      <c r="F645" s="3" t="s">
        <v>105</v>
      </c>
      <c r="G645" s="95">
        <v>8993.86</v>
      </c>
    </row>
    <row r="646" spans="2:7">
      <c r="B646" s="41">
        <v>43884</v>
      </c>
      <c r="C646" s="3" t="s">
        <v>119</v>
      </c>
      <c r="D646" s="3">
        <v>1</v>
      </c>
      <c r="E646" s="3" t="s">
        <v>6</v>
      </c>
      <c r="F646" s="3" t="s">
        <v>109</v>
      </c>
      <c r="G646" s="95">
        <v>43.69</v>
      </c>
    </row>
    <row r="647" spans="2:7">
      <c r="B647" s="41">
        <v>44523</v>
      </c>
      <c r="C647" s="3" t="s">
        <v>116</v>
      </c>
      <c r="D647" s="3">
        <v>600</v>
      </c>
      <c r="E647" s="3" t="s">
        <v>110</v>
      </c>
      <c r="F647" s="3" t="s">
        <v>113</v>
      </c>
      <c r="G647" s="95">
        <v>8262.75</v>
      </c>
    </row>
    <row r="648" spans="2:7">
      <c r="B648" s="41">
        <v>44461</v>
      </c>
      <c r="C648" s="3" t="s">
        <v>119</v>
      </c>
      <c r="D648" s="3">
        <v>1</v>
      </c>
      <c r="E648" s="3" t="s">
        <v>114</v>
      </c>
      <c r="F648" s="3" t="s">
        <v>113</v>
      </c>
      <c r="G648" s="95">
        <v>25.95</v>
      </c>
    </row>
    <row r="649" spans="2:7">
      <c r="B649" s="41">
        <v>43981</v>
      </c>
      <c r="C649" s="3" t="s">
        <v>117</v>
      </c>
      <c r="D649" s="3">
        <v>4</v>
      </c>
      <c r="E649" s="3" t="s">
        <v>6</v>
      </c>
      <c r="F649" s="3" t="s">
        <v>111</v>
      </c>
      <c r="G649" s="95">
        <v>178.76</v>
      </c>
    </row>
    <row r="650" spans="2:7">
      <c r="B650" s="41">
        <v>44354</v>
      </c>
      <c r="C650" s="3" t="s">
        <v>116</v>
      </c>
      <c r="D650" s="3">
        <v>500</v>
      </c>
      <c r="E650" s="3" t="s">
        <v>9</v>
      </c>
      <c r="F650" s="3" t="s">
        <v>111</v>
      </c>
      <c r="G650" s="95">
        <v>8323.1299999999992</v>
      </c>
    </row>
    <row r="651" spans="2:7">
      <c r="B651" s="41">
        <v>43847</v>
      </c>
      <c r="C651" s="3" t="s">
        <v>119</v>
      </c>
      <c r="D651" s="3">
        <v>175</v>
      </c>
      <c r="E651" s="3" t="s">
        <v>6</v>
      </c>
      <c r="F651" s="3" t="s">
        <v>106</v>
      </c>
      <c r="G651" s="95">
        <v>5352.03</v>
      </c>
    </row>
    <row r="652" spans="2:7">
      <c r="B652" s="41">
        <v>44170</v>
      </c>
      <c r="C652" s="3" t="s">
        <v>117</v>
      </c>
      <c r="D652" s="3">
        <v>6</v>
      </c>
      <c r="E652" s="3" t="s">
        <v>112</v>
      </c>
      <c r="F652" s="3" t="s">
        <v>111</v>
      </c>
      <c r="G652" s="95">
        <v>209.7</v>
      </c>
    </row>
    <row r="653" spans="2:7">
      <c r="B653" s="41">
        <v>44725</v>
      </c>
      <c r="C653" s="3" t="s">
        <v>117</v>
      </c>
      <c r="D653" s="3">
        <v>49</v>
      </c>
      <c r="E653" s="3" t="s">
        <v>112</v>
      </c>
      <c r="F653" s="3" t="s">
        <v>111</v>
      </c>
      <c r="G653" s="95">
        <v>1284.4100000000001</v>
      </c>
    </row>
    <row r="654" spans="2:7">
      <c r="B654" s="41">
        <v>44163</v>
      </c>
      <c r="C654" s="3" t="s">
        <v>107</v>
      </c>
      <c r="D654" s="3">
        <v>400</v>
      </c>
      <c r="E654" s="3" t="s">
        <v>110</v>
      </c>
      <c r="F654" s="3" t="s">
        <v>111</v>
      </c>
      <c r="G654" s="95">
        <v>5508.5</v>
      </c>
    </row>
    <row r="655" spans="2:7">
      <c r="B655" s="41">
        <v>44786</v>
      </c>
      <c r="C655" s="3" t="s">
        <v>118</v>
      </c>
      <c r="D655" s="3">
        <v>43</v>
      </c>
      <c r="E655" s="3" t="s">
        <v>9</v>
      </c>
      <c r="F655" s="3" t="s">
        <v>108</v>
      </c>
      <c r="G655" s="95">
        <v>985.02</v>
      </c>
    </row>
    <row r="656" spans="2:7">
      <c r="B656" s="41">
        <v>44692</v>
      </c>
      <c r="C656" s="3" t="s">
        <v>107</v>
      </c>
      <c r="D656" s="3">
        <v>6</v>
      </c>
      <c r="E656" s="3" t="s">
        <v>9</v>
      </c>
      <c r="F656" s="3" t="s">
        <v>113</v>
      </c>
      <c r="G656" s="95">
        <v>173.7</v>
      </c>
    </row>
    <row r="657" spans="2:7">
      <c r="B657" s="41">
        <v>44660</v>
      </c>
      <c r="C657" s="3" t="s">
        <v>107</v>
      </c>
      <c r="D657" s="3">
        <v>1</v>
      </c>
      <c r="E657" s="3" t="s">
        <v>110</v>
      </c>
      <c r="F657" s="3" t="s">
        <v>115</v>
      </c>
      <c r="G657" s="95">
        <v>24.95</v>
      </c>
    </row>
    <row r="658" spans="2:7">
      <c r="B658" s="41">
        <v>44307</v>
      </c>
      <c r="C658" s="3" t="s">
        <v>117</v>
      </c>
      <c r="D658" s="3">
        <v>3</v>
      </c>
      <c r="E658" s="3" t="s">
        <v>110</v>
      </c>
      <c r="F658" s="3" t="s">
        <v>115</v>
      </c>
      <c r="G658" s="95">
        <v>77.849999999999994</v>
      </c>
    </row>
    <row r="659" spans="2:7">
      <c r="B659" s="41">
        <v>43858</v>
      </c>
      <c r="C659" s="3" t="s">
        <v>119</v>
      </c>
      <c r="D659" s="3">
        <v>150</v>
      </c>
      <c r="E659" s="3" t="s">
        <v>112</v>
      </c>
      <c r="F659" s="3" t="s">
        <v>106</v>
      </c>
      <c r="G659" s="95">
        <v>3669.75</v>
      </c>
    </row>
    <row r="660" spans="2:7">
      <c r="B660" s="41">
        <v>44116</v>
      </c>
      <c r="C660" s="3" t="s">
        <v>119</v>
      </c>
      <c r="D660" s="3">
        <v>175</v>
      </c>
      <c r="E660" s="3" t="s">
        <v>112</v>
      </c>
      <c r="F660" s="3" t="s">
        <v>115</v>
      </c>
      <c r="G660" s="95">
        <v>4158.88</v>
      </c>
    </row>
    <row r="661" spans="2:7">
      <c r="B661" s="41">
        <v>44489</v>
      </c>
      <c r="C661" s="3" t="s">
        <v>116</v>
      </c>
      <c r="D661" s="3">
        <v>475</v>
      </c>
      <c r="E661" s="3" t="s">
        <v>112</v>
      </c>
      <c r="F661" s="3" t="s">
        <v>115</v>
      </c>
      <c r="G661" s="95">
        <v>9818.84</v>
      </c>
    </row>
    <row r="662" spans="2:7">
      <c r="B662" s="41">
        <v>44003</v>
      </c>
      <c r="C662" s="3" t="s">
        <v>117</v>
      </c>
      <c r="D662" s="3">
        <v>550</v>
      </c>
      <c r="E662" s="3" t="s">
        <v>112</v>
      </c>
      <c r="F662" s="3" t="s">
        <v>108</v>
      </c>
      <c r="G662" s="95">
        <v>11052.94</v>
      </c>
    </row>
    <row r="663" spans="2:7">
      <c r="B663" s="41">
        <v>44463</v>
      </c>
      <c r="C663" s="3" t="s">
        <v>117</v>
      </c>
      <c r="D663" s="3">
        <v>175</v>
      </c>
      <c r="E663" s="3" t="s">
        <v>6</v>
      </c>
      <c r="F663" s="3" t="s">
        <v>105</v>
      </c>
      <c r="G663" s="95">
        <v>5352.03</v>
      </c>
    </row>
    <row r="664" spans="2:7">
      <c r="B664" s="41">
        <v>44380</v>
      </c>
      <c r="C664" s="3" t="s">
        <v>117</v>
      </c>
      <c r="D664" s="3">
        <v>500</v>
      </c>
      <c r="E664" s="3" t="s">
        <v>9</v>
      </c>
      <c r="F664" s="3" t="s">
        <v>105</v>
      </c>
      <c r="G664" s="95">
        <v>8323.1299999999992</v>
      </c>
    </row>
    <row r="665" spans="2:7">
      <c r="B665" s="41">
        <v>44909</v>
      </c>
      <c r="C665" s="3" t="s">
        <v>116</v>
      </c>
      <c r="D665" s="3">
        <v>325</v>
      </c>
      <c r="E665" s="3" t="s">
        <v>112</v>
      </c>
      <c r="F665" s="3" t="s">
        <v>108</v>
      </c>
      <c r="G665" s="95">
        <v>6531.28</v>
      </c>
    </row>
    <row r="666" spans="2:7">
      <c r="B666" s="41">
        <v>44370</v>
      </c>
      <c r="C666" s="3" t="s">
        <v>119</v>
      </c>
      <c r="D666" s="3">
        <v>9</v>
      </c>
      <c r="E666" s="3" t="s">
        <v>114</v>
      </c>
      <c r="F666" s="3" t="s">
        <v>109</v>
      </c>
      <c r="G666" s="95">
        <v>233.55</v>
      </c>
    </row>
    <row r="667" spans="2:7">
      <c r="B667" s="41">
        <v>44111</v>
      </c>
      <c r="C667" s="3" t="s">
        <v>117</v>
      </c>
      <c r="D667" s="3">
        <v>125</v>
      </c>
      <c r="E667" s="3" t="s">
        <v>112</v>
      </c>
      <c r="F667" s="3" t="s">
        <v>106</v>
      </c>
      <c r="G667" s="95">
        <v>2970.63</v>
      </c>
    </row>
    <row r="668" spans="2:7">
      <c r="B668" s="41">
        <v>44521</v>
      </c>
      <c r="C668" s="3" t="s">
        <v>119</v>
      </c>
      <c r="D668" s="3">
        <v>50</v>
      </c>
      <c r="E668" s="3" t="s">
        <v>110</v>
      </c>
      <c r="F668" s="3" t="s">
        <v>105</v>
      </c>
      <c r="G668" s="95">
        <v>935.63</v>
      </c>
    </row>
    <row r="669" spans="2:7">
      <c r="B669" s="41">
        <v>44367</v>
      </c>
      <c r="C669" s="3" t="s">
        <v>117</v>
      </c>
      <c r="D669" s="3">
        <v>23</v>
      </c>
      <c r="E669" s="3" t="s">
        <v>114</v>
      </c>
      <c r="F669" s="3" t="s">
        <v>109</v>
      </c>
      <c r="G669" s="95">
        <v>573.85</v>
      </c>
    </row>
    <row r="670" spans="2:7">
      <c r="B670" s="41">
        <v>44115</v>
      </c>
      <c r="C670" s="3" t="s">
        <v>119</v>
      </c>
      <c r="D670" s="3">
        <v>14</v>
      </c>
      <c r="E670" s="3" t="s">
        <v>6</v>
      </c>
      <c r="F670" s="3" t="s">
        <v>108</v>
      </c>
      <c r="G670" s="95">
        <v>625.66</v>
      </c>
    </row>
    <row r="671" spans="2:7">
      <c r="B671" s="41">
        <v>44839</v>
      </c>
      <c r="C671" s="3" t="s">
        <v>117</v>
      </c>
      <c r="D671" s="3">
        <v>34</v>
      </c>
      <c r="E671" s="3" t="s">
        <v>110</v>
      </c>
      <c r="F671" s="3" t="s">
        <v>105</v>
      </c>
      <c r="G671" s="95">
        <v>692.16</v>
      </c>
    </row>
    <row r="672" spans="2:7">
      <c r="B672" s="41">
        <v>44585</v>
      </c>
      <c r="C672" s="3" t="s">
        <v>119</v>
      </c>
      <c r="D672" s="3">
        <v>47</v>
      </c>
      <c r="E672" s="3" t="s">
        <v>112</v>
      </c>
      <c r="F672" s="3" t="s">
        <v>105</v>
      </c>
      <c r="G672" s="95">
        <v>1436.2</v>
      </c>
    </row>
    <row r="673" spans="2:7">
      <c r="B673" s="41">
        <v>44040</v>
      </c>
      <c r="C673" s="3" t="s">
        <v>117</v>
      </c>
      <c r="D673" s="3">
        <v>9</v>
      </c>
      <c r="E673" s="3" t="s">
        <v>9</v>
      </c>
      <c r="F673" s="3" t="s">
        <v>113</v>
      </c>
      <c r="G673" s="95">
        <v>251.55</v>
      </c>
    </row>
    <row r="674" spans="2:7">
      <c r="B674" s="41">
        <v>43879</v>
      </c>
      <c r="C674" s="3" t="s">
        <v>118</v>
      </c>
      <c r="D674" s="3">
        <v>525</v>
      </c>
      <c r="E674" s="3" t="s">
        <v>112</v>
      </c>
      <c r="F674" s="3" t="s">
        <v>108</v>
      </c>
      <c r="G674" s="95">
        <v>10550.53</v>
      </c>
    </row>
    <row r="675" spans="2:7">
      <c r="B675" s="41">
        <v>44297</v>
      </c>
      <c r="C675" s="3" t="s">
        <v>118</v>
      </c>
      <c r="D675" s="3">
        <v>475</v>
      </c>
      <c r="E675" s="3" t="s">
        <v>112</v>
      </c>
      <c r="F675" s="3" t="s">
        <v>111</v>
      </c>
      <c r="G675" s="95">
        <v>9272.59</v>
      </c>
    </row>
    <row r="676" spans="2:7">
      <c r="B676" s="41">
        <v>44803</v>
      </c>
      <c r="C676" s="3" t="s">
        <v>107</v>
      </c>
      <c r="D676" s="3">
        <v>47</v>
      </c>
      <c r="E676" s="3" t="s">
        <v>9</v>
      </c>
      <c r="F676" s="3" t="s">
        <v>111</v>
      </c>
      <c r="G676" s="95">
        <v>1076.6500000000001</v>
      </c>
    </row>
    <row r="677" spans="2:7">
      <c r="B677" s="41">
        <v>44070</v>
      </c>
      <c r="C677" s="3" t="s">
        <v>118</v>
      </c>
      <c r="D677" s="3">
        <v>6</v>
      </c>
      <c r="E677" s="3" t="s">
        <v>112</v>
      </c>
      <c r="F677" s="3" t="s">
        <v>115</v>
      </c>
      <c r="G677" s="95">
        <v>209.7</v>
      </c>
    </row>
    <row r="678" spans="2:7">
      <c r="B678" s="41">
        <v>44895</v>
      </c>
      <c r="C678" s="3" t="s">
        <v>118</v>
      </c>
      <c r="D678" s="3">
        <v>9</v>
      </c>
      <c r="E678" s="3" t="s">
        <v>112</v>
      </c>
      <c r="F678" s="3" t="s">
        <v>115</v>
      </c>
      <c r="G678" s="95">
        <v>305.55</v>
      </c>
    </row>
    <row r="679" spans="2:7">
      <c r="B679" s="41">
        <v>43842</v>
      </c>
      <c r="C679" s="3" t="s">
        <v>119</v>
      </c>
      <c r="D679" s="3">
        <v>6</v>
      </c>
      <c r="E679" s="3" t="s">
        <v>112</v>
      </c>
      <c r="F679" s="3" t="s">
        <v>113</v>
      </c>
      <c r="G679" s="95">
        <v>215.7</v>
      </c>
    </row>
    <row r="680" spans="2:7">
      <c r="B680" s="41">
        <v>44923</v>
      </c>
      <c r="C680" s="3" t="s">
        <v>116</v>
      </c>
      <c r="D680" s="3">
        <v>600</v>
      </c>
      <c r="E680" s="3" t="s">
        <v>114</v>
      </c>
      <c r="F680" s="3" t="s">
        <v>111</v>
      </c>
      <c r="G680" s="95">
        <v>8607.75</v>
      </c>
    </row>
    <row r="681" spans="2:7">
      <c r="B681" s="41">
        <v>44666</v>
      </c>
      <c r="C681" s="3" t="s">
        <v>107</v>
      </c>
      <c r="D681" s="3">
        <v>400</v>
      </c>
      <c r="E681" s="3" t="s">
        <v>9</v>
      </c>
      <c r="F681" s="3" t="s">
        <v>115</v>
      </c>
      <c r="G681" s="95">
        <v>6198.5</v>
      </c>
    </row>
    <row r="682" spans="2:7">
      <c r="B682" s="41">
        <v>44042</v>
      </c>
      <c r="C682" s="3" t="s">
        <v>118</v>
      </c>
      <c r="D682" s="3">
        <v>325</v>
      </c>
      <c r="E682" s="3" t="s">
        <v>110</v>
      </c>
      <c r="F682" s="3" t="s">
        <v>106</v>
      </c>
      <c r="G682" s="95">
        <v>4662.53</v>
      </c>
    </row>
    <row r="683" spans="2:7">
      <c r="B683" s="41">
        <v>44457</v>
      </c>
      <c r="C683" s="3" t="s">
        <v>107</v>
      </c>
      <c r="D683" s="3">
        <v>35</v>
      </c>
      <c r="E683" s="3" t="s">
        <v>110</v>
      </c>
      <c r="F683" s="3" t="s">
        <v>108</v>
      </c>
      <c r="G683" s="95">
        <v>772.01</v>
      </c>
    </row>
    <row r="684" spans="2:7">
      <c r="B684" s="41">
        <v>44399</v>
      </c>
      <c r="C684" s="3" t="s">
        <v>116</v>
      </c>
      <c r="D684" s="3">
        <v>7</v>
      </c>
      <c r="E684" s="3" t="s">
        <v>112</v>
      </c>
      <c r="F684" s="3" t="s">
        <v>108</v>
      </c>
      <c r="G684" s="95">
        <v>237.65</v>
      </c>
    </row>
    <row r="685" spans="2:7">
      <c r="B685" s="41">
        <v>44053</v>
      </c>
      <c r="C685" s="3" t="s">
        <v>118</v>
      </c>
      <c r="D685" s="3">
        <v>41</v>
      </c>
      <c r="E685" s="3" t="s">
        <v>9</v>
      </c>
      <c r="F685" s="3" t="s">
        <v>115</v>
      </c>
      <c r="G685" s="95">
        <v>939.21</v>
      </c>
    </row>
    <row r="686" spans="2:7">
      <c r="B686" s="41">
        <v>44180</v>
      </c>
      <c r="C686" s="3" t="s">
        <v>116</v>
      </c>
      <c r="D686" s="3">
        <v>1</v>
      </c>
      <c r="E686" s="3" t="s">
        <v>112</v>
      </c>
      <c r="F686" s="3" t="s">
        <v>106</v>
      </c>
      <c r="G686" s="95">
        <v>34.950000000000003</v>
      </c>
    </row>
    <row r="687" spans="2:7">
      <c r="B687" s="41">
        <v>44925</v>
      </c>
      <c r="C687" s="3" t="s">
        <v>117</v>
      </c>
      <c r="D687" s="3">
        <v>175</v>
      </c>
      <c r="E687" s="3" t="s">
        <v>114</v>
      </c>
      <c r="F687" s="3" t="s">
        <v>106</v>
      </c>
      <c r="G687" s="95">
        <v>3301.38</v>
      </c>
    </row>
    <row r="688" spans="2:7">
      <c r="B688" s="41">
        <v>44362</v>
      </c>
      <c r="C688" s="3" t="s">
        <v>119</v>
      </c>
      <c r="D688" s="3">
        <v>1</v>
      </c>
      <c r="E688" s="3" t="s">
        <v>112</v>
      </c>
      <c r="F688" s="3" t="s">
        <v>106</v>
      </c>
      <c r="G688" s="95">
        <v>33.950000000000003</v>
      </c>
    </row>
    <row r="689" spans="2:7">
      <c r="B689" s="41">
        <v>44579</v>
      </c>
      <c r="C689" s="3" t="s">
        <v>107</v>
      </c>
      <c r="D689" s="3">
        <v>8</v>
      </c>
      <c r="E689" s="3" t="s">
        <v>114</v>
      </c>
      <c r="F689" s="3" t="s">
        <v>113</v>
      </c>
      <c r="G689" s="95">
        <v>199.6</v>
      </c>
    </row>
    <row r="690" spans="2:7">
      <c r="B690" s="41">
        <v>44690</v>
      </c>
      <c r="C690" s="3" t="s">
        <v>116</v>
      </c>
      <c r="D690" s="3">
        <v>23</v>
      </c>
      <c r="E690" s="3" t="s">
        <v>110</v>
      </c>
      <c r="F690" s="3" t="s">
        <v>108</v>
      </c>
      <c r="G690" s="95">
        <v>573.85</v>
      </c>
    </row>
    <row r="691" spans="2:7">
      <c r="B691" s="41">
        <v>44195</v>
      </c>
      <c r="C691" s="3" t="s">
        <v>117</v>
      </c>
      <c r="D691" s="3">
        <v>2</v>
      </c>
      <c r="E691" s="3" t="s">
        <v>6</v>
      </c>
      <c r="F691" s="3" t="s">
        <v>113</v>
      </c>
      <c r="G691" s="95">
        <v>89.38</v>
      </c>
    </row>
    <row r="692" spans="2:7">
      <c r="B692" s="41">
        <v>44182</v>
      </c>
      <c r="C692" s="3" t="s">
        <v>117</v>
      </c>
      <c r="D692" s="3">
        <v>48</v>
      </c>
      <c r="E692" s="3" t="s">
        <v>110</v>
      </c>
      <c r="F692" s="3" t="s">
        <v>105</v>
      </c>
      <c r="G692" s="95">
        <v>898.2</v>
      </c>
    </row>
    <row r="693" spans="2:7">
      <c r="B693" s="41">
        <v>44742</v>
      </c>
      <c r="C693" s="3" t="s">
        <v>117</v>
      </c>
      <c r="D693" s="3">
        <v>43</v>
      </c>
      <c r="E693" s="3" t="s">
        <v>114</v>
      </c>
      <c r="F693" s="3" t="s">
        <v>109</v>
      </c>
      <c r="G693" s="95">
        <v>948.47</v>
      </c>
    </row>
    <row r="694" spans="2:7">
      <c r="B694" s="41">
        <v>44388</v>
      </c>
      <c r="C694" s="3" t="s">
        <v>117</v>
      </c>
      <c r="D694" s="3">
        <v>575</v>
      </c>
      <c r="E694" s="3" t="s">
        <v>9</v>
      </c>
      <c r="F694" s="3" t="s">
        <v>106</v>
      </c>
      <c r="G694" s="95">
        <v>9571.59</v>
      </c>
    </row>
    <row r="695" spans="2:7">
      <c r="B695" s="41">
        <v>44254</v>
      </c>
      <c r="C695" s="3" t="s">
        <v>107</v>
      </c>
      <c r="D695" s="3">
        <v>1</v>
      </c>
      <c r="E695" s="3" t="s">
        <v>9</v>
      </c>
      <c r="F695" s="3" t="s">
        <v>106</v>
      </c>
      <c r="G695" s="95">
        <v>26.95</v>
      </c>
    </row>
    <row r="696" spans="2:7">
      <c r="B696" s="41">
        <v>44219</v>
      </c>
      <c r="C696" s="3" t="s">
        <v>117</v>
      </c>
      <c r="D696" s="3">
        <v>30</v>
      </c>
      <c r="E696" s="3" t="s">
        <v>112</v>
      </c>
      <c r="F696" s="3" t="s">
        <v>115</v>
      </c>
      <c r="G696" s="95">
        <v>891.23</v>
      </c>
    </row>
    <row r="697" spans="2:7">
      <c r="B697" s="41">
        <v>44107</v>
      </c>
      <c r="C697" s="3" t="s">
        <v>117</v>
      </c>
      <c r="D697" s="3">
        <v>3</v>
      </c>
      <c r="E697" s="3" t="s">
        <v>6</v>
      </c>
      <c r="F697" s="3" t="s">
        <v>111</v>
      </c>
      <c r="G697" s="95">
        <v>128.07</v>
      </c>
    </row>
    <row r="698" spans="2:7">
      <c r="B698" s="41">
        <v>44760</v>
      </c>
      <c r="C698" s="3" t="s">
        <v>117</v>
      </c>
      <c r="D698" s="3">
        <v>1</v>
      </c>
      <c r="E698" s="3" t="s">
        <v>110</v>
      </c>
      <c r="F698" s="3" t="s">
        <v>109</v>
      </c>
      <c r="G698" s="95">
        <v>25.95</v>
      </c>
    </row>
    <row r="699" spans="2:7">
      <c r="B699" s="41">
        <v>44858</v>
      </c>
      <c r="C699" s="3" t="s">
        <v>119</v>
      </c>
      <c r="D699" s="3">
        <v>9</v>
      </c>
      <c r="E699" s="3" t="s">
        <v>112</v>
      </c>
      <c r="F699" s="3" t="s">
        <v>113</v>
      </c>
      <c r="G699" s="95">
        <v>314.55</v>
      </c>
    </row>
    <row r="700" spans="2:7">
      <c r="B700" s="41">
        <v>43994</v>
      </c>
      <c r="C700" s="3" t="s">
        <v>117</v>
      </c>
      <c r="D700" s="3">
        <v>350</v>
      </c>
      <c r="E700" s="3" t="s">
        <v>112</v>
      </c>
      <c r="F700" s="3" t="s">
        <v>115</v>
      </c>
      <c r="G700" s="95">
        <v>7033.69</v>
      </c>
    </row>
    <row r="701" spans="2:7">
      <c r="B701" s="41">
        <v>44819</v>
      </c>
      <c r="C701" s="3" t="s">
        <v>107</v>
      </c>
      <c r="D701" s="3">
        <v>7</v>
      </c>
      <c r="E701" s="3" t="s">
        <v>6</v>
      </c>
      <c r="F701" s="3" t="s">
        <v>109</v>
      </c>
      <c r="G701" s="95">
        <v>312.83</v>
      </c>
    </row>
    <row r="702" spans="2:7">
      <c r="B702" s="41">
        <v>44221</v>
      </c>
      <c r="C702" s="3" t="s">
        <v>117</v>
      </c>
      <c r="D702" s="3">
        <v>12</v>
      </c>
      <c r="E702" s="3" t="s">
        <v>112</v>
      </c>
      <c r="F702" s="3" t="s">
        <v>111</v>
      </c>
      <c r="G702" s="95">
        <v>431.4</v>
      </c>
    </row>
    <row r="703" spans="2:7">
      <c r="B703" s="41">
        <v>44888</v>
      </c>
      <c r="C703" s="3" t="s">
        <v>107</v>
      </c>
      <c r="D703" s="3">
        <v>17</v>
      </c>
      <c r="E703" s="3" t="s">
        <v>114</v>
      </c>
      <c r="F703" s="3" t="s">
        <v>105</v>
      </c>
      <c r="G703" s="95">
        <v>424.15</v>
      </c>
    </row>
    <row r="704" spans="2:7">
      <c r="B704" s="41">
        <v>43934</v>
      </c>
      <c r="C704" s="3" t="s">
        <v>119</v>
      </c>
      <c r="D704" s="3">
        <v>11</v>
      </c>
      <c r="E704" s="3" t="s">
        <v>112</v>
      </c>
      <c r="F704" s="3" t="s">
        <v>105</v>
      </c>
      <c r="G704" s="95">
        <v>384.45</v>
      </c>
    </row>
    <row r="705" spans="2:7">
      <c r="B705" s="41">
        <v>44817</v>
      </c>
      <c r="C705" s="3" t="s">
        <v>119</v>
      </c>
      <c r="D705" s="3">
        <v>46</v>
      </c>
      <c r="E705" s="3" t="s">
        <v>9</v>
      </c>
      <c r="F705" s="3" t="s">
        <v>106</v>
      </c>
      <c r="G705" s="95">
        <v>1053.75</v>
      </c>
    </row>
    <row r="706" spans="2:7">
      <c r="B706" s="41">
        <v>44468</v>
      </c>
      <c r="C706" s="3" t="s">
        <v>116</v>
      </c>
      <c r="D706" s="3">
        <v>175</v>
      </c>
      <c r="E706" s="3" t="s">
        <v>9</v>
      </c>
      <c r="F706" s="3" t="s">
        <v>115</v>
      </c>
      <c r="G706" s="95">
        <v>3546.38</v>
      </c>
    </row>
    <row r="707" spans="2:7">
      <c r="B707" s="41">
        <v>44862</v>
      </c>
      <c r="C707" s="3" t="s">
        <v>118</v>
      </c>
      <c r="D707" s="3">
        <v>13</v>
      </c>
      <c r="E707" s="3" t="s">
        <v>110</v>
      </c>
      <c r="F707" s="3" t="s">
        <v>113</v>
      </c>
      <c r="G707" s="95">
        <v>337.35</v>
      </c>
    </row>
    <row r="708" spans="2:7">
      <c r="B708" s="41">
        <v>44092</v>
      </c>
      <c r="C708" s="3" t="s">
        <v>117</v>
      </c>
      <c r="D708" s="3">
        <v>5</v>
      </c>
      <c r="E708" s="3" t="s">
        <v>9</v>
      </c>
      <c r="F708" s="3" t="s">
        <v>113</v>
      </c>
      <c r="G708" s="95">
        <v>134.75</v>
      </c>
    </row>
    <row r="709" spans="2:7">
      <c r="B709" s="41">
        <v>44386</v>
      </c>
      <c r="C709" s="3" t="s">
        <v>117</v>
      </c>
      <c r="D709" s="3">
        <v>4</v>
      </c>
      <c r="E709" s="3" t="s">
        <v>6</v>
      </c>
      <c r="F709" s="3" t="s">
        <v>115</v>
      </c>
      <c r="G709" s="95">
        <v>174.76</v>
      </c>
    </row>
    <row r="710" spans="2:7">
      <c r="B710" s="41">
        <v>43982</v>
      </c>
      <c r="C710" s="3" t="s">
        <v>119</v>
      </c>
      <c r="D710" s="3">
        <v>4</v>
      </c>
      <c r="E710" s="3" t="s">
        <v>112</v>
      </c>
      <c r="F710" s="3" t="s">
        <v>109</v>
      </c>
      <c r="G710" s="95">
        <v>139.80000000000001</v>
      </c>
    </row>
    <row r="711" spans="2:7">
      <c r="B711" s="41">
        <v>44671</v>
      </c>
      <c r="C711" s="3" t="s">
        <v>117</v>
      </c>
      <c r="D711" s="3">
        <v>5</v>
      </c>
      <c r="E711" s="3" t="s">
        <v>112</v>
      </c>
      <c r="F711" s="3" t="s">
        <v>105</v>
      </c>
      <c r="G711" s="95">
        <v>174.75</v>
      </c>
    </row>
    <row r="712" spans="2:7">
      <c r="B712" s="41">
        <v>44741</v>
      </c>
      <c r="C712" s="3" t="s">
        <v>118</v>
      </c>
      <c r="D712" s="3">
        <v>35</v>
      </c>
      <c r="E712" s="3" t="s">
        <v>9</v>
      </c>
      <c r="F712" s="3" t="s">
        <v>105</v>
      </c>
      <c r="G712" s="95">
        <v>831.51</v>
      </c>
    </row>
    <row r="713" spans="2:7">
      <c r="B713" s="41">
        <v>43950</v>
      </c>
      <c r="C713" s="3" t="s">
        <v>119</v>
      </c>
      <c r="D713" s="3">
        <v>6</v>
      </c>
      <c r="E713" s="3" t="s">
        <v>114</v>
      </c>
      <c r="F713" s="3" t="s">
        <v>113</v>
      </c>
      <c r="G713" s="95">
        <v>161.69999999999999</v>
      </c>
    </row>
    <row r="714" spans="2:7">
      <c r="B714" s="41">
        <v>44341</v>
      </c>
      <c r="C714" s="3" t="s">
        <v>118</v>
      </c>
      <c r="D714" s="3">
        <v>4</v>
      </c>
      <c r="E714" s="3" t="s">
        <v>6</v>
      </c>
      <c r="F714" s="3" t="s">
        <v>111</v>
      </c>
      <c r="G714" s="95">
        <v>170.76</v>
      </c>
    </row>
    <row r="715" spans="2:7">
      <c r="B715" s="41">
        <v>44785</v>
      </c>
      <c r="C715" s="3" t="s">
        <v>118</v>
      </c>
      <c r="D715" s="3">
        <v>44</v>
      </c>
      <c r="E715" s="3" t="s">
        <v>110</v>
      </c>
      <c r="F715" s="3" t="s">
        <v>115</v>
      </c>
      <c r="G715" s="95">
        <v>933.13</v>
      </c>
    </row>
    <row r="716" spans="2:7">
      <c r="B716" s="41">
        <v>44086</v>
      </c>
      <c r="C716" s="3" t="s">
        <v>118</v>
      </c>
      <c r="D716" s="3">
        <v>75</v>
      </c>
      <c r="E716" s="3" t="s">
        <v>6</v>
      </c>
      <c r="F716" s="3" t="s">
        <v>106</v>
      </c>
      <c r="G716" s="95">
        <v>2401.31</v>
      </c>
    </row>
    <row r="717" spans="2:7">
      <c r="B717" s="41">
        <v>43893</v>
      </c>
      <c r="C717" s="3" t="s">
        <v>119</v>
      </c>
      <c r="D717" s="3">
        <v>9</v>
      </c>
      <c r="E717" s="3" t="s">
        <v>110</v>
      </c>
      <c r="F717" s="3" t="s">
        <v>108</v>
      </c>
      <c r="G717" s="95">
        <v>215.55</v>
      </c>
    </row>
    <row r="718" spans="2:7">
      <c r="B718" s="41">
        <v>44712</v>
      </c>
      <c r="C718" s="3" t="s">
        <v>107</v>
      </c>
      <c r="D718" s="3">
        <v>300</v>
      </c>
      <c r="E718" s="3" t="s">
        <v>6</v>
      </c>
      <c r="F718" s="3" t="s">
        <v>108</v>
      </c>
      <c r="G718" s="95">
        <v>7364.03</v>
      </c>
    </row>
    <row r="719" spans="2:7">
      <c r="B719" s="41">
        <v>44472</v>
      </c>
      <c r="C719" s="3" t="s">
        <v>119</v>
      </c>
      <c r="D719" s="3">
        <v>35</v>
      </c>
      <c r="E719" s="3" t="s">
        <v>110</v>
      </c>
      <c r="F719" s="3" t="s">
        <v>106</v>
      </c>
      <c r="G719" s="95">
        <v>772.01</v>
      </c>
    </row>
    <row r="720" spans="2:7">
      <c r="B720" s="41">
        <v>44729</v>
      </c>
      <c r="C720" s="3" t="s">
        <v>107</v>
      </c>
      <c r="D720" s="3">
        <v>7</v>
      </c>
      <c r="E720" s="3" t="s">
        <v>110</v>
      </c>
      <c r="F720" s="3" t="s">
        <v>113</v>
      </c>
      <c r="G720" s="95">
        <v>167.65</v>
      </c>
    </row>
    <row r="721" spans="2:7">
      <c r="B721" s="41">
        <v>44131</v>
      </c>
      <c r="C721" s="3" t="s">
        <v>119</v>
      </c>
      <c r="D721" s="3">
        <v>1</v>
      </c>
      <c r="E721" s="3" t="s">
        <v>112</v>
      </c>
      <c r="F721" s="3" t="s">
        <v>113</v>
      </c>
      <c r="G721" s="95">
        <v>34.950000000000003</v>
      </c>
    </row>
    <row r="722" spans="2:7">
      <c r="B722" s="41">
        <v>44080</v>
      </c>
      <c r="C722" s="3" t="s">
        <v>117</v>
      </c>
      <c r="D722" s="3">
        <v>7</v>
      </c>
      <c r="E722" s="3" t="s">
        <v>9</v>
      </c>
      <c r="F722" s="3" t="s">
        <v>106</v>
      </c>
      <c r="G722" s="95">
        <v>188.65</v>
      </c>
    </row>
    <row r="723" spans="2:7">
      <c r="B723" s="41">
        <v>44128</v>
      </c>
      <c r="C723" s="3" t="s">
        <v>117</v>
      </c>
      <c r="D723" s="3">
        <v>44</v>
      </c>
      <c r="E723" s="3" t="s">
        <v>9</v>
      </c>
      <c r="F723" s="3" t="s">
        <v>115</v>
      </c>
      <c r="G723" s="95">
        <v>1007.93</v>
      </c>
    </row>
    <row r="724" spans="2:7">
      <c r="B724" s="41">
        <v>44027</v>
      </c>
      <c r="C724" s="3" t="s">
        <v>118</v>
      </c>
      <c r="D724" s="3">
        <v>350</v>
      </c>
      <c r="E724" s="3" t="s">
        <v>6</v>
      </c>
      <c r="F724" s="3" t="s">
        <v>111</v>
      </c>
      <c r="G724" s="95">
        <v>8792.61</v>
      </c>
    </row>
    <row r="725" spans="2:7">
      <c r="B725" s="41">
        <v>44360</v>
      </c>
      <c r="C725" s="3" t="s">
        <v>119</v>
      </c>
      <c r="D725" s="3">
        <v>27</v>
      </c>
      <c r="E725" s="3" t="s">
        <v>9</v>
      </c>
      <c r="F725" s="3" t="s">
        <v>113</v>
      </c>
      <c r="G725" s="95">
        <v>664.4</v>
      </c>
    </row>
    <row r="726" spans="2:7">
      <c r="B726" s="41">
        <v>44191</v>
      </c>
      <c r="C726" s="3" t="s">
        <v>118</v>
      </c>
      <c r="D726" s="3">
        <v>30</v>
      </c>
      <c r="E726" s="3" t="s">
        <v>112</v>
      </c>
      <c r="F726" s="3" t="s">
        <v>115</v>
      </c>
      <c r="G726" s="95">
        <v>865.73</v>
      </c>
    </row>
    <row r="727" spans="2:7">
      <c r="B727" s="41">
        <v>44300</v>
      </c>
      <c r="C727" s="3" t="s">
        <v>118</v>
      </c>
      <c r="D727" s="3">
        <v>125</v>
      </c>
      <c r="E727" s="3" t="s">
        <v>114</v>
      </c>
      <c r="F727" s="3" t="s">
        <v>108</v>
      </c>
      <c r="G727" s="95">
        <v>2358.13</v>
      </c>
    </row>
    <row r="728" spans="2:7">
      <c r="B728" s="41">
        <v>44926</v>
      </c>
      <c r="C728" s="3" t="s">
        <v>107</v>
      </c>
      <c r="D728" s="3">
        <v>275</v>
      </c>
      <c r="E728" s="3" t="s">
        <v>114</v>
      </c>
      <c r="F728" s="3" t="s">
        <v>108</v>
      </c>
      <c r="G728" s="95">
        <v>3945.22</v>
      </c>
    </row>
    <row r="729" spans="2:7">
      <c r="B729" s="41">
        <v>44396</v>
      </c>
      <c r="C729" s="3" t="s">
        <v>117</v>
      </c>
      <c r="D729" s="3">
        <v>3</v>
      </c>
      <c r="E729" s="3" t="s">
        <v>110</v>
      </c>
      <c r="F729" s="3" t="s">
        <v>109</v>
      </c>
      <c r="G729" s="95">
        <v>77.849999999999994</v>
      </c>
    </row>
    <row r="730" spans="2:7">
      <c r="B730" s="41">
        <v>44327</v>
      </c>
      <c r="C730" s="3" t="s">
        <v>119</v>
      </c>
      <c r="D730" s="3">
        <v>250</v>
      </c>
      <c r="E730" s="3" t="s">
        <v>110</v>
      </c>
      <c r="F730" s="3" t="s">
        <v>105</v>
      </c>
      <c r="G730" s="95">
        <v>4191.25</v>
      </c>
    </row>
    <row r="731" spans="2:7">
      <c r="B731" s="41">
        <v>44050</v>
      </c>
      <c r="C731" s="3" t="s">
        <v>119</v>
      </c>
      <c r="D731" s="3">
        <v>14</v>
      </c>
      <c r="E731" s="3" t="s">
        <v>110</v>
      </c>
      <c r="F731" s="3" t="s">
        <v>111</v>
      </c>
      <c r="G731" s="95">
        <v>335.3</v>
      </c>
    </row>
    <row r="732" spans="2:7">
      <c r="B732" s="41">
        <v>44635</v>
      </c>
      <c r="C732" s="3" t="s">
        <v>119</v>
      </c>
      <c r="D732" s="3">
        <v>8</v>
      </c>
      <c r="E732" s="3" t="s">
        <v>114</v>
      </c>
      <c r="F732" s="3" t="s">
        <v>109</v>
      </c>
      <c r="G732" s="95">
        <v>199.6</v>
      </c>
    </row>
    <row r="733" spans="2:7">
      <c r="B733" s="41">
        <v>44755</v>
      </c>
      <c r="C733" s="3" t="s">
        <v>119</v>
      </c>
      <c r="D733" s="3">
        <v>350</v>
      </c>
      <c r="E733" s="3" t="s">
        <v>9</v>
      </c>
      <c r="F733" s="3" t="s">
        <v>111</v>
      </c>
      <c r="G733" s="95">
        <v>5423.69</v>
      </c>
    </row>
    <row r="734" spans="2:7">
      <c r="B734" s="41">
        <v>44072</v>
      </c>
      <c r="C734" s="3" t="s">
        <v>107</v>
      </c>
      <c r="D734" s="3">
        <v>14</v>
      </c>
      <c r="E734" s="3" t="s">
        <v>110</v>
      </c>
      <c r="F734" s="3" t="s">
        <v>111</v>
      </c>
      <c r="G734" s="95">
        <v>349.3</v>
      </c>
    </row>
    <row r="735" spans="2:7">
      <c r="B735" s="41">
        <v>44124</v>
      </c>
      <c r="C735" s="3" t="s">
        <v>118</v>
      </c>
      <c r="D735" s="3">
        <v>49</v>
      </c>
      <c r="E735" s="3" t="s">
        <v>6</v>
      </c>
      <c r="F735" s="3" t="s">
        <v>108</v>
      </c>
      <c r="G735" s="95">
        <v>1605.61</v>
      </c>
    </row>
    <row r="736" spans="2:7">
      <c r="B736" s="41">
        <v>44707</v>
      </c>
      <c r="C736" s="3" t="s">
        <v>118</v>
      </c>
      <c r="D736" s="3">
        <v>525</v>
      </c>
      <c r="E736" s="3" t="s">
        <v>114</v>
      </c>
      <c r="F736" s="3" t="s">
        <v>111</v>
      </c>
      <c r="G736" s="95">
        <v>7531.78</v>
      </c>
    </row>
    <row r="737" spans="2:7">
      <c r="B737" s="41">
        <v>44128</v>
      </c>
      <c r="C737" s="3" t="s">
        <v>118</v>
      </c>
      <c r="D737" s="3">
        <v>175</v>
      </c>
      <c r="E737" s="3" t="s">
        <v>114</v>
      </c>
      <c r="F737" s="3" t="s">
        <v>105</v>
      </c>
      <c r="G737" s="95">
        <v>3178.88</v>
      </c>
    </row>
    <row r="738" spans="2:7">
      <c r="B738" s="41">
        <v>44147</v>
      </c>
      <c r="C738" s="3" t="s">
        <v>117</v>
      </c>
      <c r="D738" s="3">
        <v>125</v>
      </c>
      <c r="E738" s="3" t="s">
        <v>112</v>
      </c>
      <c r="F738" s="3" t="s">
        <v>106</v>
      </c>
      <c r="G738" s="95">
        <v>3145.63</v>
      </c>
    </row>
    <row r="739" spans="2:7">
      <c r="B739" s="41">
        <v>44486</v>
      </c>
      <c r="C739" s="3" t="s">
        <v>116</v>
      </c>
      <c r="D739" s="3">
        <v>9</v>
      </c>
      <c r="E739" s="3" t="s">
        <v>112</v>
      </c>
      <c r="F739" s="3" t="s">
        <v>115</v>
      </c>
      <c r="G739" s="95">
        <v>305.55</v>
      </c>
    </row>
    <row r="740" spans="2:7">
      <c r="B740" s="41">
        <v>44440</v>
      </c>
      <c r="C740" s="3" t="s">
        <v>119</v>
      </c>
      <c r="D740" s="3">
        <v>550</v>
      </c>
      <c r="E740" s="3" t="s">
        <v>110</v>
      </c>
      <c r="F740" s="3" t="s">
        <v>113</v>
      </c>
      <c r="G740" s="95">
        <v>7574.19</v>
      </c>
    </row>
    <row r="741" spans="2:7">
      <c r="B741" s="41">
        <v>44866</v>
      </c>
      <c r="C741" s="3" t="s">
        <v>118</v>
      </c>
      <c r="D741" s="3">
        <v>325</v>
      </c>
      <c r="E741" s="3" t="s">
        <v>112</v>
      </c>
      <c r="F741" s="3" t="s">
        <v>105</v>
      </c>
      <c r="G741" s="95">
        <v>6531.28</v>
      </c>
    </row>
    <row r="742" spans="2:7">
      <c r="B742" s="41">
        <v>44732</v>
      </c>
      <c r="C742" s="3" t="s">
        <v>117</v>
      </c>
      <c r="D742" s="3">
        <v>5</v>
      </c>
      <c r="E742" s="3" t="s">
        <v>112</v>
      </c>
      <c r="F742" s="3" t="s">
        <v>106</v>
      </c>
      <c r="G742" s="95">
        <v>169.75</v>
      </c>
    </row>
    <row r="743" spans="2:7">
      <c r="B743" s="41">
        <v>44071</v>
      </c>
      <c r="C743" s="3" t="s">
        <v>117</v>
      </c>
      <c r="D743" s="3">
        <v>9</v>
      </c>
      <c r="E743" s="3" t="s">
        <v>9</v>
      </c>
      <c r="F743" s="3" t="s">
        <v>111</v>
      </c>
      <c r="G743" s="95">
        <v>251.55</v>
      </c>
    </row>
    <row r="744" spans="2:7">
      <c r="B744" s="41">
        <v>44124</v>
      </c>
      <c r="C744" s="3" t="s">
        <v>119</v>
      </c>
      <c r="D744" s="3">
        <v>8</v>
      </c>
      <c r="E744" s="3" t="s">
        <v>114</v>
      </c>
      <c r="F744" s="3" t="s">
        <v>109</v>
      </c>
      <c r="G744" s="95">
        <v>215.6</v>
      </c>
    </row>
    <row r="745" spans="2:7">
      <c r="B745" s="41">
        <v>44711</v>
      </c>
      <c r="C745" s="3" t="s">
        <v>117</v>
      </c>
      <c r="D745" s="3">
        <v>75</v>
      </c>
      <c r="E745" s="3" t="s">
        <v>110</v>
      </c>
      <c r="F745" s="3" t="s">
        <v>105</v>
      </c>
      <c r="G745" s="95">
        <v>1459.69</v>
      </c>
    </row>
    <row r="746" spans="2:7">
      <c r="B746" s="41">
        <v>43940</v>
      </c>
      <c r="C746" s="3" t="s">
        <v>119</v>
      </c>
      <c r="D746" s="3">
        <v>23</v>
      </c>
      <c r="E746" s="3" t="s">
        <v>6</v>
      </c>
      <c r="F746" s="3" t="s">
        <v>106</v>
      </c>
      <c r="G746" s="95">
        <v>1004.87</v>
      </c>
    </row>
    <row r="747" spans="2:7">
      <c r="B747" s="41">
        <v>44652</v>
      </c>
      <c r="C747" s="3" t="s">
        <v>119</v>
      </c>
      <c r="D747" s="3">
        <v>21</v>
      </c>
      <c r="E747" s="3" t="s">
        <v>110</v>
      </c>
      <c r="F747" s="3" t="s">
        <v>113</v>
      </c>
      <c r="G747" s="95">
        <v>523.95000000000005</v>
      </c>
    </row>
    <row r="748" spans="2:7">
      <c r="B748" s="41">
        <v>44574</v>
      </c>
      <c r="C748" s="3" t="s">
        <v>118</v>
      </c>
      <c r="D748" s="3">
        <v>30</v>
      </c>
      <c r="E748" s="3" t="s">
        <v>112</v>
      </c>
      <c r="F748" s="3" t="s">
        <v>115</v>
      </c>
      <c r="G748" s="95">
        <v>891.23</v>
      </c>
    </row>
    <row r="749" spans="2:7">
      <c r="B749" s="41">
        <v>44914</v>
      </c>
      <c r="C749" s="3" t="s">
        <v>116</v>
      </c>
      <c r="D749" s="3">
        <v>250</v>
      </c>
      <c r="E749" s="3" t="s">
        <v>112</v>
      </c>
      <c r="F749" s="3" t="s">
        <v>105</v>
      </c>
      <c r="G749" s="95">
        <v>6291.25</v>
      </c>
    </row>
    <row r="750" spans="2:7">
      <c r="B750" s="41">
        <v>44313</v>
      </c>
      <c r="C750" s="3" t="s">
        <v>116</v>
      </c>
      <c r="D750" s="3">
        <v>4</v>
      </c>
      <c r="E750" s="3" t="s">
        <v>110</v>
      </c>
      <c r="F750" s="3" t="s">
        <v>111</v>
      </c>
      <c r="G750" s="95">
        <v>99.8</v>
      </c>
    </row>
    <row r="751" spans="2:7">
      <c r="B751" s="41">
        <v>43884</v>
      </c>
      <c r="C751" s="3" t="s">
        <v>118</v>
      </c>
      <c r="D751" s="3">
        <v>48</v>
      </c>
      <c r="E751" s="3" t="s">
        <v>114</v>
      </c>
      <c r="F751" s="3" t="s">
        <v>108</v>
      </c>
      <c r="G751" s="95">
        <v>970.2</v>
      </c>
    </row>
    <row r="752" spans="2:7">
      <c r="B752" s="41">
        <v>44065</v>
      </c>
      <c r="C752" s="3" t="s">
        <v>116</v>
      </c>
      <c r="D752" s="3">
        <v>425</v>
      </c>
      <c r="E752" s="3" t="s">
        <v>114</v>
      </c>
      <c r="F752" s="3" t="s">
        <v>111</v>
      </c>
      <c r="G752" s="95">
        <v>6341.53</v>
      </c>
    </row>
    <row r="753" spans="2:7">
      <c r="B753" s="41">
        <v>44921</v>
      </c>
      <c r="C753" s="3" t="s">
        <v>117</v>
      </c>
      <c r="D753" s="3">
        <v>35</v>
      </c>
      <c r="E753" s="3" t="s">
        <v>114</v>
      </c>
      <c r="F753" s="3" t="s">
        <v>109</v>
      </c>
      <c r="G753" s="95">
        <v>742.26</v>
      </c>
    </row>
    <row r="754" spans="2:7">
      <c r="B754" s="41">
        <v>44251</v>
      </c>
      <c r="C754" s="3" t="s">
        <v>117</v>
      </c>
      <c r="D754" s="3">
        <v>400</v>
      </c>
      <c r="E754" s="3" t="s">
        <v>9</v>
      </c>
      <c r="F754" s="3" t="s">
        <v>105</v>
      </c>
      <c r="G754" s="95">
        <v>6658.5</v>
      </c>
    </row>
    <row r="755" spans="2:7">
      <c r="B755" s="41">
        <v>44494</v>
      </c>
      <c r="C755" s="3" t="s">
        <v>119</v>
      </c>
      <c r="D755" s="3">
        <v>25</v>
      </c>
      <c r="E755" s="3" t="s">
        <v>112</v>
      </c>
      <c r="F755" s="3" t="s">
        <v>115</v>
      </c>
      <c r="G755" s="95">
        <v>763.94</v>
      </c>
    </row>
    <row r="756" spans="2:7">
      <c r="B756" s="41">
        <v>44124</v>
      </c>
      <c r="C756" s="3" t="s">
        <v>119</v>
      </c>
      <c r="D756" s="3">
        <v>150</v>
      </c>
      <c r="E756" s="3" t="s">
        <v>114</v>
      </c>
      <c r="F756" s="3" t="s">
        <v>106</v>
      </c>
      <c r="G756" s="95">
        <v>2724.75</v>
      </c>
    </row>
    <row r="757" spans="2:7">
      <c r="B757" s="41">
        <v>44502</v>
      </c>
      <c r="C757" s="3" t="s">
        <v>107</v>
      </c>
      <c r="D757" s="3">
        <v>10</v>
      </c>
      <c r="E757" s="3" t="s">
        <v>114</v>
      </c>
      <c r="F757" s="3" t="s">
        <v>111</v>
      </c>
      <c r="G757" s="95">
        <v>259.5</v>
      </c>
    </row>
    <row r="758" spans="2:7">
      <c r="B758" s="41">
        <v>44117</v>
      </c>
      <c r="C758" s="3" t="s">
        <v>119</v>
      </c>
      <c r="D758" s="3">
        <v>19</v>
      </c>
      <c r="E758" s="3" t="s">
        <v>9</v>
      </c>
      <c r="F758" s="3" t="s">
        <v>108</v>
      </c>
      <c r="G758" s="95">
        <v>512.04999999999995</v>
      </c>
    </row>
    <row r="759" spans="2:7">
      <c r="B759" s="41">
        <v>44783</v>
      </c>
      <c r="C759" s="3" t="s">
        <v>117</v>
      </c>
      <c r="D759" s="3">
        <v>100</v>
      </c>
      <c r="E759" s="3" t="s">
        <v>9</v>
      </c>
      <c r="F759" s="3" t="s">
        <v>105</v>
      </c>
      <c r="G759" s="95">
        <v>1956.5</v>
      </c>
    </row>
    <row r="760" spans="2:7">
      <c r="B760" s="41">
        <v>43859</v>
      </c>
      <c r="C760" s="3" t="s">
        <v>116</v>
      </c>
      <c r="D760" s="3">
        <v>4</v>
      </c>
      <c r="E760" s="3" t="s">
        <v>6</v>
      </c>
      <c r="F760" s="3" t="s">
        <v>111</v>
      </c>
      <c r="G760" s="95">
        <v>174.76</v>
      </c>
    </row>
    <row r="761" spans="2:7">
      <c r="B761" s="41">
        <v>44406</v>
      </c>
      <c r="C761" s="3" t="s">
        <v>117</v>
      </c>
      <c r="D761" s="3">
        <v>50</v>
      </c>
      <c r="E761" s="3" t="s">
        <v>6</v>
      </c>
      <c r="F761" s="3" t="s">
        <v>113</v>
      </c>
      <c r="G761" s="95">
        <v>1675.88</v>
      </c>
    </row>
    <row r="762" spans="2:7">
      <c r="B762" s="41">
        <v>44012</v>
      </c>
      <c r="C762" s="3" t="s">
        <v>119</v>
      </c>
      <c r="D762" s="3">
        <v>9</v>
      </c>
      <c r="E762" s="3" t="s">
        <v>110</v>
      </c>
      <c r="F762" s="3" t="s">
        <v>108</v>
      </c>
      <c r="G762" s="95">
        <v>224.55</v>
      </c>
    </row>
    <row r="763" spans="2:7">
      <c r="B763" s="41">
        <v>44414</v>
      </c>
      <c r="C763" s="3" t="s">
        <v>119</v>
      </c>
      <c r="D763" s="3">
        <v>22</v>
      </c>
      <c r="E763" s="3" t="s">
        <v>9</v>
      </c>
      <c r="F763" s="3" t="s">
        <v>109</v>
      </c>
      <c r="G763" s="95">
        <v>614.9</v>
      </c>
    </row>
    <row r="764" spans="2:7">
      <c r="B764" s="41">
        <v>43908</v>
      </c>
      <c r="C764" s="3" t="s">
        <v>119</v>
      </c>
      <c r="D764" s="3">
        <v>1</v>
      </c>
      <c r="E764" s="3" t="s">
        <v>9</v>
      </c>
      <c r="F764" s="3" t="s">
        <v>108</v>
      </c>
      <c r="G764" s="95">
        <v>27.95</v>
      </c>
    </row>
    <row r="765" spans="2:7">
      <c r="B765" s="41">
        <v>43913</v>
      </c>
      <c r="C765" s="3" t="s">
        <v>118</v>
      </c>
      <c r="D765" s="3">
        <v>3</v>
      </c>
      <c r="E765" s="3" t="s">
        <v>112</v>
      </c>
      <c r="F765" s="3" t="s">
        <v>105</v>
      </c>
      <c r="G765" s="95">
        <v>104.85</v>
      </c>
    </row>
    <row r="766" spans="2:7">
      <c r="B766" s="41">
        <v>44334</v>
      </c>
      <c r="C766" s="3" t="s">
        <v>119</v>
      </c>
      <c r="D766" s="3">
        <v>400</v>
      </c>
      <c r="E766" s="3" t="s">
        <v>114</v>
      </c>
      <c r="F766" s="3" t="s">
        <v>115</v>
      </c>
      <c r="G766" s="95">
        <v>5968.5</v>
      </c>
    </row>
    <row r="767" spans="2:7">
      <c r="B767" s="41">
        <v>43897</v>
      </c>
      <c r="C767" s="3" t="s">
        <v>119</v>
      </c>
      <c r="D767" s="3">
        <v>500</v>
      </c>
      <c r="E767" s="3" t="s">
        <v>110</v>
      </c>
      <c r="F767" s="3" t="s">
        <v>106</v>
      </c>
      <c r="G767" s="95">
        <v>7460.63</v>
      </c>
    </row>
    <row r="768" spans="2:7">
      <c r="B768" s="41">
        <v>43844</v>
      </c>
      <c r="C768" s="3" t="s">
        <v>117</v>
      </c>
      <c r="D768" s="3">
        <v>275</v>
      </c>
      <c r="E768" s="3" t="s">
        <v>6</v>
      </c>
      <c r="F768" s="3" t="s">
        <v>113</v>
      </c>
      <c r="G768" s="95">
        <v>6908.48</v>
      </c>
    </row>
    <row r="769" spans="2:7">
      <c r="B769" s="41">
        <v>44426</v>
      </c>
      <c r="C769" s="3" t="s">
        <v>117</v>
      </c>
      <c r="D769" s="3">
        <v>2</v>
      </c>
      <c r="E769" s="3" t="s">
        <v>110</v>
      </c>
      <c r="F769" s="3" t="s">
        <v>111</v>
      </c>
      <c r="G769" s="95">
        <v>49.9</v>
      </c>
    </row>
    <row r="770" spans="2:7">
      <c r="B770" s="41">
        <v>44095</v>
      </c>
      <c r="C770" s="3" t="s">
        <v>119</v>
      </c>
      <c r="D770" s="3">
        <v>43</v>
      </c>
      <c r="E770" s="3" t="s">
        <v>6</v>
      </c>
      <c r="F770" s="3" t="s">
        <v>109</v>
      </c>
      <c r="G770" s="95">
        <v>1596.87</v>
      </c>
    </row>
    <row r="771" spans="2:7">
      <c r="B771" s="41">
        <v>44091</v>
      </c>
      <c r="C771" s="3" t="s">
        <v>107</v>
      </c>
      <c r="D771" s="3">
        <v>225</v>
      </c>
      <c r="E771" s="3" t="s">
        <v>9</v>
      </c>
      <c r="F771" s="3" t="s">
        <v>105</v>
      </c>
      <c r="G771" s="95">
        <v>4559.63</v>
      </c>
    </row>
    <row r="772" spans="2:7">
      <c r="B772" s="41">
        <v>44473</v>
      </c>
      <c r="C772" s="3" t="s">
        <v>116</v>
      </c>
      <c r="D772" s="3">
        <v>13</v>
      </c>
      <c r="E772" s="3" t="s">
        <v>110</v>
      </c>
      <c r="F772" s="3" t="s">
        <v>105</v>
      </c>
      <c r="G772" s="95">
        <v>311.35000000000002</v>
      </c>
    </row>
    <row r="773" spans="2:7">
      <c r="B773" s="41">
        <v>44787</v>
      </c>
      <c r="C773" s="3" t="s">
        <v>116</v>
      </c>
      <c r="D773" s="3">
        <v>4</v>
      </c>
      <c r="E773" s="3" t="s">
        <v>110</v>
      </c>
      <c r="F773" s="3" t="s">
        <v>113</v>
      </c>
      <c r="G773" s="95">
        <v>99.8</v>
      </c>
    </row>
    <row r="774" spans="2:7">
      <c r="B774" s="41">
        <v>44123</v>
      </c>
      <c r="C774" s="3" t="s">
        <v>118</v>
      </c>
      <c r="D774" s="3">
        <v>425</v>
      </c>
      <c r="E774" s="3" t="s">
        <v>112</v>
      </c>
      <c r="F774" s="3" t="s">
        <v>106</v>
      </c>
      <c r="G774" s="95">
        <v>8540.91</v>
      </c>
    </row>
    <row r="775" spans="2:7">
      <c r="B775" s="41">
        <v>44194</v>
      </c>
      <c r="C775" s="3" t="s">
        <v>117</v>
      </c>
      <c r="D775" s="3">
        <v>1</v>
      </c>
      <c r="E775" s="3" t="s">
        <v>9</v>
      </c>
      <c r="F775" s="3" t="s">
        <v>113</v>
      </c>
      <c r="G775" s="95">
        <v>26.95</v>
      </c>
    </row>
    <row r="776" spans="2:7">
      <c r="B776" s="41">
        <v>44021</v>
      </c>
      <c r="C776" s="3" t="s">
        <v>117</v>
      </c>
      <c r="D776" s="3">
        <v>1</v>
      </c>
      <c r="E776" s="3" t="s">
        <v>112</v>
      </c>
      <c r="F776" s="3" t="s">
        <v>105</v>
      </c>
      <c r="G776" s="95">
        <v>33.950000000000003</v>
      </c>
    </row>
    <row r="777" spans="2:7">
      <c r="B777" s="41">
        <v>43845</v>
      </c>
      <c r="C777" s="3" t="s">
        <v>119</v>
      </c>
      <c r="D777" s="3">
        <v>525</v>
      </c>
      <c r="E777" s="3" t="s">
        <v>110</v>
      </c>
      <c r="F777" s="3" t="s">
        <v>108</v>
      </c>
      <c r="G777" s="95">
        <v>7531.78</v>
      </c>
    </row>
    <row r="778" spans="2:7">
      <c r="B778" s="41">
        <v>44321</v>
      </c>
      <c r="C778" s="3" t="s">
        <v>118</v>
      </c>
      <c r="D778" s="3">
        <v>400</v>
      </c>
      <c r="E778" s="3" t="s">
        <v>9</v>
      </c>
      <c r="F778" s="3" t="s">
        <v>109</v>
      </c>
      <c r="G778" s="95">
        <v>6428.5</v>
      </c>
    </row>
    <row r="779" spans="2:7">
      <c r="B779" s="41">
        <v>44391</v>
      </c>
      <c r="C779" s="3" t="s">
        <v>118</v>
      </c>
      <c r="D779" s="3">
        <v>9</v>
      </c>
      <c r="E779" s="3" t="s">
        <v>6</v>
      </c>
      <c r="F779" s="3" t="s">
        <v>105</v>
      </c>
      <c r="G779" s="95">
        <v>393.21</v>
      </c>
    </row>
    <row r="780" spans="2:7">
      <c r="B780" s="41">
        <v>44117</v>
      </c>
      <c r="C780" s="3" t="s">
        <v>118</v>
      </c>
      <c r="D780" s="3">
        <v>125</v>
      </c>
      <c r="E780" s="3" t="s">
        <v>9</v>
      </c>
      <c r="F780" s="3" t="s">
        <v>113</v>
      </c>
      <c r="G780" s="95">
        <v>2445.63</v>
      </c>
    </row>
    <row r="781" spans="2:7">
      <c r="B781" s="41">
        <v>44290</v>
      </c>
      <c r="C781" s="3" t="s">
        <v>116</v>
      </c>
      <c r="D781" s="3">
        <v>3</v>
      </c>
      <c r="E781" s="3" t="s">
        <v>110</v>
      </c>
      <c r="F781" s="3" t="s">
        <v>108</v>
      </c>
      <c r="G781" s="95">
        <v>77.849999999999994</v>
      </c>
    </row>
    <row r="782" spans="2:7">
      <c r="B782" s="41">
        <v>44236</v>
      </c>
      <c r="C782" s="3" t="s">
        <v>118</v>
      </c>
      <c r="D782" s="3">
        <v>36</v>
      </c>
      <c r="E782" s="3" t="s">
        <v>6</v>
      </c>
      <c r="F782" s="3" t="s">
        <v>109</v>
      </c>
      <c r="G782" s="95">
        <v>1336.91</v>
      </c>
    </row>
    <row r="783" spans="2:7">
      <c r="B783" s="41">
        <v>44387</v>
      </c>
      <c r="C783" s="3" t="s">
        <v>118</v>
      </c>
      <c r="D783" s="3">
        <v>475</v>
      </c>
      <c r="E783" s="3" t="s">
        <v>9</v>
      </c>
      <c r="F783" s="3" t="s">
        <v>111</v>
      </c>
      <c r="G783" s="95">
        <v>7633.84</v>
      </c>
    </row>
    <row r="784" spans="2:7">
      <c r="B784" s="41">
        <v>44899</v>
      </c>
      <c r="C784" s="3" t="s">
        <v>117</v>
      </c>
      <c r="D784" s="3">
        <v>29</v>
      </c>
      <c r="E784" s="3" t="s">
        <v>9</v>
      </c>
      <c r="F784" s="3" t="s">
        <v>113</v>
      </c>
      <c r="G784" s="95">
        <v>713.62</v>
      </c>
    </row>
    <row r="785" spans="2:7">
      <c r="B785" s="41">
        <v>44012</v>
      </c>
      <c r="C785" s="3" t="s">
        <v>119</v>
      </c>
      <c r="D785" s="3">
        <v>8</v>
      </c>
      <c r="E785" s="3" t="s">
        <v>110</v>
      </c>
      <c r="F785" s="3" t="s">
        <v>105</v>
      </c>
      <c r="G785" s="95">
        <v>207.6</v>
      </c>
    </row>
    <row r="786" spans="2:7">
      <c r="B786" s="41">
        <v>44553</v>
      </c>
      <c r="C786" s="3" t="s">
        <v>107</v>
      </c>
      <c r="D786" s="3">
        <v>16</v>
      </c>
      <c r="E786" s="3" t="s">
        <v>110</v>
      </c>
      <c r="F786" s="3" t="s">
        <v>106</v>
      </c>
      <c r="G786" s="95">
        <v>383.2</v>
      </c>
    </row>
    <row r="787" spans="2:7">
      <c r="B787" s="41">
        <v>44296</v>
      </c>
      <c r="C787" s="3" t="s">
        <v>119</v>
      </c>
      <c r="D787" s="3">
        <v>4</v>
      </c>
      <c r="E787" s="3" t="s">
        <v>114</v>
      </c>
      <c r="F787" s="3" t="s">
        <v>113</v>
      </c>
      <c r="G787" s="95">
        <v>99.8</v>
      </c>
    </row>
    <row r="788" spans="2:7">
      <c r="B788" s="41">
        <v>44791</v>
      </c>
      <c r="C788" s="3" t="s">
        <v>116</v>
      </c>
      <c r="D788" s="3">
        <v>100</v>
      </c>
      <c r="E788" s="3" t="s">
        <v>110</v>
      </c>
      <c r="F788" s="3" t="s">
        <v>109</v>
      </c>
      <c r="G788" s="95">
        <v>1746.5</v>
      </c>
    </row>
    <row r="789" spans="2:7">
      <c r="B789" s="41">
        <v>44222</v>
      </c>
      <c r="C789" s="3" t="s">
        <v>118</v>
      </c>
      <c r="D789" s="3">
        <v>34</v>
      </c>
      <c r="E789" s="3" t="s">
        <v>114</v>
      </c>
      <c r="F789" s="3" t="s">
        <v>106</v>
      </c>
      <c r="G789" s="95">
        <v>749.96</v>
      </c>
    </row>
    <row r="790" spans="2:7">
      <c r="B790" s="41">
        <v>44727</v>
      </c>
      <c r="C790" s="3" t="s">
        <v>119</v>
      </c>
      <c r="D790" s="3">
        <v>47</v>
      </c>
      <c r="E790" s="3" t="s">
        <v>112</v>
      </c>
      <c r="F790" s="3" t="s">
        <v>105</v>
      </c>
      <c r="G790" s="95">
        <v>1436.2</v>
      </c>
    </row>
    <row r="791" spans="2:7">
      <c r="B791" s="41">
        <v>44309</v>
      </c>
      <c r="C791" s="3" t="s">
        <v>117</v>
      </c>
      <c r="D791" s="3">
        <v>325</v>
      </c>
      <c r="E791" s="3" t="s">
        <v>112</v>
      </c>
      <c r="F791" s="3" t="s">
        <v>106</v>
      </c>
      <c r="G791" s="95">
        <v>6718.16</v>
      </c>
    </row>
    <row r="792" spans="2:7">
      <c r="B792" s="41">
        <v>44813</v>
      </c>
      <c r="C792" s="3" t="s">
        <v>117</v>
      </c>
      <c r="D792" s="3">
        <v>18</v>
      </c>
      <c r="E792" s="3" t="s">
        <v>110</v>
      </c>
      <c r="F792" s="3" t="s">
        <v>115</v>
      </c>
      <c r="G792" s="95">
        <v>467.1</v>
      </c>
    </row>
    <row r="793" spans="2:7">
      <c r="B793" s="41">
        <v>44662</v>
      </c>
      <c r="C793" s="3" t="s">
        <v>119</v>
      </c>
      <c r="D793" s="3">
        <v>8</v>
      </c>
      <c r="E793" s="3" t="s">
        <v>112</v>
      </c>
      <c r="F793" s="3" t="s">
        <v>105</v>
      </c>
      <c r="G793" s="95">
        <v>287.60000000000002</v>
      </c>
    </row>
    <row r="794" spans="2:7">
      <c r="B794" s="41">
        <v>44782</v>
      </c>
      <c r="C794" s="3" t="s">
        <v>116</v>
      </c>
      <c r="D794" s="3">
        <v>400</v>
      </c>
      <c r="E794" s="3" t="s">
        <v>112</v>
      </c>
      <c r="F794" s="3" t="s">
        <v>108</v>
      </c>
      <c r="G794" s="95">
        <v>7808.5</v>
      </c>
    </row>
    <row r="795" spans="2:7">
      <c r="B795" s="41">
        <v>44345</v>
      </c>
      <c r="C795" s="3" t="s">
        <v>119</v>
      </c>
      <c r="D795" s="3">
        <v>31</v>
      </c>
      <c r="E795" s="3" t="s">
        <v>110</v>
      </c>
      <c r="F795" s="3" t="s">
        <v>109</v>
      </c>
      <c r="G795" s="95">
        <v>683.78</v>
      </c>
    </row>
    <row r="796" spans="2:7">
      <c r="B796" s="41">
        <v>44565</v>
      </c>
      <c r="C796" s="3" t="s">
        <v>117</v>
      </c>
      <c r="D796" s="3">
        <v>2</v>
      </c>
      <c r="E796" s="3" t="s">
        <v>110</v>
      </c>
      <c r="F796" s="3" t="s">
        <v>105</v>
      </c>
      <c r="G796" s="95">
        <v>49.9</v>
      </c>
    </row>
    <row r="797" spans="2:7">
      <c r="B797" s="41">
        <v>43892</v>
      </c>
      <c r="C797" s="3" t="s">
        <v>119</v>
      </c>
      <c r="D797" s="3">
        <v>9</v>
      </c>
      <c r="E797" s="3" t="s">
        <v>110</v>
      </c>
      <c r="F797" s="3" t="s">
        <v>105</v>
      </c>
      <c r="G797" s="95">
        <v>215.55</v>
      </c>
    </row>
    <row r="798" spans="2:7">
      <c r="B798" s="41">
        <v>43872</v>
      </c>
      <c r="C798" s="3" t="s">
        <v>117</v>
      </c>
      <c r="D798" s="3">
        <v>10</v>
      </c>
      <c r="E798" s="3" t="s">
        <v>110</v>
      </c>
      <c r="F798" s="3" t="s">
        <v>113</v>
      </c>
      <c r="G798" s="95">
        <v>239.5</v>
      </c>
    </row>
    <row r="799" spans="2:7">
      <c r="B799" s="41">
        <v>44469</v>
      </c>
      <c r="C799" s="3" t="s">
        <v>119</v>
      </c>
      <c r="D799" s="3">
        <v>30</v>
      </c>
      <c r="E799" s="3" t="s">
        <v>112</v>
      </c>
      <c r="F799" s="3" t="s">
        <v>108</v>
      </c>
      <c r="G799" s="95">
        <v>865.73</v>
      </c>
    </row>
    <row r="800" spans="2:7">
      <c r="B800" s="41">
        <v>44045</v>
      </c>
      <c r="C800" s="3" t="s">
        <v>107</v>
      </c>
      <c r="D800" s="3">
        <v>6</v>
      </c>
      <c r="E800" s="3" t="s">
        <v>9</v>
      </c>
      <c r="F800" s="3" t="s">
        <v>115</v>
      </c>
      <c r="G800" s="95">
        <v>173.7</v>
      </c>
    </row>
    <row r="801" spans="2:7">
      <c r="B801" s="41">
        <v>44683</v>
      </c>
      <c r="C801" s="3" t="s">
        <v>118</v>
      </c>
      <c r="D801" s="3">
        <v>4</v>
      </c>
      <c r="E801" s="3" t="s">
        <v>114</v>
      </c>
      <c r="F801" s="3" t="s">
        <v>111</v>
      </c>
      <c r="G801" s="95">
        <v>99.8</v>
      </c>
    </row>
    <row r="802" spans="2:7">
      <c r="B802" s="41">
        <v>44311</v>
      </c>
      <c r="C802" s="3" t="s">
        <v>116</v>
      </c>
      <c r="D802" s="3">
        <v>400</v>
      </c>
      <c r="E802" s="3" t="s">
        <v>114</v>
      </c>
      <c r="F802" s="3" t="s">
        <v>108</v>
      </c>
      <c r="G802" s="95">
        <v>5968.5</v>
      </c>
    </row>
    <row r="803" spans="2:7">
      <c r="B803" s="41">
        <v>44871</v>
      </c>
      <c r="C803" s="3" t="s">
        <v>117</v>
      </c>
      <c r="D803" s="3">
        <v>300</v>
      </c>
      <c r="E803" s="3" t="s">
        <v>112</v>
      </c>
      <c r="F803" s="3" t="s">
        <v>105</v>
      </c>
      <c r="G803" s="95">
        <v>5856.38</v>
      </c>
    </row>
    <row r="804" spans="2:7">
      <c r="B804" s="41">
        <v>44515</v>
      </c>
      <c r="C804" s="3" t="s">
        <v>119</v>
      </c>
      <c r="D804" s="3">
        <v>19</v>
      </c>
      <c r="E804" s="3" t="s">
        <v>110</v>
      </c>
      <c r="F804" s="3" t="s">
        <v>108</v>
      </c>
      <c r="G804" s="95">
        <v>493.05</v>
      </c>
    </row>
    <row r="805" spans="2:7">
      <c r="B805" s="41">
        <v>44916</v>
      </c>
      <c r="C805" s="3" t="s">
        <v>107</v>
      </c>
      <c r="D805" s="3">
        <v>6</v>
      </c>
      <c r="E805" s="3" t="s">
        <v>110</v>
      </c>
      <c r="F805" s="3" t="s">
        <v>109</v>
      </c>
      <c r="G805" s="95">
        <v>155.69999999999999</v>
      </c>
    </row>
    <row r="806" spans="2:7">
      <c r="B806" s="41">
        <v>44289</v>
      </c>
      <c r="C806" s="3" t="s">
        <v>117</v>
      </c>
      <c r="D806" s="3">
        <v>575</v>
      </c>
      <c r="E806" s="3" t="s">
        <v>114</v>
      </c>
      <c r="F806" s="3" t="s">
        <v>106</v>
      </c>
      <c r="G806" s="95">
        <v>8579.7199999999993</v>
      </c>
    </row>
    <row r="807" spans="2:7">
      <c r="B807" s="41">
        <v>44463</v>
      </c>
      <c r="C807" s="3" t="s">
        <v>116</v>
      </c>
      <c r="D807" s="3">
        <v>3</v>
      </c>
      <c r="E807" s="3" t="s">
        <v>110</v>
      </c>
      <c r="F807" s="3" t="s">
        <v>106</v>
      </c>
      <c r="G807" s="95">
        <v>74.849999999999994</v>
      </c>
    </row>
    <row r="808" spans="2:7">
      <c r="B808" s="41">
        <v>43955</v>
      </c>
      <c r="C808" s="3" t="s">
        <v>119</v>
      </c>
      <c r="D808" s="3">
        <v>30</v>
      </c>
      <c r="E808" s="3" t="s">
        <v>6</v>
      </c>
      <c r="F808" s="3" t="s">
        <v>109</v>
      </c>
      <c r="G808" s="95">
        <v>1114.0999999999999</v>
      </c>
    </row>
    <row r="809" spans="2:7">
      <c r="B809" s="41">
        <v>44530</v>
      </c>
      <c r="C809" s="3" t="s">
        <v>119</v>
      </c>
      <c r="D809" s="3">
        <v>225</v>
      </c>
      <c r="E809" s="3" t="s">
        <v>6</v>
      </c>
      <c r="F809" s="3" t="s">
        <v>111</v>
      </c>
      <c r="G809" s="95">
        <v>7038.68</v>
      </c>
    </row>
    <row r="810" spans="2:7">
      <c r="B810" s="41">
        <v>44177</v>
      </c>
      <c r="C810" s="3" t="s">
        <v>119</v>
      </c>
      <c r="D810" s="3">
        <v>7</v>
      </c>
      <c r="E810" s="3" t="s">
        <v>9</v>
      </c>
      <c r="F810" s="3" t="s">
        <v>113</v>
      </c>
      <c r="G810" s="95">
        <v>188.65</v>
      </c>
    </row>
    <row r="811" spans="2:7">
      <c r="B811" s="41">
        <v>44036</v>
      </c>
      <c r="C811" s="3" t="s">
        <v>107</v>
      </c>
      <c r="D811" s="3">
        <v>12</v>
      </c>
      <c r="E811" s="3" t="s">
        <v>9</v>
      </c>
      <c r="F811" s="3" t="s">
        <v>108</v>
      </c>
      <c r="G811" s="95">
        <v>347.4</v>
      </c>
    </row>
    <row r="812" spans="2:7">
      <c r="B812" s="41">
        <v>44634</v>
      </c>
      <c r="C812" s="3" t="s">
        <v>118</v>
      </c>
      <c r="D812" s="3">
        <v>43</v>
      </c>
      <c r="E812" s="3" t="s">
        <v>112</v>
      </c>
      <c r="F812" s="3" t="s">
        <v>108</v>
      </c>
      <c r="G812" s="95">
        <v>1240.8699999999999</v>
      </c>
    </row>
    <row r="813" spans="2:7">
      <c r="B813" s="41">
        <v>44533</v>
      </c>
      <c r="C813" s="3" t="s">
        <v>118</v>
      </c>
      <c r="D813" s="3">
        <v>46</v>
      </c>
      <c r="E813" s="3" t="s">
        <v>112</v>
      </c>
      <c r="F813" s="3" t="s">
        <v>106</v>
      </c>
      <c r="G813" s="95">
        <v>1366.55</v>
      </c>
    </row>
    <row r="814" spans="2:7">
      <c r="B814" s="41">
        <v>44518</v>
      </c>
      <c r="C814" s="3" t="s">
        <v>116</v>
      </c>
      <c r="D814" s="3">
        <v>19</v>
      </c>
      <c r="E814" s="3" t="s">
        <v>110</v>
      </c>
      <c r="F814" s="3" t="s">
        <v>105</v>
      </c>
      <c r="G814" s="95">
        <v>455.05</v>
      </c>
    </row>
    <row r="815" spans="2:7">
      <c r="B815" s="41">
        <v>43951</v>
      </c>
      <c r="C815" s="3" t="s">
        <v>119</v>
      </c>
      <c r="D815" s="3">
        <v>4</v>
      </c>
      <c r="E815" s="3" t="s">
        <v>6</v>
      </c>
      <c r="F815" s="3" t="s">
        <v>115</v>
      </c>
      <c r="G815" s="95">
        <v>178.76</v>
      </c>
    </row>
    <row r="816" spans="2:7">
      <c r="B816" s="41">
        <v>44836</v>
      </c>
      <c r="C816" s="3" t="s">
        <v>118</v>
      </c>
      <c r="D816" s="3">
        <v>475</v>
      </c>
      <c r="E816" s="3" t="s">
        <v>112</v>
      </c>
      <c r="F816" s="3" t="s">
        <v>115</v>
      </c>
      <c r="G816" s="95">
        <v>9272.59</v>
      </c>
    </row>
    <row r="817" spans="2:7">
      <c r="B817" s="41">
        <v>44859</v>
      </c>
      <c r="C817" s="3" t="s">
        <v>117</v>
      </c>
      <c r="D817" s="3">
        <v>39</v>
      </c>
      <c r="E817" s="3" t="s">
        <v>112</v>
      </c>
      <c r="F817" s="3" t="s">
        <v>108</v>
      </c>
      <c r="G817" s="95">
        <v>1191.74</v>
      </c>
    </row>
    <row r="818" spans="2:7">
      <c r="B818" s="41">
        <v>44101</v>
      </c>
      <c r="C818" s="3" t="s">
        <v>117</v>
      </c>
      <c r="D818" s="3">
        <v>23</v>
      </c>
      <c r="E818" s="3" t="s">
        <v>112</v>
      </c>
      <c r="F818" s="3" t="s">
        <v>113</v>
      </c>
      <c r="G818" s="95">
        <v>803.85</v>
      </c>
    </row>
    <row r="819" spans="2:7">
      <c r="B819" s="41">
        <v>44529</v>
      </c>
      <c r="C819" s="3" t="s">
        <v>119</v>
      </c>
      <c r="D819" s="3">
        <v>38</v>
      </c>
      <c r="E819" s="3" t="s">
        <v>6</v>
      </c>
      <c r="F819" s="3" t="s">
        <v>106</v>
      </c>
      <c r="G819" s="95">
        <v>1378.89</v>
      </c>
    </row>
    <row r="820" spans="2:7">
      <c r="B820" s="41">
        <v>43906</v>
      </c>
      <c r="C820" s="3" t="s">
        <v>119</v>
      </c>
      <c r="D820" s="3">
        <v>39</v>
      </c>
      <c r="E820" s="3" t="s">
        <v>114</v>
      </c>
      <c r="F820" s="3" t="s">
        <v>106</v>
      </c>
      <c r="G820" s="95">
        <v>860.24</v>
      </c>
    </row>
    <row r="821" spans="2:7">
      <c r="B821" s="41">
        <v>44374</v>
      </c>
      <c r="C821" s="3" t="s">
        <v>107</v>
      </c>
      <c r="D821" s="3">
        <v>375</v>
      </c>
      <c r="E821" s="3" t="s">
        <v>114</v>
      </c>
      <c r="F821" s="3" t="s">
        <v>106</v>
      </c>
      <c r="G821" s="95">
        <v>5811.09</v>
      </c>
    </row>
    <row r="822" spans="2:7">
      <c r="B822" s="41">
        <v>43948</v>
      </c>
      <c r="C822" s="3" t="s">
        <v>118</v>
      </c>
      <c r="D822" s="3">
        <v>4</v>
      </c>
      <c r="E822" s="3" t="s">
        <v>9</v>
      </c>
      <c r="F822" s="3" t="s">
        <v>111</v>
      </c>
      <c r="G822" s="95">
        <v>111.8</v>
      </c>
    </row>
    <row r="823" spans="2:7">
      <c r="B823" s="41">
        <v>44464</v>
      </c>
      <c r="C823" s="3" t="s">
        <v>119</v>
      </c>
      <c r="D823" s="3">
        <v>8</v>
      </c>
      <c r="E823" s="3" t="s">
        <v>9</v>
      </c>
      <c r="F823" s="3" t="s">
        <v>109</v>
      </c>
      <c r="G823" s="95">
        <v>223.6</v>
      </c>
    </row>
    <row r="824" spans="2:7">
      <c r="B824" s="41">
        <v>44754</v>
      </c>
      <c r="C824" s="3" t="s">
        <v>116</v>
      </c>
      <c r="D824" s="3">
        <v>100</v>
      </c>
      <c r="E824" s="3" t="s">
        <v>9</v>
      </c>
      <c r="F824" s="3" t="s">
        <v>106</v>
      </c>
      <c r="G824" s="95">
        <v>1886.5</v>
      </c>
    </row>
    <row r="825" spans="2:7">
      <c r="B825" s="41">
        <v>44875</v>
      </c>
      <c r="C825" s="3" t="s">
        <v>117</v>
      </c>
      <c r="D825" s="3">
        <v>4</v>
      </c>
      <c r="E825" s="3" t="s">
        <v>112</v>
      </c>
      <c r="F825" s="3" t="s">
        <v>108</v>
      </c>
      <c r="G825" s="95">
        <v>139.80000000000001</v>
      </c>
    </row>
    <row r="826" spans="2:7">
      <c r="B826" s="41">
        <v>44247</v>
      </c>
      <c r="C826" s="3" t="s">
        <v>107</v>
      </c>
      <c r="D826" s="3">
        <v>4</v>
      </c>
      <c r="E826" s="3" t="s">
        <v>110</v>
      </c>
      <c r="F826" s="3" t="s">
        <v>111</v>
      </c>
      <c r="G826" s="95">
        <v>95.8</v>
      </c>
    </row>
    <row r="827" spans="2:7">
      <c r="B827" s="41">
        <v>43910</v>
      </c>
      <c r="C827" s="3" t="s">
        <v>107</v>
      </c>
      <c r="D827" s="3">
        <v>36</v>
      </c>
      <c r="E827" s="3" t="s">
        <v>6</v>
      </c>
      <c r="F827" s="3" t="s">
        <v>113</v>
      </c>
      <c r="G827" s="95">
        <v>1336.91</v>
      </c>
    </row>
    <row r="828" spans="2:7">
      <c r="B828" s="41">
        <v>44302</v>
      </c>
      <c r="C828" s="3" t="s">
        <v>118</v>
      </c>
      <c r="D828" s="3">
        <v>275</v>
      </c>
      <c r="E828" s="3" t="s">
        <v>112</v>
      </c>
      <c r="F828" s="3" t="s">
        <v>111</v>
      </c>
      <c r="G828" s="95">
        <v>5684.59</v>
      </c>
    </row>
    <row r="829" spans="2:7">
      <c r="B829" s="41">
        <v>44037</v>
      </c>
      <c r="C829" s="3" t="s">
        <v>119</v>
      </c>
      <c r="D829" s="3">
        <v>37</v>
      </c>
      <c r="E829" s="3" t="s">
        <v>114</v>
      </c>
      <c r="F829" s="3" t="s">
        <v>108</v>
      </c>
      <c r="G829" s="95">
        <v>847.58</v>
      </c>
    </row>
    <row r="830" spans="2:7">
      <c r="B830" s="41">
        <v>44584</v>
      </c>
      <c r="C830" s="3" t="s">
        <v>117</v>
      </c>
      <c r="D830" s="3">
        <v>34</v>
      </c>
      <c r="E830" s="3" t="s">
        <v>112</v>
      </c>
      <c r="F830" s="3" t="s">
        <v>106</v>
      </c>
      <c r="G830" s="95">
        <v>1038.96</v>
      </c>
    </row>
    <row r="831" spans="2:7">
      <c r="B831" s="41">
        <v>44421</v>
      </c>
      <c r="C831" s="3" t="s">
        <v>118</v>
      </c>
      <c r="D831" s="3">
        <v>7</v>
      </c>
      <c r="E831" s="3" t="s">
        <v>112</v>
      </c>
      <c r="F831" s="3" t="s">
        <v>109</v>
      </c>
      <c r="G831" s="95">
        <v>237.65</v>
      </c>
    </row>
    <row r="832" spans="2:7">
      <c r="B832" s="41">
        <v>44185</v>
      </c>
      <c r="C832" s="3" t="s">
        <v>116</v>
      </c>
      <c r="D832" s="3">
        <v>475</v>
      </c>
      <c r="E832" s="3" t="s">
        <v>112</v>
      </c>
      <c r="F832" s="3" t="s">
        <v>113</v>
      </c>
      <c r="G832" s="95">
        <v>9818.84</v>
      </c>
    </row>
    <row r="833" spans="2:7">
      <c r="B833" s="41">
        <v>44914</v>
      </c>
      <c r="C833" s="3" t="s">
        <v>116</v>
      </c>
      <c r="D833" s="3">
        <v>2</v>
      </c>
      <c r="E833" s="3" t="s">
        <v>6</v>
      </c>
      <c r="F833" s="3" t="s">
        <v>109</v>
      </c>
      <c r="G833" s="95">
        <v>89.38</v>
      </c>
    </row>
    <row r="834" spans="2:7">
      <c r="B834" s="41">
        <v>44062</v>
      </c>
      <c r="C834" s="3" t="s">
        <v>117</v>
      </c>
      <c r="D834" s="3">
        <v>6</v>
      </c>
      <c r="E834" s="3" t="s">
        <v>9</v>
      </c>
      <c r="F834" s="3" t="s">
        <v>109</v>
      </c>
      <c r="G834" s="95">
        <v>173.7</v>
      </c>
    </row>
    <row r="835" spans="2:7">
      <c r="B835" s="41">
        <v>44568</v>
      </c>
      <c r="C835" s="3" t="s">
        <v>116</v>
      </c>
      <c r="D835" s="3">
        <v>18</v>
      </c>
      <c r="E835" s="3" t="s">
        <v>114</v>
      </c>
      <c r="F835" s="3" t="s">
        <v>105</v>
      </c>
      <c r="G835" s="95">
        <v>485.1</v>
      </c>
    </row>
    <row r="836" spans="2:7">
      <c r="B836" s="41">
        <v>44072</v>
      </c>
      <c r="C836" s="3" t="s">
        <v>117</v>
      </c>
      <c r="D836" s="3">
        <v>275</v>
      </c>
      <c r="E836" s="3" t="s">
        <v>110</v>
      </c>
      <c r="F836" s="3" t="s">
        <v>113</v>
      </c>
      <c r="G836" s="95">
        <v>3787.09</v>
      </c>
    </row>
    <row r="837" spans="2:7">
      <c r="B837" s="41">
        <v>43922</v>
      </c>
      <c r="C837" s="3" t="s">
        <v>117</v>
      </c>
      <c r="D837" s="3">
        <v>7</v>
      </c>
      <c r="E837" s="3" t="s">
        <v>6</v>
      </c>
      <c r="F837" s="3" t="s">
        <v>111</v>
      </c>
      <c r="G837" s="95">
        <v>305.83</v>
      </c>
    </row>
    <row r="838" spans="2:7">
      <c r="B838" s="41">
        <v>44068</v>
      </c>
      <c r="C838" s="3" t="s">
        <v>118</v>
      </c>
      <c r="D838" s="3">
        <v>200</v>
      </c>
      <c r="E838" s="3" t="s">
        <v>110</v>
      </c>
      <c r="F838" s="3" t="s">
        <v>115</v>
      </c>
      <c r="G838" s="95">
        <v>3633</v>
      </c>
    </row>
    <row r="839" spans="2:7">
      <c r="B839" s="41">
        <v>43988</v>
      </c>
      <c r="C839" s="3" t="s">
        <v>118</v>
      </c>
      <c r="D839" s="3">
        <v>75</v>
      </c>
      <c r="E839" s="3" t="s">
        <v>110</v>
      </c>
      <c r="F839" s="3" t="s">
        <v>113</v>
      </c>
      <c r="G839" s="95">
        <v>1347.19</v>
      </c>
    </row>
    <row r="840" spans="2:7">
      <c r="B840" s="41">
        <v>44518</v>
      </c>
      <c r="C840" s="3" t="s">
        <v>117</v>
      </c>
      <c r="D840" s="3">
        <v>550</v>
      </c>
      <c r="E840" s="3" t="s">
        <v>6</v>
      </c>
      <c r="F840" s="3" t="s">
        <v>111</v>
      </c>
      <c r="G840" s="95">
        <v>13816.96</v>
      </c>
    </row>
    <row r="841" spans="2:7">
      <c r="B841" s="41">
        <v>44063</v>
      </c>
      <c r="C841" s="3" t="s">
        <v>118</v>
      </c>
      <c r="D841" s="3">
        <v>5</v>
      </c>
      <c r="E841" s="3" t="s">
        <v>112</v>
      </c>
      <c r="F841" s="3" t="s">
        <v>108</v>
      </c>
      <c r="G841" s="95">
        <v>174.75</v>
      </c>
    </row>
    <row r="842" spans="2:7">
      <c r="B842" s="41">
        <v>43960</v>
      </c>
      <c r="C842" s="3" t="s">
        <v>107</v>
      </c>
      <c r="D842" s="3">
        <v>20</v>
      </c>
      <c r="E842" s="3" t="s">
        <v>112</v>
      </c>
      <c r="F842" s="3" t="s">
        <v>105</v>
      </c>
      <c r="G842" s="95">
        <v>679</v>
      </c>
    </row>
    <row r="843" spans="2:7">
      <c r="B843" s="41">
        <v>43984</v>
      </c>
      <c r="C843" s="3" t="s">
        <v>116</v>
      </c>
      <c r="D843" s="3">
        <v>8</v>
      </c>
      <c r="E843" s="3" t="s">
        <v>9</v>
      </c>
      <c r="F843" s="3" t="s">
        <v>108</v>
      </c>
      <c r="G843" s="95">
        <v>231.6</v>
      </c>
    </row>
    <row r="844" spans="2:7">
      <c r="B844" s="41">
        <v>44378</v>
      </c>
      <c r="C844" s="3" t="s">
        <v>117</v>
      </c>
      <c r="D844" s="3">
        <v>350</v>
      </c>
      <c r="E844" s="3" t="s">
        <v>6</v>
      </c>
      <c r="F844" s="3" t="s">
        <v>109</v>
      </c>
      <c r="G844" s="95">
        <v>8591.36</v>
      </c>
    </row>
    <row r="845" spans="2:7">
      <c r="B845" s="41">
        <v>44806</v>
      </c>
      <c r="C845" s="3" t="s">
        <v>117</v>
      </c>
      <c r="D845" s="3">
        <v>39</v>
      </c>
      <c r="E845" s="3" t="s">
        <v>110</v>
      </c>
      <c r="F845" s="3" t="s">
        <v>105</v>
      </c>
      <c r="G845" s="95">
        <v>827.09</v>
      </c>
    </row>
    <row r="846" spans="2:7">
      <c r="B846" s="41">
        <v>44740</v>
      </c>
      <c r="C846" s="3" t="s">
        <v>118</v>
      </c>
      <c r="D846" s="3">
        <v>39</v>
      </c>
      <c r="E846" s="3" t="s">
        <v>110</v>
      </c>
      <c r="F846" s="3" t="s">
        <v>106</v>
      </c>
      <c r="G846" s="95">
        <v>827.09</v>
      </c>
    </row>
    <row r="847" spans="2:7">
      <c r="B847" s="41">
        <v>44871</v>
      </c>
      <c r="C847" s="3" t="s">
        <v>119</v>
      </c>
      <c r="D847" s="3">
        <v>200</v>
      </c>
      <c r="E847" s="3" t="s">
        <v>112</v>
      </c>
      <c r="F847" s="3" t="s">
        <v>111</v>
      </c>
      <c r="G847" s="95">
        <v>5033</v>
      </c>
    </row>
    <row r="848" spans="2:7">
      <c r="B848" s="41">
        <v>44240</v>
      </c>
      <c r="C848" s="3" t="s">
        <v>107</v>
      </c>
      <c r="D848" s="3">
        <v>3</v>
      </c>
      <c r="E848" s="3" t="s">
        <v>6</v>
      </c>
      <c r="F848" s="3" t="s">
        <v>115</v>
      </c>
      <c r="G848" s="95">
        <v>131.07</v>
      </c>
    </row>
    <row r="849" spans="2:7">
      <c r="B849" s="41">
        <v>44860</v>
      </c>
      <c r="C849" s="3" t="s">
        <v>117</v>
      </c>
      <c r="D849" s="3">
        <v>12</v>
      </c>
      <c r="E849" s="3" t="s">
        <v>6</v>
      </c>
      <c r="F849" s="3" t="s">
        <v>111</v>
      </c>
      <c r="G849" s="95">
        <v>512.28</v>
      </c>
    </row>
    <row r="850" spans="2:7">
      <c r="B850" s="41">
        <v>44824</v>
      </c>
      <c r="C850" s="3" t="s">
        <v>116</v>
      </c>
      <c r="D850" s="3">
        <v>26</v>
      </c>
      <c r="E850" s="3" t="s">
        <v>114</v>
      </c>
      <c r="F850" s="3" t="s">
        <v>113</v>
      </c>
      <c r="G850" s="95">
        <v>551.4</v>
      </c>
    </row>
    <row r="851" spans="2:7">
      <c r="B851" s="41">
        <v>44808</v>
      </c>
      <c r="C851" s="3" t="s">
        <v>117</v>
      </c>
      <c r="D851" s="3">
        <v>525</v>
      </c>
      <c r="E851" s="3" t="s">
        <v>6</v>
      </c>
      <c r="F851" s="3" t="s">
        <v>105</v>
      </c>
      <c r="G851" s="95">
        <v>13490.79</v>
      </c>
    </row>
    <row r="852" spans="2:7">
      <c r="B852" s="41">
        <v>44474</v>
      </c>
      <c r="C852" s="3" t="s">
        <v>119</v>
      </c>
      <c r="D852" s="3">
        <v>16</v>
      </c>
      <c r="E852" s="3" t="s">
        <v>9</v>
      </c>
      <c r="F852" s="3" t="s">
        <v>105</v>
      </c>
      <c r="G852" s="95">
        <v>447.2</v>
      </c>
    </row>
    <row r="853" spans="2:7">
      <c r="B853" s="41">
        <v>44897</v>
      </c>
      <c r="C853" s="3" t="s">
        <v>117</v>
      </c>
      <c r="D853" s="3">
        <v>575</v>
      </c>
      <c r="E853" s="3" t="s">
        <v>110</v>
      </c>
      <c r="F853" s="3" t="s">
        <v>109</v>
      </c>
      <c r="G853" s="95">
        <v>8579.7199999999993</v>
      </c>
    </row>
    <row r="854" spans="2:7">
      <c r="B854" s="41">
        <v>44858</v>
      </c>
      <c r="C854" s="3" t="s">
        <v>116</v>
      </c>
      <c r="D854" s="3">
        <v>50</v>
      </c>
      <c r="E854" s="3" t="s">
        <v>6</v>
      </c>
      <c r="F854" s="3" t="s">
        <v>106</v>
      </c>
      <c r="G854" s="95">
        <v>1600.88</v>
      </c>
    </row>
    <row r="855" spans="2:7">
      <c r="B855" s="41">
        <v>44299</v>
      </c>
      <c r="C855" s="3" t="s">
        <v>118</v>
      </c>
      <c r="D855" s="3">
        <v>400</v>
      </c>
      <c r="E855" s="3" t="s">
        <v>112</v>
      </c>
      <c r="F855" s="3" t="s">
        <v>105</v>
      </c>
      <c r="G855" s="95">
        <v>7808.5</v>
      </c>
    </row>
    <row r="856" spans="2:7">
      <c r="B856" s="41">
        <v>44785</v>
      </c>
      <c r="C856" s="3" t="s">
        <v>118</v>
      </c>
      <c r="D856" s="3">
        <v>30</v>
      </c>
      <c r="E856" s="3" t="s">
        <v>114</v>
      </c>
      <c r="F856" s="3" t="s">
        <v>105</v>
      </c>
      <c r="G856" s="95">
        <v>687.23</v>
      </c>
    </row>
    <row r="857" spans="2:7">
      <c r="B857" s="41">
        <v>44318</v>
      </c>
      <c r="C857" s="3" t="s">
        <v>118</v>
      </c>
      <c r="D857" s="3">
        <v>43</v>
      </c>
      <c r="E857" s="3" t="s">
        <v>6</v>
      </c>
      <c r="F857" s="3" t="s">
        <v>106</v>
      </c>
      <c r="G857" s="95">
        <v>1633.42</v>
      </c>
    </row>
    <row r="858" spans="2:7">
      <c r="B858" s="41">
        <v>43882</v>
      </c>
      <c r="C858" s="3" t="s">
        <v>116</v>
      </c>
      <c r="D858" s="3">
        <v>450</v>
      </c>
      <c r="E858" s="3" t="s">
        <v>110</v>
      </c>
      <c r="F858" s="3" t="s">
        <v>105</v>
      </c>
      <c r="G858" s="95">
        <v>6714.56</v>
      </c>
    </row>
    <row r="859" spans="2:7">
      <c r="B859" s="41">
        <v>44087</v>
      </c>
      <c r="C859" s="3" t="s">
        <v>117</v>
      </c>
      <c r="D859" s="3">
        <v>4</v>
      </c>
      <c r="E859" s="3" t="s">
        <v>112</v>
      </c>
      <c r="F859" s="3" t="s">
        <v>109</v>
      </c>
      <c r="G859" s="95">
        <v>143.80000000000001</v>
      </c>
    </row>
    <row r="860" spans="2:7">
      <c r="B860" s="41">
        <v>44850</v>
      </c>
      <c r="C860" s="3" t="s">
        <v>117</v>
      </c>
      <c r="D860" s="3">
        <v>6</v>
      </c>
      <c r="E860" s="3" t="s">
        <v>114</v>
      </c>
      <c r="F860" s="3" t="s">
        <v>115</v>
      </c>
      <c r="G860" s="95">
        <v>161.69999999999999</v>
      </c>
    </row>
    <row r="861" spans="2:7">
      <c r="B861" s="41">
        <v>44089</v>
      </c>
      <c r="C861" s="3" t="s">
        <v>116</v>
      </c>
      <c r="D861" s="3">
        <v>2</v>
      </c>
      <c r="E861" s="3" t="s">
        <v>110</v>
      </c>
      <c r="F861" s="3" t="s">
        <v>111</v>
      </c>
      <c r="G861" s="95">
        <v>49.9</v>
      </c>
    </row>
    <row r="862" spans="2:7">
      <c r="B862" s="41">
        <v>44680</v>
      </c>
      <c r="C862" s="3" t="s">
        <v>117</v>
      </c>
      <c r="D862" s="3">
        <v>3</v>
      </c>
      <c r="E862" s="3" t="s">
        <v>9</v>
      </c>
      <c r="F862" s="3" t="s">
        <v>115</v>
      </c>
      <c r="G862" s="95">
        <v>80.849999999999994</v>
      </c>
    </row>
    <row r="863" spans="2:7">
      <c r="B863" s="41">
        <v>44825</v>
      </c>
      <c r="C863" s="3" t="s">
        <v>117</v>
      </c>
      <c r="D863" s="3">
        <v>17</v>
      </c>
      <c r="E863" s="3" t="s">
        <v>6</v>
      </c>
      <c r="F863" s="3" t="s">
        <v>109</v>
      </c>
      <c r="G863" s="95">
        <v>742.73</v>
      </c>
    </row>
    <row r="864" spans="2:7">
      <c r="B864" s="41">
        <v>44086</v>
      </c>
      <c r="C864" s="3" t="s">
        <v>119</v>
      </c>
      <c r="D864" s="3">
        <v>5</v>
      </c>
      <c r="E864" s="3" t="s">
        <v>9</v>
      </c>
      <c r="F864" s="3" t="s">
        <v>111</v>
      </c>
      <c r="G864" s="95">
        <v>134.75</v>
      </c>
    </row>
    <row r="865" spans="2:7">
      <c r="B865" s="41">
        <v>43968</v>
      </c>
      <c r="C865" s="3" t="s">
        <v>118</v>
      </c>
      <c r="D865" s="3">
        <v>11</v>
      </c>
      <c r="E865" s="3" t="s">
        <v>6</v>
      </c>
      <c r="F865" s="3" t="s">
        <v>106</v>
      </c>
      <c r="G865" s="95">
        <v>491.59</v>
      </c>
    </row>
    <row r="866" spans="2:7">
      <c r="B866" s="41">
        <v>44598</v>
      </c>
      <c r="C866" s="3" t="s">
        <v>119</v>
      </c>
      <c r="D866" s="3">
        <v>50</v>
      </c>
      <c r="E866" s="3" t="s">
        <v>112</v>
      </c>
      <c r="F866" s="3" t="s">
        <v>115</v>
      </c>
      <c r="G866" s="95">
        <v>1310.6300000000001</v>
      </c>
    </row>
    <row r="867" spans="2:7">
      <c r="B867" s="41">
        <v>44428</v>
      </c>
      <c r="C867" s="3" t="s">
        <v>118</v>
      </c>
      <c r="D867" s="3">
        <v>5</v>
      </c>
      <c r="E867" s="3" t="s">
        <v>6</v>
      </c>
      <c r="F867" s="3" t="s">
        <v>109</v>
      </c>
      <c r="G867" s="95">
        <v>223.45</v>
      </c>
    </row>
    <row r="868" spans="2:7">
      <c r="B868" s="41">
        <v>43986</v>
      </c>
      <c r="C868" s="3" t="s">
        <v>116</v>
      </c>
      <c r="D868" s="3">
        <v>39</v>
      </c>
      <c r="E868" s="3" t="s">
        <v>112</v>
      </c>
      <c r="F868" s="3" t="s">
        <v>108</v>
      </c>
      <c r="G868" s="95">
        <v>1191.74</v>
      </c>
    </row>
    <row r="869" spans="2:7">
      <c r="B869" s="41">
        <v>44662</v>
      </c>
      <c r="C869" s="3" t="s">
        <v>119</v>
      </c>
      <c r="D869" s="3">
        <v>28</v>
      </c>
      <c r="E869" s="3" t="s">
        <v>110</v>
      </c>
      <c r="F869" s="3" t="s">
        <v>105</v>
      </c>
      <c r="G869" s="95">
        <v>570.01</v>
      </c>
    </row>
    <row r="870" spans="2:7">
      <c r="B870" s="41">
        <v>44590</v>
      </c>
      <c r="C870" s="3" t="s">
        <v>119</v>
      </c>
      <c r="D870" s="3">
        <v>3</v>
      </c>
      <c r="E870" s="3" t="s">
        <v>112</v>
      </c>
      <c r="F870" s="3" t="s">
        <v>115</v>
      </c>
      <c r="G870" s="95">
        <v>104.85</v>
      </c>
    </row>
    <row r="871" spans="2:7">
      <c r="B871" s="41">
        <v>44464</v>
      </c>
      <c r="C871" s="3" t="s">
        <v>117</v>
      </c>
      <c r="D871" s="3">
        <v>9</v>
      </c>
      <c r="E871" s="3" t="s">
        <v>110</v>
      </c>
      <c r="F871" s="3" t="s">
        <v>109</v>
      </c>
      <c r="G871" s="95">
        <v>233.55</v>
      </c>
    </row>
    <row r="872" spans="2:7">
      <c r="B872" s="41">
        <v>44580</v>
      </c>
      <c r="C872" s="3" t="s">
        <v>119</v>
      </c>
      <c r="D872" s="3">
        <v>45</v>
      </c>
      <c r="E872" s="3" t="s">
        <v>114</v>
      </c>
      <c r="F872" s="3" t="s">
        <v>113</v>
      </c>
      <c r="G872" s="95">
        <v>992.59</v>
      </c>
    </row>
    <row r="873" spans="2:7">
      <c r="B873" s="41">
        <v>44225</v>
      </c>
      <c r="C873" s="3" t="s">
        <v>117</v>
      </c>
      <c r="D873" s="3">
        <v>31</v>
      </c>
      <c r="E873" s="3" t="s">
        <v>112</v>
      </c>
      <c r="F873" s="3" t="s">
        <v>106</v>
      </c>
      <c r="G873" s="95">
        <v>894.58</v>
      </c>
    </row>
    <row r="874" spans="2:7">
      <c r="B874" s="41">
        <v>44302</v>
      </c>
      <c r="C874" s="3" t="s">
        <v>117</v>
      </c>
      <c r="D874" s="3">
        <v>36</v>
      </c>
      <c r="E874" s="3" t="s">
        <v>9</v>
      </c>
      <c r="F874" s="3" t="s">
        <v>105</v>
      </c>
      <c r="G874" s="95">
        <v>824.67</v>
      </c>
    </row>
    <row r="875" spans="2:7">
      <c r="B875" s="41">
        <v>44917</v>
      </c>
      <c r="C875" s="3" t="s">
        <v>107</v>
      </c>
      <c r="D875" s="3">
        <v>3</v>
      </c>
      <c r="E875" s="3" t="s">
        <v>6</v>
      </c>
      <c r="F875" s="3" t="s">
        <v>109</v>
      </c>
      <c r="G875" s="95">
        <v>131.07</v>
      </c>
    </row>
    <row r="876" spans="2:7">
      <c r="B876" s="41">
        <v>44678</v>
      </c>
      <c r="C876" s="3" t="s">
        <v>107</v>
      </c>
      <c r="D876" s="3">
        <v>34</v>
      </c>
      <c r="E876" s="3" t="s">
        <v>114</v>
      </c>
      <c r="F876" s="3" t="s">
        <v>115</v>
      </c>
      <c r="G876" s="95">
        <v>749.96</v>
      </c>
    </row>
    <row r="877" spans="2:7">
      <c r="B877" s="41">
        <v>44115</v>
      </c>
      <c r="C877" s="3" t="s">
        <v>119</v>
      </c>
      <c r="D877" s="3">
        <v>22</v>
      </c>
      <c r="E877" s="3" t="s">
        <v>110</v>
      </c>
      <c r="F877" s="3" t="s">
        <v>115</v>
      </c>
      <c r="G877" s="95">
        <v>526.9</v>
      </c>
    </row>
    <row r="878" spans="2:7">
      <c r="B878" s="41">
        <v>44215</v>
      </c>
      <c r="C878" s="3" t="s">
        <v>119</v>
      </c>
      <c r="D878" s="3">
        <v>9</v>
      </c>
      <c r="E878" s="3" t="s">
        <v>9</v>
      </c>
      <c r="F878" s="3" t="s">
        <v>111</v>
      </c>
      <c r="G878" s="95">
        <v>242.55</v>
      </c>
    </row>
    <row r="879" spans="2:7">
      <c r="B879" s="41">
        <v>43955</v>
      </c>
      <c r="C879" s="3" t="s">
        <v>117</v>
      </c>
      <c r="D879" s="3">
        <v>35</v>
      </c>
      <c r="E879" s="3" t="s">
        <v>114</v>
      </c>
      <c r="F879" s="3" t="s">
        <v>109</v>
      </c>
      <c r="G879" s="95">
        <v>801.76</v>
      </c>
    </row>
    <row r="880" spans="2:7">
      <c r="B880" s="41">
        <v>44110</v>
      </c>
      <c r="C880" s="3" t="s">
        <v>117</v>
      </c>
      <c r="D880" s="3">
        <v>49</v>
      </c>
      <c r="E880" s="3" t="s">
        <v>112</v>
      </c>
      <c r="F880" s="3" t="s">
        <v>108</v>
      </c>
      <c r="G880" s="95">
        <v>1321.16</v>
      </c>
    </row>
    <row r="881" spans="2:7">
      <c r="B881" s="41">
        <v>44070</v>
      </c>
      <c r="C881" s="3" t="s">
        <v>117</v>
      </c>
      <c r="D881" s="3">
        <v>11</v>
      </c>
      <c r="E881" s="3" t="s">
        <v>114</v>
      </c>
      <c r="F881" s="3" t="s">
        <v>113</v>
      </c>
      <c r="G881" s="95">
        <v>285.45</v>
      </c>
    </row>
    <row r="882" spans="2:7">
      <c r="B882" s="41">
        <v>44710</v>
      </c>
      <c r="C882" s="3" t="s">
        <v>117</v>
      </c>
      <c r="D882" s="3">
        <v>250</v>
      </c>
      <c r="E882" s="3" t="s">
        <v>9</v>
      </c>
      <c r="F882" s="3" t="s">
        <v>113</v>
      </c>
      <c r="G882" s="95">
        <v>4891.25</v>
      </c>
    </row>
    <row r="883" spans="2:7">
      <c r="B883" s="41">
        <v>44509</v>
      </c>
      <c r="C883" s="3" t="s">
        <v>119</v>
      </c>
      <c r="D883" s="3">
        <v>9</v>
      </c>
      <c r="E883" s="3" t="s">
        <v>9</v>
      </c>
      <c r="F883" s="3" t="s">
        <v>105</v>
      </c>
      <c r="G883" s="95">
        <v>260.55</v>
      </c>
    </row>
    <row r="884" spans="2:7">
      <c r="B884" s="41">
        <v>44650</v>
      </c>
      <c r="C884" s="3" t="s">
        <v>117</v>
      </c>
      <c r="D884" s="3">
        <v>2</v>
      </c>
      <c r="E884" s="3" t="s">
        <v>114</v>
      </c>
      <c r="F884" s="3" t="s">
        <v>109</v>
      </c>
      <c r="G884" s="95">
        <v>51.9</v>
      </c>
    </row>
    <row r="885" spans="2:7">
      <c r="B885" s="41">
        <v>43858</v>
      </c>
      <c r="C885" s="3" t="s">
        <v>117</v>
      </c>
      <c r="D885" s="3">
        <v>425</v>
      </c>
      <c r="E885" s="3" t="s">
        <v>110</v>
      </c>
      <c r="F885" s="3" t="s">
        <v>115</v>
      </c>
      <c r="G885" s="95">
        <v>6341.53</v>
      </c>
    </row>
    <row r="886" spans="2:7">
      <c r="B886" s="41">
        <v>44014</v>
      </c>
      <c r="C886" s="3" t="s">
        <v>118</v>
      </c>
      <c r="D886" s="3">
        <v>46</v>
      </c>
      <c r="E886" s="3" t="s">
        <v>6</v>
      </c>
      <c r="F886" s="3" t="s">
        <v>115</v>
      </c>
      <c r="G886" s="95">
        <v>1747.38</v>
      </c>
    </row>
    <row r="887" spans="2:7">
      <c r="B887" s="41">
        <v>44739</v>
      </c>
      <c r="C887" s="3" t="s">
        <v>119</v>
      </c>
      <c r="D887" s="3">
        <v>150</v>
      </c>
      <c r="E887" s="3" t="s">
        <v>9</v>
      </c>
      <c r="F887" s="3" t="s">
        <v>105</v>
      </c>
      <c r="G887" s="95">
        <v>2934.75</v>
      </c>
    </row>
    <row r="888" spans="2:7">
      <c r="B888" s="41">
        <v>44805</v>
      </c>
      <c r="C888" s="3" t="s">
        <v>119</v>
      </c>
      <c r="D888" s="3">
        <v>4</v>
      </c>
      <c r="E888" s="3" t="s">
        <v>9</v>
      </c>
      <c r="F888" s="3" t="s">
        <v>105</v>
      </c>
      <c r="G888" s="95">
        <v>107.8</v>
      </c>
    </row>
    <row r="889" spans="2:7">
      <c r="B889" s="41">
        <v>44714</v>
      </c>
      <c r="C889" s="3" t="s">
        <v>119</v>
      </c>
      <c r="D889" s="3">
        <v>3</v>
      </c>
      <c r="E889" s="3" t="s">
        <v>110</v>
      </c>
      <c r="F889" s="3" t="s">
        <v>105</v>
      </c>
      <c r="G889" s="95">
        <v>71.849999999999994</v>
      </c>
    </row>
    <row r="890" spans="2:7">
      <c r="B890" s="41">
        <v>44702</v>
      </c>
      <c r="C890" s="3" t="s">
        <v>119</v>
      </c>
      <c r="D890" s="3">
        <v>325</v>
      </c>
      <c r="E890" s="3" t="s">
        <v>114</v>
      </c>
      <c r="F890" s="3" t="s">
        <v>106</v>
      </c>
      <c r="G890" s="95">
        <v>4662.53</v>
      </c>
    </row>
    <row r="891" spans="2:7">
      <c r="B891" s="41">
        <v>44832</v>
      </c>
      <c r="C891" s="3" t="s">
        <v>117</v>
      </c>
      <c r="D891" s="3">
        <v>250</v>
      </c>
      <c r="E891" s="3" t="s">
        <v>112</v>
      </c>
      <c r="F891" s="3" t="s">
        <v>109</v>
      </c>
      <c r="G891" s="95">
        <v>6291.25</v>
      </c>
    </row>
    <row r="892" spans="2:7">
      <c r="B892" s="41">
        <v>44292</v>
      </c>
      <c r="C892" s="3" t="s">
        <v>119</v>
      </c>
      <c r="D892" s="3">
        <v>325</v>
      </c>
      <c r="E892" s="3" t="s">
        <v>9</v>
      </c>
      <c r="F892" s="3" t="s">
        <v>109</v>
      </c>
      <c r="G892" s="95">
        <v>5036.28</v>
      </c>
    </row>
    <row r="893" spans="2:7">
      <c r="B893" s="41">
        <v>44629</v>
      </c>
      <c r="C893" s="3" t="s">
        <v>117</v>
      </c>
      <c r="D893" s="3">
        <v>11</v>
      </c>
      <c r="E893" s="3" t="s">
        <v>6</v>
      </c>
      <c r="F893" s="3" t="s">
        <v>111</v>
      </c>
      <c r="G893" s="95">
        <v>491.59</v>
      </c>
    </row>
    <row r="894" spans="2:7">
      <c r="B894" s="41">
        <v>44308</v>
      </c>
      <c r="C894" s="3" t="s">
        <v>107</v>
      </c>
      <c r="D894" s="3">
        <v>13</v>
      </c>
      <c r="E894" s="3" t="s">
        <v>9</v>
      </c>
      <c r="F894" s="3" t="s">
        <v>109</v>
      </c>
      <c r="G894" s="95">
        <v>350.35</v>
      </c>
    </row>
    <row r="895" spans="2:7">
      <c r="B895" s="41">
        <v>44843</v>
      </c>
      <c r="C895" s="3" t="s">
        <v>118</v>
      </c>
      <c r="D895" s="3">
        <v>42</v>
      </c>
      <c r="E895" s="3" t="s">
        <v>6</v>
      </c>
      <c r="F895" s="3" t="s">
        <v>109</v>
      </c>
      <c r="G895" s="95">
        <v>1524.03</v>
      </c>
    </row>
    <row r="896" spans="2:7">
      <c r="B896" s="41">
        <v>44179</v>
      </c>
      <c r="C896" s="3" t="s">
        <v>119</v>
      </c>
      <c r="D896" s="3">
        <v>350</v>
      </c>
      <c r="E896" s="3" t="s">
        <v>112</v>
      </c>
      <c r="F896" s="3" t="s">
        <v>108</v>
      </c>
      <c r="G896" s="95">
        <v>7234.94</v>
      </c>
    </row>
    <row r="897" spans="2:7">
      <c r="B897" s="41">
        <v>44450</v>
      </c>
      <c r="C897" s="3" t="s">
        <v>107</v>
      </c>
      <c r="D897" s="3">
        <v>11</v>
      </c>
      <c r="E897" s="3" t="s">
        <v>9</v>
      </c>
      <c r="F897" s="3" t="s">
        <v>109</v>
      </c>
      <c r="G897" s="95">
        <v>296.45</v>
      </c>
    </row>
    <row r="898" spans="2:7">
      <c r="B898" s="41">
        <v>44192</v>
      </c>
      <c r="C898" s="3" t="s">
        <v>117</v>
      </c>
      <c r="D898" s="3">
        <v>29</v>
      </c>
      <c r="E898" s="3" t="s">
        <v>6</v>
      </c>
      <c r="F898" s="3" t="s">
        <v>105</v>
      </c>
      <c r="G898" s="95">
        <v>1101.6099999999999</v>
      </c>
    </row>
    <row r="899" spans="2:7">
      <c r="B899" s="41">
        <v>44210</v>
      </c>
      <c r="C899" s="3" t="s">
        <v>118</v>
      </c>
      <c r="D899" s="3">
        <v>9</v>
      </c>
      <c r="E899" s="3" t="s">
        <v>6</v>
      </c>
      <c r="F899" s="3" t="s">
        <v>109</v>
      </c>
      <c r="G899" s="95">
        <v>402.21</v>
      </c>
    </row>
    <row r="900" spans="2:7">
      <c r="B900" s="41">
        <v>43938</v>
      </c>
      <c r="C900" s="3" t="s">
        <v>107</v>
      </c>
      <c r="D900" s="3">
        <v>22</v>
      </c>
      <c r="E900" s="3" t="s">
        <v>114</v>
      </c>
      <c r="F900" s="3" t="s">
        <v>115</v>
      </c>
      <c r="G900" s="95">
        <v>592.9</v>
      </c>
    </row>
    <row r="901" spans="2:7">
      <c r="B901" s="41">
        <v>44370</v>
      </c>
      <c r="C901" s="3" t="s">
        <v>119</v>
      </c>
      <c r="D901" s="3">
        <v>30</v>
      </c>
      <c r="E901" s="3" t="s">
        <v>9</v>
      </c>
      <c r="F901" s="3" t="s">
        <v>105</v>
      </c>
      <c r="G901" s="95">
        <v>687.23</v>
      </c>
    </row>
    <row r="902" spans="2:7">
      <c r="B902" s="41">
        <v>43889</v>
      </c>
      <c r="C902" s="3" t="s">
        <v>118</v>
      </c>
      <c r="D902" s="3">
        <v>47</v>
      </c>
      <c r="E902" s="3" t="s">
        <v>9</v>
      </c>
      <c r="F902" s="3" t="s">
        <v>106</v>
      </c>
      <c r="G902" s="95">
        <v>1156.55</v>
      </c>
    </row>
    <row r="903" spans="2:7">
      <c r="B903" s="41">
        <v>44743</v>
      </c>
      <c r="C903" s="3" t="s">
        <v>107</v>
      </c>
      <c r="D903" s="3">
        <v>2</v>
      </c>
      <c r="E903" s="3" t="s">
        <v>6</v>
      </c>
      <c r="F903" s="3" t="s">
        <v>106</v>
      </c>
      <c r="G903" s="95">
        <v>85.38</v>
      </c>
    </row>
    <row r="904" spans="2:7">
      <c r="B904" s="41">
        <v>44749</v>
      </c>
      <c r="C904" s="3" t="s">
        <v>117</v>
      </c>
      <c r="D904" s="3">
        <v>31</v>
      </c>
      <c r="E904" s="3" t="s">
        <v>112</v>
      </c>
      <c r="F904" s="3" t="s">
        <v>111</v>
      </c>
      <c r="G904" s="95">
        <v>920.93</v>
      </c>
    </row>
    <row r="905" spans="2:7">
      <c r="B905" s="41">
        <v>43894</v>
      </c>
      <c r="C905" s="3" t="s">
        <v>117</v>
      </c>
      <c r="D905" s="3">
        <v>16</v>
      </c>
      <c r="E905" s="3" t="s">
        <v>112</v>
      </c>
      <c r="F905" s="3" t="s">
        <v>113</v>
      </c>
      <c r="G905" s="95">
        <v>575.20000000000005</v>
      </c>
    </row>
    <row r="906" spans="2:7">
      <c r="B906" s="41">
        <v>44834</v>
      </c>
      <c r="C906" s="3" t="s">
        <v>117</v>
      </c>
      <c r="D906" s="3">
        <v>250</v>
      </c>
      <c r="E906" s="3" t="s">
        <v>6</v>
      </c>
      <c r="F906" s="3" t="s">
        <v>113</v>
      </c>
      <c r="G906" s="95">
        <v>7470.75</v>
      </c>
    </row>
    <row r="907" spans="2:7">
      <c r="B907" s="41">
        <v>44500</v>
      </c>
      <c r="C907" s="3" t="s">
        <v>117</v>
      </c>
      <c r="D907" s="3">
        <v>44</v>
      </c>
      <c r="E907" s="3" t="s">
        <v>110</v>
      </c>
      <c r="F907" s="3" t="s">
        <v>115</v>
      </c>
      <c r="G907" s="95">
        <v>895.73</v>
      </c>
    </row>
    <row r="908" spans="2:7">
      <c r="B908" s="41">
        <v>44593</v>
      </c>
      <c r="C908" s="3" t="s">
        <v>117</v>
      </c>
      <c r="D908" s="3">
        <v>425</v>
      </c>
      <c r="E908" s="3" t="s">
        <v>114</v>
      </c>
      <c r="F908" s="3" t="s">
        <v>106</v>
      </c>
      <c r="G908" s="95">
        <v>6341.53</v>
      </c>
    </row>
    <row r="909" spans="2:7">
      <c r="B909" s="41">
        <v>44330</v>
      </c>
      <c r="C909" s="3" t="s">
        <v>107</v>
      </c>
      <c r="D909" s="3">
        <v>45</v>
      </c>
      <c r="E909" s="3" t="s">
        <v>6</v>
      </c>
      <c r="F909" s="3" t="s">
        <v>106</v>
      </c>
      <c r="G909" s="95">
        <v>1632.89</v>
      </c>
    </row>
    <row r="910" spans="2:7">
      <c r="B910" s="41">
        <v>44324</v>
      </c>
      <c r="C910" s="3" t="s">
        <v>119</v>
      </c>
      <c r="D910" s="3">
        <v>25</v>
      </c>
      <c r="E910" s="3" t="s">
        <v>6</v>
      </c>
      <c r="F910" s="3" t="s">
        <v>115</v>
      </c>
      <c r="G910" s="95">
        <v>907.16</v>
      </c>
    </row>
    <row r="911" spans="2:7">
      <c r="B911" s="41">
        <v>43870</v>
      </c>
      <c r="C911" s="3" t="s">
        <v>119</v>
      </c>
      <c r="D911" s="3">
        <v>7</v>
      </c>
      <c r="E911" s="3" t="s">
        <v>110</v>
      </c>
      <c r="F911" s="3" t="s">
        <v>113</v>
      </c>
      <c r="G911" s="95">
        <v>181.65</v>
      </c>
    </row>
    <row r="912" spans="2:7">
      <c r="B912" s="41">
        <v>44005</v>
      </c>
      <c r="C912" s="3" t="s">
        <v>117</v>
      </c>
      <c r="D912" s="3">
        <v>6</v>
      </c>
      <c r="E912" s="3" t="s">
        <v>112</v>
      </c>
      <c r="F912" s="3" t="s">
        <v>113</v>
      </c>
      <c r="G912" s="95">
        <v>203.7</v>
      </c>
    </row>
    <row r="913" spans="2:7">
      <c r="B913" s="41">
        <v>44571</v>
      </c>
      <c r="C913" s="3" t="s">
        <v>118</v>
      </c>
      <c r="D913" s="3">
        <v>3</v>
      </c>
      <c r="E913" s="3" t="s">
        <v>110</v>
      </c>
      <c r="F913" s="3" t="s">
        <v>108</v>
      </c>
      <c r="G913" s="95">
        <v>71.849999999999994</v>
      </c>
    </row>
    <row r="914" spans="2:7">
      <c r="B914" s="41">
        <v>44682</v>
      </c>
      <c r="C914" s="3" t="s">
        <v>119</v>
      </c>
      <c r="D914" s="3">
        <v>39</v>
      </c>
      <c r="E914" s="3" t="s">
        <v>114</v>
      </c>
      <c r="F914" s="3" t="s">
        <v>113</v>
      </c>
      <c r="G914" s="95">
        <v>860.24</v>
      </c>
    </row>
    <row r="915" spans="2:7">
      <c r="B915" s="41">
        <v>44457</v>
      </c>
      <c r="C915" s="3" t="s">
        <v>119</v>
      </c>
      <c r="D915" s="3">
        <v>375</v>
      </c>
      <c r="E915" s="3" t="s">
        <v>9</v>
      </c>
      <c r="F915" s="3" t="s">
        <v>105</v>
      </c>
      <c r="G915" s="95">
        <v>6026.72</v>
      </c>
    </row>
    <row r="916" spans="2:7">
      <c r="B916" s="41">
        <v>44445</v>
      </c>
      <c r="C916" s="3" t="s">
        <v>116</v>
      </c>
      <c r="D916" s="3">
        <v>1</v>
      </c>
      <c r="E916" s="3" t="s">
        <v>112</v>
      </c>
      <c r="F916" s="3" t="s">
        <v>111</v>
      </c>
      <c r="G916" s="95">
        <v>35.950000000000003</v>
      </c>
    </row>
    <row r="917" spans="2:7">
      <c r="B917" s="41">
        <v>44645</v>
      </c>
      <c r="C917" s="3" t="s">
        <v>107</v>
      </c>
      <c r="D917" s="3">
        <v>43</v>
      </c>
      <c r="E917" s="3" t="s">
        <v>6</v>
      </c>
      <c r="F917" s="3" t="s">
        <v>109</v>
      </c>
      <c r="G917" s="95">
        <v>1596.87</v>
      </c>
    </row>
    <row r="918" spans="2:7">
      <c r="B918" s="41">
        <v>44419</v>
      </c>
      <c r="C918" s="3" t="s">
        <v>119</v>
      </c>
      <c r="D918" s="3">
        <v>1</v>
      </c>
      <c r="E918" s="3" t="s">
        <v>114</v>
      </c>
      <c r="F918" s="3" t="s">
        <v>108</v>
      </c>
      <c r="G918" s="95">
        <v>24.95</v>
      </c>
    </row>
    <row r="919" spans="2:7">
      <c r="B919" s="41">
        <v>44416</v>
      </c>
      <c r="C919" s="3" t="s">
        <v>107</v>
      </c>
      <c r="D919" s="3">
        <v>1</v>
      </c>
      <c r="E919" s="3" t="s">
        <v>9</v>
      </c>
      <c r="F919" s="3" t="s">
        <v>115</v>
      </c>
      <c r="G919" s="95">
        <v>27.95</v>
      </c>
    </row>
    <row r="920" spans="2:7">
      <c r="B920" s="41">
        <v>44314</v>
      </c>
      <c r="C920" s="3" t="s">
        <v>118</v>
      </c>
      <c r="D920" s="3">
        <v>3</v>
      </c>
      <c r="E920" s="3" t="s">
        <v>114</v>
      </c>
      <c r="F920" s="3" t="s">
        <v>105</v>
      </c>
      <c r="G920" s="95">
        <v>77.849999999999994</v>
      </c>
    </row>
    <row r="921" spans="2:7">
      <c r="B921" s="41">
        <v>44635</v>
      </c>
      <c r="C921" s="3" t="s">
        <v>107</v>
      </c>
      <c r="D921" s="3">
        <v>28</v>
      </c>
      <c r="E921" s="3" t="s">
        <v>110</v>
      </c>
      <c r="F921" s="3" t="s">
        <v>113</v>
      </c>
      <c r="G921" s="95">
        <v>593.80999999999995</v>
      </c>
    </row>
    <row r="922" spans="2:7">
      <c r="B922" s="41">
        <v>44044</v>
      </c>
      <c r="C922" s="3" t="s">
        <v>117</v>
      </c>
      <c r="D922" s="3">
        <v>3</v>
      </c>
      <c r="E922" s="3" t="s">
        <v>110</v>
      </c>
      <c r="F922" s="3" t="s">
        <v>106</v>
      </c>
      <c r="G922" s="95">
        <v>77.849999999999994</v>
      </c>
    </row>
    <row r="923" spans="2:7">
      <c r="B923" s="41">
        <v>43905</v>
      </c>
      <c r="C923" s="3" t="s">
        <v>119</v>
      </c>
      <c r="D923" s="3">
        <v>6</v>
      </c>
      <c r="E923" s="3" t="s">
        <v>114</v>
      </c>
      <c r="F923" s="3" t="s">
        <v>115</v>
      </c>
      <c r="G923" s="95">
        <v>155.69999999999999</v>
      </c>
    </row>
    <row r="924" spans="2:7">
      <c r="B924" s="41">
        <v>44391</v>
      </c>
      <c r="C924" s="3" t="s">
        <v>118</v>
      </c>
      <c r="D924" s="3">
        <v>48</v>
      </c>
      <c r="E924" s="3" t="s">
        <v>110</v>
      </c>
      <c r="F924" s="3" t="s">
        <v>113</v>
      </c>
      <c r="G924" s="95">
        <v>934.2</v>
      </c>
    </row>
    <row r="925" spans="2:7">
      <c r="B925" s="41">
        <v>44647</v>
      </c>
      <c r="C925" s="3" t="s">
        <v>119</v>
      </c>
      <c r="D925" s="3">
        <v>300</v>
      </c>
      <c r="E925" s="3" t="s">
        <v>110</v>
      </c>
      <c r="F925" s="3" t="s">
        <v>106</v>
      </c>
      <c r="G925" s="95">
        <v>4303.88</v>
      </c>
    </row>
    <row r="926" spans="2:7">
      <c r="B926" s="41">
        <v>44649</v>
      </c>
      <c r="C926" s="3" t="s">
        <v>118</v>
      </c>
      <c r="D926" s="3">
        <v>6</v>
      </c>
      <c r="E926" s="3" t="s">
        <v>9</v>
      </c>
      <c r="F926" s="3" t="s">
        <v>111</v>
      </c>
      <c r="G926" s="95">
        <v>173.7</v>
      </c>
    </row>
    <row r="927" spans="2:7">
      <c r="B927" s="41">
        <v>44194</v>
      </c>
      <c r="C927" s="3" t="s">
        <v>118</v>
      </c>
      <c r="D927" s="3">
        <v>350</v>
      </c>
      <c r="E927" s="3" t="s">
        <v>9</v>
      </c>
      <c r="F927" s="3" t="s">
        <v>109</v>
      </c>
      <c r="G927" s="95">
        <v>5826.19</v>
      </c>
    </row>
    <row r="928" spans="2:7">
      <c r="B928" s="41">
        <v>44233</v>
      </c>
      <c r="C928" s="3" t="s">
        <v>107</v>
      </c>
      <c r="D928" s="3">
        <v>175</v>
      </c>
      <c r="E928" s="3" t="s">
        <v>112</v>
      </c>
      <c r="F928" s="3" t="s">
        <v>106</v>
      </c>
      <c r="G928" s="95">
        <v>4158.88</v>
      </c>
    </row>
    <row r="929" spans="2:7">
      <c r="B929" s="41">
        <v>44875</v>
      </c>
      <c r="C929" s="3" t="s">
        <v>117</v>
      </c>
      <c r="D929" s="3">
        <v>400</v>
      </c>
      <c r="E929" s="3" t="s">
        <v>114</v>
      </c>
      <c r="F929" s="3" t="s">
        <v>113</v>
      </c>
      <c r="G929" s="95">
        <v>5968.5</v>
      </c>
    </row>
    <row r="930" spans="2:7">
      <c r="B930" s="41">
        <v>43916</v>
      </c>
      <c r="C930" s="3" t="s">
        <v>116</v>
      </c>
      <c r="D930" s="3">
        <v>10</v>
      </c>
      <c r="E930" s="3" t="s">
        <v>112</v>
      </c>
      <c r="F930" s="3" t="s">
        <v>108</v>
      </c>
      <c r="G930" s="95">
        <v>359.5</v>
      </c>
    </row>
    <row r="931" spans="2:7">
      <c r="B931" s="41">
        <v>44644</v>
      </c>
      <c r="C931" s="3" t="s">
        <v>118</v>
      </c>
      <c r="D931" s="3">
        <v>1</v>
      </c>
      <c r="E931" s="3" t="s">
        <v>110</v>
      </c>
      <c r="F931" s="3" t="s">
        <v>105</v>
      </c>
      <c r="G931" s="95">
        <v>23.95</v>
      </c>
    </row>
    <row r="932" spans="2:7">
      <c r="B932" s="41">
        <v>44098</v>
      </c>
      <c r="C932" s="3" t="s">
        <v>118</v>
      </c>
      <c r="D932" s="3">
        <v>75</v>
      </c>
      <c r="E932" s="3" t="s">
        <v>9</v>
      </c>
      <c r="F932" s="3" t="s">
        <v>106</v>
      </c>
      <c r="G932" s="95">
        <v>1515.94</v>
      </c>
    </row>
    <row r="933" spans="2:7">
      <c r="B933" s="41">
        <v>44293</v>
      </c>
      <c r="C933" s="3" t="s">
        <v>117</v>
      </c>
      <c r="D933" s="3">
        <v>14</v>
      </c>
      <c r="E933" s="3" t="s">
        <v>110</v>
      </c>
      <c r="F933" s="3" t="s">
        <v>115</v>
      </c>
      <c r="G933" s="95">
        <v>335.3</v>
      </c>
    </row>
    <row r="934" spans="2:7">
      <c r="B934" s="41">
        <v>44643</v>
      </c>
      <c r="C934" s="3" t="s">
        <v>117</v>
      </c>
      <c r="D934" s="3">
        <v>31</v>
      </c>
      <c r="E934" s="3" t="s">
        <v>9</v>
      </c>
      <c r="F934" s="3" t="s">
        <v>111</v>
      </c>
      <c r="G934" s="95">
        <v>710.13</v>
      </c>
    </row>
    <row r="935" spans="2:7">
      <c r="B935" s="41">
        <v>44869</v>
      </c>
      <c r="C935" s="3" t="s">
        <v>117</v>
      </c>
      <c r="D935" s="3">
        <v>2</v>
      </c>
      <c r="E935" s="3" t="s">
        <v>112</v>
      </c>
      <c r="F935" s="3" t="s">
        <v>105</v>
      </c>
      <c r="G935" s="95">
        <v>67.900000000000006</v>
      </c>
    </row>
    <row r="936" spans="2:7">
      <c r="B936" s="41">
        <v>44456</v>
      </c>
      <c r="C936" s="3" t="s">
        <v>116</v>
      </c>
      <c r="D936" s="3">
        <v>6</v>
      </c>
      <c r="E936" s="3" t="s">
        <v>9</v>
      </c>
      <c r="F936" s="3" t="s">
        <v>105</v>
      </c>
      <c r="G936" s="95">
        <v>173.7</v>
      </c>
    </row>
    <row r="937" spans="2:7">
      <c r="B937" s="41">
        <v>44679</v>
      </c>
      <c r="C937" s="3" t="s">
        <v>107</v>
      </c>
      <c r="D937" s="3">
        <v>6</v>
      </c>
      <c r="E937" s="3" t="s">
        <v>114</v>
      </c>
      <c r="F937" s="3" t="s">
        <v>111</v>
      </c>
      <c r="G937" s="95">
        <v>161.69999999999999</v>
      </c>
    </row>
    <row r="938" spans="2:7">
      <c r="B938" s="41">
        <v>44655</v>
      </c>
      <c r="C938" s="3" t="s">
        <v>119</v>
      </c>
      <c r="D938" s="3">
        <v>6</v>
      </c>
      <c r="E938" s="3" t="s">
        <v>110</v>
      </c>
      <c r="F938" s="3" t="s">
        <v>109</v>
      </c>
      <c r="G938" s="95">
        <v>155.69999999999999</v>
      </c>
    </row>
    <row r="939" spans="2:7">
      <c r="B939" s="41">
        <v>44793</v>
      </c>
      <c r="C939" s="3" t="s">
        <v>107</v>
      </c>
      <c r="D939" s="3">
        <v>29</v>
      </c>
      <c r="E939" s="3" t="s">
        <v>9</v>
      </c>
      <c r="F939" s="3" t="s">
        <v>108</v>
      </c>
      <c r="G939" s="95">
        <v>713.62</v>
      </c>
    </row>
    <row r="940" spans="2:7">
      <c r="B940" s="41">
        <v>44124</v>
      </c>
      <c r="C940" s="3" t="s">
        <v>117</v>
      </c>
      <c r="D940" s="3">
        <v>20</v>
      </c>
      <c r="E940" s="3" t="s">
        <v>6</v>
      </c>
      <c r="F940" s="3" t="s">
        <v>111</v>
      </c>
      <c r="G940" s="95">
        <v>893.8</v>
      </c>
    </row>
    <row r="941" spans="2:7">
      <c r="B941" s="41">
        <v>43949</v>
      </c>
      <c r="C941" s="3" t="s">
        <v>117</v>
      </c>
      <c r="D941" s="3">
        <v>34</v>
      </c>
      <c r="E941" s="3" t="s">
        <v>114</v>
      </c>
      <c r="F941" s="3" t="s">
        <v>108</v>
      </c>
      <c r="G941" s="95">
        <v>778.86</v>
      </c>
    </row>
    <row r="942" spans="2:7">
      <c r="B942" s="41">
        <v>44804</v>
      </c>
      <c r="C942" s="3" t="s">
        <v>107</v>
      </c>
      <c r="D942" s="3">
        <v>9</v>
      </c>
      <c r="E942" s="3" t="s">
        <v>110</v>
      </c>
      <c r="F942" s="3" t="s">
        <v>113</v>
      </c>
      <c r="G942" s="95">
        <v>215.55</v>
      </c>
    </row>
    <row r="943" spans="2:7">
      <c r="B943" s="41">
        <v>43977</v>
      </c>
      <c r="C943" s="3" t="s">
        <v>119</v>
      </c>
      <c r="D943" s="3">
        <v>200</v>
      </c>
      <c r="E943" s="3" t="s">
        <v>112</v>
      </c>
      <c r="F943" s="3" t="s">
        <v>108</v>
      </c>
      <c r="G943" s="95">
        <v>4753</v>
      </c>
    </row>
    <row r="944" spans="2:7">
      <c r="B944" s="41">
        <v>44850</v>
      </c>
      <c r="C944" s="3" t="s">
        <v>118</v>
      </c>
      <c r="D944" s="3">
        <v>8</v>
      </c>
      <c r="E944" s="3" t="s">
        <v>112</v>
      </c>
      <c r="F944" s="3" t="s">
        <v>109</v>
      </c>
      <c r="G944" s="95">
        <v>271.60000000000002</v>
      </c>
    </row>
    <row r="945" spans="2:7">
      <c r="B945" s="41">
        <v>44556</v>
      </c>
      <c r="C945" s="3" t="s">
        <v>116</v>
      </c>
      <c r="D945" s="3">
        <v>5</v>
      </c>
      <c r="E945" s="3" t="s">
        <v>6</v>
      </c>
      <c r="F945" s="3" t="s">
        <v>106</v>
      </c>
      <c r="G945" s="95">
        <v>218.45</v>
      </c>
    </row>
    <row r="946" spans="2:7">
      <c r="B946" s="41">
        <v>44459</v>
      </c>
      <c r="C946" s="3" t="s">
        <v>117</v>
      </c>
      <c r="D946" s="3">
        <v>175</v>
      </c>
      <c r="E946" s="3" t="s">
        <v>112</v>
      </c>
      <c r="F946" s="3" t="s">
        <v>115</v>
      </c>
      <c r="G946" s="95">
        <v>4158.88</v>
      </c>
    </row>
    <row r="947" spans="2:7">
      <c r="B947" s="41">
        <v>44262</v>
      </c>
      <c r="C947" s="3" t="s">
        <v>119</v>
      </c>
      <c r="D947" s="3">
        <v>3</v>
      </c>
      <c r="E947" s="3" t="s">
        <v>114</v>
      </c>
      <c r="F947" s="3" t="s">
        <v>111</v>
      </c>
      <c r="G947" s="95">
        <v>74.849999999999994</v>
      </c>
    </row>
    <row r="948" spans="2:7">
      <c r="B948" s="41">
        <v>44736</v>
      </c>
      <c r="C948" s="3" t="s">
        <v>118</v>
      </c>
      <c r="D948" s="3">
        <v>475</v>
      </c>
      <c r="E948" s="3" t="s">
        <v>6</v>
      </c>
      <c r="F948" s="3" t="s">
        <v>115</v>
      </c>
      <c r="G948" s="95">
        <v>12205.96</v>
      </c>
    </row>
    <row r="949" spans="2:7">
      <c r="B949" s="41">
        <v>44867</v>
      </c>
      <c r="C949" s="3" t="s">
        <v>107</v>
      </c>
      <c r="D949" s="3">
        <v>40</v>
      </c>
      <c r="E949" s="3" t="s">
        <v>6</v>
      </c>
      <c r="F949" s="3" t="s">
        <v>106</v>
      </c>
      <c r="G949" s="95">
        <v>1485.46</v>
      </c>
    </row>
    <row r="950" spans="2:7">
      <c r="B950" s="41">
        <v>43992</v>
      </c>
      <c r="C950" s="3" t="s">
        <v>117</v>
      </c>
      <c r="D950" s="3">
        <v>300</v>
      </c>
      <c r="E950" s="3" t="s">
        <v>9</v>
      </c>
      <c r="F950" s="3" t="s">
        <v>106</v>
      </c>
      <c r="G950" s="95">
        <v>4648.88</v>
      </c>
    </row>
    <row r="951" spans="2:7">
      <c r="B951" s="41">
        <v>44792</v>
      </c>
      <c r="C951" s="3" t="s">
        <v>118</v>
      </c>
      <c r="D951" s="3">
        <v>8</v>
      </c>
      <c r="E951" s="3" t="s">
        <v>112</v>
      </c>
      <c r="F951" s="3" t="s">
        <v>105</v>
      </c>
      <c r="G951" s="95">
        <v>271.60000000000002</v>
      </c>
    </row>
    <row r="952" spans="2:7">
      <c r="B952" s="41">
        <v>44495</v>
      </c>
      <c r="C952" s="3" t="s">
        <v>117</v>
      </c>
      <c r="D952" s="3">
        <v>225</v>
      </c>
      <c r="E952" s="3" t="s">
        <v>110</v>
      </c>
      <c r="F952" s="3" t="s">
        <v>113</v>
      </c>
      <c r="G952" s="95">
        <v>3772.13</v>
      </c>
    </row>
    <row r="953" spans="2:7">
      <c r="B953" s="41">
        <v>44798</v>
      </c>
      <c r="C953" s="3" t="s">
        <v>119</v>
      </c>
      <c r="D953" s="3">
        <v>3</v>
      </c>
      <c r="E953" s="3" t="s">
        <v>114</v>
      </c>
      <c r="F953" s="3" t="s">
        <v>106</v>
      </c>
      <c r="G953" s="95">
        <v>80.849999999999994</v>
      </c>
    </row>
    <row r="954" spans="2:7">
      <c r="B954" s="41">
        <v>44803</v>
      </c>
      <c r="C954" s="3" t="s">
        <v>119</v>
      </c>
      <c r="D954" s="3">
        <v>5</v>
      </c>
      <c r="E954" s="3" t="s">
        <v>6</v>
      </c>
      <c r="F954" s="3" t="s">
        <v>109</v>
      </c>
      <c r="G954" s="95">
        <v>213.45</v>
      </c>
    </row>
    <row r="955" spans="2:7">
      <c r="B955" s="41">
        <v>44185</v>
      </c>
      <c r="C955" s="3" t="s">
        <v>119</v>
      </c>
      <c r="D955" s="3">
        <v>425</v>
      </c>
      <c r="E955" s="3" t="s">
        <v>6</v>
      </c>
      <c r="F955" s="3" t="s">
        <v>109</v>
      </c>
      <c r="G955" s="95">
        <v>10432.370000000001</v>
      </c>
    </row>
    <row r="956" spans="2:7">
      <c r="B956" s="41">
        <v>43851</v>
      </c>
      <c r="C956" s="3" t="s">
        <v>119</v>
      </c>
      <c r="D956" s="3">
        <v>250</v>
      </c>
      <c r="E956" s="3" t="s">
        <v>112</v>
      </c>
      <c r="F956" s="3" t="s">
        <v>106</v>
      </c>
      <c r="G956" s="95">
        <v>6116.25</v>
      </c>
    </row>
    <row r="957" spans="2:7">
      <c r="B957" s="41">
        <v>44838</v>
      </c>
      <c r="C957" s="3" t="s">
        <v>119</v>
      </c>
      <c r="D957" s="3">
        <v>75</v>
      </c>
      <c r="E957" s="3" t="s">
        <v>110</v>
      </c>
      <c r="F957" s="3" t="s">
        <v>106</v>
      </c>
      <c r="G957" s="95">
        <v>1459.69</v>
      </c>
    </row>
    <row r="958" spans="2:7">
      <c r="B958" s="41">
        <v>44622</v>
      </c>
      <c r="C958" s="3" t="s">
        <v>116</v>
      </c>
      <c r="D958" s="3">
        <v>5</v>
      </c>
      <c r="E958" s="3" t="s">
        <v>112</v>
      </c>
      <c r="F958" s="3" t="s">
        <v>111</v>
      </c>
      <c r="G958" s="95">
        <v>169.75</v>
      </c>
    </row>
    <row r="959" spans="2:7">
      <c r="B959" s="41">
        <v>43949</v>
      </c>
      <c r="C959" s="3" t="s">
        <v>119</v>
      </c>
      <c r="D959" s="3">
        <v>9</v>
      </c>
      <c r="E959" s="3" t="s">
        <v>110</v>
      </c>
      <c r="F959" s="3" t="s">
        <v>115</v>
      </c>
      <c r="G959" s="95">
        <v>215.55</v>
      </c>
    </row>
    <row r="960" spans="2:7">
      <c r="B960" s="41">
        <v>44228</v>
      </c>
      <c r="C960" s="3" t="s">
        <v>116</v>
      </c>
      <c r="D960" s="3">
        <v>1</v>
      </c>
      <c r="E960" s="3" t="s">
        <v>9</v>
      </c>
      <c r="F960" s="3" t="s">
        <v>115</v>
      </c>
      <c r="G960" s="95">
        <v>28.95</v>
      </c>
    </row>
    <row r="961" spans="2:7">
      <c r="B961" s="41">
        <v>44719</v>
      </c>
      <c r="C961" s="3" t="s">
        <v>116</v>
      </c>
      <c r="D961" s="3">
        <v>300</v>
      </c>
      <c r="E961" s="3" t="s">
        <v>9</v>
      </c>
      <c r="F961" s="3" t="s">
        <v>109</v>
      </c>
      <c r="G961" s="95">
        <v>4993.88</v>
      </c>
    </row>
    <row r="962" spans="2:7">
      <c r="B962" s="41">
        <v>44194</v>
      </c>
      <c r="C962" s="3" t="s">
        <v>116</v>
      </c>
      <c r="D962" s="3">
        <v>7</v>
      </c>
      <c r="E962" s="3" t="s">
        <v>114</v>
      </c>
      <c r="F962" s="3" t="s">
        <v>115</v>
      </c>
      <c r="G962" s="95">
        <v>188.65</v>
      </c>
    </row>
    <row r="963" spans="2:7">
      <c r="B963" s="41">
        <v>44425</v>
      </c>
      <c r="C963" s="3" t="s">
        <v>119</v>
      </c>
      <c r="D963" s="3">
        <v>2</v>
      </c>
      <c r="E963" s="3" t="s">
        <v>6</v>
      </c>
      <c r="F963" s="3" t="s">
        <v>113</v>
      </c>
      <c r="G963" s="95">
        <v>89.38</v>
      </c>
    </row>
    <row r="964" spans="2:7">
      <c r="B964" s="41">
        <v>44728</v>
      </c>
      <c r="C964" s="3" t="s">
        <v>119</v>
      </c>
      <c r="D964" s="3">
        <v>36</v>
      </c>
      <c r="E964" s="3" t="s">
        <v>9</v>
      </c>
      <c r="F964" s="3" t="s">
        <v>105</v>
      </c>
      <c r="G964" s="95">
        <v>885.87</v>
      </c>
    </row>
    <row r="965" spans="2:7">
      <c r="B965" s="41">
        <v>43887</v>
      </c>
      <c r="C965" s="3" t="s">
        <v>119</v>
      </c>
      <c r="D965" s="3">
        <v>12</v>
      </c>
      <c r="E965" s="3" t="s">
        <v>112</v>
      </c>
      <c r="F965" s="3" t="s">
        <v>109</v>
      </c>
      <c r="G965" s="95">
        <v>407.4</v>
      </c>
    </row>
    <row r="966" spans="2:7">
      <c r="B966" s="41">
        <v>44020</v>
      </c>
      <c r="C966" s="3" t="s">
        <v>107</v>
      </c>
      <c r="D966" s="3">
        <v>175</v>
      </c>
      <c r="E966" s="3" t="s">
        <v>9</v>
      </c>
      <c r="F966" s="3" t="s">
        <v>111</v>
      </c>
      <c r="G966" s="95">
        <v>3546.38</v>
      </c>
    </row>
    <row r="967" spans="2:7">
      <c r="B967" s="41">
        <v>44444</v>
      </c>
      <c r="C967" s="3" t="s">
        <v>119</v>
      </c>
      <c r="D967" s="3">
        <v>375</v>
      </c>
      <c r="E967" s="3" t="s">
        <v>110</v>
      </c>
      <c r="F967" s="3" t="s">
        <v>113</v>
      </c>
      <c r="G967" s="95">
        <v>5595.47</v>
      </c>
    </row>
    <row r="968" spans="2:7">
      <c r="B968" s="41">
        <v>44816</v>
      </c>
      <c r="C968" s="3" t="s">
        <v>107</v>
      </c>
      <c r="D968" s="3">
        <v>425</v>
      </c>
      <c r="E968" s="3" t="s">
        <v>112</v>
      </c>
      <c r="F968" s="3" t="s">
        <v>115</v>
      </c>
      <c r="G968" s="95">
        <v>8540.91</v>
      </c>
    </row>
    <row r="969" spans="2:7">
      <c r="B969" s="41">
        <v>44400</v>
      </c>
      <c r="C969" s="3" t="s">
        <v>117</v>
      </c>
      <c r="D969" s="3">
        <v>50</v>
      </c>
      <c r="E969" s="3" t="s">
        <v>110</v>
      </c>
      <c r="F969" s="3" t="s">
        <v>115</v>
      </c>
      <c r="G969" s="95">
        <v>973.13</v>
      </c>
    </row>
    <row r="970" spans="2:7">
      <c r="B970" s="41">
        <v>44651</v>
      </c>
      <c r="C970" s="3" t="s">
        <v>118</v>
      </c>
      <c r="D970" s="3">
        <v>275</v>
      </c>
      <c r="E970" s="3" t="s">
        <v>114</v>
      </c>
      <c r="F970" s="3" t="s">
        <v>108</v>
      </c>
      <c r="G970" s="95">
        <v>4261.47</v>
      </c>
    </row>
    <row r="971" spans="2:7">
      <c r="B971" s="41">
        <v>44323</v>
      </c>
      <c r="C971" s="3" t="s">
        <v>107</v>
      </c>
      <c r="D971" s="3">
        <v>47</v>
      </c>
      <c r="E971" s="3" t="s">
        <v>9</v>
      </c>
      <c r="F971" s="3" t="s">
        <v>113</v>
      </c>
      <c r="G971" s="95">
        <v>1156.55</v>
      </c>
    </row>
    <row r="972" spans="2:7">
      <c r="B972" s="41">
        <v>44861</v>
      </c>
      <c r="C972" s="3" t="s">
        <v>117</v>
      </c>
      <c r="D972" s="3">
        <v>1</v>
      </c>
      <c r="E972" s="3" t="s">
        <v>112</v>
      </c>
      <c r="F972" s="3" t="s">
        <v>106</v>
      </c>
      <c r="G972" s="95">
        <v>34.950000000000003</v>
      </c>
    </row>
    <row r="973" spans="2:7">
      <c r="B973" s="41">
        <v>44216</v>
      </c>
      <c r="C973" s="3" t="s">
        <v>118</v>
      </c>
      <c r="D973" s="3">
        <v>550</v>
      </c>
      <c r="E973" s="3" t="s">
        <v>114</v>
      </c>
      <c r="F973" s="3" t="s">
        <v>111</v>
      </c>
      <c r="G973" s="95">
        <v>7890.44</v>
      </c>
    </row>
    <row r="974" spans="2:7">
      <c r="B974" s="41">
        <v>44196</v>
      </c>
      <c r="C974" s="3" t="s">
        <v>107</v>
      </c>
      <c r="D974" s="3">
        <v>39</v>
      </c>
      <c r="E974" s="3" t="s">
        <v>6</v>
      </c>
      <c r="F974" s="3" t="s">
        <v>109</v>
      </c>
      <c r="G974" s="95">
        <v>1448.32</v>
      </c>
    </row>
    <row r="975" spans="2:7">
      <c r="B975" s="41">
        <v>44344</v>
      </c>
      <c r="C975" s="3" t="s">
        <v>119</v>
      </c>
      <c r="D975" s="3">
        <v>575</v>
      </c>
      <c r="E975" s="3" t="s">
        <v>6</v>
      </c>
      <c r="F975" s="3" t="s">
        <v>106</v>
      </c>
      <c r="G975" s="95">
        <v>14775.63</v>
      </c>
    </row>
    <row r="976" spans="2:7">
      <c r="B976" s="41">
        <v>44145</v>
      </c>
      <c r="C976" s="3" t="s">
        <v>116</v>
      </c>
      <c r="D976" s="3">
        <v>575</v>
      </c>
      <c r="E976" s="3" t="s">
        <v>110</v>
      </c>
      <c r="F976" s="3" t="s">
        <v>106</v>
      </c>
      <c r="G976" s="95">
        <v>8579.7199999999993</v>
      </c>
    </row>
    <row r="977" spans="2:7">
      <c r="B977" s="41">
        <v>44163</v>
      </c>
      <c r="C977" s="3" t="s">
        <v>117</v>
      </c>
      <c r="D977" s="3">
        <v>375</v>
      </c>
      <c r="E977" s="3" t="s">
        <v>6</v>
      </c>
      <c r="F977" s="3" t="s">
        <v>105</v>
      </c>
      <c r="G977" s="95">
        <v>9205.0300000000007</v>
      </c>
    </row>
    <row r="978" spans="2:7">
      <c r="B978" s="41">
        <v>44054</v>
      </c>
      <c r="C978" s="3" t="s">
        <v>117</v>
      </c>
      <c r="D978" s="3">
        <v>30</v>
      </c>
      <c r="E978" s="3" t="s">
        <v>6</v>
      </c>
      <c r="F978" s="3" t="s">
        <v>111</v>
      </c>
      <c r="G978" s="95">
        <v>1114.0999999999999</v>
      </c>
    </row>
    <row r="979" spans="2:7">
      <c r="B979" s="41">
        <v>44806</v>
      </c>
      <c r="C979" s="3" t="s">
        <v>118</v>
      </c>
      <c r="D979" s="3">
        <v>31</v>
      </c>
      <c r="E979" s="3" t="s">
        <v>6</v>
      </c>
      <c r="F979" s="3" t="s">
        <v>106</v>
      </c>
      <c r="G979" s="95">
        <v>1177.58</v>
      </c>
    </row>
    <row r="980" spans="2:7">
      <c r="B980" s="41">
        <v>44324</v>
      </c>
      <c r="C980" s="3" t="s">
        <v>117</v>
      </c>
      <c r="D980" s="3">
        <v>350</v>
      </c>
      <c r="E980" s="3" t="s">
        <v>112</v>
      </c>
      <c r="F980" s="3" t="s">
        <v>115</v>
      </c>
      <c r="G980" s="95">
        <v>6832.44</v>
      </c>
    </row>
    <row r="981" spans="2:7">
      <c r="B981" s="41">
        <v>44032</v>
      </c>
      <c r="C981" s="3" t="s">
        <v>107</v>
      </c>
      <c r="D981" s="3">
        <v>3</v>
      </c>
      <c r="E981" s="3" t="s">
        <v>9</v>
      </c>
      <c r="F981" s="3" t="s">
        <v>108</v>
      </c>
      <c r="G981" s="95">
        <v>83.85</v>
      </c>
    </row>
    <row r="982" spans="2:7">
      <c r="B982" s="41">
        <v>44340</v>
      </c>
      <c r="C982" s="3" t="s">
        <v>118</v>
      </c>
      <c r="D982" s="3">
        <v>30</v>
      </c>
      <c r="E982" s="3" t="s">
        <v>9</v>
      </c>
      <c r="F982" s="3" t="s">
        <v>108</v>
      </c>
      <c r="G982" s="95">
        <v>738.23</v>
      </c>
    </row>
    <row r="983" spans="2:7">
      <c r="B983" s="41">
        <v>44374</v>
      </c>
      <c r="C983" s="3" t="s">
        <v>118</v>
      </c>
      <c r="D983" s="3">
        <v>31</v>
      </c>
      <c r="E983" s="3" t="s">
        <v>110</v>
      </c>
      <c r="F983" s="3" t="s">
        <v>113</v>
      </c>
      <c r="G983" s="95">
        <v>631.08000000000004</v>
      </c>
    </row>
    <row r="984" spans="2:7">
      <c r="B984" s="41">
        <v>44265</v>
      </c>
      <c r="C984" s="3" t="s">
        <v>116</v>
      </c>
      <c r="D984" s="3">
        <v>6</v>
      </c>
      <c r="E984" s="3" t="s">
        <v>6</v>
      </c>
      <c r="F984" s="3" t="s">
        <v>109</v>
      </c>
      <c r="G984" s="95">
        <v>256.14</v>
      </c>
    </row>
    <row r="985" spans="2:7">
      <c r="B985" s="41">
        <v>44344</v>
      </c>
      <c r="C985" s="3" t="s">
        <v>116</v>
      </c>
      <c r="D985" s="3">
        <v>37</v>
      </c>
      <c r="E985" s="3" t="s">
        <v>6</v>
      </c>
      <c r="F985" s="3" t="s">
        <v>108</v>
      </c>
      <c r="G985" s="95">
        <v>1405.5</v>
      </c>
    </row>
    <row r="986" spans="2:7">
      <c r="B986" s="41">
        <v>44741</v>
      </c>
      <c r="C986" s="3" t="s">
        <v>107</v>
      </c>
      <c r="D986" s="3">
        <v>225</v>
      </c>
      <c r="E986" s="3" t="s">
        <v>9</v>
      </c>
      <c r="F986" s="3" t="s">
        <v>108</v>
      </c>
      <c r="G986" s="95">
        <v>4244.63</v>
      </c>
    </row>
    <row r="987" spans="2:7">
      <c r="B987" s="41">
        <v>43989</v>
      </c>
      <c r="C987" s="3" t="s">
        <v>117</v>
      </c>
      <c r="D987" s="3">
        <v>200</v>
      </c>
      <c r="E987" s="3" t="s">
        <v>112</v>
      </c>
      <c r="F987" s="3" t="s">
        <v>109</v>
      </c>
      <c r="G987" s="95">
        <v>4893</v>
      </c>
    </row>
    <row r="988" spans="2:7">
      <c r="B988" s="41">
        <v>44519</v>
      </c>
      <c r="C988" s="3" t="s">
        <v>117</v>
      </c>
      <c r="D988" s="3">
        <v>150</v>
      </c>
      <c r="E988" s="3" t="s">
        <v>112</v>
      </c>
      <c r="F988" s="3" t="s">
        <v>109</v>
      </c>
      <c r="G988" s="95">
        <v>3564.75</v>
      </c>
    </row>
    <row r="989" spans="2:7">
      <c r="B989" s="41">
        <v>44610</v>
      </c>
      <c r="C989" s="3" t="s">
        <v>117</v>
      </c>
      <c r="D989" s="3">
        <v>6</v>
      </c>
      <c r="E989" s="3" t="s">
        <v>9</v>
      </c>
      <c r="F989" s="3" t="s">
        <v>105</v>
      </c>
      <c r="G989" s="95">
        <v>173.7</v>
      </c>
    </row>
    <row r="990" spans="2:7">
      <c r="B990" s="41">
        <v>44095</v>
      </c>
      <c r="C990" s="3" t="s">
        <v>119</v>
      </c>
      <c r="D990" s="3">
        <v>600</v>
      </c>
      <c r="E990" s="3" t="s">
        <v>112</v>
      </c>
      <c r="F990" s="3" t="s">
        <v>108</v>
      </c>
      <c r="G990" s="95">
        <v>11712.75</v>
      </c>
    </row>
    <row r="991" spans="2:7">
      <c r="B991" s="41">
        <v>43983</v>
      </c>
      <c r="C991" s="3" t="s">
        <v>117</v>
      </c>
      <c r="D991" s="3">
        <v>600</v>
      </c>
      <c r="E991" s="3" t="s">
        <v>112</v>
      </c>
      <c r="F991" s="3" t="s">
        <v>113</v>
      </c>
      <c r="G991" s="95">
        <v>11712.75</v>
      </c>
    </row>
    <row r="992" spans="2:7">
      <c r="B992" s="41">
        <v>44168</v>
      </c>
      <c r="C992" s="3" t="s">
        <v>107</v>
      </c>
      <c r="D992" s="3">
        <v>175</v>
      </c>
      <c r="E992" s="3" t="s">
        <v>6</v>
      </c>
      <c r="F992" s="3" t="s">
        <v>108</v>
      </c>
      <c r="G992" s="95">
        <v>5352.03</v>
      </c>
    </row>
    <row r="993" spans="2:7">
      <c r="B993" s="41">
        <v>44539</v>
      </c>
      <c r="C993" s="3" t="s">
        <v>118</v>
      </c>
      <c r="D993" s="3">
        <v>24</v>
      </c>
      <c r="E993" s="3" t="s">
        <v>9</v>
      </c>
      <c r="F993" s="3" t="s">
        <v>111</v>
      </c>
      <c r="G993" s="95">
        <v>570.17999999999995</v>
      </c>
    </row>
    <row r="994" spans="2:7">
      <c r="B994" s="41">
        <v>44802</v>
      </c>
      <c r="C994" s="3" t="s">
        <v>119</v>
      </c>
      <c r="D994" s="3">
        <v>25</v>
      </c>
      <c r="E994" s="3" t="s">
        <v>114</v>
      </c>
      <c r="F994" s="3" t="s">
        <v>111</v>
      </c>
      <c r="G994" s="95">
        <v>551.44000000000005</v>
      </c>
    </row>
    <row r="995" spans="2:7">
      <c r="B995" s="41">
        <v>44795</v>
      </c>
      <c r="C995" s="3" t="s">
        <v>107</v>
      </c>
      <c r="D995" s="3">
        <v>10</v>
      </c>
      <c r="E995" s="3" t="s">
        <v>112</v>
      </c>
      <c r="F995" s="3" t="s">
        <v>105</v>
      </c>
      <c r="G995" s="95">
        <v>349.5</v>
      </c>
    </row>
    <row r="996" spans="2:7">
      <c r="B996" s="41">
        <v>44892</v>
      </c>
      <c r="C996" s="3" t="s">
        <v>116</v>
      </c>
      <c r="D996" s="3">
        <v>375</v>
      </c>
      <c r="E996" s="3" t="s">
        <v>9</v>
      </c>
      <c r="F996" s="3" t="s">
        <v>111</v>
      </c>
      <c r="G996" s="95">
        <v>6242.34</v>
      </c>
    </row>
    <row r="997" spans="2:7">
      <c r="B997" s="41">
        <v>44822</v>
      </c>
      <c r="C997" s="3" t="s">
        <v>119</v>
      </c>
      <c r="D997" s="3">
        <v>4</v>
      </c>
      <c r="E997" s="3" t="s">
        <v>114</v>
      </c>
      <c r="F997" s="3" t="s">
        <v>108</v>
      </c>
      <c r="G997" s="95">
        <v>107.8</v>
      </c>
    </row>
    <row r="998" spans="2:7">
      <c r="B998" s="41">
        <v>44203</v>
      </c>
      <c r="C998" s="3" t="s">
        <v>117</v>
      </c>
      <c r="D998" s="3">
        <v>35</v>
      </c>
      <c r="E998" s="3" t="s">
        <v>112</v>
      </c>
      <c r="F998" s="3" t="s">
        <v>115</v>
      </c>
      <c r="G998" s="95">
        <v>1069.51</v>
      </c>
    </row>
    <row r="999" spans="2:7">
      <c r="B999" s="41">
        <v>44713</v>
      </c>
      <c r="C999" s="3" t="s">
        <v>117</v>
      </c>
      <c r="D999" s="3">
        <v>1</v>
      </c>
      <c r="E999" s="3" t="s">
        <v>9</v>
      </c>
      <c r="F999" s="3" t="s">
        <v>106</v>
      </c>
      <c r="G999" s="95">
        <v>27.95</v>
      </c>
    </row>
    <row r="1000" spans="2:7">
      <c r="B1000" s="41">
        <v>44751</v>
      </c>
      <c r="C1000" s="3" t="s">
        <v>119</v>
      </c>
      <c r="D1000" s="3">
        <v>150</v>
      </c>
      <c r="E1000" s="3" t="s">
        <v>114</v>
      </c>
      <c r="F1000" s="3" t="s">
        <v>111</v>
      </c>
      <c r="G1000" s="95">
        <v>2619.75</v>
      </c>
    </row>
    <row r="1001" spans="2:7">
      <c r="B1001" s="41">
        <v>44902</v>
      </c>
      <c r="C1001" s="3" t="s">
        <v>117</v>
      </c>
      <c r="D1001" s="3">
        <v>12</v>
      </c>
      <c r="E1001" s="3" t="s">
        <v>114</v>
      </c>
      <c r="F1001" s="3" t="s">
        <v>105</v>
      </c>
      <c r="G1001" s="95">
        <v>323.39999999999998</v>
      </c>
    </row>
    <row r="1002" spans="2:7">
      <c r="B1002" s="41">
        <v>44889</v>
      </c>
      <c r="C1002" s="3" t="s">
        <v>107</v>
      </c>
      <c r="D1002" s="3">
        <v>175</v>
      </c>
      <c r="E1002" s="3" t="s">
        <v>112</v>
      </c>
      <c r="F1002" s="3" t="s">
        <v>106</v>
      </c>
      <c r="G1002" s="95">
        <v>4281.38</v>
      </c>
    </row>
    <row r="1003" spans="2:7">
      <c r="B1003" s="41">
        <v>44511</v>
      </c>
      <c r="C1003" s="3" t="s">
        <v>117</v>
      </c>
      <c r="D1003" s="3">
        <v>9</v>
      </c>
      <c r="E1003" s="3" t="s">
        <v>110</v>
      </c>
      <c r="F1003" s="3" t="s">
        <v>106</v>
      </c>
      <c r="G1003" s="95">
        <v>215.55</v>
      </c>
    </row>
    <row r="1004" spans="2:7">
      <c r="B1004" s="41">
        <v>44746</v>
      </c>
      <c r="C1004" s="3" t="s">
        <v>119</v>
      </c>
      <c r="D1004" s="3">
        <v>3</v>
      </c>
      <c r="E1004" s="3" t="s">
        <v>9</v>
      </c>
      <c r="F1004" s="3" t="s">
        <v>113</v>
      </c>
      <c r="G1004" s="95">
        <v>80.849999999999994</v>
      </c>
    </row>
    <row r="1005" spans="2:7">
      <c r="B1005" s="41">
        <v>44911</v>
      </c>
      <c r="C1005" s="3" t="s">
        <v>117</v>
      </c>
      <c r="D1005" s="3">
        <v>44</v>
      </c>
      <c r="E1005" s="3" t="s">
        <v>9</v>
      </c>
      <c r="F1005" s="3" t="s">
        <v>108</v>
      </c>
      <c r="G1005" s="95">
        <v>1007.93</v>
      </c>
    </row>
    <row r="1006" spans="2:7">
      <c r="B1006" s="41">
        <v>44365</v>
      </c>
      <c r="C1006" s="3" t="s">
        <v>118</v>
      </c>
      <c r="D1006" s="3">
        <v>4</v>
      </c>
      <c r="E1006" s="3" t="s">
        <v>6</v>
      </c>
      <c r="F1006" s="3" t="s">
        <v>106</v>
      </c>
      <c r="G1006" s="95">
        <v>170.76</v>
      </c>
    </row>
    <row r="1007" spans="2:7">
      <c r="B1007" s="41">
        <v>44620</v>
      </c>
      <c r="C1007" s="3" t="s">
        <v>119</v>
      </c>
      <c r="D1007" s="3">
        <v>11</v>
      </c>
      <c r="E1007" s="3" t="s">
        <v>110</v>
      </c>
      <c r="F1007" s="3" t="s">
        <v>111</v>
      </c>
      <c r="G1007" s="95">
        <v>263.45</v>
      </c>
    </row>
    <row r="1008" spans="2:7">
      <c r="B1008" s="41">
        <v>44124</v>
      </c>
      <c r="C1008" s="3" t="s">
        <v>117</v>
      </c>
      <c r="D1008" s="3">
        <v>25</v>
      </c>
      <c r="E1008" s="3" t="s">
        <v>9</v>
      </c>
      <c r="F1008" s="3" t="s">
        <v>106</v>
      </c>
      <c r="G1008" s="95">
        <v>615.19000000000005</v>
      </c>
    </row>
    <row r="1009" spans="2:7">
      <c r="B1009" s="41">
        <v>44707</v>
      </c>
      <c r="C1009" s="3" t="s">
        <v>119</v>
      </c>
      <c r="D1009" s="3">
        <v>200</v>
      </c>
      <c r="E1009" s="3" t="s">
        <v>9</v>
      </c>
      <c r="F1009" s="3" t="s">
        <v>111</v>
      </c>
      <c r="G1009" s="95">
        <v>4053</v>
      </c>
    </row>
    <row r="1010" spans="2:7">
      <c r="B1010" s="41">
        <v>44642</v>
      </c>
      <c r="C1010" s="3" t="s">
        <v>119</v>
      </c>
      <c r="D1010" s="3">
        <v>350</v>
      </c>
      <c r="E1010" s="3" t="s">
        <v>112</v>
      </c>
      <c r="F1010" s="3" t="s">
        <v>111</v>
      </c>
      <c r="G1010" s="95">
        <v>7234.94</v>
      </c>
    </row>
    <row r="1011" spans="2:7">
      <c r="B1011" s="41">
        <v>44001</v>
      </c>
      <c r="C1011" s="3" t="s">
        <v>119</v>
      </c>
      <c r="D1011" s="3">
        <v>575</v>
      </c>
      <c r="E1011" s="3" t="s">
        <v>112</v>
      </c>
      <c r="F1011" s="3" t="s">
        <v>115</v>
      </c>
      <c r="G1011" s="95">
        <v>11555.34</v>
      </c>
    </row>
    <row r="1012" spans="2:7">
      <c r="B1012" s="41">
        <v>44740</v>
      </c>
      <c r="C1012" s="3" t="s">
        <v>116</v>
      </c>
      <c r="D1012" s="3">
        <v>32</v>
      </c>
      <c r="E1012" s="3" t="s">
        <v>110</v>
      </c>
      <c r="F1012" s="3" t="s">
        <v>106</v>
      </c>
      <c r="G1012" s="95">
        <v>678.64</v>
      </c>
    </row>
    <row r="1013" spans="2:7">
      <c r="B1013" s="41">
        <v>43943</v>
      </c>
      <c r="C1013" s="3" t="s">
        <v>107</v>
      </c>
      <c r="D1013" s="3">
        <v>200</v>
      </c>
      <c r="E1013" s="3" t="s">
        <v>9</v>
      </c>
      <c r="F1013" s="3" t="s">
        <v>108</v>
      </c>
      <c r="G1013" s="95">
        <v>3773</v>
      </c>
    </row>
    <row r="1014" spans="2:7">
      <c r="B1014" s="41">
        <v>43985</v>
      </c>
      <c r="C1014" s="3" t="s">
        <v>117</v>
      </c>
      <c r="D1014" s="3">
        <v>550</v>
      </c>
      <c r="E1014" s="3" t="s">
        <v>114</v>
      </c>
      <c r="F1014" s="3" t="s">
        <v>111</v>
      </c>
      <c r="G1014" s="95">
        <v>8522.94</v>
      </c>
    </row>
    <row r="1015" spans="2:7">
      <c r="B1015" s="41">
        <v>43883</v>
      </c>
      <c r="C1015" s="3" t="s">
        <v>119</v>
      </c>
      <c r="D1015" s="3">
        <v>275</v>
      </c>
      <c r="E1015" s="3" t="s">
        <v>9</v>
      </c>
      <c r="F1015" s="3" t="s">
        <v>109</v>
      </c>
      <c r="G1015" s="95">
        <v>4577.72</v>
      </c>
    </row>
    <row r="1016" spans="2:7">
      <c r="B1016" s="41">
        <v>44120</v>
      </c>
      <c r="C1016" s="3" t="s">
        <v>117</v>
      </c>
      <c r="D1016" s="3">
        <v>38</v>
      </c>
      <c r="E1016" s="3" t="s">
        <v>110</v>
      </c>
      <c r="F1016" s="3" t="s">
        <v>113</v>
      </c>
      <c r="G1016" s="95">
        <v>838.19</v>
      </c>
    </row>
    <row r="1017" spans="2:7">
      <c r="B1017" s="41">
        <v>44139</v>
      </c>
      <c r="C1017" s="3" t="s">
        <v>117</v>
      </c>
      <c r="D1017" s="3">
        <v>6</v>
      </c>
      <c r="E1017" s="3" t="s">
        <v>112</v>
      </c>
      <c r="F1017" s="3" t="s">
        <v>115</v>
      </c>
      <c r="G1017" s="95">
        <v>215.7</v>
      </c>
    </row>
    <row r="1018" spans="2:7">
      <c r="B1018" s="41">
        <v>44443</v>
      </c>
      <c r="C1018" s="3" t="s">
        <v>118</v>
      </c>
      <c r="D1018" s="3">
        <v>50</v>
      </c>
      <c r="E1018" s="3" t="s">
        <v>114</v>
      </c>
      <c r="F1018" s="3" t="s">
        <v>106</v>
      </c>
      <c r="G1018" s="95">
        <v>1010.63</v>
      </c>
    </row>
    <row r="1019" spans="2:7">
      <c r="B1019" s="41">
        <v>44767</v>
      </c>
      <c r="C1019" s="3" t="s">
        <v>117</v>
      </c>
      <c r="D1019" s="3">
        <v>375</v>
      </c>
      <c r="E1019" s="3" t="s">
        <v>112</v>
      </c>
      <c r="F1019" s="3" t="s">
        <v>108</v>
      </c>
      <c r="G1019" s="95">
        <v>7751.72</v>
      </c>
    </row>
    <row r="1020" spans="2:7">
      <c r="B1020" s="41">
        <v>44640</v>
      </c>
      <c r="C1020" s="3" t="s">
        <v>119</v>
      </c>
      <c r="D1020" s="3">
        <v>5</v>
      </c>
      <c r="E1020" s="3" t="s">
        <v>110</v>
      </c>
      <c r="F1020" s="3" t="s">
        <v>115</v>
      </c>
      <c r="G1020" s="95">
        <v>129.75</v>
      </c>
    </row>
    <row r="1021" spans="2:7">
      <c r="B1021" s="41">
        <v>44889</v>
      </c>
      <c r="C1021" s="3" t="s">
        <v>119</v>
      </c>
      <c r="D1021" s="3">
        <v>575</v>
      </c>
      <c r="E1021" s="3" t="s">
        <v>6</v>
      </c>
      <c r="F1021" s="3" t="s">
        <v>113</v>
      </c>
      <c r="G1021" s="95">
        <v>14775.63</v>
      </c>
    </row>
    <row r="1022" spans="2:7">
      <c r="B1022" s="41">
        <v>44908</v>
      </c>
      <c r="C1022" s="3" t="s">
        <v>117</v>
      </c>
      <c r="D1022" s="3">
        <v>7</v>
      </c>
      <c r="E1022" s="3" t="s">
        <v>110</v>
      </c>
      <c r="F1022" s="3" t="s">
        <v>109</v>
      </c>
      <c r="G1022" s="95">
        <v>174.65</v>
      </c>
    </row>
    <row r="1023" spans="2:7">
      <c r="B1023" s="41">
        <v>44203</v>
      </c>
      <c r="C1023" s="3" t="s">
        <v>116</v>
      </c>
      <c r="D1023" s="3">
        <v>8</v>
      </c>
      <c r="E1023" s="3" t="s">
        <v>114</v>
      </c>
      <c r="F1023" s="3" t="s">
        <v>115</v>
      </c>
      <c r="G1023" s="95">
        <v>199.6</v>
      </c>
    </row>
    <row r="1024" spans="2:7">
      <c r="B1024" s="41">
        <v>43933</v>
      </c>
      <c r="C1024" s="3" t="s">
        <v>117</v>
      </c>
      <c r="D1024" s="3">
        <v>300</v>
      </c>
      <c r="E1024" s="3" t="s">
        <v>112</v>
      </c>
      <c r="F1024" s="3" t="s">
        <v>113</v>
      </c>
      <c r="G1024" s="95">
        <v>6028.88</v>
      </c>
    </row>
    <row r="1025" spans="2:7">
      <c r="B1025" s="41">
        <v>44228</v>
      </c>
      <c r="C1025" s="3" t="s">
        <v>107</v>
      </c>
      <c r="D1025" s="3">
        <v>600</v>
      </c>
      <c r="E1025" s="3" t="s">
        <v>114</v>
      </c>
      <c r="F1025" s="3" t="s">
        <v>111</v>
      </c>
      <c r="G1025" s="95">
        <v>8607.75</v>
      </c>
    </row>
    <row r="1026" spans="2:7">
      <c r="B1026" s="41">
        <v>44403</v>
      </c>
      <c r="C1026" s="3" t="s">
        <v>116</v>
      </c>
      <c r="D1026" s="3">
        <v>525</v>
      </c>
      <c r="E1026" s="3" t="s">
        <v>114</v>
      </c>
      <c r="F1026" s="3" t="s">
        <v>111</v>
      </c>
      <c r="G1026" s="95">
        <v>7531.78</v>
      </c>
    </row>
    <row r="1027" spans="2:7">
      <c r="B1027" s="41">
        <v>44501</v>
      </c>
      <c r="C1027" s="3" t="s">
        <v>119</v>
      </c>
      <c r="D1027" s="3">
        <v>44</v>
      </c>
      <c r="E1027" s="3" t="s">
        <v>6</v>
      </c>
      <c r="F1027" s="3" t="s">
        <v>109</v>
      </c>
      <c r="G1027" s="95">
        <v>1634.01</v>
      </c>
    </row>
    <row r="1028" spans="2:7">
      <c r="B1028" s="41">
        <v>44916</v>
      </c>
      <c r="C1028" s="3" t="s">
        <v>117</v>
      </c>
      <c r="D1028" s="3">
        <v>45</v>
      </c>
      <c r="E1028" s="3" t="s">
        <v>9</v>
      </c>
      <c r="F1028" s="3" t="s">
        <v>115</v>
      </c>
      <c r="G1028" s="95">
        <v>1107.3399999999999</v>
      </c>
    </row>
    <row r="1029" spans="2:7">
      <c r="B1029" s="41">
        <v>44458</v>
      </c>
      <c r="C1029" s="3" t="s">
        <v>117</v>
      </c>
      <c r="D1029" s="3">
        <v>1</v>
      </c>
      <c r="E1029" s="3" t="s">
        <v>6</v>
      </c>
      <c r="F1029" s="3" t="s">
        <v>113</v>
      </c>
      <c r="G1029" s="95">
        <v>44.69</v>
      </c>
    </row>
    <row r="1030" spans="2:7">
      <c r="B1030" s="41">
        <v>43966</v>
      </c>
      <c r="C1030" s="3" t="s">
        <v>116</v>
      </c>
      <c r="D1030" s="3">
        <v>14</v>
      </c>
      <c r="E1030" s="3" t="s">
        <v>112</v>
      </c>
      <c r="F1030" s="3" t="s">
        <v>111</v>
      </c>
      <c r="G1030" s="95">
        <v>475.3</v>
      </c>
    </row>
    <row r="1031" spans="2:7">
      <c r="B1031" s="41">
        <v>44845</v>
      </c>
      <c r="C1031" s="3" t="s">
        <v>118</v>
      </c>
      <c r="D1031" s="3">
        <v>125</v>
      </c>
      <c r="E1031" s="3" t="s">
        <v>114</v>
      </c>
      <c r="F1031" s="3" t="s">
        <v>113</v>
      </c>
      <c r="G1031" s="95">
        <v>2270.63</v>
      </c>
    </row>
    <row r="1032" spans="2:7">
      <c r="B1032" s="41">
        <v>44787</v>
      </c>
      <c r="C1032" s="3" t="s">
        <v>117</v>
      </c>
      <c r="D1032" s="3">
        <v>3</v>
      </c>
      <c r="E1032" s="3" t="s">
        <v>6</v>
      </c>
      <c r="F1032" s="3" t="s">
        <v>113</v>
      </c>
      <c r="G1032" s="95">
        <v>128.07</v>
      </c>
    </row>
    <row r="1033" spans="2:7">
      <c r="B1033" s="41">
        <v>44243</v>
      </c>
      <c r="C1033" s="3" t="s">
        <v>117</v>
      </c>
      <c r="D1033" s="3">
        <v>8</v>
      </c>
      <c r="E1033" s="3" t="s">
        <v>110</v>
      </c>
      <c r="F1033" s="3" t="s">
        <v>111</v>
      </c>
      <c r="G1033" s="95">
        <v>199.6</v>
      </c>
    </row>
    <row r="1034" spans="2:7">
      <c r="B1034" s="41">
        <v>44103</v>
      </c>
      <c r="C1034" s="3" t="s">
        <v>119</v>
      </c>
      <c r="D1034" s="3">
        <v>29</v>
      </c>
      <c r="E1034" s="3" t="s">
        <v>6</v>
      </c>
      <c r="F1034" s="3" t="s">
        <v>106</v>
      </c>
      <c r="G1034" s="95">
        <v>1076.96</v>
      </c>
    </row>
    <row r="1035" spans="2:7">
      <c r="B1035" s="41">
        <v>44850</v>
      </c>
      <c r="C1035" s="3" t="s">
        <v>118</v>
      </c>
      <c r="D1035" s="3">
        <v>100</v>
      </c>
      <c r="E1035" s="3" t="s">
        <v>110</v>
      </c>
      <c r="F1035" s="3" t="s">
        <v>105</v>
      </c>
      <c r="G1035" s="95">
        <v>1676.5</v>
      </c>
    </row>
    <row r="1036" spans="2:7">
      <c r="B1036" s="41">
        <v>43950</v>
      </c>
      <c r="C1036" s="3" t="s">
        <v>116</v>
      </c>
      <c r="D1036" s="3">
        <v>400</v>
      </c>
      <c r="E1036" s="3" t="s">
        <v>112</v>
      </c>
      <c r="F1036" s="3" t="s">
        <v>109</v>
      </c>
      <c r="G1036" s="95">
        <v>7808.5</v>
      </c>
    </row>
    <row r="1037" spans="2:7">
      <c r="B1037" s="41">
        <v>44033</v>
      </c>
      <c r="C1037" s="3" t="s">
        <v>117</v>
      </c>
      <c r="D1037" s="3">
        <v>7</v>
      </c>
      <c r="E1037" s="3" t="s">
        <v>6</v>
      </c>
      <c r="F1037" s="3" t="s">
        <v>105</v>
      </c>
      <c r="G1037" s="95">
        <v>298.83</v>
      </c>
    </row>
    <row r="1038" spans="2:7">
      <c r="B1038" s="41">
        <v>44274</v>
      </c>
      <c r="C1038" s="3" t="s">
        <v>119</v>
      </c>
      <c r="D1038" s="3">
        <v>19</v>
      </c>
      <c r="E1038" s="3" t="s">
        <v>114</v>
      </c>
      <c r="F1038" s="3" t="s">
        <v>105</v>
      </c>
      <c r="G1038" s="95">
        <v>474.05</v>
      </c>
    </row>
    <row r="1039" spans="2:7">
      <c r="B1039" s="41">
        <v>44350</v>
      </c>
      <c r="C1039" s="3" t="s">
        <v>119</v>
      </c>
      <c r="D1039" s="3">
        <v>46</v>
      </c>
      <c r="E1039" s="3" t="s">
        <v>110</v>
      </c>
      <c r="F1039" s="3" t="s">
        <v>106</v>
      </c>
      <c r="G1039" s="95">
        <v>975.55</v>
      </c>
    </row>
    <row r="1040" spans="2:7">
      <c r="B1040" s="41">
        <v>44472</v>
      </c>
      <c r="C1040" s="3" t="s">
        <v>119</v>
      </c>
      <c r="D1040" s="3">
        <v>125</v>
      </c>
      <c r="E1040" s="3" t="s">
        <v>110</v>
      </c>
      <c r="F1040" s="3" t="s">
        <v>106</v>
      </c>
      <c r="G1040" s="95">
        <v>2183.13</v>
      </c>
    </row>
    <row r="1041" spans="2:7">
      <c r="B1041" s="41">
        <v>44425</v>
      </c>
      <c r="C1041" s="3" t="s">
        <v>119</v>
      </c>
      <c r="D1041" s="3">
        <v>150</v>
      </c>
      <c r="E1041" s="3" t="s">
        <v>6</v>
      </c>
      <c r="F1041" s="3" t="s">
        <v>108</v>
      </c>
      <c r="G1041" s="95">
        <v>4482.45</v>
      </c>
    </row>
    <row r="1042" spans="2:7">
      <c r="B1042" s="41">
        <v>44583</v>
      </c>
      <c r="C1042" s="3" t="s">
        <v>119</v>
      </c>
      <c r="D1042" s="3">
        <v>8</v>
      </c>
      <c r="E1042" s="3" t="s">
        <v>112</v>
      </c>
      <c r="F1042" s="3" t="s">
        <v>108</v>
      </c>
      <c r="G1042" s="95">
        <v>287.60000000000002</v>
      </c>
    </row>
    <row r="1043" spans="2:7">
      <c r="B1043" s="41">
        <v>44007</v>
      </c>
      <c r="C1043" s="3" t="s">
        <v>119</v>
      </c>
      <c r="D1043" s="3">
        <v>450</v>
      </c>
      <c r="E1043" s="3" t="s">
        <v>112</v>
      </c>
      <c r="F1043" s="3" t="s">
        <v>113</v>
      </c>
      <c r="G1043" s="95">
        <v>8784.56</v>
      </c>
    </row>
    <row r="1044" spans="2:7">
      <c r="B1044" s="41">
        <v>44511</v>
      </c>
      <c r="C1044" s="3" t="s">
        <v>117</v>
      </c>
      <c r="D1044" s="3">
        <v>1</v>
      </c>
      <c r="E1044" s="3" t="s">
        <v>112</v>
      </c>
      <c r="F1044" s="3" t="s">
        <v>109</v>
      </c>
      <c r="G1044" s="95">
        <v>35.950000000000003</v>
      </c>
    </row>
    <row r="1045" spans="2:7">
      <c r="B1045" s="41">
        <v>44004</v>
      </c>
      <c r="C1045" s="3" t="s">
        <v>117</v>
      </c>
      <c r="D1045" s="3">
        <v>4</v>
      </c>
      <c r="E1045" s="3" t="s">
        <v>112</v>
      </c>
      <c r="F1045" s="3" t="s">
        <v>105</v>
      </c>
      <c r="G1045" s="95">
        <v>139.80000000000001</v>
      </c>
    </row>
    <row r="1046" spans="2:7">
      <c r="B1046" s="41">
        <v>44555</v>
      </c>
      <c r="C1046" s="3" t="s">
        <v>119</v>
      </c>
      <c r="D1046" s="3">
        <v>38</v>
      </c>
      <c r="E1046" s="3" t="s">
        <v>9</v>
      </c>
      <c r="F1046" s="3" t="s">
        <v>111</v>
      </c>
      <c r="G1046" s="95">
        <v>902.79</v>
      </c>
    </row>
    <row r="1047" spans="2:7">
      <c r="B1047" s="41">
        <v>44491</v>
      </c>
      <c r="C1047" s="3" t="s">
        <v>118</v>
      </c>
      <c r="D1047" s="3">
        <v>45</v>
      </c>
      <c r="E1047" s="3" t="s">
        <v>114</v>
      </c>
      <c r="F1047" s="3" t="s">
        <v>105</v>
      </c>
      <c r="G1047" s="95">
        <v>954.34</v>
      </c>
    </row>
    <row r="1048" spans="2:7">
      <c r="B1048" s="41">
        <v>44472</v>
      </c>
      <c r="C1048" s="3" t="s">
        <v>118</v>
      </c>
      <c r="D1048" s="3">
        <v>475</v>
      </c>
      <c r="E1048" s="3" t="s">
        <v>114</v>
      </c>
      <c r="F1048" s="3" t="s">
        <v>111</v>
      </c>
      <c r="G1048" s="95">
        <v>7360.72</v>
      </c>
    </row>
    <row r="1049" spans="2:7">
      <c r="B1049" s="41">
        <v>44028</v>
      </c>
      <c r="C1049" s="3" t="s">
        <v>117</v>
      </c>
      <c r="D1049" s="3">
        <v>29</v>
      </c>
      <c r="E1049" s="3" t="s">
        <v>114</v>
      </c>
      <c r="F1049" s="3" t="s">
        <v>111</v>
      </c>
      <c r="G1049" s="95">
        <v>664.32</v>
      </c>
    </row>
    <row r="1050" spans="2:7">
      <c r="B1050" s="41">
        <v>44184</v>
      </c>
      <c r="C1050" s="3" t="s">
        <v>119</v>
      </c>
      <c r="D1050" s="3">
        <v>15</v>
      </c>
      <c r="E1050" s="3" t="s">
        <v>6</v>
      </c>
      <c r="F1050" s="3" t="s">
        <v>113</v>
      </c>
      <c r="G1050" s="95">
        <v>655.35</v>
      </c>
    </row>
    <row r="1051" spans="2:7">
      <c r="B1051" s="41">
        <v>44366</v>
      </c>
      <c r="C1051" s="3" t="s">
        <v>118</v>
      </c>
      <c r="D1051" s="3">
        <v>75</v>
      </c>
      <c r="E1051" s="3" t="s">
        <v>6</v>
      </c>
      <c r="F1051" s="3" t="s">
        <v>108</v>
      </c>
      <c r="G1051" s="95">
        <v>2513.81</v>
      </c>
    </row>
    <row r="1052" spans="2:7">
      <c r="B1052" s="41">
        <v>44715</v>
      </c>
      <c r="C1052" s="3" t="s">
        <v>117</v>
      </c>
      <c r="D1052" s="3">
        <v>525</v>
      </c>
      <c r="E1052" s="3" t="s">
        <v>6</v>
      </c>
      <c r="F1052" s="3" t="s">
        <v>111</v>
      </c>
      <c r="G1052" s="95">
        <v>13490.79</v>
      </c>
    </row>
    <row r="1053" spans="2:7">
      <c r="B1053" s="41">
        <v>44136</v>
      </c>
      <c r="C1053" s="3" t="s">
        <v>117</v>
      </c>
      <c r="D1053" s="3">
        <v>21</v>
      </c>
      <c r="E1053" s="3" t="s">
        <v>112</v>
      </c>
      <c r="F1053" s="3" t="s">
        <v>113</v>
      </c>
      <c r="G1053" s="95">
        <v>733.95</v>
      </c>
    </row>
    <row r="1054" spans="2:7">
      <c r="B1054" s="41">
        <v>44517</v>
      </c>
      <c r="C1054" s="3" t="s">
        <v>119</v>
      </c>
      <c r="D1054" s="3">
        <v>2</v>
      </c>
      <c r="E1054" s="3" t="s">
        <v>114</v>
      </c>
      <c r="F1054" s="3" t="s">
        <v>111</v>
      </c>
      <c r="G1054" s="95">
        <v>49.9</v>
      </c>
    </row>
    <row r="1055" spans="2:7">
      <c r="B1055" s="41">
        <v>43976</v>
      </c>
      <c r="C1055" s="3" t="s">
        <v>116</v>
      </c>
      <c r="D1055" s="3">
        <v>36</v>
      </c>
      <c r="E1055" s="3" t="s">
        <v>114</v>
      </c>
      <c r="F1055" s="3" t="s">
        <v>106</v>
      </c>
      <c r="G1055" s="95">
        <v>824.67</v>
      </c>
    </row>
    <row r="1056" spans="2:7">
      <c r="B1056" s="41">
        <v>44493</v>
      </c>
      <c r="C1056" s="3" t="s">
        <v>107</v>
      </c>
      <c r="D1056" s="3">
        <v>225</v>
      </c>
      <c r="E1056" s="3" t="s">
        <v>9</v>
      </c>
      <c r="F1056" s="3" t="s">
        <v>115</v>
      </c>
      <c r="G1056" s="95">
        <v>4402.13</v>
      </c>
    </row>
    <row r="1057" spans="2:7">
      <c r="B1057" s="41">
        <v>44769</v>
      </c>
      <c r="C1057" s="3" t="s">
        <v>118</v>
      </c>
      <c r="D1057" s="3">
        <v>10</v>
      </c>
      <c r="E1057" s="3" t="s">
        <v>114</v>
      </c>
      <c r="F1057" s="3" t="s">
        <v>115</v>
      </c>
      <c r="G1057" s="95">
        <v>249.5</v>
      </c>
    </row>
    <row r="1058" spans="2:7">
      <c r="B1058" s="41">
        <v>44374</v>
      </c>
      <c r="C1058" s="3" t="s">
        <v>117</v>
      </c>
      <c r="D1058" s="3">
        <v>375</v>
      </c>
      <c r="E1058" s="3" t="s">
        <v>6</v>
      </c>
      <c r="F1058" s="3" t="s">
        <v>105</v>
      </c>
      <c r="G1058" s="95">
        <v>9205.0300000000007</v>
      </c>
    </row>
    <row r="1059" spans="2:7">
      <c r="B1059" s="41">
        <v>44237</v>
      </c>
      <c r="C1059" s="3" t="s">
        <v>117</v>
      </c>
      <c r="D1059" s="3">
        <v>8</v>
      </c>
      <c r="E1059" s="3" t="s">
        <v>110</v>
      </c>
      <c r="F1059" s="3" t="s">
        <v>113</v>
      </c>
      <c r="G1059" s="95">
        <v>191.6</v>
      </c>
    </row>
    <row r="1060" spans="2:7">
      <c r="B1060" s="41">
        <v>44242</v>
      </c>
      <c r="C1060" s="3" t="s">
        <v>107</v>
      </c>
      <c r="D1060" s="3">
        <v>250</v>
      </c>
      <c r="E1060" s="3" t="s">
        <v>110</v>
      </c>
      <c r="F1060" s="3" t="s">
        <v>111</v>
      </c>
      <c r="G1060" s="95">
        <v>4541.25</v>
      </c>
    </row>
    <row r="1061" spans="2:7">
      <c r="B1061" s="41">
        <v>44904</v>
      </c>
      <c r="C1061" s="3" t="s">
        <v>117</v>
      </c>
      <c r="D1061" s="3">
        <v>6</v>
      </c>
      <c r="E1061" s="3" t="s">
        <v>112</v>
      </c>
      <c r="F1061" s="3" t="s">
        <v>111</v>
      </c>
      <c r="G1061" s="95">
        <v>203.7</v>
      </c>
    </row>
    <row r="1062" spans="2:7">
      <c r="B1062" s="41">
        <v>44146</v>
      </c>
      <c r="C1062" s="3" t="s">
        <v>119</v>
      </c>
      <c r="D1062" s="3">
        <v>26</v>
      </c>
      <c r="E1062" s="3" t="s">
        <v>9</v>
      </c>
      <c r="F1062" s="3" t="s">
        <v>105</v>
      </c>
      <c r="G1062" s="95">
        <v>617.70000000000005</v>
      </c>
    </row>
    <row r="1063" spans="2:7">
      <c r="B1063" s="41">
        <v>44545</v>
      </c>
      <c r="C1063" s="3" t="s">
        <v>117</v>
      </c>
      <c r="D1063" s="3">
        <v>100</v>
      </c>
      <c r="E1063" s="3" t="s">
        <v>112</v>
      </c>
      <c r="F1063" s="3" t="s">
        <v>109</v>
      </c>
      <c r="G1063" s="95">
        <v>2446.5</v>
      </c>
    </row>
    <row r="1064" spans="2:7">
      <c r="B1064" s="41">
        <v>43941</v>
      </c>
      <c r="C1064" s="3" t="s">
        <v>117</v>
      </c>
      <c r="D1064" s="3">
        <v>48</v>
      </c>
      <c r="E1064" s="3" t="s">
        <v>9</v>
      </c>
      <c r="F1064" s="3" t="s">
        <v>108</v>
      </c>
      <c r="G1064" s="95">
        <v>1006.2</v>
      </c>
    </row>
    <row r="1065" spans="2:7">
      <c r="B1065" s="41">
        <v>44659</v>
      </c>
      <c r="C1065" s="3" t="s">
        <v>117</v>
      </c>
      <c r="D1065" s="3">
        <v>425</v>
      </c>
      <c r="E1065" s="3" t="s">
        <v>112</v>
      </c>
      <c r="F1065" s="3" t="s">
        <v>115</v>
      </c>
      <c r="G1065" s="95">
        <v>8785.2800000000007</v>
      </c>
    </row>
    <row r="1066" spans="2:7">
      <c r="B1066" s="41">
        <v>44146</v>
      </c>
      <c r="C1066" s="3" t="s">
        <v>118</v>
      </c>
      <c r="D1066" s="3">
        <v>8</v>
      </c>
      <c r="E1066" s="3" t="s">
        <v>6</v>
      </c>
      <c r="F1066" s="3" t="s">
        <v>106</v>
      </c>
      <c r="G1066" s="95">
        <v>349.52</v>
      </c>
    </row>
    <row r="1067" spans="2:7">
      <c r="B1067" s="41">
        <v>44388</v>
      </c>
      <c r="C1067" s="3" t="s">
        <v>119</v>
      </c>
      <c r="D1067" s="3">
        <v>30</v>
      </c>
      <c r="E1067" s="3" t="s">
        <v>112</v>
      </c>
      <c r="F1067" s="3" t="s">
        <v>105</v>
      </c>
      <c r="G1067" s="95">
        <v>891.23</v>
      </c>
    </row>
    <row r="1068" spans="2:7">
      <c r="B1068" s="41">
        <v>44876</v>
      </c>
      <c r="C1068" s="3" t="s">
        <v>118</v>
      </c>
      <c r="D1068" s="3">
        <v>125</v>
      </c>
      <c r="E1068" s="3" t="s">
        <v>110</v>
      </c>
      <c r="F1068" s="3" t="s">
        <v>108</v>
      </c>
      <c r="G1068" s="95">
        <v>2183.13</v>
      </c>
    </row>
    <row r="1069" spans="2:7">
      <c r="B1069" s="41">
        <v>44730</v>
      </c>
      <c r="C1069" s="3" t="s">
        <v>119</v>
      </c>
      <c r="D1069" s="3">
        <v>400</v>
      </c>
      <c r="E1069" s="3" t="s">
        <v>6</v>
      </c>
      <c r="F1069" s="3" t="s">
        <v>111</v>
      </c>
      <c r="G1069" s="95">
        <v>10048.700000000001</v>
      </c>
    </row>
    <row r="1070" spans="2:7">
      <c r="B1070" s="41">
        <v>44832</v>
      </c>
      <c r="C1070" s="3" t="s">
        <v>117</v>
      </c>
      <c r="D1070" s="3">
        <v>6</v>
      </c>
      <c r="E1070" s="3" t="s">
        <v>110</v>
      </c>
      <c r="F1070" s="3" t="s">
        <v>113</v>
      </c>
      <c r="G1070" s="95">
        <v>155.69999999999999</v>
      </c>
    </row>
    <row r="1071" spans="2:7">
      <c r="B1071" s="41">
        <v>44875</v>
      </c>
      <c r="C1071" s="3" t="s">
        <v>118</v>
      </c>
      <c r="D1071" s="3">
        <v>25</v>
      </c>
      <c r="E1071" s="3" t="s">
        <v>9</v>
      </c>
      <c r="F1071" s="3" t="s">
        <v>113</v>
      </c>
      <c r="G1071" s="95">
        <v>572.69000000000005</v>
      </c>
    </row>
    <row r="1072" spans="2:7">
      <c r="B1072" s="41">
        <v>44389</v>
      </c>
      <c r="C1072" s="3" t="s">
        <v>117</v>
      </c>
      <c r="D1072" s="3">
        <v>525</v>
      </c>
      <c r="E1072" s="3" t="s">
        <v>6</v>
      </c>
      <c r="F1072" s="3" t="s">
        <v>106</v>
      </c>
      <c r="G1072" s="95">
        <v>13188.92</v>
      </c>
    </row>
    <row r="1073" spans="2:7">
      <c r="B1073" s="41">
        <v>44736</v>
      </c>
      <c r="C1073" s="3" t="s">
        <v>117</v>
      </c>
      <c r="D1073" s="3">
        <v>42</v>
      </c>
      <c r="E1073" s="3" t="s">
        <v>112</v>
      </c>
      <c r="F1073" s="3" t="s">
        <v>113</v>
      </c>
      <c r="G1073" s="95">
        <v>1283.42</v>
      </c>
    </row>
    <row r="1074" spans="2:7">
      <c r="B1074" s="41">
        <v>44256</v>
      </c>
      <c r="C1074" s="3" t="s">
        <v>116</v>
      </c>
      <c r="D1074" s="3">
        <v>5</v>
      </c>
      <c r="E1074" s="3" t="s">
        <v>6</v>
      </c>
      <c r="F1074" s="3" t="s">
        <v>106</v>
      </c>
      <c r="G1074" s="95">
        <v>218.45</v>
      </c>
    </row>
    <row r="1075" spans="2:7">
      <c r="B1075" s="41">
        <v>44444</v>
      </c>
      <c r="C1075" s="3" t="s">
        <v>107</v>
      </c>
      <c r="D1075" s="3">
        <v>75</v>
      </c>
      <c r="E1075" s="3" t="s">
        <v>110</v>
      </c>
      <c r="F1075" s="3" t="s">
        <v>115</v>
      </c>
      <c r="G1075" s="95">
        <v>1347.19</v>
      </c>
    </row>
    <row r="1076" spans="2:7">
      <c r="B1076" s="41">
        <v>44768</v>
      </c>
      <c r="C1076" s="3" t="s">
        <v>116</v>
      </c>
      <c r="D1076" s="3">
        <v>225</v>
      </c>
      <c r="E1076" s="3" t="s">
        <v>6</v>
      </c>
      <c r="F1076" s="3" t="s">
        <v>115</v>
      </c>
      <c r="G1076" s="95">
        <v>6723.68</v>
      </c>
    </row>
    <row r="1077" spans="2:7">
      <c r="B1077" s="41">
        <v>43844</v>
      </c>
      <c r="C1077" s="3" t="s">
        <v>118</v>
      </c>
      <c r="D1077" s="3">
        <v>44</v>
      </c>
      <c r="E1077" s="3" t="s">
        <v>6</v>
      </c>
      <c r="F1077" s="3" t="s">
        <v>105</v>
      </c>
      <c r="G1077" s="95">
        <v>1596.61</v>
      </c>
    </row>
    <row r="1078" spans="2:7">
      <c r="B1078" s="41">
        <v>44032</v>
      </c>
      <c r="C1078" s="3" t="s">
        <v>119</v>
      </c>
      <c r="D1078" s="3">
        <v>325</v>
      </c>
      <c r="E1078" s="3" t="s">
        <v>114</v>
      </c>
      <c r="F1078" s="3" t="s">
        <v>113</v>
      </c>
      <c r="G1078" s="95">
        <v>4662.53</v>
      </c>
    </row>
    <row r="1079" spans="2:7">
      <c r="B1079" s="41">
        <v>44186</v>
      </c>
      <c r="C1079" s="3" t="s">
        <v>119</v>
      </c>
      <c r="D1079" s="3">
        <v>175</v>
      </c>
      <c r="E1079" s="3" t="s">
        <v>112</v>
      </c>
      <c r="F1079" s="3" t="s">
        <v>115</v>
      </c>
      <c r="G1079" s="95">
        <v>4281.38</v>
      </c>
    </row>
    <row r="1080" spans="2:7">
      <c r="B1080" s="41">
        <v>44669</v>
      </c>
      <c r="C1080" s="3" t="s">
        <v>117</v>
      </c>
      <c r="D1080" s="3">
        <v>3</v>
      </c>
      <c r="E1080" s="3" t="s">
        <v>114</v>
      </c>
      <c r="F1080" s="3" t="s">
        <v>115</v>
      </c>
      <c r="G1080" s="95">
        <v>77.849999999999994</v>
      </c>
    </row>
    <row r="1081" spans="2:7">
      <c r="B1081" s="41">
        <v>44323</v>
      </c>
      <c r="C1081" s="3" t="s">
        <v>118</v>
      </c>
      <c r="D1081" s="3">
        <v>3</v>
      </c>
      <c r="E1081" s="3" t="s">
        <v>112</v>
      </c>
      <c r="F1081" s="3" t="s">
        <v>105</v>
      </c>
      <c r="G1081" s="95">
        <v>107.85</v>
      </c>
    </row>
    <row r="1082" spans="2:7">
      <c r="B1082" s="41">
        <v>43929</v>
      </c>
      <c r="C1082" s="3" t="s">
        <v>116</v>
      </c>
      <c r="D1082" s="3">
        <v>34</v>
      </c>
      <c r="E1082" s="3" t="s">
        <v>114</v>
      </c>
      <c r="F1082" s="3" t="s">
        <v>113</v>
      </c>
      <c r="G1082" s="95">
        <v>721.06</v>
      </c>
    </row>
    <row r="1083" spans="2:7">
      <c r="B1083" s="41">
        <v>44474</v>
      </c>
      <c r="C1083" s="3" t="s">
        <v>117</v>
      </c>
      <c r="D1083" s="3">
        <v>4</v>
      </c>
      <c r="E1083" s="3" t="s">
        <v>112</v>
      </c>
      <c r="F1083" s="3" t="s">
        <v>113</v>
      </c>
      <c r="G1083" s="95">
        <v>135.80000000000001</v>
      </c>
    </row>
    <row r="1084" spans="2:7">
      <c r="B1084" s="41">
        <v>44545</v>
      </c>
      <c r="C1084" s="3" t="s">
        <v>107</v>
      </c>
      <c r="D1084" s="3">
        <v>2</v>
      </c>
      <c r="E1084" s="3" t="s">
        <v>110</v>
      </c>
      <c r="F1084" s="3" t="s">
        <v>106</v>
      </c>
      <c r="G1084" s="95">
        <v>47.9</v>
      </c>
    </row>
    <row r="1085" spans="2:7">
      <c r="B1085" s="41">
        <v>44433</v>
      </c>
      <c r="C1085" s="3" t="s">
        <v>107</v>
      </c>
      <c r="D1085" s="3">
        <v>3</v>
      </c>
      <c r="E1085" s="3" t="s">
        <v>110</v>
      </c>
      <c r="F1085" s="3" t="s">
        <v>113</v>
      </c>
      <c r="G1085" s="95">
        <v>77.849999999999994</v>
      </c>
    </row>
    <row r="1086" spans="2:7">
      <c r="B1086" s="41">
        <v>44159</v>
      </c>
      <c r="C1086" s="3" t="s">
        <v>119</v>
      </c>
      <c r="D1086" s="3">
        <v>3</v>
      </c>
      <c r="E1086" s="3" t="s">
        <v>114</v>
      </c>
      <c r="F1086" s="3" t="s">
        <v>113</v>
      </c>
      <c r="G1086" s="95">
        <v>74.849999999999994</v>
      </c>
    </row>
    <row r="1087" spans="2:7">
      <c r="B1087" s="41">
        <v>44489</v>
      </c>
      <c r="C1087" s="3" t="s">
        <v>117</v>
      </c>
      <c r="D1087" s="3">
        <v>45</v>
      </c>
      <c r="E1087" s="3" t="s">
        <v>6</v>
      </c>
      <c r="F1087" s="3" t="s">
        <v>113</v>
      </c>
      <c r="G1087" s="95">
        <v>1709.39</v>
      </c>
    </row>
    <row r="1088" spans="2:7">
      <c r="B1088" s="41">
        <v>44283</v>
      </c>
      <c r="C1088" s="3" t="s">
        <v>116</v>
      </c>
      <c r="D1088" s="3">
        <v>3</v>
      </c>
      <c r="E1088" s="3" t="s">
        <v>112</v>
      </c>
      <c r="F1088" s="3" t="s">
        <v>109</v>
      </c>
      <c r="G1088" s="95">
        <v>104.85</v>
      </c>
    </row>
    <row r="1089" spans="2:7">
      <c r="B1089" s="41">
        <v>44270</v>
      </c>
      <c r="C1089" s="3" t="s">
        <v>119</v>
      </c>
      <c r="D1089" s="3">
        <v>450</v>
      </c>
      <c r="E1089" s="3" t="s">
        <v>6</v>
      </c>
      <c r="F1089" s="3" t="s">
        <v>105</v>
      </c>
      <c r="G1089" s="95">
        <v>11046.04</v>
      </c>
    </row>
    <row r="1090" spans="2:7">
      <c r="B1090" s="41">
        <v>44510</v>
      </c>
      <c r="C1090" s="3" t="s">
        <v>119</v>
      </c>
      <c r="D1090" s="3">
        <v>500</v>
      </c>
      <c r="E1090" s="3" t="s">
        <v>112</v>
      </c>
      <c r="F1090" s="3" t="s">
        <v>109</v>
      </c>
      <c r="G1090" s="95">
        <v>9760.6299999999992</v>
      </c>
    </row>
    <row r="1091" spans="2:7">
      <c r="B1091" s="41">
        <v>44101</v>
      </c>
      <c r="C1091" s="3" t="s">
        <v>117</v>
      </c>
      <c r="D1091" s="3">
        <v>11</v>
      </c>
      <c r="E1091" s="3" t="s">
        <v>112</v>
      </c>
      <c r="F1091" s="3" t="s">
        <v>109</v>
      </c>
      <c r="G1091" s="95">
        <v>395.45</v>
      </c>
    </row>
    <row r="1092" spans="2:7">
      <c r="B1092" s="41">
        <v>43994</v>
      </c>
      <c r="C1092" s="3" t="s">
        <v>117</v>
      </c>
      <c r="D1092" s="3">
        <v>525</v>
      </c>
      <c r="E1092" s="3" t="s">
        <v>9</v>
      </c>
      <c r="F1092" s="3" t="s">
        <v>115</v>
      </c>
      <c r="G1092" s="95">
        <v>8739.2800000000007</v>
      </c>
    </row>
    <row r="1093" spans="2:7">
      <c r="B1093" s="41">
        <v>44134</v>
      </c>
      <c r="C1093" s="3" t="s">
        <v>117</v>
      </c>
      <c r="D1093" s="3">
        <v>225</v>
      </c>
      <c r="E1093" s="3" t="s">
        <v>112</v>
      </c>
      <c r="F1093" s="3" t="s">
        <v>113</v>
      </c>
      <c r="G1093" s="95">
        <v>5662.13</v>
      </c>
    </row>
    <row r="1094" spans="2:7">
      <c r="B1094" s="41">
        <v>44288</v>
      </c>
      <c r="C1094" s="3" t="s">
        <v>118</v>
      </c>
      <c r="D1094" s="3">
        <v>20</v>
      </c>
      <c r="E1094" s="3" t="s">
        <v>9</v>
      </c>
      <c r="F1094" s="3" t="s">
        <v>113</v>
      </c>
      <c r="G1094" s="95">
        <v>579</v>
      </c>
    </row>
    <row r="1095" spans="2:7">
      <c r="B1095" s="41">
        <v>44078</v>
      </c>
      <c r="C1095" s="3" t="s">
        <v>119</v>
      </c>
      <c r="D1095" s="3">
        <v>5</v>
      </c>
      <c r="E1095" s="3" t="s">
        <v>9</v>
      </c>
      <c r="F1095" s="3" t="s">
        <v>111</v>
      </c>
      <c r="G1095" s="95">
        <v>134.75</v>
      </c>
    </row>
    <row r="1096" spans="2:7">
      <c r="B1096" s="41">
        <v>44671</v>
      </c>
      <c r="C1096" s="3" t="s">
        <v>117</v>
      </c>
      <c r="D1096" s="3">
        <v>41</v>
      </c>
      <c r="E1096" s="3" t="s">
        <v>6</v>
      </c>
      <c r="F1096" s="3" t="s">
        <v>113</v>
      </c>
      <c r="G1096" s="95">
        <v>1487.75</v>
      </c>
    </row>
    <row r="1097" spans="2:7">
      <c r="B1097" s="41">
        <v>44110</v>
      </c>
      <c r="C1097" s="3" t="s">
        <v>116</v>
      </c>
      <c r="D1097" s="3">
        <v>1</v>
      </c>
      <c r="E1097" s="3" t="s">
        <v>9</v>
      </c>
      <c r="F1097" s="3" t="s">
        <v>105</v>
      </c>
      <c r="G1097" s="95">
        <v>28.95</v>
      </c>
    </row>
    <row r="1098" spans="2:7">
      <c r="B1098" s="41">
        <v>44620</v>
      </c>
      <c r="C1098" s="3" t="s">
        <v>117</v>
      </c>
      <c r="D1098" s="3">
        <v>6</v>
      </c>
      <c r="E1098" s="3" t="s">
        <v>114</v>
      </c>
      <c r="F1098" s="3" t="s">
        <v>108</v>
      </c>
      <c r="G1098" s="95">
        <v>155.69999999999999</v>
      </c>
    </row>
    <row r="1099" spans="2:7">
      <c r="B1099" s="41">
        <v>44871</v>
      </c>
      <c r="C1099" s="3" t="s">
        <v>119</v>
      </c>
      <c r="D1099" s="3">
        <v>5</v>
      </c>
      <c r="E1099" s="3" t="s">
        <v>112</v>
      </c>
      <c r="F1099" s="3" t="s">
        <v>115</v>
      </c>
      <c r="G1099" s="95">
        <v>179.75</v>
      </c>
    </row>
    <row r="1100" spans="2:7">
      <c r="B1100" s="41">
        <v>44861</v>
      </c>
      <c r="C1100" s="3" t="s">
        <v>119</v>
      </c>
      <c r="D1100" s="3">
        <v>46</v>
      </c>
      <c r="E1100" s="3" t="s">
        <v>114</v>
      </c>
      <c r="F1100" s="3" t="s">
        <v>109</v>
      </c>
      <c r="G1100" s="95">
        <v>975.55</v>
      </c>
    </row>
    <row r="1101" spans="2:7">
      <c r="B1101" s="41">
        <v>43872</v>
      </c>
      <c r="C1101" s="3" t="s">
        <v>117</v>
      </c>
      <c r="D1101" s="3">
        <v>400</v>
      </c>
      <c r="E1101" s="3" t="s">
        <v>112</v>
      </c>
      <c r="F1101" s="3" t="s">
        <v>109</v>
      </c>
      <c r="G1101" s="95">
        <v>8268.5</v>
      </c>
    </row>
    <row r="1102" spans="2:7">
      <c r="B1102" s="41">
        <v>44771</v>
      </c>
      <c r="C1102" s="3" t="s">
        <v>117</v>
      </c>
      <c r="D1102" s="3">
        <v>41</v>
      </c>
      <c r="E1102" s="3" t="s">
        <v>6</v>
      </c>
      <c r="F1102" s="3" t="s">
        <v>113</v>
      </c>
      <c r="G1102" s="95">
        <v>1487.75</v>
      </c>
    </row>
    <row r="1103" spans="2:7">
      <c r="B1103" s="41">
        <v>44317</v>
      </c>
      <c r="C1103" s="3" t="s">
        <v>116</v>
      </c>
      <c r="D1103" s="3">
        <v>9</v>
      </c>
      <c r="E1103" s="3" t="s">
        <v>6</v>
      </c>
      <c r="F1103" s="3" t="s">
        <v>105</v>
      </c>
      <c r="G1103" s="95">
        <v>393.21</v>
      </c>
    </row>
    <row r="1104" spans="2:7">
      <c r="B1104" s="41">
        <v>44066</v>
      </c>
      <c r="C1104" s="3" t="s">
        <v>117</v>
      </c>
      <c r="D1104" s="3">
        <v>3</v>
      </c>
      <c r="E1104" s="3" t="s">
        <v>114</v>
      </c>
      <c r="F1104" s="3" t="s">
        <v>115</v>
      </c>
      <c r="G1104" s="95">
        <v>74.849999999999994</v>
      </c>
    </row>
    <row r="1105" spans="2:7">
      <c r="B1105" s="41">
        <v>44538</v>
      </c>
      <c r="C1105" s="3" t="s">
        <v>117</v>
      </c>
      <c r="D1105" s="3">
        <v>50</v>
      </c>
      <c r="E1105" s="3" t="s">
        <v>114</v>
      </c>
      <c r="F1105" s="3" t="s">
        <v>109</v>
      </c>
      <c r="G1105" s="95">
        <v>973.13</v>
      </c>
    </row>
    <row r="1106" spans="2:7">
      <c r="B1106" s="41">
        <v>43858</v>
      </c>
      <c r="C1106" s="3" t="s">
        <v>118</v>
      </c>
      <c r="D1106" s="3">
        <v>6</v>
      </c>
      <c r="E1106" s="3" t="s">
        <v>112</v>
      </c>
      <c r="F1106" s="3" t="s">
        <v>113</v>
      </c>
      <c r="G1106" s="95">
        <v>203.7</v>
      </c>
    </row>
    <row r="1107" spans="2:7">
      <c r="B1107" s="41">
        <v>44314</v>
      </c>
      <c r="C1107" s="3" t="s">
        <v>107</v>
      </c>
      <c r="D1107" s="3">
        <v>1</v>
      </c>
      <c r="E1107" s="3" t="s">
        <v>9</v>
      </c>
      <c r="F1107" s="3" t="s">
        <v>111</v>
      </c>
      <c r="G1107" s="95">
        <v>28.95</v>
      </c>
    </row>
    <row r="1108" spans="2:7">
      <c r="B1108" s="41">
        <v>43964</v>
      </c>
      <c r="C1108" s="3" t="s">
        <v>117</v>
      </c>
      <c r="D1108" s="3">
        <v>225</v>
      </c>
      <c r="E1108" s="3" t="s">
        <v>110</v>
      </c>
      <c r="F1108" s="3" t="s">
        <v>115</v>
      </c>
      <c r="G1108" s="95">
        <v>4087.13</v>
      </c>
    </row>
    <row r="1109" spans="2:7">
      <c r="B1109" s="41">
        <v>44844</v>
      </c>
      <c r="C1109" s="3" t="s">
        <v>117</v>
      </c>
      <c r="D1109" s="3">
        <v>2</v>
      </c>
      <c r="E1109" s="3" t="s">
        <v>6</v>
      </c>
      <c r="F1109" s="3" t="s">
        <v>113</v>
      </c>
      <c r="G1109" s="95">
        <v>87.38</v>
      </c>
    </row>
    <row r="1110" spans="2:7">
      <c r="B1110" s="41">
        <v>43984</v>
      </c>
      <c r="C1110" s="3" t="s">
        <v>107</v>
      </c>
      <c r="D1110" s="3">
        <v>350</v>
      </c>
      <c r="E1110" s="3" t="s">
        <v>9</v>
      </c>
      <c r="F1110" s="3" t="s">
        <v>111</v>
      </c>
      <c r="G1110" s="95">
        <v>5624.94</v>
      </c>
    </row>
    <row r="1111" spans="2:7">
      <c r="B1111" s="41">
        <v>44726</v>
      </c>
      <c r="C1111" s="3" t="s">
        <v>107</v>
      </c>
      <c r="D1111" s="3">
        <v>275</v>
      </c>
      <c r="E1111" s="3" t="s">
        <v>114</v>
      </c>
      <c r="F1111" s="3" t="s">
        <v>109</v>
      </c>
      <c r="G1111" s="95">
        <v>4103.34</v>
      </c>
    </row>
    <row r="1112" spans="2:7">
      <c r="B1112" s="41">
        <v>44163</v>
      </c>
      <c r="C1112" s="3" t="s">
        <v>117</v>
      </c>
      <c r="D1112" s="3">
        <v>13</v>
      </c>
      <c r="E1112" s="3" t="s">
        <v>114</v>
      </c>
      <c r="F1112" s="3" t="s">
        <v>106</v>
      </c>
      <c r="G1112" s="95">
        <v>350.35</v>
      </c>
    </row>
    <row r="1113" spans="2:7">
      <c r="B1113" s="41">
        <v>44258</v>
      </c>
      <c r="C1113" s="3" t="s">
        <v>119</v>
      </c>
      <c r="D1113" s="3">
        <v>425</v>
      </c>
      <c r="E1113" s="3" t="s">
        <v>114</v>
      </c>
      <c r="F1113" s="3" t="s">
        <v>108</v>
      </c>
      <c r="G1113" s="95">
        <v>6097.16</v>
      </c>
    </row>
    <row r="1114" spans="2:7">
      <c r="B1114" s="41">
        <v>43831</v>
      </c>
      <c r="C1114" s="3" t="s">
        <v>118</v>
      </c>
      <c r="D1114" s="3">
        <v>38</v>
      </c>
      <c r="E1114" s="3" t="s">
        <v>9</v>
      </c>
      <c r="F1114" s="3" t="s">
        <v>115</v>
      </c>
      <c r="G1114" s="95">
        <v>902.79</v>
      </c>
    </row>
    <row r="1115" spans="2:7">
      <c r="B1115" s="41">
        <v>44709</v>
      </c>
      <c r="C1115" s="3" t="s">
        <v>117</v>
      </c>
      <c r="D1115" s="3">
        <v>3</v>
      </c>
      <c r="E1115" s="3" t="s">
        <v>112</v>
      </c>
      <c r="F1115" s="3" t="s">
        <v>106</v>
      </c>
      <c r="G1115" s="95">
        <v>104.85</v>
      </c>
    </row>
    <row r="1116" spans="2:7">
      <c r="B1116" s="41">
        <v>44558</v>
      </c>
      <c r="C1116" s="3" t="s">
        <v>117</v>
      </c>
      <c r="D1116" s="3">
        <v>3</v>
      </c>
      <c r="E1116" s="3" t="s">
        <v>114</v>
      </c>
      <c r="F1116" s="3" t="s">
        <v>115</v>
      </c>
      <c r="G1116" s="95">
        <v>74.849999999999994</v>
      </c>
    </row>
    <row r="1117" spans="2:7">
      <c r="B1117" s="41">
        <v>44365</v>
      </c>
      <c r="C1117" s="3" t="s">
        <v>107</v>
      </c>
      <c r="D1117" s="3">
        <v>12</v>
      </c>
      <c r="E1117" s="3" t="s">
        <v>112</v>
      </c>
      <c r="F1117" s="3" t="s">
        <v>108</v>
      </c>
      <c r="G1117" s="95">
        <v>407.4</v>
      </c>
    </row>
    <row r="1118" spans="2:7">
      <c r="B1118" s="41">
        <v>43903</v>
      </c>
      <c r="C1118" s="3" t="s">
        <v>119</v>
      </c>
      <c r="D1118" s="3">
        <v>25</v>
      </c>
      <c r="E1118" s="3" t="s">
        <v>6</v>
      </c>
      <c r="F1118" s="3" t="s">
        <v>105</v>
      </c>
      <c r="G1118" s="95">
        <v>928.41</v>
      </c>
    </row>
    <row r="1119" spans="2:7">
      <c r="B1119" s="41">
        <v>44556</v>
      </c>
      <c r="C1119" s="3" t="s">
        <v>116</v>
      </c>
      <c r="D1119" s="3">
        <v>575</v>
      </c>
      <c r="E1119" s="3" t="s">
        <v>9</v>
      </c>
      <c r="F1119" s="3" t="s">
        <v>113</v>
      </c>
      <c r="G1119" s="95">
        <v>9571.59</v>
      </c>
    </row>
    <row r="1120" spans="2:7">
      <c r="B1120" s="41">
        <v>44793</v>
      </c>
      <c r="C1120" s="3" t="s">
        <v>119</v>
      </c>
      <c r="D1120" s="3">
        <v>4</v>
      </c>
      <c r="E1120" s="3" t="s">
        <v>112</v>
      </c>
      <c r="F1120" s="3" t="s">
        <v>108</v>
      </c>
      <c r="G1120" s="95">
        <v>135.80000000000001</v>
      </c>
    </row>
    <row r="1121" spans="2:7">
      <c r="B1121" s="41">
        <v>44653</v>
      </c>
      <c r="C1121" s="3" t="s">
        <v>116</v>
      </c>
      <c r="D1121" s="3">
        <v>1</v>
      </c>
      <c r="E1121" s="3" t="s">
        <v>9</v>
      </c>
      <c r="F1121" s="3" t="s">
        <v>105</v>
      </c>
      <c r="G1121" s="95">
        <v>26.95</v>
      </c>
    </row>
    <row r="1122" spans="2:7">
      <c r="B1122" s="41">
        <v>44441</v>
      </c>
      <c r="C1122" s="3" t="s">
        <v>116</v>
      </c>
      <c r="D1122" s="3">
        <v>9</v>
      </c>
      <c r="E1122" s="3" t="s">
        <v>114</v>
      </c>
      <c r="F1122" s="3" t="s">
        <v>108</v>
      </c>
      <c r="G1122" s="95">
        <v>224.55</v>
      </c>
    </row>
    <row r="1123" spans="2:7">
      <c r="B1123" s="41">
        <v>44265</v>
      </c>
      <c r="C1123" s="3" t="s">
        <v>119</v>
      </c>
      <c r="D1123" s="3">
        <v>8</v>
      </c>
      <c r="E1123" s="3" t="s">
        <v>112</v>
      </c>
      <c r="F1123" s="3" t="s">
        <v>105</v>
      </c>
      <c r="G1123" s="95">
        <v>279.60000000000002</v>
      </c>
    </row>
    <row r="1124" spans="2:7">
      <c r="B1124" s="41">
        <v>44278</v>
      </c>
      <c r="C1124" s="3" t="s">
        <v>119</v>
      </c>
      <c r="D1124" s="3">
        <v>45</v>
      </c>
      <c r="E1124" s="3" t="s">
        <v>110</v>
      </c>
      <c r="F1124" s="3" t="s">
        <v>105</v>
      </c>
      <c r="G1124" s="95">
        <v>992.59</v>
      </c>
    </row>
    <row r="1125" spans="2:7">
      <c r="B1125" s="41">
        <v>44819</v>
      </c>
      <c r="C1125" s="3" t="s">
        <v>117</v>
      </c>
      <c r="D1125" s="3">
        <v>100</v>
      </c>
      <c r="E1125" s="3" t="s">
        <v>9</v>
      </c>
      <c r="F1125" s="3" t="s">
        <v>105</v>
      </c>
      <c r="G1125" s="95">
        <v>1886.5</v>
      </c>
    </row>
    <row r="1126" spans="2:7">
      <c r="B1126" s="41">
        <v>44133</v>
      </c>
      <c r="C1126" s="3" t="s">
        <v>117</v>
      </c>
      <c r="D1126" s="3">
        <v>8</v>
      </c>
      <c r="E1126" s="3" t="s">
        <v>112</v>
      </c>
      <c r="F1126" s="3" t="s">
        <v>106</v>
      </c>
      <c r="G1126" s="95">
        <v>287.60000000000002</v>
      </c>
    </row>
    <row r="1127" spans="2:7">
      <c r="B1127" s="41">
        <v>44277</v>
      </c>
      <c r="C1127" s="3" t="s">
        <v>117</v>
      </c>
      <c r="D1127" s="3">
        <v>19</v>
      </c>
      <c r="E1127" s="3" t="s">
        <v>9</v>
      </c>
      <c r="F1127" s="3" t="s">
        <v>106</v>
      </c>
      <c r="G1127" s="95">
        <v>550.04999999999995</v>
      </c>
    </row>
    <row r="1128" spans="2:7">
      <c r="B1128" s="41">
        <v>44771</v>
      </c>
      <c r="C1128" s="3" t="s">
        <v>118</v>
      </c>
      <c r="D1128" s="3">
        <v>7</v>
      </c>
      <c r="E1128" s="3" t="s">
        <v>9</v>
      </c>
      <c r="F1128" s="3" t="s">
        <v>111</v>
      </c>
      <c r="G1128" s="95">
        <v>202.65</v>
      </c>
    </row>
    <row r="1129" spans="2:7">
      <c r="B1129" s="41">
        <v>44384</v>
      </c>
      <c r="C1129" s="3" t="s">
        <v>116</v>
      </c>
      <c r="D1129" s="3">
        <v>2</v>
      </c>
      <c r="E1129" s="3" t="s">
        <v>9</v>
      </c>
      <c r="F1129" s="3" t="s">
        <v>109</v>
      </c>
      <c r="G1129" s="95">
        <v>55.9</v>
      </c>
    </row>
    <row r="1130" spans="2:7">
      <c r="B1130" s="41">
        <v>44885</v>
      </c>
      <c r="C1130" s="3" t="s">
        <v>119</v>
      </c>
      <c r="D1130" s="3">
        <v>9</v>
      </c>
      <c r="E1130" s="3" t="s">
        <v>6</v>
      </c>
      <c r="F1130" s="3" t="s">
        <v>109</v>
      </c>
      <c r="G1130" s="95">
        <v>393.21</v>
      </c>
    </row>
    <row r="1131" spans="2:7">
      <c r="B1131" s="41">
        <v>44400</v>
      </c>
      <c r="C1131" s="3" t="s">
        <v>118</v>
      </c>
      <c r="D1131" s="3">
        <v>7</v>
      </c>
      <c r="E1131" s="3" t="s">
        <v>6</v>
      </c>
      <c r="F1131" s="3" t="s">
        <v>106</v>
      </c>
      <c r="G1131" s="95">
        <v>305.83</v>
      </c>
    </row>
    <row r="1132" spans="2:7">
      <c r="B1132" s="41">
        <v>44112</v>
      </c>
      <c r="C1132" s="3" t="s">
        <v>119</v>
      </c>
      <c r="D1132" s="3">
        <v>32</v>
      </c>
      <c r="E1132" s="3" t="s">
        <v>112</v>
      </c>
      <c r="F1132" s="3" t="s">
        <v>109</v>
      </c>
      <c r="G1132" s="95">
        <v>950.64</v>
      </c>
    </row>
    <row r="1133" spans="2:7">
      <c r="B1133" s="41">
        <v>44323</v>
      </c>
      <c r="C1133" s="3" t="s">
        <v>119</v>
      </c>
      <c r="D1133" s="3">
        <v>9</v>
      </c>
      <c r="E1133" s="3" t="s">
        <v>9</v>
      </c>
      <c r="F1133" s="3" t="s">
        <v>108</v>
      </c>
      <c r="G1133" s="95">
        <v>242.55</v>
      </c>
    </row>
    <row r="1134" spans="2:7">
      <c r="B1134" s="41">
        <v>44112</v>
      </c>
      <c r="C1134" s="3" t="s">
        <v>117</v>
      </c>
      <c r="D1134" s="3">
        <v>500</v>
      </c>
      <c r="E1134" s="3" t="s">
        <v>110</v>
      </c>
      <c r="F1134" s="3" t="s">
        <v>108</v>
      </c>
      <c r="G1134" s="95">
        <v>6885.63</v>
      </c>
    </row>
    <row r="1135" spans="2:7">
      <c r="B1135" s="41">
        <v>44909</v>
      </c>
      <c r="C1135" s="3" t="s">
        <v>117</v>
      </c>
      <c r="D1135" s="3">
        <v>175</v>
      </c>
      <c r="E1135" s="3" t="s">
        <v>110</v>
      </c>
      <c r="F1135" s="3" t="s">
        <v>111</v>
      </c>
      <c r="G1135" s="95">
        <v>2933.88</v>
      </c>
    </row>
    <row r="1136" spans="2:7">
      <c r="B1136" s="41">
        <v>44849</v>
      </c>
      <c r="C1136" s="3" t="s">
        <v>116</v>
      </c>
      <c r="D1136" s="3">
        <v>18</v>
      </c>
      <c r="E1136" s="3" t="s">
        <v>9</v>
      </c>
      <c r="F1136" s="3" t="s">
        <v>109</v>
      </c>
      <c r="G1136" s="95">
        <v>521.1</v>
      </c>
    </row>
    <row r="1137" spans="2:7">
      <c r="B1137" s="41">
        <v>44034</v>
      </c>
      <c r="C1137" s="3" t="s">
        <v>117</v>
      </c>
      <c r="D1137" s="3">
        <v>17</v>
      </c>
      <c r="E1137" s="3" t="s">
        <v>6</v>
      </c>
      <c r="F1137" s="3" t="s">
        <v>108</v>
      </c>
      <c r="G1137" s="95">
        <v>759.73</v>
      </c>
    </row>
    <row r="1138" spans="2:7">
      <c r="B1138" s="41">
        <v>44085</v>
      </c>
      <c r="C1138" s="3" t="s">
        <v>118</v>
      </c>
      <c r="D1138" s="3">
        <v>27</v>
      </c>
      <c r="E1138" s="3" t="s">
        <v>6</v>
      </c>
      <c r="F1138" s="3" t="s">
        <v>109</v>
      </c>
      <c r="G1138" s="95">
        <v>1002.69</v>
      </c>
    </row>
    <row r="1139" spans="2:7">
      <c r="B1139" s="41">
        <v>44826</v>
      </c>
      <c r="C1139" s="3" t="s">
        <v>117</v>
      </c>
      <c r="D1139" s="3">
        <v>4</v>
      </c>
      <c r="E1139" s="3" t="s">
        <v>114</v>
      </c>
      <c r="F1139" s="3" t="s">
        <v>105</v>
      </c>
      <c r="G1139" s="95">
        <v>103.8</v>
      </c>
    </row>
    <row r="1140" spans="2:7">
      <c r="B1140" s="41">
        <v>44065</v>
      </c>
      <c r="C1140" s="3" t="s">
        <v>117</v>
      </c>
      <c r="D1140" s="3">
        <v>225</v>
      </c>
      <c r="E1140" s="3" t="s">
        <v>110</v>
      </c>
      <c r="F1140" s="3" t="s">
        <v>108</v>
      </c>
      <c r="G1140" s="95">
        <v>4087.13</v>
      </c>
    </row>
    <row r="1141" spans="2:7">
      <c r="B1141" s="41">
        <v>44515</v>
      </c>
      <c r="C1141" s="3" t="s">
        <v>117</v>
      </c>
      <c r="D1141" s="3">
        <v>9</v>
      </c>
      <c r="E1141" s="3" t="s">
        <v>112</v>
      </c>
      <c r="F1141" s="3" t="s">
        <v>105</v>
      </c>
      <c r="G1141" s="95">
        <v>323.55</v>
      </c>
    </row>
    <row r="1142" spans="2:7">
      <c r="B1142" s="41">
        <v>44666</v>
      </c>
      <c r="C1142" s="3" t="s">
        <v>119</v>
      </c>
      <c r="D1142" s="3">
        <v>6</v>
      </c>
      <c r="E1142" s="3" t="s">
        <v>114</v>
      </c>
      <c r="F1142" s="3" t="s">
        <v>113</v>
      </c>
      <c r="G1142" s="95">
        <v>155.69999999999999</v>
      </c>
    </row>
    <row r="1143" spans="2:7">
      <c r="B1143" s="41">
        <v>43966</v>
      </c>
      <c r="C1143" s="3" t="s">
        <v>116</v>
      </c>
      <c r="D1143" s="3">
        <v>75</v>
      </c>
      <c r="E1143" s="3" t="s">
        <v>114</v>
      </c>
      <c r="F1143" s="3" t="s">
        <v>106</v>
      </c>
      <c r="G1143" s="95">
        <v>1459.69</v>
      </c>
    </row>
    <row r="1144" spans="2:7">
      <c r="B1144" s="41">
        <v>44805</v>
      </c>
      <c r="C1144" s="3" t="s">
        <v>118</v>
      </c>
      <c r="D1144" s="3">
        <v>8</v>
      </c>
      <c r="E1144" s="3" t="s">
        <v>9</v>
      </c>
      <c r="F1144" s="3" t="s">
        <v>109</v>
      </c>
      <c r="G1144" s="95">
        <v>215.6</v>
      </c>
    </row>
    <row r="1145" spans="2:7">
      <c r="B1145" s="41">
        <v>44125</v>
      </c>
      <c r="C1145" s="3" t="s">
        <v>107</v>
      </c>
      <c r="D1145" s="3">
        <v>375</v>
      </c>
      <c r="E1145" s="3" t="s">
        <v>114</v>
      </c>
      <c r="F1145" s="3" t="s">
        <v>108</v>
      </c>
      <c r="G1145" s="95">
        <v>5811.09</v>
      </c>
    </row>
    <row r="1146" spans="2:7">
      <c r="B1146" s="41">
        <v>44032</v>
      </c>
      <c r="C1146" s="3" t="s">
        <v>117</v>
      </c>
      <c r="D1146" s="3">
        <v>48</v>
      </c>
      <c r="E1146" s="3" t="s">
        <v>112</v>
      </c>
      <c r="F1146" s="3" t="s">
        <v>115</v>
      </c>
      <c r="G1146" s="95">
        <v>1222.2</v>
      </c>
    </row>
    <row r="1147" spans="2:7">
      <c r="B1147" s="41">
        <v>44057</v>
      </c>
      <c r="C1147" s="3" t="s">
        <v>119</v>
      </c>
      <c r="D1147" s="3">
        <v>12</v>
      </c>
      <c r="E1147" s="3" t="s">
        <v>114</v>
      </c>
      <c r="F1147" s="3" t="s">
        <v>115</v>
      </c>
      <c r="G1147" s="95">
        <v>299.39999999999998</v>
      </c>
    </row>
    <row r="1148" spans="2:7">
      <c r="B1148" s="41">
        <v>44411</v>
      </c>
      <c r="C1148" s="3" t="s">
        <v>119</v>
      </c>
      <c r="D1148" s="3">
        <v>375</v>
      </c>
      <c r="E1148" s="3" t="s">
        <v>112</v>
      </c>
      <c r="F1148" s="3" t="s">
        <v>106</v>
      </c>
      <c r="G1148" s="95">
        <v>7751.72</v>
      </c>
    </row>
    <row r="1149" spans="2:7">
      <c r="B1149" s="41">
        <v>44922</v>
      </c>
      <c r="C1149" s="3" t="s">
        <v>119</v>
      </c>
      <c r="D1149" s="3">
        <v>28</v>
      </c>
      <c r="E1149" s="3" t="s">
        <v>6</v>
      </c>
      <c r="F1149" s="3" t="s">
        <v>105</v>
      </c>
      <c r="G1149" s="95">
        <v>1039.82</v>
      </c>
    </row>
    <row r="1150" spans="2:7">
      <c r="B1150" s="41">
        <v>44190</v>
      </c>
      <c r="C1150" s="3" t="s">
        <v>116</v>
      </c>
      <c r="D1150" s="3">
        <v>525</v>
      </c>
      <c r="E1150" s="3" t="s">
        <v>6</v>
      </c>
      <c r="F1150" s="3" t="s">
        <v>109</v>
      </c>
      <c r="G1150" s="95">
        <v>12887.04</v>
      </c>
    </row>
    <row r="1151" spans="2:7">
      <c r="B1151" s="41">
        <v>44358</v>
      </c>
      <c r="C1151" s="3" t="s">
        <v>117</v>
      </c>
      <c r="D1151" s="3">
        <v>7</v>
      </c>
      <c r="E1151" s="3" t="s">
        <v>9</v>
      </c>
      <c r="F1151" s="3" t="s">
        <v>108</v>
      </c>
      <c r="G1151" s="95">
        <v>195.65</v>
      </c>
    </row>
    <row r="1152" spans="2:7">
      <c r="B1152" s="41">
        <v>44246</v>
      </c>
      <c r="C1152" s="3" t="s">
        <v>118</v>
      </c>
      <c r="D1152" s="3">
        <v>39</v>
      </c>
      <c r="E1152" s="3" t="s">
        <v>114</v>
      </c>
      <c r="F1152" s="3" t="s">
        <v>109</v>
      </c>
      <c r="G1152" s="95">
        <v>860.24</v>
      </c>
    </row>
    <row r="1153" spans="2:7">
      <c r="B1153" s="41">
        <v>44510</v>
      </c>
      <c r="C1153" s="3" t="s">
        <v>107</v>
      </c>
      <c r="D1153" s="3">
        <v>32</v>
      </c>
      <c r="E1153" s="3" t="s">
        <v>6</v>
      </c>
      <c r="F1153" s="3" t="s">
        <v>115</v>
      </c>
      <c r="G1153" s="95">
        <v>1161.17</v>
      </c>
    </row>
    <row r="1154" spans="2:7">
      <c r="B1154" s="41">
        <v>44710</v>
      </c>
      <c r="C1154" s="3" t="s">
        <v>117</v>
      </c>
      <c r="D1154" s="3">
        <v>9</v>
      </c>
      <c r="E1154" s="3" t="s">
        <v>114</v>
      </c>
      <c r="F1154" s="3" t="s">
        <v>108</v>
      </c>
      <c r="G1154" s="95">
        <v>224.55</v>
      </c>
    </row>
    <row r="1155" spans="2:7">
      <c r="B1155" s="41">
        <v>44075</v>
      </c>
      <c r="C1155" s="3" t="s">
        <v>118</v>
      </c>
      <c r="D1155" s="3">
        <v>16</v>
      </c>
      <c r="E1155" s="3" t="s">
        <v>114</v>
      </c>
      <c r="F1155" s="3" t="s">
        <v>108</v>
      </c>
      <c r="G1155" s="95">
        <v>399.2</v>
      </c>
    </row>
    <row r="1156" spans="2:7">
      <c r="B1156" s="41">
        <v>44818</v>
      </c>
      <c r="C1156" s="3" t="s">
        <v>118</v>
      </c>
      <c r="D1156" s="3">
        <v>5</v>
      </c>
      <c r="E1156" s="3" t="s">
        <v>114</v>
      </c>
      <c r="F1156" s="3" t="s">
        <v>106</v>
      </c>
      <c r="G1156" s="95">
        <v>129.75</v>
      </c>
    </row>
    <row r="1157" spans="2:7">
      <c r="B1157" s="41">
        <v>44021</v>
      </c>
      <c r="C1157" s="3" t="s">
        <v>117</v>
      </c>
      <c r="D1157" s="3">
        <v>4</v>
      </c>
      <c r="E1157" s="3" t="s">
        <v>6</v>
      </c>
      <c r="F1157" s="3" t="s">
        <v>113</v>
      </c>
      <c r="G1157" s="95">
        <v>178.76</v>
      </c>
    </row>
    <row r="1158" spans="2:7">
      <c r="B1158" s="41">
        <v>44344</v>
      </c>
      <c r="C1158" s="3" t="s">
        <v>119</v>
      </c>
      <c r="D1158" s="3">
        <v>8</v>
      </c>
      <c r="E1158" s="3" t="s">
        <v>9</v>
      </c>
      <c r="F1158" s="3" t="s">
        <v>108</v>
      </c>
      <c r="G1158" s="95">
        <v>215.6</v>
      </c>
    </row>
    <row r="1159" spans="2:7">
      <c r="B1159" s="41">
        <v>44777</v>
      </c>
      <c r="C1159" s="3" t="s">
        <v>116</v>
      </c>
      <c r="D1159" s="3">
        <v>150</v>
      </c>
      <c r="E1159" s="3" t="s">
        <v>6</v>
      </c>
      <c r="F1159" s="3" t="s">
        <v>108</v>
      </c>
      <c r="G1159" s="95">
        <v>4692.45</v>
      </c>
    </row>
    <row r="1160" spans="2:7">
      <c r="B1160" s="41">
        <v>44260</v>
      </c>
      <c r="C1160" s="3" t="s">
        <v>118</v>
      </c>
      <c r="D1160" s="3">
        <v>200</v>
      </c>
      <c r="E1160" s="3" t="s">
        <v>114</v>
      </c>
      <c r="F1160" s="3" t="s">
        <v>106</v>
      </c>
      <c r="G1160" s="95">
        <v>3773</v>
      </c>
    </row>
    <row r="1161" spans="2:7">
      <c r="B1161" s="41">
        <v>44880</v>
      </c>
      <c r="C1161" s="3" t="s">
        <v>107</v>
      </c>
      <c r="D1161" s="3">
        <v>325</v>
      </c>
      <c r="E1161" s="3" t="s">
        <v>112</v>
      </c>
      <c r="F1161" s="3" t="s">
        <v>115</v>
      </c>
      <c r="G1161" s="95">
        <v>6718.16</v>
      </c>
    </row>
    <row r="1162" spans="2:7">
      <c r="B1162" s="41">
        <v>44363</v>
      </c>
      <c r="C1162" s="3" t="s">
        <v>116</v>
      </c>
      <c r="D1162" s="3">
        <v>7</v>
      </c>
      <c r="E1162" s="3" t="s">
        <v>110</v>
      </c>
      <c r="F1162" s="3" t="s">
        <v>109</v>
      </c>
      <c r="G1162" s="95">
        <v>167.65</v>
      </c>
    </row>
    <row r="1163" spans="2:7">
      <c r="B1163" s="41">
        <v>44174</v>
      </c>
      <c r="C1163" s="3" t="s">
        <v>116</v>
      </c>
      <c r="D1163" s="3">
        <v>450</v>
      </c>
      <c r="E1163" s="3" t="s">
        <v>6</v>
      </c>
      <c r="F1163" s="3" t="s">
        <v>108</v>
      </c>
      <c r="G1163" s="95">
        <v>11563.54</v>
      </c>
    </row>
    <row r="1164" spans="2:7">
      <c r="B1164" s="41">
        <v>44399</v>
      </c>
      <c r="C1164" s="3" t="s">
        <v>116</v>
      </c>
      <c r="D1164" s="3">
        <v>3</v>
      </c>
      <c r="E1164" s="3" t="s">
        <v>114</v>
      </c>
      <c r="F1164" s="3" t="s">
        <v>115</v>
      </c>
      <c r="G1164" s="95">
        <v>74.849999999999994</v>
      </c>
    </row>
    <row r="1165" spans="2:7">
      <c r="B1165" s="41">
        <v>44188</v>
      </c>
      <c r="C1165" s="3" t="s">
        <v>118</v>
      </c>
      <c r="D1165" s="3">
        <v>13</v>
      </c>
      <c r="E1165" s="3" t="s">
        <v>110</v>
      </c>
      <c r="F1165" s="3" t="s">
        <v>106</v>
      </c>
      <c r="G1165" s="95">
        <v>311.35000000000002</v>
      </c>
    </row>
    <row r="1166" spans="2:7">
      <c r="B1166" s="41">
        <v>43934</v>
      </c>
      <c r="C1166" s="3" t="s">
        <v>119</v>
      </c>
      <c r="D1166" s="3">
        <v>300</v>
      </c>
      <c r="E1166" s="3" t="s">
        <v>112</v>
      </c>
      <c r="F1166" s="3" t="s">
        <v>111</v>
      </c>
      <c r="G1166" s="95">
        <v>5856.38</v>
      </c>
    </row>
    <row r="1167" spans="2:7">
      <c r="B1167" s="41">
        <v>44665</v>
      </c>
      <c r="C1167" s="3" t="s">
        <v>117</v>
      </c>
      <c r="D1167" s="3">
        <v>4</v>
      </c>
      <c r="E1167" s="3" t="s">
        <v>110</v>
      </c>
      <c r="F1167" s="3" t="s">
        <v>115</v>
      </c>
      <c r="G1167" s="95">
        <v>95.8</v>
      </c>
    </row>
    <row r="1168" spans="2:7">
      <c r="B1168" s="41">
        <v>44751</v>
      </c>
      <c r="C1168" s="3" t="s">
        <v>116</v>
      </c>
      <c r="D1168" s="3">
        <v>9</v>
      </c>
      <c r="E1168" s="3" t="s">
        <v>114</v>
      </c>
      <c r="F1168" s="3" t="s">
        <v>108</v>
      </c>
      <c r="G1168" s="95">
        <v>242.55</v>
      </c>
    </row>
    <row r="1169" spans="2:7">
      <c r="B1169" s="41">
        <v>43867</v>
      </c>
      <c r="C1169" s="3" t="s">
        <v>116</v>
      </c>
      <c r="D1169" s="3">
        <v>9</v>
      </c>
      <c r="E1169" s="3" t="s">
        <v>114</v>
      </c>
      <c r="F1169" s="3" t="s">
        <v>106</v>
      </c>
      <c r="G1169" s="95">
        <v>233.55</v>
      </c>
    </row>
    <row r="1170" spans="2:7">
      <c r="B1170" s="41">
        <v>44733</v>
      </c>
      <c r="C1170" s="3" t="s">
        <v>118</v>
      </c>
      <c r="D1170" s="3">
        <v>10</v>
      </c>
      <c r="E1170" s="3" t="s">
        <v>110</v>
      </c>
      <c r="F1170" s="3" t="s">
        <v>109</v>
      </c>
      <c r="G1170" s="95">
        <v>249.5</v>
      </c>
    </row>
    <row r="1171" spans="2:7">
      <c r="B1171" s="41">
        <v>44335</v>
      </c>
      <c r="C1171" s="3" t="s">
        <v>117</v>
      </c>
      <c r="D1171" s="3">
        <v>3</v>
      </c>
      <c r="E1171" s="3" t="s">
        <v>112</v>
      </c>
      <c r="F1171" s="3" t="s">
        <v>113</v>
      </c>
      <c r="G1171" s="95">
        <v>101.85</v>
      </c>
    </row>
    <row r="1172" spans="2:7">
      <c r="B1172" s="41">
        <v>44664</v>
      </c>
      <c r="C1172" s="3" t="s">
        <v>119</v>
      </c>
      <c r="D1172" s="3">
        <v>22</v>
      </c>
      <c r="E1172" s="3" t="s">
        <v>110</v>
      </c>
      <c r="F1172" s="3" t="s">
        <v>113</v>
      </c>
      <c r="G1172" s="95">
        <v>526.9</v>
      </c>
    </row>
    <row r="1173" spans="2:7">
      <c r="B1173" s="41">
        <v>44388</v>
      </c>
      <c r="C1173" s="3" t="s">
        <v>119</v>
      </c>
      <c r="D1173" s="3">
        <v>50</v>
      </c>
      <c r="E1173" s="3" t="s">
        <v>110</v>
      </c>
      <c r="F1173" s="3" t="s">
        <v>105</v>
      </c>
      <c r="G1173" s="95">
        <v>973.13</v>
      </c>
    </row>
    <row r="1174" spans="2:7">
      <c r="B1174" s="41">
        <v>44750</v>
      </c>
      <c r="C1174" s="3" t="s">
        <v>117</v>
      </c>
      <c r="D1174" s="3">
        <v>39</v>
      </c>
      <c r="E1174" s="3" t="s">
        <v>6</v>
      </c>
      <c r="F1174" s="3" t="s">
        <v>113</v>
      </c>
      <c r="G1174" s="95">
        <v>1481.47</v>
      </c>
    </row>
    <row r="1175" spans="2:7">
      <c r="B1175" s="41">
        <v>44453</v>
      </c>
      <c r="C1175" s="3" t="s">
        <v>119</v>
      </c>
      <c r="D1175" s="3">
        <v>100</v>
      </c>
      <c r="E1175" s="3" t="s">
        <v>112</v>
      </c>
      <c r="F1175" s="3" t="s">
        <v>105</v>
      </c>
      <c r="G1175" s="95">
        <v>2376.5</v>
      </c>
    </row>
    <row r="1176" spans="2:7">
      <c r="B1176" s="41">
        <v>44665</v>
      </c>
      <c r="C1176" s="3" t="s">
        <v>107</v>
      </c>
      <c r="D1176" s="3">
        <v>35</v>
      </c>
      <c r="E1176" s="3" t="s">
        <v>110</v>
      </c>
      <c r="F1176" s="3" t="s">
        <v>108</v>
      </c>
      <c r="G1176" s="95">
        <v>772.01</v>
      </c>
    </row>
    <row r="1177" spans="2:7">
      <c r="B1177" s="41">
        <v>44751</v>
      </c>
      <c r="C1177" s="3" t="s">
        <v>119</v>
      </c>
      <c r="D1177" s="3">
        <v>175</v>
      </c>
      <c r="E1177" s="3" t="s">
        <v>114</v>
      </c>
      <c r="F1177" s="3" t="s">
        <v>113</v>
      </c>
      <c r="G1177" s="95">
        <v>3056.38</v>
      </c>
    </row>
    <row r="1178" spans="2:7">
      <c r="B1178" s="41">
        <v>44037</v>
      </c>
      <c r="C1178" s="3" t="s">
        <v>119</v>
      </c>
      <c r="D1178" s="3">
        <v>6</v>
      </c>
      <c r="E1178" s="3" t="s">
        <v>6</v>
      </c>
      <c r="F1178" s="3" t="s">
        <v>105</v>
      </c>
      <c r="G1178" s="95">
        <v>262.14</v>
      </c>
    </row>
    <row r="1179" spans="2:7">
      <c r="B1179" s="41">
        <v>43987</v>
      </c>
      <c r="C1179" s="3" t="s">
        <v>119</v>
      </c>
      <c r="D1179" s="3">
        <v>5</v>
      </c>
      <c r="E1179" s="3" t="s">
        <v>9</v>
      </c>
      <c r="F1179" s="3" t="s">
        <v>111</v>
      </c>
      <c r="G1179" s="95">
        <v>144.75</v>
      </c>
    </row>
    <row r="1180" spans="2:7">
      <c r="B1180" s="41">
        <v>44386</v>
      </c>
      <c r="C1180" s="3" t="s">
        <v>116</v>
      </c>
      <c r="D1180" s="3">
        <v>35</v>
      </c>
      <c r="E1180" s="3" t="s">
        <v>114</v>
      </c>
      <c r="F1180" s="3" t="s">
        <v>111</v>
      </c>
      <c r="G1180" s="95">
        <v>742.26</v>
      </c>
    </row>
    <row r="1181" spans="2:7">
      <c r="B1181" s="41">
        <v>44611</v>
      </c>
      <c r="C1181" s="3" t="s">
        <v>117</v>
      </c>
      <c r="D1181" s="3">
        <v>3</v>
      </c>
      <c r="E1181" s="3" t="s">
        <v>6</v>
      </c>
      <c r="F1181" s="3" t="s">
        <v>109</v>
      </c>
      <c r="G1181" s="95">
        <v>131.07</v>
      </c>
    </row>
    <row r="1182" spans="2:7">
      <c r="B1182" s="41">
        <v>44512</v>
      </c>
      <c r="C1182" s="3" t="s">
        <v>107</v>
      </c>
      <c r="D1182" s="3">
        <v>225</v>
      </c>
      <c r="E1182" s="3" t="s">
        <v>6</v>
      </c>
      <c r="F1182" s="3" t="s">
        <v>111</v>
      </c>
      <c r="G1182" s="95">
        <v>7038.68</v>
      </c>
    </row>
    <row r="1183" spans="2:7">
      <c r="B1183" s="41">
        <v>43941</v>
      </c>
      <c r="C1183" s="3" t="s">
        <v>116</v>
      </c>
      <c r="D1183" s="3">
        <v>575</v>
      </c>
      <c r="E1183" s="3" t="s">
        <v>112</v>
      </c>
      <c r="F1183" s="3" t="s">
        <v>105</v>
      </c>
      <c r="G1183" s="95">
        <v>11885.97</v>
      </c>
    </row>
    <row r="1184" spans="2:7">
      <c r="B1184" s="41">
        <v>44331</v>
      </c>
      <c r="C1184" s="3" t="s">
        <v>116</v>
      </c>
      <c r="D1184" s="3">
        <v>7</v>
      </c>
      <c r="E1184" s="3" t="s">
        <v>9</v>
      </c>
      <c r="F1184" s="3" t="s">
        <v>109</v>
      </c>
      <c r="G1184" s="95">
        <v>202.65</v>
      </c>
    </row>
    <row r="1185" spans="2:7">
      <c r="B1185" s="41">
        <v>44369</v>
      </c>
      <c r="C1185" s="3" t="s">
        <v>119</v>
      </c>
      <c r="D1185" s="3">
        <v>8</v>
      </c>
      <c r="E1185" s="3" t="s">
        <v>6</v>
      </c>
      <c r="F1185" s="3" t="s">
        <v>108</v>
      </c>
      <c r="G1185" s="95">
        <v>341.52</v>
      </c>
    </row>
    <row r="1186" spans="2:7">
      <c r="B1186" s="41">
        <v>43893</v>
      </c>
      <c r="C1186" s="3" t="s">
        <v>119</v>
      </c>
      <c r="D1186" s="3">
        <v>475</v>
      </c>
      <c r="E1186" s="3" t="s">
        <v>110</v>
      </c>
      <c r="F1186" s="3" t="s">
        <v>115</v>
      </c>
      <c r="G1186" s="95">
        <v>7087.59</v>
      </c>
    </row>
    <row r="1187" spans="2:7">
      <c r="B1187" s="41">
        <v>44463</v>
      </c>
      <c r="C1187" s="3" t="s">
        <v>117</v>
      </c>
      <c r="D1187" s="3">
        <v>4</v>
      </c>
      <c r="E1187" s="3" t="s">
        <v>6</v>
      </c>
      <c r="F1187" s="3" t="s">
        <v>108</v>
      </c>
      <c r="G1187" s="95">
        <v>170.76</v>
      </c>
    </row>
    <row r="1188" spans="2:7">
      <c r="B1188" s="41">
        <v>44323</v>
      </c>
      <c r="C1188" s="3" t="s">
        <v>117</v>
      </c>
      <c r="D1188" s="3">
        <v>100</v>
      </c>
      <c r="E1188" s="3" t="s">
        <v>6</v>
      </c>
      <c r="F1188" s="3" t="s">
        <v>106</v>
      </c>
      <c r="G1188" s="95">
        <v>2988.3</v>
      </c>
    </row>
    <row r="1189" spans="2:7">
      <c r="B1189" s="41">
        <v>43855</v>
      </c>
      <c r="C1189" s="3" t="s">
        <v>116</v>
      </c>
      <c r="D1189" s="3">
        <v>5</v>
      </c>
      <c r="E1189" s="3" t="s">
        <v>9</v>
      </c>
      <c r="F1189" s="3" t="s">
        <v>115</v>
      </c>
      <c r="G1189" s="95">
        <v>139.75</v>
      </c>
    </row>
    <row r="1190" spans="2:7">
      <c r="B1190" s="41">
        <v>44650</v>
      </c>
      <c r="C1190" s="3" t="s">
        <v>116</v>
      </c>
      <c r="D1190" s="3">
        <v>11</v>
      </c>
      <c r="E1190" s="3" t="s">
        <v>112</v>
      </c>
      <c r="F1190" s="3" t="s">
        <v>109</v>
      </c>
      <c r="G1190" s="95">
        <v>395.45</v>
      </c>
    </row>
    <row r="1191" spans="2:7">
      <c r="B1191" s="41">
        <v>44816</v>
      </c>
      <c r="C1191" s="3" t="s">
        <v>117</v>
      </c>
      <c r="D1191" s="3">
        <v>1</v>
      </c>
      <c r="E1191" s="3" t="s">
        <v>6</v>
      </c>
      <c r="F1191" s="3" t="s">
        <v>106</v>
      </c>
      <c r="G1191" s="95">
        <v>43.69</v>
      </c>
    </row>
    <row r="1192" spans="2:7">
      <c r="B1192" s="41">
        <v>44058</v>
      </c>
      <c r="C1192" s="3" t="s">
        <v>117</v>
      </c>
      <c r="D1192" s="3">
        <v>6</v>
      </c>
      <c r="E1192" s="3" t="s">
        <v>6</v>
      </c>
      <c r="F1192" s="3" t="s">
        <v>111</v>
      </c>
      <c r="G1192" s="95">
        <v>268.14</v>
      </c>
    </row>
    <row r="1193" spans="2:7">
      <c r="B1193" s="41">
        <v>44045</v>
      </c>
      <c r="C1193" s="3" t="s">
        <v>119</v>
      </c>
      <c r="D1193" s="3">
        <v>4</v>
      </c>
      <c r="E1193" s="3" t="s">
        <v>114</v>
      </c>
      <c r="F1193" s="3" t="s">
        <v>108</v>
      </c>
      <c r="G1193" s="95">
        <v>103.8</v>
      </c>
    </row>
    <row r="1194" spans="2:7">
      <c r="B1194" s="41">
        <v>43863</v>
      </c>
      <c r="C1194" s="3" t="s">
        <v>118</v>
      </c>
      <c r="D1194" s="3">
        <v>49</v>
      </c>
      <c r="E1194" s="3" t="s">
        <v>114</v>
      </c>
      <c r="F1194" s="3" t="s">
        <v>105</v>
      </c>
      <c r="G1194" s="95">
        <v>916.91</v>
      </c>
    </row>
    <row r="1195" spans="2:7">
      <c r="B1195" s="41">
        <v>44384</v>
      </c>
      <c r="C1195" s="3" t="s">
        <v>107</v>
      </c>
      <c r="D1195" s="3">
        <v>150</v>
      </c>
      <c r="E1195" s="3" t="s">
        <v>6</v>
      </c>
      <c r="F1195" s="3" t="s">
        <v>108</v>
      </c>
      <c r="G1195" s="95">
        <v>4692.45</v>
      </c>
    </row>
    <row r="1196" spans="2:7">
      <c r="B1196" s="41">
        <v>44819</v>
      </c>
      <c r="C1196" s="3" t="s">
        <v>118</v>
      </c>
      <c r="D1196" s="3">
        <v>4</v>
      </c>
      <c r="E1196" s="3" t="s">
        <v>114</v>
      </c>
      <c r="F1196" s="3" t="s">
        <v>109</v>
      </c>
      <c r="G1196" s="95">
        <v>103.8</v>
      </c>
    </row>
    <row r="1197" spans="2:7">
      <c r="B1197" s="41">
        <v>44127</v>
      </c>
      <c r="C1197" s="3" t="s">
        <v>117</v>
      </c>
      <c r="D1197" s="3">
        <v>26</v>
      </c>
      <c r="E1197" s="3" t="s">
        <v>114</v>
      </c>
      <c r="F1197" s="3" t="s">
        <v>113</v>
      </c>
      <c r="G1197" s="95">
        <v>573.5</v>
      </c>
    </row>
    <row r="1198" spans="2:7">
      <c r="B1198" s="41">
        <v>44807</v>
      </c>
      <c r="C1198" s="3" t="s">
        <v>118</v>
      </c>
      <c r="D1198" s="3">
        <v>550</v>
      </c>
      <c r="E1198" s="3" t="s">
        <v>9</v>
      </c>
      <c r="F1198" s="3" t="s">
        <v>106</v>
      </c>
      <c r="G1198" s="95">
        <v>8839.19</v>
      </c>
    </row>
    <row r="1199" spans="2:7">
      <c r="B1199" s="41">
        <v>44204</v>
      </c>
      <c r="C1199" s="3" t="s">
        <v>117</v>
      </c>
      <c r="D1199" s="3">
        <v>1</v>
      </c>
      <c r="E1199" s="3" t="s">
        <v>110</v>
      </c>
      <c r="F1199" s="3" t="s">
        <v>108</v>
      </c>
      <c r="G1199" s="95">
        <v>24.95</v>
      </c>
    </row>
    <row r="1200" spans="2:7">
      <c r="B1200" s="41">
        <v>44215</v>
      </c>
      <c r="C1200" s="3" t="s">
        <v>119</v>
      </c>
      <c r="D1200" s="3">
        <v>19</v>
      </c>
      <c r="E1200" s="3" t="s">
        <v>114</v>
      </c>
      <c r="F1200" s="3" t="s">
        <v>109</v>
      </c>
      <c r="G1200" s="95">
        <v>474.05</v>
      </c>
    </row>
    <row r="1201" spans="2:7">
      <c r="B1201" s="41">
        <v>44098</v>
      </c>
      <c r="C1201" s="3" t="s">
        <v>118</v>
      </c>
      <c r="D1201" s="3">
        <v>550</v>
      </c>
      <c r="E1201" s="3" t="s">
        <v>114</v>
      </c>
      <c r="F1201" s="3" t="s">
        <v>106</v>
      </c>
      <c r="G1201" s="95">
        <v>8206.69</v>
      </c>
    </row>
    <row r="1202" spans="2:7">
      <c r="B1202" s="41">
        <v>44681</v>
      </c>
      <c r="C1202" s="3" t="s">
        <v>117</v>
      </c>
      <c r="D1202" s="3">
        <v>8</v>
      </c>
      <c r="E1202" s="3" t="s">
        <v>114</v>
      </c>
      <c r="F1202" s="3" t="s">
        <v>108</v>
      </c>
      <c r="G1202" s="95">
        <v>215.6</v>
      </c>
    </row>
    <row r="1203" spans="2:7">
      <c r="B1203" s="41">
        <v>44358</v>
      </c>
      <c r="C1203" s="3" t="s">
        <v>117</v>
      </c>
      <c r="D1203" s="3">
        <v>46</v>
      </c>
      <c r="E1203" s="3" t="s">
        <v>110</v>
      </c>
      <c r="F1203" s="3" t="s">
        <v>105</v>
      </c>
      <c r="G1203" s="95">
        <v>975.55</v>
      </c>
    </row>
    <row r="1204" spans="2:7">
      <c r="B1204" s="41">
        <v>44048</v>
      </c>
      <c r="C1204" s="3" t="s">
        <v>117</v>
      </c>
      <c r="D1204" s="3">
        <v>525</v>
      </c>
      <c r="E1204" s="3" t="s">
        <v>114</v>
      </c>
      <c r="F1204" s="3" t="s">
        <v>105</v>
      </c>
      <c r="G1204" s="95">
        <v>7531.78</v>
      </c>
    </row>
    <row r="1205" spans="2:7">
      <c r="B1205" s="41">
        <v>44599</v>
      </c>
      <c r="C1205" s="3" t="s">
        <v>117</v>
      </c>
      <c r="D1205" s="3">
        <v>9</v>
      </c>
      <c r="E1205" s="3" t="s">
        <v>112</v>
      </c>
      <c r="F1205" s="3" t="s">
        <v>113</v>
      </c>
      <c r="G1205" s="95">
        <v>323.55</v>
      </c>
    </row>
    <row r="1206" spans="2:7">
      <c r="B1206" s="41">
        <v>44565</v>
      </c>
      <c r="C1206" s="3" t="s">
        <v>119</v>
      </c>
      <c r="D1206" s="3">
        <v>350</v>
      </c>
      <c r="E1206" s="3" t="s">
        <v>112</v>
      </c>
      <c r="F1206" s="3" t="s">
        <v>113</v>
      </c>
      <c r="G1206" s="95">
        <v>7033.69</v>
      </c>
    </row>
    <row r="1207" spans="2:7">
      <c r="B1207" s="41">
        <v>44034</v>
      </c>
      <c r="C1207" s="3" t="s">
        <v>119</v>
      </c>
      <c r="D1207" s="3">
        <v>75</v>
      </c>
      <c r="E1207" s="3" t="s">
        <v>9</v>
      </c>
      <c r="F1207" s="3" t="s">
        <v>108</v>
      </c>
      <c r="G1207" s="95">
        <v>1628.44</v>
      </c>
    </row>
    <row r="1208" spans="2:7">
      <c r="B1208" s="41">
        <v>43832</v>
      </c>
      <c r="C1208" s="3" t="s">
        <v>119</v>
      </c>
      <c r="D1208" s="3">
        <v>36</v>
      </c>
      <c r="E1208" s="3" t="s">
        <v>110</v>
      </c>
      <c r="F1208" s="3" t="s">
        <v>115</v>
      </c>
      <c r="G1208" s="95">
        <v>732.87</v>
      </c>
    </row>
    <row r="1209" spans="2:7">
      <c r="B1209" s="41">
        <v>44727</v>
      </c>
      <c r="C1209" s="3" t="s">
        <v>107</v>
      </c>
      <c r="D1209" s="3">
        <v>150</v>
      </c>
      <c r="E1209" s="3" t="s">
        <v>6</v>
      </c>
      <c r="F1209" s="3" t="s">
        <v>109</v>
      </c>
      <c r="G1209" s="95">
        <v>4692.45</v>
      </c>
    </row>
    <row r="1210" spans="2:7">
      <c r="B1210" s="41">
        <v>44895</v>
      </c>
      <c r="C1210" s="3" t="s">
        <v>118</v>
      </c>
      <c r="D1210" s="3">
        <v>18</v>
      </c>
      <c r="E1210" s="3" t="s">
        <v>9</v>
      </c>
      <c r="F1210" s="3" t="s">
        <v>106</v>
      </c>
      <c r="G1210" s="95">
        <v>503.1</v>
      </c>
    </row>
    <row r="1211" spans="2:7">
      <c r="B1211" s="41">
        <v>44612</v>
      </c>
      <c r="C1211" s="3" t="s">
        <v>117</v>
      </c>
      <c r="D1211" s="3">
        <v>22</v>
      </c>
      <c r="E1211" s="3" t="s">
        <v>6</v>
      </c>
      <c r="F1211" s="3" t="s">
        <v>111</v>
      </c>
      <c r="G1211" s="95">
        <v>983.18</v>
      </c>
    </row>
    <row r="1212" spans="2:7">
      <c r="B1212" s="41">
        <v>44275</v>
      </c>
      <c r="C1212" s="3" t="s">
        <v>107</v>
      </c>
      <c r="D1212" s="3">
        <v>1</v>
      </c>
      <c r="E1212" s="3" t="s">
        <v>114</v>
      </c>
      <c r="F1212" s="3" t="s">
        <v>108</v>
      </c>
      <c r="G1212" s="95">
        <v>26.95</v>
      </c>
    </row>
    <row r="1213" spans="2:7">
      <c r="B1213" s="41">
        <v>44532</v>
      </c>
      <c r="C1213" s="3" t="s">
        <v>117</v>
      </c>
      <c r="D1213" s="3">
        <v>37</v>
      </c>
      <c r="E1213" s="3" t="s">
        <v>114</v>
      </c>
      <c r="F1213" s="3" t="s">
        <v>115</v>
      </c>
      <c r="G1213" s="95">
        <v>816.13</v>
      </c>
    </row>
    <row r="1214" spans="2:7">
      <c r="B1214" s="41">
        <v>44067</v>
      </c>
      <c r="C1214" s="3" t="s">
        <v>117</v>
      </c>
      <c r="D1214" s="3">
        <v>475</v>
      </c>
      <c r="E1214" s="3" t="s">
        <v>114</v>
      </c>
      <c r="F1214" s="3" t="s">
        <v>109</v>
      </c>
      <c r="G1214" s="95">
        <v>7087.59</v>
      </c>
    </row>
    <row r="1215" spans="2:7">
      <c r="B1215" s="41">
        <v>44022</v>
      </c>
      <c r="C1215" s="3" t="s">
        <v>116</v>
      </c>
      <c r="D1215" s="3">
        <v>7</v>
      </c>
      <c r="E1215" s="3" t="s">
        <v>9</v>
      </c>
      <c r="F1215" s="3" t="s">
        <v>109</v>
      </c>
      <c r="G1215" s="95">
        <v>202.65</v>
      </c>
    </row>
    <row r="1216" spans="2:7">
      <c r="B1216" s="41">
        <v>44763</v>
      </c>
      <c r="C1216" s="3" t="s">
        <v>119</v>
      </c>
      <c r="D1216" s="3">
        <v>550</v>
      </c>
      <c r="E1216" s="3" t="s">
        <v>110</v>
      </c>
      <c r="F1216" s="3" t="s">
        <v>113</v>
      </c>
      <c r="G1216" s="95">
        <v>7890.44</v>
      </c>
    </row>
    <row r="1217" spans="2:7">
      <c r="B1217" s="41">
        <v>44496</v>
      </c>
      <c r="C1217" s="3" t="s">
        <v>117</v>
      </c>
      <c r="D1217" s="3">
        <v>24</v>
      </c>
      <c r="E1217" s="3" t="s">
        <v>6</v>
      </c>
      <c r="F1217" s="3" t="s">
        <v>106</v>
      </c>
      <c r="G1217" s="95">
        <v>891.28</v>
      </c>
    </row>
    <row r="1218" spans="2:7">
      <c r="B1218" s="41">
        <v>44775</v>
      </c>
      <c r="C1218" s="3" t="s">
        <v>119</v>
      </c>
      <c r="D1218" s="3">
        <v>49</v>
      </c>
      <c r="E1218" s="3" t="s">
        <v>110</v>
      </c>
      <c r="F1218" s="3" t="s">
        <v>106</v>
      </c>
      <c r="G1218" s="95">
        <v>953.66</v>
      </c>
    </row>
    <row r="1219" spans="2:7">
      <c r="B1219" s="41">
        <v>44422</v>
      </c>
      <c r="C1219" s="3" t="s">
        <v>107</v>
      </c>
      <c r="D1219" s="3">
        <v>175</v>
      </c>
      <c r="E1219" s="3" t="s">
        <v>6</v>
      </c>
      <c r="F1219" s="3" t="s">
        <v>109</v>
      </c>
      <c r="G1219" s="95">
        <v>5352.03</v>
      </c>
    </row>
    <row r="1220" spans="2:7">
      <c r="B1220" s="41">
        <v>44782</v>
      </c>
      <c r="C1220" s="3" t="s">
        <v>117</v>
      </c>
      <c r="D1220" s="3">
        <v>8</v>
      </c>
      <c r="E1220" s="3" t="s">
        <v>9</v>
      </c>
      <c r="F1220" s="3" t="s">
        <v>108</v>
      </c>
      <c r="G1220" s="95">
        <v>231.6</v>
      </c>
    </row>
    <row r="1221" spans="2:7">
      <c r="B1221" s="41">
        <v>44416</v>
      </c>
      <c r="C1221" s="3" t="s">
        <v>119</v>
      </c>
      <c r="D1221" s="3">
        <v>125</v>
      </c>
      <c r="E1221" s="3" t="s">
        <v>110</v>
      </c>
      <c r="F1221" s="3" t="s">
        <v>115</v>
      </c>
      <c r="G1221" s="95">
        <v>2270.63</v>
      </c>
    </row>
    <row r="1222" spans="2:7">
      <c r="B1222" s="41">
        <v>44729</v>
      </c>
      <c r="C1222" s="3" t="s">
        <v>117</v>
      </c>
      <c r="D1222" s="3">
        <v>38</v>
      </c>
      <c r="E1222" s="3" t="s">
        <v>112</v>
      </c>
      <c r="F1222" s="3" t="s">
        <v>113</v>
      </c>
      <c r="G1222" s="95">
        <v>1128.8900000000001</v>
      </c>
    </row>
    <row r="1223" spans="2:7">
      <c r="B1223" s="41">
        <v>44185</v>
      </c>
      <c r="C1223" s="3" t="s">
        <v>116</v>
      </c>
      <c r="D1223" s="3">
        <v>40</v>
      </c>
      <c r="E1223" s="3" t="s">
        <v>6</v>
      </c>
      <c r="F1223" s="3" t="s">
        <v>113</v>
      </c>
      <c r="G1223" s="95">
        <v>1519.46</v>
      </c>
    </row>
    <row r="1224" spans="2:7">
      <c r="B1224" s="41">
        <v>44873</v>
      </c>
      <c r="C1224" s="3" t="s">
        <v>119</v>
      </c>
      <c r="D1224" s="3">
        <v>38</v>
      </c>
      <c r="E1224" s="3" t="s">
        <v>112</v>
      </c>
      <c r="F1224" s="3" t="s">
        <v>111</v>
      </c>
      <c r="G1224" s="95">
        <v>1128.8900000000001</v>
      </c>
    </row>
    <row r="1225" spans="2:7">
      <c r="B1225" s="41">
        <v>43875</v>
      </c>
      <c r="C1225" s="3" t="s">
        <v>117</v>
      </c>
      <c r="D1225" s="3">
        <v>350</v>
      </c>
      <c r="E1225" s="3" t="s">
        <v>110</v>
      </c>
      <c r="F1225" s="3" t="s">
        <v>115</v>
      </c>
      <c r="G1225" s="95">
        <v>5222.4399999999996</v>
      </c>
    </row>
    <row r="1226" spans="2:7">
      <c r="B1226" s="41">
        <v>44102</v>
      </c>
      <c r="C1226" s="3" t="s">
        <v>119</v>
      </c>
      <c r="D1226" s="3">
        <v>41</v>
      </c>
      <c r="E1226" s="3" t="s">
        <v>114</v>
      </c>
      <c r="F1226" s="3" t="s">
        <v>106</v>
      </c>
      <c r="G1226" s="95">
        <v>939.21</v>
      </c>
    </row>
    <row r="1227" spans="2:7">
      <c r="B1227" s="41">
        <v>44636</v>
      </c>
      <c r="C1227" s="3" t="s">
        <v>119</v>
      </c>
      <c r="D1227" s="3">
        <v>525</v>
      </c>
      <c r="E1227" s="3" t="s">
        <v>114</v>
      </c>
      <c r="F1227" s="3" t="s">
        <v>113</v>
      </c>
      <c r="G1227" s="95">
        <v>8135.53</v>
      </c>
    </row>
    <row r="1228" spans="2:7">
      <c r="B1228" s="41">
        <v>44235</v>
      </c>
      <c r="C1228" s="3" t="s">
        <v>118</v>
      </c>
      <c r="D1228" s="3">
        <v>500</v>
      </c>
      <c r="E1228" s="3" t="s">
        <v>114</v>
      </c>
      <c r="F1228" s="3" t="s">
        <v>105</v>
      </c>
      <c r="G1228" s="95">
        <v>7748.13</v>
      </c>
    </row>
    <row r="1229" spans="2:7">
      <c r="B1229" s="41">
        <v>44169</v>
      </c>
      <c r="C1229" s="3" t="s">
        <v>119</v>
      </c>
      <c r="D1229" s="3">
        <v>325</v>
      </c>
      <c r="E1229" s="3" t="s">
        <v>9</v>
      </c>
      <c r="F1229" s="3" t="s">
        <v>106</v>
      </c>
      <c r="G1229" s="95">
        <v>5410.03</v>
      </c>
    </row>
    <row r="1230" spans="2:7">
      <c r="B1230" s="41">
        <v>44742</v>
      </c>
      <c r="C1230" s="3" t="s">
        <v>119</v>
      </c>
      <c r="D1230" s="3">
        <v>1</v>
      </c>
      <c r="E1230" s="3" t="s">
        <v>110</v>
      </c>
      <c r="F1230" s="3" t="s">
        <v>105</v>
      </c>
      <c r="G1230" s="95">
        <v>24.95</v>
      </c>
    </row>
    <row r="1231" spans="2:7">
      <c r="B1231" s="41">
        <v>43941</v>
      </c>
      <c r="C1231" s="3" t="s">
        <v>107</v>
      </c>
      <c r="D1231" s="3">
        <v>48</v>
      </c>
      <c r="E1231" s="3" t="s">
        <v>110</v>
      </c>
      <c r="F1231" s="3" t="s">
        <v>115</v>
      </c>
      <c r="G1231" s="95">
        <v>934.2</v>
      </c>
    </row>
    <row r="1232" spans="2:7">
      <c r="B1232" s="41">
        <v>44588</v>
      </c>
      <c r="C1232" s="3" t="s">
        <v>107</v>
      </c>
      <c r="D1232" s="3">
        <v>16</v>
      </c>
      <c r="E1232" s="3" t="s">
        <v>6</v>
      </c>
      <c r="F1232" s="3" t="s">
        <v>115</v>
      </c>
      <c r="G1232" s="95">
        <v>683.04</v>
      </c>
    </row>
    <row r="1233" spans="2:7">
      <c r="B1233" s="41">
        <v>44630</v>
      </c>
      <c r="C1233" s="3" t="s">
        <v>119</v>
      </c>
      <c r="D1233" s="3">
        <v>38</v>
      </c>
      <c r="E1233" s="3" t="s">
        <v>6</v>
      </c>
      <c r="F1233" s="3" t="s">
        <v>106</v>
      </c>
      <c r="G1233" s="95">
        <v>1378.89</v>
      </c>
    </row>
    <row r="1234" spans="2:7">
      <c r="B1234" s="41">
        <v>44195</v>
      </c>
      <c r="C1234" s="3" t="s">
        <v>107</v>
      </c>
      <c r="D1234" s="3">
        <v>225</v>
      </c>
      <c r="E1234" s="3" t="s">
        <v>6</v>
      </c>
      <c r="F1234" s="3" t="s">
        <v>108</v>
      </c>
      <c r="G1234" s="95">
        <v>6723.68</v>
      </c>
    </row>
    <row r="1235" spans="2:7">
      <c r="B1235" s="41">
        <v>43979</v>
      </c>
      <c r="C1235" s="3" t="s">
        <v>116</v>
      </c>
      <c r="D1235" s="3">
        <v>9</v>
      </c>
      <c r="E1235" s="3" t="s">
        <v>114</v>
      </c>
      <c r="F1235" s="3" t="s">
        <v>108</v>
      </c>
      <c r="G1235" s="95">
        <v>224.55</v>
      </c>
    </row>
    <row r="1236" spans="2:7">
      <c r="B1236" s="41">
        <v>44409</v>
      </c>
      <c r="C1236" s="3" t="s">
        <v>118</v>
      </c>
      <c r="D1236" s="3">
        <v>48</v>
      </c>
      <c r="E1236" s="3" t="s">
        <v>9</v>
      </c>
      <c r="F1236" s="3" t="s">
        <v>106</v>
      </c>
      <c r="G1236" s="95">
        <v>970.2</v>
      </c>
    </row>
    <row r="1237" spans="2:7">
      <c r="B1237" s="41">
        <v>44113</v>
      </c>
      <c r="C1237" s="3" t="s">
        <v>117</v>
      </c>
      <c r="D1237" s="3">
        <v>4</v>
      </c>
      <c r="E1237" s="3" t="s">
        <v>6</v>
      </c>
      <c r="F1237" s="3" t="s">
        <v>113</v>
      </c>
      <c r="G1237" s="95">
        <v>178.76</v>
      </c>
    </row>
    <row r="1238" spans="2:7">
      <c r="B1238" s="41">
        <v>44806</v>
      </c>
      <c r="C1238" s="3" t="s">
        <v>116</v>
      </c>
      <c r="D1238" s="3">
        <v>275</v>
      </c>
      <c r="E1238" s="3" t="s">
        <v>9</v>
      </c>
      <c r="F1238" s="3" t="s">
        <v>113</v>
      </c>
      <c r="G1238" s="95">
        <v>4419.59</v>
      </c>
    </row>
    <row r="1239" spans="2:7">
      <c r="B1239" s="41">
        <v>43883</v>
      </c>
      <c r="C1239" s="3" t="s">
        <v>119</v>
      </c>
      <c r="D1239" s="3">
        <v>27</v>
      </c>
      <c r="E1239" s="3" t="s">
        <v>112</v>
      </c>
      <c r="F1239" s="3" t="s">
        <v>115</v>
      </c>
      <c r="G1239" s="95">
        <v>802.1</v>
      </c>
    </row>
    <row r="1240" spans="2:7">
      <c r="B1240" s="41">
        <v>44719</v>
      </c>
      <c r="C1240" s="3" t="s">
        <v>119</v>
      </c>
      <c r="D1240" s="3">
        <v>38</v>
      </c>
      <c r="E1240" s="3" t="s">
        <v>110</v>
      </c>
      <c r="F1240" s="3" t="s">
        <v>105</v>
      </c>
      <c r="G1240" s="95">
        <v>838.19</v>
      </c>
    </row>
    <row r="1241" spans="2:7">
      <c r="B1241" s="41">
        <v>44492</v>
      </c>
      <c r="C1241" s="3" t="s">
        <v>119</v>
      </c>
      <c r="D1241" s="3">
        <v>13</v>
      </c>
      <c r="E1241" s="3" t="s">
        <v>6</v>
      </c>
      <c r="F1241" s="3" t="s">
        <v>106</v>
      </c>
      <c r="G1241" s="95">
        <v>567.97</v>
      </c>
    </row>
    <row r="1242" spans="2:7">
      <c r="B1242" s="41">
        <v>44563</v>
      </c>
      <c r="C1242" s="3" t="s">
        <v>116</v>
      </c>
      <c r="D1242" s="3">
        <v>1</v>
      </c>
      <c r="E1242" s="3" t="s">
        <v>114</v>
      </c>
      <c r="F1242" s="3" t="s">
        <v>106</v>
      </c>
      <c r="G1242" s="95">
        <v>25.95</v>
      </c>
    </row>
    <row r="1243" spans="2:7">
      <c r="B1243" s="41">
        <v>44383</v>
      </c>
      <c r="C1243" s="3" t="s">
        <v>119</v>
      </c>
      <c r="D1243" s="3">
        <v>125</v>
      </c>
      <c r="E1243" s="3" t="s">
        <v>110</v>
      </c>
      <c r="F1243" s="3" t="s">
        <v>113</v>
      </c>
      <c r="G1243" s="95">
        <v>2183.13</v>
      </c>
    </row>
    <row r="1244" spans="2:7">
      <c r="B1244" s="41">
        <v>44572</v>
      </c>
      <c r="C1244" s="3" t="s">
        <v>117</v>
      </c>
      <c r="D1244" s="3">
        <v>150</v>
      </c>
      <c r="E1244" s="3" t="s">
        <v>112</v>
      </c>
      <c r="F1244" s="3" t="s">
        <v>108</v>
      </c>
      <c r="G1244" s="95">
        <v>3669.75</v>
      </c>
    </row>
    <row r="1245" spans="2:7">
      <c r="B1245" s="41">
        <v>44238</v>
      </c>
      <c r="C1245" s="3" t="s">
        <v>117</v>
      </c>
      <c r="D1245" s="3">
        <v>20</v>
      </c>
      <c r="E1245" s="3" t="s">
        <v>110</v>
      </c>
      <c r="F1245" s="3" t="s">
        <v>105</v>
      </c>
      <c r="G1245" s="95">
        <v>519</v>
      </c>
    </row>
    <row r="1246" spans="2:7">
      <c r="B1246" s="41">
        <v>44604</v>
      </c>
      <c r="C1246" s="3" t="s">
        <v>116</v>
      </c>
      <c r="D1246" s="3">
        <v>29</v>
      </c>
      <c r="E1246" s="3" t="s">
        <v>110</v>
      </c>
      <c r="F1246" s="3" t="s">
        <v>111</v>
      </c>
      <c r="G1246" s="95">
        <v>590.37</v>
      </c>
    </row>
    <row r="1247" spans="2:7">
      <c r="B1247" s="41">
        <v>44284</v>
      </c>
      <c r="C1247" s="3" t="s">
        <v>117</v>
      </c>
      <c r="D1247" s="3">
        <v>7</v>
      </c>
      <c r="E1247" s="3" t="s">
        <v>112</v>
      </c>
      <c r="F1247" s="3" t="s">
        <v>115</v>
      </c>
      <c r="G1247" s="95">
        <v>251.65</v>
      </c>
    </row>
    <row r="1248" spans="2:7">
      <c r="B1248" s="41">
        <v>44610</v>
      </c>
      <c r="C1248" s="3" t="s">
        <v>118</v>
      </c>
      <c r="D1248" s="3">
        <v>150</v>
      </c>
      <c r="E1248" s="3" t="s">
        <v>112</v>
      </c>
      <c r="F1248" s="3" t="s">
        <v>115</v>
      </c>
      <c r="G1248" s="95">
        <v>3774.75</v>
      </c>
    </row>
    <row r="1249" spans="2:7">
      <c r="B1249" s="41">
        <v>44095</v>
      </c>
      <c r="C1249" s="3" t="s">
        <v>117</v>
      </c>
      <c r="D1249" s="3">
        <v>34</v>
      </c>
      <c r="E1249" s="3" t="s">
        <v>9</v>
      </c>
      <c r="F1249" s="3" t="s">
        <v>106</v>
      </c>
      <c r="G1249" s="95">
        <v>778.86</v>
      </c>
    </row>
    <row r="1250" spans="2:7">
      <c r="B1250" s="41">
        <v>44296</v>
      </c>
      <c r="C1250" s="3" t="s">
        <v>119</v>
      </c>
      <c r="D1250" s="3">
        <v>2</v>
      </c>
      <c r="E1250" s="3" t="s">
        <v>114</v>
      </c>
      <c r="F1250" s="3" t="s">
        <v>106</v>
      </c>
      <c r="G1250" s="95">
        <v>49.9</v>
      </c>
    </row>
    <row r="1251" spans="2:7">
      <c r="B1251" s="41">
        <v>44428</v>
      </c>
      <c r="C1251" s="3" t="s">
        <v>117</v>
      </c>
      <c r="D1251" s="3">
        <v>24</v>
      </c>
      <c r="E1251" s="3" t="s">
        <v>112</v>
      </c>
      <c r="F1251" s="3" t="s">
        <v>113</v>
      </c>
      <c r="G1251" s="95">
        <v>692.58</v>
      </c>
    </row>
    <row r="1252" spans="2:7">
      <c r="B1252" s="41">
        <v>44287</v>
      </c>
      <c r="C1252" s="3" t="s">
        <v>117</v>
      </c>
      <c r="D1252" s="3">
        <v>175</v>
      </c>
      <c r="E1252" s="3" t="s">
        <v>114</v>
      </c>
      <c r="F1252" s="3" t="s">
        <v>113</v>
      </c>
      <c r="G1252" s="95">
        <v>3178.88</v>
      </c>
    </row>
    <row r="1253" spans="2:7">
      <c r="B1253" s="41">
        <v>44279</v>
      </c>
      <c r="C1253" s="3" t="s">
        <v>119</v>
      </c>
      <c r="D1253" s="3">
        <v>2</v>
      </c>
      <c r="E1253" s="3" t="s">
        <v>110</v>
      </c>
      <c r="F1253" s="3" t="s">
        <v>108</v>
      </c>
      <c r="G1253" s="95">
        <v>51.9</v>
      </c>
    </row>
    <row r="1254" spans="2:7">
      <c r="B1254" s="41">
        <v>44595</v>
      </c>
      <c r="C1254" s="3" t="s">
        <v>116</v>
      </c>
      <c r="D1254" s="3">
        <v>8</v>
      </c>
      <c r="E1254" s="3" t="s">
        <v>9</v>
      </c>
      <c r="F1254" s="3" t="s">
        <v>106</v>
      </c>
      <c r="G1254" s="95">
        <v>231.6</v>
      </c>
    </row>
    <row r="1255" spans="2:7">
      <c r="B1255" s="41">
        <v>44475</v>
      </c>
      <c r="C1255" s="3" t="s">
        <v>117</v>
      </c>
      <c r="D1255" s="3">
        <v>2</v>
      </c>
      <c r="E1255" s="3" t="s">
        <v>6</v>
      </c>
      <c r="F1255" s="3" t="s">
        <v>106</v>
      </c>
      <c r="G1255" s="95">
        <v>89.38</v>
      </c>
    </row>
    <row r="1256" spans="2:7">
      <c r="B1256" s="41">
        <v>44236</v>
      </c>
      <c r="C1256" s="3" t="s">
        <v>116</v>
      </c>
      <c r="D1256" s="3">
        <v>8</v>
      </c>
      <c r="E1256" s="3" t="s">
        <v>9</v>
      </c>
      <c r="F1256" s="3" t="s">
        <v>109</v>
      </c>
      <c r="G1256" s="95">
        <v>223.6</v>
      </c>
    </row>
    <row r="1257" spans="2:7">
      <c r="B1257" s="41">
        <v>43875</v>
      </c>
      <c r="C1257" s="3" t="s">
        <v>117</v>
      </c>
      <c r="D1257" s="3">
        <v>16</v>
      </c>
      <c r="E1257" s="3" t="s">
        <v>6</v>
      </c>
      <c r="F1257" s="3" t="s">
        <v>113</v>
      </c>
      <c r="G1257" s="95">
        <v>683.04</v>
      </c>
    </row>
    <row r="1258" spans="2:7">
      <c r="B1258" s="41">
        <v>43834</v>
      </c>
      <c r="C1258" s="3" t="s">
        <v>117</v>
      </c>
      <c r="D1258" s="3">
        <v>45</v>
      </c>
      <c r="E1258" s="3" t="s">
        <v>110</v>
      </c>
      <c r="F1258" s="3" t="s">
        <v>111</v>
      </c>
      <c r="G1258" s="95">
        <v>916.09</v>
      </c>
    </row>
    <row r="1259" spans="2:7">
      <c r="B1259" s="41">
        <v>44385</v>
      </c>
      <c r="C1259" s="3" t="s">
        <v>116</v>
      </c>
      <c r="D1259" s="3">
        <v>4</v>
      </c>
      <c r="E1259" s="3" t="s">
        <v>114</v>
      </c>
      <c r="F1259" s="3" t="s">
        <v>113</v>
      </c>
      <c r="G1259" s="95">
        <v>99.8</v>
      </c>
    </row>
    <row r="1260" spans="2:7">
      <c r="B1260" s="41">
        <v>44123</v>
      </c>
      <c r="C1260" s="3" t="s">
        <v>119</v>
      </c>
      <c r="D1260" s="3">
        <v>4</v>
      </c>
      <c r="E1260" s="3" t="s">
        <v>110</v>
      </c>
      <c r="F1260" s="3" t="s">
        <v>106</v>
      </c>
      <c r="G1260" s="95">
        <v>95.8</v>
      </c>
    </row>
    <row r="1261" spans="2:7">
      <c r="B1261" s="41">
        <v>43919</v>
      </c>
      <c r="C1261" s="3" t="s">
        <v>116</v>
      </c>
      <c r="D1261" s="3">
        <v>2</v>
      </c>
      <c r="E1261" s="3" t="s">
        <v>114</v>
      </c>
      <c r="F1261" s="3" t="s">
        <v>113</v>
      </c>
      <c r="G1261" s="95">
        <v>49.9</v>
      </c>
    </row>
    <row r="1262" spans="2:7">
      <c r="B1262" s="41">
        <v>44283</v>
      </c>
      <c r="C1262" s="3" t="s">
        <v>119</v>
      </c>
      <c r="D1262" s="3">
        <v>5</v>
      </c>
      <c r="E1262" s="3" t="s">
        <v>110</v>
      </c>
      <c r="F1262" s="3" t="s">
        <v>109</v>
      </c>
      <c r="G1262" s="95">
        <v>119.75</v>
      </c>
    </row>
    <row r="1263" spans="2:7">
      <c r="B1263" s="41">
        <v>44652</v>
      </c>
      <c r="C1263" s="3" t="s">
        <v>117</v>
      </c>
      <c r="D1263" s="3">
        <v>45</v>
      </c>
      <c r="E1263" s="3" t="s">
        <v>112</v>
      </c>
      <c r="F1263" s="3" t="s">
        <v>108</v>
      </c>
      <c r="G1263" s="95">
        <v>1298.5899999999999</v>
      </c>
    </row>
    <row r="1264" spans="2:7">
      <c r="B1264" s="41">
        <v>44761</v>
      </c>
      <c r="C1264" s="3" t="s">
        <v>119</v>
      </c>
      <c r="D1264" s="3">
        <v>12</v>
      </c>
      <c r="E1264" s="3" t="s">
        <v>9</v>
      </c>
      <c r="F1264" s="3" t="s">
        <v>106</v>
      </c>
      <c r="G1264" s="95">
        <v>347.4</v>
      </c>
    </row>
    <row r="1265" spans="2:7">
      <c r="B1265" s="41">
        <v>44701</v>
      </c>
      <c r="C1265" s="3" t="s">
        <v>119</v>
      </c>
      <c r="D1265" s="3">
        <v>425</v>
      </c>
      <c r="E1265" s="3" t="s">
        <v>110</v>
      </c>
      <c r="F1265" s="3" t="s">
        <v>113</v>
      </c>
      <c r="G1265" s="95">
        <v>6097.16</v>
      </c>
    </row>
    <row r="1266" spans="2:7">
      <c r="B1266" s="41">
        <v>44094</v>
      </c>
      <c r="C1266" s="3" t="s">
        <v>116</v>
      </c>
      <c r="D1266" s="3">
        <v>35</v>
      </c>
      <c r="E1266" s="3" t="s">
        <v>114</v>
      </c>
      <c r="F1266" s="3" t="s">
        <v>113</v>
      </c>
      <c r="G1266" s="95">
        <v>772.01</v>
      </c>
    </row>
    <row r="1267" spans="2:7">
      <c r="B1267" s="41">
        <v>44458</v>
      </c>
      <c r="C1267" s="3" t="s">
        <v>118</v>
      </c>
      <c r="D1267" s="3">
        <v>34</v>
      </c>
      <c r="E1267" s="3" t="s">
        <v>114</v>
      </c>
      <c r="F1267" s="3" t="s">
        <v>105</v>
      </c>
      <c r="G1267" s="95">
        <v>778.86</v>
      </c>
    </row>
    <row r="1268" spans="2:7">
      <c r="B1268" s="41">
        <v>43905</v>
      </c>
      <c r="C1268" s="3" t="s">
        <v>107</v>
      </c>
      <c r="D1268" s="3">
        <v>19</v>
      </c>
      <c r="E1268" s="3" t="s">
        <v>114</v>
      </c>
      <c r="F1268" s="3" t="s">
        <v>115</v>
      </c>
      <c r="G1268" s="95">
        <v>474.05</v>
      </c>
    </row>
    <row r="1269" spans="2:7">
      <c r="B1269" s="41">
        <v>44785</v>
      </c>
      <c r="C1269" s="3" t="s">
        <v>119</v>
      </c>
      <c r="D1269" s="3">
        <v>3</v>
      </c>
      <c r="E1269" s="3" t="s">
        <v>6</v>
      </c>
      <c r="F1269" s="3" t="s">
        <v>113</v>
      </c>
      <c r="G1269" s="95">
        <v>131.07</v>
      </c>
    </row>
    <row r="1270" spans="2:7">
      <c r="B1270" s="41">
        <v>44072</v>
      </c>
      <c r="C1270" s="3" t="s">
        <v>116</v>
      </c>
      <c r="D1270" s="3">
        <v>125</v>
      </c>
      <c r="E1270" s="3" t="s">
        <v>112</v>
      </c>
      <c r="F1270" s="3" t="s">
        <v>106</v>
      </c>
      <c r="G1270" s="95">
        <v>3058.13</v>
      </c>
    </row>
    <row r="1271" spans="2:7">
      <c r="B1271" s="41">
        <v>44491</v>
      </c>
      <c r="C1271" s="3" t="s">
        <v>118</v>
      </c>
      <c r="D1271" s="3">
        <v>34</v>
      </c>
      <c r="E1271" s="3" t="s">
        <v>110</v>
      </c>
      <c r="F1271" s="3" t="s">
        <v>109</v>
      </c>
      <c r="G1271" s="95">
        <v>721.06</v>
      </c>
    </row>
    <row r="1272" spans="2:7">
      <c r="B1272" s="41">
        <v>44780</v>
      </c>
      <c r="C1272" s="3" t="s">
        <v>118</v>
      </c>
      <c r="D1272" s="3">
        <v>14</v>
      </c>
      <c r="E1272" s="3" t="s">
        <v>9</v>
      </c>
      <c r="F1272" s="3" t="s">
        <v>106</v>
      </c>
      <c r="G1272" s="95">
        <v>391.3</v>
      </c>
    </row>
    <row r="1273" spans="2:7">
      <c r="B1273" s="41">
        <v>44418</v>
      </c>
      <c r="C1273" s="3" t="s">
        <v>119</v>
      </c>
      <c r="D1273" s="3">
        <v>8</v>
      </c>
      <c r="E1273" s="3" t="s">
        <v>110</v>
      </c>
      <c r="F1273" s="3" t="s">
        <v>111</v>
      </c>
      <c r="G1273" s="95">
        <v>199.6</v>
      </c>
    </row>
    <row r="1274" spans="2:7">
      <c r="B1274" s="41">
        <v>44851</v>
      </c>
      <c r="C1274" s="3" t="s">
        <v>107</v>
      </c>
      <c r="D1274" s="3">
        <v>275</v>
      </c>
      <c r="E1274" s="3" t="s">
        <v>112</v>
      </c>
      <c r="F1274" s="3" t="s">
        <v>108</v>
      </c>
      <c r="G1274" s="95">
        <v>5526.47</v>
      </c>
    </row>
    <row r="1275" spans="2:7">
      <c r="B1275" s="41">
        <v>44926</v>
      </c>
      <c r="C1275" s="3" t="s">
        <v>116</v>
      </c>
      <c r="D1275" s="3">
        <v>150</v>
      </c>
      <c r="E1275" s="3" t="s">
        <v>110</v>
      </c>
      <c r="F1275" s="3" t="s">
        <v>106</v>
      </c>
      <c r="G1275" s="95">
        <v>2514.75</v>
      </c>
    </row>
    <row r="1276" spans="2:7">
      <c r="B1276" s="41">
        <v>44316</v>
      </c>
      <c r="C1276" s="3" t="s">
        <v>117</v>
      </c>
      <c r="D1276" s="3">
        <v>28</v>
      </c>
      <c r="E1276" s="3" t="s">
        <v>110</v>
      </c>
      <c r="F1276" s="3" t="s">
        <v>105</v>
      </c>
      <c r="G1276" s="95">
        <v>570.01</v>
      </c>
    </row>
    <row r="1277" spans="2:7">
      <c r="B1277" s="41">
        <v>44051</v>
      </c>
      <c r="C1277" s="3" t="s">
        <v>118</v>
      </c>
      <c r="D1277" s="3">
        <v>1</v>
      </c>
      <c r="E1277" s="3" t="s">
        <v>6</v>
      </c>
      <c r="F1277" s="3" t="s">
        <v>108</v>
      </c>
      <c r="G1277" s="95">
        <v>42.69</v>
      </c>
    </row>
    <row r="1278" spans="2:7">
      <c r="B1278" s="41">
        <v>44790</v>
      </c>
      <c r="C1278" s="3" t="s">
        <v>119</v>
      </c>
      <c r="D1278" s="3">
        <v>5</v>
      </c>
      <c r="E1278" s="3" t="s">
        <v>6</v>
      </c>
      <c r="F1278" s="3" t="s">
        <v>111</v>
      </c>
      <c r="G1278" s="95">
        <v>223.45</v>
      </c>
    </row>
    <row r="1279" spans="2:7">
      <c r="B1279" s="41">
        <v>44117</v>
      </c>
      <c r="C1279" s="3" t="s">
        <v>107</v>
      </c>
      <c r="D1279" s="3">
        <v>32</v>
      </c>
      <c r="E1279" s="3" t="s">
        <v>110</v>
      </c>
      <c r="F1279" s="3" t="s">
        <v>115</v>
      </c>
      <c r="G1279" s="95">
        <v>705.84</v>
      </c>
    </row>
    <row r="1280" spans="2:7">
      <c r="B1280" s="41">
        <v>44039</v>
      </c>
      <c r="C1280" s="3" t="s">
        <v>116</v>
      </c>
      <c r="D1280" s="3">
        <v>275</v>
      </c>
      <c r="E1280" s="3" t="s">
        <v>110</v>
      </c>
      <c r="F1280" s="3" t="s">
        <v>106</v>
      </c>
      <c r="G1280" s="95">
        <v>4103.34</v>
      </c>
    </row>
    <row r="1281" spans="2:7">
      <c r="B1281" s="41">
        <v>44475</v>
      </c>
      <c r="C1281" s="3" t="s">
        <v>118</v>
      </c>
      <c r="D1281" s="3">
        <v>2</v>
      </c>
      <c r="E1281" s="3" t="s">
        <v>112</v>
      </c>
      <c r="F1281" s="3" t="s">
        <v>106</v>
      </c>
      <c r="G1281" s="95">
        <v>71.900000000000006</v>
      </c>
    </row>
    <row r="1282" spans="2:7">
      <c r="B1282" s="41">
        <v>44865</v>
      </c>
      <c r="C1282" s="3" t="s">
        <v>119</v>
      </c>
      <c r="D1282" s="3">
        <v>150</v>
      </c>
      <c r="E1282" s="3" t="s">
        <v>110</v>
      </c>
      <c r="F1282" s="3" t="s">
        <v>106</v>
      </c>
      <c r="G1282" s="95">
        <v>2724.75</v>
      </c>
    </row>
    <row r="1283" spans="2:7">
      <c r="B1283" s="41">
        <v>44402</v>
      </c>
      <c r="C1283" s="3" t="s">
        <v>116</v>
      </c>
      <c r="D1283" s="3">
        <v>9</v>
      </c>
      <c r="E1283" s="3" t="s">
        <v>9</v>
      </c>
      <c r="F1283" s="3" t="s">
        <v>108</v>
      </c>
      <c r="G1283" s="95">
        <v>242.55</v>
      </c>
    </row>
    <row r="1284" spans="2:7">
      <c r="B1284" s="41">
        <v>44171</v>
      </c>
      <c r="C1284" s="3" t="s">
        <v>119</v>
      </c>
      <c r="D1284" s="3">
        <v>30</v>
      </c>
      <c r="E1284" s="3" t="s">
        <v>110</v>
      </c>
      <c r="F1284" s="3" t="s">
        <v>111</v>
      </c>
      <c r="G1284" s="95">
        <v>661.73</v>
      </c>
    </row>
    <row r="1285" spans="2:7">
      <c r="B1285" s="41">
        <v>44230</v>
      </c>
      <c r="C1285" s="3" t="s">
        <v>118</v>
      </c>
      <c r="D1285" s="3">
        <v>100</v>
      </c>
      <c r="E1285" s="3" t="s">
        <v>9</v>
      </c>
      <c r="F1285" s="3" t="s">
        <v>111</v>
      </c>
      <c r="G1285" s="95">
        <v>1886.5</v>
      </c>
    </row>
    <row r="1286" spans="2:7">
      <c r="B1286" s="41">
        <v>44803</v>
      </c>
      <c r="C1286" s="3" t="s">
        <v>117</v>
      </c>
      <c r="D1286" s="3">
        <v>250</v>
      </c>
      <c r="E1286" s="3" t="s">
        <v>110</v>
      </c>
      <c r="F1286" s="3" t="s">
        <v>106</v>
      </c>
      <c r="G1286" s="95">
        <v>4541.25</v>
      </c>
    </row>
    <row r="1287" spans="2:7">
      <c r="B1287" s="41">
        <v>44507</v>
      </c>
      <c r="C1287" s="3" t="s">
        <v>107</v>
      </c>
      <c r="D1287" s="3">
        <v>4</v>
      </c>
      <c r="E1287" s="3" t="s">
        <v>114</v>
      </c>
      <c r="F1287" s="3" t="s">
        <v>111</v>
      </c>
      <c r="G1287" s="95">
        <v>99.8</v>
      </c>
    </row>
    <row r="1288" spans="2:7">
      <c r="B1288" s="41">
        <v>44507</v>
      </c>
      <c r="C1288" s="3" t="s">
        <v>119</v>
      </c>
      <c r="D1288" s="3">
        <v>200</v>
      </c>
      <c r="E1288" s="3" t="s">
        <v>112</v>
      </c>
      <c r="F1288" s="3" t="s">
        <v>113</v>
      </c>
      <c r="G1288" s="95">
        <v>5033</v>
      </c>
    </row>
    <row r="1289" spans="2:7">
      <c r="B1289" s="41">
        <v>44468</v>
      </c>
      <c r="C1289" s="3" t="s">
        <v>117</v>
      </c>
      <c r="D1289" s="3">
        <v>75</v>
      </c>
      <c r="E1289" s="3" t="s">
        <v>6</v>
      </c>
      <c r="F1289" s="3" t="s">
        <v>106</v>
      </c>
      <c r="G1289" s="95">
        <v>2457.56</v>
      </c>
    </row>
    <row r="1290" spans="2:7">
      <c r="B1290" s="41">
        <v>44896</v>
      </c>
      <c r="C1290" s="3" t="s">
        <v>117</v>
      </c>
      <c r="D1290" s="3">
        <v>6</v>
      </c>
      <c r="E1290" s="3" t="s">
        <v>6</v>
      </c>
      <c r="F1290" s="3" t="s">
        <v>113</v>
      </c>
      <c r="G1290" s="95">
        <v>256.14</v>
      </c>
    </row>
    <row r="1291" spans="2:7">
      <c r="B1291" s="41">
        <v>44583</v>
      </c>
      <c r="C1291" s="3" t="s">
        <v>119</v>
      </c>
      <c r="D1291" s="3">
        <v>550</v>
      </c>
      <c r="E1291" s="3" t="s">
        <v>110</v>
      </c>
      <c r="F1291" s="3" t="s">
        <v>105</v>
      </c>
      <c r="G1291" s="95">
        <v>7574.19</v>
      </c>
    </row>
    <row r="1292" spans="2:7">
      <c r="B1292" s="41">
        <v>43972</v>
      </c>
      <c r="C1292" s="3" t="s">
        <v>117</v>
      </c>
      <c r="D1292" s="3">
        <v>15</v>
      </c>
      <c r="E1292" s="3" t="s">
        <v>110</v>
      </c>
      <c r="F1292" s="3" t="s">
        <v>106</v>
      </c>
      <c r="G1292" s="95">
        <v>359.25</v>
      </c>
    </row>
    <row r="1293" spans="2:7">
      <c r="B1293" s="41">
        <v>43909</v>
      </c>
      <c r="C1293" s="3" t="s">
        <v>117</v>
      </c>
      <c r="D1293" s="3">
        <v>475</v>
      </c>
      <c r="E1293" s="3" t="s">
        <v>112</v>
      </c>
      <c r="F1293" s="3" t="s">
        <v>111</v>
      </c>
      <c r="G1293" s="95">
        <v>9545.7199999999993</v>
      </c>
    </row>
    <row r="1294" spans="2:7">
      <c r="B1294" s="41">
        <v>44268</v>
      </c>
      <c r="C1294" s="3" t="s">
        <v>117</v>
      </c>
      <c r="D1294" s="3">
        <v>200</v>
      </c>
      <c r="E1294" s="3" t="s">
        <v>114</v>
      </c>
      <c r="F1294" s="3" t="s">
        <v>106</v>
      </c>
      <c r="G1294" s="95">
        <v>3773</v>
      </c>
    </row>
    <row r="1295" spans="2:7">
      <c r="B1295" s="41">
        <v>44488</v>
      </c>
      <c r="C1295" s="3" t="s">
        <v>116</v>
      </c>
      <c r="D1295" s="3">
        <v>8</v>
      </c>
      <c r="E1295" s="3" t="s">
        <v>114</v>
      </c>
      <c r="F1295" s="3" t="s">
        <v>113</v>
      </c>
      <c r="G1295" s="95">
        <v>207.6</v>
      </c>
    </row>
    <row r="1296" spans="2:7">
      <c r="B1296" s="41">
        <v>44002</v>
      </c>
      <c r="C1296" s="3" t="s">
        <v>116</v>
      </c>
      <c r="D1296" s="3">
        <v>41</v>
      </c>
      <c r="E1296" s="3" t="s">
        <v>9</v>
      </c>
      <c r="F1296" s="3" t="s">
        <v>105</v>
      </c>
      <c r="G1296" s="95">
        <v>974.06</v>
      </c>
    </row>
    <row r="1297" spans="2:7">
      <c r="B1297" s="41">
        <v>44479</v>
      </c>
      <c r="C1297" s="3" t="s">
        <v>119</v>
      </c>
      <c r="D1297" s="3">
        <v>9</v>
      </c>
      <c r="E1297" s="3" t="s">
        <v>110</v>
      </c>
      <c r="F1297" s="3" t="s">
        <v>105</v>
      </c>
      <c r="G1297" s="95">
        <v>233.55</v>
      </c>
    </row>
    <row r="1298" spans="2:7">
      <c r="B1298" s="41">
        <v>44922</v>
      </c>
      <c r="C1298" s="3" t="s">
        <v>107</v>
      </c>
      <c r="D1298" s="3">
        <v>375</v>
      </c>
      <c r="E1298" s="3" t="s">
        <v>114</v>
      </c>
      <c r="F1298" s="3" t="s">
        <v>115</v>
      </c>
      <c r="G1298" s="95">
        <v>5379.84</v>
      </c>
    </row>
    <row r="1299" spans="2:7">
      <c r="B1299" s="41">
        <v>44632</v>
      </c>
      <c r="C1299" s="3" t="s">
        <v>116</v>
      </c>
      <c r="D1299" s="3">
        <v>8</v>
      </c>
      <c r="E1299" s="3" t="s">
        <v>9</v>
      </c>
      <c r="F1299" s="3" t="s">
        <v>113</v>
      </c>
      <c r="G1299" s="95">
        <v>215.6</v>
      </c>
    </row>
    <row r="1300" spans="2:7">
      <c r="B1300" s="41">
        <v>43903</v>
      </c>
      <c r="C1300" s="3" t="s">
        <v>116</v>
      </c>
      <c r="D1300" s="3">
        <v>475</v>
      </c>
      <c r="E1300" s="3" t="s">
        <v>6</v>
      </c>
      <c r="F1300" s="3" t="s">
        <v>115</v>
      </c>
      <c r="G1300" s="95">
        <v>12205.96</v>
      </c>
    </row>
    <row r="1301" spans="2:7">
      <c r="B1301" s="41">
        <v>44619</v>
      </c>
      <c r="C1301" s="3" t="s">
        <v>107</v>
      </c>
      <c r="D1301" s="3">
        <v>425</v>
      </c>
      <c r="E1301" s="3" t="s">
        <v>6</v>
      </c>
      <c r="F1301" s="3" t="s">
        <v>105</v>
      </c>
      <c r="G1301" s="95">
        <v>10676.74</v>
      </c>
    </row>
    <row r="1302" spans="2:7">
      <c r="B1302" s="41">
        <v>43941</v>
      </c>
      <c r="C1302" s="3" t="s">
        <v>117</v>
      </c>
      <c r="D1302" s="3">
        <v>9</v>
      </c>
      <c r="E1302" s="3" t="s">
        <v>110</v>
      </c>
      <c r="F1302" s="3" t="s">
        <v>109</v>
      </c>
      <c r="G1302" s="95">
        <v>224.55</v>
      </c>
    </row>
    <row r="1303" spans="2:7">
      <c r="B1303" s="41">
        <v>44353</v>
      </c>
      <c r="C1303" s="3" t="s">
        <v>117</v>
      </c>
      <c r="D1303" s="3">
        <v>28</v>
      </c>
      <c r="E1303" s="3" t="s">
        <v>6</v>
      </c>
      <c r="F1303" s="3" t="s">
        <v>105</v>
      </c>
      <c r="G1303" s="95">
        <v>1039.82</v>
      </c>
    </row>
    <row r="1304" spans="2:7">
      <c r="B1304" s="41">
        <v>44377</v>
      </c>
      <c r="C1304" s="3" t="s">
        <v>117</v>
      </c>
      <c r="D1304" s="3">
        <v>325</v>
      </c>
      <c r="E1304" s="3" t="s">
        <v>112</v>
      </c>
      <c r="F1304" s="3" t="s">
        <v>111</v>
      </c>
      <c r="G1304" s="95">
        <v>6531.28</v>
      </c>
    </row>
    <row r="1305" spans="2:7">
      <c r="B1305" s="41">
        <v>44640</v>
      </c>
      <c r="C1305" s="3" t="s">
        <v>118</v>
      </c>
      <c r="D1305" s="3">
        <v>18</v>
      </c>
      <c r="E1305" s="3" t="s">
        <v>6</v>
      </c>
      <c r="F1305" s="3" t="s">
        <v>105</v>
      </c>
      <c r="G1305" s="95">
        <v>786.42</v>
      </c>
    </row>
    <row r="1306" spans="2:7">
      <c r="B1306" s="41">
        <v>44017</v>
      </c>
      <c r="C1306" s="3" t="s">
        <v>117</v>
      </c>
      <c r="D1306" s="3">
        <v>4</v>
      </c>
      <c r="E1306" s="3" t="s">
        <v>110</v>
      </c>
      <c r="F1306" s="3" t="s">
        <v>105</v>
      </c>
      <c r="G1306" s="95">
        <v>95.8</v>
      </c>
    </row>
    <row r="1307" spans="2:7">
      <c r="B1307" s="41">
        <v>44480</v>
      </c>
      <c r="C1307" s="3" t="s">
        <v>116</v>
      </c>
      <c r="D1307" s="3">
        <v>15</v>
      </c>
      <c r="E1307" s="3" t="s">
        <v>9</v>
      </c>
      <c r="F1307" s="3" t="s">
        <v>106</v>
      </c>
      <c r="G1307" s="95">
        <v>419.25</v>
      </c>
    </row>
    <row r="1308" spans="2:7">
      <c r="B1308" s="41">
        <v>44597</v>
      </c>
      <c r="C1308" s="3" t="s">
        <v>117</v>
      </c>
      <c r="D1308" s="3">
        <v>15</v>
      </c>
      <c r="E1308" s="3" t="s">
        <v>114</v>
      </c>
      <c r="F1308" s="3" t="s">
        <v>108</v>
      </c>
      <c r="G1308" s="95">
        <v>404.25</v>
      </c>
    </row>
    <row r="1309" spans="2:7">
      <c r="B1309" s="41">
        <v>44084</v>
      </c>
      <c r="C1309" s="3" t="s">
        <v>119</v>
      </c>
      <c r="D1309" s="3">
        <v>7</v>
      </c>
      <c r="E1309" s="3" t="s">
        <v>114</v>
      </c>
      <c r="F1309" s="3" t="s">
        <v>111</v>
      </c>
      <c r="G1309" s="95">
        <v>188.65</v>
      </c>
    </row>
    <row r="1310" spans="2:7">
      <c r="B1310" s="41">
        <v>44773</v>
      </c>
      <c r="C1310" s="3" t="s">
        <v>118</v>
      </c>
      <c r="D1310" s="3">
        <v>125</v>
      </c>
      <c r="E1310" s="3" t="s">
        <v>112</v>
      </c>
      <c r="F1310" s="3" t="s">
        <v>105</v>
      </c>
      <c r="G1310" s="95">
        <v>3058.13</v>
      </c>
    </row>
    <row r="1311" spans="2:7">
      <c r="B1311" s="41">
        <v>44873</v>
      </c>
      <c r="C1311" s="3" t="s">
        <v>116</v>
      </c>
      <c r="D1311" s="3">
        <v>550</v>
      </c>
      <c r="E1311" s="3" t="s">
        <v>9</v>
      </c>
      <c r="F1311" s="3" t="s">
        <v>109</v>
      </c>
      <c r="G1311" s="95">
        <v>8839.19</v>
      </c>
    </row>
    <row r="1312" spans="2:7">
      <c r="B1312" s="41">
        <v>43841</v>
      </c>
      <c r="C1312" s="3" t="s">
        <v>118</v>
      </c>
      <c r="D1312" s="3">
        <v>300</v>
      </c>
      <c r="E1312" s="3" t="s">
        <v>112</v>
      </c>
      <c r="F1312" s="3" t="s">
        <v>115</v>
      </c>
      <c r="G1312" s="95">
        <v>5856.38</v>
      </c>
    </row>
    <row r="1313" spans="2:7">
      <c r="B1313" s="41">
        <v>44793</v>
      </c>
      <c r="C1313" s="3" t="s">
        <v>117</v>
      </c>
      <c r="D1313" s="3">
        <v>3</v>
      </c>
      <c r="E1313" s="3" t="s">
        <v>6</v>
      </c>
      <c r="F1313" s="3" t="s">
        <v>106</v>
      </c>
      <c r="G1313" s="95">
        <v>128.07</v>
      </c>
    </row>
    <row r="1314" spans="2:7">
      <c r="B1314" s="41">
        <v>44609</v>
      </c>
      <c r="C1314" s="3" t="s">
        <v>116</v>
      </c>
      <c r="D1314" s="3">
        <v>400</v>
      </c>
      <c r="E1314" s="3" t="s">
        <v>9</v>
      </c>
      <c r="F1314" s="3" t="s">
        <v>111</v>
      </c>
      <c r="G1314" s="95">
        <v>6428.5</v>
      </c>
    </row>
    <row r="1315" spans="2:7">
      <c r="B1315" s="41">
        <v>44006</v>
      </c>
      <c r="C1315" s="3" t="s">
        <v>107</v>
      </c>
      <c r="D1315" s="3">
        <v>325</v>
      </c>
      <c r="E1315" s="3" t="s">
        <v>6</v>
      </c>
      <c r="F1315" s="3" t="s">
        <v>108</v>
      </c>
      <c r="G1315" s="95">
        <v>7977.69</v>
      </c>
    </row>
    <row r="1316" spans="2:7">
      <c r="B1316" s="41">
        <v>44752</v>
      </c>
      <c r="C1316" s="3" t="s">
        <v>117</v>
      </c>
      <c r="D1316" s="3">
        <v>5</v>
      </c>
      <c r="E1316" s="3" t="s">
        <v>112</v>
      </c>
      <c r="F1316" s="3" t="s">
        <v>111</v>
      </c>
      <c r="G1316" s="95">
        <v>179.75</v>
      </c>
    </row>
    <row r="1317" spans="2:7">
      <c r="B1317" s="41">
        <v>44592</v>
      </c>
      <c r="C1317" s="3" t="s">
        <v>119</v>
      </c>
      <c r="D1317" s="3">
        <v>225</v>
      </c>
      <c r="E1317" s="3" t="s">
        <v>112</v>
      </c>
      <c r="F1317" s="3" t="s">
        <v>113</v>
      </c>
      <c r="G1317" s="95">
        <v>5347.13</v>
      </c>
    </row>
    <row r="1318" spans="2:7">
      <c r="B1318" s="41">
        <v>44693</v>
      </c>
      <c r="C1318" s="3" t="s">
        <v>117</v>
      </c>
      <c r="D1318" s="3">
        <v>400</v>
      </c>
      <c r="E1318" s="3" t="s">
        <v>112</v>
      </c>
      <c r="F1318" s="3" t="s">
        <v>115</v>
      </c>
      <c r="G1318" s="95">
        <v>8268.5</v>
      </c>
    </row>
    <row r="1319" spans="2:7">
      <c r="B1319" s="41">
        <v>43855</v>
      </c>
      <c r="C1319" s="3" t="s">
        <v>118</v>
      </c>
      <c r="D1319" s="3">
        <v>75</v>
      </c>
      <c r="E1319" s="3" t="s">
        <v>6</v>
      </c>
      <c r="F1319" s="3" t="s">
        <v>108</v>
      </c>
      <c r="G1319" s="95">
        <v>2457.56</v>
      </c>
    </row>
    <row r="1320" spans="2:7">
      <c r="B1320" s="41">
        <v>44796</v>
      </c>
      <c r="C1320" s="3" t="s">
        <v>119</v>
      </c>
      <c r="D1320" s="3">
        <v>350</v>
      </c>
      <c r="E1320" s="3" t="s">
        <v>114</v>
      </c>
      <c r="F1320" s="3" t="s">
        <v>113</v>
      </c>
      <c r="G1320" s="95">
        <v>5021.1899999999996</v>
      </c>
    </row>
    <row r="1321" spans="2:7">
      <c r="B1321" s="41">
        <v>44082</v>
      </c>
      <c r="C1321" s="3" t="s">
        <v>119</v>
      </c>
      <c r="D1321" s="3">
        <v>500</v>
      </c>
      <c r="E1321" s="3" t="s">
        <v>6</v>
      </c>
      <c r="F1321" s="3" t="s">
        <v>113</v>
      </c>
      <c r="G1321" s="95">
        <v>12273.38</v>
      </c>
    </row>
    <row r="1322" spans="2:7">
      <c r="B1322" s="41">
        <v>44320</v>
      </c>
      <c r="C1322" s="3" t="s">
        <v>117</v>
      </c>
      <c r="D1322" s="3">
        <v>550</v>
      </c>
      <c r="E1322" s="3" t="s">
        <v>9</v>
      </c>
      <c r="F1322" s="3" t="s">
        <v>108</v>
      </c>
      <c r="G1322" s="95">
        <v>8522.94</v>
      </c>
    </row>
    <row r="1323" spans="2:7">
      <c r="B1323" s="41">
        <v>43968</v>
      </c>
      <c r="C1323" s="3" t="s">
        <v>117</v>
      </c>
      <c r="D1323" s="3">
        <v>47</v>
      </c>
      <c r="E1323" s="3" t="s">
        <v>6</v>
      </c>
      <c r="F1323" s="3" t="s">
        <v>113</v>
      </c>
      <c r="G1323" s="95">
        <v>1745.42</v>
      </c>
    </row>
    <row r="1324" spans="2:7">
      <c r="B1324" s="41">
        <v>44165</v>
      </c>
      <c r="C1324" s="3" t="s">
        <v>116</v>
      </c>
      <c r="D1324" s="3">
        <v>350</v>
      </c>
      <c r="E1324" s="3" t="s">
        <v>9</v>
      </c>
      <c r="F1324" s="3" t="s">
        <v>111</v>
      </c>
      <c r="G1324" s="95">
        <v>5423.69</v>
      </c>
    </row>
    <row r="1325" spans="2:7">
      <c r="B1325" s="41">
        <v>43853</v>
      </c>
      <c r="C1325" s="3" t="s">
        <v>118</v>
      </c>
      <c r="D1325" s="3">
        <v>39</v>
      </c>
      <c r="E1325" s="3" t="s">
        <v>110</v>
      </c>
      <c r="F1325" s="3" t="s">
        <v>113</v>
      </c>
      <c r="G1325" s="95">
        <v>860.24</v>
      </c>
    </row>
    <row r="1326" spans="2:7">
      <c r="B1326" s="41">
        <v>44293</v>
      </c>
      <c r="C1326" s="3" t="s">
        <v>116</v>
      </c>
      <c r="D1326" s="3">
        <v>550</v>
      </c>
      <c r="E1326" s="3" t="s">
        <v>114</v>
      </c>
      <c r="F1326" s="3" t="s">
        <v>111</v>
      </c>
      <c r="G1326" s="95">
        <v>8206.69</v>
      </c>
    </row>
    <row r="1327" spans="2:7">
      <c r="B1327" s="41">
        <v>44615</v>
      </c>
      <c r="C1327" s="3" t="s">
        <v>118</v>
      </c>
      <c r="D1327" s="3">
        <v>7</v>
      </c>
      <c r="E1327" s="3" t="s">
        <v>114</v>
      </c>
      <c r="F1327" s="3" t="s">
        <v>115</v>
      </c>
      <c r="G1327" s="95">
        <v>174.65</v>
      </c>
    </row>
    <row r="1328" spans="2:7">
      <c r="B1328" s="41">
        <v>44793</v>
      </c>
      <c r="C1328" s="3" t="s">
        <v>117</v>
      </c>
      <c r="D1328" s="3">
        <v>2</v>
      </c>
      <c r="E1328" s="3" t="s">
        <v>6</v>
      </c>
      <c r="F1328" s="3" t="s">
        <v>113</v>
      </c>
      <c r="G1328" s="95">
        <v>89.38</v>
      </c>
    </row>
    <row r="1329" spans="2:7">
      <c r="B1329" s="41">
        <v>43876</v>
      </c>
      <c r="C1329" s="3" t="s">
        <v>119</v>
      </c>
      <c r="D1329" s="3">
        <v>525</v>
      </c>
      <c r="E1329" s="3" t="s">
        <v>9</v>
      </c>
      <c r="F1329" s="3" t="s">
        <v>115</v>
      </c>
      <c r="G1329" s="95">
        <v>8739.2800000000007</v>
      </c>
    </row>
    <row r="1330" spans="2:7">
      <c r="B1330" s="41">
        <v>44366</v>
      </c>
      <c r="C1330" s="3" t="s">
        <v>119</v>
      </c>
      <c r="D1330" s="3">
        <v>8</v>
      </c>
      <c r="E1330" s="3" t="s">
        <v>9</v>
      </c>
      <c r="F1330" s="3" t="s">
        <v>113</v>
      </c>
      <c r="G1330" s="95">
        <v>231.6</v>
      </c>
    </row>
    <row r="1331" spans="2:7">
      <c r="B1331" s="41">
        <v>44855</v>
      </c>
      <c r="C1331" s="3" t="s">
        <v>118</v>
      </c>
      <c r="D1331" s="3">
        <v>39</v>
      </c>
      <c r="E1331" s="3" t="s">
        <v>6</v>
      </c>
      <c r="F1331" s="3" t="s">
        <v>106</v>
      </c>
      <c r="G1331" s="95">
        <v>1448.32</v>
      </c>
    </row>
    <row r="1332" spans="2:7">
      <c r="B1332" s="41">
        <v>44198</v>
      </c>
      <c r="C1332" s="3" t="s">
        <v>119</v>
      </c>
      <c r="D1332" s="3">
        <v>5</v>
      </c>
      <c r="E1332" s="3" t="s">
        <v>114</v>
      </c>
      <c r="F1332" s="3" t="s">
        <v>108</v>
      </c>
      <c r="G1332" s="95">
        <v>124.75</v>
      </c>
    </row>
    <row r="1333" spans="2:7">
      <c r="B1333" s="41">
        <v>44217</v>
      </c>
      <c r="C1333" s="3" t="s">
        <v>107</v>
      </c>
      <c r="D1333" s="3">
        <v>41</v>
      </c>
      <c r="E1333" s="3" t="s">
        <v>112</v>
      </c>
      <c r="F1333" s="3" t="s">
        <v>105</v>
      </c>
      <c r="G1333" s="95">
        <v>1218.01</v>
      </c>
    </row>
    <row r="1334" spans="2:7">
      <c r="B1334" s="41">
        <v>44861</v>
      </c>
      <c r="C1334" s="3" t="s">
        <v>117</v>
      </c>
      <c r="D1334" s="3">
        <v>425</v>
      </c>
      <c r="E1334" s="3" t="s">
        <v>9</v>
      </c>
      <c r="F1334" s="3" t="s">
        <v>111</v>
      </c>
      <c r="G1334" s="95">
        <v>6830.28</v>
      </c>
    </row>
    <row r="1335" spans="2:7">
      <c r="B1335" s="41">
        <v>43868</v>
      </c>
      <c r="C1335" s="3" t="s">
        <v>107</v>
      </c>
      <c r="D1335" s="3">
        <v>5</v>
      </c>
      <c r="E1335" s="3" t="s">
        <v>9</v>
      </c>
      <c r="F1335" s="3" t="s">
        <v>106</v>
      </c>
      <c r="G1335" s="95">
        <v>139.75</v>
      </c>
    </row>
    <row r="1336" spans="2:7">
      <c r="B1336" s="41">
        <v>44064</v>
      </c>
      <c r="C1336" s="3" t="s">
        <v>119</v>
      </c>
      <c r="D1336" s="3">
        <v>35</v>
      </c>
      <c r="E1336" s="3" t="s">
        <v>110</v>
      </c>
      <c r="F1336" s="3" t="s">
        <v>113</v>
      </c>
      <c r="G1336" s="95">
        <v>712.51</v>
      </c>
    </row>
    <row r="1337" spans="2:7">
      <c r="B1337" s="41">
        <v>44249</v>
      </c>
      <c r="C1337" s="3" t="s">
        <v>117</v>
      </c>
      <c r="D1337" s="3">
        <v>3</v>
      </c>
      <c r="E1337" s="3" t="s">
        <v>114</v>
      </c>
      <c r="F1337" s="3" t="s">
        <v>111</v>
      </c>
      <c r="G1337" s="95">
        <v>80.849999999999994</v>
      </c>
    </row>
    <row r="1338" spans="2:7">
      <c r="B1338" s="41">
        <v>43887</v>
      </c>
      <c r="C1338" s="3" t="s">
        <v>116</v>
      </c>
      <c r="D1338" s="3">
        <v>400</v>
      </c>
      <c r="E1338" s="3" t="s">
        <v>114</v>
      </c>
      <c r="F1338" s="3" t="s">
        <v>113</v>
      </c>
      <c r="G1338" s="95">
        <v>5968.5</v>
      </c>
    </row>
    <row r="1339" spans="2:7">
      <c r="B1339" s="41">
        <v>44778</v>
      </c>
      <c r="C1339" s="3" t="s">
        <v>118</v>
      </c>
      <c r="D1339" s="3">
        <v>27</v>
      </c>
      <c r="E1339" s="3" t="s">
        <v>112</v>
      </c>
      <c r="F1339" s="3" t="s">
        <v>106</v>
      </c>
      <c r="G1339" s="95">
        <v>825.05</v>
      </c>
    </row>
    <row r="1340" spans="2:7">
      <c r="B1340" s="41">
        <v>44007</v>
      </c>
      <c r="C1340" s="3" t="s">
        <v>119</v>
      </c>
      <c r="D1340" s="3">
        <v>4</v>
      </c>
      <c r="E1340" s="3" t="s">
        <v>112</v>
      </c>
      <c r="F1340" s="3" t="s">
        <v>109</v>
      </c>
      <c r="G1340" s="95">
        <v>139.80000000000001</v>
      </c>
    </row>
    <row r="1341" spans="2:7">
      <c r="B1341" s="41">
        <v>44783</v>
      </c>
      <c r="C1341" s="3" t="s">
        <v>117</v>
      </c>
      <c r="D1341" s="3">
        <v>175</v>
      </c>
      <c r="E1341" s="3" t="s">
        <v>112</v>
      </c>
      <c r="F1341" s="3" t="s">
        <v>109</v>
      </c>
      <c r="G1341" s="95">
        <v>4158.88</v>
      </c>
    </row>
    <row r="1342" spans="2:7">
      <c r="B1342" s="41">
        <v>44158</v>
      </c>
      <c r="C1342" s="3" t="s">
        <v>117</v>
      </c>
      <c r="D1342" s="3">
        <v>7</v>
      </c>
      <c r="E1342" s="3" t="s">
        <v>112</v>
      </c>
      <c r="F1342" s="3" t="s">
        <v>113</v>
      </c>
      <c r="G1342" s="95">
        <v>237.65</v>
      </c>
    </row>
    <row r="1343" spans="2:7">
      <c r="B1343" s="41">
        <v>43955</v>
      </c>
      <c r="C1343" s="3" t="s">
        <v>118</v>
      </c>
      <c r="D1343" s="3">
        <v>400</v>
      </c>
      <c r="E1343" s="3" t="s">
        <v>110</v>
      </c>
      <c r="F1343" s="3" t="s">
        <v>105</v>
      </c>
      <c r="G1343" s="95">
        <v>5738.5</v>
      </c>
    </row>
    <row r="1344" spans="2:7">
      <c r="B1344" s="41">
        <v>44114</v>
      </c>
      <c r="C1344" s="3" t="s">
        <v>117</v>
      </c>
      <c r="D1344" s="3">
        <v>13</v>
      </c>
      <c r="E1344" s="3" t="s">
        <v>9</v>
      </c>
      <c r="F1344" s="3" t="s">
        <v>113</v>
      </c>
      <c r="G1344" s="95">
        <v>376.35</v>
      </c>
    </row>
    <row r="1345" spans="2:7">
      <c r="B1345" s="41">
        <v>44408</v>
      </c>
      <c r="C1345" s="3" t="s">
        <v>117</v>
      </c>
      <c r="D1345" s="3">
        <v>49</v>
      </c>
      <c r="E1345" s="3" t="s">
        <v>9</v>
      </c>
      <c r="F1345" s="3" t="s">
        <v>113</v>
      </c>
      <c r="G1345" s="95">
        <v>990.41</v>
      </c>
    </row>
    <row r="1346" spans="2:7">
      <c r="B1346" s="41">
        <v>43891</v>
      </c>
      <c r="C1346" s="3" t="s">
        <v>118</v>
      </c>
      <c r="D1346" s="3">
        <v>5</v>
      </c>
      <c r="E1346" s="3" t="s">
        <v>9</v>
      </c>
      <c r="F1346" s="3" t="s">
        <v>106</v>
      </c>
      <c r="G1346" s="95">
        <v>134.75</v>
      </c>
    </row>
    <row r="1347" spans="2:7">
      <c r="B1347" s="41">
        <v>44226</v>
      </c>
      <c r="C1347" s="3" t="s">
        <v>116</v>
      </c>
      <c r="D1347" s="3">
        <v>275</v>
      </c>
      <c r="E1347" s="3" t="s">
        <v>112</v>
      </c>
      <c r="F1347" s="3" t="s">
        <v>111</v>
      </c>
      <c r="G1347" s="95">
        <v>5526.47</v>
      </c>
    </row>
    <row r="1348" spans="2:7">
      <c r="B1348" s="41">
        <v>44399</v>
      </c>
      <c r="C1348" s="3" t="s">
        <v>107</v>
      </c>
      <c r="D1348" s="3">
        <v>425</v>
      </c>
      <c r="E1348" s="3" t="s">
        <v>112</v>
      </c>
      <c r="F1348" s="3" t="s">
        <v>105</v>
      </c>
      <c r="G1348" s="95">
        <v>8540.91</v>
      </c>
    </row>
    <row r="1349" spans="2:7">
      <c r="B1349" s="41">
        <v>44064</v>
      </c>
      <c r="C1349" s="3" t="s">
        <v>119</v>
      </c>
      <c r="D1349" s="3">
        <v>12</v>
      </c>
      <c r="E1349" s="3" t="s">
        <v>112</v>
      </c>
      <c r="F1349" s="3" t="s">
        <v>108</v>
      </c>
      <c r="G1349" s="95">
        <v>419.4</v>
      </c>
    </row>
    <row r="1350" spans="2:7">
      <c r="B1350" s="41">
        <v>44338</v>
      </c>
      <c r="C1350" s="3" t="s">
        <v>118</v>
      </c>
      <c r="D1350" s="3">
        <v>250</v>
      </c>
      <c r="E1350" s="3" t="s">
        <v>9</v>
      </c>
      <c r="F1350" s="3" t="s">
        <v>115</v>
      </c>
      <c r="G1350" s="95">
        <v>4891.25</v>
      </c>
    </row>
    <row r="1351" spans="2:7">
      <c r="B1351" s="41">
        <v>43882</v>
      </c>
      <c r="C1351" s="3" t="s">
        <v>116</v>
      </c>
      <c r="D1351" s="3">
        <v>250</v>
      </c>
      <c r="E1351" s="3" t="s">
        <v>114</v>
      </c>
      <c r="F1351" s="3" t="s">
        <v>109</v>
      </c>
      <c r="G1351" s="95">
        <v>4716.25</v>
      </c>
    </row>
    <row r="1352" spans="2:7">
      <c r="B1352" s="41">
        <v>44830</v>
      </c>
      <c r="C1352" s="3" t="s">
        <v>119</v>
      </c>
      <c r="D1352" s="3">
        <v>2</v>
      </c>
      <c r="E1352" s="3" t="s">
        <v>112</v>
      </c>
      <c r="F1352" s="3" t="s">
        <v>105</v>
      </c>
      <c r="G1352" s="95">
        <v>67.900000000000006</v>
      </c>
    </row>
    <row r="1353" spans="2:7">
      <c r="B1353" s="41">
        <v>44002</v>
      </c>
      <c r="C1353" s="3" t="s">
        <v>107</v>
      </c>
      <c r="D1353" s="3">
        <v>26</v>
      </c>
      <c r="E1353" s="3" t="s">
        <v>112</v>
      </c>
      <c r="F1353" s="3" t="s">
        <v>111</v>
      </c>
      <c r="G1353" s="95">
        <v>794.5</v>
      </c>
    </row>
    <row r="1354" spans="2:7">
      <c r="B1354" s="41">
        <v>44824</v>
      </c>
      <c r="C1354" s="3" t="s">
        <v>119</v>
      </c>
      <c r="D1354" s="3">
        <v>5</v>
      </c>
      <c r="E1354" s="3" t="s">
        <v>112</v>
      </c>
      <c r="F1354" s="3" t="s">
        <v>105</v>
      </c>
      <c r="G1354" s="95">
        <v>169.75</v>
      </c>
    </row>
    <row r="1355" spans="2:7">
      <c r="B1355" s="41">
        <v>44110</v>
      </c>
      <c r="C1355" s="3" t="s">
        <v>119</v>
      </c>
      <c r="D1355" s="3">
        <v>1</v>
      </c>
      <c r="E1355" s="3" t="s">
        <v>110</v>
      </c>
      <c r="F1355" s="3" t="s">
        <v>109</v>
      </c>
      <c r="G1355" s="95">
        <v>24.95</v>
      </c>
    </row>
    <row r="1356" spans="2:7">
      <c r="B1356" s="41">
        <v>44822</v>
      </c>
      <c r="C1356" s="3" t="s">
        <v>118</v>
      </c>
      <c r="D1356" s="3">
        <v>9</v>
      </c>
      <c r="E1356" s="3" t="s">
        <v>9</v>
      </c>
      <c r="F1356" s="3" t="s">
        <v>105</v>
      </c>
      <c r="G1356" s="95">
        <v>251.55</v>
      </c>
    </row>
    <row r="1357" spans="2:7">
      <c r="B1357" s="41">
        <v>44676</v>
      </c>
      <c r="C1357" s="3" t="s">
        <v>119</v>
      </c>
      <c r="D1357" s="3">
        <v>325</v>
      </c>
      <c r="E1357" s="3" t="s">
        <v>114</v>
      </c>
      <c r="F1357" s="3" t="s">
        <v>115</v>
      </c>
      <c r="G1357" s="95">
        <v>5036.28</v>
      </c>
    </row>
    <row r="1358" spans="2:7">
      <c r="B1358" s="41">
        <v>44812</v>
      </c>
      <c r="C1358" s="3" t="s">
        <v>107</v>
      </c>
      <c r="D1358" s="3">
        <v>250</v>
      </c>
      <c r="E1358" s="3" t="s">
        <v>9</v>
      </c>
      <c r="F1358" s="3" t="s">
        <v>111</v>
      </c>
      <c r="G1358" s="95">
        <v>4716.25</v>
      </c>
    </row>
    <row r="1359" spans="2:7">
      <c r="B1359" s="41">
        <v>44434</v>
      </c>
      <c r="C1359" s="3" t="s">
        <v>119</v>
      </c>
      <c r="D1359" s="3">
        <v>41</v>
      </c>
      <c r="E1359" s="3" t="s">
        <v>112</v>
      </c>
      <c r="F1359" s="3" t="s">
        <v>108</v>
      </c>
      <c r="G1359" s="95">
        <v>1218.01</v>
      </c>
    </row>
    <row r="1360" spans="2:7">
      <c r="B1360" s="41">
        <v>44157</v>
      </c>
      <c r="C1360" s="3" t="s">
        <v>107</v>
      </c>
      <c r="D1360" s="3">
        <v>1</v>
      </c>
      <c r="E1360" s="3" t="s">
        <v>9</v>
      </c>
      <c r="F1360" s="3" t="s">
        <v>109</v>
      </c>
      <c r="G1360" s="95">
        <v>27.95</v>
      </c>
    </row>
    <row r="1361" spans="2:7">
      <c r="B1361" s="41">
        <v>43974</v>
      </c>
      <c r="C1361" s="3" t="s">
        <v>117</v>
      </c>
      <c r="D1361" s="3">
        <v>5</v>
      </c>
      <c r="E1361" s="3" t="s">
        <v>114</v>
      </c>
      <c r="F1361" s="3" t="s">
        <v>115</v>
      </c>
      <c r="G1361" s="95">
        <v>134.75</v>
      </c>
    </row>
    <row r="1362" spans="2:7">
      <c r="B1362" s="41">
        <v>44182</v>
      </c>
      <c r="C1362" s="3" t="s">
        <v>119</v>
      </c>
      <c r="D1362" s="3">
        <v>16</v>
      </c>
      <c r="E1362" s="3" t="s">
        <v>110</v>
      </c>
      <c r="F1362" s="3" t="s">
        <v>105</v>
      </c>
      <c r="G1362" s="95">
        <v>415.2</v>
      </c>
    </row>
    <row r="1363" spans="2:7">
      <c r="B1363" s="41">
        <v>44415</v>
      </c>
      <c r="C1363" s="3" t="s">
        <v>119</v>
      </c>
      <c r="D1363" s="3">
        <v>150</v>
      </c>
      <c r="E1363" s="3" t="s">
        <v>6</v>
      </c>
      <c r="F1363" s="3" t="s">
        <v>111</v>
      </c>
      <c r="G1363" s="95">
        <v>4692.45</v>
      </c>
    </row>
    <row r="1364" spans="2:7">
      <c r="B1364" s="41">
        <v>44651</v>
      </c>
      <c r="C1364" s="3" t="s">
        <v>118</v>
      </c>
      <c r="D1364" s="3">
        <v>23</v>
      </c>
      <c r="E1364" s="3" t="s">
        <v>114</v>
      </c>
      <c r="F1364" s="3" t="s">
        <v>109</v>
      </c>
      <c r="G1364" s="95">
        <v>596.85</v>
      </c>
    </row>
    <row r="1365" spans="2:7">
      <c r="B1365" s="41">
        <v>44593</v>
      </c>
      <c r="C1365" s="3" t="s">
        <v>119</v>
      </c>
      <c r="D1365" s="3">
        <v>525</v>
      </c>
      <c r="E1365" s="3" t="s">
        <v>110</v>
      </c>
      <c r="F1365" s="3" t="s">
        <v>109</v>
      </c>
      <c r="G1365" s="95">
        <v>7229.91</v>
      </c>
    </row>
    <row r="1366" spans="2:7">
      <c r="B1366" s="41">
        <v>44102</v>
      </c>
      <c r="C1366" s="3" t="s">
        <v>107</v>
      </c>
      <c r="D1366" s="3">
        <v>45</v>
      </c>
      <c r="E1366" s="3" t="s">
        <v>112</v>
      </c>
      <c r="F1366" s="3" t="s">
        <v>111</v>
      </c>
      <c r="G1366" s="95">
        <v>1298.5899999999999</v>
      </c>
    </row>
    <row r="1367" spans="2:7">
      <c r="B1367" s="41">
        <v>44385</v>
      </c>
      <c r="C1367" s="3" t="s">
        <v>119</v>
      </c>
      <c r="D1367" s="3">
        <v>575</v>
      </c>
      <c r="E1367" s="3" t="s">
        <v>114</v>
      </c>
      <c r="F1367" s="3" t="s">
        <v>109</v>
      </c>
      <c r="G1367" s="95">
        <v>8249.09</v>
      </c>
    </row>
    <row r="1368" spans="2:7">
      <c r="B1368" s="41">
        <v>44450</v>
      </c>
      <c r="C1368" s="3" t="s">
        <v>119</v>
      </c>
      <c r="D1368" s="3">
        <v>600</v>
      </c>
      <c r="E1368" s="3" t="s">
        <v>112</v>
      </c>
      <c r="F1368" s="3" t="s">
        <v>108</v>
      </c>
      <c r="G1368" s="95">
        <v>11712.75</v>
      </c>
    </row>
    <row r="1369" spans="2:7">
      <c r="B1369" s="41">
        <v>44428</v>
      </c>
      <c r="C1369" s="3" t="s">
        <v>117</v>
      </c>
      <c r="D1369" s="3">
        <v>9</v>
      </c>
      <c r="E1369" s="3" t="s">
        <v>6</v>
      </c>
      <c r="F1369" s="3" t="s">
        <v>105</v>
      </c>
      <c r="G1369" s="95">
        <v>393.21</v>
      </c>
    </row>
    <row r="1370" spans="2:7">
      <c r="B1370" s="41">
        <v>44136</v>
      </c>
      <c r="C1370" s="3" t="s">
        <v>118</v>
      </c>
      <c r="D1370" s="3">
        <v>16</v>
      </c>
      <c r="E1370" s="3" t="s">
        <v>112</v>
      </c>
      <c r="F1370" s="3" t="s">
        <v>106</v>
      </c>
      <c r="G1370" s="95">
        <v>559.20000000000005</v>
      </c>
    </row>
    <row r="1371" spans="2:7">
      <c r="B1371" s="41">
        <v>44050</v>
      </c>
      <c r="C1371" s="3" t="s">
        <v>119</v>
      </c>
      <c r="D1371" s="3">
        <v>18</v>
      </c>
      <c r="E1371" s="3" t="s">
        <v>6</v>
      </c>
      <c r="F1371" s="3" t="s">
        <v>108</v>
      </c>
      <c r="G1371" s="95">
        <v>786.42</v>
      </c>
    </row>
    <row r="1372" spans="2:7">
      <c r="B1372" s="41">
        <v>44753</v>
      </c>
      <c r="C1372" s="3" t="s">
        <v>117</v>
      </c>
      <c r="D1372" s="3">
        <v>39</v>
      </c>
      <c r="E1372" s="3" t="s">
        <v>9</v>
      </c>
      <c r="F1372" s="3" t="s">
        <v>109</v>
      </c>
      <c r="G1372" s="95">
        <v>959.69</v>
      </c>
    </row>
    <row r="1373" spans="2:7">
      <c r="B1373" s="41">
        <v>44714</v>
      </c>
      <c r="C1373" s="3" t="s">
        <v>116</v>
      </c>
      <c r="D1373" s="3">
        <v>35</v>
      </c>
      <c r="E1373" s="3" t="s">
        <v>110</v>
      </c>
      <c r="F1373" s="3" t="s">
        <v>105</v>
      </c>
      <c r="G1373" s="95">
        <v>742.26</v>
      </c>
    </row>
    <row r="1374" spans="2:7">
      <c r="B1374" s="41">
        <v>43885</v>
      </c>
      <c r="C1374" s="3" t="s">
        <v>117</v>
      </c>
      <c r="D1374" s="3">
        <v>100</v>
      </c>
      <c r="E1374" s="3" t="s">
        <v>114</v>
      </c>
      <c r="F1374" s="3" t="s">
        <v>111</v>
      </c>
      <c r="G1374" s="95">
        <v>1746.5</v>
      </c>
    </row>
    <row r="1375" spans="2:7">
      <c r="B1375" s="41">
        <v>44447</v>
      </c>
      <c r="C1375" s="3" t="s">
        <v>119</v>
      </c>
      <c r="D1375" s="3">
        <v>450</v>
      </c>
      <c r="E1375" s="3" t="s">
        <v>112</v>
      </c>
      <c r="F1375" s="3" t="s">
        <v>113</v>
      </c>
      <c r="G1375" s="95">
        <v>9302.06</v>
      </c>
    </row>
    <row r="1376" spans="2:7">
      <c r="B1376" s="41">
        <v>44313</v>
      </c>
      <c r="C1376" s="3" t="s">
        <v>117</v>
      </c>
      <c r="D1376" s="3">
        <v>425</v>
      </c>
      <c r="E1376" s="3" t="s">
        <v>9</v>
      </c>
      <c r="F1376" s="3" t="s">
        <v>105</v>
      </c>
      <c r="G1376" s="95">
        <v>6585.91</v>
      </c>
    </row>
    <row r="1377" spans="2:7">
      <c r="B1377" s="41">
        <v>44378</v>
      </c>
      <c r="C1377" s="3" t="s">
        <v>107</v>
      </c>
      <c r="D1377" s="3">
        <v>7</v>
      </c>
      <c r="E1377" s="3" t="s">
        <v>9</v>
      </c>
      <c r="F1377" s="3" t="s">
        <v>105</v>
      </c>
      <c r="G1377" s="95">
        <v>202.65</v>
      </c>
    </row>
    <row r="1378" spans="2:7">
      <c r="B1378" s="41">
        <v>44156</v>
      </c>
      <c r="C1378" s="3" t="s">
        <v>117</v>
      </c>
      <c r="D1378" s="3">
        <v>2</v>
      </c>
      <c r="E1378" s="3" t="s">
        <v>9</v>
      </c>
      <c r="F1378" s="3" t="s">
        <v>113</v>
      </c>
      <c r="G1378" s="95">
        <v>57.9</v>
      </c>
    </row>
    <row r="1379" spans="2:7">
      <c r="B1379" s="41">
        <v>44326</v>
      </c>
      <c r="C1379" s="3" t="s">
        <v>107</v>
      </c>
      <c r="D1379" s="3">
        <v>425</v>
      </c>
      <c r="E1379" s="3" t="s">
        <v>112</v>
      </c>
      <c r="F1379" s="3" t="s">
        <v>106</v>
      </c>
      <c r="G1379" s="95">
        <v>8296.5300000000007</v>
      </c>
    </row>
    <row r="1380" spans="2:7">
      <c r="B1380" s="41">
        <v>44823</v>
      </c>
      <c r="C1380" s="3" t="s">
        <v>118</v>
      </c>
      <c r="D1380" s="3">
        <v>6</v>
      </c>
      <c r="E1380" s="3" t="s">
        <v>9</v>
      </c>
      <c r="F1380" s="3" t="s">
        <v>109</v>
      </c>
      <c r="G1380" s="95">
        <v>161.69999999999999</v>
      </c>
    </row>
    <row r="1381" spans="2:7">
      <c r="B1381" s="41">
        <v>44630</v>
      </c>
      <c r="C1381" s="3" t="s">
        <v>119</v>
      </c>
      <c r="D1381" s="3">
        <v>300</v>
      </c>
      <c r="E1381" s="3" t="s">
        <v>114</v>
      </c>
      <c r="F1381" s="3" t="s">
        <v>109</v>
      </c>
      <c r="G1381" s="95">
        <v>4648.88</v>
      </c>
    </row>
    <row r="1382" spans="2:7">
      <c r="B1382" s="41">
        <v>44527</v>
      </c>
      <c r="C1382" s="3" t="s">
        <v>117</v>
      </c>
      <c r="D1382" s="3">
        <v>18</v>
      </c>
      <c r="E1382" s="3" t="s">
        <v>112</v>
      </c>
      <c r="F1382" s="3" t="s">
        <v>113</v>
      </c>
      <c r="G1382" s="95">
        <v>629.1</v>
      </c>
    </row>
    <row r="1383" spans="2:7">
      <c r="B1383" s="41">
        <v>44742</v>
      </c>
      <c r="C1383" s="3" t="s">
        <v>116</v>
      </c>
      <c r="D1383" s="3">
        <v>425</v>
      </c>
      <c r="E1383" s="3" t="s">
        <v>110</v>
      </c>
      <c r="F1383" s="3" t="s">
        <v>105</v>
      </c>
      <c r="G1383" s="95">
        <v>5852.78</v>
      </c>
    </row>
    <row r="1384" spans="2:7">
      <c r="B1384" s="41">
        <v>44910</v>
      </c>
      <c r="C1384" s="3" t="s">
        <v>117</v>
      </c>
      <c r="D1384" s="3">
        <v>575</v>
      </c>
      <c r="E1384" s="3" t="s">
        <v>112</v>
      </c>
      <c r="F1384" s="3" t="s">
        <v>113</v>
      </c>
      <c r="G1384" s="95">
        <v>11885.97</v>
      </c>
    </row>
    <row r="1385" spans="2:7">
      <c r="B1385" s="41">
        <v>44220</v>
      </c>
      <c r="C1385" s="3" t="s">
        <v>119</v>
      </c>
      <c r="D1385" s="3">
        <v>75</v>
      </c>
      <c r="E1385" s="3" t="s">
        <v>114</v>
      </c>
      <c r="F1385" s="3" t="s">
        <v>113</v>
      </c>
      <c r="G1385" s="95">
        <v>1403.44</v>
      </c>
    </row>
    <row r="1386" spans="2:7">
      <c r="B1386" s="41">
        <v>44051</v>
      </c>
      <c r="C1386" s="3" t="s">
        <v>107</v>
      </c>
      <c r="D1386" s="3">
        <v>250</v>
      </c>
      <c r="E1386" s="3" t="s">
        <v>110</v>
      </c>
      <c r="F1386" s="3" t="s">
        <v>113</v>
      </c>
      <c r="G1386" s="95">
        <v>4541.25</v>
      </c>
    </row>
    <row r="1387" spans="2:7">
      <c r="B1387" s="41">
        <v>43881</v>
      </c>
      <c r="C1387" s="3" t="s">
        <v>107</v>
      </c>
      <c r="D1387" s="3">
        <v>9</v>
      </c>
      <c r="E1387" s="3" t="s">
        <v>6</v>
      </c>
      <c r="F1387" s="3" t="s">
        <v>109</v>
      </c>
      <c r="G1387" s="95">
        <v>393.21</v>
      </c>
    </row>
    <row r="1388" spans="2:7">
      <c r="B1388" s="41">
        <v>44672</v>
      </c>
      <c r="C1388" s="3" t="s">
        <v>107</v>
      </c>
      <c r="D1388" s="3">
        <v>9</v>
      </c>
      <c r="E1388" s="3" t="s">
        <v>110</v>
      </c>
      <c r="F1388" s="3" t="s">
        <v>113</v>
      </c>
      <c r="G1388" s="95">
        <v>215.55</v>
      </c>
    </row>
    <row r="1389" spans="2:7">
      <c r="B1389" s="41">
        <v>43897</v>
      </c>
      <c r="C1389" s="3" t="s">
        <v>119</v>
      </c>
      <c r="D1389" s="3">
        <v>11</v>
      </c>
      <c r="E1389" s="3" t="s">
        <v>112</v>
      </c>
      <c r="F1389" s="3" t="s">
        <v>115</v>
      </c>
      <c r="G1389" s="95">
        <v>384.45</v>
      </c>
    </row>
    <row r="1390" spans="2:7">
      <c r="B1390" s="41">
        <v>44737</v>
      </c>
      <c r="C1390" s="3" t="s">
        <v>117</v>
      </c>
      <c r="D1390" s="3">
        <v>31</v>
      </c>
      <c r="E1390" s="3" t="s">
        <v>9</v>
      </c>
      <c r="F1390" s="3" t="s">
        <v>113</v>
      </c>
      <c r="G1390" s="95">
        <v>736.48</v>
      </c>
    </row>
    <row r="1391" spans="2:7">
      <c r="B1391" s="41">
        <v>44621</v>
      </c>
      <c r="C1391" s="3" t="s">
        <v>107</v>
      </c>
      <c r="D1391" s="3">
        <v>7</v>
      </c>
      <c r="E1391" s="3" t="s">
        <v>6</v>
      </c>
      <c r="F1391" s="3" t="s">
        <v>115</v>
      </c>
      <c r="G1391" s="95">
        <v>312.83</v>
      </c>
    </row>
    <row r="1392" spans="2:7">
      <c r="B1392" s="41">
        <v>44504</v>
      </c>
      <c r="C1392" s="3" t="s">
        <v>107</v>
      </c>
      <c r="D1392" s="3">
        <v>31</v>
      </c>
      <c r="E1392" s="3" t="s">
        <v>112</v>
      </c>
      <c r="F1392" s="3" t="s">
        <v>105</v>
      </c>
      <c r="G1392" s="95">
        <v>894.58</v>
      </c>
    </row>
    <row r="1393" spans="2:7">
      <c r="B1393" s="41">
        <v>44607</v>
      </c>
      <c r="C1393" s="3" t="s">
        <v>116</v>
      </c>
      <c r="D1393" s="3">
        <v>225</v>
      </c>
      <c r="E1393" s="3" t="s">
        <v>114</v>
      </c>
      <c r="F1393" s="3" t="s">
        <v>105</v>
      </c>
      <c r="G1393" s="95">
        <v>3929.63</v>
      </c>
    </row>
    <row r="1394" spans="2:7">
      <c r="B1394" s="41">
        <v>44512</v>
      </c>
      <c r="C1394" s="3" t="s">
        <v>107</v>
      </c>
      <c r="D1394" s="3">
        <v>35</v>
      </c>
      <c r="E1394" s="3" t="s">
        <v>9</v>
      </c>
      <c r="F1394" s="3" t="s">
        <v>113</v>
      </c>
      <c r="G1394" s="95">
        <v>861.26</v>
      </c>
    </row>
    <row r="1395" spans="2:7">
      <c r="B1395" s="41">
        <v>43956</v>
      </c>
      <c r="C1395" s="3" t="s">
        <v>116</v>
      </c>
      <c r="D1395" s="3">
        <v>17</v>
      </c>
      <c r="E1395" s="3" t="s">
        <v>110</v>
      </c>
      <c r="F1395" s="3" t="s">
        <v>109</v>
      </c>
      <c r="G1395" s="95">
        <v>441.15</v>
      </c>
    </row>
    <row r="1396" spans="2:7">
      <c r="B1396" s="41">
        <v>44604</v>
      </c>
      <c r="C1396" s="3" t="s">
        <v>117</v>
      </c>
      <c r="D1396" s="3">
        <v>5</v>
      </c>
      <c r="E1396" s="3" t="s">
        <v>114</v>
      </c>
      <c r="F1396" s="3" t="s">
        <v>106</v>
      </c>
      <c r="G1396" s="95">
        <v>134.75</v>
      </c>
    </row>
    <row r="1397" spans="2:7">
      <c r="B1397" s="41">
        <v>44373</v>
      </c>
      <c r="C1397" s="3" t="s">
        <v>107</v>
      </c>
      <c r="D1397" s="3">
        <v>4</v>
      </c>
      <c r="E1397" s="3" t="s">
        <v>6</v>
      </c>
      <c r="F1397" s="3" t="s">
        <v>111</v>
      </c>
      <c r="G1397" s="95">
        <v>174.76</v>
      </c>
    </row>
    <row r="1398" spans="2:7">
      <c r="B1398" s="41">
        <v>44715</v>
      </c>
      <c r="C1398" s="3" t="s">
        <v>116</v>
      </c>
      <c r="D1398" s="3">
        <v>1</v>
      </c>
      <c r="E1398" s="3" t="s">
        <v>114</v>
      </c>
      <c r="F1398" s="3" t="s">
        <v>106</v>
      </c>
      <c r="G1398" s="95">
        <v>25.95</v>
      </c>
    </row>
    <row r="1399" spans="2:7">
      <c r="B1399" s="41">
        <v>44827</v>
      </c>
      <c r="C1399" s="3" t="s">
        <v>117</v>
      </c>
      <c r="D1399" s="3">
        <v>100</v>
      </c>
      <c r="E1399" s="3" t="s">
        <v>114</v>
      </c>
      <c r="F1399" s="3" t="s">
        <v>111</v>
      </c>
      <c r="G1399" s="95">
        <v>1886.5</v>
      </c>
    </row>
    <row r="1400" spans="2:7">
      <c r="B1400" s="41">
        <v>44817</v>
      </c>
      <c r="C1400" s="3" t="s">
        <v>116</v>
      </c>
      <c r="D1400" s="3">
        <v>10</v>
      </c>
      <c r="E1400" s="3" t="s">
        <v>6</v>
      </c>
      <c r="F1400" s="3" t="s">
        <v>115</v>
      </c>
      <c r="G1400" s="95">
        <v>436.9</v>
      </c>
    </row>
    <row r="1401" spans="2:7">
      <c r="B1401" s="41">
        <v>44229</v>
      </c>
      <c r="C1401" s="3" t="s">
        <v>116</v>
      </c>
      <c r="D1401" s="3">
        <v>4</v>
      </c>
      <c r="E1401" s="3" t="s">
        <v>112</v>
      </c>
      <c r="F1401" s="3" t="s">
        <v>109</v>
      </c>
      <c r="G1401" s="95">
        <v>135.80000000000001</v>
      </c>
    </row>
    <row r="1402" spans="2:7">
      <c r="B1402" s="41">
        <v>43873</v>
      </c>
      <c r="C1402" s="3" t="s">
        <v>116</v>
      </c>
      <c r="D1402" s="3">
        <v>9</v>
      </c>
      <c r="E1402" s="3" t="s">
        <v>9</v>
      </c>
      <c r="F1402" s="3" t="s">
        <v>109</v>
      </c>
      <c r="G1402" s="95">
        <v>260.55</v>
      </c>
    </row>
    <row r="1403" spans="2:7">
      <c r="B1403" s="41">
        <v>44297</v>
      </c>
      <c r="C1403" s="3" t="s">
        <v>118</v>
      </c>
      <c r="D1403" s="3">
        <v>49</v>
      </c>
      <c r="E1403" s="3" t="s">
        <v>6</v>
      </c>
      <c r="F1403" s="3" t="s">
        <v>108</v>
      </c>
      <c r="G1403" s="95">
        <v>1642.36</v>
      </c>
    </row>
    <row r="1404" spans="2:7">
      <c r="B1404" s="41">
        <v>44463</v>
      </c>
      <c r="C1404" s="3" t="s">
        <v>117</v>
      </c>
      <c r="D1404" s="3">
        <v>225</v>
      </c>
      <c r="E1404" s="3" t="s">
        <v>114</v>
      </c>
      <c r="F1404" s="3" t="s">
        <v>115</v>
      </c>
      <c r="G1404" s="95">
        <v>3929.63</v>
      </c>
    </row>
    <row r="1405" spans="2:7">
      <c r="B1405" s="41">
        <v>43862</v>
      </c>
      <c r="C1405" s="3" t="s">
        <v>107</v>
      </c>
      <c r="D1405" s="3">
        <v>9</v>
      </c>
      <c r="E1405" s="3" t="s">
        <v>110</v>
      </c>
      <c r="F1405" s="3" t="s">
        <v>111</v>
      </c>
      <c r="G1405" s="95">
        <v>215.55</v>
      </c>
    </row>
    <row r="1406" spans="2:7">
      <c r="B1406" s="41">
        <v>44612</v>
      </c>
      <c r="C1406" s="3" t="s">
        <v>117</v>
      </c>
      <c r="D1406" s="3">
        <v>3</v>
      </c>
      <c r="E1406" s="3" t="s">
        <v>9</v>
      </c>
      <c r="F1406" s="3" t="s">
        <v>109</v>
      </c>
      <c r="G1406" s="95">
        <v>80.849999999999994</v>
      </c>
    </row>
    <row r="1407" spans="2:7">
      <c r="B1407" s="41">
        <v>44645</v>
      </c>
      <c r="C1407" s="3" t="s">
        <v>118</v>
      </c>
      <c r="D1407" s="3">
        <v>3</v>
      </c>
      <c r="E1407" s="3" t="s">
        <v>110</v>
      </c>
      <c r="F1407" s="3" t="s">
        <v>108</v>
      </c>
      <c r="G1407" s="95">
        <v>74.849999999999994</v>
      </c>
    </row>
    <row r="1408" spans="2:7">
      <c r="B1408" s="41">
        <v>44311</v>
      </c>
      <c r="C1408" s="3" t="s">
        <v>117</v>
      </c>
      <c r="D1408" s="3">
        <v>350</v>
      </c>
      <c r="E1408" s="3" t="s">
        <v>9</v>
      </c>
      <c r="F1408" s="3" t="s">
        <v>115</v>
      </c>
      <c r="G1408" s="95">
        <v>5826.19</v>
      </c>
    </row>
    <row r="1409" spans="2:7">
      <c r="B1409" s="41">
        <v>44051</v>
      </c>
      <c r="C1409" s="3" t="s">
        <v>119</v>
      </c>
      <c r="D1409" s="3">
        <v>475</v>
      </c>
      <c r="E1409" s="3" t="s">
        <v>9</v>
      </c>
      <c r="F1409" s="3" t="s">
        <v>105</v>
      </c>
      <c r="G1409" s="95">
        <v>7633.84</v>
      </c>
    </row>
    <row r="1410" spans="2:7">
      <c r="B1410" s="41">
        <v>44651</v>
      </c>
      <c r="C1410" s="3" t="s">
        <v>119</v>
      </c>
      <c r="D1410" s="3">
        <v>375</v>
      </c>
      <c r="E1410" s="3" t="s">
        <v>110</v>
      </c>
      <c r="F1410" s="3" t="s">
        <v>109</v>
      </c>
      <c r="G1410" s="95">
        <v>5164.22</v>
      </c>
    </row>
    <row r="1411" spans="2:7">
      <c r="B1411" s="41">
        <v>44835</v>
      </c>
      <c r="C1411" s="3" t="s">
        <v>107</v>
      </c>
      <c r="D1411" s="3">
        <v>375</v>
      </c>
      <c r="E1411" s="3" t="s">
        <v>9</v>
      </c>
      <c r="F1411" s="3" t="s">
        <v>106</v>
      </c>
      <c r="G1411" s="95">
        <v>5811.09</v>
      </c>
    </row>
    <row r="1412" spans="2:7">
      <c r="B1412" s="41">
        <v>43895</v>
      </c>
      <c r="C1412" s="3" t="s">
        <v>119</v>
      </c>
      <c r="D1412" s="3">
        <v>12</v>
      </c>
      <c r="E1412" s="3" t="s">
        <v>9</v>
      </c>
      <c r="F1412" s="3" t="s">
        <v>115</v>
      </c>
      <c r="G1412" s="95">
        <v>347.4</v>
      </c>
    </row>
    <row r="1413" spans="2:7">
      <c r="B1413" s="41">
        <v>43894</v>
      </c>
      <c r="C1413" s="3" t="s">
        <v>119</v>
      </c>
      <c r="D1413" s="3">
        <v>32</v>
      </c>
      <c r="E1413" s="3" t="s">
        <v>110</v>
      </c>
      <c r="F1413" s="3" t="s">
        <v>111</v>
      </c>
      <c r="G1413" s="95">
        <v>651.44000000000005</v>
      </c>
    </row>
    <row r="1414" spans="2:7">
      <c r="B1414" s="41">
        <v>44682</v>
      </c>
      <c r="C1414" s="3" t="s">
        <v>116</v>
      </c>
      <c r="D1414" s="3">
        <v>4</v>
      </c>
      <c r="E1414" s="3" t="s">
        <v>114</v>
      </c>
      <c r="F1414" s="3" t="s">
        <v>115</v>
      </c>
      <c r="G1414" s="95">
        <v>99.8</v>
      </c>
    </row>
    <row r="1415" spans="2:7">
      <c r="B1415" s="41">
        <v>44397</v>
      </c>
      <c r="C1415" s="3" t="s">
        <v>117</v>
      </c>
      <c r="D1415" s="3">
        <v>38</v>
      </c>
      <c r="E1415" s="3" t="s">
        <v>112</v>
      </c>
      <c r="F1415" s="3" t="s">
        <v>111</v>
      </c>
      <c r="G1415" s="95">
        <v>1128.8900000000001</v>
      </c>
    </row>
    <row r="1416" spans="2:7">
      <c r="B1416" s="41">
        <v>44146</v>
      </c>
      <c r="C1416" s="3" t="s">
        <v>119</v>
      </c>
      <c r="D1416" s="3">
        <v>425</v>
      </c>
      <c r="E1416" s="3" t="s">
        <v>110</v>
      </c>
      <c r="F1416" s="3" t="s">
        <v>105</v>
      </c>
      <c r="G1416" s="95">
        <v>5852.78</v>
      </c>
    </row>
    <row r="1417" spans="2:7">
      <c r="B1417" s="41">
        <v>44800</v>
      </c>
      <c r="C1417" s="3" t="s">
        <v>117</v>
      </c>
      <c r="D1417" s="3">
        <v>41</v>
      </c>
      <c r="E1417" s="3" t="s">
        <v>9</v>
      </c>
      <c r="F1417" s="3" t="s">
        <v>108</v>
      </c>
      <c r="G1417" s="95">
        <v>939.21</v>
      </c>
    </row>
    <row r="1418" spans="2:7">
      <c r="B1418" s="41">
        <v>43913</v>
      </c>
      <c r="C1418" s="3" t="s">
        <v>118</v>
      </c>
      <c r="D1418" s="3">
        <v>18</v>
      </c>
      <c r="E1418" s="3" t="s">
        <v>112</v>
      </c>
      <c r="F1418" s="3" t="s">
        <v>109</v>
      </c>
      <c r="G1418" s="95">
        <v>629.1</v>
      </c>
    </row>
    <row r="1419" spans="2:7">
      <c r="B1419" s="41">
        <v>44799</v>
      </c>
      <c r="C1419" s="3" t="s">
        <v>119</v>
      </c>
      <c r="D1419" s="3">
        <v>500</v>
      </c>
      <c r="E1419" s="3" t="s">
        <v>114</v>
      </c>
      <c r="F1419" s="3" t="s">
        <v>109</v>
      </c>
      <c r="G1419" s="95">
        <v>7748.13</v>
      </c>
    </row>
    <row r="1420" spans="2:7">
      <c r="B1420" s="41">
        <v>43873</v>
      </c>
      <c r="C1420" s="3" t="s">
        <v>119</v>
      </c>
      <c r="D1420" s="3">
        <v>575</v>
      </c>
      <c r="E1420" s="3" t="s">
        <v>6</v>
      </c>
      <c r="F1420" s="3" t="s">
        <v>111</v>
      </c>
      <c r="G1420" s="95">
        <v>14114.38</v>
      </c>
    </row>
    <row r="1421" spans="2:7">
      <c r="B1421" s="41">
        <v>44855</v>
      </c>
      <c r="C1421" s="3" t="s">
        <v>117</v>
      </c>
      <c r="D1421" s="3">
        <v>100</v>
      </c>
      <c r="E1421" s="3" t="s">
        <v>6</v>
      </c>
      <c r="F1421" s="3" t="s">
        <v>106</v>
      </c>
      <c r="G1421" s="95">
        <v>2988.3</v>
      </c>
    </row>
    <row r="1422" spans="2:7">
      <c r="B1422" s="41">
        <v>44177</v>
      </c>
      <c r="C1422" s="3" t="s">
        <v>116</v>
      </c>
      <c r="D1422" s="3">
        <v>26</v>
      </c>
      <c r="E1422" s="3" t="s">
        <v>9</v>
      </c>
      <c r="F1422" s="3" t="s">
        <v>105</v>
      </c>
      <c r="G1422" s="95">
        <v>617.70000000000005</v>
      </c>
    </row>
    <row r="1423" spans="2:7">
      <c r="B1423" s="41">
        <v>44822</v>
      </c>
      <c r="C1423" s="3" t="s">
        <v>117</v>
      </c>
      <c r="D1423" s="3">
        <v>5</v>
      </c>
      <c r="E1423" s="3" t="s">
        <v>112</v>
      </c>
      <c r="F1423" s="3" t="s">
        <v>108</v>
      </c>
      <c r="G1423" s="95">
        <v>179.75</v>
      </c>
    </row>
    <row r="1424" spans="2:7">
      <c r="B1424" s="41">
        <v>43913</v>
      </c>
      <c r="C1424" s="3" t="s">
        <v>107</v>
      </c>
      <c r="D1424" s="3">
        <v>6</v>
      </c>
      <c r="E1424" s="3" t="s">
        <v>110</v>
      </c>
      <c r="F1424" s="3" t="s">
        <v>108</v>
      </c>
      <c r="G1424" s="95">
        <v>149.69999999999999</v>
      </c>
    </row>
    <row r="1425" spans="2:7">
      <c r="B1425" s="41">
        <v>44501</v>
      </c>
      <c r="C1425" s="3" t="s">
        <v>119</v>
      </c>
      <c r="D1425" s="3">
        <v>49</v>
      </c>
      <c r="E1425" s="3" t="s">
        <v>114</v>
      </c>
      <c r="F1425" s="3" t="s">
        <v>111</v>
      </c>
      <c r="G1425" s="95">
        <v>990.41</v>
      </c>
    </row>
    <row r="1426" spans="2:7">
      <c r="B1426" s="41">
        <v>43864</v>
      </c>
      <c r="C1426" s="3" t="s">
        <v>118</v>
      </c>
      <c r="D1426" s="3">
        <v>8</v>
      </c>
      <c r="E1426" s="3" t="s">
        <v>6</v>
      </c>
      <c r="F1426" s="3" t="s">
        <v>106</v>
      </c>
      <c r="G1426" s="95">
        <v>341.52</v>
      </c>
    </row>
    <row r="1427" spans="2:7">
      <c r="B1427" s="41">
        <v>44026</v>
      </c>
      <c r="C1427" s="3" t="s">
        <v>119</v>
      </c>
      <c r="D1427" s="3">
        <v>4</v>
      </c>
      <c r="E1427" s="3" t="s">
        <v>9</v>
      </c>
      <c r="F1427" s="3" t="s">
        <v>105</v>
      </c>
      <c r="G1427" s="95">
        <v>111.8</v>
      </c>
    </row>
    <row r="1428" spans="2:7">
      <c r="B1428" s="41">
        <v>44759</v>
      </c>
      <c r="C1428" s="3" t="s">
        <v>119</v>
      </c>
      <c r="D1428" s="3">
        <v>49</v>
      </c>
      <c r="E1428" s="3" t="s">
        <v>114</v>
      </c>
      <c r="F1428" s="3" t="s">
        <v>108</v>
      </c>
      <c r="G1428" s="95">
        <v>953.66</v>
      </c>
    </row>
    <row r="1429" spans="2:7">
      <c r="B1429" s="41">
        <v>44214</v>
      </c>
      <c r="C1429" s="3" t="s">
        <v>116</v>
      </c>
      <c r="D1429" s="3">
        <v>40</v>
      </c>
      <c r="E1429" s="3" t="s">
        <v>112</v>
      </c>
      <c r="F1429" s="3" t="s">
        <v>108</v>
      </c>
      <c r="G1429" s="95">
        <v>1222.3</v>
      </c>
    </row>
    <row r="1430" spans="2:7">
      <c r="B1430" s="41">
        <v>43926</v>
      </c>
      <c r="C1430" s="3" t="s">
        <v>116</v>
      </c>
      <c r="D1430" s="3">
        <v>400</v>
      </c>
      <c r="E1430" s="3" t="s">
        <v>6</v>
      </c>
      <c r="F1430" s="3" t="s">
        <v>113</v>
      </c>
      <c r="G1430" s="95">
        <v>10278.700000000001</v>
      </c>
    </row>
    <row r="1431" spans="2:7">
      <c r="B1431" s="41">
        <v>44031</v>
      </c>
      <c r="C1431" s="3" t="s">
        <v>116</v>
      </c>
      <c r="D1431" s="3">
        <v>1</v>
      </c>
      <c r="E1431" s="3" t="s">
        <v>6</v>
      </c>
      <c r="F1431" s="3" t="s">
        <v>111</v>
      </c>
      <c r="G1431" s="95">
        <v>43.69</v>
      </c>
    </row>
    <row r="1432" spans="2:7">
      <c r="B1432" s="41">
        <v>43926</v>
      </c>
      <c r="C1432" s="3" t="s">
        <v>119</v>
      </c>
      <c r="D1432" s="3">
        <v>16</v>
      </c>
      <c r="E1432" s="3" t="s">
        <v>110</v>
      </c>
      <c r="F1432" s="3" t="s">
        <v>115</v>
      </c>
      <c r="G1432" s="95">
        <v>383.2</v>
      </c>
    </row>
    <row r="1433" spans="2:7">
      <c r="B1433" s="41">
        <v>44150</v>
      </c>
      <c r="C1433" s="3" t="s">
        <v>119</v>
      </c>
      <c r="D1433" s="3">
        <v>500</v>
      </c>
      <c r="E1433" s="3" t="s">
        <v>6</v>
      </c>
      <c r="F1433" s="3" t="s">
        <v>111</v>
      </c>
      <c r="G1433" s="95">
        <v>12560.88</v>
      </c>
    </row>
    <row r="1434" spans="2:7">
      <c r="B1434" s="41">
        <v>43994</v>
      </c>
      <c r="C1434" s="3" t="s">
        <v>117</v>
      </c>
      <c r="D1434" s="3">
        <v>7</v>
      </c>
      <c r="E1434" s="3" t="s">
        <v>110</v>
      </c>
      <c r="F1434" s="3" t="s">
        <v>115</v>
      </c>
      <c r="G1434" s="95">
        <v>181.65</v>
      </c>
    </row>
    <row r="1435" spans="2:7">
      <c r="B1435" s="41">
        <v>43920</v>
      </c>
      <c r="C1435" s="3" t="s">
        <v>119</v>
      </c>
      <c r="D1435" s="3">
        <v>5</v>
      </c>
      <c r="E1435" s="3" t="s">
        <v>114</v>
      </c>
      <c r="F1435" s="3" t="s">
        <v>113</v>
      </c>
      <c r="G1435" s="95">
        <v>134.75</v>
      </c>
    </row>
    <row r="1436" spans="2:7">
      <c r="B1436" s="41">
        <v>43877</v>
      </c>
      <c r="C1436" s="3" t="s">
        <v>116</v>
      </c>
      <c r="D1436" s="3">
        <v>3</v>
      </c>
      <c r="E1436" s="3" t="s">
        <v>6</v>
      </c>
      <c r="F1436" s="3" t="s">
        <v>105</v>
      </c>
      <c r="G1436" s="95">
        <v>128.07</v>
      </c>
    </row>
    <row r="1437" spans="2:7">
      <c r="B1437" s="41">
        <v>43887</v>
      </c>
      <c r="C1437" s="3" t="s">
        <v>119</v>
      </c>
      <c r="D1437" s="3">
        <v>275</v>
      </c>
      <c r="E1437" s="3" t="s">
        <v>112</v>
      </c>
      <c r="F1437" s="3" t="s">
        <v>106</v>
      </c>
      <c r="G1437" s="95">
        <v>5526.47</v>
      </c>
    </row>
    <row r="1438" spans="2:7">
      <c r="B1438" s="41">
        <v>43943</v>
      </c>
      <c r="C1438" s="3" t="s">
        <v>117</v>
      </c>
      <c r="D1438" s="3">
        <v>1</v>
      </c>
      <c r="E1438" s="3" t="s">
        <v>110</v>
      </c>
      <c r="F1438" s="3" t="s">
        <v>113</v>
      </c>
      <c r="G1438" s="95">
        <v>25.95</v>
      </c>
    </row>
    <row r="1439" spans="2:7">
      <c r="B1439" s="41">
        <v>44289</v>
      </c>
      <c r="C1439" s="3" t="s">
        <v>119</v>
      </c>
      <c r="D1439" s="3">
        <v>16</v>
      </c>
      <c r="E1439" s="3" t="s">
        <v>6</v>
      </c>
      <c r="F1439" s="3" t="s">
        <v>111</v>
      </c>
      <c r="G1439" s="95">
        <v>699.04</v>
      </c>
    </row>
    <row r="1440" spans="2:7">
      <c r="B1440" s="41">
        <v>44726</v>
      </c>
      <c r="C1440" s="3" t="s">
        <v>119</v>
      </c>
      <c r="D1440" s="3">
        <v>40</v>
      </c>
      <c r="E1440" s="3" t="s">
        <v>6</v>
      </c>
      <c r="F1440" s="3" t="s">
        <v>111</v>
      </c>
      <c r="G1440" s="95">
        <v>1451.46</v>
      </c>
    </row>
    <row r="1441" spans="2:7">
      <c r="B1441" s="41">
        <v>44431</v>
      </c>
      <c r="C1441" s="3" t="s">
        <v>107</v>
      </c>
      <c r="D1441" s="3">
        <v>43</v>
      </c>
      <c r="E1441" s="3" t="s">
        <v>110</v>
      </c>
      <c r="F1441" s="3" t="s">
        <v>105</v>
      </c>
      <c r="G1441" s="95">
        <v>875.37</v>
      </c>
    </row>
    <row r="1442" spans="2:7">
      <c r="B1442" s="41">
        <v>44917</v>
      </c>
      <c r="C1442" s="3" t="s">
        <v>119</v>
      </c>
      <c r="D1442" s="3">
        <v>1</v>
      </c>
      <c r="E1442" s="3" t="s">
        <v>6</v>
      </c>
      <c r="F1442" s="3" t="s">
        <v>115</v>
      </c>
      <c r="G1442" s="95">
        <v>42.69</v>
      </c>
    </row>
    <row r="1443" spans="2:7">
      <c r="B1443" s="41">
        <v>44875</v>
      </c>
      <c r="C1443" s="3" t="s">
        <v>116</v>
      </c>
      <c r="D1443" s="3">
        <v>44</v>
      </c>
      <c r="E1443" s="3" t="s">
        <v>114</v>
      </c>
      <c r="F1443" s="3" t="s">
        <v>105</v>
      </c>
      <c r="G1443" s="95">
        <v>933.13</v>
      </c>
    </row>
    <row r="1444" spans="2:7">
      <c r="B1444" s="41">
        <v>44868</v>
      </c>
      <c r="C1444" s="3" t="s">
        <v>117</v>
      </c>
      <c r="D1444" s="3">
        <v>175</v>
      </c>
      <c r="E1444" s="3" t="s">
        <v>114</v>
      </c>
      <c r="F1444" s="3" t="s">
        <v>109</v>
      </c>
      <c r="G1444" s="95">
        <v>3178.88</v>
      </c>
    </row>
    <row r="1445" spans="2:7">
      <c r="B1445" s="41">
        <v>44384</v>
      </c>
      <c r="C1445" s="3" t="s">
        <v>118</v>
      </c>
      <c r="D1445" s="3">
        <v>75</v>
      </c>
      <c r="E1445" s="3" t="s">
        <v>6</v>
      </c>
      <c r="F1445" s="3" t="s">
        <v>108</v>
      </c>
      <c r="G1445" s="95">
        <v>2457.56</v>
      </c>
    </row>
    <row r="1446" spans="2:7">
      <c r="B1446" s="41">
        <v>43888</v>
      </c>
      <c r="C1446" s="3" t="s">
        <v>117</v>
      </c>
      <c r="D1446" s="3">
        <v>7</v>
      </c>
      <c r="E1446" s="3" t="s">
        <v>114</v>
      </c>
      <c r="F1446" s="3" t="s">
        <v>105</v>
      </c>
      <c r="G1446" s="95">
        <v>174.65</v>
      </c>
    </row>
    <row r="1447" spans="2:7">
      <c r="B1447" s="41">
        <v>44581</v>
      </c>
      <c r="C1447" s="3" t="s">
        <v>107</v>
      </c>
      <c r="D1447" s="3">
        <v>525</v>
      </c>
      <c r="E1447" s="3" t="s">
        <v>112</v>
      </c>
      <c r="F1447" s="3" t="s">
        <v>113</v>
      </c>
      <c r="G1447" s="95">
        <v>10248.66</v>
      </c>
    </row>
    <row r="1448" spans="2:7">
      <c r="B1448" s="41">
        <v>43972</v>
      </c>
      <c r="C1448" s="3" t="s">
        <v>116</v>
      </c>
      <c r="D1448" s="3">
        <v>4</v>
      </c>
      <c r="E1448" s="3" t="s">
        <v>112</v>
      </c>
      <c r="F1448" s="3" t="s">
        <v>115</v>
      </c>
      <c r="G1448" s="95">
        <v>139.80000000000001</v>
      </c>
    </row>
    <row r="1449" spans="2:7">
      <c r="B1449" s="41">
        <v>44772</v>
      </c>
      <c r="C1449" s="3" t="s">
        <v>116</v>
      </c>
      <c r="D1449" s="3">
        <v>500</v>
      </c>
      <c r="E1449" s="3" t="s">
        <v>112</v>
      </c>
      <c r="F1449" s="3" t="s">
        <v>113</v>
      </c>
      <c r="G1449" s="95">
        <v>10048.129999999999</v>
      </c>
    </row>
    <row r="1450" spans="2:7">
      <c r="B1450" s="41">
        <v>44895</v>
      </c>
      <c r="C1450" s="3" t="s">
        <v>116</v>
      </c>
      <c r="D1450" s="3">
        <v>8</v>
      </c>
      <c r="E1450" s="3" t="s">
        <v>6</v>
      </c>
      <c r="F1450" s="3" t="s">
        <v>108</v>
      </c>
      <c r="G1450" s="95">
        <v>341.52</v>
      </c>
    </row>
    <row r="1451" spans="2:7">
      <c r="B1451" s="41">
        <v>43884</v>
      </c>
      <c r="C1451" s="3" t="s">
        <v>117</v>
      </c>
      <c r="D1451" s="3">
        <v>13</v>
      </c>
      <c r="E1451" s="3" t="s">
        <v>9</v>
      </c>
      <c r="F1451" s="3" t="s">
        <v>115</v>
      </c>
      <c r="G1451" s="95">
        <v>363.35</v>
      </c>
    </row>
    <row r="1452" spans="2:7">
      <c r="B1452" s="41">
        <v>44767</v>
      </c>
      <c r="C1452" s="3" t="s">
        <v>119</v>
      </c>
      <c r="D1452" s="3">
        <v>9</v>
      </c>
      <c r="E1452" s="3" t="s">
        <v>110</v>
      </c>
      <c r="F1452" s="3" t="s">
        <v>108</v>
      </c>
      <c r="G1452" s="95">
        <v>224.55</v>
      </c>
    </row>
    <row r="1453" spans="2:7">
      <c r="B1453" s="41">
        <v>44479</v>
      </c>
      <c r="C1453" s="3" t="s">
        <v>119</v>
      </c>
      <c r="D1453" s="3">
        <v>17</v>
      </c>
      <c r="E1453" s="3" t="s">
        <v>114</v>
      </c>
      <c r="F1453" s="3" t="s">
        <v>106</v>
      </c>
      <c r="G1453" s="95">
        <v>458.15</v>
      </c>
    </row>
    <row r="1454" spans="2:7">
      <c r="B1454" s="41">
        <v>44024</v>
      </c>
      <c r="C1454" s="3" t="s">
        <v>119</v>
      </c>
      <c r="D1454" s="3">
        <v>125</v>
      </c>
      <c r="E1454" s="3" t="s">
        <v>9</v>
      </c>
      <c r="F1454" s="3" t="s">
        <v>106</v>
      </c>
      <c r="G1454" s="95">
        <v>2533.13</v>
      </c>
    </row>
    <row r="1455" spans="2:7">
      <c r="B1455" s="41">
        <v>43902</v>
      </c>
      <c r="C1455" s="3" t="s">
        <v>117</v>
      </c>
      <c r="D1455" s="3">
        <v>450</v>
      </c>
      <c r="E1455" s="3" t="s">
        <v>110</v>
      </c>
      <c r="F1455" s="3" t="s">
        <v>108</v>
      </c>
      <c r="G1455" s="95">
        <v>6714.56</v>
      </c>
    </row>
    <row r="1456" spans="2:7">
      <c r="B1456" s="41">
        <v>44831</v>
      </c>
      <c r="C1456" s="3" t="s">
        <v>117</v>
      </c>
      <c r="D1456" s="3">
        <v>250</v>
      </c>
      <c r="E1456" s="3" t="s">
        <v>9</v>
      </c>
      <c r="F1456" s="3" t="s">
        <v>106</v>
      </c>
      <c r="G1456" s="95">
        <v>5066.25</v>
      </c>
    </row>
    <row r="1457" spans="2:7">
      <c r="B1457" s="41">
        <v>44444</v>
      </c>
      <c r="C1457" s="3" t="s">
        <v>119</v>
      </c>
      <c r="D1457" s="3">
        <v>525</v>
      </c>
      <c r="E1457" s="3" t="s">
        <v>9</v>
      </c>
      <c r="F1457" s="3" t="s">
        <v>115</v>
      </c>
      <c r="G1457" s="95">
        <v>8135.53</v>
      </c>
    </row>
    <row r="1458" spans="2:7">
      <c r="B1458" s="41">
        <v>44756</v>
      </c>
      <c r="C1458" s="3" t="s">
        <v>107</v>
      </c>
      <c r="D1458" s="3">
        <v>600</v>
      </c>
      <c r="E1458" s="3" t="s">
        <v>9</v>
      </c>
      <c r="F1458" s="3" t="s">
        <v>105</v>
      </c>
      <c r="G1458" s="95">
        <v>9987.75</v>
      </c>
    </row>
    <row r="1459" spans="2:7">
      <c r="B1459" s="41">
        <v>43851</v>
      </c>
      <c r="C1459" s="3" t="s">
        <v>117</v>
      </c>
      <c r="D1459" s="3">
        <v>21</v>
      </c>
      <c r="E1459" s="3" t="s">
        <v>114</v>
      </c>
      <c r="F1459" s="3" t="s">
        <v>113</v>
      </c>
      <c r="G1459" s="95">
        <v>565.95000000000005</v>
      </c>
    </row>
    <row r="1460" spans="2:7">
      <c r="B1460" s="41">
        <v>43913</v>
      </c>
      <c r="C1460" s="3" t="s">
        <v>119</v>
      </c>
      <c r="D1460" s="3">
        <v>5</v>
      </c>
      <c r="E1460" s="3" t="s">
        <v>9</v>
      </c>
      <c r="F1460" s="3" t="s">
        <v>115</v>
      </c>
      <c r="G1460" s="95">
        <v>139.75</v>
      </c>
    </row>
    <row r="1461" spans="2:7">
      <c r="B1461" s="41">
        <v>44030</v>
      </c>
      <c r="C1461" s="3" t="s">
        <v>117</v>
      </c>
      <c r="D1461" s="3">
        <v>300</v>
      </c>
      <c r="E1461" s="3" t="s">
        <v>9</v>
      </c>
      <c r="F1461" s="3" t="s">
        <v>108</v>
      </c>
      <c r="G1461" s="95">
        <v>4821.38</v>
      </c>
    </row>
    <row r="1462" spans="2:7">
      <c r="B1462" s="41">
        <v>43959</v>
      </c>
      <c r="C1462" s="3" t="s">
        <v>117</v>
      </c>
      <c r="D1462" s="3">
        <v>325</v>
      </c>
      <c r="E1462" s="3" t="s">
        <v>112</v>
      </c>
      <c r="F1462" s="3" t="s">
        <v>108</v>
      </c>
      <c r="G1462" s="95">
        <v>6718.16</v>
      </c>
    </row>
    <row r="1463" spans="2:7">
      <c r="B1463" s="41">
        <v>44199</v>
      </c>
      <c r="C1463" s="3" t="s">
        <v>116</v>
      </c>
      <c r="D1463" s="3">
        <v>7</v>
      </c>
      <c r="E1463" s="3" t="s">
        <v>6</v>
      </c>
      <c r="F1463" s="3" t="s">
        <v>109</v>
      </c>
      <c r="G1463" s="95">
        <v>298.83</v>
      </c>
    </row>
    <row r="1464" spans="2:7">
      <c r="B1464" s="41">
        <v>44523</v>
      </c>
      <c r="C1464" s="3" t="s">
        <v>119</v>
      </c>
      <c r="D1464" s="3">
        <v>400</v>
      </c>
      <c r="E1464" s="3" t="s">
        <v>114</v>
      </c>
      <c r="F1464" s="3" t="s">
        <v>113</v>
      </c>
      <c r="G1464" s="95">
        <v>5968.5</v>
      </c>
    </row>
    <row r="1465" spans="2:7">
      <c r="B1465" s="41">
        <v>44731</v>
      </c>
      <c r="C1465" s="3" t="s">
        <v>107</v>
      </c>
      <c r="D1465" s="3">
        <v>7</v>
      </c>
      <c r="E1465" s="3" t="s">
        <v>112</v>
      </c>
      <c r="F1465" s="3" t="s">
        <v>105</v>
      </c>
      <c r="G1465" s="95">
        <v>251.65</v>
      </c>
    </row>
    <row r="1466" spans="2:7">
      <c r="B1466" s="41">
        <v>44155</v>
      </c>
      <c r="C1466" s="3" t="s">
        <v>117</v>
      </c>
      <c r="D1466" s="3">
        <v>39</v>
      </c>
      <c r="E1466" s="3" t="s">
        <v>110</v>
      </c>
      <c r="F1466" s="3" t="s">
        <v>115</v>
      </c>
      <c r="G1466" s="95">
        <v>827.09</v>
      </c>
    </row>
    <row r="1467" spans="2:7">
      <c r="B1467" s="41">
        <v>44831</v>
      </c>
      <c r="C1467" s="3" t="s">
        <v>117</v>
      </c>
      <c r="D1467" s="3">
        <v>75</v>
      </c>
      <c r="E1467" s="3" t="s">
        <v>112</v>
      </c>
      <c r="F1467" s="3" t="s">
        <v>111</v>
      </c>
      <c r="G1467" s="95">
        <v>1965.94</v>
      </c>
    </row>
    <row r="1468" spans="2:7">
      <c r="B1468" s="41">
        <v>43870</v>
      </c>
      <c r="C1468" s="3" t="s">
        <v>117</v>
      </c>
      <c r="D1468" s="3">
        <v>3</v>
      </c>
      <c r="E1468" s="3" t="s">
        <v>112</v>
      </c>
      <c r="F1468" s="3" t="s">
        <v>106</v>
      </c>
      <c r="G1468" s="95">
        <v>101.85</v>
      </c>
    </row>
    <row r="1469" spans="2:7">
      <c r="B1469" s="41">
        <v>44800</v>
      </c>
      <c r="C1469" s="3" t="s">
        <v>117</v>
      </c>
      <c r="D1469" s="3">
        <v>225</v>
      </c>
      <c r="E1469" s="3" t="s">
        <v>114</v>
      </c>
      <c r="F1469" s="3" t="s">
        <v>111</v>
      </c>
      <c r="G1469" s="95">
        <v>4244.63</v>
      </c>
    </row>
    <row r="1470" spans="2:7">
      <c r="B1470" s="41">
        <v>44278</v>
      </c>
      <c r="C1470" s="3" t="s">
        <v>116</v>
      </c>
      <c r="D1470" s="3">
        <v>1</v>
      </c>
      <c r="E1470" s="3" t="s">
        <v>112</v>
      </c>
      <c r="F1470" s="3" t="s">
        <v>115</v>
      </c>
      <c r="G1470" s="95">
        <v>34.950000000000003</v>
      </c>
    </row>
    <row r="1471" spans="2:7">
      <c r="B1471" s="41">
        <v>44793</v>
      </c>
      <c r="C1471" s="3" t="s">
        <v>117</v>
      </c>
      <c r="D1471" s="3">
        <v>26</v>
      </c>
      <c r="E1471" s="3" t="s">
        <v>9</v>
      </c>
      <c r="F1471" s="3" t="s">
        <v>106</v>
      </c>
      <c r="G1471" s="95">
        <v>595.6</v>
      </c>
    </row>
    <row r="1472" spans="2:7">
      <c r="B1472" s="41">
        <v>43889</v>
      </c>
      <c r="C1472" s="3" t="s">
        <v>116</v>
      </c>
      <c r="D1472" s="3">
        <v>15</v>
      </c>
      <c r="E1472" s="3" t="s">
        <v>112</v>
      </c>
      <c r="F1472" s="3" t="s">
        <v>115</v>
      </c>
      <c r="G1472" s="95">
        <v>509.25</v>
      </c>
    </row>
    <row r="1473" spans="2:7">
      <c r="B1473" s="41">
        <v>44509</v>
      </c>
      <c r="C1473" s="3" t="s">
        <v>117</v>
      </c>
      <c r="D1473" s="3">
        <v>2</v>
      </c>
      <c r="E1473" s="3" t="s">
        <v>112</v>
      </c>
      <c r="F1473" s="3" t="s">
        <v>108</v>
      </c>
      <c r="G1473" s="95">
        <v>71.900000000000006</v>
      </c>
    </row>
    <row r="1474" spans="2:7">
      <c r="B1474" s="41">
        <v>44366</v>
      </c>
      <c r="C1474" s="3" t="s">
        <v>116</v>
      </c>
      <c r="D1474" s="3">
        <v>175</v>
      </c>
      <c r="E1474" s="3" t="s">
        <v>110</v>
      </c>
      <c r="F1474" s="3" t="s">
        <v>106</v>
      </c>
      <c r="G1474" s="95">
        <v>2933.88</v>
      </c>
    </row>
    <row r="1475" spans="2:7">
      <c r="B1475" s="41">
        <v>44185</v>
      </c>
      <c r="C1475" s="3" t="s">
        <v>116</v>
      </c>
      <c r="D1475" s="3">
        <v>325</v>
      </c>
      <c r="E1475" s="3" t="s">
        <v>9</v>
      </c>
      <c r="F1475" s="3" t="s">
        <v>109</v>
      </c>
      <c r="G1475" s="95">
        <v>5223.16</v>
      </c>
    </row>
    <row r="1476" spans="2:7">
      <c r="B1476" s="41">
        <v>44398</v>
      </c>
      <c r="C1476" s="3" t="s">
        <v>117</v>
      </c>
      <c r="D1476" s="3">
        <v>3</v>
      </c>
      <c r="E1476" s="3" t="s">
        <v>9</v>
      </c>
      <c r="F1476" s="3" t="s">
        <v>106</v>
      </c>
      <c r="G1476" s="95">
        <v>83.85</v>
      </c>
    </row>
    <row r="1477" spans="2:7">
      <c r="B1477" s="41">
        <v>44881</v>
      </c>
      <c r="C1477" s="3" t="s">
        <v>119</v>
      </c>
      <c r="D1477" s="3">
        <v>575</v>
      </c>
      <c r="E1477" s="3" t="s">
        <v>6</v>
      </c>
      <c r="F1477" s="3" t="s">
        <v>113</v>
      </c>
      <c r="G1477" s="95">
        <v>14114.38</v>
      </c>
    </row>
    <row r="1478" spans="2:7">
      <c r="B1478" s="41">
        <v>44334</v>
      </c>
      <c r="C1478" s="3" t="s">
        <v>107</v>
      </c>
      <c r="D1478" s="3">
        <v>6</v>
      </c>
      <c r="E1478" s="3" t="s">
        <v>110</v>
      </c>
      <c r="F1478" s="3" t="s">
        <v>109</v>
      </c>
      <c r="G1478" s="95">
        <v>143.69999999999999</v>
      </c>
    </row>
    <row r="1479" spans="2:7">
      <c r="B1479" s="41">
        <v>44852</v>
      </c>
      <c r="C1479" s="3" t="s">
        <v>118</v>
      </c>
      <c r="D1479" s="3">
        <v>17</v>
      </c>
      <c r="E1479" s="3" t="s">
        <v>114</v>
      </c>
      <c r="F1479" s="3" t="s">
        <v>109</v>
      </c>
      <c r="G1479" s="95">
        <v>458.15</v>
      </c>
    </row>
    <row r="1480" spans="2:7">
      <c r="B1480" s="41">
        <v>44915</v>
      </c>
      <c r="C1480" s="3" t="s">
        <v>118</v>
      </c>
      <c r="D1480" s="3">
        <v>22</v>
      </c>
      <c r="E1480" s="3" t="s">
        <v>112</v>
      </c>
      <c r="F1480" s="3" t="s">
        <v>106</v>
      </c>
      <c r="G1480" s="95">
        <v>746.9</v>
      </c>
    </row>
    <row r="1481" spans="2:7">
      <c r="B1481" s="41">
        <v>44884</v>
      </c>
      <c r="C1481" s="3" t="s">
        <v>119</v>
      </c>
      <c r="D1481" s="3">
        <v>32</v>
      </c>
      <c r="E1481" s="3" t="s">
        <v>110</v>
      </c>
      <c r="F1481" s="3" t="s">
        <v>113</v>
      </c>
      <c r="G1481" s="95">
        <v>678.64</v>
      </c>
    </row>
    <row r="1482" spans="2:7">
      <c r="B1482" s="41">
        <v>44169</v>
      </c>
      <c r="C1482" s="3" t="s">
        <v>116</v>
      </c>
      <c r="D1482" s="3">
        <v>400</v>
      </c>
      <c r="E1482" s="3" t="s">
        <v>6</v>
      </c>
      <c r="F1482" s="3" t="s">
        <v>106</v>
      </c>
      <c r="G1482" s="95">
        <v>10278.700000000001</v>
      </c>
    </row>
    <row r="1483" spans="2:7">
      <c r="B1483" s="41">
        <v>44826</v>
      </c>
      <c r="C1483" s="3" t="s">
        <v>117</v>
      </c>
      <c r="D1483" s="3">
        <v>600</v>
      </c>
      <c r="E1483" s="3" t="s">
        <v>110</v>
      </c>
      <c r="F1483" s="3" t="s">
        <v>105</v>
      </c>
      <c r="G1483" s="95">
        <v>8952.75</v>
      </c>
    </row>
    <row r="1484" spans="2:7">
      <c r="B1484" s="41">
        <v>44627</v>
      </c>
      <c r="C1484" s="3" t="s">
        <v>117</v>
      </c>
      <c r="D1484" s="3">
        <v>36</v>
      </c>
      <c r="E1484" s="3" t="s">
        <v>112</v>
      </c>
      <c r="F1484" s="3" t="s">
        <v>109</v>
      </c>
      <c r="G1484" s="95">
        <v>1100.07</v>
      </c>
    </row>
    <row r="1485" spans="2:7">
      <c r="B1485" s="41">
        <v>44219</v>
      </c>
      <c r="C1485" s="3" t="s">
        <v>119</v>
      </c>
      <c r="D1485" s="3">
        <v>21</v>
      </c>
      <c r="E1485" s="3" t="s">
        <v>6</v>
      </c>
      <c r="F1485" s="3" t="s">
        <v>106</v>
      </c>
      <c r="G1485" s="95">
        <v>896.49</v>
      </c>
    </row>
    <row r="1486" spans="2:7">
      <c r="B1486" s="41">
        <v>44399</v>
      </c>
      <c r="C1486" s="3" t="s">
        <v>107</v>
      </c>
      <c r="D1486" s="3">
        <v>5</v>
      </c>
      <c r="E1486" s="3" t="s">
        <v>114</v>
      </c>
      <c r="F1486" s="3" t="s">
        <v>111</v>
      </c>
      <c r="G1486" s="95">
        <v>124.75</v>
      </c>
    </row>
    <row r="1487" spans="2:7">
      <c r="B1487" s="41">
        <v>44177</v>
      </c>
      <c r="C1487" s="3" t="s">
        <v>119</v>
      </c>
      <c r="D1487" s="3">
        <v>42</v>
      </c>
      <c r="E1487" s="3" t="s">
        <v>114</v>
      </c>
      <c r="F1487" s="3" t="s">
        <v>106</v>
      </c>
      <c r="G1487" s="95">
        <v>926.42</v>
      </c>
    </row>
    <row r="1488" spans="2:7">
      <c r="B1488" s="41">
        <v>44371</v>
      </c>
      <c r="C1488" s="3" t="s">
        <v>107</v>
      </c>
      <c r="D1488" s="3">
        <v>350</v>
      </c>
      <c r="E1488" s="3" t="s">
        <v>9</v>
      </c>
      <c r="F1488" s="3" t="s">
        <v>113</v>
      </c>
      <c r="G1488" s="95">
        <v>5423.69</v>
      </c>
    </row>
    <row r="1489" spans="2:7">
      <c r="B1489" s="41">
        <v>44234</v>
      </c>
      <c r="C1489" s="3" t="s">
        <v>118</v>
      </c>
      <c r="D1489" s="3">
        <v>16</v>
      </c>
      <c r="E1489" s="3" t="s">
        <v>9</v>
      </c>
      <c r="F1489" s="3" t="s">
        <v>105</v>
      </c>
      <c r="G1489" s="95">
        <v>447.2</v>
      </c>
    </row>
    <row r="1490" spans="2:7">
      <c r="B1490" s="41">
        <v>44305</v>
      </c>
      <c r="C1490" s="3" t="s">
        <v>116</v>
      </c>
      <c r="D1490" s="3">
        <v>325</v>
      </c>
      <c r="E1490" s="3" t="s">
        <v>110</v>
      </c>
      <c r="F1490" s="3" t="s">
        <v>111</v>
      </c>
      <c r="G1490" s="95">
        <v>4849.41</v>
      </c>
    </row>
    <row r="1491" spans="2:7">
      <c r="B1491" s="41">
        <v>43945</v>
      </c>
      <c r="C1491" s="3" t="s">
        <v>119</v>
      </c>
      <c r="D1491" s="3">
        <v>28</v>
      </c>
      <c r="E1491" s="3" t="s">
        <v>110</v>
      </c>
      <c r="F1491" s="3" t="s">
        <v>106</v>
      </c>
      <c r="G1491" s="95">
        <v>593.80999999999995</v>
      </c>
    </row>
    <row r="1492" spans="2:7">
      <c r="B1492" s="41">
        <v>44567</v>
      </c>
      <c r="C1492" s="3" t="s">
        <v>107</v>
      </c>
      <c r="D1492" s="3">
        <v>8</v>
      </c>
      <c r="E1492" s="3" t="s">
        <v>9</v>
      </c>
      <c r="F1492" s="3" t="s">
        <v>111</v>
      </c>
      <c r="G1492" s="95">
        <v>231.6</v>
      </c>
    </row>
    <row r="1493" spans="2:7">
      <c r="B1493" s="41">
        <v>44742</v>
      </c>
      <c r="C1493" s="3" t="s">
        <v>116</v>
      </c>
      <c r="D1493" s="3">
        <v>100</v>
      </c>
      <c r="E1493" s="3" t="s">
        <v>6</v>
      </c>
      <c r="F1493" s="3" t="s">
        <v>105</v>
      </c>
      <c r="G1493" s="95">
        <v>3128.3</v>
      </c>
    </row>
    <row r="1494" spans="2:7">
      <c r="B1494" s="41">
        <v>44248</v>
      </c>
      <c r="C1494" s="3" t="s">
        <v>118</v>
      </c>
      <c r="D1494" s="3">
        <v>1</v>
      </c>
      <c r="E1494" s="3" t="s">
        <v>114</v>
      </c>
      <c r="F1494" s="3" t="s">
        <v>106</v>
      </c>
      <c r="G1494" s="95">
        <v>25.95</v>
      </c>
    </row>
    <row r="1495" spans="2:7">
      <c r="B1495" s="41">
        <v>43989</v>
      </c>
      <c r="C1495" s="3" t="s">
        <v>117</v>
      </c>
      <c r="D1495" s="3">
        <v>8</v>
      </c>
      <c r="E1495" s="3" t="s">
        <v>112</v>
      </c>
      <c r="F1495" s="3" t="s">
        <v>108</v>
      </c>
      <c r="G1495" s="95">
        <v>287.60000000000002</v>
      </c>
    </row>
    <row r="1496" spans="2:7">
      <c r="B1496" s="41">
        <v>44371</v>
      </c>
      <c r="C1496" s="3" t="s">
        <v>117</v>
      </c>
      <c r="D1496" s="3">
        <v>525</v>
      </c>
      <c r="E1496" s="3" t="s">
        <v>6</v>
      </c>
      <c r="F1496" s="3" t="s">
        <v>111</v>
      </c>
      <c r="G1496" s="95">
        <v>13490.79</v>
      </c>
    </row>
    <row r="1497" spans="2:7">
      <c r="B1497" s="41">
        <v>44921</v>
      </c>
      <c r="C1497" s="3" t="s">
        <v>119</v>
      </c>
      <c r="D1497" s="3">
        <v>36</v>
      </c>
      <c r="E1497" s="3" t="s">
        <v>112</v>
      </c>
      <c r="F1497" s="3" t="s">
        <v>106</v>
      </c>
      <c r="G1497" s="95">
        <v>1069.47</v>
      </c>
    </row>
    <row r="1498" spans="2:7">
      <c r="B1498" s="41">
        <v>44760</v>
      </c>
      <c r="C1498" s="3" t="s">
        <v>118</v>
      </c>
      <c r="D1498" s="3">
        <v>43</v>
      </c>
      <c r="E1498" s="3" t="s">
        <v>112</v>
      </c>
      <c r="F1498" s="3" t="s">
        <v>115</v>
      </c>
      <c r="G1498" s="95">
        <v>1313.97</v>
      </c>
    </row>
    <row r="1499" spans="2:7">
      <c r="B1499" s="41">
        <v>44621</v>
      </c>
      <c r="C1499" s="3" t="s">
        <v>118</v>
      </c>
      <c r="D1499" s="3">
        <v>5</v>
      </c>
      <c r="E1499" s="3" t="s">
        <v>110</v>
      </c>
      <c r="F1499" s="3" t="s">
        <v>106</v>
      </c>
      <c r="G1499" s="95">
        <v>119.75</v>
      </c>
    </row>
    <row r="1500" spans="2:7">
      <c r="B1500" s="41">
        <v>44368</v>
      </c>
      <c r="C1500" s="3" t="s">
        <v>119</v>
      </c>
      <c r="D1500" s="3">
        <v>18</v>
      </c>
      <c r="E1500" s="3" t="s">
        <v>110</v>
      </c>
      <c r="F1500" s="3" t="s">
        <v>109</v>
      </c>
      <c r="G1500" s="95">
        <v>467.1</v>
      </c>
    </row>
    <row r="1501" spans="2:7">
      <c r="B1501" s="41">
        <v>44118</v>
      </c>
      <c r="C1501" s="3" t="s">
        <v>107</v>
      </c>
      <c r="D1501" s="3">
        <v>2</v>
      </c>
      <c r="E1501" s="3" t="s">
        <v>112</v>
      </c>
      <c r="F1501" s="3" t="s">
        <v>109</v>
      </c>
      <c r="G1501" s="95">
        <v>67.900000000000006</v>
      </c>
    </row>
    <row r="1502" spans="2:7">
      <c r="B1502" s="41">
        <v>44375</v>
      </c>
      <c r="C1502" s="3" t="s">
        <v>119</v>
      </c>
      <c r="D1502" s="3">
        <v>30</v>
      </c>
      <c r="E1502" s="3" t="s">
        <v>9</v>
      </c>
      <c r="F1502" s="3" t="s">
        <v>108</v>
      </c>
      <c r="G1502" s="95">
        <v>712.73</v>
      </c>
    </row>
    <row r="1503" spans="2:7">
      <c r="B1503" s="41">
        <v>44126</v>
      </c>
      <c r="C1503" s="3" t="s">
        <v>118</v>
      </c>
      <c r="D1503" s="3">
        <v>10</v>
      </c>
      <c r="E1503" s="3" t="s">
        <v>6</v>
      </c>
      <c r="F1503" s="3" t="s">
        <v>115</v>
      </c>
      <c r="G1503" s="95">
        <v>436.9</v>
      </c>
    </row>
    <row r="1504" spans="2:7">
      <c r="B1504" s="41">
        <v>43869</v>
      </c>
      <c r="C1504" s="3" t="s">
        <v>117</v>
      </c>
      <c r="D1504" s="3">
        <v>550</v>
      </c>
      <c r="E1504" s="3" t="s">
        <v>114</v>
      </c>
      <c r="F1504" s="3" t="s">
        <v>113</v>
      </c>
      <c r="G1504" s="95">
        <v>8522.94</v>
      </c>
    </row>
    <row r="1505" spans="2:7">
      <c r="B1505" s="41">
        <v>44892</v>
      </c>
      <c r="C1505" s="3" t="s">
        <v>117</v>
      </c>
      <c r="D1505" s="3">
        <v>6</v>
      </c>
      <c r="E1505" s="3" t="s">
        <v>6</v>
      </c>
      <c r="F1505" s="3" t="s">
        <v>108</v>
      </c>
      <c r="G1505" s="95">
        <v>256.14</v>
      </c>
    </row>
    <row r="1506" spans="2:7">
      <c r="B1506" s="41">
        <v>44294</v>
      </c>
      <c r="C1506" s="3" t="s">
        <v>107</v>
      </c>
      <c r="D1506" s="3">
        <v>4</v>
      </c>
      <c r="E1506" s="3" t="s">
        <v>112</v>
      </c>
      <c r="F1506" s="3" t="s">
        <v>108</v>
      </c>
      <c r="G1506" s="95">
        <v>139.80000000000001</v>
      </c>
    </row>
    <row r="1507" spans="2:7">
      <c r="B1507" s="41">
        <v>44865</v>
      </c>
      <c r="C1507" s="3" t="s">
        <v>118</v>
      </c>
      <c r="D1507" s="3">
        <v>7</v>
      </c>
      <c r="E1507" s="3" t="s">
        <v>112</v>
      </c>
      <c r="F1507" s="3" t="s">
        <v>115</v>
      </c>
      <c r="G1507" s="95">
        <v>237.65</v>
      </c>
    </row>
    <row r="1508" spans="2:7">
      <c r="B1508" s="41">
        <v>44848</v>
      </c>
      <c r="C1508" s="3" t="s">
        <v>119</v>
      </c>
      <c r="D1508" s="3">
        <v>6</v>
      </c>
      <c r="E1508" s="3" t="s">
        <v>9</v>
      </c>
      <c r="F1508" s="3" t="s">
        <v>108</v>
      </c>
      <c r="G1508" s="95">
        <v>161.69999999999999</v>
      </c>
    </row>
    <row r="1509" spans="2:7">
      <c r="B1509" s="41">
        <v>44018</v>
      </c>
      <c r="C1509" s="3" t="s">
        <v>118</v>
      </c>
      <c r="D1509" s="3">
        <v>200</v>
      </c>
      <c r="E1509" s="3" t="s">
        <v>114</v>
      </c>
      <c r="F1509" s="3" t="s">
        <v>105</v>
      </c>
      <c r="G1509" s="95">
        <v>3493</v>
      </c>
    </row>
    <row r="1510" spans="2:7">
      <c r="B1510" s="41">
        <v>44239</v>
      </c>
      <c r="C1510" s="3" t="s">
        <v>107</v>
      </c>
      <c r="D1510" s="3">
        <v>150</v>
      </c>
      <c r="E1510" s="3" t="s">
        <v>110</v>
      </c>
      <c r="F1510" s="3" t="s">
        <v>105</v>
      </c>
      <c r="G1510" s="95">
        <v>2619.75</v>
      </c>
    </row>
    <row r="1511" spans="2:7">
      <c r="B1511" s="41">
        <v>44735</v>
      </c>
      <c r="C1511" s="3" t="s">
        <v>107</v>
      </c>
      <c r="D1511" s="3">
        <v>2</v>
      </c>
      <c r="E1511" s="3" t="s">
        <v>110</v>
      </c>
      <c r="F1511" s="3" t="s">
        <v>111</v>
      </c>
      <c r="G1511" s="95">
        <v>49.9</v>
      </c>
    </row>
    <row r="1512" spans="2:7">
      <c r="B1512" s="41">
        <v>44396</v>
      </c>
      <c r="C1512" s="3" t="s">
        <v>107</v>
      </c>
      <c r="D1512" s="3">
        <v>275</v>
      </c>
      <c r="E1512" s="3" t="s">
        <v>110</v>
      </c>
      <c r="F1512" s="3" t="s">
        <v>115</v>
      </c>
      <c r="G1512" s="95">
        <v>3945.22</v>
      </c>
    </row>
    <row r="1513" spans="2:7">
      <c r="B1513" s="41">
        <v>44836</v>
      </c>
      <c r="C1513" s="3" t="s">
        <v>107</v>
      </c>
      <c r="D1513" s="3">
        <v>9</v>
      </c>
      <c r="E1513" s="3" t="s">
        <v>9</v>
      </c>
      <c r="F1513" s="3" t="s">
        <v>115</v>
      </c>
      <c r="G1513" s="95">
        <v>260.55</v>
      </c>
    </row>
    <row r="1514" spans="2:7">
      <c r="B1514" s="41">
        <v>44139</v>
      </c>
      <c r="C1514" s="3" t="s">
        <v>107</v>
      </c>
      <c r="D1514" s="3">
        <v>325</v>
      </c>
      <c r="E1514" s="3" t="s">
        <v>112</v>
      </c>
      <c r="F1514" s="3" t="s">
        <v>105</v>
      </c>
      <c r="G1514" s="95">
        <v>6718.16</v>
      </c>
    </row>
    <row r="1515" spans="2:7">
      <c r="B1515" s="41">
        <v>44618</v>
      </c>
      <c r="C1515" s="3" t="s">
        <v>118</v>
      </c>
      <c r="D1515" s="3">
        <v>375</v>
      </c>
      <c r="E1515" s="3" t="s">
        <v>112</v>
      </c>
      <c r="F1515" s="3" t="s">
        <v>111</v>
      </c>
      <c r="G1515" s="95">
        <v>7536.09</v>
      </c>
    </row>
    <row r="1516" spans="2:7">
      <c r="B1516" s="41">
        <v>43939</v>
      </c>
      <c r="C1516" s="3" t="s">
        <v>119</v>
      </c>
      <c r="D1516" s="3">
        <v>175</v>
      </c>
      <c r="E1516" s="3" t="s">
        <v>110</v>
      </c>
      <c r="F1516" s="3" t="s">
        <v>113</v>
      </c>
      <c r="G1516" s="95">
        <v>2933.88</v>
      </c>
    </row>
    <row r="1517" spans="2:7">
      <c r="B1517" s="41">
        <v>44291</v>
      </c>
      <c r="C1517" s="3" t="s">
        <v>118</v>
      </c>
      <c r="D1517" s="3">
        <v>1</v>
      </c>
      <c r="E1517" s="3" t="s">
        <v>110</v>
      </c>
      <c r="F1517" s="3" t="s">
        <v>109</v>
      </c>
      <c r="G1517" s="95">
        <v>25.95</v>
      </c>
    </row>
    <row r="1518" spans="2:7">
      <c r="B1518" s="41">
        <v>44160</v>
      </c>
      <c r="C1518" s="3" t="s">
        <v>119</v>
      </c>
      <c r="D1518" s="3">
        <v>4</v>
      </c>
      <c r="E1518" s="3" t="s">
        <v>6</v>
      </c>
      <c r="F1518" s="3" t="s">
        <v>113</v>
      </c>
      <c r="G1518" s="95">
        <v>170.76</v>
      </c>
    </row>
    <row r="1519" spans="2:7">
      <c r="B1519" s="41">
        <v>43957</v>
      </c>
      <c r="C1519" s="3" t="s">
        <v>119</v>
      </c>
      <c r="D1519" s="3">
        <v>75</v>
      </c>
      <c r="E1519" s="3" t="s">
        <v>112</v>
      </c>
      <c r="F1519" s="3" t="s">
        <v>109</v>
      </c>
      <c r="G1519" s="95">
        <v>1965.94</v>
      </c>
    </row>
    <row r="1520" spans="2:7">
      <c r="B1520" s="41">
        <v>44783</v>
      </c>
      <c r="C1520" s="3" t="s">
        <v>116</v>
      </c>
      <c r="D1520" s="3">
        <v>275</v>
      </c>
      <c r="E1520" s="3" t="s">
        <v>110</v>
      </c>
      <c r="F1520" s="3" t="s">
        <v>108</v>
      </c>
      <c r="G1520" s="95">
        <v>4103.34</v>
      </c>
    </row>
    <row r="1521" spans="2:7">
      <c r="B1521" s="41">
        <v>44912</v>
      </c>
      <c r="C1521" s="3" t="s">
        <v>119</v>
      </c>
      <c r="D1521" s="3">
        <v>475</v>
      </c>
      <c r="E1521" s="3" t="s">
        <v>6</v>
      </c>
      <c r="F1521" s="3" t="s">
        <v>109</v>
      </c>
      <c r="G1521" s="95">
        <v>11659.71</v>
      </c>
    </row>
    <row r="1522" spans="2:7">
      <c r="B1522" s="41">
        <v>44669</v>
      </c>
      <c r="C1522" s="3" t="s">
        <v>119</v>
      </c>
      <c r="D1522" s="3">
        <v>5</v>
      </c>
      <c r="E1522" s="3" t="s">
        <v>6</v>
      </c>
      <c r="F1522" s="3" t="s">
        <v>108</v>
      </c>
      <c r="G1522" s="95">
        <v>218.45</v>
      </c>
    </row>
    <row r="1523" spans="2:7">
      <c r="B1523" s="41">
        <v>43914</v>
      </c>
      <c r="C1523" s="3" t="s">
        <v>119</v>
      </c>
      <c r="D1523" s="3">
        <v>2</v>
      </c>
      <c r="E1523" s="3" t="s">
        <v>110</v>
      </c>
      <c r="F1523" s="3" t="s">
        <v>109</v>
      </c>
      <c r="G1523" s="95">
        <v>51.9</v>
      </c>
    </row>
    <row r="1524" spans="2:7">
      <c r="B1524" s="41">
        <v>44729</v>
      </c>
      <c r="C1524" s="3" t="s">
        <v>119</v>
      </c>
      <c r="D1524" s="3">
        <v>12</v>
      </c>
      <c r="E1524" s="3" t="s">
        <v>6</v>
      </c>
      <c r="F1524" s="3" t="s">
        <v>106</v>
      </c>
      <c r="G1524" s="95">
        <v>512.28</v>
      </c>
    </row>
    <row r="1525" spans="2:7">
      <c r="B1525" s="41">
        <v>44339</v>
      </c>
      <c r="C1525" s="3" t="s">
        <v>116</v>
      </c>
      <c r="D1525" s="3">
        <v>27</v>
      </c>
      <c r="E1525" s="3" t="s">
        <v>110</v>
      </c>
      <c r="F1525" s="3" t="s">
        <v>111</v>
      </c>
      <c r="G1525" s="95">
        <v>572.6</v>
      </c>
    </row>
    <row r="1526" spans="2:7">
      <c r="B1526" s="41">
        <v>44843</v>
      </c>
      <c r="C1526" s="3" t="s">
        <v>117</v>
      </c>
      <c r="D1526" s="3">
        <v>44</v>
      </c>
      <c r="E1526" s="3" t="s">
        <v>110</v>
      </c>
      <c r="F1526" s="3" t="s">
        <v>109</v>
      </c>
      <c r="G1526" s="95">
        <v>933.13</v>
      </c>
    </row>
    <row r="1527" spans="2:7">
      <c r="B1527" s="41">
        <v>43866</v>
      </c>
      <c r="C1527" s="3" t="s">
        <v>116</v>
      </c>
      <c r="D1527" s="3">
        <v>2</v>
      </c>
      <c r="E1527" s="3" t="s">
        <v>9</v>
      </c>
      <c r="F1527" s="3" t="s">
        <v>108</v>
      </c>
      <c r="G1527" s="95">
        <v>55.9</v>
      </c>
    </row>
    <row r="1528" spans="2:7">
      <c r="B1528" s="41">
        <v>44266</v>
      </c>
      <c r="C1528" s="3" t="s">
        <v>118</v>
      </c>
      <c r="D1528" s="3">
        <v>8</v>
      </c>
      <c r="E1528" s="3" t="s">
        <v>112</v>
      </c>
      <c r="F1528" s="3" t="s">
        <v>106</v>
      </c>
      <c r="G1528" s="95">
        <v>279.60000000000002</v>
      </c>
    </row>
    <row r="1529" spans="2:7">
      <c r="B1529" s="41">
        <v>44368</v>
      </c>
      <c r="C1529" s="3" t="s">
        <v>116</v>
      </c>
      <c r="D1529" s="3">
        <v>525</v>
      </c>
      <c r="E1529" s="3" t="s">
        <v>112</v>
      </c>
      <c r="F1529" s="3" t="s">
        <v>111</v>
      </c>
      <c r="G1529" s="95">
        <v>10852.41</v>
      </c>
    </row>
    <row r="1530" spans="2:7">
      <c r="B1530" s="41">
        <v>43854</v>
      </c>
      <c r="C1530" s="3" t="s">
        <v>117</v>
      </c>
      <c r="D1530" s="3">
        <v>500</v>
      </c>
      <c r="E1530" s="3" t="s">
        <v>6</v>
      </c>
      <c r="F1530" s="3" t="s">
        <v>106</v>
      </c>
      <c r="G1530" s="95">
        <v>12848.38</v>
      </c>
    </row>
    <row r="1531" spans="2:7">
      <c r="B1531" s="41">
        <v>44375</v>
      </c>
      <c r="C1531" s="3" t="s">
        <v>117</v>
      </c>
      <c r="D1531" s="3">
        <v>2</v>
      </c>
      <c r="E1531" s="3" t="s">
        <v>112</v>
      </c>
      <c r="F1531" s="3" t="s">
        <v>115</v>
      </c>
      <c r="G1531" s="95">
        <v>71.900000000000006</v>
      </c>
    </row>
    <row r="1532" spans="2:7">
      <c r="B1532" s="41">
        <v>43997</v>
      </c>
      <c r="C1532" s="3" t="s">
        <v>119</v>
      </c>
      <c r="D1532" s="3">
        <v>24</v>
      </c>
      <c r="E1532" s="3" t="s">
        <v>112</v>
      </c>
      <c r="F1532" s="3" t="s">
        <v>111</v>
      </c>
      <c r="G1532" s="95">
        <v>692.58</v>
      </c>
    </row>
    <row r="1533" spans="2:7">
      <c r="B1533" s="41">
        <v>44718</v>
      </c>
      <c r="C1533" s="3" t="s">
        <v>117</v>
      </c>
      <c r="D1533" s="3">
        <v>200</v>
      </c>
      <c r="E1533" s="3" t="s">
        <v>114</v>
      </c>
      <c r="F1533" s="3" t="s">
        <v>108</v>
      </c>
      <c r="G1533" s="95">
        <v>3633</v>
      </c>
    </row>
    <row r="1534" spans="2:7">
      <c r="B1534" s="41">
        <v>44507</v>
      </c>
      <c r="C1534" s="3" t="s">
        <v>117</v>
      </c>
      <c r="D1534" s="3">
        <v>75</v>
      </c>
      <c r="E1534" s="3" t="s">
        <v>9</v>
      </c>
      <c r="F1534" s="3" t="s">
        <v>106</v>
      </c>
      <c r="G1534" s="95">
        <v>1572.19</v>
      </c>
    </row>
    <row r="1535" spans="2:7">
      <c r="B1535" s="41">
        <v>44650</v>
      </c>
      <c r="C1535" s="3" t="s">
        <v>119</v>
      </c>
      <c r="D1535" s="3">
        <v>6</v>
      </c>
      <c r="E1535" s="3" t="s">
        <v>9</v>
      </c>
      <c r="F1535" s="3" t="s">
        <v>108</v>
      </c>
      <c r="G1535" s="95">
        <v>167.7</v>
      </c>
    </row>
    <row r="1536" spans="2:7">
      <c r="B1536" s="41">
        <v>44148</v>
      </c>
      <c r="C1536" s="3" t="s">
        <v>117</v>
      </c>
      <c r="D1536" s="3">
        <v>6</v>
      </c>
      <c r="E1536" s="3" t="s">
        <v>114</v>
      </c>
      <c r="F1536" s="3" t="s">
        <v>108</v>
      </c>
      <c r="G1536" s="95">
        <v>161.69999999999999</v>
      </c>
    </row>
    <row r="1537" spans="2:7">
      <c r="B1537" s="41">
        <v>44414</v>
      </c>
      <c r="C1537" s="3" t="s">
        <v>119</v>
      </c>
      <c r="D1537" s="3">
        <v>50</v>
      </c>
      <c r="E1537" s="3" t="s">
        <v>6</v>
      </c>
      <c r="F1537" s="3" t="s">
        <v>109</v>
      </c>
      <c r="G1537" s="95">
        <v>1675.88</v>
      </c>
    </row>
    <row r="1538" spans="2:7">
      <c r="B1538" s="41">
        <v>44703</v>
      </c>
      <c r="C1538" s="3" t="s">
        <v>117</v>
      </c>
      <c r="D1538" s="3">
        <v>175</v>
      </c>
      <c r="E1538" s="3" t="s">
        <v>9</v>
      </c>
      <c r="F1538" s="3" t="s">
        <v>113</v>
      </c>
      <c r="G1538" s="95">
        <v>3423.88</v>
      </c>
    </row>
    <row r="1539" spans="2:7">
      <c r="B1539" s="41">
        <v>44866</v>
      </c>
      <c r="C1539" s="3" t="s">
        <v>117</v>
      </c>
      <c r="D1539" s="3">
        <v>3</v>
      </c>
      <c r="E1539" s="3" t="s">
        <v>112</v>
      </c>
      <c r="F1539" s="3" t="s">
        <v>108</v>
      </c>
      <c r="G1539" s="95">
        <v>101.85</v>
      </c>
    </row>
    <row r="1540" spans="2:7">
      <c r="B1540" s="41">
        <v>44182</v>
      </c>
      <c r="C1540" s="3" t="s">
        <v>119</v>
      </c>
      <c r="D1540" s="3">
        <v>400</v>
      </c>
      <c r="E1540" s="3" t="s">
        <v>112</v>
      </c>
      <c r="F1540" s="3" t="s">
        <v>108</v>
      </c>
      <c r="G1540" s="95">
        <v>8038.5</v>
      </c>
    </row>
    <row r="1541" spans="2:7">
      <c r="B1541" s="41">
        <v>44738</v>
      </c>
      <c r="C1541" s="3" t="s">
        <v>116</v>
      </c>
      <c r="D1541" s="3">
        <v>25</v>
      </c>
      <c r="E1541" s="3" t="s">
        <v>114</v>
      </c>
      <c r="F1541" s="3" t="s">
        <v>109</v>
      </c>
      <c r="G1541" s="95">
        <v>572.69000000000005</v>
      </c>
    </row>
    <row r="1542" spans="2:7">
      <c r="B1542" s="41">
        <v>44241</v>
      </c>
      <c r="C1542" s="3" t="s">
        <v>107</v>
      </c>
      <c r="D1542" s="3">
        <v>50</v>
      </c>
      <c r="E1542" s="3" t="s">
        <v>112</v>
      </c>
      <c r="F1542" s="3" t="s">
        <v>113</v>
      </c>
      <c r="G1542" s="95">
        <v>1348.13</v>
      </c>
    </row>
    <row r="1543" spans="2:7">
      <c r="B1543" s="41">
        <v>44710</v>
      </c>
      <c r="C1543" s="3" t="s">
        <v>107</v>
      </c>
      <c r="D1543" s="3">
        <v>475</v>
      </c>
      <c r="E1543" s="3" t="s">
        <v>114</v>
      </c>
      <c r="F1543" s="3" t="s">
        <v>105</v>
      </c>
      <c r="G1543" s="95">
        <v>6814.47</v>
      </c>
    </row>
    <row r="1544" spans="2:7">
      <c r="B1544" s="41">
        <v>44317</v>
      </c>
      <c r="C1544" s="3" t="s">
        <v>118</v>
      </c>
      <c r="D1544" s="3">
        <v>12</v>
      </c>
      <c r="E1544" s="3" t="s">
        <v>114</v>
      </c>
      <c r="F1544" s="3" t="s">
        <v>109</v>
      </c>
      <c r="G1544" s="95">
        <v>323.39999999999998</v>
      </c>
    </row>
    <row r="1545" spans="2:7">
      <c r="B1545" s="41">
        <v>44726</v>
      </c>
      <c r="C1545" s="3" t="s">
        <v>117</v>
      </c>
      <c r="D1545" s="3">
        <v>2</v>
      </c>
      <c r="E1545" s="3" t="s">
        <v>114</v>
      </c>
      <c r="F1545" s="3" t="s">
        <v>109</v>
      </c>
      <c r="G1545" s="95">
        <v>51.9</v>
      </c>
    </row>
    <row r="1546" spans="2:7">
      <c r="B1546" s="41">
        <v>44728</v>
      </c>
      <c r="C1546" s="3" t="s">
        <v>116</v>
      </c>
      <c r="D1546" s="3">
        <v>20</v>
      </c>
      <c r="E1546" s="3" t="s">
        <v>112</v>
      </c>
      <c r="F1546" s="3" t="s">
        <v>108</v>
      </c>
      <c r="G1546" s="95">
        <v>699</v>
      </c>
    </row>
    <row r="1547" spans="2:7">
      <c r="B1547" s="41">
        <v>44311</v>
      </c>
      <c r="C1547" s="3" t="s">
        <v>118</v>
      </c>
      <c r="D1547" s="3">
        <v>7</v>
      </c>
      <c r="E1547" s="3" t="s">
        <v>6</v>
      </c>
      <c r="F1547" s="3" t="s">
        <v>106</v>
      </c>
      <c r="G1547" s="95">
        <v>298.83</v>
      </c>
    </row>
    <row r="1548" spans="2:7">
      <c r="B1548" s="41">
        <v>43887</v>
      </c>
      <c r="C1548" s="3" t="s">
        <v>119</v>
      </c>
      <c r="D1548" s="3">
        <v>600</v>
      </c>
      <c r="E1548" s="3" t="s">
        <v>114</v>
      </c>
      <c r="F1548" s="3" t="s">
        <v>115</v>
      </c>
      <c r="G1548" s="95">
        <v>8607.75</v>
      </c>
    </row>
    <row r="1549" spans="2:7">
      <c r="B1549" s="41">
        <v>43924</v>
      </c>
      <c r="C1549" s="3" t="s">
        <v>117</v>
      </c>
      <c r="D1549" s="3">
        <v>75</v>
      </c>
      <c r="E1549" s="3" t="s">
        <v>112</v>
      </c>
      <c r="F1549" s="3" t="s">
        <v>108</v>
      </c>
      <c r="G1549" s="95">
        <v>2022.19</v>
      </c>
    </row>
    <row r="1550" spans="2:7">
      <c r="B1550" s="41">
        <v>44186</v>
      </c>
      <c r="C1550" s="3" t="s">
        <v>117</v>
      </c>
      <c r="D1550" s="3">
        <v>500</v>
      </c>
      <c r="E1550" s="3" t="s">
        <v>110</v>
      </c>
      <c r="F1550" s="3" t="s">
        <v>111</v>
      </c>
      <c r="G1550" s="95">
        <v>7460.63</v>
      </c>
    </row>
    <row r="1551" spans="2:7">
      <c r="B1551" s="41">
        <v>43879</v>
      </c>
      <c r="C1551" s="3" t="s">
        <v>116</v>
      </c>
      <c r="D1551" s="3">
        <v>2</v>
      </c>
      <c r="E1551" s="3" t="s">
        <v>110</v>
      </c>
      <c r="F1551" s="3" t="s">
        <v>115</v>
      </c>
      <c r="G1551" s="95">
        <v>51.9</v>
      </c>
    </row>
    <row r="1552" spans="2:7">
      <c r="B1552" s="41">
        <v>44588</v>
      </c>
      <c r="C1552" s="3" t="s">
        <v>107</v>
      </c>
      <c r="D1552" s="3">
        <v>100</v>
      </c>
      <c r="E1552" s="3" t="s">
        <v>6</v>
      </c>
      <c r="F1552" s="3" t="s">
        <v>106</v>
      </c>
      <c r="G1552" s="95">
        <v>3128.3</v>
      </c>
    </row>
    <row r="1553" spans="2:7">
      <c r="B1553" s="41">
        <v>43911</v>
      </c>
      <c r="C1553" s="3" t="s">
        <v>119</v>
      </c>
      <c r="D1553" s="3">
        <v>18</v>
      </c>
      <c r="E1553" s="3" t="s">
        <v>9</v>
      </c>
      <c r="F1553" s="3" t="s">
        <v>109</v>
      </c>
      <c r="G1553" s="95">
        <v>503.1</v>
      </c>
    </row>
    <row r="1554" spans="2:7">
      <c r="B1554" s="41">
        <v>44668</v>
      </c>
      <c r="C1554" s="3" t="s">
        <v>117</v>
      </c>
      <c r="D1554" s="3">
        <v>2</v>
      </c>
      <c r="E1554" s="3" t="s">
        <v>6</v>
      </c>
      <c r="F1554" s="3" t="s">
        <v>108</v>
      </c>
      <c r="G1554" s="95">
        <v>89.38</v>
      </c>
    </row>
    <row r="1555" spans="2:7">
      <c r="B1555" s="41">
        <v>44245</v>
      </c>
      <c r="C1555" s="3" t="s">
        <v>118</v>
      </c>
      <c r="D1555" s="3">
        <v>41</v>
      </c>
      <c r="E1555" s="3" t="s">
        <v>114</v>
      </c>
      <c r="F1555" s="3" t="s">
        <v>105</v>
      </c>
      <c r="G1555" s="95">
        <v>869.51</v>
      </c>
    </row>
    <row r="1556" spans="2:7">
      <c r="B1556" s="41">
        <v>44332</v>
      </c>
      <c r="C1556" s="3" t="s">
        <v>116</v>
      </c>
      <c r="D1556" s="3">
        <v>125</v>
      </c>
      <c r="E1556" s="3" t="s">
        <v>112</v>
      </c>
      <c r="F1556" s="3" t="s">
        <v>113</v>
      </c>
      <c r="G1556" s="95">
        <v>3058.13</v>
      </c>
    </row>
    <row r="1557" spans="2:7">
      <c r="B1557" s="41">
        <v>43976</v>
      </c>
      <c r="C1557" s="3" t="s">
        <v>119</v>
      </c>
      <c r="D1557" s="3">
        <v>50</v>
      </c>
      <c r="E1557" s="3" t="s">
        <v>114</v>
      </c>
      <c r="F1557" s="3" t="s">
        <v>109</v>
      </c>
      <c r="G1557" s="95">
        <v>935.63</v>
      </c>
    </row>
    <row r="1558" spans="2:7">
      <c r="B1558" s="41">
        <v>44245</v>
      </c>
      <c r="C1558" s="3" t="s">
        <v>116</v>
      </c>
      <c r="D1558" s="3">
        <v>375</v>
      </c>
      <c r="E1558" s="3" t="s">
        <v>110</v>
      </c>
      <c r="F1558" s="3" t="s">
        <v>106</v>
      </c>
      <c r="G1558" s="95">
        <v>5164.22</v>
      </c>
    </row>
    <row r="1559" spans="2:7">
      <c r="B1559" s="41">
        <v>44504</v>
      </c>
      <c r="C1559" s="3" t="s">
        <v>118</v>
      </c>
      <c r="D1559" s="3">
        <v>49</v>
      </c>
      <c r="E1559" s="3" t="s">
        <v>6</v>
      </c>
      <c r="F1559" s="3" t="s">
        <v>115</v>
      </c>
      <c r="G1559" s="95">
        <v>1642.36</v>
      </c>
    </row>
    <row r="1560" spans="2:7">
      <c r="B1560" s="41">
        <v>44501</v>
      </c>
      <c r="C1560" s="3" t="s">
        <v>118</v>
      </c>
      <c r="D1560" s="3">
        <v>8</v>
      </c>
      <c r="E1560" s="3" t="s">
        <v>9</v>
      </c>
      <c r="F1560" s="3" t="s">
        <v>113</v>
      </c>
      <c r="G1560" s="95">
        <v>215.6</v>
      </c>
    </row>
    <row r="1561" spans="2:7">
      <c r="B1561" s="41">
        <v>44715</v>
      </c>
      <c r="C1561" s="3" t="s">
        <v>117</v>
      </c>
      <c r="D1561" s="3">
        <v>275</v>
      </c>
      <c r="E1561" s="3" t="s">
        <v>6</v>
      </c>
      <c r="F1561" s="3" t="s">
        <v>111</v>
      </c>
      <c r="G1561" s="95">
        <v>7066.61</v>
      </c>
    </row>
    <row r="1562" spans="2:7">
      <c r="B1562" s="41">
        <v>44385</v>
      </c>
      <c r="C1562" s="3" t="s">
        <v>117</v>
      </c>
      <c r="D1562" s="3">
        <v>350</v>
      </c>
      <c r="E1562" s="3" t="s">
        <v>114</v>
      </c>
      <c r="F1562" s="3" t="s">
        <v>105</v>
      </c>
      <c r="G1562" s="95">
        <v>5423.69</v>
      </c>
    </row>
    <row r="1563" spans="2:7">
      <c r="B1563" s="41">
        <v>43843</v>
      </c>
      <c r="C1563" s="3" t="s">
        <v>119</v>
      </c>
      <c r="D1563" s="3">
        <v>7</v>
      </c>
      <c r="E1563" s="3" t="s">
        <v>6</v>
      </c>
      <c r="F1563" s="3" t="s">
        <v>105</v>
      </c>
      <c r="G1563" s="95">
        <v>312.83</v>
      </c>
    </row>
    <row r="1564" spans="2:7">
      <c r="B1564" s="41">
        <v>44077</v>
      </c>
      <c r="C1564" s="3" t="s">
        <v>119</v>
      </c>
      <c r="D1564" s="3">
        <v>325</v>
      </c>
      <c r="E1564" s="3" t="s">
        <v>112</v>
      </c>
      <c r="F1564" s="3" t="s">
        <v>106</v>
      </c>
      <c r="G1564" s="95">
        <v>6718.16</v>
      </c>
    </row>
    <row r="1565" spans="2:7">
      <c r="B1565" s="41">
        <v>44300</v>
      </c>
      <c r="C1565" s="3" t="s">
        <v>116</v>
      </c>
      <c r="D1565" s="3">
        <v>3</v>
      </c>
      <c r="E1565" s="3" t="s">
        <v>9</v>
      </c>
      <c r="F1565" s="3" t="s">
        <v>105</v>
      </c>
      <c r="G1565" s="95">
        <v>80.849999999999994</v>
      </c>
    </row>
    <row r="1566" spans="2:7">
      <c r="B1566" s="41">
        <v>44170</v>
      </c>
      <c r="C1566" s="3" t="s">
        <v>107</v>
      </c>
      <c r="D1566" s="3">
        <v>7</v>
      </c>
      <c r="E1566" s="3" t="s">
        <v>9</v>
      </c>
      <c r="F1566" s="3" t="s">
        <v>108</v>
      </c>
      <c r="G1566" s="95">
        <v>188.65</v>
      </c>
    </row>
    <row r="1567" spans="2:7">
      <c r="B1567" s="41">
        <v>44713</v>
      </c>
      <c r="C1567" s="3" t="s">
        <v>117</v>
      </c>
      <c r="D1567" s="3">
        <v>575</v>
      </c>
      <c r="E1567" s="3" t="s">
        <v>9</v>
      </c>
      <c r="F1567" s="3" t="s">
        <v>105</v>
      </c>
      <c r="G1567" s="95">
        <v>9240.9699999999993</v>
      </c>
    </row>
    <row r="1568" spans="2:7">
      <c r="B1568" s="41">
        <v>44912</v>
      </c>
      <c r="C1568" s="3" t="s">
        <v>116</v>
      </c>
      <c r="D1568" s="3">
        <v>12</v>
      </c>
      <c r="E1568" s="3" t="s">
        <v>114</v>
      </c>
      <c r="F1568" s="3" t="s">
        <v>108</v>
      </c>
      <c r="G1568" s="95">
        <v>311.39999999999998</v>
      </c>
    </row>
    <row r="1569" spans="2:7">
      <c r="B1569" s="41">
        <v>44220</v>
      </c>
      <c r="C1569" s="3" t="s">
        <v>119</v>
      </c>
      <c r="D1569" s="3">
        <v>6</v>
      </c>
      <c r="E1569" s="3" t="s">
        <v>110</v>
      </c>
      <c r="F1569" s="3" t="s">
        <v>109</v>
      </c>
      <c r="G1569" s="95">
        <v>149.69999999999999</v>
      </c>
    </row>
    <row r="1570" spans="2:7">
      <c r="B1570" s="41">
        <v>44645</v>
      </c>
      <c r="C1570" s="3" t="s">
        <v>116</v>
      </c>
      <c r="D1570" s="3">
        <v>30</v>
      </c>
      <c r="E1570" s="3" t="s">
        <v>112</v>
      </c>
      <c r="F1570" s="3" t="s">
        <v>108</v>
      </c>
      <c r="G1570" s="95">
        <v>916.73</v>
      </c>
    </row>
    <row r="1571" spans="2:7">
      <c r="B1571" s="41">
        <v>44562</v>
      </c>
      <c r="C1571" s="3" t="s">
        <v>117</v>
      </c>
      <c r="D1571" s="3">
        <v>4</v>
      </c>
      <c r="E1571" s="3" t="s">
        <v>114</v>
      </c>
      <c r="F1571" s="3" t="s">
        <v>113</v>
      </c>
      <c r="G1571" s="95">
        <v>107.8</v>
      </c>
    </row>
    <row r="1572" spans="2:7">
      <c r="B1572" s="41">
        <v>44046</v>
      </c>
      <c r="C1572" s="3" t="s">
        <v>116</v>
      </c>
      <c r="D1572" s="3">
        <v>450</v>
      </c>
      <c r="E1572" s="3" t="s">
        <v>6</v>
      </c>
      <c r="F1572" s="3" t="s">
        <v>106</v>
      </c>
      <c r="G1572" s="95">
        <v>11046.04</v>
      </c>
    </row>
    <row r="1573" spans="2:7">
      <c r="B1573" s="41">
        <v>43984</v>
      </c>
      <c r="C1573" s="3" t="s">
        <v>119</v>
      </c>
      <c r="D1573" s="3">
        <v>3</v>
      </c>
      <c r="E1573" s="3" t="s">
        <v>9</v>
      </c>
      <c r="F1573" s="3" t="s">
        <v>106</v>
      </c>
      <c r="G1573" s="95">
        <v>83.85</v>
      </c>
    </row>
    <row r="1574" spans="2:7">
      <c r="B1574" s="41">
        <v>44625</v>
      </c>
      <c r="C1574" s="3" t="s">
        <v>107</v>
      </c>
      <c r="D1574" s="3">
        <v>1</v>
      </c>
      <c r="E1574" s="3" t="s">
        <v>6</v>
      </c>
      <c r="F1574" s="3" t="s">
        <v>113</v>
      </c>
      <c r="G1574" s="95">
        <v>43.69</v>
      </c>
    </row>
    <row r="1575" spans="2:7">
      <c r="B1575" s="41">
        <v>44197</v>
      </c>
      <c r="C1575" s="3" t="s">
        <v>119</v>
      </c>
      <c r="D1575" s="3">
        <v>36</v>
      </c>
      <c r="E1575" s="3" t="s">
        <v>110</v>
      </c>
      <c r="F1575" s="3" t="s">
        <v>111</v>
      </c>
      <c r="G1575" s="95">
        <v>732.87</v>
      </c>
    </row>
    <row r="1576" spans="2:7">
      <c r="B1576" s="41">
        <v>44899</v>
      </c>
      <c r="C1576" s="3" t="s">
        <v>118</v>
      </c>
      <c r="D1576" s="3">
        <v>31</v>
      </c>
      <c r="E1576" s="3" t="s">
        <v>110</v>
      </c>
      <c r="F1576" s="3" t="s">
        <v>108</v>
      </c>
      <c r="G1576" s="95">
        <v>631.08000000000004</v>
      </c>
    </row>
    <row r="1577" spans="2:7">
      <c r="B1577" s="41">
        <v>44337</v>
      </c>
      <c r="C1577" s="3" t="s">
        <v>119</v>
      </c>
      <c r="D1577" s="3">
        <v>5</v>
      </c>
      <c r="E1577" s="3" t="s">
        <v>6</v>
      </c>
      <c r="F1577" s="3" t="s">
        <v>113</v>
      </c>
      <c r="G1577" s="95">
        <v>223.45</v>
      </c>
    </row>
    <row r="1578" spans="2:7">
      <c r="B1578" s="41">
        <v>44373</v>
      </c>
      <c r="C1578" s="3" t="s">
        <v>107</v>
      </c>
      <c r="D1578" s="3">
        <v>4</v>
      </c>
      <c r="E1578" s="3" t="s">
        <v>9</v>
      </c>
      <c r="F1578" s="3" t="s">
        <v>113</v>
      </c>
      <c r="G1578" s="95">
        <v>107.8</v>
      </c>
    </row>
    <row r="1579" spans="2:7">
      <c r="B1579" s="41">
        <v>44430</v>
      </c>
      <c r="C1579" s="3" t="s">
        <v>118</v>
      </c>
      <c r="D1579" s="3">
        <v>200</v>
      </c>
      <c r="E1579" s="3" t="s">
        <v>112</v>
      </c>
      <c r="F1579" s="3" t="s">
        <v>106</v>
      </c>
      <c r="G1579" s="95">
        <v>5033</v>
      </c>
    </row>
    <row r="1580" spans="2:7">
      <c r="B1580" s="41">
        <v>43831</v>
      </c>
      <c r="C1580" s="3" t="s">
        <v>117</v>
      </c>
      <c r="D1580" s="3">
        <v>500</v>
      </c>
      <c r="E1580" s="3" t="s">
        <v>9</v>
      </c>
      <c r="F1580" s="3" t="s">
        <v>115</v>
      </c>
      <c r="G1580" s="95">
        <v>8035.63</v>
      </c>
    </row>
    <row r="1581" spans="2:7">
      <c r="B1581" s="41">
        <v>44076</v>
      </c>
      <c r="C1581" s="3" t="s">
        <v>117</v>
      </c>
      <c r="D1581" s="3">
        <v>35</v>
      </c>
      <c r="E1581" s="3" t="s">
        <v>112</v>
      </c>
      <c r="F1581" s="3" t="s">
        <v>115</v>
      </c>
      <c r="G1581" s="95">
        <v>1039.76</v>
      </c>
    </row>
    <row r="1582" spans="2:7">
      <c r="B1582" s="41">
        <v>43901</v>
      </c>
      <c r="C1582" s="3" t="s">
        <v>117</v>
      </c>
      <c r="D1582" s="3">
        <v>7</v>
      </c>
      <c r="E1582" s="3" t="s">
        <v>114</v>
      </c>
      <c r="F1582" s="3" t="s">
        <v>105</v>
      </c>
      <c r="G1582" s="95">
        <v>188.65</v>
      </c>
    </row>
    <row r="1583" spans="2:7">
      <c r="B1583" s="41">
        <v>44058</v>
      </c>
      <c r="C1583" s="3" t="s">
        <v>116</v>
      </c>
      <c r="D1583" s="3">
        <v>425</v>
      </c>
      <c r="E1583" s="3" t="s">
        <v>114</v>
      </c>
      <c r="F1583" s="3" t="s">
        <v>111</v>
      </c>
      <c r="G1583" s="95">
        <v>6097.16</v>
      </c>
    </row>
    <row r="1584" spans="2:7">
      <c r="B1584" s="41">
        <v>44239</v>
      </c>
      <c r="C1584" s="3" t="s">
        <v>119</v>
      </c>
      <c r="D1584" s="3">
        <v>450</v>
      </c>
      <c r="E1584" s="3" t="s">
        <v>110</v>
      </c>
      <c r="F1584" s="3" t="s">
        <v>111</v>
      </c>
      <c r="G1584" s="95">
        <v>6714.56</v>
      </c>
    </row>
    <row r="1585" spans="2:7">
      <c r="B1585" s="41">
        <v>43842</v>
      </c>
      <c r="C1585" s="3" t="s">
        <v>117</v>
      </c>
      <c r="D1585" s="3">
        <v>1</v>
      </c>
      <c r="E1585" s="3" t="s">
        <v>112</v>
      </c>
      <c r="F1585" s="3" t="s">
        <v>108</v>
      </c>
      <c r="G1585" s="95">
        <v>33.950000000000003</v>
      </c>
    </row>
    <row r="1586" spans="2:7">
      <c r="B1586" s="41">
        <v>44420</v>
      </c>
      <c r="C1586" s="3" t="s">
        <v>119</v>
      </c>
      <c r="D1586" s="3">
        <v>14</v>
      </c>
      <c r="E1586" s="3" t="s">
        <v>110</v>
      </c>
      <c r="F1586" s="3" t="s">
        <v>115</v>
      </c>
      <c r="G1586" s="95">
        <v>349.3</v>
      </c>
    </row>
    <row r="1587" spans="2:7">
      <c r="B1587" s="41">
        <v>44410</v>
      </c>
      <c r="C1587" s="3" t="s">
        <v>116</v>
      </c>
      <c r="D1587" s="3">
        <v>35</v>
      </c>
      <c r="E1587" s="3" t="s">
        <v>110</v>
      </c>
      <c r="F1587" s="3" t="s">
        <v>108</v>
      </c>
      <c r="G1587" s="95">
        <v>712.51</v>
      </c>
    </row>
    <row r="1588" spans="2:7">
      <c r="B1588" s="41">
        <v>44778</v>
      </c>
      <c r="C1588" s="3" t="s">
        <v>107</v>
      </c>
      <c r="D1588" s="3">
        <v>9</v>
      </c>
      <c r="E1588" s="3" t="s">
        <v>110</v>
      </c>
      <c r="F1588" s="3" t="s">
        <v>106</v>
      </c>
      <c r="G1588" s="95">
        <v>224.55</v>
      </c>
    </row>
    <row r="1589" spans="2:7">
      <c r="B1589" s="41">
        <v>44109</v>
      </c>
      <c r="C1589" s="3" t="s">
        <v>119</v>
      </c>
      <c r="D1589" s="3">
        <v>14</v>
      </c>
      <c r="E1589" s="3" t="s">
        <v>9</v>
      </c>
      <c r="F1589" s="3" t="s">
        <v>113</v>
      </c>
      <c r="G1589" s="95">
        <v>377.3</v>
      </c>
    </row>
    <row r="1590" spans="2:7">
      <c r="B1590" s="41">
        <v>44501</v>
      </c>
      <c r="C1590" s="3" t="s">
        <v>118</v>
      </c>
      <c r="D1590" s="3">
        <v>2</v>
      </c>
      <c r="E1590" s="3" t="s">
        <v>110</v>
      </c>
      <c r="F1590" s="3" t="s">
        <v>105</v>
      </c>
      <c r="G1590" s="95">
        <v>51.9</v>
      </c>
    </row>
    <row r="1591" spans="2:7">
      <c r="B1591" s="41">
        <v>44274</v>
      </c>
      <c r="C1591" s="3" t="s">
        <v>118</v>
      </c>
      <c r="D1591" s="3">
        <v>375</v>
      </c>
      <c r="E1591" s="3" t="s">
        <v>114</v>
      </c>
      <c r="F1591" s="3" t="s">
        <v>105</v>
      </c>
      <c r="G1591" s="95">
        <v>5811.09</v>
      </c>
    </row>
    <row r="1592" spans="2:7">
      <c r="B1592" s="41">
        <v>44138</v>
      </c>
      <c r="C1592" s="3" t="s">
        <v>117</v>
      </c>
      <c r="D1592" s="3">
        <v>8</v>
      </c>
      <c r="E1592" s="3" t="s">
        <v>110</v>
      </c>
      <c r="F1592" s="3" t="s">
        <v>115</v>
      </c>
      <c r="G1592" s="95">
        <v>207.6</v>
      </c>
    </row>
    <row r="1593" spans="2:7">
      <c r="B1593" s="41">
        <v>44339</v>
      </c>
      <c r="C1593" s="3" t="s">
        <v>116</v>
      </c>
      <c r="D1593" s="3">
        <v>575</v>
      </c>
      <c r="E1593" s="3" t="s">
        <v>9</v>
      </c>
      <c r="F1593" s="3" t="s">
        <v>109</v>
      </c>
      <c r="G1593" s="95">
        <v>9571.59</v>
      </c>
    </row>
    <row r="1594" spans="2:7">
      <c r="B1594" s="41">
        <v>44909</v>
      </c>
      <c r="C1594" s="3" t="s">
        <v>116</v>
      </c>
      <c r="D1594" s="3">
        <v>23</v>
      </c>
      <c r="E1594" s="3" t="s">
        <v>110</v>
      </c>
      <c r="F1594" s="3" t="s">
        <v>105</v>
      </c>
      <c r="G1594" s="95">
        <v>573.85</v>
      </c>
    </row>
    <row r="1595" spans="2:7">
      <c r="B1595" s="41">
        <v>44514</v>
      </c>
      <c r="C1595" s="3" t="s">
        <v>119</v>
      </c>
      <c r="D1595" s="3">
        <v>36</v>
      </c>
      <c r="E1595" s="3" t="s">
        <v>114</v>
      </c>
      <c r="F1595" s="3" t="s">
        <v>106</v>
      </c>
      <c r="G1595" s="95">
        <v>763.47</v>
      </c>
    </row>
    <row r="1596" spans="2:7">
      <c r="B1596" s="41">
        <v>44497</v>
      </c>
      <c r="C1596" s="3" t="s">
        <v>117</v>
      </c>
      <c r="D1596" s="3">
        <v>5</v>
      </c>
      <c r="E1596" s="3" t="s">
        <v>112</v>
      </c>
      <c r="F1596" s="3" t="s">
        <v>108</v>
      </c>
      <c r="G1596" s="95">
        <v>169.75</v>
      </c>
    </row>
    <row r="1597" spans="2:7">
      <c r="B1597" s="41">
        <v>44574</v>
      </c>
      <c r="C1597" s="3" t="s">
        <v>119</v>
      </c>
      <c r="D1597" s="3">
        <v>9</v>
      </c>
      <c r="E1597" s="3" t="s">
        <v>9</v>
      </c>
      <c r="F1597" s="3" t="s">
        <v>113</v>
      </c>
      <c r="G1597" s="95">
        <v>242.55</v>
      </c>
    </row>
    <row r="1598" spans="2:7">
      <c r="B1598" s="41">
        <v>44514</v>
      </c>
      <c r="C1598" s="3" t="s">
        <v>119</v>
      </c>
      <c r="D1598" s="3">
        <v>36</v>
      </c>
      <c r="E1598" s="3" t="s">
        <v>114</v>
      </c>
      <c r="F1598" s="3" t="s">
        <v>109</v>
      </c>
      <c r="G1598" s="95">
        <v>824.67</v>
      </c>
    </row>
    <row r="1599" spans="2:7">
      <c r="B1599" s="41">
        <v>44438</v>
      </c>
      <c r="C1599" s="3" t="s">
        <v>107</v>
      </c>
      <c r="D1599" s="3">
        <v>13</v>
      </c>
      <c r="E1599" s="3" t="s">
        <v>114</v>
      </c>
      <c r="F1599" s="3" t="s">
        <v>109</v>
      </c>
      <c r="G1599" s="95">
        <v>337.35</v>
      </c>
    </row>
    <row r="1600" spans="2:7">
      <c r="B1600" s="41">
        <v>44780</v>
      </c>
      <c r="C1600" s="3" t="s">
        <v>116</v>
      </c>
      <c r="D1600" s="3">
        <v>20</v>
      </c>
      <c r="E1600" s="3" t="s">
        <v>110</v>
      </c>
      <c r="F1600" s="3" t="s">
        <v>105</v>
      </c>
      <c r="G1600" s="95">
        <v>519</v>
      </c>
    </row>
    <row r="1601" spans="2:7">
      <c r="B1601" s="41">
        <v>44847</v>
      </c>
      <c r="C1601" s="3" t="s">
        <v>116</v>
      </c>
      <c r="D1601" s="3">
        <v>9</v>
      </c>
      <c r="E1601" s="3" t="s">
        <v>9</v>
      </c>
      <c r="F1601" s="3" t="s">
        <v>105</v>
      </c>
      <c r="G1601" s="95">
        <v>242.55</v>
      </c>
    </row>
    <row r="1602" spans="2:7">
      <c r="B1602" s="41">
        <v>44768</v>
      </c>
      <c r="C1602" s="3" t="s">
        <v>117</v>
      </c>
      <c r="D1602" s="3">
        <v>400</v>
      </c>
      <c r="E1602" s="3" t="s">
        <v>110</v>
      </c>
      <c r="F1602" s="3" t="s">
        <v>106</v>
      </c>
      <c r="G1602" s="95">
        <v>5968.5</v>
      </c>
    </row>
    <row r="1603" spans="2:7">
      <c r="B1603" s="41">
        <v>44892</v>
      </c>
      <c r="C1603" s="3" t="s">
        <v>117</v>
      </c>
      <c r="D1603" s="3">
        <v>500</v>
      </c>
      <c r="E1603" s="3" t="s">
        <v>6</v>
      </c>
      <c r="F1603" s="3" t="s">
        <v>106</v>
      </c>
      <c r="G1603" s="95">
        <v>12848.38</v>
      </c>
    </row>
    <row r="1604" spans="2:7">
      <c r="B1604" s="41">
        <v>44054</v>
      </c>
      <c r="C1604" s="3" t="s">
        <v>119</v>
      </c>
      <c r="D1604" s="3">
        <v>500</v>
      </c>
      <c r="E1604" s="3" t="s">
        <v>110</v>
      </c>
      <c r="F1604" s="3" t="s">
        <v>115</v>
      </c>
      <c r="G1604" s="95">
        <v>7460.63</v>
      </c>
    </row>
    <row r="1605" spans="2:7">
      <c r="B1605" s="41">
        <v>44833</v>
      </c>
      <c r="C1605" s="3" t="s">
        <v>107</v>
      </c>
      <c r="D1605" s="3">
        <v>43</v>
      </c>
      <c r="E1605" s="3" t="s">
        <v>9</v>
      </c>
      <c r="F1605" s="3" t="s">
        <v>106</v>
      </c>
      <c r="G1605" s="95">
        <v>985.02</v>
      </c>
    </row>
    <row r="1606" spans="2:7">
      <c r="B1606" s="41">
        <v>43945</v>
      </c>
      <c r="C1606" s="3" t="s">
        <v>116</v>
      </c>
      <c r="D1606" s="3">
        <v>22</v>
      </c>
      <c r="E1606" s="3" t="s">
        <v>112</v>
      </c>
      <c r="F1606" s="3" t="s">
        <v>115</v>
      </c>
      <c r="G1606" s="95">
        <v>746.9</v>
      </c>
    </row>
    <row r="1607" spans="2:7">
      <c r="B1607" s="41">
        <v>44262</v>
      </c>
      <c r="C1607" s="3" t="s">
        <v>119</v>
      </c>
      <c r="D1607" s="3">
        <v>20</v>
      </c>
      <c r="E1607" s="3" t="s">
        <v>110</v>
      </c>
      <c r="F1607" s="3" t="s">
        <v>111</v>
      </c>
      <c r="G1607" s="95">
        <v>499</v>
      </c>
    </row>
    <row r="1608" spans="2:7">
      <c r="B1608" s="41">
        <v>44357</v>
      </c>
      <c r="C1608" s="3" t="s">
        <v>107</v>
      </c>
      <c r="D1608" s="3">
        <v>500</v>
      </c>
      <c r="E1608" s="3" t="s">
        <v>114</v>
      </c>
      <c r="F1608" s="3" t="s">
        <v>115</v>
      </c>
      <c r="G1608" s="95">
        <v>7173.13</v>
      </c>
    </row>
    <row r="1609" spans="2:7">
      <c r="B1609" s="41">
        <v>43941</v>
      </c>
      <c r="C1609" s="3" t="s">
        <v>117</v>
      </c>
      <c r="D1609" s="3">
        <v>16</v>
      </c>
      <c r="E1609" s="3" t="s">
        <v>110</v>
      </c>
      <c r="F1609" s="3" t="s">
        <v>109</v>
      </c>
      <c r="G1609" s="95">
        <v>415.2</v>
      </c>
    </row>
    <row r="1610" spans="2:7">
      <c r="B1610" s="41">
        <v>44664</v>
      </c>
      <c r="C1610" s="3" t="s">
        <v>119</v>
      </c>
      <c r="D1610" s="3">
        <v>4</v>
      </c>
      <c r="E1610" s="3" t="s">
        <v>9</v>
      </c>
      <c r="F1610" s="3" t="s">
        <v>111</v>
      </c>
      <c r="G1610" s="95">
        <v>107.8</v>
      </c>
    </row>
    <row r="1611" spans="2:7">
      <c r="B1611" s="41">
        <v>44649</v>
      </c>
      <c r="C1611" s="3" t="s">
        <v>119</v>
      </c>
      <c r="D1611" s="3">
        <v>4</v>
      </c>
      <c r="E1611" s="3" t="s">
        <v>112</v>
      </c>
      <c r="F1611" s="3" t="s">
        <v>111</v>
      </c>
      <c r="G1611" s="95">
        <v>135.80000000000001</v>
      </c>
    </row>
    <row r="1612" spans="2:7">
      <c r="B1612" s="41">
        <v>44740</v>
      </c>
      <c r="C1612" s="3" t="s">
        <v>119</v>
      </c>
      <c r="D1612" s="3">
        <v>1</v>
      </c>
      <c r="E1612" s="3" t="s">
        <v>114</v>
      </c>
      <c r="F1612" s="3" t="s">
        <v>109</v>
      </c>
      <c r="G1612" s="95">
        <v>26.95</v>
      </c>
    </row>
    <row r="1613" spans="2:7">
      <c r="B1613" s="41">
        <v>44070</v>
      </c>
      <c r="C1613" s="3" t="s">
        <v>107</v>
      </c>
      <c r="D1613" s="3">
        <v>49</v>
      </c>
      <c r="E1613" s="3" t="s">
        <v>9</v>
      </c>
      <c r="F1613" s="3" t="s">
        <v>113</v>
      </c>
      <c r="G1613" s="95">
        <v>1027.1600000000001</v>
      </c>
    </row>
    <row r="1614" spans="2:7">
      <c r="B1614" s="41">
        <v>44670</v>
      </c>
      <c r="C1614" s="3" t="s">
        <v>116</v>
      </c>
      <c r="D1614" s="3">
        <v>9</v>
      </c>
      <c r="E1614" s="3" t="s">
        <v>112</v>
      </c>
      <c r="F1614" s="3" t="s">
        <v>109</v>
      </c>
      <c r="G1614" s="95">
        <v>323.55</v>
      </c>
    </row>
    <row r="1615" spans="2:7">
      <c r="B1615" s="41">
        <v>43994</v>
      </c>
      <c r="C1615" s="3" t="s">
        <v>117</v>
      </c>
      <c r="D1615" s="3">
        <v>400</v>
      </c>
      <c r="E1615" s="3" t="s">
        <v>9</v>
      </c>
      <c r="F1615" s="3" t="s">
        <v>115</v>
      </c>
      <c r="G1615" s="95">
        <v>6198.5</v>
      </c>
    </row>
    <row r="1616" spans="2:7">
      <c r="B1616" s="41">
        <v>44757</v>
      </c>
      <c r="C1616" s="3" t="s">
        <v>119</v>
      </c>
      <c r="D1616" s="3">
        <v>31</v>
      </c>
      <c r="E1616" s="3" t="s">
        <v>9</v>
      </c>
      <c r="F1616" s="3" t="s">
        <v>109</v>
      </c>
      <c r="G1616" s="95">
        <v>762.83</v>
      </c>
    </row>
    <row r="1617" spans="2:7">
      <c r="B1617" s="41">
        <v>44188</v>
      </c>
      <c r="C1617" s="3" t="s">
        <v>118</v>
      </c>
      <c r="D1617" s="3">
        <v>45</v>
      </c>
      <c r="E1617" s="3" t="s">
        <v>110</v>
      </c>
      <c r="F1617" s="3" t="s">
        <v>105</v>
      </c>
      <c r="G1617" s="95">
        <v>992.59</v>
      </c>
    </row>
    <row r="1618" spans="2:7">
      <c r="B1618" s="41">
        <v>44004</v>
      </c>
      <c r="C1618" s="3" t="s">
        <v>119</v>
      </c>
      <c r="D1618" s="3">
        <v>475</v>
      </c>
      <c r="E1618" s="3" t="s">
        <v>114</v>
      </c>
      <c r="F1618" s="3" t="s">
        <v>108</v>
      </c>
      <c r="G1618" s="95">
        <v>6814.47</v>
      </c>
    </row>
    <row r="1619" spans="2:7">
      <c r="B1619" s="41">
        <v>44787</v>
      </c>
      <c r="C1619" s="3" t="s">
        <v>117</v>
      </c>
      <c r="D1619" s="3">
        <v>6</v>
      </c>
      <c r="E1619" s="3" t="s">
        <v>9</v>
      </c>
      <c r="F1619" s="3" t="s">
        <v>108</v>
      </c>
      <c r="G1619" s="95">
        <v>173.7</v>
      </c>
    </row>
    <row r="1620" spans="2:7">
      <c r="B1620" s="41">
        <v>44414</v>
      </c>
      <c r="C1620" s="3" t="s">
        <v>118</v>
      </c>
      <c r="D1620" s="3">
        <v>250</v>
      </c>
      <c r="E1620" s="3" t="s">
        <v>9</v>
      </c>
      <c r="F1620" s="3" t="s">
        <v>109</v>
      </c>
      <c r="G1620" s="95">
        <v>5066.25</v>
      </c>
    </row>
    <row r="1621" spans="2:7">
      <c r="B1621" s="41">
        <v>44244</v>
      </c>
      <c r="C1621" s="3" t="s">
        <v>119</v>
      </c>
      <c r="D1621" s="3">
        <v>26</v>
      </c>
      <c r="E1621" s="3" t="s">
        <v>6</v>
      </c>
      <c r="F1621" s="3" t="s">
        <v>109</v>
      </c>
      <c r="G1621" s="95">
        <v>987.65</v>
      </c>
    </row>
    <row r="1622" spans="2:7">
      <c r="B1622" s="41">
        <v>44873</v>
      </c>
      <c r="C1622" s="3" t="s">
        <v>117</v>
      </c>
      <c r="D1622" s="3">
        <v>4</v>
      </c>
      <c r="E1622" s="3" t="s">
        <v>6</v>
      </c>
      <c r="F1622" s="3" t="s">
        <v>111</v>
      </c>
      <c r="G1622" s="95">
        <v>174.76</v>
      </c>
    </row>
    <row r="1623" spans="2:7">
      <c r="B1623" s="41">
        <v>44137</v>
      </c>
      <c r="C1623" s="3" t="s">
        <v>117</v>
      </c>
      <c r="D1623" s="3">
        <v>23</v>
      </c>
      <c r="E1623" s="3" t="s">
        <v>110</v>
      </c>
      <c r="F1623" s="3" t="s">
        <v>106</v>
      </c>
      <c r="G1623" s="95">
        <v>596.85</v>
      </c>
    </row>
    <row r="1624" spans="2:7">
      <c r="B1624" s="41">
        <v>44449</v>
      </c>
      <c r="C1624" s="3" t="s">
        <v>119</v>
      </c>
      <c r="D1624" s="3">
        <v>75</v>
      </c>
      <c r="E1624" s="3" t="s">
        <v>114</v>
      </c>
      <c r="F1624" s="3" t="s">
        <v>111</v>
      </c>
      <c r="G1624" s="95">
        <v>1515.94</v>
      </c>
    </row>
    <row r="1625" spans="2:7">
      <c r="B1625" s="41">
        <v>44071</v>
      </c>
      <c r="C1625" s="3" t="s">
        <v>118</v>
      </c>
      <c r="D1625" s="3">
        <v>175</v>
      </c>
      <c r="E1625" s="3" t="s">
        <v>114</v>
      </c>
      <c r="F1625" s="3" t="s">
        <v>108</v>
      </c>
      <c r="G1625" s="95">
        <v>3301.38</v>
      </c>
    </row>
    <row r="1626" spans="2:7">
      <c r="B1626" s="41">
        <v>44792</v>
      </c>
      <c r="C1626" s="3" t="s">
        <v>119</v>
      </c>
      <c r="D1626" s="3">
        <v>21</v>
      </c>
      <c r="E1626" s="3" t="s">
        <v>110</v>
      </c>
      <c r="F1626" s="3" t="s">
        <v>105</v>
      </c>
      <c r="G1626" s="95">
        <v>523.95000000000005</v>
      </c>
    </row>
    <row r="1627" spans="2:7">
      <c r="B1627" s="41">
        <v>44676</v>
      </c>
      <c r="C1627" s="3" t="s">
        <v>119</v>
      </c>
      <c r="D1627" s="3">
        <v>26</v>
      </c>
      <c r="E1627" s="3" t="s">
        <v>6</v>
      </c>
      <c r="F1627" s="3" t="s">
        <v>106</v>
      </c>
      <c r="G1627" s="95">
        <v>987.65</v>
      </c>
    </row>
    <row r="1628" spans="2:7">
      <c r="B1628" s="41">
        <v>44726</v>
      </c>
      <c r="C1628" s="3" t="s">
        <v>117</v>
      </c>
      <c r="D1628" s="3">
        <v>225</v>
      </c>
      <c r="E1628" s="3" t="s">
        <v>6</v>
      </c>
      <c r="F1628" s="3" t="s">
        <v>111</v>
      </c>
      <c r="G1628" s="95">
        <v>6723.68</v>
      </c>
    </row>
    <row r="1629" spans="2:7">
      <c r="B1629" s="41">
        <v>44813</v>
      </c>
      <c r="C1629" s="3" t="s">
        <v>119</v>
      </c>
      <c r="D1629" s="3">
        <v>550</v>
      </c>
      <c r="E1629" s="3" t="s">
        <v>9</v>
      </c>
      <c r="F1629" s="3" t="s">
        <v>113</v>
      </c>
      <c r="G1629" s="95">
        <v>9155.44</v>
      </c>
    </row>
    <row r="1630" spans="2:7">
      <c r="B1630" s="41">
        <v>43932</v>
      </c>
      <c r="C1630" s="3" t="s">
        <v>117</v>
      </c>
      <c r="D1630" s="3">
        <v>46</v>
      </c>
      <c r="E1630" s="3" t="s">
        <v>110</v>
      </c>
      <c r="F1630" s="3" t="s">
        <v>105</v>
      </c>
      <c r="G1630" s="95">
        <v>1014.65</v>
      </c>
    </row>
    <row r="1631" spans="2:7">
      <c r="B1631" s="41">
        <v>44123</v>
      </c>
      <c r="C1631" s="3" t="s">
        <v>119</v>
      </c>
      <c r="D1631" s="3">
        <v>22</v>
      </c>
      <c r="E1631" s="3" t="s">
        <v>9</v>
      </c>
      <c r="F1631" s="3" t="s">
        <v>108</v>
      </c>
      <c r="G1631" s="95">
        <v>636.9</v>
      </c>
    </row>
    <row r="1632" spans="2:7">
      <c r="B1632" s="41">
        <v>44576</v>
      </c>
      <c r="C1632" s="3" t="s">
        <v>116</v>
      </c>
      <c r="D1632" s="3">
        <v>4</v>
      </c>
      <c r="E1632" s="3" t="s">
        <v>6</v>
      </c>
      <c r="F1632" s="3" t="s">
        <v>115</v>
      </c>
      <c r="G1632" s="95">
        <v>174.76</v>
      </c>
    </row>
    <row r="1633" spans="2:7">
      <c r="B1633" s="41">
        <v>44216</v>
      </c>
      <c r="C1633" s="3" t="s">
        <v>107</v>
      </c>
      <c r="D1633" s="3">
        <v>8</v>
      </c>
      <c r="E1633" s="3" t="s">
        <v>6</v>
      </c>
      <c r="F1633" s="3" t="s">
        <v>106</v>
      </c>
      <c r="G1633" s="95">
        <v>357.52</v>
      </c>
    </row>
    <row r="1634" spans="2:7">
      <c r="B1634" s="41">
        <v>44321</v>
      </c>
      <c r="C1634" s="3" t="s">
        <v>118</v>
      </c>
      <c r="D1634" s="3">
        <v>49</v>
      </c>
      <c r="E1634" s="3" t="s">
        <v>112</v>
      </c>
      <c r="F1634" s="3" t="s">
        <v>113</v>
      </c>
      <c r="G1634" s="95">
        <v>1284.4100000000001</v>
      </c>
    </row>
    <row r="1635" spans="2:7">
      <c r="B1635" s="41">
        <v>44401</v>
      </c>
      <c r="C1635" s="3" t="s">
        <v>118</v>
      </c>
      <c r="D1635" s="3">
        <v>175</v>
      </c>
      <c r="E1635" s="3" t="s">
        <v>114</v>
      </c>
      <c r="F1635" s="3" t="s">
        <v>113</v>
      </c>
      <c r="G1635" s="95">
        <v>3301.38</v>
      </c>
    </row>
    <row r="1636" spans="2:7">
      <c r="B1636" s="41">
        <v>44630</v>
      </c>
      <c r="C1636" s="3" t="s">
        <v>119</v>
      </c>
      <c r="D1636" s="3">
        <v>375</v>
      </c>
      <c r="E1636" s="3" t="s">
        <v>6</v>
      </c>
      <c r="F1636" s="3" t="s">
        <v>111</v>
      </c>
      <c r="G1636" s="95">
        <v>9420.66</v>
      </c>
    </row>
    <row r="1637" spans="2:7">
      <c r="B1637" s="41">
        <v>43915</v>
      </c>
      <c r="C1637" s="3" t="s">
        <v>116</v>
      </c>
      <c r="D1637" s="3">
        <v>225</v>
      </c>
      <c r="E1637" s="3" t="s">
        <v>110</v>
      </c>
      <c r="F1637" s="3" t="s">
        <v>108</v>
      </c>
      <c r="G1637" s="95">
        <v>4087.13</v>
      </c>
    </row>
    <row r="1638" spans="2:7">
      <c r="B1638" s="41">
        <v>44758</v>
      </c>
      <c r="C1638" s="3" t="s">
        <v>117</v>
      </c>
      <c r="D1638" s="3">
        <v>75</v>
      </c>
      <c r="E1638" s="3" t="s">
        <v>110</v>
      </c>
      <c r="F1638" s="3" t="s">
        <v>115</v>
      </c>
      <c r="G1638" s="95">
        <v>1347.19</v>
      </c>
    </row>
    <row r="1639" spans="2:7">
      <c r="B1639" s="41">
        <v>44218</v>
      </c>
      <c r="C1639" s="3" t="s">
        <v>117</v>
      </c>
      <c r="D1639" s="3">
        <v>425</v>
      </c>
      <c r="E1639" s="3" t="s">
        <v>114</v>
      </c>
      <c r="F1639" s="3" t="s">
        <v>115</v>
      </c>
      <c r="G1639" s="95">
        <v>6097.16</v>
      </c>
    </row>
    <row r="1640" spans="2:7">
      <c r="B1640" s="41">
        <v>44649</v>
      </c>
      <c r="C1640" s="3" t="s">
        <v>118</v>
      </c>
      <c r="D1640" s="3">
        <v>3</v>
      </c>
      <c r="E1640" s="3" t="s">
        <v>114</v>
      </c>
      <c r="F1640" s="3" t="s">
        <v>111</v>
      </c>
      <c r="G1640" s="95">
        <v>74.849999999999994</v>
      </c>
    </row>
    <row r="1641" spans="2:7">
      <c r="B1641" s="41">
        <v>44530</v>
      </c>
      <c r="C1641" s="3" t="s">
        <v>117</v>
      </c>
      <c r="D1641" s="3">
        <v>10</v>
      </c>
      <c r="E1641" s="3" t="s">
        <v>114</v>
      </c>
      <c r="F1641" s="3" t="s">
        <v>115</v>
      </c>
      <c r="G1641" s="95">
        <v>259.5</v>
      </c>
    </row>
    <row r="1642" spans="2:7">
      <c r="B1642" s="41">
        <v>44796</v>
      </c>
      <c r="C1642" s="3" t="s">
        <v>119</v>
      </c>
      <c r="D1642" s="3">
        <v>1</v>
      </c>
      <c r="E1642" s="3" t="s">
        <v>112</v>
      </c>
      <c r="F1642" s="3" t="s">
        <v>111</v>
      </c>
      <c r="G1642" s="95">
        <v>33.950000000000003</v>
      </c>
    </row>
    <row r="1643" spans="2:7">
      <c r="B1643" s="41">
        <v>44180</v>
      </c>
      <c r="C1643" s="3" t="s">
        <v>117</v>
      </c>
      <c r="D1643" s="3">
        <v>21</v>
      </c>
      <c r="E1643" s="3" t="s">
        <v>110</v>
      </c>
      <c r="F1643" s="3" t="s">
        <v>108</v>
      </c>
      <c r="G1643" s="95">
        <v>544.95000000000005</v>
      </c>
    </row>
    <row r="1644" spans="2:7">
      <c r="B1644" s="41">
        <v>43881</v>
      </c>
      <c r="C1644" s="3" t="s">
        <v>119</v>
      </c>
      <c r="D1644" s="3">
        <v>22</v>
      </c>
      <c r="E1644" s="3" t="s">
        <v>6</v>
      </c>
      <c r="F1644" s="3" t="s">
        <v>113</v>
      </c>
      <c r="G1644" s="95">
        <v>961.18</v>
      </c>
    </row>
    <row r="1645" spans="2:7">
      <c r="B1645" s="41">
        <v>44423</v>
      </c>
      <c r="C1645" s="3" t="s">
        <v>116</v>
      </c>
      <c r="D1645" s="3">
        <v>49</v>
      </c>
      <c r="E1645" s="3" t="s">
        <v>112</v>
      </c>
      <c r="F1645" s="3" t="s">
        <v>115</v>
      </c>
      <c r="G1645" s="95">
        <v>1321.16</v>
      </c>
    </row>
    <row r="1646" spans="2:7">
      <c r="B1646" s="41">
        <v>44221</v>
      </c>
      <c r="C1646" s="3" t="s">
        <v>119</v>
      </c>
      <c r="D1646" s="3">
        <v>7</v>
      </c>
      <c r="E1646" s="3" t="s">
        <v>9</v>
      </c>
      <c r="F1646" s="3" t="s">
        <v>115</v>
      </c>
      <c r="G1646" s="95">
        <v>188.65</v>
      </c>
    </row>
    <row r="1647" spans="2:7">
      <c r="B1647" s="41">
        <v>44521</v>
      </c>
      <c r="C1647" s="3" t="s">
        <v>119</v>
      </c>
      <c r="D1647" s="3">
        <v>150</v>
      </c>
      <c r="E1647" s="3" t="s">
        <v>9</v>
      </c>
      <c r="F1647" s="3" t="s">
        <v>108</v>
      </c>
      <c r="G1647" s="95">
        <v>2829.75</v>
      </c>
    </row>
    <row r="1648" spans="2:7">
      <c r="B1648" s="41">
        <v>44321</v>
      </c>
      <c r="C1648" s="3" t="s">
        <v>119</v>
      </c>
      <c r="D1648" s="3">
        <v>1</v>
      </c>
      <c r="E1648" s="3" t="s">
        <v>110</v>
      </c>
      <c r="F1648" s="3" t="s">
        <v>115</v>
      </c>
      <c r="G1648" s="95">
        <v>23.95</v>
      </c>
    </row>
    <row r="1649" spans="2:7">
      <c r="B1649" s="41">
        <v>44836</v>
      </c>
      <c r="C1649" s="3" t="s">
        <v>118</v>
      </c>
      <c r="D1649" s="3">
        <v>41</v>
      </c>
      <c r="E1649" s="3" t="s">
        <v>110</v>
      </c>
      <c r="F1649" s="3" t="s">
        <v>106</v>
      </c>
      <c r="G1649" s="95">
        <v>834.66</v>
      </c>
    </row>
    <row r="1650" spans="2:7">
      <c r="B1650" s="41">
        <v>44213</v>
      </c>
      <c r="C1650" s="3" t="s">
        <v>107</v>
      </c>
      <c r="D1650" s="3">
        <v>5</v>
      </c>
      <c r="E1650" s="3" t="s">
        <v>112</v>
      </c>
      <c r="F1650" s="3" t="s">
        <v>109</v>
      </c>
      <c r="G1650" s="95">
        <v>169.75</v>
      </c>
    </row>
    <row r="1651" spans="2:7">
      <c r="B1651" s="41">
        <v>44322</v>
      </c>
      <c r="C1651" s="3" t="s">
        <v>117</v>
      </c>
      <c r="D1651" s="3">
        <v>75</v>
      </c>
      <c r="E1651" s="3" t="s">
        <v>110</v>
      </c>
      <c r="F1651" s="3" t="s">
        <v>106</v>
      </c>
      <c r="G1651" s="95">
        <v>1459.69</v>
      </c>
    </row>
    <row r="1652" spans="2:7">
      <c r="B1652" s="41">
        <v>44470</v>
      </c>
      <c r="C1652" s="3" t="s">
        <v>119</v>
      </c>
      <c r="D1652" s="3">
        <v>3</v>
      </c>
      <c r="E1652" s="3" t="s">
        <v>9</v>
      </c>
      <c r="F1652" s="3" t="s">
        <v>109</v>
      </c>
      <c r="G1652" s="95">
        <v>83.85</v>
      </c>
    </row>
    <row r="1653" spans="2:7">
      <c r="B1653" s="41">
        <v>44381</v>
      </c>
      <c r="C1653" s="3" t="s">
        <v>117</v>
      </c>
      <c r="D1653" s="3">
        <v>26</v>
      </c>
      <c r="E1653" s="3" t="s">
        <v>112</v>
      </c>
      <c r="F1653" s="3" t="s">
        <v>108</v>
      </c>
      <c r="G1653" s="95">
        <v>750.3</v>
      </c>
    </row>
    <row r="1654" spans="2:7">
      <c r="B1654" s="41">
        <v>44064</v>
      </c>
      <c r="C1654" s="3" t="s">
        <v>117</v>
      </c>
      <c r="D1654" s="3">
        <v>100</v>
      </c>
      <c r="E1654" s="3" t="s">
        <v>9</v>
      </c>
      <c r="F1654" s="3" t="s">
        <v>115</v>
      </c>
      <c r="G1654" s="95">
        <v>2026.5</v>
      </c>
    </row>
    <row r="1655" spans="2:7">
      <c r="B1655" s="41">
        <v>44921</v>
      </c>
      <c r="C1655" s="3" t="s">
        <v>117</v>
      </c>
      <c r="D1655" s="3">
        <v>6</v>
      </c>
      <c r="E1655" s="3" t="s">
        <v>112</v>
      </c>
      <c r="F1655" s="3" t="s">
        <v>115</v>
      </c>
      <c r="G1655" s="95">
        <v>215.7</v>
      </c>
    </row>
    <row r="1656" spans="2:7">
      <c r="B1656" s="41">
        <v>44893</v>
      </c>
      <c r="C1656" s="3" t="s">
        <v>118</v>
      </c>
      <c r="D1656" s="3">
        <v>4</v>
      </c>
      <c r="E1656" s="3" t="s">
        <v>9</v>
      </c>
      <c r="F1656" s="3" t="s">
        <v>105</v>
      </c>
      <c r="G1656" s="95">
        <v>115.8</v>
      </c>
    </row>
    <row r="1657" spans="2:7">
      <c r="B1657" s="41">
        <v>44061</v>
      </c>
      <c r="C1657" s="3" t="s">
        <v>119</v>
      </c>
      <c r="D1657" s="3">
        <v>5</v>
      </c>
      <c r="E1657" s="3" t="s">
        <v>110</v>
      </c>
      <c r="F1657" s="3" t="s">
        <v>115</v>
      </c>
      <c r="G1657" s="95">
        <v>124.75</v>
      </c>
    </row>
    <row r="1658" spans="2:7">
      <c r="B1658" s="41">
        <v>43939</v>
      </c>
      <c r="C1658" s="3" t="s">
        <v>116</v>
      </c>
      <c r="D1658" s="3">
        <v>48</v>
      </c>
      <c r="E1658" s="3" t="s">
        <v>114</v>
      </c>
      <c r="F1658" s="3" t="s">
        <v>105</v>
      </c>
      <c r="G1658" s="95">
        <v>970.2</v>
      </c>
    </row>
    <row r="1659" spans="2:7">
      <c r="B1659" s="41">
        <v>44080</v>
      </c>
      <c r="C1659" s="3" t="s">
        <v>118</v>
      </c>
      <c r="D1659" s="3">
        <v>9</v>
      </c>
      <c r="E1659" s="3" t="s">
        <v>110</v>
      </c>
      <c r="F1659" s="3" t="s">
        <v>106</v>
      </c>
      <c r="G1659" s="95">
        <v>215.55</v>
      </c>
    </row>
    <row r="1660" spans="2:7">
      <c r="B1660" s="41">
        <v>44028</v>
      </c>
      <c r="C1660" s="3" t="s">
        <v>117</v>
      </c>
      <c r="D1660" s="3">
        <v>300</v>
      </c>
      <c r="E1660" s="3" t="s">
        <v>9</v>
      </c>
      <c r="F1660" s="3" t="s">
        <v>115</v>
      </c>
      <c r="G1660" s="95">
        <v>4993.88</v>
      </c>
    </row>
    <row r="1661" spans="2:7">
      <c r="B1661" s="41">
        <v>44411</v>
      </c>
      <c r="C1661" s="3" t="s">
        <v>119</v>
      </c>
      <c r="D1661" s="3">
        <v>46</v>
      </c>
      <c r="E1661" s="3" t="s">
        <v>112</v>
      </c>
      <c r="F1661" s="3" t="s">
        <v>109</v>
      </c>
      <c r="G1661" s="95">
        <v>1405.65</v>
      </c>
    </row>
    <row r="1662" spans="2:7">
      <c r="B1662" s="41">
        <v>44919</v>
      </c>
      <c r="C1662" s="3" t="s">
        <v>116</v>
      </c>
      <c r="D1662" s="3">
        <v>26</v>
      </c>
      <c r="E1662" s="3" t="s">
        <v>6</v>
      </c>
      <c r="F1662" s="3" t="s">
        <v>105</v>
      </c>
      <c r="G1662" s="95">
        <v>987.65</v>
      </c>
    </row>
    <row r="1663" spans="2:7">
      <c r="B1663" s="41">
        <v>44278</v>
      </c>
      <c r="C1663" s="3" t="s">
        <v>117</v>
      </c>
      <c r="D1663" s="3">
        <v>8</v>
      </c>
      <c r="E1663" s="3" t="s">
        <v>114</v>
      </c>
      <c r="F1663" s="3" t="s">
        <v>109</v>
      </c>
      <c r="G1663" s="95">
        <v>207.6</v>
      </c>
    </row>
    <row r="1664" spans="2:7">
      <c r="B1664" s="41">
        <v>43876</v>
      </c>
      <c r="C1664" s="3" t="s">
        <v>119</v>
      </c>
      <c r="D1664" s="3">
        <v>175</v>
      </c>
      <c r="E1664" s="3" t="s">
        <v>6</v>
      </c>
      <c r="F1664" s="3" t="s">
        <v>109</v>
      </c>
      <c r="G1664" s="95">
        <v>5352.03</v>
      </c>
    </row>
    <row r="1665" spans="2:7">
      <c r="B1665" s="41">
        <v>43843</v>
      </c>
      <c r="C1665" s="3" t="s">
        <v>117</v>
      </c>
      <c r="D1665" s="3">
        <v>9</v>
      </c>
      <c r="E1665" s="3" t="s">
        <v>9</v>
      </c>
      <c r="F1665" s="3" t="s">
        <v>105</v>
      </c>
      <c r="G1665" s="95">
        <v>251.55</v>
      </c>
    </row>
    <row r="1666" spans="2:7">
      <c r="B1666" s="41">
        <v>44863</v>
      </c>
      <c r="C1666" s="3" t="s">
        <v>119</v>
      </c>
      <c r="D1666" s="3">
        <v>4</v>
      </c>
      <c r="E1666" s="3" t="s">
        <v>112</v>
      </c>
      <c r="F1666" s="3" t="s">
        <v>108</v>
      </c>
      <c r="G1666" s="95">
        <v>135.80000000000001</v>
      </c>
    </row>
    <row r="1667" spans="2:7">
      <c r="B1667" s="41">
        <v>44076</v>
      </c>
      <c r="C1667" s="3" t="s">
        <v>117</v>
      </c>
      <c r="D1667" s="3">
        <v>12</v>
      </c>
      <c r="E1667" s="3" t="s">
        <v>9</v>
      </c>
      <c r="F1667" s="3" t="s">
        <v>106</v>
      </c>
      <c r="G1667" s="95">
        <v>323.39999999999998</v>
      </c>
    </row>
    <row r="1668" spans="2:7">
      <c r="B1668" s="41">
        <v>43993</v>
      </c>
      <c r="C1668" s="3" t="s">
        <v>119</v>
      </c>
      <c r="D1668" s="3">
        <v>125</v>
      </c>
      <c r="E1668" s="3" t="s">
        <v>6</v>
      </c>
      <c r="F1668" s="3" t="s">
        <v>115</v>
      </c>
      <c r="G1668" s="95">
        <v>3822.88</v>
      </c>
    </row>
    <row r="1669" spans="2:7">
      <c r="B1669" s="41">
        <v>43880</v>
      </c>
      <c r="C1669" s="3" t="s">
        <v>118</v>
      </c>
      <c r="D1669" s="3">
        <v>32</v>
      </c>
      <c r="E1669" s="3" t="s">
        <v>6</v>
      </c>
      <c r="F1669" s="3" t="s">
        <v>113</v>
      </c>
      <c r="G1669" s="95">
        <v>1215.57</v>
      </c>
    </row>
    <row r="1670" spans="2:7">
      <c r="B1670" s="41">
        <v>44256</v>
      </c>
      <c r="C1670" s="3" t="s">
        <v>119</v>
      </c>
      <c r="D1670" s="3">
        <v>325</v>
      </c>
      <c r="E1670" s="3" t="s">
        <v>110</v>
      </c>
      <c r="F1670" s="3" t="s">
        <v>109</v>
      </c>
      <c r="G1670" s="95">
        <v>4475.66</v>
      </c>
    </row>
    <row r="1671" spans="2:7">
      <c r="B1671" s="41">
        <v>44083</v>
      </c>
      <c r="C1671" s="3" t="s">
        <v>117</v>
      </c>
      <c r="D1671" s="3">
        <v>19</v>
      </c>
      <c r="E1671" s="3" t="s">
        <v>112</v>
      </c>
      <c r="F1671" s="3" t="s">
        <v>106</v>
      </c>
      <c r="G1671" s="95">
        <v>645.04999999999995</v>
      </c>
    </row>
    <row r="1672" spans="2:7">
      <c r="B1672" s="41">
        <v>44297</v>
      </c>
      <c r="C1672" s="3" t="s">
        <v>107</v>
      </c>
      <c r="D1672" s="3">
        <v>42</v>
      </c>
      <c r="E1672" s="3" t="s">
        <v>9</v>
      </c>
      <c r="F1672" s="3" t="s">
        <v>111</v>
      </c>
      <c r="G1672" s="95">
        <v>1033.52</v>
      </c>
    </row>
    <row r="1673" spans="2:7">
      <c r="B1673" s="41">
        <v>44199</v>
      </c>
      <c r="C1673" s="3" t="s">
        <v>116</v>
      </c>
      <c r="D1673" s="3">
        <v>50</v>
      </c>
      <c r="E1673" s="3" t="s">
        <v>9</v>
      </c>
      <c r="F1673" s="3" t="s">
        <v>113</v>
      </c>
      <c r="G1673" s="95">
        <v>1010.63</v>
      </c>
    </row>
    <row r="1674" spans="2:7">
      <c r="B1674" s="41">
        <v>44186</v>
      </c>
      <c r="C1674" s="3" t="s">
        <v>118</v>
      </c>
      <c r="D1674" s="3">
        <v>5</v>
      </c>
      <c r="E1674" s="3" t="s">
        <v>114</v>
      </c>
      <c r="F1674" s="3" t="s">
        <v>106</v>
      </c>
      <c r="G1674" s="95">
        <v>124.75</v>
      </c>
    </row>
    <row r="1675" spans="2:7">
      <c r="B1675" s="41">
        <v>44052</v>
      </c>
      <c r="C1675" s="3" t="s">
        <v>117</v>
      </c>
      <c r="D1675" s="3">
        <v>500</v>
      </c>
      <c r="E1675" s="3" t="s">
        <v>110</v>
      </c>
      <c r="F1675" s="3" t="s">
        <v>108</v>
      </c>
      <c r="G1675" s="95">
        <v>7460.63</v>
      </c>
    </row>
    <row r="1676" spans="2:7">
      <c r="B1676" s="41">
        <v>44420</v>
      </c>
      <c r="C1676" s="3" t="s">
        <v>107</v>
      </c>
      <c r="D1676" s="3">
        <v>5</v>
      </c>
      <c r="E1676" s="3" t="s">
        <v>110</v>
      </c>
      <c r="F1676" s="3" t="s">
        <v>108</v>
      </c>
      <c r="G1676" s="95">
        <v>119.75</v>
      </c>
    </row>
    <row r="1677" spans="2:7">
      <c r="B1677" s="41">
        <v>44648</v>
      </c>
      <c r="C1677" s="3" t="s">
        <v>119</v>
      </c>
      <c r="D1677" s="3">
        <v>100</v>
      </c>
      <c r="E1677" s="3" t="s">
        <v>9</v>
      </c>
      <c r="F1677" s="3" t="s">
        <v>111</v>
      </c>
      <c r="G1677" s="95">
        <v>1956.5</v>
      </c>
    </row>
    <row r="1678" spans="2:7">
      <c r="B1678" s="41">
        <v>44759</v>
      </c>
      <c r="C1678" s="3" t="s">
        <v>117</v>
      </c>
      <c r="D1678" s="3">
        <v>450</v>
      </c>
      <c r="E1678" s="3" t="s">
        <v>6</v>
      </c>
      <c r="F1678" s="3" t="s">
        <v>105</v>
      </c>
      <c r="G1678" s="95">
        <v>11304.79</v>
      </c>
    </row>
    <row r="1679" spans="2:7">
      <c r="B1679" s="41">
        <v>43941</v>
      </c>
      <c r="C1679" s="3" t="s">
        <v>116</v>
      </c>
      <c r="D1679" s="3">
        <v>31</v>
      </c>
      <c r="E1679" s="3" t="s">
        <v>110</v>
      </c>
      <c r="F1679" s="3" t="s">
        <v>113</v>
      </c>
      <c r="G1679" s="95">
        <v>631.08000000000004</v>
      </c>
    </row>
    <row r="1680" spans="2:7">
      <c r="B1680" s="41">
        <v>44437</v>
      </c>
      <c r="C1680" s="3" t="s">
        <v>118</v>
      </c>
      <c r="D1680" s="3">
        <v>37</v>
      </c>
      <c r="E1680" s="3" t="s">
        <v>9</v>
      </c>
      <c r="F1680" s="3" t="s">
        <v>115</v>
      </c>
      <c r="G1680" s="95">
        <v>847.58</v>
      </c>
    </row>
    <row r="1681" spans="2:7">
      <c r="B1681" s="41">
        <v>44059</v>
      </c>
      <c r="C1681" s="3" t="s">
        <v>118</v>
      </c>
      <c r="D1681" s="3">
        <v>36</v>
      </c>
      <c r="E1681" s="3" t="s">
        <v>114</v>
      </c>
      <c r="F1681" s="3" t="s">
        <v>105</v>
      </c>
      <c r="G1681" s="95">
        <v>794.07</v>
      </c>
    </row>
    <row r="1682" spans="2:7">
      <c r="B1682" s="41">
        <v>43927</v>
      </c>
      <c r="C1682" s="3" t="s">
        <v>117</v>
      </c>
      <c r="D1682" s="3">
        <v>4</v>
      </c>
      <c r="E1682" s="3" t="s">
        <v>6</v>
      </c>
      <c r="F1682" s="3" t="s">
        <v>113</v>
      </c>
      <c r="G1682" s="95">
        <v>170.76</v>
      </c>
    </row>
    <row r="1683" spans="2:7">
      <c r="B1683" s="41">
        <v>43964</v>
      </c>
      <c r="C1683" s="3" t="s">
        <v>116</v>
      </c>
      <c r="D1683" s="3">
        <v>9</v>
      </c>
      <c r="E1683" s="3" t="s">
        <v>9</v>
      </c>
      <c r="F1683" s="3" t="s">
        <v>106</v>
      </c>
      <c r="G1683" s="95">
        <v>251.55</v>
      </c>
    </row>
    <row r="1684" spans="2:7">
      <c r="B1684" s="41">
        <v>43835</v>
      </c>
      <c r="C1684" s="3" t="s">
        <v>107</v>
      </c>
      <c r="D1684" s="3">
        <v>36</v>
      </c>
      <c r="E1684" s="3" t="s">
        <v>112</v>
      </c>
      <c r="F1684" s="3" t="s">
        <v>115</v>
      </c>
      <c r="G1684" s="95">
        <v>1069.47</v>
      </c>
    </row>
    <row r="1685" spans="2:7">
      <c r="B1685" s="41">
        <v>43982</v>
      </c>
      <c r="C1685" s="3" t="s">
        <v>119</v>
      </c>
      <c r="D1685" s="3">
        <v>3</v>
      </c>
      <c r="E1685" s="3" t="s">
        <v>114</v>
      </c>
      <c r="F1685" s="3" t="s">
        <v>115</v>
      </c>
      <c r="G1685" s="95">
        <v>80.849999999999994</v>
      </c>
    </row>
    <row r="1686" spans="2:7">
      <c r="B1686" s="41">
        <v>44881</v>
      </c>
      <c r="C1686" s="3" t="s">
        <v>107</v>
      </c>
      <c r="D1686" s="3">
        <v>23</v>
      </c>
      <c r="E1686" s="3" t="s">
        <v>9</v>
      </c>
      <c r="F1686" s="3" t="s">
        <v>106</v>
      </c>
      <c r="G1686" s="95">
        <v>619.85</v>
      </c>
    </row>
    <row r="1687" spans="2:7">
      <c r="B1687" s="41">
        <v>44925</v>
      </c>
      <c r="C1687" s="3" t="s">
        <v>107</v>
      </c>
      <c r="D1687" s="3">
        <v>1</v>
      </c>
      <c r="E1687" s="3" t="s">
        <v>9</v>
      </c>
      <c r="F1687" s="3" t="s">
        <v>113</v>
      </c>
      <c r="G1687" s="95">
        <v>28.95</v>
      </c>
    </row>
    <row r="1688" spans="2:7">
      <c r="B1688" s="41">
        <v>44314</v>
      </c>
      <c r="C1688" s="3" t="s">
        <v>116</v>
      </c>
      <c r="D1688" s="3">
        <v>16</v>
      </c>
      <c r="E1688" s="3" t="s">
        <v>6</v>
      </c>
      <c r="F1688" s="3" t="s">
        <v>105</v>
      </c>
      <c r="G1688" s="95">
        <v>699.04</v>
      </c>
    </row>
    <row r="1689" spans="2:7">
      <c r="B1689" s="41">
        <v>43919</v>
      </c>
      <c r="C1689" s="3" t="s">
        <v>116</v>
      </c>
      <c r="D1689" s="3">
        <v>6</v>
      </c>
      <c r="E1689" s="3" t="s">
        <v>6</v>
      </c>
      <c r="F1689" s="3" t="s">
        <v>115</v>
      </c>
      <c r="G1689" s="95">
        <v>268.14</v>
      </c>
    </row>
    <row r="1690" spans="2:7">
      <c r="B1690" s="41">
        <v>44833</v>
      </c>
      <c r="C1690" s="3" t="s">
        <v>117</v>
      </c>
      <c r="D1690" s="3">
        <v>275</v>
      </c>
      <c r="E1690" s="3" t="s">
        <v>114</v>
      </c>
      <c r="F1690" s="3" t="s">
        <v>106</v>
      </c>
      <c r="G1690" s="95">
        <v>4261.47</v>
      </c>
    </row>
    <row r="1691" spans="2:7">
      <c r="B1691" s="41">
        <v>44764</v>
      </c>
      <c r="C1691" s="3" t="s">
        <v>119</v>
      </c>
      <c r="D1691" s="3">
        <v>575</v>
      </c>
      <c r="E1691" s="3" t="s">
        <v>110</v>
      </c>
      <c r="F1691" s="3" t="s">
        <v>113</v>
      </c>
      <c r="G1691" s="95">
        <v>8249.09</v>
      </c>
    </row>
    <row r="1692" spans="2:7">
      <c r="B1692" s="41">
        <v>44078</v>
      </c>
      <c r="C1692" s="3" t="s">
        <v>119</v>
      </c>
      <c r="D1692" s="3">
        <v>4</v>
      </c>
      <c r="E1692" s="3" t="s">
        <v>114</v>
      </c>
      <c r="F1692" s="3" t="s">
        <v>111</v>
      </c>
      <c r="G1692" s="95">
        <v>99.8</v>
      </c>
    </row>
    <row r="1693" spans="2:7">
      <c r="B1693" s="41">
        <v>44254</v>
      </c>
      <c r="C1693" s="3" t="s">
        <v>116</v>
      </c>
      <c r="D1693" s="3">
        <v>9</v>
      </c>
      <c r="E1693" s="3" t="s">
        <v>110</v>
      </c>
      <c r="F1693" s="3" t="s">
        <v>109</v>
      </c>
      <c r="G1693" s="95">
        <v>224.55</v>
      </c>
    </row>
    <row r="1694" spans="2:7">
      <c r="B1694" s="41">
        <v>44313</v>
      </c>
      <c r="C1694" s="3" t="s">
        <v>118</v>
      </c>
      <c r="D1694" s="3">
        <v>20</v>
      </c>
      <c r="E1694" s="3" t="s">
        <v>9</v>
      </c>
      <c r="F1694" s="3" t="s">
        <v>113</v>
      </c>
      <c r="G1694" s="95">
        <v>579</v>
      </c>
    </row>
    <row r="1695" spans="2:7">
      <c r="B1695" s="41">
        <v>44232</v>
      </c>
      <c r="C1695" s="3" t="s">
        <v>119</v>
      </c>
      <c r="D1695" s="3">
        <v>11</v>
      </c>
      <c r="E1695" s="3" t="s">
        <v>114</v>
      </c>
      <c r="F1695" s="3" t="s">
        <v>105</v>
      </c>
      <c r="G1695" s="95">
        <v>274.45</v>
      </c>
    </row>
    <row r="1696" spans="2:7">
      <c r="B1696" s="41">
        <v>44130</v>
      </c>
      <c r="C1696" s="3" t="s">
        <v>107</v>
      </c>
      <c r="D1696" s="3">
        <v>16</v>
      </c>
      <c r="E1696" s="3" t="s">
        <v>114</v>
      </c>
      <c r="F1696" s="3" t="s">
        <v>113</v>
      </c>
      <c r="G1696" s="95">
        <v>399.2</v>
      </c>
    </row>
    <row r="1697" spans="2:7">
      <c r="B1697" s="41">
        <v>43960</v>
      </c>
      <c r="C1697" s="3" t="s">
        <v>107</v>
      </c>
      <c r="D1697" s="3">
        <v>1</v>
      </c>
      <c r="E1697" s="3" t="s">
        <v>9</v>
      </c>
      <c r="F1697" s="3" t="s">
        <v>115</v>
      </c>
      <c r="G1697" s="95">
        <v>26.95</v>
      </c>
    </row>
    <row r="1698" spans="2:7">
      <c r="B1698" s="41">
        <v>44047</v>
      </c>
      <c r="C1698" s="3" t="s">
        <v>117</v>
      </c>
      <c r="D1698" s="3">
        <v>2</v>
      </c>
      <c r="E1698" s="3" t="s">
        <v>110</v>
      </c>
      <c r="F1698" s="3" t="s">
        <v>108</v>
      </c>
      <c r="G1698" s="95">
        <v>51.9</v>
      </c>
    </row>
    <row r="1699" spans="2:7">
      <c r="B1699" s="41">
        <v>44480</v>
      </c>
      <c r="C1699" s="3" t="s">
        <v>119</v>
      </c>
      <c r="D1699" s="3">
        <v>575</v>
      </c>
      <c r="E1699" s="3" t="s">
        <v>110</v>
      </c>
      <c r="F1699" s="3" t="s">
        <v>111</v>
      </c>
      <c r="G1699" s="95">
        <v>8249.09</v>
      </c>
    </row>
    <row r="1700" spans="2:7">
      <c r="B1700" s="41">
        <v>44476</v>
      </c>
      <c r="C1700" s="3" t="s">
        <v>118</v>
      </c>
      <c r="D1700" s="3">
        <v>375</v>
      </c>
      <c r="E1700" s="3" t="s">
        <v>110</v>
      </c>
      <c r="F1700" s="3" t="s">
        <v>115</v>
      </c>
      <c r="G1700" s="95">
        <v>5164.22</v>
      </c>
    </row>
    <row r="1701" spans="2:7">
      <c r="B1701" s="41">
        <v>44749</v>
      </c>
      <c r="C1701" s="3" t="s">
        <v>116</v>
      </c>
      <c r="D1701" s="3">
        <v>250</v>
      </c>
      <c r="E1701" s="3" t="s">
        <v>6</v>
      </c>
      <c r="F1701" s="3" t="s">
        <v>105</v>
      </c>
      <c r="G1701" s="95">
        <v>7820.75</v>
      </c>
    </row>
    <row r="1702" spans="2:7">
      <c r="B1702" s="41">
        <v>44030</v>
      </c>
      <c r="C1702" s="3" t="s">
        <v>116</v>
      </c>
      <c r="D1702" s="3">
        <v>6</v>
      </c>
      <c r="E1702" s="3" t="s">
        <v>110</v>
      </c>
      <c r="F1702" s="3" t="s">
        <v>106</v>
      </c>
      <c r="G1702" s="95">
        <v>155.69999999999999</v>
      </c>
    </row>
    <row r="1703" spans="2:7">
      <c r="B1703" s="41">
        <v>44549</v>
      </c>
      <c r="C1703" s="3" t="s">
        <v>107</v>
      </c>
      <c r="D1703" s="3">
        <v>375</v>
      </c>
      <c r="E1703" s="3" t="s">
        <v>6</v>
      </c>
      <c r="F1703" s="3" t="s">
        <v>113</v>
      </c>
      <c r="G1703" s="95">
        <v>9205.0300000000007</v>
      </c>
    </row>
    <row r="1704" spans="2:7">
      <c r="B1704" s="41">
        <v>44280</v>
      </c>
      <c r="C1704" s="3" t="s">
        <v>119</v>
      </c>
      <c r="D1704" s="3">
        <v>28</v>
      </c>
      <c r="E1704" s="3" t="s">
        <v>112</v>
      </c>
      <c r="F1704" s="3" t="s">
        <v>111</v>
      </c>
      <c r="G1704" s="95">
        <v>831.81</v>
      </c>
    </row>
    <row r="1705" spans="2:7">
      <c r="B1705" s="41">
        <v>43865</v>
      </c>
      <c r="C1705" s="3" t="s">
        <v>119</v>
      </c>
      <c r="D1705" s="3">
        <v>3</v>
      </c>
      <c r="E1705" s="3" t="s">
        <v>9</v>
      </c>
      <c r="F1705" s="3" t="s">
        <v>113</v>
      </c>
      <c r="G1705" s="95">
        <v>80.849999999999994</v>
      </c>
    </row>
    <row r="1706" spans="2:7">
      <c r="B1706" s="41">
        <v>44614</v>
      </c>
      <c r="C1706" s="3" t="s">
        <v>107</v>
      </c>
      <c r="D1706" s="3">
        <v>28</v>
      </c>
      <c r="E1706" s="3" t="s">
        <v>112</v>
      </c>
      <c r="F1706" s="3" t="s">
        <v>106</v>
      </c>
      <c r="G1706" s="95">
        <v>831.81</v>
      </c>
    </row>
    <row r="1707" spans="2:7">
      <c r="B1707" s="41">
        <v>44379</v>
      </c>
      <c r="C1707" s="3" t="s">
        <v>119</v>
      </c>
      <c r="D1707" s="3">
        <v>500</v>
      </c>
      <c r="E1707" s="3" t="s">
        <v>110</v>
      </c>
      <c r="F1707" s="3" t="s">
        <v>108</v>
      </c>
      <c r="G1707" s="95">
        <v>7173.13</v>
      </c>
    </row>
    <row r="1708" spans="2:7">
      <c r="B1708" s="41">
        <v>44507</v>
      </c>
      <c r="C1708" s="3" t="s">
        <v>118</v>
      </c>
      <c r="D1708" s="3">
        <v>8</v>
      </c>
      <c r="E1708" s="3" t="s">
        <v>114</v>
      </c>
      <c r="F1708" s="3" t="s">
        <v>105</v>
      </c>
      <c r="G1708" s="95">
        <v>199.6</v>
      </c>
    </row>
    <row r="1709" spans="2:7">
      <c r="B1709" s="41">
        <v>44525</v>
      </c>
      <c r="C1709" s="3" t="s">
        <v>117</v>
      </c>
      <c r="D1709" s="3">
        <v>1</v>
      </c>
      <c r="E1709" s="3" t="s">
        <v>112</v>
      </c>
      <c r="F1709" s="3" t="s">
        <v>111</v>
      </c>
      <c r="G1709" s="95">
        <v>34.950000000000003</v>
      </c>
    </row>
    <row r="1710" spans="2:7">
      <c r="B1710" s="41">
        <v>44015</v>
      </c>
      <c r="C1710" s="3" t="s">
        <v>117</v>
      </c>
      <c r="D1710" s="3">
        <v>18</v>
      </c>
      <c r="E1710" s="3" t="s">
        <v>9</v>
      </c>
      <c r="F1710" s="3" t="s">
        <v>113</v>
      </c>
      <c r="G1710" s="95">
        <v>503.1</v>
      </c>
    </row>
    <row r="1711" spans="2:7">
      <c r="B1711" s="41">
        <v>44872</v>
      </c>
      <c r="C1711" s="3" t="s">
        <v>117</v>
      </c>
      <c r="D1711" s="3">
        <v>2</v>
      </c>
      <c r="E1711" s="3" t="s">
        <v>6</v>
      </c>
      <c r="F1711" s="3" t="s">
        <v>106</v>
      </c>
      <c r="G1711" s="95">
        <v>89.38</v>
      </c>
    </row>
    <row r="1712" spans="2:7">
      <c r="B1712" s="41">
        <v>44902</v>
      </c>
      <c r="C1712" s="3" t="s">
        <v>117</v>
      </c>
      <c r="D1712" s="3">
        <v>550</v>
      </c>
      <c r="E1712" s="3" t="s">
        <v>6</v>
      </c>
      <c r="F1712" s="3" t="s">
        <v>109</v>
      </c>
      <c r="G1712" s="95">
        <v>14133.21</v>
      </c>
    </row>
    <row r="1713" spans="2:7">
      <c r="B1713" s="41">
        <v>44332</v>
      </c>
      <c r="C1713" s="3" t="s">
        <v>119</v>
      </c>
      <c r="D1713" s="3">
        <v>4</v>
      </c>
      <c r="E1713" s="3" t="s">
        <v>112</v>
      </c>
      <c r="F1713" s="3" t="s">
        <v>113</v>
      </c>
      <c r="G1713" s="95">
        <v>139.80000000000001</v>
      </c>
    </row>
    <row r="1714" spans="2:7">
      <c r="B1714" s="41">
        <v>44282</v>
      </c>
      <c r="C1714" s="3" t="s">
        <v>119</v>
      </c>
      <c r="D1714" s="3">
        <v>36</v>
      </c>
      <c r="E1714" s="3" t="s">
        <v>112</v>
      </c>
      <c r="F1714" s="3" t="s">
        <v>111</v>
      </c>
      <c r="G1714" s="95">
        <v>1100.07</v>
      </c>
    </row>
    <row r="1715" spans="2:7">
      <c r="B1715" s="41">
        <v>44708</v>
      </c>
      <c r="C1715" s="3" t="s">
        <v>107</v>
      </c>
      <c r="D1715" s="3">
        <v>200</v>
      </c>
      <c r="E1715" s="3" t="s">
        <v>6</v>
      </c>
      <c r="F1715" s="3" t="s">
        <v>106</v>
      </c>
      <c r="G1715" s="95">
        <v>6116.6</v>
      </c>
    </row>
    <row r="1716" spans="2:7">
      <c r="B1716" s="41">
        <v>44098</v>
      </c>
      <c r="C1716" s="3" t="s">
        <v>119</v>
      </c>
      <c r="D1716" s="3">
        <v>5</v>
      </c>
      <c r="E1716" s="3" t="s">
        <v>112</v>
      </c>
      <c r="F1716" s="3" t="s">
        <v>113</v>
      </c>
      <c r="G1716" s="95">
        <v>179.75</v>
      </c>
    </row>
    <row r="1717" spans="2:7">
      <c r="B1717" s="41">
        <v>44784</v>
      </c>
      <c r="C1717" s="3" t="s">
        <v>107</v>
      </c>
      <c r="D1717" s="3">
        <v>33</v>
      </c>
      <c r="E1717" s="3" t="s">
        <v>110</v>
      </c>
      <c r="F1717" s="3" t="s">
        <v>113</v>
      </c>
      <c r="G1717" s="95">
        <v>671.8</v>
      </c>
    </row>
    <row r="1718" spans="2:7">
      <c r="B1718" s="41">
        <v>44797</v>
      </c>
      <c r="C1718" s="3" t="s">
        <v>119</v>
      </c>
      <c r="D1718" s="3">
        <v>36</v>
      </c>
      <c r="E1718" s="3" t="s">
        <v>6</v>
      </c>
      <c r="F1718" s="3" t="s">
        <v>113</v>
      </c>
      <c r="G1718" s="95">
        <v>1306.31</v>
      </c>
    </row>
    <row r="1719" spans="2:7">
      <c r="B1719" s="41">
        <v>44054</v>
      </c>
      <c r="C1719" s="3" t="s">
        <v>116</v>
      </c>
      <c r="D1719" s="3">
        <v>225</v>
      </c>
      <c r="E1719" s="3" t="s">
        <v>110</v>
      </c>
      <c r="F1719" s="3" t="s">
        <v>109</v>
      </c>
      <c r="G1719" s="95">
        <v>3772.13</v>
      </c>
    </row>
    <row r="1720" spans="2:7">
      <c r="B1720" s="41">
        <v>43919</v>
      </c>
      <c r="C1720" s="3" t="s">
        <v>118</v>
      </c>
      <c r="D1720" s="3">
        <v>3</v>
      </c>
      <c r="E1720" s="3" t="s">
        <v>6</v>
      </c>
      <c r="F1720" s="3" t="s">
        <v>109</v>
      </c>
      <c r="G1720" s="95">
        <v>128.07</v>
      </c>
    </row>
    <row r="1721" spans="2:7">
      <c r="B1721" s="41">
        <v>44234</v>
      </c>
      <c r="C1721" s="3" t="s">
        <v>117</v>
      </c>
      <c r="D1721" s="3">
        <v>8</v>
      </c>
      <c r="E1721" s="3" t="s">
        <v>112</v>
      </c>
      <c r="F1721" s="3" t="s">
        <v>113</v>
      </c>
      <c r="G1721" s="95">
        <v>271.60000000000002</v>
      </c>
    </row>
    <row r="1722" spans="2:7">
      <c r="B1722" s="41">
        <v>43914</v>
      </c>
      <c r="C1722" s="3" t="s">
        <v>116</v>
      </c>
      <c r="D1722" s="3">
        <v>8</v>
      </c>
      <c r="E1722" s="3" t="s">
        <v>114</v>
      </c>
      <c r="F1722" s="3" t="s">
        <v>109</v>
      </c>
      <c r="G1722" s="95">
        <v>207.6</v>
      </c>
    </row>
    <row r="1723" spans="2:7">
      <c r="B1723" s="41">
        <v>44164</v>
      </c>
      <c r="C1723" s="3" t="s">
        <v>117</v>
      </c>
      <c r="D1723" s="3">
        <v>22</v>
      </c>
      <c r="E1723" s="3" t="s">
        <v>114</v>
      </c>
      <c r="F1723" s="3" t="s">
        <v>113</v>
      </c>
      <c r="G1723" s="95">
        <v>570.9</v>
      </c>
    </row>
    <row r="1724" spans="2:7">
      <c r="B1724" s="41">
        <v>44012</v>
      </c>
      <c r="C1724" s="3" t="s">
        <v>107</v>
      </c>
      <c r="D1724" s="3">
        <v>500</v>
      </c>
      <c r="E1724" s="3" t="s">
        <v>112</v>
      </c>
      <c r="F1724" s="3" t="s">
        <v>108</v>
      </c>
      <c r="G1724" s="95">
        <v>10335.629999999999</v>
      </c>
    </row>
    <row r="1725" spans="2:7">
      <c r="B1725" s="41">
        <v>44761</v>
      </c>
      <c r="C1725" s="3" t="s">
        <v>119</v>
      </c>
      <c r="D1725" s="3">
        <v>22</v>
      </c>
      <c r="E1725" s="3" t="s">
        <v>6</v>
      </c>
      <c r="F1725" s="3" t="s">
        <v>113</v>
      </c>
      <c r="G1725" s="95">
        <v>939.18</v>
      </c>
    </row>
    <row r="1726" spans="2:7">
      <c r="B1726" s="41">
        <v>43994</v>
      </c>
      <c r="C1726" s="3" t="s">
        <v>116</v>
      </c>
      <c r="D1726" s="3">
        <v>500</v>
      </c>
      <c r="E1726" s="3" t="s">
        <v>114</v>
      </c>
      <c r="F1726" s="3" t="s">
        <v>108</v>
      </c>
      <c r="G1726" s="95">
        <v>7460.63</v>
      </c>
    </row>
    <row r="1727" spans="2:7">
      <c r="B1727" s="41">
        <v>44481</v>
      </c>
      <c r="C1727" s="3" t="s">
        <v>117</v>
      </c>
      <c r="D1727" s="3">
        <v>29</v>
      </c>
      <c r="E1727" s="3" t="s">
        <v>6</v>
      </c>
      <c r="F1727" s="3" t="s">
        <v>111</v>
      </c>
      <c r="G1727" s="95">
        <v>1052.31</v>
      </c>
    </row>
    <row r="1728" spans="2:7">
      <c r="B1728" s="41">
        <v>43902</v>
      </c>
      <c r="C1728" s="3" t="s">
        <v>107</v>
      </c>
      <c r="D1728" s="3">
        <v>150</v>
      </c>
      <c r="E1728" s="3" t="s">
        <v>112</v>
      </c>
      <c r="F1728" s="3" t="s">
        <v>105</v>
      </c>
      <c r="G1728" s="95">
        <v>3669.75</v>
      </c>
    </row>
    <row r="1729" spans="2:7">
      <c r="B1729" s="41">
        <v>44347</v>
      </c>
      <c r="C1729" s="3" t="s">
        <v>119</v>
      </c>
      <c r="D1729" s="3">
        <v>375</v>
      </c>
      <c r="E1729" s="3" t="s">
        <v>6</v>
      </c>
      <c r="F1729" s="3" t="s">
        <v>106</v>
      </c>
      <c r="G1729" s="95">
        <v>9420.66</v>
      </c>
    </row>
    <row r="1730" spans="2:7">
      <c r="B1730" s="41">
        <v>44736</v>
      </c>
      <c r="C1730" s="3" t="s">
        <v>119</v>
      </c>
      <c r="D1730" s="3">
        <v>175</v>
      </c>
      <c r="E1730" s="3" t="s">
        <v>112</v>
      </c>
      <c r="F1730" s="3" t="s">
        <v>106</v>
      </c>
      <c r="G1730" s="95">
        <v>4281.38</v>
      </c>
    </row>
    <row r="1731" spans="2:7">
      <c r="B1731" s="41">
        <v>44089</v>
      </c>
      <c r="C1731" s="3" t="s">
        <v>118</v>
      </c>
      <c r="D1731" s="3">
        <v>275</v>
      </c>
      <c r="E1731" s="3" t="s">
        <v>9</v>
      </c>
      <c r="F1731" s="3" t="s">
        <v>113</v>
      </c>
      <c r="G1731" s="95">
        <v>4261.47</v>
      </c>
    </row>
    <row r="1732" spans="2:7">
      <c r="B1732" s="41">
        <v>43860</v>
      </c>
      <c r="C1732" s="3" t="s">
        <v>118</v>
      </c>
      <c r="D1732" s="3">
        <v>5</v>
      </c>
      <c r="E1732" s="3" t="s">
        <v>110</v>
      </c>
      <c r="F1732" s="3" t="s">
        <v>111</v>
      </c>
      <c r="G1732" s="95">
        <v>129.75</v>
      </c>
    </row>
    <row r="1733" spans="2:7">
      <c r="B1733" s="41">
        <v>44385</v>
      </c>
      <c r="C1733" s="3" t="s">
        <v>119</v>
      </c>
      <c r="D1733" s="3">
        <v>6</v>
      </c>
      <c r="E1733" s="3" t="s">
        <v>9</v>
      </c>
      <c r="F1733" s="3" t="s">
        <v>106</v>
      </c>
      <c r="G1733" s="95">
        <v>173.7</v>
      </c>
    </row>
    <row r="1734" spans="2:7">
      <c r="B1734" s="41">
        <v>43873</v>
      </c>
      <c r="C1734" s="3" t="s">
        <v>119</v>
      </c>
      <c r="D1734" s="3">
        <v>17</v>
      </c>
      <c r="E1734" s="3" t="s">
        <v>9</v>
      </c>
      <c r="F1734" s="3" t="s">
        <v>113</v>
      </c>
      <c r="G1734" s="95">
        <v>492.15</v>
      </c>
    </row>
    <row r="1735" spans="2:7">
      <c r="B1735" s="41">
        <v>43929</v>
      </c>
      <c r="C1735" s="3" t="s">
        <v>116</v>
      </c>
      <c r="D1735" s="3">
        <v>39</v>
      </c>
      <c r="E1735" s="3" t="s">
        <v>110</v>
      </c>
      <c r="F1735" s="3" t="s">
        <v>113</v>
      </c>
      <c r="G1735" s="95">
        <v>827.09</v>
      </c>
    </row>
    <row r="1736" spans="2:7">
      <c r="B1736" s="41">
        <v>43859</v>
      </c>
      <c r="C1736" s="3" t="s">
        <v>119</v>
      </c>
      <c r="D1736" s="3">
        <v>23</v>
      </c>
      <c r="E1736" s="3" t="s">
        <v>9</v>
      </c>
      <c r="F1736" s="3" t="s">
        <v>113</v>
      </c>
      <c r="G1736" s="95">
        <v>665.85</v>
      </c>
    </row>
    <row r="1737" spans="2:7">
      <c r="B1737" s="41">
        <v>43835</v>
      </c>
      <c r="C1737" s="3" t="s">
        <v>119</v>
      </c>
      <c r="D1737" s="3">
        <v>28</v>
      </c>
      <c r="E1737" s="3" t="s">
        <v>6</v>
      </c>
      <c r="F1737" s="3" t="s">
        <v>115</v>
      </c>
      <c r="G1737" s="95">
        <v>1039.82</v>
      </c>
    </row>
    <row r="1738" spans="2:7">
      <c r="B1738" s="41">
        <v>44895</v>
      </c>
      <c r="C1738" s="3" t="s">
        <v>116</v>
      </c>
      <c r="D1738" s="3">
        <v>42</v>
      </c>
      <c r="E1738" s="3" t="s">
        <v>6</v>
      </c>
      <c r="F1738" s="3" t="s">
        <v>106</v>
      </c>
      <c r="G1738" s="95">
        <v>1524.03</v>
      </c>
    </row>
    <row r="1739" spans="2:7">
      <c r="B1739" s="41">
        <v>44401</v>
      </c>
      <c r="C1739" s="3" t="s">
        <v>107</v>
      </c>
      <c r="D1739" s="3">
        <v>400</v>
      </c>
      <c r="E1739" s="3" t="s">
        <v>112</v>
      </c>
      <c r="F1739" s="3" t="s">
        <v>105</v>
      </c>
      <c r="G1739" s="95">
        <v>7808.5</v>
      </c>
    </row>
    <row r="1740" spans="2:7">
      <c r="B1740" s="41">
        <v>44793</v>
      </c>
      <c r="C1740" s="3" t="s">
        <v>119</v>
      </c>
      <c r="D1740" s="3">
        <v>15</v>
      </c>
      <c r="E1740" s="3" t="s">
        <v>6</v>
      </c>
      <c r="F1740" s="3" t="s">
        <v>105</v>
      </c>
      <c r="G1740" s="95">
        <v>670.35</v>
      </c>
    </row>
    <row r="1741" spans="2:7">
      <c r="B1741" s="41">
        <v>44314</v>
      </c>
      <c r="C1741" s="3" t="s">
        <v>117</v>
      </c>
      <c r="D1741" s="3">
        <v>13</v>
      </c>
      <c r="E1741" s="3" t="s">
        <v>6</v>
      </c>
      <c r="F1741" s="3" t="s">
        <v>109</v>
      </c>
      <c r="G1741" s="95">
        <v>554.97</v>
      </c>
    </row>
    <row r="1742" spans="2:7">
      <c r="B1742" s="41">
        <v>44926</v>
      </c>
      <c r="C1742" s="3" t="s">
        <v>117</v>
      </c>
      <c r="D1742" s="3">
        <v>200</v>
      </c>
      <c r="E1742" s="3" t="s">
        <v>9</v>
      </c>
      <c r="F1742" s="3" t="s">
        <v>109</v>
      </c>
      <c r="G1742" s="95">
        <v>4053</v>
      </c>
    </row>
    <row r="1743" spans="2:7">
      <c r="B1743" s="41">
        <v>44111</v>
      </c>
      <c r="C1743" s="3" t="s">
        <v>117</v>
      </c>
      <c r="D1743" s="3">
        <v>21</v>
      </c>
      <c r="E1743" s="3" t="s">
        <v>9</v>
      </c>
      <c r="F1743" s="3" t="s">
        <v>111</v>
      </c>
      <c r="G1743" s="95">
        <v>565.95000000000005</v>
      </c>
    </row>
    <row r="1744" spans="2:7">
      <c r="B1744" s="41">
        <v>43969</v>
      </c>
      <c r="C1744" s="3" t="s">
        <v>119</v>
      </c>
      <c r="D1744" s="3">
        <v>525</v>
      </c>
      <c r="E1744" s="3" t="s">
        <v>110</v>
      </c>
      <c r="F1744" s="3" t="s">
        <v>109</v>
      </c>
      <c r="G1744" s="95">
        <v>7531.78</v>
      </c>
    </row>
    <row r="1745" spans="2:7">
      <c r="B1745" s="41">
        <v>44373</v>
      </c>
      <c r="C1745" s="3" t="s">
        <v>119</v>
      </c>
      <c r="D1745" s="3">
        <v>46</v>
      </c>
      <c r="E1745" s="3" t="s">
        <v>110</v>
      </c>
      <c r="F1745" s="3" t="s">
        <v>115</v>
      </c>
      <c r="G1745" s="95">
        <v>1014.65</v>
      </c>
    </row>
    <row r="1746" spans="2:7">
      <c r="B1746" s="41">
        <v>44157</v>
      </c>
      <c r="C1746" s="3" t="s">
        <v>117</v>
      </c>
      <c r="D1746" s="3">
        <v>5</v>
      </c>
      <c r="E1746" s="3" t="s">
        <v>114</v>
      </c>
      <c r="F1746" s="3" t="s">
        <v>109</v>
      </c>
      <c r="G1746" s="95">
        <v>124.75</v>
      </c>
    </row>
    <row r="1747" spans="2:7">
      <c r="B1747" s="41">
        <v>44477</v>
      </c>
      <c r="C1747" s="3" t="s">
        <v>117</v>
      </c>
      <c r="D1747" s="3">
        <v>450</v>
      </c>
      <c r="E1747" s="3" t="s">
        <v>114</v>
      </c>
      <c r="F1747" s="3" t="s">
        <v>109</v>
      </c>
      <c r="G1747" s="95">
        <v>6714.56</v>
      </c>
    </row>
    <row r="1748" spans="2:7">
      <c r="B1748" s="41">
        <v>44537</v>
      </c>
      <c r="C1748" s="3" t="s">
        <v>119</v>
      </c>
      <c r="D1748" s="3">
        <v>475</v>
      </c>
      <c r="E1748" s="3" t="s">
        <v>9</v>
      </c>
      <c r="F1748" s="3" t="s">
        <v>113</v>
      </c>
      <c r="G1748" s="95">
        <v>7906.97</v>
      </c>
    </row>
    <row r="1749" spans="2:7">
      <c r="B1749" s="41">
        <v>44156</v>
      </c>
      <c r="C1749" s="3" t="s">
        <v>107</v>
      </c>
      <c r="D1749" s="3">
        <v>400</v>
      </c>
      <c r="E1749" s="3" t="s">
        <v>110</v>
      </c>
      <c r="F1749" s="3" t="s">
        <v>113</v>
      </c>
      <c r="G1749" s="95">
        <v>5968.5</v>
      </c>
    </row>
    <row r="1750" spans="2:7">
      <c r="B1750" s="41">
        <v>44203</v>
      </c>
      <c r="C1750" s="3" t="s">
        <v>116</v>
      </c>
      <c r="D1750" s="3">
        <v>8</v>
      </c>
      <c r="E1750" s="3" t="s">
        <v>6</v>
      </c>
      <c r="F1750" s="3" t="s">
        <v>115</v>
      </c>
      <c r="G1750" s="95">
        <v>341.52</v>
      </c>
    </row>
    <row r="1751" spans="2:7">
      <c r="B1751" s="41">
        <v>44696</v>
      </c>
      <c r="C1751" s="3" t="s">
        <v>116</v>
      </c>
      <c r="D1751" s="3">
        <v>39</v>
      </c>
      <c r="E1751" s="3" t="s">
        <v>112</v>
      </c>
      <c r="F1751" s="3" t="s">
        <v>108</v>
      </c>
      <c r="G1751" s="95">
        <v>1191.74</v>
      </c>
    </row>
    <row r="1752" spans="2:7">
      <c r="B1752" s="41">
        <v>44141</v>
      </c>
      <c r="C1752" s="3" t="s">
        <v>116</v>
      </c>
      <c r="D1752" s="3">
        <v>5</v>
      </c>
      <c r="E1752" s="3" t="s">
        <v>110</v>
      </c>
      <c r="F1752" s="3" t="s">
        <v>113</v>
      </c>
      <c r="G1752" s="95">
        <v>124.75</v>
      </c>
    </row>
    <row r="1753" spans="2:7">
      <c r="B1753" s="41">
        <v>43881</v>
      </c>
      <c r="C1753" s="3" t="s">
        <v>116</v>
      </c>
      <c r="D1753" s="3">
        <v>375</v>
      </c>
      <c r="E1753" s="3" t="s">
        <v>112</v>
      </c>
      <c r="F1753" s="3" t="s">
        <v>109</v>
      </c>
      <c r="G1753" s="95">
        <v>7536.09</v>
      </c>
    </row>
    <row r="1754" spans="2:7">
      <c r="B1754" s="41">
        <v>44286</v>
      </c>
      <c r="C1754" s="3" t="s">
        <v>119</v>
      </c>
      <c r="D1754" s="3">
        <v>400</v>
      </c>
      <c r="E1754" s="3" t="s">
        <v>112</v>
      </c>
      <c r="F1754" s="3" t="s">
        <v>109</v>
      </c>
      <c r="G1754" s="95">
        <v>8268.5</v>
      </c>
    </row>
    <row r="1755" spans="2:7">
      <c r="B1755" s="41">
        <v>44546</v>
      </c>
      <c r="C1755" s="3" t="s">
        <v>116</v>
      </c>
      <c r="D1755" s="3">
        <v>44</v>
      </c>
      <c r="E1755" s="3" t="s">
        <v>112</v>
      </c>
      <c r="F1755" s="3" t="s">
        <v>113</v>
      </c>
      <c r="G1755" s="95">
        <v>1344.53</v>
      </c>
    </row>
    <row r="1756" spans="2:7">
      <c r="B1756" s="41">
        <v>44838</v>
      </c>
      <c r="C1756" s="3" t="s">
        <v>119</v>
      </c>
      <c r="D1756" s="3">
        <v>16</v>
      </c>
      <c r="E1756" s="3" t="s">
        <v>114</v>
      </c>
      <c r="F1756" s="3" t="s">
        <v>109</v>
      </c>
      <c r="G1756" s="95">
        <v>399.2</v>
      </c>
    </row>
    <row r="1757" spans="2:7">
      <c r="B1757" s="41">
        <v>44789</v>
      </c>
      <c r="C1757" s="3" t="s">
        <v>118</v>
      </c>
      <c r="D1757" s="3">
        <v>50</v>
      </c>
      <c r="E1757" s="3" t="s">
        <v>110</v>
      </c>
      <c r="F1757" s="3" t="s">
        <v>111</v>
      </c>
      <c r="G1757" s="95">
        <v>898.13</v>
      </c>
    </row>
    <row r="1758" spans="2:7">
      <c r="B1758" s="41">
        <v>44339</v>
      </c>
      <c r="C1758" s="3" t="s">
        <v>117</v>
      </c>
      <c r="D1758" s="3">
        <v>350</v>
      </c>
      <c r="E1758" s="3" t="s">
        <v>110</v>
      </c>
      <c r="F1758" s="3" t="s">
        <v>108</v>
      </c>
      <c r="G1758" s="95">
        <v>5021.1899999999996</v>
      </c>
    </row>
    <row r="1759" spans="2:7">
      <c r="B1759" s="41">
        <v>44119</v>
      </c>
      <c r="C1759" s="3" t="s">
        <v>119</v>
      </c>
      <c r="D1759" s="3">
        <v>37</v>
      </c>
      <c r="E1759" s="3" t="s">
        <v>6</v>
      </c>
      <c r="F1759" s="3" t="s">
        <v>113</v>
      </c>
      <c r="G1759" s="95">
        <v>1342.6</v>
      </c>
    </row>
    <row r="1760" spans="2:7">
      <c r="B1760" s="41">
        <v>44808</v>
      </c>
      <c r="C1760" s="3" t="s">
        <v>117</v>
      </c>
      <c r="D1760" s="3">
        <v>325</v>
      </c>
      <c r="E1760" s="3" t="s">
        <v>112</v>
      </c>
      <c r="F1760" s="3" t="s">
        <v>109</v>
      </c>
      <c r="G1760" s="95">
        <v>6531.28</v>
      </c>
    </row>
    <row r="1761" spans="2:7">
      <c r="B1761" s="41">
        <v>44047</v>
      </c>
      <c r="C1761" s="3" t="s">
        <v>119</v>
      </c>
      <c r="D1761" s="3">
        <v>3</v>
      </c>
      <c r="E1761" s="3" t="s">
        <v>112</v>
      </c>
      <c r="F1761" s="3" t="s">
        <v>115</v>
      </c>
      <c r="G1761" s="95">
        <v>104.85</v>
      </c>
    </row>
    <row r="1762" spans="2:7">
      <c r="B1762" s="41">
        <v>44565</v>
      </c>
      <c r="C1762" s="3" t="s">
        <v>119</v>
      </c>
      <c r="D1762" s="3">
        <v>2</v>
      </c>
      <c r="E1762" s="3" t="s">
        <v>6</v>
      </c>
      <c r="F1762" s="3" t="s">
        <v>108</v>
      </c>
      <c r="G1762" s="95">
        <v>87.38</v>
      </c>
    </row>
    <row r="1763" spans="2:7">
      <c r="B1763" s="41">
        <v>44751</v>
      </c>
      <c r="C1763" s="3" t="s">
        <v>119</v>
      </c>
      <c r="D1763" s="3">
        <v>325</v>
      </c>
      <c r="E1763" s="3" t="s">
        <v>6</v>
      </c>
      <c r="F1763" s="3" t="s">
        <v>113</v>
      </c>
      <c r="G1763" s="95">
        <v>7977.69</v>
      </c>
    </row>
    <row r="1764" spans="2:7">
      <c r="B1764" s="41">
        <v>44110</v>
      </c>
      <c r="C1764" s="3" t="s">
        <v>119</v>
      </c>
      <c r="D1764" s="3">
        <v>550</v>
      </c>
      <c r="E1764" s="3" t="s">
        <v>6</v>
      </c>
      <c r="F1764" s="3" t="s">
        <v>113</v>
      </c>
      <c r="G1764" s="95">
        <v>13816.96</v>
      </c>
    </row>
    <row r="1765" spans="2:7">
      <c r="B1765" s="41">
        <v>44271</v>
      </c>
      <c r="C1765" s="3" t="s">
        <v>119</v>
      </c>
      <c r="D1765" s="3">
        <v>425</v>
      </c>
      <c r="E1765" s="3" t="s">
        <v>9</v>
      </c>
      <c r="F1765" s="3" t="s">
        <v>111</v>
      </c>
      <c r="G1765" s="95">
        <v>7074.66</v>
      </c>
    </row>
    <row r="1766" spans="2:7">
      <c r="B1766" s="41">
        <v>43863</v>
      </c>
      <c r="C1766" s="3" t="s">
        <v>116</v>
      </c>
      <c r="D1766" s="3">
        <v>7</v>
      </c>
      <c r="E1766" s="3" t="s">
        <v>110</v>
      </c>
      <c r="F1766" s="3" t="s">
        <v>115</v>
      </c>
      <c r="G1766" s="95">
        <v>174.65</v>
      </c>
    </row>
    <row r="1767" spans="2:7">
      <c r="B1767" s="41">
        <v>44455</v>
      </c>
      <c r="C1767" s="3" t="s">
        <v>117</v>
      </c>
      <c r="D1767" s="3">
        <v>9</v>
      </c>
      <c r="E1767" s="3" t="s">
        <v>6</v>
      </c>
      <c r="F1767" s="3" t="s">
        <v>115</v>
      </c>
      <c r="G1767" s="95">
        <v>393.21</v>
      </c>
    </row>
    <row r="1768" spans="2:7">
      <c r="B1768" s="41">
        <v>44243</v>
      </c>
      <c r="C1768" s="3" t="s">
        <v>117</v>
      </c>
      <c r="D1768" s="3">
        <v>3</v>
      </c>
      <c r="E1768" s="3" t="s">
        <v>112</v>
      </c>
      <c r="F1768" s="3" t="s">
        <v>113</v>
      </c>
      <c r="G1768" s="95">
        <v>104.85</v>
      </c>
    </row>
    <row r="1769" spans="2:7">
      <c r="B1769" s="41">
        <v>43843</v>
      </c>
      <c r="C1769" s="3" t="s">
        <v>118</v>
      </c>
      <c r="D1769" s="3">
        <v>10</v>
      </c>
      <c r="E1769" s="3" t="s">
        <v>114</v>
      </c>
      <c r="F1769" s="3" t="s">
        <v>109</v>
      </c>
      <c r="G1769" s="95">
        <v>249.5</v>
      </c>
    </row>
    <row r="1770" spans="2:7">
      <c r="B1770" s="41">
        <v>44636</v>
      </c>
      <c r="C1770" s="3" t="s">
        <v>117</v>
      </c>
      <c r="D1770" s="3">
        <v>49</v>
      </c>
      <c r="E1770" s="3" t="s">
        <v>6</v>
      </c>
      <c r="F1770" s="3" t="s">
        <v>108</v>
      </c>
      <c r="G1770" s="95">
        <v>1605.61</v>
      </c>
    </row>
    <row r="1771" spans="2:7">
      <c r="B1771" s="41">
        <v>44311</v>
      </c>
      <c r="C1771" s="3" t="s">
        <v>118</v>
      </c>
      <c r="D1771" s="3">
        <v>5</v>
      </c>
      <c r="E1771" s="3" t="s">
        <v>6</v>
      </c>
      <c r="F1771" s="3" t="s">
        <v>105</v>
      </c>
      <c r="G1771" s="95">
        <v>223.45</v>
      </c>
    </row>
    <row r="1772" spans="2:7">
      <c r="B1772" s="41">
        <v>44889</v>
      </c>
      <c r="C1772" s="3" t="s">
        <v>116</v>
      </c>
      <c r="D1772" s="3">
        <v>275</v>
      </c>
      <c r="E1772" s="3" t="s">
        <v>6</v>
      </c>
      <c r="F1772" s="3" t="s">
        <v>115</v>
      </c>
      <c r="G1772" s="95">
        <v>6750.36</v>
      </c>
    </row>
    <row r="1773" spans="2:7">
      <c r="B1773" s="41">
        <v>44060</v>
      </c>
      <c r="C1773" s="3" t="s">
        <v>119</v>
      </c>
      <c r="D1773" s="3">
        <v>2</v>
      </c>
      <c r="E1773" s="3" t="s">
        <v>6</v>
      </c>
      <c r="F1773" s="3" t="s">
        <v>106</v>
      </c>
      <c r="G1773" s="95">
        <v>87.38</v>
      </c>
    </row>
    <row r="1774" spans="2:7">
      <c r="B1774" s="41">
        <v>44337</v>
      </c>
      <c r="C1774" s="3" t="s">
        <v>118</v>
      </c>
      <c r="D1774" s="3">
        <v>300</v>
      </c>
      <c r="E1774" s="3" t="s">
        <v>6</v>
      </c>
      <c r="F1774" s="3" t="s">
        <v>115</v>
      </c>
      <c r="G1774" s="95">
        <v>7709.03</v>
      </c>
    </row>
    <row r="1775" spans="2:7">
      <c r="B1775" s="41">
        <v>44814</v>
      </c>
      <c r="C1775" s="3" t="s">
        <v>119</v>
      </c>
      <c r="D1775" s="3">
        <v>5</v>
      </c>
      <c r="E1775" s="3" t="s">
        <v>6</v>
      </c>
      <c r="F1775" s="3" t="s">
        <v>109</v>
      </c>
      <c r="G1775" s="95">
        <v>223.45</v>
      </c>
    </row>
    <row r="1776" spans="2:7">
      <c r="B1776" s="41">
        <v>44097</v>
      </c>
      <c r="C1776" s="3" t="s">
        <v>107</v>
      </c>
      <c r="D1776" s="3">
        <v>5</v>
      </c>
      <c r="E1776" s="3" t="s">
        <v>6</v>
      </c>
      <c r="F1776" s="3" t="s">
        <v>111</v>
      </c>
      <c r="G1776" s="95">
        <v>213.45</v>
      </c>
    </row>
    <row r="1777" spans="2:7">
      <c r="B1777" s="41">
        <v>44911</v>
      </c>
      <c r="C1777" s="3" t="s">
        <v>119</v>
      </c>
      <c r="D1777" s="3">
        <v>39</v>
      </c>
      <c r="E1777" s="3" t="s">
        <v>114</v>
      </c>
      <c r="F1777" s="3" t="s">
        <v>113</v>
      </c>
      <c r="G1777" s="95">
        <v>860.24</v>
      </c>
    </row>
    <row r="1778" spans="2:7">
      <c r="B1778" s="41">
        <v>44316</v>
      </c>
      <c r="C1778" s="3" t="s">
        <v>116</v>
      </c>
      <c r="D1778" s="3">
        <v>50</v>
      </c>
      <c r="E1778" s="3" t="s">
        <v>6</v>
      </c>
      <c r="F1778" s="3" t="s">
        <v>113</v>
      </c>
      <c r="G1778" s="95">
        <v>1638.38</v>
      </c>
    </row>
    <row r="1779" spans="2:7">
      <c r="B1779" s="41">
        <v>44632</v>
      </c>
      <c r="C1779" s="3" t="s">
        <v>117</v>
      </c>
      <c r="D1779" s="3">
        <v>3</v>
      </c>
      <c r="E1779" s="3" t="s">
        <v>114</v>
      </c>
      <c r="F1779" s="3" t="s">
        <v>105</v>
      </c>
      <c r="G1779" s="95">
        <v>74.849999999999994</v>
      </c>
    </row>
    <row r="1780" spans="2:7">
      <c r="B1780" s="41">
        <v>44541</v>
      </c>
      <c r="C1780" s="3" t="s">
        <v>119</v>
      </c>
      <c r="D1780" s="3">
        <v>31</v>
      </c>
      <c r="E1780" s="3" t="s">
        <v>9</v>
      </c>
      <c r="F1780" s="3" t="s">
        <v>106</v>
      </c>
      <c r="G1780" s="95">
        <v>736.48</v>
      </c>
    </row>
    <row r="1781" spans="2:7">
      <c r="B1781" s="41">
        <v>44027</v>
      </c>
      <c r="C1781" s="3" t="s">
        <v>119</v>
      </c>
      <c r="D1781" s="3">
        <v>43</v>
      </c>
      <c r="E1781" s="3" t="s">
        <v>9</v>
      </c>
      <c r="F1781" s="3" t="s">
        <v>108</v>
      </c>
      <c r="G1781" s="95">
        <v>1058.1199999999999</v>
      </c>
    </row>
    <row r="1782" spans="2:7">
      <c r="B1782" s="41">
        <v>44647</v>
      </c>
      <c r="C1782" s="3" t="s">
        <v>118</v>
      </c>
      <c r="D1782" s="3">
        <v>400</v>
      </c>
      <c r="E1782" s="3" t="s">
        <v>9</v>
      </c>
      <c r="F1782" s="3" t="s">
        <v>115</v>
      </c>
      <c r="G1782" s="95">
        <v>6658.5</v>
      </c>
    </row>
    <row r="1783" spans="2:7">
      <c r="B1783" s="41">
        <v>44730</v>
      </c>
      <c r="C1783" s="3" t="s">
        <v>116</v>
      </c>
      <c r="D1783" s="3">
        <v>350</v>
      </c>
      <c r="E1783" s="3" t="s">
        <v>112</v>
      </c>
      <c r="F1783" s="3" t="s">
        <v>115</v>
      </c>
      <c r="G1783" s="95">
        <v>7234.94</v>
      </c>
    </row>
    <row r="1784" spans="2:7">
      <c r="B1784" s="41">
        <v>43856</v>
      </c>
      <c r="C1784" s="3" t="s">
        <v>117</v>
      </c>
      <c r="D1784" s="3">
        <v>30</v>
      </c>
      <c r="E1784" s="3" t="s">
        <v>110</v>
      </c>
      <c r="F1784" s="3" t="s">
        <v>106</v>
      </c>
      <c r="G1784" s="95">
        <v>610.73</v>
      </c>
    </row>
    <row r="1785" spans="2:7">
      <c r="B1785" s="41">
        <v>44782</v>
      </c>
      <c r="C1785" s="3" t="s">
        <v>116</v>
      </c>
      <c r="D1785" s="3">
        <v>3</v>
      </c>
      <c r="E1785" s="3" t="s">
        <v>6</v>
      </c>
      <c r="F1785" s="3" t="s">
        <v>113</v>
      </c>
      <c r="G1785" s="95">
        <v>128.07</v>
      </c>
    </row>
    <row r="1786" spans="2:7">
      <c r="B1786" s="41">
        <v>44069</v>
      </c>
      <c r="C1786" s="3" t="s">
        <v>119</v>
      </c>
      <c r="D1786" s="3">
        <v>11</v>
      </c>
      <c r="E1786" s="3" t="s">
        <v>112</v>
      </c>
      <c r="F1786" s="3" t="s">
        <v>105</v>
      </c>
      <c r="G1786" s="95">
        <v>373.45</v>
      </c>
    </row>
    <row r="1787" spans="2:7">
      <c r="B1787" s="41">
        <v>44675</v>
      </c>
      <c r="C1787" s="3" t="s">
        <v>118</v>
      </c>
      <c r="D1787" s="3">
        <v>150</v>
      </c>
      <c r="E1787" s="3" t="s">
        <v>114</v>
      </c>
      <c r="F1787" s="3" t="s">
        <v>109</v>
      </c>
      <c r="G1787" s="95">
        <v>2724.75</v>
      </c>
    </row>
    <row r="1788" spans="2:7">
      <c r="B1788" s="41">
        <v>44410</v>
      </c>
      <c r="C1788" s="3" t="s">
        <v>119</v>
      </c>
      <c r="D1788" s="3">
        <v>26</v>
      </c>
      <c r="E1788" s="3" t="s">
        <v>9</v>
      </c>
      <c r="F1788" s="3" t="s">
        <v>115</v>
      </c>
      <c r="G1788" s="95">
        <v>595.6</v>
      </c>
    </row>
    <row r="1789" spans="2:7">
      <c r="B1789" s="41">
        <v>44742</v>
      </c>
      <c r="C1789" s="3" t="s">
        <v>119</v>
      </c>
      <c r="D1789" s="3">
        <v>4</v>
      </c>
      <c r="E1789" s="3" t="s">
        <v>112</v>
      </c>
      <c r="F1789" s="3" t="s">
        <v>111</v>
      </c>
      <c r="G1789" s="95">
        <v>143.80000000000001</v>
      </c>
    </row>
    <row r="1790" spans="2:7">
      <c r="B1790" s="41">
        <v>44050</v>
      </c>
      <c r="C1790" s="3" t="s">
        <v>116</v>
      </c>
      <c r="D1790" s="3">
        <v>29</v>
      </c>
      <c r="E1790" s="3" t="s">
        <v>114</v>
      </c>
      <c r="F1790" s="3" t="s">
        <v>108</v>
      </c>
      <c r="G1790" s="95">
        <v>639.66999999999996</v>
      </c>
    </row>
    <row r="1791" spans="2:7">
      <c r="B1791" s="41">
        <v>44673</v>
      </c>
      <c r="C1791" s="3" t="s">
        <v>117</v>
      </c>
      <c r="D1791" s="3">
        <v>37</v>
      </c>
      <c r="E1791" s="3" t="s">
        <v>6</v>
      </c>
      <c r="F1791" s="3" t="s">
        <v>113</v>
      </c>
      <c r="G1791" s="95">
        <v>1342.6</v>
      </c>
    </row>
    <row r="1792" spans="2:7">
      <c r="B1792" s="41">
        <v>44864</v>
      </c>
      <c r="C1792" s="3" t="s">
        <v>117</v>
      </c>
      <c r="D1792" s="3">
        <v>7</v>
      </c>
      <c r="E1792" s="3" t="s">
        <v>110</v>
      </c>
      <c r="F1792" s="3" t="s">
        <v>105</v>
      </c>
      <c r="G1792" s="95">
        <v>181.65</v>
      </c>
    </row>
    <row r="1793" spans="2:7">
      <c r="B1793" s="41">
        <v>43955</v>
      </c>
      <c r="C1793" s="3" t="s">
        <v>116</v>
      </c>
      <c r="D1793" s="3">
        <v>39</v>
      </c>
      <c r="E1793" s="3" t="s">
        <v>110</v>
      </c>
      <c r="F1793" s="3" t="s">
        <v>105</v>
      </c>
      <c r="G1793" s="95">
        <v>793.94</v>
      </c>
    </row>
    <row r="1794" spans="2:7">
      <c r="B1794" s="41">
        <v>43925</v>
      </c>
      <c r="C1794" s="3" t="s">
        <v>117</v>
      </c>
      <c r="D1794" s="3">
        <v>42</v>
      </c>
      <c r="E1794" s="3" t="s">
        <v>110</v>
      </c>
      <c r="F1794" s="3" t="s">
        <v>105</v>
      </c>
      <c r="G1794" s="95">
        <v>855.02</v>
      </c>
    </row>
    <row r="1795" spans="2:7">
      <c r="B1795" s="41">
        <v>44611</v>
      </c>
      <c r="C1795" s="3" t="s">
        <v>119</v>
      </c>
      <c r="D1795" s="3">
        <v>23</v>
      </c>
      <c r="E1795" s="3" t="s">
        <v>112</v>
      </c>
      <c r="F1795" s="3" t="s">
        <v>105</v>
      </c>
      <c r="G1795" s="95">
        <v>803.85</v>
      </c>
    </row>
    <row r="1796" spans="2:7">
      <c r="B1796" s="41">
        <v>44420</v>
      </c>
      <c r="C1796" s="3" t="s">
        <v>117</v>
      </c>
      <c r="D1796" s="3">
        <v>425</v>
      </c>
      <c r="E1796" s="3" t="s">
        <v>9</v>
      </c>
      <c r="F1796" s="3" t="s">
        <v>108</v>
      </c>
      <c r="G1796" s="95">
        <v>6585.91</v>
      </c>
    </row>
    <row r="1797" spans="2:7">
      <c r="B1797" s="41">
        <v>44779</v>
      </c>
      <c r="C1797" s="3" t="s">
        <v>116</v>
      </c>
      <c r="D1797" s="3">
        <v>1</v>
      </c>
      <c r="E1797" s="3" t="s">
        <v>110</v>
      </c>
      <c r="F1797" s="3" t="s">
        <v>105</v>
      </c>
      <c r="G1797" s="95">
        <v>25.95</v>
      </c>
    </row>
    <row r="1798" spans="2:7">
      <c r="B1798" s="41">
        <v>44211</v>
      </c>
      <c r="C1798" s="3" t="s">
        <v>119</v>
      </c>
      <c r="D1798" s="3">
        <v>200</v>
      </c>
      <c r="E1798" s="3" t="s">
        <v>112</v>
      </c>
      <c r="F1798" s="3" t="s">
        <v>106</v>
      </c>
      <c r="G1798" s="95">
        <v>4753</v>
      </c>
    </row>
    <row r="1799" spans="2:7">
      <c r="B1799" s="41">
        <v>44619</v>
      </c>
      <c r="C1799" s="3" t="s">
        <v>119</v>
      </c>
      <c r="D1799" s="3">
        <v>1</v>
      </c>
      <c r="E1799" s="3" t="s">
        <v>112</v>
      </c>
      <c r="F1799" s="3" t="s">
        <v>108</v>
      </c>
      <c r="G1799" s="95">
        <v>33.950000000000003</v>
      </c>
    </row>
    <row r="1800" spans="2:7">
      <c r="B1800" s="41">
        <v>44105</v>
      </c>
      <c r="C1800" s="3" t="s">
        <v>116</v>
      </c>
      <c r="D1800" s="3">
        <v>10</v>
      </c>
      <c r="E1800" s="3" t="s">
        <v>110</v>
      </c>
      <c r="F1800" s="3" t="s">
        <v>108</v>
      </c>
      <c r="G1800" s="95">
        <v>249.5</v>
      </c>
    </row>
    <row r="1801" spans="2:7">
      <c r="B1801" s="41">
        <v>44822</v>
      </c>
      <c r="C1801" s="3" t="s">
        <v>118</v>
      </c>
      <c r="D1801" s="3">
        <v>14</v>
      </c>
      <c r="E1801" s="3" t="s">
        <v>9</v>
      </c>
      <c r="F1801" s="3" t="s">
        <v>108</v>
      </c>
      <c r="G1801" s="95">
        <v>391.3</v>
      </c>
    </row>
    <row r="1802" spans="2:7">
      <c r="B1802" s="41">
        <v>44149</v>
      </c>
      <c r="C1802" s="3" t="s">
        <v>107</v>
      </c>
      <c r="D1802" s="3">
        <v>3</v>
      </c>
      <c r="E1802" s="3" t="s">
        <v>6</v>
      </c>
      <c r="F1802" s="3" t="s">
        <v>113</v>
      </c>
      <c r="G1802" s="95">
        <v>128.07</v>
      </c>
    </row>
    <row r="1803" spans="2:7">
      <c r="B1803" s="41">
        <v>44485</v>
      </c>
      <c r="C1803" s="3" t="s">
        <v>116</v>
      </c>
      <c r="D1803" s="3">
        <v>22</v>
      </c>
      <c r="E1803" s="3" t="s">
        <v>112</v>
      </c>
      <c r="F1803" s="3" t="s">
        <v>109</v>
      </c>
      <c r="G1803" s="95">
        <v>768.9</v>
      </c>
    </row>
    <row r="1804" spans="2:7">
      <c r="B1804" s="41">
        <v>44755</v>
      </c>
      <c r="C1804" s="3" t="s">
        <v>119</v>
      </c>
      <c r="D1804" s="3">
        <v>325</v>
      </c>
      <c r="E1804" s="3" t="s">
        <v>110</v>
      </c>
      <c r="F1804" s="3" t="s">
        <v>105</v>
      </c>
      <c r="G1804" s="95">
        <v>4662.53</v>
      </c>
    </row>
    <row r="1805" spans="2:7">
      <c r="B1805" s="41">
        <v>44867</v>
      </c>
      <c r="C1805" s="3" t="s">
        <v>116</v>
      </c>
      <c r="D1805" s="3">
        <v>9</v>
      </c>
      <c r="E1805" s="3" t="s">
        <v>114</v>
      </c>
      <c r="F1805" s="3" t="s">
        <v>113</v>
      </c>
      <c r="G1805" s="95">
        <v>242.55</v>
      </c>
    </row>
    <row r="1806" spans="2:7">
      <c r="B1806" s="41">
        <v>43936</v>
      </c>
      <c r="C1806" s="3" t="s">
        <v>116</v>
      </c>
      <c r="D1806" s="3">
        <v>44</v>
      </c>
      <c r="E1806" s="3" t="s">
        <v>112</v>
      </c>
      <c r="F1806" s="3" t="s">
        <v>109</v>
      </c>
      <c r="G1806" s="95">
        <v>1344.53</v>
      </c>
    </row>
    <row r="1807" spans="2:7">
      <c r="B1807" s="41">
        <v>44501</v>
      </c>
      <c r="C1807" s="3" t="s">
        <v>107</v>
      </c>
      <c r="D1807" s="3">
        <v>30</v>
      </c>
      <c r="E1807" s="3" t="s">
        <v>110</v>
      </c>
      <c r="F1807" s="3" t="s">
        <v>105</v>
      </c>
      <c r="G1807" s="95">
        <v>636.23</v>
      </c>
    </row>
    <row r="1808" spans="2:7">
      <c r="B1808" s="41">
        <v>43884</v>
      </c>
      <c r="C1808" s="3" t="s">
        <v>107</v>
      </c>
      <c r="D1808" s="3">
        <v>4</v>
      </c>
      <c r="E1808" s="3" t="s">
        <v>114</v>
      </c>
      <c r="F1808" s="3" t="s">
        <v>106</v>
      </c>
      <c r="G1808" s="95">
        <v>107.8</v>
      </c>
    </row>
    <row r="1809" spans="2:7">
      <c r="B1809" s="41">
        <v>43937</v>
      </c>
      <c r="C1809" s="3" t="s">
        <v>117</v>
      </c>
      <c r="D1809" s="3">
        <v>8</v>
      </c>
      <c r="E1809" s="3" t="s">
        <v>110</v>
      </c>
      <c r="F1809" s="3" t="s">
        <v>105</v>
      </c>
      <c r="G1809" s="95">
        <v>199.6</v>
      </c>
    </row>
    <row r="1810" spans="2:7">
      <c r="B1810" s="41">
        <v>43938</v>
      </c>
      <c r="C1810" s="3" t="s">
        <v>117</v>
      </c>
      <c r="D1810" s="3">
        <v>525</v>
      </c>
      <c r="E1810" s="3" t="s">
        <v>110</v>
      </c>
      <c r="F1810" s="3" t="s">
        <v>108</v>
      </c>
      <c r="G1810" s="95">
        <v>7229.91</v>
      </c>
    </row>
    <row r="1811" spans="2:7">
      <c r="B1811" s="41">
        <v>43933</v>
      </c>
      <c r="C1811" s="3" t="s">
        <v>119</v>
      </c>
      <c r="D1811" s="3">
        <v>400</v>
      </c>
      <c r="E1811" s="3" t="s">
        <v>114</v>
      </c>
      <c r="F1811" s="3" t="s">
        <v>113</v>
      </c>
      <c r="G1811" s="95">
        <v>5968.5</v>
      </c>
    </row>
    <row r="1812" spans="2:7">
      <c r="B1812" s="41">
        <v>43904</v>
      </c>
      <c r="C1812" s="3" t="s">
        <v>119</v>
      </c>
      <c r="D1812" s="3">
        <v>17</v>
      </c>
      <c r="E1812" s="3" t="s">
        <v>6</v>
      </c>
      <c r="F1812" s="3" t="s">
        <v>108</v>
      </c>
      <c r="G1812" s="95">
        <v>759.73</v>
      </c>
    </row>
    <row r="1813" spans="2:7">
      <c r="B1813" s="41">
        <v>44788</v>
      </c>
      <c r="C1813" s="3" t="s">
        <v>116</v>
      </c>
      <c r="D1813" s="3">
        <v>47</v>
      </c>
      <c r="E1813" s="3" t="s">
        <v>112</v>
      </c>
      <c r="F1813" s="3" t="s">
        <v>106</v>
      </c>
      <c r="G1813" s="95">
        <v>1356.3</v>
      </c>
    </row>
    <row r="1814" spans="2:7">
      <c r="B1814" s="41">
        <v>44194</v>
      </c>
      <c r="C1814" s="3" t="s">
        <v>119</v>
      </c>
      <c r="D1814" s="3">
        <v>44</v>
      </c>
      <c r="E1814" s="3" t="s">
        <v>112</v>
      </c>
      <c r="F1814" s="3" t="s">
        <v>111</v>
      </c>
      <c r="G1814" s="95">
        <v>1269.73</v>
      </c>
    </row>
    <row r="1815" spans="2:7">
      <c r="B1815" s="41">
        <v>44223</v>
      </c>
      <c r="C1815" s="3" t="s">
        <v>107</v>
      </c>
      <c r="D1815" s="3">
        <v>46</v>
      </c>
      <c r="E1815" s="3" t="s">
        <v>114</v>
      </c>
      <c r="F1815" s="3" t="s">
        <v>115</v>
      </c>
      <c r="G1815" s="95">
        <v>975.55</v>
      </c>
    </row>
    <row r="1816" spans="2:7">
      <c r="B1816" s="41">
        <v>44896</v>
      </c>
      <c r="C1816" s="3" t="s">
        <v>117</v>
      </c>
      <c r="D1816" s="3">
        <v>17</v>
      </c>
      <c r="E1816" s="3" t="s">
        <v>114</v>
      </c>
      <c r="F1816" s="3" t="s">
        <v>108</v>
      </c>
      <c r="G1816" s="95">
        <v>441.15</v>
      </c>
    </row>
    <row r="1817" spans="2:7">
      <c r="B1817" s="41">
        <v>44634</v>
      </c>
      <c r="C1817" s="3" t="s">
        <v>117</v>
      </c>
      <c r="D1817" s="3">
        <v>575</v>
      </c>
      <c r="E1817" s="3" t="s">
        <v>110</v>
      </c>
      <c r="F1817" s="3" t="s">
        <v>108</v>
      </c>
      <c r="G1817" s="95">
        <v>8579.7199999999993</v>
      </c>
    </row>
    <row r="1818" spans="2:7">
      <c r="B1818" s="41">
        <v>44362</v>
      </c>
      <c r="C1818" s="3" t="s">
        <v>107</v>
      </c>
      <c r="D1818" s="3">
        <v>4</v>
      </c>
      <c r="E1818" s="3" t="s">
        <v>110</v>
      </c>
      <c r="F1818" s="3" t="s">
        <v>111</v>
      </c>
      <c r="G1818" s="95">
        <v>95.8</v>
      </c>
    </row>
    <row r="1819" spans="2:7">
      <c r="B1819" s="41">
        <v>44458</v>
      </c>
      <c r="C1819" s="3" t="s">
        <v>118</v>
      </c>
      <c r="D1819" s="3">
        <v>13</v>
      </c>
      <c r="E1819" s="3" t="s">
        <v>112</v>
      </c>
      <c r="F1819" s="3" t="s">
        <v>109</v>
      </c>
      <c r="G1819" s="95">
        <v>441.35</v>
      </c>
    </row>
    <row r="1820" spans="2:7">
      <c r="B1820" s="41">
        <v>44860</v>
      </c>
      <c r="C1820" s="3" t="s">
        <v>117</v>
      </c>
      <c r="D1820" s="3">
        <v>5</v>
      </c>
      <c r="E1820" s="3" t="s">
        <v>9</v>
      </c>
      <c r="F1820" s="3" t="s">
        <v>111</v>
      </c>
      <c r="G1820" s="95">
        <v>139.75</v>
      </c>
    </row>
    <row r="1821" spans="2:7">
      <c r="B1821" s="41">
        <v>44781</v>
      </c>
      <c r="C1821" s="3" t="s">
        <v>107</v>
      </c>
      <c r="D1821" s="3">
        <v>7</v>
      </c>
      <c r="E1821" s="3" t="s">
        <v>9</v>
      </c>
      <c r="F1821" s="3" t="s">
        <v>106</v>
      </c>
      <c r="G1821" s="95">
        <v>188.65</v>
      </c>
    </row>
    <row r="1822" spans="2:7">
      <c r="B1822" s="41">
        <v>44008</v>
      </c>
      <c r="C1822" s="3" t="s">
        <v>119</v>
      </c>
      <c r="D1822" s="3">
        <v>38</v>
      </c>
      <c r="E1822" s="3" t="s">
        <v>9</v>
      </c>
      <c r="F1822" s="3" t="s">
        <v>106</v>
      </c>
      <c r="G1822" s="95">
        <v>870.49</v>
      </c>
    </row>
    <row r="1823" spans="2:7">
      <c r="B1823" s="41">
        <v>44022</v>
      </c>
      <c r="C1823" s="3" t="s">
        <v>117</v>
      </c>
      <c r="D1823" s="3">
        <v>8</v>
      </c>
      <c r="E1823" s="3" t="s">
        <v>9</v>
      </c>
      <c r="F1823" s="3" t="s">
        <v>115</v>
      </c>
      <c r="G1823" s="95">
        <v>231.6</v>
      </c>
    </row>
    <row r="1824" spans="2:7">
      <c r="B1824" s="41">
        <v>44392</v>
      </c>
      <c r="C1824" s="3" t="s">
        <v>107</v>
      </c>
      <c r="D1824" s="3">
        <v>1</v>
      </c>
      <c r="E1824" s="3" t="s">
        <v>114</v>
      </c>
      <c r="F1824" s="3" t="s">
        <v>108</v>
      </c>
      <c r="G1824" s="95">
        <v>24.95</v>
      </c>
    </row>
    <row r="1825" spans="2:7">
      <c r="B1825" s="41">
        <v>43964</v>
      </c>
      <c r="C1825" s="3" t="s">
        <v>107</v>
      </c>
      <c r="D1825" s="3">
        <v>27</v>
      </c>
      <c r="E1825" s="3" t="s">
        <v>110</v>
      </c>
      <c r="F1825" s="3" t="s">
        <v>106</v>
      </c>
      <c r="G1825" s="95">
        <v>595.54999999999995</v>
      </c>
    </row>
    <row r="1826" spans="2:7">
      <c r="B1826" s="41">
        <v>43834</v>
      </c>
      <c r="C1826" s="3" t="s">
        <v>116</v>
      </c>
      <c r="D1826" s="3">
        <v>3</v>
      </c>
      <c r="E1826" s="3" t="s">
        <v>110</v>
      </c>
      <c r="F1826" s="3" t="s">
        <v>108</v>
      </c>
      <c r="G1826" s="95">
        <v>74.849999999999994</v>
      </c>
    </row>
    <row r="1827" spans="2:7">
      <c r="B1827" s="41">
        <v>44156</v>
      </c>
      <c r="C1827" s="3" t="s">
        <v>119</v>
      </c>
      <c r="D1827" s="3">
        <v>5</v>
      </c>
      <c r="E1827" s="3" t="s">
        <v>110</v>
      </c>
      <c r="F1827" s="3" t="s">
        <v>108</v>
      </c>
      <c r="G1827" s="95">
        <v>124.75</v>
      </c>
    </row>
    <row r="1828" spans="2:7">
      <c r="B1828" s="41">
        <v>43842</v>
      </c>
      <c r="C1828" s="3" t="s">
        <v>119</v>
      </c>
      <c r="D1828" s="3">
        <v>40</v>
      </c>
      <c r="E1828" s="3" t="s">
        <v>110</v>
      </c>
      <c r="F1828" s="3" t="s">
        <v>109</v>
      </c>
      <c r="G1828" s="95">
        <v>814.3</v>
      </c>
    </row>
    <row r="1829" spans="2:7">
      <c r="B1829" s="41">
        <v>44008</v>
      </c>
      <c r="C1829" s="3" t="s">
        <v>118</v>
      </c>
      <c r="D1829" s="3">
        <v>150</v>
      </c>
      <c r="E1829" s="3" t="s">
        <v>112</v>
      </c>
      <c r="F1829" s="3" t="s">
        <v>105</v>
      </c>
      <c r="G1829" s="95">
        <v>3669.75</v>
      </c>
    </row>
    <row r="1830" spans="2:7">
      <c r="B1830" s="41">
        <v>43955</v>
      </c>
      <c r="C1830" s="3" t="s">
        <v>118</v>
      </c>
      <c r="D1830" s="3">
        <v>17</v>
      </c>
      <c r="E1830" s="3" t="s">
        <v>110</v>
      </c>
      <c r="F1830" s="3" t="s">
        <v>106</v>
      </c>
      <c r="G1830" s="95">
        <v>424.15</v>
      </c>
    </row>
    <row r="1831" spans="2:7">
      <c r="B1831" s="41">
        <v>44319</v>
      </c>
      <c r="C1831" s="3" t="s">
        <v>118</v>
      </c>
      <c r="D1831" s="3">
        <v>275</v>
      </c>
      <c r="E1831" s="3" t="s">
        <v>6</v>
      </c>
      <c r="F1831" s="3" t="s">
        <v>115</v>
      </c>
      <c r="G1831" s="95">
        <v>7066.61</v>
      </c>
    </row>
    <row r="1832" spans="2:7">
      <c r="B1832" s="41">
        <v>44503</v>
      </c>
      <c r="C1832" s="3" t="s">
        <v>117</v>
      </c>
      <c r="D1832" s="3">
        <v>32</v>
      </c>
      <c r="E1832" s="3" t="s">
        <v>9</v>
      </c>
      <c r="F1832" s="3" t="s">
        <v>106</v>
      </c>
      <c r="G1832" s="95">
        <v>733.04</v>
      </c>
    </row>
    <row r="1833" spans="2:7">
      <c r="B1833" s="41">
        <v>44356</v>
      </c>
      <c r="C1833" s="3" t="s">
        <v>107</v>
      </c>
      <c r="D1833" s="3">
        <v>75</v>
      </c>
      <c r="E1833" s="3" t="s">
        <v>9</v>
      </c>
      <c r="F1833" s="3" t="s">
        <v>108</v>
      </c>
      <c r="G1833" s="95">
        <v>1515.94</v>
      </c>
    </row>
    <row r="1834" spans="2:7">
      <c r="B1834" s="41">
        <v>44451</v>
      </c>
      <c r="C1834" s="3" t="s">
        <v>116</v>
      </c>
      <c r="D1834" s="3">
        <v>375</v>
      </c>
      <c r="E1834" s="3" t="s">
        <v>6</v>
      </c>
      <c r="F1834" s="3" t="s">
        <v>115</v>
      </c>
      <c r="G1834" s="95">
        <v>9205.0300000000007</v>
      </c>
    </row>
    <row r="1835" spans="2:7">
      <c r="B1835" s="41">
        <v>43860</v>
      </c>
      <c r="C1835" s="3" t="s">
        <v>119</v>
      </c>
      <c r="D1835" s="3">
        <v>33</v>
      </c>
      <c r="E1835" s="3" t="s">
        <v>112</v>
      </c>
      <c r="F1835" s="3" t="s">
        <v>109</v>
      </c>
      <c r="G1835" s="95">
        <v>952.3</v>
      </c>
    </row>
    <row r="1836" spans="2:7">
      <c r="B1836" s="41">
        <v>44402</v>
      </c>
      <c r="C1836" s="3" t="s">
        <v>107</v>
      </c>
      <c r="D1836" s="3">
        <v>275</v>
      </c>
      <c r="E1836" s="3" t="s">
        <v>112</v>
      </c>
      <c r="F1836" s="3" t="s">
        <v>113</v>
      </c>
      <c r="G1836" s="95">
        <v>5684.59</v>
      </c>
    </row>
    <row r="1837" spans="2:7">
      <c r="B1837" s="41">
        <v>44065</v>
      </c>
      <c r="C1837" s="3" t="s">
        <v>119</v>
      </c>
      <c r="D1837" s="3">
        <v>4</v>
      </c>
      <c r="E1837" s="3" t="s">
        <v>112</v>
      </c>
      <c r="F1837" s="3" t="s">
        <v>106</v>
      </c>
      <c r="G1837" s="95">
        <v>135.80000000000001</v>
      </c>
    </row>
    <row r="1838" spans="2:7">
      <c r="B1838" s="41">
        <v>44393</v>
      </c>
      <c r="C1838" s="3" t="s">
        <v>119</v>
      </c>
      <c r="D1838" s="3">
        <v>125</v>
      </c>
      <c r="E1838" s="3" t="s">
        <v>110</v>
      </c>
      <c r="F1838" s="3" t="s">
        <v>109</v>
      </c>
      <c r="G1838" s="95">
        <v>2095.63</v>
      </c>
    </row>
    <row r="1839" spans="2:7">
      <c r="B1839" s="41">
        <v>44803</v>
      </c>
      <c r="C1839" s="3" t="s">
        <v>116</v>
      </c>
      <c r="D1839" s="3">
        <v>175</v>
      </c>
      <c r="E1839" s="3" t="s">
        <v>6</v>
      </c>
      <c r="F1839" s="3" t="s">
        <v>109</v>
      </c>
      <c r="G1839" s="95">
        <v>5352.03</v>
      </c>
    </row>
    <row r="1840" spans="2:7">
      <c r="B1840" s="41">
        <v>44777</v>
      </c>
      <c r="C1840" s="3" t="s">
        <v>118</v>
      </c>
      <c r="D1840" s="3">
        <v>12</v>
      </c>
      <c r="E1840" s="3" t="s">
        <v>110</v>
      </c>
      <c r="F1840" s="3" t="s">
        <v>105</v>
      </c>
      <c r="G1840" s="95">
        <v>287.39999999999998</v>
      </c>
    </row>
    <row r="1841" spans="2:7">
      <c r="B1841" s="41">
        <v>44098</v>
      </c>
      <c r="C1841" s="3" t="s">
        <v>117</v>
      </c>
      <c r="D1841" s="3">
        <v>75</v>
      </c>
      <c r="E1841" s="3" t="s">
        <v>110</v>
      </c>
      <c r="F1841" s="3" t="s">
        <v>113</v>
      </c>
      <c r="G1841" s="95">
        <v>1347.19</v>
      </c>
    </row>
    <row r="1842" spans="2:7">
      <c r="B1842" s="41">
        <v>44125</v>
      </c>
      <c r="C1842" s="3" t="s">
        <v>116</v>
      </c>
      <c r="D1842" s="3">
        <v>7</v>
      </c>
      <c r="E1842" s="3" t="s">
        <v>114</v>
      </c>
      <c r="F1842" s="3" t="s">
        <v>113</v>
      </c>
      <c r="G1842" s="95">
        <v>188.65</v>
      </c>
    </row>
    <row r="1843" spans="2:7">
      <c r="B1843" s="41">
        <v>44634</v>
      </c>
      <c r="C1843" s="3" t="s">
        <v>119</v>
      </c>
      <c r="D1843" s="3">
        <v>35</v>
      </c>
      <c r="E1843" s="3" t="s">
        <v>110</v>
      </c>
      <c r="F1843" s="3" t="s">
        <v>111</v>
      </c>
      <c r="G1843" s="95">
        <v>742.26</v>
      </c>
    </row>
    <row r="1844" spans="2:7">
      <c r="B1844" s="41">
        <v>44809</v>
      </c>
      <c r="C1844" s="3" t="s">
        <v>118</v>
      </c>
      <c r="D1844" s="3">
        <v>49</v>
      </c>
      <c r="E1844" s="3" t="s">
        <v>112</v>
      </c>
      <c r="F1844" s="3" t="s">
        <v>108</v>
      </c>
      <c r="G1844" s="95">
        <v>1247.6600000000001</v>
      </c>
    </row>
    <row r="1845" spans="2:7">
      <c r="B1845" s="41">
        <v>44411</v>
      </c>
      <c r="C1845" s="3" t="s">
        <v>118</v>
      </c>
      <c r="D1845" s="3">
        <v>18</v>
      </c>
      <c r="E1845" s="3" t="s">
        <v>6</v>
      </c>
      <c r="F1845" s="3" t="s">
        <v>105</v>
      </c>
      <c r="G1845" s="95">
        <v>768.42</v>
      </c>
    </row>
    <row r="1846" spans="2:7">
      <c r="B1846" s="41">
        <v>43941</v>
      </c>
      <c r="C1846" s="3" t="s">
        <v>116</v>
      </c>
      <c r="D1846" s="3">
        <v>16</v>
      </c>
      <c r="E1846" s="3" t="s">
        <v>112</v>
      </c>
      <c r="F1846" s="3" t="s">
        <v>115</v>
      </c>
      <c r="G1846" s="95">
        <v>559.20000000000005</v>
      </c>
    </row>
    <row r="1847" spans="2:7">
      <c r="B1847" s="41">
        <v>44875</v>
      </c>
      <c r="C1847" s="3" t="s">
        <v>119</v>
      </c>
      <c r="D1847" s="3">
        <v>175</v>
      </c>
      <c r="E1847" s="3" t="s">
        <v>9</v>
      </c>
      <c r="F1847" s="3" t="s">
        <v>105</v>
      </c>
      <c r="G1847" s="95">
        <v>3546.38</v>
      </c>
    </row>
    <row r="1848" spans="2:7">
      <c r="B1848" s="41">
        <v>44466</v>
      </c>
      <c r="C1848" s="3" t="s">
        <v>107</v>
      </c>
      <c r="D1848" s="3">
        <v>6</v>
      </c>
      <c r="E1848" s="3" t="s">
        <v>110</v>
      </c>
      <c r="F1848" s="3" t="s">
        <v>115</v>
      </c>
      <c r="G1848" s="95">
        <v>143.69999999999999</v>
      </c>
    </row>
    <row r="1849" spans="2:7">
      <c r="B1849" s="41">
        <v>44228</v>
      </c>
      <c r="C1849" s="3" t="s">
        <v>107</v>
      </c>
      <c r="D1849" s="3">
        <v>8</v>
      </c>
      <c r="E1849" s="3" t="s">
        <v>6</v>
      </c>
      <c r="F1849" s="3" t="s">
        <v>113</v>
      </c>
      <c r="G1849" s="95">
        <v>341.52</v>
      </c>
    </row>
    <row r="1850" spans="2:7">
      <c r="B1850" s="41">
        <v>44624</v>
      </c>
      <c r="C1850" s="3" t="s">
        <v>119</v>
      </c>
      <c r="D1850" s="3">
        <v>450</v>
      </c>
      <c r="E1850" s="3" t="s">
        <v>110</v>
      </c>
      <c r="F1850" s="3" t="s">
        <v>105</v>
      </c>
      <c r="G1850" s="95">
        <v>6455.81</v>
      </c>
    </row>
    <row r="1851" spans="2:7">
      <c r="B1851" s="41">
        <v>44903</v>
      </c>
      <c r="C1851" s="3" t="s">
        <v>119</v>
      </c>
      <c r="D1851" s="3">
        <v>425</v>
      </c>
      <c r="E1851" s="3" t="s">
        <v>112</v>
      </c>
      <c r="F1851" s="3" t="s">
        <v>108</v>
      </c>
      <c r="G1851" s="95">
        <v>8540.91</v>
      </c>
    </row>
    <row r="1852" spans="2:7">
      <c r="B1852" s="41">
        <v>44638</v>
      </c>
      <c r="C1852" s="3" t="s">
        <v>117</v>
      </c>
      <c r="D1852" s="3">
        <v>37</v>
      </c>
      <c r="E1852" s="3" t="s">
        <v>112</v>
      </c>
      <c r="F1852" s="3" t="s">
        <v>111</v>
      </c>
      <c r="G1852" s="95">
        <v>1099.18</v>
      </c>
    </row>
    <row r="1853" spans="2:7">
      <c r="B1853" s="41">
        <v>44008</v>
      </c>
      <c r="C1853" s="3" t="s">
        <v>119</v>
      </c>
      <c r="D1853" s="3">
        <v>43</v>
      </c>
      <c r="E1853" s="3" t="s">
        <v>6</v>
      </c>
      <c r="F1853" s="3" t="s">
        <v>109</v>
      </c>
      <c r="G1853" s="95">
        <v>1633.42</v>
      </c>
    </row>
    <row r="1854" spans="2:7">
      <c r="B1854" s="41">
        <v>44880</v>
      </c>
      <c r="C1854" s="3" t="s">
        <v>117</v>
      </c>
      <c r="D1854" s="3">
        <v>9</v>
      </c>
      <c r="E1854" s="3" t="s">
        <v>112</v>
      </c>
      <c r="F1854" s="3" t="s">
        <v>108</v>
      </c>
      <c r="G1854" s="95">
        <v>323.55</v>
      </c>
    </row>
    <row r="1855" spans="2:7">
      <c r="B1855" s="41">
        <v>44772</v>
      </c>
      <c r="C1855" s="3" t="s">
        <v>107</v>
      </c>
      <c r="D1855" s="3">
        <v>21</v>
      </c>
      <c r="E1855" s="3" t="s">
        <v>112</v>
      </c>
      <c r="F1855" s="3" t="s">
        <v>105</v>
      </c>
      <c r="G1855" s="95">
        <v>754.95</v>
      </c>
    </row>
    <row r="1856" spans="2:7">
      <c r="B1856" s="41">
        <v>44924</v>
      </c>
      <c r="C1856" s="3" t="s">
        <v>117</v>
      </c>
      <c r="D1856" s="3">
        <v>125</v>
      </c>
      <c r="E1856" s="3" t="s">
        <v>110</v>
      </c>
      <c r="F1856" s="3" t="s">
        <v>111</v>
      </c>
      <c r="G1856" s="95">
        <v>2095.63</v>
      </c>
    </row>
    <row r="1857" spans="2:7">
      <c r="B1857" s="41">
        <v>44227</v>
      </c>
      <c r="C1857" s="3" t="s">
        <v>117</v>
      </c>
      <c r="D1857" s="3">
        <v>7</v>
      </c>
      <c r="E1857" s="3" t="s">
        <v>114</v>
      </c>
      <c r="F1857" s="3" t="s">
        <v>115</v>
      </c>
      <c r="G1857" s="95">
        <v>174.65</v>
      </c>
    </row>
    <row r="1858" spans="2:7">
      <c r="B1858" s="41">
        <v>44177</v>
      </c>
      <c r="C1858" s="3" t="s">
        <v>117</v>
      </c>
      <c r="D1858" s="3">
        <v>37</v>
      </c>
      <c r="E1858" s="3" t="s">
        <v>114</v>
      </c>
      <c r="F1858" s="3" t="s">
        <v>106</v>
      </c>
      <c r="G1858" s="95">
        <v>784.68</v>
      </c>
    </row>
    <row r="1859" spans="2:7">
      <c r="B1859" s="41">
        <v>44154</v>
      </c>
      <c r="C1859" s="3" t="s">
        <v>118</v>
      </c>
      <c r="D1859" s="3">
        <v>6</v>
      </c>
      <c r="E1859" s="3" t="s">
        <v>6</v>
      </c>
      <c r="F1859" s="3" t="s">
        <v>106</v>
      </c>
      <c r="G1859" s="95">
        <v>268.14</v>
      </c>
    </row>
    <row r="1860" spans="2:7">
      <c r="B1860" s="41">
        <v>44633</v>
      </c>
      <c r="C1860" s="3" t="s">
        <v>117</v>
      </c>
      <c r="D1860" s="3">
        <v>375</v>
      </c>
      <c r="E1860" s="3" t="s">
        <v>114</v>
      </c>
      <c r="F1860" s="3" t="s">
        <v>115</v>
      </c>
      <c r="G1860" s="95">
        <v>5379.84</v>
      </c>
    </row>
    <row r="1861" spans="2:7">
      <c r="B1861" s="41">
        <v>44020</v>
      </c>
      <c r="C1861" s="3" t="s">
        <v>117</v>
      </c>
      <c r="D1861" s="3">
        <v>21</v>
      </c>
      <c r="E1861" s="3" t="s">
        <v>6</v>
      </c>
      <c r="F1861" s="3" t="s">
        <v>106</v>
      </c>
      <c r="G1861" s="95">
        <v>896.49</v>
      </c>
    </row>
    <row r="1862" spans="2:7">
      <c r="B1862" s="41">
        <v>44342</v>
      </c>
      <c r="C1862" s="3" t="s">
        <v>118</v>
      </c>
      <c r="D1862" s="3">
        <v>475</v>
      </c>
      <c r="E1862" s="3" t="s">
        <v>9</v>
      </c>
      <c r="F1862" s="3" t="s">
        <v>106</v>
      </c>
      <c r="G1862" s="95">
        <v>7906.97</v>
      </c>
    </row>
    <row r="1863" spans="2:7">
      <c r="B1863" s="41">
        <v>43888</v>
      </c>
      <c r="C1863" s="3" t="s">
        <v>117</v>
      </c>
      <c r="D1863" s="3">
        <v>7</v>
      </c>
      <c r="E1863" s="3" t="s">
        <v>110</v>
      </c>
      <c r="F1863" s="3" t="s">
        <v>115</v>
      </c>
      <c r="G1863" s="95">
        <v>181.65</v>
      </c>
    </row>
    <row r="1864" spans="2:7">
      <c r="B1864" s="41">
        <v>44470</v>
      </c>
      <c r="C1864" s="3" t="s">
        <v>117</v>
      </c>
      <c r="D1864" s="3">
        <v>47</v>
      </c>
      <c r="E1864" s="3" t="s">
        <v>110</v>
      </c>
      <c r="F1864" s="3" t="s">
        <v>109</v>
      </c>
      <c r="G1864" s="95">
        <v>996.75</v>
      </c>
    </row>
    <row r="1865" spans="2:7">
      <c r="B1865" s="41">
        <v>44740</v>
      </c>
      <c r="C1865" s="3" t="s">
        <v>107</v>
      </c>
      <c r="D1865" s="3">
        <v>550</v>
      </c>
      <c r="E1865" s="3" t="s">
        <v>114</v>
      </c>
      <c r="F1865" s="3" t="s">
        <v>106</v>
      </c>
      <c r="G1865" s="95">
        <v>8522.94</v>
      </c>
    </row>
    <row r="1866" spans="2:7">
      <c r="B1866" s="41">
        <v>44888</v>
      </c>
      <c r="C1866" s="3" t="s">
        <v>119</v>
      </c>
      <c r="D1866" s="3">
        <v>7</v>
      </c>
      <c r="E1866" s="3" t="s">
        <v>6</v>
      </c>
      <c r="F1866" s="3" t="s">
        <v>109</v>
      </c>
      <c r="G1866" s="95">
        <v>298.83</v>
      </c>
    </row>
    <row r="1867" spans="2:7">
      <c r="B1867" s="41">
        <v>44797</v>
      </c>
      <c r="C1867" s="3" t="s">
        <v>119</v>
      </c>
      <c r="D1867" s="3">
        <v>2</v>
      </c>
      <c r="E1867" s="3" t="s">
        <v>110</v>
      </c>
      <c r="F1867" s="3" t="s">
        <v>106</v>
      </c>
      <c r="G1867" s="95">
        <v>51.9</v>
      </c>
    </row>
    <row r="1868" spans="2:7">
      <c r="B1868" s="41">
        <v>44604</v>
      </c>
      <c r="C1868" s="3" t="s">
        <v>119</v>
      </c>
      <c r="D1868" s="3">
        <v>175</v>
      </c>
      <c r="E1868" s="3" t="s">
        <v>110</v>
      </c>
      <c r="F1868" s="3" t="s">
        <v>111</v>
      </c>
      <c r="G1868" s="95">
        <v>2933.88</v>
      </c>
    </row>
    <row r="1869" spans="2:7">
      <c r="B1869" s="41">
        <v>44751</v>
      </c>
      <c r="C1869" s="3" t="s">
        <v>117</v>
      </c>
      <c r="D1869" s="3">
        <v>225</v>
      </c>
      <c r="E1869" s="3" t="s">
        <v>6</v>
      </c>
      <c r="F1869" s="3" t="s">
        <v>109</v>
      </c>
      <c r="G1869" s="95">
        <v>6881.18</v>
      </c>
    </row>
    <row r="1870" spans="2:7">
      <c r="B1870" s="41">
        <v>44377</v>
      </c>
      <c r="C1870" s="3" t="s">
        <v>119</v>
      </c>
      <c r="D1870" s="3">
        <v>23</v>
      </c>
      <c r="E1870" s="3" t="s">
        <v>6</v>
      </c>
      <c r="F1870" s="3" t="s">
        <v>115</v>
      </c>
      <c r="G1870" s="95">
        <v>981.87</v>
      </c>
    </row>
    <row r="1871" spans="2:7">
      <c r="B1871" s="41">
        <v>43984</v>
      </c>
      <c r="C1871" s="3" t="s">
        <v>107</v>
      </c>
      <c r="D1871" s="3">
        <v>2</v>
      </c>
      <c r="E1871" s="3" t="s">
        <v>9</v>
      </c>
      <c r="F1871" s="3" t="s">
        <v>108</v>
      </c>
      <c r="G1871" s="95">
        <v>57.9</v>
      </c>
    </row>
    <row r="1872" spans="2:7">
      <c r="B1872" s="41">
        <v>44672</v>
      </c>
      <c r="C1872" s="3" t="s">
        <v>116</v>
      </c>
      <c r="D1872" s="3">
        <v>25</v>
      </c>
      <c r="E1872" s="3" t="s">
        <v>6</v>
      </c>
      <c r="F1872" s="3" t="s">
        <v>115</v>
      </c>
      <c r="G1872" s="95">
        <v>907.16</v>
      </c>
    </row>
    <row r="1873" spans="2:7">
      <c r="B1873" s="41">
        <v>44370</v>
      </c>
      <c r="C1873" s="3" t="s">
        <v>119</v>
      </c>
      <c r="D1873" s="3">
        <v>9</v>
      </c>
      <c r="E1873" s="3" t="s">
        <v>6</v>
      </c>
      <c r="F1873" s="3" t="s">
        <v>105</v>
      </c>
      <c r="G1873" s="95">
        <v>393.21</v>
      </c>
    </row>
    <row r="1874" spans="2:7">
      <c r="B1874" s="41">
        <v>44530</v>
      </c>
      <c r="C1874" s="3" t="s">
        <v>118</v>
      </c>
      <c r="D1874" s="3">
        <v>375</v>
      </c>
      <c r="E1874" s="3" t="s">
        <v>114</v>
      </c>
      <c r="F1874" s="3" t="s">
        <v>105</v>
      </c>
      <c r="G1874" s="95">
        <v>5379.84</v>
      </c>
    </row>
    <row r="1875" spans="2:7">
      <c r="B1875" s="41">
        <v>44017</v>
      </c>
      <c r="C1875" s="3" t="s">
        <v>118</v>
      </c>
      <c r="D1875" s="3">
        <v>4</v>
      </c>
      <c r="E1875" s="3" t="s">
        <v>6</v>
      </c>
      <c r="F1875" s="3" t="s">
        <v>106</v>
      </c>
      <c r="G1875" s="95">
        <v>174.76</v>
      </c>
    </row>
    <row r="1876" spans="2:7">
      <c r="B1876" s="41">
        <v>43955</v>
      </c>
      <c r="C1876" s="3" t="s">
        <v>119</v>
      </c>
      <c r="D1876" s="3">
        <v>46</v>
      </c>
      <c r="E1876" s="3" t="s">
        <v>114</v>
      </c>
      <c r="F1876" s="3" t="s">
        <v>109</v>
      </c>
      <c r="G1876" s="95">
        <v>975.55</v>
      </c>
    </row>
    <row r="1877" spans="2:7">
      <c r="B1877" s="41">
        <v>44559</v>
      </c>
      <c r="C1877" s="3" t="s">
        <v>119</v>
      </c>
      <c r="D1877" s="3">
        <v>425</v>
      </c>
      <c r="E1877" s="3" t="s">
        <v>9</v>
      </c>
      <c r="F1877" s="3" t="s">
        <v>108</v>
      </c>
      <c r="G1877" s="95">
        <v>6585.91</v>
      </c>
    </row>
    <row r="1878" spans="2:7">
      <c r="B1878" s="41">
        <v>44649</v>
      </c>
      <c r="C1878" s="3" t="s">
        <v>117</v>
      </c>
      <c r="D1878" s="3">
        <v>100</v>
      </c>
      <c r="E1878" s="3" t="s">
        <v>110</v>
      </c>
      <c r="F1878" s="3" t="s">
        <v>109</v>
      </c>
      <c r="G1878" s="95">
        <v>1816.5</v>
      </c>
    </row>
    <row r="1879" spans="2:7">
      <c r="B1879" s="41">
        <v>44433</v>
      </c>
      <c r="C1879" s="3" t="s">
        <v>117</v>
      </c>
      <c r="D1879" s="3">
        <v>150</v>
      </c>
      <c r="E1879" s="3" t="s">
        <v>6</v>
      </c>
      <c r="F1879" s="3" t="s">
        <v>108</v>
      </c>
      <c r="G1879" s="95">
        <v>4587.45</v>
      </c>
    </row>
    <row r="1880" spans="2:7">
      <c r="B1880" s="41">
        <v>43949</v>
      </c>
      <c r="C1880" s="3" t="s">
        <v>117</v>
      </c>
      <c r="D1880" s="3">
        <v>9</v>
      </c>
      <c r="E1880" s="3" t="s">
        <v>110</v>
      </c>
      <c r="F1880" s="3" t="s">
        <v>115</v>
      </c>
      <c r="G1880" s="95">
        <v>233.55</v>
      </c>
    </row>
    <row r="1881" spans="2:7">
      <c r="B1881" s="41">
        <v>43871</v>
      </c>
      <c r="C1881" s="3" t="s">
        <v>118</v>
      </c>
      <c r="D1881" s="3">
        <v>325</v>
      </c>
      <c r="E1881" s="3" t="s">
        <v>110</v>
      </c>
      <c r="F1881" s="3" t="s">
        <v>113</v>
      </c>
      <c r="G1881" s="95">
        <v>4662.53</v>
      </c>
    </row>
    <row r="1882" spans="2:7">
      <c r="B1882" s="41">
        <v>44396</v>
      </c>
      <c r="C1882" s="3" t="s">
        <v>107</v>
      </c>
      <c r="D1882" s="3">
        <v>18</v>
      </c>
      <c r="E1882" s="3" t="s">
        <v>114</v>
      </c>
      <c r="F1882" s="3" t="s">
        <v>113</v>
      </c>
      <c r="G1882" s="95">
        <v>449.1</v>
      </c>
    </row>
    <row r="1883" spans="2:7">
      <c r="B1883" s="41">
        <v>43831</v>
      </c>
      <c r="C1883" s="3" t="s">
        <v>119</v>
      </c>
      <c r="D1883" s="3">
        <v>500</v>
      </c>
      <c r="E1883" s="3" t="s">
        <v>9</v>
      </c>
      <c r="F1883" s="3" t="s">
        <v>108</v>
      </c>
      <c r="G1883" s="95">
        <v>8035.63</v>
      </c>
    </row>
    <row r="1884" spans="2:7">
      <c r="B1884" s="41">
        <v>44114</v>
      </c>
      <c r="C1884" s="3" t="s">
        <v>119</v>
      </c>
      <c r="D1884" s="3">
        <v>11</v>
      </c>
      <c r="E1884" s="3" t="s">
        <v>9</v>
      </c>
      <c r="F1884" s="3" t="s">
        <v>113</v>
      </c>
      <c r="G1884" s="95">
        <v>296.45</v>
      </c>
    </row>
    <row r="1885" spans="2:7">
      <c r="B1885" s="41">
        <v>44427</v>
      </c>
      <c r="C1885" s="3" t="s">
        <v>117</v>
      </c>
      <c r="D1885" s="3">
        <v>475</v>
      </c>
      <c r="E1885" s="3" t="s">
        <v>114</v>
      </c>
      <c r="F1885" s="3" t="s">
        <v>105</v>
      </c>
      <c r="G1885" s="95">
        <v>7087.59</v>
      </c>
    </row>
    <row r="1886" spans="2:7">
      <c r="B1886" s="41">
        <v>44384</v>
      </c>
      <c r="C1886" s="3" t="s">
        <v>116</v>
      </c>
      <c r="D1886" s="3">
        <v>275</v>
      </c>
      <c r="E1886" s="3" t="s">
        <v>114</v>
      </c>
      <c r="F1886" s="3" t="s">
        <v>115</v>
      </c>
      <c r="G1886" s="95">
        <v>4103.34</v>
      </c>
    </row>
    <row r="1887" spans="2:7">
      <c r="B1887" s="41">
        <v>44162</v>
      </c>
      <c r="C1887" s="3" t="s">
        <v>117</v>
      </c>
      <c r="D1887" s="3">
        <v>200</v>
      </c>
      <c r="E1887" s="3" t="s">
        <v>110</v>
      </c>
      <c r="F1887" s="3" t="s">
        <v>115</v>
      </c>
      <c r="G1887" s="95">
        <v>3353</v>
      </c>
    </row>
    <row r="1888" spans="2:7">
      <c r="B1888" s="41">
        <v>44845</v>
      </c>
      <c r="C1888" s="3" t="s">
        <v>107</v>
      </c>
      <c r="D1888" s="3">
        <v>38</v>
      </c>
      <c r="E1888" s="3" t="s">
        <v>110</v>
      </c>
      <c r="F1888" s="3" t="s">
        <v>106</v>
      </c>
      <c r="G1888" s="95">
        <v>805.89</v>
      </c>
    </row>
    <row r="1889" spans="2:7">
      <c r="B1889" s="41">
        <v>43942</v>
      </c>
      <c r="C1889" s="3" t="s">
        <v>119</v>
      </c>
      <c r="D1889" s="3">
        <v>8</v>
      </c>
      <c r="E1889" s="3" t="s">
        <v>114</v>
      </c>
      <c r="F1889" s="3" t="s">
        <v>113</v>
      </c>
      <c r="G1889" s="95">
        <v>207.6</v>
      </c>
    </row>
    <row r="1890" spans="2:7">
      <c r="B1890" s="41">
        <v>44055</v>
      </c>
      <c r="C1890" s="3" t="s">
        <v>117</v>
      </c>
      <c r="D1890" s="3">
        <v>300</v>
      </c>
      <c r="E1890" s="3" t="s">
        <v>114</v>
      </c>
      <c r="F1890" s="3" t="s">
        <v>106</v>
      </c>
      <c r="G1890" s="95">
        <v>4303.88</v>
      </c>
    </row>
    <row r="1891" spans="2:7">
      <c r="B1891" s="41">
        <v>44907</v>
      </c>
      <c r="C1891" s="3" t="s">
        <v>107</v>
      </c>
      <c r="D1891" s="3">
        <v>20</v>
      </c>
      <c r="E1891" s="3" t="s">
        <v>9</v>
      </c>
      <c r="F1891" s="3" t="s">
        <v>109</v>
      </c>
      <c r="G1891" s="95">
        <v>579</v>
      </c>
    </row>
    <row r="1892" spans="2:7">
      <c r="B1892" s="41">
        <v>44875</v>
      </c>
      <c r="C1892" s="3" t="s">
        <v>107</v>
      </c>
      <c r="D1892" s="3">
        <v>525</v>
      </c>
      <c r="E1892" s="3" t="s">
        <v>9</v>
      </c>
      <c r="F1892" s="3" t="s">
        <v>113</v>
      </c>
      <c r="G1892" s="95">
        <v>8437.41</v>
      </c>
    </row>
    <row r="1893" spans="2:7">
      <c r="B1893" s="41">
        <v>44123</v>
      </c>
      <c r="C1893" s="3" t="s">
        <v>119</v>
      </c>
      <c r="D1893" s="3">
        <v>2</v>
      </c>
      <c r="E1893" s="3" t="s">
        <v>114</v>
      </c>
      <c r="F1893" s="3" t="s">
        <v>113</v>
      </c>
      <c r="G1893" s="95">
        <v>51.9</v>
      </c>
    </row>
    <row r="1894" spans="2:7">
      <c r="B1894" s="41">
        <v>44481</v>
      </c>
      <c r="C1894" s="3" t="s">
        <v>118</v>
      </c>
      <c r="D1894" s="3">
        <v>9</v>
      </c>
      <c r="E1894" s="3" t="s">
        <v>110</v>
      </c>
      <c r="F1894" s="3" t="s">
        <v>109</v>
      </c>
      <c r="G1894" s="95">
        <v>224.55</v>
      </c>
    </row>
    <row r="1895" spans="2:7">
      <c r="B1895" s="41">
        <v>44425</v>
      </c>
      <c r="C1895" s="3" t="s">
        <v>116</v>
      </c>
      <c r="D1895" s="3">
        <v>8</v>
      </c>
      <c r="E1895" s="3" t="s">
        <v>114</v>
      </c>
      <c r="F1895" s="3" t="s">
        <v>113</v>
      </c>
      <c r="G1895" s="95">
        <v>199.6</v>
      </c>
    </row>
    <row r="1896" spans="2:7">
      <c r="B1896" s="41">
        <v>43868</v>
      </c>
      <c r="C1896" s="3" t="s">
        <v>117</v>
      </c>
      <c r="D1896" s="3">
        <v>350</v>
      </c>
      <c r="E1896" s="3" t="s">
        <v>9</v>
      </c>
      <c r="F1896" s="3" t="s">
        <v>111</v>
      </c>
      <c r="G1896" s="95">
        <v>5826.19</v>
      </c>
    </row>
    <row r="1897" spans="2:7">
      <c r="B1897" s="41">
        <v>44584</v>
      </c>
      <c r="C1897" s="3" t="s">
        <v>118</v>
      </c>
      <c r="D1897" s="3">
        <v>1</v>
      </c>
      <c r="E1897" s="3" t="s">
        <v>112</v>
      </c>
      <c r="F1897" s="3" t="s">
        <v>115</v>
      </c>
      <c r="G1897" s="95">
        <v>35.950000000000003</v>
      </c>
    </row>
    <row r="1898" spans="2:7">
      <c r="B1898" s="41">
        <v>44012</v>
      </c>
      <c r="C1898" s="3" t="s">
        <v>117</v>
      </c>
      <c r="D1898" s="3">
        <v>31</v>
      </c>
      <c r="E1898" s="3" t="s">
        <v>112</v>
      </c>
      <c r="F1898" s="3" t="s">
        <v>115</v>
      </c>
      <c r="G1898" s="95">
        <v>894.58</v>
      </c>
    </row>
    <row r="1899" spans="2:7">
      <c r="B1899" s="41">
        <v>44908</v>
      </c>
      <c r="C1899" s="3" t="s">
        <v>117</v>
      </c>
      <c r="D1899" s="3">
        <v>100</v>
      </c>
      <c r="E1899" s="3" t="s">
        <v>9</v>
      </c>
      <c r="F1899" s="3" t="s">
        <v>105</v>
      </c>
      <c r="G1899" s="95">
        <v>1956.5</v>
      </c>
    </row>
    <row r="1900" spans="2:7">
      <c r="B1900" s="41">
        <v>44050</v>
      </c>
      <c r="C1900" s="3" t="s">
        <v>118</v>
      </c>
      <c r="D1900" s="3">
        <v>400</v>
      </c>
      <c r="E1900" s="3" t="s">
        <v>114</v>
      </c>
      <c r="F1900" s="3" t="s">
        <v>111</v>
      </c>
      <c r="G1900" s="95">
        <v>5738.5</v>
      </c>
    </row>
    <row r="1901" spans="2:7">
      <c r="B1901" s="41">
        <v>44394</v>
      </c>
      <c r="C1901" s="3" t="s">
        <v>116</v>
      </c>
      <c r="D1901" s="3">
        <v>125</v>
      </c>
      <c r="E1901" s="3" t="s">
        <v>6</v>
      </c>
      <c r="F1901" s="3" t="s">
        <v>105</v>
      </c>
      <c r="G1901" s="95">
        <v>3822.88</v>
      </c>
    </row>
    <row r="1902" spans="2:7">
      <c r="B1902" s="41">
        <v>44908</v>
      </c>
      <c r="C1902" s="3" t="s">
        <v>119</v>
      </c>
      <c r="D1902" s="3">
        <v>50</v>
      </c>
      <c r="E1902" s="3" t="s">
        <v>9</v>
      </c>
      <c r="F1902" s="3" t="s">
        <v>108</v>
      </c>
      <c r="G1902" s="95">
        <v>1085.6300000000001</v>
      </c>
    </row>
    <row r="1903" spans="2:7">
      <c r="B1903" s="41">
        <v>44208</v>
      </c>
      <c r="C1903" s="3" t="s">
        <v>118</v>
      </c>
      <c r="D1903" s="3">
        <v>100</v>
      </c>
      <c r="E1903" s="3" t="s">
        <v>110</v>
      </c>
      <c r="F1903" s="3" t="s">
        <v>109</v>
      </c>
      <c r="G1903" s="95">
        <v>1746.5</v>
      </c>
    </row>
    <row r="1904" spans="2:7">
      <c r="B1904" s="41">
        <v>44418</v>
      </c>
      <c r="C1904" s="3" t="s">
        <v>107</v>
      </c>
      <c r="D1904" s="3">
        <v>350</v>
      </c>
      <c r="E1904" s="3" t="s">
        <v>114</v>
      </c>
      <c r="F1904" s="3" t="s">
        <v>109</v>
      </c>
      <c r="G1904" s="95">
        <v>5423.69</v>
      </c>
    </row>
    <row r="1905" spans="2:7">
      <c r="B1905" s="41">
        <v>44307</v>
      </c>
      <c r="C1905" s="3" t="s">
        <v>116</v>
      </c>
      <c r="D1905" s="3">
        <v>15</v>
      </c>
      <c r="E1905" s="3" t="s">
        <v>9</v>
      </c>
      <c r="F1905" s="3" t="s">
        <v>106</v>
      </c>
      <c r="G1905" s="95">
        <v>419.25</v>
      </c>
    </row>
    <row r="1906" spans="2:7">
      <c r="B1906" s="41">
        <v>44081</v>
      </c>
      <c r="C1906" s="3" t="s">
        <v>118</v>
      </c>
      <c r="D1906" s="3">
        <v>30</v>
      </c>
      <c r="E1906" s="3" t="s">
        <v>110</v>
      </c>
      <c r="F1906" s="3" t="s">
        <v>113</v>
      </c>
      <c r="G1906" s="95">
        <v>610.73</v>
      </c>
    </row>
    <row r="1907" spans="2:7">
      <c r="B1907" s="41">
        <v>43865</v>
      </c>
      <c r="C1907" s="3" t="s">
        <v>119</v>
      </c>
      <c r="D1907" s="3">
        <v>10</v>
      </c>
      <c r="E1907" s="3" t="s">
        <v>6</v>
      </c>
      <c r="F1907" s="3" t="s">
        <v>111</v>
      </c>
      <c r="G1907" s="95">
        <v>426.9</v>
      </c>
    </row>
    <row r="1908" spans="2:7">
      <c r="B1908" s="41">
        <v>44202</v>
      </c>
      <c r="C1908" s="3" t="s">
        <v>116</v>
      </c>
      <c r="D1908" s="3">
        <v>2</v>
      </c>
      <c r="E1908" s="3" t="s">
        <v>9</v>
      </c>
      <c r="F1908" s="3" t="s">
        <v>113</v>
      </c>
      <c r="G1908" s="95">
        <v>53.9</v>
      </c>
    </row>
    <row r="1909" spans="2:7">
      <c r="B1909" s="41">
        <v>44191</v>
      </c>
      <c r="C1909" s="3" t="s">
        <v>119</v>
      </c>
      <c r="D1909" s="3">
        <v>16</v>
      </c>
      <c r="E1909" s="3" t="s">
        <v>114</v>
      </c>
      <c r="F1909" s="3" t="s">
        <v>108</v>
      </c>
      <c r="G1909" s="95">
        <v>399.2</v>
      </c>
    </row>
    <row r="1910" spans="2:7">
      <c r="B1910" s="41">
        <v>44763</v>
      </c>
      <c r="C1910" s="3" t="s">
        <v>117</v>
      </c>
      <c r="D1910" s="3">
        <v>31</v>
      </c>
      <c r="E1910" s="3" t="s">
        <v>9</v>
      </c>
      <c r="F1910" s="3" t="s">
        <v>115</v>
      </c>
      <c r="G1910" s="95">
        <v>736.48</v>
      </c>
    </row>
    <row r="1911" spans="2:7">
      <c r="B1911" s="41">
        <v>44249</v>
      </c>
      <c r="C1911" s="3" t="s">
        <v>117</v>
      </c>
      <c r="D1911" s="3">
        <v>48</v>
      </c>
      <c r="E1911" s="3" t="s">
        <v>6</v>
      </c>
      <c r="F1911" s="3" t="s">
        <v>108</v>
      </c>
      <c r="G1911" s="95">
        <v>1536.84</v>
      </c>
    </row>
    <row r="1912" spans="2:7">
      <c r="B1912" s="41">
        <v>43973</v>
      </c>
      <c r="C1912" s="3" t="s">
        <v>119</v>
      </c>
      <c r="D1912" s="3">
        <v>375</v>
      </c>
      <c r="E1912" s="3" t="s">
        <v>110</v>
      </c>
      <c r="F1912" s="3" t="s">
        <v>111</v>
      </c>
      <c r="G1912" s="95">
        <v>5595.47</v>
      </c>
    </row>
    <row r="1913" spans="2:7">
      <c r="B1913" s="41">
        <v>44110</v>
      </c>
      <c r="C1913" s="3" t="s">
        <v>119</v>
      </c>
      <c r="D1913" s="3">
        <v>38</v>
      </c>
      <c r="E1913" s="3" t="s">
        <v>112</v>
      </c>
      <c r="F1913" s="3" t="s">
        <v>106</v>
      </c>
      <c r="G1913" s="95">
        <v>1096.5899999999999</v>
      </c>
    </row>
    <row r="1914" spans="2:7">
      <c r="B1914" s="41">
        <v>44675</v>
      </c>
      <c r="C1914" s="3" t="s">
        <v>107</v>
      </c>
      <c r="D1914" s="3">
        <v>375</v>
      </c>
      <c r="E1914" s="3" t="s">
        <v>112</v>
      </c>
      <c r="F1914" s="3" t="s">
        <v>109</v>
      </c>
      <c r="G1914" s="95">
        <v>7751.72</v>
      </c>
    </row>
    <row r="1915" spans="2:7">
      <c r="B1915" s="41">
        <v>44714</v>
      </c>
      <c r="C1915" s="3" t="s">
        <v>119</v>
      </c>
      <c r="D1915" s="3">
        <v>48</v>
      </c>
      <c r="E1915" s="3" t="s">
        <v>112</v>
      </c>
      <c r="F1915" s="3" t="s">
        <v>105</v>
      </c>
      <c r="G1915" s="95">
        <v>1222.2</v>
      </c>
    </row>
    <row r="1916" spans="2:7">
      <c r="B1916" s="41">
        <v>44806</v>
      </c>
      <c r="C1916" s="3" t="s">
        <v>117</v>
      </c>
      <c r="D1916" s="3">
        <v>325</v>
      </c>
      <c r="E1916" s="3" t="s">
        <v>110</v>
      </c>
      <c r="F1916" s="3" t="s">
        <v>115</v>
      </c>
      <c r="G1916" s="95">
        <v>4662.53</v>
      </c>
    </row>
    <row r="1917" spans="2:7">
      <c r="B1917" s="41">
        <v>44059</v>
      </c>
      <c r="C1917" s="3" t="s">
        <v>119</v>
      </c>
      <c r="D1917" s="3">
        <v>2</v>
      </c>
      <c r="E1917" s="3" t="s">
        <v>110</v>
      </c>
      <c r="F1917" s="3" t="s">
        <v>105</v>
      </c>
      <c r="G1917" s="95">
        <v>49.9</v>
      </c>
    </row>
    <row r="1918" spans="2:7">
      <c r="B1918" s="41">
        <v>44034</v>
      </c>
      <c r="C1918" s="3" t="s">
        <v>107</v>
      </c>
      <c r="D1918" s="3">
        <v>400</v>
      </c>
      <c r="E1918" s="3" t="s">
        <v>6</v>
      </c>
      <c r="F1918" s="3" t="s">
        <v>105</v>
      </c>
      <c r="G1918" s="95">
        <v>9818.7000000000007</v>
      </c>
    </row>
    <row r="1919" spans="2:7">
      <c r="B1919" s="41">
        <v>44527</v>
      </c>
      <c r="C1919" s="3" t="s">
        <v>107</v>
      </c>
      <c r="D1919" s="3">
        <v>325</v>
      </c>
      <c r="E1919" s="3" t="s">
        <v>112</v>
      </c>
      <c r="F1919" s="3" t="s">
        <v>115</v>
      </c>
      <c r="G1919" s="95">
        <v>6531.28</v>
      </c>
    </row>
    <row r="1920" spans="2:7">
      <c r="B1920" s="41">
        <v>44075</v>
      </c>
      <c r="C1920" s="3" t="s">
        <v>119</v>
      </c>
      <c r="D1920" s="3">
        <v>9</v>
      </c>
      <c r="E1920" s="3" t="s">
        <v>6</v>
      </c>
      <c r="F1920" s="3" t="s">
        <v>115</v>
      </c>
      <c r="G1920" s="95">
        <v>393.21</v>
      </c>
    </row>
    <row r="1921" spans="2:7">
      <c r="B1921" s="41">
        <v>44470</v>
      </c>
      <c r="C1921" s="3" t="s">
        <v>107</v>
      </c>
      <c r="D1921" s="3">
        <v>21</v>
      </c>
      <c r="E1921" s="3" t="s">
        <v>110</v>
      </c>
      <c r="F1921" s="3" t="s">
        <v>109</v>
      </c>
      <c r="G1921" s="95">
        <v>544.95000000000005</v>
      </c>
    </row>
    <row r="1922" spans="2:7">
      <c r="B1922" s="41">
        <v>43975</v>
      </c>
      <c r="C1922" s="3" t="s">
        <v>119</v>
      </c>
      <c r="D1922" s="3">
        <v>475</v>
      </c>
      <c r="E1922" s="3" t="s">
        <v>9</v>
      </c>
      <c r="F1922" s="3" t="s">
        <v>108</v>
      </c>
      <c r="G1922" s="95">
        <v>7633.84</v>
      </c>
    </row>
    <row r="1923" spans="2:7">
      <c r="B1923" s="41">
        <v>44710</v>
      </c>
      <c r="C1923" s="3" t="s">
        <v>119</v>
      </c>
      <c r="D1923" s="3">
        <v>38</v>
      </c>
      <c r="E1923" s="3" t="s">
        <v>6</v>
      </c>
      <c r="F1923" s="3" t="s">
        <v>113</v>
      </c>
      <c r="G1923" s="95">
        <v>1443.49</v>
      </c>
    </row>
    <row r="1924" spans="2:7">
      <c r="B1924" s="41">
        <v>44738</v>
      </c>
      <c r="C1924" s="3" t="s">
        <v>118</v>
      </c>
      <c r="D1924" s="3">
        <v>39</v>
      </c>
      <c r="E1924" s="3" t="s">
        <v>110</v>
      </c>
      <c r="F1924" s="3" t="s">
        <v>106</v>
      </c>
      <c r="G1924" s="95">
        <v>793.94</v>
      </c>
    </row>
    <row r="1925" spans="2:7">
      <c r="B1925" s="41">
        <v>44387</v>
      </c>
      <c r="C1925" s="3" t="s">
        <v>117</v>
      </c>
      <c r="D1925" s="3">
        <v>9</v>
      </c>
      <c r="E1925" s="3" t="s">
        <v>114</v>
      </c>
      <c r="F1925" s="3" t="s">
        <v>109</v>
      </c>
      <c r="G1925" s="95">
        <v>233.55</v>
      </c>
    </row>
    <row r="1926" spans="2:7">
      <c r="B1926" s="41">
        <v>44898</v>
      </c>
      <c r="C1926" s="3" t="s">
        <v>107</v>
      </c>
      <c r="D1926" s="3">
        <v>5</v>
      </c>
      <c r="E1926" s="3" t="s">
        <v>114</v>
      </c>
      <c r="F1926" s="3" t="s">
        <v>106</v>
      </c>
      <c r="G1926" s="95">
        <v>124.75</v>
      </c>
    </row>
    <row r="1927" spans="2:7">
      <c r="B1927" s="41">
        <v>44397</v>
      </c>
      <c r="C1927" s="3" t="s">
        <v>107</v>
      </c>
      <c r="D1927" s="3">
        <v>8</v>
      </c>
      <c r="E1927" s="3" t="s">
        <v>9</v>
      </c>
      <c r="F1927" s="3" t="s">
        <v>113</v>
      </c>
      <c r="G1927" s="95">
        <v>223.6</v>
      </c>
    </row>
    <row r="1928" spans="2:7">
      <c r="B1928" s="41">
        <v>43947</v>
      </c>
      <c r="C1928" s="3" t="s">
        <v>117</v>
      </c>
      <c r="D1928" s="3">
        <v>525</v>
      </c>
      <c r="E1928" s="3" t="s">
        <v>6</v>
      </c>
      <c r="F1928" s="3" t="s">
        <v>109</v>
      </c>
      <c r="G1928" s="95">
        <v>13490.79</v>
      </c>
    </row>
    <row r="1929" spans="2:7">
      <c r="B1929" s="41">
        <v>44073</v>
      </c>
      <c r="C1929" s="3" t="s">
        <v>119</v>
      </c>
      <c r="D1929" s="3">
        <v>275</v>
      </c>
      <c r="E1929" s="3" t="s">
        <v>112</v>
      </c>
      <c r="F1929" s="3" t="s">
        <v>109</v>
      </c>
      <c r="G1929" s="95">
        <v>5368.34</v>
      </c>
    </row>
    <row r="1930" spans="2:7">
      <c r="B1930" s="41">
        <v>44672</v>
      </c>
      <c r="C1930" s="3" t="s">
        <v>107</v>
      </c>
      <c r="D1930" s="3">
        <v>500</v>
      </c>
      <c r="E1930" s="3" t="s">
        <v>112</v>
      </c>
      <c r="F1930" s="3" t="s">
        <v>108</v>
      </c>
      <c r="G1930" s="95">
        <v>10335.629999999999</v>
      </c>
    </row>
    <row r="1931" spans="2:7">
      <c r="B1931" s="41">
        <v>43867</v>
      </c>
      <c r="C1931" s="3" t="s">
        <v>119</v>
      </c>
      <c r="D1931" s="3">
        <v>600</v>
      </c>
      <c r="E1931" s="3" t="s">
        <v>114</v>
      </c>
      <c r="F1931" s="3" t="s">
        <v>115</v>
      </c>
      <c r="G1931" s="95">
        <v>8607.75</v>
      </c>
    </row>
    <row r="1932" spans="2:7">
      <c r="B1932" s="41">
        <v>44468</v>
      </c>
      <c r="C1932" s="3" t="s">
        <v>107</v>
      </c>
      <c r="D1932" s="3">
        <v>30</v>
      </c>
      <c r="E1932" s="3" t="s">
        <v>110</v>
      </c>
      <c r="F1932" s="3" t="s">
        <v>108</v>
      </c>
      <c r="G1932" s="95">
        <v>636.23</v>
      </c>
    </row>
    <row r="1933" spans="2:7">
      <c r="B1933" s="41">
        <v>44878</v>
      </c>
      <c r="C1933" s="3" t="s">
        <v>119</v>
      </c>
      <c r="D1933" s="3">
        <v>36</v>
      </c>
      <c r="E1933" s="3" t="s">
        <v>114</v>
      </c>
      <c r="F1933" s="3" t="s">
        <v>108</v>
      </c>
      <c r="G1933" s="95">
        <v>824.67</v>
      </c>
    </row>
    <row r="1934" spans="2:7">
      <c r="B1934" s="41">
        <v>44117</v>
      </c>
      <c r="C1934" s="3" t="s">
        <v>119</v>
      </c>
      <c r="D1934" s="3">
        <v>2</v>
      </c>
      <c r="E1934" s="3" t="s">
        <v>114</v>
      </c>
      <c r="F1934" s="3" t="s">
        <v>115</v>
      </c>
      <c r="G1934" s="95">
        <v>51.9</v>
      </c>
    </row>
    <row r="1935" spans="2:7">
      <c r="B1935" s="41">
        <v>44396</v>
      </c>
      <c r="C1935" s="3" t="s">
        <v>107</v>
      </c>
      <c r="D1935" s="3">
        <v>28</v>
      </c>
      <c r="E1935" s="3" t="s">
        <v>112</v>
      </c>
      <c r="F1935" s="3" t="s">
        <v>111</v>
      </c>
      <c r="G1935" s="95">
        <v>808.01</v>
      </c>
    </row>
    <row r="1936" spans="2:7">
      <c r="B1936" s="41">
        <v>44292</v>
      </c>
      <c r="C1936" s="3" t="s">
        <v>116</v>
      </c>
      <c r="D1936" s="3">
        <v>8</v>
      </c>
      <c r="E1936" s="3" t="s">
        <v>110</v>
      </c>
      <c r="F1936" s="3" t="s">
        <v>115</v>
      </c>
      <c r="G1936" s="95">
        <v>207.6</v>
      </c>
    </row>
    <row r="1937" spans="2:7">
      <c r="B1937" s="41">
        <v>44457</v>
      </c>
      <c r="C1937" s="3" t="s">
        <v>117</v>
      </c>
      <c r="D1937" s="3">
        <v>2</v>
      </c>
      <c r="E1937" s="3" t="s">
        <v>110</v>
      </c>
      <c r="F1937" s="3" t="s">
        <v>109</v>
      </c>
      <c r="G1937" s="95">
        <v>47.9</v>
      </c>
    </row>
    <row r="1938" spans="2:7">
      <c r="B1938" s="41">
        <v>44620</v>
      </c>
      <c r="C1938" s="3" t="s">
        <v>118</v>
      </c>
      <c r="D1938" s="3">
        <v>37</v>
      </c>
      <c r="E1938" s="3" t="s">
        <v>6</v>
      </c>
      <c r="F1938" s="3" t="s">
        <v>113</v>
      </c>
      <c r="G1938" s="95">
        <v>1405.5</v>
      </c>
    </row>
    <row r="1939" spans="2:7">
      <c r="B1939" s="41">
        <v>44525</v>
      </c>
      <c r="C1939" s="3" t="s">
        <v>117</v>
      </c>
      <c r="D1939" s="3">
        <v>450</v>
      </c>
      <c r="E1939" s="3" t="s">
        <v>110</v>
      </c>
      <c r="F1939" s="3" t="s">
        <v>108</v>
      </c>
      <c r="G1939" s="95">
        <v>6197.06</v>
      </c>
    </row>
    <row r="1940" spans="2:7">
      <c r="B1940" s="41">
        <v>44466</v>
      </c>
      <c r="C1940" s="3" t="s">
        <v>116</v>
      </c>
      <c r="D1940" s="3">
        <v>19</v>
      </c>
      <c r="E1940" s="3" t="s">
        <v>6</v>
      </c>
      <c r="F1940" s="3" t="s">
        <v>105</v>
      </c>
      <c r="G1940" s="95">
        <v>830.11</v>
      </c>
    </row>
    <row r="1941" spans="2:7">
      <c r="B1941" s="41">
        <v>44340</v>
      </c>
      <c r="C1941" s="3" t="s">
        <v>117</v>
      </c>
      <c r="D1941" s="3">
        <v>100</v>
      </c>
      <c r="E1941" s="3" t="s">
        <v>9</v>
      </c>
      <c r="F1941" s="3" t="s">
        <v>105</v>
      </c>
      <c r="G1941" s="95">
        <v>2026.5</v>
      </c>
    </row>
    <row r="1942" spans="2:7">
      <c r="B1942" s="41">
        <v>44175</v>
      </c>
      <c r="C1942" s="3" t="s">
        <v>117</v>
      </c>
      <c r="D1942" s="3">
        <v>75</v>
      </c>
      <c r="E1942" s="3" t="s">
        <v>110</v>
      </c>
      <c r="F1942" s="3" t="s">
        <v>109</v>
      </c>
      <c r="G1942" s="95">
        <v>1403.44</v>
      </c>
    </row>
    <row r="1943" spans="2:7">
      <c r="B1943" s="41">
        <v>44546</v>
      </c>
      <c r="C1943" s="3" t="s">
        <v>119</v>
      </c>
      <c r="D1943" s="3">
        <v>450</v>
      </c>
      <c r="E1943" s="3" t="s">
        <v>6</v>
      </c>
      <c r="F1943" s="3" t="s">
        <v>109</v>
      </c>
      <c r="G1943" s="95">
        <v>11046.04</v>
      </c>
    </row>
    <row r="1944" spans="2:7">
      <c r="B1944" s="41">
        <v>44660</v>
      </c>
      <c r="C1944" s="3" t="s">
        <v>118</v>
      </c>
      <c r="D1944" s="3">
        <v>3</v>
      </c>
      <c r="E1944" s="3" t="s">
        <v>114</v>
      </c>
      <c r="F1944" s="3" t="s">
        <v>113</v>
      </c>
      <c r="G1944" s="95">
        <v>80.849999999999994</v>
      </c>
    </row>
    <row r="1945" spans="2:7">
      <c r="B1945" s="41">
        <v>44729</v>
      </c>
      <c r="C1945" s="3" t="s">
        <v>117</v>
      </c>
      <c r="D1945" s="3">
        <v>2</v>
      </c>
      <c r="E1945" s="3" t="s">
        <v>6</v>
      </c>
      <c r="F1945" s="3" t="s">
        <v>113</v>
      </c>
      <c r="G1945" s="95">
        <v>89.38</v>
      </c>
    </row>
    <row r="1946" spans="2:7">
      <c r="B1946" s="41">
        <v>44822</v>
      </c>
      <c r="C1946" s="3" t="s">
        <v>117</v>
      </c>
      <c r="D1946" s="3">
        <v>13</v>
      </c>
      <c r="E1946" s="3" t="s">
        <v>110</v>
      </c>
      <c r="F1946" s="3" t="s">
        <v>109</v>
      </c>
      <c r="G1946" s="95">
        <v>337.35</v>
      </c>
    </row>
    <row r="1947" spans="2:7">
      <c r="B1947" s="41">
        <v>44483</v>
      </c>
      <c r="C1947" s="3" t="s">
        <v>107</v>
      </c>
      <c r="D1947" s="3">
        <v>11</v>
      </c>
      <c r="E1947" s="3" t="s">
        <v>6</v>
      </c>
      <c r="F1947" s="3" t="s">
        <v>109</v>
      </c>
      <c r="G1947" s="95">
        <v>480.59</v>
      </c>
    </row>
    <row r="1948" spans="2:7">
      <c r="B1948" s="41">
        <v>44190</v>
      </c>
      <c r="C1948" s="3" t="s">
        <v>107</v>
      </c>
      <c r="D1948" s="3">
        <v>44</v>
      </c>
      <c r="E1948" s="3" t="s">
        <v>110</v>
      </c>
      <c r="F1948" s="3" t="s">
        <v>115</v>
      </c>
      <c r="G1948" s="95">
        <v>895.73</v>
      </c>
    </row>
    <row r="1949" spans="2:7">
      <c r="B1949" s="41">
        <v>44110</v>
      </c>
      <c r="C1949" s="3" t="s">
        <v>117</v>
      </c>
      <c r="D1949" s="3">
        <v>21</v>
      </c>
      <c r="E1949" s="3" t="s">
        <v>6</v>
      </c>
      <c r="F1949" s="3" t="s">
        <v>106</v>
      </c>
      <c r="G1949" s="95">
        <v>917.49</v>
      </c>
    </row>
    <row r="1950" spans="2:7">
      <c r="B1950" s="41">
        <v>44875</v>
      </c>
      <c r="C1950" s="3" t="s">
        <v>107</v>
      </c>
      <c r="D1950" s="3">
        <v>450</v>
      </c>
      <c r="E1950" s="3" t="s">
        <v>6</v>
      </c>
      <c r="F1950" s="3" t="s">
        <v>111</v>
      </c>
      <c r="G1950" s="95">
        <v>11304.79</v>
      </c>
    </row>
    <row r="1951" spans="2:7">
      <c r="B1951" s="41">
        <v>44223</v>
      </c>
      <c r="C1951" s="3" t="s">
        <v>119</v>
      </c>
      <c r="D1951" s="3">
        <v>1</v>
      </c>
      <c r="E1951" s="3" t="s">
        <v>114</v>
      </c>
      <c r="F1951" s="3" t="s">
        <v>109</v>
      </c>
      <c r="G1951" s="95">
        <v>24.95</v>
      </c>
    </row>
    <row r="1952" spans="2:7">
      <c r="B1952" s="41">
        <v>43839</v>
      </c>
      <c r="C1952" s="3" t="s">
        <v>116</v>
      </c>
      <c r="D1952" s="3">
        <v>10</v>
      </c>
      <c r="E1952" s="3" t="s">
        <v>110</v>
      </c>
      <c r="F1952" s="3" t="s">
        <v>111</v>
      </c>
      <c r="G1952" s="95">
        <v>239.5</v>
      </c>
    </row>
    <row r="1953" spans="2:7">
      <c r="B1953" s="41">
        <v>44253</v>
      </c>
      <c r="C1953" s="3" t="s">
        <v>116</v>
      </c>
      <c r="D1953" s="3">
        <v>25</v>
      </c>
      <c r="E1953" s="3" t="s">
        <v>112</v>
      </c>
      <c r="F1953" s="3" t="s">
        <v>108</v>
      </c>
      <c r="G1953" s="95">
        <v>742.69</v>
      </c>
    </row>
    <row r="1954" spans="2:7">
      <c r="B1954" s="41">
        <v>44014</v>
      </c>
      <c r="C1954" s="3" t="s">
        <v>116</v>
      </c>
      <c r="D1954" s="3">
        <v>16</v>
      </c>
      <c r="E1954" s="3" t="s">
        <v>112</v>
      </c>
      <c r="F1954" s="3" t="s">
        <v>105</v>
      </c>
      <c r="G1954" s="95">
        <v>543.20000000000005</v>
      </c>
    </row>
    <row r="1955" spans="2:7">
      <c r="B1955" s="41">
        <v>44130</v>
      </c>
      <c r="C1955" s="3" t="s">
        <v>116</v>
      </c>
      <c r="D1955" s="3">
        <v>7</v>
      </c>
      <c r="E1955" s="3" t="s">
        <v>9</v>
      </c>
      <c r="F1955" s="3" t="s">
        <v>109</v>
      </c>
      <c r="G1955" s="95">
        <v>195.65</v>
      </c>
    </row>
    <row r="1956" spans="2:7">
      <c r="B1956" s="41">
        <v>44548</v>
      </c>
      <c r="C1956" s="3" t="s">
        <v>118</v>
      </c>
      <c r="D1956" s="3">
        <v>6</v>
      </c>
      <c r="E1956" s="3" t="s">
        <v>9</v>
      </c>
      <c r="F1956" s="3" t="s">
        <v>108</v>
      </c>
      <c r="G1956" s="95">
        <v>161.69999999999999</v>
      </c>
    </row>
    <row r="1957" spans="2:7">
      <c r="B1957" s="41">
        <v>44426</v>
      </c>
      <c r="C1957" s="3" t="s">
        <v>117</v>
      </c>
      <c r="D1957" s="3">
        <v>6</v>
      </c>
      <c r="E1957" s="3" t="s">
        <v>6</v>
      </c>
      <c r="F1957" s="3" t="s">
        <v>109</v>
      </c>
      <c r="G1957" s="95">
        <v>262.14</v>
      </c>
    </row>
    <row r="1958" spans="2:7">
      <c r="B1958" s="41">
        <v>44462</v>
      </c>
      <c r="C1958" s="3" t="s">
        <v>107</v>
      </c>
      <c r="D1958" s="3">
        <v>5</v>
      </c>
      <c r="E1958" s="3" t="s">
        <v>112</v>
      </c>
      <c r="F1958" s="3" t="s">
        <v>108</v>
      </c>
      <c r="G1958" s="95">
        <v>179.75</v>
      </c>
    </row>
    <row r="1959" spans="2:7">
      <c r="B1959" s="41">
        <v>44523</v>
      </c>
      <c r="C1959" s="3" t="s">
        <v>119</v>
      </c>
      <c r="D1959" s="3">
        <v>44</v>
      </c>
      <c r="E1959" s="3" t="s">
        <v>110</v>
      </c>
      <c r="F1959" s="3" t="s">
        <v>105</v>
      </c>
      <c r="G1959" s="95">
        <v>933.13</v>
      </c>
    </row>
    <row r="1960" spans="2:7">
      <c r="B1960" s="41">
        <v>44857</v>
      </c>
      <c r="C1960" s="3" t="s">
        <v>116</v>
      </c>
      <c r="D1960" s="3">
        <v>8</v>
      </c>
      <c r="E1960" s="3" t="s">
        <v>9</v>
      </c>
      <c r="F1960" s="3" t="s">
        <v>109</v>
      </c>
      <c r="G1960" s="95">
        <v>231.6</v>
      </c>
    </row>
    <row r="1961" spans="2:7">
      <c r="B1961" s="41">
        <v>44125</v>
      </c>
      <c r="C1961" s="3" t="s">
        <v>119</v>
      </c>
      <c r="D1961" s="3">
        <v>5</v>
      </c>
      <c r="E1961" s="3" t="s">
        <v>110</v>
      </c>
      <c r="F1961" s="3" t="s">
        <v>109</v>
      </c>
      <c r="G1961" s="95">
        <v>129.75</v>
      </c>
    </row>
    <row r="1962" spans="2:7">
      <c r="B1962" s="41">
        <v>44422</v>
      </c>
      <c r="C1962" s="3" t="s">
        <v>119</v>
      </c>
      <c r="D1962" s="3">
        <v>125</v>
      </c>
      <c r="E1962" s="3" t="s">
        <v>114</v>
      </c>
      <c r="F1962" s="3" t="s">
        <v>115</v>
      </c>
      <c r="G1962" s="95">
        <v>2358.13</v>
      </c>
    </row>
    <row r="1963" spans="2:7">
      <c r="B1963" s="41">
        <v>44468</v>
      </c>
      <c r="C1963" s="3" t="s">
        <v>118</v>
      </c>
      <c r="D1963" s="3">
        <v>15</v>
      </c>
      <c r="E1963" s="3" t="s">
        <v>112</v>
      </c>
      <c r="F1963" s="3" t="s">
        <v>113</v>
      </c>
      <c r="G1963" s="95">
        <v>524.25</v>
      </c>
    </row>
    <row r="1964" spans="2:7">
      <c r="B1964" s="41">
        <v>44074</v>
      </c>
      <c r="C1964" s="3" t="s">
        <v>118</v>
      </c>
      <c r="D1964" s="3">
        <v>6</v>
      </c>
      <c r="E1964" s="3" t="s">
        <v>112</v>
      </c>
      <c r="F1964" s="3" t="s">
        <v>115</v>
      </c>
      <c r="G1964" s="95">
        <v>209.7</v>
      </c>
    </row>
    <row r="1965" spans="2:7">
      <c r="B1965" s="41">
        <v>44507</v>
      </c>
      <c r="C1965" s="3" t="s">
        <v>119</v>
      </c>
      <c r="D1965" s="3">
        <v>44</v>
      </c>
      <c r="E1965" s="3" t="s">
        <v>112</v>
      </c>
      <c r="F1965" s="3" t="s">
        <v>108</v>
      </c>
      <c r="G1965" s="95">
        <v>1307.1300000000001</v>
      </c>
    </row>
    <row r="1966" spans="2:7">
      <c r="B1966" s="41">
        <v>44695</v>
      </c>
      <c r="C1966" s="3" t="s">
        <v>107</v>
      </c>
      <c r="D1966" s="3">
        <v>19</v>
      </c>
      <c r="E1966" s="3" t="s">
        <v>6</v>
      </c>
      <c r="F1966" s="3" t="s">
        <v>106</v>
      </c>
      <c r="G1966" s="95">
        <v>811.11</v>
      </c>
    </row>
    <row r="1967" spans="2:7">
      <c r="B1967" s="41">
        <v>44509</v>
      </c>
      <c r="C1967" s="3" t="s">
        <v>116</v>
      </c>
      <c r="D1967" s="3">
        <v>7</v>
      </c>
      <c r="E1967" s="3" t="s">
        <v>110</v>
      </c>
      <c r="F1967" s="3" t="s">
        <v>111</v>
      </c>
      <c r="G1967" s="95">
        <v>181.65</v>
      </c>
    </row>
    <row r="1968" spans="2:7">
      <c r="B1968" s="41">
        <v>44725</v>
      </c>
      <c r="C1968" s="3" t="s">
        <v>119</v>
      </c>
      <c r="D1968" s="3">
        <v>7</v>
      </c>
      <c r="E1968" s="3" t="s">
        <v>6</v>
      </c>
      <c r="F1968" s="3" t="s">
        <v>115</v>
      </c>
      <c r="G1968" s="95">
        <v>298.83</v>
      </c>
    </row>
    <row r="1969" spans="2:7">
      <c r="B1969" s="41">
        <v>44043</v>
      </c>
      <c r="C1969" s="3" t="s">
        <v>119</v>
      </c>
      <c r="D1969" s="3">
        <v>45</v>
      </c>
      <c r="E1969" s="3" t="s">
        <v>112</v>
      </c>
      <c r="F1969" s="3" t="s">
        <v>105</v>
      </c>
      <c r="G1969" s="95">
        <v>1336.84</v>
      </c>
    </row>
    <row r="1970" spans="2:7">
      <c r="B1970" s="41">
        <v>44119</v>
      </c>
      <c r="C1970" s="3" t="s">
        <v>107</v>
      </c>
      <c r="D1970" s="3">
        <v>8</v>
      </c>
      <c r="E1970" s="3" t="s">
        <v>6</v>
      </c>
      <c r="F1970" s="3" t="s">
        <v>105</v>
      </c>
      <c r="G1970" s="95">
        <v>349.52</v>
      </c>
    </row>
    <row r="1971" spans="2:7">
      <c r="B1971" s="41">
        <v>44877</v>
      </c>
      <c r="C1971" s="3" t="s">
        <v>116</v>
      </c>
      <c r="D1971" s="3">
        <v>500</v>
      </c>
      <c r="E1971" s="3" t="s">
        <v>9</v>
      </c>
      <c r="F1971" s="3" t="s">
        <v>115</v>
      </c>
      <c r="G1971" s="95">
        <v>7748.13</v>
      </c>
    </row>
    <row r="1972" spans="2:7">
      <c r="B1972" s="41">
        <v>44425</v>
      </c>
      <c r="C1972" s="3" t="s">
        <v>117</v>
      </c>
      <c r="D1972" s="3">
        <v>3</v>
      </c>
      <c r="E1972" s="3" t="s">
        <v>6</v>
      </c>
      <c r="F1972" s="3" t="s">
        <v>115</v>
      </c>
      <c r="G1972" s="95">
        <v>134.07</v>
      </c>
    </row>
    <row r="1973" spans="2:7">
      <c r="B1973" s="41">
        <v>44255</v>
      </c>
      <c r="C1973" s="3" t="s">
        <v>118</v>
      </c>
      <c r="D1973" s="3">
        <v>375</v>
      </c>
      <c r="E1973" s="3" t="s">
        <v>114</v>
      </c>
      <c r="F1973" s="3" t="s">
        <v>105</v>
      </c>
      <c r="G1973" s="95">
        <v>5595.47</v>
      </c>
    </row>
    <row r="1974" spans="2:7">
      <c r="B1974" s="41">
        <v>44922</v>
      </c>
      <c r="C1974" s="3" t="s">
        <v>118</v>
      </c>
      <c r="D1974" s="3">
        <v>47</v>
      </c>
      <c r="E1974" s="3" t="s">
        <v>112</v>
      </c>
      <c r="F1974" s="3" t="s">
        <v>105</v>
      </c>
      <c r="G1974" s="95">
        <v>1436.2</v>
      </c>
    </row>
    <row r="1975" spans="2:7">
      <c r="B1975" s="41">
        <v>44560</v>
      </c>
      <c r="C1975" s="3" t="s">
        <v>116</v>
      </c>
      <c r="D1975" s="3">
        <v>50</v>
      </c>
      <c r="E1975" s="3" t="s">
        <v>114</v>
      </c>
      <c r="F1975" s="3" t="s">
        <v>105</v>
      </c>
      <c r="G1975" s="95">
        <v>973.13</v>
      </c>
    </row>
    <row r="1976" spans="2:7">
      <c r="B1976" s="41">
        <v>44805</v>
      </c>
      <c r="C1976" s="3" t="s">
        <v>119</v>
      </c>
      <c r="D1976" s="3">
        <v>32</v>
      </c>
      <c r="E1976" s="3" t="s">
        <v>112</v>
      </c>
      <c r="F1976" s="3" t="s">
        <v>108</v>
      </c>
      <c r="G1976" s="95">
        <v>923.44</v>
      </c>
    </row>
    <row r="1977" spans="2:7">
      <c r="B1977" s="41">
        <v>44464</v>
      </c>
      <c r="C1977" s="3" t="s">
        <v>107</v>
      </c>
      <c r="D1977" s="3">
        <v>49</v>
      </c>
      <c r="E1977" s="3" t="s">
        <v>114</v>
      </c>
      <c r="F1977" s="3" t="s">
        <v>111</v>
      </c>
      <c r="G1977" s="95">
        <v>953.66</v>
      </c>
    </row>
    <row r="1978" spans="2:7">
      <c r="B1978" s="41">
        <v>44398</v>
      </c>
      <c r="C1978" s="3" t="s">
        <v>116</v>
      </c>
      <c r="D1978" s="3">
        <v>7</v>
      </c>
      <c r="E1978" s="3" t="s">
        <v>9</v>
      </c>
      <c r="F1978" s="3" t="s">
        <v>113</v>
      </c>
      <c r="G1978" s="95">
        <v>202.65</v>
      </c>
    </row>
    <row r="1979" spans="2:7">
      <c r="B1979" s="41">
        <v>44079</v>
      </c>
      <c r="C1979" s="3" t="s">
        <v>117</v>
      </c>
      <c r="D1979" s="3">
        <v>27</v>
      </c>
      <c r="E1979" s="3" t="s">
        <v>112</v>
      </c>
      <c r="F1979" s="3" t="s">
        <v>109</v>
      </c>
      <c r="G1979" s="95">
        <v>779.15</v>
      </c>
    </row>
    <row r="1980" spans="2:7">
      <c r="B1980" s="41">
        <v>43844</v>
      </c>
      <c r="C1980" s="3" t="s">
        <v>107</v>
      </c>
      <c r="D1980" s="3">
        <v>1</v>
      </c>
      <c r="E1980" s="3" t="s">
        <v>112</v>
      </c>
      <c r="F1980" s="3" t="s">
        <v>113</v>
      </c>
      <c r="G1980" s="95">
        <v>34.950000000000003</v>
      </c>
    </row>
    <row r="1981" spans="2:7">
      <c r="B1981" s="41">
        <v>44424</v>
      </c>
      <c r="C1981" s="3" t="s">
        <v>119</v>
      </c>
      <c r="D1981" s="3">
        <v>34</v>
      </c>
      <c r="E1981" s="3" t="s">
        <v>9</v>
      </c>
      <c r="F1981" s="3" t="s">
        <v>106</v>
      </c>
      <c r="G1981" s="95">
        <v>807.76</v>
      </c>
    </row>
    <row r="1982" spans="2:7">
      <c r="B1982" s="41">
        <v>44881</v>
      </c>
      <c r="C1982" s="3" t="s">
        <v>119</v>
      </c>
      <c r="D1982" s="3">
        <v>6</v>
      </c>
      <c r="E1982" s="3" t="s">
        <v>112</v>
      </c>
      <c r="F1982" s="3" t="s">
        <v>108</v>
      </c>
      <c r="G1982" s="95">
        <v>203.7</v>
      </c>
    </row>
    <row r="1983" spans="2:7">
      <c r="B1983" s="41">
        <v>43862</v>
      </c>
      <c r="C1983" s="3" t="s">
        <v>119</v>
      </c>
      <c r="D1983" s="3">
        <v>150</v>
      </c>
      <c r="E1983" s="3" t="s">
        <v>6</v>
      </c>
      <c r="F1983" s="3" t="s">
        <v>109</v>
      </c>
      <c r="G1983" s="95">
        <v>4692.45</v>
      </c>
    </row>
    <row r="1984" spans="2:7">
      <c r="B1984" s="41">
        <v>44605</v>
      </c>
      <c r="C1984" s="3" t="s">
        <v>119</v>
      </c>
      <c r="D1984" s="3">
        <v>4</v>
      </c>
      <c r="E1984" s="3" t="s">
        <v>110</v>
      </c>
      <c r="F1984" s="3" t="s">
        <v>109</v>
      </c>
      <c r="G1984" s="95">
        <v>95.8</v>
      </c>
    </row>
    <row r="1985" spans="2:7">
      <c r="B1985" s="41">
        <v>44385</v>
      </c>
      <c r="C1985" s="3" t="s">
        <v>118</v>
      </c>
      <c r="D1985" s="3">
        <v>9</v>
      </c>
      <c r="E1985" s="3" t="s">
        <v>6</v>
      </c>
      <c r="F1985" s="3" t="s">
        <v>115</v>
      </c>
      <c r="G1985" s="95">
        <v>393.21</v>
      </c>
    </row>
    <row r="1986" spans="2:7">
      <c r="B1986" s="41">
        <v>44621</v>
      </c>
      <c r="C1986" s="3" t="s">
        <v>119</v>
      </c>
      <c r="D1986" s="3">
        <v>475</v>
      </c>
      <c r="E1986" s="3" t="s">
        <v>114</v>
      </c>
      <c r="F1986" s="3" t="s">
        <v>113</v>
      </c>
      <c r="G1986" s="95">
        <v>6814.47</v>
      </c>
    </row>
    <row r="1987" spans="2:7">
      <c r="B1987" s="41">
        <v>44094</v>
      </c>
      <c r="C1987" s="3" t="s">
        <v>107</v>
      </c>
      <c r="D1987" s="3">
        <v>200</v>
      </c>
      <c r="E1987" s="3" t="s">
        <v>6</v>
      </c>
      <c r="F1987" s="3" t="s">
        <v>106</v>
      </c>
      <c r="G1987" s="95">
        <v>6256.6</v>
      </c>
    </row>
    <row r="1988" spans="2:7">
      <c r="B1988" s="41">
        <v>44672</v>
      </c>
      <c r="C1988" s="3" t="s">
        <v>116</v>
      </c>
      <c r="D1988" s="3">
        <v>1</v>
      </c>
      <c r="E1988" s="3" t="s">
        <v>112</v>
      </c>
      <c r="F1988" s="3" t="s">
        <v>108</v>
      </c>
      <c r="G1988" s="95">
        <v>34.950000000000003</v>
      </c>
    </row>
    <row r="1989" spans="2:7">
      <c r="B1989" s="41">
        <v>44828</v>
      </c>
      <c r="C1989" s="3" t="s">
        <v>117</v>
      </c>
      <c r="D1989" s="3">
        <v>17</v>
      </c>
      <c r="E1989" s="3" t="s">
        <v>9</v>
      </c>
      <c r="F1989" s="3" t="s">
        <v>109</v>
      </c>
      <c r="G1989" s="95">
        <v>492.15</v>
      </c>
    </row>
    <row r="1990" spans="2:7">
      <c r="B1990" s="41">
        <v>44920</v>
      </c>
      <c r="C1990" s="3" t="s">
        <v>119</v>
      </c>
      <c r="D1990" s="3">
        <v>12</v>
      </c>
      <c r="E1990" s="3" t="s">
        <v>114</v>
      </c>
      <c r="F1990" s="3" t="s">
        <v>108</v>
      </c>
      <c r="G1990" s="95">
        <v>299.39999999999998</v>
      </c>
    </row>
    <row r="1991" spans="2:7">
      <c r="B1991" s="41">
        <v>44642</v>
      </c>
      <c r="C1991" s="3" t="s">
        <v>119</v>
      </c>
      <c r="D1991" s="3">
        <v>47</v>
      </c>
      <c r="E1991" s="3" t="s">
        <v>110</v>
      </c>
      <c r="F1991" s="3" t="s">
        <v>109</v>
      </c>
      <c r="G1991" s="95">
        <v>996.75</v>
      </c>
    </row>
    <row r="1992" spans="2:7">
      <c r="B1992" s="41">
        <v>44168</v>
      </c>
      <c r="C1992" s="3" t="s">
        <v>119</v>
      </c>
      <c r="D1992" s="3">
        <v>27</v>
      </c>
      <c r="E1992" s="3" t="s">
        <v>114</v>
      </c>
      <c r="F1992" s="3" t="s">
        <v>106</v>
      </c>
      <c r="G1992" s="95">
        <v>572.6</v>
      </c>
    </row>
    <row r="1993" spans="2:7">
      <c r="B1993" s="41">
        <v>44242</v>
      </c>
      <c r="C1993" s="3" t="s">
        <v>116</v>
      </c>
      <c r="D1993" s="3">
        <v>41</v>
      </c>
      <c r="E1993" s="3" t="s">
        <v>114</v>
      </c>
      <c r="F1993" s="3" t="s">
        <v>111</v>
      </c>
      <c r="G1993" s="95">
        <v>939.21</v>
      </c>
    </row>
    <row r="1994" spans="2:7">
      <c r="B1994" s="41">
        <v>44645</v>
      </c>
      <c r="C1994" s="3" t="s">
        <v>107</v>
      </c>
      <c r="D1994" s="3">
        <v>2</v>
      </c>
      <c r="E1994" s="3" t="s">
        <v>112</v>
      </c>
      <c r="F1994" s="3" t="s">
        <v>105</v>
      </c>
      <c r="G1994" s="95">
        <v>71.900000000000006</v>
      </c>
    </row>
    <row r="1995" spans="2:7">
      <c r="B1995" s="41">
        <v>43955</v>
      </c>
      <c r="C1995" s="3" t="s">
        <v>117</v>
      </c>
      <c r="D1995" s="3">
        <v>41</v>
      </c>
      <c r="E1995" s="3" t="s">
        <v>110</v>
      </c>
      <c r="F1995" s="3" t="s">
        <v>113</v>
      </c>
      <c r="G1995" s="95">
        <v>834.66</v>
      </c>
    </row>
    <row r="1996" spans="2:7">
      <c r="B1996" s="41">
        <v>44412</v>
      </c>
      <c r="C1996" s="3" t="s">
        <v>107</v>
      </c>
      <c r="D1996" s="3">
        <v>300</v>
      </c>
      <c r="E1996" s="3" t="s">
        <v>114</v>
      </c>
      <c r="F1996" s="3" t="s">
        <v>106</v>
      </c>
      <c r="G1996" s="95">
        <v>4476.38</v>
      </c>
    </row>
    <row r="1997" spans="2:7">
      <c r="B1997" s="41">
        <v>43978</v>
      </c>
      <c r="C1997" s="3" t="s">
        <v>119</v>
      </c>
      <c r="D1997" s="3">
        <v>6</v>
      </c>
      <c r="E1997" s="3" t="s">
        <v>110</v>
      </c>
      <c r="F1997" s="3" t="s">
        <v>115</v>
      </c>
      <c r="G1997" s="95">
        <v>143.69999999999999</v>
      </c>
    </row>
    <row r="1998" spans="2:7">
      <c r="B1998" s="41">
        <v>44772</v>
      </c>
      <c r="C1998" s="3" t="s">
        <v>119</v>
      </c>
      <c r="D1998" s="3">
        <v>34</v>
      </c>
      <c r="E1998" s="3" t="s">
        <v>6</v>
      </c>
      <c r="F1998" s="3" t="s">
        <v>109</v>
      </c>
      <c r="G1998" s="95">
        <v>1262.6400000000001</v>
      </c>
    </row>
    <row r="1999" spans="2:7">
      <c r="B1999" s="41">
        <v>44894</v>
      </c>
      <c r="C1999" s="3" t="s">
        <v>118</v>
      </c>
      <c r="D1999" s="3">
        <v>550</v>
      </c>
      <c r="E1999" s="3" t="s">
        <v>6</v>
      </c>
      <c r="F1999" s="3" t="s">
        <v>115</v>
      </c>
      <c r="G1999" s="95">
        <v>13816.96</v>
      </c>
    </row>
    <row r="2000" spans="2:7">
      <c r="B2000" s="41">
        <v>44482</v>
      </c>
      <c r="C2000" s="3" t="s">
        <v>119</v>
      </c>
      <c r="D2000" s="3">
        <v>1</v>
      </c>
      <c r="E2000" s="3" t="s">
        <v>112</v>
      </c>
      <c r="F2000" s="3" t="s">
        <v>106</v>
      </c>
      <c r="G2000" s="95">
        <v>33.950000000000003</v>
      </c>
    </row>
    <row r="2001" spans="2:7">
      <c r="B2001" s="41">
        <v>44786</v>
      </c>
      <c r="C2001" s="3" t="s">
        <v>116</v>
      </c>
      <c r="D2001" s="3">
        <v>575</v>
      </c>
      <c r="E2001" s="3" t="s">
        <v>9</v>
      </c>
      <c r="F2001" s="3" t="s">
        <v>113</v>
      </c>
      <c r="G2001" s="95">
        <v>8910.34</v>
      </c>
    </row>
    <row r="2002" spans="2:7">
      <c r="B2002" s="41">
        <v>44289</v>
      </c>
      <c r="C2002" s="3" t="s">
        <v>118</v>
      </c>
      <c r="D2002" s="3">
        <v>9</v>
      </c>
      <c r="E2002" s="3" t="s">
        <v>110</v>
      </c>
      <c r="F2002" s="3" t="s">
        <v>113</v>
      </c>
      <c r="G2002" s="95">
        <v>215.55</v>
      </c>
    </row>
    <row r="2003" spans="2:7">
      <c r="B2003" s="41">
        <v>44024</v>
      </c>
      <c r="C2003" s="3" t="s">
        <v>117</v>
      </c>
      <c r="D2003" s="3">
        <v>525</v>
      </c>
      <c r="E2003" s="3" t="s">
        <v>110</v>
      </c>
      <c r="F2003" s="3" t="s">
        <v>105</v>
      </c>
      <c r="G2003" s="95">
        <v>7229.91</v>
      </c>
    </row>
    <row r="2004" spans="2:7">
      <c r="B2004" s="41">
        <v>44922</v>
      </c>
      <c r="C2004" s="3" t="s">
        <v>119</v>
      </c>
      <c r="D2004" s="3">
        <v>22</v>
      </c>
      <c r="E2004" s="3" t="s">
        <v>114</v>
      </c>
      <c r="F2004" s="3" t="s">
        <v>106</v>
      </c>
      <c r="G2004" s="95">
        <v>592.9</v>
      </c>
    </row>
    <row r="2005" spans="2:7">
      <c r="B2005" s="41">
        <v>44645</v>
      </c>
      <c r="C2005" s="3" t="s">
        <v>117</v>
      </c>
      <c r="D2005" s="3">
        <v>225</v>
      </c>
      <c r="E2005" s="3" t="s">
        <v>112</v>
      </c>
      <c r="F2005" s="3" t="s">
        <v>111</v>
      </c>
      <c r="G2005" s="95">
        <v>5662.13</v>
      </c>
    </row>
    <row r="2006" spans="2:7">
      <c r="B2006" s="41">
        <v>44511</v>
      </c>
      <c r="C2006" s="3" t="s">
        <v>119</v>
      </c>
      <c r="D2006" s="3">
        <v>5</v>
      </c>
      <c r="E2006" s="3" t="s">
        <v>110</v>
      </c>
      <c r="F2006" s="3" t="s">
        <v>111</v>
      </c>
      <c r="G2006" s="95">
        <v>119.75</v>
      </c>
    </row>
    <row r="2007" spans="2:7">
      <c r="B2007" s="41">
        <v>44732</v>
      </c>
      <c r="C2007" s="3" t="s">
        <v>117</v>
      </c>
      <c r="D2007" s="3">
        <v>41</v>
      </c>
      <c r="E2007" s="3" t="s">
        <v>9</v>
      </c>
      <c r="F2007" s="3" t="s">
        <v>108</v>
      </c>
      <c r="G2007" s="95">
        <v>1008.91</v>
      </c>
    </row>
    <row r="2008" spans="2:7">
      <c r="B2008" s="41">
        <v>44494</v>
      </c>
      <c r="C2008" s="3" t="s">
        <v>107</v>
      </c>
      <c r="D2008" s="3">
        <v>9</v>
      </c>
      <c r="E2008" s="3" t="s">
        <v>9</v>
      </c>
      <c r="F2008" s="3" t="s">
        <v>113</v>
      </c>
      <c r="G2008" s="95">
        <v>242.55</v>
      </c>
    </row>
    <row r="2009" spans="2:7">
      <c r="B2009" s="41">
        <v>44322</v>
      </c>
      <c r="C2009" s="3" t="s">
        <v>117</v>
      </c>
      <c r="D2009" s="3">
        <v>300</v>
      </c>
      <c r="E2009" s="3" t="s">
        <v>114</v>
      </c>
      <c r="F2009" s="3" t="s">
        <v>105</v>
      </c>
      <c r="G2009" s="95">
        <v>4648.88</v>
      </c>
    </row>
    <row r="2010" spans="2:7">
      <c r="B2010" s="41">
        <v>44095</v>
      </c>
      <c r="C2010" s="3" t="s">
        <v>118</v>
      </c>
      <c r="D2010" s="3">
        <v>100</v>
      </c>
      <c r="E2010" s="3" t="s">
        <v>114</v>
      </c>
      <c r="F2010" s="3" t="s">
        <v>111</v>
      </c>
      <c r="G2010" s="95">
        <v>1746.5</v>
      </c>
    </row>
    <row r="2011" spans="2:7">
      <c r="B2011" s="41">
        <v>44902</v>
      </c>
      <c r="C2011" s="3" t="s">
        <v>117</v>
      </c>
      <c r="D2011" s="3">
        <v>75</v>
      </c>
      <c r="E2011" s="3" t="s">
        <v>114</v>
      </c>
      <c r="F2011" s="3" t="s">
        <v>108</v>
      </c>
      <c r="G2011" s="95">
        <v>1515.94</v>
      </c>
    </row>
    <row r="2012" spans="2:7">
      <c r="B2012" s="41">
        <v>43999</v>
      </c>
      <c r="C2012" s="3" t="s">
        <v>119</v>
      </c>
      <c r="D2012" s="3">
        <v>100</v>
      </c>
      <c r="E2012" s="3" t="s">
        <v>6</v>
      </c>
      <c r="F2012" s="3" t="s">
        <v>108</v>
      </c>
      <c r="G2012" s="95">
        <v>3128.3</v>
      </c>
    </row>
    <row r="2013" spans="2:7">
      <c r="B2013" s="41">
        <v>43838</v>
      </c>
      <c r="C2013" s="3" t="s">
        <v>118</v>
      </c>
      <c r="D2013" s="3">
        <v>2</v>
      </c>
      <c r="E2013" s="3" t="s">
        <v>9</v>
      </c>
      <c r="F2013" s="3" t="s">
        <v>115</v>
      </c>
      <c r="G2013" s="95">
        <v>57.9</v>
      </c>
    </row>
    <row r="2014" spans="2:7">
      <c r="B2014" s="41">
        <v>44200</v>
      </c>
      <c r="C2014" s="3" t="s">
        <v>117</v>
      </c>
      <c r="D2014" s="3">
        <v>575</v>
      </c>
      <c r="E2014" s="3" t="s">
        <v>110</v>
      </c>
      <c r="F2014" s="3" t="s">
        <v>108</v>
      </c>
      <c r="G2014" s="95">
        <v>7918.47</v>
      </c>
    </row>
    <row r="2015" spans="2:7">
      <c r="B2015" s="41">
        <v>44544</v>
      </c>
      <c r="C2015" s="3" t="s">
        <v>119</v>
      </c>
      <c r="D2015" s="3">
        <v>12</v>
      </c>
      <c r="E2015" s="3" t="s">
        <v>110</v>
      </c>
      <c r="F2015" s="3" t="s">
        <v>106</v>
      </c>
      <c r="G2015" s="95">
        <v>287.39999999999998</v>
      </c>
    </row>
    <row r="2016" spans="2:7">
      <c r="B2016" s="41">
        <v>44094</v>
      </c>
      <c r="C2016" s="3" t="s">
        <v>119</v>
      </c>
      <c r="D2016" s="3">
        <v>42</v>
      </c>
      <c r="E2016" s="3" t="s">
        <v>114</v>
      </c>
      <c r="F2016" s="3" t="s">
        <v>108</v>
      </c>
      <c r="G2016" s="95">
        <v>926.42</v>
      </c>
    </row>
    <row r="2017" spans="2:7">
      <c r="B2017" s="41">
        <v>44152</v>
      </c>
      <c r="C2017" s="3" t="s">
        <v>119</v>
      </c>
      <c r="D2017" s="3">
        <v>5</v>
      </c>
      <c r="E2017" s="3" t="s">
        <v>110</v>
      </c>
      <c r="F2017" s="3" t="s">
        <v>109</v>
      </c>
      <c r="G2017" s="95">
        <v>124.75</v>
      </c>
    </row>
    <row r="2018" spans="2:7">
      <c r="B2018" s="41">
        <v>44846</v>
      </c>
      <c r="C2018" s="3" t="s">
        <v>119</v>
      </c>
      <c r="D2018" s="3">
        <v>200</v>
      </c>
      <c r="E2018" s="3" t="s">
        <v>6</v>
      </c>
      <c r="F2018" s="3" t="s">
        <v>106</v>
      </c>
      <c r="G2018" s="95">
        <v>5976.6</v>
      </c>
    </row>
    <row r="2019" spans="2:7">
      <c r="B2019" s="41">
        <v>44560</v>
      </c>
      <c r="C2019" s="3" t="s">
        <v>119</v>
      </c>
      <c r="D2019" s="3">
        <v>4</v>
      </c>
      <c r="E2019" s="3" t="s">
        <v>114</v>
      </c>
      <c r="F2019" s="3" t="s">
        <v>115</v>
      </c>
      <c r="G2019" s="95">
        <v>99.8</v>
      </c>
    </row>
    <row r="2020" spans="2:7">
      <c r="B2020" s="41">
        <v>44415</v>
      </c>
      <c r="C2020" s="3" t="s">
        <v>117</v>
      </c>
      <c r="D2020" s="3">
        <v>11</v>
      </c>
      <c r="E2020" s="3" t="s">
        <v>114</v>
      </c>
      <c r="F2020" s="3" t="s">
        <v>106</v>
      </c>
      <c r="G2020" s="95">
        <v>274.45</v>
      </c>
    </row>
    <row r="2021" spans="2:7">
      <c r="B2021" s="41">
        <v>44436</v>
      </c>
      <c r="C2021" s="3" t="s">
        <v>117</v>
      </c>
      <c r="D2021" s="3">
        <v>5</v>
      </c>
      <c r="E2021" s="3" t="s">
        <v>112</v>
      </c>
      <c r="F2021" s="3" t="s">
        <v>113</v>
      </c>
      <c r="G2021" s="95">
        <v>179.75</v>
      </c>
    </row>
    <row r="2022" spans="2:7">
      <c r="B2022" s="41">
        <v>44912</v>
      </c>
      <c r="C2022" s="3" t="s">
        <v>107</v>
      </c>
      <c r="D2022" s="3">
        <v>3</v>
      </c>
      <c r="E2022" s="3" t="s">
        <v>6</v>
      </c>
      <c r="F2022" s="3" t="s">
        <v>111</v>
      </c>
      <c r="G2022" s="95">
        <v>131.07</v>
      </c>
    </row>
    <row r="2023" spans="2:7">
      <c r="B2023" s="41">
        <v>44028</v>
      </c>
      <c r="C2023" s="3" t="s">
        <v>118</v>
      </c>
      <c r="D2023" s="3">
        <v>25</v>
      </c>
      <c r="E2023" s="3" t="s">
        <v>114</v>
      </c>
      <c r="F2023" s="3" t="s">
        <v>111</v>
      </c>
      <c r="G2023" s="95">
        <v>530.19000000000005</v>
      </c>
    </row>
    <row r="2024" spans="2:7">
      <c r="B2024" s="41">
        <v>44575</v>
      </c>
      <c r="C2024" s="3" t="s">
        <v>116</v>
      </c>
      <c r="D2024" s="3">
        <v>6</v>
      </c>
      <c r="E2024" s="3" t="s">
        <v>114</v>
      </c>
      <c r="F2024" s="3" t="s">
        <v>113</v>
      </c>
      <c r="G2024" s="95">
        <v>161.69999999999999</v>
      </c>
    </row>
    <row r="2025" spans="2:7">
      <c r="B2025" s="41">
        <v>44514</v>
      </c>
      <c r="C2025" s="3" t="s">
        <v>117</v>
      </c>
      <c r="D2025" s="3">
        <v>33</v>
      </c>
      <c r="E2025" s="3" t="s">
        <v>114</v>
      </c>
      <c r="F2025" s="3" t="s">
        <v>109</v>
      </c>
      <c r="G2025" s="95">
        <v>727.9</v>
      </c>
    </row>
    <row r="2026" spans="2:7">
      <c r="B2026" s="41">
        <v>44191</v>
      </c>
      <c r="C2026" s="3" t="s">
        <v>119</v>
      </c>
      <c r="D2026" s="3">
        <v>6</v>
      </c>
      <c r="E2026" s="3" t="s">
        <v>114</v>
      </c>
      <c r="F2026" s="3" t="s">
        <v>109</v>
      </c>
      <c r="G2026" s="95">
        <v>161.69999999999999</v>
      </c>
    </row>
    <row r="2027" spans="2:7">
      <c r="B2027" s="41">
        <v>44186</v>
      </c>
      <c r="C2027" s="3" t="s">
        <v>118</v>
      </c>
      <c r="D2027" s="3">
        <v>250</v>
      </c>
      <c r="E2027" s="3" t="s">
        <v>6</v>
      </c>
      <c r="F2027" s="3" t="s">
        <v>109</v>
      </c>
      <c r="G2027" s="95">
        <v>7470.75</v>
      </c>
    </row>
    <row r="2028" spans="2:7">
      <c r="B2028" s="41">
        <v>44197</v>
      </c>
      <c r="C2028" s="3" t="s">
        <v>119</v>
      </c>
      <c r="D2028" s="3">
        <v>3</v>
      </c>
      <c r="E2028" s="3" t="s">
        <v>112</v>
      </c>
      <c r="F2028" s="3" t="s">
        <v>111</v>
      </c>
      <c r="G2028" s="95">
        <v>101.85</v>
      </c>
    </row>
    <row r="2029" spans="2:7">
      <c r="B2029" s="41">
        <v>44592</v>
      </c>
      <c r="C2029" s="3" t="s">
        <v>119</v>
      </c>
      <c r="D2029" s="3">
        <v>300</v>
      </c>
      <c r="E2029" s="3" t="s">
        <v>6</v>
      </c>
      <c r="F2029" s="3" t="s">
        <v>108</v>
      </c>
      <c r="G2029" s="95">
        <v>7536.53</v>
      </c>
    </row>
    <row r="2030" spans="2:7">
      <c r="B2030" s="41">
        <v>44018</v>
      </c>
      <c r="C2030" s="3" t="s">
        <v>117</v>
      </c>
      <c r="D2030" s="3">
        <v>3</v>
      </c>
      <c r="E2030" s="3" t="s">
        <v>112</v>
      </c>
      <c r="F2030" s="3" t="s">
        <v>109</v>
      </c>
      <c r="G2030" s="95">
        <v>107.85</v>
      </c>
    </row>
    <row r="2031" spans="2:7">
      <c r="B2031" s="41">
        <v>43927</v>
      </c>
      <c r="C2031" s="3" t="s">
        <v>107</v>
      </c>
      <c r="D2031" s="3">
        <v>450</v>
      </c>
      <c r="E2031" s="3" t="s">
        <v>6</v>
      </c>
      <c r="F2031" s="3" t="s">
        <v>109</v>
      </c>
      <c r="G2031" s="95">
        <v>11304.79</v>
      </c>
    </row>
    <row r="2032" spans="2:7">
      <c r="B2032" s="41">
        <v>44844</v>
      </c>
      <c r="C2032" s="3" t="s">
        <v>117</v>
      </c>
      <c r="D2032" s="3">
        <v>46</v>
      </c>
      <c r="E2032" s="3" t="s">
        <v>112</v>
      </c>
      <c r="F2032" s="3" t="s">
        <v>115</v>
      </c>
      <c r="G2032" s="95">
        <v>1366.55</v>
      </c>
    </row>
    <row r="2033" spans="2:7">
      <c r="B2033" s="41">
        <v>44295</v>
      </c>
      <c r="C2033" s="3" t="s">
        <v>119</v>
      </c>
      <c r="D2033" s="3">
        <v>41</v>
      </c>
      <c r="E2033" s="3" t="s">
        <v>9</v>
      </c>
      <c r="F2033" s="3" t="s">
        <v>115</v>
      </c>
      <c r="G2033" s="95">
        <v>974.06</v>
      </c>
    </row>
    <row r="2034" spans="2:7">
      <c r="B2034" s="41">
        <v>44804</v>
      </c>
      <c r="C2034" s="3" t="s">
        <v>117</v>
      </c>
      <c r="D2034" s="3">
        <v>36</v>
      </c>
      <c r="E2034" s="3" t="s">
        <v>112</v>
      </c>
      <c r="F2034" s="3" t="s">
        <v>109</v>
      </c>
      <c r="G2034" s="95">
        <v>1100.07</v>
      </c>
    </row>
    <row r="2035" spans="2:7">
      <c r="B2035" s="41">
        <v>44465</v>
      </c>
      <c r="C2035" s="3" t="s">
        <v>117</v>
      </c>
      <c r="D2035" s="3">
        <v>3</v>
      </c>
      <c r="E2035" s="3" t="s">
        <v>9</v>
      </c>
      <c r="F2035" s="3" t="s">
        <v>108</v>
      </c>
      <c r="G2035" s="95">
        <v>86.85</v>
      </c>
    </row>
    <row r="2036" spans="2:7">
      <c r="B2036" s="41">
        <v>43850</v>
      </c>
      <c r="C2036" s="3" t="s">
        <v>117</v>
      </c>
      <c r="D2036" s="3">
        <v>1</v>
      </c>
      <c r="E2036" s="3" t="s">
        <v>114</v>
      </c>
      <c r="F2036" s="3" t="s">
        <v>105</v>
      </c>
      <c r="G2036" s="95">
        <v>25.95</v>
      </c>
    </row>
    <row r="2037" spans="2:7">
      <c r="B2037" s="41">
        <v>44435</v>
      </c>
      <c r="C2037" s="3" t="s">
        <v>119</v>
      </c>
      <c r="D2037" s="3">
        <v>7</v>
      </c>
      <c r="E2037" s="3" t="s">
        <v>6</v>
      </c>
      <c r="F2037" s="3" t="s">
        <v>115</v>
      </c>
      <c r="G2037" s="95">
        <v>312.83</v>
      </c>
    </row>
    <row r="2038" spans="2:7">
      <c r="B2038" s="41">
        <v>44297</v>
      </c>
      <c r="C2038" s="3" t="s">
        <v>116</v>
      </c>
      <c r="D2038" s="3">
        <v>17</v>
      </c>
      <c r="E2038" s="3" t="s">
        <v>112</v>
      </c>
      <c r="F2038" s="3" t="s">
        <v>115</v>
      </c>
      <c r="G2038" s="95">
        <v>594.15</v>
      </c>
    </row>
    <row r="2039" spans="2:7">
      <c r="B2039" s="41">
        <v>44314</v>
      </c>
      <c r="C2039" s="3" t="s">
        <v>117</v>
      </c>
      <c r="D2039" s="3">
        <v>450</v>
      </c>
      <c r="E2039" s="3" t="s">
        <v>9</v>
      </c>
      <c r="F2039" s="3" t="s">
        <v>115</v>
      </c>
      <c r="G2039" s="95">
        <v>7232.06</v>
      </c>
    </row>
    <row r="2040" spans="2:7">
      <c r="B2040" s="41">
        <v>44202</v>
      </c>
      <c r="C2040" s="3" t="s">
        <v>107</v>
      </c>
      <c r="D2040" s="3">
        <v>8</v>
      </c>
      <c r="E2040" s="3" t="s">
        <v>110</v>
      </c>
      <c r="F2040" s="3" t="s">
        <v>105</v>
      </c>
      <c r="G2040" s="95">
        <v>199.6</v>
      </c>
    </row>
    <row r="2041" spans="2:7">
      <c r="B2041" s="41">
        <v>43978</v>
      </c>
      <c r="C2041" s="3" t="s">
        <v>117</v>
      </c>
      <c r="D2041" s="3">
        <v>29</v>
      </c>
      <c r="E2041" s="3" t="s">
        <v>112</v>
      </c>
      <c r="F2041" s="3" t="s">
        <v>111</v>
      </c>
      <c r="G2041" s="95">
        <v>861.52</v>
      </c>
    </row>
    <row r="2042" spans="2:7">
      <c r="B2042" s="41">
        <v>44808</v>
      </c>
      <c r="C2042" s="3" t="s">
        <v>117</v>
      </c>
      <c r="D2042" s="3">
        <v>39</v>
      </c>
      <c r="E2042" s="3" t="s">
        <v>6</v>
      </c>
      <c r="F2042" s="3" t="s">
        <v>111</v>
      </c>
      <c r="G2042" s="95">
        <v>1415.17</v>
      </c>
    </row>
    <row r="2043" spans="2:7">
      <c r="B2043" s="41">
        <v>44252</v>
      </c>
      <c r="C2043" s="3" t="s">
        <v>117</v>
      </c>
      <c r="D2043" s="3">
        <v>550</v>
      </c>
      <c r="E2043" s="3" t="s">
        <v>110</v>
      </c>
      <c r="F2043" s="3" t="s">
        <v>113</v>
      </c>
      <c r="G2043" s="95">
        <v>7574.19</v>
      </c>
    </row>
    <row r="2044" spans="2:7">
      <c r="B2044" s="41">
        <v>44097</v>
      </c>
      <c r="C2044" s="3" t="s">
        <v>107</v>
      </c>
      <c r="D2044" s="3">
        <v>5</v>
      </c>
      <c r="E2044" s="3" t="s">
        <v>6</v>
      </c>
      <c r="F2044" s="3" t="s">
        <v>109</v>
      </c>
      <c r="G2044" s="95">
        <v>218.45</v>
      </c>
    </row>
    <row r="2045" spans="2:7">
      <c r="B2045" s="41">
        <v>44515</v>
      </c>
      <c r="C2045" s="3" t="s">
        <v>119</v>
      </c>
      <c r="D2045" s="3">
        <v>175</v>
      </c>
      <c r="E2045" s="3" t="s">
        <v>114</v>
      </c>
      <c r="F2045" s="3" t="s">
        <v>113</v>
      </c>
      <c r="G2045" s="95">
        <v>3178.88</v>
      </c>
    </row>
    <row r="2046" spans="2:7">
      <c r="B2046" s="41">
        <v>44340</v>
      </c>
      <c r="C2046" s="3" t="s">
        <v>119</v>
      </c>
      <c r="D2046" s="3">
        <v>20</v>
      </c>
      <c r="E2046" s="3" t="s">
        <v>112</v>
      </c>
      <c r="F2046" s="3" t="s">
        <v>106</v>
      </c>
      <c r="G2046" s="95">
        <v>699</v>
      </c>
    </row>
    <row r="2047" spans="2:7">
      <c r="B2047" s="41">
        <v>44321</v>
      </c>
      <c r="C2047" s="3" t="s">
        <v>107</v>
      </c>
      <c r="D2047" s="3">
        <v>14</v>
      </c>
      <c r="E2047" s="3" t="s">
        <v>114</v>
      </c>
      <c r="F2047" s="3" t="s">
        <v>106</v>
      </c>
      <c r="G2047" s="95">
        <v>349.3</v>
      </c>
    </row>
    <row r="2048" spans="2:7">
      <c r="B2048" s="41">
        <v>44463</v>
      </c>
      <c r="C2048" s="3" t="s">
        <v>118</v>
      </c>
      <c r="D2048" s="3">
        <v>2</v>
      </c>
      <c r="E2048" s="3" t="s">
        <v>6</v>
      </c>
      <c r="F2048" s="3" t="s">
        <v>111</v>
      </c>
      <c r="G2048" s="95">
        <v>89.38</v>
      </c>
    </row>
    <row r="2049" spans="2:7">
      <c r="B2049" s="41">
        <v>44417</v>
      </c>
      <c r="C2049" s="3" t="s">
        <v>117</v>
      </c>
      <c r="D2049" s="3">
        <v>20</v>
      </c>
      <c r="E2049" s="3" t="s">
        <v>9</v>
      </c>
      <c r="F2049" s="3" t="s">
        <v>106</v>
      </c>
      <c r="G2049" s="95">
        <v>539</v>
      </c>
    </row>
    <row r="2050" spans="2:7">
      <c r="B2050" s="41">
        <v>44600</v>
      </c>
      <c r="C2050" s="3" t="s">
        <v>107</v>
      </c>
      <c r="D2050" s="3">
        <v>1</v>
      </c>
      <c r="E2050" s="3" t="s">
        <v>114</v>
      </c>
      <c r="F2050" s="3" t="s">
        <v>111</v>
      </c>
      <c r="G2050" s="95">
        <v>26.95</v>
      </c>
    </row>
    <row r="2051" spans="2:7">
      <c r="B2051" s="41">
        <v>43884</v>
      </c>
      <c r="C2051" s="3" t="s">
        <v>119</v>
      </c>
      <c r="D2051" s="3">
        <v>4</v>
      </c>
      <c r="E2051" s="3" t="s">
        <v>112</v>
      </c>
      <c r="F2051" s="3" t="s">
        <v>106</v>
      </c>
      <c r="G2051" s="95">
        <v>143.80000000000001</v>
      </c>
    </row>
    <row r="2052" spans="2:7">
      <c r="B2052" s="41">
        <v>44804</v>
      </c>
      <c r="C2052" s="3" t="s">
        <v>119</v>
      </c>
      <c r="D2052" s="3">
        <v>3</v>
      </c>
      <c r="E2052" s="3" t="s">
        <v>112</v>
      </c>
      <c r="F2052" s="3" t="s">
        <v>115</v>
      </c>
      <c r="G2052" s="95">
        <v>101.85</v>
      </c>
    </row>
    <row r="2053" spans="2:7">
      <c r="B2053" s="41">
        <v>44127</v>
      </c>
      <c r="C2053" s="3" t="s">
        <v>116</v>
      </c>
      <c r="D2053" s="3">
        <v>6</v>
      </c>
      <c r="E2053" s="3" t="s">
        <v>110</v>
      </c>
      <c r="F2053" s="3" t="s">
        <v>106</v>
      </c>
      <c r="G2053" s="95">
        <v>143.69999999999999</v>
      </c>
    </row>
    <row r="2054" spans="2:7">
      <c r="B2054" s="41">
        <v>43922</v>
      </c>
      <c r="C2054" s="3" t="s">
        <v>119</v>
      </c>
      <c r="D2054" s="3">
        <v>275</v>
      </c>
      <c r="E2054" s="3" t="s">
        <v>110</v>
      </c>
      <c r="F2054" s="3" t="s">
        <v>105</v>
      </c>
      <c r="G2054" s="95">
        <v>3945.22</v>
      </c>
    </row>
    <row r="2055" spans="2:7">
      <c r="B2055" s="41">
        <v>44243</v>
      </c>
      <c r="C2055" s="3" t="s">
        <v>119</v>
      </c>
      <c r="D2055" s="3">
        <v>18</v>
      </c>
      <c r="E2055" s="3" t="s">
        <v>114</v>
      </c>
      <c r="F2055" s="3" t="s">
        <v>109</v>
      </c>
      <c r="G2055" s="95">
        <v>449.1</v>
      </c>
    </row>
    <row r="2056" spans="2:7">
      <c r="B2056" s="41">
        <v>44046</v>
      </c>
      <c r="C2056" s="3" t="s">
        <v>117</v>
      </c>
      <c r="D2056" s="3">
        <v>4</v>
      </c>
      <c r="E2056" s="3" t="s">
        <v>6</v>
      </c>
      <c r="F2056" s="3" t="s">
        <v>105</v>
      </c>
      <c r="G2056" s="95">
        <v>174.76</v>
      </c>
    </row>
    <row r="2057" spans="2:7">
      <c r="B2057" s="41">
        <v>43968</v>
      </c>
      <c r="C2057" s="3" t="s">
        <v>119</v>
      </c>
      <c r="D2057" s="3">
        <v>12</v>
      </c>
      <c r="E2057" s="3" t="s">
        <v>110</v>
      </c>
      <c r="F2057" s="3" t="s">
        <v>111</v>
      </c>
      <c r="G2057" s="95">
        <v>299.39999999999998</v>
      </c>
    </row>
    <row r="2058" spans="2:7">
      <c r="B2058" s="41">
        <v>43841</v>
      </c>
      <c r="C2058" s="3" t="s">
        <v>107</v>
      </c>
      <c r="D2058" s="3">
        <v>400</v>
      </c>
      <c r="E2058" s="3" t="s">
        <v>110</v>
      </c>
      <c r="F2058" s="3" t="s">
        <v>115</v>
      </c>
      <c r="G2058" s="95">
        <v>5508.5</v>
      </c>
    </row>
    <row r="2059" spans="2:7">
      <c r="B2059" s="41">
        <v>44650</v>
      </c>
      <c r="C2059" s="3" t="s">
        <v>117</v>
      </c>
      <c r="D2059" s="3">
        <v>12</v>
      </c>
      <c r="E2059" s="3" t="s">
        <v>112</v>
      </c>
      <c r="F2059" s="3" t="s">
        <v>113</v>
      </c>
      <c r="G2059" s="95">
        <v>407.4</v>
      </c>
    </row>
    <row r="2060" spans="2:7">
      <c r="B2060" s="41">
        <v>43839</v>
      </c>
      <c r="C2060" s="3" t="s">
        <v>118</v>
      </c>
      <c r="D2060" s="3">
        <v>7</v>
      </c>
      <c r="E2060" s="3" t="s">
        <v>6</v>
      </c>
      <c r="F2060" s="3" t="s">
        <v>108</v>
      </c>
      <c r="G2060" s="95">
        <v>305.83</v>
      </c>
    </row>
    <row r="2061" spans="2:7">
      <c r="B2061" s="41">
        <v>43879</v>
      </c>
      <c r="C2061" s="3" t="s">
        <v>116</v>
      </c>
      <c r="D2061" s="3">
        <v>2</v>
      </c>
      <c r="E2061" s="3" t="s">
        <v>112</v>
      </c>
      <c r="F2061" s="3" t="s">
        <v>108</v>
      </c>
      <c r="G2061" s="95">
        <v>71.900000000000006</v>
      </c>
    </row>
    <row r="2062" spans="2:7">
      <c r="B2062" s="41">
        <v>44138</v>
      </c>
      <c r="C2062" s="3" t="s">
        <v>117</v>
      </c>
      <c r="D2062" s="3">
        <v>48</v>
      </c>
      <c r="E2062" s="3" t="s">
        <v>110</v>
      </c>
      <c r="F2062" s="3" t="s">
        <v>115</v>
      </c>
      <c r="G2062" s="95">
        <v>898.2</v>
      </c>
    </row>
    <row r="2063" spans="2:7">
      <c r="B2063" s="41">
        <v>43963</v>
      </c>
      <c r="C2063" s="3" t="s">
        <v>107</v>
      </c>
      <c r="D2063" s="3">
        <v>8</v>
      </c>
      <c r="E2063" s="3" t="s">
        <v>6</v>
      </c>
      <c r="F2063" s="3" t="s">
        <v>113</v>
      </c>
      <c r="G2063" s="95">
        <v>349.52</v>
      </c>
    </row>
    <row r="2064" spans="2:7">
      <c r="B2064" s="41">
        <v>44239</v>
      </c>
      <c r="C2064" s="3" t="s">
        <v>117</v>
      </c>
      <c r="D2064" s="3">
        <v>6</v>
      </c>
      <c r="E2064" s="3" t="s">
        <v>6</v>
      </c>
      <c r="F2064" s="3" t="s">
        <v>105</v>
      </c>
      <c r="G2064" s="95">
        <v>262.14</v>
      </c>
    </row>
    <row r="2065" spans="2:7">
      <c r="B2065" s="41">
        <v>44171</v>
      </c>
      <c r="C2065" s="3" t="s">
        <v>117</v>
      </c>
      <c r="D2065" s="3">
        <v>575</v>
      </c>
      <c r="E2065" s="3" t="s">
        <v>112</v>
      </c>
      <c r="F2065" s="3" t="s">
        <v>111</v>
      </c>
      <c r="G2065" s="95">
        <v>11885.97</v>
      </c>
    </row>
    <row r="2066" spans="2:7">
      <c r="B2066" s="41">
        <v>44155</v>
      </c>
      <c r="C2066" s="3" t="s">
        <v>119</v>
      </c>
      <c r="D2066" s="3">
        <v>34</v>
      </c>
      <c r="E2066" s="3" t="s">
        <v>6</v>
      </c>
      <c r="F2066" s="3" t="s">
        <v>111</v>
      </c>
      <c r="G2066" s="95">
        <v>1291.54</v>
      </c>
    </row>
    <row r="2067" spans="2:7">
      <c r="B2067" s="41">
        <v>44130</v>
      </c>
      <c r="C2067" s="3" t="s">
        <v>117</v>
      </c>
      <c r="D2067" s="3">
        <v>6</v>
      </c>
      <c r="E2067" s="3" t="s">
        <v>112</v>
      </c>
      <c r="F2067" s="3" t="s">
        <v>106</v>
      </c>
      <c r="G2067" s="95">
        <v>209.7</v>
      </c>
    </row>
    <row r="2068" spans="2:7">
      <c r="B2068" s="41">
        <v>44583</v>
      </c>
      <c r="C2068" s="3" t="s">
        <v>118</v>
      </c>
      <c r="D2068" s="3">
        <v>500</v>
      </c>
      <c r="E2068" s="3" t="s">
        <v>9</v>
      </c>
      <c r="F2068" s="3" t="s">
        <v>113</v>
      </c>
      <c r="G2068" s="95">
        <v>8035.63</v>
      </c>
    </row>
    <row r="2069" spans="2:7">
      <c r="B2069" s="41">
        <v>43919</v>
      </c>
      <c r="C2069" s="3" t="s">
        <v>107</v>
      </c>
      <c r="D2069" s="3">
        <v>175</v>
      </c>
      <c r="E2069" s="3" t="s">
        <v>6</v>
      </c>
      <c r="F2069" s="3" t="s">
        <v>108</v>
      </c>
      <c r="G2069" s="95">
        <v>5352.03</v>
      </c>
    </row>
    <row r="2070" spans="2:7">
      <c r="B2070" s="41">
        <v>44887</v>
      </c>
      <c r="C2070" s="3" t="s">
        <v>107</v>
      </c>
      <c r="D2070" s="3">
        <v>9</v>
      </c>
      <c r="E2070" s="3" t="s">
        <v>9</v>
      </c>
      <c r="F2070" s="3" t="s">
        <v>105</v>
      </c>
      <c r="G2070" s="95">
        <v>251.55</v>
      </c>
    </row>
    <row r="2071" spans="2:7">
      <c r="B2071" s="41">
        <v>43894</v>
      </c>
      <c r="C2071" s="3" t="s">
        <v>118</v>
      </c>
      <c r="D2071" s="3">
        <v>8</v>
      </c>
      <c r="E2071" s="3" t="s">
        <v>6</v>
      </c>
      <c r="F2071" s="3" t="s">
        <v>109</v>
      </c>
      <c r="G2071" s="95">
        <v>349.52</v>
      </c>
    </row>
    <row r="2072" spans="2:7">
      <c r="B2072" s="41">
        <v>44880</v>
      </c>
      <c r="C2072" s="3" t="s">
        <v>119</v>
      </c>
      <c r="D2072" s="3">
        <v>26</v>
      </c>
      <c r="E2072" s="3" t="s">
        <v>9</v>
      </c>
      <c r="F2072" s="3" t="s">
        <v>111</v>
      </c>
      <c r="G2072" s="95">
        <v>617.70000000000005</v>
      </c>
    </row>
    <row r="2073" spans="2:7">
      <c r="B2073" s="41">
        <v>44001</v>
      </c>
      <c r="C2073" s="3" t="s">
        <v>116</v>
      </c>
      <c r="D2073" s="3">
        <v>9</v>
      </c>
      <c r="E2073" s="3" t="s">
        <v>6</v>
      </c>
      <c r="F2073" s="3" t="s">
        <v>105</v>
      </c>
      <c r="G2073" s="95">
        <v>402.21</v>
      </c>
    </row>
    <row r="2074" spans="2:7">
      <c r="B2074" s="41">
        <v>44149</v>
      </c>
      <c r="C2074" s="3" t="s">
        <v>117</v>
      </c>
      <c r="D2074" s="3">
        <v>3</v>
      </c>
      <c r="E2074" s="3" t="s">
        <v>110</v>
      </c>
      <c r="F2074" s="3" t="s">
        <v>108</v>
      </c>
      <c r="G2074" s="95">
        <v>71.849999999999994</v>
      </c>
    </row>
    <row r="2075" spans="2:7">
      <c r="B2075" s="41">
        <v>43953</v>
      </c>
      <c r="C2075" s="3" t="s">
        <v>117</v>
      </c>
      <c r="D2075" s="3">
        <v>5</v>
      </c>
      <c r="E2075" s="3" t="s">
        <v>112</v>
      </c>
      <c r="F2075" s="3" t="s">
        <v>113</v>
      </c>
      <c r="G2075" s="95">
        <v>169.75</v>
      </c>
    </row>
    <row r="2076" spans="2:7">
      <c r="B2076" s="41">
        <v>44023</v>
      </c>
      <c r="C2076" s="3" t="s">
        <v>117</v>
      </c>
      <c r="D2076" s="3">
        <v>31</v>
      </c>
      <c r="E2076" s="3" t="s">
        <v>114</v>
      </c>
      <c r="F2076" s="3" t="s">
        <v>108</v>
      </c>
      <c r="G2076" s="95">
        <v>683.78</v>
      </c>
    </row>
    <row r="2077" spans="2:7">
      <c r="B2077" s="41">
        <v>43904</v>
      </c>
      <c r="C2077" s="3" t="s">
        <v>117</v>
      </c>
      <c r="D2077" s="3">
        <v>400</v>
      </c>
      <c r="E2077" s="3" t="s">
        <v>6</v>
      </c>
      <c r="F2077" s="3" t="s">
        <v>113</v>
      </c>
      <c r="G2077" s="95">
        <v>9818.7000000000007</v>
      </c>
    </row>
    <row r="2078" spans="2:7">
      <c r="B2078" s="41">
        <v>44394</v>
      </c>
      <c r="C2078" s="3" t="s">
        <v>116</v>
      </c>
      <c r="D2078" s="3">
        <v>200</v>
      </c>
      <c r="E2078" s="3" t="s">
        <v>9</v>
      </c>
      <c r="F2078" s="3" t="s">
        <v>106</v>
      </c>
      <c r="G2078" s="95">
        <v>3773</v>
      </c>
    </row>
    <row r="2079" spans="2:7">
      <c r="B2079" s="41">
        <v>44434</v>
      </c>
      <c r="C2079" s="3" t="s">
        <v>107</v>
      </c>
      <c r="D2079" s="3">
        <v>200</v>
      </c>
      <c r="E2079" s="3" t="s">
        <v>6</v>
      </c>
      <c r="F2079" s="3" t="s">
        <v>111</v>
      </c>
      <c r="G2079" s="95">
        <v>6256.6</v>
      </c>
    </row>
    <row r="2080" spans="2:7">
      <c r="B2080" s="41">
        <v>43941</v>
      </c>
      <c r="C2080" s="3" t="s">
        <v>117</v>
      </c>
      <c r="D2080" s="3">
        <v>8</v>
      </c>
      <c r="E2080" s="3" t="s">
        <v>110</v>
      </c>
      <c r="F2080" s="3" t="s">
        <v>111</v>
      </c>
      <c r="G2080" s="95">
        <v>199.6</v>
      </c>
    </row>
    <row r="2081" spans="2:7">
      <c r="B2081" s="41">
        <v>43892</v>
      </c>
      <c r="C2081" s="3" t="s">
        <v>117</v>
      </c>
      <c r="D2081" s="3">
        <v>28</v>
      </c>
      <c r="E2081" s="3" t="s">
        <v>6</v>
      </c>
      <c r="F2081" s="3" t="s">
        <v>111</v>
      </c>
      <c r="G2081" s="95">
        <v>1016.02</v>
      </c>
    </row>
    <row r="2082" spans="2:7">
      <c r="B2082" s="41">
        <v>44580</v>
      </c>
      <c r="C2082" s="3" t="s">
        <v>119</v>
      </c>
      <c r="D2082" s="3">
        <v>200</v>
      </c>
      <c r="E2082" s="3" t="s">
        <v>110</v>
      </c>
      <c r="F2082" s="3" t="s">
        <v>109</v>
      </c>
      <c r="G2082" s="95">
        <v>3353</v>
      </c>
    </row>
    <row r="2083" spans="2:7">
      <c r="B2083" s="41">
        <v>44719</v>
      </c>
      <c r="C2083" s="3" t="s">
        <v>118</v>
      </c>
      <c r="D2083" s="3">
        <v>8</v>
      </c>
      <c r="E2083" s="3" t="s">
        <v>114</v>
      </c>
      <c r="F2083" s="3" t="s">
        <v>105</v>
      </c>
      <c r="G2083" s="95">
        <v>207.6</v>
      </c>
    </row>
    <row r="2084" spans="2:7">
      <c r="B2084" s="41">
        <v>43907</v>
      </c>
      <c r="C2084" s="3" t="s">
        <v>119</v>
      </c>
      <c r="D2084" s="3">
        <v>6</v>
      </c>
      <c r="E2084" s="3" t="s">
        <v>6</v>
      </c>
      <c r="F2084" s="3" t="s">
        <v>105</v>
      </c>
      <c r="G2084" s="95">
        <v>262.14</v>
      </c>
    </row>
    <row r="2085" spans="2:7">
      <c r="B2085" s="41">
        <v>44297</v>
      </c>
      <c r="C2085" s="3" t="s">
        <v>119</v>
      </c>
      <c r="D2085" s="3">
        <v>41</v>
      </c>
      <c r="E2085" s="3" t="s">
        <v>112</v>
      </c>
      <c r="F2085" s="3" t="s">
        <v>105</v>
      </c>
      <c r="G2085" s="95">
        <v>1218.01</v>
      </c>
    </row>
    <row r="2086" spans="2:7">
      <c r="B2086" s="41">
        <v>44540</v>
      </c>
      <c r="C2086" s="3" t="s">
        <v>118</v>
      </c>
      <c r="D2086" s="3">
        <v>26</v>
      </c>
      <c r="E2086" s="3" t="s">
        <v>9</v>
      </c>
      <c r="F2086" s="3" t="s">
        <v>109</v>
      </c>
      <c r="G2086" s="95">
        <v>617.70000000000005</v>
      </c>
    </row>
    <row r="2087" spans="2:7">
      <c r="B2087" s="41">
        <v>44245</v>
      </c>
      <c r="C2087" s="3" t="s">
        <v>117</v>
      </c>
      <c r="D2087" s="3">
        <v>40</v>
      </c>
      <c r="E2087" s="3" t="s">
        <v>114</v>
      </c>
      <c r="F2087" s="3" t="s">
        <v>106</v>
      </c>
      <c r="G2087" s="95">
        <v>882.3</v>
      </c>
    </row>
    <row r="2088" spans="2:7">
      <c r="B2088" s="41">
        <v>44252</v>
      </c>
      <c r="C2088" s="3" t="s">
        <v>117</v>
      </c>
      <c r="D2088" s="3">
        <v>550</v>
      </c>
      <c r="E2088" s="3" t="s">
        <v>112</v>
      </c>
      <c r="F2088" s="3" t="s">
        <v>105</v>
      </c>
      <c r="G2088" s="95">
        <v>10736.69</v>
      </c>
    </row>
    <row r="2089" spans="2:7">
      <c r="B2089" s="41">
        <v>44178</v>
      </c>
      <c r="C2089" s="3" t="s">
        <v>119</v>
      </c>
      <c r="D2089" s="3">
        <v>275</v>
      </c>
      <c r="E2089" s="3" t="s">
        <v>110</v>
      </c>
      <c r="F2089" s="3" t="s">
        <v>105</v>
      </c>
      <c r="G2089" s="95">
        <v>3945.22</v>
      </c>
    </row>
    <row r="2090" spans="2:7">
      <c r="B2090" s="41">
        <v>43878</v>
      </c>
      <c r="C2090" s="3" t="s">
        <v>119</v>
      </c>
      <c r="D2090" s="3">
        <v>75</v>
      </c>
      <c r="E2090" s="3" t="s">
        <v>110</v>
      </c>
      <c r="F2090" s="3" t="s">
        <v>115</v>
      </c>
      <c r="G2090" s="95">
        <v>1347.19</v>
      </c>
    </row>
    <row r="2091" spans="2:7">
      <c r="B2091" s="41">
        <v>44373</v>
      </c>
      <c r="C2091" s="3" t="s">
        <v>107</v>
      </c>
      <c r="D2091" s="3">
        <v>48</v>
      </c>
      <c r="E2091" s="3" t="s">
        <v>112</v>
      </c>
      <c r="F2091" s="3" t="s">
        <v>115</v>
      </c>
      <c r="G2091" s="95">
        <v>1258.2</v>
      </c>
    </row>
    <row r="2092" spans="2:7">
      <c r="B2092" s="41">
        <v>44153</v>
      </c>
      <c r="C2092" s="3" t="s">
        <v>117</v>
      </c>
      <c r="D2092" s="3">
        <v>6</v>
      </c>
      <c r="E2092" s="3" t="s">
        <v>114</v>
      </c>
      <c r="F2092" s="3" t="s">
        <v>108</v>
      </c>
      <c r="G2092" s="95">
        <v>149.69999999999999</v>
      </c>
    </row>
    <row r="2093" spans="2:7">
      <c r="B2093" s="41">
        <v>44526</v>
      </c>
      <c r="C2093" s="3" t="s">
        <v>119</v>
      </c>
      <c r="D2093" s="3">
        <v>400</v>
      </c>
      <c r="E2093" s="3" t="s">
        <v>6</v>
      </c>
      <c r="F2093" s="3" t="s">
        <v>109</v>
      </c>
      <c r="G2093" s="95">
        <v>9818.7000000000007</v>
      </c>
    </row>
    <row r="2094" spans="2:7">
      <c r="B2094" s="41">
        <v>44238</v>
      </c>
      <c r="C2094" s="3" t="s">
        <v>116</v>
      </c>
      <c r="D2094" s="3">
        <v>275</v>
      </c>
      <c r="E2094" s="3" t="s">
        <v>114</v>
      </c>
      <c r="F2094" s="3" t="s">
        <v>105</v>
      </c>
      <c r="G2094" s="95">
        <v>4103.34</v>
      </c>
    </row>
    <row r="2095" spans="2:7">
      <c r="B2095" s="41">
        <v>44664</v>
      </c>
      <c r="C2095" s="3" t="s">
        <v>119</v>
      </c>
      <c r="D2095" s="3">
        <v>300</v>
      </c>
      <c r="E2095" s="3" t="s">
        <v>110</v>
      </c>
      <c r="F2095" s="3" t="s">
        <v>113</v>
      </c>
      <c r="G2095" s="95">
        <v>4131.38</v>
      </c>
    </row>
    <row r="2096" spans="2:7">
      <c r="B2096" s="41">
        <v>44861</v>
      </c>
      <c r="C2096" s="3" t="s">
        <v>119</v>
      </c>
      <c r="D2096" s="3">
        <v>525</v>
      </c>
      <c r="E2096" s="3" t="s">
        <v>110</v>
      </c>
      <c r="F2096" s="3" t="s">
        <v>105</v>
      </c>
      <c r="G2096" s="95">
        <v>7531.78</v>
      </c>
    </row>
    <row r="2097" spans="2:7">
      <c r="B2097" s="41">
        <v>44277</v>
      </c>
      <c r="C2097" s="3" t="s">
        <v>117</v>
      </c>
      <c r="D2097" s="3">
        <v>375</v>
      </c>
      <c r="E2097" s="3" t="s">
        <v>6</v>
      </c>
      <c r="F2097" s="3" t="s">
        <v>113</v>
      </c>
      <c r="G2097" s="95">
        <v>9636.2800000000007</v>
      </c>
    </row>
    <row r="2098" spans="2:7">
      <c r="B2098" s="41">
        <v>44116</v>
      </c>
      <c r="C2098" s="3" t="s">
        <v>117</v>
      </c>
      <c r="D2098" s="3">
        <v>75</v>
      </c>
      <c r="E2098" s="3" t="s">
        <v>112</v>
      </c>
      <c r="F2098" s="3" t="s">
        <v>111</v>
      </c>
      <c r="G2098" s="95">
        <v>1965.94</v>
      </c>
    </row>
    <row r="2099" spans="2:7">
      <c r="B2099" s="41">
        <v>44345</v>
      </c>
      <c r="C2099" s="3" t="s">
        <v>117</v>
      </c>
      <c r="D2099" s="3">
        <v>3</v>
      </c>
      <c r="E2099" s="3" t="s">
        <v>6</v>
      </c>
      <c r="F2099" s="3" t="s">
        <v>115</v>
      </c>
      <c r="G2099" s="95">
        <v>131.07</v>
      </c>
    </row>
    <row r="2100" spans="2:7">
      <c r="B2100" s="41">
        <v>44135</v>
      </c>
      <c r="C2100" s="3" t="s">
        <v>118</v>
      </c>
      <c r="D2100" s="3">
        <v>43</v>
      </c>
      <c r="E2100" s="3" t="s">
        <v>6</v>
      </c>
      <c r="F2100" s="3" t="s">
        <v>115</v>
      </c>
      <c r="G2100" s="95">
        <v>1560.32</v>
      </c>
    </row>
    <row r="2101" spans="2:7">
      <c r="B2101" s="41">
        <v>44146</v>
      </c>
      <c r="C2101" s="3" t="s">
        <v>119</v>
      </c>
      <c r="D2101" s="3">
        <v>125</v>
      </c>
      <c r="E2101" s="3" t="s">
        <v>114</v>
      </c>
      <c r="F2101" s="3" t="s">
        <v>113</v>
      </c>
      <c r="G2101" s="95">
        <v>2270.63</v>
      </c>
    </row>
    <row r="2102" spans="2:7">
      <c r="B2102" s="41">
        <v>44355</v>
      </c>
      <c r="C2102" s="3" t="s">
        <v>119</v>
      </c>
      <c r="D2102" s="3">
        <v>400</v>
      </c>
      <c r="E2102" s="3" t="s">
        <v>6</v>
      </c>
      <c r="F2102" s="3" t="s">
        <v>111</v>
      </c>
      <c r="G2102" s="95">
        <v>9818.7000000000007</v>
      </c>
    </row>
    <row r="2103" spans="2:7">
      <c r="B2103" s="41">
        <v>44506</v>
      </c>
      <c r="C2103" s="3" t="s">
        <v>119</v>
      </c>
      <c r="D2103" s="3">
        <v>39</v>
      </c>
      <c r="E2103" s="3" t="s">
        <v>9</v>
      </c>
      <c r="F2103" s="3" t="s">
        <v>105</v>
      </c>
      <c r="G2103" s="95">
        <v>893.39</v>
      </c>
    </row>
    <row r="2104" spans="2:7">
      <c r="B2104" s="41">
        <v>44073</v>
      </c>
      <c r="C2104" s="3" t="s">
        <v>107</v>
      </c>
      <c r="D2104" s="3">
        <v>6</v>
      </c>
      <c r="E2104" s="3" t="s">
        <v>114</v>
      </c>
      <c r="F2104" s="3" t="s">
        <v>108</v>
      </c>
      <c r="G2104" s="95">
        <v>149.69999999999999</v>
      </c>
    </row>
    <row r="2105" spans="2:7">
      <c r="B2105" s="41">
        <v>43855</v>
      </c>
      <c r="C2105" s="3" t="s">
        <v>116</v>
      </c>
      <c r="D2105" s="3">
        <v>350</v>
      </c>
      <c r="E2105" s="3" t="s">
        <v>110</v>
      </c>
      <c r="F2105" s="3" t="s">
        <v>115</v>
      </c>
      <c r="G2105" s="95">
        <v>4819.9399999999996</v>
      </c>
    </row>
    <row r="2106" spans="2:7">
      <c r="B2106" s="41">
        <v>44147</v>
      </c>
      <c r="C2106" s="3" t="s">
        <v>116</v>
      </c>
      <c r="D2106" s="3">
        <v>16</v>
      </c>
      <c r="E2106" s="3" t="s">
        <v>9</v>
      </c>
      <c r="F2106" s="3" t="s">
        <v>111</v>
      </c>
      <c r="G2106" s="95">
        <v>431.2</v>
      </c>
    </row>
    <row r="2107" spans="2:7">
      <c r="B2107" s="41">
        <v>44023</v>
      </c>
      <c r="C2107" s="3" t="s">
        <v>119</v>
      </c>
      <c r="D2107" s="3">
        <v>300</v>
      </c>
      <c r="E2107" s="3" t="s">
        <v>112</v>
      </c>
      <c r="F2107" s="3" t="s">
        <v>111</v>
      </c>
      <c r="G2107" s="95">
        <v>6201.38</v>
      </c>
    </row>
    <row r="2108" spans="2:7">
      <c r="B2108" s="41">
        <v>44704</v>
      </c>
      <c r="C2108" s="3" t="s">
        <v>118</v>
      </c>
      <c r="D2108" s="3">
        <v>450</v>
      </c>
      <c r="E2108" s="3" t="s">
        <v>114</v>
      </c>
      <c r="F2108" s="3" t="s">
        <v>113</v>
      </c>
      <c r="G2108" s="95">
        <v>6973.31</v>
      </c>
    </row>
    <row r="2109" spans="2:7">
      <c r="B2109" s="41">
        <v>44748</v>
      </c>
      <c r="C2109" s="3" t="s">
        <v>119</v>
      </c>
      <c r="D2109" s="3">
        <v>175</v>
      </c>
      <c r="E2109" s="3" t="s">
        <v>9</v>
      </c>
      <c r="F2109" s="3" t="s">
        <v>105</v>
      </c>
      <c r="G2109" s="95">
        <v>3546.38</v>
      </c>
    </row>
    <row r="2110" spans="2:7">
      <c r="B2110" s="41">
        <v>44560</v>
      </c>
      <c r="C2110" s="3" t="s">
        <v>119</v>
      </c>
      <c r="D2110" s="3">
        <v>200</v>
      </c>
      <c r="E2110" s="3" t="s">
        <v>6</v>
      </c>
      <c r="F2110" s="3" t="s">
        <v>105</v>
      </c>
      <c r="G2110" s="95">
        <v>6256.6</v>
      </c>
    </row>
    <row r="2111" spans="2:7">
      <c r="B2111" s="41">
        <v>44594</v>
      </c>
      <c r="C2111" s="3" t="s">
        <v>119</v>
      </c>
      <c r="D2111" s="3">
        <v>100</v>
      </c>
      <c r="E2111" s="3" t="s">
        <v>6</v>
      </c>
      <c r="F2111" s="3" t="s">
        <v>108</v>
      </c>
      <c r="G2111" s="95">
        <v>3128.3</v>
      </c>
    </row>
    <row r="2112" spans="2:7">
      <c r="B2112" s="41">
        <v>44616</v>
      </c>
      <c r="C2112" s="3" t="s">
        <v>117</v>
      </c>
      <c r="D2112" s="3">
        <v>4</v>
      </c>
      <c r="E2112" s="3" t="s">
        <v>6</v>
      </c>
      <c r="F2112" s="3" t="s">
        <v>106</v>
      </c>
      <c r="G2112" s="95">
        <v>170.76</v>
      </c>
    </row>
    <row r="2113" spans="2:7">
      <c r="B2113" s="41">
        <v>44538</v>
      </c>
      <c r="C2113" s="3" t="s">
        <v>117</v>
      </c>
      <c r="D2113" s="3">
        <v>400</v>
      </c>
      <c r="E2113" s="3" t="s">
        <v>112</v>
      </c>
      <c r="F2113" s="3" t="s">
        <v>115</v>
      </c>
      <c r="G2113" s="95">
        <v>7808.5</v>
      </c>
    </row>
    <row r="2114" spans="2:7">
      <c r="B2114" s="41">
        <v>44571</v>
      </c>
      <c r="C2114" s="3" t="s">
        <v>117</v>
      </c>
      <c r="D2114" s="3">
        <v>42</v>
      </c>
      <c r="E2114" s="3" t="s">
        <v>112</v>
      </c>
      <c r="F2114" s="3" t="s">
        <v>113</v>
      </c>
      <c r="G2114" s="95">
        <v>1212.02</v>
      </c>
    </row>
    <row r="2115" spans="2:7">
      <c r="B2115" s="41">
        <v>43868</v>
      </c>
      <c r="C2115" s="3" t="s">
        <v>119</v>
      </c>
      <c r="D2115" s="3">
        <v>2</v>
      </c>
      <c r="E2115" s="3" t="s">
        <v>6</v>
      </c>
      <c r="F2115" s="3" t="s">
        <v>109</v>
      </c>
      <c r="G2115" s="95">
        <v>87.38</v>
      </c>
    </row>
    <row r="2116" spans="2:7">
      <c r="B2116" s="41">
        <v>44720</v>
      </c>
      <c r="C2116" s="3" t="s">
        <v>116</v>
      </c>
      <c r="D2116" s="3">
        <v>31</v>
      </c>
      <c r="E2116" s="3" t="s">
        <v>110</v>
      </c>
      <c r="F2116" s="3" t="s">
        <v>108</v>
      </c>
      <c r="G2116" s="95">
        <v>683.78</v>
      </c>
    </row>
    <row r="2117" spans="2:7">
      <c r="B2117" s="41">
        <v>44767</v>
      </c>
      <c r="C2117" s="3" t="s">
        <v>117</v>
      </c>
      <c r="D2117" s="3">
        <v>8</v>
      </c>
      <c r="E2117" s="3" t="s">
        <v>6</v>
      </c>
      <c r="F2117" s="3" t="s">
        <v>113</v>
      </c>
      <c r="G2117" s="95">
        <v>341.52</v>
      </c>
    </row>
    <row r="2118" spans="2:7">
      <c r="B2118" s="41">
        <v>44011</v>
      </c>
      <c r="C2118" s="3" t="s">
        <v>119</v>
      </c>
      <c r="D2118" s="3">
        <v>100</v>
      </c>
      <c r="E2118" s="3" t="s">
        <v>110</v>
      </c>
      <c r="F2118" s="3" t="s">
        <v>113</v>
      </c>
      <c r="G2118" s="95">
        <v>1816.5</v>
      </c>
    </row>
    <row r="2119" spans="2:7">
      <c r="B2119" s="41">
        <v>44556</v>
      </c>
      <c r="C2119" s="3" t="s">
        <v>117</v>
      </c>
      <c r="D2119" s="3">
        <v>75</v>
      </c>
      <c r="E2119" s="3" t="s">
        <v>6</v>
      </c>
      <c r="F2119" s="3" t="s">
        <v>109</v>
      </c>
      <c r="G2119" s="95">
        <v>2401.31</v>
      </c>
    </row>
    <row r="2120" spans="2:7">
      <c r="B2120" s="41">
        <v>44880</v>
      </c>
      <c r="C2120" s="3" t="s">
        <v>116</v>
      </c>
      <c r="D2120" s="3">
        <v>34</v>
      </c>
      <c r="E2120" s="3" t="s">
        <v>9</v>
      </c>
      <c r="F2120" s="3" t="s">
        <v>108</v>
      </c>
      <c r="G2120" s="95">
        <v>778.86</v>
      </c>
    </row>
    <row r="2121" spans="2:7">
      <c r="B2121" s="41">
        <v>43888</v>
      </c>
      <c r="C2121" s="3" t="s">
        <v>119</v>
      </c>
      <c r="D2121" s="3">
        <v>43</v>
      </c>
      <c r="E2121" s="3" t="s">
        <v>9</v>
      </c>
      <c r="F2121" s="3" t="s">
        <v>108</v>
      </c>
      <c r="G2121" s="95">
        <v>1058.1199999999999</v>
      </c>
    </row>
    <row r="2122" spans="2:7">
      <c r="B2122" s="41">
        <v>44706</v>
      </c>
      <c r="C2122" s="3" t="s">
        <v>118</v>
      </c>
      <c r="D2122" s="3">
        <v>5</v>
      </c>
      <c r="E2122" s="3" t="s">
        <v>110</v>
      </c>
      <c r="F2122" s="3" t="s">
        <v>111</v>
      </c>
      <c r="G2122" s="95">
        <v>124.75</v>
      </c>
    </row>
    <row r="2123" spans="2:7">
      <c r="B2123" s="41">
        <v>44895</v>
      </c>
      <c r="C2123" s="3" t="s">
        <v>117</v>
      </c>
      <c r="D2123" s="3">
        <v>375</v>
      </c>
      <c r="E2123" s="3" t="s">
        <v>110</v>
      </c>
      <c r="F2123" s="3" t="s">
        <v>106</v>
      </c>
      <c r="G2123" s="95">
        <v>5595.47</v>
      </c>
    </row>
    <row r="2124" spans="2:7">
      <c r="B2124" s="41">
        <v>44915</v>
      </c>
      <c r="C2124" s="3" t="s">
        <v>118</v>
      </c>
      <c r="D2124" s="3">
        <v>1</v>
      </c>
      <c r="E2124" s="3" t="s">
        <v>6</v>
      </c>
      <c r="F2124" s="3" t="s">
        <v>105</v>
      </c>
      <c r="G2124" s="95">
        <v>44.69</v>
      </c>
    </row>
    <row r="2125" spans="2:7">
      <c r="B2125" s="41">
        <v>44540</v>
      </c>
      <c r="C2125" s="3" t="s">
        <v>107</v>
      </c>
      <c r="D2125" s="3">
        <v>11</v>
      </c>
      <c r="E2125" s="3" t="s">
        <v>112</v>
      </c>
      <c r="F2125" s="3" t="s">
        <v>105</v>
      </c>
      <c r="G2125" s="95">
        <v>373.45</v>
      </c>
    </row>
    <row r="2126" spans="2:7">
      <c r="B2126" s="41">
        <v>43889</v>
      </c>
      <c r="C2126" s="3" t="s">
        <v>116</v>
      </c>
      <c r="D2126" s="3">
        <v>1</v>
      </c>
      <c r="E2126" s="3" t="s">
        <v>6</v>
      </c>
      <c r="F2126" s="3" t="s">
        <v>111</v>
      </c>
      <c r="G2126" s="95">
        <v>42.69</v>
      </c>
    </row>
    <row r="2127" spans="2:7">
      <c r="B2127" s="41">
        <v>44346</v>
      </c>
      <c r="C2127" s="3" t="s">
        <v>117</v>
      </c>
      <c r="D2127" s="3">
        <v>3</v>
      </c>
      <c r="E2127" s="3" t="s">
        <v>114</v>
      </c>
      <c r="F2127" s="3" t="s">
        <v>115</v>
      </c>
      <c r="G2127" s="95">
        <v>74.849999999999994</v>
      </c>
    </row>
    <row r="2128" spans="2:7">
      <c r="B2128" s="41">
        <v>44355</v>
      </c>
      <c r="C2128" s="3" t="s">
        <v>117</v>
      </c>
      <c r="D2128" s="3">
        <v>17</v>
      </c>
      <c r="E2128" s="3" t="s">
        <v>6</v>
      </c>
      <c r="F2128" s="3" t="s">
        <v>109</v>
      </c>
      <c r="G2128" s="95">
        <v>725.73</v>
      </c>
    </row>
    <row r="2129" spans="2:7">
      <c r="B2129" s="41">
        <v>44635</v>
      </c>
      <c r="C2129" s="3" t="s">
        <v>118</v>
      </c>
      <c r="D2129" s="3">
        <v>475</v>
      </c>
      <c r="E2129" s="3" t="s">
        <v>112</v>
      </c>
      <c r="F2129" s="3" t="s">
        <v>109</v>
      </c>
      <c r="G2129" s="95">
        <v>9818.84</v>
      </c>
    </row>
    <row r="2130" spans="2:7">
      <c r="B2130" s="41">
        <v>44191</v>
      </c>
      <c r="C2130" s="3" t="s">
        <v>119</v>
      </c>
      <c r="D2130" s="3">
        <v>6</v>
      </c>
      <c r="E2130" s="3" t="s">
        <v>112</v>
      </c>
      <c r="F2130" s="3" t="s">
        <v>111</v>
      </c>
      <c r="G2130" s="95">
        <v>209.7</v>
      </c>
    </row>
    <row r="2131" spans="2:7">
      <c r="B2131" s="41">
        <v>44855</v>
      </c>
      <c r="C2131" s="3" t="s">
        <v>117</v>
      </c>
      <c r="D2131" s="3">
        <v>6</v>
      </c>
      <c r="E2131" s="3" t="s">
        <v>9</v>
      </c>
      <c r="F2131" s="3" t="s">
        <v>105</v>
      </c>
      <c r="G2131" s="95">
        <v>173.7</v>
      </c>
    </row>
    <row r="2132" spans="2:7">
      <c r="B2132" s="41">
        <v>44410</v>
      </c>
      <c r="C2132" s="3" t="s">
        <v>119</v>
      </c>
      <c r="D2132" s="3">
        <v>2</v>
      </c>
      <c r="E2132" s="3" t="s">
        <v>112</v>
      </c>
      <c r="F2132" s="3" t="s">
        <v>111</v>
      </c>
      <c r="G2132" s="95">
        <v>71.900000000000006</v>
      </c>
    </row>
    <row r="2133" spans="2:7">
      <c r="B2133" s="41">
        <v>44776</v>
      </c>
      <c r="C2133" s="3" t="s">
        <v>116</v>
      </c>
      <c r="D2133" s="3">
        <v>6</v>
      </c>
      <c r="E2133" s="3" t="s">
        <v>9</v>
      </c>
      <c r="F2133" s="3" t="s">
        <v>111</v>
      </c>
      <c r="G2133" s="95">
        <v>167.7</v>
      </c>
    </row>
    <row r="2134" spans="2:7">
      <c r="B2134" s="41">
        <v>44660</v>
      </c>
      <c r="C2134" s="3" t="s">
        <v>117</v>
      </c>
      <c r="D2134" s="3">
        <v>600</v>
      </c>
      <c r="E2134" s="3" t="s">
        <v>9</v>
      </c>
      <c r="F2134" s="3" t="s">
        <v>115</v>
      </c>
      <c r="G2134" s="95">
        <v>9642.75</v>
      </c>
    </row>
    <row r="2135" spans="2:7">
      <c r="B2135" s="41">
        <v>44839</v>
      </c>
      <c r="C2135" s="3" t="s">
        <v>118</v>
      </c>
      <c r="D2135" s="3">
        <v>4</v>
      </c>
      <c r="E2135" s="3" t="s">
        <v>6</v>
      </c>
      <c r="F2135" s="3" t="s">
        <v>115</v>
      </c>
      <c r="G2135" s="95">
        <v>170.76</v>
      </c>
    </row>
    <row r="2136" spans="2:7">
      <c r="B2136" s="41">
        <v>44726</v>
      </c>
      <c r="C2136" s="3" t="s">
        <v>117</v>
      </c>
      <c r="D2136" s="3">
        <v>34</v>
      </c>
      <c r="E2136" s="3" t="s">
        <v>112</v>
      </c>
      <c r="F2136" s="3" t="s">
        <v>105</v>
      </c>
      <c r="G2136" s="95">
        <v>1038.96</v>
      </c>
    </row>
    <row r="2137" spans="2:7">
      <c r="B2137" s="41">
        <v>44280</v>
      </c>
      <c r="C2137" s="3" t="s">
        <v>117</v>
      </c>
      <c r="D2137" s="3">
        <v>38</v>
      </c>
      <c r="E2137" s="3" t="s">
        <v>112</v>
      </c>
      <c r="F2137" s="3" t="s">
        <v>106</v>
      </c>
      <c r="G2137" s="95">
        <v>1128.8900000000001</v>
      </c>
    </row>
    <row r="2138" spans="2:7">
      <c r="B2138" s="41">
        <v>44422</v>
      </c>
      <c r="C2138" s="3" t="s">
        <v>117</v>
      </c>
      <c r="D2138" s="3">
        <v>5</v>
      </c>
      <c r="E2138" s="3" t="s">
        <v>110</v>
      </c>
      <c r="F2138" s="3" t="s">
        <v>105</v>
      </c>
      <c r="G2138" s="95">
        <v>124.75</v>
      </c>
    </row>
    <row r="2139" spans="2:7">
      <c r="B2139" s="41">
        <v>44357</v>
      </c>
      <c r="C2139" s="3" t="s">
        <v>116</v>
      </c>
      <c r="D2139" s="3">
        <v>2</v>
      </c>
      <c r="E2139" s="3" t="s">
        <v>6</v>
      </c>
      <c r="F2139" s="3" t="s">
        <v>108</v>
      </c>
      <c r="G2139" s="95">
        <v>89.38</v>
      </c>
    </row>
    <row r="2140" spans="2:7">
      <c r="B2140" s="41">
        <v>44294</v>
      </c>
      <c r="C2140" s="3" t="s">
        <v>118</v>
      </c>
      <c r="D2140" s="3">
        <v>400</v>
      </c>
      <c r="E2140" s="3" t="s">
        <v>6</v>
      </c>
      <c r="F2140" s="3" t="s">
        <v>108</v>
      </c>
      <c r="G2140" s="95">
        <v>10278.700000000001</v>
      </c>
    </row>
    <row r="2141" spans="2:7">
      <c r="B2141" s="41">
        <v>44548</v>
      </c>
      <c r="C2141" s="3" t="s">
        <v>118</v>
      </c>
      <c r="D2141" s="3">
        <v>6</v>
      </c>
      <c r="E2141" s="3" t="s">
        <v>9</v>
      </c>
      <c r="F2141" s="3" t="s">
        <v>113</v>
      </c>
      <c r="G2141" s="95">
        <v>161.69999999999999</v>
      </c>
    </row>
    <row r="2142" spans="2:7">
      <c r="B2142" s="41">
        <v>44575</v>
      </c>
      <c r="C2142" s="3" t="s">
        <v>116</v>
      </c>
      <c r="D2142" s="3">
        <v>6</v>
      </c>
      <c r="E2142" s="3" t="s">
        <v>114</v>
      </c>
      <c r="F2142" s="3" t="s">
        <v>108</v>
      </c>
      <c r="G2142" s="95">
        <v>155.69999999999999</v>
      </c>
    </row>
    <row r="2143" spans="2:7">
      <c r="B2143" s="41">
        <v>44630</v>
      </c>
      <c r="C2143" s="3" t="s">
        <v>117</v>
      </c>
      <c r="D2143" s="3">
        <v>16</v>
      </c>
      <c r="E2143" s="3" t="s">
        <v>6</v>
      </c>
      <c r="F2143" s="3" t="s">
        <v>111</v>
      </c>
      <c r="G2143" s="95">
        <v>699.04</v>
      </c>
    </row>
    <row r="2144" spans="2:7">
      <c r="B2144" s="41">
        <v>44760</v>
      </c>
      <c r="C2144" s="3" t="s">
        <v>119</v>
      </c>
      <c r="D2144" s="3">
        <v>36</v>
      </c>
      <c r="E2144" s="3" t="s">
        <v>114</v>
      </c>
      <c r="F2144" s="3" t="s">
        <v>106</v>
      </c>
      <c r="G2144" s="95">
        <v>794.07</v>
      </c>
    </row>
    <row r="2145" spans="2:7">
      <c r="B2145" s="41">
        <v>44645</v>
      </c>
      <c r="C2145" s="3" t="s">
        <v>119</v>
      </c>
      <c r="D2145" s="3">
        <v>50</v>
      </c>
      <c r="E2145" s="3" t="s">
        <v>112</v>
      </c>
      <c r="F2145" s="3" t="s">
        <v>108</v>
      </c>
      <c r="G2145" s="95">
        <v>1310.6300000000001</v>
      </c>
    </row>
    <row r="2146" spans="2:7">
      <c r="B2146" s="41">
        <v>44507</v>
      </c>
      <c r="C2146" s="3" t="s">
        <v>116</v>
      </c>
      <c r="D2146" s="3">
        <v>8</v>
      </c>
      <c r="E2146" s="3" t="s">
        <v>6</v>
      </c>
      <c r="F2146" s="3" t="s">
        <v>115</v>
      </c>
      <c r="G2146" s="95">
        <v>341.52</v>
      </c>
    </row>
    <row r="2147" spans="2:7">
      <c r="B2147" s="41">
        <v>44112</v>
      </c>
      <c r="C2147" s="3" t="s">
        <v>107</v>
      </c>
      <c r="D2147" s="3">
        <v>2</v>
      </c>
      <c r="E2147" s="3" t="s">
        <v>9</v>
      </c>
      <c r="F2147" s="3" t="s">
        <v>109</v>
      </c>
      <c r="G2147" s="95">
        <v>57.9</v>
      </c>
    </row>
    <row r="2148" spans="2:7">
      <c r="B2148" s="41">
        <v>44402</v>
      </c>
      <c r="C2148" s="3" t="s">
        <v>118</v>
      </c>
      <c r="D2148" s="3">
        <v>325</v>
      </c>
      <c r="E2148" s="3" t="s">
        <v>9</v>
      </c>
      <c r="F2148" s="3" t="s">
        <v>111</v>
      </c>
      <c r="G2148" s="95">
        <v>5223.16</v>
      </c>
    </row>
    <row r="2149" spans="2:7">
      <c r="B2149" s="41">
        <v>44531</v>
      </c>
      <c r="C2149" s="3" t="s">
        <v>119</v>
      </c>
      <c r="D2149" s="3">
        <v>200</v>
      </c>
      <c r="E2149" s="3" t="s">
        <v>112</v>
      </c>
      <c r="F2149" s="3" t="s">
        <v>109</v>
      </c>
      <c r="G2149" s="95">
        <v>4753</v>
      </c>
    </row>
    <row r="2150" spans="2:7">
      <c r="B2150" s="41">
        <v>44510</v>
      </c>
      <c r="C2150" s="3" t="s">
        <v>119</v>
      </c>
      <c r="D2150" s="3">
        <v>16</v>
      </c>
      <c r="E2150" s="3" t="s">
        <v>112</v>
      </c>
      <c r="F2150" s="3" t="s">
        <v>109</v>
      </c>
      <c r="G2150" s="95">
        <v>575.20000000000005</v>
      </c>
    </row>
    <row r="2151" spans="2:7">
      <c r="B2151" s="41">
        <v>43925</v>
      </c>
      <c r="C2151" s="3" t="s">
        <v>117</v>
      </c>
      <c r="D2151" s="3">
        <v>27</v>
      </c>
      <c r="E2151" s="3" t="s">
        <v>110</v>
      </c>
      <c r="F2151" s="3" t="s">
        <v>108</v>
      </c>
      <c r="G2151" s="95">
        <v>549.65</v>
      </c>
    </row>
    <row r="2152" spans="2:7">
      <c r="B2152" s="41">
        <v>43888</v>
      </c>
      <c r="C2152" s="3" t="s">
        <v>119</v>
      </c>
      <c r="D2152" s="3">
        <v>475</v>
      </c>
      <c r="E2152" s="3" t="s">
        <v>112</v>
      </c>
      <c r="F2152" s="3" t="s">
        <v>106</v>
      </c>
      <c r="G2152" s="95">
        <v>9545.7199999999993</v>
      </c>
    </row>
    <row r="2153" spans="2:7">
      <c r="B2153" s="41">
        <v>44859</v>
      </c>
      <c r="C2153" s="3" t="s">
        <v>117</v>
      </c>
      <c r="D2153" s="3">
        <v>9</v>
      </c>
      <c r="E2153" s="3" t="s">
        <v>112</v>
      </c>
      <c r="F2153" s="3" t="s">
        <v>113</v>
      </c>
      <c r="G2153" s="95">
        <v>305.55</v>
      </c>
    </row>
    <row r="2154" spans="2:7">
      <c r="B2154" s="41">
        <v>44906</v>
      </c>
      <c r="C2154" s="3" t="s">
        <v>119</v>
      </c>
      <c r="D2154" s="3">
        <v>12</v>
      </c>
      <c r="E2154" s="3" t="s">
        <v>110</v>
      </c>
      <c r="F2154" s="3" t="s">
        <v>115</v>
      </c>
      <c r="G2154" s="95">
        <v>299.39999999999998</v>
      </c>
    </row>
    <row r="2155" spans="2:7">
      <c r="B2155" s="41">
        <v>44450</v>
      </c>
      <c r="C2155" s="3" t="s">
        <v>117</v>
      </c>
      <c r="D2155" s="3">
        <v>425</v>
      </c>
      <c r="E2155" s="3" t="s">
        <v>9</v>
      </c>
      <c r="F2155" s="3" t="s">
        <v>106</v>
      </c>
      <c r="G2155" s="95">
        <v>6830.28</v>
      </c>
    </row>
    <row r="2156" spans="2:7">
      <c r="B2156" s="41">
        <v>43896</v>
      </c>
      <c r="C2156" s="3" t="s">
        <v>107</v>
      </c>
      <c r="D2156" s="3">
        <v>14</v>
      </c>
      <c r="E2156" s="3" t="s">
        <v>114</v>
      </c>
      <c r="F2156" s="3" t="s">
        <v>113</v>
      </c>
      <c r="G2156" s="95">
        <v>377.3</v>
      </c>
    </row>
    <row r="2157" spans="2:7">
      <c r="B2157" s="41">
        <v>44155</v>
      </c>
      <c r="C2157" s="3" t="s">
        <v>119</v>
      </c>
      <c r="D2157" s="3">
        <v>44</v>
      </c>
      <c r="E2157" s="3" t="s">
        <v>6</v>
      </c>
      <c r="F2157" s="3" t="s">
        <v>113</v>
      </c>
      <c r="G2157" s="95">
        <v>1596.61</v>
      </c>
    </row>
    <row r="2158" spans="2:7">
      <c r="B2158" s="41">
        <v>44318</v>
      </c>
      <c r="C2158" s="3" t="s">
        <v>107</v>
      </c>
      <c r="D2158" s="3">
        <v>4</v>
      </c>
      <c r="E2158" s="3" t="s">
        <v>114</v>
      </c>
      <c r="F2158" s="3" t="s">
        <v>113</v>
      </c>
      <c r="G2158" s="95">
        <v>107.8</v>
      </c>
    </row>
    <row r="2159" spans="2:7">
      <c r="B2159" s="41">
        <v>44167</v>
      </c>
      <c r="C2159" s="3" t="s">
        <v>117</v>
      </c>
      <c r="D2159" s="3">
        <v>400</v>
      </c>
      <c r="E2159" s="3" t="s">
        <v>110</v>
      </c>
      <c r="F2159" s="3" t="s">
        <v>106</v>
      </c>
      <c r="G2159" s="95">
        <v>5508.5</v>
      </c>
    </row>
    <row r="2160" spans="2:7">
      <c r="B2160" s="41">
        <v>44596</v>
      </c>
      <c r="C2160" s="3" t="s">
        <v>119</v>
      </c>
      <c r="D2160" s="3">
        <v>32</v>
      </c>
      <c r="E2160" s="3" t="s">
        <v>9</v>
      </c>
      <c r="F2160" s="3" t="s">
        <v>105</v>
      </c>
      <c r="G2160" s="95">
        <v>760.24</v>
      </c>
    </row>
    <row r="2161" spans="2:7">
      <c r="B2161" s="41">
        <v>43903</v>
      </c>
      <c r="C2161" s="3" t="s">
        <v>119</v>
      </c>
      <c r="D2161" s="3">
        <v>20</v>
      </c>
      <c r="E2161" s="3" t="s">
        <v>6</v>
      </c>
      <c r="F2161" s="3" t="s">
        <v>109</v>
      </c>
      <c r="G2161" s="95">
        <v>873.8</v>
      </c>
    </row>
    <row r="2162" spans="2:7">
      <c r="B2162" s="41">
        <v>44697</v>
      </c>
      <c r="C2162" s="3" t="s">
        <v>118</v>
      </c>
      <c r="D2162" s="3">
        <v>325</v>
      </c>
      <c r="E2162" s="3" t="s">
        <v>112</v>
      </c>
      <c r="F2162" s="3" t="s">
        <v>105</v>
      </c>
      <c r="G2162" s="95">
        <v>6344.41</v>
      </c>
    </row>
    <row r="2163" spans="2:7">
      <c r="B2163" s="41">
        <v>44149</v>
      </c>
      <c r="C2163" s="3" t="s">
        <v>118</v>
      </c>
      <c r="D2163" s="3">
        <v>4</v>
      </c>
      <c r="E2163" s="3" t="s">
        <v>112</v>
      </c>
      <c r="F2163" s="3" t="s">
        <v>111</v>
      </c>
      <c r="G2163" s="95">
        <v>135.80000000000001</v>
      </c>
    </row>
    <row r="2164" spans="2:7">
      <c r="B2164" s="41">
        <v>43855</v>
      </c>
      <c r="C2164" s="3" t="s">
        <v>118</v>
      </c>
      <c r="D2164" s="3">
        <v>75</v>
      </c>
      <c r="E2164" s="3" t="s">
        <v>9</v>
      </c>
      <c r="F2164" s="3" t="s">
        <v>111</v>
      </c>
      <c r="G2164" s="95">
        <v>1628.44</v>
      </c>
    </row>
    <row r="2165" spans="2:7">
      <c r="B2165" s="41">
        <v>44436</v>
      </c>
      <c r="C2165" s="3" t="s">
        <v>107</v>
      </c>
      <c r="D2165" s="3">
        <v>32</v>
      </c>
      <c r="E2165" s="3" t="s">
        <v>9</v>
      </c>
      <c r="F2165" s="3" t="s">
        <v>106</v>
      </c>
      <c r="G2165" s="95">
        <v>787.44</v>
      </c>
    </row>
    <row r="2166" spans="2:7">
      <c r="B2166" s="41">
        <v>44820</v>
      </c>
      <c r="C2166" s="3" t="s">
        <v>116</v>
      </c>
      <c r="D2166" s="3">
        <v>19</v>
      </c>
      <c r="E2166" s="3" t="s">
        <v>9</v>
      </c>
      <c r="F2166" s="3" t="s">
        <v>109</v>
      </c>
      <c r="G2166" s="95">
        <v>512.04999999999995</v>
      </c>
    </row>
    <row r="2167" spans="2:7">
      <c r="B2167" s="41">
        <v>44846</v>
      </c>
      <c r="C2167" s="3" t="s">
        <v>118</v>
      </c>
      <c r="D2167" s="3">
        <v>125</v>
      </c>
      <c r="E2167" s="3" t="s">
        <v>114</v>
      </c>
      <c r="F2167" s="3" t="s">
        <v>113</v>
      </c>
      <c r="G2167" s="95">
        <v>2270.63</v>
      </c>
    </row>
    <row r="2168" spans="2:7">
      <c r="B2168" s="41">
        <v>44313</v>
      </c>
      <c r="C2168" s="3" t="s">
        <v>119</v>
      </c>
      <c r="D2168" s="3">
        <v>5</v>
      </c>
      <c r="E2168" s="3" t="s">
        <v>112</v>
      </c>
      <c r="F2168" s="3" t="s">
        <v>115</v>
      </c>
      <c r="G2168" s="95">
        <v>179.75</v>
      </c>
    </row>
    <row r="2169" spans="2:7">
      <c r="B2169" s="41">
        <v>44228</v>
      </c>
      <c r="C2169" s="3" t="s">
        <v>119</v>
      </c>
      <c r="D2169" s="3">
        <v>26</v>
      </c>
      <c r="E2169" s="3" t="s">
        <v>112</v>
      </c>
      <c r="F2169" s="3" t="s">
        <v>109</v>
      </c>
      <c r="G2169" s="95">
        <v>750.3</v>
      </c>
    </row>
    <row r="2170" spans="2:7">
      <c r="B2170" s="41">
        <v>44797</v>
      </c>
      <c r="C2170" s="3" t="s">
        <v>116</v>
      </c>
      <c r="D2170" s="3">
        <v>4</v>
      </c>
      <c r="E2170" s="3" t="s">
        <v>6</v>
      </c>
      <c r="F2170" s="3" t="s">
        <v>111</v>
      </c>
      <c r="G2170" s="95">
        <v>174.76</v>
      </c>
    </row>
    <row r="2171" spans="2:7">
      <c r="B2171" s="41">
        <v>44166</v>
      </c>
      <c r="C2171" s="3" t="s">
        <v>107</v>
      </c>
      <c r="D2171" s="3">
        <v>1</v>
      </c>
      <c r="E2171" s="3" t="s">
        <v>112</v>
      </c>
      <c r="F2171" s="3" t="s">
        <v>111</v>
      </c>
      <c r="G2171" s="95">
        <v>34.950000000000003</v>
      </c>
    </row>
    <row r="2172" spans="2:7">
      <c r="B2172" s="41">
        <v>44893</v>
      </c>
      <c r="C2172" s="3" t="s">
        <v>119</v>
      </c>
      <c r="D2172" s="3">
        <v>525</v>
      </c>
      <c r="E2172" s="3" t="s">
        <v>114</v>
      </c>
      <c r="F2172" s="3" t="s">
        <v>109</v>
      </c>
      <c r="G2172" s="95">
        <v>8135.53</v>
      </c>
    </row>
    <row r="2173" spans="2:7">
      <c r="B2173" s="41">
        <v>44617</v>
      </c>
      <c r="C2173" s="3" t="s">
        <v>117</v>
      </c>
      <c r="D2173" s="3">
        <v>250</v>
      </c>
      <c r="E2173" s="3" t="s">
        <v>110</v>
      </c>
      <c r="F2173" s="3" t="s">
        <v>106</v>
      </c>
      <c r="G2173" s="95">
        <v>4366.25</v>
      </c>
    </row>
    <row r="2174" spans="2:7">
      <c r="B2174" s="41">
        <v>44446</v>
      </c>
      <c r="C2174" s="3" t="s">
        <v>117</v>
      </c>
      <c r="D2174" s="3">
        <v>7</v>
      </c>
      <c r="E2174" s="3" t="s">
        <v>9</v>
      </c>
      <c r="F2174" s="3" t="s">
        <v>109</v>
      </c>
      <c r="G2174" s="95">
        <v>202.65</v>
      </c>
    </row>
    <row r="2175" spans="2:7">
      <c r="B2175" s="41">
        <v>44766</v>
      </c>
      <c r="C2175" s="3" t="s">
        <v>107</v>
      </c>
      <c r="D2175" s="3">
        <v>3</v>
      </c>
      <c r="E2175" s="3" t="s">
        <v>114</v>
      </c>
      <c r="F2175" s="3" t="s">
        <v>109</v>
      </c>
      <c r="G2175" s="95">
        <v>74.849999999999994</v>
      </c>
    </row>
    <row r="2176" spans="2:7">
      <c r="B2176" s="41">
        <v>43900</v>
      </c>
      <c r="C2176" s="3" t="s">
        <v>107</v>
      </c>
      <c r="D2176" s="3">
        <v>4</v>
      </c>
      <c r="E2176" s="3" t="s">
        <v>110</v>
      </c>
      <c r="F2176" s="3" t="s">
        <v>108</v>
      </c>
      <c r="G2176" s="95">
        <v>99.8</v>
      </c>
    </row>
    <row r="2177" spans="2:7">
      <c r="B2177" s="41">
        <v>44607</v>
      </c>
      <c r="C2177" s="3" t="s">
        <v>117</v>
      </c>
      <c r="D2177" s="3">
        <v>175</v>
      </c>
      <c r="E2177" s="3" t="s">
        <v>6</v>
      </c>
      <c r="F2177" s="3" t="s">
        <v>113</v>
      </c>
      <c r="G2177" s="95">
        <v>5352.03</v>
      </c>
    </row>
    <row r="2178" spans="2:7">
      <c r="B2178" s="41">
        <v>43939</v>
      </c>
      <c r="C2178" s="3" t="s">
        <v>118</v>
      </c>
      <c r="D2178" s="3">
        <v>3</v>
      </c>
      <c r="E2178" s="3" t="s">
        <v>112</v>
      </c>
      <c r="F2178" s="3" t="s">
        <v>109</v>
      </c>
      <c r="G2178" s="95">
        <v>107.85</v>
      </c>
    </row>
    <row r="2179" spans="2:7">
      <c r="B2179" s="41">
        <v>44349</v>
      </c>
      <c r="C2179" s="3" t="s">
        <v>119</v>
      </c>
      <c r="D2179" s="3">
        <v>3</v>
      </c>
      <c r="E2179" s="3" t="s">
        <v>110</v>
      </c>
      <c r="F2179" s="3" t="s">
        <v>108</v>
      </c>
      <c r="G2179" s="95">
        <v>77.849999999999994</v>
      </c>
    </row>
    <row r="2180" spans="2:7">
      <c r="B2180" s="41">
        <v>44025</v>
      </c>
      <c r="C2180" s="3" t="s">
        <v>119</v>
      </c>
      <c r="D2180" s="3">
        <v>44</v>
      </c>
      <c r="E2180" s="3" t="s">
        <v>9</v>
      </c>
      <c r="F2180" s="3" t="s">
        <v>113</v>
      </c>
      <c r="G2180" s="95">
        <v>1082.73</v>
      </c>
    </row>
    <row r="2181" spans="2:7">
      <c r="B2181" s="41">
        <v>44110</v>
      </c>
      <c r="C2181" s="3" t="s">
        <v>119</v>
      </c>
      <c r="D2181" s="3">
        <v>47</v>
      </c>
      <c r="E2181" s="3" t="s">
        <v>112</v>
      </c>
      <c r="F2181" s="3" t="s">
        <v>115</v>
      </c>
      <c r="G2181" s="95">
        <v>1436.2</v>
      </c>
    </row>
    <row r="2182" spans="2:7">
      <c r="B2182" s="41">
        <v>44055</v>
      </c>
      <c r="C2182" s="3" t="s">
        <v>119</v>
      </c>
      <c r="D2182" s="3">
        <v>525</v>
      </c>
      <c r="E2182" s="3" t="s">
        <v>112</v>
      </c>
      <c r="F2182" s="3" t="s">
        <v>108</v>
      </c>
      <c r="G2182" s="95">
        <v>10248.66</v>
      </c>
    </row>
    <row r="2183" spans="2:7">
      <c r="B2183" s="41">
        <v>44507</v>
      </c>
      <c r="C2183" s="3" t="s">
        <v>107</v>
      </c>
      <c r="D2183" s="3">
        <v>400</v>
      </c>
      <c r="E2183" s="3" t="s">
        <v>112</v>
      </c>
      <c r="F2183" s="3" t="s">
        <v>115</v>
      </c>
      <c r="G2183" s="95">
        <v>8038.5</v>
      </c>
    </row>
    <row r="2184" spans="2:7">
      <c r="B2184" s="41">
        <v>44359</v>
      </c>
      <c r="C2184" s="3" t="s">
        <v>117</v>
      </c>
      <c r="D2184" s="3">
        <v>7</v>
      </c>
      <c r="E2184" s="3" t="s">
        <v>9</v>
      </c>
      <c r="F2184" s="3" t="s">
        <v>105</v>
      </c>
      <c r="G2184" s="95">
        <v>188.65</v>
      </c>
    </row>
    <row r="2185" spans="2:7">
      <c r="B2185" s="41">
        <v>44666</v>
      </c>
      <c r="C2185" s="3" t="s">
        <v>119</v>
      </c>
      <c r="D2185" s="3">
        <v>175</v>
      </c>
      <c r="E2185" s="3" t="s">
        <v>9</v>
      </c>
      <c r="F2185" s="3" t="s">
        <v>105</v>
      </c>
      <c r="G2185" s="95">
        <v>3423.88</v>
      </c>
    </row>
    <row r="2186" spans="2:7">
      <c r="B2186" s="41">
        <v>44839</v>
      </c>
      <c r="C2186" s="3" t="s">
        <v>107</v>
      </c>
      <c r="D2186" s="3">
        <v>225</v>
      </c>
      <c r="E2186" s="3" t="s">
        <v>9</v>
      </c>
      <c r="F2186" s="3" t="s">
        <v>109</v>
      </c>
      <c r="G2186" s="95">
        <v>4559.63</v>
      </c>
    </row>
    <row r="2187" spans="2:7">
      <c r="B2187" s="41">
        <v>44117</v>
      </c>
      <c r="C2187" s="3" t="s">
        <v>117</v>
      </c>
      <c r="D2187" s="3">
        <v>5</v>
      </c>
      <c r="E2187" s="3" t="s">
        <v>114</v>
      </c>
      <c r="F2187" s="3" t="s">
        <v>109</v>
      </c>
      <c r="G2187" s="95">
        <v>129.75</v>
      </c>
    </row>
    <row r="2188" spans="2:7">
      <c r="B2188" s="41">
        <v>44605</v>
      </c>
      <c r="C2188" s="3" t="s">
        <v>118</v>
      </c>
      <c r="D2188" s="3">
        <v>12</v>
      </c>
      <c r="E2188" s="3" t="s">
        <v>9</v>
      </c>
      <c r="F2188" s="3" t="s">
        <v>108</v>
      </c>
      <c r="G2188" s="95">
        <v>347.4</v>
      </c>
    </row>
    <row r="2189" spans="2:7">
      <c r="B2189" s="41">
        <v>44252</v>
      </c>
      <c r="C2189" s="3" t="s">
        <v>107</v>
      </c>
      <c r="D2189" s="3">
        <v>525</v>
      </c>
      <c r="E2189" s="3" t="s">
        <v>112</v>
      </c>
      <c r="F2189" s="3" t="s">
        <v>113</v>
      </c>
      <c r="G2189" s="95">
        <v>10852.41</v>
      </c>
    </row>
    <row r="2190" spans="2:7">
      <c r="B2190" s="41">
        <v>44835</v>
      </c>
      <c r="C2190" s="3" t="s">
        <v>119</v>
      </c>
      <c r="D2190" s="3">
        <v>75</v>
      </c>
      <c r="E2190" s="3" t="s">
        <v>112</v>
      </c>
      <c r="F2190" s="3" t="s">
        <v>106</v>
      </c>
      <c r="G2190" s="95">
        <v>1909.69</v>
      </c>
    </row>
    <row r="2191" spans="2:7">
      <c r="B2191" s="41">
        <v>43961</v>
      </c>
      <c r="C2191" s="3" t="s">
        <v>117</v>
      </c>
      <c r="D2191" s="3">
        <v>1</v>
      </c>
      <c r="E2191" s="3" t="s">
        <v>112</v>
      </c>
      <c r="F2191" s="3" t="s">
        <v>115</v>
      </c>
      <c r="G2191" s="95">
        <v>35.950000000000003</v>
      </c>
    </row>
    <row r="2192" spans="2:7">
      <c r="B2192" s="41">
        <v>44420</v>
      </c>
      <c r="C2192" s="3" t="s">
        <v>118</v>
      </c>
      <c r="D2192" s="3">
        <v>13</v>
      </c>
      <c r="E2192" s="3" t="s">
        <v>112</v>
      </c>
      <c r="F2192" s="3" t="s">
        <v>115</v>
      </c>
      <c r="G2192" s="95">
        <v>454.35</v>
      </c>
    </row>
    <row r="2193" spans="2:7">
      <c r="B2193" s="41">
        <v>43990</v>
      </c>
      <c r="C2193" s="3" t="s">
        <v>119</v>
      </c>
      <c r="D2193" s="3">
        <v>5</v>
      </c>
      <c r="E2193" s="3" t="s">
        <v>114</v>
      </c>
      <c r="F2193" s="3" t="s">
        <v>111</v>
      </c>
      <c r="G2193" s="95">
        <v>129.75</v>
      </c>
    </row>
    <row r="2194" spans="2:7">
      <c r="B2194" s="41">
        <v>44182</v>
      </c>
      <c r="C2194" s="3" t="s">
        <v>116</v>
      </c>
      <c r="D2194" s="3">
        <v>450</v>
      </c>
      <c r="E2194" s="3" t="s">
        <v>112</v>
      </c>
      <c r="F2194" s="3" t="s">
        <v>106</v>
      </c>
      <c r="G2194" s="95">
        <v>9043.31</v>
      </c>
    </row>
    <row r="2195" spans="2:7">
      <c r="B2195" s="41">
        <v>44860</v>
      </c>
      <c r="C2195" s="3" t="s">
        <v>116</v>
      </c>
      <c r="D2195" s="3">
        <v>350</v>
      </c>
      <c r="E2195" s="3" t="s">
        <v>9</v>
      </c>
      <c r="F2195" s="3" t="s">
        <v>106</v>
      </c>
      <c r="G2195" s="95">
        <v>5826.19</v>
      </c>
    </row>
    <row r="2196" spans="2:7">
      <c r="B2196" s="41">
        <v>44123</v>
      </c>
      <c r="C2196" s="3" t="s">
        <v>119</v>
      </c>
      <c r="D2196" s="3">
        <v>33</v>
      </c>
      <c r="E2196" s="3" t="s">
        <v>112</v>
      </c>
      <c r="F2196" s="3" t="s">
        <v>111</v>
      </c>
      <c r="G2196" s="95">
        <v>952.3</v>
      </c>
    </row>
    <row r="2197" spans="2:7">
      <c r="B2197" s="41">
        <v>44475</v>
      </c>
      <c r="C2197" s="3" t="s">
        <v>119</v>
      </c>
      <c r="D2197" s="3">
        <v>275</v>
      </c>
      <c r="E2197" s="3" t="s">
        <v>112</v>
      </c>
      <c r="F2197" s="3" t="s">
        <v>113</v>
      </c>
      <c r="G2197" s="95">
        <v>5368.34</v>
      </c>
    </row>
    <row r="2198" spans="2:7">
      <c r="B2198" s="41">
        <v>44274</v>
      </c>
      <c r="C2198" s="3" t="s">
        <v>118</v>
      </c>
      <c r="D2198" s="3">
        <v>150</v>
      </c>
      <c r="E2198" s="3" t="s">
        <v>112</v>
      </c>
      <c r="F2198" s="3" t="s">
        <v>109</v>
      </c>
      <c r="G2198" s="95">
        <v>3564.75</v>
      </c>
    </row>
    <row r="2199" spans="2:7">
      <c r="B2199" s="41">
        <v>43905</v>
      </c>
      <c r="C2199" s="3" t="s">
        <v>116</v>
      </c>
      <c r="D2199" s="3">
        <v>375</v>
      </c>
      <c r="E2199" s="3" t="s">
        <v>9</v>
      </c>
      <c r="F2199" s="3" t="s">
        <v>111</v>
      </c>
      <c r="G2199" s="95">
        <v>6242.34</v>
      </c>
    </row>
    <row r="2200" spans="2:7">
      <c r="B2200" s="41">
        <v>44014</v>
      </c>
      <c r="C2200" s="3" t="s">
        <v>119</v>
      </c>
      <c r="D2200" s="3">
        <v>36</v>
      </c>
      <c r="E2200" s="3" t="s">
        <v>6</v>
      </c>
      <c r="F2200" s="3" t="s">
        <v>106</v>
      </c>
      <c r="G2200" s="95">
        <v>1306.31</v>
      </c>
    </row>
    <row r="2201" spans="2:7">
      <c r="B2201" s="41">
        <v>44912</v>
      </c>
      <c r="C2201" s="3" t="s">
        <v>119</v>
      </c>
      <c r="D2201" s="3">
        <v>325</v>
      </c>
      <c r="E2201" s="3" t="s">
        <v>9</v>
      </c>
      <c r="F2201" s="3" t="s">
        <v>105</v>
      </c>
      <c r="G2201" s="95">
        <v>5410.03</v>
      </c>
    </row>
    <row r="2202" spans="2:7">
      <c r="B2202" s="41">
        <v>44408</v>
      </c>
      <c r="C2202" s="3" t="s">
        <v>119</v>
      </c>
      <c r="D2202" s="3">
        <v>325</v>
      </c>
      <c r="E2202" s="3" t="s">
        <v>114</v>
      </c>
      <c r="F2202" s="3" t="s">
        <v>115</v>
      </c>
      <c r="G2202" s="95">
        <v>4849.41</v>
      </c>
    </row>
    <row r="2203" spans="2:7">
      <c r="B2203" s="41">
        <v>44874</v>
      </c>
      <c r="C2203" s="3" t="s">
        <v>119</v>
      </c>
      <c r="D2203" s="3">
        <v>6</v>
      </c>
      <c r="E2203" s="3" t="s">
        <v>9</v>
      </c>
      <c r="F2203" s="3" t="s">
        <v>106</v>
      </c>
      <c r="G2203" s="95">
        <v>167.7</v>
      </c>
    </row>
    <row r="2204" spans="2:7">
      <c r="B2204" s="41">
        <v>44881</v>
      </c>
      <c r="C2204" s="3" t="s">
        <v>117</v>
      </c>
      <c r="D2204" s="3">
        <v>46</v>
      </c>
      <c r="E2204" s="3" t="s">
        <v>110</v>
      </c>
      <c r="F2204" s="3" t="s">
        <v>106</v>
      </c>
      <c r="G2204" s="95">
        <v>1014.65</v>
      </c>
    </row>
    <row r="2205" spans="2:7">
      <c r="B2205" s="41">
        <v>44547</v>
      </c>
      <c r="C2205" s="3" t="s">
        <v>117</v>
      </c>
      <c r="D2205" s="3">
        <v>475</v>
      </c>
      <c r="E2205" s="3" t="s">
        <v>110</v>
      </c>
      <c r="F2205" s="3" t="s">
        <v>115</v>
      </c>
      <c r="G2205" s="95">
        <v>6541.34</v>
      </c>
    </row>
    <row r="2206" spans="2:7">
      <c r="B2206" s="41">
        <v>44311</v>
      </c>
      <c r="C2206" s="3" t="s">
        <v>118</v>
      </c>
      <c r="D2206" s="3">
        <v>375</v>
      </c>
      <c r="E2206" s="3" t="s">
        <v>6</v>
      </c>
      <c r="F2206" s="3" t="s">
        <v>108</v>
      </c>
      <c r="G2206" s="95">
        <v>9636.2800000000007</v>
      </c>
    </row>
    <row r="2207" spans="2:7">
      <c r="B2207" s="41">
        <v>43870</v>
      </c>
      <c r="C2207" s="3" t="s">
        <v>117</v>
      </c>
      <c r="D2207" s="3">
        <v>12</v>
      </c>
      <c r="E2207" s="3" t="s">
        <v>9</v>
      </c>
      <c r="F2207" s="3" t="s">
        <v>115</v>
      </c>
      <c r="G2207" s="95">
        <v>347.4</v>
      </c>
    </row>
    <row r="2208" spans="2:7">
      <c r="B2208" s="41">
        <v>44276</v>
      </c>
      <c r="C2208" s="3" t="s">
        <v>107</v>
      </c>
      <c r="D2208" s="3">
        <v>150</v>
      </c>
      <c r="E2208" s="3" t="s">
        <v>9</v>
      </c>
      <c r="F2208" s="3" t="s">
        <v>115</v>
      </c>
      <c r="G2208" s="95">
        <v>2934.75</v>
      </c>
    </row>
    <row r="2209" spans="2:7">
      <c r="B2209" s="41">
        <v>43940</v>
      </c>
      <c r="C2209" s="3" t="s">
        <v>118</v>
      </c>
      <c r="D2209" s="3">
        <v>1</v>
      </c>
      <c r="E2209" s="3" t="s">
        <v>114</v>
      </c>
      <c r="F2209" s="3" t="s">
        <v>105</v>
      </c>
      <c r="G2209" s="95">
        <v>24.95</v>
      </c>
    </row>
    <row r="2210" spans="2:7">
      <c r="B2210" s="41">
        <v>44322</v>
      </c>
      <c r="C2210" s="3" t="s">
        <v>117</v>
      </c>
      <c r="D2210" s="3">
        <v>425</v>
      </c>
      <c r="E2210" s="3" t="s">
        <v>110</v>
      </c>
      <c r="F2210" s="3" t="s">
        <v>111</v>
      </c>
      <c r="G2210" s="95">
        <v>6341.53</v>
      </c>
    </row>
    <row r="2211" spans="2:7">
      <c r="B2211" s="41">
        <v>44173</v>
      </c>
      <c r="C2211" s="3" t="s">
        <v>117</v>
      </c>
      <c r="D2211" s="3">
        <v>14</v>
      </c>
      <c r="E2211" s="3" t="s">
        <v>110</v>
      </c>
      <c r="F2211" s="3" t="s">
        <v>105</v>
      </c>
      <c r="G2211" s="95">
        <v>363.3</v>
      </c>
    </row>
    <row r="2212" spans="2:7">
      <c r="B2212" s="41">
        <v>44376</v>
      </c>
      <c r="C2212" s="3" t="s">
        <v>107</v>
      </c>
      <c r="D2212" s="3">
        <v>3</v>
      </c>
      <c r="E2212" s="3" t="s">
        <v>114</v>
      </c>
      <c r="F2212" s="3" t="s">
        <v>106</v>
      </c>
      <c r="G2212" s="95">
        <v>80.849999999999994</v>
      </c>
    </row>
    <row r="2213" spans="2:7">
      <c r="B2213" s="41">
        <v>44309</v>
      </c>
      <c r="C2213" s="3" t="s">
        <v>119</v>
      </c>
      <c r="D2213" s="3">
        <v>2</v>
      </c>
      <c r="E2213" s="3" t="s">
        <v>6</v>
      </c>
      <c r="F2213" s="3" t="s">
        <v>105</v>
      </c>
      <c r="G2213" s="95">
        <v>85.38</v>
      </c>
    </row>
    <row r="2214" spans="2:7">
      <c r="B2214" s="41">
        <v>44361</v>
      </c>
      <c r="C2214" s="3" t="s">
        <v>116</v>
      </c>
      <c r="D2214" s="3">
        <v>2</v>
      </c>
      <c r="E2214" s="3" t="s">
        <v>9</v>
      </c>
      <c r="F2214" s="3" t="s">
        <v>109</v>
      </c>
      <c r="G2214" s="95">
        <v>55.9</v>
      </c>
    </row>
    <row r="2215" spans="2:7">
      <c r="B2215" s="41">
        <v>44434</v>
      </c>
      <c r="C2215" s="3" t="s">
        <v>119</v>
      </c>
      <c r="D2215" s="3">
        <v>1</v>
      </c>
      <c r="E2215" s="3" t="s">
        <v>114</v>
      </c>
      <c r="F2215" s="3" t="s">
        <v>113</v>
      </c>
      <c r="G2215" s="95">
        <v>26.95</v>
      </c>
    </row>
    <row r="2216" spans="2:7">
      <c r="B2216" s="41">
        <v>44244</v>
      </c>
      <c r="C2216" s="3" t="s">
        <v>116</v>
      </c>
      <c r="D2216" s="3">
        <v>46</v>
      </c>
      <c r="E2216" s="3" t="s">
        <v>112</v>
      </c>
      <c r="F2216" s="3" t="s">
        <v>105</v>
      </c>
      <c r="G2216" s="95">
        <v>1327.45</v>
      </c>
    </row>
    <row r="2217" spans="2:7">
      <c r="B2217" s="41">
        <v>44163</v>
      </c>
      <c r="C2217" s="3" t="s">
        <v>117</v>
      </c>
      <c r="D2217" s="3">
        <v>375</v>
      </c>
      <c r="E2217" s="3" t="s">
        <v>112</v>
      </c>
      <c r="F2217" s="3" t="s">
        <v>109</v>
      </c>
      <c r="G2217" s="95">
        <v>7751.72</v>
      </c>
    </row>
    <row r="2218" spans="2:7">
      <c r="B2218" s="41">
        <v>44151</v>
      </c>
      <c r="C2218" s="3" t="s">
        <v>116</v>
      </c>
      <c r="D2218" s="3">
        <v>425</v>
      </c>
      <c r="E2218" s="3" t="s">
        <v>6</v>
      </c>
      <c r="F2218" s="3" t="s">
        <v>113</v>
      </c>
      <c r="G2218" s="95">
        <v>10921.12</v>
      </c>
    </row>
    <row r="2219" spans="2:7">
      <c r="B2219" s="41">
        <v>44170</v>
      </c>
      <c r="C2219" s="3" t="s">
        <v>119</v>
      </c>
      <c r="D2219" s="3">
        <v>5</v>
      </c>
      <c r="E2219" s="3" t="s">
        <v>110</v>
      </c>
      <c r="F2219" s="3" t="s">
        <v>106</v>
      </c>
      <c r="G2219" s="95">
        <v>129.75</v>
      </c>
    </row>
    <row r="2220" spans="2:7">
      <c r="B2220" s="41">
        <v>44845</v>
      </c>
      <c r="C2220" s="3" t="s">
        <v>117</v>
      </c>
      <c r="D2220" s="3">
        <v>5</v>
      </c>
      <c r="E2220" s="3" t="s">
        <v>6</v>
      </c>
      <c r="F2220" s="3" t="s">
        <v>108</v>
      </c>
      <c r="G2220" s="95">
        <v>223.45</v>
      </c>
    </row>
    <row r="2221" spans="2:7">
      <c r="B2221" s="41">
        <v>43881</v>
      </c>
      <c r="C2221" s="3" t="s">
        <v>107</v>
      </c>
      <c r="D2221" s="3">
        <v>7</v>
      </c>
      <c r="E2221" s="3" t="s">
        <v>6</v>
      </c>
      <c r="F2221" s="3" t="s">
        <v>108</v>
      </c>
      <c r="G2221" s="95">
        <v>298.83</v>
      </c>
    </row>
    <row r="2222" spans="2:7">
      <c r="B2222" s="41">
        <v>44823</v>
      </c>
      <c r="C2222" s="3" t="s">
        <v>116</v>
      </c>
      <c r="D2222" s="3">
        <v>375</v>
      </c>
      <c r="E2222" s="3" t="s">
        <v>6</v>
      </c>
      <c r="F2222" s="3" t="s">
        <v>113</v>
      </c>
      <c r="G2222" s="95">
        <v>9420.66</v>
      </c>
    </row>
    <row r="2223" spans="2:7">
      <c r="B2223" s="41">
        <v>43868</v>
      </c>
      <c r="C2223" s="3" t="s">
        <v>117</v>
      </c>
      <c r="D2223" s="3">
        <v>36</v>
      </c>
      <c r="E2223" s="3" t="s">
        <v>9</v>
      </c>
      <c r="F2223" s="3" t="s">
        <v>115</v>
      </c>
      <c r="G2223" s="95">
        <v>824.67</v>
      </c>
    </row>
    <row r="2224" spans="2:7">
      <c r="B2224" s="41">
        <v>44886</v>
      </c>
      <c r="C2224" s="3" t="s">
        <v>116</v>
      </c>
      <c r="D2224" s="3">
        <v>46</v>
      </c>
      <c r="E2224" s="3" t="s">
        <v>114</v>
      </c>
      <c r="F2224" s="3" t="s">
        <v>105</v>
      </c>
      <c r="G2224" s="95">
        <v>1014.65</v>
      </c>
    </row>
    <row r="2225" spans="2:7">
      <c r="B2225" s="41">
        <v>44432</v>
      </c>
      <c r="C2225" s="3" t="s">
        <v>119</v>
      </c>
      <c r="D2225" s="3">
        <v>275</v>
      </c>
      <c r="E2225" s="3" t="s">
        <v>114</v>
      </c>
      <c r="F2225" s="3" t="s">
        <v>108</v>
      </c>
      <c r="G2225" s="95">
        <v>4261.47</v>
      </c>
    </row>
    <row r="2226" spans="2:7">
      <c r="B2226" s="41">
        <v>44852</v>
      </c>
      <c r="C2226" s="3" t="s">
        <v>117</v>
      </c>
      <c r="D2226" s="3">
        <v>4</v>
      </c>
      <c r="E2226" s="3" t="s">
        <v>112</v>
      </c>
      <c r="F2226" s="3" t="s">
        <v>111</v>
      </c>
      <c r="G2226" s="95">
        <v>135.80000000000001</v>
      </c>
    </row>
    <row r="2227" spans="2:7">
      <c r="B2227" s="41">
        <v>43836</v>
      </c>
      <c r="C2227" s="3" t="s">
        <v>118</v>
      </c>
      <c r="D2227" s="3">
        <v>250</v>
      </c>
      <c r="E2227" s="3" t="s">
        <v>110</v>
      </c>
      <c r="F2227" s="3" t="s">
        <v>109</v>
      </c>
      <c r="G2227" s="95">
        <v>4191.25</v>
      </c>
    </row>
    <row r="2228" spans="2:7">
      <c r="B2228" s="41">
        <v>43918</v>
      </c>
      <c r="C2228" s="3" t="s">
        <v>107</v>
      </c>
      <c r="D2228" s="3">
        <v>3</v>
      </c>
      <c r="E2228" s="3" t="s">
        <v>110</v>
      </c>
      <c r="F2228" s="3" t="s">
        <v>115</v>
      </c>
      <c r="G2228" s="95">
        <v>74.849999999999994</v>
      </c>
    </row>
    <row r="2229" spans="2:7">
      <c r="B2229" s="41">
        <v>44799</v>
      </c>
      <c r="C2229" s="3" t="s">
        <v>117</v>
      </c>
      <c r="D2229" s="3">
        <v>6</v>
      </c>
      <c r="E2229" s="3" t="s">
        <v>110</v>
      </c>
      <c r="F2229" s="3" t="s">
        <v>109</v>
      </c>
      <c r="G2229" s="95">
        <v>143.69999999999999</v>
      </c>
    </row>
    <row r="2230" spans="2:7">
      <c r="B2230" s="41">
        <v>44313</v>
      </c>
      <c r="C2230" s="3" t="s">
        <v>107</v>
      </c>
      <c r="D2230" s="3">
        <v>9</v>
      </c>
      <c r="E2230" s="3" t="s">
        <v>114</v>
      </c>
      <c r="F2230" s="3" t="s">
        <v>105</v>
      </c>
      <c r="G2230" s="95">
        <v>224.55</v>
      </c>
    </row>
    <row r="2231" spans="2:7">
      <c r="B2231" s="41">
        <v>44584</v>
      </c>
      <c r="C2231" s="3" t="s">
        <v>117</v>
      </c>
      <c r="D2231" s="3">
        <v>425</v>
      </c>
      <c r="E2231" s="3" t="s">
        <v>114</v>
      </c>
      <c r="F2231" s="3" t="s">
        <v>111</v>
      </c>
      <c r="G2231" s="95">
        <v>6585.91</v>
      </c>
    </row>
    <row r="2232" spans="2:7">
      <c r="B2232" s="41">
        <v>44544</v>
      </c>
      <c r="C2232" s="3" t="s">
        <v>119</v>
      </c>
      <c r="D2232" s="3">
        <v>350</v>
      </c>
      <c r="E2232" s="3" t="s">
        <v>110</v>
      </c>
      <c r="F2232" s="3" t="s">
        <v>113</v>
      </c>
      <c r="G2232" s="95">
        <v>4819.9399999999996</v>
      </c>
    </row>
    <row r="2233" spans="2:7">
      <c r="B2233" s="41">
        <v>44401</v>
      </c>
      <c r="C2233" s="3" t="s">
        <v>116</v>
      </c>
      <c r="D2233" s="3">
        <v>4</v>
      </c>
      <c r="E2233" s="3" t="s">
        <v>114</v>
      </c>
      <c r="F2233" s="3" t="s">
        <v>113</v>
      </c>
      <c r="G2233" s="95">
        <v>103.8</v>
      </c>
    </row>
    <row r="2234" spans="2:7">
      <c r="B2234" s="41">
        <v>44917</v>
      </c>
      <c r="C2234" s="3" t="s">
        <v>119</v>
      </c>
      <c r="D2234" s="3">
        <v>375</v>
      </c>
      <c r="E2234" s="3" t="s">
        <v>110</v>
      </c>
      <c r="F2234" s="3" t="s">
        <v>109</v>
      </c>
      <c r="G2234" s="95">
        <v>5595.47</v>
      </c>
    </row>
    <row r="2235" spans="2:7">
      <c r="B2235" s="41">
        <v>44756</v>
      </c>
      <c r="C2235" s="3" t="s">
        <v>116</v>
      </c>
      <c r="D2235" s="3">
        <v>4</v>
      </c>
      <c r="E2235" s="3" t="s">
        <v>6</v>
      </c>
      <c r="F2235" s="3" t="s">
        <v>108</v>
      </c>
      <c r="G2235" s="95">
        <v>174.76</v>
      </c>
    </row>
    <row r="2236" spans="2:7">
      <c r="B2236" s="41">
        <v>43993</v>
      </c>
      <c r="C2236" s="3" t="s">
        <v>119</v>
      </c>
      <c r="D2236" s="3">
        <v>250</v>
      </c>
      <c r="E2236" s="3" t="s">
        <v>112</v>
      </c>
      <c r="F2236" s="3" t="s">
        <v>106</v>
      </c>
      <c r="G2236" s="95">
        <v>5941.25</v>
      </c>
    </row>
    <row r="2237" spans="2:7">
      <c r="B2237" s="41">
        <v>44225</v>
      </c>
      <c r="C2237" s="3" t="s">
        <v>119</v>
      </c>
      <c r="D2237" s="3">
        <v>31</v>
      </c>
      <c r="E2237" s="3" t="s">
        <v>114</v>
      </c>
      <c r="F2237" s="3" t="s">
        <v>111</v>
      </c>
      <c r="G2237" s="95">
        <v>657.43</v>
      </c>
    </row>
    <row r="2238" spans="2:7">
      <c r="B2238" s="41">
        <v>44481</v>
      </c>
      <c r="C2238" s="3" t="s">
        <v>119</v>
      </c>
      <c r="D2238" s="3">
        <v>29</v>
      </c>
      <c r="E2238" s="3" t="s">
        <v>114</v>
      </c>
      <c r="F2238" s="3" t="s">
        <v>109</v>
      </c>
      <c r="G2238" s="95">
        <v>664.32</v>
      </c>
    </row>
    <row r="2239" spans="2:7">
      <c r="B2239" s="41">
        <v>44228</v>
      </c>
      <c r="C2239" s="3" t="s">
        <v>116</v>
      </c>
      <c r="D2239" s="3">
        <v>39</v>
      </c>
      <c r="E2239" s="3" t="s">
        <v>110</v>
      </c>
      <c r="F2239" s="3" t="s">
        <v>109</v>
      </c>
      <c r="G2239" s="95">
        <v>860.24</v>
      </c>
    </row>
    <row r="2240" spans="2:7">
      <c r="B2240" s="41">
        <v>44924</v>
      </c>
      <c r="C2240" s="3" t="s">
        <v>119</v>
      </c>
      <c r="D2240" s="3">
        <v>475</v>
      </c>
      <c r="E2240" s="3" t="s">
        <v>114</v>
      </c>
      <c r="F2240" s="3" t="s">
        <v>109</v>
      </c>
      <c r="G2240" s="95">
        <v>7087.59</v>
      </c>
    </row>
    <row r="2241" spans="2:7">
      <c r="B2241" s="41">
        <v>44029</v>
      </c>
      <c r="C2241" s="3" t="s">
        <v>117</v>
      </c>
      <c r="D2241" s="3">
        <v>37</v>
      </c>
      <c r="E2241" s="3" t="s">
        <v>6</v>
      </c>
      <c r="F2241" s="3" t="s">
        <v>109</v>
      </c>
      <c r="G2241" s="95">
        <v>1342.6</v>
      </c>
    </row>
    <row r="2242" spans="2:7">
      <c r="B2242" s="41">
        <v>44379</v>
      </c>
      <c r="C2242" s="3" t="s">
        <v>119</v>
      </c>
      <c r="D2242" s="3">
        <v>9</v>
      </c>
      <c r="E2242" s="3" t="s">
        <v>9</v>
      </c>
      <c r="F2242" s="3" t="s">
        <v>111</v>
      </c>
      <c r="G2242" s="95">
        <v>260.55</v>
      </c>
    </row>
    <row r="2243" spans="2:7">
      <c r="B2243" s="41">
        <v>44890</v>
      </c>
      <c r="C2243" s="3" t="s">
        <v>119</v>
      </c>
      <c r="D2243" s="3">
        <v>375</v>
      </c>
      <c r="E2243" s="3" t="s">
        <v>6</v>
      </c>
      <c r="F2243" s="3" t="s">
        <v>111</v>
      </c>
      <c r="G2243" s="95">
        <v>9205.0300000000007</v>
      </c>
    </row>
    <row r="2244" spans="2:7">
      <c r="B2244" s="41">
        <v>43843</v>
      </c>
      <c r="C2244" s="3" t="s">
        <v>119</v>
      </c>
      <c r="D2244" s="3">
        <v>250</v>
      </c>
      <c r="E2244" s="3" t="s">
        <v>112</v>
      </c>
      <c r="F2244" s="3" t="s">
        <v>106</v>
      </c>
      <c r="G2244" s="95">
        <v>6291.25</v>
      </c>
    </row>
    <row r="2245" spans="2:7">
      <c r="B2245" s="41">
        <v>44688</v>
      </c>
      <c r="C2245" s="3" t="s">
        <v>116</v>
      </c>
      <c r="D2245" s="3">
        <v>47</v>
      </c>
      <c r="E2245" s="3" t="s">
        <v>112</v>
      </c>
      <c r="F2245" s="3" t="s">
        <v>111</v>
      </c>
      <c r="G2245" s="95">
        <v>1356.3</v>
      </c>
    </row>
    <row r="2246" spans="2:7">
      <c r="B2246" s="41">
        <v>44424</v>
      </c>
      <c r="C2246" s="3" t="s">
        <v>117</v>
      </c>
      <c r="D2246" s="3">
        <v>5</v>
      </c>
      <c r="E2246" s="3" t="s">
        <v>114</v>
      </c>
      <c r="F2246" s="3" t="s">
        <v>113</v>
      </c>
      <c r="G2246" s="95">
        <v>129.75</v>
      </c>
    </row>
    <row r="2247" spans="2:7">
      <c r="B2247" s="41">
        <v>44006</v>
      </c>
      <c r="C2247" s="3" t="s">
        <v>119</v>
      </c>
      <c r="D2247" s="3">
        <v>225</v>
      </c>
      <c r="E2247" s="3" t="s">
        <v>9</v>
      </c>
      <c r="F2247" s="3" t="s">
        <v>105</v>
      </c>
      <c r="G2247" s="95">
        <v>4559.63</v>
      </c>
    </row>
    <row r="2248" spans="2:7">
      <c r="B2248" s="41">
        <v>44737</v>
      </c>
      <c r="C2248" s="3" t="s">
        <v>117</v>
      </c>
      <c r="D2248" s="3">
        <v>14</v>
      </c>
      <c r="E2248" s="3" t="s">
        <v>9</v>
      </c>
      <c r="F2248" s="3" t="s">
        <v>106</v>
      </c>
      <c r="G2248" s="95">
        <v>377.3</v>
      </c>
    </row>
    <row r="2249" spans="2:7">
      <c r="B2249" s="41">
        <v>44180</v>
      </c>
      <c r="C2249" s="3" t="s">
        <v>119</v>
      </c>
      <c r="D2249" s="3">
        <v>6</v>
      </c>
      <c r="E2249" s="3" t="s">
        <v>110</v>
      </c>
      <c r="F2249" s="3" t="s">
        <v>105</v>
      </c>
      <c r="G2249" s="95">
        <v>149.69999999999999</v>
      </c>
    </row>
    <row r="2250" spans="2:7">
      <c r="B2250" s="41">
        <v>44671</v>
      </c>
      <c r="C2250" s="3" t="s">
        <v>119</v>
      </c>
      <c r="D2250" s="3">
        <v>5</v>
      </c>
      <c r="E2250" s="3" t="s">
        <v>114</v>
      </c>
      <c r="F2250" s="3" t="s">
        <v>111</v>
      </c>
      <c r="G2250" s="95">
        <v>124.75</v>
      </c>
    </row>
    <row r="2251" spans="2:7">
      <c r="B2251" s="41">
        <v>44374</v>
      </c>
      <c r="C2251" s="3" t="s">
        <v>117</v>
      </c>
      <c r="D2251" s="3">
        <v>9</v>
      </c>
      <c r="E2251" s="3" t="s">
        <v>110</v>
      </c>
      <c r="F2251" s="3" t="s">
        <v>108</v>
      </c>
      <c r="G2251" s="95">
        <v>233.55</v>
      </c>
    </row>
    <row r="2252" spans="2:7">
      <c r="B2252" s="41">
        <v>44573</v>
      </c>
      <c r="C2252" s="3" t="s">
        <v>107</v>
      </c>
      <c r="D2252" s="3">
        <v>375</v>
      </c>
      <c r="E2252" s="3" t="s">
        <v>6</v>
      </c>
      <c r="F2252" s="3" t="s">
        <v>113</v>
      </c>
      <c r="G2252" s="95">
        <v>9205.0300000000007</v>
      </c>
    </row>
    <row r="2253" spans="2:7">
      <c r="B2253" s="41">
        <v>44290</v>
      </c>
      <c r="C2253" s="3" t="s">
        <v>117</v>
      </c>
      <c r="D2253" s="3">
        <v>2</v>
      </c>
      <c r="E2253" s="3" t="s">
        <v>114</v>
      </c>
      <c r="F2253" s="3" t="s">
        <v>111</v>
      </c>
      <c r="G2253" s="95">
        <v>53.9</v>
      </c>
    </row>
    <row r="2254" spans="2:7">
      <c r="B2254" s="41">
        <v>44266</v>
      </c>
      <c r="C2254" s="3" t="s">
        <v>119</v>
      </c>
      <c r="D2254" s="3">
        <v>7</v>
      </c>
      <c r="E2254" s="3" t="s">
        <v>6</v>
      </c>
      <c r="F2254" s="3" t="s">
        <v>106</v>
      </c>
      <c r="G2254" s="95">
        <v>298.83</v>
      </c>
    </row>
    <row r="2255" spans="2:7">
      <c r="B2255" s="41">
        <v>44396</v>
      </c>
      <c r="C2255" s="3" t="s">
        <v>118</v>
      </c>
      <c r="D2255" s="3">
        <v>7</v>
      </c>
      <c r="E2255" s="3" t="s">
        <v>112</v>
      </c>
      <c r="F2255" s="3" t="s">
        <v>111</v>
      </c>
      <c r="G2255" s="95">
        <v>251.65</v>
      </c>
    </row>
    <row r="2256" spans="2:7">
      <c r="B2256" s="41">
        <v>44712</v>
      </c>
      <c r="C2256" s="3" t="s">
        <v>117</v>
      </c>
      <c r="D2256" s="3">
        <v>425</v>
      </c>
      <c r="E2256" s="3" t="s">
        <v>112</v>
      </c>
      <c r="F2256" s="3" t="s">
        <v>106</v>
      </c>
      <c r="G2256" s="95">
        <v>8785.2800000000007</v>
      </c>
    </row>
    <row r="2257" spans="2:7">
      <c r="B2257" s="41">
        <v>44775</v>
      </c>
      <c r="C2257" s="3" t="s">
        <v>117</v>
      </c>
      <c r="D2257" s="3">
        <v>22</v>
      </c>
      <c r="E2257" s="3" t="s">
        <v>9</v>
      </c>
      <c r="F2257" s="3" t="s">
        <v>106</v>
      </c>
      <c r="G2257" s="95">
        <v>592.9</v>
      </c>
    </row>
    <row r="2258" spans="2:7">
      <c r="B2258" s="41">
        <v>44025</v>
      </c>
      <c r="C2258" s="3" t="s">
        <v>117</v>
      </c>
      <c r="D2258" s="3">
        <v>9</v>
      </c>
      <c r="E2258" s="3" t="s">
        <v>114</v>
      </c>
      <c r="F2258" s="3" t="s">
        <v>113</v>
      </c>
      <c r="G2258" s="95">
        <v>242.55</v>
      </c>
    </row>
    <row r="2259" spans="2:7">
      <c r="B2259" s="41">
        <v>44763</v>
      </c>
      <c r="C2259" s="3" t="s">
        <v>117</v>
      </c>
      <c r="D2259" s="3">
        <v>36</v>
      </c>
      <c r="E2259" s="3" t="s">
        <v>114</v>
      </c>
      <c r="F2259" s="3" t="s">
        <v>115</v>
      </c>
      <c r="G2259" s="95">
        <v>824.67</v>
      </c>
    </row>
    <row r="2260" spans="2:7">
      <c r="B2260" s="41">
        <v>44188</v>
      </c>
      <c r="C2260" s="3" t="s">
        <v>119</v>
      </c>
      <c r="D2260" s="3">
        <v>2</v>
      </c>
      <c r="E2260" s="3" t="s">
        <v>114</v>
      </c>
      <c r="F2260" s="3" t="s">
        <v>115</v>
      </c>
      <c r="G2260" s="95">
        <v>53.9</v>
      </c>
    </row>
    <row r="2261" spans="2:7">
      <c r="B2261" s="41">
        <v>44301</v>
      </c>
      <c r="C2261" s="3" t="s">
        <v>119</v>
      </c>
      <c r="D2261" s="3">
        <v>6</v>
      </c>
      <c r="E2261" s="3" t="s">
        <v>6</v>
      </c>
      <c r="F2261" s="3" t="s">
        <v>108</v>
      </c>
      <c r="G2261" s="95">
        <v>256.14</v>
      </c>
    </row>
    <row r="2262" spans="2:7">
      <c r="B2262" s="41">
        <v>44901</v>
      </c>
      <c r="C2262" s="3" t="s">
        <v>118</v>
      </c>
      <c r="D2262" s="3">
        <v>7</v>
      </c>
      <c r="E2262" s="3" t="s">
        <v>110</v>
      </c>
      <c r="F2262" s="3" t="s">
        <v>108</v>
      </c>
      <c r="G2262" s="95">
        <v>181.65</v>
      </c>
    </row>
    <row r="2263" spans="2:7">
      <c r="B2263" s="41">
        <v>44186</v>
      </c>
      <c r="C2263" s="3" t="s">
        <v>117</v>
      </c>
      <c r="D2263" s="3">
        <v>8</v>
      </c>
      <c r="E2263" s="3" t="s">
        <v>9</v>
      </c>
      <c r="F2263" s="3" t="s">
        <v>115</v>
      </c>
      <c r="G2263" s="95">
        <v>231.6</v>
      </c>
    </row>
    <row r="2264" spans="2:7">
      <c r="B2264" s="41">
        <v>44196</v>
      </c>
      <c r="C2264" s="3" t="s">
        <v>117</v>
      </c>
      <c r="D2264" s="3">
        <v>29</v>
      </c>
      <c r="E2264" s="3" t="s">
        <v>110</v>
      </c>
      <c r="F2264" s="3" t="s">
        <v>108</v>
      </c>
      <c r="G2264" s="95">
        <v>639.66999999999996</v>
      </c>
    </row>
    <row r="2265" spans="2:7">
      <c r="B2265" s="41">
        <v>43955</v>
      </c>
      <c r="C2265" s="3" t="s">
        <v>107</v>
      </c>
      <c r="D2265" s="3">
        <v>41</v>
      </c>
      <c r="E2265" s="3" t="s">
        <v>114</v>
      </c>
      <c r="F2265" s="3" t="s">
        <v>105</v>
      </c>
      <c r="G2265" s="95">
        <v>939.21</v>
      </c>
    </row>
    <row r="2266" spans="2:7">
      <c r="B2266" s="41">
        <v>44169</v>
      </c>
      <c r="C2266" s="3" t="s">
        <v>116</v>
      </c>
      <c r="D2266" s="3">
        <v>425</v>
      </c>
      <c r="E2266" s="3" t="s">
        <v>112</v>
      </c>
      <c r="F2266" s="3" t="s">
        <v>106</v>
      </c>
      <c r="G2266" s="95">
        <v>8540.91</v>
      </c>
    </row>
    <row r="2267" spans="2:7">
      <c r="B2267" s="41">
        <v>44611</v>
      </c>
      <c r="C2267" s="3" t="s">
        <v>107</v>
      </c>
      <c r="D2267" s="3">
        <v>400</v>
      </c>
      <c r="E2267" s="3" t="s">
        <v>6</v>
      </c>
      <c r="F2267" s="3" t="s">
        <v>115</v>
      </c>
      <c r="G2267" s="95">
        <v>9818.7000000000007</v>
      </c>
    </row>
    <row r="2268" spans="2:7">
      <c r="B2268" s="41">
        <v>44358</v>
      </c>
      <c r="C2268" s="3" t="s">
        <v>107</v>
      </c>
      <c r="D2268" s="3">
        <v>425</v>
      </c>
      <c r="E2268" s="3" t="s">
        <v>6</v>
      </c>
      <c r="F2268" s="3" t="s">
        <v>113</v>
      </c>
      <c r="G2268" s="95">
        <v>10676.74</v>
      </c>
    </row>
    <row r="2269" spans="2:7">
      <c r="B2269" s="41">
        <v>43934</v>
      </c>
      <c r="C2269" s="3" t="s">
        <v>116</v>
      </c>
      <c r="D2269" s="3">
        <v>10</v>
      </c>
      <c r="E2269" s="3" t="s">
        <v>9</v>
      </c>
      <c r="F2269" s="3" t="s">
        <v>115</v>
      </c>
      <c r="G2269" s="95">
        <v>279.5</v>
      </c>
    </row>
    <row r="2270" spans="2:7">
      <c r="B2270" s="41">
        <v>44612</v>
      </c>
      <c r="C2270" s="3" t="s">
        <v>119</v>
      </c>
      <c r="D2270" s="3">
        <v>9</v>
      </c>
      <c r="E2270" s="3" t="s">
        <v>6</v>
      </c>
      <c r="F2270" s="3" t="s">
        <v>115</v>
      </c>
      <c r="G2270" s="95">
        <v>393.21</v>
      </c>
    </row>
    <row r="2271" spans="2:7">
      <c r="B2271" s="41">
        <v>44330</v>
      </c>
      <c r="C2271" s="3" t="s">
        <v>117</v>
      </c>
      <c r="D2271" s="3">
        <v>475</v>
      </c>
      <c r="E2271" s="3" t="s">
        <v>112</v>
      </c>
      <c r="F2271" s="3" t="s">
        <v>115</v>
      </c>
      <c r="G2271" s="95">
        <v>9818.84</v>
      </c>
    </row>
    <row r="2272" spans="2:7">
      <c r="B2272" s="41">
        <v>44256</v>
      </c>
      <c r="C2272" s="3" t="s">
        <v>107</v>
      </c>
      <c r="D2272" s="3">
        <v>6</v>
      </c>
      <c r="E2272" s="3" t="s">
        <v>114</v>
      </c>
      <c r="F2272" s="3" t="s">
        <v>105</v>
      </c>
      <c r="G2272" s="95">
        <v>155.69999999999999</v>
      </c>
    </row>
    <row r="2273" spans="2:7">
      <c r="B2273" s="41">
        <v>44800</v>
      </c>
      <c r="C2273" s="3" t="s">
        <v>119</v>
      </c>
      <c r="D2273" s="3">
        <v>29</v>
      </c>
      <c r="E2273" s="3" t="s">
        <v>6</v>
      </c>
      <c r="F2273" s="3" t="s">
        <v>106</v>
      </c>
      <c r="G2273" s="95">
        <v>1076.96</v>
      </c>
    </row>
    <row r="2274" spans="2:7">
      <c r="B2274" s="41">
        <v>44398</v>
      </c>
      <c r="C2274" s="3" t="s">
        <v>118</v>
      </c>
      <c r="D2274" s="3">
        <v>11</v>
      </c>
      <c r="E2274" s="3" t="s">
        <v>110</v>
      </c>
      <c r="F2274" s="3" t="s">
        <v>111</v>
      </c>
      <c r="G2274" s="95">
        <v>263.45</v>
      </c>
    </row>
    <row r="2275" spans="2:7">
      <c r="B2275" s="41">
        <v>44674</v>
      </c>
      <c r="C2275" s="3" t="s">
        <v>116</v>
      </c>
      <c r="D2275" s="3">
        <v>21</v>
      </c>
      <c r="E2275" s="3" t="s">
        <v>112</v>
      </c>
      <c r="F2275" s="3" t="s">
        <v>113</v>
      </c>
      <c r="G2275" s="95">
        <v>733.95</v>
      </c>
    </row>
    <row r="2276" spans="2:7">
      <c r="B2276" s="41">
        <v>44724</v>
      </c>
      <c r="C2276" s="3" t="s">
        <v>117</v>
      </c>
      <c r="D2276" s="3">
        <v>17</v>
      </c>
      <c r="E2276" s="3" t="s">
        <v>110</v>
      </c>
      <c r="F2276" s="3" t="s">
        <v>109</v>
      </c>
      <c r="G2276" s="95">
        <v>424.15</v>
      </c>
    </row>
    <row r="2277" spans="2:7">
      <c r="B2277" s="41">
        <v>44123</v>
      </c>
      <c r="C2277" s="3" t="s">
        <v>116</v>
      </c>
      <c r="D2277" s="3">
        <v>7</v>
      </c>
      <c r="E2277" s="3" t="s">
        <v>112</v>
      </c>
      <c r="F2277" s="3" t="s">
        <v>109</v>
      </c>
      <c r="G2277" s="95">
        <v>244.65</v>
      </c>
    </row>
    <row r="2278" spans="2:7">
      <c r="B2278" s="41">
        <v>44573</v>
      </c>
      <c r="C2278" s="3" t="s">
        <v>119</v>
      </c>
      <c r="D2278" s="3">
        <v>7</v>
      </c>
      <c r="E2278" s="3" t="s">
        <v>112</v>
      </c>
      <c r="F2278" s="3" t="s">
        <v>108</v>
      </c>
      <c r="G2278" s="95">
        <v>237.65</v>
      </c>
    </row>
    <row r="2279" spans="2:7">
      <c r="B2279" s="41">
        <v>44371</v>
      </c>
      <c r="C2279" s="3" t="s">
        <v>107</v>
      </c>
      <c r="D2279" s="3">
        <v>500</v>
      </c>
      <c r="E2279" s="3" t="s">
        <v>6</v>
      </c>
      <c r="F2279" s="3" t="s">
        <v>115</v>
      </c>
      <c r="G2279" s="95">
        <v>12560.88</v>
      </c>
    </row>
    <row r="2280" spans="2:7">
      <c r="B2280" s="41">
        <v>44353</v>
      </c>
      <c r="C2280" s="3" t="s">
        <v>107</v>
      </c>
      <c r="D2280" s="3">
        <v>3</v>
      </c>
      <c r="E2280" s="3" t="s">
        <v>110</v>
      </c>
      <c r="F2280" s="3" t="s">
        <v>111</v>
      </c>
      <c r="G2280" s="95">
        <v>71.849999999999994</v>
      </c>
    </row>
    <row r="2281" spans="2:7">
      <c r="B2281" s="41">
        <v>44408</v>
      </c>
      <c r="C2281" s="3" t="s">
        <v>119</v>
      </c>
      <c r="D2281" s="3">
        <v>500</v>
      </c>
      <c r="E2281" s="3" t="s">
        <v>9</v>
      </c>
      <c r="F2281" s="3" t="s">
        <v>113</v>
      </c>
      <c r="G2281" s="95">
        <v>8035.63</v>
      </c>
    </row>
    <row r="2282" spans="2:7">
      <c r="B2282" s="41">
        <v>44653</v>
      </c>
      <c r="C2282" s="3" t="s">
        <v>116</v>
      </c>
      <c r="D2282" s="3">
        <v>48</v>
      </c>
      <c r="E2282" s="3" t="s">
        <v>112</v>
      </c>
      <c r="F2282" s="3" t="s">
        <v>113</v>
      </c>
      <c r="G2282" s="95">
        <v>1258.2</v>
      </c>
    </row>
    <row r="2283" spans="2:7">
      <c r="B2283" s="41">
        <v>44289</v>
      </c>
      <c r="C2283" s="3" t="s">
        <v>119</v>
      </c>
      <c r="D2283" s="3">
        <v>375</v>
      </c>
      <c r="E2283" s="3" t="s">
        <v>6</v>
      </c>
      <c r="F2283" s="3" t="s">
        <v>115</v>
      </c>
      <c r="G2283" s="95">
        <v>9636.2800000000007</v>
      </c>
    </row>
    <row r="2284" spans="2:7">
      <c r="B2284" s="41">
        <v>44859</v>
      </c>
      <c r="C2284" s="3" t="s">
        <v>119</v>
      </c>
      <c r="D2284" s="3">
        <v>44</v>
      </c>
      <c r="E2284" s="3" t="s">
        <v>110</v>
      </c>
      <c r="F2284" s="3" t="s">
        <v>106</v>
      </c>
      <c r="G2284" s="95">
        <v>895.73</v>
      </c>
    </row>
    <row r="2285" spans="2:7">
      <c r="B2285" s="41">
        <v>44457</v>
      </c>
      <c r="C2285" s="3" t="s">
        <v>107</v>
      </c>
      <c r="D2285" s="3">
        <v>45</v>
      </c>
      <c r="E2285" s="3" t="s">
        <v>114</v>
      </c>
      <c r="F2285" s="3" t="s">
        <v>113</v>
      </c>
      <c r="G2285" s="95">
        <v>1030.8399999999999</v>
      </c>
    </row>
    <row r="2286" spans="2:7">
      <c r="B2286" s="41">
        <v>44809</v>
      </c>
      <c r="C2286" s="3" t="s">
        <v>118</v>
      </c>
      <c r="D2286" s="3">
        <v>4</v>
      </c>
      <c r="E2286" s="3" t="s">
        <v>9</v>
      </c>
      <c r="F2286" s="3" t="s">
        <v>108</v>
      </c>
      <c r="G2286" s="95">
        <v>111.8</v>
      </c>
    </row>
    <row r="2287" spans="2:7">
      <c r="B2287" s="41">
        <v>43929</v>
      </c>
      <c r="C2287" s="3" t="s">
        <v>119</v>
      </c>
      <c r="D2287" s="3">
        <v>8</v>
      </c>
      <c r="E2287" s="3" t="s">
        <v>9</v>
      </c>
      <c r="F2287" s="3" t="s">
        <v>111</v>
      </c>
      <c r="G2287" s="95">
        <v>231.6</v>
      </c>
    </row>
    <row r="2288" spans="2:7">
      <c r="B2288" s="41">
        <v>44124</v>
      </c>
      <c r="C2288" s="3" t="s">
        <v>118</v>
      </c>
      <c r="D2288" s="3">
        <v>9</v>
      </c>
      <c r="E2288" s="3" t="s">
        <v>6</v>
      </c>
      <c r="F2288" s="3" t="s">
        <v>106</v>
      </c>
      <c r="G2288" s="95">
        <v>402.21</v>
      </c>
    </row>
    <row r="2289" spans="2:7">
      <c r="B2289" s="41">
        <v>44429</v>
      </c>
      <c r="C2289" s="3" t="s">
        <v>117</v>
      </c>
      <c r="D2289" s="3">
        <v>150</v>
      </c>
      <c r="E2289" s="3" t="s">
        <v>112</v>
      </c>
      <c r="F2289" s="3" t="s">
        <v>115</v>
      </c>
      <c r="G2289" s="95">
        <v>3564.75</v>
      </c>
    </row>
    <row r="2290" spans="2:7">
      <c r="B2290" s="41">
        <v>44773</v>
      </c>
      <c r="C2290" s="3" t="s">
        <v>117</v>
      </c>
      <c r="D2290" s="3">
        <v>200</v>
      </c>
      <c r="E2290" s="3" t="s">
        <v>114</v>
      </c>
      <c r="F2290" s="3" t="s">
        <v>106</v>
      </c>
      <c r="G2290" s="95">
        <v>3773</v>
      </c>
    </row>
    <row r="2291" spans="2:7">
      <c r="B2291" s="41">
        <v>44428</v>
      </c>
      <c r="C2291" s="3" t="s">
        <v>117</v>
      </c>
      <c r="D2291" s="3">
        <v>43</v>
      </c>
      <c r="E2291" s="3" t="s">
        <v>112</v>
      </c>
      <c r="F2291" s="3" t="s">
        <v>109</v>
      </c>
      <c r="G2291" s="95">
        <v>1277.42</v>
      </c>
    </row>
    <row r="2292" spans="2:7">
      <c r="B2292" s="41">
        <v>44067</v>
      </c>
      <c r="C2292" s="3" t="s">
        <v>117</v>
      </c>
      <c r="D2292" s="3">
        <v>28</v>
      </c>
      <c r="E2292" s="3" t="s">
        <v>110</v>
      </c>
      <c r="F2292" s="3" t="s">
        <v>106</v>
      </c>
      <c r="G2292" s="95">
        <v>617.61</v>
      </c>
    </row>
    <row r="2293" spans="2:7">
      <c r="B2293" s="41">
        <v>44592</v>
      </c>
      <c r="C2293" s="3" t="s">
        <v>117</v>
      </c>
      <c r="D2293" s="3">
        <v>9</v>
      </c>
      <c r="E2293" s="3" t="s">
        <v>114</v>
      </c>
      <c r="F2293" s="3" t="s">
        <v>105</v>
      </c>
      <c r="G2293" s="95">
        <v>242.55</v>
      </c>
    </row>
    <row r="2294" spans="2:7">
      <c r="B2294" s="41">
        <v>44560</v>
      </c>
      <c r="C2294" s="3" t="s">
        <v>117</v>
      </c>
      <c r="D2294" s="3">
        <v>175</v>
      </c>
      <c r="E2294" s="3" t="s">
        <v>6</v>
      </c>
      <c r="F2294" s="3" t="s">
        <v>111</v>
      </c>
      <c r="G2294" s="95">
        <v>5229.53</v>
      </c>
    </row>
    <row r="2295" spans="2:7">
      <c r="B2295" s="41">
        <v>44387</v>
      </c>
      <c r="C2295" s="3" t="s">
        <v>107</v>
      </c>
      <c r="D2295" s="3">
        <v>49</v>
      </c>
      <c r="E2295" s="3" t="s">
        <v>114</v>
      </c>
      <c r="F2295" s="3" t="s">
        <v>105</v>
      </c>
      <c r="G2295" s="95">
        <v>916.91</v>
      </c>
    </row>
    <row r="2296" spans="2:7">
      <c r="B2296" s="41">
        <v>44426</v>
      </c>
      <c r="C2296" s="3" t="s">
        <v>119</v>
      </c>
      <c r="D2296" s="3">
        <v>575</v>
      </c>
      <c r="E2296" s="3" t="s">
        <v>112</v>
      </c>
      <c r="F2296" s="3" t="s">
        <v>113</v>
      </c>
      <c r="G2296" s="95">
        <v>11885.97</v>
      </c>
    </row>
    <row r="2297" spans="2:7">
      <c r="B2297" s="41">
        <v>44422</v>
      </c>
      <c r="C2297" s="3" t="s">
        <v>117</v>
      </c>
      <c r="D2297" s="3">
        <v>44</v>
      </c>
      <c r="E2297" s="3" t="s">
        <v>9</v>
      </c>
      <c r="F2297" s="3" t="s">
        <v>108</v>
      </c>
      <c r="G2297" s="95">
        <v>1082.73</v>
      </c>
    </row>
    <row r="2298" spans="2:7">
      <c r="B2298" s="41">
        <v>44327</v>
      </c>
      <c r="C2298" s="3" t="s">
        <v>116</v>
      </c>
      <c r="D2298" s="3">
        <v>6</v>
      </c>
      <c r="E2298" s="3" t="s">
        <v>114</v>
      </c>
      <c r="F2298" s="3" t="s">
        <v>115</v>
      </c>
      <c r="G2298" s="95">
        <v>155.69999999999999</v>
      </c>
    </row>
    <row r="2299" spans="2:7">
      <c r="B2299" s="41">
        <v>44034</v>
      </c>
      <c r="C2299" s="3" t="s">
        <v>119</v>
      </c>
      <c r="D2299" s="3">
        <v>8</v>
      </c>
      <c r="E2299" s="3" t="s">
        <v>9</v>
      </c>
      <c r="F2299" s="3" t="s">
        <v>111</v>
      </c>
      <c r="G2299" s="95">
        <v>223.6</v>
      </c>
    </row>
    <row r="2300" spans="2:7">
      <c r="B2300" s="41">
        <v>44618</v>
      </c>
      <c r="C2300" s="3" t="s">
        <v>107</v>
      </c>
      <c r="D2300" s="3">
        <v>16</v>
      </c>
      <c r="E2300" s="3" t="s">
        <v>110</v>
      </c>
      <c r="F2300" s="3" t="s">
        <v>105</v>
      </c>
      <c r="G2300" s="95">
        <v>415.2</v>
      </c>
    </row>
    <row r="2301" spans="2:7">
      <c r="B2301" s="41">
        <v>44145</v>
      </c>
      <c r="C2301" s="3" t="s">
        <v>116</v>
      </c>
      <c r="D2301" s="3">
        <v>175</v>
      </c>
      <c r="E2301" s="3" t="s">
        <v>6</v>
      </c>
      <c r="F2301" s="3" t="s">
        <v>109</v>
      </c>
      <c r="G2301" s="95">
        <v>5229.53</v>
      </c>
    </row>
    <row r="2302" spans="2:7">
      <c r="B2302" s="41">
        <v>44308</v>
      </c>
      <c r="C2302" s="3" t="s">
        <v>118</v>
      </c>
      <c r="D2302" s="3">
        <v>21</v>
      </c>
      <c r="E2302" s="3" t="s">
        <v>6</v>
      </c>
      <c r="F2302" s="3" t="s">
        <v>106</v>
      </c>
      <c r="G2302" s="95">
        <v>896.49</v>
      </c>
    </row>
    <row r="2303" spans="2:7">
      <c r="B2303" s="41">
        <v>43976</v>
      </c>
      <c r="C2303" s="3" t="s">
        <v>119</v>
      </c>
      <c r="D2303" s="3">
        <v>225</v>
      </c>
      <c r="E2303" s="3" t="s">
        <v>9</v>
      </c>
      <c r="F2303" s="3" t="s">
        <v>109</v>
      </c>
      <c r="G2303" s="95">
        <v>4402.13</v>
      </c>
    </row>
    <row r="2304" spans="2:7">
      <c r="B2304" s="41">
        <v>44740</v>
      </c>
      <c r="C2304" s="3" t="s">
        <v>118</v>
      </c>
      <c r="D2304" s="3">
        <v>33</v>
      </c>
      <c r="E2304" s="3" t="s">
        <v>112</v>
      </c>
      <c r="F2304" s="3" t="s">
        <v>106</v>
      </c>
      <c r="G2304" s="95">
        <v>1008.4</v>
      </c>
    </row>
    <row r="2305" spans="2:7">
      <c r="B2305" s="41">
        <v>44561</v>
      </c>
      <c r="C2305" s="3" t="s">
        <v>119</v>
      </c>
      <c r="D2305" s="3">
        <v>2</v>
      </c>
      <c r="E2305" s="3" t="s">
        <v>110</v>
      </c>
      <c r="F2305" s="3" t="s">
        <v>105</v>
      </c>
      <c r="G2305" s="95">
        <v>51.9</v>
      </c>
    </row>
    <row r="2306" spans="2:7">
      <c r="B2306" s="41">
        <v>44584</v>
      </c>
      <c r="C2306" s="3" t="s">
        <v>107</v>
      </c>
      <c r="D2306" s="3">
        <v>47</v>
      </c>
      <c r="E2306" s="3" t="s">
        <v>110</v>
      </c>
      <c r="F2306" s="3" t="s">
        <v>109</v>
      </c>
      <c r="G2306" s="95">
        <v>956.8</v>
      </c>
    </row>
    <row r="2307" spans="2:7">
      <c r="B2307" s="41">
        <v>44863</v>
      </c>
      <c r="C2307" s="3" t="s">
        <v>118</v>
      </c>
      <c r="D2307" s="3">
        <v>42</v>
      </c>
      <c r="E2307" s="3" t="s">
        <v>9</v>
      </c>
      <c r="F2307" s="3" t="s">
        <v>111</v>
      </c>
      <c r="G2307" s="95">
        <v>997.82</v>
      </c>
    </row>
    <row r="2308" spans="2:7">
      <c r="B2308" s="41">
        <v>44625</v>
      </c>
      <c r="C2308" s="3" t="s">
        <v>116</v>
      </c>
      <c r="D2308" s="3">
        <v>6</v>
      </c>
      <c r="E2308" s="3" t="s">
        <v>114</v>
      </c>
      <c r="F2308" s="3" t="s">
        <v>115</v>
      </c>
      <c r="G2308" s="95">
        <v>155.69999999999999</v>
      </c>
    </row>
    <row r="2309" spans="2:7">
      <c r="B2309" s="41">
        <v>43859</v>
      </c>
      <c r="C2309" s="3" t="s">
        <v>116</v>
      </c>
      <c r="D2309" s="3">
        <v>38</v>
      </c>
      <c r="E2309" s="3" t="s">
        <v>114</v>
      </c>
      <c r="F2309" s="3" t="s">
        <v>105</v>
      </c>
      <c r="G2309" s="95">
        <v>870.49</v>
      </c>
    </row>
    <row r="2310" spans="2:7">
      <c r="B2310" s="41">
        <v>44583</v>
      </c>
      <c r="C2310" s="3" t="s">
        <v>107</v>
      </c>
      <c r="D2310" s="3">
        <v>37</v>
      </c>
      <c r="E2310" s="3" t="s">
        <v>112</v>
      </c>
      <c r="F2310" s="3" t="s">
        <v>115</v>
      </c>
      <c r="G2310" s="95">
        <v>1130.6300000000001</v>
      </c>
    </row>
    <row r="2311" spans="2:7">
      <c r="B2311" s="41">
        <v>44743</v>
      </c>
      <c r="C2311" s="3" t="s">
        <v>107</v>
      </c>
      <c r="D2311" s="3">
        <v>12</v>
      </c>
      <c r="E2311" s="3" t="s">
        <v>110</v>
      </c>
      <c r="F2311" s="3" t="s">
        <v>109</v>
      </c>
      <c r="G2311" s="95">
        <v>287.39999999999998</v>
      </c>
    </row>
    <row r="2312" spans="2:7">
      <c r="B2312" s="41">
        <v>44656</v>
      </c>
      <c r="C2312" s="3" t="s">
        <v>117</v>
      </c>
      <c r="D2312" s="3">
        <v>50</v>
      </c>
      <c r="E2312" s="3" t="s">
        <v>6</v>
      </c>
      <c r="F2312" s="3" t="s">
        <v>106</v>
      </c>
      <c r="G2312" s="95">
        <v>1600.88</v>
      </c>
    </row>
    <row r="2313" spans="2:7">
      <c r="B2313" s="41">
        <v>44774</v>
      </c>
      <c r="C2313" s="3" t="s">
        <v>107</v>
      </c>
      <c r="D2313" s="3">
        <v>425</v>
      </c>
      <c r="E2313" s="3" t="s">
        <v>110</v>
      </c>
      <c r="F2313" s="3" t="s">
        <v>105</v>
      </c>
      <c r="G2313" s="95">
        <v>5852.78</v>
      </c>
    </row>
    <row r="2314" spans="2:7">
      <c r="B2314" s="41">
        <v>44072</v>
      </c>
      <c r="C2314" s="3" t="s">
        <v>118</v>
      </c>
      <c r="D2314" s="3">
        <v>26</v>
      </c>
      <c r="E2314" s="3" t="s">
        <v>110</v>
      </c>
      <c r="F2314" s="3" t="s">
        <v>108</v>
      </c>
      <c r="G2314" s="95">
        <v>529.29999999999995</v>
      </c>
    </row>
    <row r="2315" spans="2:7">
      <c r="B2315" s="41">
        <v>43846</v>
      </c>
      <c r="C2315" s="3" t="s">
        <v>117</v>
      </c>
      <c r="D2315" s="3">
        <v>5</v>
      </c>
      <c r="E2315" s="3" t="s">
        <v>110</v>
      </c>
      <c r="F2315" s="3" t="s">
        <v>105</v>
      </c>
      <c r="G2315" s="95">
        <v>124.75</v>
      </c>
    </row>
    <row r="2316" spans="2:7">
      <c r="B2316" s="41">
        <v>44713</v>
      </c>
      <c r="C2316" s="3" t="s">
        <v>107</v>
      </c>
      <c r="D2316" s="3">
        <v>12</v>
      </c>
      <c r="E2316" s="3" t="s">
        <v>112</v>
      </c>
      <c r="F2316" s="3" t="s">
        <v>109</v>
      </c>
      <c r="G2316" s="95">
        <v>419.4</v>
      </c>
    </row>
    <row r="2317" spans="2:7">
      <c r="B2317" s="41">
        <v>44525</v>
      </c>
      <c r="C2317" s="3" t="s">
        <v>119</v>
      </c>
      <c r="D2317" s="3">
        <v>8</v>
      </c>
      <c r="E2317" s="3" t="s">
        <v>112</v>
      </c>
      <c r="F2317" s="3" t="s">
        <v>109</v>
      </c>
      <c r="G2317" s="95">
        <v>271.60000000000002</v>
      </c>
    </row>
    <row r="2318" spans="2:7">
      <c r="B2318" s="41">
        <v>44079</v>
      </c>
      <c r="C2318" s="3" t="s">
        <v>119</v>
      </c>
      <c r="D2318" s="3">
        <v>35</v>
      </c>
      <c r="E2318" s="3" t="s">
        <v>112</v>
      </c>
      <c r="F2318" s="3" t="s">
        <v>105</v>
      </c>
      <c r="G2318" s="95">
        <v>1069.51</v>
      </c>
    </row>
    <row r="2319" spans="2:7">
      <c r="B2319" s="41">
        <v>44554</v>
      </c>
      <c r="C2319" s="3" t="s">
        <v>116</v>
      </c>
      <c r="D2319" s="3">
        <v>15</v>
      </c>
      <c r="E2319" s="3" t="s">
        <v>6</v>
      </c>
      <c r="F2319" s="3" t="s">
        <v>106</v>
      </c>
      <c r="G2319" s="95">
        <v>640.35</v>
      </c>
    </row>
    <row r="2320" spans="2:7">
      <c r="B2320" s="41">
        <v>44036</v>
      </c>
      <c r="C2320" s="3" t="s">
        <v>117</v>
      </c>
      <c r="D2320" s="3">
        <v>33</v>
      </c>
      <c r="E2320" s="3" t="s">
        <v>114</v>
      </c>
      <c r="F2320" s="3" t="s">
        <v>115</v>
      </c>
      <c r="G2320" s="95">
        <v>699.85</v>
      </c>
    </row>
    <row r="2321" spans="2:7">
      <c r="B2321" s="41">
        <v>43973</v>
      </c>
      <c r="C2321" s="3" t="s">
        <v>117</v>
      </c>
      <c r="D2321" s="3">
        <v>5</v>
      </c>
      <c r="E2321" s="3" t="s">
        <v>114</v>
      </c>
      <c r="F2321" s="3" t="s">
        <v>109</v>
      </c>
      <c r="G2321" s="95">
        <v>124.75</v>
      </c>
    </row>
    <row r="2322" spans="2:7">
      <c r="B2322" s="41">
        <v>44799</v>
      </c>
      <c r="C2322" s="3" t="s">
        <v>116</v>
      </c>
      <c r="D2322" s="3">
        <v>525</v>
      </c>
      <c r="E2322" s="3" t="s">
        <v>112</v>
      </c>
      <c r="F2322" s="3" t="s">
        <v>111</v>
      </c>
      <c r="G2322" s="95">
        <v>10248.66</v>
      </c>
    </row>
    <row r="2323" spans="2:7">
      <c r="B2323" s="41">
        <v>44759</v>
      </c>
      <c r="C2323" s="3" t="s">
        <v>116</v>
      </c>
      <c r="D2323" s="3">
        <v>5</v>
      </c>
      <c r="E2323" s="3" t="s">
        <v>110</v>
      </c>
      <c r="F2323" s="3" t="s">
        <v>108</v>
      </c>
      <c r="G2323" s="95">
        <v>124.75</v>
      </c>
    </row>
    <row r="2324" spans="2:7">
      <c r="B2324" s="41">
        <v>43914</v>
      </c>
      <c r="C2324" s="3" t="s">
        <v>116</v>
      </c>
      <c r="D2324" s="3">
        <v>5</v>
      </c>
      <c r="E2324" s="3" t="s">
        <v>112</v>
      </c>
      <c r="F2324" s="3" t="s">
        <v>113</v>
      </c>
      <c r="G2324" s="95">
        <v>169.75</v>
      </c>
    </row>
    <row r="2325" spans="2:7">
      <c r="B2325" s="41">
        <v>44896</v>
      </c>
      <c r="C2325" s="3" t="s">
        <v>117</v>
      </c>
      <c r="D2325" s="3">
        <v>525</v>
      </c>
      <c r="E2325" s="3" t="s">
        <v>114</v>
      </c>
      <c r="F2325" s="3" t="s">
        <v>109</v>
      </c>
      <c r="G2325" s="95">
        <v>7833.66</v>
      </c>
    </row>
    <row r="2326" spans="2:7">
      <c r="B2326" s="41">
        <v>44056</v>
      </c>
      <c r="C2326" s="3" t="s">
        <v>107</v>
      </c>
      <c r="D2326" s="3">
        <v>26</v>
      </c>
      <c r="E2326" s="3" t="s">
        <v>112</v>
      </c>
      <c r="F2326" s="3" t="s">
        <v>105</v>
      </c>
      <c r="G2326" s="95">
        <v>772.4</v>
      </c>
    </row>
    <row r="2327" spans="2:7">
      <c r="B2327" s="41">
        <v>44508</v>
      </c>
      <c r="C2327" s="3" t="s">
        <v>117</v>
      </c>
      <c r="D2327" s="3">
        <v>8</v>
      </c>
      <c r="E2327" s="3" t="s">
        <v>110</v>
      </c>
      <c r="F2327" s="3" t="s">
        <v>111</v>
      </c>
      <c r="G2327" s="95">
        <v>199.6</v>
      </c>
    </row>
    <row r="2328" spans="2:7">
      <c r="B2328" s="41">
        <v>44216</v>
      </c>
      <c r="C2328" s="3" t="s">
        <v>119</v>
      </c>
      <c r="D2328" s="3">
        <v>500</v>
      </c>
      <c r="E2328" s="3" t="s">
        <v>9</v>
      </c>
      <c r="F2328" s="3" t="s">
        <v>113</v>
      </c>
      <c r="G2328" s="95">
        <v>8035.63</v>
      </c>
    </row>
    <row r="2329" spans="2:7">
      <c r="B2329" s="41">
        <v>43863</v>
      </c>
      <c r="C2329" s="3" t="s">
        <v>117</v>
      </c>
      <c r="D2329" s="3">
        <v>48</v>
      </c>
      <c r="E2329" s="3" t="s">
        <v>6</v>
      </c>
      <c r="F2329" s="3" t="s">
        <v>105</v>
      </c>
      <c r="G2329" s="95">
        <v>1536.84</v>
      </c>
    </row>
    <row r="2330" spans="2:7">
      <c r="B2330" s="41">
        <v>44185</v>
      </c>
      <c r="C2330" s="3" t="s">
        <v>107</v>
      </c>
      <c r="D2330" s="3">
        <v>45</v>
      </c>
      <c r="E2330" s="3" t="s">
        <v>114</v>
      </c>
      <c r="F2330" s="3" t="s">
        <v>111</v>
      </c>
      <c r="G2330" s="95">
        <v>1030.8399999999999</v>
      </c>
    </row>
    <row r="2331" spans="2:7">
      <c r="B2331" s="41">
        <v>44688</v>
      </c>
      <c r="C2331" s="3" t="s">
        <v>116</v>
      </c>
      <c r="D2331" s="3">
        <v>125</v>
      </c>
      <c r="E2331" s="3" t="s">
        <v>114</v>
      </c>
      <c r="F2331" s="3" t="s">
        <v>115</v>
      </c>
      <c r="G2331" s="95">
        <v>2270.63</v>
      </c>
    </row>
    <row r="2332" spans="2:7">
      <c r="B2332" s="41">
        <v>44392</v>
      </c>
      <c r="C2332" s="3" t="s">
        <v>117</v>
      </c>
      <c r="D2332" s="3">
        <v>575</v>
      </c>
      <c r="E2332" s="3" t="s">
        <v>6</v>
      </c>
      <c r="F2332" s="3" t="s">
        <v>105</v>
      </c>
      <c r="G2332" s="95">
        <v>14114.38</v>
      </c>
    </row>
    <row r="2333" spans="2:7">
      <c r="B2333" s="41">
        <v>44570</v>
      </c>
      <c r="C2333" s="3" t="s">
        <v>117</v>
      </c>
      <c r="D2333" s="3">
        <v>40</v>
      </c>
      <c r="E2333" s="3" t="s">
        <v>112</v>
      </c>
      <c r="F2333" s="3" t="s">
        <v>105</v>
      </c>
      <c r="G2333" s="95">
        <v>1188.3</v>
      </c>
    </row>
    <row r="2334" spans="2:7">
      <c r="B2334" s="41">
        <v>44349</v>
      </c>
      <c r="C2334" s="3" t="s">
        <v>107</v>
      </c>
      <c r="D2334" s="3">
        <v>9</v>
      </c>
      <c r="E2334" s="3" t="s">
        <v>112</v>
      </c>
      <c r="F2334" s="3" t="s">
        <v>105</v>
      </c>
      <c r="G2334" s="95">
        <v>323.55</v>
      </c>
    </row>
    <row r="2335" spans="2:7">
      <c r="B2335" s="41">
        <v>43987</v>
      </c>
      <c r="C2335" s="3" t="s">
        <v>116</v>
      </c>
      <c r="D2335" s="3">
        <v>325</v>
      </c>
      <c r="E2335" s="3" t="s">
        <v>6</v>
      </c>
      <c r="F2335" s="3" t="s">
        <v>111</v>
      </c>
      <c r="G2335" s="95">
        <v>8164.57</v>
      </c>
    </row>
    <row r="2336" spans="2:7">
      <c r="B2336" s="41">
        <v>44085</v>
      </c>
      <c r="C2336" s="3" t="s">
        <v>117</v>
      </c>
      <c r="D2336" s="3">
        <v>225</v>
      </c>
      <c r="E2336" s="3" t="s">
        <v>114</v>
      </c>
      <c r="F2336" s="3" t="s">
        <v>109</v>
      </c>
      <c r="G2336" s="95">
        <v>4087.13</v>
      </c>
    </row>
    <row r="2337" spans="2:7">
      <c r="B2337" s="41">
        <v>44908</v>
      </c>
      <c r="C2337" s="3" t="s">
        <v>118</v>
      </c>
      <c r="D2337" s="3">
        <v>475</v>
      </c>
      <c r="E2337" s="3" t="s">
        <v>6</v>
      </c>
      <c r="F2337" s="3" t="s">
        <v>113</v>
      </c>
      <c r="G2337" s="95">
        <v>11659.71</v>
      </c>
    </row>
    <row r="2338" spans="2:7">
      <c r="B2338" s="41">
        <v>43962</v>
      </c>
      <c r="C2338" s="3" t="s">
        <v>118</v>
      </c>
      <c r="D2338" s="3">
        <v>25</v>
      </c>
      <c r="E2338" s="3" t="s">
        <v>112</v>
      </c>
      <c r="F2338" s="3" t="s">
        <v>115</v>
      </c>
      <c r="G2338" s="95">
        <v>763.94</v>
      </c>
    </row>
    <row r="2339" spans="2:7">
      <c r="B2339" s="41">
        <v>44009</v>
      </c>
      <c r="C2339" s="3" t="s">
        <v>116</v>
      </c>
      <c r="D2339" s="3">
        <v>200</v>
      </c>
      <c r="E2339" s="3" t="s">
        <v>6</v>
      </c>
      <c r="F2339" s="3" t="s">
        <v>105</v>
      </c>
      <c r="G2339" s="95">
        <v>5976.6</v>
      </c>
    </row>
    <row r="2340" spans="2:7">
      <c r="B2340" s="41">
        <v>44083</v>
      </c>
      <c r="C2340" s="3" t="s">
        <v>117</v>
      </c>
      <c r="D2340" s="3">
        <v>39</v>
      </c>
      <c r="E2340" s="3" t="s">
        <v>110</v>
      </c>
      <c r="F2340" s="3" t="s">
        <v>105</v>
      </c>
      <c r="G2340" s="95">
        <v>860.24</v>
      </c>
    </row>
    <row r="2341" spans="2:7">
      <c r="B2341" s="41">
        <v>44668</v>
      </c>
      <c r="C2341" s="3" t="s">
        <v>117</v>
      </c>
      <c r="D2341" s="3">
        <v>46</v>
      </c>
      <c r="E2341" s="3" t="s">
        <v>114</v>
      </c>
      <c r="F2341" s="3" t="s">
        <v>106</v>
      </c>
      <c r="G2341" s="95">
        <v>1014.65</v>
      </c>
    </row>
    <row r="2342" spans="2:7">
      <c r="B2342" s="41">
        <v>44542</v>
      </c>
      <c r="C2342" s="3" t="s">
        <v>119</v>
      </c>
      <c r="D2342" s="3">
        <v>1</v>
      </c>
      <c r="E2342" s="3" t="s">
        <v>9</v>
      </c>
      <c r="F2342" s="3" t="s">
        <v>109</v>
      </c>
      <c r="G2342" s="95">
        <v>27.95</v>
      </c>
    </row>
    <row r="2343" spans="2:7">
      <c r="B2343" s="41">
        <v>44751</v>
      </c>
      <c r="C2343" s="3" t="s">
        <v>119</v>
      </c>
      <c r="D2343" s="3">
        <v>46</v>
      </c>
      <c r="E2343" s="3" t="s">
        <v>114</v>
      </c>
      <c r="F2343" s="3" t="s">
        <v>108</v>
      </c>
      <c r="G2343" s="95">
        <v>1014.65</v>
      </c>
    </row>
    <row r="2344" spans="2:7">
      <c r="B2344" s="41">
        <v>43935</v>
      </c>
      <c r="C2344" s="3" t="s">
        <v>116</v>
      </c>
      <c r="D2344" s="3">
        <v>250</v>
      </c>
      <c r="E2344" s="3" t="s">
        <v>9</v>
      </c>
      <c r="F2344" s="3" t="s">
        <v>106</v>
      </c>
      <c r="G2344" s="95">
        <v>5066.25</v>
      </c>
    </row>
    <row r="2345" spans="2:7">
      <c r="B2345" s="41">
        <v>44460</v>
      </c>
      <c r="C2345" s="3" t="s">
        <v>119</v>
      </c>
      <c r="D2345" s="3">
        <v>250</v>
      </c>
      <c r="E2345" s="3" t="s">
        <v>112</v>
      </c>
      <c r="F2345" s="3" t="s">
        <v>111</v>
      </c>
      <c r="G2345" s="95">
        <v>6116.25</v>
      </c>
    </row>
    <row r="2346" spans="2:7">
      <c r="B2346" s="41">
        <v>43837</v>
      </c>
      <c r="C2346" s="3" t="s">
        <v>118</v>
      </c>
      <c r="D2346" s="3">
        <v>21</v>
      </c>
      <c r="E2346" s="3" t="s">
        <v>110</v>
      </c>
      <c r="F2346" s="3" t="s">
        <v>113</v>
      </c>
      <c r="G2346" s="95">
        <v>544.95000000000005</v>
      </c>
    </row>
    <row r="2347" spans="2:7">
      <c r="B2347" s="41">
        <v>44400</v>
      </c>
      <c r="C2347" s="3" t="s">
        <v>118</v>
      </c>
      <c r="D2347" s="3">
        <v>47</v>
      </c>
      <c r="E2347" s="3" t="s">
        <v>9</v>
      </c>
      <c r="F2347" s="3" t="s">
        <v>108</v>
      </c>
      <c r="G2347" s="95">
        <v>1076.6500000000001</v>
      </c>
    </row>
    <row r="2348" spans="2:7">
      <c r="B2348" s="41">
        <v>44072</v>
      </c>
      <c r="C2348" s="3" t="s">
        <v>119</v>
      </c>
      <c r="D2348" s="3">
        <v>2</v>
      </c>
      <c r="E2348" s="3" t="s">
        <v>110</v>
      </c>
      <c r="F2348" s="3" t="s">
        <v>105</v>
      </c>
      <c r="G2348" s="95">
        <v>51.9</v>
      </c>
    </row>
    <row r="2349" spans="2:7">
      <c r="B2349" s="41">
        <v>44267</v>
      </c>
      <c r="C2349" s="3" t="s">
        <v>119</v>
      </c>
      <c r="D2349" s="3">
        <v>300</v>
      </c>
      <c r="E2349" s="3" t="s">
        <v>114</v>
      </c>
      <c r="F2349" s="3" t="s">
        <v>113</v>
      </c>
      <c r="G2349" s="95">
        <v>4476.38</v>
      </c>
    </row>
    <row r="2350" spans="2:7">
      <c r="B2350" s="41">
        <v>44376</v>
      </c>
      <c r="C2350" s="3" t="s">
        <v>107</v>
      </c>
      <c r="D2350" s="3">
        <v>47</v>
      </c>
      <c r="E2350" s="3" t="s">
        <v>9</v>
      </c>
      <c r="F2350" s="3" t="s">
        <v>106</v>
      </c>
      <c r="G2350" s="95">
        <v>1156.55</v>
      </c>
    </row>
    <row r="2351" spans="2:7">
      <c r="B2351" s="41">
        <v>44494</v>
      </c>
      <c r="C2351" s="3" t="s">
        <v>117</v>
      </c>
      <c r="D2351" s="3">
        <v>46</v>
      </c>
      <c r="E2351" s="3" t="s">
        <v>114</v>
      </c>
      <c r="F2351" s="3" t="s">
        <v>111</v>
      </c>
      <c r="G2351" s="95">
        <v>1053.75</v>
      </c>
    </row>
    <row r="2352" spans="2:7">
      <c r="B2352" s="41">
        <v>44037</v>
      </c>
      <c r="C2352" s="3" t="s">
        <v>107</v>
      </c>
      <c r="D2352" s="3">
        <v>20</v>
      </c>
      <c r="E2352" s="3" t="s">
        <v>9</v>
      </c>
      <c r="F2352" s="3" t="s">
        <v>113</v>
      </c>
      <c r="G2352" s="95">
        <v>579</v>
      </c>
    </row>
    <row r="2353" spans="2:7">
      <c r="B2353" s="41">
        <v>44893</v>
      </c>
      <c r="C2353" s="3" t="s">
        <v>119</v>
      </c>
      <c r="D2353" s="3">
        <v>14</v>
      </c>
      <c r="E2353" s="3" t="s">
        <v>112</v>
      </c>
      <c r="F2353" s="3" t="s">
        <v>108</v>
      </c>
      <c r="G2353" s="95">
        <v>489.3</v>
      </c>
    </row>
    <row r="2354" spans="2:7">
      <c r="B2354" s="41">
        <v>44189</v>
      </c>
      <c r="C2354" s="3" t="s">
        <v>117</v>
      </c>
      <c r="D2354" s="3">
        <v>34</v>
      </c>
      <c r="E2354" s="3" t="s">
        <v>6</v>
      </c>
      <c r="F2354" s="3" t="s">
        <v>106</v>
      </c>
      <c r="G2354" s="95">
        <v>1262.6400000000001</v>
      </c>
    </row>
    <row r="2355" spans="2:7">
      <c r="B2355" s="41">
        <v>44680</v>
      </c>
      <c r="C2355" s="3" t="s">
        <v>107</v>
      </c>
      <c r="D2355" s="3">
        <v>46</v>
      </c>
      <c r="E2355" s="3" t="s">
        <v>112</v>
      </c>
      <c r="F2355" s="3" t="s">
        <v>105</v>
      </c>
      <c r="G2355" s="95">
        <v>1405.65</v>
      </c>
    </row>
    <row r="2356" spans="2:7">
      <c r="B2356" s="41">
        <v>44665</v>
      </c>
      <c r="C2356" s="3" t="s">
        <v>118</v>
      </c>
      <c r="D2356" s="3">
        <v>18</v>
      </c>
      <c r="E2356" s="3" t="s">
        <v>114</v>
      </c>
      <c r="F2356" s="3" t="s">
        <v>113</v>
      </c>
      <c r="G2356" s="95">
        <v>449.1</v>
      </c>
    </row>
    <row r="2357" spans="2:7">
      <c r="B2357" s="41">
        <v>44396</v>
      </c>
      <c r="C2357" s="3" t="s">
        <v>116</v>
      </c>
      <c r="D2357" s="3">
        <v>6</v>
      </c>
      <c r="E2357" s="3" t="s">
        <v>112</v>
      </c>
      <c r="F2357" s="3" t="s">
        <v>115</v>
      </c>
      <c r="G2357" s="95">
        <v>203.7</v>
      </c>
    </row>
    <row r="2358" spans="2:7">
      <c r="B2358" s="41">
        <v>44131</v>
      </c>
      <c r="C2358" s="3" t="s">
        <v>119</v>
      </c>
      <c r="D2358" s="3">
        <v>50</v>
      </c>
      <c r="E2358" s="3" t="s">
        <v>112</v>
      </c>
      <c r="F2358" s="3" t="s">
        <v>109</v>
      </c>
      <c r="G2358" s="95">
        <v>1273.1300000000001</v>
      </c>
    </row>
    <row r="2359" spans="2:7">
      <c r="B2359" s="41">
        <v>43910</v>
      </c>
      <c r="C2359" s="3" t="s">
        <v>119</v>
      </c>
      <c r="D2359" s="3">
        <v>225</v>
      </c>
      <c r="E2359" s="3" t="s">
        <v>112</v>
      </c>
      <c r="F2359" s="3" t="s">
        <v>113</v>
      </c>
      <c r="G2359" s="95">
        <v>5347.13</v>
      </c>
    </row>
    <row r="2360" spans="2:7">
      <c r="B2360" s="41">
        <v>44895</v>
      </c>
      <c r="C2360" s="3" t="s">
        <v>116</v>
      </c>
      <c r="D2360" s="3">
        <v>4</v>
      </c>
      <c r="E2360" s="3" t="s">
        <v>6</v>
      </c>
      <c r="F2360" s="3" t="s">
        <v>109</v>
      </c>
      <c r="G2360" s="95">
        <v>170.76</v>
      </c>
    </row>
    <row r="2361" spans="2:7">
      <c r="B2361" s="41">
        <v>44682</v>
      </c>
      <c r="C2361" s="3" t="s">
        <v>116</v>
      </c>
      <c r="D2361" s="3">
        <v>35</v>
      </c>
      <c r="E2361" s="3" t="s">
        <v>110</v>
      </c>
      <c r="F2361" s="3" t="s">
        <v>111</v>
      </c>
      <c r="G2361" s="95">
        <v>742.26</v>
      </c>
    </row>
    <row r="2362" spans="2:7">
      <c r="B2362" s="41">
        <v>43988</v>
      </c>
      <c r="C2362" s="3" t="s">
        <v>119</v>
      </c>
      <c r="D2362" s="3">
        <v>400</v>
      </c>
      <c r="E2362" s="3" t="s">
        <v>114</v>
      </c>
      <c r="F2362" s="3" t="s">
        <v>108</v>
      </c>
      <c r="G2362" s="95">
        <v>5968.5</v>
      </c>
    </row>
    <row r="2363" spans="2:7">
      <c r="B2363" s="41">
        <v>44106</v>
      </c>
      <c r="C2363" s="3" t="s">
        <v>118</v>
      </c>
      <c r="D2363" s="3">
        <v>2</v>
      </c>
      <c r="E2363" s="3" t="s">
        <v>114</v>
      </c>
      <c r="F2363" s="3" t="s">
        <v>115</v>
      </c>
      <c r="G2363" s="95">
        <v>49.9</v>
      </c>
    </row>
    <row r="2364" spans="2:7">
      <c r="B2364" s="41">
        <v>44087</v>
      </c>
      <c r="C2364" s="3" t="s">
        <v>117</v>
      </c>
      <c r="D2364" s="3">
        <v>41</v>
      </c>
      <c r="E2364" s="3" t="s">
        <v>112</v>
      </c>
      <c r="F2364" s="3" t="s">
        <v>113</v>
      </c>
      <c r="G2364" s="95">
        <v>1183.1600000000001</v>
      </c>
    </row>
    <row r="2365" spans="2:7">
      <c r="B2365" s="41">
        <v>44160</v>
      </c>
      <c r="C2365" s="3" t="s">
        <v>117</v>
      </c>
      <c r="D2365" s="3">
        <v>5</v>
      </c>
      <c r="E2365" s="3" t="s">
        <v>114</v>
      </c>
      <c r="F2365" s="3" t="s">
        <v>105</v>
      </c>
      <c r="G2365" s="95">
        <v>129.75</v>
      </c>
    </row>
    <row r="2366" spans="2:7">
      <c r="B2366" s="41">
        <v>44350</v>
      </c>
      <c r="C2366" s="3" t="s">
        <v>117</v>
      </c>
      <c r="D2366" s="3">
        <v>17</v>
      </c>
      <c r="E2366" s="3" t="s">
        <v>110</v>
      </c>
      <c r="F2366" s="3" t="s">
        <v>106</v>
      </c>
      <c r="G2366" s="95">
        <v>407.15</v>
      </c>
    </row>
    <row r="2367" spans="2:7">
      <c r="B2367" s="41">
        <v>44284</v>
      </c>
      <c r="C2367" s="3" t="s">
        <v>117</v>
      </c>
      <c r="D2367" s="3">
        <v>500</v>
      </c>
      <c r="E2367" s="3" t="s">
        <v>9</v>
      </c>
      <c r="F2367" s="3" t="s">
        <v>108</v>
      </c>
      <c r="G2367" s="95">
        <v>7748.13</v>
      </c>
    </row>
    <row r="2368" spans="2:7">
      <c r="B2368" s="41">
        <v>43938</v>
      </c>
      <c r="C2368" s="3" t="s">
        <v>119</v>
      </c>
      <c r="D2368" s="3">
        <v>15</v>
      </c>
      <c r="E2368" s="3" t="s">
        <v>6</v>
      </c>
      <c r="F2368" s="3" t="s">
        <v>115</v>
      </c>
      <c r="G2368" s="95">
        <v>670.35</v>
      </c>
    </row>
    <row r="2369" spans="2:7">
      <c r="B2369" s="41">
        <v>44871</v>
      </c>
      <c r="C2369" s="3" t="s">
        <v>118</v>
      </c>
      <c r="D2369" s="3">
        <v>7</v>
      </c>
      <c r="E2369" s="3" t="s">
        <v>6</v>
      </c>
      <c r="F2369" s="3" t="s">
        <v>111</v>
      </c>
      <c r="G2369" s="95">
        <v>305.83</v>
      </c>
    </row>
    <row r="2370" spans="2:7">
      <c r="B2370" s="41">
        <v>44720</v>
      </c>
      <c r="C2370" s="3" t="s">
        <v>107</v>
      </c>
      <c r="D2370" s="3">
        <v>50</v>
      </c>
      <c r="E2370" s="3" t="s">
        <v>114</v>
      </c>
      <c r="F2370" s="3" t="s">
        <v>111</v>
      </c>
      <c r="G2370" s="95">
        <v>973.13</v>
      </c>
    </row>
    <row r="2371" spans="2:7">
      <c r="B2371" s="41">
        <v>44538</v>
      </c>
      <c r="C2371" s="3" t="s">
        <v>116</v>
      </c>
      <c r="D2371" s="3">
        <v>8</v>
      </c>
      <c r="E2371" s="3" t="s">
        <v>6</v>
      </c>
      <c r="F2371" s="3" t="s">
        <v>115</v>
      </c>
      <c r="G2371" s="95">
        <v>341.52</v>
      </c>
    </row>
    <row r="2372" spans="2:7">
      <c r="B2372" s="41">
        <v>44098</v>
      </c>
      <c r="C2372" s="3" t="s">
        <v>107</v>
      </c>
      <c r="D2372" s="3">
        <v>525</v>
      </c>
      <c r="E2372" s="3" t="s">
        <v>110</v>
      </c>
      <c r="F2372" s="3" t="s">
        <v>108</v>
      </c>
      <c r="G2372" s="95">
        <v>7531.78</v>
      </c>
    </row>
    <row r="2373" spans="2:7">
      <c r="B2373" s="41">
        <v>44889</v>
      </c>
      <c r="C2373" s="3" t="s">
        <v>117</v>
      </c>
      <c r="D2373" s="3">
        <v>100</v>
      </c>
      <c r="E2373" s="3" t="s">
        <v>6</v>
      </c>
      <c r="F2373" s="3" t="s">
        <v>108</v>
      </c>
      <c r="G2373" s="95">
        <v>3058.3</v>
      </c>
    </row>
    <row r="2374" spans="2:7">
      <c r="B2374" s="41">
        <v>44029</v>
      </c>
      <c r="C2374" s="3" t="s">
        <v>119</v>
      </c>
      <c r="D2374" s="3">
        <v>3</v>
      </c>
      <c r="E2374" s="3" t="s">
        <v>6</v>
      </c>
      <c r="F2374" s="3" t="s">
        <v>113</v>
      </c>
      <c r="G2374" s="95">
        <v>134.07</v>
      </c>
    </row>
    <row r="2375" spans="2:7">
      <c r="B2375" s="41">
        <v>44115</v>
      </c>
      <c r="C2375" s="3" t="s">
        <v>116</v>
      </c>
      <c r="D2375" s="3">
        <v>7</v>
      </c>
      <c r="E2375" s="3" t="s">
        <v>6</v>
      </c>
      <c r="F2375" s="3" t="s">
        <v>109</v>
      </c>
      <c r="G2375" s="95">
        <v>312.83</v>
      </c>
    </row>
    <row r="2376" spans="2:7">
      <c r="B2376" s="41">
        <v>44456</v>
      </c>
      <c r="C2376" s="3" t="s">
        <v>117</v>
      </c>
      <c r="D2376" s="3">
        <v>6</v>
      </c>
      <c r="E2376" s="3" t="s">
        <v>114</v>
      </c>
      <c r="F2376" s="3" t="s">
        <v>108</v>
      </c>
      <c r="G2376" s="95">
        <v>161.69999999999999</v>
      </c>
    </row>
    <row r="2377" spans="2:7">
      <c r="B2377" s="41">
        <v>44094</v>
      </c>
      <c r="C2377" s="3" t="s">
        <v>118</v>
      </c>
      <c r="D2377" s="3">
        <v>18</v>
      </c>
      <c r="E2377" s="3" t="s">
        <v>114</v>
      </c>
      <c r="F2377" s="3" t="s">
        <v>109</v>
      </c>
      <c r="G2377" s="95">
        <v>485.1</v>
      </c>
    </row>
    <row r="2378" spans="2:7">
      <c r="B2378" s="41">
        <v>44171</v>
      </c>
      <c r="C2378" s="3" t="s">
        <v>119</v>
      </c>
      <c r="D2378" s="3">
        <v>28</v>
      </c>
      <c r="E2378" s="3" t="s">
        <v>114</v>
      </c>
      <c r="F2378" s="3" t="s">
        <v>106</v>
      </c>
      <c r="G2378" s="95">
        <v>641.41</v>
      </c>
    </row>
    <row r="2379" spans="2:7">
      <c r="B2379" s="41">
        <v>43848</v>
      </c>
      <c r="C2379" s="3" t="s">
        <v>107</v>
      </c>
      <c r="D2379" s="3">
        <v>48</v>
      </c>
      <c r="E2379" s="3" t="s">
        <v>6</v>
      </c>
      <c r="F2379" s="3" t="s">
        <v>113</v>
      </c>
      <c r="G2379" s="95">
        <v>1572.84</v>
      </c>
    </row>
    <row r="2380" spans="2:7">
      <c r="B2380" s="41">
        <v>44041</v>
      </c>
      <c r="C2380" s="3" t="s">
        <v>107</v>
      </c>
      <c r="D2380" s="3">
        <v>6</v>
      </c>
      <c r="E2380" s="3" t="s">
        <v>9</v>
      </c>
      <c r="F2380" s="3" t="s">
        <v>106</v>
      </c>
      <c r="G2380" s="95">
        <v>173.7</v>
      </c>
    </row>
    <row r="2381" spans="2:7">
      <c r="B2381" s="41">
        <v>44207</v>
      </c>
      <c r="C2381" s="3" t="s">
        <v>118</v>
      </c>
      <c r="D2381" s="3">
        <v>39</v>
      </c>
      <c r="E2381" s="3" t="s">
        <v>110</v>
      </c>
      <c r="F2381" s="3" t="s">
        <v>105</v>
      </c>
      <c r="G2381" s="95">
        <v>793.94</v>
      </c>
    </row>
    <row r="2382" spans="2:7">
      <c r="B2382" s="41">
        <v>44782</v>
      </c>
      <c r="C2382" s="3" t="s">
        <v>117</v>
      </c>
      <c r="D2382" s="3">
        <v>6</v>
      </c>
      <c r="E2382" s="3" t="s">
        <v>9</v>
      </c>
      <c r="F2382" s="3" t="s">
        <v>109</v>
      </c>
      <c r="G2382" s="95">
        <v>167.7</v>
      </c>
    </row>
    <row r="2383" spans="2:7">
      <c r="B2383" s="41">
        <v>43925</v>
      </c>
      <c r="C2383" s="3" t="s">
        <v>118</v>
      </c>
      <c r="D2383" s="3">
        <v>1</v>
      </c>
      <c r="E2383" s="3" t="s">
        <v>9</v>
      </c>
      <c r="F2383" s="3" t="s">
        <v>115</v>
      </c>
      <c r="G2383" s="95">
        <v>26.95</v>
      </c>
    </row>
    <row r="2384" spans="2:7">
      <c r="B2384" s="41">
        <v>44889</v>
      </c>
      <c r="C2384" s="3" t="s">
        <v>117</v>
      </c>
      <c r="D2384" s="3">
        <v>500</v>
      </c>
      <c r="E2384" s="3" t="s">
        <v>110</v>
      </c>
      <c r="F2384" s="3" t="s">
        <v>115</v>
      </c>
      <c r="G2384" s="95">
        <v>6885.63</v>
      </c>
    </row>
    <row r="2385" spans="2:7">
      <c r="B2385" s="41">
        <v>44119</v>
      </c>
      <c r="C2385" s="3" t="s">
        <v>119</v>
      </c>
      <c r="D2385" s="3">
        <v>36</v>
      </c>
      <c r="E2385" s="3" t="s">
        <v>112</v>
      </c>
      <c r="F2385" s="3" t="s">
        <v>106</v>
      </c>
      <c r="G2385" s="95">
        <v>1100.07</v>
      </c>
    </row>
    <row r="2386" spans="2:7">
      <c r="B2386" s="41">
        <v>44578</v>
      </c>
      <c r="C2386" s="3" t="s">
        <v>107</v>
      </c>
      <c r="D2386" s="3">
        <v>35</v>
      </c>
      <c r="E2386" s="3" t="s">
        <v>9</v>
      </c>
      <c r="F2386" s="3" t="s">
        <v>109</v>
      </c>
      <c r="G2386" s="95">
        <v>861.26</v>
      </c>
    </row>
    <row r="2387" spans="2:7">
      <c r="B2387" s="41">
        <v>44434</v>
      </c>
      <c r="C2387" s="3" t="s">
        <v>118</v>
      </c>
      <c r="D2387" s="3">
        <v>575</v>
      </c>
      <c r="E2387" s="3" t="s">
        <v>110</v>
      </c>
      <c r="F2387" s="3" t="s">
        <v>115</v>
      </c>
      <c r="G2387" s="95">
        <v>8249.09</v>
      </c>
    </row>
    <row r="2388" spans="2:7">
      <c r="B2388" s="41">
        <v>44670</v>
      </c>
      <c r="C2388" s="3" t="s">
        <v>119</v>
      </c>
      <c r="D2388" s="3">
        <v>575</v>
      </c>
      <c r="E2388" s="3" t="s">
        <v>110</v>
      </c>
      <c r="F2388" s="3" t="s">
        <v>113</v>
      </c>
      <c r="G2388" s="95">
        <v>8579.7199999999993</v>
      </c>
    </row>
    <row r="2389" spans="2:7">
      <c r="B2389" s="41">
        <v>44008</v>
      </c>
      <c r="C2389" s="3" t="s">
        <v>118</v>
      </c>
      <c r="D2389" s="3">
        <v>32</v>
      </c>
      <c r="E2389" s="3" t="s">
        <v>112</v>
      </c>
      <c r="F2389" s="3" t="s">
        <v>106</v>
      </c>
      <c r="G2389" s="95">
        <v>923.44</v>
      </c>
    </row>
    <row r="2390" spans="2:7">
      <c r="B2390" s="41">
        <v>44644</v>
      </c>
      <c r="C2390" s="3" t="s">
        <v>118</v>
      </c>
      <c r="D2390" s="3">
        <v>3</v>
      </c>
      <c r="E2390" s="3" t="s">
        <v>112</v>
      </c>
      <c r="F2390" s="3" t="s">
        <v>113</v>
      </c>
      <c r="G2390" s="95">
        <v>101.85</v>
      </c>
    </row>
    <row r="2391" spans="2:7">
      <c r="B2391" s="41">
        <v>44434</v>
      </c>
      <c r="C2391" s="3" t="s">
        <v>116</v>
      </c>
      <c r="D2391" s="3">
        <v>425</v>
      </c>
      <c r="E2391" s="3" t="s">
        <v>6</v>
      </c>
      <c r="F2391" s="3" t="s">
        <v>115</v>
      </c>
      <c r="G2391" s="95">
        <v>10921.12</v>
      </c>
    </row>
    <row r="2392" spans="2:7">
      <c r="B2392" s="41">
        <v>44250</v>
      </c>
      <c r="C2392" s="3" t="s">
        <v>119</v>
      </c>
      <c r="D2392" s="3">
        <v>575</v>
      </c>
      <c r="E2392" s="3" t="s">
        <v>6</v>
      </c>
      <c r="F2392" s="3" t="s">
        <v>115</v>
      </c>
      <c r="G2392" s="95">
        <v>14114.38</v>
      </c>
    </row>
    <row r="2393" spans="2:7">
      <c r="B2393" s="41">
        <v>44150</v>
      </c>
      <c r="C2393" s="3" t="s">
        <v>118</v>
      </c>
      <c r="D2393" s="3">
        <v>4</v>
      </c>
      <c r="E2393" s="3" t="s">
        <v>112</v>
      </c>
      <c r="F2393" s="3" t="s">
        <v>113</v>
      </c>
      <c r="G2393" s="95">
        <v>143.80000000000001</v>
      </c>
    </row>
    <row r="2394" spans="2:7">
      <c r="B2394" s="41">
        <v>43961</v>
      </c>
      <c r="C2394" s="3" t="s">
        <v>119</v>
      </c>
      <c r="D2394" s="3">
        <v>350</v>
      </c>
      <c r="E2394" s="3" t="s">
        <v>114</v>
      </c>
      <c r="F2394" s="3" t="s">
        <v>105</v>
      </c>
      <c r="G2394" s="95">
        <v>5021.1899999999996</v>
      </c>
    </row>
    <row r="2395" spans="2:7">
      <c r="B2395" s="41">
        <v>44722</v>
      </c>
      <c r="C2395" s="3" t="s">
        <v>107</v>
      </c>
      <c r="D2395" s="3">
        <v>200</v>
      </c>
      <c r="E2395" s="3" t="s">
        <v>6</v>
      </c>
      <c r="F2395" s="3" t="s">
        <v>115</v>
      </c>
      <c r="G2395" s="95">
        <v>6116.6</v>
      </c>
    </row>
    <row r="2396" spans="2:7">
      <c r="B2396" s="41">
        <v>44723</v>
      </c>
      <c r="C2396" s="3" t="s">
        <v>117</v>
      </c>
      <c r="D2396" s="3">
        <v>175</v>
      </c>
      <c r="E2396" s="3" t="s">
        <v>9</v>
      </c>
      <c r="F2396" s="3" t="s">
        <v>106</v>
      </c>
      <c r="G2396" s="95">
        <v>3546.38</v>
      </c>
    </row>
    <row r="2397" spans="2:7">
      <c r="B2397" s="41">
        <v>44161</v>
      </c>
      <c r="C2397" s="3" t="s">
        <v>107</v>
      </c>
      <c r="D2397" s="3">
        <v>575</v>
      </c>
      <c r="E2397" s="3" t="s">
        <v>6</v>
      </c>
      <c r="F2397" s="3" t="s">
        <v>105</v>
      </c>
      <c r="G2397" s="95">
        <v>14114.38</v>
      </c>
    </row>
    <row r="2398" spans="2:7">
      <c r="B2398" s="41">
        <v>44483</v>
      </c>
      <c r="C2398" s="3" t="s">
        <v>117</v>
      </c>
      <c r="D2398" s="3">
        <v>100</v>
      </c>
      <c r="E2398" s="3" t="s">
        <v>112</v>
      </c>
      <c r="F2398" s="3" t="s">
        <v>105</v>
      </c>
      <c r="G2398" s="95">
        <v>2446.5</v>
      </c>
    </row>
    <row r="2399" spans="2:7">
      <c r="B2399" s="41">
        <v>44789</v>
      </c>
      <c r="C2399" s="3" t="s">
        <v>119</v>
      </c>
      <c r="D2399" s="3">
        <v>5</v>
      </c>
      <c r="E2399" s="3" t="s">
        <v>112</v>
      </c>
      <c r="F2399" s="3" t="s">
        <v>105</v>
      </c>
      <c r="G2399" s="95">
        <v>179.75</v>
      </c>
    </row>
    <row r="2400" spans="2:7">
      <c r="B2400" s="41">
        <v>44598</v>
      </c>
      <c r="C2400" s="3" t="s">
        <v>117</v>
      </c>
      <c r="D2400" s="3">
        <v>150</v>
      </c>
      <c r="E2400" s="3" t="s">
        <v>6</v>
      </c>
      <c r="F2400" s="3" t="s">
        <v>105</v>
      </c>
      <c r="G2400" s="95">
        <v>4482.45</v>
      </c>
    </row>
    <row r="2401" spans="2:7">
      <c r="B2401" s="41">
        <v>44703</v>
      </c>
      <c r="C2401" s="3" t="s">
        <v>119</v>
      </c>
      <c r="D2401" s="3">
        <v>6</v>
      </c>
      <c r="E2401" s="3" t="s">
        <v>112</v>
      </c>
      <c r="F2401" s="3" t="s">
        <v>106</v>
      </c>
      <c r="G2401" s="95">
        <v>215.7</v>
      </c>
    </row>
    <row r="2402" spans="2:7">
      <c r="B2402" s="41">
        <v>44858</v>
      </c>
      <c r="C2402" s="3" t="s">
        <v>117</v>
      </c>
      <c r="D2402" s="3">
        <v>600</v>
      </c>
      <c r="E2402" s="3" t="s">
        <v>6</v>
      </c>
      <c r="F2402" s="3" t="s">
        <v>108</v>
      </c>
      <c r="G2402" s="95">
        <v>15073.05</v>
      </c>
    </row>
    <row r="2403" spans="2:7">
      <c r="B2403" s="41">
        <v>44211</v>
      </c>
      <c r="C2403" s="3" t="s">
        <v>117</v>
      </c>
      <c r="D2403" s="3">
        <v>475</v>
      </c>
      <c r="E2403" s="3" t="s">
        <v>114</v>
      </c>
      <c r="F2403" s="3" t="s">
        <v>105</v>
      </c>
      <c r="G2403" s="95">
        <v>7087.59</v>
      </c>
    </row>
    <row r="2404" spans="2:7">
      <c r="B2404" s="41">
        <v>44600</v>
      </c>
      <c r="C2404" s="3" t="s">
        <v>117</v>
      </c>
      <c r="D2404" s="3">
        <v>9</v>
      </c>
      <c r="E2404" s="3" t="s">
        <v>110</v>
      </c>
      <c r="F2404" s="3" t="s">
        <v>115</v>
      </c>
      <c r="G2404" s="95">
        <v>224.55</v>
      </c>
    </row>
    <row r="2405" spans="2:7">
      <c r="B2405" s="41">
        <v>44517</v>
      </c>
      <c r="C2405" s="3" t="s">
        <v>116</v>
      </c>
      <c r="D2405" s="3">
        <v>300</v>
      </c>
      <c r="E2405" s="3" t="s">
        <v>110</v>
      </c>
      <c r="F2405" s="3" t="s">
        <v>111</v>
      </c>
      <c r="G2405" s="95">
        <v>4303.88</v>
      </c>
    </row>
    <row r="2406" spans="2:7">
      <c r="B2406" s="41">
        <v>44308</v>
      </c>
      <c r="C2406" s="3" t="s">
        <v>116</v>
      </c>
      <c r="D2406" s="3">
        <v>9</v>
      </c>
      <c r="E2406" s="3" t="s">
        <v>9</v>
      </c>
      <c r="F2406" s="3" t="s">
        <v>108</v>
      </c>
      <c r="G2406" s="95">
        <v>260.55</v>
      </c>
    </row>
    <row r="2407" spans="2:7">
      <c r="B2407" s="41">
        <v>44865</v>
      </c>
      <c r="C2407" s="3" t="s">
        <v>117</v>
      </c>
      <c r="D2407" s="3">
        <v>48</v>
      </c>
      <c r="E2407" s="3" t="s">
        <v>114</v>
      </c>
      <c r="F2407" s="3" t="s">
        <v>111</v>
      </c>
      <c r="G2407" s="95">
        <v>898.2</v>
      </c>
    </row>
    <row r="2408" spans="2:7">
      <c r="B2408" s="41">
        <v>44655</v>
      </c>
      <c r="C2408" s="3" t="s">
        <v>117</v>
      </c>
      <c r="D2408" s="3">
        <v>475</v>
      </c>
      <c r="E2408" s="3" t="s">
        <v>112</v>
      </c>
      <c r="F2408" s="3" t="s">
        <v>115</v>
      </c>
      <c r="G2408" s="95">
        <v>9818.84</v>
      </c>
    </row>
    <row r="2409" spans="2:7">
      <c r="B2409" s="41">
        <v>44628</v>
      </c>
      <c r="C2409" s="3" t="s">
        <v>119</v>
      </c>
      <c r="D2409" s="3">
        <v>5</v>
      </c>
      <c r="E2409" s="3" t="s">
        <v>114</v>
      </c>
      <c r="F2409" s="3" t="s">
        <v>115</v>
      </c>
      <c r="G2409" s="95">
        <v>129.75</v>
      </c>
    </row>
    <row r="2410" spans="2:7">
      <c r="B2410" s="41">
        <v>43992</v>
      </c>
      <c r="C2410" s="3" t="s">
        <v>118</v>
      </c>
      <c r="D2410" s="3">
        <v>500</v>
      </c>
      <c r="E2410" s="3" t="s">
        <v>110</v>
      </c>
      <c r="F2410" s="3" t="s">
        <v>108</v>
      </c>
      <c r="G2410" s="95">
        <v>6885.63</v>
      </c>
    </row>
    <row r="2411" spans="2:7">
      <c r="B2411" s="41">
        <v>44516</v>
      </c>
      <c r="C2411" s="3" t="s">
        <v>119</v>
      </c>
      <c r="D2411" s="3">
        <v>26</v>
      </c>
      <c r="E2411" s="3" t="s">
        <v>9</v>
      </c>
      <c r="F2411" s="3" t="s">
        <v>115</v>
      </c>
      <c r="G2411" s="95">
        <v>639.79999999999995</v>
      </c>
    </row>
    <row r="2412" spans="2:7">
      <c r="B2412" s="41">
        <v>43909</v>
      </c>
      <c r="C2412" s="3" t="s">
        <v>116</v>
      </c>
      <c r="D2412" s="3">
        <v>4</v>
      </c>
      <c r="E2412" s="3" t="s">
        <v>110</v>
      </c>
      <c r="F2412" s="3" t="s">
        <v>111</v>
      </c>
      <c r="G2412" s="95">
        <v>103.8</v>
      </c>
    </row>
    <row r="2413" spans="2:7">
      <c r="B2413" s="41">
        <v>44605</v>
      </c>
      <c r="C2413" s="3" t="s">
        <v>119</v>
      </c>
      <c r="D2413" s="3">
        <v>350</v>
      </c>
      <c r="E2413" s="3" t="s">
        <v>114</v>
      </c>
      <c r="F2413" s="3" t="s">
        <v>106</v>
      </c>
      <c r="G2413" s="95">
        <v>5021.1899999999996</v>
      </c>
    </row>
    <row r="2414" spans="2:7">
      <c r="B2414" s="41">
        <v>44914</v>
      </c>
      <c r="C2414" s="3" t="s">
        <v>118</v>
      </c>
      <c r="D2414" s="3">
        <v>44</v>
      </c>
      <c r="E2414" s="3" t="s">
        <v>6</v>
      </c>
      <c r="F2414" s="3" t="s">
        <v>113</v>
      </c>
      <c r="G2414" s="95">
        <v>1671.41</v>
      </c>
    </row>
    <row r="2415" spans="2:7">
      <c r="B2415" s="41">
        <v>44479</v>
      </c>
      <c r="C2415" s="3" t="s">
        <v>117</v>
      </c>
      <c r="D2415" s="3">
        <v>7</v>
      </c>
      <c r="E2415" s="3" t="s">
        <v>112</v>
      </c>
      <c r="F2415" s="3" t="s">
        <v>109</v>
      </c>
      <c r="G2415" s="95">
        <v>244.65</v>
      </c>
    </row>
    <row r="2416" spans="2:7">
      <c r="B2416" s="41">
        <v>44680</v>
      </c>
      <c r="C2416" s="3" t="s">
        <v>117</v>
      </c>
      <c r="D2416" s="3">
        <v>6</v>
      </c>
      <c r="E2416" s="3" t="s">
        <v>6</v>
      </c>
      <c r="F2416" s="3" t="s">
        <v>109</v>
      </c>
      <c r="G2416" s="95">
        <v>268.14</v>
      </c>
    </row>
    <row r="2417" spans="2:7">
      <c r="B2417" s="41">
        <v>44542</v>
      </c>
      <c r="C2417" s="3" t="s">
        <v>119</v>
      </c>
      <c r="D2417" s="3">
        <v>100</v>
      </c>
      <c r="E2417" s="3" t="s">
        <v>114</v>
      </c>
      <c r="F2417" s="3" t="s">
        <v>106</v>
      </c>
      <c r="G2417" s="95">
        <v>1886.5</v>
      </c>
    </row>
    <row r="2418" spans="2:7">
      <c r="B2418" s="41">
        <v>44127</v>
      </c>
      <c r="C2418" s="3" t="s">
        <v>117</v>
      </c>
      <c r="D2418" s="3">
        <v>475</v>
      </c>
      <c r="E2418" s="3" t="s">
        <v>112</v>
      </c>
      <c r="F2418" s="3" t="s">
        <v>109</v>
      </c>
      <c r="G2418" s="95">
        <v>9272.59</v>
      </c>
    </row>
    <row r="2419" spans="2:7">
      <c r="B2419" s="41">
        <v>44773</v>
      </c>
      <c r="C2419" s="3" t="s">
        <v>118</v>
      </c>
      <c r="D2419" s="3">
        <v>7</v>
      </c>
      <c r="E2419" s="3" t="s">
        <v>110</v>
      </c>
      <c r="F2419" s="3" t="s">
        <v>108</v>
      </c>
      <c r="G2419" s="95">
        <v>181.65</v>
      </c>
    </row>
    <row r="2420" spans="2:7">
      <c r="B2420" s="41">
        <v>44893</v>
      </c>
      <c r="C2420" s="3" t="s">
        <v>119</v>
      </c>
      <c r="D2420" s="3">
        <v>175</v>
      </c>
      <c r="E2420" s="3" t="s">
        <v>112</v>
      </c>
      <c r="F2420" s="3" t="s">
        <v>105</v>
      </c>
      <c r="G2420" s="95">
        <v>4158.88</v>
      </c>
    </row>
    <row r="2421" spans="2:7">
      <c r="B2421" s="41">
        <v>44084</v>
      </c>
      <c r="C2421" s="3" t="s">
        <v>117</v>
      </c>
      <c r="D2421" s="3">
        <v>21</v>
      </c>
      <c r="E2421" s="3" t="s">
        <v>110</v>
      </c>
      <c r="F2421" s="3" t="s">
        <v>111</v>
      </c>
      <c r="G2421" s="95">
        <v>502.95</v>
      </c>
    </row>
    <row r="2422" spans="2:7">
      <c r="B2422" s="41">
        <v>44892</v>
      </c>
      <c r="C2422" s="3" t="s">
        <v>116</v>
      </c>
      <c r="D2422" s="3">
        <v>450</v>
      </c>
      <c r="E2422" s="3" t="s">
        <v>114</v>
      </c>
      <c r="F2422" s="3" t="s">
        <v>115</v>
      </c>
      <c r="G2422" s="95">
        <v>6973.31</v>
      </c>
    </row>
    <row r="2423" spans="2:7">
      <c r="B2423" s="41">
        <v>44886</v>
      </c>
      <c r="C2423" s="3" t="s">
        <v>116</v>
      </c>
      <c r="D2423" s="3">
        <v>5</v>
      </c>
      <c r="E2423" s="3" t="s">
        <v>110</v>
      </c>
      <c r="F2423" s="3" t="s">
        <v>109</v>
      </c>
      <c r="G2423" s="95">
        <v>124.75</v>
      </c>
    </row>
    <row r="2424" spans="2:7">
      <c r="B2424" s="41">
        <v>44192</v>
      </c>
      <c r="C2424" s="3" t="s">
        <v>117</v>
      </c>
      <c r="D2424" s="3">
        <v>44</v>
      </c>
      <c r="E2424" s="3" t="s">
        <v>6</v>
      </c>
      <c r="F2424" s="3" t="s">
        <v>111</v>
      </c>
      <c r="G2424" s="95">
        <v>1596.61</v>
      </c>
    </row>
    <row r="2425" spans="2:7">
      <c r="B2425" s="41">
        <v>44002</v>
      </c>
      <c r="C2425" s="3" t="s">
        <v>119</v>
      </c>
      <c r="D2425" s="3">
        <v>41</v>
      </c>
      <c r="E2425" s="3" t="s">
        <v>114</v>
      </c>
      <c r="F2425" s="3" t="s">
        <v>115</v>
      </c>
      <c r="G2425" s="95">
        <v>904.36</v>
      </c>
    </row>
    <row r="2426" spans="2:7">
      <c r="B2426" s="41">
        <v>44133</v>
      </c>
      <c r="C2426" s="3" t="s">
        <v>119</v>
      </c>
      <c r="D2426" s="3">
        <v>17</v>
      </c>
      <c r="E2426" s="3" t="s">
        <v>114</v>
      </c>
      <c r="F2426" s="3" t="s">
        <v>111</v>
      </c>
      <c r="G2426" s="95">
        <v>458.15</v>
      </c>
    </row>
    <row r="2427" spans="2:7">
      <c r="B2427" s="41">
        <v>44371</v>
      </c>
      <c r="C2427" s="3" t="s">
        <v>118</v>
      </c>
      <c r="D2427" s="3">
        <v>450</v>
      </c>
      <c r="E2427" s="3" t="s">
        <v>110</v>
      </c>
      <c r="F2427" s="3" t="s">
        <v>111</v>
      </c>
      <c r="G2427" s="95">
        <v>6197.06</v>
      </c>
    </row>
    <row r="2428" spans="2:7">
      <c r="B2428" s="41">
        <v>44163</v>
      </c>
      <c r="C2428" s="3" t="s">
        <v>107</v>
      </c>
      <c r="D2428" s="3">
        <v>9</v>
      </c>
      <c r="E2428" s="3" t="s">
        <v>9</v>
      </c>
      <c r="F2428" s="3" t="s">
        <v>113</v>
      </c>
      <c r="G2428" s="95">
        <v>242.55</v>
      </c>
    </row>
    <row r="2429" spans="2:7">
      <c r="B2429" s="41">
        <v>44741</v>
      </c>
      <c r="C2429" s="3" t="s">
        <v>119</v>
      </c>
      <c r="D2429" s="3">
        <v>6</v>
      </c>
      <c r="E2429" s="3" t="s">
        <v>114</v>
      </c>
      <c r="F2429" s="3" t="s">
        <v>115</v>
      </c>
      <c r="G2429" s="95">
        <v>149.69999999999999</v>
      </c>
    </row>
    <row r="2430" spans="2:7">
      <c r="B2430" s="41">
        <v>44613</v>
      </c>
      <c r="C2430" s="3" t="s">
        <v>119</v>
      </c>
      <c r="D2430" s="3">
        <v>37</v>
      </c>
      <c r="E2430" s="3" t="s">
        <v>114</v>
      </c>
      <c r="F2430" s="3" t="s">
        <v>108</v>
      </c>
      <c r="G2430" s="95">
        <v>816.13</v>
      </c>
    </row>
    <row r="2431" spans="2:7">
      <c r="B2431" s="41">
        <v>44728</v>
      </c>
      <c r="C2431" s="3" t="s">
        <v>118</v>
      </c>
      <c r="D2431" s="3">
        <v>550</v>
      </c>
      <c r="E2431" s="3" t="s">
        <v>112</v>
      </c>
      <c r="F2431" s="3" t="s">
        <v>105</v>
      </c>
      <c r="G2431" s="95">
        <v>11369.19</v>
      </c>
    </row>
    <row r="2432" spans="2:7">
      <c r="B2432" s="41">
        <v>44465</v>
      </c>
      <c r="C2432" s="3" t="s">
        <v>119</v>
      </c>
      <c r="D2432" s="3">
        <v>35</v>
      </c>
      <c r="E2432" s="3" t="s">
        <v>114</v>
      </c>
      <c r="F2432" s="3" t="s">
        <v>111</v>
      </c>
      <c r="G2432" s="95">
        <v>801.76</v>
      </c>
    </row>
    <row r="2433" spans="2:7">
      <c r="B2433" s="41">
        <v>44789</v>
      </c>
      <c r="C2433" s="3" t="s">
        <v>118</v>
      </c>
      <c r="D2433" s="3">
        <v>5</v>
      </c>
      <c r="E2433" s="3" t="s">
        <v>112</v>
      </c>
      <c r="F2433" s="3" t="s">
        <v>109</v>
      </c>
      <c r="G2433" s="95">
        <v>174.75</v>
      </c>
    </row>
    <row r="2434" spans="2:7">
      <c r="B2434" s="41">
        <v>43932</v>
      </c>
      <c r="C2434" s="3" t="s">
        <v>119</v>
      </c>
      <c r="D2434" s="3">
        <v>14</v>
      </c>
      <c r="E2434" s="3" t="s">
        <v>9</v>
      </c>
      <c r="F2434" s="3" t="s">
        <v>113</v>
      </c>
      <c r="G2434" s="95">
        <v>391.3</v>
      </c>
    </row>
    <row r="2435" spans="2:7">
      <c r="B2435" s="41">
        <v>44456</v>
      </c>
      <c r="C2435" s="3" t="s">
        <v>119</v>
      </c>
      <c r="D2435" s="3">
        <v>1</v>
      </c>
      <c r="E2435" s="3" t="s">
        <v>112</v>
      </c>
      <c r="F2435" s="3" t="s">
        <v>113</v>
      </c>
      <c r="G2435" s="95">
        <v>33.950000000000003</v>
      </c>
    </row>
    <row r="2436" spans="2:7">
      <c r="B2436" s="41">
        <v>44469</v>
      </c>
      <c r="C2436" s="3" t="s">
        <v>117</v>
      </c>
      <c r="D2436" s="3">
        <v>9</v>
      </c>
      <c r="E2436" s="3" t="s">
        <v>110</v>
      </c>
      <c r="F2436" s="3" t="s">
        <v>105</v>
      </c>
      <c r="G2436" s="95">
        <v>215.55</v>
      </c>
    </row>
    <row r="2437" spans="2:7">
      <c r="B2437" s="41">
        <v>43847</v>
      </c>
      <c r="C2437" s="3" t="s">
        <v>107</v>
      </c>
      <c r="D2437" s="3">
        <v>2</v>
      </c>
      <c r="E2437" s="3" t="s">
        <v>6</v>
      </c>
      <c r="F2437" s="3" t="s">
        <v>109</v>
      </c>
      <c r="G2437" s="95">
        <v>85.38</v>
      </c>
    </row>
    <row r="2438" spans="2:7">
      <c r="B2438" s="41">
        <v>44447</v>
      </c>
      <c r="C2438" s="3" t="s">
        <v>117</v>
      </c>
      <c r="D2438" s="3">
        <v>2</v>
      </c>
      <c r="E2438" s="3" t="s">
        <v>112</v>
      </c>
      <c r="F2438" s="3" t="s">
        <v>111</v>
      </c>
      <c r="G2438" s="95">
        <v>71.900000000000006</v>
      </c>
    </row>
    <row r="2439" spans="2:7">
      <c r="B2439" s="41">
        <v>43961</v>
      </c>
      <c r="C2439" s="3" t="s">
        <v>118</v>
      </c>
      <c r="D2439" s="3">
        <v>2</v>
      </c>
      <c r="E2439" s="3" t="s">
        <v>114</v>
      </c>
      <c r="F2439" s="3" t="s">
        <v>109</v>
      </c>
      <c r="G2439" s="95">
        <v>49.9</v>
      </c>
    </row>
    <row r="2440" spans="2:7">
      <c r="B2440" s="41">
        <v>44569</v>
      </c>
      <c r="C2440" s="3" t="s">
        <v>119</v>
      </c>
      <c r="D2440" s="3">
        <v>5</v>
      </c>
      <c r="E2440" s="3" t="s">
        <v>112</v>
      </c>
      <c r="F2440" s="3" t="s">
        <v>115</v>
      </c>
      <c r="G2440" s="95">
        <v>179.75</v>
      </c>
    </row>
    <row r="2441" spans="2:7">
      <c r="B2441" s="41">
        <v>44612</v>
      </c>
      <c r="C2441" s="3" t="s">
        <v>117</v>
      </c>
      <c r="D2441" s="3">
        <v>48</v>
      </c>
      <c r="E2441" s="3" t="s">
        <v>114</v>
      </c>
      <c r="F2441" s="3" t="s">
        <v>109</v>
      </c>
      <c r="G2441" s="95">
        <v>898.2</v>
      </c>
    </row>
    <row r="2442" spans="2:7">
      <c r="B2442" s="41">
        <v>43981</v>
      </c>
      <c r="C2442" s="3" t="s">
        <v>119</v>
      </c>
      <c r="D2442" s="3">
        <v>1</v>
      </c>
      <c r="E2442" s="3" t="s">
        <v>114</v>
      </c>
      <c r="F2442" s="3" t="s">
        <v>113</v>
      </c>
      <c r="G2442" s="95">
        <v>25.95</v>
      </c>
    </row>
    <row r="2443" spans="2:7">
      <c r="B2443" s="41">
        <v>44295</v>
      </c>
      <c r="C2443" s="3" t="s">
        <v>107</v>
      </c>
      <c r="D2443" s="3">
        <v>8</v>
      </c>
      <c r="E2443" s="3" t="s">
        <v>110</v>
      </c>
      <c r="F2443" s="3" t="s">
        <v>108</v>
      </c>
      <c r="G2443" s="95">
        <v>199.6</v>
      </c>
    </row>
    <row r="2444" spans="2:7">
      <c r="B2444" s="41">
        <v>44331</v>
      </c>
      <c r="C2444" s="3" t="s">
        <v>107</v>
      </c>
      <c r="D2444" s="3">
        <v>42</v>
      </c>
      <c r="E2444" s="3" t="s">
        <v>114</v>
      </c>
      <c r="F2444" s="3" t="s">
        <v>115</v>
      </c>
      <c r="G2444" s="95">
        <v>962.12</v>
      </c>
    </row>
    <row r="2445" spans="2:7">
      <c r="B2445" s="41">
        <v>44329</v>
      </c>
      <c r="C2445" s="3" t="s">
        <v>117</v>
      </c>
      <c r="D2445" s="3">
        <v>350</v>
      </c>
      <c r="E2445" s="3" t="s">
        <v>9</v>
      </c>
      <c r="F2445" s="3" t="s">
        <v>115</v>
      </c>
      <c r="G2445" s="95">
        <v>5423.69</v>
      </c>
    </row>
    <row r="2446" spans="2:7">
      <c r="B2446" s="41">
        <v>44704</v>
      </c>
      <c r="C2446" s="3" t="s">
        <v>119</v>
      </c>
      <c r="D2446" s="3">
        <v>37</v>
      </c>
      <c r="E2446" s="3" t="s">
        <v>6</v>
      </c>
      <c r="F2446" s="3" t="s">
        <v>105</v>
      </c>
      <c r="G2446" s="95">
        <v>1342.6</v>
      </c>
    </row>
    <row r="2447" spans="2:7">
      <c r="B2447" s="41">
        <v>44096</v>
      </c>
      <c r="C2447" s="3" t="s">
        <v>117</v>
      </c>
      <c r="D2447" s="3">
        <v>450</v>
      </c>
      <c r="E2447" s="3" t="s">
        <v>9</v>
      </c>
      <c r="F2447" s="3" t="s">
        <v>105</v>
      </c>
      <c r="G2447" s="95">
        <v>7490.81</v>
      </c>
    </row>
    <row r="2448" spans="2:7">
      <c r="B2448" s="41">
        <v>44723</v>
      </c>
      <c r="C2448" s="3" t="s">
        <v>117</v>
      </c>
      <c r="D2448" s="3">
        <v>575</v>
      </c>
      <c r="E2448" s="3" t="s">
        <v>6</v>
      </c>
      <c r="F2448" s="3" t="s">
        <v>106</v>
      </c>
      <c r="G2448" s="95">
        <v>14114.38</v>
      </c>
    </row>
    <row r="2449" spans="2:7">
      <c r="B2449" s="41">
        <v>44355</v>
      </c>
      <c r="C2449" s="3" t="s">
        <v>117</v>
      </c>
      <c r="D2449" s="3">
        <v>25</v>
      </c>
      <c r="E2449" s="3" t="s">
        <v>112</v>
      </c>
      <c r="F2449" s="3" t="s">
        <v>108</v>
      </c>
      <c r="G2449" s="95">
        <v>742.69</v>
      </c>
    </row>
    <row r="2450" spans="2:7">
      <c r="B2450" s="41">
        <v>44378</v>
      </c>
      <c r="C2450" s="3" t="s">
        <v>119</v>
      </c>
      <c r="D2450" s="3">
        <v>46</v>
      </c>
      <c r="E2450" s="3" t="s">
        <v>114</v>
      </c>
      <c r="F2450" s="3" t="s">
        <v>113</v>
      </c>
      <c r="G2450" s="95">
        <v>1053.75</v>
      </c>
    </row>
    <row r="2451" spans="2:7">
      <c r="B2451" s="41">
        <v>44579</v>
      </c>
      <c r="C2451" s="3" t="s">
        <v>119</v>
      </c>
      <c r="D2451" s="3">
        <v>43</v>
      </c>
      <c r="E2451" s="3" t="s">
        <v>114</v>
      </c>
      <c r="F2451" s="3" t="s">
        <v>106</v>
      </c>
      <c r="G2451" s="95">
        <v>948.47</v>
      </c>
    </row>
    <row r="2452" spans="2:7">
      <c r="B2452" s="41">
        <v>44764</v>
      </c>
      <c r="C2452" s="3" t="s">
        <v>116</v>
      </c>
      <c r="D2452" s="3">
        <v>2</v>
      </c>
      <c r="E2452" s="3" t="s">
        <v>6</v>
      </c>
      <c r="F2452" s="3" t="s">
        <v>109</v>
      </c>
      <c r="G2452" s="95">
        <v>89.38</v>
      </c>
    </row>
    <row r="2453" spans="2:7">
      <c r="B2453" s="41">
        <v>44249</v>
      </c>
      <c r="C2453" s="3" t="s">
        <v>118</v>
      </c>
      <c r="D2453" s="3">
        <v>250</v>
      </c>
      <c r="E2453" s="3" t="s">
        <v>112</v>
      </c>
      <c r="F2453" s="3" t="s">
        <v>109</v>
      </c>
      <c r="G2453" s="95">
        <v>6291.25</v>
      </c>
    </row>
    <row r="2454" spans="2:7">
      <c r="B2454" s="41">
        <v>44183</v>
      </c>
      <c r="C2454" s="3" t="s">
        <v>119</v>
      </c>
      <c r="D2454" s="3">
        <v>25</v>
      </c>
      <c r="E2454" s="3" t="s">
        <v>110</v>
      </c>
      <c r="F2454" s="3" t="s">
        <v>109</v>
      </c>
      <c r="G2454" s="95">
        <v>530.19000000000005</v>
      </c>
    </row>
    <row r="2455" spans="2:7">
      <c r="B2455" s="41">
        <v>44794</v>
      </c>
      <c r="C2455" s="3" t="s">
        <v>116</v>
      </c>
      <c r="D2455" s="3">
        <v>525</v>
      </c>
      <c r="E2455" s="3" t="s">
        <v>114</v>
      </c>
      <c r="F2455" s="3" t="s">
        <v>106</v>
      </c>
      <c r="G2455" s="95">
        <v>8135.53</v>
      </c>
    </row>
    <row r="2456" spans="2:7">
      <c r="B2456" s="41">
        <v>43838</v>
      </c>
      <c r="C2456" s="3" t="s">
        <v>116</v>
      </c>
      <c r="D2456" s="3">
        <v>4</v>
      </c>
      <c r="E2456" s="3" t="s">
        <v>110</v>
      </c>
      <c r="F2456" s="3" t="s">
        <v>113</v>
      </c>
      <c r="G2456" s="95">
        <v>99.8</v>
      </c>
    </row>
    <row r="2457" spans="2:7">
      <c r="B2457" s="41">
        <v>44377</v>
      </c>
      <c r="C2457" s="3" t="s">
        <v>119</v>
      </c>
      <c r="D2457" s="3">
        <v>5</v>
      </c>
      <c r="E2457" s="3" t="s">
        <v>114</v>
      </c>
      <c r="F2457" s="3" t="s">
        <v>113</v>
      </c>
      <c r="G2457" s="95">
        <v>134.75</v>
      </c>
    </row>
    <row r="2458" spans="2:7">
      <c r="B2458" s="41">
        <v>44722</v>
      </c>
      <c r="C2458" s="3" t="s">
        <v>117</v>
      </c>
      <c r="D2458" s="3">
        <v>34</v>
      </c>
      <c r="E2458" s="3" t="s">
        <v>110</v>
      </c>
      <c r="F2458" s="3" t="s">
        <v>113</v>
      </c>
      <c r="G2458" s="95">
        <v>692.16</v>
      </c>
    </row>
    <row r="2459" spans="2:7">
      <c r="B2459" s="41">
        <v>44462</v>
      </c>
      <c r="C2459" s="3" t="s">
        <v>118</v>
      </c>
      <c r="D2459" s="3">
        <v>425</v>
      </c>
      <c r="E2459" s="3" t="s">
        <v>110</v>
      </c>
      <c r="F2459" s="3" t="s">
        <v>115</v>
      </c>
      <c r="G2459" s="95">
        <v>6341.53</v>
      </c>
    </row>
    <row r="2460" spans="2:7">
      <c r="B2460" s="41">
        <v>44212</v>
      </c>
      <c r="C2460" s="3" t="s">
        <v>116</v>
      </c>
      <c r="D2460" s="3">
        <v>1</v>
      </c>
      <c r="E2460" s="3" t="s">
        <v>110</v>
      </c>
      <c r="F2460" s="3" t="s">
        <v>113</v>
      </c>
      <c r="G2460" s="95">
        <v>23.95</v>
      </c>
    </row>
    <row r="2461" spans="2:7">
      <c r="B2461" s="41">
        <v>44487</v>
      </c>
      <c r="C2461" s="3" t="s">
        <v>107</v>
      </c>
      <c r="D2461" s="3">
        <v>75</v>
      </c>
      <c r="E2461" s="3" t="s">
        <v>110</v>
      </c>
      <c r="F2461" s="3" t="s">
        <v>111</v>
      </c>
      <c r="G2461" s="95">
        <v>1403.44</v>
      </c>
    </row>
    <row r="2462" spans="2:7">
      <c r="B2462" s="41">
        <v>44363</v>
      </c>
      <c r="C2462" s="3" t="s">
        <v>117</v>
      </c>
      <c r="D2462" s="3">
        <v>350</v>
      </c>
      <c r="E2462" s="3" t="s">
        <v>6</v>
      </c>
      <c r="F2462" s="3" t="s">
        <v>106</v>
      </c>
      <c r="G2462" s="95">
        <v>8792.61</v>
      </c>
    </row>
    <row r="2463" spans="2:7">
      <c r="B2463" s="41">
        <v>44835</v>
      </c>
      <c r="C2463" s="3" t="s">
        <v>119</v>
      </c>
      <c r="D2463" s="3">
        <v>9</v>
      </c>
      <c r="E2463" s="3" t="s">
        <v>114</v>
      </c>
      <c r="F2463" s="3" t="s">
        <v>108</v>
      </c>
      <c r="G2463" s="95">
        <v>242.55</v>
      </c>
    </row>
    <row r="2464" spans="2:7">
      <c r="B2464" s="41">
        <v>44244</v>
      </c>
      <c r="C2464" s="3" t="s">
        <v>117</v>
      </c>
      <c r="D2464" s="3">
        <v>14</v>
      </c>
      <c r="E2464" s="3" t="s">
        <v>114</v>
      </c>
      <c r="F2464" s="3" t="s">
        <v>108</v>
      </c>
      <c r="G2464" s="95">
        <v>377.3</v>
      </c>
    </row>
    <row r="2465" spans="2:7">
      <c r="B2465" s="41">
        <v>44741</v>
      </c>
      <c r="C2465" s="3" t="s">
        <v>119</v>
      </c>
      <c r="D2465" s="3">
        <v>48</v>
      </c>
      <c r="E2465" s="3" t="s">
        <v>9</v>
      </c>
      <c r="F2465" s="3" t="s">
        <v>109</v>
      </c>
      <c r="G2465" s="95">
        <v>1006.2</v>
      </c>
    </row>
    <row r="2466" spans="2:7">
      <c r="B2466" s="41">
        <v>44552</v>
      </c>
      <c r="C2466" s="3" t="s">
        <v>119</v>
      </c>
      <c r="D2466" s="3">
        <v>300</v>
      </c>
      <c r="E2466" s="3" t="s">
        <v>110</v>
      </c>
      <c r="F2466" s="3" t="s">
        <v>111</v>
      </c>
      <c r="G2466" s="95">
        <v>4476.38</v>
      </c>
    </row>
    <row r="2467" spans="2:7">
      <c r="B2467" s="41">
        <v>44573</v>
      </c>
      <c r="C2467" s="3" t="s">
        <v>118</v>
      </c>
      <c r="D2467" s="3">
        <v>1</v>
      </c>
      <c r="E2467" s="3" t="s">
        <v>9</v>
      </c>
      <c r="F2467" s="3" t="s">
        <v>106</v>
      </c>
      <c r="G2467" s="95">
        <v>28.95</v>
      </c>
    </row>
    <row r="2468" spans="2:7">
      <c r="B2468" s="41">
        <v>44573</v>
      </c>
      <c r="C2468" s="3" t="s">
        <v>118</v>
      </c>
      <c r="D2468" s="3">
        <v>10</v>
      </c>
      <c r="E2468" s="3" t="s">
        <v>6</v>
      </c>
      <c r="F2468" s="3" t="s">
        <v>115</v>
      </c>
      <c r="G2468" s="95">
        <v>446.9</v>
      </c>
    </row>
    <row r="2469" spans="2:7">
      <c r="B2469" s="41">
        <v>44452</v>
      </c>
      <c r="C2469" s="3" t="s">
        <v>117</v>
      </c>
      <c r="D2469" s="3">
        <v>1</v>
      </c>
      <c r="E2469" s="3" t="s">
        <v>9</v>
      </c>
      <c r="F2469" s="3" t="s">
        <v>108</v>
      </c>
      <c r="G2469" s="95">
        <v>28.95</v>
      </c>
    </row>
    <row r="2470" spans="2:7">
      <c r="B2470" s="41">
        <v>44231</v>
      </c>
      <c r="C2470" s="3" t="s">
        <v>118</v>
      </c>
      <c r="D2470" s="3">
        <v>475</v>
      </c>
      <c r="E2470" s="3" t="s">
        <v>110</v>
      </c>
      <c r="F2470" s="3" t="s">
        <v>113</v>
      </c>
      <c r="G2470" s="95">
        <v>6541.34</v>
      </c>
    </row>
    <row r="2471" spans="2:7">
      <c r="B2471" s="41">
        <v>44056</v>
      </c>
      <c r="C2471" s="3" t="s">
        <v>107</v>
      </c>
      <c r="D2471" s="3">
        <v>29</v>
      </c>
      <c r="E2471" s="3" t="s">
        <v>6</v>
      </c>
      <c r="F2471" s="3" t="s">
        <v>105</v>
      </c>
      <c r="G2471" s="95">
        <v>1076.96</v>
      </c>
    </row>
    <row r="2472" spans="2:7">
      <c r="B2472" s="41">
        <v>44672</v>
      </c>
      <c r="C2472" s="3" t="s">
        <v>118</v>
      </c>
      <c r="D2472" s="3">
        <v>2</v>
      </c>
      <c r="E2472" s="3" t="s">
        <v>112</v>
      </c>
      <c r="F2472" s="3" t="s">
        <v>105</v>
      </c>
      <c r="G2472" s="95">
        <v>71.900000000000006</v>
      </c>
    </row>
    <row r="2473" spans="2:7">
      <c r="B2473" s="41">
        <v>44157</v>
      </c>
      <c r="C2473" s="3" t="s">
        <v>118</v>
      </c>
      <c r="D2473" s="3">
        <v>16</v>
      </c>
      <c r="E2473" s="3" t="s">
        <v>110</v>
      </c>
      <c r="F2473" s="3" t="s">
        <v>109</v>
      </c>
      <c r="G2473" s="95">
        <v>399.2</v>
      </c>
    </row>
    <row r="2474" spans="2:7">
      <c r="B2474" s="41">
        <v>44385</v>
      </c>
      <c r="C2474" s="3" t="s">
        <v>119</v>
      </c>
      <c r="D2474" s="3">
        <v>1</v>
      </c>
      <c r="E2474" s="3" t="s">
        <v>6</v>
      </c>
      <c r="F2474" s="3" t="s">
        <v>111</v>
      </c>
      <c r="G2474" s="95">
        <v>42.69</v>
      </c>
    </row>
    <row r="2475" spans="2:7">
      <c r="B2475" s="41">
        <v>44051</v>
      </c>
      <c r="C2475" s="3" t="s">
        <v>118</v>
      </c>
      <c r="D2475" s="3">
        <v>400</v>
      </c>
      <c r="E2475" s="3" t="s">
        <v>6</v>
      </c>
      <c r="F2475" s="3" t="s">
        <v>115</v>
      </c>
      <c r="G2475" s="95">
        <v>9818.7000000000007</v>
      </c>
    </row>
    <row r="2476" spans="2:7">
      <c r="B2476" s="41">
        <v>44480</v>
      </c>
      <c r="C2476" s="3" t="s">
        <v>119</v>
      </c>
      <c r="D2476" s="3">
        <v>27</v>
      </c>
      <c r="E2476" s="3" t="s">
        <v>112</v>
      </c>
      <c r="F2476" s="3" t="s">
        <v>111</v>
      </c>
      <c r="G2476" s="95">
        <v>825.05</v>
      </c>
    </row>
    <row r="2477" spans="2:7">
      <c r="B2477" s="41">
        <v>44354</v>
      </c>
      <c r="C2477" s="3" t="s">
        <v>118</v>
      </c>
      <c r="D2477" s="3">
        <v>550</v>
      </c>
      <c r="E2477" s="3" t="s">
        <v>114</v>
      </c>
      <c r="F2477" s="3" t="s">
        <v>113</v>
      </c>
      <c r="G2477" s="95">
        <v>8206.69</v>
      </c>
    </row>
    <row r="2478" spans="2:7">
      <c r="B2478" s="41">
        <v>44401</v>
      </c>
      <c r="C2478" s="3" t="s">
        <v>119</v>
      </c>
      <c r="D2478" s="3">
        <v>475</v>
      </c>
      <c r="E2478" s="3" t="s">
        <v>114</v>
      </c>
      <c r="F2478" s="3" t="s">
        <v>105</v>
      </c>
      <c r="G2478" s="95">
        <v>6814.47</v>
      </c>
    </row>
    <row r="2479" spans="2:7">
      <c r="B2479" s="41">
        <v>44419</v>
      </c>
      <c r="C2479" s="3" t="s">
        <v>117</v>
      </c>
      <c r="D2479" s="3">
        <v>49</v>
      </c>
      <c r="E2479" s="3" t="s">
        <v>6</v>
      </c>
      <c r="F2479" s="3" t="s">
        <v>108</v>
      </c>
      <c r="G2479" s="95">
        <v>1568.86</v>
      </c>
    </row>
    <row r="2480" spans="2:7">
      <c r="B2480" s="41">
        <v>44529</v>
      </c>
      <c r="C2480" s="3" t="s">
        <v>116</v>
      </c>
      <c r="D2480" s="3">
        <v>6</v>
      </c>
      <c r="E2480" s="3" t="s">
        <v>6</v>
      </c>
      <c r="F2480" s="3" t="s">
        <v>105</v>
      </c>
      <c r="G2480" s="95">
        <v>256.14</v>
      </c>
    </row>
    <row r="2481" spans="2:7">
      <c r="B2481" s="41">
        <v>44085</v>
      </c>
      <c r="C2481" s="3" t="s">
        <v>116</v>
      </c>
      <c r="D2481" s="3">
        <v>10</v>
      </c>
      <c r="E2481" s="3" t="s">
        <v>114</v>
      </c>
      <c r="F2481" s="3" t="s">
        <v>108</v>
      </c>
      <c r="G2481" s="95">
        <v>249.5</v>
      </c>
    </row>
    <row r="2482" spans="2:7">
      <c r="B2482" s="41">
        <v>44660</v>
      </c>
      <c r="C2482" s="3" t="s">
        <v>118</v>
      </c>
      <c r="D2482" s="3">
        <v>450</v>
      </c>
      <c r="E2482" s="3" t="s">
        <v>6</v>
      </c>
      <c r="F2482" s="3" t="s">
        <v>111</v>
      </c>
      <c r="G2482" s="95">
        <v>11046.04</v>
      </c>
    </row>
    <row r="2483" spans="2:7">
      <c r="B2483" s="41">
        <v>43928</v>
      </c>
      <c r="C2483" s="3" t="s">
        <v>119</v>
      </c>
      <c r="D2483" s="3">
        <v>600</v>
      </c>
      <c r="E2483" s="3" t="s">
        <v>6</v>
      </c>
      <c r="F2483" s="3" t="s">
        <v>108</v>
      </c>
      <c r="G2483" s="95">
        <v>14728.05</v>
      </c>
    </row>
    <row r="2484" spans="2:7">
      <c r="B2484" s="41">
        <v>44408</v>
      </c>
      <c r="C2484" s="3" t="s">
        <v>119</v>
      </c>
      <c r="D2484" s="3">
        <v>7</v>
      </c>
      <c r="E2484" s="3" t="s">
        <v>112</v>
      </c>
      <c r="F2484" s="3" t="s">
        <v>106</v>
      </c>
      <c r="G2484" s="95">
        <v>244.65</v>
      </c>
    </row>
    <row r="2485" spans="2:7">
      <c r="B2485" s="41">
        <v>44180</v>
      </c>
      <c r="C2485" s="3" t="s">
        <v>119</v>
      </c>
      <c r="D2485" s="3">
        <v>35</v>
      </c>
      <c r="E2485" s="3" t="s">
        <v>114</v>
      </c>
      <c r="F2485" s="3" t="s">
        <v>105</v>
      </c>
      <c r="G2485" s="95">
        <v>801.76</v>
      </c>
    </row>
    <row r="2486" spans="2:7">
      <c r="B2486" s="41">
        <v>44561</v>
      </c>
      <c r="C2486" s="3" t="s">
        <v>119</v>
      </c>
      <c r="D2486" s="3">
        <v>19</v>
      </c>
      <c r="E2486" s="3" t="s">
        <v>112</v>
      </c>
      <c r="F2486" s="3" t="s">
        <v>106</v>
      </c>
      <c r="G2486" s="95">
        <v>664.05</v>
      </c>
    </row>
    <row r="2487" spans="2:7">
      <c r="B2487" s="41">
        <v>43925</v>
      </c>
      <c r="C2487" s="3" t="s">
        <v>118</v>
      </c>
      <c r="D2487" s="3">
        <v>8</v>
      </c>
      <c r="E2487" s="3" t="s">
        <v>9</v>
      </c>
      <c r="F2487" s="3" t="s">
        <v>106</v>
      </c>
      <c r="G2487" s="95">
        <v>231.6</v>
      </c>
    </row>
    <row r="2488" spans="2:7">
      <c r="B2488" s="41">
        <v>43929</v>
      </c>
      <c r="C2488" s="3" t="s">
        <v>119</v>
      </c>
      <c r="D2488" s="3">
        <v>400</v>
      </c>
      <c r="E2488" s="3" t="s">
        <v>9</v>
      </c>
      <c r="F2488" s="3" t="s">
        <v>113</v>
      </c>
      <c r="G2488" s="95">
        <v>6428.5</v>
      </c>
    </row>
    <row r="2489" spans="2:7">
      <c r="B2489" s="41">
        <v>44386</v>
      </c>
      <c r="C2489" s="3" t="s">
        <v>107</v>
      </c>
      <c r="D2489" s="3">
        <v>275</v>
      </c>
      <c r="E2489" s="3" t="s">
        <v>112</v>
      </c>
      <c r="F2489" s="3" t="s">
        <v>106</v>
      </c>
      <c r="G2489" s="95">
        <v>5684.59</v>
      </c>
    </row>
    <row r="2490" spans="2:7">
      <c r="B2490" s="41">
        <v>44830</v>
      </c>
      <c r="C2490" s="3" t="s">
        <v>117</v>
      </c>
      <c r="D2490" s="3">
        <v>500</v>
      </c>
      <c r="E2490" s="3" t="s">
        <v>9</v>
      </c>
      <c r="F2490" s="3" t="s">
        <v>111</v>
      </c>
      <c r="G2490" s="95">
        <v>8323.1299999999992</v>
      </c>
    </row>
    <row r="2491" spans="2:7">
      <c r="B2491" s="41">
        <v>44634</v>
      </c>
      <c r="C2491" s="3" t="s">
        <v>117</v>
      </c>
      <c r="D2491" s="3">
        <v>50</v>
      </c>
      <c r="E2491" s="3" t="s">
        <v>114</v>
      </c>
      <c r="F2491" s="3" t="s">
        <v>111</v>
      </c>
      <c r="G2491" s="95">
        <v>973.13</v>
      </c>
    </row>
    <row r="2492" spans="2:7">
      <c r="B2492" s="41">
        <v>44854</v>
      </c>
      <c r="C2492" s="3" t="s">
        <v>117</v>
      </c>
      <c r="D2492" s="3">
        <v>37</v>
      </c>
      <c r="E2492" s="3" t="s">
        <v>6</v>
      </c>
      <c r="F2492" s="3" t="s">
        <v>111</v>
      </c>
      <c r="G2492" s="95">
        <v>1405.5</v>
      </c>
    </row>
    <row r="2493" spans="2:7">
      <c r="B2493" s="41">
        <v>44137</v>
      </c>
      <c r="C2493" s="3" t="s">
        <v>117</v>
      </c>
      <c r="D2493" s="3">
        <v>5</v>
      </c>
      <c r="E2493" s="3" t="s">
        <v>6</v>
      </c>
      <c r="F2493" s="3" t="s">
        <v>115</v>
      </c>
      <c r="G2493" s="95">
        <v>213.45</v>
      </c>
    </row>
    <row r="2494" spans="2:7">
      <c r="B2494" s="41">
        <v>44494</v>
      </c>
      <c r="C2494" s="3" t="s">
        <v>116</v>
      </c>
      <c r="D2494" s="3">
        <v>475</v>
      </c>
      <c r="E2494" s="3" t="s">
        <v>112</v>
      </c>
      <c r="F2494" s="3" t="s">
        <v>106</v>
      </c>
      <c r="G2494" s="95">
        <v>9545.7199999999993</v>
      </c>
    </row>
    <row r="2495" spans="2:7">
      <c r="B2495" s="41">
        <v>44028</v>
      </c>
      <c r="C2495" s="3" t="s">
        <v>117</v>
      </c>
      <c r="D2495" s="3">
        <v>1</v>
      </c>
      <c r="E2495" s="3" t="s">
        <v>114</v>
      </c>
      <c r="F2495" s="3" t="s">
        <v>109</v>
      </c>
      <c r="G2495" s="95">
        <v>26.95</v>
      </c>
    </row>
    <row r="2496" spans="2:7">
      <c r="B2496" s="41">
        <v>44526</v>
      </c>
      <c r="C2496" s="3" t="s">
        <v>107</v>
      </c>
      <c r="D2496" s="3">
        <v>43</v>
      </c>
      <c r="E2496" s="3" t="s">
        <v>110</v>
      </c>
      <c r="F2496" s="3" t="s">
        <v>113</v>
      </c>
      <c r="G2496" s="95">
        <v>911.92</v>
      </c>
    </row>
    <row r="2497" spans="2:7">
      <c r="B2497" s="41">
        <v>44498</v>
      </c>
      <c r="C2497" s="3" t="s">
        <v>116</v>
      </c>
      <c r="D2497" s="3">
        <v>29</v>
      </c>
      <c r="E2497" s="3" t="s">
        <v>112</v>
      </c>
      <c r="F2497" s="3" t="s">
        <v>105</v>
      </c>
      <c r="G2497" s="95">
        <v>836.87</v>
      </c>
    </row>
    <row r="2498" spans="2:7">
      <c r="B2498" s="41">
        <v>44446</v>
      </c>
      <c r="C2498" s="3" t="s">
        <v>119</v>
      </c>
      <c r="D2498" s="3">
        <v>575</v>
      </c>
      <c r="E2498" s="3" t="s">
        <v>9</v>
      </c>
      <c r="F2498" s="3" t="s">
        <v>111</v>
      </c>
      <c r="G2498" s="95">
        <v>9571.59</v>
      </c>
    </row>
    <row r="2499" spans="2:7">
      <c r="B2499" s="41">
        <v>44376</v>
      </c>
      <c r="C2499" s="3" t="s">
        <v>119</v>
      </c>
      <c r="D2499" s="3">
        <v>9</v>
      </c>
      <c r="E2499" s="3" t="s">
        <v>9</v>
      </c>
      <c r="F2499" s="3" t="s">
        <v>111</v>
      </c>
      <c r="G2499" s="95">
        <v>260.55</v>
      </c>
    </row>
    <row r="2500" spans="2:7">
      <c r="B2500" s="41">
        <v>44521</v>
      </c>
      <c r="C2500" s="3" t="s">
        <v>119</v>
      </c>
      <c r="D2500" s="3">
        <v>1</v>
      </c>
      <c r="E2500" s="3" t="s">
        <v>112</v>
      </c>
      <c r="F2500" s="3" t="s">
        <v>115</v>
      </c>
      <c r="G2500" s="95">
        <v>34.950000000000003</v>
      </c>
    </row>
    <row r="2501" spans="2:7">
      <c r="B2501" s="41">
        <v>44374</v>
      </c>
      <c r="C2501" s="3" t="s">
        <v>107</v>
      </c>
      <c r="D2501" s="3">
        <v>4</v>
      </c>
      <c r="E2501" s="3" t="s">
        <v>114</v>
      </c>
      <c r="F2501" s="3" t="s">
        <v>113</v>
      </c>
      <c r="G2501" s="95">
        <v>107.8</v>
      </c>
    </row>
    <row r="2502" spans="2:7">
      <c r="B2502" s="41">
        <v>44409</v>
      </c>
      <c r="C2502" s="3" t="s">
        <v>107</v>
      </c>
      <c r="D2502" s="3">
        <v>12</v>
      </c>
      <c r="E2502" s="3" t="s">
        <v>9</v>
      </c>
      <c r="F2502" s="3" t="s">
        <v>105</v>
      </c>
      <c r="G2502" s="95">
        <v>347.4</v>
      </c>
    </row>
    <row r="2503" spans="2:7">
      <c r="B2503" s="41">
        <v>44065</v>
      </c>
      <c r="C2503" s="3" t="s">
        <v>117</v>
      </c>
      <c r="D2503" s="3">
        <v>7</v>
      </c>
      <c r="E2503" s="3" t="s">
        <v>110</v>
      </c>
      <c r="F2503" s="3" t="s">
        <v>111</v>
      </c>
      <c r="G2503" s="95">
        <v>167.65</v>
      </c>
    </row>
    <row r="2504" spans="2:7">
      <c r="B2504" s="41">
        <v>44862</v>
      </c>
      <c r="C2504" s="3" t="s">
        <v>116</v>
      </c>
      <c r="D2504" s="3">
        <v>41</v>
      </c>
      <c r="E2504" s="3" t="s">
        <v>112</v>
      </c>
      <c r="F2504" s="3" t="s">
        <v>111</v>
      </c>
      <c r="G2504" s="95">
        <v>1218.01</v>
      </c>
    </row>
    <row r="2505" spans="2:7">
      <c r="B2505" s="41">
        <v>44768</v>
      </c>
      <c r="C2505" s="3" t="s">
        <v>107</v>
      </c>
      <c r="D2505" s="3">
        <v>300</v>
      </c>
      <c r="E2505" s="3" t="s">
        <v>112</v>
      </c>
      <c r="F2505" s="3" t="s">
        <v>115</v>
      </c>
      <c r="G2505" s="95">
        <v>6028.88</v>
      </c>
    </row>
    <row r="2506" spans="2:7">
      <c r="B2506" s="41">
        <v>44671</v>
      </c>
      <c r="C2506" s="3" t="s">
        <v>119</v>
      </c>
      <c r="D2506" s="3">
        <v>2</v>
      </c>
      <c r="E2506" s="3" t="s">
        <v>6</v>
      </c>
      <c r="F2506" s="3" t="s">
        <v>115</v>
      </c>
      <c r="G2506" s="95">
        <v>85.38</v>
      </c>
    </row>
    <row r="2507" spans="2:7">
      <c r="B2507" s="41">
        <v>44639</v>
      </c>
      <c r="C2507" s="3" t="s">
        <v>117</v>
      </c>
      <c r="D2507" s="3">
        <v>41</v>
      </c>
      <c r="E2507" s="3" t="s">
        <v>9</v>
      </c>
      <c r="F2507" s="3" t="s">
        <v>113</v>
      </c>
      <c r="G2507" s="95">
        <v>974.06</v>
      </c>
    </row>
    <row r="2508" spans="2:7">
      <c r="B2508" s="41">
        <v>44798</v>
      </c>
      <c r="C2508" s="3" t="s">
        <v>117</v>
      </c>
      <c r="D2508" s="3">
        <v>38</v>
      </c>
      <c r="E2508" s="3" t="s">
        <v>6</v>
      </c>
      <c r="F2508" s="3" t="s">
        <v>111</v>
      </c>
      <c r="G2508" s="95">
        <v>1378.89</v>
      </c>
    </row>
    <row r="2509" spans="2:7">
      <c r="B2509" s="41">
        <v>44177</v>
      </c>
      <c r="C2509" s="3" t="s">
        <v>117</v>
      </c>
      <c r="D2509" s="3">
        <v>375</v>
      </c>
      <c r="E2509" s="3" t="s">
        <v>9</v>
      </c>
      <c r="F2509" s="3" t="s">
        <v>109</v>
      </c>
      <c r="G2509" s="95">
        <v>5811.09</v>
      </c>
    </row>
    <row r="2510" spans="2:7">
      <c r="B2510" s="41">
        <v>43854</v>
      </c>
      <c r="C2510" s="3" t="s">
        <v>119</v>
      </c>
      <c r="D2510" s="3">
        <v>525</v>
      </c>
      <c r="E2510" s="3" t="s">
        <v>6</v>
      </c>
      <c r="F2510" s="3" t="s">
        <v>108</v>
      </c>
      <c r="G2510" s="95">
        <v>12887.04</v>
      </c>
    </row>
    <row r="2511" spans="2:7">
      <c r="B2511" s="41">
        <v>44447</v>
      </c>
      <c r="C2511" s="3" t="s">
        <v>118</v>
      </c>
      <c r="D2511" s="3">
        <v>47</v>
      </c>
      <c r="E2511" s="3" t="s">
        <v>114</v>
      </c>
      <c r="F2511" s="3" t="s">
        <v>106</v>
      </c>
      <c r="G2511" s="95">
        <v>1036.7</v>
      </c>
    </row>
    <row r="2512" spans="2:7">
      <c r="B2512" s="41">
        <v>44793</v>
      </c>
      <c r="C2512" s="3" t="s">
        <v>117</v>
      </c>
      <c r="D2512" s="3">
        <v>200</v>
      </c>
      <c r="E2512" s="3" t="s">
        <v>6</v>
      </c>
      <c r="F2512" s="3" t="s">
        <v>106</v>
      </c>
      <c r="G2512" s="95">
        <v>6116.6</v>
      </c>
    </row>
    <row r="2513" spans="2:7">
      <c r="B2513" s="41">
        <v>44069</v>
      </c>
      <c r="C2513" s="3" t="s">
        <v>119</v>
      </c>
      <c r="D2513" s="3">
        <v>125</v>
      </c>
      <c r="E2513" s="3" t="s">
        <v>9</v>
      </c>
      <c r="F2513" s="3" t="s">
        <v>111</v>
      </c>
      <c r="G2513" s="95">
        <v>2533.13</v>
      </c>
    </row>
    <row r="2514" spans="2:7">
      <c r="B2514" s="41">
        <v>44077</v>
      </c>
      <c r="C2514" s="3" t="s">
        <v>118</v>
      </c>
      <c r="D2514" s="3">
        <v>6</v>
      </c>
      <c r="E2514" s="3" t="s">
        <v>114</v>
      </c>
      <c r="F2514" s="3" t="s">
        <v>105</v>
      </c>
      <c r="G2514" s="95">
        <v>155.69999999999999</v>
      </c>
    </row>
    <row r="2515" spans="2:7">
      <c r="B2515" s="41">
        <v>44431</v>
      </c>
      <c r="C2515" s="3" t="s">
        <v>107</v>
      </c>
      <c r="D2515" s="3">
        <v>3</v>
      </c>
      <c r="E2515" s="3" t="s">
        <v>110</v>
      </c>
      <c r="F2515" s="3" t="s">
        <v>115</v>
      </c>
      <c r="G2515" s="95">
        <v>77.849999999999994</v>
      </c>
    </row>
    <row r="2516" spans="2:7">
      <c r="B2516" s="41">
        <v>44286</v>
      </c>
      <c r="C2516" s="3" t="s">
        <v>107</v>
      </c>
      <c r="D2516" s="3">
        <v>26</v>
      </c>
      <c r="E2516" s="3" t="s">
        <v>110</v>
      </c>
      <c r="F2516" s="3" t="s">
        <v>106</v>
      </c>
      <c r="G2516" s="95">
        <v>529.29999999999995</v>
      </c>
    </row>
    <row r="2517" spans="2:7">
      <c r="B2517" s="41">
        <v>44846</v>
      </c>
      <c r="C2517" s="3" t="s">
        <v>107</v>
      </c>
      <c r="D2517" s="3">
        <v>50</v>
      </c>
      <c r="E2517" s="3" t="s">
        <v>112</v>
      </c>
      <c r="F2517" s="3" t="s">
        <v>109</v>
      </c>
      <c r="G2517" s="95">
        <v>1310.6300000000001</v>
      </c>
    </row>
    <row r="2518" spans="2:7">
      <c r="B2518" s="41">
        <v>44214</v>
      </c>
      <c r="C2518" s="3" t="s">
        <v>119</v>
      </c>
      <c r="D2518" s="3">
        <v>200</v>
      </c>
      <c r="E2518" s="3" t="s">
        <v>110</v>
      </c>
      <c r="F2518" s="3" t="s">
        <v>111</v>
      </c>
      <c r="G2518" s="95">
        <v>3493</v>
      </c>
    </row>
    <row r="2519" spans="2:7">
      <c r="B2519" s="41">
        <v>44806</v>
      </c>
      <c r="C2519" s="3" t="s">
        <v>107</v>
      </c>
      <c r="D2519" s="3">
        <v>3</v>
      </c>
      <c r="E2519" s="3" t="s">
        <v>112</v>
      </c>
      <c r="F2519" s="3" t="s">
        <v>113</v>
      </c>
      <c r="G2519" s="95">
        <v>101.85</v>
      </c>
    </row>
    <row r="2520" spans="2:7">
      <c r="B2520" s="41">
        <v>44002</v>
      </c>
      <c r="C2520" s="3" t="s">
        <v>119</v>
      </c>
      <c r="D2520" s="3">
        <v>8</v>
      </c>
      <c r="E2520" s="3" t="s">
        <v>110</v>
      </c>
      <c r="F2520" s="3" t="s">
        <v>108</v>
      </c>
      <c r="G2520" s="95">
        <v>207.6</v>
      </c>
    </row>
    <row r="2521" spans="2:7">
      <c r="B2521" s="41">
        <v>44239</v>
      </c>
      <c r="C2521" s="3" t="s">
        <v>119</v>
      </c>
      <c r="D2521" s="3">
        <v>450</v>
      </c>
      <c r="E2521" s="3" t="s">
        <v>114</v>
      </c>
      <c r="F2521" s="3" t="s">
        <v>109</v>
      </c>
      <c r="G2521" s="95">
        <v>6973.31</v>
      </c>
    </row>
    <row r="2522" spans="2:7">
      <c r="B2522" s="41">
        <v>44337</v>
      </c>
      <c r="C2522" s="3" t="s">
        <v>116</v>
      </c>
      <c r="D2522" s="3">
        <v>49</v>
      </c>
      <c r="E2522" s="3" t="s">
        <v>9</v>
      </c>
      <c r="F2522" s="3" t="s">
        <v>105</v>
      </c>
      <c r="G2522" s="95">
        <v>1063.9100000000001</v>
      </c>
    </row>
    <row r="2523" spans="2:7">
      <c r="B2523" s="41">
        <v>44070</v>
      </c>
      <c r="C2523" s="3" t="s">
        <v>107</v>
      </c>
      <c r="D2523" s="3">
        <v>30</v>
      </c>
      <c r="E2523" s="3" t="s">
        <v>114</v>
      </c>
      <c r="F2523" s="3" t="s">
        <v>105</v>
      </c>
      <c r="G2523" s="95">
        <v>687.23</v>
      </c>
    </row>
    <row r="2524" spans="2:7">
      <c r="B2524" s="41">
        <v>44293</v>
      </c>
      <c r="C2524" s="3" t="s">
        <v>119</v>
      </c>
      <c r="D2524" s="3">
        <v>28</v>
      </c>
      <c r="E2524" s="3" t="s">
        <v>114</v>
      </c>
      <c r="F2524" s="3" t="s">
        <v>111</v>
      </c>
      <c r="G2524" s="95">
        <v>617.61</v>
      </c>
    </row>
    <row r="2525" spans="2:7">
      <c r="B2525" s="41">
        <v>44735</v>
      </c>
      <c r="C2525" s="3" t="s">
        <v>117</v>
      </c>
      <c r="D2525" s="3">
        <v>100</v>
      </c>
      <c r="E2525" s="3" t="s">
        <v>9</v>
      </c>
      <c r="F2525" s="3" t="s">
        <v>111</v>
      </c>
      <c r="G2525" s="95">
        <v>2026.5</v>
      </c>
    </row>
    <row r="2526" spans="2:7">
      <c r="B2526" s="41">
        <v>44920</v>
      </c>
      <c r="C2526" s="3" t="s">
        <v>117</v>
      </c>
      <c r="D2526" s="3">
        <v>43</v>
      </c>
      <c r="E2526" s="3" t="s">
        <v>9</v>
      </c>
      <c r="F2526" s="3" t="s">
        <v>109</v>
      </c>
      <c r="G2526" s="95">
        <v>1058.1199999999999</v>
      </c>
    </row>
    <row r="2527" spans="2:7">
      <c r="B2527" s="41">
        <v>44345</v>
      </c>
      <c r="C2527" s="3" t="s">
        <v>119</v>
      </c>
      <c r="D2527" s="3">
        <v>5</v>
      </c>
      <c r="E2527" s="3" t="s">
        <v>112</v>
      </c>
      <c r="F2527" s="3" t="s">
        <v>115</v>
      </c>
      <c r="G2527" s="95">
        <v>174.75</v>
      </c>
    </row>
    <row r="2528" spans="2:7">
      <c r="B2528" s="41">
        <v>44091</v>
      </c>
      <c r="C2528" s="3" t="s">
        <v>116</v>
      </c>
      <c r="D2528" s="3">
        <v>42</v>
      </c>
      <c r="E2528" s="3" t="s">
        <v>112</v>
      </c>
      <c r="F2528" s="3" t="s">
        <v>108</v>
      </c>
      <c r="G2528" s="95">
        <v>1247.72</v>
      </c>
    </row>
    <row r="2529" spans="2:7">
      <c r="B2529" s="41">
        <v>44667</v>
      </c>
      <c r="C2529" s="3" t="s">
        <v>118</v>
      </c>
      <c r="D2529" s="3">
        <v>16</v>
      </c>
      <c r="E2529" s="3" t="s">
        <v>6</v>
      </c>
      <c r="F2529" s="3" t="s">
        <v>108</v>
      </c>
      <c r="G2529" s="95">
        <v>683.04</v>
      </c>
    </row>
    <row r="2530" spans="2:7">
      <c r="B2530" s="41">
        <v>44698</v>
      </c>
      <c r="C2530" s="3" t="s">
        <v>118</v>
      </c>
      <c r="D2530" s="3">
        <v>475</v>
      </c>
      <c r="E2530" s="3" t="s">
        <v>110</v>
      </c>
      <c r="F2530" s="3" t="s">
        <v>115</v>
      </c>
      <c r="G2530" s="95">
        <v>7087.59</v>
      </c>
    </row>
    <row r="2531" spans="2:7">
      <c r="B2531" s="41">
        <v>44737</v>
      </c>
      <c r="C2531" s="3" t="s">
        <v>119</v>
      </c>
      <c r="D2531" s="3">
        <v>15</v>
      </c>
      <c r="E2531" s="3" t="s">
        <v>112</v>
      </c>
      <c r="F2531" s="3" t="s">
        <v>113</v>
      </c>
      <c r="G2531" s="95">
        <v>539.25</v>
      </c>
    </row>
    <row r="2532" spans="2:7">
      <c r="B2532" s="41">
        <v>44792</v>
      </c>
      <c r="C2532" s="3" t="s">
        <v>117</v>
      </c>
      <c r="D2532" s="3">
        <v>350</v>
      </c>
      <c r="E2532" s="3" t="s">
        <v>6</v>
      </c>
      <c r="F2532" s="3" t="s">
        <v>113</v>
      </c>
      <c r="G2532" s="95">
        <v>8591.36</v>
      </c>
    </row>
    <row r="2533" spans="2:7">
      <c r="B2533" s="41">
        <v>44019</v>
      </c>
      <c r="C2533" s="3" t="s">
        <v>119</v>
      </c>
      <c r="D2533" s="3">
        <v>9</v>
      </c>
      <c r="E2533" s="3" t="s">
        <v>114</v>
      </c>
      <c r="F2533" s="3" t="s">
        <v>106</v>
      </c>
      <c r="G2533" s="95">
        <v>224.55</v>
      </c>
    </row>
    <row r="2534" spans="2:7">
      <c r="B2534" s="41">
        <v>44592</v>
      </c>
      <c r="C2534" s="3" t="s">
        <v>118</v>
      </c>
      <c r="D2534" s="3">
        <v>12</v>
      </c>
      <c r="E2534" s="3" t="s">
        <v>114</v>
      </c>
      <c r="F2534" s="3" t="s">
        <v>115</v>
      </c>
      <c r="G2534" s="95">
        <v>311.39999999999998</v>
      </c>
    </row>
    <row r="2535" spans="2:7">
      <c r="B2535" s="41">
        <v>44787</v>
      </c>
      <c r="C2535" s="3" t="s">
        <v>119</v>
      </c>
      <c r="D2535" s="3">
        <v>475</v>
      </c>
      <c r="E2535" s="3" t="s">
        <v>114</v>
      </c>
      <c r="F2535" s="3" t="s">
        <v>105</v>
      </c>
      <c r="G2535" s="95">
        <v>6814.47</v>
      </c>
    </row>
    <row r="2536" spans="2:7">
      <c r="B2536" s="41">
        <v>44853</v>
      </c>
      <c r="C2536" s="3" t="s">
        <v>118</v>
      </c>
      <c r="D2536" s="3">
        <v>375</v>
      </c>
      <c r="E2536" s="3" t="s">
        <v>114</v>
      </c>
      <c r="F2536" s="3" t="s">
        <v>113</v>
      </c>
      <c r="G2536" s="95">
        <v>5595.47</v>
      </c>
    </row>
    <row r="2537" spans="2:7">
      <c r="B2537" s="41">
        <v>43834</v>
      </c>
      <c r="C2537" s="3" t="s">
        <v>119</v>
      </c>
      <c r="D2537" s="3">
        <v>48</v>
      </c>
      <c r="E2537" s="3" t="s">
        <v>114</v>
      </c>
      <c r="F2537" s="3" t="s">
        <v>108</v>
      </c>
      <c r="G2537" s="95">
        <v>934.2</v>
      </c>
    </row>
    <row r="2538" spans="2:7">
      <c r="B2538" s="41">
        <v>44186</v>
      </c>
      <c r="C2538" s="3" t="s">
        <v>107</v>
      </c>
      <c r="D2538" s="3">
        <v>225</v>
      </c>
      <c r="E2538" s="3" t="s">
        <v>9</v>
      </c>
      <c r="F2538" s="3" t="s">
        <v>105</v>
      </c>
      <c r="G2538" s="95">
        <v>4244.63</v>
      </c>
    </row>
    <row r="2539" spans="2:7">
      <c r="B2539" s="41">
        <v>44531</v>
      </c>
      <c r="C2539" s="3" t="s">
        <v>107</v>
      </c>
      <c r="D2539" s="3">
        <v>14</v>
      </c>
      <c r="E2539" s="3" t="s">
        <v>9</v>
      </c>
      <c r="F2539" s="3" t="s">
        <v>106</v>
      </c>
      <c r="G2539" s="95">
        <v>405.3</v>
      </c>
    </row>
    <row r="2540" spans="2:7">
      <c r="B2540" s="41">
        <v>44404</v>
      </c>
      <c r="C2540" s="3" t="s">
        <v>117</v>
      </c>
      <c r="D2540" s="3">
        <v>2</v>
      </c>
      <c r="E2540" s="3" t="s">
        <v>6</v>
      </c>
      <c r="F2540" s="3" t="s">
        <v>111</v>
      </c>
      <c r="G2540" s="95">
        <v>85.38</v>
      </c>
    </row>
    <row r="2541" spans="2:7">
      <c r="B2541" s="41">
        <v>44399</v>
      </c>
      <c r="C2541" s="3" t="s">
        <v>117</v>
      </c>
      <c r="D2541" s="3">
        <v>575</v>
      </c>
      <c r="E2541" s="3" t="s">
        <v>112</v>
      </c>
      <c r="F2541" s="3" t="s">
        <v>111</v>
      </c>
      <c r="G2541" s="95">
        <v>11885.97</v>
      </c>
    </row>
    <row r="2542" spans="2:7">
      <c r="B2542" s="41">
        <v>43927</v>
      </c>
      <c r="C2542" s="3" t="s">
        <v>116</v>
      </c>
      <c r="D2542" s="3">
        <v>2</v>
      </c>
      <c r="E2542" s="3" t="s">
        <v>6</v>
      </c>
      <c r="F2542" s="3" t="s">
        <v>109</v>
      </c>
      <c r="G2542" s="95">
        <v>89.38</v>
      </c>
    </row>
    <row r="2543" spans="2:7">
      <c r="B2543" s="41">
        <v>44431</v>
      </c>
      <c r="C2543" s="3" t="s">
        <v>117</v>
      </c>
      <c r="D2543" s="3">
        <v>250</v>
      </c>
      <c r="E2543" s="3" t="s">
        <v>110</v>
      </c>
      <c r="F2543" s="3" t="s">
        <v>105</v>
      </c>
      <c r="G2543" s="95">
        <v>4541.25</v>
      </c>
    </row>
    <row r="2544" spans="2:7">
      <c r="B2544" s="41">
        <v>44727</v>
      </c>
      <c r="C2544" s="3" t="s">
        <v>117</v>
      </c>
      <c r="D2544" s="3">
        <v>75</v>
      </c>
      <c r="E2544" s="3" t="s">
        <v>9</v>
      </c>
      <c r="F2544" s="3" t="s">
        <v>109</v>
      </c>
      <c r="G2544" s="95">
        <v>1515.94</v>
      </c>
    </row>
    <row r="2545" spans="2:7">
      <c r="B2545" s="41">
        <v>43896</v>
      </c>
      <c r="C2545" s="3" t="s">
        <v>116</v>
      </c>
      <c r="D2545" s="3">
        <v>44</v>
      </c>
      <c r="E2545" s="3" t="s">
        <v>9</v>
      </c>
      <c r="F2545" s="3" t="s">
        <v>109</v>
      </c>
      <c r="G2545" s="95">
        <v>1007.93</v>
      </c>
    </row>
    <row r="2546" spans="2:7">
      <c r="B2546" s="41">
        <v>44509</v>
      </c>
      <c r="C2546" s="3" t="s">
        <v>107</v>
      </c>
      <c r="D2546" s="3">
        <v>37</v>
      </c>
      <c r="E2546" s="3" t="s">
        <v>110</v>
      </c>
      <c r="F2546" s="3" t="s">
        <v>111</v>
      </c>
      <c r="G2546" s="95">
        <v>816.13</v>
      </c>
    </row>
    <row r="2547" spans="2:7">
      <c r="B2547" s="41">
        <v>44427</v>
      </c>
      <c r="C2547" s="3" t="s">
        <v>119</v>
      </c>
      <c r="D2547" s="3">
        <v>1</v>
      </c>
      <c r="E2547" s="3" t="s">
        <v>110</v>
      </c>
      <c r="F2547" s="3" t="s">
        <v>115</v>
      </c>
      <c r="G2547" s="95">
        <v>25.95</v>
      </c>
    </row>
    <row r="2548" spans="2:7">
      <c r="B2548" s="41">
        <v>44427</v>
      </c>
      <c r="C2548" s="3" t="s">
        <v>119</v>
      </c>
      <c r="D2548" s="3">
        <v>400</v>
      </c>
      <c r="E2548" s="3" t="s">
        <v>6</v>
      </c>
      <c r="F2548" s="3" t="s">
        <v>106</v>
      </c>
      <c r="G2548" s="95">
        <v>10278.700000000001</v>
      </c>
    </row>
    <row r="2549" spans="2:7">
      <c r="B2549" s="41">
        <v>44011</v>
      </c>
      <c r="C2549" s="3" t="s">
        <v>107</v>
      </c>
      <c r="D2549" s="3">
        <v>200</v>
      </c>
      <c r="E2549" s="3" t="s">
        <v>9</v>
      </c>
      <c r="F2549" s="3" t="s">
        <v>105</v>
      </c>
      <c r="G2549" s="95">
        <v>3913</v>
      </c>
    </row>
    <row r="2550" spans="2:7">
      <c r="B2550" s="41">
        <v>44186</v>
      </c>
      <c r="C2550" s="3" t="s">
        <v>118</v>
      </c>
      <c r="D2550" s="3">
        <v>41</v>
      </c>
      <c r="E2550" s="3" t="s">
        <v>9</v>
      </c>
      <c r="F2550" s="3" t="s">
        <v>105</v>
      </c>
      <c r="G2550" s="95">
        <v>939.21</v>
      </c>
    </row>
    <row r="2551" spans="2:7">
      <c r="B2551" s="41">
        <v>44534</v>
      </c>
      <c r="C2551" s="3" t="s">
        <v>107</v>
      </c>
      <c r="D2551" s="3">
        <v>6</v>
      </c>
      <c r="E2551" s="3" t="s">
        <v>9</v>
      </c>
      <c r="F2551" s="3" t="s">
        <v>115</v>
      </c>
      <c r="G2551" s="95">
        <v>167.7</v>
      </c>
    </row>
    <row r="2552" spans="2:7">
      <c r="B2552" s="41">
        <v>44870</v>
      </c>
      <c r="C2552" s="3" t="s">
        <v>119</v>
      </c>
      <c r="D2552" s="3">
        <v>225</v>
      </c>
      <c r="E2552" s="3" t="s">
        <v>110</v>
      </c>
      <c r="F2552" s="3" t="s">
        <v>105</v>
      </c>
      <c r="G2552" s="95">
        <v>3929.63</v>
      </c>
    </row>
    <row r="2553" spans="2:7">
      <c r="B2553" s="41">
        <v>44422</v>
      </c>
      <c r="C2553" s="3" t="s">
        <v>117</v>
      </c>
      <c r="D2553" s="3">
        <v>175</v>
      </c>
      <c r="E2553" s="3" t="s">
        <v>114</v>
      </c>
      <c r="F2553" s="3" t="s">
        <v>106</v>
      </c>
      <c r="G2553" s="95">
        <v>3301.38</v>
      </c>
    </row>
    <row r="2554" spans="2:7">
      <c r="B2554" s="41">
        <v>44317</v>
      </c>
      <c r="C2554" s="3" t="s">
        <v>119</v>
      </c>
      <c r="D2554" s="3">
        <v>20</v>
      </c>
      <c r="E2554" s="3" t="s">
        <v>9</v>
      </c>
      <c r="F2554" s="3" t="s">
        <v>109</v>
      </c>
      <c r="G2554" s="95">
        <v>559</v>
      </c>
    </row>
    <row r="2555" spans="2:7">
      <c r="B2555" s="41">
        <v>43949</v>
      </c>
      <c r="C2555" s="3" t="s">
        <v>117</v>
      </c>
      <c r="D2555" s="3">
        <v>25</v>
      </c>
      <c r="E2555" s="3" t="s">
        <v>6</v>
      </c>
      <c r="F2555" s="3" t="s">
        <v>115</v>
      </c>
      <c r="G2555" s="95">
        <v>928.41</v>
      </c>
    </row>
    <row r="2556" spans="2:7">
      <c r="B2556" s="41">
        <v>43924</v>
      </c>
      <c r="C2556" s="3" t="s">
        <v>117</v>
      </c>
      <c r="D2556" s="3">
        <v>475</v>
      </c>
      <c r="E2556" s="3" t="s">
        <v>112</v>
      </c>
      <c r="F2556" s="3" t="s">
        <v>113</v>
      </c>
      <c r="G2556" s="95">
        <v>9818.84</v>
      </c>
    </row>
    <row r="2557" spans="2:7">
      <c r="B2557" s="41">
        <v>44818</v>
      </c>
      <c r="C2557" s="3" t="s">
        <v>117</v>
      </c>
      <c r="D2557" s="3">
        <v>37</v>
      </c>
      <c r="E2557" s="3" t="s">
        <v>112</v>
      </c>
      <c r="F2557" s="3" t="s">
        <v>105</v>
      </c>
      <c r="G2557" s="95">
        <v>1099.18</v>
      </c>
    </row>
    <row r="2558" spans="2:7">
      <c r="B2558" s="41">
        <v>44817</v>
      </c>
      <c r="C2558" s="3" t="s">
        <v>116</v>
      </c>
      <c r="D2558" s="3">
        <v>6</v>
      </c>
      <c r="E2558" s="3" t="s">
        <v>112</v>
      </c>
      <c r="F2558" s="3" t="s">
        <v>113</v>
      </c>
      <c r="G2558" s="95">
        <v>203.7</v>
      </c>
    </row>
    <row r="2559" spans="2:7">
      <c r="B2559" s="41">
        <v>44272</v>
      </c>
      <c r="C2559" s="3" t="s">
        <v>117</v>
      </c>
      <c r="D2559" s="3">
        <v>7</v>
      </c>
      <c r="E2559" s="3" t="s">
        <v>110</v>
      </c>
      <c r="F2559" s="3" t="s">
        <v>113</v>
      </c>
      <c r="G2559" s="95">
        <v>174.65</v>
      </c>
    </row>
    <row r="2560" spans="2:7">
      <c r="B2560" s="41">
        <v>44753</v>
      </c>
      <c r="C2560" s="3" t="s">
        <v>119</v>
      </c>
      <c r="D2560" s="3">
        <v>5</v>
      </c>
      <c r="E2560" s="3" t="s">
        <v>114</v>
      </c>
      <c r="F2560" s="3" t="s">
        <v>106</v>
      </c>
      <c r="G2560" s="95">
        <v>129.75</v>
      </c>
    </row>
    <row r="2561" spans="2:7">
      <c r="B2561" s="41">
        <v>44146</v>
      </c>
      <c r="C2561" s="3" t="s">
        <v>117</v>
      </c>
      <c r="D2561" s="3">
        <v>37</v>
      </c>
      <c r="E2561" s="3" t="s">
        <v>110</v>
      </c>
      <c r="F2561" s="3" t="s">
        <v>106</v>
      </c>
      <c r="G2561" s="95">
        <v>816.13</v>
      </c>
    </row>
    <row r="2562" spans="2:7">
      <c r="B2562" s="41">
        <v>44275</v>
      </c>
      <c r="C2562" s="3" t="s">
        <v>117</v>
      </c>
      <c r="D2562" s="3">
        <v>17</v>
      </c>
      <c r="E2562" s="3" t="s">
        <v>110</v>
      </c>
      <c r="F2562" s="3" t="s">
        <v>109</v>
      </c>
      <c r="G2562" s="95">
        <v>407.15</v>
      </c>
    </row>
    <row r="2563" spans="2:7">
      <c r="B2563" s="41">
        <v>44607</v>
      </c>
      <c r="C2563" s="3" t="s">
        <v>117</v>
      </c>
      <c r="D2563" s="3">
        <v>31</v>
      </c>
      <c r="E2563" s="3" t="s">
        <v>110</v>
      </c>
      <c r="F2563" s="3" t="s">
        <v>111</v>
      </c>
      <c r="G2563" s="95">
        <v>657.43</v>
      </c>
    </row>
    <row r="2564" spans="2:7">
      <c r="B2564" s="41">
        <v>44591</v>
      </c>
      <c r="C2564" s="3" t="s">
        <v>118</v>
      </c>
      <c r="D2564" s="3">
        <v>500</v>
      </c>
      <c r="E2564" s="3" t="s">
        <v>112</v>
      </c>
      <c r="F2564" s="3" t="s">
        <v>106</v>
      </c>
      <c r="G2564" s="95">
        <v>10048.129999999999</v>
      </c>
    </row>
    <row r="2565" spans="2:7">
      <c r="B2565" s="41">
        <v>44497</v>
      </c>
      <c r="C2565" s="3" t="s">
        <v>119</v>
      </c>
      <c r="D2565" s="3">
        <v>1</v>
      </c>
      <c r="E2565" s="3" t="s">
        <v>110</v>
      </c>
      <c r="F2565" s="3" t="s">
        <v>109</v>
      </c>
      <c r="G2565" s="95">
        <v>25.95</v>
      </c>
    </row>
    <row r="2566" spans="2:7">
      <c r="B2566" s="41">
        <v>44671</v>
      </c>
      <c r="C2566" s="3" t="s">
        <v>107</v>
      </c>
      <c r="D2566" s="3">
        <v>7</v>
      </c>
      <c r="E2566" s="3" t="s">
        <v>9</v>
      </c>
      <c r="F2566" s="3" t="s">
        <v>111</v>
      </c>
      <c r="G2566" s="95">
        <v>188.65</v>
      </c>
    </row>
    <row r="2567" spans="2:7">
      <c r="B2567" s="41">
        <v>44581</v>
      </c>
      <c r="C2567" s="3" t="s">
        <v>116</v>
      </c>
      <c r="D2567" s="3">
        <v>6</v>
      </c>
      <c r="E2567" s="3" t="s">
        <v>9</v>
      </c>
      <c r="F2567" s="3" t="s">
        <v>108</v>
      </c>
      <c r="G2567" s="95">
        <v>167.7</v>
      </c>
    </row>
    <row r="2568" spans="2:7">
      <c r="B2568" s="41">
        <v>44902</v>
      </c>
      <c r="C2568" s="3" t="s">
        <v>107</v>
      </c>
      <c r="D2568" s="3">
        <v>41</v>
      </c>
      <c r="E2568" s="3" t="s">
        <v>110</v>
      </c>
      <c r="F2568" s="3" t="s">
        <v>106</v>
      </c>
      <c r="G2568" s="95">
        <v>869.51</v>
      </c>
    </row>
    <row r="2569" spans="2:7">
      <c r="B2569" s="41">
        <v>44201</v>
      </c>
      <c r="C2569" s="3" t="s">
        <v>107</v>
      </c>
      <c r="D2569" s="3">
        <v>375</v>
      </c>
      <c r="E2569" s="3" t="s">
        <v>9</v>
      </c>
      <c r="F2569" s="3" t="s">
        <v>109</v>
      </c>
      <c r="G2569" s="95">
        <v>6242.34</v>
      </c>
    </row>
    <row r="2570" spans="2:7">
      <c r="B2570" s="41">
        <v>43898</v>
      </c>
      <c r="C2570" s="3" t="s">
        <v>117</v>
      </c>
      <c r="D2570" s="3">
        <v>44</v>
      </c>
      <c r="E2570" s="3" t="s">
        <v>110</v>
      </c>
      <c r="F2570" s="3" t="s">
        <v>108</v>
      </c>
      <c r="G2570" s="95">
        <v>933.13</v>
      </c>
    </row>
    <row r="2571" spans="2:7">
      <c r="B2571" s="41">
        <v>44444</v>
      </c>
      <c r="C2571" s="3" t="s">
        <v>117</v>
      </c>
      <c r="D2571" s="3">
        <v>27</v>
      </c>
      <c r="E2571" s="3" t="s">
        <v>112</v>
      </c>
      <c r="F2571" s="3" t="s">
        <v>108</v>
      </c>
      <c r="G2571" s="95">
        <v>779.15</v>
      </c>
    </row>
    <row r="2572" spans="2:7">
      <c r="B2572" s="41">
        <v>44601</v>
      </c>
      <c r="C2572" s="3" t="s">
        <v>117</v>
      </c>
      <c r="D2572" s="3">
        <v>32</v>
      </c>
      <c r="E2572" s="3" t="s">
        <v>6</v>
      </c>
      <c r="F2572" s="3" t="s">
        <v>109</v>
      </c>
      <c r="G2572" s="95">
        <v>1188.3699999999999</v>
      </c>
    </row>
    <row r="2573" spans="2:7">
      <c r="B2573" s="41">
        <v>43873</v>
      </c>
      <c r="C2573" s="3" t="s">
        <v>117</v>
      </c>
      <c r="D2573" s="3">
        <v>50</v>
      </c>
      <c r="E2573" s="3" t="s">
        <v>6</v>
      </c>
      <c r="F2573" s="3" t="s">
        <v>115</v>
      </c>
      <c r="G2573" s="95">
        <v>1638.38</v>
      </c>
    </row>
    <row r="2574" spans="2:7">
      <c r="B2574" s="41">
        <v>43989</v>
      </c>
      <c r="C2574" s="3" t="s">
        <v>119</v>
      </c>
      <c r="D2574" s="3">
        <v>350</v>
      </c>
      <c r="E2574" s="3" t="s">
        <v>110</v>
      </c>
      <c r="F2574" s="3" t="s">
        <v>113</v>
      </c>
      <c r="G2574" s="95">
        <v>5021.1899999999996</v>
      </c>
    </row>
    <row r="2575" spans="2:7">
      <c r="B2575" s="41">
        <v>44821</v>
      </c>
      <c r="C2575" s="3" t="s">
        <v>117</v>
      </c>
      <c r="D2575" s="3">
        <v>600</v>
      </c>
      <c r="E2575" s="3" t="s">
        <v>114</v>
      </c>
      <c r="F2575" s="3" t="s">
        <v>111</v>
      </c>
      <c r="G2575" s="95">
        <v>8607.75</v>
      </c>
    </row>
    <row r="2576" spans="2:7">
      <c r="B2576" s="41">
        <v>44422</v>
      </c>
      <c r="C2576" s="3" t="s">
        <v>119</v>
      </c>
      <c r="D2576" s="3">
        <v>175</v>
      </c>
      <c r="E2576" s="3" t="s">
        <v>9</v>
      </c>
      <c r="F2576" s="3" t="s">
        <v>108</v>
      </c>
      <c r="G2576" s="95">
        <v>3301.38</v>
      </c>
    </row>
    <row r="2577" spans="2:7">
      <c r="B2577" s="41">
        <v>44357</v>
      </c>
      <c r="C2577" s="3" t="s">
        <v>107</v>
      </c>
      <c r="D2577" s="3">
        <v>250</v>
      </c>
      <c r="E2577" s="3" t="s">
        <v>9</v>
      </c>
      <c r="F2577" s="3" t="s">
        <v>115</v>
      </c>
      <c r="G2577" s="95">
        <v>4891.25</v>
      </c>
    </row>
    <row r="2578" spans="2:7">
      <c r="B2578" s="41">
        <v>43990</v>
      </c>
      <c r="C2578" s="3" t="s">
        <v>117</v>
      </c>
      <c r="D2578" s="3">
        <v>8</v>
      </c>
      <c r="E2578" s="3" t="s">
        <v>114</v>
      </c>
      <c r="F2578" s="3" t="s">
        <v>113</v>
      </c>
      <c r="G2578" s="95">
        <v>215.6</v>
      </c>
    </row>
    <row r="2579" spans="2:7">
      <c r="B2579" s="41">
        <v>44512</v>
      </c>
      <c r="C2579" s="3" t="s">
        <v>118</v>
      </c>
      <c r="D2579" s="3">
        <v>31</v>
      </c>
      <c r="E2579" s="3" t="s">
        <v>6</v>
      </c>
      <c r="F2579" s="3" t="s">
        <v>115</v>
      </c>
      <c r="G2579" s="95">
        <v>1151.23</v>
      </c>
    </row>
    <row r="2580" spans="2:7">
      <c r="B2580" s="41">
        <v>44490</v>
      </c>
      <c r="C2580" s="3" t="s">
        <v>117</v>
      </c>
      <c r="D2580" s="3">
        <v>300</v>
      </c>
      <c r="E2580" s="3" t="s">
        <v>9</v>
      </c>
      <c r="F2580" s="3" t="s">
        <v>108</v>
      </c>
      <c r="G2580" s="95">
        <v>4648.88</v>
      </c>
    </row>
    <row r="2581" spans="2:7">
      <c r="B2581" s="41">
        <v>44522</v>
      </c>
      <c r="C2581" s="3" t="s">
        <v>117</v>
      </c>
      <c r="D2581" s="3">
        <v>275</v>
      </c>
      <c r="E2581" s="3" t="s">
        <v>114</v>
      </c>
      <c r="F2581" s="3" t="s">
        <v>115</v>
      </c>
      <c r="G2581" s="95">
        <v>4261.47</v>
      </c>
    </row>
    <row r="2582" spans="2:7">
      <c r="B2582" s="41">
        <v>44470</v>
      </c>
      <c r="C2582" s="3" t="s">
        <v>117</v>
      </c>
      <c r="D2582" s="3">
        <v>5</v>
      </c>
      <c r="E2582" s="3" t="s">
        <v>112</v>
      </c>
      <c r="F2582" s="3" t="s">
        <v>108</v>
      </c>
      <c r="G2582" s="95">
        <v>174.75</v>
      </c>
    </row>
    <row r="2583" spans="2:7">
      <c r="B2583" s="41">
        <v>43937</v>
      </c>
      <c r="C2583" s="3" t="s">
        <v>107</v>
      </c>
      <c r="D2583" s="3">
        <v>150</v>
      </c>
      <c r="E2583" s="3" t="s">
        <v>9</v>
      </c>
      <c r="F2583" s="3" t="s">
        <v>113</v>
      </c>
      <c r="G2583" s="95">
        <v>3039.75</v>
      </c>
    </row>
    <row r="2584" spans="2:7">
      <c r="B2584" s="41">
        <v>44571</v>
      </c>
      <c r="C2584" s="3" t="s">
        <v>107</v>
      </c>
      <c r="D2584" s="3">
        <v>9</v>
      </c>
      <c r="E2584" s="3" t="s">
        <v>114</v>
      </c>
      <c r="F2584" s="3" t="s">
        <v>115</v>
      </c>
      <c r="G2584" s="95">
        <v>242.55</v>
      </c>
    </row>
    <row r="2585" spans="2:7">
      <c r="B2585" s="41">
        <v>43882</v>
      </c>
      <c r="C2585" s="3" t="s">
        <v>117</v>
      </c>
      <c r="D2585" s="3">
        <v>5</v>
      </c>
      <c r="E2585" s="3" t="s">
        <v>6</v>
      </c>
      <c r="F2585" s="3" t="s">
        <v>111</v>
      </c>
      <c r="G2585" s="95">
        <v>218.45</v>
      </c>
    </row>
    <row r="2586" spans="2:7">
      <c r="B2586" s="41">
        <v>43852</v>
      </c>
      <c r="C2586" s="3" t="s">
        <v>116</v>
      </c>
      <c r="D2586" s="3">
        <v>500</v>
      </c>
      <c r="E2586" s="3" t="s">
        <v>9</v>
      </c>
      <c r="F2586" s="3" t="s">
        <v>111</v>
      </c>
      <c r="G2586" s="95">
        <v>8323.1299999999992</v>
      </c>
    </row>
    <row r="2587" spans="2:7">
      <c r="B2587" s="41">
        <v>43884</v>
      </c>
      <c r="C2587" s="3" t="s">
        <v>107</v>
      </c>
      <c r="D2587" s="3">
        <v>2</v>
      </c>
      <c r="E2587" s="3" t="s">
        <v>9</v>
      </c>
      <c r="F2587" s="3" t="s">
        <v>111</v>
      </c>
      <c r="G2587" s="95">
        <v>53.9</v>
      </c>
    </row>
    <row r="2588" spans="2:7">
      <c r="B2588" s="41">
        <v>44651</v>
      </c>
      <c r="C2588" s="3" t="s">
        <v>119</v>
      </c>
      <c r="D2588" s="3">
        <v>225</v>
      </c>
      <c r="E2588" s="3" t="s">
        <v>112</v>
      </c>
      <c r="F2588" s="3" t="s">
        <v>108</v>
      </c>
      <c r="G2588" s="95">
        <v>5347.13</v>
      </c>
    </row>
    <row r="2589" spans="2:7">
      <c r="B2589" s="41">
        <v>44778</v>
      </c>
      <c r="C2589" s="3" t="s">
        <v>107</v>
      </c>
      <c r="D2589" s="3">
        <v>2</v>
      </c>
      <c r="E2589" s="3" t="s">
        <v>9</v>
      </c>
      <c r="F2589" s="3" t="s">
        <v>105</v>
      </c>
      <c r="G2589" s="95">
        <v>53.9</v>
      </c>
    </row>
    <row r="2590" spans="2:7">
      <c r="B2590" s="41">
        <v>44875</v>
      </c>
      <c r="C2590" s="3" t="s">
        <v>119</v>
      </c>
      <c r="D2590" s="3">
        <v>300</v>
      </c>
      <c r="E2590" s="3" t="s">
        <v>114</v>
      </c>
      <c r="F2590" s="3" t="s">
        <v>113</v>
      </c>
      <c r="G2590" s="95">
        <v>4476.38</v>
      </c>
    </row>
    <row r="2591" spans="2:7">
      <c r="B2591" s="41">
        <v>44488</v>
      </c>
      <c r="C2591" s="3" t="s">
        <v>117</v>
      </c>
      <c r="D2591" s="3">
        <v>47</v>
      </c>
      <c r="E2591" s="3" t="s">
        <v>114</v>
      </c>
      <c r="F2591" s="3" t="s">
        <v>108</v>
      </c>
      <c r="G2591" s="95">
        <v>1076.6500000000001</v>
      </c>
    </row>
    <row r="2592" spans="2:7">
      <c r="B2592" s="41">
        <v>43887</v>
      </c>
      <c r="C2592" s="3" t="s">
        <v>118</v>
      </c>
      <c r="D2592" s="3">
        <v>5</v>
      </c>
      <c r="E2592" s="3" t="s">
        <v>112</v>
      </c>
      <c r="F2592" s="3" t="s">
        <v>106</v>
      </c>
      <c r="G2592" s="95">
        <v>169.75</v>
      </c>
    </row>
    <row r="2593" spans="2:7">
      <c r="B2593" s="41">
        <v>44749</v>
      </c>
      <c r="C2593" s="3" t="s">
        <v>117</v>
      </c>
      <c r="D2593" s="3">
        <v>100</v>
      </c>
      <c r="E2593" s="3" t="s">
        <v>6</v>
      </c>
      <c r="F2593" s="3" t="s">
        <v>115</v>
      </c>
      <c r="G2593" s="95">
        <v>3058.3</v>
      </c>
    </row>
    <row r="2594" spans="2:7">
      <c r="B2594" s="41">
        <v>44066</v>
      </c>
      <c r="C2594" s="3" t="s">
        <v>117</v>
      </c>
      <c r="D2594" s="3">
        <v>2</v>
      </c>
      <c r="E2594" s="3" t="s">
        <v>112</v>
      </c>
      <c r="F2594" s="3" t="s">
        <v>115</v>
      </c>
      <c r="G2594" s="95">
        <v>67.900000000000006</v>
      </c>
    </row>
    <row r="2595" spans="2:7">
      <c r="B2595" s="41">
        <v>44321</v>
      </c>
      <c r="C2595" s="3" t="s">
        <v>117</v>
      </c>
      <c r="D2595" s="3">
        <v>375</v>
      </c>
      <c r="E2595" s="3" t="s">
        <v>110</v>
      </c>
      <c r="F2595" s="3" t="s">
        <v>115</v>
      </c>
      <c r="G2595" s="95">
        <v>5595.47</v>
      </c>
    </row>
    <row r="2596" spans="2:7">
      <c r="B2596" s="41">
        <v>44316</v>
      </c>
      <c r="C2596" s="3" t="s">
        <v>107</v>
      </c>
      <c r="D2596" s="3">
        <v>150</v>
      </c>
      <c r="E2596" s="3" t="s">
        <v>9</v>
      </c>
      <c r="F2596" s="3" t="s">
        <v>105</v>
      </c>
      <c r="G2596" s="95">
        <v>2829.75</v>
      </c>
    </row>
    <row r="2597" spans="2:7">
      <c r="B2597" s="41">
        <v>44342</v>
      </c>
      <c r="C2597" s="3" t="s">
        <v>119</v>
      </c>
      <c r="D2597" s="3">
        <v>19</v>
      </c>
      <c r="E2597" s="3" t="s">
        <v>114</v>
      </c>
      <c r="F2597" s="3" t="s">
        <v>115</v>
      </c>
      <c r="G2597" s="95">
        <v>512.04999999999995</v>
      </c>
    </row>
    <row r="2598" spans="2:7">
      <c r="B2598" s="41">
        <v>44037</v>
      </c>
      <c r="C2598" s="3" t="s">
        <v>107</v>
      </c>
      <c r="D2598" s="3">
        <v>3</v>
      </c>
      <c r="E2598" s="3" t="s">
        <v>112</v>
      </c>
      <c r="F2598" s="3" t="s">
        <v>113</v>
      </c>
      <c r="G2598" s="95">
        <v>101.85</v>
      </c>
    </row>
    <row r="2599" spans="2:7">
      <c r="B2599" s="41">
        <v>44225</v>
      </c>
      <c r="C2599" s="3" t="s">
        <v>116</v>
      </c>
      <c r="D2599" s="3">
        <v>9</v>
      </c>
      <c r="E2599" s="3" t="s">
        <v>110</v>
      </c>
      <c r="F2599" s="3" t="s">
        <v>111</v>
      </c>
      <c r="G2599" s="95">
        <v>233.55</v>
      </c>
    </row>
    <row r="2600" spans="2:7">
      <c r="B2600" s="41">
        <v>44614</v>
      </c>
      <c r="C2600" s="3" t="s">
        <v>119</v>
      </c>
      <c r="D2600" s="3">
        <v>500</v>
      </c>
      <c r="E2600" s="3" t="s">
        <v>114</v>
      </c>
      <c r="F2600" s="3" t="s">
        <v>115</v>
      </c>
      <c r="G2600" s="95">
        <v>7460.63</v>
      </c>
    </row>
    <row r="2601" spans="2:7">
      <c r="B2601" s="41">
        <v>44727</v>
      </c>
      <c r="C2601" s="3" t="s">
        <v>117</v>
      </c>
      <c r="D2601" s="3">
        <v>525</v>
      </c>
      <c r="E2601" s="3" t="s">
        <v>6</v>
      </c>
      <c r="F2601" s="3" t="s">
        <v>109</v>
      </c>
      <c r="G2601" s="95">
        <v>13188.92</v>
      </c>
    </row>
    <row r="2602" spans="2:7">
      <c r="B2602" s="41">
        <v>43972</v>
      </c>
      <c r="C2602" s="3" t="s">
        <v>119</v>
      </c>
      <c r="D2602" s="3">
        <v>4</v>
      </c>
      <c r="E2602" s="3" t="s">
        <v>114</v>
      </c>
      <c r="F2602" s="3" t="s">
        <v>109</v>
      </c>
      <c r="G2602" s="95">
        <v>107.8</v>
      </c>
    </row>
    <row r="2603" spans="2:7">
      <c r="B2603" s="41">
        <v>43921</v>
      </c>
      <c r="C2603" s="3" t="s">
        <v>116</v>
      </c>
      <c r="D2603" s="3">
        <v>450</v>
      </c>
      <c r="E2603" s="3" t="s">
        <v>110</v>
      </c>
      <c r="F2603" s="3" t="s">
        <v>115</v>
      </c>
      <c r="G2603" s="95">
        <v>6197.06</v>
      </c>
    </row>
    <row r="2604" spans="2:7">
      <c r="B2604" s="41">
        <v>44291</v>
      </c>
      <c r="C2604" s="3" t="s">
        <v>117</v>
      </c>
      <c r="D2604" s="3">
        <v>75</v>
      </c>
      <c r="E2604" s="3" t="s">
        <v>110</v>
      </c>
      <c r="F2604" s="3" t="s">
        <v>111</v>
      </c>
      <c r="G2604" s="95">
        <v>1347.19</v>
      </c>
    </row>
    <row r="2605" spans="2:7">
      <c r="B2605" s="41">
        <v>44663</v>
      </c>
      <c r="C2605" s="3" t="s">
        <v>119</v>
      </c>
      <c r="D2605" s="3">
        <v>8</v>
      </c>
      <c r="E2605" s="3" t="s">
        <v>112</v>
      </c>
      <c r="F2605" s="3" t="s">
        <v>113</v>
      </c>
      <c r="G2605" s="95">
        <v>271.60000000000002</v>
      </c>
    </row>
    <row r="2606" spans="2:7">
      <c r="B2606" s="41">
        <v>44267</v>
      </c>
      <c r="C2606" s="3" t="s">
        <v>117</v>
      </c>
      <c r="D2606" s="3">
        <v>5</v>
      </c>
      <c r="E2606" s="3" t="s">
        <v>110</v>
      </c>
      <c r="F2606" s="3" t="s">
        <v>115</v>
      </c>
      <c r="G2606" s="95">
        <v>124.75</v>
      </c>
    </row>
    <row r="2607" spans="2:7">
      <c r="B2607" s="41">
        <v>44044</v>
      </c>
      <c r="C2607" s="3" t="s">
        <v>116</v>
      </c>
      <c r="D2607" s="3">
        <v>200</v>
      </c>
      <c r="E2607" s="3" t="s">
        <v>110</v>
      </c>
      <c r="F2607" s="3" t="s">
        <v>115</v>
      </c>
      <c r="G2607" s="95">
        <v>3353</v>
      </c>
    </row>
    <row r="2608" spans="2:7">
      <c r="B2608" s="41">
        <v>44696</v>
      </c>
      <c r="C2608" s="3" t="s">
        <v>117</v>
      </c>
      <c r="D2608" s="3">
        <v>17</v>
      </c>
      <c r="E2608" s="3" t="s">
        <v>6</v>
      </c>
      <c r="F2608" s="3" t="s">
        <v>106</v>
      </c>
      <c r="G2608" s="95">
        <v>759.73</v>
      </c>
    </row>
    <row r="2609" spans="2:7">
      <c r="B2609" s="41">
        <v>44564</v>
      </c>
      <c r="C2609" s="3" t="s">
        <v>118</v>
      </c>
      <c r="D2609" s="3">
        <v>35</v>
      </c>
      <c r="E2609" s="3" t="s">
        <v>6</v>
      </c>
      <c r="F2609" s="3" t="s">
        <v>106</v>
      </c>
      <c r="G2609" s="95">
        <v>1299.78</v>
      </c>
    </row>
    <row r="2610" spans="2:7">
      <c r="B2610" s="41">
        <v>44645</v>
      </c>
      <c r="C2610" s="3" t="s">
        <v>117</v>
      </c>
      <c r="D2610" s="3">
        <v>46</v>
      </c>
      <c r="E2610" s="3" t="s">
        <v>114</v>
      </c>
      <c r="F2610" s="3" t="s">
        <v>105</v>
      </c>
      <c r="G2610" s="95">
        <v>1053.75</v>
      </c>
    </row>
    <row r="2611" spans="2:7">
      <c r="B2611" s="41">
        <v>44285</v>
      </c>
      <c r="C2611" s="3" t="s">
        <v>118</v>
      </c>
      <c r="D2611" s="3">
        <v>3</v>
      </c>
      <c r="E2611" s="3" t="s">
        <v>6</v>
      </c>
      <c r="F2611" s="3" t="s">
        <v>105</v>
      </c>
      <c r="G2611" s="95">
        <v>128.07</v>
      </c>
    </row>
    <row r="2612" spans="2:7">
      <c r="B2612" s="41">
        <v>44023</v>
      </c>
      <c r="C2612" s="3" t="s">
        <v>116</v>
      </c>
      <c r="D2612" s="3">
        <v>1</v>
      </c>
      <c r="E2612" s="3" t="s">
        <v>6</v>
      </c>
      <c r="F2612" s="3" t="s">
        <v>105</v>
      </c>
      <c r="G2612" s="95">
        <v>44.69</v>
      </c>
    </row>
    <row r="2613" spans="2:7">
      <c r="B2613" s="41">
        <v>44780</v>
      </c>
      <c r="C2613" s="3" t="s">
        <v>117</v>
      </c>
      <c r="D2613" s="3">
        <v>30</v>
      </c>
      <c r="E2613" s="3" t="s">
        <v>112</v>
      </c>
      <c r="F2613" s="3" t="s">
        <v>115</v>
      </c>
      <c r="G2613" s="95">
        <v>916.73</v>
      </c>
    </row>
    <row r="2614" spans="2:7">
      <c r="B2614" s="41">
        <v>44403</v>
      </c>
      <c r="C2614" s="3" t="s">
        <v>117</v>
      </c>
      <c r="D2614" s="3">
        <v>5</v>
      </c>
      <c r="E2614" s="3" t="s">
        <v>9</v>
      </c>
      <c r="F2614" s="3" t="s">
        <v>105</v>
      </c>
      <c r="G2614" s="95">
        <v>144.75</v>
      </c>
    </row>
    <row r="2615" spans="2:7">
      <c r="B2615" s="41">
        <v>44041</v>
      </c>
      <c r="C2615" s="3" t="s">
        <v>119</v>
      </c>
      <c r="D2615" s="3">
        <v>3</v>
      </c>
      <c r="E2615" s="3" t="s">
        <v>6</v>
      </c>
      <c r="F2615" s="3" t="s">
        <v>111</v>
      </c>
      <c r="G2615" s="95">
        <v>131.07</v>
      </c>
    </row>
    <row r="2616" spans="2:7">
      <c r="B2616" s="41">
        <v>44197</v>
      </c>
      <c r="C2616" s="3" t="s">
        <v>119</v>
      </c>
      <c r="D2616" s="3">
        <v>24</v>
      </c>
      <c r="E2616" s="3" t="s">
        <v>112</v>
      </c>
      <c r="F2616" s="3" t="s">
        <v>106</v>
      </c>
      <c r="G2616" s="95">
        <v>692.58</v>
      </c>
    </row>
    <row r="2617" spans="2:7">
      <c r="B2617" s="41">
        <v>44011</v>
      </c>
      <c r="C2617" s="3" t="s">
        <v>117</v>
      </c>
      <c r="D2617" s="3">
        <v>2</v>
      </c>
      <c r="E2617" s="3" t="s">
        <v>114</v>
      </c>
      <c r="F2617" s="3" t="s">
        <v>106</v>
      </c>
      <c r="G2617" s="95">
        <v>51.9</v>
      </c>
    </row>
    <row r="2618" spans="2:7">
      <c r="B2618" s="41">
        <v>43902</v>
      </c>
      <c r="C2618" s="3" t="s">
        <v>116</v>
      </c>
      <c r="D2618" s="3">
        <v>5</v>
      </c>
      <c r="E2618" s="3" t="s">
        <v>9</v>
      </c>
      <c r="F2618" s="3" t="s">
        <v>105</v>
      </c>
      <c r="G2618" s="95">
        <v>139.75</v>
      </c>
    </row>
    <row r="2619" spans="2:7">
      <c r="B2619" s="41">
        <v>43881</v>
      </c>
      <c r="C2619" s="3" t="s">
        <v>118</v>
      </c>
      <c r="D2619" s="3">
        <v>475</v>
      </c>
      <c r="E2619" s="3" t="s">
        <v>114</v>
      </c>
      <c r="F2619" s="3" t="s">
        <v>113</v>
      </c>
      <c r="G2619" s="95">
        <v>7087.59</v>
      </c>
    </row>
    <row r="2620" spans="2:7">
      <c r="B2620" s="41">
        <v>44352</v>
      </c>
      <c r="C2620" s="3" t="s">
        <v>119</v>
      </c>
      <c r="D2620" s="3">
        <v>43</v>
      </c>
      <c r="E2620" s="3" t="s">
        <v>114</v>
      </c>
      <c r="F2620" s="3" t="s">
        <v>113</v>
      </c>
      <c r="G2620" s="95">
        <v>911.92</v>
      </c>
    </row>
    <row r="2621" spans="2:7">
      <c r="B2621" s="41">
        <v>44689</v>
      </c>
      <c r="C2621" s="3" t="s">
        <v>117</v>
      </c>
      <c r="D2621" s="3">
        <v>44</v>
      </c>
      <c r="E2621" s="3" t="s">
        <v>6</v>
      </c>
      <c r="F2621" s="3" t="s">
        <v>115</v>
      </c>
      <c r="G2621" s="95">
        <v>1634.01</v>
      </c>
    </row>
    <row r="2622" spans="2:7">
      <c r="B2622" s="41">
        <v>44508</v>
      </c>
      <c r="C2622" s="3" t="s">
        <v>119</v>
      </c>
      <c r="D2622" s="3">
        <v>1</v>
      </c>
      <c r="E2622" s="3" t="s">
        <v>114</v>
      </c>
      <c r="F2622" s="3" t="s">
        <v>111</v>
      </c>
      <c r="G2622" s="95">
        <v>26.95</v>
      </c>
    </row>
    <row r="2623" spans="2:7">
      <c r="B2623" s="41">
        <v>44258</v>
      </c>
      <c r="C2623" s="3" t="s">
        <v>117</v>
      </c>
      <c r="D2623" s="3">
        <v>28</v>
      </c>
      <c r="E2623" s="3" t="s">
        <v>6</v>
      </c>
      <c r="F2623" s="3" t="s">
        <v>108</v>
      </c>
      <c r="G2623" s="95">
        <v>1063.6199999999999</v>
      </c>
    </row>
    <row r="2624" spans="2:7">
      <c r="B2624" s="41">
        <v>44694</v>
      </c>
      <c r="C2624" s="3" t="s">
        <v>117</v>
      </c>
      <c r="D2624" s="3">
        <v>30</v>
      </c>
      <c r="E2624" s="3" t="s">
        <v>114</v>
      </c>
      <c r="F2624" s="3" t="s">
        <v>106</v>
      </c>
      <c r="G2624" s="95">
        <v>636.23</v>
      </c>
    </row>
    <row r="2625" spans="2:7">
      <c r="B2625" s="41">
        <v>43981</v>
      </c>
      <c r="C2625" s="3" t="s">
        <v>119</v>
      </c>
      <c r="D2625" s="3">
        <v>5</v>
      </c>
      <c r="E2625" s="3" t="s">
        <v>112</v>
      </c>
      <c r="F2625" s="3" t="s">
        <v>109</v>
      </c>
      <c r="G2625" s="95">
        <v>179.75</v>
      </c>
    </row>
    <row r="2626" spans="2:7">
      <c r="B2626" s="41">
        <v>44742</v>
      </c>
      <c r="C2626" s="3" t="s">
        <v>118</v>
      </c>
      <c r="D2626" s="3">
        <v>11</v>
      </c>
      <c r="E2626" s="3" t="s">
        <v>9</v>
      </c>
      <c r="F2626" s="3" t="s">
        <v>115</v>
      </c>
      <c r="G2626" s="95">
        <v>318.45</v>
      </c>
    </row>
    <row r="2627" spans="2:7">
      <c r="B2627" s="41">
        <v>44043</v>
      </c>
      <c r="C2627" s="3" t="s">
        <v>107</v>
      </c>
      <c r="D2627" s="3">
        <v>7</v>
      </c>
      <c r="E2627" s="3" t="s">
        <v>114</v>
      </c>
      <c r="F2627" s="3" t="s">
        <v>109</v>
      </c>
      <c r="G2627" s="95">
        <v>174.65</v>
      </c>
    </row>
    <row r="2628" spans="2:7">
      <c r="B2628" s="41">
        <v>44853</v>
      </c>
      <c r="C2628" s="3" t="s">
        <v>118</v>
      </c>
      <c r="D2628" s="3">
        <v>200</v>
      </c>
      <c r="E2628" s="3" t="s">
        <v>114</v>
      </c>
      <c r="F2628" s="3" t="s">
        <v>108</v>
      </c>
      <c r="G2628" s="95">
        <v>3493</v>
      </c>
    </row>
    <row r="2629" spans="2:7">
      <c r="B2629" s="41">
        <v>43877</v>
      </c>
      <c r="C2629" s="3" t="s">
        <v>117</v>
      </c>
      <c r="D2629" s="3">
        <v>9</v>
      </c>
      <c r="E2629" s="3" t="s">
        <v>114</v>
      </c>
      <c r="F2629" s="3" t="s">
        <v>111</v>
      </c>
      <c r="G2629" s="95">
        <v>233.55</v>
      </c>
    </row>
    <row r="2630" spans="2:7">
      <c r="B2630" s="41">
        <v>43942</v>
      </c>
      <c r="C2630" s="3" t="s">
        <v>118</v>
      </c>
      <c r="D2630" s="3">
        <v>3</v>
      </c>
      <c r="E2630" s="3" t="s">
        <v>6</v>
      </c>
      <c r="F2630" s="3" t="s">
        <v>105</v>
      </c>
      <c r="G2630" s="95">
        <v>131.07</v>
      </c>
    </row>
    <row r="2631" spans="2:7">
      <c r="B2631" s="41">
        <v>44918</v>
      </c>
      <c r="C2631" s="3" t="s">
        <v>117</v>
      </c>
      <c r="D2631" s="3">
        <v>41</v>
      </c>
      <c r="E2631" s="3" t="s">
        <v>114</v>
      </c>
      <c r="F2631" s="3" t="s">
        <v>108</v>
      </c>
      <c r="G2631" s="95">
        <v>904.36</v>
      </c>
    </row>
    <row r="2632" spans="2:7">
      <c r="B2632" s="41">
        <v>43840</v>
      </c>
      <c r="C2632" s="3" t="s">
        <v>107</v>
      </c>
      <c r="D2632" s="3">
        <v>7</v>
      </c>
      <c r="E2632" s="3" t="s">
        <v>110</v>
      </c>
      <c r="F2632" s="3" t="s">
        <v>113</v>
      </c>
      <c r="G2632" s="95">
        <v>174.65</v>
      </c>
    </row>
    <row r="2633" spans="2:7">
      <c r="B2633" s="41">
        <v>44017</v>
      </c>
      <c r="C2633" s="3" t="s">
        <v>116</v>
      </c>
      <c r="D2633" s="3">
        <v>1</v>
      </c>
      <c r="E2633" s="3" t="s">
        <v>114</v>
      </c>
      <c r="F2633" s="3" t="s">
        <v>109</v>
      </c>
      <c r="G2633" s="95">
        <v>24.95</v>
      </c>
    </row>
    <row r="2634" spans="2:7">
      <c r="B2634" s="41">
        <v>44567</v>
      </c>
      <c r="C2634" s="3" t="s">
        <v>119</v>
      </c>
      <c r="D2634" s="3">
        <v>175</v>
      </c>
      <c r="E2634" s="3" t="s">
        <v>114</v>
      </c>
      <c r="F2634" s="3" t="s">
        <v>109</v>
      </c>
      <c r="G2634" s="95">
        <v>3178.88</v>
      </c>
    </row>
    <row r="2635" spans="2:7">
      <c r="B2635" s="41">
        <v>44177</v>
      </c>
      <c r="C2635" s="3" t="s">
        <v>117</v>
      </c>
      <c r="D2635" s="3">
        <v>39</v>
      </c>
      <c r="E2635" s="3" t="s">
        <v>112</v>
      </c>
      <c r="F2635" s="3" t="s">
        <v>111</v>
      </c>
      <c r="G2635" s="95">
        <v>1191.74</v>
      </c>
    </row>
    <row r="2636" spans="2:7">
      <c r="B2636" s="41">
        <v>44082</v>
      </c>
      <c r="C2636" s="3" t="s">
        <v>116</v>
      </c>
      <c r="D2636" s="3">
        <v>7</v>
      </c>
      <c r="E2636" s="3" t="s">
        <v>114</v>
      </c>
      <c r="F2636" s="3" t="s">
        <v>115</v>
      </c>
      <c r="G2636" s="95">
        <v>174.65</v>
      </c>
    </row>
    <row r="2637" spans="2:7">
      <c r="B2637" s="41">
        <v>43958</v>
      </c>
      <c r="C2637" s="3" t="s">
        <v>119</v>
      </c>
      <c r="D2637" s="3">
        <v>10</v>
      </c>
      <c r="E2637" s="3" t="s">
        <v>110</v>
      </c>
      <c r="F2637" s="3" t="s">
        <v>108</v>
      </c>
      <c r="G2637" s="95">
        <v>249.5</v>
      </c>
    </row>
    <row r="2638" spans="2:7">
      <c r="B2638" s="41">
        <v>44287</v>
      </c>
      <c r="C2638" s="3" t="s">
        <v>118</v>
      </c>
      <c r="D2638" s="3">
        <v>15</v>
      </c>
      <c r="E2638" s="3" t="s">
        <v>110</v>
      </c>
      <c r="F2638" s="3" t="s">
        <v>108</v>
      </c>
      <c r="G2638" s="95">
        <v>374.25</v>
      </c>
    </row>
    <row r="2639" spans="2:7">
      <c r="B2639" s="41">
        <v>44837</v>
      </c>
      <c r="C2639" s="3" t="s">
        <v>117</v>
      </c>
      <c r="D2639" s="3">
        <v>575</v>
      </c>
      <c r="E2639" s="3" t="s">
        <v>114</v>
      </c>
      <c r="F2639" s="3" t="s">
        <v>106</v>
      </c>
      <c r="G2639" s="95">
        <v>8249.09</v>
      </c>
    </row>
    <row r="2640" spans="2:7">
      <c r="B2640" s="41">
        <v>44345</v>
      </c>
      <c r="C2640" s="3" t="s">
        <v>107</v>
      </c>
      <c r="D2640" s="3">
        <v>23</v>
      </c>
      <c r="E2640" s="3" t="s">
        <v>9</v>
      </c>
      <c r="F2640" s="3" t="s">
        <v>108</v>
      </c>
      <c r="G2640" s="95">
        <v>665.85</v>
      </c>
    </row>
    <row r="2641" spans="2:7">
      <c r="B2641" s="41">
        <v>44239</v>
      </c>
      <c r="C2641" s="3" t="s">
        <v>116</v>
      </c>
      <c r="D2641" s="3">
        <v>175</v>
      </c>
      <c r="E2641" s="3" t="s">
        <v>112</v>
      </c>
      <c r="F2641" s="3" t="s">
        <v>111</v>
      </c>
      <c r="G2641" s="95">
        <v>4281.38</v>
      </c>
    </row>
    <row r="2642" spans="2:7">
      <c r="B2642" s="41">
        <v>44861</v>
      </c>
      <c r="C2642" s="3" t="s">
        <v>119</v>
      </c>
      <c r="D2642" s="3">
        <v>1</v>
      </c>
      <c r="E2642" s="3" t="s">
        <v>6</v>
      </c>
      <c r="F2642" s="3" t="s">
        <v>113</v>
      </c>
      <c r="G2642" s="95">
        <v>43.69</v>
      </c>
    </row>
    <row r="2643" spans="2:7">
      <c r="B2643" s="41">
        <v>44804</v>
      </c>
      <c r="C2643" s="3" t="s">
        <v>116</v>
      </c>
      <c r="D2643" s="3">
        <v>22</v>
      </c>
      <c r="E2643" s="3" t="s">
        <v>112</v>
      </c>
      <c r="F2643" s="3" t="s">
        <v>106</v>
      </c>
      <c r="G2643" s="95">
        <v>790.9</v>
      </c>
    </row>
    <row r="2644" spans="2:7">
      <c r="B2644" s="41">
        <v>44144</v>
      </c>
      <c r="C2644" s="3" t="s">
        <v>117</v>
      </c>
      <c r="D2644" s="3">
        <v>2</v>
      </c>
      <c r="E2644" s="3" t="s">
        <v>112</v>
      </c>
      <c r="F2644" s="3" t="s">
        <v>105</v>
      </c>
      <c r="G2644" s="95">
        <v>71.900000000000006</v>
      </c>
    </row>
    <row r="2645" spans="2:7">
      <c r="B2645" s="41">
        <v>44287</v>
      </c>
      <c r="C2645" s="3" t="s">
        <v>117</v>
      </c>
      <c r="D2645" s="3">
        <v>19</v>
      </c>
      <c r="E2645" s="3" t="s">
        <v>110</v>
      </c>
      <c r="F2645" s="3" t="s">
        <v>109</v>
      </c>
      <c r="G2645" s="95">
        <v>493.05</v>
      </c>
    </row>
    <row r="2646" spans="2:7">
      <c r="B2646" s="41">
        <v>44605</v>
      </c>
      <c r="C2646" s="3" t="s">
        <v>116</v>
      </c>
      <c r="D2646" s="3">
        <v>1</v>
      </c>
      <c r="E2646" s="3" t="s">
        <v>6</v>
      </c>
      <c r="F2646" s="3" t="s">
        <v>113</v>
      </c>
      <c r="G2646" s="95">
        <v>44.69</v>
      </c>
    </row>
    <row r="2647" spans="2:7">
      <c r="B2647" s="41">
        <v>44308</v>
      </c>
      <c r="C2647" s="3" t="s">
        <v>119</v>
      </c>
      <c r="D2647" s="3">
        <v>10</v>
      </c>
      <c r="E2647" s="3" t="s">
        <v>9</v>
      </c>
      <c r="F2647" s="3" t="s">
        <v>109</v>
      </c>
      <c r="G2647" s="95">
        <v>289.5</v>
      </c>
    </row>
    <row r="2648" spans="2:7">
      <c r="B2648" s="41">
        <v>44831</v>
      </c>
      <c r="C2648" s="3" t="s">
        <v>119</v>
      </c>
      <c r="D2648" s="3">
        <v>7</v>
      </c>
      <c r="E2648" s="3" t="s">
        <v>112</v>
      </c>
      <c r="F2648" s="3" t="s">
        <v>111</v>
      </c>
      <c r="G2648" s="95">
        <v>237.65</v>
      </c>
    </row>
    <row r="2649" spans="2:7">
      <c r="B2649" s="41">
        <v>44178</v>
      </c>
      <c r="C2649" s="3" t="s">
        <v>116</v>
      </c>
      <c r="D2649" s="3">
        <v>46</v>
      </c>
      <c r="E2649" s="3" t="s">
        <v>112</v>
      </c>
      <c r="F2649" s="3" t="s">
        <v>113</v>
      </c>
      <c r="G2649" s="95">
        <v>1327.45</v>
      </c>
    </row>
    <row r="2650" spans="2:7">
      <c r="B2650" s="41">
        <v>44063</v>
      </c>
      <c r="C2650" s="3" t="s">
        <v>116</v>
      </c>
      <c r="D2650" s="3">
        <v>9</v>
      </c>
      <c r="E2650" s="3" t="s">
        <v>110</v>
      </c>
      <c r="F2650" s="3" t="s">
        <v>113</v>
      </c>
      <c r="G2650" s="95">
        <v>233.55</v>
      </c>
    </row>
    <row r="2651" spans="2:7">
      <c r="B2651" s="41">
        <v>43914</v>
      </c>
      <c r="C2651" s="3" t="s">
        <v>116</v>
      </c>
      <c r="D2651" s="3">
        <v>300</v>
      </c>
      <c r="E2651" s="3" t="s">
        <v>9</v>
      </c>
      <c r="F2651" s="3" t="s">
        <v>109</v>
      </c>
      <c r="G2651" s="95">
        <v>4648.88</v>
      </c>
    </row>
    <row r="2652" spans="2:7">
      <c r="B2652" s="41">
        <v>44494</v>
      </c>
      <c r="C2652" s="3" t="s">
        <v>119</v>
      </c>
      <c r="D2652" s="3">
        <v>400</v>
      </c>
      <c r="E2652" s="3" t="s">
        <v>114</v>
      </c>
      <c r="F2652" s="3" t="s">
        <v>108</v>
      </c>
      <c r="G2652" s="95">
        <v>5738.5</v>
      </c>
    </row>
    <row r="2653" spans="2:7">
      <c r="B2653" s="41">
        <v>44167</v>
      </c>
      <c r="C2653" s="3" t="s">
        <v>116</v>
      </c>
      <c r="D2653" s="3">
        <v>7</v>
      </c>
      <c r="E2653" s="3" t="s">
        <v>110</v>
      </c>
      <c r="F2653" s="3" t="s">
        <v>106</v>
      </c>
      <c r="G2653" s="95">
        <v>167.65</v>
      </c>
    </row>
    <row r="2654" spans="2:7">
      <c r="B2654" s="41">
        <v>44666</v>
      </c>
      <c r="C2654" s="3" t="s">
        <v>107</v>
      </c>
      <c r="D2654" s="3">
        <v>43</v>
      </c>
      <c r="E2654" s="3" t="s">
        <v>110</v>
      </c>
      <c r="F2654" s="3" t="s">
        <v>105</v>
      </c>
      <c r="G2654" s="95">
        <v>948.47</v>
      </c>
    </row>
    <row r="2655" spans="2:7">
      <c r="B2655" s="41">
        <v>44131</v>
      </c>
      <c r="C2655" s="3" t="s">
        <v>119</v>
      </c>
      <c r="D2655" s="3">
        <v>125</v>
      </c>
      <c r="E2655" s="3" t="s">
        <v>6</v>
      </c>
      <c r="F2655" s="3" t="s">
        <v>106</v>
      </c>
      <c r="G2655" s="95">
        <v>3822.88</v>
      </c>
    </row>
    <row r="2656" spans="2:7">
      <c r="B2656" s="41">
        <v>44632</v>
      </c>
      <c r="C2656" s="3" t="s">
        <v>116</v>
      </c>
      <c r="D2656" s="3">
        <v>250</v>
      </c>
      <c r="E2656" s="3" t="s">
        <v>112</v>
      </c>
      <c r="F2656" s="3" t="s">
        <v>108</v>
      </c>
      <c r="G2656" s="95">
        <v>6116.25</v>
      </c>
    </row>
    <row r="2657" spans="2:7">
      <c r="B2657" s="41">
        <v>44157</v>
      </c>
      <c r="C2657" s="3" t="s">
        <v>119</v>
      </c>
      <c r="D2657" s="3">
        <v>11</v>
      </c>
      <c r="E2657" s="3" t="s">
        <v>9</v>
      </c>
      <c r="F2657" s="3" t="s">
        <v>105</v>
      </c>
      <c r="G2657" s="95">
        <v>296.45</v>
      </c>
    </row>
    <row r="2658" spans="2:7">
      <c r="B2658" s="41">
        <v>44120</v>
      </c>
      <c r="C2658" s="3" t="s">
        <v>117</v>
      </c>
      <c r="D2658" s="3">
        <v>4</v>
      </c>
      <c r="E2658" s="3" t="s">
        <v>110</v>
      </c>
      <c r="F2658" s="3" t="s">
        <v>105</v>
      </c>
      <c r="G2658" s="95">
        <v>103.8</v>
      </c>
    </row>
    <row r="2659" spans="2:7">
      <c r="B2659" s="41">
        <v>44787</v>
      </c>
      <c r="C2659" s="3" t="s">
        <v>118</v>
      </c>
      <c r="D2659" s="3">
        <v>7</v>
      </c>
      <c r="E2659" s="3" t="s">
        <v>110</v>
      </c>
      <c r="F2659" s="3" t="s">
        <v>106</v>
      </c>
      <c r="G2659" s="95">
        <v>181.65</v>
      </c>
    </row>
    <row r="2660" spans="2:7">
      <c r="B2660" s="41">
        <v>43872</v>
      </c>
      <c r="C2660" s="3" t="s">
        <v>117</v>
      </c>
      <c r="D2660" s="3">
        <v>26</v>
      </c>
      <c r="E2660" s="3" t="s">
        <v>114</v>
      </c>
      <c r="F2660" s="3" t="s">
        <v>108</v>
      </c>
      <c r="G2660" s="95">
        <v>595.6</v>
      </c>
    </row>
    <row r="2661" spans="2:7">
      <c r="B2661" s="41">
        <v>44621</v>
      </c>
      <c r="C2661" s="3" t="s">
        <v>117</v>
      </c>
      <c r="D2661" s="3">
        <v>4</v>
      </c>
      <c r="E2661" s="3" t="s">
        <v>9</v>
      </c>
      <c r="F2661" s="3" t="s">
        <v>111</v>
      </c>
      <c r="G2661" s="95">
        <v>115.8</v>
      </c>
    </row>
    <row r="2662" spans="2:7">
      <c r="B2662" s="41">
        <v>44895</v>
      </c>
      <c r="C2662" s="3" t="s">
        <v>118</v>
      </c>
      <c r="D2662" s="3">
        <v>6</v>
      </c>
      <c r="E2662" s="3" t="s">
        <v>112</v>
      </c>
      <c r="F2662" s="3" t="s">
        <v>113</v>
      </c>
      <c r="G2662" s="95">
        <v>203.7</v>
      </c>
    </row>
    <row r="2663" spans="2:7">
      <c r="B2663" s="41">
        <v>44757</v>
      </c>
      <c r="C2663" s="3" t="s">
        <v>107</v>
      </c>
      <c r="D2663" s="3">
        <v>7</v>
      </c>
      <c r="E2663" s="3" t="s">
        <v>9</v>
      </c>
      <c r="F2663" s="3" t="s">
        <v>106</v>
      </c>
      <c r="G2663" s="95">
        <v>195.65</v>
      </c>
    </row>
    <row r="2664" spans="2:7">
      <c r="B2664" s="41">
        <v>44475</v>
      </c>
      <c r="C2664" s="3" t="s">
        <v>117</v>
      </c>
      <c r="D2664" s="3">
        <v>34</v>
      </c>
      <c r="E2664" s="3" t="s">
        <v>9</v>
      </c>
      <c r="F2664" s="3" t="s">
        <v>111</v>
      </c>
      <c r="G2664" s="95">
        <v>778.86</v>
      </c>
    </row>
    <row r="2665" spans="2:7">
      <c r="B2665" s="41">
        <v>44348</v>
      </c>
      <c r="C2665" s="3" t="s">
        <v>116</v>
      </c>
      <c r="D2665" s="3">
        <v>100</v>
      </c>
      <c r="E2665" s="3" t="s">
        <v>9</v>
      </c>
      <c r="F2665" s="3" t="s">
        <v>111</v>
      </c>
      <c r="G2665" s="95">
        <v>1886.5</v>
      </c>
    </row>
    <row r="2666" spans="2:7">
      <c r="B2666" s="41">
        <v>44587</v>
      </c>
      <c r="C2666" s="3" t="s">
        <v>119</v>
      </c>
      <c r="D2666" s="3">
        <v>200</v>
      </c>
      <c r="E2666" s="3" t="s">
        <v>112</v>
      </c>
      <c r="F2666" s="3" t="s">
        <v>105</v>
      </c>
      <c r="G2666" s="95">
        <v>4893</v>
      </c>
    </row>
    <row r="2667" spans="2:7">
      <c r="B2667" s="41">
        <v>44256</v>
      </c>
      <c r="C2667" s="3" t="s">
        <v>119</v>
      </c>
      <c r="D2667" s="3">
        <v>25</v>
      </c>
      <c r="E2667" s="3" t="s">
        <v>110</v>
      </c>
      <c r="F2667" s="3" t="s">
        <v>109</v>
      </c>
      <c r="G2667" s="95">
        <v>508.94</v>
      </c>
    </row>
    <row r="2668" spans="2:7">
      <c r="B2668" s="41">
        <v>44056</v>
      </c>
      <c r="C2668" s="3" t="s">
        <v>117</v>
      </c>
      <c r="D2668" s="3">
        <v>575</v>
      </c>
      <c r="E2668" s="3" t="s">
        <v>110</v>
      </c>
      <c r="F2668" s="3" t="s">
        <v>113</v>
      </c>
      <c r="G2668" s="95">
        <v>8579.7199999999993</v>
      </c>
    </row>
    <row r="2669" spans="2:7">
      <c r="B2669" s="41">
        <v>44376</v>
      </c>
      <c r="C2669" s="3" t="s">
        <v>118</v>
      </c>
      <c r="D2669" s="3">
        <v>350</v>
      </c>
      <c r="E2669" s="3" t="s">
        <v>6</v>
      </c>
      <c r="F2669" s="3" t="s">
        <v>111</v>
      </c>
      <c r="G2669" s="95">
        <v>8591.36</v>
      </c>
    </row>
    <row r="2670" spans="2:7">
      <c r="B2670" s="41">
        <v>43935</v>
      </c>
      <c r="C2670" s="3" t="s">
        <v>117</v>
      </c>
      <c r="D2670" s="3">
        <v>550</v>
      </c>
      <c r="E2670" s="3" t="s">
        <v>114</v>
      </c>
      <c r="F2670" s="3" t="s">
        <v>109</v>
      </c>
      <c r="G2670" s="95">
        <v>8206.69</v>
      </c>
    </row>
    <row r="2671" spans="2:7">
      <c r="B2671" s="41">
        <v>44104</v>
      </c>
      <c r="C2671" s="3" t="s">
        <v>116</v>
      </c>
      <c r="D2671" s="3">
        <v>575</v>
      </c>
      <c r="E2671" s="3" t="s">
        <v>112</v>
      </c>
      <c r="F2671" s="3" t="s">
        <v>108</v>
      </c>
      <c r="G2671" s="95">
        <v>11885.97</v>
      </c>
    </row>
    <row r="2672" spans="2:7">
      <c r="B2672" s="41">
        <v>44757</v>
      </c>
      <c r="C2672" s="3" t="s">
        <v>107</v>
      </c>
      <c r="D2672" s="3">
        <v>425</v>
      </c>
      <c r="E2672" s="3" t="s">
        <v>114</v>
      </c>
      <c r="F2672" s="3" t="s">
        <v>106</v>
      </c>
      <c r="G2672" s="95">
        <v>6341.53</v>
      </c>
    </row>
    <row r="2673" spans="2:7">
      <c r="B2673" s="41">
        <v>44455</v>
      </c>
      <c r="C2673" s="3" t="s">
        <v>118</v>
      </c>
      <c r="D2673" s="3">
        <v>150</v>
      </c>
      <c r="E2673" s="3" t="s">
        <v>110</v>
      </c>
      <c r="F2673" s="3" t="s">
        <v>105</v>
      </c>
      <c r="G2673" s="95">
        <v>2619.75</v>
      </c>
    </row>
    <row r="2674" spans="2:7">
      <c r="B2674" s="41">
        <v>44326</v>
      </c>
      <c r="C2674" s="3" t="s">
        <v>119</v>
      </c>
      <c r="D2674" s="3">
        <v>325</v>
      </c>
      <c r="E2674" s="3" t="s">
        <v>112</v>
      </c>
      <c r="F2674" s="3" t="s">
        <v>109</v>
      </c>
      <c r="G2674" s="95">
        <v>6344.41</v>
      </c>
    </row>
    <row r="2675" spans="2:7">
      <c r="B2675" s="41">
        <v>44730</v>
      </c>
      <c r="C2675" s="3" t="s">
        <v>117</v>
      </c>
      <c r="D2675" s="3">
        <v>500</v>
      </c>
      <c r="E2675" s="3" t="s">
        <v>110</v>
      </c>
      <c r="F2675" s="3" t="s">
        <v>109</v>
      </c>
      <c r="G2675" s="95">
        <v>7173.13</v>
      </c>
    </row>
    <row r="2676" spans="2:7">
      <c r="B2676" s="41">
        <v>44686</v>
      </c>
      <c r="C2676" s="3" t="s">
        <v>117</v>
      </c>
      <c r="D2676" s="3">
        <v>250</v>
      </c>
      <c r="E2676" s="3" t="s">
        <v>112</v>
      </c>
      <c r="F2676" s="3" t="s">
        <v>105</v>
      </c>
      <c r="G2676" s="95">
        <v>6116.25</v>
      </c>
    </row>
    <row r="2677" spans="2:7">
      <c r="B2677" s="41">
        <v>44070</v>
      </c>
      <c r="C2677" s="3" t="s">
        <v>107</v>
      </c>
      <c r="D2677" s="3">
        <v>46</v>
      </c>
      <c r="E2677" s="3" t="s">
        <v>9</v>
      </c>
      <c r="F2677" s="3" t="s">
        <v>108</v>
      </c>
      <c r="G2677" s="95">
        <v>1053.75</v>
      </c>
    </row>
    <row r="2678" spans="2:7">
      <c r="B2678" s="41">
        <v>44919</v>
      </c>
      <c r="C2678" s="3" t="s">
        <v>107</v>
      </c>
      <c r="D2678" s="3">
        <v>7</v>
      </c>
      <c r="E2678" s="3" t="s">
        <v>112</v>
      </c>
      <c r="F2678" s="3" t="s">
        <v>109</v>
      </c>
      <c r="G2678" s="95">
        <v>237.65</v>
      </c>
    </row>
    <row r="2679" spans="2:7">
      <c r="B2679" s="41">
        <v>44315</v>
      </c>
      <c r="C2679" s="3" t="s">
        <v>117</v>
      </c>
      <c r="D2679" s="3">
        <v>25</v>
      </c>
      <c r="E2679" s="3" t="s">
        <v>114</v>
      </c>
      <c r="F2679" s="3" t="s">
        <v>109</v>
      </c>
      <c r="G2679" s="95">
        <v>551.44000000000005</v>
      </c>
    </row>
    <row r="2680" spans="2:7">
      <c r="B2680" s="41">
        <v>44782</v>
      </c>
      <c r="C2680" s="3" t="s">
        <v>119</v>
      </c>
      <c r="D2680" s="3">
        <v>15</v>
      </c>
      <c r="E2680" s="3" t="s">
        <v>110</v>
      </c>
      <c r="F2680" s="3" t="s">
        <v>111</v>
      </c>
      <c r="G2680" s="95">
        <v>359.25</v>
      </c>
    </row>
    <row r="2681" spans="2:7">
      <c r="B2681" s="41">
        <v>44510</v>
      </c>
      <c r="C2681" s="3" t="s">
        <v>107</v>
      </c>
      <c r="D2681" s="3">
        <v>3</v>
      </c>
      <c r="E2681" s="3" t="s">
        <v>110</v>
      </c>
      <c r="F2681" s="3" t="s">
        <v>109</v>
      </c>
      <c r="G2681" s="95">
        <v>74.849999999999994</v>
      </c>
    </row>
    <row r="2682" spans="2:7">
      <c r="B2682" s="41">
        <v>44803</v>
      </c>
      <c r="C2682" s="3" t="s">
        <v>116</v>
      </c>
      <c r="D2682" s="3">
        <v>2</v>
      </c>
      <c r="E2682" s="3" t="s">
        <v>6</v>
      </c>
      <c r="F2682" s="3" t="s">
        <v>105</v>
      </c>
      <c r="G2682" s="95">
        <v>85.38</v>
      </c>
    </row>
    <row r="2683" spans="2:7">
      <c r="B2683" s="41">
        <v>44247</v>
      </c>
      <c r="C2683" s="3" t="s">
        <v>119</v>
      </c>
      <c r="D2683" s="3">
        <v>5</v>
      </c>
      <c r="E2683" s="3" t="s">
        <v>9</v>
      </c>
      <c r="F2683" s="3" t="s">
        <v>115</v>
      </c>
      <c r="G2683" s="95">
        <v>144.75</v>
      </c>
    </row>
    <row r="2684" spans="2:7">
      <c r="B2684" s="41">
        <v>44830</v>
      </c>
      <c r="C2684" s="3" t="s">
        <v>107</v>
      </c>
      <c r="D2684" s="3">
        <v>3</v>
      </c>
      <c r="E2684" s="3" t="s">
        <v>110</v>
      </c>
      <c r="F2684" s="3" t="s">
        <v>111</v>
      </c>
      <c r="G2684" s="95">
        <v>77.849999999999994</v>
      </c>
    </row>
    <row r="2685" spans="2:7">
      <c r="B2685" s="41">
        <v>44669</v>
      </c>
      <c r="C2685" s="3" t="s">
        <v>116</v>
      </c>
      <c r="D2685" s="3">
        <v>41</v>
      </c>
      <c r="E2685" s="3" t="s">
        <v>112</v>
      </c>
      <c r="F2685" s="3" t="s">
        <v>105</v>
      </c>
      <c r="G2685" s="95">
        <v>1252.8599999999999</v>
      </c>
    </row>
    <row r="2686" spans="2:7">
      <c r="B2686" s="41">
        <v>44612</v>
      </c>
      <c r="C2686" s="3" t="s">
        <v>107</v>
      </c>
      <c r="D2686" s="3">
        <v>28</v>
      </c>
      <c r="E2686" s="3" t="s">
        <v>114</v>
      </c>
      <c r="F2686" s="3" t="s">
        <v>105</v>
      </c>
      <c r="G2686" s="95">
        <v>641.41</v>
      </c>
    </row>
    <row r="2687" spans="2:7">
      <c r="B2687" s="41">
        <v>44189</v>
      </c>
      <c r="C2687" s="3" t="s">
        <v>119</v>
      </c>
      <c r="D2687" s="3">
        <v>75</v>
      </c>
      <c r="E2687" s="3" t="s">
        <v>114</v>
      </c>
      <c r="F2687" s="3" t="s">
        <v>105</v>
      </c>
      <c r="G2687" s="95">
        <v>1515.94</v>
      </c>
    </row>
    <row r="2688" spans="2:7">
      <c r="B2688" s="41">
        <v>44727</v>
      </c>
      <c r="C2688" s="3" t="s">
        <v>118</v>
      </c>
      <c r="D2688" s="3">
        <v>5</v>
      </c>
      <c r="E2688" s="3" t="s">
        <v>114</v>
      </c>
      <c r="F2688" s="3" t="s">
        <v>106</v>
      </c>
      <c r="G2688" s="95">
        <v>129.75</v>
      </c>
    </row>
    <row r="2689" spans="2:7">
      <c r="B2689" s="41">
        <v>43990</v>
      </c>
      <c r="C2689" s="3" t="s">
        <v>119</v>
      </c>
      <c r="D2689" s="3">
        <v>8</v>
      </c>
      <c r="E2689" s="3" t="s">
        <v>6</v>
      </c>
      <c r="F2689" s="3" t="s">
        <v>115</v>
      </c>
      <c r="G2689" s="95">
        <v>349.52</v>
      </c>
    </row>
    <row r="2690" spans="2:7">
      <c r="B2690" s="41">
        <v>44000</v>
      </c>
      <c r="C2690" s="3" t="s">
        <v>118</v>
      </c>
      <c r="D2690" s="3">
        <v>2</v>
      </c>
      <c r="E2690" s="3" t="s">
        <v>9</v>
      </c>
      <c r="F2690" s="3" t="s">
        <v>106</v>
      </c>
      <c r="G2690" s="95">
        <v>53.9</v>
      </c>
    </row>
    <row r="2691" spans="2:7">
      <c r="B2691" s="41">
        <v>44227</v>
      </c>
      <c r="C2691" s="3" t="s">
        <v>116</v>
      </c>
      <c r="D2691" s="3">
        <v>42</v>
      </c>
      <c r="E2691" s="3" t="s">
        <v>9</v>
      </c>
      <c r="F2691" s="3" t="s">
        <v>108</v>
      </c>
      <c r="G2691" s="95">
        <v>997.82</v>
      </c>
    </row>
    <row r="2692" spans="2:7">
      <c r="B2692" s="41">
        <v>44749</v>
      </c>
      <c r="C2692" s="3" t="s">
        <v>116</v>
      </c>
      <c r="D2692" s="3">
        <v>275</v>
      </c>
      <c r="E2692" s="3" t="s">
        <v>6</v>
      </c>
      <c r="F2692" s="3" t="s">
        <v>111</v>
      </c>
      <c r="G2692" s="95">
        <v>6908.48</v>
      </c>
    </row>
    <row r="2693" spans="2:7">
      <c r="B2693" s="41">
        <v>44895</v>
      </c>
      <c r="C2693" s="3" t="s">
        <v>116</v>
      </c>
      <c r="D2693" s="3">
        <v>4</v>
      </c>
      <c r="E2693" s="3" t="s">
        <v>112</v>
      </c>
      <c r="F2693" s="3" t="s">
        <v>109</v>
      </c>
      <c r="G2693" s="95">
        <v>135.80000000000001</v>
      </c>
    </row>
    <row r="2694" spans="2:7">
      <c r="B2694" s="41">
        <v>44526</v>
      </c>
      <c r="C2694" s="3" t="s">
        <v>116</v>
      </c>
      <c r="D2694" s="3">
        <v>4</v>
      </c>
      <c r="E2694" s="3" t="s">
        <v>112</v>
      </c>
      <c r="F2694" s="3" t="s">
        <v>109</v>
      </c>
      <c r="G2694" s="95">
        <v>139.80000000000001</v>
      </c>
    </row>
    <row r="2695" spans="2:7">
      <c r="B2695" s="41">
        <v>44097</v>
      </c>
      <c r="C2695" s="3" t="s">
        <v>118</v>
      </c>
      <c r="D2695" s="3">
        <v>9</v>
      </c>
      <c r="E2695" s="3" t="s">
        <v>112</v>
      </c>
      <c r="F2695" s="3" t="s">
        <v>108</v>
      </c>
      <c r="G2695" s="95">
        <v>323.55</v>
      </c>
    </row>
    <row r="2696" spans="2:7">
      <c r="B2696" s="41">
        <v>44516</v>
      </c>
      <c r="C2696" s="3" t="s">
        <v>118</v>
      </c>
      <c r="D2696" s="3">
        <v>35</v>
      </c>
      <c r="E2696" s="3" t="s">
        <v>110</v>
      </c>
      <c r="F2696" s="3" t="s">
        <v>113</v>
      </c>
      <c r="G2696" s="95">
        <v>712.51</v>
      </c>
    </row>
    <row r="2697" spans="2:7">
      <c r="B2697" s="41">
        <v>44738</v>
      </c>
      <c r="C2697" s="3" t="s">
        <v>117</v>
      </c>
      <c r="D2697" s="3">
        <v>9</v>
      </c>
      <c r="E2697" s="3" t="s">
        <v>6</v>
      </c>
      <c r="F2697" s="3" t="s">
        <v>105</v>
      </c>
      <c r="G2697" s="95">
        <v>402.21</v>
      </c>
    </row>
    <row r="2698" spans="2:7">
      <c r="B2698" s="41">
        <v>44015</v>
      </c>
      <c r="C2698" s="3" t="s">
        <v>119</v>
      </c>
      <c r="D2698" s="3">
        <v>175</v>
      </c>
      <c r="E2698" s="3" t="s">
        <v>9</v>
      </c>
      <c r="F2698" s="3" t="s">
        <v>106</v>
      </c>
      <c r="G2698" s="95">
        <v>3546.38</v>
      </c>
    </row>
    <row r="2699" spans="2:7">
      <c r="B2699" s="41">
        <v>44812</v>
      </c>
      <c r="C2699" s="3" t="s">
        <v>118</v>
      </c>
      <c r="D2699" s="3">
        <v>5</v>
      </c>
      <c r="E2699" s="3" t="s">
        <v>112</v>
      </c>
      <c r="F2699" s="3" t="s">
        <v>108</v>
      </c>
      <c r="G2699" s="95">
        <v>174.75</v>
      </c>
    </row>
    <row r="2700" spans="2:7">
      <c r="B2700" s="41">
        <v>44233</v>
      </c>
      <c r="C2700" s="3" t="s">
        <v>116</v>
      </c>
      <c r="D2700" s="3">
        <v>400</v>
      </c>
      <c r="E2700" s="3" t="s">
        <v>114</v>
      </c>
      <c r="F2700" s="3" t="s">
        <v>105</v>
      </c>
      <c r="G2700" s="95">
        <v>5968.5</v>
      </c>
    </row>
    <row r="2701" spans="2:7">
      <c r="B2701" s="41">
        <v>44167</v>
      </c>
      <c r="C2701" s="3" t="s">
        <v>116</v>
      </c>
      <c r="D2701" s="3">
        <v>7</v>
      </c>
      <c r="E2701" s="3" t="s">
        <v>9</v>
      </c>
      <c r="F2701" s="3" t="s">
        <v>108</v>
      </c>
      <c r="G2701" s="95">
        <v>188.65</v>
      </c>
    </row>
    <row r="2702" spans="2:7">
      <c r="B2702" s="41">
        <v>44176</v>
      </c>
      <c r="C2702" s="3" t="s">
        <v>118</v>
      </c>
      <c r="D2702" s="3">
        <v>45</v>
      </c>
      <c r="E2702" s="3" t="s">
        <v>6</v>
      </c>
      <c r="F2702" s="3" t="s">
        <v>106</v>
      </c>
      <c r="G2702" s="95">
        <v>1632.89</v>
      </c>
    </row>
    <row r="2703" spans="2:7">
      <c r="B2703" s="41">
        <v>44355</v>
      </c>
      <c r="C2703" s="3" t="s">
        <v>116</v>
      </c>
      <c r="D2703" s="3">
        <v>47</v>
      </c>
      <c r="E2703" s="3" t="s">
        <v>9</v>
      </c>
      <c r="F2703" s="3" t="s">
        <v>109</v>
      </c>
      <c r="G2703" s="95">
        <v>1116.5999999999999</v>
      </c>
    </row>
    <row r="2704" spans="2:7">
      <c r="B2704" s="41">
        <v>43981</v>
      </c>
      <c r="C2704" s="3" t="s">
        <v>117</v>
      </c>
      <c r="D2704" s="3">
        <v>30</v>
      </c>
      <c r="E2704" s="3" t="s">
        <v>9</v>
      </c>
      <c r="F2704" s="3" t="s">
        <v>105</v>
      </c>
      <c r="G2704" s="95">
        <v>687.23</v>
      </c>
    </row>
    <row r="2705" spans="2:7">
      <c r="B2705" s="41">
        <v>44482</v>
      </c>
      <c r="C2705" s="3" t="s">
        <v>107</v>
      </c>
      <c r="D2705" s="3">
        <v>2</v>
      </c>
      <c r="E2705" s="3" t="s">
        <v>114</v>
      </c>
      <c r="F2705" s="3" t="s">
        <v>115</v>
      </c>
      <c r="G2705" s="95">
        <v>51.9</v>
      </c>
    </row>
    <row r="2706" spans="2:7">
      <c r="B2706" s="41">
        <v>44636</v>
      </c>
      <c r="C2706" s="3" t="s">
        <v>117</v>
      </c>
      <c r="D2706" s="3">
        <v>11</v>
      </c>
      <c r="E2706" s="3" t="s">
        <v>112</v>
      </c>
      <c r="F2706" s="3" t="s">
        <v>115</v>
      </c>
      <c r="G2706" s="95">
        <v>373.45</v>
      </c>
    </row>
    <row r="2707" spans="2:7">
      <c r="B2707" s="41">
        <v>44327</v>
      </c>
      <c r="C2707" s="3" t="s">
        <v>107</v>
      </c>
      <c r="D2707" s="3">
        <v>4</v>
      </c>
      <c r="E2707" s="3" t="s">
        <v>6</v>
      </c>
      <c r="F2707" s="3" t="s">
        <v>105</v>
      </c>
      <c r="G2707" s="95">
        <v>178.76</v>
      </c>
    </row>
    <row r="2708" spans="2:7">
      <c r="B2708" s="41">
        <v>44457</v>
      </c>
      <c r="C2708" s="3" t="s">
        <v>119</v>
      </c>
      <c r="D2708" s="3">
        <v>15</v>
      </c>
      <c r="E2708" s="3" t="s">
        <v>110</v>
      </c>
      <c r="F2708" s="3" t="s">
        <v>109</v>
      </c>
      <c r="G2708" s="95">
        <v>389.25</v>
      </c>
    </row>
    <row r="2709" spans="2:7">
      <c r="B2709" s="41">
        <v>44524</v>
      </c>
      <c r="C2709" s="3" t="s">
        <v>107</v>
      </c>
      <c r="D2709" s="3">
        <v>16</v>
      </c>
      <c r="E2709" s="3" t="s">
        <v>114</v>
      </c>
      <c r="F2709" s="3" t="s">
        <v>109</v>
      </c>
      <c r="G2709" s="95">
        <v>399.2</v>
      </c>
    </row>
    <row r="2710" spans="2:7">
      <c r="B2710" s="41">
        <v>43905</v>
      </c>
      <c r="C2710" s="3" t="s">
        <v>117</v>
      </c>
      <c r="D2710" s="3">
        <v>150</v>
      </c>
      <c r="E2710" s="3" t="s">
        <v>114</v>
      </c>
      <c r="F2710" s="3" t="s">
        <v>108</v>
      </c>
      <c r="G2710" s="95">
        <v>2619.75</v>
      </c>
    </row>
    <row r="2711" spans="2:7">
      <c r="B2711" s="41">
        <v>43892</v>
      </c>
      <c r="C2711" s="3" t="s">
        <v>117</v>
      </c>
      <c r="D2711" s="3">
        <v>5</v>
      </c>
      <c r="E2711" s="3" t="s">
        <v>112</v>
      </c>
      <c r="F2711" s="3" t="s">
        <v>113</v>
      </c>
      <c r="G2711" s="95">
        <v>169.75</v>
      </c>
    </row>
    <row r="2712" spans="2:7">
      <c r="B2712" s="41">
        <v>43923</v>
      </c>
      <c r="C2712" s="3" t="s">
        <v>117</v>
      </c>
      <c r="D2712" s="3">
        <v>325</v>
      </c>
      <c r="E2712" s="3" t="s">
        <v>110</v>
      </c>
      <c r="F2712" s="3" t="s">
        <v>108</v>
      </c>
      <c r="G2712" s="95">
        <v>4475.66</v>
      </c>
    </row>
    <row r="2713" spans="2:7">
      <c r="B2713" s="41">
        <v>44499</v>
      </c>
      <c r="C2713" s="3" t="s">
        <v>117</v>
      </c>
      <c r="D2713" s="3">
        <v>4</v>
      </c>
      <c r="E2713" s="3" t="s">
        <v>9</v>
      </c>
      <c r="F2713" s="3" t="s">
        <v>105</v>
      </c>
      <c r="G2713" s="95">
        <v>107.8</v>
      </c>
    </row>
    <row r="2714" spans="2:7">
      <c r="B2714" s="41">
        <v>44023</v>
      </c>
      <c r="C2714" s="3" t="s">
        <v>117</v>
      </c>
      <c r="D2714" s="3">
        <v>22</v>
      </c>
      <c r="E2714" s="3" t="s">
        <v>114</v>
      </c>
      <c r="F2714" s="3" t="s">
        <v>113</v>
      </c>
      <c r="G2714" s="95">
        <v>570.9</v>
      </c>
    </row>
    <row r="2715" spans="2:7">
      <c r="B2715" s="41">
        <v>44448</v>
      </c>
      <c r="C2715" s="3" t="s">
        <v>119</v>
      </c>
      <c r="D2715" s="3">
        <v>27</v>
      </c>
      <c r="E2715" s="3" t="s">
        <v>110</v>
      </c>
      <c r="F2715" s="3" t="s">
        <v>108</v>
      </c>
      <c r="G2715" s="95">
        <v>572.6</v>
      </c>
    </row>
    <row r="2716" spans="2:7">
      <c r="B2716" s="41">
        <v>44086</v>
      </c>
      <c r="C2716" s="3" t="s">
        <v>117</v>
      </c>
      <c r="D2716" s="3">
        <v>7</v>
      </c>
      <c r="E2716" s="3" t="s">
        <v>112</v>
      </c>
      <c r="F2716" s="3" t="s">
        <v>115</v>
      </c>
      <c r="G2716" s="95">
        <v>237.65</v>
      </c>
    </row>
    <row r="2717" spans="2:7">
      <c r="B2717" s="41">
        <v>44917</v>
      </c>
      <c r="C2717" s="3" t="s">
        <v>107</v>
      </c>
      <c r="D2717" s="3">
        <v>475</v>
      </c>
      <c r="E2717" s="3" t="s">
        <v>9</v>
      </c>
      <c r="F2717" s="3" t="s">
        <v>105</v>
      </c>
      <c r="G2717" s="95">
        <v>7633.84</v>
      </c>
    </row>
    <row r="2718" spans="2:7">
      <c r="B2718" s="41">
        <v>44922</v>
      </c>
      <c r="C2718" s="3" t="s">
        <v>119</v>
      </c>
      <c r="D2718" s="3">
        <v>425</v>
      </c>
      <c r="E2718" s="3" t="s">
        <v>9</v>
      </c>
      <c r="F2718" s="3" t="s">
        <v>106</v>
      </c>
      <c r="G2718" s="95">
        <v>6830.28</v>
      </c>
    </row>
    <row r="2719" spans="2:7">
      <c r="B2719" s="41">
        <v>44266</v>
      </c>
      <c r="C2719" s="3" t="s">
        <v>117</v>
      </c>
      <c r="D2719" s="3">
        <v>32</v>
      </c>
      <c r="E2719" s="3" t="s">
        <v>114</v>
      </c>
      <c r="F2719" s="3" t="s">
        <v>105</v>
      </c>
      <c r="G2719" s="95">
        <v>705.84</v>
      </c>
    </row>
    <row r="2720" spans="2:7">
      <c r="B2720" s="41">
        <v>44249</v>
      </c>
      <c r="C2720" s="3" t="s">
        <v>116</v>
      </c>
      <c r="D2720" s="3">
        <v>6</v>
      </c>
      <c r="E2720" s="3" t="s">
        <v>9</v>
      </c>
      <c r="F2720" s="3" t="s">
        <v>106</v>
      </c>
      <c r="G2720" s="95">
        <v>161.69999999999999</v>
      </c>
    </row>
    <row r="2721" spans="2:7">
      <c r="B2721" s="41">
        <v>44052</v>
      </c>
      <c r="C2721" s="3" t="s">
        <v>116</v>
      </c>
      <c r="D2721" s="3">
        <v>13</v>
      </c>
      <c r="E2721" s="3" t="s">
        <v>110</v>
      </c>
      <c r="F2721" s="3" t="s">
        <v>105</v>
      </c>
      <c r="G2721" s="95">
        <v>337.35</v>
      </c>
    </row>
    <row r="2722" spans="2:7">
      <c r="B2722" s="41">
        <v>44628</v>
      </c>
      <c r="C2722" s="3" t="s">
        <v>117</v>
      </c>
      <c r="D2722" s="3">
        <v>47</v>
      </c>
      <c r="E2722" s="3" t="s">
        <v>6</v>
      </c>
      <c r="F2722" s="3" t="s">
        <v>108</v>
      </c>
      <c r="G2722" s="95">
        <v>1745.42</v>
      </c>
    </row>
    <row r="2723" spans="2:7">
      <c r="B2723" s="41">
        <v>44542</v>
      </c>
      <c r="C2723" s="3" t="s">
        <v>119</v>
      </c>
      <c r="D2723" s="3">
        <v>14</v>
      </c>
      <c r="E2723" s="3" t="s">
        <v>6</v>
      </c>
      <c r="F2723" s="3" t="s">
        <v>108</v>
      </c>
      <c r="G2723" s="95">
        <v>625.66</v>
      </c>
    </row>
    <row r="2724" spans="2:7">
      <c r="B2724" s="41">
        <v>44801</v>
      </c>
      <c r="C2724" s="3" t="s">
        <v>107</v>
      </c>
      <c r="D2724" s="3">
        <v>45</v>
      </c>
      <c r="E2724" s="3" t="s">
        <v>114</v>
      </c>
      <c r="F2724" s="3" t="s">
        <v>105</v>
      </c>
      <c r="G2724" s="95">
        <v>954.34</v>
      </c>
    </row>
    <row r="2725" spans="2:7">
      <c r="B2725" s="41">
        <v>44755</v>
      </c>
      <c r="C2725" s="3" t="s">
        <v>118</v>
      </c>
      <c r="D2725" s="3">
        <v>8</v>
      </c>
      <c r="E2725" s="3" t="s">
        <v>6</v>
      </c>
      <c r="F2725" s="3" t="s">
        <v>115</v>
      </c>
      <c r="G2725" s="95">
        <v>341.52</v>
      </c>
    </row>
    <row r="2726" spans="2:7">
      <c r="B2726" s="41">
        <v>44552</v>
      </c>
      <c r="C2726" s="3" t="s">
        <v>117</v>
      </c>
      <c r="D2726" s="3">
        <v>8</v>
      </c>
      <c r="E2726" s="3" t="s">
        <v>110</v>
      </c>
      <c r="F2726" s="3" t="s">
        <v>115</v>
      </c>
      <c r="G2726" s="95">
        <v>207.6</v>
      </c>
    </row>
    <row r="2727" spans="2:7">
      <c r="B2727" s="41">
        <v>43880</v>
      </c>
      <c r="C2727" s="3" t="s">
        <v>116</v>
      </c>
      <c r="D2727" s="3">
        <v>20</v>
      </c>
      <c r="E2727" s="3" t="s">
        <v>9</v>
      </c>
      <c r="F2727" s="3" t="s">
        <v>115</v>
      </c>
      <c r="G2727" s="95">
        <v>579</v>
      </c>
    </row>
    <row r="2728" spans="2:7">
      <c r="B2728" s="41">
        <v>44340</v>
      </c>
      <c r="C2728" s="3" t="s">
        <v>119</v>
      </c>
      <c r="D2728" s="3">
        <v>4</v>
      </c>
      <c r="E2728" s="3" t="s">
        <v>112</v>
      </c>
      <c r="F2728" s="3" t="s">
        <v>113</v>
      </c>
      <c r="G2728" s="95">
        <v>135.80000000000001</v>
      </c>
    </row>
    <row r="2729" spans="2:7">
      <c r="B2729" s="41">
        <v>44662</v>
      </c>
      <c r="C2729" s="3" t="s">
        <v>116</v>
      </c>
      <c r="D2729" s="3">
        <v>45</v>
      </c>
      <c r="E2729" s="3" t="s">
        <v>110</v>
      </c>
      <c r="F2729" s="3" t="s">
        <v>111</v>
      </c>
      <c r="G2729" s="95">
        <v>916.09</v>
      </c>
    </row>
    <row r="2730" spans="2:7">
      <c r="B2730" s="41">
        <v>44684</v>
      </c>
      <c r="C2730" s="3" t="s">
        <v>119</v>
      </c>
      <c r="D2730" s="3">
        <v>425</v>
      </c>
      <c r="E2730" s="3" t="s">
        <v>114</v>
      </c>
      <c r="F2730" s="3" t="s">
        <v>115</v>
      </c>
      <c r="G2730" s="95">
        <v>6585.91</v>
      </c>
    </row>
    <row r="2731" spans="2:7">
      <c r="B2731" s="41">
        <v>44071</v>
      </c>
      <c r="C2731" s="3" t="s">
        <v>116</v>
      </c>
      <c r="D2731" s="3">
        <v>14</v>
      </c>
      <c r="E2731" s="3" t="s">
        <v>110</v>
      </c>
      <c r="F2731" s="3" t="s">
        <v>113</v>
      </c>
      <c r="G2731" s="95">
        <v>363.3</v>
      </c>
    </row>
    <row r="2732" spans="2:7">
      <c r="B2732" s="41">
        <v>44465</v>
      </c>
      <c r="C2732" s="3" t="s">
        <v>118</v>
      </c>
      <c r="D2732" s="3">
        <v>9</v>
      </c>
      <c r="E2732" s="3" t="s">
        <v>110</v>
      </c>
      <c r="F2732" s="3" t="s">
        <v>115</v>
      </c>
      <c r="G2732" s="95">
        <v>224.55</v>
      </c>
    </row>
    <row r="2733" spans="2:7">
      <c r="B2733" s="41">
        <v>44237</v>
      </c>
      <c r="C2733" s="3" t="s">
        <v>119</v>
      </c>
      <c r="D2733" s="3">
        <v>175</v>
      </c>
      <c r="E2733" s="3" t="s">
        <v>6</v>
      </c>
      <c r="F2733" s="3" t="s">
        <v>105</v>
      </c>
      <c r="G2733" s="95">
        <v>5229.53</v>
      </c>
    </row>
    <row r="2734" spans="2:7">
      <c r="B2734" s="41">
        <v>44505</v>
      </c>
      <c r="C2734" s="3" t="s">
        <v>118</v>
      </c>
      <c r="D2734" s="3">
        <v>8</v>
      </c>
      <c r="E2734" s="3" t="s">
        <v>112</v>
      </c>
      <c r="F2734" s="3" t="s">
        <v>108</v>
      </c>
      <c r="G2734" s="95">
        <v>287.60000000000002</v>
      </c>
    </row>
    <row r="2735" spans="2:7">
      <c r="B2735" s="41">
        <v>44044</v>
      </c>
      <c r="C2735" s="3" t="s">
        <v>116</v>
      </c>
      <c r="D2735" s="3">
        <v>475</v>
      </c>
      <c r="E2735" s="3" t="s">
        <v>9</v>
      </c>
      <c r="F2735" s="3" t="s">
        <v>113</v>
      </c>
      <c r="G2735" s="95">
        <v>7360.72</v>
      </c>
    </row>
    <row r="2736" spans="2:7">
      <c r="B2736" s="41">
        <v>44774</v>
      </c>
      <c r="C2736" s="3" t="s">
        <v>118</v>
      </c>
      <c r="D2736" s="3">
        <v>36</v>
      </c>
      <c r="E2736" s="3" t="s">
        <v>110</v>
      </c>
      <c r="F2736" s="3" t="s">
        <v>113</v>
      </c>
      <c r="G2736" s="95">
        <v>794.07</v>
      </c>
    </row>
    <row r="2737" spans="2:7">
      <c r="B2737" s="41">
        <v>44105</v>
      </c>
      <c r="C2737" s="3" t="s">
        <v>119</v>
      </c>
      <c r="D2737" s="3">
        <v>19</v>
      </c>
      <c r="E2737" s="3" t="s">
        <v>112</v>
      </c>
      <c r="F2737" s="3" t="s">
        <v>111</v>
      </c>
      <c r="G2737" s="95">
        <v>645.04999999999995</v>
      </c>
    </row>
    <row r="2738" spans="2:7">
      <c r="B2738" s="41">
        <v>44106</v>
      </c>
      <c r="C2738" s="3" t="s">
        <v>119</v>
      </c>
      <c r="D2738" s="3">
        <v>275</v>
      </c>
      <c r="E2738" s="3" t="s">
        <v>112</v>
      </c>
      <c r="F2738" s="3" t="s">
        <v>105</v>
      </c>
      <c r="G2738" s="95">
        <v>5526.47</v>
      </c>
    </row>
    <row r="2739" spans="2:7">
      <c r="B2739" s="41">
        <v>43906</v>
      </c>
      <c r="C2739" s="3" t="s">
        <v>119</v>
      </c>
      <c r="D2739" s="3">
        <v>3</v>
      </c>
      <c r="E2739" s="3" t="s">
        <v>6</v>
      </c>
      <c r="F2739" s="3" t="s">
        <v>105</v>
      </c>
      <c r="G2739" s="95">
        <v>128.07</v>
      </c>
    </row>
    <row r="2740" spans="2:7">
      <c r="B2740" s="41">
        <v>44012</v>
      </c>
      <c r="C2740" s="3" t="s">
        <v>107</v>
      </c>
      <c r="D2740" s="3">
        <v>49</v>
      </c>
      <c r="E2740" s="3" t="s">
        <v>112</v>
      </c>
      <c r="F2740" s="3" t="s">
        <v>106</v>
      </c>
      <c r="G2740" s="95">
        <v>1321.16</v>
      </c>
    </row>
    <row r="2741" spans="2:7">
      <c r="B2741" s="41">
        <v>44002</v>
      </c>
      <c r="C2741" s="3" t="s">
        <v>117</v>
      </c>
      <c r="D2741" s="3">
        <v>38</v>
      </c>
      <c r="E2741" s="3" t="s">
        <v>112</v>
      </c>
      <c r="F2741" s="3" t="s">
        <v>109</v>
      </c>
      <c r="G2741" s="95">
        <v>1161.19</v>
      </c>
    </row>
    <row r="2742" spans="2:7">
      <c r="B2742" s="41">
        <v>44076</v>
      </c>
      <c r="C2742" s="3" t="s">
        <v>119</v>
      </c>
      <c r="D2742" s="3">
        <v>39</v>
      </c>
      <c r="E2742" s="3" t="s">
        <v>9</v>
      </c>
      <c r="F2742" s="3" t="s">
        <v>109</v>
      </c>
      <c r="G2742" s="95">
        <v>926.54</v>
      </c>
    </row>
    <row r="2743" spans="2:7">
      <c r="B2743" s="41">
        <v>43995</v>
      </c>
      <c r="C2743" s="3" t="s">
        <v>119</v>
      </c>
      <c r="D2743" s="3">
        <v>575</v>
      </c>
      <c r="E2743" s="3" t="s">
        <v>6</v>
      </c>
      <c r="F2743" s="3" t="s">
        <v>106</v>
      </c>
      <c r="G2743" s="95">
        <v>14775.63</v>
      </c>
    </row>
    <row r="2744" spans="2:7">
      <c r="B2744" s="41">
        <v>44196</v>
      </c>
      <c r="C2744" s="3" t="s">
        <v>118</v>
      </c>
      <c r="D2744" s="3">
        <v>5</v>
      </c>
      <c r="E2744" s="3" t="s">
        <v>114</v>
      </c>
      <c r="F2744" s="3" t="s">
        <v>113</v>
      </c>
      <c r="G2744" s="95">
        <v>134.75</v>
      </c>
    </row>
    <row r="2745" spans="2:7">
      <c r="B2745" s="41">
        <v>44137</v>
      </c>
      <c r="C2745" s="3" t="s">
        <v>117</v>
      </c>
      <c r="D2745" s="3">
        <v>34</v>
      </c>
      <c r="E2745" s="3" t="s">
        <v>112</v>
      </c>
      <c r="F2745" s="3" t="s">
        <v>108</v>
      </c>
      <c r="G2745" s="95">
        <v>981.16</v>
      </c>
    </row>
    <row r="2746" spans="2:7">
      <c r="B2746" s="41">
        <v>44645</v>
      </c>
      <c r="C2746" s="3" t="s">
        <v>117</v>
      </c>
      <c r="D2746" s="3">
        <v>575</v>
      </c>
      <c r="E2746" s="3" t="s">
        <v>9</v>
      </c>
      <c r="F2746" s="3" t="s">
        <v>115</v>
      </c>
      <c r="G2746" s="95">
        <v>9571.59</v>
      </c>
    </row>
    <row r="2747" spans="2:7">
      <c r="B2747" s="41">
        <v>44193</v>
      </c>
      <c r="C2747" s="3" t="s">
        <v>119</v>
      </c>
      <c r="D2747" s="3">
        <v>525</v>
      </c>
      <c r="E2747" s="3" t="s">
        <v>112</v>
      </c>
      <c r="F2747" s="3" t="s">
        <v>106</v>
      </c>
      <c r="G2747" s="95">
        <v>10550.53</v>
      </c>
    </row>
    <row r="2748" spans="2:7">
      <c r="B2748" s="41">
        <v>44556</v>
      </c>
      <c r="C2748" s="3" t="s">
        <v>117</v>
      </c>
      <c r="D2748" s="3">
        <v>425</v>
      </c>
      <c r="E2748" s="3" t="s">
        <v>9</v>
      </c>
      <c r="F2748" s="3" t="s">
        <v>109</v>
      </c>
      <c r="G2748" s="95">
        <v>6830.28</v>
      </c>
    </row>
    <row r="2749" spans="2:7">
      <c r="B2749" s="41">
        <v>44199</v>
      </c>
      <c r="C2749" s="3" t="s">
        <v>107</v>
      </c>
      <c r="D2749" s="3">
        <v>11</v>
      </c>
      <c r="E2749" s="3" t="s">
        <v>110</v>
      </c>
      <c r="F2749" s="3" t="s">
        <v>113</v>
      </c>
      <c r="G2749" s="95">
        <v>274.45</v>
      </c>
    </row>
    <row r="2750" spans="2:7">
      <c r="B2750" s="41">
        <v>44745</v>
      </c>
      <c r="C2750" s="3" t="s">
        <v>118</v>
      </c>
      <c r="D2750" s="3">
        <v>50</v>
      </c>
      <c r="E2750" s="3" t="s">
        <v>9</v>
      </c>
      <c r="F2750" s="3" t="s">
        <v>105</v>
      </c>
      <c r="G2750" s="95">
        <v>1048.1300000000001</v>
      </c>
    </row>
    <row r="2751" spans="2:7">
      <c r="B2751" s="41">
        <v>43899</v>
      </c>
      <c r="C2751" s="3" t="s">
        <v>117</v>
      </c>
      <c r="D2751" s="3">
        <v>8</v>
      </c>
      <c r="E2751" s="3" t="s">
        <v>9</v>
      </c>
      <c r="F2751" s="3" t="s">
        <v>115</v>
      </c>
      <c r="G2751" s="95">
        <v>215.6</v>
      </c>
    </row>
    <row r="2752" spans="2:7">
      <c r="B2752" s="41">
        <v>44097</v>
      </c>
      <c r="C2752" s="3" t="s">
        <v>119</v>
      </c>
      <c r="D2752" s="3">
        <v>45</v>
      </c>
      <c r="E2752" s="3" t="s">
        <v>114</v>
      </c>
      <c r="F2752" s="3" t="s">
        <v>111</v>
      </c>
      <c r="G2752" s="95">
        <v>954.34</v>
      </c>
    </row>
    <row r="2753" spans="2:7">
      <c r="B2753" s="41">
        <v>44550</v>
      </c>
      <c r="C2753" s="3" t="s">
        <v>119</v>
      </c>
      <c r="D2753" s="3">
        <v>3</v>
      </c>
      <c r="E2753" s="3" t="s">
        <v>110</v>
      </c>
      <c r="F2753" s="3" t="s">
        <v>105</v>
      </c>
      <c r="G2753" s="95">
        <v>71.849999999999994</v>
      </c>
    </row>
    <row r="2754" spans="2:7">
      <c r="B2754" s="41">
        <v>44581</v>
      </c>
      <c r="C2754" s="3" t="s">
        <v>107</v>
      </c>
      <c r="D2754" s="3">
        <v>425</v>
      </c>
      <c r="E2754" s="3" t="s">
        <v>110</v>
      </c>
      <c r="F2754" s="3" t="s">
        <v>109</v>
      </c>
      <c r="G2754" s="95">
        <v>6341.53</v>
      </c>
    </row>
    <row r="2755" spans="2:7">
      <c r="B2755" s="41">
        <v>44794</v>
      </c>
      <c r="C2755" s="3" t="s">
        <v>119</v>
      </c>
      <c r="D2755" s="3">
        <v>26</v>
      </c>
      <c r="E2755" s="3" t="s">
        <v>6</v>
      </c>
      <c r="F2755" s="3" t="s">
        <v>109</v>
      </c>
      <c r="G2755" s="95">
        <v>987.65</v>
      </c>
    </row>
    <row r="2756" spans="2:7">
      <c r="B2756" s="41">
        <v>44074</v>
      </c>
      <c r="C2756" s="3" t="s">
        <v>117</v>
      </c>
      <c r="D2756" s="3">
        <v>100</v>
      </c>
      <c r="E2756" s="3" t="s">
        <v>112</v>
      </c>
      <c r="F2756" s="3" t="s">
        <v>111</v>
      </c>
      <c r="G2756" s="95">
        <v>2446.5</v>
      </c>
    </row>
    <row r="2757" spans="2:7">
      <c r="B2757" s="41">
        <v>44013</v>
      </c>
      <c r="C2757" s="3" t="s">
        <v>116</v>
      </c>
      <c r="D2757" s="3">
        <v>29</v>
      </c>
      <c r="E2757" s="3" t="s">
        <v>110</v>
      </c>
      <c r="F2757" s="3" t="s">
        <v>113</v>
      </c>
      <c r="G2757" s="95">
        <v>590.37</v>
      </c>
    </row>
    <row r="2758" spans="2:7">
      <c r="B2758" s="41">
        <v>44282</v>
      </c>
      <c r="C2758" s="3" t="s">
        <v>107</v>
      </c>
      <c r="D2758" s="3">
        <v>1</v>
      </c>
      <c r="E2758" s="3" t="s">
        <v>114</v>
      </c>
      <c r="F2758" s="3" t="s">
        <v>108</v>
      </c>
      <c r="G2758" s="95">
        <v>25.95</v>
      </c>
    </row>
    <row r="2759" spans="2:7">
      <c r="B2759" s="41">
        <v>44131</v>
      </c>
      <c r="C2759" s="3" t="s">
        <v>116</v>
      </c>
      <c r="D2759" s="3">
        <v>8</v>
      </c>
      <c r="E2759" s="3" t="s">
        <v>112</v>
      </c>
      <c r="F2759" s="3" t="s">
        <v>109</v>
      </c>
      <c r="G2759" s="95">
        <v>279.60000000000002</v>
      </c>
    </row>
    <row r="2760" spans="2:7">
      <c r="B2760" s="41">
        <v>44767</v>
      </c>
      <c r="C2760" s="3" t="s">
        <v>107</v>
      </c>
      <c r="D2760" s="3">
        <v>300</v>
      </c>
      <c r="E2760" s="3" t="s">
        <v>110</v>
      </c>
      <c r="F2760" s="3" t="s">
        <v>105</v>
      </c>
      <c r="G2760" s="95">
        <v>4131.38</v>
      </c>
    </row>
    <row r="2761" spans="2:7">
      <c r="B2761" s="41">
        <v>44368</v>
      </c>
      <c r="C2761" s="3" t="s">
        <v>116</v>
      </c>
      <c r="D2761" s="3">
        <v>1</v>
      </c>
      <c r="E2761" s="3" t="s">
        <v>9</v>
      </c>
      <c r="F2761" s="3" t="s">
        <v>113</v>
      </c>
      <c r="G2761" s="95">
        <v>26.95</v>
      </c>
    </row>
    <row r="2762" spans="2:7">
      <c r="B2762" s="41">
        <v>43953</v>
      </c>
      <c r="C2762" s="3" t="s">
        <v>117</v>
      </c>
      <c r="D2762" s="3">
        <v>400</v>
      </c>
      <c r="E2762" s="3" t="s">
        <v>114</v>
      </c>
      <c r="F2762" s="3" t="s">
        <v>105</v>
      </c>
      <c r="G2762" s="95">
        <v>6198.5</v>
      </c>
    </row>
    <row r="2763" spans="2:7">
      <c r="B2763" s="41">
        <v>44032</v>
      </c>
      <c r="C2763" s="3" t="s">
        <v>116</v>
      </c>
      <c r="D2763" s="3">
        <v>300</v>
      </c>
      <c r="E2763" s="3" t="s">
        <v>112</v>
      </c>
      <c r="F2763" s="3" t="s">
        <v>115</v>
      </c>
      <c r="G2763" s="95">
        <v>6201.38</v>
      </c>
    </row>
    <row r="2764" spans="2:7">
      <c r="B2764" s="41">
        <v>44506</v>
      </c>
      <c r="C2764" s="3" t="s">
        <v>116</v>
      </c>
      <c r="D2764" s="3">
        <v>6</v>
      </c>
      <c r="E2764" s="3" t="s">
        <v>6</v>
      </c>
      <c r="F2764" s="3" t="s">
        <v>113</v>
      </c>
      <c r="G2764" s="95">
        <v>256.14</v>
      </c>
    </row>
    <row r="2765" spans="2:7">
      <c r="B2765" s="41">
        <v>44251</v>
      </c>
      <c r="C2765" s="3" t="s">
        <v>107</v>
      </c>
      <c r="D2765" s="3">
        <v>10</v>
      </c>
      <c r="E2765" s="3" t="s">
        <v>112</v>
      </c>
      <c r="F2765" s="3" t="s">
        <v>115</v>
      </c>
      <c r="G2765" s="95">
        <v>349.5</v>
      </c>
    </row>
    <row r="2766" spans="2:7">
      <c r="B2766" s="41">
        <v>44636</v>
      </c>
      <c r="C2766" s="3" t="s">
        <v>116</v>
      </c>
      <c r="D2766" s="3">
        <v>23</v>
      </c>
      <c r="E2766" s="3" t="s">
        <v>112</v>
      </c>
      <c r="F2766" s="3" t="s">
        <v>105</v>
      </c>
      <c r="G2766" s="95">
        <v>826.85</v>
      </c>
    </row>
    <row r="2767" spans="2:7">
      <c r="B2767" s="41">
        <v>43951</v>
      </c>
      <c r="C2767" s="3" t="s">
        <v>107</v>
      </c>
      <c r="D2767" s="3">
        <v>6</v>
      </c>
      <c r="E2767" s="3" t="s">
        <v>9</v>
      </c>
      <c r="F2767" s="3" t="s">
        <v>109</v>
      </c>
      <c r="G2767" s="95">
        <v>161.69999999999999</v>
      </c>
    </row>
    <row r="2768" spans="2:7">
      <c r="B2768" s="41">
        <v>44445</v>
      </c>
      <c r="C2768" s="3" t="s">
        <v>119</v>
      </c>
      <c r="D2768" s="3">
        <v>8</v>
      </c>
      <c r="E2768" s="3" t="s">
        <v>9</v>
      </c>
      <c r="F2768" s="3" t="s">
        <v>109</v>
      </c>
      <c r="G2768" s="95">
        <v>223.6</v>
      </c>
    </row>
    <row r="2769" spans="2:7">
      <c r="B2769" s="41">
        <v>44487</v>
      </c>
      <c r="C2769" s="3" t="s">
        <v>119</v>
      </c>
      <c r="D2769" s="3">
        <v>1</v>
      </c>
      <c r="E2769" s="3" t="s">
        <v>114</v>
      </c>
      <c r="F2769" s="3" t="s">
        <v>113</v>
      </c>
      <c r="G2769" s="95">
        <v>25.95</v>
      </c>
    </row>
    <row r="2770" spans="2:7">
      <c r="B2770" s="41">
        <v>44561</v>
      </c>
      <c r="C2770" s="3" t="s">
        <v>117</v>
      </c>
      <c r="D2770" s="3">
        <v>17</v>
      </c>
      <c r="E2770" s="3" t="s">
        <v>6</v>
      </c>
      <c r="F2770" s="3" t="s">
        <v>113</v>
      </c>
      <c r="G2770" s="95">
        <v>759.73</v>
      </c>
    </row>
    <row r="2771" spans="2:7">
      <c r="B2771" s="41">
        <v>43919</v>
      </c>
      <c r="C2771" s="3" t="s">
        <v>119</v>
      </c>
      <c r="D2771" s="3">
        <v>250</v>
      </c>
      <c r="E2771" s="3" t="s">
        <v>112</v>
      </c>
      <c r="F2771" s="3" t="s">
        <v>108</v>
      </c>
      <c r="G2771" s="95">
        <v>6116.25</v>
      </c>
    </row>
    <row r="2772" spans="2:7">
      <c r="B2772" s="41">
        <v>43848</v>
      </c>
      <c r="C2772" s="3" t="s">
        <v>116</v>
      </c>
      <c r="D2772" s="3">
        <v>43</v>
      </c>
      <c r="E2772" s="3" t="s">
        <v>114</v>
      </c>
      <c r="F2772" s="3" t="s">
        <v>108</v>
      </c>
      <c r="G2772" s="95">
        <v>948.47</v>
      </c>
    </row>
    <row r="2773" spans="2:7">
      <c r="B2773" s="41">
        <v>44717</v>
      </c>
      <c r="C2773" s="3" t="s">
        <v>119</v>
      </c>
      <c r="D2773" s="3">
        <v>225</v>
      </c>
      <c r="E2773" s="3" t="s">
        <v>110</v>
      </c>
      <c r="F2773" s="3" t="s">
        <v>111</v>
      </c>
      <c r="G2773" s="95">
        <v>4087.13</v>
      </c>
    </row>
    <row r="2774" spans="2:7">
      <c r="B2774" s="41">
        <v>44205</v>
      </c>
      <c r="C2774" s="3" t="s">
        <v>107</v>
      </c>
      <c r="D2774" s="3">
        <v>7</v>
      </c>
      <c r="E2774" s="3" t="s">
        <v>114</v>
      </c>
      <c r="F2774" s="3" t="s">
        <v>109</v>
      </c>
      <c r="G2774" s="95">
        <v>181.65</v>
      </c>
    </row>
    <row r="2775" spans="2:7">
      <c r="B2775" s="41">
        <v>44752</v>
      </c>
      <c r="C2775" s="3" t="s">
        <v>118</v>
      </c>
      <c r="D2775" s="3">
        <v>8</v>
      </c>
      <c r="E2775" s="3" t="s">
        <v>9</v>
      </c>
      <c r="F2775" s="3" t="s">
        <v>111</v>
      </c>
      <c r="G2775" s="95">
        <v>215.6</v>
      </c>
    </row>
    <row r="2776" spans="2:7">
      <c r="B2776" s="41">
        <v>44514</v>
      </c>
      <c r="C2776" s="3" t="s">
        <v>118</v>
      </c>
      <c r="D2776" s="3">
        <v>29</v>
      </c>
      <c r="E2776" s="3" t="s">
        <v>114</v>
      </c>
      <c r="F2776" s="3" t="s">
        <v>113</v>
      </c>
      <c r="G2776" s="95">
        <v>615.02</v>
      </c>
    </row>
    <row r="2777" spans="2:7">
      <c r="B2777" s="41">
        <v>44024</v>
      </c>
      <c r="C2777" s="3" t="s">
        <v>119</v>
      </c>
      <c r="D2777" s="3">
        <v>1</v>
      </c>
      <c r="E2777" s="3" t="s">
        <v>9</v>
      </c>
      <c r="F2777" s="3" t="s">
        <v>105</v>
      </c>
      <c r="G2777" s="95">
        <v>27.95</v>
      </c>
    </row>
    <row r="2778" spans="2:7">
      <c r="B2778" s="41">
        <v>43848</v>
      </c>
      <c r="C2778" s="3" t="s">
        <v>107</v>
      </c>
      <c r="D2778" s="3">
        <v>350</v>
      </c>
      <c r="E2778" s="3" t="s">
        <v>6</v>
      </c>
      <c r="F2778" s="3" t="s">
        <v>106</v>
      </c>
      <c r="G2778" s="95">
        <v>8591.36</v>
      </c>
    </row>
    <row r="2779" spans="2:7">
      <c r="B2779" s="41">
        <v>44706</v>
      </c>
      <c r="C2779" s="3" t="s">
        <v>117</v>
      </c>
      <c r="D2779" s="3">
        <v>300</v>
      </c>
      <c r="E2779" s="3" t="s">
        <v>114</v>
      </c>
      <c r="F2779" s="3" t="s">
        <v>105</v>
      </c>
      <c r="G2779" s="95">
        <v>4476.38</v>
      </c>
    </row>
    <row r="2780" spans="2:7">
      <c r="B2780" s="41">
        <v>44527</v>
      </c>
      <c r="C2780" s="3" t="s">
        <v>118</v>
      </c>
      <c r="D2780" s="3">
        <v>150</v>
      </c>
      <c r="E2780" s="3" t="s">
        <v>9</v>
      </c>
      <c r="F2780" s="3" t="s">
        <v>106</v>
      </c>
      <c r="G2780" s="95">
        <v>2829.75</v>
      </c>
    </row>
    <row r="2781" spans="2:7">
      <c r="B2781" s="41">
        <v>44549</v>
      </c>
      <c r="C2781" s="3" t="s">
        <v>117</v>
      </c>
      <c r="D2781" s="3">
        <v>7</v>
      </c>
      <c r="E2781" s="3" t="s">
        <v>110</v>
      </c>
      <c r="F2781" s="3" t="s">
        <v>108</v>
      </c>
      <c r="G2781" s="95">
        <v>181.65</v>
      </c>
    </row>
    <row r="2782" spans="2:7">
      <c r="B2782" s="41">
        <v>44708</v>
      </c>
      <c r="C2782" s="3" t="s">
        <v>118</v>
      </c>
      <c r="D2782" s="3">
        <v>550</v>
      </c>
      <c r="E2782" s="3" t="s">
        <v>114</v>
      </c>
      <c r="F2782" s="3" t="s">
        <v>108</v>
      </c>
      <c r="G2782" s="95">
        <v>8522.94</v>
      </c>
    </row>
    <row r="2783" spans="2:7">
      <c r="B2783" s="41">
        <v>43831</v>
      </c>
      <c r="C2783" s="3" t="s">
        <v>116</v>
      </c>
      <c r="D2783" s="3">
        <v>39</v>
      </c>
      <c r="E2783" s="3" t="s">
        <v>6</v>
      </c>
      <c r="F2783" s="3" t="s">
        <v>109</v>
      </c>
      <c r="G2783" s="95">
        <v>1481.47</v>
      </c>
    </row>
    <row r="2784" spans="2:7">
      <c r="B2784" s="41">
        <v>44578</v>
      </c>
      <c r="C2784" s="3" t="s">
        <v>119</v>
      </c>
      <c r="D2784" s="3">
        <v>10</v>
      </c>
      <c r="E2784" s="3" t="s">
        <v>112</v>
      </c>
      <c r="F2784" s="3" t="s">
        <v>115</v>
      </c>
      <c r="G2784" s="95">
        <v>359.5</v>
      </c>
    </row>
    <row r="2785" spans="2:7">
      <c r="B2785" s="41">
        <v>44118</v>
      </c>
      <c r="C2785" s="3" t="s">
        <v>117</v>
      </c>
      <c r="D2785" s="3">
        <v>500</v>
      </c>
      <c r="E2785" s="3" t="s">
        <v>112</v>
      </c>
      <c r="F2785" s="3" t="s">
        <v>113</v>
      </c>
      <c r="G2785" s="95">
        <v>10048.129999999999</v>
      </c>
    </row>
    <row r="2786" spans="2:7">
      <c r="B2786" s="41">
        <v>43836</v>
      </c>
      <c r="C2786" s="3" t="s">
        <v>116</v>
      </c>
      <c r="D2786" s="3">
        <v>7</v>
      </c>
      <c r="E2786" s="3" t="s">
        <v>6</v>
      </c>
      <c r="F2786" s="3" t="s">
        <v>111</v>
      </c>
      <c r="G2786" s="95">
        <v>298.83</v>
      </c>
    </row>
    <row r="2787" spans="2:7">
      <c r="B2787" s="41">
        <v>43941</v>
      </c>
      <c r="C2787" s="3" t="s">
        <v>119</v>
      </c>
      <c r="D2787" s="3">
        <v>23</v>
      </c>
      <c r="E2787" s="3" t="s">
        <v>9</v>
      </c>
      <c r="F2787" s="3" t="s">
        <v>105</v>
      </c>
      <c r="G2787" s="95">
        <v>619.85</v>
      </c>
    </row>
    <row r="2788" spans="2:7">
      <c r="B2788" s="41">
        <v>44483</v>
      </c>
      <c r="C2788" s="3" t="s">
        <v>117</v>
      </c>
      <c r="D2788" s="3">
        <v>125</v>
      </c>
      <c r="E2788" s="3" t="s">
        <v>110</v>
      </c>
      <c r="F2788" s="3" t="s">
        <v>109</v>
      </c>
      <c r="G2788" s="95">
        <v>2183.13</v>
      </c>
    </row>
    <row r="2789" spans="2:7">
      <c r="B2789" s="41">
        <v>44700</v>
      </c>
      <c r="C2789" s="3" t="s">
        <v>119</v>
      </c>
      <c r="D2789" s="3">
        <v>3</v>
      </c>
      <c r="E2789" s="3" t="s">
        <v>112</v>
      </c>
      <c r="F2789" s="3" t="s">
        <v>109</v>
      </c>
      <c r="G2789" s="95">
        <v>107.85</v>
      </c>
    </row>
    <row r="2790" spans="2:7">
      <c r="B2790" s="41">
        <v>44519</v>
      </c>
      <c r="C2790" s="3" t="s">
        <v>118</v>
      </c>
      <c r="D2790" s="3">
        <v>48</v>
      </c>
      <c r="E2790" s="3" t="s">
        <v>114</v>
      </c>
      <c r="F2790" s="3" t="s">
        <v>111</v>
      </c>
      <c r="G2790" s="95">
        <v>970.2</v>
      </c>
    </row>
    <row r="2791" spans="2:7">
      <c r="B2791" s="41">
        <v>44696</v>
      </c>
      <c r="C2791" s="3" t="s">
        <v>117</v>
      </c>
      <c r="D2791" s="3">
        <v>5</v>
      </c>
      <c r="E2791" s="3" t="s">
        <v>110</v>
      </c>
      <c r="F2791" s="3" t="s">
        <v>115</v>
      </c>
      <c r="G2791" s="95">
        <v>129.75</v>
      </c>
    </row>
    <row r="2792" spans="2:7">
      <c r="B2792" s="41">
        <v>44144</v>
      </c>
      <c r="C2792" s="3" t="s">
        <v>119</v>
      </c>
      <c r="D2792" s="3">
        <v>75</v>
      </c>
      <c r="E2792" s="3" t="s">
        <v>6</v>
      </c>
      <c r="F2792" s="3" t="s">
        <v>105</v>
      </c>
      <c r="G2792" s="95">
        <v>2401.31</v>
      </c>
    </row>
    <row r="2793" spans="2:7">
      <c r="B2793" s="41">
        <v>44587</v>
      </c>
      <c r="C2793" s="3" t="s">
        <v>119</v>
      </c>
      <c r="D2793" s="3">
        <v>7</v>
      </c>
      <c r="E2793" s="3" t="s">
        <v>112</v>
      </c>
      <c r="F2793" s="3" t="s">
        <v>113</v>
      </c>
      <c r="G2793" s="95">
        <v>251.65</v>
      </c>
    </row>
    <row r="2794" spans="2:7">
      <c r="B2794" s="41">
        <v>44592</v>
      </c>
      <c r="C2794" s="3" t="s">
        <v>107</v>
      </c>
      <c r="D2794" s="3">
        <v>12</v>
      </c>
      <c r="E2794" s="3" t="s">
        <v>112</v>
      </c>
      <c r="F2794" s="3" t="s">
        <v>115</v>
      </c>
      <c r="G2794" s="95">
        <v>431.4</v>
      </c>
    </row>
    <row r="2795" spans="2:7">
      <c r="B2795" s="41">
        <v>44363</v>
      </c>
      <c r="C2795" s="3" t="s">
        <v>117</v>
      </c>
      <c r="D2795" s="3">
        <v>6</v>
      </c>
      <c r="E2795" s="3" t="s">
        <v>112</v>
      </c>
      <c r="F2795" s="3" t="s">
        <v>115</v>
      </c>
      <c r="G2795" s="95">
        <v>203.7</v>
      </c>
    </row>
    <row r="2796" spans="2:7">
      <c r="B2796" s="41">
        <v>44349</v>
      </c>
      <c r="C2796" s="3" t="s">
        <v>117</v>
      </c>
      <c r="D2796" s="3">
        <v>49</v>
      </c>
      <c r="E2796" s="3" t="s">
        <v>110</v>
      </c>
      <c r="F2796" s="3" t="s">
        <v>106</v>
      </c>
      <c r="G2796" s="95">
        <v>953.66</v>
      </c>
    </row>
    <row r="2797" spans="2:7">
      <c r="B2797" s="41">
        <v>44102</v>
      </c>
      <c r="C2797" s="3" t="s">
        <v>119</v>
      </c>
      <c r="D2797" s="3">
        <v>5</v>
      </c>
      <c r="E2797" s="3" t="s">
        <v>110</v>
      </c>
      <c r="F2797" s="3" t="s">
        <v>108</v>
      </c>
      <c r="G2797" s="95">
        <v>124.75</v>
      </c>
    </row>
    <row r="2798" spans="2:7">
      <c r="B2798" s="41">
        <v>43922</v>
      </c>
      <c r="C2798" s="3" t="s">
        <v>119</v>
      </c>
      <c r="D2798" s="3">
        <v>34</v>
      </c>
      <c r="E2798" s="3" t="s">
        <v>110</v>
      </c>
      <c r="F2798" s="3" t="s">
        <v>105</v>
      </c>
      <c r="G2798" s="95">
        <v>692.16</v>
      </c>
    </row>
    <row r="2799" spans="2:7">
      <c r="B2799" s="41">
        <v>44697</v>
      </c>
      <c r="C2799" s="3" t="s">
        <v>107</v>
      </c>
      <c r="D2799" s="3">
        <v>43</v>
      </c>
      <c r="E2799" s="3" t="s">
        <v>114</v>
      </c>
      <c r="F2799" s="3" t="s">
        <v>109</v>
      </c>
      <c r="G2799" s="95">
        <v>985.02</v>
      </c>
    </row>
    <row r="2800" spans="2:7">
      <c r="B2800" s="41">
        <v>44160</v>
      </c>
      <c r="C2800" s="3" t="s">
        <v>117</v>
      </c>
      <c r="D2800" s="3">
        <v>250</v>
      </c>
      <c r="E2800" s="3" t="s">
        <v>6</v>
      </c>
      <c r="F2800" s="3" t="s">
        <v>106</v>
      </c>
      <c r="G2800" s="95">
        <v>7820.75</v>
      </c>
    </row>
    <row r="2801" spans="2:7">
      <c r="B2801" s="41">
        <v>44526</v>
      </c>
      <c r="C2801" s="3" t="s">
        <v>119</v>
      </c>
      <c r="D2801" s="3">
        <v>43</v>
      </c>
      <c r="E2801" s="3" t="s">
        <v>6</v>
      </c>
      <c r="F2801" s="3" t="s">
        <v>113</v>
      </c>
      <c r="G2801" s="95">
        <v>1596.87</v>
      </c>
    </row>
    <row r="2802" spans="2:7">
      <c r="B2802" s="41">
        <v>44094</v>
      </c>
      <c r="C2802" s="3" t="s">
        <v>107</v>
      </c>
      <c r="D2802" s="3">
        <v>225</v>
      </c>
      <c r="E2802" s="3" t="s">
        <v>114</v>
      </c>
      <c r="F2802" s="3" t="s">
        <v>113</v>
      </c>
      <c r="G2802" s="95">
        <v>4244.63</v>
      </c>
    </row>
    <row r="2803" spans="2:7">
      <c r="B2803" s="41">
        <v>44871</v>
      </c>
      <c r="C2803" s="3" t="s">
        <v>117</v>
      </c>
      <c r="D2803" s="3">
        <v>48</v>
      </c>
      <c r="E2803" s="3" t="s">
        <v>6</v>
      </c>
      <c r="F2803" s="3" t="s">
        <v>105</v>
      </c>
      <c r="G2803" s="95">
        <v>1536.84</v>
      </c>
    </row>
    <row r="2804" spans="2:7">
      <c r="B2804" s="41">
        <v>44079</v>
      </c>
      <c r="C2804" s="3" t="s">
        <v>118</v>
      </c>
      <c r="D2804" s="3">
        <v>100</v>
      </c>
      <c r="E2804" s="3" t="s">
        <v>6</v>
      </c>
      <c r="F2804" s="3" t="s">
        <v>105</v>
      </c>
      <c r="G2804" s="95">
        <v>3128.3</v>
      </c>
    </row>
    <row r="2805" spans="2:7">
      <c r="B2805" s="41">
        <v>43984</v>
      </c>
      <c r="C2805" s="3" t="s">
        <v>119</v>
      </c>
      <c r="D2805" s="3">
        <v>475</v>
      </c>
      <c r="E2805" s="3" t="s">
        <v>9</v>
      </c>
      <c r="F2805" s="3" t="s">
        <v>108</v>
      </c>
      <c r="G2805" s="95">
        <v>7360.72</v>
      </c>
    </row>
    <row r="2806" spans="2:7">
      <c r="B2806" s="41">
        <v>44554</v>
      </c>
      <c r="C2806" s="3" t="s">
        <v>119</v>
      </c>
      <c r="D2806" s="3">
        <v>7</v>
      </c>
      <c r="E2806" s="3" t="s">
        <v>112</v>
      </c>
      <c r="F2806" s="3" t="s">
        <v>111</v>
      </c>
      <c r="G2806" s="95">
        <v>237.65</v>
      </c>
    </row>
    <row r="2807" spans="2:7">
      <c r="B2807" s="41">
        <v>44312</v>
      </c>
      <c r="C2807" s="3" t="s">
        <v>117</v>
      </c>
      <c r="D2807" s="3">
        <v>7</v>
      </c>
      <c r="E2807" s="3" t="s">
        <v>6</v>
      </c>
      <c r="F2807" s="3" t="s">
        <v>108</v>
      </c>
      <c r="G2807" s="95">
        <v>312.83</v>
      </c>
    </row>
    <row r="2808" spans="2:7">
      <c r="B2808" s="41">
        <v>44275</v>
      </c>
      <c r="C2808" s="3" t="s">
        <v>117</v>
      </c>
      <c r="D2808" s="3">
        <v>575</v>
      </c>
      <c r="E2808" s="3" t="s">
        <v>110</v>
      </c>
      <c r="F2808" s="3" t="s">
        <v>113</v>
      </c>
      <c r="G2808" s="95">
        <v>8579.7199999999993</v>
      </c>
    </row>
    <row r="2809" spans="2:7">
      <c r="B2809" s="41">
        <v>44528</v>
      </c>
      <c r="C2809" s="3" t="s">
        <v>116</v>
      </c>
      <c r="D2809" s="3">
        <v>8</v>
      </c>
      <c r="E2809" s="3" t="s">
        <v>9</v>
      </c>
      <c r="F2809" s="3" t="s">
        <v>111</v>
      </c>
      <c r="G2809" s="95">
        <v>231.6</v>
      </c>
    </row>
    <row r="2810" spans="2:7">
      <c r="B2810" s="41">
        <v>43970</v>
      </c>
      <c r="C2810" s="3" t="s">
        <v>107</v>
      </c>
      <c r="D2810" s="3">
        <v>7</v>
      </c>
      <c r="E2810" s="3" t="s">
        <v>112</v>
      </c>
      <c r="F2810" s="3" t="s">
        <v>109</v>
      </c>
      <c r="G2810" s="95">
        <v>244.65</v>
      </c>
    </row>
    <row r="2811" spans="2:7">
      <c r="B2811" s="41">
        <v>43959</v>
      </c>
      <c r="C2811" s="3" t="s">
        <v>107</v>
      </c>
      <c r="D2811" s="3">
        <v>375</v>
      </c>
      <c r="E2811" s="3" t="s">
        <v>112</v>
      </c>
      <c r="F2811" s="3" t="s">
        <v>105</v>
      </c>
      <c r="G2811" s="95">
        <v>7320.47</v>
      </c>
    </row>
    <row r="2812" spans="2:7">
      <c r="B2812" s="41">
        <v>44899</v>
      </c>
      <c r="C2812" s="3" t="s">
        <v>117</v>
      </c>
      <c r="D2812" s="3">
        <v>42</v>
      </c>
      <c r="E2812" s="3" t="s">
        <v>110</v>
      </c>
      <c r="F2812" s="3" t="s">
        <v>109</v>
      </c>
      <c r="G2812" s="95">
        <v>890.72</v>
      </c>
    </row>
    <row r="2813" spans="2:7">
      <c r="B2813" s="41">
        <v>44083</v>
      </c>
      <c r="C2813" s="3" t="s">
        <v>107</v>
      </c>
      <c r="D2813" s="3">
        <v>325</v>
      </c>
      <c r="E2813" s="3" t="s">
        <v>114</v>
      </c>
      <c r="F2813" s="3" t="s">
        <v>105</v>
      </c>
      <c r="G2813" s="95">
        <v>4849.41</v>
      </c>
    </row>
    <row r="2814" spans="2:7">
      <c r="B2814" s="41">
        <v>44566</v>
      </c>
      <c r="C2814" s="3" t="s">
        <v>116</v>
      </c>
      <c r="D2814" s="3">
        <v>16</v>
      </c>
      <c r="E2814" s="3" t="s">
        <v>112</v>
      </c>
      <c r="F2814" s="3" t="s">
        <v>105</v>
      </c>
      <c r="G2814" s="95">
        <v>559.20000000000005</v>
      </c>
    </row>
    <row r="2815" spans="2:7">
      <c r="B2815" s="41">
        <v>44217</v>
      </c>
      <c r="C2815" s="3" t="s">
        <v>118</v>
      </c>
      <c r="D2815" s="3">
        <v>2</v>
      </c>
      <c r="E2815" s="3" t="s">
        <v>112</v>
      </c>
      <c r="F2815" s="3" t="s">
        <v>113</v>
      </c>
      <c r="G2815" s="95">
        <v>69.900000000000006</v>
      </c>
    </row>
    <row r="2816" spans="2:7">
      <c r="B2816" s="41">
        <v>44287</v>
      </c>
      <c r="C2816" s="3" t="s">
        <v>118</v>
      </c>
      <c r="D2816" s="3">
        <v>1</v>
      </c>
      <c r="E2816" s="3" t="s">
        <v>112</v>
      </c>
      <c r="F2816" s="3" t="s">
        <v>113</v>
      </c>
      <c r="G2816" s="95">
        <v>33.950000000000003</v>
      </c>
    </row>
    <row r="2817" spans="2:7">
      <c r="B2817" s="41">
        <v>44741</v>
      </c>
      <c r="C2817" s="3" t="s">
        <v>118</v>
      </c>
      <c r="D2817" s="3">
        <v>400</v>
      </c>
      <c r="E2817" s="3" t="s">
        <v>9</v>
      </c>
      <c r="F2817" s="3" t="s">
        <v>111</v>
      </c>
      <c r="G2817" s="95">
        <v>6428.5</v>
      </c>
    </row>
    <row r="2818" spans="2:7">
      <c r="B2818" s="41">
        <v>44036</v>
      </c>
      <c r="C2818" s="3" t="s">
        <v>117</v>
      </c>
      <c r="D2818" s="3">
        <v>600</v>
      </c>
      <c r="E2818" s="3" t="s">
        <v>112</v>
      </c>
      <c r="F2818" s="3" t="s">
        <v>108</v>
      </c>
      <c r="G2818" s="95">
        <v>12402.75</v>
      </c>
    </row>
    <row r="2819" spans="2:7">
      <c r="B2819" s="41">
        <v>44275</v>
      </c>
      <c r="C2819" s="3" t="s">
        <v>117</v>
      </c>
      <c r="D2819" s="3">
        <v>14</v>
      </c>
      <c r="E2819" s="3" t="s">
        <v>114</v>
      </c>
      <c r="F2819" s="3" t="s">
        <v>106</v>
      </c>
      <c r="G2819" s="95">
        <v>363.3</v>
      </c>
    </row>
    <row r="2820" spans="2:7">
      <c r="B2820" s="41">
        <v>44409</v>
      </c>
      <c r="C2820" s="3" t="s">
        <v>117</v>
      </c>
      <c r="D2820" s="3">
        <v>8</v>
      </c>
      <c r="E2820" s="3" t="s">
        <v>9</v>
      </c>
      <c r="F2820" s="3" t="s">
        <v>105</v>
      </c>
      <c r="G2820" s="95">
        <v>223.6</v>
      </c>
    </row>
    <row r="2821" spans="2:7">
      <c r="B2821" s="41">
        <v>44113</v>
      </c>
      <c r="C2821" s="3" t="s">
        <v>117</v>
      </c>
      <c r="D2821" s="3">
        <v>44</v>
      </c>
      <c r="E2821" s="3" t="s">
        <v>9</v>
      </c>
      <c r="F2821" s="3" t="s">
        <v>105</v>
      </c>
      <c r="G2821" s="95">
        <v>1045.33</v>
      </c>
    </row>
    <row r="2822" spans="2:7">
      <c r="B2822" s="41">
        <v>44132</v>
      </c>
      <c r="C2822" s="3" t="s">
        <v>118</v>
      </c>
      <c r="D2822" s="3">
        <v>1</v>
      </c>
      <c r="E2822" s="3" t="s">
        <v>6</v>
      </c>
      <c r="F2822" s="3" t="s">
        <v>111</v>
      </c>
      <c r="G2822" s="95">
        <v>44.69</v>
      </c>
    </row>
    <row r="2823" spans="2:7">
      <c r="B2823" s="41">
        <v>44478</v>
      </c>
      <c r="C2823" s="3" t="s">
        <v>119</v>
      </c>
      <c r="D2823" s="3">
        <v>7</v>
      </c>
      <c r="E2823" s="3" t="s">
        <v>110</v>
      </c>
      <c r="F2823" s="3" t="s">
        <v>115</v>
      </c>
      <c r="G2823" s="95">
        <v>174.65</v>
      </c>
    </row>
    <row r="2824" spans="2:7">
      <c r="B2824" s="41">
        <v>44233</v>
      </c>
      <c r="C2824" s="3" t="s">
        <v>118</v>
      </c>
      <c r="D2824" s="3">
        <v>43</v>
      </c>
      <c r="E2824" s="3" t="s">
        <v>9</v>
      </c>
      <c r="F2824" s="3" t="s">
        <v>105</v>
      </c>
      <c r="G2824" s="95">
        <v>1058.1199999999999</v>
      </c>
    </row>
    <row r="2825" spans="2:7">
      <c r="B2825" s="41">
        <v>43912</v>
      </c>
      <c r="C2825" s="3" t="s">
        <v>116</v>
      </c>
      <c r="D2825" s="3">
        <v>4</v>
      </c>
      <c r="E2825" s="3" t="s">
        <v>114</v>
      </c>
      <c r="F2825" s="3" t="s">
        <v>105</v>
      </c>
      <c r="G2825" s="95">
        <v>107.8</v>
      </c>
    </row>
    <row r="2826" spans="2:7">
      <c r="B2826" s="41">
        <v>44647</v>
      </c>
      <c r="C2826" s="3" t="s">
        <v>117</v>
      </c>
      <c r="D2826" s="3">
        <v>27</v>
      </c>
      <c r="E2826" s="3" t="s">
        <v>112</v>
      </c>
      <c r="F2826" s="3" t="s">
        <v>109</v>
      </c>
      <c r="G2826" s="95">
        <v>825.05</v>
      </c>
    </row>
    <row r="2827" spans="2:7">
      <c r="B2827" s="41">
        <v>43892</v>
      </c>
      <c r="C2827" s="3" t="s">
        <v>119</v>
      </c>
      <c r="D2827" s="3">
        <v>37</v>
      </c>
      <c r="E2827" s="3" t="s">
        <v>112</v>
      </c>
      <c r="F2827" s="3" t="s">
        <v>115</v>
      </c>
      <c r="G2827" s="95">
        <v>1067.73</v>
      </c>
    </row>
    <row r="2828" spans="2:7">
      <c r="B2828" s="41">
        <v>44183</v>
      </c>
      <c r="C2828" s="3" t="s">
        <v>117</v>
      </c>
      <c r="D2828" s="3">
        <v>49</v>
      </c>
      <c r="E2828" s="3" t="s">
        <v>9</v>
      </c>
      <c r="F2828" s="3" t="s">
        <v>108</v>
      </c>
      <c r="G2828" s="95">
        <v>990.41</v>
      </c>
    </row>
    <row r="2829" spans="2:7">
      <c r="B2829" s="41">
        <v>44521</v>
      </c>
      <c r="C2829" s="3" t="s">
        <v>119</v>
      </c>
      <c r="D2829" s="3">
        <v>23</v>
      </c>
      <c r="E2829" s="3" t="s">
        <v>6</v>
      </c>
      <c r="F2829" s="3" t="s">
        <v>111</v>
      </c>
      <c r="G2829" s="95">
        <v>1027.8699999999999</v>
      </c>
    </row>
    <row r="2830" spans="2:7">
      <c r="B2830" s="41">
        <v>44755</v>
      </c>
      <c r="C2830" s="3" t="s">
        <v>119</v>
      </c>
      <c r="D2830" s="3">
        <v>100</v>
      </c>
      <c r="E2830" s="3" t="s">
        <v>112</v>
      </c>
      <c r="F2830" s="3" t="s">
        <v>111</v>
      </c>
      <c r="G2830" s="95">
        <v>2446.5</v>
      </c>
    </row>
    <row r="2831" spans="2:7">
      <c r="B2831" s="41">
        <v>44170</v>
      </c>
      <c r="C2831" s="3" t="s">
        <v>107</v>
      </c>
      <c r="D2831" s="3">
        <v>6</v>
      </c>
      <c r="E2831" s="3" t="s">
        <v>112</v>
      </c>
      <c r="F2831" s="3" t="s">
        <v>111</v>
      </c>
      <c r="G2831" s="95">
        <v>215.7</v>
      </c>
    </row>
    <row r="2832" spans="2:7">
      <c r="B2832" s="41">
        <v>44798</v>
      </c>
      <c r="C2832" s="3" t="s">
        <v>117</v>
      </c>
      <c r="D2832" s="3">
        <v>7</v>
      </c>
      <c r="E2832" s="3" t="s">
        <v>110</v>
      </c>
      <c r="F2832" s="3" t="s">
        <v>109</v>
      </c>
      <c r="G2832" s="95">
        <v>181.65</v>
      </c>
    </row>
    <row r="2833" spans="2:7">
      <c r="B2833" s="41">
        <v>43860</v>
      </c>
      <c r="C2833" s="3" t="s">
        <v>107</v>
      </c>
      <c r="D2833" s="3">
        <v>325</v>
      </c>
      <c r="E2833" s="3" t="s">
        <v>6</v>
      </c>
      <c r="F2833" s="3" t="s">
        <v>115</v>
      </c>
      <c r="G2833" s="95">
        <v>8351.44</v>
      </c>
    </row>
    <row r="2834" spans="2:7">
      <c r="B2834" s="41">
        <v>43861</v>
      </c>
      <c r="C2834" s="3" t="s">
        <v>117</v>
      </c>
      <c r="D2834" s="3">
        <v>6</v>
      </c>
      <c r="E2834" s="3" t="s">
        <v>6</v>
      </c>
      <c r="F2834" s="3" t="s">
        <v>105</v>
      </c>
      <c r="G2834" s="95">
        <v>268.14</v>
      </c>
    </row>
    <row r="2835" spans="2:7">
      <c r="B2835" s="41">
        <v>44398</v>
      </c>
      <c r="C2835" s="3" t="s">
        <v>117</v>
      </c>
      <c r="D2835" s="3">
        <v>500</v>
      </c>
      <c r="E2835" s="3" t="s">
        <v>9</v>
      </c>
      <c r="F2835" s="3" t="s">
        <v>111</v>
      </c>
      <c r="G2835" s="95">
        <v>8035.63</v>
      </c>
    </row>
    <row r="2836" spans="2:7">
      <c r="B2836" s="41">
        <v>44178</v>
      </c>
      <c r="C2836" s="3" t="s">
        <v>119</v>
      </c>
      <c r="D2836" s="3">
        <v>225</v>
      </c>
      <c r="E2836" s="3" t="s">
        <v>112</v>
      </c>
      <c r="F2836" s="3" t="s">
        <v>109</v>
      </c>
      <c r="G2836" s="95">
        <v>5347.13</v>
      </c>
    </row>
    <row r="2837" spans="2:7">
      <c r="B2837" s="41">
        <v>44868</v>
      </c>
      <c r="C2837" s="3" t="s">
        <v>116</v>
      </c>
      <c r="D2837" s="3">
        <v>13</v>
      </c>
      <c r="E2837" s="3" t="s">
        <v>6</v>
      </c>
      <c r="F2837" s="3" t="s">
        <v>115</v>
      </c>
      <c r="G2837" s="95">
        <v>580.97</v>
      </c>
    </row>
    <row r="2838" spans="2:7">
      <c r="B2838" s="41">
        <v>44066</v>
      </c>
      <c r="C2838" s="3" t="s">
        <v>117</v>
      </c>
      <c r="D2838" s="3">
        <v>9</v>
      </c>
      <c r="E2838" s="3" t="s">
        <v>114</v>
      </c>
      <c r="F2838" s="3" t="s">
        <v>115</v>
      </c>
      <c r="G2838" s="95">
        <v>224.55</v>
      </c>
    </row>
    <row r="2839" spans="2:7">
      <c r="B2839" s="41">
        <v>44501</v>
      </c>
      <c r="C2839" s="3" t="s">
        <v>117</v>
      </c>
      <c r="D2839" s="3">
        <v>28</v>
      </c>
      <c r="E2839" s="3" t="s">
        <v>9</v>
      </c>
      <c r="F2839" s="3" t="s">
        <v>106</v>
      </c>
      <c r="G2839" s="95">
        <v>689.01</v>
      </c>
    </row>
    <row r="2840" spans="2:7">
      <c r="B2840" s="41">
        <v>44665</v>
      </c>
      <c r="C2840" s="3" t="s">
        <v>119</v>
      </c>
      <c r="D2840" s="3">
        <v>75</v>
      </c>
      <c r="E2840" s="3" t="s">
        <v>9</v>
      </c>
      <c r="F2840" s="3" t="s">
        <v>109</v>
      </c>
      <c r="G2840" s="95">
        <v>1572.19</v>
      </c>
    </row>
    <row r="2841" spans="2:7">
      <c r="B2841" s="41">
        <v>44202</v>
      </c>
      <c r="C2841" s="3" t="s">
        <v>117</v>
      </c>
      <c r="D2841" s="3">
        <v>125</v>
      </c>
      <c r="E2841" s="3" t="s">
        <v>9</v>
      </c>
      <c r="F2841" s="3" t="s">
        <v>105</v>
      </c>
      <c r="G2841" s="95">
        <v>2445.63</v>
      </c>
    </row>
    <row r="2842" spans="2:7">
      <c r="B2842" s="41">
        <v>44622</v>
      </c>
      <c r="C2842" s="3" t="s">
        <v>117</v>
      </c>
      <c r="D2842" s="3">
        <v>225</v>
      </c>
      <c r="E2842" s="3" t="s">
        <v>9</v>
      </c>
      <c r="F2842" s="3" t="s">
        <v>105</v>
      </c>
      <c r="G2842" s="95">
        <v>4244.63</v>
      </c>
    </row>
    <row r="2843" spans="2:7">
      <c r="B2843" s="41">
        <v>44616</v>
      </c>
      <c r="C2843" s="3" t="s">
        <v>119</v>
      </c>
      <c r="D2843" s="3">
        <v>4</v>
      </c>
      <c r="E2843" s="3" t="s">
        <v>114</v>
      </c>
      <c r="F2843" s="3" t="s">
        <v>113</v>
      </c>
      <c r="G2843" s="95">
        <v>107.8</v>
      </c>
    </row>
    <row r="2844" spans="2:7">
      <c r="B2844" s="41">
        <v>44065</v>
      </c>
      <c r="C2844" s="3" t="s">
        <v>119</v>
      </c>
      <c r="D2844" s="3">
        <v>150</v>
      </c>
      <c r="E2844" s="3" t="s">
        <v>9</v>
      </c>
      <c r="F2844" s="3" t="s">
        <v>105</v>
      </c>
      <c r="G2844" s="95">
        <v>3039.75</v>
      </c>
    </row>
    <row r="2845" spans="2:7">
      <c r="B2845" s="41">
        <v>44835</v>
      </c>
      <c r="C2845" s="3" t="s">
        <v>107</v>
      </c>
      <c r="D2845" s="3">
        <v>250</v>
      </c>
      <c r="E2845" s="3" t="s">
        <v>9</v>
      </c>
      <c r="F2845" s="3" t="s">
        <v>108</v>
      </c>
      <c r="G2845" s="95">
        <v>4891.25</v>
      </c>
    </row>
    <row r="2846" spans="2:7">
      <c r="B2846" s="41">
        <v>44171</v>
      </c>
      <c r="C2846" s="3" t="s">
        <v>118</v>
      </c>
      <c r="D2846" s="3">
        <v>75</v>
      </c>
      <c r="E2846" s="3" t="s">
        <v>110</v>
      </c>
      <c r="F2846" s="3" t="s">
        <v>105</v>
      </c>
      <c r="G2846" s="95">
        <v>1347.19</v>
      </c>
    </row>
    <row r="2847" spans="2:7">
      <c r="B2847" s="41">
        <v>44894</v>
      </c>
      <c r="C2847" s="3" t="s">
        <v>119</v>
      </c>
      <c r="D2847" s="3">
        <v>46</v>
      </c>
      <c r="E2847" s="3" t="s">
        <v>6</v>
      </c>
      <c r="F2847" s="3" t="s">
        <v>106</v>
      </c>
      <c r="G2847" s="95">
        <v>1669.18</v>
      </c>
    </row>
    <row r="2848" spans="2:7">
      <c r="B2848" s="41">
        <v>44006</v>
      </c>
      <c r="C2848" s="3" t="s">
        <v>117</v>
      </c>
      <c r="D2848" s="3">
        <v>41</v>
      </c>
      <c r="E2848" s="3" t="s">
        <v>9</v>
      </c>
      <c r="F2848" s="3" t="s">
        <v>108</v>
      </c>
      <c r="G2848" s="95">
        <v>939.21</v>
      </c>
    </row>
    <row r="2849" spans="2:7">
      <c r="B2849" s="41">
        <v>44687</v>
      </c>
      <c r="C2849" s="3" t="s">
        <v>119</v>
      </c>
      <c r="D2849" s="3">
        <v>37</v>
      </c>
      <c r="E2849" s="3" t="s">
        <v>6</v>
      </c>
      <c r="F2849" s="3" t="s">
        <v>105</v>
      </c>
      <c r="G2849" s="95">
        <v>1374.05</v>
      </c>
    </row>
    <row r="2850" spans="2:7">
      <c r="B2850" s="41">
        <v>44924</v>
      </c>
      <c r="C2850" s="3" t="s">
        <v>117</v>
      </c>
      <c r="D2850" s="3">
        <v>37</v>
      </c>
      <c r="E2850" s="3" t="s">
        <v>9</v>
      </c>
      <c r="F2850" s="3" t="s">
        <v>113</v>
      </c>
      <c r="G2850" s="95">
        <v>879.03</v>
      </c>
    </row>
    <row r="2851" spans="2:7">
      <c r="B2851" s="41">
        <v>43980</v>
      </c>
      <c r="C2851" s="3" t="s">
        <v>118</v>
      </c>
      <c r="D2851" s="3">
        <v>1</v>
      </c>
      <c r="E2851" s="3" t="s">
        <v>9</v>
      </c>
      <c r="F2851" s="3" t="s">
        <v>115</v>
      </c>
      <c r="G2851" s="95">
        <v>28.95</v>
      </c>
    </row>
    <row r="2852" spans="2:7">
      <c r="B2852" s="41">
        <v>44391</v>
      </c>
      <c r="C2852" s="3" t="s">
        <v>107</v>
      </c>
      <c r="D2852" s="3">
        <v>3</v>
      </c>
      <c r="E2852" s="3" t="s">
        <v>114</v>
      </c>
      <c r="F2852" s="3" t="s">
        <v>113</v>
      </c>
      <c r="G2852" s="95">
        <v>74.849999999999994</v>
      </c>
    </row>
    <row r="2853" spans="2:7">
      <c r="B2853" s="41">
        <v>44428</v>
      </c>
      <c r="C2853" s="3" t="s">
        <v>107</v>
      </c>
      <c r="D2853" s="3">
        <v>425</v>
      </c>
      <c r="E2853" s="3" t="s">
        <v>6</v>
      </c>
      <c r="F2853" s="3" t="s">
        <v>109</v>
      </c>
      <c r="G2853" s="95">
        <v>10432.370000000001</v>
      </c>
    </row>
    <row r="2854" spans="2:7">
      <c r="B2854" s="41">
        <v>44574</v>
      </c>
      <c r="C2854" s="3" t="s">
        <v>118</v>
      </c>
      <c r="D2854" s="3">
        <v>14</v>
      </c>
      <c r="E2854" s="3" t="s">
        <v>112</v>
      </c>
      <c r="F2854" s="3" t="s">
        <v>105</v>
      </c>
      <c r="G2854" s="95">
        <v>503.3</v>
      </c>
    </row>
    <row r="2855" spans="2:7">
      <c r="B2855" s="41">
        <v>44768</v>
      </c>
      <c r="C2855" s="3" t="s">
        <v>116</v>
      </c>
      <c r="D2855" s="3">
        <v>42</v>
      </c>
      <c r="E2855" s="3" t="s">
        <v>114</v>
      </c>
      <c r="F2855" s="3" t="s">
        <v>115</v>
      </c>
      <c r="G2855" s="95">
        <v>962.12</v>
      </c>
    </row>
    <row r="2856" spans="2:7">
      <c r="B2856" s="41">
        <v>44165</v>
      </c>
      <c r="C2856" s="3" t="s">
        <v>119</v>
      </c>
      <c r="D2856" s="3">
        <v>9</v>
      </c>
      <c r="E2856" s="3" t="s">
        <v>6</v>
      </c>
      <c r="F2856" s="3" t="s">
        <v>111</v>
      </c>
      <c r="G2856" s="95">
        <v>402.21</v>
      </c>
    </row>
    <row r="2857" spans="2:7">
      <c r="B2857" s="41">
        <v>44387</v>
      </c>
      <c r="C2857" s="3" t="s">
        <v>116</v>
      </c>
      <c r="D2857" s="3">
        <v>350</v>
      </c>
      <c r="E2857" s="3" t="s">
        <v>114</v>
      </c>
      <c r="F2857" s="3" t="s">
        <v>111</v>
      </c>
      <c r="G2857" s="95">
        <v>5021.1899999999996</v>
      </c>
    </row>
    <row r="2858" spans="2:7">
      <c r="B2858" s="41">
        <v>44826</v>
      </c>
      <c r="C2858" s="3" t="s">
        <v>117</v>
      </c>
      <c r="D2858" s="3">
        <v>2</v>
      </c>
      <c r="E2858" s="3" t="s">
        <v>112</v>
      </c>
      <c r="F2858" s="3" t="s">
        <v>105</v>
      </c>
      <c r="G2858" s="95">
        <v>69.900000000000006</v>
      </c>
    </row>
    <row r="2859" spans="2:7">
      <c r="B2859" s="41">
        <v>44003</v>
      </c>
      <c r="C2859" s="3" t="s">
        <v>118</v>
      </c>
      <c r="D2859" s="3">
        <v>9</v>
      </c>
      <c r="E2859" s="3" t="s">
        <v>112</v>
      </c>
      <c r="F2859" s="3" t="s">
        <v>115</v>
      </c>
      <c r="G2859" s="95">
        <v>305.55</v>
      </c>
    </row>
    <row r="2860" spans="2:7">
      <c r="B2860" s="41">
        <v>44914</v>
      </c>
      <c r="C2860" s="3" t="s">
        <v>117</v>
      </c>
      <c r="D2860" s="3">
        <v>15</v>
      </c>
      <c r="E2860" s="3" t="s">
        <v>6</v>
      </c>
      <c r="F2860" s="3" t="s">
        <v>108</v>
      </c>
      <c r="G2860" s="95">
        <v>640.35</v>
      </c>
    </row>
    <row r="2861" spans="2:7">
      <c r="B2861" s="41">
        <v>44573</v>
      </c>
      <c r="C2861" s="3" t="s">
        <v>107</v>
      </c>
      <c r="D2861" s="3">
        <v>12</v>
      </c>
      <c r="E2861" s="3" t="s">
        <v>110</v>
      </c>
      <c r="F2861" s="3" t="s">
        <v>105</v>
      </c>
      <c r="G2861" s="95">
        <v>287.39999999999998</v>
      </c>
    </row>
    <row r="2862" spans="2:7">
      <c r="B2862" s="41">
        <v>44225</v>
      </c>
      <c r="C2862" s="3" t="s">
        <v>118</v>
      </c>
      <c r="D2862" s="3">
        <v>4</v>
      </c>
      <c r="E2862" s="3" t="s">
        <v>112</v>
      </c>
      <c r="F2862" s="3" t="s">
        <v>113</v>
      </c>
      <c r="G2862" s="95">
        <v>135.80000000000001</v>
      </c>
    </row>
    <row r="2863" spans="2:7">
      <c r="B2863" s="41">
        <v>44266</v>
      </c>
      <c r="C2863" s="3" t="s">
        <v>119</v>
      </c>
      <c r="D2863" s="3">
        <v>1</v>
      </c>
      <c r="E2863" s="3" t="s">
        <v>110</v>
      </c>
      <c r="F2863" s="3" t="s">
        <v>113</v>
      </c>
      <c r="G2863" s="95">
        <v>24.95</v>
      </c>
    </row>
    <row r="2864" spans="2:7">
      <c r="B2864" s="41">
        <v>44104</v>
      </c>
      <c r="C2864" s="3" t="s">
        <v>119</v>
      </c>
      <c r="D2864" s="3">
        <v>7</v>
      </c>
      <c r="E2864" s="3" t="s">
        <v>112</v>
      </c>
      <c r="F2864" s="3" t="s">
        <v>108</v>
      </c>
      <c r="G2864" s="95">
        <v>244.65</v>
      </c>
    </row>
    <row r="2865" spans="2:7">
      <c r="B2865" s="41">
        <v>44243</v>
      </c>
      <c r="C2865" s="3" t="s">
        <v>116</v>
      </c>
      <c r="D2865" s="3">
        <v>6</v>
      </c>
      <c r="E2865" s="3" t="s">
        <v>9</v>
      </c>
      <c r="F2865" s="3" t="s">
        <v>106</v>
      </c>
      <c r="G2865" s="95">
        <v>161.69999999999999</v>
      </c>
    </row>
    <row r="2866" spans="2:7">
      <c r="B2866" s="41">
        <v>44510</v>
      </c>
      <c r="C2866" s="3" t="s">
        <v>119</v>
      </c>
      <c r="D2866" s="3">
        <v>32</v>
      </c>
      <c r="E2866" s="3" t="s">
        <v>114</v>
      </c>
      <c r="F2866" s="3" t="s">
        <v>113</v>
      </c>
      <c r="G2866" s="95">
        <v>678.64</v>
      </c>
    </row>
    <row r="2867" spans="2:7">
      <c r="B2867" s="41">
        <v>44014</v>
      </c>
      <c r="C2867" s="3" t="s">
        <v>116</v>
      </c>
      <c r="D2867" s="3">
        <v>34</v>
      </c>
      <c r="E2867" s="3" t="s">
        <v>9</v>
      </c>
      <c r="F2867" s="3" t="s">
        <v>109</v>
      </c>
      <c r="G2867" s="95">
        <v>778.86</v>
      </c>
    </row>
    <row r="2868" spans="2:7">
      <c r="B2868" s="41">
        <v>44647</v>
      </c>
      <c r="C2868" s="3" t="s">
        <v>117</v>
      </c>
      <c r="D2868" s="3">
        <v>4</v>
      </c>
      <c r="E2868" s="3" t="s">
        <v>112</v>
      </c>
      <c r="F2868" s="3" t="s">
        <v>106</v>
      </c>
      <c r="G2868" s="95">
        <v>135.80000000000001</v>
      </c>
    </row>
    <row r="2869" spans="2:7">
      <c r="B2869" s="41">
        <v>44619</v>
      </c>
      <c r="C2869" s="3" t="s">
        <v>119</v>
      </c>
      <c r="D2869" s="3">
        <v>31</v>
      </c>
      <c r="E2869" s="3" t="s">
        <v>6</v>
      </c>
      <c r="F2869" s="3" t="s">
        <v>113</v>
      </c>
      <c r="G2869" s="95">
        <v>1124.8800000000001</v>
      </c>
    </row>
    <row r="2870" spans="2:7">
      <c r="B2870" s="41">
        <v>44707</v>
      </c>
      <c r="C2870" s="3" t="s">
        <v>117</v>
      </c>
      <c r="D2870" s="3">
        <v>48</v>
      </c>
      <c r="E2870" s="3" t="s">
        <v>114</v>
      </c>
      <c r="F2870" s="3" t="s">
        <v>111</v>
      </c>
      <c r="G2870" s="95">
        <v>934.2</v>
      </c>
    </row>
    <row r="2871" spans="2:7">
      <c r="B2871" s="41">
        <v>44028</v>
      </c>
      <c r="C2871" s="3" t="s">
        <v>117</v>
      </c>
      <c r="D2871" s="3">
        <v>250</v>
      </c>
      <c r="E2871" s="3" t="s">
        <v>6</v>
      </c>
      <c r="F2871" s="3" t="s">
        <v>109</v>
      </c>
      <c r="G2871" s="95">
        <v>7645.75</v>
      </c>
    </row>
    <row r="2872" spans="2:7">
      <c r="B2872" s="41">
        <v>44325</v>
      </c>
      <c r="C2872" s="3" t="s">
        <v>117</v>
      </c>
      <c r="D2872" s="3">
        <v>2</v>
      </c>
      <c r="E2872" s="3" t="s">
        <v>6</v>
      </c>
      <c r="F2872" s="3" t="s">
        <v>105</v>
      </c>
      <c r="G2872" s="95">
        <v>85.38</v>
      </c>
    </row>
    <row r="2873" spans="2:7">
      <c r="B2873" s="41">
        <v>44176</v>
      </c>
      <c r="C2873" s="3" t="s">
        <v>118</v>
      </c>
      <c r="D2873" s="3">
        <v>37</v>
      </c>
      <c r="E2873" s="3" t="s">
        <v>114</v>
      </c>
      <c r="F2873" s="3" t="s">
        <v>115</v>
      </c>
      <c r="G2873" s="95">
        <v>816.13</v>
      </c>
    </row>
    <row r="2874" spans="2:7">
      <c r="B2874" s="41">
        <v>43834</v>
      </c>
      <c r="C2874" s="3" t="s">
        <v>119</v>
      </c>
      <c r="D2874" s="3">
        <v>100</v>
      </c>
      <c r="E2874" s="3" t="s">
        <v>114</v>
      </c>
      <c r="F2874" s="3" t="s">
        <v>115</v>
      </c>
      <c r="G2874" s="95">
        <v>1746.5</v>
      </c>
    </row>
    <row r="2875" spans="2:7">
      <c r="B2875" s="41">
        <v>44221</v>
      </c>
      <c r="C2875" s="3" t="s">
        <v>119</v>
      </c>
      <c r="D2875" s="3">
        <v>375</v>
      </c>
      <c r="E2875" s="3" t="s">
        <v>114</v>
      </c>
      <c r="F2875" s="3" t="s">
        <v>108</v>
      </c>
      <c r="G2875" s="95">
        <v>5811.09</v>
      </c>
    </row>
    <row r="2876" spans="2:7">
      <c r="B2876" s="41">
        <v>44703</v>
      </c>
      <c r="C2876" s="3" t="s">
        <v>117</v>
      </c>
      <c r="D2876" s="3">
        <v>1</v>
      </c>
      <c r="E2876" s="3" t="s">
        <v>9</v>
      </c>
      <c r="F2876" s="3" t="s">
        <v>105</v>
      </c>
      <c r="G2876" s="95">
        <v>28.95</v>
      </c>
    </row>
    <row r="2877" spans="2:7">
      <c r="B2877" s="41">
        <v>44002</v>
      </c>
      <c r="C2877" s="3" t="s">
        <v>119</v>
      </c>
      <c r="D2877" s="3">
        <v>30</v>
      </c>
      <c r="E2877" s="3" t="s">
        <v>110</v>
      </c>
      <c r="F2877" s="3" t="s">
        <v>106</v>
      </c>
      <c r="G2877" s="95">
        <v>610.73</v>
      </c>
    </row>
    <row r="2878" spans="2:7">
      <c r="B2878" s="41">
        <v>44313</v>
      </c>
      <c r="C2878" s="3" t="s">
        <v>107</v>
      </c>
      <c r="D2878" s="3">
        <v>22</v>
      </c>
      <c r="E2878" s="3" t="s">
        <v>6</v>
      </c>
      <c r="F2878" s="3" t="s">
        <v>115</v>
      </c>
      <c r="G2878" s="95">
        <v>961.18</v>
      </c>
    </row>
    <row r="2879" spans="2:7">
      <c r="B2879" s="41">
        <v>44388</v>
      </c>
      <c r="C2879" s="3" t="s">
        <v>119</v>
      </c>
      <c r="D2879" s="3">
        <v>39</v>
      </c>
      <c r="E2879" s="3" t="s">
        <v>9</v>
      </c>
      <c r="F2879" s="3" t="s">
        <v>109</v>
      </c>
      <c r="G2879" s="95">
        <v>959.69</v>
      </c>
    </row>
    <row r="2880" spans="2:7">
      <c r="B2880" s="41">
        <v>43948</v>
      </c>
      <c r="C2880" s="3" t="s">
        <v>119</v>
      </c>
      <c r="D2880" s="3">
        <v>24</v>
      </c>
      <c r="E2880" s="3" t="s">
        <v>114</v>
      </c>
      <c r="F2880" s="3" t="s">
        <v>113</v>
      </c>
      <c r="G2880" s="95">
        <v>549.78</v>
      </c>
    </row>
    <row r="2881" spans="2:7">
      <c r="B2881" s="41">
        <v>43877</v>
      </c>
      <c r="C2881" s="3" t="s">
        <v>116</v>
      </c>
      <c r="D2881" s="3">
        <v>49</v>
      </c>
      <c r="E2881" s="3" t="s">
        <v>9</v>
      </c>
      <c r="F2881" s="3" t="s">
        <v>106</v>
      </c>
      <c r="G2881" s="95">
        <v>1027.1600000000001</v>
      </c>
    </row>
    <row r="2882" spans="2:7">
      <c r="B2882" s="41">
        <v>44567</v>
      </c>
      <c r="C2882" s="3" t="s">
        <v>116</v>
      </c>
      <c r="D2882" s="3">
        <v>475</v>
      </c>
      <c r="E2882" s="3" t="s">
        <v>9</v>
      </c>
      <c r="F2882" s="3" t="s">
        <v>105</v>
      </c>
      <c r="G2882" s="95">
        <v>7633.84</v>
      </c>
    </row>
    <row r="2883" spans="2:7">
      <c r="B2883" s="41">
        <v>44709</v>
      </c>
      <c r="C2883" s="3" t="s">
        <v>118</v>
      </c>
      <c r="D2883" s="3">
        <v>550</v>
      </c>
      <c r="E2883" s="3" t="s">
        <v>114</v>
      </c>
      <c r="F2883" s="3" t="s">
        <v>106</v>
      </c>
      <c r="G2883" s="95">
        <v>8206.69</v>
      </c>
    </row>
    <row r="2884" spans="2:7">
      <c r="B2884" s="41">
        <v>44856</v>
      </c>
      <c r="C2884" s="3" t="s">
        <v>119</v>
      </c>
      <c r="D2884" s="3">
        <v>4</v>
      </c>
      <c r="E2884" s="3" t="s">
        <v>6</v>
      </c>
      <c r="F2884" s="3" t="s">
        <v>105</v>
      </c>
      <c r="G2884" s="95">
        <v>174.76</v>
      </c>
    </row>
    <row r="2885" spans="2:7">
      <c r="B2885" s="41">
        <v>44184</v>
      </c>
      <c r="C2885" s="3" t="s">
        <v>117</v>
      </c>
      <c r="D2885" s="3">
        <v>25</v>
      </c>
      <c r="E2885" s="3" t="s">
        <v>110</v>
      </c>
      <c r="F2885" s="3" t="s">
        <v>108</v>
      </c>
      <c r="G2885" s="95">
        <v>508.94</v>
      </c>
    </row>
    <row r="2886" spans="2:7">
      <c r="B2886" s="41">
        <v>44447</v>
      </c>
      <c r="C2886" s="3" t="s">
        <v>119</v>
      </c>
      <c r="D2886" s="3">
        <v>13</v>
      </c>
      <c r="E2886" s="3" t="s">
        <v>9</v>
      </c>
      <c r="F2886" s="3" t="s">
        <v>105</v>
      </c>
      <c r="G2886" s="95">
        <v>363.35</v>
      </c>
    </row>
    <row r="2887" spans="2:7">
      <c r="B2887" s="41">
        <v>44265</v>
      </c>
      <c r="C2887" s="3" t="s">
        <v>116</v>
      </c>
      <c r="D2887" s="3">
        <v>14</v>
      </c>
      <c r="E2887" s="3" t="s">
        <v>114</v>
      </c>
      <c r="F2887" s="3" t="s">
        <v>108</v>
      </c>
      <c r="G2887" s="95">
        <v>349.3</v>
      </c>
    </row>
    <row r="2888" spans="2:7">
      <c r="B2888" s="41">
        <v>44719</v>
      </c>
      <c r="C2888" s="3" t="s">
        <v>117</v>
      </c>
      <c r="D2888" s="3">
        <v>17</v>
      </c>
      <c r="E2888" s="3" t="s">
        <v>114</v>
      </c>
      <c r="F2888" s="3" t="s">
        <v>111</v>
      </c>
      <c r="G2888" s="95">
        <v>441.15</v>
      </c>
    </row>
    <row r="2889" spans="2:7">
      <c r="B2889" s="41">
        <v>44506</v>
      </c>
      <c r="C2889" s="3" t="s">
        <v>117</v>
      </c>
      <c r="D2889" s="3">
        <v>5</v>
      </c>
      <c r="E2889" s="3" t="s">
        <v>112</v>
      </c>
      <c r="F2889" s="3" t="s">
        <v>111</v>
      </c>
      <c r="G2889" s="95">
        <v>169.75</v>
      </c>
    </row>
    <row r="2890" spans="2:7">
      <c r="B2890" s="41">
        <v>44672</v>
      </c>
      <c r="C2890" s="3" t="s">
        <v>107</v>
      </c>
      <c r="D2890" s="3">
        <v>10</v>
      </c>
      <c r="E2890" s="3" t="s">
        <v>9</v>
      </c>
      <c r="F2890" s="3" t="s">
        <v>105</v>
      </c>
      <c r="G2890" s="95">
        <v>269.5</v>
      </c>
    </row>
    <row r="2891" spans="2:7">
      <c r="B2891" s="41">
        <v>43908</v>
      </c>
      <c r="C2891" s="3" t="s">
        <v>116</v>
      </c>
      <c r="D2891" s="3">
        <v>550</v>
      </c>
      <c r="E2891" s="3" t="s">
        <v>112</v>
      </c>
      <c r="F2891" s="3" t="s">
        <v>109</v>
      </c>
      <c r="G2891" s="95">
        <v>11369.19</v>
      </c>
    </row>
    <row r="2892" spans="2:7">
      <c r="B2892" s="41">
        <v>43894</v>
      </c>
      <c r="C2892" s="3" t="s">
        <v>107</v>
      </c>
      <c r="D2892" s="3">
        <v>150</v>
      </c>
      <c r="E2892" s="3" t="s">
        <v>114</v>
      </c>
      <c r="F2892" s="3" t="s">
        <v>109</v>
      </c>
      <c r="G2892" s="95">
        <v>2619.75</v>
      </c>
    </row>
    <row r="2893" spans="2:7">
      <c r="B2893" s="41">
        <v>43934</v>
      </c>
      <c r="C2893" s="3" t="s">
        <v>119</v>
      </c>
      <c r="D2893" s="3">
        <v>22</v>
      </c>
      <c r="E2893" s="3" t="s">
        <v>112</v>
      </c>
      <c r="F2893" s="3" t="s">
        <v>106</v>
      </c>
      <c r="G2893" s="95">
        <v>746.9</v>
      </c>
    </row>
    <row r="2894" spans="2:7">
      <c r="B2894" s="41">
        <v>44864</v>
      </c>
      <c r="C2894" s="3" t="s">
        <v>107</v>
      </c>
      <c r="D2894" s="3">
        <v>8</v>
      </c>
      <c r="E2894" s="3" t="s">
        <v>112</v>
      </c>
      <c r="F2894" s="3" t="s">
        <v>106</v>
      </c>
      <c r="G2894" s="95">
        <v>279.60000000000002</v>
      </c>
    </row>
    <row r="2895" spans="2:7">
      <c r="B2895" s="41">
        <v>44758</v>
      </c>
      <c r="C2895" s="3" t="s">
        <v>117</v>
      </c>
      <c r="D2895" s="3">
        <v>27</v>
      </c>
      <c r="E2895" s="3" t="s">
        <v>6</v>
      </c>
      <c r="F2895" s="3" t="s">
        <v>113</v>
      </c>
      <c r="G2895" s="95">
        <v>1025.6400000000001</v>
      </c>
    </row>
    <row r="2896" spans="2:7">
      <c r="B2896" s="41">
        <v>43836</v>
      </c>
      <c r="C2896" s="3" t="s">
        <v>119</v>
      </c>
      <c r="D2896" s="3">
        <v>150</v>
      </c>
      <c r="E2896" s="3" t="s">
        <v>114</v>
      </c>
      <c r="F2896" s="3" t="s">
        <v>111</v>
      </c>
      <c r="G2896" s="95">
        <v>2724.75</v>
      </c>
    </row>
    <row r="2897" spans="2:7">
      <c r="B2897" s="41">
        <v>44591</v>
      </c>
      <c r="C2897" s="3" t="s">
        <v>107</v>
      </c>
      <c r="D2897" s="3">
        <v>48</v>
      </c>
      <c r="E2897" s="3" t="s">
        <v>114</v>
      </c>
      <c r="F2897" s="3" t="s">
        <v>111</v>
      </c>
      <c r="G2897" s="95">
        <v>898.2</v>
      </c>
    </row>
    <row r="2898" spans="2:7">
      <c r="B2898" s="41">
        <v>44202</v>
      </c>
      <c r="C2898" s="3" t="s">
        <v>119</v>
      </c>
      <c r="D2898" s="3">
        <v>3</v>
      </c>
      <c r="E2898" s="3" t="s">
        <v>9</v>
      </c>
      <c r="F2898" s="3" t="s">
        <v>113</v>
      </c>
      <c r="G2898" s="95">
        <v>80.849999999999994</v>
      </c>
    </row>
    <row r="2899" spans="2:7">
      <c r="B2899" s="41">
        <v>44432</v>
      </c>
      <c r="C2899" s="3" t="s">
        <v>117</v>
      </c>
      <c r="D2899" s="3">
        <v>5</v>
      </c>
      <c r="E2899" s="3" t="s">
        <v>112</v>
      </c>
      <c r="F2899" s="3" t="s">
        <v>113</v>
      </c>
      <c r="G2899" s="95">
        <v>169.75</v>
      </c>
    </row>
    <row r="2900" spans="2:7">
      <c r="B2900" s="41">
        <v>44664</v>
      </c>
      <c r="C2900" s="3" t="s">
        <v>107</v>
      </c>
      <c r="D2900" s="3">
        <v>1</v>
      </c>
      <c r="E2900" s="3" t="s">
        <v>6</v>
      </c>
      <c r="F2900" s="3" t="s">
        <v>115</v>
      </c>
      <c r="G2900" s="95">
        <v>44.69</v>
      </c>
    </row>
    <row r="2901" spans="2:7">
      <c r="B2901" s="41">
        <v>43969</v>
      </c>
      <c r="C2901" s="3" t="s">
        <v>107</v>
      </c>
      <c r="D2901" s="3">
        <v>250</v>
      </c>
      <c r="E2901" s="3" t="s">
        <v>112</v>
      </c>
      <c r="F2901" s="3" t="s">
        <v>109</v>
      </c>
      <c r="G2901" s="95">
        <v>5941.25</v>
      </c>
    </row>
    <row r="2902" spans="2:7">
      <c r="B2902" s="41">
        <v>44292</v>
      </c>
      <c r="C2902" s="3" t="s">
        <v>119</v>
      </c>
      <c r="D2902" s="3">
        <v>100</v>
      </c>
      <c r="E2902" s="3" t="s">
        <v>9</v>
      </c>
      <c r="F2902" s="3" t="s">
        <v>115</v>
      </c>
      <c r="G2902" s="95">
        <v>2026.5</v>
      </c>
    </row>
    <row r="2903" spans="2:7">
      <c r="B2903" s="41">
        <v>44151</v>
      </c>
      <c r="C2903" s="3" t="s">
        <v>119</v>
      </c>
      <c r="D2903" s="3">
        <v>500</v>
      </c>
      <c r="E2903" s="3" t="s">
        <v>6</v>
      </c>
      <c r="F2903" s="3" t="s">
        <v>109</v>
      </c>
      <c r="G2903" s="95">
        <v>12560.88</v>
      </c>
    </row>
    <row r="2904" spans="2:7">
      <c r="B2904" s="41">
        <v>44100</v>
      </c>
      <c r="C2904" s="3" t="s">
        <v>116</v>
      </c>
      <c r="D2904" s="3">
        <v>3</v>
      </c>
      <c r="E2904" s="3" t="s">
        <v>9</v>
      </c>
      <c r="F2904" s="3" t="s">
        <v>113</v>
      </c>
      <c r="G2904" s="95">
        <v>80.849999999999994</v>
      </c>
    </row>
    <row r="2905" spans="2:7">
      <c r="B2905" s="41">
        <v>43944</v>
      </c>
      <c r="C2905" s="3" t="s">
        <v>119</v>
      </c>
      <c r="D2905" s="3">
        <v>42</v>
      </c>
      <c r="E2905" s="3" t="s">
        <v>6</v>
      </c>
      <c r="F2905" s="3" t="s">
        <v>106</v>
      </c>
      <c r="G2905" s="95">
        <v>1559.73</v>
      </c>
    </row>
    <row r="2906" spans="2:7">
      <c r="B2906" s="41">
        <v>44256</v>
      </c>
      <c r="C2906" s="3" t="s">
        <v>117</v>
      </c>
      <c r="D2906" s="3">
        <v>9</v>
      </c>
      <c r="E2906" s="3" t="s">
        <v>114</v>
      </c>
      <c r="F2906" s="3" t="s">
        <v>113</v>
      </c>
      <c r="G2906" s="95">
        <v>242.55</v>
      </c>
    </row>
    <row r="2907" spans="2:7">
      <c r="B2907" s="41">
        <v>44767</v>
      </c>
      <c r="C2907" s="3" t="s">
        <v>116</v>
      </c>
      <c r="D2907" s="3">
        <v>17</v>
      </c>
      <c r="E2907" s="3" t="s">
        <v>9</v>
      </c>
      <c r="F2907" s="3" t="s">
        <v>111</v>
      </c>
      <c r="G2907" s="95">
        <v>492.15</v>
      </c>
    </row>
    <row r="2908" spans="2:7">
      <c r="B2908" s="41">
        <v>43846</v>
      </c>
      <c r="C2908" s="3" t="s">
        <v>116</v>
      </c>
      <c r="D2908" s="3">
        <v>31</v>
      </c>
      <c r="E2908" s="3" t="s">
        <v>6</v>
      </c>
      <c r="F2908" s="3" t="s">
        <v>106</v>
      </c>
      <c r="G2908" s="95">
        <v>1124.8800000000001</v>
      </c>
    </row>
    <row r="2909" spans="2:7">
      <c r="B2909" s="41">
        <v>44041</v>
      </c>
      <c r="C2909" s="3" t="s">
        <v>117</v>
      </c>
      <c r="D2909" s="3">
        <v>21</v>
      </c>
      <c r="E2909" s="3" t="s">
        <v>9</v>
      </c>
      <c r="F2909" s="3" t="s">
        <v>108</v>
      </c>
      <c r="G2909" s="95">
        <v>586.95000000000005</v>
      </c>
    </row>
    <row r="2910" spans="2:7">
      <c r="B2910" s="41">
        <v>44123</v>
      </c>
      <c r="C2910" s="3" t="s">
        <v>116</v>
      </c>
      <c r="D2910" s="3">
        <v>3</v>
      </c>
      <c r="E2910" s="3" t="s">
        <v>9</v>
      </c>
      <c r="F2910" s="3" t="s">
        <v>108</v>
      </c>
      <c r="G2910" s="95">
        <v>86.85</v>
      </c>
    </row>
    <row r="2911" spans="2:7">
      <c r="B2911" s="41">
        <v>44731</v>
      </c>
      <c r="C2911" s="3" t="s">
        <v>117</v>
      </c>
      <c r="D2911" s="3">
        <v>5</v>
      </c>
      <c r="E2911" s="3" t="s">
        <v>110</v>
      </c>
      <c r="F2911" s="3" t="s">
        <v>115</v>
      </c>
      <c r="G2911" s="95">
        <v>119.75</v>
      </c>
    </row>
    <row r="2912" spans="2:7">
      <c r="B2912" s="41">
        <v>43918</v>
      </c>
      <c r="C2912" s="3" t="s">
        <v>117</v>
      </c>
      <c r="D2912" s="3">
        <v>22</v>
      </c>
      <c r="E2912" s="3" t="s">
        <v>112</v>
      </c>
      <c r="F2912" s="3" t="s">
        <v>115</v>
      </c>
      <c r="G2912" s="95">
        <v>746.9</v>
      </c>
    </row>
    <row r="2913" spans="2:7">
      <c r="B2913" s="41">
        <v>44010</v>
      </c>
      <c r="C2913" s="3" t="s">
        <v>107</v>
      </c>
      <c r="D2913" s="3">
        <v>48</v>
      </c>
      <c r="E2913" s="3" t="s">
        <v>9</v>
      </c>
      <c r="F2913" s="3" t="s">
        <v>108</v>
      </c>
      <c r="G2913" s="95">
        <v>1006.2</v>
      </c>
    </row>
    <row r="2914" spans="2:7">
      <c r="B2914" s="41">
        <v>44690</v>
      </c>
      <c r="C2914" s="3" t="s">
        <v>117</v>
      </c>
      <c r="D2914" s="3">
        <v>375</v>
      </c>
      <c r="E2914" s="3" t="s">
        <v>6</v>
      </c>
      <c r="F2914" s="3" t="s">
        <v>106</v>
      </c>
      <c r="G2914" s="95">
        <v>9420.66</v>
      </c>
    </row>
    <row r="2915" spans="2:7">
      <c r="B2915" s="41">
        <v>44501</v>
      </c>
      <c r="C2915" s="3" t="s">
        <v>119</v>
      </c>
      <c r="D2915" s="3">
        <v>200</v>
      </c>
      <c r="E2915" s="3" t="s">
        <v>9</v>
      </c>
      <c r="F2915" s="3" t="s">
        <v>111</v>
      </c>
      <c r="G2915" s="95">
        <v>4053</v>
      </c>
    </row>
    <row r="2916" spans="2:7">
      <c r="B2916" s="41">
        <v>44506</v>
      </c>
      <c r="C2916" s="3" t="s">
        <v>117</v>
      </c>
      <c r="D2916" s="3">
        <v>17</v>
      </c>
      <c r="E2916" s="3" t="s">
        <v>110</v>
      </c>
      <c r="F2916" s="3" t="s">
        <v>109</v>
      </c>
      <c r="G2916" s="95">
        <v>424.15</v>
      </c>
    </row>
    <row r="2917" spans="2:7">
      <c r="B2917" s="41">
        <v>44266</v>
      </c>
      <c r="C2917" s="3" t="s">
        <v>117</v>
      </c>
      <c r="D2917" s="3">
        <v>4</v>
      </c>
      <c r="E2917" s="3" t="s">
        <v>110</v>
      </c>
      <c r="F2917" s="3" t="s">
        <v>106</v>
      </c>
      <c r="G2917" s="95">
        <v>99.8</v>
      </c>
    </row>
    <row r="2918" spans="2:7">
      <c r="B2918" s="41">
        <v>44416</v>
      </c>
      <c r="C2918" s="3" t="s">
        <v>107</v>
      </c>
      <c r="D2918" s="3">
        <v>24</v>
      </c>
      <c r="E2918" s="3" t="s">
        <v>114</v>
      </c>
      <c r="F2918" s="3" t="s">
        <v>113</v>
      </c>
      <c r="G2918" s="95">
        <v>529.38</v>
      </c>
    </row>
    <row r="2919" spans="2:7">
      <c r="B2919" s="41">
        <v>44767</v>
      </c>
      <c r="C2919" s="3" t="s">
        <v>117</v>
      </c>
      <c r="D2919" s="3">
        <v>3</v>
      </c>
      <c r="E2919" s="3" t="s">
        <v>114</v>
      </c>
      <c r="F2919" s="3" t="s">
        <v>113</v>
      </c>
      <c r="G2919" s="95">
        <v>77.849999999999994</v>
      </c>
    </row>
    <row r="2920" spans="2:7">
      <c r="B2920" s="41">
        <v>44454</v>
      </c>
      <c r="C2920" s="3" t="s">
        <v>116</v>
      </c>
      <c r="D2920" s="3">
        <v>8</v>
      </c>
      <c r="E2920" s="3" t="s">
        <v>6</v>
      </c>
      <c r="F2920" s="3" t="s">
        <v>109</v>
      </c>
      <c r="G2920" s="95">
        <v>341.52</v>
      </c>
    </row>
    <row r="2921" spans="2:7">
      <c r="B2921" s="41">
        <v>44242</v>
      </c>
      <c r="C2921" s="3" t="s">
        <v>119</v>
      </c>
      <c r="D2921" s="3">
        <v>300</v>
      </c>
      <c r="E2921" s="3" t="s">
        <v>114</v>
      </c>
      <c r="F2921" s="3" t="s">
        <v>109</v>
      </c>
      <c r="G2921" s="95">
        <v>4476.38</v>
      </c>
    </row>
    <row r="2922" spans="2:7">
      <c r="B2922" s="41">
        <v>44720</v>
      </c>
      <c r="C2922" s="3" t="s">
        <v>117</v>
      </c>
      <c r="D2922" s="3">
        <v>5</v>
      </c>
      <c r="E2922" s="3" t="s">
        <v>9</v>
      </c>
      <c r="F2922" s="3" t="s">
        <v>105</v>
      </c>
      <c r="G2922" s="95">
        <v>144.75</v>
      </c>
    </row>
    <row r="2923" spans="2:7">
      <c r="B2923" s="41">
        <v>44879</v>
      </c>
      <c r="C2923" s="3" t="s">
        <v>117</v>
      </c>
      <c r="D2923" s="3">
        <v>27</v>
      </c>
      <c r="E2923" s="3" t="s">
        <v>9</v>
      </c>
      <c r="F2923" s="3" t="s">
        <v>111</v>
      </c>
      <c r="G2923" s="95">
        <v>618.5</v>
      </c>
    </row>
    <row r="2924" spans="2:7">
      <c r="B2924" s="41">
        <v>44788</v>
      </c>
      <c r="C2924" s="3" t="s">
        <v>116</v>
      </c>
      <c r="D2924" s="3">
        <v>9</v>
      </c>
      <c r="E2924" s="3" t="s">
        <v>112</v>
      </c>
      <c r="F2924" s="3" t="s">
        <v>111</v>
      </c>
      <c r="G2924" s="95">
        <v>314.55</v>
      </c>
    </row>
    <row r="2925" spans="2:7">
      <c r="B2925" s="41">
        <v>44663</v>
      </c>
      <c r="C2925" s="3" t="s">
        <v>119</v>
      </c>
      <c r="D2925" s="3">
        <v>175</v>
      </c>
      <c r="E2925" s="3" t="s">
        <v>6</v>
      </c>
      <c r="F2925" s="3" t="s">
        <v>108</v>
      </c>
      <c r="G2925" s="95">
        <v>5474.53</v>
      </c>
    </row>
    <row r="2926" spans="2:7">
      <c r="B2926" s="41">
        <v>44317</v>
      </c>
      <c r="C2926" s="3" t="s">
        <v>119</v>
      </c>
      <c r="D2926" s="3">
        <v>350</v>
      </c>
      <c r="E2926" s="3" t="s">
        <v>6</v>
      </c>
      <c r="F2926" s="3" t="s">
        <v>113</v>
      </c>
      <c r="G2926" s="95">
        <v>8993.86</v>
      </c>
    </row>
    <row r="2927" spans="2:7">
      <c r="B2927" s="41">
        <v>44432</v>
      </c>
      <c r="C2927" s="3" t="s">
        <v>117</v>
      </c>
      <c r="D2927" s="3">
        <v>9</v>
      </c>
      <c r="E2927" s="3" t="s">
        <v>114</v>
      </c>
      <c r="F2927" s="3" t="s">
        <v>109</v>
      </c>
      <c r="G2927" s="95">
        <v>224.55</v>
      </c>
    </row>
    <row r="2928" spans="2:7">
      <c r="B2928" s="41">
        <v>44575</v>
      </c>
      <c r="C2928" s="3" t="s">
        <v>117</v>
      </c>
      <c r="D2928" s="3">
        <v>7</v>
      </c>
      <c r="E2928" s="3" t="s">
        <v>114</v>
      </c>
      <c r="F2928" s="3" t="s">
        <v>106</v>
      </c>
      <c r="G2928" s="95">
        <v>181.65</v>
      </c>
    </row>
    <row r="2929" spans="2:7">
      <c r="B2929" s="41">
        <v>44735</v>
      </c>
      <c r="C2929" s="3" t="s">
        <v>119</v>
      </c>
      <c r="D2929" s="3">
        <v>36</v>
      </c>
      <c r="E2929" s="3" t="s">
        <v>110</v>
      </c>
      <c r="F2929" s="3" t="s">
        <v>108</v>
      </c>
      <c r="G2929" s="95">
        <v>763.47</v>
      </c>
    </row>
    <row r="2930" spans="2:7">
      <c r="B2930" s="41">
        <v>43881</v>
      </c>
      <c r="C2930" s="3" t="s">
        <v>107</v>
      </c>
      <c r="D2930" s="3">
        <v>525</v>
      </c>
      <c r="E2930" s="3" t="s">
        <v>112</v>
      </c>
      <c r="F2930" s="3" t="s">
        <v>106</v>
      </c>
      <c r="G2930" s="95">
        <v>10852.41</v>
      </c>
    </row>
    <row r="2931" spans="2:7">
      <c r="B2931" s="41">
        <v>44407</v>
      </c>
      <c r="C2931" s="3" t="s">
        <v>117</v>
      </c>
      <c r="D2931" s="3">
        <v>36</v>
      </c>
      <c r="E2931" s="3" t="s">
        <v>110</v>
      </c>
      <c r="F2931" s="3" t="s">
        <v>109</v>
      </c>
      <c r="G2931" s="95">
        <v>794.07</v>
      </c>
    </row>
    <row r="2932" spans="2:7">
      <c r="B2932" s="41">
        <v>44811</v>
      </c>
      <c r="C2932" s="3" t="s">
        <v>117</v>
      </c>
      <c r="D2932" s="3">
        <v>8</v>
      </c>
      <c r="E2932" s="3" t="s">
        <v>110</v>
      </c>
      <c r="F2932" s="3" t="s">
        <v>108</v>
      </c>
      <c r="G2932" s="95">
        <v>207.6</v>
      </c>
    </row>
    <row r="2933" spans="2:7">
      <c r="B2933" s="41">
        <v>44112</v>
      </c>
      <c r="C2933" s="3" t="s">
        <v>119</v>
      </c>
      <c r="D2933" s="3">
        <v>1</v>
      </c>
      <c r="E2933" s="3" t="s">
        <v>110</v>
      </c>
      <c r="F2933" s="3" t="s">
        <v>113</v>
      </c>
      <c r="G2933" s="95">
        <v>23.95</v>
      </c>
    </row>
    <row r="2934" spans="2:7">
      <c r="B2934" s="41">
        <v>44846</v>
      </c>
      <c r="C2934" s="3" t="s">
        <v>117</v>
      </c>
      <c r="D2934" s="3">
        <v>525</v>
      </c>
      <c r="E2934" s="3" t="s">
        <v>112</v>
      </c>
      <c r="F2934" s="3" t="s">
        <v>105</v>
      </c>
      <c r="G2934" s="95">
        <v>10248.66</v>
      </c>
    </row>
    <row r="2935" spans="2:7">
      <c r="B2935" s="41">
        <v>44563</v>
      </c>
      <c r="C2935" s="3" t="s">
        <v>117</v>
      </c>
      <c r="D2935" s="3">
        <v>10</v>
      </c>
      <c r="E2935" s="3" t="s">
        <v>112</v>
      </c>
      <c r="F2935" s="3" t="s">
        <v>111</v>
      </c>
      <c r="G2935" s="95">
        <v>339.5</v>
      </c>
    </row>
    <row r="2936" spans="2:7">
      <c r="B2936" s="41">
        <v>44523</v>
      </c>
      <c r="C2936" s="3" t="s">
        <v>119</v>
      </c>
      <c r="D2936" s="3">
        <v>15</v>
      </c>
      <c r="E2936" s="3" t="s">
        <v>9</v>
      </c>
      <c r="F2936" s="3" t="s">
        <v>105</v>
      </c>
      <c r="G2936" s="95">
        <v>419.25</v>
      </c>
    </row>
    <row r="2937" spans="2:7">
      <c r="B2937" s="41">
        <v>44854</v>
      </c>
      <c r="C2937" s="3" t="s">
        <v>117</v>
      </c>
      <c r="D2937" s="3">
        <v>6</v>
      </c>
      <c r="E2937" s="3" t="s">
        <v>112</v>
      </c>
      <c r="F2937" s="3" t="s">
        <v>113</v>
      </c>
      <c r="G2937" s="95">
        <v>215.7</v>
      </c>
    </row>
    <row r="2938" spans="2:7">
      <c r="B2938" s="41">
        <v>44683</v>
      </c>
      <c r="C2938" s="3" t="s">
        <v>107</v>
      </c>
      <c r="D2938" s="3">
        <v>39</v>
      </c>
      <c r="E2938" s="3" t="s">
        <v>112</v>
      </c>
      <c r="F2938" s="3" t="s">
        <v>115</v>
      </c>
      <c r="G2938" s="95">
        <v>1158.5899999999999</v>
      </c>
    </row>
    <row r="2939" spans="2:7">
      <c r="B2939" s="41">
        <v>44893</v>
      </c>
      <c r="C2939" s="3" t="s">
        <v>107</v>
      </c>
      <c r="D2939" s="3">
        <v>8</v>
      </c>
      <c r="E2939" s="3" t="s">
        <v>6</v>
      </c>
      <c r="F2939" s="3" t="s">
        <v>115</v>
      </c>
      <c r="G2939" s="95">
        <v>349.52</v>
      </c>
    </row>
    <row r="2940" spans="2:7">
      <c r="B2940" s="41">
        <v>44242</v>
      </c>
      <c r="C2940" s="3" t="s">
        <v>117</v>
      </c>
      <c r="D2940" s="3">
        <v>4</v>
      </c>
      <c r="E2940" s="3" t="s">
        <v>9</v>
      </c>
      <c r="F2940" s="3" t="s">
        <v>111</v>
      </c>
      <c r="G2940" s="95">
        <v>115.8</v>
      </c>
    </row>
    <row r="2941" spans="2:7">
      <c r="B2941" s="41">
        <v>44689</v>
      </c>
      <c r="C2941" s="3" t="s">
        <v>118</v>
      </c>
      <c r="D2941" s="3">
        <v>400</v>
      </c>
      <c r="E2941" s="3" t="s">
        <v>6</v>
      </c>
      <c r="F2941" s="3" t="s">
        <v>113</v>
      </c>
      <c r="G2941" s="95">
        <v>10048.700000000001</v>
      </c>
    </row>
    <row r="2942" spans="2:7">
      <c r="B2942" s="41">
        <v>44140</v>
      </c>
      <c r="C2942" s="3" t="s">
        <v>117</v>
      </c>
      <c r="D2942" s="3">
        <v>425</v>
      </c>
      <c r="E2942" s="3" t="s">
        <v>6</v>
      </c>
      <c r="F2942" s="3" t="s">
        <v>105</v>
      </c>
      <c r="G2942" s="95">
        <v>10676.74</v>
      </c>
    </row>
    <row r="2943" spans="2:7">
      <c r="B2943" s="41">
        <v>44630</v>
      </c>
      <c r="C2943" s="3" t="s">
        <v>118</v>
      </c>
      <c r="D2943" s="3">
        <v>24</v>
      </c>
      <c r="E2943" s="3" t="s">
        <v>112</v>
      </c>
      <c r="F2943" s="3" t="s">
        <v>108</v>
      </c>
      <c r="G2943" s="95">
        <v>692.58</v>
      </c>
    </row>
    <row r="2944" spans="2:7">
      <c r="B2944" s="41">
        <v>44473</v>
      </c>
      <c r="C2944" s="3" t="s">
        <v>119</v>
      </c>
      <c r="D2944" s="3">
        <v>36</v>
      </c>
      <c r="E2944" s="3" t="s">
        <v>9</v>
      </c>
      <c r="F2944" s="3" t="s">
        <v>105</v>
      </c>
      <c r="G2944" s="95">
        <v>824.67</v>
      </c>
    </row>
    <row r="2945" spans="2:7">
      <c r="B2945" s="41">
        <v>44765</v>
      </c>
      <c r="C2945" s="3" t="s">
        <v>107</v>
      </c>
      <c r="D2945" s="3">
        <v>49</v>
      </c>
      <c r="E2945" s="3" t="s">
        <v>9</v>
      </c>
      <c r="F2945" s="3" t="s">
        <v>111</v>
      </c>
      <c r="G2945" s="95">
        <v>1027.1600000000001</v>
      </c>
    </row>
    <row r="2946" spans="2:7">
      <c r="B2946" s="41">
        <v>44302</v>
      </c>
      <c r="C2946" s="3" t="s">
        <v>107</v>
      </c>
      <c r="D2946" s="3">
        <v>9</v>
      </c>
      <c r="E2946" s="3" t="s">
        <v>112</v>
      </c>
      <c r="F2946" s="3" t="s">
        <v>115</v>
      </c>
      <c r="G2946" s="95">
        <v>323.55</v>
      </c>
    </row>
    <row r="2947" spans="2:7">
      <c r="B2947" s="41">
        <v>44503</v>
      </c>
      <c r="C2947" s="3" t="s">
        <v>118</v>
      </c>
      <c r="D2947" s="3">
        <v>325</v>
      </c>
      <c r="E2947" s="3" t="s">
        <v>112</v>
      </c>
      <c r="F2947" s="3" t="s">
        <v>113</v>
      </c>
      <c r="G2947" s="95">
        <v>6344.41</v>
      </c>
    </row>
    <row r="2948" spans="2:7">
      <c r="B2948" s="41">
        <v>44239</v>
      </c>
      <c r="C2948" s="3" t="s">
        <v>119</v>
      </c>
      <c r="D2948" s="3">
        <v>325</v>
      </c>
      <c r="E2948" s="3" t="s">
        <v>110</v>
      </c>
      <c r="F2948" s="3" t="s">
        <v>115</v>
      </c>
      <c r="G2948" s="95">
        <v>4475.66</v>
      </c>
    </row>
    <row r="2949" spans="2:7">
      <c r="B2949" s="41">
        <v>44335</v>
      </c>
      <c r="C2949" s="3" t="s">
        <v>107</v>
      </c>
      <c r="D2949" s="3">
        <v>33</v>
      </c>
      <c r="E2949" s="3" t="s">
        <v>6</v>
      </c>
      <c r="F2949" s="3" t="s">
        <v>115</v>
      </c>
      <c r="G2949" s="95">
        <v>1253.55</v>
      </c>
    </row>
    <row r="2950" spans="2:7">
      <c r="B2950" s="41">
        <v>43967</v>
      </c>
      <c r="C2950" s="3" t="s">
        <v>116</v>
      </c>
      <c r="D2950" s="3">
        <v>500</v>
      </c>
      <c r="E2950" s="3" t="s">
        <v>112</v>
      </c>
      <c r="F2950" s="3" t="s">
        <v>109</v>
      </c>
      <c r="G2950" s="95">
        <v>10048.129999999999</v>
      </c>
    </row>
    <row r="2951" spans="2:7">
      <c r="B2951" s="41">
        <v>44431</v>
      </c>
      <c r="C2951" s="3" t="s">
        <v>117</v>
      </c>
      <c r="D2951" s="3">
        <v>35</v>
      </c>
      <c r="E2951" s="3" t="s">
        <v>112</v>
      </c>
      <c r="F2951" s="3" t="s">
        <v>108</v>
      </c>
      <c r="G2951" s="95">
        <v>1039.76</v>
      </c>
    </row>
    <row r="2952" spans="2:7">
      <c r="B2952" s="41">
        <v>44113</v>
      </c>
      <c r="C2952" s="3" t="s">
        <v>117</v>
      </c>
      <c r="D2952" s="3">
        <v>24</v>
      </c>
      <c r="E2952" s="3" t="s">
        <v>112</v>
      </c>
      <c r="F2952" s="3" t="s">
        <v>106</v>
      </c>
      <c r="G2952" s="95">
        <v>733.38</v>
      </c>
    </row>
    <row r="2953" spans="2:7">
      <c r="B2953" s="41">
        <v>44149</v>
      </c>
      <c r="C2953" s="3" t="s">
        <v>117</v>
      </c>
      <c r="D2953" s="3">
        <v>43</v>
      </c>
      <c r="E2953" s="3" t="s">
        <v>6</v>
      </c>
      <c r="F2953" s="3" t="s">
        <v>111</v>
      </c>
      <c r="G2953" s="95">
        <v>1596.87</v>
      </c>
    </row>
    <row r="2954" spans="2:7">
      <c r="B2954" s="41">
        <v>44333</v>
      </c>
      <c r="C2954" s="3" t="s">
        <v>116</v>
      </c>
      <c r="D2954" s="3">
        <v>42</v>
      </c>
      <c r="E2954" s="3" t="s">
        <v>6</v>
      </c>
      <c r="F2954" s="3" t="s">
        <v>109</v>
      </c>
      <c r="G2954" s="95">
        <v>1524.03</v>
      </c>
    </row>
    <row r="2955" spans="2:7">
      <c r="B2955" s="41">
        <v>43969</v>
      </c>
      <c r="C2955" s="3" t="s">
        <v>107</v>
      </c>
      <c r="D2955" s="3">
        <v>26</v>
      </c>
      <c r="E2955" s="3" t="s">
        <v>6</v>
      </c>
      <c r="F2955" s="3" t="s">
        <v>105</v>
      </c>
      <c r="G2955" s="95">
        <v>943.45</v>
      </c>
    </row>
    <row r="2956" spans="2:7">
      <c r="B2956" s="41">
        <v>44413</v>
      </c>
      <c r="C2956" s="3" t="s">
        <v>116</v>
      </c>
      <c r="D2956" s="3">
        <v>1</v>
      </c>
      <c r="E2956" s="3" t="s">
        <v>114</v>
      </c>
      <c r="F2956" s="3" t="s">
        <v>109</v>
      </c>
      <c r="G2956" s="95">
        <v>24.95</v>
      </c>
    </row>
    <row r="2957" spans="2:7">
      <c r="B2957" s="41">
        <v>44611</v>
      </c>
      <c r="C2957" s="3" t="s">
        <v>107</v>
      </c>
      <c r="D2957" s="3">
        <v>4</v>
      </c>
      <c r="E2957" s="3" t="s">
        <v>114</v>
      </c>
      <c r="F2957" s="3" t="s">
        <v>115</v>
      </c>
      <c r="G2957" s="95">
        <v>99.8</v>
      </c>
    </row>
    <row r="2958" spans="2:7">
      <c r="B2958" s="41">
        <v>44759</v>
      </c>
      <c r="C2958" s="3" t="s">
        <v>119</v>
      </c>
      <c r="D2958" s="3">
        <v>39</v>
      </c>
      <c r="E2958" s="3" t="s">
        <v>114</v>
      </c>
      <c r="F2958" s="3" t="s">
        <v>111</v>
      </c>
      <c r="G2958" s="95">
        <v>860.24</v>
      </c>
    </row>
    <row r="2959" spans="2:7">
      <c r="B2959" s="41">
        <v>44277</v>
      </c>
      <c r="C2959" s="3" t="s">
        <v>118</v>
      </c>
      <c r="D2959" s="3">
        <v>5</v>
      </c>
      <c r="E2959" s="3" t="s">
        <v>110</v>
      </c>
      <c r="F2959" s="3" t="s">
        <v>115</v>
      </c>
      <c r="G2959" s="95">
        <v>119.75</v>
      </c>
    </row>
    <row r="2960" spans="2:7">
      <c r="B2960" s="41">
        <v>44703</v>
      </c>
      <c r="C2960" s="3" t="s">
        <v>119</v>
      </c>
      <c r="D2960" s="3">
        <v>1</v>
      </c>
      <c r="E2960" s="3" t="s">
        <v>9</v>
      </c>
      <c r="F2960" s="3" t="s">
        <v>106</v>
      </c>
      <c r="G2960" s="95">
        <v>28.95</v>
      </c>
    </row>
    <row r="2961" spans="2:7">
      <c r="B2961" s="41">
        <v>44322</v>
      </c>
      <c r="C2961" s="3" t="s">
        <v>116</v>
      </c>
      <c r="D2961" s="3">
        <v>49</v>
      </c>
      <c r="E2961" s="3" t="s">
        <v>6</v>
      </c>
      <c r="F2961" s="3" t="s">
        <v>113</v>
      </c>
      <c r="G2961" s="95">
        <v>1642.36</v>
      </c>
    </row>
    <row r="2962" spans="2:7">
      <c r="B2962" s="41">
        <v>44337</v>
      </c>
      <c r="C2962" s="3" t="s">
        <v>116</v>
      </c>
      <c r="D2962" s="3">
        <v>250</v>
      </c>
      <c r="E2962" s="3" t="s">
        <v>114</v>
      </c>
      <c r="F2962" s="3" t="s">
        <v>111</v>
      </c>
      <c r="G2962" s="95">
        <v>4541.25</v>
      </c>
    </row>
    <row r="2963" spans="2:7">
      <c r="B2963" s="41">
        <v>44160</v>
      </c>
      <c r="C2963" s="3" t="s">
        <v>119</v>
      </c>
      <c r="D2963" s="3">
        <v>550</v>
      </c>
      <c r="E2963" s="3" t="s">
        <v>112</v>
      </c>
      <c r="F2963" s="3" t="s">
        <v>113</v>
      </c>
      <c r="G2963" s="95">
        <v>10736.69</v>
      </c>
    </row>
    <row r="2964" spans="2:7">
      <c r="B2964" s="41">
        <v>44875</v>
      </c>
      <c r="C2964" s="3" t="s">
        <v>107</v>
      </c>
      <c r="D2964" s="3">
        <v>200</v>
      </c>
      <c r="E2964" s="3" t="s">
        <v>112</v>
      </c>
      <c r="F2964" s="3" t="s">
        <v>113</v>
      </c>
      <c r="G2964" s="95">
        <v>4893</v>
      </c>
    </row>
    <row r="2965" spans="2:7">
      <c r="B2965" s="41">
        <v>44452</v>
      </c>
      <c r="C2965" s="3" t="s">
        <v>117</v>
      </c>
      <c r="D2965" s="3">
        <v>13</v>
      </c>
      <c r="E2965" s="3" t="s">
        <v>9</v>
      </c>
      <c r="F2965" s="3" t="s">
        <v>108</v>
      </c>
      <c r="G2965" s="95">
        <v>376.35</v>
      </c>
    </row>
    <row r="2966" spans="2:7">
      <c r="B2966" s="41">
        <v>44548</v>
      </c>
      <c r="C2966" s="3" t="s">
        <v>118</v>
      </c>
      <c r="D2966" s="3">
        <v>100</v>
      </c>
      <c r="E2966" s="3" t="s">
        <v>112</v>
      </c>
      <c r="F2966" s="3" t="s">
        <v>106</v>
      </c>
      <c r="G2966" s="95">
        <v>2376.5</v>
      </c>
    </row>
    <row r="2967" spans="2:7">
      <c r="B2967" s="41">
        <v>43842</v>
      </c>
      <c r="C2967" s="3" t="s">
        <v>117</v>
      </c>
      <c r="D2967" s="3">
        <v>28</v>
      </c>
      <c r="E2967" s="3" t="s">
        <v>9</v>
      </c>
      <c r="F2967" s="3" t="s">
        <v>113</v>
      </c>
      <c r="G2967" s="95">
        <v>689.01</v>
      </c>
    </row>
    <row r="2968" spans="2:7">
      <c r="B2968" s="41">
        <v>44052</v>
      </c>
      <c r="C2968" s="3" t="s">
        <v>118</v>
      </c>
      <c r="D2968" s="3">
        <v>47</v>
      </c>
      <c r="E2968" s="3" t="s">
        <v>110</v>
      </c>
      <c r="F2968" s="3" t="s">
        <v>106</v>
      </c>
      <c r="G2968" s="95">
        <v>956.8</v>
      </c>
    </row>
    <row r="2969" spans="2:7">
      <c r="B2969" s="41">
        <v>44051</v>
      </c>
      <c r="C2969" s="3" t="s">
        <v>119</v>
      </c>
      <c r="D2969" s="3">
        <v>41</v>
      </c>
      <c r="E2969" s="3" t="s">
        <v>112</v>
      </c>
      <c r="F2969" s="3" t="s">
        <v>108</v>
      </c>
      <c r="G2969" s="95">
        <v>1252.8599999999999</v>
      </c>
    </row>
    <row r="2970" spans="2:7">
      <c r="B2970" s="41">
        <v>44734</v>
      </c>
      <c r="C2970" s="3" t="s">
        <v>117</v>
      </c>
      <c r="D2970" s="3">
        <v>350</v>
      </c>
      <c r="E2970" s="3" t="s">
        <v>114</v>
      </c>
      <c r="F2970" s="3" t="s">
        <v>111</v>
      </c>
      <c r="G2970" s="95">
        <v>5222.4399999999996</v>
      </c>
    </row>
    <row r="2971" spans="2:7">
      <c r="B2971" s="41">
        <v>44505</v>
      </c>
      <c r="C2971" s="3" t="s">
        <v>119</v>
      </c>
      <c r="D2971" s="3">
        <v>9</v>
      </c>
      <c r="E2971" s="3" t="s">
        <v>110</v>
      </c>
      <c r="F2971" s="3" t="s">
        <v>115</v>
      </c>
      <c r="G2971" s="95">
        <v>233.55</v>
      </c>
    </row>
    <row r="2972" spans="2:7">
      <c r="B2972" s="41">
        <v>44220</v>
      </c>
      <c r="C2972" s="3" t="s">
        <v>119</v>
      </c>
      <c r="D2972" s="3">
        <v>11</v>
      </c>
      <c r="E2972" s="3" t="s">
        <v>6</v>
      </c>
      <c r="F2972" s="3" t="s">
        <v>113</v>
      </c>
      <c r="G2972" s="95">
        <v>480.59</v>
      </c>
    </row>
    <row r="2973" spans="2:7">
      <c r="B2973" s="41">
        <v>44400</v>
      </c>
      <c r="C2973" s="3" t="s">
        <v>107</v>
      </c>
      <c r="D2973" s="3">
        <v>225</v>
      </c>
      <c r="E2973" s="3" t="s">
        <v>6</v>
      </c>
      <c r="F2973" s="3" t="s">
        <v>111</v>
      </c>
      <c r="G2973" s="95">
        <v>6881.18</v>
      </c>
    </row>
    <row r="2974" spans="2:7">
      <c r="B2974" s="41">
        <v>43922</v>
      </c>
      <c r="C2974" s="3" t="s">
        <v>107</v>
      </c>
      <c r="D2974" s="3">
        <v>22</v>
      </c>
      <c r="E2974" s="3" t="s">
        <v>6</v>
      </c>
      <c r="F2974" s="3" t="s">
        <v>106</v>
      </c>
      <c r="G2974" s="95">
        <v>983.18</v>
      </c>
    </row>
    <row r="2975" spans="2:7">
      <c r="B2975" s="41">
        <v>44693</v>
      </c>
      <c r="C2975" s="3" t="s">
        <v>116</v>
      </c>
      <c r="D2975" s="3">
        <v>32</v>
      </c>
      <c r="E2975" s="3" t="s">
        <v>9</v>
      </c>
      <c r="F2975" s="3" t="s">
        <v>111</v>
      </c>
      <c r="G2975" s="95">
        <v>760.24</v>
      </c>
    </row>
    <row r="2976" spans="2:7">
      <c r="B2976" s="41">
        <v>43984</v>
      </c>
      <c r="C2976" s="3" t="s">
        <v>117</v>
      </c>
      <c r="D2976" s="3">
        <v>225</v>
      </c>
      <c r="E2976" s="3" t="s">
        <v>112</v>
      </c>
      <c r="F2976" s="3" t="s">
        <v>105</v>
      </c>
      <c r="G2976" s="95">
        <v>5662.13</v>
      </c>
    </row>
    <row r="2977" spans="2:7">
      <c r="B2977" s="41">
        <v>43846</v>
      </c>
      <c r="C2977" s="3" t="s">
        <v>118</v>
      </c>
      <c r="D2977" s="3">
        <v>12</v>
      </c>
      <c r="E2977" s="3" t="s">
        <v>110</v>
      </c>
      <c r="F2977" s="3" t="s">
        <v>109</v>
      </c>
      <c r="G2977" s="95">
        <v>311.39999999999998</v>
      </c>
    </row>
    <row r="2978" spans="2:7">
      <c r="B2978" s="41">
        <v>43968</v>
      </c>
      <c r="C2978" s="3" t="s">
        <v>117</v>
      </c>
      <c r="D2978" s="3">
        <v>250</v>
      </c>
      <c r="E2978" s="3" t="s">
        <v>6</v>
      </c>
      <c r="F2978" s="3" t="s">
        <v>115</v>
      </c>
      <c r="G2978" s="95">
        <v>7645.75</v>
      </c>
    </row>
    <row r="2979" spans="2:7">
      <c r="B2979" s="41">
        <v>44586</v>
      </c>
      <c r="C2979" s="3" t="s">
        <v>117</v>
      </c>
      <c r="D2979" s="3">
        <v>7</v>
      </c>
      <c r="E2979" s="3" t="s">
        <v>6</v>
      </c>
      <c r="F2979" s="3" t="s">
        <v>115</v>
      </c>
      <c r="G2979" s="95">
        <v>305.83</v>
      </c>
    </row>
    <row r="2980" spans="2:7">
      <c r="B2980" s="41">
        <v>44349</v>
      </c>
      <c r="C2980" s="3" t="s">
        <v>117</v>
      </c>
      <c r="D2980" s="3">
        <v>1</v>
      </c>
      <c r="E2980" s="3" t="s">
        <v>6</v>
      </c>
      <c r="F2980" s="3" t="s">
        <v>113</v>
      </c>
      <c r="G2980" s="95">
        <v>42.69</v>
      </c>
    </row>
    <row r="2981" spans="2:7">
      <c r="B2981" s="41">
        <v>44648</v>
      </c>
      <c r="C2981" s="3" t="s">
        <v>116</v>
      </c>
      <c r="D2981" s="3">
        <v>31</v>
      </c>
      <c r="E2981" s="3" t="s">
        <v>112</v>
      </c>
      <c r="F2981" s="3" t="s">
        <v>111</v>
      </c>
      <c r="G2981" s="95">
        <v>947.28</v>
      </c>
    </row>
    <row r="2982" spans="2:7">
      <c r="B2982" s="41">
        <v>44237</v>
      </c>
      <c r="C2982" s="3" t="s">
        <v>117</v>
      </c>
      <c r="D2982" s="3">
        <v>8</v>
      </c>
      <c r="E2982" s="3" t="s">
        <v>6</v>
      </c>
      <c r="F2982" s="3" t="s">
        <v>106</v>
      </c>
      <c r="G2982" s="95">
        <v>357.52</v>
      </c>
    </row>
    <row r="2983" spans="2:7">
      <c r="B2983" s="41">
        <v>44722</v>
      </c>
      <c r="C2983" s="3" t="s">
        <v>119</v>
      </c>
      <c r="D2983" s="3">
        <v>300</v>
      </c>
      <c r="E2983" s="3" t="s">
        <v>6</v>
      </c>
      <c r="F2983" s="3" t="s">
        <v>108</v>
      </c>
      <c r="G2983" s="95">
        <v>7364.03</v>
      </c>
    </row>
    <row r="2984" spans="2:7">
      <c r="B2984" s="41">
        <v>43873</v>
      </c>
      <c r="C2984" s="3" t="s">
        <v>118</v>
      </c>
      <c r="D2984" s="3">
        <v>325</v>
      </c>
      <c r="E2984" s="3" t="s">
        <v>112</v>
      </c>
      <c r="F2984" s="3" t="s">
        <v>108</v>
      </c>
      <c r="G2984" s="95">
        <v>6344.41</v>
      </c>
    </row>
    <row r="2985" spans="2:7">
      <c r="B2985" s="41">
        <v>43923</v>
      </c>
      <c r="C2985" s="3" t="s">
        <v>117</v>
      </c>
      <c r="D2985" s="3">
        <v>14</v>
      </c>
      <c r="E2985" s="3" t="s">
        <v>6</v>
      </c>
      <c r="F2985" s="3" t="s">
        <v>106</v>
      </c>
      <c r="G2985" s="95">
        <v>611.66</v>
      </c>
    </row>
    <row r="2986" spans="2:7">
      <c r="B2986" s="41">
        <v>44154</v>
      </c>
      <c r="C2986" s="3" t="s">
        <v>119</v>
      </c>
      <c r="D2986" s="3">
        <v>6</v>
      </c>
      <c r="E2986" s="3" t="s">
        <v>9</v>
      </c>
      <c r="F2986" s="3" t="s">
        <v>111</v>
      </c>
      <c r="G2986" s="95">
        <v>167.7</v>
      </c>
    </row>
    <row r="2987" spans="2:7">
      <c r="B2987" s="41">
        <v>44725</v>
      </c>
      <c r="C2987" s="3" t="s">
        <v>117</v>
      </c>
      <c r="D2987" s="3">
        <v>125</v>
      </c>
      <c r="E2987" s="3" t="s">
        <v>114</v>
      </c>
      <c r="F2987" s="3" t="s">
        <v>115</v>
      </c>
      <c r="G2987" s="95">
        <v>2358.13</v>
      </c>
    </row>
    <row r="2988" spans="2:7">
      <c r="B2988" s="41">
        <v>44156</v>
      </c>
      <c r="C2988" s="3" t="s">
        <v>118</v>
      </c>
      <c r="D2988" s="3">
        <v>39</v>
      </c>
      <c r="E2988" s="3" t="s">
        <v>110</v>
      </c>
      <c r="F2988" s="3" t="s">
        <v>115</v>
      </c>
      <c r="G2988" s="95">
        <v>860.24</v>
      </c>
    </row>
    <row r="2989" spans="2:7">
      <c r="B2989" s="41">
        <v>44584</v>
      </c>
      <c r="C2989" s="3" t="s">
        <v>119</v>
      </c>
      <c r="D2989" s="3">
        <v>7</v>
      </c>
      <c r="E2989" s="3" t="s">
        <v>9</v>
      </c>
      <c r="F2989" s="3" t="s">
        <v>109</v>
      </c>
      <c r="G2989" s="95">
        <v>195.65</v>
      </c>
    </row>
    <row r="2990" spans="2:7">
      <c r="B2990" s="41">
        <v>44486</v>
      </c>
      <c r="C2990" s="3" t="s">
        <v>119</v>
      </c>
      <c r="D2990" s="3">
        <v>4</v>
      </c>
      <c r="E2990" s="3" t="s">
        <v>110</v>
      </c>
      <c r="F2990" s="3" t="s">
        <v>108</v>
      </c>
      <c r="G2990" s="95">
        <v>99.8</v>
      </c>
    </row>
    <row r="2991" spans="2:7">
      <c r="B2991" s="41">
        <v>44591</v>
      </c>
      <c r="C2991" s="3" t="s">
        <v>117</v>
      </c>
      <c r="D2991" s="3">
        <v>575</v>
      </c>
      <c r="E2991" s="3" t="s">
        <v>9</v>
      </c>
      <c r="F2991" s="3" t="s">
        <v>111</v>
      </c>
      <c r="G2991" s="95">
        <v>9240.9699999999993</v>
      </c>
    </row>
    <row r="2992" spans="2:7">
      <c r="B2992" s="41">
        <v>44491</v>
      </c>
      <c r="C2992" s="3" t="s">
        <v>107</v>
      </c>
      <c r="D2992" s="3">
        <v>24</v>
      </c>
      <c r="E2992" s="3" t="s">
        <v>9</v>
      </c>
      <c r="F2992" s="3" t="s">
        <v>111</v>
      </c>
      <c r="G2992" s="95">
        <v>570.17999999999995</v>
      </c>
    </row>
    <row r="2993" spans="2:7">
      <c r="B2993" s="41">
        <v>44062</v>
      </c>
      <c r="C2993" s="3" t="s">
        <v>117</v>
      </c>
      <c r="D2993" s="3">
        <v>31</v>
      </c>
      <c r="E2993" s="3" t="s">
        <v>114</v>
      </c>
      <c r="F2993" s="3" t="s">
        <v>105</v>
      </c>
      <c r="G2993" s="95">
        <v>657.43</v>
      </c>
    </row>
    <row r="2994" spans="2:7">
      <c r="B2994" s="41">
        <v>44257</v>
      </c>
      <c r="C2994" s="3" t="s">
        <v>119</v>
      </c>
      <c r="D2994" s="3">
        <v>175</v>
      </c>
      <c r="E2994" s="3" t="s">
        <v>114</v>
      </c>
      <c r="F2994" s="3" t="s">
        <v>105</v>
      </c>
      <c r="G2994" s="95">
        <v>3301.38</v>
      </c>
    </row>
    <row r="2995" spans="2:7">
      <c r="B2995" s="41">
        <v>44813</v>
      </c>
      <c r="C2995" s="3" t="s">
        <v>119</v>
      </c>
      <c r="D2995" s="3">
        <v>100</v>
      </c>
      <c r="E2995" s="3" t="s">
        <v>110</v>
      </c>
      <c r="F2995" s="3" t="s">
        <v>115</v>
      </c>
      <c r="G2995" s="95">
        <v>1676.5</v>
      </c>
    </row>
    <row r="2996" spans="2:7">
      <c r="B2996" s="41">
        <v>44834</v>
      </c>
      <c r="C2996" s="3" t="s">
        <v>116</v>
      </c>
      <c r="D2996" s="3">
        <v>225</v>
      </c>
      <c r="E2996" s="3" t="s">
        <v>6</v>
      </c>
      <c r="F2996" s="3" t="s">
        <v>105</v>
      </c>
      <c r="G2996" s="95">
        <v>6723.68</v>
      </c>
    </row>
    <row r="2997" spans="2:7">
      <c r="B2997" s="41">
        <v>44881</v>
      </c>
      <c r="C2997" s="3" t="s">
        <v>119</v>
      </c>
      <c r="D2997" s="3">
        <v>5</v>
      </c>
      <c r="E2997" s="3" t="s">
        <v>110</v>
      </c>
      <c r="F2997" s="3" t="s">
        <v>113</v>
      </c>
      <c r="G2997" s="95">
        <v>119.75</v>
      </c>
    </row>
    <row r="2998" spans="2:7">
      <c r="B2998" s="41">
        <v>44506</v>
      </c>
      <c r="C2998" s="3" t="s">
        <v>116</v>
      </c>
      <c r="D2998" s="3">
        <v>32</v>
      </c>
      <c r="E2998" s="3" t="s">
        <v>110</v>
      </c>
      <c r="F2998" s="3" t="s">
        <v>109</v>
      </c>
      <c r="G2998" s="95">
        <v>705.84</v>
      </c>
    </row>
    <row r="2999" spans="2:7">
      <c r="B2999" s="41">
        <v>44673</v>
      </c>
      <c r="C2999" s="3" t="s">
        <v>118</v>
      </c>
      <c r="D2999" s="3">
        <v>3</v>
      </c>
      <c r="E2999" s="3" t="s">
        <v>6</v>
      </c>
      <c r="F2999" s="3" t="s">
        <v>113</v>
      </c>
      <c r="G2999" s="95">
        <v>134.07</v>
      </c>
    </row>
    <row r="3000" spans="2:7">
      <c r="B3000" s="41">
        <v>43847</v>
      </c>
      <c r="C3000" s="3" t="s">
        <v>116</v>
      </c>
      <c r="D3000" s="3">
        <v>10</v>
      </c>
      <c r="E3000" s="3" t="s">
        <v>112</v>
      </c>
      <c r="F3000" s="3" t="s">
        <v>105</v>
      </c>
      <c r="G3000" s="95">
        <v>339.5</v>
      </c>
    </row>
    <row r="3001" spans="2:7">
      <c r="B3001" s="41">
        <v>44613</v>
      </c>
      <c r="C3001" s="3" t="s">
        <v>119</v>
      </c>
      <c r="D3001" s="3">
        <v>275</v>
      </c>
      <c r="E3001" s="3" t="s">
        <v>112</v>
      </c>
      <c r="F3001" s="3" t="s">
        <v>105</v>
      </c>
      <c r="G3001" s="95">
        <v>5684.59</v>
      </c>
    </row>
    <row r="3002" spans="2:7">
      <c r="B3002" s="41">
        <v>43995</v>
      </c>
      <c r="C3002" s="3" t="s">
        <v>117</v>
      </c>
      <c r="D3002" s="3">
        <v>8</v>
      </c>
      <c r="E3002" s="3" t="s">
        <v>9</v>
      </c>
      <c r="F3002" s="3" t="s">
        <v>106</v>
      </c>
      <c r="G3002" s="95">
        <v>215.6</v>
      </c>
    </row>
    <row r="3003" spans="2:7">
      <c r="B3003" s="41">
        <v>44385</v>
      </c>
      <c r="C3003" s="3" t="s">
        <v>118</v>
      </c>
      <c r="D3003" s="3">
        <v>10</v>
      </c>
      <c r="E3003" s="3" t="s">
        <v>110</v>
      </c>
      <c r="F3003" s="3" t="s">
        <v>111</v>
      </c>
      <c r="G3003" s="95">
        <v>249.5</v>
      </c>
    </row>
    <row r="3004" spans="2:7">
      <c r="B3004" s="41">
        <v>44634</v>
      </c>
      <c r="C3004" s="3" t="s">
        <v>107</v>
      </c>
      <c r="D3004" s="3">
        <v>9</v>
      </c>
      <c r="E3004" s="3" t="s">
        <v>6</v>
      </c>
      <c r="F3004" s="3" t="s">
        <v>111</v>
      </c>
      <c r="G3004" s="95">
        <v>393.21</v>
      </c>
    </row>
    <row r="3005" spans="2:7">
      <c r="B3005" s="41">
        <v>44112</v>
      </c>
      <c r="C3005" s="3" t="s">
        <v>116</v>
      </c>
      <c r="D3005" s="3">
        <v>1</v>
      </c>
      <c r="E3005" s="3" t="s">
        <v>6</v>
      </c>
      <c r="F3005" s="3" t="s">
        <v>108</v>
      </c>
      <c r="G3005" s="95">
        <v>43.69</v>
      </c>
    </row>
    <row r="3006" spans="2:7">
      <c r="B3006" s="41">
        <v>44359</v>
      </c>
      <c r="C3006" s="3" t="s">
        <v>117</v>
      </c>
      <c r="D3006" s="3">
        <v>5</v>
      </c>
      <c r="E3006" s="3" t="s">
        <v>112</v>
      </c>
      <c r="F3006" s="3" t="s">
        <v>109</v>
      </c>
      <c r="G3006" s="95">
        <v>174.75</v>
      </c>
    </row>
    <row r="3007" spans="2:7">
      <c r="B3007" s="41">
        <v>44592</v>
      </c>
      <c r="C3007" s="3" t="s">
        <v>119</v>
      </c>
      <c r="D3007" s="3">
        <v>41</v>
      </c>
      <c r="E3007" s="3" t="s">
        <v>110</v>
      </c>
      <c r="F3007" s="3" t="s">
        <v>115</v>
      </c>
      <c r="G3007" s="95">
        <v>869.51</v>
      </c>
    </row>
    <row r="3008" spans="2:7">
      <c r="B3008" s="41">
        <v>44494</v>
      </c>
      <c r="C3008" s="3" t="s">
        <v>107</v>
      </c>
      <c r="D3008" s="3">
        <v>9</v>
      </c>
      <c r="E3008" s="3" t="s">
        <v>6</v>
      </c>
      <c r="F3008" s="3" t="s">
        <v>105</v>
      </c>
      <c r="G3008" s="95">
        <v>402.21</v>
      </c>
    </row>
    <row r="3009" spans="2:7">
      <c r="B3009" s="41">
        <v>44120</v>
      </c>
      <c r="C3009" s="3" t="s">
        <v>119</v>
      </c>
      <c r="D3009" s="3">
        <v>325</v>
      </c>
      <c r="E3009" s="3" t="s">
        <v>110</v>
      </c>
      <c r="F3009" s="3" t="s">
        <v>113</v>
      </c>
      <c r="G3009" s="95">
        <v>4662.53</v>
      </c>
    </row>
    <row r="3010" spans="2:7">
      <c r="B3010" s="41">
        <v>44007</v>
      </c>
      <c r="C3010" s="3" t="s">
        <v>107</v>
      </c>
      <c r="D3010" s="3">
        <v>5</v>
      </c>
      <c r="E3010" s="3" t="s">
        <v>114</v>
      </c>
      <c r="F3010" s="3" t="s">
        <v>113</v>
      </c>
      <c r="G3010" s="95">
        <v>124.75</v>
      </c>
    </row>
    <row r="3011" spans="2:7">
      <c r="B3011" s="41">
        <v>44914</v>
      </c>
      <c r="C3011" s="3" t="s">
        <v>116</v>
      </c>
      <c r="D3011" s="3">
        <v>43</v>
      </c>
      <c r="E3011" s="3" t="s">
        <v>110</v>
      </c>
      <c r="F3011" s="3" t="s">
        <v>105</v>
      </c>
      <c r="G3011" s="95">
        <v>948.47</v>
      </c>
    </row>
    <row r="3012" spans="2:7">
      <c r="B3012" s="41">
        <v>43877</v>
      </c>
      <c r="C3012" s="3" t="s">
        <v>119</v>
      </c>
      <c r="D3012" s="3">
        <v>400</v>
      </c>
      <c r="E3012" s="3" t="s">
        <v>114</v>
      </c>
      <c r="F3012" s="3" t="s">
        <v>109</v>
      </c>
      <c r="G3012" s="95">
        <v>5738.5</v>
      </c>
    </row>
    <row r="3013" spans="2:7">
      <c r="B3013" s="41">
        <v>43930</v>
      </c>
      <c r="C3013" s="3" t="s">
        <v>117</v>
      </c>
      <c r="D3013" s="3">
        <v>47</v>
      </c>
      <c r="E3013" s="3" t="s">
        <v>112</v>
      </c>
      <c r="F3013" s="3" t="s">
        <v>105</v>
      </c>
      <c r="G3013" s="95">
        <v>1396.25</v>
      </c>
    </row>
    <row r="3014" spans="2:7">
      <c r="B3014" s="41">
        <v>44032</v>
      </c>
      <c r="C3014" s="3" t="s">
        <v>107</v>
      </c>
      <c r="D3014" s="3">
        <v>35</v>
      </c>
      <c r="E3014" s="3" t="s">
        <v>6</v>
      </c>
      <c r="F3014" s="3" t="s">
        <v>105</v>
      </c>
      <c r="G3014" s="95">
        <v>1270.03</v>
      </c>
    </row>
    <row r="3015" spans="2:7">
      <c r="B3015" s="41">
        <v>43980</v>
      </c>
      <c r="C3015" s="3" t="s">
        <v>116</v>
      </c>
      <c r="D3015" s="3">
        <v>45</v>
      </c>
      <c r="E3015" s="3" t="s">
        <v>114</v>
      </c>
      <c r="F3015" s="3" t="s">
        <v>111</v>
      </c>
      <c r="G3015" s="95">
        <v>1030.8399999999999</v>
      </c>
    </row>
    <row r="3016" spans="2:7">
      <c r="B3016" s="41">
        <v>44173</v>
      </c>
      <c r="C3016" s="3" t="s">
        <v>118</v>
      </c>
      <c r="D3016" s="3">
        <v>175</v>
      </c>
      <c r="E3016" s="3" t="s">
        <v>9</v>
      </c>
      <c r="F3016" s="3" t="s">
        <v>105</v>
      </c>
      <c r="G3016" s="95">
        <v>3423.88</v>
      </c>
    </row>
    <row r="3017" spans="2:7">
      <c r="B3017" s="41">
        <v>44610</v>
      </c>
      <c r="C3017" s="3" t="s">
        <v>117</v>
      </c>
      <c r="D3017" s="3">
        <v>7</v>
      </c>
      <c r="E3017" s="3" t="s">
        <v>112</v>
      </c>
      <c r="F3017" s="3" t="s">
        <v>108</v>
      </c>
      <c r="G3017" s="95">
        <v>237.65</v>
      </c>
    </row>
    <row r="3018" spans="2:7">
      <c r="B3018" s="41">
        <v>44390</v>
      </c>
      <c r="C3018" s="3" t="s">
        <v>119</v>
      </c>
      <c r="D3018" s="3">
        <v>35</v>
      </c>
      <c r="E3018" s="3" t="s">
        <v>6</v>
      </c>
      <c r="F3018" s="3" t="s">
        <v>115</v>
      </c>
      <c r="G3018" s="95">
        <v>1329.53</v>
      </c>
    </row>
    <row r="3019" spans="2:7">
      <c r="B3019" s="41">
        <v>44509</v>
      </c>
      <c r="C3019" s="3" t="s">
        <v>116</v>
      </c>
      <c r="D3019" s="3">
        <v>6</v>
      </c>
      <c r="E3019" s="3" t="s">
        <v>6</v>
      </c>
      <c r="F3019" s="3" t="s">
        <v>105</v>
      </c>
      <c r="G3019" s="95">
        <v>262.14</v>
      </c>
    </row>
    <row r="3020" spans="2:7">
      <c r="B3020" s="41">
        <v>44510</v>
      </c>
      <c r="C3020" s="3" t="s">
        <v>107</v>
      </c>
      <c r="D3020" s="3">
        <v>44</v>
      </c>
      <c r="E3020" s="3" t="s">
        <v>114</v>
      </c>
      <c r="F3020" s="3" t="s">
        <v>106</v>
      </c>
      <c r="G3020" s="95">
        <v>1007.93</v>
      </c>
    </row>
    <row r="3021" spans="2:7">
      <c r="B3021" s="41">
        <v>44682</v>
      </c>
      <c r="C3021" s="3" t="s">
        <v>116</v>
      </c>
      <c r="D3021" s="3">
        <v>18</v>
      </c>
      <c r="E3021" s="3" t="s">
        <v>114</v>
      </c>
      <c r="F3021" s="3" t="s">
        <v>108</v>
      </c>
      <c r="G3021" s="95">
        <v>485.1</v>
      </c>
    </row>
    <row r="3022" spans="2:7">
      <c r="B3022" s="41">
        <v>44037</v>
      </c>
      <c r="C3022" s="3" t="s">
        <v>119</v>
      </c>
      <c r="D3022" s="3">
        <v>15</v>
      </c>
      <c r="E3022" s="3" t="s">
        <v>110</v>
      </c>
      <c r="F3022" s="3" t="s">
        <v>113</v>
      </c>
      <c r="G3022" s="95">
        <v>374.25</v>
      </c>
    </row>
    <row r="3023" spans="2:7">
      <c r="B3023" s="41">
        <v>43924</v>
      </c>
      <c r="C3023" s="3" t="s">
        <v>119</v>
      </c>
      <c r="D3023" s="3">
        <v>6</v>
      </c>
      <c r="E3023" s="3" t="s">
        <v>110</v>
      </c>
      <c r="F3023" s="3" t="s">
        <v>113</v>
      </c>
      <c r="G3023" s="95">
        <v>143.69999999999999</v>
      </c>
    </row>
    <row r="3024" spans="2:7">
      <c r="B3024" s="41">
        <v>43979</v>
      </c>
      <c r="C3024" s="3" t="s">
        <v>117</v>
      </c>
      <c r="D3024" s="3">
        <v>28</v>
      </c>
      <c r="E3024" s="3" t="s">
        <v>114</v>
      </c>
      <c r="F3024" s="3" t="s">
        <v>113</v>
      </c>
      <c r="G3024" s="95">
        <v>641.41</v>
      </c>
    </row>
    <row r="3025" spans="2:7">
      <c r="B3025" s="41">
        <v>44242</v>
      </c>
      <c r="C3025" s="3" t="s">
        <v>119</v>
      </c>
      <c r="D3025" s="3">
        <v>375</v>
      </c>
      <c r="E3025" s="3" t="s">
        <v>110</v>
      </c>
      <c r="F3025" s="3" t="s">
        <v>106</v>
      </c>
      <c r="G3025" s="95">
        <v>5164.22</v>
      </c>
    </row>
    <row r="3026" spans="2:7">
      <c r="B3026" s="41">
        <v>44082</v>
      </c>
      <c r="C3026" s="3" t="s">
        <v>117</v>
      </c>
      <c r="D3026" s="3">
        <v>300</v>
      </c>
      <c r="E3026" s="3" t="s">
        <v>112</v>
      </c>
      <c r="F3026" s="3" t="s">
        <v>115</v>
      </c>
      <c r="G3026" s="95">
        <v>6201.38</v>
      </c>
    </row>
    <row r="3027" spans="2:7">
      <c r="B3027" s="41">
        <v>43831</v>
      </c>
      <c r="C3027" s="3" t="s">
        <v>118</v>
      </c>
      <c r="D3027" s="3">
        <v>48</v>
      </c>
      <c r="E3027" s="3" t="s">
        <v>110</v>
      </c>
      <c r="F3027" s="3" t="s">
        <v>115</v>
      </c>
      <c r="G3027" s="95">
        <v>934.2</v>
      </c>
    </row>
    <row r="3028" spans="2:7">
      <c r="B3028" s="41">
        <v>44055</v>
      </c>
      <c r="C3028" s="3" t="s">
        <v>117</v>
      </c>
      <c r="D3028" s="3">
        <v>75</v>
      </c>
      <c r="E3028" s="3" t="s">
        <v>110</v>
      </c>
      <c r="F3028" s="3" t="s">
        <v>106</v>
      </c>
      <c r="G3028" s="95">
        <v>1459.69</v>
      </c>
    </row>
    <row r="3029" spans="2:7">
      <c r="B3029" s="41">
        <v>43857</v>
      </c>
      <c r="C3029" s="3" t="s">
        <v>118</v>
      </c>
      <c r="D3029" s="3">
        <v>5</v>
      </c>
      <c r="E3029" s="3" t="s">
        <v>112</v>
      </c>
      <c r="F3029" s="3" t="s">
        <v>111</v>
      </c>
      <c r="G3029" s="95">
        <v>174.75</v>
      </c>
    </row>
    <row r="3030" spans="2:7">
      <c r="B3030" s="41">
        <v>43922</v>
      </c>
      <c r="C3030" s="3" t="s">
        <v>116</v>
      </c>
      <c r="D3030" s="3">
        <v>8</v>
      </c>
      <c r="E3030" s="3" t="s">
        <v>6</v>
      </c>
      <c r="F3030" s="3" t="s">
        <v>113</v>
      </c>
      <c r="G3030" s="95">
        <v>349.52</v>
      </c>
    </row>
    <row r="3031" spans="2:7">
      <c r="B3031" s="41">
        <v>44796</v>
      </c>
      <c r="C3031" s="3" t="s">
        <v>107</v>
      </c>
      <c r="D3031" s="3">
        <v>5</v>
      </c>
      <c r="E3031" s="3" t="s">
        <v>110</v>
      </c>
      <c r="F3031" s="3" t="s">
        <v>113</v>
      </c>
      <c r="G3031" s="95">
        <v>124.75</v>
      </c>
    </row>
    <row r="3032" spans="2:7">
      <c r="B3032" s="41">
        <v>43834</v>
      </c>
      <c r="C3032" s="3" t="s">
        <v>117</v>
      </c>
      <c r="D3032" s="3">
        <v>2</v>
      </c>
      <c r="E3032" s="3" t="s">
        <v>9</v>
      </c>
      <c r="F3032" s="3" t="s">
        <v>106</v>
      </c>
      <c r="G3032" s="95">
        <v>55.9</v>
      </c>
    </row>
    <row r="3033" spans="2:7">
      <c r="B3033" s="41">
        <v>43917</v>
      </c>
      <c r="C3033" s="3" t="s">
        <v>107</v>
      </c>
      <c r="D3033" s="3">
        <v>525</v>
      </c>
      <c r="E3033" s="3" t="s">
        <v>114</v>
      </c>
      <c r="F3033" s="3" t="s">
        <v>113</v>
      </c>
      <c r="G3033" s="95">
        <v>8135.53</v>
      </c>
    </row>
    <row r="3034" spans="2:7">
      <c r="B3034" s="41">
        <v>44270</v>
      </c>
      <c r="C3034" s="3" t="s">
        <v>118</v>
      </c>
      <c r="D3034" s="3">
        <v>26</v>
      </c>
      <c r="E3034" s="3" t="s">
        <v>114</v>
      </c>
      <c r="F3034" s="3" t="s">
        <v>106</v>
      </c>
      <c r="G3034" s="95">
        <v>551.4</v>
      </c>
    </row>
    <row r="3035" spans="2:7">
      <c r="B3035" s="41">
        <v>44071</v>
      </c>
      <c r="C3035" s="3" t="s">
        <v>117</v>
      </c>
      <c r="D3035" s="3">
        <v>1</v>
      </c>
      <c r="E3035" s="3" t="s">
        <v>112</v>
      </c>
      <c r="F3035" s="3" t="s">
        <v>113</v>
      </c>
      <c r="G3035" s="95">
        <v>33.950000000000003</v>
      </c>
    </row>
    <row r="3036" spans="2:7">
      <c r="B3036" s="41">
        <v>44862</v>
      </c>
      <c r="C3036" s="3" t="s">
        <v>117</v>
      </c>
      <c r="D3036" s="3">
        <v>29</v>
      </c>
      <c r="E3036" s="3" t="s">
        <v>9</v>
      </c>
      <c r="F3036" s="3" t="s">
        <v>113</v>
      </c>
      <c r="G3036" s="95">
        <v>713.62</v>
      </c>
    </row>
    <row r="3037" spans="2:7">
      <c r="B3037" s="41">
        <v>44115</v>
      </c>
      <c r="C3037" s="3" t="s">
        <v>119</v>
      </c>
      <c r="D3037" s="3">
        <v>150</v>
      </c>
      <c r="E3037" s="3" t="s">
        <v>110</v>
      </c>
      <c r="F3037" s="3" t="s">
        <v>109</v>
      </c>
      <c r="G3037" s="95">
        <v>2514.75</v>
      </c>
    </row>
    <row r="3038" spans="2:7">
      <c r="B3038" s="41">
        <v>44196</v>
      </c>
      <c r="C3038" s="3" t="s">
        <v>118</v>
      </c>
      <c r="D3038" s="3">
        <v>9</v>
      </c>
      <c r="E3038" s="3" t="s">
        <v>9</v>
      </c>
      <c r="F3038" s="3" t="s">
        <v>115</v>
      </c>
      <c r="G3038" s="95">
        <v>260.55</v>
      </c>
    </row>
    <row r="3039" spans="2:7">
      <c r="B3039" s="41">
        <v>44422</v>
      </c>
      <c r="C3039" s="3" t="s">
        <v>119</v>
      </c>
      <c r="D3039" s="3">
        <v>5</v>
      </c>
      <c r="E3039" s="3" t="s">
        <v>110</v>
      </c>
      <c r="F3039" s="3" t="s">
        <v>108</v>
      </c>
      <c r="G3039" s="95">
        <v>119.75</v>
      </c>
    </row>
    <row r="3040" spans="2:7">
      <c r="B3040" s="41">
        <v>44291</v>
      </c>
      <c r="C3040" s="3" t="s">
        <v>107</v>
      </c>
      <c r="D3040" s="3">
        <v>34</v>
      </c>
      <c r="E3040" s="3" t="s">
        <v>6</v>
      </c>
      <c r="F3040" s="3" t="s">
        <v>109</v>
      </c>
      <c r="G3040" s="95">
        <v>1233.74</v>
      </c>
    </row>
    <row r="3041" spans="2:7">
      <c r="B3041" s="41">
        <v>44310</v>
      </c>
      <c r="C3041" s="3" t="s">
        <v>116</v>
      </c>
      <c r="D3041" s="3">
        <v>550</v>
      </c>
      <c r="E3041" s="3" t="s">
        <v>114</v>
      </c>
      <c r="F3041" s="3" t="s">
        <v>113</v>
      </c>
      <c r="G3041" s="95">
        <v>7890.44</v>
      </c>
    </row>
    <row r="3042" spans="2:7">
      <c r="B3042" s="41">
        <v>44692</v>
      </c>
      <c r="C3042" s="3" t="s">
        <v>117</v>
      </c>
      <c r="D3042" s="3">
        <v>275</v>
      </c>
      <c r="E3042" s="3" t="s">
        <v>9</v>
      </c>
      <c r="F3042" s="3" t="s">
        <v>115</v>
      </c>
      <c r="G3042" s="95">
        <v>4261.47</v>
      </c>
    </row>
    <row r="3043" spans="2:7">
      <c r="B3043" s="41">
        <v>44438</v>
      </c>
      <c r="C3043" s="3" t="s">
        <v>117</v>
      </c>
      <c r="D3043" s="3">
        <v>20</v>
      </c>
      <c r="E3043" s="3" t="s">
        <v>9</v>
      </c>
      <c r="F3043" s="3" t="s">
        <v>113</v>
      </c>
      <c r="G3043" s="95">
        <v>579</v>
      </c>
    </row>
    <row r="3044" spans="2:7">
      <c r="B3044" s="41">
        <v>44360</v>
      </c>
      <c r="C3044" s="3" t="s">
        <v>117</v>
      </c>
      <c r="D3044" s="3">
        <v>13</v>
      </c>
      <c r="E3044" s="3" t="s">
        <v>112</v>
      </c>
      <c r="F3044" s="3" t="s">
        <v>106</v>
      </c>
      <c r="G3044" s="95">
        <v>441.35</v>
      </c>
    </row>
    <row r="3045" spans="2:7">
      <c r="B3045" s="41">
        <v>44778</v>
      </c>
      <c r="C3045" s="3" t="s">
        <v>117</v>
      </c>
      <c r="D3045" s="3">
        <v>40</v>
      </c>
      <c r="E3045" s="3" t="s">
        <v>112</v>
      </c>
      <c r="F3045" s="3" t="s">
        <v>108</v>
      </c>
      <c r="G3045" s="95">
        <v>1154.3</v>
      </c>
    </row>
    <row r="3046" spans="2:7">
      <c r="B3046" s="41">
        <v>44096</v>
      </c>
      <c r="C3046" s="3" t="s">
        <v>118</v>
      </c>
      <c r="D3046" s="3">
        <v>49</v>
      </c>
      <c r="E3046" s="3" t="s">
        <v>110</v>
      </c>
      <c r="F3046" s="3" t="s">
        <v>108</v>
      </c>
      <c r="G3046" s="95">
        <v>880.16</v>
      </c>
    </row>
    <row r="3047" spans="2:7">
      <c r="B3047" s="41">
        <v>44706</v>
      </c>
      <c r="C3047" s="3" t="s">
        <v>117</v>
      </c>
      <c r="D3047" s="3">
        <v>150</v>
      </c>
      <c r="E3047" s="3" t="s">
        <v>112</v>
      </c>
      <c r="F3047" s="3" t="s">
        <v>108</v>
      </c>
      <c r="G3047" s="95">
        <v>3669.75</v>
      </c>
    </row>
    <row r="3048" spans="2:7">
      <c r="B3048" s="41">
        <v>44063</v>
      </c>
      <c r="C3048" s="3" t="s">
        <v>119</v>
      </c>
      <c r="D3048" s="3">
        <v>600</v>
      </c>
      <c r="E3048" s="3" t="s">
        <v>114</v>
      </c>
      <c r="F3048" s="3" t="s">
        <v>109</v>
      </c>
      <c r="G3048" s="95">
        <v>8607.75</v>
      </c>
    </row>
    <row r="3049" spans="2:7">
      <c r="B3049" s="41">
        <v>44526</v>
      </c>
      <c r="C3049" s="3" t="s">
        <v>117</v>
      </c>
      <c r="D3049" s="3">
        <v>450</v>
      </c>
      <c r="E3049" s="3" t="s">
        <v>110</v>
      </c>
      <c r="F3049" s="3" t="s">
        <v>105</v>
      </c>
      <c r="G3049" s="95">
        <v>6455.81</v>
      </c>
    </row>
    <row r="3050" spans="2:7">
      <c r="B3050" s="41">
        <v>43888</v>
      </c>
      <c r="C3050" s="3" t="s">
        <v>107</v>
      </c>
      <c r="D3050" s="3">
        <v>9</v>
      </c>
      <c r="E3050" s="3" t="s">
        <v>110</v>
      </c>
      <c r="F3050" s="3" t="s">
        <v>105</v>
      </c>
      <c r="G3050" s="95">
        <v>224.55</v>
      </c>
    </row>
    <row r="3051" spans="2:7">
      <c r="B3051" s="41">
        <v>44395</v>
      </c>
      <c r="C3051" s="3" t="s">
        <v>119</v>
      </c>
      <c r="D3051" s="3">
        <v>5</v>
      </c>
      <c r="E3051" s="3" t="s">
        <v>112</v>
      </c>
      <c r="F3051" s="3" t="s">
        <v>111</v>
      </c>
      <c r="G3051" s="95">
        <v>179.75</v>
      </c>
    </row>
    <row r="3052" spans="2:7">
      <c r="B3052" s="41">
        <v>43959</v>
      </c>
      <c r="C3052" s="3" t="s">
        <v>117</v>
      </c>
      <c r="D3052" s="3">
        <v>41</v>
      </c>
      <c r="E3052" s="3" t="s">
        <v>114</v>
      </c>
      <c r="F3052" s="3" t="s">
        <v>111</v>
      </c>
      <c r="G3052" s="95">
        <v>939.21</v>
      </c>
    </row>
    <row r="3053" spans="2:7">
      <c r="B3053" s="41">
        <v>44826</v>
      </c>
      <c r="C3053" s="3" t="s">
        <v>119</v>
      </c>
      <c r="D3053" s="3">
        <v>33</v>
      </c>
      <c r="E3053" s="3" t="s">
        <v>110</v>
      </c>
      <c r="F3053" s="3" t="s">
        <v>108</v>
      </c>
      <c r="G3053" s="95">
        <v>727.9</v>
      </c>
    </row>
    <row r="3054" spans="2:7">
      <c r="B3054" s="41">
        <v>44253</v>
      </c>
      <c r="C3054" s="3" t="s">
        <v>117</v>
      </c>
      <c r="D3054" s="3">
        <v>1</v>
      </c>
      <c r="E3054" s="3" t="s">
        <v>114</v>
      </c>
      <c r="F3054" s="3" t="s">
        <v>109</v>
      </c>
      <c r="G3054" s="95">
        <v>24.95</v>
      </c>
    </row>
    <row r="3055" spans="2:7">
      <c r="B3055" s="41">
        <v>44679</v>
      </c>
      <c r="C3055" s="3" t="s">
        <v>117</v>
      </c>
      <c r="D3055" s="3">
        <v>250</v>
      </c>
      <c r="E3055" s="3" t="s">
        <v>6</v>
      </c>
      <c r="F3055" s="3" t="s">
        <v>108</v>
      </c>
      <c r="G3055" s="95">
        <v>7820.75</v>
      </c>
    </row>
    <row r="3056" spans="2:7">
      <c r="B3056" s="41">
        <v>44323</v>
      </c>
      <c r="C3056" s="3" t="s">
        <v>117</v>
      </c>
      <c r="D3056" s="3">
        <v>5</v>
      </c>
      <c r="E3056" s="3" t="s">
        <v>112</v>
      </c>
      <c r="F3056" s="3" t="s">
        <v>108</v>
      </c>
      <c r="G3056" s="95">
        <v>179.75</v>
      </c>
    </row>
    <row r="3057" spans="2:7">
      <c r="B3057" s="41">
        <v>44434</v>
      </c>
      <c r="C3057" s="3" t="s">
        <v>117</v>
      </c>
      <c r="D3057" s="3">
        <v>5</v>
      </c>
      <c r="E3057" s="3" t="s">
        <v>6</v>
      </c>
      <c r="F3057" s="3" t="s">
        <v>109</v>
      </c>
      <c r="G3057" s="95">
        <v>223.45</v>
      </c>
    </row>
    <row r="3058" spans="2:7">
      <c r="B3058" s="41">
        <v>44755</v>
      </c>
      <c r="C3058" s="3" t="s">
        <v>117</v>
      </c>
      <c r="D3058" s="3">
        <v>40</v>
      </c>
      <c r="E3058" s="3" t="s">
        <v>6</v>
      </c>
      <c r="F3058" s="3" t="s">
        <v>106</v>
      </c>
      <c r="G3058" s="95">
        <v>1519.46</v>
      </c>
    </row>
    <row r="3059" spans="2:7">
      <c r="B3059" s="41">
        <v>44309</v>
      </c>
      <c r="C3059" s="3" t="s">
        <v>119</v>
      </c>
      <c r="D3059" s="3">
        <v>75</v>
      </c>
      <c r="E3059" s="3" t="s">
        <v>9</v>
      </c>
      <c r="F3059" s="3" t="s">
        <v>108</v>
      </c>
      <c r="G3059" s="95">
        <v>1515.94</v>
      </c>
    </row>
    <row r="3060" spans="2:7">
      <c r="B3060" s="41">
        <v>43974</v>
      </c>
      <c r="C3060" s="3" t="s">
        <v>116</v>
      </c>
      <c r="D3060" s="3">
        <v>3</v>
      </c>
      <c r="E3060" s="3" t="s">
        <v>110</v>
      </c>
      <c r="F3060" s="3" t="s">
        <v>115</v>
      </c>
      <c r="G3060" s="95">
        <v>77.849999999999994</v>
      </c>
    </row>
    <row r="3061" spans="2:7">
      <c r="B3061" s="41">
        <v>43991</v>
      </c>
      <c r="C3061" s="3" t="s">
        <v>117</v>
      </c>
      <c r="D3061" s="3">
        <v>150</v>
      </c>
      <c r="E3061" s="3" t="s">
        <v>114</v>
      </c>
      <c r="F3061" s="3" t="s">
        <v>115</v>
      </c>
      <c r="G3061" s="95">
        <v>2619.75</v>
      </c>
    </row>
    <row r="3062" spans="2:7">
      <c r="B3062" s="41">
        <v>44746</v>
      </c>
      <c r="C3062" s="3" t="s">
        <v>107</v>
      </c>
      <c r="D3062" s="3">
        <v>475</v>
      </c>
      <c r="E3062" s="3" t="s">
        <v>6</v>
      </c>
      <c r="F3062" s="3" t="s">
        <v>108</v>
      </c>
      <c r="G3062" s="95">
        <v>11932.83</v>
      </c>
    </row>
    <row r="3063" spans="2:7">
      <c r="B3063" s="41">
        <v>44105</v>
      </c>
      <c r="C3063" s="3" t="s">
        <v>117</v>
      </c>
      <c r="D3063" s="3">
        <v>5</v>
      </c>
      <c r="E3063" s="3" t="s">
        <v>110</v>
      </c>
      <c r="F3063" s="3" t="s">
        <v>108</v>
      </c>
      <c r="G3063" s="95">
        <v>119.75</v>
      </c>
    </row>
    <row r="3064" spans="2:7">
      <c r="B3064" s="41">
        <v>43998</v>
      </c>
      <c r="C3064" s="3" t="s">
        <v>118</v>
      </c>
      <c r="D3064" s="3">
        <v>575</v>
      </c>
      <c r="E3064" s="3" t="s">
        <v>9</v>
      </c>
      <c r="F3064" s="3" t="s">
        <v>108</v>
      </c>
      <c r="G3064" s="95">
        <v>8910.34</v>
      </c>
    </row>
    <row r="3065" spans="2:7">
      <c r="B3065" s="41">
        <v>44351</v>
      </c>
      <c r="C3065" s="3" t="s">
        <v>117</v>
      </c>
      <c r="D3065" s="3">
        <v>550</v>
      </c>
      <c r="E3065" s="3" t="s">
        <v>112</v>
      </c>
      <c r="F3065" s="3" t="s">
        <v>105</v>
      </c>
      <c r="G3065" s="95">
        <v>11052.94</v>
      </c>
    </row>
    <row r="3066" spans="2:7">
      <c r="B3066" s="41">
        <v>44437</v>
      </c>
      <c r="C3066" s="3" t="s">
        <v>117</v>
      </c>
      <c r="D3066" s="3">
        <v>6</v>
      </c>
      <c r="E3066" s="3" t="s">
        <v>114</v>
      </c>
      <c r="F3066" s="3" t="s">
        <v>106</v>
      </c>
      <c r="G3066" s="95">
        <v>161.69999999999999</v>
      </c>
    </row>
    <row r="3067" spans="2:7">
      <c r="B3067" s="41">
        <v>44581</v>
      </c>
      <c r="C3067" s="3" t="s">
        <v>107</v>
      </c>
      <c r="D3067" s="3">
        <v>2</v>
      </c>
      <c r="E3067" s="3" t="s">
        <v>110</v>
      </c>
      <c r="F3067" s="3" t="s">
        <v>106</v>
      </c>
      <c r="G3067" s="95">
        <v>51.9</v>
      </c>
    </row>
    <row r="3068" spans="2:7">
      <c r="B3068" s="41">
        <v>43921</v>
      </c>
      <c r="C3068" s="3" t="s">
        <v>119</v>
      </c>
      <c r="D3068" s="3">
        <v>3</v>
      </c>
      <c r="E3068" s="3" t="s">
        <v>9</v>
      </c>
      <c r="F3068" s="3" t="s">
        <v>113</v>
      </c>
      <c r="G3068" s="95">
        <v>86.85</v>
      </c>
    </row>
    <row r="3069" spans="2:7">
      <c r="B3069" s="41">
        <v>44436</v>
      </c>
      <c r="C3069" s="3" t="s">
        <v>107</v>
      </c>
      <c r="D3069" s="3">
        <v>26</v>
      </c>
      <c r="E3069" s="3" t="s">
        <v>9</v>
      </c>
      <c r="F3069" s="3" t="s">
        <v>106</v>
      </c>
      <c r="G3069" s="95">
        <v>617.70000000000005</v>
      </c>
    </row>
    <row r="3070" spans="2:7">
      <c r="B3070" s="41">
        <v>44848</v>
      </c>
      <c r="C3070" s="3" t="s">
        <v>117</v>
      </c>
      <c r="D3070" s="3">
        <v>18</v>
      </c>
      <c r="E3070" s="3" t="s">
        <v>112</v>
      </c>
      <c r="F3070" s="3" t="s">
        <v>106</v>
      </c>
      <c r="G3070" s="95">
        <v>629.1</v>
      </c>
    </row>
    <row r="3071" spans="2:7">
      <c r="B3071" s="41">
        <v>44910</v>
      </c>
      <c r="C3071" s="3" t="s">
        <v>117</v>
      </c>
      <c r="D3071" s="3">
        <v>9</v>
      </c>
      <c r="E3071" s="3" t="s">
        <v>112</v>
      </c>
      <c r="F3071" s="3" t="s">
        <v>106</v>
      </c>
      <c r="G3071" s="95">
        <v>305.55</v>
      </c>
    </row>
    <row r="3072" spans="2:7">
      <c r="B3072" s="41">
        <v>43933</v>
      </c>
      <c r="C3072" s="3" t="s">
        <v>107</v>
      </c>
      <c r="D3072" s="3">
        <v>19</v>
      </c>
      <c r="E3072" s="3" t="s">
        <v>6</v>
      </c>
      <c r="F3072" s="3" t="s">
        <v>106</v>
      </c>
      <c r="G3072" s="95">
        <v>811.11</v>
      </c>
    </row>
    <row r="3073" spans="2:7">
      <c r="B3073" s="41">
        <v>44875</v>
      </c>
      <c r="C3073" s="3" t="s">
        <v>118</v>
      </c>
      <c r="D3073" s="3">
        <v>100</v>
      </c>
      <c r="E3073" s="3" t="s">
        <v>110</v>
      </c>
      <c r="F3073" s="3" t="s">
        <v>113</v>
      </c>
      <c r="G3073" s="95">
        <v>1816.5</v>
      </c>
    </row>
    <row r="3074" spans="2:7">
      <c r="B3074" s="41">
        <v>44059</v>
      </c>
      <c r="C3074" s="3" t="s">
        <v>107</v>
      </c>
      <c r="D3074" s="3">
        <v>6</v>
      </c>
      <c r="E3074" s="3" t="s">
        <v>112</v>
      </c>
      <c r="F3074" s="3" t="s">
        <v>105</v>
      </c>
      <c r="G3074" s="95">
        <v>209.7</v>
      </c>
    </row>
    <row r="3075" spans="2:7">
      <c r="B3075" s="41">
        <v>44607</v>
      </c>
      <c r="C3075" s="3" t="s">
        <v>107</v>
      </c>
      <c r="D3075" s="3">
        <v>375</v>
      </c>
      <c r="E3075" s="3" t="s">
        <v>114</v>
      </c>
      <c r="F3075" s="3" t="s">
        <v>113</v>
      </c>
      <c r="G3075" s="95">
        <v>5379.84</v>
      </c>
    </row>
    <row r="3076" spans="2:7">
      <c r="B3076" s="41">
        <v>44016</v>
      </c>
      <c r="C3076" s="3" t="s">
        <v>116</v>
      </c>
      <c r="D3076" s="3">
        <v>4</v>
      </c>
      <c r="E3076" s="3" t="s">
        <v>114</v>
      </c>
      <c r="F3076" s="3" t="s">
        <v>108</v>
      </c>
      <c r="G3076" s="95">
        <v>107.8</v>
      </c>
    </row>
    <row r="3077" spans="2:7">
      <c r="B3077" s="41">
        <v>44456</v>
      </c>
      <c r="C3077" s="3" t="s">
        <v>119</v>
      </c>
      <c r="D3077" s="3">
        <v>1</v>
      </c>
      <c r="E3077" s="3" t="s">
        <v>9</v>
      </c>
      <c r="F3077" s="3" t="s">
        <v>115</v>
      </c>
      <c r="G3077" s="95">
        <v>27.95</v>
      </c>
    </row>
    <row r="3078" spans="2:7">
      <c r="B3078" s="41">
        <v>43920</v>
      </c>
      <c r="C3078" s="3" t="s">
        <v>119</v>
      </c>
      <c r="D3078" s="3">
        <v>425</v>
      </c>
      <c r="E3078" s="3" t="s">
        <v>9</v>
      </c>
      <c r="F3078" s="3" t="s">
        <v>113</v>
      </c>
      <c r="G3078" s="95">
        <v>6585.91</v>
      </c>
    </row>
    <row r="3079" spans="2:7">
      <c r="B3079" s="41">
        <v>43850</v>
      </c>
      <c r="C3079" s="3" t="s">
        <v>118</v>
      </c>
      <c r="D3079" s="3">
        <v>16</v>
      </c>
      <c r="E3079" s="3" t="s">
        <v>110</v>
      </c>
      <c r="F3079" s="3" t="s">
        <v>105</v>
      </c>
      <c r="G3079" s="95">
        <v>383.2</v>
      </c>
    </row>
    <row r="3080" spans="2:7">
      <c r="B3080" s="41">
        <v>44355</v>
      </c>
      <c r="C3080" s="3" t="s">
        <v>116</v>
      </c>
      <c r="D3080" s="3">
        <v>5</v>
      </c>
      <c r="E3080" s="3" t="s">
        <v>114</v>
      </c>
      <c r="F3080" s="3" t="s">
        <v>111</v>
      </c>
      <c r="G3080" s="95">
        <v>129.75</v>
      </c>
    </row>
    <row r="3081" spans="2:7">
      <c r="B3081" s="41">
        <v>44467</v>
      </c>
      <c r="C3081" s="3" t="s">
        <v>119</v>
      </c>
      <c r="D3081" s="3">
        <v>48</v>
      </c>
      <c r="E3081" s="3" t="s">
        <v>6</v>
      </c>
      <c r="F3081" s="3" t="s">
        <v>111</v>
      </c>
      <c r="G3081" s="95">
        <v>1536.84</v>
      </c>
    </row>
    <row r="3082" spans="2:7">
      <c r="B3082" s="41">
        <v>44691</v>
      </c>
      <c r="C3082" s="3" t="s">
        <v>117</v>
      </c>
      <c r="D3082" s="3">
        <v>15</v>
      </c>
      <c r="E3082" s="3" t="s">
        <v>6</v>
      </c>
      <c r="F3082" s="3" t="s">
        <v>108</v>
      </c>
      <c r="G3082" s="95">
        <v>655.35</v>
      </c>
    </row>
    <row r="3083" spans="2:7">
      <c r="B3083" s="41">
        <v>44904</v>
      </c>
      <c r="C3083" s="3" t="s">
        <v>119</v>
      </c>
      <c r="D3083" s="3">
        <v>27</v>
      </c>
      <c r="E3083" s="3" t="s">
        <v>110</v>
      </c>
      <c r="F3083" s="3" t="s">
        <v>105</v>
      </c>
      <c r="G3083" s="95">
        <v>549.65</v>
      </c>
    </row>
    <row r="3084" spans="2:7">
      <c r="B3084" s="41">
        <v>44487</v>
      </c>
      <c r="C3084" s="3" t="s">
        <v>118</v>
      </c>
      <c r="D3084" s="3">
        <v>9</v>
      </c>
      <c r="E3084" s="3" t="s">
        <v>110</v>
      </c>
      <c r="F3084" s="3" t="s">
        <v>108</v>
      </c>
      <c r="G3084" s="95">
        <v>215.55</v>
      </c>
    </row>
    <row r="3085" spans="2:7">
      <c r="B3085" s="41">
        <v>44696</v>
      </c>
      <c r="C3085" s="3" t="s">
        <v>116</v>
      </c>
      <c r="D3085" s="3">
        <v>8</v>
      </c>
      <c r="E3085" s="3" t="s">
        <v>112</v>
      </c>
      <c r="F3085" s="3" t="s">
        <v>108</v>
      </c>
      <c r="G3085" s="95">
        <v>279.60000000000002</v>
      </c>
    </row>
    <row r="3086" spans="2:7">
      <c r="B3086" s="41">
        <v>44678</v>
      </c>
      <c r="C3086" s="3" t="s">
        <v>117</v>
      </c>
      <c r="D3086" s="3">
        <v>525</v>
      </c>
      <c r="E3086" s="3" t="s">
        <v>9</v>
      </c>
      <c r="F3086" s="3" t="s">
        <v>108</v>
      </c>
      <c r="G3086" s="95">
        <v>8135.53</v>
      </c>
    </row>
    <row r="3087" spans="2:7">
      <c r="B3087" s="41">
        <v>44177</v>
      </c>
      <c r="C3087" s="3" t="s">
        <v>119</v>
      </c>
      <c r="D3087" s="3">
        <v>26</v>
      </c>
      <c r="E3087" s="3" t="s">
        <v>112</v>
      </c>
      <c r="F3087" s="3" t="s">
        <v>105</v>
      </c>
      <c r="G3087" s="95">
        <v>750.3</v>
      </c>
    </row>
    <row r="3088" spans="2:7">
      <c r="B3088" s="41">
        <v>43883</v>
      </c>
      <c r="C3088" s="3" t="s">
        <v>118</v>
      </c>
      <c r="D3088" s="3">
        <v>10</v>
      </c>
      <c r="E3088" s="3" t="s">
        <v>6</v>
      </c>
      <c r="F3088" s="3" t="s">
        <v>108</v>
      </c>
      <c r="G3088" s="95">
        <v>436.9</v>
      </c>
    </row>
    <row r="3089" spans="2:7">
      <c r="B3089" s="41">
        <v>44612</v>
      </c>
      <c r="C3089" s="3" t="s">
        <v>119</v>
      </c>
      <c r="D3089" s="3">
        <v>5</v>
      </c>
      <c r="E3089" s="3" t="s">
        <v>110</v>
      </c>
      <c r="F3089" s="3" t="s">
        <v>109</v>
      </c>
      <c r="G3089" s="95">
        <v>119.75</v>
      </c>
    </row>
    <row r="3090" spans="2:7">
      <c r="B3090" s="41">
        <v>44005</v>
      </c>
      <c r="C3090" s="3" t="s">
        <v>117</v>
      </c>
      <c r="D3090" s="3">
        <v>7</v>
      </c>
      <c r="E3090" s="3" t="s">
        <v>9</v>
      </c>
      <c r="F3090" s="3" t="s">
        <v>109</v>
      </c>
      <c r="G3090" s="95">
        <v>188.65</v>
      </c>
    </row>
    <row r="3091" spans="2:7">
      <c r="B3091" s="41">
        <v>44017</v>
      </c>
      <c r="C3091" s="3" t="s">
        <v>117</v>
      </c>
      <c r="D3091" s="3">
        <v>475</v>
      </c>
      <c r="E3091" s="3" t="s">
        <v>114</v>
      </c>
      <c r="F3091" s="3" t="s">
        <v>115</v>
      </c>
      <c r="G3091" s="95">
        <v>6814.47</v>
      </c>
    </row>
    <row r="3092" spans="2:7">
      <c r="B3092" s="41">
        <v>44555</v>
      </c>
      <c r="C3092" s="3" t="s">
        <v>119</v>
      </c>
      <c r="D3092" s="3">
        <v>4</v>
      </c>
      <c r="E3092" s="3" t="s">
        <v>114</v>
      </c>
      <c r="F3092" s="3" t="s">
        <v>106</v>
      </c>
      <c r="G3092" s="95">
        <v>107.8</v>
      </c>
    </row>
    <row r="3093" spans="2:7">
      <c r="B3093" s="41">
        <v>44596</v>
      </c>
      <c r="C3093" s="3" t="s">
        <v>119</v>
      </c>
      <c r="D3093" s="3">
        <v>40</v>
      </c>
      <c r="E3093" s="3" t="s">
        <v>114</v>
      </c>
      <c r="F3093" s="3" t="s">
        <v>105</v>
      </c>
      <c r="G3093" s="95">
        <v>848.3</v>
      </c>
    </row>
    <row r="3094" spans="2:7">
      <c r="B3094" s="41">
        <v>44914</v>
      </c>
      <c r="C3094" s="3" t="s">
        <v>116</v>
      </c>
      <c r="D3094" s="3">
        <v>5</v>
      </c>
      <c r="E3094" s="3" t="s">
        <v>110</v>
      </c>
      <c r="F3094" s="3" t="s">
        <v>115</v>
      </c>
      <c r="G3094" s="95">
        <v>119.75</v>
      </c>
    </row>
    <row r="3095" spans="2:7">
      <c r="B3095" s="41">
        <v>44316</v>
      </c>
      <c r="C3095" s="3" t="s">
        <v>118</v>
      </c>
      <c r="D3095" s="3">
        <v>27</v>
      </c>
      <c r="E3095" s="3" t="s">
        <v>112</v>
      </c>
      <c r="F3095" s="3" t="s">
        <v>113</v>
      </c>
      <c r="G3095" s="95">
        <v>779.15</v>
      </c>
    </row>
    <row r="3096" spans="2:7">
      <c r="B3096" s="41">
        <v>44926</v>
      </c>
      <c r="C3096" s="3" t="s">
        <v>117</v>
      </c>
      <c r="D3096" s="3">
        <v>575</v>
      </c>
      <c r="E3096" s="3" t="s">
        <v>114</v>
      </c>
      <c r="F3096" s="3" t="s">
        <v>108</v>
      </c>
      <c r="G3096" s="95">
        <v>8579.7199999999993</v>
      </c>
    </row>
    <row r="3097" spans="2:7">
      <c r="B3097" s="41">
        <v>44544</v>
      </c>
      <c r="C3097" s="3" t="s">
        <v>117</v>
      </c>
      <c r="D3097" s="3">
        <v>38</v>
      </c>
      <c r="E3097" s="3" t="s">
        <v>112</v>
      </c>
      <c r="F3097" s="3" t="s">
        <v>106</v>
      </c>
      <c r="G3097" s="95">
        <v>1128.8900000000001</v>
      </c>
    </row>
    <row r="3098" spans="2:7">
      <c r="B3098" s="41">
        <v>44011</v>
      </c>
      <c r="C3098" s="3" t="s">
        <v>117</v>
      </c>
      <c r="D3098" s="3">
        <v>225</v>
      </c>
      <c r="E3098" s="3" t="s">
        <v>114</v>
      </c>
      <c r="F3098" s="3" t="s">
        <v>111</v>
      </c>
      <c r="G3098" s="95">
        <v>4087.13</v>
      </c>
    </row>
    <row r="3099" spans="2:7">
      <c r="B3099" s="41">
        <v>44047</v>
      </c>
      <c r="C3099" s="3" t="s">
        <v>117</v>
      </c>
      <c r="D3099" s="3">
        <v>31</v>
      </c>
      <c r="E3099" s="3" t="s">
        <v>9</v>
      </c>
      <c r="F3099" s="3" t="s">
        <v>109</v>
      </c>
      <c r="G3099" s="95">
        <v>762.83</v>
      </c>
    </row>
    <row r="3100" spans="2:7">
      <c r="B3100" s="41">
        <v>44279</v>
      </c>
      <c r="C3100" s="3" t="s">
        <v>119</v>
      </c>
      <c r="D3100" s="3">
        <v>8</v>
      </c>
      <c r="E3100" s="3" t="s">
        <v>112</v>
      </c>
      <c r="F3100" s="3" t="s">
        <v>115</v>
      </c>
      <c r="G3100" s="95">
        <v>287.60000000000002</v>
      </c>
    </row>
    <row r="3101" spans="2:7">
      <c r="B3101" s="41">
        <v>44735</v>
      </c>
      <c r="C3101" s="3" t="s">
        <v>119</v>
      </c>
      <c r="D3101" s="3">
        <v>22</v>
      </c>
      <c r="E3101" s="3" t="s">
        <v>6</v>
      </c>
      <c r="F3101" s="3" t="s">
        <v>111</v>
      </c>
      <c r="G3101" s="95">
        <v>961.18</v>
      </c>
    </row>
    <row r="3102" spans="2:7">
      <c r="B3102" s="41">
        <v>44043</v>
      </c>
      <c r="C3102" s="3" t="s">
        <v>117</v>
      </c>
      <c r="D3102" s="3">
        <v>6</v>
      </c>
      <c r="E3102" s="3" t="s">
        <v>112</v>
      </c>
      <c r="F3102" s="3" t="s">
        <v>105</v>
      </c>
      <c r="G3102" s="95">
        <v>215.7</v>
      </c>
    </row>
    <row r="3103" spans="2:7">
      <c r="B3103" s="41">
        <v>44775</v>
      </c>
      <c r="C3103" s="3" t="s">
        <v>117</v>
      </c>
      <c r="D3103" s="3">
        <v>350</v>
      </c>
      <c r="E3103" s="3" t="s">
        <v>6</v>
      </c>
      <c r="F3103" s="3" t="s">
        <v>109</v>
      </c>
      <c r="G3103" s="95">
        <v>8993.86</v>
      </c>
    </row>
    <row r="3104" spans="2:7">
      <c r="B3104" s="41">
        <v>44792</v>
      </c>
      <c r="C3104" s="3" t="s">
        <v>117</v>
      </c>
      <c r="D3104" s="3">
        <v>3</v>
      </c>
      <c r="E3104" s="3" t="s">
        <v>6</v>
      </c>
      <c r="F3104" s="3" t="s">
        <v>106</v>
      </c>
      <c r="G3104" s="95">
        <v>131.07</v>
      </c>
    </row>
    <row r="3105" spans="2:7">
      <c r="B3105" s="41">
        <v>43865</v>
      </c>
      <c r="C3105" s="3" t="s">
        <v>107</v>
      </c>
      <c r="D3105" s="3">
        <v>3</v>
      </c>
      <c r="E3105" s="3" t="s">
        <v>6</v>
      </c>
      <c r="F3105" s="3" t="s">
        <v>113</v>
      </c>
      <c r="G3105" s="95">
        <v>131.07</v>
      </c>
    </row>
    <row r="3106" spans="2:7">
      <c r="B3106" s="41">
        <v>44510</v>
      </c>
      <c r="C3106" s="3" t="s">
        <v>119</v>
      </c>
      <c r="D3106" s="3">
        <v>20</v>
      </c>
      <c r="E3106" s="3" t="s">
        <v>6</v>
      </c>
      <c r="F3106" s="3" t="s">
        <v>106</v>
      </c>
      <c r="G3106" s="95">
        <v>853.8</v>
      </c>
    </row>
    <row r="3107" spans="2:7">
      <c r="B3107" s="41">
        <v>44053</v>
      </c>
      <c r="C3107" s="3" t="s">
        <v>116</v>
      </c>
      <c r="D3107" s="3">
        <v>100</v>
      </c>
      <c r="E3107" s="3" t="s">
        <v>114</v>
      </c>
      <c r="F3107" s="3" t="s">
        <v>105</v>
      </c>
      <c r="G3107" s="95">
        <v>1886.5</v>
      </c>
    </row>
    <row r="3108" spans="2:7">
      <c r="B3108" s="41">
        <v>44002</v>
      </c>
      <c r="C3108" s="3" t="s">
        <v>119</v>
      </c>
      <c r="D3108" s="3">
        <v>3</v>
      </c>
      <c r="E3108" s="3" t="s">
        <v>110</v>
      </c>
      <c r="F3108" s="3" t="s">
        <v>111</v>
      </c>
      <c r="G3108" s="95">
        <v>77.849999999999994</v>
      </c>
    </row>
    <row r="3109" spans="2:7">
      <c r="B3109" s="41">
        <v>43915</v>
      </c>
      <c r="C3109" s="3" t="s">
        <v>119</v>
      </c>
      <c r="D3109" s="3">
        <v>175</v>
      </c>
      <c r="E3109" s="3" t="s">
        <v>112</v>
      </c>
      <c r="F3109" s="3" t="s">
        <v>111</v>
      </c>
      <c r="G3109" s="95">
        <v>4403.88</v>
      </c>
    </row>
    <row r="3110" spans="2:7">
      <c r="B3110" s="41">
        <v>44575</v>
      </c>
      <c r="C3110" s="3" t="s">
        <v>118</v>
      </c>
      <c r="D3110" s="3">
        <v>14</v>
      </c>
      <c r="E3110" s="3" t="s">
        <v>9</v>
      </c>
      <c r="F3110" s="3" t="s">
        <v>109</v>
      </c>
      <c r="G3110" s="95">
        <v>405.3</v>
      </c>
    </row>
    <row r="3111" spans="2:7">
      <c r="B3111" s="41">
        <v>44655</v>
      </c>
      <c r="C3111" s="3" t="s">
        <v>119</v>
      </c>
      <c r="D3111" s="3">
        <v>150</v>
      </c>
      <c r="E3111" s="3" t="s">
        <v>112</v>
      </c>
      <c r="F3111" s="3" t="s">
        <v>108</v>
      </c>
      <c r="G3111" s="95">
        <v>3564.75</v>
      </c>
    </row>
    <row r="3112" spans="2:7">
      <c r="B3112" s="41">
        <v>44389</v>
      </c>
      <c r="C3112" s="3" t="s">
        <v>119</v>
      </c>
      <c r="D3112" s="3">
        <v>125</v>
      </c>
      <c r="E3112" s="3" t="s">
        <v>9</v>
      </c>
      <c r="F3112" s="3" t="s">
        <v>108</v>
      </c>
      <c r="G3112" s="95">
        <v>2445.63</v>
      </c>
    </row>
    <row r="3113" spans="2:7">
      <c r="B3113" s="41">
        <v>44174</v>
      </c>
      <c r="C3113" s="3" t="s">
        <v>116</v>
      </c>
      <c r="D3113" s="3">
        <v>39</v>
      </c>
      <c r="E3113" s="3" t="s">
        <v>9</v>
      </c>
      <c r="F3113" s="3" t="s">
        <v>113</v>
      </c>
      <c r="G3113" s="95">
        <v>893.39</v>
      </c>
    </row>
    <row r="3114" spans="2:7">
      <c r="B3114" s="41">
        <v>44493</v>
      </c>
      <c r="C3114" s="3" t="s">
        <v>117</v>
      </c>
      <c r="D3114" s="3">
        <v>350</v>
      </c>
      <c r="E3114" s="3" t="s">
        <v>110</v>
      </c>
      <c r="F3114" s="3" t="s">
        <v>105</v>
      </c>
      <c r="G3114" s="95">
        <v>5021.1899999999996</v>
      </c>
    </row>
    <row r="3115" spans="2:7">
      <c r="B3115" s="41">
        <v>44605</v>
      </c>
      <c r="C3115" s="3" t="s">
        <v>107</v>
      </c>
      <c r="D3115" s="3">
        <v>5</v>
      </c>
      <c r="E3115" s="3" t="s">
        <v>114</v>
      </c>
      <c r="F3115" s="3" t="s">
        <v>106</v>
      </c>
      <c r="G3115" s="95">
        <v>129.75</v>
      </c>
    </row>
    <row r="3116" spans="2:7">
      <c r="B3116" s="41">
        <v>44397</v>
      </c>
      <c r="C3116" s="3" t="s">
        <v>117</v>
      </c>
      <c r="D3116" s="3">
        <v>32</v>
      </c>
      <c r="E3116" s="3" t="s">
        <v>114</v>
      </c>
      <c r="F3116" s="3" t="s">
        <v>111</v>
      </c>
      <c r="G3116" s="95">
        <v>733.04</v>
      </c>
    </row>
    <row r="3117" spans="2:7">
      <c r="B3117" s="41">
        <v>44017</v>
      </c>
      <c r="C3117" s="3" t="s">
        <v>116</v>
      </c>
      <c r="D3117" s="3">
        <v>8</v>
      </c>
      <c r="E3117" s="3" t="s">
        <v>110</v>
      </c>
      <c r="F3117" s="3" t="s">
        <v>106</v>
      </c>
      <c r="G3117" s="95">
        <v>199.6</v>
      </c>
    </row>
    <row r="3118" spans="2:7">
      <c r="B3118" s="41">
        <v>44571</v>
      </c>
      <c r="C3118" s="3" t="s">
        <v>118</v>
      </c>
      <c r="D3118" s="3">
        <v>175</v>
      </c>
      <c r="E3118" s="3" t="s">
        <v>112</v>
      </c>
      <c r="F3118" s="3" t="s">
        <v>106</v>
      </c>
      <c r="G3118" s="95">
        <v>4403.88</v>
      </c>
    </row>
    <row r="3119" spans="2:7">
      <c r="B3119" s="41">
        <v>43852</v>
      </c>
      <c r="C3119" s="3" t="s">
        <v>116</v>
      </c>
      <c r="D3119" s="3">
        <v>2</v>
      </c>
      <c r="E3119" s="3" t="s">
        <v>114</v>
      </c>
      <c r="F3119" s="3" t="s">
        <v>113</v>
      </c>
      <c r="G3119" s="95">
        <v>51.9</v>
      </c>
    </row>
    <row r="3120" spans="2:7">
      <c r="B3120" s="41">
        <v>44442</v>
      </c>
      <c r="C3120" s="3" t="s">
        <v>117</v>
      </c>
      <c r="D3120" s="3">
        <v>8</v>
      </c>
      <c r="E3120" s="3" t="s">
        <v>6</v>
      </c>
      <c r="F3120" s="3" t="s">
        <v>108</v>
      </c>
      <c r="G3120" s="95">
        <v>357.52</v>
      </c>
    </row>
    <row r="3121" spans="2:7">
      <c r="B3121" s="41">
        <v>44654</v>
      </c>
      <c r="C3121" s="3" t="s">
        <v>119</v>
      </c>
      <c r="D3121" s="3">
        <v>50</v>
      </c>
      <c r="E3121" s="3" t="s">
        <v>114</v>
      </c>
      <c r="F3121" s="3" t="s">
        <v>113</v>
      </c>
      <c r="G3121" s="95">
        <v>1010.63</v>
      </c>
    </row>
    <row r="3122" spans="2:7">
      <c r="B3122" s="41">
        <v>44748</v>
      </c>
      <c r="C3122" s="3" t="s">
        <v>107</v>
      </c>
      <c r="D3122" s="3">
        <v>575</v>
      </c>
      <c r="E3122" s="3" t="s">
        <v>112</v>
      </c>
      <c r="F3122" s="3" t="s">
        <v>115</v>
      </c>
      <c r="G3122" s="95">
        <v>11224.72</v>
      </c>
    </row>
    <row r="3123" spans="2:7">
      <c r="B3123" s="41">
        <v>44723</v>
      </c>
      <c r="C3123" s="3" t="s">
        <v>117</v>
      </c>
      <c r="D3123" s="3">
        <v>175</v>
      </c>
      <c r="E3123" s="3" t="s">
        <v>9</v>
      </c>
      <c r="F3123" s="3" t="s">
        <v>108</v>
      </c>
      <c r="G3123" s="95">
        <v>3546.38</v>
      </c>
    </row>
    <row r="3124" spans="2:7">
      <c r="B3124" s="41">
        <v>44470</v>
      </c>
      <c r="C3124" s="3" t="s">
        <v>118</v>
      </c>
      <c r="D3124" s="3">
        <v>4</v>
      </c>
      <c r="E3124" s="3" t="s">
        <v>6</v>
      </c>
      <c r="F3124" s="3" t="s">
        <v>105</v>
      </c>
      <c r="G3124" s="95">
        <v>178.76</v>
      </c>
    </row>
    <row r="3125" spans="2:7">
      <c r="B3125" s="41">
        <v>44020</v>
      </c>
      <c r="C3125" s="3" t="s">
        <v>117</v>
      </c>
      <c r="D3125" s="3">
        <v>2</v>
      </c>
      <c r="E3125" s="3" t="s">
        <v>110</v>
      </c>
      <c r="F3125" s="3" t="s">
        <v>113</v>
      </c>
      <c r="G3125" s="95">
        <v>47.9</v>
      </c>
    </row>
    <row r="3126" spans="2:7">
      <c r="B3126" s="41">
        <v>44556</v>
      </c>
      <c r="C3126" s="3" t="s">
        <v>107</v>
      </c>
      <c r="D3126" s="3">
        <v>2</v>
      </c>
      <c r="E3126" s="3" t="s">
        <v>114</v>
      </c>
      <c r="F3126" s="3" t="s">
        <v>113</v>
      </c>
      <c r="G3126" s="95">
        <v>53.9</v>
      </c>
    </row>
    <row r="3127" spans="2:7">
      <c r="B3127" s="41">
        <v>44297</v>
      </c>
      <c r="C3127" s="3" t="s">
        <v>117</v>
      </c>
      <c r="D3127" s="3">
        <v>29</v>
      </c>
      <c r="E3127" s="3" t="s">
        <v>112</v>
      </c>
      <c r="F3127" s="3" t="s">
        <v>115</v>
      </c>
      <c r="G3127" s="95">
        <v>861.52</v>
      </c>
    </row>
    <row r="3128" spans="2:7">
      <c r="B3128" s="41">
        <v>44494</v>
      </c>
      <c r="C3128" s="3" t="s">
        <v>107</v>
      </c>
      <c r="D3128" s="3">
        <v>31</v>
      </c>
      <c r="E3128" s="3" t="s">
        <v>6</v>
      </c>
      <c r="F3128" s="3" t="s">
        <v>113</v>
      </c>
      <c r="G3128" s="95">
        <v>1177.58</v>
      </c>
    </row>
    <row r="3129" spans="2:7">
      <c r="B3129" s="41">
        <v>44229</v>
      </c>
      <c r="C3129" s="3" t="s">
        <v>119</v>
      </c>
      <c r="D3129" s="3">
        <v>37</v>
      </c>
      <c r="E3129" s="3" t="s">
        <v>9</v>
      </c>
      <c r="F3129" s="3" t="s">
        <v>109</v>
      </c>
      <c r="G3129" s="95">
        <v>879.03</v>
      </c>
    </row>
    <row r="3130" spans="2:7">
      <c r="B3130" s="41">
        <v>44705</v>
      </c>
      <c r="C3130" s="3" t="s">
        <v>119</v>
      </c>
      <c r="D3130" s="3">
        <v>6</v>
      </c>
      <c r="E3130" s="3" t="s">
        <v>6</v>
      </c>
      <c r="F3130" s="3" t="s">
        <v>109</v>
      </c>
      <c r="G3130" s="95">
        <v>256.14</v>
      </c>
    </row>
    <row r="3131" spans="2:7">
      <c r="B3131" s="41">
        <v>44370</v>
      </c>
      <c r="C3131" s="3" t="s">
        <v>116</v>
      </c>
      <c r="D3131" s="3">
        <v>75</v>
      </c>
      <c r="E3131" s="3" t="s">
        <v>112</v>
      </c>
      <c r="F3131" s="3" t="s">
        <v>113</v>
      </c>
      <c r="G3131" s="95">
        <v>2022.19</v>
      </c>
    </row>
    <row r="3132" spans="2:7">
      <c r="B3132" s="41">
        <v>44567</v>
      </c>
      <c r="C3132" s="3" t="s">
        <v>117</v>
      </c>
      <c r="D3132" s="3">
        <v>24</v>
      </c>
      <c r="E3132" s="3" t="s">
        <v>9</v>
      </c>
      <c r="F3132" s="3" t="s">
        <v>113</v>
      </c>
      <c r="G3132" s="95">
        <v>549.78</v>
      </c>
    </row>
    <row r="3133" spans="2:7">
      <c r="B3133" s="41">
        <v>44886</v>
      </c>
      <c r="C3133" s="3" t="s">
        <v>107</v>
      </c>
      <c r="D3133" s="3">
        <v>5</v>
      </c>
      <c r="E3133" s="3" t="s">
        <v>9</v>
      </c>
      <c r="F3133" s="3" t="s">
        <v>105</v>
      </c>
      <c r="G3133" s="95">
        <v>144.75</v>
      </c>
    </row>
    <row r="3134" spans="2:7">
      <c r="B3134" s="41">
        <v>44813</v>
      </c>
      <c r="C3134" s="3" t="s">
        <v>118</v>
      </c>
      <c r="D3134" s="3">
        <v>30</v>
      </c>
      <c r="E3134" s="3" t="s">
        <v>114</v>
      </c>
      <c r="F3134" s="3" t="s">
        <v>106</v>
      </c>
      <c r="G3134" s="95">
        <v>661.73</v>
      </c>
    </row>
    <row r="3135" spans="2:7">
      <c r="B3135" s="41">
        <v>44190</v>
      </c>
      <c r="C3135" s="3" t="s">
        <v>118</v>
      </c>
      <c r="D3135" s="3">
        <v>7</v>
      </c>
      <c r="E3135" s="3" t="s">
        <v>9</v>
      </c>
      <c r="F3135" s="3" t="s">
        <v>105</v>
      </c>
      <c r="G3135" s="95">
        <v>188.65</v>
      </c>
    </row>
    <row r="3136" spans="2:7">
      <c r="B3136" s="41">
        <v>44133</v>
      </c>
      <c r="C3136" s="3" t="s">
        <v>119</v>
      </c>
      <c r="D3136" s="3">
        <v>34</v>
      </c>
      <c r="E3136" s="3" t="s">
        <v>9</v>
      </c>
      <c r="F3136" s="3" t="s">
        <v>106</v>
      </c>
      <c r="G3136" s="95">
        <v>807.76</v>
      </c>
    </row>
    <row r="3137" spans="2:7">
      <c r="B3137" s="41">
        <v>44332</v>
      </c>
      <c r="C3137" s="3" t="s">
        <v>117</v>
      </c>
      <c r="D3137" s="3">
        <v>4</v>
      </c>
      <c r="E3137" s="3" t="s">
        <v>110</v>
      </c>
      <c r="F3137" s="3" t="s">
        <v>108</v>
      </c>
      <c r="G3137" s="95">
        <v>103.8</v>
      </c>
    </row>
    <row r="3138" spans="2:7">
      <c r="B3138" s="41">
        <v>44420</v>
      </c>
      <c r="C3138" s="3" t="s">
        <v>116</v>
      </c>
      <c r="D3138" s="3">
        <v>33</v>
      </c>
      <c r="E3138" s="3" t="s">
        <v>6</v>
      </c>
      <c r="F3138" s="3" t="s">
        <v>105</v>
      </c>
      <c r="G3138" s="95">
        <v>1225.5</v>
      </c>
    </row>
    <row r="3139" spans="2:7">
      <c r="B3139" s="41">
        <v>43964</v>
      </c>
      <c r="C3139" s="3" t="s">
        <v>119</v>
      </c>
      <c r="D3139" s="3">
        <v>36</v>
      </c>
      <c r="E3139" s="3" t="s">
        <v>9</v>
      </c>
      <c r="F3139" s="3" t="s">
        <v>115</v>
      </c>
      <c r="G3139" s="95">
        <v>885.87</v>
      </c>
    </row>
    <row r="3140" spans="2:7">
      <c r="B3140" s="41">
        <v>44442</v>
      </c>
      <c r="C3140" s="3" t="s">
        <v>117</v>
      </c>
      <c r="D3140" s="3">
        <v>45</v>
      </c>
      <c r="E3140" s="3" t="s">
        <v>114</v>
      </c>
      <c r="F3140" s="3" t="s">
        <v>108</v>
      </c>
      <c r="G3140" s="95">
        <v>992.59</v>
      </c>
    </row>
    <row r="3141" spans="2:7">
      <c r="B3141" s="41">
        <v>43844</v>
      </c>
      <c r="C3141" s="3" t="s">
        <v>118</v>
      </c>
      <c r="D3141" s="3">
        <v>125</v>
      </c>
      <c r="E3141" s="3" t="s">
        <v>114</v>
      </c>
      <c r="F3141" s="3" t="s">
        <v>109</v>
      </c>
      <c r="G3141" s="95">
        <v>2183.13</v>
      </c>
    </row>
    <row r="3142" spans="2:7">
      <c r="B3142" s="41">
        <v>44175</v>
      </c>
      <c r="C3142" s="3" t="s">
        <v>118</v>
      </c>
      <c r="D3142" s="3">
        <v>4</v>
      </c>
      <c r="E3142" s="3" t="s">
        <v>110</v>
      </c>
      <c r="F3142" s="3" t="s">
        <v>113</v>
      </c>
      <c r="G3142" s="95">
        <v>99.8</v>
      </c>
    </row>
    <row r="3143" spans="2:7">
      <c r="B3143" s="41">
        <v>43831</v>
      </c>
      <c r="C3143" s="3" t="s">
        <v>117</v>
      </c>
      <c r="D3143" s="3">
        <v>13</v>
      </c>
      <c r="E3143" s="3" t="s">
        <v>6</v>
      </c>
      <c r="F3143" s="3" t="s">
        <v>111</v>
      </c>
      <c r="G3143" s="95">
        <v>580.97</v>
      </c>
    </row>
    <row r="3144" spans="2:7">
      <c r="B3144" s="41">
        <v>44564</v>
      </c>
      <c r="C3144" s="3" t="s">
        <v>116</v>
      </c>
      <c r="D3144" s="3">
        <v>48</v>
      </c>
      <c r="E3144" s="3" t="s">
        <v>110</v>
      </c>
      <c r="F3144" s="3" t="s">
        <v>108</v>
      </c>
      <c r="G3144" s="95">
        <v>898.2</v>
      </c>
    </row>
    <row r="3145" spans="2:7">
      <c r="B3145" s="41">
        <v>43991</v>
      </c>
      <c r="C3145" s="3" t="s">
        <v>117</v>
      </c>
      <c r="D3145" s="3">
        <v>5</v>
      </c>
      <c r="E3145" s="3" t="s">
        <v>6</v>
      </c>
      <c r="F3145" s="3" t="s">
        <v>109</v>
      </c>
      <c r="G3145" s="95">
        <v>213.45</v>
      </c>
    </row>
    <row r="3146" spans="2:7">
      <c r="B3146" s="41">
        <v>43891</v>
      </c>
      <c r="C3146" s="3" t="s">
        <v>107</v>
      </c>
      <c r="D3146" s="3">
        <v>5</v>
      </c>
      <c r="E3146" s="3" t="s">
        <v>6</v>
      </c>
      <c r="F3146" s="3" t="s">
        <v>106</v>
      </c>
      <c r="G3146" s="95">
        <v>213.45</v>
      </c>
    </row>
    <row r="3147" spans="2:7">
      <c r="B3147" s="41">
        <v>44476</v>
      </c>
      <c r="C3147" s="3" t="s">
        <v>116</v>
      </c>
      <c r="D3147" s="3">
        <v>300</v>
      </c>
      <c r="E3147" s="3" t="s">
        <v>114</v>
      </c>
      <c r="F3147" s="3" t="s">
        <v>105</v>
      </c>
      <c r="G3147" s="95">
        <v>4303.88</v>
      </c>
    </row>
    <row r="3148" spans="2:7">
      <c r="B3148" s="41">
        <v>44439</v>
      </c>
      <c r="C3148" s="3" t="s">
        <v>118</v>
      </c>
      <c r="D3148" s="3">
        <v>31</v>
      </c>
      <c r="E3148" s="3" t="s">
        <v>112</v>
      </c>
      <c r="F3148" s="3" t="s">
        <v>109</v>
      </c>
      <c r="G3148" s="95">
        <v>947.28</v>
      </c>
    </row>
    <row r="3149" spans="2:7">
      <c r="B3149" s="41">
        <v>44747</v>
      </c>
      <c r="C3149" s="3" t="s">
        <v>117</v>
      </c>
      <c r="D3149" s="3">
        <v>525</v>
      </c>
      <c r="E3149" s="3" t="s">
        <v>110</v>
      </c>
      <c r="F3149" s="3" t="s">
        <v>106</v>
      </c>
      <c r="G3149" s="95">
        <v>7531.78</v>
      </c>
    </row>
    <row r="3150" spans="2:7">
      <c r="B3150" s="41">
        <v>44685</v>
      </c>
      <c r="C3150" s="3" t="s">
        <v>116</v>
      </c>
      <c r="D3150" s="3">
        <v>9</v>
      </c>
      <c r="E3150" s="3" t="s">
        <v>9</v>
      </c>
      <c r="F3150" s="3" t="s">
        <v>108</v>
      </c>
      <c r="G3150" s="95">
        <v>251.55</v>
      </c>
    </row>
    <row r="3151" spans="2:7">
      <c r="B3151" s="41">
        <v>44354</v>
      </c>
      <c r="C3151" s="3" t="s">
        <v>119</v>
      </c>
      <c r="D3151" s="3">
        <v>17</v>
      </c>
      <c r="E3151" s="3" t="s">
        <v>112</v>
      </c>
      <c r="F3151" s="3" t="s">
        <v>111</v>
      </c>
      <c r="G3151" s="95">
        <v>577.15</v>
      </c>
    </row>
    <row r="3152" spans="2:7">
      <c r="B3152" s="41">
        <v>44726</v>
      </c>
      <c r="C3152" s="3" t="s">
        <v>116</v>
      </c>
      <c r="D3152" s="3">
        <v>450</v>
      </c>
      <c r="E3152" s="3" t="s">
        <v>114</v>
      </c>
      <c r="F3152" s="3" t="s">
        <v>113</v>
      </c>
      <c r="G3152" s="95">
        <v>6714.56</v>
      </c>
    </row>
    <row r="3153" spans="2:7">
      <c r="B3153" s="41">
        <v>44503</v>
      </c>
      <c r="C3153" s="3" t="s">
        <v>119</v>
      </c>
      <c r="D3153" s="3">
        <v>12</v>
      </c>
      <c r="E3153" s="3" t="s">
        <v>9</v>
      </c>
      <c r="F3153" s="3" t="s">
        <v>111</v>
      </c>
      <c r="G3153" s="95">
        <v>347.4</v>
      </c>
    </row>
    <row r="3154" spans="2:7">
      <c r="B3154" s="41">
        <v>44748</v>
      </c>
      <c r="C3154" s="3" t="s">
        <v>117</v>
      </c>
      <c r="D3154" s="3">
        <v>10</v>
      </c>
      <c r="E3154" s="3" t="s">
        <v>112</v>
      </c>
      <c r="F3154" s="3" t="s">
        <v>105</v>
      </c>
      <c r="G3154" s="95">
        <v>349.5</v>
      </c>
    </row>
    <row r="3155" spans="2:7">
      <c r="B3155" s="41">
        <v>44231</v>
      </c>
      <c r="C3155" s="3" t="s">
        <v>119</v>
      </c>
      <c r="D3155" s="3">
        <v>450</v>
      </c>
      <c r="E3155" s="3" t="s">
        <v>114</v>
      </c>
      <c r="F3155" s="3" t="s">
        <v>111</v>
      </c>
      <c r="G3155" s="95">
        <v>6455.81</v>
      </c>
    </row>
    <row r="3156" spans="2:7">
      <c r="B3156" s="41">
        <v>43965</v>
      </c>
      <c r="C3156" s="3" t="s">
        <v>119</v>
      </c>
      <c r="D3156" s="3">
        <v>8</v>
      </c>
      <c r="E3156" s="3" t="s">
        <v>114</v>
      </c>
      <c r="F3156" s="3" t="s">
        <v>109</v>
      </c>
      <c r="G3156" s="95">
        <v>199.6</v>
      </c>
    </row>
    <row r="3157" spans="2:7">
      <c r="B3157" s="41">
        <v>44697</v>
      </c>
      <c r="C3157" s="3" t="s">
        <v>117</v>
      </c>
      <c r="D3157" s="3">
        <v>8</v>
      </c>
      <c r="E3157" s="3" t="s">
        <v>9</v>
      </c>
      <c r="F3157" s="3" t="s">
        <v>113</v>
      </c>
      <c r="G3157" s="95">
        <v>231.6</v>
      </c>
    </row>
    <row r="3158" spans="2:7">
      <c r="B3158" s="41">
        <v>44431</v>
      </c>
      <c r="C3158" s="3" t="s">
        <v>119</v>
      </c>
      <c r="D3158" s="3">
        <v>44</v>
      </c>
      <c r="E3158" s="3" t="s">
        <v>110</v>
      </c>
      <c r="F3158" s="3" t="s">
        <v>109</v>
      </c>
      <c r="G3158" s="95">
        <v>895.73</v>
      </c>
    </row>
    <row r="3159" spans="2:7">
      <c r="B3159" s="41">
        <v>43922</v>
      </c>
      <c r="C3159" s="3" t="s">
        <v>119</v>
      </c>
      <c r="D3159" s="3">
        <v>20</v>
      </c>
      <c r="E3159" s="3" t="s">
        <v>9</v>
      </c>
      <c r="F3159" s="3" t="s">
        <v>111</v>
      </c>
      <c r="G3159" s="95">
        <v>579</v>
      </c>
    </row>
    <row r="3160" spans="2:7">
      <c r="B3160" s="41">
        <v>44379</v>
      </c>
      <c r="C3160" s="3" t="s">
        <v>117</v>
      </c>
      <c r="D3160" s="3">
        <v>31</v>
      </c>
      <c r="E3160" s="3" t="s">
        <v>110</v>
      </c>
      <c r="F3160" s="3" t="s">
        <v>115</v>
      </c>
      <c r="G3160" s="95">
        <v>631.08000000000004</v>
      </c>
    </row>
    <row r="3161" spans="2:7">
      <c r="B3161" s="41">
        <v>44565</v>
      </c>
      <c r="C3161" s="3" t="s">
        <v>119</v>
      </c>
      <c r="D3161" s="3">
        <v>43</v>
      </c>
      <c r="E3161" s="3" t="s">
        <v>112</v>
      </c>
      <c r="F3161" s="3" t="s">
        <v>109</v>
      </c>
      <c r="G3161" s="95">
        <v>1240.8699999999999</v>
      </c>
    </row>
    <row r="3162" spans="2:7">
      <c r="B3162" s="41">
        <v>44006</v>
      </c>
      <c r="C3162" s="3" t="s">
        <v>119</v>
      </c>
      <c r="D3162" s="3">
        <v>34</v>
      </c>
      <c r="E3162" s="3" t="s">
        <v>6</v>
      </c>
      <c r="F3162" s="3" t="s">
        <v>105</v>
      </c>
      <c r="G3162" s="95">
        <v>1291.54</v>
      </c>
    </row>
    <row r="3163" spans="2:7">
      <c r="B3163" s="41">
        <v>44510</v>
      </c>
      <c r="C3163" s="3" t="s">
        <v>119</v>
      </c>
      <c r="D3163" s="3">
        <v>24</v>
      </c>
      <c r="E3163" s="3" t="s">
        <v>110</v>
      </c>
      <c r="F3163" s="3" t="s">
        <v>109</v>
      </c>
      <c r="G3163" s="95">
        <v>488.58</v>
      </c>
    </row>
    <row r="3164" spans="2:7">
      <c r="B3164" s="41">
        <v>44803</v>
      </c>
      <c r="C3164" s="3" t="s">
        <v>119</v>
      </c>
      <c r="D3164" s="3">
        <v>42</v>
      </c>
      <c r="E3164" s="3" t="s">
        <v>112</v>
      </c>
      <c r="F3164" s="3" t="s">
        <v>105</v>
      </c>
      <c r="G3164" s="95">
        <v>1247.72</v>
      </c>
    </row>
    <row r="3165" spans="2:7">
      <c r="B3165" s="41">
        <v>44180</v>
      </c>
      <c r="C3165" s="3" t="s">
        <v>119</v>
      </c>
      <c r="D3165" s="3">
        <v>250</v>
      </c>
      <c r="E3165" s="3" t="s">
        <v>114</v>
      </c>
      <c r="F3165" s="3" t="s">
        <v>113</v>
      </c>
      <c r="G3165" s="95">
        <v>4366.25</v>
      </c>
    </row>
    <row r="3166" spans="2:7">
      <c r="B3166" s="41">
        <v>44880</v>
      </c>
      <c r="C3166" s="3" t="s">
        <v>119</v>
      </c>
      <c r="D3166" s="3">
        <v>33</v>
      </c>
      <c r="E3166" s="3" t="s">
        <v>110</v>
      </c>
      <c r="F3166" s="3" t="s">
        <v>109</v>
      </c>
      <c r="G3166" s="95">
        <v>671.8</v>
      </c>
    </row>
    <row r="3167" spans="2:7">
      <c r="B3167" s="41">
        <v>44574</v>
      </c>
      <c r="C3167" s="3" t="s">
        <v>117</v>
      </c>
      <c r="D3167" s="3">
        <v>125</v>
      </c>
      <c r="E3167" s="3" t="s">
        <v>110</v>
      </c>
      <c r="F3167" s="3" t="s">
        <v>106</v>
      </c>
      <c r="G3167" s="95">
        <v>2095.63</v>
      </c>
    </row>
    <row r="3168" spans="2:7">
      <c r="B3168" s="41">
        <v>44538</v>
      </c>
      <c r="C3168" s="3" t="s">
        <v>116</v>
      </c>
      <c r="D3168" s="3">
        <v>2</v>
      </c>
      <c r="E3168" s="3" t="s">
        <v>6</v>
      </c>
      <c r="F3168" s="3" t="s">
        <v>105</v>
      </c>
      <c r="G3168" s="95">
        <v>85.38</v>
      </c>
    </row>
    <row r="3169" spans="2:7">
      <c r="B3169" s="41">
        <v>43917</v>
      </c>
      <c r="C3169" s="3" t="s">
        <v>118</v>
      </c>
      <c r="D3169" s="3">
        <v>350</v>
      </c>
      <c r="E3169" s="3" t="s">
        <v>9</v>
      </c>
      <c r="F3169" s="3" t="s">
        <v>108</v>
      </c>
      <c r="G3169" s="95">
        <v>5423.69</v>
      </c>
    </row>
    <row r="3170" spans="2:7">
      <c r="B3170" s="41">
        <v>43905</v>
      </c>
      <c r="C3170" s="3" t="s">
        <v>107</v>
      </c>
      <c r="D3170" s="3">
        <v>8</v>
      </c>
      <c r="E3170" s="3" t="s">
        <v>6</v>
      </c>
      <c r="F3170" s="3" t="s">
        <v>108</v>
      </c>
      <c r="G3170" s="95">
        <v>349.52</v>
      </c>
    </row>
    <row r="3171" spans="2:7">
      <c r="B3171" s="41">
        <v>44624</v>
      </c>
      <c r="C3171" s="3" t="s">
        <v>116</v>
      </c>
      <c r="D3171" s="3">
        <v>325</v>
      </c>
      <c r="E3171" s="3" t="s">
        <v>6</v>
      </c>
      <c r="F3171" s="3" t="s">
        <v>115</v>
      </c>
      <c r="G3171" s="95">
        <v>8351.44</v>
      </c>
    </row>
    <row r="3172" spans="2:7">
      <c r="B3172" s="41">
        <v>44876</v>
      </c>
      <c r="C3172" s="3" t="s">
        <v>118</v>
      </c>
      <c r="D3172" s="3">
        <v>350</v>
      </c>
      <c r="E3172" s="3" t="s">
        <v>114</v>
      </c>
      <c r="F3172" s="3" t="s">
        <v>109</v>
      </c>
      <c r="G3172" s="95">
        <v>5021.1899999999996</v>
      </c>
    </row>
    <row r="3173" spans="2:7">
      <c r="B3173" s="41">
        <v>44529</v>
      </c>
      <c r="C3173" s="3" t="s">
        <v>117</v>
      </c>
      <c r="D3173" s="3">
        <v>7</v>
      </c>
      <c r="E3173" s="3" t="s">
        <v>110</v>
      </c>
      <c r="F3173" s="3" t="s">
        <v>111</v>
      </c>
      <c r="G3173" s="95">
        <v>167.65</v>
      </c>
    </row>
    <row r="3174" spans="2:7">
      <c r="B3174" s="41">
        <v>43907</v>
      </c>
      <c r="C3174" s="3" t="s">
        <v>107</v>
      </c>
      <c r="D3174" s="3">
        <v>19</v>
      </c>
      <c r="E3174" s="3" t="s">
        <v>6</v>
      </c>
      <c r="F3174" s="3" t="s">
        <v>113</v>
      </c>
      <c r="G3174" s="95">
        <v>830.11</v>
      </c>
    </row>
    <row r="3175" spans="2:7">
      <c r="B3175" s="41">
        <v>44242</v>
      </c>
      <c r="C3175" s="3" t="s">
        <v>116</v>
      </c>
      <c r="D3175" s="3">
        <v>15</v>
      </c>
      <c r="E3175" s="3" t="s">
        <v>6</v>
      </c>
      <c r="F3175" s="3" t="s">
        <v>106</v>
      </c>
      <c r="G3175" s="95">
        <v>655.35</v>
      </c>
    </row>
    <row r="3176" spans="2:7">
      <c r="B3176" s="41">
        <v>44017</v>
      </c>
      <c r="C3176" s="3" t="s">
        <v>119</v>
      </c>
      <c r="D3176" s="3">
        <v>1</v>
      </c>
      <c r="E3176" s="3" t="s">
        <v>9</v>
      </c>
      <c r="F3176" s="3" t="s">
        <v>113</v>
      </c>
      <c r="G3176" s="95">
        <v>27.95</v>
      </c>
    </row>
    <row r="3177" spans="2:7">
      <c r="B3177" s="41">
        <v>44571</v>
      </c>
      <c r="C3177" s="3" t="s">
        <v>116</v>
      </c>
      <c r="D3177" s="3">
        <v>8</v>
      </c>
      <c r="E3177" s="3" t="s">
        <v>9</v>
      </c>
      <c r="F3177" s="3" t="s">
        <v>105</v>
      </c>
      <c r="G3177" s="95">
        <v>215.6</v>
      </c>
    </row>
    <row r="3178" spans="2:7">
      <c r="B3178" s="41">
        <v>44394</v>
      </c>
      <c r="C3178" s="3" t="s">
        <v>107</v>
      </c>
      <c r="D3178" s="3">
        <v>5</v>
      </c>
      <c r="E3178" s="3" t="s">
        <v>110</v>
      </c>
      <c r="F3178" s="3" t="s">
        <v>106</v>
      </c>
      <c r="G3178" s="95">
        <v>124.75</v>
      </c>
    </row>
    <row r="3179" spans="2:7">
      <c r="B3179" s="41">
        <v>44842</v>
      </c>
      <c r="C3179" s="3" t="s">
        <v>117</v>
      </c>
      <c r="D3179" s="3">
        <v>45</v>
      </c>
      <c r="E3179" s="3" t="s">
        <v>114</v>
      </c>
      <c r="F3179" s="3" t="s">
        <v>106</v>
      </c>
      <c r="G3179" s="95">
        <v>954.34</v>
      </c>
    </row>
    <row r="3180" spans="2:7">
      <c r="B3180" s="41">
        <v>44066</v>
      </c>
      <c r="C3180" s="3" t="s">
        <v>119</v>
      </c>
      <c r="D3180" s="3">
        <v>150</v>
      </c>
      <c r="E3180" s="3" t="s">
        <v>112</v>
      </c>
      <c r="F3180" s="3" t="s">
        <v>111</v>
      </c>
      <c r="G3180" s="95">
        <v>3774.75</v>
      </c>
    </row>
    <row r="3181" spans="2:7">
      <c r="B3181" s="41">
        <v>44397</v>
      </c>
      <c r="C3181" s="3" t="s">
        <v>119</v>
      </c>
      <c r="D3181" s="3">
        <v>3</v>
      </c>
      <c r="E3181" s="3" t="s">
        <v>110</v>
      </c>
      <c r="F3181" s="3" t="s">
        <v>105</v>
      </c>
      <c r="G3181" s="95">
        <v>71.849999999999994</v>
      </c>
    </row>
    <row r="3182" spans="2:7">
      <c r="B3182" s="41">
        <v>44763</v>
      </c>
      <c r="C3182" s="3" t="s">
        <v>118</v>
      </c>
      <c r="D3182" s="3">
        <v>5</v>
      </c>
      <c r="E3182" s="3" t="s">
        <v>112</v>
      </c>
      <c r="F3182" s="3" t="s">
        <v>113</v>
      </c>
      <c r="G3182" s="95">
        <v>179.75</v>
      </c>
    </row>
    <row r="3183" spans="2:7">
      <c r="B3183" s="41">
        <v>43907</v>
      </c>
      <c r="C3183" s="3" t="s">
        <v>117</v>
      </c>
      <c r="D3183" s="3">
        <v>100</v>
      </c>
      <c r="E3183" s="3" t="s">
        <v>112</v>
      </c>
      <c r="F3183" s="3" t="s">
        <v>106</v>
      </c>
      <c r="G3183" s="95">
        <v>2376.5</v>
      </c>
    </row>
    <row r="3184" spans="2:7">
      <c r="B3184" s="41">
        <v>44886</v>
      </c>
      <c r="C3184" s="3" t="s">
        <v>107</v>
      </c>
      <c r="D3184" s="3">
        <v>5</v>
      </c>
      <c r="E3184" s="3" t="s">
        <v>110</v>
      </c>
      <c r="F3184" s="3" t="s">
        <v>106</v>
      </c>
      <c r="G3184" s="95">
        <v>119.75</v>
      </c>
    </row>
    <row r="3185" spans="2:7">
      <c r="B3185" s="41">
        <v>44075</v>
      </c>
      <c r="C3185" s="3" t="s">
        <v>119</v>
      </c>
      <c r="D3185" s="3">
        <v>18</v>
      </c>
      <c r="E3185" s="3" t="s">
        <v>9</v>
      </c>
      <c r="F3185" s="3" t="s">
        <v>113</v>
      </c>
      <c r="G3185" s="95">
        <v>485.1</v>
      </c>
    </row>
    <row r="3186" spans="2:7">
      <c r="B3186" s="41">
        <v>44391</v>
      </c>
      <c r="C3186" s="3" t="s">
        <v>107</v>
      </c>
      <c r="D3186" s="3">
        <v>3</v>
      </c>
      <c r="E3186" s="3" t="s">
        <v>110</v>
      </c>
      <c r="F3186" s="3" t="s">
        <v>106</v>
      </c>
      <c r="G3186" s="95">
        <v>74.849999999999994</v>
      </c>
    </row>
    <row r="3187" spans="2:7">
      <c r="B3187" s="41">
        <v>44675</v>
      </c>
      <c r="C3187" s="3" t="s">
        <v>119</v>
      </c>
      <c r="D3187" s="3">
        <v>24</v>
      </c>
      <c r="E3187" s="3" t="s">
        <v>114</v>
      </c>
      <c r="F3187" s="3" t="s">
        <v>113</v>
      </c>
      <c r="G3187" s="95">
        <v>508.98</v>
      </c>
    </row>
    <row r="3188" spans="2:7">
      <c r="B3188" s="41">
        <v>44307</v>
      </c>
      <c r="C3188" s="3" t="s">
        <v>119</v>
      </c>
      <c r="D3188" s="3">
        <v>10</v>
      </c>
      <c r="E3188" s="3" t="s">
        <v>6</v>
      </c>
      <c r="F3188" s="3" t="s">
        <v>108</v>
      </c>
      <c r="G3188" s="95">
        <v>426.9</v>
      </c>
    </row>
    <row r="3189" spans="2:7">
      <c r="B3189" s="41">
        <v>44192</v>
      </c>
      <c r="C3189" s="3" t="s">
        <v>119</v>
      </c>
      <c r="D3189" s="3">
        <v>9</v>
      </c>
      <c r="E3189" s="3" t="s">
        <v>110</v>
      </c>
      <c r="F3189" s="3" t="s">
        <v>108</v>
      </c>
      <c r="G3189" s="95">
        <v>215.55</v>
      </c>
    </row>
    <row r="3190" spans="2:7">
      <c r="B3190" s="41">
        <v>44684</v>
      </c>
      <c r="C3190" s="3" t="s">
        <v>119</v>
      </c>
      <c r="D3190" s="3">
        <v>2</v>
      </c>
      <c r="E3190" s="3" t="s">
        <v>114</v>
      </c>
      <c r="F3190" s="3" t="s">
        <v>111</v>
      </c>
      <c r="G3190" s="95">
        <v>49.9</v>
      </c>
    </row>
    <row r="3191" spans="2:7">
      <c r="B3191" s="41">
        <v>43951</v>
      </c>
      <c r="C3191" s="3" t="s">
        <v>107</v>
      </c>
      <c r="D3191" s="3">
        <v>325</v>
      </c>
      <c r="E3191" s="3" t="s">
        <v>9</v>
      </c>
      <c r="F3191" s="3" t="s">
        <v>113</v>
      </c>
      <c r="G3191" s="95">
        <v>5223.16</v>
      </c>
    </row>
    <row r="3192" spans="2:7">
      <c r="B3192" s="41">
        <v>44634</v>
      </c>
      <c r="C3192" s="3" t="s">
        <v>119</v>
      </c>
      <c r="D3192" s="3">
        <v>34</v>
      </c>
      <c r="E3192" s="3" t="s">
        <v>9</v>
      </c>
      <c r="F3192" s="3" t="s">
        <v>115</v>
      </c>
      <c r="G3192" s="95">
        <v>778.86</v>
      </c>
    </row>
    <row r="3193" spans="2:7">
      <c r="B3193" s="41">
        <v>44431</v>
      </c>
      <c r="C3193" s="3" t="s">
        <v>116</v>
      </c>
      <c r="D3193" s="3">
        <v>400</v>
      </c>
      <c r="E3193" s="3" t="s">
        <v>9</v>
      </c>
      <c r="F3193" s="3" t="s">
        <v>111</v>
      </c>
      <c r="G3193" s="95">
        <v>6428.5</v>
      </c>
    </row>
    <row r="3194" spans="2:7">
      <c r="B3194" s="41">
        <v>44551</v>
      </c>
      <c r="C3194" s="3" t="s">
        <v>117</v>
      </c>
      <c r="D3194" s="3">
        <v>6</v>
      </c>
      <c r="E3194" s="3" t="s">
        <v>9</v>
      </c>
      <c r="F3194" s="3" t="s">
        <v>108</v>
      </c>
      <c r="G3194" s="95">
        <v>173.7</v>
      </c>
    </row>
    <row r="3195" spans="2:7">
      <c r="B3195" s="41">
        <v>44075</v>
      </c>
      <c r="C3195" s="3" t="s">
        <v>117</v>
      </c>
      <c r="D3195" s="3">
        <v>325</v>
      </c>
      <c r="E3195" s="3" t="s">
        <v>110</v>
      </c>
      <c r="F3195" s="3" t="s">
        <v>109</v>
      </c>
      <c r="G3195" s="95">
        <v>4849.41</v>
      </c>
    </row>
    <row r="3196" spans="2:7">
      <c r="B3196" s="41">
        <v>44280</v>
      </c>
      <c r="C3196" s="3" t="s">
        <v>119</v>
      </c>
      <c r="D3196" s="3">
        <v>4</v>
      </c>
      <c r="E3196" s="3" t="s">
        <v>112</v>
      </c>
      <c r="F3196" s="3" t="s">
        <v>113</v>
      </c>
      <c r="G3196" s="95">
        <v>139.80000000000001</v>
      </c>
    </row>
    <row r="3197" spans="2:7">
      <c r="B3197" s="41">
        <v>44336</v>
      </c>
      <c r="C3197" s="3" t="s">
        <v>107</v>
      </c>
      <c r="D3197" s="3">
        <v>29</v>
      </c>
      <c r="E3197" s="3" t="s">
        <v>6</v>
      </c>
      <c r="F3197" s="3" t="s">
        <v>109</v>
      </c>
      <c r="G3197" s="95">
        <v>1052.31</v>
      </c>
    </row>
    <row r="3198" spans="2:7">
      <c r="B3198" s="41">
        <v>44009</v>
      </c>
      <c r="C3198" s="3" t="s">
        <v>116</v>
      </c>
      <c r="D3198" s="3">
        <v>36</v>
      </c>
      <c r="E3198" s="3" t="s">
        <v>9</v>
      </c>
      <c r="F3198" s="3" t="s">
        <v>111</v>
      </c>
      <c r="G3198" s="95">
        <v>885.87</v>
      </c>
    </row>
    <row r="3199" spans="2:7">
      <c r="B3199" s="41">
        <v>44214</v>
      </c>
      <c r="C3199" s="3" t="s">
        <v>119</v>
      </c>
      <c r="D3199" s="3">
        <v>475</v>
      </c>
      <c r="E3199" s="3" t="s">
        <v>114</v>
      </c>
      <c r="F3199" s="3" t="s">
        <v>105</v>
      </c>
      <c r="G3199" s="95">
        <v>7360.72</v>
      </c>
    </row>
    <row r="3200" spans="2:7">
      <c r="B3200" s="41">
        <v>44271</v>
      </c>
      <c r="C3200" s="3" t="s">
        <v>119</v>
      </c>
      <c r="D3200" s="3">
        <v>16</v>
      </c>
      <c r="E3200" s="3" t="s">
        <v>112</v>
      </c>
      <c r="F3200" s="3" t="s">
        <v>106</v>
      </c>
      <c r="G3200" s="95">
        <v>575.20000000000005</v>
      </c>
    </row>
    <row r="3201" spans="2:7">
      <c r="B3201" s="41">
        <v>44283</v>
      </c>
      <c r="C3201" s="3" t="s">
        <v>118</v>
      </c>
      <c r="D3201" s="3">
        <v>30</v>
      </c>
      <c r="E3201" s="3" t="s">
        <v>112</v>
      </c>
      <c r="F3201" s="3" t="s">
        <v>113</v>
      </c>
      <c r="G3201" s="95">
        <v>865.73</v>
      </c>
    </row>
    <row r="3202" spans="2:7">
      <c r="B3202" s="41">
        <v>44438</v>
      </c>
      <c r="C3202" s="3" t="s">
        <v>119</v>
      </c>
      <c r="D3202" s="3">
        <v>4</v>
      </c>
      <c r="E3202" s="3" t="s">
        <v>110</v>
      </c>
      <c r="F3202" s="3" t="s">
        <v>113</v>
      </c>
      <c r="G3202" s="95">
        <v>103.8</v>
      </c>
    </row>
    <row r="3203" spans="2:7">
      <c r="B3203" s="41">
        <v>43897</v>
      </c>
      <c r="C3203" s="3" t="s">
        <v>117</v>
      </c>
      <c r="D3203" s="3">
        <v>2</v>
      </c>
      <c r="E3203" s="3" t="s">
        <v>114</v>
      </c>
      <c r="F3203" s="3" t="s">
        <v>113</v>
      </c>
      <c r="G3203" s="95">
        <v>49.9</v>
      </c>
    </row>
    <row r="3204" spans="2:7">
      <c r="B3204" s="41">
        <v>44192</v>
      </c>
      <c r="C3204" s="3" t="s">
        <v>117</v>
      </c>
      <c r="D3204" s="3">
        <v>17</v>
      </c>
      <c r="E3204" s="3" t="s">
        <v>112</v>
      </c>
      <c r="F3204" s="3" t="s">
        <v>105</v>
      </c>
      <c r="G3204" s="95">
        <v>594.15</v>
      </c>
    </row>
    <row r="3205" spans="2:7">
      <c r="B3205" s="41">
        <v>44522</v>
      </c>
      <c r="C3205" s="3" t="s">
        <v>107</v>
      </c>
      <c r="D3205" s="3">
        <v>1</v>
      </c>
      <c r="E3205" s="3" t="s">
        <v>6</v>
      </c>
      <c r="F3205" s="3" t="s">
        <v>109</v>
      </c>
      <c r="G3205" s="95">
        <v>42.69</v>
      </c>
    </row>
    <row r="3206" spans="2:7">
      <c r="B3206" s="41">
        <v>43995</v>
      </c>
      <c r="C3206" s="3" t="s">
        <v>116</v>
      </c>
      <c r="D3206" s="3">
        <v>11</v>
      </c>
      <c r="E3206" s="3" t="s">
        <v>9</v>
      </c>
      <c r="F3206" s="3" t="s">
        <v>115</v>
      </c>
      <c r="G3206" s="95">
        <v>307.45</v>
      </c>
    </row>
    <row r="3207" spans="2:7">
      <c r="B3207" s="41">
        <v>44099</v>
      </c>
      <c r="C3207" s="3" t="s">
        <v>117</v>
      </c>
      <c r="D3207" s="3">
        <v>50</v>
      </c>
      <c r="E3207" s="3" t="s">
        <v>110</v>
      </c>
      <c r="F3207" s="3" t="s">
        <v>106</v>
      </c>
      <c r="G3207" s="95">
        <v>935.63</v>
      </c>
    </row>
    <row r="3208" spans="2:7">
      <c r="B3208" s="41">
        <v>44242</v>
      </c>
      <c r="C3208" s="3" t="s">
        <v>118</v>
      </c>
      <c r="D3208" s="3">
        <v>450</v>
      </c>
      <c r="E3208" s="3" t="s">
        <v>6</v>
      </c>
      <c r="F3208" s="3" t="s">
        <v>115</v>
      </c>
      <c r="G3208" s="95">
        <v>11563.54</v>
      </c>
    </row>
    <row r="3209" spans="2:7">
      <c r="B3209" s="41">
        <v>44645</v>
      </c>
      <c r="C3209" s="3" t="s">
        <v>116</v>
      </c>
      <c r="D3209" s="3">
        <v>7</v>
      </c>
      <c r="E3209" s="3" t="s">
        <v>114</v>
      </c>
      <c r="F3209" s="3" t="s">
        <v>106</v>
      </c>
      <c r="G3209" s="95">
        <v>188.65</v>
      </c>
    </row>
    <row r="3210" spans="2:7">
      <c r="B3210" s="41">
        <v>44346</v>
      </c>
      <c r="C3210" s="3" t="s">
        <v>119</v>
      </c>
      <c r="D3210" s="3">
        <v>300</v>
      </c>
      <c r="E3210" s="3" t="s">
        <v>112</v>
      </c>
      <c r="F3210" s="3" t="s">
        <v>111</v>
      </c>
      <c r="G3210" s="95">
        <v>6201.38</v>
      </c>
    </row>
    <row r="3211" spans="2:7">
      <c r="B3211" s="41">
        <v>44054</v>
      </c>
      <c r="C3211" s="3" t="s">
        <v>118</v>
      </c>
      <c r="D3211" s="3">
        <v>275</v>
      </c>
      <c r="E3211" s="3" t="s">
        <v>110</v>
      </c>
      <c r="F3211" s="3" t="s">
        <v>115</v>
      </c>
      <c r="G3211" s="95">
        <v>4103.34</v>
      </c>
    </row>
    <row r="3212" spans="2:7">
      <c r="B3212" s="41">
        <v>44639</v>
      </c>
      <c r="C3212" s="3" t="s">
        <v>118</v>
      </c>
      <c r="D3212" s="3">
        <v>23</v>
      </c>
      <c r="E3212" s="3" t="s">
        <v>110</v>
      </c>
      <c r="F3212" s="3" t="s">
        <v>108</v>
      </c>
      <c r="G3212" s="95">
        <v>550.85</v>
      </c>
    </row>
    <row r="3213" spans="2:7">
      <c r="B3213" s="41">
        <v>43833</v>
      </c>
      <c r="C3213" s="3" t="s">
        <v>119</v>
      </c>
      <c r="D3213" s="3">
        <v>7</v>
      </c>
      <c r="E3213" s="3" t="s">
        <v>9</v>
      </c>
      <c r="F3213" s="3" t="s">
        <v>105</v>
      </c>
      <c r="G3213" s="95">
        <v>188.65</v>
      </c>
    </row>
    <row r="3214" spans="2:7">
      <c r="B3214" s="41">
        <v>44762</v>
      </c>
      <c r="C3214" s="3" t="s">
        <v>119</v>
      </c>
      <c r="D3214" s="3">
        <v>18</v>
      </c>
      <c r="E3214" s="3" t="s">
        <v>112</v>
      </c>
      <c r="F3214" s="3" t="s">
        <v>115</v>
      </c>
      <c r="G3214" s="95">
        <v>629.1</v>
      </c>
    </row>
    <row r="3215" spans="2:7">
      <c r="B3215" s="41">
        <v>43989</v>
      </c>
      <c r="C3215" s="3" t="s">
        <v>116</v>
      </c>
      <c r="D3215" s="3">
        <v>20</v>
      </c>
      <c r="E3215" s="3" t="s">
        <v>6</v>
      </c>
      <c r="F3215" s="3" t="s">
        <v>113</v>
      </c>
      <c r="G3215" s="95">
        <v>853.8</v>
      </c>
    </row>
    <row r="3216" spans="2:7">
      <c r="B3216" s="41">
        <v>44099</v>
      </c>
      <c r="C3216" s="3" t="s">
        <v>119</v>
      </c>
      <c r="D3216" s="3">
        <v>525</v>
      </c>
      <c r="E3216" s="3" t="s">
        <v>6</v>
      </c>
      <c r="F3216" s="3" t="s">
        <v>105</v>
      </c>
      <c r="G3216" s="95">
        <v>12887.04</v>
      </c>
    </row>
    <row r="3217" spans="2:7">
      <c r="B3217" s="41">
        <v>44473</v>
      </c>
      <c r="C3217" s="3" t="s">
        <v>119</v>
      </c>
      <c r="D3217" s="3">
        <v>425</v>
      </c>
      <c r="E3217" s="3" t="s">
        <v>6</v>
      </c>
      <c r="F3217" s="3" t="s">
        <v>106</v>
      </c>
      <c r="G3217" s="95">
        <v>10921.12</v>
      </c>
    </row>
    <row r="3218" spans="2:7">
      <c r="B3218" s="41">
        <v>43995</v>
      </c>
      <c r="C3218" s="3" t="s">
        <v>118</v>
      </c>
      <c r="D3218" s="3">
        <v>44</v>
      </c>
      <c r="E3218" s="3" t="s">
        <v>6</v>
      </c>
      <c r="F3218" s="3" t="s">
        <v>106</v>
      </c>
      <c r="G3218" s="95">
        <v>1596.61</v>
      </c>
    </row>
    <row r="3219" spans="2:7">
      <c r="B3219" s="41">
        <v>44828</v>
      </c>
      <c r="C3219" s="3" t="s">
        <v>119</v>
      </c>
      <c r="D3219" s="3">
        <v>22</v>
      </c>
      <c r="E3219" s="3" t="s">
        <v>110</v>
      </c>
      <c r="F3219" s="3" t="s">
        <v>109</v>
      </c>
      <c r="G3219" s="95">
        <v>526.9</v>
      </c>
    </row>
    <row r="3220" spans="2:7">
      <c r="B3220" s="41">
        <v>44574</v>
      </c>
      <c r="C3220" s="3" t="s">
        <v>116</v>
      </c>
      <c r="D3220" s="3">
        <v>350</v>
      </c>
      <c r="E3220" s="3" t="s">
        <v>110</v>
      </c>
      <c r="F3220" s="3" t="s">
        <v>109</v>
      </c>
      <c r="G3220" s="95">
        <v>5222.4399999999996</v>
      </c>
    </row>
    <row r="3221" spans="2:7">
      <c r="B3221" s="41">
        <v>44620</v>
      </c>
      <c r="C3221" s="3" t="s">
        <v>118</v>
      </c>
      <c r="D3221" s="3">
        <v>12</v>
      </c>
      <c r="E3221" s="3" t="s">
        <v>112</v>
      </c>
      <c r="F3221" s="3" t="s">
        <v>106</v>
      </c>
      <c r="G3221" s="95">
        <v>431.4</v>
      </c>
    </row>
    <row r="3222" spans="2:7">
      <c r="B3222" s="41">
        <v>44409</v>
      </c>
      <c r="C3222" s="3" t="s">
        <v>118</v>
      </c>
      <c r="D3222" s="3">
        <v>49</v>
      </c>
      <c r="E3222" s="3" t="s">
        <v>112</v>
      </c>
      <c r="F3222" s="3" t="s">
        <v>105</v>
      </c>
      <c r="G3222" s="95">
        <v>1284.4100000000001</v>
      </c>
    </row>
    <row r="3223" spans="2:7">
      <c r="B3223" s="41">
        <v>43952</v>
      </c>
      <c r="C3223" s="3" t="s">
        <v>119</v>
      </c>
      <c r="D3223" s="3">
        <v>23</v>
      </c>
      <c r="E3223" s="3" t="s">
        <v>9</v>
      </c>
      <c r="F3223" s="3" t="s">
        <v>106</v>
      </c>
      <c r="G3223" s="95">
        <v>665.85</v>
      </c>
    </row>
    <row r="3224" spans="2:7">
      <c r="B3224" s="41">
        <v>44226</v>
      </c>
      <c r="C3224" s="3" t="s">
        <v>119</v>
      </c>
      <c r="D3224" s="3">
        <v>10</v>
      </c>
      <c r="E3224" s="3" t="s">
        <v>112</v>
      </c>
      <c r="F3224" s="3" t="s">
        <v>109</v>
      </c>
      <c r="G3224" s="95">
        <v>349.5</v>
      </c>
    </row>
    <row r="3225" spans="2:7">
      <c r="B3225" s="41">
        <v>44917</v>
      </c>
      <c r="C3225" s="3" t="s">
        <v>107</v>
      </c>
      <c r="D3225" s="3">
        <v>35</v>
      </c>
      <c r="E3225" s="3" t="s">
        <v>114</v>
      </c>
      <c r="F3225" s="3" t="s">
        <v>111</v>
      </c>
      <c r="G3225" s="95">
        <v>801.76</v>
      </c>
    </row>
    <row r="3226" spans="2:7">
      <c r="B3226" s="41">
        <v>44094</v>
      </c>
      <c r="C3226" s="3" t="s">
        <v>119</v>
      </c>
      <c r="D3226" s="3">
        <v>475</v>
      </c>
      <c r="E3226" s="3" t="s">
        <v>9</v>
      </c>
      <c r="F3226" s="3" t="s">
        <v>109</v>
      </c>
      <c r="G3226" s="95">
        <v>7633.84</v>
      </c>
    </row>
    <row r="3227" spans="2:7">
      <c r="B3227" s="41">
        <v>44407</v>
      </c>
      <c r="C3227" s="3" t="s">
        <v>116</v>
      </c>
      <c r="D3227" s="3">
        <v>24</v>
      </c>
      <c r="E3227" s="3" t="s">
        <v>114</v>
      </c>
      <c r="F3227" s="3" t="s">
        <v>106</v>
      </c>
      <c r="G3227" s="95">
        <v>529.38</v>
      </c>
    </row>
    <row r="3228" spans="2:7">
      <c r="B3228" s="41">
        <v>44132</v>
      </c>
      <c r="C3228" s="3" t="s">
        <v>107</v>
      </c>
      <c r="D3228" s="3">
        <v>4</v>
      </c>
      <c r="E3228" s="3" t="s">
        <v>114</v>
      </c>
      <c r="F3228" s="3" t="s">
        <v>106</v>
      </c>
      <c r="G3228" s="95">
        <v>107.8</v>
      </c>
    </row>
    <row r="3229" spans="2:7">
      <c r="B3229" s="41">
        <v>44336</v>
      </c>
      <c r="C3229" s="3" t="s">
        <v>116</v>
      </c>
      <c r="D3229" s="3">
        <v>225</v>
      </c>
      <c r="E3229" s="3" t="s">
        <v>110</v>
      </c>
      <c r="F3229" s="3" t="s">
        <v>115</v>
      </c>
      <c r="G3229" s="95">
        <v>3929.63</v>
      </c>
    </row>
    <row r="3230" spans="2:7">
      <c r="B3230" s="41">
        <v>44209</v>
      </c>
      <c r="C3230" s="3" t="s">
        <v>118</v>
      </c>
      <c r="D3230" s="3">
        <v>250</v>
      </c>
      <c r="E3230" s="3" t="s">
        <v>112</v>
      </c>
      <c r="F3230" s="3" t="s">
        <v>113</v>
      </c>
      <c r="G3230" s="95">
        <v>6116.25</v>
      </c>
    </row>
    <row r="3231" spans="2:7">
      <c r="B3231" s="41">
        <v>43902</v>
      </c>
      <c r="C3231" s="3" t="s">
        <v>116</v>
      </c>
      <c r="D3231" s="3">
        <v>375</v>
      </c>
      <c r="E3231" s="3" t="s">
        <v>114</v>
      </c>
      <c r="F3231" s="3" t="s">
        <v>106</v>
      </c>
      <c r="G3231" s="95">
        <v>5595.47</v>
      </c>
    </row>
    <row r="3232" spans="2:7">
      <c r="B3232" s="41">
        <v>44115</v>
      </c>
      <c r="C3232" s="3" t="s">
        <v>107</v>
      </c>
      <c r="D3232" s="3">
        <v>6</v>
      </c>
      <c r="E3232" s="3" t="s">
        <v>114</v>
      </c>
      <c r="F3232" s="3" t="s">
        <v>105</v>
      </c>
      <c r="G3232" s="95">
        <v>149.69999999999999</v>
      </c>
    </row>
    <row r="3233" spans="2:7">
      <c r="B3233" s="41">
        <v>44575</v>
      </c>
      <c r="C3233" s="3" t="s">
        <v>107</v>
      </c>
      <c r="D3233" s="3">
        <v>5</v>
      </c>
      <c r="E3233" s="3" t="s">
        <v>6</v>
      </c>
      <c r="F3233" s="3" t="s">
        <v>108</v>
      </c>
      <c r="G3233" s="95">
        <v>218.45</v>
      </c>
    </row>
    <row r="3234" spans="2:7">
      <c r="B3234" s="41">
        <v>44310</v>
      </c>
      <c r="C3234" s="3" t="s">
        <v>116</v>
      </c>
      <c r="D3234" s="3">
        <v>375</v>
      </c>
      <c r="E3234" s="3" t="s">
        <v>114</v>
      </c>
      <c r="F3234" s="3" t="s">
        <v>115</v>
      </c>
      <c r="G3234" s="95">
        <v>5595.47</v>
      </c>
    </row>
    <row r="3235" spans="2:7">
      <c r="B3235" s="41">
        <v>44614</v>
      </c>
      <c r="C3235" s="3" t="s">
        <v>107</v>
      </c>
      <c r="D3235" s="3">
        <v>21</v>
      </c>
      <c r="E3235" s="3" t="s">
        <v>112</v>
      </c>
      <c r="F3235" s="3" t="s">
        <v>109</v>
      </c>
      <c r="G3235" s="95">
        <v>754.95</v>
      </c>
    </row>
    <row r="3236" spans="2:7">
      <c r="B3236" s="41">
        <v>44372</v>
      </c>
      <c r="C3236" s="3" t="s">
        <v>116</v>
      </c>
      <c r="D3236" s="3">
        <v>4</v>
      </c>
      <c r="E3236" s="3" t="s">
        <v>9</v>
      </c>
      <c r="F3236" s="3" t="s">
        <v>108</v>
      </c>
      <c r="G3236" s="95">
        <v>111.8</v>
      </c>
    </row>
    <row r="3237" spans="2:7">
      <c r="B3237" s="41">
        <v>44271</v>
      </c>
      <c r="C3237" s="3" t="s">
        <v>119</v>
      </c>
      <c r="D3237" s="3">
        <v>12</v>
      </c>
      <c r="E3237" s="3" t="s">
        <v>114</v>
      </c>
      <c r="F3237" s="3" t="s">
        <v>109</v>
      </c>
      <c r="G3237" s="95">
        <v>299.39999999999998</v>
      </c>
    </row>
    <row r="3238" spans="2:7">
      <c r="B3238" s="41">
        <v>44814</v>
      </c>
      <c r="C3238" s="3" t="s">
        <v>107</v>
      </c>
      <c r="D3238" s="3">
        <v>6</v>
      </c>
      <c r="E3238" s="3" t="s">
        <v>9</v>
      </c>
      <c r="F3238" s="3" t="s">
        <v>108</v>
      </c>
      <c r="G3238" s="95">
        <v>173.7</v>
      </c>
    </row>
    <row r="3239" spans="2:7">
      <c r="B3239" s="41">
        <v>44521</v>
      </c>
      <c r="C3239" s="3" t="s">
        <v>119</v>
      </c>
      <c r="D3239" s="3">
        <v>8</v>
      </c>
      <c r="E3239" s="3" t="s">
        <v>110</v>
      </c>
      <c r="F3239" s="3" t="s">
        <v>111</v>
      </c>
      <c r="G3239" s="95">
        <v>199.6</v>
      </c>
    </row>
    <row r="3240" spans="2:7">
      <c r="B3240" s="41">
        <v>44630</v>
      </c>
      <c r="C3240" s="3" t="s">
        <v>119</v>
      </c>
      <c r="D3240" s="3">
        <v>175</v>
      </c>
      <c r="E3240" s="3" t="s">
        <v>6</v>
      </c>
      <c r="F3240" s="3" t="s">
        <v>109</v>
      </c>
      <c r="G3240" s="95">
        <v>5352.03</v>
      </c>
    </row>
    <row r="3241" spans="2:7">
      <c r="B3241" s="41">
        <v>44801</v>
      </c>
      <c r="C3241" s="3" t="s">
        <v>118</v>
      </c>
      <c r="D3241" s="3">
        <v>16</v>
      </c>
      <c r="E3241" s="3" t="s">
        <v>6</v>
      </c>
      <c r="F3241" s="3" t="s">
        <v>106</v>
      </c>
      <c r="G3241" s="95">
        <v>683.04</v>
      </c>
    </row>
    <row r="3242" spans="2:7">
      <c r="B3242" s="41">
        <v>44112</v>
      </c>
      <c r="C3242" s="3" t="s">
        <v>118</v>
      </c>
      <c r="D3242" s="3">
        <v>26</v>
      </c>
      <c r="E3242" s="3" t="s">
        <v>110</v>
      </c>
      <c r="F3242" s="3" t="s">
        <v>105</v>
      </c>
      <c r="G3242" s="95">
        <v>529.29999999999995</v>
      </c>
    </row>
    <row r="3243" spans="2:7">
      <c r="B3243" s="41">
        <v>44276</v>
      </c>
      <c r="C3243" s="3" t="s">
        <v>116</v>
      </c>
      <c r="D3243" s="3">
        <v>9</v>
      </c>
      <c r="E3243" s="3" t="s">
        <v>114</v>
      </c>
      <c r="F3243" s="3" t="s">
        <v>113</v>
      </c>
      <c r="G3243" s="95">
        <v>242.55</v>
      </c>
    </row>
    <row r="3244" spans="2:7">
      <c r="B3244" s="41">
        <v>43874</v>
      </c>
      <c r="C3244" s="3" t="s">
        <v>107</v>
      </c>
      <c r="D3244" s="3">
        <v>150</v>
      </c>
      <c r="E3244" s="3" t="s">
        <v>6</v>
      </c>
      <c r="F3244" s="3" t="s">
        <v>105</v>
      </c>
      <c r="G3244" s="95">
        <v>4482.45</v>
      </c>
    </row>
    <row r="3245" spans="2:7">
      <c r="B3245" s="41">
        <v>44200</v>
      </c>
      <c r="C3245" s="3" t="s">
        <v>119</v>
      </c>
      <c r="D3245" s="3">
        <v>16</v>
      </c>
      <c r="E3245" s="3" t="s">
        <v>112</v>
      </c>
      <c r="F3245" s="3" t="s">
        <v>111</v>
      </c>
      <c r="G3245" s="95">
        <v>559.20000000000005</v>
      </c>
    </row>
    <row r="3246" spans="2:7">
      <c r="B3246" s="41">
        <v>44640</v>
      </c>
      <c r="C3246" s="3" t="s">
        <v>107</v>
      </c>
      <c r="D3246" s="3">
        <v>550</v>
      </c>
      <c r="E3246" s="3" t="s">
        <v>110</v>
      </c>
      <c r="F3246" s="3" t="s">
        <v>105</v>
      </c>
      <c r="G3246" s="95">
        <v>8206.69</v>
      </c>
    </row>
    <row r="3247" spans="2:7">
      <c r="B3247" s="41">
        <v>44543</v>
      </c>
      <c r="C3247" s="3" t="s">
        <v>119</v>
      </c>
      <c r="D3247" s="3">
        <v>13</v>
      </c>
      <c r="E3247" s="3" t="s">
        <v>114</v>
      </c>
      <c r="F3247" s="3" t="s">
        <v>115</v>
      </c>
      <c r="G3247" s="95">
        <v>350.35</v>
      </c>
    </row>
    <row r="3248" spans="2:7">
      <c r="B3248" s="41">
        <v>44424</v>
      </c>
      <c r="C3248" s="3" t="s">
        <v>117</v>
      </c>
      <c r="D3248" s="3">
        <v>8</v>
      </c>
      <c r="E3248" s="3" t="s">
        <v>112</v>
      </c>
      <c r="F3248" s="3" t="s">
        <v>113</v>
      </c>
      <c r="G3248" s="95">
        <v>287.60000000000002</v>
      </c>
    </row>
    <row r="3249" spans="2:7">
      <c r="B3249" s="41">
        <v>44071</v>
      </c>
      <c r="C3249" s="3" t="s">
        <v>119</v>
      </c>
      <c r="D3249" s="3">
        <v>5</v>
      </c>
      <c r="E3249" s="3" t="s">
        <v>9</v>
      </c>
      <c r="F3249" s="3" t="s">
        <v>106</v>
      </c>
      <c r="G3249" s="95">
        <v>134.75</v>
      </c>
    </row>
    <row r="3250" spans="2:7">
      <c r="B3250" s="41">
        <v>44828</v>
      </c>
      <c r="C3250" s="3" t="s">
        <v>119</v>
      </c>
      <c r="D3250" s="3">
        <v>400</v>
      </c>
      <c r="E3250" s="3" t="s">
        <v>6</v>
      </c>
      <c r="F3250" s="3" t="s">
        <v>111</v>
      </c>
      <c r="G3250" s="95">
        <v>9818.7000000000007</v>
      </c>
    </row>
    <row r="3251" spans="2:7">
      <c r="B3251" s="41">
        <v>44770</v>
      </c>
      <c r="C3251" s="3" t="s">
        <v>119</v>
      </c>
      <c r="D3251" s="3">
        <v>250</v>
      </c>
      <c r="E3251" s="3" t="s">
        <v>6</v>
      </c>
      <c r="F3251" s="3" t="s">
        <v>108</v>
      </c>
      <c r="G3251" s="95">
        <v>7820.75</v>
      </c>
    </row>
    <row r="3252" spans="2:7">
      <c r="B3252" s="41">
        <v>44276</v>
      </c>
      <c r="C3252" s="3" t="s">
        <v>117</v>
      </c>
      <c r="D3252" s="3">
        <v>4</v>
      </c>
      <c r="E3252" s="3" t="s">
        <v>110</v>
      </c>
      <c r="F3252" s="3" t="s">
        <v>108</v>
      </c>
      <c r="G3252" s="95">
        <v>95.8</v>
      </c>
    </row>
    <row r="3253" spans="2:7">
      <c r="B3253" s="41">
        <v>44628</v>
      </c>
      <c r="C3253" s="3" t="s">
        <v>118</v>
      </c>
      <c r="D3253" s="3">
        <v>1</v>
      </c>
      <c r="E3253" s="3" t="s">
        <v>114</v>
      </c>
      <c r="F3253" s="3" t="s">
        <v>106</v>
      </c>
      <c r="G3253" s="95">
        <v>26.95</v>
      </c>
    </row>
    <row r="3254" spans="2:7">
      <c r="B3254" s="41">
        <v>44740</v>
      </c>
      <c r="C3254" s="3" t="s">
        <v>117</v>
      </c>
      <c r="D3254" s="3">
        <v>38</v>
      </c>
      <c r="E3254" s="3" t="s">
        <v>6</v>
      </c>
      <c r="F3254" s="3" t="s">
        <v>108</v>
      </c>
      <c r="G3254" s="95">
        <v>1411.19</v>
      </c>
    </row>
    <row r="3255" spans="2:7">
      <c r="B3255" s="41">
        <v>44084</v>
      </c>
      <c r="C3255" s="3" t="s">
        <v>118</v>
      </c>
      <c r="D3255" s="3">
        <v>26</v>
      </c>
      <c r="E3255" s="3" t="s">
        <v>114</v>
      </c>
      <c r="F3255" s="3" t="s">
        <v>109</v>
      </c>
      <c r="G3255" s="95">
        <v>573.5</v>
      </c>
    </row>
    <row r="3256" spans="2:7">
      <c r="B3256" s="41">
        <v>44342</v>
      </c>
      <c r="C3256" s="3" t="s">
        <v>118</v>
      </c>
      <c r="D3256" s="3">
        <v>11</v>
      </c>
      <c r="E3256" s="3" t="s">
        <v>112</v>
      </c>
      <c r="F3256" s="3" t="s">
        <v>108</v>
      </c>
      <c r="G3256" s="95">
        <v>384.45</v>
      </c>
    </row>
    <row r="3257" spans="2:7">
      <c r="B3257" s="41">
        <v>44505</v>
      </c>
      <c r="C3257" s="3" t="s">
        <v>117</v>
      </c>
      <c r="D3257" s="3">
        <v>42</v>
      </c>
      <c r="E3257" s="3" t="s">
        <v>9</v>
      </c>
      <c r="F3257" s="3" t="s">
        <v>115</v>
      </c>
      <c r="G3257" s="95">
        <v>997.82</v>
      </c>
    </row>
    <row r="3258" spans="2:7">
      <c r="B3258" s="41">
        <v>44288</v>
      </c>
      <c r="C3258" s="3" t="s">
        <v>117</v>
      </c>
      <c r="D3258" s="3">
        <v>100</v>
      </c>
      <c r="E3258" s="3" t="s">
        <v>112</v>
      </c>
      <c r="F3258" s="3" t="s">
        <v>115</v>
      </c>
      <c r="G3258" s="95">
        <v>2516.5</v>
      </c>
    </row>
    <row r="3259" spans="2:7">
      <c r="B3259" s="41">
        <v>44060</v>
      </c>
      <c r="C3259" s="3" t="s">
        <v>117</v>
      </c>
      <c r="D3259" s="3">
        <v>46</v>
      </c>
      <c r="E3259" s="3" t="s">
        <v>110</v>
      </c>
      <c r="F3259" s="3" t="s">
        <v>109</v>
      </c>
      <c r="G3259" s="95">
        <v>936.45</v>
      </c>
    </row>
    <row r="3260" spans="2:7">
      <c r="B3260" s="41">
        <v>44326</v>
      </c>
      <c r="C3260" s="3" t="s">
        <v>119</v>
      </c>
      <c r="D3260" s="3">
        <v>75</v>
      </c>
      <c r="E3260" s="3" t="s">
        <v>114</v>
      </c>
      <c r="F3260" s="3" t="s">
        <v>115</v>
      </c>
      <c r="G3260" s="95">
        <v>1459.69</v>
      </c>
    </row>
    <row r="3261" spans="2:7">
      <c r="B3261" s="41">
        <v>44436</v>
      </c>
      <c r="C3261" s="3" t="s">
        <v>119</v>
      </c>
      <c r="D3261" s="3">
        <v>17</v>
      </c>
      <c r="E3261" s="3" t="s">
        <v>114</v>
      </c>
      <c r="F3261" s="3" t="s">
        <v>115</v>
      </c>
      <c r="G3261" s="95">
        <v>441.15</v>
      </c>
    </row>
    <row r="3262" spans="2:7">
      <c r="B3262" s="41">
        <v>43910</v>
      </c>
      <c r="C3262" s="3" t="s">
        <v>119</v>
      </c>
      <c r="D3262" s="3">
        <v>525</v>
      </c>
      <c r="E3262" s="3" t="s">
        <v>6</v>
      </c>
      <c r="F3262" s="3" t="s">
        <v>113</v>
      </c>
      <c r="G3262" s="95">
        <v>12887.04</v>
      </c>
    </row>
    <row r="3263" spans="2:7">
      <c r="B3263" s="41">
        <v>44461</v>
      </c>
      <c r="C3263" s="3" t="s">
        <v>119</v>
      </c>
      <c r="D3263" s="3">
        <v>18</v>
      </c>
      <c r="E3263" s="3" t="s">
        <v>114</v>
      </c>
      <c r="F3263" s="3" t="s">
        <v>106</v>
      </c>
      <c r="G3263" s="95">
        <v>449.1</v>
      </c>
    </row>
    <row r="3264" spans="2:7">
      <c r="B3264" s="41">
        <v>44017</v>
      </c>
      <c r="C3264" s="3" t="s">
        <v>119</v>
      </c>
      <c r="D3264" s="3">
        <v>40</v>
      </c>
      <c r="E3264" s="3" t="s">
        <v>112</v>
      </c>
      <c r="F3264" s="3" t="s">
        <v>115</v>
      </c>
      <c r="G3264" s="95">
        <v>1222.3</v>
      </c>
    </row>
    <row r="3265" spans="2:7">
      <c r="B3265" s="41">
        <v>44699</v>
      </c>
      <c r="C3265" s="3" t="s">
        <v>116</v>
      </c>
      <c r="D3265" s="3">
        <v>21</v>
      </c>
      <c r="E3265" s="3" t="s">
        <v>110</v>
      </c>
      <c r="F3265" s="3" t="s">
        <v>113</v>
      </c>
      <c r="G3265" s="95">
        <v>523.95000000000005</v>
      </c>
    </row>
    <row r="3266" spans="2:7">
      <c r="B3266" s="41">
        <v>44550</v>
      </c>
      <c r="C3266" s="3" t="s">
        <v>118</v>
      </c>
      <c r="D3266" s="3">
        <v>22</v>
      </c>
      <c r="E3266" s="3" t="s">
        <v>114</v>
      </c>
      <c r="F3266" s="3" t="s">
        <v>111</v>
      </c>
      <c r="G3266" s="95">
        <v>570.9</v>
      </c>
    </row>
    <row r="3267" spans="2:7">
      <c r="B3267" s="41">
        <v>44533</v>
      </c>
      <c r="C3267" s="3" t="s">
        <v>119</v>
      </c>
      <c r="D3267" s="3">
        <v>9</v>
      </c>
      <c r="E3267" s="3" t="s">
        <v>6</v>
      </c>
      <c r="F3267" s="3" t="s">
        <v>115</v>
      </c>
      <c r="G3267" s="95">
        <v>384.21</v>
      </c>
    </row>
    <row r="3268" spans="2:7">
      <c r="B3268" s="41">
        <v>43943</v>
      </c>
      <c r="C3268" s="3" t="s">
        <v>117</v>
      </c>
      <c r="D3268" s="3">
        <v>550</v>
      </c>
      <c r="E3268" s="3" t="s">
        <v>6</v>
      </c>
      <c r="F3268" s="3" t="s">
        <v>105</v>
      </c>
      <c r="G3268" s="95">
        <v>13500.71</v>
      </c>
    </row>
    <row r="3269" spans="2:7">
      <c r="B3269" s="41">
        <v>44630</v>
      </c>
      <c r="C3269" s="3" t="s">
        <v>117</v>
      </c>
      <c r="D3269" s="3">
        <v>6</v>
      </c>
      <c r="E3269" s="3" t="s">
        <v>9</v>
      </c>
      <c r="F3269" s="3" t="s">
        <v>113</v>
      </c>
      <c r="G3269" s="95">
        <v>161.69999999999999</v>
      </c>
    </row>
    <row r="3270" spans="2:7">
      <c r="B3270" s="41">
        <v>44064</v>
      </c>
      <c r="C3270" s="3" t="s">
        <v>116</v>
      </c>
      <c r="D3270" s="3">
        <v>600</v>
      </c>
      <c r="E3270" s="3" t="s">
        <v>9</v>
      </c>
      <c r="F3270" s="3" t="s">
        <v>105</v>
      </c>
      <c r="G3270" s="95">
        <v>9297.75</v>
      </c>
    </row>
    <row r="3271" spans="2:7">
      <c r="B3271" s="41">
        <v>44837</v>
      </c>
      <c r="C3271" s="3" t="s">
        <v>116</v>
      </c>
      <c r="D3271" s="3">
        <v>2</v>
      </c>
      <c r="E3271" s="3" t="s">
        <v>110</v>
      </c>
      <c r="F3271" s="3" t="s">
        <v>111</v>
      </c>
      <c r="G3271" s="95">
        <v>51.9</v>
      </c>
    </row>
    <row r="3272" spans="2:7">
      <c r="B3272" s="41">
        <v>44389</v>
      </c>
      <c r="C3272" s="3" t="s">
        <v>119</v>
      </c>
      <c r="D3272" s="3">
        <v>150</v>
      </c>
      <c r="E3272" s="3" t="s">
        <v>6</v>
      </c>
      <c r="F3272" s="3" t="s">
        <v>111</v>
      </c>
      <c r="G3272" s="95">
        <v>4482.45</v>
      </c>
    </row>
    <row r="3273" spans="2:7">
      <c r="B3273" s="41">
        <v>43893</v>
      </c>
      <c r="C3273" s="3" t="s">
        <v>119</v>
      </c>
      <c r="D3273" s="3">
        <v>19</v>
      </c>
      <c r="E3273" s="3" t="s">
        <v>114</v>
      </c>
      <c r="F3273" s="3" t="s">
        <v>115</v>
      </c>
      <c r="G3273" s="95">
        <v>474.05</v>
      </c>
    </row>
    <row r="3274" spans="2:7">
      <c r="B3274" s="41">
        <v>44551</v>
      </c>
      <c r="C3274" s="3" t="s">
        <v>119</v>
      </c>
      <c r="D3274" s="3">
        <v>475</v>
      </c>
      <c r="E3274" s="3" t="s">
        <v>9</v>
      </c>
      <c r="F3274" s="3" t="s">
        <v>105</v>
      </c>
      <c r="G3274" s="95">
        <v>7360.72</v>
      </c>
    </row>
    <row r="3275" spans="2:7">
      <c r="B3275" s="41">
        <v>44496</v>
      </c>
      <c r="C3275" s="3" t="s">
        <v>117</v>
      </c>
      <c r="D3275" s="3">
        <v>8</v>
      </c>
      <c r="E3275" s="3" t="s">
        <v>110</v>
      </c>
      <c r="F3275" s="3" t="s">
        <v>113</v>
      </c>
      <c r="G3275" s="95">
        <v>207.6</v>
      </c>
    </row>
    <row r="3276" spans="2:7">
      <c r="B3276" s="41">
        <v>44736</v>
      </c>
      <c r="C3276" s="3" t="s">
        <v>117</v>
      </c>
      <c r="D3276" s="3">
        <v>24</v>
      </c>
      <c r="E3276" s="3" t="s">
        <v>110</v>
      </c>
      <c r="F3276" s="3" t="s">
        <v>115</v>
      </c>
      <c r="G3276" s="95">
        <v>529.38</v>
      </c>
    </row>
    <row r="3277" spans="2:7">
      <c r="B3277" s="41">
        <v>44052</v>
      </c>
      <c r="C3277" s="3" t="s">
        <v>117</v>
      </c>
      <c r="D3277" s="3">
        <v>125</v>
      </c>
      <c r="E3277" s="3" t="s">
        <v>112</v>
      </c>
      <c r="F3277" s="3" t="s">
        <v>115</v>
      </c>
      <c r="G3277" s="95">
        <v>2970.63</v>
      </c>
    </row>
    <row r="3278" spans="2:7">
      <c r="B3278" s="41">
        <v>44307</v>
      </c>
      <c r="C3278" s="3" t="s">
        <v>117</v>
      </c>
      <c r="D3278" s="3">
        <v>8</v>
      </c>
      <c r="E3278" s="3" t="s">
        <v>114</v>
      </c>
      <c r="F3278" s="3" t="s">
        <v>111</v>
      </c>
      <c r="G3278" s="95">
        <v>207.6</v>
      </c>
    </row>
    <row r="3279" spans="2:7">
      <c r="B3279" s="41">
        <v>44204</v>
      </c>
      <c r="C3279" s="3" t="s">
        <v>117</v>
      </c>
      <c r="D3279" s="3">
        <v>7</v>
      </c>
      <c r="E3279" s="3" t="s">
        <v>9</v>
      </c>
      <c r="F3279" s="3" t="s">
        <v>115</v>
      </c>
      <c r="G3279" s="95">
        <v>188.65</v>
      </c>
    </row>
    <row r="3280" spans="2:7">
      <c r="B3280" s="41">
        <v>44251</v>
      </c>
      <c r="C3280" s="3" t="s">
        <v>119</v>
      </c>
      <c r="D3280" s="3">
        <v>19</v>
      </c>
      <c r="E3280" s="3" t="s">
        <v>6</v>
      </c>
      <c r="F3280" s="3" t="s">
        <v>108</v>
      </c>
      <c r="G3280" s="95">
        <v>849.11</v>
      </c>
    </row>
    <row r="3281" spans="2:7">
      <c r="B3281" s="41">
        <v>44119</v>
      </c>
      <c r="C3281" s="3" t="s">
        <v>117</v>
      </c>
      <c r="D3281" s="3">
        <v>40</v>
      </c>
      <c r="E3281" s="3" t="s">
        <v>110</v>
      </c>
      <c r="F3281" s="3" t="s">
        <v>108</v>
      </c>
      <c r="G3281" s="95">
        <v>848.3</v>
      </c>
    </row>
    <row r="3282" spans="2:7">
      <c r="B3282" s="41">
        <v>44901</v>
      </c>
      <c r="C3282" s="3" t="s">
        <v>107</v>
      </c>
      <c r="D3282" s="3">
        <v>175</v>
      </c>
      <c r="E3282" s="3" t="s">
        <v>114</v>
      </c>
      <c r="F3282" s="3" t="s">
        <v>109</v>
      </c>
      <c r="G3282" s="95">
        <v>3178.88</v>
      </c>
    </row>
    <row r="3283" spans="2:7">
      <c r="B3283" s="41">
        <v>44340</v>
      </c>
      <c r="C3283" s="3" t="s">
        <v>119</v>
      </c>
      <c r="D3283" s="3">
        <v>26</v>
      </c>
      <c r="E3283" s="3" t="s">
        <v>110</v>
      </c>
      <c r="F3283" s="3" t="s">
        <v>113</v>
      </c>
      <c r="G3283" s="95">
        <v>551.4</v>
      </c>
    </row>
    <row r="3284" spans="2:7">
      <c r="B3284" s="41">
        <v>44589</v>
      </c>
      <c r="C3284" s="3" t="s">
        <v>118</v>
      </c>
      <c r="D3284" s="3">
        <v>1</v>
      </c>
      <c r="E3284" s="3" t="s">
        <v>9</v>
      </c>
      <c r="F3284" s="3" t="s">
        <v>105</v>
      </c>
      <c r="G3284" s="95">
        <v>28.95</v>
      </c>
    </row>
    <row r="3285" spans="2:7">
      <c r="B3285" s="41">
        <v>44488</v>
      </c>
      <c r="C3285" s="3" t="s">
        <v>116</v>
      </c>
      <c r="D3285" s="3">
        <v>9</v>
      </c>
      <c r="E3285" s="3" t="s">
        <v>112</v>
      </c>
      <c r="F3285" s="3" t="s">
        <v>105</v>
      </c>
      <c r="G3285" s="95">
        <v>305.55</v>
      </c>
    </row>
    <row r="3286" spans="2:7">
      <c r="B3286" s="41">
        <v>44400</v>
      </c>
      <c r="C3286" s="3" t="s">
        <v>117</v>
      </c>
      <c r="D3286" s="3">
        <v>225</v>
      </c>
      <c r="E3286" s="3" t="s">
        <v>112</v>
      </c>
      <c r="F3286" s="3" t="s">
        <v>108</v>
      </c>
      <c r="G3286" s="95">
        <v>5347.13</v>
      </c>
    </row>
    <row r="3287" spans="2:7">
      <c r="B3287" s="41">
        <v>44732</v>
      </c>
      <c r="C3287" s="3" t="s">
        <v>117</v>
      </c>
      <c r="D3287" s="3">
        <v>33</v>
      </c>
      <c r="E3287" s="3" t="s">
        <v>110</v>
      </c>
      <c r="F3287" s="3" t="s">
        <v>115</v>
      </c>
      <c r="G3287" s="95">
        <v>671.8</v>
      </c>
    </row>
    <row r="3288" spans="2:7">
      <c r="B3288" s="41">
        <v>44282</v>
      </c>
      <c r="C3288" s="3" t="s">
        <v>107</v>
      </c>
      <c r="D3288" s="3">
        <v>11</v>
      </c>
      <c r="E3288" s="3" t="s">
        <v>114</v>
      </c>
      <c r="F3288" s="3" t="s">
        <v>108</v>
      </c>
      <c r="G3288" s="95">
        <v>274.45</v>
      </c>
    </row>
    <row r="3289" spans="2:7">
      <c r="B3289" s="41">
        <v>43912</v>
      </c>
      <c r="C3289" s="3" t="s">
        <v>117</v>
      </c>
      <c r="D3289" s="3">
        <v>11</v>
      </c>
      <c r="E3289" s="3" t="s">
        <v>112</v>
      </c>
      <c r="F3289" s="3" t="s">
        <v>113</v>
      </c>
      <c r="G3289" s="95">
        <v>395.45</v>
      </c>
    </row>
    <row r="3290" spans="2:7">
      <c r="B3290" s="41">
        <v>43883</v>
      </c>
      <c r="C3290" s="3" t="s">
        <v>119</v>
      </c>
      <c r="D3290" s="3">
        <v>550</v>
      </c>
      <c r="E3290" s="3" t="s">
        <v>110</v>
      </c>
      <c r="F3290" s="3" t="s">
        <v>106</v>
      </c>
      <c r="G3290" s="95">
        <v>8206.69</v>
      </c>
    </row>
    <row r="3291" spans="2:7">
      <c r="B3291" s="41">
        <v>44566</v>
      </c>
      <c r="C3291" s="3" t="s">
        <v>117</v>
      </c>
      <c r="D3291" s="3">
        <v>500</v>
      </c>
      <c r="E3291" s="3" t="s">
        <v>114</v>
      </c>
      <c r="F3291" s="3" t="s">
        <v>111</v>
      </c>
      <c r="G3291" s="95">
        <v>7460.63</v>
      </c>
    </row>
    <row r="3292" spans="2:7">
      <c r="B3292" s="41">
        <v>44017</v>
      </c>
      <c r="C3292" s="3" t="s">
        <v>118</v>
      </c>
      <c r="D3292" s="3">
        <v>33</v>
      </c>
      <c r="E3292" s="3" t="s">
        <v>9</v>
      </c>
      <c r="F3292" s="3" t="s">
        <v>115</v>
      </c>
      <c r="G3292" s="95">
        <v>755.95</v>
      </c>
    </row>
    <row r="3293" spans="2:7">
      <c r="B3293" s="41">
        <v>44490</v>
      </c>
      <c r="C3293" s="3" t="s">
        <v>117</v>
      </c>
      <c r="D3293" s="3">
        <v>35</v>
      </c>
      <c r="E3293" s="3" t="s">
        <v>110</v>
      </c>
      <c r="F3293" s="3" t="s">
        <v>108</v>
      </c>
      <c r="G3293" s="95">
        <v>712.51</v>
      </c>
    </row>
    <row r="3294" spans="2:7">
      <c r="B3294" s="41">
        <v>43968</v>
      </c>
      <c r="C3294" s="3" t="s">
        <v>117</v>
      </c>
      <c r="D3294" s="3">
        <v>200</v>
      </c>
      <c r="E3294" s="3" t="s">
        <v>114</v>
      </c>
      <c r="F3294" s="3" t="s">
        <v>113</v>
      </c>
      <c r="G3294" s="95">
        <v>3493</v>
      </c>
    </row>
    <row r="3295" spans="2:7">
      <c r="B3295" s="41">
        <v>44102</v>
      </c>
      <c r="C3295" s="3" t="s">
        <v>107</v>
      </c>
      <c r="D3295" s="3">
        <v>1</v>
      </c>
      <c r="E3295" s="3" t="s">
        <v>9</v>
      </c>
      <c r="F3295" s="3" t="s">
        <v>105</v>
      </c>
      <c r="G3295" s="95">
        <v>26.95</v>
      </c>
    </row>
    <row r="3296" spans="2:7">
      <c r="B3296" s="41">
        <v>44636</v>
      </c>
      <c r="C3296" s="3" t="s">
        <v>118</v>
      </c>
      <c r="D3296" s="3">
        <v>425</v>
      </c>
      <c r="E3296" s="3" t="s">
        <v>9</v>
      </c>
      <c r="F3296" s="3" t="s">
        <v>106</v>
      </c>
      <c r="G3296" s="95">
        <v>7074.66</v>
      </c>
    </row>
    <row r="3297" spans="2:7">
      <c r="B3297" s="41">
        <v>43939</v>
      </c>
      <c r="C3297" s="3" t="s">
        <v>118</v>
      </c>
      <c r="D3297" s="3">
        <v>375</v>
      </c>
      <c r="E3297" s="3" t="s">
        <v>6</v>
      </c>
      <c r="F3297" s="3" t="s">
        <v>105</v>
      </c>
      <c r="G3297" s="95">
        <v>9636.2800000000007</v>
      </c>
    </row>
    <row r="3298" spans="2:7">
      <c r="B3298" s="41">
        <v>44742</v>
      </c>
      <c r="C3298" s="3" t="s">
        <v>118</v>
      </c>
      <c r="D3298" s="3">
        <v>175</v>
      </c>
      <c r="E3298" s="3" t="s">
        <v>114</v>
      </c>
      <c r="F3298" s="3" t="s">
        <v>105</v>
      </c>
      <c r="G3298" s="95">
        <v>3301.38</v>
      </c>
    </row>
    <row r="3299" spans="2:7">
      <c r="B3299" s="41">
        <v>44126</v>
      </c>
      <c r="C3299" s="3" t="s">
        <v>117</v>
      </c>
      <c r="D3299" s="3">
        <v>75</v>
      </c>
      <c r="E3299" s="3" t="s">
        <v>114</v>
      </c>
      <c r="F3299" s="3" t="s">
        <v>111</v>
      </c>
      <c r="G3299" s="95">
        <v>1459.69</v>
      </c>
    </row>
    <row r="3300" spans="2:7">
      <c r="B3300" s="41">
        <v>44829</v>
      </c>
      <c r="C3300" s="3" t="s">
        <v>118</v>
      </c>
      <c r="D3300" s="3">
        <v>75</v>
      </c>
      <c r="E3300" s="3" t="s">
        <v>112</v>
      </c>
      <c r="F3300" s="3" t="s">
        <v>105</v>
      </c>
      <c r="G3300" s="95">
        <v>1909.69</v>
      </c>
    </row>
    <row r="3301" spans="2:7">
      <c r="B3301" s="41">
        <v>44222</v>
      </c>
      <c r="C3301" s="3" t="s">
        <v>119</v>
      </c>
      <c r="D3301" s="3">
        <v>7</v>
      </c>
      <c r="E3301" s="3" t="s">
        <v>114</v>
      </c>
      <c r="F3301" s="3" t="s">
        <v>105</v>
      </c>
      <c r="G3301" s="95">
        <v>181.65</v>
      </c>
    </row>
    <row r="3302" spans="2:7">
      <c r="B3302" s="41">
        <v>44015</v>
      </c>
      <c r="C3302" s="3" t="s">
        <v>119</v>
      </c>
      <c r="D3302" s="3">
        <v>37</v>
      </c>
      <c r="E3302" s="3" t="s">
        <v>114</v>
      </c>
      <c r="F3302" s="3" t="s">
        <v>108</v>
      </c>
      <c r="G3302" s="95">
        <v>784.68</v>
      </c>
    </row>
    <row r="3303" spans="2:7">
      <c r="B3303" s="41">
        <v>44572</v>
      </c>
      <c r="C3303" s="3" t="s">
        <v>118</v>
      </c>
      <c r="D3303" s="3">
        <v>325</v>
      </c>
      <c r="E3303" s="3" t="s">
        <v>114</v>
      </c>
      <c r="F3303" s="3" t="s">
        <v>111</v>
      </c>
      <c r="G3303" s="95">
        <v>4849.41</v>
      </c>
    </row>
    <row r="3304" spans="2:7">
      <c r="B3304" s="41">
        <v>44196</v>
      </c>
      <c r="C3304" s="3" t="s">
        <v>118</v>
      </c>
      <c r="D3304" s="3">
        <v>28</v>
      </c>
      <c r="E3304" s="3" t="s">
        <v>9</v>
      </c>
      <c r="F3304" s="3" t="s">
        <v>108</v>
      </c>
      <c r="G3304" s="95">
        <v>689.01</v>
      </c>
    </row>
    <row r="3305" spans="2:7">
      <c r="B3305" s="41">
        <v>44623</v>
      </c>
      <c r="C3305" s="3" t="s">
        <v>119</v>
      </c>
      <c r="D3305" s="3">
        <v>150</v>
      </c>
      <c r="E3305" s="3" t="s">
        <v>110</v>
      </c>
      <c r="F3305" s="3" t="s">
        <v>108</v>
      </c>
      <c r="G3305" s="95">
        <v>2619.75</v>
      </c>
    </row>
    <row r="3306" spans="2:7">
      <c r="B3306" s="41">
        <v>44353</v>
      </c>
      <c r="C3306" s="3" t="s">
        <v>119</v>
      </c>
      <c r="D3306" s="3">
        <v>35</v>
      </c>
      <c r="E3306" s="3" t="s">
        <v>112</v>
      </c>
      <c r="F3306" s="3" t="s">
        <v>106</v>
      </c>
      <c r="G3306" s="95">
        <v>1010.01</v>
      </c>
    </row>
    <row r="3307" spans="2:7">
      <c r="B3307" s="41">
        <v>44327</v>
      </c>
      <c r="C3307" s="3" t="s">
        <v>119</v>
      </c>
      <c r="D3307" s="3">
        <v>7</v>
      </c>
      <c r="E3307" s="3" t="s">
        <v>9</v>
      </c>
      <c r="F3307" s="3" t="s">
        <v>108</v>
      </c>
      <c r="G3307" s="95">
        <v>202.65</v>
      </c>
    </row>
    <row r="3308" spans="2:7">
      <c r="B3308" s="41">
        <v>44490</v>
      </c>
      <c r="C3308" s="3" t="s">
        <v>107</v>
      </c>
      <c r="D3308" s="3">
        <v>5</v>
      </c>
      <c r="E3308" s="3" t="s">
        <v>114</v>
      </c>
      <c r="F3308" s="3" t="s">
        <v>106</v>
      </c>
      <c r="G3308" s="95">
        <v>129.75</v>
      </c>
    </row>
    <row r="3309" spans="2:7">
      <c r="B3309" s="41">
        <v>44579</v>
      </c>
      <c r="C3309" s="3" t="s">
        <v>117</v>
      </c>
      <c r="D3309" s="3">
        <v>3</v>
      </c>
      <c r="E3309" s="3" t="s">
        <v>114</v>
      </c>
      <c r="F3309" s="3" t="s">
        <v>105</v>
      </c>
      <c r="G3309" s="95">
        <v>74.849999999999994</v>
      </c>
    </row>
    <row r="3310" spans="2:7">
      <c r="B3310" s="41">
        <v>44588</v>
      </c>
      <c r="C3310" s="3" t="s">
        <v>119</v>
      </c>
      <c r="D3310" s="3">
        <v>575</v>
      </c>
      <c r="E3310" s="3" t="s">
        <v>9</v>
      </c>
      <c r="F3310" s="3" t="s">
        <v>115</v>
      </c>
      <c r="G3310" s="95">
        <v>9240.9699999999993</v>
      </c>
    </row>
    <row r="3311" spans="2:7">
      <c r="B3311" s="41">
        <v>44514</v>
      </c>
      <c r="C3311" s="3" t="s">
        <v>107</v>
      </c>
      <c r="D3311" s="3">
        <v>500</v>
      </c>
      <c r="E3311" s="3" t="s">
        <v>9</v>
      </c>
      <c r="F3311" s="3" t="s">
        <v>111</v>
      </c>
      <c r="G3311" s="95">
        <v>8035.63</v>
      </c>
    </row>
    <row r="3312" spans="2:7">
      <c r="B3312" s="41">
        <v>44013</v>
      </c>
      <c r="C3312" s="3" t="s">
        <v>119</v>
      </c>
      <c r="D3312" s="3">
        <v>26</v>
      </c>
      <c r="E3312" s="3" t="s">
        <v>114</v>
      </c>
      <c r="F3312" s="3" t="s">
        <v>115</v>
      </c>
      <c r="G3312" s="95">
        <v>551.4</v>
      </c>
    </row>
    <row r="3313" spans="2:7">
      <c r="B3313" s="41">
        <v>44788</v>
      </c>
      <c r="C3313" s="3" t="s">
        <v>117</v>
      </c>
      <c r="D3313" s="3">
        <v>4</v>
      </c>
      <c r="E3313" s="3" t="s">
        <v>112</v>
      </c>
      <c r="F3313" s="3" t="s">
        <v>106</v>
      </c>
      <c r="G3313" s="95">
        <v>135.80000000000001</v>
      </c>
    </row>
    <row r="3314" spans="2:7">
      <c r="B3314" s="41">
        <v>44707</v>
      </c>
      <c r="C3314" s="3" t="s">
        <v>118</v>
      </c>
      <c r="D3314" s="3">
        <v>5</v>
      </c>
      <c r="E3314" s="3" t="s">
        <v>6</v>
      </c>
      <c r="F3314" s="3" t="s">
        <v>115</v>
      </c>
      <c r="G3314" s="95">
        <v>223.45</v>
      </c>
    </row>
    <row r="3315" spans="2:7">
      <c r="B3315" s="41">
        <v>44670</v>
      </c>
      <c r="C3315" s="3" t="s">
        <v>118</v>
      </c>
      <c r="D3315" s="3">
        <v>125</v>
      </c>
      <c r="E3315" s="3" t="s">
        <v>114</v>
      </c>
      <c r="F3315" s="3" t="s">
        <v>105</v>
      </c>
      <c r="G3315" s="95">
        <v>2358.13</v>
      </c>
    </row>
    <row r="3316" spans="2:7">
      <c r="B3316" s="41">
        <v>44131</v>
      </c>
      <c r="C3316" s="3" t="s">
        <v>117</v>
      </c>
      <c r="D3316" s="3">
        <v>450</v>
      </c>
      <c r="E3316" s="3" t="s">
        <v>112</v>
      </c>
      <c r="F3316" s="3" t="s">
        <v>105</v>
      </c>
      <c r="G3316" s="95">
        <v>9302.06</v>
      </c>
    </row>
    <row r="3317" spans="2:7">
      <c r="B3317" s="41">
        <v>44009</v>
      </c>
      <c r="C3317" s="3" t="s">
        <v>116</v>
      </c>
      <c r="D3317" s="3">
        <v>10</v>
      </c>
      <c r="E3317" s="3" t="s">
        <v>112</v>
      </c>
      <c r="F3317" s="3" t="s">
        <v>111</v>
      </c>
      <c r="G3317" s="95">
        <v>349.5</v>
      </c>
    </row>
    <row r="3318" spans="2:7">
      <c r="B3318" s="41">
        <v>44372</v>
      </c>
      <c r="C3318" s="3" t="s">
        <v>118</v>
      </c>
      <c r="D3318" s="3">
        <v>4</v>
      </c>
      <c r="E3318" s="3" t="s">
        <v>6</v>
      </c>
      <c r="F3318" s="3" t="s">
        <v>111</v>
      </c>
      <c r="G3318" s="95">
        <v>170.76</v>
      </c>
    </row>
    <row r="3319" spans="2:7">
      <c r="B3319" s="41">
        <v>44031</v>
      </c>
      <c r="C3319" s="3" t="s">
        <v>117</v>
      </c>
      <c r="D3319" s="3">
        <v>525</v>
      </c>
      <c r="E3319" s="3" t="s">
        <v>112</v>
      </c>
      <c r="F3319" s="3" t="s">
        <v>115</v>
      </c>
      <c r="G3319" s="95">
        <v>10248.66</v>
      </c>
    </row>
    <row r="3320" spans="2:7">
      <c r="B3320" s="41">
        <v>44249</v>
      </c>
      <c r="C3320" s="3" t="s">
        <v>116</v>
      </c>
      <c r="D3320" s="3">
        <v>500</v>
      </c>
      <c r="E3320" s="3" t="s">
        <v>110</v>
      </c>
      <c r="F3320" s="3" t="s">
        <v>109</v>
      </c>
      <c r="G3320" s="95">
        <v>7173.13</v>
      </c>
    </row>
    <row r="3321" spans="2:7">
      <c r="B3321" s="41">
        <v>44189</v>
      </c>
      <c r="C3321" s="3" t="s">
        <v>119</v>
      </c>
      <c r="D3321" s="3">
        <v>150</v>
      </c>
      <c r="E3321" s="3" t="s">
        <v>114</v>
      </c>
      <c r="F3321" s="3" t="s">
        <v>115</v>
      </c>
      <c r="G3321" s="95">
        <v>2724.75</v>
      </c>
    </row>
    <row r="3322" spans="2:7">
      <c r="B3322" s="41">
        <v>43954</v>
      </c>
      <c r="C3322" s="3" t="s">
        <v>118</v>
      </c>
      <c r="D3322" s="3">
        <v>46</v>
      </c>
      <c r="E3322" s="3" t="s">
        <v>9</v>
      </c>
      <c r="F3322" s="3" t="s">
        <v>108</v>
      </c>
      <c r="G3322" s="95">
        <v>1092.8499999999999</v>
      </c>
    </row>
    <row r="3323" spans="2:7">
      <c r="B3323" s="41">
        <v>44898</v>
      </c>
      <c r="C3323" s="3" t="s">
        <v>116</v>
      </c>
      <c r="D3323" s="3">
        <v>1</v>
      </c>
      <c r="E3323" s="3" t="s">
        <v>114</v>
      </c>
      <c r="F3323" s="3" t="s">
        <v>106</v>
      </c>
      <c r="G3323" s="95">
        <v>24.95</v>
      </c>
    </row>
    <row r="3324" spans="2:7">
      <c r="B3324" s="41">
        <v>44245</v>
      </c>
      <c r="C3324" s="3" t="s">
        <v>116</v>
      </c>
      <c r="D3324" s="3">
        <v>4</v>
      </c>
      <c r="E3324" s="3" t="s">
        <v>110</v>
      </c>
      <c r="F3324" s="3" t="s">
        <v>106</v>
      </c>
      <c r="G3324" s="95">
        <v>99.8</v>
      </c>
    </row>
    <row r="3325" spans="2:7">
      <c r="B3325" s="41">
        <v>44027</v>
      </c>
      <c r="C3325" s="3" t="s">
        <v>116</v>
      </c>
      <c r="D3325" s="3">
        <v>1</v>
      </c>
      <c r="E3325" s="3" t="s">
        <v>110</v>
      </c>
      <c r="F3325" s="3" t="s">
        <v>105</v>
      </c>
      <c r="G3325" s="95">
        <v>24.95</v>
      </c>
    </row>
    <row r="3326" spans="2:7">
      <c r="B3326" s="41">
        <v>44406</v>
      </c>
      <c r="C3326" s="3" t="s">
        <v>117</v>
      </c>
      <c r="D3326" s="3">
        <v>36</v>
      </c>
      <c r="E3326" s="3" t="s">
        <v>6</v>
      </c>
      <c r="F3326" s="3" t="s">
        <v>109</v>
      </c>
      <c r="G3326" s="95">
        <v>1306.31</v>
      </c>
    </row>
    <row r="3327" spans="2:7">
      <c r="B3327" s="41">
        <v>43967</v>
      </c>
      <c r="C3327" s="3" t="s">
        <v>116</v>
      </c>
      <c r="D3327" s="3">
        <v>28</v>
      </c>
      <c r="E3327" s="3" t="s">
        <v>110</v>
      </c>
      <c r="F3327" s="3" t="s">
        <v>115</v>
      </c>
      <c r="G3327" s="95">
        <v>617.61</v>
      </c>
    </row>
    <row r="3328" spans="2:7">
      <c r="B3328" s="41">
        <v>44242</v>
      </c>
      <c r="C3328" s="3" t="s">
        <v>107</v>
      </c>
      <c r="D3328" s="3">
        <v>28</v>
      </c>
      <c r="E3328" s="3" t="s">
        <v>6</v>
      </c>
      <c r="F3328" s="3" t="s">
        <v>105</v>
      </c>
      <c r="G3328" s="95">
        <v>1016.02</v>
      </c>
    </row>
    <row r="3329" spans="2:7">
      <c r="B3329" s="41">
        <v>44304</v>
      </c>
      <c r="C3329" s="3" t="s">
        <v>117</v>
      </c>
      <c r="D3329" s="3">
        <v>3</v>
      </c>
      <c r="E3329" s="3" t="s">
        <v>112</v>
      </c>
      <c r="F3329" s="3" t="s">
        <v>115</v>
      </c>
      <c r="G3329" s="95">
        <v>107.85</v>
      </c>
    </row>
    <row r="3330" spans="2:7">
      <c r="B3330" s="41">
        <v>44142</v>
      </c>
      <c r="C3330" s="3" t="s">
        <v>117</v>
      </c>
      <c r="D3330" s="3">
        <v>1</v>
      </c>
      <c r="E3330" s="3" t="s">
        <v>114</v>
      </c>
      <c r="F3330" s="3" t="s">
        <v>105</v>
      </c>
      <c r="G3330" s="95">
        <v>24.95</v>
      </c>
    </row>
    <row r="3331" spans="2:7">
      <c r="B3331" s="41">
        <v>44381</v>
      </c>
      <c r="C3331" s="3" t="s">
        <v>118</v>
      </c>
      <c r="D3331" s="3">
        <v>6</v>
      </c>
      <c r="E3331" s="3" t="s">
        <v>110</v>
      </c>
      <c r="F3331" s="3" t="s">
        <v>108</v>
      </c>
      <c r="G3331" s="95">
        <v>143.69999999999999</v>
      </c>
    </row>
    <row r="3332" spans="2:7">
      <c r="B3332" s="41">
        <v>44040</v>
      </c>
      <c r="C3332" s="3" t="s">
        <v>118</v>
      </c>
      <c r="D3332" s="3">
        <v>325</v>
      </c>
      <c r="E3332" s="3" t="s">
        <v>112</v>
      </c>
      <c r="F3332" s="3" t="s">
        <v>106</v>
      </c>
      <c r="G3332" s="95">
        <v>6531.28</v>
      </c>
    </row>
    <row r="3333" spans="2:7">
      <c r="B3333" s="41">
        <v>44341</v>
      </c>
      <c r="C3333" s="3" t="s">
        <v>118</v>
      </c>
      <c r="D3333" s="3">
        <v>250</v>
      </c>
      <c r="E3333" s="3" t="s">
        <v>112</v>
      </c>
      <c r="F3333" s="3" t="s">
        <v>105</v>
      </c>
      <c r="G3333" s="95">
        <v>6116.25</v>
      </c>
    </row>
    <row r="3334" spans="2:7">
      <c r="B3334" s="41">
        <v>44859</v>
      </c>
      <c r="C3334" s="3" t="s">
        <v>116</v>
      </c>
      <c r="D3334" s="3">
        <v>200</v>
      </c>
      <c r="E3334" s="3" t="s">
        <v>114</v>
      </c>
      <c r="F3334" s="3" t="s">
        <v>105</v>
      </c>
      <c r="G3334" s="95">
        <v>3633</v>
      </c>
    </row>
    <row r="3335" spans="2:7">
      <c r="B3335" s="41">
        <v>44136</v>
      </c>
      <c r="C3335" s="3" t="s">
        <v>119</v>
      </c>
      <c r="D3335" s="3">
        <v>32</v>
      </c>
      <c r="E3335" s="3" t="s">
        <v>9</v>
      </c>
      <c r="F3335" s="3" t="s">
        <v>109</v>
      </c>
      <c r="G3335" s="95">
        <v>787.44</v>
      </c>
    </row>
    <row r="3336" spans="2:7">
      <c r="B3336" s="41">
        <v>44732</v>
      </c>
      <c r="C3336" s="3" t="s">
        <v>117</v>
      </c>
      <c r="D3336" s="3">
        <v>17</v>
      </c>
      <c r="E3336" s="3" t="s">
        <v>112</v>
      </c>
      <c r="F3336" s="3" t="s">
        <v>109</v>
      </c>
      <c r="G3336" s="95">
        <v>577.15</v>
      </c>
    </row>
    <row r="3337" spans="2:7">
      <c r="B3337" s="41">
        <v>44389</v>
      </c>
      <c r="C3337" s="3" t="s">
        <v>116</v>
      </c>
      <c r="D3337" s="3">
        <v>40</v>
      </c>
      <c r="E3337" s="3" t="s">
        <v>112</v>
      </c>
      <c r="F3337" s="3" t="s">
        <v>115</v>
      </c>
      <c r="G3337" s="95">
        <v>1154.3</v>
      </c>
    </row>
    <row r="3338" spans="2:7">
      <c r="B3338" s="41">
        <v>44711</v>
      </c>
      <c r="C3338" s="3" t="s">
        <v>117</v>
      </c>
      <c r="D3338" s="3">
        <v>1</v>
      </c>
      <c r="E3338" s="3" t="s">
        <v>6</v>
      </c>
      <c r="F3338" s="3" t="s">
        <v>115</v>
      </c>
      <c r="G3338" s="95">
        <v>44.69</v>
      </c>
    </row>
    <row r="3339" spans="2:7">
      <c r="B3339" s="41">
        <v>44763</v>
      </c>
      <c r="C3339" s="3" t="s">
        <v>117</v>
      </c>
      <c r="D3339" s="3">
        <v>15</v>
      </c>
      <c r="E3339" s="3" t="s">
        <v>6</v>
      </c>
      <c r="F3339" s="3" t="s">
        <v>113</v>
      </c>
      <c r="G3339" s="95">
        <v>670.35</v>
      </c>
    </row>
    <row r="3340" spans="2:7">
      <c r="B3340" s="41">
        <v>44392</v>
      </c>
      <c r="C3340" s="3" t="s">
        <v>117</v>
      </c>
      <c r="D3340" s="3">
        <v>35</v>
      </c>
      <c r="E3340" s="3" t="s">
        <v>9</v>
      </c>
      <c r="F3340" s="3" t="s">
        <v>106</v>
      </c>
      <c r="G3340" s="95">
        <v>831.51</v>
      </c>
    </row>
    <row r="3341" spans="2:7">
      <c r="B3341" s="41">
        <v>43956</v>
      </c>
      <c r="C3341" s="3" t="s">
        <v>117</v>
      </c>
      <c r="D3341" s="3">
        <v>3</v>
      </c>
      <c r="E3341" s="3" t="s">
        <v>112</v>
      </c>
      <c r="F3341" s="3" t="s">
        <v>115</v>
      </c>
      <c r="G3341" s="95">
        <v>104.85</v>
      </c>
    </row>
    <row r="3342" spans="2:7">
      <c r="B3342" s="41">
        <v>43953</v>
      </c>
      <c r="C3342" s="3" t="s">
        <v>117</v>
      </c>
      <c r="D3342" s="3">
        <v>2</v>
      </c>
      <c r="E3342" s="3" t="s">
        <v>110</v>
      </c>
      <c r="F3342" s="3" t="s">
        <v>111</v>
      </c>
      <c r="G3342" s="95">
        <v>47.9</v>
      </c>
    </row>
    <row r="3343" spans="2:7">
      <c r="B3343" s="41">
        <v>44106</v>
      </c>
      <c r="C3343" s="3" t="s">
        <v>107</v>
      </c>
      <c r="D3343" s="3">
        <v>175</v>
      </c>
      <c r="E3343" s="3" t="s">
        <v>110</v>
      </c>
      <c r="F3343" s="3" t="s">
        <v>109</v>
      </c>
      <c r="G3343" s="95">
        <v>3056.38</v>
      </c>
    </row>
    <row r="3344" spans="2:7">
      <c r="B3344" s="41">
        <v>44908</v>
      </c>
      <c r="C3344" s="3" t="s">
        <v>117</v>
      </c>
      <c r="D3344" s="3">
        <v>21</v>
      </c>
      <c r="E3344" s="3" t="s">
        <v>114</v>
      </c>
      <c r="F3344" s="3" t="s">
        <v>106</v>
      </c>
      <c r="G3344" s="95">
        <v>523.95000000000005</v>
      </c>
    </row>
    <row r="3345" spans="2:7">
      <c r="B3345" s="41">
        <v>44074</v>
      </c>
      <c r="C3345" s="3" t="s">
        <v>116</v>
      </c>
      <c r="D3345" s="3">
        <v>20</v>
      </c>
      <c r="E3345" s="3" t="s">
        <v>114</v>
      </c>
      <c r="F3345" s="3" t="s">
        <v>106</v>
      </c>
      <c r="G3345" s="95">
        <v>519</v>
      </c>
    </row>
    <row r="3346" spans="2:7">
      <c r="B3346" s="41">
        <v>44917</v>
      </c>
      <c r="C3346" s="3" t="s">
        <v>118</v>
      </c>
      <c r="D3346" s="3">
        <v>48</v>
      </c>
      <c r="E3346" s="3" t="s">
        <v>112</v>
      </c>
      <c r="F3346" s="3" t="s">
        <v>105</v>
      </c>
      <c r="G3346" s="95">
        <v>1222.2</v>
      </c>
    </row>
    <row r="3347" spans="2:7">
      <c r="B3347" s="41">
        <v>44385</v>
      </c>
      <c r="C3347" s="3" t="s">
        <v>107</v>
      </c>
      <c r="D3347" s="3">
        <v>250</v>
      </c>
      <c r="E3347" s="3" t="s">
        <v>110</v>
      </c>
      <c r="F3347" s="3" t="s">
        <v>108</v>
      </c>
      <c r="G3347" s="95">
        <v>4541.25</v>
      </c>
    </row>
    <row r="3348" spans="2:7">
      <c r="B3348" s="41">
        <v>44782</v>
      </c>
      <c r="C3348" s="3" t="s">
        <v>117</v>
      </c>
      <c r="D3348" s="3">
        <v>12</v>
      </c>
      <c r="E3348" s="3" t="s">
        <v>114</v>
      </c>
      <c r="F3348" s="3" t="s">
        <v>106</v>
      </c>
      <c r="G3348" s="95">
        <v>299.39999999999998</v>
      </c>
    </row>
    <row r="3349" spans="2:7">
      <c r="B3349" s="41">
        <v>44026</v>
      </c>
      <c r="C3349" s="3" t="s">
        <v>118</v>
      </c>
      <c r="D3349" s="3">
        <v>9</v>
      </c>
      <c r="E3349" s="3" t="s">
        <v>110</v>
      </c>
      <c r="F3349" s="3" t="s">
        <v>109</v>
      </c>
      <c r="G3349" s="95">
        <v>224.55</v>
      </c>
    </row>
    <row r="3350" spans="2:7">
      <c r="B3350" s="41">
        <v>44404</v>
      </c>
      <c r="C3350" s="3" t="s">
        <v>118</v>
      </c>
      <c r="D3350" s="3">
        <v>24</v>
      </c>
      <c r="E3350" s="3" t="s">
        <v>114</v>
      </c>
      <c r="F3350" s="3" t="s">
        <v>108</v>
      </c>
      <c r="G3350" s="95">
        <v>549.78</v>
      </c>
    </row>
    <row r="3351" spans="2:7">
      <c r="B3351" s="41">
        <v>44428</v>
      </c>
      <c r="C3351" s="3" t="s">
        <v>118</v>
      </c>
      <c r="D3351" s="3">
        <v>27</v>
      </c>
      <c r="E3351" s="3" t="s">
        <v>112</v>
      </c>
      <c r="F3351" s="3" t="s">
        <v>105</v>
      </c>
      <c r="G3351" s="95">
        <v>802.1</v>
      </c>
    </row>
    <row r="3352" spans="2:7">
      <c r="B3352" s="41">
        <v>44012</v>
      </c>
      <c r="C3352" s="3" t="s">
        <v>118</v>
      </c>
      <c r="D3352" s="3">
        <v>10</v>
      </c>
      <c r="E3352" s="3" t="s">
        <v>112</v>
      </c>
      <c r="F3352" s="3" t="s">
        <v>106</v>
      </c>
      <c r="G3352" s="95">
        <v>349.5</v>
      </c>
    </row>
    <row r="3353" spans="2:7">
      <c r="B3353" s="41">
        <v>44783</v>
      </c>
      <c r="C3353" s="3" t="s">
        <v>117</v>
      </c>
      <c r="D3353" s="3">
        <v>3</v>
      </c>
      <c r="E3353" s="3" t="s">
        <v>114</v>
      </c>
      <c r="F3353" s="3" t="s">
        <v>115</v>
      </c>
      <c r="G3353" s="95">
        <v>77.849999999999994</v>
      </c>
    </row>
    <row r="3354" spans="2:7">
      <c r="B3354" s="41">
        <v>44306</v>
      </c>
      <c r="C3354" s="3" t="s">
        <v>107</v>
      </c>
      <c r="D3354" s="3">
        <v>475</v>
      </c>
      <c r="E3354" s="3" t="s">
        <v>6</v>
      </c>
      <c r="F3354" s="3" t="s">
        <v>115</v>
      </c>
      <c r="G3354" s="95">
        <v>11932.83</v>
      </c>
    </row>
    <row r="3355" spans="2:7">
      <c r="B3355" s="41">
        <v>44177</v>
      </c>
      <c r="C3355" s="3" t="s">
        <v>119</v>
      </c>
      <c r="D3355" s="3">
        <v>525</v>
      </c>
      <c r="E3355" s="3" t="s">
        <v>9</v>
      </c>
      <c r="F3355" s="3" t="s">
        <v>108</v>
      </c>
      <c r="G3355" s="95">
        <v>8739.2800000000007</v>
      </c>
    </row>
    <row r="3356" spans="2:7">
      <c r="B3356" s="41">
        <v>44178</v>
      </c>
      <c r="C3356" s="3" t="s">
        <v>118</v>
      </c>
      <c r="D3356" s="3">
        <v>575</v>
      </c>
      <c r="E3356" s="3" t="s">
        <v>9</v>
      </c>
      <c r="F3356" s="3" t="s">
        <v>115</v>
      </c>
      <c r="G3356" s="95">
        <v>9571.59</v>
      </c>
    </row>
    <row r="3357" spans="2:7">
      <c r="B3357" s="41">
        <v>44236</v>
      </c>
      <c r="C3357" s="3" t="s">
        <v>116</v>
      </c>
      <c r="D3357" s="3">
        <v>31</v>
      </c>
      <c r="E3357" s="3" t="s">
        <v>6</v>
      </c>
      <c r="F3357" s="3" t="s">
        <v>115</v>
      </c>
      <c r="G3357" s="95">
        <v>1151.23</v>
      </c>
    </row>
    <row r="3358" spans="2:7">
      <c r="B3358" s="41">
        <v>44072</v>
      </c>
      <c r="C3358" s="3" t="s">
        <v>118</v>
      </c>
      <c r="D3358" s="3">
        <v>8</v>
      </c>
      <c r="E3358" s="3" t="s">
        <v>6</v>
      </c>
      <c r="F3358" s="3" t="s">
        <v>113</v>
      </c>
      <c r="G3358" s="95">
        <v>349.52</v>
      </c>
    </row>
    <row r="3359" spans="2:7">
      <c r="B3359" s="41">
        <v>44457</v>
      </c>
      <c r="C3359" s="3" t="s">
        <v>119</v>
      </c>
      <c r="D3359" s="3">
        <v>5</v>
      </c>
      <c r="E3359" s="3" t="s">
        <v>110</v>
      </c>
      <c r="F3359" s="3" t="s">
        <v>115</v>
      </c>
      <c r="G3359" s="95">
        <v>129.75</v>
      </c>
    </row>
    <row r="3360" spans="2:7">
      <c r="B3360" s="41">
        <v>44329</v>
      </c>
      <c r="C3360" s="3" t="s">
        <v>107</v>
      </c>
      <c r="D3360" s="3">
        <v>1</v>
      </c>
      <c r="E3360" s="3" t="s">
        <v>9</v>
      </c>
      <c r="F3360" s="3" t="s">
        <v>108</v>
      </c>
      <c r="G3360" s="95">
        <v>28.95</v>
      </c>
    </row>
    <row r="3361" spans="2:7">
      <c r="B3361" s="41">
        <v>43839</v>
      </c>
      <c r="C3361" s="3" t="s">
        <v>107</v>
      </c>
      <c r="D3361" s="3">
        <v>6</v>
      </c>
      <c r="E3361" s="3" t="s">
        <v>114</v>
      </c>
      <c r="F3361" s="3" t="s">
        <v>115</v>
      </c>
      <c r="G3361" s="95">
        <v>161.69999999999999</v>
      </c>
    </row>
    <row r="3362" spans="2:7">
      <c r="B3362" s="41">
        <v>44140</v>
      </c>
      <c r="C3362" s="3" t="s">
        <v>119</v>
      </c>
      <c r="D3362" s="3">
        <v>35</v>
      </c>
      <c r="E3362" s="3" t="s">
        <v>110</v>
      </c>
      <c r="F3362" s="3" t="s">
        <v>106</v>
      </c>
      <c r="G3362" s="95">
        <v>742.26</v>
      </c>
    </row>
    <row r="3363" spans="2:7">
      <c r="B3363" s="41">
        <v>44845</v>
      </c>
      <c r="C3363" s="3" t="s">
        <v>118</v>
      </c>
      <c r="D3363" s="3">
        <v>475</v>
      </c>
      <c r="E3363" s="3" t="s">
        <v>112</v>
      </c>
      <c r="F3363" s="3" t="s">
        <v>106</v>
      </c>
      <c r="G3363" s="95">
        <v>9272.59</v>
      </c>
    </row>
    <row r="3364" spans="2:7">
      <c r="B3364" s="41">
        <v>44437</v>
      </c>
      <c r="C3364" s="3" t="s">
        <v>117</v>
      </c>
      <c r="D3364" s="3">
        <v>7</v>
      </c>
      <c r="E3364" s="3" t="s">
        <v>6</v>
      </c>
      <c r="F3364" s="3" t="s">
        <v>115</v>
      </c>
      <c r="G3364" s="95">
        <v>312.83</v>
      </c>
    </row>
    <row r="3365" spans="2:7">
      <c r="B3365" s="41">
        <v>44900</v>
      </c>
      <c r="C3365" s="3" t="s">
        <v>116</v>
      </c>
      <c r="D3365" s="3">
        <v>400</v>
      </c>
      <c r="E3365" s="3" t="s">
        <v>112</v>
      </c>
      <c r="F3365" s="3" t="s">
        <v>109</v>
      </c>
      <c r="G3365" s="95">
        <v>8038.5</v>
      </c>
    </row>
    <row r="3366" spans="2:7">
      <c r="B3366" s="41">
        <v>44861</v>
      </c>
      <c r="C3366" s="3" t="s">
        <v>107</v>
      </c>
      <c r="D3366" s="3">
        <v>28</v>
      </c>
      <c r="E3366" s="3" t="s">
        <v>114</v>
      </c>
      <c r="F3366" s="3" t="s">
        <v>113</v>
      </c>
      <c r="G3366" s="95">
        <v>641.41</v>
      </c>
    </row>
    <row r="3367" spans="2:7">
      <c r="B3367" s="41">
        <v>43948</v>
      </c>
      <c r="C3367" s="3" t="s">
        <v>119</v>
      </c>
      <c r="D3367" s="3">
        <v>175</v>
      </c>
      <c r="E3367" s="3" t="s">
        <v>110</v>
      </c>
      <c r="F3367" s="3" t="s">
        <v>108</v>
      </c>
      <c r="G3367" s="95">
        <v>2933.88</v>
      </c>
    </row>
    <row r="3368" spans="2:7">
      <c r="B3368" s="41">
        <v>44203</v>
      </c>
      <c r="C3368" s="3" t="s">
        <v>117</v>
      </c>
      <c r="D3368" s="3">
        <v>400</v>
      </c>
      <c r="E3368" s="3" t="s">
        <v>9</v>
      </c>
      <c r="F3368" s="3" t="s">
        <v>111</v>
      </c>
      <c r="G3368" s="95">
        <v>6198.5</v>
      </c>
    </row>
    <row r="3369" spans="2:7">
      <c r="B3369" s="41">
        <v>44702</v>
      </c>
      <c r="C3369" s="3" t="s">
        <v>118</v>
      </c>
      <c r="D3369" s="3">
        <v>375</v>
      </c>
      <c r="E3369" s="3" t="s">
        <v>6</v>
      </c>
      <c r="F3369" s="3" t="s">
        <v>113</v>
      </c>
      <c r="G3369" s="95">
        <v>9205.0300000000007</v>
      </c>
    </row>
    <row r="3370" spans="2:7">
      <c r="B3370" s="41">
        <v>44825</v>
      </c>
      <c r="C3370" s="3" t="s">
        <v>118</v>
      </c>
      <c r="D3370" s="3">
        <v>7</v>
      </c>
      <c r="E3370" s="3" t="s">
        <v>110</v>
      </c>
      <c r="F3370" s="3" t="s">
        <v>109</v>
      </c>
      <c r="G3370" s="95">
        <v>181.65</v>
      </c>
    </row>
    <row r="3371" spans="2:7">
      <c r="B3371" s="41">
        <v>44582</v>
      </c>
      <c r="C3371" s="3" t="s">
        <v>107</v>
      </c>
      <c r="D3371" s="3">
        <v>9</v>
      </c>
      <c r="E3371" s="3" t="s">
        <v>114</v>
      </c>
      <c r="F3371" s="3" t="s">
        <v>106</v>
      </c>
      <c r="G3371" s="95">
        <v>224.55</v>
      </c>
    </row>
    <row r="3372" spans="2:7">
      <c r="B3372" s="41">
        <v>44189</v>
      </c>
      <c r="C3372" s="3" t="s">
        <v>117</v>
      </c>
      <c r="D3372" s="3">
        <v>75</v>
      </c>
      <c r="E3372" s="3" t="s">
        <v>9</v>
      </c>
      <c r="F3372" s="3" t="s">
        <v>105</v>
      </c>
      <c r="G3372" s="95">
        <v>1572.19</v>
      </c>
    </row>
    <row r="3373" spans="2:7">
      <c r="B3373" s="41">
        <v>44711</v>
      </c>
      <c r="C3373" s="3" t="s">
        <v>107</v>
      </c>
      <c r="D3373" s="3">
        <v>18</v>
      </c>
      <c r="E3373" s="3" t="s">
        <v>110</v>
      </c>
      <c r="F3373" s="3" t="s">
        <v>105</v>
      </c>
      <c r="G3373" s="95">
        <v>467.1</v>
      </c>
    </row>
    <row r="3374" spans="2:7">
      <c r="B3374" s="41">
        <v>44643</v>
      </c>
      <c r="C3374" s="3" t="s">
        <v>116</v>
      </c>
      <c r="D3374" s="3">
        <v>3</v>
      </c>
      <c r="E3374" s="3" t="s">
        <v>110</v>
      </c>
      <c r="F3374" s="3" t="s">
        <v>108</v>
      </c>
      <c r="G3374" s="95">
        <v>74.849999999999994</v>
      </c>
    </row>
    <row r="3375" spans="2:7">
      <c r="B3375" s="41">
        <v>44242</v>
      </c>
      <c r="C3375" s="3" t="s">
        <v>116</v>
      </c>
      <c r="D3375" s="3">
        <v>23</v>
      </c>
      <c r="E3375" s="3" t="s">
        <v>9</v>
      </c>
      <c r="F3375" s="3" t="s">
        <v>109</v>
      </c>
      <c r="G3375" s="95">
        <v>642.85</v>
      </c>
    </row>
    <row r="3376" spans="2:7">
      <c r="B3376" s="41">
        <v>44040</v>
      </c>
      <c r="C3376" s="3" t="s">
        <v>116</v>
      </c>
      <c r="D3376" s="3">
        <v>29</v>
      </c>
      <c r="E3376" s="3" t="s">
        <v>112</v>
      </c>
      <c r="F3376" s="3" t="s">
        <v>111</v>
      </c>
      <c r="G3376" s="95">
        <v>886.17</v>
      </c>
    </row>
    <row r="3377" spans="2:7">
      <c r="B3377" s="41">
        <v>44028</v>
      </c>
      <c r="C3377" s="3" t="s">
        <v>119</v>
      </c>
      <c r="D3377" s="3">
        <v>4</v>
      </c>
      <c r="E3377" s="3" t="s">
        <v>9</v>
      </c>
      <c r="F3377" s="3" t="s">
        <v>108</v>
      </c>
      <c r="G3377" s="95">
        <v>111.8</v>
      </c>
    </row>
    <row r="3378" spans="2:7">
      <c r="B3378" s="41">
        <v>44101</v>
      </c>
      <c r="C3378" s="3" t="s">
        <v>119</v>
      </c>
      <c r="D3378" s="3">
        <v>40</v>
      </c>
      <c r="E3378" s="3" t="s">
        <v>6</v>
      </c>
      <c r="F3378" s="3" t="s">
        <v>106</v>
      </c>
      <c r="G3378" s="95">
        <v>1485.46</v>
      </c>
    </row>
    <row r="3379" spans="2:7">
      <c r="B3379" s="41">
        <v>44836</v>
      </c>
      <c r="C3379" s="3" t="s">
        <v>118</v>
      </c>
      <c r="D3379" s="3">
        <v>16</v>
      </c>
      <c r="E3379" s="3" t="s">
        <v>112</v>
      </c>
      <c r="F3379" s="3" t="s">
        <v>111</v>
      </c>
      <c r="G3379" s="95">
        <v>543.20000000000005</v>
      </c>
    </row>
    <row r="3380" spans="2:7">
      <c r="B3380" s="41">
        <v>44172</v>
      </c>
      <c r="C3380" s="3" t="s">
        <v>107</v>
      </c>
      <c r="D3380" s="3">
        <v>6</v>
      </c>
      <c r="E3380" s="3" t="s">
        <v>110</v>
      </c>
      <c r="F3380" s="3" t="s">
        <v>108</v>
      </c>
      <c r="G3380" s="95">
        <v>143.69999999999999</v>
      </c>
    </row>
    <row r="3381" spans="2:7">
      <c r="B3381" s="41">
        <v>44159</v>
      </c>
      <c r="C3381" s="3" t="s">
        <v>119</v>
      </c>
      <c r="D3381" s="3">
        <v>15</v>
      </c>
      <c r="E3381" s="3" t="s">
        <v>9</v>
      </c>
      <c r="F3381" s="3" t="s">
        <v>105</v>
      </c>
      <c r="G3381" s="95">
        <v>419.25</v>
      </c>
    </row>
    <row r="3382" spans="2:7">
      <c r="B3382" s="41">
        <v>44225</v>
      </c>
      <c r="C3382" s="3" t="s">
        <v>117</v>
      </c>
      <c r="D3382" s="3">
        <v>125</v>
      </c>
      <c r="E3382" s="3" t="s">
        <v>6</v>
      </c>
      <c r="F3382" s="3" t="s">
        <v>115</v>
      </c>
      <c r="G3382" s="95">
        <v>3735.38</v>
      </c>
    </row>
    <row r="3383" spans="2:7">
      <c r="B3383" s="41">
        <v>44914</v>
      </c>
      <c r="C3383" s="3" t="s">
        <v>117</v>
      </c>
      <c r="D3383" s="3">
        <v>32</v>
      </c>
      <c r="E3383" s="3" t="s">
        <v>9</v>
      </c>
      <c r="F3383" s="3" t="s">
        <v>113</v>
      </c>
      <c r="G3383" s="95">
        <v>760.24</v>
      </c>
    </row>
    <row r="3384" spans="2:7">
      <c r="B3384" s="41">
        <v>44412</v>
      </c>
      <c r="C3384" s="3" t="s">
        <v>116</v>
      </c>
      <c r="D3384" s="3">
        <v>20</v>
      </c>
      <c r="E3384" s="3" t="s">
        <v>112</v>
      </c>
      <c r="F3384" s="3" t="s">
        <v>106</v>
      </c>
      <c r="G3384" s="95">
        <v>679</v>
      </c>
    </row>
    <row r="3385" spans="2:7">
      <c r="B3385" s="41">
        <v>44575</v>
      </c>
      <c r="C3385" s="3" t="s">
        <v>116</v>
      </c>
      <c r="D3385" s="3">
        <v>7</v>
      </c>
      <c r="E3385" s="3" t="s">
        <v>6</v>
      </c>
      <c r="F3385" s="3" t="s">
        <v>108</v>
      </c>
      <c r="G3385" s="95">
        <v>312.83</v>
      </c>
    </row>
    <row r="3386" spans="2:7">
      <c r="B3386" s="41">
        <v>43960</v>
      </c>
      <c r="C3386" s="3" t="s">
        <v>118</v>
      </c>
      <c r="D3386" s="3">
        <v>4</v>
      </c>
      <c r="E3386" s="3" t="s">
        <v>112</v>
      </c>
      <c r="F3386" s="3" t="s">
        <v>111</v>
      </c>
      <c r="G3386" s="95">
        <v>135.80000000000001</v>
      </c>
    </row>
    <row r="3387" spans="2:7">
      <c r="B3387" s="41">
        <v>44102</v>
      </c>
      <c r="C3387" s="3" t="s">
        <v>118</v>
      </c>
      <c r="D3387" s="3">
        <v>8</v>
      </c>
      <c r="E3387" s="3" t="s">
        <v>110</v>
      </c>
      <c r="F3387" s="3" t="s">
        <v>113</v>
      </c>
      <c r="G3387" s="95">
        <v>207.6</v>
      </c>
    </row>
    <row r="3388" spans="2:7">
      <c r="B3388" s="41">
        <v>43926</v>
      </c>
      <c r="C3388" s="3" t="s">
        <v>119</v>
      </c>
      <c r="D3388" s="3">
        <v>47</v>
      </c>
      <c r="E3388" s="3" t="s">
        <v>9</v>
      </c>
      <c r="F3388" s="3" t="s">
        <v>109</v>
      </c>
      <c r="G3388" s="95">
        <v>1076.6500000000001</v>
      </c>
    </row>
    <row r="3389" spans="2:7">
      <c r="B3389" s="41">
        <v>43910</v>
      </c>
      <c r="C3389" s="3" t="s">
        <v>117</v>
      </c>
      <c r="D3389" s="3">
        <v>450</v>
      </c>
      <c r="E3389" s="3" t="s">
        <v>6</v>
      </c>
      <c r="F3389" s="3" t="s">
        <v>115</v>
      </c>
      <c r="G3389" s="95">
        <v>11563.54</v>
      </c>
    </row>
    <row r="3390" spans="2:7">
      <c r="B3390" s="41">
        <v>44685</v>
      </c>
      <c r="C3390" s="3" t="s">
        <v>119</v>
      </c>
      <c r="D3390" s="3">
        <v>32</v>
      </c>
      <c r="E3390" s="3" t="s">
        <v>6</v>
      </c>
      <c r="F3390" s="3" t="s">
        <v>109</v>
      </c>
      <c r="G3390" s="95">
        <v>1215.57</v>
      </c>
    </row>
    <row r="3391" spans="2:7">
      <c r="B3391" s="41">
        <v>44767</v>
      </c>
      <c r="C3391" s="3" t="s">
        <v>116</v>
      </c>
      <c r="D3391" s="3">
        <v>26</v>
      </c>
      <c r="E3391" s="3" t="s">
        <v>114</v>
      </c>
      <c r="F3391" s="3" t="s">
        <v>111</v>
      </c>
      <c r="G3391" s="95">
        <v>573.5</v>
      </c>
    </row>
    <row r="3392" spans="2:7">
      <c r="B3392" s="41">
        <v>44037</v>
      </c>
      <c r="C3392" s="3" t="s">
        <v>117</v>
      </c>
      <c r="D3392" s="3">
        <v>125</v>
      </c>
      <c r="E3392" s="3" t="s">
        <v>114</v>
      </c>
      <c r="F3392" s="3" t="s">
        <v>111</v>
      </c>
      <c r="G3392" s="95">
        <v>2358.13</v>
      </c>
    </row>
    <row r="3393" spans="2:7">
      <c r="B3393" s="41">
        <v>43984</v>
      </c>
      <c r="C3393" s="3" t="s">
        <v>118</v>
      </c>
      <c r="D3393" s="3">
        <v>43</v>
      </c>
      <c r="E3393" s="3" t="s">
        <v>6</v>
      </c>
      <c r="F3393" s="3" t="s">
        <v>108</v>
      </c>
      <c r="G3393" s="95">
        <v>1560.32</v>
      </c>
    </row>
    <row r="3394" spans="2:7">
      <c r="B3394" s="41">
        <v>43937</v>
      </c>
      <c r="C3394" s="3" t="s">
        <v>119</v>
      </c>
      <c r="D3394" s="3">
        <v>525</v>
      </c>
      <c r="E3394" s="3" t="s">
        <v>110</v>
      </c>
      <c r="F3394" s="3" t="s">
        <v>108</v>
      </c>
      <c r="G3394" s="95">
        <v>7531.78</v>
      </c>
    </row>
    <row r="3395" spans="2:7">
      <c r="B3395" s="41">
        <v>44471</v>
      </c>
      <c r="C3395" s="3" t="s">
        <v>119</v>
      </c>
      <c r="D3395" s="3">
        <v>1</v>
      </c>
      <c r="E3395" s="3" t="s">
        <v>112</v>
      </c>
      <c r="F3395" s="3" t="s">
        <v>106</v>
      </c>
      <c r="G3395" s="95">
        <v>33.950000000000003</v>
      </c>
    </row>
    <row r="3396" spans="2:7">
      <c r="B3396" s="41">
        <v>44828</v>
      </c>
      <c r="C3396" s="3" t="s">
        <v>119</v>
      </c>
      <c r="D3396" s="3">
        <v>375</v>
      </c>
      <c r="E3396" s="3" t="s">
        <v>6</v>
      </c>
      <c r="F3396" s="3" t="s">
        <v>115</v>
      </c>
      <c r="G3396" s="95">
        <v>9420.66</v>
      </c>
    </row>
    <row r="3397" spans="2:7">
      <c r="B3397" s="41">
        <v>44905</v>
      </c>
      <c r="C3397" s="3" t="s">
        <v>117</v>
      </c>
      <c r="D3397" s="3">
        <v>475</v>
      </c>
      <c r="E3397" s="3" t="s">
        <v>9</v>
      </c>
      <c r="F3397" s="3" t="s">
        <v>115</v>
      </c>
      <c r="G3397" s="95">
        <v>7906.97</v>
      </c>
    </row>
    <row r="3398" spans="2:7">
      <c r="B3398" s="41">
        <v>44123</v>
      </c>
      <c r="C3398" s="3" t="s">
        <v>119</v>
      </c>
      <c r="D3398" s="3">
        <v>6</v>
      </c>
      <c r="E3398" s="3" t="s">
        <v>9</v>
      </c>
      <c r="F3398" s="3" t="s">
        <v>106</v>
      </c>
      <c r="G3398" s="95">
        <v>161.69999999999999</v>
      </c>
    </row>
    <row r="3399" spans="2:7">
      <c r="B3399" s="41">
        <v>44887</v>
      </c>
      <c r="C3399" s="3" t="s">
        <v>119</v>
      </c>
      <c r="D3399" s="3">
        <v>1</v>
      </c>
      <c r="E3399" s="3" t="s">
        <v>114</v>
      </c>
      <c r="F3399" s="3" t="s">
        <v>106</v>
      </c>
      <c r="G3399" s="95">
        <v>25.95</v>
      </c>
    </row>
    <row r="3400" spans="2:7">
      <c r="B3400" s="41">
        <v>44487</v>
      </c>
      <c r="C3400" s="3" t="s">
        <v>117</v>
      </c>
      <c r="D3400" s="3">
        <v>400</v>
      </c>
      <c r="E3400" s="3" t="s">
        <v>9</v>
      </c>
      <c r="F3400" s="3" t="s">
        <v>113</v>
      </c>
      <c r="G3400" s="95">
        <v>6658.5</v>
      </c>
    </row>
    <row r="3401" spans="2:7">
      <c r="B3401" s="41">
        <v>44089</v>
      </c>
      <c r="C3401" s="3" t="s">
        <v>117</v>
      </c>
      <c r="D3401" s="3">
        <v>43</v>
      </c>
      <c r="E3401" s="3" t="s">
        <v>112</v>
      </c>
      <c r="F3401" s="3" t="s">
        <v>115</v>
      </c>
      <c r="G3401" s="95">
        <v>1313.97</v>
      </c>
    </row>
    <row r="3402" spans="2:7">
      <c r="B3402" s="41">
        <v>44877</v>
      </c>
      <c r="C3402" s="3" t="s">
        <v>119</v>
      </c>
      <c r="D3402" s="3">
        <v>19</v>
      </c>
      <c r="E3402" s="3" t="s">
        <v>114</v>
      </c>
      <c r="F3402" s="3" t="s">
        <v>105</v>
      </c>
      <c r="G3402" s="95">
        <v>493.05</v>
      </c>
    </row>
    <row r="3403" spans="2:7">
      <c r="B3403" s="41">
        <v>44509</v>
      </c>
      <c r="C3403" s="3" t="s">
        <v>116</v>
      </c>
      <c r="D3403" s="3">
        <v>125</v>
      </c>
      <c r="E3403" s="3" t="s">
        <v>110</v>
      </c>
      <c r="F3403" s="3" t="s">
        <v>111</v>
      </c>
      <c r="G3403" s="95">
        <v>2270.63</v>
      </c>
    </row>
    <row r="3404" spans="2:7">
      <c r="B3404" s="41">
        <v>44222</v>
      </c>
      <c r="C3404" s="3" t="s">
        <v>117</v>
      </c>
      <c r="D3404" s="3">
        <v>2</v>
      </c>
      <c r="E3404" s="3" t="s">
        <v>110</v>
      </c>
      <c r="F3404" s="3" t="s">
        <v>108</v>
      </c>
      <c r="G3404" s="95">
        <v>49.9</v>
      </c>
    </row>
    <row r="3405" spans="2:7">
      <c r="B3405" s="41">
        <v>44024</v>
      </c>
      <c r="C3405" s="3" t="s">
        <v>119</v>
      </c>
      <c r="D3405" s="3">
        <v>2</v>
      </c>
      <c r="E3405" s="3" t="s">
        <v>9</v>
      </c>
      <c r="F3405" s="3" t="s">
        <v>115</v>
      </c>
      <c r="G3405" s="95">
        <v>57.9</v>
      </c>
    </row>
    <row r="3406" spans="2:7">
      <c r="B3406" s="41">
        <v>43947</v>
      </c>
      <c r="C3406" s="3" t="s">
        <v>118</v>
      </c>
      <c r="D3406" s="3">
        <v>6</v>
      </c>
      <c r="E3406" s="3" t="s">
        <v>112</v>
      </c>
      <c r="F3406" s="3" t="s">
        <v>105</v>
      </c>
      <c r="G3406" s="95">
        <v>203.7</v>
      </c>
    </row>
    <row r="3407" spans="2:7">
      <c r="B3407" s="41">
        <v>43898</v>
      </c>
      <c r="C3407" s="3" t="s">
        <v>119</v>
      </c>
      <c r="D3407" s="3">
        <v>4</v>
      </c>
      <c r="E3407" s="3" t="s">
        <v>114</v>
      </c>
      <c r="F3407" s="3" t="s">
        <v>105</v>
      </c>
      <c r="G3407" s="95">
        <v>107.8</v>
      </c>
    </row>
    <row r="3408" spans="2:7">
      <c r="B3408" s="41">
        <v>44021</v>
      </c>
      <c r="C3408" s="3" t="s">
        <v>119</v>
      </c>
      <c r="D3408" s="3">
        <v>14</v>
      </c>
      <c r="E3408" s="3" t="s">
        <v>112</v>
      </c>
      <c r="F3408" s="3" t="s">
        <v>113</v>
      </c>
      <c r="G3408" s="95">
        <v>489.3</v>
      </c>
    </row>
    <row r="3409" spans="2:7">
      <c r="B3409" s="41">
        <v>44597</v>
      </c>
      <c r="C3409" s="3" t="s">
        <v>119</v>
      </c>
      <c r="D3409" s="3">
        <v>25</v>
      </c>
      <c r="E3409" s="3" t="s">
        <v>112</v>
      </c>
      <c r="F3409" s="3" t="s">
        <v>115</v>
      </c>
      <c r="G3409" s="95">
        <v>742.69</v>
      </c>
    </row>
    <row r="3410" spans="2:7">
      <c r="B3410" s="41">
        <v>43900</v>
      </c>
      <c r="C3410" s="3" t="s">
        <v>118</v>
      </c>
      <c r="D3410" s="3">
        <v>4</v>
      </c>
      <c r="E3410" s="3" t="s">
        <v>112</v>
      </c>
      <c r="F3410" s="3" t="s">
        <v>111</v>
      </c>
      <c r="G3410" s="95">
        <v>139.80000000000001</v>
      </c>
    </row>
    <row r="3411" spans="2:7">
      <c r="B3411" s="41">
        <v>44604</v>
      </c>
      <c r="C3411" s="3" t="s">
        <v>119</v>
      </c>
      <c r="D3411" s="3">
        <v>525</v>
      </c>
      <c r="E3411" s="3" t="s">
        <v>9</v>
      </c>
      <c r="F3411" s="3" t="s">
        <v>109</v>
      </c>
      <c r="G3411" s="95">
        <v>8739.2800000000007</v>
      </c>
    </row>
    <row r="3412" spans="2:7">
      <c r="B3412" s="41">
        <v>44622</v>
      </c>
      <c r="C3412" s="3" t="s">
        <v>107</v>
      </c>
      <c r="D3412" s="3">
        <v>3</v>
      </c>
      <c r="E3412" s="3" t="s">
        <v>6</v>
      </c>
      <c r="F3412" s="3" t="s">
        <v>108</v>
      </c>
      <c r="G3412" s="95">
        <v>131.07</v>
      </c>
    </row>
    <row r="3413" spans="2:7">
      <c r="B3413" s="41">
        <v>44437</v>
      </c>
      <c r="C3413" s="3" t="s">
        <v>107</v>
      </c>
      <c r="D3413" s="3">
        <v>8</v>
      </c>
      <c r="E3413" s="3" t="s">
        <v>6</v>
      </c>
      <c r="F3413" s="3" t="s">
        <v>111</v>
      </c>
      <c r="G3413" s="95">
        <v>341.52</v>
      </c>
    </row>
    <row r="3414" spans="2:7">
      <c r="B3414" s="41">
        <v>44621</v>
      </c>
      <c r="C3414" s="3" t="s">
        <v>119</v>
      </c>
      <c r="D3414" s="3">
        <v>23</v>
      </c>
      <c r="E3414" s="3" t="s">
        <v>6</v>
      </c>
      <c r="F3414" s="3" t="s">
        <v>108</v>
      </c>
      <c r="G3414" s="95">
        <v>1027.8699999999999</v>
      </c>
    </row>
    <row r="3415" spans="2:7">
      <c r="B3415" s="41">
        <v>44236</v>
      </c>
      <c r="C3415" s="3" t="s">
        <v>119</v>
      </c>
      <c r="D3415" s="3">
        <v>5</v>
      </c>
      <c r="E3415" s="3" t="s">
        <v>114</v>
      </c>
      <c r="F3415" s="3" t="s">
        <v>105</v>
      </c>
      <c r="G3415" s="95">
        <v>134.75</v>
      </c>
    </row>
    <row r="3416" spans="2:7">
      <c r="B3416" s="41">
        <v>44682</v>
      </c>
      <c r="C3416" s="3" t="s">
        <v>118</v>
      </c>
      <c r="D3416" s="3">
        <v>175</v>
      </c>
      <c r="E3416" s="3" t="s">
        <v>9</v>
      </c>
      <c r="F3416" s="3" t="s">
        <v>106</v>
      </c>
      <c r="G3416" s="95">
        <v>3301.38</v>
      </c>
    </row>
    <row r="3417" spans="2:7">
      <c r="B3417" s="41">
        <v>44838</v>
      </c>
      <c r="C3417" s="3" t="s">
        <v>117</v>
      </c>
      <c r="D3417" s="3">
        <v>225</v>
      </c>
      <c r="E3417" s="3" t="s">
        <v>110</v>
      </c>
      <c r="F3417" s="3" t="s">
        <v>113</v>
      </c>
      <c r="G3417" s="95">
        <v>4087.13</v>
      </c>
    </row>
    <row r="3418" spans="2:7">
      <c r="B3418" s="41">
        <v>44006</v>
      </c>
      <c r="C3418" s="3" t="s">
        <v>119</v>
      </c>
      <c r="D3418" s="3">
        <v>34</v>
      </c>
      <c r="E3418" s="3" t="s">
        <v>114</v>
      </c>
      <c r="F3418" s="3" t="s">
        <v>109</v>
      </c>
      <c r="G3418" s="95">
        <v>778.86</v>
      </c>
    </row>
    <row r="3419" spans="2:7">
      <c r="B3419" s="41">
        <v>43874</v>
      </c>
      <c r="C3419" s="3" t="s">
        <v>119</v>
      </c>
      <c r="D3419" s="3">
        <v>10</v>
      </c>
      <c r="E3419" s="3" t="s">
        <v>9</v>
      </c>
      <c r="F3419" s="3" t="s">
        <v>105</v>
      </c>
      <c r="G3419" s="95">
        <v>289.5</v>
      </c>
    </row>
    <row r="3420" spans="2:7">
      <c r="B3420" s="41">
        <v>44618</v>
      </c>
      <c r="C3420" s="3" t="s">
        <v>117</v>
      </c>
      <c r="D3420" s="3">
        <v>14</v>
      </c>
      <c r="E3420" s="3" t="s">
        <v>9</v>
      </c>
      <c r="F3420" s="3" t="s">
        <v>108</v>
      </c>
      <c r="G3420" s="95">
        <v>377.3</v>
      </c>
    </row>
    <row r="3421" spans="2:7">
      <c r="B3421" s="41">
        <v>44774</v>
      </c>
      <c r="C3421" s="3" t="s">
        <v>117</v>
      </c>
      <c r="D3421" s="3">
        <v>3</v>
      </c>
      <c r="E3421" s="3" t="s">
        <v>9</v>
      </c>
      <c r="F3421" s="3" t="s">
        <v>115</v>
      </c>
      <c r="G3421" s="95">
        <v>86.85</v>
      </c>
    </row>
    <row r="3422" spans="2:7">
      <c r="B3422" s="41">
        <v>43993</v>
      </c>
      <c r="C3422" s="3" t="s">
        <v>118</v>
      </c>
      <c r="D3422" s="3">
        <v>30</v>
      </c>
      <c r="E3422" s="3" t="s">
        <v>112</v>
      </c>
      <c r="F3422" s="3" t="s">
        <v>109</v>
      </c>
      <c r="G3422" s="95">
        <v>865.73</v>
      </c>
    </row>
    <row r="3423" spans="2:7">
      <c r="B3423" s="41">
        <v>44535</v>
      </c>
      <c r="C3423" s="3" t="s">
        <v>107</v>
      </c>
      <c r="D3423" s="3">
        <v>9</v>
      </c>
      <c r="E3423" s="3" t="s">
        <v>114</v>
      </c>
      <c r="F3423" s="3" t="s">
        <v>105</v>
      </c>
      <c r="G3423" s="95">
        <v>233.55</v>
      </c>
    </row>
    <row r="3424" spans="2:7">
      <c r="B3424" s="41">
        <v>44135</v>
      </c>
      <c r="C3424" s="3" t="s">
        <v>118</v>
      </c>
      <c r="D3424" s="3">
        <v>4</v>
      </c>
      <c r="E3424" s="3" t="s">
        <v>112</v>
      </c>
      <c r="F3424" s="3" t="s">
        <v>109</v>
      </c>
      <c r="G3424" s="95">
        <v>135.80000000000001</v>
      </c>
    </row>
    <row r="3425" spans="2:7">
      <c r="B3425" s="41">
        <v>43841</v>
      </c>
      <c r="C3425" s="3" t="s">
        <v>119</v>
      </c>
      <c r="D3425" s="3">
        <v>32</v>
      </c>
      <c r="E3425" s="3" t="s">
        <v>9</v>
      </c>
      <c r="F3425" s="3" t="s">
        <v>109</v>
      </c>
      <c r="G3425" s="95">
        <v>760.24</v>
      </c>
    </row>
    <row r="3426" spans="2:7">
      <c r="B3426" s="41">
        <v>43916</v>
      </c>
      <c r="C3426" s="3" t="s">
        <v>117</v>
      </c>
      <c r="D3426" s="3">
        <v>9</v>
      </c>
      <c r="E3426" s="3" t="s">
        <v>9</v>
      </c>
      <c r="F3426" s="3" t="s">
        <v>109</v>
      </c>
      <c r="G3426" s="95">
        <v>242.55</v>
      </c>
    </row>
    <row r="3427" spans="2:7">
      <c r="B3427" s="41">
        <v>44048</v>
      </c>
      <c r="C3427" s="3" t="s">
        <v>107</v>
      </c>
      <c r="D3427" s="3">
        <v>33</v>
      </c>
      <c r="E3427" s="3" t="s">
        <v>114</v>
      </c>
      <c r="F3427" s="3" t="s">
        <v>106</v>
      </c>
      <c r="G3427" s="95">
        <v>755.95</v>
      </c>
    </row>
    <row r="3428" spans="2:7">
      <c r="B3428" s="41">
        <v>44718</v>
      </c>
      <c r="C3428" s="3" t="s">
        <v>119</v>
      </c>
      <c r="D3428" s="3">
        <v>20</v>
      </c>
      <c r="E3428" s="3" t="s">
        <v>110</v>
      </c>
      <c r="F3428" s="3" t="s">
        <v>109</v>
      </c>
      <c r="G3428" s="95">
        <v>519</v>
      </c>
    </row>
    <row r="3429" spans="2:7">
      <c r="B3429" s="41">
        <v>44868</v>
      </c>
      <c r="C3429" s="3" t="s">
        <v>118</v>
      </c>
      <c r="D3429" s="3">
        <v>300</v>
      </c>
      <c r="E3429" s="3" t="s">
        <v>112</v>
      </c>
      <c r="F3429" s="3" t="s">
        <v>105</v>
      </c>
      <c r="G3429" s="95">
        <v>6201.38</v>
      </c>
    </row>
    <row r="3430" spans="2:7">
      <c r="B3430" s="41">
        <v>43997</v>
      </c>
      <c r="C3430" s="3" t="s">
        <v>107</v>
      </c>
      <c r="D3430" s="3">
        <v>31</v>
      </c>
      <c r="E3430" s="3" t="s">
        <v>6</v>
      </c>
      <c r="F3430" s="3" t="s">
        <v>115</v>
      </c>
      <c r="G3430" s="95">
        <v>1177.58</v>
      </c>
    </row>
    <row r="3431" spans="2:7">
      <c r="B3431" s="41">
        <v>44606</v>
      </c>
      <c r="C3431" s="3" t="s">
        <v>117</v>
      </c>
      <c r="D3431" s="3">
        <v>9</v>
      </c>
      <c r="E3431" s="3" t="s">
        <v>110</v>
      </c>
      <c r="F3431" s="3" t="s">
        <v>105</v>
      </c>
      <c r="G3431" s="95">
        <v>224.55</v>
      </c>
    </row>
    <row r="3432" spans="2:7">
      <c r="B3432" s="41">
        <v>44270</v>
      </c>
      <c r="C3432" s="3" t="s">
        <v>119</v>
      </c>
      <c r="D3432" s="3">
        <v>7</v>
      </c>
      <c r="E3432" s="3" t="s">
        <v>110</v>
      </c>
      <c r="F3432" s="3" t="s">
        <v>115</v>
      </c>
      <c r="G3432" s="95">
        <v>174.65</v>
      </c>
    </row>
    <row r="3433" spans="2:7">
      <c r="B3433" s="41">
        <v>44601</v>
      </c>
      <c r="C3433" s="3" t="s">
        <v>116</v>
      </c>
      <c r="D3433" s="3">
        <v>13</v>
      </c>
      <c r="E3433" s="3" t="s">
        <v>110</v>
      </c>
      <c r="F3433" s="3" t="s">
        <v>113</v>
      </c>
      <c r="G3433" s="95">
        <v>337.35</v>
      </c>
    </row>
    <row r="3434" spans="2:7">
      <c r="B3434" s="41">
        <v>44422</v>
      </c>
      <c r="C3434" s="3" t="s">
        <v>119</v>
      </c>
      <c r="D3434" s="3">
        <v>45</v>
      </c>
      <c r="E3434" s="3" t="s">
        <v>6</v>
      </c>
      <c r="F3434" s="3" t="s">
        <v>108</v>
      </c>
      <c r="G3434" s="95">
        <v>1671.14</v>
      </c>
    </row>
    <row r="3435" spans="2:7">
      <c r="B3435" s="41">
        <v>44810</v>
      </c>
      <c r="C3435" s="3" t="s">
        <v>117</v>
      </c>
      <c r="D3435" s="3">
        <v>35</v>
      </c>
      <c r="E3435" s="3" t="s">
        <v>112</v>
      </c>
      <c r="F3435" s="3" t="s">
        <v>113</v>
      </c>
      <c r="G3435" s="95">
        <v>1010.01</v>
      </c>
    </row>
    <row r="3436" spans="2:7">
      <c r="B3436" s="41">
        <v>44332</v>
      </c>
      <c r="C3436" s="3" t="s">
        <v>107</v>
      </c>
      <c r="D3436" s="3">
        <v>2</v>
      </c>
      <c r="E3436" s="3" t="s">
        <v>9</v>
      </c>
      <c r="F3436" s="3" t="s">
        <v>105</v>
      </c>
      <c r="G3436" s="95">
        <v>57.9</v>
      </c>
    </row>
    <row r="3437" spans="2:7">
      <c r="B3437" s="41">
        <v>44753</v>
      </c>
      <c r="C3437" s="3" t="s">
        <v>117</v>
      </c>
      <c r="D3437" s="3">
        <v>12</v>
      </c>
      <c r="E3437" s="3" t="s">
        <v>6</v>
      </c>
      <c r="F3437" s="3" t="s">
        <v>106</v>
      </c>
      <c r="G3437" s="95">
        <v>536.28</v>
      </c>
    </row>
    <row r="3438" spans="2:7">
      <c r="B3438" s="41">
        <v>44123</v>
      </c>
      <c r="C3438" s="3" t="s">
        <v>119</v>
      </c>
      <c r="D3438" s="3">
        <v>31</v>
      </c>
      <c r="E3438" s="3" t="s">
        <v>114</v>
      </c>
      <c r="F3438" s="3" t="s">
        <v>113</v>
      </c>
      <c r="G3438" s="95">
        <v>710.13</v>
      </c>
    </row>
    <row r="3439" spans="2:7">
      <c r="B3439" s="41">
        <v>44347</v>
      </c>
      <c r="C3439" s="3" t="s">
        <v>107</v>
      </c>
      <c r="D3439" s="3">
        <v>8</v>
      </c>
      <c r="E3439" s="3" t="s">
        <v>110</v>
      </c>
      <c r="F3439" s="3" t="s">
        <v>113</v>
      </c>
      <c r="G3439" s="95">
        <v>191.6</v>
      </c>
    </row>
    <row r="3440" spans="2:7">
      <c r="B3440" s="41">
        <v>43957</v>
      </c>
      <c r="C3440" s="3" t="s">
        <v>118</v>
      </c>
      <c r="D3440" s="3">
        <v>325</v>
      </c>
      <c r="E3440" s="3" t="s">
        <v>114</v>
      </c>
      <c r="F3440" s="3" t="s">
        <v>106</v>
      </c>
      <c r="G3440" s="95">
        <v>4849.41</v>
      </c>
    </row>
    <row r="3441" spans="2:7">
      <c r="B3441" s="41">
        <v>44915</v>
      </c>
      <c r="C3441" s="3" t="s">
        <v>117</v>
      </c>
      <c r="D3441" s="3">
        <v>7</v>
      </c>
      <c r="E3441" s="3" t="s">
        <v>112</v>
      </c>
      <c r="F3441" s="3" t="s">
        <v>109</v>
      </c>
      <c r="G3441" s="95">
        <v>244.65</v>
      </c>
    </row>
    <row r="3442" spans="2:7">
      <c r="B3442" s="41">
        <v>44186</v>
      </c>
      <c r="C3442" s="3" t="s">
        <v>117</v>
      </c>
      <c r="D3442" s="3">
        <v>4</v>
      </c>
      <c r="E3442" s="3" t="s">
        <v>114</v>
      </c>
      <c r="F3442" s="3" t="s">
        <v>106</v>
      </c>
      <c r="G3442" s="95">
        <v>99.8</v>
      </c>
    </row>
    <row r="3443" spans="2:7">
      <c r="B3443" s="41">
        <v>43852</v>
      </c>
      <c r="C3443" s="3" t="s">
        <v>107</v>
      </c>
      <c r="D3443" s="3">
        <v>6</v>
      </c>
      <c r="E3443" s="3" t="s">
        <v>112</v>
      </c>
      <c r="F3443" s="3" t="s">
        <v>111</v>
      </c>
      <c r="G3443" s="95">
        <v>209.7</v>
      </c>
    </row>
    <row r="3444" spans="2:7">
      <c r="B3444" s="41">
        <v>43853</v>
      </c>
      <c r="C3444" s="3" t="s">
        <v>119</v>
      </c>
      <c r="D3444" s="3">
        <v>11</v>
      </c>
      <c r="E3444" s="3" t="s">
        <v>6</v>
      </c>
      <c r="F3444" s="3" t="s">
        <v>113</v>
      </c>
      <c r="G3444" s="95">
        <v>480.59</v>
      </c>
    </row>
    <row r="3445" spans="2:7">
      <c r="B3445" s="41">
        <v>44167</v>
      </c>
      <c r="C3445" s="3" t="s">
        <v>107</v>
      </c>
      <c r="D3445" s="3">
        <v>450</v>
      </c>
      <c r="E3445" s="3" t="s">
        <v>9</v>
      </c>
      <c r="F3445" s="3" t="s">
        <v>115</v>
      </c>
      <c r="G3445" s="95">
        <v>7232.06</v>
      </c>
    </row>
    <row r="3446" spans="2:7">
      <c r="B3446" s="41">
        <v>44786</v>
      </c>
      <c r="C3446" s="3" t="s">
        <v>119</v>
      </c>
      <c r="D3446" s="3">
        <v>250</v>
      </c>
      <c r="E3446" s="3" t="s">
        <v>6</v>
      </c>
      <c r="F3446" s="3" t="s">
        <v>115</v>
      </c>
      <c r="G3446" s="95">
        <v>7820.75</v>
      </c>
    </row>
    <row r="3447" spans="2:7">
      <c r="B3447" s="41">
        <v>44018</v>
      </c>
      <c r="C3447" s="3" t="s">
        <v>119</v>
      </c>
      <c r="D3447" s="3">
        <v>1</v>
      </c>
      <c r="E3447" s="3" t="s">
        <v>6</v>
      </c>
      <c r="F3447" s="3" t="s">
        <v>106</v>
      </c>
      <c r="G3447" s="95">
        <v>42.69</v>
      </c>
    </row>
    <row r="3448" spans="2:7">
      <c r="B3448" s="41">
        <v>44813</v>
      </c>
      <c r="C3448" s="3" t="s">
        <v>117</v>
      </c>
      <c r="D3448" s="3">
        <v>42</v>
      </c>
      <c r="E3448" s="3" t="s">
        <v>9</v>
      </c>
      <c r="F3448" s="3" t="s">
        <v>105</v>
      </c>
      <c r="G3448" s="95">
        <v>962.12</v>
      </c>
    </row>
    <row r="3449" spans="2:7">
      <c r="B3449" s="41">
        <v>44294</v>
      </c>
      <c r="C3449" s="3" t="s">
        <v>118</v>
      </c>
      <c r="D3449" s="3">
        <v>16</v>
      </c>
      <c r="E3449" s="3" t="s">
        <v>110</v>
      </c>
      <c r="F3449" s="3" t="s">
        <v>105</v>
      </c>
      <c r="G3449" s="95">
        <v>415.2</v>
      </c>
    </row>
    <row r="3450" spans="2:7">
      <c r="B3450" s="41">
        <v>43903</v>
      </c>
      <c r="C3450" s="3" t="s">
        <v>118</v>
      </c>
      <c r="D3450" s="3">
        <v>33</v>
      </c>
      <c r="E3450" s="3" t="s">
        <v>112</v>
      </c>
      <c r="F3450" s="3" t="s">
        <v>111</v>
      </c>
      <c r="G3450" s="95">
        <v>1008.4</v>
      </c>
    </row>
    <row r="3451" spans="2:7">
      <c r="B3451" s="41">
        <v>44572</v>
      </c>
      <c r="C3451" s="3" t="s">
        <v>117</v>
      </c>
      <c r="D3451" s="3">
        <v>600</v>
      </c>
      <c r="E3451" s="3" t="s">
        <v>6</v>
      </c>
      <c r="F3451" s="3" t="s">
        <v>108</v>
      </c>
      <c r="G3451" s="95">
        <v>15073.05</v>
      </c>
    </row>
    <row r="3452" spans="2:7">
      <c r="B3452" s="41">
        <v>44723</v>
      </c>
      <c r="C3452" s="3" t="s">
        <v>119</v>
      </c>
      <c r="D3452" s="3">
        <v>49</v>
      </c>
      <c r="E3452" s="3" t="s">
        <v>110</v>
      </c>
      <c r="F3452" s="3" t="s">
        <v>109</v>
      </c>
      <c r="G3452" s="95">
        <v>916.91</v>
      </c>
    </row>
    <row r="3453" spans="2:7">
      <c r="B3453" s="41">
        <v>44540</v>
      </c>
      <c r="C3453" s="3" t="s">
        <v>119</v>
      </c>
      <c r="D3453" s="3">
        <v>13</v>
      </c>
      <c r="E3453" s="3" t="s">
        <v>6</v>
      </c>
      <c r="F3453" s="3" t="s">
        <v>105</v>
      </c>
      <c r="G3453" s="95">
        <v>580.97</v>
      </c>
    </row>
    <row r="3454" spans="2:7">
      <c r="B3454" s="41">
        <v>44808</v>
      </c>
      <c r="C3454" s="3" t="s">
        <v>107</v>
      </c>
      <c r="D3454" s="3">
        <v>8</v>
      </c>
      <c r="E3454" s="3" t="s">
        <v>9</v>
      </c>
      <c r="F3454" s="3" t="s">
        <v>108</v>
      </c>
      <c r="G3454" s="95">
        <v>223.6</v>
      </c>
    </row>
    <row r="3455" spans="2:7">
      <c r="B3455" s="41">
        <v>44266</v>
      </c>
      <c r="C3455" s="3" t="s">
        <v>118</v>
      </c>
      <c r="D3455" s="3">
        <v>4</v>
      </c>
      <c r="E3455" s="3" t="s">
        <v>112</v>
      </c>
      <c r="F3455" s="3" t="s">
        <v>106</v>
      </c>
      <c r="G3455" s="95">
        <v>143.80000000000001</v>
      </c>
    </row>
    <row r="3456" spans="2:7">
      <c r="B3456" s="41">
        <v>44352</v>
      </c>
      <c r="C3456" s="3" t="s">
        <v>107</v>
      </c>
      <c r="D3456" s="3">
        <v>26</v>
      </c>
      <c r="E3456" s="3" t="s">
        <v>114</v>
      </c>
      <c r="F3456" s="3" t="s">
        <v>106</v>
      </c>
      <c r="G3456" s="95">
        <v>573.5</v>
      </c>
    </row>
    <row r="3457" spans="2:7">
      <c r="B3457" s="41">
        <v>44374</v>
      </c>
      <c r="C3457" s="3" t="s">
        <v>117</v>
      </c>
      <c r="D3457" s="3">
        <v>8</v>
      </c>
      <c r="E3457" s="3" t="s">
        <v>6</v>
      </c>
      <c r="F3457" s="3" t="s">
        <v>108</v>
      </c>
      <c r="G3457" s="95">
        <v>341.52</v>
      </c>
    </row>
    <row r="3458" spans="2:7">
      <c r="B3458" s="41">
        <v>44211</v>
      </c>
      <c r="C3458" s="3" t="s">
        <v>118</v>
      </c>
      <c r="D3458" s="3">
        <v>16</v>
      </c>
      <c r="E3458" s="3" t="s">
        <v>9</v>
      </c>
      <c r="F3458" s="3" t="s">
        <v>105</v>
      </c>
      <c r="G3458" s="95">
        <v>463.2</v>
      </c>
    </row>
    <row r="3459" spans="2:7">
      <c r="B3459" s="41">
        <v>44178</v>
      </c>
      <c r="C3459" s="3" t="s">
        <v>119</v>
      </c>
      <c r="D3459" s="3">
        <v>21</v>
      </c>
      <c r="E3459" s="3" t="s">
        <v>112</v>
      </c>
      <c r="F3459" s="3" t="s">
        <v>109</v>
      </c>
      <c r="G3459" s="95">
        <v>754.95</v>
      </c>
    </row>
    <row r="3460" spans="2:7">
      <c r="B3460" s="41">
        <v>44644</v>
      </c>
      <c r="C3460" s="3" t="s">
        <v>119</v>
      </c>
      <c r="D3460" s="3">
        <v>23</v>
      </c>
      <c r="E3460" s="3" t="s">
        <v>112</v>
      </c>
      <c r="F3460" s="3" t="s">
        <v>106</v>
      </c>
      <c r="G3460" s="95">
        <v>780.85</v>
      </c>
    </row>
    <row r="3461" spans="2:7">
      <c r="B3461" s="41">
        <v>44209</v>
      </c>
      <c r="C3461" s="3" t="s">
        <v>119</v>
      </c>
      <c r="D3461" s="3">
        <v>3</v>
      </c>
      <c r="E3461" s="3" t="s">
        <v>6</v>
      </c>
      <c r="F3461" s="3" t="s">
        <v>106</v>
      </c>
      <c r="G3461" s="95">
        <v>131.07</v>
      </c>
    </row>
    <row r="3462" spans="2:7">
      <c r="B3462" s="41">
        <v>44366</v>
      </c>
      <c r="C3462" s="3" t="s">
        <v>116</v>
      </c>
      <c r="D3462" s="3">
        <v>2</v>
      </c>
      <c r="E3462" s="3" t="s">
        <v>114</v>
      </c>
      <c r="F3462" s="3" t="s">
        <v>113</v>
      </c>
      <c r="G3462" s="95">
        <v>51.9</v>
      </c>
    </row>
    <row r="3463" spans="2:7">
      <c r="B3463" s="41">
        <v>43945</v>
      </c>
      <c r="C3463" s="3" t="s">
        <v>117</v>
      </c>
      <c r="D3463" s="3">
        <v>2</v>
      </c>
      <c r="E3463" s="3" t="s">
        <v>114</v>
      </c>
      <c r="F3463" s="3" t="s">
        <v>115</v>
      </c>
      <c r="G3463" s="95">
        <v>53.9</v>
      </c>
    </row>
    <row r="3464" spans="2:7">
      <c r="B3464" s="41">
        <v>44633</v>
      </c>
      <c r="C3464" s="3" t="s">
        <v>117</v>
      </c>
      <c r="D3464" s="3">
        <v>34</v>
      </c>
      <c r="E3464" s="3" t="s">
        <v>6</v>
      </c>
      <c r="F3464" s="3" t="s">
        <v>115</v>
      </c>
      <c r="G3464" s="95">
        <v>1233.74</v>
      </c>
    </row>
    <row r="3465" spans="2:7">
      <c r="B3465" s="41">
        <v>43848</v>
      </c>
      <c r="C3465" s="3" t="s">
        <v>117</v>
      </c>
      <c r="D3465" s="3">
        <v>2</v>
      </c>
      <c r="E3465" s="3" t="s">
        <v>6</v>
      </c>
      <c r="F3465" s="3" t="s">
        <v>105</v>
      </c>
      <c r="G3465" s="95">
        <v>87.38</v>
      </c>
    </row>
    <row r="3466" spans="2:7">
      <c r="B3466" s="41">
        <v>44332</v>
      </c>
      <c r="C3466" s="3" t="s">
        <v>119</v>
      </c>
      <c r="D3466" s="3">
        <v>9</v>
      </c>
      <c r="E3466" s="3" t="s">
        <v>114</v>
      </c>
      <c r="F3466" s="3" t="s">
        <v>109</v>
      </c>
      <c r="G3466" s="95">
        <v>233.55</v>
      </c>
    </row>
    <row r="3467" spans="2:7">
      <c r="B3467" s="41">
        <v>44135</v>
      </c>
      <c r="C3467" s="3" t="s">
        <v>117</v>
      </c>
      <c r="D3467" s="3">
        <v>3</v>
      </c>
      <c r="E3467" s="3" t="s">
        <v>110</v>
      </c>
      <c r="F3467" s="3" t="s">
        <v>111</v>
      </c>
      <c r="G3467" s="95">
        <v>77.849999999999994</v>
      </c>
    </row>
    <row r="3468" spans="2:7">
      <c r="B3468" s="41">
        <v>44181</v>
      </c>
      <c r="C3468" s="3" t="s">
        <v>119</v>
      </c>
      <c r="D3468" s="3">
        <v>24</v>
      </c>
      <c r="E3468" s="3" t="s">
        <v>9</v>
      </c>
      <c r="F3468" s="3" t="s">
        <v>113</v>
      </c>
      <c r="G3468" s="95">
        <v>549.78</v>
      </c>
    </row>
    <row r="3469" spans="2:7">
      <c r="B3469" s="41">
        <v>43859</v>
      </c>
      <c r="C3469" s="3" t="s">
        <v>107</v>
      </c>
      <c r="D3469" s="3">
        <v>150</v>
      </c>
      <c r="E3469" s="3" t="s">
        <v>6</v>
      </c>
      <c r="F3469" s="3" t="s">
        <v>106</v>
      </c>
      <c r="G3469" s="95">
        <v>4692.45</v>
      </c>
    </row>
    <row r="3470" spans="2:7">
      <c r="B3470" s="41">
        <v>44045</v>
      </c>
      <c r="C3470" s="3" t="s">
        <v>107</v>
      </c>
      <c r="D3470" s="3">
        <v>325</v>
      </c>
      <c r="E3470" s="3" t="s">
        <v>110</v>
      </c>
      <c r="F3470" s="3" t="s">
        <v>113</v>
      </c>
      <c r="G3470" s="95">
        <v>4475.66</v>
      </c>
    </row>
    <row r="3471" spans="2:7">
      <c r="B3471" s="41">
        <v>44414</v>
      </c>
      <c r="C3471" s="3" t="s">
        <v>117</v>
      </c>
      <c r="D3471" s="3">
        <v>75</v>
      </c>
      <c r="E3471" s="3" t="s">
        <v>6</v>
      </c>
      <c r="F3471" s="3" t="s">
        <v>113</v>
      </c>
      <c r="G3471" s="95">
        <v>2457.56</v>
      </c>
    </row>
    <row r="3472" spans="2:7">
      <c r="B3472" s="41">
        <v>44768</v>
      </c>
      <c r="C3472" s="3" t="s">
        <v>118</v>
      </c>
      <c r="D3472" s="3">
        <v>48</v>
      </c>
      <c r="E3472" s="3" t="s">
        <v>112</v>
      </c>
      <c r="F3472" s="3" t="s">
        <v>105</v>
      </c>
      <c r="G3472" s="95">
        <v>1294.2</v>
      </c>
    </row>
    <row r="3473" spans="2:7">
      <c r="B3473" s="41">
        <v>43838</v>
      </c>
      <c r="C3473" s="3" t="s">
        <v>118</v>
      </c>
      <c r="D3473" s="3">
        <v>42</v>
      </c>
      <c r="E3473" s="3" t="s">
        <v>9</v>
      </c>
      <c r="F3473" s="3" t="s">
        <v>109</v>
      </c>
      <c r="G3473" s="95">
        <v>997.82</v>
      </c>
    </row>
    <row r="3474" spans="2:7">
      <c r="B3474" s="41">
        <v>44688</v>
      </c>
      <c r="C3474" s="3" t="s">
        <v>107</v>
      </c>
      <c r="D3474" s="3">
        <v>275</v>
      </c>
      <c r="E3474" s="3" t="s">
        <v>114</v>
      </c>
      <c r="F3474" s="3" t="s">
        <v>108</v>
      </c>
      <c r="G3474" s="95">
        <v>4261.47</v>
      </c>
    </row>
    <row r="3475" spans="2:7">
      <c r="B3475" s="41">
        <v>44232</v>
      </c>
      <c r="C3475" s="3" t="s">
        <v>117</v>
      </c>
      <c r="D3475" s="3">
        <v>8</v>
      </c>
      <c r="E3475" s="3" t="s">
        <v>114</v>
      </c>
      <c r="F3475" s="3" t="s">
        <v>115</v>
      </c>
      <c r="G3475" s="95">
        <v>207.6</v>
      </c>
    </row>
    <row r="3476" spans="2:7">
      <c r="B3476" s="41">
        <v>44138</v>
      </c>
      <c r="C3476" s="3" t="s">
        <v>119</v>
      </c>
      <c r="D3476" s="3">
        <v>29</v>
      </c>
      <c r="E3476" s="3" t="s">
        <v>112</v>
      </c>
      <c r="F3476" s="3" t="s">
        <v>109</v>
      </c>
      <c r="G3476" s="95">
        <v>886.17</v>
      </c>
    </row>
    <row r="3477" spans="2:7">
      <c r="B3477" s="41">
        <v>44142</v>
      </c>
      <c r="C3477" s="3" t="s">
        <v>117</v>
      </c>
      <c r="D3477" s="3">
        <v>525</v>
      </c>
      <c r="E3477" s="3" t="s">
        <v>110</v>
      </c>
      <c r="F3477" s="3" t="s">
        <v>108</v>
      </c>
      <c r="G3477" s="95">
        <v>7229.91</v>
      </c>
    </row>
    <row r="3478" spans="2:7">
      <c r="B3478" s="41">
        <v>44339</v>
      </c>
      <c r="C3478" s="3" t="s">
        <v>116</v>
      </c>
      <c r="D3478" s="3">
        <v>1</v>
      </c>
      <c r="E3478" s="3" t="s">
        <v>6</v>
      </c>
      <c r="F3478" s="3" t="s">
        <v>115</v>
      </c>
      <c r="G3478" s="95">
        <v>44.69</v>
      </c>
    </row>
    <row r="3479" spans="2:7">
      <c r="B3479" s="41">
        <v>43951</v>
      </c>
      <c r="C3479" s="3" t="s">
        <v>107</v>
      </c>
      <c r="D3479" s="3">
        <v>3</v>
      </c>
      <c r="E3479" s="3" t="s">
        <v>110</v>
      </c>
      <c r="F3479" s="3" t="s">
        <v>113</v>
      </c>
      <c r="G3479" s="95">
        <v>74.849999999999994</v>
      </c>
    </row>
    <row r="3480" spans="2:7">
      <c r="B3480" s="41">
        <v>44452</v>
      </c>
      <c r="C3480" s="3" t="s">
        <v>119</v>
      </c>
      <c r="D3480" s="3">
        <v>3</v>
      </c>
      <c r="E3480" s="3" t="s">
        <v>114</v>
      </c>
      <c r="F3480" s="3" t="s">
        <v>111</v>
      </c>
      <c r="G3480" s="95">
        <v>80.849999999999994</v>
      </c>
    </row>
    <row r="3481" spans="2:7">
      <c r="B3481" s="41">
        <v>44702</v>
      </c>
      <c r="C3481" s="3" t="s">
        <v>118</v>
      </c>
      <c r="D3481" s="3">
        <v>275</v>
      </c>
      <c r="E3481" s="3" t="s">
        <v>110</v>
      </c>
      <c r="F3481" s="3" t="s">
        <v>115</v>
      </c>
      <c r="G3481" s="95">
        <v>3945.22</v>
      </c>
    </row>
    <row r="3482" spans="2:7">
      <c r="B3482" s="41">
        <v>44582</v>
      </c>
      <c r="C3482" s="3" t="s">
        <v>116</v>
      </c>
      <c r="D3482" s="3">
        <v>8</v>
      </c>
      <c r="E3482" s="3" t="s">
        <v>6</v>
      </c>
      <c r="F3482" s="3" t="s">
        <v>105</v>
      </c>
      <c r="G3482" s="95">
        <v>349.52</v>
      </c>
    </row>
    <row r="3483" spans="2:7">
      <c r="B3483" s="41">
        <v>44732</v>
      </c>
      <c r="C3483" s="3" t="s">
        <v>116</v>
      </c>
      <c r="D3483" s="3">
        <v>4</v>
      </c>
      <c r="E3483" s="3" t="s">
        <v>114</v>
      </c>
      <c r="F3483" s="3" t="s">
        <v>113</v>
      </c>
      <c r="G3483" s="95">
        <v>99.8</v>
      </c>
    </row>
    <row r="3484" spans="2:7">
      <c r="B3484" s="41">
        <v>44796</v>
      </c>
      <c r="C3484" s="3" t="s">
        <v>119</v>
      </c>
      <c r="D3484" s="3">
        <v>37</v>
      </c>
      <c r="E3484" s="3" t="s">
        <v>110</v>
      </c>
      <c r="F3484" s="3" t="s">
        <v>106</v>
      </c>
      <c r="G3484" s="95">
        <v>784.68</v>
      </c>
    </row>
    <row r="3485" spans="2:7">
      <c r="B3485" s="41">
        <v>44238</v>
      </c>
      <c r="C3485" s="3" t="s">
        <v>107</v>
      </c>
      <c r="D3485" s="3">
        <v>34</v>
      </c>
      <c r="E3485" s="3" t="s">
        <v>9</v>
      </c>
      <c r="F3485" s="3" t="s">
        <v>113</v>
      </c>
      <c r="G3485" s="95">
        <v>836.66</v>
      </c>
    </row>
    <row r="3486" spans="2:7">
      <c r="B3486" s="41">
        <v>43877</v>
      </c>
      <c r="C3486" s="3" t="s">
        <v>119</v>
      </c>
      <c r="D3486" s="3">
        <v>8</v>
      </c>
      <c r="E3486" s="3" t="s">
        <v>112</v>
      </c>
      <c r="F3486" s="3" t="s">
        <v>115</v>
      </c>
      <c r="G3486" s="95">
        <v>279.60000000000002</v>
      </c>
    </row>
    <row r="3487" spans="2:7">
      <c r="B3487" s="41">
        <v>44672</v>
      </c>
      <c r="C3487" s="3" t="s">
        <v>117</v>
      </c>
      <c r="D3487" s="3">
        <v>6</v>
      </c>
      <c r="E3487" s="3" t="s">
        <v>112</v>
      </c>
      <c r="F3487" s="3" t="s">
        <v>113</v>
      </c>
      <c r="G3487" s="95">
        <v>209.7</v>
      </c>
    </row>
    <row r="3488" spans="2:7">
      <c r="B3488" s="41">
        <v>44072</v>
      </c>
      <c r="C3488" s="3" t="s">
        <v>116</v>
      </c>
      <c r="D3488" s="3">
        <v>18</v>
      </c>
      <c r="E3488" s="3" t="s">
        <v>110</v>
      </c>
      <c r="F3488" s="3" t="s">
        <v>113</v>
      </c>
      <c r="G3488" s="95">
        <v>431.1</v>
      </c>
    </row>
    <row r="3489" spans="2:7">
      <c r="B3489" s="41">
        <v>44389</v>
      </c>
      <c r="C3489" s="3" t="s">
        <v>116</v>
      </c>
      <c r="D3489" s="3">
        <v>16</v>
      </c>
      <c r="E3489" s="3" t="s">
        <v>112</v>
      </c>
      <c r="F3489" s="3" t="s">
        <v>108</v>
      </c>
      <c r="G3489" s="95">
        <v>575.20000000000005</v>
      </c>
    </row>
    <row r="3490" spans="2:7">
      <c r="B3490" s="41">
        <v>44763</v>
      </c>
      <c r="C3490" s="3" t="s">
        <v>119</v>
      </c>
      <c r="D3490" s="3">
        <v>7</v>
      </c>
      <c r="E3490" s="3" t="s">
        <v>114</v>
      </c>
      <c r="F3490" s="3" t="s">
        <v>105</v>
      </c>
      <c r="G3490" s="95">
        <v>181.65</v>
      </c>
    </row>
    <row r="3491" spans="2:7">
      <c r="B3491" s="41">
        <v>44649</v>
      </c>
      <c r="C3491" s="3" t="s">
        <v>118</v>
      </c>
      <c r="D3491" s="3">
        <v>475</v>
      </c>
      <c r="E3491" s="3" t="s">
        <v>6</v>
      </c>
      <c r="F3491" s="3" t="s">
        <v>108</v>
      </c>
      <c r="G3491" s="95">
        <v>12205.96</v>
      </c>
    </row>
    <row r="3492" spans="2:7">
      <c r="B3492" s="41">
        <v>44026</v>
      </c>
      <c r="C3492" s="3" t="s">
        <v>117</v>
      </c>
      <c r="D3492" s="3">
        <v>2</v>
      </c>
      <c r="E3492" s="3" t="s">
        <v>110</v>
      </c>
      <c r="F3492" s="3" t="s">
        <v>109</v>
      </c>
      <c r="G3492" s="95">
        <v>49.9</v>
      </c>
    </row>
    <row r="3493" spans="2:7">
      <c r="B3493" s="41">
        <v>44510</v>
      </c>
      <c r="C3493" s="3" t="s">
        <v>119</v>
      </c>
      <c r="D3493" s="3">
        <v>575</v>
      </c>
      <c r="E3493" s="3" t="s">
        <v>112</v>
      </c>
      <c r="F3493" s="3" t="s">
        <v>108</v>
      </c>
      <c r="G3493" s="95">
        <v>11555.34</v>
      </c>
    </row>
    <row r="3494" spans="2:7">
      <c r="B3494" s="41">
        <v>44634</v>
      </c>
      <c r="C3494" s="3" t="s">
        <v>117</v>
      </c>
      <c r="D3494" s="3">
        <v>46</v>
      </c>
      <c r="E3494" s="3" t="s">
        <v>6</v>
      </c>
      <c r="F3494" s="3" t="s">
        <v>111</v>
      </c>
      <c r="G3494" s="95">
        <v>1708.28</v>
      </c>
    </row>
    <row r="3495" spans="2:7">
      <c r="B3495" s="41">
        <v>44559</v>
      </c>
      <c r="C3495" s="3" t="s">
        <v>107</v>
      </c>
      <c r="D3495" s="3">
        <v>8</v>
      </c>
      <c r="E3495" s="3" t="s">
        <v>9</v>
      </c>
      <c r="F3495" s="3" t="s">
        <v>115</v>
      </c>
      <c r="G3495" s="95">
        <v>215.6</v>
      </c>
    </row>
    <row r="3496" spans="2:7">
      <c r="B3496" s="41">
        <v>44779</v>
      </c>
      <c r="C3496" s="3" t="s">
        <v>119</v>
      </c>
      <c r="D3496" s="3">
        <v>375</v>
      </c>
      <c r="E3496" s="3" t="s">
        <v>114</v>
      </c>
      <c r="F3496" s="3" t="s">
        <v>108</v>
      </c>
      <c r="G3496" s="95">
        <v>5595.47</v>
      </c>
    </row>
    <row r="3497" spans="2:7">
      <c r="B3497" s="41">
        <v>43999</v>
      </c>
      <c r="C3497" s="3" t="s">
        <v>119</v>
      </c>
      <c r="D3497" s="3">
        <v>7</v>
      </c>
      <c r="E3497" s="3" t="s">
        <v>110</v>
      </c>
      <c r="F3497" s="3" t="s">
        <v>115</v>
      </c>
      <c r="G3497" s="95">
        <v>174.65</v>
      </c>
    </row>
    <row r="3498" spans="2:7">
      <c r="B3498" s="41">
        <v>44679</v>
      </c>
      <c r="C3498" s="3" t="s">
        <v>119</v>
      </c>
      <c r="D3498" s="3">
        <v>18</v>
      </c>
      <c r="E3498" s="3" t="s">
        <v>9</v>
      </c>
      <c r="F3498" s="3" t="s">
        <v>106</v>
      </c>
      <c r="G3498" s="95">
        <v>485.1</v>
      </c>
    </row>
    <row r="3499" spans="2:7">
      <c r="B3499" s="41">
        <v>43959</v>
      </c>
      <c r="C3499" s="3" t="s">
        <v>117</v>
      </c>
      <c r="D3499" s="3">
        <v>50</v>
      </c>
      <c r="E3499" s="3" t="s">
        <v>6</v>
      </c>
      <c r="F3499" s="3" t="s">
        <v>113</v>
      </c>
      <c r="G3499" s="95">
        <v>1600.88</v>
      </c>
    </row>
    <row r="3500" spans="2:7">
      <c r="B3500" s="41">
        <v>44065</v>
      </c>
      <c r="C3500" s="3" t="s">
        <v>107</v>
      </c>
      <c r="D3500" s="3">
        <v>8</v>
      </c>
      <c r="E3500" s="3" t="s">
        <v>9</v>
      </c>
      <c r="F3500" s="3" t="s">
        <v>115</v>
      </c>
      <c r="G3500" s="95">
        <v>215.6</v>
      </c>
    </row>
    <row r="3501" spans="2:7">
      <c r="B3501" s="41">
        <v>44345</v>
      </c>
      <c r="C3501" s="3" t="s">
        <v>117</v>
      </c>
      <c r="D3501" s="3">
        <v>43</v>
      </c>
      <c r="E3501" s="3" t="s">
        <v>9</v>
      </c>
      <c r="F3501" s="3" t="s">
        <v>106</v>
      </c>
      <c r="G3501" s="95">
        <v>985.02</v>
      </c>
    </row>
    <row r="3502" spans="2:7">
      <c r="B3502" s="41">
        <v>44034</v>
      </c>
      <c r="C3502" s="3" t="s">
        <v>117</v>
      </c>
      <c r="D3502" s="3">
        <v>39</v>
      </c>
      <c r="E3502" s="3" t="s">
        <v>112</v>
      </c>
      <c r="F3502" s="3" t="s">
        <v>105</v>
      </c>
      <c r="G3502" s="95">
        <v>1125.44</v>
      </c>
    </row>
    <row r="3503" spans="2:7">
      <c r="B3503" s="41">
        <v>44839</v>
      </c>
      <c r="C3503" s="3" t="s">
        <v>117</v>
      </c>
      <c r="D3503" s="3">
        <v>7</v>
      </c>
      <c r="E3503" s="3" t="s">
        <v>9</v>
      </c>
      <c r="F3503" s="3" t="s">
        <v>105</v>
      </c>
      <c r="G3503" s="95">
        <v>188.65</v>
      </c>
    </row>
    <row r="3504" spans="2:7">
      <c r="B3504" s="41">
        <v>44654</v>
      </c>
      <c r="C3504" s="3" t="s">
        <v>116</v>
      </c>
      <c r="D3504" s="3">
        <v>3</v>
      </c>
      <c r="E3504" s="3" t="s">
        <v>114</v>
      </c>
      <c r="F3504" s="3" t="s">
        <v>111</v>
      </c>
      <c r="G3504" s="95">
        <v>80.849999999999994</v>
      </c>
    </row>
    <row r="3505" spans="2:7">
      <c r="B3505" s="41">
        <v>44455</v>
      </c>
      <c r="C3505" s="3" t="s">
        <v>118</v>
      </c>
      <c r="D3505" s="3">
        <v>525</v>
      </c>
      <c r="E3505" s="3" t="s">
        <v>112</v>
      </c>
      <c r="F3505" s="3" t="s">
        <v>105</v>
      </c>
      <c r="G3505" s="95">
        <v>10852.41</v>
      </c>
    </row>
    <row r="3506" spans="2:7">
      <c r="B3506" s="41">
        <v>44639</v>
      </c>
      <c r="C3506" s="3" t="s">
        <v>117</v>
      </c>
      <c r="D3506" s="3">
        <v>250</v>
      </c>
      <c r="E3506" s="3" t="s">
        <v>114</v>
      </c>
      <c r="F3506" s="3" t="s">
        <v>113</v>
      </c>
      <c r="G3506" s="95">
        <v>4366.25</v>
      </c>
    </row>
    <row r="3507" spans="2:7">
      <c r="B3507" s="41">
        <v>44819</v>
      </c>
      <c r="C3507" s="3" t="s">
        <v>118</v>
      </c>
      <c r="D3507" s="3">
        <v>250</v>
      </c>
      <c r="E3507" s="3" t="s">
        <v>9</v>
      </c>
      <c r="F3507" s="3" t="s">
        <v>105</v>
      </c>
      <c r="G3507" s="95">
        <v>4716.25</v>
      </c>
    </row>
    <row r="3508" spans="2:7">
      <c r="B3508" s="41">
        <v>44796</v>
      </c>
      <c r="C3508" s="3" t="s">
        <v>118</v>
      </c>
      <c r="D3508" s="3">
        <v>43</v>
      </c>
      <c r="E3508" s="3" t="s">
        <v>114</v>
      </c>
      <c r="F3508" s="3" t="s">
        <v>115</v>
      </c>
      <c r="G3508" s="95">
        <v>948.47</v>
      </c>
    </row>
    <row r="3509" spans="2:7">
      <c r="B3509" s="41">
        <v>43930</v>
      </c>
      <c r="C3509" s="3" t="s">
        <v>107</v>
      </c>
      <c r="D3509" s="3">
        <v>20</v>
      </c>
      <c r="E3509" s="3" t="s">
        <v>9</v>
      </c>
      <c r="F3509" s="3" t="s">
        <v>115</v>
      </c>
      <c r="G3509" s="95">
        <v>579</v>
      </c>
    </row>
    <row r="3510" spans="2:7">
      <c r="B3510" s="41">
        <v>44321</v>
      </c>
      <c r="C3510" s="3" t="s">
        <v>117</v>
      </c>
      <c r="D3510" s="3">
        <v>35</v>
      </c>
      <c r="E3510" s="3" t="s">
        <v>114</v>
      </c>
      <c r="F3510" s="3" t="s">
        <v>113</v>
      </c>
      <c r="G3510" s="95">
        <v>772.01</v>
      </c>
    </row>
    <row r="3511" spans="2:7">
      <c r="B3511" s="41">
        <v>44439</v>
      </c>
      <c r="C3511" s="3" t="s">
        <v>116</v>
      </c>
      <c r="D3511" s="3">
        <v>28</v>
      </c>
      <c r="E3511" s="3" t="s">
        <v>110</v>
      </c>
      <c r="F3511" s="3" t="s">
        <v>109</v>
      </c>
      <c r="G3511" s="95">
        <v>593.80999999999995</v>
      </c>
    </row>
    <row r="3512" spans="2:7">
      <c r="B3512" s="41">
        <v>44850</v>
      </c>
      <c r="C3512" s="3" t="s">
        <v>117</v>
      </c>
      <c r="D3512" s="3">
        <v>8</v>
      </c>
      <c r="E3512" s="3" t="s">
        <v>9</v>
      </c>
      <c r="F3512" s="3" t="s">
        <v>111</v>
      </c>
      <c r="G3512" s="95">
        <v>223.6</v>
      </c>
    </row>
    <row r="3513" spans="2:7">
      <c r="B3513" s="41">
        <v>44634</v>
      </c>
      <c r="C3513" s="3" t="s">
        <v>117</v>
      </c>
      <c r="D3513" s="3">
        <v>5</v>
      </c>
      <c r="E3513" s="3" t="s">
        <v>9</v>
      </c>
      <c r="F3513" s="3" t="s">
        <v>115</v>
      </c>
      <c r="G3513" s="95">
        <v>134.75</v>
      </c>
    </row>
    <row r="3514" spans="2:7">
      <c r="B3514" s="41">
        <v>43962</v>
      </c>
      <c r="C3514" s="3" t="s">
        <v>119</v>
      </c>
      <c r="D3514" s="3">
        <v>6</v>
      </c>
      <c r="E3514" s="3" t="s">
        <v>114</v>
      </c>
      <c r="F3514" s="3" t="s">
        <v>111</v>
      </c>
      <c r="G3514" s="95">
        <v>161.69999999999999</v>
      </c>
    </row>
    <row r="3515" spans="2:7">
      <c r="B3515" s="41">
        <v>43882</v>
      </c>
      <c r="C3515" s="3" t="s">
        <v>119</v>
      </c>
      <c r="D3515" s="3">
        <v>8</v>
      </c>
      <c r="E3515" s="3" t="s">
        <v>6</v>
      </c>
      <c r="F3515" s="3" t="s">
        <v>108</v>
      </c>
      <c r="G3515" s="95">
        <v>349.52</v>
      </c>
    </row>
    <row r="3516" spans="2:7">
      <c r="B3516" s="41">
        <v>44722</v>
      </c>
      <c r="C3516" s="3" t="s">
        <v>119</v>
      </c>
      <c r="D3516" s="3">
        <v>150</v>
      </c>
      <c r="E3516" s="3" t="s">
        <v>114</v>
      </c>
      <c r="F3516" s="3" t="s">
        <v>105</v>
      </c>
      <c r="G3516" s="95">
        <v>2829.75</v>
      </c>
    </row>
    <row r="3517" spans="2:7">
      <c r="B3517" s="41">
        <v>44910</v>
      </c>
      <c r="C3517" s="3" t="s">
        <v>118</v>
      </c>
      <c r="D3517" s="3">
        <v>30</v>
      </c>
      <c r="E3517" s="3" t="s">
        <v>110</v>
      </c>
      <c r="F3517" s="3" t="s">
        <v>105</v>
      </c>
      <c r="G3517" s="95">
        <v>610.73</v>
      </c>
    </row>
    <row r="3518" spans="2:7">
      <c r="B3518" s="41">
        <v>44685</v>
      </c>
      <c r="C3518" s="3" t="s">
        <v>107</v>
      </c>
      <c r="D3518" s="3">
        <v>24</v>
      </c>
      <c r="E3518" s="3" t="s">
        <v>9</v>
      </c>
      <c r="F3518" s="3" t="s">
        <v>115</v>
      </c>
      <c r="G3518" s="95">
        <v>570.17999999999995</v>
      </c>
    </row>
    <row r="3519" spans="2:7">
      <c r="B3519" s="41">
        <v>44387</v>
      </c>
      <c r="C3519" s="3" t="s">
        <v>107</v>
      </c>
      <c r="D3519" s="3">
        <v>9</v>
      </c>
      <c r="E3519" s="3" t="s">
        <v>9</v>
      </c>
      <c r="F3519" s="3" t="s">
        <v>109</v>
      </c>
      <c r="G3519" s="95">
        <v>260.55</v>
      </c>
    </row>
    <row r="3520" spans="2:7">
      <c r="B3520" s="41">
        <v>44844</v>
      </c>
      <c r="C3520" s="3" t="s">
        <v>117</v>
      </c>
      <c r="D3520" s="3">
        <v>8</v>
      </c>
      <c r="E3520" s="3" t="s">
        <v>9</v>
      </c>
      <c r="F3520" s="3" t="s">
        <v>105</v>
      </c>
      <c r="G3520" s="95">
        <v>215.6</v>
      </c>
    </row>
    <row r="3521" spans="2:7">
      <c r="B3521" s="41">
        <v>44098</v>
      </c>
      <c r="C3521" s="3" t="s">
        <v>119</v>
      </c>
      <c r="D3521" s="3">
        <v>35</v>
      </c>
      <c r="E3521" s="3" t="s">
        <v>112</v>
      </c>
      <c r="F3521" s="3" t="s">
        <v>111</v>
      </c>
      <c r="G3521" s="95">
        <v>1010.01</v>
      </c>
    </row>
    <row r="3522" spans="2:7">
      <c r="B3522" s="41">
        <v>44032</v>
      </c>
      <c r="C3522" s="3" t="s">
        <v>117</v>
      </c>
      <c r="D3522" s="3">
        <v>475</v>
      </c>
      <c r="E3522" s="3" t="s">
        <v>6</v>
      </c>
      <c r="F3522" s="3" t="s">
        <v>105</v>
      </c>
      <c r="G3522" s="95">
        <v>11659.71</v>
      </c>
    </row>
    <row r="3523" spans="2:7">
      <c r="B3523" s="41">
        <v>43953</v>
      </c>
      <c r="C3523" s="3" t="s">
        <v>117</v>
      </c>
      <c r="D3523" s="3">
        <v>6</v>
      </c>
      <c r="E3523" s="3" t="s">
        <v>110</v>
      </c>
      <c r="F3523" s="3" t="s">
        <v>105</v>
      </c>
      <c r="G3523" s="95">
        <v>149.69999999999999</v>
      </c>
    </row>
    <row r="3524" spans="2:7">
      <c r="B3524" s="41">
        <v>44301</v>
      </c>
      <c r="C3524" s="3" t="s">
        <v>118</v>
      </c>
      <c r="D3524" s="3">
        <v>19</v>
      </c>
      <c r="E3524" s="3" t="s">
        <v>6</v>
      </c>
      <c r="F3524" s="3" t="s">
        <v>115</v>
      </c>
      <c r="G3524" s="95">
        <v>830.11</v>
      </c>
    </row>
    <row r="3525" spans="2:7">
      <c r="B3525" s="41">
        <v>44395</v>
      </c>
      <c r="C3525" s="3" t="s">
        <v>118</v>
      </c>
      <c r="D3525" s="3">
        <v>450</v>
      </c>
      <c r="E3525" s="3" t="s">
        <v>110</v>
      </c>
      <c r="F3525" s="3" t="s">
        <v>105</v>
      </c>
      <c r="G3525" s="95">
        <v>6197.06</v>
      </c>
    </row>
    <row r="3526" spans="2:7">
      <c r="B3526" s="41">
        <v>44257</v>
      </c>
      <c r="C3526" s="3" t="s">
        <v>117</v>
      </c>
      <c r="D3526" s="3">
        <v>39</v>
      </c>
      <c r="E3526" s="3" t="s">
        <v>112</v>
      </c>
      <c r="F3526" s="3" t="s">
        <v>111</v>
      </c>
      <c r="G3526" s="95">
        <v>1191.74</v>
      </c>
    </row>
    <row r="3527" spans="2:7">
      <c r="B3527" s="41">
        <v>43839</v>
      </c>
      <c r="C3527" s="3" t="s">
        <v>119</v>
      </c>
      <c r="D3527" s="3">
        <v>1</v>
      </c>
      <c r="E3527" s="3" t="s">
        <v>9</v>
      </c>
      <c r="F3527" s="3" t="s">
        <v>108</v>
      </c>
      <c r="G3527" s="95">
        <v>26.95</v>
      </c>
    </row>
    <row r="3528" spans="2:7">
      <c r="B3528" s="41">
        <v>44349</v>
      </c>
      <c r="C3528" s="3" t="s">
        <v>119</v>
      </c>
      <c r="D3528" s="3">
        <v>10</v>
      </c>
      <c r="E3528" s="3" t="s">
        <v>114</v>
      </c>
      <c r="F3528" s="3" t="s">
        <v>115</v>
      </c>
      <c r="G3528" s="95">
        <v>269.5</v>
      </c>
    </row>
    <row r="3529" spans="2:7">
      <c r="B3529" s="41">
        <v>44402</v>
      </c>
      <c r="C3529" s="3" t="s">
        <v>119</v>
      </c>
      <c r="D3529" s="3">
        <v>43</v>
      </c>
      <c r="E3529" s="3" t="s">
        <v>6</v>
      </c>
      <c r="F3529" s="3" t="s">
        <v>113</v>
      </c>
      <c r="G3529" s="95">
        <v>1596.87</v>
      </c>
    </row>
    <row r="3530" spans="2:7">
      <c r="B3530" s="41">
        <v>44370</v>
      </c>
      <c r="C3530" s="3" t="s">
        <v>119</v>
      </c>
      <c r="D3530" s="3">
        <v>325</v>
      </c>
      <c r="E3530" s="3" t="s">
        <v>6</v>
      </c>
      <c r="F3530" s="3" t="s">
        <v>108</v>
      </c>
      <c r="G3530" s="95">
        <v>8164.57</v>
      </c>
    </row>
    <row r="3531" spans="2:7">
      <c r="B3531" s="41">
        <v>43852</v>
      </c>
      <c r="C3531" s="3" t="s">
        <v>116</v>
      </c>
      <c r="D3531" s="3">
        <v>28</v>
      </c>
      <c r="E3531" s="3" t="s">
        <v>112</v>
      </c>
      <c r="F3531" s="3" t="s">
        <v>113</v>
      </c>
      <c r="G3531" s="95">
        <v>831.81</v>
      </c>
    </row>
    <row r="3532" spans="2:7">
      <c r="B3532" s="41">
        <v>44775</v>
      </c>
      <c r="C3532" s="3" t="s">
        <v>118</v>
      </c>
      <c r="D3532" s="3">
        <v>75</v>
      </c>
      <c r="E3532" s="3" t="s">
        <v>110</v>
      </c>
      <c r="F3532" s="3" t="s">
        <v>108</v>
      </c>
      <c r="G3532" s="95">
        <v>1347.19</v>
      </c>
    </row>
    <row r="3533" spans="2:7">
      <c r="B3533" s="41">
        <v>44014</v>
      </c>
      <c r="C3533" s="3" t="s">
        <v>118</v>
      </c>
      <c r="D3533" s="3">
        <v>10</v>
      </c>
      <c r="E3533" s="3" t="s">
        <v>114</v>
      </c>
      <c r="F3533" s="3" t="s">
        <v>105</v>
      </c>
      <c r="G3533" s="95">
        <v>249.5</v>
      </c>
    </row>
    <row r="3534" spans="2:7">
      <c r="B3534" s="41">
        <v>44229</v>
      </c>
      <c r="C3534" s="3" t="s">
        <v>118</v>
      </c>
      <c r="D3534" s="3">
        <v>550</v>
      </c>
      <c r="E3534" s="3" t="s">
        <v>6</v>
      </c>
      <c r="F3534" s="3" t="s">
        <v>109</v>
      </c>
      <c r="G3534" s="95">
        <v>13816.96</v>
      </c>
    </row>
    <row r="3535" spans="2:7">
      <c r="B3535" s="41">
        <v>44362</v>
      </c>
      <c r="C3535" s="3" t="s">
        <v>117</v>
      </c>
      <c r="D3535" s="3">
        <v>23</v>
      </c>
      <c r="E3535" s="3" t="s">
        <v>110</v>
      </c>
      <c r="F3535" s="3" t="s">
        <v>106</v>
      </c>
      <c r="G3535" s="95">
        <v>550.85</v>
      </c>
    </row>
    <row r="3536" spans="2:7">
      <c r="B3536" s="41">
        <v>44103</v>
      </c>
      <c r="C3536" s="3" t="s">
        <v>119</v>
      </c>
      <c r="D3536" s="3">
        <v>50</v>
      </c>
      <c r="E3536" s="3" t="s">
        <v>6</v>
      </c>
      <c r="F3536" s="3" t="s">
        <v>106</v>
      </c>
      <c r="G3536" s="95">
        <v>1675.88</v>
      </c>
    </row>
    <row r="3537" spans="2:7">
      <c r="B3537" s="41">
        <v>44860</v>
      </c>
      <c r="C3537" s="3" t="s">
        <v>117</v>
      </c>
      <c r="D3537" s="3">
        <v>36</v>
      </c>
      <c r="E3537" s="3" t="s">
        <v>112</v>
      </c>
      <c r="F3537" s="3" t="s">
        <v>106</v>
      </c>
      <c r="G3537" s="95">
        <v>1069.47</v>
      </c>
    </row>
    <row r="3538" spans="2:7">
      <c r="B3538" s="41">
        <v>44070</v>
      </c>
      <c r="C3538" s="3" t="s">
        <v>117</v>
      </c>
      <c r="D3538" s="3">
        <v>5</v>
      </c>
      <c r="E3538" s="3" t="s">
        <v>6</v>
      </c>
      <c r="F3538" s="3" t="s">
        <v>106</v>
      </c>
      <c r="G3538" s="95">
        <v>223.45</v>
      </c>
    </row>
    <row r="3539" spans="2:7">
      <c r="B3539" s="41">
        <v>44303</v>
      </c>
      <c r="C3539" s="3" t="s">
        <v>116</v>
      </c>
      <c r="D3539" s="3">
        <v>41</v>
      </c>
      <c r="E3539" s="3" t="s">
        <v>114</v>
      </c>
      <c r="F3539" s="3" t="s">
        <v>113</v>
      </c>
      <c r="G3539" s="95">
        <v>869.51</v>
      </c>
    </row>
    <row r="3540" spans="2:7">
      <c r="B3540" s="41">
        <v>43851</v>
      </c>
      <c r="C3540" s="3" t="s">
        <v>107</v>
      </c>
      <c r="D3540" s="3">
        <v>28</v>
      </c>
      <c r="E3540" s="3" t="s">
        <v>112</v>
      </c>
      <c r="F3540" s="3" t="s">
        <v>109</v>
      </c>
      <c r="G3540" s="95">
        <v>808.01</v>
      </c>
    </row>
    <row r="3541" spans="2:7">
      <c r="B3541" s="41">
        <v>44518</v>
      </c>
      <c r="C3541" s="3" t="s">
        <v>117</v>
      </c>
      <c r="D3541" s="3">
        <v>24</v>
      </c>
      <c r="E3541" s="3" t="s">
        <v>9</v>
      </c>
      <c r="F3541" s="3" t="s">
        <v>106</v>
      </c>
      <c r="G3541" s="95">
        <v>549.78</v>
      </c>
    </row>
    <row r="3542" spans="2:7">
      <c r="B3542" s="41">
        <v>44528</v>
      </c>
      <c r="C3542" s="3" t="s">
        <v>118</v>
      </c>
      <c r="D3542" s="3">
        <v>500</v>
      </c>
      <c r="E3542" s="3" t="s">
        <v>9</v>
      </c>
      <c r="F3542" s="3" t="s">
        <v>105</v>
      </c>
      <c r="G3542" s="95">
        <v>8323.1299999999992</v>
      </c>
    </row>
    <row r="3543" spans="2:7">
      <c r="B3543" s="41">
        <v>43907</v>
      </c>
      <c r="C3543" s="3" t="s">
        <v>117</v>
      </c>
      <c r="D3543" s="3">
        <v>41</v>
      </c>
      <c r="E3543" s="3" t="s">
        <v>6</v>
      </c>
      <c r="F3543" s="3" t="s">
        <v>106</v>
      </c>
      <c r="G3543" s="95">
        <v>1487.75</v>
      </c>
    </row>
    <row r="3544" spans="2:7">
      <c r="B3544" s="41">
        <v>43837</v>
      </c>
      <c r="C3544" s="3" t="s">
        <v>117</v>
      </c>
      <c r="D3544" s="3">
        <v>13</v>
      </c>
      <c r="E3544" s="3" t="s">
        <v>6</v>
      </c>
      <c r="F3544" s="3" t="s">
        <v>108</v>
      </c>
      <c r="G3544" s="95">
        <v>554.97</v>
      </c>
    </row>
    <row r="3545" spans="2:7">
      <c r="B3545" s="41">
        <v>44262</v>
      </c>
      <c r="C3545" s="3" t="s">
        <v>117</v>
      </c>
      <c r="D3545" s="3">
        <v>18</v>
      </c>
      <c r="E3545" s="3" t="s">
        <v>6</v>
      </c>
      <c r="F3545" s="3" t="s">
        <v>109</v>
      </c>
      <c r="G3545" s="95">
        <v>768.42</v>
      </c>
    </row>
    <row r="3546" spans="2:7">
      <c r="B3546" s="41">
        <v>44588</v>
      </c>
      <c r="C3546" s="3" t="s">
        <v>117</v>
      </c>
      <c r="D3546" s="3">
        <v>31</v>
      </c>
      <c r="E3546" s="3" t="s">
        <v>112</v>
      </c>
      <c r="F3546" s="3" t="s">
        <v>106</v>
      </c>
      <c r="G3546" s="95">
        <v>894.58</v>
      </c>
    </row>
    <row r="3547" spans="2:7">
      <c r="B3547" s="41">
        <v>44006</v>
      </c>
      <c r="C3547" s="3" t="s">
        <v>119</v>
      </c>
      <c r="D3547" s="3">
        <v>7</v>
      </c>
      <c r="E3547" s="3" t="s">
        <v>112</v>
      </c>
      <c r="F3547" s="3" t="s">
        <v>113</v>
      </c>
      <c r="G3547" s="95">
        <v>237.65</v>
      </c>
    </row>
    <row r="3548" spans="2:7">
      <c r="B3548" s="41">
        <v>44541</v>
      </c>
      <c r="C3548" s="3" t="s">
        <v>107</v>
      </c>
      <c r="D3548" s="3">
        <v>400</v>
      </c>
      <c r="E3548" s="3" t="s">
        <v>6</v>
      </c>
      <c r="F3548" s="3" t="s">
        <v>106</v>
      </c>
      <c r="G3548" s="95">
        <v>10048.700000000001</v>
      </c>
    </row>
    <row r="3549" spans="2:7">
      <c r="B3549" s="41">
        <v>44274</v>
      </c>
      <c r="C3549" s="3" t="s">
        <v>117</v>
      </c>
      <c r="D3549" s="3">
        <v>475</v>
      </c>
      <c r="E3549" s="3" t="s">
        <v>110</v>
      </c>
      <c r="F3549" s="3" t="s">
        <v>105</v>
      </c>
      <c r="G3549" s="95">
        <v>7087.59</v>
      </c>
    </row>
    <row r="3550" spans="2:7">
      <c r="B3550" s="41">
        <v>44571</v>
      </c>
      <c r="C3550" s="3" t="s">
        <v>117</v>
      </c>
      <c r="D3550" s="3">
        <v>38</v>
      </c>
      <c r="E3550" s="3" t="s">
        <v>9</v>
      </c>
      <c r="F3550" s="3" t="s">
        <v>106</v>
      </c>
      <c r="G3550" s="95">
        <v>902.79</v>
      </c>
    </row>
    <row r="3551" spans="2:7">
      <c r="B3551" s="41">
        <v>44846</v>
      </c>
      <c r="C3551" s="3" t="s">
        <v>119</v>
      </c>
      <c r="D3551" s="3">
        <v>1</v>
      </c>
      <c r="E3551" s="3" t="s">
        <v>114</v>
      </c>
      <c r="F3551" s="3" t="s">
        <v>106</v>
      </c>
      <c r="G3551" s="95">
        <v>26.95</v>
      </c>
    </row>
    <row r="3552" spans="2:7">
      <c r="B3552" s="41">
        <v>44458</v>
      </c>
      <c r="C3552" s="3" t="s">
        <v>117</v>
      </c>
      <c r="D3552" s="3">
        <v>5</v>
      </c>
      <c r="E3552" s="3" t="s">
        <v>112</v>
      </c>
      <c r="F3552" s="3" t="s">
        <v>108</v>
      </c>
      <c r="G3552" s="95">
        <v>179.75</v>
      </c>
    </row>
    <row r="3553" spans="2:7">
      <c r="B3553" s="41">
        <v>44015</v>
      </c>
      <c r="C3553" s="3" t="s">
        <v>118</v>
      </c>
      <c r="D3553" s="3">
        <v>350</v>
      </c>
      <c r="E3553" s="3" t="s">
        <v>6</v>
      </c>
      <c r="F3553" s="3" t="s">
        <v>115</v>
      </c>
      <c r="G3553" s="95">
        <v>8792.61</v>
      </c>
    </row>
    <row r="3554" spans="2:7">
      <c r="B3554" s="41">
        <v>44493</v>
      </c>
      <c r="C3554" s="3" t="s">
        <v>117</v>
      </c>
      <c r="D3554" s="3">
        <v>7</v>
      </c>
      <c r="E3554" s="3" t="s">
        <v>6</v>
      </c>
      <c r="F3554" s="3" t="s">
        <v>105</v>
      </c>
      <c r="G3554" s="95">
        <v>298.83</v>
      </c>
    </row>
    <row r="3555" spans="2:7">
      <c r="B3555" s="41">
        <v>44102</v>
      </c>
      <c r="C3555" s="3" t="s">
        <v>118</v>
      </c>
      <c r="D3555" s="3">
        <v>575</v>
      </c>
      <c r="E3555" s="3" t="s">
        <v>112</v>
      </c>
      <c r="F3555" s="3" t="s">
        <v>105</v>
      </c>
      <c r="G3555" s="95">
        <v>11885.97</v>
      </c>
    </row>
    <row r="3556" spans="2:7">
      <c r="B3556" s="41">
        <v>44887</v>
      </c>
      <c r="C3556" s="3" t="s">
        <v>117</v>
      </c>
      <c r="D3556" s="3">
        <v>10</v>
      </c>
      <c r="E3556" s="3" t="s">
        <v>6</v>
      </c>
      <c r="F3556" s="3" t="s">
        <v>113</v>
      </c>
      <c r="G3556" s="95">
        <v>426.9</v>
      </c>
    </row>
    <row r="3557" spans="2:7">
      <c r="B3557" s="41">
        <v>44829</v>
      </c>
      <c r="C3557" s="3" t="s">
        <v>119</v>
      </c>
      <c r="D3557" s="3">
        <v>1</v>
      </c>
      <c r="E3557" s="3" t="s">
        <v>114</v>
      </c>
      <c r="F3557" s="3" t="s">
        <v>108</v>
      </c>
      <c r="G3557" s="95">
        <v>26.95</v>
      </c>
    </row>
    <row r="3558" spans="2:7">
      <c r="B3558" s="41">
        <v>44857</v>
      </c>
      <c r="C3558" s="3" t="s">
        <v>117</v>
      </c>
      <c r="D3558" s="3">
        <v>175</v>
      </c>
      <c r="E3558" s="3" t="s">
        <v>110</v>
      </c>
      <c r="F3558" s="3" t="s">
        <v>115</v>
      </c>
      <c r="G3558" s="95">
        <v>3178.88</v>
      </c>
    </row>
    <row r="3559" spans="2:7">
      <c r="B3559" s="41">
        <v>44369</v>
      </c>
      <c r="C3559" s="3" t="s">
        <v>119</v>
      </c>
      <c r="D3559" s="3">
        <v>35</v>
      </c>
      <c r="E3559" s="3" t="s">
        <v>112</v>
      </c>
      <c r="F3559" s="3" t="s">
        <v>108</v>
      </c>
      <c r="G3559" s="95">
        <v>1010.01</v>
      </c>
    </row>
    <row r="3560" spans="2:7">
      <c r="B3560" s="41">
        <v>44039</v>
      </c>
      <c r="C3560" s="3" t="s">
        <v>118</v>
      </c>
      <c r="D3560" s="3">
        <v>34</v>
      </c>
      <c r="E3560" s="3" t="s">
        <v>114</v>
      </c>
      <c r="F3560" s="3" t="s">
        <v>106</v>
      </c>
      <c r="G3560" s="95">
        <v>778.86</v>
      </c>
    </row>
    <row r="3561" spans="2:7">
      <c r="B3561" s="41">
        <v>44204</v>
      </c>
      <c r="C3561" s="3" t="s">
        <v>117</v>
      </c>
      <c r="D3561" s="3">
        <v>3</v>
      </c>
      <c r="E3561" s="3" t="s">
        <v>114</v>
      </c>
      <c r="F3561" s="3" t="s">
        <v>105</v>
      </c>
      <c r="G3561" s="95">
        <v>77.849999999999994</v>
      </c>
    </row>
    <row r="3562" spans="2:7">
      <c r="B3562" s="41">
        <v>44013</v>
      </c>
      <c r="C3562" s="3" t="s">
        <v>116</v>
      </c>
      <c r="D3562" s="3">
        <v>75</v>
      </c>
      <c r="E3562" s="3" t="s">
        <v>110</v>
      </c>
      <c r="F3562" s="3" t="s">
        <v>109</v>
      </c>
      <c r="G3562" s="95">
        <v>1347.19</v>
      </c>
    </row>
    <row r="3563" spans="2:7">
      <c r="B3563" s="41">
        <v>44317</v>
      </c>
      <c r="C3563" s="3" t="s">
        <v>117</v>
      </c>
      <c r="D3563" s="3">
        <v>44</v>
      </c>
      <c r="E3563" s="3" t="s">
        <v>114</v>
      </c>
      <c r="F3563" s="3" t="s">
        <v>109</v>
      </c>
      <c r="G3563" s="95">
        <v>1007.93</v>
      </c>
    </row>
    <row r="3564" spans="2:7">
      <c r="B3564" s="41">
        <v>44254</v>
      </c>
      <c r="C3564" s="3" t="s">
        <v>118</v>
      </c>
      <c r="D3564" s="3">
        <v>4</v>
      </c>
      <c r="E3564" s="3" t="s">
        <v>6</v>
      </c>
      <c r="F3564" s="3" t="s">
        <v>105</v>
      </c>
      <c r="G3564" s="95">
        <v>170.76</v>
      </c>
    </row>
    <row r="3565" spans="2:7">
      <c r="B3565" s="41">
        <v>44017</v>
      </c>
      <c r="C3565" s="3" t="s">
        <v>116</v>
      </c>
      <c r="D3565" s="3">
        <v>2</v>
      </c>
      <c r="E3565" s="3" t="s">
        <v>9</v>
      </c>
      <c r="F3565" s="3" t="s">
        <v>106</v>
      </c>
      <c r="G3565" s="95">
        <v>57.9</v>
      </c>
    </row>
    <row r="3566" spans="2:7">
      <c r="B3566" s="41">
        <v>44859</v>
      </c>
      <c r="C3566" s="3" t="s">
        <v>118</v>
      </c>
      <c r="D3566" s="3">
        <v>14</v>
      </c>
      <c r="E3566" s="3" t="s">
        <v>112</v>
      </c>
      <c r="F3566" s="3" t="s">
        <v>106</v>
      </c>
      <c r="G3566" s="95">
        <v>475.3</v>
      </c>
    </row>
    <row r="3567" spans="2:7">
      <c r="B3567" s="41">
        <v>44731</v>
      </c>
      <c r="C3567" s="3" t="s">
        <v>117</v>
      </c>
      <c r="D3567" s="3">
        <v>19</v>
      </c>
      <c r="E3567" s="3" t="s">
        <v>114</v>
      </c>
      <c r="F3567" s="3" t="s">
        <v>105</v>
      </c>
      <c r="G3567" s="95">
        <v>512.04999999999995</v>
      </c>
    </row>
    <row r="3568" spans="2:7">
      <c r="B3568" s="41">
        <v>43948</v>
      </c>
      <c r="C3568" s="3" t="s">
        <v>118</v>
      </c>
      <c r="D3568" s="3">
        <v>525</v>
      </c>
      <c r="E3568" s="3" t="s">
        <v>9</v>
      </c>
      <c r="F3568" s="3" t="s">
        <v>115</v>
      </c>
      <c r="G3568" s="95">
        <v>8135.53</v>
      </c>
    </row>
    <row r="3569" spans="2:7">
      <c r="B3569" s="41">
        <v>44122</v>
      </c>
      <c r="C3569" s="3" t="s">
        <v>117</v>
      </c>
      <c r="D3569" s="3">
        <v>550</v>
      </c>
      <c r="E3569" s="3" t="s">
        <v>114</v>
      </c>
      <c r="F3569" s="3" t="s">
        <v>111</v>
      </c>
      <c r="G3569" s="95">
        <v>8522.94</v>
      </c>
    </row>
    <row r="3570" spans="2:7">
      <c r="B3570" s="41">
        <v>43945</v>
      </c>
      <c r="C3570" s="3" t="s">
        <v>116</v>
      </c>
      <c r="D3570" s="3">
        <v>12</v>
      </c>
      <c r="E3570" s="3" t="s">
        <v>110</v>
      </c>
      <c r="F3570" s="3" t="s">
        <v>109</v>
      </c>
      <c r="G3570" s="95">
        <v>299.39999999999998</v>
      </c>
    </row>
    <row r="3571" spans="2:7">
      <c r="B3571" s="41">
        <v>44918</v>
      </c>
      <c r="C3571" s="3" t="s">
        <v>117</v>
      </c>
      <c r="D3571" s="3">
        <v>31</v>
      </c>
      <c r="E3571" s="3" t="s">
        <v>110</v>
      </c>
      <c r="F3571" s="3" t="s">
        <v>113</v>
      </c>
      <c r="G3571" s="95">
        <v>683.78</v>
      </c>
    </row>
    <row r="3572" spans="2:7">
      <c r="B3572" s="41">
        <v>44836</v>
      </c>
      <c r="C3572" s="3" t="s">
        <v>118</v>
      </c>
      <c r="D3572" s="3">
        <v>175</v>
      </c>
      <c r="E3572" s="3" t="s">
        <v>112</v>
      </c>
      <c r="F3572" s="3" t="s">
        <v>106</v>
      </c>
      <c r="G3572" s="95">
        <v>4403.88</v>
      </c>
    </row>
    <row r="3573" spans="2:7">
      <c r="B3573" s="41">
        <v>44837</v>
      </c>
      <c r="C3573" s="3" t="s">
        <v>119</v>
      </c>
      <c r="D3573" s="3">
        <v>7</v>
      </c>
      <c r="E3573" s="3" t="s">
        <v>112</v>
      </c>
      <c r="F3573" s="3" t="s">
        <v>106</v>
      </c>
      <c r="G3573" s="95">
        <v>244.65</v>
      </c>
    </row>
    <row r="3574" spans="2:7">
      <c r="B3574" s="41">
        <v>44667</v>
      </c>
      <c r="C3574" s="3" t="s">
        <v>107</v>
      </c>
      <c r="D3574" s="3">
        <v>500</v>
      </c>
      <c r="E3574" s="3" t="s">
        <v>114</v>
      </c>
      <c r="F3574" s="3" t="s">
        <v>113</v>
      </c>
      <c r="G3574" s="95">
        <v>7460.63</v>
      </c>
    </row>
    <row r="3575" spans="2:7">
      <c r="B3575" s="41">
        <v>43963</v>
      </c>
      <c r="C3575" s="3" t="s">
        <v>118</v>
      </c>
      <c r="D3575" s="3">
        <v>250</v>
      </c>
      <c r="E3575" s="3" t="s">
        <v>110</v>
      </c>
      <c r="F3575" s="3" t="s">
        <v>115</v>
      </c>
      <c r="G3575" s="95">
        <v>4366.25</v>
      </c>
    </row>
    <row r="3576" spans="2:7">
      <c r="B3576" s="41">
        <v>44377</v>
      </c>
      <c r="C3576" s="3" t="s">
        <v>117</v>
      </c>
      <c r="D3576" s="3">
        <v>5</v>
      </c>
      <c r="E3576" s="3" t="s">
        <v>9</v>
      </c>
      <c r="F3576" s="3" t="s">
        <v>105</v>
      </c>
      <c r="G3576" s="95">
        <v>144.75</v>
      </c>
    </row>
    <row r="3577" spans="2:7">
      <c r="B3577" s="41">
        <v>44825</v>
      </c>
      <c r="C3577" s="3" t="s">
        <v>117</v>
      </c>
      <c r="D3577" s="3">
        <v>14</v>
      </c>
      <c r="E3577" s="3" t="s">
        <v>114</v>
      </c>
      <c r="F3577" s="3" t="s">
        <v>108</v>
      </c>
      <c r="G3577" s="95">
        <v>363.3</v>
      </c>
    </row>
    <row r="3578" spans="2:7">
      <c r="B3578" s="41">
        <v>44768</v>
      </c>
      <c r="C3578" s="3" t="s">
        <v>119</v>
      </c>
      <c r="D3578" s="3">
        <v>3</v>
      </c>
      <c r="E3578" s="3" t="s">
        <v>6</v>
      </c>
      <c r="F3578" s="3" t="s">
        <v>115</v>
      </c>
      <c r="G3578" s="95">
        <v>134.07</v>
      </c>
    </row>
    <row r="3579" spans="2:7">
      <c r="B3579" s="41">
        <v>43850</v>
      </c>
      <c r="C3579" s="3" t="s">
        <v>117</v>
      </c>
      <c r="D3579" s="3">
        <v>250</v>
      </c>
      <c r="E3579" s="3" t="s">
        <v>112</v>
      </c>
      <c r="F3579" s="3" t="s">
        <v>111</v>
      </c>
      <c r="G3579" s="95">
        <v>6291.25</v>
      </c>
    </row>
    <row r="3580" spans="2:7">
      <c r="B3580" s="41">
        <v>44449</v>
      </c>
      <c r="C3580" s="3" t="s">
        <v>118</v>
      </c>
      <c r="D3580" s="3">
        <v>350</v>
      </c>
      <c r="E3580" s="3" t="s">
        <v>9</v>
      </c>
      <c r="F3580" s="3" t="s">
        <v>106</v>
      </c>
      <c r="G3580" s="95">
        <v>5423.69</v>
      </c>
    </row>
    <row r="3581" spans="2:7">
      <c r="B3581" s="41">
        <v>44189</v>
      </c>
      <c r="C3581" s="3" t="s">
        <v>118</v>
      </c>
      <c r="D3581" s="3">
        <v>5</v>
      </c>
      <c r="E3581" s="3" t="s">
        <v>110</v>
      </c>
      <c r="F3581" s="3" t="s">
        <v>109</v>
      </c>
      <c r="G3581" s="95">
        <v>119.75</v>
      </c>
    </row>
    <row r="3582" spans="2:7">
      <c r="B3582" s="41">
        <v>44255</v>
      </c>
      <c r="C3582" s="3" t="s">
        <v>117</v>
      </c>
      <c r="D3582" s="3">
        <v>50</v>
      </c>
      <c r="E3582" s="3" t="s">
        <v>114</v>
      </c>
      <c r="F3582" s="3" t="s">
        <v>105</v>
      </c>
      <c r="G3582" s="95">
        <v>935.63</v>
      </c>
    </row>
    <row r="3583" spans="2:7">
      <c r="B3583" s="41">
        <v>44775</v>
      </c>
      <c r="C3583" s="3" t="s">
        <v>119</v>
      </c>
      <c r="D3583" s="3">
        <v>9</v>
      </c>
      <c r="E3583" s="3" t="s">
        <v>110</v>
      </c>
      <c r="F3583" s="3" t="s">
        <v>109</v>
      </c>
      <c r="G3583" s="95">
        <v>233.55</v>
      </c>
    </row>
    <row r="3584" spans="2:7">
      <c r="B3584" s="41">
        <v>44742</v>
      </c>
      <c r="C3584" s="3" t="s">
        <v>116</v>
      </c>
      <c r="D3584" s="3">
        <v>7</v>
      </c>
      <c r="E3584" s="3" t="s">
        <v>6</v>
      </c>
      <c r="F3584" s="3" t="s">
        <v>108</v>
      </c>
      <c r="G3584" s="95">
        <v>312.83</v>
      </c>
    </row>
    <row r="3585" spans="2:7">
      <c r="B3585" s="41">
        <v>44742</v>
      </c>
      <c r="C3585" s="3" t="s">
        <v>119</v>
      </c>
      <c r="D3585" s="3">
        <v>400</v>
      </c>
      <c r="E3585" s="3" t="s">
        <v>6</v>
      </c>
      <c r="F3585" s="3" t="s">
        <v>109</v>
      </c>
      <c r="G3585" s="95">
        <v>10278.700000000001</v>
      </c>
    </row>
    <row r="3586" spans="2:7">
      <c r="B3586" s="41">
        <v>44872</v>
      </c>
      <c r="C3586" s="3" t="s">
        <v>117</v>
      </c>
      <c r="D3586" s="3">
        <v>600</v>
      </c>
      <c r="E3586" s="3" t="s">
        <v>114</v>
      </c>
      <c r="F3586" s="3" t="s">
        <v>109</v>
      </c>
      <c r="G3586" s="95">
        <v>8952.75</v>
      </c>
    </row>
    <row r="3587" spans="2:7">
      <c r="B3587" s="41">
        <v>43996</v>
      </c>
      <c r="C3587" s="3" t="s">
        <v>119</v>
      </c>
      <c r="D3587" s="3">
        <v>5</v>
      </c>
      <c r="E3587" s="3" t="s">
        <v>114</v>
      </c>
      <c r="F3587" s="3" t="s">
        <v>115</v>
      </c>
      <c r="G3587" s="95">
        <v>124.75</v>
      </c>
    </row>
    <row r="3588" spans="2:7">
      <c r="B3588" s="41">
        <v>44167</v>
      </c>
      <c r="C3588" s="3" t="s">
        <v>117</v>
      </c>
      <c r="D3588" s="3">
        <v>300</v>
      </c>
      <c r="E3588" s="3" t="s">
        <v>112</v>
      </c>
      <c r="F3588" s="3" t="s">
        <v>106</v>
      </c>
      <c r="G3588" s="95">
        <v>6028.88</v>
      </c>
    </row>
    <row r="3589" spans="2:7">
      <c r="B3589" s="41">
        <v>44137</v>
      </c>
      <c r="C3589" s="3" t="s">
        <v>119</v>
      </c>
      <c r="D3589" s="3">
        <v>49</v>
      </c>
      <c r="E3589" s="3" t="s">
        <v>114</v>
      </c>
      <c r="F3589" s="3" t="s">
        <v>106</v>
      </c>
      <c r="G3589" s="95">
        <v>916.91</v>
      </c>
    </row>
    <row r="3590" spans="2:7">
      <c r="B3590" s="41">
        <v>44124</v>
      </c>
      <c r="C3590" s="3" t="s">
        <v>116</v>
      </c>
      <c r="D3590" s="3">
        <v>4</v>
      </c>
      <c r="E3590" s="3" t="s">
        <v>114</v>
      </c>
      <c r="F3590" s="3" t="s">
        <v>109</v>
      </c>
      <c r="G3590" s="95">
        <v>107.8</v>
      </c>
    </row>
    <row r="3591" spans="2:7">
      <c r="B3591" s="41">
        <v>44525</v>
      </c>
      <c r="C3591" s="3" t="s">
        <v>116</v>
      </c>
      <c r="D3591" s="3">
        <v>9</v>
      </c>
      <c r="E3591" s="3" t="s">
        <v>114</v>
      </c>
      <c r="F3591" s="3" t="s">
        <v>113</v>
      </c>
      <c r="G3591" s="95">
        <v>242.55</v>
      </c>
    </row>
    <row r="3592" spans="2:7">
      <c r="B3592" s="41">
        <v>44094</v>
      </c>
      <c r="C3592" s="3" t="s">
        <v>119</v>
      </c>
      <c r="D3592" s="3">
        <v>300</v>
      </c>
      <c r="E3592" s="3" t="s">
        <v>9</v>
      </c>
      <c r="F3592" s="3" t="s">
        <v>113</v>
      </c>
      <c r="G3592" s="95">
        <v>4993.88</v>
      </c>
    </row>
    <row r="3593" spans="2:7">
      <c r="B3593" s="41">
        <v>44180</v>
      </c>
      <c r="C3593" s="3" t="s">
        <v>107</v>
      </c>
      <c r="D3593" s="3">
        <v>32</v>
      </c>
      <c r="E3593" s="3" t="s">
        <v>6</v>
      </c>
      <c r="F3593" s="3" t="s">
        <v>113</v>
      </c>
      <c r="G3593" s="95">
        <v>1161.17</v>
      </c>
    </row>
    <row r="3594" spans="2:7">
      <c r="B3594" s="41">
        <v>44451</v>
      </c>
      <c r="C3594" s="3" t="s">
        <v>117</v>
      </c>
      <c r="D3594" s="3">
        <v>6</v>
      </c>
      <c r="E3594" s="3" t="s">
        <v>110</v>
      </c>
      <c r="F3594" s="3" t="s">
        <v>105</v>
      </c>
      <c r="G3594" s="95">
        <v>143.69999999999999</v>
      </c>
    </row>
    <row r="3595" spans="2:7">
      <c r="B3595" s="41">
        <v>44597</v>
      </c>
      <c r="C3595" s="3" t="s">
        <v>116</v>
      </c>
      <c r="D3595" s="3">
        <v>450</v>
      </c>
      <c r="E3595" s="3" t="s">
        <v>114</v>
      </c>
      <c r="F3595" s="3" t="s">
        <v>115</v>
      </c>
      <c r="G3595" s="95">
        <v>6714.56</v>
      </c>
    </row>
    <row r="3596" spans="2:7">
      <c r="B3596" s="41">
        <v>44230</v>
      </c>
      <c r="C3596" s="3" t="s">
        <v>119</v>
      </c>
      <c r="D3596" s="3">
        <v>12</v>
      </c>
      <c r="E3596" s="3" t="s">
        <v>110</v>
      </c>
      <c r="F3596" s="3" t="s">
        <v>111</v>
      </c>
      <c r="G3596" s="95">
        <v>299.39999999999998</v>
      </c>
    </row>
    <row r="3597" spans="2:7">
      <c r="B3597" s="41">
        <v>44151</v>
      </c>
      <c r="C3597" s="3" t="s">
        <v>119</v>
      </c>
      <c r="D3597" s="3">
        <v>250</v>
      </c>
      <c r="E3597" s="3" t="s">
        <v>9</v>
      </c>
      <c r="F3597" s="3" t="s">
        <v>111</v>
      </c>
      <c r="G3597" s="95">
        <v>4891.25</v>
      </c>
    </row>
    <row r="3598" spans="2:7">
      <c r="B3598" s="41">
        <v>44102</v>
      </c>
      <c r="C3598" s="3" t="s">
        <v>119</v>
      </c>
      <c r="D3598" s="3">
        <v>525</v>
      </c>
      <c r="E3598" s="3" t="s">
        <v>110</v>
      </c>
      <c r="F3598" s="3" t="s">
        <v>106</v>
      </c>
      <c r="G3598" s="95">
        <v>7229.91</v>
      </c>
    </row>
    <row r="3599" spans="2:7">
      <c r="B3599" s="41">
        <v>44171</v>
      </c>
      <c r="C3599" s="3" t="s">
        <v>117</v>
      </c>
      <c r="D3599" s="3">
        <v>49</v>
      </c>
      <c r="E3599" s="3" t="s">
        <v>6</v>
      </c>
      <c r="F3599" s="3" t="s">
        <v>109</v>
      </c>
      <c r="G3599" s="95">
        <v>1605.61</v>
      </c>
    </row>
    <row r="3600" spans="2:7">
      <c r="B3600" s="41">
        <v>44167</v>
      </c>
      <c r="C3600" s="3" t="s">
        <v>117</v>
      </c>
      <c r="D3600" s="3">
        <v>150</v>
      </c>
      <c r="E3600" s="3" t="s">
        <v>112</v>
      </c>
      <c r="F3600" s="3" t="s">
        <v>105</v>
      </c>
      <c r="G3600" s="95">
        <v>3669.75</v>
      </c>
    </row>
    <row r="3601" spans="2:7">
      <c r="B3601" s="41">
        <v>44775</v>
      </c>
      <c r="C3601" s="3" t="s">
        <v>119</v>
      </c>
      <c r="D3601" s="3">
        <v>4</v>
      </c>
      <c r="E3601" s="3" t="s">
        <v>6</v>
      </c>
      <c r="F3601" s="3" t="s">
        <v>113</v>
      </c>
      <c r="G3601" s="95">
        <v>170.76</v>
      </c>
    </row>
    <row r="3602" spans="2:7">
      <c r="B3602" s="41">
        <v>44398</v>
      </c>
      <c r="C3602" s="3" t="s">
        <v>118</v>
      </c>
      <c r="D3602" s="3">
        <v>23</v>
      </c>
      <c r="E3602" s="3" t="s">
        <v>110</v>
      </c>
      <c r="F3602" s="3" t="s">
        <v>109</v>
      </c>
      <c r="G3602" s="95">
        <v>596.85</v>
      </c>
    </row>
    <row r="3603" spans="2:7">
      <c r="B3603" s="41">
        <v>43921</v>
      </c>
      <c r="C3603" s="3" t="s">
        <v>119</v>
      </c>
      <c r="D3603" s="3">
        <v>4</v>
      </c>
      <c r="E3603" s="3" t="s">
        <v>112</v>
      </c>
      <c r="F3603" s="3" t="s">
        <v>105</v>
      </c>
      <c r="G3603" s="95">
        <v>143.80000000000001</v>
      </c>
    </row>
    <row r="3604" spans="2:7">
      <c r="B3604" s="41">
        <v>44093</v>
      </c>
      <c r="C3604" s="3" t="s">
        <v>117</v>
      </c>
      <c r="D3604" s="3">
        <v>525</v>
      </c>
      <c r="E3604" s="3" t="s">
        <v>9</v>
      </c>
      <c r="F3604" s="3" t="s">
        <v>105</v>
      </c>
      <c r="G3604" s="95">
        <v>8739.2800000000007</v>
      </c>
    </row>
    <row r="3605" spans="2:7">
      <c r="B3605" s="41">
        <v>43978</v>
      </c>
      <c r="C3605" s="3" t="s">
        <v>119</v>
      </c>
      <c r="D3605" s="3">
        <v>8</v>
      </c>
      <c r="E3605" s="3" t="s">
        <v>112</v>
      </c>
      <c r="F3605" s="3" t="s">
        <v>115</v>
      </c>
      <c r="G3605" s="95">
        <v>279.60000000000002</v>
      </c>
    </row>
    <row r="3606" spans="2:7">
      <c r="B3606" s="41">
        <v>44723</v>
      </c>
      <c r="C3606" s="3" t="s">
        <v>107</v>
      </c>
      <c r="D3606" s="3">
        <v>30</v>
      </c>
      <c r="E3606" s="3" t="s">
        <v>112</v>
      </c>
      <c r="F3606" s="3" t="s">
        <v>115</v>
      </c>
      <c r="G3606" s="95">
        <v>865.73</v>
      </c>
    </row>
    <row r="3607" spans="2:7">
      <c r="B3607" s="41">
        <v>44526</v>
      </c>
      <c r="C3607" s="3" t="s">
        <v>117</v>
      </c>
      <c r="D3607" s="3">
        <v>7</v>
      </c>
      <c r="E3607" s="3" t="s">
        <v>112</v>
      </c>
      <c r="F3607" s="3" t="s">
        <v>108</v>
      </c>
      <c r="G3607" s="95">
        <v>244.65</v>
      </c>
    </row>
    <row r="3608" spans="2:7">
      <c r="B3608" s="41">
        <v>44840</v>
      </c>
      <c r="C3608" s="3" t="s">
        <v>119</v>
      </c>
      <c r="D3608" s="3">
        <v>22</v>
      </c>
      <c r="E3608" s="3" t="s">
        <v>110</v>
      </c>
      <c r="F3608" s="3" t="s">
        <v>105</v>
      </c>
      <c r="G3608" s="95">
        <v>526.9</v>
      </c>
    </row>
    <row r="3609" spans="2:7">
      <c r="B3609" s="41">
        <v>44460</v>
      </c>
      <c r="C3609" s="3" t="s">
        <v>118</v>
      </c>
      <c r="D3609" s="3">
        <v>75</v>
      </c>
      <c r="E3609" s="3" t="s">
        <v>6</v>
      </c>
      <c r="F3609" s="3" t="s">
        <v>108</v>
      </c>
      <c r="G3609" s="95">
        <v>2401.31</v>
      </c>
    </row>
    <row r="3610" spans="2:7">
      <c r="B3610" s="41">
        <v>44872</v>
      </c>
      <c r="C3610" s="3" t="s">
        <v>107</v>
      </c>
      <c r="D3610" s="3">
        <v>6</v>
      </c>
      <c r="E3610" s="3" t="s">
        <v>6</v>
      </c>
      <c r="F3610" s="3" t="s">
        <v>113</v>
      </c>
      <c r="G3610" s="95">
        <v>256.14</v>
      </c>
    </row>
    <row r="3611" spans="2:7">
      <c r="B3611" s="41">
        <v>44682</v>
      </c>
      <c r="C3611" s="3" t="s">
        <v>119</v>
      </c>
      <c r="D3611" s="3">
        <v>29</v>
      </c>
      <c r="E3611" s="3" t="s">
        <v>9</v>
      </c>
      <c r="F3611" s="3" t="s">
        <v>111</v>
      </c>
      <c r="G3611" s="95">
        <v>664.32</v>
      </c>
    </row>
    <row r="3612" spans="2:7">
      <c r="B3612" s="41">
        <v>44143</v>
      </c>
      <c r="C3612" s="3" t="s">
        <v>107</v>
      </c>
      <c r="D3612" s="3">
        <v>75</v>
      </c>
      <c r="E3612" s="3" t="s">
        <v>114</v>
      </c>
      <c r="F3612" s="3" t="s">
        <v>106</v>
      </c>
      <c r="G3612" s="95">
        <v>1403.44</v>
      </c>
    </row>
    <row r="3613" spans="2:7">
      <c r="B3613" s="41">
        <v>44405</v>
      </c>
      <c r="C3613" s="3" t="s">
        <v>119</v>
      </c>
      <c r="D3613" s="3">
        <v>325</v>
      </c>
      <c r="E3613" s="3" t="s">
        <v>114</v>
      </c>
      <c r="F3613" s="3" t="s">
        <v>111</v>
      </c>
      <c r="G3613" s="95">
        <v>4849.41</v>
      </c>
    </row>
    <row r="3614" spans="2:7">
      <c r="B3614" s="41">
        <v>44130</v>
      </c>
      <c r="C3614" s="3" t="s">
        <v>107</v>
      </c>
      <c r="D3614" s="3">
        <v>27</v>
      </c>
      <c r="E3614" s="3" t="s">
        <v>6</v>
      </c>
      <c r="F3614" s="3" t="s">
        <v>115</v>
      </c>
      <c r="G3614" s="95">
        <v>1002.69</v>
      </c>
    </row>
    <row r="3615" spans="2:7">
      <c r="B3615" s="41">
        <v>44178</v>
      </c>
      <c r="C3615" s="3" t="s">
        <v>119</v>
      </c>
      <c r="D3615" s="3">
        <v>33</v>
      </c>
      <c r="E3615" s="3" t="s">
        <v>110</v>
      </c>
      <c r="F3615" s="3" t="s">
        <v>108</v>
      </c>
      <c r="G3615" s="95">
        <v>727.9</v>
      </c>
    </row>
    <row r="3616" spans="2:7">
      <c r="B3616" s="41">
        <v>44132</v>
      </c>
      <c r="C3616" s="3" t="s">
        <v>119</v>
      </c>
      <c r="D3616" s="3">
        <v>7</v>
      </c>
      <c r="E3616" s="3" t="s">
        <v>9</v>
      </c>
      <c r="F3616" s="3" t="s">
        <v>113</v>
      </c>
      <c r="G3616" s="95">
        <v>202.65</v>
      </c>
    </row>
    <row r="3617" spans="2:7">
      <c r="B3617" s="41">
        <v>44878</v>
      </c>
      <c r="C3617" s="3" t="s">
        <v>116</v>
      </c>
      <c r="D3617" s="3">
        <v>31</v>
      </c>
      <c r="E3617" s="3" t="s">
        <v>110</v>
      </c>
      <c r="F3617" s="3" t="s">
        <v>108</v>
      </c>
      <c r="G3617" s="95">
        <v>657.43</v>
      </c>
    </row>
    <row r="3618" spans="2:7">
      <c r="B3618" s="41">
        <v>44763</v>
      </c>
      <c r="C3618" s="3" t="s">
        <v>116</v>
      </c>
      <c r="D3618" s="3">
        <v>13</v>
      </c>
      <c r="E3618" s="3" t="s">
        <v>9</v>
      </c>
      <c r="F3618" s="3" t="s">
        <v>105</v>
      </c>
      <c r="G3618" s="95">
        <v>350.35</v>
      </c>
    </row>
    <row r="3619" spans="2:7">
      <c r="B3619" s="41">
        <v>44257</v>
      </c>
      <c r="C3619" s="3" t="s">
        <v>116</v>
      </c>
      <c r="D3619" s="3">
        <v>2</v>
      </c>
      <c r="E3619" s="3" t="s">
        <v>114</v>
      </c>
      <c r="F3619" s="3" t="s">
        <v>105</v>
      </c>
      <c r="G3619" s="95">
        <v>53.9</v>
      </c>
    </row>
    <row r="3620" spans="2:7">
      <c r="B3620" s="41">
        <v>44149</v>
      </c>
      <c r="C3620" s="3" t="s">
        <v>119</v>
      </c>
      <c r="D3620" s="3">
        <v>4</v>
      </c>
      <c r="E3620" s="3" t="s">
        <v>114</v>
      </c>
      <c r="F3620" s="3" t="s">
        <v>108</v>
      </c>
      <c r="G3620" s="95">
        <v>103.8</v>
      </c>
    </row>
    <row r="3621" spans="2:7">
      <c r="B3621" s="41">
        <v>44756</v>
      </c>
      <c r="C3621" s="3" t="s">
        <v>119</v>
      </c>
      <c r="D3621" s="3">
        <v>26</v>
      </c>
      <c r="E3621" s="3" t="s">
        <v>110</v>
      </c>
      <c r="F3621" s="3" t="s">
        <v>106</v>
      </c>
      <c r="G3621" s="95">
        <v>573.5</v>
      </c>
    </row>
    <row r="3622" spans="2:7">
      <c r="B3622" s="41">
        <v>43873</v>
      </c>
      <c r="C3622" s="3" t="s">
        <v>118</v>
      </c>
      <c r="D3622" s="3">
        <v>7</v>
      </c>
      <c r="E3622" s="3" t="s">
        <v>110</v>
      </c>
      <c r="F3622" s="3" t="s">
        <v>105</v>
      </c>
      <c r="G3622" s="95">
        <v>174.65</v>
      </c>
    </row>
    <row r="3623" spans="2:7">
      <c r="B3623" s="41">
        <v>44787</v>
      </c>
      <c r="C3623" s="3" t="s">
        <v>119</v>
      </c>
      <c r="D3623" s="3">
        <v>5</v>
      </c>
      <c r="E3623" s="3" t="s">
        <v>112</v>
      </c>
      <c r="F3623" s="3" t="s">
        <v>109</v>
      </c>
      <c r="G3623" s="95">
        <v>179.75</v>
      </c>
    </row>
    <row r="3624" spans="2:7">
      <c r="B3624" s="41">
        <v>44684</v>
      </c>
      <c r="C3624" s="3" t="s">
        <v>119</v>
      </c>
      <c r="D3624" s="3">
        <v>175</v>
      </c>
      <c r="E3624" s="3" t="s">
        <v>6</v>
      </c>
      <c r="F3624" s="3" t="s">
        <v>111</v>
      </c>
      <c r="G3624" s="95">
        <v>5229.53</v>
      </c>
    </row>
    <row r="3625" spans="2:7">
      <c r="B3625" s="41">
        <v>44852</v>
      </c>
      <c r="C3625" s="3" t="s">
        <v>117</v>
      </c>
      <c r="D3625" s="3">
        <v>4</v>
      </c>
      <c r="E3625" s="3" t="s">
        <v>9</v>
      </c>
      <c r="F3625" s="3" t="s">
        <v>108</v>
      </c>
      <c r="G3625" s="95">
        <v>107.8</v>
      </c>
    </row>
    <row r="3626" spans="2:7">
      <c r="B3626" s="41">
        <v>44642</v>
      </c>
      <c r="C3626" s="3" t="s">
        <v>119</v>
      </c>
      <c r="D3626" s="3">
        <v>7</v>
      </c>
      <c r="E3626" s="3" t="s">
        <v>9</v>
      </c>
      <c r="F3626" s="3" t="s">
        <v>111</v>
      </c>
      <c r="G3626" s="95">
        <v>188.65</v>
      </c>
    </row>
    <row r="3627" spans="2:7">
      <c r="B3627" s="41">
        <v>43970</v>
      </c>
      <c r="C3627" s="3" t="s">
        <v>117</v>
      </c>
      <c r="D3627" s="3">
        <v>475</v>
      </c>
      <c r="E3627" s="3" t="s">
        <v>114</v>
      </c>
      <c r="F3627" s="3" t="s">
        <v>111</v>
      </c>
      <c r="G3627" s="95">
        <v>7360.72</v>
      </c>
    </row>
    <row r="3628" spans="2:7">
      <c r="B3628" s="41">
        <v>44712</v>
      </c>
      <c r="C3628" s="3" t="s">
        <v>107</v>
      </c>
      <c r="D3628" s="3">
        <v>15</v>
      </c>
      <c r="E3628" s="3" t="s">
        <v>114</v>
      </c>
      <c r="F3628" s="3" t="s">
        <v>115</v>
      </c>
      <c r="G3628" s="95">
        <v>374.25</v>
      </c>
    </row>
    <row r="3629" spans="2:7">
      <c r="B3629" s="41">
        <v>44717</v>
      </c>
      <c r="C3629" s="3" t="s">
        <v>116</v>
      </c>
      <c r="D3629" s="3">
        <v>30</v>
      </c>
      <c r="E3629" s="3" t="s">
        <v>114</v>
      </c>
      <c r="F3629" s="3" t="s">
        <v>105</v>
      </c>
      <c r="G3629" s="95">
        <v>687.23</v>
      </c>
    </row>
    <row r="3630" spans="2:7">
      <c r="B3630" s="41">
        <v>44520</v>
      </c>
      <c r="C3630" s="3" t="s">
        <v>107</v>
      </c>
      <c r="D3630" s="3">
        <v>575</v>
      </c>
      <c r="E3630" s="3" t="s">
        <v>112</v>
      </c>
      <c r="F3630" s="3" t="s">
        <v>105</v>
      </c>
      <c r="G3630" s="95">
        <v>11555.34</v>
      </c>
    </row>
    <row r="3631" spans="2:7">
      <c r="B3631" s="41">
        <v>44735</v>
      </c>
      <c r="C3631" s="3" t="s">
        <v>119</v>
      </c>
      <c r="D3631" s="3">
        <v>100</v>
      </c>
      <c r="E3631" s="3" t="s">
        <v>9</v>
      </c>
      <c r="F3631" s="3" t="s">
        <v>115</v>
      </c>
      <c r="G3631" s="95">
        <v>1956.5</v>
      </c>
    </row>
    <row r="3632" spans="2:7">
      <c r="B3632" s="41">
        <v>44809</v>
      </c>
      <c r="C3632" s="3" t="s">
        <v>117</v>
      </c>
      <c r="D3632" s="3">
        <v>34</v>
      </c>
      <c r="E3632" s="3" t="s">
        <v>6</v>
      </c>
      <c r="F3632" s="3" t="s">
        <v>113</v>
      </c>
      <c r="G3632" s="95">
        <v>1233.74</v>
      </c>
    </row>
    <row r="3633" spans="2:7">
      <c r="B3633" s="41">
        <v>44892</v>
      </c>
      <c r="C3633" s="3" t="s">
        <v>117</v>
      </c>
      <c r="D3633" s="3">
        <v>1</v>
      </c>
      <c r="E3633" s="3" t="s">
        <v>6</v>
      </c>
      <c r="F3633" s="3" t="s">
        <v>113</v>
      </c>
      <c r="G3633" s="95">
        <v>44.69</v>
      </c>
    </row>
    <row r="3634" spans="2:7">
      <c r="B3634" s="41">
        <v>44051</v>
      </c>
      <c r="C3634" s="3" t="s">
        <v>119</v>
      </c>
      <c r="D3634" s="3">
        <v>6</v>
      </c>
      <c r="E3634" s="3" t="s">
        <v>110</v>
      </c>
      <c r="F3634" s="3" t="s">
        <v>108</v>
      </c>
      <c r="G3634" s="95">
        <v>149.69999999999999</v>
      </c>
    </row>
    <row r="3635" spans="2:7">
      <c r="B3635" s="41">
        <v>44842</v>
      </c>
      <c r="C3635" s="3" t="s">
        <v>119</v>
      </c>
      <c r="D3635" s="3">
        <v>1</v>
      </c>
      <c r="E3635" s="3" t="s">
        <v>114</v>
      </c>
      <c r="F3635" s="3" t="s">
        <v>108</v>
      </c>
      <c r="G3635" s="95">
        <v>26.95</v>
      </c>
    </row>
    <row r="3636" spans="2:7">
      <c r="B3636" s="41">
        <v>44476</v>
      </c>
      <c r="C3636" s="3" t="s">
        <v>107</v>
      </c>
      <c r="D3636" s="3">
        <v>1</v>
      </c>
      <c r="E3636" s="3" t="s">
        <v>114</v>
      </c>
      <c r="F3636" s="3" t="s">
        <v>111</v>
      </c>
      <c r="G3636" s="95">
        <v>24.95</v>
      </c>
    </row>
    <row r="3637" spans="2:7">
      <c r="B3637" s="41">
        <v>44055</v>
      </c>
      <c r="C3637" s="3" t="s">
        <v>118</v>
      </c>
      <c r="D3637" s="3">
        <v>550</v>
      </c>
      <c r="E3637" s="3" t="s">
        <v>6</v>
      </c>
      <c r="F3637" s="3" t="s">
        <v>109</v>
      </c>
      <c r="G3637" s="95">
        <v>13816.96</v>
      </c>
    </row>
    <row r="3638" spans="2:7">
      <c r="B3638" s="41">
        <v>44150</v>
      </c>
      <c r="C3638" s="3" t="s">
        <v>119</v>
      </c>
      <c r="D3638" s="3">
        <v>275</v>
      </c>
      <c r="E3638" s="3" t="s">
        <v>6</v>
      </c>
      <c r="F3638" s="3" t="s">
        <v>115</v>
      </c>
      <c r="G3638" s="95">
        <v>6750.36</v>
      </c>
    </row>
    <row r="3639" spans="2:7">
      <c r="B3639" s="41">
        <v>44698</v>
      </c>
      <c r="C3639" s="3" t="s">
        <v>116</v>
      </c>
      <c r="D3639" s="3">
        <v>49</v>
      </c>
      <c r="E3639" s="3" t="s">
        <v>112</v>
      </c>
      <c r="F3639" s="3" t="s">
        <v>108</v>
      </c>
      <c r="G3639" s="95">
        <v>1247.6600000000001</v>
      </c>
    </row>
    <row r="3640" spans="2:7">
      <c r="B3640" s="41">
        <v>43881</v>
      </c>
      <c r="C3640" s="3" t="s">
        <v>107</v>
      </c>
      <c r="D3640" s="3">
        <v>400</v>
      </c>
      <c r="E3640" s="3" t="s">
        <v>110</v>
      </c>
      <c r="F3640" s="3" t="s">
        <v>111</v>
      </c>
      <c r="G3640" s="95">
        <v>5738.5</v>
      </c>
    </row>
    <row r="3641" spans="2:7">
      <c r="B3641" s="41">
        <v>44540</v>
      </c>
      <c r="C3641" s="3" t="s">
        <v>117</v>
      </c>
      <c r="D3641" s="3">
        <v>45</v>
      </c>
      <c r="E3641" s="3" t="s">
        <v>9</v>
      </c>
      <c r="F3641" s="3" t="s">
        <v>105</v>
      </c>
      <c r="G3641" s="95">
        <v>1030.8399999999999</v>
      </c>
    </row>
    <row r="3642" spans="2:7">
      <c r="B3642" s="41">
        <v>44786</v>
      </c>
      <c r="C3642" s="3" t="s">
        <v>119</v>
      </c>
      <c r="D3642" s="3">
        <v>175</v>
      </c>
      <c r="E3642" s="3" t="s">
        <v>9</v>
      </c>
      <c r="F3642" s="3" t="s">
        <v>108</v>
      </c>
      <c r="G3642" s="95">
        <v>3423.88</v>
      </c>
    </row>
    <row r="3643" spans="2:7">
      <c r="B3643" s="41">
        <v>44028</v>
      </c>
      <c r="C3643" s="3" t="s">
        <v>119</v>
      </c>
      <c r="D3643" s="3">
        <v>4</v>
      </c>
      <c r="E3643" s="3" t="s">
        <v>9</v>
      </c>
      <c r="F3643" s="3" t="s">
        <v>111</v>
      </c>
      <c r="G3643" s="95">
        <v>115.8</v>
      </c>
    </row>
    <row r="3644" spans="2:7">
      <c r="B3644" s="41">
        <v>43955</v>
      </c>
      <c r="C3644" s="3" t="s">
        <v>119</v>
      </c>
      <c r="D3644" s="3">
        <v>6</v>
      </c>
      <c r="E3644" s="3" t="s">
        <v>9</v>
      </c>
      <c r="F3644" s="3" t="s">
        <v>113</v>
      </c>
      <c r="G3644" s="95">
        <v>167.7</v>
      </c>
    </row>
    <row r="3645" spans="2:7">
      <c r="B3645" s="41">
        <v>44395</v>
      </c>
      <c r="C3645" s="3" t="s">
        <v>119</v>
      </c>
      <c r="D3645" s="3">
        <v>3</v>
      </c>
      <c r="E3645" s="3" t="s">
        <v>6</v>
      </c>
      <c r="F3645" s="3" t="s">
        <v>115</v>
      </c>
      <c r="G3645" s="95">
        <v>131.07</v>
      </c>
    </row>
    <row r="3646" spans="2:7">
      <c r="B3646" s="41">
        <v>44315</v>
      </c>
      <c r="C3646" s="3" t="s">
        <v>107</v>
      </c>
      <c r="D3646" s="3">
        <v>16</v>
      </c>
      <c r="E3646" s="3" t="s">
        <v>6</v>
      </c>
      <c r="F3646" s="3" t="s">
        <v>113</v>
      </c>
      <c r="G3646" s="95">
        <v>699.04</v>
      </c>
    </row>
    <row r="3647" spans="2:7">
      <c r="B3647" s="41">
        <v>44251</v>
      </c>
      <c r="C3647" s="3" t="s">
        <v>117</v>
      </c>
      <c r="D3647" s="3">
        <v>1</v>
      </c>
      <c r="E3647" s="3" t="s">
        <v>6</v>
      </c>
      <c r="F3647" s="3" t="s">
        <v>113</v>
      </c>
      <c r="G3647" s="95">
        <v>44.69</v>
      </c>
    </row>
    <row r="3648" spans="2:7">
      <c r="B3648" s="41">
        <v>43915</v>
      </c>
      <c r="C3648" s="3" t="s">
        <v>119</v>
      </c>
      <c r="D3648" s="3">
        <v>19</v>
      </c>
      <c r="E3648" s="3" t="s">
        <v>110</v>
      </c>
      <c r="F3648" s="3" t="s">
        <v>115</v>
      </c>
      <c r="G3648" s="95">
        <v>474.05</v>
      </c>
    </row>
    <row r="3649" spans="2:7">
      <c r="B3649" s="41">
        <v>43906</v>
      </c>
      <c r="C3649" s="3" t="s">
        <v>118</v>
      </c>
      <c r="D3649" s="3">
        <v>350</v>
      </c>
      <c r="E3649" s="3" t="s">
        <v>112</v>
      </c>
      <c r="F3649" s="3" t="s">
        <v>115</v>
      </c>
      <c r="G3649" s="95">
        <v>7234.94</v>
      </c>
    </row>
    <row r="3650" spans="2:7">
      <c r="B3650" s="41">
        <v>44102</v>
      </c>
      <c r="C3650" s="3" t="s">
        <v>119</v>
      </c>
      <c r="D3650" s="3">
        <v>8</v>
      </c>
      <c r="E3650" s="3" t="s">
        <v>6</v>
      </c>
      <c r="F3650" s="3" t="s">
        <v>108</v>
      </c>
      <c r="G3650" s="95">
        <v>357.52</v>
      </c>
    </row>
    <row r="3651" spans="2:7">
      <c r="B3651" s="41">
        <v>44543</v>
      </c>
      <c r="C3651" s="3" t="s">
        <v>117</v>
      </c>
      <c r="D3651" s="3">
        <v>250</v>
      </c>
      <c r="E3651" s="3" t="s">
        <v>114</v>
      </c>
      <c r="F3651" s="3" t="s">
        <v>111</v>
      </c>
      <c r="G3651" s="95">
        <v>4716.25</v>
      </c>
    </row>
    <row r="3652" spans="2:7">
      <c r="B3652" s="41">
        <v>44775</v>
      </c>
      <c r="C3652" s="3" t="s">
        <v>116</v>
      </c>
      <c r="D3652" s="3">
        <v>75</v>
      </c>
      <c r="E3652" s="3" t="s">
        <v>6</v>
      </c>
      <c r="F3652" s="3" t="s">
        <v>111</v>
      </c>
      <c r="G3652" s="95">
        <v>2457.56</v>
      </c>
    </row>
    <row r="3653" spans="2:7">
      <c r="B3653" s="41">
        <v>44573</v>
      </c>
      <c r="C3653" s="3" t="s">
        <v>119</v>
      </c>
      <c r="D3653" s="3">
        <v>6</v>
      </c>
      <c r="E3653" s="3" t="s">
        <v>112</v>
      </c>
      <c r="F3653" s="3" t="s">
        <v>105</v>
      </c>
      <c r="G3653" s="95">
        <v>203.7</v>
      </c>
    </row>
    <row r="3654" spans="2:7">
      <c r="B3654" s="41">
        <v>44775</v>
      </c>
      <c r="C3654" s="3" t="s">
        <v>117</v>
      </c>
      <c r="D3654" s="3">
        <v>45</v>
      </c>
      <c r="E3654" s="3" t="s">
        <v>114</v>
      </c>
      <c r="F3654" s="3" t="s">
        <v>113</v>
      </c>
      <c r="G3654" s="95">
        <v>954.34</v>
      </c>
    </row>
    <row r="3655" spans="2:7">
      <c r="B3655" s="41">
        <v>44223</v>
      </c>
      <c r="C3655" s="3" t="s">
        <v>117</v>
      </c>
      <c r="D3655" s="3">
        <v>39</v>
      </c>
      <c r="E3655" s="3" t="s">
        <v>112</v>
      </c>
      <c r="F3655" s="3" t="s">
        <v>106</v>
      </c>
      <c r="G3655" s="95">
        <v>1158.5899999999999</v>
      </c>
    </row>
    <row r="3656" spans="2:7">
      <c r="B3656" s="41">
        <v>43935</v>
      </c>
      <c r="C3656" s="3" t="s">
        <v>119</v>
      </c>
      <c r="D3656" s="3">
        <v>150</v>
      </c>
      <c r="E3656" s="3" t="s">
        <v>114</v>
      </c>
      <c r="F3656" s="3" t="s">
        <v>111</v>
      </c>
      <c r="G3656" s="95">
        <v>2724.75</v>
      </c>
    </row>
    <row r="3657" spans="2:7">
      <c r="B3657" s="41">
        <v>44312</v>
      </c>
      <c r="C3657" s="3" t="s">
        <v>116</v>
      </c>
      <c r="D3657" s="3">
        <v>250</v>
      </c>
      <c r="E3657" s="3" t="s">
        <v>112</v>
      </c>
      <c r="F3657" s="3" t="s">
        <v>115</v>
      </c>
      <c r="G3657" s="95">
        <v>6291.25</v>
      </c>
    </row>
    <row r="3658" spans="2:7">
      <c r="B3658" s="41">
        <v>44710</v>
      </c>
      <c r="C3658" s="3" t="s">
        <v>119</v>
      </c>
      <c r="D3658" s="3">
        <v>3</v>
      </c>
      <c r="E3658" s="3" t="s">
        <v>112</v>
      </c>
      <c r="F3658" s="3" t="s">
        <v>113</v>
      </c>
      <c r="G3658" s="95">
        <v>107.85</v>
      </c>
    </row>
    <row r="3659" spans="2:7">
      <c r="B3659" s="41">
        <v>44765</v>
      </c>
      <c r="C3659" s="3" t="s">
        <v>119</v>
      </c>
      <c r="D3659" s="3">
        <v>2</v>
      </c>
      <c r="E3659" s="3" t="s">
        <v>114</v>
      </c>
      <c r="F3659" s="3" t="s">
        <v>106</v>
      </c>
      <c r="G3659" s="95">
        <v>49.9</v>
      </c>
    </row>
    <row r="3660" spans="2:7">
      <c r="B3660" s="41">
        <v>44006</v>
      </c>
      <c r="C3660" s="3" t="s">
        <v>117</v>
      </c>
      <c r="D3660" s="3">
        <v>550</v>
      </c>
      <c r="E3660" s="3" t="s">
        <v>112</v>
      </c>
      <c r="F3660" s="3" t="s">
        <v>109</v>
      </c>
      <c r="G3660" s="95">
        <v>11052.94</v>
      </c>
    </row>
    <row r="3661" spans="2:7">
      <c r="B3661" s="41">
        <v>44583</v>
      </c>
      <c r="C3661" s="3" t="s">
        <v>117</v>
      </c>
      <c r="D3661" s="3">
        <v>36</v>
      </c>
      <c r="E3661" s="3" t="s">
        <v>6</v>
      </c>
      <c r="F3661" s="3" t="s">
        <v>106</v>
      </c>
      <c r="G3661" s="95">
        <v>1336.91</v>
      </c>
    </row>
    <row r="3662" spans="2:7">
      <c r="B3662" s="41">
        <v>43916</v>
      </c>
      <c r="C3662" s="3" t="s">
        <v>117</v>
      </c>
      <c r="D3662" s="3">
        <v>1</v>
      </c>
      <c r="E3662" s="3" t="s">
        <v>6</v>
      </c>
      <c r="F3662" s="3" t="s">
        <v>105</v>
      </c>
      <c r="G3662" s="95">
        <v>43.69</v>
      </c>
    </row>
    <row r="3663" spans="2:7">
      <c r="B3663" s="41">
        <v>44794</v>
      </c>
      <c r="C3663" s="3" t="s">
        <v>107</v>
      </c>
      <c r="D3663" s="3">
        <v>3</v>
      </c>
      <c r="E3663" s="3" t="s">
        <v>112</v>
      </c>
      <c r="F3663" s="3" t="s">
        <v>106</v>
      </c>
      <c r="G3663" s="95">
        <v>101.85</v>
      </c>
    </row>
    <row r="3664" spans="2:7">
      <c r="B3664" s="41">
        <v>44850</v>
      </c>
      <c r="C3664" s="3" t="s">
        <v>117</v>
      </c>
      <c r="D3664" s="3">
        <v>36</v>
      </c>
      <c r="E3664" s="3" t="s">
        <v>9</v>
      </c>
      <c r="F3664" s="3" t="s">
        <v>109</v>
      </c>
      <c r="G3664" s="95">
        <v>885.87</v>
      </c>
    </row>
    <row r="3665" spans="2:7">
      <c r="B3665" s="41">
        <v>44739</v>
      </c>
      <c r="C3665" s="3" t="s">
        <v>119</v>
      </c>
      <c r="D3665" s="3">
        <v>275</v>
      </c>
      <c r="E3665" s="3" t="s">
        <v>6</v>
      </c>
      <c r="F3665" s="3" t="s">
        <v>105</v>
      </c>
      <c r="G3665" s="95">
        <v>7066.61</v>
      </c>
    </row>
    <row r="3666" spans="2:7">
      <c r="B3666" s="41">
        <v>44600</v>
      </c>
      <c r="C3666" s="3" t="s">
        <v>107</v>
      </c>
      <c r="D3666" s="3">
        <v>12</v>
      </c>
      <c r="E3666" s="3" t="s">
        <v>114</v>
      </c>
      <c r="F3666" s="3" t="s">
        <v>115</v>
      </c>
      <c r="G3666" s="95">
        <v>323.39999999999998</v>
      </c>
    </row>
    <row r="3667" spans="2:7">
      <c r="B3667" s="41">
        <v>43918</v>
      </c>
      <c r="C3667" s="3" t="s">
        <v>117</v>
      </c>
      <c r="D3667" s="3">
        <v>1</v>
      </c>
      <c r="E3667" s="3" t="s">
        <v>114</v>
      </c>
      <c r="F3667" s="3" t="s">
        <v>105</v>
      </c>
      <c r="G3667" s="95">
        <v>26.95</v>
      </c>
    </row>
    <row r="3668" spans="2:7">
      <c r="B3668" s="41">
        <v>44476</v>
      </c>
      <c r="C3668" s="3" t="s">
        <v>107</v>
      </c>
      <c r="D3668" s="3">
        <v>3</v>
      </c>
      <c r="E3668" s="3" t="s">
        <v>112</v>
      </c>
      <c r="F3668" s="3" t="s">
        <v>105</v>
      </c>
      <c r="G3668" s="95">
        <v>107.85</v>
      </c>
    </row>
    <row r="3669" spans="2:7">
      <c r="B3669" s="41">
        <v>44670</v>
      </c>
      <c r="C3669" s="3" t="s">
        <v>119</v>
      </c>
      <c r="D3669" s="3">
        <v>350</v>
      </c>
      <c r="E3669" s="3" t="s">
        <v>9</v>
      </c>
      <c r="F3669" s="3" t="s">
        <v>105</v>
      </c>
      <c r="G3669" s="95">
        <v>5624.94</v>
      </c>
    </row>
    <row r="3670" spans="2:7">
      <c r="B3670" s="41">
        <v>44776</v>
      </c>
      <c r="C3670" s="3" t="s">
        <v>119</v>
      </c>
      <c r="D3670" s="3">
        <v>425</v>
      </c>
      <c r="E3670" s="3" t="s">
        <v>6</v>
      </c>
      <c r="F3670" s="3" t="s">
        <v>111</v>
      </c>
      <c r="G3670" s="95">
        <v>10676.74</v>
      </c>
    </row>
    <row r="3671" spans="2:7">
      <c r="B3671" s="41">
        <v>43935</v>
      </c>
      <c r="C3671" s="3" t="s">
        <v>116</v>
      </c>
      <c r="D3671" s="3">
        <v>30</v>
      </c>
      <c r="E3671" s="3" t="s">
        <v>110</v>
      </c>
      <c r="F3671" s="3" t="s">
        <v>115</v>
      </c>
      <c r="G3671" s="95">
        <v>636.23</v>
      </c>
    </row>
    <row r="3672" spans="2:7">
      <c r="B3672" s="41">
        <v>43974</v>
      </c>
      <c r="C3672" s="3" t="s">
        <v>119</v>
      </c>
      <c r="D3672" s="3">
        <v>8</v>
      </c>
      <c r="E3672" s="3" t="s">
        <v>9</v>
      </c>
      <c r="F3672" s="3" t="s">
        <v>111</v>
      </c>
      <c r="G3672" s="95">
        <v>223.6</v>
      </c>
    </row>
    <row r="3673" spans="2:7">
      <c r="B3673" s="41">
        <v>44675</v>
      </c>
      <c r="C3673" s="3" t="s">
        <v>119</v>
      </c>
      <c r="D3673" s="3">
        <v>9</v>
      </c>
      <c r="E3673" s="3" t="s">
        <v>112</v>
      </c>
      <c r="F3673" s="3" t="s">
        <v>106</v>
      </c>
      <c r="G3673" s="95">
        <v>314.55</v>
      </c>
    </row>
    <row r="3674" spans="2:7">
      <c r="B3674" s="41">
        <v>44740</v>
      </c>
      <c r="C3674" s="3" t="s">
        <v>117</v>
      </c>
      <c r="D3674" s="3">
        <v>40</v>
      </c>
      <c r="E3674" s="3" t="s">
        <v>6</v>
      </c>
      <c r="F3674" s="3" t="s">
        <v>108</v>
      </c>
      <c r="G3674" s="95">
        <v>1451.46</v>
      </c>
    </row>
    <row r="3675" spans="2:7">
      <c r="B3675" s="41">
        <v>43887</v>
      </c>
      <c r="C3675" s="3" t="s">
        <v>117</v>
      </c>
      <c r="D3675" s="3">
        <v>1</v>
      </c>
      <c r="E3675" s="3" t="s">
        <v>112</v>
      </c>
      <c r="F3675" s="3" t="s">
        <v>108</v>
      </c>
      <c r="G3675" s="95">
        <v>34.950000000000003</v>
      </c>
    </row>
    <row r="3676" spans="2:7">
      <c r="B3676" s="41">
        <v>44055</v>
      </c>
      <c r="C3676" s="3" t="s">
        <v>119</v>
      </c>
      <c r="D3676" s="3">
        <v>43</v>
      </c>
      <c r="E3676" s="3" t="s">
        <v>6</v>
      </c>
      <c r="F3676" s="3" t="s">
        <v>105</v>
      </c>
      <c r="G3676" s="95">
        <v>1633.42</v>
      </c>
    </row>
    <row r="3677" spans="2:7">
      <c r="B3677" s="41">
        <v>44791</v>
      </c>
      <c r="C3677" s="3" t="s">
        <v>116</v>
      </c>
      <c r="D3677" s="3">
        <v>5</v>
      </c>
      <c r="E3677" s="3" t="s">
        <v>114</v>
      </c>
      <c r="F3677" s="3" t="s">
        <v>105</v>
      </c>
      <c r="G3677" s="95">
        <v>134.75</v>
      </c>
    </row>
    <row r="3678" spans="2:7">
      <c r="B3678" s="41">
        <v>44608</v>
      </c>
      <c r="C3678" s="3" t="s">
        <v>119</v>
      </c>
      <c r="D3678" s="3">
        <v>32</v>
      </c>
      <c r="E3678" s="3" t="s">
        <v>114</v>
      </c>
      <c r="F3678" s="3" t="s">
        <v>109</v>
      </c>
      <c r="G3678" s="95">
        <v>678.64</v>
      </c>
    </row>
    <row r="3679" spans="2:7">
      <c r="B3679" s="41">
        <v>44795</v>
      </c>
      <c r="C3679" s="3" t="s">
        <v>116</v>
      </c>
      <c r="D3679" s="3">
        <v>5</v>
      </c>
      <c r="E3679" s="3" t="s">
        <v>6</v>
      </c>
      <c r="F3679" s="3" t="s">
        <v>105</v>
      </c>
      <c r="G3679" s="95">
        <v>218.45</v>
      </c>
    </row>
    <row r="3680" spans="2:7">
      <c r="B3680" s="41">
        <v>44349</v>
      </c>
      <c r="C3680" s="3" t="s">
        <v>119</v>
      </c>
      <c r="D3680" s="3">
        <v>225</v>
      </c>
      <c r="E3680" s="3" t="s">
        <v>114</v>
      </c>
      <c r="F3680" s="3" t="s">
        <v>106</v>
      </c>
      <c r="G3680" s="95">
        <v>4087.13</v>
      </c>
    </row>
    <row r="3681" spans="2:7">
      <c r="B3681" s="41">
        <v>43928</v>
      </c>
      <c r="C3681" s="3" t="s">
        <v>107</v>
      </c>
      <c r="D3681" s="3">
        <v>9</v>
      </c>
      <c r="E3681" s="3" t="s">
        <v>6</v>
      </c>
      <c r="F3681" s="3" t="s">
        <v>113</v>
      </c>
      <c r="G3681" s="95">
        <v>393.21</v>
      </c>
    </row>
    <row r="3682" spans="2:7">
      <c r="B3682" s="41">
        <v>44184</v>
      </c>
      <c r="C3682" s="3" t="s">
        <v>116</v>
      </c>
      <c r="D3682" s="3">
        <v>35</v>
      </c>
      <c r="E3682" s="3" t="s">
        <v>114</v>
      </c>
      <c r="F3682" s="3" t="s">
        <v>111</v>
      </c>
      <c r="G3682" s="95">
        <v>742.26</v>
      </c>
    </row>
    <row r="3683" spans="2:7">
      <c r="B3683" s="41">
        <v>44635</v>
      </c>
      <c r="C3683" s="3" t="s">
        <v>116</v>
      </c>
      <c r="D3683" s="3">
        <v>375</v>
      </c>
      <c r="E3683" s="3" t="s">
        <v>114</v>
      </c>
      <c r="F3683" s="3" t="s">
        <v>108</v>
      </c>
      <c r="G3683" s="95">
        <v>5595.47</v>
      </c>
    </row>
    <row r="3684" spans="2:7">
      <c r="B3684" s="41">
        <v>44519</v>
      </c>
      <c r="C3684" s="3" t="s">
        <v>116</v>
      </c>
      <c r="D3684" s="3">
        <v>275</v>
      </c>
      <c r="E3684" s="3" t="s">
        <v>110</v>
      </c>
      <c r="F3684" s="3" t="s">
        <v>105</v>
      </c>
      <c r="G3684" s="95">
        <v>4103.34</v>
      </c>
    </row>
    <row r="3685" spans="2:7">
      <c r="B3685" s="41">
        <v>43879</v>
      </c>
      <c r="C3685" s="3" t="s">
        <v>116</v>
      </c>
      <c r="D3685" s="3">
        <v>27</v>
      </c>
      <c r="E3685" s="3" t="s">
        <v>114</v>
      </c>
      <c r="F3685" s="3" t="s">
        <v>109</v>
      </c>
      <c r="G3685" s="95">
        <v>618.5</v>
      </c>
    </row>
    <row r="3686" spans="2:7">
      <c r="B3686" s="41">
        <v>44771</v>
      </c>
      <c r="C3686" s="3" t="s">
        <v>118</v>
      </c>
      <c r="D3686" s="3">
        <v>575</v>
      </c>
      <c r="E3686" s="3" t="s">
        <v>9</v>
      </c>
      <c r="F3686" s="3" t="s">
        <v>111</v>
      </c>
      <c r="G3686" s="95">
        <v>9240.9699999999993</v>
      </c>
    </row>
    <row r="3687" spans="2:7">
      <c r="B3687" s="41">
        <v>44761</v>
      </c>
      <c r="C3687" s="3" t="s">
        <v>117</v>
      </c>
      <c r="D3687" s="3">
        <v>525</v>
      </c>
      <c r="E3687" s="3" t="s">
        <v>110</v>
      </c>
      <c r="F3687" s="3" t="s">
        <v>106</v>
      </c>
      <c r="G3687" s="95">
        <v>7833.66</v>
      </c>
    </row>
    <row r="3688" spans="2:7">
      <c r="B3688" s="41">
        <v>44718</v>
      </c>
      <c r="C3688" s="3" t="s">
        <v>116</v>
      </c>
      <c r="D3688" s="3">
        <v>275</v>
      </c>
      <c r="E3688" s="3" t="s">
        <v>112</v>
      </c>
      <c r="F3688" s="3" t="s">
        <v>115</v>
      </c>
      <c r="G3688" s="95">
        <v>5684.59</v>
      </c>
    </row>
    <row r="3689" spans="2:7">
      <c r="B3689" s="41">
        <v>44923</v>
      </c>
      <c r="C3689" s="3" t="s">
        <v>107</v>
      </c>
      <c r="D3689" s="3">
        <v>42</v>
      </c>
      <c r="E3689" s="3" t="s">
        <v>110</v>
      </c>
      <c r="F3689" s="3" t="s">
        <v>115</v>
      </c>
      <c r="G3689" s="95">
        <v>926.42</v>
      </c>
    </row>
    <row r="3690" spans="2:7">
      <c r="B3690" s="41">
        <v>44392</v>
      </c>
      <c r="C3690" s="3" t="s">
        <v>118</v>
      </c>
      <c r="D3690" s="3">
        <v>1</v>
      </c>
      <c r="E3690" s="3" t="s">
        <v>110</v>
      </c>
      <c r="F3690" s="3" t="s">
        <v>105</v>
      </c>
      <c r="G3690" s="95">
        <v>23.95</v>
      </c>
    </row>
    <row r="3691" spans="2:7">
      <c r="B3691" s="41">
        <v>44205</v>
      </c>
      <c r="C3691" s="3" t="s">
        <v>119</v>
      </c>
      <c r="D3691" s="3">
        <v>46</v>
      </c>
      <c r="E3691" s="3" t="s">
        <v>110</v>
      </c>
      <c r="F3691" s="3" t="s">
        <v>106</v>
      </c>
      <c r="G3691" s="95">
        <v>975.55</v>
      </c>
    </row>
    <row r="3692" spans="2:7">
      <c r="B3692" s="41">
        <v>44835</v>
      </c>
      <c r="C3692" s="3" t="s">
        <v>117</v>
      </c>
      <c r="D3692" s="3">
        <v>46</v>
      </c>
      <c r="E3692" s="3" t="s">
        <v>114</v>
      </c>
      <c r="F3692" s="3" t="s">
        <v>111</v>
      </c>
      <c r="G3692" s="95">
        <v>1014.65</v>
      </c>
    </row>
    <row r="3693" spans="2:7">
      <c r="B3693" s="41">
        <v>44007</v>
      </c>
      <c r="C3693" s="3" t="s">
        <v>107</v>
      </c>
      <c r="D3693" s="3">
        <v>7</v>
      </c>
      <c r="E3693" s="3" t="s">
        <v>112</v>
      </c>
      <c r="F3693" s="3" t="s">
        <v>108</v>
      </c>
      <c r="G3693" s="95">
        <v>237.65</v>
      </c>
    </row>
    <row r="3694" spans="2:7">
      <c r="B3694" s="41">
        <v>43858</v>
      </c>
      <c r="C3694" s="3" t="s">
        <v>119</v>
      </c>
      <c r="D3694" s="3">
        <v>1</v>
      </c>
      <c r="E3694" s="3" t="s">
        <v>114</v>
      </c>
      <c r="F3694" s="3" t="s">
        <v>106</v>
      </c>
      <c r="G3694" s="95">
        <v>26.95</v>
      </c>
    </row>
    <row r="3695" spans="2:7">
      <c r="B3695" s="41">
        <v>43940</v>
      </c>
      <c r="C3695" s="3" t="s">
        <v>118</v>
      </c>
      <c r="D3695" s="3">
        <v>17</v>
      </c>
      <c r="E3695" s="3" t="s">
        <v>110</v>
      </c>
      <c r="F3695" s="3" t="s">
        <v>109</v>
      </c>
      <c r="G3695" s="95">
        <v>424.15</v>
      </c>
    </row>
    <row r="3696" spans="2:7">
      <c r="B3696" s="41">
        <v>44896</v>
      </c>
      <c r="C3696" s="3" t="s">
        <v>119</v>
      </c>
      <c r="D3696" s="3">
        <v>75</v>
      </c>
      <c r="E3696" s="3" t="s">
        <v>6</v>
      </c>
      <c r="F3696" s="3" t="s">
        <v>115</v>
      </c>
      <c r="G3696" s="95">
        <v>2401.31</v>
      </c>
    </row>
    <row r="3697" spans="2:7">
      <c r="B3697" s="41">
        <v>44027</v>
      </c>
      <c r="C3697" s="3" t="s">
        <v>119</v>
      </c>
      <c r="D3697" s="3">
        <v>225</v>
      </c>
      <c r="E3697" s="3" t="s">
        <v>110</v>
      </c>
      <c r="F3697" s="3" t="s">
        <v>108</v>
      </c>
      <c r="G3697" s="95">
        <v>4087.13</v>
      </c>
    </row>
    <row r="3698" spans="2:7">
      <c r="B3698" s="41">
        <v>44030</v>
      </c>
      <c r="C3698" s="3" t="s">
        <v>119</v>
      </c>
      <c r="D3698" s="3">
        <v>75</v>
      </c>
      <c r="E3698" s="3" t="s">
        <v>114</v>
      </c>
      <c r="F3698" s="3" t="s">
        <v>106</v>
      </c>
      <c r="G3698" s="95">
        <v>1403.44</v>
      </c>
    </row>
    <row r="3699" spans="2:7">
      <c r="B3699" s="41">
        <v>44459</v>
      </c>
      <c r="C3699" s="3" t="s">
        <v>116</v>
      </c>
      <c r="D3699" s="3">
        <v>300</v>
      </c>
      <c r="E3699" s="3" t="s">
        <v>114</v>
      </c>
      <c r="F3699" s="3" t="s">
        <v>109</v>
      </c>
      <c r="G3699" s="95">
        <v>4303.88</v>
      </c>
    </row>
    <row r="3700" spans="2:7">
      <c r="B3700" s="41">
        <v>44779</v>
      </c>
      <c r="C3700" s="3" t="s">
        <v>117</v>
      </c>
      <c r="D3700" s="3">
        <v>1</v>
      </c>
      <c r="E3700" s="3" t="s">
        <v>114</v>
      </c>
      <c r="F3700" s="3" t="s">
        <v>105</v>
      </c>
      <c r="G3700" s="95">
        <v>26.95</v>
      </c>
    </row>
    <row r="3701" spans="2:7">
      <c r="B3701" s="41">
        <v>43914</v>
      </c>
      <c r="C3701" s="3" t="s">
        <v>117</v>
      </c>
      <c r="D3701" s="3">
        <v>500</v>
      </c>
      <c r="E3701" s="3" t="s">
        <v>6</v>
      </c>
      <c r="F3701" s="3" t="s">
        <v>115</v>
      </c>
      <c r="G3701" s="95">
        <v>12273.38</v>
      </c>
    </row>
    <row r="3702" spans="2:7">
      <c r="B3702" s="41">
        <v>44886</v>
      </c>
      <c r="C3702" s="3" t="s">
        <v>119</v>
      </c>
      <c r="D3702" s="3">
        <v>8</v>
      </c>
      <c r="E3702" s="3" t="s">
        <v>9</v>
      </c>
      <c r="F3702" s="3" t="s">
        <v>115</v>
      </c>
      <c r="G3702" s="95">
        <v>231.6</v>
      </c>
    </row>
    <row r="3703" spans="2:7">
      <c r="B3703" s="41">
        <v>44528</v>
      </c>
      <c r="C3703" s="3" t="s">
        <v>107</v>
      </c>
      <c r="D3703" s="3">
        <v>11</v>
      </c>
      <c r="E3703" s="3" t="s">
        <v>114</v>
      </c>
      <c r="F3703" s="3" t="s">
        <v>106</v>
      </c>
      <c r="G3703" s="95">
        <v>285.45</v>
      </c>
    </row>
    <row r="3704" spans="2:7">
      <c r="B3704" s="41">
        <v>44426</v>
      </c>
      <c r="C3704" s="3" t="s">
        <v>117</v>
      </c>
      <c r="D3704" s="3">
        <v>550</v>
      </c>
      <c r="E3704" s="3" t="s">
        <v>6</v>
      </c>
      <c r="F3704" s="3" t="s">
        <v>109</v>
      </c>
      <c r="G3704" s="95">
        <v>14133.21</v>
      </c>
    </row>
    <row r="3705" spans="2:7">
      <c r="B3705" s="41">
        <v>44426</v>
      </c>
      <c r="C3705" s="3" t="s">
        <v>118</v>
      </c>
      <c r="D3705" s="3">
        <v>400</v>
      </c>
      <c r="E3705" s="3" t="s">
        <v>112</v>
      </c>
      <c r="F3705" s="3" t="s">
        <v>113</v>
      </c>
      <c r="G3705" s="95">
        <v>7808.5</v>
      </c>
    </row>
    <row r="3706" spans="2:7">
      <c r="B3706" s="41">
        <v>44295</v>
      </c>
      <c r="C3706" s="3" t="s">
        <v>119</v>
      </c>
      <c r="D3706" s="3">
        <v>36</v>
      </c>
      <c r="E3706" s="3" t="s">
        <v>114</v>
      </c>
      <c r="F3706" s="3" t="s">
        <v>109</v>
      </c>
      <c r="G3706" s="95">
        <v>763.47</v>
      </c>
    </row>
    <row r="3707" spans="2:7">
      <c r="B3707" s="41">
        <v>44078</v>
      </c>
      <c r="C3707" s="3" t="s">
        <v>116</v>
      </c>
      <c r="D3707" s="3">
        <v>375</v>
      </c>
      <c r="E3707" s="3" t="s">
        <v>6</v>
      </c>
      <c r="F3707" s="3" t="s">
        <v>113</v>
      </c>
      <c r="G3707" s="95">
        <v>9636.2800000000007</v>
      </c>
    </row>
    <row r="3708" spans="2:7">
      <c r="B3708" s="41">
        <v>44734</v>
      </c>
      <c r="C3708" s="3" t="s">
        <v>117</v>
      </c>
      <c r="D3708" s="3">
        <v>1</v>
      </c>
      <c r="E3708" s="3" t="s">
        <v>114</v>
      </c>
      <c r="F3708" s="3" t="s">
        <v>113</v>
      </c>
      <c r="G3708" s="95">
        <v>24.95</v>
      </c>
    </row>
    <row r="3709" spans="2:7">
      <c r="B3709" s="41">
        <v>44171</v>
      </c>
      <c r="C3709" s="3" t="s">
        <v>119</v>
      </c>
      <c r="D3709" s="3">
        <v>6</v>
      </c>
      <c r="E3709" s="3" t="s">
        <v>110</v>
      </c>
      <c r="F3709" s="3" t="s">
        <v>109</v>
      </c>
      <c r="G3709" s="95">
        <v>155.69999999999999</v>
      </c>
    </row>
    <row r="3710" spans="2:7">
      <c r="B3710" s="41">
        <v>44374</v>
      </c>
      <c r="C3710" s="3" t="s">
        <v>117</v>
      </c>
      <c r="D3710" s="3">
        <v>400</v>
      </c>
      <c r="E3710" s="3" t="s">
        <v>110</v>
      </c>
      <c r="F3710" s="3" t="s">
        <v>109</v>
      </c>
      <c r="G3710" s="95">
        <v>5968.5</v>
      </c>
    </row>
    <row r="3711" spans="2:7">
      <c r="B3711" s="41">
        <v>44229</v>
      </c>
      <c r="C3711" s="3" t="s">
        <v>117</v>
      </c>
      <c r="D3711" s="3">
        <v>23</v>
      </c>
      <c r="E3711" s="3" t="s">
        <v>6</v>
      </c>
      <c r="F3711" s="3" t="s">
        <v>111</v>
      </c>
      <c r="G3711" s="95">
        <v>1004.87</v>
      </c>
    </row>
    <row r="3712" spans="2:7">
      <c r="B3712" s="41">
        <v>44047</v>
      </c>
      <c r="C3712" s="3" t="s">
        <v>117</v>
      </c>
      <c r="D3712" s="3">
        <v>42</v>
      </c>
      <c r="E3712" s="3" t="s">
        <v>6</v>
      </c>
      <c r="F3712" s="3" t="s">
        <v>113</v>
      </c>
      <c r="G3712" s="95">
        <v>1595.43</v>
      </c>
    </row>
    <row r="3713" spans="2:7">
      <c r="B3713" s="41">
        <v>44874</v>
      </c>
      <c r="C3713" s="3" t="s">
        <v>107</v>
      </c>
      <c r="D3713" s="3">
        <v>8</v>
      </c>
      <c r="E3713" s="3" t="s">
        <v>114</v>
      </c>
      <c r="F3713" s="3" t="s">
        <v>111</v>
      </c>
      <c r="G3713" s="95">
        <v>199.6</v>
      </c>
    </row>
    <row r="3714" spans="2:7">
      <c r="B3714" s="41">
        <v>43976</v>
      </c>
      <c r="C3714" s="3" t="s">
        <v>117</v>
      </c>
      <c r="D3714" s="3">
        <v>3</v>
      </c>
      <c r="E3714" s="3" t="s">
        <v>6</v>
      </c>
      <c r="F3714" s="3" t="s">
        <v>106</v>
      </c>
      <c r="G3714" s="95">
        <v>128.07</v>
      </c>
    </row>
    <row r="3715" spans="2:7">
      <c r="B3715" s="41">
        <v>43835</v>
      </c>
      <c r="C3715" s="3" t="s">
        <v>118</v>
      </c>
      <c r="D3715" s="3">
        <v>525</v>
      </c>
      <c r="E3715" s="3" t="s">
        <v>9</v>
      </c>
      <c r="F3715" s="3" t="s">
        <v>115</v>
      </c>
      <c r="G3715" s="95">
        <v>8437.41</v>
      </c>
    </row>
    <row r="3716" spans="2:7">
      <c r="B3716" s="41">
        <v>44514</v>
      </c>
      <c r="C3716" s="3" t="s">
        <v>117</v>
      </c>
      <c r="D3716" s="3">
        <v>5</v>
      </c>
      <c r="E3716" s="3" t="s">
        <v>9</v>
      </c>
      <c r="F3716" s="3" t="s">
        <v>111</v>
      </c>
      <c r="G3716" s="95">
        <v>144.75</v>
      </c>
    </row>
    <row r="3717" spans="2:7">
      <c r="B3717" s="41">
        <v>44180</v>
      </c>
      <c r="C3717" s="3" t="s">
        <v>118</v>
      </c>
      <c r="D3717" s="3">
        <v>14</v>
      </c>
      <c r="E3717" s="3" t="s">
        <v>114</v>
      </c>
      <c r="F3717" s="3" t="s">
        <v>106</v>
      </c>
      <c r="G3717" s="95">
        <v>349.3</v>
      </c>
    </row>
    <row r="3718" spans="2:7">
      <c r="B3718" s="41">
        <v>44278</v>
      </c>
      <c r="C3718" s="3" t="s">
        <v>118</v>
      </c>
      <c r="D3718" s="3">
        <v>4</v>
      </c>
      <c r="E3718" s="3" t="s">
        <v>9</v>
      </c>
      <c r="F3718" s="3" t="s">
        <v>113</v>
      </c>
      <c r="G3718" s="95">
        <v>107.8</v>
      </c>
    </row>
    <row r="3719" spans="2:7">
      <c r="B3719" s="41">
        <v>44762</v>
      </c>
      <c r="C3719" s="3" t="s">
        <v>119</v>
      </c>
      <c r="D3719" s="3">
        <v>300</v>
      </c>
      <c r="E3719" s="3" t="s">
        <v>110</v>
      </c>
      <c r="F3719" s="3" t="s">
        <v>113</v>
      </c>
      <c r="G3719" s="95">
        <v>4131.38</v>
      </c>
    </row>
    <row r="3720" spans="2:7">
      <c r="B3720" s="41">
        <v>43952</v>
      </c>
      <c r="C3720" s="3" t="s">
        <v>116</v>
      </c>
      <c r="D3720" s="3">
        <v>4</v>
      </c>
      <c r="E3720" s="3" t="s">
        <v>112</v>
      </c>
      <c r="F3720" s="3" t="s">
        <v>113</v>
      </c>
      <c r="G3720" s="95">
        <v>143.80000000000001</v>
      </c>
    </row>
    <row r="3721" spans="2:7">
      <c r="B3721" s="41">
        <v>44082</v>
      </c>
      <c r="C3721" s="3" t="s">
        <v>107</v>
      </c>
      <c r="D3721" s="3">
        <v>34</v>
      </c>
      <c r="E3721" s="3" t="s">
        <v>110</v>
      </c>
      <c r="F3721" s="3" t="s">
        <v>109</v>
      </c>
      <c r="G3721" s="95">
        <v>721.06</v>
      </c>
    </row>
    <row r="3722" spans="2:7">
      <c r="B3722" s="41">
        <v>44754</v>
      </c>
      <c r="C3722" s="3" t="s">
        <v>118</v>
      </c>
      <c r="D3722" s="3">
        <v>43</v>
      </c>
      <c r="E3722" s="3" t="s">
        <v>112</v>
      </c>
      <c r="F3722" s="3" t="s">
        <v>108</v>
      </c>
      <c r="G3722" s="95">
        <v>1240.8699999999999</v>
      </c>
    </row>
    <row r="3723" spans="2:7">
      <c r="B3723" s="41">
        <v>44044</v>
      </c>
      <c r="C3723" s="3" t="s">
        <v>116</v>
      </c>
      <c r="D3723" s="3">
        <v>8</v>
      </c>
      <c r="E3723" s="3" t="s">
        <v>114</v>
      </c>
      <c r="F3723" s="3" t="s">
        <v>106</v>
      </c>
      <c r="G3723" s="95">
        <v>207.6</v>
      </c>
    </row>
    <row r="3724" spans="2:7">
      <c r="B3724" s="41">
        <v>43848</v>
      </c>
      <c r="C3724" s="3" t="s">
        <v>117</v>
      </c>
      <c r="D3724" s="3">
        <v>2</v>
      </c>
      <c r="E3724" s="3" t="s">
        <v>110</v>
      </c>
      <c r="F3724" s="3" t="s">
        <v>111</v>
      </c>
      <c r="G3724" s="95">
        <v>47.9</v>
      </c>
    </row>
    <row r="3725" spans="2:7">
      <c r="B3725" s="41">
        <v>44624</v>
      </c>
      <c r="C3725" s="3" t="s">
        <v>117</v>
      </c>
      <c r="D3725" s="3">
        <v>34</v>
      </c>
      <c r="E3725" s="3" t="s">
        <v>112</v>
      </c>
      <c r="F3725" s="3" t="s">
        <v>105</v>
      </c>
      <c r="G3725" s="95">
        <v>1010.06</v>
      </c>
    </row>
    <row r="3726" spans="2:7">
      <c r="B3726" s="41">
        <v>44027</v>
      </c>
      <c r="C3726" s="3" t="s">
        <v>118</v>
      </c>
      <c r="D3726" s="3">
        <v>200</v>
      </c>
      <c r="E3726" s="3" t="s">
        <v>6</v>
      </c>
      <c r="F3726" s="3" t="s">
        <v>108</v>
      </c>
      <c r="G3726" s="95">
        <v>6116.6</v>
      </c>
    </row>
    <row r="3727" spans="2:7">
      <c r="B3727" s="41">
        <v>43854</v>
      </c>
      <c r="C3727" s="3" t="s">
        <v>118</v>
      </c>
      <c r="D3727" s="3">
        <v>45</v>
      </c>
      <c r="E3727" s="3" t="s">
        <v>9</v>
      </c>
      <c r="F3727" s="3" t="s">
        <v>113</v>
      </c>
      <c r="G3727" s="95">
        <v>1030.8399999999999</v>
      </c>
    </row>
    <row r="3728" spans="2:7">
      <c r="B3728" s="41">
        <v>44072</v>
      </c>
      <c r="C3728" s="3" t="s">
        <v>118</v>
      </c>
      <c r="D3728" s="3">
        <v>8</v>
      </c>
      <c r="E3728" s="3" t="s">
        <v>114</v>
      </c>
      <c r="F3728" s="3" t="s">
        <v>109</v>
      </c>
      <c r="G3728" s="95">
        <v>207.6</v>
      </c>
    </row>
    <row r="3729" spans="2:7">
      <c r="B3729" s="41">
        <v>43896</v>
      </c>
      <c r="C3729" s="3" t="s">
        <v>116</v>
      </c>
      <c r="D3729" s="3">
        <v>2</v>
      </c>
      <c r="E3729" s="3" t="s">
        <v>9</v>
      </c>
      <c r="F3729" s="3" t="s">
        <v>108</v>
      </c>
      <c r="G3729" s="95">
        <v>55.9</v>
      </c>
    </row>
    <row r="3730" spans="2:7">
      <c r="B3730" s="41">
        <v>44729</v>
      </c>
      <c r="C3730" s="3" t="s">
        <v>118</v>
      </c>
      <c r="D3730" s="3">
        <v>49</v>
      </c>
      <c r="E3730" s="3" t="s">
        <v>6</v>
      </c>
      <c r="F3730" s="3" t="s">
        <v>113</v>
      </c>
      <c r="G3730" s="95">
        <v>1605.61</v>
      </c>
    </row>
    <row r="3731" spans="2:7">
      <c r="B3731" s="41">
        <v>44351</v>
      </c>
      <c r="C3731" s="3" t="s">
        <v>116</v>
      </c>
      <c r="D3731" s="3">
        <v>1</v>
      </c>
      <c r="E3731" s="3" t="s">
        <v>112</v>
      </c>
      <c r="F3731" s="3" t="s">
        <v>108</v>
      </c>
      <c r="G3731" s="95">
        <v>35.950000000000003</v>
      </c>
    </row>
    <row r="3732" spans="2:7">
      <c r="B3732" s="41">
        <v>44512</v>
      </c>
      <c r="C3732" s="3" t="s">
        <v>117</v>
      </c>
      <c r="D3732" s="3">
        <v>14</v>
      </c>
      <c r="E3732" s="3" t="s">
        <v>110</v>
      </c>
      <c r="F3732" s="3" t="s">
        <v>115</v>
      </c>
      <c r="G3732" s="95">
        <v>363.3</v>
      </c>
    </row>
    <row r="3733" spans="2:7">
      <c r="B3733" s="41">
        <v>44494</v>
      </c>
      <c r="C3733" s="3" t="s">
        <v>119</v>
      </c>
      <c r="D3733" s="3">
        <v>150</v>
      </c>
      <c r="E3733" s="3" t="s">
        <v>110</v>
      </c>
      <c r="F3733" s="3" t="s">
        <v>111</v>
      </c>
      <c r="G3733" s="95">
        <v>2724.75</v>
      </c>
    </row>
    <row r="3734" spans="2:7">
      <c r="B3734" s="41">
        <v>44876</v>
      </c>
      <c r="C3734" s="3" t="s">
        <v>117</v>
      </c>
      <c r="D3734" s="3">
        <v>6</v>
      </c>
      <c r="E3734" s="3" t="s">
        <v>114</v>
      </c>
      <c r="F3734" s="3" t="s">
        <v>113</v>
      </c>
      <c r="G3734" s="95">
        <v>161.69999999999999</v>
      </c>
    </row>
    <row r="3735" spans="2:7">
      <c r="B3735" s="41">
        <v>43846</v>
      </c>
      <c r="C3735" s="3" t="s">
        <v>117</v>
      </c>
      <c r="D3735" s="3">
        <v>250</v>
      </c>
      <c r="E3735" s="3" t="s">
        <v>112</v>
      </c>
      <c r="F3735" s="3" t="s">
        <v>108</v>
      </c>
      <c r="G3735" s="95">
        <v>6291.25</v>
      </c>
    </row>
    <row r="3736" spans="2:7">
      <c r="B3736" s="41">
        <v>43905</v>
      </c>
      <c r="C3736" s="3" t="s">
        <v>107</v>
      </c>
      <c r="D3736" s="3">
        <v>5</v>
      </c>
      <c r="E3736" s="3" t="s">
        <v>9</v>
      </c>
      <c r="F3736" s="3" t="s">
        <v>109</v>
      </c>
      <c r="G3736" s="95">
        <v>134.75</v>
      </c>
    </row>
    <row r="3737" spans="2:7">
      <c r="B3737" s="41">
        <v>44037</v>
      </c>
      <c r="C3737" s="3" t="s">
        <v>119</v>
      </c>
      <c r="D3737" s="3">
        <v>12</v>
      </c>
      <c r="E3737" s="3" t="s">
        <v>6</v>
      </c>
      <c r="F3737" s="3" t="s">
        <v>115</v>
      </c>
      <c r="G3737" s="95">
        <v>512.28</v>
      </c>
    </row>
    <row r="3738" spans="2:7">
      <c r="B3738" s="41">
        <v>44602</v>
      </c>
      <c r="C3738" s="3" t="s">
        <v>117</v>
      </c>
      <c r="D3738" s="3">
        <v>450</v>
      </c>
      <c r="E3738" s="3" t="s">
        <v>9</v>
      </c>
      <c r="F3738" s="3" t="s">
        <v>113</v>
      </c>
      <c r="G3738" s="95">
        <v>7490.81</v>
      </c>
    </row>
    <row r="3739" spans="2:7">
      <c r="B3739" s="41">
        <v>44165</v>
      </c>
      <c r="C3739" s="3" t="s">
        <v>107</v>
      </c>
      <c r="D3739" s="3">
        <v>300</v>
      </c>
      <c r="E3739" s="3" t="s">
        <v>110</v>
      </c>
      <c r="F3739" s="3" t="s">
        <v>109</v>
      </c>
      <c r="G3739" s="95">
        <v>4131.38</v>
      </c>
    </row>
    <row r="3740" spans="2:7">
      <c r="B3740" s="41">
        <v>44081</v>
      </c>
      <c r="C3740" s="3" t="s">
        <v>119</v>
      </c>
      <c r="D3740" s="3">
        <v>22</v>
      </c>
      <c r="E3740" s="3" t="s">
        <v>9</v>
      </c>
      <c r="F3740" s="3" t="s">
        <v>106</v>
      </c>
      <c r="G3740" s="95">
        <v>614.9</v>
      </c>
    </row>
    <row r="3741" spans="2:7">
      <c r="B3741" s="41">
        <v>44550</v>
      </c>
      <c r="C3741" s="3" t="s">
        <v>119</v>
      </c>
      <c r="D3741" s="3">
        <v>26</v>
      </c>
      <c r="E3741" s="3" t="s">
        <v>112</v>
      </c>
      <c r="F3741" s="3" t="s">
        <v>113</v>
      </c>
      <c r="G3741" s="95">
        <v>750.3</v>
      </c>
    </row>
    <row r="3742" spans="2:7">
      <c r="B3742" s="41">
        <v>44563</v>
      </c>
      <c r="C3742" s="3" t="s">
        <v>117</v>
      </c>
      <c r="D3742" s="3">
        <v>7</v>
      </c>
      <c r="E3742" s="3" t="s">
        <v>112</v>
      </c>
      <c r="F3742" s="3" t="s">
        <v>113</v>
      </c>
      <c r="G3742" s="95">
        <v>244.65</v>
      </c>
    </row>
    <row r="3743" spans="2:7">
      <c r="B3743" s="41">
        <v>44378</v>
      </c>
      <c r="C3743" s="3" t="s">
        <v>119</v>
      </c>
      <c r="D3743" s="3">
        <v>425</v>
      </c>
      <c r="E3743" s="3" t="s">
        <v>9</v>
      </c>
      <c r="F3743" s="3" t="s">
        <v>109</v>
      </c>
      <c r="G3743" s="95">
        <v>6830.28</v>
      </c>
    </row>
    <row r="3744" spans="2:7">
      <c r="B3744" s="41">
        <v>44544</v>
      </c>
      <c r="C3744" s="3" t="s">
        <v>107</v>
      </c>
      <c r="D3744" s="3">
        <v>3</v>
      </c>
      <c r="E3744" s="3" t="s">
        <v>112</v>
      </c>
      <c r="F3744" s="3" t="s">
        <v>106</v>
      </c>
      <c r="G3744" s="95">
        <v>107.85</v>
      </c>
    </row>
    <row r="3745" spans="2:7">
      <c r="B3745" s="41">
        <v>44170</v>
      </c>
      <c r="C3745" s="3" t="s">
        <v>117</v>
      </c>
      <c r="D3745" s="3">
        <v>550</v>
      </c>
      <c r="E3745" s="3" t="s">
        <v>110</v>
      </c>
      <c r="F3745" s="3" t="s">
        <v>105</v>
      </c>
      <c r="G3745" s="95">
        <v>7890.44</v>
      </c>
    </row>
    <row r="3746" spans="2:7">
      <c r="B3746" s="41">
        <v>44682</v>
      </c>
      <c r="C3746" s="3" t="s">
        <v>107</v>
      </c>
      <c r="D3746" s="3">
        <v>300</v>
      </c>
      <c r="E3746" s="3" t="s">
        <v>110</v>
      </c>
      <c r="F3746" s="3" t="s">
        <v>108</v>
      </c>
      <c r="G3746" s="95">
        <v>4131.38</v>
      </c>
    </row>
    <row r="3747" spans="2:7">
      <c r="B3747" s="41">
        <v>44766</v>
      </c>
      <c r="C3747" s="3" t="s">
        <v>118</v>
      </c>
      <c r="D3747" s="3">
        <v>24</v>
      </c>
      <c r="E3747" s="3" t="s">
        <v>112</v>
      </c>
      <c r="F3747" s="3" t="s">
        <v>109</v>
      </c>
      <c r="G3747" s="95">
        <v>712.98</v>
      </c>
    </row>
    <row r="3748" spans="2:7">
      <c r="B3748" s="41">
        <v>44692</v>
      </c>
      <c r="C3748" s="3" t="s">
        <v>119</v>
      </c>
      <c r="D3748" s="3">
        <v>250</v>
      </c>
      <c r="E3748" s="3" t="s">
        <v>9</v>
      </c>
      <c r="F3748" s="3" t="s">
        <v>105</v>
      </c>
      <c r="G3748" s="95">
        <v>4716.25</v>
      </c>
    </row>
    <row r="3749" spans="2:7">
      <c r="B3749" s="41">
        <v>43921</v>
      </c>
      <c r="C3749" s="3" t="s">
        <v>119</v>
      </c>
      <c r="D3749" s="3">
        <v>225</v>
      </c>
      <c r="E3749" s="3" t="s">
        <v>110</v>
      </c>
      <c r="F3749" s="3" t="s">
        <v>115</v>
      </c>
      <c r="G3749" s="95">
        <v>3772.13</v>
      </c>
    </row>
    <row r="3750" spans="2:7">
      <c r="B3750" s="41">
        <v>43863</v>
      </c>
      <c r="C3750" s="3" t="s">
        <v>119</v>
      </c>
      <c r="D3750" s="3">
        <v>525</v>
      </c>
      <c r="E3750" s="3" t="s">
        <v>110</v>
      </c>
      <c r="F3750" s="3" t="s">
        <v>108</v>
      </c>
      <c r="G3750" s="95">
        <v>7229.91</v>
      </c>
    </row>
    <row r="3751" spans="2:7">
      <c r="B3751" s="41">
        <v>44146</v>
      </c>
      <c r="C3751" s="3" t="s">
        <v>107</v>
      </c>
      <c r="D3751" s="3">
        <v>7</v>
      </c>
      <c r="E3751" s="3" t="s">
        <v>110</v>
      </c>
      <c r="F3751" s="3" t="s">
        <v>105</v>
      </c>
      <c r="G3751" s="95">
        <v>167.65</v>
      </c>
    </row>
    <row r="3752" spans="2:7">
      <c r="B3752" s="41">
        <v>44393</v>
      </c>
      <c r="C3752" s="3" t="s">
        <v>117</v>
      </c>
      <c r="D3752" s="3">
        <v>47</v>
      </c>
      <c r="E3752" s="3" t="s">
        <v>112</v>
      </c>
      <c r="F3752" s="3" t="s">
        <v>106</v>
      </c>
      <c r="G3752" s="95">
        <v>1356.3</v>
      </c>
    </row>
    <row r="3753" spans="2:7">
      <c r="B3753" s="41">
        <v>44143</v>
      </c>
      <c r="C3753" s="3" t="s">
        <v>118</v>
      </c>
      <c r="D3753" s="3">
        <v>37</v>
      </c>
      <c r="E3753" s="3" t="s">
        <v>110</v>
      </c>
      <c r="F3753" s="3" t="s">
        <v>111</v>
      </c>
      <c r="G3753" s="95">
        <v>753.23</v>
      </c>
    </row>
    <row r="3754" spans="2:7">
      <c r="B3754" s="41">
        <v>44058</v>
      </c>
      <c r="C3754" s="3" t="s">
        <v>119</v>
      </c>
      <c r="D3754" s="3">
        <v>225</v>
      </c>
      <c r="E3754" s="3" t="s">
        <v>114</v>
      </c>
      <c r="F3754" s="3" t="s">
        <v>105</v>
      </c>
      <c r="G3754" s="95">
        <v>3929.63</v>
      </c>
    </row>
    <row r="3755" spans="2:7">
      <c r="B3755" s="41">
        <v>43999</v>
      </c>
      <c r="C3755" s="3" t="s">
        <v>118</v>
      </c>
      <c r="D3755" s="3">
        <v>48</v>
      </c>
      <c r="E3755" s="3" t="s">
        <v>110</v>
      </c>
      <c r="F3755" s="3" t="s">
        <v>111</v>
      </c>
      <c r="G3755" s="95">
        <v>898.2</v>
      </c>
    </row>
    <row r="3756" spans="2:7">
      <c r="B3756" s="41">
        <v>44083</v>
      </c>
      <c r="C3756" s="3" t="s">
        <v>119</v>
      </c>
      <c r="D3756" s="3">
        <v>24</v>
      </c>
      <c r="E3756" s="3" t="s">
        <v>6</v>
      </c>
      <c r="F3756" s="3" t="s">
        <v>111</v>
      </c>
      <c r="G3756" s="95">
        <v>911.68</v>
      </c>
    </row>
    <row r="3757" spans="2:7">
      <c r="B3757" s="41">
        <v>44044</v>
      </c>
      <c r="C3757" s="3" t="s">
        <v>119</v>
      </c>
      <c r="D3757" s="3">
        <v>36</v>
      </c>
      <c r="E3757" s="3" t="s">
        <v>9</v>
      </c>
      <c r="F3757" s="3" t="s">
        <v>113</v>
      </c>
      <c r="G3757" s="95">
        <v>885.87</v>
      </c>
    </row>
    <row r="3758" spans="2:7">
      <c r="B3758" s="41">
        <v>44290</v>
      </c>
      <c r="C3758" s="3" t="s">
        <v>119</v>
      </c>
      <c r="D3758" s="3">
        <v>49</v>
      </c>
      <c r="E3758" s="3" t="s">
        <v>110</v>
      </c>
      <c r="F3758" s="3" t="s">
        <v>106</v>
      </c>
      <c r="G3758" s="95">
        <v>916.91</v>
      </c>
    </row>
    <row r="3759" spans="2:7">
      <c r="B3759" s="41">
        <v>44294</v>
      </c>
      <c r="C3759" s="3" t="s">
        <v>117</v>
      </c>
      <c r="D3759" s="3">
        <v>500</v>
      </c>
      <c r="E3759" s="3" t="s">
        <v>112</v>
      </c>
      <c r="F3759" s="3" t="s">
        <v>105</v>
      </c>
      <c r="G3759" s="95">
        <v>9760.6299999999992</v>
      </c>
    </row>
    <row r="3760" spans="2:7">
      <c r="B3760" s="41">
        <v>44914</v>
      </c>
      <c r="C3760" s="3" t="s">
        <v>118</v>
      </c>
      <c r="D3760" s="3">
        <v>6</v>
      </c>
      <c r="E3760" s="3" t="s">
        <v>114</v>
      </c>
      <c r="F3760" s="3" t="s">
        <v>113</v>
      </c>
      <c r="G3760" s="95">
        <v>161.69999999999999</v>
      </c>
    </row>
    <row r="3761" spans="2:7">
      <c r="B3761" s="41">
        <v>44202</v>
      </c>
      <c r="C3761" s="3" t="s">
        <v>107</v>
      </c>
      <c r="D3761" s="3">
        <v>19</v>
      </c>
      <c r="E3761" s="3" t="s">
        <v>114</v>
      </c>
      <c r="F3761" s="3" t="s">
        <v>105</v>
      </c>
      <c r="G3761" s="95">
        <v>493.05</v>
      </c>
    </row>
    <row r="3762" spans="2:7">
      <c r="B3762" s="41">
        <v>44633</v>
      </c>
      <c r="C3762" s="3" t="s">
        <v>107</v>
      </c>
      <c r="D3762" s="3">
        <v>3</v>
      </c>
      <c r="E3762" s="3" t="s">
        <v>9</v>
      </c>
      <c r="F3762" s="3" t="s">
        <v>108</v>
      </c>
      <c r="G3762" s="95">
        <v>83.85</v>
      </c>
    </row>
    <row r="3763" spans="2:7">
      <c r="B3763" s="41">
        <v>44446</v>
      </c>
      <c r="C3763" s="3" t="s">
        <v>116</v>
      </c>
      <c r="D3763" s="3">
        <v>20</v>
      </c>
      <c r="E3763" s="3" t="s">
        <v>110</v>
      </c>
      <c r="F3763" s="3" t="s">
        <v>111</v>
      </c>
      <c r="G3763" s="95">
        <v>519</v>
      </c>
    </row>
    <row r="3764" spans="2:7">
      <c r="B3764" s="41">
        <v>44129</v>
      </c>
      <c r="C3764" s="3" t="s">
        <v>117</v>
      </c>
      <c r="D3764" s="3">
        <v>46</v>
      </c>
      <c r="E3764" s="3" t="s">
        <v>110</v>
      </c>
      <c r="F3764" s="3" t="s">
        <v>109</v>
      </c>
      <c r="G3764" s="95">
        <v>936.45</v>
      </c>
    </row>
    <row r="3765" spans="2:7">
      <c r="B3765" s="41">
        <v>44881</v>
      </c>
      <c r="C3765" s="3" t="s">
        <v>116</v>
      </c>
      <c r="D3765" s="3">
        <v>75</v>
      </c>
      <c r="E3765" s="3" t="s">
        <v>112</v>
      </c>
      <c r="F3765" s="3" t="s">
        <v>108</v>
      </c>
      <c r="G3765" s="95">
        <v>1909.69</v>
      </c>
    </row>
    <row r="3766" spans="2:7">
      <c r="B3766" s="41">
        <v>44345</v>
      </c>
      <c r="C3766" s="3" t="s">
        <v>119</v>
      </c>
      <c r="D3766" s="3">
        <v>8</v>
      </c>
      <c r="E3766" s="3" t="s">
        <v>110</v>
      </c>
      <c r="F3766" s="3" t="s">
        <v>105</v>
      </c>
      <c r="G3766" s="95">
        <v>207.6</v>
      </c>
    </row>
    <row r="3767" spans="2:7">
      <c r="B3767" s="41">
        <v>44393</v>
      </c>
      <c r="C3767" s="3" t="s">
        <v>107</v>
      </c>
      <c r="D3767" s="3">
        <v>48</v>
      </c>
      <c r="E3767" s="3" t="s">
        <v>114</v>
      </c>
      <c r="F3767" s="3" t="s">
        <v>111</v>
      </c>
      <c r="G3767" s="95">
        <v>970.2</v>
      </c>
    </row>
    <row r="3768" spans="2:7">
      <c r="B3768" s="41">
        <v>44503</v>
      </c>
      <c r="C3768" s="3" t="s">
        <v>107</v>
      </c>
      <c r="D3768" s="3">
        <v>300</v>
      </c>
      <c r="E3768" s="3" t="s">
        <v>110</v>
      </c>
      <c r="F3768" s="3" t="s">
        <v>108</v>
      </c>
      <c r="G3768" s="95">
        <v>4303.88</v>
      </c>
    </row>
    <row r="3769" spans="2:7">
      <c r="B3769" s="41">
        <v>44866</v>
      </c>
      <c r="C3769" s="3" t="s">
        <v>107</v>
      </c>
      <c r="D3769" s="3">
        <v>6</v>
      </c>
      <c r="E3769" s="3" t="s">
        <v>6</v>
      </c>
      <c r="F3769" s="3" t="s">
        <v>115</v>
      </c>
      <c r="G3769" s="95">
        <v>268.14</v>
      </c>
    </row>
    <row r="3770" spans="2:7">
      <c r="B3770" s="41">
        <v>44007</v>
      </c>
      <c r="C3770" s="3" t="s">
        <v>117</v>
      </c>
      <c r="D3770" s="3">
        <v>350</v>
      </c>
      <c r="E3770" s="3" t="s">
        <v>112</v>
      </c>
      <c r="F3770" s="3" t="s">
        <v>106</v>
      </c>
      <c r="G3770" s="95">
        <v>7234.94</v>
      </c>
    </row>
    <row r="3771" spans="2:7">
      <c r="B3771" s="41">
        <v>44664</v>
      </c>
      <c r="C3771" s="3" t="s">
        <v>116</v>
      </c>
      <c r="D3771" s="3">
        <v>42</v>
      </c>
      <c r="E3771" s="3" t="s">
        <v>112</v>
      </c>
      <c r="F3771" s="3" t="s">
        <v>109</v>
      </c>
      <c r="G3771" s="95">
        <v>1212.02</v>
      </c>
    </row>
    <row r="3772" spans="2:7">
      <c r="B3772" s="41">
        <v>44361</v>
      </c>
      <c r="C3772" s="3" t="s">
        <v>118</v>
      </c>
      <c r="D3772" s="3">
        <v>16</v>
      </c>
      <c r="E3772" s="3" t="s">
        <v>112</v>
      </c>
      <c r="F3772" s="3" t="s">
        <v>109</v>
      </c>
      <c r="G3772" s="95">
        <v>559.20000000000005</v>
      </c>
    </row>
    <row r="3773" spans="2:7">
      <c r="B3773" s="41">
        <v>44225</v>
      </c>
      <c r="C3773" s="3" t="s">
        <v>117</v>
      </c>
      <c r="D3773" s="3">
        <v>7</v>
      </c>
      <c r="E3773" s="3" t="s">
        <v>110</v>
      </c>
      <c r="F3773" s="3" t="s">
        <v>105</v>
      </c>
      <c r="G3773" s="95">
        <v>167.65</v>
      </c>
    </row>
    <row r="3774" spans="2:7">
      <c r="B3774" s="41">
        <v>43895</v>
      </c>
      <c r="C3774" s="3" t="s">
        <v>119</v>
      </c>
      <c r="D3774" s="3">
        <v>9</v>
      </c>
      <c r="E3774" s="3" t="s">
        <v>9</v>
      </c>
      <c r="F3774" s="3" t="s">
        <v>109</v>
      </c>
      <c r="G3774" s="95">
        <v>242.55</v>
      </c>
    </row>
    <row r="3775" spans="2:7">
      <c r="B3775" s="41">
        <v>44162</v>
      </c>
      <c r="C3775" s="3" t="s">
        <v>119</v>
      </c>
      <c r="D3775" s="3">
        <v>200</v>
      </c>
      <c r="E3775" s="3" t="s">
        <v>114</v>
      </c>
      <c r="F3775" s="3" t="s">
        <v>106</v>
      </c>
      <c r="G3775" s="95">
        <v>3633</v>
      </c>
    </row>
    <row r="3776" spans="2:7">
      <c r="B3776" s="41">
        <v>44094</v>
      </c>
      <c r="C3776" s="3" t="s">
        <v>119</v>
      </c>
      <c r="D3776" s="3">
        <v>9</v>
      </c>
      <c r="E3776" s="3" t="s">
        <v>110</v>
      </c>
      <c r="F3776" s="3" t="s">
        <v>108</v>
      </c>
      <c r="G3776" s="95">
        <v>215.55</v>
      </c>
    </row>
    <row r="3777" spans="2:7">
      <c r="B3777" s="41">
        <v>44548</v>
      </c>
      <c r="C3777" s="3" t="s">
        <v>117</v>
      </c>
      <c r="D3777" s="3">
        <v>150</v>
      </c>
      <c r="E3777" s="3" t="s">
        <v>112</v>
      </c>
      <c r="F3777" s="3" t="s">
        <v>111</v>
      </c>
      <c r="G3777" s="95">
        <v>3564.75</v>
      </c>
    </row>
    <row r="3778" spans="2:7">
      <c r="B3778" s="41">
        <v>43884</v>
      </c>
      <c r="C3778" s="3" t="s">
        <v>116</v>
      </c>
      <c r="D3778" s="3">
        <v>2</v>
      </c>
      <c r="E3778" s="3" t="s">
        <v>110</v>
      </c>
      <c r="F3778" s="3" t="s">
        <v>113</v>
      </c>
      <c r="G3778" s="95">
        <v>51.9</v>
      </c>
    </row>
    <row r="3779" spans="2:7">
      <c r="B3779" s="41">
        <v>44099</v>
      </c>
      <c r="C3779" s="3" t="s">
        <v>117</v>
      </c>
      <c r="D3779" s="3">
        <v>100</v>
      </c>
      <c r="E3779" s="3" t="s">
        <v>9</v>
      </c>
      <c r="F3779" s="3" t="s">
        <v>105</v>
      </c>
      <c r="G3779" s="95">
        <v>1886.5</v>
      </c>
    </row>
    <row r="3780" spans="2:7">
      <c r="B3780" s="41">
        <v>44814</v>
      </c>
      <c r="C3780" s="3" t="s">
        <v>117</v>
      </c>
      <c r="D3780" s="3">
        <v>475</v>
      </c>
      <c r="E3780" s="3" t="s">
        <v>114</v>
      </c>
      <c r="F3780" s="3" t="s">
        <v>106</v>
      </c>
      <c r="G3780" s="95">
        <v>6814.47</v>
      </c>
    </row>
    <row r="3781" spans="2:7">
      <c r="B3781" s="41">
        <v>44274</v>
      </c>
      <c r="C3781" s="3" t="s">
        <v>119</v>
      </c>
      <c r="D3781" s="3">
        <v>50</v>
      </c>
      <c r="E3781" s="3" t="s">
        <v>6</v>
      </c>
      <c r="F3781" s="3" t="s">
        <v>105</v>
      </c>
      <c r="G3781" s="95">
        <v>1600.88</v>
      </c>
    </row>
    <row r="3782" spans="2:7">
      <c r="B3782" s="41">
        <v>44203</v>
      </c>
      <c r="C3782" s="3" t="s">
        <v>118</v>
      </c>
      <c r="D3782" s="3">
        <v>550</v>
      </c>
      <c r="E3782" s="3" t="s">
        <v>9</v>
      </c>
      <c r="F3782" s="3" t="s">
        <v>106</v>
      </c>
      <c r="G3782" s="95">
        <v>8522.94</v>
      </c>
    </row>
    <row r="3783" spans="2:7">
      <c r="B3783" s="41">
        <v>44336</v>
      </c>
      <c r="C3783" s="3" t="s">
        <v>117</v>
      </c>
      <c r="D3783" s="3">
        <v>13</v>
      </c>
      <c r="E3783" s="3" t="s">
        <v>9</v>
      </c>
      <c r="F3783" s="3" t="s">
        <v>105</v>
      </c>
      <c r="G3783" s="95">
        <v>350.35</v>
      </c>
    </row>
    <row r="3784" spans="2:7">
      <c r="B3784" s="41">
        <v>44706</v>
      </c>
      <c r="C3784" s="3" t="s">
        <v>117</v>
      </c>
      <c r="D3784" s="3">
        <v>17</v>
      </c>
      <c r="E3784" s="3" t="s">
        <v>9</v>
      </c>
      <c r="F3784" s="3" t="s">
        <v>115</v>
      </c>
      <c r="G3784" s="95">
        <v>458.15</v>
      </c>
    </row>
    <row r="3785" spans="2:7">
      <c r="B3785" s="41">
        <v>44473</v>
      </c>
      <c r="C3785" s="3" t="s">
        <v>116</v>
      </c>
      <c r="D3785" s="3">
        <v>7</v>
      </c>
      <c r="E3785" s="3" t="s">
        <v>6</v>
      </c>
      <c r="F3785" s="3" t="s">
        <v>106</v>
      </c>
      <c r="G3785" s="95">
        <v>312.83</v>
      </c>
    </row>
    <row r="3786" spans="2:7">
      <c r="B3786" s="41">
        <v>44267</v>
      </c>
      <c r="C3786" s="3" t="s">
        <v>119</v>
      </c>
      <c r="D3786" s="3">
        <v>375</v>
      </c>
      <c r="E3786" s="3" t="s">
        <v>6</v>
      </c>
      <c r="F3786" s="3" t="s">
        <v>108</v>
      </c>
      <c r="G3786" s="95">
        <v>9205.0300000000007</v>
      </c>
    </row>
    <row r="3787" spans="2:7">
      <c r="B3787" s="41">
        <v>44071</v>
      </c>
      <c r="C3787" s="3" t="s">
        <v>118</v>
      </c>
      <c r="D3787" s="3">
        <v>1</v>
      </c>
      <c r="E3787" s="3" t="s">
        <v>6</v>
      </c>
      <c r="F3787" s="3" t="s">
        <v>113</v>
      </c>
      <c r="G3787" s="95">
        <v>42.69</v>
      </c>
    </row>
    <row r="3788" spans="2:7">
      <c r="B3788" s="41">
        <v>43959</v>
      </c>
      <c r="C3788" s="3" t="s">
        <v>117</v>
      </c>
      <c r="D3788" s="3">
        <v>9</v>
      </c>
      <c r="E3788" s="3" t="s">
        <v>9</v>
      </c>
      <c r="F3788" s="3" t="s">
        <v>111</v>
      </c>
      <c r="G3788" s="95">
        <v>251.55</v>
      </c>
    </row>
    <row r="3789" spans="2:7">
      <c r="B3789" s="41">
        <v>43860</v>
      </c>
      <c r="C3789" s="3" t="s">
        <v>118</v>
      </c>
      <c r="D3789" s="3">
        <v>150</v>
      </c>
      <c r="E3789" s="3" t="s">
        <v>112</v>
      </c>
      <c r="F3789" s="3" t="s">
        <v>115</v>
      </c>
      <c r="G3789" s="95">
        <v>3669.75</v>
      </c>
    </row>
    <row r="3790" spans="2:7">
      <c r="B3790" s="41">
        <v>44070</v>
      </c>
      <c r="C3790" s="3" t="s">
        <v>119</v>
      </c>
      <c r="D3790" s="3">
        <v>43</v>
      </c>
      <c r="E3790" s="3" t="s">
        <v>110</v>
      </c>
      <c r="F3790" s="3" t="s">
        <v>113</v>
      </c>
      <c r="G3790" s="95">
        <v>875.37</v>
      </c>
    </row>
    <row r="3791" spans="2:7">
      <c r="B3791" s="41">
        <v>44354</v>
      </c>
      <c r="C3791" s="3" t="s">
        <v>117</v>
      </c>
      <c r="D3791" s="3">
        <v>8</v>
      </c>
      <c r="E3791" s="3" t="s">
        <v>9</v>
      </c>
      <c r="F3791" s="3" t="s">
        <v>105</v>
      </c>
      <c r="G3791" s="95">
        <v>215.6</v>
      </c>
    </row>
    <row r="3792" spans="2:7">
      <c r="B3792" s="41">
        <v>44220</v>
      </c>
      <c r="C3792" s="3" t="s">
        <v>107</v>
      </c>
      <c r="D3792" s="3">
        <v>450</v>
      </c>
      <c r="E3792" s="3" t="s">
        <v>6</v>
      </c>
      <c r="F3792" s="3" t="s">
        <v>105</v>
      </c>
      <c r="G3792" s="95">
        <v>11304.79</v>
      </c>
    </row>
    <row r="3793" spans="2:7">
      <c r="B3793" s="41">
        <v>43849</v>
      </c>
      <c r="C3793" s="3" t="s">
        <v>117</v>
      </c>
      <c r="D3793" s="3">
        <v>100</v>
      </c>
      <c r="E3793" s="3" t="s">
        <v>6</v>
      </c>
      <c r="F3793" s="3" t="s">
        <v>113</v>
      </c>
      <c r="G3793" s="95">
        <v>3058.3</v>
      </c>
    </row>
    <row r="3794" spans="2:7">
      <c r="B3794" s="41">
        <v>44622</v>
      </c>
      <c r="C3794" s="3" t="s">
        <v>117</v>
      </c>
      <c r="D3794" s="3">
        <v>175</v>
      </c>
      <c r="E3794" s="3" t="s">
        <v>9</v>
      </c>
      <c r="F3794" s="3" t="s">
        <v>111</v>
      </c>
      <c r="G3794" s="95">
        <v>3423.88</v>
      </c>
    </row>
    <row r="3795" spans="2:7">
      <c r="B3795" s="41">
        <v>44839</v>
      </c>
      <c r="C3795" s="3" t="s">
        <v>117</v>
      </c>
      <c r="D3795" s="3">
        <v>5</v>
      </c>
      <c r="E3795" s="3" t="s">
        <v>114</v>
      </c>
      <c r="F3795" s="3" t="s">
        <v>111</v>
      </c>
      <c r="G3795" s="95">
        <v>134.75</v>
      </c>
    </row>
    <row r="3796" spans="2:7">
      <c r="B3796" s="41">
        <v>44181</v>
      </c>
      <c r="C3796" s="3" t="s">
        <v>119</v>
      </c>
      <c r="D3796" s="3">
        <v>5</v>
      </c>
      <c r="E3796" s="3" t="s">
        <v>6</v>
      </c>
      <c r="F3796" s="3" t="s">
        <v>106</v>
      </c>
      <c r="G3796" s="95">
        <v>213.45</v>
      </c>
    </row>
    <row r="3797" spans="2:7">
      <c r="B3797" s="41">
        <v>44108</v>
      </c>
      <c r="C3797" s="3" t="s">
        <v>117</v>
      </c>
      <c r="D3797" s="3">
        <v>8</v>
      </c>
      <c r="E3797" s="3" t="s">
        <v>110</v>
      </c>
      <c r="F3797" s="3" t="s">
        <v>106</v>
      </c>
      <c r="G3797" s="95">
        <v>191.6</v>
      </c>
    </row>
    <row r="3798" spans="2:7">
      <c r="B3798" s="41">
        <v>44486</v>
      </c>
      <c r="C3798" s="3" t="s">
        <v>119</v>
      </c>
      <c r="D3798" s="3">
        <v>24</v>
      </c>
      <c r="E3798" s="3" t="s">
        <v>110</v>
      </c>
      <c r="F3798" s="3" t="s">
        <v>109</v>
      </c>
      <c r="G3798" s="95">
        <v>508.98</v>
      </c>
    </row>
    <row r="3799" spans="2:7">
      <c r="B3799" s="41">
        <v>43912</v>
      </c>
      <c r="C3799" s="3" t="s">
        <v>117</v>
      </c>
      <c r="D3799" s="3">
        <v>7</v>
      </c>
      <c r="E3799" s="3" t="s">
        <v>114</v>
      </c>
      <c r="F3799" s="3" t="s">
        <v>109</v>
      </c>
      <c r="G3799" s="95">
        <v>174.65</v>
      </c>
    </row>
    <row r="3800" spans="2:7">
      <c r="B3800" s="41">
        <v>44321</v>
      </c>
      <c r="C3800" s="3" t="s">
        <v>116</v>
      </c>
      <c r="D3800" s="3">
        <v>2</v>
      </c>
      <c r="E3800" s="3" t="s">
        <v>110</v>
      </c>
      <c r="F3800" s="3" t="s">
        <v>113</v>
      </c>
      <c r="G3800" s="95">
        <v>47.9</v>
      </c>
    </row>
    <row r="3801" spans="2:7">
      <c r="B3801" s="41">
        <v>44319</v>
      </c>
      <c r="C3801" s="3" t="s">
        <v>117</v>
      </c>
      <c r="D3801" s="3">
        <v>9</v>
      </c>
      <c r="E3801" s="3" t="s">
        <v>6</v>
      </c>
      <c r="F3801" s="3" t="s">
        <v>113</v>
      </c>
      <c r="G3801" s="95">
        <v>402.21</v>
      </c>
    </row>
    <row r="3802" spans="2:7">
      <c r="B3802" s="41">
        <v>44694</v>
      </c>
      <c r="C3802" s="3" t="s">
        <v>107</v>
      </c>
      <c r="D3802" s="3">
        <v>42</v>
      </c>
      <c r="E3802" s="3" t="s">
        <v>112</v>
      </c>
      <c r="F3802" s="3" t="s">
        <v>113</v>
      </c>
      <c r="G3802" s="95">
        <v>1212.02</v>
      </c>
    </row>
    <row r="3803" spans="2:7">
      <c r="B3803" s="41">
        <v>43962</v>
      </c>
      <c r="C3803" s="3" t="s">
        <v>117</v>
      </c>
      <c r="D3803" s="3">
        <v>2</v>
      </c>
      <c r="E3803" s="3" t="s">
        <v>110</v>
      </c>
      <c r="F3803" s="3" t="s">
        <v>111</v>
      </c>
      <c r="G3803" s="95">
        <v>51.9</v>
      </c>
    </row>
    <row r="3804" spans="2:7">
      <c r="B3804" s="41">
        <v>44563</v>
      </c>
      <c r="C3804" s="3" t="s">
        <v>107</v>
      </c>
      <c r="D3804" s="3">
        <v>32</v>
      </c>
      <c r="E3804" s="3" t="s">
        <v>110</v>
      </c>
      <c r="F3804" s="3" t="s">
        <v>113</v>
      </c>
      <c r="G3804" s="95">
        <v>705.84</v>
      </c>
    </row>
    <row r="3805" spans="2:7">
      <c r="B3805" s="41">
        <v>44768</v>
      </c>
      <c r="C3805" s="3" t="s">
        <v>116</v>
      </c>
      <c r="D3805" s="3">
        <v>8</v>
      </c>
      <c r="E3805" s="3" t="s">
        <v>112</v>
      </c>
      <c r="F3805" s="3" t="s">
        <v>111</v>
      </c>
      <c r="G3805" s="95">
        <v>279.60000000000002</v>
      </c>
    </row>
    <row r="3806" spans="2:7">
      <c r="B3806" s="41">
        <v>44218</v>
      </c>
      <c r="C3806" s="3" t="s">
        <v>117</v>
      </c>
      <c r="D3806" s="3">
        <v>500</v>
      </c>
      <c r="E3806" s="3" t="s">
        <v>112</v>
      </c>
      <c r="F3806" s="3" t="s">
        <v>113</v>
      </c>
      <c r="G3806" s="95">
        <v>10048.129999999999</v>
      </c>
    </row>
    <row r="3807" spans="2:7">
      <c r="B3807" s="41">
        <v>44047</v>
      </c>
      <c r="C3807" s="3" t="s">
        <v>118</v>
      </c>
      <c r="D3807" s="3">
        <v>3</v>
      </c>
      <c r="E3807" s="3" t="s">
        <v>112</v>
      </c>
      <c r="F3807" s="3" t="s">
        <v>109</v>
      </c>
      <c r="G3807" s="95">
        <v>104.85</v>
      </c>
    </row>
    <row r="3808" spans="2:7">
      <c r="B3808" s="41">
        <v>44309</v>
      </c>
      <c r="C3808" s="3" t="s">
        <v>118</v>
      </c>
      <c r="D3808" s="3">
        <v>5</v>
      </c>
      <c r="E3808" s="3" t="s">
        <v>9</v>
      </c>
      <c r="F3808" s="3" t="s">
        <v>111</v>
      </c>
      <c r="G3808" s="95">
        <v>144.75</v>
      </c>
    </row>
    <row r="3809" spans="2:7">
      <c r="B3809" s="41">
        <v>43905</v>
      </c>
      <c r="C3809" s="3" t="s">
        <v>118</v>
      </c>
      <c r="D3809" s="3">
        <v>46</v>
      </c>
      <c r="E3809" s="3" t="s">
        <v>114</v>
      </c>
      <c r="F3809" s="3" t="s">
        <v>105</v>
      </c>
      <c r="G3809" s="95">
        <v>1053.75</v>
      </c>
    </row>
    <row r="3810" spans="2:7">
      <c r="B3810" s="41">
        <v>44280</v>
      </c>
      <c r="C3810" s="3" t="s">
        <v>119</v>
      </c>
      <c r="D3810" s="3">
        <v>150</v>
      </c>
      <c r="E3810" s="3" t="s">
        <v>110</v>
      </c>
      <c r="F3810" s="3" t="s">
        <v>109</v>
      </c>
      <c r="G3810" s="95">
        <v>2514.75</v>
      </c>
    </row>
    <row r="3811" spans="2:7">
      <c r="B3811" s="41">
        <v>44327</v>
      </c>
      <c r="C3811" s="3" t="s">
        <v>107</v>
      </c>
      <c r="D3811" s="3">
        <v>46</v>
      </c>
      <c r="E3811" s="3" t="s">
        <v>112</v>
      </c>
      <c r="F3811" s="3" t="s">
        <v>115</v>
      </c>
      <c r="G3811" s="95">
        <v>1366.55</v>
      </c>
    </row>
    <row r="3812" spans="2:7">
      <c r="B3812" s="41">
        <v>44450</v>
      </c>
      <c r="C3812" s="3" t="s">
        <v>117</v>
      </c>
      <c r="D3812" s="3">
        <v>43</v>
      </c>
      <c r="E3812" s="3" t="s">
        <v>9</v>
      </c>
      <c r="F3812" s="3" t="s">
        <v>106</v>
      </c>
      <c r="G3812" s="95">
        <v>985.02</v>
      </c>
    </row>
    <row r="3813" spans="2:7">
      <c r="B3813" s="41">
        <v>44127</v>
      </c>
      <c r="C3813" s="3" t="s">
        <v>116</v>
      </c>
      <c r="D3813" s="3">
        <v>150</v>
      </c>
      <c r="E3813" s="3" t="s">
        <v>114</v>
      </c>
      <c r="F3813" s="3" t="s">
        <v>115</v>
      </c>
      <c r="G3813" s="95">
        <v>2829.75</v>
      </c>
    </row>
    <row r="3814" spans="2:7">
      <c r="B3814" s="41">
        <v>44653</v>
      </c>
      <c r="C3814" s="3" t="s">
        <v>119</v>
      </c>
      <c r="D3814" s="3">
        <v>500</v>
      </c>
      <c r="E3814" s="3" t="s">
        <v>112</v>
      </c>
      <c r="F3814" s="3" t="s">
        <v>115</v>
      </c>
      <c r="G3814" s="95">
        <v>9760.6299999999992</v>
      </c>
    </row>
    <row r="3815" spans="2:7">
      <c r="B3815" s="41">
        <v>43854</v>
      </c>
      <c r="C3815" s="3" t="s">
        <v>119</v>
      </c>
      <c r="D3815" s="3">
        <v>2</v>
      </c>
      <c r="E3815" s="3" t="s">
        <v>112</v>
      </c>
      <c r="F3815" s="3" t="s">
        <v>115</v>
      </c>
      <c r="G3815" s="95">
        <v>71.900000000000006</v>
      </c>
    </row>
    <row r="3816" spans="2:7">
      <c r="B3816" s="41">
        <v>44373</v>
      </c>
      <c r="C3816" s="3" t="s">
        <v>117</v>
      </c>
      <c r="D3816" s="3">
        <v>550</v>
      </c>
      <c r="E3816" s="3" t="s">
        <v>110</v>
      </c>
      <c r="F3816" s="3" t="s">
        <v>108</v>
      </c>
      <c r="G3816" s="95">
        <v>7574.19</v>
      </c>
    </row>
    <row r="3817" spans="2:7">
      <c r="B3817" s="41">
        <v>44189</v>
      </c>
      <c r="C3817" s="3" t="s">
        <v>119</v>
      </c>
      <c r="D3817" s="3">
        <v>10</v>
      </c>
      <c r="E3817" s="3" t="s">
        <v>6</v>
      </c>
      <c r="F3817" s="3" t="s">
        <v>108</v>
      </c>
      <c r="G3817" s="95">
        <v>426.9</v>
      </c>
    </row>
    <row r="3818" spans="2:7">
      <c r="B3818" s="41">
        <v>44099</v>
      </c>
      <c r="C3818" s="3" t="s">
        <v>117</v>
      </c>
      <c r="D3818" s="3">
        <v>1</v>
      </c>
      <c r="E3818" s="3" t="s">
        <v>112</v>
      </c>
      <c r="F3818" s="3" t="s">
        <v>109</v>
      </c>
      <c r="G3818" s="95">
        <v>35.950000000000003</v>
      </c>
    </row>
    <row r="3819" spans="2:7">
      <c r="B3819" s="41">
        <v>43915</v>
      </c>
      <c r="C3819" s="3" t="s">
        <v>119</v>
      </c>
      <c r="D3819" s="3">
        <v>125</v>
      </c>
      <c r="E3819" s="3" t="s">
        <v>9</v>
      </c>
      <c r="F3819" s="3" t="s">
        <v>106</v>
      </c>
      <c r="G3819" s="95">
        <v>2533.13</v>
      </c>
    </row>
    <row r="3820" spans="2:7">
      <c r="B3820" s="41">
        <v>44219</v>
      </c>
      <c r="C3820" s="3" t="s">
        <v>117</v>
      </c>
      <c r="D3820" s="3">
        <v>27</v>
      </c>
      <c r="E3820" s="3" t="s">
        <v>9</v>
      </c>
      <c r="F3820" s="3" t="s">
        <v>113</v>
      </c>
      <c r="G3820" s="95">
        <v>641.45000000000005</v>
      </c>
    </row>
    <row r="3821" spans="2:7">
      <c r="B3821" s="41">
        <v>44489</v>
      </c>
      <c r="C3821" s="3" t="s">
        <v>118</v>
      </c>
      <c r="D3821" s="3">
        <v>475</v>
      </c>
      <c r="E3821" s="3" t="s">
        <v>112</v>
      </c>
      <c r="F3821" s="3" t="s">
        <v>108</v>
      </c>
      <c r="G3821" s="95">
        <v>9272.59</v>
      </c>
    </row>
    <row r="3822" spans="2:7">
      <c r="B3822" s="41">
        <v>44692</v>
      </c>
      <c r="C3822" s="3" t="s">
        <v>117</v>
      </c>
      <c r="D3822" s="3">
        <v>7</v>
      </c>
      <c r="E3822" s="3" t="s">
        <v>110</v>
      </c>
      <c r="F3822" s="3" t="s">
        <v>105</v>
      </c>
      <c r="G3822" s="95">
        <v>167.65</v>
      </c>
    </row>
    <row r="3823" spans="2:7">
      <c r="B3823" s="41">
        <v>44760</v>
      </c>
      <c r="C3823" s="3" t="s">
        <v>119</v>
      </c>
      <c r="D3823" s="3">
        <v>20</v>
      </c>
      <c r="E3823" s="3" t="s">
        <v>9</v>
      </c>
      <c r="F3823" s="3" t="s">
        <v>106</v>
      </c>
      <c r="G3823" s="95">
        <v>559</v>
      </c>
    </row>
    <row r="3824" spans="2:7">
      <c r="B3824" s="41">
        <v>43896</v>
      </c>
      <c r="C3824" s="3" t="s">
        <v>119</v>
      </c>
      <c r="D3824" s="3">
        <v>23</v>
      </c>
      <c r="E3824" s="3" t="s">
        <v>114</v>
      </c>
      <c r="F3824" s="3" t="s">
        <v>108</v>
      </c>
      <c r="G3824" s="95">
        <v>573.85</v>
      </c>
    </row>
    <row r="3825" spans="2:7">
      <c r="B3825" s="41">
        <v>43968</v>
      </c>
      <c r="C3825" s="3" t="s">
        <v>107</v>
      </c>
      <c r="D3825" s="3">
        <v>43</v>
      </c>
      <c r="E3825" s="3" t="s">
        <v>110</v>
      </c>
      <c r="F3825" s="3" t="s">
        <v>111</v>
      </c>
      <c r="G3825" s="95">
        <v>911.92</v>
      </c>
    </row>
    <row r="3826" spans="2:7">
      <c r="B3826" s="41">
        <v>44814</v>
      </c>
      <c r="C3826" s="3" t="s">
        <v>119</v>
      </c>
      <c r="D3826" s="3">
        <v>38</v>
      </c>
      <c r="E3826" s="3" t="s">
        <v>114</v>
      </c>
      <c r="F3826" s="3" t="s">
        <v>113</v>
      </c>
      <c r="G3826" s="95">
        <v>805.89</v>
      </c>
    </row>
    <row r="3827" spans="2:7">
      <c r="B3827" s="41">
        <v>43896</v>
      </c>
      <c r="C3827" s="3" t="s">
        <v>116</v>
      </c>
      <c r="D3827" s="3">
        <v>49</v>
      </c>
      <c r="E3827" s="3" t="s">
        <v>114</v>
      </c>
      <c r="F3827" s="3" t="s">
        <v>115</v>
      </c>
      <c r="G3827" s="95">
        <v>990.41</v>
      </c>
    </row>
    <row r="3828" spans="2:7">
      <c r="B3828" s="41">
        <v>44140</v>
      </c>
      <c r="C3828" s="3" t="s">
        <v>119</v>
      </c>
      <c r="D3828" s="3">
        <v>17</v>
      </c>
      <c r="E3828" s="3" t="s">
        <v>112</v>
      </c>
      <c r="F3828" s="3" t="s">
        <v>115</v>
      </c>
      <c r="G3828" s="95">
        <v>577.15</v>
      </c>
    </row>
    <row r="3829" spans="2:7">
      <c r="B3829" s="41">
        <v>44717</v>
      </c>
      <c r="C3829" s="3" t="s">
        <v>117</v>
      </c>
      <c r="D3829" s="3">
        <v>34</v>
      </c>
      <c r="E3829" s="3" t="s">
        <v>114</v>
      </c>
      <c r="F3829" s="3" t="s">
        <v>106</v>
      </c>
      <c r="G3829" s="95">
        <v>778.86</v>
      </c>
    </row>
    <row r="3830" spans="2:7">
      <c r="B3830" s="41">
        <v>44841</v>
      </c>
      <c r="C3830" s="3" t="s">
        <v>119</v>
      </c>
      <c r="D3830" s="3">
        <v>475</v>
      </c>
      <c r="E3830" s="3" t="s">
        <v>112</v>
      </c>
      <c r="F3830" s="3" t="s">
        <v>111</v>
      </c>
      <c r="G3830" s="95">
        <v>9545.7199999999993</v>
      </c>
    </row>
    <row r="3831" spans="2:7">
      <c r="B3831" s="41">
        <v>44730</v>
      </c>
      <c r="C3831" s="3" t="s">
        <v>117</v>
      </c>
      <c r="D3831" s="3">
        <v>29</v>
      </c>
      <c r="E3831" s="3" t="s">
        <v>110</v>
      </c>
      <c r="F3831" s="3" t="s">
        <v>113</v>
      </c>
      <c r="G3831" s="95">
        <v>639.66999999999996</v>
      </c>
    </row>
    <row r="3832" spans="2:7">
      <c r="B3832" s="41">
        <v>44583</v>
      </c>
      <c r="C3832" s="3" t="s">
        <v>117</v>
      </c>
      <c r="D3832" s="3">
        <v>1</v>
      </c>
      <c r="E3832" s="3" t="s">
        <v>112</v>
      </c>
      <c r="F3832" s="3" t="s">
        <v>113</v>
      </c>
      <c r="G3832" s="95">
        <v>34.950000000000003</v>
      </c>
    </row>
    <row r="3833" spans="2:7">
      <c r="B3833" s="41">
        <v>44378</v>
      </c>
      <c r="C3833" s="3" t="s">
        <v>117</v>
      </c>
      <c r="D3833" s="3">
        <v>6</v>
      </c>
      <c r="E3833" s="3" t="s">
        <v>112</v>
      </c>
      <c r="F3833" s="3" t="s">
        <v>115</v>
      </c>
      <c r="G3833" s="95">
        <v>203.7</v>
      </c>
    </row>
    <row r="3834" spans="2:7">
      <c r="B3834" s="41">
        <v>43977</v>
      </c>
      <c r="C3834" s="3" t="s">
        <v>107</v>
      </c>
      <c r="D3834" s="3">
        <v>35</v>
      </c>
      <c r="E3834" s="3" t="s">
        <v>112</v>
      </c>
      <c r="F3834" s="3" t="s">
        <v>111</v>
      </c>
      <c r="G3834" s="95">
        <v>1010.01</v>
      </c>
    </row>
    <row r="3835" spans="2:7">
      <c r="B3835" s="41">
        <v>44444</v>
      </c>
      <c r="C3835" s="3" t="s">
        <v>117</v>
      </c>
      <c r="D3835" s="3">
        <v>4</v>
      </c>
      <c r="E3835" s="3" t="s">
        <v>112</v>
      </c>
      <c r="F3835" s="3" t="s">
        <v>105</v>
      </c>
      <c r="G3835" s="95">
        <v>139.80000000000001</v>
      </c>
    </row>
    <row r="3836" spans="2:7">
      <c r="B3836" s="41">
        <v>44472</v>
      </c>
      <c r="C3836" s="3" t="s">
        <v>116</v>
      </c>
      <c r="D3836" s="3">
        <v>325</v>
      </c>
      <c r="E3836" s="3" t="s">
        <v>6</v>
      </c>
      <c r="F3836" s="3" t="s">
        <v>106</v>
      </c>
      <c r="G3836" s="95">
        <v>8164.57</v>
      </c>
    </row>
    <row r="3837" spans="2:7">
      <c r="B3837" s="41">
        <v>44208</v>
      </c>
      <c r="C3837" s="3" t="s">
        <v>107</v>
      </c>
      <c r="D3837" s="3">
        <v>20</v>
      </c>
      <c r="E3837" s="3" t="s">
        <v>114</v>
      </c>
      <c r="F3837" s="3" t="s">
        <v>105</v>
      </c>
      <c r="G3837" s="95">
        <v>539</v>
      </c>
    </row>
    <row r="3838" spans="2:7">
      <c r="B3838" s="41">
        <v>44389</v>
      </c>
      <c r="C3838" s="3" t="s">
        <v>116</v>
      </c>
      <c r="D3838" s="3">
        <v>38</v>
      </c>
      <c r="E3838" s="3" t="s">
        <v>112</v>
      </c>
      <c r="F3838" s="3" t="s">
        <v>115</v>
      </c>
      <c r="G3838" s="95">
        <v>1128.8900000000001</v>
      </c>
    </row>
    <row r="3839" spans="2:7">
      <c r="B3839" s="41">
        <v>44500</v>
      </c>
      <c r="C3839" s="3" t="s">
        <v>107</v>
      </c>
      <c r="D3839" s="3">
        <v>15</v>
      </c>
      <c r="E3839" s="3" t="s">
        <v>6</v>
      </c>
      <c r="F3839" s="3" t="s">
        <v>109</v>
      </c>
      <c r="G3839" s="95">
        <v>640.35</v>
      </c>
    </row>
    <row r="3840" spans="2:7">
      <c r="B3840" s="41">
        <v>44299</v>
      </c>
      <c r="C3840" s="3" t="s">
        <v>116</v>
      </c>
      <c r="D3840" s="3">
        <v>38</v>
      </c>
      <c r="E3840" s="3" t="s">
        <v>110</v>
      </c>
      <c r="F3840" s="3" t="s">
        <v>109</v>
      </c>
      <c r="G3840" s="95">
        <v>838.19</v>
      </c>
    </row>
    <row r="3841" spans="2:7">
      <c r="B3841" s="41">
        <v>44159</v>
      </c>
      <c r="C3841" s="3" t="s">
        <v>118</v>
      </c>
      <c r="D3841" s="3">
        <v>49</v>
      </c>
      <c r="E3841" s="3" t="s">
        <v>114</v>
      </c>
      <c r="F3841" s="3" t="s">
        <v>105</v>
      </c>
      <c r="G3841" s="95">
        <v>953.66</v>
      </c>
    </row>
    <row r="3842" spans="2:7">
      <c r="B3842" s="41">
        <v>44429</v>
      </c>
      <c r="C3842" s="3" t="s">
        <v>117</v>
      </c>
      <c r="D3842" s="3">
        <v>6</v>
      </c>
      <c r="E3842" s="3" t="s">
        <v>9</v>
      </c>
      <c r="F3842" s="3" t="s">
        <v>115</v>
      </c>
      <c r="G3842" s="95">
        <v>173.7</v>
      </c>
    </row>
    <row r="3843" spans="2:7">
      <c r="B3843" s="41">
        <v>44709</v>
      </c>
      <c r="C3843" s="3" t="s">
        <v>119</v>
      </c>
      <c r="D3843" s="3">
        <v>28</v>
      </c>
      <c r="E3843" s="3" t="s">
        <v>6</v>
      </c>
      <c r="F3843" s="3" t="s">
        <v>109</v>
      </c>
      <c r="G3843" s="95">
        <v>1063.6199999999999</v>
      </c>
    </row>
    <row r="3844" spans="2:7">
      <c r="B3844" s="41">
        <v>44718</v>
      </c>
      <c r="C3844" s="3" t="s">
        <v>107</v>
      </c>
      <c r="D3844" s="3">
        <v>9</v>
      </c>
      <c r="E3844" s="3" t="s">
        <v>110</v>
      </c>
      <c r="F3844" s="3" t="s">
        <v>108</v>
      </c>
      <c r="G3844" s="95">
        <v>224.55</v>
      </c>
    </row>
    <row r="3845" spans="2:7">
      <c r="B3845" s="41">
        <v>44212</v>
      </c>
      <c r="C3845" s="3" t="s">
        <v>119</v>
      </c>
      <c r="D3845" s="3">
        <v>575</v>
      </c>
      <c r="E3845" s="3" t="s">
        <v>6</v>
      </c>
      <c r="F3845" s="3" t="s">
        <v>111</v>
      </c>
      <c r="G3845" s="95">
        <v>14775.63</v>
      </c>
    </row>
    <row r="3846" spans="2:7">
      <c r="B3846" s="41">
        <v>43870</v>
      </c>
      <c r="C3846" s="3" t="s">
        <v>117</v>
      </c>
      <c r="D3846" s="3">
        <v>325</v>
      </c>
      <c r="E3846" s="3" t="s">
        <v>110</v>
      </c>
      <c r="F3846" s="3" t="s">
        <v>113</v>
      </c>
      <c r="G3846" s="95">
        <v>4849.41</v>
      </c>
    </row>
    <row r="3847" spans="2:7">
      <c r="B3847" s="41">
        <v>44416</v>
      </c>
      <c r="C3847" s="3" t="s">
        <v>117</v>
      </c>
      <c r="D3847" s="3">
        <v>450</v>
      </c>
      <c r="E3847" s="3" t="s">
        <v>114</v>
      </c>
      <c r="F3847" s="3" t="s">
        <v>105</v>
      </c>
      <c r="G3847" s="95">
        <v>6714.56</v>
      </c>
    </row>
    <row r="3848" spans="2:7">
      <c r="B3848" s="41">
        <v>44770</v>
      </c>
      <c r="C3848" s="3" t="s">
        <v>117</v>
      </c>
      <c r="D3848" s="3">
        <v>35</v>
      </c>
      <c r="E3848" s="3" t="s">
        <v>112</v>
      </c>
      <c r="F3848" s="3" t="s">
        <v>106</v>
      </c>
      <c r="G3848" s="95">
        <v>1010.01</v>
      </c>
    </row>
    <row r="3849" spans="2:7">
      <c r="B3849" s="41">
        <v>44692</v>
      </c>
      <c r="C3849" s="3" t="s">
        <v>118</v>
      </c>
      <c r="D3849" s="3">
        <v>18</v>
      </c>
      <c r="E3849" s="3" t="s">
        <v>114</v>
      </c>
      <c r="F3849" s="3" t="s">
        <v>111</v>
      </c>
      <c r="G3849" s="95">
        <v>467.1</v>
      </c>
    </row>
    <row r="3850" spans="2:7">
      <c r="B3850" s="41">
        <v>44283</v>
      </c>
      <c r="C3850" s="3" t="s">
        <v>119</v>
      </c>
      <c r="D3850" s="3">
        <v>43</v>
      </c>
      <c r="E3850" s="3" t="s">
        <v>110</v>
      </c>
      <c r="F3850" s="3" t="s">
        <v>108</v>
      </c>
      <c r="G3850" s="95">
        <v>875.37</v>
      </c>
    </row>
    <row r="3851" spans="2:7">
      <c r="B3851" s="41">
        <v>44132</v>
      </c>
      <c r="C3851" s="3" t="s">
        <v>117</v>
      </c>
      <c r="D3851" s="3">
        <v>48</v>
      </c>
      <c r="E3851" s="3" t="s">
        <v>9</v>
      </c>
      <c r="F3851" s="3" t="s">
        <v>113</v>
      </c>
      <c r="G3851" s="95">
        <v>1042.2</v>
      </c>
    </row>
    <row r="3852" spans="2:7">
      <c r="B3852" s="41">
        <v>44003</v>
      </c>
      <c r="C3852" s="3" t="s">
        <v>119</v>
      </c>
      <c r="D3852" s="3">
        <v>20</v>
      </c>
      <c r="E3852" s="3" t="s">
        <v>112</v>
      </c>
      <c r="F3852" s="3" t="s">
        <v>109</v>
      </c>
      <c r="G3852" s="95">
        <v>699</v>
      </c>
    </row>
    <row r="3853" spans="2:7">
      <c r="B3853" s="41">
        <v>43994</v>
      </c>
      <c r="C3853" s="3" t="s">
        <v>116</v>
      </c>
      <c r="D3853" s="3">
        <v>250</v>
      </c>
      <c r="E3853" s="3" t="s">
        <v>9</v>
      </c>
      <c r="F3853" s="3" t="s">
        <v>115</v>
      </c>
      <c r="G3853" s="95">
        <v>4891.25</v>
      </c>
    </row>
    <row r="3854" spans="2:7">
      <c r="B3854" s="41">
        <v>44122</v>
      </c>
      <c r="C3854" s="3" t="s">
        <v>116</v>
      </c>
      <c r="D3854" s="3">
        <v>500</v>
      </c>
      <c r="E3854" s="3" t="s">
        <v>112</v>
      </c>
      <c r="F3854" s="3" t="s">
        <v>111</v>
      </c>
      <c r="G3854" s="95">
        <v>10048.129999999999</v>
      </c>
    </row>
    <row r="3855" spans="2:7">
      <c r="B3855" s="41">
        <v>44456</v>
      </c>
      <c r="C3855" s="3" t="s">
        <v>117</v>
      </c>
      <c r="D3855" s="3">
        <v>7</v>
      </c>
      <c r="E3855" s="3" t="s">
        <v>6</v>
      </c>
      <c r="F3855" s="3" t="s">
        <v>109</v>
      </c>
      <c r="G3855" s="95">
        <v>312.83</v>
      </c>
    </row>
    <row r="3856" spans="2:7">
      <c r="B3856" s="41">
        <v>44204</v>
      </c>
      <c r="C3856" s="3" t="s">
        <v>117</v>
      </c>
      <c r="D3856" s="3">
        <v>275</v>
      </c>
      <c r="E3856" s="3" t="s">
        <v>112</v>
      </c>
      <c r="F3856" s="3" t="s">
        <v>115</v>
      </c>
      <c r="G3856" s="95">
        <v>5526.47</v>
      </c>
    </row>
    <row r="3857" spans="2:7">
      <c r="B3857" s="41">
        <v>43908</v>
      </c>
      <c r="C3857" s="3" t="s">
        <v>117</v>
      </c>
      <c r="D3857" s="3">
        <v>4</v>
      </c>
      <c r="E3857" s="3" t="s">
        <v>110</v>
      </c>
      <c r="F3857" s="3" t="s">
        <v>113</v>
      </c>
      <c r="G3857" s="95">
        <v>95.8</v>
      </c>
    </row>
    <row r="3858" spans="2:7">
      <c r="B3858" s="41">
        <v>44707</v>
      </c>
      <c r="C3858" s="3" t="s">
        <v>117</v>
      </c>
      <c r="D3858" s="3">
        <v>250</v>
      </c>
      <c r="E3858" s="3" t="s">
        <v>114</v>
      </c>
      <c r="F3858" s="3" t="s">
        <v>113</v>
      </c>
      <c r="G3858" s="95">
        <v>4716.25</v>
      </c>
    </row>
    <row r="3859" spans="2:7">
      <c r="B3859" s="41">
        <v>44131</v>
      </c>
      <c r="C3859" s="3" t="s">
        <v>107</v>
      </c>
      <c r="D3859" s="3">
        <v>3</v>
      </c>
      <c r="E3859" s="3" t="s">
        <v>9</v>
      </c>
      <c r="F3859" s="3" t="s">
        <v>105</v>
      </c>
      <c r="G3859" s="95">
        <v>80.849999999999994</v>
      </c>
    </row>
    <row r="3860" spans="2:7">
      <c r="B3860" s="41">
        <v>44854</v>
      </c>
      <c r="C3860" s="3" t="s">
        <v>116</v>
      </c>
      <c r="D3860" s="3">
        <v>37</v>
      </c>
      <c r="E3860" s="3" t="s">
        <v>114</v>
      </c>
      <c r="F3860" s="3" t="s">
        <v>108</v>
      </c>
      <c r="G3860" s="95">
        <v>847.58</v>
      </c>
    </row>
    <row r="3861" spans="2:7">
      <c r="B3861" s="41">
        <v>44149</v>
      </c>
      <c r="C3861" s="3" t="s">
        <v>117</v>
      </c>
      <c r="D3861" s="3">
        <v>41</v>
      </c>
      <c r="E3861" s="3" t="s">
        <v>114</v>
      </c>
      <c r="F3861" s="3" t="s">
        <v>111</v>
      </c>
      <c r="G3861" s="95">
        <v>869.51</v>
      </c>
    </row>
    <row r="3862" spans="2:7">
      <c r="B3862" s="41">
        <v>44886</v>
      </c>
      <c r="C3862" s="3" t="s">
        <v>117</v>
      </c>
      <c r="D3862" s="3">
        <v>13</v>
      </c>
      <c r="E3862" s="3" t="s">
        <v>110</v>
      </c>
      <c r="F3862" s="3" t="s">
        <v>115</v>
      </c>
      <c r="G3862" s="95">
        <v>337.35</v>
      </c>
    </row>
    <row r="3863" spans="2:7">
      <c r="B3863" s="41">
        <v>44472</v>
      </c>
      <c r="C3863" s="3" t="s">
        <v>119</v>
      </c>
      <c r="D3863" s="3">
        <v>5</v>
      </c>
      <c r="E3863" s="3" t="s">
        <v>114</v>
      </c>
      <c r="F3863" s="3" t="s">
        <v>108</v>
      </c>
      <c r="G3863" s="95">
        <v>134.75</v>
      </c>
    </row>
    <row r="3864" spans="2:7">
      <c r="B3864" s="41">
        <v>44783</v>
      </c>
      <c r="C3864" s="3" t="s">
        <v>107</v>
      </c>
      <c r="D3864" s="3">
        <v>36</v>
      </c>
      <c r="E3864" s="3" t="s">
        <v>110</v>
      </c>
      <c r="F3864" s="3" t="s">
        <v>106</v>
      </c>
      <c r="G3864" s="95">
        <v>794.07</v>
      </c>
    </row>
    <row r="3865" spans="2:7">
      <c r="B3865" s="41">
        <v>44287</v>
      </c>
      <c r="C3865" s="3" t="s">
        <v>118</v>
      </c>
      <c r="D3865" s="3">
        <v>450</v>
      </c>
      <c r="E3865" s="3" t="s">
        <v>110</v>
      </c>
      <c r="F3865" s="3" t="s">
        <v>106</v>
      </c>
      <c r="G3865" s="95">
        <v>6714.56</v>
      </c>
    </row>
    <row r="3866" spans="2:7">
      <c r="B3866" s="41">
        <v>44626</v>
      </c>
      <c r="C3866" s="3" t="s">
        <v>107</v>
      </c>
      <c r="D3866" s="3">
        <v>300</v>
      </c>
      <c r="E3866" s="3" t="s">
        <v>110</v>
      </c>
      <c r="F3866" s="3" t="s">
        <v>109</v>
      </c>
      <c r="G3866" s="95">
        <v>4476.38</v>
      </c>
    </row>
    <row r="3867" spans="2:7">
      <c r="B3867" s="41">
        <v>44608</v>
      </c>
      <c r="C3867" s="3" t="s">
        <v>119</v>
      </c>
      <c r="D3867" s="3">
        <v>22</v>
      </c>
      <c r="E3867" s="3" t="s">
        <v>112</v>
      </c>
      <c r="F3867" s="3" t="s">
        <v>115</v>
      </c>
      <c r="G3867" s="95">
        <v>746.9</v>
      </c>
    </row>
    <row r="3868" spans="2:7">
      <c r="B3868" s="41">
        <v>44253</v>
      </c>
      <c r="C3868" s="3" t="s">
        <v>119</v>
      </c>
      <c r="D3868" s="3">
        <v>575</v>
      </c>
      <c r="E3868" s="3" t="s">
        <v>110</v>
      </c>
      <c r="F3868" s="3" t="s">
        <v>108</v>
      </c>
      <c r="G3868" s="95">
        <v>7918.47</v>
      </c>
    </row>
    <row r="3869" spans="2:7">
      <c r="B3869" s="41">
        <v>44189</v>
      </c>
      <c r="C3869" s="3" t="s">
        <v>118</v>
      </c>
      <c r="D3869" s="3">
        <v>17</v>
      </c>
      <c r="E3869" s="3" t="s">
        <v>112</v>
      </c>
      <c r="F3869" s="3" t="s">
        <v>105</v>
      </c>
      <c r="G3869" s="95">
        <v>594.15</v>
      </c>
    </row>
    <row r="3870" spans="2:7">
      <c r="B3870" s="41">
        <v>44213</v>
      </c>
      <c r="C3870" s="3" t="s">
        <v>119</v>
      </c>
      <c r="D3870" s="3">
        <v>300</v>
      </c>
      <c r="E3870" s="3" t="s">
        <v>114</v>
      </c>
      <c r="F3870" s="3" t="s">
        <v>109</v>
      </c>
      <c r="G3870" s="95">
        <v>4303.88</v>
      </c>
    </row>
    <row r="3871" spans="2:7">
      <c r="B3871" s="41">
        <v>44070</v>
      </c>
      <c r="C3871" s="3" t="s">
        <v>117</v>
      </c>
      <c r="D3871" s="3">
        <v>250</v>
      </c>
      <c r="E3871" s="3" t="s">
        <v>112</v>
      </c>
      <c r="F3871" s="3" t="s">
        <v>111</v>
      </c>
      <c r="G3871" s="95">
        <v>6291.25</v>
      </c>
    </row>
    <row r="3872" spans="2:7">
      <c r="B3872" s="41">
        <v>43955</v>
      </c>
      <c r="C3872" s="3" t="s">
        <v>119</v>
      </c>
      <c r="D3872" s="3">
        <v>475</v>
      </c>
      <c r="E3872" s="3" t="s">
        <v>112</v>
      </c>
      <c r="F3872" s="3" t="s">
        <v>108</v>
      </c>
      <c r="G3872" s="95">
        <v>9818.84</v>
      </c>
    </row>
    <row r="3873" spans="2:7">
      <c r="B3873" s="41">
        <v>44031</v>
      </c>
      <c r="C3873" s="3" t="s">
        <v>118</v>
      </c>
      <c r="D3873" s="3">
        <v>4</v>
      </c>
      <c r="E3873" s="3" t="s">
        <v>9</v>
      </c>
      <c r="F3873" s="3" t="s">
        <v>111</v>
      </c>
      <c r="G3873" s="95">
        <v>107.8</v>
      </c>
    </row>
    <row r="3874" spans="2:7">
      <c r="B3874" s="41">
        <v>44693</v>
      </c>
      <c r="C3874" s="3" t="s">
        <v>119</v>
      </c>
      <c r="D3874" s="3">
        <v>425</v>
      </c>
      <c r="E3874" s="3" t="s">
        <v>114</v>
      </c>
      <c r="F3874" s="3" t="s">
        <v>115</v>
      </c>
      <c r="G3874" s="95">
        <v>6341.53</v>
      </c>
    </row>
    <row r="3875" spans="2:7">
      <c r="B3875" s="41">
        <v>44919</v>
      </c>
      <c r="C3875" s="3" t="s">
        <v>119</v>
      </c>
      <c r="D3875" s="3">
        <v>7</v>
      </c>
      <c r="E3875" s="3" t="s">
        <v>110</v>
      </c>
      <c r="F3875" s="3" t="s">
        <v>111</v>
      </c>
      <c r="G3875" s="95">
        <v>174.65</v>
      </c>
    </row>
    <row r="3876" spans="2:7">
      <c r="B3876" s="41">
        <v>44148</v>
      </c>
      <c r="C3876" s="3" t="s">
        <v>118</v>
      </c>
      <c r="D3876" s="3">
        <v>45</v>
      </c>
      <c r="E3876" s="3" t="s">
        <v>9</v>
      </c>
      <c r="F3876" s="3" t="s">
        <v>113</v>
      </c>
      <c r="G3876" s="95">
        <v>1069.0899999999999</v>
      </c>
    </row>
    <row r="3877" spans="2:7">
      <c r="B3877" s="41">
        <v>43841</v>
      </c>
      <c r="C3877" s="3" t="s">
        <v>119</v>
      </c>
      <c r="D3877" s="3">
        <v>28</v>
      </c>
      <c r="E3877" s="3" t="s">
        <v>114</v>
      </c>
      <c r="F3877" s="3" t="s">
        <v>105</v>
      </c>
      <c r="G3877" s="95">
        <v>617.61</v>
      </c>
    </row>
    <row r="3878" spans="2:7">
      <c r="B3878" s="41">
        <v>44224</v>
      </c>
      <c r="C3878" s="3" t="s">
        <v>117</v>
      </c>
      <c r="D3878" s="3">
        <v>500</v>
      </c>
      <c r="E3878" s="3" t="s">
        <v>114</v>
      </c>
      <c r="F3878" s="3" t="s">
        <v>105</v>
      </c>
      <c r="G3878" s="95">
        <v>7173.13</v>
      </c>
    </row>
    <row r="3879" spans="2:7">
      <c r="B3879" s="41">
        <v>44703</v>
      </c>
      <c r="C3879" s="3" t="s">
        <v>117</v>
      </c>
      <c r="D3879" s="3">
        <v>2</v>
      </c>
      <c r="E3879" s="3" t="s">
        <v>114</v>
      </c>
      <c r="F3879" s="3" t="s">
        <v>113</v>
      </c>
      <c r="G3879" s="95">
        <v>53.9</v>
      </c>
    </row>
    <row r="3880" spans="2:7">
      <c r="B3880" s="41">
        <v>44470</v>
      </c>
      <c r="C3880" s="3" t="s">
        <v>117</v>
      </c>
      <c r="D3880" s="3">
        <v>2</v>
      </c>
      <c r="E3880" s="3" t="s">
        <v>114</v>
      </c>
      <c r="F3880" s="3" t="s">
        <v>111</v>
      </c>
      <c r="G3880" s="95">
        <v>51.9</v>
      </c>
    </row>
    <row r="3881" spans="2:7">
      <c r="B3881" s="41">
        <v>44251</v>
      </c>
      <c r="C3881" s="3" t="s">
        <v>119</v>
      </c>
      <c r="D3881" s="3">
        <v>7</v>
      </c>
      <c r="E3881" s="3" t="s">
        <v>9</v>
      </c>
      <c r="F3881" s="3" t="s">
        <v>106</v>
      </c>
      <c r="G3881" s="95">
        <v>188.65</v>
      </c>
    </row>
    <row r="3882" spans="2:7">
      <c r="B3882" s="41">
        <v>44234</v>
      </c>
      <c r="C3882" s="3" t="s">
        <v>119</v>
      </c>
      <c r="D3882" s="3">
        <v>27</v>
      </c>
      <c r="E3882" s="3" t="s">
        <v>6</v>
      </c>
      <c r="F3882" s="3" t="s">
        <v>109</v>
      </c>
      <c r="G3882" s="95">
        <v>1002.69</v>
      </c>
    </row>
    <row r="3883" spans="2:7">
      <c r="B3883" s="41">
        <v>44576</v>
      </c>
      <c r="C3883" s="3" t="s">
        <v>118</v>
      </c>
      <c r="D3883" s="3">
        <v>34</v>
      </c>
      <c r="E3883" s="3" t="s">
        <v>110</v>
      </c>
      <c r="F3883" s="3" t="s">
        <v>108</v>
      </c>
      <c r="G3883" s="95">
        <v>749.96</v>
      </c>
    </row>
    <row r="3884" spans="2:7">
      <c r="B3884" s="41">
        <v>44329</v>
      </c>
      <c r="C3884" s="3" t="s">
        <v>119</v>
      </c>
      <c r="D3884" s="3">
        <v>500</v>
      </c>
      <c r="E3884" s="3" t="s">
        <v>9</v>
      </c>
      <c r="F3884" s="3" t="s">
        <v>111</v>
      </c>
      <c r="G3884" s="95">
        <v>8323.1299999999992</v>
      </c>
    </row>
    <row r="3885" spans="2:7">
      <c r="B3885" s="41">
        <v>44124</v>
      </c>
      <c r="C3885" s="3" t="s">
        <v>119</v>
      </c>
      <c r="D3885" s="3">
        <v>34</v>
      </c>
      <c r="E3885" s="3" t="s">
        <v>9</v>
      </c>
      <c r="F3885" s="3" t="s">
        <v>105</v>
      </c>
      <c r="G3885" s="95">
        <v>778.86</v>
      </c>
    </row>
    <row r="3886" spans="2:7">
      <c r="B3886" s="41">
        <v>44041</v>
      </c>
      <c r="C3886" s="3" t="s">
        <v>116</v>
      </c>
      <c r="D3886" s="3">
        <v>8</v>
      </c>
      <c r="E3886" s="3" t="s">
        <v>9</v>
      </c>
      <c r="F3886" s="3" t="s">
        <v>113</v>
      </c>
      <c r="G3886" s="95">
        <v>231.6</v>
      </c>
    </row>
    <row r="3887" spans="2:7">
      <c r="B3887" s="41">
        <v>44893</v>
      </c>
      <c r="C3887" s="3" t="s">
        <v>116</v>
      </c>
      <c r="D3887" s="3">
        <v>28</v>
      </c>
      <c r="E3887" s="3" t="s">
        <v>112</v>
      </c>
      <c r="F3887" s="3" t="s">
        <v>113</v>
      </c>
      <c r="G3887" s="95">
        <v>855.61</v>
      </c>
    </row>
    <row r="3888" spans="2:7">
      <c r="B3888" s="41">
        <v>43997</v>
      </c>
      <c r="C3888" s="3" t="s">
        <v>107</v>
      </c>
      <c r="D3888" s="3">
        <v>225</v>
      </c>
      <c r="E3888" s="3" t="s">
        <v>6</v>
      </c>
      <c r="F3888" s="3" t="s">
        <v>115</v>
      </c>
      <c r="G3888" s="95">
        <v>6881.18</v>
      </c>
    </row>
    <row r="3889" spans="2:7">
      <c r="B3889" s="41">
        <v>44250</v>
      </c>
      <c r="C3889" s="3" t="s">
        <v>119</v>
      </c>
      <c r="D3889" s="3">
        <v>600</v>
      </c>
      <c r="E3889" s="3" t="s">
        <v>6</v>
      </c>
      <c r="F3889" s="3" t="s">
        <v>115</v>
      </c>
      <c r="G3889" s="95">
        <v>15418.05</v>
      </c>
    </row>
    <row r="3890" spans="2:7">
      <c r="B3890" s="41">
        <v>44763</v>
      </c>
      <c r="C3890" s="3" t="s">
        <v>118</v>
      </c>
      <c r="D3890" s="3">
        <v>39</v>
      </c>
      <c r="E3890" s="3" t="s">
        <v>114</v>
      </c>
      <c r="F3890" s="3" t="s">
        <v>113</v>
      </c>
      <c r="G3890" s="95">
        <v>827.09</v>
      </c>
    </row>
    <row r="3891" spans="2:7">
      <c r="B3891" s="41">
        <v>44683</v>
      </c>
      <c r="C3891" s="3" t="s">
        <v>117</v>
      </c>
      <c r="D3891" s="3">
        <v>23</v>
      </c>
      <c r="E3891" s="3" t="s">
        <v>114</v>
      </c>
      <c r="F3891" s="3" t="s">
        <v>115</v>
      </c>
      <c r="G3891" s="95">
        <v>573.85</v>
      </c>
    </row>
    <row r="3892" spans="2:7">
      <c r="B3892" s="41">
        <v>44474</v>
      </c>
      <c r="C3892" s="3" t="s">
        <v>107</v>
      </c>
      <c r="D3892" s="3">
        <v>350</v>
      </c>
      <c r="E3892" s="3" t="s">
        <v>6</v>
      </c>
      <c r="F3892" s="3" t="s">
        <v>109</v>
      </c>
      <c r="G3892" s="95">
        <v>8792.61</v>
      </c>
    </row>
    <row r="3893" spans="2:7">
      <c r="B3893" s="41">
        <v>44166</v>
      </c>
      <c r="C3893" s="3" t="s">
        <v>118</v>
      </c>
      <c r="D3893" s="3">
        <v>9</v>
      </c>
      <c r="E3893" s="3" t="s">
        <v>110</v>
      </c>
      <c r="F3893" s="3" t="s">
        <v>113</v>
      </c>
      <c r="G3893" s="95">
        <v>215.55</v>
      </c>
    </row>
    <row r="3894" spans="2:7">
      <c r="B3894" s="41">
        <v>44747</v>
      </c>
      <c r="C3894" s="3" t="s">
        <v>119</v>
      </c>
      <c r="D3894" s="3">
        <v>7</v>
      </c>
      <c r="E3894" s="3" t="s">
        <v>9</v>
      </c>
      <c r="F3894" s="3" t="s">
        <v>109</v>
      </c>
      <c r="G3894" s="95">
        <v>195.65</v>
      </c>
    </row>
    <row r="3895" spans="2:7">
      <c r="B3895" s="41">
        <v>44864</v>
      </c>
      <c r="C3895" s="3" t="s">
        <v>118</v>
      </c>
      <c r="D3895" s="3">
        <v>27</v>
      </c>
      <c r="E3895" s="3" t="s">
        <v>9</v>
      </c>
      <c r="F3895" s="3" t="s">
        <v>115</v>
      </c>
      <c r="G3895" s="95">
        <v>641.45000000000005</v>
      </c>
    </row>
    <row r="3896" spans="2:7">
      <c r="B3896" s="41">
        <v>44569</v>
      </c>
      <c r="C3896" s="3" t="s">
        <v>116</v>
      </c>
      <c r="D3896" s="3">
        <v>17</v>
      </c>
      <c r="E3896" s="3" t="s">
        <v>110</v>
      </c>
      <c r="F3896" s="3" t="s">
        <v>113</v>
      </c>
      <c r="G3896" s="95">
        <v>424.15</v>
      </c>
    </row>
    <row r="3897" spans="2:7">
      <c r="B3897" s="41">
        <v>44452</v>
      </c>
      <c r="C3897" s="3" t="s">
        <v>116</v>
      </c>
      <c r="D3897" s="3">
        <v>9</v>
      </c>
      <c r="E3897" s="3" t="s">
        <v>114</v>
      </c>
      <c r="F3897" s="3" t="s">
        <v>106</v>
      </c>
      <c r="G3897" s="95">
        <v>242.55</v>
      </c>
    </row>
    <row r="3898" spans="2:7">
      <c r="B3898" s="41">
        <v>44395</v>
      </c>
      <c r="C3898" s="3" t="s">
        <v>116</v>
      </c>
      <c r="D3898" s="3">
        <v>19</v>
      </c>
      <c r="E3898" s="3" t="s">
        <v>112</v>
      </c>
      <c r="F3898" s="3" t="s">
        <v>113</v>
      </c>
      <c r="G3898" s="95">
        <v>645.04999999999995</v>
      </c>
    </row>
    <row r="3899" spans="2:7">
      <c r="B3899" s="41">
        <v>44518</v>
      </c>
      <c r="C3899" s="3" t="s">
        <v>117</v>
      </c>
      <c r="D3899" s="3">
        <v>8</v>
      </c>
      <c r="E3899" s="3" t="s">
        <v>110</v>
      </c>
      <c r="F3899" s="3" t="s">
        <v>115</v>
      </c>
      <c r="G3899" s="95">
        <v>207.6</v>
      </c>
    </row>
    <row r="3900" spans="2:7">
      <c r="B3900" s="41">
        <v>44069</v>
      </c>
      <c r="C3900" s="3" t="s">
        <v>117</v>
      </c>
      <c r="D3900" s="3">
        <v>44</v>
      </c>
      <c r="E3900" s="3" t="s">
        <v>112</v>
      </c>
      <c r="F3900" s="3" t="s">
        <v>111</v>
      </c>
      <c r="G3900" s="95">
        <v>1307.1300000000001</v>
      </c>
    </row>
    <row r="3901" spans="2:7">
      <c r="B3901" s="41">
        <v>44912</v>
      </c>
      <c r="C3901" s="3" t="s">
        <v>118</v>
      </c>
      <c r="D3901" s="3">
        <v>350</v>
      </c>
      <c r="E3901" s="3" t="s">
        <v>9</v>
      </c>
      <c r="F3901" s="3" t="s">
        <v>105</v>
      </c>
      <c r="G3901" s="95">
        <v>5423.69</v>
      </c>
    </row>
    <row r="3902" spans="2:7">
      <c r="B3902" s="41">
        <v>43962</v>
      </c>
      <c r="C3902" s="3" t="s">
        <v>119</v>
      </c>
      <c r="D3902" s="3">
        <v>300</v>
      </c>
      <c r="E3902" s="3" t="s">
        <v>114</v>
      </c>
      <c r="F3902" s="3" t="s">
        <v>111</v>
      </c>
      <c r="G3902" s="95">
        <v>4476.38</v>
      </c>
    </row>
    <row r="3903" spans="2:7">
      <c r="B3903" s="41">
        <v>44409</v>
      </c>
      <c r="C3903" s="3" t="s">
        <v>107</v>
      </c>
      <c r="D3903" s="3">
        <v>23</v>
      </c>
      <c r="E3903" s="3" t="s">
        <v>112</v>
      </c>
      <c r="F3903" s="3" t="s">
        <v>111</v>
      </c>
      <c r="G3903" s="95">
        <v>803.85</v>
      </c>
    </row>
    <row r="3904" spans="2:7">
      <c r="B3904" s="41">
        <v>44559</v>
      </c>
      <c r="C3904" s="3" t="s">
        <v>119</v>
      </c>
      <c r="D3904" s="3">
        <v>9</v>
      </c>
      <c r="E3904" s="3" t="s">
        <v>6</v>
      </c>
      <c r="F3904" s="3" t="s">
        <v>115</v>
      </c>
      <c r="G3904" s="95">
        <v>384.21</v>
      </c>
    </row>
    <row r="3905" spans="2:7">
      <c r="B3905" s="41">
        <v>44763</v>
      </c>
      <c r="C3905" s="3" t="s">
        <v>117</v>
      </c>
      <c r="D3905" s="3">
        <v>525</v>
      </c>
      <c r="E3905" s="3" t="s">
        <v>110</v>
      </c>
      <c r="F3905" s="3" t="s">
        <v>105</v>
      </c>
      <c r="G3905" s="95">
        <v>7229.91</v>
      </c>
    </row>
    <row r="3906" spans="2:7">
      <c r="B3906" s="41">
        <v>43833</v>
      </c>
      <c r="C3906" s="3" t="s">
        <v>117</v>
      </c>
      <c r="D3906" s="3">
        <v>5</v>
      </c>
      <c r="E3906" s="3" t="s">
        <v>9</v>
      </c>
      <c r="F3906" s="3" t="s">
        <v>105</v>
      </c>
      <c r="G3906" s="95">
        <v>139.75</v>
      </c>
    </row>
    <row r="3907" spans="2:7">
      <c r="B3907" s="41">
        <v>44555</v>
      </c>
      <c r="C3907" s="3" t="s">
        <v>119</v>
      </c>
      <c r="D3907" s="3">
        <v>575</v>
      </c>
      <c r="E3907" s="3" t="s">
        <v>6</v>
      </c>
      <c r="F3907" s="3" t="s">
        <v>105</v>
      </c>
      <c r="G3907" s="95">
        <v>14775.63</v>
      </c>
    </row>
    <row r="3908" spans="2:7">
      <c r="B3908" s="41">
        <v>44615</v>
      </c>
      <c r="C3908" s="3" t="s">
        <v>119</v>
      </c>
      <c r="D3908" s="3">
        <v>1</v>
      </c>
      <c r="E3908" s="3" t="s">
        <v>6</v>
      </c>
      <c r="F3908" s="3" t="s">
        <v>115</v>
      </c>
      <c r="G3908" s="95">
        <v>44.69</v>
      </c>
    </row>
    <row r="3909" spans="2:7">
      <c r="B3909" s="41">
        <v>44319</v>
      </c>
      <c r="C3909" s="3" t="s">
        <v>117</v>
      </c>
      <c r="D3909" s="3">
        <v>350</v>
      </c>
      <c r="E3909" s="3" t="s">
        <v>9</v>
      </c>
      <c r="F3909" s="3" t="s">
        <v>105</v>
      </c>
      <c r="G3909" s="95">
        <v>5423.69</v>
      </c>
    </row>
    <row r="3910" spans="2:7">
      <c r="B3910" s="41">
        <v>44917</v>
      </c>
      <c r="C3910" s="3" t="s">
        <v>117</v>
      </c>
      <c r="D3910" s="3">
        <v>6</v>
      </c>
      <c r="E3910" s="3" t="s">
        <v>9</v>
      </c>
      <c r="F3910" s="3" t="s">
        <v>108</v>
      </c>
      <c r="G3910" s="95">
        <v>167.7</v>
      </c>
    </row>
    <row r="3911" spans="2:7">
      <c r="B3911" s="41">
        <v>44445</v>
      </c>
      <c r="C3911" s="3" t="s">
        <v>107</v>
      </c>
      <c r="D3911" s="3">
        <v>20</v>
      </c>
      <c r="E3911" s="3" t="s">
        <v>6</v>
      </c>
      <c r="F3911" s="3" t="s">
        <v>115</v>
      </c>
      <c r="G3911" s="95">
        <v>893.8</v>
      </c>
    </row>
    <row r="3912" spans="2:7">
      <c r="B3912" s="41">
        <v>44087</v>
      </c>
      <c r="C3912" s="3" t="s">
        <v>117</v>
      </c>
      <c r="D3912" s="3">
        <v>14</v>
      </c>
      <c r="E3912" s="3" t="s">
        <v>9</v>
      </c>
      <c r="F3912" s="3" t="s">
        <v>113</v>
      </c>
      <c r="G3912" s="95">
        <v>391.3</v>
      </c>
    </row>
    <row r="3913" spans="2:7">
      <c r="B3913" s="41">
        <v>44833</v>
      </c>
      <c r="C3913" s="3" t="s">
        <v>119</v>
      </c>
      <c r="D3913" s="3">
        <v>46</v>
      </c>
      <c r="E3913" s="3" t="s">
        <v>6</v>
      </c>
      <c r="F3913" s="3" t="s">
        <v>115</v>
      </c>
      <c r="G3913" s="95">
        <v>1669.18</v>
      </c>
    </row>
    <row r="3914" spans="2:7">
      <c r="B3914" s="41">
        <v>44631</v>
      </c>
      <c r="C3914" s="3" t="s">
        <v>119</v>
      </c>
      <c r="D3914" s="3">
        <v>225</v>
      </c>
      <c r="E3914" s="3" t="s">
        <v>110</v>
      </c>
      <c r="F3914" s="3" t="s">
        <v>105</v>
      </c>
      <c r="G3914" s="95">
        <v>3929.63</v>
      </c>
    </row>
    <row r="3915" spans="2:7">
      <c r="B3915" s="41">
        <v>44737</v>
      </c>
      <c r="C3915" s="3" t="s">
        <v>118</v>
      </c>
      <c r="D3915" s="3">
        <v>13</v>
      </c>
      <c r="E3915" s="3" t="s">
        <v>114</v>
      </c>
      <c r="F3915" s="3" t="s">
        <v>113</v>
      </c>
      <c r="G3915" s="95">
        <v>337.35</v>
      </c>
    </row>
    <row r="3916" spans="2:7">
      <c r="B3916" s="41">
        <v>44034</v>
      </c>
      <c r="C3916" s="3" t="s">
        <v>119</v>
      </c>
      <c r="D3916" s="3">
        <v>375</v>
      </c>
      <c r="E3916" s="3" t="s">
        <v>6</v>
      </c>
      <c r="F3916" s="3" t="s">
        <v>105</v>
      </c>
      <c r="G3916" s="95">
        <v>9420.66</v>
      </c>
    </row>
    <row r="3917" spans="2:7">
      <c r="B3917" s="41">
        <v>44174</v>
      </c>
      <c r="C3917" s="3" t="s">
        <v>119</v>
      </c>
      <c r="D3917" s="3">
        <v>9</v>
      </c>
      <c r="E3917" s="3" t="s">
        <v>114</v>
      </c>
      <c r="F3917" s="3" t="s">
        <v>113</v>
      </c>
      <c r="G3917" s="95">
        <v>224.55</v>
      </c>
    </row>
    <row r="3918" spans="2:7">
      <c r="B3918" s="41">
        <v>43896</v>
      </c>
      <c r="C3918" s="3" t="s">
        <v>119</v>
      </c>
      <c r="D3918" s="3">
        <v>16</v>
      </c>
      <c r="E3918" s="3" t="s">
        <v>112</v>
      </c>
      <c r="F3918" s="3" t="s">
        <v>105</v>
      </c>
      <c r="G3918" s="95">
        <v>575.20000000000005</v>
      </c>
    </row>
    <row r="3919" spans="2:7">
      <c r="B3919" s="41">
        <v>44290</v>
      </c>
      <c r="C3919" s="3" t="s">
        <v>117</v>
      </c>
      <c r="D3919" s="3">
        <v>525</v>
      </c>
      <c r="E3919" s="3" t="s">
        <v>110</v>
      </c>
      <c r="F3919" s="3" t="s">
        <v>109</v>
      </c>
      <c r="G3919" s="95">
        <v>7531.78</v>
      </c>
    </row>
    <row r="3920" spans="2:7">
      <c r="B3920" s="41">
        <v>44575</v>
      </c>
      <c r="C3920" s="3" t="s">
        <v>116</v>
      </c>
      <c r="D3920" s="3">
        <v>425</v>
      </c>
      <c r="E3920" s="3" t="s">
        <v>114</v>
      </c>
      <c r="F3920" s="3" t="s">
        <v>106</v>
      </c>
      <c r="G3920" s="95">
        <v>6341.53</v>
      </c>
    </row>
    <row r="3921" spans="2:7">
      <c r="B3921" s="41">
        <v>43878</v>
      </c>
      <c r="C3921" s="3" t="s">
        <v>119</v>
      </c>
      <c r="D3921" s="3">
        <v>20</v>
      </c>
      <c r="E3921" s="3" t="s">
        <v>6</v>
      </c>
      <c r="F3921" s="3" t="s">
        <v>109</v>
      </c>
      <c r="G3921" s="95">
        <v>873.8</v>
      </c>
    </row>
    <row r="3922" spans="2:7">
      <c r="B3922" s="41">
        <v>44274</v>
      </c>
      <c r="C3922" s="3" t="s">
        <v>118</v>
      </c>
      <c r="D3922" s="3">
        <v>31</v>
      </c>
      <c r="E3922" s="3" t="s">
        <v>9</v>
      </c>
      <c r="F3922" s="3" t="s">
        <v>111</v>
      </c>
      <c r="G3922" s="95">
        <v>762.83</v>
      </c>
    </row>
    <row r="3923" spans="2:7">
      <c r="B3923" s="41">
        <v>44036</v>
      </c>
      <c r="C3923" s="3" t="s">
        <v>116</v>
      </c>
      <c r="D3923" s="3">
        <v>22</v>
      </c>
      <c r="E3923" s="3" t="s">
        <v>110</v>
      </c>
      <c r="F3923" s="3" t="s">
        <v>105</v>
      </c>
      <c r="G3923" s="95">
        <v>526.9</v>
      </c>
    </row>
    <row r="3924" spans="2:7">
      <c r="B3924" s="41">
        <v>44310</v>
      </c>
      <c r="C3924" s="3" t="s">
        <v>107</v>
      </c>
      <c r="D3924" s="3">
        <v>275</v>
      </c>
      <c r="E3924" s="3" t="s">
        <v>110</v>
      </c>
      <c r="F3924" s="3" t="s">
        <v>111</v>
      </c>
      <c r="G3924" s="95">
        <v>3787.09</v>
      </c>
    </row>
    <row r="3925" spans="2:7">
      <c r="B3925" s="41">
        <v>44185</v>
      </c>
      <c r="C3925" s="3" t="s">
        <v>116</v>
      </c>
      <c r="D3925" s="3">
        <v>40</v>
      </c>
      <c r="E3925" s="3" t="s">
        <v>114</v>
      </c>
      <c r="F3925" s="3" t="s">
        <v>108</v>
      </c>
      <c r="G3925" s="95">
        <v>848.3</v>
      </c>
    </row>
    <row r="3926" spans="2:7">
      <c r="B3926" s="41">
        <v>43979</v>
      </c>
      <c r="C3926" s="3" t="s">
        <v>118</v>
      </c>
      <c r="D3926" s="3">
        <v>5</v>
      </c>
      <c r="E3926" s="3" t="s">
        <v>110</v>
      </c>
      <c r="F3926" s="3" t="s">
        <v>105</v>
      </c>
      <c r="G3926" s="95">
        <v>124.75</v>
      </c>
    </row>
    <row r="3927" spans="2:7">
      <c r="B3927" s="41">
        <v>44305</v>
      </c>
      <c r="C3927" s="3" t="s">
        <v>107</v>
      </c>
      <c r="D3927" s="3">
        <v>8</v>
      </c>
      <c r="E3927" s="3" t="s">
        <v>6</v>
      </c>
      <c r="F3927" s="3" t="s">
        <v>105</v>
      </c>
      <c r="G3927" s="95">
        <v>349.52</v>
      </c>
    </row>
    <row r="3928" spans="2:7">
      <c r="B3928" s="41">
        <v>43887</v>
      </c>
      <c r="C3928" s="3" t="s">
        <v>116</v>
      </c>
      <c r="D3928" s="3">
        <v>40</v>
      </c>
      <c r="E3928" s="3" t="s">
        <v>114</v>
      </c>
      <c r="F3928" s="3" t="s">
        <v>108</v>
      </c>
      <c r="G3928" s="95">
        <v>916.3</v>
      </c>
    </row>
    <row r="3929" spans="2:7">
      <c r="B3929" s="41">
        <v>44865</v>
      </c>
      <c r="C3929" s="3" t="s">
        <v>116</v>
      </c>
      <c r="D3929" s="3">
        <v>3</v>
      </c>
      <c r="E3929" s="3" t="s">
        <v>110</v>
      </c>
      <c r="F3929" s="3" t="s">
        <v>106</v>
      </c>
      <c r="G3929" s="95">
        <v>71.849999999999994</v>
      </c>
    </row>
    <row r="3930" spans="2:7">
      <c r="B3930" s="41">
        <v>43957</v>
      </c>
      <c r="C3930" s="3" t="s">
        <v>117</v>
      </c>
      <c r="D3930" s="3">
        <v>525</v>
      </c>
      <c r="E3930" s="3" t="s">
        <v>6</v>
      </c>
      <c r="F3930" s="3" t="s">
        <v>105</v>
      </c>
      <c r="G3930" s="95">
        <v>12887.04</v>
      </c>
    </row>
    <row r="3931" spans="2:7">
      <c r="B3931" s="41">
        <v>43923</v>
      </c>
      <c r="C3931" s="3" t="s">
        <v>119</v>
      </c>
      <c r="D3931" s="3">
        <v>7</v>
      </c>
      <c r="E3931" s="3" t="s">
        <v>112</v>
      </c>
      <c r="F3931" s="3" t="s">
        <v>113</v>
      </c>
      <c r="G3931" s="95">
        <v>237.65</v>
      </c>
    </row>
    <row r="3932" spans="2:7">
      <c r="B3932" s="41">
        <v>44593</v>
      </c>
      <c r="C3932" s="3" t="s">
        <v>118</v>
      </c>
      <c r="D3932" s="3">
        <v>5</v>
      </c>
      <c r="E3932" s="3" t="s">
        <v>9</v>
      </c>
      <c r="F3932" s="3" t="s">
        <v>105</v>
      </c>
      <c r="G3932" s="95">
        <v>144.75</v>
      </c>
    </row>
    <row r="3933" spans="2:7">
      <c r="B3933" s="41">
        <v>44707</v>
      </c>
      <c r="C3933" s="3" t="s">
        <v>119</v>
      </c>
      <c r="D3933" s="3">
        <v>150</v>
      </c>
      <c r="E3933" s="3" t="s">
        <v>9</v>
      </c>
      <c r="F3933" s="3" t="s">
        <v>108</v>
      </c>
      <c r="G3933" s="95">
        <v>3039.75</v>
      </c>
    </row>
    <row r="3934" spans="2:7">
      <c r="B3934" s="41">
        <v>44810</v>
      </c>
      <c r="C3934" s="3" t="s">
        <v>116</v>
      </c>
      <c r="D3934" s="3">
        <v>275</v>
      </c>
      <c r="E3934" s="3" t="s">
        <v>112</v>
      </c>
      <c r="F3934" s="3" t="s">
        <v>115</v>
      </c>
      <c r="G3934" s="95">
        <v>5684.59</v>
      </c>
    </row>
    <row r="3935" spans="2:7">
      <c r="B3935" s="41">
        <v>44605</v>
      </c>
      <c r="C3935" s="3" t="s">
        <v>118</v>
      </c>
      <c r="D3935" s="3">
        <v>200</v>
      </c>
      <c r="E3935" s="3" t="s">
        <v>110</v>
      </c>
      <c r="F3935" s="3" t="s">
        <v>108</v>
      </c>
      <c r="G3935" s="95">
        <v>3493</v>
      </c>
    </row>
    <row r="3936" spans="2:7">
      <c r="B3936" s="41">
        <v>44339</v>
      </c>
      <c r="C3936" s="3" t="s">
        <v>119</v>
      </c>
      <c r="D3936" s="3">
        <v>22</v>
      </c>
      <c r="E3936" s="3" t="s">
        <v>110</v>
      </c>
      <c r="F3936" s="3" t="s">
        <v>115</v>
      </c>
      <c r="G3936" s="95">
        <v>526.9</v>
      </c>
    </row>
    <row r="3937" spans="2:7">
      <c r="B3937" s="41">
        <v>44652</v>
      </c>
      <c r="C3937" s="3" t="s">
        <v>118</v>
      </c>
      <c r="D3937" s="3">
        <v>27</v>
      </c>
      <c r="E3937" s="3" t="s">
        <v>112</v>
      </c>
      <c r="F3937" s="3" t="s">
        <v>108</v>
      </c>
      <c r="G3937" s="95">
        <v>825.05</v>
      </c>
    </row>
    <row r="3938" spans="2:7">
      <c r="B3938" s="41">
        <v>44172</v>
      </c>
      <c r="C3938" s="3" t="s">
        <v>116</v>
      </c>
      <c r="D3938" s="3">
        <v>175</v>
      </c>
      <c r="E3938" s="3" t="s">
        <v>112</v>
      </c>
      <c r="F3938" s="3" t="s">
        <v>108</v>
      </c>
      <c r="G3938" s="95">
        <v>4158.88</v>
      </c>
    </row>
    <row r="3939" spans="2:7">
      <c r="B3939" s="41">
        <v>44522</v>
      </c>
      <c r="C3939" s="3" t="s">
        <v>119</v>
      </c>
      <c r="D3939" s="3">
        <v>1</v>
      </c>
      <c r="E3939" s="3" t="s">
        <v>110</v>
      </c>
      <c r="F3939" s="3" t="s">
        <v>106</v>
      </c>
      <c r="G3939" s="95">
        <v>25.95</v>
      </c>
    </row>
    <row r="3940" spans="2:7">
      <c r="B3940" s="41">
        <v>44859</v>
      </c>
      <c r="C3940" s="3" t="s">
        <v>117</v>
      </c>
      <c r="D3940" s="3">
        <v>7</v>
      </c>
      <c r="E3940" s="3" t="s">
        <v>112</v>
      </c>
      <c r="F3940" s="3" t="s">
        <v>109</v>
      </c>
      <c r="G3940" s="95">
        <v>251.65</v>
      </c>
    </row>
    <row r="3941" spans="2:7">
      <c r="B3941" s="41">
        <v>44317</v>
      </c>
      <c r="C3941" s="3" t="s">
        <v>117</v>
      </c>
      <c r="D3941" s="3">
        <v>7</v>
      </c>
      <c r="E3941" s="3" t="s">
        <v>6</v>
      </c>
      <c r="F3941" s="3" t="s">
        <v>106</v>
      </c>
      <c r="G3941" s="95">
        <v>305.83</v>
      </c>
    </row>
    <row r="3942" spans="2:7">
      <c r="B3942" s="41">
        <v>44686</v>
      </c>
      <c r="C3942" s="3" t="s">
        <v>118</v>
      </c>
      <c r="D3942" s="3">
        <v>375</v>
      </c>
      <c r="E3942" s="3" t="s">
        <v>112</v>
      </c>
      <c r="F3942" s="3" t="s">
        <v>115</v>
      </c>
      <c r="G3942" s="95">
        <v>7320.47</v>
      </c>
    </row>
    <row r="3943" spans="2:7">
      <c r="B3943" s="41">
        <v>44415</v>
      </c>
      <c r="C3943" s="3" t="s">
        <v>117</v>
      </c>
      <c r="D3943" s="3">
        <v>4</v>
      </c>
      <c r="E3943" s="3" t="s">
        <v>110</v>
      </c>
      <c r="F3943" s="3" t="s">
        <v>105</v>
      </c>
      <c r="G3943" s="95">
        <v>103.8</v>
      </c>
    </row>
    <row r="3944" spans="2:7">
      <c r="B3944" s="41">
        <v>44455</v>
      </c>
      <c r="C3944" s="3" t="s">
        <v>119</v>
      </c>
      <c r="D3944" s="3">
        <v>8</v>
      </c>
      <c r="E3944" s="3" t="s">
        <v>114</v>
      </c>
      <c r="F3944" s="3" t="s">
        <v>115</v>
      </c>
      <c r="G3944" s="95">
        <v>215.6</v>
      </c>
    </row>
    <row r="3945" spans="2:7">
      <c r="B3945" s="41">
        <v>44889</v>
      </c>
      <c r="C3945" s="3" t="s">
        <v>117</v>
      </c>
      <c r="D3945" s="3">
        <v>7</v>
      </c>
      <c r="E3945" s="3" t="s">
        <v>114</v>
      </c>
      <c r="F3945" s="3" t="s">
        <v>108</v>
      </c>
      <c r="G3945" s="95">
        <v>181.65</v>
      </c>
    </row>
    <row r="3946" spans="2:7">
      <c r="B3946" s="41">
        <v>43838</v>
      </c>
      <c r="C3946" s="3" t="s">
        <v>119</v>
      </c>
      <c r="D3946" s="3">
        <v>500</v>
      </c>
      <c r="E3946" s="3" t="s">
        <v>110</v>
      </c>
      <c r="F3946" s="3" t="s">
        <v>109</v>
      </c>
      <c r="G3946" s="95">
        <v>7460.63</v>
      </c>
    </row>
    <row r="3947" spans="2:7">
      <c r="B3947" s="41">
        <v>44346</v>
      </c>
      <c r="C3947" s="3" t="s">
        <v>117</v>
      </c>
      <c r="D3947" s="3">
        <v>3</v>
      </c>
      <c r="E3947" s="3" t="s">
        <v>6</v>
      </c>
      <c r="F3947" s="3" t="s">
        <v>111</v>
      </c>
      <c r="G3947" s="95">
        <v>131.07</v>
      </c>
    </row>
    <row r="3948" spans="2:7">
      <c r="B3948" s="41">
        <v>44234</v>
      </c>
      <c r="C3948" s="3" t="s">
        <v>119</v>
      </c>
      <c r="D3948" s="3">
        <v>35</v>
      </c>
      <c r="E3948" s="3" t="s">
        <v>6</v>
      </c>
      <c r="F3948" s="3" t="s">
        <v>108</v>
      </c>
      <c r="G3948" s="95">
        <v>1329.53</v>
      </c>
    </row>
    <row r="3949" spans="2:7">
      <c r="B3949" s="41">
        <v>44314</v>
      </c>
      <c r="C3949" s="3" t="s">
        <v>107</v>
      </c>
      <c r="D3949" s="3">
        <v>24</v>
      </c>
      <c r="E3949" s="3" t="s">
        <v>114</v>
      </c>
      <c r="F3949" s="3" t="s">
        <v>106</v>
      </c>
      <c r="G3949" s="95">
        <v>529.38</v>
      </c>
    </row>
    <row r="3950" spans="2:7">
      <c r="B3950" s="41">
        <v>44376</v>
      </c>
      <c r="C3950" s="3" t="s">
        <v>107</v>
      </c>
      <c r="D3950" s="3">
        <v>6</v>
      </c>
      <c r="E3950" s="3" t="s">
        <v>110</v>
      </c>
      <c r="F3950" s="3" t="s">
        <v>109</v>
      </c>
      <c r="G3950" s="95">
        <v>149.69999999999999</v>
      </c>
    </row>
    <row r="3951" spans="2:7">
      <c r="B3951" s="41">
        <v>44602</v>
      </c>
      <c r="C3951" s="3" t="s">
        <v>116</v>
      </c>
      <c r="D3951" s="3">
        <v>75</v>
      </c>
      <c r="E3951" s="3" t="s">
        <v>9</v>
      </c>
      <c r="F3951" s="3" t="s">
        <v>105</v>
      </c>
      <c r="G3951" s="95">
        <v>1515.94</v>
      </c>
    </row>
    <row r="3952" spans="2:7">
      <c r="B3952" s="41">
        <v>44124</v>
      </c>
      <c r="C3952" s="3" t="s">
        <v>119</v>
      </c>
      <c r="D3952" s="3">
        <v>45</v>
      </c>
      <c r="E3952" s="3" t="s">
        <v>114</v>
      </c>
      <c r="F3952" s="3" t="s">
        <v>111</v>
      </c>
      <c r="G3952" s="95">
        <v>1030.8399999999999</v>
      </c>
    </row>
    <row r="3953" spans="2:7">
      <c r="B3953" s="41">
        <v>44216</v>
      </c>
      <c r="C3953" s="3" t="s">
        <v>117</v>
      </c>
      <c r="D3953" s="3">
        <v>39</v>
      </c>
      <c r="E3953" s="3" t="s">
        <v>110</v>
      </c>
      <c r="F3953" s="3" t="s">
        <v>115</v>
      </c>
      <c r="G3953" s="95">
        <v>860.24</v>
      </c>
    </row>
    <row r="3954" spans="2:7">
      <c r="B3954" s="41">
        <v>44028</v>
      </c>
      <c r="C3954" s="3" t="s">
        <v>118</v>
      </c>
      <c r="D3954" s="3">
        <v>25</v>
      </c>
      <c r="E3954" s="3" t="s">
        <v>6</v>
      </c>
      <c r="F3954" s="3" t="s">
        <v>108</v>
      </c>
      <c r="G3954" s="95">
        <v>907.16</v>
      </c>
    </row>
    <row r="3955" spans="2:7">
      <c r="B3955" s="41">
        <v>44815</v>
      </c>
      <c r="C3955" s="3" t="s">
        <v>118</v>
      </c>
      <c r="D3955" s="3">
        <v>425</v>
      </c>
      <c r="E3955" s="3" t="s">
        <v>9</v>
      </c>
      <c r="F3955" s="3" t="s">
        <v>105</v>
      </c>
      <c r="G3955" s="95">
        <v>6830.28</v>
      </c>
    </row>
    <row r="3956" spans="2:7">
      <c r="B3956" s="41">
        <v>44474</v>
      </c>
      <c r="C3956" s="3" t="s">
        <v>118</v>
      </c>
      <c r="D3956" s="3">
        <v>29</v>
      </c>
      <c r="E3956" s="3" t="s">
        <v>114</v>
      </c>
      <c r="F3956" s="3" t="s">
        <v>113</v>
      </c>
      <c r="G3956" s="95">
        <v>615.02</v>
      </c>
    </row>
    <row r="3957" spans="2:7">
      <c r="B3957" s="41">
        <v>44368</v>
      </c>
      <c r="C3957" s="3" t="s">
        <v>119</v>
      </c>
      <c r="D3957" s="3">
        <v>400</v>
      </c>
      <c r="E3957" s="3" t="s">
        <v>112</v>
      </c>
      <c r="F3957" s="3" t="s">
        <v>105</v>
      </c>
      <c r="G3957" s="95">
        <v>8038.5</v>
      </c>
    </row>
    <row r="3958" spans="2:7">
      <c r="B3958" s="41">
        <v>44596</v>
      </c>
      <c r="C3958" s="3" t="s">
        <v>107</v>
      </c>
      <c r="D3958" s="3">
        <v>550</v>
      </c>
      <c r="E3958" s="3" t="s">
        <v>110</v>
      </c>
      <c r="F3958" s="3" t="s">
        <v>111</v>
      </c>
      <c r="G3958" s="95">
        <v>8206.69</v>
      </c>
    </row>
    <row r="3959" spans="2:7">
      <c r="B3959" s="41">
        <v>43903</v>
      </c>
      <c r="C3959" s="3" t="s">
        <v>117</v>
      </c>
      <c r="D3959" s="3">
        <v>7</v>
      </c>
      <c r="E3959" s="3" t="s">
        <v>114</v>
      </c>
      <c r="F3959" s="3" t="s">
        <v>108</v>
      </c>
      <c r="G3959" s="95">
        <v>174.65</v>
      </c>
    </row>
    <row r="3960" spans="2:7">
      <c r="B3960" s="41">
        <v>44043</v>
      </c>
      <c r="C3960" s="3" t="s">
        <v>119</v>
      </c>
      <c r="D3960" s="3">
        <v>32</v>
      </c>
      <c r="E3960" s="3" t="s">
        <v>112</v>
      </c>
      <c r="F3960" s="3" t="s">
        <v>105</v>
      </c>
      <c r="G3960" s="95">
        <v>923.44</v>
      </c>
    </row>
    <row r="3961" spans="2:7">
      <c r="B3961" s="41">
        <v>44677</v>
      </c>
      <c r="C3961" s="3" t="s">
        <v>116</v>
      </c>
      <c r="D3961" s="3">
        <v>1</v>
      </c>
      <c r="E3961" s="3" t="s">
        <v>6</v>
      </c>
      <c r="F3961" s="3" t="s">
        <v>109</v>
      </c>
      <c r="G3961" s="95">
        <v>44.69</v>
      </c>
    </row>
    <row r="3962" spans="2:7">
      <c r="B3962" s="41">
        <v>44601</v>
      </c>
      <c r="C3962" s="3" t="s">
        <v>119</v>
      </c>
      <c r="D3962" s="3">
        <v>200</v>
      </c>
      <c r="E3962" s="3" t="s">
        <v>114</v>
      </c>
      <c r="F3962" s="3" t="s">
        <v>106</v>
      </c>
      <c r="G3962" s="95">
        <v>3773</v>
      </c>
    </row>
    <row r="3963" spans="2:7">
      <c r="B3963" s="41">
        <v>44066</v>
      </c>
      <c r="C3963" s="3" t="s">
        <v>118</v>
      </c>
      <c r="D3963" s="3">
        <v>375</v>
      </c>
      <c r="E3963" s="3" t="s">
        <v>112</v>
      </c>
      <c r="F3963" s="3" t="s">
        <v>109</v>
      </c>
      <c r="G3963" s="95">
        <v>7751.72</v>
      </c>
    </row>
    <row r="3964" spans="2:7">
      <c r="B3964" s="41">
        <v>43873</v>
      </c>
      <c r="C3964" s="3" t="s">
        <v>107</v>
      </c>
      <c r="D3964" s="3">
        <v>6</v>
      </c>
      <c r="E3964" s="3" t="s">
        <v>6</v>
      </c>
      <c r="F3964" s="3" t="s">
        <v>108</v>
      </c>
      <c r="G3964" s="95">
        <v>262.14</v>
      </c>
    </row>
    <row r="3965" spans="2:7">
      <c r="B3965" s="41">
        <v>44578</v>
      </c>
      <c r="C3965" s="3" t="s">
        <v>117</v>
      </c>
      <c r="D3965" s="3">
        <v>5</v>
      </c>
      <c r="E3965" s="3" t="s">
        <v>6</v>
      </c>
      <c r="F3965" s="3" t="s">
        <v>105</v>
      </c>
      <c r="G3965" s="95">
        <v>223.45</v>
      </c>
    </row>
    <row r="3966" spans="2:7">
      <c r="B3966" s="41">
        <v>44129</v>
      </c>
      <c r="C3966" s="3" t="s">
        <v>116</v>
      </c>
      <c r="D3966" s="3">
        <v>575</v>
      </c>
      <c r="E3966" s="3" t="s">
        <v>6</v>
      </c>
      <c r="F3966" s="3" t="s">
        <v>105</v>
      </c>
      <c r="G3966" s="95">
        <v>14775.63</v>
      </c>
    </row>
    <row r="3967" spans="2:7">
      <c r="B3967" s="41">
        <v>44307</v>
      </c>
      <c r="C3967" s="3" t="s">
        <v>107</v>
      </c>
      <c r="D3967" s="3">
        <v>8</v>
      </c>
      <c r="E3967" s="3" t="s">
        <v>6</v>
      </c>
      <c r="F3967" s="3" t="s">
        <v>105</v>
      </c>
      <c r="G3967" s="95">
        <v>357.52</v>
      </c>
    </row>
    <row r="3968" spans="2:7">
      <c r="B3968" s="41">
        <v>43861</v>
      </c>
      <c r="C3968" s="3" t="s">
        <v>117</v>
      </c>
      <c r="D3968" s="3">
        <v>42</v>
      </c>
      <c r="E3968" s="3" t="s">
        <v>112</v>
      </c>
      <c r="F3968" s="3" t="s">
        <v>108</v>
      </c>
      <c r="G3968" s="95">
        <v>1283.42</v>
      </c>
    </row>
    <row r="3969" spans="2:7">
      <c r="B3969" s="41">
        <v>43916</v>
      </c>
      <c r="C3969" s="3" t="s">
        <v>116</v>
      </c>
      <c r="D3969" s="3">
        <v>11</v>
      </c>
      <c r="E3969" s="3" t="s">
        <v>112</v>
      </c>
      <c r="F3969" s="3" t="s">
        <v>108</v>
      </c>
      <c r="G3969" s="95">
        <v>384.45</v>
      </c>
    </row>
    <row r="3970" spans="2:7">
      <c r="B3970" s="41">
        <v>44096</v>
      </c>
      <c r="C3970" s="3" t="s">
        <v>117</v>
      </c>
      <c r="D3970" s="3">
        <v>18</v>
      </c>
      <c r="E3970" s="3" t="s">
        <v>6</v>
      </c>
      <c r="F3970" s="3" t="s">
        <v>113</v>
      </c>
      <c r="G3970" s="95">
        <v>768.42</v>
      </c>
    </row>
    <row r="3971" spans="2:7">
      <c r="B3971" s="41">
        <v>44799</v>
      </c>
      <c r="C3971" s="3" t="s">
        <v>119</v>
      </c>
      <c r="D3971" s="3">
        <v>48</v>
      </c>
      <c r="E3971" s="3" t="s">
        <v>114</v>
      </c>
      <c r="F3971" s="3" t="s">
        <v>109</v>
      </c>
      <c r="G3971" s="95">
        <v>970.2</v>
      </c>
    </row>
    <row r="3972" spans="2:7">
      <c r="B3972" s="41">
        <v>44052</v>
      </c>
      <c r="C3972" s="3" t="s">
        <v>116</v>
      </c>
      <c r="D3972" s="3">
        <v>37</v>
      </c>
      <c r="E3972" s="3" t="s">
        <v>114</v>
      </c>
      <c r="F3972" s="3" t="s">
        <v>115</v>
      </c>
      <c r="G3972" s="95">
        <v>847.58</v>
      </c>
    </row>
    <row r="3973" spans="2:7">
      <c r="B3973" s="41">
        <v>44787</v>
      </c>
      <c r="C3973" s="3" t="s">
        <v>107</v>
      </c>
      <c r="D3973" s="3">
        <v>5</v>
      </c>
      <c r="E3973" s="3" t="s">
        <v>6</v>
      </c>
      <c r="F3973" s="3" t="s">
        <v>106</v>
      </c>
      <c r="G3973" s="95">
        <v>223.45</v>
      </c>
    </row>
    <row r="3974" spans="2:7">
      <c r="B3974" s="41">
        <v>44635</v>
      </c>
      <c r="C3974" s="3" t="s">
        <v>117</v>
      </c>
      <c r="D3974" s="3">
        <v>375</v>
      </c>
      <c r="E3974" s="3" t="s">
        <v>114</v>
      </c>
      <c r="F3974" s="3" t="s">
        <v>106</v>
      </c>
      <c r="G3974" s="95">
        <v>5595.47</v>
      </c>
    </row>
    <row r="3975" spans="2:7">
      <c r="B3975" s="41">
        <v>43862</v>
      </c>
      <c r="C3975" s="3" t="s">
        <v>118</v>
      </c>
      <c r="D3975" s="3">
        <v>33</v>
      </c>
      <c r="E3975" s="3" t="s">
        <v>6</v>
      </c>
      <c r="F3975" s="3" t="s">
        <v>109</v>
      </c>
      <c r="G3975" s="95">
        <v>1253.55</v>
      </c>
    </row>
    <row r="3976" spans="2:7">
      <c r="B3976" s="41">
        <v>44237</v>
      </c>
      <c r="C3976" s="3" t="s">
        <v>117</v>
      </c>
      <c r="D3976" s="3">
        <v>250</v>
      </c>
      <c r="E3976" s="3" t="s">
        <v>6</v>
      </c>
      <c r="F3976" s="3" t="s">
        <v>115</v>
      </c>
      <c r="G3976" s="95">
        <v>7820.75</v>
      </c>
    </row>
    <row r="3977" spans="2:7">
      <c r="B3977" s="41">
        <v>43957</v>
      </c>
      <c r="C3977" s="3" t="s">
        <v>119</v>
      </c>
      <c r="D3977" s="3">
        <v>24</v>
      </c>
      <c r="E3977" s="3" t="s">
        <v>110</v>
      </c>
      <c r="F3977" s="3" t="s">
        <v>105</v>
      </c>
      <c r="G3977" s="95">
        <v>529.38</v>
      </c>
    </row>
    <row r="3978" spans="2:7">
      <c r="B3978" s="41">
        <v>44271</v>
      </c>
      <c r="C3978" s="3" t="s">
        <v>118</v>
      </c>
      <c r="D3978" s="3">
        <v>20</v>
      </c>
      <c r="E3978" s="3" t="s">
        <v>112</v>
      </c>
      <c r="F3978" s="3" t="s">
        <v>111</v>
      </c>
      <c r="G3978" s="95">
        <v>699</v>
      </c>
    </row>
    <row r="3979" spans="2:7">
      <c r="B3979" s="41">
        <v>44721</v>
      </c>
      <c r="C3979" s="3" t="s">
        <v>116</v>
      </c>
      <c r="D3979" s="3">
        <v>425</v>
      </c>
      <c r="E3979" s="3" t="s">
        <v>110</v>
      </c>
      <c r="F3979" s="3" t="s">
        <v>115</v>
      </c>
      <c r="G3979" s="95">
        <v>5852.78</v>
      </c>
    </row>
    <row r="3980" spans="2:7">
      <c r="B3980" s="41">
        <v>44584</v>
      </c>
      <c r="C3980" s="3" t="s">
        <v>117</v>
      </c>
      <c r="D3980" s="3">
        <v>4</v>
      </c>
      <c r="E3980" s="3" t="s">
        <v>110</v>
      </c>
      <c r="F3980" s="3" t="s">
        <v>105</v>
      </c>
      <c r="G3980" s="95">
        <v>103.8</v>
      </c>
    </row>
    <row r="3981" spans="2:7">
      <c r="B3981" s="41">
        <v>44320</v>
      </c>
      <c r="C3981" s="3" t="s">
        <v>117</v>
      </c>
      <c r="D3981" s="3">
        <v>43</v>
      </c>
      <c r="E3981" s="3" t="s">
        <v>112</v>
      </c>
      <c r="F3981" s="3" t="s">
        <v>109</v>
      </c>
      <c r="G3981" s="95">
        <v>1313.97</v>
      </c>
    </row>
    <row r="3982" spans="2:7">
      <c r="B3982" s="41">
        <v>44558</v>
      </c>
      <c r="C3982" s="3" t="s">
        <v>107</v>
      </c>
      <c r="D3982" s="3">
        <v>25</v>
      </c>
      <c r="E3982" s="3" t="s">
        <v>114</v>
      </c>
      <c r="F3982" s="3" t="s">
        <v>105</v>
      </c>
      <c r="G3982" s="95">
        <v>551.44000000000005</v>
      </c>
    </row>
    <row r="3983" spans="2:7">
      <c r="B3983" s="41">
        <v>44884</v>
      </c>
      <c r="C3983" s="3" t="s">
        <v>107</v>
      </c>
      <c r="D3983" s="3">
        <v>36</v>
      </c>
      <c r="E3983" s="3" t="s">
        <v>6</v>
      </c>
      <c r="F3983" s="3" t="s">
        <v>115</v>
      </c>
      <c r="G3983" s="95">
        <v>1336.91</v>
      </c>
    </row>
    <row r="3984" spans="2:7">
      <c r="B3984" s="41">
        <v>44884</v>
      </c>
      <c r="C3984" s="3" t="s">
        <v>116</v>
      </c>
      <c r="D3984" s="3">
        <v>35</v>
      </c>
      <c r="E3984" s="3" t="s">
        <v>110</v>
      </c>
      <c r="F3984" s="3" t="s">
        <v>109</v>
      </c>
      <c r="G3984" s="95">
        <v>712.51</v>
      </c>
    </row>
    <row r="3985" spans="2:7">
      <c r="B3985" s="41">
        <v>44699</v>
      </c>
      <c r="C3985" s="3" t="s">
        <v>116</v>
      </c>
      <c r="D3985" s="3">
        <v>13</v>
      </c>
      <c r="E3985" s="3" t="s">
        <v>6</v>
      </c>
      <c r="F3985" s="3" t="s">
        <v>113</v>
      </c>
      <c r="G3985" s="95">
        <v>580.97</v>
      </c>
    </row>
    <row r="3986" spans="2:7">
      <c r="B3986" s="41">
        <v>44472</v>
      </c>
      <c r="C3986" s="3" t="s">
        <v>117</v>
      </c>
      <c r="D3986" s="3">
        <v>350</v>
      </c>
      <c r="E3986" s="3" t="s">
        <v>6</v>
      </c>
      <c r="F3986" s="3" t="s">
        <v>113</v>
      </c>
      <c r="G3986" s="95">
        <v>8993.86</v>
      </c>
    </row>
    <row r="3987" spans="2:7">
      <c r="B3987" s="41">
        <v>43887</v>
      </c>
      <c r="C3987" s="3" t="s">
        <v>118</v>
      </c>
      <c r="D3987" s="3">
        <v>1</v>
      </c>
      <c r="E3987" s="3" t="s">
        <v>110</v>
      </c>
      <c r="F3987" s="3" t="s">
        <v>105</v>
      </c>
      <c r="G3987" s="95">
        <v>25.95</v>
      </c>
    </row>
    <row r="3988" spans="2:7">
      <c r="B3988" s="41">
        <v>44452</v>
      </c>
      <c r="C3988" s="3" t="s">
        <v>119</v>
      </c>
      <c r="D3988" s="3">
        <v>200</v>
      </c>
      <c r="E3988" s="3" t="s">
        <v>112</v>
      </c>
      <c r="F3988" s="3" t="s">
        <v>111</v>
      </c>
      <c r="G3988" s="95">
        <v>4753</v>
      </c>
    </row>
    <row r="3989" spans="2:7">
      <c r="B3989" s="41">
        <v>44891</v>
      </c>
      <c r="C3989" s="3" t="s">
        <v>117</v>
      </c>
      <c r="D3989" s="3">
        <v>3</v>
      </c>
      <c r="E3989" s="3" t="s">
        <v>6</v>
      </c>
      <c r="F3989" s="3" t="s">
        <v>115</v>
      </c>
      <c r="G3989" s="95">
        <v>128.07</v>
      </c>
    </row>
    <row r="3990" spans="2:7">
      <c r="B3990" s="41">
        <v>43957</v>
      </c>
      <c r="C3990" s="3" t="s">
        <v>117</v>
      </c>
      <c r="D3990" s="3">
        <v>225</v>
      </c>
      <c r="E3990" s="3" t="s">
        <v>9</v>
      </c>
      <c r="F3990" s="3" t="s">
        <v>115</v>
      </c>
      <c r="G3990" s="95">
        <v>4559.63</v>
      </c>
    </row>
    <row r="3991" spans="2:7">
      <c r="B3991" s="41">
        <v>44006</v>
      </c>
      <c r="C3991" s="3" t="s">
        <v>117</v>
      </c>
      <c r="D3991" s="3">
        <v>32</v>
      </c>
      <c r="E3991" s="3" t="s">
        <v>6</v>
      </c>
      <c r="F3991" s="3" t="s">
        <v>105</v>
      </c>
      <c r="G3991" s="95">
        <v>1188.3699999999999</v>
      </c>
    </row>
    <row r="3992" spans="2:7">
      <c r="B3992" s="41">
        <v>44124</v>
      </c>
      <c r="C3992" s="3" t="s">
        <v>119</v>
      </c>
      <c r="D3992" s="3">
        <v>30</v>
      </c>
      <c r="E3992" s="3" t="s">
        <v>112</v>
      </c>
      <c r="F3992" s="3" t="s">
        <v>105</v>
      </c>
      <c r="G3992" s="95">
        <v>891.23</v>
      </c>
    </row>
    <row r="3993" spans="2:7">
      <c r="B3993" s="41">
        <v>44811</v>
      </c>
      <c r="C3993" s="3" t="s">
        <v>107</v>
      </c>
      <c r="D3993" s="3">
        <v>200</v>
      </c>
      <c r="E3993" s="3" t="s">
        <v>114</v>
      </c>
      <c r="F3993" s="3" t="s">
        <v>113</v>
      </c>
      <c r="G3993" s="95">
        <v>3633</v>
      </c>
    </row>
    <row r="3994" spans="2:7">
      <c r="B3994" s="41">
        <v>44853</v>
      </c>
      <c r="C3994" s="3" t="s">
        <v>117</v>
      </c>
      <c r="D3994" s="3">
        <v>550</v>
      </c>
      <c r="E3994" s="3" t="s">
        <v>6</v>
      </c>
      <c r="F3994" s="3" t="s">
        <v>111</v>
      </c>
      <c r="G3994" s="95">
        <v>14133.21</v>
      </c>
    </row>
    <row r="3995" spans="2:7">
      <c r="B3995" s="41">
        <v>44913</v>
      </c>
      <c r="C3995" s="3" t="s">
        <v>117</v>
      </c>
      <c r="D3995" s="3">
        <v>16</v>
      </c>
      <c r="E3995" s="3" t="s">
        <v>114</v>
      </c>
      <c r="F3995" s="3" t="s">
        <v>108</v>
      </c>
      <c r="G3995" s="95">
        <v>431.2</v>
      </c>
    </row>
    <row r="3996" spans="2:7">
      <c r="B3996" s="41">
        <v>44273</v>
      </c>
      <c r="C3996" s="3" t="s">
        <v>116</v>
      </c>
      <c r="D3996" s="3">
        <v>350</v>
      </c>
      <c r="E3996" s="3" t="s">
        <v>114</v>
      </c>
      <c r="F3996" s="3" t="s">
        <v>111</v>
      </c>
      <c r="G3996" s="95">
        <v>5222.4399999999996</v>
      </c>
    </row>
    <row r="3997" spans="2:7">
      <c r="B3997" s="41">
        <v>44324</v>
      </c>
      <c r="C3997" s="3" t="s">
        <v>117</v>
      </c>
      <c r="D3997" s="3">
        <v>125</v>
      </c>
      <c r="E3997" s="3" t="s">
        <v>112</v>
      </c>
      <c r="F3997" s="3" t="s">
        <v>111</v>
      </c>
      <c r="G3997" s="95">
        <v>2970.63</v>
      </c>
    </row>
    <row r="3998" spans="2:7">
      <c r="B3998" s="41">
        <v>44282</v>
      </c>
      <c r="C3998" s="3" t="s">
        <v>117</v>
      </c>
      <c r="D3998" s="3">
        <v>525</v>
      </c>
      <c r="E3998" s="3" t="s">
        <v>6</v>
      </c>
      <c r="F3998" s="3" t="s">
        <v>108</v>
      </c>
      <c r="G3998" s="95">
        <v>13490.79</v>
      </c>
    </row>
    <row r="3999" spans="2:7">
      <c r="B3999" s="41">
        <v>44573</v>
      </c>
      <c r="C3999" s="3" t="s">
        <v>116</v>
      </c>
      <c r="D3999" s="3">
        <v>2</v>
      </c>
      <c r="E3999" s="3" t="s">
        <v>114</v>
      </c>
      <c r="F3999" s="3" t="s">
        <v>113</v>
      </c>
      <c r="G3999" s="95">
        <v>51.9</v>
      </c>
    </row>
    <row r="4000" spans="2:7">
      <c r="B4000" s="41">
        <v>44780</v>
      </c>
      <c r="C4000" s="3" t="s">
        <v>117</v>
      </c>
      <c r="D4000" s="3">
        <v>3</v>
      </c>
      <c r="E4000" s="3" t="s">
        <v>112</v>
      </c>
      <c r="F4000" s="3" t="s">
        <v>109</v>
      </c>
      <c r="G4000" s="95">
        <v>101.85</v>
      </c>
    </row>
    <row r="4001" spans="2:7">
      <c r="B4001" s="41">
        <v>44117</v>
      </c>
      <c r="C4001" s="3" t="s">
        <v>119</v>
      </c>
      <c r="D4001" s="3">
        <v>7</v>
      </c>
      <c r="E4001" s="3" t="s">
        <v>9</v>
      </c>
      <c r="F4001" s="3" t="s">
        <v>105</v>
      </c>
      <c r="G4001" s="95">
        <v>202.65</v>
      </c>
    </row>
    <row r="4002" spans="2:7">
      <c r="B4002" s="41">
        <v>44607</v>
      </c>
      <c r="C4002" s="3" t="s">
        <v>119</v>
      </c>
      <c r="D4002" s="3">
        <v>8</v>
      </c>
      <c r="E4002" s="3" t="s">
        <v>114</v>
      </c>
      <c r="F4002" s="3" t="s">
        <v>115</v>
      </c>
      <c r="G4002" s="95">
        <v>199.6</v>
      </c>
    </row>
    <row r="4003" spans="2:7">
      <c r="B4003" s="41">
        <v>44553</v>
      </c>
      <c r="C4003" s="3" t="s">
        <v>116</v>
      </c>
      <c r="D4003" s="3">
        <v>34</v>
      </c>
      <c r="E4003" s="3" t="s">
        <v>6</v>
      </c>
      <c r="F4003" s="3" t="s">
        <v>115</v>
      </c>
      <c r="G4003" s="95">
        <v>1291.54</v>
      </c>
    </row>
    <row r="4004" spans="2:7">
      <c r="B4004" s="41">
        <v>44397</v>
      </c>
      <c r="C4004" s="3" t="s">
        <v>117</v>
      </c>
      <c r="D4004" s="3">
        <v>12</v>
      </c>
      <c r="E4004" s="3" t="s">
        <v>114</v>
      </c>
      <c r="F4004" s="3" t="s">
        <v>115</v>
      </c>
      <c r="G4004" s="95">
        <v>323.39999999999998</v>
      </c>
    </row>
    <row r="4005" spans="2:7">
      <c r="B4005" s="41">
        <v>44670</v>
      </c>
      <c r="C4005" s="3" t="s">
        <v>119</v>
      </c>
      <c r="D4005" s="3">
        <v>26</v>
      </c>
      <c r="E4005" s="3" t="s">
        <v>110</v>
      </c>
      <c r="F4005" s="3" t="s">
        <v>106</v>
      </c>
      <c r="G4005" s="95">
        <v>573.5</v>
      </c>
    </row>
    <row r="4006" spans="2:7">
      <c r="B4006" s="41">
        <v>44481</v>
      </c>
      <c r="C4006" s="3" t="s">
        <v>119</v>
      </c>
      <c r="D4006" s="3">
        <v>175</v>
      </c>
      <c r="E4006" s="3" t="s">
        <v>9</v>
      </c>
      <c r="F4006" s="3" t="s">
        <v>106</v>
      </c>
      <c r="G4006" s="95">
        <v>3301.38</v>
      </c>
    </row>
    <row r="4007" spans="2:7">
      <c r="B4007" s="41">
        <v>44074</v>
      </c>
      <c r="C4007" s="3" t="s">
        <v>119</v>
      </c>
      <c r="D4007" s="3">
        <v>4</v>
      </c>
      <c r="E4007" s="3" t="s">
        <v>6</v>
      </c>
      <c r="F4007" s="3" t="s">
        <v>111</v>
      </c>
      <c r="G4007" s="95">
        <v>174.76</v>
      </c>
    </row>
    <row r="4008" spans="2:7">
      <c r="B4008" s="41">
        <v>44158</v>
      </c>
      <c r="C4008" s="3" t="s">
        <v>107</v>
      </c>
      <c r="D4008" s="3">
        <v>275</v>
      </c>
      <c r="E4008" s="3" t="s">
        <v>9</v>
      </c>
      <c r="F4008" s="3" t="s">
        <v>113</v>
      </c>
      <c r="G4008" s="95">
        <v>4261.47</v>
      </c>
    </row>
    <row r="4009" spans="2:7">
      <c r="B4009" s="41">
        <v>44793</v>
      </c>
      <c r="C4009" s="3" t="s">
        <v>117</v>
      </c>
      <c r="D4009" s="3">
        <v>1</v>
      </c>
      <c r="E4009" s="3" t="s">
        <v>9</v>
      </c>
      <c r="F4009" s="3" t="s">
        <v>113</v>
      </c>
      <c r="G4009" s="95">
        <v>28.95</v>
      </c>
    </row>
    <row r="4010" spans="2:7">
      <c r="B4010" s="41">
        <v>44747</v>
      </c>
      <c r="C4010" s="3" t="s">
        <v>118</v>
      </c>
      <c r="D4010" s="3">
        <v>3</v>
      </c>
      <c r="E4010" s="3" t="s">
        <v>6</v>
      </c>
      <c r="F4010" s="3" t="s">
        <v>106</v>
      </c>
      <c r="G4010" s="95">
        <v>131.07</v>
      </c>
    </row>
    <row r="4011" spans="2:7">
      <c r="B4011" s="41">
        <v>44923</v>
      </c>
      <c r="C4011" s="3" t="s">
        <v>117</v>
      </c>
      <c r="D4011" s="3">
        <v>35</v>
      </c>
      <c r="E4011" s="3" t="s">
        <v>114</v>
      </c>
      <c r="F4011" s="3" t="s">
        <v>113</v>
      </c>
      <c r="G4011" s="95">
        <v>772.01</v>
      </c>
    </row>
    <row r="4012" spans="2:7">
      <c r="B4012" s="41">
        <v>44405</v>
      </c>
      <c r="C4012" s="3" t="s">
        <v>117</v>
      </c>
      <c r="D4012" s="3">
        <v>375</v>
      </c>
      <c r="E4012" s="3" t="s">
        <v>6</v>
      </c>
      <c r="F4012" s="3" t="s">
        <v>113</v>
      </c>
      <c r="G4012" s="95">
        <v>9205.0300000000007</v>
      </c>
    </row>
    <row r="4013" spans="2:7">
      <c r="B4013" s="41">
        <v>44153</v>
      </c>
      <c r="C4013" s="3" t="s">
        <v>117</v>
      </c>
      <c r="D4013" s="3">
        <v>550</v>
      </c>
      <c r="E4013" s="3" t="s">
        <v>110</v>
      </c>
      <c r="F4013" s="3" t="s">
        <v>105</v>
      </c>
      <c r="G4013" s="95">
        <v>7574.19</v>
      </c>
    </row>
    <row r="4014" spans="2:7">
      <c r="B4014" s="41">
        <v>44619</v>
      </c>
      <c r="C4014" s="3" t="s">
        <v>117</v>
      </c>
      <c r="D4014" s="3">
        <v>6</v>
      </c>
      <c r="E4014" s="3" t="s">
        <v>9</v>
      </c>
      <c r="F4014" s="3" t="s">
        <v>106</v>
      </c>
      <c r="G4014" s="95">
        <v>167.7</v>
      </c>
    </row>
    <row r="4015" spans="2:7">
      <c r="B4015" s="41">
        <v>44286</v>
      </c>
      <c r="C4015" s="3" t="s">
        <v>117</v>
      </c>
      <c r="D4015" s="3">
        <v>9</v>
      </c>
      <c r="E4015" s="3" t="s">
        <v>114</v>
      </c>
      <c r="F4015" s="3" t="s">
        <v>111</v>
      </c>
      <c r="G4015" s="95">
        <v>242.55</v>
      </c>
    </row>
    <row r="4016" spans="2:7">
      <c r="B4016" s="41">
        <v>44195</v>
      </c>
      <c r="C4016" s="3" t="s">
        <v>107</v>
      </c>
      <c r="D4016" s="3">
        <v>4</v>
      </c>
      <c r="E4016" s="3" t="s">
        <v>112</v>
      </c>
      <c r="F4016" s="3" t="s">
        <v>113</v>
      </c>
      <c r="G4016" s="95">
        <v>135.80000000000001</v>
      </c>
    </row>
    <row r="4017" spans="2:7">
      <c r="B4017" s="41">
        <v>44356</v>
      </c>
      <c r="C4017" s="3" t="s">
        <v>107</v>
      </c>
      <c r="D4017" s="3">
        <v>5</v>
      </c>
      <c r="E4017" s="3" t="s">
        <v>112</v>
      </c>
      <c r="F4017" s="3" t="s">
        <v>111</v>
      </c>
      <c r="G4017" s="95">
        <v>174.75</v>
      </c>
    </row>
    <row r="4018" spans="2:7">
      <c r="B4018" s="41">
        <v>44005</v>
      </c>
      <c r="C4018" s="3" t="s">
        <v>117</v>
      </c>
      <c r="D4018" s="3">
        <v>3</v>
      </c>
      <c r="E4018" s="3" t="s">
        <v>6</v>
      </c>
      <c r="F4018" s="3" t="s">
        <v>109</v>
      </c>
      <c r="G4018" s="95">
        <v>134.07</v>
      </c>
    </row>
    <row r="4019" spans="2:7">
      <c r="B4019" s="41">
        <v>43911</v>
      </c>
      <c r="C4019" s="3" t="s">
        <v>118</v>
      </c>
      <c r="D4019" s="3">
        <v>8</v>
      </c>
      <c r="E4019" s="3" t="s">
        <v>6</v>
      </c>
      <c r="F4019" s="3" t="s">
        <v>113</v>
      </c>
      <c r="G4019" s="95">
        <v>349.52</v>
      </c>
    </row>
    <row r="4020" spans="2:7">
      <c r="B4020" s="41">
        <v>43945</v>
      </c>
      <c r="C4020" s="3" t="s">
        <v>119</v>
      </c>
      <c r="D4020" s="3">
        <v>42</v>
      </c>
      <c r="E4020" s="3" t="s">
        <v>9</v>
      </c>
      <c r="F4020" s="3" t="s">
        <v>108</v>
      </c>
      <c r="G4020" s="95">
        <v>962.12</v>
      </c>
    </row>
    <row r="4021" spans="2:7">
      <c r="B4021" s="41">
        <v>44253</v>
      </c>
      <c r="C4021" s="3" t="s">
        <v>107</v>
      </c>
      <c r="D4021" s="3">
        <v>7</v>
      </c>
      <c r="E4021" s="3" t="s">
        <v>112</v>
      </c>
      <c r="F4021" s="3" t="s">
        <v>108</v>
      </c>
      <c r="G4021" s="95">
        <v>251.65</v>
      </c>
    </row>
    <row r="4022" spans="2:7">
      <c r="B4022" s="41">
        <v>44431</v>
      </c>
      <c r="C4022" s="3" t="s">
        <v>119</v>
      </c>
      <c r="D4022" s="3">
        <v>43</v>
      </c>
      <c r="E4022" s="3" t="s">
        <v>6</v>
      </c>
      <c r="F4022" s="3" t="s">
        <v>105</v>
      </c>
      <c r="G4022" s="95">
        <v>1596.87</v>
      </c>
    </row>
    <row r="4023" spans="2:7">
      <c r="B4023" s="41">
        <v>44676</v>
      </c>
      <c r="C4023" s="3" t="s">
        <v>119</v>
      </c>
      <c r="D4023" s="3">
        <v>475</v>
      </c>
      <c r="E4023" s="3" t="s">
        <v>114</v>
      </c>
      <c r="F4023" s="3" t="s">
        <v>109</v>
      </c>
      <c r="G4023" s="95">
        <v>6814.47</v>
      </c>
    </row>
    <row r="4024" spans="2:7">
      <c r="B4024" s="41">
        <v>44111</v>
      </c>
      <c r="C4024" s="3" t="s">
        <v>117</v>
      </c>
      <c r="D4024" s="3">
        <v>6</v>
      </c>
      <c r="E4024" s="3" t="s">
        <v>9</v>
      </c>
      <c r="F4024" s="3" t="s">
        <v>109</v>
      </c>
      <c r="G4024" s="95">
        <v>161.69999999999999</v>
      </c>
    </row>
    <row r="4025" spans="2:7">
      <c r="B4025" s="41">
        <v>44373</v>
      </c>
      <c r="C4025" s="3" t="s">
        <v>107</v>
      </c>
      <c r="D4025" s="3">
        <v>36</v>
      </c>
      <c r="E4025" s="3" t="s">
        <v>6</v>
      </c>
      <c r="F4025" s="3" t="s">
        <v>113</v>
      </c>
      <c r="G4025" s="95">
        <v>1336.91</v>
      </c>
    </row>
    <row r="4026" spans="2:7">
      <c r="B4026" s="41">
        <v>44746</v>
      </c>
      <c r="C4026" s="3" t="s">
        <v>117</v>
      </c>
      <c r="D4026" s="3">
        <v>5</v>
      </c>
      <c r="E4026" s="3" t="s">
        <v>110</v>
      </c>
      <c r="F4026" s="3" t="s">
        <v>108</v>
      </c>
      <c r="G4026" s="95">
        <v>119.75</v>
      </c>
    </row>
    <row r="4027" spans="2:7">
      <c r="B4027" s="41">
        <v>44712</v>
      </c>
      <c r="C4027" s="3" t="s">
        <v>117</v>
      </c>
      <c r="D4027" s="3">
        <v>100</v>
      </c>
      <c r="E4027" s="3" t="s">
        <v>9</v>
      </c>
      <c r="F4027" s="3" t="s">
        <v>115</v>
      </c>
      <c r="G4027" s="95">
        <v>1956.5</v>
      </c>
    </row>
    <row r="4028" spans="2:7">
      <c r="B4028" s="41">
        <v>44342</v>
      </c>
      <c r="C4028" s="3" t="s">
        <v>119</v>
      </c>
      <c r="D4028" s="3">
        <v>2</v>
      </c>
      <c r="E4028" s="3" t="s">
        <v>9</v>
      </c>
      <c r="F4028" s="3" t="s">
        <v>105</v>
      </c>
      <c r="G4028" s="95">
        <v>53.9</v>
      </c>
    </row>
    <row r="4029" spans="2:7">
      <c r="B4029" s="41">
        <v>43949</v>
      </c>
      <c r="C4029" s="3" t="s">
        <v>119</v>
      </c>
      <c r="D4029" s="3">
        <v>575</v>
      </c>
      <c r="E4029" s="3" t="s">
        <v>9</v>
      </c>
      <c r="F4029" s="3" t="s">
        <v>106</v>
      </c>
      <c r="G4029" s="95">
        <v>8910.34</v>
      </c>
    </row>
    <row r="4030" spans="2:7">
      <c r="B4030" s="41">
        <v>44467</v>
      </c>
      <c r="C4030" s="3" t="s">
        <v>117</v>
      </c>
      <c r="D4030" s="3">
        <v>33</v>
      </c>
      <c r="E4030" s="3" t="s">
        <v>6</v>
      </c>
      <c r="F4030" s="3" t="s">
        <v>115</v>
      </c>
      <c r="G4030" s="95">
        <v>1225.5</v>
      </c>
    </row>
    <row r="4031" spans="2:7">
      <c r="B4031" s="41">
        <v>44111</v>
      </c>
      <c r="C4031" s="3" t="s">
        <v>118</v>
      </c>
      <c r="D4031" s="3">
        <v>50</v>
      </c>
      <c r="E4031" s="3" t="s">
        <v>112</v>
      </c>
      <c r="F4031" s="3" t="s">
        <v>108</v>
      </c>
      <c r="G4031" s="95">
        <v>1310.6300000000001</v>
      </c>
    </row>
    <row r="4032" spans="2:7">
      <c r="B4032" s="41">
        <v>44652</v>
      </c>
      <c r="C4032" s="3" t="s">
        <v>107</v>
      </c>
      <c r="D4032" s="3">
        <v>525</v>
      </c>
      <c r="E4032" s="3" t="s">
        <v>114</v>
      </c>
      <c r="F4032" s="3" t="s">
        <v>111</v>
      </c>
      <c r="G4032" s="95">
        <v>7531.78</v>
      </c>
    </row>
    <row r="4033" spans="2:7">
      <c r="B4033" s="41">
        <v>44233</v>
      </c>
      <c r="C4033" s="3" t="s">
        <v>119</v>
      </c>
      <c r="D4033" s="3">
        <v>2</v>
      </c>
      <c r="E4033" s="3" t="s">
        <v>6</v>
      </c>
      <c r="F4033" s="3" t="s">
        <v>106</v>
      </c>
      <c r="G4033" s="95">
        <v>89.38</v>
      </c>
    </row>
    <row r="4034" spans="2:7">
      <c r="B4034" s="41">
        <v>44917</v>
      </c>
      <c r="C4034" s="3" t="s">
        <v>117</v>
      </c>
      <c r="D4034" s="3">
        <v>20</v>
      </c>
      <c r="E4034" s="3" t="s">
        <v>110</v>
      </c>
      <c r="F4034" s="3" t="s">
        <v>106</v>
      </c>
      <c r="G4034" s="95">
        <v>519</v>
      </c>
    </row>
    <row r="4035" spans="2:7">
      <c r="B4035" s="41">
        <v>44809</v>
      </c>
      <c r="C4035" s="3" t="s">
        <v>119</v>
      </c>
      <c r="D4035" s="3">
        <v>425</v>
      </c>
      <c r="E4035" s="3" t="s">
        <v>6</v>
      </c>
      <c r="F4035" s="3" t="s">
        <v>111</v>
      </c>
      <c r="G4035" s="95">
        <v>10432.370000000001</v>
      </c>
    </row>
    <row r="4036" spans="2:7">
      <c r="B4036" s="41">
        <v>43982</v>
      </c>
      <c r="C4036" s="3" t="s">
        <v>107</v>
      </c>
      <c r="D4036" s="3">
        <v>6</v>
      </c>
      <c r="E4036" s="3" t="s">
        <v>112</v>
      </c>
      <c r="F4036" s="3" t="s">
        <v>109</v>
      </c>
      <c r="G4036" s="95">
        <v>209.7</v>
      </c>
    </row>
    <row r="4037" spans="2:7">
      <c r="B4037" s="41">
        <v>44816</v>
      </c>
      <c r="C4037" s="3" t="s">
        <v>118</v>
      </c>
      <c r="D4037" s="3">
        <v>22</v>
      </c>
      <c r="E4037" s="3" t="s">
        <v>114</v>
      </c>
      <c r="F4037" s="3" t="s">
        <v>108</v>
      </c>
      <c r="G4037" s="95">
        <v>592.9</v>
      </c>
    </row>
    <row r="4038" spans="2:7">
      <c r="B4038" s="41">
        <v>44111</v>
      </c>
      <c r="C4038" s="3" t="s">
        <v>119</v>
      </c>
      <c r="D4038" s="3">
        <v>44</v>
      </c>
      <c r="E4038" s="3" t="s">
        <v>9</v>
      </c>
      <c r="F4038" s="3" t="s">
        <v>105</v>
      </c>
      <c r="G4038" s="95">
        <v>1045.33</v>
      </c>
    </row>
    <row r="4039" spans="2:7">
      <c r="B4039" s="41">
        <v>44443</v>
      </c>
      <c r="C4039" s="3" t="s">
        <v>117</v>
      </c>
      <c r="D4039" s="3">
        <v>4</v>
      </c>
      <c r="E4039" s="3" t="s">
        <v>112</v>
      </c>
      <c r="F4039" s="3" t="s">
        <v>111</v>
      </c>
      <c r="G4039" s="95">
        <v>135.80000000000001</v>
      </c>
    </row>
    <row r="4040" spans="2:7">
      <c r="B4040" s="41">
        <v>44126</v>
      </c>
      <c r="C4040" s="3" t="s">
        <v>118</v>
      </c>
      <c r="D4040" s="3">
        <v>21</v>
      </c>
      <c r="E4040" s="3" t="s">
        <v>114</v>
      </c>
      <c r="F4040" s="3" t="s">
        <v>115</v>
      </c>
      <c r="G4040" s="95">
        <v>544.95000000000005</v>
      </c>
    </row>
    <row r="4041" spans="2:7">
      <c r="B4041" s="41">
        <v>44853</v>
      </c>
      <c r="C4041" s="3" t="s">
        <v>117</v>
      </c>
      <c r="D4041" s="3">
        <v>375</v>
      </c>
      <c r="E4041" s="3" t="s">
        <v>114</v>
      </c>
      <c r="F4041" s="3" t="s">
        <v>115</v>
      </c>
      <c r="G4041" s="95">
        <v>5811.09</v>
      </c>
    </row>
    <row r="4042" spans="2:7">
      <c r="B4042" s="41">
        <v>44308</v>
      </c>
      <c r="C4042" s="3" t="s">
        <v>116</v>
      </c>
      <c r="D4042" s="3">
        <v>2</v>
      </c>
      <c r="E4042" s="3" t="s">
        <v>110</v>
      </c>
      <c r="F4042" s="3" t="s">
        <v>111</v>
      </c>
      <c r="G4042" s="95">
        <v>47.9</v>
      </c>
    </row>
    <row r="4043" spans="2:7">
      <c r="B4043" s="41">
        <v>43909</v>
      </c>
      <c r="C4043" s="3" t="s">
        <v>117</v>
      </c>
      <c r="D4043" s="3">
        <v>575</v>
      </c>
      <c r="E4043" s="3" t="s">
        <v>114</v>
      </c>
      <c r="F4043" s="3" t="s">
        <v>106</v>
      </c>
      <c r="G4043" s="95">
        <v>8249.09</v>
      </c>
    </row>
    <row r="4044" spans="2:7">
      <c r="B4044" s="41">
        <v>44245</v>
      </c>
      <c r="C4044" s="3" t="s">
        <v>118</v>
      </c>
      <c r="D4044" s="3">
        <v>23</v>
      </c>
      <c r="E4044" s="3" t="s">
        <v>112</v>
      </c>
      <c r="F4044" s="3" t="s">
        <v>108</v>
      </c>
      <c r="G4044" s="95">
        <v>780.85</v>
      </c>
    </row>
    <row r="4045" spans="2:7">
      <c r="B4045" s="41">
        <v>43966</v>
      </c>
      <c r="C4045" s="3" t="s">
        <v>119</v>
      </c>
      <c r="D4045" s="3">
        <v>200</v>
      </c>
      <c r="E4045" s="3" t="s">
        <v>114</v>
      </c>
      <c r="F4045" s="3" t="s">
        <v>113</v>
      </c>
      <c r="G4045" s="95">
        <v>3633</v>
      </c>
    </row>
    <row r="4046" spans="2:7">
      <c r="B4046" s="41">
        <v>44180</v>
      </c>
      <c r="C4046" s="3" t="s">
        <v>107</v>
      </c>
      <c r="D4046" s="3">
        <v>6</v>
      </c>
      <c r="E4046" s="3" t="s">
        <v>110</v>
      </c>
      <c r="F4046" s="3" t="s">
        <v>108</v>
      </c>
      <c r="G4046" s="95">
        <v>143.69999999999999</v>
      </c>
    </row>
    <row r="4047" spans="2:7">
      <c r="B4047" s="41">
        <v>44587</v>
      </c>
      <c r="C4047" s="3" t="s">
        <v>116</v>
      </c>
      <c r="D4047" s="3">
        <v>9</v>
      </c>
      <c r="E4047" s="3" t="s">
        <v>110</v>
      </c>
      <c r="F4047" s="3" t="s">
        <v>106</v>
      </c>
      <c r="G4047" s="95">
        <v>224.55</v>
      </c>
    </row>
    <row r="4048" spans="2:7">
      <c r="B4048" s="41">
        <v>44783</v>
      </c>
      <c r="C4048" s="3" t="s">
        <v>116</v>
      </c>
      <c r="D4048" s="3">
        <v>75</v>
      </c>
      <c r="E4048" s="3" t="s">
        <v>110</v>
      </c>
      <c r="F4048" s="3" t="s">
        <v>113</v>
      </c>
      <c r="G4048" s="95">
        <v>1459.69</v>
      </c>
    </row>
    <row r="4049" spans="2:7">
      <c r="B4049" s="41">
        <v>44520</v>
      </c>
      <c r="C4049" s="3" t="s">
        <v>118</v>
      </c>
      <c r="D4049" s="3">
        <v>225</v>
      </c>
      <c r="E4049" s="3" t="s">
        <v>110</v>
      </c>
      <c r="F4049" s="3" t="s">
        <v>111</v>
      </c>
      <c r="G4049" s="95">
        <v>4087.13</v>
      </c>
    </row>
    <row r="4050" spans="2:7">
      <c r="B4050" s="41">
        <v>44596</v>
      </c>
      <c r="C4050" s="3" t="s">
        <v>107</v>
      </c>
      <c r="D4050" s="3">
        <v>11</v>
      </c>
      <c r="E4050" s="3" t="s">
        <v>9</v>
      </c>
      <c r="F4050" s="3" t="s">
        <v>106</v>
      </c>
      <c r="G4050" s="95">
        <v>318.45</v>
      </c>
    </row>
    <row r="4051" spans="2:7">
      <c r="B4051" s="41">
        <v>43920</v>
      </c>
      <c r="C4051" s="3" t="s">
        <v>118</v>
      </c>
      <c r="D4051" s="3">
        <v>225</v>
      </c>
      <c r="E4051" s="3" t="s">
        <v>114</v>
      </c>
      <c r="F4051" s="3" t="s">
        <v>108</v>
      </c>
      <c r="G4051" s="95">
        <v>4244.63</v>
      </c>
    </row>
    <row r="4052" spans="2:7">
      <c r="B4052" s="41">
        <v>44103</v>
      </c>
      <c r="C4052" s="3" t="s">
        <v>117</v>
      </c>
      <c r="D4052" s="3">
        <v>7</v>
      </c>
      <c r="E4052" s="3" t="s">
        <v>6</v>
      </c>
      <c r="F4052" s="3" t="s">
        <v>109</v>
      </c>
      <c r="G4052" s="95">
        <v>305.83</v>
      </c>
    </row>
    <row r="4053" spans="2:7">
      <c r="B4053" s="41">
        <v>44406</v>
      </c>
      <c r="C4053" s="3" t="s">
        <v>116</v>
      </c>
      <c r="D4053" s="3">
        <v>425</v>
      </c>
      <c r="E4053" s="3" t="s">
        <v>114</v>
      </c>
      <c r="F4053" s="3" t="s">
        <v>105</v>
      </c>
      <c r="G4053" s="95">
        <v>6097.16</v>
      </c>
    </row>
    <row r="4054" spans="2:7">
      <c r="B4054" s="41">
        <v>44586</v>
      </c>
      <c r="C4054" s="3" t="s">
        <v>107</v>
      </c>
      <c r="D4054" s="3">
        <v>475</v>
      </c>
      <c r="E4054" s="3" t="s">
        <v>112</v>
      </c>
      <c r="F4054" s="3" t="s">
        <v>109</v>
      </c>
      <c r="G4054" s="95">
        <v>9818.84</v>
      </c>
    </row>
    <row r="4055" spans="2:7">
      <c r="B4055" s="41">
        <v>44672</v>
      </c>
      <c r="C4055" s="3" t="s">
        <v>119</v>
      </c>
      <c r="D4055" s="3">
        <v>400</v>
      </c>
      <c r="E4055" s="3" t="s">
        <v>9</v>
      </c>
      <c r="F4055" s="3" t="s">
        <v>111</v>
      </c>
      <c r="G4055" s="95">
        <v>6658.5</v>
      </c>
    </row>
    <row r="4056" spans="2:7">
      <c r="B4056" s="41">
        <v>44386</v>
      </c>
      <c r="C4056" s="3" t="s">
        <v>118</v>
      </c>
      <c r="D4056" s="3">
        <v>150</v>
      </c>
      <c r="E4056" s="3" t="s">
        <v>110</v>
      </c>
      <c r="F4056" s="3" t="s">
        <v>106</v>
      </c>
      <c r="G4056" s="95">
        <v>2619.75</v>
      </c>
    </row>
    <row r="4057" spans="2:7">
      <c r="B4057" s="41">
        <v>44848</v>
      </c>
      <c r="C4057" s="3" t="s">
        <v>119</v>
      </c>
      <c r="D4057" s="3">
        <v>400</v>
      </c>
      <c r="E4057" s="3" t="s">
        <v>110</v>
      </c>
      <c r="F4057" s="3" t="s">
        <v>105</v>
      </c>
      <c r="G4057" s="95">
        <v>5968.5</v>
      </c>
    </row>
    <row r="4058" spans="2:7">
      <c r="B4058" s="41">
        <v>44696</v>
      </c>
      <c r="C4058" s="3" t="s">
        <v>117</v>
      </c>
      <c r="D4058" s="3">
        <v>2</v>
      </c>
      <c r="E4058" s="3" t="s">
        <v>110</v>
      </c>
      <c r="F4058" s="3" t="s">
        <v>115</v>
      </c>
      <c r="G4058" s="95">
        <v>49.9</v>
      </c>
    </row>
    <row r="4059" spans="2:7">
      <c r="B4059" s="41">
        <v>44235</v>
      </c>
      <c r="C4059" s="3" t="s">
        <v>119</v>
      </c>
      <c r="D4059" s="3">
        <v>18</v>
      </c>
      <c r="E4059" s="3" t="s">
        <v>110</v>
      </c>
      <c r="F4059" s="3" t="s">
        <v>106</v>
      </c>
      <c r="G4059" s="95">
        <v>431.1</v>
      </c>
    </row>
    <row r="4060" spans="2:7">
      <c r="B4060" s="41">
        <v>43868</v>
      </c>
      <c r="C4060" s="3" t="s">
        <v>116</v>
      </c>
      <c r="D4060" s="3">
        <v>50</v>
      </c>
      <c r="E4060" s="3" t="s">
        <v>110</v>
      </c>
      <c r="F4060" s="3" t="s">
        <v>105</v>
      </c>
      <c r="G4060" s="95">
        <v>898.13</v>
      </c>
    </row>
    <row r="4061" spans="2:7">
      <c r="B4061" s="41">
        <v>44735</v>
      </c>
      <c r="C4061" s="3" t="s">
        <v>119</v>
      </c>
      <c r="D4061" s="3">
        <v>2</v>
      </c>
      <c r="E4061" s="3" t="s">
        <v>114</v>
      </c>
      <c r="F4061" s="3" t="s">
        <v>113</v>
      </c>
      <c r="G4061" s="95">
        <v>51.9</v>
      </c>
    </row>
    <row r="4062" spans="2:7">
      <c r="B4062" s="41">
        <v>43930</v>
      </c>
      <c r="C4062" s="3" t="s">
        <v>107</v>
      </c>
      <c r="D4062" s="3">
        <v>225</v>
      </c>
      <c r="E4062" s="3" t="s">
        <v>112</v>
      </c>
      <c r="F4062" s="3" t="s">
        <v>115</v>
      </c>
      <c r="G4062" s="95">
        <v>5504.63</v>
      </c>
    </row>
    <row r="4063" spans="2:7">
      <c r="B4063" s="41">
        <v>44391</v>
      </c>
      <c r="C4063" s="3" t="s">
        <v>107</v>
      </c>
      <c r="D4063" s="3">
        <v>225</v>
      </c>
      <c r="E4063" s="3" t="s">
        <v>112</v>
      </c>
      <c r="F4063" s="3" t="s">
        <v>105</v>
      </c>
      <c r="G4063" s="95">
        <v>5504.63</v>
      </c>
    </row>
    <row r="4064" spans="2:7">
      <c r="B4064" s="41">
        <v>44662</v>
      </c>
      <c r="C4064" s="3" t="s">
        <v>117</v>
      </c>
      <c r="D4064" s="3">
        <v>175</v>
      </c>
      <c r="E4064" s="3" t="s">
        <v>114</v>
      </c>
      <c r="F4064" s="3" t="s">
        <v>111</v>
      </c>
      <c r="G4064" s="95">
        <v>3178.88</v>
      </c>
    </row>
    <row r="4065" spans="2:7">
      <c r="B4065" s="41">
        <v>44883</v>
      </c>
      <c r="C4065" s="3" t="s">
        <v>119</v>
      </c>
      <c r="D4065" s="3">
        <v>8</v>
      </c>
      <c r="E4065" s="3" t="s">
        <v>6</v>
      </c>
      <c r="F4065" s="3" t="s">
        <v>106</v>
      </c>
      <c r="G4065" s="95">
        <v>349.52</v>
      </c>
    </row>
    <row r="4066" spans="2:7">
      <c r="B4066" s="41">
        <v>44360</v>
      </c>
      <c r="C4066" s="3" t="s">
        <v>116</v>
      </c>
      <c r="D4066" s="3">
        <v>5</v>
      </c>
      <c r="E4066" s="3" t="s">
        <v>114</v>
      </c>
      <c r="F4066" s="3" t="s">
        <v>115</v>
      </c>
      <c r="G4066" s="95">
        <v>134.75</v>
      </c>
    </row>
    <row r="4067" spans="2:7">
      <c r="B4067" s="41">
        <v>44165</v>
      </c>
      <c r="C4067" s="3" t="s">
        <v>118</v>
      </c>
      <c r="D4067" s="3">
        <v>3</v>
      </c>
      <c r="E4067" s="3" t="s">
        <v>110</v>
      </c>
      <c r="F4067" s="3" t="s">
        <v>115</v>
      </c>
      <c r="G4067" s="95">
        <v>74.849999999999994</v>
      </c>
    </row>
    <row r="4068" spans="2:7">
      <c r="B4068" s="41">
        <v>44326</v>
      </c>
      <c r="C4068" s="3" t="s">
        <v>119</v>
      </c>
      <c r="D4068" s="3">
        <v>5</v>
      </c>
      <c r="E4068" s="3" t="s">
        <v>112</v>
      </c>
      <c r="F4068" s="3" t="s">
        <v>109</v>
      </c>
      <c r="G4068" s="95">
        <v>179.75</v>
      </c>
    </row>
    <row r="4069" spans="2:7">
      <c r="B4069" s="41">
        <v>44876</v>
      </c>
      <c r="C4069" s="3" t="s">
        <v>117</v>
      </c>
      <c r="D4069" s="3">
        <v>525</v>
      </c>
      <c r="E4069" s="3" t="s">
        <v>112</v>
      </c>
      <c r="F4069" s="3" t="s">
        <v>108</v>
      </c>
      <c r="G4069" s="95">
        <v>10852.41</v>
      </c>
    </row>
    <row r="4070" spans="2:7">
      <c r="B4070" s="41">
        <v>44826</v>
      </c>
      <c r="C4070" s="3" t="s">
        <v>117</v>
      </c>
      <c r="D4070" s="3">
        <v>8</v>
      </c>
      <c r="E4070" s="3" t="s">
        <v>112</v>
      </c>
      <c r="F4070" s="3" t="s">
        <v>108</v>
      </c>
      <c r="G4070" s="95">
        <v>271.60000000000002</v>
      </c>
    </row>
    <row r="4071" spans="2:7">
      <c r="B4071" s="41">
        <v>43845</v>
      </c>
      <c r="C4071" s="3" t="s">
        <v>117</v>
      </c>
      <c r="D4071" s="3">
        <v>46</v>
      </c>
      <c r="E4071" s="3" t="s">
        <v>110</v>
      </c>
      <c r="F4071" s="3" t="s">
        <v>105</v>
      </c>
      <c r="G4071" s="95">
        <v>975.55</v>
      </c>
    </row>
    <row r="4072" spans="2:7">
      <c r="B4072" s="41">
        <v>44640</v>
      </c>
      <c r="C4072" s="3" t="s">
        <v>116</v>
      </c>
      <c r="D4072" s="3">
        <v>8</v>
      </c>
      <c r="E4072" s="3" t="s">
        <v>9</v>
      </c>
      <c r="F4072" s="3" t="s">
        <v>113</v>
      </c>
      <c r="G4072" s="95">
        <v>215.6</v>
      </c>
    </row>
    <row r="4073" spans="2:7">
      <c r="B4073" s="41">
        <v>43997</v>
      </c>
      <c r="C4073" s="3" t="s">
        <v>119</v>
      </c>
      <c r="D4073" s="3">
        <v>40</v>
      </c>
      <c r="E4073" s="3" t="s">
        <v>112</v>
      </c>
      <c r="F4073" s="3" t="s">
        <v>115</v>
      </c>
      <c r="G4073" s="95">
        <v>1154.3</v>
      </c>
    </row>
    <row r="4074" spans="2:7">
      <c r="B4074" s="41">
        <v>44237</v>
      </c>
      <c r="C4074" s="3" t="s">
        <v>119</v>
      </c>
      <c r="D4074" s="3">
        <v>9</v>
      </c>
      <c r="E4074" s="3" t="s">
        <v>9</v>
      </c>
      <c r="F4074" s="3" t="s">
        <v>109</v>
      </c>
      <c r="G4074" s="95">
        <v>260.55</v>
      </c>
    </row>
    <row r="4075" spans="2:7">
      <c r="B4075" s="41">
        <v>44261</v>
      </c>
      <c r="C4075" s="3" t="s">
        <v>117</v>
      </c>
      <c r="D4075" s="3">
        <v>39</v>
      </c>
      <c r="E4075" s="3" t="s">
        <v>110</v>
      </c>
      <c r="F4075" s="3" t="s">
        <v>109</v>
      </c>
      <c r="G4075" s="95">
        <v>793.94</v>
      </c>
    </row>
    <row r="4076" spans="2:7">
      <c r="B4076" s="41">
        <v>44574</v>
      </c>
      <c r="C4076" s="3" t="s">
        <v>119</v>
      </c>
      <c r="D4076" s="3">
        <v>450</v>
      </c>
      <c r="E4076" s="3" t="s">
        <v>9</v>
      </c>
      <c r="F4076" s="3" t="s">
        <v>109</v>
      </c>
      <c r="G4076" s="95">
        <v>6973.31</v>
      </c>
    </row>
    <row r="4077" spans="2:7">
      <c r="B4077" s="41">
        <v>44600</v>
      </c>
      <c r="C4077" s="3" t="s">
        <v>119</v>
      </c>
      <c r="D4077" s="3">
        <v>425</v>
      </c>
      <c r="E4077" s="3" t="s">
        <v>114</v>
      </c>
      <c r="F4077" s="3" t="s">
        <v>105</v>
      </c>
      <c r="G4077" s="95">
        <v>6341.53</v>
      </c>
    </row>
    <row r="4078" spans="2:7">
      <c r="B4078" s="41">
        <v>44768</v>
      </c>
      <c r="C4078" s="3" t="s">
        <v>117</v>
      </c>
      <c r="D4078" s="3">
        <v>175</v>
      </c>
      <c r="E4078" s="3" t="s">
        <v>110</v>
      </c>
      <c r="F4078" s="3" t="s">
        <v>113</v>
      </c>
      <c r="G4078" s="95">
        <v>2933.88</v>
      </c>
    </row>
    <row r="4079" spans="2:7">
      <c r="B4079" s="41">
        <v>43857</v>
      </c>
      <c r="C4079" s="3" t="s">
        <v>117</v>
      </c>
      <c r="D4079" s="3">
        <v>16</v>
      </c>
      <c r="E4079" s="3" t="s">
        <v>110</v>
      </c>
      <c r="F4079" s="3" t="s">
        <v>105</v>
      </c>
      <c r="G4079" s="95">
        <v>415.2</v>
      </c>
    </row>
    <row r="4080" spans="2:7">
      <c r="B4080" s="41">
        <v>44156</v>
      </c>
      <c r="C4080" s="3" t="s">
        <v>119</v>
      </c>
      <c r="D4080" s="3">
        <v>4</v>
      </c>
      <c r="E4080" s="3" t="s">
        <v>9</v>
      </c>
      <c r="F4080" s="3" t="s">
        <v>106</v>
      </c>
      <c r="G4080" s="95">
        <v>115.8</v>
      </c>
    </row>
    <row r="4081" spans="2:7">
      <c r="B4081" s="41">
        <v>44897</v>
      </c>
      <c r="C4081" s="3" t="s">
        <v>118</v>
      </c>
      <c r="D4081" s="3">
        <v>375</v>
      </c>
      <c r="E4081" s="3" t="s">
        <v>9</v>
      </c>
      <c r="F4081" s="3" t="s">
        <v>115</v>
      </c>
      <c r="G4081" s="95">
        <v>5811.09</v>
      </c>
    </row>
    <row r="4082" spans="2:7">
      <c r="B4082" s="41">
        <v>44552</v>
      </c>
      <c r="C4082" s="3" t="s">
        <v>119</v>
      </c>
      <c r="D4082" s="3">
        <v>2</v>
      </c>
      <c r="E4082" s="3" t="s">
        <v>112</v>
      </c>
      <c r="F4082" s="3" t="s">
        <v>113</v>
      </c>
      <c r="G4082" s="95">
        <v>69.900000000000006</v>
      </c>
    </row>
    <row r="4083" spans="2:7">
      <c r="B4083" s="41">
        <v>44038</v>
      </c>
      <c r="C4083" s="3" t="s">
        <v>116</v>
      </c>
      <c r="D4083" s="3">
        <v>2</v>
      </c>
      <c r="E4083" s="3" t="s">
        <v>9</v>
      </c>
      <c r="F4083" s="3" t="s">
        <v>105</v>
      </c>
      <c r="G4083" s="95">
        <v>55.9</v>
      </c>
    </row>
    <row r="4084" spans="2:7">
      <c r="B4084" s="41">
        <v>44006</v>
      </c>
      <c r="C4084" s="3" t="s">
        <v>119</v>
      </c>
      <c r="D4084" s="3">
        <v>350</v>
      </c>
      <c r="E4084" s="3" t="s">
        <v>112</v>
      </c>
      <c r="F4084" s="3" t="s">
        <v>106</v>
      </c>
      <c r="G4084" s="95">
        <v>7234.94</v>
      </c>
    </row>
    <row r="4085" spans="2:7">
      <c r="B4085" s="41">
        <v>44542</v>
      </c>
      <c r="C4085" s="3" t="s">
        <v>119</v>
      </c>
      <c r="D4085" s="3">
        <v>8</v>
      </c>
      <c r="E4085" s="3" t="s">
        <v>9</v>
      </c>
      <c r="F4085" s="3" t="s">
        <v>105</v>
      </c>
      <c r="G4085" s="95">
        <v>223.6</v>
      </c>
    </row>
    <row r="4086" spans="2:7">
      <c r="B4086" s="41">
        <v>44816</v>
      </c>
      <c r="C4086" s="3" t="s">
        <v>118</v>
      </c>
      <c r="D4086" s="3">
        <v>25</v>
      </c>
      <c r="E4086" s="3" t="s">
        <v>9</v>
      </c>
      <c r="F4086" s="3" t="s">
        <v>109</v>
      </c>
      <c r="G4086" s="95">
        <v>615.19000000000005</v>
      </c>
    </row>
    <row r="4087" spans="2:7">
      <c r="B4087" s="41">
        <v>44924</v>
      </c>
      <c r="C4087" s="3" t="s">
        <v>118</v>
      </c>
      <c r="D4087" s="3">
        <v>44</v>
      </c>
      <c r="E4087" s="3" t="s">
        <v>9</v>
      </c>
      <c r="F4087" s="3" t="s">
        <v>115</v>
      </c>
      <c r="G4087" s="95">
        <v>1045.33</v>
      </c>
    </row>
    <row r="4088" spans="2:7">
      <c r="B4088" s="41">
        <v>43889</v>
      </c>
      <c r="C4088" s="3" t="s">
        <v>107</v>
      </c>
      <c r="D4088" s="3">
        <v>11</v>
      </c>
      <c r="E4088" s="3" t="s">
        <v>114</v>
      </c>
      <c r="F4088" s="3" t="s">
        <v>113</v>
      </c>
      <c r="G4088" s="95">
        <v>285.45</v>
      </c>
    </row>
    <row r="4089" spans="2:7">
      <c r="B4089" s="41">
        <v>43940</v>
      </c>
      <c r="C4089" s="3" t="s">
        <v>118</v>
      </c>
      <c r="D4089" s="3">
        <v>2</v>
      </c>
      <c r="E4089" s="3" t="s">
        <v>6</v>
      </c>
      <c r="F4089" s="3" t="s">
        <v>111</v>
      </c>
      <c r="G4089" s="95">
        <v>85.38</v>
      </c>
    </row>
    <row r="4090" spans="2:7">
      <c r="B4090" s="41">
        <v>44754</v>
      </c>
      <c r="C4090" s="3" t="s">
        <v>117</v>
      </c>
      <c r="D4090" s="3">
        <v>4</v>
      </c>
      <c r="E4090" s="3" t="s">
        <v>110</v>
      </c>
      <c r="F4090" s="3" t="s">
        <v>111</v>
      </c>
      <c r="G4090" s="95">
        <v>95.8</v>
      </c>
    </row>
    <row r="4091" spans="2:7">
      <c r="B4091" s="41">
        <v>43878</v>
      </c>
      <c r="C4091" s="3" t="s">
        <v>117</v>
      </c>
      <c r="D4091" s="3">
        <v>500</v>
      </c>
      <c r="E4091" s="3" t="s">
        <v>110</v>
      </c>
      <c r="F4091" s="3" t="s">
        <v>115</v>
      </c>
      <c r="G4091" s="95">
        <v>7173.13</v>
      </c>
    </row>
    <row r="4092" spans="2:7">
      <c r="B4092" s="41">
        <v>44891</v>
      </c>
      <c r="C4092" s="3" t="s">
        <v>119</v>
      </c>
      <c r="D4092" s="3">
        <v>7</v>
      </c>
      <c r="E4092" s="3" t="s">
        <v>9</v>
      </c>
      <c r="F4092" s="3" t="s">
        <v>105</v>
      </c>
      <c r="G4092" s="95">
        <v>202.65</v>
      </c>
    </row>
    <row r="4093" spans="2:7">
      <c r="B4093" s="41">
        <v>44531</v>
      </c>
      <c r="C4093" s="3" t="s">
        <v>119</v>
      </c>
      <c r="D4093" s="3">
        <v>42</v>
      </c>
      <c r="E4093" s="3" t="s">
        <v>112</v>
      </c>
      <c r="F4093" s="3" t="s">
        <v>109</v>
      </c>
      <c r="G4093" s="95">
        <v>1212.02</v>
      </c>
    </row>
    <row r="4094" spans="2:7">
      <c r="B4094" s="41">
        <v>44009</v>
      </c>
      <c r="C4094" s="3" t="s">
        <v>116</v>
      </c>
      <c r="D4094" s="3">
        <v>7</v>
      </c>
      <c r="E4094" s="3" t="s">
        <v>6</v>
      </c>
      <c r="F4094" s="3" t="s">
        <v>106</v>
      </c>
      <c r="G4094" s="95">
        <v>312.83</v>
      </c>
    </row>
    <row r="4095" spans="2:7">
      <c r="B4095" s="41">
        <v>44812</v>
      </c>
      <c r="C4095" s="3" t="s">
        <v>118</v>
      </c>
      <c r="D4095" s="3">
        <v>375</v>
      </c>
      <c r="E4095" s="3" t="s">
        <v>6</v>
      </c>
      <c r="F4095" s="3" t="s">
        <v>109</v>
      </c>
      <c r="G4095" s="95">
        <v>9636.2800000000007</v>
      </c>
    </row>
    <row r="4096" spans="2:7">
      <c r="B4096" s="41">
        <v>44081</v>
      </c>
      <c r="C4096" s="3" t="s">
        <v>117</v>
      </c>
      <c r="D4096" s="3">
        <v>41</v>
      </c>
      <c r="E4096" s="3" t="s">
        <v>110</v>
      </c>
      <c r="F4096" s="3" t="s">
        <v>111</v>
      </c>
      <c r="G4096" s="95">
        <v>834.66</v>
      </c>
    </row>
    <row r="4097" spans="2:7">
      <c r="B4097" s="41">
        <v>44107</v>
      </c>
      <c r="C4097" s="3" t="s">
        <v>107</v>
      </c>
      <c r="D4097" s="3">
        <v>4</v>
      </c>
      <c r="E4097" s="3" t="s">
        <v>114</v>
      </c>
      <c r="F4097" s="3" t="s">
        <v>111</v>
      </c>
      <c r="G4097" s="95">
        <v>99.8</v>
      </c>
    </row>
    <row r="4098" spans="2:7">
      <c r="B4098" s="41">
        <v>44041</v>
      </c>
      <c r="C4098" s="3" t="s">
        <v>118</v>
      </c>
      <c r="D4098" s="3">
        <v>4</v>
      </c>
      <c r="E4098" s="3" t="s">
        <v>9</v>
      </c>
      <c r="F4098" s="3" t="s">
        <v>111</v>
      </c>
      <c r="G4098" s="95">
        <v>107.8</v>
      </c>
    </row>
    <row r="4099" spans="2:7">
      <c r="B4099" s="41">
        <v>44748</v>
      </c>
      <c r="C4099" s="3" t="s">
        <v>119</v>
      </c>
      <c r="D4099" s="3">
        <v>450</v>
      </c>
      <c r="E4099" s="3" t="s">
        <v>112</v>
      </c>
      <c r="F4099" s="3" t="s">
        <v>109</v>
      </c>
      <c r="G4099" s="95">
        <v>9043.31</v>
      </c>
    </row>
    <row r="4100" spans="2:7">
      <c r="B4100" s="41">
        <v>44453</v>
      </c>
      <c r="C4100" s="3" t="s">
        <v>119</v>
      </c>
      <c r="D4100" s="3">
        <v>31</v>
      </c>
      <c r="E4100" s="3" t="s">
        <v>6</v>
      </c>
      <c r="F4100" s="3" t="s">
        <v>105</v>
      </c>
      <c r="G4100" s="95">
        <v>1177.58</v>
      </c>
    </row>
    <row r="4101" spans="2:7">
      <c r="B4101" s="41">
        <v>44587</v>
      </c>
      <c r="C4101" s="3" t="s">
        <v>117</v>
      </c>
      <c r="D4101" s="3">
        <v>42</v>
      </c>
      <c r="E4101" s="3" t="s">
        <v>9</v>
      </c>
      <c r="F4101" s="3" t="s">
        <v>115</v>
      </c>
      <c r="G4101" s="95">
        <v>997.82</v>
      </c>
    </row>
    <row r="4102" spans="2:7">
      <c r="B4102" s="41">
        <v>44196</v>
      </c>
      <c r="C4102" s="3" t="s">
        <v>116</v>
      </c>
      <c r="D4102" s="3">
        <v>3</v>
      </c>
      <c r="E4102" s="3" t="s">
        <v>9</v>
      </c>
      <c r="F4102" s="3" t="s">
        <v>113</v>
      </c>
      <c r="G4102" s="95">
        <v>83.85</v>
      </c>
    </row>
    <row r="4103" spans="2:7">
      <c r="B4103" s="41">
        <v>44099</v>
      </c>
      <c r="C4103" s="3" t="s">
        <v>107</v>
      </c>
      <c r="D4103" s="3">
        <v>125</v>
      </c>
      <c r="E4103" s="3" t="s">
        <v>6</v>
      </c>
      <c r="F4103" s="3" t="s">
        <v>108</v>
      </c>
      <c r="G4103" s="95">
        <v>3735.38</v>
      </c>
    </row>
    <row r="4104" spans="2:7">
      <c r="B4104" s="41">
        <v>44749</v>
      </c>
      <c r="C4104" s="3" t="s">
        <v>117</v>
      </c>
      <c r="D4104" s="3">
        <v>7</v>
      </c>
      <c r="E4104" s="3" t="s">
        <v>110</v>
      </c>
      <c r="F4104" s="3" t="s">
        <v>115</v>
      </c>
      <c r="G4104" s="95">
        <v>174.65</v>
      </c>
    </row>
    <row r="4105" spans="2:7">
      <c r="B4105" s="41">
        <v>44147</v>
      </c>
      <c r="C4105" s="3" t="s">
        <v>119</v>
      </c>
      <c r="D4105" s="3">
        <v>250</v>
      </c>
      <c r="E4105" s="3" t="s">
        <v>6</v>
      </c>
      <c r="F4105" s="3" t="s">
        <v>109</v>
      </c>
      <c r="G4105" s="95">
        <v>7820.75</v>
      </c>
    </row>
    <row r="4106" spans="2:7">
      <c r="B4106" s="41">
        <v>44135</v>
      </c>
      <c r="C4106" s="3" t="s">
        <v>118</v>
      </c>
      <c r="D4106" s="3">
        <v>4</v>
      </c>
      <c r="E4106" s="3" t="s">
        <v>9</v>
      </c>
      <c r="F4106" s="3" t="s">
        <v>105</v>
      </c>
      <c r="G4106" s="95">
        <v>107.8</v>
      </c>
    </row>
    <row r="4107" spans="2:7">
      <c r="B4107" s="41">
        <v>44318</v>
      </c>
      <c r="C4107" s="3" t="s">
        <v>116</v>
      </c>
      <c r="D4107" s="3">
        <v>425</v>
      </c>
      <c r="E4107" s="3" t="s">
        <v>114</v>
      </c>
      <c r="F4107" s="3" t="s">
        <v>109</v>
      </c>
      <c r="G4107" s="95">
        <v>6585.91</v>
      </c>
    </row>
    <row r="4108" spans="2:7">
      <c r="B4108" s="41">
        <v>44156</v>
      </c>
      <c r="C4108" s="3" t="s">
        <v>117</v>
      </c>
      <c r="D4108" s="3">
        <v>175</v>
      </c>
      <c r="E4108" s="3" t="s">
        <v>114</v>
      </c>
      <c r="F4108" s="3" t="s">
        <v>105</v>
      </c>
      <c r="G4108" s="95">
        <v>3056.38</v>
      </c>
    </row>
    <row r="4109" spans="2:7">
      <c r="B4109" s="41">
        <v>44075</v>
      </c>
      <c r="C4109" s="3" t="s">
        <v>119</v>
      </c>
      <c r="D4109" s="3">
        <v>1</v>
      </c>
      <c r="E4109" s="3" t="s">
        <v>9</v>
      </c>
      <c r="F4109" s="3" t="s">
        <v>113</v>
      </c>
      <c r="G4109" s="95">
        <v>26.95</v>
      </c>
    </row>
    <row r="4110" spans="2:7">
      <c r="B4110" s="41">
        <v>43901</v>
      </c>
      <c r="C4110" s="3" t="s">
        <v>119</v>
      </c>
      <c r="D4110" s="3">
        <v>31</v>
      </c>
      <c r="E4110" s="3" t="s">
        <v>9</v>
      </c>
      <c r="F4110" s="3" t="s">
        <v>109</v>
      </c>
      <c r="G4110" s="95">
        <v>762.83</v>
      </c>
    </row>
    <row r="4111" spans="2:7">
      <c r="B4111" s="41">
        <v>44086</v>
      </c>
      <c r="C4111" s="3" t="s">
        <v>107</v>
      </c>
      <c r="D4111" s="3">
        <v>30</v>
      </c>
      <c r="E4111" s="3" t="s">
        <v>9</v>
      </c>
      <c r="F4111" s="3" t="s">
        <v>105</v>
      </c>
      <c r="G4111" s="95">
        <v>738.23</v>
      </c>
    </row>
    <row r="4112" spans="2:7">
      <c r="B4112" s="41">
        <v>44507</v>
      </c>
      <c r="C4112" s="3" t="s">
        <v>119</v>
      </c>
      <c r="D4112" s="3">
        <v>6</v>
      </c>
      <c r="E4112" s="3" t="s">
        <v>110</v>
      </c>
      <c r="F4112" s="3" t="s">
        <v>105</v>
      </c>
      <c r="G4112" s="95">
        <v>149.69999999999999</v>
      </c>
    </row>
    <row r="4113" spans="2:7">
      <c r="B4113" s="41">
        <v>44066</v>
      </c>
      <c r="C4113" s="3" t="s">
        <v>107</v>
      </c>
      <c r="D4113" s="3">
        <v>550</v>
      </c>
      <c r="E4113" s="3" t="s">
        <v>110</v>
      </c>
      <c r="F4113" s="3" t="s">
        <v>105</v>
      </c>
      <c r="G4113" s="95">
        <v>7890.44</v>
      </c>
    </row>
    <row r="4114" spans="2:7">
      <c r="B4114" s="41">
        <v>44900</v>
      </c>
      <c r="C4114" s="3" t="s">
        <v>116</v>
      </c>
      <c r="D4114" s="3">
        <v>14</v>
      </c>
      <c r="E4114" s="3" t="s">
        <v>112</v>
      </c>
      <c r="F4114" s="3" t="s">
        <v>111</v>
      </c>
      <c r="G4114" s="95">
        <v>475.3</v>
      </c>
    </row>
    <row r="4115" spans="2:7">
      <c r="B4115" s="41">
        <v>44710</v>
      </c>
      <c r="C4115" s="3" t="s">
        <v>116</v>
      </c>
      <c r="D4115" s="3">
        <v>14</v>
      </c>
      <c r="E4115" s="3" t="s">
        <v>114</v>
      </c>
      <c r="F4115" s="3" t="s">
        <v>115</v>
      </c>
      <c r="G4115" s="95">
        <v>363.3</v>
      </c>
    </row>
    <row r="4116" spans="2:7">
      <c r="B4116" s="41">
        <v>43858</v>
      </c>
      <c r="C4116" s="3" t="s">
        <v>119</v>
      </c>
      <c r="D4116" s="3">
        <v>475</v>
      </c>
      <c r="E4116" s="3" t="s">
        <v>112</v>
      </c>
      <c r="F4116" s="3" t="s">
        <v>115</v>
      </c>
      <c r="G4116" s="95">
        <v>9272.59</v>
      </c>
    </row>
    <row r="4117" spans="2:7">
      <c r="B4117" s="41">
        <v>44637</v>
      </c>
      <c r="C4117" s="3" t="s">
        <v>117</v>
      </c>
      <c r="D4117" s="3">
        <v>14</v>
      </c>
      <c r="E4117" s="3" t="s">
        <v>114</v>
      </c>
      <c r="F4117" s="3" t="s">
        <v>113</v>
      </c>
      <c r="G4117" s="95">
        <v>363.3</v>
      </c>
    </row>
    <row r="4118" spans="2:7">
      <c r="B4118" s="41">
        <v>44812</v>
      </c>
      <c r="C4118" s="3" t="s">
        <v>118</v>
      </c>
      <c r="D4118" s="3">
        <v>525</v>
      </c>
      <c r="E4118" s="3" t="s">
        <v>112</v>
      </c>
      <c r="F4118" s="3" t="s">
        <v>115</v>
      </c>
      <c r="G4118" s="95">
        <v>10550.53</v>
      </c>
    </row>
    <row r="4119" spans="2:7">
      <c r="B4119" s="41">
        <v>44483</v>
      </c>
      <c r="C4119" s="3" t="s">
        <v>119</v>
      </c>
      <c r="D4119" s="3">
        <v>75</v>
      </c>
      <c r="E4119" s="3" t="s">
        <v>112</v>
      </c>
      <c r="F4119" s="3" t="s">
        <v>113</v>
      </c>
      <c r="G4119" s="95">
        <v>1909.69</v>
      </c>
    </row>
    <row r="4120" spans="2:7">
      <c r="B4120" s="41">
        <v>44343</v>
      </c>
      <c r="C4120" s="3" t="s">
        <v>117</v>
      </c>
      <c r="D4120" s="3">
        <v>175</v>
      </c>
      <c r="E4120" s="3" t="s">
        <v>6</v>
      </c>
      <c r="F4120" s="3" t="s">
        <v>115</v>
      </c>
      <c r="G4120" s="95">
        <v>5474.53</v>
      </c>
    </row>
    <row r="4121" spans="2:7">
      <c r="B4121" s="41">
        <v>44469</v>
      </c>
      <c r="C4121" s="3" t="s">
        <v>118</v>
      </c>
      <c r="D4121" s="3">
        <v>75</v>
      </c>
      <c r="E4121" s="3" t="s">
        <v>9</v>
      </c>
      <c r="F4121" s="3" t="s">
        <v>109</v>
      </c>
      <c r="G4121" s="95">
        <v>1515.94</v>
      </c>
    </row>
    <row r="4122" spans="2:7">
      <c r="B4122" s="41">
        <v>44767</v>
      </c>
      <c r="C4122" s="3" t="s">
        <v>107</v>
      </c>
      <c r="D4122" s="3">
        <v>29</v>
      </c>
      <c r="E4122" s="3" t="s">
        <v>110</v>
      </c>
      <c r="F4122" s="3" t="s">
        <v>105</v>
      </c>
      <c r="G4122" s="95">
        <v>639.66999999999996</v>
      </c>
    </row>
    <row r="4123" spans="2:7">
      <c r="B4123" s="41">
        <v>44134</v>
      </c>
      <c r="C4123" s="3" t="s">
        <v>119</v>
      </c>
      <c r="D4123" s="3">
        <v>500</v>
      </c>
      <c r="E4123" s="3" t="s">
        <v>9</v>
      </c>
      <c r="F4123" s="3" t="s">
        <v>111</v>
      </c>
      <c r="G4123" s="95">
        <v>8323.1299999999992</v>
      </c>
    </row>
    <row r="4124" spans="2:7">
      <c r="B4124" s="41">
        <v>44728</v>
      </c>
      <c r="C4124" s="3" t="s">
        <v>107</v>
      </c>
      <c r="D4124" s="3">
        <v>3</v>
      </c>
      <c r="E4124" s="3" t="s">
        <v>112</v>
      </c>
      <c r="F4124" s="3" t="s">
        <v>115</v>
      </c>
      <c r="G4124" s="95">
        <v>104.85</v>
      </c>
    </row>
    <row r="4125" spans="2:7">
      <c r="B4125" s="41">
        <v>44258</v>
      </c>
      <c r="C4125" s="3" t="s">
        <v>119</v>
      </c>
      <c r="D4125" s="3">
        <v>16</v>
      </c>
      <c r="E4125" s="3" t="s">
        <v>112</v>
      </c>
      <c r="F4125" s="3" t="s">
        <v>108</v>
      </c>
      <c r="G4125" s="95">
        <v>575.20000000000005</v>
      </c>
    </row>
    <row r="4126" spans="2:7">
      <c r="B4126" s="41">
        <v>44746</v>
      </c>
      <c r="C4126" s="3" t="s">
        <v>117</v>
      </c>
      <c r="D4126" s="3">
        <v>6</v>
      </c>
      <c r="E4126" s="3" t="s">
        <v>6</v>
      </c>
      <c r="F4126" s="3" t="s">
        <v>108</v>
      </c>
      <c r="G4126" s="95">
        <v>256.14</v>
      </c>
    </row>
    <row r="4127" spans="2:7">
      <c r="B4127" s="41">
        <v>44082</v>
      </c>
      <c r="C4127" s="3" t="s">
        <v>119</v>
      </c>
      <c r="D4127" s="3">
        <v>400</v>
      </c>
      <c r="E4127" s="3" t="s">
        <v>112</v>
      </c>
      <c r="F4127" s="3" t="s">
        <v>108</v>
      </c>
      <c r="G4127" s="95">
        <v>8268.5</v>
      </c>
    </row>
    <row r="4128" spans="2:7">
      <c r="B4128" s="41">
        <v>44466</v>
      </c>
      <c r="C4128" s="3" t="s">
        <v>119</v>
      </c>
      <c r="D4128" s="3">
        <v>28</v>
      </c>
      <c r="E4128" s="3" t="s">
        <v>9</v>
      </c>
      <c r="F4128" s="3" t="s">
        <v>115</v>
      </c>
      <c r="G4128" s="95">
        <v>641.41</v>
      </c>
    </row>
    <row r="4129" spans="2:7">
      <c r="B4129" s="41">
        <v>43974</v>
      </c>
      <c r="C4129" s="3" t="s">
        <v>119</v>
      </c>
      <c r="D4129" s="3">
        <v>525</v>
      </c>
      <c r="E4129" s="3" t="s">
        <v>112</v>
      </c>
      <c r="F4129" s="3" t="s">
        <v>113</v>
      </c>
      <c r="G4129" s="95">
        <v>10550.53</v>
      </c>
    </row>
    <row r="4130" spans="2:7">
      <c r="B4130" s="41">
        <v>44270</v>
      </c>
      <c r="C4130" s="3" t="s">
        <v>119</v>
      </c>
      <c r="D4130" s="3">
        <v>30</v>
      </c>
      <c r="E4130" s="3" t="s">
        <v>110</v>
      </c>
      <c r="F4130" s="3" t="s">
        <v>105</v>
      </c>
      <c r="G4130" s="95">
        <v>610.73</v>
      </c>
    </row>
    <row r="4131" spans="2:7">
      <c r="B4131" s="41">
        <v>43856</v>
      </c>
      <c r="C4131" s="3" t="s">
        <v>119</v>
      </c>
      <c r="D4131" s="3">
        <v>24</v>
      </c>
      <c r="E4131" s="3" t="s">
        <v>112</v>
      </c>
      <c r="F4131" s="3" t="s">
        <v>115</v>
      </c>
      <c r="G4131" s="95">
        <v>733.38</v>
      </c>
    </row>
    <row r="4132" spans="2:7">
      <c r="B4132" s="41">
        <v>44781</v>
      </c>
      <c r="C4132" s="3" t="s">
        <v>117</v>
      </c>
      <c r="D4132" s="3">
        <v>275</v>
      </c>
      <c r="E4132" s="3" t="s">
        <v>110</v>
      </c>
      <c r="F4132" s="3" t="s">
        <v>111</v>
      </c>
      <c r="G4132" s="95">
        <v>4103.34</v>
      </c>
    </row>
    <row r="4133" spans="2:7">
      <c r="B4133" s="41">
        <v>43933</v>
      </c>
      <c r="C4133" s="3" t="s">
        <v>117</v>
      </c>
      <c r="D4133" s="3">
        <v>575</v>
      </c>
      <c r="E4133" s="3" t="s">
        <v>112</v>
      </c>
      <c r="F4133" s="3" t="s">
        <v>115</v>
      </c>
      <c r="G4133" s="95">
        <v>11885.97</v>
      </c>
    </row>
    <row r="4134" spans="2:7">
      <c r="B4134" s="41">
        <v>44631</v>
      </c>
      <c r="C4134" s="3" t="s">
        <v>119</v>
      </c>
      <c r="D4134" s="3">
        <v>32</v>
      </c>
      <c r="E4134" s="3" t="s">
        <v>9</v>
      </c>
      <c r="F4134" s="3" t="s">
        <v>109</v>
      </c>
      <c r="G4134" s="95">
        <v>760.24</v>
      </c>
    </row>
    <row r="4135" spans="2:7">
      <c r="B4135" s="41">
        <v>43941</v>
      </c>
      <c r="C4135" s="3" t="s">
        <v>117</v>
      </c>
      <c r="D4135" s="3">
        <v>350</v>
      </c>
      <c r="E4135" s="3" t="s">
        <v>110</v>
      </c>
      <c r="F4135" s="3" t="s">
        <v>113</v>
      </c>
      <c r="G4135" s="95">
        <v>5021.1899999999996</v>
      </c>
    </row>
    <row r="4136" spans="2:7">
      <c r="B4136" s="41">
        <v>43851</v>
      </c>
      <c r="C4136" s="3" t="s">
        <v>117</v>
      </c>
      <c r="D4136" s="3">
        <v>3</v>
      </c>
      <c r="E4136" s="3" t="s">
        <v>6</v>
      </c>
      <c r="F4136" s="3" t="s">
        <v>111</v>
      </c>
      <c r="G4136" s="95">
        <v>134.07</v>
      </c>
    </row>
    <row r="4137" spans="2:7">
      <c r="B4137" s="41">
        <v>44712</v>
      </c>
      <c r="C4137" s="3" t="s">
        <v>118</v>
      </c>
      <c r="D4137" s="3">
        <v>6</v>
      </c>
      <c r="E4137" s="3" t="s">
        <v>6</v>
      </c>
      <c r="F4137" s="3" t="s">
        <v>115</v>
      </c>
      <c r="G4137" s="95">
        <v>256.14</v>
      </c>
    </row>
    <row r="4138" spans="2:7">
      <c r="B4138" s="41">
        <v>43928</v>
      </c>
      <c r="C4138" s="3" t="s">
        <v>119</v>
      </c>
      <c r="D4138" s="3">
        <v>550</v>
      </c>
      <c r="E4138" s="3" t="s">
        <v>9</v>
      </c>
      <c r="F4138" s="3" t="s">
        <v>105</v>
      </c>
      <c r="G4138" s="95">
        <v>8839.19</v>
      </c>
    </row>
    <row r="4139" spans="2:7">
      <c r="B4139" s="41">
        <v>43994</v>
      </c>
      <c r="C4139" s="3" t="s">
        <v>118</v>
      </c>
      <c r="D4139" s="3">
        <v>50</v>
      </c>
      <c r="E4139" s="3" t="s">
        <v>112</v>
      </c>
      <c r="F4139" s="3" t="s">
        <v>108</v>
      </c>
      <c r="G4139" s="95">
        <v>1273.1300000000001</v>
      </c>
    </row>
    <row r="4140" spans="2:7">
      <c r="B4140" s="41">
        <v>44075</v>
      </c>
      <c r="C4140" s="3" t="s">
        <v>118</v>
      </c>
      <c r="D4140" s="3">
        <v>325</v>
      </c>
      <c r="E4140" s="3" t="s">
        <v>114</v>
      </c>
      <c r="F4140" s="3" t="s">
        <v>109</v>
      </c>
      <c r="G4140" s="95">
        <v>4662.53</v>
      </c>
    </row>
    <row r="4141" spans="2:7">
      <c r="B4141" s="41">
        <v>44202</v>
      </c>
      <c r="C4141" s="3" t="s">
        <v>119</v>
      </c>
      <c r="D4141" s="3">
        <v>35</v>
      </c>
      <c r="E4141" s="3" t="s">
        <v>6</v>
      </c>
      <c r="F4141" s="3" t="s">
        <v>105</v>
      </c>
      <c r="G4141" s="95">
        <v>1299.78</v>
      </c>
    </row>
    <row r="4142" spans="2:7">
      <c r="B4142" s="41">
        <v>43880</v>
      </c>
      <c r="C4142" s="3" t="s">
        <v>117</v>
      </c>
      <c r="D4142" s="3">
        <v>5</v>
      </c>
      <c r="E4142" s="3" t="s">
        <v>114</v>
      </c>
      <c r="F4142" s="3" t="s">
        <v>105</v>
      </c>
      <c r="G4142" s="95">
        <v>134.75</v>
      </c>
    </row>
    <row r="4143" spans="2:7">
      <c r="B4143" s="41">
        <v>44091</v>
      </c>
      <c r="C4143" s="3" t="s">
        <v>117</v>
      </c>
      <c r="D4143" s="3">
        <v>425</v>
      </c>
      <c r="E4143" s="3" t="s">
        <v>9</v>
      </c>
      <c r="F4143" s="3" t="s">
        <v>106</v>
      </c>
      <c r="G4143" s="95">
        <v>6830.28</v>
      </c>
    </row>
    <row r="4144" spans="2:7">
      <c r="B4144" s="41">
        <v>44539</v>
      </c>
      <c r="C4144" s="3" t="s">
        <v>118</v>
      </c>
      <c r="D4144" s="3">
        <v>1</v>
      </c>
      <c r="E4144" s="3" t="s">
        <v>114</v>
      </c>
      <c r="F4144" s="3" t="s">
        <v>106</v>
      </c>
      <c r="G4144" s="95">
        <v>25.95</v>
      </c>
    </row>
    <row r="4145" spans="2:7">
      <c r="B4145" s="41">
        <v>44638</v>
      </c>
      <c r="C4145" s="3" t="s">
        <v>119</v>
      </c>
      <c r="D4145" s="3">
        <v>1</v>
      </c>
      <c r="E4145" s="3" t="s">
        <v>110</v>
      </c>
      <c r="F4145" s="3" t="s">
        <v>115</v>
      </c>
      <c r="G4145" s="95">
        <v>23.95</v>
      </c>
    </row>
    <row r="4146" spans="2:7">
      <c r="B4146" s="41">
        <v>44102</v>
      </c>
      <c r="C4146" s="3" t="s">
        <v>118</v>
      </c>
      <c r="D4146" s="3">
        <v>275</v>
      </c>
      <c r="E4146" s="3" t="s">
        <v>112</v>
      </c>
      <c r="F4146" s="3" t="s">
        <v>108</v>
      </c>
      <c r="G4146" s="95">
        <v>5368.34</v>
      </c>
    </row>
    <row r="4147" spans="2:7">
      <c r="B4147" s="41">
        <v>44197</v>
      </c>
      <c r="C4147" s="3" t="s">
        <v>117</v>
      </c>
      <c r="D4147" s="3">
        <v>4</v>
      </c>
      <c r="E4147" s="3" t="s">
        <v>9</v>
      </c>
      <c r="F4147" s="3" t="s">
        <v>113</v>
      </c>
      <c r="G4147" s="95">
        <v>115.8</v>
      </c>
    </row>
    <row r="4148" spans="2:7">
      <c r="B4148" s="41">
        <v>44194</v>
      </c>
      <c r="C4148" s="3" t="s">
        <v>107</v>
      </c>
      <c r="D4148" s="3">
        <v>35</v>
      </c>
      <c r="E4148" s="3" t="s">
        <v>112</v>
      </c>
      <c r="F4148" s="3" t="s">
        <v>108</v>
      </c>
      <c r="G4148" s="95">
        <v>1069.51</v>
      </c>
    </row>
    <row r="4149" spans="2:7">
      <c r="B4149" s="41">
        <v>44189</v>
      </c>
      <c r="C4149" s="3" t="s">
        <v>117</v>
      </c>
      <c r="D4149" s="3">
        <v>9</v>
      </c>
      <c r="E4149" s="3" t="s">
        <v>114</v>
      </c>
      <c r="F4149" s="3" t="s">
        <v>105</v>
      </c>
      <c r="G4149" s="95">
        <v>233.55</v>
      </c>
    </row>
    <row r="4150" spans="2:7">
      <c r="B4150" s="41">
        <v>44547</v>
      </c>
      <c r="C4150" s="3" t="s">
        <v>118</v>
      </c>
      <c r="D4150" s="3">
        <v>24</v>
      </c>
      <c r="E4150" s="3" t="s">
        <v>114</v>
      </c>
      <c r="F4150" s="3" t="s">
        <v>108</v>
      </c>
      <c r="G4150" s="95">
        <v>549.78</v>
      </c>
    </row>
    <row r="4151" spans="2:7">
      <c r="B4151" s="41">
        <v>44766</v>
      </c>
      <c r="C4151" s="3" t="s">
        <v>117</v>
      </c>
      <c r="D4151" s="3">
        <v>1</v>
      </c>
      <c r="E4151" s="3" t="s">
        <v>114</v>
      </c>
      <c r="F4151" s="3" t="s">
        <v>115</v>
      </c>
      <c r="G4151" s="95">
        <v>24.95</v>
      </c>
    </row>
    <row r="4152" spans="2:7">
      <c r="B4152" s="41">
        <v>44701</v>
      </c>
      <c r="C4152" s="3" t="s">
        <v>118</v>
      </c>
      <c r="D4152" s="3">
        <v>475</v>
      </c>
      <c r="E4152" s="3" t="s">
        <v>6</v>
      </c>
      <c r="F4152" s="3" t="s">
        <v>108</v>
      </c>
      <c r="G4152" s="95">
        <v>11932.83</v>
      </c>
    </row>
    <row r="4153" spans="2:7">
      <c r="B4153" s="41">
        <v>43991</v>
      </c>
      <c r="C4153" s="3" t="s">
        <v>119</v>
      </c>
      <c r="D4153" s="3">
        <v>20</v>
      </c>
      <c r="E4153" s="3" t="s">
        <v>110</v>
      </c>
      <c r="F4153" s="3" t="s">
        <v>106</v>
      </c>
      <c r="G4153" s="95">
        <v>479</v>
      </c>
    </row>
    <row r="4154" spans="2:7">
      <c r="B4154" s="41">
        <v>43904</v>
      </c>
      <c r="C4154" s="3" t="s">
        <v>118</v>
      </c>
      <c r="D4154" s="3">
        <v>28</v>
      </c>
      <c r="E4154" s="3" t="s">
        <v>9</v>
      </c>
      <c r="F4154" s="3" t="s">
        <v>115</v>
      </c>
      <c r="G4154" s="95">
        <v>665.21</v>
      </c>
    </row>
    <row r="4155" spans="2:7">
      <c r="B4155" s="41">
        <v>44232</v>
      </c>
      <c r="C4155" s="3" t="s">
        <v>117</v>
      </c>
      <c r="D4155" s="3">
        <v>17</v>
      </c>
      <c r="E4155" s="3" t="s">
        <v>6</v>
      </c>
      <c r="F4155" s="3" t="s">
        <v>109</v>
      </c>
      <c r="G4155" s="95">
        <v>742.73</v>
      </c>
    </row>
    <row r="4156" spans="2:7">
      <c r="B4156" s="41">
        <v>44428</v>
      </c>
      <c r="C4156" s="3" t="s">
        <v>107</v>
      </c>
      <c r="D4156" s="3">
        <v>550</v>
      </c>
      <c r="E4156" s="3" t="s">
        <v>9</v>
      </c>
      <c r="F4156" s="3" t="s">
        <v>115</v>
      </c>
      <c r="G4156" s="95">
        <v>8839.19</v>
      </c>
    </row>
    <row r="4157" spans="2:7">
      <c r="B4157" s="41">
        <v>43863</v>
      </c>
      <c r="C4157" s="3" t="s">
        <v>117</v>
      </c>
      <c r="D4157" s="3">
        <v>35</v>
      </c>
      <c r="E4157" s="3" t="s">
        <v>112</v>
      </c>
      <c r="F4157" s="3" t="s">
        <v>113</v>
      </c>
      <c r="G4157" s="95">
        <v>1010.01</v>
      </c>
    </row>
    <row r="4158" spans="2:7">
      <c r="B4158" s="41">
        <v>44403</v>
      </c>
      <c r="C4158" s="3" t="s">
        <v>119</v>
      </c>
      <c r="D4158" s="3">
        <v>2</v>
      </c>
      <c r="E4158" s="3" t="s">
        <v>9</v>
      </c>
      <c r="F4158" s="3" t="s">
        <v>113</v>
      </c>
      <c r="G4158" s="95">
        <v>57.9</v>
      </c>
    </row>
    <row r="4159" spans="2:7">
      <c r="B4159" s="41">
        <v>43846</v>
      </c>
      <c r="C4159" s="3" t="s">
        <v>117</v>
      </c>
      <c r="D4159" s="3">
        <v>400</v>
      </c>
      <c r="E4159" s="3" t="s">
        <v>114</v>
      </c>
      <c r="F4159" s="3" t="s">
        <v>106</v>
      </c>
      <c r="G4159" s="95">
        <v>5968.5</v>
      </c>
    </row>
    <row r="4160" spans="2:7">
      <c r="B4160" s="41">
        <v>44792</v>
      </c>
      <c r="C4160" s="3" t="s">
        <v>119</v>
      </c>
      <c r="D4160" s="3">
        <v>600</v>
      </c>
      <c r="E4160" s="3" t="s">
        <v>9</v>
      </c>
      <c r="F4160" s="3" t="s">
        <v>108</v>
      </c>
      <c r="G4160" s="95">
        <v>9642.75</v>
      </c>
    </row>
    <row r="4161" spans="2:7">
      <c r="B4161" s="41">
        <v>44096</v>
      </c>
      <c r="C4161" s="3" t="s">
        <v>116</v>
      </c>
      <c r="D4161" s="3">
        <v>500</v>
      </c>
      <c r="E4161" s="3" t="s">
        <v>114</v>
      </c>
      <c r="F4161" s="3" t="s">
        <v>106</v>
      </c>
      <c r="G4161" s="95">
        <v>7173.13</v>
      </c>
    </row>
    <row r="4162" spans="2:7">
      <c r="B4162" s="41">
        <v>43888</v>
      </c>
      <c r="C4162" s="3" t="s">
        <v>117</v>
      </c>
      <c r="D4162" s="3">
        <v>3</v>
      </c>
      <c r="E4162" s="3" t="s">
        <v>114</v>
      </c>
      <c r="F4162" s="3" t="s">
        <v>106</v>
      </c>
      <c r="G4162" s="95">
        <v>74.849999999999994</v>
      </c>
    </row>
    <row r="4163" spans="2:7">
      <c r="B4163" s="41">
        <v>44677</v>
      </c>
      <c r="C4163" s="3" t="s">
        <v>107</v>
      </c>
      <c r="D4163" s="3">
        <v>1</v>
      </c>
      <c r="E4163" s="3" t="s">
        <v>110</v>
      </c>
      <c r="F4163" s="3" t="s">
        <v>106</v>
      </c>
      <c r="G4163" s="95">
        <v>24.95</v>
      </c>
    </row>
    <row r="4164" spans="2:7">
      <c r="B4164" s="41">
        <v>44253</v>
      </c>
      <c r="C4164" s="3" t="s">
        <v>117</v>
      </c>
      <c r="D4164" s="3">
        <v>9</v>
      </c>
      <c r="E4164" s="3" t="s">
        <v>112</v>
      </c>
      <c r="F4164" s="3" t="s">
        <v>105</v>
      </c>
      <c r="G4164" s="95">
        <v>314.55</v>
      </c>
    </row>
    <row r="4165" spans="2:7">
      <c r="B4165" s="41">
        <v>44669</v>
      </c>
      <c r="C4165" s="3" t="s">
        <v>119</v>
      </c>
      <c r="D4165" s="3">
        <v>7</v>
      </c>
      <c r="E4165" s="3" t="s">
        <v>9</v>
      </c>
      <c r="F4165" s="3" t="s">
        <v>111</v>
      </c>
      <c r="G4165" s="95">
        <v>195.65</v>
      </c>
    </row>
    <row r="4166" spans="2:7">
      <c r="B4166" s="41">
        <v>44254</v>
      </c>
      <c r="C4166" s="3" t="s">
        <v>117</v>
      </c>
      <c r="D4166" s="3">
        <v>350</v>
      </c>
      <c r="E4166" s="3" t="s">
        <v>112</v>
      </c>
      <c r="F4166" s="3" t="s">
        <v>111</v>
      </c>
      <c r="G4166" s="95">
        <v>6832.44</v>
      </c>
    </row>
    <row r="4167" spans="2:7">
      <c r="B4167" s="41">
        <v>44768</v>
      </c>
      <c r="C4167" s="3" t="s">
        <v>117</v>
      </c>
      <c r="D4167" s="3">
        <v>9</v>
      </c>
      <c r="E4167" s="3" t="s">
        <v>6</v>
      </c>
      <c r="F4167" s="3" t="s">
        <v>111</v>
      </c>
      <c r="G4167" s="95">
        <v>402.21</v>
      </c>
    </row>
    <row r="4168" spans="2:7">
      <c r="B4168" s="41">
        <v>44769</v>
      </c>
      <c r="C4168" s="3" t="s">
        <v>117</v>
      </c>
      <c r="D4168" s="3">
        <v>425</v>
      </c>
      <c r="E4168" s="3" t="s">
        <v>114</v>
      </c>
      <c r="F4168" s="3" t="s">
        <v>115</v>
      </c>
      <c r="G4168" s="95">
        <v>6097.16</v>
      </c>
    </row>
    <row r="4169" spans="2:7">
      <c r="B4169" s="41">
        <v>44754</v>
      </c>
      <c r="C4169" s="3" t="s">
        <v>117</v>
      </c>
      <c r="D4169" s="3">
        <v>2</v>
      </c>
      <c r="E4169" s="3" t="s">
        <v>110</v>
      </c>
      <c r="F4169" s="3" t="s">
        <v>108</v>
      </c>
      <c r="G4169" s="95">
        <v>47.9</v>
      </c>
    </row>
    <row r="4170" spans="2:7">
      <c r="B4170" s="41">
        <v>44000</v>
      </c>
      <c r="C4170" s="3" t="s">
        <v>117</v>
      </c>
      <c r="D4170" s="3">
        <v>2</v>
      </c>
      <c r="E4170" s="3" t="s">
        <v>112</v>
      </c>
      <c r="F4170" s="3" t="s">
        <v>113</v>
      </c>
      <c r="G4170" s="95">
        <v>67.900000000000006</v>
      </c>
    </row>
    <row r="4171" spans="2:7">
      <c r="B4171" s="41">
        <v>44115</v>
      </c>
      <c r="C4171" s="3" t="s">
        <v>117</v>
      </c>
      <c r="D4171" s="3">
        <v>17</v>
      </c>
      <c r="E4171" s="3" t="s">
        <v>9</v>
      </c>
      <c r="F4171" s="3" t="s">
        <v>115</v>
      </c>
      <c r="G4171" s="95">
        <v>475.15</v>
      </c>
    </row>
    <row r="4172" spans="2:7">
      <c r="B4172" s="41">
        <v>43914</v>
      </c>
      <c r="C4172" s="3" t="s">
        <v>117</v>
      </c>
      <c r="D4172" s="3">
        <v>3</v>
      </c>
      <c r="E4172" s="3" t="s">
        <v>114</v>
      </c>
      <c r="F4172" s="3" t="s">
        <v>108</v>
      </c>
      <c r="G4172" s="95">
        <v>77.849999999999994</v>
      </c>
    </row>
    <row r="4173" spans="2:7">
      <c r="B4173" s="41">
        <v>44598</v>
      </c>
      <c r="C4173" s="3" t="s">
        <v>119</v>
      </c>
      <c r="D4173" s="3">
        <v>42</v>
      </c>
      <c r="E4173" s="3" t="s">
        <v>110</v>
      </c>
      <c r="F4173" s="3" t="s">
        <v>111</v>
      </c>
      <c r="G4173" s="95">
        <v>855.02</v>
      </c>
    </row>
    <row r="4174" spans="2:7">
      <c r="B4174" s="41">
        <v>44633</v>
      </c>
      <c r="C4174" s="3" t="s">
        <v>118</v>
      </c>
      <c r="D4174" s="3">
        <v>41</v>
      </c>
      <c r="E4174" s="3" t="s">
        <v>9</v>
      </c>
      <c r="F4174" s="3" t="s">
        <v>109</v>
      </c>
      <c r="G4174" s="95">
        <v>1008.91</v>
      </c>
    </row>
    <row r="4175" spans="2:7">
      <c r="B4175" s="41">
        <v>44037</v>
      </c>
      <c r="C4175" s="3" t="s">
        <v>119</v>
      </c>
      <c r="D4175" s="3">
        <v>6</v>
      </c>
      <c r="E4175" s="3" t="s">
        <v>112</v>
      </c>
      <c r="F4175" s="3" t="s">
        <v>109</v>
      </c>
      <c r="G4175" s="95">
        <v>203.7</v>
      </c>
    </row>
    <row r="4176" spans="2:7">
      <c r="B4176" s="41">
        <v>44288</v>
      </c>
      <c r="C4176" s="3" t="s">
        <v>118</v>
      </c>
      <c r="D4176" s="3">
        <v>9</v>
      </c>
      <c r="E4176" s="3" t="s">
        <v>114</v>
      </c>
      <c r="F4176" s="3" t="s">
        <v>106</v>
      </c>
      <c r="G4176" s="95">
        <v>233.55</v>
      </c>
    </row>
    <row r="4177" spans="2:7">
      <c r="B4177" s="41">
        <v>43916</v>
      </c>
      <c r="C4177" s="3" t="s">
        <v>118</v>
      </c>
      <c r="D4177" s="3">
        <v>300</v>
      </c>
      <c r="E4177" s="3" t="s">
        <v>9</v>
      </c>
      <c r="F4177" s="3" t="s">
        <v>109</v>
      </c>
      <c r="G4177" s="95">
        <v>4821.38</v>
      </c>
    </row>
    <row r="4178" spans="2:7">
      <c r="B4178" s="41">
        <v>44689</v>
      </c>
      <c r="C4178" s="3" t="s">
        <v>117</v>
      </c>
      <c r="D4178" s="3">
        <v>400</v>
      </c>
      <c r="E4178" s="3" t="s">
        <v>114</v>
      </c>
      <c r="F4178" s="3" t="s">
        <v>109</v>
      </c>
      <c r="G4178" s="95">
        <v>5738.5</v>
      </c>
    </row>
    <row r="4179" spans="2:7">
      <c r="B4179" s="41">
        <v>43845</v>
      </c>
      <c r="C4179" s="3" t="s">
        <v>119</v>
      </c>
      <c r="D4179" s="3">
        <v>9</v>
      </c>
      <c r="E4179" s="3" t="s">
        <v>112</v>
      </c>
      <c r="F4179" s="3" t="s">
        <v>111</v>
      </c>
      <c r="G4179" s="95">
        <v>314.55</v>
      </c>
    </row>
    <row r="4180" spans="2:7">
      <c r="B4180" s="41">
        <v>44070</v>
      </c>
      <c r="C4180" s="3" t="s">
        <v>119</v>
      </c>
      <c r="D4180" s="3">
        <v>37</v>
      </c>
      <c r="E4180" s="3" t="s">
        <v>114</v>
      </c>
      <c r="F4180" s="3" t="s">
        <v>113</v>
      </c>
      <c r="G4180" s="95">
        <v>784.68</v>
      </c>
    </row>
    <row r="4181" spans="2:7">
      <c r="B4181" s="41">
        <v>44290</v>
      </c>
      <c r="C4181" s="3" t="s">
        <v>119</v>
      </c>
      <c r="D4181" s="3">
        <v>39</v>
      </c>
      <c r="E4181" s="3" t="s">
        <v>112</v>
      </c>
      <c r="F4181" s="3" t="s">
        <v>108</v>
      </c>
      <c r="G4181" s="95">
        <v>1158.5899999999999</v>
      </c>
    </row>
    <row r="4182" spans="2:7">
      <c r="B4182" s="41">
        <v>44206</v>
      </c>
      <c r="C4182" s="3" t="s">
        <v>119</v>
      </c>
      <c r="D4182" s="3">
        <v>275</v>
      </c>
      <c r="E4182" s="3" t="s">
        <v>9</v>
      </c>
      <c r="F4182" s="3" t="s">
        <v>105</v>
      </c>
      <c r="G4182" s="95">
        <v>4419.59</v>
      </c>
    </row>
    <row r="4183" spans="2:7">
      <c r="B4183" s="41">
        <v>43987</v>
      </c>
      <c r="C4183" s="3" t="s">
        <v>119</v>
      </c>
      <c r="D4183" s="3">
        <v>16</v>
      </c>
      <c r="E4183" s="3" t="s">
        <v>9</v>
      </c>
      <c r="F4183" s="3" t="s">
        <v>111</v>
      </c>
      <c r="G4183" s="95">
        <v>447.2</v>
      </c>
    </row>
    <row r="4184" spans="2:7">
      <c r="B4184" s="41">
        <v>43838</v>
      </c>
      <c r="C4184" s="3" t="s">
        <v>117</v>
      </c>
      <c r="D4184" s="3">
        <v>38</v>
      </c>
      <c r="E4184" s="3" t="s">
        <v>112</v>
      </c>
      <c r="F4184" s="3" t="s">
        <v>109</v>
      </c>
      <c r="G4184" s="95">
        <v>1161.19</v>
      </c>
    </row>
    <row r="4185" spans="2:7">
      <c r="B4185" s="41">
        <v>44686</v>
      </c>
      <c r="C4185" s="3" t="s">
        <v>116</v>
      </c>
      <c r="D4185" s="3">
        <v>35</v>
      </c>
      <c r="E4185" s="3" t="s">
        <v>112</v>
      </c>
      <c r="F4185" s="3" t="s">
        <v>105</v>
      </c>
      <c r="G4185" s="95">
        <v>1039.76</v>
      </c>
    </row>
    <row r="4186" spans="2:7">
      <c r="B4186" s="41">
        <v>43937</v>
      </c>
      <c r="C4186" s="3" t="s">
        <v>119</v>
      </c>
      <c r="D4186" s="3">
        <v>4</v>
      </c>
      <c r="E4186" s="3" t="s">
        <v>112</v>
      </c>
      <c r="F4186" s="3" t="s">
        <v>113</v>
      </c>
      <c r="G4186" s="95">
        <v>143.80000000000001</v>
      </c>
    </row>
    <row r="4187" spans="2:7">
      <c r="B4187" s="41">
        <v>44475</v>
      </c>
      <c r="C4187" s="3" t="s">
        <v>118</v>
      </c>
      <c r="D4187" s="3">
        <v>46</v>
      </c>
      <c r="E4187" s="3" t="s">
        <v>112</v>
      </c>
      <c r="F4187" s="3" t="s">
        <v>106</v>
      </c>
      <c r="G4187" s="95">
        <v>1366.55</v>
      </c>
    </row>
    <row r="4188" spans="2:7">
      <c r="B4188" s="41">
        <v>44188</v>
      </c>
      <c r="C4188" s="3" t="s">
        <v>118</v>
      </c>
      <c r="D4188" s="3">
        <v>18</v>
      </c>
      <c r="E4188" s="3" t="s">
        <v>6</v>
      </c>
      <c r="F4188" s="3" t="s">
        <v>106</v>
      </c>
      <c r="G4188" s="95">
        <v>786.42</v>
      </c>
    </row>
    <row r="4189" spans="2:7">
      <c r="B4189" s="41">
        <v>44813</v>
      </c>
      <c r="C4189" s="3" t="s">
        <v>116</v>
      </c>
      <c r="D4189" s="3">
        <v>6</v>
      </c>
      <c r="E4189" s="3" t="s">
        <v>114</v>
      </c>
      <c r="F4189" s="3" t="s">
        <v>105</v>
      </c>
      <c r="G4189" s="95">
        <v>155.69999999999999</v>
      </c>
    </row>
    <row r="4190" spans="2:7">
      <c r="B4190" s="41">
        <v>44074</v>
      </c>
      <c r="C4190" s="3" t="s">
        <v>107</v>
      </c>
      <c r="D4190" s="3">
        <v>27</v>
      </c>
      <c r="E4190" s="3" t="s">
        <v>110</v>
      </c>
      <c r="F4190" s="3" t="s">
        <v>106</v>
      </c>
      <c r="G4190" s="95">
        <v>572.6</v>
      </c>
    </row>
    <row r="4191" spans="2:7">
      <c r="B4191" s="41">
        <v>44477</v>
      </c>
      <c r="C4191" s="3" t="s">
        <v>117</v>
      </c>
      <c r="D4191" s="3">
        <v>250</v>
      </c>
      <c r="E4191" s="3" t="s">
        <v>112</v>
      </c>
      <c r="F4191" s="3" t="s">
        <v>111</v>
      </c>
      <c r="G4191" s="95">
        <v>6291.25</v>
      </c>
    </row>
    <row r="4192" spans="2:7">
      <c r="B4192" s="41">
        <v>44707</v>
      </c>
      <c r="C4192" s="3" t="s">
        <v>119</v>
      </c>
      <c r="D4192" s="3">
        <v>7</v>
      </c>
      <c r="E4192" s="3" t="s">
        <v>112</v>
      </c>
      <c r="F4192" s="3" t="s">
        <v>109</v>
      </c>
      <c r="G4192" s="95">
        <v>237.65</v>
      </c>
    </row>
    <row r="4193" spans="2:7">
      <c r="B4193" s="41">
        <v>44733</v>
      </c>
      <c r="C4193" s="3" t="s">
        <v>119</v>
      </c>
      <c r="D4193" s="3">
        <v>11</v>
      </c>
      <c r="E4193" s="3" t="s">
        <v>9</v>
      </c>
      <c r="F4193" s="3" t="s">
        <v>115</v>
      </c>
      <c r="G4193" s="95">
        <v>296.45</v>
      </c>
    </row>
    <row r="4194" spans="2:7">
      <c r="B4194" s="41">
        <v>44072</v>
      </c>
      <c r="C4194" s="3" t="s">
        <v>118</v>
      </c>
      <c r="D4194" s="3">
        <v>550</v>
      </c>
      <c r="E4194" s="3" t="s">
        <v>9</v>
      </c>
      <c r="F4194" s="3" t="s">
        <v>115</v>
      </c>
      <c r="G4194" s="95">
        <v>8839.19</v>
      </c>
    </row>
    <row r="4195" spans="2:7">
      <c r="B4195" s="41">
        <v>44585</v>
      </c>
      <c r="C4195" s="3" t="s">
        <v>117</v>
      </c>
      <c r="D4195" s="3">
        <v>1</v>
      </c>
      <c r="E4195" s="3" t="s">
        <v>112</v>
      </c>
      <c r="F4195" s="3" t="s">
        <v>105</v>
      </c>
      <c r="G4195" s="95">
        <v>33.950000000000003</v>
      </c>
    </row>
    <row r="4196" spans="2:7">
      <c r="B4196" s="41">
        <v>44284</v>
      </c>
      <c r="C4196" s="3" t="s">
        <v>117</v>
      </c>
      <c r="D4196" s="3">
        <v>41</v>
      </c>
      <c r="E4196" s="3" t="s">
        <v>114</v>
      </c>
      <c r="F4196" s="3" t="s">
        <v>106</v>
      </c>
      <c r="G4196" s="95">
        <v>904.36</v>
      </c>
    </row>
    <row r="4197" spans="2:7">
      <c r="B4197" s="41">
        <v>44617</v>
      </c>
      <c r="C4197" s="3" t="s">
        <v>118</v>
      </c>
      <c r="D4197" s="3">
        <v>300</v>
      </c>
      <c r="E4197" s="3" t="s">
        <v>110</v>
      </c>
      <c r="F4197" s="3" t="s">
        <v>109</v>
      </c>
      <c r="G4197" s="95">
        <v>4303.88</v>
      </c>
    </row>
    <row r="4198" spans="2:7">
      <c r="B4198" s="41">
        <v>44860</v>
      </c>
      <c r="C4198" s="3" t="s">
        <v>117</v>
      </c>
      <c r="D4198" s="3">
        <v>500</v>
      </c>
      <c r="E4198" s="3" t="s">
        <v>114</v>
      </c>
      <c r="F4198" s="3" t="s">
        <v>105</v>
      </c>
      <c r="G4198" s="95">
        <v>7460.63</v>
      </c>
    </row>
    <row r="4199" spans="2:7">
      <c r="B4199" s="41">
        <v>44386</v>
      </c>
      <c r="C4199" s="3" t="s">
        <v>119</v>
      </c>
      <c r="D4199" s="3">
        <v>150</v>
      </c>
      <c r="E4199" s="3" t="s">
        <v>112</v>
      </c>
      <c r="F4199" s="3" t="s">
        <v>113</v>
      </c>
      <c r="G4199" s="95">
        <v>3564.75</v>
      </c>
    </row>
    <row r="4200" spans="2:7">
      <c r="B4200" s="41">
        <v>43861</v>
      </c>
      <c r="C4200" s="3" t="s">
        <v>117</v>
      </c>
      <c r="D4200" s="3">
        <v>16</v>
      </c>
      <c r="E4200" s="3" t="s">
        <v>9</v>
      </c>
      <c r="F4200" s="3" t="s">
        <v>106</v>
      </c>
      <c r="G4200" s="95">
        <v>447.2</v>
      </c>
    </row>
    <row r="4201" spans="2:7">
      <c r="B4201" s="41">
        <v>44632</v>
      </c>
      <c r="C4201" s="3" t="s">
        <v>118</v>
      </c>
      <c r="D4201" s="3">
        <v>46</v>
      </c>
      <c r="E4201" s="3" t="s">
        <v>112</v>
      </c>
      <c r="F4201" s="3" t="s">
        <v>106</v>
      </c>
      <c r="G4201" s="95">
        <v>1327.45</v>
      </c>
    </row>
    <row r="4202" spans="2:7">
      <c r="B4202" s="41">
        <v>44225</v>
      </c>
      <c r="C4202" s="3" t="s">
        <v>117</v>
      </c>
      <c r="D4202" s="3">
        <v>40</v>
      </c>
      <c r="E4202" s="3" t="s">
        <v>6</v>
      </c>
      <c r="F4202" s="3" t="s">
        <v>105</v>
      </c>
      <c r="G4202" s="95">
        <v>1485.46</v>
      </c>
    </row>
    <row r="4203" spans="2:7">
      <c r="B4203" s="41">
        <v>44579</v>
      </c>
      <c r="C4203" s="3" t="s">
        <v>118</v>
      </c>
      <c r="D4203" s="3">
        <v>125</v>
      </c>
      <c r="E4203" s="3" t="s">
        <v>114</v>
      </c>
      <c r="F4203" s="3" t="s">
        <v>111</v>
      </c>
      <c r="G4203" s="95">
        <v>2183.13</v>
      </c>
    </row>
    <row r="4204" spans="2:7">
      <c r="B4204" s="41">
        <v>44126</v>
      </c>
      <c r="C4204" s="3" t="s">
        <v>116</v>
      </c>
      <c r="D4204" s="3">
        <v>525</v>
      </c>
      <c r="E4204" s="3" t="s">
        <v>9</v>
      </c>
      <c r="F4204" s="3" t="s">
        <v>115</v>
      </c>
      <c r="G4204" s="95">
        <v>8135.53</v>
      </c>
    </row>
    <row r="4205" spans="2:7">
      <c r="B4205" s="41">
        <v>44245</v>
      </c>
      <c r="C4205" s="3" t="s">
        <v>107</v>
      </c>
      <c r="D4205" s="3">
        <v>325</v>
      </c>
      <c r="E4205" s="3" t="s">
        <v>114</v>
      </c>
      <c r="F4205" s="3" t="s">
        <v>115</v>
      </c>
      <c r="G4205" s="95">
        <v>5036.28</v>
      </c>
    </row>
    <row r="4206" spans="2:7">
      <c r="B4206" s="41">
        <v>44858</v>
      </c>
      <c r="C4206" s="3" t="s">
        <v>117</v>
      </c>
      <c r="D4206" s="3">
        <v>7</v>
      </c>
      <c r="E4206" s="3" t="s">
        <v>110</v>
      </c>
      <c r="F4206" s="3" t="s">
        <v>115</v>
      </c>
      <c r="G4206" s="95">
        <v>181.65</v>
      </c>
    </row>
    <row r="4207" spans="2:7">
      <c r="B4207" s="41">
        <v>44663</v>
      </c>
      <c r="C4207" s="3" t="s">
        <v>117</v>
      </c>
      <c r="D4207" s="3">
        <v>575</v>
      </c>
      <c r="E4207" s="3" t="s">
        <v>110</v>
      </c>
      <c r="F4207" s="3" t="s">
        <v>109</v>
      </c>
      <c r="G4207" s="95">
        <v>8249.09</v>
      </c>
    </row>
    <row r="4208" spans="2:7">
      <c r="B4208" s="41">
        <v>44637</v>
      </c>
      <c r="C4208" s="3" t="s">
        <v>119</v>
      </c>
      <c r="D4208" s="3">
        <v>1</v>
      </c>
      <c r="E4208" s="3" t="s">
        <v>110</v>
      </c>
      <c r="F4208" s="3" t="s">
        <v>108</v>
      </c>
      <c r="G4208" s="95">
        <v>24.95</v>
      </c>
    </row>
    <row r="4209" spans="2:7">
      <c r="B4209" s="41">
        <v>44322</v>
      </c>
      <c r="C4209" s="3" t="s">
        <v>117</v>
      </c>
      <c r="D4209" s="3">
        <v>150</v>
      </c>
      <c r="E4209" s="3" t="s">
        <v>9</v>
      </c>
      <c r="F4209" s="3" t="s">
        <v>109</v>
      </c>
      <c r="G4209" s="95">
        <v>2829.75</v>
      </c>
    </row>
    <row r="4210" spans="2:7">
      <c r="B4210" s="41">
        <v>44277</v>
      </c>
      <c r="C4210" s="3" t="s">
        <v>107</v>
      </c>
      <c r="D4210" s="3">
        <v>225</v>
      </c>
      <c r="E4210" s="3" t="s">
        <v>114</v>
      </c>
      <c r="F4210" s="3" t="s">
        <v>113</v>
      </c>
      <c r="G4210" s="95">
        <v>3929.63</v>
      </c>
    </row>
    <row r="4211" spans="2:7">
      <c r="B4211" s="41">
        <v>44098</v>
      </c>
      <c r="C4211" s="3" t="s">
        <v>116</v>
      </c>
      <c r="D4211" s="3">
        <v>4</v>
      </c>
      <c r="E4211" s="3" t="s">
        <v>112</v>
      </c>
      <c r="F4211" s="3" t="s">
        <v>109</v>
      </c>
      <c r="G4211" s="95">
        <v>143.80000000000001</v>
      </c>
    </row>
    <row r="4212" spans="2:7">
      <c r="B4212" s="41">
        <v>43932</v>
      </c>
      <c r="C4212" s="3" t="s">
        <v>107</v>
      </c>
      <c r="D4212" s="3">
        <v>575</v>
      </c>
      <c r="E4212" s="3" t="s">
        <v>114</v>
      </c>
      <c r="F4212" s="3" t="s">
        <v>108</v>
      </c>
      <c r="G4212" s="95">
        <v>8910.34</v>
      </c>
    </row>
    <row r="4213" spans="2:7">
      <c r="B4213" s="41">
        <v>44706</v>
      </c>
      <c r="C4213" s="3" t="s">
        <v>117</v>
      </c>
      <c r="D4213" s="3">
        <v>32</v>
      </c>
      <c r="E4213" s="3" t="s">
        <v>6</v>
      </c>
      <c r="F4213" s="3" t="s">
        <v>106</v>
      </c>
      <c r="G4213" s="95">
        <v>1215.57</v>
      </c>
    </row>
    <row r="4214" spans="2:7">
      <c r="B4214" s="41">
        <v>44800</v>
      </c>
      <c r="C4214" s="3" t="s">
        <v>119</v>
      </c>
      <c r="D4214" s="3">
        <v>450</v>
      </c>
      <c r="E4214" s="3" t="s">
        <v>110</v>
      </c>
      <c r="F4214" s="3" t="s">
        <v>113</v>
      </c>
      <c r="G4214" s="95">
        <v>6455.81</v>
      </c>
    </row>
    <row r="4215" spans="2:7">
      <c r="B4215" s="41">
        <v>43839</v>
      </c>
      <c r="C4215" s="3" t="s">
        <v>116</v>
      </c>
      <c r="D4215" s="3">
        <v>475</v>
      </c>
      <c r="E4215" s="3" t="s">
        <v>9</v>
      </c>
      <c r="F4215" s="3" t="s">
        <v>113</v>
      </c>
      <c r="G4215" s="95">
        <v>7633.84</v>
      </c>
    </row>
    <row r="4216" spans="2:7">
      <c r="B4216" s="41">
        <v>43918</v>
      </c>
      <c r="C4216" s="3" t="s">
        <v>116</v>
      </c>
      <c r="D4216" s="3">
        <v>33</v>
      </c>
      <c r="E4216" s="3" t="s">
        <v>112</v>
      </c>
      <c r="F4216" s="3" t="s">
        <v>108</v>
      </c>
      <c r="G4216" s="95">
        <v>980.35</v>
      </c>
    </row>
    <row r="4217" spans="2:7">
      <c r="B4217" s="41">
        <v>44216</v>
      </c>
      <c r="C4217" s="3" t="s">
        <v>107</v>
      </c>
      <c r="D4217" s="3">
        <v>42</v>
      </c>
      <c r="E4217" s="3" t="s">
        <v>110</v>
      </c>
      <c r="F4217" s="3" t="s">
        <v>109</v>
      </c>
      <c r="G4217" s="95">
        <v>855.02</v>
      </c>
    </row>
    <row r="4218" spans="2:7">
      <c r="B4218" s="41">
        <v>44259</v>
      </c>
      <c r="C4218" s="3" t="s">
        <v>119</v>
      </c>
      <c r="D4218" s="3">
        <v>6</v>
      </c>
      <c r="E4218" s="3" t="s">
        <v>114</v>
      </c>
      <c r="F4218" s="3" t="s">
        <v>106</v>
      </c>
      <c r="G4218" s="95">
        <v>155.69999999999999</v>
      </c>
    </row>
    <row r="4219" spans="2:7">
      <c r="B4219" s="41">
        <v>43988</v>
      </c>
      <c r="C4219" s="3" t="s">
        <v>117</v>
      </c>
      <c r="D4219" s="3">
        <v>450</v>
      </c>
      <c r="E4219" s="3" t="s">
        <v>9</v>
      </c>
      <c r="F4219" s="3" t="s">
        <v>115</v>
      </c>
      <c r="G4219" s="95">
        <v>7490.81</v>
      </c>
    </row>
    <row r="4220" spans="2:7">
      <c r="B4220" s="41">
        <v>43880</v>
      </c>
      <c r="C4220" s="3" t="s">
        <v>119</v>
      </c>
      <c r="D4220" s="3">
        <v>75</v>
      </c>
      <c r="E4220" s="3" t="s">
        <v>6</v>
      </c>
      <c r="F4220" s="3" t="s">
        <v>111</v>
      </c>
      <c r="G4220" s="95">
        <v>2401.31</v>
      </c>
    </row>
    <row r="4221" spans="2:7">
      <c r="B4221" s="41">
        <v>44662</v>
      </c>
      <c r="C4221" s="3" t="s">
        <v>119</v>
      </c>
      <c r="D4221" s="3">
        <v>125</v>
      </c>
      <c r="E4221" s="3" t="s">
        <v>110</v>
      </c>
      <c r="F4221" s="3" t="s">
        <v>106</v>
      </c>
      <c r="G4221" s="95">
        <v>2183.13</v>
      </c>
    </row>
    <row r="4222" spans="2:7">
      <c r="B4222" s="41">
        <v>44633</v>
      </c>
      <c r="C4222" s="3" t="s">
        <v>118</v>
      </c>
      <c r="D4222" s="3">
        <v>425</v>
      </c>
      <c r="E4222" s="3" t="s">
        <v>6</v>
      </c>
      <c r="F4222" s="3" t="s">
        <v>109</v>
      </c>
      <c r="G4222" s="95">
        <v>10921.12</v>
      </c>
    </row>
    <row r="4223" spans="2:7">
      <c r="B4223" s="41">
        <v>44487</v>
      </c>
      <c r="C4223" s="3" t="s">
        <v>119</v>
      </c>
      <c r="D4223" s="3">
        <v>3</v>
      </c>
      <c r="E4223" s="3" t="s">
        <v>114</v>
      </c>
      <c r="F4223" s="3" t="s">
        <v>105</v>
      </c>
      <c r="G4223" s="95">
        <v>80.849999999999994</v>
      </c>
    </row>
    <row r="4224" spans="2:7">
      <c r="B4224" s="41">
        <v>44037</v>
      </c>
      <c r="C4224" s="3" t="s">
        <v>107</v>
      </c>
      <c r="D4224" s="3">
        <v>9</v>
      </c>
      <c r="E4224" s="3" t="s">
        <v>112</v>
      </c>
      <c r="F4224" s="3" t="s">
        <v>105</v>
      </c>
      <c r="G4224" s="95">
        <v>305.55</v>
      </c>
    </row>
    <row r="4225" spans="2:7">
      <c r="B4225" s="41">
        <v>44359</v>
      </c>
      <c r="C4225" s="3" t="s">
        <v>119</v>
      </c>
      <c r="D4225" s="3">
        <v>8</v>
      </c>
      <c r="E4225" s="3" t="s">
        <v>9</v>
      </c>
      <c r="F4225" s="3" t="s">
        <v>109</v>
      </c>
      <c r="G4225" s="95">
        <v>223.6</v>
      </c>
    </row>
    <row r="4226" spans="2:7">
      <c r="B4226" s="41">
        <v>43844</v>
      </c>
      <c r="C4226" s="3" t="s">
        <v>116</v>
      </c>
      <c r="D4226" s="3">
        <v>425</v>
      </c>
      <c r="E4226" s="3" t="s">
        <v>6</v>
      </c>
      <c r="F4226" s="3" t="s">
        <v>108</v>
      </c>
      <c r="G4226" s="95">
        <v>10921.12</v>
      </c>
    </row>
    <row r="4227" spans="2:7">
      <c r="B4227" s="41">
        <v>44525</v>
      </c>
      <c r="C4227" s="3" t="s">
        <v>118</v>
      </c>
      <c r="D4227" s="3">
        <v>9</v>
      </c>
      <c r="E4227" s="3" t="s">
        <v>9</v>
      </c>
      <c r="F4227" s="3" t="s">
        <v>111</v>
      </c>
      <c r="G4227" s="95">
        <v>251.55</v>
      </c>
    </row>
    <row r="4228" spans="2:7">
      <c r="B4228" s="41">
        <v>44238</v>
      </c>
      <c r="C4228" s="3" t="s">
        <v>119</v>
      </c>
      <c r="D4228" s="3">
        <v>1</v>
      </c>
      <c r="E4228" s="3" t="s">
        <v>114</v>
      </c>
      <c r="F4228" s="3" t="s">
        <v>109</v>
      </c>
      <c r="G4228" s="95">
        <v>25.95</v>
      </c>
    </row>
    <row r="4229" spans="2:7">
      <c r="B4229" s="41">
        <v>44314</v>
      </c>
      <c r="C4229" s="3" t="s">
        <v>119</v>
      </c>
      <c r="D4229" s="3">
        <v>41</v>
      </c>
      <c r="E4229" s="3" t="s">
        <v>114</v>
      </c>
      <c r="F4229" s="3" t="s">
        <v>115</v>
      </c>
      <c r="G4229" s="95">
        <v>939.21</v>
      </c>
    </row>
    <row r="4230" spans="2:7">
      <c r="B4230" s="41">
        <v>44104</v>
      </c>
      <c r="C4230" s="3" t="s">
        <v>119</v>
      </c>
      <c r="D4230" s="3">
        <v>600</v>
      </c>
      <c r="E4230" s="3" t="s">
        <v>112</v>
      </c>
      <c r="F4230" s="3" t="s">
        <v>115</v>
      </c>
      <c r="G4230" s="95">
        <v>12057.75</v>
      </c>
    </row>
    <row r="4231" spans="2:7">
      <c r="B4231" s="41">
        <v>43912</v>
      </c>
      <c r="C4231" s="3" t="s">
        <v>116</v>
      </c>
      <c r="D4231" s="3">
        <v>28</v>
      </c>
      <c r="E4231" s="3" t="s">
        <v>114</v>
      </c>
      <c r="F4231" s="3" t="s">
        <v>111</v>
      </c>
      <c r="G4231" s="95">
        <v>641.41</v>
      </c>
    </row>
    <row r="4232" spans="2:7">
      <c r="B4232" s="41">
        <v>44299</v>
      </c>
      <c r="C4232" s="3" t="s">
        <v>119</v>
      </c>
      <c r="D4232" s="3">
        <v>31</v>
      </c>
      <c r="E4232" s="3" t="s">
        <v>112</v>
      </c>
      <c r="F4232" s="3" t="s">
        <v>109</v>
      </c>
      <c r="G4232" s="95">
        <v>920.93</v>
      </c>
    </row>
    <row r="4233" spans="2:7">
      <c r="B4233" s="41">
        <v>44673</v>
      </c>
      <c r="C4233" s="3" t="s">
        <v>119</v>
      </c>
      <c r="D4233" s="3">
        <v>150</v>
      </c>
      <c r="E4233" s="3" t="s">
        <v>112</v>
      </c>
      <c r="F4233" s="3" t="s">
        <v>113</v>
      </c>
      <c r="G4233" s="95">
        <v>3774.75</v>
      </c>
    </row>
    <row r="4234" spans="2:7">
      <c r="B4234" s="41">
        <v>44184</v>
      </c>
      <c r="C4234" s="3" t="s">
        <v>117</v>
      </c>
      <c r="D4234" s="3">
        <v>7</v>
      </c>
      <c r="E4234" s="3" t="s">
        <v>112</v>
      </c>
      <c r="F4234" s="3" t="s">
        <v>111</v>
      </c>
      <c r="G4234" s="95">
        <v>251.65</v>
      </c>
    </row>
    <row r="4235" spans="2:7">
      <c r="B4235" s="41">
        <v>44449</v>
      </c>
      <c r="C4235" s="3" t="s">
        <v>117</v>
      </c>
      <c r="D4235" s="3">
        <v>8</v>
      </c>
      <c r="E4235" s="3" t="s">
        <v>9</v>
      </c>
      <c r="F4235" s="3" t="s">
        <v>113</v>
      </c>
      <c r="G4235" s="95">
        <v>215.6</v>
      </c>
    </row>
    <row r="4236" spans="2:7">
      <c r="B4236" s="41">
        <v>44320</v>
      </c>
      <c r="C4236" s="3" t="s">
        <v>107</v>
      </c>
      <c r="D4236" s="3">
        <v>13</v>
      </c>
      <c r="E4236" s="3" t="s">
        <v>9</v>
      </c>
      <c r="F4236" s="3" t="s">
        <v>115</v>
      </c>
      <c r="G4236" s="95">
        <v>363.35</v>
      </c>
    </row>
    <row r="4237" spans="2:7">
      <c r="B4237" s="41">
        <v>44516</v>
      </c>
      <c r="C4237" s="3" t="s">
        <v>107</v>
      </c>
      <c r="D4237" s="3">
        <v>9</v>
      </c>
      <c r="E4237" s="3" t="s">
        <v>114</v>
      </c>
      <c r="F4237" s="3" t="s">
        <v>115</v>
      </c>
      <c r="G4237" s="95">
        <v>233.55</v>
      </c>
    </row>
    <row r="4238" spans="2:7">
      <c r="B4238" s="41">
        <v>44065</v>
      </c>
      <c r="C4238" s="3" t="s">
        <v>117</v>
      </c>
      <c r="D4238" s="3">
        <v>6</v>
      </c>
      <c r="E4238" s="3" t="s">
        <v>112</v>
      </c>
      <c r="F4238" s="3" t="s">
        <v>105</v>
      </c>
      <c r="G4238" s="95">
        <v>215.7</v>
      </c>
    </row>
    <row r="4239" spans="2:7">
      <c r="B4239" s="41">
        <v>44331</v>
      </c>
      <c r="C4239" s="3" t="s">
        <v>117</v>
      </c>
      <c r="D4239" s="3">
        <v>400</v>
      </c>
      <c r="E4239" s="3" t="s">
        <v>114</v>
      </c>
      <c r="F4239" s="3" t="s">
        <v>111</v>
      </c>
      <c r="G4239" s="95">
        <v>5968.5</v>
      </c>
    </row>
    <row r="4240" spans="2:7">
      <c r="B4240" s="41">
        <v>44429</v>
      </c>
      <c r="C4240" s="3" t="s">
        <v>118</v>
      </c>
      <c r="D4240" s="3">
        <v>47</v>
      </c>
      <c r="E4240" s="3" t="s">
        <v>112</v>
      </c>
      <c r="F4240" s="3" t="s">
        <v>113</v>
      </c>
      <c r="G4240" s="95">
        <v>1436.2</v>
      </c>
    </row>
    <row r="4241" spans="2:7">
      <c r="B4241" s="41">
        <v>44365</v>
      </c>
      <c r="C4241" s="3" t="s">
        <v>117</v>
      </c>
      <c r="D4241" s="3">
        <v>8</v>
      </c>
      <c r="E4241" s="3" t="s">
        <v>114</v>
      </c>
      <c r="F4241" s="3" t="s">
        <v>108</v>
      </c>
      <c r="G4241" s="95">
        <v>207.6</v>
      </c>
    </row>
    <row r="4242" spans="2:7">
      <c r="B4242" s="41">
        <v>44007</v>
      </c>
      <c r="C4242" s="3" t="s">
        <v>118</v>
      </c>
      <c r="D4242" s="3">
        <v>75</v>
      </c>
      <c r="E4242" s="3" t="s">
        <v>114</v>
      </c>
      <c r="F4242" s="3" t="s">
        <v>113</v>
      </c>
      <c r="G4242" s="95">
        <v>1403.44</v>
      </c>
    </row>
    <row r="4243" spans="2:7">
      <c r="B4243" s="41">
        <v>44267</v>
      </c>
      <c r="C4243" s="3" t="s">
        <v>118</v>
      </c>
      <c r="D4243" s="3">
        <v>450</v>
      </c>
      <c r="E4243" s="3" t="s">
        <v>114</v>
      </c>
      <c r="F4243" s="3" t="s">
        <v>109</v>
      </c>
      <c r="G4243" s="95">
        <v>6714.56</v>
      </c>
    </row>
    <row r="4244" spans="2:7">
      <c r="B4244" s="41">
        <v>44113</v>
      </c>
      <c r="C4244" s="3" t="s">
        <v>117</v>
      </c>
      <c r="D4244" s="3">
        <v>1</v>
      </c>
      <c r="E4244" s="3" t="s">
        <v>6</v>
      </c>
      <c r="F4244" s="3" t="s">
        <v>108</v>
      </c>
      <c r="G4244" s="95">
        <v>42.69</v>
      </c>
    </row>
    <row r="4245" spans="2:7">
      <c r="B4245" s="41">
        <v>44130</v>
      </c>
      <c r="C4245" s="3" t="s">
        <v>117</v>
      </c>
      <c r="D4245" s="3">
        <v>26</v>
      </c>
      <c r="E4245" s="3" t="s">
        <v>6</v>
      </c>
      <c r="F4245" s="3" t="s">
        <v>113</v>
      </c>
      <c r="G4245" s="95">
        <v>965.55</v>
      </c>
    </row>
    <row r="4246" spans="2:7">
      <c r="B4246" s="41">
        <v>44671</v>
      </c>
      <c r="C4246" s="3" t="s">
        <v>117</v>
      </c>
      <c r="D4246" s="3">
        <v>15</v>
      </c>
      <c r="E4246" s="3" t="s">
        <v>114</v>
      </c>
      <c r="F4246" s="3" t="s">
        <v>108</v>
      </c>
      <c r="G4246" s="95">
        <v>404.25</v>
      </c>
    </row>
    <row r="4247" spans="2:7">
      <c r="B4247" s="41">
        <v>43995</v>
      </c>
      <c r="C4247" s="3" t="s">
        <v>107</v>
      </c>
      <c r="D4247" s="3">
        <v>2</v>
      </c>
      <c r="E4247" s="3" t="s">
        <v>112</v>
      </c>
      <c r="F4247" s="3" t="s">
        <v>106</v>
      </c>
      <c r="G4247" s="95">
        <v>67.900000000000006</v>
      </c>
    </row>
    <row r="4248" spans="2:7">
      <c r="B4248" s="41">
        <v>43958</v>
      </c>
      <c r="C4248" s="3" t="s">
        <v>107</v>
      </c>
      <c r="D4248" s="3">
        <v>175</v>
      </c>
      <c r="E4248" s="3" t="s">
        <v>112</v>
      </c>
      <c r="F4248" s="3" t="s">
        <v>115</v>
      </c>
      <c r="G4248" s="95">
        <v>4281.38</v>
      </c>
    </row>
    <row r="4249" spans="2:7">
      <c r="B4249" s="41">
        <v>44624</v>
      </c>
      <c r="C4249" s="3" t="s">
        <v>116</v>
      </c>
      <c r="D4249" s="3">
        <v>10</v>
      </c>
      <c r="E4249" s="3" t="s">
        <v>9</v>
      </c>
      <c r="F4249" s="3" t="s">
        <v>108</v>
      </c>
      <c r="G4249" s="95">
        <v>289.5</v>
      </c>
    </row>
    <row r="4250" spans="2:7">
      <c r="B4250" s="41">
        <v>44625</v>
      </c>
      <c r="C4250" s="3" t="s">
        <v>117</v>
      </c>
      <c r="D4250" s="3">
        <v>32</v>
      </c>
      <c r="E4250" s="3" t="s">
        <v>114</v>
      </c>
      <c r="F4250" s="3" t="s">
        <v>108</v>
      </c>
      <c r="G4250" s="95">
        <v>705.84</v>
      </c>
    </row>
    <row r="4251" spans="2:7">
      <c r="B4251" s="41">
        <v>44154</v>
      </c>
      <c r="C4251" s="3" t="s">
        <v>119</v>
      </c>
      <c r="D4251" s="3">
        <v>3</v>
      </c>
      <c r="E4251" s="3" t="s">
        <v>112</v>
      </c>
      <c r="F4251" s="3" t="s">
        <v>109</v>
      </c>
      <c r="G4251" s="95">
        <v>104.85</v>
      </c>
    </row>
    <row r="4252" spans="2:7">
      <c r="B4252" s="41">
        <v>43868</v>
      </c>
      <c r="C4252" s="3" t="s">
        <v>119</v>
      </c>
      <c r="D4252" s="3">
        <v>23</v>
      </c>
      <c r="E4252" s="3" t="s">
        <v>114</v>
      </c>
      <c r="F4252" s="3" t="s">
        <v>105</v>
      </c>
      <c r="G4252" s="95">
        <v>619.85</v>
      </c>
    </row>
    <row r="4253" spans="2:7">
      <c r="B4253" s="41">
        <v>44491</v>
      </c>
      <c r="C4253" s="3" t="s">
        <v>116</v>
      </c>
      <c r="D4253" s="3">
        <v>550</v>
      </c>
      <c r="E4253" s="3" t="s">
        <v>114</v>
      </c>
      <c r="F4253" s="3" t="s">
        <v>115</v>
      </c>
      <c r="G4253" s="95">
        <v>8522.94</v>
      </c>
    </row>
    <row r="4254" spans="2:7">
      <c r="B4254" s="41">
        <v>43839</v>
      </c>
      <c r="C4254" s="3" t="s">
        <v>119</v>
      </c>
      <c r="D4254" s="3">
        <v>33</v>
      </c>
      <c r="E4254" s="3" t="s">
        <v>114</v>
      </c>
      <c r="F4254" s="3" t="s">
        <v>105</v>
      </c>
      <c r="G4254" s="95">
        <v>699.85</v>
      </c>
    </row>
    <row r="4255" spans="2:7">
      <c r="B4255" s="41">
        <v>44881</v>
      </c>
      <c r="C4255" s="3" t="s">
        <v>117</v>
      </c>
      <c r="D4255" s="3">
        <v>36</v>
      </c>
      <c r="E4255" s="3" t="s">
        <v>114</v>
      </c>
      <c r="F4255" s="3" t="s">
        <v>106</v>
      </c>
      <c r="G4255" s="95">
        <v>824.67</v>
      </c>
    </row>
    <row r="4256" spans="2:7">
      <c r="B4256" s="41">
        <v>44691</v>
      </c>
      <c r="C4256" s="3" t="s">
        <v>116</v>
      </c>
      <c r="D4256" s="3">
        <v>20</v>
      </c>
      <c r="E4256" s="3" t="s">
        <v>110</v>
      </c>
      <c r="F4256" s="3" t="s">
        <v>113</v>
      </c>
      <c r="G4256" s="95">
        <v>479</v>
      </c>
    </row>
    <row r="4257" spans="2:7">
      <c r="B4257" s="41">
        <v>44070</v>
      </c>
      <c r="C4257" s="3" t="s">
        <v>107</v>
      </c>
      <c r="D4257" s="3">
        <v>250</v>
      </c>
      <c r="E4257" s="3" t="s">
        <v>112</v>
      </c>
      <c r="F4257" s="3" t="s">
        <v>105</v>
      </c>
      <c r="G4257" s="95">
        <v>6291.25</v>
      </c>
    </row>
    <row r="4258" spans="2:7">
      <c r="B4258" s="41">
        <v>44214</v>
      </c>
      <c r="C4258" s="3" t="s">
        <v>119</v>
      </c>
      <c r="D4258" s="3">
        <v>46</v>
      </c>
      <c r="E4258" s="3" t="s">
        <v>9</v>
      </c>
      <c r="F4258" s="3" t="s">
        <v>108</v>
      </c>
      <c r="G4258" s="95">
        <v>1092.8499999999999</v>
      </c>
    </row>
    <row r="4259" spans="2:7">
      <c r="B4259" s="41">
        <v>43884</v>
      </c>
      <c r="C4259" s="3" t="s">
        <v>118</v>
      </c>
      <c r="D4259" s="3">
        <v>150</v>
      </c>
      <c r="E4259" s="3" t="s">
        <v>9</v>
      </c>
      <c r="F4259" s="3" t="s">
        <v>109</v>
      </c>
      <c r="G4259" s="95">
        <v>3039.75</v>
      </c>
    </row>
    <row r="4260" spans="2:7">
      <c r="B4260" s="41">
        <v>43841</v>
      </c>
      <c r="C4260" s="3" t="s">
        <v>118</v>
      </c>
      <c r="D4260" s="3">
        <v>41</v>
      </c>
      <c r="E4260" s="3" t="s">
        <v>114</v>
      </c>
      <c r="F4260" s="3" t="s">
        <v>108</v>
      </c>
      <c r="G4260" s="95">
        <v>904.36</v>
      </c>
    </row>
    <row r="4261" spans="2:7">
      <c r="B4261" s="41">
        <v>44206</v>
      </c>
      <c r="C4261" s="3" t="s">
        <v>107</v>
      </c>
      <c r="D4261" s="3">
        <v>44</v>
      </c>
      <c r="E4261" s="3" t="s">
        <v>6</v>
      </c>
      <c r="F4261" s="3" t="s">
        <v>111</v>
      </c>
      <c r="G4261" s="95">
        <v>1671.41</v>
      </c>
    </row>
    <row r="4262" spans="2:7">
      <c r="B4262" s="41">
        <v>44675</v>
      </c>
      <c r="C4262" s="3" t="s">
        <v>119</v>
      </c>
      <c r="D4262" s="3">
        <v>6</v>
      </c>
      <c r="E4262" s="3" t="s">
        <v>110</v>
      </c>
      <c r="F4262" s="3" t="s">
        <v>108</v>
      </c>
      <c r="G4262" s="95">
        <v>149.69999999999999</v>
      </c>
    </row>
    <row r="4263" spans="2:7">
      <c r="B4263" s="41">
        <v>44412</v>
      </c>
      <c r="C4263" s="3" t="s">
        <v>118</v>
      </c>
      <c r="D4263" s="3">
        <v>7</v>
      </c>
      <c r="E4263" s="3" t="s">
        <v>6</v>
      </c>
      <c r="F4263" s="3" t="s">
        <v>105</v>
      </c>
      <c r="G4263" s="95">
        <v>305.83</v>
      </c>
    </row>
    <row r="4264" spans="2:7">
      <c r="B4264" s="41">
        <v>44348</v>
      </c>
      <c r="C4264" s="3" t="s">
        <v>119</v>
      </c>
      <c r="D4264" s="3">
        <v>26</v>
      </c>
      <c r="E4264" s="3" t="s">
        <v>9</v>
      </c>
      <c r="F4264" s="3" t="s">
        <v>115</v>
      </c>
      <c r="G4264" s="95">
        <v>639.79999999999995</v>
      </c>
    </row>
    <row r="4265" spans="2:7">
      <c r="B4265" s="41">
        <v>44540</v>
      </c>
      <c r="C4265" s="3" t="s">
        <v>107</v>
      </c>
      <c r="D4265" s="3">
        <v>375</v>
      </c>
      <c r="E4265" s="3" t="s">
        <v>110</v>
      </c>
      <c r="F4265" s="3" t="s">
        <v>113</v>
      </c>
      <c r="G4265" s="95">
        <v>5164.22</v>
      </c>
    </row>
    <row r="4266" spans="2:7">
      <c r="B4266" s="41">
        <v>44113</v>
      </c>
      <c r="C4266" s="3" t="s">
        <v>116</v>
      </c>
      <c r="D4266" s="3">
        <v>30</v>
      </c>
      <c r="E4266" s="3" t="s">
        <v>6</v>
      </c>
      <c r="F4266" s="3" t="s">
        <v>113</v>
      </c>
      <c r="G4266" s="95">
        <v>1139.5999999999999</v>
      </c>
    </row>
    <row r="4267" spans="2:7">
      <c r="B4267" s="41">
        <v>44635</v>
      </c>
      <c r="C4267" s="3" t="s">
        <v>117</v>
      </c>
      <c r="D4267" s="3">
        <v>24</v>
      </c>
      <c r="E4267" s="3" t="s">
        <v>112</v>
      </c>
      <c r="F4267" s="3" t="s">
        <v>111</v>
      </c>
      <c r="G4267" s="95">
        <v>733.38</v>
      </c>
    </row>
    <row r="4268" spans="2:7">
      <c r="B4268" s="41">
        <v>43872</v>
      </c>
      <c r="C4268" s="3" t="s">
        <v>119</v>
      </c>
      <c r="D4268" s="3">
        <v>300</v>
      </c>
      <c r="E4268" s="3" t="s">
        <v>112</v>
      </c>
      <c r="F4268" s="3" t="s">
        <v>105</v>
      </c>
      <c r="G4268" s="95">
        <v>6028.88</v>
      </c>
    </row>
    <row r="4269" spans="2:7">
      <c r="B4269" s="41">
        <v>44392</v>
      </c>
      <c r="C4269" s="3" t="s">
        <v>118</v>
      </c>
      <c r="D4269" s="3">
        <v>41</v>
      </c>
      <c r="E4269" s="3" t="s">
        <v>6</v>
      </c>
      <c r="F4269" s="3" t="s">
        <v>113</v>
      </c>
      <c r="G4269" s="95">
        <v>1487.75</v>
      </c>
    </row>
    <row r="4270" spans="2:7">
      <c r="B4270" s="41">
        <v>43851</v>
      </c>
      <c r="C4270" s="3" t="s">
        <v>117</v>
      </c>
      <c r="D4270" s="3">
        <v>3</v>
      </c>
      <c r="E4270" s="3" t="s">
        <v>114</v>
      </c>
      <c r="F4270" s="3" t="s">
        <v>108</v>
      </c>
      <c r="G4270" s="95">
        <v>77.849999999999994</v>
      </c>
    </row>
    <row r="4271" spans="2:7">
      <c r="B4271" s="41">
        <v>44888</v>
      </c>
      <c r="C4271" s="3" t="s">
        <v>107</v>
      </c>
      <c r="D4271" s="3">
        <v>375</v>
      </c>
      <c r="E4271" s="3" t="s">
        <v>9</v>
      </c>
      <c r="F4271" s="3" t="s">
        <v>111</v>
      </c>
      <c r="G4271" s="95">
        <v>5811.09</v>
      </c>
    </row>
    <row r="4272" spans="2:7">
      <c r="B4272" s="41">
        <v>44163</v>
      </c>
      <c r="C4272" s="3" t="s">
        <v>119</v>
      </c>
      <c r="D4272" s="3">
        <v>475</v>
      </c>
      <c r="E4272" s="3" t="s">
        <v>114</v>
      </c>
      <c r="F4272" s="3" t="s">
        <v>108</v>
      </c>
      <c r="G4272" s="95">
        <v>7360.72</v>
      </c>
    </row>
    <row r="4273" spans="2:7">
      <c r="B4273" s="41">
        <v>44529</v>
      </c>
      <c r="C4273" s="3" t="s">
        <v>107</v>
      </c>
      <c r="D4273" s="3">
        <v>250</v>
      </c>
      <c r="E4273" s="3" t="s">
        <v>114</v>
      </c>
      <c r="F4273" s="3" t="s">
        <v>109</v>
      </c>
      <c r="G4273" s="95">
        <v>4541.25</v>
      </c>
    </row>
    <row r="4274" spans="2:7">
      <c r="B4274" s="41">
        <v>44801</v>
      </c>
      <c r="C4274" s="3" t="s">
        <v>119</v>
      </c>
      <c r="D4274" s="3">
        <v>150</v>
      </c>
      <c r="E4274" s="3" t="s">
        <v>6</v>
      </c>
      <c r="F4274" s="3" t="s">
        <v>115</v>
      </c>
      <c r="G4274" s="95">
        <v>4692.45</v>
      </c>
    </row>
    <row r="4275" spans="2:7">
      <c r="B4275" s="41">
        <v>44636</v>
      </c>
      <c r="C4275" s="3" t="s">
        <v>116</v>
      </c>
      <c r="D4275" s="3">
        <v>32</v>
      </c>
      <c r="E4275" s="3" t="s">
        <v>6</v>
      </c>
      <c r="F4275" s="3" t="s">
        <v>105</v>
      </c>
      <c r="G4275" s="95">
        <v>1215.57</v>
      </c>
    </row>
    <row r="4276" spans="2:7">
      <c r="B4276" s="41">
        <v>44369</v>
      </c>
      <c r="C4276" s="3" t="s">
        <v>117</v>
      </c>
      <c r="D4276" s="3">
        <v>150</v>
      </c>
      <c r="E4276" s="3" t="s">
        <v>6</v>
      </c>
      <c r="F4276" s="3" t="s">
        <v>109</v>
      </c>
      <c r="G4276" s="95">
        <v>4482.45</v>
      </c>
    </row>
    <row r="4277" spans="2:7">
      <c r="B4277" s="41">
        <v>43990</v>
      </c>
      <c r="C4277" s="3" t="s">
        <v>117</v>
      </c>
      <c r="D4277" s="3">
        <v>350</v>
      </c>
      <c r="E4277" s="3" t="s">
        <v>112</v>
      </c>
      <c r="F4277" s="3" t="s">
        <v>113</v>
      </c>
      <c r="G4277" s="95">
        <v>7234.94</v>
      </c>
    </row>
    <row r="4278" spans="2:7">
      <c r="B4278" s="41">
        <v>44605</v>
      </c>
      <c r="C4278" s="3" t="s">
        <v>119</v>
      </c>
      <c r="D4278" s="3">
        <v>28</v>
      </c>
      <c r="E4278" s="3" t="s">
        <v>6</v>
      </c>
      <c r="F4278" s="3" t="s">
        <v>109</v>
      </c>
      <c r="G4278" s="95">
        <v>1039.82</v>
      </c>
    </row>
    <row r="4279" spans="2:7">
      <c r="B4279" s="41">
        <v>44066</v>
      </c>
      <c r="C4279" s="3" t="s">
        <v>118</v>
      </c>
      <c r="D4279" s="3">
        <v>350</v>
      </c>
      <c r="E4279" s="3" t="s">
        <v>9</v>
      </c>
      <c r="F4279" s="3" t="s">
        <v>109</v>
      </c>
      <c r="G4279" s="95">
        <v>5423.69</v>
      </c>
    </row>
    <row r="4280" spans="2:7">
      <c r="B4280" s="41">
        <v>44422</v>
      </c>
      <c r="C4280" s="3" t="s">
        <v>118</v>
      </c>
      <c r="D4280" s="3">
        <v>1</v>
      </c>
      <c r="E4280" s="3" t="s">
        <v>112</v>
      </c>
      <c r="F4280" s="3" t="s">
        <v>113</v>
      </c>
      <c r="G4280" s="95">
        <v>33.950000000000003</v>
      </c>
    </row>
    <row r="4281" spans="2:7">
      <c r="B4281" s="41">
        <v>44278</v>
      </c>
      <c r="C4281" s="3" t="s">
        <v>107</v>
      </c>
      <c r="D4281" s="3">
        <v>5</v>
      </c>
      <c r="E4281" s="3" t="s">
        <v>110</v>
      </c>
      <c r="F4281" s="3" t="s">
        <v>109</v>
      </c>
      <c r="G4281" s="95">
        <v>124.75</v>
      </c>
    </row>
    <row r="4282" spans="2:7">
      <c r="B4282" s="41">
        <v>44523</v>
      </c>
      <c r="C4282" s="3" t="s">
        <v>119</v>
      </c>
      <c r="D4282" s="3">
        <v>550</v>
      </c>
      <c r="E4282" s="3" t="s">
        <v>9</v>
      </c>
      <c r="F4282" s="3" t="s">
        <v>109</v>
      </c>
      <c r="G4282" s="95">
        <v>8839.19</v>
      </c>
    </row>
    <row r="4283" spans="2:7">
      <c r="B4283" s="41">
        <v>44665</v>
      </c>
      <c r="C4283" s="3" t="s">
        <v>118</v>
      </c>
      <c r="D4283" s="3">
        <v>24</v>
      </c>
      <c r="E4283" s="3" t="s">
        <v>112</v>
      </c>
      <c r="F4283" s="3" t="s">
        <v>108</v>
      </c>
      <c r="G4283" s="95">
        <v>692.58</v>
      </c>
    </row>
    <row r="4284" spans="2:7">
      <c r="B4284" s="41">
        <v>44591</v>
      </c>
      <c r="C4284" s="3" t="s">
        <v>119</v>
      </c>
      <c r="D4284" s="3">
        <v>20</v>
      </c>
      <c r="E4284" s="3" t="s">
        <v>110</v>
      </c>
      <c r="F4284" s="3" t="s">
        <v>106</v>
      </c>
      <c r="G4284" s="95">
        <v>479</v>
      </c>
    </row>
    <row r="4285" spans="2:7">
      <c r="B4285" s="41">
        <v>44545</v>
      </c>
      <c r="C4285" s="3" t="s">
        <v>118</v>
      </c>
      <c r="D4285" s="3">
        <v>21</v>
      </c>
      <c r="E4285" s="3" t="s">
        <v>114</v>
      </c>
      <c r="F4285" s="3" t="s">
        <v>105</v>
      </c>
      <c r="G4285" s="95">
        <v>544.95000000000005</v>
      </c>
    </row>
    <row r="4286" spans="2:7">
      <c r="B4286" s="41">
        <v>44770</v>
      </c>
      <c r="C4286" s="3" t="s">
        <v>119</v>
      </c>
      <c r="D4286" s="3">
        <v>31</v>
      </c>
      <c r="E4286" s="3" t="s">
        <v>114</v>
      </c>
      <c r="F4286" s="3" t="s">
        <v>109</v>
      </c>
      <c r="G4286" s="95">
        <v>683.78</v>
      </c>
    </row>
    <row r="4287" spans="2:7">
      <c r="B4287" s="41">
        <v>44316</v>
      </c>
      <c r="C4287" s="3" t="s">
        <v>118</v>
      </c>
      <c r="D4287" s="3">
        <v>7</v>
      </c>
      <c r="E4287" s="3" t="s">
        <v>114</v>
      </c>
      <c r="F4287" s="3" t="s">
        <v>111</v>
      </c>
      <c r="G4287" s="95">
        <v>174.65</v>
      </c>
    </row>
    <row r="4288" spans="2:7">
      <c r="B4288" s="41">
        <v>44926</v>
      </c>
      <c r="C4288" s="3" t="s">
        <v>107</v>
      </c>
      <c r="D4288" s="3">
        <v>28</v>
      </c>
      <c r="E4288" s="3" t="s">
        <v>110</v>
      </c>
      <c r="F4288" s="3" t="s">
        <v>111</v>
      </c>
      <c r="G4288" s="95">
        <v>593.80999999999995</v>
      </c>
    </row>
    <row r="4289" spans="2:7">
      <c r="B4289" s="41">
        <v>44104</v>
      </c>
      <c r="C4289" s="3" t="s">
        <v>117</v>
      </c>
      <c r="D4289" s="3">
        <v>12</v>
      </c>
      <c r="E4289" s="3" t="s">
        <v>114</v>
      </c>
      <c r="F4289" s="3" t="s">
        <v>105</v>
      </c>
      <c r="G4289" s="95">
        <v>299.39999999999998</v>
      </c>
    </row>
    <row r="4290" spans="2:7">
      <c r="B4290" s="41">
        <v>44895</v>
      </c>
      <c r="C4290" s="3" t="s">
        <v>119</v>
      </c>
      <c r="D4290" s="3">
        <v>125</v>
      </c>
      <c r="E4290" s="3" t="s">
        <v>114</v>
      </c>
      <c r="F4290" s="3" t="s">
        <v>115</v>
      </c>
      <c r="G4290" s="95">
        <v>2183.13</v>
      </c>
    </row>
    <row r="4291" spans="2:7">
      <c r="B4291" s="41">
        <v>44545</v>
      </c>
      <c r="C4291" s="3" t="s">
        <v>107</v>
      </c>
      <c r="D4291" s="3">
        <v>29</v>
      </c>
      <c r="E4291" s="3" t="s">
        <v>112</v>
      </c>
      <c r="F4291" s="3" t="s">
        <v>105</v>
      </c>
      <c r="G4291" s="95">
        <v>861.52</v>
      </c>
    </row>
    <row r="4292" spans="2:7">
      <c r="B4292" s="41">
        <v>44636</v>
      </c>
      <c r="C4292" s="3" t="s">
        <v>119</v>
      </c>
      <c r="D4292" s="3">
        <v>250</v>
      </c>
      <c r="E4292" s="3" t="s">
        <v>9</v>
      </c>
      <c r="F4292" s="3" t="s">
        <v>108</v>
      </c>
      <c r="G4292" s="95">
        <v>5066.25</v>
      </c>
    </row>
    <row r="4293" spans="2:7">
      <c r="B4293" s="41">
        <v>44716</v>
      </c>
      <c r="C4293" s="3" t="s">
        <v>116</v>
      </c>
      <c r="D4293" s="3">
        <v>9</v>
      </c>
      <c r="E4293" s="3" t="s">
        <v>9</v>
      </c>
      <c r="F4293" s="3" t="s">
        <v>115</v>
      </c>
      <c r="G4293" s="95">
        <v>260.55</v>
      </c>
    </row>
    <row r="4294" spans="2:7">
      <c r="B4294" s="41">
        <v>44619</v>
      </c>
      <c r="C4294" s="3" t="s">
        <v>119</v>
      </c>
      <c r="D4294" s="3">
        <v>275</v>
      </c>
      <c r="E4294" s="3" t="s">
        <v>112</v>
      </c>
      <c r="F4294" s="3" t="s">
        <v>105</v>
      </c>
      <c r="G4294" s="95">
        <v>5684.59</v>
      </c>
    </row>
    <row r="4295" spans="2:7">
      <c r="B4295" s="41">
        <v>44308</v>
      </c>
      <c r="C4295" s="3" t="s">
        <v>117</v>
      </c>
      <c r="D4295" s="3">
        <v>300</v>
      </c>
      <c r="E4295" s="3" t="s">
        <v>112</v>
      </c>
      <c r="F4295" s="3" t="s">
        <v>115</v>
      </c>
      <c r="G4295" s="95">
        <v>5856.38</v>
      </c>
    </row>
    <row r="4296" spans="2:7">
      <c r="B4296" s="41">
        <v>44597</v>
      </c>
      <c r="C4296" s="3" t="s">
        <v>117</v>
      </c>
      <c r="D4296" s="3">
        <v>34</v>
      </c>
      <c r="E4296" s="3" t="s">
        <v>114</v>
      </c>
      <c r="F4296" s="3" t="s">
        <v>106</v>
      </c>
      <c r="G4296" s="95">
        <v>721.06</v>
      </c>
    </row>
    <row r="4297" spans="2:7">
      <c r="B4297" s="41">
        <v>44562</v>
      </c>
      <c r="C4297" s="3" t="s">
        <v>107</v>
      </c>
      <c r="D4297" s="3">
        <v>425</v>
      </c>
      <c r="E4297" s="3" t="s">
        <v>110</v>
      </c>
      <c r="F4297" s="3" t="s">
        <v>105</v>
      </c>
      <c r="G4297" s="95">
        <v>5852.78</v>
      </c>
    </row>
    <row r="4298" spans="2:7">
      <c r="B4298" s="41">
        <v>44663</v>
      </c>
      <c r="C4298" s="3" t="s">
        <v>117</v>
      </c>
      <c r="D4298" s="3">
        <v>350</v>
      </c>
      <c r="E4298" s="3" t="s">
        <v>9</v>
      </c>
      <c r="F4298" s="3" t="s">
        <v>105</v>
      </c>
      <c r="G4298" s="95">
        <v>5423.69</v>
      </c>
    </row>
    <row r="4299" spans="2:7">
      <c r="B4299" s="41">
        <v>44017</v>
      </c>
      <c r="C4299" s="3" t="s">
        <v>117</v>
      </c>
      <c r="D4299" s="3">
        <v>4</v>
      </c>
      <c r="E4299" s="3" t="s">
        <v>114</v>
      </c>
      <c r="F4299" s="3" t="s">
        <v>115</v>
      </c>
      <c r="G4299" s="95">
        <v>99.8</v>
      </c>
    </row>
    <row r="4300" spans="2:7">
      <c r="B4300" s="41">
        <v>43893</v>
      </c>
      <c r="C4300" s="3" t="s">
        <v>116</v>
      </c>
      <c r="D4300" s="3">
        <v>8</v>
      </c>
      <c r="E4300" s="3" t="s">
        <v>9</v>
      </c>
      <c r="F4300" s="3" t="s">
        <v>115</v>
      </c>
      <c r="G4300" s="95">
        <v>223.6</v>
      </c>
    </row>
    <row r="4301" spans="2:7">
      <c r="B4301" s="41">
        <v>44647</v>
      </c>
      <c r="C4301" s="3" t="s">
        <v>119</v>
      </c>
      <c r="D4301" s="3">
        <v>475</v>
      </c>
      <c r="E4301" s="3" t="s">
        <v>110</v>
      </c>
      <c r="F4301" s="3" t="s">
        <v>108</v>
      </c>
      <c r="G4301" s="95">
        <v>7087.59</v>
      </c>
    </row>
    <row r="4302" spans="2:7">
      <c r="B4302" s="41">
        <v>44267</v>
      </c>
      <c r="C4302" s="3" t="s">
        <v>119</v>
      </c>
      <c r="D4302" s="3">
        <v>11</v>
      </c>
      <c r="E4302" s="3" t="s">
        <v>114</v>
      </c>
      <c r="F4302" s="3" t="s">
        <v>105</v>
      </c>
      <c r="G4302" s="95">
        <v>274.45</v>
      </c>
    </row>
    <row r="4303" spans="2:7">
      <c r="B4303" s="41">
        <v>43876</v>
      </c>
      <c r="C4303" s="3" t="s">
        <v>119</v>
      </c>
      <c r="D4303" s="3">
        <v>425</v>
      </c>
      <c r="E4303" s="3" t="s">
        <v>6</v>
      </c>
      <c r="F4303" s="3" t="s">
        <v>111</v>
      </c>
      <c r="G4303" s="95">
        <v>10921.12</v>
      </c>
    </row>
    <row r="4304" spans="2:7">
      <c r="B4304" s="41">
        <v>44305</v>
      </c>
      <c r="C4304" s="3" t="s">
        <v>117</v>
      </c>
      <c r="D4304" s="3">
        <v>4</v>
      </c>
      <c r="E4304" s="3" t="s">
        <v>112</v>
      </c>
      <c r="F4304" s="3" t="s">
        <v>115</v>
      </c>
      <c r="G4304" s="95">
        <v>135.80000000000001</v>
      </c>
    </row>
    <row r="4305" spans="2:7">
      <c r="B4305" s="41">
        <v>44074</v>
      </c>
      <c r="C4305" s="3" t="s">
        <v>119</v>
      </c>
      <c r="D4305" s="3">
        <v>12</v>
      </c>
      <c r="E4305" s="3" t="s">
        <v>114</v>
      </c>
      <c r="F4305" s="3" t="s">
        <v>108</v>
      </c>
      <c r="G4305" s="95">
        <v>323.39999999999998</v>
      </c>
    </row>
    <row r="4306" spans="2:7">
      <c r="B4306" s="41">
        <v>44772</v>
      </c>
      <c r="C4306" s="3" t="s">
        <v>117</v>
      </c>
      <c r="D4306" s="3">
        <v>575</v>
      </c>
      <c r="E4306" s="3" t="s">
        <v>112</v>
      </c>
      <c r="F4306" s="3" t="s">
        <v>109</v>
      </c>
      <c r="G4306" s="95">
        <v>11555.34</v>
      </c>
    </row>
    <row r="4307" spans="2:7">
      <c r="B4307" s="41">
        <v>43834</v>
      </c>
      <c r="C4307" s="3" t="s">
        <v>118</v>
      </c>
      <c r="D4307" s="3">
        <v>25</v>
      </c>
      <c r="E4307" s="3" t="s">
        <v>6</v>
      </c>
      <c r="F4307" s="3" t="s">
        <v>105</v>
      </c>
      <c r="G4307" s="95">
        <v>907.16</v>
      </c>
    </row>
    <row r="4308" spans="2:7">
      <c r="B4308" s="41">
        <v>44051</v>
      </c>
      <c r="C4308" s="3" t="s">
        <v>118</v>
      </c>
      <c r="D4308" s="3">
        <v>5</v>
      </c>
      <c r="E4308" s="3" t="s">
        <v>9</v>
      </c>
      <c r="F4308" s="3" t="s">
        <v>115</v>
      </c>
      <c r="G4308" s="95">
        <v>144.75</v>
      </c>
    </row>
    <row r="4309" spans="2:7">
      <c r="B4309" s="41">
        <v>44732</v>
      </c>
      <c r="C4309" s="3" t="s">
        <v>117</v>
      </c>
      <c r="D4309" s="3">
        <v>14</v>
      </c>
      <c r="E4309" s="3" t="s">
        <v>6</v>
      </c>
      <c r="F4309" s="3" t="s">
        <v>109</v>
      </c>
      <c r="G4309" s="95">
        <v>611.66</v>
      </c>
    </row>
    <row r="4310" spans="2:7">
      <c r="B4310" s="41">
        <v>44845</v>
      </c>
      <c r="C4310" s="3" t="s">
        <v>107</v>
      </c>
      <c r="D4310" s="3">
        <v>35</v>
      </c>
      <c r="E4310" s="3" t="s">
        <v>9</v>
      </c>
      <c r="F4310" s="3" t="s">
        <v>105</v>
      </c>
      <c r="G4310" s="95">
        <v>861.26</v>
      </c>
    </row>
    <row r="4311" spans="2:7">
      <c r="B4311" s="41">
        <v>44067</v>
      </c>
      <c r="C4311" s="3" t="s">
        <v>119</v>
      </c>
      <c r="D4311" s="3">
        <v>300</v>
      </c>
      <c r="E4311" s="3" t="s">
        <v>114</v>
      </c>
      <c r="F4311" s="3" t="s">
        <v>111</v>
      </c>
      <c r="G4311" s="95">
        <v>4303.88</v>
      </c>
    </row>
    <row r="4312" spans="2:7">
      <c r="B4312" s="41">
        <v>44311</v>
      </c>
      <c r="C4312" s="3" t="s">
        <v>119</v>
      </c>
      <c r="D4312" s="3">
        <v>425</v>
      </c>
      <c r="E4312" s="3" t="s">
        <v>9</v>
      </c>
      <c r="F4312" s="3" t="s">
        <v>109</v>
      </c>
      <c r="G4312" s="95">
        <v>6830.28</v>
      </c>
    </row>
    <row r="4313" spans="2:7">
      <c r="B4313" s="41">
        <v>44086</v>
      </c>
      <c r="C4313" s="3" t="s">
        <v>119</v>
      </c>
      <c r="D4313" s="3">
        <v>2</v>
      </c>
      <c r="E4313" s="3" t="s">
        <v>110</v>
      </c>
      <c r="F4313" s="3" t="s">
        <v>113</v>
      </c>
      <c r="G4313" s="95">
        <v>51.9</v>
      </c>
    </row>
    <row r="4314" spans="2:7">
      <c r="B4314" s="41">
        <v>44196</v>
      </c>
      <c r="C4314" s="3" t="s">
        <v>116</v>
      </c>
      <c r="D4314" s="3">
        <v>4</v>
      </c>
      <c r="E4314" s="3" t="s">
        <v>110</v>
      </c>
      <c r="F4314" s="3" t="s">
        <v>113</v>
      </c>
      <c r="G4314" s="95">
        <v>99.8</v>
      </c>
    </row>
    <row r="4315" spans="2:7">
      <c r="B4315" s="41">
        <v>44764</v>
      </c>
      <c r="C4315" s="3" t="s">
        <v>107</v>
      </c>
      <c r="D4315" s="3">
        <v>46</v>
      </c>
      <c r="E4315" s="3" t="s">
        <v>114</v>
      </c>
      <c r="F4315" s="3" t="s">
        <v>113</v>
      </c>
      <c r="G4315" s="95">
        <v>1014.65</v>
      </c>
    </row>
    <row r="4316" spans="2:7">
      <c r="B4316" s="41">
        <v>44823</v>
      </c>
      <c r="C4316" s="3" t="s">
        <v>119</v>
      </c>
      <c r="D4316" s="3">
        <v>325</v>
      </c>
      <c r="E4316" s="3" t="s">
        <v>112</v>
      </c>
      <c r="F4316" s="3" t="s">
        <v>109</v>
      </c>
      <c r="G4316" s="95">
        <v>6531.28</v>
      </c>
    </row>
    <row r="4317" spans="2:7">
      <c r="B4317" s="41">
        <v>44216</v>
      </c>
      <c r="C4317" s="3" t="s">
        <v>117</v>
      </c>
      <c r="D4317" s="3">
        <v>32</v>
      </c>
      <c r="E4317" s="3" t="s">
        <v>114</v>
      </c>
      <c r="F4317" s="3" t="s">
        <v>113</v>
      </c>
      <c r="G4317" s="95">
        <v>705.84</v>
      </c>
    </row>
    <row r="4318" spans="2:7">
      <c r="B4318" s="41">
        <v>44626</v>
      </c>
      <c r="C4318" s="3" t="s">
        <v>118</v>
      </c>
      <c r="D4318" s="3">
        <v>200</v>
      </c>
      <c r="E4318" s="3" t="s">
        <v>114</v>
      </c>
      <c r="F4318" s="3" t="s">
        <v>111</v>
      </c>
      <c r="G4318" s="95">
        <v>3633</v>
      </c>
    </row>
    <row r="4319" spans="2:7">
      <c r="B4319" s="41">
        <v>44621</v>
      </c>
      <c r="C4319" s="3" t="s">
        <v>107</v>
      </c>
      <c r="D4319" s="3">
        <v>8</v>
      </c>
      <c r="E4319" s="3" t="s">
        <v>110</v>
      </c>
      <c r="F4319" s="3" t="s">
        <v>109</v>
      </c>
      <c r="G4319" s="95">
        <v>199.6</v>
      </c>
    </row>
    <row r="4320" spans="2:7">
      <c r="B4320" s="41">
        <v>44499</v>
      </c>
      <c r="C4320" s="3" t="s">
        <v>119</v>
      </c>
      <c r="D4320" s="3">
        <v>150</v>
      </c>
      <c r="E4320" s="3" t="s">
        <v>6</v>
      </c>
      <c r="F4320" s="3" t="s">
        <v>106</v>
      </c>
      <c r="G4320" s="95">
        <v>4482.45</v>
      </c>
    </row>
    <row r="4321" spans="2:7">
      <c r="B4321" s="41">
        <v>44224</v>
      </c>
      <c r="C4321" s="3" t="s">
        <v>117</v>
      </c>
      <c r="D4321" s="3">
        <v>45</v>
      </c>
      <c r="E4321" s="3" t="s">
        <v>6</v>
      </c>
      <c r="F4321" s="3" t="s">
        <v>111</v>
      </c>
      <c r="G4321" s="95">
        <v>1709.39</v>
      </c>
    </row>
    <row r="4322" spans="2:7">
      <c r="B4322" s="41">
        <v>44511</v>
      </c>
      <c r="C4322" s="3" t="s">
        <v>119</v>
      </c>
      <c r="D4322" s="3">
        <v>425</v>
      </c>
      <c r="E4322" s="3" t="s">
        <v>112</v>
      </c>
      <c r="F4322" s="3" t="s">
        <v>115</v>
      </c>
      <c r="G4322" s="95">
        <v>8785.2800000000007</v>
      </c>
    </row>
    <row r="4323" spans="2:7">
      <c r="B4323" s="41">
        <v>44318</v>
      </c>
      <c r="C4323" s="3" t="s">
        <v>117</v>
      </c>
      <c r="D4323" s="3">
        <v>33</v>
      </c>
      <c r="E4323" s="3" t="s">
        <v>114</v>
      </c>
      <c r="F4323" s="3" t="s">
        <v>109</v>
      </c>
      <c r="G4323" s="95">
        <v>727.9</v>
      </c>
    </row>
    <row r="4324" spans="2:7">
      <c r="B4324" s="41">
        <v>44449</v>
      </c>
      <c r="C4324" s="3" t="s">
        <v>116</v>
      </c>
      <c r="D4324" s="3">
        <v>475</v>
      </c>
      <c r="E4324" s="3" t="s">
        <v>6</v>
      </c>
      <c r="F4324" s="3" t="s">
        <v>113</v>
      </c>
      <c r="G4324" s="95">
        <v>12205.96</v>
      </c>
    </row>
    <row r="4325" spans="2:7">
      <c r="B4325" s="41">
        <v>44408</v>
      </c>
      <c r="C4325" s="3" t="s">
        <v>119</v>
      </c>
      <c r="D4325" s="3">
        <v>550</v>
      </c>
      <c r="E4325" s="3" t="s">
        <v>6</v>
      </c>
      <c r="F4325" s="3" t="s">
        <v>105</v>
      </c>
      <c r="G4325" s="95">
        <v>14133.21</v>
      </c>
    </row>
    <row r="4326" spans="2:7">
      <c r="B4326" s="41">
        <v>44537</v>
      </c>
      <c r="C4326" s="3" t="s">
        <v>118</v>
      </c>
      <c r="D4326" s="3">
        <v>1</v>
      </c>
      <c r="E4326" s="3" t="s">
        <v>112</v>
      </c>
      <c r="F4326" s="3" t="s">
        <v>111</v>
      </c>
      <c r="G4326" s="95">
        <v>35.950000000000003</v>
      </c>
    </row>
    <row r="4327" spans="2:7">
      <c r="B4327" s="41">
        <v>44590</v>
      </c>
      <c r="C4327" s="3" t="s">
        <v>117</v>
      </c>
      <c r="D4327" s="3">
        <v>350</v>
      </c>
      <c r="E4327" s="3" t="s">
        <v>9</v>
      </c>
      <c r="F4327" s="3" t="s">
        <v>115</v>
      </c>
      <c r="G4327" s="95">
        <v>5826.19</v>
      </c>
    </row>
    <row r="4328" spans="2:7">
      <c r="B4328" s="41">
        <v>44845</v>
      </c>
      <c r="C4328" s="3" t="s">
        <v>116</v>
      </c>
      <c r="D4328" s="3">
        <v>250</v>
      </c>
      <c r="E4328" s="3" t="s">
        <v>110</v>
      </c>
      <c r="F4328" s="3" t="s">
        <v>111</v>
      </c>
      <c r="G4328" s="95">
        <v>4191.25</v>
      </c>
    </row>
    <row r="4329" spans="2:7">
      <c r="B4329" s="41">
        <v>44663</v>
      </c>
      <c r="C4329" s="3" t="s">
        <v>117</v>
      </c>
      <c r="D4329" s="3">
        <v>125</v>
      </c>
      <c r="E4329" s="3" t="s">
        <v>6</v>
      </c>
      <c r="F4329" s="3" t="s">
        <v>106</v>
      </c>
      <c r="G4329" s="95">
        <v>3735.38</v>
      </c>
    </row>
    <row r="4330" spans="2:7">
      <c r="B4330" s="41">
        <v>44031</v>
      </c>
      <c r="C4330" s="3" t="s">
        <v>119</v>
      </c>
      <c r="D4330" s="3">
        <v>43</v>
      </c>
      <c r="E4330" s="3" t="s">
        <v>114</v>
      </c>
      <c r="F4330" s="3" t="s">
        <v>106</v>
      </c>
      <c r="G4330" s="95">
        <v>985.02</v>
      </c>
    </row>
    <row r="4331" spans="2:7">
      <c r="B4331" s="41">
        <v>44193</v>
      </c>
      <c r="C4331" s="3" t="s">
        <v>107</v>
      </c>
      <c r="D4331" s="3">
        <v>4</v>
      </c>
      <c r="E4331" s="3" t="s">
        <v>110</v>
      </c>
      <c r="F4331" s="3" t="s">
        <v>106</v>
      </c>
      <c r="G4331" s="95">
        <v>103.8</v>
      </c>
    </row>
    <row r="4332" spans="2:7">
      <c r="B4332" s="41">
        <v>44598</v>
      </c>
      <c r="C4332" s="3" t="s">
        <v>118</v>
      </c>
      <c r="D4332" s="3">
        <v>2</v>
      </c>
      <c r="E4332" s="3" t="s">
        <v>114</v>
      </c>
      <c r="F4332" s="3" t="s">
        <v>109</v>
      </c>
      <c r="G4332" s="95">
        <v>49.9</v>
      </c>
    </row>
    <row r="4333" spans="2:7">
      <c r="B4333" s="41">
        <v>44184</v>
      </c>
      <c r="C4333" s="3" t="s">
        <v>119</v>
      </c>
      <c r="D4333" s="3">
        <v>5</v>
      </c>
      <c r="E4333" s="3" t="s">
        <v>112</v>
      </c>
      <c r="F4333" s="3" t="s">
        <v>111</v>
      </c>
      <c r="G4333" s="95">
        <v>174.75</v>
      </c>
    </row>
    <row r="4334" spans="2:7">
      <c r="B4334" s="41">
        <v>44766</v>
      </c>
      <c r="C4334" s="3" t="s">
        <v>119</v>
      </c>
      <c r="D4334" s="3">
        <v>550</v>
      </c>
      <c r="E4334" s="3" t="s">
        <v>114</v>
      </c>
      <c r="F4334" s="3" t="s">
        <v>108</v>
      </c>
      <c r="G4334" s="95">
        <v>8206.69</v>
      </c>
    </row>
    <row r="4335" spans="2:7">
      <c r="B4335" s="41">
        <v>44476</v>
      </c>
      <c r="C4335" s="3" t="s">
        <v>107</v>
      </c>
      <c r="D4335" s="3">
        <v>100</v>
      </c>
      <c r="E4335" s="3" t="s">
        <v>6</v>
      </c>
      <c r="F4335" s="3" t="s">
        <v>108</v>
      </c>
      <c r="G4335" s="95">
        <v>2988.3</v>
      </c>
    </row>
    <row r="4336" spans="2:7">
      <c r="B4336" s="41">
        <v>44665</v>
      </c>
      <c r="C4336" s="3" t="s">
        <v>116</v>
      </c>
      <c r="D4336" s="3">
        <v>42</v>
      </c>
      <c r="E4336" s="3" t="s">
        <v>114</v>
      </c>
      <c r="F4336" s="3" t="s">
        <v>105</v>
      </c>
      <c r="G4336" s="95">
        <v>926.42</v>
      </c>
    </row>
    <row r="4337" spans="2:7">
      <c r="B4337" s="41">
        <v>44672</v>
      </c>
      <c r="C4337" s="3" t="s">
        <v>116</v>
      </c>
      <c r="D4337" s="3">
        <v>6</v>
      </c>
      <c r="E4337" s="3" t="s">
        <v>114</v>
      </c>
      <c r="F4337" s="3" t="s">
        <v>105</v>
      </c>
      <c r="G4337" s="95">
        <v>155.69999999999999</v>
      </c>
    </row>
    <row r="4338" spans="2:7">
      <c r="B4338" s="41">
        <v>43887</v>
      </c>
      <c r="C4338" s="3" t="s">
        <v>119</v>
      </c>
      <c r="D4338" s="3">
        <v>19</v>
      </c>
      <c r="E4338" s="3" t="s">
        <v>110</v>
      </c>
      <c r="F4338" s="3" t="s">
        <v>115</v>
      </c>
      <c r="G4338" s="95">
        <v>493.05</v>
      </c>
    </row>
    <row r="4339" spans="2:7">
      <c r="B4339" s="41">
        <v>44457</v>
      </c>
      <c r="C4339" s="3" t="s">
        <v>119</v>
      </c>
      <c r="D4339" s="3">
        <v>30</v>
      </c>
      <c r="E4339" s="3" t="s">
        <v>110</v>
      </c>
      <c r="F4339" s="3" t="s">
        <v>115</v>
      </c>
      <c r="G4339" s="95">
        <v>636.23</v>
      </c>
    </row>
    <row r="4340" spans="2:7">
      <c r="B4340" s="41">
        <v>44429</v>
      </c>
      <c r="C4340" s="3" t="s">
        <v>119</v>
      </c>
      <c r="D4340" s="3">
        <v>7</v>
      </c>
      <c r="E4340" s="3" t="s">
        <v>114</v>
      </c>
      <c r="F4340" s="3" t="s">
        <v>109</v>
      </c>
      <c r="G4340" s="95">
        <v>188.65</v>
      </c>
    </row>
    <row r="4341" spans="2:7">
      <c r="B4341" s="41">
        <v>44733</v>
      </c>
      <c r="C4341" s="3" t="s">
        <v>119</v>
      </c>
      <c r="D4341" s="3">
        <v>20</v>
      </c>
      <c r="E4341" s="3" t="s">
        <v>9</v>
      </c>
      <c r="F4341" s="3" t="s">
        <v>105</v>
      </c>
      <c r="G4341" s="95">
        <v>579</v>
      </c>
    </row>
    <row r="4342" spans="2:7">
      <c r="B4342" s="41">
        <v>44643</v>
      </c>
      <c r="C4342" s="3" t="s">
        <v>119</v>
      </c>
      <c r="D4342" s="3">
        <v>125</v>
      </c>
      <c r="E4342" s="3" t="s">
        <v>112</v>
      </c>
      <c r="F4342" s="3" t="s">
        <v>108</v>
      </c>
      <c r="G4342" s="95">
        <v>3145.63</v>
      </c>
    </row>
    <row r="4343" spans="2:7">
      <c r="B4343" s="41">
        <v>44620</v>
      </c>
      <c r="C4343" s="3" t="s">
        <v>117</v>
      </c>
      <c r="D4343" s="3">
        <v>600</v>
      </c>
      <c r="E4343" s="3" t="s">
        <v>6</v>
      </c>
      <c r="F4343" s="3" t="s">
        <v>106</v>
      </c>
      <c r="G4343" s="95">
        <v>14728.05</v>
      </c>
    </row>
    <row r="4344" spans="2:7">
      <c r="B4344" s="41">
        <v>44413</v>
      </c>
      <c r="C4344" s="3" t="s">
        <v>119</v>
      </c>
      <c r="D4344" s="3">
        <v>4</v>
      </c>
      <c r="E4344" s="3" t="s">
        <v>112</v>
      </c>
      <c r="F4344" s="3" t="s">
        <v>113</v>
      </c>
      <c r="G4344" s="95">
        <v>135.80000000000001</v>
      </c>
    </row>
    <row r="4345" spans="2:7">
      <c r="B4345" s="41">
        <v>44498</v>
      </c>
      <c r="C4345" s="3" t="s">
        <v>117</v>
      </c>
      <c r="D4345" s="3">
        <v>175</v>
      </c>
      <c r="E4345" s="3" t="s">
        <v>114</v>
      </c>
      <c r="F4345" s="3" t="s">
        <v>108</v>
      </c>
      <c r="G4345" s="95">
        <v>3178.88</v>
      </c>
    </row>
    <row r="4346" spans="2:7">
      <c r="B4346" s="41">
        <v>44692</v>
      </c>
      <c r="C4346" s="3" t="s">
        <v>107</v>
      </c>
      <c r="D4346" s="3">
        <v>26</v>
      </c>
      <c r="E4346" s="3" t="s">
        <v>114</v>
      </c>
      <c r="F4346" s="3" t="s">
        <v>111</v>
      </c>
      <c r="G4346" s="95">
        <v>595.6</v>
      </c>
    </row>
    <row r="4347" spans="2:7">
      <c r="B4347" s="41">
        <v>44770</v>
      </c>
      <c r="C4347" s="3" t="s">
        <v>119</v>
      </c>
      <c r="D4347" s="3">
        <v>3</v>
      </c>
      <c r="E4347" s="3" t="s">
        <v>112</v>
      </c>
      <c r="F4347" s="3" t="s">
        <v>106</v>
      </c>
      <c r="G4347" s="95">
        <v>101.85</v>
      </c>
    </row>
    <row r="4348" spans="2:7">
      <c r="B4348" s="41">
        <v>44771</v>
      </c>
      <c r="C4348" s="3" t="s">
        <v>119</v>
      </c>
      <c r="D4348" s="3">
        <v>525</v>
      </c>
      <c r="E4348" s="3" t="s">
        <v>110</v>
      </c>
      <c r="F4348" s="3" t="s">
        <v>108</v>
      </c>
      <c r="G4348" s="95">
        <v>7229.91</v>
      </c>
    </row>
    <row r="4349" spans="2:7">
      <c r="B4349" s="41">
        <v>44290</v>
      </c>
      <c r="C4349" s="3" t="s">
        <v>117</v>
      </c>
      <c r="D4349" s="3">
        <v>29</v>
      </c>
      <c r="E4349" s="3" t="s">
        <v>110</v>
      </c>
      <c r="F4349" s="3" t="s">
        <v>113</v>
      </c>
      <c r="G4349" s="95">
        <v>615.02</v>
      </c>
    </row>
    <row r="4350" spans="2:7">
      <c r="B4350" s="41">
        <v>44292</v>
      </c>
      <c r="C4350" s="3" t="s">
        <v>116</v>
      </c>
      <c r="D4350" s="3">
        <v>425</v>
      </c>
      <c r="E4350" s="3" t="s">
        <v>110</v>
      </c>
      <c r="F4350" s="3" t="s">
        <v>108</v>
      </c>
      <c r="G4350" s="95">
        <v>5852.78</v>
      </c>
    </row>
    <row r="4351" spans="2:7">
      <c r="B4351" s="41">
        <v>44429</v>
      </c>
      <c r="C4351" s="3" t="s">
        <v>116</v>
      </c>
      <c r="D4351" s="3">
        <v>9</v>
      </c>
      <c r="E4351" s="3" t="s">
        <v>114</v>
      </c>
      <c r="F4351" s="3" t="s">
        <v>105</v>
      </c>
      <c r="G4351" s="95">
        <v>224.55</v>
      </c>
    </row>
    <row r="4352" spans="2:7">
      <c r="B4352" s="41">
        <v>44285</v>
      </c>
      <c r="C4352" s="3" t="s">
        <v>117</v>
      </c>
      <c r="D4352" s="3">
        <v>7</v>
      </c>
      <c r="E4352" s="3" t="s">
        <v>114</v>
      </c>
      <c r="F4352" s="3" t="s">
        <v>108</v>
      </c>
      <c r="G4352" s="95">
        <v>181.65</v>
      </c>
    </row>
    <row r="4353" spans="2:7">
      <c r="B4353" s="41">
        <v>44252</v>
      </c>
      <c r="C4353" s="3" t="s">
        <v>117</v>
      </c>
      <c r="D4353" s="3">
        <v>2</v>
      </c>
      <c r="E4353" s="3" t="s">
        <v>9</v>
      </c>
      <c r="F4353" s="3" t="s">
        <v>106</v>
      </c>
      <c r="G4353" s="95">
        <v>55.9</v>
      </c>
    </row>
    <row r="4354" spans="2:7">
      <c r="B4354" s="41">
        <v>44464</v>
      </c>
      <c r="C4354" s="3" t="s">
        <v>117</v>
      </c>
      <c r="D4354" s="3">
        <v>9</v>
      </c>
      <c r="E4354" s="3" t="s">
        <v>9</v>
      </c>
      <c r="F4354" s="3" t="s">
        <v>113</v>
      </c>
      <c r="G4354" s="95">
        <v>242.55</v>
      </c>
    </row>
    <row r="4355" spans="2:7">
      <c r="B4355" s="41">
        <v>44016</v>
      </c>
      <c r="C4355" s="3" t="s">
        <v>107</v>
      </c>
      <c r="D4355" s="3">
        <v>40</v>
      </c>
      <c r="E4355" s="3" t="s">
        <v>112</v>
      </c>
      <c r="F4355" s="3" t="s">
        <v>105</v>
      </c>
      <c r="G4355" s="95">
        <v>1188.3</v>
      </c>
    </row>
    <row r="4356" spans="2:7">
      <c r="B4356" s="41">
        <v>43868</v>
      </c>
      <c r="C4356" s="3" t="s">
        <v>119</v>
      </c>
      <c r="D4356" s="3">
        <v>250</v>
      </c>
      <c r="E4356" s="3" t="s">
        <v>6</v>
      </c>
      <c r="F4356" s="3" t="s">
        <v>109</v>
      </c>
      <c r="G4356" s="95">
        <v>7820.75</v>
      </c>
    </row>
    <row r="4357" spans="2:7">
      <c r="B4357" s="41">
        <v>44070</v>
      </c>
      <c r="C4357" s="3" t="s">
        <v>116</v>
      </c>
      <c r="D4357" s="3">
        <v>36</v>
      </c>
      <c r="E4357" s="3" t="s">
        <v>9</v>
      </c>
      <c r="F4357" s="3" t="s">
        <v>108</v>
      </c>
      <c r="G4357" s="95">
        <v>885.87</v>
      </c>
    </row>
    <row r="4358" spans="2:7">
      <c r="B4358" s="41">
        <v>44906</v>
      </c>
      <c r="C4358" s="3" t="s">
        <v>117</v>
      </c>
      <c r="D4358" s="3">
        <v>6</v>
      </c>
      <c r="E4358" s="3" t="s">
        <v>110</v>
      </c>
      <c r="F4358" s="3" t="s">
        <v>109</v>
      </c>
      <c r="G4358" s="95">
        <v>143.69999999999999</v>
      </c>
    </row>
    <row r="4359" spans="2:7">
      <c r="B4359" s="41">
        <v>44061</v>
      </c>
      <c r="C4359" s="3" t="s">
        <v>119</v>
      </c>
      <c r="D4359" s="3">
        <v>225</v>
      </c>
      <c r="E4359" s="3" t="s">
        <v>112</v>
      </c>
      <c r="F4359" s="3" t="s">
        <v>108</v>
      </c>
      <c r="G4359" s="95">
        <v>5504.63</v>
      </c>
    </row>
    <row r="4360" spans="2:7">
      <c r="B4360" s="41">
        <v>44691</v>
      </c>
      <c r="C4360" s="3" t="s">
        <v>116</v>
      </c>
      <c r="D4360" s="3">
        <v>3</v>
      </c>
      <c r="E4360" s="3" t="s">
        <v>9</v>
      </c>
      <c r="F4360" s="3" t="s">
        <v>115</v>
      </c>
      <c r="G4360" s="95">
        <v>83.85</v>
      </c>
    </row>
    <row r="4361" spans="2:7">
      <c r="B4361" s="41">
        <v>44154</v>
      </c>
      <c r="C4361" s="3" t="s">
        <v>119</v>
      </c>
      <c r="D4361" s="3">
        <v>375</v>
      </c>
      <c r="E4361" s="3" t="s">
        <v>6</v>
      </c>
      <c r="F4361" s="3" t="s">
        <v>106</v>
      </c>
      <c r="G4361" s="95">
        <v>9420.66</v>
      </c>
    </row>
    <row r="4362" spans="2:7">
      <c r="B4362" s="41">
        <v>44744</v>
      </c>
      <c r="C4362" s="3" t="s">
        <v>117</v>
      </c>
      <c r="D4362" s="3">
        <v>30</v>
      </c>
      <c r="E4362" s="3" t="s">
        <v>112</v>
      </c>
      <c r="F4362" s="3" t="s">
        <v>105</v>
      </c>
      <c r="G4362" s="95">
        <v>916.73</v>
      </c>
    </row>
    <row r="4363" spans="2:7">
      <c r="B4363" s="41">
        <v>43928</v>
      </c>
      <c r="C4363" s="3" t="s">
        <v>119</v>
      </c>
      <c r="D4363" s="3">
        <v>31</v>
      </c>
      <c r="E4363" s="3" t="s">
        <v>6</v>
      </c>
      <c r="F4363" s="3" t="s">
        <v>106</v>
      </c>
      <c r="G4363" s="95">
        <v>1124.8800000000001</v>
      </c>
    </row>
    <row r="4364" spans="2:7">
      <c r="B4364" s="41">
        <v>44194</v>
      </c>
      <c r="C4364" s="3" t="s">
        <v>116</v>
      </c>
      <c r="D4364" s="3">
        <v>5</v>
      </c>
      <c r="E4364" s="3" t="s">
        <v>6</v>
      </c>
      <c r="F4364" s="3" t="s">
        <v>106</v>
      </c>
      <c r="G4364" s="95">
        <v>218.45</v>
      </c>
    </row>
    <row r="4365" spans="2:7">
      <c r="B4365" s="41">
        <v>44790</v>
      </c>
      <c r="C4365" s="3" t="s">
        <v>117</v>
      </c>
      <c r="D4365" s="3">
        <v>14</v>
      </c>
      <c r="E4365" s="3" t="s">
        <v>114</v>
      </c>
      <c r="F4365" s="3" t="s">
        <v>113</v>
      </c>
      <c r="G4365" s="95">
        <v>377.3</v>
      </c>
    </row>
    <row r="4366" spans="2:7">
      <c r="B4366" s="41">
        <v>44270</v>
      </c>
      <c r="C4366" s="3" t="s">
        <v>117</v>
      </c>
      <c r="D4366" s="3">
        <v>31</v>
      </c>
      <c r="E4366" s="3" t="s">
        <v>114</v>
      </c>
      <c r="F4366" s="3" t="s">
        <v>115</v>
      </c>
      <c r="G4366" s="95">
        <v>683.78</v>
      </c>
    </row>
    <row r="4367" spans="2:7">
      <c r="B4367" s="41">
        <v>43882</v>
      </c>
      <c r="C4367" s="3" t="s">
        <v>119</v>
      </c>
      <c r="D4367" s="3">
        <v>475</v>
      </c>
      <c r="E4367" s="3" t="s">
        <v>110</v>
      </c>
      <c r="F4367" s="3" t="s">
        <v>115</v>
      </c>
      <c r="G4367" s="95">
        <v>6541.34</v>
      </c>
    </row>
    <row r="4368" spans="2:7">
      <c r="B4368" s="41">
        <v>44846</v>
      </c>
      <c r="C4368" s="3" t="s">
        <v>119</v>
      </c>
      <c r="D4368" s="3">
        <v>4</v>
      </c>
      <c r="E4368" s="3" t="s">
        <v>112</v>
      </c>
      <c r="F4368" s="3" t="s">
        <v>115</v>
      </c>
      <c r="G4368" s="95">
        <v>135.80000000000001</v>
      </c>
    </row>
    <row r="4369" spans="2:7">
      <c r="B4369" s="41">
        <v>43981</v>
      </c>
      <c r="C4369" s="3" t="s">
        <v>118</v>
      </c>
      <c r="D4369" s="3">
        <v>300</v>
      </c>
      <c r="E4369" s="3" t="s">
        <v>6</v>
      </c>
      <c r="F4369" s="3" t="s">
        <v>115</v>
      </c>
      <c r="G4369" s="95">
        <v>7364.03</v>
      </c>
    </row>
    <row r="4370" spans="2:7">
      <c r="B4370" s="41">
        <v>44320</v>
      </c>
      <c r="C4370" s="3" t="s">
        <v>118</v>
      </c>
      <c r="D4370" s="3">
        <v>375</v>
      </c>
      <c r="E4370" s="3" t="s">
        <v>112</v>
      </c>
      <c r="F4370" s="3" t="s">
        <v>105</v>
      </c>
      <c r="G4370" s="95">
        <v>7536.09</v>
      </c>
    </row>
    <row r="4371" spans="2:7">
      <c r="B4371" s="41">
        <v>44085</v>
      </c>
      <c r="C4371" s="3" t="s">
        <v>118</v>
      </c>
      <c r="D4371" s="3">
        <v>40</v>
      </c>
      <c r="E4371" s="3" t="s">
        <v>6</v>
      </c>
      <c r="F4371" s="3" t="s">
        <v>109</v>
      </c>
      <c r="G4371" s="95">
        <v>1519.46</v>
      </c>
    </row>
    <row r="4372" spans="2:7">
      <c r="B4372" s="41">
        <v>44580</v>
      </c>
      <c r="C4372" s="3" t="s">
        <v>119</v>
      </c>
      <c r="D4372" s="3">
        <v>39</v>
      </c>
      <c r="E4372" s="3" t="s">
        <v>6</v>
      </c>
      <c r="F4372" s="3" t="s">
        <v>108</v>
      </c>
      <c r="G4372" s="95">
        <v>1415.17</v>
      </c>
    </row>
    <row r="4373" spans="2:7">
      <c r="B4373" s="41">
        <v>44846</v>
      </c>
      <c r="C4373" s="3" t="s">
        <v>118</v>
      </c>
      <c r="D4373" s="3">
        <v>38</v>
      </c>
      <c r="E4373" s="3" t="s">
        <v>114</v>
      </c>
      <c r="F4373" s="3" t="s">
        <v>109</v>
      </c>
      <c r="G4373" s="95">
        <v>838.19</v>
      </c>
    </row>
    <row r="4374" spans="2:7">
      <c r="B4374" s="41">
        <v>44788</v>
      </c>
      <c r="C4374" s="3" t="s">
        <v>119</v>
      </c>
      <c r="D4374" s="3">
        <v>18</v>
      </c>
      <c r="E4374" s="3" t="s">
        <v>9</v>
      </c>
      <c r="F4374" s="3" t="s">
        <v>111</v>
      </c>
      <c r="G4374" s="95">
        <v>503.1</v>
      </c>
    </row>
    <row r="4375" spans="2:7">
      <c r="B4375" s="41">
        <v>44476</v>
      </c>
      <c r="C4375" s="3" t="s">
        <v>117</v>
      </c>
      <c r="D4375" s="3">
        <v>1</v>
      </c>
      <c r="E4375" s="3" t="s">
        <v>9</v>
      </c>
      <c r="F4375" s="3" t="s">
        <v>105</v>
      </c>
      <c r="G4375" s="95">
        <v>28.95</v>
      </c>
    </row>
    <row r="4376" spans="2:7">
      <c r="B4376" s="41">
        <v>44772</v>
      </c>
      <c r="C4376" s="3" t="s">
        <v>107</v>
      </c>
      <c r="D4376" s="3">
        <v>4</v>
      </c>
      <c r="E4376" s="3" t="s">
        <v>114</v>
      </c>
      <c r="F4376" s="3" t="s">
        <v>115</v>
      </c>
      <c r="G4376" s="95">
        <v>107.8</v>
      </c>
    </row>
    <row r="4377" spans="2:7">
      <c r="B4377" s="41">
        <v>44334</v>
      </c>
      <c r="C4377" s="3" t="s">
        <v>118</v>
      </c>
      <c r="D4377" s="3">
        <v>275</v>
      </c>
      <c r="E4377" s="3" t="s">
        <v>114</v>
      </c>
      <c r="F4377" s="3" t="s">
        <v>106</v>
      </c>
      <c r="G4377" s="95">
        <v>4261.47</v>
      </c>
    </row>
    <row r="4378" spans="2:7">
      <c r="B4378" s="41">
        <v>43952</v>
      </c>
      <c r="C4378" s="3" t="s">
        <v>118</v>
      </c>
      <c r="D4378" s="3">
        <v>49</v>
      </c>
      <c r="E4378" s="3" t="s">
        <v>6</v>
      </c>
      <c r="F4378" s="3" t="s">
        <v>108</v>
      </c>
      <c r="G4378" s="95">
        <v>1642.36</v>
      </c>
    </row>
    <row r="4379" spans="2:7">
      <c r="B4379" s="41">
        <v>44396</v>
      </c>
      <c r="C4379" s="3" t="s">
        <v>119</v>
      </c>
      <c r="D4379" s="3">
        <v>175</v>
      </c>
      <c r="E4379" s="3" t="s">
        <v>6</v>
      </c>
      <c r="F4379" s="3" t="s">
        <v>111</v>
      </c>
      <c r="G4379" s="95">
        <v>5229.53</v>
      </c>
    </row>
    <row r="4380" spans="2:7">
      <c r="B4380" s="41">
        <v>44398</v>
      </c>
      <c r="C4380" s="3" t="s">
        <v>116</v>
      </c>
      <c r="D4380" s="3">
        <v>2</v>
      </c>
      <c r="E4380" s="3" t="s">
        <v>6</v>
      </c>
      <c r="F4380" s="3" t="s">
        <v>106</v>
      </c>
      <c r="G4380" s="95">
        <v>89.38</v>
      </c>
    </row>
    <row r="4381" spans="2:7">
      <c r="B4381" s="41">
        <v>44619</v>
      </c>
      <c r="C4381" s="3" t="s">
        <v>118</v>
      </c>
      <c r="D4381" s="3">
        <v>225</v>
      </c>
      <c r="E4381" s="3" t="s">
        <v>6</v>
      </c>
      <c r="F4381" s="3" t="s">
        <v>109</v>
      </c>
      <c r="G4381" s="95">
        <v>6881.18</v>
      </c>
    </row>
    <row r="4382" spans="2:7">
      <c r="B4382" s="41">
        <v>44889</v>
      </c>
      <c r="C4382" s="3" t="s">
        <v>117</v>
      </c>
      <c r="D4382" s="3">
        <v>350</v>
      </c>
      <c r="E4382" s="3" t="s">
        <v>110</v>
      </c>
      <c r="F4382" s="3" t="s">
        <v>115</v>
      </c>
      <c r="G4382" s="95">
        <v>5222.4399999999996</v>
      </c>
    </row>
    <row r="4383" spans="2:7">
      <c r="B4383" s="41">
        <v>43863</v>
      </c>
      <c r="C4383" s="3" t="s">
        <v>117</v>
      </c>
      <c r="D4383" s="3">
        <v>575</v>
      </c>
      <c r="E4383" s="3" t="s">
        <v>6</v>
      </c>
      <c r="F4383" s="3" t="s">
        <v>115</v>
      </c>
      <c r="G4383" s="95">
        <v>14114.38</v>
      </c>
    </row>
    <row r="4384" spans="2:7">
      <c r="B4384" s="41">
        <v>44300</v>
      </c>
      <c r="C4384" s="3" t="s">
        <v>118</v>
      </c>
      <c r="D4384" s="3">
        <v>50</v>
      </c>
      <c r="E4384" s="3" t="s">
        <v>9</v>
      </c>
      <c r="F4384" s="3" t="s">
        <v>106</v>
      </c>
      <c r="G4384" s="95">
        <v>1085.6300000000001</v>
      </c>
    </row>
    <row r="4385" spans="2:7">
      <c r="B4385" s="41">
        <v>44560</v>
      </c>
      <c r="C4385" s="3" t="s">
        <v>119</v>
      </c>
      <c r="D4385" s="3">
        <v>13</v>
      </c>
      <c r="E4385" s="3" t="s">
        <v>6</v>
      </c>
      <c r="F4385" s="3" t="s">
        <v>105</v>
      </c>
      <c r="G4385" s="95">
        <v>567.97</v>
      </c>
    </row>
    <row r="4386" spans="2:7">
      <c r="B4386" s="41">
        <v>44826</v>
      </c>
      <c r="C4386" s="3" t="s">
        <v>119</v>
      </c>
      <c r="D4386" s="3">
        <v>28</v>
      </c>
      <c r="E4386" s="3" t="s">
        <v>6</v>
      </c>
      <c r="F4386" s="3" t="s">
        <v>109</v>
      </c>
      <c r="G4386" s="95">
        <v>1063.6199999999999</v>
      </c>
    </row>
    <row r="4387" spans="2:7">
      <c r="B4387" s="41">
        <v>44043</v>
      </c>
      <c r="C4387" s="3" t="s">
        <v>117</v>
      </c>
      <c r="D4387" s="3">
        <v>29</v>
      </c>
      <c r="E4387" s="3" t="s">
        <v>9</v>
      </c>
      <c r="F4387" s="3" t="s">
        <v>111</v>
      </c>
      <c r="G4387" s="95">
        <v>688.97</v>
      </c>
    </row>
    <row r="4388" spans="2:7">
      <c r="B4388" s="41">
        <v>44770</v>
      </c>
      <c r="C4388" s="3" t="s">
        <v>117</v>
      </c>
      <c r="D4388" s="3">
        <v>40</v>
      </c>
      <c r="E4388" s="3" t="s">
        <v>6</v>
      </c>
      <c r="F4388" s="3" t="s">
        <v>106</v>
      </c>
      <c r="G4388" s="95">
        <v>1485.46</v>
      </c>
    </row>
    <row r="4389" spans="2:7">
      <c r="B4389" s="41">
        <v>43879</v>
      </c>
      <c r="C4389" s="3" t="s">
        <v>117</v>
      </c>
      <c r="D4389" s="3">
        <v>39</v>
      </c>
      <c r="E4389" s="3" t="s">
        <v>112</v>
      </c>
      <c r="F4389" s="3" t="s">
        <v>115</v>
      </c>
      <c r="G4389" s="95">
        <v>1191.74</v>
      </c>
    </row>
    <row r="4390" spans="2:7">
      <c r="B4390" s="41">
        <v>44828</v>
      </c>
      <c r="C4390" s="3" t="s">
        <v>117</v>
      </c>
      <c r="D4390" s="3">
        <v>28</v>
      </c>
      <c r="E4390" s="3" t="s">
        <v>9</v>
      </c>
      <c r="F4390" s="3" t="s">
        <v>106</v>
      </c>
      <c r="G4390" s="95">
        <v>665.21</v>
      </c>
    </row>
    <row r="4391" spans="2:7">
      <c r="B4391" s="41">
        <v>44479</v>
      </c>
      <c r="C4391" s="3" t="s">
        <v>116</v>
      </c>
      <c r="D4391" s="3">
        <v>4</v>
      </c>
      <c r="E4391" s="3" t="s">
        <v>114</v>
      </c>
      <c r="F4391" s="3" t="s">
        <v>111</v>
      </c>
      <c r="G4391" s="95">
        <v>103.8</v>
      </c>
    </row>
    <row r="4392" spans="2:7">
      <c r="B4392" s="41">
        <v>44441</v>
      </c>
      <c r="C4392" s="3" t="s">
        <v>116</v>
      </c>
      <c r="D4392" s="3">
        <v>375</v>
      </c>
      <c r="E4392" s="3" t="s">
        <v>110</v>
      </c>
      <c r="F4392" s="3" t="s">
        <v>106</v>
      </c>
      <c r="G4392" s="95">
        <v>5595.47</v>
      </c>
    </row>
    <row r="4393" spans="2:7">
      <c r="B4393" s="41">
        <v>44047</v>
      </c>
      <c r="C4393" s="3" t="s">
        <v>107</v>
      </c>
      <c r="D4393" s="3">
        <v>34</v>
      </c>
      <c r="E4393" s="3" t="s">
        <v>114</v>
      </c>
      <c r="F4393" s="3" t="s">
        <v>115</v>
      </c>
      <c r="G4393" s="95">
        <v>749.96</v>
      </c>
    </row>
    <row r="4394" spans="2:7">
      <c r="B4394" s="41">
        <v>44186</v>
      </c>
      <c r="C4394" s="3" t="s">
        <v>117</v>
      </c>
      <c r="D4394" s="3">
        <v>425</v>
      </c>
      <c r="E4394" s="3" t="s">
        <v>114</v>
      </c>
      <c r="F4394" s="3" t="s">
        <v>111</v>
      </c>
      <c r="G4394" s="95">
        <v>6585.91</v>
      </c>
    </row>
    <row r="4395" spans="2:7">
      <c r="B4395" s="41">
        <v>44198</v>
      </c>
      <c r="C4395" s="3" t="s">
        <v>107</v>
      </c>
      <c r="D4395" s="3">
        <v>2</v>
      </c>
      <c r="E4395" s="3" t="s">
        <v>110</v>
      </c>
      <c r="F4395" s="3" t="s">
        <v>109</v>
      </c>
      <c r="G4395" s="95">
        <v>49.9</v>
      </c>
    </row>
    <row r="4396" spans="2:7">
      <c r="B4396" s="41">
        <v>44228</v>
      </c>
      <c r="C4396" s="3" t="s">
        <v>107</v>
      </c>
      <c r="D4396" s="3">
        <v>5</v>
      </c>
      <c r="E4396" s="3" t="s">
        <v>114</v>
      </c>
      <c r="F4396" s="3" t="s">
        <v>111</v>
      </c>
      <c r="G4396" s="95">
        <v>124.75</v>
      </c>
    </row>
    <row r="4397" spans="2:7">
      <c r="B4397" s="41">
        <v>44622</v>
      </c>
      <c r="C4397" s="3" t="s">
        <v>119</v>
      </c>
      <c r="D4397" s="3">
        <v>350</v>
      </c>
      <c r="E4397" s="3" t="s">
        <v>9</v>
      </c>
      <c r="F4397" s="3" t="s">
        <v>113</v>
      </c>
      <c r="G4397" s="95">
        <v>5624.94</v>
      </c>
    </row>
    <row r="4398" spans="2:7">
      <c r="B4398" s="41">
        <v>44889</v>
      </c>
      <c r="C4398" s="3" t="s">
        <v>117</v>
      </c>
      <c r="D4398" s="3">
        <v>15</v>
      </c>
      <c r="E4398" s="3" t="s">
        <v>9</v>
      </c>
      <c r="F4398" s="3" t="s">
        <v>111</v>
      </c>
      <c r="G4398" s="95">
        <v>404.25</v>
      </c>
    </row>
    <row r="4399" spans="2:7">
      <c r="B4399" s="41">
        <v>44183</v>
      </c>
      <c r="C4399" s="3" t="s">
        <v>119</v>
      </c>
      <c r="D4399" s="3">
        <v>600</v>
      </c>
      <c r="E4399" s="3" t="s">
        <v>9</v>
      </c>
      <c r="F4399" s="3" t="s">
        <v>115</v>
      </c>
      <c r="G4399" s="95">
        <v>9987.75</v>
      </c>
    </row>
    <row r="4400" spans="2:7">
      <c r="B4400" s="41">
        <v>43872</v>
      </c>
      <c r="C4400" s="3" t="s">
        <v>117</v>
      </c>
      <c r="D4400" s="3">
        <v>11</v>
      </c>
      <c r="E4400" s="3" t="s">
        <v>114</v>
      </c>
      <c r="F4400" s="3" t="s">
        <v>115</v>
      </c>
      <c r="G4400" s="95">
        <v>274.45</v>
      </c>
    </row>
    <row r="4401" spans="2:7">
      <c r="B4401" s="41">
        <v>44834</v>
      </c>
      <c r="C4401" s="3" t="s">
        <v>107</v>
      </c>
      <c r="D4401" s="3">
        <v>33</v>
      </c>
      <c r="E4401" s="3" t="s">
        <v>9</v>
      </c>
      <c r="F4401" s="3" t="s">
        <v>115</v>
      </c>
      <c r="G4401" s="95">
        <v>784</v>
      </c>
    </row>
    <row r="4402" spans="2:7">
      <c r="B4402" s="41">
        <v>44646</v>
      </c>
      <c r="C4402" s="3" t="s">
        <v>119</v>
      </c>
      <c r="D4402" s="3">
        <v>29</v>
      </c>
      <c r="E4402" s="3" t="s">
        <v>110</v>
      </c>
      <c r="F4402" s="3" t="s">
        <v>108</v>
      </c>
      <c r="G4402" s="95">
        <v>590.37</v>
      </c>
    </row>
    <row r="4403" spans="2:7">
      <c r="B4403" s="41">
        <v>44129</v>
      </c>
      <c r="C4403" s="3" t="s">
        <v>116</v>
      </c>
      <c r="D4403" s="3">
        <v>475</v>
      </c>
      <c r="E4403" s="3" t="s">
        <v>112</v>
      </c>
      <c r="F4403" s="3" t="s">
        <v>105</v>
      </c>
      <c r="G4403" s="95">
        <v>9272.59</v>
      </c>
    </row>
    <row r="4404" spans="2:7">
      <c r="B4404" s="41">
        <v>44222</v>
      </c>
      <c r="C4404" s="3" t="s">
        <v>117</v>
      </c>
      <c r="D4404" s="3">
        <v>175</v>
      </c>
      <c r="E4404" s="3" t="s">
        <v>9</v>
      </c>
      <c r="F4404" s="3" t="s">
        <v>108</v>
      </c>
      <c r="G4404" s="95">
        <v>3423.88</v>
      </c>
    </row>
    <row r="4405" spans="2:7">
      <c r="B4405" s="41">
        <v>43911</v>
      </c>
      <c r="C4405" s="3" t="s">
        <v>119</v>
      </c>
      <c r="D4405" s="3">
        <v>325</v>
      </c>
      <c r="E4405" s="3" t="s">
        <v>6</v>
      </c>
      <c r="F4405" s="3" t="s">
        <v>111</v>
      </c>
      <c r="G4405" s="95">
        <v>8351.44</v>
      </c>
    </row>
    <row r="4406" spans="2:7">
      <c r="B4406" s="41">
        <v>44511</v>
      </c>
      <c r="C4406" s="3" t="s">
        <v>117</v>
      </c>
      <c r="D4406" s="3">
        <v>39</v>
      </c>
      <c r="E4406" s="3" t="s">
        <v>9</v>
      </c>
      <c r="F4406" s="3" t="s">
        <v>115</v>
      </c>
      <c r="G4406" s="95">
        <v>959.69</v>
      </c>
    </row>
    <row r="4407" spans="2:7">
      <c r="B4407" s="41">
        <v>44273</v>
      </c>
      <c r="C4407" s="3" t="s">
        <v>107</v>
      </c>
      <c r="D4407" s="3">
        <v>18</v>
      </c>
      <c r="E4407" s="3" t="s">
        <v>110</v>
      </c>
      <c r="F4407" s="3" t="s">
        <v>109</v>
      </c>
      <c r="G4407" s="95">
        <v>449.1</v>
      </c>
    </row>
    <row r="4408" spans="2:7">
      <c r="B4408" s="41">
        <v>44005</v>
      </c>
      <c r="C4408" s="3" t="s">
        <v>116</v>
      </c>
      <c r="D4408" s="3">
        <v>8</v>
      </c>
      <c r="E4408" s="3" t="s">
        <v>6</v>
      </c>
      <c r="F4408" s="3" t="s">
        <v>106</v>
      </c>
      <c r="G4408" s="95">
        <v>341.52</v>
      </c>
    </row>
    <row r="4409" spans="2:7">
      <c r="B4409" s="41">
        <v>44761</v>
      </c>
      <c r="C4409" s="3" t="s">
        <v>116</v>
      </c>
      <c r="D4409" s="3">
        <v>30</v>
      </c>
      <c r="E4409" s="3" t="s">
        <v>114</v>
      </c>
      <c r="F4409" s="3" t="s">
        <v>105</v>
      </c>
      <c r="G4409" s="95">
        <v>636.23</v>
      </c>
    </row>
    <row r="4410" spans="2:7">
      <c r="B4410" s="41">
        <v>44055</v>
      </c>
      <c r="C4410" s="3" t="s">
        <v>119</v>
      </c>
      <c r="D4410" s="3">
        <v>48</v>
      </c>
      <c r="E4410" s="3" t="s">
        <v>9</v>
      </c>
      <c r="F4410" s="3" t="s">
        <v>106</v>
      </c>
      <c r="G4410" s="95">
        <v>1006.2</v>
      </c>
    </row>
    <row r="4411" spans="2:7">
      <c r="B4411" s="41">
        <v>44465</v>
      </c>
      <c r="C4411" s="3" t="s">
        <v>107</v>
      </c>
      <c r="D4411" s="3">
        <v>475</v>
      </c>
      <c r="E4411" s="3" t="s">
        <v>110</v>
      </c>
      <c r="F4411" s="3" t="s">
        <v>108</v>
      </c>
      <c r="G4411" s="95">
        <v>6541.34</v>
      </c>
    </row>
    <row r="4412" spans="2:7">
      <c r="B4412" s="41">
        <v>44174</v>
      </c>
      <c r="C4412" s="3" t="s">
        <v>119</v>
      </c>
      <c r="D4412" s="3">
        <v>15</v>
      </c>
      <c r="E4412" s="3" t="s">
        <v>112</v>
      </c>
      <c r="F4412" s="3" t="s">
        <v>113</v>
      </c>
      <c r="G4412" s="95">
        <v>524.25</v>
      </c>
    </row>
    <row r="4413" spans="2:7">
      <c r="B4413" s="41">
        <v>44760</v>
      </c>
      <c r="C4413" s="3" t="s">
        <v>117</v>
      </c>
      <c r="D4413" s="3">
        <v>7</v>
      </c>
      <c r="E4413" s="3" t="s">
        <v>112</v>
      </c>
      <c r="F4413" s="3" t="s">
        <v>105</v>
      </c>
      <c r="G4413" s="95">
        <v>251.65</v>
      </c>
    </row>
    <row r="4414" spans="2:7">
      <c r="B4414" s="41">
        <v>43906</v>
      </c>
      <c r="C4414" s="3" t="s">
        <v>119</v>
      </c>
      <c r="D4414" s="3">
        <v>5</v>
      </c>
      <c r="E4414" s="3" t="s">
        <v>112</v>
      </c>
      <c r="F4414" s="3" t="s">
        <v>113</v>
      </c>
      <c r="G4414" s="95">
        <v>169.75</v>
      </c>
    </row>
    <row r="4415" spans="2:7">
      <c r="B4415" s="41">
        <v>44420</v>
      </c>
      <c r="C4415" s="3" t="s">
        <v>117</v>
      </c>
      <c r="D4415" s="3">
        <v>32</v>
      </c>
      <c r="E4415" s="3" t="s">
        <v>114</v>
      </c>
      <c r="F4415" s="3" t="s">
        <v>106</v>
      </c>
      <c r="G4415" s="95">
        <v>705.84</v>
      </c>
    </row>
    <row r="4416" spans="2:7">
      <c r="B4416" s="41">
        <v>44128</v>
      </c>
      <c r="C4416" s="3" t="s">
        <v>118</v>
      </c>
      <c r="D4416" s="3">
        <v>36</v>
      </c>
      <c r="E4416" s="3" t="s">
        <v>112</v>
      </c>
      <c r="F4416" s="3" t="s">
        <v>109</v>
      </c>
      <c r="G4416" s="95">
        <v>1038.8699999999999</v>
      </c>
    </row>
    <row r="4417" spans="2:7">
      <c r="B4417" s="41">
        <v>44156</v>
      </c>
      <c r="C4417" s="3" t="s">
        <v>116</v>
      </c>
      <c r="D4417" s="3">
        <v>8</v>
      </c>
      <c r="E4417" s="3" t="s">
        <v>110</v>
      </c>
      <c r="F4417" s="3" t="s">
        <v>115</v>
      </c>
      <c r="G4417" s="95">
        <v>191.6</v>
      </c>
    </row>
    <row r="4418" spans="2:7">
      <c r="B4418" s="41">
        <v>43897</v>
      </c>
      <c r="C4418" s="3" t="s">
        <v>107</v>
      </c>
      <c r="D4418" s="3">
        <v>2</v>
      </c>
      <c r="E4418" s="3" t="s">
        <v>110</v>
      </c>
      <c r="F4418" s="3" t="s">
        <v>115</v>
      </c>
      <c r="G4418" s="95">
        <v>51.9</v>
      </c>
    </row>
    <row r="4419" spans="2:7">
      <c r="B4419" s="41">
        <v>43977</v>
      </c>
      <c r="C4419" s="3" t="s">
        <v>119</v>
      </c>
      <c r="D4419" s="3">
        <v>550</v>
      </c>
      <c r="E4419" s="3" t="s">
        <v>6</v>
      </c>
      <c r="F4419" s="3" t="s">
        <v>113</v>
      </c>
      <c r="G4419" s="95">
        <v>13816.96</v>
      </c>
    </row>
    <row r="4420" spans="2:7">
      <c r="B4420" s="41">
        <v>44150</v>
      </c>
      <c r="C4420" s="3" t="s">
        <v>117</v>
      </c>
      <c r="D4420" s="3">
        <v>7</v>
      </c>
      <c r="E4420" s="3" t="s">
        <v>112</v>
      </c>
      <c r="F4420" s="3" t="s">
        <v>105</v>
      </c>
      <c r="G4420" s="95">
        <v>251.65</v>
      </c>
    </row>
    <row r="4421" spans="2:7">
      <c r="B4421" s="41">
        <v>44353</v>
      </c>
      <c r="C4421" s="3" t="s">
        <v>119</v>
      </c>
      <c r="D4421" s="3">
        <v>14</v>
      </c>
      <c r="E4421" s="3" t="s">
        <v>6</v>
      </c>
      <c r="F4421" s="3" t="s">
        <v>106</v>
      </c>
      <c r="G4421" s="95">
        <v>611.66</v>
      </c>
    </row>
    <row r="4422" spans="2:7">
      <c r="B4422" s="41">
        <v>43959</v>
      </c>
      <c r="C4422" s="3" t="s">
        <v>107</v>
      </c>
      <c r="D4422" s="3">
        <v>425</v>
      </c>
      <c r="E4422" s="3" t="s">
        <v>6</v>
      </c>
      <c r="F4422" s="3" t="s">
        <v>108</v>
      </c>
      <c r="G4422" s="95">
        <v>10921.12</v>
      </c>
    </row>
    <row r="4423" spans="2:7">
      <c r="B4423" s="41">
        <v>44886</v>
      </c>
      <c r="C4423" s="3" t="s">
        <v>117</v>
      </c>
      <c r="D4423" s="3">
        <v>44</v>
      </c>
      <c r="E4423" s="3" t="s">
        <v>112</v>
      </c>
      <c r="F4423" s="3" t="s">
        <v>106</v>
      </c>
      <c r="G4423" s="95">
        <v>1307.1300000000001</v>
      </c>
    </row>
    <row r="4424" spans="2:7">
      <c r="B4424" s="41">
        <v>44247</v>
      </c>
      <c r="C4424" s="3" t="s">
        <v>118</v>
      </c>
      <c r="D4424" s="3">
        <v>325</v>
      </c>
      <c r="E4424" s="3" t="s">
        <v>112</v>
      </c>
      <c r="F4424" s="3" t="s">
        <v>109</v>
      </c>
      <c r="G4424" s="95">
        <v>6344.41</v>
      </c>
    </row>
    <row r="4425" spans="2:7">
      <c r="B4425" s="41">
        <v>44162</v>
      </c>
      <c r="C4425" s="3" t="s">
        <v>117</v>
      </c>
      <c r="D4425" s="3">
        <v>10</v>
      </c>
      <c r="E4425" s="3" t="s">
        <v>6</v>
      </c>
      <c r="F4425" s="3" t="s">
        <v>106</v>
      </c>
      <c r="G4425" s="95">
        <v>436.9</v>
      </c>
    </row>
    <row r="4426" spans="2:7">
      <c r="B4426" s="41">
        <v>44662</v>
      </c>
      <c r="C4426" s="3" t="s">
        <v>107</v>
      </c>
      <c r="D4426" s="3">
        <v>425</v>
      </c>
      <c r="E4426" s="3" t="s">
        <v>9</v>
      </c>
      <c r="F4426" s="3" t="s">
        <v>108</v>
      </c>
      <c r="G4426" s="95">
        <v>6585.91</v>
      </c>
    </row>
    <row r="4427" spans="2:7">
      <c r="B4427" s="41">
        <v>44201</v>
      </c>
      <c r="C4427" s="3" t="s">
        <v>119</v>
      </c>
      <c r="D4427" s="3">
        <v>175</v>
      </c>
      <c r="E4427" s="3" t="s">
        <v>110</v>
      </c>
      <c r="F4427" s="3" t="s">
        <v>113</v>
      </c>
      <c r="G4427" s="95">
        <v>3056.38</v>
      </c>
    </row>
    <row r="4428" spans="2:7">
      <c r="B4428" s="41">
        <v>44096</v>
      </c>
      <c r="C4428" s="3" t="s">
        <v>117</v>
      </c>
      <c r="D4428" s="3">
        <v>9</v>
      </c>
      <c r="E4428" s="3" t="s">
        <v>112</v>
      </c>
      <c r="F4428" s="3" t="s">
        <v>106</v>
      </c>
      <c r="G4428" s="95">
        <v>323.55</v>
      </c>
    </row>
    <row r="4429" spans="2:7">
      <c r="B4429" s="41">
        <v>44049</v>
      </c>
      <c r="C4429" s="3" t="s">
        <v>118</v>
      </c>
      <c r="D4429" s="3">
        <v>15</v>
      </c>
      <c r="E4429" s="3" t="s">
        <v>9</v>
      </c>
      <c r="F4429" s="3" t="s">
        <v>106</v>
      </c>
      <c r="G4429" s="95">
        <v>419.25</v>
      </c>
    </row>
    <row r="4430" spans="2:7">
      <c r="B4430" s="41">
        <v>44282</v>
      </c>
      <c r="C4430" s="3" t="s">
        <v>119</v>
      </c>
      <c r="D4430" s="3">
        <v>27</v>
      </c>
      <c r="E4430" s="3" t="s">
        <v>114</v>
      </c>
      <c r="F4430" s="3" t="s">
        <v>109</v>
      </c>
      <c r="G4430" s="95">
        <v>618.5</v>
      </c>
    </row>
    <row r="4431" spans="2:7">
      <c r="B4431" s="41">
        <v>44667</v>
      </c>
      <c r="C4431" s="3" t="s">
        <v>117</v>
      </c>
      <c r="D4431" s="3">
        <v>49</v>
      </c>
      <c r="E4431" s="3" t="s">
        <v>112</v>
      </c>
      <c r="F4431" s="3" t="s">
        <v>113</v>
      </c>
      <c r="G4431" s="95">
        <v>1321.16</v>
      </c>
    </row>
    <row r="4432" spans="2:7">
      <c r="B4432" s="41">
        <v>44022</v>
      </c>
      <c r="C4432" s="3" t="s">
        <v>107</v>
      </c>
      <c r="D4432" s="3">
        <v>600</v>
      </c>
      <c r="E4432" s="3" t="s">
        <v>112</v>
      </c>
      <c r="F4432" s="3" t="s">
        <v>108</v>
      </c>
      <c r="G4432" s="95">
        <v>12402.75</v>
      </c>
    </row>
    <row r="4433" spans="2:7">
      <c r="B4433" s="41">
        <v>44731</v>
      </c>
      <c r="C4433" s="3" t="s">
        <v>117</v>
      </c>
      <c r="D4433" s="3">
        <v>5</v>
      </c>
      <c r="E4433" s="3" t="s">
        <v>114</v>
      </c>
      <c r="F4433" s="3" t="s">
        <v>113</v>
      </c>
      <c r="G4433" s="95">
        <v>124.75</v>
      </c>
    </row>
    <row r="4434" spans="2:7">
      <c r="B4434" s="41">
        <v>44390</v>
      </c>
      <c r="C4434" s="3" t="s">
        <v>117</v>
      </c>
      <c r="D4434" s="3">
        <v>5</v>
      </c>
      <c r="E4434" s="3" t="s">
        <v>114</v>
      </c>
      <c r="F4434" s="3" t="s">
        <v>115</v>
      </c>
      <c r="G4434" s="95">
        <v>124.75</v>
      </c>
    </row>
    <row r="4435" spans="2:7">
      <c r="B4435" s="41">
        <v>44820</v>
      </c>
      <c r="C4435" s="3" t="s">
        <v>107</v>
      </c>
      <c r="D4435" s="3">
        <v>2</v>
      </c>
      <c r="E4435" s="3" t="s">
        <v>6</v>
      </c>
      <c r="F4435" s="3" t="s">
        <v>111</v>
      </c>
      <c r="G4435" s="95">
        <v>85.38</v>
      </c>
    </row>
    <row r="4436" spans="2:7">
      <c r="B4436" s="41">
        <v>44636</v>
      </c>
      <c r="C4436" s="3" t="s">
        <v>116</v>
      </c>
      <c r="D4436" s="3">
        <v>125</v>
      </c>
      <c r="E4436" s="3" t="s">
        <v>9</v>
      </c>
      <c r="F4436" s="3" t="s">
        <v>106</v>
      </c>
      <c r="G4436" s="95">
        <v>2358.13</v>
      </c>
    </row>
    <row r="4437" spans="2:7">
      <c r="B4437" s="41">
        <v>44362</v>
      </c>
      <c r="C4437" s="3" t="s">
        <v>117</v>
      </c>
      <c r="D4437" s="3">
        <v>50</v>
      </c>
      <c r="E4437" s="3" t="s">
        <v>110</v>
      </c>
      <c r="F4437" s="3" t="s">
        <v>108</v>
      </c>
      <c r="G4437" s="95">
        <v>935.63</v>
      </c>
    </row>
    <row r="4438" spans="2:7">
      <c r="B4438" s="41">
        <v>44360</v>
      </c>
      <c r="C4438" s="3" t="s">
        <v>117</v>
      </c>
      <c r="D4438" s="3">
        <v>600</v>
      </c>
      <c r="E4438" s="3" t="s">
        <v>110</v>
      </c>
      <c r="F4438" s="3" t="s">
        <v>105</v>
      </c>
      <c r="G4438" s="95">
        <v>8607.75</v>
      </c>
    </row>
    <row r="4439" spans="2:7">
      <c r="B4439" s="41">
        <v>43952</v>
      </c>
      <c r="C4439" s="3" t="s">
        <v>118</v>
      </c>
      <c r="D4439" s="3">
        <v>39</v>
      </c>
      <c r="E4439" s="3" t="s">
        <v>9</v>
      </c>
      <c r="F4439" s="3" t="s">
        <v>108</v>
      </c>
      <c r="G4439" s="95">
        <v>893.39</v>
      </c>
    </row>
    <row r="4440" spans="2:7">
      <c r="B4440" s="41">
        <v>44197</v>
      </c>
      <c r="C4440" s="3" t="s">
        <v>119</v>
      </c>
      <c r="D4440" s="3">
        <v>20</v>
      </c>
      <c r="E4440" s="3" t="s">
        <v>112</v>
      </c>
      <c r="F4440" s="3" t="s">
        <v>108</v>
      </c>
      <c r="G4440" s="95">
        <v>679</v>
      </c>
    </row>
    <row r="4441" spans="2:7">
      <c r="B4441" s="41">
        <v>44010</v>
      </c>
      <c r="C4441" s="3" t="s">
        <v>119</v>
      </c>
      <c r="D4441" s="3">
        <v>350</v>
      </c>
      <c r="E4441" s="3" t="s">
        <v>114</v>
      </c>
      <c r="F4441" s="3" t="s">
        <v>106</v>
      </c>
      <c r="G4441" s="95">
        <v>5423.69</v>
      </c>
    </row>
    <row r="4442" spans="2:7">
      <c r="B4442" s="41">
        <v>44810</v>
      </c>
      <c r="C4442" s="3" t="s">
        <v>119</v>
      </c>
      <c r="D4442" s="3">
        <v>400</v>
      </c>
      <c r="E4442" s="3" t="s">
        <v>114</v>
      </c>
      <c r="F4442" s="3" t="s">
        <v>105</v>
      </c>
      <c r="G4442" s="95">
        <v>5738.5</v>
      </c>
    </row>
    <row r="4443" spans="2:7">
      <c r="B4443" s="41">
        <v>44687</v>
      </c>
      <c r="C4443" s="3" t="s">
        <v>117</v>
      </c>
      <c r="D4443" s="3">
        <v>375</v>
      </c>
      <c r="E4443" s="3" t="s">
        <v>114</v>
      </c>
      <c r="F4443" s="3" t="s">
        <v>105</v>
      </c>
      <c r="G4443" s="95">
        <v>5595.47</v>
      </c>
    </row>
    <row r="4444" spans="2:7">
      <c r="B4444" s="41">
        <v>44874</v>
      </c>
      <c r="C4444" s="3" t="s">
        <v>107</v>
      </c>
      <c r="D4444" s="3">
        <v>4</v>
      </c>
      <c r="E4444" s="3" t="s">
        <v>6</v>
      </c>
      <c r="F4444" s="3" t="s">
        <v>105</v>
      </c>
      <c r="G4444" s="95">
        <v>174.76</v>
      </c>
    </row>
    <row r="4445" spans="2:7">
      <c r="B4445" s="41">
        <v>44578</v>
      </c>
      <c r="C4445" s="3" t="s">
        <v>119</v>
      </c>
      <c r="D4445" s="3">
        <v>7</v>
      </c>
      <c r="E4445" s="3" t="s">
        <v>114</v>
      </c>
      <c r="F4445" s="3" t="s">
        <v>105</v>
      </c>
      <c r="G4445" s="95">
        <v>181.65</v>
      </c>
    </row>
    <row r="4446" spans="2:7">
      <c r="B4446" s="41">
        <v>44442</v>
      </c>
      <c r="C4446" s="3" t="s">
        <v>117</v>
      </c>
      <c r="D4446" s="3">
        <v>6</v>
      </c>
      <c r="E4446" s="3" t="s">
        <v>110</v>
      </c>
      <c r="F4446" s="3" t="s">
        <v>109</v>
      </c>
      <c r="G4446" s="95">
        <v>149.69999999999999</v>
      </c>
    </row>
    <row r="4447" spans="2:7">
      <c r="B4447" s="41">
        <v>43897</v>
      </c>
      <c r="C4447" s="3" t="s">
        <v>107</v>
      </c>
      <c r="D4447" s="3">
        <v>75</v>
      </c>
      <c r="E4447" s="3" t="s">
        <v>110</v>
      </c>
      <c r="F4447" s="3" t="s">
        <v>106</v>
      </c>
      <c r="G4447" s="95">
        <v>1459.69</v>
      </c>
    </row>
    <row r="4448" spans="2:7">
      <c r="B4448" s="41">
        <v>44844</v>
      </c>
      <c r="C4448" s="3" t="s">
        <v>107</v>
      </c>
      <c r="D4448" s="3">
        <v>325</v>
      </c>
      <c r="E4448" s="3" t="s">
        <v>112</v>
      </c>
      <c r="F4448" s="3" t="s">
        <v>109</v>
      </c>
      <c r="G4448" s="95">
        <v>6718.16</v>
      </c>
    </row>
    <row r="4449" spans="2:7">
      <c r="B4449" s="41">
        <v>44578</v>
      </c>
      <c r="C4449" s="3" t="s">
        <v>117</v>
      </c>
      <c r="D4449" s="3">
        <v>200</v>
      </c>
      <c r="E4449" s="3" t="s">
        <v>9</v>
      </c>
      <c r="F4449" s="3" t="s">
        <v>111</v>
      </c>
      <c r="G4449" s="95">
        <v>4053</v>
      </c>
    </row>
    <row r="4450" spans="2:7">
      <c r="B4450" s="41">
        <v>44256</v>
      </c>
      <c r="C4450" s="3" t="s">
        <v>119</v>
      </c>
      <c r="D4450" s="3">
        <v>7</v>
      </c>
      <c r="E4450" s="3" t="s">
        <v>112</v>
      </c>
      <c r="F4450" s="3" t="s">
        <v>108</v>
      </c>
      <c r="G4450" s="95">
        <v>237.65</v>
      </c>
    </row>
    <row r="4451" spans="2:7">
      <c r="B4451" s="41">
        <v>44868</v>
      </c>
      <c r="C4451" s="3" t="s">
        <v>118</v>
      </c>
      <c r="D4451" s="3">
        <v>48</v>
      </c>
      <c r="E4451" s="3" t="s">
        <v>110</v>
      </c>
      <c r="F4451" s="3" t="s">
        <v>111</v>
      </c>
      <c r="G4451" s="95">
        <v>934.2</v>
      </c>
    </row>
    <row r="4452" spans="2:7">
      <c r="B4452" s="41">
        <v>44544</v>
      </c>
      <c r="C4452" s="3" t="s">
        <v>117</v>
      </c>
      <c r="D4452" s="3">
        <v>325</v>
      </c>
      <c r="E4452" s="3" t="s">
        <v>110</v>
      </c>
      <c r="F4452" s="3" t="s">
        <v>106</v>
      </c>
      <c r="G4452" s="95">
        <v>4849.41</v>
      </c>
    </row>
    <row r="4453" spans="2:7">
      <c r="B4453" s="41">
        <v>44902</v>
      </c>
      <c r="C4453" s="3" t="s">
        <v>117</v>
      </c>
      <c r="D4453" s="3">
        <v>275</v>
      </c>
      <c r="E4453" s="3" t="s">
        <v>112</v>
      </c>
      <c r="F4453" s="3" t="s">
        <v>106</v>
      </c>
      <c r="G4453" s="95">
        <v>5684.59</v>
      </c>
    </row>
    <row r="4454" spans="2:7">
      <c r="B4454" s="41">
        <v>44743</v>
      </c>
      <c r="C4454" s="3" t="s">
        <v>119</v>
      </c>
      <c r="D4454" s="3">
        <v>8</v>
      </c>
      <c r="E4454" s="3" t="s">
        <v>112</v>
      </c>
      <c r="F4454" s="3" t="s">
        <v>109</v>
      </c>
      <c r="G4454" s="95">
        <v>271.60000000000002</v>
      </c>
    </row>
    <row r="4455" spans="2:7">
      <c r="B4455" s="41">
        <v>44109</v>
      </c>
      <c r="C4455" s="3" t="s">
        <v>117</v>
      </c>
      <c r="D4455" s="3">
        <v>175</v>
      </c>
      <c r="E4455" s="3" t="s">
        <v>114</v>
      </c>
      <c r="F4455" s="3" t="s">
        <v>113</v>
      </c>
      <c r="G4455" s="95">
        <v>3056.38</v>
      </c>
    </row>
    <row r="4456" spans="2:7">
      <c r="B4456" s="41">
        <v>44012</v>
      </c>
      <c r="C4456" s="3" t="s">
        <v>116</v>
      </c>
      <c r="D4456" s="3">
        <v>5</v>
      </c>
      <c r="E4456" s="3" t="s">
        <v>110</v>
      </c>
      <c r="F4456" s="3" t="s">
        <v>106</v>
      </c>
      <c r="G4456" s="95">
        <v>124.75</v>
      </c>
    </row>
    <row r="4457" spans="2:7">
      <c r="B4457" s="41">
        <v>44845</v>
      </c>
      <c r="C4457" s="3" t="s">
        <v>117</v>
      </c>
      <c r="D4457" s="3">
        <v>25</v>
      </c>
      <c r="E4457" s="3" t="s">
        <v>112</v>
      </c>
      <c r="F4457" s="3" t="s">
        <v>106</v>
      </c>
      <c r="G4457" s="95">
        <v>763.94</v>
      </c>
    </row>
    <row r="4458" spans="2:7">
      <c r="B4458" s="41">
        <v>44180</v>
      </c>
      <c r="C4458" s="3" t="s">
        <v>117</v>
      </c>
      <c r="D4458" s="3">
        <v>46</v>
      </c>
      <c r="E4458" s="3" t="s">
        <v>9</v>
      </c>
      <c r="F4458" s="3" t="s">
        <v>113</v>
      </c>
      <c r="G4458" s="95">
        <v>1053.75</v>
      </c>
    </row>
    <row r="4459" spans="2:7">
      <c r="B4459" s="41">
        <v>44033</v>
      </c>
      <c r="C4459" s="3" t="s">
        <v>118</v>
      </c>
      <c r="D4459" s="3">
        <v>325</v>
      </c>
      <c r="E4459" s="3" t="s">
        <v>110</v>
      </c>
      <c r="F4459" s="3" t="s">
        <v>108</v>
      </c>
      <c r="G4459" s="95">
        <v>4849.41</v>
      </c>
    </row>
    <row r="4460" spans="2:7">
      <c r="B4460" s="41">
        <v>44628</v>
      </c>
      <c r="C4460" s="3" t="s">
        <v>119</v>
      </c>
      <c r="D4460" s="3">
        <v>600</v>
      </c>
      <c r="E4460" s="3" t="s">
        <v>6</v>
      </c>
      <c r="F4460" s="3" t="s">
        <v>108</v>
      </c>
      <c r="G4460" s="95">
        <v>15418.05</v>
      </c>
    </row>
    <row r="4461" spans="2:7">
      <c r="B4461" s="41">
        <v>44444</v>
      </c>
      <c r="C4461" s="3" t="s">
        <v>116</v>
      </c>
      <c r="D4461" s="3">
        <v>1</v>
      </c>
      <c r="E4461" s="3" t="s">
        <v>9</v>
      </c>
      <c r="F4461" s="3" t="s">
        <v>106</v>
      </c>
      <c r="G4461" s="95">
        <v>28.95</v>
      </c>
    </row>
    <row r="4462" spans="2:7">
      <c r="B4462" s="41">
        <v>44222</v>
      </c>
      <c r="C4462" s="3" t="s">
        <v>116</v>
      </c>
      <c r="D4462" s="3">
        <v>9</v>
      </c>
      <c r="E4462" s="3" t="s">
        <v>114</v>
      </c>
      <c r="F4462" s="3" t="s">
        <v>106</v>
      </c>
      <c r="G4462" s="95">
        <v>233.55</v>
      </c>
    </row>
    <row r="4463" spans="2:7">
      <c r="B4463" s="41">
        <v>44887</v>
      </c>
      <c r="C4463" s="3" t="s">
        <v>117</v>
      </c>
      <c r="D4463" s="3">
        <v>9</v>
      </c>
      <c r="E4463" s="3" t="s">
        <v>9</v>
      </c>
      <c r="F4463" s="3" t="s">
        <v>109</v>
      </c>
      <c r="G4463" s="95">
        <v>251.55</v>
      </c>
    </row>
    <row r="4464" spans="2:7">
      <c r="B4464" s="41">
        <v>44181</v>
      </c>
      <c r="C4464" s="3" t="s">
        <v>107</v>
      </c>
      <c r="D4464" s="3">
        <v>42</v>
      </c>
      <c r="E4464" s="3" t="s">
        <v>6</v>
      </c>
      <c r="F4464" s="3" t="s">
        <v>115</v>
      </c>
      <c r="G4464" s="95">
        <v>1559.73</v>
      </c>
    </row>
    <row r="4465" spans="2:7">
      <c r="B4465" s="41">
        <v>44801</v>
      </c>
      <c r="C4465" s="3" t="s">
        <v>116</v>
      </c>
      <c r="D4465" s="3">
        <v>125</v>
      </c>
      <c r="E4465" s="3" t="s">
        <v>112</v>
      </c>
      <c r="F4465" s="3" t="s">
        <v>115</v>
      </c>
      <c r="G4465" s="95">
        <v>3145.63</v>
      </c>
    </row>
    <row r="4466" spans="2:7">
      <c r="B4466" s="41">
        <v>44857</v>
      </c>
      <c r="C4466" s="3" t="s">
        <v>118</v>
      </c>
      <c r="D4466" s="3">
        <v>1</v>
      </c>
      <c r="E4466" s="3" t="s">
        <v>9</v>
      </c>
      <c r="F4466" s="3" t="s">
        <v>109</v>
      </c>
      <c r="G4466" s="95">
        <v>27.95</v>
      </c>
    </row>
    <row r="4467" spans="2:7">
      <c r="B4467" s="41">
        <v>44410</v>
      </c>
      <c r="C4467" s="3" t="s">
        <v>117</v>
      </c>
      <c r="D4467" s="3">
        <v>3</v>
      </c>
      <c r="E4467" s="3" t="s">
        <v>110</v>
      </c>
      <c r="F4467" s="3" t="s">
        <v>109</v>
      </c>
      <c r="G4467" s="95">
        <v>74.849999999999994</v>
      </c>
    </row>
    <row r="4468" spans="2:7">
      <c r="B4468" s="41">
        <v>44808</v>
      </c>
      <c r="C4468" s="3" t="s">
        <v>116</v>
      </c>
      <c r="D4468" s="3">
        <v>425</v>
      </c>
      <c r="E4468" s="3" t="s">
        <v>112</v>
      </c>
      <c r="F4468" s="3" t="s">
        <v>113</v>
      </c>
      <c r="G4468" s="95">
        <v>8296.5300000000007</v>
      </c>
    </row>
    <row r="4469" spans="2:7">
      <c r="B4469" s="41">
        <v>44542</v>
      </c>
      <c r="C4469" s="3" t="s">
        <v>117</v>
      </c>
      <c r="D4469" s="3">
        <v>75</v>
      </c>
      <c r="E4469" s="3" t="s">
        <v>110</v>
      </c>
      <c r="F4469" s="3" t="s">
        <v>115</v>
      </c>
      <c r="G4469" s="95">
        <v>1347.19</v>
      </c>
    </row>
    <row r="4470" spans="2:7">
      <c r="B4470" s="41">
        <v>44836</v>
      </c>
      <c r="C4470" s="3" t="s">
        <v>117</v>
      </c>
      <c r="D4470" s="3">
        <v>19</v>
      </c>
      <c r="E4470" s="3" t="s">
        <v>114</v>
      </c>
      <c r="F4470" s="3" t="s">
        <v>115</v>
      </c>
      <c r="G4470" s="95">
        <v>512.04999999999995</v>
      </c>
    </row>
    <row r="4471" spans="2:7">
      <c r="B4471" s="41">
        <v>44844</v>
      </c>
      <c r="C4471" s="3" t="s">
        <v>117</v>
      </c>
      <c r="D4471" s="3">
        <v>250</v>
      </c>
      <c r="E4471" s="3" t="s">
        <v>6</v>
      </c>
      <c r="F4471" s="3" t="s">
        <v>111</v>
      </c>
      <c r="G4471" s="95">
        <v>7820.75</v>
      </c>
    </row>
    <row r="4472" spans="2:7">
      <c r="B4472" s="41">
        <v>44100</v>
      </c>
      <c r="C4472" s="3" t="s">
        <v>118</v>
      </c>
      <c r="D4472" s="3">
        <v>21</v>
      </c>
      <c r="E4472" s="3" t="s">
        <v>112</v>
      </c>
      <c r="F4472" s="3" t="s">
        <v>109</v>
      </c>
      <c r="G4472" s="95">
        <v>712.95</v>
      </c>
    </row>
    <row r="4473" spans="2:7">
      <c r="B4473" s="41">
        <v>44548</v>
      </c>
      <c r="C4473" s="3" t="s">
        <v>119</v>
      </c>
      <c r="D4473" s="3">
        <v>37</v>
      </c>
      <c r="E4473" s="3" t="s">
        <v>6</v>
      </c>
      <c r="F4473" s="3" t="s">
        <v>105</v>
      </c>
      <c r="G4473" s="95">
        <v>1342.6</v>
      </c>
    </row>
    <row r="4474" spans="2:7">
      <c r="B4474" s="41">
        <v>44879</v>
      </c>
      <c r="C4474" s="3" t="s">
        <v>118</v>
      </c>
      <c r="D4474" s="3">
        <v>1</v>
      </c>
      <c r="E4474" s="3" t="s">
        <v>6</v>
      </c>
      <c r="F4474" s="3" t="s">
        <v>108</v>
      </c>
      <c r="G4474" s="95">
        <v>44.69</v>
      </c>
    </row>
    <row r="4475" spans="2:7">
      <c r="B4475" s="41">
        <v>44102</v>
      </c>
      <c r="C4475" s="3" t="s">
        <v>117</v>
      </c>
      <c r="D4475" s="3">
        <v>5</v>
      </c>
      <c r="E4475" s="3" t="s">
        <v>9</v>
      </c>
      <c r="F4475" s="3" t="s">
        <v>109</v>
      </c>
      <c r="G4475" s="95">
        <v>144.75</v>
      </c>
    </row>
    <row r="4476" spans="2:7">
      <c r="B4476" s="41">
        <v>44422</v>
      </c>
      <c r="C4476" s="3" t="s">
        <v>116</v>
      </c>
      <c r="D4476" s="3">
        <v>325</v>
      </c>
      <c r="E4476" s="3" t="s">
        <v>114</v>
      </c>
      <c r="F4476" s="3" t="s">
        <v>115</v>
      </c>
      <c r="G4476" s="95">
        <v>4662.53</v>
      </c>
    </row>
    <row r="4477" spans="2:7">
      <c r="B4477" s="41">
        <v>44076</v>
      </c>
      <c r="C4477" s="3" t="s">
        <v>119</v>
      </c>
      <c r="D4477" s="3">
        <v>3</v>
      </c>
      <c r="E4477" s="3" t="s">
        <v>9</v>
      </c>
      <c r="F4477" s="3" t="s">
        <v>106</v>
      </c>
      <c r="G4477" s="95">
        <v>86.85</v>
      </c>
    </row>
    <row r="4478" spans="2:7">
      <c r="B4478" s="41">
        <v>43863</v>
      </c>
      <c r="C4478" s="3" t="s">
        <v>107</v>
      </c>
      <c r="D4478" s="3">
        <v>8</v>
      </c>
      <c r="E4478" s="3" t="s">
        <v>6</v>
      </c>
      <c r="F4478" s="3" t="s">
        <v>111</v>
      </c>
      <c r="G4478" s="95">
        <v>341.52</v>
      </c>
    </row>
    <row r="4479" spans="2:7">
      <c r="B4479" s="41">
        <v>43948</v>
      </c>
      <c r="C4479" s="3" t="s">
        <v>117</v>
      </c>
      <c r="D4479" s="3">
        <v>4</v>
      </c>
      <c r="E4479" s="3" t="s">
        <v>6</v>
      </c>
      <c r="F4479" s="3" t="s">
        <v>108</v>
      </c>
      <c r="G4479" s="95">
        <v>170.76</v>
      </c>
    </row>
    <row r="4480" spans="2:7">
      <c r="B4480" s="41">
        <v>44194</v>
      </c>
      <c r="C4480" s="3" t="s">
        <v>119</v>
      </c>
      <c r="D4480" s="3">
        <v>5</v>
      </c>
      <c r="E4480" s="3" t="s">
        <v>114</v>
      </c>
      <c r="F4480" s="3" t="s">
        <v>108</v>
      </c>
      <c r="G4480" s="95">
        <v>124.75</v>
      </c>
    </row>
    <row r="4481" spans="2:7">
      <c r="B4481" s="41">
        <v>44353</v>
      </c>
      <c r="C4481" s="3" t="s">
        <v>107</v>
      </c>
      <c r="D4481" s="3">
        <v>425</v>
      </c>
      <c r="E4481" s="3" t="s">
        <v>112</v>
      </c>
      <c r="F4481" s="3" t="s">
        <v>106</v>
      </c>
      <c r="G4481" s="95">
        <v>8296.5300000000007</v>
      </c>
    </row>
    <row r="4482" spans="2:7">
      <c r="B4482" s="41">
        <v>44271</v>
      </c>
      <c r="C4482" s="3" t="s">
        <v>117</v>
      </c>
      <c r="D4482" s="3">
        <v>14</v>
      </c>
      <c r="E4482" s="3" t="s">
        <v>110</v>
      </c>
      <c r="F4482" s="3" t="s">
        <v>115</v>
      </c>
      <c r="G4482" s="95">
        <v>335.3</v>
      </c>
    </row>
    <row r="4483" spans="2:7">
      <c r="B4483" s="41">
        <v>43879</v>
      </c>
      <c r="C4483" s="3" t="s">
        <v>118</v>
      </c>
      <c r="D4483" s="3">
        <v>23</v>
      </c>
      <c r="E4483" s="3" t="s">
        <v>110</v>
      </c>
      <c r="F4483" s="3" t="s">
        <v>111</v>
      </c>
      <c r="G4483" s="95">
        <v>573.85</v>
      </c>
    </row>
    <row r="4484" spans="2:7">
      <c r="B4484" s="41">
        <v>44470</v>
      </c>
      <c r="C4484" s="3" t="s">
        <v>107</v>
      </c>
      <c r="D4484" s="3">
        <v>425</v>
      </c>
      <c r="E4484" s="3" t="s">
        <v>6</v>
      </c>
      <c r="F4484" s="3" t="s">
        <v>105</v>
      </c>
      <c r="G4484" s="95">
        <v>10676.74</v>
      </c>
    </row>
    <row r="4485" spans="2:7">
      <c r="B4485" s="41">
        <v>43992</v>
      </c>
      <c r="C4485" s="3" t="s">
        <v>107</v>
      </c>
      <c r="D4485" s="3">
        <v>1</v>
      </c>
      <c r="E4485" s="3" t="s">
        <v>114</v>
      </c>
      <c r="F4485" s="3" t="s">
        <v>115</v>
      </c>
      <c r="G4485" s="95">
        <v>25.95</v>
      </c>
    </row>
    <row r="4486" spans="2:7">
      <c r="B4486" s="41">
        <v>44327</v>
      </c>
      <c r="C4486" s="3" t="s">
        <v>119</v>
      </c>
      <c r="D4486" s="3">
        <v>25</v>
      </c>
      <c r="E4486" s="3" t="s">
        <v>9</v>
      </c>
      <c r="F4486" s="3" t="s">
        <v>111</v>
      </c>
      <c r="G4486" s="95">
        <v>615.19000000000005</v>
      </c>
    </row>
    <row r="4487" spans="2:7">
      <c r="B4487" s="41">
        <v>44121</v>
      </c>
      <c r="C4487" s="3" t="s">
        <v>117</v>
      </c>
      <c r="D4487" s="3">
        <v>7</v>
      </c>
      <c r="E4487" s="3" t="s">
        <v>9</v>
      </c>
      <c r="F4487" s="3" t="s">
        <v>105</v>
      </c>
      <c r="G4487" s="95">
        <v>202.65</v>
      </c>
    </row>
    <row r="4488" spans="2:7">
      <c r="B4488" s="41">
        <v>44560</v>
      </c>
      <c r="C4488" s="3" t="s">
        <v>107</v>
      </c>
      <c r="D4488" s="3">
        <v>4</v>
      </c>
      <c r="E4488" s="3" t="s">
        <v>112</v>
      </c>
      <c r="F4488" s="3" t="s">
        <v>105</v>
      </c>
      <c r="G4488" s="95">
        <v>139.80000000000001</v>
      </c>
    </row>
    <row r="4489" spans="2:7">
      <c r="B4489" s="41">
        <v>44377</v>
      </c>
      <c r="C4489" s="3" t="s">
        <v>117</v>
      </c>
      <c r="D4489" s="3">
        <v>250</v>
      </c>
      <c r="E4489" s="3" t="s">
        <v>112</v>
      </c>
      <c r="F4489" s="3" t="s">
        <v>111</v>
      </c>
      <c r="G4489" s="95">
        <v>6291.25</v>
      </c>
    </row>
    <row r="4490" spans="2:7">
      <c r="B4490" s="41">
        <v>44325</v>
      </c>
      <c r="C4490" s="3" t="s">
        <v>119</v>
      </c>
      <c r="D4490" s="3">
        <v>4</v>
      </c>
      <c r="E4490" s="3" t="s">
        <v>6</v>
      </c>
      <c r="F4490" s="3" t="s">
        <v>115</v>
      </c>
      <c r="G4490" s="95">
        <v>178.76</v>
      </c>
    </row>
    <row r="4491" spans="2:7">
      <c r="B4491" s="41">
        <v>44692</v>
      </c>
      <c r="C4491" s="3" t="s">
        <v>119</v>
      </c>
      <c r="D4491" s="3">
        <v>31</v>
      </c>
      <c r="E4491" s="3" t="s">
        <v>110</v>
      </c>
      <c r="F4491" s="3" t="s">
        <v>105</v>
      </c>
      <c r="G4491" s="95">
        <v>657.43</v>
      </c>
    </row>
    <row r="4492" spans="2:7">
      <c r="B4492" s="41">
        <v>43833</v>
      </c>
      <c r="C4492" s="3" t="s">
        <v>119</v>
      </c>
      <c r="D4492" s="3">
        <v>37</v>
      </c>
      <c r="E4492" s="3" t="s">
        <v>6</v>
      </c>
      <c r="F4492" s="3" t="s">
        <v>105</v>
      </c>
      <c r="G4492" s="95">
        <v>1374.05</v>
      </c>
    </row>
    <row r="4493" spans="2:7">
      <c r="B4493" s="41">
        <v>44297</v>
      </c>
      <c r="C4493" s="3" t="s">
        <v>119</v>
      </c>
      <c r="D4493" s="3">
        <v>34</v>
      </c>
      <c r="E4493" s="3" t="s">
        <v>112</v>
      </c>
      <c r="F4493" s="3" t="s">
        <v>113</v>
      </c>
      <c r="G4493" s="95">
        <v>1010.06</v>
      </c>
    </row>
    <row r="4494" spans="2:7">
      <c r="B4494" s="41">
        <v>44594</v>
      </c>
      <c r="C4494" s="3" t="s">
        <v>119</v>
      </c>
      <c r="D4494" s="3">
        <v>37</v>
      </c>
      <c r="E4494" s="3" t="s">
        <v>112</v>
      </c>
      <c r="F4494" s="3" t="s">
        <v>106</v>
      </c>
      <c r="G4494" s="95">
        <v>1130.6300000000001</v>
      </c>
    </row>
    <row r="4495" spans="2:7">
      <c r="B4495" s="41">
        <v>44240</v>
      </c>
      <c r="C4495" s="3" t="s">
        <v>118</v>
      </c>
      <c r="D4495" s="3">
        <v>5</v>
      </c>
      <c r="E4495" s="3" t="s">
        <v>112</v>
      </c>
      <c r="F4495" s="3" t="s">
        <v>115</v>
      </c>
      <c r="G4495" s="95">
        <v>179.75</v>
      </c>
    </row>
    <row r="4496" spans="2:7">
      <c r="B4496" s="41">
        <v>44868</v>
      </c>
      <c r="C4496" s="3" t="s">
        <v>116</v>
      </c>
      <c r="D4496" s="3">
        <v>24</v>
      </c>
      <c r="E4496" s="3" t="s">
        <v>110</v>
      </c>
      <c r="F4496" s="3" t="s">
        <v>108</v>
      </c>
      <c r="G4496" s="95">
        <v>508.98</v>
      </c>
    </row>
    <row r="4497" spans="2:7">
      <c r="B4497" s="41">
        <v>43913</v>
      </c>
      <c r="C4497" s="3" t="s">
        <v>118</v>
      </c>
      <c r="D4497" s="3">
        <v>8</v>
      </c>
      <c r="E4497" s="3" t="s">
        <v>6</v>
      </c>
      <c r="F4497" s="3" t="s">
        <v>105</v>
      </c>
      <c r="G4497" s="95">
        <v>357.52</v>
      </c>
    </row>
    <row r="4498" spans="2:7">
      <c r="B4498" s="41">
        <v>44841</v>
      </c>
      <c r="C4498" s="3" t="s">
        <v>117</v>
      </c>
      <c r="D4498" s="3">
        <v>450</v>
      </c>
      <c r="E4498" s="3" t="s">
        <v>114</v>
      </c>
      <c r="F4498" s="3" t="s">
        <v>111</v>
      </c>
      <c r="G4498" s="95">
        <v>6455.81</v>
      </c>
    </row>
    <row r="4499" spans="2:7">
      <c r="B4499" s="41">
        <v>44548</v>
      </c>
      <c r="C4499" s="3" t="s">
        <v>107</v>
      </c>
      <c r="D4499" s="3">
        <v>6</v>
      </c>
      <c r="E4499" s="3" t="s">
        <v>9</v>
      </c>
      <c r="F4499" s="3" t="s">
        <v>115</v>
      </c>
      <c r="G4499" s="95">
        <v>161.69999999999999</v>
      </c>
    </row>
    <row r="4500" spans="2:7">
      <c r="B4500" s="41">
        <v>44305</v>
      </c>
      <c r="C4500" s="3" t="s">
        <v>119</v>
      </c>
      <c r="D4500" s="3">
        <v>28</v>
      </c>
      <c r="E4500" s="3" t="s">
        <v>110</v>
      </c>
      <c r="F4500" s="3" t="s">
        <v>115</v>
      </c>
      <c r="G4500" s="95">
        <v>570.01</v>
      </c>
    </row>
    <row r="4501" spans="2:7">
      <c r="B4501" s="41">
        <v>44066</v>
      </c>
      <c r="C4501" s="3" t="s">
        <v>116</v>
      </c>
      <c r="D4501" s="3">
        <v>24</v>
      </c>
      <c r="E4501" s="3" t="s">
        <v>110</v>
      </c>
      <c r="F4501" s="3" t="s">
        <v>111</v>
      </c>
      <c r="G4501" s="95">
        <v>508.98</v>
      </c>
    </row>
    <row r="4502" spans="2:7">
      <c r="B4502" s="41">
        <v>43925</v>
      </c>
      <c r="C4502" s="3" t="s">
        <v>118</v>
      </c>
      <c r="D4502" s="3">
        <v>37</v>
      </c>
      <c r="E4502" s="3" t="s">
        <v>6</v>
      </c>
      <c r="F4502" s="3" t="s">
        <v>115</v>
      </c>
      <c r="G4502" s="95">
        <v>1374.05</v>
      </c>
    </row>
    <row r="4503" spans="2:7">
      <c r="B4503" s="41">
        <v>43946</v>
      </c>
      <c r="C4503" s="3" t="s">
        <v>116</v>
      </c>
      <c r="D4503" s="3">
        <v>500</v>
      </c>
      <c r="E4503" s="3" t="s">
        <v>9</v>
      </c>
      <c r="F4503" s="3" t="s">
        <v>115</v>
      </c>
      <c r="G4503" s="95">
        <v>8035.63</v>
      </c>
    </row>
    <row r="4504" spans="2:7">
      <c r="B4504" s="41">
        <v>43997</v>
      </c>
      <c r="C4504" s="3" t="s">
        <v>107</v>
      </c>
      <c r="D4504" s="3">
        <v>3</v>
      </c>
      <c r="E4504" s="3" t="s">
        <v>9</v>
      </c>
      <c r="F4504" s="3" t="s">
        <v>113</v>
      </c>
      <c r="G4504" s="95">
        <v>83.85</v>
      </c>
    </row>
    <row r="4505" spans="2:7">
      <c r="B4505" s="41">
        <v>44890</v>
      </c>
      <c r="C4505" s="3" t="s">
        <v>107</v>
      </c>
      <c r="D4505" s="3">
        <v>46</v>
      </c>
      <c r="E4505" s="3" t="s">
        <v>6</v>
      </c>
      <c r="F4505" s="3" t="s">
        <v>113</v>
      </c>
      <c r="G4505" s="95">
        <v>1669.18</v>
      </c>
    </row>
    <row r="4506" spans="2:7">
      <c r="B4506" s="41">
        <v>43956</v>
      </c>
      <c r="C4506" s="3" t="s">
        <v>118</v>
      </c>
      <c r="D4506" s="3">
        <v>175</v>
      </c>
      <c r="E4506" s="3" t="s">
        <v>6</v>
      </c>
      <c r="F4506" s="3" t="s">
        <v>109</v>
      </c>
      <c r="G4506" s="95">
        <v>5474.53</v>
      </c>
    </row>
    <row r="4507" spans="2:7">
      <c r="B4507" s="41">
        <v>44903</v>
      </c>
      <c r="C4507" s="3" t="s">
        <v>116</v>
      </c>
      <c r="D4507" s="3">
        <v>225</v>
      </c>
      <c r="E4507" s="3" t="s">
        <v>9</v>
      </c>
      <c r="F4507" s="3" t="s">
        <v>108</v>
      </c>
      <c r="G4507" s="95">
        <v>4402.13</v>
      </c>
    </row>
    <row r="4508" spans="2:7">
      <c r="B4508" s="41">
        <v>44924</v>
      </c>
      <c r="C4508" s="3" t="s">
        <v>107</v>
      </c>
      <c r="D4508" s="3">
        <v>375</v>
      </c>
      <c r="E4508" s="3" t="s">
        <v>6</v>
      </c>
      <c r="F4508" s="3" t="s">
        <v>105</v>
      </c>
      <c r="G4508" s="95">
        <v>9205.0300000000007</v>
      </c>
    </row>
    <row r="4509" spans="2:7">
      <c r="B4509" s="41">
        <v>44679</v>
      </c>
      <c r="C4509" s="3" t="s">
        <v>117</v>
      </c>
      <c r="D4509" s="3">
        <v>38</v>
      </c>
      <c r="E4509" s="3" t="s">
        <v>9</v>
      </c>
      <c r="F4509" s="3" t="s">
        <v>113</v>
      </c>
      <c r="G4509" s="95">
        <v>902.79</v>
      </c>
    </row>
    <row r="4510" spans="2:7">
      <c r="B4510" s="41">
        <v>43864</v>
      </c>
      <c r="C4510" s="3" t="s">
        <v>116</v>
      </c>
      <c r="D4510" s="3">
        <v>2</v>
      </c>
      <c r="E4510" s="3" t="s">
        <v>114</v>
      </c>
      <c r="F4510" s="3" t="s">
        <v>105</v>
      </c>
      <c r="G4510" s="95">
        <v>53.9</v>
      </c>
    </row>
    <row r="4511" spans="2:7">
      <c r="B4511" s="41">
        <v>44874</v>
      </c>
      <c r="C4511" s="3" t="s">
        <v>117</v>
      </c>
      <c r="D4511" s="3">
        <v>250</v>
      </c>
      <c r="E4511" s="3" t="s">
        <v>110</v>
      </c>
      <c r="F4511" s="3" t="s">
        <v>109</v>
      </c>
      <c r="G4511" s="95">
        <v>4191.25</v>
      </c>
    </row>
    <row r="4512" spans="2:7">
      <c r="B4512" s="41">
        <v>44755</v>
      </c>
      <c r="C4512" s="3" t="s">
        <v>107</v>
      </c>
      <c r="D4512" s="3">
        <v>41</v>
      </c>
      <c r="E4512" s="3" t="s">
        <v>9</v>
      </c>
      <c r="F4512" s="3" t="s">
        <v>111</v>
      </c>
      <c r="G4512" s="95">
        <v>939.21</v>
      </c>
    </row>
    <row r="4513" spans="2:7">
      <c r="B4513" s="41">
        <v>44309</v>
      </c>
      <c r="C4513" s="3" t="s">
        <v>116</v>
      </c>
      <c r="D4513" s="3">
        <v>2</v>
      </c>
      <c r="E4513" s="3" t="s">
        <v>9</v>
      </c>
      <c r="F4513" s="3" t="s">
        <v>111</v>
      </c>
      <c r="G4513" s="95">
        <v>57.9</v>
      </c>
    </row>
    <row r="4514" spans="2:7">
      <c r="B4514" s="41">
        <v>44348</v>
      </c>
      <c r="C4514" s="3" t="s">
        <v>119</v>
      </c>
      <c r="D4514" s="3">
        <v>24</v>
      </c>
      <c r="E4514" s="3" t="s">
        <v>110</v>
      </c>
      <c r="F4514" s="3" t="s">
        <v>111</v>
      </c>
      <c r="G4514" s="95">
        <v>508.98</v>
      </c>
    </row>
    <row r="4515" spans="2:7">
      <c r="B4515" s="41">
        <v>44653</v>
      </c>
      <c r="C4515" s="3" t="s">
        <v>117</v>
      </c>
      <c r="D4515" s="3">
        <v>6</v>
      </c>
      <c r="E4515" s="3" t="s">
        <v>112</v>
      </c>
      <c r="F4515" s="3" t="s">
        <v>106</v>
      </c>
      <c r="G4515" s="95">
        <v>215.7</v>
      </c>
    </row>
    <row r="4516" spans="2:7">
      <c r="B4516" s="41">
        <v>43889</v>
      </c>
      <c r="C4516" s="3" t="s">
        <v>118</v>
      </c>
      <c r="D4516" s="3">
        <v>525</v>
      </c>
      <c r="E4516" s="3" t="s">
        <v>110</v>
      </c>
      <c r="F4516" s="3" t="s">
        <v>113</v>
      </c>
      <c r="G4516" s="95">
        <v>7229.91</v>
      </c>
    </row>
    <row r="4517" spans="2:7">
      <c r="B4517" s="41">
        <v>43873</v>
      </c>
      <c r="C4517" s="3" t="s">
        <v>117</v>
      </c>
      <c r="D4517" s="3">
        <v>48</v>
      </c>
      <c r="E4517" s="3" t="s">
        <v>9</v>
      </c>
      <c r="F4517" s="3" t="s">
        <v>111</v>
      </c>
      <c r="G4517" s="95">
        <v>1042.2</v>
      </c>
    </row>
    <row r="4518" spans="2:7">
      <c r="B4518" s="41">
        <v>43986</v>
      </c>
      <c r="C4518" s="3" t="s">
        <v>118</v>
      </c>
      <c r="D4518" s="3">
        <v>43</v>
      </c>
      <c r="E4518" s="3" t="s">
        <v>114</v>
      </c>
      <c r="F4518" s="3" t="s">
        <v>111</v>
      </c>
      <c r="G4518" s="95">
        <v>948.47</v>
      </c>
    </row>
    <row r="4519" spans="2:7">
      <c r="B4519" s="41">
        <v>44666</v>
      </c>
      <c r="C4519" s="3" t="s">
        <v>117</v>
      </c>
      <c r="D4519" s="3">
        <v>575</v>
      </c>
      <c r="E4519" s="3" t="s">
        <v>9</v>
      </c>
      <c r="F4519" s="3" t="s">
        <v>113</v>
      </c>
      <c r="G4519" s="95">
        <v>9240.9699999999993</v>
      </c>
    </row>
    <row r="4520" spans="2:7">
      <c r="B4520" s="41">
        <v>43873</v>
      </c>
      <c r="C4520" s="3" t="s">
        <v>119</v>
      </c>
      <c r="D4520" s="3">
        <v>9</v>
      </c>
      <c r="E4520" s="3" t="s">
        <v>6</v>
      </c>
      <c r="F4520" s="3" t="s">
        <v>106</v>
      </c>
      <c r="G4520" s="95">
        <v>384.21</v>
      </c>
    </row>
    <row r="4521" spans="2:7">
      <c r="B4521" s="41">
        <v>44034</v>
      </c>
      <c r="C4521" s="3" t="s">
        <v>116</v>
      </c>
      <c r="D4521" s="3">
        <v>42</v>
      </c>
      <c r="E4521" s="3" t="s">
        <v>9</v>
      </c>
      <c r="F4521" s="3" t="s">
        <v>105</v>
      </c>
      <c r="G4521" s="95">
        <v>962.12</v>
      </c>
    </row>
    <row r="4522" spans="2:7">
      <c r="B4522" s="41">
        <v>44626</v>
      </c>
      <c r="C4522" s="3" t="s">
        <v>117</v>
      </c>
      <c r="D4522" s="3">
        <v>350</v>
      </c>
      <c r="E4522" s="3" t="s">
        <v>6</v>
      </c>
      <c r="F4522" s="3" t="s">
        <v>105</v>
      </c>
      <c r="G4522" s="95">
        <v>8993.86</v>
      </c>
    </row>
    <row r="4523" spans="2:7">
      <c r="B4523" s="41">
        <v>44427</v>
      </c>
      <c r="C4523" s="3" t="s">
        <v>117</v>
      </c>
      <c r="D4523" s="3">
        <v>525</v>
      </c>
      <c r="E4523" s="3" t="s">
        <v>114</v>
      </c>
      <c r="F4523" s="3" t="s">
        <v>111</v>
      </c>
      <c r="G4523" s="95">
        <v>8135.53</v>
      </c>
    </row>
    <row r="4524" spans="2:7">
      <c r="B4524" s="41">
        <v>44908</v>
      </c>
      <c r="C4524" s="3" t="s">
        <v>117</v>
      </c>
      <c r="D4524" s="3">
        <v>500</v>
      </c>
      <c r="E4524" s="3" t="s">
        <v>9</v>
      </c>
      <c r="F4524" s="3" t="s">
        <v>105</v>
      </c>
      <c r="G4524" s="95">
        <v>8035.63</v>
      </c>
    </row>
    <row r="4525" spans="2:7">
      <c r="B4525" s="41">
        <v>44125</v>
      </c>
      <c r="C4525" s="3" t="s">
        <v>116</v>
      </c>
      <c r="D4525" s="3">
        <v>13</v>
      </c>
      <c r="E4525" s="3" t="s">
        <v>112</v>
      </c>
      <c r="F4525" s="3" t="s">
        <v>105</v>
      </c>
      <c r="G4525" s="95">
        <v>441.35</v>
      </c>
    </row>
    <row r="4526" spans="2:7">
      <c r="B4526" s="41">
        <v>44227</v>
      </c>
      <c r="C4526" s="3" t="s">
        <v>117</v>
      </c>
      <c r="D4526" s="3">
        <v>425</v>
      </c>
      <c r="E4526" s="3" t="s">
        <v>112</v>
      </c>
      <c r="F4526" s="3" t="s">
        <v>113</v>
      </c>
      <c r="G4526" s="95">
        <v>8785.2800000000007</v>
      </c>
    </row>
    <row r="4527" spans="2:7">
      <c r="B4527" s="41">
        <v>43993</v>
      </c>
      <c r="C4527" s="3" t="s">
        <v>118</v>
      </c>
      <c r="D4527" s="3">
        <v>3</v>
      </c>
      <c r="E4527" s="3" t="s">
        <v>6</v>
      </c>
      <c r="F4527" s="3" t="s">
        <v>113</v>
      </c>
      <c r="G4527" s="95">
        <v>131.07</v>
      </c>
    </row>
    <row r="4528" spans="2:7">
      <c r="B4528" s="41">
        <v>44340</v>
      </c>
      <c r="C4528" s="3" t="s">
        <v>118</v>
      </c>
      <c r="D4528" s="3">
        <v>39</v>
      </c>
      <c r="E4528" s="3" t="s">
        <v>110</v>
      </c>
      <c r="F4528" s="3" t="s">
        <v>105</v>
      </c>
      <c r="G4528" s="95">
        <v>860.24</v>
      </c>
    </row>
    <row r="4529" spans="2:7">
      <c r="B4529" s="41">
        <v>44284</v>
      </c>
      <c r="C4529" s="3" t="s">
        <v>116</v>
      </c>
      <c r="D4529" s="3">
        <v>3</v>
      </c>
      <c r="E4529" s="3" t="s">
        <v>114</v>
      </c>
      <c r="F4529" s="3" t="s">
        <v>115</v>
      </c>
      <c r="G4529" s="95">
        <v>74.849999999999994</v>
      </c>
    </row>
    <row r="4530" spans="2:7">
      <c r="B4530" s="41">
        <v>44712</v>
      </c>
      <c r="C4530" s="3" t="s">
        <v>107</v>
      </c>
      <c r="D4530" s="3">
        <v>10</v>
      </c>
      <c r="E4530" s="3" t="s">
        <v>110</v>
      </c>
      <c r="F4530" s="3" t="s">
        <v>106</v>
      </c>
      <c r="G4530" s="95">
        <v>249.5</v>
      </c>
    </row>
    <row r="4531" spans="2:7">
      <c r="B4531" s="41">
        <v>44301</v>
      </c>
      <c r="C4531" s="3" t="s">
        <v>118</v>
      </c>
      <c r="D4531" s="3">
        <v>41</v>
      </c>
      <c r="E4531" s="3" t="s">
        <v>6</v>
      </c>
      <c r="F4531" s="3" t="s">
        <v>106</v>
      </c>
      <c r="G4531" s="95">
        <v>1557.45</v>
      </c>
    </row>
    <row r="4532" spans="2:7">
      <c r="B4532" s="41">
        <v>44586</v>
      </c>
      <c r="C4532" s="3" t="s">
        <v>119</v>
      </c>
      <c r="D4532" s="3">
        <v>43</v>
      </c>
      <c r="E4532" s="3" t="s">
        <v>9</v>
      </c>
      <c r="F4532" s="3" t="s">
        <v>108</v>
      </c>
      <c r="G4532" s="95">
        <v>1058.1199999999999</v>
      </c>
    </row>
    <row r="4533" spans="2:7">
      <c r="B4533" s="41">
        <v>44053</v>
      </c>
      <c r="C4533" s="3" t="s">
        <v>119</v>
      </c>
      <c r="D4533" s="3">
        <v>33</v>
      </c>
      <c r="E4533" s="3" t="s">
        <v>112</v>
      </c>
      <c r="F4533" s="3" t="s">
        <v>109</v>
      </c>
      <c r="G4533" s="95">
        <v>952.3</v>
      </c>
    </row>
    <row r="4534" spans="2:7">
      <c r="B4534" s="41">
        <v>44735</v>
      </c>
      <c r="C4534" s="3" t="s">
        <v>117</v>
      </c>
      <c r="D4534" s="3">
        <v>325</v>
      </c>
      <c r="E4534" s="3" t="s">
        <v>110</v>
      </c>
      <c r="F4534" s="3" t="s">
        <v>108</v>
      </c>
      <c r="G4534" s="95">
        <v>4662.53</v>
      </c>
    </row>
    <row r="4535" spans="2:7">
      <c r="B4535" s="41">
        <v>44326</v>
      </c>
      <c r="C4535" s="3" t="s">
        <v>117</v>
      </c>
      <c r="D4535" s="3">
        <v>41</v>
      </c>
      <c r="E4535" s="3" t="s">
        <v>112</v>
      </c>
      <c r="F4535" s="3" t="s">
        <v>109</v>
      </c>
      <c r="G4535" s="95">
        <v>1252.8599999999999</v>
      </c>
    </row>
    <row r="4536" spans="2:7">
      <c r="B4536" s="41">
        <v>44854</v>
      </c>
      <c r="C4536" s="3" t="s">
        <v>107</v>
      </c>
      <c r="D4536" s="3">
        <v>15</v>
      </c>
      <c r="E4536" s="3" t="s">
        <v>9</v>
      </c>
      <c r="F4536" s="3" t="s">
        <v>108</v>
      </c>
      <c r="G4536" s="95">
        <v>404.25</v>
      </c>
    </row>
    <row r="4537" spans="2:7">
      <c r="B4537" s="41">
        <v>44896</v>
      </c>
      <c r="C4537" s="3" t="s">
        <v>117</v>
      </c>
      <c r="D4537" s="3">
        <v>39</v>
      </c>
      <c r="E4537" s="3" t="s">
        <v>110</v>
      </c>
      <c r="F4537" s="3" t="s">
        <v>113</v>
      </c>
      <c r="G4537" s="95">
        <v>860.24</v>
      </c>
    </row>
    <row r="4538" spans="2:7">
      <c r="B4538" s="41">
        <v>43983</v>
      </c>
      <c r="C4538" s="3" t="s">
        <v>118</v>
      </c>
      <c r="D4538" s="3">
        <v>5</v>
      </c>
      <c r="E4538" s="3" t="s">
        <v>9</v>
      </c>
      <c r="F4538" s="3" t="s">
        <v>108</v>
      </c>
      <c r="G4538" s="95">
        <v>134.75</v>
      </c>
    </row>
    <row r="4539" spans="2:7">
      <c r="B4539" s="41">
        <v>43837</v>
      </c>
      <c r="C4539" s="3" t="s">
        <v>116</v>
      </c>
      <c r="D4539" s="3">
        <v>24</v>
      </c>
      <c r="E4539" s="3" t="s">
        <v>110</v>
      </c>
      <c r="F4539" s="3" t="s">
        <v>108</v>
      </c>
      <c r="G4539" s="95">
        <v>529.38</v>
      </c>
    </row>
    <row r="4540" spans="2:7">
      <c r="B4540" s="41">
        <v>44434</v>
      </c>
      <c r="C4540" s="3" t="s">
        <v>116</v>
      </c>
      <c r="D4540" s="3">
        <v>3</v>
      </c>
      <c r="E4540" s="3" t="s">
        <v>110</v>
      </c>
      <c r="F4540" s="3" t="s">
        <v>108</v>
      </c>
      <c r="G4540" s="95">
        <v>77.849999999999994</v>
      </c>
    </row>
    <row r="4541" spans="2:7">
      <c r="B4541" s="41">
        <v>44025</v>
      </c>
      <c r="C4541" s="3" t="s">
        <v>118</v>
      </c>
      <c r="D4541" s="3">
        <v>150</v>
      </c>
      <c r="E4541" s="3" t="s">
        <v>6</v>
      </c>
      <c r="F4541" s="3" t="s">
        <v>108</v>
      </c>
      <c r="G4541" s="95">
        <v>4587.45</v>
      </c>
    </row>
    <row r="4542" spans="2:7">
      <c r="B4542" s="41">
        <v>43838</v>
      </c>
      <c r="C4542" s="3" t="s">
        <v>116</v>
      </c>
      <c r="D4542" s="3">
        <v>48</v>
      </c>
      <c r="E4542" s="3" t="s">
        <v>110</v>
      </c>
      <c r="F4542" s="3" t="s">
        <v>105</v>
      </c>
      <c r="G4542" s="95">
        <v>934.2</v>
      </c>
    </row>
    <row r="4543" spans="2:7">
      <c r="B4543" s="41">
        <v>44390</v>
      </c>
      <c r="C4543" s="3" t="s">
        <v>117</v>
      </c>
      <c r="D4543" s="3">
        <v>5</v>
      </c>
      <c r="E4543" s="3" t="s">
        <v>112</v>
      </c>
      <c r="F4543" s="3" t="s">
        <v>105</v>
      </c>
      <c r="G4543" s="95">
        <v>169.75</v>
      </c>
    </row>
    <row r="4544" spans="2:7">
      <c r="B4544" s="41">
        <v>44349</v>
      </c>
      <c r="C4544" s="3" t="s">
        <v>117</v>
      </c>
      <c r="D4544" s="3">
        <v>4</v>
      </c>
      <c r="E4544" s="3" t="s">
        <v>112</v>
      </c>
      <c r="F4544" s="3" t="s">
        <v>106</v>
      </c>
      <c r="G4544" s="95">
        <v>139.80000000000001</v>
      </c>
    </row>
    <row r="4545" spans="2:7">
      <c r="B4545" s="41">
        <v>44384</v>
      </c>
      <c r="C4545" s="3" t="s">
        <v>107</v>
      </c>
      <c r="D4545" s="3">
        <v>350</v>
      </c>
      <c r="E4545" s="3" t="s">
        <v>114</v>
      </c>
      <c r="F4545" s="3" t="s">
        <v>113</v>
      </c>
      <c r="G4545" s="95">
        <v>5222.4399999999996</v>
      </c>
    </row>
    <row r="4546" spans="2:7">
      <c r="B4546" s="41">
        <v>44305</v>
      </c>
      <c r="C4546" s="3" t="s">
        <v>117</v>
      </c>
      <c r="D4546" s="3">
        <v>23</v>
      </c>
      <c r="E4546" s="3" t="s">
        <v>110</v>
      </c>
      <c r="F4546" s="3" t="s">
        <v>115</v>
      </c>
      <c r="G4546" s="95">
        <v>596.85</v>
      </c>
    </row>
    <row r="4547" spans="2:7">
      <c r="B4547" s="41">
        <v>44603</v>
      </c>
      <c r="C4547" s="3" t="s">
        <v>117</v>
      </c>
      <c r="D4547" s="3">
        <v>475</v>
      </c>
      <c r="E4547" s="3" t="s">
        <v>114</v>
      </c>
      <c r="F4547" s="3" t="s">
        <v>113</v>
      </c>
      <c r="G4547" s="95">
        <v>7360.72</v>
      </c>
    </row>
    <row r="4548" spans="2:7">
      <c r="B4548" s="41">
        <v>43836</v>
      </c>
      <c r="C4548" s="3" t="s">
        <v>116</v>
      </c>
      <c r="D4548" s="3">
        <v>43</v>
      </c>
      <c r="E4548" s="3" t="s">
        <v>114</v>
      </c>
      <c r="F4548" s="3" t="s">
        <v>115</v>
      </c>
      <c r="G4548" s="95">
        <v>948.47</v>
      </c>
    </row>
    <row r="4549" spans="2:7">
      <c r="B4549" s="41">
        <v>44459</v>
      </c>
      <c r="C4549" s="3" t="s">
        <v>119</v>
      </c>
      <c r="D4549" s="3">
        <v>250</v>
      </c>
      <c r="E4549" s="3" t="s">
        <v>114</v>
      </c>
      <c r="F4549" s="3" t="s">
        <v>108</v>
      </c>
      <c r="G4549" s="95">
        <v>4541.25</v>
      </c>
    </row>
    <row r="4550" spans="2:7">
      <c r="B4550" s="41">
        <v>44883</v>
      </c>
      <c r="C4550" s="3" t="s">
        <v>119</v>
      </c>
      <c r="D4550" s="3">
        <v>12</v>
      </c>
      <c r="E4550" s="3" t="s">
        <v>112</v>
      </c>
      <c r="F4550" s="3" t="s">
        <v>105</v>
      </c>
      <c r="G4550" s="95">
        <v>407.4</v>
      </c>
    </row>
    <row r="4551" spans="2:7">
      <c r="B4551" s="41">
        <v>44483</v>
      </c>
      <c r="C4551" s="3" t="s">
        <v>118</v>
      </c>
      <c r="D4551" s="3">
        <v>6</v>
      </c>
      <c r="E4551" s="3" t="s">
        <v>114</v>
      </c>
      <c r="F4551" s="3" t="s">
        <v>106</v>
      </c>
      <c r="G4551" s="95">
        <v>155.69999999999999</v>
      </c>
    </row>
    <row r="4552" spans="2:7">
      <c r="B4552" s="41">
        <v>44171</v>
      </c>
      <c r="C4552" s="3" t="s">
        <v>117</v>
      </c>
      <c r="D4552" s="3">
        <v>500</v>
      </c>
      <c r="E4552" s="3" t="s">
        <v>6</v>
      </c>
      <c r="F4552" s="3" t="s">
        <v>115</v>
      </c>
      <c r="G4552" s="95">
        <v>12273.38</v>
      </c>
    </row>
    <row r="4553" spans="2:7">
      <c r="B4553" s="41">
        <v>43839</v>
      </c>
      <c r="C4553" s="3" t="s">
        <v>107</v>
      </c>
      <c r="D4553" s="3">
        <v>75</v>
      </c>
      <c r="E4553" s="3" t="s">
        <v>6</v>
      </c>
      <c r="F4553" s="3" t="s">
        <v>111</v>
      </c>
      <c r="G4553" s="95">
        <v>2457.56</v>
      </c>
    </row>
    <row r="4554" spans="2:7">
      <c r="B4554" s="41">
        <v>44847</v>
      </c>
      <c r="C4554" s="3" t="s">
        <v>119</v>
      </c>
      <c r="D4554" s="3">
        <v>45</v>
      </c>
      <c r="E4554" s="3" t="s">
        <v>110</v>
      </c>
      <c r="F4554" s="3" t="s">
        <v>105</v>
      </c>
      <c r="G4554" s="95">
        <v>992.59</v>
      </c>
    </row>
    <row r="4555" spans="2:7">
      <c r="B4555" s="41">
        <v>44424</v>
      </c>
      <c r="C4555" s="3" t="s">
        <v>119</v>
      </c>
      <c r="D4555" s="3">
        <v>500</v>
      </c>
      <c r="E4555" s="3" t="s">
        <v>112</v>
      </c>
      <c r="F4555" s="3" t="s">
        <v>115</v>
      </c>
      <c r="G4555" s="95">
        <v>10048.129999999999</v>
      </c>
    </row>
    <row r="4556" spans="2:7">
      <c r="B4556" s="41">
        <v>44198</v>
      </c>
      <c r="C4556" s="3" t="s">
        <v>119</v>
      </c>
      <c r="D4556" s="3">
        <v>1</v>
      </c>
      <c r="E4556" s="3" t="s">
        <v>6</v>
      </c>
      <c r="F4556" s="3" t="s">
        <v>109</v>
      </c>
      <c r="G4556" s="95">
        <v>43.69</v>
      </c>
    </row>
    <row r="4557" spans="2:7">
      <c r="B4557" s="41">
        <v>44670</v>
      </c>
      <c r="C4557" s="3" t="s">
        <v>117</v>
      </c>
      <c r="D4557" s="3">
        <v>13</v>
      </c>
      <c r="E4557" s="3" t="s">
        <v>9</v>
      </c>
      <c r="F4557" s="3" t="s">
        <v>111</v>
      </c>
      <c r="G4557" s="95">
        <v>350.35</v>
      </c>
    </row>
    <row r="4558" spans="2:7">
      <c r="B4558" s="41">
        <v>44246</v>
      </c>
      <c r="C4558" s="3" t="s">
        <v>119</v>
      </c>
      <c r="D4558" s="3">
        <v>9</v>
      </c>
      <c r="E4558" s="3" t="s">
        <v>110</v>
      </c>
      <c r="F4558" s="3" t="s">
        <v>105</v>
      </c>
      <c r="G4558" s="95">
        <v>215.55</v>
      </c>
    </row>
    <row r="4559" spans="2:7">
      <c r="B4559" s="41">
        <v>44246</v>
      </c>
      <c r="C4559" s="3" t="s">
        <v>119</v>
      </c>
      <c r="D4559" s="3">
        <v>17</v>
      </c>
      <c r="E4559" s="3" t="s">
        <v>9</v>
      </c>
      <c r="F4559" s="3" t="s">
        <v>113</v>
      </c>
      <c r="G4559" s="95">
        <v>458.15</v>
      </c>
    </row>
    <row r="4560" spans="2:7">
      <c r="B4560" s="41">
        <v>44615</v>
      </c>
      <c r="C4560" s="3" t="s">
        <v>118</v>
      </c>
      <c r="D4560" s="3">
        <v>5</v>
      </c>
      <c r="E4560" s="3" t="s">
        <v>112</v>
      </c>
      <c r="F4560" s="3" t="s">
        <v>115</v>
      </c>
      <c r="G4560" s="95">
        <v>179.75</v>
      </c>
    </row>
    <row r="4561" spans="2:7">
      <c r="B4561" s="41">
        <v>44545</v>
      </c>
      <c r="C4561" s="3" t="s">
        <v>119</v>
      </c>
      <c r="D4561" s="3">
        <v>47</v>
      </c>
      <c r="E4561" s="3" t="s">
        <v>110</v>
      </c>
      <c r="F4561" s="3" t="s">
        <v>111</v>
      </c>
      <c r="G4561" s="95">
        <v>956.8</v>
      </c>
    </row>
    <row r="4562" spans="2:7">
      <c r="B4562" s="41">
        <v>44136</v>
      </c>
      <c r="C4562" s="3" t="s">
        <v>118</v>
      </c>
      <c r="D4562" s="3">
        <v>400</v>
      </c>
      <c r="E4562" s="3" t="s">
        <v>6</v>
      </c>
      <c r="F4562" s="3" t="s">
        <v>111</v>
      </c>
      <c r="G4562" s="95">
        <v>9818.7000000000007</v>
      </c>
    </row>
    <row r="4563" spans="2:7">
      <c r="B4563" s="41">
        <v>44614</v>
      </c>
      <c r="C4563" s="3" t="s">
        <v>116</v>
      </c>
      <c r="D4563" s="3">
        <v>275</v>
      </c>
      <c r="E4563" s="3" t="s">
        <v>114</v>
      </c>
      <c r="F4563" s="3" t="s">
        <v>108</v>
      </c>
      <c r="G4563" s="95">
        <v>3945.22</v>
      </c>
    </row>
    <row r="4564" spans="2:7">
      <c r="B4564" s="41">
        <v>44334</v>
      </c>
      <c r="C4564" s="3" t="s">
        <v>116</v>
      </c>
      <c r="D4564" s="3">
        <v>6</v>
      </c>
      <c r="E4564" s="3" t="s">
        <v>114</v>
      </c>
      <c r="F4564" s="3" t="s">
        <v>105</v>
      </c>
      <c r="G4564" s="95">
        <v>161.69999999999999</v>
      </c>
    </row>
    <row r="4565" spans="2:7">
      <c r="B4565" s="41">
        <v>44040</v>
      </c>
      <c r="C4565" s="3" t="s">
        <v>107</v>
      </c>
      <c r="D4565" s="3">
        <v>6</v>
      </c>
      <c r="E4565" s="3" t="s">
        <v>114</v>
      </c>
      <c r="F4565" s="3" t="s">
        <v>105</v>
      </c>
      <c r="G4565" s="95">
        <v>155.69999999999999</v>
      </c>
    </row>
    <row r="4566" spans="2:7">
      <c r="B4566" s="41">
        <v>44887</v>
      </c>
      <c r="C4566" s="3" t="s">
        <v>119</v>
      </c>
      <c r="D4566" s="3">
        <v>21</v>
      </c>
      <c r="E4566" s="3" t="s">
        <v>110</v>
      </c>
      <c r="F4566" s="3" t="s">
        <v>109</v>
      </c>
      <c r="G4566" s="95">
        <v>544.95000000000005</v>
      </c>
    </row>
    <row r="4567" spans="2:7">
      <c r="B4567" s="41">
        <v>44190</v>
      </c>
      <c r="C4567" s="3" t="s">
        <v>116</v>
      </c>
      <c r="D4567" s="3">
        <v>250</v>
      </c>
      <c r="E4567" s="3" t="s">
        <v>110</v>
      </c>
      <c r="F4567" s="3" t="s">
        <v>113</v>
      </c>
      <c r="G4567" s="95">
        <v>4366.25</v>
      </c>
    </row>
    <row r="4568" spans="2:7">
      <c r="B4568" s="41">
        <v>44389</v>
      </c>
      <c r="C4568" s="3" t="s">
        <v>118</v>
      </c>
      <c r="D4568" s="3">
        <v>41</v>
      </c>
      <c r="E4568" s="3" t="s">
        <v>114</v>
      </c>
      <c r="F4568" s="3" t="s">
        <v>105</v>
      </c>
      <c r="G4568" s="95">
        <v>869.51</v>
      </c>
    </row>
    <row r="4569" spans="2:7">
      <c r="B4569" s="41">
        <v>44113</v>
      </c>
      <c r="C4569" s="3" t="s">
        <v>117</v>
      </c>
      <c r="D4569" s="3">
        <v>43</v>
      </c>
      <c r="E4569" s="3" t="s">
        <v>6</v>
      </c>
      <c r="F4569" s="3" t="s">
        <v>111</v>
      </c>
      <c r="G4569" s="95">
        <v>1560.32</v>
      </c>
    </row>
    <row r="4570" spans="2:7">
      <c r="B4570" s="41">
        <v>43885</v>
      </c>
      <c r="C4570" s="3" t="s">
        <v>117</v>
      </c>
      <c r="D4570" s="3">
        <v>6</v>
      </c>
      <c r="E4570" s="3" t="s">
        <v>9</v>
      </c>
      <c r="F4570" s="3" t="s">
        <v>113</v>
      </c>
      <c r="G4570" s="95">
        <v>173.7</v>
      </c>
    </row>
    <row r="4571" spans="2:7">
      <c r="B4571" s="41">
        <v>44029</v>
      </c>
      <c r="C4571" s="3" t="s">
        <v>119</v>
      </c>
      <c r="D4571" s="3">
        <v>125</v>
      </c>
      <c r="E4571" s="3" t="s">
        <v>6</v>
      </c>
      <c r="F4571" s="3" t="s">
        <v>106</v>
      </c>
      <c r="G4571" s="95">
        <v>3735.38</v>
      </c>
    </row>
    <row r="4572" spans="2:7">
      <c r="B4572" s="41">
        <v>43954</v>
      </c>
      <c r="C4572" s="3" t="s">
        <v>119</v>
      </c>
      <c r="D4572" s="3">
        <v>15</v>
      </c>
      <c r="E4572" s="3" t="s">
        <v>110</v>
      </c>
      <c r="F4572" s="3" t="s">
        <v>105</v>
      </c>
      <c r="G4572" s="95">
        <v>389.25</v>
      </c>
    </row>
    <row r="4573" spans="2:7">
      <c r="B4573" s="41">
        <v>44429</v>
      </c>
      <c r="C4573" s="3" t="s">
        <v>118</v>
      </c>
      <c r="D4573" s="3">
        <v>325</v>
      </c>
      <c r="E4573" s="3" t="s">
        <v>112</v>
      </c>
      <c r="F4573" s="3" t="s">
        <v>108</v>
      </c>
      <c r="G4573" s="95">
        <v>6344.41</v>
      </c>
    </row>
    <row r="4574" spans="2:7">
      <c r="B4574" s="41">
        <v>44518</v>
      </c>
      <c r="C4574" s="3" t="s">
        <v>116</v>
      </c>
      <c r="D4574" s="3">
        <v>300</v>
      </c>
      <c r="E4574" s="3" t="s">
        <v>114</v>
      </c>
      <c r="F4574" s="3" t="s">
        <v>115</v>
      </c>
      <c r="G4574" s="95">
        <v>4476.38</v>
      </c>
    </row>
    <row r="4575" spans="2:7">
      <c r="B4575" s="41">
        <v>44467</v>
      </c>
      <c r="C4575" s="3" t="s">
        <v>119</v>
      </c>
      <c r="D4575" s="3">
        <v>9</v>
      </c>
      <c r="E4575" s="3" t="s">
        <v>9</v>
      </c>
      <c r="F4575" s="3" t="s">
        <v>111</v>
      </c>
      <c r="G4575" s="95">
        <v>242.55</v>
      </c>
    </row>
    <row r="4576" spans="2:7">
      <c r="B4576" s="41">
        <v>44675</v>
      </c>
      <c r="C4576" s="3" t="s">
        <v>119</v>
      </c>
      <c r="D4576" s="3">
        <v>3</v>
      </c>
      <c r="E4576" s="3" t="s">
        <v>6</v>
      </c>
      <c r="F4576" s="3" t="s">
        <v>108</v>
      </c>
      <c r="G4576" s="95">
        <v>134.07</v>
      </c>
    </row>
    <row r="4577" spans="2:7">
      <c r="B4577" s="41">
        <v>44517</v>
      </c>
      <c r="C4577" s="3" t="s">
        <v>119</v>
      </c>
      <c r="D4577" s="3">
        <v>4</v>
      </c>
      <c r="E4577" s="3" t="s">
        <v>9</v>
      </c>
      <c r="F4577" s="3" t="s">
        <v>115</v>
      </c>
      <c r="G4577" s="95">
        <v>107.8</v>
      </c>
    </row>
    <row r="4578" spans="2:7">
      <c r="B4578" s="41">
        <v>44525</v>
      </c>
      <c r="C4578" s="3" t="s">
        <v>107</v>
      </c>
      <c r="D4578" s="3">
        <v>8</v>
      </c>
      <c r="E4578" s="3" t="s">
        <v>6</v>
      </c>
      <c r="F4578" s="3" t="s">
        <v>111</v>
      </c>
      <c r="G4578" s="95">
        <v>349.52</v>
      </c>
    </row>
    <row r="4579" spans="2:7">
      <c r="B4579" s="41">
        <v>44268</v>
      </c>
      <c r="C4579" s="3" t="s">
        <v>116</v>
      </c>
      <c r="D4579" s="3">
        <v>1</v>
      </c>
      <c r="E4579" s="3" t="s">
        <v>110</v>
      </c>
      <c r="F4579" s="3" t="s">
        <v>106</v>
      </c>
      <c r="G4579" s="95">
        <v>25.95</v>
      </c>
    </row>
    <row r="4580" spans="2:7">
      <c r="B4580" s="41">
        <v>44757</v>
      </c>
      <c r="C4580" s="3" t="s">
        <v>117</v>
      </c>
      <c r="D4580" s="3">
        <v>7</v>
      </c>
      <c r="E4580" s="3" t="s">
        <v>114</v>
      </c>
      <c r="F4580" s="3" t="s">
        <v>105</v>
      </c>
      <c r="G4580" s="95">
        <v>181.65</v>
      </c>
    </row>
    <row r="4581" spans="2:7">
      <c r="B4581" s="41">
        <v>44656</v>
      </c>
      <c r="C4581" s="3" t="s">
        <v>118</v>
      </c>
      <c r="D4581" s="3">
        <v>300</v>
      </c>
      <c r="E4581" s="3" t="s">
        <v>6</v>
      </c>
      <c r="F4581" s="3" t="s">
        <v>105</v>
      </c>
      <c r="G4581" s="95">
        <v>7536.53</v>
      </c>
    </row>
    <row r="4582" spans="2:7">
      <c r="B4582" s="41">
        <v>44598</v>
      </c>
      <c r="C4582" s="3" t="s">
        <v>116</v>
      </c>
      <c r="D4582" s="3">
        <v>21</v>
      </c>
      <c r="E4582" s="3" t="s">
        <v>110</v>
      </c>
      <c r="F4582" s="3" t="s">
        <v>105</v>
      </c>
      <c r="G4582" s="95">
        <v>523.95000000000005</v>
      </c>
    </row>
    <row r="4583" spans="2:7">
      <c r="B4583" s="41">
        <v>44012</v>
      </c>
      <c r="C4583" s="3" t="s">
        <v>118</v>
      </c>
      <c r="D4583" s="3">
        <v>18</v>
      </c>
      <c r="E4583" s="3" t="s">
        <v>114</v>
      </c>
      <c r="F4583" s="3" t="s">
        <v>111</v>
      </c>
      <c r="G4583" s="95">
        <v>467.1</v>
      </c>
    </row>
    <row r="4584" spans="2:7">
      <c r="B4584" s="41">
        <v>44061</v>
      </c>
      <c r="C4584" s="3" t="s">
        <v>118</v>
      </c>
      <c r="D4584" s="3">
        <v>36</v>
      </c>
      <c r="E4584" s="3" t="s">
        <v>110</v>
      </c>
      <c r="F4584" s="3" t="s">
        <v>113</v>
      </c>
      <c r="G4584" s="95">
        <v>763.47</v>
      </c>
    </row>
    <row r="4585" spans="2:7">
      <c r="B4585" s="41">
        <v>44759</v>
      </c>
      <c r="C4585" s="3" t="s">
        <v>119</v>
      </c>
      <c r="D4585" s="3">
        <v>15</v>
      </c>
      <c r="E4585" s="3" t="s">
        <v>112</v>
      </c>
      <c r="F4585" s="3" t="s">
        <v>109</v>
      </c>
      <c r="G4585" s="95">
        <v>524.25</v>
      </c>
    </row>
    <row r="4586" spans="2:7">
      <c r="B4586" s="41">
        <v>44259</v>
      </c>
      <c r="C4586" s="3" t="s">
        <v>119</v>
      </c>
      <c r="D4586" s="3">
        <v>3</v>
      </c>
      <c r="E4586" s="3" t="s">
        <v>114</v>
      </c>
      <c r="F4586" s="3" t="s">
        <v>108</v>
      </c>
      <c r="G4586" s="95">
        <v>74.849999999999994</v>
      </c>
    </row>
    <row r="4587" spans="2:7">
      <c r="B4587" s="41">
        <v>44493</v>
      </c>
      <c r="C4587" s="3" t="s">
        <v>119</v>
      </c>
      <c r="D4587" s="3">
        <v>3</v>
      </c>
      <c r="E4587" s="3" t="s">
        <v>110</v>
      </c>
      <c r="F4587" s="3" t="s">
        <v>106</v>
      </c>
      <c r="G4587" s="95">
        <v>71.849999999999994</v>
      </c>
    </row>
    <row r="4588" spans="2:7">
      <c r="B4588" s="41">
        <v>44256</v>
      </c>
      <c r="C4588" s="3" t="s">
        <v>118</v>
      </c>
      <c r="D4588" s="3">
        <v>17</v>
      </c>
      <c r="E4588" s="3" t="s">
        <v>9</v>
      </c>
      <c r="F4588" s="3" t="s">
        <v>109</v>
      </c>
      <c r="G4588" s="95">
        <v>458.15</v>
      </c>
    </row>
    <row r="4589" spans="2:7">
      <c r="B4589" s="41">
        <v>44180</v>
      </c>
      <c r="C4589" s="3" t="s">
        <v>107</v>
      </c>
      <c r="D4589" s="3">
        <v>16</v>
      </c>
      <c r="E4589" s="3" t="s">
        <v>114</v>
      </c>
      <c r="F4589" s="3" t="s">
        <v>108</v>
      </c>
      <c r="G4589" s="95">
        <v>431.2</v>
      </c>
    </row>
    <row r="4590" spans="2:7">
      <c r="B4590" s="41">
        <v>44065</v>
      </c>
      <c r="C4590" s="3" t="s">
        <v>117</v>
      </c>
      <c r="D4590" s="3">
        <v>6</v>
      </c>
      <c r="E4590" s="3" t="s">
        <v>110</v>
      </c>
      <c r="F4590" s="3" t="s">
        <v>106</v>
      </c>
      <c r="G4590" s="95">
        <v>149.69999999999999</v>
      </c>
    </row>
    <row r="4591" spans="2:7">
      <c r="B4591" s="41">
        <v>44611</v>
      </c>
      <c r="C4591" s="3" t="s">
        <v>118</v>
      </c>
      <c r="D4591" s="3">
        <v>1</v>
      </c>
      <c r="E4591" s="3" t="s">
        <v>9</v>
      </c>
      <c r="F4591" s="3" t="s">
        <v>108</v>
      </c>
      <c r="G4591" s="95">
        <v>28.95</v>
      </c>
    </row>
    <row r="4592" spans="2:7">
      <c r="B4592" s="41">
        <v>43980</v>
      </c>
      <c r="C4592" s="3" t="s">
        <v>116</v>
      </c>
      <c r="D4592" s="3">
        <v>425</v>
      </c>
      <c r="E4592" s="3" t="s">
        <v>9</v>
      </c>
      <c r="F4592" s="3" t="s">
        <v>111</v>
      </c>
      <c r="G4592" s="95">
        <v>6830.28</v>
      </c>
    </row>
    <row r="4593" spans="2:7">
      <c r="B4593" s="41">
        <v>44705</v>
      </c>
      <c r="C4593" s="3" t="s">
        <v>119</v>
      </c>
      <c r="D4593" s="3">
        <v>4</v>
      </c>
      <c r="E4593" s="3" t="s">
        <v>9</v>
      </c>
      <c r="F4593" s="3" t="s">
        <v>109</v>
      </c>
      <c r="G4593" s="95">
        <v>107.8</v>
      </c>
    </row>
    <row r="4594" spans="2:7">
      <c r="B4594" s="41">
        <v>44820</v>
      </c>
      <c r="C4594" s="3" t="s">
        <v>119</v>
      </c>
      <c r="D4594" s="3">
        <v>35</v>
      </c>
      <c r="E4594" s="3" t="s">
        <v>6</v>
      </c>
      <c r="F4594" s="3" t="s">
        <v>105</v>
      </c>
      <c r="G4594" s="95">
        <v>1299.78</v>
      </c>
    </row>
    <row r="4595" spans="2:7">
      <c r="B4595" s="41">
        <v>44855</v>
      </c>
      <c r="C4595" s="3" t="s">
        <v>119</v>
      </c>
      <c r="D4595" s="3">
        <v>40</v>
      </c>
      <c r="E4595" s="3" t="s">
        <v>112</v>
      </c>
      <c r="F4595" s="3" t="s">
        <v>115</v>
      </c>
      <c r="G4595" s="95">
        <v>1154.3</v>
      </c>
    </row>
    <row r="4596" spans="2:7">
      <c r="B4596" s="41">
        <v>44301</v>
      </c>
      <c r="C4596" s="3" t="s">
        <v>119</v>
      </c>
      <c r="D4596" s="3">
        <v>250</v>
      </c>
      <c r="E4596" s="3" t="s">
        <v>9</v>
      </c>
      <c r="F4596" s="3" t="s">
        <v>113</v>
      </c>
      <c r="G4596" s="95">
        <v>5066.25</v>
      </c>
    </row>
    <row r="4597" spans="2:7">
      <c r="B4597" s="41">
        <v>44789</v>
      </c>
      <c r="C4597" s="3" t="s">
        <v>117</v>
      </c>
      <c r="D4597" s="3">
        <v>6</v>
      </c>
      <c r="E4597" s="3" t="s">
        <v>9</v>
      </c>
      <c r="F4597" s="3" t="s">
        <v>108</v>
      </c>
      <c r="G4597" s="95">
        <v>173.7</v>
      </c>
    </row>
    <row r="4598" spans="2:7">
      <c r="B4598" s="41">
        <v>44311</v>
      </c>
      <c r="C4598" s="3" t="s">
        <v>117</v>
      </c>
      <c r="D4598" s="3">
        <v>12</v>
      </c>
      <c r="E4598" s="3" t="s">
        <v>114</v>
      </c>
      <c r="F4598" s="3" t="s">
        <v>113</v>
      </c>
      <c r="G4598" s="95">
        <v>311.39999999999998</v>
      </c>
    </row>
    <row r="4599" spans="2:7">
      <c r="B4599" s="41">
        <v>43895</v>
      </c>
      <c r="C4599" s="3" t="s">
        <v>119</v>
      </c>
      <c r="D4599" s="3">
        <v>300</v>
      </c>
      <c r="E4599" s="3" t="s">
        <v>114</v>
      </c>
      <c r="F4599" s="3" t="s">
        <v>106</v>
      </c>
      <c r="G4599" s="95">
        <v>4648.88</v>
      </c>
    </row>
    <row r="4600" spans="2:7">
      <c r="B4600" s="41">
        <v>44762</v>
      </c>
      <c r="C4600" s="3" t="s">
        <v>116</v>
      </c>
      <c r="D4600" s="3">
        <v>225</v>
      </c>
      <c r="E4600" s="3" t="s">
        <v>110</v>
      </c>
      <c r="F4600" s="3" t="s">
        <v>111</v>
      </c>
      <c r="G4600" s="95">
        <v>3929.63</v>
      </c>
    </row>
    <row r="4601" spans="2:7">
      <c r="B4601" s="41">
        <v>44215</v>
      </c>
      <c r="C4601" s="3" t="s">
        <v>117</v>
      </c>
      <c r="D4601" s="3">
        <v>50</v>
      </c>
      <c r="E4601" s="3" t="s">
        <v>110</v>
      </c>
      <c r="F4601" s="3" t="s">
        <v>109</v>
      </c>
      <c r="G4601" s="95">
        <v>935.63</v>
      </c>
    </row>
    <row r="4602" spans="2:7">
      <c r="B4602" s="41">
        <v>44706</v>
      </c>
      <c r="C4602" s="3" t="s">
        <v>116</v>
      </c>
      <c r="D4602" s="3">
        <v>23</v>
      </c>
      <c r="E4602" s="3" t="s">
        <v>9</v>
      </c>
      <c r="F4602" s="3" t="s">
        <v>113</v>
      </c>
      <c r="G4602" s="95">
        <v>665.85</v>
      </c>
    </row>
    <row r="4603" spans="2:7">
      <c r="B4603" s="41">
        <v>44214</v>
      </c>
      <c r="C4603" s="3" t="s">
        <v>117</v>
      </c>
      <c r="D4603" s="3">
        <v>47</v>
      </c>
      <c r="E4603" s="3" t="s">
        <v>6</v>
      </c>
      <c r="F4603" s="3" t="s">
        <v>108</v>
      </c>
      <c r="G4603" s="95">
        <v>1785.37</v>
      </c>
    </row>
    <row r="4604" spans="2:7">
      <c r="B4604" s="41">
        <v>44785</v>
      </c>
      <c r="C4604" s="3" t="s">
        <v>107</v>
      </c>
      <c r="D4604" s="3">
        <v>35</v>
      </c>
      <c r="E4604" s="3" t="s">
        <v>6</v>
      </c>
      <c r="F4604" s="3" t="s">
        <v>113</v>
      </c>
      <c r="G4604" s="95">
        <v>1299.78</v>
      </c>
    </row>
    <row r="4605" spans="2:7">
      <c r="B4605" s="41">
        <v>44084</v>
      </c>
      <c r="C4605" s="3" t="s">
        <v>117</v>
      </c>
      <c r="D4605" s="3">
        <v>14</v>
      </c>
      <c r="E4605" s="3" t="s">
        <v>6</v>
      </c>
      <c r="F4605" s="3" t="s">
        <v>106</v>
      </c>
      <c r="G4605" s="95">
        <v>597.66</v>
      </c>
    </row>
    <row r="4606" spans="2:7">
      <c r="B4606" s="41">
        <v>43967</v>
      </c>
      <c r="C4606" s="3" t="s">
        <v>107</v>
      </c>
      <c r="D4606" s="3">
        <v>26</v>
      </c>
      <c r="E4606" s="3" t="s">
        <v>112</v>
      </c>
      <c r="F4606" s="3" t="s">
        <v>108</v>
      </c>
      <c r="G4606" s="95">
        <v>794.5</v>
      </c>
    </row>
    <row r="4607" spans="2:7">
      <c r="B4607" s="41">
        <v>43974</v>
      </c>
      <c r="C4607" s="3" t="s">
        <v>118</v>
      </c>
      <c r="D4607" s="3">
        <v>425</v>
      </c>
      <c r="E4607" s="3" t="s">
        <v>110</v>
      </c>
      <c r="F4607" s="3" t="s">
        <v>113</v>
      </c>
      <c r="G4607" s="95">
        <v>6341.53</v>
      </c>
    </row>
    <row r="4608" spans="2:7">
      <c r="B4608" s="41">
        <v>44259</v>
      </c>
      <c r="C4608" s="3" t="s">
        <v>117</v>
      </c>
      <c r="D4608" s="3">
        <v>225</v>
      </c>
      <c r="E4608" s="3" t="s">
        <v>112</v>
      </c>
      <c r="F4608" s="3" t="s">
        <v>109</v>
      </c>
      <c r="G4608" s="95">
        <v>5662.13</v>
      </c>
    </row>
    <row r="4609" spans="2:7">
      <c r="B4609" s="41">
        <v>44359</v>
      </c>
      <c r="C4609" s="3" t="s">
        <v>117</v>
      </c>
      <c r="D4609" s="3">
        <v>28</v>
      </c>
      <c r="E4609" s="3" t="s">
        <v>6</v>
      </c>
      <c r="F4609" s="3" t="s">
        <v>113</v>
      </c>
      <c r="G4609" s="95">
        <v>1039.82</v>
      </c>
    </row>
    <row r="4610" spans="2:7">
      <c r="B4610" s="41">
        <v>43997</v>
      </c>
      <c r="C4610" s="3" t="s">
        <v>119</v>
      </c>
      <c r="D4610" s="3">
        <v>10</v>
      </c>
      <c r="E4610" s="3" t="s">
        <v>112</v>
      </c>
      <c r="F4610" s="3" t="s">
        <v>105</v>
      </c>
      <c r="G4610" s="95">
        <v>359.5</v>
      </c>
    </row>
    <row r="4611" spans="2:7">
      <c r="B4611" s="41">
        <v>44157</v>
      </c>
      <c r="C4611" s="3" t="s">
        <v>107</v>
      </c>
      <c r="D4611" s="3">
        <v>6</v>
      </c>
      <c r="E4611" s="3" t="s">
        <v>114</v>
      </c>
      <c r="F4611" s="3" t="s">
        <v>115</v>
      </c>
      <c r="G4611" s="95">
        <v>149.69999999999999</v>
      </c>
    </row>
    <row r="4612" spans="2:7">
      <c r="B4612" s="41">
        <v>44611</v>
      </c>
      <c r="C4612" s="3" t="s">
        <v>116</v>
      </c>
      <c r="D4612" s="3">
        <v>8</v>
      </c>
      <c r="E4612" s="3" t="s">
        <v>6</v>
      </c>
      <c r="F4612" s="3" t="s">
        <v>105</v>
      </c>
      <c r="G4612" s="95">
        <v>341.52</v>
      </c>
    </row>
    <row r="4613" spans="2:7">
      <c r="B4613" s="41">
        <v>44534</v>
      </c>
      <c r="C4613" s="3" t="s">
        <v>118</v>
      </c>
      <c r="D4613" s="3">
        <v>5</v>
      </c>
      <c r="E4613" s="3" t="s">
        <v>6</v>
      </c>
      <c r="F4613" s="3" t="s">
        <v>111</v>
      </c>
      <c r="G4613" s="95">
        <v>213.45</v>
      </c>
    </row>
    <row r="4614" spans="2:7">
      <c r="B4614" s="41">
        <v>44486</v>
      </c>
      <c r="C4614" s="3" t="s">
        <v>118</v>
      </c>
      <c r="D4614" s="3">
        <v>9</v>
      </c>
      <c r="E4614" s="3" t="s">
        <v>9</v>
      </c>
      <c r="F4614" s="3" t="s">
        <v>111</v>
      </c>
      <c r="G4614" s="95">
        <v>242.55</v>
      </c>
    </row>
    <row r="4615" spans="2:7">
      <c r="B4615" s="41">
        <v>44534</v>
      </c>
      <c r="C4615" s="3" t="s">
        <v>117</v>
      </c>
      <c r="D4615" s="3">
        <v>9</v>
      </c>
      <c r="E4615" s="3" t="s">
        <v>9</v>
      </c>
      <c r="F4615" s="3" t="s">
        <v>109</v>
      </c>
      <c r="G4615" s="95">
        <v>260.55</v>
      </c>
    </row>
    <row r="4616" spans="2:7">
      <c r="B4616" s="41">
        <v>44739</v>
      </c>
      <c r="C4616" s="3" t="s">
        <v>119</v>
      </c>
      <c r="D4616" s="3">
        <v>9</v>
      </c>
      <c r="E4616" s="3" t="s">
        <v>9</v>
      </c>
      <c r="F4616" s="3" t="s">
        <v>109</v>
      </c>
      <c r="G4616" s="95">
        <v>242.55</v>
      </c>
    </row>
    <row r="4617" spans="2:7">
      <c r="B4617" s="41">
        <v>44269</v>
      </c>
      <c r="C4617" s="3" t="s">
        <v>117</v>
      </c>
      <c r="D4617" s="3">
        <v>125</v>
      </c>
      <c r="E4617" s="3" t="s">
        <v>112</v>
      </c>
      <c r="F4617" s="3" t="s">
        <v>113</v>
      </c>
      <c r="G4617" s="95">
        <v>3145.63</v>
      </c>
    </row>
    <row r="4618" spans="2:7">
      <c r="B4618" s="41">
        <v>44387</v>
      </c>
      <c r="C4618" s="3" t="s">
        <v>117</v>
      </c>
      <c r="D4618" s="3">
        <v>23</v>
      </c>
      <c r="E4618" s="3" t="s">
        <v>110</v>
      </c>
      <c r="F4618" s="3" t="s">
        <v>111</v>
      </c>
      <c r="G4618" s="95">
        <v>550.85</v>
      </c>
    </row>
    <row r="4619" spans="2:7">
      <c r="B4619" s="41">
        <v>44820</v>
      </c>
      <c r="C4619" s="3" t="s">
        <v>107</v>
      </c>
      <c r="D4619" s="3">
        <v>275</v>
      </c>
      <c r="E4619" s="3" t="s">
        <v>112</v>
      </c>
      <c r="F4619" s="3" t="s">
        <v>113</v>
      </c>
      <c r="G4619" s="95">
        <v>5684.59</v>
      </c>
    </row>
    <row r="4620" spans="2:7">
      <c r="B4620" s="41">
        <v>43869</v>
      </c>
      <c r="C4620" s="3" t="s">
        <v>116</v>
      </c>
      <c r="D4620" s="3">
        <v>450</v>
      </c>
      <c r="E4620" s="3" t="s">
        <v>9</v>
      </c>
      <c r="F4620" s="3" t="s">
        <v>109</v>
      </c>
      <c r="G4620" s="95">
        <v>6973.31</v>
      </c>
    </row>
    <row r="4621" spans="2:7">
      <c r="B4621" s="41">
        <v>44924</v>
      </c>
      <c r="C4621" s="3" t="s">
        <v>116</v>
      </c>
      <c r="D4621" s="3">
        <v>6</v>
      </c>
      <c r="E4621" s="3" t="s">
        <v>114</v>
      </c>
      <c r="F4621" s="3" t="s">
        <v>111</v>
      </c>
      <c r="G4621" s="95">
        <v>161.69999999999999</v>
      </c>
    </row>
    <row r="4622" spans="2:7">
      <c r="B4622" s="41">
        <v>44029</v>
      </c>
      <c r="C4622" s="3" t="s">
        <v>117</v>
      </c>
      <c r="D4622" s="3">
        <v>7</v>
      </c>
      <c r="E4622" s="3" t="s">
        <v>9</v>
      </c>
      <c r="F4622" s="3" t="s">
        <v>113</v>
      </c>
      <c r="G4622" s="95">
        <v>195.65</v>
      </c>
    </row>
    <row r="4623" spans="2:7">
      <c r="B4623" s="41">
        <v>44715</v>
      </c>
      <c r="C4623" s="3" t="s">
        <v>119</v>
      </c>
      <c r="D4623" s="3">
        <v>475</v>
      </c>
      <c r="E4623" s="3" t="s">
        <v>9</v>
      </c>
      <c r="F4623" s="3" t="s">
        <v>108</v>
      </c>
      <c r="G4623" s="95">
        <v>7633.84</v>
      </c>
    </row>
    <row r="4624" spans="2:7">
      <c r="B4624" s="41">
        <v>44793</v>
      </c>
      <c r="C4624" s="3" t="s">
        <v>117</v>
      </c>
      <c r="D4624" s="3">
        <v>550</v>
      </c>
      <c r="E4624" s="3" t="s">
        <v>9</v>
      </c>
      <c r="F4624" s="3" t="s">
        <v>115</v>
      </c>
      <c r="G4624" s="95">
        <v>8522.94</v>
      </c>
    </row>
    <row r="4625" spans="2:7">
      <c r="B4625" s="41">
        <v>44905</v>
      </c>
      <c r="C4625" s="3" t="s">
        <v>116</v>
      </c>
      <c r="D4625" s="3">
        <v>4</v>
      </c>
      <c r="E4625" s="3" t="s">
        <v>114</v>
      </c>
      <c r="F4625" s="3" t="s">
        <v>106</v>
      </c>
      <c r="G4625" s="95">
        <v>99.8</v>
      </c>
    </row>
    <row r="4626" spans="2:7">
      <c r="B4626" s="41">
        <v>44658</v>
      </c>
      <c r="C4626" s="3" t="s">
        <v>117</v>
      </c>
      <c r="D4626" s="3">
        <v>21</v>
      </c>
      <c r="E4626" s="3" t="s">
        <v>6</v>
      </c>
      <c r="F4626" s="3" t="s">
        <v>105</v>
      </c>
      <c r="G4626" s="95">
        <v>917.49</v>
      </c>
    </row>
    <row r="4627" spans="2:7">
      <c r="B4627" s="41">
        <v>44516</v>
      </c>
      <c r="C4627" s="3" t="s">
        <v>116</v>
      </c>
      <c r="D4627" s="3">
        <v>200</v>
      </c>
      <c r="E4627" s="3" t="s">
        <v>110</v>
      </c>
      <c r="F4627" s="3" t="s">
        <v>108</v>
      </c>
      <c r="G4627" s="95">
        <v>3493</v>
      </c>
    </row>
    <row r="4628" spans="2:7">
      <c r="B4628" s="41">
        <v>43972</v>
      </c>
      <c r="C4628" s="3" t="s">
        <v>119</v>
      </c>
      <c r="D4628" s="3">
        <v>125</v>
      </c>
      <c r="E4628" s="3" t="s">
        <v>110</v>
      </c>
      <c r="F4628" s="3" t="s">
        <v>105</v>
      </c>
      <c r="G4628" s="95">
        <v>2183.13</v>
      </c>
    </row>
    <row r="4629" spans="2:7">
      <c r="B4629" s="41">
        <v>43899</v>
      </c>
      <c r="C4629" s="3" t="s">
        <v>117</v>
      </c>
      <c r="D4629" s="3">
        <v>2</v>
      </c>
      <c r="E4629" s="3" t="s">
        <v>112</v>
      </c>
      <c r="F4629" s="3" t="s">
        <v>111</v>
      </c>
      <c r="G4629" s="95">
        <v>67.900000000000006</v>
      </c>
    </row>
    <row r="4630" spans="2:7">
      <c r="B4630" s="41">
        <v>44771</v>
      </c>
      <c r="C4630" s="3" t="s">
        <v>119</v>
      </c>
      <c r="D4630" s="3">
        <v>7</v>
      </c>
      <c r="E4630" s="3" t="s">
        <v>6</v>
      </c>
      <c r="F4630" s="3" t="s">
        <v>113</v>
      </c>
      <c r="G4630" s="95">
        <v>312.83</v>
      </c>
    </row>
    <row r="4631" spans="2:7">
      <c r="B4631" s="41">
        <v>44218</v>
      </c>
      <c r="C4631" s="3" t="s">
        <v>117</v>
      </c>
      <c r="D4631" s="3">
        <v>425</v>
      </c>
      <c r="E4631" s="3" t="s">
        <v>114</v>
      </c>
      <c r="F4631" s="3" t="s">
        <v>106</v>
      </c>
      <c r="G4631" s="95">
        <v>6097.16</v>
      </c>
    </row>
    <row r="4632" spans="2:7">
      <c r="B4632" s="41">
        <v>44469</v>
      </c>
      <c r="C4632" s="3" t="s">
        <v>117</v>
      </c>
      <c r="D4632" s="3">
        <v>8</v>
      </c>
      <c r="E4632" s="3" t="s">
        <v>6</v>
      </c>
      <c r="F4632" s="3" t="s">
        <v>108</v>
      </c>
      <c r="G4632" s="95">
        <v>357.52</v>
      </c>
    </row>
    <row r="4633" spans="2:7">
      <c r="B4633" s="41">
        <v>44723</v>
      </c>
      <c r="C4633" s="3" t="s">
        <v>119</v>
      </c>
      <c r="D4633" s="3">
        <v>7</v>
      </c>
      <c r="E4633" s="3" t="s">
        <v>114</v>
      </c>
      <c r="F4633" s="3" t="s">
        <v>108</v>
      </c>
      <c r="G4633" s="95">
        <v>181.65</v>
      </c>
    </row>
    <row r="4634" spans="2:7">
      <c r="B4634" s="41">
        <v>44115</v>
      </c>
      <c r="C4634" s="3" t="s">
        <v>117</v>
      </c>
      <c r="D4634" s="3">
        <v>7</v>
      </c>
      <c r="E4634" s="3" t="s">
        <v>9</v>
      </c>
      <c r="F4634" s="3" t="s">
        <v>105</v>
      </c>
      <c r="G4634" s="95">
        <v>188.65</v>
      </c>
    </row>
    <row r="4635" spans="2:7">
      <c r="B4635" s="41">
        <v>44892</v>
      </c>
      <c r="C4635" s="3" t="s">
        <v>116</v>
      </c>
      <c r="D4635" s="3">
        <v>36</v>
      </c>
      <c r="E4635" s="3" t="s">
        <v>114</v>
      </c>
      <c r="F4635" s="3" t="s">
        <v>113</v>
      </c>
      <c r="G4635" s="95">
        <v>763.47</v>
      </c>
    </row>
    <row r="4636" spans="2:7">
      <c r="B4636" s="41">
        <v>44250</v>
      </c>
      <c r="C4636" s="3" t="s">
        <v>117</v>
      </c>
      <c r="D4636" s="3">
        <v>125</v>
      </c>
      <c r="E4636" s="3" t="s">
        <v>110</v>
      </c>
      <c r="F4636" s="3" t="s">
        <v>111</v>
      </c>
      <c r="G4636" s="95">
        <v>2183.13</v>
      </c>
    </row>
    <row r="4637" spans="2:7">
      <c r="B4637" s="41">
        <v>44610</v>
      </c>
      <c r="C4637" s="3" t="s">
        <v>118</v>
      </c>
      <c r="D4637" s="3">
        <v>9</v>
      </c>
      <c r="E4637" s="3" t="s">
        <v>9</v>
      </c>
      <c r="F4637" s="3" t="s">
        <v>106</v>
      </c>
      <c r="G4637" s="95">
        <v>242.55</v>
      </c>
    </row>
    <row r="4638" spans="2:7">
      <c r="B4638" s="41">
        <v>44788</v>
      </c>
      <c r="C4638" s="3" t="s">
        <v>117</v>
      </c>
      <c r="D4638" s="3">
        <v>8</v>
      </c>
      <c r="E4638" s="3" t="s">
        <v>112</v>
      </c>
      <c r="F4638" s="3" t="s">
        <v>115</v>
      </c>
      <c r="G4638" s="95">
        <v>287.60000000000002</v>
      </c>
    </row>
    <row r="4639" spans="2:7">
      <c r="B4639" s="41">
        <v>44677</v>
      </c>
      <c r="C4639" s="3" t="s">
        <v>118</v>
      </c>
      <c r="D4639" s="3">
        <v>8</v>
      </c>
      <c r="E4639" s="3" t="s">
        <v>110</v>
      </c>
      <c r="F4639" s="3" t="s">
        <v>108</v>
      </c>
      <c r="G4639" s="95">
        <v>191.6</v>
      </c>
    </row>
    <row r="4640" spans="2:7">
      <c r="B4640" s="41">
        <v>44083</v>
      </c>
      <c r="C4640" s="3" t="s">
        <v>117</v>
      </c>
      <c r="D4640" s="3">
        <v>1</v>
      </c>
      <c r="E4640" s="3" t="s">
        <v>114</v>
      </c>
      <c r="F4640" s="3" t="s">
        <v>115</v>
      </c>
      <c r="G4640" s="95">
        <v>25.95</v>
      </c>
    </row>
    <row r="4641" spans="2:7">
      <c r="B4641" s="41">
        <v>44713</v>
      </c>
      <c r="C4641" s="3" t="s">
        <v>119</v>
      </c>
      <c r="D4641" s="3">
        <v>3</v>
      </c>
      <c r="E4641" s="3" t="s">
        <v>9</v>
      </c>
      <c r="F4641" s="3" t="s">
        <v>108</v>
      </c>
      <c r="G4641" s="95">
        <v>86.85</v>
      </c>
    </row>
    <row r="4642" spans="2:7">
      <c r="B4642" s="41">
        <v>43986</v>
      </c>
      <c r="C4642" s="3" t="s">
        <v>117</v>
      </c>
      <c r="D4642" s="3">
        <v>14</v>
      </c>
      <c r="E4642" s="3" t="s">
        <v>6</v>
      </c>
      <c r="F4642" s="3" t="s">
        <v>111</v>
      </c>
      <c r="G4642" s="95">
        <v>611.66</v>
      </c>
    </row>
    <row r="4643" spans="2:7">
      <c r="B4643" s="41">
        <v>44550</v>
      </c>
      <c r="C4643" s="3" t="s">
        <v>117</v>
      </c>
      <c r="D4643" s="3">
        <v>4</v>
      </c>
      <c r="E4643" s="3" t="s">
        <v>112</v>
      </c>
      <c r="F4643" s="3" t="s">
        <v>108</v>
      </c>
      <c r="G4643" s="95">
        <v>143.80000000000001</v>
      </c>
    </row>
    <row r="4644" spans="2:7">
      <c r="B4644" s="41">
        <v>44475</v>
      </c>
      <c r="C4644" s="3" t="s">
        <v>116</v>
      </c>
      <c r="D4644" s="3">
        <v>33</v>
      </c>
      <c r="E4644" s="3" t="s">
        <v>110</v>
      </c>
      <c r="F4644" s="3" t="s">
        <v>108</v>
      </c>
      <c r="G4644" s="95">
        <v>699.85</v>
      </c>
    </row>
    <row r="4645" spans="2:7">
      <c r="B4645" s="41">
        <v>43925</v>
      </c>
      <c r="C4645" s="3" t="s">
        <v>117</v>
      </c>
      <c r="D4645" s="3">
        <v>46</v>
      </c>
      <c r="E4645" s="3" t="s">
        <v>112</v>
      </c>
      <c r="F4645" s="3" t="s">
        <v>113</v>
      </c>
      <c r="G4645" s="95">
        <v>1366.55</v>
      </c>
    </row>
    <row r="4646" spans="2:7">
      <c r="B4646" s="41">
        <v>44436</v>
      </c>
      <c r="C4646" s="3" t="s">
        <v>118</v>
      </c>
      <c r="D4646" s="3">
        <v>275</v>
      </c>
      <c r="E4646" s="3" t="s">
        <v>110</v>
      </c>
      <c r="F4646" s="3" t="s">
        <v>108</v>
      </c>
      <c r="G4646" s="95">
        <v>4103.34</v>
      </c>
    </row>
    <row r="4647" spans="2:7">
      <c r="B4647" s="41">
        <v>44610</v>
      </c>
      <c r="C4647" s="3" t="s">
        <v>119</v>
      </c>
      <c r="D4647" s="3">
        <v>300</v>
      </c>
      <c r="E4647" s="3" t="s">
        <v>9</v>
      </c>
      <c r="F4647" s="3" t="s">
        <v>108</v>
      </c>
      <c r="G4647" s="95">
        <v>4993.88</v>
      </c>
    </row>
    <row r="4648" spans="2:7">
      <c r="B4648" s="41">
        <v>44497</v>
      </c>
      <c r="C4648" s="3" t="s">
        <v>119</v>
      </c>
      <c r="D4648" s="3">
        <v>31</v>
      </c>
      <c r="E4648" s="3" t="s">
        <v>114</v>
      </c>
      <c r="F4648" s="3" t="s">
        <v>105</v>
      </c>
      <c r="G4648" s="95">
        <v>657.43</v>
      </c>
    </row>
    <row r="4649" spans="2:7">
      <c r="B4649" s="41">
        <v>44797</v>
      </c>
      <c r="C4649" s="3" t="s">
        <v>119</v>
      </c>
      <c r="D4649" s="3">
        <v>8</v>
      </c>
      <c r="E4649" s="3" t="s">
        <v>6</v>
      </c>
      <c r="F4649" s="3" t="s">
        <v>108</v>
      </c>
      <c r="G4649" s="95">
        <v>349.52</v>
      </c>
    </row>
    <row r="4650" spans="2:7">
      <c r="B4650" s="41">
        <v>44617</v>
      </c>
      <c r="C4650" s="3" t="s">
        <v>117</v>
      </c>
      <c r="D4650" s="3">
        <v>24</v>
      </c>
      <c r="E4650" s="3" t="s">
        <v>9</v>
      </c>
      <c r="F4650" s="3" t="s">
        <v>105</v>
      </c>
      <c r="G4650" s="95">
        <v>590.58000000000004</v>
      </c>
    </row>
    <row r="4651" spans="2:7">
      <c r="B4651" s="41">
        <v>43925</v>
      </c>
      <c r="C4651" s="3" t="s">
        <v>118</v>
      </c>
      <c r="D4651" s="3">
        <v>175</v>
      </c>
      <c r="E4651" s="3" t="s">
        <v>112</v>
      </c>
      <c r="F4651" s="3" t="s">
        <v>113</v>
      </c>
      <c r="G4651" s="95">
        <v>4281.38</v>
      </c>
    </row>
    <row r="4652" spans="2:7">
      <c r="B4652" s="41">
        <v>43949</v>
      </c>
      <c r="C4652" s="3" t="s">
        <v>107</v>
      </c>
      <c r="D4652" s="3">
        <v>26</v>
      </c>
      <c r="E4652" s="3" t="s">
        <v>112</v>
      </c>
      <c r="F4652" s="3" t="s">
        <v>113</v>
      </c>
      <c r="G4652" s="95">
        <v>772.4</v>
      </c>
    </row>
    <row r="4653" spans="2:7">
      <c r="B4653" s="41">
        <v>44147</v>
      </c>
      <c r="C4653" s="3" t="s">
        <v>117</v>
      </c>
      <c r="D4653" s="3">
        <v>8</v>
      </c>
      <c r="E4653" s="3" t="s">
        <v>112</v>
      </c>
      <c r="F4653" s="3" t="s">
        <v>111</v>
      </c>
      <c r="G4653" s="95">
        <v>287.60000000000002</v>
      </c>
    </row>
    <row r="4654" spans="2:7">
      <c r="B4654" s="41">
        <v>44415</v>
      </c>
      <c r="C4654" s="3" t="s">
        <v>119</v>
      </c>
      <c r="D4654" s="3">
        <v>12</v>
      </c>
      <c r="E4654" s="3" t="s">
        <v>6</v>
      </c>
      <c r="F4654" s="3" t="s">
        <v>111</v>
      </c>
      <c r="G4654" s="95">
        <v>512.28</v>
      </c>
    </row>
    <row r="4655" spans="2:7">
      <c r="B4655" s="41">
        <v>43978</v>
      </c>
      <c r="C4655" s="3" t="s">
        <v>107</v>
      </c>
      <c r="D4655" s="3">
        <v>9</v>
      </c>
      <c r="E4655" s="3" t="s">
        <v>112</v>
      </c>
      <c r="F4655" s="3" t="s">
        <v>108</v>
      </c>
      <c r="G4655" s="95">
        <v>314.55</v>
      </c>
    </row>
    <row r="4656" spans="2:7">
      <c r="B4656" s="41">
        <v>44627</v>
      </c>
      <c r="C4656" s="3" t="s">
        <v>118</v>
      </c>
      <c r="D4656" s="3">
        <v>9</v>
      </c>
      <c r="E4656" s="3" t="s">
        <v>110</v>
      </c>
      <c r="F4656" s="3" t="s">
        <v>109</v>
      </c>
      <c r="G4656" s="95">
        <v>215.55</v>
      </c>
    </row>
    <row r="4657" spans="2:7">
      <c r="B4657" s="41">
        <v>44888</v>
      </c>
      <c r="C4657" s="3" t="s">
        <v>117</v>
      </c>
      <c r="D4657" s="3">
        <v>1</v>
      </c>
      <c r="E4657" s="3" t="s">
        <v>112</v>
      </c>
      <c r="F4657" s="3" t="s">
        <v>106</v>
      </c>
      <c r="G4657" s="95">
        <v>35.950000000000003</v>
      </c>
    </row>
    <row r="4658" spans="2:7">
      <c r="B4658" s="41">
        <v>44170</v>
      </c>
      <c r="C4658" s="3" t="s">
        <v>107</v>
      </c>
      <c r="D4658" s="3">
        <v>11</v>
      </c>
      <c r="E4658" s="3" t="s">
        <v>110</v>
      </c>
      <c r="F4658" s="3" t="s">
        <v>105</v>
      </c>
      <c r="G4658" s="95">
        <v>263.45</v>
      </c>
    </row>
    <row r="4659" spans="2:7">
      <c r="B4659" s="41">
        <v>44157</v>
      </c>
      <c r="C4659" s="3" t="s">
        <v>116</v>
      </c>
      <c r="D4659" s="3">
        <v>250</v>
      </c>
      <c r="E4659" s="3" t="s">
        <v>9</v>
      </c>
      <c r="F4659" s="3" t="s">
        <v>113</v>
      </c>
      <c r="G4659" s="95">
        <v>4716.25</v>
      </c>
    </row>
    <row r="4660" spans="2:7">
      <c r="B4660" s="41">
        <v>44796</v>
      </c>
      <c r="C4660" s="3" t="s">
        <v>117</v>
      </c>
      <c r="D4660" s="3">
        <v>35</v>
      </c>
      <c r="E4660" s="3" t="s">
        <v>6</v>
      </c>
      <c r="F4660" s="3" t="s">
        <v>106</v>
      </c>
      <c r="G4660" s="95">
        <v>1299.78</v>
      </c>
    </row>
    <row r="4661" spans="2:7">
      <c r="B4661" s="41">
        <v>44243</v>
      </c>
      <c r="C4661" s="3" t="s">
        <v>107</v>
      </c>
      <c r="D4661" s="3">
        <v>500</v>
      </c>
      <c r="E4661" s="3" t="s">
        <v>9</v>
      </c>
      <c r="F4661" s="3" t="s">
        <v>108</v>
      </c>
      <c r="G4661" s="95">
        <v>8035.63</v>
      </c>
    </row>
    <row r="4662" spans="2:7">
      <c r="B4662" s="41">
        <v>44497</v>
      </c>
      <c r="C4662" s="3" t="s">
        <v>107</v>
      </c>
      <c r="D4662" s="3">
        <v>5</v>
      </c>
      <c r="E4662" s="3" t="s">
        <v>112</v>
      </c>
      <c r="F4662" s="3" t="s">
        <v>105</v>
      </c>
      <c r="G4662" s="95">
        <v>174.75</v>
      </c>
    </row>
    <row r="4663" spans="2:7">
      <c r="B4663" s="41">
        <v>44024</v>
      </c>
      <c r="C4663" s="3" t="s">
        <v>119</v>
      </c>
      <c r="D4663" s="3">
        <v>25</v>
      </c>
      <c r="E4663" s="3" t="s">
        <v>112</v>
      </c>
      <c r="F4663" s="3" t="s">
        <v>113</v>
      </c>
      <c r="G4663" s="95">
        <v>742.69</v>
      </c>
    </row>
    <row r="4664" spans="2:7">
      <c r="B4664" s="41">
        <v>44484</v>
      </c>
      <c r="C4664" s="3" t="s">
        <v>117</v>
      </c>
      <c r="D4664" s="3">
        <v>4</v>
      </c>
      <c r="E4664" s="3" t="s">
        <v>6</v>
      </c>
      <c r="F4664" s="3" t="s">
        <v>108</v>
      </c>
      <c r="G4664" s="95">
        <v>170.76</v>
      </c>
    </row>
    <row r="4665" spans="2:7">
      <c r="B4665" s="41">
        <v>44137</v>
      </c>
      <c r="C4665" s="3" t="s">
        <v>116</v>
      </c>
      <c r="D4665" s="3">
        <v>4</v>
      </c>
      <c r="E4665" s="3" t="s">
        <v>112</v>
      </c>
      <c r="F4665" s="3" t="s">
        <v>105</v>
      </c>
      <c r="G4665" s="95">
        <v>135.80000000000001</v>
      </c>
    </row>
    <row r="4666" spans="2:7">
      <c r="B4666" s="41">
        <v>44772</v>
      </c>
      <c r="C4666" s="3" t="s">
        <v>117</v>
      </c>
      <c r="D4666" s="3">
        <v>7</v>
      </c>
      <c r="E4666" s="3" t="s">
        <v>9</v>
      </c>
      <c r="F4666" s="3" t="s">
        <v>109</v>
      </c>
      <c r="G4666" s="95">
        <v>188.65</v>
      </c>
    </row>
    <row r="4667" spans="2:7">
      <c r="B4667" s="41">
        <v>44524</v>
      </c>
      <c r="C4667" s="3" t="s">
        <v>119</v>
      </c>
      <c r="D4667" s="3">
        <v>575</v>
      </c>
      <c r="E4667" s="3" t="s">
        <v>9</v>
      </c>
      <c r="F4667" s="3" t="s">
        <v>108</v>
      </c>
      <c r="G4667" s="95">
        <v>9571.59</v>
      </c>
    </row>
    <row r="4668" spans="2:7">
      <c r="B4668" s="41">
        <v>44118</v>
      </c>
      <c r="C4668" s="3" t="s">
        <v>116</v>
      </c>
      <c r="D4668" s="3">
        <v>450</v>
      </c>
      <c r="E4668" s="3" t="s">
        <v>110</v>
      </c>
      <c r="F4668" s="3" t="s">
        <v>109</v>
      </c>
      <c r="G4668" s="95">
        <v>6455.81</v>
      </c>
    </row>
    <row r="4669" spans="2:7">
      <c r="B4669" s="41">
        <v>44613</v>
      </c>
      <c r="C4669" s="3" t="s">
        <v>119</v>
      </c>
      <c r="D4669" s="3">
        <v>325</v>
      </c>
      <c r="E4669" s="3" t="s">
        <v>110</v>
      </c>
      <c r="F4669" s="3" t="s">
        <v>115</v>
      </c>
      <c r="G4669" s="95">
        <v>4662.53</v>
      </c>
    </row>
    <row r="4670" spans="2:7">
      <c r="B4670" s="41">
        <v>44348</v>
      </c>
      <c r="C4670" s="3" t="s">
        <v>116</v>
      </c>
      <c r="D4670" s="3">
        <v>175</v>
      </c>
      <c r="E4670" s="3" t="s">
        <v>112</v>
      </c>
      <c r="F4670" s="3" t="s">
        <v>115</v>
      </c>
      <c r="G4670" s="95">
        <v>4403.88</v>
      </c>
    </row>
    <row r="4671" spans="2:7">
      <c r="B4671" s="41">
        <v>44482</v>
      </c>
      <c r="C4671" s="3" t="s">
        <v>116</v>
      </c>
      <c r="D4671" s="3">
        <v>4</v>
      </c>
      <c r="E4671" s="3" t="s">
        <v>6</v>
      </c>
      <c r="F4671" s="3" t="s">
        <v>111</v>
      </c>
      <c r="G4671" s="95">
        <v>170.76</v>
      </c>
    </row>
    <row r="4672" spans="2:7">
      <c r="B4672" s="41">
        <v>44163</v>
      </c>
      <c r="C4672" s="3" t="s">
        <v>107</v>
      </c>
      <c r="D4672" s="3">
        <v>11</v>
      </c>
      <c r="E4672" s="3" t="s">
        <v>112</v>
      </c>
      <c r="F4672" s="3" t="s">
        <v>108</v>
      </c>
      <c r="G4672" s="95">
        <v>395.45</v>
      </c>
    </row>
    <row r="4673" spans="2:7">
      <c r="B4673" s="41">
        <v>44723</v>
      </c>
      <c r="C4673" s="3" t="s">
        <v>117</v>
      </c>
      <c r="D4673" s="3">
        <v>225</v>
      </c>
      <c r="E4673" s="3" t="s">
        <v>114</v>
      </c>
      <c r="F4673" s="3" t="s">
        <v>111</v>
      </c>
      <c r="G4673" s="95">
        <v>3929.63</v>
      </c>
    </row>
    <row r="4674" spans="2:7">
      <c r="B4674" s="41">
        <v>44822</v>
      </c>
      <c r="C4674" s="3" t="s">
        <v>119</v>
      </c>
      <c r="D4674" s="3">
        <v>6</v>
      </c>
      <c r="E4674" s="3" t="s">
        <v>112</v>
      </c>
      <c r="F4674" s="3" t="s">
        <v>105</v>
      </c>
      <c r="G4674" s="95">
        <v>215.7</v>
      </c>
    </row>
    <row r="4675" spans="2:7">
      <c r="B4675" s="41">
        <v>44715</v>
      </c>
      <c r="C4675" s="3" t="s">
        <v>119</v>
      </c>
      <c r="D4675" s="3">
        <v>6</v>
      </c>
      <c r="E4675" s="3" t="s">
        <v>110</v>
      </c>
      <c r="F4675" s="3" t="s">
        <v>108</v>
      </c>
      <c r="G4675" s="95">
        <v>149.69999999999999</v>
      </c>
    </row>
    <row r="4676" spans="2:7">
      <c r="B4676" s="41">
        <v>44379</v>
      </c>
      <c r="C4676" s="3" t="s">
        <v>117</v>
      </c>
      <c r="D4676" s="3">
        <v>575</v>
      </c>
      <c r="E4676" s="3" t="s">
        <v>112</v>
      </c>
      <c r="F4676" s="3" t="s">
        <v>108</v>
      </c>
      <c r="G4676" s="95">
        <v>11555.34</v>
      </c>
    </row>
    <row r="4677" spans="2:7">
      <c r="B4677" s="41">
        <v>44450</v>
      </c>
      <c r="C4677" s="3" t="s">
        <v>118</v>
      </c>
      <c r="D4677" s="3">
        <v>250</v>
      </c>
      <c r="E4677" s="3" t="s">
        <v>9</v>
      </c>
      <c r="F4677" s="3" t="s">
        <v>113</v>
      </c>
      <c r="G4677" s="95">
        <v>5066.25</v>
      </c>
    </row>
    <row r="4678" spans="2:7">
      <c r="B4678" s="41">
        <v>43946</v>
      </c>
      <c r="C4678" s="3" t="s">
        <v>116</v>
      </c>
      <c r="D4678" s="3">
        <v>400</v>
      </c>
      <c r="E4678" s="3" t="s">
        <v>110</v>
      </c>
      <c r="F4678" s="3" t="s">
        <v>106</v>
      </c>
      <c r="G4678" s="95">
        <v>5968.5</v>
      </c>
    </row>
    <row r="4679" spans="2:7">
      <c r="B4679" s="41">
        <v>44517</v>
      </c>
      <c r="C4679" s="3" t="s">
        <v>107</v>
      </c>
      <c r="D4679" s="3">
        <v>48</v>
      </c>
      <c r="E4679" s="3" t="s">
        <v>112</v>
      </c>
      <c r="F4679" s="3" t="s">
        <v>111</v>
      </c>
      <c r="G4679" s="95">
        <v>1294.2</v>
      </c>
    </row>
    <row r="4680" spans="2:7">
      <c r="B4680" s="41">
        <v>44714</v>
      </c>
      <c r="C4680" s="3" t="s">
        <v>107</v>
      </c>
      <c r="D4680" s="3">
        <v>9</v>
      </c>
      <c r="E4680" s="3" t="s">
        <v>6</v>
      </c>
      <c r="F4680" s="3" t="s">
        <v>113</v>
      </c>
      <c r="G4680" s="95">
        <v>402.21</v>
      </c>
    </row>
    <row r="4681" spans="2:7">
      <c r="B4681" s="41">
        <v>44433</v>
      </c>
      <c r="C4681" s="3" t="s">
        <v>117</v>
      </c>
      <c r="D4681" s="3">
        <v>40</v>
      </c>
      <c r="E4681" s="3" t="s">
        <v>112</v>
      </c>
      <c r="F4681" s="3" t="s">
        <v>109</v>
      </c>
      <c r="G4681" s="95">
        <v>1154.3</v>
      </c>
    </row>
    <row r="4682" spans="2:7">
      <c r="B4682" s="41">
        <v>44224</v>
      </c>
      <c r="C4682" s="3" t="s">
        <v>107</v>
      </c>
      <c r="D4682" s="3">
        <v>50</v>
      </c>
      <c r="E4682" s="3" t="s">
        <v>112</v>
      </c>
      <c r="F4682" s="3" t="s">
        <v>109</v>
      </c>
      <c r="G4682" s="95">
        <v>1348.13</v>
      </c>
    </row>
    <row r="4683" spans="2:7">
      <c r="B4683" s="41">
        <v>43956</v>
      </c>
      <c r="C4683" s="3" t="s">
        <v>107</v>
      </c>
      <c r="D4683" s="3">
        <v>43</v>
      </c>
      <c r="E4683" s="3" t="s">
        <v>110</v>
      </c>
      <c r="F4683" s="3" t="s">
        <v>106</v>
      </c>
      <c r="G4683" s="95">
        <v>948.47</v>
      </c>
    </row>
    <row r="4684" spans="2:7">
      <c r="B4684" s="41">
        <v>44910</v>
      </c>
      <c r="C4684" s="3" t="s">
        <v>118</v>
      </c>
      <c r="D4684" s="3">
        <v>475</v>
      </c>
      <c r="E4684" s="3" t="s">
        <v>6</v>
      </c>
      <c r="F4684" s="3" t="s">
        <v>115</v>
      </c>
      <c r="G4684" s="95">
        <v>11659.71</v>
      </c>
    </row>
    <row r="4685" spans="2:7">
      <c r="B4685" s="41">
        <v>44001</v>
      </c>
      <c r="C4685" s="3" t="s">
        <v>116</v>
      </c>
      <c r="D4685" s="3">
        <v>31</v>
      </c>
      <c r="E4685" s="3" t="s">
        <v>9</v>
      </c>
      <c r="F4685" s="3" t="s">
        <v>108</v>
      </c>
      <c r="G4685" s="95">
        <v>710.13</v>
      </c>
    </row>
    <row r="4686" spans="2:7">
      <c r="B4686" s="41">
        <v>44141</v>
      </c>
      <c r="C4686" s="3" t="s">
        <v>119</v>
      </c>
      <c r="D4686" s="3">
        <v>575</v>
      </c>
      <c r="E4686" s="3" t="s">
        <v>9</v>
      </c>
      <c r="F4686" s="3" t="s">
        <v>113</v>
      </c>
      <c r="G4686" s="95">
        <v>9240.9699999999993</v>
      </c>
    </row>
    <row r="4687" spans="2:7">
      <c r="B4687" s="41">
        <v>44417</v>
      </c>
      <c r="C4687" s="3" t="s">
        <v>119</v>
      </c>
      <c r="D4687" s="3">
        <v>525</v>
      </c>
      <c r="E4687" s="3" t="s">
        <v>9</v>
      </c>
      <c r="F4687" s="3" t="s">
        <v>109</v>
      </c>
      <c r="G4687" s="95">
        <v>8437.41</v>
      </c>
    </row>
    <row r="4688" spans="2:7">
      <c r="B4688" s="41">
        <v>44567</v>
      </c>
      <c r="C4688" s="3" t="s">
        <v>107</v>
      </c>
      <c r="D4688" s="3">
        <v>38</v>
      </c>
      <c r="E4688" s="3" t="s">
        <v>114</v>
      </c>
      <c r="F4688" s="3" t="s">
        <v>109</v>
      </c>
      <c r="G4688" s="95">
        <v>870.49</v>
      </c>
    </row>
    <row r="4689" spans="2:7">
      <c r="B4689" s="41">
        <v>44160</v>
      </c>
      <c r="C4689" s="3" t="s">
        <v>119</v>
      </c>
      <c r="D4689" s="3">
        <v>4</v>
      </c>
      <c r="E4689" s="3" t="s">
        <v>110</v>
      </c>
      <c r="F4689" s="3" t="s">
        <v>111</v>
      </c>
      <c r="G4689" s="95">
        <v>99.8</v>
      </c>
    </row>
    <row r="4690" spans="2:7">
      <c r="B4690" s="41">
        <v>44668</v>
      </c>
      <c r="C4690" s="3" t="s">
        <v>118</v>
      </c>
      <c r="D4690" s="3">
        <v>5</v>
      </c>
      <c r="E4690" s="3" t="s">
        <v>110</v>
      </c>
      <c r="F4690" s="3" t="s">
        <v>115</v>
      </c>
      <c r="G4690" s="95">
        <v>129.75</v>
      </c>
    </row>
    <row r="4691" spans="2:7">
      <c r="B4691" s="41">
        <v>44814</v>
      </c>
      <c r="C4691" s="3" t="s">
        <v>116</v>
      </c>
      <c r="D4691" s="3">
        <v>200</v>
      </c>
      <c r="E4691" s="3" t="s">
        <v>9</v>
      </c>
      <c r="F4691" s="3" t="s">
        <v>115</v>
      </c>
      <c r="G4691" s="95">
        <v>3913</v>
      </c>
    </row>
    <row r="4692" spans="2:7">
      <c r="B4692" s="41">
        <v>44552</v>
      </c>
      <c r="C4692" s="3" t="s">
        <v>118</v>
      </c>
      <c r="D4692" s="3">
        <v>6</v>
      </c>
      <c r="E4692" s="3" t="s">
        <v>114</v>
      </c>
      <c r="F4692" s="3" t="s">
        <v>108</v>
      </c>
      <c r="G4692" s="95">
        <v>155.69999999999999</v>
      </c>
    </row>
    <row r="4693" spans="2:7">
      <c r="B4693" s="41">
        <v>44651</v>
      </c>
      <c r="C4693" s="3" t="s">
        <v>117</v>
      </c>
      <c r="D4693" s="3">
        <v>1</v>
      </c>
      <c r="E4693" s="3" t="s">
        <v>110</v>
      </c>
      <c r="F4693" s="3" t="s">
        <v>108</v>
      </c>
      <c r="G4693" s="95">
        <v>25.95</v>
      </c>
    </row>
    <row r="4694" spans="2:7">
      <c r="B4694" s="41">
        <v>44272</v>
      </c>
      <c r="C4694" s="3" t="s">
        <v>119</v>
      </c>
      <c r="D4694" s="3">
        <v>550</v>
      </c>
      <c r="E4694" s="3" t="s">
        <v>110</v>
      </c>
      <c r="F4694" s="3" t="s">
        <v>111</v>
      </c>
      <c r="G4694" s="95">
        <v>7890.44</v>
      </c>
    </row>
    <row r="4695" spans="2:7">
      <c r="B4695" s="41">
        <v>44119</v>
      </c>
      <c r="C4695" s="3" t="s">
        <v>117</v>
      </c>
      <c r="D4695" s="3">
        <v>27</v>
      </c>
      <c r="E4695" s="3" t="s">
        <v>9</v>
      </c>
      <c r="F4695" s="3" t="s">
        <v>113</v>
      </c>
      <c r="G4695" s="95">
        <v>641.45000000000005</v>
      </c>
    </row>
    <row r="4696" spans="2:7">
      <c r="B4696" s="41">
        <v>44595</v>
      </c>
      <c r="C4696" s="3" t="s">
        <v>117</v>
      </c>
      <c r="D4696" s="3">
        <v>18</v>
      </c>
      <c r="E4696" s="3" t="s">
        <v>9</v>
      </c>
      <c r="F4696" s="3" t="s">
        <v>113</v>
      </c>
      <c r="G4696" s="95">
        <v>503.1</v>
      </c>
    </row>
    <row r="4697" spans="2:7">
      <c r="B4697" s="41">
        <v>44876</v>
      </c>
      <c r="C4697" s="3" t="s">
        <v>119</v>
      </c>
      <c r="D4697" s="3">
        <v>17</v>
      </c>
      <c r="E4697" s="3" t="s">
        <v>9</v>
      </c>
      <c r="F4697" s="3" t="s">
        <v>113</v>
      </c>
      <c r="G4697" s="95">
        <v>492.15</v>
      </c>
    </row>
    <row r="4698" spans="2:7">
      <c r="B4698" s="41">
        <v>44886</v>
      </c>
      <c r="C4698" s="3" t="s">
        <v>119</v>
      </c>
      <c r="D4698" s="3">
        <v>4</v>
      </c>
      <c r="E4698" s="3" t="s">
        <v>114</v>
      </c>
      <c r="F4698" s="3" t="s">
        <v>105</v>
      </c>
      <c r="G4698" s="95">
        <v>99.8</v>
      </c>
    </row>
    <row r="4699" spans="2:7">
      <c r="B4699" s="41">
        <v>44299</v>
      </c>
      <c r="C4699" s="3" t="s">
        <v>118</v>
      </c>
      <c r="D4699" s="3">
        <v>48</v>
      </c>
      <c r="E4699" s="3" t="s">
        <v>114</v>
      </c>
      <c r="F4699" s="3" t="s">
        <v>113</v>
      </c>
      <c r="G4699" s="95">
        <v>970.2</v>
      </c>
    </row>
    <row r="4700" spans="2:7">
      <c r="B4700" s="41">
        <v>44032</v>
      </c>
      <c r="C4700" s="3" t="s">
        <v>117</v>
      </c>
      <c r="D4700" s="3">
        <v>300</v>
      </c>
      <c r="E4700" s="3" t="s">
        <v>6</v>
      </c>
      <c r="F4700" s="3" t="s">
        <v>115</v>
      </c>
      <c r="G4700" s="95">
        <v>7364.03</v>
      </c>
    </row>
    <row r="4701" spans="2:7">
      <c r="B4701" s="41">
        <v>43929</v>
      </c>
      <c r="C4701" s="3" t="s">
        <v>119</v>
      </c>
      <c r="D4701" s="3">
        <v>43</v>
      </c>
      <c r="E4701" s="3" t="s">
        <v>6</v>
      </c>
      <c r="F4701" s="3" t="s">
        <v>108</v>
      </c>
      <c r="G4701" s="95">
        <v>1633.42</v>
      </c>
    </row>
    <row r="4702" spans="2:7">
      <c r="B4702" s="41">
        <v>44910</v>
      </c>
      <c r="C4702" s="3" t="s">
        <v>118</v>
      </c>
      <c r="D4702" s="3">
        <v>275</v>
      </c>
      <c r="E4702" s="3" t="s">
        <v>6</v>
      </c>
      <c r="F4702" s="3" t="s">
        <v>111</v>
      </c>
      <c r="G4702" s="95">
        <v>6908.48</v>
      </c>
    </row>
    <row r="4703" spans="2:7">
      <c r="B4703" s="41">
        <v>44478</v>
      </c>
      <c r="C4703" s="3" t="s">
        <v>107</v>
      </c>
      <c r="D4703" s="3">
        <v>6</v>
      </c>
      <c r="E4703" s="3" t="s">
        <v>114</v>
      </c>
      <c r="F4703" s="3" t="s">
        <v>113</v>
      </c>
      <c r="G4703" s="95">
        <v>155.69999999999999</v>
      </c>
    </row>
    <row r="4704" spans="2:7">
      <c r="B4704" s="41">
        <v>44274</v>
      </c>
      <c r="C4704" s="3" t="s">
        <v>119</v>
      </c>
      <c r="D4704" s="3">
        <v>7</v>
      </c>
      <c r="E4704" s="3" t="s">
        <v>9</v>
      </c>
      <c r="F4704" s="3" t="s">
        <v>108</v>
      </c>
      <c r="G4704" s="95">
        <v>202.65</v>
      </c>
    </row>
    <row r="4705" spans="2:7">
      <c r="B4705" s="41">
        <v>44082</v>
      </c>
      <c r="C4705" s="3" t="s">
        <v>117</v>
      </c>
      <c r="D4705" s="3">
        <v>43</v>
      </c>
      <c r="E4705" s="3" t="s">
        <v>9</v>
      </c>
      <c r="F4705" s="3" t="s">
        <v>109</v>
      </c>
      <c r="G4705" s="95">
        <v>1058.1199999999999</v>
      </c>
    </row>
    <row r="4706" spans="2:7">
      <c r="B4706" s="41">
        <v>44081</v>
      </c>
      <c r="C4706" s="3" t="s">
        <v>117</v>
      </c>
      <c r="D4706" s="3">
        <v>41</v>
      </c>
      <c r="E4706" s="3" t="s">
        <v>112</v>
      </c>
      <c r="F4706" s="3" t="s">
        <v>108</v>
      </c>
      <c r="G4706" s="95">
        <v>1252.8599999999999</v>
      </c>
    </row>
    <row r="4707" spans="2:7">
      <c r="B4707" s="41">
        <v>44472</v>
      </c>
      <c r="C4707" s="3" t="s">
        <v>119</v>
      </c>
      <c r="D4707" s="3">
        <v>4</v>
      </c>
      <c r="E4707" s="3" t="s">
        <v>6</v>
      </c>
      <c r="F4707" s="3" t="s">
        <v>108</v>
      </c>
      <c r="G4707" s="95">
        <v>170.76</v>
      </c>
    </row>
    <row r="4708" spans="2:7">
      <c r="B4708" s="41">
        <v>44484</v>
      </c>
      <c r="C4708" s="3" t="s">
        <v>117</v>
      </c>
      <c r="D4708" s="3">
        <v>18</v>
      </c>
      <c r="E4708" s="3" t="s">
        <v>112</v>
      </c>
      <c r="F4708" s="3" t="s">
        <v>115</v>
      </c>
      <c r="G4708" s="95">
        <v>647.1</v>
      </c>
    </row>
    <row r="4709" spans="2:7">
      <c r="B4709" s="41">
        <v>43840</v>
      </c>
      <c r="C4709" s="3" t="s">
        <v>119</v>
      </c>
      <c r="D4709" s="3">
        <v>575</v>
      </c>
      <c r="E4709" s="3" t="s">
        <v>6</v>
      </c>
      <c r="F4709" s="3" t="s">
        <v>106</v>
      </c>
      <c r="G4709" s="95">
        <v>14114.38</v>
      </c>
    </row>
    <row r="4710" spans="2:7">
      <c r="B4710" s="41">
        <v>44768</v>
      </c>
      <c r="C4710" s="3" t="s">
        <v>119</v>
      </c>
      <c r="D4710" s="3">
        <v>175</v>
      </c>
      <c r="E4710" s="3" t="s">
        <v>6</v>
      </c>
      <c r="F4710" s="3" t="s">
        <v>111</v>
      </c>
      <c r="G4710" s="95">
        <v>5474.53</v>
      </c>
    </row>
    <row r="4711" spans="2:7">
      <c r="B4711" s="41">
        <v>43949</v>
      </c>
      <c r="C4711" s="3" t="s">
        <v>119</v>
      </c>
      <c r="D4711" s="3">
        <v>425</v>
      </c>
      <c r="E4711" s="3" t="s">
        <v>9</v>
      </c>
      <c r="F4711" s="3" t="s">
        <v>111</v>
      </c>
      <c r="G4711" s="95">
        <v>7074.66</v>
      </c>
    </row>
    <row r="4712" spans="2:7">
      <c r="B4712" s="41">
        <v>44393</v>
      </c>
      <c r="C4712" s="3" t="s">
        <v>119</v>
      </c>
      <c r="D4712" s="3">
        <v>38</v>
      </c>
      <c r="E4712" s="3" t="s">
        <v>110</v>
      </c>
      <c r="F4712" s="3" t="s">
        <v>109</v>
      </c>
      <c r="G4712" s="95">
        <v>805.89</v>
      </c>
    </row>
    <row r="4713" spans="2:7">
      <c r="B4713" s="41">
        <v>44728</v>
      </c>
      <c r="C4713" s="3" t="s">
        <v>119</v>
      </c>
      <c r="D4713" s="3">
        <v>5</v>
      </c>
      <c r="E4713" s="3" t="s">
        <v>110</v>
      </c>
      <c r="F4713" s="3" t="s">
        <v>105</v>
      </c>
      <c r="G4713" s="95">
        <v>119.75</v>
      </c>
    </row>
    <row r="4714" spans="2:7">
      <c r="B4714" s="41">
        <v>44292</v>
      </c>
      <c r="C4714" s="3" t="s">
        <v>118</v>
      </c>
      <c r="D4714" s="3">
        <v>275</v>
      </c>
      <c r="E4714" s="3" t="s">
        <v>114</v>
      </c>
      <c r="F4714" s="3" t="s">
        <v>109</v>
      </c>
      <c r="G4714" s="95">
        <v>4261.47</v>
      </c>
    </row>
    <row r="4715" spans="2:7">
      <c r="B4715" s="41">
        <v>43972</v>
      </c>
      <c r="C4715" s="3" t="s">
        <v>107</v>
      </c>
      <c r="D4715" s="3">
        <v>5</v>
      </c>
      <c r="E4715" s="3" t="s">
        <v>114</v>
      </c>
      <c r="F4715" s="3" t="s">
        <v>109</v>
      </c>
      <c r="G4715" s="95">
        <v>129.75</v>
      </c>
    </row>
    <row r="4716" spans="2:7">
      <c r="B4716" s="41">
        <v>44511</v>
      </c>
      <c r="C4716" s="3" t="s">
        <v>117</v>
      </c>
      <c r="D4716" s="3">
        <v>4</v>
      </c>
      <c r="E4716" s="3" t="s">
        <v>6</v>
      </c>
      <c r="F4716" s="3" t="s">
        <v>108</v>
      </c>
      <c r="G4716" s="95">
        <v>174.76</v>
      </c>
    </row>
    <row r="4717" spans="2:7">
      <c r="B4717" s="41">
        <v>44593</v>
      </c>
      <c r="C4717" s="3" t="s">
        <v>116</v>
      </c>
      <c r="D4717" s="3">
        <v>27</v>
      </c>
      <c r="E4717" s="3" t="s">
        <v>110</v>
      </c>
      <c r="F4717" s="3" t="s">
        <v>106</v>
      </c>
      <c r="G4717" s="95">
        <v>549.65</v>
      </c>
    </row>
    <row r="4718" spans="2:7">
      <c r="B4718" s="41">
        <v>44243</v>
      </c>
      <c r="C4718" s="3" t="s">
        <v>119</v>
      </c>
      <c r="D4718" s="3">
        <v>4</v>
      </c>
      <c r="E4718" s="3" t="s">
        <v>6</v>
      </c>
      <c r="F4718" s="3" t="s">
        <v>113</v>
      </c>
      <c r="G4718" s="95">
        <v>170.76</v>
      </c>
    </row>
    <row r="4719" spans="2:7">
      <c r="B4719" s="41">
        <v>44609</v>
      </c>
      <c r="C4719" s="3" t="s">
        <v>119</v>
      </c>
      <c r="D4719" s="3">
        <v>600</v>
      </c>
      <c r="E4719" s="3" t="s">
        <v>114</v>
      </c>
      <c r="F4719" s="3" t="s">
        <v>113</v>
      </c>
      <c r="G4719" s="95">
        <v>8607.75</v>
      </c>
    </row>
    <row r="4720" spans="2:7">
      <c r="B4720" s="41">
        <v>44238</v>
      </c>
      <c r="C4720" s="3" t="s">
        <v>117</v>
      </c>
      <c r="D4720" s="3">
        <v>18</v>
      </c>
      <c r="E4720" s="3" t="s">
        <v>112</v>
      </c>
      <c r="F4720" s="3" t="s">
        <v>105</v>
      </c>
      <c r="G4720" s="95">
        <v>611.1</v>
      </c>
    </row>
    <row r="4721" spans="2:7">
      <c r="B4721" s="41">
        <v>43852</v>
      </c>
      <c r="C4721" s="3" t="s">
        <v>119</v>
      </c>
      <c r="D4721" s="3">
        <v>350</v>
      </c>
      <c r="E4721" s="3" t="s">
        <v>6</v>
      </c>
      <c r="F4721" s="3" t="s">
        <v>105</v>
      </c>
      <c r="G4721" s="95">
        <v>8792.61</v>
      </c>
    </row>
    <row r="4722" spans="2:7">
      <c r="B4722" s="41">
        <v>44440</v>
      </c>
      <c r="C4722" s="3" t="s">
        <v>117</v>
      </c>
      <c r="D4722" s="3">
        <v>300</v>
      </c>
      <c r="E4722" s="3" t="s">
        <v>112</v>
      </c>
      <c r="F4722" s="3" t="s">
        <v>106</v>
      </c>
      <c r="G4722" s="95">
        <v>6028.88</v>
      </c>
    </row>
    <row r="4723" spans="2:7">
      <c r="B4723" s="41">
        <v>44416</v>
      </c>
      <c r="C4723" s="3" t="s">
        <v>116</v>
      </c>
      <c r="D4723" s="3">
        <v>34</v>
      </c>
      <c r="E4723" s="3" t="s">
        <v>110</v>
      </c>
      <c r="F4723" s="3" t="s">
        <v>113</v>
      </c>
      <c r="G4723" s="95">
        <v>721.06</v>
      </c>
    </row>
    <row r="4724" spans="2:7">
      <c r="B4724" s="41">
        <v>44155</v>
      </c>
      <c r="C4724" s="3" t="s">
        <v>117</v>
      </c>
      <c r="D4724" s="3">
        <v>9</v>
      </c>
      <c r="E4724" s="3" t="s">
        <v>114</v>
      </c>
      <c r="F4724" s="3" t="s">
        <v>111</v>
      </c>
      <c r="G4724" s="95">
        <v>233.55</v>
      </c>
    </row>
    <row r="4725" spans="2:7">
      <c r="B4725" s="41">
        <v>44401</v>
      </c>
      <c r="C4725" s="3" t="s">
        <v>116</v>
      </c>
      <c r="D4725" s="3">
        <v>9</v>
      </c>
      <c r="E4725" s="3" t="s">
        <v>114</v>
      </c>
      <c r="F4725" s="3" t="s">
        <v>106</v>
      </c>
      <c r="G4725" s="95">
        <v>224.55</v>
      </c>
    </row>
    <row r="4726" spans="2:7">
      <c r="B4726" s="41">
        <v>44002</v>
      </c>
      <c r="C4726" s="3" t="s">
        <v>119</v>
      </c>
      <c r="D4726" s="3">
        <v>8</v>
      </c>
      <c r="E4726" s="3" t="s">
        <v>112</v>
      </c>
      <c r="F4726" s="3" t="s">
        <v>111</v>
      </c>
      <c r="G4726" s="95">
        <v>271.60000000000002</v>
      </c>
    </row>
    <row r="4727" spans="2:7">
      <c r="B4727" s="41">
        <v>44238</v>
      </c>
      <c r="C4727" s="3" t="s">
        <v>119</v>
      </c>
      <c r="D4727" s="3">
        <v>2</v>
      </c>
      <c r="E4727" s="3" t="s">
        <v>6</v>
      </c>
      <c r="F4727" s="3" t="s">
        <v>108</v>
      </c>
      <c r="G4727" s="95">
        <v>85.38</v>
      </c>
    </row>
    <row r="4728" spans="2:7">
      <c r="B4728" s="41">
        <v>44386</v>
      </c>
      <c r="C4728" s="3" t="s">
        <v>116</v>
      </c>
      <c r="D4728" s="3">
        <v>8</v>
      </c>
      <c r="E4728" s="3" t="s">
        <v>9</v>
      </c>
      <c r="F4728" s="3" t="s">
        <v>105</v>
      </c>
      <c r="G4728" s="95">
        <v>223.6</v>
      </c>
    </row>
    <row r="4729" spans="2:7">
      <c r="B4729" s="41">
        <v>44577</v>
      </c>
      <c r="C4729" s="3" t="s">
        <v>119</v>
      </c>
      <c r="D4729" s="3">
        <v>250</v>
      </c>
      <c r="E4729" s="3" t="s">
        <v>6</v>
      </c>
      <c r="F4729" s="3" t="s">
        <v>109</v>
      </c>
      <c r="G4729" s="95">
        <v>7470.75</v>
      </c>
    </row>
    <row r="4730" spans="2:7">
      <c r="B4730" s="41">
        <v>44507</v>
      </c>
      <c r="C4730" s="3" t="s">
        <v>107</v>
      </c>
      <c r="D4730" s="3">
        <v>3</v>
      </c>
      <c r="E4730" s="3" t="s">
        <v>9</v>
      </c>
      <c r="F4730" s="3" t="s">
        <v>115</v>
      </c>
      <c r="G4730" s="95">
        <v>83.85</v>
      </c>
    </row>
    <row r="4731" spans="2:7">
      <c r="B4731" s="41">
        <v>43883</v>
      </c>
      <c r="C4731" s="3" t="s">
        <v>119</v>
      </c>
      <c r="D4731" s="3">
        <v>3</v>
      </c>
      <c r="E4731" s="3" t="s">
        <v>114</v>
      </c>
      <c r="F4731" s="3" t="s">
        <v>105</v>
      </c>
      <c r="G4731" s="95">
        <v>74.849999999999994</v>
      </c>
    </row>
    <row r="4732" spans="2:7">
      <c r="B4732" s="41">
        <v>43936</v>
      </c>
      <c r="C4732" s="3" t="s">
        <v>116</v>
      </c>
      <c r="D4732" s="3">
        <v>17</v>
      </c>
      <c r="E4732" s="3" t="s">
        <v>112</v>
      </c>
      <c r="F4732" s="3" t="s">
        <v>111</v>
      </c>
      <c r="G4732" s="95">
        <v>577.15</v>
      </c>
    </row>
    <row r="4733" spans="2:7">
      <c r="B4733" s="41">
        <v>44139</v>
      </c>
      <c r="C4733" s="3" t="s">
        <v>107</v>
      </c>
      <c r="D4733" s="3">
        <v>8</v>
      </c>
      <c r="E4733" s="3" t="s">
        <v>110</v>
      </c>
      <c r="F4733" s="3" t="s">
        <v>113</v>
      </c>
      <c r="G4733" s="95">
        <v>191.6</v>
      </c>
    </row>
    <row r="4734" spans="2:7">
      <c r="B4734" s="41">
        <v>44187</v>
      </c>
      <c r="C4734" s="3" t="s">
        <v>118</v>
      </c>
      <c r="D4734" s="3">
        <v>5</v>
      </c>
      <c r="E4734" s="3" t="s">
        <v>110</v>
      </c>
      <c r="F4734" s="3" t="s">
        <v>113</v>
      </c>
      <c r="G4734" s="95">
        <v>119.75</v>
      </c>
    </row>
    <row r="4735" spans="2:7">
      <c r="B4735" s="41">
        <v>44165</v>
      </c>
      <c r="C4735" s="3" t="s">
        <v>119</v>
      </c>
      <c r="D4735" s="3">
        <v>39</v>
      </c>
      <c r="E4735" s="3" t="s">
        <v>6</v>
      </c>
      <c r="F4735" s="3" t="s">
        <v>105</v>
      </c>
      <c r="G4735" s="95">
        <v>1448.32</v>
      </c>
    </row>
    <row r="4736" spans="2:7">
      <c r="B4736" s="41">
        <v>44270</v>
      </c>
      <c r="C4736" s="3" t="s">
        <v>107</v>
      </c>
      <c r="D4736" s="3">
        <v>9</v>
      </c>
      <c r="E4736" s="3" t="s">
        <v>112</v>
      </c>
      <c r="F4736" s="3" t="s">
        <v>115</v>
      </c>
      <c r="G4736" s="95">
        <v>305.55</v>
      </c>
    </row>
    <row r="4737" spans="2:7">
      <c r="B4737" s="41">
        <v>44425</v>
      </c>
      <c r="C4737" s="3" t="s">
        <v>107</v>
      </c>
      <c r="D4737" s="3">
        <v>225</v>
      </c>
      <c r="E4737" s="3" t="s">
        <v>6</v>
      </c>
      <c r="F4737" s="3" t="s">
        <v>105</v>
      </c>
      <c r="G4737" s="95">
        <v>6723.68</v>
      </c>
    </row>
    <row r="4738" spans="2:7">
      <c r="B4738" s="41">
        <v>44722</v>
      </c>
      <c r="C4738" s="3" t="s">
        <v>119</v>
      </c>
      <c r="D4738" s="3">
        <v>24</v>
      </c>
      <c r="E4738" s="3" t="s">
        <v>114</v>
      </c>
      <c r="F4738" s="3" t="s">
        <v>113</v>
      </c>
      <c r="G4738" s="95">
        <v>508.98</v>
      </c>
    </row>
    <row r="4739" spans="2:7">
      <c r="B4739" s="41">
        <v>44084</v>
      </c>
      <c r="C4739" s="3" t="s">
        <v>107</v>
      </c>
      <c r="D4739" s="3">
        <v>575</v>
      </c>
      <c r="E4739" s="3" t="s">
        <v>114</v>
      </c>
      <c r="F4739" s="3" t="s">
        <v>106</v>
      </c>
      <c r="G4739" s="95">
        <v>8249.09</v>
      </c>
    </row>
    <row r="4740" spans="2:7">
      <c r="B4740" s="41">
        <v>44015</v>
      </c>
      <c r="C4740" s="3" t="s">
        <v>119</v>
      </c>
      <c r="D4740" s="3">
        <v>6</v>
      </c>
      <c r="E4740" s="3" t="s">
        <v>9</v>
      </c>
      <c r="F4740" s="3" t="s">
        <v>115</v>
      </c>
      <c r="G4740" s="95">
        <v>167.7</v>
      </c>
    </row>
    <row r="4741" spans="2:7">
      <c r="B4741" s="41">
        <v>44663</v>
      </c>
      <c r="C4741" s="3" t="s">
        <v>119</v>
      </c>
      <c r="D4741" s="3">
        <v>48</v>
      </c>
      <c r="E4741" s="3" t="s">
        <v>112</v>
      </c>
      <c r="F4741" s="3" t="s">
        <v>106</v>
      </c>
      <c r="G4741" s="95">
        <v>1222.2</v>
      </c>
    </row>
    <row r="4742" spans="2:7">
      <c r="B4742" s="41">
        <v>44746</v>
      </c>
      <c r="C4742" s="3" t="s">
        <v>118</v>
      </c>
      <c r="D4742" s="3">
        <v>26</v>
      </c>
      <c r="E4742" s="3" t="s">
        <v>110</v>
      </c>
      <c r="F4742" s="3" t="s">
        <v>115</v>
      </c>
      <c r="G4742" s="95">
        <v>551.4</v>
      </c>
    </row>
    <row r="4743" spans="2:7">
      <c r="B4743" s="41">
        <v>44764</v>
      </c>
      <c r="C4743" s="3" t="s">
        <v>119</v>
      </c>
      <c r="D4743" s="3">
        <v>400</v>
      </c>
      <c r="E4743" s="3" t="s">
        <v>9</v>
      </c>
      <c r="F4743" s="3" t="s">
        <v>111</v>
      </c>
      <c r="G4743" s="95">
        <v>6428.5</v>
      </c>
    </row>
    <row r="4744" spans="2:7">
      <c r="B4744" s="41">
        <v>44560</v>
      </c>
      <c r="C4744" s="3" t="s">
        <v>118</v>
      </c>
      <c r="D4744" s="3">
        <v>8</v>
      </c>
      <c r="E4744" s="3" t="s">
        <v>110</v>
      </c>
      <c r="F4744" s="3" t="s">
        <v>111</v>
      </c>
      <c r="G4744" s="95">
        <v>199.6</v>
      </c>
    </row>
    <row r="4745" spans="2:7">
      <c r="B4745" s="41">
        <v>44868</v>
      </c>
      <c r="C4745" s="3" t="s">
        <v>118</v>
      </c>
      <c r="D4745" s="3">
        <v>9</v>
      </c>
      <c r="E4745" s="3" t="s">
        <v>110</v>
      </c>
      <c r="F4745" s="3" t="s">
        <v>106</v>
      </c>
      <c r="G4745" s="95">
        <v>224.55</v>
      </c>
    </row>
    <row r="4746" spans="2:7">
      <c r="B4746" s="41">
        <v>44363</v>
      </c>
      <c r="C4746" s="3" t="s">
        <v>117</v>
      </c>
      <c r="D4746" s="3">
        <v>100</v>
      </c>
      <c r="E4746" s="3" t="s">
        <v>110</v>
      </c>
      <c r="F4746" s="3" t="s">
        <v>111</v>
      </c>
      <c r="G4746" s="95">
        <v>1816.5</v>
      </c>
    </row>
    <row r="4747" spans="2:7">
      <c r="B4747" s="41">
        <v>44033</v>
      </c>
      <c r="C4747" s="3" t="s">
        <v>119</v>
      </c>
      <c r="D4747" s="3">
        <v>6</v>
      </c>
      <c r="E4747" s="3" t="s">
        <v>110</v>
      </c>
      <c r="F4747" s="3" t="s">
        <v>115</v>
      </c>
      <c r="G4747" s="95">
        <v>149.69999999999999</v>
      </c>
    </row>
    <row r="4748" spans="2:7">
      <c r="B4748" s="41">
        <v>43846</v>
      </c>
      <c r="C4748" s="3" t="s">
        <v>116</v>
      </c>
      <c r="D4748" s="3">
        <v>7</v>
      </c>
      <c r="E4748" s="3" t="s">
        <v>110</v>
      </c>
      <c r="F4748" s="3" t="s">
        <v>108</v>
      </c>
      <c r="G4748" s="95">
        <v>167.65</v>
      </c>
    </row>
    <row r="4749" spans="2:7">
      <c r="B4749" s="41">
        <v>44577</v>
      </c>
      <c r="C4749" s="3" t="s">
        <v>118</v>
      </c>
      <c r="D4749" s="3">
        <v>31</v>
      </c>
      <c r="E4749" s="3" t="s">
        <v>110</v>
      </c>
      <c r="F4749" s="3" t="s">
        <v>105</v>
      </c>
      <c r="G4749" s="95">
        <v>657.43</v>
      </c>
    </row>
    <row r="4750" spans="2:7">
      <c r="B4750" s="41">
        <v>44141</v>
      </c>
      <c r="C4750" s="3" t="s">
        <v>118</v>
      </c>
      <c r="D4750" s="3">
        <v>450</v>
      </c>
      <c r="E4750" s="3" t="s">
        <v>110</v>
      </c>
      <c r="F4750" s="3" t="s">
        <v>109</v>
      </c>
      <c r="G4750" s="95">
        <v>6455.81</v>
      </c>
    </row>
    <row r="4751" spans="2:7">
      <c r="B4751" s="41">
        <v>43885</v>
      </c>
      <c r="C4751" s="3" t="s">
        <v>119</v>
      </c>
      <c r="D4751" s="3">
        <v>550</v>
      </c>
      <c r="E4751" s="3" t="s">
        <v>112</v>
      </c>
      <c r="F4751" s="3" t="s">
        <v>105</v>
      </c>
      <c r="G4751" s="95">
        <v>10736.69</v>
      </c>
    </row>
    <row r="4752" spans="2:7">
      <c r="B4752" s="41">
        <v>44324</v>
      </c>
      <c r="C4752" s="3" t="s">
        <v>119</v>
      </c>
      <c r="D4752" s="3">
        <v>38</v>
      </c>
      <c r="E4752" s="3" t="s">
        <v>9</v>
      </c>
      <c r="F4752" s="3" t="s">
        <v>113</v>
      </c>
      <c r="G4752" s="95">
        <v>870.49</v>
      </c>
    </row>
    <row r="4753" spans="2:7">
      <c r="B4753" s="41">
        <v>44061</v>
      </c>
      <c r="C4753" s="3" t="s">
        <v>116</v>
      </c>
      <c r="D4753" s="3">
        <v>2</v>
      </c>
      <c r="E4753" s="3" t="s">
        <v>9</v>
      </c>
      <c r="F4753" s="3" t="s">
        <v>106</v>
      </c>
      <c r="G4753" s="95">
        <v>57.9</v>
      </c>
    </row>
    <row r="4754" spans="2:7">
      <c r="B4754" s="41">
        <v>44443</v>
      </c>
      <c r="C4754" s="3" t="s">
        <v>119</v>
      </c>
      <c r="D4754" s="3">
        <v>34</v>
      </c>
      <c r="E4754" s="3" t="s">
        <v>112</v>
      </c>
      <c r="F4754" s="3" t="s">
        <v>105</v>
      </c>
      <c r="G4754" s="95">
        <v>1010.06</v>
      </c>
    </row>
    <row r="4755" spans="2:7">
      <c r="B4755" s="41">
        <v>44644</v>
      </c>
      <c r="C4755" s="3" t="s">
        <v>116</v>
      </c>
      <c r="D4755" s="3">
        <v>9</v>
      </c>
      <c r="E4755" s="3" t="s">
        <v>112</v>
      </c>
      <c r="F4755" s="3" t="s">
        <v>105</v>
      </c>
      <c r="G4755" s="95">
        <v>314.55</v>
      </c>
    </row>
    <row r="4756" spans="2:7">
      <c r="B4756" s="41">
        <v>44241</v>
      </c>
      <c r="C4756" s="3" t="s">
        <v>119</v>
      </c>
      <c r="D4756" s="3">
        <v>29</v>
      </c>
      <c r="E4756" s="3" t="s">
        <v>110</v>
      </c>
      <c r="F4756" s="3" t="s">
        <v>108</v>
      </c>
      <c r="G4756" s="95">
        <v>639.66999999999996</v>
      </c>
    </row>
    <row r="4757" spans="2:7">
      <c r="B4757" s="41">
        <v>44344</v>
      </c>
      <c r="C4757" s="3" t="s">
        <v>119</v>
      </c>
      <c r="D4757" s="3">
        <v>400</v>
      </c>
      <c r="E4757" s="3" t="s">
        <v>110</v>
      </c>
      <c r="F4757" s="3" t="s">
        <v>106</v>
      </c>
      <c r="G4757" s="95">
        <v>5968.5</v>
      </c>
    </row>
    <row r="4758" spans="2:7">
      <c r="B4758" s="41">
        <v>44017</v>
      </c>
      <c r="C4758" s="3" t="s">
        <v>118</v>
      </c>
      <c r="D4758" s="3">
        <v>35</v>
      </c>
      <c r="E4758" s="3" t="s">
        <v>112</v>
      </c>
      <c r="F4758" s="3" t="s">
        <v>109</v>
      </c>
      <c r="G4758" s="95">
        <v>1069.51</v>
      </c>
    </row>
    <row r="4759" spans="2:7">
      <c r="B4759" s="41">
        <v>44197</v>
      </c>
      <c r="C4759" s="3" t="s">
        <v>118</v>
      </c>
      <c r="D4759" s="3">
        <v>4</v>
      </c>
      <c r="E4759" s="3" t="s">
        <v>112</v>
      </c>
      <c r="F4759" s="3" t="s">
        <v>111</v>
      </c>
      <c r="G4759" s="95">
        <v>139.80000000000001</v>
      </c>
    </row>
    <row r="4760" spans="2:7">
      <c r="B4760" s="41">
        <v>44309</v>
      </c>
      <c r="C4760" s="3" t="s">
        <v>116</v>
      </c>
      <c r="D4760" s="3">
        <v>575</v>
      </c>
      <c r="E4760" s="3" t="s">
        <v>110</v>
      </c>
      <c r="F4760" s="3" t="s">
        <v>115</v>
      </c>
      <c r="G4760" s="95">
        <v>8579.7199999999993</v>
      </c>
    </row>
    <row r="4761" spans="2:7">
      <c r="B4761" s="41">
        <v>44754</v>
      </c>
      <c r="C4761" s="3" t="s">
        <v>117</v>
      </c>
      <c r="D4761" s="3">
        <v>25</v>
      </c>
      <c r="E4761" s="3" t="s">
        <v>112</v>
      </c>
      <c r="F4761" s="3" t="s">
        <v>108</v>
      </c>
      <c r="G4761" s="95">
        <v>721.44</v>
      </c>
    </row>
    <row r="4762" spans="2:7">
      <c r="B4762" s="41">
        <v>44087</v>
      </c>
      <c r="C4762" s="3" t="s">
        <v>107</v>
      </c>
      <c r="D4762" s="3">
        <v>32</v>
      </c>
      <c r="E4762" s="3" t="s">
        <v>6</v>
      </c>
      <c r="F4762" s="3" t="s">
        <v>108</v>
      </c>
      <c r="G4762" s="95">
        <v>1215.57</v>
      </c>
    </row>
    <row r="4763" spans="2:7">
      <c r="B4763" s="41">
        <v>44755</v>
      </c>
      <c r="C4763" s="3" t="s">
        <v>119</v>
      </c>
      <c r="D4763" s="3">
        <v>29</v>
      </c>
      <c r="E4763" s="3" t="s">
        <v>9</v>
      </c>
      <c r="F4763" s="3" t="s">
        <v>113</v>
      </c>
      <c r="G4763" s="95">
        <v>688.97</v>
      </c>
    </row>
    <row r="4764" spans="2:7">
      <c r="B4764" s="41">
        <v>44845</v>
      </c>
      <c r="C4764" s="3" t="s">
        <v>107</v>
      </c>
      <c r="D4764" s="3">
        <v>2</v>
      </c>
      <c r="E4764" s="3" t="s">
        <v>9</v>
      </c>
      <c r="F4764" s="3" t="s">
        <v>108</v>
      </c>
      <c r="G4764" s="95">
        <v>53.9</v>
      </c>
    </row>
    <row r="4765" spans="2:7">
      <c r="B4765" s="41">
        <v>44878</v>
      </c>
      <c r="C4765" s="3" t="s">
        <v>107</v>
      </c>
      <c r="D4765" s="3">
        <v>475</v>
      </c>
      <c r="E4765" s="3" t="s">
        <v>6</v>
      </c>
      <c r="F4765" s="3" t="s">
        <v>105</v>
      </c>
      <c r="G4765" s="95">
        <v>12205.96</v>
      </c>
    </row>
    <row r="4766" spans="2:7">
      <c r="B4766" s="41">
        <v>43862</v>
      </c>
      <c r="C4766" s="3" t="s">
        <v>119</v>
      </c>
      <c r="D4766" s="3">
        <v>40</v>
      </c>
      <c r="E4766" s="3" t="s">
        <v>9</v>
      </c>
      <c r="F4766" s="3" t="s">
        <v>115</v>
      </c>
      <c r="G4766" s="95">
        <v>984.3</v>
      </c>
    </row>
    <row r="4767" spans="2:7">
      <c r="B4767" s="41">
        <v>44643</v>
      </c>
      <c r="C4767" s="3" t="s">
        <v>118</v>
      </c>
      <c r="D4767" s="3">
        <v>7</v>
      </c>
      <c r="E4767" s="3" t="s">
        <v>114</v>
      </c>
      <c r="F4767" s="3" t="s">
        <v>109</v>
      </c>
      <c r="G4767" s="95">
        <v>181.65</v>
      </c>
    </row>
    <row r="4768" spans="2:7">
      <c r="B4768" s="41">
        <v>43972</v>
      </c>
      <c r="C4768" s="3" t="s">
        <v>117</v>
      </c>
      <c r="D4768" s="3">
        <v>425</v>
      </c>
      <c r="E4768" s="3" t="s">
        <v>112</v>
      </c>
      <c r="F4768" s="3" t="s">
        <v>106</v>
      </c>
      <c r="G4768" s="95">
        <v>8785.2800000000007</v>
      </c>
    </row>
    <row r="4769" spans="2:7">
      <c r="B4769" s="41">
        <v>44048</v>
      </c>
      <c r="C4769" s="3" t="s">
        <v>119</v>
      </c>
      <c r="D4769" s="3">
        <v>1</v>
      </c>
      <c r="E4769" s="3" t="s">
        <v>112</v>
      </c>
      <c r="F4769" s="3" t="s">
        <v>113</v>
      </c>
      <c r="G4769" s="95">
        <v>34.950000000000003</v>
      </c>
    </row>
    <row r="4770" spans="2:7">
      <c r="B4770" s="41">
        <v>44317</v>
      </c>
      <c r="C4770" s="3" t="s">
        <v>117</v>
      </c>
      <c r="D4770" s="3">
        <v>39</v>
      </c>
      <c r="E4770" s="3" t="s">
        <v>114</v>
      </c>
      <c r="F4770" s="3" t="s">
        <v>111</v>
      </c>
      <c r="G4770" s="95">
        <v>827.09</v>
      </c>
    </row>
    <row r="4771" spans="2:7">
      <c r="B4771" s="41">
        <v>44713</v>
      </c>
      <c r="C4771" s="3" t="s">
        <v>119</v>
      </c>
      <c r="D4771" s="3">
        <v>9</v>
      </c>
      <c r="E4771" s="3" t="s">
        <v>114</v>
      </c>
      <c r="F4771" s="3" t="s">
        <v>115</v>
      </c>
      <c r="G4771" s="95">
        <v>242.55</v>
      </c>
    </row>
    <row r="4772" spans="2:7">
      <c r="B4772" s="41">
        <v>43998</v>
      </c>
      <c r="C4772" s="3" t="s">
        <v>119</v>
      </c>
      <c r="D4772" s="3">
        <v>7</v>
      </c>
      <c r="E4772" s="3" t="s">
        <v>114</v>
      </c>
      <c r="F4772" s="3" t="s">
        <v>108</v>
      </c>
      <c r="G4772" s="95">
        <v>181.65</v>
      </c>
    </row>
    <row r="4773" spans="2:7">
      <c r="B4773" s="41">
        <v>44658</v>
      </c>
      <c r="C4773" s="3" t="s">
        <v>116</v>
      </c>
      <c r="D4773" s="3">
        <v>475</v>
      </c>
      <c r="E4773" s="3" t="s">
        <v>114</v>
      </c>
      <c r="F4773" s="3" t="s">
        <v>105</v>
      </c>
      <c r="G4773" s="95">
        <v>7087.59</v>
      </c>
    </row>
    <row r="4774" spans="2:7">
      <c r="B4774" s="41">
        <v>44370</v>
      </c>
      <c r="C4774" s="3" t="s">
        <v>119</v>
      </c>
      <c r="D4774" s="3">
        <v>300</v>
      </c>
      <c r="E4774" s="3" t="s">
        <v>112</v>
      </c>
      <c r="F4774" s="3" t="s">
        <v>109</v>
      </c>
      <c r="G4774" s="95">
        <v>6028.88</v>
      </c>
    </row>
    <row r="4775" spans="2:7">
      <c r="B4775" s="41">
        <v>44349</v>
      </c>
      <c r="C4775" s="3" t="s">
        <v>119</v>
      </c>
      <c r="D4775" s="3">
        <v>36</v>
      </c>
      <c r="E4775" s="3" t="s">
        <v>9</v>
      </c>
      <c r="F4775" s="3" t="s">
        <v>109</v>
      </c>
      <c r="G4775" s="95">
        <v>885.87</v>
      </c>
    </row>
    <row r="4776" spans="2:7">
      <c r="B4776" s="41">
        <v>43841</v>
      </c>
      <c r="C4776" s="3" t="s">
        <v>119</v>
      </c>
      <c r="D4776" s="3">
        <v>425</v>
      </c>
      <c r="E4776" s="3" t="s">
        <v>110</v>
      </c>
      <c r="F4776" s="3" t="s">
        <v>108</v>
      </c>
      <c r="G4776" s="95">
        <v>5852.78</v>
      </c>
    </row>
    <row r="4777" spans="2:7">
      <c r="B4777" s="41">
        <v>44518</v>
      </c>
      <c r="C4777" s="3" t="s">
        <v>117</v>
      </c>
      <c r="D4777" s="3">
        <v>1</v>
      </c>
      <c r="E4777" s="3" t="s">
        <v>112</v>
      </c>
      <c r="F4777" s="3" t="s">
        <v>106</v>
      </c>
      <c r="G4777" s="95">
        <v>34.950000000000003</v>
      </c>
    </row>
    <row r="4778" spans="2:7">
      <c r="B4778" s="41">
        <v>44845</v>
      </c>
      <c r="C4778" s="3" t="s">
        <v>116</v>
      </c>
      <c r="D4778" s="3">
        <v>8</v>
      </c>
      <c r="E4778" s="3" t="s">
        <v>114</v>
      </c>
      <c r="F4778" s="3" t="s">
        <v>106</v>
      </c>
      <c r="G4778" s="95">
        <v>199.6</v>
      </c>
    </row>
    <row r="4779" spans="2:7">
      <c r="B4779" s="41">
        <v>44218</v>
      </c>
      <c r="C4779" s="3" t="s">
        <v>118</v>
      </c>
      <c r="D4779" s="3">
        <v>8</v>
      </c>
      <c r="E4779" s="3" t="s">
        <v>112</v>
      </c>
      <c r="F4779" s="3" t="s">
        <v>106</v>
      </c>
      <c r="G4779" s="95">
        <v>271.60000000000002</v>
      </c>
    </row>
    <row r="4780" spans="2:7">
      <c r="B4780" s="41">
        <v>44307</v>
      </c>
      <c r="C4780" s="3" t="s">
        <v>118</v>
      </c>
      <c r="D4780" s="3">
        <v>29</v>
      </c>
      <c r="E4780" s="3" t="s">
        <v>6</v>
      </c>
      <c r="F4780" s="3" t="s">
        <v>105</v>
      </c>
      <c r="G4780" s="95">
        <v>1052.31</v>
      </c>
    </row>
    <row r="4781" spans="2:7">
      <c r="B4781" s="41">
        <v>44422</v>
      </c>
      <c r="C4781" s="3" t="s">
        <v>118</v>
      </c>
      <c r="D4781" s="3">
        <v>325</v>
      </c>
      <c r="E4781" s="3" t="s">
        <v>6</v>
      </c>
      <c r="F4781" s="3" t="s">
        <v>106</v>
      </c>
      <c r="G4781" s="95">
        <v>8351.44</v>
      </c>
    </row>
    <row r="4782" spans="2:7">
      <c r="B4782" s="41">
        <v>44878</v>
      </c>
      <c r="C4782" s="3" t="s">
        <v>117</v>
      </c>
      <c r="D4782" s="3">
        <v>44</v>
      </c>
      <c r="E4782" s="3" t="s">
        <v>114</v>
      </c>
      <c r="F4782" s="3" t="s">
        <v>109</v>
      </c>
      <c r="G4782" s="95">
        <v>933.13</v>
      </c>
    </row>
    <row r="4783" spans="2:7">
      <c r="B4783" s="41">
        <v>44633</v>
      </c>
      <c r="C4783" s="3" t="s">
        <v>117</v>
      </c>
      <c r="D4783" s="3">
        <v>37</v>
      </c>
      <c r="E4783" s="3" t="s">
        <v>6</v>
      </c>
      <c r="F4783" s="3" t="s">
        <v>113</v>
      </c>
      <c r="G4783" s="95">
        <v>1342.6</v>
      </c>
    </row>
    <row r="4784" spans="2:7">
      <c r="B4784" s="41">
        <v>44121</v>
      </c>
      <c r="C4784" s="3" t="s">
        <v>119</v>
      </c>
      <c r="D4784" s="3">
        <v>425</v>
      </c>
      <c r="E4784" s="3" t="s">
        <v>110</v>
      </c>
      <c r="F4784" s="3" t="s">
        <v>106</v>
      </c>
      <c r="G4784" s="95">
        <v>6341.53</v>
      </c>
    </row>
    <row r="4785" spans="2:7">
      <c r="B4785" s="41">
        <v>44409</v>
      </c>
      <c r="C4785" s="3" t="s">
        <v>117</v>
      </c>
      <c r="D4785" s="3">
        <v>45</v>
      </c>
      <c r="E4785" s="3" t="s">
        <v>9</v>
      </c>
      <c r="F4785" s="3" t="s">
        <v>105</v>
      </c>
      <c r="G4785" s="95">
        <v>1030.8399999999999</v>
      </c>
    </row>
    <row r="4786" spans="2:7">
      <c r="B4786" s="41">
        <v>44550</v>
      </c>
      <c r="C4786" s="3" t="s">
        <v>107</v>
      </c>
      <c r="D4786" s="3">
        <v>9</v>
      </c>
      <c r="E4786" s="3" t="s">
        <v>9</v>
      </c>
      <c r="F4786" s="3" t="s">
        <v>113</v>
      </c>
      <c r="G4786" s="95">
        <v>242.55</v>
      </c>
    </row>
    <row r="4787" spans="2:7">
      <c r="B4787" s="41">
        <v>44091</v>
      </c>
      <c r="C4787" s="3" t="s">
        <v>119</v>
      </c>
      <c r="D4787" s="3">
        <v>200</v>
      </c>
      <c r="E4787" s="3" t="s">
        <v>6</v>
      </c>
      <c r="F4787" s="3" t="s">
        <v>111</v>
      </c>
      <c r="G4787" s="95">
        <v>5976.6</v>
      </c>
    </row>
    <row r="4788" spans="2:7">
      <c r="B4788" s="41">
        <v>44215</v>
      </c>
      <c r="C4788" s="3" t="s">
        <v>116</v>
      </c>
      <c r="D4788" s="3">
        <v>3</v>
      </c>
      <c r="E4788" s="3" t="s">
        <v>6</v>
      </c>
      <c r="F4788" s="3" t="s">
        <v>106</v>
      </c>
      <c r="G4788" s="95">
        <v>131.07</v>
      </c>
    </row>
    <row r="4789" spans="2:7">
      <c r="B4789" s="41">
        <v>43873</v>
      </c>
      <c r="C4789" s="3" t="s">
        <v>119</v>
      </c>
      <c r="D4789" s="3">
        <v>525</v>
      </c>
      <c r="E4789" s="3" t="s">
        <v>110</v>
      </c>
      <c r="F4789" s="3" t="s">
        <v>109</v>
      </c>
      <c r="G4789" s="95">
        <v>7531.78</v>
      </c>
    </row>
    <row r="4790" spans="2:7">
      <c r="B4790" s="41">
        <v>44386</v>
      </c>
      <c r="C4790" s="3" t="s">
        <v>117</v>
      </c>
      <c r="D4790" s="3">
        <v>7</v>
      </c>
      <c r="E4790" s="3" t="s">
        <v>112</v>
      </c>
      <c r="F4790" s="3" t="s">
        <v>111</v>
      </c>
      <c r="G4790" s="95">
        <v>237.65</v>
      </c>
    </row>
    <row r="4791" spans="2:7">
      <c r="B4791" s="41">
        <v>44399</v>
      </c>
      <c r="C4791" s="3" t="s">
        <v>117</v>
      </c>
      <c r="D4791" s="3">
        <v>8</v>
      </c>
      <c r="E4791" s="3" t="s">
        <v>112</v>
      </c>
      <c r="F4791" s="3" t="s">
        <v>115</v>
      </c>
      <c r="G4791" s="95">
        <v>279.60000000000002</v>
      </c>
    </row>
    <row r="4792" spans="2:7">
      <c r="B4792" s="41">
        <v>44387</v>
      </c>
      <c r="C4792" s="3" t="s">
        <v>119</v>
      </c>
      <c r="D4792" s="3">
        <v>2</v>
      </c>
      <c r="E4792" s="3" t="s">
        <v>112</v>
      </c>
      <c r="F4792" s="3" t="s">
        <v>105</v>
      </c>
      <c r="G4792" s="95">
        <v>67.900000000000006</v>
      </c>
    </row>
    <row r="4793" spans="2:7">
      <c r="B4793" s="41">
        <v>44566</v>
      </c>
      <c r="C4793" s="3" t="s">
        <v>117</v>
      </c>
      <c r="D4793" s="3">
        <v>4</v>
      </c>
      <c r="E4793" s="3" t="s">
        <v>9</v>
      </c>
      <c r="F4793" s="3" t="s">
        <v>111</v>
      </c>
      <c r="G4793" s="95">
        <v>115.8</v>
      </c>
    </row>
    <row r="4794" spans="2:7">
      <c r="B4794" s="41">
        <v>44109</v>
      </c>
      <c r="C4794" s="3" t="s">
        <v>118</v>
      </c>
      <c r="D4794" s="3">
        <v>43</v>
      </c>
      <c r="E4794" s="3" t="s">
        <v>112</v>
      </c>
      <c r="F4794" s="3" t="s">
        <v>105</v>
      </c>
      <c r="G4794" s="95">
        <v>1240.8699999999999</v>
      </c>
    </row>
    <row r="4795" spans="2:7">
      <c r="B4795" s="41">
        <v>44842</v>
      </c>
      <c r="C4795" s="3" t="s">
        <v>118</v>
      </c>
      <c r="D4795" s="3">
        <v>21</v>
      </c>
      <c r="E4795" s="3" t="s">
        <v>114</v>
      </c>
      <c r="F4795" s="3" t="s">
        <v>111</v>
      </c>
      <c r="G4795" s="95">
        <v>544.95000000000005</v>
      </c>
    </row>
    <row r="4796" spans="2:7">
      <c r="B4796" s="41">
        <v>44885</v>
      </c>
      <c r="C4796" s="3" t="s">
        <v>117</v>
      </c>
      <c r="D4796" s="3">
        <v>9</v>
      </c>
      <c r="E4796" s="3" t="s">
        <v>112</v>
      </c>
      <c r="F4796" s="3" t="s">
        <v>113</v>
      </c>
      <c r="G4796" s="95">
        <v>314.55</v>
      </c>
    </row>
    <row r="4797" spans="2:7">
      <c r="B4797" s="41">
        <v>44234</v>
      </c>
      <c r="C4797" s="3" t="s">
        <v>117</v>
      </c>
      <c r="D4797" s="3">
        <v>400</v>
      </c>
      <c r="E4797" s="3" t="s">
        <v>112</v>
      </c>
      <c r="F4797" s="3" t="s">
        <v>113</v>
      </c>
      <c r="G4797" s="95">
        <v>8038.5</v>
      </c>
    </row>
    <row r="4798" spans="2:7">
      <c r="B4798" s="41">
        <v>44623</v>
      </c>
      <c r="C4798" s="3" t="s">
        <v>118</v>
      </c>
      <c r="D4798" s="3">
        <v>44</v>
      </c>
      <c r="E4798" s="3" t="s">
        <v>9</v>
      </c>
      <c r="F4798" s="3" t="s">
        <v>115</v>
      </c>
      <c r="G4798" s="95">
        <v>1082.73</v>
      </c>
    </row>
    <row r="4799" spans="2:7">
      <c r="B4799" s="41">
        <v>44851</v>
      </c>
      <c r="C4799" s="3" t="s">
        <v>116</v>
      </c>
      <c r="D4799" s="3">
        <v>150</v>
      </c>
      <c r="E4799" s="3" t="s">
        <v>9</v>
      </c>
      <c r="F4799" s="3" t="s">
        <v>109</v>
      </c>
      <c r="G4799" s="95">
        <v>2829.75</v>
      </c>
    </row>
    <row r="4800" spans="2:7">
      <c r="B4800" s="41">
        <v>44345</v>
      </c>
      <c r="C4800" s="3" t="s">
        <v>107</v>
      </c>
      <c r="D4800" s="3">
        <v>475</v>
      </c>
      <c r="E4800" s="3" t="s">
        <v>110</v>
      </c>
      <c r="F4800" s="3" t="s">
        <v>108</v>
      </c>
      <c r="G4800" s="95">
        <v>6814.47</v>
      </c>
    </row>
    <row r="4801" spans="2:7">
      <c r="B4801" s="41">
        <v>44581</v>
      </c>
      <c r="C4801" s="3" t="s">
        <v>116</v>
      </c>
      <c r="D4801" s="3">
        <v>19</v>
      </c>
      <c r="E4801" s="3" t="s">
        <v>6</v>
      </c>
      <c r="F4801" s="3" t="s">
        <v>108</v>
      </c>
      <c r="G4801" s="95">
        <v>811.11</v>
      </c>
    </row>
    <row r="4802" spans="2:7">
      <c r="B4802" s="41">
        <v>43936</v>
      </c>
      <c r="C4802" s="3" t="s">
        <v>118</v>
      </c>
      <c r="D4802" s="3">
        <v>4</v>
      </c>
      <c r="E4802" s="3" t="s">
        <v>112</v>
      </c>
      <c r="F4802" s="3" t="s">
        <v>109</v>
      </c>
      <c r="G4802" s="95">
        <v>139.80000000000001</v>
      </c>
    </row>
    <row r="4803" spans="2:7">
      <c r="B4803" s="41">
        <v>44382</v>
      </c>
      <c r="C4803" s="3" t="s">
        <v>107</v>
      </c>
      <c r="D4803" s="3">
        <v>9</v>
      </c>
      <c r="E4803" s="3" t="s">
        <v>6</v>
      </c>
      <c r="F4803" s="3" t="s">
        <v>113</v>
      </c>
      <c r="G4803" s="95">
        <v>402.21</v>
      </c>
    </row>
    <row r="4804" spans="2:7">
      <c r="B4804" s="41">
        <v>44193</v>
      </c>
      <c r="C4804" s="3" t="s">
        <v>118</v>
      </c>
      <c r="D4804" s="3">
        <v>525</v>
      </c>
      <c r="E4804" s="3" t="s">
        <v>110</v>
      </c>
      <c r="F4804" s="3" t="s">
        <v>108</v>
      </c>
      <c r="G4804" s="95">
        <v>7833.66</v>
      </c>
    </row>
    <row r="4805" spans="2:7">
      <c r="B4805" s="41">
        <v>44044</v>
      </c>
      <c r="C4805" s="3" t="s">
        <v>119</v>
      </c>
      <c r="D4805" s="3">
        <v>200</v>
      </c>
      <c r="E4805" s="3" t="s">
        <v>6</v>
      </c>
      <c r="F4805" s="3" t="s">
        <v>106</v>
      </c>
      <c r="G4805" s="95">
        <v>6116.6</v>
      </c>
    </row>
    <row r="4806" spans="2:7">
      <c r="B4806" s="41">
        <v>43916</v>
      </c>
      <c r="C4806" s="3" t="s">
        <v>107</v>
      </c>
      <c r="D4806" s="3">
        <v>11</v>
      </c>
      <c r="E4806" s="3" t="s">
        <v>9</v>
      </c>
      <c r="F4806" s="3" t="s">
        <v>105</v>
      </c>
      <c r="G4806" s="95">
        <v>307.45</v>
      </c>
    </row>
    <row r="4807" spans="2:7">
      <c r="B4807" s="41">
        <v>44039</v>
      </c>
      <c r="C4807" s="3" t="s">
        <v>107</v>
      </c>
      <c r="D4807" s="3">
        <v>44</v>
      </c>
      <c r="E4807" s="3" t="s">
        <v>9</v>
      </c>
      <c r="F4807" s="3" t="s">
        <v>109</v>
      </c>
      <c r="G4807" s="95">
        <v>1082.73</v>
      </c>
    </row>
    <row r="4808" spans="2:7">
      <c r="B4808" s="41">
        <v>43835</v>
      </c>
      <c r="C4808" s="3" t="s">
        <v>119</v>
      </c>
      <c r="D4808" s="3">
        <v>6</v>
      </c>
      <c r="E4808" s="3" t="s">
        <v>112</v>
      </c>
      <c r="F4808" s="3" t="s">
        <v>111</v>
      </c>
      <c r="G4808" s="95">
        <v>209.7</v>
      </c>
    </row>
    <row r="4809" spans="2:7">
      <c r="B4809" s="41">
        <v>44443</v>
      </c>
      <c r="C4809" s="3" t="s">
        <v>118</v>
      </c>
      <c r="D4809" s="3">
        <v>7</v>
      </c>
      <c r="E4809" s="3" t="s">
        <v>112</v>
      </c>
      <c r="F4809" s="3" t="s">
        <v>115</v>
      </c>
      <c r="G4809" s="95">
        <v>244.65</v>
      </c>
    </row>
    <row r="4810" spans="2:7">
      <c r="B4810" s="41">
        <v>44040</v>
      </c>
      <c r="C4810" s="3" t="s">
        <v>117</v>
      </c>
      <c r="D4810" s="3">
        <v>8</v>
      </c>
      <c r="E4810" s="3" t="s">
        <v>114</v>
      </c>
      <c r="F4810" s="3" t="s">
        <v>105</v>
      </c>
      <c r="G4810" s="95">
        <v>207.6</v>
      </c>
    </row>
    <row r="4811" spans="2:7">
      <c r="B4811" s="41">
        <v>44498</v>
      </c>
      <c r="C4811" s="3" t="s">
        <v>107</v>
      </c>
      <c r="D4811" s="3">
        <v>19</v>
      </c>
      <c r="E4811" s="3" t="s">
        <v>110</v>
      </c>
      <c r="F4811" s="3" t="s">
        <v>109</v>
      </c>
      <c r="G4811" s="95">
        <v>455.05</v>
      </c>
    </row>
    <row r="4812" spans="2:7">
      <c r="B4812" s="41">
        <v>44482</v>
      </c>
      <c r="C4812" s="3" t="s">
        <v>118</v>
      </c>
      <c r="D4812" s="3">
        <v>350</v>
      </c>
      <c r="E4812" s="3" t="s">
        <v>112</v>
      </c>
      <c r="F4812" s="3" t="s">
        <v>108</v>
      </c>
      <c r="G4812" s="95">
        <v>7033.69</v>
      </c>
    </row>
    <row r="4813" spans="2:7">
      <c r="B4813" s="41">
        <v>44113</v>
      </c>
      <c r="C4813" s="3" t="s">
        <v>116</v>
      </c>
      <c r="D4813" s="3">
        <v>6</v>
      </c>
      <c r="E4813" s="3" t="s">
        <v>114</v>
      </c>
      <c r="F4813" s="3" t="s">
        <v>105</v>
      </c>
      <c r="G4813" s="95">
        <v>149.69999999999999</v>
      </c>
    </row>
    <row r="4814" spans="2:7">
      <c r="B4814" s="41">
        <v>44859</v>
      </c>
      <c r="C4814" s="3" t="s">
        <v>119</v>
      </c>
      <c r="D4814" s="3">
        <v>6</v>
      </c>
      <c r="E4814" s="3" t="s">
        <v>9</v>
      </c>
      <c r="F4814" s="3" t="s">
        <v>105</v>
      </c>
      <c r="G4814" s="95">
        <v>161.69999999999999</v>
      </c>
    </row>
    <row r="4815" spans="2:7">
      <c r="B4815" s="41">
        <v>44384</v>
      </c>
      <c r="C4815" s="3" t="s">
        <v>116</v>
      </c>
      <c r="D4815" s="3">
        <v>300</v>
      </c>
      <c r="E4815" s="3" t="s">
        <v>110</v>
      </c>
      <c r="F4815" s="3" t="s">
        <v>105</v>
      </c>
      <c r="G4815" s="95">
        <v>4303.88</v>
      </c>
    </row>
    <row r="4816" spans="2:7">
      <c r="B4816" s="41">
        <v>43997</v>
      </c>
      <c r="C4816" s="3" t="s">
        <v>117</v>
      </c>
      <c r="D4816" s="3">
        <v>9</v>
      </c>
      <c r="E4816" s="3" t="s">
        <v>114</v>
      </c>
      <c r="F4816" s="3" t="s">
        <v>109</v>
      </c>
      <c r="G4816" s="95">
        <v>224.55</v>
      </c>
    </row>
    <row r="4817" spans="2:7">
      <c r="B4817" s="41">
        <v>44529</v>
      </c>
      <c r="C4817" s="3" t="s">
        <v>118</v>
      </c>
      <c r="D4817" s="3">
        <v>47</v>
      </c>
      <c r="E4817" s="3" t="s">
        <v>112</v>
      </c>
      <c r="F4817" s="3" t="s">
        <v>106</v>
      </c>
      <c r="G4817" s="95">
        <v>1396.25</v>
      </c>
    </row>
    <row r="4818" spans="2:7">
      <c r="B4818" s="41">
        <v>44543</v>
      </c>
      <c r="C4818" s="3" t="s">
        <v>117</v>
      </c>
      <c r="D4818" s="3">
        <v>9</v>
      </c>
      <c r="E4818" s="3" t="s">
        <v>6</v>
      </c>
      <c r="F4818" s="3" t="s">
        <v>108</v>
      </c>
      <c r="G4818" s="95">
        <v>402.21</v>
      </c>
    </row>
    <row r="4819" spans="2:7">
      <c r="B4819" s="41">
        <v>43843</v>
      </c>
      <c r="C4819" s="3" t="s">
        <v>117</v>
      </c>
      <c r="D4819" s="3">
        <v>9</v>
      </c>
      <c r="E4819" s="3" t="s">
        <v>112</v>
      </c>
      <c r="F4819" s="3" t="s">
        <v>106</v>
      </c>
      <c r="G4819" s="95">
        <v>323.55</v>
      </c>
    </row>
    <row r="4820" spans="2:7">
      <c r="B4820" s="41">
        <v>43996</v>
      </c>
      <c r="C4820" s="3" t="s">
        <v>117</v>
      </c>
      <c r="D4820" s="3">
        <v>8</v>
      </c>
      <c r="E4820" s="3" t="s">
        <v>9</v>
      </c>
      <c r="F4820" s="3" t="s">
        <v>111</v>
      </c>
      <c r="G4820" s="95">
        <v>215.6</v>
      </c>
    </row>
    <row r="4821" spans="2:7">
      <c r="B4821" s="41">
        <v>44747</v>
      </c>
      <c r="C4821" s="3" t="s">
        <v>116</v>
      </c>
      <c r="D4821" s="3">
        <v>9</v>
      </c>
      <c r="E4821" s="3" t="s">
        <v>114</v>
      </c>
      <c r="F4821" s="3" t="s">
        <v>109</v>
      </c>
      <c r="G4821" s="95">
        <v>233.55</v>
      </c>
    </row>
    <row r="4822" spans="2:7">
      <c r="B4822" s="41">
        <v>44375</v>
      </c>
      <c r="C4822" s="3" t="s">
        <v>119</v>
      </c>
      <c r="D4822" s="3">
        <v>400</v>
      </c>
      <c r="E4822" s="3" t="s">
        <v>110</v>
      </c>
      <c r="F4822" s="3" t="s">
        <v>105</v>
      </c>
      <c r="G4822" s="95">
        <v>5738.5</v>
      </c>
    </row>
    <row r="4823" spans="2:7">
      <c r="B4823" s="41">
        <v>44619</v>
      </c>
      <c r="C4823" s="3" t="s">
        <v>119</v>
      </c>
      <c r="D4823" s="3">
        <v>9</v>
      </c>
      <c r="E4823" s="3" t="s">
        <v>114</v>
      </c>
      <c r="F4823" s="3" t="s">
        <v>108</v>
      </c>
      <c r="G4823" s="95">
        <v>233.55</v>
      </c>
    </row>
    <row r="4824" spans="2:7">
      <c r="B4824" s="41">
        <v>44333</v>
      </c>
      <c r="C4824" s="3" t="s">
        <v>117</v>
      </c>
      <c r="D4824" s="3">
        <v>9</v>
      </c>
      <c r="E4824" s="3" t="s">
        <v>6</v>
      </c>
      <c r="F4824" s="3" t="s">
        <v>113</v>
      </c>
      <c r="G4824" s="95">
        <v>384.21</v>
      </c>
    </row>
    <row r="4825" spans="2:7">
      <c r="B4825" s="41">
        <v>44016</v>
      </c>
      <c r="C4825" s="3" t="s">
        <v>116</v>
      </c>
      <c r="D4825" s="3">
        <v>8</v>
      </c>
      <c r="E4825" s="3" t="s">
        <v>6</v>
      </c>
      <c r="F4825" s="3" t="s">
        <v>108</v>
      </c>
      <c r="G4825" s="95">
        <v>357.52</v>
      </c>
    </row>
    <row r="4826" spans="2:7">
      <c r="B4826" s="41">
        <v>44370</v>
      </c>
      <c r="C4826" s="3" t="s">
        <v>116</v>
      </c>
      <c r="D4826" s="3">
        <v>225</v>
      </c>
      <c r="E4826" s="3" t="s">
        <v>112</v>
      </c>
      <c r="F4826" s="3" t="s">
        <v>106</v>
      </c>
      <c r="G4826" s="95">
        <v>5504.63</v>
      </c>
    </row>
    <row r="4827" spans="2:7">
      <c r="B4827" s="41">
        <v>44035</v>
      </c>
      <c r="C4827" s="3" t="s">
        <v>119</v>
      </c>
      <c r="D4827" s="3">
        <v>100</v>
      </c>
      <c r="E4827" s="3" t="s">
        <v>112</v>
      </c>
      <c r="F4827" s="3" t="s">
        <v>108</v>
      </c>
      <c r="G4827" s="95">
        <v>2446.5</v>
      </c>
    </row>
    <row r="4828" spans="2:7">
      <c r="B4828" s="41">
        <v>44227</v>
      </c>
      <c r="C4828" s="3" t="s">
        <v>119</v>
      </c>
      <c r="D4828" s="3">
        <v>19</v>
      </c>
      <c r="E4828" s="3" t="s">
        <v>114</v>
      </c>
      <c r="F4828" s="3" t="s">
        <v>111</v>
      </c>
      <c r="G4828" s="95">
        <v>474.05</v>
      </c>
    </row>
    <row r="4829" spans="2:7">
      <c r="B4829" s="41">
        <v>44141</v>
      </c>
      <c r="C4829" s="3" t="s">
        <v>117</v>
      </c>
      <c r="D4829" s="3">
        <v>7</v>
      </c>
      <c r="E4829" s="3" t="s">
        <v>110</v>
      </c>
      <c r="F4829" s="3" t="s">
        <v>109</v>
      </c>
      <c r="G4829" s="95">
        <v>181.65</v>
      </c>
    </row>
    <row r="4830" spans="2:7">
      <c r="B4830" s="41">
        <v>44885</v>
      </c>
      <c r="C4830" s="3" t="s">
        <v>119</v>
      </c>
      <c r="D4830" s="3">
        <v>2</v>
      </c>
      <c r="E4830" s="3" t="s">
        <v>6</v>
      </c>
      <c r="F4830" s="3" t="s">
        <v>111</v>
      </c>
      <c r="G4830" s="95">
        <v>89.38</v>
      </c>
    </row>
    <row r="4831" spans="2:7">
      <c r="B4831" s="41">
        <v>44045</v>
      </c>
      <c r="C4831" s="3" t="s">
        <v>116</v>
      </c>
      <c r="D4831" s="3">
        <v>1</v>
      </c>
      <c r="E4831" s="3" t="s">
        <v>114</v>
      </c>
      <c r="F4831" s="3" t="s">
        <v>111</v>
      </c>
      <c r="G4831" s="95">
        <v>25.95</v>
      </c>
    </row>
    <row r="4832" spans="2:7">
      <c r="B4832" s="41">
        <v>44683</v>
      </c>
      <c r="C4832" s="3" t="s">
        <v>117</v>
      </c>
      <c r="D4832" s="3">
        <v>40</v>
      </c>
      <c r="E4832" s="3" t="s">
        <v>110</v>
      </c>
      <c r="F4832" s="3" t="s">
        <v>106</v>
      </c>
      <c r="G4832" s="95">
        <v>882.3</v>
      </c>
    </row>
    <row r="4833" spans="2:7">
      <c r="B4833" s="41">
        <v>44623</v>
      </c>
      <c r="C4833" s="3" t="s">
        <v>118</v>
      </c>
      <c r="D4833" s="3">
        <v>16</v>
      </c>
      <c r="E4833" s="3" t="s">
        <v>112</v>
      </c>
      <c r="F4833" s="3" t="s">
        <v>105</v>
      </c>
      <c r="G4833" s="95">
        <v>559.20000000000005</v>
      </c>
    </row>
    <row r="4834" spans="2:7">
      <c r="B4834" s="41">
        <v>44407</v>
      </c>
      <c r="C4834" s="3" t="s">
        <v>119</v>
      </c>
      <c r="D4834" s="3">
        <v>17</v>
      </c>
      <c r="E4834" s="3" t="s">
        <v>6</v>
      </c>
      <c r="F4834" s="3" t="s">
        <v>113</v>
      </c>
      <c r="G4834" s="95">
        <v>759.73</v>
      </c>
    </row>
    <row r="4835" spans="2:7">
      <c r="B4835" s="41">
        <v>44113</v>
      </c>
      <c r="C4835" s="3" t="s">
        <v>119</v>
      </c>
      <c r="D4835" s="3">
        <v>75</v>
      </c>
      <c r="E4835" s="3" t="s">
        <v>112</v>
      </c>
      <c r="F4835" s="3" t="s">
        <v>106</v>
      </c>
      <c r="G4835" s="95">
        <v>1909.69</v>
      </c>
    </row>
    <row r="4836" spans="2:7">
      <c r="B4836" s="41">
        <v>44217</v>
      </c>
      <c r="C4836" s="3" t="s">
        <v>117</v>
      </c>
      <c r="D4836" s="3">
        <v>5</v>
      </c>
      <c r="E4836" s="3" t="s">
        <v>112</v>
      </c>
      <c r="F4836" s="3" t="s">
        <v>115</v>
      </c>
      <c r="G4836" s="95">
        <v>179.75</v>
      </c>
    </row>
    <row r="4837" spans="2:7">
      <c r="B4837" s="41">
        <v>44688</v>
      </c>
      <c r="C4837" s="3" t="s">
        <v>116</v>
      </c>
      <c r="D4837" s="3">
        <v>34</v>
      </c>
      <c r="E4837" s="3" t="s">
        <v>6</v>
      </c>
      <c r="F4837" s="3" t="s">
        <v>113</v>
      </c>
      <c r="G4837" s="95">
        <v>1291.54</v>
      </c>
    </row>
    <row r="4838" spans="2:7">
      <c r="B4838" s="41">
        <v>44840</v>
      </c>
      <c r="C4838" s="3" t="s">
        <v>119</v>
      </c>
      <c r="D4838" s="3">
        <v>43</v>
      </c>
      <c r="E4838" s="3" t="s">
        <v>114</v>
      </c>
      <c r="F4838" s="3" t="s">
        <v>105</v>
      </c>
      <c r="G4838" s="95">
        <v>985.02</v>
      </c>
    </row>
    <row r="4839" spans="2:7">
      <c r="B4839" s="41">
        <v>44312</v>
      </c>
      <c r="C4839" s="3" t="s">
        <v>117</v>
      </c>
      <c r="D4839" s="3">
        <v>4</v>
      </c>
      <c r="E4839" s="3" t="s">
        <v>9</v>
      </c>
      <c r="F4839" s="3" t="s">
        <v>106</v>
      </c>
      <c r="G4839" s="95">
        <v>107.8</v>
      </c>
    </row>
    <row r="4840" spans="2:7">
      <c r="B4840" s="41">
        <v>44000</v>
      </c>
      <c r="C4840" s="3" t="s">
        <v>119</v>
      </c>
      <c r="D4840" s="3">
        <v>14</v>
      </c>
      <c r="E4840" s="3" t="s">
        <v>114</v>
      </c>
      <c r="F4840" s="3" t="s">
        <v>106</v>
      </c>
      <c r="G4840" s="95">
        <v>349.3</v>
      </c>
    </row>
    <row r="4841" spans="2:7">
      <c r="B4841" s="41">
        <v>44785</v>
      </c>
      <c r="C4841" s="3" t="s">
        <v>117</v>
      </c>
      <c r="D4841" s="3">
        <v>11</v>
      </c>
      <c r="E4841" s="3" t="s">
        <v>6</v>
      </c>
      <c r="F4841" s="3" t="s">
        <v>108</v>
      </c>
      <c r="G4841" s="95">
        <v>469.59</v>
      </c>
    </row>
    <row r="4842" spans="2:7">
      <c r="B4842" s="41">
        <v>44452</v>
      </c>
      <c r="C4842" s="3" t="s">
        <v>116</v>
      </c>
      <c r="D4842" s="3">
        <v>300</v>
      </c>
      <c r="E4842" s="3" t="s">
        <v>9</v>
      </c>
      <c r="F4842" s="3" t="s">
        <v>113</v>
      </c>
      <c r="G4842" s="95">
        <v>4993.88</v>
      </c>
    </row>
    <row r="4843" spans="2:7">
      <c r="B4843" s="41">
        <v>44185</v>
      </c>
      <c r="C4843" s="3" t="s">
        <v>117</v>
      </c>
      <c r="D4843" s="3">
        <v>6</v>
      </c>
      <c r="E4843" s="3" t="s">
        <v>9</v>
      </c>
      <c r="F4843" s="3" t="s">
        <v>109</v>
      </c>
      <c r="G4843" s="95">
        <v>161.69999999999999</v>
      </c>
    </row>
    <row r="4844" spans="2:7">
      <c r="B4844" s="41">
        <v>44872</v>
      </c>
      <c r="C4844" s="3" t="s">
        <v>116</v>
      </c>
      <c r="D4844" s="3">
        <v>425</v>
      </c>
      <c r="E4844" s="3" t="s">
        <v>114</v>
      </c>
      <c r="F4844" s="3" t="s">
        <v>115</v>
      </c>
      <c r="G4844" s="95">
        <v>6097.16</v>
      </c>
    </row>
    <row r="4845" spans="2:7">
      <c r="B4845" s="41">
        <v>44578</v>
      </c>
      <c r="C4845" s="3" t="s">
        <v>119</v>
      </c>
      <c r="D4845" s="3">
        <v>200</v>
      </c>
      <c r="E4845" s="3" t="s">
        <v>114</v>
      </c>
      <c r="F4845" s="3" t="s">
        <v>105</v>
      </c>
      <c r="G4845" s="95">
        <v>3493</v>
      </c>
    </row>
    <row r="4846" spans="2:7">
      <c r="B4846" s="41">
        <v>44213</v>
      </c>
      <c r="C4846" s="3" t="s">
        <v>107</v>
      </c>
      <c r="D4846" s="3">
        <v>2</v>
      </c>
      <c r="E4846" s="3" t="s">
        <v>6</v>
      </c>
      <c r="F4846" s="3" t="s">
        <v>113</v>
      </c>
      <c r="G4846" s="95">
        <v>87.38</v>
      </c>
    </row>
    <row r="4847" spans="2:7">
      <c r="B4847" s="41">
        <v>44648</v>
      </c>
      <c r="C4847" s="3" t="s">
        <v>117</v>
      </c>
      <c r="D4847" s="3">
        <v>225</v>
      </c>
      <c r="E4847" s="3" t="s">
        <v>112</v>
      </c>
      <c r="F4847" s="3" t="s">
        <v>106</v>
      </c>
      <c r="G4847" s="95">
        <v>5504.63</v>
      </c>
    </row>
    <row r="4848" spans="2:7">
      <c r="B4848" s="41">
        <v>44271</v>
      </c>
      <c r="C4848" s="3" t="s">
        <v>119</v>
      </c>
      <c r="D4848" s="3">
        <v>25</v>
      </c>
      <c r="E4848" s="3" t="s">
        <v>6</v>
      </c>
      <c r="F4848" s="3" t="s">
        <v>105</v>
      </c>
      <c r="G4848" s="95">
        <v>949.66</v>
      </c>
    </row>
    <row r="4849" spans="2:7">
      <c r="B4849" s="41">
        <v>44212</v>
      </c>
      <c r="C4849" s="3" t="s">
        <v>118</v>
      </c>
      <c r="D4849" s="3">
        <v>3</v>
      </c>
      <c r="E4849" s="3" t="s">
        <v>112</v>
      </c>
      <c r="F4849" s="3" t="s">
        <v>108</v>
      </c>
      <c r="G4849" s="95">
        <v>107.85</v>
      </c>
    </row>
    <row r="4850" spans="2:7">
      <c r="B4850" s="41">
        <v>44227</v>
      </c>
      <c r="C4850" s="3" t="s">
        <v>119</v>
      </c>
      <c r="D4850" s="3">
        <v>2</v>
      </c>
      <c r="E4850" s="3" t="s">
        <v>6</v>
      </c>
      <c r="F4850" s="3" t="s">
        <v>105</v>
      </c>
      <c r="G4850" s="95">
        <v>89.38</v>
      </c>
    </row>
    <row r="4851" spans="2:7">
      <c r="B4851" s="41">
        <v>43909</v>
      </c>
      <c r="C4851" s="3" t="s">
        <v>119</v>
      </c>
      <c r="D4851" s="3">
        <v>4</v>
      </c>
      <c r="E4851" s="3" t="s">
        <v>110</v>
      </c>
      <c r="F4851" s="3" t="s">
        <v>115</v>
      </c>
      <c r="G4851" s="95">
        <v>99.8</v>
      </c>
    </row>
    <row r="4852" spans="2:7">
      <c r="B4852" s="41">
        <v>44254</v>
      </c>
      <c r="C4852" s="3" t="s">
        <v>107</v>
      </c>
      <c r="D4852" s="3">
        <v>20</v>
      </c>
      <c r="E4852" s="3" t="s">
        <v>114</v>
      </c>
      <c r="F4852" s="3" t="s">
        <v>106</v>
      </c>
      <c r="G4852" s="95">
        <v>539</v>
      </c>
    </row>
    <row r="4853" spans="2:7">
      <c r="B4853" s="41">
        <v>44702</v>
      </c>
      <c r="C4853" s="3" t="s">
        <v>118</v>
      </c>
      <c r="D4853" s="3">
        <v>5</v>
      </c>
      <c r="E4853" s="3" t="s">
        <v>110</v>
      </c>
      <c r="F4853" s="3" t="s">
        <v>109</v>
      </c>
      <c r="G4853" s="95">
        <v>124.75</v>
      </c>
    </row>
    <row r="4854" spans="2:7">
      <c r="B4854" s="41">
        <v>43864</v>
      </c>
      <c r="C4854" s="3" t="s">
        <v>117</v>
      </c>
      <c r="D4854" s="3">
        <v>8</v>
      </c>
      <c r="E4854" s="3" t="s">
        <v>6</v>
      </c>
      <c r="F4854" s="3" t="s">
        <v>105</v>
      </c>
      <c r="G4854" s="95">
        <v>341.52</v>
      </c>
    </row>
    <row r="4855" spans="2:7">
      <c r="B4855" s="41">
        <v>44163</v>
      </c>
      <c r="C4855" s="3" t="s">
        <v>117</v>
      </c>
      <c r="D4855" s="3">
        <v>8</v>
      </c>
      <c r="E4855" s="3" t="s">
        <v>6</v>
      </c>
      <c r="F4855" s="3" t="s">
        <v>105</v>
      </c>
      <c r="G4855" s="95">
        <v>357.52</v>
      </c>
    </row>
    <row r="4856" spans="2:7">
      <c r="B4856" s="41">
        <v>44103</v>
      </c>
      <c r="C4856" s="3" t="s">
        <v>118</v>
      </c>
      <c r="D4856" s="3">
        <v>29</v>
      </c>
      <c r="E4856" s="3" t="s">
        <v>110</v>
      </c>
      <c r="F4856" s="3" t="s">
        <v>111</v>
      </c>
      <c r="G4856" s="95">
        <v>615.02</v>
      </c>
    </row>
    <row r="4857" spans="2:7">
      <c r="B4857" s="41">
        <v>44702</v>
      </c>
      <c r="C4857" s="3" t="s">
        <v>117</v>
      </c>
      <c r="D4857" s="3">
        <v>6</v>
      </c>
      <c r="E4857" s="3" t="s">
        <v>112</v>
      </c>
      <c r="F4857" s="3" t="s">
        <v>109</v>
      </c>
      <c r="G4857" s="95">
        <v>215.7</v>
      </c>
    </row>
    <row r="4858" spans="2:7">
      <c r="B4858" s="41">
        <v>44562</v>
      </c>
      <c r="C4858" s="3" t="s">
        <v>116</v>
      </c>
      <c r="D4858" s="3">
        <v>300</v>
      </c>
      <c r="E4858" s="3" t="s">
        <v>9</v>
      </c>
      <c r="F4858" s="3" t="s">
        <v>105</v>
      </c>
      <c r="G4858" s="95">
        <v>4821.38</v>
      </c>
    </row>
    <row r="4859" spans="2:7">
      <c r="B4859" s="41">
        <v>44882</v>
      </c>
      <c r="C4859" s="3" t="s">
        <v>107</v>
      </c>
      <c r="D4859" s="3">
        <v>35</v>
      </c>
      <c r="E4859" s="3" t="s">
        <v>110</v>
      </c>
      <c r="F4859" s="3" t="s">
        <v>109</v>
      </c>
      <c r="G4859" s="95">
        <v>772.01</v>
      </c>
    </row>
    <row r="4860" spans="2:7">
      <c r="B4860" s="41">
        <v>44444</v>
      </c>
      <c r="C4860" s="3" t="s">
        <v>107</v>
      </c>
      <c r="D4860" s="3">
        <v>325</v>
      </c>
      <c r="E4860" s="3" t="s">
        <v>6</v>
      </c>
      <c r="F4860" s="3" t="s">
        <v>111</v>
      </c>
      <c r="G4860" s="95">
        <v>7977.69</v>
      </c>
    </row>
    <row r="4861" spans="2:7">
      <c r="B4861" s="41">
        <v>44032</v>
      </c>
      <c r="C4861" s="3" t="s">
        <v>116</v>
      </c>
      <c r="D4861" s="3">
        <v>11</v>
      </c>
      <c r="E4861" s="3" t="s">
        <v>112</v>
      </c>
      <c r="F4861" s="3" t="s">
        <v>105</v>
      </c>
      <c r="G4861" s="95">
        <v>395.45</v>
      </c>
    </row>
    <row r="4862" spans="2:7">
      <c r="B4862" s="41">
        <v>44868</v>
      </c>
      <c r="C4862" s="3" t="s">
        <v>116</v>
      </c>
      <c r="D4862" s="3">
        <v>30</v>
      </c>
      <c r="E4862" s="3" t="s">
        <v>6</v>
      </c>
      <c r="F4862" s="3" t="s">
        <v>115</v>
      </c>
      <c r="G4862" s="95">
        <v>1114.0999999999999</v>
      </c>
    </row>
    <row r="4863" spans="2:7">
      <c r="B4863" s="41">
        <v>44115</v>
      </c>
      <c r="C4863" s="3" t="s">
        <v>118</v>
      </c>
      <c r="D4863" s="3">
        <v>6</v>
      </c>
      <c r="E4863" s="3" t="s">
        <v>6</v>
      </c>
      <c r="F4863" s="3" t="s">
        <v>105</v>
      </c>
      <c r="G4863" s="95">
        <v>268.14</v>
      </c>
    </row>
    <row r="4864" spans="2:7">
      <c r="B4864" s="41">
        <v>44419</v>
      </c>
      <c r="C4864" s="3" t="s">
        <v>117</v>
      </c>
      <c r="D4864" s="3">
        <v>3</v>
      </c>
      <c r="E4864" s="3" t="s">
        <v>9</v>
      </c>
      <c r="F4864" s="3" t="s">
        <v>105</v>
      </c>
      <c r="G4864" s="95">
        <v>80.849999999999994</v>
      </c>
    </row>
    <row r="4865" spans="2:7">
      <c r="B4865" s="41">
        <v>44222</v>
      </c>
      <c r="C4865" s="3" t="s">
        <v>117</v>
      </c>
      <c r="D4865" s="3">
        <v>39</v>
      </c>
      <c r="E4865" s="3" t="s">
        <v>114</v>
      </c>
      <c r="F4865" s="3" t="s">
        <v>108</v>
      </c>
      <c r="G4865" s="95">
        <v>860.24</v>
      </c>
    </row>
    <row r="4866" spans="2:7">
      <c r="B4866" s="41">
        <v>44589</v>
      </c>
      <c r="C4866" s="3" t="s">
        <v>107</v>
      </c>
      <c r="D4866" s="3">
        <v>475</v>
      </c>
      <c r="E4866" s="3" t="s">
        <v>112</v>
      </c>
      <c r="F4866" s="3" t="s">
        <v>108</v>
      </c>
      <c r="G4866" s="95">
        <v>9272.59</v>
      </c>
    </row>
    <row r="4867" spans="2:7">
      <c r="B4867" s="41">
        <v>44353</v>
      </c>
      <c r="C4867" s="3" t="s">
        <v>119</v>
      </c>
      <c r="D4867" s="3">
        <v>575</v>
      </c>
      <c r="E4867" s="3" t="s">
        <v>110</v>
      </c>
      <c r="F4867" s="3" t="s">
        <v>105</v>
      </c>
      <c r="G4867" s="95">
        <v>8249.09</v>
      </c>
    </row>
    <row r="4868" spans="2:7">
      <c r="B4868" s="41">
        <v>44877</v>
      </c>
      <c r="C4868" s="3" t="s">
        <v>117</v>
      </c>
      <c r="D4868" s="3">
        <v>2</v>
      </c>
      <c r="E4868" s="3" t="s">
        <v>114</v>
      </c>
      <c r="F4868" s="3" t="s">
        <v>106</v>
      </c>
      <c r="G4868" s="95">
        <v>53.9</v>
      </c>
    </row>
    <row r="4869" spans="2:7">
      <c r="B4869" s="41">
        <v>44064</v>
      </c>
      <c r="C4869" s="3" t="s">
        <v>107</v>
      </c>
      <c r="D4869" s="3">
        <v>7</v>
      </c>
      <c r="E4869" s="3" t="s">
        <v>6</v>
      </c>
      <c r="F4869" s="3" t="s">
        <v>111</v>
      </c>
      <c r="G4869" s="95">
        <v>312.83</v>
      </c>
    </row>
    <row r="4870" spans="2:7">
      <c r="B4870" s="41">
        <v>44333</v>
      </c>
      <c r="C4870" s="3" t="s">
        <v>107</v>
      </c>
      <c r="D4870" s="3">
        <v>3</v>
      </c>
      <c r="E4870" s="3" t="s">
        <v>9</v>
      </c>
      <c r="F4870" s="3" t="s">
        <v>105</v>
      </c>
      <c r="G4870" s="95">
        <v>80.849999999999994</v>
      </c>
    </row>
    <row r="4871" spans="2:7">
      <c r="B4871" s="41">
        <v>43853</v>
      </c>
      <c r="C4871" s="3" t="s">
        <v>117</v>
      </c>
      <c r="D4871" s="3">
        <v>44</v>
      </c>
      <c r="E4871" s="3" t="s">
        <v>112</v>
      </c>
      <c r="F4871" s="3" t="s">
        <v>106</v>
      </c>
      <c r="G4871" s="95">
        <v>1269.73</v>
      </c>
    </row>
    <row r="4872" spans="2:7">
      <c r="B4872" s="41">
        <v>43995</v>
      </c>
      <c r="C4872" s="3" t="s">
        <v>118</v>
      </c>
      <c r="D4872" s="3">
        <v>3</v>
      </c>
      <c r="E4872" s="3" t="s">
        <v>9</v>
      </c>
      <c r="F4872" s="3" t="s">
        <v>113</v>
      </c>
      <c r="G4872" s="95">
        <v>83.85</v>
      </c>
    </row>
    <row r="4873" spans="2:7">
      <c r="B4873" s="41">
        <v>44138</v>
      </c>
      <c r="C4873" s="3" t="s">
        <v>117</v>
      </c>
      <c r="D4873" s="3">
        <v>3</v>
      </c>
      <c r="E4873" s="3" t="s">
        <v>112</v>
      </c>
      <c r="F4873" s="3" t="s">
        <v>115</v>
      </c>
      <c r="G4873" s="95">
        <v>101.85</v>
      </c>
    </row>
    <row r="4874" spans="2:7">
      <c r="B4874" s="41">
        <v>44366</v>
      </c>
      <c r="C4874" s="3" t="s">
        <v>107</v>
      </c>
      <c r="D4874" s="3">
        <v>17</v>
      </c>
      <c r="E4874" s="3" t="s">
        <v>110</v>
      </c>
      <c r="F4874" s="3" t="s">
        <v>111</v>
      </c>
      <c r="G4874" s="95">
        <v>441.15</v>
      </c>
    </row>
    <row r="4875" spans="2:7">
      <c r="B4875" s="41">
        <v>44717</v>
      </c>
      <c r="C4875" s="3" t="s">
        <v>117</v>
      </c>
      <c r="D4875" s="3">
        <v>450</v>
      </c>
      <c r="E4875" s="3" t="s">
        <v>6</v>
      </c>
      <c r="F4875" s="3" t="s">
        <v>113</v>
      </c>
      <c r="G4875" s="95">
        <v>11304.79</v>
      </c>
    </row>
    <row r="4876" spans="2:7">
      <c r="B4876" s="41">
        <v>44393</v>
      </c>
      <c r="C4876" s="3" t="s">
        <v>107</v>
      </c>
      <c r="D4876" s="3">
        <v>3</v>
      </c>
      <c r="E4876" s="3" t="s">
        <v>6</v>
      </c>
      <c r="F4876" s="3" t="s">
        <v>105</v>
      </c>
      <c r="G4876" s="95">
        <v>131.07</v>
      </c>
    </row>
    <row r="4877" spans="2:7">
      <c r="B4877" s="41">
        <v>43938</v>
      </c>
      <c r="C4877" s="3" t="s">
        <v>116</v>
      </c>
      <c r="D4877" s="3">
        <v>5</v>
      </c>
      <c r="E4877" s="3" t="s">
        <v>9</v>
      </c>
      <c r="F4877" s="3" t="s">
        <v>111</v>
      </c>
      <c r="G4877" s="95">
        <v>139.75</v>
      </c>
    </row>
    <row r="4878" spans="2:7">
      <c r="B4878" s="41">
        <v>44874</v>
      </c>
      <c r="C4878" s="3" t="s">
        <v>119</v>
      </c>
      <c r="D4878" s="3">
        <v>3</v>
      </c>
      <c r="E4878" s="3" t="s">
        <v>114</v>
      </c>
      <c r="F4878" s="3" t="s">
        <v>111</v>
      </c>
      <c r="G4878" s="95">
        <v>77.849999999999994</v>
      </c>
    </row>
    <row r="4879" spans="2:7">
      <c r="B4879" s="41">
        <v>44255</v>
      </c>
      <c r="C4879" s="3" t="s">
        <v>107</v>
      </c>
      <c r="D4879" s="3">
        <v>225</v>
      </c>
      <c r="E4879" s="3" t="s">
        <v>112</v>
      </c>
      <c r="F4879" s="3" t="s">
        <v>106</v>
      </c>
      <c r="G4879" s="95">
        <v>5347.13</v>
      </c>
    </row>
    <row r="4880" spans="2:7">
      <c r="B4880" s="41">
        <v>44820</v>
      </c>
      <c r="C4880" s="3" t="s">
        <v>116</v>
      </c>
      <c r="D4880" s="3">
        <v>425</v>
      </c>
      <c r="E4880" s="3" t="s">
        <v>112</v>
      </c>
      <c r="F4880" s="3" t="s">
        <v>115</v>
      </c>
      <c r="G4880" s="95">
        <v>8785.2800000000007</v>
      </c>
    </row>
    <row r="4881" spans="2:7">
      <c r="B4881" s="41">
        <v>44586</v>
      </c>
      <c r="C4881" s="3" t="s">
        <v>117</v>
      </c>
      <c r="D4881" s="3">
        <v>6</v>
      </c>
      <c r="E4881" s="3" t="s">
        <v>6</v>
      </c>
      <c r="F4881" s="3" t="s">
        <v>109</v>
      </c>
      <c r="G4881" s="95">
        <v>262.14</v>
      </c>
    </row>
    <row r="4882" spans="2:7">
      <c r="B4882" s="41">
        <v>43832</v>
      </c>
      <c r="C4882" s="3" t="s">
        <v>116</v>
      </c>
      <c r="D4882" s="3">
        <v>44</v>
      </c>
      <c r="E4882" s="3" t="s">
        <v>6</v>
      </c>
      <c r="F4882" s="3" t="s">
        <v>106</v>
      </c>
      <c r="G4882" s="95">
        <v>1596.61</v>
      </c>
    </row>
    <row r="4883" spans="2:7">
      <c r="B4883" s="41">
        <v>43948</v>
      </c>
      <c r="C4883" s="3" t="s">
        <v>117</v>
      </c>
      <c r="D4883" s="3">
        <v>225</v>
      </c>
      <c r="E4883" s="3" t="s">
        <v>114</v>
      </c>
      <c r="F4883" s="3" t="s">
        <v>115</v>
      </c>
      <c r="G4883" s="95">
        <v>4087.13</v>
      </c>
    </row>
    <row r="4884" spans="2:7">
      <c r="B4884" s="41">
        <v>44454</v>
      </c>
      <c r="C4884" s="3" t="s">
        <v>118</v>
      </c>
      <c r="D4884" s="3">
        <v>5</v>
      </c>
      <c r="E4884" s="3" t="s">
        <v>110</v>
      </c>
      <c r="F4884" s="3" t="s">
        <v>106</v>
      </c>
      <c r="G4884" s="95">
        <v>129.75</v>
      </c>
    </row>
    <row r="4885" spans="2:7">
      <c r="B4885" s="41">
        <v>43913</v>
      </c>
      <c r="C4885" s="3" t="s">
        <v>107</v>
      </c>
      <c r="D4885" s="3">
        <v>500</v>
      </c>
      <c r="E4885" s="3" t="s">
        <v>6</v>
      </c>
      <c r="F4885" s="3" t="s">
        <v>109</v>
      </c>
      <c r="G4885" s="95">
        <v>12848.38</v>
      </c>
    </row>
    <row r="4886" spans="2:7">
      <c r="B4886" s="41">
        <v>44360</v>
      </c>
      <c r="C4886" s="3" t="s">
        <v>107</v>
      </c>
      <c r="D4886" s="3">
        <v>400</v>
      </c>
      <c r="E4886" s="3" t="s">
        <v>110</v>
      </c>
      <c r="F4886" s="3" t="s">
        <v>108</v>
      </c>
      <c r="G4886" s="95">
        <v>5508.5</v>
      </c>
    </row>
    <row r="4887" spans="2:7">
      <c r="B4887" s="41">
        <v>44119</v>
      </c>
      <c r="C4887" s="3" t="s">
        <v>107</v>
      </c>
      <c r="D4887" s="3">
        <v>24</v>
      </c>
      <c r="E4887" s="3" t="s">
        <v>114</v>
      </c>
      <c r="F4887" s="3" t="s">
        <v>105</v>
      </c>
      <c r="G4887" s="95">
        <v>508.98</v>
      </c>
    </row>
    <row r="4888" spans="2:7">
      <c r="B4888" s="41">
        <v>44892</v>
      </c>
      <c r="C4888" s="3" t="s">
        <v>119</v>
      </c>
      <c r="D4888" s="3">
        <v>200</v>
      </c>
      <c r="E4888" s="3" t="s">
        <v>114</v>
      </c>
      <c r="F4888" s="3" t="s">
        <v>111</v>
      </c>
      <c r="G4888" s="95">
        <v>3493</v>
      </c>
    </row>
    <row r="4889" spans="2:7">
      <c r="B4889" s="41">
        <v>44389</v>
      </c>
      <c r="C4889" s="3" t="s">
        <v>119</v>
      </c>
      <c r="D4889" s="3">
        <v>49</v>
      </c>
      <c r="E4889" s="3" t="s">
        <v>112</v>
      </c>
      <c r="F4889" s="3" t="s">
        <v>115</v>
      </c>
      <c r="G4889" s="95">
        <v>1284.4100000000001</v>
      </c>
    </row>
    <row r="4890" spans="2:7">
      <c r="B4890" s="41">
        <v>44075</v>
      </c>
      <c r="C4890" s="3" t="s">
        <v>116</v>
      </c>
      <c r="D4890" s="3">
        <v>125</v>
      </c>
      <c r="E4890" s="3" t="s">
        <v>112</v>
      </c>
      <c r="F4890" s="3" t="s">
        <v>111</v>
      </c>
      <c r="G4890" s="95">
        <v>3145.63</v>
      </c>
    </row>
    <row r="4891" spans="2:7">
      <c r="B4891" s="41">
        <v>44821</v>
      </c>
      <c r="C4891" s="3" t="s">
        <v>116</v>
      </c>
      <c r="D4891" s="3">
        <v>6</v>
      </c>
      <c r="E4891" s="3" t="s">
        <v>6</v>
      </c>
      <c r="F4891" s="3" t="s">
        <v>111</v>
      </c>
      <c r="G4891" s="95">
        <v>262.14</v>
      </c>
    </row>
    <row r="4892" spans="2:7">
      <c r="B4892" s="41">
        <v>44025</v>
      </c>
      <c r="C4892" s="3" t="s">
        <v>117</v>
      </c>
      <c r="D4892" s="3">
        <v>27</v>
      </c>
      <c r="E4892" s="3" t="s">
        <v>9</v>
      </c>
      <c r="F4892" s="3" t="s">
        <v>105</v>
      </c>
      <c r="G4892" s="95">
        <v>664.4</v>
      </c>
    </row>
    <row r="4893" spans="2:7">
      <c r="B4893" s="41">
        <v>44730</v>
      </c>
      <c r="C4893" s="3" t="s">
        <v>119</v>
      </c>
      <c r="D4893" s="3">
        <v>48</v>
      </c>
      <c r="E4893" s="3" t="s">
        <v>9</v>
      </c>
      <c r="F4893" s="3" t="s">
        <v>111</v>
      </c>
      <c r="G4893" s="95">
        <v>970.2</v>
      </c>
    </row>
    <row r="4894" spans="2:7">
      <c r="B4894" s="41">
        <v>44360</v>
      </c>
      <c r="C4894" s="3" t="s">
        <v>107</v>
      </c>
      <c r="D4894" s="3">
        <v>14</v>
      </c>
      <c r="E4894" s="3" t="s">
        <v>114</v>
      </c>
      <c r="F4894" s="3" t="s">
        <v>115</v>
      </c>
      <c r="G4894" s="95">
        <v>377.3</v>
      </c>
    </row>
    <row r="4895" spans="2:7">
      <c r="B4895" s="41">
        <v>44313</v>
      </c>
      <c r="C4895" s="3" t="s">
        <v>117</v>
      </c>
      <c r="D4895" s="3">
        <v>575</v>
      </c>
      <c r="E4895" s="3" t="s">
        <v>9</v>
      </c>
      <c r="F4895" s="3" t="s">
        <v>106</v>
      </c>
      <c r="G4895" s="95">
        <v>9240.9699999999993</v>
      </c>
    </row>
    <row r="4896" spans="2:7">
      <c r="B4896" s="41">
        <v>44151</v>
      </c>
      <c r="C4896" s="3" t="s">
        <v>119</v>
      </c>
      <c r="D4896" s="3">
        <v>8</v>
      </c>
      <c r="E4896" s="3" t="s">
        <v>114</v>
      </c>
      <c r="F4896" s="3" t="s">
        <v>109</v>
      </c>
      <c r="G4896" s="95">
        <v>215.6</v>
      </c>
    </row>
    <row r="4897" spans="2:7">
      <c r="B4897" s="41">
        <v>43921</v>
      </c>
      <c r="C4897" s="3" t="s">
        <v>117</v>
      </c>
      <c r="D4897" s="3">
        <v>7</v>
      </c>
      <c r="E4897" s="3" t="s">
        <v>112</v>
      </c>
      <c r="F4897" s="3" t="s">
        <v>105</v>
      </c>
      <c r="G4897" s="95">
        <v>244.65</v>
      </c>
    </row>
    <row r="4898" spans="2:7">
      <c r="B4898" s="41">
        <v>44139</v>
      </c>
      <c r="C4898" s="3" t="s">
        <v>117</v>
      </c>
      <c r="D4898" s="3">
        <v>8</v>
      </c>
      <c r="E4898" s="3" t="s">
        <v>110</v>
      </c>
      <c r="F4898" s="3" t="s">
        <v>105</v>
      </c>
      <c r="G4898" s="95">
        <v>191.6</v>
      </c>
    </row>
    <row r="4899" spans="2:7">
      <c r="B4899" s="41">
        <v>43848</v>
      </c>
      <c r="C4899" s="3" t="s">
        <v>119</v>
      </c>
      <c r="D4899" s="3">
        <v>5</v>
      </c>
      <c r="E4899" s="3" t="s">
        <v>114</v>
      </c>
      <c r="F4899" s="3" t="s">
        <v>108</v>
      </c>
      <c r="G4899" s="95">
        <v>129.75</v>
      </c>
    </row>
    <row r="4900" spans="2:7">
      <c r="B4900" s="41">
        <v>44543</v>
      </c>
      <c r="C4900" s="3" t="s">
        <v>119</v>
      </c>
      <c r="D4900" s="3">
        <v>24</v>
      </c>
      <c r="E4900" s="3" t="s">
        <v>110</v>
      </c>
      <c r="F4900" s="3" t="s">
        <v>111</v>
      </c>
      <c r="G4900" s="95">
        <v>529.38</v>
      </c>
    </row>
    <row r="4901" spans="2:7">
      <c r="B4901" s="41">
        <v>44776</v>
      </c>
      <c r="C4901" s="3" t="s">
        <v>119</v>
      </c>
      <c r="D4901" s="3">
        <v>45</v>
      </c>
      <c r="E4901" s="3" t="s">
        <v>114</v>
      </c>
      <c r="F4901" s="3" t="s">
        <v>111</v>
      </c>
      <c r="G4901" s="95">
        <v>1030.8399999999999</v>
      </c>
    </row>
    <row r="4902" spans="2:7">
      <c r="B4902" s="41">
        <v>44484</v>
      </c>
      <c r="C4902" s="3" t="s">
        <v>116</v>
      </c>
      <c r="D4902" s="3">
        <v>550</v>
      </c>
      <c r="E4902" s="3" t="s">
        <v>9</v>
      </c>
      <c r="F4902" s="3" t="s">
        <v>113</v>
      </c>
      <c r="G4902" s="95">
        <v>8839.19</v>
      </c>
    </row>
    <row r="4903" spans="2:7">
      <c r="B4903" s="41">
        <v>44233</v>
      </c>
      <c r="C4903" s="3" t="s">
        <v>117</v>
      </c>
      <c r="D4903" s="3">
        <v>25</v>
      </c>
      <c r="E4903" s="3" t="s">
        <v>112</v>
      </c>
      <c r="F4903" s="3" t="s">
        <v>109</v>
      </c>
      <c r="G4903" s="95">
        <v>721.44</v>
      </c>
    </row>
    <row r="4904" spans="2:7">
      <c r="B4904" s="41">
        <v>44808</v>
      </c>
      <c r="C4904" s="3" t="s">
        <v>117</v>
      </c>
      <c r="D4904" s="3">
        <v>8</v>
      </c>
      <c r="E4904" s="3" t="s">
        <v>110</v>
      </c>
      <c r="F4904" s="3" t="s">
        <v>105</v>
      </c>
      <c r="G4904" s="95">
        <v>199.6</v>
      </c>
    </row>
    <row r="4905" spans="2:7">
      <c r="B4905" s="41">
        <v>44885</v>
      </c>
      <c r="C4905" s="3" t="s">
        <v>118</v>
      </c>
      <c r="D4905" s="3">
        <v>6</v>
      </c>
      <c r="E4905" s="3" t="s">
        <v>6</v>
      </c>
      <c r="F4905" s="3" t="s">
        <v>106</v>
      </c>
      <c r="G4905" s="95">
        <v>268.14</v>
      </c>
    </row>
    <row r="4906" spans="2:7">
      <c r="B4906" s="41">
        <v>44761</v>
      </c>
      <c r="C4906" s="3" t="s">
        <v>117</v>
      </c>
      <c r="D4906" s="3">
        <v>525</v>
      </c>
      <c r="E4906" s="3" t="s">
        <v>110</v>
      </c>
      <c r="F4906" s="3" t="s">
        <v>109</v>
      </c>
      <c r="G4906" s="95">
        <v>7833.66</v>
      </c>
    </row>
    <row r="4907" spans="2:7">
      <c r="B4907" s="41">
        <v>44550</v>
      </c>
      <c r="C4907" s="3" t="s">
        <v>119</v>
      </c>
      <c r="D4907" s="3">
        <v>3</v>
      </c>
      <c r="E4907" s="3" t="s">
        <v>9</v>
      </c>
      <c r="F4907" s="3" t="s">
        <v>115</v>
      </c>
      <c r="G4907" s="95">
        <v>80.849999999999994</v>
      </c>
    </row>
    <row r="4908" spans="2:7">
      <c r="B4908" s="41">
        <v>44593</v>
      </c>
      <c r="C4908" s="3" t="s">
        <v>119</v>
      </c>
      <c r="D4908" s="3">
        <v>2</v>
      </c>
      <c r="E4908" s="3" t="s">
        <v>110</v>
      </c>
      <c r="F4908" s="3" t="s">
        <v>108</v>
      </c>
      <c r="G4908" s="95">
        <v>49.9</v>
      </c>
    </row>
    <row r="4909" spans="2:7">
      <c r="B4909" s="41">
        <v>44062</v>
      </c>
      <c r="C4909" s="3" t="s">
        <v>119</v>
      </c>
      <c r="D4909" s="3">
        <v>24</v>
      </c>
      <c r="E4909" s="3" t="s">
        <v>6</v>
      </c>
      <c r="F4909" s="3" t="s">
        <v>106</v>
      </c>
      <c r="G4909" s="95">
        <v>911.68</v>
      </c>
    </row>
    <row r="4910" spans="2:7">
      <c r="B4910" s="41">
        <v>44703</v>
      </c>
      <c r="C4910" s="3" t="s">
        <v>117</v>
      </c>
      <c r="D4910" s="3">
        <v>450</v>
      </c>
      <c r="E4910" s="3" t="s">
        <v>110</v>
      </c>
      <c r="F4910" s="3" t="s">
        <v>108</v>
      </c>
      <c r="G4910" s="95">
        <v>6714.56</v>
      </c>
    </row>
    <row r="4911" spans="2:7">
      <c r="B4911" s="41">
        <v>43886</v>
      </c>
      <c r="C4911" s="3" t="s">
        <v>117</v>
      </c>
      <c r="D4911" s="3">
        <v>21</v>
      </c>
      <c r="E4911" s="3" t="s">
        <v>9</v>
      </c>
      <c r="F4911" s="3" t="s">
        <v>113</v>
      </c>
      <c r="G4911" s="95">
        <v>565.95000000000005</v>
      </c>
    </row>
    <row r="4912" spans="2:7">
      <c r="B4912" s="41">
        <v>44918</v>
      </c>
      <c r="C4912" s="3" t="s">
        <v>118</v>
      </c>
      <c r="D4912" s="3">
        <v>4</v>
      </c>
      <c r="E4912" s="3" t="s">
        <v>110</v>
      </c>
      <c r="F4912" s="3" t="s">
        <v>109</v>
      </c>
      <c r="G4912" s="95">
        <v>103.8</v>
      </c>
    </row>
    <row r="4913" spans="2:7">
      <c r="B4913" s="41">
        <v>44409</v>
      </c>
      <c r="C4913" s="3" t="s">
        <v>119</v>
      </c>
      <c r="D4913" s="3">
        <v>3</v>
      </c>
      <c r="E4913" s="3" t="s">
        <v>112</v>
      </c>
      <c r="F4913" s="3" t="s">
        <v>111</v>
      </c>
      <c r="G4913" s="95">
        <v>101.85</v>
      </c>
    </row>
    <row r="4914" spans="2:7">
      <c r="B4914" s="41">
        <v>44582</v>
      </c>
      <c r="C4914" s="3" t="s">
        <v>119</v>
      </c>
      <c r="D4914" s="3">
        <v>325</v>
      </c>
      <c r="E4914" s="3" t="s">
        <v>6</v>
      </c>
      <c r="F4914" s="3" t="s">
        <v>108</v>
      </c>
      <c r="G4914" s="95">
        <v>8164.57</v>
      </c>
    </row>
    <row r="4915" spans="2:7">
      <c r="B4915" s="41">
        <v>44001</v>
      </c>
      <c r="C4915" s="3" t="s">
        <v>118</v>
      </c>
      <c r="D4915" s="3">
        <v>48</v>
      </c>
      <c r="E4915" s="3" t="s">
        <v>110</v>
      </c>
      <c r="F4915" s="3" t="s">
        <v>106</v>
      </c>
      <c r="G4915" s="95">
        <v>934.2</v>
      </c>
    </row>
    <row r="4916" spans="2:7">
      <c r="B4916" s="41">
        <v>44672</v>
      </c>
      <c r="C4916" s="3" t="s">
        <v>119</v>
      </c>
      <c r="D4916" s="3">
        <v>3</v>
      </c>
      <c r="E4916" s="3" t="s">
        <v>110</v>
      </c>
      <c r="F4916" s="3" t="s">
        <v>111</v>
      </c>
      <c r="G4916" s="95">
        <v>71.849999999999994</v>
      </c>
    </row>
    <row r="4917" spans="2:7">
      <c r="B4917" s="41">
        <v>44280</v>
      </c>
      <c r="C4917" s="3" t="s">
        <v>118</v>
      </c>
      <c r="D4917" s="3">
        <v>15</v>
      </c>
      <c r="E4917" s="3" t="s">
        <v>114</v>
      </c>
      <c r="F4917" s="3" t="s">
        <v>106</v>
      </c>
      <c r="G4917" s="95">
        <v>389.25</v>
      </c>
    </row>
    <row r="4918" spans="2:7">
      <c r="B4918" s="41">
        <v>44041</v>
      </c>
      <c r="C4918" s="3" t="s">
        <v>107</v>
      </c>
      <c r="D4918" s="3">
        <v>20</v>
      </c>
      <c r="E4918" s="3" t="s">
        <v>114</v>
      </c>
      <c r="F4918" s="3" t="s">
        <v>115</v>
      </c>
      <c r="G4918" s="95">
        <v>519</v>
      </c>
    </row>
    <row r="4919" spans="2:7">
      <c r="B4919" s="41">
        <v>44407</v>
      </c>
      <c r="C4919" s="3" t="s">
        <v>117</v>
      </c>
      <c r="D4919" s="3">
        <v>475</v>
      </c>
      <c r="E4919" s="3" t="s">
        <v>110</v>
      </c>
      <c r="F4919" s="3" t="s">
        <v>105</v>
      </c>
      <c r="G4919" s="95">
        <v>7087.59</v>
      </c>
    </row>
    <row r="4920" spans="2:7">
      <c r="B4920" s="41">
        <v>43850</v>
      </c>
      <c r="C4920" s="3" t="s">
        <v>118</v>
      </c>
      <c r="D4920" s="3">
        <v>100</v>
      </c>
      <c r="E4920" s="3" t="s">
        <v>114</v>
      </c>
      <c r="F4920" s="3" t="s">
        <v>108</v>
      </c>
      <c r="G4920" s="95">
        <v>1886.5</v>
      </c>
    </row>
    <row r="4921" spans="2:7">
      <c r="B4921" s="41">
        <v>44690</v>
      </c>
      <c r="C4921" s="3" t="s">
        <v>119</v>
      </c>
      <c r="D4921" s="3">
        <v>4</v>
      </c>
      <c r="E4921" s="3" t="s">
        <v>112</v>
      </c>
      <c r="F4921" s="3" t="s">
        <v>115</v>
      </c>
      <c r="G4921" s="95">
        <v>135.80000000000001</v>
      </c>
    </row>
    <row r="4922" spans="2:7">
      <c r="B4922" s="41">
        <v>44908</v>
      </c>
      <c r="C4922" s="3" t="s">
        <v>117</v>
      </c>
      <c r="D4922" s="3">
        <v>6</v>
      </c>
      <c r="E4922" s="3" t="s">
        <v>114</v>
      </c>
      <c r="F4922" s="3" t="s">
        <v>105</v>
      </c>
      <c r="G4922" s="95">
        <v>161.69999999999999</v>
      </c>
    </row>
    <row r="4923" spans="2:7">
      <c r="B4923" s="41">
        <v>44328</v>
      </c>
      <c r="C4923" s="3" t="s">
        <v>118</v>
      </c>
      <c r="D4923" s="3">
        <v>8</v>
      </c>
      <c r="E4923" s="3" t="s">
        <v>6</v>
      </c>
      <c r="F4923" s="3" t="s">
        <v>109</v>
      </c>
      <c r="G4923" s="95">
        <v>341.52</v>
      </c>
    </row>
    <row r="4924" spans="2:7">
      <c r="B4924" s="41">
        <v>44515</v>
      </c>
      <c r="C4924" s="3" t="s">
        <v>119</v>
      </c>
      <c r="D4924" s="3">
        <v>4</v>
      </c>
      <c r="E4924" s="3" t="s">
        <v>9</v>
      </c>
      <c r="F4924" s="3" t="s">
        <v>115</v>
      </c>
      <c r="G4924" s="95">
        <v>107.8</v>
      </c>
    </row>
    <row r="4925" spans="2:7">
      <c r="B4925" s="41">
        <v>43933</v>
      </c>
      <c r="C4925" s="3" t="s">
        <v>117</v>
      </c>
      <c r="D4925" s="3">
        <v>125</v>
      </c>
      <c r="E4925" s="3" t="s">
        <v>110</v>
      </c>
      <c r="F4925" s="3" t="s">
        <v>108</v>
      </c>
      <c r="G4925" s="95">
        <v>2270.63</v>
      </c>
    </row>
    <row r="4926" spans="2:7">
      <c r="B4926" s="41">
        <v>44610</v>
      </c>
      <c r="C4926" s="3" t="s">
        <v>107</v>
      </c>
      <c r="D4926" s="3">
        <v>10</v>
      </c>
      <c r="E4926" s="3" t="s">
        <v>112</v>
      </c>
      <c r="F4926" s="3" t="s">
        <v>109</v>
      </c>
      <c r="G4926" s="95">
        <v>359.5</v>
      </c>
    </row>
    <row r="4927" spans="2:7">
      <c r="B4927" s="41">
        <v>44411</v>
      </c>
      <c r="C4927" s="3" t="s">
        <v>119</v>
      </c>
      <c r="D4927" s="3">
        <v>450</v>
      </c>
      <c r="E4927" s="3" t="s">
        <v>9</v>
      </c>
      <c r="F4927" s="3" t="s">
        <v>113</v>
      </c>
      <c r="G4927" s="95">
        <v>7490.81</v>
      </c>
    </row>
    <row r="4928" spans="2:7">
      <c r="B4928" s="41">
        <v>43891</v>
      </c>
      <c r="C4928" s="3" t="s">
        <v>117</v>
      </c>
      <c r="D4928" s="3">
        <v>27</v>
      </c>
      <c r="E4928" s="3" t="s">
        <v>112</v>
      </c>
      <c r="F4928" s="3" t="s">
        <v>109</v>
      </c>
      <c r="G4928" s="95">
        <v>825.05</v>
      </c>
    </row>
    <row r="4929" spans="2:7">
      <c r="B4929" s="41">
        <v>44436</v>
      </c>
      <c r="C4929" s="3" t="s">
        <v>118</v>
      </c>
      <c r="D4929" s="3">
        <v>3</v>
      </c>
      <c r="E4929" s="3" t="s">
        <v>110</v>
      </c>
      <c r="F4929" s="3" t="s">
        <v>109</v>
      </c>
      <c r="G4929" s="95">
        <v>74.849999999999994</v>
      </c>
    </row>
    <row r="4930" spans="2:7">
      <c r="B4930" s="41">
        <v>43985</v>
      </c>
      <c r="C4930" s="3" t="s">
        <v>117</v>
      </c>
      <c r="D4930" s="3">
        <v>2</v>
      </c>
      <c r="E4930" s="3" t="s">
        <v>9</v>
      </c>
      <c r="F4930" s="3" t="s">
        <v>115</v>
      </c>
      <c r="G4930" s="95">
        <v>57.9</v>
      </c>
    </row>
    <row r="4931" spans="2:7">
      <c r="B4931" s="41">
        <v>44728</v>
      </c>
      <c r="C4931" s="3" t="s">
        <v>117</v>
      </c>
      <c r="D4931" s="3">
        <v>125</v>
      </c>
      <c r="E4931" s="3" t="s">
        <v>112</v>
      </c>
      <c r="F4931" s="3" t="s">
        <v>111</v>
      </c>
      <c r="G4931" s="95">
        <v>3145.63</v>
      </c>
    </row>
    <row r="4932" spans="2:7">
      <c r="B4932" s="41">
        <v>43877</v>
      </c>
      <c r="C4932" s="3" t="s">
        <v>119</v>
      </c>
      <c r="D4932" s="3">
        <v>31</v>
      </c>
      <c r="E4932" s="3" t="s">
        <v>112</v>
      </c>
      <c r="F4932" s="3" t="s">
        <v>115</v>
      </c>
      <c r="G4932" s="95">
        <v>920.93</v>
      </c>
    </row>
    <row r="4933" spans="2:7">
      <c r="B4933" s="41">
        <v>44371</v>
      </c>
      <c r="C4933" s="3" t="s">
        <v>116</v>
      </c>
      <c r="D4933" s="3">
        <v>21</v>
      </c>
      <c r="E4933" s="3" t="s">
        <v>6</v>
      </c>
      <c r="F4933" s="3" t="s">
        <v>113</v>
      </c>
      <c r="G4933" s="95">
        <v>896.49</v>
      </c>
    </row>
    <row r="4934" spans="2:7">
      <c r="B4934" s="41">
        <v>44708</v>
      </c>
      <c r="C4934" s="3" t="s">
        <v>119</v>
      </c>
      <c r="D4934" s="3">
        <v>2</v>
      </c>
      <c r="E4934" s="3" t="s">
        <v>9</v>
      </c>
      <c r="F4934" s="3" t="s">
        <v>115</v>
      </c>
      <c r="G4934" s="95">
        <v>57.9</v>
      </c>
    </row>
    <row r="4935" spans="2:7">
      <c r="B4935" s="41">
        <v>44334</v>
      </c>
      <c r="C4935" s="3" t="s">
        <v>119</v>
      </c>
      <c r="D4935" s="3">
        <v>275</v>
      </c>
      <c r="E4935" s="3" t="s">
        <v>114</v>
      </c>
      <c r="F4935" s="3" t="s">
        <v>111</v>
      </c>
      <c r="G4935" s="95">
        <v>3945.22</v>
      </c>
    </row>
    <row r="4936" spans="2:7">
      <c r="B4936" s="41">
        <v>44347</v>
      </c>
      <c r="C4936" s="3" t="s">
        <v>107</v>
      </c>
      <c r="D4936" s="3">
        <v>250</v>
      </c>
      <c r="E4936" s="3" t="s">
        <v>110</v>
      </c>
      <c r="F4936" s="3" t="s">
        <v>111</v>
      </c>
      <c r="G4936" s="95">
        <v>4366.25</v>
      </c>
    </row>
    <row r="4937" spans="2:7">
      <c r="B4937" s="41">
        <v>44700</v>
      </c>
      <c r="C4937" s="3" t="s">
        <v>107</v>
      </c>
      <c r="D4937" s="3">
        <v>325</v>
      </c>
      <c r="E4937" s="3" t="s">
        <v>6</v>
      </c>
      <c r="F4937" s="3" t="s">
        <v>115</v>
      </c>
      <c r="G4937" s="95">
        <v>8164.57</v>
      </c>
    </row>
    <row r="4938" spans="2:7">
      <c r="B4938" s="41">
        <v>44627</v>
      </c>
      <c r="C4938" s="3" t="s">
        <v>119</v>
      </c>
      <c r="D4938" s="3">
        <v>25</v>
      </c>
      <c r="E4938" s="3" t="s">
        <v>112</v>
      </c>
      <c r="F4938" s="3" t="s">
        <v>106</v>
      </c>
      <c r="G4938" s="95">
        <v>763.94</v>
      </c>
    </row>
    <row r="4939" spans="2:7">
      <c r="B4939" s="41">
        <v>44712</v>
      </c>
      <c r="C4939" s="3" t="s">
        <v>119</v>
      </c>
      <c r="D4939" s="3">
        <v>31</v>
      </c>
      <c r="E4939" s="3" t="s">
        <v>112</v>
      </c>
      <c r="F4939" s="3" t="s">
        <v>111</v>
      </c>
      <c r="G4939" s="95">
        <v>920.93</v>
      </c>
    </row>
    <row r="4940" spans="2:7">
      <c r="B4940" s="41">
        <v>44205</v>
      </c>
      <c r="C4940" s="3" t="s">
        <v>118</v>
      </c>
      <c r="D4940" s="3">
        <v>39</v>
      </c>
      <c r="E4940" s="3" t="s">
        <v>6</v>
      </c>
      <c r="F4940" s="3" t="s">
        <v>106</v>
      </c>
      <c r="G4940" s="95">
        <v>1481.47</v>
      </c>
    </row>
    <row r="4941" spans="2:7">
      <c r="B4941" s="41">
        <v>43994</v>
      </c>
      <c r="C4941" s="3" t="s">
        <v>119</v>
      </c>
      <c r="D4941" s="3">
        <v>1</v>
      </c>
      <c r="E4941" s="3" t="s">
        <v>6</v>
      </c>
      <c r="F4941" s="3" t="s">
        <v>111</v>
      </c>
      <c r="G4941" s="95">
        <v>43.69</v>
      </c>
    </row>
    <row r="4942" spans="2:7">
      <c r="B4942" s="41">
        <v>44723</v>
      </c>
      <c r="C4942" s="3" t="s">
        <v>107</v>
      </c>
      <c r="D4942" s="3">
        <v>6</v>
      </c>
      <c r="E4942" s="3" t="s">
        <v>112</v>
      </c>
      <c r="F4942" s="3" t="s">
        <v>113</v>
      </c>
      <c r="G4942" s="95">
        <v>203.7</v>
      </c>
    </row>
    <row r="4943" spans="2:7">
      <c r="B4943" s="41">
        <v>44380</v>
      </c>
      <c r="C4943" s="3" t="s">
        <v>117</v>
      </c>
      <c r="D4943" s="3">
        <v>24</v>
      </c>
      <c r="E4943" s="3" t="s">
        <v>6</v>
      </c>
      <c r="F4943" s="3" t="s">
        <v>115</v>
      </c>
      <c r="G4943" s="95">
        <v>911.68</v>
      </c>
    </row>
    <row r="4944" spans="2:7">
      <c r="B4944" s="41">
        <v>44488</v>
      </c>
      <c r="C4944" s="3" t="s">
        <v>107</v>
      </c>
      <c r="D4944" s="3">
        <v>5</v>
      </c>
      <c r="E4944" s="3" t="s">
        <v>112</v>
      </c>
      <c r="F4944" s="3" t="s">
        <v>106</v>
      </c>
      <c r="G4944" s="95">
        <v>169.75</v>
      </c>
    </row>
    <row r="4945" spans="2:7">
      <c r="B4945" s="41">
        <v>44399</v>
      </c>
      <c r="C4945" s="3" t="s">
        <v>119</v>
      </c>
      <c r="D4945" s="3">
        <v>23</v>
      </c>
      <c r="E4945" s="3" t="s">
        <v>112</v>
      </c>
      <c r="F4945" s="3" t="s">
        <v>113</v>
      </c>
      <c r="G4945" s="95">
        <v>803.85</v>
      </c>
    </row>
    <row r="4946" spans="2:7">
      <c r="B4946" s="41">
        <v>44466</v>
      </c>
      <c r="C4946" s="3" t="s">
        <v>119</v>
      </c>
      <c r="D4946" s="3">
        <v>1</v>
      </c>
      <c r="E4946" s="3" t="s">
        <v>112</v>
      </c>
      <c r="F4946" s="3" t="s">
        <v>111</v>
      </c>
      <c r="G4946" s="95">
        <v>35.950000000000003</v>
      </c>
    </row>
    <row r="4947" spans="2:7">
      <c r="B4947" s="41">
        <v>44926</v>
      </c>
      <c r="C4947" s="3" t="s">
        <v>107</v>
      </c>
      <c r="D4947" s="3">
        <v>75</v>
      </c>
      <c r="E4947" s="3" t="s">
        <v>112</v>
      </c>
      <c r="F4947" s="3" t="s">
        <v>108</v>
      </c>
      <c r="G4947" s="95">
        <v>2022.19</v>
      </c>
    </row>
    <row r="4948" spans="2:7">
      <c r="B4948" s="41">
        <v>44056</v>
      </c>
      <c r="C4948" s="3" t="s">
        <v>117</v>
      </c>
      <c r="D4948" s="3">
        <v>300</v>
      </c>
      <c r="E4948" s="3" t="s">
        <v>112</v>
      </c>
      <c r="F4948" s="3" t="s">
        <v>105</v>
      </c>
      <c r="G4948" s="95">
        <v>5856.38</v>
      </c>
    </row>
    <row r="4949" spans="2:7">
      <c r="B4949" s="41">
        <v>44169</v>
      </c>
      <c r="C4949" s="3" t="s">
        <v>118</v>
      </c>
      <c r="D4949" s="3">
        <v>2</v>
      </c>
      <c r="E4949" s="3" t="s">
        <v>110</v>
      </c>
      <c r="F4949" s="3" t="s">
        <v>109</v>
      </c>
      <c r="G4949" s="95">
        <v>49.9</v>
      </c>
    </row>
    <row r="4950" spans="2:7">
      <c r="B4950" s="41">
        <v>44595</v>
      </c>
      <c r="C4950" s="3" t="s">
        <v>117</v>
      </c>
      <c r="D4950" s="3">
        <v>1</v>
      </c>
      <c r="E4950" s="3" t="s">
        <v>6</v>
      </c>
      <c r="F4950" s="3" t="s">
        <v>108</v>
      </c>
      <c r="G4950" s="95">
        <v>43.69</v>
      </c>
    </row>
    <row r="4951" spans="2:7">
      <c r="B4951" s="41">
        <v>43897</v>
      </c>
      <c r="C4951" s="3" t="s">
        <v>117</v>
      </c>
      <c r="D4951" s="3">
        <v>8</v>
      </c>
      <c r="E4951" s="3" t="s">
        <v>114</v>
      </c>
      <c r="F4951" s="3" t="s">
        <v>106</v>
      </c>
      <c r="G4951" s="95">
        <v>215.6</v>
      </c>
    </row>
    <row r="4952" spans="2:7">
      <c r="B4952" s="41">
        <v>44419</v>
      </c>
      <c r="C4952" s="3" t="s">
        <v>116</v>
      </c>
      <c r="D4952" s="3">
        <v>1</v>
      </c>
      <c r="E4952" s="3" t="s">
        <v>112</v>
      </c>
      <c r="F4952" s="3" t="s">
        <v>106</v>
      </c>
      <c r="G4952" s="95">
        <v>35.950000000000003</v>
      </c>
    </row>
    <row r="4953" spans="2:7">
      <c r="B4953" s="41">
        <v>44812</v>
      </c>
      <c r="C4953" s="3" t="s">
        <v>118</v>
      </c>
      <c r="D4953" s="3">
        <v>42</v>
      </c>
      <c r="E4953" s="3" t="s">
        <v>110</v>
      </c>
      <c r="F4953" s="3" t="s">
        <v>108</v>
      </c>
      <c r="G4953" s="95">
        <v>890.72</v>
      </c>
    </row>
    <row r="4954" spans="2:7">
      <c r="B4954" s="41">
        <v>44619</v>
      </c>
      <c r="C4954" s="3" t="s">
        <v>118</v>
      </c>
      <c r="D4954" s="3">
        <v>42</v>
      </c>
      <c r="E4954" s="3" t="s">
        <v>114</v>
      </c>
      <c r="F4954" s="3" t="s">
        <v>109</v>
      </c>
      <c r="G4954" s="95">
        <v>926.42</v>
      </c>
    </row>
    <row r="4955" spans="2:7">
      <c r="B4955" s="41">
        <v>44044</v>
      </c>
      <c r="C4955" s="3" t="s">
        <v>117</v>
      </c>
      <c r="D4955" s="3">
        <v>1</v>
      </c>
      <c r="E4955" s="3" t="s">
        <v>6</v>
      </c>
      <c r="F4955" s="3" t="s">
        <v>105</v>
      </c>
      <c r="G4955" s="95">
        <v>44.69</v>
      </c>
    </row>
    <row r="4956" spans="2:7">
      <c r="B4956" s="41">
        <v>44795</v>
      </c>
      <c r="C4956" s="3" t="s">
        <v>118</v>
      </c>
      <c r="D4956" s="3">
        <v>5</v>
      </c>
      <c r="E4956" s="3" t="s">
        <v>9</v>
      </c>
      <c r="F4956" s="3" t="s">
        <v>109</v>
      </c>
      <c r="G4956" s="95">
        <v>139.75</v>
      </c>
    </row>
    <row r="4957" spans="2:7">
      <c r="B4957" s="41">
        <v>43917</v>
      </c>
      <c r="C4957" s="3" t="s">
        <v>119</v>
      </c>
      <c r="D4957" s="3">
        <v>1</v>
      </c>
      <c r="E4957" s="3" t="s">
        <v>112</v>
      </c>
      <c r="F4957" s="3" t="s">
        <v>115</v>
      </c>
      <c r="G4957" s="95">
        <v>35.950000000000003</v>
      </c>
    </row>
    <row r="4958" spans="2:7">
      <c r="B4958" s="41">
        <v>44846</v>
      </c>
      <c r="C4958" s="3" t="s">
        <v>119</v>
      </c>
      <c r="D4958" s="3">
        <v>7</v>
      </c>
      <c r="E4958" s="3" t="s">
        <v>6</v>
      </c>
      <c r="F4958" s="3" t="s">
        <v>113</v>
      </c>
      <c r="G4958" s="95">
        <v>298.83</v>
      </c>
    </row>
    <row r="4959" spans="2:7">
      <c r="B4959" s="41">
        <v>44656</v>
      </c>
      <c r="C4959" s="3" t="s">
        <v>116</v>
      </c>
      <c r="D4959" s="3">
        <v>425</v>
      </c>
      <c r="E4959" s="3" t="s">
        <v>6</v>
      </c>
      <c r="F4959" s="3" t="s">
        <v>106</v>
      </c>
      <c r="G4959" s="95">
        <v>10921.12</v>
      </c>
    </row>
    <row r="4960" spans="2:7">
      <c r="B4960" s="41">
        <v>44130</v>
      </c>
      <c r="C4960" s="3" t="s">
        <v>117</v>
      </c>
      <c r="D4960" s="3">
        <v>11</v>
      </c>
      <c r="E4960" s="3" t="s">
        <v>112</v>
      </c>
      <c r="F4960" s="3" t="s">
        <v>111</v>
      </c>
      <c r="G4960" s="95">
        <v>384.45</v>
      </c>
    </row>
    <row r="4961" spans="2:7">
      <c r="B4961" s="41">
        <v>44247</v>
      </c>
      <c r="C4961" s="3" t="s">
        <v>117</v>
      </c>
      <c r="D4961" s="3">
        <v>44</v>
      </c>
      <c r="E4961" s="3" t="s">
        <v>112</v>
      </c>
      <c r="F4961" s="3" t="s">
        <v>113</v>
      </c>
      <c r="G4961" s="95">
        <v>1307.1300000000001</v>
      </c>
    </row>
    <row r="4962" spans="2:7">
      <c r="B4962" s="41">
        <v>44637</v>
      </c>
      <c r="C4962" s="3" t="s">
        <v>119</v>
      </c>
      <c r="D4962" s="3">
        <v>34</v>
      </c>
      <c r="E4962" s="3" t="s">
        <v>112</v>
      </c>
      <c r="F4962" s="3" t="s">
        <v>108</v>
      </c>
      <c r="G4962" s="95">
        <v>1010.06</v>
      </c>
    </row>
    <row r="4963" spans="2:7">
      <c r="B4963" s="41">
        <v>44123</v>
      </c>
      <c r="C4963" s="3" t="s">
        <v>117</v>
      </c>
      <c r="D4963" s="3">
        <v>4</v>
      </c>
      <c r="E4963" s="3" t="s">
        <v>9</v>
      </c>
      <c r="F4963" s="3" t="s">
        <v>108</v>
      </c>
      <c r="G4963" s="95">
        <v>115.8</v>
      </c>
    </row>
    <row r="4964" spans="2:7">
      <c r="B4964" s="41">
        <v>44774</v>
      </c>
      <c r="C4964" s="3" t="s">
        <v>118</v>
      </c>
      <c r="D4964" s="3">
        <v>20</v>
      </c>
      <c r="E4964" s="3" t="s">
        <v>9</v>
      </c>
      <c r="F4964" s="3" t="s">
        <v>105</v>
      </c>
      <c r="G4964" s="95">
        <v>579</v>
      </c>
    </row>
    <row r="4965" spans="2:7">
      <c r="B4965" s="41">
        <v>44227</v>
      </c>
      <c r="C4965" s="3" t="s">
        <v>117</v>
      </c>
      <c r="D4965" s="3">
        <v>8</v>
      </c>
      <c r="E4965" s="3" t="s">
        <v>9</v>
      </c>
      <c r="F4965" s="3" t="s">
        <v>106</v>
      </c>
      <c r="G4965" s="95">
        <v>223.6</v>
      </c>
    </row>
    <row r="4966" spans="2:7">
      <c r="B4966" s="41">
        <v>44141</v>
      </c>
      <c r="C4966" s="3" t="s">
        <v>118</v>
      </c>
      <c r="D4966" s="3">
        <v>5</v>
      </c>
      <c r="E4966" s="3" t="s">
        <v>114</v>
      </c>
      <c r="F4966" s="3" t="s">
        <v>109</v>
      </c>
      <c r="G4966" s="95">
        <v>134.75</v>
      </c>
    </row>
    <row r="4967" spans="2:7">
      <c r="B4967" s="41">
        <v>44039</v>
      </c>
      <c r="C4967" s="3" t="s">
        <v>117</v>
      </c>
      <c r="D4967" s="3">
        <v>1</v>
      </c>
      <c r="E4967" s="3" t="s">
        <v>110</v>
      </c>
      <c r="F4967" s="3" t="s">
        <v>106</v>
      </c>
      <c r="G4967" s="95">
        <v>24.95</v>
      </c>
    </row>
    <row r="4968" spans="2:7">
      <c r="B4968" s="41">
        <v>44342</v>
      </c>
      <c r="C4968" s="3" t="s">
        <v>116</v>
      </c>
      <c r="D4968" s="3">
        <v>7</v>
      </c>
      <c r="E4968" s="3" t="s">
        <v>110</v>
      </c>
      <c r="F4968" s="3" t="s">
        <v>115</v>
      </c>
      <c r="G4968" s="95">
        <v>167.65</v>
      </c>
    </row>
    <row r="4969" spans="2:7">
      <c r="B4969" s="41">
        <v>44755</v>
      </c>
      <c r="C4969" s="3" t="s">
        <v>119</v>
      </c>
      <c r="D4969" s="3">
        <v>10</v>
      </c>
      <c r="E4969" s="3" t="s">
        <v>114</v>
      </c>
      <c r="F4969" s="3" t="s">
        <v>106</v>
      </c>
      <c r="G4969" s="95">
        <v>269.5</v>
      </c>
    </row>
    <row r="4970" spans="2:7">
      <c r="B4970" s="41">
        <v>44717</v>
      </c>
      <c r="C4970" s="3" t="s">
        <v>117</v>
      </c>
      <c r="D4970" s="3">
        <v>2</v>
      </c>
      <c r="E4970" s="3" t="s">
        <v>114</v>
      </c>
      <c r="F4970" s="3" t="s">
        <v>115</v>
      </c>
      <c r="G4970" s="95">
        <v>53.9</v>
      </c>
    </row>
    <row r="4971" spans="2:7">
      <c r="B4971" s="41">
        <v>44892</v>
      </c>
      <c r="C4971" s="3" t="s">
        <v>117</v>
      </c>
      <c r="D4971" s="3">
        <v>150</v>
      </c>
      <c r="E4971" s="3" t="s">
        <v>9</v>
      </c>
      <c r="F4971" s="3" t="s">
        <v>106</v>
      </c>
      <c r="G4971" s="95">
        <v>3039.75</v>
      </c>
    </row>
    <row r="4972" spans="2:7">
      <c r="B4972" s="41">
        <v>44027</v>
      </c>
      <c r="C4972" s="3" t="s">
        <v>116</v>
      </c>
      <c r="D4972" s="3">
        <v>575</v>
      </c>
      <c r="E4972" s="3" t="s">
        <v>6</v>
      </c>
      <c r="F4972" s="3" t="s">
        <v>108</v>
      </c>
      <c r="G4972" s="95">
        <v>14445.01</v>
      </c>
    </row>
    <row r="4973" spans="2:7">
      <c r="B4973" s="41">
        <v>44780</v>
      </c>
      <c r="C4973" s="3" t="s">
        <v>119</v>
      </c>
      <c r="D4973" s="3">
        <v>4</v>
      </c>
      <c r="E4973" s="3" t="s">
        <v>6</v>
      </c>
      <c r="F4973" s="3" t="s">
        <v>111</v>
      </c>
      <c r="G4973" s="95">
        <v>170.76</v>
      </c>
    </row>
    <row r="4974" spans="2:7">
      <c r="B4974" s="41">
        <v>44615</v>
      </c>
      <c r="C4974" s="3" t="s">
        <v>117</v>
      </c>
      <c r="D4974" s="3">
        <v>5</v>
      </c>
      <c r="E4974" s="3" t="s">
        <v>114</v>
      </c>
      <c r="F4974" s="3" t="s">
        <v>111</v>
      </c>
      <c r="G4974" s="95">
        <v>129.75</v>
      </c>
    </row>
    <row r="4975" spans="2:7">
      <c r="B4975" s="41">
        <v>44194</v>
      </c>
      <c r="C4975" s="3" t="s">
        <v>119</v>
      </c>
      <c r="D4975" s="3">
        <v>48</v>
      </c>
      <c r="E4975" s="3" t="s">
        <v>114</v>
      </c>
      <c r="F4975" s="3" t="s">
        <v>115</v>
      </c>
      <c r="G4975" s="95">
        <v>934.2</v>
      </c>
    </row>
    <row r="4976" spans="2:7">
      <c r="B4976" s="41">
        <v>44178</v>
      </c>
      <c r="C4976" s="3" t="s">
        <v>117</v>
      </c>
      <c r="D4976" s="3">
        <v>6</v>
      </c>
      <c r="E4976" s="3" t="s">
        <v>9</v>
      </c>
      <c r="F4976" s="3" t="s">
        <v>109</v>
      </c>
      <c r="G4976" s="95">
        <v>173.7</v>
      </c>
    </row>
    <row r="4977" spans="2:7">
      <c r="B4977" s="41">
        <v>44749</v>
      </c>
      <c r="C4977" s="3" t="s">
        <v>119</v>
      </c>
      <c r="D4977" s="3">
        <v>44</v>
      </c>
      <c r="E4977" s="3" t="s">
        <v>6</v>
      </c>
      <c r="F4977" s="3" t="s">
        <v>109</v>
      </c>
      <c r="G4977" s="95">
        <v>1671.41</v>
      </c>
    </row>
    <row r="4978" spans="2:7">
      <c r="B4978" s="41">
        <v>44773</v>
      </c>
      <c r="C4978" s="3" t="s">
        <v>119</v>
      </c>
      <c r="D4978" s="3">
        <v>300</v>
      </c>
      <c r="E4978" s="3" t="s">
        <v>9</v>
      </c>
      <c r="F4978" s="3" t="s">
        <v>106</v>
      </c>
      <c r="G4978" s="95">
        <v>4821.38</v>
      </c>
    </row>
    <row r="4979" spans="2:7">
      <c r="B4979" s="41">
        <v>44106</v>
      </c>
      <c r="C4979" s="3" t="s">
        <v>119</v>
      </c>
      <c r="D4979" s="3">
        <v>23</v>
      </c>
      <c r="E4979" s="3" t="s">
        <v>9</v>
      </c>
      <c r="F4979" s="3" t="s">
        <v>111</v>
      </c>
      <c r="G4979" s="95">
        <v>619.85</v>
      </c>
    </row>
    <row r="4980" spans="2:7">
      <c r="B4980" s="41">
        <v>44169</v>
      </c>
      <c r="C4980" s="3" t="s">
        <v>119</v>
      </c>
      <c r="D4980" s="3">
        <v>4</v>
      </c>
      <c r="E4980" s="3" t="s">
        <v>114</v>
      </c>
      <c r="F4980" s="3" t="s">
        <v>109</v>
      </c>
      <c r="G4980" s="95">
        <v>107.8</v>
      </c>
    </row>
    <row r="4981" spans="2:7">
      <c r="B4981" s="41">
        <v>44577</v>
      </c>
      <c r="C4981" s="3" t="s">
        <v>117</v>
      </c>
      <c r="D4981" s="3">
        <v>43</v>
      </c>
      <c r="E4981" s="3" t="s">
        <v>110</v>
      </c>
      <c r="F4981" s="3" t="s">
        <v>113</v>
      </c>
      <c r="G4981" s="95">
        <v>911.92</v>
      </c>
    </row>
    <row r="4982" spans="2:7">
      <c r="B4982" s="41">
        <v>44848</v>
      </c>
      <c r="C4982" s="3" t="s">
        <v>117</v>
      </c>
      <c r="D4982" s="3">
        <v>125</v>
      </c>
      <c r="E4982" s="3" t="s">
        <v>112</v>
      </c>
      <c r="F4982" s="3" t="s">
        <v>113</v>
      </c>
      <c r="G4982" s="95">
        <v>3145.63</v>
      </c>
    </row>
    <row r="4983" spans="2:7">
      <c r="B4983" s="41">
        <v>44852</v>
      </c>
      <c r="C4983" s="3" t="s">
        <v>119</v>
      </c>
      <c r="D4983" s="3">
        <v>9</v>
      </c>
      <c r="E4983" s="3" t="s">
        <v>110</v>
      </c>
      <c r="F4983" s="3" t="s">
        <v>108</v>
      </c>
      <c r="G4983" s="95">
        <v>233.55</v>
      </c>
    </row>
    <row r="4984" spans="2:7">
      <c r="B4984" s="41">
        <v>44431</v>
      </c>
      <c r="C4984" s="3" t="s">
        <v>117</v>
      </c>
      <c r="D4984" s="3">
        <v>34</v>
      </c>
      <c r="E4984" s="3" t="s">
        <v>110</v>
      </c>
      <c r="F4984" s="3" t="s">
        <v>106</v>
      </c>
      <c r="G4984" s="95">
        <v>692.16</v>
      </c>
    </row>
    <row r="4985" spans="2:7">
      <c r="B4985" s="41">
        <v>44823</v>
      </c>
      <c r="C4985" s="3" t="s">
        <v>107</v>
      </c>
      <c r="D4985" s="3">
        <v>600</v>
      </c>
      <c r="E4985" s="3" t="s">
        <v>110</v>
      </c>
      <c r="F4985" s="3" t="s">
        <v>108</v>
      </c>
      <c r="G4985" s="95">
        <v>8262.75</v>
      </c>
    </row>
    <row r="4986" spans="2:7">
      <c r="B4986" s="41">
        <v>44006</v>
      </c>
      <c r="C4986" s="3" t="s">
        <v>117</v>
      </c>
      <c r="D4986" s="3">
        <v>225</v>
      </c>
      <c r="E4986" s="3" t="s">
        <v>112</v>
      </c>
      <c r="F4986" s="3" t="s">
        <v>115</v>
      </c>
      <c r="G4986" s="95">
        <v>5504.63</v>
      </c>
    </row>
    <row r="4987" spans="2:7">
      <c r="B4987" s="41">
        <v>44652</v>
      </c>
      <c r="C4987" s="3" t="s">
        <v>107</v>
      </c>
      <c r="D4987" s="3">
        <v>525</v>
      </c>
      <c r="E4987" s="3" t="s">
        <v>112</v>
      </c>
      <c r="F4987" s="3" t="s">
        <v>105</v>
      </c>
      <c r="G4987" s="95">
        <v>10550.53</v>
      </c>
    </row>
    <row r="4988" spans="2:7">
      <c r="B4988" s="41">
        <v>44340</v>
      </c>
      <c r="C4988" s="3" t="s">
        <v>119</v>
      </c>
      <c r="D4988" s="3">
        <v>8</v>
      </c>
      <c r="E4988" s="3" t="s">
        <v>114</v>
      </c>
      <c r="F4988" s="3" t="s">
        <v>115</v>
      </c>
      <c r="G4988" s="95">
        <v>207.6</v>
      </c>
    </row>
    <row r="4989" spans="2:7">
      <c r="B4989" s="41">
        <v>43834</v>
      </c>
      <c r="C4989" s="3" t="s">
        <v>119</v>
      </c>
      <c r="D4989" s="3">
        <v>8</v>
      </c>
      <c r="E4989" s="3" t="s">
        <v>114</v>
      </c>
      <c r="F4989" s="3" t="s">
        <v>106</v>
      </c>
      <c r="G4989" s="95">
        <v>215.6</v>
      </c>
    </row>
    <row r="4990" spans="2:7">
      <c r="B4990" s="41">
        <v>43974</v>
      </c>
      <c r="C4990" s="3" t="s">
        <v>117</v>
      </c>
      <c r="D4990" s="3">
        <v>425</v>
      </c>
      <c r="E4990" s="3" t="s">
        <v>6</v>
      </c>
      <c r="F4990" s="3" t="s">
        <v>115</v>
      </c>
      <c r="G4990" s="95">
        <v>10676.74</v>
      </c>
    </row>
    <row r="4991" spans="2:7">
      <c r="B4991" s="41">
        <v>44637</v>
      </c>
      <c r="C4991" s="3" t="s">
        <v>119</v>
      </c>
      <c r="D4991" s="3">
        <v>250</v>
      </c>
      <c r="E4991" s="3" t="s">
        <v>112</v>
      </c>
      <c r="F4991" s="3" t="s">
        <v>108</v>
      </c>
      <c r="G4991" s="95">
        <v>5941.25</v>
      </c>
    </row>
    <row r="4992" spans="2:7">
      <c r="B4992" s="41">
        <v>44516</v>
      </c>
      <c r="C4992" s="3" t="s">
        <v>107</v>
      </c>
      <c r="D4992" s="3">
        <v>47</v>
      </c>
      <c r="E4992" s="3" t="s">
        <v>9</v>
      </c>
      <c r="F4992" s="3" t="s">
        <v>115</v>
      </c>
      <c r="G4992" s="95">
        <v>1156.55</v>
      </c>
    </row>
    <row r="4993" spans="2:7">
      <c r="B4993" s="41">
        <v>44218</v>
      </c>
      <c r="C4993" s="3" t="s">
        <v>107</v>
      </c>
      <c r="D4993" s="3">
        <v>1</v>
      </c>
      <c r="E4993" s="3" t="s">
        <v>6</v>
      </c>
      <c r="F4993" s="3" t="s">
        <v>106</v>
      </c>
      <c r="G4993" s="95">
        <v>43.69</v>
      </c>
    </row>
    <row r="4994" spans="2:7">
      <c r="B4994" s="41">
        <v>44253</v>
      </c>
      <c r="C4994" s="3" t="s">
        <v>119</v>
      </c>
      <c r="D4994" s="3">
        <v>8</v>
      </c>
      <c r="E4994" s="3" t="s">
        <v>9</v>
      </c>
      <c r="F4994" s="3" t="s">
        <v>111</v>
      </c>
      <c r="G4994" s="95">
        <v>215.6</v>
      </c>
    </row>
    <row r="4995" spans="2:7">
      <c r="B4995" s="41">
        <v>44914</v>
      </c>
      <c r="C4995" s="3" t="s">
        <v>117</v>
      </c>
      <c r="D4995" s="3">
        <v>475</v>
      </c>
      <c r="E4995" s="3" t="s">
        <v>110</v>
      </c>
      <c r="F4995" s="3" t="s">
        <v>106</v>
      </c>
      <c r="G4995" s="95">
        <v>7087.59</v>
      </c>
    </row>
    <row r="4996" spans="2:7">
      <c r="B4996" s="41">
        <v>44083</v>
      </c>
      <c r="C4996" s="3" t="s">
        <v>119</v>
      </c>
      <c r="D4996" s="3">
        <v>23</v>
      </c>
      <c r="E4996" s="3" t="s">
        <v>9</v>
      </c>
      <c r="F4996" s="3" t="s">
        <v>113</v>
      </c>
      <c r="G4996" s="95">
        <v>642.85</v>
      </c>
    </row>
    <row r="4997" spans="2:7">
      <c r="B4997" s="41">
        <v>44099</v>
      </c>
      <c r="C4997" s="3" t="s">
        <v>118</v>
      </c>
      <c r="D4997" s="3">
        <v>325</v>
      </c>
      <c r="E4997" s="3" t="s">
        <v>9</v>
      </c>
      <c r="F4997" s="3" t="s">
        <v>113</v>
      </c>
      <c r="G4997" s="95">
        <v>5223.16</v>
      </c>
    </row>
    <row r="4998" spans="2:7">
      <c r="B4998" s="41">
        <v>44212</v>
      </c>
      <c r="C4998" s="3" t="s">
        <v>118</v>
      </c>
      <c r="D4998" s="3">
        <v>525</v>
      </c>
      <c r="E4998" s="3" t="s">
        <v>110</v>
      </c>
      <c r="F4998" s="3" t="s">
        <v>113</v>
      </c>
      <c r="G4998" s="95">
        <v>7833.66</v>
      </c>
    </row>
    <row r="4999" spans="2:7">
      <c r="B4999" s="41">
        <v>44568</v>
      </c>
      <c r="C4999" s="3" t="s">
        <v>119</v>
      </c>
      <c r="D4999" s="3">
        <v>400</v>
      </c>
      <c r="E4999" s="3" t="s">
        <v>9</v>
      </c>
      <c r="F4999" s="3" t="s">
        <v>106</v>
      </c>
      <c r="G4999" s="95">
        <v>6428.5</v>
      </c>
    </row>
    <row r="5000" spans="2:7">
      <c r="B5000" s="41">
        <v>44548</v>
      </c>
      <c r="C5000" s="3" t="s">
        <v>119</v>
      </c>
      <c r="D5000" s="3">
        <v>25</v>
      </c>
      <c r="E5000" s="3" t="s">
        <v>112</v>
      </c>
      <c r="F5000" s="3" t="s">
        <v>111</v>
      </c>
      <c r="G5000" s="95">
        <v>721.44</v>
      </c>
    </row>
    <row r="5001" spans="2:7">
      <c r="B5001" s="41">
        <v>44354</v>
      </c>
      <c r="C5001" s="3" t="s">
        <v>118</v>
      </c>
      <c r="D5001" s="3">
        <v>3</v>
      </c>
      <c r="E5001" s="3" t="s">
        <v>110</v>
      </c>
      <c r="F5001" s="3" t="s">
        <v>105</v>
      </c>
      <c r="G5001" s="95">
        <v>71.849999999999994</v>
      </c>
    </row>
    <row r="5002" spans="2:7">
      <c r="B5002" s="41">
        <v>44399</v>
      </c>
      <c r="C5002" s="3" t="s">
        <v>119</v>
      </c>
      <c r="D5002" s="3">
        <v>450</v>
      </c>
      <c r="E5002" s="3" t="s">
        <v>110</v>
      </c>
      <c r="F5002" s="3" t="s">
        <v>115</v>
      </c>
      <c r="G5002" s="95">
        <v>6197.06</v>
      </c>
    </row>
    <row r="5003" spans="2:7">
      <c r="B5003" s="41">
        <v>44754</v>
      </c>
      <c r="C5003" s="3" t="s">
        <v>107</v>
      </c>
      <c r="D5003" s="3">
        <v>5</v>
      </c>
      <c r="E5003" s="3" t="s">
        <v>9</v>
      </c>
      <c r="F5003" s="3" t="s">
        <v>106</v>
      </c>
      <c r="G5003" s="95">
        <v>144.75</v>
      </c>
    </row>
    <row r="5004" spans="2:7">
      <c r="B5004" s="41">
        <v>44145</v>
      </c>
      <c r="C5004" s="3" t="s">
        <v>119</v>
      </c>
      <c r="D5004" s="3">
        <v>22</v>
      </c>
      <c r="E5004" s="3" t="s">
        <v>6</v>
      </c>
      <c r="F5004" s="3" t="s">
        <v>109</v>
      </c>
      <c r="G5004" s="95">
        <v>961.18</v>
      </c>
    </row>
    <row r="5005" spans="2:7">
      <c r="B5005" s="41">
        <v>44865</v>
      </c>
      <c r="C5005" s="3" t="s">
        <v>119</v>
      </c>
      <c r="D5005" s="3">
        <v>7</v>
      </c>
      <c r="E5005" s="3" t="s">
        <v>112</v>
      </c>
      <c r="F5005" s="3" t="s">
        <v>106</v>
      </c>
      <c r="G5005" s="95">
        <v>237.65</v>
      </c>
    </row>
    <row r="5006" spans="2:7">
      <c r="B5006" s="41">
        <v>44571</v>
      </c>
      <c r="C5006" s="3" t="s">
        <v>117</v>
      </c>
      <c r="D5006" s="3">
        <v>29</v>
      </c>
      <c r="E5006" s="3" t="s">
        <v>110</v>
      </c>
      <c r="F5006" s="3" t="s">
        <v>115</v>
      </c>
      <c r="G5006" s="95">
        <v>590.37</v>
      </c>
    </row>
    <row r="5007" spans="2:7">
      <c r="B5007" s="41">
        <v>44749</v>
      </c>
      <c r="C5007" s="3" t="s">
        <v>118</v>
      </c>
      <c r="D5007" s="3">
        <v>6</v>
      </c>
      <c r="E5007" s="3" t="s">
        <v>6</v>
      </c>
      <c r="F5007" s="3" t="s">
        <v>105</v>
      </c>
      <c r="G5007" s="95">
        <v>268.14</v>
      </c>
    </row>
    <row r="5008" spans="2:7">
      <c r="B5008" s="41">
        <v>44903</v>
      </c>
      <c r="C5008" s="3" t="s">
        <v>119</v>
      </c>
      <c r="D5008" s="3">
        <v>6</v>
      </c>
      <c r="E5008" s="3" t="s">
        <v>6</v>
      </c>
      <c r="F5008" s="3" t="s">
        <v>106</v>
      </c>
      <c r="G5008" s="95">
        <v>268.14</v>
      </c>
    </row>
    <row r="5009" spans="2:7">
      <c r="B5009" s="41">
        <v>44709</v>
      </c>
      <c r="C5009" s="3" t="s">
        <v>119</v>
      </c>
      <c r="D5009" s="3">
        <v>48</v>
      </c>
      <c r="E5009" s="3" t="s">
        <v>112</v>
      </c>
      <c r="F5009" s="3" t="s">
        <v>113</v>
      </c>
      <c r="G5009" s="95">
        <v>1258.2</v>
      </c>
    </row>
    <row r="5010" spans="2:7">
      <c r="B5010" s="41">
        <v>44577</v>
      </c>
      <c r="C5010" s="3" t="s">
        <v>119</v>
      </c>
      <c r="D5010" s="3">
        <v>9</v>
      </c>
      <c r="E5010" s="3" t="s">
        <v>114</v>
      </c>
      <c r="F5010" s="3" t="s">
        <v>109</v>
      </c>
      <c r="G5010" s="95">
        <v>224.55</v>
      </c>
    </row>
    <row r="5011" spans="2:7">
      <c r="B5011" s="41">
        <v>43844</v>
      </c>
      <c r="C5011" s="3" t="s">
        <v>117</v>
      </c>
      <c r="D5011" s="3">
        <v>1</v>
      </c>
      <c r="E5011" s="3" t="s">
        <v>110</v>
      </c>
      <c r="F5011" s="3" t="s">
        <v>108</v>
      </c>
      <c r="G5011" s="95">
        <v>24.95</v>
      </c>
    </row>
    <row r="5012" spans="2:7">
      <c r="B5012" s="41">
        <v>43974</v>
      </c>
      <c r="C5012" s="3" t="s">
        <v>117</v>
      </c>
      <c r="D5012" s="3">
        <v>9</v>
      </c>
      <c r="E5012" s="3" t="s">
        <v>110</v>
      </c>
      <c r="F5012" s="3" t="s">
        <v>115</v>
      </c>
      <c r="G5012" s="95">
        <v>233.55</v>
      </c>
    </row>
    <row r="5013" spans="2:7">
      <c r="B5013" s="41">
        <v>44252</v>
      </c>
      <c r="C5013" s="3" t="s">
        <v>117</v>
      </c>
      <c r="D5013" s="3">
        <v>475</v>
      </c>
      <c r="E5013" s="3" t="s">
        <v>6</v>
      </c>
      <c r="F5013" s="3" t="s">
        <v>113</v>
      </c>
      <c r="G5013" s="95">
        <v>11659.71</v>
      </c>
    </row>
    <row r="5014" spans="2:7">
      <c r="B5014" s="41">
        <v>44920</v>
      </c>
      <c r="C5014" s="3" t="s">
        <v>117</v>
      </c>
      <c r="D5014" s="3">
        <v>17</v>
      </c>
      <c r="E5014" s="3" t="s">
        <v>110</v>
      </c>
      <c r="F5014" s="3" t="s">
        <v>106</v>
      </c>
      <c r="G5014" s="95">
        <v>441.15</v>
      </c>
    </row>
    <row r="5015" spans="2:7">
      <c r="B5015" s="41">
        <v>44580</v>
      </c>
      <c r="C5015" s="3" t="s">
        <v>116</v>
      </c>
      <c r="D5015" s="3">
        <v>32</v>
      </c>
      <c r="E5015" s="3" t="s">
        <v>9</v>
      </c>
      <c r="F5015" s="3" t="s">
        <v>105</v>
      </c>
      <c r="G5015" s="95">
        <v>787.44</v>
      </c>
    </row>
    <row r="5016" spans="2:7">
      <c r="B5016" s="41">
        <v>44425</v>
      </c>
      <c r="C5016" s="3" t="s">
        <v>117</v>
      </c>
      <c r="D5016" s="3">
        <v>425</v>
      </c>
      <c r="E5016" s="3" t="s">
        <v>110</v>
      </c>
      <c r="F5016" s="3" t="s">
        <v>111</v>
      </c>
      <c r="G5016" s="95">
        <v>5852.78</v>
      </c>
    </row>
    <row r="5017" spans="2:7">
      <c r="B5017" s="41">
        <v>44389</v>
      </c>
      <c r="C5017" s="3" t="s">
        <v>117</v>
      </c>
      <c r="D5017" s="3">
        <v>38</v>
      </c>
      <c r="E5017" s="3" t="s">
        <v>112</v>
      </c>
      <c r="F5017" s="3" t="s">
        <v>113</v>
      </c>
      <c r="G5017" s="95">
        <v>1128.8900000000001</v>
      </c>
    </row>
    <row r="5018" spans="2:7">
      <c r="B5018" s="41">
        <v>44158</v>
      </c>
      <c r="C5018" s="3" t="s">
        <v>107</v>
      </c>
      <c r="D5018" s="3">
        <v>12</v>
      </c>
      <c r="E5018" s="3" t="s">
        <v>114</v>
      </c>
      <c r="F5018" s="3" t="s">
        <v>111</v>
      </c>
      <c r="G5018" s="95">
        <v>323.39999999999998</v>
      </c>
    </row>
    <row r="5019" spans="2:7">
      <c r="B5019" s="41">
        <v>44858</v>
      </c>
      <c r="C5019" s="3" t="s">
        <v>117</v>
      </c>
      <c r="D5019" s="3">
        <v>250</v>
      </c>
      <c r="E5019" s="3" t="s">
        <v>114</v>
      </c>
      <c r="F5019" s="3" t="s">
        <v>109</v>
      </c>
      <c r="G5019" s="95">
        <v>4366.25</v>
      </c>
    </row>
    <row r="5020" spans="2:7">
      <c r="B5020" s="41">
        <v>44761</v>
      </c>
      <c r="C5020" s="3" t="s">
        <v>117</v>
      </c>
      <c r="D5020" s="3">
        <v>25</v>
      </c>
      <c r="E5020" s="3" t="s">
        <v>9</v>
      </c>
      <c r="F5020" s="3" t="s">
        <v>106</v>
      </c>
      <c r="G5020" s="95">
        <v>593.94000000000005</v>
      </c>
    </row>
    <row r="5021" spans="2:7">
      <c r="B5021" s="41">
        <v>43900</v>
      </c>
      <c r="C5021" s="3" t="s">
        <v>117</v>
      </c>
      <c r="D5021" s="3">
        <v>125</v>
      </c>
      <c r="E5021" s="3" t="s">
        <v>6</v>
      </c>
      <c r="F5021" s="3" t="s">
        <v>115</v>
      </c>
      <c r="G5021" s="95">
        <v>3735.38</v>
      </c>
    </row>
    <row r="5022" spans="2:7">
      <c r="B5022" s="41">
        <v>44819</v>
      </c>
      <c r="C5022" s="3" t="s">
        <v>119</v>
      </c>
      <c r="D5022" s="3">
        <v>40</v>
      </c>
      <c r="E5022" s="3" t="s">
        <v>110</v>
      </c>
      <c r="F5022" s="3" t="s">
        <v>113</v>
      </c>
      <c r="G5022" s="95">
        <v>814.3</v>
      </c>
    </row>
    <row r="5023" spans="2:7">
      <c r="B5023" s="41">
        <v>44739</v>
      </c>
      <c r="C5023" s="3" t="s">
        <v>118</v>
      </c>
      <c r="D5023" s="3">
        <v>23</v>
      </c>
      <c r="E5023" s="3" t="s">
        <v>114</v>
      </c>
      <c r="F5023" s="3" t="s">
        <v>108</v>
      </c>
      <c r="G5023" s="95">
        <v>619.85</v>
      </c>
    </row>
    <row r="5024" spans="2:7">
      <c r="B5024" s="41">
        <v>44863</v>
      </c>
      <c r="C5024" s="3" t="s">
        <v>117</v>
      </c>
      <c r="D5024" s="3">
        <v>9</v>
      </c>
      <c r="E5024" s="3" t="s">
        <v>114</v>
      </c>
      <c r="F5024" s="3" t="s">
        <v>106</v>
      </c>
      <c r="G5024" s="95">
        <v>233.55</v>
      </c>
    </row>
    <row r="5025" spans="2:7">
      <c r="B5025" s="41">
        <v>44039</v>
      </c>
      <c r="C5025" s="3" t="s">
        <v>119</v>
      </c>
      <c r="D5025" s="3">
        <v>6</v>
      </c>
      <c r="E5025" s="3" t="s">
        <v>6</v>
      </c>
      <c r="F5025" s="3" t="s">
        <v>111</v>
      </c>
      <c r="G5025" s="95">
        <v>268.14</v>
      </c>
    </row>
    <row r="5026" spans="2:7">
      <c r="B5026" s="41">
        <v>44800</v>
      </c>
      <c r="C5026" s="3" t="s">
        <v>119</v>
      </c>
      <c r="D5026" s="3">
        <v>31</v>
      </c>
      <c r="E5026" s="3" t="s">
        <v>6</v>
      </c>
      <c r="F5026" s="3" t="s">
        <v>115</v>
      </c>
      <c r="G5026" s="95">
        <v>1177.58</v>
      </c>
    </row>
    <row r="5027" spans="2:7">
      <c r="B5027" s="41">
        <v>44858</v>
      </c>
      <c r="C5027" s="3" t="s">
        <v>117</v>
      </c>
      <c r="D5027" s="3">
        <v>32</v>
      </c>
      <c r="E5027" s="3" t="s">
        <v>112</v>
      </c>
      <c r="F5027" s="3" t="s">
        <v>115</v>
      </c>
      <c r="G5027" s="95">
        <v>977.84</v>
      </c>
    </row>
    <row r="5028" spans="2:7">
      <c r="B5028" s="41">
        <v>44836</v>
      </c>
      <c r="C5028" s="3" t="s">
        <v>107</v>
      </c>
      <c r="D5028" s="3">
        <v>375</v>
      </c>
      <c r="E5028" s="3" t="s">
        <v>6</v>
      </c>
      <c r="F5028" s="3" t="s">
        <v>115</v>
      </c>
      <c r="G5028" s="95">
        <v>9420.66</v>
      </c>
    </row>
    <row r="5029" spans="2:7">
      <c r="B5029" s="41">
        <v>44834</v>
      </c>
      <c r="C5029" s="3" t="s">
        <v>117</v>
      </c>
      <c r="D5029" s="3">
        <v>575</v>
      </c>
      <c r="E5029" s="3" t="s">
        <v>114</v>
      </c>
      <c r="F5029" s="3" t="s">
        <v>111</v>
      </c>
      <c r="G5029" s="95">
        <v>8249.09</v>
      </c>
    </row>
    <row r="5030" spans="2:7">
      <c r="B5030" s="41">
        <v>44874</v>
      </c>
      <c r="C5030" s="3" t="s">
        <v>118</v>
      </c>
      <c r="D5030" s="3">
        <v>400</v>
      </c>
      <c r="E5030" s="3" t="s">
        <v>110</v>
      </c>
      <c r="F5030" s="3" t="s">
        <v>105</v>
      </c>
      <c r="G5030" s="95">
        <v>5738.5</v>
      </c>
    </row>
    <row r="5031" spans="2:7">
      <c r="B5031" s="41">
        <v>43983</v>
      </c>
      <c r="C5031" s="3" t="s">
        <v>118</v>
      </c>
      <c r="D5031" s="3">
        <v>400</v>
      </c>
      <c r="E5031" s="3" t="s">
        <v>6</v>
      </c>
      <c r="F5031" s="3" t="s">
        <v>111</v>
      </c>
      <c r="G5031" s="95">
        <v>9818.7000000000007</v>
      </c>
    </row>
    <row r="5032" spans="2:7">
      <c r="B5032" s="41">
        <v>44171</v>
      </c>
      <c r="C5032" s="3" t="s">
        <v>118</v>
      </c>
      <c r="D5032" s="3">
        <v>8</v>
      </c>
      <c r="E5032" s="3" t="s">
        <v>9</v>
      </c>
      <c r="F5032" s="3" t="s">
        <v>108</v>
      </c>
      <c r="G5032" s="95">
        <v>215.6</v>
      </c>
    </row>
    <row r="5033" spans="2:7">
      <c r="B5033" s="41">
        <v>44327</v>
      </c>
      <c r="C5033" s="3" t="s">
        <v>118</v>
      </c>
      <c r="D5033" s="3">
        <v>5</v>
      </c>
      <c r="E5033" s="3" t="s">
        <v>9</v>
      </c>
      <c r="F5033" s="3" t="s">
        <v>115</v>
      </c>
      <c r="G5033" s="95">
        <v>139.75</v>
      </c>
    </row>
    <row r="5034" spans="2:7">
      <c r="B5034" s="41">
        <v>43833</v>
      </c>
      <c r="C5034" s="3" t="s">
        <v>107</v>
      </c>
      <c r="D5034" s="3">
        <v>525</v>
      </c>
      <c r="E5034" s="3" t="s">
        <v>6</v>
      </c>
      <c r="F5034" s="3" t="s">
        <v>105</v>
      </c>
      <c r="G5034" s="95">
        <v>13188.92</v>
      </c>
    </row>
    <row r="5035" spans="2:7">
      <c r="B5035" s="41">
        <v>44285</v>
      </c>
      <c r="C5035" s="3" t="s">
        <v>119</v>
      </c>
      <c r="D5035" s="3">
        <v>425</v>
      </c>
      <c r="E5035" s="3" t="s">
        <v>110</v>
      </c>
      <c r="F5035" s="3" t="s">
        <v>115</v>
      </c>
      <c r="G5035" s="95">
        <v>6341.53</v>
      </c>
    </row>
    <row r="5036" spans="2:7">
      <c r="B5036" s="41">
        <v>44710</v>
      </c>
      <c r="C5036" s="3" t="s">
        <v>117</v>
      </c>
      <c r="D5036" s="3">
        <v>4</v>
      </c>
      <c r="E5036" s="3" t="s">
        <v>9</v>
      </c>
      <c r="F5036" s="3" t="s">
        <v>105</v>
      </c>
      <c r="G5036" s="95">
        <v>107.8</v>
      </c>
    </row>
    <row r="5037" spans="2:7">
      <c r="B5037" s="41">
        <v>43837</v>
      </c>
      <c r="C5037" s="3" t="s">
        <v>116</v>
      </c>
      <c r="D5037" s="3">
        <v>15</v>
      </c>
      <c r="E5037" s="3" t="s">
        <v>110</v>
      </c>
      <c r="F5037" s="3" t="s">
        <v>105</v>
      </c>
      <c r="G5037" s="95">
        <v>389.25</v>
      </c>
    </row>
    <row r="5038" spans="2:7">
      <c r="B5038" s="41">
        <v>44167</v>
      </c>
      <c r="C5038" s="3" t="s">
        <v>117</v>
      </c>
      <c r="D5038" s="3">
        <v>6</v>
      </c>
      <c r="E5038" s="3" t="s">
        <v>110</v>
      </c>
      <c r="F5038" s="3" t="s">
        <v>105</v>
      </c>
      <c r="G5038" s="95">
        <v>143.69999999999999</v>
      </c>
    </row>
    <row r="5039" spans="2:7">
      <c r="B5039" s="41">
        <v>44506</v>
      </c>
      <c r="C5039" s="3" t="s">
        <v>118</v>
      </c>
      <c r="D5039" s="3">
        <v>9</v>
      </c>
      <c r="E5039" s="3" t="s">
        <v>110</v>
      </c>
      <c r="F5039" s="3" t="s">
        <v>105</v>
      </c>
      <c r="G5039" s="95">
        <v>233.55</v>
      </c>
    </row>
    <row r="5040" spans="2:7">
      <c r="B5040" s="41">
        <v>44585</v>
      </c>
      <c r="C5040" s="3" t="s">
        <v>119</v>
      </c>
      <c r="D5040" s="3">
        <v>275</v>
      </c>
      <c r="E5040" s="3" t="s">
        <v>112</v>
      </c>
      <c r="F5040" s="3" t="s">
        <v>108</v>
      </c>
      <c r="G5040" s="95">
        <v>5368.34</v>
      </c>
    </row>
    <row r="5041" spans="2:7">
      <c r="B5041" s="41">
        <v>44451</v>
      </c>
      <c r="C5041" s="3" t="s">
        <v>119</v>
      </c>
      <c r="D5041" s="3">
        <v>49</v>
      </c>
      <c r="E5041" s="3" t="s">
        <v>110</v>
      </c>
      <c r="F5041" s="3" t="s">
        <v>115</v>
      </c>
      <c r="G5041" s="95">
        <v>916.91</v>
      </c>
    </row>
    <row r="5042" spans="2:7">
      <c r="B5042" s="41">
        <v>44000</v>
      </c>
      <c r="C5042" s="3" t="s">
        <v>119</v>
      </c>
      <c r="D5042" s="3">
        <v>6</v>
      </c>
      <c r="E5042" s="3" t="s">
        <v>112</v>
      </c>
      <c r="F5042" s="3" t="s">
        <v>106</v>
      </c>
      <c r="G5042" s="95">
        <v>215.7</v>
      </c>
    </row>
    <row r="5043" spans="2:7">
      <c r="B5043" s="41">
        <v>44069</v>
      </c>
      <c r="C5043" s="3" t="s">
        <v>116</v>
      </c>
      <c r="D5043" s="3">
        <v>550</v>
      </c>
      <c r="E5043" s="3" t="s">
        <v>6</v>
      </c>
      <c r="F5043" s="3" t="s">
        <v>115</v>
      </c>
      <c r="G5043" s="95">
        <v>13500.71</v>
      </c>
    </row>
    <row r="5044" spans="2:7">
      <c r="B5044" s="41">
        <v>44915</v>
      </c>
      <c r="C5044" s="3" t="s">
        <v>117</v>
      </c>
      <c r="D5044" s="3">
        <v>125</v>
      </c>
      <c r="E5044" s="3" t="s">
        <v>6</v>
      </c>
      <c r="F5044" s="3" t="s">
        <v>105</v>
      </c>
      <c r="G5044" s="95">
        <v>3822.88</v>
      </c>
    </row>
    <row r="5045" spans="2:7">
      <c r="B5045" s="41">
        <v>44080</v>
      </c>
      <c r="C5045" s="3" t="s">
        <v>119</v>
      </c>
      <c r="D5045" s="3">
        <v>150</v>
      </c>
      <c r="E5045" s="3" t="s">
        <v>112</v>
      </c>
      <c r="F5045" s="3" t="s">
        <v>109</v>
      </c>
      <c r="G5045" s="95">
        <v>3774.75</v>
      </c>
    </row>
    <row r="5046" spans="2:7">
      <c r="B5046" s="41">
        <v>43842</v>
      </c>
      <c r="C5046" s="3" t="s">
        <v>119</v>
      </c>
      <c r="D5046" s="3">
        <v>34</v>
      </c>
      <c r="E5046" s="3" t="s">
        <v>114</v>
      </c>
      <c r="F5046" s="3" t="s">
        <v>109</v>
      </c>
      <c r="G5046" s="95">
        <v>721.06</v>
      </c>
    </row>
    <row r="5047" spans="2:7">
      <c r="B5047" s="41">
        <v>44319</v>
      </c>
      <c r="C5047" s="3" t="s">
        <v>116</v>
      </c>
      <c r="D5047" s="3">
        <v>325</v>
      </c>
      <c r="E5047" s="3" t="s">
        <v>112</v>
      </c>
      <c r="F5047" s="3" t="s">
        <v>111</v>
      </c>
      <c r="G5047" s="95">
        <v>6718.16</v>
      </c>
    </row>
    <row r="5048" spans="2:7">
      <c r="B5048" s="41">
        <v>44727</v>
      </c>
      <c r="C5048" s="3" t="s">
        <v>107</v>
      </c>
      <c r="D5048" s="3">
        <v>400</v>
      </c>
      <c r="E5048" s="3" t="s">
        <v>112</v>
      </c>
      <c r="F5048" s="3" t="s">
        <v>105</v>
      </c>
      <c r="G5048" s="95">
        <v>8038.5</v>
      </c>
    </row>
    <row r="5049" spans="2:7">
      <c r="B5049" s="41">
        <v>44808</v>
      </c>
      <c r="C5049" s="3" t="s">
        <v>116</v>
      </c>
      <c r="D5049" s="3">
        <v>11</v>
      </c>
      <c r="E5049" s="3" t="s">
        <v>110</v>
      </c>
      <c r="F5049" s="3" t="s">
        <v>111</v>
      </c>
      <c r="G5049" s="95">
        <v>263.45</v>
      </c>
    </row>
    <row r="5050" spans="2:7">
      <c r="B5050" s="41">
        <v>44913</v>
      </c>
      <c r="C5050" s="3" t="s">
        <v>119</v>
      </c>
      <c r="D5050" s="3">
        <v>7</v>
      </c>
      <c r="E5050" s="3" t="s">
        <v>112</v>
      </c>
      <c r="F5050" s="3" t="s">
        <v>108</v>
      </c>
      <c r="G5050" s="95">
        <v>251.65</v>
      </c>
    </row>
    <row r="5051" spans="2:7">
      <c r="B5051" s="41">
        <v>43917</v>
      </c>
      <c r="C5051" s="3" t="s">
        <v>107</v>
      </c>
      <c r="D5051" s="3">
        <v>12</v>
      </c>
      <c r="E5051" s="3" t="s">
        <v>112</v>
      </c>
      <c r="F5051" s="3" t="s">
        <v>111</v>
      </c>
      <c r="G5051" s="95">
        <v>419.4</v>
      </c>
    </row>
    <row r="5052" spans="2:7">
      <c r="B5052" s="41">
        <v>44127</v>
      </c>
      <c r="C5052" s="3" t="s">
        <v>119</v>
      </c>
      <c r="D5052" s="3">
        <v>2</v>
      </c>
      <c r="E5052" s="3" t="s">
        <v>112</v>
      </c>
      <c r="F5052" s="3" t="s">
        <v>105</v>
      </c>
      <c r="G5052" s="95">
        <v>69.900000000000006</v>
      </c>
    </row>
    <row r="5053" spans="2:7">
      <c r="B5053" s="41">
        <v>44771</v>
      </c>
      <c r="C5053" s="3" t="s">
        <v>117</v>
      </c>
      <c r="D5053" s="3">
        <v>24</v>
      </c>
      <c r="E5053" s="3" t="s">
        <v>114</v>
      </c>
      <c r="F5053" s="3" t="s">
        <v>109</v>
      </c>
      <c r="G5053" s="95">
        <v>549.78</v>
      </c>
    </row>
    <row r="5054" spans="2:7">
      <c r="B5054" s="41">
        <v>44385</v>
      </c>
      <c r="C5054" s="3" t="s">
        <v>119</v>
      </c>
      <c r="D5054" s="3">
        <v>15</v>
      </c>
      <c r="E5054" s="3" t="s">
        <v>110</v>
      </c>
      <c r="F5054" s="3" t="s">
        <v>106</v>
      </c>
      <c r="G5054" s="95">
        <v>389.25</v>
      </c>
    </row>
    <row r="5055" spans="2:7">
      <c r="B5055" s="41">
        <v>44744</v>
      </c>
      <c r="C5055" s="3" t="s">
        <v>116</v>
      </c>
      <c r="D5055" s="3">
        <v>6</v>
      </c>
      <c r="E5055" s="3" t="s">
        <v>6</v>
      </c>
      <c r="F5055" s="3" t="s">
        <v>115</v>
      </c>
      <c r="G5055" s="95">
        <v>262.14</v>
      </c>
    </row>
    <row r="5056" spans="2:7">
      <c r="B5056" s="41">
        <v>44304</v>
      </c>
      <c r="C5056" s="3" t="s">
        <v>119</v>
      </c>
      <c r="D5056" s="3">
        <v>3</v>
      </c>
      <c r="E5056" s="3" t="s">
        <v>112</v>
      </c>
      <c r="F5056" s="3" t="s">
        <v>105</v>
      </c>
      <c r="G5056" s="95">
        <v>107.85</v>
      </c>
    </row>
    <row r="5057" spans="2:7">
      <c r="B5057" s="41">
        <v>44745</v>
      </c>
      <c r="C5057" s="3" t="s">
        <v>119</v>
      </c>
      <c r="D5057" s="3">
        <v>75</v>
      </c>
      <c r="E5057" s="3" t="s">
        <v>110</v>
      </c>
      <c r="F5057" s="3" t="s">
        <v>113</v>
      </c>
      <c r="G5057" s="95">
        <v>1347.19</v>
      </c>
    </row>
    <row r="5058" spans="2:7">
      <c r="B5058" s="41">
        <v>44724</v>
      </c>
      <c r="C5058" s="3" t="s">
        <v>119</v>
      </c>
      <c r="D5058" s="3">
        <v>13</v>
      </c>
      <c r="E5058" s="3" t="s">
        <v>112</v>
      </c>
      <c r="F5058" s="3" t="s">
        <v>108</v>
      </c>
      <c r="G5058" s="95">
        <v>467.35</v>
      </c>
    </row>
    <row r="5059" spans="2:7">
      <c r="B5059" s="41">
        <v>44548</v>
      </c>
      <c r="C5059" s="3" t="s">
        <v>117</v>
      </c>
      <c r="D5059" s="3">
        <v>125</v>
      </c>
      <c r="E5059" s="3" t="s">
        <v>112</v>
      </c>
      <c r="F5059" s="3" t="s">
        <v>105</v>
      </c>
      <c r="G5059" s="95">
        <v>3058.13</v>
      </c>
    </row>
    <row r="5060" spans="2:7">
      <c r="B5060" s="41">
        <v>44861</v>
      </c>
      <c r="C5060" s="3" t="s">
        <v>117</v>
      </c>
      <c r="D5060" s="3">
        <v>275</v>
      </c>
      <c r="E5060" s="3" t="s">
        <v>6</v>
      </c>
      <c r="F5060" s="3" t="s">
        <v>111</v>
      </c>
      <c r="G5060" s="95">
        <v>6908.48</v>
      </c>
    </row>
    <row r="5061" spans="2:7">
      <c r="B5061" s="41">
        <v>44607</v>
      </c>
      <c r="C5061" s="3" t="s">
        <v>119</v>
      </c>
      <c r="D5061" s="3">
        <v>9</v>
      </c>
      <c r="E5061" s="3" t="s">
        <v>6</v>
      </c>
      <c r="F5061" s="3" t="s">
        <v>115</v>
      </c>
      <c r="G5061" s="95">
        <v>393.21</v>
      </c>
    </row>
    <row r="5062" spans="2:7">
      <c r="B5062" s="41">
        <v>44342</v>
      </c>
      <c r="C5062" s="3" t="s">
        <v>119</v>
      </c>
      <c r="D5062" s="3">
        <v>500</v>
      </c>
      <c r="E5062" s="3" t="s">
        <v>114</v>
      </c>
      <c r="F5062" s="3" t="s">
        <v>109</v>
      </c>
      <c r="G5062" s="95">
        <v>7173.13</v>
      </c>
    </row>
    <row r="5063" spans="2:7">
      <c r="B5063" s="41">
        <v>44342</v>
      </c>
      <c r="C5063" s="3" t="s">
        <v>119</v>
      </c>
      <c r="D5063" s="3">
        <v>350</v>
      </c>
      <c r="E5063" s="3" t="s">
        <v>114</v>
      </c>
      <c r="F5063" s="3" t="s">
        <v>111</v>
      </c>
      <c r="G5063" s="95">
        <v>5222.4399999999996</v>
      </c>
    </row>
    <row r="5064" spans="2:7">
      <c r="B5064" s="41">
        <v>44712</v>
      </c>
      <c r="C5064" s="3" t="s">
        <v>117</v>
      </c>
      <c r="D5064" s="3">
        <v>400</v>
      </c>
      <c r="E5064" s="3" t="s">
        <v>6</v>
      </c>
      <c r="F5064" s="3" t="s">
        <v>113</v>
      </c>
      <c r="G5064" s="95">
        <v>10048.700000000001</v>
      </c>
    </row>
    <row r="5065" spans="2:7">
      <c r="B5065" s="41">
        <v>43944</v>
      </c>
      <c r="C5065" s="3" t="s">
        <v>117</v>
      </c>
      <c r="D5065" s="3">
        <v>29</v>
      </c>
      <c r="E5065" s="3" t="s">
        <v>6</v>
      </c>
      <c r="F5065" s="3" t="s">
        <v>105</v>
      </c>
      <c r="G5065" s="95">
        <v>1052.31</v>
      </c>
    </row>
    <row r="5066" spans="2:7">
      <c r="B5066" s="41">
        <v>44915</v>
      </c>
      <c r="C5066" s="3" t="s">
        <v>118</v>
      </c>
      <c r="D5066" s="3">
        <v>18</v>
      </c>
      <c r="E5066" s="3" t="s">
        <v>9</v>
      </c>
      <c r="F5066" s="3" t="s">
        <v>108</v>
      </c>
      <c r="G5066" s="95">
        <v>521.1</v>
      </c>
    </row>
    <row r="5067" spans="2:7">
      <c r="B5067" s="41">
        <v>43937</v>
      </c>
      <c r="C5067" s="3" t="s">
        <v>107</v>
      </c>
      <c r="D5067" s="3">
        <v>5</v>
      </c>
      <c r="E5067" s="3" t="s">
        <v>110</v>
      </c>
      <c r="F5067" s="3" t="s">
        <v>105</v>
      </c>
      <c r="G5067" s="95">
        <v>124.75</v>
      </c>
    </row>
    <row r="5068" spans="2:7">
      <c r="B5068" s="41">
        <v>44659</v>
      </c>
      <c r="C5068" s="3" t="s">
        <v>117</v>
      </c>
      <c r="D5068" s="3">
        <v>8</v>
      </c>
      <c r="E5068" s="3" t="s">
        <v>6</v>
      </c>
      <c r="F5068" s="3" t="s">
        <v>108</v>
      </c>
      <c r="G5068" s="95">
        <v>357.52</v>
      </c>
    </row>
    <row r="5069" spans="2:7">
      <c r="B5069" s="41">
        <v>44813</v>
      </c>
      <c r="C5069" s="3" t="s">
        <v>117</v>
      </c>
      <c r="D5069" s="3">
        <v>100</v>
      </c>
      <c r="E5069" s="3" t="s">
        <v>9</v>
      </c>
      <c r="F5069" s="3" t="s">
        <v>106</v>
      </c>
      <c r="G5069" s="95">
        <v>1956.5</v>
      </c>
    </row>
    <row r="5070" spans="2:7">
      <c r="B5070" s="41">
        <v>44744</v>
      </c>
      <c r="C5070" s="3" t="s">
        <v>116</v>
      </c>
      <c r="D5070" s="3">
        <v>350</v>
      </c>
      <c r="E5070" s="3" t="s">
        <v>112</v>
      </c>
      <c r="F5070" s="3" t="s">
        <v>108</v>
      </c>
      <c r="G5070" s="95">
        <v>7234.94</v>
      </c>
    </row>
    <row r="5071" spans="2:7">
      <c r="B5071" s="41">
        <v>44493</v>
      </c>
      <c r="C5071" s="3" t="s">
        <v>119</v>
      </c>
      <c r="D5071" s="3">
        <v>16</v>
      </c>
      <c r="E5071" s="3" t="s">
        <v>114</v>
      </c>
      <c r="F5071" s="3" t="s">
        <v>109</v>
      </c>
      <c r="G5071" s="95">
        <v>431.2</v>
      </c>
    </row>
    <row r="5072" spans="2:7">
      <c r="B5072" s="41">
        <v>44461</v>
      </c>
      <c r="C5072" s="3" t="s">
        <v>119</v>
      </c>
      <c r="D5072" s="3">
        <v>24</v>
      </c>
      <c r="E5072" s="3" t="s">
        <v>110</v>
      </c>
      <c r="F5072" s="3" t="s">
        <v>111</v>
      </c>
      <c r="G5072" s="95">
        <v>529.38</v>
      </c>
    </row>
    <row r="5073" spans="2:7">
      <c r="B5073" s="41">
        <v>44147</v>
      </c>
      <c r="C5073" s="3" t="s">
        <v>107</v>
      </c>
      <c r="D5073" s="3">
        <v>13</v>
      </c>
      <c r="E5073" s="3" t="s">
        <v>110</v>
      </c>
      <c r="F5073" s="3" t="s">
        <v>105</v>
      </c>
      <c r="G5073" s="95">
        <v>311.35000000000002</v>
      </c>
    </row>
    <row r="5074" spans="2:7">
      <c r="B5074" s="41">
        <v>43981</v>
      </c>
      <c r="C5074" s="3" t="s">
        <v>117</v>
      </c>
      <c r="D5074" s="3">
        <v>7</v>
      </c>
      <c r="E5074" s="3" t="s">
        <v>114</v>
      </c>
      <c r="F5074" s="3" t="s">
        <v>108</v>
      </c>
      <c r="G5074" s="95">
        <v>181.65</v>
      </c>
    </row>
    <row r="5075" spans="2:7">
      <c r="B5075" s="41">
        <v>44118</v>
      </c>
      <c r="C5075" s="3" t="s">
        <v>107</v>
      </c>
      <c r="D5075" s="3">
        <v>525</v>
      </c>
      <c r="E5075" s="3" t="s">
        <v>9</v>
      </c>
      <c r="F5075" s="3" t="s">
        <v>111</v>
      </c>
      <c r="G5075" s="95">
        <v>8437.41</v>
      </c>
    </row>
    <row r="5076" spans="2:7">
      <c r="B5076" s="41">
        <v>44823</v>
      </c>
      <c r="C5076" s="3" t="s">
        <v>117</v>
      </c>
      <c r="D5076" s="3">
        <v>7</v>
      </c>
      <c r="E5076" s="3" t="s">
        <v>6</v>
      </c>
      <c r="F5076" s="3" t="s">
        <v>106</v>
      </c>
      <c r="G5076" s="95">
        <v>298.83</v>
      </c>
    </row>
    <row r="5077" spans="2:7">
      <c r="B5077" s="41">
        <v>43885</v>
      </c>
      <c r="C5077" s="3" t="s">
        <v>117</v>
      </c>
      <c r="D5077" s="3">
        <v>225</v>
      </c>
      <c r="E5077" s="3" t="s">
        <v>114</v>
      </c>
      <c r="F5077" s="3" t="s">
        <v>111</v>
      </c>
      <c r="G5077" s="95">
        <v>4087.13</v>
      </c>
    </row>
    <row r="5078" spans="2:7">
      <c r="B5078" s="41">
        <v>44270</v>
      </c>
      <c r="C5078" s="3" t="s">
        <v>107</v>
      </c>
      <c r="D5078" s="3">
        <v>575</v>
      </c>
      <c r="E5078" s="3" t="s">
        <v>9</v>
      </c>
      <c r="F5078" s="3" t="s">
        <v>106</v>
      </c>
      <c r="G5078" s="95">
        <v>9240.9699999999993</v>
      </c>
    </row>
    <row r="5079" spans="2:7">
      <c r="B5079" s="41">
        <v>44299</v>
      </c>
      <c r="C5079" s="3" t="s">
        <v>116</v>
      </c>
      <c r="D5079" s="3">
        <v>3</v>
      </c>
      <c r="E5079" s="3" t="s">
        <v>112</v>
      </c>
      <c r="F5079" s="3" t="s">
        <v>108</v>
      </c>
      <c r="G5079" s="95">
        <v>107.85</v>
      </c>
    </row>
    <row r="5080" spans="2:7">
      <c r="B5080" s="41">
        <v>44663</v>
      </c>
      <c r="C5080" s="3" t="s">
        <v>119</v>
      </c>
      <c r="D5080" s="3">
        <v>4</v>
      </c>
      <c r="E5080" s="3" t="s">
        <v>112</v>
      </c>
      <c r="F5080" s="3" t="s">
        <v>115</v>
      </c>
      <c r="G5080" s="95">
        <v>135.80000000000001</v>
      </c>
    </row>
    <row r="5081" spans="2:7">
      <c r="B5081" s="41">
        <v>44698</v>
      </c>
      <c r="C5081" s="3" t="s">
        <v>116</v>
      </c>
      <c r="D5081" s="3">
        <v>325</v>
      </c>
      <c r="E5081" s="3" t="s">
        <v>110</v>
      </c>
      <c r="F5081" s="3" t="s">
        <v>115</v>
      </c>
      <c r="G5081" s="95">
        <v>4475.66</v>
      </c>
    </row>
    <row r="5082" spans="2:7">
      <c r="B5082" s="41">
        <v>44453</v>
      </c>
      <c r="C5082" s="3" t="s">
        <v>117</v>
      </c>
      <c r="D5082" s="3">
        <v>225</v>
      </c>
      <c r="E5082" s="3" t="s">
        <v>6</v>
      </c>
      <c r="F5082" s="3" t="s">
        <v>105</v>
      </c>
      <c r="G5082" s="95">
        <v>6723.68</v>
      </c>
    </row>
    <row r="5083" spans="2:7">
      <c r="B5083" s="41">
        <v>44227</v>
      </c>
      <c r="C5083" s="3" t="s">
        <v>118</v>
      </c>
      <c r="D5083" s="3">
        <v>525</v>
      </c>
      <c r="E5083" s="3" t="s">
        <v>114</v>
      </c>
      <c r="F5083" s="3" t="s">
        <v>109</v>
      </c>
      <c r="G5083" s="95">
        <v>7833.66</v>
      </c>
    </row>
    <row r="5084" spans="2:7">
      <c r="B5084" s="41">
        <v>43986</v>
      </c>
      <c r="C5084" s="3" t="s">
        <v>119</v>
      </c>
      <c r="D5084" s="3">
        <v>43</v>
      </c>
      <c r="E5084" s="3" t="s">
        <v>114</v>
      </c>
      <c r="F5084" s="3" t="s">
        <v>111</v>
      </c>
      <c r="G5084" s="95">
        <v>948.47</v>
      </c>
    </row>
    <row r="5085" spans="2:7">
      <c r="B5085" s="41">
        <v>44317</v>
      </c>
      <c r="C5085" s="3" t="s">
        <v>107</v>
      </c>
      <c r="D5085" s="3">
        <v>525</v>
      </c>
      <c r="E5085" s="3" t="s">
        <v>6</v>
      </c>
      <c r="F5085" s="3" t="s">
        <v>108</v>
      </c>
      <c r="G5085" s="95">
        <v>12887.04</v>
      </c>
    </row>
    <row r="5086" spans="2:7">
      <c r="B5086" s="41">
        <v>43917</v>
      </c>
      <c r="C5086" s="3" t="s">
        <v>116</v>
      </c>
      <c r="D5086" s="3">
        <v>49</v>
      </c>
      <c r="E5086" s="3" t="s">
        <v>6</v>
      </c>
      <c r="F5086" s="3" t="s">
        <v>108</v>
      </c>
      <c r="G5086" s="95">
        <v>1642.36</v>
      </c>
    </row>
    <row r="5087" spans="2:7">
      <c r="B5087" s="41">
        <v>44233</v>
      </c>
      <c r="C5087" s="3" t="s">
        <v>119</v>
      </c>
      <c r="D5087" s="3">
        <v>5</v>
      </c>
      <c r="E5087" s="3" t="s">
        <v>112</v>
      </c>
      <c r="F5087" s="3" t="s">
        <v>108</v>
      </c>
      <c r="G5087" s="95">
        <v>174.75</v>
      </c>
    </row>
    <row r="5088" spans="2:7">
      <c r="B5088" s="41">
        <v>44552</v>
      </c>
      <c r="C5088" s="3" t="s">
        <v>118</v>
      </c>
      <c r="D5088" s="3">
        <v>27</v>
      </c>
      <c r="E5088" s="3" t="s">
        <v>9</v>
      </c>
      <c r="F5088" s="3" t="s">
        <v>113</v>
      </c>
      <c r="G5088" s="95">
        <v>618.5</v>
      </c>
    </row>
    <row r="5089" spans="2:7">
      <c r="B5089" s="41">
        <v>44916</v>
      </c>
      <c r="C5089" s="3" t="s">
        <v>117</v>
      </c>
      <c r="D5089" s="3">
        <v>36</v>
      </c>
      <c r="E5089" s="3" t="s">
        <v>114</v>
      </c>
      <c r="F5089" s="3" t="s">
        <v>113</v>
      </c>
      <c r="G5089" s="95">
        <v>824.67</v>
      </c>
    </row>
    <row r="5090" spans="2:7">
      <c r="B5090" s="41">
        <v>43864</v>
      </c>
      <c r="C5090" s="3" t="s">
        <v>117</v>
      </c>
      <c r="D5090" s="3">
        <v>250</v>
      </c>
      <c r="E5090" s="3" t="s">
        <v>110</v>
      </c>
      <c r="F5090" s="3" t="s">
        <v>106</v>
      </c>
      <c r="G5090" s="95">
        <v>4541.25</v>
      </c>
    </row>
    <row r="5091" spans="2:7">
      <c r="B5091" s="41">
        <v>43935</v>
      </c>
      <c r="C5091" s="3" t="s">
        <v>118</v>
      </c>
      <c r="D5091" s="3">
        <v>200</v>
      </c>
      <c r="E5091" s="3" t="s">
        <v>9</v>
      </c>
      <c r="F5091" s="3" t="s">
        <v>111</v>
      </c>
      <c r="G5091" s="95">
        <v>3913</v>
      </c>
    </row>
    <row r="5092" spans="2:7">
      <c r="B5092" s="41">
        <v>44167</v>
      </c>
      <c r="C5092" s="3" t="s">
        <v>116</v>
      </c>
      <c r="D5092" s="3">
        <v>31</v>
      </c>
      <c r="E5092" s="3" t="s">
        <v>110</v>
      </c>
      <c r="F5092" s="3" t="s">
        <v>108</v>
      </c>
      <c r="G5092" s="95">
        <v>657.43</v>
      </c>
    </row>
    <row r="5093" spans="2:7">
      <c r="B5093" s="41">
        <v>44763</v>
      </c>
      <c r="C5093" s="3" t="s">
        <v>117</v>
      </c>
      <c r="D5093" s="3">
        <v>5</v>
      </c>
      <c r="E5093" s="3" t="s">
        <v>6</v>
      </c>
      <c r="F5093" s="3" t="s">
        <v>113</v>
      </c>
      <c r="G5093" s="95">
        <v>223.45</v>
      </c>
    </row>
    <row r="5094" spans="2:7">
      <c r="B5094" s="41">
        <v>44884</v>
      </c>
      <c r="C5094" s="3" t="s">
        <v>116</v>
      </c>
      <c r="D5094" s="3">
        <v>250</v>
      </c>
      <c r="E5094" s="3" t="s">
        <v>6</v>
      </c>
      <c r="F5094" s="3" t="s">
        <v>115</v>
      </c>
      <c r="G5094" s="95">
        <v>7820.75</v>
      </c>
    </row>
    <row r="5095" spans="2:7">
      <c r="B5095" s="41">
        <v>44358</v>
      </c>
      <c r="C5095" s="3" t="s">
        <v>117</v>
      </c>
      <c r="D5095" s="3">
        <v>400</v>
      </c>
      <c r="E5095" s="3" t="s">
        <v>9</v>
      </c>
      <c r="F5095" s="3" t="s">
        <v>115</v>
      </c>
      <c r="G5095" s="95">
        <v>6198.5</v>
      </c>
    </row>
    <row r="5096" spans="2:7">
      <c r="B5096" s="41">
        <v>44667</v>
      </c>
      <c r="C5096" s="3" t="s">
        <v>117</v>
      </c>
      <c r="D5096" s="3">
        <v>9</v>
      </c>
      <c r="E5096" s="3" t="s">
        <v>9</v>
      </c>
      <c r="F5096" s="3" t="s">
        <v>115</v>
      </c>
      <c r="G5096" s="95">
        <v>260.55</v>
      </c>
    </row>
    <row r="5097" spans="2:7">
      <c r="B5097" s="41">
        <v>43994</v>
      </c>
      <c r="C5097" s="3" t="s">
        <v>119</v>
      </c>
      <c r="D5097" s="3">
        <v>26</v>
      </c>
      <c r="E5097" s="3" t="s">
        <v>110</v>
      </c>
      <c r="F5097" s="3" t="s">
        <v>105</v>
      </c>
      <c r="G5097" s="95">
        <v>529.29999999999995</v>
      </c>
    </row>
    <row r="5098" spans="2:7">
      <c r="B5098" s="41">
        <v>43894</v>
      </c>
      <c r="C5098" s="3" t="s">
        <v>119</v>
      </c>
      <c r="D5098" s="3">
        <v>150</v>
      </c>
      <c r="E5098" s="3" t="s">
        <v>6</v>
      </c>
      <c r="F5098" s="3" t="s">
        <v>105</v>
      </c>
      <c r="G5098" s="95">
        <v>4692.45</v>
      </c>
    </row>
    <row r="5099" spans="2:7">
      <c r="B5099" s="41">
        <v>44918</v>
      </c>
      <c r="C5099" s="3" t="s">
        <v>117</v>
      </c>
      <c r="D5099" s="3">
        <v>9</v>
      </c>
      <c r="E5099" s="3" t="s">
        <v>114</v>
      </c>
      <c r="F5099" s="3" t="s">
        <v>105</v>
      </c>
      <c r="G5099" s="95">
        <v>242.55</v>
      </c>
    </row>
    <row r="5100" spans="2:7">
      <c r="B5100" s="41">
        <v>44467</v>
      </c>
      <c r="C5100" s="3" t="s">
        <v>117</v>
      </c>
      <c r="D5100" s="3">
        <v>550</v>
      </c>
      <c r="E5100" s="3" t="s">
        <v>114</v>
      </c>
      <c r="F5100" s="3" t="s">
        <v>106</v>
      </c>
      <c r="G5100" s="95">
        <v>8522.94</v>
      </c>
    </row>
    <row r="5101" spans="2:7">
      <c r="B5101" s="41">
        <v>44362</v>
      </c>
      <c r="C5101" s="3" t="s">
        <v>118</v>
      </c>
      <c r="D5101" s="3">
        <v>350</v>
      </c>
      <c r="E5101" s="3" t="s">
        <v>114</v>
      </c>
      <c r="F5101" s="3" t="s">
        <v>106</v>
      </c>
      <c r="G5101" s="95">
        <v>5222.4399999999996</v>
      </c>
    </row>
    <row r="5102" spans="2:7">
      <c r="B5102" s="41">
        <v>44047</v>
      </c>
      <c r="C5102" s="3" t="s">
        <v>117</v>
      </c>
      <c r="D5102" s="3">
        <v>500</v>
      </c>
      <c r="E5102" s="3" t="s">
        <v>6</v>
      </c>
      <c r="F5102" s="3" t="s">
        <v>115</v>
      </c>
      <c r="G5102" s="95">
        <v>12273.38</v>
      </c>
    </row>
    <row r="5103" spans="2:7">
      <c r="B5103" s="41">
        <v>44389</v>
      </c>
      <c r="C5103" s="3" t="s">
        <v>116</v>
      </c>
      <c r="D5103" s="3">
        <v>1</v>
      </c>
      <c r="E5103" s="3" t="s">
        <v>9</v>
      </c>
      <c r="F5103" s="3" t="s">
        <v>105</v>
      </c>
      <c r="G5103" s="95">
        <v>28.95</v>
      </c>
    </row>
    <row r="5104" spans="2:7">
      <c r="B5104" s="41">
        <v>44502</v>
      </c>
      <c r="C5104" s="3" t="s">
        <v>117</v>
      </c>
      <c r="D5104" s="3">
        <v>3</v>
      </c>
      <c r="E5104" s="3" t="s">
        <v>112</v>
      </c>
      <c r="F5104" s="3" t="s">
        <v>108</v>
      </c>
      <c r="G5104" s="95">
        <v>107.85</v>
      </c>
    </row>
    <row r="5105" spans="2:7">
      <c r="B5105" s="41">
        <v>44077</v>
      </c>
      <c r="C5105" s="3" t="s">
        <v>117</v>
      </c>
      <c r="D5105" s="3">
        <v>125</v>
      </c>
      <c r="E5105" s="3" t="s">
        <v>6</v>
      </c>
      <c r="F5105" s="3" t="s">
        <v>108</v>
      </c>
      <c r="G5105" s="95">
        <v>3735.38</v>
      </c>
    </row>
    <row r="5106" spans="2:7">
      <c r="B5106" s="41">
        <v>44416</v>
      </c>
      <c r="C5106" s="3" t="s">
        <v>119</v>
      </c>
      <c r="D5106" s="3">
        <v>6</v>
      </c>
      <c r="E5106" s="3" t="s">
        <v>9</v>
      </c>
      <c r="F5106" s="3" t="s">
        <v>108</v>
      </c>
      <c r="G5106" s="95">
        <v>173.7</v>
      </c>
    </row>
    <row r="5107" spans="2:7">
      <c r="B5107" s="41">
        <v>44058</v>
      </c>
      <c r="C5107" s="3" t="s">
        <v>119</v>
      </c>
      <c r="D5107" s="3">
        <v>23</v>
      </c>
      <c r="E5107" s="3" t="s">
        <v>110</v>
      </c>
      <c r="F5107" s="3" t="s">
        <v>108</v>
      </c>
      <c r="G5107" s="95">
        <v>596.85</v>
      </c>
    </row>
    <row r="5108" spans="2:7">
      <c r="B5108" s="41">
        <v>44690</v>
      </c>
      <c r="C5108" s="3" t="s">
        <v>118</v>
      </c>
      <c r="D5108" s="3">
        <v>9</v>
      </c>
      <c r="E5108" s="3" t="s">
        <v>6</v>
      </c>
      <c r="F5108" s="3" t="s">
        <v>108</v>
      </c>
      <c r="G5108" s="95">
        <v>402.21</v>
      </c>
    </row>
    <row r="5109" spans="2:7">
      <c r="B5109" s="41">
        <v>44643</v>
      </c>
      <c r="C5109" s="3" t="s">
        <v>107</v>
      </c>
      <c r="D5109" s="3">
        <v>5</v>
      </c>
      <c r="E5109" s="3" t="s">
        <v>114</v>
      </c>
      <c r="F5109" s="3" t="s">
        <v>106</v>
      </c>
      <c r="G5109" s="95">
        <v>134.75</v>
      </c>
    </row>
    <row r="5110" spans="2:7">
      <c r="B5110" s="41">
        <v>44399</v>
      </c>
      <c r="C5110" s="3" t="s">
        <v>119</v>
      </c>
      <c r="D5110" s="3">
        <v>575</v>
      </c>
      <c r="E5110" s="3" t="s">
        <v>9</v>
      </c>
      <c r="F5110" s="3" t="s">
        <v>105</v>
      </c>
      <c r="G5110" s="95">
        <v>9240.9699999999993</v>
      </c>
    </row>
    <row r="5111" spans="2:7">
      <c r="B5111" s="41">
        <v>44406</v>
      </c>
      <c r="C5111" s="3" t="s">
        <v>117</v>
      </c>
      <c r="D5111" s="3">
        <v>275</v>
      </c>
      <c r="E5111" s="3" t="s">
        <v>9</v>
      </c>
      <c r="F5111" s="3" t="s">
        <v>111</v>
      </c>
      <c r="G5111" s="95">
        <v>4577.72</v>
      </c>
    </row>
    <row r="5112" spans="2:7">
      <c r="B5112" s="41">
        <v>44021</v>
      </c>
      <c r="C5112" s="3" t="s">
        <v>117</v>
      </c>
      <c r="D5112" s="3">
        <v>375</v>
      </c>
      <c r="E5112" s="3" t="s">
        <v>6</v>
      </c>
      <c r="F5112" s="3" t="s">
        <v>106</v>
      </c>
      <c r="G5112" s="95">
        <v>9636.2800000000007</v>
      </c>
    </row>
    <row r="5113" spans="2:7">
      <c r="B5113" s="41">
        <v>43843</v>
      </c>
      <c r="C5113" s="3" t="s">
        <v>116</v>
      </c>
      <c r="D5113" s="3">
        <v>375</v>
      </c>
      <c r="E5113" s="3" t="s">
        <v>9</v>
      </c>
      <c r="F5113" s="3" t="s">
        <v>106</v>
      </c>
      <c r="G5113" s="95">
        <v>6242.34</v>
      </c>
    </row>
    <row r="5114" spans="2:7">
      <c r="B5114" s="41">
        <v>44497</v>
      </c>
      <c r="C5114" s="3" t="s">
        <v>119</v>
      </c>
      <c r="D5114" s="3">
        <v>150</v>
      </c>
      <c r="E5114" s="3" t="s">
        <v>9</v>
      </c>
      <c r="F5114" s="3" t="s">
        <v>109</v>
      </c>
      <c r="G5114" s="95">
        <v>2829.75</v>
      </c>
    </row>
    <row r="5115" spans="2:7">
      <c r="B5115" s="41">
        <v>43850</v>
      </c>
      <c r="C5115" s="3" t="s">
        <v>119</v>
      </c>
      <c r="D5115" s="3">
        <v>46</v>
      </c>
      <c r="E5115" s="3" t="s">
        <v>112</v>
      </c>
      <c r="F5115" s="3" t="s">
        <v>106</v>
      </c>
      <c r="G5115" s="95">
        <v>1405.65</v>
      </c>
    </row>
    <row r="5116" spans="2:7">
      <c r="B5116" s="41">
        <v>44593</v>
      </c>
      <c r="C5116" s="3" t="s">
        <v>119</v>
      </c>
      <c r="D5116" s="3">
        <v>13</v>
      </c>
      <c r="E5116" s="3" t="s">
        <v>9</v>
      </c>
      <c r="F5116" s="3" t="s">
        <v>113</v>
      </c>
      <c r="G5116" s="95">
        <v>363.35</v>
      </c>
    </row>
    <row r="5117" spans="2:7">
      <c r="B5117" s="41">
        <v>44854</v>
      </c>
      <c r="C5117" s="3" t="s">
        <v>118</v>
      </c>
      <c r="D5117" s="3">
        <v>225</v>
      </c>
      <c r="E5117" s="3" t="s">
        <v>6</v>
      </c>
      <c r="F5117" s="3" t="s">
        <v>109</v>
      </c>
      <c r="G5117" s="95">
        <v>6723.68</v>
      </c>
    </row>
    <row r="5118" spans="2:7">
      <c r="B5118" s="41">
        <v>44789</v>
      </c>
      <c r="C5118" s="3" t="s">
        <v>116</v>
      </c>
      <c r="D5118" s="3">
        <v>47</v>
      </c>
      <c r="E5118" s="3" t="s">
        <v>6</v>
      </c>
      <c r="F5118" s="3" t="s">
        <v>111</v>
      </c>
      <c r="G5118" s="95">
        <v>1745.42</v>
      </c>
    </row>
    <row r="5119" spans="2:7">
      <c r="B5119" s="41">
        <v>44185</v>
      </c>
      <c r="C5119" s="3" t="s">
        <v>117</v>
      </c>
      <c r="D5119" s="3">
        <v>100</v>
      </c>
      <c r="E5119" s="3" t="s">
        <v>110</v>
      </c>
      <c r="F5119" s="3" t="s">
        <v>115</v>
      </c>
      <c r="G5119" s="95">
        <v>1816.5</v>
      </c>
    </row>
    <row r="5120" spans="2:7">
      <c r="B5120" s="41">
        <v>44321</v>
      </c>
      <c r="C5120" s="3" t="s">
        <v>119</v>
      </c>
      <c r="D5120" s="3">
        <v>44</v>
      </c>
      <c r="E5120" s="3" t="s">
        <v>112</v>
      </c>
      <c r="F5120" s="3" t="s">
        <v>111</v>
      </c>
      <c r="G5120" s="95">
        <v>1269.73</v>
      </c>
    </row>
    <row r="5121" spans="2:7">
      <c r="B5121" s="41">
        <v>44880</v>
      </c>
      <c r="C5121" s="3" t="s">
        <v>117</v>
      </c>
      <c r="D5121" s="3">
        <v>6</v>
      </c>
      <c r="E5121" s="3" t="s">
        <v>110</v>
      </c>
      <c r="F5121" s="3" t="s">
        <v>109</v>
      </c>
      <c r="G5121" s="95">
        <v>155.69999999999999</v>
      </c>
    </row>
    <row r="5122" spans="2:7">
      <c r="B5122" s="41">
        <v>44779</v>
      </c>
      <c r="C5122" s="3" t="s">
        <v>118</v>
      </c>
      <c r="D5122" s="3">
        <v>1</v>
      </c>
      <c r="E5122" s="3" t="s">
        <v>114</v>
      </c>
      <c r="F5122" s="3" t="s">
        <v>108</v>
      </c>
      <c r="G5122" s="95">
        <v>25.95</v>
      </c>
    </row>
    <row r="5123" spans="2:7">
      <c r="B5123" s="41">
        <v>44502</v>
      </c>
      <c r="C5123" s="3" t="s">
        <v>119</v>
      </c>
      <c r="D5123" s="3">
        <v>7</v>
      </c>
      <c r="E5123" s="3" t="s">
        <v>114</v>
      </c>
      <c r="F5123" s="3" t="s">
        <v>108</v>
      </c>
      <c r="G5123" s="95">
        <v>181.65</v>
      </c>
    </row>
    <row r="5124" spans="2:7">
      <c r="B5124" s="41">
        <v>43854</v>
      </c>
      <c r="C5124" s="3" t="s">
        <v>117</v>
      </c>
      <c r="D5124" s="3">
        <v>48</v>
      </c>
      <c r="E5124" s="3" t="s">
        <v>112</v>
      </c>
      <c r="F5124" s="3" t="s">
        <v>115</v>
      </c>
      <c r="G5124" s="95">
        <v>1222.2</v>
      </c>
    </row>
    <row r="5125" spans="2:7">
      <c r="B5125" s="41">
        <v>44455</v>
      </c>
      <c r="C5125" s="3" t="s">
        <v>117</v>
      </c>
      <c r="D5125" s="3">
        <v>575</v>
      </c>
      <c r="E5125" s="3" t="s">
        <v>9</v>
      </c>
      <c r="F5125" s="3" t="s">
        <v>111</v>
      </c>
      <c r="G5125" s="95">
        <v>9240.9699999999993</v>
      </c>
    </row>
    <row r="5126" spans="2:7">
      <c r="B5126" s="41">
        <v>44820</v>
      </c>
      <c r="C5126" s="3" t="s">
        <v>116</v>
      </c>
      <c r="D5126" s="3">
        <v>38</v>
      </c>
      <c r="E5126" s="3" t="s">
        <v>6</v>
      </c>
      <c r="F5126" s="3" t="s">
        <v>111</v>
      </c>
      <c r="G5126" s="95">
        <v>1411.19</v>
      </c>
    </row>
    <row r="5127" spans="2:7">
      <c r="B5127" s="41">
        <v>43950</v>
      </c>
      <c r="C5127" s="3" t="s">
        <v>119</v>
      </c>
      <c r="D5127" s="3">
        <v>5</v>
      </c>
      <c r="E5127" s="3" t="s">
        <v>114</v>
      </c>
      <c r="F5127" s="3" t="s">
        <v>113</v>
      </c>
      <c r="G5127" s="95">
        <v>124.75</v>
      </c>
    </row>
    <row r="5128" spans="2:7">
      <c r="B5128" s="41">
        <v>44676</v>
      </c>
      <c r="C5128" s="3" t="s">
        <v>116</v>
      </c>
      <c r="D5128" s="3">
        <v>37</v>
      </c>
      <c r="E5128" s="3" t="s">
        <v>9</v>
      </c>
      <c r="F5128" s="3" t="s">
        <v>111</v>
      </c>
      <c r="G5128" s="95">
        <v>910.48</v>
      </c>
    </row>
    <row r="5129" spans="2:7">
      <c r="B5129" s="41">
        <v>44508</v>
      </c>
      <c r="C5129" s="3" t="s">
        <v>117</v>
      </c>
      <c r="D5129" s="3">
        <v>45</v>
      </c>
      <c r="E5129" s="3" t="s">
        <v>112</v>
      </c>
      <c r="F5129" s="3" t="s">
        <v>113</v>
      </c>
      <c r="G5129" s="95">
        <v>1298.5899999999999</v>
      </c>
    </row>
    <row r="5130" spans="2:7">
      <c r="B5130" s="41">
        <v>44845</v>
      </c>
      <c r="C5130" s="3" t="s">
        <v>117</v>
      </c>
      <c r="D5130" s="3">
        <v>1</v>
      </c>
      <c r="E5130" s="3" t="s">
        <v>6</v>
      </c>
      <c r="F5130" s="3" t="s">
        <v>115</v>
      </c>
      <c r="G5130" s="95">
        <v>44.69</v>
      </c>
    </row>
    <row r="5131" spans="2:7">
      <c r="B5131" s="41">
        <v>44901</v>
      </c>
      <c r="C5131" s="3" t="s">
        <v>116</v>
      </c>
      <c r="D5131" s="3">
        <v>1</v>
      </c>
      <c r="E5131" s="3" t="s">
        <v>6</v>
      </c>
      <c r="F5131" s="3" t="s">
        <v>109</v>
      </c>
      <c r="G5131" s="95">
        <v>44.69</v>
      </c>
    </row>
    <row r="5132" spans="2:7">
      <c r="B5132" s="41">
        <v>44413</v>
      </c>
      <c r="C5132" s="3" t="s">
        <v>119</v>
      </c>
      <c r="D5132" s="3">
        <v>39</v>
      </c>
      <c r="E5132" s="3" t="s">
        <v>9</v>
      </c>
      <c r="F5132" s="3" t="s">
        <v>106</v>
      </c>
      <c r="G5132" s="95">
        <v>893.39</v>
      </c>
    </row>
    <row r="5133" spans="2:7">
      <c r="B5133" s="41">
        <v>44410</v>
      </c>
      <c r="C5133" s="3" t="s">
        <v>107</v>
      </c>
      <c r="D5133" s="3">
        <v>5</v>
      </c>
      <c r="E5133" s="3" t="s">
        <v>112</v>
      </c>
      <c r="F5133" s="3" t="s">
        <v>111</v>
      </c>
      <c r="G5133" s="95">
        <v>179.75</v>
      </c>
    </row>
    <row r="5134" spans="2:7">
      <c r="B5134" s="41">
        <v>44141</v>
      </c>
      <c r="C5134" s="3" t="s">
        <v>119</v>
      </c>
      <c r="D5134" s="3">
        <v>8</v>
      </c>
      <c r="E5134" s="3" t="s">
        <v>9</v>
      </c>
      <c r="F5134" s="3" t="s">
        <v>111</v>
      </c>
      <c r="G5134" s="95">
        <v>223.6</v>
      </c>
    </row>
    <row r="5135" spans="2:7">
      <c r="B5135" s="41">
        <v>44525</v>
      </c>
      <c r="C5135" s="3" t="s">
        <v>118</v>
      </c>
      <c r="D5135" s="3">
        <v>550</v>
      </c>
      <c r="E5135" s="3" t="s">
        <v>6</v>
      </c>
      <c r="F5135" s="3" t="s">
        <v>106</v>
      </c>
      <c r="G5135" s="95">
        <v>13816.96</v>
      </c>
    </row>
    <row r="5136" spans="2:7">
      <c r="B5136" s="41">
        <v>44020</v>
      </c>
      <c r="C5136" s="3" t="s">
        <v>119</v>
      </c>
      <c r="D5136" s="3">
        <v>9</v>
      </c>
      <c r="E5136" s="3" t="s">
        <v>6</v>
      </c>
      <c r="F5136" s="3" t="s">
        <v>109</v>
      </c>
      <c r="G5136" s="95">
        <v>402.21</v>
      </c>
    </row>
    <row r="5137" spans="2:7">
      <c r="B5137" s="41">
        <v>44352</v>
      </c>
      <c r="C5137" s="3" t="s">
        <v>117</v>
      </c>
      <c r="D5137" s="3">
        <v>7</v>
      </c>
      <c r="E5137" s="3" t="s">
        <v>112</v>
      </c>
      <c r="F5137" s="3" t="s">
        <v>106</v>
      </c>
      <c r="G5137" s="95">
        <v>244.65</v>
      </c>
    </row>
    <row r="5138" spans="2:7">
      <c r="B5138" s="41">
        <v>44534</v>
      </c>
      <c r="C5138" s="3" t="s">
        <v>119</v>
      </c>
      <c r="D5138" s="3">
        <v>575</v>
      </c>
      <c r="E5138" s="3" t="s">
        <v>6</v>
      </c>
      <c r="F5138" s="3" t="s">
        <v>115</v>
      </c>
      <c r="G5138" s="95">
        <v>14114.38</v>
      </c>
    </row>
    <row r="5139" spans="2:7">
      <c r="B5139" s="41">
        <v>44485</v>
      </c>
      <c r="C5139" s="3" t="s">
        <v>117</v>
      </c>
      <c r="D5139" s="3">
        <v>375</v>
      </c>
      <c r="E5139" s="3" t="s">
        <v>114</v>
      </c>
      <c r="F5139" s="3" t="s">
        <v>109</v>
      </c>
      <c r="G5139" s="95">
        <v>5379.84</v>
      </c>
    </row>
    <row r="5140" spans="2:7">
      <c r="B5140" s="41">
        <v>44366</v>
      </c>
      <c r="C5140" s="3" t="s">
        <v>119</v>
      </c>
      <c r="D5140" s="3">
        <v>4</v>
      </c>
      <c r="E5140" s="3" t="s">
        <v>110</v>
      </c>
      <c r="F5140" s="3" t="s">
        <v>113</v>
      </c>
      <c r="G5140" s="95">
        <v>95.8</v>
      </c>
    </row>
    <row r="5141" spans="2:7">
      <c r="B5141" s="41">
        <v>43942</v>
      </c>
      <c r="C5141" s="3" t="s">
        <v>117</v>
      </c>
      <c r="D5141" s="3">
        <v>9</v>
      </c>
      <c r="E5141" s="3" t="s">
        <v>9</v>
      </c>
      <c r="F5141" s="3" t="s">
        <v>111</v>
      </c>
      <c r="G5141" s="95">
        <v>260.55</v>
      </c>
    </row>
    <row r="5142" spans="2:7">
      <c r="B5142" s="41">
        <v>44298</v>
      </c>
      <c r="C5142" s="3" t="s">
        <v>119</v>
      </c>
      <c r="D5142" s="3">
        <v>26</v>
      </c>
      <c r="E5142" s="3" t="s">
        <v>114</v>
      </c>
      <c r="F5142" s="3" t="s">
        <v>115</v>
      </c>
      <c r="G5142" s="95">
        <v>573.5</v>
      </c>
    </row>
    <row r="5143" spans="2:7">
      <c r="B5143" s="41">
        <v>43833</v>
      </c>
      <c r="C5143" s="3" t="s">
        <v>119</v>
      </c>
      <c r="D5143" s="3">
        <v>450</v>
      </c>
      <c r="E5143" s="3" t="s">
        <v>110</v>
      </c>
      <c r="F5143" s="3" t="s">
        <v>113</v>
      </c>
      <c r="G5143" s="95">
        <v>6714.56</v>
      </c>
    </row>
    <row r="5144" spans="2:7">
      <c r="B5144" s="41">
        <v>44562</v>
      </c>
      <c r="C5144" s="3" t="s">
        <v>107</v>
      </c>
      <c r="D5144" s="3">
        <v>325</v>
      </c>
      <c r="E5144" s="3" t="s">
        <v>6</v>
      </c>
      <c r="F5144" s="3" t="s">
        <v>109</v>
      </c>
      <c r="G5144" s="95">
        <v>8164.57</v>
      </c>
    </row>
    <row r="5145" spans="2:7">
      <c r="B5145" s="41">
        <v>44529</v>
      </c>
      <c r="C5145" s="3" t="s">
        <v>119</v>
      </c>
      <c r="D5145" s="3">
        <v>3</v>
      </c>
      <c r="E5145" s="3" t="s">
        <v>114</v>
      </c>
      <c r="F5145" s="3" t="s">
        <v>109</v>
      </c>
      <c r="G5145" s="95">
        <v>80.849999999999994</v>
      </c>
    </row>
    <row r="5146" spans="2:7">
      <c r="B5146" s="41">
        <v>43851</v>
      </c>
      <c r="C5146" s="3" t="s">
        <v>117</v>
      </c>
      <c r="D5146" s="3">
        <v>16</v>
      </c>
      <c r="E5146" s="3" t="s">
        <v>114</v>
      </c>
      <c r="F5146" s="3" t="s">
        <v>115</v>
      </c>
      <c r="G5146" s="95">
        <v>431.2</v>
      </c>
    </row>
    <row r="5147" spans="2:7">
      <c r="B5147" s="41">
        <v>43867</v>
      </c>
      <c r="C5147" s="3" t="s">
        <v>118</v>
      </c>
      <c r="D5147" s="3">
        <v>400</v>
      </c>
      <c r="E5147" s="3" t="s">
        <v>9</v>
      </c>
      <c r="F5147" s="3" t="s">
        <v>111</v>
      </c>
      <c r="G5147" s="95">
        <v>6198.5</v>
      </c>
    </row>
    <row r="5148" spans="2:7">
      <c r="B5148" s="41">
        <v>44181</v>
      </c>
      <c r="C5148" s="3" t="s">
        <v>118</v>
      </c>
      <c r="D5148" s="3">
        <v>150</v>
      </c>
      <c r="E5148" s="3" t="s">
        <v>114</v>
      </c>
      <c r="F5148" s="3" t="s">
        <v>113</v>
      </c>
      <c r="G5148" s="95">
        <v>2619.75</v>
      </c>
    </row>
    <row r="5149" spans="2:7">
      <c r="B5149" s="41">
        <v>44138</v>
      </c>
      <c r="C5149" s="3" t="s">
        <v>117</v>
      </c>
      <c r="D5149" s="3">
        <v>17</v>
      </c>
      <c r="E5149" s="3" t="s">
        <v>9</v>
      </c>
      <c r="F5149" s="3" t="s">
        <v>109</v>
      </c>
      <c r="G5149" s="95">
        <v>475.15</v>
      </c>
    </row>
    <row r="5150" spans="2:7">
      <c r="B5150" s="41">
        <v>44813</v>
      </c>
      <c r="C5150" s="3" t="s">
        <v>116</v>
      </c>
      <c r="D5150" s="3">
        <v>225</v>
      </c>
      <c r="E5150" s="3" t="s">
        <v>9</v>
      </c>
      <c r="F5150" s="3" t="s">
        <v>106</v>
      </c>
      <c r="G5150" s="95">
        <v>4559.63</v>
      </c>
    </row>
    <row r="5151" spans="2:7">
      <c r="B5151" s="41">
        <v>44082</v>
      </c>
      <c r="C5151" s="3" t="s">
        <v>119</v>
      </c>
      <c r="D5151" s="3">
        <v>28</v>
      </c>
      <c r="E5151" s="3" t="s">
        <v>110</v>
      </c>
      <c r="F5151" s="3" t="s">
        <v>109</v>
      </c>
      <c r="G5151" s="95">
        <v>617.61</v>
      </c>
    </row>
    <row r="5152" spans="2:7">
      <c r="B5152" s="41">
        <v>44812</v>
      </c>
      <c r="C5152" s="3" t="s">
        <v>118</v>
      </c>
      <c r="D5152" s="3">
        <v>350</v>
      </c>
      <c r="E5152" s="3" t="s">
        <v>114</v>
      </c>
      <c r="F5152" s="3" t="s">
        <v>113</v>
      </c>
      <c r="G5152" s="95">
        <v>5423.69</v>
      </c>
    </row>
    <row r="5153" spans="2:7">
      <c r="B5153" s="41">
        <v>43871</v>
      </c>
      <c r="C5153" s="3" t="s">
        <v>117</v>
      </c>
      <c r="D5153" s="3">
        <v>15</v>
      </c>
      <c r="E5153" s="3" t="s">
        <v>110</v>
      </c>
      <c r="F5153" s="3" t="s">
        <v>108</v>
      </c>
      <c r="G5153" s="95">
        <v>359.25</v>
      </c>
    </row>
    <row r="5154" spans="2:7">
      <c r="B5154" s="41">
        <v>44304</v>
      </c>
      <c r="C5154" s="3" t="s">
        <v>117</v>
      </c>
      <c r="D5154" s="3">
        <v>3</v>
      </c>
      <c r="E5154" s="3" t="s">
        <v>110</v>
      </c>
      <c r="F5154" s="3" t="s">
        <v>113</v>
      </c>
      <c r="G5154" s="95">
        <v>71.849999999999994</v>
      </c>
    </row>
    <row r="5155" spans="2:7">
      <c r="B5155" s="41">
        <v>44337</v>
      </c>
      <c r="C5155" s="3" t="s">
        <v>107</v>
      </c>
      <c r="D5155" s="3">
        <v>500</v>
      </c>
      <c r="E5155" s="3" t="s">
        <v>9</v>
      </c>
      <c r="F5155" s="3" t="s">
        <v>108</v>
      </c>
      <c r="G5155" s="95">
        <v>8323.1299999999992</v>
      </c>
    </row>
    <row r="5156" spans="2:7">
      <c r="B5156" s="41">
        <v>43862</v>
      </c>
      <c r="C5156" s="3" t="s">
        <v>117</v>
      </c>
      <c r="D5156" s="3">
        <v>8</v>
      </c>
      <c r="E5156" s="3" t="s">
        <v>6</v>
      </c>
      <c r="F5156" s="3" t="s">
        <v>113</v>
      </c>
      <c r="G5156" s="95">
        <v>357.52</v>
      </c>
    </row>
    <row r="5157" spans="2:7">
      <c r="B5157" s="41">
        <v>44472</v>
      </c>
      <c r="C5157" s="3" t="s">
        <v>116</v>
      </c>
      <c r="D5157" s="3">
        <v>35</v>
      </c>
      <c r="E5157" s="3" t="s">
        <v>112</v>
      </c>
      <c r="F5157" s="3" t="s">
        <v>105</v>
      </c>
      <c r="G5157" s="95">
        <v>1069.51</v>
      </c>
    </row>
    <row r="5158" spans="2:7">
      <c r="B5158" s="41">
        <v>44896</v>
      </c>
      <c r="C5158" s="3" t="s">
        <v>119</v>
      </c>
      <c r="D5158" s="3">
        <v>37</v>
      </c>
      <c r="E5158" s="3" t="s">
        <v>112</v>
      </c>
      <c r="F5158" s="3" t="s">
        <v>111</v>
      </c>
      <c r="G5158" s="95">
        <v>1067.73</v>
      </c>
    </row>
    <row r="5159" spans="2:7">
      <c r="B5159" s="41">
        <v>44051</v>
      </c>
      <c r="C5159" s="3" t="s">
        <v>107</v>
      </c>
      <c r="D5159" s="3">
        <v>4</v>
      </c>
      <c r="E5159" s="3" t="s">
        <v>110</v>
      </c>
      <c r="F5159" s="3" t="s">
        <v>109</v>
      </c>
      <c r="G5159" s="95">
        <v>95.8</v>
      </c>
    </row>
    <row r="5160" spans="2:7">
      <c r="B5160" s="41">
        <v>44718</v>
      </c>
      <c r="C5160" s="3" t="s">
        <v>119</v>
      </c>
      <c r="D5160" s="3">
        <v>33</v>
      </c>
      <c r="E5160" s="3" t="s">
        <v>9</v>
      </c>
      <c r="F5160" s="3" t="s">
        <v>106</v>
      </c>
      <c r="G5160" s="95">
        <v>812.05</v>
      </c>
    </row>
    <row r="5161" spans="2:7">
      <c r="B5161" s="41">
        <v>43859</v>
      </c>
      <c r="C5161" s="3" t="s">
        <v>117</v>
      </c>
      <c r="D5161" s="3">
        <v>8</v>
      </c>
      <c r="E5161" s="3" t="s">
        <v>112</v>
      </c>
      <c r="F5161" s="3" t="s">
        <v>106</v>
      </c>
      <c r="G5161" s="95">
        <v>287.60000000000002</v>
      </c>
    </row>
    <row r="5162" spans="2:7">
      <c r="B5162" s="41">
        <v>44172</v>
      </c>
      <c r="C5162" s="3" t="s">
        <v>107</v>
      </c>
      <c r="D5162" s="3">
        <v>34</v>
      </c>
      <c r="E5162" s="3" t="s">
        <v>110</v>
      </c>
      <c r="F5162" s="3" t="s">
        <v>109</v>
      </c>
      <c r="G5162" s="95">
        <v>692.16</v>
      </c>
    </row>
    <row r="5163" spans="2:7">
      <c r="B5163" s="41">
        <v>44843</v>
      </c>
      <c r="C5163" s="3" t="s">
        <v>117</v>
      </c>
      <c r="D5163" s="3">
        <v>1</v>
      </c>
      <c r="E5163" s="3" t="s">
        <v>112</v>
      </c>
      <c r="F5163" s="3" t="s">
        <v>105</v>
      </c>
      <c r="G5163" s="95">
        <v>35.950000000000003</v>
      </c>
    </row>
    <row r="5164" spans="2:7">
      <c r="B5164" s="41">
        <v>44515</v>
      </c>
      <c r="C5164" s="3" t="s">
        <v>117</v>
      </c>
      <c r="D5164" s="3">
        <v>8</v>
      </c>
      <c r="E5164" s="3" t="s">
        <v>112</v>
      </c>
      <c r="F5164" s="3" t="s">
        <v>105</v>
      </c>
      <c r="G5164" s="95">
        <v>287.60000000000002</v>
      </c>
    </row>
    <row r="5165" spans="2:7">
      <c r="B5165" s="41">
        <v>44645</v>
      </c>
      <c r="C5165" s="3" t="s">
        <v>119</v>
      </c>
      <c r="D5165" s="3">
        <v>2</v>
      </c>
      <c r="E5165" s="3" t="s">
        <v>112</v>
      </c>
      <c r="F5165" s="3" t="s">
        <v>113</v>
      </c>
      <c r="G5165" s="95">
        <v>67.900000000000006</v>
      </c>
    </row>
    <row r="5166" spans="2:7">
      <c r="B5166" s="41">
        <v>43986</v>
      </c>
      <c r="C5166" s="3" t="s">
        <v>107</v>
      </c>
      <c r="D5166" s="3">
        <v>300</v>
      </c>
      <c r="E5166" s="3" t="s">
        <v>112</v>
      </c>
      <c r="F5166" s="3" t="s">
        <v>115</v>
      </c>
      <c r="G5166" s="95">
        <v>5856.38</v>
      </c>
    </row>
    <row r="5167" spans="2:7">
      <c r="B5167" s="41">
        <v>44281</v>
      </c>
      <c r="C5167" s="3" t="s">
        <v>117</v>
      </c>
      <c r="D5167" s="3">
        <v>11</v>
      </c>
      <c r="E5167" s="3" t="s">
        <v>6</v>
      </c>
      <c r="F5167" s="3" t="s">
        <v>108</v>
      </c>
      <c r="G5167" s="95">
        <v>491.59</v>
      </c>
    </row>
    <row r="5168" spans="2:7">
      <c r="B5168" s="41">
        <v>43885</v>
      </c>
      <c r="C5168" s="3" t="s">
        <v>117</v>
      </c>
      <c r="D5168" s="3">
        <v>425</v>
      </c>
      <c r="E5168" s="3" t="s">
        <v>112</v>
      </c>
      <c r="F5168" s="3" t="s">
        <v>115</v>
      </c>
      <c r="G5168" s="95">
        <v>8296.5300000000007</v>
      </c>
    </row>
    <row r="5169" spans="2:7">
      <c r="B5169" s="41">
        <v>44648</v>
      </c>
      <c r="C5169" s="3" t="s">
        <v>119</v>
      </c>
      <c r="D5169" s="3">
        <v>45</v>
      </c>
      <c r="E5169" s="3" t="s">
        <v>110</v>
      </c>
      <c r="F5169" s="3" t="s">
        <v>108</v>
      </c>
      <c r="G5169" s="95">
        <v>992.59</v>
      </c>
    </row>
    <row r="5170" spans="2:7">
      <c r="B5170" s="41">
        <v>43981</v>
      </c>
      <c r="C5170" s="3" t="s">
        <v>119</v>
      </c>
      <c r="D5170" s="3">
        <v>31</v>
      </c>
      <c r="E5170" s="3" t="s">
        <v>112</v>
      </c>
      <c r="F5170" s="3" t="s">
        <v>106</v>
      </c>
      <c r="G5170" s="95">
        <v>894.58</v>
      </c>
    </row>
    <row r="5171" spans="2:7">
      <c r="B5171" s="41">
        <v>44246</v>
      </c>
      <c r="C5171" s="3" t="s">
        <v>117</v>
      </c>
      <c r="D5171" s="3">
        <v>40</v>
      </c>
      <c r="E5171" s="3" t="s">
        <v>9</v>
      </c>
      <c r="F5171" s="3" t="s">
        <v>108</v>
      </c>
      <c r="G5171" s="95">
        <v>916.3</v>
      </c>
    </row>
    <row r="5172" spans="2:7">
      <c r="B5172" s="41">
        <v>44676</v>
      </c>
      <c r="C5172" s="3" t="s">
        <v>119</v>
      </c>
      <c r="D5172" s="3">
        <v>18</v>
      </c>
      <c r="E5172" s="3" t="s">
        <v>6</v>
      </c>
      <c r="F5172" s="3" t="s">
        <v>111</v>
      </c>
      <c r="G5172" s="95">
        <v>768.42</v>
      </c>
    </row>
    <row r="5173" spans="2:7">
      <c r="B5173" s="41">
        <v>43885</v>
      </c>
      <c r="C5173" s="3" t="s">
        <v>119</v>
      </c>
      <c r="D5173" s="3">
        <v>325</v>
      </c>
      <c r="E5173" s="3" t="s">
        <v>110</v>
      </c>
      <c r="F5173" s="3" t="s">
        <v>113</v>
      </c>
      <c r="G5173" s="95">
        <v>4849.41</v>
      </c>
    </row>
    <row r="5174" spans="2:7">
      <c r="B5174" s="41">
        <v>44076</v>
      </c>
      <c r="C5174" s="3" t="s">
        <v>116</v>
      </c>
      <c r="D5174" s="3">
        <v>1</v>
      </c>
      <c r="E5174" s="3" t="s">
        <v>6</v>
      </c>
      <c r="F5174" s="3" t="s">
        <v>113</v>
      </c>
      <c r="G5174" s="95">
        <v>42.69</v>
      </c>
    </row>
    <row r="5175" spans="2:7">
      <c r="B5175" s="41">
        <v>44800</v>
      </c>
      <c r="C5175" s="3" t="s">
        <v>107</v>
      </c>
      <c r="D5175" s="3">
        <v>17</v>
      </c>
      <c r="E5175" s="3" t="s">
        <v>9</v>
      </c>
      <c r="F5175" s="3" t="s">
        <v>109</v>
      </c>
      <c r="G5175" s="95">
        <v>458.15</v>
      </c>
    </row>
    <row r="5176" spans="2:7">
      <c r="B5176" s="41">
        <v>44470</v>
      </c>
      <c r="C5176" s="3" t="s">
        <v>119</v>
      </c>
      <c r="D5176" s="3">
        <v>1</v>
      </c>
      <c r="E5176" s="3" t="s">
        <v>114</v>
      </c>
      <c r="F5176" s="3" t="s">
        <v>115</v>
      </c>
      <c r="G5176" s="95">
        <v>24.95</v>
      </c>
    </row>
    <row r="5177" spans="2:7">
      <c r="B5177" s="41">
        <v>44471</v>
      </c>
      <c r="C5177" s="3" t="s">
        <v>119</v>
      </c>
      <c r="D5177" s="3">
        <v>13</v>
      </c>
      <c r="E5177" s="3" t="s">
        <v>112</v>
      </c>
      <c r="F5177" s="3" t="s">
        <v>108</v>
      </c>
      <c r="G5177" s="95">
        <v>454.35</v>
      </c>
    </row>
    <row r="5178" spans="2:7">
      <c r="B5178" s="41">
        <v>44590</v>
      </c>
      <c r="C5178" s="3" t="s">
        <v>116</v>
      </c>
      <c r="D5178" s="3">
        <v>5</v>
      </c>
      <c r="E5178" s="3" t="s">
        <v>9</v>
      </c>
      <c r="F5178" s="3" t="s">
        <v>106</v>
      </c>
      <c r="G5178" s="95">
        <v>134.75</v>
      </c>
    </row>
    <row r="5179" spans="2:7">
      <c r="B5179" s="41">
        <v>44029</v>
      </c>
      <c r="C5179" s="3" t="s">
        <v>116</v>
      </c>
      <c r="D5179" s="3">
        <v>44</v>
      </c>
      <c r="E5179" s="3" t="s">
        <v>9</v>
      </c>
      <c r="F5179" s="3" t="s">
        <v>108</v>
      </c>
      <c r="G5179" s="95">
        <v>1082.73</v>
      </c>
    </row>
    <row r="5180" spans="2:7">
      <c r="B5180" s="41">
        <v>44234</v>
      </c>
      <c r="C5180" s="3" t="s">
        <v>116</v>
      </c>
      <c r="D5180" s="3">
        <v>375</v>
      </c>
      <c r="E5180" s="3" t="s">
        <v>112</v>
      </c>
      <c r="F5180" s="3" t="s">
        <v>113</v>
      </c>
      <c r="G5180" s="95">
        <v>7751.72</v>
      </c>
    </row>
    <row r="5181" spans="2:7">
      <c r="B5181" s="41">
        <v>43971</v>
      </c>
      <c r="C5181" s="3" t="s">
        <v>116</v>
      </c>
      <c r="D5181" s="3">
        <v>575</v>
      </c>
      <c r="E5181" s="3" t="s">
        <v>112</v>
      </c>
      <c r="F5181" s="3" t="s">
        <v>115</v>
      </c>
      <c r="G5181" s="95">
        <v>11224.72</v>
      </c>
    </row>
    <row r="5182" spans="2:7">
      <c r="B5182" s="41">
        <v>44104</v>
      </c>
      <c r="C5182" s="3" t="s">
        <v>119</v>
      </c>
      <c r="D5182" s="3">
        <v>75</v>
      </c>
      <c r="E5182" s="3" t="s">
        <v>9</v>
      </c>
      <c r="F5182" s="3" t="s">
        <v>109</v>
      </c>
      <c r="G5182" s="95">
        <v>1628.44</v>
      </c>
    </row>
    <row r="5183" spans="2:7">
      <c r="B5183" s="41">
        <v>44781</v>
      </c>
      <c r="C5183" s="3" t="s">
        <v>118</v>
      </c>
      <c r="D5183" s="3">
        <v>300</v>
      </c>
      <c r="E5183" s="3" t="s">
        <v>110</v>
      </c>
      <c r="F5183" s="3" t="s">
        <v>105</v>
      </c>
      <c r="G5183" s="95">
        <v>4303.88</v>
      </c>
    </row>
    <row r="5184" spans="2:7">
      <c r="B5184" s="41">
        <v>44557</v>
      </c>
      <c r="C5184" s="3" t="s">
        <v>117</v>
      </c>
      <c r="D5184" s="3">
        <v>6</v>
      </c>
      <c r="E5184" s="3" t="s">
        <v>114</v>
      </c>
      <c r="F5184" s="3" t="s">
        <v>105</v>
      </c>
      <c r="G5184" s="95">
        <v>149.69999999999999</v>
      </c>
    </row>
    <row r="5185" spans="2:7">
      <c r="B5185" s="41">
        <v>43906</v>
      </c>
      <c r="C5185" s="3" t="s">
        <v>117</v>
      </c>
      <c r="D5185" s="3">
        <v>44</v>
      </c>
      <c r="E5185" s="3" t="s">
        <v>9</v>
      </c>
      <c r="F5185" s="3" t="s">
        <v>108</v>
      </c>
      <c r="G5185" s="95">
        <v>1082.73</v>
      </c>
    </row>
    <row r="5186" spans="2:7">
      <c r="B5186" s="41">
        <v>44039</v>
      </c>
      <c r="C5186" s="3" t="s">
        <v>117</v>
      </c>
      <c r="D5186" s="3">
        <v>500</v>
      </c>
      <c r="E5186" s="3" t="s">
        <v>6</v>
      </c>
      <c r="F5186" s="3" t="s">
        <v>115</v>
      </c>
      <c r="G5186" s="95">
        <v>12560.88</v>
      </c>
    </row>
    <row r="5187" spans="2:7">
      <c r="B5187" s="41">
        <v>44565</v>
      </c>
      <c r="C5187" s="3" t="s">
        <v>116</v>
      </c>
      <c r="D5187" s="3">
        <v>175</v>
      </c>
      <c r="E5187" s="3" t="s">
        <v>114</v>
      </c>
      <c r="F5187" s="3" t="s">
        <v>109</v>
      </c>
      <c r="G5187" s="95">
        <v>3056.38</v>
      </c>
    </row>
    <row r="5188" spans="2:7">
      <c r="B5188" s="41">
        <v>44074</v>
      </c>
      <c r="C5188" s="3" t="s">
        <v>119</v>
      </c>
      <c r="D5188" s="3">
        <v>525</v>
      </c>
      <c r="E5188" s="3" t="s">
        <v>114</v>
      </c>
      <c r="F5188" s="3" t="s">
        <v>115</v>
      </c>
      <c r="G5188" s="95">
        <v>7833.66</v>
      </c>
    </row>
    <row r="5189" spans="2:7">
      <c r="B5189" s="41">
        <v>44387</v>
      </c>
      <c r="C5189" s="3" t="s">
        <v>116</v>
      </c>
      <c r="D5189" s="3">
        <v>49</v>
      </c>
      <c r="E5189" s="3" t="s">
        <v>112</v>
      </c>
      <c r="F5189" s="3" t="s">
        <v>108</v>
      </c>
      <c r="G5189" s="95">
        <v>1284.4100000000001</v>
      </c>
    </row>
    <row r="5190" spans="2:7">
      <c r="B5190" s="41">
        <v>44059</v>
      </c>
      <c r="C5190" s="3" t="s">
        <v>119</v>
      </c>
      <c r="D5190" s="3">
        <v>125</v>
      </c>
      <c r="E5190" s="3" t="s">
        <v>114</v>
      </c>
      <c r="F5190" s="3" t="s">
        <v>111</v>
      </c>
      <c r="G5190" s="95">
        <v>2183.13</v>
      </c>
    </row>
    <row r="5191" spans="2:7">
      <c r="B5191" s="41">
        <v>44846</v>
      </c>
      <c r="C5191" s="3" t="s">
        <v>116</v>
      </c>
      <c r="D5191" s="3">
        <v>15</v>
      </c>
      <c r="E5191" s="3" t="s">
        <v>9</v>
      </c>
      <c r="F5191" s="3" t="s">
        <v>105</v>
      </c>
      <c r="G5191" s="95">
        <v>434.25</v>
      </c>
    </row>
    <row r="5192" spans="2:7">
      <c r="B5192" s="41">
        <v>44884</v>
      </c>
      <c r="C5192" s="3" t="s">
        <v>107</v>
      </c>
      <c r="D5192" s="3">
        <v>550</v>
      </c>
      <c r="E5192" s="3" t="s">
        <v>6</v>
      </c>
      <c r="F5192" s="3" t="s">
        <v>115</v>
      </c>
      <c r="G5192" s="95">
        <v>13816.96</v>
      </c>
    </row>
    <row r="5193" spans="2:7">
      <c r="B5193" s="41">
        <v>44762</v>
      </c>
      <c r="C5193" s="3" t="s">
        <v>117</v>
      </c>
      <c r="D5193" s="3">
        <v>325</v>
      </c>
      <c r="E5193" s="3" t="s">
        <v>114</v>
      </c>
      <c r="F5193" s="3" t="s">
        <v>105</v>
      </c>
      <c r="G5193" s="95">
        <v>4662.53</v>
      </c>
    </row>
    <row r="5194" spans="2:7">
      <c r="B5194" s="41">
        <v>44174</v>
      </c>
      <c r="C5194" s="3" t="s">
        <v>107</v>
      </c>
      <c r="D5194" s="3">
        <v>37</v>
      </c>
      <c r="E5194" s="3" t="s">
        <v>110</v>
      </c>
      <c r="F5194" s="3" t="s">
        <v>111</v>
      </c>
      <c r="G5194" s="95">
        <v>753.23</v>
      </c>
    </row>
    <row r="5195" spans="2:7">
      <c r="B5195" s="41">
        <v>44080</v>
      </c>
      <c r="C5195" s="3" t="s">
        <v>119</v>
      </c>
      <c r="D5195" s="3">
        <v>525</v>
      </c>
      <c r="E5195" s="3" t="s">
        <v>110</v>
      </c>
      <c r="F5195" s="3" t="s">
        <v>111</v>
      </c>
      <c r="G5195" s="95">
        <v>7229.91</v>
      </c>
    </row>
    <row r="5196" spans="2:7">
      <c r="B5196" s="41">
        <v>44654</v>
      </c>
      <c r="C5196" s="3" t="s">
        <v>116</v>
      </c>
      <c r="D5196" s="3">
        <v>47</v>
      </c>
      <c r="E5196" s="3" t="s">
        <v>114</v>
      </c>
      <c r="F5196" s="3" t="s">
        <v>113</v>
      </c>
      <c r="G5196" s="95">
        <v>996.75</v>
      </c>
    </row>
    <row r="5197" spans="2:7">
      <c r="B5197" s="41">
        <v>44837</v>
      </c>
      <c r="C5197" s="3" t="s">
        <v>119</v>
      </c>
      <c r="D5197" s="3">
        <v>4</v>
      </c>
      <c r="E5197" s="3" t="s">
        <v>9</v>
      </c>
      <c r="F5197" s="3" t="s">
        <v>105</v>
      </c>
      <c r="G5197" s="95">
        <v>107.8</v>
      </c>
    </row>
    <row r="5198" spans="2:7">
      <c r="B5198" s="41">
        <v>43913</v>
      </c>
      <c r="C5198" s="3" t="s">
        <v>107</v>
      </c>
      <c r="D5198" s="3">
        <v>15</v>
      </c>
      <c r="E5198" s="3" t="s">
        <v>6</v>
      </c>
      <c r="F5198" s="3" t="s">
        <v>105</v>
      </c>
      <c r="G5198" s="95">
        <v>670.35</v>
      </c>
    </row>
    <row r="5199" spans="2:7">
      <c r="B5199" s="41">
        <v>44179</v>
      </c>
      <c r="C5199" s="3" t="s">
        <v>118</v>
      </c>
      <c r="D5199" s="3">
        <v>8</v>
      </c>
      <c r="E5199" s="3" t="s">
        <v>6</v>
      </c>
      <c r="F5199" s="3" t="s">
        <v>115</v>
      </c>
      <c r="G5199" s="95">
        <v>357.52</v>
      </c>
    </row>
    <row r="5200" spans="2:7">
      <c r="B5200" s="41">
        <v>44773</v>
      </c>
      <c r="C5200" s="3" t="s">
        <v>117</v>
      </c>
      <c r="D5200" s="3">
        <v>500</v>
      </c>
      <c r="E5200" s="3" t="s">
        <v>112</v>
      </c>
      <c r="F5200" s="3" t="s">
        <v>113</v>
      </c>
      <c r="G5200" s="95">
        <v>10335.629999999999</v>
      </c>
    </row>
    <row r="5201" spans="2:7">
      <c r="B5201" s="41">
        <v>44395</v>
      </c>
      <c r="C5201" s="3" t="s">
        <v>119</v>
      </c>
      <c r="D5201" s="3">
        <v>41</v>
      </c>
      <c r="E5201" s="3" t="s">
        <v>112</v>
      </c>
      <c r="F5201" s="3" t="s">
        <v>109</v>
      </c>
      <c r="G5201" s="95">
        <v>1218.01</v>
      </c>
    </row>
    <row r="5202" spans="2:7">
      <c r="B5202" s="41">
        <v>44089</v>
      </c>
      <c r="C5202" s="3" t="s">
        <v>119</v>
      </c>
      <c r="D5202" s="3">
        <v>125</v>
      </c>
      <c r="E5202" s="3" t="s">
        <v>6</v>
      </c>
      <c r="F5202" s="3" t="s">
        <v>115</v>
      </c>
      <c r="G5202" s="95">
        <v>3910.38</v>
      </c>
    </row>
    <row r="5203" spans="2:7">
      <c r="B5203" s="41">
        <v>44590</v>
      </c>
      <c r="C5203" s="3" t="s">
        <v>117</v>
      </c>
      <c r="D5203" s="3">
        <v>550</v>
      </c>
      <c r="E5203" s="3" t="s">
        <v>114</v>
      </c>
      <c r="F5203" s="3" t="s">
        <v>109</v>
      </c>
      <c r="G5203" s="95">
        <v>8522.94</v>
      </c>
    </row>
    <row r="5204" spans="2:7">
      <c r="B5204" s="41">
        <v>44084</v>
      </c>
      <c r="C5204" s="3" t="s">
        <v>107</v>
      </c>
      <c r="D5204" s="3">
        <v>40</v>
      </c>
      <c r="E5204" s="3" t="s">
        <v>112</v>
      </c>
      <c r="F5204" s="3" t="s">
        <v>115</v>
      </c>
      <c r="G5204" s="95">
        <v>1222.3</v>
      </c>
    </row>
    <row r="5205" spans="2:7">
      <c r="B5205" s="41">
        <v>43931</v>
      </c>
      <c r="C5205" s="3" t="s">
        <v>119</v>
      </c>
      <c r="D5205" s="3">
        <v>1</v>
      </c>
      <c r="E5205" s="3" t="s">
        <v>114</v>
      </c>
      <c r="F5205" s="3" t="s">
        <v>109</v>
      </c>
      <c r="G5205" s="95">
        <v>25.95</v>
      </c>
    </row>
    <row r="5206" spans="2:7">
      <c r="B5206" s="41">
        <v>44611</v>
      </c>
      <c r="C5206" s="3" t="s">
        <v>107</v>
      </c>
      <c r="D5206" s="3">
        <v>20</v>
      </c>
      <c r="E5206" s="3" t="s">
        <v>110</v>
      </c>
      <c r="F5206" s="3" t="s">
        <v>106</v>
      </c>
      <c r="G5206" s="95">
        <v>519</v>
      </c>
    </row>
    <row r="5207" spans="2:7">
      <c r="B5207" s="41">
        <v>44046</v>
      </c>
      <c r="C5207" s="3" t="s">
        <v>116</v>
      </c>
      <c r="D5207" s="3">
        <v>12</v>
      </c>
      <c r="E5207" s="3" t="s">
        <v>9</v>
      </c>
      <c r="F5207" s="3" t="s">
        <v>111</v>
      </c>
      <c r="G5207" s="95">
        <v>323.39999999999998</v>
      </c>
    </row>
    <row r="5208" spans="2:7">
      <c r="B5208" s="41">
        <v>44256</v>
      </c>
      <c r="C5208" s="3" t="s">
        <v>118</v>
      </c>
      <c r="D5208" s="3">
        <v>6</v>
      </c>
      <c r="E5208" s="3" t="s">
        <v>9</v>
      </c>
      <c r="F5208" s="3" t="s">
        <v>115</v>
      </c>
      <c r="G5208" s="95">
        <v>161.69999999999999</v>
      </c>
    </row>
    <row r="5209" spans="2:7">
      <c r="B5209" s="41">
        <v>44846</v>
      </c>
      <c r="C5209" s="3" t="s">
        <v>107</v>
      </c>
      <c r="D5209" s="3">
        <v>400</v>
      </c>
      <c r="E5209" s="3" t="s">
        <v>114</v>
      </c>
      <c r="F5209" s="3" t="s">
        <v>111</v>
      </c>
      <c r="G5209" s="95">
        <v>6198.5</v>
      </c>
    </row>
    <row r="5210" spans="2:7">
      <c r="B5210" s="41">
        <v>44790</v>
      </c>
      <c r="C5210" s="3" t="s">
        <v>119</v>
      </c>
      <c r="D5210" s="3">
        <v>250</v>
      </c>
      <c r="E5210" s="3" t="s">
        <v>6</v>
      </c>
      <c r="F5210" s="3" t="s">
        <v>108</v>
      </c>
      <c r="G5210" s="95">
        <v>7645.75</v>
      </c>
    </row>
    <row r="5211" spans="2:7">
      <c r="B5211" s="41">
        <v>44063</v>
      </c>
      <c r="C5211" s="3" t="s">
        <v>116</v>
      </c>
      <c r="D5211" s="3">
        <v>3</v>
      </c>
      <c r="E5211" s="3" t="s">
        <v>114</v>
      </c>
      <c r="F5211" s="3" t="s">
        <v>109</v>
      </c>
      <c r="G5211" s="95">
        <v>80.849999999999994</v>
      </c>
    </row>
    <row r="5212" spans="2:7">
      <c r="B5212" s="41">
        <v>43900</v>
      </c>
      <c r="C5212" s="3" t="s">
        <v>116</v>
      </c>
      <c r="D5212" s="3">
        <v>47</v>
      </c>
      <c r="E5212" s="3" t="s">
        <v>114</v>
      </c>
      <c r="F5212" s="3" t="s">
        <v>111</v>
      </c>
      <c r="G5212" s="95">
        <v>1036.7</v>
      </c>
    </row>
    <row r="5213" spans="2:7">
      <c r="B5213" s="41">
        <v>44639</v>
      </c>
      <c r="C5213" s="3" t="s">
        <v>116</v>
      </c>
      <c r="D5213" s="3">
        <v>9</v>
      </c>
      <c r="E5213" s="3" t="s">
        <v>6</v>
      </c>
      <c r="F5213" s="3" t="s">
        <v>108</v>
      </c>
      <c r="G5213" s="95">
        <v>384.21</v>
      </c>
    </row>
    <row r="5214" spans="2:7">
      <c r="B5214" s="41">
        <v>43971</v>
      </c>
      <c r="C5214" s="3" t="s">
        <v>107</v>
      </c>
      <c r="D5214" s="3">
        <v>4</v>
      </c>
      <c r="E5214" s="3" t="s">
        <v>9</v>
      </c>
      <c r="F5214" s="3" t="s">
        <v>115</v>
      </c>
      <c r="G5214" s="95">
        <v>111.8</v>
      </c>
    </row>
    <row r="5215" spans="2:7">
      <c r="B5215" s="41">
        <v>44860</v>
      </c>
      <c r="C5215" s="3" t="s">
        <v>117</v>
      </c>
      <c r="D5215" s="3">
        <v>33</v>
      </c>
      <c r="E5215" s="3" t="s">
        <v>114</v>
      </c>
      <c r="F5215" s="3" t="s">
        <v>106</v>
      </c>
      <c r="G5215" s="95">
        <v>755.95</v>
      </c>
    </row>
    <row r="5216" spans="2:7">
      <c r="B5216" s="41">
        <v>44093</v>
      </c>
      <c r="C5216" s="3" t="s">
        <v>116</v>
      </c>
      <c r="D5216" s="3">
        <v>37</v>
      </c>
      <c r="E5216" s="3" t="s">
        <v>9</v>
      </c>
      <c r="F5216" s="3" t="s">
        <v>106</v>
      </c>
      <c r="G5216" s="95">
        <v>910.48</v>
      </c>
    </row>
    <row r="5217" spans="2:7">
      <c r="B5217" s="41">
        <v>44255</v>
      </c>
      <c r="C5217" s="3" t="s">
        <v>118</v>
      </c>
      <c r="D5217" s="3">
        <v>40</v>
      </c>
      <c r="E5217" s="3" t="s">
        <v>9</v>
      </c>
      <c r="F5217" s="3" t="s">
        <v>105</v>
      </c>
      <c r="G5217" s="95">
        <v>950.3</v>
      </c>
    </row>
    <row r="5218" spans="2:7">
      <c r="B5218" s="41">
        <v>44340</v>
      </c>
      <c r="C5218" s="3" t="s">
        <v>116</v>
      </c>
      <c r="D5218" s="3">
        <v>250</v>
      </c>
      <c r="E5218" s="3" t="s">
        <v>9</v>
      </c>
      <c r="F5218" s="3" t="s">
        <v>113</v>
      </c>
      <c r="G5218" s="95">
        <v>4716.25</v>
      </c>
    </row>
    <row r="5219" spans="2:7">
      <c r="B5219" s="41">
        <v>44600</v>
      </c>
      <c r="C5219" s="3" t="s">
        <v>118</v>
      </c>
      <c r="D5219" s="3">
        <v>7</v>
      </c>
      <c r="E5219" s="3" t="s">
        <v>114</v>
      </c>
      <c r="F5219" s="3" t="s">
        <v>105</v>
      </c>
      <c r="G5219" s="95">
        <v>174.65</v>
      </c>
    </row>
    <row r="5220" spans="2:7">
      <c r="B5220" s="41">
        <v>44063</v>
      </c>
      <c r="C5220" s="3" t="s">
        <v>116</v>
      </c>
      <c r="D5220" s="3">
        <v>400</v>
      </c>
      <c r="E5220" s="3" t="s">
        <v>6</v>
      </c>
      <c r="F5220" s="3" t="s">
        <v>113</v>
      </c>
      <c r="G5220" s="95">
        <v>10048.700000000001</v>
      </c>
    </row>
    <row r="5221" spans="2:7">
      <c r="B5221" s="41">
        <v>44881</v>
      </c>
      <c r="C5221" s="3" t="s">
        <v>116</v>
      </c>
      <c r="D5221" s="3">
        <v>7</v>
      </c>
      <c r="E5221" s="3" t="s">
        <v>114</v>
      </c>
      <c r="F5221" s="3" t="s">
        <v>113</v>
      </c>
      <c r="G5221" s="95">
        <v>188.65</v>
      </c>
    </row>
    <row r="5222" spans="2:7">
      <c r="B5222" s="41">
        <v>44896</v>
      </c>
      <c r="C5222" s="3" t="s">
        <v>119</v>
      </c>
      <c r="D5222" s="3">
        <v>5</v>
      </c>
      <c r="E5222" s="3" t="s">
        <v>112</v>
      </c>
      <c r="F5222" s="3" t="s">
        <v>109</v>
      </c>
      <c r="G5222" s="95">
        <v>179.75</v>
      </c>
    </row>
    <row r="5223" spans="2:7">
      <c r="B5223" s="41">
        <v>44463</v>
      </c>
      <c r="C5223" s="3" t="s">
        <v>116</v>
      </c>
      <c r="D5223" s="3">
        <v>35</v>
      </c>
      <c r="E5223" s="3" t="s">
        <v>9</v>
      </c>
      <c r="F5223" s="3" t="s">
        <v>106</v>
      </c>
      <c r="G5223" s="95">
        <v>831.51</v>
      </c>
    </row>
    <row r="5224" spans="2:7">
      <c r="B5224" s="41">
        <v>44736</v>
      </c>
      <c r="C5224" s="3" t="s">
        <v>117</v>
      </c>
      <c r="D5224" s="3">
        <v>125</v>
      </c>
      <c r="E5224" s="3" t="s">
        <v>112</v>
      </c>
      <c r="F5224" s="3" t="s">
        <v>105</v>
      </c>
      <c r="G5224" s="95">
        <v>2970.63</v>
      </c>
    </row>
    <row r="5225" spans="2:7">
      <c r="B5225" s="41">
        <v>43847</v>
      </c>
      <c r="C5225" s="3" t="s">
        <v>117</v>
      </c>
      <c r="D5225" s="3">
        <v>32</v>
      </c>
      <c r="E5225" s="3" t="s">
        <v>9</v>
      </c>
      <c r="F5225" s="3" t="s">
        <v>106</v>
      </c>
      <c r="G5225" s="95">
        <v>787.44</v>
      </c>
    </row>
    <row r="5226" spans="2:7">
      <c r="B5226" s="41">
        <v>43902</v>
      </c>
      <c r="C5226" s="3" t="s">
        <v>117</v>
      </c>
      <c r="D5226" s="3">
        <v>8</v>
      </c>
      <c r="E5226" s="3" t="s">
        <v>114</v>
      </c>
      <c r="F5226" s="3" t="s">
        <v>105</v>
      </c>
      <c r="G5226" s="95">
        <v>215.6</v>
      </c>
    </row>
    <row r="5227" spans="2:7">
      <c r="B5227" s="41">
        <v>44891</v>
      </c>
      <c r="C5227" s="3" t="s">
        <v>119</v>
      </c>
      <c r="D5227" s="3">
        <v>4</v>
      </c>
      <c r="E5227" s="3" t="s">
        <v>114</v>
      </c>
      <c r="F5227" s="3" t="s">
        <v>108</v>
      </c>
      <c r="G5227" s="95">
        <v>99.8</v>
      </c>
    </row>
    <row r="5228" spans="2:7">
      <c r="B5228" s="41">
        <v>43878</v>
      </c>
      <c r="C5228" s="3" t="s">
        <v>118</v>
      </c>
      <c r="D5228" s="3">
        <v>5</v>
      </c>
      <c r="E5228" s="3" t="s">
        <v>110</v>
      </c>
      <c r="F5228" s="3" t="s">
        <v>105</v>
      </c>
      <c r="G5228" s="95">
        <v>119.75</v>
      </c>
    </row>
    <row r="5229" spans="2:7">
      <c r="B5229" s="41">
        <v>44211</v>
      </c>
      <c r="C5229" s="3" t="s">
        <v>119</v>
      </c>
      <c r="D5229" s="3">
        <v>500</v>
      </c>
      <c r="E5229" s="3" t="s">
        <v>114</v>
      </c>
      <c r="F5229" s="3" t="s">
        <v>105</v>
      </c>
      <c r="G5229" s="95">
        <v>7748.13</v>
      </c>
    </row>
    <row r="5230" spans="2:7">
      <c r="B5230" s="41">
        <v>43896</v>
      </c>
      <c r="C5230" s="3" t="s">
        <v>119</v>
      </c>
      <c r="D5230" s="3">
        <v>35</v>
      </c>
      <c r="E5230" s="3" t="s">
        <v>6</v>
      </c>
      <c r="F5230" s="3" t="s">
        <v>108</v>
      </c>
      <c r="G5230" s="95">
        <v>1270.03</v>
      </c>
    </row>
    <row r="5231" spans="2:7">
      <c r="B5231" s="41">
        <v>44441</v>
      </c>
      <c r="C5231" s="3" t="s">
        <v>118</v>
      </c>
      <c r="D5231" s="3">
        <v>325</v>
      </c>
      <c r="E5231" s="3" t="s">
        <v>114</v>
      </c>
      <c r="F5231" s="3" t="s">
        <v>113</v>
      </c>
      <c r="G5231" s="95">
        <v>4849.41</v>
      </c>
    </row>
    <row r="5232" spans="2:7">
      <c r="B5232" s="41">
        <v>44244</v>
      </c>
      <c r="C5232" s="3" t="s">
        <v>107</v>
      </c>
      <c r="D5232" s="3">
        <v>21</v>
      </c>
      <c r="E5232" s="3" t="s">
        <v>112</v>
      </c>
      <c r="F5232" s="3" t="s">
        <v>109</v>
      </c>
      <c r="G5232" s="95">
        <v>733.95</v>
      </c>
    </row>
    <row r="5233" spans="2:7">
      <c r="B5233" s="41">
        <v>44855</v>
      </c>
      <c r="C5233" s="3" t="s">
        <v>117</v>
      </c>
      <c r="D5233" s="3">
        <v>41</v>
      </c>
      <c r="E5233" s="3" t="s">
        <v>6</v>
      </c>
      <c r="F5233" s="3" t="s">
        <v>108</v>
      </c>
      <c r="G5233" s="95">
        <v>1522.6</v>
      </c>
    </row>
    <row r="5234" spans="2:7">
      <c r="B5234" s="41">
        <v>44747</v>
      </c>
      <c r="C5234" s="3" t="s">
        <v>117</v>
      </c>
      <c r="D5234" s="3">
        <v>9</v>
      </c>
      <c r="E5234" s="3" t="s">
        <v>6</v>
      </c>
      <c r="F5234" s="3" t="s">
        <v>115</v>
      </c>
      <c r="G5234" s="95">
        <v>384.21</v>
      </c>
    </row>
    <row r="5235" spans="2:7">
      <c r="B5235" s="41">
        <v>44706</v>
      </c>
      <c r="C5235" s="3" t="s">
        <v>119</v>
      </c>
      <c r="D5235" s="3">
        <v>2</v>
      </c>
      <c r="E5235" s="3" t="s">
        <v>9</v>
      </c>
      <c r="F5235" s="3" t="s">
        <v>105</v>
      </c>
      <c r="G5235" s="95">
        <v>57.9</v>
      </c>
    </row>
    <row r="5236" spans="2:7">
      <c r="B5236" s="41">
        <v>44108</v>
      </c>
      <c r="C5236" s="3" t="s">
        <v>117</v>
      </c>
      <c r="D5236" s="3">
        <v>125</v>
      </c>
      <c r="E5236" s="3" t="s">
        <v>6</v>
      </c>
      <c r="F5236" s="3" t="s">
        <v>109</v>
      </c>
      <c r="G5236" s="95">
        <v>3822.88</v>
      </c>
    </row>
    <row r="5237" spans="2:7">
      <c r="B5237" s="41">
        <v>44471</v>
      </c>
      <c r="C5237" s="3" t="s">
        <v>118</v>
      </c>
      <c r="D5237" s="3">
        <v>43</v>
      </c>
      <c r="E5237" s="3" t="s">
        <v>6</v>
      </c>
      <c r="F5237" s="3" t="s">
        <v>106</v>
      </c>
      <c r="G5237" s="95">
        <v>1596.87</v>
      </c>
    </row>
    <row r="5238" spans="2:7">
      <c r="B5238" s="41">
        <v>44762</v>
      </c>
      <c r="C5238" s="3" t="s">
        <v>116</v>
      </c>
      <c r="D5238" s="3">
        <v>33</v>
      </c>
      <c r="E5238" s="3" t="s">
        <v>110</v>
      </c>
      <c r="F5238" s="3" t="s">
        <v>113</v>
      </c>
      <c r="G5238" s="95">
        <v>671.8</v>
      </c>
    </row>
    <row r="5239" spans="2:7">
      <c r="B5239" s="41">
        <v>43932</v>
      </c>
      <c r="C5239" s="3" t="s">
        <v>119</v>
      </c>
      <c r="D5239" s="3">
        <v>40</v>
      </c>
      <c r="E5239" s="3" t="s">
        <v>114</v>
      </c>
      <c r="F5239" s="3" t="s">
        <v>115</v>
      </c>
      <c r="G5239" s="95">
        <v>848.3</v>
      </c>
    </row>
    <row r="5240" spans="2:7">
      <c r="B5240" s="41">
        <v>44197</v>
      </c>
      <c r="C5240" s="3" t="s">
        <v>119</v>
      </c>
      <c r="D5240" s="3">
        <v>50</v>
      </c>
      <c r="E5240" s="3" t="s">
        <v>114</v>
      </c>
      <c r="F5240" s="3" t="s">
        <v>109</v>
      </c>
      <c r="G5240" s="95">
        <v>973.13</v>
      </c>
    </row>
    <row r="5241" spans="2:7">
      <c r="B5241" s="41">
        <v>44378</v>
      </c>
      <c r="C5241" s="3" t="s">
        <v>107</v>
      </c>
      <c r="D5241" s="3">
        <v>3</v>
      </c>
      <c r="E5241" s="3" t="s">
        <v>9</v>
      </c>
      <c r="F5241" s="3" t="s">
        <v>108</v>
      </c>
      <c r="G5241" s="95">
        <v>80.849999999999994</v>
      </c>
    </row>
    <row r="5242" spans="2:7">
      <c r="B5242" s="41">
        <v>44193</v>
      </c>
      <c r="C5242" s="3" t="s">
        <v>119</v>
      </c>
      <c r="D5242" s="3">
        <v>325</v>
      </c>
      <c r="E5242" s="3" t="s">
        <v>6</v>
      </c>
      <c r="F5242" s="3" t="s">
        <v>115</v>
      </c>
      <c r="G5242" s="95">
        <v>8351.44</v>
      </c>
    </row>
    <row r="5243" spans="2:7">
      <c r="B5243" s="41">
        <v>44420</v>
      </c>
      <c r="C5243" s="3" t="s">
        <v>117</v>
      </c>
      <c r="D5243" s="3">
        <v>2</v>
      </c>
      <c r="E5243" s="3" t="s">
        <v>114</v>
      </c>
      <c r="F5243" s="3" t="s">
        <v>106</v>
      </c>
      <c r="G5243" s="95">
        <v>53.9</v>
      </c>
    </row>
    <row r="5244" spans="2:7">
      <c r="B5244" s="41">
        <v>44603</v>
      </c>
      <c r="C5244" s="3" t="s">
        <v>119</v>
      </c>
      <c r="D5244" s="3">
        <v>13</v>
      </c>
      <c r="E5244" s="3" t="s">
        <v>6</v>
      </c>
      <c r="F5244" s="3" t="s">
        <v>115</v>
      </c>
      <c r="G5244" s="95">
        <v>580.97</v>
      </c>
    </row>
    <row r="5245" spans="2:7">
      <c r="B5245" s="41">
        <v>44051</v>
      </c>
      <c r="C5245" s="3" t="s">
        <v>117</v>
      </c>
      <c r="D5245" s="3">
        <v>37</v>
      </c>
      <c r="E5245" s="3" t="s">
        <v>112</v>
      </c>
      <c r="F5245" s="3" t="s">
        <v>111</v>
      </c>
      <c r="G5245" s="95">
        <v>1067.73</v>
      </c>
    </row>
    <row r="5246" spans="2:7">
      <c r="B5246" s="41">
        <v>44264</v>
      </c>
      <c r="C5246" s="3" t="s">
        <v>119</v>
      </c>
      <c r="D5246" s="3">
        <v>500</v>
      </c>
      <c r="E5246" s="3" t="s">
        <v>9</v>
      </c>
      <c r="F5246" s="3" t="s">
        <v>115</v>
      </c>
      <c r="G5246" s="95">
        <v>8035.63</v>
      </c>
    </row>
    <row r="5247" spans="2:7">
      <c r="B5247" s="41">
        <v>43888</v>
      </c>
      <c r="C5247" s="3" t="s">
        <v>117</v>
      </c>
      <c r="D5247" s="3">
        <v>36</v>
      </c>
      <c r="E5247" s="3" t="s">
        <v>6</v>
      </c>
      <c r="F5247" s="3" t="s">
        <v>109</v>
      </c>
      <c r="G5247" s="95">
        <v>1336.91</v>
      </c>
    </row>
    <row r="5248" spans="2:7">
      <c r="B5248" s="41">
        <v>44561</v>
      </c>
      <c r="C5248" s="3" t="s">
        <v>117</v>
      </c>
      <c r="D5248" s="3">
        <v>7</v>
      </c>
      <c r="E5248" s="3" t="s">
        <v>9</v>
      </c>
      <c r="F5248" s="3" t="s">
        <v>109</v>
      </c>
      <c r="G5248" s="95">
        <v>195.65</v>
      </c>
    </row>
    <row r="5249" spans="2:7">
      <c r="B5249" s="41">
        <v>44270</v>
      </c>
      <c r="C5249" s="3" t="s">
        <v>107</v>
      </c>
      <c r="D5249" s="3">
        <v>32</v>
      </c>
      <c r="E5249" s="3" t="s">
        <v>110</v>
      </c>
      <c r="F5249" s="3" t="s">
        <v>113</v>
      </c>
      <c r="G5249" s="95">
        <v>678.64</v>
      </c>
    </row>
    <row r="5250" spans="2:7">
      <c r="B5250" s="41">
        <v>44538</v>
      </c>
      <c r="C5250" s="3" t="s">
        <v>119</v>
      </c>
      <c r="D5250" s="3">
        <v>5</v>
      </c>
      <c r="E5250" s="3" t="s">
        <v>6</v>
      </c>
      <c r="F5250" s="3" t="s">
        <v>111</v>
      </c>
      <c r="G5250" s="95">
        <v>213.45</v>
      </c>
    </row>
    <row r="5251" spans="2:7">
      <c r="B5251" s="41">
        <v>44618</v>
      </c>
      <c r="C5251" s="3" t="s">
        <v>119</v>
      </c>
      <c r="D5251" s="3">
        <v>31</v>
      </c>
      <c r="E5251" s="3" t="s">
        <v>6</v>
      </c>
      <c r="F5251" s="3" t="s">
        <v>105</v>
      </c>
      <c r="G5251" s="95">
        <v>1124.8800000000001</v>
      </c>
    </row>
    <row r="5252" spans="2:7">
      <c r="B5252" s="41">
        <v>44283</v>
      </c>
      <c r="C5252" s="3" t="s">
        <v>117</v>
      </c>
      <c r="D5252" s="3">
        <v>200</v>
      </c>
      <c r="E5252" s="3" t="s">
        <v>114</v>
      </c>
      <c r="F5252" s="3" t="s">
        <v>106</v>
      </c>
      <c r="G5252" s="95">
        <v>3773</v>
      </c>
    </row>
    <row r="5253" spans="2:7">
      <c r="B5253" s="41">
        <v>44291</v>
      </c>
      <c r="C5253" s="3" t="s">
        <v>116</v>
      </c>
      <c r="D5253" s="3">
        <v>175</v>
      </c>
      <c r="E5253" s="3" t="s">
        <v>114</v>
      </c>
      <c r="F5253" s="3" t="s">
        <v>105</v>
      </c>
      <c r="G5253" s="95">
        <v>3178.88</v>
      </c>
    </row>
    <row r="5254" spans="2:7">
      <c r="B5254" s="41">
        <v>44258</v>
      </c>
      <c r="C5254" s="3" t="s">
        <v>116</v>
      </c>
      <c r="D5254" s="3">
        <v>12</v>
      </c>
      <c r="E5254" s="3" t="s">
        <v>6</v>
      </c>
      <c r="F5254" s="3" t="s">
        <v>111</v>
      </c>
      <c r="G5254" s="95">
        <v>536.28</v>
      </c>
    </row>
    <row r="5255" spans="2:7">
      <c r="B5255" s="41">
        <v>44913</v>
      </c>
      <c r="C5255" s="3" t="s">
        <v>119</v>
      </c>
      <c r="D5255" s="3">
        <v>575</v>
      </c>
      <c r="E5255" s="3" t="s">
        <v>114</v>
      </c>
      <c r="F5255" s="3" t="s">
        <v>111</v>
      </c>
      <c r="G5255" s="95">
        <v>8249.09</v>
      </c>
    </row>
    <row r="5256" spans="2:7">
      <c r="B5256" s="41">
        <v>44752</v>
      </c>
      <c r="C5256" s="3" t="s">
        <v>117</v>
      </c>
      <c r="D5256" s="3">
        <v>525</v>
      </c>
      <c r="E5256" s="3" t="s">
        <v>9</v>
      </c>
      <c r="F5256" s="3" t="s">
        <v>111</v>
      </c>
      <c r="G5256" s="95">
        <v>8739.2800000000007</v>
      </c>
    </row>
    <row r="5257" spans="2:7">
      <c r="B5257" s="41">
        <v>44391</v>
      </c>
      <c r="C5257" s="3" t="s">
        <v>118</v>
      </c>
      <c r="D5257" s="3">
        <v>15</v>
      </c>
      <c r="E5257" s="3" t="s">
        <v>9</v>
      </c>
      <c r="F5257" s="3" t="s">
        <v>106</v>
      </c>
      <c r="G5257" s="95">
        <v>404.25</v>
      </c>
    </row>
    <row r="5258" spans="2:7">
      <c r="B5258" s="41">
        <v>43977</v>
      </c>
      <c r="C5258" s="3" t="s">
        <v>119</v>
      </c>
      <c r="D5258" s="3">
        <v>49</v>
      </c>
      <c r="E5258" s="3" t="s">
        <v>110</v>
      </c>
      <c r="F5258" s="3" t="s">
        <v>111</v>
      </c>
      <c r="G5258" s="95">
        <v>953.66</v>
      </c>
    </row>
    <row r="5259" spans="2:7">
      <c r="B5259" s="41">
        <v>43953</v>
      </c>
      <c r="C5259" s="3" t="s">
        <v>107</v>
      </c>
      <c r="D5259" s="3">
        <v>4</v>
      </c>
      <c r="E5259" s="3" t="s">
        <v>114</v>
      </c>
      <c r="F5259" s="3" t="s">
        <v>113</v>
      </c>
      <c r="G5259" s="95">
        <v>99.8</v>
      </c>
    </row>
    <row r="5260" spans="2:7">
      <c r="B5260" s="41">
        <v>43848</v>
      </c>
      <c r="C5260" s="3" t="s">
        <v>117</v>
      </c>
      <c r="D5260" s="3">
        <v>575</v>
      </c>
      <c r="E5260" s="3" t="s">
        <v>112</v>
      </c>
      <c r="F5260" s="3" t="s">
        <v>109</v>
      </c>
      <c r="G5260" s="95">
        <v>11224.72</v>
      </c>
    </row>
    <row r="5261" spans="2:7">
      <c r="B5261" s="41">
        <v>43906</v>
      </c>
      <c r="C5261" s="3" t="s">
        <v>119</v>
      </c>
      <c r="D5261" s="3">
        <v>1</v>
      </c>
      <c r="E5261" s="3" t="s">
        <v>110</v>
      </c>
      <c r="F5261" s="3" t="s">
        <v>111</v>
      </c>
      <c r="G5261" s="95">
        <v>23.95</v>
      </c>
    </row>
    <row r="5262" spans="2:7">
      <c r="B5262" s="41">
        <v>44486</v>
      </c>
      <c r="C5262" s="3" t="s">
        <v>116</v>
      </c>
      <c r="D5262" s="3">
        <v>4</v>
      </c>
      <c r="E5262" s="3" t="s">
        <v>9</v>
      </c>
      <c r="F5262" s="3" t="s">
        <v>113</v>
      </c>
      <c r="G5262" s="95">
        <v>115.8</v>
      </c>
    </row>
    <row r="5263" spans="2:7">
      <c r="B5263" s="41">
        <v>44354</v>
      </c>
      <c r="C5263" s="3" t="s">
        <v>107</v>
      </c>
      <c r="D5263" s="3">
        <v>9</v>
      </c>
      <c r="E5263" s="3" t="s">
        <v>110</v>
      </c>
      <c r="F5263" s="3" t="s">
        <v>113</v>
      </c>
      <c r="G5263" s="95">
        <v>215.55</v>
      </c>
    </row>
    <row r="5264" spans="2:7">
      <c r="B5264" s="41">
        <v>44813</v>
      </c>
      <c r="C5264" s="3" t="s">
        <v>117</v>
      </c>
      <c r="D5264" s="3">
        <v>275</v>
      </c>
      <c r="E5264" s="3" t="s">
        <v>114</v>
      </c>
      <c r="F5264" s="3" t="s">
        <v>108</v>
      </c>
      <c r="G5264" s="95">
        <v>4261.47</v>
      </c>
    </row>
    <row r="5265" spans="2:7">
      <c r="B5265" s="41">
        <v>44642</v>
      </c>
      <c r="C5265" s="3" t="s">
        <v>119</v>
      </c>
      <c r="D5265" s="3">
        <v>375</v>
      </c>
      <c r="E5265" s="3" t="s">
        <v>6</v>
      </c>
      <c r="F5265" s="3" t="s">
        <v>105</v>
      </c>
      <c r="G5265" s="95">
        <v>9205.0300000000007</v>
      </c>
    </row>
    <row r="5266" spans="2:7">
      <c r="B5266" s="41">
        <v>44697</v>
      </c>
      <c r="C5266" s="3" t="s">
        <v>119</v>
      </c>
      <c r="D5266" s="3">
        <v>500</v>
      </c>
      <c r="E5266" s="3" t="s">
        <v>110</v>
      </c>
      <c r="F5266" s="3" t="s">
        <v>115</v>
      </c>
      <c r="G5266" s="95">
        <v>7173.13</v>
      </c>
    </row>
    <row r="5267" spans="2:7">
      <c r="B5267" s="41">
        <v>43865</v>
      </c>
      <c r="C5267" s="3" t="s">
        <v>119</v>
      </c>
      <c r="D5267" s="3">
        <v>150</v>
      </c>
      <c r="E5267" s="3" t="s">
        <v>9</v>
      </c>
      <c r="F5267" s="3" t="s">
        <v>115</v>
      </c>
      <c r="G5267" s="95">
        <v>2829.75</v>
      </c>
    </row>
    <row r="5268" spans="2:7">
      <c r="B5268" s="41">
        <v>44365</v>
      </c>
      <c r="C5268" s="3" t="s">
        <v>119</v>
      </c>
      <c r="D5268" s="3">
        <v>9</v>
      </c>
      <c r="E5268" s="3" t="s">
        <v>6</v>
      </c>
      <c r="F5268" s="3" t="s">
        <v>108</v>
      </c>
      <c r="G5268" s="95">
        <v>393.21</v>
      </c>
    </row>
    <row r="5269" spans="2:7">
      <c r="B5269" s="41">
        <v>44084</v>
      </c>
      <c r="C5269" s="3" t="s">
        <v>119</v>
      </c>
      <c r="D5269" s="3">
        <v>44</v>
      </c>
      <c r="E5269" s="3" t="s">
        <v>9</v>
      </c>
      <c r="F5269" s="3" t="s">
        <v>113</v>
      </c>
      <c r="G5269" s="95">
        <v>1007.93</v>
      </c>
    </row>
    <row r="5270" spans="2:7">
      <c r="B5270" s="41">
        <v>44123</v>
      </c>
      <c r="C5270" s="3" t="s">
        <v>117</v>
      </c>
      <c r="D5270" s="3">
        <v>75</v>
      </c>
      <c r="E5270" s="3" t="s">
        <v>112</v>
      </c>
      <c r="F5270" s="3" t="s">
        <v>111</v>
      </c>
      <c r="G5270" s="95">
        <v>2022.19</v>
      </c>
    </row>
    <row r="5271" spans="2:7">
      <c r="B5271" s="41">
        <v>43973</v>
      </c>
      <c r="C5271" s="3" t="s">
        <v>117</v>
      </c>
      <c r="D5271" s="3">
        <v>4</v>
      </c>
      <c r="E5271" s="3" t="s">
        <v>110</v>
      </c>
      <c r="F5271" s="3" t="s">
        <v>111</v>
      </c>
      <c r="G5271" s="95">
        <v>103.8</v>
      </c>
    </row>
    <row r="5272" spans="2:7">
      <c r="B5272" s="41">
        <v>44658</v>
      </c>
      <c r="C5272" s="3" t="s">
        <v>116</v>
      </c>
      <c r="D5272" s="3">
        <v>275</v>
      </c>
      <c r="E5272" s="3" t="s">
        <v>114</v>
      </c>
      <c r="F5272" s="3" t="s">
        <v>111</v>
      </c>
      <c r="G5272" s="95">
        <v>4261.47</v>
      </c>
    </row>
    <row r="5273" spans="2:7">
      <c r="B5273" s="41">
        <v>44313</v>
      </c>
      <c r="C5273" s="3" t="s">
        <v>119</v>
      </c>
      <c r="D5273" s="3">
        <v>35</v>
      </c>
      <c r="E5273" s="3" t="s">
        <v>114</v>
      </c>
      <c r="F5273" s="3" t="s">
        <v>106</v>
      </c>
      <c r="G5273" s="95">
        <v>742.26</v>
      </c>
    </row>
    <row r="5274" spans="2:7">
      <c r="B5274" s="41">
        <v>44059</v>
      </c>
      <c r="C5274" s="3" t="s">
        <v>119</v>
      </c>
      <c r="D5274" s="3">
        <v>18</v>
      </c>
      <c r="E5274" s="3" t="s">
        <v>9</v>
      </c>
      <c r="F5274" s="3" t="s">
        <v>108</v>
      </c>
      <c r="G5274" s="95">
        <v>503.1</v>
      </c>
    </row>
    <row r="5275" spans="2:7">
      <c r="B5275" s="41">
        <v>44848</v>
      </c>
      <c r="C5275" s="3" t="s">
        <v>119</v>
      </c>
      <c r="D5275" s="3">
        <v>7</v>
      </c>
      <c r="E5275" s="3" t="s">
        <v>6</v>
      </c>
      <c r="F5275" s="3" t="s">
        <v>106</v>
      </c>
      <c r="G5275" s="95">
        <v>312.83</v>
      </c>
    </row>
    <row r="5276" spans="2:7">
      <c r="B5276" s="41">
        <v>43880</v>
      </c>
      <c r="C5276" s="3" t="s">
        <v>107</v>
      </c>
      <c r="D5276" s="3">
        <v>4</v>
      </c>
      <c r="E5276" s="3" t="s">
        <v>112</v>
      </c>
      <c r="F5276" s="3" t="s">
        <v>111</v>
      </c>
      <c r="G5276" s="95">
        <v>139.80000000000001</v>
      </c>
    </row>
    <row r="5277" spans="2:7">
      <c r="B5277" s="41">
        <v>44231</v>
      </c>
      <c r="C5277" s="3" t="s">
        <v>119</v>
      </c>
      <c r="D5277" s="3">
        <v>250</v>
      </c>
      <c r="E5277" s="3" t="s">
        <v>114</v>
      </c>
      <c r="F5277" s="3" t="s">
        <v>115</v>
      </c>
      <c r="G5277" s="95">
        <v>4716.25</v>
      </c>
    </row>
    <row r="5278" spans="2:7">
      <c r="B5278" s="41">
        <v>44084</v>
      </c>
      <c r="C5278" s="3" t="s">
        <v>119</v>
      </c>
      <c r="D5278" s="3">
        <v>41</v>
      </c>
      <c r="E5278" s="3" t="s">
        <v>112</v>
      </c>
      <c r="F5278" s="3" t="s">
        <v>105</v>
      </c>
      <c r="G5278" s="95">
        <v>1183.1600000000001</v>
      </c>
    </row>
    <row r="5279" spans="2:7">
      <c r="B5279" s="41">
        <v>44600</v>
      </c>
      <c r="C5279" s="3" t="s">
        <v>119</v>
      </c>
      <c r="D5279" s="3">
        <v>33</v>
      </c>
      <c r="E5279" s="3" t="s">
        <v>114</v>
      </c>
      <c r="F5279" s="3" t="s">
        <v>111</v>
      </c>
      <c r="G5279" s="95">
        <v>699.85</v>
      </c>
    </row>
    <row r="5280" spans="2:7">
      <c r="B5280" s="41">
        <v>44769</v>
      </c>
      <c r="C5280" s="3" t="s">
        <v>117</v>
      </c>
      <c r="D5280" s="3">
        <v>13</v>
      </c>
      <c r="E5280" s="3" t="s">
        <v>114</v>
      </c>
      <c r="F5280" s="3" t="s">
        <v>111</v>
      </c>
      <c r="G5280" s="95">
        <v>350.35</v>
      </c>
    </row>
    <row r="5281" spans="2:7">
      <c r="B5281" s="41">
        <v>44156</v>
      </c>
      <c r="C5281" s="3" t="s">
        <v>116</v>
      </c>
      <c r="D5281" s="3">
        <v>50</v>
      </c>
      <c r="E5281" s="3" t="s">
        <v>114</v>
      </c>
      <c r="F5281" s="3" t="s">
        <v>109</v>
      </c>
      <c r="G5281" s="95">
        <v>935.63</v>
      </c>
    </row>
    <row r="5282" spans="2:7">
      <c r="B5282" s="41">
        <v>44128</v>
      </c>
      <c r="C5282" s="3" t="s">
        <v>117</v>
      </c>
      <c r="D5282" s="3">
        <v>9</v>
      </c>
      <c r="E5282" s="3" t="s">
        <v>110</v>
      </c>
      <c r="F5282" s="3" t="s">
        <v>105</v>
      </c>
      <c r="G5282" s="95">
        <v>233.55</v>
      </c>
    </row>
    <row r="5283" spans="2:7">
      <c r="B5283" s="41">
        <v>43905</v>
      </c>
      <c r="C5283" s="3" t="s">
        <v>116</v>
      </c>
      <c r="D5283" s="3">
        <v>33</v>
      </c>
      <c r="E5283" s="3" t="s">
        <v>112</v>
      </c>
      <c r="F5283" s="3" t="s">
        <v>113</v>
      </c>
      <c r="G5283" s="95">
        <v>952.3</v>
      </c>
    </row>
    <row r="5284" spans="2:7">
      <c r="B5284" s="41">
        <v>44903</v>
      </c>
      <c r="C5284" s="3" t="s">
        <v>116</v>
      </c>
      <c r="D5284" s="3">
        <v>100</v>
      </c>
      <c r="E5284" s="3" t="s">
        <v>6</v>
      </c>
      <c r="F5284" s="3" t="s">
        <v>106</v>
      </c>
      <c r="G5284" s="95">
        <v>3058.3</v>
      </c>
    </row>
    <row r="5285" spans="2:7">
      <c r="B5285" s="41">
        <v>44217</v>
      </c>
      <c r="C5285" s="3" t="s">
        <v>116</v>
      </c>
      <c r="D5285" s="3">
        <v>25</v>
      </c>
      <c r="E5285" s="3" t="s">
        <v>114</v>
      </c>
      <c r="F5285" s="3" t="s">
        <v>111</v>
      </c>
      <c r="G5285" s="95">
        <v>530.19000000000005</v>
      </c>
    </row>
    <row r="5286" spans="2:7">
      <c r="B5286" s="41">
        <v>44755</v>
      </c>
      <c r="C5286" s="3" t="s">
        <v>117</v>
      </c>
      <c r="D5286" s="3">
        <v>200</v>
      </c>
      <c r="E5286" s="3" t="s">
        <v>6</v>
      </c>
      <c r="F5286" s="3" t="s">
        <v>108</v>
      </c>
      <c r="G5286" s="95">
        <v>6116.6</v>
      </c>
    </row>
    <row r="5287" spans="2:7">
      <c r="B5287" s="41">
        <v>43988</v>
      </c>
      <c r="C5287" s="3" t="s">
        <v>107</v>
      </c>
      <c r="D5287" s="3">
        <v>6</v>
      </c>
      <c r="E5287" s="3" t="s">
        <v>110</v>
      </c>
      <c r="F5287" s="3" t="s">
        <v>105</v>
      </c>
      <c r="G5287" s="95">
        <v>149.69999999999999</v>
      </c>
    </row>
    <row r="5288" spans="2:7">
      <c r="B5288" s="41">
        <v>44261</v>
      </c>
      <c r="C5288" s="3" t="s">
        <v>107</v>
      </c>
      <c r="D5288" s="3">
        <v>8</v>
      </c>
      <c r="E5288" s="3" t="s">
        <v>112</v>
      </c>
      <c r="F5288" s="3" t="s">
        <v>106</v>
      </c>
      <c r="G5288" s="95">
        <v>279.60000000000002</v>
      </c>
    </row>
    <row r="5289" spans="2:7">
      <c r="B5289" s="41">
        <v>44862</v>
      </c>
      <c r="C5289" s="3" t="s">
        <v>117</v>
      </c>
      <c r="D5289" s="3">
        <v>33</v>
      </c>
      <c r="E5289" s="3" t="s">
        <v>114</v>
      </c>
      <c r="F5289" s="3" t="s">
        <v>113</v>
      </c>
      <c r="G5289" s="95">
        <v>755.95</v>
      </c>
    </row>
    <row r="5290" spans="2:7">
      <c r="B5290" s="41">
        <v>43985</v>
      </c>
      <c r="C5290" s="3" t="s">
        <v>117</v>
      </c>
      <c r="D5290" s="3">
        <v>8</v>
      </c>
      <c r="E5290" s="3" t="s">
        <v>110</v>
      </c>
      <c r="F5290" s="3" t="s">
        <v>105</v>
      </c>
      <c r="G5290" s="95">
        <v>191.6</v>
      </c>
    </row>
    <row r="5291" spans="2:7">
      <c r="B5291" s="41">
        <v>44841</v>
      </c>
      <c r="C5291" s="3" t="s">
        <v>117</v>
      </c>
      <c r="D5291" s="3">
        <v>450</v>
      </c>
      <c r="E5291" s="3" t="s">
        <v>9</v>
      </c>
      <c r="F5291" s="3" t="s">
        <v>113</v>
      </c>
      <c r="G5291" s="95">
        <v>7232.06</v>
      </c>
    </row>
    <row r="5292" spans="2:7">
      <c r="B5292" s="41">
        <v>43943</v>
      </c>
      <c r="C5292" s="3" t="s">
        <v>119</v>
      </c>
      <c r="D5292" s="3">
        <v>40</v>
      </c>
      <c r="E5292" s="3" t="s">
        <v>114</v>
      </c>
      <c r="F5292" s="3" t="s">
        <v>105</v>
      </c>
      <c r="G5292" s="95">
        <v>916.3</v>
      </c>
    </row>
    <row r="5293" spans="2:7">
      <c r="B5293" s="41">
        <v>44588</v>
      </c>
      <c r="C5293" s="3" t="s">
        <v>116</v>
      </c>
      <c r="D5293" s="3">
        <v>300</v>
      </c>
      <c r="E5293" s="3" t="s">
        <v>114</v>
      </c>
      <c r="F5293" s="3" t="s">
        <v>113</v>
      </c>
      <c r="G5293" s="95">
        <v>4648.88</v>
      </c>
    </row>
    <row r="5294" spans="2:7">
      <c r="B5294" s="41">
        <v>44652</v>
      </c>
      <c r="C5294" s="3" t="s">
        <v>117</v>
      </c>
      <c r="D5294" s="3">
        <v>43</v>
      </c>
      <c r="E5294" s="3" t="s">
        <v>9</v>
      </c>
      <c r="F5294" s="3" t="s">
        <v>109</v>
      </c>
      <c r="G5294" s="95">
        <v>985.02</v>
      </c>
    </row>
    <row r="5295" spans="2:7">
      <c r="B5295" s="41">
        <v>44258</v>
      </c>
      <c r="C5295" s="3" t="s">
        <v>117</v>
      </c>
      <c r="D5295" s="3">
        <v>2</v>
      </c>
      <c r="E5295" s="3" t="s">
        <v>114</v>
      </c>
      <c r="F5295" s="3" t="s">
        <v>105</v>
      </c>
      <c r="G5295" s="95">
        <v>51.9</v>
      </c>
    </row>
    <row r="5296" spans="2:7">
      <c r="B5296" s="41">
        <v>44810</v>
      </c>
      <c r="C5296" s="3" t="s">
        <v>118</v>
      </c>
      <c r="D5296" s="3">
        <v>18</v>
      </c>
      <c r="E5296" s="3" t="s">
        <v>6</v>
      </c>
      <c r="F5296" s="3" t="s">
        <v>108</v>
      </c>
      <c r="G5296" s="95">
        <v>786.42</v>
      </c>
    </row>
    <row r="5297" spans="2:7">
      <c r="B5297" s="41">
        <v>44714</v>
      </c>
      <c r="C5297" s="3" t="s">
        <v>116</v>
      </c>
      <c r="D5297" s="3">
        <v>38</v>
      </c>
      <c r="E5297" s="3" t="s">
        <v>112</v>
      </c>
      <c r="F5297" s="3" t="s">
        <v>105</v>
      </c>
      <c r="G5297" s="95">
        <v>1096.5899999999999</v>
      </c>
    </row>
    <row r="5298" spans="2:7">
      <c r="B5298" s="41">
        <v>44178</v>
      </c>
      <c r="C5298" s="3" t="s">
        <v>119</v>
      </c>
      <c r="D5298" s="3">
        <v>21</v>
      </c>
      <c r="E5298" s="3" t="s">
        <v>6</v>
      </c>
      <c r="F5298" s="3" t="s">
        <v>109</v>
      </c>
      <c r="G5298" s="95">
        <v>938.49</v>
      </c>
    </row>
    <row r="5299" spans="2:7">
      <c r="B5299" s="41">
        <v>44611</v>
      </c>
      <c r="C5299" s="3" t="s">
        <v>119</v>
      </c>
      <c r="D5299" s="3">
        <v>7</v>
      </c>
      <c r="E5299" s="3" t="s">
        <v>112</v>
      </c>
      <c r="F5299" s="3" t="s">
        <v>108</v>
      </c>
      <c r="G5299" s="95">
        <v>244.65</v>
      </c>
    </row>
    <row r="5300" spans="2:7">
      <c r="B5300" s="41">
        <v>44348</v>
      </c>
      <c r="C5300" s="3" t="s">
        <v>117</v>
      </c>
      <c r="D5300" s="3">
        <v>125</v>
      </c>
      <c r="E5300" s="3" t="s">
        <v>110</v>
      </c>
      <c r="F5300" s="3" t="s">
        <v>106</v>
      </c>
      <c r="G5300" s="95">
        <v>2270.63</v>
      </c>
    </row>
    <row r="5301" spans="2:7">
      <c r="B5301" s="41">
        <v>44789</v>
      </c>
      <c r="C5301" s="3" t="s">
        <v>119</v>
      </c>
      <c r="D5301" s="3">
        <v>33</v>
      </c>
      <c r="E5301" s="3" t="s">
        <v>110</v>
      </c>
      <c r="F5301" s="3" t="s">
        <v>109</v>
      </c>
      <c r="G5301" s="95">
        <v>699.85</v>
      </c>
    </row>
    <row r="5302" spans="2:7">
      <c r="B5302" s="41">
        <v>43998</v>
      </c>
      <c r="C5302" s="3" t="s">
        <v>119</v>
      </c>
      <c r="D5302" s="3">
        <v>150</v>
      </c>
      <c r="E5302" s="3" t="s">
        <v>6</v>
      </c>
      <c r="F5302" s="3" t="s">
        <v>111</v>
      </c>
      <c r="G5302" s="95">
        <v>4482.45</v>
      </c>
    </row>
    <row r="5303" spans="2:7">
      <c r="B5303" s="41">
        <v>44899</v>
      </c>
      <c r="C5303" s="3" t="s">
        <v>116</v>
      </c>
      <c r="D5303" s="3">
        <v>5</v>
      </c>
      <c r="E5303" s="3" t="s">
        <v>112</v>
      </c>
      <c r="F5303" s="3" t="s">
        <v>113</v>
      </c>
      <c r="G5303" s="95">
        <v>174.75</v>
      </c>
    </row>
    <row r="5304" spans="2:7">
      <c r="B5304" s="41">
        <v>44405</v>
      </c>
      <c r="C5304" s="3" t="s">
        <v>119</v>
      </c>
      <c r="D5304" s="3">
        <v>400</v>
      </c>
      <c r="E5304" s="3" t="s">
        <v>110</v>
      </c>
      <c r="F5304" s="3" t="s">
        <v>115</v>
      </c>
      <c r="G5304" s="95">
        <v>5738.5</v>
      </c>
    </row>
    <row r="5305" spans="2:7">
      <c r="B5305" s="41">
        <v>44264</v>
      </c>
      <c r="C5305" s="3" t="s">
        <v>117</v>
      </c>
      <c r="D5305" s="3">
        <v>27</v>
      </c>
      <c r="E5305" s="3" t="s">
        <v>9</v>
      </c>
      <c r="F5305" s="3" t="s">
        <v>108</v>
      </c>
      <c r="G5305" s="95">
        <v>664.4</v>
      </c>
    </row>
    <row r="5306" spans="2:7">
      <c r="B5306" s="41">
        <v>44747</v>
      </c>
      <c r="C5306" s="3" t="s">
        <v>119</v>
      </c>
      <c r="D5306" s="3">
        <v>4</v>
      </c>
      <c r="E5306" s="3" t="s">
        <v>112</v>
      </c>
      <c r="F5306" s="3" t="s">
        <v>108</v>
      </c>
      <c r="G5306" s="95">
        <v>143.80000000000001</v>
      </c>
    </row>
    <row r="5307" spans="2:7">
      <c r="B5307" s="41">
        <v>44568</v>
      </c>
      <c r="C5307" s="3" t="s">
        <v>107</v>
      </c>
      <c r="D5307" s="3">
        <v>31</v>
      </c>
      <c r="E5307" s="3" t="s">
        <v>110</v>
      </c>
      <c r="F5307" s="3" t="s">
        <v>111</v>
      </c>
      <c r="G5307" s="95">
        <v>631.08000000000004</v>
      </c>
    </row>
    <row r="5308" spans="2:7">
      <c r="B5308" s="41">
        <v>44676</v>
      </c>
      <c r="C5308" s="3" t="s">
        <v>119</v>
      </c>
      <c r="D5308" s="3">
        <v>4</v>
      </c>
      <c r="E5308" s="3" t="s">
        <v>9</v>
      </c>
      <c r="F5308" s="3" t="s">
        <v>106</v>
      </c>
      <c r="G5308" s="95">
        <v>115.8</v>
      </c>
    </row>
    <row r="5309" spans="2:7">
      <c r="B5309" s="41">
        <v>43959</v>
      </c>
      <c r="C5309" s="3" t="s">
        <v>107</v>
      </c>
      <c r="D5309" s="3">
        <v>6</v>
      </c>
      <c r="E5309" s="3" t="s">
        <v>110</v>
      </c>
      <c r="F5309" s="3" t="s">
        <v>108</v>
      </c>
      <c r="G5309" s="95">
        <v>149.69999999999999</v>
      </c>
    </row>
    <row r="5310" spans="2:7">
      <c r="B5310" s="41">
        <v>44094</v>
      </c>
      <c r="C5310" s="3" t="s">
        <v>107</v>
      </c>
      <c r="D5310" s="3">
        <v>4</v>
      </c>
      <c r="E5310" s="3" t="s">
        <v>114</v>
      </c>
      <c r="F5310" s="3" t="s">
        <v>111</v>
      </c>
      <c r="G5310" s="95">
        <v>107.8</v>
      </c>
    </row>
    <row r="5311" spans="2:7">
      <c r="B5311" s="41">
        <v>44665</v>
      </c>
      <c r="C5311" s="3" t="s">
        <v>117</v>
      </c>
      <c r="D5311" s="3">
        <v>20</v>
      </c>
      <c r="E5311" s="3" t="s">
        <v>9</v>
      </c>
      <c r="F5311" s="3" t="s">
        <v>113</v>
      </c>
      <c r="G5311" s="95">
        <v>579</v>
      </c>
    </row>
    <row r="5312" spans="2:7">
      <c r="B5312" s="41">
        <v>44337</v>
      </c>
      <c r="C5312" s="3" t="s">
        <v>107</v>
      </c>
      <c r="D5312" s="3">
        <v>500</v>
      </c>
      <c r="E5312" s="3" t="s">
        <v>9</v>
      </c>
      <c r="F5312" s="3" t="s">
        <v>113</v>
      </c>
      <c r="G5312" s="95">
        <v>8323.1299999999992</v>
      </c>
    </row>
    <row r="5313" spans="2:7">
      <c r="B5313" s="41">
        <v>44012</v>
      </c>
      <c r="C5313" s="3" t="s">
        <v>117</v>
      </c>
      <c r="D5313" s="3">
        <v>475</v>
      </c>
      <c r="E5313" s="3" t="s">
        <v>9</v>
      </c>
      <c r="F5313" s="3" t="s">
        <v>108</v>
      </c>
      <c r="G5313" s="95">
        <v>7906.97</v>
      </c>
    </row>
    <row r="5314" spans="2:7">
      <c r="B5314" s="41">
        <v>44861</v>
      </c>
      <c r="C5314" s="3" t="s">
        <v>117</v>
      </c>
      <c r="D5314" s="3">
        <v>1</v>
      </c>
      <c r="E5314" s="3" t="s">
        <v>110</v>
      </c>
      <c r="F5314" s="3" t="s">
        <v>108</v>
      </c>
      <c r="G5314" s="95">
        <v>24.95</v>
      </c>
    </row>
    <row r="5315" spans="2:7">
      <c r="B5315" s="41">
        <v>44031</v>
      </c>
      <c r="C5315" s="3" t="s">
        <v>116</v>
      </c>
      <c r="D5315" s="3">
        <v>225</v>
      </c>
      <c r="E5315" s="3" t="s">
        <v>114</v>
      </c>
      <c r="F5315" s="3" t="s">
        <v>113</v>
      </c>
      <c r="G5315" s="95">
        <v>4244.63</v>
      </c>
    </row>
    <row r="5316" spans="2:7">
      <c r="B5316" s="41">
        <v>44654</v>
      </c>
      <c r="C5316" s="3" t="s">
        <v>118</v>
      </c>
      <c r="D5316" s="3">
        <v>19</v>
      </c>
      <c r="E5316" s="3" t="s">
        <v>112</v>
      </c>
      <c r="F5316" s="3" t="s">
        <v>109</v>
      </c>
      <c r="G5316" s="95">
        <v>645.04999999999995</v>
      </c>
    </row>
    <row r="5317" spans="2:7">
      <c r="B5317" s="41">
        <v>44692</v>
      </c>
      <c r="C5317" s="3" t="s">
        <v>119</v>
      </c>
      <c r="D5317" s="3">
        <v>39</v>
      </c>
      <c r="E5317" s="3" t="s">
        <v>112</v>
      </c>
      <c r="F5317" s="3" t="s">
        <v>108</v>
      </c>
      <c r="G5317" s="95">
        <v>1191.74</v>
      </c>
    </row>
    <row r="5318" spans="2:7">
      <c r="B5318" s="41">
        <v>43842</v>
      </c>
      <c r="C5318" s="3" t="s">
        <v>117</v>
      </c>
      <c r="D5318" s="3">
        <v>550</v>
      </c>
      <c r="E5318" s="3" t="s">
        <v>110</v>
      </c>
      <c r="F5318" s="3" t="s">
        <v>105</v>
      </c>
      <c r="G5318" s="95">
        <v>7574.19</v>
      </c>
    </row>
    <row r="5319" spans="2:7">
      <c r="B5319" s="41">
        <v>44199</v>
      </c>
      <c r="C5319" s="3" t="s">
        <v>118</v>
      </c>
      <c r="D5319" s="3">
        <v>4</v>
      </c>
      <c r="E5319" s="3" t="s">
        <v>112</v>
      </c>
      <c r="F5319" s="3" t="s">
        <v>106</v>
      </c>
      <c r="G5319" s="95">
        <v>135.80000000000001</v>
      </c>
    </row>
    <row r="5320" spans="2:7">
      <c r="B5320" s="41">
        <v>44430</v>
      </c>
      <c r="C5320" s="3" t="s">
        <v>117</v>
      </c>
      <c r="D5320" s="3">
        <v>39</v>
      </c>
      <c r="E5320" s="3" t="s">
        <v>114</v>
      </c>
      <c r="F5320" s="3" t="s">
        <v>113</v>
      </c>
      <c r="G5320" s="95">
        <v>893.39</v>
      </c>
    </row>
    <row r="5321" spans="2:7">
      <c r="B5321" s="41">
        <v>44783</v>
      </c>
      <c r="C5321" s="3" t="s">
        <v>118</v>
      </c>
      <c r="D5321" s="3">
        <v>18</v>
      </c>
      <c r="E5321" s="3" t="s">
        <v>114</v>
      </c>
      <c r="F5321" s="3" t="s">
        <v>115</v>
      </c>
      <c r="G5321" s="95">
        <v>449.1</v>
      </c>
    </row>
    <row r="5322" spans="2:7">
      <c r="B5322" s="41">
        <v>43961</v>
      </c>
      <c r="C5322" s="3" t="s">
        <v>117</v>
      </c>
      <c r="D5322" s="3">
        <v>1</v>
      </c>
      <c r="E5322" s="3" t="s">
        <v>9</v>
      </c>
      <c r="F5322" s="3" t="s">
        <v>106</v>
      </c>
      <c r="G5322" s="95">
        <v>26.95</v>
      </c>
    </row>
    <row r="5323" spans="2:7">
      <c r="B5323" s="41">
        <v>44743</v>
      </c>
      <c r="C5323" s="3" t="s">
        <v>117</v>
      </c>
      <c r="D5323" s="3">
        <v>75</v>
      </c>
      <c r="E5323" s="3" t="s">
        <v>112</v>
      </c>
      <c r="F5323" s="3" t="s">
        <v>109</v>
      </c>
      <c r="G5323" s="95">
        <v>1965.94</v>
      </c>
    </row>
    <row r="5324" spans="2:7">
      <c r="B5324" s="41">
        <v>44234</v>
      </c>
      <c r="C5324" s="3" t="s">
        <v>117</v>
      </c>
      <c r="D5324" s="3">
        <v>400</v>
      </c>
      <c r="E5324" s="3" t="s">
        <v>110</v>
      </c>
      <c r="F5324" s="3" t="s">
        <v>111</v>
      </c>
      <c r="G5324" s="95">
        <v>5508.5</v>
      </c>
    </row>
    <row r="5325" spans="2:7">
      <c r="B5325" s="41">
        <v>44378</v>
      </c>
      <c r="C5325" s="3" t="s">
        <v>119</v>
      </c>
      <c r="D5325" s="3">
        <v>2</v>
      </c>
      <c r="E5325" s="3" t="s">
        <v>9</v>
      </c>
      <c r="F5325" s="3" t="s">
        <v>105</v>
      </c>
      <c r="G5325" s="95">
        <v>53.9</v>
      </c>
    </row>
    <row r="5326" spans="2:7">
      <c r="B5326" s="41">
        <v>44514</v>
      </c>
      <c r="C5326" s="3" t="s">
        <v>119</v>
      </c>
      <c r="D5326" s="3">
        <v>250</v>
      </c>
      <c r="E5326" s="3" t="s">
        <v>6</v>
      </c>
      <c r="F5326" s="3" t="s">
        <v>109</v>
      </c>
      <c r="G5326" s="95">
        <v>7820.75</v>
      </c>
    </row>
    <row r="5327" spans="2:7">
      <c r="B5327" s="41">
        <v>44825</v>
      </c>
      <c r="C5327" s="3" t="s">
        <v>119</v>
      </c>
      <c r="D5327" s="3">
        <v>100</v>
      </c>
      <c r="E5327" s="3" t="s">
        <v>9</v>
      </c>
      <c r="F5327" s="3" t="s">
        <v>106</v>
      </c>
      <c r="G5327" s="95">
        <v>1886.5</v>
      </c>
    </row>
    <row r="5328" spans="2:7">
      <c r="B5328" s="41">
        <v>44926</v>
      </c>
      <c r="C5328" s="3" t="s">
        <v>119</v>
      </c>
      <c r="D5328" s="3">
        <v>300</v>
      </c>
      <c r="E5328" s="3" t="s">
        <v>110</v>
      </c>
      <c r="F5328" s="3" t="s">
        <v>108</v>
      </c>
      <c r="G5328" s="95">
        <v>4476.38</v>
      </c>
    </row>
    <row r="5329" spans="2:7">
      <c r="B5329" s="41">
        <v>44246</v>
      </c>
      <c r="C5329" s="3" t="s">
        <v>117</v>
      </c>
      <c r="D5329" s="3">
        <v>46</v>
      </c>
      <c r="E5329" s="3" t="s">
        <v>110</v>
      </c>
      <c r="F5329" s="3" t="s">
        <v>111</v>
      </c>
      <c r="G5329" s="95">
        <v>1014.65</v>
      </c>
    </row>
    <row r="5330" spans="2:7">
      <c r="B5330" s="41">
        <v>44070</v>
      </c>
      <c r="C5330" s="3" t="s">
        <v>116</v>
      </c>
      <c r="D5330" s="3">
        <v>325</v>
      </c>
      <c r="E5330" s="3" t="s">
        <v>9</v>
      </c>
      <c r="F5330" s="3" t="s">
        <v>108</v>
      </c>
      <c r="G5330" s="95">
        <v>5223.16</v>
      </c>
    </row>
    <row r="5331" spans="2:7">
      <c r="B5331" s="41">
        <v>43941</v>
      </c>
      <c r="C5331" s="3" t="s">
        <v>107</v>
      </c>
      <c r="D5331" s="3">
        <v>20</v>
      </c>
      <c r="E5331" s="3" t="s">
        <v>110</v>
      </c>
      <c r="F5331" s="3" t="s">
        <v>106</v>
      </c>
      <c r="G5331" s="95">
        <v>499</v>
      </c>
    </row>
    <row r="5332" spans="2:7">
      <c r="B5332" s="41">
        <v>44558</v>
      </c>
      <c r="C5332" s="3" t="s">
        <v>117</v>
      </c>
      <c r="D5332" s="3">
        <v>5</v>
      </c>
      <c r="E5332" s="3" t="s">
        <v>9</v>
      </c>
      <c r="F5332" s="3" t="s">
        <v>113</v>
      </c>
      <c r="G5332" s="95">
        <v>139.75</v>
      </c>
    </row>
    <row r="5333" spans="2:7">
      <c r="B5333" s="41">
        <v>44808</v>
      </c>
      <c r="C5333" s="3" t="s">
        <v>117</v>
      </c>
      <c r="D5333" s="3">
        <v>2</v>
      </c>
      <c r="E5333" s="3" t="s">
        <v>110</v>
      </c>
      <c r="F5333" s="3" t="s">
        <v>106</v>
      </c>
      <c r="G5333" s="95">
        <v>49.9</v>
      </c>
    </row>
    <row r="5334" spans="2:7">
      <c r="B5334" s="41">
        <v>44444</v>
      </c>
      <c r="C5334" s="3" t="s">
        <v>119</v>
      </c>
      <c r="D5334" s="3">
        <v>5</v>
      </c>
      <c r="E5334" s="3" t="s">
        <v>112</v>
      </c>
      <c r="F5334" s="3" t="s">
        <v>106</v>
      </c>
      <c r="G5334" s="95">
        <v>179.75</v>
      </c>
    </row>
    <row r="5335" spans="2:7">
      <c r="B5335" s="41">
        <v>44818</v>
      </c>
      <c r="C5335" s="3" t="s">
        <v>119</v>
      </c>
      <c r="D5335" s="3">
        <v>28</v>
      </c>
      <c r="E5335" s="3" t="s">
        <v>112</v>
      </c>
      <c r="F5335" s="3" t="s">
        <v>106</v>
      </c>
      <c r="G5335" s="95">
        <v>831.81</v>
      </c>
    </row>
    <row r="5336" spans="2:7">
      <c r="B5336" s="41">
        <v>44729</v>
      </c>
      <c r="C5336" s="3" t="s">
        <v>107</v>
      </c>
      <c r="D5336" s="3">
        <v>6</v>
      </c>
      <c r="E5336" s="3" t="s">
        <v>110</v>
      </c>
      <c r="F5336" s="3" t="s">
        <v>109</v>
      </c>
      <c r="G5336" s="95">
        <v>143.69999999999999</v>
      </c>
    </row>
    <row r="5337" spans="2:7">
      <c r="B5337" s="41">
        <v>44195</v>
      </c>
      <c r="C5337" s="3" t="s">
        <v>107</v>
      </c>
      <c r="D5337" s="3">
        <v>14</v>
      </c>
      <c r="E5337" s="3" t="s">
        <v>114</v>
      </c>
      <c r="F5337" s="3" t="s">
        <v>111</v>
      </c>
      <c r="G5337" s="95">
        <v>377.3</v>
      </c>
    </row>
    <row r="5338" spans="2:7">
      <c r="B5338" s="41">
        <v>44687</v>
      </c>
      <c r="C5338" s="3" t="s">
        <v>119</v>
      </c>
      <c r="D5338" s="3">
        <v>9</v>
      </c>
      <c r="E5338" s="3" t="s">
        <v>6</v>
      </c>
      <c r="F5338" s="3" t="s">
        <v>111</v>
      </c>
      <c r="G5338" s="95">
        <v>393.21</v>
      </c>
    </row>
    <row r="5339" spans="2:7">
      <c r="B5339" s="41">
        <v>44507</v>
      </c>
      <c r="C5339" s="3" t="s">
        <v>107</v>
      </c>
      <c r="D5339" s="3">
        <v>100</v>
      </c>
      <c r="E5339" s="3" t="s">
        <v>9</v>
      </c>
      <c r="F5339" s="3" t="s">
        <v>109</v>
      </c>
      <c r="G5339" s="95">
        <v>1956.5</v>
      </c>
    </row>
    <row r="5340" spans="2:7">
      <c r="B5340" s="41">
        <v>44080</v>
      </c>
      <c r="C5340" s="3" t="s">
        <v>107</v>
      </c>
      <c r="D5340" s="3">
        <v>9</v>
      </c>
      <c r="E5340" s="3" t="s">
        <v>114</v>
      </c>
      <c r="F5340" s="3" t="s">
        <v>115</v>
      </c>
      <c r="G5340" s="95">
        <v>224.55</v>
      </c>
    </row>
    <row r="5341" spans="2:7">
      <c r="B5341" s="41">
        <v>44131</v>
      </c>
      <c r="C5341" s="3" t="s">
        <v>119</v>
      </c>
      <c r="D5341" s="3">
        <v>2</v>
      </c>
      <c r="E5341" s="3" t="s">
        <v>112</v>
      </c>
      <c r="F5341" s="3" t="s">
        <v>113</v>
      </c>
      <c r="G5341" s="95">
        <v>71.900000000000006</v>
      </c>
    </row>
    <row r="5342" spans="2:7">
      <c r="B5342" s="41">
        <v>44517</v>
      </c>
      <c r="C5342" s="3" t="s">
        <v>117</v>
      </c>
      <c r="D5342" s="3">
        <v>7</v>
      </c>
      <c r="E5342" s="3" t="s">
        <v>114</v>
      </c>
      <c r="F5342" s="3" t="s">
        <v>108</v>
      </c>
      <c r="G5342" s="95">
        <v>188.65</v>
      </c>
    </row>
    <row r="5343" spans="2:7">
      <c r="B5343" s="41">
        <v>44622</v>
      </c>
      <c r="C5343" s="3" t="s">
        <v>117</v>
      </c>
      <c r="D5343" s="3">
        <v>4</v>
      </c>
      <c r="E5343" s="3" t="s">
        <v>6</v>
      </c>
      <c r="F5343" s="3" t="s">
        <v>111</v>
      </c>
      <c r="G5343" s="95">
        <v>178.76</v>
      </c>
    </row>
    <row r="5344" spans="2:7">
      <c r="B5344" s="41">
        <v>44874</v>
      </c>
      <c r="C5344" s="3" t="s">
        <v>119</v>
      </c>
      <c r="D5344" s="3">
        <v>450</v>
      </c>
      <c r="E5344" s="3" t="s">
        <v>6</v>
      </c>
      <c r="F5344" s="3" t="s">
        <v>105</v>
      </c>
      <c r="G5344" s="95">
        <v>11563.54</v>
      </c>
    </row>
    <row r="5345" spans="2:7">
      <c r="B5345" s="41">
        <v>44416</v>
      </c>
      <c r="C5345" s="3" t="s">
        <v>107</v>
      </c>
      <c r="D5345" s="3">
        <v>8</v>
      </c>
      <c r="E5345" s="3" t="s">
        <v>114</v>
      </c>
      <c r="F5345" s="3" t="s">
        <v>108</v>
      </c>
      <c r="G5345" s="95">
        <v>215.6</v>
      </c>
    </row>
    <row r="5346" spans="2:7">
      <c r="B5346" s="41">
        <v>43868</v>
      </c>
      <c r="C5346" s="3" t="s">
        <v>119</v>
      </c>
      <c r="D5346" s="3">
        <v>600</v>
      </c>
      <c r="E5346" s="3" t="s">
        <v>114</v>
      </c>
      <c r="F5346" s="3" t="s">
        <v>106</v>
      </c>
      <c r="G5346" s="95">
        <v>8952.75</v>
      </c>
    </row>
    <row r="5347" spans="2:7">
      <c r="B5347" s="41">
        <v>44442</v>
      </c>
      <c r="C5347" s="3" t="s">
        <v>119</v>
      </c>
      <c r="D5347" s="3">
        <v>2</v>
      </c>
      <c r="E5347" s="3" t="s">
        <v>6</v>
      </c>
      <c r="F5347" s="3" t="s">
        <v>108</v>
      </c>
      <c r="G5347" s="95">
        <v>87.38</v>
      </c>
    </row>
    <row r="5348" spans="2:7">
      <c r="B5348" s="41">
        <v>44512</v>
      </c>
      <c r="C5348" s="3" t="s">
        <v>107</v>
      </c>
      <c r="D5348" s="3">
        <v>250</v>
      </c>
      <c r="E5348" s="3" t="s">
        <v>112</v>
      </c>
      <c r="F5348" s="3" t="s">
        <v>106</v>
      </c>
      <c r="G5348" s="95">
        <v>6291.25</v>
      </c>
    </row>
    <row r="5349" spans="2:7">
      <c r="B5349" s="41">
        <v>44748</v>
      </c>
      <c r="C5349" s="3" t="s">
        <v>117</v>
      </c>
      <c r="D5349" s="3">
        <v>5</v>
      </c>
      <c r="E5349" s="3" t="s">
        <v>114</v>
      </c>
      <c r="F5349" s="3" t="s">
        <v>115</v>
      </c>
      <c r="G5349" s="95">
        <v>124.75</v>
      </c>
    </row>
    <row r="5350" spans="2:7">
      <c r="B5350" s="41">
        <v>44553</v>
      </c>
      <c r="C5350" s="3" t="s">
        <v>116</v>
      </c>
      <c r="D5350" s="3">
        <v>42</v>
      </c>
      <c r="E5350" s="3" t="s">
        <v>112</v>
      </c>
      <c r="F5350" s="3" t="s">
        <v>108</v>
      </c>
      <c r="G5350" s="95">
        <v>1247.72</v>
      </c>
    </row>
    <row r="5351" spans="2:7">
      <c r="B5351" s="41">
        <v>44815</v>
      </c>
      <c r="C5351" s="3" t="s">
        <v>118</v>
      </c>
      <c r="D5351" s="3">
        <v>35</v>
      </c>
      <c r="E5351" s="3" t="s">
        <v>114</v>
      </c>
      <c r="F5351" s="3" t="s">
        <v>115</v>
      </c>
      <c r="G5351" s="95">
        <v>772.01</v>
      </c>
    </row>
    <row r="5352" spans="2:7">
      <c r="B5352" s="41">
        <v>44338</v>
      </c>
      <c r="C5352" s="3" t="s">
        <v>119</v>
      </c>
      <c r="D5352" s="3">
        <v>350</v>
      </c>
      <c r="E5352" s="3" t="s">
        <v>112</v>
      </c>
      <c r="F5352" s="3" t="s">
        <v>106</v>
      </c>
      <c r="G5352" s="95">
        <v>7033.69</v>
      </c>
    </row>
    <row r="5353" spans="2:7">
      <c r="B5353" s="41">
        <v>44773</v>
      </c>
      <c r="C5353" s="3" t="s">
        <v>117</v>
      </c>
      <c r="D5353" s="3">
        <v>15</v>
      </c>
      <c r="E5353" s="3" t="s">
        <v>112</v>
      </c>
      <c r="F5353" s="3" t="s">
        <v>111</v>
      </c>
      <c r="G5353" s="95">
        <v>509.25</v>
      </c>
    </row>
    <row r="5354" spans="2:7">
      <c r="B5354" s="41">
        <v>43928</v>
      </c>
      <c r="C5354" s="3" t="s">
        <v>119</v>
      </c>
      <c r="D5354" s="3">
        <v>175</v>
      </c>
      <c r="E5354" s="3" t="s">
        <v>9</v>
      </c>
      <c r="F5354" s="3" t="s">
        <v>105</v>
      </c>
      <c r="G5354" s="95">
        <v>3546.38</v>
      </c>
    </row>
    <row r="5355" spans="2:7">
      <c r="B5355" s="41">
        <v>44766</v>
      </c>
      <c r="C5355" s="3" t="s">
        <v>117</v>
      </c>
      <c r="D5355" s="3">
        <v>17</v>
      </c>
      <c r="E5355" s="3" t="s">
        <v>114</v>
      </c>
      <c r="F5355" s="3" t="s">
        <v>105</v>
      </c>
      <c r="G5355" s="95">
        <v>441.15</v>
      </c>
    </row>
    <row r="5356" spans="2:7">
      <c r="B5356" s="41">
        <v>44454</v>
      </c>
      <c r="C5356" s="3" t="s">
        <v>107</v>
      </c>
      <c r="D5356" s="3">
        <v>11</v>
      </c>
      <c r="E5356" s="3" t="s">
        <v>9</v>
      </c>
      <c r="F5356" s="3" t="s">
        <v>113</v>
      </c>
      <c r="G5356" s="95">
        <v>307.45</v>
      </c>
    </row>
    <row r="5357" spans="2:7">
      <c r="B5357" s="41">
        <v>44289</v>
      </c>
      <c r="C5357" s="3" t="s">
        <v>119</v>
      </c>
      <c r="D5357" s="3">
        <v>550</v>
      </c>
      <c r="E5357" s="3" t="s">
        <v>114</v>
      </c>
      <c r="F5357" s="3" t="s">
        <v>111</v>
      </c>
      <c r="G5357" s="95">
        <v>7890.44</v>
      </c>
    </row>
    <row r="5358" spans="2:7">
      <c r="B5358" s="41">
        <v>44074</v>
      </c>
      <c r="C5358" s="3" t="s">
        <v>117</v>
      </c>
      <c r="D5358" s="3">
        <v>26</v>
      </c>
      <c r="E5358" s="3" t="s">
        <v>6</v>
      </c>
      <c r="F5358" s="3" t="s">
        <v>109</v>
      </c>
      <c r="G5358" s="95">
        <v>943.45</v>
      </c>
    </row>
    <row r="5359" spans="2:7">
      <c r="B5359" s="41">
        <v>43970</v>
      </c>
      <c r="C5359" s="3" t="s">
        <v>117</v>
      </c>
      <c r="D5359" s="3">
        <v>21</v>
      </c>
      <c r="E5359" s="3" t="s">
        <v>110</v>
      </c>
      <c r="F5359" s="3" t="s">
        <v>108</v>
      </c>
      <c r="G5359" s="95">
        <v>523.95000000000005</v>
      </c>
    </row>
    <row r="5360" spans="2:7">
      <c r="B5360" s="41">
        <v>44656</v>
      </c>
      <c r="C5360" s="3" t="s">
        <v>119</v>
      </c>
      <c r="D5360" s="3">
        <v>75</v>
      </c>
      <c r="E5360" s="3" t="s">
        <v>110</v>
      </c>
      <c r="F5360" s="3" t="s">
        <v>105</v>
      </c>
      <c r="G5360" s="95">
        <v>1459.69</v>
      </c>
    </row>
    <row r="5361" spans="2:7">
      <c r="B5361" s="41">
        <v>44650</v>
      </c>
      <c r="C5361" s="3" t="s">
        <v>117</v>
      </c>
      <c r="D5361" s="3">
        <v>2</v>
      </c>
      <c r="E5361" s="3" t="s">
        <v>112</v>
      </c>
      <c r="F5361" s="3" t="s">
        <v>111</v>
      </c>
      <c r="G5361" s="95">
        <v>71.900000000000006</v>
      </c>
    </row>
    <row r="5362" spans="2:7">
      <c r="B5362" s="41">
        <v>44056</v>
      </c>
      <c r="C5362" s="3" t="s">
        <v>119</v>
      </c>
      <c r="D5362" s="3">
        <v>15</v>
      </c>
      <c r="E5362" s="3" t="s">
        <v>110</v>
      </c>
      <c r="F5362" s="3" t="s">
        <v>108</v>
      </c>
      <c r="G5362" s="95">
        <v>374.25</v>
      </c>
    </row>
    <row r="5363" spans="2:7">
      <c r="B5363" s="41">
        <v>44771</v>
      </c>
      <c r="C5363" s="3" t="s">
        <v>119</v>
      </c>
      <c r="D5363" s="3">
        <v>600</v>
      </c>
      <c r="E5363" s="3" t="s">
        <v>112</v>
      </c>
      <c r="F5363" s="3" t="s">
        <v>113</v>
      </c>
      <c r="G5363" s="95">
        <v>12057.75</v>
      </c>
    </row>
    <row r="5364" spans="2:7">
      <c r="B5364" s="41">
        <v>44398</v>
      </c>
      <c r="C5364" s="3" t="s">
        <v>117</v>
      </c>
      <c r="D5364" s="3">
        <v>6</v>
      </c>
      <c r="E5364" s="3" t="s">
        <v>110</v>
      </c>
      <c r="F5364" s="3" t="s">
        <v>109</v>
      </c>
      <c r="G5364" s="95">
        <v>149.69999999999999</v>
      </c>
    </row>
    <row r="5365" spans="2:7">
      <c r="B5365" s="41">
        <v>44644</v>
      </c>
      <c r="C5365" s="3" t="s">
        <v>119</v>
      </c>
      <c r="D5365" s="3">
        <v>100</v>
      </c>
      <c r="E5365" s="3" t="s">
        <v>114</v>
      </c>
      <c r="F5365" s="3" t="s">
        <v>113</v>
      </c>
      <c r="G5365" s="95">
        <v>1746.5</v>
      </c>
    </row>
    <row r="5366" spans="2:7">
      <c r="B5366" s="41">
        <v>44079</v>
      </c>
      <c r="C5366" s="3" t="s">
        <v>117</v>
      </c>
      <c r="D5366" s="3">
        <v>450</v>
      </c>
      <c r="E5366" s="3" t="s">
        <v>114</v>
      </c>
      <c r="F5366" s="3" t="s">
        <v>111</v>
      </c>
      <c r="G5366" s="95">
        <v>6714.56</v>
      </c>
    </row>
    <row r="5367" spans="2:7">
      <c r="B5367" s="41">
        <v>44366</v>
      </c>
      <c r="C5367" s="3" t="s">
        <v>116</v>
      </c>
      <c r="D5367" s="3">
        <v>2</v>
      </c>
      <c r="E5367" s="3" t="s">
        <v>112</v>
      </c>
      <c r="F5367" s="3" t="s">
        <v>111</v>
      </c>
      <c r="G5367" s="95">
        <v>67.900000000000006</v>
      </c>
    </row>
    <row r="5368" spans="2:7">
      <c r="B5368" s="41">
        <v>43985</v>
      </c>
      <c r="C5368" s="3" t="s">
        <v>117</v>
      </c>
      <c r="D5368" s="3">
        <v>225</v>
      </c>
      <c r="E5368" s="3" t="s">
        <v>6</v>
      </c>
      <c r="F5368" s="3" t="s">
        <v>115</v>
      </c>
      <c r="G5368" s="95">
        <v>7038.68</v>
      </c>
    </row>
    <row r="5369" spans="2:7">
      <c r="B5369" s="41">
        <v>44306</v>
      </c>
      <c r="C5369" s="3" t="s">
        <v>117</v>
      </c>
      <c r="D5369" s="3">
        <v>2</v>
      </c>
      <c r="E5369" s="3" t="s">
        <v>114</v>
      </c>
      <c r="F5369" s="3" t="s">
        <v>109</v>
      </c>
      <c r="G5369" s="95">
        <v>51.9</v>
      </c>
    </row>
    <row r="5370" spans="2:7">
      <c r="B5370" s="41">
        <v>44599</v>
      </c>
      <c r="C5370" s="3" t="s">
        <v>107</v>
      </c>
      <c r="D5370" s="3">
        <v>125</v>
      </c>
      <c r="E5370" s="3" t="s">
        <v>110</v>
      </c>
      <c r="F5370" s="3" t="s">
        <v>115</v>
      </c>
      <c r="G5370" s="95">
        <v>2095.63</v>
      </c>
    </row>
    <row r="5371" spans="2:7">
      <c r="B5371" s="41">
        <v>44488</v>
      </c>
      <c r="C5371" s="3" t="s">
        <v>118</v>
      </c>
      <c r="D5371" s="3">
        <v>4</v>
      </c>
      <c r="E5371" s="3" t="s">
        <v>110</v>
      </c>
      <c r="F5371" s="3" t="s">
        <v>108</v>
      </c>
      <c r="G5371" s="95">
        <v>103.8</v>
      </c>
    </row>
    <row r="5372" spans="2:7">
      <c r="B5372" s="41">
        <v>44756</v>
      </c>
      <c r="C5372" s="3" t="s">
        <v>117</v>
      </c>
      <c r="D5372" s="3">
        <v>49</v>
      </c>
      <c r="E5372" s="3" t="s">
        <v>110</v>
      </c>
      <c r="F5372" s="3" t="s">
        <v>106</v>
      </c>
      <c r="G5372" s="95">
        <v>880.16</v>
      </c>
    </row>
    <row r="5373" spans="2:7">
      <c r="B5373" s="41">
        <v>43937</v>
      </c>
      <c r="C5373" s="3" t="s">
        <v>117</v>
      </c>
      <c r="D5373" s="3">
        <v>150</v>
      </c>
      <c r="E5373" s="3" t="s">
        <v>112</v>
      </c>
      <c r="F5373" s="3" t="s">
        <v>115</v>
      </c>
      <c r="G5373" s="95">
        <v>3669.75</v>
      </c>
    </row>
    <row r="5374" spans="2:7">
      <c r="B5374" s="41">
        <v>44749</v>
      </c>
      <c r="C5374" s="3" t="s">
        <v>119</v>
      </c>
      <c r="D5374" s="3">
        <v>450</v>
      </c>
      <c r="E5374" s="3" t="s">
        <v>9</v>
      </c>
      <c r="F5374" s="3" t="s">
        <v>113</v>
      </c>
      <c r="G5374" s="95">
        <v>7490.81</v>
      </c>
    </row>
    <row r="5375" spans="2:7">
      <c r="B5375" s="41">
        <v>44804</v>
      </c>
      <c r="C5375" s="3" t="s">
        <v>119</v>
      </c>
      <c r="D5375" s="3">
        <v>21</v>
      </c>
      <c r="E5375" s="3" t="s">
        <v>9</v>
      </c>
      <c r="F5375" s="3" t="s">
        <v>106</v>
      </c>
      <c r="G5375" s="95">
        <v>565.95000000000005</v>
      </c>
    </row>
    <row r="5376" spans="2:7">
      <c r="B5376" s="41">
        <v>44639</v>
      </c>
      <c r="C5376" s="3" t="s">
        <v>107</v>
      </c>
      <c r="D5376" s="3">
        <v>3</v>
      </c>
      <c r="E5376" s="3" t="s">
        <v>6</v>
      </c>
      <c r="F5376" s="3" t="s">
        <v>109</v>
      </c>
      <c r="G5376" s="95">
        <v>131.07</v>
      </c>
    </row>
    <row r="5377" spans="2:7">
      <c r="B5377" s="41">
        <v>44823</v>
      </c>
      <c r="C5377" s="3" t="s">
        <v>117</v>
      </c>
      <c r="D5377" s="3">
        <v>6</v>
      </c>
      <c r="E5377" s="3" t="s">
        <v>110</v>
      </c>
      <c r="F5377" s="3" t="s">
        <v>115</v>
      </c>
      <c r="G5377" s="95">
        <v>143.69999999999999</v>
      </c>
    </row>
    <row r="5378" spans="2:7">
      <c r="B5378" s="41">
        <v>44618</v>
      </c>
      <c r="C5378" s="3" t="s">
        <v>118</v>
      </c>
      <c r="D5378" s="3">
        <v>475</v>
      </c>
      <c r="E5378" s="3" t="s">
        <v>9</v>
      </c>
      <c r="F5378" s="3" t="s">
        <v>105</v>
      </c>
      <c r="G5378" s="95">
        <v>7906.97</v>
      </c>
    </row>
    <row r="5379" spans="2:7">
      <c r="B5379" s="41">
        <v>44777</v>
      </c>
      <c r="C5379" s="3" t="s">
        <v>107</v>
      </c>
      <c r="D5379" s="3">
        <v>3</v>
      </c>
      <c r="E5379" s="3" t="s">
        <v>110</v>
      </c>
      <c r="F5379" s="3" t="s">
        <v>105</v>
      </c>
      <c r="G5379" s="95">
        <v>74.849999999999994</v>
      </c>
    </row>
    <row r="5380" spans="2:7">
      <c r="B5380" s="41">
        <v>44210</v>
      </c>
      <c r="C5380" s="3" t="s">
        <v>117</v>
      </c>
      <c r="D5380" s="3">
        <v>14</v>
      </c>
      <c r="E5380" s="3" t="s">
        <v>114</v>
      </c>
      <c r="F5380" s="3" t="s">
        <v>109</v>
      </c>
      <c r="G5380" s="95">
        <v>363.3</v>
      </c>
    </row>
    <row r="5381" spans="2:7">
      <c r="B5381" s="41">
        <v>44921</v>
      </c>
      <c r="C5381" s="3" t="s">
        <v>116</v>
      </c>
      <c r="D5381" s="3">
        <v>6</v>
      </c>
      <c r="E5381" s="3" t="s">
        <v>114</v>
      </c>
      <c r="F5381" s="3" t="s">
        <v>106</v>
      </c>
      <c r="G5381" s="95">
        <v>155.69999999999999</v>
      </c>
    </row>
    <row r="5382" spans="2:7">
      <c r="B5382" s="41">
        <v>44003</v>
      </c>
      <c r="C5382" s="3" t="s">
        <v>116</v>
      </c>
      <c r="D5382" s="3">
        <v>575</v>
      </c>
      <c r="E5382" s="3" t="s">
        <v>110</v>
      </c>
      <c r="F5382" s="3" t="s">
        <v>115</v>
      </c>
      <c r="G5382" s="95">
        <v>8249.09</v>
      </c>
    </row>
    <row r="5383" spans="2:7">
      <c r="B5383" s="41">
        <v>44531</v>
      </c>
      <c r="C5383" s="3" t="s">
        <v>116</v>
      </c>
      <c r="D5383" s="3">
        <v>1</v>
      </c>
      <c r="E5383" s="3" t="s">
        <v>112</v>
      </c>
      <c r="F5383" s="3" t="s">
        <v>115</v>
      </c>
      <c r="G5383" s="95">
        <v>33.950000000000003</v>
      </c>
    </row>
    <row r="5384" spans="2:7">
      <c r="B5384" s="41">
        <v>43957</v>
      </c>
      <c r="C5384" s="3" t="s">
        <v>117</v>
      </c>
      <c r="D5384" s="3">
        <v>50</v>
      </c>
      <c r="E5384" s="3" t="s">
        <v>6</v>
      </c>
      <c r="F5384" s="3" t="s">
        <v>105</v>
      </c>
      <c r="G5384" s="95">
        <v>1600.88</v>
      </c>
    </row>
    <row r="5385" spans="2:7">
      <c r="B5385" s="41">
        <v>44380</v>
      </c>
      <c r="C5385" s="3" t="s">
        <v>118</v>
      </c>
      <c r="D5385" s="3">
        <v>150</v>
      </c>
      <c r="E5385" s="3" t="s">
        <v>6</v>
      </c>
      <c r="F5385" s="3" t="s">
        <v>109</v>
      </c>
      <c r="G5385" s="95">
        <v>4692.45</v>
      </c>
    </row>
    <row r="5386" spans="2:7">
      <c r="B5386" s="41">
        <v>44438</v>
      </c>
      <c r="C5386" s="3" t="s">
        <v>119</v>
      </c>
      <c r="D5386" s="3">
        <v>30</v>
      </c>
      <c r="E5386" s="3" t="s">
        <v>114</v>
      </c>
      <c r="F5386" s="3" t="s">
        <v>105</v>
      </c>
      <c r="G5386" s="95">
        <v>661.73</v>
      </c>
    </row>
    <row r="5387" spans="2:7">
      <c r="B5387" s="41">
        <v>44302</v>
      </c>
      <c r="C5387" s="3" t="s">
        <v>117</v>
      </c>
      <c r="D5387" s="3">
        <v>1</v>
      </c>
      <c r="E5387" s="3" t="s">
        <v>112</v>
      </c>
      <c r="F5387" s="3" t="s">
        <v>109</v>
      </c>
      <c r="G5387" s="95">
        <v>34.950000000000003</v>
      </c>
    </row>
    <row r="5388" spans="2:7">
      <c r="B5388" s="41">
        <v>43908</v>
      </c>
      <c r="C5388" s="3" t="s">
        <v>107</v>
      </c>
      <c r="D5388" s="3">
        <v>47</v>
      </c>
      <c r="E5388" s="3" t="s">
        <v>112</v>
      </c>
      <c r="F5388" s="3" t="s">
        <v>106</v>
      </c>
      <c r="G5388" s="95">
        <v>1396.25</v>
      </c>
    </row>
    <row r="5389" spans="2:7">
      <c r="B5389" s="41">
        <v>44583</v>
      </c>
      <c r="C5389" s="3" t="s">
        <v>117</v>
      </c>
      <c r="D5389" s="3">
        <v>425</v>
      </c>
      <c r="E5389" s="3" t="s">
        <v>110</v>
      </c>
      <c r="F5389" s="3" t="s">
        <v>105</v>
      </c>
      <c r="G5389" s="95">
        <v>6097.16</v>
      </c>
    </row>
    <row r="5390" spans="2:7">
      <c r="B5390" s="41">
        <v>43911</v>
      </c>
      <c r="C5390" s="3" t="s">
        <v>117</v>
      </c>
      <c r="D5390" s="3">
        <v>8</v>
      </c>
      <c r="E5390" s="3" t="s">
        <v>110</v>
      </c>
      <c r="F5390" s="3" t="s">
        <v>111</v>
      </c>
      <c r="G5390" s="95">
        <v>199.6</v>
      </c>
    </row>
    <row r="5391" spans="2:7">
      <c r="B5391" s="41">
        <v>43869</v>
      </c>
      <c r="C5391" s="3" t="s">
        <v>119</v>
      </c>
      <c r="D5391" s="3">
        <v>600</v>
      </c>
      <c r="E5391" s="3" t="s">
        <v>9</v>
      </c>
      <c r="F5391" s="3" t="s">
        <v>109</v>
      </c>
      <c r="G5391" s="95">
        <v>9297.75</v>
      </c>
    </row>
    <row r="5392" spans="2:7">
      <c r="B5392" s="41">
        <v>44682</v>
      </c>
      <c r="C5392" s="3" t="s">
        <v>107</v>
      </c>
      <c r="D5392" s="3">
        <v>12</v>
      </c>
      <c r="E5392" s="3" t="s">
        <v>6</v>
      </c>
      <c r="F5392" s="3" t="s">
        <v>115</v>
      </c>
      <c r="G5392" s="95">
        <v>512.28</v>
      </c>
    </row>
    <row r="5393" spans="2:7">
      <c r="B5393" s="41">
        <v>44340</v>
      </c>
      <c r="C5393" s="3" t="s">
        <v>107</v>
      </c>
      <c r="D5393" s="3">
        <v>24</v>
      </c>
      <c r="E5393" s="3" t="s">
        <v>112</v>
      </c>
      <c r="F5393" s="3" t="s">
        <v>115</v>
      </c>
      <c r="G5393" s="95">
        <v>692.58</v>
      </c>
    </row>
    <row r="5394" spans="2:7">
      <c r="B5394" s="41">
        <v>43880</v>
      </c>
      <c r="C5394" s="3" t="s">
        <v>117</v>
      </c>
      <c r="D5394" s="3">
        <v>34</v>
      </c>
      <c r="E5394" s="3" t="s">
        <v>112</v>
      </c>
      <c r="F5394" s="3" t="s">
        <v>111</v>
      </c>
      <c r="G5394" s="95">
        <v>981.16</v>
      </c>
    </row>
    <row r="5395" spans="2:7">
      <c r="B5395" s="41">
        <v>43963</v>
      </c>
      <c r="C5395" s="3" t="s">
        <v>117</v>
      </c>
      <c r="D5395" s="3">
        <v>34</v>
      </c>
      <c r="E5395" s="3" t="s">
        <v>110</v>
      </c>
      <c r="F5395" s="3" t="s">
        <v>115</v>
      </c>
      <c r="G5395" s="95">
        <v>692.16</v>
      </c>
    </row>
    <row r="5396" spans="2:7">
      <c r="B5396" s="41">
        <v>44017</v>
      </c>
      <c r="C5396" s="3" t="s">
        <v>118</v>
      </c>
      <c r="D5396" s="3">
        <v>100</v>
      </c>
      <c r="E5396" s="3" t="s">
        <v>110</v>
      </c>
      <c r="F5396" s="3" t="s">
        <v>109</v>
      </c>
      <c r="G5396" s="95">
        <v>1816.5</v>
      </c>
    </row>
    <row r="5397" spans="2:7">
      <c r="B5397" s="41">
        <v>44131</v>
      </c>
      <c r="C5397" s="3" t="s">
        <v>116</v>
      </c>
      <c r="D5397" s="3">
        <v>350</v>
      </c>
      <c r="E5397" s="3" t="s">
        <v>9</v>
      </c>
      <c r="F5397" s="3" t="s">
        <v>109</v>
      </c>
      <c r="G5397" s="95">
        <v>5423.69</v>
      </c>
    </row>
    <row r="5398" spans="2:7">
      <c r="B5398" s="41">
        <v>44365</v>
      </c>
      <c r="C5398" s="3" t="s">
        <v>117</v>
      </c>
      <c r="D5398" s="3">
        <v>1</v>
      </c>
      <c r="E5398" s="3" t="s">
        <v>114</v>
      </c>
      <c r="F5398" s="3" t="s">
        <v>108</v>
      </c>
      <c r="G5398" s="95">
        <v>26.95</v>
      </c>
    </row>
    <row r="5399" spans="2:7">
      <c r="B5399" s="41">
        <v>44847</v>
      </c>
      <c r="C5399" s="3" t="s">
        <v>119</v>
      </c>
      <c r="D5399" s="3">
        <v>4</v>
      </c>
      <c r="E5399" s="3" t="s">
        <v>9</v>
      </c>
      <c r="F5399" s="3" t="s">
        <v>109</v>
      </c>
      <c r="G5399" s="95">
        <v>111.8</v>
      </c>
    </row>
    <row r="5400" spans="2:7">
      <c r="B5400" s="41">
        <v>44414</v>
      </c>
      <c r="C5400" s="3" t="s">
        <v>119</v>
      </c>
      <c r="D5400" s="3">
        <v>47</v>
      </c>
      <c r="E5400" s="3" t="s">
        <v>9</v>
      </c>
      <c r="F5400" s="3" t="s">
        <v>111</v>
      </c>
      <c r="G5400" s="95">
        <v>1156.55</v>
      </c>
    </row>
    <row r="5401" spans="2:7">
      <c r="B5401" s="41">
        <v>44268</v>
      </c>
      <c r="C5401" s="3" t="s">
        <v>117</v>
      </c>
      <c r="D5401" s="3">
        <v>450</v>
      </c>
      <c r="E5401" s="3" t="s">
        <v>114</v>
      </c>
      <c r="F5401" s="3" t="s">
        <v>113</v>
      </c>
      <c r="G5401" s="95">
        <v>6714.56</v>
      </c>
    </row>
    <row r="5402" spans="2:7">
      <c r="B5402" s="41">
        <v>44612</v>
      </c>
      <c r="C5402" s="3" t="s">
        <v>116</v>
      </c>
      <c r="D5402" s="3">
        <v>525</v>
      </c>
      <c r="E5402" s="3" t="s">
        <v>6</v>
      </c>
      <c r="F5402" s="3" t="s">
        <v>111</v>
      </c>
      <c r="G5402" s="95">
        <v>13188.92</v>
      </c>
    </row>
    <row r="5403" spans="2:7">
      <c r="B5403" s="41">
        <v>44736</v>
      </c>
      <c r="C5403" s="3" t="s">
        <v>107</v>
      </c>
      <c r="D5403" s="3">
        <v>36</v>
      </c>
      <c r="E5403" s="3" t="s">
        <v>112</v>
      </c>
      <c r="F5403" s="3" t="s">
        <v>111</v>
      </c>
      <c r="G5403" s="95">
        <v>1100.07</v>
      </c>
    </row>
    <row r="5404" spans="2:7">
      <c r="B5404" s="41">
        <v>44728</v>
      </c>
      <c r="C5404" s="3" t="s">
        <v>118</v>
      </c>
      <c r="D5404" s="3">
        <v>500</v>
      </c>
      <c r="E5404" s="3" t="s">
        <v>110</v>
      </c>
      <c r="F5404" s="3" t="s">
        <v>109</v>
      </c>
      <c r="G5404" s="95">
        <v>7173.13</v>
      </c>
    </row>
    <row r="5405" spans="2:7">
      <c r="B5405" s="41">
        <v>44608</v>
      </c>
      <c r="C5405" s="3" t="s">
        <v>117</v>
      </c>
      <c r="D5405" s="3">
        <v>37</v>
      </c>
      <c r="E5405" s="3" t="s">
        <v>110</v>
      </c>
      <c r="F5405" s="3" t="s">
        <v>115</v>
      </c>
      <c r="G5405" s="95">
        <v>753.23</v>
      </c>
    </row>
    <row r="5406" spans="2:7">
      <c r="B5406" s="41">
        <v>44285</v>
      </c>
      <c r="C5406" s="3" t="s">
        <v>118</v>
      </c>
      <c r="D5406" s="3">
        <v>39</v>
      </c>
      <c r="E5406" s="3" t="s">
        <v>6</v>
      </c>
      <c r="F5406" s="3" t="s">
        <v>109</v>
      </c>
      <c r="G5406" s="95">
        <v>1448.32</v>
      </c>
    </row>
    <row r="5407" spans="2:7">
      <c r="B5407" s="41">
        <v>44099</v>
      </c>
      <c r="C5407" s="3" t="s">
        <v>119</v>
      </c>
      <c r="D5407" s="3">
        <v>16</v>
      </c>
      <c r="E5407" s="3" t="s">
        <v>114</v>
      </c>
      <c r="F5407" s="3" t="s">
        <v>106</v>
      </c>
      <c r="G5407" s="95">
        <v>399.2</v>
      </c>
    </row>
    <row r="5408" spans="2:7">
      <c r="B5408" s="41">
        <v>43905</v>
      </c>
      <c r="C5408" s="3" t="s">
        <v>117</v>
      </c>
      <c r="D5408" s="3">
        <v>225</v>
      </c>
      <c r="E5408" s="3" t="s">
        <v>110</v>
      </c>
      <c r="F5408" s="3" t="s">
        <v>113</v>
      </c>
      <c r="G5408" s="95">
        <v>3929.63</v>
      </c>
    </row>
    <row r="5409" spans="2:7">
      <c r="B5409" s="41">
        <v>43995</v>
      </c>
      <c r="C5409" s="3" t="s">
        <v>119</v>
      </c>
      <c r="D5409" s="3">
        <v>9</v>
      </c>
      <c r="E5409" s="3" t="s">
        <v>110</v>
      </c>
      <c r="F5409" s="3" t="s">
        <v>105</v>
      </c>
      <c r="G5409" s="95">
        <v>215.55</v>
      </c>
    </row>
    <row r="5410" spans="2:7">
      <c r="B5410" s="41">
        <v>44129</v>
      </c>
      <c r="C5410" s="3" t="s">
        <v>117</v>
      </c>
      <c r="D5410" s="3">
        <v>1</v>
      </c>
      <c r="E5410" s="3" t="s">
        <v>6</v>
      </c>
      <c r="F5410" s="3" t="s">
        <v>109</v>
      </c>
      <c r="G5410" s="95">
        <v>42.69</v>
      </c>
    </row>
    <row r="5411" spans="2:7">
      <c r="B5411" s="41">
        <v>44228</v>
      </c>
      <c r="C5411" s="3" t="s">
        <v>117</v>
      </c>
      <c r="D5411" s="3">
        <v>325</v>
      </c>
      <c r="E5411" s="3" t="s">
        <v>112</v>
      </c>
      <c r="F5411" s="3" t="s">
        <v>105</v>
      </c>
      <c r="G5411" s="95">
        <v>6531.28</v>
      </c>
    </row>
    <row r="5412" spans="2:7">
      <c r="B5412" s="41">
        <v>44393</v>
      </c>
      <c r="C5412" s="3" t="s">
        <v>117</v>
      </c>
      <c r="D5412" s="3">
        <v>12</v>
      </c>
      <c r="E5412" s="3" t="s">
        <v>112</v>
      </c>
      <c r="F5412" s="3" t="s">
        <v>115</v>
      </c>
      <c r="G5412" s="95">
        <v>419.4</v>
      </c>
    </row>
    <row r="5413" spans="2:7">
      <c r="B5413" s="41">
        <v>44407</v>
      </c>
      <c r="C5413" s="3" t="s">
        <v>119</v>
      </c>
      <c r="D5413" s="3">
        <v>2</v>
      </c>
      <c r="E5413" s="3" t="s">
        <v>6</v>
      </c>
      <c r="F5413" s="3" t="s">
        <v>106</v>
      </c>
      <c r="G5413" s="95">
        <v>89.38</v>
      </c>
    </row>
    <row r="5414" spans="2:7">
      <c r="B5414" s="41">
        <v>43854</v>
      </c>
      <c r="C5414" s="3" t="s">
        <v>119</v>
      </c>
      <c r="D5414" s="3">
        <v>19</v>
      </c>
      <c r="E5414" s="3" t="s">
        <v>9</v>
      </c>
      <c r="F5414" s="3" t="s">
        <v>106</v>
      </c>
      <c r="G5414" s="95">
        <v>531.04999999999995</v>
      </c>
    </row>
    <row r="5415" spans="2:7">
      <c r="B5415" s="41">
        <v>44559</v>
      </c>
      <c r="C5415" s="3" t="s">
        <v>118</v>
      </c>
      <c r="D5415" s="3">
        <v>2</v>
      </c>
      <c r="E5415" s="3" t="s">
        <v>110</v>
      </c>
      <c r="F5415" s="3" t="s">
        <v>109</v>
      </c>
      <c r="G5415" s="95">
        <v>51.9</v>
      </c>
    </row>
    <row r="5416" spans="2:7">
      <c r="B5416" s="41">
        <v>44068</v>
      </c>
      <c r="C5416" s="3" t="s">
        <v>117</v>
      </c>
      <c r="D5416" s="3">
        <v>2</v>
      </c>
      <c r="E5416" s="3" t="s">
        <v>6</v>
      </c>
      <c r="F5416" s="3" t="s">
        <v>105</v>
      </c>
      <c r="G5416" s="95">
        <v>85.38</v>
      </c>
    </row>
    <row r="5417" spans="2:7">
      <c r="B5417" s="41">
        <v>44893</v>
      </c>
      <c r="C5417" s="3" t="s">
        <v>117</v>
      </c>
      <c r="D5417" s="3">
        <v>25</v>
      </c>
      <c r="E5417" s="3" t="s">
        <v>112</v>
      </c>
      <c r="F5417" s="3" t="s">
        <v>115</v>
      </c>
      <c r="G5417" s="95">
        <v>742.69</v>
      </c>
    </row>
    <row r="5418" spans="2:7">
      <c r="B5418" s="41">
        <v>44360</v>
      </c>
      <c r="C5418" s="3" t="s">
        <v>116</v>
      </c>
      <c r="D5418" s="3">
        <v>7</v>
      </c>
      <c r="E5418" s="3" t="s">
        <v>114</v>
      </c>
      <c r="F5418" s="3" t="s">
        <v>108</v>
      </c>
      <c r="G5418" s="95">
        <v>188.65</v>
      </c>
    </row>
    <row r="5419" spans="2:7">
      <c r="B5419" s="41">
        <v>44620</v>
      </c>
      <c r="C5419" s="3" t="s">
        <v>118</v>
      </c>
      <c r="D5419" s="3">
        <v>43</v>
      </c>
      <c r="E5419" s="3" t="s">
        <v>9</v>
      </c>
      <c r="F5419" s="3" t="s">
        <v>105</v>
      </c>
      <c r="G5419" s="95">
        <v>1058.1199999999999</v>
      </c>
    </row>
    <row r="5420" spans="2:7">
      <c r="B5420" s="41">
        <v>44863</v>
      </c>
      <c r="C5420" s="3" t="s">
        <v>107</v>
      </c>
      <c r="D5420" s="3">
        <v>2</v>
      </c>
      <c r="E5420" s="3" t="s">
        <v>6</v>
      </c>
      <c r="F5420" s="3" t="s">
        <v>111</v>
      </c>
      <c r="G5420" s="95">
        <v>89.38</v>
      </c>
    </row>
    <row r="5421" spans="2:7">
      <c r="B5421" s="41">
        <v>44591</v>
      </c>
      <c r="C5421" s="3" t="s">
        <v>119</v>
      </c>
      <c r="D5421" s="3">
        <v>525</v>
      </c>
      <c r="E5421" s="3" t="s">
        <v>6</v>
      </c>
      <c r="F5421" s="3" t="s">
        <v>105</v>
      </c>
      <c r="G5421" s="95">
        <v>12887.04</v>
      </c>
    </row>
    <row r="5422" spans="2:7">
      <c r="B5422" s="41">
        <v>44465</v>
      </c>
      <c r="C5422" s="3" t="s">
        <v>117</v>
      </c>
      <c r="D5422" s="3">
        <v>12</v>
      </c>
      <c r="E5422" s="3" t="s">
        <v>112</v>
      </c>
      <c r="F5422" s="3" t="s">
        <v>113</v>
      </c>
      <c r="G5422" s="95">
        <v>407.4</v>
      </c>
    </row>
    <row r="5423" spans="2:7">
      <c r="B5423" s="41">
        <v>44031</v>
      </c>
      <c r="C5423" s="3" t="s">
        <v>116</v>
      </c>
      <c r="D5423" s="3">
        <v>30</v>
      </c>
      <c r="E5423" s="3" t="s">
        <v>110</v>
      </c>
      <c r="F5423" s="3" t="s">
        <v>115</v>
      </c>
      <c r="G5423" s="95">
        <v>661.73</v>
      </c>
    </row>
    <row r="5424" spans="2:7">
      <c r="B5424" s="41">
        <v>44315</v>
      </c>
      <c r="C5424" s="3" t="s">
        <v>119</v>
      </c>
      <c r="D5424" s="3">
        <v>30</v>
      </c>
      <c r="E5424" s="3" t="s">
        <v>114</v>
      </c>
      <c r="F5424" s="3" t="s">
        <v>109</v>
      </c>
      <c r="G5424" s="95">
        <v>636.23</v>
      </c>
    </row>
    <row r="5425" spans="2:7">
      <c r="B5425" s="41">
        <v>44559</v>
      </c>
      <c r="C5425" s="3" t="s">
        <v>118</v>
      </c>
      <c r="D5425" s="3">
        <v>75</v>
      </c>
      <c r="E5425" s="3" t="s">
        <v>114</v>
      </c>
      <c r="F5425" s="3" t="s">
        <v>115</v>
      </c>
      <c r="G5425" s="95">
        <v>1403.44</v>
      </c>
    </row>
    <row r="5426" spans="2:7">
      <c r="B5426" s="41">
        <v>44881</v>
      </c>
      <c r="C5426" s="3" t="s">
        <v>119</v>
      </c>
      <c r="D5426" s="3">
        <v>31</v>
      </c>
      <c r="E5426" s="3" t="s">
        <v>114</v>
      </c>
      <c r="F5426" s="3" t="s">
        <v>111</v>
      </c>
      <c r="G5426" s="95">
        <v>657.43</v>
      </c>
    </row>
    <row r="5427" spans="2:7">
      <c r="B5427" s="41">
        <v>43897</v>
      </c>
      <c r="C5427" s="3" t="s">
        <v>117</v>
      </c>
      <c r="D5427" s="3">
        <v>1</v>
      </c>
      <c r="E5427" s="3" t="s">
        <v>114</v>
      </c>
      <c r="F5427" s="3" t="s">
        <v>108</v>
      </c>
      <c r="G5427" s="95">
        <v>24.95</v>
      </c>
    </row>
    <row r="5428" spans="2:7">
      <c r="B5428" s="41">
        <v>44556</v>
      </c>
      <c r="C5428" s="3" t="s">
        <v>117</v>
      </c>
      <c r="D5428" s="3">
        <v>9</v>
      </c>
      <c r="E5428" s="3" t="s">
        <v>6</v>
      </c>
      <c r="F5428" s="3" t="s">
        <v>111</v>
      </c>
      <c r="G5428" s="95">
        <v>402.21</v>
      </c>
    </row>
    <row r="5429" spans="2:7">
      <c r="B5429" s="41">
        <v>43982</v>
      </c>
      <c r="C5429" s="3" t="s">
        <v>119</v>
      </c>
      <c r="D5429" s="3">
        <v>27</v>
      </c>
      <c r="E5429" s="3" t="s">
        <v>6</v>
      </c>
      <c r="F5429" s="3" t="s">
        <v>109</v>
      </c>
      <c r="G5429" s="95">
        <v>1025.6400000000001</v>
      </c>
    </row>
    <row r="5430" spans="2:7">
      <c r="B5430" s="41">
        <v>44745</v>
      </c>
      <c r="C5430" s="3" t="s">
        <v>117</v>
      </c>
      <c r="D5430" s="3">
        <v>46</v>
      </c>
      <c r="E5430" s="3" t="s">
        <v>114</v>
      </c>
      <c r="F5430" s="3" t="s">
        <v>105</v>
      </c>
      <c r="G5430" s="95">
        <v>975.55</v>
      </c>
    </row>
    <row r="5431" spans="2:7">
      <c r="B5431" s="41">
        <v>44124</v>
      </c>
      <c r="C5431" s="3" t="s">
        <v>119</v>
      </c>
      <c r="D5431" s="3">
        <v>48</v>
      </c>
      <c r="E5431" s="3" t="s">
        <v>6</v>
      </c>
      <c r="F5431" s="3" t="s">
        <v>115</v>
      </c>
      <c r="G5431" s="95">
        <v>1608.84</v>
      </c>
    </row>
    <row r="5432" spans="2:7">
      <c r="B5432" s="41">
        <v>43889</v>
      </c>
      <c r="C5432" s="3" t="s">
        <v>119</v>
      </c>
      <c r="D5432" s="3">
        <v>300</v>
      </c>
      <c r="E5432" s="3" t="s">
        <v>9</v>
      </c>
      <c r="F5432" s="3" t="s">
        <v>113</v>
      </c>
      <c r="G5432" s="95">
        <v>4993.88</v>
      </c>
    </row>
    <row r="5433" spans="2:7">
      <c r="B5433" s="41">
        <v>44589</v>
      </c>
      <c r="C5433" s="3" t="s">
        <v>118</v>
      </c>
      <c r="D5433" s="3">
        <v>275</v>
      </c>
      <c r="E5433" s="3" t="s">
        <v>112</v>
      </c>
      <c r="F5433" s="3" t="s">
        <v>109</v>
      </c>
      <c r="G5433" s="95">
        <v>5684.59</v>
      </c>
    </row>
    <row r="5434" spans="2:7">
      <c r="B5434" s="41">
        <v>44139</v>
      </c>
      <c r="C5434" s="3" t="s">
        <v>117</v>
      </c>
      <c r="D5434" s="3">
        <v>1</v>
      </c>
      <c r="E5434" s="3" t="s">
        <v>110</v>
      </c>
      <c r="F5434" s="3" t="s">
        <v>111</v>
      </c>
      <c r="G5434" s="95">
        <v>24.95</v>
      </c>
    </row>
    <row r="5435" spans="2:7">
      <c r="B5435" s="41">
        <v>44392</v>
      </c>
      <c r="C5435" s="3" t="s">
        <v>119</v>
      </c>
      <c r="D5435" s="3">
        <v>275</v>
      </c>
      <c r="E5435" s="3" t="s">
        <v>9</v>
      </c>
      <c r="F5435" s="3" t="s">
        <v>106</v>
      </c>
      <c r="G5435" s="95">
        <v>4419.59</v>
      </c>
    </row>
    <row r="5436" spans="2:7">
      <c r="B5436" s="41">
        <v>44035</v>
      </c>
      <c r="C5436" s="3" t="s">
        <v>117</v>
      </c>
      <c r="D5436" s="3">
        <v>9</v>
      </c>
      <c r="E5436" s="3" t="s">
        <v>6</v>
      </c>
      <c r="F5436" s="3" t="s">
        <v>111</v>
      </c>
      <c r="G5436" s="95">
        <v>384.21</v>
      </c>
    </row>
    <row r="5437" spans="2:7">
      <c r="B5437" s="41">
        <v>44285</v>
      </c>
      <c r="C5437" s="3" t="s">
        <v>119</v>
      </c>
      <c r="D5437" s="3">
        <v>27</v>
      </c>
      <c r="E5437" s="3" t="s">
        <v>110</v>
      </c>
      <c r="F5437" s="3" t="s">
        <v>113</v>
      </c>
      <c r="G5437" s="95">
        <v>549.65</v>
      </c>
    </row>
    <row r="5438" spans="2:7">
      <c r="B5438" s="41">
        <v>43942</v>
      </c>
      <c r="C5438" s="3" t="s">
        <v>118</v>
      </c>
      <c r="D5438" s="3">
        <v>32</v>
      </c>
      <c r="E5438" s="3" t="s">
        <v>112</v>
      </c>
      <c r="F5438" s="3" t="s">
        <v>105</v>
      </c>
      <c r="G5438" s="95">
        <v>950.64</v>
      </c>
    </row>
    <row r="5439" spans="2:7">
      <c r="B5439" s="41">
        <v>44554</v>
      </c>
      <c r="C5439" s="3" t="s">
        <v>118</v>
      </c>
      <c r="D5439" s="3">
        <v>24</v>
      </c>
      <c r="E5439" s="3" t="s">
        <v>6</v>
      </c>
      <c r="F5439" s="3" t="s">
        <v>111</v>
      </c>
      <c r="G5439" s="95">
        <v>870.88</v>
      </c>
    </row>
    <row r="5440" spans="2:7">
      <c r="B5440" s="41">
        <v>44098</v>
      </c>
      <c r="C5440" s="3" t="s">
        <v>119</v>
      </c>
      <c r="D5440" s="3">
        <v>7</v>
      </c>
      <c r="E5440" s="3" t="s">
        <v>112</v>
      </c>
      <c r="F5440" s="3" t="s">
        <v>109</v>
      </c>
      <c r="G5440" s="95">
        <v>237.65</v>
      </c>
    </row>
    <row r="5441" spans="2:7">
      <c r="B5441" s="41">
        <v>44511</v>
      </c>
      <c r="C5441" s="3" t="s">
        <v>119</v>
      </c>
      <c r="D5441" s="3">
        <v>8</v>
      </c>
      <c r="E5441" s="3" t="s">
        <v>114</v>
      </c>
      <c r="F5441" s="3" t="s">
        <v>113</v>
      </c>
      <c r="G5441" s="95">
        <v>199.6</v>
      </c>
    </row>
    <row r="5442" spans="2:7">
      <c r="B5442" s="41">
        <v>44398</v>
      </c>
      <c r="C5442" s="3" t="s">
        <v>119</v>
      </c>
      <c r="D5442" s="3">
        <v>5</v>
      </c>
      <c r="E5442" s="3" t="s">
        <v>110</v>
      </c>
      <c r="F5442" s="3" t="s">
        <v>115</v>
      </c>
      <c r="G5442" s="95">
        <v>124.75</v>
      </c>
    </row>
    <row r="5443" spans="2:7">
      <c r="B5443" s="41">
        <v>44066</v>
      </c>
      <c r="C5443" s="3" t="s">
        <v>107</v>
      </c>
      <c r="D5443" s="3">
        <v>450</v>
      </c>
      <c r="E5443" s="3" t="s">
        <v>114</v>
      </c>
      <c r="F5443" s="3" t="s">
        <v>108</v>
      </c>
      <c r="G5443" s="95">
        <v>6973.31</v>
      </c>
    </row>
    <row r="5444" spans="2:7">
      <c r="B5444" s="41">
        <v>44114</v>
      </c>
      <c r="C5444" s="3" t="s">
        <v>116</v>
      </c>
      <c r="D5444" s="3">
        <v>8</v>
      </c>
      <c r="E5444" s="3" t="s">
        <v>114</v>
      </c>
      <c r="F5444" s="3" t="s">
        <v>106</v>
      </c>
      <c r="G5444" s="95">
        <v>207.6</v>
      </c>
    </row>
    <row r="5445" spans="2:7">
      <c r="B5445" s="41">
        <v>44363</v>
      </c>
      <c r="C5445" s="3" t="s">
        <v>119</v>
      </c>
      <c r="D5445" s="3">
        <v>2</v>
      </c>
      <c r="E5445" s="3" t="s">
        <v>112</v>
      </c>
      <c r="F5445" s="3" t="s">
        <v>105</v>
      </c>
      <c r="G5445" s="95">
        <v>69.900000000000006</v>
      </c>
    </row>
    <row r="5446" spans="2:7">
      <c r="B5446" s="41">
        <v>44277</v>
      </c>
      <c r="C5446" s="3" t="s">
        <v>118</v>
      </c>
      <c r="D5446" s="3">
        <v>200</v>
      </c>
      <c r="E5446" s="3" t="s">
        <v>110</v>
      </c>
      <c r="F5446" s="3" t="s">
        <v>105</v>
      </c>
      <c r="G5446" s="95">
        <v>3493</v>
      </c>
    </row>
    <row r="5447" spans="2:7">
      <c r="B5447" s="41">
        <v>44607</v>
      </c>
      <c r="C5447" s="3" t="s">
        <v>119</v>
      </c>
      <c r="D5447" s="3">
        <v>375</v>
      </c>
      <c r="E5447" s="3" t="s">
        <v>6</v>
      </c>
      <c r="F5447" s="3" t="s">
        <v>109</v>
      </c>
      <c r="G5447" s="95">
        <v>9636.2800000000007</v>
      </c>
    </row>
    <row r="5448" spans="2:7">
      <c r="B5448" s="41">
        <v>44076</v>
      </c>
      <c r="C5448" s="3" t="s">
        <v>116</v>
      </c>
      <c r="D5448" s="3">
        <v>7</v>
      </c>
      <c r="E5448" s="3" t="s">
        <v>6</v>
      </c>
      <c r="F5448" s="3" t="s">
        <v>108</v>
      </c>
      <c r="G5448" s="95">
        <v>298.83</v>
      </c>
    </row>
    <row r="5449" spans="2:7">
      <c r="B5449" s="41">
        <v>44674</v>
      </c>
      <c r="C5449" s="3" t="s">
        <v>117</v>
      </c>
      <c r="D5449" s="3">
        <v>6</v>
      </c>
      <c r="E5449" s="3" t="s">
        <v>110</v>
      </c>
      <c r="F5449" s="3" t="s">
        <v>108</v>
      </c>
      <c r="G5449" s="95">
        <v>149.69999999999999</v>
      </c>
    </row>
    <row r="5450" spans="2:7">
      <c r="B5450" s="41">
        <v>44406</v>
      </c>
      <c r="C5450" s="3" t="s">
        <v>119</v>
      </c>
      <c r="D5450" s="3">
        <v>1</v>
      </c>
      <c r="E5450" s="3" t="s">
        <v>110</v>
      </c>
      <c r="F5450" s="3" t="s">
        <v>108</v>
      </c>
      <c r="G5450" s="95">
        <v>23.95</v>
      </c>
    </row>
    <row r="5451" spans="2:7">
      <c r="B5451" s="41">
        <v>44732</v>
      </c>
      <c r="C5451" s="3" t="s">
        <v>119</v>
      </c>
      <c r="D5451" s="3">
        <v>425</v>
      </c>
      <c r="E5451" s="3" t="s">
        <v>6</v>
      </c>
      <c r="F5451" s="3" t="s">
        <v>108</v>
      </c>
      <c r="G5451" s="95">
        <v>10432.370000000001</v>
      </c>
    </row>
    <row r="5452" spans="2:7">
      <c r="B5452" s="41">
        <v>43902</v>
      </c>
      <c r="C5452" s="3" t="s">
        <v>116</v>
      </c>
      <c r="D5452" s="3">
        <v>7</v>
      </c>
      <c r="E5452" s="3" t="s">
        <v>110</v>
      </c>
      <c r="F5452" s="3" t="s">
        <v>109</v>
      </c>
      <c r="G5452" s="95">
        <v>181.65</v>
      </c>
    </row>
    <row r="5453" spans="2:7">
      <c r="B5453" s="41">
        <v>44317</v>
      </c>
      <c r="C5453" s="3" t="s">
        <v>118</v>
      </c>
      <c r="D5453" s="3">
        <v>150</v>
      </c>
      <c r="E5453" s="3" t="s">
        <v>114</v>
      </c>
      <c r="F5453" s="3" t="s">
        <v>113</v>
      </c>
      <c r="G5453" s="95">
        <v>2619.75</v>
      </c>
    </row>
    <row r="5454" spans="2:7">
      <c r="B5454" s="41">
        <v>44342</v>
      </c>
      <c r="C5454" s="3" t="s">
        <v>118</v>
      </c>
      <c r="D5454" s="3">
        <v>400</v>
      </c>
      <c r="E5454" s="3" t="s">
        <v>114</v>
      </c>
      <c r="F5454" s="3" t="s">
        <v>108</v>
      </c>
      <c r="G5454" s="95">
        <v>5968.5</v>
      </c>
    </row>
    <row r="5455" spans="2:7">
      <c r="B5455" s="41">
        <v>44718</v>
      </c>
      <c r="C5455" s="3" t="s">
        <v>117</v>
      </c>
      <c r="D5455" s="3">
        <v>3</v>
      </c>
      <c r="E5455" s="3" t="s">
        <v>6</v>
      </c>
      <c r="F5455" s="3" t="s">
        <v>106</v>
      </c>
      <c r="G5455" s="95">
        <v>128.07</v>
      </c>
    </row>
    <row r="5456" spans="2:7">
      <c r="B5456" s="41">
        <v>44141</v>
      </c>
      <c r="C5456" s="3" t="s">
        <v>107</v>
      </c>
      <c r="D5456" s="3">
        <v>500</v>
      </c>
      <c r="E5456" s="3" t="s">
        <v>110</v>
      </c>
      <c r="F5456" s="3" t="s">
        <v>106</v>
      </c>
      <c r="G5456" s="95">
        <v>7173.13</v>
      </c>
    </row>
    <row r="5457" spans="2:7">
      <c r="B5457" s="41">
        <v>44100</v>
      </c>
      <c r="C5457" s="3" t="s">
        <v>119</v>
      </c>
      <c r="D5457" s="3">
        <v>600</v>
      </c>
      <c r="E5457" s="3" t="s">
        <v>114</v>
      </c>
      <c r="F5457" s="3" t="s">
        <v>115</v>
      </c>
      <c r="G5457" s="95">
        <v>9297.75</v>
      </c>
    </row>
    <row r="5458" spans="2:7">
      <c r="B5458" s="41">
        <v>44596</v>
      </c>
      <c r="C5458" s="3" t="s">
        <v>119</v>
      </c>
      <c r="D5458" s="3">
        <v>36</v>
      </c>
      <c r="E5458" s="3" t="s">
        <v>9</v>
      </c>
      <c r="F5458" s="3" t="s">
        <v>113</v>
      </c>
      <c r="G5458" s="95">
        <v>855.27</v>
      </c>
    </row>
    <row r="5459" spans="2:7">
      <c r="B5459" s="41">
        <v>43870</v>
      </c>
      <c r="C5459" s="3" t="s">
        <v>117</v>
      </c>
      <c r="D5459" s="3">
        <v>34</v>
      </c>
      <c r="E5459" s="3" t="s">
        <v>9</v>
      </c>
      <c r="F5459" s="3" t="s">
        <v>113</v>
      </c>
      <c r="G5459" s="95">
        <v>778.86</v>
      </c>
    </row>
    <row r="5460" spans="2:7">
      <c r="B5460" s="41">
        <v>43839</v>
      </c>
      <c r="C5460" s="3" t="s">
        <v>119</v>
      </c>
      <c r="D5460" s="3">
        <v>50</v>
      </c>
      <c r="E5460" s="3" t="s">
        <v>112</v>
      </c>
      <c r="F5460" s="3" t="s">
        <v>113</v>
      </c>
      <c r="G5460" s="95">
        <v>1348.13</v>
      </c>
    </row>
    <row r="5461" spans="2:7">
      <c r="B5461" s="41">
        <v>44713</v>
      </c>
      <c r="C5461" s="3" t="s">
        <v>118</v>
      </c>
      <c r="D5461" s="3">
        <v>375</v>
      </c>
      <c r="E5461" s="3" t="s">
        <v>114</v>
      </c>
      <c r="F5461" s="3" t="s">
        <v>115</v>
      </c>
      <c r="G5461" s="95">
        <v>5811.09</v>
      </c>
    </row>
    <row r="5462" spans="2:7">
      <c r="B5462" s="41">
        <v>44331</v>
      </c>
      <c r="C5462" s="3" t="s">
        <v>118</v>
      </c>
      <c r="D5462" s="3">
        <v>575</v>
      </c>
      <c r="E5462" s="3" t="s">
        <v>6</v>
      </c>
      <c r="F5462" s="3" t="s">
        <v>115</v>
      </c>
      <c r="G5462" s="95">
        <v>14445.01</v>
      </c>
    </row>
    <row r="5463" spans="2:7">
      <c r="B5463" s="41">
        <v>44841</v>
      </c>
      <c r="C5463" s="3" t="s">
        <v>119</v>
      </c>
      <c r="D5463" s="3">
        <v>5</v>
      </c>
      <c r="E5463" s="3" t="s">
        <v>9</v>
      </c>
      <c r="F5463" s="3" t="s">
        <v>108</v>
      </c>
      <c r="G5463" s="95">
        <v>144.75</v>
      </c>
    </row>
    <row r="5464" spans="2:7">
      <c r="B5464" s="41">
        <v>43840</v>
      </c>
      <c r="C5464" s="3" t="s">
        <v>107</v>
      </c>
      <c r="D5464" s="3">
        <v>150</v>
      </c>
      <c r="E5464" s="3" t="s">
        <v>9</v>
      </c>
      <c r="F5464" s="3" t="s">
        <v>109</v>
      </c>
      <c r="G5464" s="95">
        <v>3039.75</v>
      </c>
    </row>
    <row r="5465" spans="2:7">
      <c r="B5465" s="41">
        <v>44470</v>
      </c>
      <c r="C5465" s="3" t="s">
        <v>119</v>
      </c>
      <c r="D5465" s="3">
        <v>575</v>
      </c>
      <c r="E5465" s="3" t="s">
        <v>114</v>
      </c>
      <c r="F5465" s="3" t="s">
        <v>115</v>
      </c>
      <c r="G5465" s="95">
        <v>8579.7199999999993</v>
      </c>
    </row>
    <row r="5466" spans="2:7">
      <c r="B5466" s="41">
        <v>44556</v>
      </c>
      <c r="C5466" s="3" t="s">
        <v>116</v>
      </c>
      <c r="D5466" s="3">
        <v>5</v>
      </c>
      <c r="E5466" s="3" t="s">
        <v>114</v>
      </c>
      <c r="F5466" s="3" t="s">
        <v>105</v>
      </c>
      <c r="G5466" s="95">
        <v>129.75</v>
      </c>
    </row>
    <row r="5467" spans="2:7">
      <c r="B5467" s="41">
        <v>44675</v>
      </c>
      <c r="C5467" s="3" t="s">
        <v>116</v>
      </c>
      <c r="D5467" s="3">
        <v>16</v>
      </c>
      <c r="E5467" s="3" t="s">
        <v>114</v>
      </c>
      <c r="F5467" s="3" t="s">
        <v>111</v>
      </c>
      <c r="G5467" s="95">
        <v>431.2</v>
      </c>
    </row>
    <row r="5468" spans="2:7">
      <c r="B5468" s="41">
        <v>44690</v>
      </c>
      <c r="C5468" s="3" t="s">
        <v>119</v>
      </c>
      <c r="D5468" s="3">
        <v>43</v>
      </c>
      <c r="E5468" s="3" t="s">
        <v>114</v>
      </c>
      <c r="F5468" s="3" t="s">
        <v>115</v>
      </c>
      <c r="G5468" s="95">
        <v>948.47</v>
      </c>
    </row>
    <row r="5469" spans="2:7">
      <c r="B5469" s="41">
        <v>44049</v>
      </c>
      <c r="C5469" s="3" t="s">
        <v>117</v>
      </c>
      <c r="D5469" s="3">
        <v>3</v>
      </c>
      <c r="E5469" s="3" t="s">
        <v>112</v>
      </c>
      <c r="F5469" s="3" t="s">
        <v>111</v>
      </c>
      <c r="G5469" s="95">
        <v>107.85</v>
      </c>
    </row>
    <row r="5470" spans="2:7">
      <c r="B5470" s="41">
        <v>44769</v>
      </c>
      <c r="C5470" s="3" t="s">
        <v>116</v>
      </c>
      <c r="D5470" s="3">
        <v>44</v>
      </c>
      <c r="E5470" s="3" t="s">
        <v>9</v>
      </c>
      <c r="F5470" s="3" t="s">
        <v>105</v>
      </c>
      <c r="G5470" s="95">
        <v>1045.33</v>
      </c>
    </row>
    <row r="5471" spans="2:7">
      <c r="B5471" s="41">
        <v>44231</v>
      </c>
      <c r="C5471" s="3" t="s">
        <v>119</v>
      </c>
      <c r="D5471" s="3">
        <v>325</v>
      </c>
      <c r="E5471" s="3" t="s">
        <v>110</v>
      </c>
      <c r="F5471" s="3" t="s">
        <v>108</v>
      </c>
      <c r="G5471" s="95">
        <v>4849.41</v>
      </c>
    </row>
    <row r="5472" spans="2:7">
      <c r="B5472" s="41">
        <v>44470</v>
      </c>
      <c r="C5472" s="3" t="s">
        <v>117</v>
      </c>
      <c r="D5472" s="3">
        <v>9</v>
      </c>
      <c r="E5472" s="3" t="s">
        <v>112</v>
      </c>
      <c r="F5472" s="3" t="s">
        <v>115</v>
      </c>
      <c r="G5472" s="95">
        <v>314.55</v>
      </c>
    </row>
    <row r="5473" spans="2:7">
      <c r="B5473" s="41">
        <v>44425</v>
      </c>
      <c r="C5473" s="3" t="s">
        <v>117</v>
      </c>
      <c r="D5473" s="3">
        <v>175</v>
      </c>
      <c r="E5473" s="3" t="s">
        <v>110</v>
      </c>
      <c r="F5473" s="3" t="s">
        <v>111</v>
      </c>
      <c r="G5473" s="95">
        <v>3178.88</v>
      </c>
    </row>
    <row r="5474" spans="2:7">
      <c r="B5474" s="41">
        <v>43913</v>
      </c>
      <c r="C5474" s="3" t="s">
        <v>119</v>
      </c>
      <c r="D5474" s="3">
        <v>7</v>
      </c>
      <c r="E5474" s="3" t="s">
        <v>6</v>
      </c>
      <c r="F5474" s="3" t="s">
        <v>115</v>
      </c>
      <c r="G5474" s="95">
        <v>305.83</v>
      </c>
    </row>
    <row r="5475" spans="2:7">
      <c r="B5475" s="41">
        <v>44136</v>
      </c>
      <c r="C5475" s="3" t="s">
        <v>117</v>
      </c>
      <c r="D5475" s="3">
        <v>325</v>
      </c>
      <c r="E5475" s="3" t="s">
        <v>114</v>
      </c>
      <c r="F5475" s="3" t="s">
        <v>113</v>
      </c>
      <c r="G5475" s="95">
        <v>5036.28</v>
      </c>
    </row>
    <row r="5476" spans="2:7">
      <c r="B5476" s="41">
        <v>44490</v>
      </c>
      <c r="C5476" s="3" t="s">
        <v>117</v>
      </c>
      <c r="D5476" s="3">
        <v>7</v>
      </c>
      <c r="E5476" s="3" t="s">
        <v>110</v>
      </c>
      <c r="F5476" s="3" t="s">
        <v>105</v>
      </c>
      <c r="G5476" s="95">
        <v>174.65</v>
      </c>
    </row>
    <row r="5477" spans="2:7">
      <c r="B5477" s="41">
        <v>44919</v>
      </c>
      <c r="C5477" s="3" t="s">
        <v>119</v>
      </c>
      <c r="D5477" s="3">
        <v>3</v>
      </c>
      <c r="E5477" s="3" t="s">
        <v>112</v>
      </c>
      <c r="F5477" s="3" t="s">
        <v>108</v>
      </c>
      <c r="G5477" s="95">
        <v>104.85</v>
      </c>
    </row>
    <row r="5478" spans="2:7">
      <c r="B5478" s="41">
        <v>43937</v>
      </c>
      <c r="C5478" s="3" t="s">
        <v>118</v>
      </c>
      <c r="D5478" s="3">
        <v>3</v>
      </c>
      <c r="E5478" s="3" t="s">
        <v>9</v>
      </c>
      <c r="F5478" s="3" t="s">
        <v>111</v>
      </c>
      <c r="G5478" s="95">
        <v>86.85</v>
      </c>
    </row>
    <row r="5479" spans="2:7">
      <c r="B5479" s="41">
        <v>43999</v>
      </c>
      <c r="C5479" s="3" t="s">
        <v>119</v>
      </c>
      <c r="D5479" s="3">
        <v>48</v>
      </c>
      <c r="E5479" s="3" t="s">
        <v>112</v>
      </c>
      <c r="F5479" s="3" t="s">
        <v>109</v>
      </c>
      <c r="G5479" s="95">
        <v>1222.2</v>
      </c>
    </row>
    <row r="5480" spans="2:7">
      <c r="B5480" s="41">
        <v>44680</v>
      </c>
      <c r="C5480" s="3" t="s">
        <v>119</v>
      </c>
      <c r="D5480" s="3">
        <v>6</v>
      </c>
      <c r="E5480" s="3" t="s">
        <v>112</v>
      </c>
      <c r="F5480" s="3" t="s">
        <v>108</v>
      </c>
      <c r="G5480" s="95">
        <v>203.7</v>
      </c>
    </row>
    <row r="5481" spans="2:7">
      <c r="B5481" s="41">
        <v>44607</v>
      </c>
      <c r="C5481" s="3" t="s">
        <v>117</v>
      </c>
      <c r="D5481" s="3">
        <v>33</v>
      </c>
      <c r="E5481" s="3" t="s">
        <v>112</v>
      </c>
      <c r="F5481" s="3" t="s">
        <v>115</v>
      </c>
      <c r="G5481" s="95">
        <v>1008.4</v>
      </c>
    </row>
    <row r="5482" spans="2:7">
      <c r="B5482" s="41">
        <v>44597</v>
      </c>
      <c r="C5482" s="3" t="s">
        <v>117</v>
      </c>
      <c r="D5482" s="3">
        <v>19</v>
      </c>
      <c r="E5482" s="3" t="s">
        <v>112</v>
      </c>
      <c r="F5482" s="3" t="s">
        <v>109</v>
      </c>
      <c r="G5482" s="95">
        <v>664.05</v>
      </c>
    </row>
    <row r="5483" spans="2:7">
      <c r="B5483" s="41">
        <v>44272</v>
      </c>
      <c r="C5483" s="3" t="s">
        <v>118</v>
      </c>
      <c r="D5483" s="3">
        <v>4</v>
      </c>
      <c r="E5483" s="3" t="s">
        <v>112</v>
      </c>
      <c r="F5483" s="3" t="s">
        <v>113</v>
      </c>
      <c r="G5483" s="95">
        <v>139.80000000000001</v>
      </c>
    </row>
    <row r="5484" spans="2:7">
      <c r="B5484" s="41">
        <v>43835</v>
      </c>
      <c r="C5484" s="3" t="s">
        <v>118</v>
      </c>
      <c r="D5484" s="3">
        <v>9</v>
      </c>
      <c r="E5484" s="3" t="s">
        <v>112</v>
      </c>
      <c r="F5484" s="3" t="s">
        <v>108</v>
      </c>
      <c r="G5484" s="95">
        <v>305.55</v>
      </c>
    </row>
    <row r="5485" spans="2:7">
      <c r="B5485" s="41">
        <v>44678</v>
      </c>
      <c r="C5485" s="3" t="s">
        <v>117</v>
      </c>
      <c r="D5485" s="3">
        <v>4</v>
      </c>
      <c r="E5485" s="3" t="s">
        <v>6</v>
      </c>
      <c r="F5485" s="3" t="s">
        <v>115</v>
      </c>
      <c r="G5485" s="95">
        <v>174.76</v>
      </c>
    </row>
    <row r="5486" spans="2:7">
      <c r="B5486" s="41">
        <v>44851</v>
      </c>
      <c r="C5486" s="3" t="s">
        <v>119</v>
      </c>
      <c r="D5486" s="3">
        <v>425</v>
      </c>
      <c r="E5486" s="3" t="s">
        <v>112</v>
      </c>
      <c r="F5486" s="3" t="s">
        <v>105</v>
      </c>
      <c r="G5486" s="95">
        <v>8540.91</v>
      </c>
    </row>
    <row r="5487" spans="2:7">
      <c r="B5487" s="41">
        <v>44280</v>
      </c>
      <c r="C5487" s="3" t="s">
        <v>117</v>
      </c>
      <c r="D5487" s="3">
        <v>22</v>
      </c>
      <c r="E5487" s="3" t="s">
        <v>9</v>
      </c>
      <c r="F5487" s="3" t="s">
        <v>105</v>
      </c>
      <c r="G5487" s="95">
        <v>636.9</v>
      </c>
    </row>
    <row r="5488" spans="2:7">
      <c r="B5488" s="41">
        <v>44442</v>
      </c>
      <c r="C5488" s="3" t="s">
        <v>116</v>
      </c>
      <c r="D5488" s="3">
        <v>38</v>
      </c>
      <c r="E5488" s="3" t="s">
        <v>6</v>
      </c>
      <c r="F5488" s="3" t="s">
        <v>115</v>
      </c>
      <c r="G5488" s="95">
        <v>1411.19</v>
      </c>
    </row>
    <row r="5489" spans="2:7">
      <c r="B5489" s="41">
        <v>44175</v>
      </c>
      <c r="C5489" s="3" t="s">
        <v>117</v>
      </c>
      <c r="D5489" s="3">
        <v>14</v>
      </c>
      <c r="E5489" s="3" t="s">
        <v>110</v>
      </c>
      <c r="F5489" s="3" t="s">
        <v>105</v>
      </c>
      <c r="G5489" s="95">
        <v>363.3</v>
      </c>
    </row>
    <row r="5490" spans="2:7">
      <c r="B5490" s="41">
        <v>44289</v>
      </c>
      <c r="C5490" s="3" t="s">
        <v>117</v>
      </c>
      <c r="D5490" s="3">
        <v>4</v>
      </c>
      <c r="E5490" s="3" t="s">
        <v>6</v>
      </c>
      <c r="F5490" s="3" t="s">
        <v>108</v>
      </c>
      <c r="G5490" s="95">
        <v>174.76</v>
      </c>
    </row>
    <row r="5491" spans="2:7">
      <c r="B5491" s="41">
        <v>44548</v>
      </c>
      <c r="C5491" s="3" t="s">
        <v>116</v>
      </c>
      <c r="D5491" s="3">
        <v>41</v>
      </c>
      <c r="E5491" s="3" t="s">
        <v>6</v>
      </c>
      <c r="F5491" s="3" t="s">
        <v>109</v>
      </c>
      <c r="G5491" s="95">
        <v>1522.6</v>
      </c>
    </row>
    <row r="5492" spans="2:7">
      <c r="B5492" s="41">
        <v>44076</v>
      </c>
      <c r="C5492" s="3" t="s">
        <v>116</v>
      </c>
      <c r="D5492" s="3">
        <v>9</v>
      </c>
      <c r="E5492" s="3" t="s">
        <v>110</v>
      </c>
      <c r="F5492" s="3" t="s">
        <v>113</v>
      </c>
      <c r="G5492" s="95">
        <v>224.55</v>
      </c>
    </row>
    <row r="5493" spans="2:7">
      <c r="B5493" s="41">
        <v>44108</v>
      </c>
      <c r="C5493" s="3" t="s">
        <v>116</v>
      </c>
      <c r="D5493" s="3">
        <v>39</v>
      </c>
      <c r="E5493" s="3" t="s">
        <v>110</v>
      </c>
      <c r="F5493" s="3" t="s">
        <v>115</v>
      </c>
      <c r="G5493" s="95">
        <v>860.24</v>
      </c>
    </row>
    <row r="5494" spans="2:7">
      <c r="B5494" s="41">
        <v>44533</v>
      </c>
      <c r="C5494" s="3" t="s">
        <v>119</v>
      </c>
      <c r="D5494" s="3">
        <v>425</v>
      </c>
      <c r="E5494" s="3" t="s">
        <v>6</v>
      </c>
      <c r="F5494" s="3" t="s">
        <v>113</v>
      </c>
      <c r="G5494" s="95">
        <v>10432.370000000001</v>
      </c>
    </row>
    <row r="5495" spans="2:7">
      <c r="B5495" s="41">
        <v>44450</v>
      </c>
      <c r="C5495" s="3" t="s">
        <v>107</v>
      </c>
      <c r="D5495" s="3">
        <v>275</v>
      </c>
      <c r="E5495" s="3" t="s">
        <v>6</v>
      </c>
      <c r="F5495" s="3" t="s">
        <v>113</v>
      </c>
      <c r="G5495" s="95">
        <v>7066.61</v>
      </c>
    </row>
    <row r="5496" spans="2:7">
      <c r="B5496" s="41">
        <v>44636</v>
      </c>
      <c r="C5496" s="3" t="s">
        <v>116</v>
      </c>
      <c r="D5496" s="3">
        <v>475</v>
      </c>
      <c r="E5496" s="3" t="s">
        <v>110</v>
      </c>
      <c r="F5496" s="3" t="s">
        <v>108</v>
      </c>
      <c r="G5496" s="95">
        <v>7087.59</v>
      </c>
    </row>
    <row r="5497" spans="2:7">
      <c r="B5497" s="41">
        <v>44872</v>
      </c>
      <c r="C5497" s="3" t="s">
        <v>119</v>
      </c>
      <c r="D5497" s="3">
        <v>6</v>
      </c>
      <c r="E5497" s="3" t="s">
        <v>110</v>
      </c>
      <c r="F5497" s="3" t="s">
        <v>105</v>
      </c>
      <c r="G5497" s="95">
        <v>155.69999999999999</v>
      </c>
    </row>
    <row r="5498" spans="2:7">
      <c r="B5498" s="41">
        <v>44547</v>
      </c>
      <c r="C5498" s="3" t="s">
        <v>107</v>
      </c>
      <c r="D5498" s="3">
        <v>6</v>
      </c>
      <c r="E5498" s="3" t="s">
        <v>112</v>
      </c>
      <c r="F5498" s="3" t="s">
        <v>108</v>
      </c>
      <c r="G5498" s="95">
        <v>209.7</v>
      </c>
    </row>
    <row r="5499" spans="2:7">
      <c r="B5499" s="41">
        <v>44571</v>
      </c>
      <c r="C5499" s="3" t="s">
        <v>117</v>
      </c>
      <c r="D5499" s="3">
        <v>425</v>
      </c>
      <c r="E5499" s="3" t="s">
        <v>9</v>
      </c>
      <c r="F5499" s="3" t="s">
        <v>108</v>
      </c>
      <c r="G5499" s="95">
        <v>6585.91</v>
      </c>
    </row>
    <row r="5500" spans="2:7">
      <c r="B5500" s="41">
        <v>44912</v>
      </c>
      <c r="C5500" s="3" t="s">
        <v>119</v>
      </c>
      <c r="D5500" s="3">
        <v>19</v>
      </c>
      <c r="E5500" s="3" t="s">
        <v>114</v>
      </c>
      <c r="F5500" s="3" t="s">
        <v>115</v>
      </c>
      <c r="G5500" s="95">
        <v>493.05</v>
      </c>
    </row>
    <row r="5501" spans="2:7">
      <c r="B5501" s="41">
        <v>44792</v>
      </c>
      <c r="C5501" s="3" t="s">
        <v>116</v>
      </c>
      <c r="D5501" s="3">
        <v>42</v>
      </c>
      <c r="E5501" s="3" t="s">
        <v>6</v>
      </c>
      <c r="F5501" s="3" t="s">
        <v>106</v>
      </c>
      <c r="G5501" s="95">
        <v>1559.73</v>
      </c>
    </row>
    <row r="5502" spans="2:7">
      <c r="B5502" s="41">
        <v>44058</v>
      </c>
      <c r="C5502" s="3" t="s">
        <v>117</v>
      </c>
      <c r="D5502" s="3">
        <v>35</v>
      </c>
      <c r="E5502" s="3" t="s">
        <v>9</v>
      </c>
      <c r="F5502" s="3" t="s">
        <v>106</v>
      </c>
      <c r="G5502" s="95">
        <v>801.76</v>
      </c>
    </row>
    <row r="5503" spans="2:7">
      <c r="B5503" s="41">
        <v>44390</v>
      </c>
      <c r="C5503" s="3" t="s">
        <v>107</v>
      </c>
      <c r="D5503" s="3">
        <v>3</v>
      </c>
      <c r="E5503" s="3" t="s">
        <v>6</v>
      </c>
      <c r="F5503" s="3" t="s">
        <v>111</v>
      </c>
      <c r="G5503" s="95">
        <v>131.07</v>
      </c>
    </row>
    <row r="5504" spans="2:7">
      <c r="B5504" s="41">
        <v>43979</v>
      </c>
      <c r="C5504" s="3" t="s">
        <v>117</v>
      </c>
      <c r="D5504" s="3">
        <v>425</v>
      </c>
      <c r="E5504" s="3" t="s">
        <v>112</v>
      </c>
      <c r="F5504" s="3" t="s">
        <v>111</v>
      </c>
      <c r="G5504" s="95">
        <v>8540.91</v>
      </c>
    </row>
    <row r="5505" spans="2:7">
      <c r="B5505" s="41">
        <v>44822</v>
      </c>
      <c r="C5505" s="3" t="s">
        <v>117</v>
      </c>
      <c r="D5505" s="3">
        <v>500</v>
      </c>
      <c r="E5505" s="3" t="s">
        <v>112</v>
      </c>
      <c r="F5505" s="3" t="s">
        <v>109</v>
      </c>
      <c r="G5505" s="95">
        <v>10048.129999999999</v>
      </c>
    </row>
    <row r="5506" spans="2:7">
      <c r="B5506" s="41">
        <v>44004</v>
      </c>
      <c r="C5506" s="3" t="s">
        <v>116</v>
      </c>
      <c r="D5506" s="3">
        <v>33</v>
      </c>
      <c r="E5506" s="3" t="s">
        <v>112</v>
      </c>
      <c r="F5506" s="3" t="s">
        <v>111</v>
      </c>
      <c r="G5506" s="95">
        <v>952.3</v>
      </c>
    </row>
    <row r="5507" spans="2:7">
      <c r="B5507" s="41">
        <v>44334</v>
      </c>
      <c r="C5507" s="3" t="s">
        <v>118</v>
      </c>
      <c r="D5507" s="3">
        <v>175</v>
      </c>
      <c r="E5507" s="3" t="s">
        <v>112</v>
      </c>
      <c r="F5507" s="3" t="s">
        <v>105</v>
      </c>
      <c r="G5507" s="95">
        <v>4158.88</v>
      </c>
    </row>
    <row r="5508" spans="2:7">
      <c r="B5508" s="41">
        <v>44473</v>
      </c>
      <c r="C5508" s="3" t="s">
        <v>116</v>
      </c>
      <c r="D5508" s="3">
        <v>4</v>
      </c>
      <c r="E5508" s="3" t="s">
        <v>110</v>
      </c>
      <c r="F5508" s="3" t="s">
        <v>113</v>
      </c>
      <c r="G5508" s="95">
        <v>95.8</v>
      </c>
    </row>
    <row r="5509" spans="2:7">
      <c r="B5509" s="41">
        <v>44567</v>
      </c>
      <c r="C5509" s="3" t="s">
        <v>118</v>
      </c>
      <c r="D5509" s="3">
        <v>42</v>
      </c>
      <c r="E5509" s="3" t="s">
        <v>112</v>
      </c>
      <c r="F5509" s="3" t="s">
        <v>106</v>
      </c>
      <c r="G5509" s="95">
        <v>1247.72</v>
      </c>
    </row>
    <row r="5510" spans="2:7">
      <c r="B5510" s="41">
        <v>44916</v>
      </c>
      <c r="C5510" s="3" t="s">
        <v>117</v>
      </c>
      <c r="D5510" s="3">
        <v>44</v>
      </c>
      <c r="E5510" s="3" t="s">
        <v>110</v>
      </c>
      <c r="F5510" s="3" t="s">
        <v>106</v>
      </c>
      <c r="G5510" s="95">
        <v>895.73</v>
      </c>
    </row>
    <row r="5511" spans="2:7">
      <c r="B5511" s="41">
        <v>44774</v>
      </c>
      <c r="C5511" s="3" t="s">
        <v>119</v>
      </c>
      <c r="D5511" s="3">
        <v>8</v>
      </c>
      <c r="E5511" s="3" t="s">
        <v>110</v>
      </c>
      <c r="F5511" s="3" t="s">
        <v>115</v>
      </c>
      <c r="G5511" s="95">
        <v>191.6</v>
      </c>
    </row>
    <row r="5512" spans="2:7">
      <c r="B5512" s="41">
        <v>44603</v>
      </c>
      <c r="C5512" s="3" t="s">
        <v>116</v>
      </c>
      <c r="D5512" s="3">
        <v>1</v>
      </c>
      <c r="E5512" s="3" t="s">
        <v>6</v>
      </c>
      <c r="F5512" s="3" t="s">
        <v>113</v>
      </c>
      <c r="G5512" s="95">
        <v>43.69</v>
      </c>
    </row>
    <row r="5513" spans="2:7">
      <c r="B5513" s="41">
        <v>43873</v>
      </c>
      <c r="C5513" s="3" t="s">
        <v>119</v>
      </c>
      <c r="D5513" s="3">
        <v>400</v>
      </c>
      <c r="E5513" s="3" t="s">
        <v>9</v>
      </c>
      <c r="F5513" s="3" t="s">
        <v>105</v>
      </c>
      <c r="G5513" s="95">
        <v>6658.5</v>
      </c>
    </row>
    <row r="5514" spans="2:7">
      <c r="B5514" s="41">
        <v>44507</v>
      </c>
      <c r="C5514" s="3" t="s">
        <v>116</v>
      </c>
      <c r="D5514" s="3">
        <v>7</v>
      </c>
      <c r="E5514" s="3" t="s">
        <v>110</v>
      </c>
      <c r="F5514" s="3" t="s">
        <v>111</v>
      </c>
      <c r="G5514" s="95">
        <v>181.65</v>
      </c>
    </row>
    <row r="5515" spans="2:7">
      <c r="B5515" s="41">
        <v>44657</v>
      </c>
      <c r="C5515" s="3" t="s">
        <v>116</v>
      </c>
      <c r="D5515" s="3">
        <v>43</v>
      </c>
      <c r="E5515" s="3" t="s">
        <v>110</v>
      </c>
      <c r="F5515" s="3" t="s">
        <v>105</v>
      </c>
      <c r="G5515" s="95">
        <v>911.92</v>
      </c>
    </row>
    <row r="5516" spans="2:7">
      <c r="B5516" s="41">
        <v>44425</v>
      </c>
      <c r="C5516" s="3" t="s">
        <v>116</v>
      </c>
      <c r="D5516" s="3">
        <v>325</v>
      </c>
      <c r="E5516" s="3" t="s">
        <v>110</v>
      </c>
      <c r="F5516" s="3" t="s">
        <v>105</v>
      </c>
      <c r="G5516" s="95">
        <v>4475.66</v>
      </c>
    </row>
    <row r="5517" spans="2:7">
      <c r="B5517" s="41">
        <v>44234</v>
      </c>
      <c r="C5517" s="3" t="s">
        <v>119</v>
      </c>
      <c r="D5517" s="3">
        <v>7</v>
      </c>
      <c r="E5517" s="3" t="s">
        <v>112</v>
      </c>
      <c r="F5517" s="3" t="s">
        <v>105</v>
      </c>
      <c r="G5517" s="95">
        <v>237.65</v>
      </c>
    </row>
    <row r="5518" spans="2:7">
      <c r="B5518" s="41">
        <v>44512</v>
      </c>
      <c r="C5518" s="3" t="s">
        <v>117</v>
      </c>
      <c r="D5518" s="3">
        <v>9</v>
      </c>
      <c r="E5518" s="3" t="s">
        <v>114</v>
      </c>
      <c r="F5518" s="3" t="s">
        <v>106</v>
      </c>
      <c r="G5518" s="95">
        <v>224.55</v>
      </c>
    </row>
    <row r="5519" spans="2:7">
      <c r="B5519" s="41">
        <v>43976</v>
      </c>
      <c r="C5519" s="3" t="s">
        <v>107</v>
      </c>
      <c r="D5519" s="3">
        <v>6</v>
      </c>
      <c r="E5519" s="3" t="s">
        <v>114</v>
      </c>
      <c r="F5519" s="3" t="s">
        <v>115</v>
      </c>
      <c r="G5519" s="95">
        <v>149.69999999999999</v>
      </c>
    </row>
    <row r="5520" spans="2:7">
      <c r="B5520" s="41">
        <v>44495</v>
      </c>
      <c r="C5520" s="3" t="s">
        <v>117</v>
      </c>
      <c r="D5520" s="3">
        <v>11</v>
      </c>
      <c r="E5520" s="3" t="s">
        <v>114</v>
      </c>
      <c r="F5520" s="3" t="s">
        <v>113</v>
      </c>
      <c r="G5520" s="95">
        <v>285.45</v>
      </c>
    </row>
    <row r="5521" spans="2:7">
      <c r="B5521" s="41">
        <v>44312</v>
      </c>
      <c r="C5521" s="3" t="s">
        <v>116</v>
      </c>
      <c r="D5521" s="3">
        <v>9</v>
      </c>
      <c r="E5521" s="3" t="s">
        <v>110</v>
      </c>
      <c r="F5521" s="3" t="s">
        <v>111</v>
      </c>
      <c r="G5521" s="95">
        <v>224.55</v>
      </c>
    </row>
    <row r="5522" spans="2:7">
      <c r="B5522" s="41">
        <v>44034</v>
      </c>
      <c r="C5522" s="3" t="s">
        <v>117</v>
      </c>
      <c r="D5522" s="3">
        <v>200</v>
      </c>
      <c r="E5522" s="3" t="s">
        <v>114</v>
      </c>
      <c r="F5522" s="3" t="s">
        <v>106</v>
      </c>
      <c r="G5522" s="95">
        <v>3493</v>
      </c>
    </row>
    <row r="5523" spans="2:7">
      <c r="B5523" s="41">
        <v>43988</v>
      </c>
      <c r="C5523" s="3" t="s">
        <v>107</v>
      </c>
      <c r="D5523" s="3">
        <v>250</v>
      </c>
      <c r="E5523" s="3" t="s">
        <v>9</v>
      </c>
      <c r="F5523" s="3" t="s">
        <v>115</v>
      </c>
      <c r="G5523" s="95">
        <v>5066.25</v>
      </c>
    </row>
    <row r="5524" spans="2:7">
      <c r="B5524" s="41">
        <v>44229</v>
      </c>
      <c r="C5524" s="3" t="s">
        <v>117</v>
      </c>
      <c r="D5524" s="3">
        <v>500</v>
      </c>
      <c r="E5524" s="3" t="s">
        <v>6</v>
      </c>
      <c r="F5524" s="3" t="s">
        <v>113</v>
      </c>
      <c r="G5524" s="95">
        <v>12560.88</v>
      </c>
    </row>
    <row r="5525" spans="2:7">
      <c r="B5525" s="41">
        <v>44487</v>
      </c>
      <c r="C5525" s="3" t="s">
        <v>117</v>
      </c>
      <c r="D5525" s="3">
        <v>3</v>
      </c>
      <c r="E5525" s="3" t="s">
        <v>6</v>
      </c>
      <c r="F5525" s="3" t="s">
        <v>108</v>
      </c>
      <c r="G5525" s="95">
        <v>134.07</v>
      </c>
    </row>
    <row r="5526" spans="2:7">
      <c r="B5526" s="41">
        <v>44128</v>
      </c>
      <c r="C5526" s="3" t="s">
        <v>117</v>
      </c>
      <c r="D5526" s="3">
        <v>325</v>
      </c>
      <c r="E5526" s="3" t="s">
        <v>114</v>
      </c>
      <c r="F5526" s="3" t="s">
        <v>111</v>
      </c>
      <c r="G5526" s="95">
        <v>5036.28</v>
      </c>
    </row>
    <row r="5527" spans="2:7">
      <c r="B5527" s="41">
        <v>44875</v>
      </c>
      <c r="C5527" s="3" t="s">
        <v>117</v>
      </c>
      <c r="D5527" s="3">
        <v>7</v>
      </c>
      <c r="E5527" s="3" t="s">
        <v>112</v>
      </c>
      <c r="F5527" s="3" t="s">
        <v>105</v>
      </c>
      <c r="G5527" s="95">
        <v>237.65</v>
      </c>
    </row>
    <row r="5528" spans="2:7">
      <c r="B5528" s="41">
        <v>44892</v>
      </c>
      <c r="C5528" s="3" t="s">
        <v>107</v>
      </c>
      <c r="D5528" s="3">
        <v>4</v>
      </c>
      <c r="E5528" s="3" t="s">
        <v>112</v>
      </c>
      <c r="F5528" s="3" t="s">
        <v>111</v>
      </c>
      <c r="G5528" s="95">
        <v>143.80000000000001</v>
      </c>
    </row>
    <row r="5529" spans="2:7">
      <c r="B5529" s="41">
        <v>44554</v>
      </c>
      <c r="C5529" s="3" t="s">
        <v>119</v>
      </c>
      <c r="D5529" s="3">
        <v>8</v>
      </c>
      <c r="E5529" s="3" t="s">
        <v>114</v>
      </c>
      <c r="F5529" s="3" t="s">
        <v>106</v>
      </c>
      <c r="G5529" s="95">
        <v>199.6</v>
      </c>
    </row>
    <row r="5530" spans="2:7">
      <c r="B5530" s="41">
        <v>44113</v>
      </c>
      <c r="C5530" s="3" t="s">
        <v>117</v>
      </c>
      <c r="D5530" s="3">
        <v>375</v>
      </c>
      <c r="E5530" s="3" t="s">
        <v>112</v>
      </c>
      <c r="F5530" s="3" t="s">
        <v>109</v>
      </c>
      <c r="G5530" s="95">
        <v>7320.47</v>
      </c>
    </row>
    <row r="5531" spans="2:7">
      <c r="B5531" s="41">
        <v>44230</v>
      </c>
      <c r="C5531" s="3" t="s">
        <v>117</v>
      </c>
      <c r="D5531" s="3">
        <v>7</v>
      </c>
      <c r="E5531" s="3" t="s">
        <v>112</v>
      </c>
      <c r="F5531" s="3" t="s">
        <v>113</v>
      </c>
      <c r="G5531" s="95">
        <v>251.65</v>
      </c>
    </row>
    <row r="5532" spans="2:7">
      <c r="B5532" s="41">
        <v>44098</v>
      </c>
      <c r="C5532" s="3" t="s">
        <v>117</v>
      </c>
      <c r="D5532" s="3">
        <v>45</v>
      </c>
      <c r="E5532" s="3" t="s">
        <v>114</v>
      </c>
      <c r="F5532" s="3" t="s">
        <v>115</v>
      </c>
      <c r="G5532" s="95">
        <v>954.34</v>
      </c>
    </row>
    <row r="5533" spans="2:7">
      <c r="B5533" s="41">
        <v>44668</v>
      </c>
      <c r="C5533" s="3" t="s">
        <v>107</v>
      </c>
      <c r="D5533" s="3">
        <v>50</v>
      </c>
      <c r="E5533" s="3" t="s">
        <v>9</v>
      </c>
      <c r="F5533" s="3" t="s">
        <v>113</v>
      </c>
      <c r="G5533" s="95">
        <v>1010.63</v>
      </c>
    </row>
    <row r="5534" spans="2:7">
      <c r="B5534" s="41">
        <v>44481</v>
      </c>
      <c r="C5534" s="3" t="s">
        <v>107</v>
      </c>
      <c r="D5534" s="3">
        <v>12</v>
      </c>
      <c r="E5534" s="3" t="s">
        <v>114</v>
      </c>
      <c r="F5534" s="3" t="s">
        <v>106</v>
      </c>
      <c r="G5534" s="95">
        <v>311.39999999999998</v>
      </c>
    </row>
    <row r="5535" spans="2:7">
      <c r="B5535" s="41">
        <v>44353</v>
      </c>
      <c r="C5535" s="3" t="s">
        <v>116</v>
      </c>
      <c r="D5535" s="3">
        <v>8</v>
      </c>
      <c r="E5535" s="3" t="s">
        <v>9</v>
      </c>
      <c r="F5535" s="3" t="s">
        <v>106</v>
      </c>
      <c r="G5535" s="95">
        <v>215.6</v>
      </c>
    </row>
    <row r="5536" spans="2:7">
      <c r="B5536" s="41">
        <v>44298</v>
      </c>
      <c r="C5536" s="3" t="s">
        <v>116</v>
      </c>
      <c r="D5536" s="3">
        <v>32</v>
      </c>
      <c r="E5536" s="3" t="s">
        <v>6</v>
      </c>
      <c r="F5536" s="3" t="s">
        <v>106</v>
      </c>
      <c r="G5536" s="95">
        <v>1188.3699999999999</v>
      </c>
    </row>
    <row r="5537" spans="2:7">
      <c r="B5537" s="41">
        <v>44167</v>
      </c>
      <c r="C5537" s="3" t="s">
        <v>117</v>
      </c>
      <c r="D5537" s="3">
        <v>10</v>
      </c>
      <c r="E5537" s="3" t="s">
        <v>9</v>
      </c>
      <c r="F5537" s="3" t="s">
        <v>113</v>
      </c>
      <c r="G5537" s="95">
        <v>269.5</v>
      </c>
    </row>
    <row r="5538" spans="2:7">
      <c r="B5538" s="41">
        <v>44584</v>
      </c>
      <c r="C5538" s="3" t="s">
        <v>107</v>
      </c>
      <c r="D5538" s="3">
        <v>525</v>
      </c>
      <c r="E5538" s="3" t="s">
        <v>112</v>
      </c>
      <c r="F5538" s="3" t="s">
        <v>109</v>
      </c>
      <c r="G5538" s="95">
        <v>10248.66</v>
      </c>
    </row>
    <row r="5539" spans="2:7">
      <c r="B5539" s="41">
        <v>44488</v>
      </c>
      <c r="C5539" s="3" t="s">
        <v>116</v>
      </c>
      <c r="D5539" s="3">
        <v>49</v>
      </c>
      <c r="E5539" s="3" t="s">
        <v>9</v>
      </c>
      <c r="F5539" s="3" t="s">
        <v>109</v>
      </c>
      <c r="G5539" s="95">
        <v>1063.9100000000001</v>
      </c>
    </row>
    <row r="5540" spans="2:7">
      <c r="B5540" s="41">
        <v>44222</v>
      </c>
      <c r="C5540" s="3" t="s">
        <v>118</v>
      </c>
      <c r="D5540" s="3">
        <v>450</v>
      </c>
      <c r="E5540" s="3" t="s">
        <v>110</v>
      </c>
      <c r="F5540" s="3" t="s">
        <v>113</v>
      </c>
      <c r="G5540" s="95">
        <v>6197.06</v>
      </c>
    </row>
    <row r="5541" spans="2:7">
      <c r="B5541" s="41">
        <v>44652</v>
      </c>
      <c r="C5541" s="3" t="s">
        <v>107</v>
      </c>
      <c r="D5541" s="3">
        <v>21</v>
      </c>
      <c r="E5541" s="3" t="s">
        <v>110</v>
      </c>
      <c r="F5541" s="3" t="s">
        <v>111</v>
      </c>
      <c r="G5541" s="95">
        <v>502.95</v>
      </c>
    </row>
    <row r="5542" spans="2:7">
      <c r="B5542" s="41">
        <v>44925</v>
      </c>
      <c r="C5542" s="3" t="s">
        <v>119</v>
      </c>
      <c r="D5542" s="3">
        <v>18</v>
      </c>
      <c r="E5542" s="3" t="s">
        <v>9</v>
      </c>
      <c r="F5542" s="3" t="s">
        <v>113</v>
      </c>
      <c r="G5542" s="95">
        <v>521.1</v>
      </c>
    </row>
    <row r="5543" spans="2:7">
      <c r="B5543" s="41">
        <v>44306</v>
      </c>
      <c r="C5543" s="3" t="s">
        <v>119</v>
      </c>
      <c r="D5543" s="3">
        <v>27</v>
      </c>
      <c r="E5543" s="3" t="s">
        <v>9</v>
      </c>
      <c r="F5543" s="3" t="s">
        <v>108</v>
      </c>
      <c r="G5543" s="95">
        <v>664.4</v>
      </c>
    </row>
    <row r="5544" spans="2:7">
      <c r="B5544" s="41">
        <v>44520</v>
      </c>
      <c r="C5544" s="3" t="s">
        <v>119</v>
      </c>
      <c r="D5544" s="3">
        <v>37</v>
      </c>
      <c r="E5544" s="3" t="s">
        <v>9</v>
      </c>
      <c r="F5544" s="3" t="s">
        <v>108</v>
      </c>
      <c r="G5544" s="95">
        <v>847.58</v>
      </c>
    </row>
    <row r="5545" spans="2:7">
      <c r="B5545" s="41">
        <v>44063</v>
      </c>
      <c r="C5545" s="3" t="s">
        <v>117</v>
      </c>
      <c r="D5545" s="3">
        <v>22</v>
      </c>
      <c r="E5545" s="3" t="s">
        <v>6</v>
      </c>
      <c r="F5545" s="3" t="s">
        <v>106</v>
      </c>
      <c r="G5545" s="95">
        <v>961.18</v>
      </c>
    </row>
    <row r="5546" spans="2:7">
      <c r="B5546" s="41">
        <v>44183</v>
      </c>
      <c r="C5546" s="3" t="s">
        <v>119</v>
      </c>
      <c r="D5546" s="3">
        <v>150</v>
      </c>
      <c r="E5546" s="3" t="s">
        <v>110</v>
      </c>
      <c r="F5546" s="3" t="s">
        <v>111</v>
      </c>
      <c r="G5546" s="95">
        <v>2724.75</v>
      </c>
    </row>
    <row r="5547" spans="2:7">
      <c r="B5547" s="41">
        <v>44850</v>
      </c>
      <c r="C5547" s="3" t="s">
        <v>117</v>
      </c>
      <c r="D5547" s="3">
        <v>3</v>
      </c>
      <c r="E5547" s="3" t="s">
        <v>110</v>
      </c>
      <c r="F5547" s="3" t="s">
        <v>106</v>
      </c>
      <c r="G5547" s="95">
        <v>74.849999999999994</v>
      </c>
    </row>
    <row r="5548" spans="2:7">
      <c r="B5548" s="41">
        <v>44385</v>
      </c>
      <c r="C5548" s="3" t="s">
        <v>107</v>
      </c>
      <c r="D5548" s="3">
        <v>125</v>
      </c>
      <c r="E5548" s="3" t="s">
        <v>114</v>
      </c>
      <c r="F5548" s="3" t="s">
        <v>109</v>
      </c>
      <c r="G5548" s="95">
        <v>2358.13</v>
      </c>
    </row>
    <row r="5549" spans="2:7">
      <c r="B5549" s="41">
        <v>43986</v>
      </c>
      <c r="C5549" s="3" t="s">
        <v>117</v>
      </c>
      <c r="D5549" s="3">
        <v>200</v>
      </c>
      <c r="E5549" s="3" t="s">
        <v>9</v>
      </c>
      <c r="F5549" s="3" t="s">
        <v>115</v>
      </c>
      <c r="G5549" s="95">
        <v>4053</v>
      </c>
    </row>
    <row r="5550" spans="2:7">
      <c r="B5550" s="41">
        <v>44158</v>
      </c>
      <c r="C5550" s="3" t="s">
        <v>116</v>
      </c>
      <c r="D5550" s="3">
        <v>3</v>
      </c>
      <c r="E5550" s="3" t="s">
        <v>114</v>
      </c>
      <c r="F5550" s="3" t="s">
        <v>108</v>
      </c>
      <c r="G5550" s="95">
        <v>77.849999999999994</v>
      </c>
    </row>
    <row r="5551" spans="2:7">
      <c r="B5551" s="41">
        <v>43834</v>
      </c>
      <c r="C5551" s="3" t="s">
        <v>118</v>
      </c>
      <c r="D5551" s="3">
        <v>34</v>
      </c>
      <c r="E5551" s="3" t="s">
        <v>114</v>
      </c>
      <c r="F5551" s="3" t="s">
        <v>115</v>
      </c>
      <c r="G5551" s="95">
        <v>778.86</v>
      </c>
    </row>
    <row r="5552" spans="2:7">
      <c r="B5552" s="41">
        <v>44888</v>
      </c>
      <c r="C5552" s="3" t="s">
        <v>117</v>
      </c>
      <c r="D5552" s="3">
        <v>8</v>
      </c>
      <c r="E5552" s="3" t="s">
        <v>112</v>
      </c>
      <c r="F5552" s="3" t="s">
        <v>106</v>
      </c>
      <c r="G5552" s="95">
        <v>287.60000000000002</v>
      </c>
    </row>
    <row r="5553" spans="2:7">
      <c r="B5553" s="41">
        <v>44505</v>
      </c>
      <c r="C5553" s="3" t="s">
        <v>116</v>
      </c>
      <c r="D5553" s="3">
        <v>500</v>
      </c>
      <c r="E5553" s="3" t="s">
        <v>9</v>
      </c>
      <c r="F5553" s="3" t="s">
        <v>106</v>
      </c>
      <c r="G5553" s="95">
        <v>8323.1299999999992</v>
      </c>
    </row>
    <row r="5554" spans="2:7">
      <c r="B5554" s="41">
        <v>44087</v>
      </c>
      <c r="C5554" s="3" t="s">
        <v>107</v>
      </c>
      <c r="D5554" s="3">
        <v>13</v>
      </c>
      <c r="E5554" s="3" t="s">
        <v>110</v>
      </c>
      <c r="F5554" s="3" t="s">
        <v>108</v>
      </c>
      <c r="G5554" s="95">
        <v>337.35</v>
      </c>
    </row>
    <row r="5555" spans="2:7">
      <c r="B5555" s="41">
        <v>44580</v>
      </c>
      <c r="C5555" s="3" t="s">
        <v>117</v>
      </c>
      <c r="D5555" s="3">
        <v>9</v>
      </c>
      <c r="E5555" s="3" t="s">
        <v>112</v>
      </c>
      <c r="F5555" s="3" t="s">
        <v>108</v>
      </c>
      <c r="G5555" s="95">
        <v>323.55</v>
      </c>
    </row>
    <row r="5556" spans="2:7">
      <c r="B5556" s="41">
        <v>44094</v>
      </c>
      <c r="C5556" s="3" t="s">
        <v>118</v>
      </c>
      <c r="D5556" s="3">
        <v>11</v>
      </c>
      <c r="E5556" s="3" t="s">
        <v>9</v>
      </c>
      <c r="F5556" s="3" t="s">
        <v>111</v>
      </c>
      <c r="G5556" s="95">
        <v>307.45</v>
      </c>
    </row>
    <row r="5557" spans="2:7">
      <c r="B5557" s="41">
        <v>44652</v>
      </c>
      <c r="C5557" s="3" t="s">
        <v>119</v>
      </c>
      <c r="D5557" s="3">
        <v>7</v>
      </c>
      <c r="E5557" s="3" t="s">
        <v>6</v>
      </c>
      <c r="F5557" s="3" t="s">
        <v>109</v>
      </c>
      <c r="G5557" s="95">
        <v>298.83</v>
      </c>
    </row>
    <row r="5558" spans="2:7">
      <c r="B5558" s="41">
        <v>44007</v>
      </c>
      <c r="C5558" s="3" t="s">
        <v>119</v>
      </c>
      <c r="D5558" s="3">
        <v>29</v>
      </c>
      <c r="E5558" s="3" t="s">
        <v>9</v>
      </c>
      <c r="F5558" s="3" t="s">
        <v>111</v>
      </c>
      <c r="G5558" s="95">
        <v>713.62</v>
      </c>
    </row>
    <row r="5559" spans="2:7">
      <c r="B5559" s="41">
        <v>44127</v>
      </c>
      <c r="C5559" s="3" t="s">
        <v>119</v>
      </c>
      <c r="D5559" s="3">
        <v>32</v>
      </c>
      <c r="E5559" s="3" t="s">
        <v>6</v>
      </c>
      <c r="F5559" s="3" t="s">
        <v>111</v>
      </c>
      <c r="G5559" s="95">
        <v>1215.57</v>
      </c>
    </row>
    <row r="5560" spans="2:7">
      <c r="B5560" s="41">
        <v>44798</v>
      </c>
      <c r="C5560" s="3" t="s">
        <v>116</v>
      </c>
      <c r="D5560" s="3">
        <v>550</v>
      </c>
      <c r="E5560" s="3" t="s">
        <v>114</v>
      </c>
      <c r="F5560" s="3" t="s">
        <v>105</v>
      </c>
      <c r="G5560" s="95">
        <v>8522.94</v>
      </c>
    </row>
    <row r="5561" spans="2:7">
      <c r="B5561" s="41">
        <v>44173</v>
      </c>
      <c r="C5561" s="3" t="s">
        <v>119</v>
      </c>
      <c r="D5561" s="3">
        <v>8</v>
      </c>
      <c r="E5561" s="3" t="s">
        <v>9</v>
      </c>
      <c r="F5561" s="3" t="s">
        <v>115</v>
      </c>
      <c r="G5561" s="95">
        <v>215.6</v>
      </c>
    </row>
    <row r="5562" spans="2:7">
      <c r="B5562" s="41">
        <v>44289</v>
      </c>
      <c r="C5562" s="3" t="s">
        <v>107</v>
      </c>
      <c r="D5562" s="3">
        <v>8</v>
      </c>
      <c r="E5562" s="3" t="s">
        <v>114</v>
      </c>
      <c r="F5562" s="3" t="s">
        <v>111</v>
      </c>
      <c r="G5562" s="95">
        <v>207.6</v>
      </c>
    </row>
    <row r="5563" spans="2:7">
      <c r="B5563" s="41">
        <v>44178</v>
      </c>
      <c r="C5563" s="3" t="s">
        <v>118</v>
      </c>
      <c r="D5563" s="3">
        <v>550</v>
      </c>
      <c r="E5563" s="3" t="s">
        <v>9</v>
      </c>
      <c r="F5563" s="3" t="s">
        <v>111</v>
      </c>
      <c r="G5563" s="95">
        <v>8839.19</v>
      </c>
    </row>
    <row r="5564" spans="2:7">
      <c r="B5564" s="41">
        <v>44386</v>
      </c>
      <c r="C5564" s="3" t="s">
        <v>117</v>
      </c>
      <c r="D5564" s="3">
        <v>250</v>
      </c>
      <c r="E5564" s="3" t="s">
        <v>6</v>
      </c>
      <c r="F5564" s="3" t="s">
        <v>115</v>
      </c>
      <c r="G5564" s="95">
        <v>7820.75</v>
      </c>
    </row>
    <row r="5565" spans="2:7">
      <c r="B5565" s="41">
        <v>44226</v>
      </c>
      <c r="C5565" s="3" t="s">
        <v>118</v>
      </c>
      <c r="D5565" s="3">
        <v>250</v>
      </c>
      <c r="E5565" s="3" t="s">
        <v>6</v>
      </c>
      <c r="F5565" s="3" t="s">
        <v>111</v>
      </c>
      <c r="G5565" s="95">
        <v>7645.75</v>
      </c>
    </row>
    <row r="5566" spans="2:7">
      <c r="B5566" s="41">
        <v>44121</v>
      </c>
      <c r="C5566" s="3" t="s">
        <v>117</v>
      </c>
      <c r="D5566" s="3">
        <v>4</v>
      </c>
      <c r="E5566" s="3" t="s">
        <v>114</v>
      </c>
      <c r="F5566" s="3" t="s">
        <v>113</v>
      </c>
      <c r="G5566" s="95">
        <v>99.8</v>
      </c>
    </row>
    <row r="5567" spans="2:7">
      <c r="B5567" s="41">
        <v>44665</v>
      </c>
      <c r="C5567" s="3" t="s">
        <v>107</v>
      </c>
      <c r="D5567" s="3">
        <v>500</v>
      </c>
      <c r="E5567" s="3" t="s">
        <v>9</v>
      </c>
      <c r="F5567" s="3" t="s">
        <v>106</v>
      </c>
      <c r="G5567" s="95">
        <v>8323.1299999999992</v>
      </c>
    </row>
    <row r="5568" spans="2:7">
      <c r="B5568" s="41">
        <v>44773</v>
      </c>
      <c r="C5568" s="3" t="s">
        <v>116</v>
      </c>
      <c r="D5568" s="3">
        <v>5</v>
      </c>
      <c r="E5568" s="3" t="s">
        <v>6</v>
      </c>
      <c r="F5568" s="3" t="s">
        <v>108</v>
      </c>
      <c r="G5568" s="95">
        <v>223.45</v>
      </c>
    </row>
    <row r="5569" spans="2:7">
      <c r="B5569" s="41">
        <v>44540</v>
      </c>
      <c r="C5569" s="3" t="s">
        <v>116</v>
      </c>
      <c r="D5569" s="3">
        <v>23</v>
      </c>
      <c r="E5569" s="3" t="s">
        <v>114</v>
      </c>
      <c r="F5569" s="3" t="s">
        <v>108</v>
      </c>
      <c r="G5569" s="95">
        <v>573.85</v>
      </c>
    </row>
    <row r="5570" spans="2:7">
      <c r="B5570" s="41">
        <v>44233</v>
      </c>
      <c r="C5570" s="3" t="s">
        <v>119</v>
      </c>
      <c r="D5570" s="3">
        <v>41</v>
      </c>
      <c r="E5570" s="3" t="s">
        <v>112</v>
      </c>
      <c r="F5570" s="3" t="s">
        <v>105</v>
      </c>
      <c r="G5570" s="95">
        <v>1183.1600000000001</v>
      </c>
    </row>
    <row r="5571" spans="2:7">
      <c r="B5571" s="41">
        <v>44339</v>
      </c>
      <c r="C5571" s="3" t="s">
        <v>116</v>
      </c>
      <c r="D5571" s="3">
        <v>1</v>
      </c>
      <c r="E5571" s="3" t="s">
        <v>112</v>
      </c>
      <c r="F5571" s="3" t="s">
        <v>109</v>
      </c>
      <c r="G5571" s="95">
        <v>33.950000000000003</v>
      </c>
    </row>
    <row r="5572" spans="2:7">
      <c r="B5572" s="41">
        <v>43892</v>
      </c>
      <c r="C5572" s="3" t="s">
        <v>107</v>
      </c>
      <c r="D5572" s="3">
        <v>3</v>
      </c>
      <c r="E5572" s="3" t="s">
        <v>110</v>
      </c>
      <c r="F5572" s="3" t="s">
        <v>106</v>
      </c>
      <c r="G5572" s="95">
        <v>77.849999999999994</v>
      </c>
    </row>
    <row r="5573" spans="2:7">
      <c r="B5573" s="41">
        <v>44368</v>
      </c>
      <c r="C5573" s="3" t="s">
        <v>119</v>
      </c>
      <c r="D5573" s="3">
        <v>125</v>
      </c>
      <c r="E5573" s="3" t="s">
        <v>114</v>
      </c>
      <c r="F5573" s="3" t="s">
        <v>115</v>
      </c>
      <c r="G5573" s="95">
        <v>2270.63</v>
      </c>
    </row>
    <row r="5574" spans="2:7">
      <c r="B5574" s="41">
        <v>44715</v>
      </c>
      <c r="C5574" s="3" t="s">
        <v>118</v>
      </c>
      <c r="D5574" s="3">
        <v>46</v>
      </c>
      <c r="E5574" s="3" t="s">
        <v>6</v>
      </c>
      <c r="F5574" s="3" t="s">
        <v>105</v>
      </c>
      <c r="G5574" s="95">
        <v>1708.28</v>
      </c>
    </row>
    <row r="5575" spans="2:7">
      <c r="B5575" s="41">
        <v>44632</v>
      </c>
      <c r="C5575" s="3" t="s">
        <v>118</v>
      </c>
      <c r="D5575" s="3">
        <v>40</v>
      </c>
      <c r="E5575" s="3" t="s">
        <v>112</v>
      </c>
      <c r="F5575" s="3" t="s">
        <v>105</v>
      </c>
      <c r="G5575" s="95">
        <v>1154.3</v>
      </c>
    </row>
    <row r="5576" spans="2:7">
      <c r="B5576" s="41">
        <v>43844</v>
      </c>
      <c r="C5576" s="3" t="s">
        <v>118</v>
      </c>
      <c r="D5576" s="3">
        <v>350</v>
      </c>
      <c r="E5576" s="3" t="s">
        <v>114</v>
      </c>
      <c r="F5576" s="3" t="s">
        <v>105</v>
      </c>
      <c r="G5576" s="95">
        <v>5021.1899999999996</v>
      </c>
    </row>
    <row r="5577" spans="2:7">
      <c r="B5577" s="41">
        <v>44855</v>
      </c>
      <c r="C5577" s="3" t="s">
        <v>119</v>
      </c>
      <c r="D5577" s="3">
        <v>575</v>
      </c>
      <c r="E5577" s="3" t="s">
        <v>112</v>
      </c>
      <c r="F5577" s="3" t="s">
        <v>115</v>
      </c>
      <c r="G5577" s="95">
        <v>11555.34</v>
      </c>
    </row>
    <row r="5578" spans="2:7">
      <c r="B5578" s="41">
        <v>44261</v>
      </c>
      <c r="C5578" s="3" t="s">
        <v>107</v>
      </c>
      <c r="D5578" s="3">
        <v>1</v>
      </c>
      <c r="E5578" s="3" t="s">
        <v>6</v>
      </c>
      <c r="F5578" s="3" t="s">
        <v>115</v>
      </c>
      <c r="G5578" s="95">
        <v>44.69</v>
      </c>
    </row>
    <row r="5579" spans="2:7">
      <c r="B5579" s="41">
        <v>44761</v>
      </c>
      <c r="C5579" s="3" t="s">
        <v>116</v>
      </c>
      <c r="D5579" s="3">
        <v>325</v>
      </c>
      <c r="E5579" s="3" t="s">
        <v>112</v>
      </c>
      <c r="F5579" s="3" t="s">
        <v>108</v>
      </c>
      <c r="G5579" s="95">
        <v>6531.28</v>
      </c>
    </row>
    <row r="5580" spans="2:7">
      <c r="B5580" s="41">
        <v>44352</v>
      </c>
      <c r="C5580" s="3" t="s">
        <v>119</v>
      </c>
      <c r="D5580" s="3">
        <v>40</v>
      </c>
      <c r="E5580" s="3" t="s">
        <v>112</v>
      </c>
      <c r="F5580" s="3" t="s">
        <v>108</v>
      </c>
      <c r="G5580" s="95">
        <v>1222.3</v>
      </c>
    </row>
    <row r="5581" spans="2:7">
      <c r="B5581" s="41">
        <v>44519</v>
      </c>
      <c r="C5581" s="3" t="s">
        <v>119</v>
      </c>
      <c r="D5581" s="3">
        <v>7</v>
      </c>
      <c r="E5581" s="3" t="s">
        <v>112</v>
      </c>
      <c r="F5581" s="3" t="s">
        <v>106</v>
      </c>
      <c r="G5581" s="95">
        <v>251.65</v>
      </c>
    </row>
    <row r="5582" spans="2:7">
      <c r="B5582" s="41">
        <v>44423</v>
      </c>
      <c r="C5582" s="3" t="s">
        <v>117</v>
      </c>
      <c r="D5582" s="3">
        <v>43</v>
      </c>
      <c r="E5582" s="3" t="s">
        <v>6</v>
      </c>
      <c r="F5582" s="3" t="s">
        <v>115</v>
      </c>
      <c r="G5582" s="95">
        <v>1596.87</v>
      </c>
    </row>
    <row r="5583" spans="2:7">
      <c r="B5583" s="41">
        <v>44568</v>
      </c>
      <c r="C5583" s="3" t="s">
        <v>119</v>
      </c>
      <c r="D5583" s="3">
        <v>400</v>
      </c>
      <c r="E5583" s="3" t="s">
        <v>112</v>
      </c>
      <c r="F5583" s="3" t="s">
        <v>106</v>
      </c>
      <c r="G5583" s="95">
        <v>8038.5</v>
      </c>
    </row>
    <row r="5584" spans="2:7">
      <c r="B5584" s="41">
        <v>44688</v>
      </c>
      <c r="C5584" s="3" t="s">
        <v>116</v>
      </c>
      <c r="D5584" s="3">
        <v>7</v>
      </c>
      <c r="E5584" s="3" t="s">
        <v>9</v>
      </c>
      <c r="F5584" s="3" t="s">
        <v>106</v>
      </c>
      <c r="G5584" s="95">
        <v>202.65</v>
      </c>
    </row>
    <row r="5585" spans="2:7">
      <c r="B5585" s="41">
        <v>44221</v>
      </c>
      <c r="C5585" s="3" t="s">
        <v>107</v>
      </c>
      <c r="D5585" s="3">
        <v>375</v>
      </c>
      <c r="E5585" s="3" t="s">
        <v>110</v>
      </c>
      <c r="F5585" s="3" t="s">
        <v>108</v>
      </c>
      <c r="G5585" s="95">
        <v>5379.84</v>
      </c>
    </row>
    <row r="5586" spans="2:7">
      <c r="B5586" s="41">
        <v>43948</v>
      </c>
      <c r="C5586" s="3" t="s">
        <v>116</v>
      </c>
      <c r="D5586" s="3">
        <v>46</v>
      </c>
      <c r="E5586" s="3" t="s">
        <v>6</v>
      </c>
      <c r="F5586" s="3" t="s">
        <v>115</v>
      </c>
      <c r="G5586" s="95">
        <v>1708.28</v>
      </c>
    </row>
    <row r="5587" spans="2:7">
      <c r="B5587" s="41">
        <v>44525</v>
      </c>
      <c r="C5587" s="3" t="s">
        <v>107</v>
      </c>
      <c r="D5587" s="3">
        <v>9</v>
      </c>
      <c r="E5587" s="3" t="s">
        <v>114</v>
      </c>
      <c r="F5587" s="3" t="s">
        <v>106</v>
      </c>
      <c r="G5587" s="95">
        <v>224.55</v>
      </c>
    </row>
    <row r="5588" spans="2:7">
      <c r="B5588" s="41">
        <v>44449</v>
      </c>
      <c r="C5588" s="3" t="s">
        <v>117</v>
      </c>
      <c r="D5588" s="3">
        <v>4</v>
      </c>
      <c r="E5588" s="3" t="s">
        <v>110</v>
      </c>
      <c r="F5588" s="3" t="s">
        <v>111</v>
      </c>
      <c r="G5588" s="95">
        <v>103.8</v>
      </c>
    </row>
    <row r="5589" spans="2:7">
      <c r="B5589" s="41">
        <v>44008</v>
      </c>
      <c r="C5589" s="3" t="s">
        <v>116</v>
      </c>
      <c r="D5589" s="3">
        <v>325</v>
      </c>
      <c r="E5589" s="3" t="s">
        <v>6</v>
      </c>
      <c r="F5589" s="3" t="s">
        <v>111</v>
      </c>
      <c r="G5589" s="95">
        <v>8351.44</v>
      </c>
    </row>
    <row r="5590" spans="2:7">
      <c r="B5590" s="41">
        <v>44748</v>
      </c>
      <c r="C5590" s="3" t="s">
        <v>116</v>
      </c>
      <c r="D5590" s="3">
        <v>41</v>
      </c>
      <c r="E5590" s="3" t="s">
        <v>9</v>
      </c>
      <c r="F5590" s="3" t="s">
        <v>106</v>
      </c>
      <c r="G5590" s="95">
        <v>1008.91</v>
      </c>
    </row>
    <row r="5591" spans="2:7">
      <c r="B5591" s="41">
        <v>43911</v>
      </c>
      <c r="C5591" s="3" t="s">
        <v>117</v>
      </c>
      <c r="D5591" s="3">
        <v>17</v>
      </c>
      <c r="E5591" s="3" t="s">
        <v>9</v>
      </c>
      <c r="F5591" s="3" t="s">
        <v>106</v>
      </c>
      <c r="G5591" s="95">
        <v>492.15</v>
      </c>
    </row>
    <row r="5592" spans="2:7">
      <c r="B5592" s="41">
        <v>44919</v>
      </c>
      <c r="C5592" s="3" t="s">
        <v>117</v>
      </c>
      <c r="D5592" s="3">
        <v>300</v>
      </c>
      <c r="E5592" s="3" t="s">
        <v>110</v>
      </c>
      <c r="F5592" s="3" t="s">
        <v>111</v>
      </c>
      <c r="G5592" s="95">
        <v>4303.88</v>
      </c>
    </row>
    <row r="5593" spans="2:7">
      <c r="B5593" s="41">
        <v>44583</v>
      </c>
      <c r="C5593" s="3" t="s">
        <v>119</v>
      </c>
      <c r="D5593" s="3">
        <v>575</v>
      </c>
      <c r="E5593" s="3" t="s">
        <v>9</v>
      </c>
      <c r="F5593" s="3" t="s">
        <v>105</v>
      </c>
      <c r="G5593" s="95">
        <v>9240.9699999999993</v>
      </c>
    </row>
    <row r="5594" spans="2:7">
      <c r="B5594" s="41">
        <v>44178</v>
      </c>
      <c r="C5594" s="3" t="s">
        <v>117</v>
      </c>
      <c r="D5594" s="3">
        <v>8</v>
      </c>
      <c r="E5594" s="3" t="s">
        <v>112</v>
      </c>
      <c r="F5594" s="3" t="s">
        <v>105</v>
      </c>
      <c r="G5594" s="95">
        <v>287.60000000000002</v>
      </c>
    </row>
    <row r="5595" spans="2:7">
      <c r="B5595" s="41">
        <v>44893</v>
      </c>
      <c r="C5595" s="3" t="s">
        <v>107</v>
      </c>
      <c r="D5595" s="3">
        <v>550</v>
      </c>
      <c r="E5595" s="3" t="s">
        <v>112</v>
      </c>
      <c r="F5595" s="3" t="s">
        <v>109</v>
      </c>
      <c r="G5595" s="95">
        <v>11052.94</v>
      </c>
    </row>
    <row r="5596" spans="2:7">
      <c r="B5596" s="41">
        <v>44768</v>
      </c>
      <c r="C5596" s="3" t="s">
        <v>117</v>
      </c>
      <c r="D5596" s="3">
        <v>4</v>
      </c>
      <c r="E5596" s="3" t="s">
        <v>112</v>
      </c>
      <c r="F5596" s="3" t="s">
        <v>115</v>
      </c>
      <c r="G5596" s="95">
        <v>135.80000000000001</v>
      </c>
    </row>
    <row r="5597" spans="2:7">
      <c r="B5597" s="41">
        <v>44116</v>
      </c>
      <c r="C5597" s="3" t="s">
        <v>117</v>
      </c>
      <c r="D5597" s="3">
        <v>6</v>
      </c>
      <c r="E5597" s="3" t="s">
        <v>110</v>
      </c>
      <c r="F5597" s="3" t="s">
        <v>108</v>
      </c>
      <c r="G5597" s="95">
        <v>155.69999999999999</v>
      </c>
    </row>
    <row r="5598" spans="2:7">
      <c r="B5598" s="41">
        <v>44164</v>
      </c>
      <c r="C5598" s="3" t="s">
        <v>118</v>
      </c>
      <c r="D5598" s="3">
        <v>2</v>
      </c>
      <c r="E5598" s="3" t="s">
        <v>9</v>
      </c>
      <c r="F5598" s="3" t="s">
        <v>111</v>
      </c>
      <c r="G5598" s="95">
        <v>57.9</v>
      </c>
    </row>
    <row r="5599" spans="2:7">
      <c r="B5599" s="41">
        <v>44116</v>
      </c>
      <c r="C5599" s="3" t="s">
        <v>117</v>
      </c>
      <c r="D5599" s="3">
        <v>32</v>
      </c>
      <c r="E5599" s="3" t="s">
        <v>112</v>
      </c>
      <c r="F5599" s="3" t="s">
        <v>108</v>
      </c>
      <c r="G5599" s="95">
        <v>977.84</v>
      </c>
    </row>
    <row r="5600" spans="2:7">
      <c r="B5600" s="41">
        <v>44481</v>
      </c>
      <c r="C5600" s="3" t="s">
        <v>116</v>
      </c>
      <c r="D5600" s="3">
        <v>175</v>
      </c>
      <c r="E5600" s="3" t="s">
        <v>112</v>
      </c>
      <c r="F5600" s="3" t="s">
        <v>105</v>
      </c>
      <c r="G5600" s="95">
        <v>4158.88</v>
      </c>
    </row>
    <row r="5601" spans="2:7">
      <c r="B5601" s="41">
        <v>44284</v>
      </c>
      <c r="C5601" s="3" t="s">
        <v>117</v>
      </c>
      <c r="D5601" s="3">
        <v>300</v>
      </c>
      <c r="E5601" s="3" t="s">
        <v>9</v>
      </c>
      <c r="F5601" s="3" t="s">
        <v>113</v>
      </c>
      <c r="G5601" s="95">
        <v>4648.88</v>
      </c>
    </row>
    <row r="5602" spans="2:7">
      <c r="B5602" s="41">
        <v>44911</v>
      </c>
      <c r="C5602" s="3" t="s">
        <v>117</v>
      </c>
      <c r="D5602" s="3">
        <v>5</v>
      </c>
      <c r="E5602" s="3" t="s">
        <v>110</v>
      </c>
      <c r="F5602" s="3" t="s">
        <v>113</v>
      </c>
      <c r="G5602" s="95">
        <v>129.75</v>
      </c>
    </row>
    <row r="5603" spans="2:7">
      <c r="B5603" s="41">
        <v>44533</v>
      </c>
      <c r="C5603" s="3" t="s">
        <v>119</v>
      </c>
      <c r="D5603" s="3">
        <v>400</v>
      </c>
      <c r="E5603" s="3" t="s">
        <v>110</v>
      </c>
      <c r="F5603" s="3" t="s">
        <v>105</v>
      </c>
      <c r="G5603" s="95">
        <v>5968.5</v>
      </c>
    </row>
    <row r="5604" spans="2:7">
      <c r="B5604" s="41">
        <v>43965</v>
      </c>
      <c r="C5604" s="3" t="s">
        <v>116</v>
      </c>
      <c r="D5604" s="3">
        <v>30</v>
      </c>
      <c r="E5604" s="3" t="s">
        <v>110</v>
      </c>
      <c r="F5604" s="3" t="s">
        <v>105</v>
      </c>
      <c r="G5604" s="95">
        <v>661.73</v>
      </c>
    </row>
    <row r="5605" spans="2:7">
      <c r="B5605" s="41">
        <v>44190</v>
      </c>
      <c r="C5605" s="3" t="s">
        <v>119</v>
      </c>
      <c r="D5605" s="3">
        <v>20</v>
      </c>
      <c r="E5605" s="3" t="s">
        <v>112</v>
      </c>
      <c r="F5605" s="3" t="s">
        <v>115</v>
      </c>
      <c r="G5605" s="95">
        <v>719</v>
      </c>
    </row>
    <row r="5606" spans="2:7">
      <c r="B5606" s="41">
        <v>44221</v>
      </c>
      <c r="C5606" s="3" t="s">
        <v>117</v>
      </c>
      <c r="D5606" s="3">
        <v>1</v>
      </c>
      <c r="E5606" s="3" t="s">
        <v>9</v>
      </c>
      <c r="F5606" s="3" t="s">
        <v>113</v>
      </c>
      <c r="G5606" s="95">
        <v>26.95</v>
      </c>
    </row>
    <row r="5607" spans="2:7">
      <c r="B5607" s="41">
        <v>44542</v>
      </c>
      <c r="C5607" s="3" t="s">
        <v>117</v>
      </c>
      <c r="D5607" s="3">
        <v>36</v>
      </c>
      <c r="E5607" s="3" t="s">
        <v>110</v>
      </c>
      <c r="F5607" s="3" t="s">
        <v>108</v>
      </c>
      <c r="G5607" s="95">
        <v>794.07</v>
      </c>
    </row>
    <row r="5608" spans="2:7">
      <c r="B5608" s="41">
        <v>43876</v>
      </c>
      <c r="C5608" s="3" t="s">
        <v>107</v>
      </c>
      <c r="D5608" s="3">
        <v>20</v>
      </c>
      <c r="E5608" s="3" t="s">
        <v>6</v>
      </c>
      <c r="F5608" s="3" t="s">
        <v>113</v>
      </c>
      <c r="G5608" s="95">
        <v>893.8</v>
      </c>
    </row>
    <row r="5609" spans="2:7">
      <c r="B5609" s="41">
        <v>44269</v>
      </c>
      <c r="C5609" s="3" t="s">
        <v>107</v>
      </c>
      <c r="D5609" s="3">
        <v>1</v>
      </c>
      <c r="E5609" s="3" t="s">
        <v>6</v>
      </c>
      <c r="F5609" s="3" t="s">
        <v>113</v>
      </c>
      <c r="G5609" s="95">
        <v>43.69</v>
      </c>
    </row>
    <row r="5610" spans="2:7">
      <c r="B5610" s="41">
        <v>44838</v>
      </c>
      <c r="C5610" s="3" t="s">
        <v>119</v>
      </c>
      <c r="D5610" s="3">
        <v>7</v>
      </c>
      <c r="E5610" s="3" t="s">
        <v>112</v>
      </c>
      <c r="F5610" s="3" t="s">
        <v>108</v>
      </c>
      <c r="G5610" s="95">
        <v>244.65</v>
      </c>
    </row>
    <row r="5611" spans="2:7">
      <c r="B5611" s="41">
        <v>44570</v>
      </c>
      <c r="C5611" s="3" t="s">
        <v>117</v>
      </c>
      <c r="D5611" s="3">
        <v>275</v>
      </c>
      <c r="E5611" s="3" t="s">
        <v>6</v>
      </c>
      <c r="F5611" s="3" t="s">
        <v>111</v>
      </c>
      <c r="G5611" s="95">
        <v>6908.48</v>
      </c>
    </row>
    <row r="5612" spans="2:7">
      <c r="B5612" s="41">
        <v>44563</v>
      </c>
      <c r="C5612" s="3" t="s">
        <v>119</v>
      </c>
      <c r="D5612" s="3">
        <v>225</v>
      </c>
      <c r="E5612" s="3" t="s">
        <v>112</v>
      </c>
      <c r="F5612" s="3" t="s">
        <v>108</v>
      </c>
      <c r="G5612" s="95">
        <v>5347.13</v>
      </c>
    </row>
    <row r="5613" spans="2:7">
      <c r="B5613" s="41">
        <v>44840</v>
      </c>
      <c r="C5613" s="3" t="s">
        <v>116</v>
      </c>
      <c r="D5613" s="3">
        <v>22</v>
      </c>
      <c r="E5613" s="3" t="s">
        <v>114</v>
      </c>
      <c r="F5613" s="3" t="s">
        <v>108</v>
      </c>
      <c r="G5613" s="95">
        <v>592.9</v>
      </c>
    </row>
    <row r="5614" spans="2:7">
      <c r="B5614" s="41">
        <v>44851</v>
      </c>
      <c r="C5614" s="3" t="s">
        <v>116</v>
      </c>
      <c r="D5614" s="3">
        <v>13</v>
      </c>
      <c r="E5614" s="3" t="s">
        <v>6</v>
      </c>
      <c r="F5614" s="3" t="s">
        <v>113</v>
      </c>
      <c r="G5614" s="95">
        <v>554.97</v>
      </c>
    </row>
    <row r="5615" spans="2:7">
      <c r="B5615" s="41">
        <v>44872</v>
      </c>
      <c r="C5615" s="3" t="s">
        <v>117</v>
      </c>
      <c r="D5615" s="3">
        <v>5</v>
      </c>
      <c r="E5615" s="3" t="s">
        <v>112</v>
      </c>
      <c r="F5615" s="3" t="s">
        <v>115</v>
      </c>
      <c r="G5615" s="95">
        <v>169.75</v>
      </c>
    </row>
    <row r="5616" spans="2:7">
      <c r="B5616" s="41">
        <v>44396</v>
      </c>
      <c r="C5616" s="3" t="s">
        <v>118</v>
      </c>
      <c r="D5616" s="3">
        <v>175</v>
      </c>
      <c r="E5616" s="3" t="s">
        <v>9</v>
      </c>
      <c r="F5616" s="3" t="s">
        <v>111</v>
      </c>
      <c r="G5616" s="95">
        <v>3301.38</v>
      </c>
    </row>
    <row r="5617" spans="2:7">
      <c r="B5617" s="41">
        <v>43838</v>
      </c>
      <c r="C5617" s="3" t="s">
        <v>119</v>
      </c>
      <c r="D5617" s="3">
        <v>29</v>
      </c>
      <c r="E5617" s="3" t="s">
        <v>110</v>
      </c>
      <c r="F5617" s="3" t="s">
        <v>106</v>
      </c>
      <c r="G5617" s="95">
        <v>639.66999999999996</v>
      </c>
    </row>
    <row r="5618" spans="2:7">
      <c r="B5618" s="41">
        <v>44308</v>
      </c>
      <c r="C5618" s="3" t="s">
        <v>118</v>
      </c>
      <c r="D5618" s="3">
        <v>4</v>
      </c>
      <c r="E5618" s="3" t="s">
        <v>112</v>
      </c>
      <c r="F5618" s="3" t="s">
        <v>109</v>
      </c>
      <c r="G5618" s="95">
        <v>143.80000000000001</v>
      </c>
    </row>
    <row r="5619" spans="2:7">
      <c r="B5619" s="41">
        <v>44897</v>
      </c>
      <c r="C5619" s="3" t="s">
        <v>117</v>
      </c>
      <c r="D5619" s="3">
        <v>75</v>
      </c>
      <c r="E5619" s="3" t="s">
        <v>114</v>
      </c>
      <c r="F5619" s="3" t="s">
        <v>108</v>
      </c>
      <c r="G5619" s="95">
        <v>1403.44</v>
      </c>
    </row>
    <row r="5620" spans="2:7">
      <c r="B5620" s="41">
        <v>44525</v>
      </c>
      <c r="C5620" s="3" t="s">
        <v>116</v>
      </c>
      <c r="D5620" s="3">
        <v>425</v>
      </c>
      <c r="E5620" s="3" t="s">
        <v>9</v>
      </c>
      <c r="F5620" s="3" t="s">
        <v>106</v>
      </c>
      <c r="G5620" s="95">
        <v>6585.91</v>
      </c>
    </row>
    <row r="5621" spans="2:7">
      <c r="B5621" s="41">
        <v>44119</v>
      </c>
      <c r="C5621" s="3" t="s">
        <v>119</v>
      </c>
      <c r="D5621" s="3">
        <v>45</v>
      </c>
      <c r="E5621" s="3" t="s">
        <v>114</v>
      </c>
      <c r="F5621" s="3" t="s">
        <v>108</v>
      </c>
      <c r="G5621" s="95">
        <v>1030.8399999999999</v>
      </c>
    </row>
    <row r="5622" spans="2:7">
      <c r="B5622" s="41">
        <v>44017</v>
      </c>
      <c r="C5622" s="3" t="s">
        <v>116</v>
      </c>
      <c r="D5622" s="3">
        <v>6</v>
      </c>
      <c r="E5622" s="3" t="s">
        <v>110</v>
      </c>
      <c r="F5622" s="3" t="s">
        <v>113</v>
      </c>
      <c r="G5622" s="95">
        <v>149.69999999999999</v>
      </c>
    </row>
    <row r="5623" spans="2:7">
      <c r="B5623" s="41">
        <v>44142</v>
      </c>
      <c r="C5623" s="3" t="s">
        <v>118</v>
      </c>
      <c r="D5623" s="3">
        <v>8</v>
      </c>
      <c r="E5623" s="3" t="s">
        <v>9</v>
      </c>
      <c r="F5623" s="3" t="s">
        <v>109</v>
      </c>
      <c r="G5623" s="95">
        <v>223.6</v>
      </c>
    </row>
    <row r="5624" spans="2:7">
      <c r="B5624" s="41">
        <v>44564</v>
      </c>
      <c r="C5624" s="3" t="s">
        <v>107</v>
      </c>
      <c r="D5624" s="3">
        <v>200</v>
      </c>
      <c r="E5624" s="3" t="s">
        <v>9</v>
      </c>
      <c r="F5624" s="3" t="s">
        <v>113</v>
      </c>
      <c r="G5624" s="95">
        <v>4053</v>
      </c>
    </row>
    <row r="5625" spans="2:7">
      <c r="B5625" s="41">
        <v>43871</v>
      </c>
      <c r="C5625" s="3" t="s">
        <v>107</v>
      </c>
      <c r="D5625" s="3">
        <v>450</v>
      </c>
      <c r="E5625" s="3" t="s">
        <v>112</v>
      </c>
      <c r="F5625" s="3" t="s">
        <v>108</v>
      </c>
      <c r="G5625" s="95">
        <v>9302.06</v>
      </c>
    </row>
    <row r="5626" spans="2:7">
      <c r="B5626" s="41">
        <v>43879</v>
      </c>
      <c r="C5626" s="3" t="s">
        <v>117</v>
      </c>
      <c r="D5626" s="3">
        <v>3</v>
      </c>
      <c r="E5626" s="3" t="s">
        <v>112</v>
      </c>
      <c r="F5626" s="3" t="s">
        <v>109</v>
      </c>
      <c r="G5626" s="95">
        <v>104.85</v>
      </c>
    </row>
    <row r="5627" spans="2:7">
      <c r="B5627" s="41">
        <v>44543</v>
      </c>
      <c r="C5627" s="3" t="s">
        <v>118</v>
      </c>
      <c r="D5627" s="3">
        <v>8</v>
      </c>
      <c r="E5627" s="3" t="s">
        <v>110</v>
      </c>
      <c r="F5627" s="3" t="s">
        <v>105</v>
      </c>
      <c r="G5627" s="95">
        <v>191.6</v>
      </c>
    </row>
    <row r="5628" spans="2:7">
      <c r="B5628" s="41">
        <v>44674</v>
      </c>
      <c r="C5628" s="3" t="s">
        <v>116</v>
      </c>
      <c r="D5628" s="3">
        <v>2</v>
      </c>
      <c r="E5628" s="3" t="s">
        <v>114</v>
      </c>
      <c r="F5628" s="3" t="s">
        <v>106</v>
      </c>
      <c r="G5628" s="95">
        <v>53.9</v>
      </c>
    </row>
    <row r="5629" spans="2:7">
      <c r="B5629" s="41">
        <v>43835</v>
      </c>
      <c r="C5629" s="3" t="s">
        <v>117</v>
      </c>
      <c r="D5629" s="3">
        <v>550</v>
      </c>
      <c r="E5629" s="3" t="s">
        <v>6</v>
      </c>
      <c r="F5629" s="3" t="s">
        <v>115</v>
      </c>
      <c r="G5629" s="95">
        <v>13816.96</v>
      </c>
    </row>
    <row r="5630" spans="2:7">
      <c r="B5630" s="41">
        <v>44797</v>
      </c>
      <c r="C5630" s="3" t="s">
        <v>117</v>
      </c>
      <c r="D5630" s="3">
        <v>27</v>
      </c>
      <c r="E5630" s="3" t="s">
        <v>110</v>
      </c>
      <c r="F5630" s="3" t="s">
        <v>115</v>
      </c>
      <c r="G5630" s="95">
        <v>572.6</v>
      </c>
    </row>
    <row r="5631" spans="2:7">
      <c r="B5631" s="41">
        <v>44392</v>
      </c>
      <c r="C5631" s="3" t="s">
        <v>116</v>
      </c>
      <c r="D5631" s="3">
        <v>4</v>
      </c>
      <c r="E5631" s="3" t="s">
        <v>114</v>
      </c>
      <c r="F5631" s="3" t="s">
        <v>109</v>
      </c>
      <c r="G5631" s="95">
        <v>107.8</v>
      </c>
    </row>
    <row r="5632" spans="2:7">
      <c r="B5632" s="41">
        <v>44637</v>
      </c>
      <c r="C5632" s="3" t="s">
        <v>119</v>
      </c>
      <c r="D5632" s="3">
        <v>30</v>
      </c>
      <c r="E5632" s="3" t="s">
        <v>6</v>
      </c>
      <c r="F5632" s="3" t="s">
        <v>106</v>
      </c>
      <c r="G5632" s="95">
        <v>1088.5999999999999</v>
      </c>
    </row>
    <row r="5633" spans="2:7">
      <c r="B5633" s="41">
        <v>44603</v>
      </c>
      <c r="C5633" s="3" t="s">
        <v>117</v>
      </c>
      <c r="D5633" s="3">
        <v>375</v>
      </c>
      <c r="E5633" s="3" t="s">
        <v>114</v>
      </c>
      <c r="F5633" s="3" t="s">
        <v>106</v>
      </c>
      <c r="G5633" s="95">
        <v>5379.84</v>
      </c>
    </row>
    <row r="5634" spans="2:7">
      <c r="B5634" s="41">
        <v>43924</v>
      </c>
      <c r="C5634" s="3" t="s">
        <v>117</v>
      </c>
      <c r="D5634" s="3">
        <v>34</v>
      </c>
      <c r="E5634" s="3" t="s">
        <v>110</v>
      </c>
      <c r="F5634" s="3" t="s">
        <v>106</v>
      </c>
      <c r="G5634" s="95">
        <v>692.16</v>
      </c>
    </row>
    <row r="5635" spans="2:7">
      <c r="B5635" s="41">
        <v>44540</v>
      </c>
      <c r="C5635" s="3" t="s">
        <v>118</v>
      </c>
      <c r="D5635" s="3">
        <v>575</v>
      </c>
      <c r="E5635" s="3" t="s">
        <v>112</v>
      </c>
      <c r="F5635" s="3" t="s">
        <v>111</v>
      </c>
      <c r="G5635" s="95">
        <v>11885.97</v>
      </c>
    </row>
    <row r="5636" spans="2:7">
      <c r="B5636" s="41">
        <v>44114</v>
      </c>
      <c r="C5636" s="3" t="s">
        <v>117</v>
      </c>
      <c r="D5636" s="3">
        <v>475</v>
      </c>
      <c r="E5636" s="3" t="s">
        <v>6</v>
      </c>
      <c r="F5636" s="3" t="s">
        <v>108</v>
      </c>
      <c r="G5636" s="95">
        <v>11659.71</v>
      </c>
    </row>
    <row r="5637" spans="2:7">
      <c r="B5637" s="41">
        <v>43989</v>
      </c>
      <c r="C5637" s="3" t="s">
        <v>117</v>
      </c>
      <c r="D5637" s="3">
        <v>47</v>
      </c>
      <c r="E5637" s="3" t="s">
        <v>9</v>
      </c>
      <c r="F5637" s="3" t="s">
        <v>109</v>
      </c>
      <c r="G5637" s="95">
        <v>1116.5999999999999</v>
      </c>
    </row>
    <row r="5638" spans="2:7">
      <c r="B5638" s="41">
        <v>44116</v>
      </c>
      <c r="C5638" s="3" t="s">
        <v>119</v>
      </c>
      <c r="D5638" s="3">
        <v>7</v>
      </c>
      <c r="E5638" s="3" t="s">
        <v>9</v>
      </c>
      <c r="F5638" s="3" t="s">
        <v>111</v>
      </c>
      <c r="G5638" s="95">
        <v>188.65</v>
      </c>
    </row>
    <row r="5639" spans="2:7">
      <c r="B5639" s="41">
        <v>44519</v>
      </c>
      <c r="C5639" s="3" t="s">
        <v>117</v>
      </c>
      <c r="D5639" s="3">
        <v>1</v>
      </c>
      <c r="E5639" s="3" t="s">
        <v>6</v>
      </c>
      <c r="F5639" s="3" t="s">
        <v>111</v>
      </c>
      <c r="G5639" s="95">
        <v>42.69</v>
      </c>
    </row>
    <row r="5640" spans="2:7">
      <c r="B5640" s="41">
        <v>44450</v>
      </c>
      <c r="C5640" s="3" t="s">
        <v>116</v>
      </c>
      <c r="D5640" s="3">
        <v>9</v>
      </c>
      <c r="E5640" s="3" t="s">
        <v>9</v>
      </c>
      <c r="F5640" s="3" t="s">
        <v>105</v>
      </c>
      <c r="G5640" s="95">
        <v>242.55</v>
      </c>
    </row>
    <row r="5641" spans="2:7">
      <c r="B5641" s="41">
        <v>44032</v>
      </c>
      <c r="C5641" s="3" t="s">
        <v>119</v>
      </c>
      <c r="D5641" s="3">
        <v>575</v>
      </c>
      <c r="E5641" s="3" t="s">
        <v>6</v>
      </c>
      <c r="F5641" s="3" t="s">
        <v>106</v>
      </c>
      <c r="G5641" s="95">
        <v>14445.01</v>
      </c>
    </row>
    <row r="5642" spans="2:7">
      <c r="B5642" s="41">
        <v>44324</v>
      </c>
      <c r="C5642" s="3" t="s">
        <v>107</v>
      </c>
      <c r="D5642" s="3">
        <v>7</v>
      </c>
      <c r="E5642" s="3" t="s">
        <v>6</v>
      </c>
      <c r="F5642" s="3" t="s">
        <v>113</v>
      </c>
      <c r="G5642" s="95">
        <v>312.83</v>
      </c>
    </row>
    <row r="5643" spans="2:7">
      <c r="B5643" s="41">
        <v>44170</v>
      </c>
      <c r="C5643" s="3" t="s">
        <v>119</v>
      </c>
      <c r="D5643" s="3">
        <v>225</v>
      </c>
      <c r="E5643" s="3" t="s">
        <v>110</v>
      </c>
      <c r="F5643" s="3" t="s">
        <v>106</v>
      </c>
      <c r="G5643" s="95">
        <v>3929.63</v>
      </c>
    </row>
    <row r="5644" spans="2:7">
      <c r="B5644" s="41">
        <v>43957</v>
      </c>
      <c r="C5644" s="3" t="s">
        <v>118</v>
      </c>
      <c r="D5644" s="3">
        <v>22</v>
      </c>
      <c r="E5644" s="3" t="s">
        <v>9</v>
      </c>
      <c r="F5644" s="3" t="s">
        <v>111</v>
      </c>
      <c r="G5644" s="95">
        <v>592.9</v>
      </c>
    </row>
    <row r="5645" spans="2:7">
      <c r="B5645" s="41">
        <v>44111</v>
      </c>
      <c r="C5645" s="3" t="s">
        <v>118</v>
      </c>
      <c r="D5645" s="3">
        <v>30</v>
      </c>
      <c r="E5645" s="3" t="s">
        <v>6</v>
      </c>
      <c r="F5645" s="3" t="s">
        <v>106</v>
      </c>
      <c r="G5645" s="95">
        <v>1139.5999999999999</v>
      </c>
    </row>
    <row r="5646" spans="2:7">
      <c r="B5646" s="41">
        <v>43853</v>
      </c>
      <c r="C5646" s="3" t="s">
        <v>119</v>
      </c>
      <c r="D5646" s="3">
        <v>34</v>
      </c>
      <c r="E5646" s="3" t="s">
        <v>114</v>
      </c>
      <c r="F5646" s="3" t="s">
        <v>113</v>
      </c>
      <c r="G5646" s="95">
        <v>749.96</v>
      </c>
    </row>
    <row r="5647" spans="2:7">
      <c r="B5647" s="41">
        <v>44074</v>
      </c>
      <c r="C5647" s="3" t="s">
        <v>117</v>
      </c>
      <c r="D5647" s="3">
        <v>475</v>
      </c>
      <c r="E5647" s="3" t="s">
        <v>112</v>
      </c>
      <c r="F5647" s="3" t="s">
        <v>108</v>
      </c>
      <c r="G5647" s="95">
        <v>9272.59</v>
      </c>
    </row>
    <row r="5648" spans="2:7">
      <c r="B5648" s="41">
        <v>43989</v>
      </c>
      <c r="C5648" s="3" t="s">
        <v>116</v>
      </c>
      <c r="D5648" s="3">
        <v>4</v>
      </c>
      <c r="E5648" s="3" t="s">
        <v>6</v>
      </c>
      <c r="F5648" s="3" t="s">
        <v>106</v>
      </c>
      <c r="G5648" s="95">
        <v>174.76</v>
      </c>
    </row>
    <row r="5649" spans="2:7">
      <c r="B5649" s="41">
        <v>44759</v>
      </c>
      <c r="C5649" s="3" t="s">
        <v>117</v>
      </c>
      <c r="D5649" s="3">
        <v>30</v>
      </c>
      <c r="E5649" s="3" t="s">
        <v>110</v>
      </c>
      <c r="F5649" s="3" t="s">
        <v>106</v>
      </c>
      <c r="G5649" s="95">
        <v>610.73</v>
      </c>
    </row>
    <row r="5650" spans="2:7">
      <c r="B5650" s="41">
        <v>44456</v>
      </c>
      <c r="C5650" s="3" t="s">
        <v>117</v>
      </c>
      <c r="D5650" s="3">
        <v>15</v>
      </c>
      <c r="E5650" s="3" t="s">
        <v>114</v>
      </c>
      <c r="F5650" s="3" t="s">
        <v>115</v>
      </c>
      <c r="G5650" s="95">
        <v>374.25</v>
      </c>
    </row>
    <row r="5651" spans="2:7">
      <c r="B5651" s="41">
        <v>44796</v>
      </c>
      <c r="C5651" s="3" t="s">
        <v>117</v>
      </c>
      <c r="D5651" s="3">
        <v>125</v>
      </c>
      <c r="E5651" s="3" t="s">
        <v>110</v>
      </c>
      <c r="F5651" s="3" t="s">
        <v>106</v>
      </c>
      <c r="G5651" s="95">
        <v>2270.63</v>
      </c>
    </row>
    <row r="5652" spans="2:7">
      <c r="B5652" s="41">
        <v>43958</v>
      </c>
      <c r="C5652" s="3" t="s">
        <v>119</v>
      </c>
      <c r="D5652" s="3">
        <v>400</v>
      </c>
      <c r="E5652" s="3" t="s">
        <v>110</v>
      </c>
      <c r="F5652" s="3" t="s">
        <v>108</v>
      </c>
      <c r="G5652" s="95">
        <v>5738.5</v>
      </c>
    </row>
    <row r="5653" spans="2:7">
      <c r="B5653" s="41">
        <v>44574</v>
      </c>
      <c r="C5653" s="3" t="s">
        <v>107</v>
      </c>
      <c r="D5653" s="3">
        <v>500</v>
      </c>
      <c r="E5653" s="3" t="s">
        <v>112</v>
      </c>
      <c r="F5653" s="3" t="s">
        <v>113</v>
      </c>
      <c r="G5653" s="95">
        <v>9760.6299999999992</v>
      </c>
    </row>
    <row r="5654" spans="2:7">
      <c r="B5654" s="41">
        <v>44867</v>
      </c>
      <c r="C5654" s="3" t="s">
        <v>107</v>
      </c>
      <c r="D5654" s="3">
        <v>4</v>
      </c>
      <c r="E5654" s="3" t="s">
        <v>110</v>
      </c>
      <c r="F5654" s="3" t="s">
        <v>113</v>
      </c>
      <c r="G5654" s="95">
        <v>99.8</v>
      </c>
    </row>
    <row r="5655" spans="2:7">
      <c r="B5655" s="41">
        <v>44476</v>
      </c>
      <c r="C5655" s="3" t="s">
        <v>119</v>
      </c>
      <c r="D5655" s="3">
        <v>47</v>
      </c>
      <c r="E5655" s="3" t="s">
        <v>6</v>
      </c>
      <c r="F5655" s="3" t="s">
        <v>109</v>
      </c>
      <c r="G5655" s="95">
        <v>1745.42</v>
      </c>
    </row>
    <row r="5656" spans="2:7">
      <c r="B5656" s="41">
        <v>44354</v>
      </c>
      <c r="C5656" s="3" t="s">
        <v>107</v>
      </c>
      <c r="D5656" s="3">
        <v>3</v>
      </c>
      <c r="E5656" s="3" t="s">
        <v>110</v>
      </c>
      <c r="F5656" s="3" t="s">
        <v>109</v>
      </c>
      <c r="G5656" s="95">
        <v>74.849999999999994</v>
      </c>
    </row>
    <row r="5657" spans="2:7">
      <c r="B5657" s="41">
        <v>44445</v>
      </c>
      <c r="C5657" s="3" t="s">
        <v>117</v>
      </c>
      <c r="D5657" s="3">
        <v>35</v>
      </c>
      <c r="E5657" s="3" t="s">
        <v>114</v>
      </c>
      <c r="F5657" s="3" t="s">
        <v>115</v>
      </c>
      <c r="G5657" s="95">
        <v>772.01</v>
      </c>
    </row>
    <row r="5658" spans="2:7">
      <c r="B5658" s="41">
        <v>44481</v>
      </c>
      <c r="C5658" s="3" t="s">
        <v>119</v>
      </c>
      <c r="D5658" s="3">
        <v>20</v>
      </c>
      <c r="E5658" s="3" t="s">
        <v>114</v>
      </c>
      <c r="F5658" s="3" t="s">
        <v>105</v>
      </c>
      <c r="G5658" s="95">
        <v>539</v>
      </c>
    </row>
    <row r="5659" spans="2:7">
      <c r="B5659" s="41">
        <v>44449</v>
      </c>
      <c r="C5659" s="3" t="s">
        <v>107</v>
      </c>
      <c r="D5659" s="3">
        <v>5</v>
      </c>
      <c r="E5659" s="3" t="s">
        <v>110</v>
      </c>
      <c r="F5659" s="3" t="s">
        <v>109</v>
      </c>
      <c r="G5659" s="95">
        <v>129.75</v>
      </c>
    </row>
    <row r="5660" spans="2:7">
      <c r="B5660" s="41">
        <v>44360</v>
      </c>
      <c r="C5660" s="3" t="s">
        <v>119</v>
      </c>
      <c r="D5660" s="3">
        <v>4</v>
      </c>
      <c r="E5660" s="3" t="s">
        <v>110</v>
      </c>
      <c r="F5660" s="3" t="s">
        <v>113</v>
      </c>
      <c r="G5660" s="95">
        <v>103.8</v>
      </c>
    </row>
    <row r="5661" spans="2:7">
      <c r="B5661" s="41">
        <v>44922</v>
      </c>
      <c r="C5661" s="3" t="s">
        <v>119</v>
      </c>
      <c r="D5661" s="3">
        <v>525</v>
      </c>
      <c r="E5661" s="3" t="s">
        <v>112</v>
      </c>
      <c r="F5661" s="3" t="s">
        <v>105</v>
      </c>
      <c r="G5661" s="95">
        <v>10852.41</v>
      </c>
    </row>
    <row r="5662" spans="2:7">
      <c r="B5662" s="41">
        <v>44025</v>
      </c>
      <c r="C5662" s="3" t="s">
        <v>118</v>
      </c>
      <c r="D5662" s="3">
        <v>500</v>
      </c>
      <c r="E5662" s="3" t="s">
        <v>112</v>
      </c>
      <c r="F5662" s="3" t="s">
        <v>106</v>
      </c>
      <c r="G5662" s="95">
        <v>10335.629999999999</v>
      </c>
    </row>
    <row r="5663" spans="2:7">
      <c r="B5663" s="41">
        <v>44097</v>
      </c>
      <c r="C5663" s="3" t="s">
        <v>117</v>
      </c>
      <c r="D5663" s="3">
        <v>20</v>
      </c>
      <c r="E5663" s="3" t="s">
        <v>112</v>
      </c>
      <c r="F5663" s="3" t="s">
        <v>106</v>
      </c>
      <c r="G5663" s="95">
        <v>719</v>
      </c>
    </row>
    <row r="5664" spans="2:7">
      <c r="B5664" s="41">
        <v>44874</v>
      </c>
      <c r="C5664" s="3" t="s">
        <v>117</v>
      </c>
      <c r="D5664" s="3">
        <v>5</v>
      </c>
      <c r="E5664" s="3" t="s">
        <v>9</v>
      </c>
      <c r="F5664" s="3" t="s">
        <v>113</v>
      </c>
      <c r="G5664" s="95">
        <v>134.75</v>
      </c>
    </row>
    <row r="5665" spans="2:7">
      <c r="B5665" s="41">
        <v>43934</v>
      </c>
      <c r="C5665" s="3" t="s">
        <v>116</v>
      </c>
      <c r="D5665" s="3">
        <v>17</v>
      </c>
      <c r="E5665" s="3" t="s">
        <v>9</v>
      </c>
      <c r="F5665" s="3" t="s">
        <v>109</v>
      </c>
      <c r="G5665" s="95">
        <v>475.15</v>
      </c>
    </row>
    <row r="5666" spans="2:7">
      <c r="B5666" s="41">
        <v>43903</v>
      </c>
      <c r="C5666" s="3" t="s">
        <v>117</v>
      </c>
      <c r="D5666" s="3">
        <v>575</v>
      </c>
      <c r="E5666" s="3" t="s">
        <v>112</v>
      </c>
      <c r="F5666" s="3" t="s">
        <v>105</v>
      </c>
      <c r="G5666" s="95">
        <v>11885.97</v>
      </c>
    </row>
    <row r="5667" spans="2:7">
      <c r="B5667" s="41">
        <v>44386</v>
      </c>
      <c r="C5667" s="3" t="s">
        <v>107</v>
      </c>
      <c r="D5667" s="3">
        <v>1</v>
      </c>
      <c r="E5667" s="3" t="s">
        <v>114</v>
      </c>
      <c r="F5667" s="3" t="s">
        <v>108</v>
      </c>
      <c r="G5667" s="95">
        <v>25.95</v>
      </c>
    </row>
    <row r="5668" spans="2:7">
      <c r="B5668" s="41">
        <v>43979</v>
      </c>
      <c r="C5668" s="3" t="s">
        <v>117</v>
      </c>
      <c r="D5668" s="3">
        <v>25</v>
      </c>
      <c r="E5668" s="3" t="s">
        <v>110</v>
      </c>
      <c r="F5668" s="3" t="s">
        <v>109</v>
      </c>
      <c r="G5668" s="95">
        <v>530.19000000000005</v>
      </c>
    </row>
    <row r="5669" spans="2:7">
      <c r="B5669" s="41">
        <v>44593</v>
      </c>
      <c r="C5669" s="3" t="s">
        <v>116</v>
      </c>
      <c r="D5669" s="3">
        <v>1</v>
      </c>
      <c r="E5669" s="3" t="s">
        <v>6</v>
      </c>
      <c r="F5669" s="3" t="s">
        <v>111</v>
      </c>
      <c r="G5669" s="95">
        <v>44.69</v>
      </c>
    </row>
    <row r="5670" spans="2:7">
      <c r="B5670" s="41">
        <v>43915</v>
      </c>
      <c r="C5670" s="3" t="s">
        <v>119</v>
      </c>
      <c r="D5670" s="3">
        <v>22</v>
      </c>
      <c r="E5670" s="3" t="s">
        <v>9</v>
      </c>
      <c r="F5670" s="3" t="s">
        <v>115</v>
      </c>
      <c r="G5670" s="95">
        <v>614.9</v>
      </c>
    </row>
    <row r="5671" spans="2:7">
      <c r="B5671" s="41">
        <v>44102</v>
      </c>
      <c r="C5671" s="3" t="s">
        <v>119</v>
      </c>
      <c r="D5671" s="3">
        <v>1</v>
      </c>
      <c r="E5671" s="3" t="s">
        <v>110</v>
      </c>
      <c r="F5671" s="3" t="s">
        <v>115</v>
      </c>
      <c r="G5671" s="95">
        <v>24.95</v>
      </c>
    </row>
    <row r="5672" spans="2:7">
      <c r="B5672" s="41">
        <v>44159</v>
      </c>
      <c r="C5672" s="3" t="s">
        <v>107</v>
      </c>
      <c r="D5672" s="3">
        <v>1</v>
      </c>
      <c r="E5672" s="3" t="s">
        <v>6</v>
      </c>
      <c r="F5672" s="3" t="s">
        <v>113</v>
      </c>
      <c r="G5672" s="95">
        <v>44.69</v>
      </c>
    </row>
    <row r="5673" spans="2:7">
      <c r="B5673" s="41">
        <v>44419</v>
      </c>
      <c r="C5673" s="3" t="s">
        <v>118</v>
      </c>
      <c r="D5673" s="3">
        <v>30</v>
      </c>
      <c r="E5673" s="3" t="s">
        <v>9</v>
      </c>
      <c r="F5673" s="3" t="s">
        <v>109</v>
      </c>
      <c r="G5673" s="95">
        <v>712.73</v>
      </c>
    </row>
    <row r="5674" spans="2:7">
      <c r="B5674" s="41">
        <v>44765</v>
      </c>
      <c r="C5674" s="3" t="s">
        <v>117</v>
      </c>
      <c r="D5674" s="3">
        <v>14</v>
      </c>
      <c r="E5674" s="3" t="s">
        <v>9</v>
      </c>
      <c r="F5674" s="3" t="s">
        <v>111</v>
      </c>
      <c r="G5674" s="95">
        <v>391.3</v>
      </c>
    </row>
    <row r="5675" spans="2:7">
      <c r="B5675" s="41">
        <v>43979</v>
      </c>
      <c r="C5675" s="3" t="s">
        <v>117</v>
      </c>
      <c r="D5675" s="3">
        <v>23</v>
      </c>
      <c r="E5675" s="3" t="s">
        <v>9</v>
      </c>
      <c r="F5675" s="3" t="s">
        <v>106</v>
      </c>
      <c r="G5675" s="95">
        <v>642.85</v>
      </c>
    </row>
    <row r="5676" spans="2:7">
      <c r="B5676" s="41">
        <v>44173</v>
      </c>
      <c r="C5676" s="3" t="s">
        <v>117</v>
      </c>
      <c r="D5676" s="3">
        <v>36</v>
      </c>
      <c r="E5676" s="3" t="s">
        <v>112</v>
      </c>
      <c r="F5676" s="3" t="s">
        <v>106</v>
      </c>
      <c r="G5676" s="95">
        <v>1100.07</v>
      </c>
    </row>
    <row r="5677" spans="2:7">
      <c r="B5677" s="41">
        <v>44594</v>
      </c>
      <c r="C5677" s="3" t="s">
        <v>117</v>
      </c>
      <c r="D5677" s="3">
        <v>8</v>
      </c>
      <c r="E5677" s="3" t="s">
        <v>112</v>
      </c>
      <c r="F5677" s="3" t="s">
        <v>115</v>
      </c>
      <c r="G5677" s="95">
        <v>271.60000000000002</v>
      </c>
    </row>
    <row r="5678" spans="2:7">
      <c r="B5678" s="41">
        <v>44735</v>
      </c>
      <c r="C5678" s="3" t="s">
        <v>118</v>
      </c>
      <c r="D5678" s="3">
        <v>8</v>
      </c>
      <c r="E5678" s="3" t="s">
        <v>110</v>
      </c>
      <c r="F5678" s="3" t="s">
        <v>105</v>
      </c>
      <c r="G5678" s="95">
        <v>199.6</v>
      </c>
    </row>
    <row r="5679" spans="2:7">
      <c r="B5679" s="41">
        <v>44214</v>
      </c>
      <c r="C5679" s="3" t="s">
        <v>117</v>
      </c>
      <c r="D5679" s="3">
        <v>48</v>
      </c>
      <c r="E5679" s="3" t="s">
        <v>6</v>
      </c>
      <c r="F5679" s="3" t="s">
        <v>113</v>
      </c>
      <c r="G5679" s="95">
        <v>1572.84</v>
      </c>
    </row>
    <row r="5680" spans="2:7">
      <c r="B5680" s="41">
        <v>43954</v>
      </c>
      <c r="C5680" s="3" t="s">
        <v>119</v>
      </c>
      <c r="D5680" s="3">
        <v>350</v>
      </c>
      <c r="E5680" s="3" t="s">
        <v>6</v>
      </c>
      <c r="F5680" s="3" t="s">
        <v>111</v>
      </c>
      <c r="G5680" s="95">
        <v>8792.61</v>
      </c>
    </row>
    <row r="5681" spans="2:7">
      <c r="B5681" s="41">
        <v>44203</v>
      </c>
      <c r="C5681" s="3" t="s">
        <v>118</v>
      </c>
      <c r="D5681" s="3">
        <v>4</v>
      </c>
      <c r="E5681" s="3" t="s">
        <v>110</v>
      </c>
      <c r="F5681" s="3" t="s">
        <v>113</v>
      </c>
      <c r="G5681" s="95">
        <v>99.8</v>
      </c>
    </row>
    <row r="5682" spans="2:7">
      <c r="B5682" s="41">
        <v>44580</v>
      </c>
      <c r="C5682" s="3" t="s">
        <v>118</v>
      </c>
      <c r="D5682" s="3">
        <v>9</v>
      </c>
      <c r="E5682" s="3" t="s">
        <v>112</v>
      </c>
      <c r="F5682" s="3" t="s">
        <v>105</v>
      </c>
      <c r="G5682" s="95">
        <v>314.55</v>
      </c>
    </row>
    <row r="5683" spans="2:7">
      <c r="B5683" s="41">
        <v>44147</v>
      </c>
      <c r="C5683" s="3" t="s">
        <v>116</v>
      </c>
      <c r="D5683" s="3">
        <v>21</v>
      </c>
      <c r="E5683" s="3" t="s">
        <v>112</v>
      </c>
      <c r="F5683" s="3" t="s">
        <v>113</v>
      </c>
      <c r="G5683" s="95">
        <v>754.95</v>
      </c>
    </row>
    <row r="5684" spans="2:7">
      <c r="B5684" s="41">
        <v>44586</v>
      </c>
      <c r="C5684" s="3" t="s">
        <v>116</v>
      </c>
      <c r="D5684" s="3">
        <v>4</v>
      </c>
      <c r="E5684" s="3" t="s">
        <v>6</v>
      </c>
      <c r="F5684" s="3" t="s">
        <v>111</v>
      </c>
      <c r="G5684" s="95">
        <v>170.76</v>
      </c>
    </row>
    <row r="5685" spans="2:7">
      <c r="B5685" s="41">
        <v>44825</v>
      </c>
      <c r="C5685" s="3" t="s">
        <v>118</v>
      </c>
      <c r="D5685" s="3">
        <v>10</v>
      </c>
      <c r="E5685" s="3" t="s">
        <v>9</v>
      </c>
      <c r="F5685" s="3" t="s">
        <v>106</v>
      </c>
      <c r="G5685" s="95">
        <v>269.5</v>
      </c>
    </row>
    <row r="5686" spans="2:7">
      <c r="B5686" s="41">
        <v>44064</v>
      </c>
      <c r="C5686" s="3" t="s">
        <v>117</v>
      </c>
      <c r="D5686" s="3">
        <v>50</v>
      </c>
      <c r="E5686" s="3" t="s">
        <v>9</v>
      </c>
      <c r="F5686" s="3" t="s">
        <v>111</v>
      </c>
      <c r="G5686" s="95">
        <v>1085.6300000000001</v>
      </c>
    </row>
    <row r="5687" spans="2:7">
      <c r="B5687" s="41">
        <v>44731</v>
      </c>
      <c r="C5687" s="3" t="s">
        <v>116</v>
      </c>
      <c r="D5687" s="3">
        <v>1</v>
      </c>
      <c r="E5687" s="3" t="s">
        <v>9</v>
      </c>
      <c r="F5687" s="3" t="s">
        <v>115</v>
      </c>
      <c r="G5687" s="95">
        <v>27.95</v>
      </c>
    </row>
    <row r="5688" spans="2:7">
      <c r="B5688" s="41">
        <v>44719</v>
      </c>
      <c r="C5688" s="3" t="s">
        <v>118</v>
      </c>
      <c r="D5688" s="3">
        <v>44</v>
      </c>
      <c r="E5688" s="3" t="s">
        <v>9</v>
      </c>
      <c r="F5688" s="3" t="s">
        <v>109</v>
      </c>
      <c r="G5688" s="95">
        <v>1082.73</v>
      </c>
    </row>
    <row r="5689" spans="2:7">
      <c r="B5689" s="41">
        <v>44043</v>
      </c>
      <c r="C5689" s="3" t="s">
        <v>119</v>
      </c>
      <c r="D5689" s="3">
        <v>9</v>
      </c>
      <c r="E5689" s="3" t="s">
        <v>110</v>
      </c>
      <c r="F5689" s="3" t="s">
        <v>108</v>
      </c>
      <c r="G5689" s="95">
        <v>233.55</v>
      </c>
    </row>
    <row r="5690" spans="2:7">
      <c r="B5690" s="41">
        <v>44150</v>
      </c>
      <c r="C5690" s="3" t="s">
        <v>119</v>
      </c>
      <c r="D5690" s="3">
        <v>15</v>
      </c>
      <c r="E5690" s="3" t="s">
        <v>112</v>
      </c>
      <c r="F5690" s="3" t="s">
        <v>105</v>
      </c>
      <c r="G5690" s="95">
        <v>509.25</v>
      </c>
    </row>
    <row r="5691" spans="2:7">
      <c r="B5691" s="41">
        <v>43876</v>
      </c>
      <c r="C5691" s="3" t="s">
        <v>116</v>
      </c>
      <c r="D5691" s="3">
        <v>250</v>
      </c>
      <c r="E5691" s="3" t="s">
        <v>9</v>
      </c>
      <c r="F5691" s="3" t="s">
        <v>115</v>
      </c>
      <c r="G5691" s="95">
        <v>5066.25</v>
      </c>
    </row>
    <row r="5692" spans="2:7">
      <c r="B5692" s="41">
        <v>44460</v>
      </c>
      <c r="C5692" s="3" t="s">
        <v>119</v>
      </c>
      <c r="D5692" s="3">
        <v>6</v>
      </c>
      <c r="E5692" s="3" t="s">
        <v>112</v>
      </c>
      <c r="F5692" s="3" t="s">
        <v>105</v>
      </c>
      <c r="G5692" s="95">
        <v>215.7</v>
      </c>
    </row>
    <row r="5693" spans="2:7">
      <c r="B5693" s="41">
        <v>43923</v>
      </c>
      <c r="C5693" s="3" t="s">
        <v>117</v>
      </c>
      <c r="D5693" s="3">
        <v>3</v>
      </c>
      <c r="E5693" s="3" t="s">
        <v>114</v>
      </c>
      <c r="F5693" s="3" t="s">
        <v>106</v>
      </c>
      <c r="G5693" s="95">
        <v>77.849999999999994</v>
      </c>
    </row>
    <row r="5694" spans="2:7">
      <c r="B5694" s="41">
        <v>44773</v>
      </c>
      <c r="C5694" s="3" t="s">
        <v>118</v>
      </c>
      <c r="D5694" s="3">
        <v>39</v>
      </c>
      <c r="E5694" s="3" t="s">
        <v>110</v>
      </c>
      <c r="F5694" s="3" t="s">
        <v>115</v>
      </c>
      <c r="G5694" s="95">
        <v>860.24</v>
      </c>
    </row>
    <row r="5695" spans="2:7">
      <c r="B5695" s="41">
        <v>44781</v>
      </c>
      <c r="C5695" s="3" t="s">
        <v>107</v>
      </c>
      <c r="D5695" s="3">
        <v>9</v>
      </c>
      <c r="E5695" s="3" t="s">
        <v>112</v>
      </c>
      <c r="F5695" s="3" t="s">
        <v>115</v>
      </c>
      <c r="G5695" s="95">
        <v>314.55</v>
      </c>
    </row>
    <row r="5696" spans="2:7">
      <c r="B5696" s="41">
        <v>43953</v>
      </c>
      <c r="C5696" s="3" t="s">
        <v>119</v>
      </c>
      <c r="D5696" s="3">
        <v>450</v>
      </c>
      <c r="E5696" s="3" t="s">
        <v>114</v>
      </c>
      <c r="F5696" s="3" t="s">
        <v>115</v>
      </c>
      <c r="G5696" s="95">
        <v>6714.56</v>
      </c>
    </row>
    <row r="5697" spans="2:7">
      <c r="B5697" s="41">
        <v>44563</v>
      </c>
      <c r="C5697" s="3" t="s">
        <v>119</v>
      </c>
      <c r="D5697" s="3">
        <v>6</v>
      </c>
      <c r="E5697" s="3" t="s">
        <v>9</v>
      </c>
      <c r="F5697" s="3" t="s">
        <v>109</v>
      </c>
      <c r="G5697" s="95">
        <v>167.7</v>
      </c>
    </row>
    <row r="5698" spans="2:7">
      <c r="B5698" s="41">
        <v>44521</v>
      </c>
      <c r="C5698" s="3" t="s">
        <v>119</v>
      </c>
      <c r="D5698" s="3">
        <v>200</v>
      </c>
      <c r="E5698" s="3" t="s">
        <v>6</v>
      </c>
      <c r="F5698" s="3" t="s">
        <v>115</v>
      </c>
      <c r="G5698" s="95">
        <v>6256.6</v>
      </c>
    </row>
    <row r="5699" spans="2:7">
      <c r="B5699" s="41">
        <v>43891</v>
      </c>
      <c r="C5699" s="3" t="s">
        <v>118</v>
      </c>
      <c r="D5699" s="3">
        <v>9</v>
      </c>
      <c r="E5699" s="3" t="s">
        <v>6</v>
      </c>
      <c r="F5699" s="3" t="s">
        <v>111</v>
      </c>
      <c r="G5699" s="95">
        <v>384.21</v>
      </c>
    </row>
    <row r="5700" spans="2:7">
      <c r="B5700" s="41">
        <v>44762</v>
      </c>
      <c r="C5700" s="3" t="s">
        <v>117</v>
      </c>
      <c r="D5700" s="3">
        <v>2</v>
      </c>
      <c r="E5700" s="3" t="s">
        <v>112</v>
      </c>
      <c r="F5700" s="3" t="s">
        <v>108</v>
      </c>
      <c r="G5700" s="95">
        <v>71.900000000000006</v>
      </c>
    </row>
    <row r="5701" spans="2:7">
      <c r="B5701" s="41">
        <v>44602</v>
      </c>
      <c r="C5701" s="3" t="s">
        <v>119</v>
      </c>
      <c r="D5701" s="3">
        <v>43</v>
      </c>
      <c r="E5701" s="3" t="s">
        <v>114</v>
      </c>
      <c r="F5701" s="3" t="s">
        <v>105</v>
      </c>
      <c r="G5701" s="95">
        <v>985.02</v>
      </c>
    </row>
    <row r="5702" spans="2:7">
      <c r="B5702" s="41">
        <v>44265</v>
      </c>
      <c r="C5702" s="3" t="s">
        <v>119</v>
      </c>
      <c r="D5702" s="3">
        <v>42</v>
      </c>
      <c r="E5702" s="3" t="s">
        <v>114</v>
      </c>
      <c r="F5702" s="3" t="s">
        <v>111</v>
      </c>
      <c r="G5702" s="95">
        <v>962.12</v>
      </c>
    </row>
    <row r="5703" spans="2:7">
      <c r="B5703" s="41">
        <v>44387</v>
      </c>
      <c r="C5703" s="3" t="s">
        <v>119</v>
      </c>
      <c r="D5703" s="3">
        <v>300</v>
      </c>
      <c r="E5703" s="3" t="s">
        <v>112</v>
      </c>
      <c r="F5703" s="3" t="s">
        <v>111</v>
      </c>
      <c r="G5703" s="95">
        <v>5856.38</v>
      </c>
    </row>
    <row r="5704" spans="2:7">
      <c r="B5704" s="41">
        <v>43920</v>
      </c>
      <c r="C5704" s="3" t="s">
        <v>119</v>
      </c>
      <c r="D5704" s="3">
        <v>5</v>
      </c>
      <c r="E5704" s="3" t="s">
        <v>9</v>
      </c>
      <c r="F5704" s="3" t="s">
        <v>113</v>
      </c>
      <c r="G5704" s="95">
        <v>139.75</v>
      </c>
    </row>
    <row r="5705" spans="2:7">
      <c r="B5705" s="41">
        <v>44318</v>
      </c>
      <c r="C5705" s="3" t="s">
        <v>117</v>
      </c>
      <c r="D5705" s="3">
        <v>3</v>
      </c>
      <c r="E5705" s="3" t="s">
        <v>9</v>
      </c>
      <c r="F5705" s="3" t="s">
        <v>109</v>
      </c>
      <c r="G5705" s="95">
        <v>80.849999999999994</v>
      </c>
    </row>
    <row r="5706" spans="2:7">
      <c r="B5706" s="41">
        <v>43884</v>
      </c>
      <c r="C5706" s="3" t="s">
        <v>118</v>
      </c>
      <c r="D5706" s="3">
        <v>5</v>
      </c>
      <c r="E5706" s="3" t="s">
        <v>6</v>
      </c>
      <c r="F5706" s="3" t="s">
        <v>106</v>
      </c>
      <c r="G5706" s="95">
        <v>213.45</v>
      </c>
    </row>
    <row r="5707" spans="2:7">
      <c r="B5707" s="41">
        <v>44625</v>
      </c>
      <c r="C5707" s="3" t="s">
        <v>107</v>
      </c>
      <c r="D5707" s="3">
        <v>25</v>
      </c>
      <c r="E5707" s="3" t="s">
        <v>110</v>
      </c>
      <c r="F5707" s="3" t="s">
        <v>113</v>
      </c>
      <c r="G5707" s="95">
        <v>551.44000000000005</v>
      </c>
    </row>
    <row r="5708" spans="2:7">
      <c r="B5708" s="41">
        <v>44734</v>
      </c>
      <c r="C5708" s="3" t="s">
        <v>119</v>
      </c>
      <c r="D5708" s="3">
        <v>3</v>
      </c>
      <c r="E5708" s="3" t="s">
        <v>9</v>
      </c>
      <c r="F5708" s="3" t="s">
        <v>111</v>
      </c>
      <c r="G5708" s="95">
        <v>86.85</v>
      </c>
    </row>
    <row r="5709" spans="2:7">
      <c r="B5709" s="41">
        <v>44047</v>
      </c>
      <c r="C5709" s="3" t="s">
        <v>119</v>
      </c>
      <c r="D5709" s="3">
        <v>475</v>
      </c>
      <c r="E5709" s="3" t="s">
        <v>110</v>
      </c>
      <c r="F5709" s="3" t="s">
        <v>111</v>
      </c>
      <c r="G5709" s="95">
        <v>6541.34</v>
      </c>
    </row>
    <row r="5710" spans="2:7">
      <c r="B5710" s="41">
        <v>43845</v>
      </c>
      <c r="C5710" s="3" t="s">
        <v>117</v>
      </c>
      <c r="D5710" s="3">
        <v>5</v>
      </c>
      <c r="E5710" s="3" t="s">
        <v>6</v>
      </c>
      <c r="F5710" s="3" t="s">
        <v>106</v>
      </c>
      <c r="G5710" s="95">
        <v>218.45</v>
      </c>
    </row>
    <row r="5711" spans="2:7">
      <c r="B5711" s="41">
        <v>44478</v>
      </c>
      <c r="C5711" s="3" t="s">
        <v>117</v>
      </c>
      <c r="D5711" s="3">
        <v>275</v>
      </c>
      <c r="E5711" s="3" t="s">
        <v>6</v>
      </c>
      <c r="F5711" s="3" t="s">
        <v>111</v>
      </c>
      <c r="G5711" s="95">
        <v>6750.36</v>
      </c>
    </row>
    <row r="5712" spans="2:7">
      <c r="B5712" s="41">
        <v>43970</v>
      </c>
      <c r="C5712" s="3" t="s">
        <v>116</v>
      </c>
      <c r="D5712" s="3">
        <v>200</v>
      </c>
      <c r="E5712" s="3" t="s">
        <v>9</v>
      </c>
      <c r="F5712" s="3" t="s">
        <v>108</v>
      </c>
      <c r="G5712" s="95">
        <v>3913</v>
      </c>
    </row>
    <row r="5713" spans="2:7">
      <c r="B5713" s="41">
        <v>44120</v>
      </c>
      <c r="C5713" s="3" t="s">
        <v>118</v>
      </c>
      <c r="D5713" s="3">
        <v>9</v>
      </c>
      <c r="E5713" s="3" t="s">
        <v>112</v>
      </c>
      <c r="F5713" s="3" t="s">
        <v>109</v>
      </c>
      <c r="G5713" s="95">
        <v>305.55</v>
      </c>
    </row>
    <row r="5714" spans="2:7">
      <c r="B5714" s="41">
        <v>44664</v>
      </c>
      <c r="C5714" s="3" t="s">
        <v>107</v>
      </c>
      <c r="D5714" s="3">
        <v>1</v>
      </c>
      <c r="E5714" s="3" t="s">
        <v>9</v>
      </c>
      <c r="F5714" s="3" t="s">
        <v>113</v>
      </c>
      <c r="G5714" s="95">
        <v>28.95</v>
      </c>
    </row>
    <row r="5715" spans="2:7">
      <c r="B5715" s="41">
        <v>43957</v>
      </c>
      <c r="C5715" s="3" t="s">
        <v>116</v>
      </c>
      <c r="D5715" s="3">
        <v>27</v>
      </c>
      <c r="E5715" s="3" t="s">
        <v>9</v>
      </c>
      <c r="F5715" s="3" t="s">
        <v>115</v>
      </c>
      <c r="G5715" s="95">
        <v>618.5</v>
      </c>
    </row>
    <row r="5716" spans="2:7">
      <c r="B5716" s="41">
        <v>44413</v>
      </c>
      <c r="C5716" s="3" t="s">
        <v>107</v>
      </c>
      <c r="D5716" s="3">
        <v>5</v>
      </c>
      <c r="E5716" s="3" t="s">
        <v>6</v>
      </c>
      <c r="F5716" s="3" t="s">
        <v>113</v>
      </c>
      <c r="G5716" s="95">
        <v>218.45</v>
      </c>
    </row>
    <row r="5717" spans="2:7">
      <c r="B5717" s="41">
        <v>44283</v>
      </c>
      <c r="C5717" s="3" t="s">
        <v>119</v>
      </c>
      <c r="D5717" s="3">
        <v>7</v>
      </c>
      <c r="E5717" s="3" t="s">
        <v>112</v>
      </c>
      <c r="F5717" s="3" t="s">
        <v>105</v>
      </c>
      <c r="G5717" s="95">
        <v>251.65</v>
      </c>
    </row>
    <row r="5718" spans="2:7">
      <c r="B5718" s="41">
        <v>44150</v>
      </c>
      <c r="C5718" s="3" t="s">
        <v>119</v>
      </c>
      <c r="D5718" s="3">
        <v>49</v>
      </c>
      <c r="E5718" s="3" t="s">
        <v>9</v>
      </c>
      <c r="F5718" s="3" t="s">
        <v>115</v>
      </c>
      <c r="G5718" s="95">
        <v>1063.9100000000001</v>
      </c>
    </row>
    <row r="5719" spans="2:7">
      <c r="B5719" s="41">
        <v>44611</v>
      </c>
      <c r="C5719" s="3" t="s">
        <v>119</v>
      </c>
      <c r="D5719" s="3">
        <v>40</v>
      </c>
      <c r="E5719" s="3" t="s">
        <v>9</v>
      </c>
      <c r="F5719" s="3" t="s">
        <v>113</v>
      </c>
      <c r="G5719" s="95">
        <v>950.3</v>
      </c>
    </row>
    <row r="5720" spans="2:7">
      <c r="B5720" s="41">
        <v>44358</v>
      </c>
      <c r="C5720" s="3" t="s">
        <v>118</v>
      </c>
      <c r="D5720" s="3">
        <v>325</v>
      </c>
      <c r="E5720" s="3" t="s">
        <v>9</v>
      </c>
      <c r="F5720" s="3" t="s">
        <v>106</v>
      </c>
      <c r="G5720" s="95">
        <v>5223.16</v>
      </c>
    </row>
    <row r="5721" spans="2:7">
      <c r="B5721" s="41">
        <v>44840</v>
      </c>
      <c r="C5721" s="3" t="s">
        <v>117</v>
      </c>
      <c r="D5721" s="3">
        <v>8</v>
      </c>
      <c r="E5721" s="3" t="s">
        <v>112</v>
      </c>
      <c r="F5721" s="3" t="s">
        <v>108</v>
      </c>
      <c r="G5721" s="95">
        <v>271.60000000000002</v>
      </c>
    </row>
    <row r="5722" spans="2:7">
      <c r="B5722" s="41">
        <v>44561</v>
      </c>
      <c r="C5722" s="3" t="s">
        <v>117</v>
      </c>
      <c r="D5722" s="3">
        <v>34</v>
      </c>
      <c r="E5722" s="3" t="s">
        <v>110</v>
      </c>
      <c r="F5722" s="3" t="s">
        <v>108</v>
      </c>
      <c r="G5722" s="95">
        <v>692.16</v>
      </c>
    </row>
    <row r="5723" spans="2:7">
      <c r="B5723" s="41">
        <v>43957</v>
      </c>
      <c r="C5723" s="3" t="s">
        <v>117</v>
      </c>
      <c r="D5723" s="3">
        <v>43</v>
      </c>
      <c r="E5723" s="3" t="s">
        <v>112</v>
      </c>
      <c r="F5723" s="3" t="s">
        <v>109</v>
      </c>
      <c r="G5723" s="95">
        <v>1277.42</v>
      </c>
    </row>
    <row r="5724" spans="2:7">
      <c r="B5724" s="41">
        <v>44868</v>
      </c>
      <c r="C5724" s="3" t="s">
        <v>119</v>
      </c>
      <c r="D5724" s="3">
        <v>40</v>
      </c>
      <c r="E5724" s="3" t="s">
        <v>114</v>
      </c>
      <c r="F5724" s="3" t="s">
        <v>111</v>
      </c>
      <c r="G5724" s="95">
        <v>916.3</v>
      </c>
    </row>
    <row r="5725" spans="2:7">
      <c r="B5725" s="41">
        <v>43960</v>
      </c>
      <c r="C5725" s="3" t="s">
        <v>119</v>
      </c>
      <c r="D5725" s="3">
        <v>100</v>
      </c>
      <c r="E5725" s="3" t="s">
        <v>6</v>
      </c>
      <c r="F5725" s="3" t="s">
        <v>109</v>
      </c>
      <c r="G5725" s="95">
        <v>3128.3</v>
      </c>
    </row>
    <row r="5726" spans="2:7">
      <c r="B5726" s="41">
        <v>44429</v>
      </c>
      <c r="C5726" s="3" t="s">
        <v>117</v>
      </c>
      <c r="D5726" s="3">
        <v>6</v>
      </c>
      <c r="E5726" s="3" t="s">
        <v>114</v>
      </c>
      <c r="F5726" s="3" t="s">
        <v>115</v>
      </c>
      <c r="G5726" s="95">
        <v>149.69999999999999</v>
      </c>
    </row>
    <row r="5727" spans="2:7">
      <c r="B5727" s="41">
        <v>44326</v>
      </c>
      <c r="C5727" s="3" t="s">
        <v>117</v>
      </c>
      <c r="D5727" s="3">
        <v>3</v>
      </c>
      <c r="E5727" s="3" t="s">
        <v>112</v>
      </c>
      <c r="F5727" s="3" t="s">
        <v>108</v>
      </c>
      <c r="G5727" s="95">
        <v>104.85</v>
      </c>
    </row>
    <row r="5728" spans="2:7">
      <c r="B5728" s="41">
        <v>44149</v>
      </c>
      <c r="C5728" s="3" t="s">
        <v>117</v>
      </c>
      <c r="D5728" s="3">
        <v>8</v>
      </c>
      <c r="E5728" s="3" t="s">
        <v>112</v>
      </c>
      <c r="F5728" s="3" t="s">
        <v>115</v>
      </c>
      <c r="G5728" s="95">
        <v>279.60000000000002</v>
      </c>
    </row>
    <row r="5729" spans="2:7">
      <c r="B5729" s="41">
        <v>44459</v>
      </c>
      <c r="C5729" s="3" t="s">
        <v>116</v>
      </c>
      <c r="D5729" s="3">
        <v>300</v>
      </c>
      <c r="E5729" s="3" t="s">
        <v>6</v>
      </c>
      <c r="F5729" s="3" t="s">
        <v>108</v>
      </c>
      <c r="G5729" s="95">
        <v>7364.03</v>
      </c>
    </row>
    <row r="5730" spans="2:7">
      <c r="B5730" s="41">
        <v>43978</v>
      </c>
      <c r="C5730" s="3" t="s">
        <v>118</v>
      </c>
      <c r="D5730" s="3">
        <v>27</v>
      </c>
      <c r="E5730" s="3" t="s">
        <v>9</v>
      </c>
      <c r="F5730" s="3" t="s">
        <v>105</v>
      </c>
      <c r="G5730" s="95">
        <v>641.45000000000005</v>
      </c>
    </row>
    <row r="5731" spans="2:7">
      <c r="B5731" s="41">
        <v>44343</v>
      </c>
      <c r="C5731" s="3" t="s">
        <v>117</v>
      </c>
      <c r="D5731" s="3">
        <v>8</v>
      </c>
      <c r="E5731" s="3" t="s">
        <v>112</v>
      </c>
      <c r="F5731" s="3" t="s">
        <v>105</v>
      </c>
      <c r="G5731" s="95">
        <v>287.60000000000002</v>
      </c>
    </row>
    <row r="5732" spans="2:7">
      <c r="B5732" s="41">
        <v>44130</v>
      </c>
      <c r="C5732" s="3" t="s">
        <v>107</v>
      </c>
      <c r="D5732" s="3">
        <v>125</v>
      </c>
      <c r="E5732" s="3" t="s">
        <v>110</v>
      </c>
      <c r="F5732" s="3" t="s">
        <v>108</v>
      </c>
      <c r="G5732" s="95">
        <v>2183.13</v>
      </c>
    </row>
    <row r="5733" spans="2:7">
      <c r="B5733" s="41">
        <v>44032</v>
      </c>
      <c r="C5733" s="3" t="s">
        <v>107</v>
      </c>
      <c r="D5733" s="3">
        <v>9</v>
      </c>
      <c r="E5733" s="3" t="s">
        <v>9</v>
      </c>
      <c r="F5733" s="3" t="s">
        <v>105</v>
      </c>
      <c r="G5733" s="95">
        <v>260.55</v>
      </c>
    </row>
    <row r="5734" spans="2:7">
      <c r="B5734" s="41">
        <v>44048</v>
      </c>
      <c r="C5734" s="3" t="s">
        <v>118</v>
      </c>
      <c r="D5734" s="3">
        <v>75</v>
      </c>
      <c r="E5734" s="3" t="s">
        <v>110</v>
      </c>
      <c r="F5734" s="3" t="s">
        <v>115</v>
      </c>
      <c r="G5734" s="95">
        <v>1459.69</v>
      </c>
    </row>
    <row r="5735" spans="2:7">
      <c r="B5735" s="41">
        <v>44118</v>
      </c>
      <c r="C5735" s="3" t="s">
        <v>107</v>
      </c>
      <c r="D5735" s="3">
        <v>5</v>
      </c>
      <c r="E5735" s="3" t="s">
        <v>9</v>
      </c>
      <c r="F5735" s="3" t="s">
        <v>113</v>
      </c>
      <c r="G5735" s="95">
        <v>139.75</v>
      </c>
    </row>
    <row r="5736" spans="2:7">
      <c r="B5736" s="41">
        <v>43980</v>
      </c>
      <c r="C5736" s="3" t="s">
        <v>119</v>
      </c>
      <c r="D5736" s="3">
        <v>17</v>
      </c>
      <c r="E5736" s="3" t="s">
        <v>6</v>
      </c>
      <c r="F5736" s="3" t="s">
        <v>108</v>
      </c>
      <c r="G5736" s="95">
        <v>742.73</v>
      </c>
    </row>
    <row r="5737" spans="2:7">
      <c r="B5737" s="41">
        <v>44362</v>
      </c>
      <c r="C5737" s="3" t="s">
        <v>116</v>
      </c>
      <c r="D5737" s="3">
        <v>4</v>
      </c>
      <c r="E5737" s="3" t="s">
        <v>110</v>
      </c>
      <c r="F5737" s="3" t="s">
        <v>105</v>
      </c>
      <c r="G5737" s="95">
        <v>103.8</v>
      </c>
    </row>
    <row r="5738" spans="2:7">
      <c r="B5738" s="41">
        <v>44492</v>
      </c>
      <c r="C5738" s="3" t="s">
        <v>119</v>
      </c>
      <c r="D5738" s="3">
        <v>28</v>
      </c>
      <c r="E5738" s="3" t="s">
        <v>110</v>
      </c>
      <c r="F5738" s="3" t="s">
        <v>109</v>
      </c>
      <c r="G5738" s="95">
        <v>593.80999999999995</v>
      </c>
    </row>
    <row r="5739" spans="2:7">
      <c r="B5739" s="41">
        <v>44563</v>
      </c>
      <c r="C5739" s="3" t="s">
        <v>119</v>
      </c>
      <c r="D5739" s="3">
        <v>400</v>
      </c>
      <c r="E5739" s="3" t="s">
        <v>110</v>
      </c>
      <c r="F5739" s="3" t="s">
        <v>113</v>
      </c>
      <c r="G5739" s="95">
        <v>5738.5</v>
      </c>
    </row>
    <row r="5740" spans="2:7">
      <c r="B5740" s="41">
        <v>44208</v>
      </c>
      <c r="C5740" s="3" t="s">
        <v>119</v>
      </c>
      <c r="D5740" s="3">
        <v>475</v>
      </c>
      <c r="E5740" s="3" t="s">
        <v>6</v>
      </c>
      <c r="F5740" s="3" t="s">
        <v>108</v>
      </c>
      <c r="G5740" s="95">
        <v>11659.71</v>
      </c>
    </row>
    <row r="5741" spans="2:7">
      <c r="B5741" s="41">
        <v>43931</v>
      </c>
      <c r="C5741" s="3" t="s">
        <v>118</v>
      </c>
      <c r="D5741" s="3">
        <v>1</v>
      </c>
      <c r="E5741" s="3" t="s">
        <v>9</v>
      </c>
      <c r="F5741" s="3" t="s">
        <v>113</v>
      </c>
      <c r="G5741" s="95">
        <v>28.95</v>
      </c>
    </row>
    <row r="5742" spans="2:7">
      <c r="B5742" s="41">
        <v>44117</v>
      </c>
      <c r="C5742" s="3" t="s">
        <v>107</v>
      </c>
      <c r="D5742" s="3">
        <v>600</v>
      </c>
      <c r="E5742" s="3" t="s">
        <v>110</v>
      </c>
      <c r="F5742" s="3" t="s">
        <v>105</v>
      </c>
      <c r="G5742" s="95">
        <v>8952.75</v>
      </c>
    </row>
    <row r="5743" spans="2:7">
      <c r="B5743" s="41">
        <v>44685</v>
      </c>
      <c r="C5743" s="3" t="s">
        <v>119</v>
      </c>
      <c r="D5743" s="3">
        <v>175</v>
      </c>
      <c r="E5743" s="3" t="s">
        <v>112</v>
      </c>
      <c r="F5743" s="3" t="s">
        <v>111</v>
      </c>
      <c r="G5743" s="95">
        <v>4281.38</v>
      </c>
    </row>
    <row r="5744" spans="2:7">
      <c r="B5744" s="41">
        <v>44607</v>
      </c>
      <c r="C5744" s="3" t="s">
        <v>118</v>
      </c>
      <c r="D5744" s="3">
        <v>250</v>
      </c>
      <c r="E5744" s="3" t="s">
        <v>112</v>
      </c>
      <c r="F5744" s="3" t="s">
        <v>115</v>
      </c>
      <c r="G5744" s="95">
        <v>6291.25</v>
      </c>
    </row>
    <row r="5745" spans="2:7">
      <c r="B5745" s="41">
        <v>44828</v>
      </c>
      <c r="C5745" s="3" t="s">
        <v>119</v>
      </c>
      <c r="D5745" s="3">
        <v>9</v>
      </c>
      <c r="E5745" s="3" t="s">
        <v>114</v>
      </c>
      <c r="F5745" s="3" t="s">
        <v>106</v>
      </c>
      <c r="G5745" s="95">
        <v>242.55</v>
      </c>
    </row>
    <row r="5746" spans="2:7">
      <c r="B5746" s="41">
        <v>44729</v>
      </c>
      <c r="C5746" s="3" t="s">
        <v>117</v>
      </c>
      <c r="D5746" s="3">
        <v>3</v>
      </c>
      <c r="E5746" s="3" t="s">
        <v>9</v>
      </c>
      <c r="F5746" s="3" t="s">
        <v>111</v>
      </c>
      <c r="G5746" s="95">
        <v>80.849999999999994</v>
      </c>
    </row>
    <row r="5747" spans="2:7">
      <c r="B5747" s="41">
        <v>44487</v>
      </c>
      <c r="C5747" s="3" t="s">
        <v>119</v>
      </c>
      <c r="D5747" s="3">
        <v>16</v>
      </c>
      <c r="E5747" s="3" t="s">
        <v>110</v>
      </c>
      <c r="F5747" s="3" t="s">
        <v>115</v>
      </c>
      <c r="G5747" s="95">
        <v>415.2</v>
      </c>
    </row>
    <row r="5748" spans="2:7">
      <c r="B5748" s="41">
        <v>43869</v>
      </c>
      <c r="C5748" s="3" t="s">
        <v>118</v>
      </c>
      <c r="D5748" s="3">
        <v>7</v>
      </c>
      <c r="E5748" s="3" t="s">
        <v>110</v>
      </c>
      <c r="F5748" s="3" t="s">
        <v>111</v>
      </c>
      <c r="G5748" s="95">
        <v>181.65</v>
      </c>
    </row>
    <row r="5749" spans="2:7">
      <c r="B5749" s="41">
        <v>44751</v>
      </c>
      <c r="C5749" s="3" t="s">
        <v>119</v>
      </c>
      <c r="D5749" s="3">
        <v>21</v>
      </c>
      <c r="E5749" s="3" t="s">
        <v>110</v>
      </c>
      <c r="F5749" s="3" t="s">
        <v>115</v>
      </c>
      <c r="G5749" s="95">
        <v>502.95</v>
      </c>
    </row>
    <row r="5750" spans="2:7">
      <c r="B5750" s="41">
        <v>44073</v>
      </c>
      <c r="C5750" s="3" t="s">
        <v>116</v>
      </c>
      <c r="D5750" s="3">
        <v>37</v>
      </c>
      <c r="E5750" s="3" t="s">
        <v>6</v>
      </c>
      <c r="F5750" s="3" t="s">
        <v>111</v>
      </c>
      <c r="G5750" s="95">
        <v>1342.6</v>
      </c>
    </row>
    <row r="5751" spans="2:7">
      <c r="B5751" s="41">
        <v>43953</v>
      </c>
      <c r="C5751" s="3" t="s">
        <v>117</v>
      </c>
      <c r="D5751" s="3">
        <v>13</v>
      </c>
      <c r="E5751" s="3" t="s">
        <v>114</v>
      </c>
      <c r="F5751" s="3" t="s">
        <v>109</v>
      </c>
      <c r="G5751" s="95">
        <v>337.35</v>
      </c>
    </row>
    <row r="5752" spans="2:7">
      <c r="B5752" s="41">
        <v>43970</v>
      </c>
      <c r="C5752" s="3" t="s">
        <v>119</v>
      </c>
      <c r="D5752" s="3">
        <v>275</v>
      </c>
      <c r="E5752" s="3" t="s">
        <v>9</v>
      </c>
      <c r="F5752" s="3" t="s">
        <v>109</v>
      </c>
      <c r="G5752" s="95">
        <v>4577.72</v>
      </c>
    </row>
    <row r="5753" spans="2:7">
      <c r="B5753" s="41">
        <v>44579</v>
      </c>
      <c r="C5753" s="3" t="s">
        <v>117</v>
      </c>
      <c r="D5753" s="3">
        <v>300</v>
      </c>
      <c r="E5753" s="3" t="s">
        <v>6</v>
      </c>
      <c r="F5753" s="3" t="s">
        <v>113</v>
      </c>
      <c r="G5753" s="95">
        <v>7536.53</v>
      </c>
    </row>
    <row r="5754" spans="2:7">
      <c r="B5754" s="41">
        <v>44334</v>
      </c>
      <c r="C5754" s="3" t="s">
        <v>116</v>
      </c>
      <c r="D5754" s="3">
        <v>8</v>
      </c>
      <c r="E5754" s="3" t="s">
        <v>114</v>
      </c>
      <c r="F5754" s="3" t="s">
        <v>105</v>
      </c>
      <c r="G5754" s="95">
        <v>199.6</v>
      </c>
    </row>
    <row r="5755" spans="2:7">
      <c r="B5755" s="41">
        <v>43934</v>
      </c>
      <c r="C5755" s="3" t="s">
        <v>117</v>
      </c>
      <c r="D5755" s="3">
        <v>20</v>
      </c>
      <c r="E5755" s="3" t="s">
        <v>9</v>
      </c>
      <c r="F5755" s="3" t="s">
        <v>106</v>
      </c>
      <c r="G5755" s="95">
        <v>559</v>
      </c>
    </row>
    <row r="5756" spans="2:7">
      <c r="B5756" s="41">
        <v>44859</v>
      </c>
      <c r="C5756" s="3" t="s">
        <v>119</v>
      </c>
      <c r="D5756" s="3">
        <v>32</v>
      </c>
      <c r="E5756" s="3" t="s">
        <v>112</v>
      </c>
      <c r="F5756" s="3" t="s">
        <v>109</v>
      </c>
      <c r="G5756" s="95">
        <v>950.64</v>
      </c>
    </row>
    <row r="5757" spans="2:7">
      <c r="B5757" s="41">
        <v>44296</v>
      </c>
      <c r="C5757" s="3" t="s">
        <v>117</v>
      </c>
      <c r="D5757" s="3">
        <v>22</v>
      </c>
      <c r="E5757" s="3" t="s">
        <v>112</v>
      </c>
      <c r="F5757" s="3" t="s">
        <v>108</v>
      </c>
      <c r="G5757" s="95">
        <v>768.9</v>
      </c>
    </row>
    <row r="5758" spans="2:7">
      <c r="B5758" s="41">
        <v>44516</v>
      </c>
      <c r="C5758" s="3" t="s">
        <v>116</v>
      </c>
      <c r="D5758" s="3">
        <v>9</v>
      </c>
      <c r="E5758" s="3" t="s">
        <v>114</v>
      </c>
      <c r="F5758" s="3" t="s">
        <v>115</v>
      </c>
      <c r="G5758" s="95">
        <v>224.55</v>
      </c>
    </row>
    <row r="5759" spans="2:7">
      <c r="B5759" s="41">
        <v>44401</v>
      </c>
      <c r="C5759" s="3" t="s">
        <v>118</v>
      </c>
      <c r="D5759" s="3">
        <v>150</v>
      </c>
      <c r="E5759" s="3" t="s">
        <v>110</v>
      </c>
      <c r="F5759" s="3" t="s">
        <v>111</v>
      </c>
      <c r="G5759" s="95">
        <v>2724.75</v>
      </c>
    </row>
    <row r="5760" spans="2:7">
      <c r="B5760" s="41">
        <v>44309</v>
      </c>
      <c r="C5760" s="3" t="s">
        <v>119</v>
      </c>
      <c r="D5760" s="3">
        <v>425</v>
      </c>
      <c r="E5760" s="3" t="s">
        <v>114</v>
      </c>
      <c r="F5760" s="3" t="s">
        <v>115</v>
      </c>
      <c r="G5760" s="95">
        <v>6341.53</v>
      </c>
    </row>
    <row r="5761" spans="2:7">
      <c r="B5761" s="41">
        <v>44855</v>
      </c>
      <c r="C5761" s="3" t="s">
        <v>119</v>
      </c>
      <c r="D5761" s="3">
        <v>1</v>
      </c>
      <c r="E5761" s="3" t="s">
        <v>110</v>
      </c>
      <c r="F5761" s="3" t="s">
        <v>111</v>
      </c>
      <c r="G5761" s="95">
        <v>23.95</v>
      </c>
    </row>
    <row r="5762" spans="2:7">
      <c r="B5762" s="41">
        <v>44007</v>
      </c>
      <c r="C5762" s="3" t="s">
        <v>117</v>
      </c>
      <c r="D5762" s="3">
        <v>150</v>
      </c>
      <c r="E5762" s="3" t="s">
        <v>9</v>
      </c>
      <c r="F5762" s="3" t="s">
        <v>106</v>
      </c>
      <c r="G5762" s="95">
        <v>2829.75</v>
      </c>
    </row>
    <row r="5763" spans="2:7">
      <c r="B5763" s="41">
        <v>44087</v>
      </c>
      <c r="C5763" s="3" t="s">
        <v>118</v>
      </c>
      <c r="D5763" s="3">
        <v>30</v>
      </c>
      <c r="E5763" s="3" t="s">
        <v>6</v>
      </c>
      <c r="F5763" s="3" t="s">
        <v>115</v>
      </c>
      <c r="G5763" s="95">
        <v>1088.5999999999999</v>
      </c>
    </row>
    <row r="5764" spans="2:7">
      <c r="B5764" s="41">
        <v>44868</v>
      </c>
      <c r="C5764" s="3" t="s">
        <v>119</v>
      </c>
      <c r="D5764" s="3">
        <v>26</v>
      </c>
      <c r="E5764" s="3" t="s">
        <v>112</v>
      </c>
      <c r="F5764" s="3" t="s">
        <v>115</v>
      </c>
      <c r="G5764" s="95">
        <v>772.4</v>
      </c>
    </row>
    <row r="5765" spans="2:7">
      <c r="B5765" s="41">
        <v>44262</v>
      </c>
      <c r="C5765" s="3" t="s">
        <v>107</v>
      </c>
      <c r="D5765" s="3">
        <v>125</v>
      </c>
      <c r="E5765" s="3" t="s">
        <v>110</v>
      </c>
      <c r="F5765" s="3" t="s">
        <v>115</v>
      </c>
      <c r="G5765" s="95">
        <v>2270.63</v>
      </c>
    </row>
    <row r="5766" spans="2:7">
      <c r="B5766" s="41">
        <v>44767</v>
      </c>
      <c r="C5766" s="3" t="s">
        <v>107</v>
      </c>
      <c r="D5766" s="3">
        <v>11</v>
      </c>
      <c r="E5766" s="3" t="s">
        <v>6</v>
      </c>
      <c r="F5766" s="3" t="s">
        <v>105</v>
      </c>
      <c r="G5766" s="95">
        <v>491.59</v>
      </c>
    </row>
    <row r="5767" spans="2:7">
      <c r="B5767" s="41">
        <v>44478</v>
      </c>
      <c r="C5767" s="3" t="s">
        <v>117</v>
      </c>
      <c r="D5767" s="3">
        <v>21</v>
      </c>
      <c r="E5767" s="3" t="s">
        <v>112</v>
      </c>
      <c r="F5767" s="3" t="s">
        <v>109</v>
      </c>
      <c r="G5767" s="95">
        <v>754.95</v>
      </c>
    </row>
    <row r="5768" spans="2:7">
      <c r="B5768" s="41">
        <v>44126</v>
      </c>
      <c r="C5768" s="3" t="s">
        <v>119</v>
      </c>
      <c r="D5768" s="3">
        <v>6</v>
      </c>
      <c r="E5768" s="3" t="s">
        <v>114</v>
      </c>
      <c r="F5768" s="3" t="s">
        <v>105</v>
      </c>
      <c r="G5768" s="95">
        <v>161.69999999999999</v>
      </c>
    </row>
    <row r="5769" spans="2:7">
      <c r="B5769" s="41">
        <v>44515</v>
      </c>
      <c r="C5769" s="3" t="s">
        <v>118</v>
      </c>
      <c r="D5769" s="3">
        <v>7</v>
      </c>
      <c r="E5769" s="3" t="s">
        <v>6</v>
      </c>
      <c r="F5769" s="3" t="s">
        <v>109</v>
      </c>
      <c r="G5769" s="95">
        <v>298.83</v>
      </c>
    </row>
    <row r="5770" spans="2:7">
      <c r="B5770" s="41">
        <v>44659</v>
      </c>
      <c r="C5770" s="3" t="s">
        <v>117</v>
      </c>
      <c r="D5770" s="3">
        <v>18</v>
      </c>
      <c r="E5770" s="3" t="s">
        <v>6</v>
      </c>
      <c r="F5770" s="3" t="s">
        <v>105</v>
      </c>
      <c r="G5770" s="95">
        <v>786.42</v>
      </c>
    </row>
    <row r="5771" spans="2:7">
      <c r="B5771" s="41">
        <v>44565</v>
      </c>
      <c r="C5771" s="3" t="s">
        <v>119</v>
      </c>
      <c r="D5771" s="3">
        <v>7</v>
      </c>
      <c r="E5771" s="3" t="s">
        <v>110</v>
      </c>
      <c r="F5771" s="3" t="s">
        <v>106</v>
      </c>
      <c r="G5771" s="95">
        <v>181.65</v>
      </c>
    </row>
    <row r="5772" spans="2:7">
      <c r="B5772" s="41">
        <v>44213</v>
      </c>
      <c r="C5772" s="3" t="s">
        <v>119</v>
      </c>
      <c r="D5772" s="3">
        <v>14</v>
      </c>
      <c r="E5772" s="3" t="s">
        <v>9</v>
      </c>
      <c r="F5772" s="3" t="s">
        <v>105</v>
      </c>
      <c r="G5772" s="95">
        <v>405.3</v>
      </c>
    </row>
    <row r="5773" spans="2:7">
      <c r="B5773" s="41">
        <v>44514</v>
      </c>
      <c r="C5773" s="3" t="s">
        <v>117</v>
      </c>
      <c r="D5773" s="3">
        <v>4</v>
      </c>
      <c r="E5773" s="3" t="s">
        <v>9</v>
      </c>
      <c r="F5773" s="3" t="s">
        <v>115</v>
      </c>
      <c r="G5773" s="95">
        <v>111.8</v>
      </c>
    </row>
    <row r="5774" spans="2:7">
      <c r="B5774" s="41">
        <v>44036</v>
      </c>
      <c r="C5774" s="3" t="s">
        <v>119</v>
      </c>
      <c r="D5774" s="3">
        <v>9</v>
      </c>
      <c r="E5774" s="3" t="s">
        <v>112</v>
      </c>
      <c r="F5774" s="3" t="s">
        <v>113</v>
      </c>
      <c r="G5774" s="95">
        <v>323.55</v>
      </c>
    </row>
    <row r="5775" spans="2:7">
      <c r="B5775" s="41">
        <v>43982</v>
      </c>
      <c r="C5775" s="3" t="s">
        <v>119</v>
      </c>
      <c r="D5775" s="3">
        <v>8</v>
      </c>
      <c r="E5775" s="3" t="s">
        <v>112</v>
      </c>
      <c r="F5775" s="3" t="s">
        <v>113</v>
      </c>
      <c r="G5775" s="95">
        <v>279.60000000000002</v>
      </c>
    </row>
    <row r="5776" spans="2:7">
      <c r="B5776" s="41">
        <v>44114</v>
      </c>
      <c r="C5776" s="3" t="s">
        <v>117</v>
      </c>
      <c r="D5776" s="3">
        <v>5</v>
      </c>
      <c r="E5776" s="3" t="s">
        <v>9</v>
      </c>
      <c r="F5776" s="3" t="s">
        <v>109</v>
      </c>
      <c r="G5776" s="95">
        <v>144.75</v>
      </c>
    </row>
    <row r="5777" spans="2:7">
      <c r="B5777" s="41">
        <v>43976</v>
      </c>
      <c r="C5777" s="3" t="s">
        <v>107</v>
      </c>
      <c r="D5777" s="3">
        <v>23</v>
      </c>
      <c r="E5777" s="3" t="s">
        <v>112</v>
      </c>
      <c r="F5777" s="3" t="s">
        <v>106</v>
      </c>
      <c r="G5777" s="95">
        <v>826.85</v>
      </c>
    </row>
    <row r="5778" spans="2:7">
      <c r="B5778" s="41">
        <v>44872</v>
      </c>
      <c r="C5778" s="3" t="s">
        <v>118</v>
      </c>
      <c r="D5778" s="3">
        <v>8</v>
      </c>
      <c r="E5778" s="3" t="s">
        <v>112</v>
      </c>
      <c r="F5778" s="3" t="s">
        <v>106</v>
      </c>
      <c r="G5778" s="95">
        <v>271.60000000000002</v>
      </c>
    </row>
    <row r="5779" spans="2:7">
      <c r="B5779" s="41">
        <v>44201</v>
      </c>
      <c r="C5779" s="3" t="s">
        <v>118</v>
      </c>
      <c r="D5779" s="3">
        <v>39</v>
      </c>
      <c r="E5779" s="3" t="s">
        <v>114</v>
      </c>
      <c r="F5779" s="3" t="s">
        <v>113</v>
      </c>
      <c r="G5779" s="95">
        <v>827.09</v>
      </c>
    </row>
    <row r="5780" spans="2:7">
      <c r="B5780" s="41">
        <v>44315</v>
      </c>
      <c r="C5780" s="3" t="s">
        <v>116</v>
      </c>
      <c r="D5780" s="3">
        <v>1</v>
      </c>
      <c r="E5780" s="3" t="s">
        <v>110</v>
      </c>
      <c r="F5780" s="3" t="s">
        <v>106</v>
      </c>
      <c r="G5780" s="95">
        <v>23.95</v>
      </c>
    </row>
    <row r="5781" spans="2:7">
      <c r="B5781" s="41">
        <v>44171</v>
      </c>
      <c r="C5781" s="3" t="s">
        <v>119</v>
      </c>
      <c r="D5781" s="3">
        <v>39</v>
      </c>
      <c r="E5781" s="3" t="s">
        <v>110</v>
      </c>
      <c r="F5781" s="3" t="s">
        <v>115</v>
      </c>
      <c r="G5781" s="95">
        <v>827.09</v>
      </c>
    </row>
    <row r="5782" spans="2:7">
      <c r="B5782" s="41">
        <v>44829</v>
      </c>
      <c r="C5782" s="3" t="s">
        <v>117</v>
      </c>
      <c r="D5782" s="3">
        <v>19</v>
      </c>
      <c r="E5782" s="3" t="s">
        <v>114</v>
      </c>
      <c r="F5782" s="3" t="s">
        <v>115</v>
      </c>
      <c r="G5782" s="95">
        <v>493.05</v>
      </c>
    </row>
    <row r="5783" spans="2:7">
      <c r="B5783" s="41">
        <v>44021</v>
      </c>
      <c r="C5783" s="3" t="s">
        <v>117</v>
      </c>
      <c r="D5783" s="3">
        <v>23</v>
      </c>
      <c r="E5783" s="3" t="s">
        <v>110</v>
      </c>
      <c r="F5783" s="3" t="s">
        <v>111</v>
      </c>
      <c r="G5783" s="95">
        <v>550.85</v>
      </c>
    </row>
    <row r="5784" spans="2:7">
      <c r="B5784" s="41">
        <v>43920</v>
      </c>
      <c r="C5784" s="3" t="s">
        <v>107</v>
      </c>
      <c r="D5784" s="3">
        <v>75</v>
      </c>
      <c r="E5784" s="3" t="s">
        <v>114</v>
      </c>
      <c r="F5784" s="3" t="s">
        <v>105</v>
      </c>
      <c r="G5784" s="95">
        <v>1515.94</v>
      </c>
    </row>
    <row r="5785" spans="2:7">
      <c r="B5785" s="41">
        <v>44900</v>
      </c>
      <c r="C5785" s="3" t="s">
        <v>116</v>
      </c>
      <c r="D5785" s="3">
        <v>7</v>
      </c>
      <c r="E5785" s="3" t="s">
        <v>114</v>
      </c>
      <c r="F5785" s="3" t="s">
        <v>105</v>
      </c>
      <c r="G5785" s="95">
        <v>174.65</v>
      </c>
    </row>
    <row r="5786" spans="2:7">
      <c r="B5786" s="41">
        <v>44117</v>
      </c>
      <c r="C5786" s="3" t="s">
        <v>119</v>
      </c>
      <c r="D5786" s="3">
        <v>475</v>
      </c>
      <c r="E5786" s="3" t="s">
        <v>110</v>
      </c>
      <c r="F5786" s="3" t="s">
        <v>113</v>
      </c>
      <c r="G5786" s="95">
        <v>6814.47</v>
      </c>
    </row>
    <row r="5787" spans="2:7">
      <c r="B5787" s="41">
        <v>44139</v>
      </c>
      <c r="C5787" s="3" t="s">
        <v>117</v>
      </c>
      <c r="D5787" s="3">
        <v>7</v>
      </c>
      <c r="E5787" s="3" t="s">
        <v>112</v>
      </c>
      <c r="F5787" s="3" t="s">
        <v>108</v>
      </c>
      <c r="G5787" s="95">
        <v>251.65</v>
      </c>
    </row>
    <row r="5788" spans="2:7">
      <c r="B5788" s="41">
        <v>44685</v>
      </c>
      <c r="C5788" s="3" t="s">
        <v>119</v>
      </c>
      <c r="D5788" s="3">
        <v>2</v>
      </c>
      <c r="E5788" s="3" t="s">
        <v>6</v>
      </c>
      <c r="F5788" s="3" t="s">
        <v>111</v>
      </c>
      <c r="G5788" s="95">
        <v>87.38</v>
      </c>
    </row>
    <row r="5789" spans="2:7">
      <c r="B5789" s="41">
        <v>44327</v>
      </c>
      <c r="C5789" s="3" t="s">
        <v>107</v>
      </c>
      <c r="D5789" s="3">
        <v>550</v>
      </c>
      <c r="E5789" s="3" t="s">
        <v>114</v>
      </c>
      <c r="F5789" s="3" t="s">
        <v>113</v>
      </c>
      <c r="G5789" s="95">
        <v>7890.44</v>
      </c>
    </row>
    <row r="5790" spans="2:7">
      <c r="B5790" s="41">
        <v>44509</v>
      </c>
      <c r="C5790" s="3" t="s">
        <v>116</v>
      </c>
      <c r="D5790" s="3">
        <v>34</v>
      </c>
      <c r="E5790" s="3" t="s">
        <v>9</v>
      </c>
      <c r="F5790" s="3" t="s">
        <v>113</v>
      </c>
      <c r="G5790" s="95">
        <v>836.66</v>
      </c>
    </row>
    <row r="5791" spans="2:7">
      <c r="B5791" s="41">
        <v>44820</v>
      </c>
      <c r="C5791" s="3" t="s">
        <v>119</v>
      </c>
      <c r="D5791" s="3">
        <v>450</v>
      </c>
      <c r="E5791" s="3" t="s">
        <v>110</v>
      </c>
      <c r="F5791" s="3" t="s">
        <v>108</v>
      </c>
      <c r="G5791" s="95">
        <v>6455.81</v>
      </c>
    </row>
    <row r="5792" spans="2:7">
      <c r="B5792" s="41">
        <v>44337</v>
      </c>
      <c r="C5792" s="3" t="s">
        <v>117</v>
      </c>
      <c r="D5792" s="3">
        <v>50</v>
      </c>
      <c r="E5792" s="3" t="s">
        <v>110</v>
      </c>
      <c r="F5792" s="3" t="s">
        <v>111</v>
      </c>
      <c r="G5792" s="95">
        <v>898.13</v>
      </c>
    </row>
    <row r="5793" spans="2:7">
      <c r="B5793" s="41">
        <v>44614</v>
      </c>
      <c r="C5793" s="3" t="s">
        <v>117</v>
      </c>
      <c r="D5793" s="3">
        <v>275</v>
      </c>
      <c r="E5793" s="3" t="s">
        <v>114</v>
      </c>
      <c r="F5793" s="3" t="s">
        <v>105</v>
      </c>
      <c r="G5793" s="95">
        <v>4103.34</v>
      </c>
    </row>
    <row r="5794" spans="2:7">
      <c r="B5794" s="41">
        <v>44590</v>
      </c>
      <c r="C5794" s="3" t="s">
        <v>116</v>
      </c>
      <c r="D5794" s="3">
        <v>6</v>
      </c>
      <c r="E5794" s="3" t="s">
        <v>110</v>
      </c>
      <c r="F5794" s="3" t="s">
        <v>113</v>
      </c>
      <c r="G5794" s="95">
        <v>143.69999999999999</v>
      </c>
    </row>
    <row r="5795" spans="2:7">
      <c r="B5795" s="41">
        <v>43997</v>
      </c>
      <c r="C5795" s="3" t="s">
        <v>117</v>
      </c>
      <c r="D5795" s="3">
        <v>12</v>
      </c>
      <c r="E5795" s="3" t="s">
        <v>112</v>
      </c>
      <c r="F5795" s="3" t="s">
        <v>105</v>
      </c>
      <c r="G5795" s="95">
        <v>407.4</v>
      </c>
    </row>
    <row r="5796" spans="2:7">
      <c r="B5796" s="41">
        <v>44305</v>
      </c>
      <c r="C5796" s="3" t="s">
        <v>117</v>
      </c>
      <c r="D5796" s="3">
        <v>350</v>
      </c>
      <c r="E5796" s="3" t="s">
        <v>6</v>
      </c>
      <c r="F5796" s="3" t="s">
        <v>106</v>
      </c>
      <c r="G5796" s="95">
        <v>8792.61</v>
      </c>
    </row>
    <row r="5797" spans="2:7">
      <c r="B5797" s="41">
        <v>44559</v>
      </c>
      <c r="C5797" s="3" t="s">
        <v>117</v>
      </c>
      <c r="D5797" s="3">
        <v>41</v>
      </c>
      <c r="E5797" s="3" t="s">
        <v>9</v>
      </c>
      <c r="F5797" s="3" t="s">
        <v>105</v>
      </c>
      <c r="G5797" s="95">
        <v>974.06</v>
      </c>
    </row>
    <row r="5798" spans="2:7">
      <c r="B5798" s="41">
        <v>44621</v>
      </c>
      <c r="C5798" s="3" t="s">
        <v>119</v>
      </c>
      <c r="D5798" s="3">
        <v>39</v>
      </c>
      <c r="E5798" s="3" t="s">
        <v>6</v>
      </c>
      <c r="F5798" s="3" t="s">
        <v>105</v>
      </c>
      <c r="G5798" s="95">
        <v>1415.17</v>
      </c>
    </row>
    <row r="5799" spans="2:7">
      <c r="B5799" s="41">
        <v>44635</v>
      </c>
      <c r="C5799" s="3" t="s">
        <v>117</v>
      </c>
      <c r="D5799" s="3">
        <v>8</v>
      </c>
      <c r="E5799" s="3" t="s">
        <v>114</v>
      </c>
      <c r="F5799" s="3" t="s">
        <v>105</v>
      </c>
      <c r="G5799" s="95">
        <v>199.6</v>
      </c>
    </row>
    <row r="5800" spans="2:7">
      <c r="B5800" s="41">
        <v>44566</v>
      </c>
      <c r="C5800" s="3" t="s">
        <v>117</v>
      </c>
      <c r="D5800" s="3">
        <v>8</v>
      </c>
      <c r="E5800" s="3" t="s">
        <v>110</v>
      </c>
      <c r="F5800" s="3" t="s">
        <v>106</v>
      </c>
      <c r="G5800" s="95">
        <v>207.6</v>
      </c>
    </row>
    <row r="5801" spans="2:7">
      <c r="B5801" s="41">
        <v>44552</v>
      </c>
      <c r="C5801" s="3" t="s">
        <v>117</v>
      </c>
      <c r="D5801" s="3">
        <v>24</v>
      </c>
      <c r="E5801" s="3" t="s">
        <v>112</v>
      </c>
      <c r="F5801" s="3" t="s">
        <v>106</v>
      </c>
      <c r="G5801" s="95">
        <v>712.98</v>
      </c>
    </row>
    <row r="5802" spans="2:7">
      <c r="B5802" s="41">
        <v>44186</v>
      </c>
      <c r="C5802" s="3" t="s">
        <v>116</v>
      </c>
      <c r="D5802" s="3">
        <v>2</v>
      </c>
      <c r="E5802" s="3" t="s">
        <v>110</v>
      </c>
      <c r="F5802" s="3" t="s">
        <v>115</v>
      </c>
      <c r="G5802" s="95">
        <v>51.9</v>
      </c>
    </row>
    <row r="5803" spans="2:7">
      <c r="B5803" s="41">
        <v>44582</v>
      </c>
      <c r="C5803" s="3" t="s">
        <v>117</v>
      </c>
      <c r="D5803" s="3">
        <v>25</v>
      </c>
      <c r="E5803" s="3" t="s">
        <v>112</v>
      </c>
      <c r="F5803" s="3" t="s">
        <v>105</v>
      </c>
      <c r="G5803" s="95">
        <v>721.44</v>
      </c>
    </row>
    <row r="5804" spans="2:7">
      <c r="B5804" s="41">
        <v>44233</v>
      </c>
      <c r="C5804" s="3" t="s">
        <v>119</v>
      </c>
      <c r="D5804" s="3">
        <v>450</v>
      </c>
      <c r="E5804" s="3" t="s">
        <v>112</v>
      </c>
      <c r="F5804" s="3" t="s">
        <v>105</v>
      </c>
      <c r="G5804" s="95">
        <v>8784.56</v>
      </c>
    </row>
    <row r="5805" spans="2:7">
      <c r="B5805" s="41">
        <v>44330</v>
      </c>
      <c r="C5805" s="3" t="s">
        <v>117</v>
      </c>
      <c r="D5805" s="3">
        <v>49</v>
      </c>
      <c r="E5805" s="3" t="s">
        <v>114</v>
      </c>
      <c r="F5805" s="3" t="s">
        <v>113</v>
      </c>
      <c r="G5805" s="95">
        <v>953.66</v>
      </c>
    </row>
    <row r="5806" spans="2:7">
      <c r="B5806" s="41">
        <v>44016</v>
      </c>
      <c r="C5806" s="3" t="s">
        <v>107</v>
      </c>
      <c r="D5806" s="3">
        <v>7</v>
      </c>
      <c r="E5806" s="3" t="s">
        <v>110</v>
      </c>
      <c r="F5806" s="3" t="s">
        <v>115</v>
      </c>
      <c r="G5806" s="95">
        <v>181.65</v>
      </c>
    </row>
    <row r="5807" spans="2:7">
      <c r="B5807" s="41">
        <v>44902</v>
      </c>
      <c r="C5807" s="3" t="s">
        <v>119</v>
      </c>
      <c r="D5807" s="3">
        <v>8</v>
      </c>
      <c r="E5807" s="3" t="s">
        <v>112</v>
      </c>
      <c r="F5807" s="3" t="s">
        <v>108</v>
      </c>
      <c r="G5807" s="95">
        <v>271.60000000000002</v>
      </c>
    </row>
    <row r="5808" spans="2:7">
      <c r="B5808" s="41">
        <v>44384</v>
      </c>
      <c r="C5808" s="3" t="s">
        <v>117</v>
      </c>
      <c r="D5808" s="3">
        <v>325</v>
      </c>
      <c r="E5808" s="3" t="s">
        <v>112</v>
      </c>
      <c r="F5808" s="3" t="s">
        <v>105</v>
      </c>
      <c r="G5808" s="95">
        <v>6344.41</v>
      </c>
    </row>
    <row r="5809" spans="2:7">
      <c r="B5809" s="41">
        <v>44100</v>
      </c>
      <c r="C5809" s="3" t="s">
        <v>118</v>
      </c>
      <c r="D5809" s="3">
        <v>28</v>
      </c>
      <c r="E5809" s="3" t="s">
        <v>9</v>
      </c>
      <c r="F5809" s="3" t="s">
        <v>105</v>
      </c>
      <c r="G5809" s="95">
        <v>641.41</v>
      </c>
    </row>
    <row r="5810" spans="2:7">
      <c r="B5810" s="41">
        <v>44658</v>
      </c>
      <c r="C5810" s="3" t="s">
        <v>116</v>
      </c>
      <c r="D5810" s="3">
        <v>28</v>
      </c>
      <c r="E5810" s="3" t="s">
        <v>112</v>
      </c>
      <c r="F5810" s="3" t="s">
        <v>115</v>
      </c>
      <c r="G5810" s="95">
        <v>855.61</v>
      </c>
    </row>
    <row r="5811" spans="2:7">
      <c r="B5811" s="41">
        <v>44600</v>
      </c>
      <c r="C5811" s="3" t="s">
        <v>119</v>
      </c>
      <c r="D5811" s="3">
        <v>21</v>
      </c>
      <c r="E5811" s="3" t="s">
        <v>9</v>
      </c>
      <c r="F5811" s="3" t="s">
        <v>108</v>
      </c>
      <c r="G5811" s="95">
        <v>607.95000000000005</v>
      </c>
    </row>
    <row r="5812" spans="2:7">
      <c r="B5812" s="41">
        <v>43915</v>
      </c>
      <c r="C5812" s="3" t="s">
        <v>116</v>
      </c>
      <c r="D5812" s="3">
        <v>6</v>
      </c>
      <c r="E5812" s="3" t="s">
        <v>110</v>
      </c>
      <c r="F5812" s="3" t="s">
        <v>113</v>
      </c>
      <c r="G5812" s="95">
        <v>155.69999999999999</v>
      </c>
    </row>
    <row r="5813" spans="2:7">
      <c r="B5813" s="41">
        <v>44313</v>
      </c>
      <c r="C5813" s="3" t="s">
        <v>119</v>
      </c>
      <c r="D5813" s="3">
        <v>31</v>
      </c>
      <c r="E5813" s="3" t="s">
        <v>114</v>
      </c>
      <c r="F5813" s="3" t="s">
        <v>105</v>
      </c>
      <c r="G5813" s="95">
        <v>710.13</v>
      </c>
    </row>
    <row r="5814" spans="2:7">
      <c r="B5814" s="41">
        <v>44612</v>
      </c>
      <c r="C5814" s="3" t="s">
        <v>119</v>
      </c>
      <c r="D5814" s="3">
        <v>200</v>
      </c>
      <c r="E5814" s="3" t="s">
        <v>6</v>
      </c>
      <c r="F5814" s="3" t="s">
        <v>106</v>
      </c>
      <c r="G5814" s="95">
        <v>5976.6</v>
      </c>
    </row>
    <row r="5815" spans="2:7">
      <c r="B5815" s="41">
        <v>44117</v>
      </c>
      <c r="C5815" s="3" t="s">
        <v>119</v>
      </c>
      <c r="D5815" s="3">
        <v>75</v>
      </c>
      <c r="E5815" s="3" t="s">
        <v>114</v>
      </c>
      <c r="F5815" s="3" t="s">
        <v>108</v>
      </c>
      <c r="G5815" s="95">
        <v>1515.94</v>
      </c>
    </row>
    <row r="5816" spans="2:7">
      <c r="B5816" s="41">
        <v>44750</v>
      </c>
      <c r="C5816" s="3" t="s">
        <v>119</v>
      </c>
      <c r="D5816" s="3">
        <v>19</v>
      </c>
      <c r="E5816" s="3" t="s">
        <v>112</v>
      </c>
      <c r="F5816" s="3" t="s">
        <v>111</v>
      </c>
      <c r="G5816" s="95">
        <v>664.05</v>
      </c>
    </row>
    <row r="5817" spans="2:7">
      <c r="B5817" s="41">
        <v>44530</v>
      </c>
      <c r="C5817" s="3" t="s">
        <v>107</v>
      </c>
      <c r="D5817" s="3">
        <v>37</v>
      </c>
      <c r="E5817" s="3" t="s">
        <v>110</v>
      </c>
      <c r="F5817" s="3" t="s">
        <v>106</v>
      </c>
      <c r="G5817" s="95">
        <v>753.23</v>
      </c>
    </row>
    <row r="5818" spans="2:7">
      <c r="B5818" s="41">
        <v>44258</v>
      </c>
      <c r="C5818" s="3" t="s">
        <v>119</v>
      </c>
      <c r="D5818" s="3">
        <v>7</v>
      </c>
      <c r="E5818" s="3" t="s">
        <v>114</v>
      </c>
      <c r="F5818" s="3" t="s">
        <v>109</v>
      </c>
      <c r="G5818" s="95">
        <v>181.65</v>
      </c>
    </row>
    <row r="5819" spans="2:7">
      <c r="B5819" s="41">
        <v>43967</v>
      </c>
      <c r="C5819" s="3" t="s">
        <v>117</v>
      </c>
      <c r="D5819" s="3">
        <v>9</v>
      </c>
      <c r="E5819" s="3" t="s">
        <v>112</v>
      </c>
      <c r="F5819" s="3" t="s">
        <v>105</v>
      </c>
      <c r="G5819" s="95">
        <v>314.55</v>
      </c>
    </row>
    <row r="5820" spans="2:7">
      <c r="B5820" s="41">
        <v>44386</v>
      </c>
      <c r="C5820" s="3" t="s">
        <v>118</v>
      </c>
      <c r="D5820" s="3">
        <v>5</v>
      </c>
      <c r="E5820" s="3" t="s">
        <v>110</v>
      </c>
      <c r="F5820" s="3" t="s">
        <v>115</v>
      </c>
      <c r="G5820" s="95">
        <v>124.75</v>
      </c>
    </row>
    <row r="5821" spans="2:7">
      <c r="B5821" s="41">
        <v>44646</v>
      </c>
      <c r="C5821" s="3" t="s">
        <v>116</v>
      </c>
      <c r="D5821" s="3">
        <v>30</v>
      </c>
      <c r="E5821" s="3" t="s">
        <v>114</v>
      </c>
      <c r="F5821" s="3" t="s">
        <v>111</v>
      </c>
      <c r="G5821" s="95">
        <v>687.23</v>
      </c>
    </row>
    <row r="5822" spans="2:7">
      <c r="B5822" s="41">
        <v>44021</v>
      </c>
      <c r="C5822" s="3" t="s">
        <v>119</v>
      </c>
      <c r="D5822" s="3">
        <v>525</v>
      </c>
      <c r="E5822" s="3" t="s">
        <v>112</v>
      </c>
      <c r="F5822" s="3" t="s">
        <v>106</v>
      </c>
      <c r="G5822" s="95">
        <v>10550.53</v>
      </c>
    </row>
    <row r="5823" spans="2:7">
      <c r="B5823" s="41">
        <v>44753</v>
      </c>
      <c r="C5823" s="3" t="s">
        <v>107</v>
      </c>
      <c r="D5823" s="3">
        <v>19</v>
      </c>
      <c r="E5823" s="3" t="s">
        <v>112</v>
      </c>
      <c r="F5823" s="3" t="s">
        <v>109</v>
      </c>
      <c r="G5823" s="95">
        <v>683.05</v>
      </c>
    </row>
    <row r="5824" spans="2:7">
      <c r="B5824" s="41">
        <v>44124</v>
      </c>
      <c r="C5824" s="3" t="s">
        <v>118</v>
      </c>
      <c r="D5824" s="3">
        <v>350</v>
      </c>
      <c r="E5824" s="3" t="s">
        <v>110</v>
      </c>
      <c r="F5824" s="3" t="s">
        <v>108</v>
      </c>
      <c r="G5824" s="95">
        <v>5222.4399999999996</v>
      </c>
    </row>
    <row r="5825" spans="2:7">
      <c r="B5825" s="41">
        <v>44864</v>
      </c>
      <c r="C5825" s="3" t="s">
        <v>117</v>
      </c>
      <c r="D5825" s="3">
        <v>9</v>
      </c>
      <c r="E5825" s="3" t="s">
        <v>112</v>
      </c>
      <c r="F5825" s="3" t="s">
        <v>108</v>
      </c>
      <c r="G5825" s="95">
        <v>323.55</v>
      </c>
    </row>
    <row r="5826" spans="2:7">
      <c r="B5826" s="41">
        <v>44709</v>
      </c>
      <c r="C5826" s="3" t="s">
        <v>119</v>
      </c>
      <c r="D5826" s="3">
        <v>35</v>
      </c>
      <c r="E5826" s="3" t="s">
        <v>110</v>
      </c>
      <c r="F5826" s="3" t="s">
        <v>105</v>
      </c>
      <c r="G5826" s="95">
        <v>772.01</v>
      </c>
    </row>
    <row r="5827" spans="2:7">
      <c r="B5827" s="41">
        <v>44841</v>
      </c>
      <c r="C5827" s="3" t="s">
        <v>117</v>
      </c>
      <c r="D5827" s="3">
        <v>9</v>
      </c>
      <c r="E5827" s="3" t="s">
        <v>9</v>
      </c>
      <c r="F5827" s="3" t="s">
        <v>105</v>
      </c>
      <c r="G5827" s="95">
        <v>251.55</v>
      </c>
    </row>
    <row r="5828" spans="2:7">
      <c r="B5828" s="41">
        <v>44714</v>
      </c>
      <c r="C5828" s="3" t="s">
        <v>107</v>
      </c>
      <c r="D5828" s="3">
        <v>16</v>
      </c>
      <c r="E5828" s="3" t="s">
        <v>6</v>
      </c>
      <c r="F5828" s="3" t="s">
        <v>115</v>
      </c>
      <c r="G5828" s="95">
        <v>699.04</v>
      </c>
    </row>
    <row r="5829" spans="2:7">
      <c r="B5829" s="41">
        <v>44349</v>
      </c>
      <c r="C5829" s="3" t="s">
        <v>117</v>
      </c>
      <c r="D5829" s="3">
        <v>250</v>
      </c>
      <c r="E5829" s="3" t="s">
        <v>6</v>
      </c>
      <c r="F5829" s="3" t="s">
        <v>113</v>
      </c>
      <c r="G5829" s="95">
        <v>7645.75</v>
      </c>
    </row>
    <row r="5830" spans="2:7">
      <c r="B5830" s="41">
        <v>44469</v>
      </c>
      <c r="C5830" s="3" t="s">
        <v>119</v>
      </c>
      <c r="D5830" s="3">
        <v>39</v>
      </c>
      <c r="E5830" s="3" t="s">
        <v>114</v>
      </c>
      <c r="F5830" s="3" t="s">
        <v>105</v>
      </c>
      <c r="G5830" s="95">
        <v>860.24</v>
      </c>
    </row>
    <row r="5831" spans="2:7">
      <c r="B5831" s="41">
        <v>44389</v>
      </c>
      <c r="C5831" s="3" t="s">
        <v>118</v>
      </c>
      <c r="D5831" s="3">
        <v>225</v>
      </c>
      <c r="E5831" s="3" t="s">
        <v>9</v>
      </c>
      <c r="F5831" s="3" t="s">
        <v>111</v>
      </c>
      <c r="G5831" s="95">
        <v>4244.63</v>
      </c>
    </row>
    <row r="5832" spans="2:7">
      <c r="B5832" s="41">
        <v>44385</v>
      </c>
      <c r="C5832" s="3" t="s">
        <v>107</v>
      </c>
      <c r="D5832" s="3">
        <v>36</v>
      </c>
      <c r="E5832" s="3" t="s">
        <v>110</v>
      </c>
      <c r="F5832" s="3" t="s">
        <v>108</v>
      </c>
      <c r="G5832" s="95">
        <v>732.87</v>
      </c>
    </row>
    <row r="5833" spans="2:7">
      <c r="B5833" s="41">
        <v>44366</v>
      </c>
      <c r="C5833" s="3" t="s">
        <v>117</v>
      </c>
      <c r="D5833" s="3">
        <v>16</v>
      </c>
      <c r="E5833" s="3" t="s">
        <v>114</v>
      </c>
      <c r="F5833" s="3" t="s">
        <v>115</v>
      </c>
      <c r="G5833" s="95">
        <v>399.2</v>
      </c>
    </row>
    <row r="5834" spans="2:7">
      <c r="B5834" s="41">
        <v>44680</v>
      </c>
      <c r="C5834" s="3" t="s">
        <v>107</v>
      </c>
      <c r="D5834" s="3">
        <v>500</v>
      </c>
      <c r="E5834" s="3" t="s">
        <v>114</v>
      </c>
      <c r="F5834" s="3" t="s">
        <v>106</v>
      </c>
      <c r="G5834" s="95">
        <v>7460.63</v>
      </c>
    </row>
    <row r="5835" spans="2:7">
      <c r="B5835" s="41">
        <v>44641</v>
      </c>
      <c r="C5835" s="3" t="s">
        <v>119</v>
      </c>
      <c r="D5835" s="3">
        <v>75</v>
      </c>
      <c r="E5835" s="3" t="s">
        <v>9</v>
      </c>
      <c r="F5835" s="3" t="s">
        <v>115</v>
      </c>
      <c r="G5835" s="95">
        <v>1572.19</v>
      </c>
    </row>
    <row r="5836" spans="2:7">
      <c r="B5836" s="41">
        <v>44636</v>
      </c>
      <c r="C5836" s="3" t="s">
        <v>117</v>
      </c>
      <c r="D5836" s="3">
        <v>400</v>
      </c>
      <c r="E5836" s="3" t="s">
        <v>114</v>
      </c>
      <c r="F5836" s="3" t="s">
        <v>108</v>
      </c>
      <c r="G5836" s="95">
        <v>6198.5</v>
      </c>
    </row>
    <row r="5837" spans="2:7">
      <c r="B5837" s="41">
        <v>44390</v>
      </c>
      <c r="C5837" s="3" t="s">
        <v>107</v>
      </c>
      <c r="D5837" s="3">
        <v>1</v>
      </c>
      <c r="E5837" s="3" t="s">
        <v>6</v>
      </c>
      <c r="F5837" s="3" t="s">
        <v>109</v>
      </c>
      <c r="G5837" s="95">
        <v>42.69</v>
      </c>
    </row>
    <row r="5838" spans="2:7">
      <c r="B5838" s="41">
        <v>44556</v>
      </c>
      <c r="C5838" s="3" t="s">
        <v>119</v>
      </c>
      <c r="D5838" s="3">
        <v>175</v>
      </c>
      <c r="E5838" s="3" t="s">
        <v>110</v>
      </c>
      <c r="F5838" s="3" t="s">
        <v>109</v>
      </c>
      <c r="G5838" s="95">
        <v>3056.38</v>
      </c>
    </row>
    <row r="5839" spans="2:7">
      <c r="B5839" s="41">
        <v>44081</v>
      </c>
      <c r="C5839" s="3" t="s">
        <v>118</v>
      </c>
      <c r="D5839" s="3">
        <v>2</v>
      </c>
      <c r="E5839" s="3" t="s">
        <v>6</v>
      </c>
      <c r="F5839" s="3" t="s">
        <v>109</v>
      </c>
      <c r="G5839" s="95">
        <v>89.38</v>
      </c>
    </row>
    <row r="5840" spans="2:7">
      <c r="B5840" s="41">
        <v>43901</v>
      </c>
      <c r="C5840" s="3" t="s">
        <v>118</v>
      </c>
      <c r="D5840" s="3">
        <v>7</v>
      </c>
      <c r="E5840" s="3" t="s">
        <v>110</v>
      </c>
      <c r="F5840" s="3" t="s">
        <v>111</v>
      </c>
      <c r="G5840" s="95">
        <v>174.65</v>
      </c>
    </row>
    <row r="5841" spans="2:7">
      <c r="B5841" s="41">
        <v>44918</v>
      </c>
      <c r="C5841" s="3" t="s">
        <v>117</v>
      </c>
      <c r="D5841" s="3">
        <v>6</v>
      </c>
      <c r="E5841" s="3" t="s">
        <v>114</v>
      </c>
      <c r="F5841" s="3" t="s">
        <v>111</v>
      </c>
      <c r="G5841" s="95">
        <v>161.69999999999999</v>
      </c>
    </row>
    <row r="5842" spans="2:7">
      <c r="B5842" s="41">
        <v>43893</v>
      </c>
      <c r="C5842" s="3" t="s">
        <v>119</v>
      </c>
      <c r="D5842" s="3">
        <v>6</v>
      </c>
      <c r="E5842" s="3" t="s">
        <v>112</v>
      </c>
      <c r="F5842" s="3" t="s">
        <v>105</v>
      </c>
      <c r="G5842" s="95">
        <v>209.7</v>
      </c>
    </row>
    <row r="5843" spans="2:7">
      <c r="B5843" s="41">
        <v>44029</v>
      </c>
      <c r="C5843" s="3" t="s">
        <v>117</v>
      </c>
      <c r="D5843" s="3">
        <v>350</v>
      </c>
      <c r="E5843" s="3" t="s">
        <v>9</v>
      </c>
      <c r="F5843" s="3" t="s">
        <v>113</v>
      </c>
      <c r="G5843" s="95">
        <v>5826.19</v>
      </c>
    </row>
    <row r="5844" spans="2:7">
      <c r="B5844" s="41">
        <v>44008</v>
      </c>
      <c r="C5844" s="3" t="s">
        <v>117</v>
      </c>
      <c r="D5844" s="3">
        <v>41</v>
      </c>
      <c r="E5844" s="3" t="s">
        <v>110</v>
      </c>
      <c r="F5844" s="3" t="s">
        <v>109</v>
      </c>
      <c r="G5844" s="95">
        <v>869.51</v>
      </c>
    </row>
    <row r="5845" spans="2:7">
      <c r="B5845" s="41">
        <v>44668</v>
      </c>
      <c r="C5845" s="3" t="s">
        <v>116</v>
      </c>
      <c r="D5845" s="3">
        <v>34</v>
      </c>
      <c r="E5845" s="3" t="s">
        <v>112</v>
      </c>
      <c r="F5845" s="3" t="s">
        <v>106</v>
      </c>
      <c r="G5845" s="95">
        <v>1010.06</v>
      </c>
    </row>
    <row r="5846" spans="2:7">
      <c r="B5846" s="41">
        <v>44333</v>
      </c>
      <c r="C5846" s="3" t="s">
        <v>117</v>
      </c>
      <c r="D5846" s="3">
        <v>400</v>
      </c>
      <c r="E5846" s="3" t="s">
        <v>112</v>
      </c>
      <c r="F5846" s="3" t="s">
        <v>108</v>
      </c>
      <c r="G5846" s="95">
        <v>7808.5</v>
      </c>
    </row>
    <row r="5847" spans="2:7">
      <c r="B5847" s="41">
        <v>43965</v>
      </c>
      <c r="C5847" s="3" t="s">
        <v>119</v>
      </c>
      <c r="D5847" s="3">
        <v>37</v>
      </c>
      <c r="E5847" s="3" t="s">
        <v>114</v>
      </c>
      <c r="F5847" s="3" t="s">
        <v>106</v>
      </c>
      <c r="G5847" s="95">
        <v>816.13</v>
      </c>
    </row>
    <row r="5848" spans="2:7">
      <c r="B5848" s="41">
        <v>44232</v>
      </c>
      <c r="C5848" s="3" t="s">
        <v>118</v>
      </c>
      <c r="D5848" s="3">
        <v>34</v>
      </c>
      <c r="E5848" s="3" t="s">
        <v>110</v>
      </c>
      <c r="F5848" s="3" t="s">
        <v>113</v>
      </c>
      <c r="G5848" s="95">
        <v>721.06</v>
      </c>
    </row>
    <row r="5849" spans="2:7">
      <c r="B5849" s="41">
        <v>43834</v>
      </c>
      <c r="C5849" s="3" t="s">
        <v>119</v>
      </c>
      <c r="D5849" s="3">
        <v>275</v>
      </c>
      <c r="E5849" s="3" t="s">
        <v>9</v>
      </c>
      <c r="F5849" s="3" t="s">
        <v>108</v>
      </c>
      <c r="G5849" s="95">
        <v>4419.59</v>
      </c>
    </row>
    <row r="5850" spans="2:7">
      <c r="B5850" s="41">
        <v>44598</v>
      </c>
      <c r="C5850" s="3" t="s">
        <v>119</v>
      </c>
      <c r="D5850" s="3">
        <v>5</v>
      </c>
      <c r="E5850" s="3" t="s">
        <v>110</v>
      </c>
      <c r="F5850" s="3" t="s">
        <v>113</v>
      </c>
      <c r="G5850" s="95">
        <v>119.75</v>
      </c>
    </row>
    <row r="5851" spans="2:7">
      <c r="B5851" s="41">
        <v>43845</v>
      </c>
      <c r="C5851" s="3" t="s">
        <v>119</v>
      </c>
      <c r="D5851" s="3">
        <v>2</v>
      </c>
      <c r="E5851" s="3" t="s">
        <v>9</v>
      </c>
      <c r="F5851" s="3" t="s">
        <v>113</v>
      </c>
      <c r="G5851" s="95">
        <v>55.9</v>
      </c>
    </row>
    <row r="5852" spans="2:7">
      <c r="B5852" s="41">
        <v>44674</v>
      </c>
      <c r="C5852" s="3" t="s">
        <v>118</v>
      </c>
      <c r="D5852" s="3">
        <v>48</v>
      </c>
      <c r="E5852" s="3" t="s">
        <v>114</v>
      </c>
      <c r="F5852" s="3" t="s">
        <v>115</v>
      </c>
      <c r="G5852" s="95">
        <v>934.2</v>
      </c>
    </row>
    <row r="5853" spans="2:7">
      <c r="B5853" s="41">
        <v>44770</v>
      </c>
      <c r="C5853" s="3" t="s">
        <v>117</v>
      </c>
      <c r="D5853" s="3">
        <v>525</v>
      </c>
      <c r="E5853" s="3" t="s">
        <v>6</v>
      </c>
      <c r="F5853" s="3" t="s">
        <v>109</v>
      </c>
      <c r="G5853" s="95">
        <v>13490.79</v>
      </c>
    </row>
    <row r="5854" spans="2:7">
      <c r="B5854" s="41">
        <v>44714</v>
      </c>
      <c r="C5854" s="3" t="s">
        <v>117</v>
      </c>
      <c r="D5854" s="3">
        <v>42</v>
      </c>
      <c r="E5854" s="3" t="s">
        <v>9</v>
      </c>
      <c r="F5854" s="3" t="s">
        <v>113</v>
      </c>
      <c r="G5854" s="95">
        <v>997.82</v>
      </c>
    </row>
    <row r="5855" spans="2:7">
      <c r="B5855" s="41">
        <v>44254</v>
      </c>
      <c r="C5855" s="3" t="s">
        <v>119</v>
      </c>
      <c r="D5855" s="3">
        <v>42</v>
      </c>
      <c r="E5855" s="3" t="s">
        <v>114</v>
      </c>
      <c r="F5855" s="3" t="s">
        <v>106</v>
      </c>
      <c r="G5855" s="95">
        <v>926.42</v>
      </c>
    </row>
    <row r="5856" spans="2:7">
      <c r="B5856" s="41">
        <v>44111</v>
      </c>
      <c r="C5856" s="3" t="s">
        <v>116</v>
      </c>
      <c r="D5856" s="3">
        <v>475</v>
      </c>
      <c r="E5856" s="3" t="s">
        <v>6</v>
      </c>
      <c r="F5856" s="3" t="s">
        <v>106</v>
      </c>
      <c r="G5856" s="95">
        <v>12205.96</v>
      </c>
    </row>
    <row r="5857" spans="2:7">
      <c r="B5857" s="41">
        <v>44152</v>
      </c>
      <c r="C5857" s="3" t="s">
        <v>116</v>
      </c>
      <c r="D5857" s="3">
        <v>6</v>
      </c>
      <c r="E5857" s="3" t="s">
        <v>9</v>
      </c>
      <c r="F5857" s="3" t="s">
        <v>115</v>
      </c>
      <c r="G5857" s="95">
        <v>161.69999999999999</v>
      </c>
    </row>
    <row r="5858" spans="2:7">
      <c r="B5858" s="41">
        <v>44194</v>
      </c>
      <c r="C5858" s="3" t="s">
        <v>117</v>
      </c>
      <c r="D5858" s="3">
        <v>44</v>
      </c>
      <c r="E5858" s="3" t="s">
        <v>6</v>
      </c>
      <c r="F5858" s="3" t="s">
        <v>113</v>
      </c>
      <c r="G5858" s="95">
        <v>1671.41</v>
      </c>
    </row>
    <row r="5859" spans="2:7">
      <c r="B5859" s="41">
        <v>44306</v>
      </c>
      <c r="C5859" s="3" t="s">
        <v>119</v>
      </c>
      <c r="D5859" s="3">
        <v>43</v>
      </c>
      <c r="E5859" s="3" t="s">
        <v>114</v>
      </c>
      <c r="F5859" s="3" t="s">
        <v>111</v>
      </c>
      <c r="G5859" s="95">
        <v>948.47</v>
      </c>
    </row>
    <row r="5860" spans="2:7">
      <c r="B5860" s="41">
        <v>44207</v>
      </c>
      <c r="C5860" s="3" t="s">
        <v>116</v>
      </c>
      <c r="D5860" s="3">
        <v>2</v>
      </c>
      <c r="E5860" s="3" t="s">
        <v>112</v>
      </c>
      <c r="F5860" s="3" t="s">
        <v>105</v>
      </c>
      <c r="G5860" s="95">
        <v>67.900000000000006</v>
      </c>
    </row>
    <row r="5861" spans="2:7">
      <c r="B5861" s="41">
        <v>44285</v>
      </c>
      <c r="C5861" s="3" t="s">
        <v>119</v>
      </c>
      <c r="D5861" s="3">
        <v>225</v>
      </c>
      <c r="E5861" s="3" t="s">
        <v>6</v>
      </c>
      <c r="F5861" s="3" t="s">
        <v>108</v>
      </c>
      <c r="G5861" s="95">
        <v>7038.68</v>
      </c>
    </row>
    <row r="5862" spans="2:7">
      <c r="B5862" s="41">
        <v>44525</v>
      </c>
      <c r="C5862" s="3" t="s">
        <v>118</v>
      </c>
      <c r="D5862" s="3">
        <v>8</v>
      </c>
      <c r="E5862" s="3" t="s">
        <v>6</v>
      </c>
      <c r="F5862" s="3" t="s">
        <v>108</v>
      </c>
      <c r="G5862" s="95">
        <v>341.52</v>
      </c>
    </row>
    <row r="5863" spans="2:7">
      <c r="B5863" s="41">
        <v>44772</v>
      </c>
      <c r="C5863" s="3" t="s">
        <v>119</v>
      </c>
      <c r="D5863" s="3">
        <v>150</v>
      </c>
      <c r="E5863" s="3" t="s">
        <v>114</v>
      </c>
      <c r="F5863" s="3" t="s">
        <v>113</v>
      </c>
      <c r="G5863" s="95">
        <v>2829.75</v>
      </c>
    </row>
    <row r="5864" spans="2:7">
      <c r="B5864" s="41">
        <v>44768</v>
      </c>
      <c r="C5864" s="3" t="s">
        <v>117</v>
      </c>
      <c r="D5864" s="3">
        <v>3</v>
      </c>
      <c r="E5864" s="3" t="s">
        <v>114</v>
      </c>
      <c r="F5864" s="3" t="s">
        <v>111</v>
      </c>
      <c r="G5864" s="95">
        <v>80.849999999999994</v>
      </c>
    </row>
    <row r="5865" spans="2:7">
      <c r="B5865" s="41">
        <v>44338</v>
      </c>
      <c r="C5865" s="3" t="s">
        <v>117</v>
      </c>
      <c r="D5865" s="3">
        <v>125</v>
      </c>
      <c r="E5865" s="3" t="s">
        <v>9</v>
      </c>
      <c r="F5865" s="3" t="s">
        <v>105</v>
      </c>
      <c r="G5865" s="95">
        <v>2445.63</v>
      </c>
    </row>
    <row r="5866" spans="2:7">
      <c r="B5866" s="41">
        <v>44311</v>
      </c>
      <c r="C5866" s="3" t="s">
        <v>119</v>
      </c>
      <c r="D5866" s="3">
        <v>33</v>
      </c>
      <c r="E5866" s="3" t="s">
        <v>9</v>
      </c>
      <c r="F5866" s="3" t="s">
        <v>108</v>
      </c>
      <c r="G5866" s="95">
        <v>812.05</v>
      </c>
    </row>
    <row r="5867" spans="2:7">
      <c r="B5867" s="41">
        <v>44397</v>
      </c>
      <c r="C5867" s="3" t="s">
        <v>118</v>
      </c>
      <c r="D5867" s="3">
        <v>125</v>
      </c>
      <c r="E5867" s="3" t="s">
        <v>110</v>
      </c>
      <c r="F5867" s="3" t="s">
        <v>105</v>
      </c>
      <c r="G5867" s="95">
        <v>2270.63</v>
      </c>
    </row>
    <row r="5868" spans="2:7">
      <c r="B5868" s="41">
        <v>44023</v>
      </c>
      <c r="C5868" s="3" t="s">
        <v>119</v>
      </c>
      <c r="D5868" s="3">
        <v>39</v>
      </c>
      <c r="E5868" s="3" t="s">
        <v>112</v>
      </c>
      <c r="F5868" s="3" t="s">
        <v>108</v>
      </c>
      <c r="G5868" s="95">
        <v>1125.44</v>
      </c>
    </row>
    <row r="5869" spans="2:7">
      <c r="B5869" s="41">
        <v>44731</v>
      </c>
      <c r="C5869" s="3" t="s">
        <v>119</v>
      </c>
      <c r="D5869" s="3">
        <v>7</v>
      </c>
      <c r="E5869" s="3" t="s">
        <v>114</v>
      </c>
      <c r="F5869" s="3" t="s">
        <v>109</v>
      </c>
      <c r="G5869" s="95">
        <v>188.65</v>
      </c>
    </row>
    <row r="5870" spans="2:7">
      <c r="B5870" s="41">
        <v>44894</v>
      </c>
      <c r="C5870" s="3" t="s">
        <v>117</v>
      </c>
      <c r="D5870" s="3">
        <v>525</v>
      </c>
      <c r="E5870" s="3" t="s">
        <v>6</v>
      </c>
      <c r="F5870" s="3" t="s">
        <v>105</v>
      </c>
      <c r="G5870" s="95">
        <v>12887.04</v>
      </c>
    </row>
    <row r="5871" spans="2:7">
      <c r="B5871" s="41">
        <v>44811</v>
      </c>
      <c r="C5871" s="3" t="s">
        <v>117</v>
      </c>
      <c r="D5871" s="3">
        <v>525</v>
      </c>
      <c r="E5871" s="3" t="s">
        <v>9</v>
      </c>
      <c r="F5871" s="3" t="s">
        <v>109</v>
      </c>
      <c r="G5871" s="95">
        <v>8437.41</v>
      </c>
    </row>
    <row r="5872" spans="2:7">
      <c r="B5872" s="41">
        <v>44133</v>
      </c>
      <c r="C5872" s="3" t="s">
        <v>117</v>
      </c>
      <c r="D5872" s="3">
        <v>3</v>
      </c>
      <c r="E5872" s="3" t="s">
        <v>9</v>
      </c>
      <c r="F5872" s="3" t="s">
        <v>108</v>
      </c>
      <c r="G5872" s="95">
        <v>86.85</v>
      </c>
    </row>
    <row r="5873" spans="2:7">
      <c r="B5873" s="41">
        <v>44516</v>
      </c>
      <c r="C5873" s="3" t="s">
        <v>119</v>
      </c>
      <c r="D5873" s="3">
        <v>200</v>
      </c>
      <c r="E5873" s="3" t="s">
        <v>114</v>
      </c>
      <c r="F5873" s="3" t="s">
        <v>113</v>
      </c>
      <c r="G5873" s="95">
        <v>3773</v>
      </c>
    </row>
    <row r="5874" spans="2:7">
      <c r="B5874" s="41">
        <v>44706</v>
      </c>
      <c r="C5874" s="3" t="s">
        <v>116</v>
      </c>
      <c r="D5874" s="3">
        <v>46</v>
      </c>
      <c r="E5874" s="3" t="s">
        <v>9</v>
      </c>
      <c r="F5874" s="3" t="s">
        <v>106</v>
      </c>
      <c r="G5874" s="95">
        <v>1053.75</v>
      </c>
    </row>
    <row r="5875" spans="2:7">
      <c r="B5875" s="41">
        <v>44561</v>
      </c>
      <c r="C5875" s="3" t="s">
        <v>119</v>
      </c>
      <c r="D5875" s="3">
        <v>300</v>
      </c>
      <c r="E5875" s="3" t="s">
        <v>9</v>
      </c>
      <c r="F5875" s="3" t="s">
        <v>113</v>
      </c>
      <c r="G5875" s="95">
        <v>4993.88</v>
      </c>
    </row>
    <row r="5876" spans="2:7">
      <c r="B5876" s="41">
        <v>43959</v>
      </c>
      <c r="C5876" s="3" t="s">
        <v>118</v>
      </c>
      <c r="D5876" s="3">
        <v>28</v>
      </c>
      <c r="E5876" s="3" t="s">
        <v>9</v>
      </c>
      <c r="F5876" s="3" t="s">
        <v>108</v>
      </c>
      <c r="G5876" s="95">
        <v>665.21</v>
      </c>
    </row>
    <row r="5877" spans="2:7">
      <c r="B5877" s="41">
        <v>44832</v>
      </c>
      <c r="C5877" s="3" t="s">
        <v>118</v>
      </c>
      <c r="D5877" s="3">
        <v>18</v>
      </c>
      <c r="E5877" s="3" t="s">
        <v>110</v>
      </c>
      <c r="F5877" s="3" t="s">
        <v>105</v>
      </c>
      <c r="G5877" s="95">
        <v>449.1</v>
      </c>
    </row>
    <row r="5878" spans="2:7">
      <c r="B5878" s="41">
        <v>44063</v>
      </c>
      <c r="C5878" s="3" t="s">
        <v>117</v>
      </c>
      <c r="D5878" s="3">
        <v>250</v>
      </c>
      <c r="E5878" s="3" t="s">
        <v>9</v>
      </c>
      <c r="F5878" s="3" t="s">
        <v>115</v>
      </c>
      <c r="G5878" s="95">
        <v>5066.25</v>
      </c>
    </row>
    <row r="5879" spans="2:7">
      <c r="B5879" s="41">
        <v>44246</v>
      </c>
      <c r="C5879" s="3" t="s">
        <v>116</v>
      </c>
      <c r="D5879" s="3">
        <v>20</v>
      </c>
      <c r="E5879" s="3" t="s">
        <v>110</v>
      </c>
      <c r="F5879" s="3" t="s">
        <v>115</v>
      </c>
      <c r="G5879" s="95">
        <v>479</v>
      </c>
    </row>
    <row r="5880" spans="2:7">
      <c r="B5880" s="41">
        <v>44006</v>
      </c>
      <c r="C5880" s="3" t="s">
        <v>117</v>
      </c>
      <c r="D5880" s="3">
        <v>1</v>
      </c>
      <c r="E5880" s="3" t="s">
        <v>114</v>
      </c>
      <c r="F5880" s="3" t="s">
        <v>113</v>
      </c>
      <c r="G5880" s="95">
        <v>25.95</v>
      </c>
    </row>
    <row r="5881" spans="2:7">
      <c r="B5881" s="41">
        <v>44231</v>
      </c>
      <c r="C5881" s="3" t="s">
        <v>117</v>
      </c>
      <c r="D5881" s="3">
        <v>24</v>
      </c>
      <c r="E5881" s="3" t="s">
        <v>6</v>
      </c>
      <c r="F5881" s="3" t="s">
        <v>111</v>
      </c>
      <c r="G5881" s="95">
        <v>870.88</v>
      </c>
    </row>
    <row r="5882" spans="2:7">
      <c r="B5882" s="41">
        <v>44442</v>
      </c>
      <c r="C5882" s="3" t="s">
        <v>117</v>
      </c>
      <c r="D5882" s="3">
        <v>75</v>
      </c>
      <c r="E5882" s="3" t="s">
        <v>9</v>
      </c>
      <c r="F5882" s="3" t="s">
        <v>106</v>
      </c>
      <c r="G5882" s="95">
        <v>1628.44</v>
      </c>
    </row>
    <row r="5883" spans="2:7">
      <c r="B5883" s="41">
        <v>44609</v>
      </c>
      <c r="C5883" s="3" t="s">
        <v>107</v>
      </c>
      <c r="D5883" s="3">
        <v>15</v>
      </c>
      <c r="E5883" s="3" t="s">
        <v>110</v>
      </c>
      <c r="F5883" s="3" t="s">
        <v>106</v>
      </c>
      <c r="G5883" s="95">
        <v>359.25</v>
      </c>
    </row>
    <row r="5884" spans="2:7">
      <c r="B5884" s="41">
        <v>44660</v>
      </c>
      <c r="C5884" s="3" t="s">
        <v>116</v>
      </c>
      <c r="D5884" s="3">
        <v>45</v>
      </c>
      <c r="E5884" s="3" t="s">
        <v>110</v>
      </c>
      <c r="F5884" s="3" t="s">
        <v>113</v>
      </c>
      <c r="G5884" s="95">
        <v>916.09</v>
      </c>
    </row>
    <row r="5885" spans="2:7">
      <c r="B5885" s="41">
        <v>44037</v>
      </c>
      <c r="C5885" s="3" t="s">
        <v>116</v>
      </c>
      <c r="D5885" s="3">
        <v>32</v>
      </c>
      <c r="E5885" s="3" t="s">
        <v>114</v>
      </c>
      <c r="F5885" s="3" t="s">
        <v>106</v>
      </c>
      <c r="G5885" s="95">
        <v>733.04</v>
      </c>
    </row>
    <row r="5886" spans="2:7">
      <c r="B5886" s="41">
        <v>43958</v>
      </c>
      <c r="C5886" s="3" t="s">
        <v>116</v>
      </c>
      <c r="D5886" s="3">
        <v>46</v>
      </c>
      <c r="E5886" s="3" t="s">
        <v>6</v>
      </c>
      <c r="F5886" s="3" t="s">
        <v>111</v>
      </c>
      <c r="G5886" s="95">
        <v>1708.28</v>
      </c>
    </row>
    <row r="5887" spans="2:7">
      <c r="B5887" s="41">
        <v>43915</v>
      </c>
      <c r="C5887" s="3" t="s">
        <v>116</v>
      </c>
      <c r="D5887" s="3">
        <v>375</v>
      </c>
      <c r="E5887" s="3" t="s">
        <v>114</v>
      </c>
      <c r="F5887" s="3" t="s">
        <v>109</v>
      </c>
      <c r="G5887" s="95">
        <v>5379.84</v>
      </c>
    </row>
    <row r="5888" spans="2:7">
      <c r="B5888" s="41">
        <v>44102</v>
      </c>
      <c r="C5888" s="3" t="s">
        <v>117</v>
      </c>
      <c r="D5888" s="3">
        <v>37</v>
      </c>
      <c r="E5888" s="3" t="s">
        <v>6</v>
      </c>
      <c r="F5888" s="3" t="s">
        <v>106</v>
      </c>
      <c r="G5888" s="95">
        <v>1405.5</v>
      </c>
    </row>
    <row r="5889" spans="2:7">
      <c r="B5889" s="41">
        <v>44266</v>
      </c>
      <c r="C5889" s="3" t="s">
        <v>117</v>
      </c>
      <c r="D5889" s="3">
        <v>8</v>
      </c>
      <c r="E5889" s="3" t="s">
        <v>9</v>
      </c>
      <c r="F5889" s="3" t="s">
        <v>106</v>
      </c>
      <c r="G5889" s="95">
        <v>215.6</v>
      </c>
    </row>
    <row r="5890" spans="2:7">
      <c r="B5890" s="46">
        <v>44897</v>
      </c>
      <c r="C5890" s="12" t="s">
        <v>118</v>
      </c>
      <c r="D5890" s="12">
        <v>50</v>
      </c>
      <c r="E5890" s="12" t="s">
        <v>112</v>
      </c>
      <c r="F5890" s="12" t="s">
        <v>113</v>
      </c>
      <c r="G5890" s="96">
        <v>1348.13</v>
      </c>
    </row>
  </sheetData>
  <pageMargins left="0.7" right="0.7" top="0.75" bottom="0.75" header="0.3" footer="0.3"/>
  <pageSetup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6BE3D-9018-4725-85EC-044F7818E137}">
  <sheetPr>
    <tabColor rgb="FFFFFF00"/>
  </sheetPr>
  <dimension ref="A1:H3044"/>
  <sheetViews>
    <sheetView zoomScale="91" zoomScaleNormal="91" workbookViewId="0">
      <selection activeCell="A2" sqref="A2"/>
    </sheetView>
  </sheetViews>
  <sheetFormatPr defaultColWidth="8.85546875" defaultRowHeight="15"/>
  <cols>
    <col min="1" max="1" width="19.42578125" bestFit="1" customWidth="1"/>
    <col min="2" max="2" width="13.42578125" bestFit="1" customWidth="1"/>
    <col min="3" max="3" width="10.28515625" customWidth="1"/>
    <col min="4" max="4" width="17.140625" customWidth="1"/>
    <col min="5" max="5" width="12.42578125" customWidth="1"/>
    <col min="6" max="6" width="14.7109375" customWidth="1"/>
  </cols>
  <sheetData>
    <row r="1" spans="1:8">
      <c r="A1" s="102" t="s">
        <v>122</v>
      </c>
    </row>
    <row r="3" spans="1:8">
      <c r="A3" s="1" t="s">
        <v>0</v>
      </c>
      <c r="B3" s="1" t="s">
        <v>101</v>
      </c>
      <c r="C3" s="1" t="s">
        <v>102</v>
      </c>
      <c r="D3" s="1" t="s">
        <v>1</v>
      </c>
      <c r="E3" s="1" t="s">
        <v>103</v>
      </c>
      <c r="F3" s="1" t="s">
        <v>104</v>
      </c>
      <c r="H3" s="101" t="s">
        <v>123</v>
      </c>
    </row>
    <row r="5" spans="1:8">
      <c r="A5" s="98">
        <v>45152</v>
      </c>
      <c r="B5" s="99" t="s">
        <v>117</v>
      </c>
      <c r="C5" s="99">
        <v>100</v>
      </c>
      <c r="D5" s="99" t="s">
        <v>112</v>
      </c>
      <c r="E5" s="99" t="s">
        <v>109</v>
      </c>
      <c r="F5" s="100">
        <v>2446.5</v>
      </c>
      <c r="H5" s="101" t="s">
        <v>421</v>
      </c>
    </row>
    <row r="6" spans="1:8">
      <c r="A6" s="98">
        <v>45224</v>
      </c>
      <c r="B6" s="99" t="s">
        <v>116</v>
      </c>
      <c r="C6" s="99">
        <v>45</v>
      </c>
      <c r="D6" s="99" t="s">
        <v>6</v>
      </c>
      <c r="E6" s="99" t="s">
        <v>106</v>
      </c>
      <c r="F6" s="100">
        <v>1671.1424999999999</v>
      </c>
    </row>
    <row r="7" spans="1:8">
      <c r="A7" s="98">
        <v>44994</v>
      </c>
      <c r="B7" s="99" t="s">
        <v>116</v>
      </c>
      <c r="C7" s="99">
        <v>150</v>
      </c>
      <c r="D7" s="99" t="s">
        <v>110</v>
      </c>
      <c r="E7" s="99" t="s">
        <v>105</v>
      </c>
      <c r="F7" s="100">
        <v>2619.75</v>
      </c>
    </row>
    <row r="8" spans="1:8">
      <c r="A8" s="98">
        <v>45218</v>
      </c>
      <c r="B8" s="99" t="s">
        <v>118</v>
      </c>
      <c r="C8" s="99">
        <v>300</v>
      </c>
      <c r="D8" s="99" t="s">
        <v>110</v>
      </c>
      <c r="E8" s="99" t="s">
        <v>111</v>
      </c>
      <c r="F8" s="100">
        <v>4303.8749999999991</v>
      </c>
    </row>
    <row r="9" spans="1:8">
      <c r="A9" s="98">
        <v>45281</v>
      </c>
      <c r="B9" s="99" t="s">
        <v>117</v>
      </c>
      <c r="C9" s="99">
        <v>75</v>
      </c>
      <c r="D9" s="99" t="s">
        <v>110</v>
      </c>
      <c r="E9" s="99" t="s">
        <v>111</v>
      </c>
      <c r="F9" s="100">
        <v>1403.4375</v>
      </c>
    </row>
    <row r="10" spans="1:8">
      <c r="A10" s="98">
        <v>45123</v>
      </c>
      <c r="B10" s="99" t="s">
        <v>117</v>
      </c>
      <c r="C10" s="99">
        <v>475</v>
      </c>
      <c r="D10" s="99" t="s">
        <v>114</v>
      </c>
      <c r="E10" s="99" t="s">
        <v>108</v>
      </c>
      <c r="F10" s="100">
        <v>7087.5937499999991</v>
      </c>
    </row>
    <row r="11" spans="1:8">
      <c r="A11" s="98">
        <v>45250</v>
      </c>
      <c r="B11" s="99" t="s">
        <v>117</v>
      </c>
      <c r="C11" s="99">
        <v>4</v>
      </c>
      <c r="D11" s="99" t="s">
        <v>110</v>
      </c>
      <c r="E11" s="99" t="s">
        <v>109</v>
      </c>
      <c r="F11" s="100">
        <v>99.8</v>
      </c>
    </row>
    <row r="12" spans="1:8">
      <c r="A12" s="98">
        <v>45019</v>
      </c>
      <c r="B12" s="99" t="s">
        <v>117</v>
      </c>
      <c r="C12" s="99">
        <v>75</v>
      </c>
      <c r="D12" s="99" t="s">
        <v>9</v>
      </c>
      <c r="E12" s="99" t="s">
        <v>105</v>
      </c>
      <c r="F12" s="100">
        <v>1572.1875</v>
      </c>
    </row>
    <row r="13" spans="1:8">
      <c r="A13" s="98">
        <v>45120</v>
      </c>
      <c r="B13" s="99" t="s">
        <v>117</v>
      </c>
      <c r="C13" s="99">
        <v>17</v>
      </c>
      <c r="D13" s="99" t="s">
        <v>6</v>
      </c>
      <c r="E13" s="99" t="s">
        <v>105</v>
      </c>
      <c r="F13" s="100">
        <v>742.73</v>
      </c>
    </row>
    <row r="14" spans="1:8">
      <c r="A14" s="98">
        <v>45232</v>
      </c>
      <c r="B14" s="99" t="s">
        <v>117</v>
      </c>
      <c r="C14" s="99">
        <v>48</v>
      </c>
      <c r="D14" s="99" t="s">
        <v>6</v>
      </c>
      <c r="E14" s="99" t="s">
        <v>111</v>
      </c>
      <c r="F14" s="100">
        <v>1572.84</v>
      </c>
    </row>
    <row r="15" spans="1:8">
      <c r="A15" s="98">
        <v>45016</v>
      </c>
      <c r="B15" s="99" t="s">
        <v>116</v>
      </c>
      <c r="C15" s="99">
        <v>350</v>
      </c>
      <c r="D15" s="99" t="s">
        <v>9</v>
      </c>
      <c r="E15" s="99" t="s">
        <v>105</v>
      </c>
      <c r="F15" s="100">
        <v>5624.9375</v>
      </c>
    </row>
    <row r="16" spans="1:8">
      <c r="A16" s="98">
        <v>45106</v>
      </c>
      <c r="B16" s="99" t="s">
        <v>107</v>
      </c>
      <c r="C16" s="99">
        <v>3</v>
      </c>
      <c r="D16" s="99" t="s">
        <v>114</v>
      </c>
      <c r="E16" s="99" t="s">
        <v>109</v>
      </c>
      <c r="F16" s="100">
        <v>77.849999999999994</v>
      </c>
    </row>
    <row r="17" spans="1:6">
      <c r="A17" s="98">
        <v>45151</v>
      </c>
      <c r="B17" s="99" t="s">
        <v>116</v>
      </c>
      <c r="C17" s="99">
        <v>34</v>
      </c>
      <c r="D17" s="99" t="s">
        <v>110</v>
      </c>
      <c r="E17" s="99" t="s">
        <v>109</v>
      </c>
      <c r="F17" s="100">
        <v>721.05499999999995</v>
      </c>
    </row>
    <row r="18" spans="1:6">
      <c r="A18" s="98">
        <v>45050</v>
      </c>
      <c r="B18" s="99" t="s">
        <v>119</v>
      </c>
      <c r="C18" s="99">
        <v>9</v>
      </c>
      <c r="D18" s="99" t="s">
        <v>112</v>
      </c>
      <c r="E18" s="99" t="s">
        <v>106</v>
      </c>
      <c r="F18" s="100">
        <v>314.55</v>
      </c>
    </row>
    <row r="19" spans="1:6">
      <c r="A19" s="98">
        <v>45194</v>
      </c>
      <c r="B19" s="99" t="s">
        <v>117</v>
      </c>
      <c r="C19" s="99">
        <v>375</v>
      </c>
      <c r="D19" s="99" t="s">
        <v>112</v>
      </c>
      <c r="E19" s="99" t="s">
        <v>111</v>
      </c>
      <c r="F19" s="100">
        <v>7536.0937500000009</v>
      </c>
    </row>
    <row r="20" spans="1:6">
      <c r="A20" s="98">
        <v>45238</v>
      </c>
      <c r="B20" s="99" t="s">
        <v>107</v>
      </c>
      <c r="C20" s="99">
        <v>400</v>
      </c>
      <c r="D20" s="99" t="s">
        <v>6</v>
      </c>
      <c r="E20" s="99" t="s">
        <v>111</v>
      </c>
      <c r="F20" s="100">
        <v>10048.699999999999</v>
      </c>
    </row>
    <row r="21" spans="1:6">
      <c r="A21" s="98">
        <v>45257</v>
      </c>
      <c r="B21" s="99" t="s">
        <v>116</v>
      </c>
      <c r="C21" s="99">
        <v>13</v>
      </c>
      <c r="D21" s="99" t="s">
        <v>110</v>
      </c>
      <c r="E21" s="99" t="s">
        <v>113</v>
      </c>
      <c r="F21" s="100">
        <v>324.34999999999997</v>
      </c>
    </row>
    <row r="22" spans="1:6">
      <c r="A22" s="98">
        <v>45233</v>
      </c>
      <c r="B22" s="99" t="s">
        <v>117</v>
      </c>
      <c r="C22" s="99">
        <v>20</v>
      </c>
      <c r="D22" s="99" t="s">
        <v>6</v>
      </c>
      <c r="E22" s="99" t="s">
        <v>109</v>
      </c>
      <c r="F22" s="100">
        <v>873.8</v>
      </c>
    </row>
    <row r="23" spans="1:6">
      <c r="A23" s="98">
        <v>45267</v>
      </c>
      <c r="B23" s="99" t="s">
        <v>117</v>
      </c>
      <c r="C23" s="99">
        <v>17</v>
      </c>
      <c r="D23" s="99" t="s">
        <v>9</v>
      </c>
      <c r="E23" s="99" t="s">
        <v>113</v>
      </c>
      <c r="F23" s="100">
        <v>475.15</v>
      </c>
    </row>
    <row r="24" spans="1:6">
      <c r="A24" s="98">
        <v>44973</v>
      </c>
      <c r="B24" s="99" t="s">
        <v>117</v>
      </c>
      <c r="C24" s="99">
        <v>75</v>
      </c>
      <c r="D24" s="99" t="s">
        <v>112</v>
      </c>
      <c r="E24" s="99" t="s">
        <v>105</v>
      </c>
      <c r="F24" s="100">
        <v>1965.9375000000002</v>
      </c>
    </row>
    <row r="25" spans="1:6">
      <c r="A25" s="98">
        <v>44964</v>
      </c>
      <c r="B25" s="99" t="s">
        <v>117</v>
      </c>
      <c r="C25" s="99">
        <v>50</v>
      </c>
      <c r="D25" s="99" t="s">
        <v>110</v>
      </c>
      <c r="E25" s="99" t="s">
        <v>106</v>
      </c>
      <c r="F25" s="100">
        <v>935.62499999999989</v>
      </c>
    </row>
    <row r="26" spans="1:6">
      <c r="A26" s="98">
        <v>44993</v>
      </c>
      <c r="B26" s="99" t="s">
        <v>117</v>
      </c>
      <c r="C26" s="99">
        <v>16</v>
      </c>
      <c r="D26" s="99" t="s">
        <v>112</v>
      </c>
      <c r="E26" s="99" t="s">
        <v>105</v>
      </c>
      <c r="F26" s="100">
        <v>559.20000000000005</v>
      </c>
    </row>
    <row r="27" spans="1:6">
      <c r="A27" s="98">
        <v>45103</v>
      </c>
      <c r="B27" s="99" t="s">
        <v>117</v>
      </c>
      <c r="C27" s="99">
        <v>28</v>
      </c>
      <c r="D27" s="99" t="s">
        <v>110</v>
      </c>
      <c r="E27" s="99" t="s">
        <v>108</v>
      </c>
      <c r="F27" s="100">
        <v>593.80999999999995</v>
      </c>
    </row>
    <row r="28" spans="1:6">
      <c r="A28" s="98">
        <v>45138</v>
      </c>
      <c r="B28" s="99" t="s">
        <v>119</v>
      </c>
      <c r="C28" s="99">
        <v>36</v>
      </c>
      <c r="D28" s="99" t="s">
        <v>110</v>
      </c>
      <c r="E28" s="99" t="s">
        <v>115</v>
      </c>
      <c r="F28" s="100">
        <v>763.47</v>
      </c>
    </row>
    <row r="29" spans="1:6">
      <c r="A29" s="98">
        <v>45109</v>
      </c>
      <c r="B29" s="99" t="s">
        <v>118</v>
      </c>
      <c r="C29" s="99">
        <v>50</v>
      </c>
      <c r="D29" s="99" t="s">
        <v>114</v>
      </c>
      <c r="E29" s="99" t="s">
        <v>115</v>
      </c>
      <c r="F29" s="100">
        <v>973.12499999999989</v>
      </c>
    </row>
    <row r="30" spans="1:6">
      <c r="A30" s="98">
        <v>45231</v>
      </c>
      <c r="B30" s="99" t="s">
        <v>117</v>
      </c>
      <c r="C30" s="99">
        <v>450</v>
      </c>
      <c r="D30" s="99" t="s">
        <v>9</v>
      </c>
      <c r="E30" s="99" t="s">
        <v>111</v>
      </c>
      <c r="F30" s="100">
        <v>7232.0625</v>
      </c>
    </row>
    <row r="31" spans="1:6">
      <c r="A31" s="98">
        <v>44952</v>
      </c>
      <c r="B31" s="99" t="s">
        <v>117</v>
      </c>
      <c r="C31" s="99">
        <v>75</v>
      </c>
      <c r="D31" s="99" t="s">
        <v>9</v>
      </c>
      <c r="E31" s="99" t="s">
        <v>113</v>
      </c>
      <c r="F31" s="100">
        <v>1572.1875</v>
      </c>
    </row>
    <row r="32" spans="1:6">
      <c r="A32" s="98">
        <v>45282</v>
      </c>
      <c r="B32" s="99" t="s">
        <v>117</v>
      </c>
      <c r="C32" s="99">
        <v>25</v>
      </c>
      <c r="D32" s="99" t="s">
        <v>110</v>
      </c>
      <c r="E32" s="99" t="s">
        <v>106</v>
      </c>
      <c r="F32" s="100">
        <v>530.1875</v>
      </c>
    </row>
    <row r="33" spans="1:6">
      <c r="A33" s="98">
        <v>45013</v>
      </c>
      <c r="B33" s="99" t="s">
        <v>118</v>
      </c>
      <c r="C33" s="99">
        <v>35</v>
      </c>
      <c r="D33" s="99" t="s">
        <v>9</v>
      </c>
      <c r="E33" s="99" t="s">
        <v>115</v>
      </c>
      <c r="F33" s="100">
        <v>831.51250000000005</v>
      </c>
    </row>
    <row r="34" spans="1:6">
      <c r="A34" s="98">
        <v>45062</v>
      </c>
      <c r="B34" s="99" t="s">
        <v>117</v>
      </c>
      <c r="C34" s="99">
        <v>41</v>
      </c>
      <c r="D34" s="99" t="s">
        <v>114</v>
      </c>
      <c r="E34" s="99" t="s">
        <v>108</v>
      </c>
      <c r="F34" s="100">
        <v>904.35749999999985</v>
      </c>
    </row>
    <row r="35" spans="1:6">
      <c r="A35" s="98">
        <v>45005</v>
      </c>
      <c r="B35" s="99" t="s">
        <v>119</v>
      </c>
      <c r="C35" s="99">
        <v>9</v>
      </c>
      <c r="D35" s="99" t="s">
        <v>9</v>
      </c>
      <c r="E35" s="99" t="s">
        <v>115</v>
      </c>
      <c r="F35" s="100">
        <v>251.54999999999998</v>
      </c>
    </row>
    <row r="36" spans="1:6">
      <c r="A36" s="98">
        <v>45282</v>
      </c>
      <c r="B36" s="99" t="s">
        <v>118</v>
      </c>
      <c r="C36" s="99">
        <v>1</v>
      </c>
      <c r="D36" s="99" t="s">
        <v>9</v>
      </c>
      <c r="E36" s="99" t="s">
        <v>113</v>
      </c>
      <c r="F36" s="100">
        <v>27.95</v>
      </c>
    </row>
    <row r="37" spans="1:6">
      <c r="A37" s="98">
        <v>45250</v>
      </c>
      <c r="B37" s="99" t="s">
        <v>107</v>
      </c>
      <c r="C37" s="99">
        <v>34</v>
      </c>
      <c r="D37" s="99" t="s">
        <v>9</v>
      </c>
      <c r="E37" s="99" t="s">
        <v>106</v>
      </c>
      <c r="F37" s="100">
        <v>807.755</v>
      </c>
    </row>
    <row r="38" spans="1:6">
      <c r="A38" s="98">
        <v>44999</v>
      </c>
      <c r="B38" s="99" t="s">
        <v>116</v>
      </c>
      <c r="C38" s="99">
        <v>17</v>
      </c>
      <c r="D38" s="99" t="s">
        <v>114</v>
      </c>
      <c r="E38" s="99" t="s">
        <v>106</v>
      </c>
      <c r="F38" s="100">
        <v>441.15</v>
      </c>
    </row>
    <row r="39" spans="1:6">
      <c r="A39" s="98">
        <v>45172</v>
      </c>
      <c r="B39" s="99" t="s">
        <v>119</v>
      </c>
      <c r="C39" s="99">
        <v>8</v>
      </c>
      <c r="D39" s="99" t="s">
        <v>114</v>
      </c>
      <c r="E39" s="99" t="s">
        <v>113</v>
      </c>
      <c r="F39" s="100">
        <v>207.6</v>
      </c>
    </row>
    <row r="40" spans="1:6">
      <c r="A40" s="98">
        <v>44988</v>
      </c>
      <c r="B40" s="99" t="s">
        <v>119</v>
      </c>
      <c r="C40" s="99">
        <v>250</v>
      </c>
      <c r="D40" s="99" t="s">
        <v>9</v>
      </c>
      <c r="E40" s="99" t="s">
        <v>108</v>
      </c>
      <c r="F40" s="100">
        <v>4891.2499999999991</v>
      </c>
    </row>
    <row r="41" spans="1:6">
      <c r="A41" s="98">
        <v>45019</v>
      </c>
      <c r="B41" s="99" t="s">
        <v>116</v>
      </c>
      <c r="C41" s="99">
        <v>8</v>
      </c>
      <c r="D41" s="99" t="s">
        <v>112</v>
      </c>
      <c r="E41" s="99" t="s">
        <v>111</v>
      </c>
      <c r="F41" s="100">
        <v>279.60000000000002</v>
      </c>
    </row>
    <row r="42" spans="1:6">
      <c r="A42" s="98">
        <v>45094</v>
      </c>
      <c r="B42" s="99" t="s">
        <v>119</v>
      </c>
      <c r="C42" s="99">
        <v>35</v>
      </c>
      <c r="D42" s="99" t="s">
        <v>110</v>
      </c>
      <c r="E42" s="99" t="s">
        <v>108</v>
      </c>
      <c r="F42" s="100">
        <v>742.26249999999993</v>
      </c>
    </row>
    <row r="43" spans="1:6">
      <c r="A43" s="98">
        <v>45194</v>
      </c>
      <c r="B43" s="99" t="s">
        <v>119</v>
      </c>
      <c r="C43" s="99">
        <v>350</v>
      </c>
      <c r="D43" s="99" t="s">
        <v>6</v>
      </c>
      <c r="E43" s="99" t="s">
        <v>105</v>
      </c>
      <c r="F43" s="100">
        <v>8792.6124999999975</v>
      </c>
    </row>
    <row r="44" spans="1:6">
      <c r="A44" s="98">
        <v>44971</v>
      </c>
      <c r="B44" s="99" t="s">
        <v>119</v>
      </c>
      <c r="C44" s="99">
        <v>24</v>
      </c>
      <c r="D44" s="99" t="s">
        <v>6</v>
      </c>
      <c r="E44" s="99" t="s">
        <v>106</v>
      </c>
      <c r="F44" s="100">
        <v>891.27599999999995</v>
      </c>
    </row>
    <row r="45" spans="1:6">
      <c r="A45" s="98">
        <v>45110</v>
      </c>
      <c r="B45" s="99" t="s">
        <v>119</v>
      </c>
      <c r="C45" s="99">
        <v>32</v>
      </c>
      <c r="D45" s="99" t="s">
        <v>112</v>
      </c>
      <c r="E45" s="99" t="s">
        <v>108</v>
      </c>
      <c r="F45" s="100">
        <v>950.6400000000001</v>
      </c>
    </row>
    <row r="46" spans="1:6">
      <c r="A46" s="98">
        <v>45008</v>
      </c>
      <c r="B46" s="99" t="s">
        <v>107</v>
      </c>
      <c r="C46" s="99">
        <v>29</v>
      </c>
      <c r="D46" s="99" t="s">
        <v>110</v>
      </c>
      <c r="E46" s="99" t="s">
        <v>105</v>
      </c>
      <c r="F46" s="100">
        <v>615.01750000000004</v>
      </c>
    </row>
    <row r="47" spans="1:6">
      <c r="A47" s="98">
        <v>45002</v>
      </c>
      <c r="B47" s="99" t="s">
        <v>107</v>
      </c>
      <c r="C47" s="99">
        <v>8</v>
      </c>
      <c r="D47" s="99" t="s">
        <v>114</v>
      </c>
      <c r="E47" s="99" t="s">
        <v>108</v>
      </c>
      <c r="F47" s="100">
        <v>207.6</v>
      </c>
    </row>
    <row r="48" spans="1:6">
      <c r="A48" s="98">
        <v>45163</v>
      </c>
      <c r="B48" s="99" t="s">
        <v>117</v>
      </c>
      <c r="C48" s="99">
        <v>8</v>
      </c>
      <c r="D48" s="99" t="s">
        <v>6</v>
      </c>
      <c r="E48" s="99" t="s">
        <v>106</v>
      </c>
      <c r="F48" s="100">
        <v>349.52</v>
      </c>
    </row>
    <row r="49" spans="1:6">
      <c r="A49" s="98">
        <v>44983</v>
      </c>
      <c r="B49" s="99" t="s">
        <v>119</v>
      </c>
      <c r="C49" s="99">
        <v>425</v>
      </c>
      <c r="D49" s="99" t="s">
        <v>6</v>
      </c>
      <c r="E49" s="99" t="s">
        <v>109</v>
      </c>
      <c r="F49" s="100">
        <v>10676.743749999998</v>
      </c>
    </row>
    <row r="50" spans="1:6">
      <c r="A50" s="98">
        <v>45055</v>
      </c>
      <c r="B50" s="99" t="s">
        <v>107</v>
      </c>
      <c r="C50" s="99">
        <v>6</v>
      </c>
      <c r="D50" s="99" t="s">
        <v>6</v>
      </c>
      <c r="E50" s="99" t="s">
        <v>109</v>
      </c>
      <c r="F50" s="100">
        <v>262.14</v>
      </c>
    </row>
    <row r="51" spans="1:6">
      <c r="A51" s="98">
        <v>45206</v>
      </c>
      <c r="B51" s="99" t="s">
        <v>117</v>
      </c>
      <c r="C51" s="99">
        <v>1</v>
      </c>
      <c r="D51" s="99" t="s">
        <v>9</v>
      </c>
      <c r="E51" s="99" t="s">
        <v>113</v>
      </c>
      <c r="F51" s="100">
        <v>27.95</v>
      </c>
    </row>
    <row r="52" spans="1:6">
      <c r="A52" s="98">
        <v>45098</v>
      </c>
      <c r="B52" s="99" t="s">
        <v>119</v>
      </c>
      <c r="C52" s="99">
        <v>8</v>
      </c>
      <c r="D52" s="99" t="s">
        <v>9</v>
      </c>
      <c r="E52" s="99" t="s">
        <v>108</v>
      </c>
      <c r="F52" s="100">
        <v>223.6</v>
      </c>
    </row>
    <row r="53" spans="1:6">
      <c r="A53" s="98">
        <v>45259</v>
      </c>
      <c r="B53" s="99" t="s">
        <v>119</v>
      </c>
      <c r="C53" s="99">
        <v>12</v>
      </c>
      <c r="D53" s="99" t="s">
        <v>110</v>
      </c>
      <c r="E53" s="99" t="s">
        <v>108</v>
      </c>
      <c r="F53" s="100">
        <v>299.39999999999998</v>
      </c>
    </row>
    <row r="54" spans="1:6">
      <c r="A54" s="98">
        <v>45257</v>
      </c>
      <c r="B54" s="99" t="s">
        <v>116</v>
      </c>
      <c r="C54" s="99">
        <v>525</v>
      </c>
      <c r="D54" s="99" t="s">
        <v>9</v>
      </c>
      <c r="E54" s="99" t="s">
        <v>106</v>
      </c>
      <c r="F54" s="100">
        <v>8437.40625</v>
      </c>
    </row>
    <row r="55" spans="1:6">
      <c r="A55" s="98">
        <v>45058</v>
      </c>
      <c r="B55" s="99" t="s">
        <v>116</v>
      </c>
      <c r="C55" s="99">
        <v>22</v>
      </c>
      <c r="D55" s="99" t="s">
        <v>110</v>
      </c>
      <c r="E55" s="99" t="s">
        <v>105</v>
      </c>
      <c r="F55" s="100">
        <v>548.9</v>
      </c>
    </row>
    <row r="56" spans="1:6">
      <c r="A56" s="98">
        <v>45168</v>
      </c>
      <c r="B56" s="99" t="s">
        <v>119</v>
      </c>
      <c r="C56" s="99">
        <v>275</v>
      </c>
      <c r="D56" s="99" t="s">
        <v>112</v>
      </c>
      <c r="E56" s="99" t="s">
        <v>115</v>
      </c>
      <c r="F56" s="100">
        <v>5526.46875</v>
      </c>
    </row>
    <row r="57" spans="1:6">
      <c r="A57" s="98">
        <v>45106</v>
      </c>
      <c r="B57" s="99" t="s">
        <v>107</v>
      </c>
      <c r="C57" s="99">
        <v>175</v>
      </c>
      <c r="D57" s="99" t="s">
        <v>112</v>
      </c>
      <c r="E57" s="99" t="s">
        <v>106</v>
      </c>
      <c r="F57" s="100">
        <v>4281.375</v>
      </c>
    </row>
    <row r="58" spans="1:6">
      <c r="A58" s="98">
        <v>45239</v>
      </c>
      <c r="B58" s="99" t="s">
        <v>107</v>
      </c>
      <c r="C58" s="99">
        <v>375</v>
      </c>
      <c r="D58" s="99" t="s">
        <v>6</v>
      </c>
      <c r="E58" s="99" t="s">
        <v>106</v>
      </c>
      <c r="F58" s="100">
        <v>9420.6562499999982</v>
      </c>
    </row>
    <row r="59" spans="1:6">
      <c r="A59" s="98">
        <v>45124</v>
      </c>
      <c r="B59" s="99" t="s">
        <v>119</v>
      </c>
      <c r="C59" s="99">
        <v>375</v>
      </c>
      <c r="D59" s="99" t="s">
        <v>112</v>
      </c>
      <c r="E59" s="99" t="s">
        <v>108</v>
      </c>
      <c r="F59" s="100">
        <v>7536.0937500000009</v>
      </c>
    </row>
    <row r="60" spans="1:6">
      <c r="A60" s="98">
        <v>45031</v>
      </c>
      <c r="B60" s="99" t="s">
        <v>119</v>
      </c>
      <c r="C60" s="99">
        <v>125</v>
      </c>
      <c r="D60" s="99" t="s">
        <v>114</v>
      </c>
      <c r="E60" s="99" t="s">
        <v>111</v>
      </c>
      <c r="F60" s="100">
        <v>2270.625</v>
      </c>
    </row>
    <row r="61" spans="1:6">
      <c r="A61" s="98">
        <v>45176</v>
      </c>
      <c r="B61" s="99" t="s">
        <v>116</v>
      </c>
      <c r="C61" s="99">
        <v>13</v>
      </c>
      <c r="D61" s="99" t="s">
        <v>9</v>
      </c>
      <c r="E61" s="99" t="s">
        <v>106</v>
      </c>
      <c r="F61" s="100">
        <v>363.34999999999997</v>
      </c>
    </row>
    <row r="62" spans="1:6">
      <c r="A62" s="98">
        <v>45166</v>
      </c>
      <c r="B62" s="99" t="s">
        <v>117</v>
      </c>
      <c r="C62" s="99">
        <v>28</v>
      </c>
      <c r="D62" s="99" t="s">
        <v>114</v>
      </c>
      <c r="E62" s="99" t="s">
        <v>105</v>
      </c>
      <c r="F62" s="100">
        <v>617.6099999999999</v>
      </c>
    </row>
    <row r="63" spans="1:6">
      <c r="A63" s="98">
        <v>44955</v>
      </c>
      <c r="B63" s="99" t="s">
        <v>117</v>
      </c>
      <c r="C63" s="99">
        <v>47</v>
      </c>
      <c r="D63" s="99" t="s">
        <v>110</v>
      </c>
      <c r="E63" s="99" t="s">
        <v>105</v>
      </c>
      <c r="F63" s="100">
        <v>996.75249999999994</v>
      </c>
    </row>
    <row r="64" spans="1:6">
      <c r="A64" s="98">
        <v>45164</v>
      </c>
      <c r="B64" s="99" t="s">
        <v>118</v>
      </c>
      <c r="C64" s="99">
        <v>100</v>
      </c>
      <c r="D64" s="99" t="s">
        <v>114</v>
      </c>
      <c r="E64" s="99" t="s">
        <v>115</v>
      </c>
      <c r="F64" s="100">
        <v>1816.5</v>
      </c>
    </row>
    <row r="65" spans="1:6">
      <c r="A65" s="98">
        <v>45232</v>
      </c>
      <c r="B65" s="99" t="s">
        <v>119</v>
      </c>
      <c r="C65" s="99">
        <v>425</v>
      </c>
      <c r="D65" s="99" t="s">
        <v>6</v>
      </c>
      <c r="E65" s="99" t="s">
        <v>109</v>
      </c>
      <c r="F65" s="100">
        <v>10676.743749999998</v>
      </c>
    </row>
    <row r="66" spans="1:6">
      <c r="A66" s="98">
        <v>45050</v>
      </c>
      <c r="B66" s="99" t="s">
        <v>117</v>
      </c>
      <c r="C66" s="99">
        <v>1</v>
      </c>
      <c r="D66" s="99" t="s">
        <v>6</v>
      </c>
      <c r="E66" s="99" t="s">
        <v>108</v>
      </c>
      <c r="F66" s="100">
        <v>43.69</v>
      </c>
    </row>
    <row r="67" spans="1:6">
      <c r="A67" s="98">
        <v>45110</v>
      </c>
      <c r="B67" s="99" t="s">
        <v>119</v>
      </c>
      <c r="C67" s="99">
        <v>22</v>
      </c>
      <c r="D67" s="99" t="s">
        <v>6</v>
      </c>
      <c r="E67" s="99" t="s">
        <v>108</v>
      </c>
      <c r="F67" s="100">
        <v>961.18</v>
      </c>
    </row>
    <row r="68" spans="1:6">
      <c r="A68" s="98">
        <v>45107</v>
      </c>
      <c r="B68" s="99" t="s">
        <v>119</v>
      </c>
      <c r="C68" s="99">
        <v>175</v>
      </c>
      <c r="D68" s="99" t="s">
        <v>114</v>
      </c>
      <c r="E68" s="99" t="s">
        <v>113</v>
      </c>
      <c r="F68" s="100">
        <v>3178.875</v>
      </c>
    </row>
    <row r="69" spans="1:6">
      <c r="A69" s="98">
        <v>44947</v>
      </c>
      <c r="B69" s="99" t="s">
        <v>118</v>
      </c>
      <c r="C69" s="99">
        <v>42</v>
      </c>
      <c r="D69" s="99" t="s">
        <v>9</v>
      </c>
      <c r="E69" s="99" t="s">
        <v>105</v>
      </c>
      <c r="F69" s="100">
        <v>997.81500000000005</v>
      </c>
    </row>
    <row r="70" spans="1:6">
      <c r="A70" s="98">
        <v>45048</v>
      </c>
      <c r="B70" s="99" t="s">
        <v>116</v>
      </c>
      <c r="C70" s="99">
        <v>6</v>
      </c>
      <c r="D70" s="99" t="s">
        <v>112</v>
      </c>
      <c r="E70" s="99" t="s">
        <v>115</v>
      </c>
      <c r="F70" s="100">
        <v>209.70000000000002</v>
      </c>
    </row>
    <row r="71" spans="1:6">
      <c r="A71" s="98">
        <v>45119</v>
      </c>
      <c r="B71" s="99" t="s">
        <v>107</v>
      </c>
      <c r="C71" s="99">
        <v>44</v>
      </c>
      <c r="D71" s="99" t="s">
        <v>6</v>
      </c>
      <c r="E71" s="99" t="s">
        <v>109</v>
      </c>
      <c r="F71" s="100">
        <v>1634.0059999999999</v>
      </c>
    </row>
    <row r="72" spans="1:6">
      <c r="A72" s="98">
        <v>45274</v>
      </c>
      <c r="B72" s="99" t="s">
        <v>117</v>
      </c>
      <c r="C72" s="99">
        <v>6</v>
      </c>
      <c r="D72" s="99" t="s">
        <v>6</v>
      </c>
      <c r="E72" s="99" t="s">
        <v>115</v>
      </c>
      <c r="F72" s="100">
        <v>262.14</v>
      </c>
    </row>
    <row r="73" spans="1:6">
      <c r="A73" s="98">
        <v>45127</v>
      </c>
      <c r="B73" s="99" t="s">
        <v>116</v>
      </c>
      <c r="C73" s="99">
        <v>3</v>
      </c>
      <c r="D73" s="99" t="s">
        <v>6</v>
      </c>
      <c r="E73" s="99" t="s">
        <v>105</v>
      </c>
      <c r="F73" s="100">
        <v>131.07</v>
      </c>
    </row>
    <row r="74" spans="1:6">
      <c r="A74" s="98">
        <v>45025</v>
      </c>
      <c r="B74" s="99" t="s">
        <v>117</v>
      </c>
      <c r="C74" s="99">
        <v>225</v>
      </c>
      <c r="D74" s="99" t="s">
        <v>6</v>
      </c>
      <c r="E74" s="99" t="s">
        <v>108</v>
      </c>
      <c r="F74" s="100">
        <v>6881.1749999999993</v>
      </c>
    </row>
    <row r="75" spans="1:6">
      <c r="A75" s="98">
        <v>45002</v>
      </c>
      <c r="B75" s="99" t="s">
        <v>107</v>
      </c>
      <c r="C75" s="99">
        <v>39</v>
      </c>
      <c r="D75" s="99" t="s">
        <v>112</v>
      </c>
      <c r="E75" s="99" t="s">
        <v>108</v>
      </c>
      <c r="F75" s="100">
        <v>1158.5925000000002</v>
      </c>
    </row>
    <row r="76" spans="1:6">
      <c r="A76" s="98">
        <v>44931</v>
      </c>
      <c r="B76" s="99" t="s">
        <v>116</v>
      </c>
      <c r="C76" s="99">
        <v>35</v>
      </c>
      <c r="D76" s="99" t="s">
        <v>6</v>
      </c>
      <c r="E76" s="99" t="s">
        <v>111</v>
      </c>
      <c r="F76" s="100">
        <v>1299.7774999999999</v>
      </c>
    </row>
    <row r="77" spans="1:6">
      <c r="A77" s="98">
        <v>45036</v>
      </c>
      <c r="B77" s="99" t="s">
        <v>119</v>
      </c>
      <c r="C77" s="99">
        <v>29</v>
      </c>
      <c r="D77" s="99" t="s">
        <v>114</v>
      </c>
      <c r="E77" s="99" t="s">
        <v>108</v>
      </c>
      <c r="F77" s="100">
        <v>639.6674999999999</v>
      </c>
    </row>
    <row r="78" spans="1:6">
      <c r="A78" s="98">
        <v>45287</v>
      </c>
      <c r="B78" s="99" t="s">
        <v>107</v>
      </c>
      <c r="C78" s="99">
        <v>325</v>
      </c>
      <c r="D78" s="99" t="s">
        <v>112</v>
      </c>
      <c r="E78" s="99" t="s">
        <v>115</v>
      </c>
      <c r="F78" s="100">
        <v>6531.28125</v>
      </c>
    </row>
    <row r="79" spans="1:6">
      <c r="A79" s="98">
        <v>45018</v>
      </c>
      <c r="B79" s="99" t="s">
        <v>119</v>
      </c>
      <c r="C79" s="99">
        <v>39</v>
      </c>
      <c r="D79" s="99" t="s">
        <v>110</v>
      </c>
      <c r="E79" s="99" t="s">
        <v>106</v>
      </c>
      <c r="F79" s="100">
        <v>827.09249999999997</v>
      </c>
    </row>
    <row r="80" spans="1:6">
      <c r="A80" s="98">
        <v>45252</v>
      </c>
      <c r="B80" s="99" t="s">
        <v>119</v>
      </c>
      <c r="C80" s="99">
        <v>2</v>
      </c>
      <c r="D80" s="99" t="s">
        <v>112</v>
      </c>
      <c r="E80" s="99" t="s">
        <v>108</v>
      </c>
      <c r="F80" s="100">
        <v>69.900000000000006</v>
      </c>
    </row>
    <row r="81" spans="1:6">
      <c r="A81" s="98">
        <v>45254</v>
      </c>
      <c r="B81" s="99" t="s">
        <v>119</v>
      </c>
      <c r="C81" s="99">
        <v>5</v>
      </c>
      <c r="D81" s="99" t="s">
        <v>112</v>
      </c>
      <c r="E81" s="99" t="s">
        <v>106</v>
      </c>
      <c r="F81" s="100">
        <v>174.75</v>
      </c>
    </row>
    <row r="82" spans="1:6">
      <c r="A82" s="98">
        <v>45259</v>
      </c>
      <c r="B82" s="99" t="s">
        <v>118</v>
      </c>
      <c r="C82" s="99">
        <v>9</v>
      </c>
      <c r="D82" s="99" t="s">
        <v>114</v>
      </c>
      <c r="E82" s="99" t="s">
        <v>115</v>
      </c>
      <c r="F82" s="100">
        <v>233.54999999999998</v>
      </c>
    </row>
    <row r="83" spans="1:6">
      <c r="A83" s="98">
        <v>45097</v>
      </c>
      <c r="B83" s="99" t="s">
        <v>107</v>
      </c>
      <c r="C83" s="99">
        <v>21</v>
      </c>
      <c r="D83" s="99" t="s">
        <v>6</v>
      </c>
      <c r="E83" s="99" t="s">
        <v>115</v>
      </c>
      <c r="F83" s="100">
        <v>917.49</v>
      </c>
    </row>
    <row r="84" spans="1:6">
      <c r="A84" s="98">
        <v>45163</v>
      </c>
      <c r="B84" s="99" t="s">
        <v>119</v>
      </c>
      <c r="C84" s="99">
        <v>20</v>
      </c>
      <c r="D84" s="99" t="s">
        <v>6</v>
      </c>
      <c r="E84" s="99" t="s">
        <v>108</v>
      </c>
      <c r="F84" s="100">
        <v>873.8</v>
      </c>
    </row>
    <row r="85" spans="1:6">
      <c r="A85" s="98">
        <v>45060</v>
      </c>
      <c r="B85" s="99" t="s">
        <v>119</v>
      </c>
      <c r="C85" s="99">
        <v>37</v>
      </c>
      <c r="D85" s="99" t="s">
        <v>9</v>
      </c>
      <c r="E85" s="99" t="s">
        <v>115</v>
      </c>
      <c r="F85" s="100">
        <v>879.02750000000003</v>
      </c>
    </row>
    <row r="86" spans="1:6">
      <c r="A86" s="98">
        <v>45146</v>
      </c>
      <c r="B86" s="99" t="s">
        <v>107</v>
      </c>
      <c r="C86" s="99">
        <v>8</v>
      </c>
      <c r="D86" s="99" t="s">
        <v>112</v>
      </c>
      <c r="E86" s="99" t="s">
        <v>113</v>
      </c>
      <c r="F86" s="100">
        <v>279.60000000000002</v>
      </c>
    </row>
    <row r="87" spans="1:6">
      <c r="A87" s="98">
        <v>45291</v>
      </c>
      <c r="B87" s="99" t="s">
        <v>117</v>
      </c>
      <c r="C87" s="99">
        <v>175</v>
      </c>
      <c r="D87" s="99" t="s">
        <v>112</v>
      </c>
      <c r="E87" s="99" t="s">
        <v>113</v>
      </c>
      <c r="F87" s="100">
        <v>4281.375</v>
      </c>
    </row>
    <row r="88" spans="1:6">
      <c r="A88" s="98">
        <v>45056</v>
      </c>
      <c r="B88" s="99" t="s">
        <v>117</v>
      </c>
      <c r="C88" s="99">
        <v>475</v>
      </c>
      <c r="D88" s="99" t="s">
        <v>112</v>
      </c>
      <c r="E88" s="99" t="s">
        <v>105</v>
      </c>
      <c r="F88" s="100">
        <v>9545.71875</v>
      </c>
    </row>
    <row r="89" spans="1:6">
      <c r="A89" s="98">
        <v>45191</v>
      </c>
      <c r="B89" s="99" t="s">
        <v>119</v>
      </c>
      <c r="C89" s="99">
        <v>2</v>
      </c>
      <c r="D89" s="99" t="s">
        <v>114</v>
      </c>
      <c r="E89" s="99" t="s">
        <v>106</v>
      </c>
      <c r="F89" s="100">
        <v>51.9</v>
      </c>
    </row>
    <row r="90" spans="1:6">
      <c r="A90" s="98">
        <v>45111</v>
      </c>
      <c r="B90" s="99" t="s">
        <v>116</v>
      </c>
      <c r="C90" s="99">
        <v>100</v>
      </c>
      <c r="D90" s="99" t="s">
        <v>110</v>
      </c>
      <c r="E90" s="99" t="s">
        <v>108</v>
      </c>
      <c r="F90" s="100">
        <v>1746.5</v>
      </c>
    </row>
    <row r="91" spans="1:6">
      <c r="A91" s="98">
        <v>45097</v>
      </c>
      <c r="B91" s="99" t="s">
        <v>117</v>
      </c>
      <c r="C91" s="99">
        <v>125</v>
      </c>
      <c r="D91" s="99" t="s">
        <v>112</v>
      </c>
      <c r="E91" s="99" t="s">
        <v>106</v>
      </c>
      <c r="F91" s="100">
        <v>3058.125</v>
      </c>
    </row>
    <row r="92" spans="1:6">
      <c r="A92" s="98">
        <v>45182</v>
      </c>
      <c r="B92" s="99" t="s">
        <v>119</v>
      </c>
      <c r="C92" s="99">
        <v>8</v>
      </c>
      <c r="D92" s="99" t="s">
        <v>114</v>
      </c>
      <c r="E92" s="99" t="s">
        <v>113</v>
      </c>
      <c r="F92" s="100">
        <v>207.6</v>
      </c>
    </row>
    <row r="93" spans="1:6">
      <c r="A93" s="98">
        <v>45003</v>
      </c>
      <c r="B93" s="99" t="s">
        <v>119</v>
      </c>
      <c r="C93" s="99">
        <v>17</v>
      </c>
      <c r="D93" s="99" t="s">
        <v>9</v>
      </c>
      <c r="E93" s="99" t="s">
        <v>113</v>
      </c>
      <c r="F93" s="100">
        <v>475.15</v>
      </c>
    </row>
    <row r="94" spans="1:6">
      <c r="A94" s="98">
        <v>45271</v>
      </c>
      <c r="B94" s="99" t="s">
        <v>116</v>
      </c>
      <c r="C94" s="99">
        <v>225</v>
      </c>
      <c r="D94" s="99" t="s">
        <v>114</v>
      </c>
      <c r="E94" s="99" t="s">
        <v>115</v>
      </c>
      <c r="F94" s="100">
        <v>4087.125</v>
      </c>
    </row>
    <row r="95" spans="1:6">
      <c r="A95" s="98">
        <v>44992</v>
      </c>
      <c r="B95" s="99" t="s">
        <v>117</v>
      </c>
      <c r="C95" s="99">
        <v>500</v>
      </c>
      <c r="D95" s="99" t="s">
        <v>112</v>
      </c>
      <c r="E95" s="99" t="s">
        <v>109</v>
      </c>
      <c r="F95" s="100">
        <v>10048.125</v>
      </c>
    </row>
    <row r="96" spans="1:6">
      <c r="A96" s="98">
        <v>45100</v>
      </c>
      <c r="B96" s="99" t="s">
        <v>107</v>
      </c>
      <c r="C96" s="99">
        <v>2</v>
      </c>
      <c r="D96" s="99" t="s">
        <v>114</v>
      </c>
      <c r="E96" s="99" t="s">
        <v>106</v>
      </c>
      <c r="F96" s="100">
        <v>51.9</v>
      </c>
    </row>
    <row r="97" spans="1:6">
      <c r="A97" s="98">
        <v>45040</v>
      </c>
      <c r="B97" s="99" t="s">
        <v>117</v>
      </c>
      <c r="C97" s="99">
        <v>24</v>
      </c>
      <c r="D97" s="99" t="s">
        <v>6</v>
      </c>
      <c r="E97" s="99" t="s">
        <v>115</v>
      </c>
      <c r="F97" s="100">
        <v>891.27599999999995</v>
      </c>
    </row>
    <row r="98" spans="1:6">
      <c r="A98" s="98">
        <v>45280</v>
      </c>
      <c r="B98" s="99" t="s">
        <v>116</v>
      </c>
      <c r="C98" s="99">
        <v>11</v>
      </c>
      <c r="D98" s="99" t="s">
        <v>6</v>
      </c>
      <c r="E98" s="99" t="s">
        <v>113</v>
      </c>
      <c r="F98" s="100">
        <v>480.59</v>
      </c>
    </row>
    <row r="99" spans="1:6">
      <c r="A99" s="98">
        <v>45017</v>
      </c>
      <c r="B99" s="99" t="s">
        <v>118</v>
      </c>
      <c r="C99" s="99">
        <v>16</v>
      </c>
      <c r="D99" s="99" t="s">
        <v>110</v>
      </c>
      <c r="E99" s="99" t="s">
        <v>108</v>
      </c>
      <c r="F99" s="100">
        <v>399.2</v>
      </c>
    </row>
    <row r="100" spans="1:6">
      <c r="A100" s="98">
        <v>44955</v>
      </c>
      <c r="B100" s="99" t="s">
        <v>119</v>
      </c>
      <c r="C100" s="99">
        <v>425</v>
      </c>
      <c r="D100" s="99" t="s">
        <v>110</v>
      </c>
      <c r="E100" s="99" t="s">
        <v>106</v>
      </c>
      <c r="F100" s="100">
        <v>6097.1562499999991</v>
      </c>
    </row>
    <row r="101" spans="1:6">
      <c r="A101" s="98">
        <v>45055</v>
      </c>
      <c r="B101" s="99" t="s">
        <v>116</v>
      </c>
      <c r="C101" s="99">
        <v>9</v>
      </c>
      <c r="D101" s="99" t="s">
        <v>6</v>
      </c>
      <c r="E101" s="99" t="s">
        <v>111</v>
      </c>
      <c r="F101" s="100">
        <v>393.21</v>
      </c>
    </row>
    <row r="102" spans="1:6">
      <c r="A102" s="98">
        <v>44994</v>
      </c>
      <c r="B102" s="99" t="s">
        <v>117</v>
      </c>
      <c r="C102" s="99">
        <v>2</v>
      </c>
      <c r="D102" s="99" t="s">
        <v>6</v>
      </c>
      <c r="E102" s="99" t="s">
        <v>109</v>
      </c>
      <c r="F102" s="100">
        <v>87.38</v>
      </c>
    </row>
    <row r="103" spans="1:6">
      <c r="A103" s="98">
        <v>45246</v>
      </c>
      <c r="B103" s="99" t="s">
        <v>117</v>
      </c>
      <c r="C103" s="99">
        <v>28</v>
      </c>
      <c r="D103" s="99" t="s">
        <v>114</v>
      </c>
      <c r="E103" s="99" t="s">
        <v>108</v>
      </c>
      <c r="F103" s="100">
        <v>617.6099999999999</v>
      </c>
    </row>
    <row r="104" spans="1:6">
      <c r="A104" s="98">
        <v>45265</v>
      </c>
      <c r="B104" s="99" t="s">
        <v>117</v>
      </c>
      <c r="C104" s="99">
        <v>425</v>
      </c>
      <c r="D104" s="99" t="s">
        <v>6</v>
      </c>
      <c r="E104" s="99" t="s">
        <v>105</v>
      </c>
      <c r="F104" s="100">
        <v>10676.743749999998</v>
      </c>
    </row>
    <row r="105" spans="1:6">
      <c r="A105" s="98">
        <v>45095</v>
      </c>
      <c r="B105" s="99" t="s">
        <v>119</v>
      </c>
      <c r="C105" s="99">
        <v>450</v>
      </c>
      <c r="D105" s="99" t="s">
        <v>112</v>
      </c>
      <c r="E105" s="99" t="s">
        <v>109</v>
      </c>
      <c r="F105" s="100">
        <v>9043.3125</v>
      </c>
    </row>
    <row r="106" spans="1:6">
      <c r="A106" s="98">
        <v>44985</v>
      </c>
      <c r="B106" s="99" t="s">
        <v>119</v>
      </c>
      <c r="C106" s="99">
        <v>7</v>
      </c>
      <c r="D106" s="99" t="s">
        <v>6</v>
      </c>
      <c r="E106" s="99" t="s">
        <v>115</v>
      </c>
      <c r="F106" s="100">
        <v>305.83</v>
      </c>
    </row>
    <row r="107" spans="1:6">
      <c r="A107" s="98">
        <v>45183</v>
      </c>
      <c r="B107" s="99" t="s">
        <v>107</v>
      </c>
      <c r="C107" s="99">
        <v>550</v>
      </c>
      <c r="D107" s="99" t="s">
        <v>114</v>
      </c>
      <c r="E107" s="99" t="s">
        <v>106</v>
      </c>
      <c r="F107" s="100">
        <v>8206.6875</v>
      </c>
    </row>
    <row r="108" spans="1:6">
      <c r="A108" s="98">
        <v>45276</v>
      </c>
      <c r="B108" s="99" t="s">
        <v>117</v>
      </c>
      <c r="C108" s="99">
        <v>1</v>
      </c>
      <c r="D108" s="99" t="s">
        <v>114</v>
      </c>
      <c r="E108" s="99" t="s">
        <v>105</v>
      </c>
      <c r="F108" s="100">
        <v>25.95</v>
      </c>
    </row>
    <row r="109" spans="1:6">
      <c r="A109" s="98">
        <v>44955</v>
      </c>
      <c r="B109" s="99" t="s">
        <v>107</v>
      </c>
      <c r="C109" s="99">
        <v>350</v>
      </c>
      <c r="D109" s="99" t="s">
        <v>9</v>
      </c>
      <c r="E109" s="99" t="s">
        <v>105</v>
      </c>
      <c r="F109" s="100">
        <v>5624.9375</v>
      </c>
    </row>
    <row r="110" spans="1:6">
      <c r="A110" s="98">
        <v>45147</v>
      </c>
      <c r="B110" s="99" t="s">
        <v>107</v>
      </c>
      <c r="C110" s="99">
        <v>40</v>
      </c>
      <c r="D110" s="99" t="s">
        <v>114</v>
      </c>
      <c r="E110" s="99" t="s">
        <v>111</v>
      </c>
      <c r="F110" s="100">
        <v>882.3</v>
      </c>
    </row>
    <row r="111" spans="1:6">
      <c r="A111" s="98">
        <v>44988</v>
      </c>
      <c r="B111" s="99" t="s">
        <v>117</v>
      </c>
      <c r="C111" s="99">
        <v>19</v>
      </c>
      <c r="D111" s="99" t="s">
        <v>112</v>
      </c>
      <c r="E111" s="99" t="s">
        <v>109</v>
      </c>
      <c r="F111" s="100">
        <v>664.05000000000007</v>
      </c>
    </row>
    <row r="112" spans="1:6">
      <c r="A112" s="98">
        <v>45216</v>
      </c>
      <c r="B112" s="99" t="s">
        <v>117</v>
      </c>
      <c r="C112" s="99">
        <v>39</v>
      </c>
      <c r="D112" s="99" t="s">
        <v>110</v>
      </c>
      <c r="E112" s="99" t="s">
        <v>108</v>
      </c>
      <c r="F112" s="100">
        <v>827.09249999999997</v>
      </c>
    </row>
    <row r="113" spans="1:6">
      <c r="A113" s="98">
        <v>44942</v>
      </c>
      <c r="B113" s="99" t="s">
        <v>117</v>
      </c>
      <c r="C113" s="99">
        <v>425</v>
      </c>
      <c r="D113" s="99" t="s">
        <v>112</v>
      </c>
      <c r="E113" s="99" t="s">
        <v>115</v>
      </c>
      <c r="F113" s="100">
        <v>8540.90625</v>
      </c>
    </row>
    <row r="114" spans="1:6">
      <c r="A114" s="98">
        <v>44977</v>
      </c>
      <c r="B114" s="99" t="s">
        <v>119</v>
      </c>
      <c r="C114" s="99">
        <v>34</v>
      </c>
      <c r="D114" s="99" t="s">
        <v>114</v>
      </c>
      <c r="E114" s="99" t="s">
        <v>109</v>
      </c>
      <c r="F114" s="100">
        <v>749.95499999999993</v>
      </c>
    </row>
    <row r="115" spans="1:6">
      <c r="A115" s="98">
        <v>45003</v>
      </c>
      <c r="B115" s="99" t="s">
        <v>117</v>
      </c>
      <c r="C115" s="99">
        <v>13</v>
      </c>
      <c r="D115" s="99" t="s">
        <v>9</v>
      </c>
      <c r="E115" s="99" t="s">
        <v>109</v>
      </c>
      <c r="F115" s="100">
        <v>363.34999999999997</v>
      </c>
    </row>
    <row r="116" spans="1:6">
      <c r="A116" s="98">
        <v>45290</v>
      </c>
      <c r="B116" s="99" t="s">
        <v>116</v>
      </c>
      <c r="C116" s="99">
        <v>10</v>
      </c>
      <c r="D116" s="99" t="s">
        <v>112</v>
      </c>
      <c r="E116" s="99" t="s">
        <v>109</v>
      </c>
      <c r="F116" s="100">
        <v>349.5</v>
      </c>
    </row>
    <row r="117" spans="1:6">
      <c r="A117" s="98">
        <v>45246</v>
      </c>
      <c r="B117" s="99" t="s">
        <v>118</v>
      </c>
      <c r="C117" s="99">
        <v>1</v>
      </c>
      <c r="D117" s="99" t="s">
        <v>114</v>
      </c>
      <c r="E117" s="99" t="s">
        <v>109</v>
      </c>
      <c r="F117" s="100">
        <v>25.95</v>
      </c>
    </row>
    <row r="118" spans="1:6">
      <c r="A118" s="98">
        <v>44934</v>
      </c>
      <c r="B118" s="99" t="s">
        <v>118</v>
      </c>
      <c r="C118" s="99">
        <v>525</v>
      </c>
      <c r="D118" s="99" t="s">
        <v>112</v>
      </c>
      <c r="E118" s="99" t="s">
        <v>109</v>
      </c>
      <c r="F118" s="100">
        <v>10550.53125</v>
      </c>
    </row>
    <row r="119" spans="1:6">
      <c r="A119" s="98">
        <v>45003</v>
      </c>
      <c r="B119" s="99" t="s">
        <v>118</v>
      </c>
      <c r="C119" s="99">
        <v>6</v>
      </c>
      <c r="D119" s="99" t="s">
        <v>6</v>
      </c>
      <c r="E119" s="99" t="s">
        <v>106</v>
      </c>
      <c r="F119" s="100">
        <v>262.14</v>
      </c>
    </row>
    <row r="120" spans="1:6">
      <c r="A120" s="98">
        <v>45290</v>
      </c>
      <c r="B120" s="99" t="s">
        <v>119</v>
      </c>
      <c r="C120" s="99">
        <v>19</v>
      </c>
      <c r="D120" s="99" t="s">
        <v>112</v>
      </c>
      <c r="E120" s="99" t="s">
        <v>105</v>
      </c>
      <c r="F120" s="100">
        <v>664.05000000000007</v>
      </c>
    </row>
    <row r="121" spans="1:6">
      <c r="A121" s="98">
        <v>45086</v>
      </c>
      <c r="B121" s="99" t="s">
        <v>116</v>
      </c>
      <c r="C121" s="99">
        <v>19</v>
      </c>
      <c r="D121" s="99" t="s">
        <v>9</v>
      </c>
      <c r="E121" s="99" t="s">
        <v>113</v>
      </c>
      <c r="F121" s="100">
        <v>531.04999999999995</v>
      </c>
    </row>
    <row r="122" spans="1:6">
      <c r="A122" s="98">
        <v>45098</v>
      </c>
      <c r="B122" s="99" t="s">
        <v>118</v>
      </c>
      <c r="C122" s="99">
        <v>225</v>
      </c>
      <c r="D122" s="99" t="s">
        <v>6</v>
      </c>
      <c r="E122" s="99" t="s">
        <v>115</v>
      </c>
      <c r="F122" s="100">
        <v>6881.1749999999993</v>
      </c>
    </row>
    <row r="123" spans="1:6">
      <c r="A123" s="98">
        <v>45063</v>
      </c>
      <c r="B123" s="99" t="s">
        <v>117</v>
      </c>
      <c r="C123" s="99">
        <v>5</v>
      </c>
      <c r="D123" s="99" t="s">
        <v>110</v>
      </c>
      <c r="E123" s="99" t="s">
        <v>111</v>
      </c>
      <c r="F123" s="100">
        <v>124.75</v>
      </c>
    </row>
    <row r="124" spans="1:6">
      <c r="A124" s="98">
        <v>45077</v>
      </c>
      <c r="B124" s="99" t="s">
        <v>107</v>
      </c>
      <c r="C124" s="99">
        <v>42</v>
      </c>
      <c r="D124" s="99" t="s">
        <v>6</v>
      </c>
      <c r="E124" s="99" t="s">
        <v>105</v>
      </c>
      <c r="F124" s="100">
        <v>1559.7329999999999</v>
      </c>
    </row>
    <row r="125" spans="1:6">
      <c r="A125" s="98">
        <v>45244</v>
      </c>
      <c r="B125" s="99" t="s">
        <v>118</v>
      </c>
      <c r="C125" s="99">
        <v>4</v>
      </c>
      <c r="D125" s="99" t="s">
        <v>110</v>
      </c>
      <c r="E125" s="99" t="s">
        <v>106</v>
      </c>
      <c r="F125" s="100">
        <v>99.8</v>
      </c>
    </row>
    <row r="126" spans="1:6">
      <c r="A126" s="98">
        <v>45245</v>
      </c>
      <c r="B126" s="99" t="s">
        <v>117</v>
      </c>
      <c r="C126" s="99">
        <v>125</v>
      </c>
      <c r="D126" s="99" t="s">
        <v>9</v>
      </c>
      <c r="E126" s="99" t="s">
        <v>105</v>
      </c>
      <c r="F126" s="100">
        <v>2445.6249999999995</v>
      </c>
    </row>
    <row r="127" spans="1:6">
      <c r="A127" s="98">
        <v>45261</v>
      </c>
      <c r="B127" s="99" t="s">
        <v>117</v>
      </c>
      <c r="C127" s="99">
        <v>40</v>
      </c>
      <c r="D127" s="99" t="s">
        <v>110</v>
      </c>
      <c r="E127" s="99" t="s">
        <v>115</v>
      </c>
      <c r="F127" s="100">
        <v>848.3</v>
      </c>
    </row>
    <row r="128" spans="1:6">
      <c r="A128" s="98">
        <v>45275</v>
      </c>
      <c r="B128" s="99" t="s">
        <v>119</v>
      </c>
      <c r="C128" s="99">
        <v>6</v>
      </c>
      <c r="D128" s="99" t="s">
        <v>112</v>
      </c>
      <c r="E128" s="99" t="s">
        <v>109</v>
      </c>
      <c r="F128" s="100">
        <v>209.70000000000002</v>
      </c>
    </row>
    <row r="129" spans="1:6">
      <c r="A129" s="98">
        <v>45243</v>
      </c>
      <c r="B129" s="99" t="s">
        <v>119</v>
      </c>
      <c r="C129" s="99">
        <v>150</v>
      </c>
      <c r="D129" s="99" t="s">
        <v>6</v>
      </c>
      <c r="E129" s="99" t="s">
        <v>109</v>
      </c>
      <c r="F129" s="100">
        <v>4587.4499999999989</v>
      </c>
    </row>
    <row r="130" spans="1:6">
      <c r="A130" s="98">
        <v>45107</v>
      </c>
      <c r="B130" s="99" t="s">
        <v>118</v>
      </c>
      <c r="C130" s="99">
        <v>1</v>
      </c>
      <c r="D130" s="99" t="s">
        <v>6</v>
      </c>
      <c r="E130" s="99" t="s">
        <v>115</v>
      </c>
      <c r="F130" s="100">
        <v>43.69</v>
      </c>
    </row>
    <row r="131" spans="1:6">
      <c r="A131" s="98">
        <v>45041</v>
      </c>
      <c r="B131" s="99" t="s">
        <v>119</v>
      </c>
      <c r="C131" s="99">
        <v>19</v>
      </c>
      <c r="D131" s="99" t="s">
        <v>9</v>
      </c>
      <c r="E131" s="99" t="s">
        <v>109</v>
      </c>
      <c r="F131" s="100">
        <v>531.04999999999995</v>
      </c>
    </row>
    <row r="132" spans="1:6">
      <c r="A132" s="98">
        <v>45260</v>
      </c>
      <c r="B132" s="99" t="s">
        <v>107</v>
      </c>
      <c r="C132" s="99">
        <v>32</v>
      </c>
      <c r="D132" s="99" t="s">
        <v>6</v>
      </c>
      <c r="E132" s="99" t="s">
        <v>106</v>
      </c>
      <c r="F132" s="100">
        <v>1188.3679999999999</v>
      </c>
    </row>
    <row r="133" spans="1:6">
      <c r="A133" s="98">
        <v>44966</v>
      </c>
      <c r="B133" s="99" t="s">
        <v>117</v>
      </c>
      <c r="C133" s="99">
        <v>475</v>
      </c>
      <c r="D133" s="99" t="s">
        <v>9</v>
      </c>
      <c r="E133" s="99" t="s">
        <v>113</v>
      </c>
      <c r="F133" s="100">
        <v>7633.84375</v>
      </c>
    </row>
    <row r="134" spans="1:6">
      <c r="A134" s="98">
        <v>45078</v>
      </c>
      <c r="B134" s="99" t="s">
        <v>118</v>
      </c>
      <c r="C134" s="99">
        <v>175</v>
      </c>
      <c r="D134" s="99" t="s">
        <v>114</v>
      </c>
      <c r="E134" s="99" t="s">
        <v>109</v>
      </c>
      <c r="F134" s="100">
        <v>3178.875</v>
      </c>
    </row>
    <row r="135" spans="1:6">
      <c r="A135" s="98">
        <v>45104</v>
      </c>
      <c r="B135" s="99" t="s">
        <v>119</v>
      </c>
      <c r="C135" s="99">
        <v>475</v>
      </c>
      <c r="D135" s="99" t="s">
        <v>6</v>
      </c>
      <c r="E135" s="99" t="s">
        <v>113</v>
      </c>
      <c r="F135" s="100">
        <v>11932.831249999997</v>
      </c>
    </row>
    <row r="136" spans="1:6">
      <c r="A136" s="98">
        <v>45213</v>
      </c>
      <c r="B136" s="99" t="s">
        <v>118</v>
      </c>
      <c r="C136" s="99">
        <v>150</v>
      </c>
      <c r="D136" s="99" t="s">
        <v>9</v>
      </c>
      <c r="E136" s="99" t="s">
        <v>109</v>
      </c>
      <c r="F136" s="100">
        <v>2934.7499999999995</v>
      </c>
    </row>
    <row r="137" spans="1:6">
      <c r="A137" s="98">
        <v>45195</v>
      </c>
      <c r="B137" s="99" t="s">
        <v>116</v>
      </c>
      <c r="C137" s="99">
        <v>3</v>
      </c>
      <c r="D137" s="99" t="s">
        <v>6</v>
      </c>
      <c r="E137" s="99" t="s">
        <v>111</v>
      </c>
      <c r="F137" s="100">
        <v>131.07</v>
      </c>
    </row>
    <row r="138" spans="1:6">
      <c r="A138" s="98">
        <v>45198</v>
      </c>
      <c r="B138" s="99" t="s">
        <v>117</v>
      </c>
      <c r="C138" s="99">
        <v>500</v>
      </c>
      <c r="D138" s="99" t="s">
        <v>114</v>
      </c>
      <c r="E138" s="99" t="s">
        <v>105</v>
      </c>
      <c r="F138" s="100">
        <v>7460.6249999999991</v>
      </c>
    </row>
    <row r="139" spans="1:6">
      <c r="A139" s="98">
        <v>45132</v>
      </c>
      <c r="B139" s="99" t="s">
        <v>117</v>
      </c>
      <c r="C139" s="99">
        <v>525</v>
      </c>
      <c r="D139" s="99" t="s">
        <v>9</v>
      </c>
      <c r="E139" s="99" t="s">
        <v>108</v>
      </c>
      <c r="F139" s="100">
        <v>8437.40625</v>
      </c>
    </row>
    <row r="140" spans="1:6">
      <c r="A140" s="98">
        <v>45116</v>
      </c>
      <c r="B140" s="99" t="s">
        <v>117</v>
      </c>
      <c r="C140" s="99">
        <v>24</v>
      </c>
      <c r="D140" s="99" t="s">
        <v>9</v>
      </c>
      <c r="E140" s="99" t="s">
        <v>108</v>
      </c>
      <c r="F140" s="100">
        <v>570.18000000000006</v>
      </c>
    </row>
    <row r="141" spans="1:6">
      <c r="A141" s="98">
        <v>45202</v>
      </c>
      <c r="B141" s="99" t="s">
        <v>107</v>
      </c>
      <c r="C141" s="99">
        <v>475</v>
      </c>
      <c r="D141" s="99" t="s">
        <v>112</v>
      </c>
      <c r="E141" s="99" t="s">
        <v>111</v>
      </c>
      <c r="F141" s="100">
        <v>9545.71875</v>
      </c>
    </row>
    <row r="142" spans="1:6">
      <c r="A142" s="98">
        <v>45152</v>
      </c>
      <c r="B142" s="99" t="s">
        <v>119</v>
      </c>
      <c r="C142" s="99">
        <v>20</v>
      </c>
      <c r="D142" s="99" t="s">
        <v>110</v>
      </c>
      <c r="E142" s="99" t="s">
        <v>111</v>
      </c>
      <c r="F142" s="100">
        <v>499</v>
      </c>
    </row>
    <row r="143" spans="1:6">
      <c r="A143" s="98">
        <v>45272</v>
      </c>
      <c r="B143" s="99" t="s">
        <v>119</v>
      </c>
      <c r="C143" s="99">
        <v>125</v>
      </c>
      <c r="D143" s="99" t="s">
        <v>110</v>
      </c>
      <c r="E143" s="99" t="s">
        <v>113</v>
      </c>
      <c r="F143" s="100">
        <v>2183.125</v>
      </c>
    </row>
    <row r="144" spans="1:6">
      <c r="A144" s="98">
        <v>44981</v>
      </c>
      <c r="B144" s="99" t="s">
        <v>119</v>
      </c>
      <c r="C144" s="99">
        <v>25</v>
      </c>
      <c r="D144" s="99" t="s">
        <v>112</v>
      </c>
      <c r="E144" s="99" t="s">
        <v>105</v>
      </c>
      <c r="F144" s="100">
        <v>742.68750000000011</v>
      </c>
    </row>
    <row r="145" spans="1:6">
      <c r="A145" s="98">
        <v>45132</v>
      </c>
      <c r="B145" s="99" t="s">
        <v>119</v>
      </c>
      <c r="C145" s="99">
        <v>5</v>
      </c>
      <c r="D145" s="99" t="s">
        <v>110</v>
      </c>
      <c r="E145" s="99" t="s">
        <v>111</v>
      </c>
      <c r="F145" s="100">
        <v>124.75</v>
      </c>
    </row>
    <row r="146" spans="1:6">
      <c r="A146" s="98">
        <v>45276</v>
      </c>
      <c r="B146" s="99" t="s">
        <v>117</v>
      </c>
      <c r="C146" s="99">
        <v>325</v>
      </c>
      <c r="D146" s="99" t="s">
        <v>110</v>
      </c>
      <c r="E146" s="99" t="s">
        <v>105</v>
      </c>
      <c r="F146" s="100">
        <v>4662.5312499999991</v>
      </c>
    </row>
    <row r="147" spans="1:6">
      <c r="A147" s="98">
        <v>45286</v>
      </c>
      <c r="B147" s="99" t="s">
        <v>116</v>
      </c>
      <c r="C147" s="99">
        <v>7</v>
      </c>
      <c r="D147" s="99" t="s">
        <v>110</v>
      </c>
      <c r="E147" s="99" t="s">
        <v>108</v>
      </c>
      <c r="F147" s="100">
        <v>174.65</v>
      </c>
    </row>
    <row r="148" spans="1:6">
      <c r="A148" s="98">
        <v>44936</v>
      </c>
      <c r="B148" s="99" t="s">
        <v>116</v>
      </c>
      <c r="C148" s="99">
        <v>400</v>
      </c>
      <c r="D148" s="99" t="s">
        <v>6</v>
      </c>
      <c r="E148" s="99" t="s">
        <v>111</v>
      </c>
      <c r="F148" s="100">
        <v>10048.699999999999</v>
      </c>
    </row>
    <row r="149" spans="1:6">
      <c r="A149" s="98">
        <v>45226</v>
      </c>
      <c r="B149" s="99" t="s">
        <v>119</v>
      </c>
      <c r="C149" s="99">
        <v>6</v>
      </c>
      <c r="D149" s="99" t="s">
        <v>114</v>
      </c>
      <c r="E149" s="99" t="s">
        <v>113</v>
      </c>
      <c r="F149" s="100">
        <v>155.69999999999999</v>
      </c>
    </row>
    <row r="150" spans="1:6">
      <c r="A150" s="98">
        <v>45021</v>
      </c>
      <c r="B150" s="99" t="s">
        <v>119</v>
      </c>
      <c r="C150" s="99">
        <v>6</v>
      </c>
      <c r="D150" s="99" t="s">
        <v>9</v>
      </c>
      <c r="E150" s="99" t="s">
        <v>113</v>
      </c>
      <c r="F150" s="100">
        <v>167.7</v>
      </c>
    </row>
    <row r="151" spans="1:6">
      <c r="A151" s="98">
        <v>45022</v>
      </c>
      <c r="B151" s="99" t="s">
        <v>117</v>
      </c>
      <c r="C151" s="99">
        <v>75</v>
      </c>
      <c r="D151" s="99" t="s">
        <v>112</v>
      </c>
      <c r="E151" s="99" t="s">
        <v>109</v>
      </c>
      <c r="F151" s="100">
        <v>1965.9375000000002</v>
      </c>
    </row>
    <row r="152" spans="1:6">
      <c r="A152" s="98">
        <v>45182</v>
      </c>
      <c r="B152" s="99" t="s">
        <v>118</v>
      </c>
      <c r="C152" s="99">
        <v>32</v>
      </c>
      <c r="D152" s="99" t="s">
        <v>114</v>
      </c>
      <c r="E152" s="99" t="s">
        <v>109</v>
      </c>
      <c r="F152" s="100">
        <v>705.83999999999992</v>
      </c>
    </row>
    <row r="153" spans="1:6">
      <c r="A153" s="98">
        <v>45126</v>
      </c>
      <c r="B153" s="99" t="s">
        <v>119</v>
      </c>
      <c r="C153" s="99">
        <v>13</v>
      </c>
      <c r="D153" s="99" t="s">
        <v>112</v>
      </c>
      <c r="E153" s="99" t="s">
        <v>105</v>
      </c>
      <c r="F153" s="100">
        <v>454.35</v>
      </c>
    </row>
    <row r="154" spans="1:6">
      <c r="A154" s="98">
        <v>45186</v>
      </c>
      <c r="B154" s="99" t="s">
        <v>118</v>
      </c>
      <c r="C154" s="99">
        <v>4</v>
      </c>
      <c r="D154" s="99" t="s">
        <v>110</v>
      </c>
      <c r="E154" s="99" t="s">
        <v>111</v>
      </c>
      <c r="F154" s="100">
        <v>99.8</v>
      </c>
    </row>
    <row r="155" spans="1:6">
      <c r="A155" s="98">
        <v>45144</v>
      </c>
      <c r="B155" s="99" t="s">
        <v>119</v>
      </c>
      <c r="C155" s="99">
        <v>48</v>
      </c>
      <c r="D155" s="99" t="s">
        <v>6</v>
      </c>
      <c r="E155" s="99" t="s">
        <v>108</v>
      </c>
      <c r="F155" s="100">
        <v>1572.84</v>
      </c>
    </row>
    <row r="156" spans="1:6">
      <c r="A156" s="98">
        <v>45179</v>
      </c>
      <c r="B156" s="99" t="s">
        <v>116</v>
      </c>
      <c r="C156" s="99">
        <v>40</v>
      </c>
      <c r="D156" s="99" t="s">
        <v>9</v>
      </c>
      <c r="E156" s="99" t="s">
        <v>106</v>
      </c>
      <c r="F156" s="100">
        <v>950.3</v>
      </c>
    </row>
    <row r="157" spans="1:6">
      <c r="A157" s="98">
        <v>45222</v>
      </c>
      <c r="B157" s="99" t="s">
        <v>118</v>
      </c>
      <c r="C157" s="99">
        <v>7</v>
      </c>
      <c r="D157" s="99" t="s">
        <v>114</v>
      </c>
      <c r="E157" s="99" t="s">
        <v>111</v>
      </c>
      <c r="F157" s="100">
        <v>181.65</v>
      </c>
    </row>
    <row r="158" spans="1:6">
      <c r="A158" s="98">
        <v>45264</v>
      </c>
      <c r="B158" s="99" t="s">
        <v>118</v>
      </c>
      <c r="C158" s="99">
        <v>450</v>
      </c>
      <c r="D158" s="99" t="s">
        <v>110</v>
      </c>
      <c r="E158" s="99" t="s">
        <v>111</v>
      </c>
      <c r="F158" s="100">
        <v>6455.8124999999991</v>
      </c>
    </row>
    <row r="159" spans="1:6">
      <c r="A159" s="98">
        <v>45119</v>
      </c>
      <c r="B159" s="99" t="s">
        <v>117</v>
      </c>
      <c r="C159" s="99">
        <v>9</v>
      </c>
      <c r="D159" s="99" t="s">
        <v>6</v>
      </c>
      <c r="E159" s="99" t="s">
        <v>115</v>
      </c>
      <c r="F159" s="100">
        <v>393.21</v>
      </c>
    </row>
    <row r="160" spans="1:6">
      <c r="A160" s="98">
        <v>45159</v>
      </c>
      <c r="B160" s="99" t="s">
        <v>107</v>
      </c>
      <c r="C160" s="99">
        <v>6</v>
      </c>
      <c r="D160" s="99" t="s">
        <v>6</v>
      </c>
      <c r="E160" s="99" t="s">
        <v>105</v>
      </c>
      <c r="F160" s="100">
        <v>262.14</v>
      </c>
    </row>
    <row r="161" spans="1:6">
      <c r="A161" s="98">
        <v>44993</v>
      </c>
      <c r="B161" s="99" t="s">
        <v>117</v>
      </c>
      <c r="C161" s="99">
        <v>550</v>
      </c>
      <c r="D161" s="99" t="s">
        <v>110</v>
      </c>
      <c r="E161" s="99" t="s">
        <v>109</v>
      </c>
      <c r="F161" s="100">
        <v>7890.4374999999991</v>
      </c>
    </row>
    <row r="162" spans="1:6">
      <c r="A162" s="98">
        <v>45175</v>
      </c>
      <c r="B162" s="99" t="s">
        <v>117</v>
      </c>
      <c r="C162" s="99">
        <v>6</v>
      </c>
      <c r="D162" s="99" t="s">
        <v>112</v>
      </c>
      <c r="E162" s="99" t="s">
        <v>108</v>
      </c>
      <c r="F162" s="100">
        <v>209.70000000000002</v>
      </c>
    </row>
    <row r="163" spans="1:6">
      <c r="A163" s="98">
        <v>45235</v>
      </c>
      <c r="B163" s="99" t="s">
        <v>119</v>
      </c>
      <c r="C163" s="99">
        <v>9</v>
      </c>
      <c r="D163" s="99" t="s">
        <v>112</v>
      </c>
      <c r="E163" s="99" t="s">
        <v>113</v>
      </c>
      <c r="F163" s="100">
        <v>314.55</v>
      </c>
    </row>
    <row r="164" spans="1:6">
      <c r="A164" s="98">
        <v>45191</v>
      </c>
      <c r="B164" s="99" t="s">
        <v>107</v>
      </c>
      <c r="C164" s="99">
        <v>20</v>
      </c>
      <c r="D164" s="99" t="s">
        <v>114</v>
      </c>
      <c r="E164" s="99" t="s">
        <v>105</v>
      </c>
      <c r="F164" s="100">
        <v>519</v>
      </c>
    </row>
    <row r="165" spans="1:6">
      <c r="A165" s="98">
        <v>45235</v>
      </c>
      <c r="B165" s="99" t="s">
        <v>119</v>
      </c>
      <c r="C165" s="99">
        <v>2</v>
      </c>
      <c r="D165" s="99" t="s">
        <v>112</v>
      </c>
      <c r="E165" s="99" t="s">
        <v>108</v>
      </c>
      <c r="F165" s="100">
        <v>69.900000000000006</v>
      </c>
    </row>
    <row r="166" spans="1:6">
      <c r="A166" s="98">
        <v>45021</v>
      </c>
      <c r="B166" s="99" t="s">
        <v>119</v>
      </c>
      <c r="C166" s="99">
        <v>125</v>
      </c>
      <c r="D166" s="99" t="s">
        <v>9</v>
      </c>
      <c r="E166" s="99" t="s">
        <v>115</v>
      </c>
      <c r="F166" s="100">
        <v>2445.6249999999995</v>
      </c>
    </row>
    <row r="167" spans="1:6">
      <c r="A167" s="98">
        <v>44938</v>
      </c>
      <c r="B167" s="99" t="s">
        <v>118</v>
      </c>
      <c r="C167" s="99">
        <v>2</v>
      </c>
      <c r="D167" s="99" t="s">
        <v>114</v>
      </c>
      <c r="E167" s="99" t="s">
        <v>105</v>
      </c>
      <c r="F167" s="100">
        <v>51.9</v>
      </c>
    </row>
    <row r="168" spans="1:6">
      <c r="A168" s="98">
        <v>45285</v>
      </c>
      <c r="B168" s="99" t="s">
        <v>107</v>
      </c>
      <c r="C168" s="99">
        <v>150</v>
      </c>
      <c r="D168" s="99" t="s">
        <v>114</v>
      </c>
      <c r="E168" s="99" t="s">
        <v>111</v>
      </c>
      <c r="F168" s="100">
        <v>2724.75</v>
      </c>
    </row>
    <row r="169" spans="1:6">
      <c r="A169" s="98">
        <v>45149</v>
      </c>
      <c r="B169" s="99" t="s">
        <v>118</v>
      </c>
      <c r="C169" s="99">
        <v>40</v>
      </c>
      <c r="D169" s="99" t="s">
        <v>9</v>
      </c>
      <c r="E169" s="99" t="s">
        <v>113</v>
      </c>
      <c r="F169" s="100">
        <v>950.3</v>
      </c>
    </row>
    <row r="170" spans="1:6">
      <c r="A170" s="98">
        <v>45256</v>
      </c>
      <c r="B170" s="99" t="s">
        <v>118</v>
      </c>
      <c r="C170" s="99">
        <v>25</v>
      </c>
      <c r="D170" s="99" t="s">
        <v>9</v>
      </c>
      <c r="E170" s="99" t="s">
        <v>113</v>
      </c>
      <c r="F170" s="100">
        <v>593.9375</v>
      </c>
    </row>
    <row r="171" spans="1:6">
      <c r="A171" s="98">
        <v>45066</v>
      </c>
      <c r="B171" s="99" t="s">
        <v>119</v>
      </c>
      <c r="C171" s="99">
        <v>350</v>
      </c>
      <c r="D171" s="99" t="s">
        <v>112</v>
      </c>
      <c r="E171" s="99" t="s">
        <v>106</v>
      </c>
      <c r="F171" s="100">
        <v>7033.6875</v>
      </c>
    </row>
    <row r="172" spans="1:6">
      <c r="A172" s="98">
        <v>44978</v>
      </c>
      <c r="B172" s="99" t="s">
        <v>119</v>
      </c>
      <c r="C172" s="99">
        <v>8</v>
      </c>
      <c r="D172" s="99" t="s">
        <v>112</v>
      </c>
      <c r="E172" s="99" t="s">
        <v>113</v>
      </c>
      <c r="F172" s="100">
        <v>279.60000000000002</v>
      </c>
    </row>
    <row r="173" spans="1:6">
      <c r="A173" s="98">
        <v>45081</v>
      </c>
      <c r="B173" s="99" t="s">
        <v>116</v>
      </c>
      <c r="C173" s="99">
        <v>575</v>
      </c>
      <c r="D173" s="99" t="s">
        <v>9</v>
      </c>
      <c r="E173" s="99" t="s">
        <v>115</v>
      </c>
      <c r="F173" s="100">
        <v>9240.96875</v>
      </c>
    </row>
    <row r="174" spans="1:6">
      <c r="A174" s="98">
        <v>45238</v>
      </c>
      <c r="B174" s="99" t="s">
        <v>116</v>
      </c>
      <c r="C174" s="99">
        <v>525</v>
      </c>
      <c r="D174" s="99" t="s">
        <v>9</v>
      </c>
      <c r="E174" s="99" t="s">
        <v>115</v>
      </c>
      <c r="F174" s="100">
        <v>8437.40625</v>
      </c>
    </row>
    <row r="175" spans="1:6">
      <c r="A175" s="98">
        <v>45264</v>
      </c>
      <c r="B175" s="99" t="s">
        <v>119</v>
      </c>
      <c r="C175" s="99">
        <v>3</v>
      </c>
      <c r="D175" s="99" t="s">
        <v>114</v>
      </c>
      <c r="E175" s="99" t="s">
        <v>108</v>
      </c>
      <c r="F175" s="100">
        <v>77.849999999999994</v>
      </c>
    </row>
    <row r="176" spans="1:6">
      <c r="A176" s="98">
        <v>44962</v>
      </c>
      <c r="B176" s="99" t="s">
        <v>119</v>
      </c>
      <c r="C176" s="99">
        <v>275</v>
      </c>
      <c r="D176" s="99" t="s">
        <v>114</v>
      </c>
      <c r="E176" s="99" t="s">
        <v>106</v>
      </c>
      <c r="F176" s="100">
        <v>4103.34375</v>
      </c>
    </row>
    <row r="177" spans="1:6">
      <c r="A177" s="98">
        <v>44948</v>
      </c>
      <c r="B177" s="99" t="s">
        <v>117</v>
      </c>
      <c r="C177" s="99">
        <v>41</v>
      </c>
      <c r="D177" s="99" t="s">
        <v>9</v>
      </c>
      <c r="E177" s="99" t="s">
        <v>106</v>
      </c>
      <c r="F177" s="100">
        <v>974.0575</v>
      </c>
    </row>
    <row r="178" spans="1:6">
      <c r="A178" s="98">
        <v>44965</v>
      </c>
      <c r="B178" s="99" t="s">
        <v>107</v>
      </c>
      <c r="C178" s="99">
        <v>6</v>
      </c>
      <c r="D178" s="99" t="s">
        <v>110</v>
      </c>
      <c r="E178" s="99" t="s">
        <v>113</v>
      </c>
      <c r="F178" s="100">
        <v>149.69999999999999</v>
      </c>
    </row>
    <row r="179" spans="1:6">
      <c r="A179" s="98">
        <v>45258</v>
      </c>
      <c r="B179" s="99" t="s">
        <v>117</v>
      </c>
      <c r="C179" s="99">
        <v>3</v>
      </c>
      <c r="D179" s="99" t="s">
        <v>114</v>
      </c>
      <c r="E179" s="99" t="s">
        <v>113</v>
      </c>
      <c r="F179" s="100">
        <v>77.849999999999994</v>
      </c>
    </row>
    <row r="180" spans="1:6">
      <c r="A180" s="98">
        <v>44981</v>
      </c>
      <c r="B180" s="99" t="s">
        <v>119</v>
      </c>
      <c r="C180" s="99">
        <v>3</v>
      </c>
      <c r="D180" s="99" t="s">
        <v>112</v>
      </c>
      <c r="E180" s="99" t="s">
        <v>115</v>
      </c>
      <c r="F180" s="100">
        <v>104.85000000000001</v>
      </c>
    </row>
    <row r="181" spans="1:6">
      <c r="A181" s="98">
        <v>45195</v>
      </c>
      <c r="B181" s="99" t="s">
        <v>116</v>
      </c>
      <c r="C181" s="99">
        <v>325</v>
      </c>
      <c r="D181" s="99" t="s">
        <v>112</v>
      </c>
      <c r="E181" s="99" t="s">
        <v>111</v>
      </c>
      <c r="F181" s="100">
        <v>6531.28125</v>
      </c>
    </row>
    <row r="182" spans="1:6">
      <c r="A182" s="98">
        <v>45148</v>
      </c>
      <c r="B182" s="99" t="s">
        <v>117</v>
      </c>
      <c r="C182" s="99">
        <v>24</v>
      </c>
      <c r="D182" s="99" t="s">
        <v>112</v>
      </c>
      <c r="E182" s="99" t="s">
        <v>113</v>
      </c>
      <c r="F182" s="100">
        <v>712.98</v>
      </c>
    </row>
    <row r="183" spans="1:6">
      <c r="A183" s="98">
        <v>44969</v>
      </c>
      <c r="B183" s="99" t="s">
        <v>117</v>
      </c>
      <c r="C183" s="99">
        <v>6</v>
      </c>
      <c r="D183" s="99" t="s">
        <v>6</v>
      </c>
      <c r="E183" s="99" t="s">
        <v>113</v>
      </c>
      <c r="F183" s="100">
        <v>262.14</v>
      </c>
    </row>
    <row r="184" spans="1:6">
      <c r="A184" s="98">
        <v>45050</v>
      </c>
      <c r="B184" s="99" t="s">
        <v>119</v>
      </c>
      <c r="C184" s="99">
        <v>275</v>
      </c>
      <c r="D184" s="99" t="s">
        <v>114</v>
      </c>
      <c r="E184" s="99" t="s">
        <v>106</v>
      </c>
      <c r="F184" s="100">
        <v>4103.34375</v>
      </c>
    </row>
    <row r="185" spans="1:6">
      <c r="A185" s="98">
        <v>45017</v>
      </c>
      <c r="B185" s="99" t="s">
        <v>117</v>
      </c>
      <c r="C185" s="99">
        <v>5</v>
      </c>
      <c r="D185" s="99" t="s">
        <v>112</v>
      </c>
      <c r="E185" s="99" t="s">
        <v>109</v>
      </c>
      <c r="F185" s="100">
        <v>174.75</v>
      </c>
    </row>
    <row r="186" spans="1:6">
      <c r="A186" s="98">
        <v>45273</v>
      </c>
      <c r="B186" s="99" t="s">
        <v>118</v>
      </c>
      <c r="C186" s="99">
        <v>43</v>
      </c>
      <c r="D186" s="99" t="s">
        <v>112</v>
      </c>
      <c r="E186" s="99" t="s">
        <v>111</v>
      </c>
      <c r="F186" s="100">
        <v>1277.4225000000001</v>
      </c>
    </row>
    <row r="187" spans="1:6">
      <c r="A187" s="98">
        <v>45165</v>
      </c>
      <c r="B187" s="99" t="s">
        <v>116</v>
      </c>
      <c r="C187" s="99">
        <v>30</v>
      </c>
      <c r="D187" s="99" t="s">
        <v>6</v>
      </c>
      <c r="E187" s="99" t="s">
        <v>108</v>
      </c>
      <c r="F187" s="100">
        <v>1114.095</v>
      </c>
    </row>
    <row r="188" spans="1:6">
      <c r="A188" s="98">
        <v>44970</v>
      </c>
      <c r="B188" s="99" t="s">
        <v>119</v>
      </c>
      <c r="C188" s="99">
        <v>40</v>
      </c>
      <c r="D188" s="99" t="s">
        <v>110</v>
      </c>
      <c r="E188" s="99" t="s">
        <v>108</v>
      </c>
      <c r="F188" s="100">
        <v>848.3</v>
      </c>
    </row>
    <row r="189" spans="1:6">
      <c r="A189" s="98">
        <v>45191</v>
      </c>
      <c r="B189" s="99" t="s">
        <v>119</v>
      </c>
      <c r="C189" s="99">
        <v>5</v>
      </c>
      <c r="D189" s="99" t="s">
        <v>110</v>
      </c>
      <c r="E189" s="99" t="s">
        <v>108</v>
      </c>
      <c r="F189" s="100">
        <v>124.75</v>
      </c>
    </row>
    <row r="190" spans="1:6">
      <c r="A190" s="98">
        <v>45285</v>
      </c>
      <c r="B190" s="99" t="s">
        <v>117</v>
      </c>
      <c r="C190" s="99">
        <v>6</v>
      </c>
      <c r="D190" s="99" t="s">
        <v>6</v>
      </c>
      <c r="E190" s="99" t="s">
        <v>105</v>
      </c>
      <c r="F190" s="100">
        <v>262.14</v>
      </c>
    </row>
    <row r="191" spans="1:6">
      <c r="A191" s="98">
        <v>45200</v>
      </c>
      <c r="B191" s="99" t="s">
        <v>117</v>
      </c>
      <c r="C191" s="99">
        <v>4</v>
      </c>
      <c r="D191" s="99" t="s">
        <v>6</v>
      </c>
      <c r="E191" s="99" t="s">
        <v>108</v>
      </c>
      <c r="F191" s="100">
        <v>174.76</v>
      </c>
    </row>
    <row r="192" spans="1:6">
      <c r="A192" s="98">
        <v>44956</v>
      </c>
      <c r="B192" s="99" t="s">
        <v>117</v>
      </c>
      <c r="C192" s="99">
        <v>39</v>
      </c>
      <c r="D192" s="99" t="s">
        <v>6</v>
      </c>
      <c r="E192" s="99" t="s">
        <v>111</v>
      </c>
      <c r="F192" s="100">
        <v>1448.3235</v>
      </c>
    </row>
    <row r="193" spans="1:6">
      <c r="A193" s="98">
        <v>45024</v>
      </c>
      <c r="B193" s="99" t="s">
        <v>117</v>
      </c>
      <c r="C193" s="99">
        <v>400</v>
      </c>
      <c r="D193" s="99" t="s">
        <v>114</v>
      </c>
      <c r="E193" s="99" t="s">
        <v>109</v>
      </c>
      <c r="F193" s="100">
        <v>5968.4999999999991</v>
      </c>
    </row>
    <row r="194" spans="1:6">
      <c r="A194" s="98">
        <v>45173</v>
      </c>
      <c r="B194" s="99" t="s">
        <v>116</v>
      </c>
      <c r="C194" s="99">
        <v>16</v>
      </c>
      <c r="D194" s="99" t="s">
        <v>112</v>
      </c>
      <c r="E194" s="99" t="s">
        <v>105</v>
      </c>
      <c r="F194" s="100">
        <v>559.20000000000005</v>
      </c>
    </row>
    <row r="195" spans="1:6">
      <c r="A195" s="98">
        <v>45074</v>
      </c>
      <c r="B195" s="99" t="s">
        <v>117</v>
      </c>
      <c r="C195" s="99">
        <v>17</v>
      </c>
      <c r="D195" s="99" t="s">
        <v>9</v>
      </c>
      <c r="E195" s="99" t="s">
        <v>113</v>
      </c>
      <c r="F195" s="100">
        <v>475.15</v>
      </c>
    </row>
    <row r="196" spans="1:6">
      <c r="A196" s="98">
        <v>45281</v>
      </c>
      <c r="B196" s="99" t="s">
        <v>119</v>
      </c>
      <c r="C196" s="99">
        <v>375</v>
      </c>
      <c r="D196" s="99" t="s">
        <v>112</v>
      </c>
      <c r="E196" s="99" t="s">
        <v>113</v>
      </c>
      <c r="F196" s="100">
        <v>7536.0937500000009</v>
      </c>
    </row>
    <row r="197" spans="1:6">
      <c r="A197" s="98">
        <v>44988</v>
      </c>
      <c r="B197" s="99" t="s">
        <v>117</v>
      </c>
      <c r="C197" s="99">
        <v>46</v>
      </c>
      <c r="D197" s="99" t="s">
        <v>6</v>
      </c>
      <c r="E197" s="99" t="s">
        <v>113</v>
      </c>
      <c r="F197" s="100">
        <v>1708.279</v>
      </c>
    </row>
    <row r="198" spans="1:6">
      <c r="A198" s="98">
        <v>45050</v>
      </c>
      <c r="B198" s="99" t="s">
        <v>119</v>
      </c>
      <c r="C198" s="99">
        <v>8</v>
      </c>
      <c r="D198" s="99" t="s">
        <v>6</v>
      </c>
      <c r="E198" s="99" t="s">
        <v>105</v>
      </c>
      <c r="F198" s="100">
        <v>349.52</v>
      </c>
    </row>
    <row r="199" spans="1:6">
      <c r="A199" s="98">
        <v>45268</v>
      </c>
      <c r="B199" s="99" t="s">
        <v>117</v>
      </c>
      <c r="C199" s="99">
        <v>6</v>
      </c>
      <c r="D199" s="99" t="s">
        <v>114</v>
      </c>
      <c r="E199" s="99" t="s">
        <v>111</v>
      </c>
      <c r="F199" s="100">
        <v>155.69999999999999</v>
      </c>
    </row>
    <row r="200" spans="1:6">
      <c r="A200" s="98">
        <v>45149</v>
      </c>
      <c r="B200" s="99" t="s">
        <v>116</v>
      </c>
      <c r="C200" s="99">
        <v>28</v>
      </c>
      <c r="D200" s="99" t="s">
        <v>6</v>
      </c>
      <c r="E200" s="99" t="s">
        <v>113</v>
      </c>
      <c r="F200" s="100">
        <v>1039.8219999999999</v>
      </c>
    </row>
    <row r="201" spans="1:6">
      <c r="A201" s="98">
        <v>45010</v>
      </c>
      <c r="B201" s="99" t="s">
        <v>119</v>
      </c>
      <c r="C201" s="99">
        <v>7</v>
      </c>
      <c r="D201" s="99" t="s">
        <v>110</v>
      </c>
      <c r="E201" s="99" t="s">
        <v>111</v>
      </c>
      <c r="F201" s="100">
        <v>174.65</v>
      </c>
    </row>
    <row r="202" spans="1:6">
      <c r="A202" s="98">
        <v>45179</v>
      </c>
      <c r="B202" s="99" t="s">
        <v>118</v>
      </c>
      <c r="C202" s="99">
        <v>2</v>
      </c>
      <c r="D202" s="99" t="s">
        <v>9</v>
      </c>
      <c r="E202" s="99" t="s">
        <v>108</v>
      </c>
      <c r="F202" s="100">
        <v>55.9</v>
      </c>
    </row>
    <row r="203" spans="1:6">
      <c r="A203" s="98">
        <v>44958</v>
      </c>
      <c r="B203" s="99" t="s">
        <v>119</v>
      </c>
      <c r="C203" s="99">
        <v>32</v>
      </c>
      <c r="D203" s="99" t="s">
        <v>9</v>
      </c>
      <c r="E203" s="99" t="s">
        <v>105</v>
      </c>
      <c r="F203" s="100">
        <v>760.24</v>
      </c>
    </row>
    <row r="204" spans="1:6">
      <c r="A204" s="98">
        <v>45136</v>
      </c>
      <c r="B204" s="99" t="s">
        <v>117</v>
      </c>
      <c r="C204" s="99">
        <v>6</v>
      </c>
      <c r="D204" s="99" t="s">
        <v>110</v>
      </c>
      <c r="E204" s="99" t="s">
        <v>108</v>
      </c>
      <c r="F204" s="100">
        <v>149.69999999999999</v>
      </c>
    </row>
    <row r="205" spans="1:6">
      <c r="A205" s="98">
        <v>45101</v>
      </c>
      <c r="B205" s="99" t="s">
        <v>107</v>
      </c>
      <c r="C205" s="99">
        <v>2</v>
      </c>
      <c r="D205" s="99" t="s">
        <v>6</v>
      </c>
      <c r="E205" s="99" t="s">
        <v>106</v>
      </c>
      <c r="F205" s="100">
        <v>87.38</v>
      </c>
    </row>
    <row r="206" spans="1:6">
      <c r="A206" s="98">
        <v>45264</v>
      </c>
      <c r="B206" s="99" t="s">
        <v>107</v>
      </c>
      <c r="C206" s="99">
        <v>3</v>
      </c>
      <c r="D206" s="99" t="s">
        <v>114</v>
      </c>
      <c r="E206" s="99" t="s">
        <v>115</v>
      </c>
      <c r="F206" s="100">
        <v>77.849999999999994</v>
      </c>
    </row>
    <row r="207" spans="1:6">
      <c r="A207" s="98">
        <v>45091</v>
      </c>
      <c r="B207" s="99" t="s">
        <v>119</v>
      </c>
      <c r="C207" s="99">
        <v>600</v>
      </c>
      <c r="D207" s="99" t="s">
        <v>6</v>
      </c>
      <c r="E207" s="99" t="s">
        <v>105</v>
      </c>
      <c r="F207" s="100">
        <v>15073.049999999997</v>
      </c>
    </row>
    <row r="208" spans="1:6">
      <c r="A208" s="98">
        <v>45126</v>
      </c>
      <c r="B208" s="99" t="s">
        <v>119</v>
      </c>
      <c r="C208" s="99">
        <v>34</v>
      </c>
      <c r="D208" s="99" t="s">
        <v>9</v>
      </c>
      <c r="E208" s="99" t="s">
        <v>105</v>
      </c>
      <c r="F208" s="100">
        <v>807.755</v>
      </c>
    </row>
    <row r="209" spans="1:6">
      <c r="A209" s="98">
        <v>45131</v>
      </c>
      <c r="B209" s="99" t="s">
        <v>117</v>
      </c>
      <c r="C209" s="99">
        <v>5</v>
      </c>
      <c r="D209" s="99" t="s">
        <v>114</v>
      </c>
      <c r="E209" s="99" t="s">
        <v>111</v>
      </c>
      <c r="F209" s="100">
        <v>129.75</v>
      </c>
    </row>
    <row r="210" spans="1:6">
      <c r="A210" s="98">
        <v>44983</v>
      </c>
      <c r="B210" s="99" t="s">
        <v>117</v>
      </c>
      <c r="C210" s="99">
        <v>3</v>
      </c>
      <c r="D210" s="99" t="s">
        <v>110</v>
      </c>
      <c r="E210" s="99" t="s">
        <v>115</v>
      </c>
      <c r="F210" s="100">
        <v>74.849999999999994</v>
      </c>
    </row>
    <row r="211" spans="1:6">
      <c r="A211" s="98">
        <v>45144</v>
      </c>
      <c r="B211" s="99" t="s">
        <v>119</v>
      </c>
      <c r="C211" s="99">
        <v>20</v>
      </c>
      <c r="D211" s="99" t="s">
        <v>110</v>
      </c>
      <c r="E211" s="99" t="s">
        <v>111</v>
      </c>
      <c r="F211" s="100">
        <v>499</v>
      </c>
    </row>
    <row r="212" spans="1:6">
      <c r="A212" s="98">
        <v>45156</v>
      </c>
      <c r="B212" s="99" t="s">
        <v>118</v>
      </c>
      <c r="C212" s="99">
        <v>525</v>
      </c>
      <c r="D212" s="99" t="s">
        <v>110</v>
      </c>
      <c r="E212" s="99" t="s">
        <v>113</v>
      </c>
      <c r="F212" s="100">
        <v>7531.7812499999991</v>
      </c>
    </row>
    <row r="213" spans="1:6">
      <c r="A213" s="98">
        <v>45209</v>
      </c>
      <c r="B213" s="99" t="s">
        <v>107</v>
      </c>
      <c r="C213" s="99">
        <v>475</v>
      </c>
      <c r="D213" s="99" t="s">
        <v>110</v>
      </c>
      <c r="E213" s="99" t="s">
        <v>108</v>
      </c>
      <c r="F213" s="100">
        <v>6814.4687499999991</v>
      </c>
    </row>
    <row r="214" spans="1:6">
      <c r="A214" s="98">
        <v>45063</v>
      </c>
      <c r="B214" s="99" t="s">
        <v>119</v>
      </c>
      <c r="C214" s="99">
        <v>37</v>
      </c>
      <c r="D214" s="99" t="s">
        <v>112</v>
      </c>
      <c r="E214" s="99" t="s">
        <v>109</v>
      </c>
      <c r="F214" s="100">
        <v>1099.1775</v>
      </c>
    </row>
    <row r="215" spans="1:6">
      <c r="A215" s="98">
        <v>44973</v>
      </c>
      <c r="B215" s="99" t="s">
        <v>117</v>
      </c>
      <c r="C215" s="99">
        <v>550</v>
      </c>
      <c r="D215" s="99" t="s">
        <v>114</v>
      </c>
      <c r="E215" s="99" t="s">
        <v>108</v>
      </c>
      <c r="F215" s="100">
        <v>8206.6875</v>
      </c>
    </row>
    <row r="216" spans="1:6">
      <c r="A216" s="98">
        <v>45252</v>
      </c>
      <c r="B216" s="99" t="s">
        <v>119</v>
      </c>
      <c r="C216" s="99">
        <v>23</v>
      </c>
      <c r="D216" s="99" t="s">
        <v>110</v>
      </c>
      <c r="E216" s="99" t="s">
        <v>115</v>
      </c>
      <c r="F216" s="100">
        <v>573.85</v>
      </c>
    </row>
    <row r="217" spans="1:6">
      <c r="A217" s="98">
        <v>45113</v>
      </c>
      <c r="B217" s="99" t="s">
        <v>119</v>
      </c>
      <c r="C217" s="99">
        <v>18</v>
      </c>
      <c r="D217" s="99" t="s">
        <v>9</v>
      </c>
      <c r="E217" s="99" t="s">
        <v>109</v>
      </c>
      <c r="F217" s="100">
        <v>503.09999999999997</v>
      </c>
    </row>
    <row r="218" spans="1:6">
      <c r="A218" s="98">
        <v>45141</v>
      </c>
      <c r="B218" s="99" t="s">
        <v>107</v>
      </c>
      <c r="C218" s="99">
        <v>2</v>
      </c>
      <c r="D218" s="99" t="s">
        <v>112</v>
      </c>
      <c r="E218" s="99" t="s">
        <v>111</v>
      </c>
      <c r="F218" s="100">
        <v>69.900000000000006</v>
      </c>
    </row>
    <row r="219" spans="1:6">
      <c r="A219" s="98">
        <v>45229</v>
      </c>
      <c r="B219" s="99" t="s">
        <v>117</v>
      </c>
      <c r="C219" s="99">
        <v>525</v>
      </c>
      <c r="D219" s="99" t="s">
        <v>6</v>
      </c>
      <c r="E219" s="99" t="s">
        <v>108</v>
      </c>
      <c r="F219" s="100">
        <v>13188.918749999997</v>
      </c>
    </row>
    <row r="220" spans="1:6">
      <c r="A220" s="98">
        <v>45153</v>
      </c>
      <c r="B220" s="99" t="s">
        <v>117</v>
      </c>
      <c r="C220" s="99">
        <v>46</v>
      </c>
      <c r="D220" s="99" t="s">
        <v>6</v>
      </c>
      <c r="E220" s="99" t="s">
        <v>106</v>
      </c>
      <c r="F220" s="100">
        <v>1708.279</v>
      </c>
    </row>
    <row r="221" spans="1:6">
      <c r="A221" s="98">
        <v>45263</v>
      </c>
      <c r="B221" s="99" t="s">
        <v>117</v>
      </c>
      <c r="C221" s="99">
        <v>4</v>
      </c>
      <c r="D221" s="99" t="s">
        <v>112</v>
      </c>
      <c r="E221" s="99" t="s">
        <v>105</v>
      </c>
      <c r="F221" s="100">
        <v>139.80000000000001</v>
      </c>
    </row>
    <row r="222" spans="1:6">
      <c r="A222" s="98">
        <v>45249</v>
      </c>
      <c r="B222" s="99" t="s">
        <v>119</v>
      </c>
      <c r="C222" s="99">
        <v>225</v>
      </c>
      <c r="D222" s="99" t="s">
        <v>9</v>
      </c>
      <c r="E222" s="99" t="s">
        <v>105</v>
      </c>
      <c r="F222" s="100">
        <v>4402.1249999999991</v>
      </c>
    </row>
    <row r="223" spans="1:6">
      <c r="A223" s="98">
        <v>45254</v>
      </c>
      <c r="B223" s="99" t="s">
        <v>117</v>
      </c>
      <c r="C223" s="99">
        <v>4</v>
      </c>
      <c r="D223" s="99" t="s">
        <v>110</v>
      </c>
      <c r="E223" s="99" t="s">
        <v>109</v>
      </c>
      <c r="F223" s="100">
        <v>99.8</v>
      </c>
    </row>
    <row r="224" spans="1:6">
      <c r="A224" s="98">
        <v>45083</v>
      </c>
      <c r="B224" s="99" t="s">
        <v>119</v>
      </c>
      <c r="C224" s="99">
        <v>42</v>
      </c>
      <c r="D224" s="99" t="s">
        <v>6</v>
      </c>
      <c r="E224" s="99" t="s">
        <v>108</v>
      </c>
      <c r="F224" s="100">
        <v>1559.7329999999999</v>
      </c>
    </row>
    <row r="225" spans="1:6">
      <c r="A225" s="98">
        <v>45147</v>
      </c>
      <c r="B225" s="99" t="s">
        <v>119</v>
      </c>
      <c r="C225" s="99">
        <v>275</v>
      </c>
      <c r="D225" s="99" t="s">
        <v>112</v>
      </c>
      <c r="E225" s="99" t="s">
        <v>108</v>
      </c>
      <c r="F225" s="100">
        <v>5526.46875</v>
      </c>
    </row>
    <row r="226" spans="1:6">
      <c r="A226" s="98">
        <v>45088</v>
      </c>
      <c r="B226" s="99" t="s">
        <v>117</v>
      </c>
      <c r="C226" s="99">
        <v>46</v>
      </c>
      <c r="D226" s="99" t="s">
        <v>114</v>
      </c>
      <c r="E226" s="99" t="s">
        <v>115</v>
      </c>
      <c r="F226" s="100">
        <v>1014.6449999999999</v>
      </c>
    </row>
    <row r="227" spans="1:6">
      <c r="A227" s="98">
        <v>45271</v>
      </c>
      <c r="B227" s="99" t="s">
        <v>118</v>
      </c>
      <c r="C227" s="99">
        <v>8</v>
      </c>
      <c r="D227" s="99" t="s">
        <v>9</v>
      </c>
      <c r="E227" s="99" t="s">
        <v>113</v>
      </c>
      <c r="F227" s="100">
        <v>223.6</v>
      </c>
    </row>
    <row r="228" spans="1:6">
      <c r="A228" s="98">
        <v>44956</v>
      </c>
      <c r="B228" s="99" t="s">
        <v>119</v>
      </c>
      <c r="C228" s="99">
        <v>42</v>
      </c>
      <c r="D228" s="99" t="s">
        <v>110</v>
      </c>
      <c r="E228" s="99" t="s">
        <v>105</v>
      </c>
      <c r="F228" s="100">
        <v>890.71500000000003</v>
      </c>
    </row>
    <row r="229" spans="1:6">
      <c r="A229" s="98">
        <v>45144</v>
      </c>
      <c r="B229" s="99" t="s">
        <v>119</v>
      </c>
      <c r="C229" s="99">
        <v>46</v>
      </c>
      <c r="D229" s="99" t="s">
        <v>110</v>
      </c>
      <c r="E229" s="99" t="s">
        <v>111</v>
      </c>
      <c r="F229" s="100">
        <v>975.54499999999996</v>
      </c>
    </row>
    <row r="230" spans="1:6">
      <c r="A230" s="98">
        <v>45152</v>
      </c>
      <c r="B230" s="99" t="s">
        <v>117</v>
      </c>
      <c r="C230" s="99">
        <v>225</v>
      </c>
      <c r="D230" s="99" t="s">
        <v>9</v>
      </c>
      <c r="E230" s="99" t="s">
        <v>106</v>
      </c>
      <c r="F230" s="100">
        <v>4402.1249999999991</v>
      </c>
    </row>
    <row r="231" spans="1:6">
      <c r="A231" s="98">
        <v>45232</v>
      </c>
      <c r="B231" s="99" t="s">
        <v>117</v>
      </c>
      <c r="C231" s="99">
        <v>4</v>
      </c>
      <c r="D231" s="99" t="s">
        <v>9</v>
      </c>
      <c r="E231" s="99" t="s">
        <v>109</v>
      </c>
      <c r="F231" s="100">
        <v>111.8</v>
      </c>
    </row>
    <row r="232" spans="1:6">
      <c r="A232" s="98">
        <v>45240</v>
      </c>
      <c r="B232" s="99" t="s">
        <v>117</v>
      </c>
      <c r="C232" s="99">
        <v>13</v>
      </c>
      <c r="D232" s="99" t="s">
        <v>112</v>
      </c>
      <c r="E232" s="99" t="s">
        <v>106</v>
      </c>
      <c r="F232" s="100">
        <v>454.35</v>
      </c>
    </row>
    <row r="233" spans="1:6">
      <c r="A233" s="98">
        <v>45269</v>
      </c>
      <c r="B233" s="99" t="s">
        <v>107</v>
      </c>
      <c r="C233" s="99">
        <v>225</v>
      </c>
      <c r="D233" s="99" t="s">
        <v>6</v>
      </c>
      <c r="E233" s="99" t="s">
        <v>111</v>
      </c>
      <c r="F233" s="100">
        <v>6881.1749999999993</v>
      </c>
    </row>
    <row r="234" spans="1:6">
      <c r="A234" s="98">
        <v>45231</v>
      </c>
      <c r="B234" s="99" t="s">
        <v>117</v>
      </c>
      <c r="C234" s="99">
        <v>7</v>
      </c>
      <c r="D234" s="99" t="s">
        <v>9</v>
      </c>
      <c r="E234" s="99" t="s">
        <v>105</v>
      </c>
      <c r="F234" s="100">
        <v>195.65</v>
      </c>
    </row>
    <row r="235" spans="1:6">
      <c r="A235" s="98">
        <v>45265</v>
      </c>
      <c r="B235" s="99" t="s">
        <v>117</v>
      </c>
      <c r="C235" s="99">
        <v>7</v>
      </c>
      <c r="D235" s="99" t="s">
        <v>6</v>
      </c>
      <c r="E235" s="99" t="s">
        <v>105</v>
      </c>
      <c r="F235" s="100">
        <v>305.83</v>
      </c>
    </row>
    <row r="236" spans="1:6">
      <c r="A236" s="98">
        <v>44966</v>
      </c>
      <c r="B236" s="99" t="s">
        <v>107</v>
      </c>
      <c r="C236" s="99">
        <v>3</v>
      </c>
      <c r="D236" s="99" t="s">
        <v>9</v>
      </c>
      <c r="E236" s="99" t="s">
        <v>111</v>
      </c>
      <c r="F236" s="100">
        <v>83.85</v>
      </c>
    </row>
    <row r="237" spans="1:6">
      <c r="A237" s="98">
        <v>44952</v>
      </c>
      <c r="B237" s="99" t="s">
        <v>118</v>
      </c>
      <c r="C237" s="99">
        <v>6</v>
      </c>
      <c r="D237" s="99" t="s">
        <v>110</v>
      </c>
      <c r="E237" s="99" t="s">
        <v>115</v>
      </c>
      <c r="F237" s="100">
        <v>149.69999999999999</v>
      </c>
    </row>
    <row r="238" spans="1:6">
      <c r="A238" s="98">
        <v>45262</v>
      </c>
      <c r="B238" s="99" t="s">
        <v>119</v>
      </c>
      <c r="C238" s="99">
        <v>35</v>
      </c>
      <c r="D238" s="99" t="s">
        <v>9</v>
      </c>
      <c r="E238" s="99" t="s">
        <v>111</v>
      </c>
      <c r="F238" s="100">
        <v>831.51250000000005</v>
      </c>
    </row>
    <row r="239" spans="1:6">
      <c r="A239" s="98">
        <v>45277</v>
      </c>
      <c r="B239" s="99" t="s">
        <v>118</v>
      </c>
      <c r="C239" s="99">
        <v>11</v>
      </c>
      <c r="D239" s="99" t="s">
        <v>114</v>
      </c>
      <c r="E239" s="99" t="s">
        <v>111</v>
      </c>
      <c r="F239" s="100">
        <v>285.45</v>
      </c>
    </row>
    <row r="240" spans="1:6">
      <c r="A240" s="98">
        <v>44977</v>
      </c>
      <c r="B240" s="99" t="s">
        <v>118</v>
      </c>
      <c r="C240" s="99">
        <v>375</v>
      </c>
      <c r="D240" s="99" t="s">
        <v>110</v>
      </c>
      <c r="E240" s="99" t="s">
        <v>105</v>
      </c>
      <c r="F240" s="100">
        <v>5379.8437499999991</v>
      </c>
    </row>
    <row r="241" spans="1:6">
      <c r="A241" s="98">
        <v>45239</v>
      </c>
      <c r="B241" s="99" t="s">
        <v>107</v>
      </c>
      <c r="C241" s="99">
        <v>11</v>
      </c>
      <c r="D241" s="99" t="s">
        <v>9</v>
      </c>
      <c r="E241" s="99" t="s">
        <v>106</v>
      </c>
      <c r="F241" s="100">
        <v>307.45</v>
      </c>
    </row>
    <row r="242" spans="1:6">
      <c r="A242" s="98">
        <v>45192</v>
      </c>
      <c r="B242" s="99" t="s">
        <v>118</v>
      </c>
      <c r="C242" s="99">
        <v>5</v>
      </c>
      <c r="D242" s="99" t="s">
        <v>6</v>
      </c>
      <c r="E242" s="99" t="s">
        <v>115</v>
      </c>
      <c r="F242" s="100">
        <v>218.45</v>
      </c>
    </row>
    <row r="243" spans="1:6">
      <c r="A243" s="98">
        <v>45190</v>
      </c>
      <c r="B243" s="99" t="s">
        <v>107</v>
      </c>
      <c r="C243" s="99">
        <v>250</v>
      </c>
      <c r="D243" s="99" t="s">
        <v>114</v>
      </c>
      <c r="E243" s="99" t="s">
        <v>106</v>
      </c>
      <c r="F243" s="100">
        <v>4541.25</v>
      </c>
    </row>
    <row r="244" spans="1:6">
      <c r="A244" s="98">
        <v>45130</v>
      </c>
      <c r="B244" s="99" t="s">
        <v>117</v>
      </c>
      <c r="C244" s="99">
        <v>8</v>
      </c>
      <c r="D244" s="99" t="s">
        <v>6</v>
      </c>
      <c r="E244" s="99" t="s">
        <v>105</v>
      </c>
      <c r="F244" s="100">
        <v>349.52</v>
      </c>
    </row>
    <row r="245" spans="1:6">
      <c r="A245" s="98">
        <v>45241</v>
      </c>
      <c r="B245" s="99" t="s">
        <v>118</v>
      </c>
      <c r="C245" s="99">
        <v>5</v>
      </c>
      <c r="D245" s="99" t="s">
        <v>112</v>
      </c>
      <c r="E245" s="99" t="s">
        <v>109</v>
      </c>
      <c r="F245" s="100">
        <v>174.75</v>
      </c>
    </row>
    <row r="246" spans="1:6">
      <c r="A246" s="98">
        <v>45273</v>
      </c>
      <c r="B246" s="99" t="s">
        <v>117</v>
      </c>
      <c r="C246" s="99">
        <v>39</v>
      </c>
      <c r="D246" s="99" t="s">
        <v>6</v>
      </c>
      <c r="E246" s="99" t="s">
        <v>113</v>
      </c>
      <c r="F246" s="100">
        <v>1448.3235</v>
      </c>
    </row>
    <row r="247" spans="1:6">
      <c r="A247" s="98">
        <v>45247</v>
      </c>
      <c r="B247" s="99" t="s">
        <v>116</v>
      </c>
      <c r="C247" s="99">
        <v>2</v>
      </c>
      <c r="D247" s="99" t="s">
        <v>114</v>
      </c>
      <c r="E247" s="99" t="s">
        <v>113</v>
      </c>
      <c r="F247" s="100">
        <v>51.9</v>
      </c>
    </row>
    <row r="248" spans="1:6">
      <c r="A248" s="98">
        <v>45078</v>
      </c>
      <c r="B248" s="99" t="s">
        <v>119</v>
      </c>
      <c r="C248" s="99">
        <v>40</v>
      </c>
      <c r="D248" s="99" t="s">
        <v>110</v>
      </c>
      <c r="E248" s="99" t="s">
        <v>111</v>
      </c>
      <c r="F248" s="100">
        <v>848.3</v>
      </c>
    </row>
    <row r="249" spans="1:6">
      <c r="A249" s="98">
        <v>45264</v>
      </c>
      <c r="B249" s="99" t="s">
        <v>117</v>
      </c>
      <c r="C249" s="99">
        <v>525</v>
      </c>
      <c r="D249" s="99" t="s">
        <v>110</v>
      </c>
      <c r="E249" s="99" t="s">
        <v>105</v>
      </c>
      <c r="F249" s="100">
        <v>7531.7812499999991</v>
      </c>
    </row>
    <row r="250" spans="1:6">
      <c r="A250" s="98">
        <v>45164</v>
      </c>
      <c r="B250" s="99" t="s">
        <v>117</v>
      </c>
      <c r="C250" s="99">
        <v>6</v>
      </c>
      <c r="D250" s="99" t="s">
        <v>110</v>
      </c>
      <c r="E250" s="99" t="s">
        <v>113</v>
      </c>
      <c r="F250" s="100">
        <v>149.69999999999999</v>
      </c>
    </row>
    <row r="251" spans="1:6">
      <c r="A251" s="98">
        <v>45189</v>
      </c>
      <c r="B251" s="99" t="s">
        <v>107</v>
      </c>
      <c r="C251" s="99">
        <v>8</v>
      </c>
      <c r="D251" s="99" t="s">
        <v>9</v>
      </c>
      <c r="E251" s="99" t="s">
        <v>106</v>
      </c>
      <c r="F251" s="100">
        <v>223.6</v>
      </c>
    </row>
    <row r="252" spans="1:6">
      <c r="A252" s="98">
        <v>45030</v>
      </c>
      <c r="B252" s="99" t="s">
        <v>117</v>
      </c>
      <c r="C252" s="99">
        <v>35</v>
      </c>
      <c r="D252" s="99" t="s">
        <v>9</v>
      </c>
      <c r="E252" s="99" t="s">
        <v>108</v>
      </c>
      <c r="F252" s="100">
        <v>831.51250000000005</v>
      </c>
    </row>
    <row r="253" spans="1:6">
      <c r="A253" s="98">
        <v>45211</v>
      </c>
      <c r="B253" s="99" t="s">
        <v>118</v>
      </c>
      <c r="C253" s="99">
        <v>33</v>
      </c>
      <c r="D253" s="99" t="s">
        <v>114</v>
      </c>
      <c r="E253" s="99" t="s">
        <v>113</v>
      </c>
      <c r="F253" s="100">
        <v>727.89749999999992</v>
      </c>
    </row>
    <row r="254" spans="1:6">
      <c r="A254" s="98">
        <v>45280</v>
      </c>
      <c r="B254" s="99" t="s">
        <v>118</v>
      </c>
      <c r="C254" s="99">
        <v>17</v>
      </c>
      <c r="D254" s="99" t="s">
        <v>6</v>
      </c>
      <c r="E254" s="99" t="s">
        <v>115</v>
      </c>
      <c r="F254" s="100">
        <v>742.73</v>
      </c>
    </row>
    <row r="255" spans="1:6">
      <c r="A255" s="98">
        <v>45046</v>
      </c>
      <c r="B255" s="99" t="s">
        <v>116</v>
      </c>
      <c r="C255" s="99">
        <v>20</v>
      </c>
      <c r="D255" s="99" t="s">
        <v>114</v>
      </c>
      <c r="E255" s="99" t="s">
        <v>106</v>
      </c>
      <c r="F255" s="100">
        <v>519</v>
      </c>
    </row>
    <row r="256" spans="1:6">
      <c r="A256" s="98">
        <v>45068</v>
      </c>
      <c r="B256" s="99" t="s">
        <v>119</v>
      </c>
      <c r="C256" s="99">
        <v>24</v>
      </c>
      <c r="D256" s="99" t="s">
        <v>114</v>
      </c>
      <c r="E256" s="99" t="s">
        <v>111</v>
      </c>
      <c r="F256" s="100">
        <v>529.37999999999988</v>
      </c>
    </row>
    <row r="257" spans="1:6">
      <c r="A257" s="98">
        <v>45073</v>
      </c>
      <c r="B257" s="99" t="s">
        <v>118</v>
      </c>
      <c r="C257" s="99">
        <v>375</v>
      </c>
      <c r="D257" s="99" t="s">
        <v>110</v>
      </c>
      <c r="E257" s="99" t="s">
        <v>106</v>
      </c>
      <c r="F257" s="100">
        <v>5379.8437499999991</v>
      </c>
    </row>
    <row r="258" spans="1:6">
      <c r="A258" s="98">
        <v>45207</v>
      </c>
      <c r="B258" s="99" t="s">
        <v>117</v>
      </c>
      <c r="C258" s="99">
        <v>18</v>
      </c>
      <c r="D258" s="99" t="s">
        <v>110</v>
      </c>
      <c r="E258" s="99" t="s">
        <v>115</v>
      </c>
      <c r="F258" s="100">
        <v>449.09999999999997</v>
      </c>
    </row>
    <row r="259" spans="1:6">
      <c r="A259" s="98">
        <v>44964</v>
      </c>
      <c r="B259" s="99" t="s">
        <v>117</v>
      </c>
      <c r="C259" s="99">
        <v>8</v>
      </c>
      <c r="D259" s="99" t="s">
        <v>9</v>
      </c>
      <c r="E259" s="99" t="s">
        <v>115</v>
      </c>
      <c r="F259" s="100">
        <v>223.6</v>
      </c>
    </row>
    <row r="260" spans="1:6">
      <c r="A260" s="98">
        <v>45041</v>
      </c>
      <c r="B260" s="99" t="s">
        <v>119</v>
      </c>
      <c r="C260" s="99">
        <v>100</v>
      </c>
      <c r="D260" s="99" t="s">
        <v>112</v>
      </c>
      <c r="E260" s="99" t="s">
        <v>108</v>
      </c>
      <c r="F260" s="100">
        <v>2446.5</v>
      </c>
    </row>
    <row r="261" spans="1:6">
      <c r="A261" s="98">
        <v>45253</v>
      </c>
      <c r="B261" s="99" t="s">
        <v>118</v>
      </c>
      <c r="C261" s="99">
        <v>5</v>
      </c>
      <c r="D261" s="99" t="s">
        <v>110</v>
      </c>
      <c r="E261" s="99" t="s">
        <v>108</v>
      </c>
      <c r="F261" s="100">
        <v>124.75</v>
      </c>
    </row>
    <row r="262" spans="1:6">
      <c r="A262" s="98">
        <v>45236</v>
      </c>
      <c r="B262" s="99" t="s">
        <v>119</v>
      </c>
      <c r="C262" s="99">
        <v>43</v>
      </c>
      <c r="D262" s="99" t="s">
        <v>9</v>
      </c>
      <c r="E262" s="99" t="s">
        <v>115</v>
      </c>
      <c r="F262" s="100">
        <v>1021.5725</v>
      </c>
    </row>
    <row r="263" spans="1:6">
      <c r="A263" s="98">
        <v>45182</v>
      </c>
      <c r="B263" s="99" t="s">
        <v>116</v>
      </c>
      <c r="C263" s="99">
        <v>9</v>
      </c>
      <c r="D263" s="99" t="s">
        <v>112</v>
      </c>
      <c r="E263" s="99" t="s">
        <v>108</v>
      </c>
      <c r="F263" s="100">
        <v>314.55</v>
      </c>
    </row>
    <row r="264" spans="1:6">
      <c r="A264" s="98">
        <v>45091</v>
      </c>
      <c r="B264" s="99" t="s">
        <v>107</v>
      </c>
      <c r="C264" s="99">
        <v>32</v>
      </c>
      <c r="D264" s="99" t="s">
        <v>110</v>
      </c>
      <c r="E264" s="99" t="s">
        <v>115</v>
      </c>
      <c r="F264" s="100">
        <v>678.64</v>
      </c>
    </row>
    <row r="265" spans="1:6">
      <c r="A265" s="98">
        <v>45158</v>
      </c>
      <c r="B265" s="99" t="s">
        <v>119</v>
      </c>
      <c r="C265" s="99">
        <v>450</v>
      </c>
      <c r="D265" s="99" t="s">
        <v>6</v>
      </c>
      <c r="E265" s="99" t="s">
        <v>105</v>
      </c>
      <c r="F265" s="100">
        <v>11304.787499999999</v>
      </c>
    </row>
    <row r="266" spans="1:6">
      <c r="A266" s="98">
        <v>44961</v>
      </c>
      <c r="B266" s="99" t="s">
        <v>107</v>
      </c>
      <c r="C266" s="99">
        <v>40</v>
      </c>
      <c r="D266" s="99" t="s">
        <v>110</v>
      </c>
      <c r="E266" s="99" t="s">
        <v>105</v>
      </c>
      <c r="F266" s="100">
        <v>848.3</v>
      </c>
    </row>
    <row r="267" spans="1:6">
      <c r="A267" s="98">
        <v>45154</v>
      </c>
      <c r="B267" s="99" t="s">
        <v>118</v>
      </c>
      <c r="C267" s="99">
        <v>500</v>
      </c>
      <c r="D267" s="99" t="s">
        <v>114</v>
      </c>
      <c r="E267" s="99" t="s">
        <v>115</v>
      </c>
      <c r="F267" s="100">
        <v>7460.6249999999991</v>
      </c>
    </row>
    <row r="268" spans="1:6">
      <c r="A268" s="98">
        <v>45090</v>
      </c>
      <c r="B268" s="99" t="s">
        <v>117</v>
      </c>
      <c r="C268" s="99">
        <v>325</v>
      </c>
      <c r="D268" s="99" t="s">
        <v>9</v>
      </c>
      <c r="E268" s="99" t="s">
        <v>108</v>
      </c>
      <c r="F268" s="100">
        <v>5223.15625</v>
      </c>
    </row>
    <row r="269" spans="1:6">
      <c r="A269" s="98">
        <v>44929</v>
      </c>
      <c r="B269" s="99" t="s">
        <v>117</v>
      </c>
      <c r="C269" s="99">
        <v>21</v>
      </c>
      <c r="D269" s="99" t="s">
        <v>9</v>
      </c>
      <c r="E269" s="99" t="s">
        <v>111</v>
      </c>
      <c r="F269" s="100">
        <v>586.94999999999993</v>
      </c>
    </row>
    <row r="270" spans="1:6">
      <c r="A270" s="98">
        <v>44935</v>
      </c>
      <c r="B270" s="99" t="s">
        <v>119</v>
      </c>
      <c r="C270" s="99">
        <v>525</v>
      </c>
      <c r="D270" s="99" t="s">
        <v>110</v>
      </c>
      <c r="E270" s="99" t="s">
        <v>106</v>
      </c>
      <c r="F270" s="100">
        <v>7531.7812499999991</v>
      </c>
    </row>
    <row r="271" spans="1:6">
      <c r="A271" s="98">
        <v>45260</v>
      </c>
      <c r="B271" s="99" t="s">
        <v>107</v>
      </c>
      <c r="C271" s="99">
        <v>50</v>
      </c>
      <c r="D271" s="99" t="s">
        <v>6</v>
      </c>
      <c r="E271" s="99" t="s">
        <v>105</v>
      </c>
      <c r="F271" s="100">
        <v>1638.375</v>
      </c>
    </row>
    <row r="272" spans="1:6">
      <c r="A272" s="98">
        <v>45074</v>
      </c>
      <c r="B272" s="99" t="s">
        <v>119</v>
      </c>
      <c r="C272" s="99">
        <v>1</v>
      </c>
      <c r="D272" s="99" t="s">
        <v>110</v>
      </c>
      <c r="E272" s="99" t="s">
        <v>111</v>
      </c>
      <c r="F272" s="100">
        <v>24.95</v>
      </c>
    </row>
    <row r="273" spans="1:6">
      <c r="A273" s="98">
        <v>45168</v>
      </c>
      <c r="B273" s="99" t="s">
        <v>118</v>
      </c>
      <c r="C273" s="99">
        <v>8</v>
      </c>
      <c r="D273" s="99" t="s">
        <v>114</v>
      </c>
      <c r="E273" s="99" t="s">
        <v>113</v>
      </c>
      <c r="F273" s="100">
        <v>207.6</v>
      </c>
    </row>
    <row r="274" spans="1:6">
      <c r="A274" s="98">
        <v>45146</v>
      </c>
      <c r="B274" s="99" t="s">
        <v>116</v>
      </c>
      <c r="C274" s="99">
        <v>42</v>
      </c>
      <c r="D274" s="99" t="s">
        <v>9</v>
      </c>
      <c r="E274" s="99" t="s">
        <v>108</v>
      </c>
      <c r="F274" s="100">
        <v>997.81500000000005</v>
      </c>
    </row>
    <row r="275" spans="1:6">
      <c r="A275" s="98">
        <v>45071</v>
      </c>
      <c r="B275" s="99" t="s">
        <v>119</v>
      </c>
      <c r="C275" s="99">
        <v>300</v>
      </c>
      <c r="D275" s="99" t="s">
        <v>112</v>
      </c>
      <c r="E275" s="99" t="s">
        <v>108</v>
      </c>
      <c r="F275" s="100">
        <v>6028.875</v>
      </c>
    </row>
    <row r="276" spans="1:6">
      <c r="A276" s="98">
        <v>44987</v>
      </c>
      <c r="B276" s="99" t="s">
        <v>118</v>
      </c>
      <c r="C276" s="99">
        <v>47</v>
      </c>
      <c r="D276" s="99" t="s">
        <v>9</v>
      </c>
      <c r="E276" s="99" t="s">
        <v>109</v>
      </c>
      <c r="F276" s="100">
        <v>1116.6025</v>
      </c>
    </row>
    <row r="277" spans="1:6">
      <c r="A277" s="98">
        <v>45154</v>
      </c>
      <c r="B277" s="99" t="s">
        <v>117</v>
      </c>
      <c r="C277" s="99">
        <v>11</v>
      </c>
      <c r="D277" s="99" t="s">
        <v>9</v>
      </c>
      <c r="E277" s="99" t="s">
        <v>111</v>
      </c>
      <c r="F277" s="100">
        <v>307.45</v>
      </c>
    </row>
    <row r="278" spans="1:6">
      <c r="A278" s="98">
        <v>45246</v>
      </c>
      <c r="B278" s="99" t="s">
        <v>117</v>
      </c>
      <c r="C278" s="99">
        <v>75</v>
      </c>
      <c r="D278" s="99" t="s">
        <v>110</v>
      </c>
      <c r="E278" s="99" t="s">
        <v>108</v>
      </c>
      <c r="F278" s="100">
        <v>1403.4375</v>
      </c>
    </row>
    <row r="279" spans="1:6">
      <c r="A279" s="98">
        <v>44975</v>
      </c>
      <c r="B279" s="99" t="s">
        <v>117</v>
      </c>
      <c r="C279" s="99">
        <v>5</v>
      </c>
      <c r="D279" s="99" t="s">
        <v>114</v>
      </c>
      <c r="E279" s="99" t="s">
        <v>106</v>
      </c>
      <c r="F279" s="100">
        <v>129.75</v>
      </c>
    </row>
    <row r="280" spans="1:6">
      <c r="A280" s="98">
        <v>44985</v>
      </c>
      <c r="B280" s="99" t="s">
        <v>119</v>
      </c>
      <c r="C280" s="99">
        <v>27</v>
      </c>
      <c r="D280" s="99" t="s">
        <v>114</v>
      </c>
      <c r="E280" s="99" t="s">
        <v>109</v>
      </c>
      <c r="F280" s="100">
        <v>595.5524999999999</v>
      </c>
    </row>
    <row r="281" spans="1:6">
      <c r="A281" s="98">
        <v>45156</v>
      </c>
      <c r="B281" s="99" t="s">
        <v>118</v>
      </c>
      <c r="C281" s="99">
        <v>225</v>
      </c>
      <c r="D281" s="99" t="s">
        <v>6</v>
      </c>
      <c r="E281" s="99" t="s">
        <v>108</v>
      </c>
      <c r="F281" s="100">
        <v>6881.1749999999993</v>
      </c>
    </row>
    <row r="282" spans="1:6">
      <c r="A282" s="98">
        <v>44931</v>
      </c>
      <c r="B282" s="99" t="s">
        <v>107</v>
      </c>
      <c r="C282" s="99">
        <v>5</v>
      </c>
      <c r="D282" s="99" t="s">
        <v>112</v>
      </c>
      <c r="E282" s="99" t="s">
        <v>105</v>
      </c>
      <c r="F282" s="100">
        <v>174.75</v>
      </c>
    </row>
    <row r="283" spans="1:6">
      <c r="A283" s="98">
        <v>45037</v>
      </c>
      <c r="B283" s="99" t="s">
        <v>119</v>
      </c>
      <c r="C283" s="99">
        <v>24</v>
      </c>
      <c r="D283" s="99" t="s">
        <v>9</v>
      </c>
      <c r="E283" s="99" t="s">
        <v>105</v>
      </c>
      <c r="F283" s="100">
        <v>570.18000000000006</v>
      </c>
    </row>
    <row r="284" spans="1:6">
      <c r="A284" s="98">
        <v>45157</v>
      </c>
      <c r="B284" s="99" t="s">
        <v>119</v>
      </c>
      <c r="C284" s="99">
        <v>8</v>
      </c>
      <c r="D284" s="99" t="s">
        <v>114</v>
      </c>
      <c r="E284" s="99" t="s">
        <v>105</v>
      </c>
      <c r="F284" s="100">
        <v>207.6</v>
      </c>
    </row>
    <row r="285" spans="1:6">
      <c r="A285" s="98">
        <v>44950</v>
      </c>
      <c r="B285" s="99" t="s">
        <v>117</v>
      </c>
      <c r="C285" s="99">
        <v>46</v>
      </c>
      <c r="D285" s="99" t="s">
        <v>112</v>
      </c>
      <c r="E285" s="99" t="s">
        <v>113</v>
      </c>
      <c r="F285" s="100">
        <v>1366.5450000000001</v>
      </c>
    </row>
    <row r="286" spans="1:6">
      <c r="A286" s="98">
        <v>45080</v>
      </c>
      <c r="B286" s="99" t="s">
        <v>116</v>
      </c>
      <c r="C286" s="99">
        <v>42</v>
      </c>
      <c r="D286" s="99" t="s">
        <v>112</v>
      </c>
      <c r="E286" s="99" t="s">
        <v>106</v>
      </c>
      <c r="F286" s="100">
        <v>1247.7150000000001</v>
      </c>
    </row>
    <row r="287" spans="1:6">
      <c r="A287" s="98">
        <v>45264</v>
      </c>
      <c r="B287" s="99" t="s">
        <v>119</v>
      </c>
      <c r="C287" s="99">
        <v>14</v>
      </c>
      <c r="D287" s="99" t="s">
        <v>6</v>
      </c>
      <c r="E287" s="99" t="s">
        <v>111</v>
      </c>
      <c r="F287" s="100">
        <v>611.66</v>
      </c>
    </row>
    <row r="288" spans="1:6">
      <c r="A288" s="98">
        <v>45140</v>
      </c>
      <c r="B288" s="99" t="s">
        <v>117</v>
      </c>
      <c r="C288" s="99">
        <v>5</v>
      </c>
      <c r="D288" s="99" t="s">
        <v>6</v>
      </c>
      <c r="E288" s="99" t="s">
        <v>106</v>
      </c>
      <c r="F288" s="100">
        <v>218.45</v>
      </c>
    </row>
    <row r="289" spans="1:6">
      <c r="A289" s="98">
        <v>44944</v>
      </c>
      <c r="B289" s="99" t="s">
        <v>107</v>
      </c>
      <c r="C289" s="99">
        <v>37</v>
      </c>
      <c r="D289" s="99" t="s">
        <v>112</v>
      </c>
      <c r="E289" s="99" t="s">
        <v>108</v>
      </c>
      <c r="F289" s="100">
        <v>1099.1775</v>
      </c>
    </row>
    <row r="290" spans="1:6">
      <c r="A290" s="98">
        <v>45259</v>
      </c>
      <c r="B290" s="99" t="s">
        <v>119</v>
      </c>
      <c r="C290" s="99">
        <v>1</v>
      </c>
      <c r="D290" s="99" t="s">
        <v>112</v>
      </c>
      <c r="E290" s="99" t="s">
        <v>115</v>
      </c>
      <c r="F290" s="100">
        <v>34.950000000000003</v>
      </c>
    </row>
    <row r="291" spans="1:6">
      <c r="A291" s="98">
        <v>44972</v>
      </c>
      <c r="B291" s="99" t="s">
        <v>117</v>
      </c>
      <c r="C291" s="99">
        <v>12</v>
      </c>
      <c r="D291" s="99" t="s">
        <v>112</v>
      </c>
      <c r="E291" s="99" t="s">
        <v>106</v>
      </c>
      <c r="F291" s="100">
        <v>419.40000000000003</v>
      </c>
    </row>
    <row r="292" spans="1:6">
      <c r="A292" s="98">
        <v>44985</v>
      </c>
      <c r="B292" s="99" t="s">
        <v>119</v>
      </c>
      <c r="C292" s="99">
        <v>4</v>
      </c>
      <c r="D292" s="99" t="s">
        <v>6</v>
      </c>
      <c r="E292" s="99" t="s">
        <v>111</v>
      </c>
      <c r="F292" s="100">
        <v>174.76</v>
      </c>
    </row>
    <row r="293" spans="1:6">
      <c r="A293" s="98">
        <v>45199</v>
      </c>
      <c r="B293" s="99" t="s">
        <v>119</v>
      </c>
      <c r="C293" s="99">
        <v>13</v>
      </c>
      <c r="D293" s="99" t="s">
        <v>110</v>
      </c>
      <c r="E293" s="99" t="s">
        <v>108</v>
      </c>
      <c r="F293" s="100">
        <v>324.34999999999997</v>
      </c>
    </row>
    <row r="294" spans="1:6">
      <c r="A294" s="98">
        <v>45216</v>
      </c>
      <c r="B294" s="99" t="s">
        <v>117</v>
      </c>
      <c r="C294" s="99">
        <v>7</v>
      </c>
      <c r="D294" s="99" t="s">
        <v>6</v>
      </c>
      <c r="E294" s="99" t="s">
        <v>105</v>
      </c>
      <c r="F294" s="100">
        <v>305.83</v>
      </c>
    </row>
    <row r="295" spans="1:6">
      <c r="A295" s="98">
        <v>44963</v>
      </c>
      <c r="B295" s="99" t="s">
        <v>119</v>
      </c>
      <c r="C295" s="99">
        <v>150</v>
      </c>
      <c r="D295" s="99" t="s">
        <v>112</v>
      </c>
      <c r="E295" s="99" t="s">
        <v>109</v>
      </c>
      <c r="F295" s="100">
        <v>3669.75</v>
      </c>
    </row>
    <row r="296" spans="1:6">
      <c r="A296" s="98">
        <v>45075</v>
      </c>
      <c r="B296" s="99" t="s">
        <v>117</v>
      </c>
      <c r="C296" s="99">
        <v>5</v>
      </c>
      <c r="D296" s="99" t="s">
        <v>110</v>
      </c>
      <c r="E296" s="99" t="s">
        <v>109</v>
      </c>
      <c r="F296" s="100">
        <v>124.75</v>
      </c>
    </row>
    <row r="297" spans="1:6">
      <c r="A297" s="98">
        <v>45260</v>
      </c>
      <c r="B297" s="99" t="s">
        <v>117</v>
      </c>
      <c r="C297" s="99">
        <v>250</v>
      </c>
      <c r="D297" s="99" t="s">
        <v>6</v>
      </c>
      <c r="E297" s="99" t="s">
        <v>111</v>
      </c>
      <c r="F297" s="100">
        <v>7645.7499999999991</v>
      </c>
    </row>
    <row r="298" spans="1:6">
      <c r="A298" s="98">
        <v>45239</v>
      </c>
      <c r="B298" s="99" t="s">
        <v>117</v>
      </c>
      <c r="C298" s="99">
        <v>250</v>
      </c>
      <c r="D298" s="99" t="s">
        <v>110</v>
      </c>
      <c r="E298" s="99" t="s">
        <v>109</v>
      </c>
      <c r="F298" s="100">
        <v>4366.25</v>
      </c>
    </row>
    <row r="299" spans="1:6">
      <c r="A299" s="98">
        <v>45246</v>
      </c>
      <c r="B299" s="99" t="s">
        <v>118</v>
      </c>
      <c r="C299" s="99">
        <v>275</v>
      </c>
      <c r="D299" s="99" t="s">
        <v>112</v>
      </c>
      <c r="E299" s="99" t="s">
        <v>115</v>
      </c>
      <c r="F299" s="100">
        <v>5526.46875</v>
      </c>
    </row>
    <row r="300" spans="1:6">
      <c r="A300" s="98">
        <v>44939</v>
      </c>
      <c r="B300" s="99" t="s">
        <v>116</v>
      </c>
      <c r="C300" s="99">
        <v>31</v>
      </c>
      <c r="D300" s="99" t="s">
        <v>6</v>
      </c>
      <c r="E300" s="99" t="s">
        <v>109</v>
      </c>
      <c r="F300" s="100">
        <v>1151.2314999999999</v>
      </c>
    </row>
    <row r="301" spans="1:6">
      <c r="A301" s="98">
        <v>45244</v>
      </c>
      <c r="B301" s="99" t="s">
        <v>107</v>
      </c>
      <c r="C301" s="99">
        <v>5</v>
      </c>
      <c r="D301" s="99" t="s">
        <v>9</v>
      </c>
      <c r="E301" s="99" t="s">
        <v>115</v>
      </c>
      <c r="F301" s="100">
        <v>139.75</v>
      </c>
    </row>
    <row r="302" spans="1:6">
      <c r="A302" s="98">
        <v>45200</v>
      </c>
      <c r="B302" s="99" t="s">
        <v>107</v>
      </c>
      <c r="C302" s="99">
        <v>36</v>
      </c>
      <c r="D302" s="99" t="s">
        <v>110</v>
      </c>
      <c r="E302" s="99" t="s">
        <v>109</v>
      </c>
      <c r="F302" s="100">
        <v>763.47</v>
      </c>
    </row>
    <row r="303" spans="1:6">
      <c r="A303" s="98">
        <v>45127</v>
      </c>
      <c r="B303" s="99" t="s">
        <v>118</v>
      </c>
      <c r="C303" s="99">
        <v>425</v>
      </c>
      <c r="D303" s="99" t="s">
        <v>9</v>
      </c>
      <c r="E303" s="99" t="s">
        <v>106</v>
      </c>
      <c r="F303" s="100">
        <v>6830.28125</v>
      </c>
    </row>
    <row r="304" spans="1:6">
      <c r="A304" s="98">
        <v>45137</v>
      </c>
      <c r="B304" s="99" t="s">
        <v>119</v>
      </c>
      <c r="C304" s="99">
        <v>38</v>
      </c>
      <c r="D304" s="99" t="s">
        <v>6</v>
      </c>
      <c r="E304" s="99" t="s">
        <v>115</v>
      </c>
      <c r="F304" s="100">
        <v>1411.1869999999999</v>
      </c>
    </row>
    <row r="305" spans="1:6">
      <c r="A305" s="98">
        <v>45208</v>
      </c>
      <c r="B305" s="99" t="s">
        <v>119</v>
      </c>
      <c r="C305" s="99">
        <v>23</v>
      </c>
      <c r="D305" s="99" t="s">
        <v>6</v>
      </c>
      <c r="E305" s="99" t="s">
        <v>106</v>
      </c>
      <c r="F305" s="100">
        <v>1004.8699999999999</v>
      </c>
    </row>
    <row r="306" spans="1:6">
      <c r="A306" s="98">
        <v>44958</v>
      </c>
      <c r="B306" s="99" t="s">
        <v>119</v>
      </c>
      <c r="C306" s="99">
        <v>250</v>
      </c>
      <c r="D306" s="99" t="s">
        <v>112</v>
      </c>
      <c r="E306" s="99" t="s">
        <v>113</v>
      </c>
      <c r="F306" s="100">
        <v>6116.25</v>
      </c>
    </row>
    <row r="307" spans="1:6">
      <c r="A307" s="98">
        <v>45162</v>
      </c>
      <c r="B307" s="99" t="s">
        <v>117</v>
      </c>
      <c r="C307" s="99">
        <v>35</v>
      </c>
      <c r="D307" s="99" t="s">
        <v>9</v>
      </c>
      <c r="E307" s="99" t="s">
        <v>115</v>
      </c>
      <c r="F307" s="100">
        <v>831.51250000000005</v>
      </c>
    </row>
    <row r="308" spans="1:6">
      <c r="A308" s="98">
        <v>45025</v>
      </c>
      <c r="B308" s="99" t="s">
        <v>117</v>
      </c>
      <c r="C308" s="99">
        <v>550</v>
      </c>
      <c r="D308" s="99" t="s">
        <v>114</v>
      </c>
      <c r="E308" s="99" t="s">
        <v>113</v>
      </c>
      <c r="F308" s="100">
        <v>8206.6875</v>
      </c>
    </row>
    <row r="309" spans="1:6">
      <c r="A309" s="98">
        <v>45003</v>
      </c>
      <c r="B309" s="99" t="s">
        <v>118</v>
      </c>
      <c r="C309" s="99">
        <v>500</v>
      </c>
      <c r="D309" s="99" t="s">
        <v>110</v>
      </c>
      <c r="E309" s="99" t="s">
        <v>108</v>
      </c>
      <c r="F309" s="100">
        <v>7173.1249999999991</v>
      </c>
    </row>
    <row r="310" spans="1:6">
      <c r="A310" s="98">
        <v>45111</v>
      </c>
      <c r="B310" s="99" t="s">
        <v>107</v>
      </c>
      <c r="C310" s="99">
        <v>39</v>
      </c>
      <c r="D310" s="99" t="s">
        <v>6</v>
      </c>
      <c r="E310" s="99" t="s">
        <v>115</v>
      </c>
      <c r="F310" s="100">
        <v>1448.3235</v>
      </c>
    </row>
    <row r="311" spans="1:6">
      <c r="A311" s="98">
        <v>45277</v>
      </c>
      <c r="B311" s="99" t="s">
        <v>118</v>
      </c>
      <c r="C311" s="99">
        <v>41</v>
      </c>
      <c r="D311" s="99" t="s">
        <v>112</v>
      </c>
      <c r="E311" s="99" t="s">
        <v>109</v>
      </c>
      <c r="F311" s="100">
        <v>1218.0075000000002</v>
      </c>
    </row>
    <row r="312" spans="1:6">
      <c r="A312" s="98">
        <v>45268</v>
      </c>
      <c r="B312" s="99" t="s">
        <v>119</v>
      </c>
      <c r="C312" s="99">
        <v>350</v>
      </c>
      <c r="D312" s="99" t="s">
        <v>9</v>
      </c>
      <c r="E312" s="99" t="s">
        <v>108</v>
      </c>
      <c r="F312" s="100">
        <v>5624.9375</v>
      </c>
    </row>
    <row r="313" spans="1:6">
      <c r="A313" s="98">
        <v>44995</v>
      </c>
      <c r="B313" s="99" t="s">
        <v>117</v>
      </c>
      <c r="C313" s="99">
        <v>9</v>
      </c>
      <c r="D313" s="99" t="s">
        <v>9</v>
      </c>
      <c r="E313" s="99" t="s">
        <v>113</v>
      </c>
      <c r="F313" s="100">
        <v>251.54999999999998</v>
      </c>
    </row>
    <row r="314" spans="1:6">
      <c r="A314" s="98">
        <v>45226</v>
      </c>
      <c r="B314" s="99" t="s">
        <v>107</v>
      </c>
      <c r="C314" s="99">
        <v>4</v>
      </c>
      <c r="D314" s="99" t="s">
        <v>112</v>
      </c>
      <c r="E314" s="99" t="s">
        <v>111</v>
      </c>
      <c r="F314" s="100">
        <v>139.80000000000001</v>
      </c>
    </row>
    <row r="315" spans="1:6">
      <c r="A315" s="98">
        <v>45111</v>
      </c>
      <c r="B315" s="99" t="s">
        <v>116</v>
      </c>
      <c r="C315" s="99">
        <v>75</v>
      </c>
      <c r="D315" s="99" t="s">
        <v>6</v>
      </c>
      <c r="E315" s="99" t="s">
        <v>109</v>
      </c>
      <c r="F315" s="100">
        <v>2457.5625</v>
      </c>
    </row>
    <row r="316" spans="1:6">
      <c r="A316" s="98">
        <v>45290</v>
      </c>
      <c r="B316" s="99" t="s">
        <v>118</v>
      </c>
      <c r="C316" s="99">
        <v>2</v>
      </c>
      <c r="D316" s="99" t="s">
        <v>112</v>
      </c>
      <c r="E316" s="99" t="s">
        <v>109</v>
      </c>
      <c r="F316" s="100">
        <v>69.900000000000006</v>
      </c>
    </row>
    <row r="317" spans="1:6">
      <c r="A317" s="98">
        <v>45196</v>
      </c>
      <c r="B317" s="99" t="s">
        <v>107</v>
      </c>
      <c r="C317" s="99">
        <v>4</v>
      </c>
      <c r="D317" s="99" t="s">
        <v>9</v>
      </c>
      <c r="E317" s="99" t="s">
        <v>111</v>
      </c>
      <c r="F317" s="100">
        <v>111.8</v>
      </c>
    </row>
    <row r="318" spans="1:6">
      <c r="A318" s="98">
        <v>44970</v>
      </c>
      <c r="B318" s="99" t="s">
        <v>117</v>
      </c>
      <c r="C318" s="99">
        <v>15</v>
      </c>
      <c r="D318" s="99" t="s">
        <v>9</v>
      </c>
      <c r="E318" s="99" t="s">
        <v>113</v>
      </c>
      <c r="F318" s="100">
        <v>419.25</v>
      </c>
    </row>
    <row r="319" spans="1:6">
      <c r="A319" s="98">
        <v>45208</v>
      </c>
      <c r="B319" s="99" t="s">
        <v>107</v>
      </c>
      <c r="C319" s="99">
        <v>200</v>
      </c>
      <c r="D319" s="99" t="s">
        <v>114</v>
      </c>
      <c r="E319" s="99" t="s">
        <v>113</v>
      </c>
      <c r="F319" s="100">
        <v>3633</v>
      </c>
    </row>
    <row r="320" spans="1:6">
      <c r="A320" s="98">
        <v>44979</v>
      </c>
      <c r="B320" s="99" t="s">
        <v>119</v>
      </c>
      <c r="C320" s="99">
        <v>9</v>
      </c>
      <c r="D320" s="99" t="s">
        <v>6</v>
      </c>
      <c r="E320" s="99" t="s">
        <v>109</v>
      </c>
      <c r="F320" s="100">
        <v>393.21</v>
      </c>
    </row>
    <row r="321" spans="1:6">
      <c r="A321" s="98">
        <v>45195</v>
      </c>
      <c r="B321" s="99" t="s">
        <v>119</v>
      </c>
      <c r="C321" s="99">
        <v>6</v>
      </c>
      <c r="D321" s="99" t="s">
        <v>114</v>
      </c>
      <c r="E321" s="99" t="s">
        <v>108</v>
      </c>
      <c r="F321" s="100">
        <v>155.69999999999999</v>
      </c>
    </row>
    <row r="322" spans="1:6">
      <c r="A322" s="98">
        <v>45267</v>
      </c>
      <c r="B322" s="99" t="s">
        <v>116</v>
      </c>
      <c r="C322" s="99">
        <v>34</v>
      </c>
      <c r="D322" s="99" t="s">
        <v>114</v>
      </c>
      <c r="E322" s="99" t="s">
        <v>111</v>
      </c>
      <c r="F322" s="100">
        <v>749.95499999999993</v>
      </c>
    </row>
    <row r="323" spans="1:6">
      <c r="A323" s="98">
        <v>44963</v>
      </c>
      <c r="B323" s="99" t="s">
        <v>119</v>
      </c>
      <c r="C323" s="99">
        <v>48</v>
      </c>
      <c r="D323" s="99" t="s">
        <v>112</v>
      </c>
      <c r="E323" s="99" t="s">
        <v>115</v>
      </c>
      <c r="F323" s="100">
        <v>1258.2</v>
      </c>
    </row>
    <row r="324" spans="1:6">
      <c r="A324" s="98">
        <v>45053</v>
      </c>
      <c r="B324" s="99" t="s">
        <v>117</v>
      </c>
      <c r="C324" s="99">
        <v>4</v>
      </c>
      <c r="D324" s="99" t="s">
        <v>9</v>
      </c>
      <c r="E324" s="99" t="s">
        <v>115</v>
      </c>
      <c r="F324" s="100">
        <v>111.8</v>
      </c>
    </row>
    <row r="325" spans="1:6">
      <c r="A325" s="98">
        <v>44932</v>
      </c>
      <c r="B325" s="99" t="s">
        <v>118</v>
      </c>
      <c r="C325" s="99">
        <v>1</v>
      </c>
      <c r="D325" s="99" t="s">
        <v>112</v>
      </c>
      <c r="E325" s="99" t="s">
        <v>113</v>
      </c>
      <c r="F325" s="100">
        <v>34.950000000000003</v>
      </c>
    </row>
    <row r="326" spans="1:6">
      <c r="A326" s="98">
        <v>45029</v>
      </c>
      <c r="B326" s="99" t="s">
        <v>118</v>
      </c>
      <c r="C326" s="99">
        <v>7</v>
      </c>
      <c r="D326" s="99" t="s">
        <v>114</v>
      </c>
      <c r="E326" s="99" t="s">
        <v>113</v>
      </c>
      <c r="F326" s="100">
        <v>181.65</v>
      </c>
    </row>
    <row r="327" spans="1:6">
      <c r="A327" s="98">
        <v>45075</v>
      </c>
      <c r="B327" s="99" t="s">
        <v>119</v>
      </c>
      <c r="C327" s="99">
        <v>16</v>
      </c>
      <c r="D327" s="99" t="s">
        <v>112</v>
      </c>
      <c r="E327" s="99" t="s">
        <v>113</v>
      </c>
      <c r="F327" s="100">
        <v>559.20000000000005</v>
      </c>
    </row>
    <row r="328" spans="1:6">
      <c r="A328" s="98">
        <v>44979</v>
      </c>
      <c r="B328" s="99" t="s">
        <v>117</v>
      </c>
      <c r="C328" s="99">
        <v>9</v>
      </c>
      <c r="D328" s="99" t="s">
        <v>112</v>
      </c>
      <c r="E328" s="99" t="s">
        <v>109</v>
      </c>
      <c r="F328" s="100">
        <v>314.55</v>
      </c>
    </row>
    <row r="329" spans="1:6">
      <c r="A329" s="98">
        <v>44982</v>
      </c>
      <c r="B329" s="99" t="s">
        <v>117</v>
      </c>
      <c r="C329" s="99">
        <v>4</v>
      </c>
      <c r="D329" s="99" t="s">
        <v>114</v>
      </c>
      <c r="E329" s="99" t="s">
        <v>115</v>
      </c>
      <c r="F329" s="100">
        <v>103.8</v>
      </c>
    </row>
    <row r="330" spans="1:6">
      <c r="A330" s="98">
        <v>45012</v>
      </c>
      <c r="B330" s="99" t="s">
        <v>119</v>
      </c>
      <c r="C330" s="99">
        <v>200</v>
      </c>
      <c r="D330" s="99" t="s">
        <v>114</v>
      </c>
      <c r="E330" s="99" t="s">
        <v>109</v>
      </c>
      <c r="F330" s="100">
        <v>3633</v>
      </c>
    </row>
    <row r="331" spans="1:6">
      <c r="A331" s="98">
        <v>45270</v>
      </c>
      <c r="B331" s="99" t="s">
        <v>119</v>
      </c>
      <c r="C331" s="99">
        <v>4</v>
      </c>
      <c r="D331" s="99" t="s">
        <v>110</v>
      </c>
      <c r="E331" s="99" t="s">
        <v>106</v>
      </c>
      <c r="F331" s="100">
        <v>99.8</v>
      </c>
    </row>
    <row r="332" spans="1:6">
      <c r="A332" s="98">
        <v>45163</v>
      </c>
      <c r="B332" s="99" t="s">
        <v>118</v>
      </c>
      <c r="C332" s="99">
        <v>4</v>
      </c>
      <c r="D332" s="99" t="s">
        <v>112</v>
      </c>
      <c r="E332" s="99" t="s">
        <v>109</v>
      </c>
      <c r="F332" s="100">
        <v>139.80000000000001</v>
      </c>
    </row>
    <row r="333" spans="1:6">
      <c r="A333" s="98">
        <v>45121</v>
      </c>
      <c r="B333" s="99" t="s">
        <v>119</v>
      </c>
      <c r="C333" s="99">
        <v>50</v>
      </c>
      <c r="D333" s="99" t="s">
        <v>114</v>
      </c>
      <c r="E333" s="99" t="s">
        <v>109</v>
      </c>
      <c r="F333" s="100">
        <v>973.12499999999989</v>
      </c>
    </row>
    <row r="334" spans="1:6">
      <c r="A334" s="98">
        <v>45028</v>
      </c>
      <c r="B334" s="99" t="s">
        <v>119</v>
      </c>
      <c r="C334" s="99">
        <v>17</v>
      </c>
      <c r="D334" s="99" t="s">
        <v>6</v>
      </c>
      <c r="E334" s="99" t="s">
        <v>113</v>
      </c>
      <c r="F334" s="100">
        <v>742.73</v>
      </c>
    </row>
    <row r="335" spans="1:6">
      <c r="A335" s="98">
        <v>45185</v>
      </c>
      <c r="B335" s="99" t="s">
        <v>119</v>
      </c>
      <c r="C335" s="99">
        <v>8</v>
      </c>
      <c r="D335" s="99" t="s">
        <v>112</v>
      </c>
      <c r="E335" s="99" t="s">
        <v>111</v>
      </c>
      <c r="F335" s="100">
        <v>279.60000000000002</v>
      </c>
    </row>
    <row r="336" spans="1:6">
      <c r="A336" s="98">
        <v>44957</v>
      </c>
      <c r="B336" s="99" t="s">
        <v>119</v>
      </c>
      <c r="C336" s="99">
        <v>7</v>
      </c>
      <c r="D336" s="99" t="s">
        <v>110</v>
      </c>
      <c r="E336" s="99" t="s">
        <v>105</v>
      </c>
      <c r="F336" s="100">
        <v>174.65</v>
      </c>
    </row>
    <row r="337" spans="1:6">
      <c r="A337" s="98">
        <v>44940</v>
      </c>
      <c r="B337" s="99" t="s">
        <v>117</v>
      </c>
      <c r="C337" s="99">
        <v>41</v>
      </c>
      <c r="D337" s="99" t="s">
        <v>110</v>
      </c>
      <c r="E337" s="99" t="s">
        <v>108</v>
      </c>
      <c r="F337" s="100">
        <v>869.50749999999994</v>
      </c>
    </row>
    <row r="338" spans="1:6">
      <c r="A338" s="98">
        <v>44995</v>
      </c>
      <c r="B338" s="99" t="s">
        <v>119</v>
      </c>
      <c r="C338" s="99">
        <v>35</v>
      </c>
      <c r="D338" s="99" t="s">
        <v>6</v>
      </c>
      <c r="E338" s="99" t="s">
        <v>111</v>
      </c>
      <c r="F338" s="100">
        <v>1299.7774999999999</v>
      </c>
    </row>
    <row r="339" spans="1:6">
      <c r="A339" s="98">
        <v>45018</v>
      </c>
      <c r="B339" s="99" t="s">
        <v>117</v>
      </c>
      <c r="C339" s="99">
        <v>8</v>
      </c>
      <c r="D339" s="99" t="s">
        <v>114</v>
      </c>
      <c r="E339" s="99" t="s">
        <v>105</v>
      </c>
      <c r="F339" s="100">
        <v>207.6</v>
      </c>
    </row>
    <row r="340" spans="1:6">
      <c r="A340" s="98">
        <v>45188</v>
      </c>
      <c r="B340" s="99" t="s">
        <v>107</v>
      </c>
      <c r="C340" s="99">
        <v>32</v>
      </c>
      <c r="D340" s="99" t="s">
        <v>112</v>
      </c>
      <c r="E340" s="99" t="s">
        <v>115</v>
      </c>
      <c r="F340" s="100">
        <v>950.6400000000001</v>
      </c>
    </row>
    <row r="341" spans="1:6">
      <c r="A341" s="98">
        <v>45046</v>
      </c>
      <c r="B341" s="99" t="s">
        <v>119</v>
      </c>
      <c r="C341" s="99">
        <v>1</v>
      </c>
      <c r="D341" s="99" t="s">
        <v>110</v>
      </c>
      <c r="E341" s="99" t="s">
        <v>106</v>
      </c>
      <c r="F341" s="100">
        <v>24.95</v>
      </c>
    </row>
    <row r="342" spans="1:6">
      <c r="A342" s="98">
        <v>45230</v>
      </c>
      <c r="B342" s="99" t="s">
        <v>117</v>
      </c>
      <c r="C342" s="99">
        <v>3</v>
      </c>
      <c r="D342" s="99" t="s">
        <v>9</v>
      </c>
      <c r="E342" s="99" t="s">
        <v>109</v>
      </c>
      <c r="F342" s="100">
        <v>83.85</v>
      </c>
    </row>
    <row r="343" spans="1:6">
      <c r="A343" s="98">
        <v>45249</v>
      </c>
      <c r="B343" s="99" t="s">
        <v>117</v>
      </c>
      <c r="C343" s="99">
        <v>5</v>
      </c>
      <c r="D343" s="99" t="s">
        <v>110</v>
      </c>
      <c r="E343" s="99" t="s">
        <v>113</v>
      </c>
      <c r="F343" s="100">
        <v>124.75</v>
      </c>
    </row>
    <row r="344" spans="1:6">
      <c r="A344" s="98">
        <v>45145</v>
      </c>
      <c r="B344" s="99" t="s">
        <v>119</v>
      </c>
      <c r="C344" s="99">
        <v>250</v>
      </c>
      <c r="D344" s="99" t="s">
        <v>9</v>
      </c>
      <c r="E344" s="99" t="s">
        <v>115</v>
      </c>
      <c r="F344" s="100">
        <v>4891.2499999999991</v>
      </c>
    </row>
    <row r="345" spans="1:6">
      <c r="A345" s="98">
        <v>45132</v>
      </c>
      <c r="B345" s="99" t="s">
        <v>117</v>
      </c>
      <c r="C345" s="99">
        <v>7</v>
      </c>
      <c r="D345" s="99" t="s">
        <v>112</v>
      </c>
      <c r="E345" s="99" t="s">
        <v>106</v>
      </c>
      <c r="F345" s="100">
        <v>244.65000000000003</v>
      </c>
    </row>
    <row r="346" spans="1:6">
      <c r="A346" s="98">
        <v>45167</v>
      </c>
      <c r="B346" s="99" t="s">
        <v>107</v>
      </c>
      <c r="C346" s="99">
        <v>175</v>
      </c>
      <c r="D346" s="99" t="s">
        <v>114</v>
      </c>
      <c r="E346" s="99" t="s">
        <v>108</v>
      </c>
      <c r="F346" s="100">
        <v>3178.875</v>
      </c>
    </row>
    <row r="347" spans="1:6">
      <c r="A347" s="98">
        <v>45008</v>
      </c>
      <c r="B347" s="99" t="s">
        <v>117</v>
      </c>
      <c r="C347" s="99">
        <v>16</v>
      </c>
      <c r="D347" s="99" t="s">
        <v>114</v>
      </c>
      <c r="E347" s="99" t="s">
        <v>109</v>
      </c>
      <c r="F347" s="100">
        <v>415.2</v>
      </c>
    </row>
    <row r="348" spans="1:6">
      <c r="A348" s="98">
        <v>45112</v>
      </c>
      <c r="B348" s="99" t="s">
        <v>117</v>
      </c>
      <c r="C348" s="99">
        <v>5</v>
      </c>
      <c r="D348" s="99" t="s">
        <v>6</v>
      </c>
      <c r="E348" s="99" t="s">
        <v>105</v>
      </c>
      <c r="F348" s="100">
        <v>218.45</v>
      </c>
    </row>
    <row r="349" spans="1:6">
      <c r="A349" s="98">
        <v>45030</v>
      </c>
      <c r="B349" s="99" t="s">
        <v>118</v>
      </c>
      <c r="C349" s="99">
        <v>9</v>
      </c>
      <c r="D349" s="99" t="s">
        <v>114</v>
      </c>
      <c r="E349" s="99" t="s">
        <v>108</v>
      </c>
      <c r="F349" s="100">
        <v>233.54999999999998</v>
      </c>
    </row>
    <row r="350" spans="1:6">
      <c r="A350" s="98">
        <v>44993</v>
      </c>
      <c r="B350" s="99" t="s">
        <v>107</v>
      </c>
      <c r="C350" s="99">
        <v>175</v>
      </c>
      <c r="D350" s="99" t="s">
        <v>110</v>
      </c>
      <c r="E350" s="99" t="s">
        <v>109</v>
      </c>
      <c r="F350" s="100">
        <v>3056.375</v>
      </c>
    </row>
    <row r="351" spans="1:6">
      <c r="A351" s="98">
        <v>45099</v>
      </c>
      <c r="B351" s="99" t="s">
        <v>119</v>
      </c>
      <c r="C351" s="99">
        <v>2</v>
      </c>
      <c r="D351" s="99" t="s">
        <v>9</v>
      </c>
      <c r="E351" s="99" t="s">
        <v>109</v>
      </c>
      <c r="F351" s="100">
        <v>55.9</v>
      </c>
    </row>
    <row r="352" spans="1:6">
      <c r="A352" s="98">
        <v>45162</v>
      </c>
      <c r="B352" s="99" t="s">
        <v>117</v>
      </c>
      <c r="C352" s="99">
        <v>150</v>
      </c>
      <c r="D352" s="99" t="s">
        <v>6</v>
      </c>
      <c r="E352" s="99" t="s">
        <v>113</v>
      </c>
      <c r="F352" s="100">
        <v>4587.4499999999989</v>
      </c>
    </row>
    <row r="353" spans="1:6">
      <c r="A353" s="98">
        <v>45282</v>
      </c>
      <c r="B353" s="99" t="s">
        <v>107</v>
      </c>
      <c r="C353" s="99">
        <v>16</v>
      </c>
      <c r="D353" s="99" t="s">
        <v>110</v>
      </c>
      <c r="E353" s="99" t="s">
        <v>108</v>
      </c>
      <c r="F353" s="100">
        <v>399.2</v>
      </c>
    </row>
    <row r="354" spans="1:6">
      <c r="A354" s="98">
        <v>45087</v>
      </c>
      <c r="B354" s="99" t="s">
        <v>107</v>
      </c>
      <c r="C354" s="99">
        <v>43</v>
      </c>
      <c r="D354" s="99" t="s">
        <v>6</v>
      </c>
      <c r="E354" s="99" t="s">
        <v>111</v>
      </c>
      <c r="F354" s="100">
        <v>1596.8695</v>
      </c>
    </row>
    <row r="355" spans="1:6">
      <c r="A355" s="98">
        <v>45105</v>
      </c>
      <c r="B355" s="99" t="s">
        <v>119</v>
      </c>
      <c r="C355" s="99">
        <v>525</v>
      </c>
      <c r="D355" s="99" t="s">
        <v>114</v>
      </c>
      <c r="E355" s="99" t="s">
        <v>108</v>
      </c>
      <c r="F355" s="100">
        <v>7833.6562499999991</v>
      </c>
    </row>
    <row r="356" spans="1:6">
      <c r="A356" s="98">
        <v>45106</v>
      </c>
      <c r="B356" s="99" t="s">
        <v>117</v>
      </c>
      <c r="C356" s="99">
        <v>6</v>
      </c>
      <c r="D356" s="99" t="s">
        <v>9</v>
      </c>
      <c r="E356" s="99" t="s">
        <v>111</v>
      </c>
      <c r="F356" s="100">
        <v>167.7</v>
      </c>
    </row>
    <row r="357" spans="1:6">
      <c r="A357" s="98">
        <v>45076</v>
      </c>
      <c r="B357" s="99" t="s">
        <v>117</v>
      </c>
      <c r="C357" s="99">
        <v>175</v>
      </c>
      <c r="D357" s="99" t="s">
        <v>114</v>
      </c>
      <c r="E357" s="99" t="s">
        <v>115</v>
      </c>
      <c r="F357" s="100">
        <v>3178.875</v>
      </c>
    </row>
    <row r="358" spans="1:6">
      <c r="A358" s="98">
        <v>45093</v>
      </c>
      <c r="B358" s="99" t="s">
        <v>117</v>
      </c>
      <c r="C358" s="99">
        <v>9</v>
      </c>
      <c r="D358" s="99" t="s">
        <v>110</v>
      </c>
      <c r="E358" s="99" t="s">
        <v>109</v>
      </c>
      <c r="F358" s="100">
        <v>224.54999999999998</v>
      </c>
    </row>
    <row r="359" spans="1:6">
      <c r="A359" s="98">
        <v>45034</v>
      </c>
      <c r="B359" s="99" t="s">
        <v>119</v>
      </c>
      <c r="C359" s="99">
        <v>8</v>
      </c>
      <c r="D359" s="99" t="s">
        <v>114</v>
      </c>
      <c r="E359" s="99" t="s">
        <v>115</v>
      </c>
      <c r="F359" s="100">
        <v>207.6</v>
      </c>
    </row>
    <row r="360" spans="1:6">
      <c r="A360" s="98">
        <v>45222</v>
      </c>
      <c r="B360" s="99" t="s">
        <v>116</v>
      </c>
      <c r="C360" s="99">
        <v>5</v>
      </c>
      <c r="D360" s="99" t="s">
        <v>9</v>
      </c>
      <c r="E360" s="99" t="s">
        <v>113</v>
      </c>
      <c r="F360" s="100">
        <v>139.75</v>
      </c>
    </row>
    <row r="361" spans="1:6">
      <c r="A361" s="98">
        <v>45006</v>
      </c>
      <c r="B361" s="99" t="s">
        <v>117</v>
      </c>
      <c r="C361" s="99">
        <v>3</v>
      </c>
      <c r="D361" s="99" t="s">
        <v>112</v>
      </c>
      <c r="E361" s="99" t="s">
        <v>108</v>
      </c>
      <c r="F361" s="100">
        <v>104.85000000000001</v>
      </c>
    </row>
    <row r="362" spans="1:6">
      <c r="A362" s="98">
        <v>45115</v>
      </c>
      <c r="B362" s="99" t="s">
        <v>117</v>
      </c>
      <c r="C362" s="99">
        <v>14</v>
      </c>
      <c r="D362" s="99" t="s">
        <v>110</v>
      </c>
      <c r="E362" s="99" t="s">
        <v>111</v>
      </c>
      <c r="F362" s="100">
        <v>349.3</v>
      </c>
    </row>
    <row r="363" spans="1:6">
      <c r="A363" s="98">
        <v>45193</v>
      </c>
      <c r="B363" s="99" t="s">
        <v>118</v>
      </c>
      <c r="C363" s="99">
        <v>49</v>
      </c>
      <c r="D363" s="99" t="s">
        <v>6</v>
      </c>
      <c r="E363" s="99" t="s">
        <v>109</v>
      </c>
      <c r="F363" s="100">
        <v>1605.6074999999998</v>
      </c>
    </row>
    <row r="364" spans="1:6">
      <c r="A364" s="98">
        <v>45278</v>
      </c>
      <c r="B364" s="99" t="s">
        <v>117</v>
      </c>
      <c r="C364" s="99">
        <v>22</v>
      </c>
      <c r="D364" s="99" t="s">
        <v>114</v>
      </c>
      <c r="E364" s="99" t="s">
        <v>106</v>
      </c>
      <c r="F364" s="100">
        <v>570.9</v>
      </c>
    </row>
    <row r="365" spans="1:6">
      <c r="A365" s="98">
        <v>44998</v>
      </c>
      <c r="B365" s="99" t="s">
        <v>116</v>
      </c>
      <c r="C365" s="99">
        <v>9</v>
      </c>
      <c r="D365" s="99" t="s">
        <v>112</v>
      </c>
      <c r="E365" s="99" t="s">
        <v>108</v>
      </c>
      <c r="F365" s="100">
        <v>314.55</v>
      </c>
    </row>
    <row r="366" spans="1:6">
      <c r="A366" s="98">
        <v>45119</v>
      </c>
      <c r="B366" s="99" t="s">
        <v>107</v>
      </c>
      <c r="C366" s="99">
        <v>27</v>
      </c>
      <c r="D366" s="99" t="s">
        <v>6</v>
      </c>
      <c r="E366" s="99" t="s">
        <v>113</v>
      </c>
      <c r="F366" s="100">
        <v>1002.6854999999999</v>
      </c>
    </row>
    <row r="367" spans="1:6">
      <c r="A367" s="98">
        <v>45115</v>
      </c>
      <c r="B367" s="99" t="s">
        <v>119</v>
      </c>
      <c r="C367" s="99">
        <v>500</v>
      </c>
      <c r="D367" s="99" t="s">
        <v>6</v>
      </c>
      <c r="E367" s="99" t="s">
        <v>113</v>
      </c>
      <c r="F367" s="100">
        <v>12560.874999999998</v>
      </c>
    </row>
    <row r="368" spans="1:6">
      <c r="A368" s="98">
        <v>45131</v>
      </c>
      <c r="B368" s="99" t="s">
        <v>119</v>
      </c>
      <c r="C368" s="99">
        <v>475</v>
      </c>
      <c r="D368" s="99" t="s">
        <v>110</v>
      </c>
      <c r="E368" s="99" t="s">
        <v>109</v>
      </c>
      <c r="F368" s="100">
        <v>6814.4687499999991</v>
      </c>
    </row>
    <row r="369" spans="1:6">
      <c r="A369" s="98">
        <v>45140</v>
      </c>
      <c r="B369" s="99" t="s">
        <v>117</v>
      </c>
      <c r="C369" s="99">
        <v>12</v>
      </c>
      <c r="D369" s="99" t="s">
        <v>112</v>
      </c>
      <c r="E369" s="99" t="s">
        <v>105</v>
      </c>
      <c r="F369" s="100">
        <v>419.40000000000003</v>
      </c>
    </row>
    <row r="370" spans="1:6">
      <c r="A370" s="98">
        <v>44944</v>
      </c>
      <c r="B370" s="99" t="s">
        <v>117</v>
      </c>
      <c r="C370" s="99">
        <v>13</v>
      </c>
      <c r="D370" s="99" t="s">
        <v>112</v>
      </c>
      <c r="E370" s="99" t="s">
        <v>113</v>
      </c>
      <c r="F370" s="100">
        <v>454.35</v>
      </c>
    </row>
    <row r="371" spans="1:6">
      <c r="A371" s="98">
        <v>45036</v>
      </c>
      <c r="B371" s="99" t="s">
        <v>119</v>
      </c>
      <c r="C371" s="99">
        <v>550</v>
      </c>
      <c r="D371" s="99" t="s">
        <v>110</v>
      </c>
      <c r="E371" s="99" t="s">
        <v>109</v>
      </c>
      <c r="F371" s="100">
        <v>7890.4374999999991</v>
      </c>
    </row>
    <row r="372" spans="1:6">
      <c r="A372" s="98">
        <v>45082</v>
      </c>
      <c r="B372" s="99" t="s">
        <v>119</v>
      </c>
      <c r="C372" s="99">
        <v>4</v>
      </c>
      <c r="D372" s="99" t="s">
        <v>9</v>
      </c>
      <c r="E372" s="99" t="s">
        <v>113</v>
      </c>
      <c r="F372" s="100">
        <v>111.8</v>
      </c>
    </row>
    <row r="373" spans="1:6">
      <c r="A373" s="98">
        <v>44932</v>
      </c>
      <c r="B373" s="99" t="s">
        <v>117</v>
      </c>
      <c r="C373" s="99">
        <v>6</v>
      </c>
      <c r="D373" s="99" t="s">
        <v>6</v>
      </c>
      <c r="E373" s="99" t="s">
        <v>113</v>
      </c>
      <c r="F373" s="100">
        <v>262.14</v>
      </c>
    </row>
    <row r="374" spans="1:6">
      <c r="A374" s="98">
        <v>44933</v>
      </c>
      <c r="B374" s="99" t="s">
        <v>119</v>
      </c>
      <c r="C374" s="99">
        <v>8</v>
      </c>
      <c r="D374" s="99" t="s">
        <v>9</v>
      </c>
      <c r="E374" s="99" t="s">
        <v>108</v>
      </c>
      <c r="F374" s="100">
        <v>223.6</v>
      </c>
    </row>
    <row r="375" spans="1:6">
      <c r="A375" s="98">
        <v>45163</v>
      </c>
      <c r="B375" s="99" t="s">
        <v>116</v>
      </c>
      <c r="C375" s="99">
        <v>7</v>
      </c>
      <c r="D375" s="99" t="s">
        <v>6</v>
      </c>
      <c r="E375" s="99" t="s">
        <v>108</v>
      </c>
      <c r="F375" s="100">
        <v>305.83</v>
      </c>
    </row>
    <row r="376" spans="1:6">
      <c r="A376" s="98">
        <v>45050</v>
      </c>
      <c r="B376" s="99" t="s">
        <v>117</v>
      </c>
      <c r="C376" s="99">
        <v>17</v>
      </c>
      <c r="D376" s="99" t="s">
        <v>9</v>
      </c>
      <c r="E376" s="99" t="s">
        <v>105</v>
      </c>
      <c r="F376" s="100">
        <v>475.15</v>
      </c>
    </row>
    <row r="377" spans="1:6">
      <c r="A377" s="98">
        <v>45010</v>
      </c>
      <c r="B377" s="99" t="s">
        <v>119</v>
      </c>
      <c r="C377" s="99">
        <v>350</v>
      </c>
      <c r="D377" s="99" t="s">
        <v>6</v>
      </c>
      <c r="E377" s="99" t="s">
        <v>108</v>
      </c>
      <c r="F377" s="100">
        <v>8792.6124999999975</v>
      </c>
    </row>
    <row r="378" spans="1:6">
      <c r="A378" s="98">
        <v>45201</v>
      </c>
      <c r="B378" s="99" t="s">
        <v>117</v>
      </c>
      <c r="C378" s="99">
        <v>44</v>
      </c>
      <c r="D378" s="99" t="s">
        <v>114</v>
      </c>
      <c r="E378" s="99" t="s">
        <v>113</v>
      </c>
      <c r="F378" s="100">
        <v>970.52999999999986</v>
      </c>
    </row>
    <row r="379" spans="1:6">
      <c r="A379" s="98">
        <v>44973</v>
      </c>
      <c r="B379" s="99" t="s">
        <v>107</v>
      </c>
      <c r="C379" s="99">
        <v>6</v>
      </c>
      <c r="D379" s="99" t="s">
        <v>9</v>
      </c>
      <c r="E379" s="99" t="s">
        <v>113</v>
      </c>
      <c r="F379" s="100">
        <v>167.7</v>
      </c>
    </row>
    <row r="380" spans="1:6">
      <c r="A380" s="98">
        <v>44959</v>
      </c>
      <c r="B380" s="99" t="s">
        <v>116</v>
      </c>
      <c r="C380" s="99">
        <v>6</v>
      </c>
      <c r="D380" s="99" t="s">
        <v>6</v>
      </c>
      <c r="E380" s="99" t="s">
        <v>106</v>
      </c>
      <c r="F380" s="100">
        <v>262.14</v>
      </c>
    </row>
    <row r="381" spans="1:6">
      <c r="A381" s="98">
        <v>44961</v>
      </c>
      <c r="B381" s="99" t="s">
        <v>119</v>
      </c>
      <c r="C381" s="99">
        <v>3</v>
      </c>
      <c r="D381" s="99" t="s">
        <v>114</v>
      </c>
      <c r="E381" s="99" t="s">
        <v>105</v>
      </c>
      <c r="F381" s="100">
        <v>77.849999999999994</v>
      </c>
    </row>
    <row r="382" spans="1:6">
      <c r="A382" s="98">
        <v>45146</v>
      </c>
      <c r="B382" s="99" t="s">
        <v>116</v>
      </c>
      <c r="C382" s="99">
        <v>25</v>
      </c>
      <c r="D382" s="99" t="s">
        <v>110</v>
      </c>
      <c r="E382" s="99" t="s">
        <v>108</v>
      </c>
      <c r="F382" s="100">
        <v>530.1875</v>
      </c>
    </row>
    <row r="383" spans="1:6">
      <c r="A383" s="98">
        <v>45146</v>
      </c>
      <c r="B383" s="99" t="s">
        <v>119</v>
      </c>
      <c r="C383" s="99">
        <v>200</v>
      </c>
      <c r="D383" s="99" t="s">
        <v>6</v>
      </c>
      <c r="E383" s="99" t="s">
        <v>115</v>
      </c>
      <c r="F383" s="100">
        <v>6116.5999999999985</v>
      </c>
    </row>
    <row r="384" spans="1:6">
      <c r="A384" s="98">
        <v>45182</v>
      </c>
      <c r="B384" s="99" t="s">
        <v>118</v>
      </c>
      <c r="C384" s="99">
        <v>34</v>
      </c>
      <c r="D384" s="99" t="s">
        <v>110</v>
      </c>
      <c r="E384" s="99" t="s">
        <v>108</v>
      </c>
      <c r="F384" s="100">
        <v>721.05499999999995</v>
      </c>
    </row>
    <row r="385" spans="1:6">
      <c r="A385" s="98">
        <v>45137</v>
      </c>
      <c r="B385" s="99" t="s">
        <v>118</v>
      </c>
      <c r="C385" s="99">
        <v>525</v>
      </c>
      <c r="D385" s="99" t="s">
        <v>6</v>
      </c>
      <c r="E385" s="99" t="s">
        <v>105</v>
      </c>
      <c r="F385" s="100">
        <v>13188.918749999997</v>
      </c>
    </row>
    <row r="386" spans="1:6">
      <c r="A386" s="98">
        <v>45287</v>
      </c>
      <c r="B386" s="99" t="s">
        <v>117</v>
      </c>
      <c r="C386" s="99">
        <v>36</v>
      </c>
      <c r="D386" s="99" t="s">
        <v>6</v>
      </c>
      <c r="E386" s="99" t="s">
        <v>115</v>
      </c>
      <c r="F386" s="100">
        <v>1336.914</v>
      </c>
    </row>
    <row r="387" spans="1:6">
      <c r="A387" s="98">
        <v>44938</v>
      </c>
      <c r="B387" s="99" t="s">
        <v>116</v>
      </c>
      <c r="C387" s="99">
        <v>75</v>
      </c>
      <c r="D387" s="99" t="s">
        <v>9</v>
      </c>
      <c r="E387" s="99" t="s">
        <v>106</v>
      </c>
      <c r="F387" s="100">
        <v>1572.1875</v>
      </c>
    </row>
    <row r="388" spans="1:6">
      <c r="A388" s="98">
        <v>45059</v>
      </c>
      <c r="B388" s="99" t="s">
        <v>117</v>
      </c>
      <c r="C388" s="99">
        <v>31</v>
      </c>
      <c r="D388" s="99" t="s">
        <v>6</v>
      </c>
      <c r="E388" s="99" t="s">
        <v>106</v>
      </c>
      <c r="F388" s="100">
        <v>1151.2314999999999</v>
      </c>
    </row>
    <row r="389" spans="1:6">
      <c r="A389" s="98">
        <v>44933</v>
      </c>
      <c r="B389" s="99" t="s">
        <v>117</v>
      </c>
      <c r="C389" s="99">
        <v>1</v>
      </c>
      <c r="D389" s="99" t="s">
        <v>112</v>
      </c>
      <c r="E389" s="99" t="s">
        <v>108</v>
      </c>
      <c r="F389" s="100">
        <v>34.950000000000003</v>
      </c>
    </row>
    <row r="390" spans="1:6">
      <c r="A390" s="98">
        <v>45205</v>
      </c>
      <c r="B390" s="99" t="s">
        <v>107</v>
      </c>
      <c r="C390" s="99">
        <v>26</v>
      </c>
      <c r="D390" s="99" t="s">
        <v>9</v>
      </c>
      <c r="E390" s="99" t="s">
        <v>106</v>
      </c>
      <c r="F390" s="100">
        <v>617.69500000000005</v>
      </c>
    </row>
    <row r="391" spans="1:6">
      <c r="A391" s="98">
        <v>45235</v>
      </c>
      <c r="B391" s="99" t="s">
        <v>119</v>
      </c>
      <c r="C391" s="99">
        <v>1</v>
      </c>
      <c r="D391" s="99" t="s">
        <v>114</v>
      </c>
      <c r="E391" s="99" t="s">
        <v>115</v>
      </c>
      <c r="F391" s="100">
        <v>25.95</v>
      </c>
    </row>
    <row r="392" spans="1:6">
      <c r="A392" s="98">
        <v>44953</v>
      </c>
      <c r="B392" s="99" t="s">
        <v>119</v>
      </c>
      <c r="C392" s="99">
        <v>4</v>
      </c>
      <c r="D392" s="99" t="s">
        <v>114</v>
      </c>
      <c r="E392" s="99" t="s">
        <v>111</v>
      </c>
      <c r="F392" s="100">
        <v>103.8</v>
      </c>
    </row>
    <row r="393" spans="1:6">
      <c r="A393" s="98">
        <v>45282</v>
      </c>
      <c r="B393" s="99" t="s">
        <v>117</v>
      </c>
      <c r="C393" s="99">
        <v>9</v>
      </c>
      <c r="D393" s="99" t="s">
        <v>110</v>
      </c>
      <c r="E393" s="99" t="s">
        <v>115</v>
      </c>
      <c r="F393" s="100">
        <v>224.54999999999998</v>
      </c>
    </row>
    <row r="394" spans="1:6">
      <c r="A394" s="98">
        <v>44993</v>
      </c>
      <c r="B394" s="99" t="s">
        <v>116</v>
      </c>
      <c r="C394" s="99">
        <v>550</v>
      </c>
      <c r="D394" s="99" t="s">
        <v>112</v>
      </c>
      <c r="E394" s="99" t="s">
        <v>113</v>
      </c>
      <c r="F394" s="100">
        <v>11052.9375</v>
      </c>
    </row>
    <row r="395" spans="1:6">
      <c r="A395" s="98">
        <v>45157</v>
      </c>
      <c r="B395" s="99" t="s">
        <v>117</v>
      </c>
      <c r="C395" s="99">
        <v>7</v>
      </c>
      <c r="D395" s="99" t="s">
        <v>114</v>
      </c>
      <c r="E395" s="99" t="s">
        <v>113</v>
      </c>
      <c r="F395" s="100">
        <v>181.65</v>
      </c>
    </row>
    <row r="396" spans="1:6">
      <c r="A396" s="98">
        <v>45233</v>
      </c>
      <c r="B396" s="99" t="s">
        <v>118</v>
      </c>
      <c r="C396" s="99">
        <v>400</v>
      </c>
      <c r="D396" s="99" t="s">
        <v>9</v>
      </c>
      <c r="E396" s="99" t="s">
        <v>105</v>
      </c>
      <c r="F396" s="100">
        <v>6428.5</v>
      </c>
    </row>
    <row r="397" spans="1:6">
      <c r="A397" s="98">
        <v>45097</v>
      </c>
      <c r="B397" s="99" t="s">
        <v>119</v>
      </c>
      <c r="C397" s="99">
        <v>23</v>
      </c>
      <c r="D397" s="99" t="s">
        <v>9</v>
      </c>
      <c r="E397" s="99" t="s">
        <v>109</v>
      </c>
      <c r="F397" s="100">
        <v>642.85</v>
      </c>
    </row>
    <row r="398" spans="1:6">
      <c r="A398" s="98">
        <v>45060</v>
      </c>
      <c r="B398" s="99" t="s">
        <v>119</v>
      </c>
      <c r="C398" s="99">
        <v>17</v>
      </c>
      <c r="D398" s="99" t="s">
        <v>110</v>
      </c>
      <c r="E398" s="99" t="s">
        <v>108</v>
      </c>
      <c r="F398" s="100">
        <v>424.15</v>
      </c>
    </row>
    <row r="399" spans="1:6">
      <c r="A399" s="98">
        <v>45273</v>
      </c>
      <c r="B399" s="99" t="s">
        <v>119</v>
      </c>
      <c r="C399" s="99">
        <v>8</v>
      </c>
      <c r="D399" s="99" t="s">
        <v>112</v>
      </c>
      <c r="E399" s="99" t="s">
        <v>108</v>
      </c>
      <c r="F399" s="100">
        <v>279.60000000000002</v>
      </c>
    </row>
    <row r="400" spans="1:6">
      <c r="A400" s="98">
        <v>45284</v>
      </c>
      <c r="B400" s="99" t="s">
        <v>116</v>
      </c>
      <c r="C400" s="99">
        <v>8</v>
      </c>
      <c r="D400" s="99" t="s">
        <v>6</v>
      </c>
      <c r="E400" s="99" t="s">
        <v>111</v>
      </c>
      <c r="F400" s="100">
        <v>349.52</v>
      </c>
    </row>
    <row r="401" spans="1:6">
      <c r="A401" s="98">
        <v>45006</v>
      </c>
      <c r="B401" s="99" t="s">
        <v>119</v>
      </c>
      <c r="C401" s="99">
        <v>6</v>
      </c>
      <c r="D401" s="99" t="s">
        <v>112</v>
      </c>
      <c r="E401" s="99" t="s">
        <v>106</v>
      </c>
      <c r="F401" s="100">
        <v>209.70000000000002</v>
      </c>
    </row>
    <row r="402" spans="1:6">
      <c r="A402" s="98">
        <v>45202</v>
      </c>
      <c r="B402" s="99" t="s">
        <v>119</v>
      </c>
      <c r="C402" s="99">
        <v>7</v>
      </c>
      <c r="D402" s="99" t="s">
        <v>112</v>
      </c>
      <c r="E402" s="99" t="s">
        <v>115</v>
      </c>
      <c r="F402" s="100">
        <v>244.65000000000003</v>
      </c>
    </row>
    <row r="403" spans="1:6">
      <c r="A403" s="98">
        <v>45106</v>
      </c>
      <c r="B403" s="99" t="s">
        <v>116</v>
      </c>
      <c r="C403" s="99">
        <v>3</v>
      </c>
      <c r="D403" s="99" t="s">
        <v>114</v>
      </c>
      <c r="E403" s="99" t="s">
        <v>105</v>
      </c>
      <c r="F403" s="100">
        <v>77.849999999999994</v>
      </c>
    </row>
    <row r="404" spans="1:6">
      <c r="A404" s="98">
        <v>45040</v>
      </c>
      <c r="B404" s="99" t="s">
        <v>117</v>
      </c>
      <c r="C404" s="99">
        <v>34</v>
      </c>
      <c r="D404" s="99" t="s">
        <v>6</v>
      </c>
      <c r="E404" s="99" t="s">
        <v>105</v>
      </c>
      <c r="F404" s="100">
        <v>1262.6409999999998</v>
      </c>
    </row>
    <row r="405" spans="1:6">
      <c r="A405" s="98">
        <v>44997</v>
      </c>
      <c r="B405" s="99" t="s">
        <v>119</v>
      </c>
      <c r="C405" s="99">
        <v>9</v>
      </c>
      <c r="D405" s="99" t="s">
        <v>110</v>
      </c>
      <c r="E405" s="99" t="s">
        <v>113</v>
      </c>
      <c r="F405" s="100">
        <v>224.54999999999998</v>
      </c>
    </row>
    <row r="406" spans="1:6">
      <c r="A406" s="98">
        <v>45141</v>
      </c>
      <c r="B406" s="99" t="s">
        <v>117</v>
      </c>
      <c r="C406" s="99">
        <v>8</v>
      </c>
      <c r="D406" s="99" t="s">
        <v>114</v>
      </c>
      <c r="E406" s="99" t="s">
        <v>105</v>
      </c>
      <c r="F406" s="100">
        <v>207.6</v>
      </c>
    </row>
    <row r="407" spans="1:6">
      <c r="A407" s="98">
        <v>45256</v>
      </c>
      <c r="B407" s="99" t="s">
        <v>118</v>
      </c>
      <c r="C407" s="99">
        <v>300</v>
      </c>
      <c r="D407" s="99" t="s">
        <v>114</v>
      </c>
      <c r="E407" s="99" t="s">
        <v>115</v>
      </c>
      <c r="F407" s="100">
        <v>4476.375</v>
      </c>
    </row>
    <row r="408" spans="1:6">
      <c r="A408" s="98">
        <v>45165</v>
      </c>
      <c r="B408" s="99" t="s">
        <v>117</v>
      </c>
      <c r="C408" s="99">
        <v>425</v>
      </c>
      <c r="D408" s="99" t="s">
        <v>9</v>
      </c>
      <c r="E408" s="99" t="s">
        <v>106</v>
      </c>
      <c r="F408" s="100">
        <v>6830.28125</v>
      </c>
    </row>
    <row r="409" spans="1:6">
      <c r="A409" s="98">
        <v>45211</v>
      </c>
      <c r="B409" s="99" t="s">
        <v>119</v>
      </c>
      <c r="C409" s="99">
        <v>49</v>
      </c>
      <c r="D409" s="99" t="s">
        <v>110</v>
      </c>
      <c r="E409" s="99" t="s">
        <v>109</v>
      </c>
      <c r="F409" s="100">
        <v>916.91249999999991</v>
      </c>
    </row>
    <row r="410" spans="1:6">
      <c r="A410" s="98">
        <v>45250</v>
      </c>
      <c r="B410" s="99" t="s">
        <v>119</v>
      </c>
      <c r="C410" s="99">
        <v>150</v>
      </c>
      <c r="D410" s="99" t="s">
        <v>114</v>
      </c>
      <c r="E410" s="99" t="s">
        <v>111</v>
      </c>
      <c r="F410" s="100">
        <v>2724.75</v>
      </c>
    </row>
    <row r="411" spans="1:6">
      <c r="A411" s="98">
        <v>45082</v>
      </c>
      <c r="B411" s="99" t="s">
        <v>119</v>
      </c>
      <c r="C411" s="99">
        <v>1</v>
      </c>
      <c r="D411" s="99" t="s">
        <v>110</v>
      </c>
      <c r="E411" s="99" t="s">
        <v>115</v>
      </c>
      <c r="F411" s="100">
        <v>24.95</v>
      </c>
    </row>
    <row r="412" spans="1:6">
      <c r="A412" s="98">
        <v>45120</v>
      </c>
      <c r="B412" s="99" t="s">
        <v>119</v>
      </c>
      <c r="C412" s="99">
        <v>19</v>
      </c>
      <c r="D412" s="99" t="s">
        <v>9</v>
      </c>
      <c r="E412" s="99" t="s">
        <v>115</v>
      </c>
      <c r="F412" s="100">
        <v>531.04999999999995</v>
      </c>
    </row>
    <row r="413" spans="1:6">
      <c r="A413" s="98">
        <v>45014</v>
      </c>
      <c r="B413" s="99" t="s">
        <v>107</v>
      </c>
      <c r="C413" s="99">
        <v>1</v>
      </c>
      <c r="D413" s="99" t="s">
        <v>9</v>
      </c>
      <c r="E413" s="99" t="s">
        <v>109</v>
      </c>
      <c r="F413" s="100">
        <v>27.95</v>
      </c>
    </row>
    <row r="414" spans="1:6">
      <c r="A414" s="98">
        <v>44996</v>
      </c>
      <c r="B414" s="99" t="s">
        <v>119</v>
      </c>
      <c r="C414" s="99">
        <v>4</v>
      </c>
      <c r="D414" s="99" t="s">
        <v>114</v>
      </c>
      <c r="E414" s="99" t="s">
        <v>115</v>
      </c>
      <c r="F414" s="100">
        <v>103.8</v>
      </c>
    </row>
    <row r="415" spans="1:6">
      <c r="A415" s="98">
        <v>45016</v>
      </c>
      <c r="B415" s="99" t="s">
        <v>119</v>
      </c>
      <c r="C415" s="99">
        <v>9</v>
      </c>
      <c r="D415" s="99" t="s">
        <v>114</v>
      </c>
      <c r="E415" s="99" t="s">
        <v>115</v>
      </c>
      <c r="F415" s="100">
        <v>233.54999999999998</v>
      </c>
    </row>
    <row r="416" spans="1:6">
      <c r="A416" s="98">
        <v>45140</v>
      </c>
      <c r="B416" s="99" t="s">
        <v>119</v>
      </c>
      <c r="C416" s="99">
        <v>5</v>
      </c>
      <c r="D416" s="99" t="s">
        <v>114</v>
      </c>
      <c r="E416" s="99" t="s">
        <v>106</v>
      </c>
      <c r="F416" s="100">
        <v>129.75</v>
      </c>
    </row>
    <row r="417" spans="1:6">
      <c r="A417" s="98">
        <v>44953</v>
      </c>
      <c r="B417" s="99" t="s">
        <v>117</v>
      </c>
      <c r="C417" s="99">
        <v>39</v>
      </c>
      <c r="D417" s="99" t="s">
        <v>9</v>
      </c>
      <c r="E417" s="99" t="s">
        <v>105</v>
      </c>
      <c r="F417" s="100">
        <v>926.54250000000002</v>
      </c>
    </row>
    <row r="418" spans="1:6">
      <c r="A418" s="98">
        <v>45011</v>
      </c>
      <c r="B418" s="99" t="s">
        <v>119</v>
      </c>
      <c r="C418" s="99">
        <v>25</v>
      </c>
      <c r="D418" s="99" t="s">
        <v>6</v>
      </c>
      <c r="E418" s="99" t="s">
        <v>109</v>
      </c>
      <c r="F418" s="100">
        <v>928.41249999999991</v>
      </c>
    </row>
    <row r="419" spans="1:6">
      <c r="A419" s="98">
        <v>45071</v>
      </c>
      <c r="B419" s="99" t="s">
        <v>118</v>
      </c>
      <c r="C419" s="99">
        <v>200</v>
      </c>
      <c r="D419" s="99" t="s">
        <v>6</v>
      </c>
      <c r="E419" s="99" t="s">
        <v>111</v>
      </c>
      <c r="F419" s="100">
        <v>6116.5999999999985</v>
      </c>
    </row>
    <row r="420" spans="1:6">
      <c r="A420" s="98">
        <v>44973</v>
      </c>
      <c r="B420" s="99" t="s">
        <v>116</v>
      </c>
      <c r="C420" s="99">
        <v>22</v>
      </c>
      <c r="D420" s="99" t="s">
        <v>114</v>
      </c>
      <c r="E420" s="99" t="s">
        <v>105</v>
      </c>
      <c r="F420" s="100">
        <v>570.9</v>
      </c>
    </row>
    <row r="421" spans="1:6">
      <c r="A421" s="98">
        <v>45008</v>
      </c>
      <c r="B421" s="99" t="s">
        <v>117</v>
      </c>
      <c r="C421" s="99">
        <v>5</v>
      </c>
      <c r="D421" s="99" t="s">
        <v>110</v>
      </c>
      <c r="E421" s="99" t="s">
        <v>111</v>
      </c>
      <c r="F421" s="100">
        <v>124.75</v>
      </c>
    </row>
    <row r="422" spans="1:6">
      <c r="A422" s="98">
        <v>45030</v>
      </c>
      <c r="B422" s="99" t="s">
        <v>117</v>
      </c>
      <c r="C422" s="99">
        <v>325</v>
      </c>
      <c r="D422" s="99" t="s">
        <v>114</v>
      </c>
      <c r="E422" s="99" t="s">
        <v>111</v>
      </c>
      <c r="F422" s="100">
        <v>4849.40625</v>
      </c>
    </row>
    <row r="423" spans="1:6">
      <c r="A423" s="98">
        <v>45161</v>
      </c>
      <c r="B423" s="99" t="s">
        <v>117</v>
      </c>
      <c r="C423" s="99">
        <v>5</v>
      </c>
      <c r="D423" s="99" t="s">
        <v>6</v>
      </c>
      <c r="E423" s="99" t="s">
        <v>113</v>
      </c>
      <c r="F423" s="100">
        <v>218.45</v>
      </c>
    </row>
    <row r="424" spans="1:6">
      <c r="A424" s="98">
        <v>45084</v>
      </c>
      <c r="B424" s="99" t="s">
        <v>107</v>
      </c>
      <c r="C424" s="99">
        <v>31</v>
      </c>
      <c r="D424" s="99" t="s">
        <v>112</v>
      </c>
      <c r="E424" s="99" t="s">
        <v>113</v>
      </c>
      <c r="F424" s="100">
        <v>920.93250000000012</v>
      </c>
    </row>
    <row r="425" spans="1:6">
      <c r="A425" s="98">
        <v>45246</v>
      </c>
      <c r="B425" s="99" t="s">
        <v>107</v>
      </c>
      <c r="C425" s="99">
        <v>36</v>
      </c>
      <c r="D425" s="99" t="s">
        <v>114</v>
      </c>
      <c r="E425" s="99" t="s">
        <v>106</v>
      </c>
      <c r="F425" s="100">
        <v>794.06999999999994</v>
      </c>
    </row>
    <row r="426" spans="1:6">
      <c r="A426" s="98">
        <v>44987</v>
      </c>
      <c r="B426" s="99" t="s">
        <v>117</v>
      </c>
      <c r="C426" s="99">
        <v>525</v>
      </c>
      <c r="D426" s="99" t="s">
        <v>114</v>
      </c>
      <c r="E426" s="99" t="s">
        <v>111</v>
      </c>
      <c r="F426" s="100">
        <v>7833.6562499999991</v>
      </c>
    </row>
    <row r="427" spans="1:6">
      <c r="A427" s="98">
        <v>45195</v>
      </c>
      <c r="B427" s="99" t="s">
        <v>116</v>
      </c>
      <c r="C427" s="99">
        <v>600</v>
      </c>
      <c r="D427" s="99" t="s">
        <v>112</v>
      </c>
      <c r="E427" s="99" t="s">
        <v>108</v>
      </c>
      <c r="F427" s="100">
        <v>12057.75</v>
      </c>
    </row>
    <row r="428" spans="1:6">
      <c r="A428" s="98">
        <v>45071</v>
      </c>
      <c r="B428" s="99" t="s">
        <v>119</v>
      </c>
      <c r="C428" s="99">
        <v>11</v>
      </c>
      <c r="D428" s="99" t="s">
        <v>6</v>
      </c>
      <c r="E428" s="99" t="s">
        <v>109</v>
      </c>
      <c r="F428" s="100">
        <v>480.59</v>
      </c>
    </row>
    <row r="429" spans="1:6">
      <c r="A429" s="98">
        <v>45158</v>
      </c>
      <c r="B429" s="99" t="s">
        <v>119</v>
      </c>
      <c r="C429" s="99">
        <v>175</v>
      </c>
      <c r="D429" s="99" t="s">
        <v>114</v>
      </c>
      <c r="E429" s="99" t="s">
        <v>113</v>
      </c>
      <c r="F429" s="100">
        <v>3178.875</v>
      </c>
    </row>
    <row r="430" spans="1:6">
      <c r="A430" s="98">
        <v>45004</v>
      </c>
      <c r="B430" s="99" t="s">
        <v>119</v>
      </c>
      <c r="C430" s="99">
        <v>7</v>
      </c>
      <c r="D430" s="99" t="s">
        <v>112</v>
      </c>
      <c r="E430" s="99" t="s">
        <v>106</v>
      </c>
      <c r="F430" s="100">
        <v>244.65000000000003</v>
      </c>
    </row>
    <row r="431" spans="1:6">
      <c r="A431" s="98">
        <v>44928</v>
      </c>
      <c r="B431" s="99" t="s">
        <v>116</v>
      </c>
      <c r="C431" s="99">
        <v>400</v>
      </c>
      <c r="D431" s="99" t="s">
        <v>112</v>
      </c>
      <c r="E431" s="99" t="s">
        <v>111</v>
      </c>
      <c r="F431" s="100">
        <v>8038.5000000000009</v>
      </c>
    </row>
    <row r="432" spans="1:6">
      <c r="A432" s="98">
        <v>45016</v>
      </c>
      <c r="B432" s="99" t="s">
        <v>117</v>
      </c>
      <c r="C432" s="99">
        <v>14</v>
      </c>
      <c r="D432" s="99" t="s">
        <v>114</v>
      </c>
      <c r="E432" s="99" t="s">
        <v>106</v>
      </c>
      <c r="F432" s="100">
        <v>363.3</v>
      </c>
    </row>
    <row r="433" spans="1:6">
      <c r="A433" s="98">
        <v>45194</v>
      </c>
      <c r="B433" s="99" t="s">
        <v>119</v>
      </c>
      <c r="C433" s="99">
        <v>20</v>
      </c>
      <c r="D433" s="99" t="s">
        <v>114</v>
      </c>
      <c r="E433" s="99" t="s">
        <v>109</v>
      </c>
      <c r="F433" s="100">
        <v>519</v>
      </c>
    </row>
    <row r="434" spans="1:6">
      <c r="A434" s="98">
        <v>44973</v>
      </c>
      <c r="B434" s="99" t="s">
        <v>116</v>
      </c>
      <c r="C434" s="99">
        <v>475</v>
      </c>
      <c r="D434" s="99" t="s">
        <v>112</v>
      </c>
      <c r="E434" s="99" t="s">
        <v>111</v>
      </c>
      <c r="F434" s="100">
        <v>9545.71875</v>
      </c>
    </row>
    <row r="435" spans="1:6">
      <c r="A435" s="98">
        <v>45116</v>
      </c>
      <c r="B435" s="99" t="s">
        <v>107</v>
      </c>
      <c r="C435" s="99">
        <v>2</v>
      </c>
      <c r="D435" s="99" t="s">
        <v>110</v>
      </c>
      <c r="E435" s="99" t="s">
        <v>106</v>
      </c>
      <c r="F435" s="100">
        <v>49.9</v>
      </c>
    </row>
    <row r="436" spans="1:6">
      <c r="A436" s="98">
        <v>45011</v>
      </c>
      <c r="B436" s="99" t="s">
        <v>116</v>
      </c>
      <c r="C436" s="99">
        <v>33</v>
      </c>
      <c r="D436" s="99" t="s">
        <v>114</v>
      </c>
      <c r="E436" s="99" t="s">
        <v>109</v>
      </c>
      <c r="F436" s="100">
        <v>727.89749999999992</v>
      </c>
    </row>
    <row r="437" spans="1:6">
      <c r="A437" s="98">
        <v>45061</v>
      </c>
      <c r="B437" s="99" t="s">
        <v>117</v>
      </c>
      <c r="C437" s="99">
        <v>43</v>
      </c>
      <c r="D437" s="99" t="s">
        <v>6</v>
      </c>
      <c r="E437" s="99" t="s">
        <v>115</v>
      </c>
      <c r="F437" s="100">
        <v>1596.8695</v>
      </c>
    </row>
    <row r="438" spans="1:6">
      <c r="A438" s="98">
        <v>44967</v>
      </c>
      <c r="B438" s="99" t="s">
        <v>116</v>
      </c>
      <c r="C438" s="99">
        <v>29</v>
      </c>
      <c r="D438" s="99" t="s">
        <v>6</v>
      </c>
      <c r="E438" s="99" t="s">
        <v>105</v>
      </c>
      <c r="F438" s="100">
        <v>1076.9585</v>
      </c>
    </row>
    <row r="439" spans="1:6">
      <c r="A439" s="98">
        <v>45244</v>
      </c>
      <c r="B439" s="99" t="s">
        <v>119</v>
      </c>
      <c r="C439" s="99">
        <v>18</v>
      </c>
      <c r="D439" s="99" t="s">
        <v>114</v>
      </c>
      <c r="E439" s="99" t="s">
        <v>106</v>
      </c>
      <c r="F439" s="100">
        <v>467.09999999999997</v>
      </c>
    </row>
    <row r="440" spans="1:6">
      <c r="A440" s="98">
        <v>45215</v>
      </c>
      <c r="B440" s="99" t="s">
        <v>119</v>
      </c>
      <c r="C440" s="99">
        <v>500</v>
      </c>
      <c r="D440" s="99" t="s">
        <v>112</v>
      </c>
      <c r="E440" s="99" t="s">
        <v>106</v>
      </c>
      <c r="F440" s="100">
        <v>10048.125</v>
      </c>
    </row>
    <row r="441" spans="1:6">
      <c r="A441" s="98">
        <v>44985</v>
      </c>
      <c r="B441" s="99" t="s">
        <v>118</v>
      </c>
      <c r="C441" s="99">
        <v>39</v>
      </c>
      <c r="D441" s="99" t="s">
        <v>6</v>
      </c>
      <c r="E441" s="99" t="s">
        <v>106</v>
      </c>
      <c r="F441" s="100">
        <v>1448.3235</v>
      </c>
    </row>
    <row r="442" spans="1:6">
      <c r="A442" s="98">
        <v>45272</v>
      </c>
      <c r="B442" s="99" t="s">
        <v>117</v>
      </c>
      <c r="C442" s="99">
        <v>4</v>
      </c>
      <c r="D442" s="99" t="s">
        <v>9</v>
      </c>
      <c r="E442" s="99" t="s">
        <v>113</v>
      </c>
      <c r="F442" s="100">
        <v>111.8</v>
      </c>
    </row>
    <row r="443" spans="1:6">
      <c r="A443" s="98">
        <v>45044</v>
      </c>
      <c r="B443" s="99" t="s">
        <v>117</v>
      </c>
      <c r="C443" s="99">
        <v>9</v>
      </c>
      <c r="D443" s="99" t="s">
        <v>6</v>
      </c>
      <c r="E443" s="99" t="s">
        <v>113</v>
      </c>
      <c r="F443" s="100">
        <v>393.21</v>
      </c>
    </row>
    <row r="444" spans="1:6">
      <c r="A444" s="98">
        <v>45091</v>
      </c>
      <c r="B444" s="99" t="s">
        <v>107</v>
      </c>
      <c r="C444" s="99">
        <v>350</v>
      </c>
      <c r="D444" s="99" t="s">
        <v>9</v>
      </c>
      <c r="E444" s="99" t="s">
        <v>113</v>
      </c>
      <c r="F444" s="100">
        <v>5624.9375</v>
      </c>
    </row>
    <row r="445" spans="1:6">
      <c r="A445" s="98">
        <v>45259</v>
      </c>
      <c r="B445" s="99" t="s">
        <v>117</v>
      </c>
      <c r="C445" s="99">
        <v>16</v>
      </c>
      <c r="D445" s="99" t="s">
        <v>110</v>
      </c>
      <c r="E445" s="99" t="s">
        <v>106</v>
      </c>
      <c r="F445" s="100">
        <v>399.2</v>
      </c>
    </row>
    <row r="446" spans="1:6">
      <c r="A446" s="98">
        <v>45242</v>
      </c>
      <c r="B446" s="99" t="s">
        <v>107</v>
      </c>
      <c r="C446" s="99">
        <v>475</v>
      </c>
      <c r="D446" s="99" t="s">
        <v>9</v>
      </c>
      <c r="E446" s="99" t="s">
        <v>105</v>
      </c>
      <c r="F446" s="100">
        <v>7633.84375</v>
      </c>
    </row>
    <row r="447" spans="1:6">
      <c r="A447" s="98">
        <v>45004</v>
      </c>
      <c r="B447" s="99" t="s">
        <v>117</v>
      </c>
      <c r="C447" s="99">
        <v>7</v>
      </c>
      <c r="D447" s="99" t="s">
        <v>114</v>
      </c>
      <c r="E447" s="99" t="s">
        <v>105</v>
      </c>
      <c r="F447" s="100">
        <v>181.65</v>
      </c>
    </row>
    <row r="448" spans="1:6">
      <c r="A448" s="98">
        <v>45154</v>
      </c>
      <c r="B448" s="99" t="s">
        <v>119</v>
      </c>
      <c r="C448" s="99">
        <v>6</v>
      </c>
      <c r="D448" s="99" t="s">
        <v>114</v>
      </c>
      <c r="E448" s="99" t="s">
        <v>105</v>
      </c>
      <c r="F448" s="100">
        <v>155.69999999999999</v>
      </c>
    </row>
    <row r="449" spans="1:6">
      <c r="A449" s="98">
        <v>45094</v>
      </c>
      <c r="B449" s="99" t="s">
        <v>119</v>
      </c>
      <c r="C449" s="99">
        <v>39</v>
      </c>
      <c r="D449" s="99" t="s">
        <v>110</v>
      </c>
      <c r="E449" s="99" t="s">
        <v>109</v>
      </c>
      <c r="F449" s="100">
        <v>827.09249999999997</v>
      </c>
    </row>
    <row r="450" spans="1:6">
      <c r="A450" s="98">
        <v>44980</v>
      </c>
      <c r="B450" s="99" t="s">
        <v>119</v>
      </c>
      <c r="C450" s="99">
        <v>1</v>
      </c>
      <c r="D450" s="99" t="s">
        <v>110</v>
      </c>
      <c r="E450" s="99" t="s">
        <v>111</v>
      </c>
      <c r="F450" s="100">
        <v>24.95</v>
      </c>
    </row>
    <row r="451" spans="1:6">
      <c r="A451" s="98">
        <v>45134</v>
      </c>
      <c r="B451" s="99" t="s">
        <v>116</v>
      </c>
      <c r="C451" s="99">
        <v>475</v>
      </c>
      <c r="D451" s="99" t="s">
        <v>110</v>
      </c>
      <c r="E451" s="99" t="s">
        <v>111</v>
      </c>
      <c r="F451" s="100">
        <v>6814.4687499999991</v>
      </c>
    </row>
    <row r="452" spans="1:6">
      <c r="A452" s="98">
        <v>45012</v>
      </c>
      <c r="B452" s="99" t="s">
        <v>116</v>
      </c>
      <c r="C452" s="99">
        <v>3</v>
      </c>
      <c r="D452" s="99" t="s">
        <v>6</v>
      </c>
      <c r="E452" s="99" t="s">
        <v>108</v>
      </c>
      <c r="F452" s="100">
        <v>131.07</v>
      </c>
    </row>
    <row r="453" spans="1:6">
      <c r="A453" s="98">
        <v>45088</v>
      </c>
      <c r="B453" s="99" t="s">
        <v>116</v>
      </c>
      <c r="C453" s="99">
        <v>375</v>
      </c>
      <c r="D453" s="99" t="s">
        <v>110</v>
      </c>
      <c r="E453" s="99" t="s">
        <v>115</v>
      </c>
      <c r="F453" s="100">
        <v>5379.8437499999991</v>
      </c>
    </row>
    <row r="454" spans="1:6">
      <c r="A454" s="98">
        <v>45275</v>
      </c>
      <c r="B454" s="99" t="s">
        <v>118</v>
      </c>
      <c r="C454" s="99">
        <v>300</v>
      </c>
      <c r="D454" s="99" t="s">
        <v>114</v>
      </c>
      <c r="E454" s="99" t="s">
        <v>113</v>
      </c>
      <c r="F454" s="100">
        <v>4476.375</v>
      </c>
    </row>
    <row r="455" spans="1:6">
      <c r="A455" s="98">
        <v>45221</v>
      </c>
      <c r="B455" s="99" t="s">
        <v>119</v>
      </c>
      <c r="C455" s="99">
        <v>28</v>
      </c>
      <c r="D455" s="99" t="s">
        <v>9</v>
      </c>
      <c r="E455" s="99" t="s">
        <v>111</v>
      </c>
      <c r="F455" s="100">
        <v>665.21</v>
      </c>
    </row>
    <row r="456" spans="1:6">
      <c r="A456" s="98">
        <v>45186</v>
      </c>
      <c r="B456" s="99" t="s">
        <v>119</v>
      </c>
      <c r="C456" s="99">
        <v>275</v>
      </c>
      <c r="D456" s="99" t="s">
        <v>114</v>
      </c>
      <c r="E456" s="99" t="s">
        <v>109</v>
      </c>
      <c r="F456" s="100">
        <v>4103.34375</v>
      </c>
    </row>
    <row r="457" spans="1:6">
      <c r="A457" s="98">
        <v>45216</v>
      </c>
      <c r="B457" s="99" t="s">
        <v>117</v>
      </c>
      <c r="C457" s="99">
        <v>34</v>
      </c>
      <c r="D457" s="99" t="s">
        <v>9</v>
      </c>
      <c r="E457" s="99" t="s">
        <v>105</v>
      </c>
      <c r="F457" s="100">
        <v>807.755</v>
      </c>
    </row>
    <row r="458" spans="1:6">
      <c r="A458" s="98">
        <v>45105</v>
      </c>
      <c r="B458" s="99" t="s">
        <v>107</v>
      </c>
      <c r="C458" s="99">
        <v>175</v>
      </c>
      <c r="D458" s="99" t="s">
        <v>114</v>
      </c>
      <c r="E458" s="99" t="s">
        <v>113</v>
      </c>
      <c r="F458" s="100">
        <v>3178.875</v>
      </c>
    </row>
    <row r="459" spans="1:6">
      <c r="A459" s="98">
        <v>45153</v>
      </c>
      <c r="B459" s="99" t="s">
        <v>119</v>
      </c>
      <c r="C459" s="99">
        <v>43</v>
      </c>
      <c r="D459" s="99" t="s">
        <v>110</v>
      </c>
      <c r="E459" s="99" t="s">
        <v>109</v>
      </c>
      <c r="F459" s="100">
        <v>911.92250000000001</v>
      </c>
    </row>
    <row r="460" spans="1:6">
      <c r="A460" s="98">
        <v>45230</v>
      </c>
      <c r="B460" s="99" t="s">
        <v>119</v>
      </c>
      <c r="C460" s="99">
        <v>500</v>
      </c>
      <c r="D460" s="99" t="s">
        <v>114</v>
      </c>
      <c r="E460" s="99" t="s">
        <v>105</v>
      </c>
      <c r="F460" s="100">
        <v>7460.6249999999991</v>
      </c>
    </row>
    <row r="461" spans="1:6">
      <c r="A461" s="98">
        <v>45097</v>
      </c>
      <c r="B461" s="99" t="s">
        <v>119</v>
      </c>
      <c r="C461" s="99">
        <v>35</v>
      </c>
      <c r="D461" s="99" t="s">
        <v>110</v>
      </c>
      <c r="E461" s="99" t="s">
        <v>111</v>
      </c>
      <c r="F461" s="100">
        <v>742.26249999999993</v>
      </c>
    </row>
    <row r="462" spans="1:6">
      <c r="A462" s="98">
        <v>45254</v>
      </c>
      <c r="B462" s="99" t="s">
        <v>117</v>
      </c>
      <c r="C462" s="99">
        <v>6</v>
      </c>
      <c r="D462" s="99" t="s">
        <v>9</v>
      </c>
      <c r="E462" s="99" t="s">
        <v>105</v>
      </c>
      <c r="F462" s="100">
        <v>167.7</v>
      </c>
    </row>
    <row r="463" spans="1:6">
      <c r="A463" s="98">
        <v>45210</v>
      </c>
      <c r="B463" s="99" t="s">
        <v>119</v>
      </c>
      <c r="C463" s="99">
        <v>47</v>
      </c>
      <c r="D463" s="99" t="s">
        <v>114</v>
      </c>
      <c r="E463" s="99" t="s">
        <v>106</v>
      </c>
      <c r="F463" s="100">
        <v>1036.7024999999999</v>
      </c>
    </row>
    <row r="464" spans="1:6">
      <c r="A464" s="98">
        <v>45149</v>
      </c>
      <c r="B464" s="99" t="s">
        <v>119</v>
      </c>
      <c r="C464" s="99">
        <v>7</v>
      </c>
      <c r="D464" s="99" t="s">
        <v>110</v>
      </c>
      <c r="E464" s="99" t="s">
        <v>108</v>
      </c>
      <c r="F464" s="100">
        <v>174.65</v>
      </c>
    </row>
    <row r="465" spans="1:6">
      <c r="A465" s="98">
        <v>45091</v>
      </c>
      <c r="B465" s="99" t="s">
        <v>119</v>
      </c>
      <c r="C465" s="99">
        <v>75</v>
      </c>
      <c r="D465" s="99" t="s">
        <v>112</v>
      </c>
      <c r="E465" s="99" t="s">
        <v>109</v>
      </c>
      <c r="F465" s="100">
        <v>1965.9375000000002</v>
      </c>
    </row>
    <row r="466" spans="1:6">
      <c r="A466" s="98">
        <v>44935</v>
      </c>
      <c r="B466" s="99" t="s">
        <v>119</v>
      </c>
      <c r="C466" s="99">
        <v>1</v>
      </c>
      <c r="D466" s="99" t="s">
        <v>6</v>
      </c>
      <c r="E466" s="99" t="s">
        <v>108</v>
      </c>
      <c r="F466" s="100">
        <v>43.69</v>
      </c>
    </row>
    <row r="467" spans="1:6">
      <c r="A467" s="98">
        <v>45133</v>
      </c>
      <c r="B467" s="99" t="s">
        <v>117</v>
      </c>
      <c r="C467" s="99">
        <v>13</v>
      </c>
      <c r="D467" s="99" t="s">
        <v>9</v>
      </c>
      <c r="E467" s="99" t="s">
        <v>108</v>
      </c>
      <c r="F467" s="100">
        <v>363.34999999999997</v>
      </c>
    </row>
    <row r="468" spans="1:6">
      <c r="A468" s="98">
        <v>45198</v>
      </c>
      <c r="B468" s="99" t="s">
        <v>119</v>
      </c>
      <c r="C468" s="99">
        <v>6</v>
      </c>
      <c r="D468" s="99" t="s">
        <v>6</v>
      </c>
      <c r="E468" s="99" t="s">
        <v>115</v>
      </c>
      <c r="F468" s="100">
        <v>262.14</v>
      </c>
    </row>
    <row r="469" spans="1:6">
      <c r="A469" s="98">
        <v>45091</v>
      </c>
      <c r="B469" s="99" t="s">
        <v>119</v>
      </c>
      <c r="C469" s="99">
        <v>1</v>
      </c>
      <c r="D469" s="99" t="s">
        <v>112</v>
      </c>
      <c r="E469" s="99" t="s">
        <v>108</v>
      </c>
      <c r="F469" s="100">
        <v>34.950000000000003</v>
      </c>
    </row>
    <row r="470" spans="1:6">
      <c r="A470" s="98">
        <v>45011</v>
      </c>
      <c r="B470" s="99" t="s">
        <v>117</v>
      </c>
      <c r="C470" s="99">
        <v>34</v>
      </c>
      <c r="D470" s="99" t="s">
        <v>6</v>
      </c>
      <c r="E470" s="99" t="s">
        <v>108</v>
      </c>
      <c r="F470" s="100">
        <v>1262.6409999999998</v>
      </c>
    </row>
    <row r="471" spans="1:6">
      <c r="A471" s="98">
        <v>45239</v>
      </c>
      <c r="B471" s="99" t="s">
        <v>119</v>
      </c>
      <c r="C471" s="99">
        <v>75</v>
      </c>
      <c r="D471" s="99" t="s">
        <v>114</v>
      </c>
      <c r="E471" s="99" t="s">
        <v>115</v>
      </c>
      <c r="F471" s="100">
        <v>1459.6875</v>
      </c>
    </row>
    <row r="472" spans="1:6">
      <c r="A472" s="98">
        <v>45184</v>
      </c>
      <c r="B472" s="99" t="s">
        <v>117</v>
      </c>
      <c r="C472" s="99">
        <v>425</v>
      </c>
      <c r="D472" s="99" t="s">
        <v>114</v>
      </c>
      <c r="E472" s="99" t="s">
        <v>108</v>
      </c>
      <c r="F472" s="100">
        <v>6341.5312499999991</v>
      </c>
    </row>
    <row r="473" spans="1:6">
      <c r="A473" s="98">
        <v>45247</v>
      </c>
      <c r="B473" s="99" t="s">
        <v>119</v>
      </c>
      <c r="C473" s="99">
        <v>475</v>
      </c>
      <c r="D473" s="99" t="s">
        <v>114</v>
      </c>
      <c r="E473" s="99" t="s">
        <v>113</v>
      </c>
      <c r="F473" s="100">
        <v>7087.5937499999991</v>
      </c>
    </row>
    <row r="474" spans="1:6">
      <c r="A474" s="98">
        <v>45248</v>
      </c>
      <c r="B474" s="99" t="s">
        <v>119</v>
      </c>
      <c r="C474" s="99">
        <v>32</v>
      </c>
      <c r="D474" s="99" t="s">
        <v>6</v>
      </c>
      <c r="E474" s="99" t="s">
        <v>115</v>
      </c>
      <c r="F474" s="100">
        <v>1188.3679999999999</v>
      </c>
    </row>
    <row r="475" spans="1:6">
      <c r="A475" s="98">
        <v>45140</v>
      </c>
      <c r="B475" s="99" t="s">
        <v>119</v>
      </c>
      <c r="C475" s="99">
        <v>10</v>
      </c>
      <c r="D475" s="99" t="s">
        <v>6</v>
      </c>
      <c r="E475" s="99" t="s">
        <v>111</v>
      </c>
      <c r="F475" s="100">
        <v>436.9</v>
      </c>
    </row>
    <row r="476" spans="1:6">
      <c r="A476" s="98">
        <v>45208</v>
      </c>
      <c r="B476" s="99" t="s">
        <v>119</v>
      </c>
      <c r="C476" s="99">
        <v>200</v>
      </c>
      <c r="D476" s="99" t="s">
        <v>110</v>
      </c>
      <c r="E476" s="99" t="s">
        <v>106</v>
      </c>
      <c r="F476" s="100">
        <v>3493</v>
      </c>
    </row>
    <row r="477" spans="1:6">
      <c r="A477" s="98">
        <v>45128</v>
      </c>
      <c r="B477" s="99" t="s">
        <v>119</v>
      </c>
      <c r="C477" s="99">
        <v>5</v>
      </c>
      <c r="D477" s="99" t="s">
        <v>112</v>
      </c>
      <c r="E477" s="99" t="s">
        <v>105</v>
      </c>
      <c r="F477" s="100">
        <v>174.75</v>
      </c>
    </row>
    <row r="478" spans="1:6">
      <c r="A478" s="98">
        <v>45030</v>
      </c>
      <c r="B478" s="99" t="s">
        <v>117</v>
      </c>
      <c r="C478" s="99">
        <v>450</v>
      </c>
      <c r="D478" s="99" t="s">
        <v>110</v>
      </c>
      <c r="E478" s="99" t="s">
        <v>109</v>
      </c>
      <c r="F478" s="100">
        <v>6455.8124999999991</v>
      </c>
    </row>
    <row r="479" spans="1:6">
      <c r="A479" s="98">
        <v>45023</v>
      </c>
      <c r="B479" s="99" t="s">
        <v>116</v>
      </c>
      <c r="C479" s="99">
        <v>45</v>
      </c>
      <c r="D479" s="99" t="s">
        <v>6</v>
      </c>
      <c r="E479" s="99" t="s">
        <v>109</v>
      </c>
      <c r="F479" s="100">
        <v>1671.1424999999999</v>
      </c>
    </row>
    <row r="480" spans="1:6">
      <c r="A480" s="98">
        <v>45247</v>
      </c>
      <c r="B480" s="99" t="s">
        <v>118</v>
      </c>
      <c r="C480" s="99">
        <v>250</v>
      </c>
      <c r="D480" s="99" t="s">
        <v>112</v>
      </c>
      <c r="E480" s="99" t="s">
        <v>108</v>
      </c>
      <c r="F480" s="100">
        <v>6116.25</v>
      </c>
    </row>
    <row r="481" spans="1:6">
      <c r="A481" s="98">
        <v>44959</v>
      </c>
      <c r="B481" s="99" t="s">
        <v>119</v>
      </c>
      <c r="C481" s="99">
        <v>6</v>
      </c>
      <c r="D481" s="99" t="s">
        <v>112</v>
      </c>
      <c r="E481" s="99" t="s">
        <v>111</v>
      </c>
      <c r="F481" s="100">
        <v>209.70000000000002</v>
      </c>
    </row>
    <row r="482" spans="1:6">
      <c r="A482" s="98">
        <v>45009</v>
      </c>
      <c r="B482" s="99" t="s">
        <v>119</v>
      </c>
      <c r="C482" s="99">
        <v>7</v>
      </c>
      <c r="D482" s="99" t="s">
        <v>9</v>
      </c>
      <c r="E482" s="99" t="s">
        <v>106</v>
      </c>
      <c r="F482" s="100">
        <v>195.65</v>
      </c>
    </row>
    <row r="483" spans="1:6">
      <c r="A483" s="98">
        <v>45119</v>
      </c>
      <c r="B483" s="99" t="s">
        <v>107</v>
      </c>
      <c r="C483" s="99">
        <v>350</v>
      </c>
      <c r="D483" s="99" t="s">
        <v>6</v>
      </c>
      <c r="E483" s="99" t="s">
        <v>111</v>
      </c>
      <c r="F483" s="100">
        <v>8792.6124999999975</v>
      </c>
    </row>
    <row r="484" spans="1:6">
      <c r="A484" s="98">
        <v>45253</v>
      </c>
      <c r="B484" s="99" t="s">
        <v>117</v>
      </c>
      <c r="C484" s="99">
        <v>7</v>
      </c>
      <c r="D484" s="99" t="s">
        <v>110</v>
      </c>
      <c r="E484" s="99" t="s">
        <v>111</v>
      </c>
      <c r="F484" s="100">
        <v>174.65</v>
      </c>
    </row>
    <row r="485" spans="1:6">
      <c r="A485" s="98">
        <v>45286</v>
      </c>
      <c r="B485" s="99" t="s">
        <v>119</v>
      </c>
      <c r="C485" s="99">
        <v>17</v>
      </c>
      <c r="D485" s="99" t="s">
        <v>6</v>
      </c>
      <c r="E485" s="99" t="s">
        <v>108</v>
      </c>
      <c r="F485" s="100">
        <v>742.73</v>
      </c>
    </row>
    <row r="486" spans="1:6">
      <c r="A486" s="98">
        <v>45134</v>
      </c>
      <c r="B486" s="99" t="s">
        <v>116</v>
      </c>
      <c r="C486" s="99">
        <v>50</v>
      </c>
      <c r="D486" s="99" t="s">
        <v>6</v>
      </c>
      <c r="E486" s="99" t="s">
        <v>105</v>
      </c>
      <c r="F486" s="100">
        <v>1638.375</v>
      </c>
    </row>
    <row r="487" spans="1:6">
      <c r="A487" s="98">
        <v>45261</v>
      </c>
      <c r="B487" s="99" t="s">
        <v>107</v>
      </c>
      <c r="C487" s="99">
        <v>41</v>
      </c>
      <c r="D487" s="99" t="s">
        <v>110</v>
      </c>
      <c r="E487" s="99" t="s">
        <v>109</v>
      </c>
      <c r="F487" s="100">
        <v>869.50749999999994</v>
      </c>
    </row>
    <row r="488" spans="1:6">
      <c r="A488" s="98">
        <v>45073</v>
      </c>
      <c r="B488" s="99" t="s">
        <v>119</v>
      </c>
      <c r="C488" s="99">
        <v>15</v>
      </c>
      <c r="D488" s="99" t="s">
        <v>114</v>
      </c>
      <c r="E488" s="99" t="s">
        <v>115</v>
      </c>
      <c r="F488" s="100">
        <v>389.25</v>
      </c>
    </row>
    <row r="489" spans="1:6">
      <c r="A489" s="98">
        <v>45073</v>
      </c>
      <c r="B489" s="99" t="s">
        <v>118</v>
      </c>
      <c r="C489" s="99">
        <v>150</v>
      </c>
      <c r="D489" s="99" t="s">
        <v>112</v>
      </c>
      <c r="E489" s="99" t="s">
        <v>108</v>
      </c>
      <c r="F489" s="100">
        <v>3669.75</v>
      </c>
    </row>
    <row r="490" spans="1:6">
      <c r="A490" s="98">
        <v>45028</v>
      </c>
      <c r="B490" s="99" t="s">
        <v>107</v>
      </c>
      <c r="C490" s="99">
        <v>35</v>
      </c>
      <c r="D490" s="99" t="s">
        <v>6</v>
      </c>
      <c r="E490" s="99" t="s">
        <v>108</v>
      </c>
      <c r="F490" s="100">
        <v>1299.7774999999999</v>
      </c>
    </row>
    <row r="491" spans="1:6">
      <c r="A491" s="98">
        <v>45065</v>
      </c>
      <c r="B491" s="99" t="s">
        <v>107</v>
      </c>
      <c r="C491" s="99">
        <v>13</v>
      </c>
      <c r="D491" s="99" t="s">
        <v>114</v>
      </c>
      <c r="E491" s="99" t="s">
        <v>111</v>
      </c>
      <c r="F491" s="100">
        <v>337.34999999999997</v>
      </c>
    </row>
    <row r="492" spans="1:6">
      <c r="A492" s="98">
        <v>44962</v>
      </c>
      <c r="B492" s="99" t="s">
        <v>116</v>
      </c>
      <c r="C492" s="99">
        <v>11</v>
      </c>
      <c r="D492" s="99" t="s">
        <v>9</v>
      </c>
      <c r="E492" s="99" t="s">
        <v>113</v>
      </c>
      <c r="F492" s="100">
        <v>307.45</v>
      </c>
    </row>
    <row r="493" spans="1:6">
      <c r="A493" s="98">
        <v>44974</v>
      </c>
      <c r="B493" s="99" t="s">
        <v>119</v>
      </c>
      <c r="C493" s="99">
        <v>6</v>
      </c>
      <c r="D493" s="99" t="s">
        <v>9</v>
      </c>
      <c r="E493" s="99" t="s">
        <v>108</v>
      </c>
      <c r="F493" s="100">
        <v>167.7</v>
      </c>
    </row>
    <row r="494" spans="1:6">
      <c r="A494" s="98">
        <v>45089</v>
      </c>
      <c r="B494" s="99" t="s">
        <v>119</v>
      </c>
      <c r="C494" s="99">
        <v>47</v>
      </c>
      <c r="D494" s="99" t="s">
        <v>112</v>
      </c>
      <c r="E494" s="99" t="s">
        <v>111</v>
      </c>
      <c r="F494" s="100">
        <v>1396.2525000000001</v>
      </c>
    </row>
    <row r="495" spans="1:6">
      <c r="A495" s="98">
        <v>45017</v>
      </c>
      <c r="B495" s="99" t="s">
        <v>116</v>
      </c>
      <c r="C495" s="99">
        <v>6</v>
      </c>
      <c r="D495" s="99" t="s">
        <v>110</v>
      </c>
      <c r="E495" s="99" t="s">
        <v>115</v>
      </c>
      <c r="F495" s="100">
        <v>149.69999999999999</v>
      </c>
    </row>
    <row r="496" spans="1:6">
      <c r="A496" s="98">
        <v>45026</v>
      </c>
      <c r="B496" s="99" t="s">
        <v>117</v>
      </c>
      <c r="C496" s="99">
        <v>425</v>
      </c>
      <c r="D496" s="99" t="s">
        <v>114</v>
      </c>
      <c r="E496" s="99" t="s">
        <v>106</v>
      </c>
      <c r="F496" s="100">
        <v>6341.5312499999991</v>
      </c>
    </row>
    <row r="497" spans="1:6">
      <c r="A497" s="98">
        <v>45259</v>
      </c>
      <c r="B497" s="99" t="s">
        <v>117</v>
      </c>
      <c r="C497" s="99">
        <v>3</v>
      </c>
      <c r="D497" s="99" t="s">
        <v>9</v>
      </c>
      <c r="E497" s="99" t="s">
        <v>109</v>
      </c>
      <c r="F497" s="100">
        <v>83.85</v>
      </c>
    </row>
    <row r="498" spans="1:6">
      <c r="A498" s="98">
        <v>45141</v>
      </c>
      <c r="B498" s="99" t="s">
        <v>119</v>
      </c>
      <c r="C498" s="99">
        <v>425</v>
      </c>
      <c r="D498" s="99" t="s">
        <v>6</v>
      </c>
      <c r="E498" s="99" t="s">
        <v>106</v>
      </c>
      <c r="F498" s="100">
        <v>10676.743749999998</v>
      </c>
    </row>
    <row r="499" spans="1:6">
      <c r="A499" s="98">
        <v>44998</v>
      </c>
      <c r="B499" s="99" t="s">
        <v>116</v>
      </c>
      <c r="C499" s="99">
        <v>37</v>
      </c>
      <c r="D499" s="99" t="s">
        <v>110</v>
      </c>
      <c r="E499" s="99" t="s">
        <v>115</v>
      </c>
      <c r="F499" s="100">
        <v>784.67750000000001</v>
      </c>
    </row>
    <row r="500" spans="1:6">
      <c r="A500" s="98">
        <v>45039</v>
      </c>
      <c r="B500" s="99" t="s">
        <v>118</v>
      </c>
      <c r="C500" s="99">
        <v>43</v>
      </c>
      <c r="D500" s="99" t="s">
        <v>110</v>
      </c>
      <c r="E500" s="99" t="s">
        <v>111</v>
      </c>
      <c r="F500" s="100">
        <v>911.92250000000001</v>
      </c>
    </row>
    <row r="501" spans="1:6">
      <c r="A501" s="98">
        <v>45083</v>
      </c>
      <c r="B501" s="99" t="s">
        <v>116</v>
      </c>
      <c r="C501" s="99">
        <v>6</v>
      </c>
      <c r="D501" s="99" t="s">
        <v>6</v>
      </c>
      <c r="E501" s="99" t="s">
        <v>115</v>
      </c>
      <c r="F501" s="100">
        <v>262.14</v>
      </c>
    </row>
    <row r="502" spans="1:6">
      <c r="A502" s="98">
        <v>45239</v>
      </c>
      <c r="B502" s="99" t="s">
        <v>119</v>
      </c>
      <c r="C502" s="99">
        <v>400</v>
      </c>
      <c r="D502" s="99" t="s">
        <v>114</v>
      </c>
      <c r="E502" s="99" t="s">
        <v>109</v>
      </c>
      <c r="F502" s="100">
        <v>5968.4999999999991</v>
      </c>
    </row>
    <row r="503" spans="1:6">
      <c r="A503" s="98">
        <v>45226</v>
      </c>
      <c r="B503" s="99" t="s">
        <v>117</v>
      </c>
      <c r="C503" s="99">
        <v>1</v>
      </c>
      <c r="D503" s="99" t="s">
        <v>9</v>
      </c>
      <c r="E503" s="99" t="s">
        <v>111</v>
      </c>
      <c r="F503" s="100">
        <v>27.95</v>
      </c>
    </row>
    <row r="504" spans="1:6">
      <c r="A504" s="98">
        <v>45105</v>
      </c>
      <c r="B504" s="99" t="s">
        <v>118</v>
      </c>
      <c r="C504" s="99">
        <v>43</v>
      </c>
      <c r="D504" s="99" t="s">
        <v>110</v>
      </c>
      <c r="E504" s="99" t="s">
        <v>105</v>
      </c>
      <c r="F504" s="100">
        <v>911.92250000000001</v>
      </c>
    </row>
    <row r="505" spans="1:6">
      <c r="A505" s="98">
        <v>45126</v>
      </c>
      <c r="B505" s="99" t="s">
        <v>118</v>
      </c>
      <c r="C505" s="99">
        <v>3</v>
      </c>
      <c r="D505" s="99" t="s">
        <v>112</v>
      </c>
      <c r="E505" s="99" t="s">
        <v>115</v>
      </c>
      <c r="F505" s="100">
        <v>104.85000000000001</v>
      </c>
    </row>
    <row r="506" spans="1:6">
      <c r="A506" s="98">
        <v>45084</v>
      </c>
      <c r="B506" s="99" t="s">
        <v>117</v>
      </c>
      <c r="C506" s="99">
        <v>550</v>
      </c>
      <c r="D506" s="99" t="s">
        <v>6</v>
      </c>
      <c r="E506" s="99" t="s">
        <v>106</v>
      </c>
      <c r="F506" s="100">
        <v>13816.962499999998</v>
      </c>
    </row>
    <row r="507" spans="1:6">
      <c r="A507" s="98">
        <v>45062</v>
      </c>
      <c r="B507" s="99" t="s">
        <v>119</v>
      </c>
      <c r="C507" s="99">
        <v>400</v>
      </c>
      <c r="D507" s="99" t="s">
        <v>110</v>
      </c>
      <c r="E507" s="99" t="s">
        <v>106</v>
      </c>
      <c r="F507" s="100">
        <v>5738.4999999999991</v>
      </c>
    </row>
    <row r="508" spans="1:6">
      <c r="A508" s="98">
        <v>45205</v>
      </c>
      <c r="B508" s="99" t="s">
        <v>119</v>
      </c>
      <c r="C508" s="99">
        <v>9</v>
      </c>
      <c r="D508" s="99" t="s">
        <v>112</v>
      </c>
      <c r="E508" s="99" t="s">
        <v>113</v>
      </c>
      <c r="F508" s="100">
        <v>314.55</v>
      </c>
    </row>
    <row r="509" spans="1:6">
      <c r="A509" s="98">
        <v>45163</v>
      </c>
      <c r="B509" s="99" t="s">
        <v>107</v>
      </c>
      <c r="C509" s="99">
        <v>10</v>
      </c>
      <c r="D509" s="99" t="s">
        <v>112</v>
      </c>
      <c r="E509" s="99" t="s">
        <v>111</v>
      </c>
      <c r="F509" s="100">
        <v>349.5</v>
      </c>
    </row>
    <row r="510" spans="1:6">
      <c r="A510" s="98">
        <v>45017</v>
      </c>
      <c r="B510" s="99" t="s">
        <v>117</v>
      </c>
      <c r="C510" s="99">
        <v>400</v>
      </c>
      <c r="D510" s="99" t="s">
        <v>9</v>
      </c>
      <c r="E510" s="99" t="s">
        <v>113</v>
      </c>
      <c r="F510" s="100">
        <v>6428.5</v>
      </c>
    </row>
    <row r="511" spans="1:6">
      <c r="A511" s="98">
        <v>44968</v>
      </c>
      <c r="B511" s="99" t="s">
        <v>118</v>
      </c>
      <c r="C511" s="99">
        <v>50</v>
      </c>
      <c r="D511" s="99" t="s">
        <v>9</v>
      </c>
      <c r="E511" s="99" t="s">
        <v>111</v>
      </c>
      <c r="F511" s="100">
        <v>1048.125</v>
      </c>
    </row>
    <row r="512" spans="1:6">
      <c r="A512" s="98">
        <v>45102</v>
      </c>
      <c r="B512" s="99" t="s">
        <v>119</v>
      </c>
      <c r="C512" s="99">
        <v>3</v>
      </c>
      <c r="D512" s="99" t="s">
        <v>114</v>
      </c>
      <c r="E512" s="99" t="s">
        <v>108</v>
      </c>
      <c r="F512" s="100">
        <v>77.849999999999994</v>
      </c>
    </row>
    <row r="513" spans="1:6">
      <c r="A513" s="98">
        <v>45121</v>
      </c>
      <c r="B513" s="99" t="s">
        <v>116</v>
      </c>
      <c r="C513" s="99">
        <v>29</v>
      </c>
      <c r="D513" s="99" t="s">
        <v>112</v>
      </c>
      <c r="E513" s="99" t="s">
        <v>113</v>
      </c>
      <c r="F513" s="100">
        <v>861.51750000000004</v>
      </c>
    </row>
    <row r="514" spans="1:6">
      <c r="A514" s="98">
        <v>44982</v>
      </c>
      <c r="B514" s="99" t="s">
        <v>118</v>
      </c>
      <c r="C514" s="99">
        <v>50</v>
      </c>
      <c r="D514" s="99" t="s">
        <v>114</v>
      </c>
      <c r="E514" s="99" t="s">
        <v>111</v>
      </c>
      <c r="F514" s="100">
        <v>973.12499999999989</v>
      </c>
    </row>
    <row r="515" spans="1:6">
      <c r="A515" s="98">
        <v>44978</v>
      </c>
      <c r="B515" s="99" t="s">
        <v>118</v>
      </c>
      <c r="C515" s="99">
        <v>9</v>
      </c>
      <c r="D515" s="99" t="s">
        <v>6</v>
      </c>
      <c r="E515" s="99" t="s">
        <v>105</v>
      </c>
      <c r="F515" s="100">
        <v>393.21</v>
      </c>
    </row>
    <row r="516" spans="1:6">
      <c r="A516" s="98">
        <v>44931</v>
      </c>
      <c r="B516" s="99" t="s">
        <v>119</v>
      </c>
      <c r="C516" s="99">
        <v>175</v>
      </c>
      <c r="D516" s="99" t="s">
        <v>9</v>
      </c>
      <c r="E516" s="99" t="s">
        <v>108</v>
      </c>
      <c r="F516" s="100">
        <v>3423.8749999999995</v>
      </c>
    </row>
    <row r="517" spans="1:6">
      <c r="A517" s="98">
        <v>45128</v>
      </c>
      <c r="B517" s="99" t="s">
        <v>117</v>
      </c>
      <c r="C517" s="99">
        <v>3</v>
      </c>
      <c r="D517" s="99" t="s">
        <v>112</v>
      </c>
      <c r="E517" s="99" t="s">
        <v>106</v>
      </c>
      <c r="F517" s="100">
        <v>104.85000000000001</v>
      </c>
    </row>
    <row r="518" spans="1:6">
      <c r="A518" s="98">
        <v>45273</v>
      </c>
      <c r="B518" s="99" t="s">
        <v>119</v>
      </c>
      <c r="C518" s="99">
        <v>7</v>
      </c>
      <c r="D518" s="99" t="s">
        <v>114</v>
      </c>
      <c r="E518" s="99" t="s">
        <v>111</v>
      </c>
      <c r="F518" s="100">
        <v>181.65</v>
      </c>
    </row>
    <row r="519" spans="1:6">
      <c r="A519" s="98">
        <v>45226</v>
      </c>
      <c r="B519" s="99" t="s">
        <v>119</v>
      </c>
      <c r="C519" s="99">
        <v>37</v>
      </c>
      <c r="D519" s="99" t="s">
        <v>6</v>
      </c>
      <c r="E519" s="99" t="s">
        <v>113</v>
      </c>
      <c r="F519" s="100">
        <v>1374.0504999999998</v>
      </c>
    </row>
    <row r="520" spans="1:6">
      <c r="A520" s="98">
        <v>44986</v>
      </c>
      <c r="B520" s="99" t="s">
        <v>117</v>
      </c>
      <c r="C520" s="99">
        <v>1</v>
      </c>
      <c r="D520" s="99" t="s">
        <v>6</v>
      </c>
      <c r="E520" s="99" t="s">
        <v>106</v>
      </c>
      <c r="F520" s="100">
        <v>43.69</v>
      </c>
    </row>
    <row r="521" spans="1:6">
      <c r="A521" s="98">
        <v>45085</v>
      </c>
      <c r="B521" s="99" t="s">
        <v>119</v>
      </c>
      <c r="C521" s="99">
        <v>8</v>
      </c>
      <c r="D521" s="99" t="s">
        <v>112</v>
      </c>
      <c r="E521" s="99" t="s">
        <v>108</v>
      </c>
      <c r="F521" s="100">
        <v>279.60000000000002</v>
      </c>
    </row>
    <row r="522" spans="1:6">
      <c r="A522" s="98">
        <v>45212</v>
      </c>
      <c r="B522" s="99" t="s">
        <v>117</v>
      </c>
      <c r="C522" s="99">
        <v>9</v>
      </c>
      <c r="D522" s="99" t="s">
        <v>112</v>
      </c>
      <c r="E522" s="99" t="s">
        <v>111</v>
      </c>
      <c r="F522" s="100">
        <v>314.55</v>
      </c>
    </row>
    <row r="523" spans="1:6">
      <c r="A523" s="98">
        <v>45156</v>
      </c>
      <c r="B523" s="99" t="s">
        <v>119</v>
      </c>
      <c r="C523" s="99">
        <v>28</v>
      </c>
      <c r="D523" s="99" t="s">
        <v>112</v>
      </c>
      <c r="E523" s="99" t="s">
        <v>105</v>
      </c>
      <c r="F523" s="100">
        <v>831.81000000000006</v>
      </c>
    </row>
    <row r="524" spans="1:6">
      <c r="A524" s="98">
        <v>45054</v>
      </c>
      <c r="B524" s="99" t="s">
        <v>117</v>
      </c>
      <c r="C524" s="99">
        <v>16</v>
      </c>
      <c r="D524" s="99" t="s">
        <v>110</v>
      </c>
      <c r="E524" s="99" t="s">
        <v>109</v>
      </c>
      <c r="F524" s="100">
        <v>399.2</v>
      </c>
    </row>
    <row r="525" spans="1:6">
      <c r="A525" s="98">
        <v>45005</v>
      </c>
      <c r="B525" s="99" t="s">
        <v>116</v>
      </c>
      <c r="C525" s="99">
        <v>19</v>
      </c>
      <c r="D525" s="99" t="s">
        <v>110</v>
      </c>
      <c r="E525" s="99" t="s">
        <v>109</v>
      </c>
      <c r="F525" s="100">
        <v>474.05</v>
      </c>
    </row>
    <row r="526" spans="1:6">
      <c r="A526" s="98">
        <v>44976</v>
      </c>
      <c r="B526" s="99" t="s">
        <v>118</v>
      </c>
      <c r="C526" s="99">
        <v>400</v>
      </c>
      <c r="D526" s="99" t="s">
        <v>114</v>
      </c>
      <c r="E526" s="99" t="s">
        <v>105</v>
      </c>
      <c r="F526" s="100">
        <v>5968.4999999999991</v>
      </c>
    </row>
    <row r="527" spans="1:6">
      <c r="A527" s="98">
        <v>44972</v>
      </c>
      <c r="B527" s="99" t="s">
        <v>119</v>
      </c>
      <c r="C527" s="99">
        <v>35</v>
      </c>
      <c r="D527" s="99" t="s">
        <v>114</v>
      </c>
      <c r="E527" s="99" t="s">
        <v>106</v>
      </c>
      <c r="F527" s="100">
        <v>772.01249999999993</v>
      </c>
    </row>
    <row r="528" spans="1:6">
      <c r="A528" s="98">
        <v>45147</v>
      </c>
      <c r="B528" s="99" t="s">
        <v>117</v>
      </c>
      <c r="C528" s="99">
        <v>3</v>
      </c>
      <c r="D528" s="99" t="s">
        <v>6</v>
      </c>
      <c r="E528" s="99" t="s">
        <v>106</v>
      </c>
      <c r="F528" s="100">
        <v>131.07</v>
      </c>
    </row>
    <row r="529" spans="1:6">
      <c r="A529" s="98">
        <v>45091</v>
      </c>
      <c r="B529" s="99" t="s">
        <v>117</v>
      </c>
      <c r="C529" s="99">
        <v>8</v>
      </c>
      <c r="D529" s="99" t="s">
        <v>110</v>
      </c>
      <c r="E529" s="99" t="s">
        <v>109</v>
      </c>
      <c r="F529" s="100">
        <v>199.6</v>
      </c>
    </row>
    <row r="530" spans="1:6">
      <c r="A530" s="98">
        <v>45242</v>
      </c>
      <c r="B530" s="99" t="s">
        <v>117</v>
      </c>
      <c r="C530" s="99">
        <v>41</v>
      </c>
      <c r="D530" s="99" t="s">
        <v>114</v>
      </c>
      <c r="E530" s="99" t="s">
        <v>105</v>
      </c>
      <c r="F530" s="100">
        <v>904.35749999999985</v>
      </c>
    </row>
    <row r="531" spans="1:6">
      <c r="A531" s="98">
        <v>45231</v>
      </c>
      <c r="B531" s="99" t="s">
        <v>119</v>
      </c>
      <c r="C531" s="99">
        <v>18</v>
      </c>
      <c r="D531" s="99" t="s">
        <v>9</v>
      </c>
      <c r="E531" s="99" t="s">
        <v>108</v>
      </c>
      <c r="F531" s="100">
        <v>503.09999999999997</v>
      </c>
    </row>
    <row r="532" spans="1:6">
      <c r="A532" s="98">
        <v>45116</v>
      </c>
      <c r="B532" s="99" t="s">
        <v>119</v>
      </c>
      <c r="C532" s="99">
        <v>6</v>
      </c>
      <c r="D532" s="99" t="s">
        <v>112</v>
      </c>
      <c r="E532" s="99" t="s">
        <v>108</v>
      </c>
      <c r="F532" s="100">
        <v>209.70000000000002</v>
      </c>
    </row>
    <row r="533" spans="1:6">
      <c r="A533" s="98">
        <v>45060</v>
      </c>
      <c r="B533" s="99" t="s">
        <v>119</v>
      </c>
      <c r="C533" s="99">
        <v>1</v>
      </c>
      <c r="D533" s="99" t="s">
        <v>9</v>
      </c>
      <c r="E533" s="99" t="s">
        <v>115</v>
      </c>
      <c r="F533" s="100">
        <v>27.95</v>
      </c>
    </row>
    <row r="534" spans="1:6">
      <c r="A534" s="98">
        <v>44950</v>
      </c>
      <c r="B534" s="99" t="s">
        <v>118</v>
      </c>
      <c r="C534" s="99">
        <v>275</v>
      </c>
      <c r="D534" s="99" t="s">
        <v>9</v>
      </c>
      <c r="E534" s="99" t="s">
        <v>108</v>
      </c>
      <c r="F534" s="100">
        <v>4419.59375</v>
      </c>
    </row>
    <row r="535" spans="1:6">
      <c r="A535" s="98">
        <v>45144</v>
      </c>
      <c r="B535" s="99" t="s">
        <v>118</v>
      </c>
      <c r="C535" s="99">
        <v>39</v>
      </c>
      <c r="D535" s="99" t="s">
        <v>114</v>
      </c>
      <c r="E535" s="99" t="s">
        <v>106</v>
      </c>
      <c r="F535" s="100">
        <v>860.24249999999995</v>
      </c>
    </row>
    <row r="536" spans="1:6">
      <c r="A536" s="98">
        <v>45267</v>
      </c>
      <c r="B536" s="99" t="s">
        <v>117</v>
      </c>
      <c r="C536" s="99">
        <v>27</v>
      </c>
      <c r="D536" s="99" t="s">
        <v>6</v>
      </c>
      <c r="E536" s="99" t="s">
        <v>109</v>
      </c>
      <c r="F536" s="100">
        <v>1002.6854999999999</v>
      </c>
    </row>
    <row r="537" spans="1:6">
      <c r="A537" s="98">
        <v>45241</v>
      </c>
      <c r="B537" s="99" t="s">
        <v>117</v>
      </c>
      <c r="C537" s="99">
        <v>475</v>
      </c>
      <c r="D537" s="99" t="s">
        <v>110</v>
      </c>
      <c r="E537" s="99" t="s">
        <v>105</v>
      </c>
      <c r="F537" s="100">
        <v>6814.4687499999991</v>
      </c>
    </row>
    <row r="538" spans="1:6">
      <c r="A538" s="98">
        <v>45069</v>
      </c>
      <c r="B538" s="99" t="s">
        <v>116</v>
      </c>
      <c r="C538" s="99">
        <v>11</v>
      </c>
      <c r="D538" s="99" t="s">
        <v>110</v>
      </c>
      <c r="E538" s="99" t="s">
        <v>105</v>
      </c>
      <c r="F538" s="100">
        <v>274.45</v>
      </c>
    </row>
    <row r="539" spans="1:6">
      <c r="A539" s="98">
        <v>45245</v>
      </c>
      <c r="B539" s="99" t="s">
        <v>117</v>
      </c>
      <c r="C539" s="99">
        <v>46</v>
      </c>
      <c r="D539" s="99" t="s">
        <v>9</v>
      </c>
      <c r="E539" s="99" t="s">
        <v>115</v>
      </c>
      <c r="F539" s="100">
        <v>1092.845</v>
      </c>
    </row>
    <row r="540" spans="1:6">
      <c r="A540" s="98">
        <v>45077</v>
      </c>
      <c r="B540" s="99" t="s">
        <v>107</v>
      </c>
      <c r="C540" s="99">
        <v>525</v>
      </c>
      <c r="D540" s="99" t="s">
        <v>112</v>
      </c>
      <c r="E540" s="99" t="s">
        <v>106</v>
      </c>
      <c r="F540" s="100">
        <v>10550.53125</v>
      </c>
    </row>
    <row r="541" spans="1:6">
      <c r="A541" s="98">
        <v>45098</v>
      </c>
      <c r="B541" s="99" t="s">
        <v>116</v>
      </c>
      <c r="C541" s="99">
        <v>12</v>
      </c>
      <c r="D541" s="99" t="s">
        <v>6</v>
      </c>
      <c r="E541" s="99" t="s">
        <v>115</v>
      </c>
      <c r="F541" s="100">
        <v>524.28</v>
      </c>
    </row>
    <row r="542" spans="1:6">
      <c r="A542" s="98">
        <v>44976</v>
      </c>
      <c r="B542" s="99" t="s">
        <v>117</v>
      </c>
      <c r="C542" s="99">
        <v>15</v>
      </c>
      <c r="D542" s="99" t="s">
        <v>114</v>
      </c>
      <c r="E542" s="99" t="s">
        <v>105</v>
      </c>
      <c r="F542" s="100">
        <v>389.25</v>
      </c>
    </row>
    <row r="543" spans="1:6">
      <c r="A543" s="98">
        <v>45288</v>
      </c>
      <c r="B543" s="99" t="s">
        <v>117</v>
      </c>
      <c r="C543" s="99">
        <v>35</v>
      </c>
      <c r="D543" s="99" t="s">
        <v>112</v>
      </c>
      <c r="E543" s="99" t="s">
        <v>108</v>
      </c>
      <c r="F543" s="100">
        <v>1039.7625</v>
      </c>
    </row>
    <row r="544" spans="1:6">
      <c r="A544" s="98">
        <v>44976</v>
      </c>
      <c r="B544" s="99" t="s">
        <v>119</v>
      </c>
      <c r="C544" s="99">
        <v>33</v>
      </c>
      <c r="D544" s="99" t="s">
        <v>9</v>
      </c>
      <c r="E544" s="99" t="s">
        <v>113</v>
      </c>
      <c r="F544" s="100">
        <v>783.99750000000006</v>
      </c>
    </row>
    <row r="545" spans="1:6">
      <c r="A545" s="98">
        <v>45211</v>
      </c>
      <c r="B545" s="99" t="s">
        <v>117</v>
      </c>
      <c r="C545" s="99">
        <v>1</v>
      </c>
      <c r="D545" s="99" t="s">
        <v>9</v>
      </c>
      <c r="E545" s="99" t="s">
        <v>109</v>
      </c>
      <c r="F545" s="100">
        <v>27.95</v>
      </c>
    </row>
    <row r="546" spans="1:6">
      <c r="A546" s="98">
        <v>45290</v>
      </c>
      <c r="B546" s="99" t="s">
        <v>118</v>
      </c>
      <c r="C546" s="99">
        <v>24</v>
      </c>
      <c r="D546" s="99" t="s">
        <v>114</v>
      </c>
      <c r="E546" s="99" t="s">
        <v>109</v>
      </c>
      <c r="F546" s="100">
        <v>529.37999999999988</v>
      </c>
    </row>
    <row r="547" spans="1:6">
      <c r="A547" s="98">
        <v>44964</v>
      </c>
      <c r="B547" s="99" t="s">
        <v>119</v>
      </c>
      <c r="C547" s="99">
        <v>11</v>
      </c>
      <c r="D547" s="99" t="s">
        <v>114</v>
      </c>
      <c r="E547" s="99" t="s">
        <v>108</v>
      </c>
      <c r="F547" s="100">
        <v>285.45</v>
      </c>
    </row>
    <row r="548" spans="1:6">
      <c r="A548" s="98">
        <v>45288</v>
      </c>
      <c r="B548" s="99" t="s">
        <v>117</v>
      </c>
      <c r="C548" s="99">
        <v>42</v>
      </c>
      <c r="D548" s="99" t="s">
        <v>112</v>
      </c>
      <c r="E548" s="99" t="s">
        <v>115</v>
      </c>
      <c r="F548" s="100">
        <v>1247.7150000000001</v>
      </c>
    </row>
    <row r="549" spans="1:6">
      <c r="A549" s="98">
        <v>45094</v>
      </c>
      <c r="B549" s="99" t="s">
        <v>117</v>
      </c>
      <c r="C549" s="99">
        <v>34</v>
      </c>
      <c r="D549" s="99" t="s">
        <v>110</v>
      </c>
      <c r="E549" s="99" t="s">
        <v>115</v>
      </c>
      <c r="F549" s="100">
        <v>721.05499999999995</v>
      </c>
    </row>
    <row r="550" spans="1:6">
      <c r="A550" s="98">
        <v>45032</v>
      </c>
      <c r="B550" s="99" t="s">
        <v>107</v>
      </c>
      <c r="C550" s="99">
        <v>8</v>
      </c>
      <c r="D550" s="99" t="s">
        <v>114</v>
      </c>
      <c r="E550" s="99" t="s">
        <v>105</v>
      </c>
      <c r="F550" s="100">
        <v>207.6</v>
      </c>
    </row>
    <row r="551" spans="1:6">
      <c r="A551" s="98">
        <v>45042</v>
      </c>
      <c r="B551" s="99" t="s">
        <v>117</v>
      </c>
      <c r="C551" s="99">
        <v>15</v>
      </c>
      <c r="D551" s="99" t="s">
        <v>6</v>
      </c>
      <c r="E551" s="99" t="s">
        <v>115</v>
      </c>
      <c r="F551" s="100">
        <v>655.34999999999991</v>
      </c>
    </row>
    <row r="552" spans="1:6">
      <c r="A552" s="98">
        <v>45288</v>
      </c>
      <c r="B552" s="99" t="s">
        <v>118</v>
      </c>
      <c r="C552" s="99">
        <v>4</v>
      </c>
      <c r="D552" s="99" t="s">
        <v>6</v>
      </c>
      <c r="E552" s="99" t="s">
        <v>115</v>
      </c>
      <c r="F552" s="100">
        <v>174.76</v>
      </c>
    </row>
    <row r="553" spans="1:6">
      <c r="A553" s="98">
        <v>45206</v>
      </c>
      <c r="B553" s="99" t="s">
        <v>119</v>
      </c>
      <c r="C553" s="99">
        <v>6</v>
      </c>
      <c r="D553" s="99" t="s">
        <v>112</v>
      </c>
      <c r="E553" s="99" t="s">
        <v>106</v>
      </c>
      <c r="F553" s="100">
        <v>209.70000000000002</v>
      </c>
    </row>
    <row r="554" spans="1:6">
      <c r="A554" s="98">
        <v>45177</v>
      </c>
      <c r="B554" s="99" t="s">
        <v>116</v>
      </c>
      <c r="C554" s="99">
        <v>150</v>
      </c>
      <c r="D554" s="99" t="s">
        <v>6</v>
      </c>
      <c r="E554" s="99" t="s">
        <v>111</v>
      </c>
      <c r="F554" s="100">
        <v>4587.4499999999989</v>
      </c>
    </row>
    <row r="555" spans="1:6">
      <c r="A555" s="98">
        <v>44931</v>
      </c>
      <c r="B555" s="99" t="s">
        <v>117</v>
      </c>
      <c r="C555" s="99">
        <v>100</v>
      </c>
      <c r="D555" s="99" t="s">
        <v>110</v>
      </c>
      <c r="E555" s="99" t="s">
        <v>109</v>
      </c>
      <c r="F555" s="100">
        <v>1746.5</v>
      </c>
    </row>
    <row r="556" spans="1:6">
      <c r="A556" s="98">
        <v>45122</v>
      </c>
      <c r="B556" s="99" t="s">
        <v>117</v>
      </c>
      <c r="C556" s="99">
        <v>1</v>
      </c>
      <c r="D556" s="99" t="s">
        <v>112</v>
      </c>
      <c r="E556" s="99" t="s">
        <v>106</v>
      </c>
      <c r="F556" s="100">
        <v>34.950000000000003</v>
      </c>
    </row>
    <row r="557" spans="1:6">
      <c r="A557" s="98">
        <v>45079</v>
      </c>
      <c r="B557" s="99" t="s">
        <v>118</v>
      </c>
      <c r="C557" s="99">
        <v>14</v>
      </c>
      <c r="D557" s="99" t="s">
        <v>110</v>
      </c>
      <c r="E557" s="99" t="s">
        <v>109</v>
      </c>
      <c r="F557" s="100">
        <v>349.3</v>
      </c>
    </row>
    <row r="558" spans="1:6">
      <c r="A558" s="98">
        <v>45073</v>
      </c>
      <c r="B558" s="99" t="s">
        <v>117</v>
      </c>
      <c r="C558" s="99">
        <v>4</v>
      </c>
      <c r="D558" s="99" t="s">
        <v>9</v>
      </c>
      <c r="E558" s="99" t="s">
        <v>109</v>
      </c>
      <c r="F558" s="100">
        <v>111.8</v>
      </c>
    </row>
    <row r="559" spans="1:6">
      <c r="A559" s="98">
        <v>45169</v>
      </c>
      <c r="B559" s="99" t="s">
        <v>117</v>
      </c>
      <c r="C559" s="99">
        <v>350</v>
      </c>
      <c r="D559" s="99" t="s">
        <v>112</v>
      </c>
      <c r="E559" s="99" t="s">
        <v>111</v>
      </c>
      <c r="F559" s="100">
        <v>7033.6875</v>
      </c>
    </row>
    <row r="560" spans="1:6">
      <c r="A560" s="98">
        <v>45097</v>
      </c>
      <c r="B560" s="99" t="s">
        <v>118</v>
      </c>
      <c r="C560" s="99">
        <v>3</v>
      </c>
      <c r="D560" s="99" t="s">
        <v>112</v>
      </c>
      <c r="E560" s="99" t="s">
        <v>111</v>
      </c>
      <c r="F560" s="100">
        <v>104.85000000000001</v>
      </c>
    </row>
    <row r="561" spans="1:6">
      <c r="A561" s="98">
        <v>45177</v>
      </c>
      <c r="B561" s="99" t="s">
        <v>116</v>
      </c>
      <c r="C561" s="99">
        <v>100</v>
      </c>
      <c r="D561" s="99" t="s">
        <v>110</v>
      </c>
      <c r="E561" s="99" t="s">
        <v>108</v>
      </c>
      <c r="F561" s="100">
        <v>1746.5</v>
      </c>
    </row>
    <row r="562" spans="1:6">
      <c r="A562" s="98">
        <v>45141</v>
      </c>
      <c r="B562" s="99" t="s">
        <v>117</v>
      </c>
      <c r="C562" s="99">
        <v>2</v>
      </c>
      <c r="D562" s="99" t="s">
        <v>110</v>
      </c>
      <c r="E562" s="99" t="s">
        <v>106</v>
      </c>
      <c r="F562" s="100">
        <v>49.9</v>
      </c>
    </row>
    <row r="563" spans="1:6">
      <c r="A563" s="98">
        <v>45057</v>
      </c>
      <c r="B563" s="99" t="s">
        <v>117</v>
      </c>
      <c r="C563" s="99">
        <v>3</v>
      </c>
      <c r="D563" s="99" t="s">
        <v>110</v>
      </c>
      <c r="E563" s="99" t="s">
        <v>108</v>
      </c>
      <c r="F563" s="100">
        <v>74.849999999999994</v>
      </c>
    </row>
    <row r="564" spans="1:6">
      <c r="A564" s="98">
        <v>45052</v>
      </c>
      <c r="B564" s="99" t="s">
        <v>118</v>
      </c>
      <c r="C564" s="99">
        <v>27</v>
      </c>
      <c r="D564" s="99" t="s">
        <v>114</v>
      </c>
      <c r="E564" s="99" t="s">
        <v>106</v>
      </c>
      <c r="F564" s="100">
        <v>595.5524999999999</v>
      </c>
    </row>
    <row r="565" spans="1:6">
      <c r="A565" s="98">
        <v>44967</v>
      </c>
      <c r="B565" s="99" t="s">
        <v>117</v>
      </c>
      <c r="C565" s="99">
        <v>7</v>
      </c>
      <c r="D565" s="99" t="s">
        <v>112</v>
      </c>
      <c r="E565" s="99" t="s">
        <v>108</v>
      </c>
      <c r="F565" s="100">
        <v>244.65000000000003</v>
      </c>
    </row>
    <row r="566" spans="1:6">
      <c r="A566" s="98">
        <v>44960</v>
      </c>
      <c r="B566" s="99" t="s">
        <v>118</v>
      </c>
      <c r="C566" s="99">
        <v>575</v>
      </c>
      <c r="D566" s="99" t="s">
        <v>9</v>
      </c>
      <c r="E566" s="99" t="s">
        <v>106</v>
      </c>
      <c r="F566" s="100">
        <v>9240.96875</v>
      </c>
    </row>
    <row r="567" spans="1:6">
      <c r="A567" s="98">
        <v>45285</v>
      </c>
      <c r="B567" s="99" t="s">
        <v>117</v>
      </c>
      <c r="C567" s="99">
        <v>2</v>
      </c>
      <c r="D567" s="99" t="s">
        <v>6</v>
      </c>
      <c r="E567" s="99" t="s">
        <v>108</v>
      </c>
      <c r="F567" s="100">
        <v>87.38</v>
      </c>
    </row>
    <row r="568" spans="1:6">
      <c r="A568" s="98">
        <v>45194</v>
      </c>
      <c r="B568" s="99" t="s">
        <v>119</v>
      </c>
      <c r="C568" s="99">
        <v>300</v>
      </c>
      <c r="D568" s="99" t="s">
        <v>9</v>
      </c>
      <c r="E568" s="99" t="s">
        <v>109</v>
      </c>
      <c r="F568" s="100">
        <v>4821.375</v>
      </c>
    </row>
    <row r="569" spans="1:6">
      <c r="A569" s="98">
        <v>45161</v>
      </c>
      <c r="B569" s="99" t="s">
        <v>117</v>
      </c>
      <c r="C569" s="99">
        <v>27</v>
      </c>
      <c r="D569" s="99" t="s">
        <v>112</v>
      </c>
      <c r="E569" s="99" t="s">
        <v>106</v>
      </c>
      <c r="F569" s="100">
        <v>802.10250000000008</v>
      </c>
    </row>
    <row r="570" spans="1:6">
      <c r="A570" s="98">
        <v>45105</v>
      </c>
      <c r="B570" s="99" t="s">
        <v>118</v>
      </c>
      <c r="C570" s="99">
        <v>400</v>
      </c>
      <c r="D570" s="99" t="s">
        <v>114</v>
      </c>
      <c r="E570" s="99" t="s">
        <v>106</v>
      </c>
      <c r="F570" s="100">
        <v>5968.4999999999991</v>
      </c>
    </row>
    <row r="571" spans="1:6">
      <c r="A571" s="98">
        <v>45258</v>
      </c>
      <c r="B571" s="99" t="s">
        <v>116</v>
      </c>
      <c r="C571" s="99">
        <v>39</v>
      </c>
      <c r="D571" s="99" t="s">
        <v>110</v>
      </c>
      <c r="E571" s="99" t="s">
        <v>105</v>
      </c>
      <c r="F571" s="100">
        <v>827.09249999999997</v>
      </c>
    </row>
    <row r="572" spans="1:6">
      <c r="A572" s="98">
        <v>45014</v>
      </c>
      <c r="B572" s="99" t="s">
        <v>118</v>
      </c>
      <c r="C572" s="99">
        <v>7</v>
      </c>
      <c r="D572" s="99" t="s">
        <v>114</v>
      </c>
      <c r="E572" s="99" t="s">
        <v>106</v>
      </c>
      <c r="F572" s="100">
        <v>181.65</v>
      </c>
    </row>
    <row r="573" spans="1:6">
      <c r="A573" s="98">
        <v>44959</v>
      </c>
      <c r="B573" s="99" t="s">
        <v>107</v>
      </c>
      <c r="C573" s="99">
        <v>4</v>
      </c>
      <c r="D573" s="99" t="s">
        <v>9</v>
      </c>
      <c r="E573" s="99" t="s">
        <v>113</v>
      </c>
      <c r="F573" s="100">
        <v>111.8</v>
      </c>
    </row>
    <row r="574" spans="1:6">
      <c r="A574" s="98">
        <v>45143</v>
      </c>
      <c r="B574" s="99" t="s">
        <v>107</v>
      </c>
      <c r="C574" s="99">
        <v>3</v>
      </c>
      <c r="D574" s="99" t="s">
        <v>110</v>
      </c>
      <c r="E574" s="99" t="s">
        <v>108</v>
      </c>
      <c r="F574" s="100">
        <v>74.849999999999994</v>
      </c>
    </row>
    <row r="575" spans="1:6">
      <c r="A575" s="98">
        <v>45203</v>
      </c>
      <c r="B575" s="99" t="s">
        <v>119</v>
      </c>
      <c r="C575" s="99">
        <v>75</v>
      </c>
      <c r="D575" s="99" t="s">
        <v>112</v>
      </c>
      <c r="E575" s="99" t="s">
        <v>111</v>
      </c>
      <c r="F575" s="100">
        <v>1965.9375000000002</v>
      </c>
    </row>
    <row r="576" spans="1:6">
      <c r="A576" s="98">
        <v>44983</v>
      </c>
      <c r="B576" s="99" t="s">
        <v>117</v>
      </c>
      <c r="C576" s="99">
        <v>49</v>
      </c>
      <c r="D576" s="99" t="s">
        <v>9</v>
      </c>
      <c r="E576" s="99" t="s">
        <v>105</v>
      </c>
      <c r="F576" s="100">
        <v>1027.1624999999999</v>
      </c>
    </row>
    <row r="577" spans="1:6">
      <c r="A577" s="98">
        <v>44935</v>
      </c>
      <c r="B577" s="99" t="s">
        <v>119</v>
      </c>
      <c r="C577" s="99">
        <v>8</v>
      </c>
      <c r="D577" s="99" t="s">
        <v>112</v>
      </c>
      <c r="E577" s="99" t="s">
        <v>113</v>
      </c>
      <c r="F577" s="100">
        <v>279.60000000000002</v>
      </c>
    </row>
    <row r="578" spans="1:6">
      <c r="A578" s="98">
        <v>44932</v>
      </c>
      <c r="B578" s="99" t="s">
        <v>107</v>
      </c>
      <c r="C578" s="99">
        <v>21</v>
      </c>
      <c r="D578" s="99" t="s">
        <v>9</v>
      </c>
      <c r="E578" s="99" t="s">
        <v>113</v>
      </c>
      <c r="F578" s="100">
        <v>586.94999999999993</v>
      </c>
    </row>
    <row r="579" spans="1:6">
      <c r="A579" s="98">
        <v>45153</v>
      </c>
      <c r="B579" s="99" t="s">
        <v>107</v>
      </c>
      <c r="C579" s="99">
        <v>525</v>
      </c>
      <c r="D579" s="99" t="s">
        <v>6</v>
      </c>
      <c r="E579" s="99" t="s">
        <v>106</v>
      </c>
      <c r="F579" s="100">
        <v>13188.918749999997</v>
      </c>
    </row>
    <row r="580" spans="1:6">
      <c r="A580" s="98">
        <v>44996</v>
      </c>
      <c r="B580" s="99" t="s">
        <v>118</v>
      </c>
      <c r="C580" s="99">
        <v>12</v>
      </c>
      <c r="D580" s="99" t="s">
        <v>110</v>
      </c>
      <c r="E580" s="99" t="s">
        <v>106</v>
      </c>
      <c r="F580" s="100">
        <v>299.39999999999998</v>
      </c>
    </row>
    <row r="581" spans="1:6">
      <c r="A581" s="98">
        <v>45085</v>
      </c>
      <c r="B581" s="99" t="s">
        <v>118</v>
      </c>
      <c r="C581" s="99">
        <v>13</v>
      </c>
      <c r="D581" s="99" t="s">
        <v>9</v>
      </c>
      <c r="E581" s="99" t="s">
        <v>105</v>
      </c>
      <c r="F581" s="100">
        <v>363.34999999999997</v>
      </c>
    </row>
    <row r="582" spans="1:6">
      <c r="A582" s="98">
        <v>44959</v>
      </c>
      <c r="B582" s="99" t="s">
        <v>107</v>
      </c>
      <c r="C582" s="99">
        <v>13</v>
      </c>
      <c r="D582" s="99" t="s">
        <v>112</v>
      </c>
      <c r="E582" s="99" t="s">
        <v>106</v>
      </c>
      <c r="F582" s="100">
        <v>454.35</v>
      </c>
    </row>
    <row r="583" spans="1:6">
      <c r="A583" s="98">
        <v>44947</v>
      </c>
      <c r="B583" s="99" t="s">
        <v>117</v>
      </c>
      <c r="C583" s="99">
        <v>15</v>
      </c>
      <c r="D583" s="99" t="s">
        <v>110</v>
      </c>
      <c r="E583" s="99" t="s">
        <v>108</v>
      </c>
      <c r="F583" s="100">
        <v>374.25</v>
      </c>
    </row>
    <row r="584" spans="1:6">
      <c r="A584" s="98">
        <v>45089</v>
      </c>
      <c r="B584" s="99" t="s">
        <v>119</v>
      </c>
      <c r="C584" s="99">
        <v>1</v>
      </c>
      <c r="D584" s="99" t="s">
        <v>6</v>
      </c>
      <c r="E584" s="99" t="s">
        <v>113</v>
      </c>
      <c r="F584" s="100">
        <v>43.69</v>
      </c>
    </row>
    <row r="585" spans="1:6">
      <c r="A585" s="98">
        <v>45274</v>
      </c>
      <c r="B585" s="99" t="s">
        <v>116</v>
      </c>
      <c r="C585" s="99">
        <v>28</v>
      </c>
      <c r="D585" s="99" t="s">
        <v>110</v>
      </c>
      <c r="E585" s="99" t="s">
        <v>108</v>
      </c>
      <c r="F585" s="100">
        <v>593.80999999999995</v>
      </c>
    </row>
    <row r="586" spans="1:6">
      <c r="A586" s="98">
        <v>45257</v>
      </c>
      <c r="B586" s="99" t="s">
        <v>116</v>
      </c>
      <c r="C586" s="99">
        <v>40</v>
      </c>
      <c r="D586" s="99" t="s">
        <v>112</v>
      </c>
      <c r="E586" s="99" t="s">
        <v>115</v>
      </c>
      <c r="F586" s="100">
        <v>1188.3000000000002</v>
      </c>
    </row>
    <row r="587" spans="1:6">
      <c r="A587" s="98">
        <v>45145</v>
      </c>
      <c r="B587" s="99" t="s">
        <v>107</v>
      </c>
      <c r="C587" s="99">
        <v>375</v>
      </c>
      <c r="D587" s="99" t="s">
        <v>6</v>
      </c>
      <c r="E587" s="99" t="s">
        <v>109</v>
      </c>
      <c r="F587" s="100">
        <v>9420.6562499999982</v>
      </c>
    </row>
    <row r="588" spans="1:6">
      <c r="A588" s="98">
        <v>45040</v>
      </c>
      <c r="B588" s="99" t="s">
        <v>118</v>
      </c>
      <c r="C588" s="99">
        <v>39</v>
      </c>
      <c r="D588" s="99" t="s">
        <v>9</v>
      </c>
      <c r="E588" s="99" t="s">
        <v>109</v>
      </c>
      <c r="F588" s="100">
        <v>926.54250000000002</v>
      </c>
    </row>
    <row r="589" spans="1:6">
      <c r="A589" s="98">
        <v>45134</v>
      </c>
      <c r="B589" s="99" t="s">
        <v>107</v>
      </c>
      <c r="C589" s="99">
        <v>35</v>
      </c>
      <c r="D589" s="99" t="s">
        <v>9</v>
      </c>
      <c r="E589" s="99" t="s">
        <v>105</v>
      </c>
      <c r="F589" s="100">
        <v>831.51250000000005</v>
      </c>
    </row>
    <row r="590" spans="1:6">
      <c r="A590" s="98">
        <v>45108</v>
      </c>
      <c r="B590" s="99" t="s">
        <v>107</v>
      </c>
      <c r="C590" s="99">
        <v>75</v>
      </c>
      <c r="D590" s="99" t="s">
        <v>112</v>
      </c>
      <c r="E590" s="99" t="s">
        <v>115</v>
      </c>
      <c r="F590" s="100">
        <v>1965.9375000000002</v>
      </c>
    </row>
    <row r="591" spans="1:6">
      <c r="A591" s="98">
        <v>45120</v>
      </c>
      <c r="B591" s="99" t="s">
        <v>119</v>
      </c>
      <c r="C591" s="99">
        <v>500</v>
      </c>
      <c r="D591" s="99" t="s">
        <v>110</v>
      </c>
      <c r="E591" s="99" t="s">
        <v>115</v>
      </c>
      <c r="F591" s="100">
        <v>7173.1249999999991</v>
      </c>
    </row>
    <row r="592" spans="1:6">
      <c r="A592" s="98">
        <v>45050</v>
      </c>
      <c r="B592" s="99" t="s">
        <v>117</v>
      </c>
      <c r="C592" s="99">
        <v>2</v>
      </c>
      <c r="D592" s="99" t="s">
        <v>114</v>
      </c>
      <c r="E592" s="99" t="s">
        <v>111</v>
      </c>
      <c r="F592" s="100">
        <v>51.9</v>
      </c>
    </row>
    <row r="593" spans="1:6">
      <c r="A593" s="98">
        <v>45254</v>
      </c>
      <c r="B593" s="99" t="s">
        <v>116</v>
      </c>
      <c r="C593" s="99">
        <v>225</v>
      </c>
      <c r="D593" s="99" t="s">
        <v>114</v>
      </c>
      <c r="E593" s="99" t="s">
        <v>106</v>
      </c>
      <c r="F593" s="100">
        <v>4087.125</v>
      </c>
    </row>
    <row r="594" spans="1:6">
      <c r="A594" s="98">
        <v>45225</v>
      </c>
      <c r="B594" s="99" t="s">
        <v>117</v>
      </c>
      <c r="C594" s="99">
        <v>475</v>
      </c>
      <c r="D594" s="99" t="s">
        <v>110</v>
      </c>
      <c r="E594" s="99" t="s">
        <v>111</v>
      </c>
      <c r="F594" s="100">
        <v>6814.4687499999991</v>
      </c>
    </row>
    <row r="595" spans="1:6">
      <c r="A595" s="98">
        <v>45073</v>
      </c>
      <c r="B595" s="99" t="s">
        <v>119</v>
      </c>
      <c r="C595" s="99">
        <v>175</v>
      </c>
      <c r="D595" s="99" t="s">
        <v>114</v>
      </c>
      <c r="E595" s="99" t="s">
        <v>115</v>
      </c>
      <c r="F595" s="100">
        <v>3178.875</v>
      </c>
    </row>
    <row r="596" spans="1:6">
      <c r="A596" s="98">
        <v>44992</v>
      </c>
      <c r="B596" s="99" t="s">
        <v>119</v>
      </c>
      <c r="C596" s="99">
        <v>7</v>
      </c>
      <c r="D596" s="99" t="s">
        <v>9</v>
      </c>
      <c r="E596" s="99" t="s">
        <v>115</v>
      </c>
      <c r="F596" s="100">
        <v>195.65</v>
      </c>
    </row>
    <row r="597" spans="1:6">
      <c r="A597" s="98">
        <v>45202</v>
      </c>
      <c r="B597" s="99" t="s">
        <v>107</v>
      </c>
      <c r="C597" s="99">
        <v>225</v>
      </c>
      <c r="D597" s="99" t="s">
        <v>114</v>
      </c>
      <c r="E597" s="99" t="s">
        <v>113</v>
      </c>
      <c r="F597" s="100">
        <v>4087.125</v>
      </c>
    </row>
    <row r="598" spans="1:6">
      <c r="A598" s="98">
        <v>45185</v>
      </c>
      <c r="B598" s="99" t="s">
        <v>119</v>
      </c>
      <c r="C598" s="99">
        <v>1</v>
      </c>
      <c r="D598" s="99" t="s">
        <v>9</v>
      </c>
      <c r="E598" s="99" t="s">
        <v>106</v>
      </c>
      <c r="F598" s="100">
        <v>27.95</v>
      </c>
    </row>
    <row r="599" spans="1:6">
      <c r="A599" s="98">
        <v>45273</v>
      </c>
      <c r="B599" s="99" t="s">
        <v>119</v>
      </c>
      <c r="C599" s="99">
        <v>46</v>
      </c>
      <c r="D599" s="99" t="s">
        <v>114</v>
      </c>
      <c r="E599" s="99" t="s">
        <v>109</v>
      </c>
      <c r="F599" s="100">
        <v>1014.6449999999999</v>
      </c>
    </row>
    <row r="600" spans="1:6">
      <c r="A600" s="98">
        <v>45001</v>
      </c>
      <c r="B600" s="99" t="s">
        <v>119</v>
      </c>
      <c r="C600" s="99">
        <v>1</v>
      </c>
      <c r="D600" s="99" t="s">
        <v>110</v>
      </c>
      <c r="E600" s="99" t="s">
        <v>115</v>
      </c>
      <c r="F600" s="100">
        <v>24.95</v>
      </c>
    </row>
    <row r="601" spans="1:6">
      <c r="A601" s="98">
        <v>45174</v>
      </c>
      <c r="B601" s="99" t="s">
        <v>107</v>
      </c>
      <c r="C601" s="99">
        <v>25</v>
      </c>
      <c r="D601" s="99" t="s">
        <v>110</v>
      </c>
      <c r="E601" s="99" t="s">
        <v>115</v>
      </c>
      <c r="F601" s="100">
        <v>530.1875</v>
      </c>
    </row>
    <row r="602" spans="1:6">
      <c r="A602" s="98">
        <v>45159</v>
      </c>
      <c r="B602" s="99" t="s">
        <v>116</v>
      </c>
      <c r="C602" s="99">
        <v>5</v>
      </c>
      <c r="D602" s="99" t="s">
        <v>110</v>
      </c>
      <c r="E602" s="99" t="s">
        <v>108</v>
      </c>
      <c r="F602" s="100">
        <v>124.75</v>
      </c>
    </row>
    <row r="603" spans="1:6">
      <c r="A603" s="98">
        <v>44967</v>
      </c>
      <c r="B603" s="99" t="s">
        <v>117</v>
      </c>
      <c r="C603" s="99">
        <v>175</v>
      </c>
      <c r="D603" s="99" t="s">
        <v>6</v>
      </c>
      <c r="E603" s="99" t="s">
        <v>106</v>
      </c>
      <c r="F603" s="100">
        <v>5352.0249999999987</v>
      </c>
    </row>
    <row r="604" spans="1:6">
      <c r="A604" s="98">
        <v>45007</v>
      </c>
      <c r="B604" s="99" t="s">
        <v>119</v>
      </c>
      <c r="C604" s="99">
        <v>250</v>
      </c>
      <c r="D604" s="99" t="s">
        <v>9</v>
      </c>
      <c r="E604" s="99" t="s">
        <v>109</v>
      </c>
      <c r="F604" s="100">
        <v>4891.2499999999991</v>
      </c>
    </row>
    <row r="605" spans="1:6">
      <c r="A605" s="98">
        <v>44950</v>
      </c>
      <c r="B605" s="99" t="s">
        <v>119</v>
      </c>
      <c r="C605" s="99">
        <v>4</v>
      </c>
      <c r="D605" s="99" t="s">
        <v>110</v>
      </c>
      <c r="E605" s="99" t="s">
        <v>108</v>
      </c>
      <c r="F605" s="100">
        <v>99.8</v>
      </c>
    </row>
    <row r="606" spans="1:6">
      <c r="A606" s="98">
        <v>45123</v>
      </c>
      <c r="B606" s="99" t="s">
        <v>119</v>
      </c>
      <c r="C606" s="99">
        <v>5</v>
      </c>
      <c r="D606" s="99" t="s">
        <v>110</v>
      </c>
      <c r="E606" s="99" t="s">
        <v>113</v>
      </c>
      <c r="F606" s="100">
        <v>124.75</v>
      </c>
    </row>
    <row r="607" spans="1:6">
      <c r="A607" s="98">
        <v>44999</v>
      </c>
      <c r="B607" s="99" t="s">
        <v>118</v>
      </c>
      <c r="C607" s="99">
        <v>225</v>
      </c>
      <c r="D607" s="99" t="s">
        <v>110</v>
      </c>
      <c r="E607" s="99" t="s">
        <v>115</v>
      </c>
      <c r="F607" s="100">
        <v>3929.625</v>
      </c>
    </row>
    <row r="608" spans="1:6">
      <c r="A608" s="98">
        <v>45081</v>
      </c>
      <c r="B608" s="99" t="s">
        <v>107</v>
      </c>
      <c r="C608" s="99">
        <v>3</v>
      </c>
      <c r="D608" s="99" t="s">
        <v>114</v>
      </c>
      <c r="E608" s="99" t="s">
        <v>111</v>
      </c>
      <c r="F608" s="100">
        <v>77.849999999999994</v>
      </c>
    </row>
    <row r="609" spans="1:6">
      <c r="A609" s="98">
        <v>45056</v>
      </c>
      <c r="B609" s="99" t="s">
        <v>116</v>
      </c>
      <c r="C609" s="99">
        <v>500</v>
      </c>
      <c r="D609" s="99" t="s">
        <v>9</v>
      </c>
      <c r="E609" s="99" t="s">
        <v>109</v>
      </c>
      <c r="F609" s="100">
        <v>8035.625</v>
      </c>
    </row>
    <row r="610" spans="1:6">
      <c r="A610" s="98">
        <v>45161</v>
      </c>
      <c r="B610" s="99" t="s">
        <v>118</v>
      </c>
      <c r="C610" s="99">
        <v>4</v>
      </c>
      <c r="D610" s="99" t="s">
        <v>112</v>
      </c>
      <c r="E610" s="99" t="s">
        <v>105</v>
      </c>
      <c r="F610" s="100">
        <v>139.80000000000001</v>
      </c>
    </row>
    <row r="611" spans="1:6">
      <c r="A611" s="98">
        <v>45149</v>
      </c>
      <c r="B611" s="99" t="s">
        <v>107</v>
      </c>
      <c r="C611" s="99">
        <v>31</v>
      </c>
      <c r="D611" s="99" t="s">
        <v>9</v>
      </c>
      <c r="E611" s="99" t="s">
        <v>108</v>
      </c>
      <c r="F611" s="100">
        <v>736.48249999999996</v>
      </c>
    </row>
    <row r="612" spans="1:6">
      <c r="A612" s="98">
        <v>45037</v>
      </c>
      <c r="B612" s="99" t="s">
        <v>118</v>
      </c>
      <c r="C612" s="99">
        <v>20</v>
      </c>
      <c r="D612" s="99" t="s">
        <v>112</v>
      </c>
      <c r="E612" s="99" t="s">
        <v>109</v>
      </c>
      <c r="F612" s="100">
        <v>699</v>
      </c>
    </row>
    <row r="613" spans="1:6">
      <c r="A613" s="98">
        <v>45270</v>
      </c>
      <c r="B613" s="99" t="s">
        <v>116</v>
      </c>
      <c r="C613" s="99">
        <v>350</v>
      </c>
      <c r="D613" s="99" t="s">
        <v>110</v>
      </c>
      <c r="E613" s="99" t="s">
        <v>115</v>
      </c>
      <c r="F613" s="100">
        <v>5021.1874999999991</v>
      </c>
    </row>
    <row r="614" spans="1:6">
      <c r="A614" s="98">
        <v>45175</v>
      </c>
      <c r="B614" s="99" t="s">
        <v>107</v>
      </c>
      <c r="C614" s="99">
        <v>475</v>
      </c>
      <c r="D614" s="99" t="s">
        <v>114</v>
      </c>
      <c r="E614" s="99" t="s">
        <v>105</v>
      </c>
      <c r="F614" s="100">
        <v>7087.5937499999991</v>
      </c>
    </row>
    <row r="615" spans="1:6">
      <c r="A615" s="98">
        <v>44986</v>
      </c>
      <c r="B615" s="99" t="s">
        <v>107</v>
      </c>
      <c r="C615" s="99">
        <v>8</v>
      </c>
      <c r="D615" s="99" t="s">
        <v>112</v>
      </c>
      <c r="E615" s="99" t="s">
        <v>111</v>
      </c>
      <c r="F615" s="100">
        <v>279.60000000000002</v>
      </c>
    </row>
    <row r="616" spans="1:6">
      <c r="A616" s="98">
        <v>45039</v>
      </c>
      <c r="B616" s="99" t="s">
        <v>117</v>
      </c>
      <c r="C616" s="99">
        <v>5</v>
      </c>
      <c r="D616" s="99" t="s">
        <v>6</v>
      </c>
      <c r="E616" s="99" t="s">
        <v>106</v>
      </c>
      <c r="F616" s="100">
        <v>218.45</v>
      </c>
    </row>
    <row r="617" spans="1:6">
      <c r="A617" s="98">
        <v>45222</v>
      </c>
      <c r="B617" s="99" t="s">
        <v>116</v>
      </c>
      <c r="C617" s="99">
        <v>75</v>
      </c>
      <c r="D617" s="99" t="s">
        <v>110</v>
      </c>
      <c r="E617" s="99" t="s">
        <v>109</v>
      </c>
      <c r="F617" s="100">
        <v>1403.4375</v>
      </c>
    </row>
    <row r="618" spans="1:6">
      <c r="A618" s="98">
        <v>45280</v>
      </c>
      <c r="B618" s="99" t="s">
        <v>119</v>
      </c>
      <c r="C618" s="99">
        <v>600</v>
      </c>
      <c r="D618" s="99" t="s">
        <v>110</v>
      </c>
      <c r="E618" s="99" t="s">
        <v>111</v>
      </c>
      <c r="F618" s="100">
        <v>8607.7499999999982</v>
      </c>
    </row>
    <row r="619" spans="1:6">
      <c r="A619" s="98">
        <v>44949</v>
      </c>
      <c r="B619" s="99" t="s">
        <v>107</v>
      </c>
      <c r="C619" s="99">
        <v>150</v>
      </c>
      <c r="D619" s="99" t="s">
        <v>112</v>
      </c>
      <c r="E619" s="99" t="s">
        <v>115</v>
      </c>
      <c r="F619" s="100">
        <v>3669.75</v>
      </c>
    </row>
    <row r="620" spans="1:6">
      <c r="A620" s="98">
        <v>45271</v>
      </c>
      <c r="B620" s="99" t="s">
        <v>118</v>
      </c>
      <c r="C620" s="99">
        <v>75</v>
      </c>
      <c r="D620" s="99" t="s">
        <v>110</v>
      </c>
      <c r="E620" s="99" t="s">
        <v>106</v>
      </c>
      <c r="F620" s="100">
        <v>1403.4375</v>
      </c>
    </row>
    <row r="621" spans="1:6">
      <c r="A621" s="98">
        <v>45257</v>
      </c>
      <c r="B621" s="99" t="s">
        <v>116</v>
      </c>
      <c r="C621" s="99">
        <v>500</v>
      </c>
      <c r="D621" s="99" t="s">
        <v>6</v>
      </c>
      <c r="E621" s="99" t="s">
        <v>113</v>
      </c>
      <c r="F621" s="100">
        <v>12560.874999999998</v>
      </c>
    </row>
    <row r="622" spans="1:6">
      <c r="A622" s="98">
        <v>44994</v>
      </c>
      <c r="B622" s="99" t="s">
        <v>118</v>
      </c>
      <c r="C622" s="99">
        <v>36</v>
      </c>
      <c r="D622" s="99" t="s">
        <v>112</v>
      </c>
      <c r="E622" s="99" t="s">
        <v>108</v>
      </c>
      <c r="F622" s="100">
        <v>1069.47</v>
      </c>
    </row>
    <row r="623" spans="1:6">
      <c r="A623" s="98">
        <v>45244</v>
      </c>
      <c r="B623" s="99" t="s">
        <v>118</v>
      </c>
      <c r="C623" s="99">
        <v>6</v>
      </c>
      <c r="D623" s="99" t="s">
        <v>9</v>
      </c>
      <c r="E623" s="99" t="s">
        <v>108</v>
      </c>
      <c r="F623" s="100">
        <v>167.7</v>
      </c>
    </row>
    <row r="624" spans="1:6">
      <c r="A624" s="98">
        <v>45020</v>
      </c>
      <c r="B624" s="99" t="s">
        <v>117</v>
      </c>
      <c r="C624" s="99">
        <v>7</v>
      </c>
      <c r="D624" s="99" t="s">
        <v>112</v>
      </c>
      <c r="E624" s="99" t="s">
        <v>105</v>
      </c>
      <c r="F624" s="100">
        <v>244.65000000000003</v>
      </c>
    </row>
    <row r="625" spans="1:6">
      <c r="A625" s="98">
        <v>45072</v>
      </c>
      <c r="B625" s="99" t="s">
        <v>107</v>
      </c>
      <c r="C625" s="99">
        <v>525</v>
      </c>
      <c r="D625" s="99" t="s">
        <v>110</v>
      </c>
      <c r="E625" s="99" t="s">
        <v>113</v>
      </c>
      <c r="F625" s="100">
        <v>7531.7812499999991</v>
      </c>
    </row>
    <row r="626" spans="1:6">
      <c r="A626" s="98">
        <v>45286</v>
      </c>
      <c r="B626" s="99" t="s">
        <v>117</v>
      </c>
      <c r="C626" s="99">
        <v>38</v>
      </c>
      <c r="D626" s="99" t="s">
        <v>6</v>
      </c>
      <c r="E626" s="99" t="s">
        <v>106</v>
      </c>
      <c r="F626" s="100">
        <v>1411.1869999999999</v>
      </c>
    </row>
    <row r="627" spans="1:6">
      <c r="A627" s="98">
        <v>45020</v>
      </c>
      <c r="B627" s="99" t="s">
        <v>107</v>
      </c>
      <c r="C627" s="99">
        <v>300</v>
      </c>
      <c r="D627" s="99" t="s">
        <v>9</v>
      </c>
      <c r="E627" s="99" t="s">
        <v>106</v>
      </c>
      <c r="F627" s="100">
        <v>4821.375</v>
      </c>
    </row>
    <row r="628" spans="1:6">
      <c r="A628" s="98">
        <v>45246</v>
      </c>
      <c r="B628" s="99" t="s">
        <v>119</v>
      </c>
      <c r="C628" s="99">
        <v>15</v>
      </c>
      <c r="D628" s="99" t="s">
        <v>6</v>
      </c>
      <c r="E628" s="99" t="s">
        <v>113</v>
      </c>
      <c r="F628" s="100">
        <v>655.34999999999991</v>
      </c>
    </row>
    <row r="629" spans="1:6">
      <c r="A629" s="98">
        <v>45096</v>
      </c>
      <c r="B629" s="99" t="s">
        <v>107</v>
      </c>
      <c r="C629" s="99">
        <v>9</v>
      </c>
      <c r="D629" s="99" t="s">
        <v>114</v>
      </c>
      <c r="E629" s="99" t="s">
        <v>115</v>
      </c>
      <c r="F629" s="100">
        <v>233.54999999999998</v>
      </c>
    </row>
    <row r="630" spans="1:6">
      <c r="A630" s="98">
        <v>45247</v>
      </c>
      <c r="B630" s="99" t="s">
        <v>107</v>
      </c>
      <c r="C630" s="99">
        <v>350</v>
      </c>
      <c r="D630" s="99" t="s">
        <v>110</v>
      </c>
      <c r="E630" s="99" t="s">
        <v>115</v>
      </c>
      <c r="F630" s="100">
        <v>5021.1874999999991</v>
      </c>
    </row>
    <row r="631" spans="1:6">
      <c r="A631" s="98">
        <v>45125</v>
      </c>
      <c r="B631" s="99" t="s">
        <v>116</v>
      </c>
      <c r="C631" s="99">
        <v>5</v>
      </c>
      <c r="D631" s="99" t="s">
        <v>6</v>
      </c>
      <c r="E631" s="99" t="s">
        <v>105</v>
      </c>
      <c r="F631" s="100">
        <v>218.45</v>
      </c>
    </row>
    <row r="632" spans="1:6">
      <c r="A632" s="98">
        <v>45286</v>
      </c>
      <c r="B632" s="99" t="s">
        <v>117</v>
      </c>
      <c r="C632" s="99">
        <v>3</v>
      </c>
      <c r="D632" s="99" t="s">
        <v>6</v>
      </c>
      <c r="E632" s="99" t="s">
        <v>108</v>
      </c>
      <c r="F632" s="100">
        <v>131.07</v>
      </c>
    </row>
    <row r="633" spans="1:6">
      <c r="A633" s="98">
        <v>44936</v>
      </c>
      <c r="B633" s="99" t="s">
        <v>117</v>
      </c>
      <c r="C633" s="99">
        <v>225</v>
      </c>
      <c r="D633" s="99" t="s">
        <v>114</v>
      </c>
      <c r="E633" s="99" t="s">
        <v>113</v>
      </c>
      <c r="F633" s="100">
        <v>4087.125</v>
      </c>
    </row>
    <row r="634" spans="1:6">
      <c r="A634" s="98">
        <v>44944</v>
      </c>
      <c r="B634" s="99" t="s">
        <v>117</v>
      </c>
      <c r="C634" s="99">
        <v>3</v>
      </c>
      <c r="D634" s="99" t="s">
        <v>110</v>
      </c>
      <c r="E634" s="99" t="s">
        <v>108</v>
      </c>
      <c r="F634" s="100">
        <v>74.849999999999994</v>
      </c>
    </row>
    <row r="635" spans="1:6">
      <c r="A635" s="98">
        <v>44988</v>
      </c>
      <c r="B635" s="99" t="s">
        <v>107</v>
      </c>
      <c r="C635" s="99">
        <v>48</v>
      </c>
      <c r="D635" s="99" t="s">
        <v>112</v>
      </c>
      <c r="E635" s="99" t="s">
        <v>113</v>
      </c>
      <c r="F635" s="100">
        <v>1258.2</v>
      </c>
    </row>
    <row r="636" spans="1:6">
      <c r="A636" s="98">
        <v>45280</v>
      </c>
      <c r="B636" s="99" t="s">
        <v>107</v>
      </c>
      <c r="C636" s="99">
        <v>275</v>
      </c>
      <c r="D636" s="99" t="s">
        <v>114</v>
      </c>
      <c r="E636" s="99" t="s">
        <v>111</v>
      </c>
      <c r="F636" s="100">
        <v>4103.34375</v>
      </c>
    </row>
    <row r="637" spans="1:6">
      <c r="A637" s="98">
        <v>45089</v>
      </c>
      <c r="B637" s="99" t="s">
        <v>118</v>
      </c>
      <c r="C637" s="99">
        <v>13</v>
      </c>
      <c r="D637" s="99" t="s">
        <v>9</v>
      </c>
      <c r="E637" s="99" t="s">
        <v>105</v>
      </c>
      <c r="F637" s="100">
        <v>363.34999999999997</v>
      </c>
    </row>
    <row r="638" spans="1:6">
      <c r="A638" s="98">
        <v>45271</v>
      </c>
      <c r="B638" s="99" t="s">
        <v>119</v>
      </c>
      <c r="C638" s="99">
        <v>8</v>
      </c>
      <c r="D638" s="99" t="s">
        <v>112</v>
      </c>
      <c r="E638" s="99" t="s">
        <v>106</v>
      </c>
      <c r="F638" s="100">
        <v>279.60000000000002</v>
      </c>
    </row>
    <row r="639" spans="1:6">
      <c r="A639" s="98">
        <v>45113</v>
      </c>
      <c r="B639" s="99" t="s">
        <v>117</v>
      </c>
      <c r="C639" s="99">
        <v>19</v>
      </c>
      <c r="D639" s="99" t="s">
        <v>112</v>
      </c>
      <c r="E639" s="99" t="s">
        <v>111</v>
      </c>
      <c r="F639" s="100">
        <v>664.05000000000007</v>
      </c>
    </row>
    <row r="640" spans="1:6">
      <c r="A640" s="98">
        <v>45139</v>
      </c>
      <c r="B640" s="99" t="s">
        <v>118</v>
      </c>
      <c r="C640" s="99">
        <v>275</v>
      </c>
      <c r="D640" s="99" t="s">
        <v>112</v>
      </c>
      <c r="E640" s="99" t="s">
        <v>109</v>
      </c>
      <c r="F640" s="100">
        <v>5526.46875</v>
      </c>
    </row>
    <row r="641" spans="1:6">
      <c r="A641" s="98">
        <v>45025</v>
      </c>
      <c r="B641" s="99" t="s">
        <v>119</v>
      </c>
      <c r="C641" s="99">
        <v>6</v>
      </c>
      <c r="D641" s="99" t="s">
        <v>114</v>
      </c>
      <c r="E641" s="99" t="s">
        <v>115</v>
      </c>
      <c r="F641" s="100">
        <v>155.69999999999999</v>
      </c>
    </row>
    <row r="642" spans="1:6">
      <c r="A642" s="98">
        <v>44970</v>
      </c>
      <c r="B642" s="99" t="s">
        <v>117</v>
      </c>
      <c r="C642" s="99">
        <v>500</v>
      </c>
      <c r="D642" s="99" t="s">
        <v>112</v>
      </c>
      <c r="E642" s="99" t="s">
        <v>109</v>
      </c>
      <c r="F642" s="100">
        <v>10048.125</v>
      </c>
    </row>
    <row r="643" spans="1:6">
      <c r="A643" s="98">
        <v>45094</v>
      </c>
      <c r="B643" s="99" t="s">
        <v>116</v>
      </c>
      <c r="C643" s="99">
        <v>19</v>
      </c>
      <c r="D643" s="99" t="s">
        <v>6</v>
      </c>
      <c r="E643" s="99" t="s">
        <v>109</v>
      </c>
      <c r="F643" s="100">
        <v>830.1099999999999</v>
      </c>
    </row>
    <row r="644" spans="1:6">
      <c r="A644" s="98">
        <v>45068</v>
      </c>
      <c r="B644" s="99" t="s">
        <v>107</v>
      </c>
      <c r="C644" s="99">
        <v>325</v>
      </c>
      <c r="D644" s="99" t="s">
        <v>6</v>
      </c>
      <c r="E644" s="99" t="s">
        <v>115</v>
      </c>
      <c r="F644" s="100">
        <v>8164.5687499999985</v>
      </c>
    </row>
    <row r="645" spans="1:6">
      <c r="A645" s="98">
        <v>45118</v>
      </c>
      <c r="B645" s="99" t="s">
        <v>116</v>
      </c>
      <c r="C645" s="99">
        <v>250</v>
      </c>
      <c r="D645" s="99" t="s">
        <v>9</v>
      </c>
      <c r="E645" s="99" t="s">
        <v>111</v>
      </c>
      <c r="F645" s="100">
        <v>4891.2499999999991</v>
      </c>
    </row>
    <row r="646" spans="1:6">
      <c r="A646" s="98">
        <v>45155</v>
      </c>
      <c r="B646" s="99" t="s">
        <v>107</v>
      </c>
      <c r="C646" s="99">
        <v>575</v>
      </c>
      <c r="D646" s="99" t="s">
        <v>114</v>
      </c>
      <c r="E646" s="99" t="s">
        <v>109</v>
      </c>
      <c r="F646" s="100">
        <v>8579.71875</v>
      </c>
    </row>
    <row r="647" spans="1:6">
      <c r="A647" s="98">
        <v>45030</v>
      </c>
      <c r="B647" s="99" t="s">
        <v>118</v>
      </c>
      <c r="C647" s="99">
        <v>3</v>
      </c>
      <c r="D647" s="99" t="s">
        <v>112</v>
      </c>
      <c r="E647" s="99" t="s">
        <v>109</v>
      </c>
      <c r="F647" s="100">
        <v>104.85000000000001</v>
      </c>
    </row>
    <row r="648" spans="1:6">
      <c r="A648" s="98">
        <v>45192</v>
      </c>
      <c r="B648" s="99" t="s">
        <v>119</v>
      </c>
      <c r="C648" s="99">
        <v>4</v>
      </c>
      <c r="D648" s="99" t="s">
        <v>114</v>
      </c>
      <c r="E648" s="99" t="s">
        <v>113</v>
      </c>
      <c r="F648" s="100">
        <v>103.8</v>
      </c>
    </row>
    <row r="649" spans="1:6">
      <c r="A649" s="98">
        <v>45045</v>
      </c>
      <c r="B649" s="99" t="s">
        <v>119</v>
      </c>
      <c r="C649" s="99">
        <v>175</v>
      </c>
      <c r="D649" s="99" t="s">
        <v>9</v>
      </c>
      <c r="E649" s="99" t="s">
        <v>113</v>
      </c>
      <c r="F649" s="100">
        <v>3423.8749999999995</v>
      </c>
    </row>
    <row r="650" spans="1:6">
      <c r="A650" s="98">
        <v>45187</v>
      </c>
      <c r="B650" s="99" t="s">
        <v>117</v>
      </c>
      <c r="C650" s="99">
        <v>150</v>
      </c>
      <c r="D650" s="99" t="s">
        <v>112</v>
      </c>
      <c r="E650" s="99" t="s">
        <v>113</v>
      </c>
      <c r="F650" s="100">
        <v>3669.75</v>
      </c>
    </row>
    <row r="651" spans="1:6">
      <c r="A651" s="98">
        <v>45040</v>
      </c>
      <c r="B651" s="99" t="s">
        <v>118</v>
      </c>
      <c r="C651" s="99">
        <v>13</v>
      </c>
      <c r="D651" s="99" t="s">
        <v>6</v>
      </c>
      <c r="E651" s="99" t="s">
        <v>111</v>
      </c>
      <c r="F651" s="100">
        <v>567.97</v>
      </c>
    </row>
    <row r="652" spans="1:6">
      <c r="A652" s="98">
        <v>45092</v>
      </c>
      <c r="B652" s="99" t="s">
        <v>119</v>
      </c>
      <c r="C652" s="99">
        <v>1</v>
      </c>
      <c r="D652" s="99" t="s">
        <v>110</v>
      </c>
      <c r="E652" s="99" t="s">
        <v>109</v>
      </c>
      <c r="F652" s="100">
        <v>24.95</v>
      </c>
    </row>
    <row r="653" spans="1:6">
      <c r="A653" s="98">
        <v>45028</v>
      </c>
      <c r="B653" s="99" t="s">
        <v>107</v>
      </c>
      <c r="C653" s="99">
        <v>5</v>
      </c>
      <c r="D653" s="99" t="s">
        <v>112</v>
      </c>
      <c r="E653" s="99" t="s">
        <v>109</v>
      </c>
      <c r="F653" s="100">
        <v>174.75</v>
      </c>
    </row>
    <row r="654" spans="1:6">
      <c r="A654" s="98">
        <v>45187</v>
      </c>
      <c r="B654" s="99" t="s">
        <v>119</v>
      </c>
      <c r="C654" s="99">
        <v>175</v>
      </c>
      <c r="D654" s="99" t="s">
        <v>6</v>
      </c>
      <c r="E654" s="99" t="s">
        <v>115</v>
      </c>
      <c r="F654" s="100">
        <v>5352.0249999999987</v>
      </c>
    </row>
    <row r="655" spans="1:6">
      <c r="A655" s="98">
        <v>45146</v>
      </c>
      <c r="B655" s="99" t="s">
        <v>118</v>
      </c>
      <c r="C655" s="99">
        <v>550</v>
      </c>
      <c r="D655" s="99" t="s">
        <v>112</v>
      </c>
      <c r="E655" s="99" t="s">
        <v>108</v>
      </c>
      <c r="F655" s="100">
        <v>11052.9375</v>
      </c>
    </row>
    <row r="656" spans="1:6">
      <c r="A656" s="98">
        <v>45205</v>
      </c>
      <c r="B656" s="99" t="s">
        <v>116</v>
      </c>
      <c r="C656" s="99">
        <v>300</v>
      </c>
      <c r="D656" s="99" t="s">
        <v>9</v>
      </c>
      <c r="E656" s="99" t="s">
        <v>111</v>
      </c>
      <c r="F656" s="100">
        <v>4821.375</v>
      </c>
    </row>
    <row r="657" spans="1:6">
      <c r="A657" s="98">
        <v>44952</v>
      </c>
      <c r="B657" s="99" t="s">
        <v>116</v>
      </c>
      <c r="C657" s="99">
        <v>100</v>
      </c>
      <c r="D657" s="99" t="s">
        <v>112</v>
      </c>
      <c r="E657" s="99" t="s">
        <v>111</v>
      </c>
      <c r="F657" s="100">
        <v>2446.5</v>
      </c>
    </row>
    <row r="658" spans="1:6">
      <c r="A658" s="98">
        <v>45024</v>
      </c>
      <c r="B658" s="99" t="s">
        <v>117</v>
      </c>
      <c r="C658" s="99">
        <v>275</v>
      </c>
      <c r="D658" s="99" t="s">
        <v>110</v>
      </c>
      <c r="E658" s="99" t="s">
        <v>105</v>
      </c>
      <c r="F658" s="100">
        <v>3945.2187499999995</v>
      </c>
    </row>
    <row r="659" spans="1:6">
      <c r="A659" s="98">
        <v>45115</v>
      </c>
      <c r="B659" s="99" t="s">
        <v>116</v>
      </c>
      <c r="C659" s="99">
        <v>350</v>
      </c>
      <c r="D659" s="99" t="s">
        <v>114</v>
      </c>
      <c r="E659" s="99" t="s">
        <v>113</v>
      </c>
      <c r="F659" s="100">
        <v>5222.4375</v>
      </c>
    </row>
    <row r="660" spans="1:6">
      <c r="A660" s="98">
        <v>45063</v>
      </c>
      <c r="B660" s="99" t="s">
        <v>117</v>
      </c>
      <c r="C660" s="99">
        <v>32</v>
      </c>
      <c r="D660" s="99" t="s">
        <v>114</v>
      </c>
      <c r="E660" s="99" t="s">
        <v>105</v>
      </c>
      <c r="F660" s="100">
        <v>705.83999999999992</v>
      </c>
    </row>
    <row r="661" spans="1:6">
      <c r="A661" s="98">
        <v>44941</v>
      </c>
      <c r="B661" s="99" t="s">
        <v>116</v>
      </c>
      <c r="C661" s="99">
        <v>19</v>
      </c>
      <c r="D661" s="99" t="s">
        <v>110</v>
      </c>
      <c r="E661" s="99" t="s">
        <v>115</v>
      </c>
      <c r="F661" s="100">
        <v>474.05</v>
      </c>
    </row>
    <row r="662" spans="1:6">
      <c r="A662" s="98">
        <v>45285</v>
      </c>
      <c r="B662" s="99" t="s">
        <v>117</v>
      </c>
      <c r="C662" s="99">
        <v>12</v>
      </c>
      <c r="D662" s="99" t="s">
        <v>6</v>
      </c>
      <c r="E662" s="99" t="s">
        <v>105</v>
      </c>
      <c r="F662" s="100">
        <v>524.28</v>
      </c>
    </row>
    <row r="663" spans="1:6">
      <c r="A663" s="98">
        <v>45089</v>
      </c>
      <c r="B663" s="99" t="s">
        <v>118</v>
      </c>
      <c r="C663" s="99">
        <v>18</v>
      </c>
      <c r="D663" s="99" t="s">
        <v>112</v>
      </c>
      <c r="E663" s="99" t="s">
        <v>109</v>
      </c>
      <c r="F663" s="100">
        <v>629.1</v>
      </c>
    </row>
    <row r="664" spans="1:6">
      <c r="A664" s="98">
        <v>45022</v>
      </c>
      <c r="B664" s="99" t="s">
        <v>117</v>
      </c>
      <c r="C664" s="99">
        <v>4</v>
      </c>
      <c r="D664" s="99" t="s">
        <v>112</v>
      </c>
      <c r="E664" s="99" t="s">
        <v>115</v>
      </c>
      <c r="F664" s="100">
        <v>139.80000000000001</v>
      </c>
    </row>
    <row r="665" spans="1:6">
      <c r="A665" s="98">
        <v>45260</v>
      </c>
      <c r="B665" s="99" t="s">
        <v>119</v>
      </c>
      <c r="C665" s="99">
        <v>2</v>
      </c>
      <c r="D665" s="99" t="s">
        <v>110</v>
      </c>
      <c r="E665" s="99" t="s">
        <v>106</v>
      </c>
      <c r="F665" s="100">
        <v>49.9</v>
      </c>
    </row>
    <row r="666" spans="1:6">
      <c r="A666" s="98">
        <v>45163</v>
      </c>
      <c r="B666" s="99" t="s">
        <v>107</v>
      </c>
      <c r="C666" s="99">
        <v>3</v>
      </c>
      <c r="D666" s="99" t="s">
        <v>114</v>
      </c>
      <c r="E666" s="99" t="s">
        <v>105</v>
      </c>
      <c r="F666" s="100">
        <v>77.849999999999994</v>
      </c>
    </row>
    <row r="667" spans="1:6">
      <c r="A667" s="98">
        <v>45094</v>
      </c>
      <c r="B667" s="99" t="s">
        <v>118</v>
      </c>
      <c r="C667" s="99">
        <v>1</v>
      </c>
      <c r="D667" s="99" t="s">
        <v>6</v>
      </c>
      <c r="E667" s="99" t="s">
        <v>108</v>
      </c>
      <c r="F667" s="100">
        <v>43.69</v>
      </c>
    </row>
    <row r="668" spans="1:6">
      <c r="A668" s="98">
        <v>45054</v>
      </c>
      <c r="B668" s="99" t="s">
        <v>119</v>
      </c>
      <c r="C668" s="99">
        <v>7</v>
      </c>
      <c r="D668" s="99" t="s">
        <v>6</v>
      </c>
      <c r="E668" s="99" t="s">
        <v>113</v>
      </c>
      <c r="F668" s="100">
        <v>305.83</v>
      </c>
    </row>
    <row r="669" spans="1:6">
      <c r="A669" s="98">
        <v>45119</v>
      </c>
      <c r="B669" s="99" t="s">
        <v>118</v>
      </c>
      <c r="C669" s="99">
        <v>3</v>
      </c>
      <c r="D669" s="99" t="s">
        <v>114</v>
      </c>
      <c r="E669" s="99" t="s">
        <v>105</v>
      </c>
      <c r="F669" s="100">
        <v>77.849999999999994</v>
      </c>
    </row>
    <row r="670" spans="1:6">
      <c r="A670" s="98">
        <v>45050</v>
      </c>
      <c r="B670" s="99" t="s">
        <v>119</v>
      </c>
      <c r="C670" s="99">
        <v>50</v>
      </c>
      <c r="D670" s="99" t="s">
        <v>6</v>
      </c>
      <c r="E670" s="99" t="s">
        <v>105</v>
      </c>
      <c r="F670" s="100">
        <v>1638.375</v>
      </c>
    </row>
    <row r="671" spans="1:6">
      <c r="A671" s="98">
        <v>45000</v>
      </c>
      <c r="B671" s="99" t="s">
        <v>107</v>
      </c>
      <c r="C671" s="99">
        <v>225</v>
      </c>
      <c r="D671" s="99" t="s">
        <v>6</v>
      </c>
      <c r="E671" s="99" t="s">
        <v>111</v>
      </c>
      <c r="F671" s="100">
        <v>6881.1749999999993</v>
      </c>
    </row>
    <row r="672" spans="1:6">
      <c r="A672" s="98">
        <v>45253</v>
      </c>
      <c r="B672" s="99" t="s">
        <v>118</v>
      </c>
      <c r="C672" s="99">
        <v>43</v>
      </c>
      <c r="D672" s="99" t="s">
        <v>114</v>
      </c>
      <c r="E672" s="99" t="s">
        <v>106</v>
      </c>
      <c r="F672" s="100">
        <v>948.47249999999985</v>
      </c>
    </row>
    <row r="673" spans="1:6">
      <c r="A673" s="98">
        <v>45064</v>
      </c>
      <c r="B673" s="99" t="s">
        <v>107</v>
      </c>
      <c r="C673" s="99">
        <v>31</v>
      </c>
      <c r="D673" s="99" t="s">
        <v>114</v>
      </c>
      <c r="E673" s="99" t="s">
        <v>113</v>
      </c>
      <c r="F673" s="100">
        <v>683.78249999999991</v>
      </c>
    </row>
    <row r="674" spans="1:6">
      <c r="A674" s="98">
        <v>45183</v>
      </c>
      <c r="B674" s="99" t="s">
        <v>107</v>
      </c>
      <c r="C674" s="99">
        <v>16</v>
      </c>
      <c r="D674" s="99" t="s">
        <v>6</v>
      </c>
      <c r="E674" s="99" t="s">
        <v>109</v>
      </c>
      <c r="F674" s="100">
        <v>699.04</v>
      </c>
    </row>
    <row r="675" spans="1:6">
      <c r="A675" s="98">
        <v>45191</v>
      </c>
      <c r="B675" s="99" t="s">
        <v>118</v>
      </c>
      <c r="C675" s="99">
        <v>15</v>
      </c>
      <c r="D675" s="99" t="s">
        <v>9</v>
      </c>
      <c r="E675" s="99" t="s">
        <v>115</v>
      </c>
      <c r="F675" s="100">
        <v>419.25</v>
      </c>
    </row>
    <row r="676" spans="1:6">
      <c r="A676" s="98">
        <v>44988</v>
      </c>
      <c r="B676" s="99" t="s">
        <v>117</v>
      </c>
      <c r="C676" s="99">
        <v>400</v>
      </c>
      <c r="D676" s="99" t="s">
        <v>6</v>
      </c>
      <c r="E676" s="99" t="s">
        <v>115</v>
      </c>
      <c r="F676" s="100">
        <v>10048.699999999999</v>
      </c>
    </row>
    <row r="677" spans="1:6">
      <c r="A677" s="98">
        <v>45290</v>
      </c>
      <c r="B677" s="99" t="s">
        <v>119</v>
      </c>
      <c r="C677" s="99">
        <v>29</v>
      </c>
      <c r="D677" s="99" t="s">
        <v>6</v>
      </c>
      <c r="E677" s="99" t="s">
        <v>109</v>
      </c>
      <c r="F677" s="100">
        <v>1076.9585</v>
      </c>
    </row>
    <row r="678" spans="1:6">
      <c r="A678" s="98">
        <v>45183</v>
      </c>
      <c r="B678" s="99" t="s">
        <v>107</v>
      </c>
      <c r="C678" s="99">
        <v>8</v>
      </c>
      <c r="D678" s="99" t="s">
        <v>6</v>
      </c>
      <c r="E678" s="99" t="s">
        <v>113</v>
      </c>
      <c r="F678" s="100">
        <v>349.52</v>
      </c>
    </row>
    <row r="679" spans="1:6">
      <c r="A679" s="98">
        <v>45216</v>
      </c>
      <c r="B679" s="99" t="s">
        <v>117</v>
      </c>
      <c r="C679" s="99">
        <v>7</v>
      </c>
      <c r="D679" s="99" t="s">
        <v>112</v>
      </c>
      <c r="E679" s="99" t="s">
        <v>106</v>
      </c>
      <c r="F679" s="100">
        <v>244.65000000000003</v>
      </c>
    </row>
    <row r="680" spans="1:6">
      <c r="A680" s="98">
        <v>44932</v>
      </c>
      <c r="B680" s="99" t="s">
        <v>117</v>
      </c>
      <c r="C680" s="99">
        <v>45</v>
      </c>
      <c r="D680" s="99" t="s">
        <v>114</v>
      </c>
      <c r="E680" s="99" t="s">
        <v>105</v>
      </c>
      <c r="F680" s="100">
        <v>992.58749999999986</v>
      </c>
    </row>
    <row r="681" spans="1:6">
      <c r="A681" s="98">
        <v>45258</v>
      </c>
      <c r="B681" s="99" t="s">
        <v>117</v>
      </c>
      <c r="C681" s="99">
        <v>250</v>
      </c>
      <c r="D681" s="99" t="s">
        <v>6</v>
      </c>
      <c r="E681" s="99" t="s">
        <v>115</v>
      </c>
      <c r="F681" s="100">
        <v>7645.7499999999991</v>
      </c>
    </row>
    <row r="682" spans="1:6">
      <c r="A682" s="98">
        <v>45181</v>
      </c>
      <c r="B682" s="99" t="s">
        <v>119</v>
      </c>
      <c r="C682" s="99">
        <v>300</v>
      </c>
      <c r="D682" s="99" t="s">
        <v>6</v>
      </c>
      <c r="E682" s="99" t="s">
        <v>108</v>
      </c>
      <c r="F682" s="100">
        <v>7536.5249999999987</v>
      </c>
    </row>
    <row r="683" spans="1:6">
      <c r="A683" s="98">
        <v>44953</v>
      </c>
      <c r="B683" s="99" t="s">
        <v>118</v>
      </c>
      <c r="C683" s="99">
        <v>575</v>
      </c>
      <c r="D683" s="99" t="s">
        <v>112</v>
      </c>
      <c r="E683" s="99" t="s">
        <v>111</v>
      </c>
      <c r="F683" s="100">
        <v>11555.34375</v>
      </c>
    </row>
    <row r="684" spans="1:6">
      <c r="A684" s="98">
        <v>45162</v>
      </c>
      <c r="B684" s="99" t="s">
        <v>119</v>
      </c>
      <c r="C684" s="99">
        <v>2</v>
      </c>
      <c r="D684" s="99" t="s">
        <v>6</v>
      </c>
      <c r="E684" s="99" t="s">
        <v>113</v>
      </c>
      <c r="F684" s="100">
        <v>87.38</v>
      </c>
    </row>
    <row r="685" spans="1:6">
      <c r="A685" s="98">
        <v>45052</v>
      </c>
      <c r="B685" s="99" t="s">
        <v>119</v>
      </c>
      <c r="C685" s="99">
        <v>400</v>
      </c>
      <c r="D685" s="99" t="s">
        <v>6</v>
      </c>
      <c r="E685" s="99" t="s">
        <v>106</v>
      </c>
      <c r="F685" s="100">
        <v>10048.699999999999</v>
      </c>
    </row>
    <row r="686" spans="1:6">
      <c r="A686" s="98">
        <v>45127</v>
      </c>
      <c r="B686" s="99" t="s">
        <v>118</v>
      </c>
      <c r="C686" s="99">
        <v>36</v>
      </c>
      <c r="D686" s="99" t="s">
        <v>112</v>
      </c>
      <c r="E686" s="99" t="s">
        <v>108</v>
      </c>
      <c r="F686" s="100">
        <v>1069.47</v>
      </c>
    </row>
    <row r="687" spans="1:6">
      <c r="A687" s="98">
        <v>45283</v>
      </c>
      <c r="B687" s="99" t="s">
        <v>118</v>
      </c>
      <c r="C687" s="99">
        <v>31</v>
      </c>
      <c r="D687" s="99" t="s">
        <v>114</v>
      </c>
      <c r="E687" s="99" t="s">
        <v>109</v>
      </c>
      <c r="F687" s="100">
        <v>683.78249999999991</v>
      </c>
    </row>
    <row r="688" spans="1:6">
      <c r="A688" s="98">
        <v>44972</v>
      </c>
      <c r="B688" s="99" t="s">
        <v>107</v>
      </c>
      <c r="C688" s="99">
        <v>46</v>
      </c>
      <c r="D688" s="99" t="s">
        <v>9</v>
      </c>
      <c r="E688" s="99" t="s">
        <v>115</v>
      </c>
      <c r="F688" s="100">
        <v>1092.845</v>
      </c>
    </row>
    <row r="689" spans="1:6">
      <c r="A689" s="98">
        <v>45061</v>
      </c>
      <c r="B689" s="99" t="s">
        <v>118</v>
      </c>
      <c r="C689" s="99">
        <v>7</v>
      </c>
      <c r="D689" s="99" t="s">
        <v>6</v>
      </c>
      <c r="E689" s="99" t="s">
        <v>113</v>
      </c>
      <c r="F689" s="100">
        <v>305.83</v>
      </c>
    </row>
    <row r="690" spans="1:6">
      <c r="A690" s="98">
        <v>45087</v>
      </c>
      <c r="B690" s="99" t="s">
        <v>117</v>
      </c>
      <c r="C690" s="99">
        <v>42</v>
      </c>
      <c r="D690" s="99" t="s">
        <v>9</v>
      </c>
      <c r="E690" s="99" t="s">
        <v>115</v>
      </c>
      <c r="F690" s="100">
        <v>997.81500000000005</v>
      </c>
    </row>
    <row r="691" spans="1:6">
      <c r="A691" s="98">
        <v>45218</v>
      </c>
      <c r="B691" s="99" t="s">
        <v>117</v>
      </c>
      <c r="C691" s="99">
        <v>12</v>
      </c>
      <c r="D691" s="99" t="s">
        <v>114</v>
      </c>
      <c r="E691" s="99" t="s">
        <v>111</v>
      </c>
      <c r="F691" s="100">
        <v>311.39999999999998</v>
      </c>
    </row>
    <row r="692" spans="1:6">
      <c r="A692" s="98">
        <v>45261</v>
      </c>
      <c r="B692" s="99" t="s">
        <v>119</v>
      </c>
      <c r="C692" s="99">
        <v>8</v>
      </c>
      <c r="D692" s="99" t="s">
        <v>110</v>
      </c>
      <c r="E692" s="99" t="s">
        <v>113</v>
      </c>
      <c r="F692" s="100">
        <v>199.6</v>
      </c>
    </row>
    <row r="693" spans="1:6">
      <c r="A693" s="98">
        <v>44975</v>
      </c>
      <c r="B693" s="99" t="s">
        <v>118</v>
      </c>
      <c r="C693" s="99">
        <v>35</v>
      </c>
      <c r="D693" s="99" t="s">
        <v>6</v>
      </c>
      <c r="E693" s="99" t="s">
        <v>115</v>
      </c>
      <c r="F693" s="100">
        <v>1299.7774999999999</v>
      </c>
    </row>
    <row r="694" spans="1:6">
      <c r="A694" s="98">
        <v>45128</v>
      </c>
      <c r="B694" s="99" t="s">
        <v>119</v>
      </c>
      <c r="C694" s="99">
        <v>200</v>
      </c>
      <c r="D694" s="99" t="s">
        <v>110</v>
      </c>
      <c r="E694" s="99" t="s">
        <v>113</v>
      </c>
      <c r="F694" s="100">
        <v>3493</v>
      </c>
    </row>
    <row r="695" spans="1:6">
      <c r="A695" s="98">
        <v>45263</v>
      </c>
      <c r="B695" s="99" t="s">
        <v>117</v>
      </c>
      <c r="C695" s="99">
        <v>30</v>
      </c>
      <c r="D695" s="99" t="s">
        <v>9</v>
      </c>
      <c r="E695" s="99" t="s">
        <v>113</v>
      </c>
      <c r="F695" s="100">
        <v>712.72500000000002</v>
      </c>
    </row>
    <row r="696" spans="1:6">
      <c r="A696" s="98">
        <v>45033</v>
      </c>
      <c r="B696" s="99" t="s">
        <v>117</v>
      </c>
      <c r="C696" s="99">
        <v>3</v>
      </c>
      <c r="D696" s="99" t="s">
        <v>110</v>
      </c>
      <c r="E696" s="99" t="s">
        <v>106</v>
      </c>
      <c r="F696" s="100">
        <v>74.849999999999994</v>
      </c>
    </row>
    <row r="697" spans="1:6">
      <c r="A697" s="98">
        <v>44991</v>
      </c>
      <c r="B697" s="99" t="s">
        <v>117</v>
      </c>
      <c r="C697" s="99">
        <v>350</v>
      </c>
      <c r="D697" s="99" t="s">
        <v>9</v>
      </c>
      <c r="E697" s="99" t="s">
        <v>109</v>
      </c>
      <c r="F697" s="100">
        <v>5624.9375</v>
      </c>
    </row>
    <row r="698" spans="1:6">
      <c r="A698" s="98">
        <v>45084</v>
      </c>
      <c r="B698" s="99" t="s">
        <v>107</v>
      </c>
      <c r="C698" s="99">
        <v>32</v>
      </c>
      <c r="D698" s="99" t="s">
        <v>114</v>
      </c>
      <c r="E698" s="99" t="s">
        <v>109</v>
      </c>
      <c r="F698" s="100">
        <v>705.83999999999992</v>
      </c>
    </row>
    <row r="699" spans="1:6">
      <c r="A699" s="98">
        <v>45074</v>
      </c>
      <c r="B699" s="99" t="s">
        <v>119</v>
      </c>
      <c r="C699" s="99">
        <v>525</v>
      </c>
      <c r="D699" s="99" t="s">
        <v>112</v>
      </c>
      <c r="E699" s="99" t="s">
        <v>115</v>
      </c>
      <c r="F699" s="100">
        <v>10550.53125</v>
      </c>
    </row>
    <row r="700" spans="1:6">
      <c r="A700" s="98">
        <v>44995</v>
      </c>
      <c r="B700" s="99" t="s">
        <v>119</v>
      </c>
      <c r="C700" s="99">
        <v>500</v>
      </c>
      <c r="D700" s="99" t="s">
        <v>112</v>
      </c>
      <c r="E700" s="99" t="s">
        <v>115</v>
      </c>
      <c r="F700" s="100">
        <v>10048.125</v>
      </c>
    </row>
    <row r="701" spans="1:6">
      <c r="A701" s="98">
        <v>45076</v>
      </c>
      <c r="B701" s="99" t="s">
        <v>119</v>
      </c>
      <c r="C701" s="99">
        <v>575</v>
      </c>
      <c r="D701" s="99" t="s">
        <v>110</v>
      </c>
      <c r="E701" s="99" t="s">
        <v>113</v>
      </c>
      <c r="F701" s="100">
        <v>8249.0937499999982</v>
      </c>
    </row>
    <row r="702" spans="1:6">
      <c r="A702" s="98">
        <v>45100</v>
      </c>
      <c r="B702" s="99" t="s">
        <v>118</v>
      </c>
      <c r="C702" s="99">
        <v>4</v>
      </c>
      <c r="D702" s="99" t="s">
        <v>114</v>
      </c>
      <c r="E702" s="99" t="s">
        <v>105</v>
      </c>
      <c r="F702" s="100">
        <v>103.8</v>
      </c>
    </row>
    <row r="703" spans="1:6">
      <c r="A703" s="98">
        <v>45037</v>
      </c>
      <c r="B703" s="99" t="s">
        <v>119</v>
      </c>
      <c r="C703" s="99">
        <v>525</v>
      </c>
      <c r="D703" s="99" t="s">
        <v>6</v>
      </c>
      <c r="E703" s="99" t="s">
        <v>113</v>
      </c>
      <c r="F703" s="100">
        <v>13188.918749999997</v>
      </c>
    </row>
    <row r="704" spans="1:6">
      <c r="A704" s="98">
        <v>45290</v>
      </c>
      <c r="B704" s="99" t="s">
        <v>119</v>
      </c>
      <c r="C704" s="99">
        <v>7</v>
      </c>
      <c r="D704" s="99" t="s">
        <v>9</v>
      </c>
      <c r="E704" s="99" t="s">
        <v>108</v>
      </c>
      <c r="F704" s="100">
        <v>195.65</v>
      </c>
    </row>
    <row r="705" spans="1:6">
      <c r="A705" s="98">
        <v>45041</v>
      </c>
      <c r="B705" s="99" t="s">
        <v>116</v>
      </c>
      <c r="C705" s="99">
        <v>250</v>
      </c>
      <c r="D705" s="99" t="s">
        <v>114</v>
      </c>
      <c r="E705" s="99" t="s">
        <v>106</v>
      </c>
      <c r="F705" s="100">
        <v>4541.25</v>
      </c>
    </row>
    <row r="706" spans="1:6">
      <c r="A706" s="98">
        <v>45011</v>
      </c>
      <c r="B706" s="99" t="s">
        <v>116</v>
      </c>
      <c r="C706" s="99">
        <v>38</v>
      </c>
      <c r="D706" s="99" t="s">
        <v>112</v>
      </c>
      <c r="E706" s="99" t="s">
        <v>105</v>
      </c>
      <c r="F706" s="100">
        <v>1128.8850000000002</v>
      </c>
    </row>
    <row r="707" spans="1:6">
      <c r="A707" s="98">
        <v>44985</v>
      </c>
      <c r="B707" s="99" t="s">
        <v>116</v>
      </c>
      <c r="C707" s="99">
        <v>45</v>
      </c>
      <c r="D707" s="99" t="s">
        <v>6</v>
      </c>
      <c r="E707" s="99" t="s">
        <v>109</v>
      </c>
      <c r="F707" s="100">
        <v>1671.1424999999999</v>
      </c>
    </row>
    <row r="708" spans="1:6">
      <c r="A708" s="98">
        <v>44979</v>
      </c>
      <c r="B708" s="99" t="s">
        <v>118</v>
      </c>
      <c r="C708" s="99">
        <v>3</v>
      </c>
      <c r="D708" s="99" t="s">
        <v>110</v>
      </c>
      <c r="E708" s="99" t="s">
        <v>108</v>
      </c>
      <c r="F708" s="100">
        <v>74.849999999999994</v>
      </c>
    </row>
    <row r="709" spans="1:6">
      <c r="A709" s="98">
        <v>45067</v>
      </c>
      <c r="B709" s="99" t="s">
        <v>116</v>
      </c>
      <c r="C709" s="99">
        <v>1</v>
      </c>
      <c r="D709" s="99" t="s">
        <v>6</v>
      </c>
      <c r="E709" s="99" t="s">
        <v>111</v>
      </c>
      <c r="F709" s="100">
        <v>43.69</v>
      </c>
    </row>
    <row r="710" spans="1:6">
      <c r="A710" s="98">
        <v>45258</v>
      </c>
      <c r="B710" s="99" t="s">
        <v>117</v>
      </c>
      <c r="C710" s="99">
        <v>5</v>
      </c>
      <c r="D710" s="99" t="s">
        <v>112</v>
      </c>
      <c r="E710" s="99" t="s">
        <v>105</v>
      </c>
      <c r="F710" s="100">
        <v>174.75</v>
      </c>
    </row>
    <row r="711" spans="1:6">
      <c r="A711" s="98">
        <v>44945</v>
      </c>
      <c r="B711" s="99" t="s">
        <v>116</v>
      </c>
      <c r="C711" s="99">
        <v>4</v>
      </c>
      <c r="D711" s="99" t="s">
        <v>112</v>
      </c>
      <c r="E711" s="99" t="s">
        <v>113</v>
      </c>
      <c r="F711" s="100">
        <v>139.80000000000001</v>
      </c>
    </row>
    <row r="712" spans="1:6">
      <c r="A712" s="98">
        <v>45048</v>
      </c>
      <c r="B712" s="99" t="s">
        <v>117</v>
      </c>
      <c r="C712" s="99">
        <v>2</v>
      </c>
      <c r="D712" s="99" t="s">
        <v>9</v>
      </c>
      <c r="E712" s="99" t="s">
        <v>115</v>
      </c>
      <c r="F712" s="100">
        <v>55.9</v>
      </c>
    </row>
    <row r="713" spans="1:6">
      <c r="A713" s="98">
        <v>45129</v>
      </c>
      <c r="B713" s="99" t="s">
        <v>107</v>
      </c>
      <c r="C713" s="99">
        <v>29</v>
      </c>
      <c r="D713" s="99" t="s">
        <v>114</v>
      </c>
      <c r="E713" s="99" t="s">
        <v>115</v>
      </c>
      <c r="F713" s="100">
        <v>639.6674999999999</v>
      </c>
    </row>
    <row r="714" spans="1:6">
      <c r="A714" s="98">
        <v>45076</v>
      </c>
      <c r="B714" s="99" t="s">
        <v>119</v>
      </c>
      <c r="C714" s="99">
        <v>600</v>
      </c>
      <c r="D714" s="99" t="s">
        <v>114</v>
      </c>
      <c r="E714" s="99" t="s">
        <v>105</v>
      </c>
      <c r="F714" s="100">
        <v>8952.75</v>
      </c>
    </row>
    <row r="715" spans="1:6">
      <c r="A715" s="98">
        <v>45115</v>
      </c>
      <c r="B715" s="99" t="s">
        <v>118</v>
      </c>
      <c r="C715" s="99">
        <v>150</v>
      </c>
      <c r="D715" s="99" t="s">
        <v>110</v>
      </c>
      <c r="E715" s="99" t="s">
        <v>111</v>
      </c>
      <c r="F715" s="100">
        <v>2619.75</v>
      </c>
    </row>
    <row r="716" spans="1:6">
      <c r="A716" s="98">
        <v>45117</v>
      </c>
      <c r="B716" s="99" t="s">
        <v>116</v>
      </c>
      <c r="C716" s="99">
        <v>28</v>
      </c>
      <c r="D716" s="99" t="s">
        <v>112</v>
      </c>
      <c r="E716" s="99" t="s">
        <v>106</v>
      </c>
      <c r="F716" s="100">
        <v>831.81000000000006</v>
      </c>
    </row>
    <row r="717" spans="1:6">
      <c r="A717" s="98">
        <v>44939</v>
      </c>
      <c r="B717" s="99" t="s">
        <v>117</v>
      </c>
      <c r="C717" s="99">
        <v>2</v>
      </c>
      <c r="D717" s="99" t="s">
        <v>110</v>
      </c>
      <c r="E717" s="99" t="s">
        <v>108</v>
      </c>
      <c r="F717" s="100">
        <v>49.9</v>
      </c>
    </row>
    <row r="718" spans="1:6">
      <c r="A718" s="98">
        <v>45118</v>
      </c>
      <c r="B718" s="99" t="s">
        <v>119</v>
      </c>
      <c r="C718" s="99">
        <v>50</v>
      </c>
      <c r="D718" s="99" t="s">
        <v>9</v>
      </c>
      <c r="E718" s="99" t="s">
        <v>113</v>
      </c>
      <c r="F718" s="100">
        <v>1048.125</v>
      </c>
    </row>
    <row r="719" spans="1:6">
      <c r="A719" s="98">
        <v>44990</v>
      </c>
      <c r="B719" s="99" t="s">
        <v>117</v>
      </c>
      <c r="C719" s="99">
        <v>150</v>
      </c>
      <c r="D719" s="99" t="s">
        <v>6</v>
      </c>
      <c r="E719" s="99" t="s">
        <v>113</v>
      </c>
      <c r="F719" s="100">
        <v>4587.4499999999989</v>
      </c>
    </row>
    <row r="720" spans="1:6">
      <c r="A720" s="98">
        <v>45269</v>
      </c>
      <c r="B720" s="99" t="s">
        <v>119</v>
      </c>
      <c r="C720" s="99">
        <v>325</v>
      </c>
      <c r="D720" s="99" t="s">
        <v>114</v>
      </c>
      <c r="E720" s="99" t="s">
        <v>105</v>
      </c>
      <c r="F720" s="100">
        <v>4849.40625</v>
      </c>
    </row>
    <row r="721" spans="1:6">
      <c r="A721" s="98">
        <v>45149</v>
      </c>
      <c r="B721" s="99" t="s">
        <v>117</v>
      </c>
      <c r="C721" s="99">
        <v>19</v>
      </c>
      <c r="D721" s="99" t="s">
        <v>112</v>
      </c>
      <c r="E721" s="99" t="s">
        <v>109</v>
      </c>
      <c r="F721" s="100">
        <v>664.05000000000007</v>
      </c>
    </row>
    <row r="722" spans="1:6">
      <c r="A722" s="98">
        <v>45256</v>
      </c>
      <c r="B722" s="99" t="s">
        <v>119</v>
      </c>
      <c r="C722" s="99">
        <v>125</v>
      </c>
      <c r="D722" s="99" t="s">
        <v>6</v>
      </c>
      <c r="E722" s="99" t="s">
        <v>115</v>
      </c>
      <c r="F722" s="100">
        <v>3822.8749999999995</v>
      </c>
    </row>
    <row r="723" spans="1:6">
      <c r="A723" s="98">
        <v>45279</v>
      </c>
      <c r="B723" s="99" t="s">
        <v>117</v>
      </c>
      <c r="C723" s="99">
        <v>200</v>
      </c>
      <c r="D723" s="99" t="s">
        <v>114</v>
      </c>
      <c r="E723" s="99" t="s">
        <v>111</v>
      </c>
      <c r="F723" s="100">
        <v>3633</v>
      </c>
    </row>
    <row r="724" spans="1:6">
      <c r="A724" s="98">
        <v>45154</v>
      </c>
      <c r="B724" s="99" t="s">
        <v>116</v>
      </c>
      <c r="C724" s="99">
        <v>42</v>
      </c>
      <c r="D724" s="99" t="s">
        <v>114</v>
      </c>
      <c r="E724" s="99" t="s">
        <v>111</v>
      </c>
      <c r="F724" s="100">
        <v>926.41499999999985</v>
      </c>
    </row>
    <row r="725" spans="1:6">
      <c r="A725" s="98">
        <v>45277</v>
      </c>
      <c r="B725" s="99" t="s">
        <v>116</v>
      </c>
      <c r="C725" s="99">
        <v>18</v>
      </c>
      <c r="D725" s="99" t="s">
        <v>9</v>
      </c>
      <c r="E725" s="99" t="s">
        <v>105</v>
      </c>
      <c r="F725" s="100">
        <v>503.09999999999997</v>
      </c>
    </row>
    <row r="726" spans="1:6">
      <c r="A726" s="98">
        <v>44998</v>
      </c>
      <c r="B726" s="99" t="s">
        <v>107</v>
      </c>
      <c r="C726" s="99">
        <v>29</v>
      </c>
      <c r="D726" s="99" t="s">
        <v>110</v>
      </c>
      <c r="E726" s="99" t="s">
        <v>108</v>
      </c>
      <c r="F726" s="100">
        <v>615.01750000000004</v>
      </c>
    </row>
    <row r="727" spans="1:6">
      <c r="A727" s="98">
        <v>45003</v>
      </c>
      <c r="B727" s="99" t="s">
        <v>116</v>
      </c>
      <c r="C727" s="99">
        <v>6</v>
      </c>
      <c r="D727" s="99" t="s">
        <v>110</v>
      </c>
      <c r="E727" s="99" t="s">
        <v>109</v>
      </c>
      <c r="F727" s="100">
        <v>149.69999999999999</v>
      </c>
    </row>
    <row r="728" spans="1:6">
      <c r="A728" s="98">
        <v>45077</v>
      </c>
      <c r="B728" s="99" t="s">
        <v>117</v>
      </c>
      <c r="C728" s="99">
        <v>250</v>
      </c>
      <c r="D728" s="99" t="s">
        <v>112</v>
      </c>
      <c r="E728" s="99" t="s">
        <v>105</v>
      </c>
      <c r="F728" s="100">
        <v>6116.25</v>
      </c>
    </row>
    <row r="729" spans="1:6">
      <c r="A729" s="98">
        <v>45280</v>
      </c>
      <c r="B729" s="99" t="s">
        <v>117</v>
      </c>
      <c r="C729" s="99">
        <v>4</v>
      </c>
      <c r="D729" s="99" t="s">
        <v>6</v>
      </c>
      <c r="E729" s="99" t="s">
        <v>109</v>
      </c>
      <c r="F729" s="100">
        <v>174.76</v>
      </c>
    </row>
    <row r="730" spans="1:6">
      <c r="A730" s="98">
        <v>45278</v>
      </c>
      <c r="B730" s="99" t="s">
        <v>107</v>
      </c>
      <c r="C730" s="99">
        <v>29</v>
      </c>
      <c r="D730" s="99" t="s">
        <v>112</v>
      </c>
      <c r="E730" s="99" t="s">
        <v>113</v>
      </c>
      <c r="F730" s="100">
        <v>861.51750000000004</v>
      </c>
    </row>
    <row r="731" spans="1:6">
      <c r="A731" s="98">
        <v>45209</v>
      </c>
      <c r="B731" s="99" t="s">
        <v>119</v>
      </c>
      <c r="C731" s="99">
        <v>32</v>
      </c>
      <c r="D731" s="99" t="s">
        <v>110</v>
      </c>
      <c r="E731" s="99" t="s">
        <v>111</v>
      </c>
      <c r="F731" s="100">
        <v>678.64</v>
      </c>
    </row>
    <row r="732" spans="1:6">
      <c r="A732" s="98">
        <v>45141</v>
      </c>
      <c r="B732" s="99" t="s">
        <v>107</v>
      </c>
      <c r="C732" s="99">
        <v>20</v>
      </c>
      <c r="D732" s="99" t="s">
        <v>9</v>
      </c>
      <c r="E732" s="99" t="s">
        <v>106</v>
      </c>
      <c r="F732" s="100">
        <v>559</v>
      </c>
    </row>
    <row r="733" spans="1:6">
      <c r="A733" s="98">
        <v>45119</v>
      </c>
      <c r="B733" s="99" t="s">
        <v>117</v>
      </c>
      <c r="C733" s="99">
        <v>2</v>
      </c>
      <c r="D733" s="99" t="s">
        <v>9</v>
      </c>
      <c r="E733" s="99" t="s">
        <v>108</v>
      </c>
      <c r="F733" s="100">
        <v>55.9</v>
      </c>
    </row>
    <row r="734" spans="1:6">
      <c r="A734" s="98">
        <v>44994</v>
      </c>
      <c r="B734" s="99" t="s">
        <v>107</v>
      </c>
      <c r="C734" s="99">
        <v>9</v>
      </c>
      <c r="D734" s="99" t="s">
        <v>112</v>
      </c>
      <c r="E734" s="99" t="s">
        <v>106</v>
      </c>
      <c r="F734" s="100">
        <v>314.55</v>
      </c>
    </row>
    <row r="735" spans="1:6">
      <c r="A735" s="98">
        <v>45266</v>
      </c>
      <c r="B735" s="99" t="s">
        <v>118</v>
      </c>
      <c r="C735" s="99">
        <v>18</v>
      </c>
      <c r="D735" s="99" t="s">
        <v>9</v>
      </c>
      <c r="E735" s="99" t="s">
        <v>113</v>
      </c>
      <c r="F735" s="100">
        <v>503.09999999999997</v>
      </c>
    </row>
    <row r="736" spans="1:6">
      <c r="A736" s="98">
        <v>45201</v>
      </c>
      <c r="B736" s="99" t="s">
        <v>119</v>
      </c>
      <c r="C736" s="99">
        <v>28</v>
      </c>
      <c r="D736" s="99" t="s">
        <v>114</v>
      </c>
      <c r="E736" s="99" t="s">
        <v>109</v>
      </c>
      <c r="F736" s="100">
        <v>617.6099999999999</v>
      </c>
    </row>
    <row r="737" spans="1:6">
      <c r="A737" s="98">
        <v>44991</v>
      </c>
      <c r="B737" s="99" t="s">
        <v>117</v>
      </c>
      <c r="C737" s="99">
        <v>5</v>
      </c>
      <c r="D737" s="99" t="s">
        <v>110</v>
      </c>
      <c r="E737" s="99" t="s">
        <v>113</v>
      </c>
      <c r="F737" s="100">
        <v>124.75</v>
      </c>
    </row>
    <row r="738" spans="1:6">
      <c r="A738" s="98">
        <v>45025</v>
      </c>
      <c r="B738" s="99" t="s">
        <v>118</v>
      </c>
      <c r="C738" s="99">
        <v>175</v>
      </c>
      <c r="D738" s="99" t="s">
        <v>6</v>
      </c>
      <c r="E738" s="99" t="s">
        <v>106</v>
      </c>
      <c r="F738" s="100">
        <v>5352.0249999999987</v>
      </c>
    </row>
    <row r="739" spans="1:6">
      <c r="A739" s="98">
        <v>45009</v>
      </c>
      <c r="B739" s="99" t="s">
        <v>119</v>
      </c>
      <c r="C739" s="99">
        <v>36</v>
      </c>
      <c r="D739" s="99" t="s">
        <v>6</v>
      </c>
      <c r="E739" s="99" t="s">
        <v>113</v>
      </c>
      <c r="F739" s="100">
        <v>1336.914</v>
      </c>
    </row>
    <row r="740" spans="1:6">
      <c r="A740" s="98">
        <v>45102</v>
      </c>
      <c r="B740" s="99" t="s">
        <v>107</v>
      </c>
      <c r="C740" s="99">
        <v>23</v>
      </c>
      <c r="D740" s="99" t="s">
        <v>110</v>
      </c>
      <c r="E740" s="99" t="s">
        <v>108</v>
      </c>
      <c r="F740" s="100">
        <v>573.85</v>
      </c>
    </row>
    <row r="741" spans="1:6">
      <c r="A741" s="98">
        <v>45098</v>
      </c>
      <c r="B741" s="99" t="s">
        <v>119</v>
      </c>
      <c r="C741" s="99">
        <v>22</v>
      </c>
      <c r="D741" s="99" t="s">
        <v>112</v>
      </c>
      <c r="E741" s="99" t="s">
        <v>115</v>
      </c>
      <c r="F741" s="100">
        <v>768.90000000000009</v>
      </c>
    </row>
    <row r="742" spans="1:6">
      <c r="A742" s="98">
        <v>44964</v>
      </c>
      <c r="B742" s="99" t="s">
        <v>116</v>
      </c>
      <c r="C742" s="99">
        <v>6</v>
      </c>
      <c r="D742" s="99" t="s">
        <v>6</v>
      </c>
      <c r="E742" s="99" t="s">
        <v>108</v>
      </c>
      <c r="F742" s="100">
        <v>262.14</v>
      </c>
    </row>
    <row r="743" spans="1:6">
      <c r="A743" s="98">
        <v>44999</v>
      </c>
      <c r="B743" s="99" t="s">
        <v>107</v>
      </c>
      <c r="C743" s="99">
        <v>48</v>
      </c>
      <c r="D743" s="99" t="s">
        <v>6</v>
      </c>
      <c r="E743" s="99" t="s">
        <v>106</v>
      </c>
      <c r="F743" s="100">
        <v>1572.84</v>
      </c>
    </row>
    <row r="744" spans="1:6">
      <c r="A744" s="98">
        <v>45265</v>
      </c>
      <c r="B744" s="99" t="s">
        <v>117</v>
      </c>
      <c r="C744" s="99">
        <v>400</v>
      </c>
      <c r="D744" s="99" t="s">
        <v>114</v>
      </c>
      <c r="E744" s="99" t="s">
        <v>105</v>
      </c>
      <c r="F744" s="100">
        <v>5968.4999999999991</v>
      </c>
    </row>
    <row r="745" spans="1:6">
      <c r="A745" s="98">
        <v>45106</v>
      </c>
      <c r="B745" s="99" t="s">
        <v>117</v>
      </c>
      <c r="C745" s="99">
        <v>48</v>
      </c>
      <c r="D745" s="99" t="s">
        <v>112</v>
      </c>
      <c r="E745" s="99" t="s">
        <v>109</v>
      </c>
      <c r="F745" s="100">
        <v>1258.2</v>
      </c>
    </row>
    <row r="746" spans="1:6">
      <c r="A746" s="98">
        <v>45178</v>
      </c>
      <c r="B746" s="99" t="s">
        <v>117</v>
      </c>
      <c r="C746" s="99">
        <v>550</v>
      </c>
      <c r="D746" s="99" t="s">
        <v>110</v>
      </c>
      <c r="E746" s="99" t="s">
        <v>115</v>
      </c>
      <c r="F746" s="100">
        <v>7890.4374999999991</v>
      </c>
    </row>
    <row r="747" spans="1:6">
      <c r="A747" s="98">
        <v>45053</v>
      </c>
      <c r="B747" s="99" t="s">
        <v>119</v>
      </c>
      <c r="C747" s="99">
        <v>75</v>
      </c>
      <c r="D747" s="99" t="s">
        <v>114</v>
      </c>
      <c r="E747" s="99" t="s">
        <v>113</v>
      </c>
      <c r="F747" s="100">
        <v>1459.6875</v>
      </c>
    </row>
    <row r="748" spans="1:6">
      <c r="A748" s="98">
        <v>45241</v>
      </c>
      <c r="B748" s="99" t="s">
        <v>119</v>
      </c>
      <c r="C748" s="99">
        <v>3</v>
      </c>
      <c r="D748" s="99" t="s">
        <v>6</v>
      </c>
      <c r="E748" s="99" t="s">
        <v>108</v>
      </c>
      <c r="F748" s="100">
        <v>131.07</v>
      </c>
    </row>
    <row r="749" spans="1:6">
      <c r="A749" s="98">
        <v>45141</v>
      </c>
      <c r="B749" s="99" t="s">
        <v>118</v>
      </c>
      <c r="C749" s="99">
        <v>8</v>
      </c>
      <c r="D749" s="99" t="s">
        <v>112</v>
      </c>
      <c r="E749" s="99" t="s">
        <v>111</v>
      </c>
      <c r="F749" s="100">
        <v>279.60000000000002</v>
      </c>
    </row>
    <row r="750" spans="1:6">
      <c r="A750" s="98">
        <v>45269</v>
      </c>
      <c r="B750" s="99" t="s">
        <v>107</v>
      </c>
      <c r="C750" s="99">
        <v>400</v>
      </c>
      <c r="D750" s="99" t="s">
        <v>110</v>
      </c>
      <c r="E750" s="99" t="s">
        <v>109</v>
      </c>
      <c r="F750" s="100">
        <v>5738.4999999999991</v>
      </c>
    </row>
    <row r="751" spans="1:6">
      <c r="A751" s="98">
        <v>45275</v>
      </c>
      <c r="B751" s="99" t="s">
        <v>116</v>
      </c>
      <c r="C751" s="99">
        <v>40</v>
      </c>
      <c r="D751" s="99" t="s">
        <v>114</v>
      </c>
      <c r="E751" s="99" t="s">
        <v>111</v>
      </c>
      <c r="F751" s="100">
        <v>882.3</v>
      </c>
    </row>
    <row r="752" spans="1:6">
      <c r="A752" s="98">
        <v>44934</v>
      </c>
      <c r="B752" s="99" t="s">
        <v>116</v>
      </c>
      <c r="C752" s="99">
        <v>30</v>
      </c>
      <c r="D752" s="99" t="s">
        <v>6</v>
      </c>
      <c r="E752" s="99" t="s">
        <v>111</v>
      </c>
      <c r="F752" s="100">
        <v>1114.095</v>
      </c>
    </row>
    <row r="753" spans="1:6">
      <c r="A753" s="98">
        <v>45062</v>
      </c>
      <c r="B753" s="99" t="s">
        <v>119</v>
      </c>
      <c r="C753" s="99">
        <v>350</v>
      </c>
      <c r="D753" s="99" t="s">
        <v>112</v>
      </c>
      <c r="E753" s="99" t="s">
        <v>108</v>
      </c>
      <c r="F753" s="100">
        <v>7033.6875</v>
      </c>
    </row>
    <row r="754" spans="1:6">
      <c r="A754" s="98">
        <v>44990</v>
      </c>
      <c r="B754" s="99" t="s">
        <v>117</v>
      </c>
      <c r="C754" s="99">
        <v>550</v>
      </c>
      <c r="D754" s="99" t="s">
        <v>9</v>
      </c>
      <c r="E754" s="99" t="s">
        <v>109</v>
      </c>
      <c r="F754" s="100">
        <v>8839.1875</v>
      </c>
    </row>
    <row r="755" spans="1:6">
      <c r="A755" s="98">
        <v>45267</v>
      </c>
      <c r="B755" s="99" t="s">
        <v>119</v>
      </c>
      <c r="C755" s="99">
        <v>17</v>
      </c>
      <c r="D755" s="99" t="s">
        <v>114</v>
      </c>
      <c r="E755" s="99" t="s">
        <v>109</v>
      </c>
      <c r="F755" s="100">
        <v>441.15</v>
      </c>
    </row>
    <row r="756" spans="1:6">
      <c r="A756" s="98">
        <v>45146</v>
      </c>
      <c r="B756" s="99" t="s">
        <v>118</v>
      </c>
      <c r="C756" s="99">
        <v>1</v>
      </c>
      <c r="D756" s="99" t="s">
        <v>110</v>
      </c>
      <c r="E756" s="99" t="s">
        <v>108</v>
      </c>
      <c r="F756" s="100">
        <v>24.95</v>
      </c>
    </row>
    <row r="757" spans="1:6">
      <c r="A757" s="98">
        <v>44967</v>
      </c>
      <c r="B757" s="99" t="s">
        <v>117</v>
      </c>
      <c r="C757" s="99">
        <v>9</v>
      </c>
      <c r="D757" s="99" t="s">
        <v>6</v>
      </c>
      <c r="E757" s="99" t="s">
        <v>113</v>
      </c>
      <c r="F757" s="100">
        <v>393.21</v>
      </c>
    </row>
    <row r="758" spans="1:6">
      <c r="A758" s="98">
        <v>44934</v>
      </c>
      <c r="B758" s="99" t="s">
        <v>116</v>
      </c>
      <c r="C758" s="99">
        <v>125</v>
      </c>
      <c r="D758" s="99" t="s">
        <v>9</v>
      </c>
      <c r="E758" s="99" t="s">
        <v>105</v>
      </c>
      <c r="F758" s="100">
        <v>2445.6249999999995</v>
      </c>
    </row>
    <row r="759" spans="1:6">
      <c r="A759" s="98">
        <v>45251</v>
      </c>
      <c r="B759" s="99" t="s">
        <v>117</v>
      </c>
      <c r="C759" s="99">
        <v>37</v>
      </c>
      <c r="D759" s="99" t="s">
        <v>9</v>
      </c>
      <c r="E759" s="99" t="s">
        <v>109</v>
      </c>
      <c r="F759" s="100">
        <v>879.02750000000003</v>
      </c>
    </row>
    <row r="760" spans="1:6">
      <c r="A760" s="98">
        <v>45101</v>
      </c>
      <c r="B760" s="99" t="s">
        <v>116</v>
      </c>
      <c r="C760" s="99">
        <v>325</v>
      </c>
      <c r="D760" s="99" t="s">
        <v>6</v>
      </c>
      <c r="E760" s="99" t="s">
        <v>115</v>
      </c>
      <c r="F760" s="100">
        <v>8164.5687499999985</v>
      </c>
    </row>
    <row r="761" spans="1:6">
      <c r="A761" s="98">
        <v>44984</v>
      </c>
      <c r="B761" s="99" t="s">
        <v>119</v>
      </c>
      <c r="C761" s="99">
        <v>20</v>
      </c>
      <c r="D761" s="99" t="s">
        <v>110</v>
      </c>
      <c r="E761" s="99" t="s">
        <v>109</v>
      </c>
      <c r="F761" s="100">
        <v>499</v>
      </c>
    </row>
    <row r="762" spans="1:6">
      <c r="A762" s="98">
        <v>45199</v>
      </c>
      <c r="B762" s="99" t="s">
        <v>118</v>
      </c>
      <c r="C762" s="99">
        <v>8</v>
      </c>
      <c r="D762" s="99" t="s">
        <v>112</v>
      </c>
      <c r="E762" s="99" t="s">
        <v>105</v>
      </c>
      <c r="F762" s="100">
        <v>279.60000000000002</v>
      </c>
    </row>
    <row r="763" spans="1:6">
      <c r="A763" s="98">
        <v>45265</v>
      </c>
      <c r="B763" s="99" t="s">
        <v>107</v>
      </c>
      <c r="C763" s="99">
        <v>175</v>
      </c>
      <c r="D763" s="99" t="s">
        <v>110</v>
      </c>
      <c r="E763" s="99" t="s">
        <v>113</v>
      </c>
      <c r="F763" s="100">
        <v>3056.375</v>
      </c>
    </row>
    <row r="764" spans="1:6">
      <c r="A764" s="98">
        <v>45254</v>
      </c>
      <c r="B764" s="99" t="s">
        <v>117</v>
      </c>
      <c r="C764" s="99">
        <v>15</v>
      </c>
      <c r="D764" s="99" t="s">
        <v>110</v>
      </c>
      <c r="E764" s="99" t="s">
        <v>108</v>
      </c>
      <c r="F764" s="100">
        <v>374.25</v>
      </c>
    </row>
    <row r="765" spans="1:6">
      <c r="A765" s="98">
        <v>45040</v>
      </c>
      <c r="B765" s="99" t="s">
        <v>116</v>
      </c>
      <c r="C765" s="99">
        <v>6</v>
      </c>
      <c r="D765" s="99" t="s">
        <v>6</v>
      </c>
      <c r="E765" s="99" t="s">
        <v>106</v>
      </c>
      <c r="F765" s="100">
        <v>262.14</v>
      </c>
    </row>
    <row r="766" spans="1:6">
      <c r="A766" s="98">
        <v>45228</v>
      </c>
      <c r="B766" s="99" t="s">
        <v>116</v>
      </c>
      <c r="C766" s="99">
        <v>425</v>
      </c>
      <c r="D766" s="99" t="s">
        <v>114</v>
      </c>
      <c r="E766" s="99" t="s">
        <v>105</v>
      </c>
      <c r="F766" s="100">
        <v>6341.5312499999991</v>
      </c>
    </row>
    <row r="767" spans="1:6">
      <c r="A767" s="98">
        <v>45190</v>
      </c>
      <c r="B767" s="99" t="s">
        <v>117</v>
      </c>
      <c r="C767" s="99">
        <v>125</v>
      </c>
      <c r="D767" s="99" t="s">
        <v>112</v>
      </c>
      <c r="E767" s="99" t="s">
        <v>105</v>
      </c>
      <c r="F767" s="100">
        <v>3058.125</v>
      </c>
    </row>
    <row r="768" spans="1:6">
      <c r="A768" s="98">
        <v>45259</v>
      </c>
      <c r="B768" s="99" t="s">
        <v>116</v>
      </c>
      <c r="C768" s="99">
        <v>8</v>
      </c>
      <c r="D768" s="99" t="s">
        <v>9</v>
      </c>
      <c r="E768" s="99" t="s">
        <v>106</v>
      </c>
      <c r="F768" s="100">
        <v>223.6</v>
      </c>
    </row>
    <row r="769" spans="1:6">
      <c r="A769" s="98">
        <v>45097</v>
      </c>
      <c r="B769" s="99" t="s">
        <v>118</v>
      </c>
      <c r="C769" s="99">
        <v>40</v>
      </c>
      <c r="D769" s="99" t="s">
        <v>9</v>
      </c>
      <c r="E769" s="99" t="s">
        <v>111</v>
      </c>
      <c r="F769" s="100">
        <v>950.3</v>
      </c>
    </row>
    <row r="770" spans="1:6">
      <c r="A770" s="98">
        <v>45278</v>
      </c>
      <c r="B770" s="99" t="s">
        <v>117</v>
      </c>
      <c r="C770" s="99">
        <v>500</v>
      </c>
      <c r="D770" s="99" t="s">
        <v>114</v>
      </c>
      <c r="E770" s="99" t="s">
        <v>106</v>
      </c>
      <c r="F770" s="100">
        <v>7460.6249999999991</v>
      </c>
    </row>
    <row r="771" spans="1:6">
      <c r="A771" s="98">
        <v>45093</v>
      </c>
      <c r="B771" s="99" t="s">
        <v>117</v>
      </c>
      <c r="C771" s="99">
        <v>11</v>
      </c>
      <c r="D771" s="99" t="s">
        <v>6</v>
      </c>
      <c r="E771" s="99" t="s">
        <v>106</v>
      </c>
      <c r="F771" s="100">
        <v>480.59</v>
      </c>
    </row>
    <row r="772" spans="1:6">
      <c r="A772" s="98">
        <v>44998</v>
      </c>
      <c r="B772" s="99" t="s">
        <v>118</v>
      </c>
      <c r="C772" s="99">
        <v>16</v>
      </c>
      <c r="D772" s="99" t="s">
        <v>110</v>
      </c>
      <c r="E772" s="99" t="s">
        <v>113</v>
      </c>
      <c r="F772" s="100">
        <v>399.2</v>
      </c>
    </row>
    <row r="773" spans="1:6">
      <c r="A773" s="98">
        <v>44936</v>
      </c>
      <c r="B773" s="99" t="s">
        <v>119</v>
      </c>
      <c r="C773" s="99">
        <v>2</v>
      </c>
      <c r="D773" s="99" t="s">
        <v>6</v>
      </c>
      <c r="E773" s="99" t="s">
        <v>106</v>
      </c>
      <c r="F773" s="100">
        <v>87.38</v>
      </c>
    </row>
    <row r="774" spans="1:6">
      <c r="A774" s="98">
        <v>45216</v>
      </c>
      <c r="B774" s="99" t="s">
        <v>119</v>
      </c>
      <c r="C774" s="99">
        <v>1</v>
      </c>
      <c r="D774" s="99" t="s">
        <v>9</v>
      </c>
      <c r="E774" s="99" t="s">
        <v>106</v>
      </c>
      <c r="F774" s="100">
        <v>27.95</v>
      </c>
    </row>
    <row r="775" spans="1:6">
      <c r="A775" s="98">
        <v>45104</v>
      </c>
      <c r="B775" s="99" t="s">
        <v>119</v>
      </c>
      <c r="C775" s="99">
        <v>10</v>
      </c>
      <c r="D775" s="99" t="s">
        <v>6</v>
      </c>
      <c r="E775" s="99" t="s">
        <v>111</v>
      </c>
      <c r="F775" s="100">
        <v>436.9</v>
      </c>
    </row>
    <row r="776" spans="1:6">
      <c r="A776" s="98">
        <v>44983</v>
      </c>
      <c r="B776" s="99" t="s">
        <v>116</v>
      </c>
      <c r="C776" s="99">
        <v>1</v>
      </c>
      <c r="D776" s="99" t="s">
        <v>114</v>
      </c>
      <c r="E776" s="99" t="s">
        <v>106</v>
      </c>
      <c r="F776" s="100">
        <v>25.95</v>
      </c>
    </row>
    <row r="777" spans="1:6">
      <c r="A777" s="98">
        <v>45185</v>
      </c>
      <c r="B777" s="99" t="s">
        <v>117</v>
      </c>
      <c r="C777" s="99">
        <v>41</v>
      </c>
      <c r="D777" s="99" t="s">
        <v>6</v>
      </c>
      <c r="E777" s="99" t="s">
        <v>109</v>
      </c>
      <c r="F777" s="100">
        <v>1522.5964999999999</v>
      </c>
    </row>
    <row r="778" spans="1:6">
      <c r="A778" s="98">
        <v>44946</v>
      </c>
      <c r="B778" s="99" t="s">
        <v>119</v>
      </c>
      <c r="C778" s="99">
        <v>28</v>
      </c>
      <c r="D778" s="99" t="s">
        <v>114</v>
      </c>
      <c r="E778" s="99" t="s">
        <v>109</v>
      </c>
      <c r="F778" s="100">
        <v>617.6099999999999</v>
      </c>
    </row>
    <row r="779" spans="1:6">
      <c r="A779" s="98">
        <v>45109</v>
      </c>
      <c r="B779" s="99" t="s">
        <v>117</v>
      </c>
      <c r="C779" s="99">
        <v>4</v>
      </c>
      <c r="D779" s="99" t="s">
        <v>9</v>
      </c>
      <c r="E779" s="99" t="s">
        <v>106</v>
      </c>
      <c r="F779" s="100">
        <v>111.8</v>
      </c>
    </row>
    <row r="780" spans="1:6">
      <c r="A780" s="98">
        <v>45038</v>
      </c>
      <c r="B780" s="99" t="s">
        <v>119</v>
      </c>
      <c r="C780" s="99">
        <v>7</v>
      </c>
      <c r="D780" s="99" t="s">
        <v>114</v>
      </c>
      <c r="E780" s="99" t="s">
        <v>106</v>
      </c>
      <c r="F780" s="100">
        <v>181.65</v>
      </c>
    </row>
    <row r="781" spans="1:6">
      <c r="A781" s="98">
        <v>44997</v>
      </c>
      <c r="B781" s="99" t="s">
        <v>118</v>
      </c>
      <c r="C781" s="99">
        <v>125</v>
      </c>
      <c r="D781" s="99" t="s">
        <v>6</v>
      </c>
      <c r="E781" s="99" t="s">
        <v>105</v>
      </c>
      <c r="F781" s="100">
        <v>3822.8749999999995</v>
      </c>
    </row>
    <row r="782" spans="1:6">
      <c r="A782" s="98">
        <v>45158</v>
      </c>
      <c r="B782" s="99" t="s">
        <v>107</v>
      </c>
      <c r="C782" s="99">
        <v>12</v>
      </c>
      <c r="D782" s="99" t="s">
        <v>112</v>
      </c>
      <c r="E782" s="99" t="s">
        <v>108</v>
      </c>
      <c r="F782" s="100">
        <v>419.40000000000003</v>
      </c>
    </row>
    <row r="783" spans="1:6">
      <c r="A783" s="98">
        <v>45052</v>
      </c>
      <c r="B783" s="99" t="s">
        <v>117</v>
      </c>
      <c r="C783" s="99">
        <v>32</v>
      </c>
      <c r="D783" s="99" t="s">
        <v>114</v>
      </c>
      <c r="E783" s="99" t="s">
        <v>105</v>
      </c>
      <c r="F783" s="100">
        <v>705.83999999999992</v>
      </c>
    </row>
    <row r="784" spans="1:6">
      <c r="A784" s="98">
        <v>45102</v>
      </c>
      <c r="B784" s="99" t="s">
        <v>119</v>
      </c>
      <c r="C784" s="99">
        <v>30</v>
      </c>
      <c r="D784" s="99" t="s">
        <v>9</v>
      </c>
      <c r="E784" s="99" t="s">
        <v>108</v>
      </c>
      <c r="F784" s="100">
        <v>712.72500000000002</v>
      </c>
    </row>
    <row r="785" spans="1:6">
      <c r="A785" s="98">
        <v>45107</v>
      </c>
      <c r="B785" s="99" t="s">
        <v>119</v>
      </c>
      <c r="C785" s="99">
        <v>8</v>
      </c>
      <c r="D785" s="99" t="s">
        <v>9</v>
      </c>
      <c r="E785" s="99" t="s">
        <v>115</v>
      </c>
      <c r="F785" s="100">
        <v>223.6</v>
      </c>
    </row>
    <row r="786" spans="1:6">
      <c r="A786" s="98">
        <v>45021</v>
      </c>
      <c r="B786" s="99" t="s">
        <v>117</v>
      </c>
      <c r="C786" s="99">
        <v>4</v>
      </c>
      <c r="D786" s="99" t="s">
        <v>110</v>
      </c>
      <c r="E786" s="99" t="s">
        <v>108</v>
      </c>
      <c r="F786" s="100">
        <v>99.8</v>
      </c>
    </row>
    <row r="787" spans="1:6">
      <c r="A787" s="98">
        <v>45042</v>
      </c>
      <c r="B787" s="99" t="s">
        <v>118</v>
      </c>
      <c r="C787" s="99">
        <v>23</v>
      </c>
      <c r="D787" s="99" t="s">
        <v>114</v>
      </c>
      <c r="E787" s="99" t="s">
        <v>115</v>
      </c>
      <c r="F787" s="100">
        <v>596.85</v>
      </c>
    </row>
    <row r="788" spans="1:6">
      <c r="A788" s="98">
        <v>45086</v>
      </c>
      <c r="B788" s="99" t="s">
        <v>119</v>
      </c>
      <c r="C788" s="99">
        <v>49</v>
      </c>
      <c r="D788" s="99" t="s">
        <v>110</v>
      </c>
      <c r="E788" s="99" t="s">
        <v>105</v>
      </c>
      <c r="F788" s="100">
        <v>916.91249999999991</v>
      </c>
    </row>
    <row r="789" spans="1:6">
      <c r="A789" s="98">
        <v>45152</v>
      </c>
      <c r="B789" s="99" t="s">
        <v>107</v>
      </c>
      <c r="C789" s="99">
        <v>21</v>
      </c>
      <c r="D789" s="99" t="s">
        <v>112</v>
      </c>
      <c r="E789" s="99" t="s">
        <v>105</v>
      </c>
      <c r="F789" s="100">
        <v>733.95</v>
      </c>
    </row>
    <row r="790" spans="1:6">
      <c r="A790" s="98">
        <v>45051</v>
      </c>
      <c r="B790" s="99" t="s">
        <v>118</v>
      </c>
      <c r="C790" s="99">
        <v>125</v>
      </c>
      <c r="D790" s="99" t="s">
        <v>6</v>
      </c>
      <c r="E790" s="99" t="s">
        <v>105</v>
      </c>
      <c r="F790" s="100">
        <v>3822.8749999999995</v>
      </c>
    </row>
    <row r="791" spans="1:6">
      <c r="A791" s="98">
        <v>45237</v>
      </c>
      <c r="B791" s="99" t="s">
        <v>116</v>
      </c>
      <c r="C791" s="99">
        <v>27</v>
      </c>
      <c r="D791" s="99" t="s">
        <v>6</v>
      </c>
      <c r="E791" s="99" t="s">
        <v>113</v>
      </c>
      <c r="F791" s="100">
        <v>1002.6854999999999</v>
      </c>
    </row>
    <row r="792" spans="1:6">
      <c r="A792" s="98">
        <v>45287</v>
      </c>
      <c r="B792" s="99" t="s">
        <v>119</v>
      </c>
      <c r="C792" s="99">
        <v>17</v>
      </c>
      <c r="D792" s="99" t="s">
        <v>6</v>
      </c>
      <c r="E792" s="99" t="s">
        <v>113</v>
      </c>
      <c r="F792" s="100">
        <v>742.73</v>
      </c>
    </row>
    <row r="793" spans="1:6">
      <c r="A793" s="98">
        <v>44938</v>
      </c>
      <c r="B793" s="99" t="s">
        <v>117</v>
      </c>
      <c r="C793" s="99">
        <v>2</v>
      </c>
      <c r="D793" s="99" t="s">
        <v>114</v>
      </c>
      <c r="E793" s="99" t="s">
        <v>109</v>
      </c>
      <c r="F793" s="100">
        <v>51.9</v>
      </c>
    </row>
    <row r="794" spans="1:6">
      <c r="A794" s="98">
        <v>45034</v>
      </c>
      <c r="B794" s="99" t="s">
        <v>118</v>
      </c>
      <c r="C794" s="99">
        <v>1</v>
      </c>
      <c r="D794" s="99" t="s">
        <v>110</v>
      </c>
      <c r="E794" s="99" t="s">
        <v>108</v>
      </c>
      <c r="F794" s="100">
        <v>24.95</v>
      </c>
    </row>
    <row r="795" spans="1:6">
      <c r="A795" s="98">
        <v>45104</v>
      </c>
      <c r="B795" s="99" t="s">
        <v>119</v>
      </c>
      <c r="C795" s="99">
        <v>9</v>
      </c>
      <c r="D795" s="99" t="s">
        <v>9</v>
      </c>
      <c r="E795" s="99" t="s">
        <v>115</v>
      </c>
      <c r="F795" s="100">
        <v>251.54999999999998</v>
      </c>
    </row>
    <row r="796" spans="1:6">
      <c r="A796" s="98">
        <v>45141</v>
      </c>
      <c r="B796" s="99" t="s">
        <v>116</v>
      </c>
      <c r="C796" s="99">
        <v>200</v>
      </c>
      <c r="D796" s="99" t="s">
        <v>114</v>
      </c>
      <c r="E796" s="99" t="s">
        <v>108</v>
      </c>
      <c r="F796" s="100">
        <v>3633</v>
      </c>
    </row>
    <row r="797" spans="1:6">
      <c r="A797" s="98">
        <v>45228</v>
      </c>
      <c r="B797" s="99" t="s">
        <v>118</v>
      </c>
      <c r="C797" s="99">
        <v>9</v>
      </c>
      <c r="D797" s="99" t="s">
        <v>9</v>
      </c>
      <c r="E797" s="99" t="s">
        <v>111</v>
      </c>
      <c r="F797" s="100">
        <v>251.54999999999998</v>
      </c>
    </row>
    <row r="798" spans="1:6">
      <c r="A798" s="98">
        <v>45224</v>
      </c>
      <c r="B798" s="99" t="s">
        <v>117</v>
      </c>
      <c r="C798" s="99">
        <v>5</v>
      </c>
      <c r="D798" s="99" t="s">
        <v>112</v>
      </c>
      <c r="E798" s="99" t="s">
        <v>105</v>
      </c>
      <c r="F798" s="100">
        <v>174.75</v>
      </c>
    </row>
    <row r="799" spans="1:6">
      <c r="A799" s="98">
        <v>45030</v>
      </c>
      <c r="B799" s="99" t="s">
        <v>117</v>
      </c>
      <c r="C799" s="99">
        <v>6</v>
      </c>
      <c r="D799" s="99" t="s">
        <v>6</v>
      </c>
      <c r="E799" s="99" t="s">
        <v>105</v>
      </c>
      <c r="F799" s="100">
        <v>262.14</v>
      </c>
    </row>
    <row r="800" spans="1:6">
      <c r="A800" s="98">
        <v>45043</v>
      </c>
      <c r="B800" s="99" t="s">
        <v>119</v>
      </c>
      <c r="C800" s="99">
        <v>25</v>
      </c>
      <c r="D800" s="99" t="s">
        <v>6</v>
      </c>
      <c r="E800" s="99" t="s">
        <v>111</v>
      </c>
      <c r="F800" s="100">
        <v>928.41249999999991</v>
      </c>
    </row>
    <row r="801" spans="1:6">
      <c r="A801" s="98">
        <v>45241</v>
      </c>
      <c r="B801" s="99" t="s">
        <v>107</v>
      </c>
      <c r="C801" s="99">
        <v>175</v>
      </c>
      <c r="D801" s="99" t="s">
        <v>114</v>
      </c>
      <c r="E801" s="99" t="s">
        <v>115</v>
      </c>
      <c r="F801" s="100">
        <v>3178.875</v>
      </c>
    </row>
    <row r="802" spans="1:6">
      <c r="A802" s="98">
        <v>45152</v>
      </c>
      <c r="B802" s="99" t="s">
        <v>119</v>
      </c>
      <c r="C802" s="99">
        <v>5</v>
      </c>
      <c r="D802" s="99" t="s">
        <v>6</v>
      </c>
      <c r="E802" s="99" t="s">
        <v>115</v>
      </c>
      <c r="F802" s="100">
        <v>218.45</v>
      </c>
    </row>
    <row r="803" spans="1:6">
      <c r="A803" s="98">
        <v>44960</v>
      </c>
      <c r="B803" s="99" t="s">
        <v>119</v>
      </c>
      <c r="C803" s="99">
        <v>425</v>
      </c>
      <c r="D803" s="99" t="s">
        <v>114</v>
      </c>
      <c r="E803" s="99" t="s">
        <v>113</v>
      </c>
      <c r="F803" s="100">
        <v>6341.5312499999991</v>
      </c>
    </row>
    <row r="804" spans="1:6">
      <c r="A804" s="98">
        <v>45022</v>
      </c>
      <c r="B804" s="99" t="s">
        <v>118</v>
      </c>
      <c r="C804" s="99">
        <v>425</v>
      </c>
      <c r="D804" s="99" t="s">
        <v>6</v>
      </c>
      <c r="E804" s="99" t="s">
        <v>113</v>
      </c>
      <c r="F804" s="100">
        <v>10676.743749999998</v>
      </c>
    </row>
    <row r="805" spans="1:6">
      <c r="A805" s="98">
        <v>45057</v>
      </c>
      <c r="B805" s="99" t="s">
        <v>119</v>
      </c>
      <c r="C805" s="99">
        <v>7</v>
      </c>
      <c r="D805" s="99" t="s">
        <v>112</v>
      </c>
      <c r="E805" s="99" t="s">
        <v>108</v>
      </c>
      <c r="F805" s="100">
        <v>244.65000000000003</v>
      </c>
    </row>
    <row r="806" spans="1:6">
      <c r="A806" s="98">
        <v>45090</v>
      </c>
      <c r="B806" s="99" t="s">
        <v>107</v>
      </c>
      <c r="C806" s="99">
        <v>2</v>
      </c>
      <c r="D806" s="99" t="s">
        <v>9</v>
      </c>
      <c r="E806" s="99" t="s">
        <v>109</v>
      </c>
      <c r="F806" s="100">
        <v>55.9</v>
      </c>
    </row>
    <row r="807" spans="1:6">
      <c r="A807" s="98">
        <v>45008</v>
      </c>
      <c r="B807" s="99" t="s">
        <v>119</v>
      </c>
      <c r="C807" s="99">
        <v>25</v>
      </c>
      <c r="D807" s="99" t="s">
        <v>110</v>
      </c>
      <c r="E807" s="99" t="s">
        <v>111</v>
      </c>
      <c r="F807" s="100">
        <v>530.1875</v>
      </c>
    </row>
    <row r="808" spans="1:6">
      <c r="A808" s="98">
        <v>45220</v>
      </c>
      <c r="B808" s="99" t="s">
        <v>118</v>
      </c>
      <c r="C808" s="99">
        <v>25</v>
      </c>
      <c r="D808" s="99" t="s">
        <v>112</v>
      </c>
      <c r="E808" s="99" t="s">
        <v>111</v>
      </c>
      <c r="F808" s="100">
        <v>742.68750000000011</v>
      </c>
    </row>
    <row r="809" spans="1:6">
      <c r="A809" s="98">
        <v>45144</v>
      </c>
      <c r="B809" s="99" t="s">
        <v>117</v>
      </c>
      <c r="C809" s="99">
        <v>375</v>
      </c>
      <c r="D809" s="99" t="s">
        <v>110</v>
      </c>
      <c r="E809" s="99" t="s">
        <v>115</v>
      </c>
      <c r="F809" s="100">
        <v>5379.8437499999991</v>
      </c>
    </row>
    <row r="810" spans="1:6">
      <c r="A810" s="98">
        <v>45117</v>
      </c>
      <c r="B810" s="99" t="s">
        <v>117</v>
      </c>
      <c r="C810" s="99">
        <v>7</v>
      </c>
      <c r="D810" s="99" t="s">
        <v>110</v>
      </c>
      <c r="E810" s="99" t="s">
        <v>106</v>
      </c>
      <c r="F810" s="100">
        <v>174.65</v>
      </c>
    </row>
    <row r="811" spans="1:6">
      <c r="A811" s="98">
        <v>45246</v>
      </c>
      <c r="B811" s="99" t="s">
        <v>116</v>
      </c>
      <c r="C811" s="99">
        <v>9</v>
      </c>
      <c r="D811" s="99" t="s">
        <v>9</v>
      </c>
      <c r="E811" s="99" t="s">
        <v>106</v>
      </c>
      <c r="F811" s="100">
        <v>251.54999999999998</v>
      </c>
    </row>
    <row r="812" spans="1:6">
      <c r="A812" s="98">
        <v>45136</v>
      </c>
      <c r="B812" s="99" t="s">
        <v>116</v>
      </c>
      <c r="C812" s="99">
        <v>375</v>
      </c>
      <c r="D812" s="99" t="s">
        <v>9</v>
      </c>
      <c r="E812" s="99" t="s">
        <v>109</v>
      </c>
      <c r="F812" s="100">
        <v>6026.71875</v>
      </c>
    </row>
    <row r="813" spans="1:6">
      <c r="A813" s="98">
        <v>45072</v>
      </c>
      <c r="B813" s="99" t="s">
        <v>117</v>
      </c>
      <c r="C813" s="99">
        <v>4</v>
      </c>
      <c r="D813" s="99" t="s">
        <v>112</v>
      </c>
      <c r="E813" s="99" t="s">
        <v>113</v>
      </c>
      <c r="F813" s="100">
        <v>139.80000000000001</v>
      </c>
    </row>
    <row r="814" spans="1:6">
      <c r="A814" s="98">
        <v>45062</v>
      </c>
      <c r="B814" s="99" t="s">
        <v>118</v>
      </c>
      <c r="C814" s="99">
        <v>75</v>
      </c>
      <c r="D814" s="99" t="s">
        <v>110</v>
      </c>
      <c r="E814" s="99" t="s">
        <v>105</v>
      </c>
      <c r="F814" s="100">
        <v>1403.4375</v>
      </c>
    </row>
    <row r="815" spans="1:6">
      <c r="A815" s="98">
        <v>45148</v>
      </c>
      <c r="B815" s="99" t="s">
        <v>119</v>
      </c>
      <c r="C815" s="99">
        <v>27</v>
      </c>
      <c r="D815" s="99" t="s">
        <v>9</v>
      </c>
      <c r="E815" s="99" t="s">
        <v>108</v>
      </c>
      <c r="F815" s="100">
        <v>641.45249999999999</v>
      </c>
    </row>
    <row r="816" spans="1:6">
      <c r="A816" s="98">
        <v>44981</v>
      </c>
      <c r="B816" s="99" t="s">
        <v>116</v>
      </c>
      <c r="C816" s="99">
        <v>9</v>
      </c>
      <c r="D816" s="99" t="s">
        <v>9</v>
      </c>
      <c r="E816" s="99" t="s">
        <v>108</v>
      </c>
      <c r="F816" s="100">
        <v>251.54999999999998</v>
      </c>
    </row>
    <row r="817" spans="1:6">
      <c r="A817" s="98">
        <v>44971</v>
      </c>
      <c r="B817" s="99" t="s">
        <v>117</v>
      </c>
      <c r="C817" s="99">
        <v>20</v>
      </c>
      <c r="D817" s="99" t="s">
        <v>114</v>
      </c>
      <c r="E817" s="99" t="s">
        <v>113</v>
      </c>
      <c r="F817" s="100">
        <v>519</v>
      </c>
    </row>
    <row r="818" spans="1:6">
      <c r="A818" s="98">
        <v>45120</v>
      </c>
      <c r="B818" s="99" t="s">
        <v>118</v>
      </c>
      <c r="C818" s="99">
        <v>4</v>
      </c>
      <c r="D818" s="99" t="s">
        <v>114</v>
      </c>
      <c r="E818" s="99" t="s">
        <v>109</v>
      </c>
      <c r="F818" s="100">
        <v>103.8</v>
      </c>
    </row>
    <row r="819" spans="1:6">
      <c r="A819" s="98">
        <v>44948</v>
      </c>
      <c r="B819" s="99" t="s">
        <v>107</v>
      </c>
      <c r="C819" s="99">
        <v>5</v>
      </c>
      <c r="D819" s="99" t="s">
        <v>9</v>
      </c>
      <c r="E819" s="99" t="s">
        <v>108</v>
      </c>
      <c r="F819" s="100">
        <v>139.75</v>
      </c>
    </row>
    <row r="820" spans="1:6">
      <c r="A820" s="98">
        <v>44959</v>
      </c>
      <c r="B820" s="99" t="s">
        <v>116</v>
      </c>
      <c r="C820" s="99">
        <v>43</v>
      </c>
      <c r="D820" s="99" t="s">
        <v>114</v>
      </c>
      <c r="E820" s="99" t="s">
        <v>111</v>
      </c>
      <c r="F820" s="100">
        <v>948.47249999999985</v>
      </c>
    </row>
    <row r="821" spans="1:6">
      <c r="A821" s="98">
        <v>45129</v>
      </c>
      <c r="B821" s="99" t="s">
        <v>107</v>
      </c>
      <c r="C821" s="99">
        <v>29</v>
      </c>
      <c r="D821" s="99" t="s">
        <v>114</v>
      </c>
      <c r="E821" s="99" t="s">
        <v>108</v>
      </c>
      <c r="F821" s="100">
        <v>639.6674999999999</v>
      </c>
    </row>
    <row r="822" spans="1:6">
      <c r="A822" s="98">
        <v>45269</v>
      </c>
      <c r="B822" s="99" t="s">
        <v>116</v>
      </c>
      <c r="C822" s="99">
        <v>18</v>
      </c>
      <c r="D822" s="99" t="s">
        <v>112</v>
      </c>
      <c r="E822" s="99" t="s">
        <v>115</v>
      </c>
      <c r="F822" s="100">
        <v>629.1</v>
      </c>
    </row>
    <row r="823" spans="1:6">
      <c r="A823" s="98">
        <v>45173</v>
      </c>
      <c r="B823" s="99" t="s">
        <v>119</v>
      </c>
      <c r="C823" s="99">
        <v>5</v>
      </c>
      <c r="D823" s="99" t="s">
        <v>110</v>
      </c>
      <c r="E823" s="99" t="s">
        <v>108</v>
      </c>
      <c r="F823" s="100">
        <v>124.75</v>
      </c>
    </row>
    <row r="824" spans="1:6">
      <c r="A824" s="98">
        <v>45193</v>
      </c>
      <c r="B824" s="99" t="s">
        <v>117</v>
      </c>
      <c r="C824" s="99">
        <v>275</v>
      </c>
      <c r="D824" s="99" t="s">
        <v>110</v>
      </c>
      <c r="E824" s="99" t="s">
        <v>115</v>
      </c>
      <c r="F824" s="100">
        <v>3945.2187499999995</v>
      </c>
    </row>
    <row r="825" spans="1:6">
      <c r="A825" s="98">
        <v>45199</v>
      </c>
      <c r="B825" s="99" t="s">
        <v>117</v>
      </c>
      <c r="C825" s="99">
        <v>50</v>
      </c>
      <c r="D825" s="99" t="s">
        <v>110</v>
      </c>
      <c r="E825" s="99" t="s">
        <v>115</v>
      </c>
      <c r="F825" s="100">
        <v>935.62499999999989</v>
      </c>
    </row>
    <row r="826" spans="1:6">
      <c r="A826" s="98">
        <v>45236</v>
      </c>
      <c r="B826" s="99" t="s">
        <v>118</v>
      </c>
      <c r="C826" s="99">
        <v>6</v>
      </c>
      <c r="D826" s="99" t="s">
        <v>9</v>
      </c>
      <c r="E826" s="99" t="s">
        <v>111</v>
      </c>
      <c r="F826" s="100">
        <v>167.7</v>
      </c>
    </row>
    <row r="827" spans="1:6">
      <c r="A827" s="98">
        <v>45039</v>
      </c>
      <c r="B827" s="99" t="s">
        <v>117</v>
      </c>
      <c r="C827" s="99">
        <v>2</v>
      </c>
      <c r="D827" s="99" t="s">
        <v>112</v>
      </c>
      <c r="E827" s="99" t="s">
        <v>109</v>
      </c>
      <c r="F827" s="100">
        <v>69.900000000000006</v>
      </c>
    </row>
    <row r="828" spans="1:6">
      <c r="A828" s="98">
        <v>45065</v>
      </c>
      <c r="B828" s="99" t="s">
        <v>116</v>
      </c>
      <c r="C828" s="99">
        <v>47</v>
      </c>
      <c r="D828" s="99" t="s">
        <v>110</v>
      </c>
      <c r="E828" s="99" t="s">
        <v>115</v>
      </c>
      <c r="F828" s="100">
        <v>996.75249999999994</v>
      </c>
    </row>
    <row r="829" spans="1:6">
      <c r="A829" s="98">
        <v>44935</v>
      </c>
      <c r="B829" s="99" t="s">
        <v>119</v>
      </c>
      <c r="C829" s="99">
        <v>250</v>
      </c>
      <c r="D829" s="99" t="s">
        <v>112</v>
      </c>
      <c r="E829" s="99" t="s">
        <v>111</v>
      </c>
      <c r="F829" s="100">
        <v>6116.25</v>
      </c>
    </row>
    <row r="830" spans="1:6">
      <c r="A830" s="98">
        <v>45157</v>
      </c>
      <c r="B830" s="99" t="s">
        <v>119</v>
      </c>
      <c r="C830" s="99">
        <v>1</v>
      </c>
      <c r="D830" s="99" t="s">
        <v>110</v>
      </c>
      <c r="E830" s="99" t="s">
        <v>105</v>
      </c>
      <c r="F830" s="100">
        <v>24.95</v>
      </c>
    </row>
    <row r="831" spans="1:6">
      <c r="A831" s="98">
        <v>45073</v>
      </c>
      <c r="B831" s="99" t="s">
        <v>119</v>
      </c>
      <c r="C831" s="99">
        <v>2</v>
      </c>
      <c r="D831" s="99" t="s">
        <v>112</v>
      </c>
      <c r="E831" s="99" t="s">
        <v>105</v>
      </c>
      <c r="F831" s="100">
        <v>69.900000000000006</v>
      </c>
    </row>
    <row r="832" spans="1:6">
      <c r="A832" s="98">
        <v>45031</v>
      </c>
      <c r="B832" s="99" t="s">
        <v>118</v>
      </c>
      <c r="C832" s="99">
        <v>42</v>
      </c>
      <c r="D832" s="99" t="s">
        <v>114</v>
      </c>
      <c r="E832" s="99" t="s">
        <v>111</v>
      </c>
      <c r="F832" s="100">
        <v>926.41499999999985</v>
      </c>
    </row>
    <row r="833" spans="1:6">
      <c r="A833" s="98">
        <v>44961</v>
      </c>
      <c r="B833" s="99" t="s">
        <v>117</v>
      </c>
      <c r="C833" s="99">
        <v>9</v>
      </c>
      <c r="D833" s="99" t="s">
        <v>6</v>
      </c>
      <c r="E833" s="99" t="s">
        <v>109</v>
      </c>
      <c r="F833" s="100">
        <v>393.21</v>
      </c>
    </row>
    <row r="834" spans="1:6">
      <c r="A834" s="98">
        <v>45086</v>
      </c>
      <c r="B834" s="99" t="s">
        <v>117</v>
      </c>
      <c r="C834" s="99">
        <v>475</v>
      </c>
      <c r="D834" s="99" t="s">
        <v>110</v>
      </c>
      <c r="E834" s="99" t="s">
        <v>105</v>
      </c>
      <c r="F834" s="100">
        <v>6814.4687499999991</v>
      </c>
    </row>
    <row r="835" spans="1:6">
      <c r="A835" s="98">
        <v>45240</v>
      </c>
      <c r="B835" s="99" t="s">
        <v>107</v>
      </c>
      <c r="C835" s="99">
        <v>375</v>
      </c>
      <c r="D835" s="99" t="s">
        <v>110</v>
      </c>
      <c r="E835" s="99" t="s">
        <v>115</v>
      </c>
      <c r="F835" s="100">
        <v>5379.8437499999991</v>
      </c>
    </row>
    <row r="836" spans="1:6">
      <c r="A836" s="98">
        <v>45200</v>
      </c>
      <c r="B836" s="99" t="s">
        <v>118</v>
      </c>
      <c r="C836" s="99">
        <v>7</v>
      </c>
      <c r="D836" s="99" t="s">
        <v>114</v>
      </c>
      <c r="E836" s="99" t="s">
        <v>108</v>
      </c>
      <c r="F836" s="100">
        <v>181.65</v>
      </c>
    </row>
    <row r="837" spans="1:6">
      <c r="A837" s="98">
        <v>45083</v>
      </c>
      <c r="B837" s="99" t="s">
        <v>119</v>
      </c>
      <c r="C837" s="99">
        <v>21</v>
      </c>
      <c r="D837" s="99" t="s">
        <v>6</v>
      </c>
      <c r="E837" s="99" t="s">
        <v>111</v>
      </c>
      <c r="F837" s="100">
        <v>917.49</v>
      </c>
    </row>
    <row r="838" spans="1:6">
      <c r="A838" s="98">
        <v>45288</v>
      </c>
      <c r="B838" s="99" t="s">
        <v>107</v>
      </c>
      <c r="C838" s="99">
        <v>11</v>
      </c>
      <c r="D838" s="99" t="s">
        <v>9</v>
      </c>
      <c r="E838" s="99" t="s">
        <v>108</v>
      </c>
      <c r="F838" s="100">
        <v>307.45</v>
      </c>
    </row>
    <row r="839" spans="1:6">
      <c r="A839" s="98">
        <v>44927</v>
      </c>
      <c r="B839" s="99" t="s">
        <v>117</v>
      </c>
      <c r="C839" s="99">
        <v>46</v>
      </c>
      <c r="D839" s="99" t="s">
        <v>112</v>
      </c>
      <c r="E839" s="99" t="s">
        <v>105</v>
      </c>
      <c r="F839" s="100">
        <v>1366.5450000000001</v>
      </c>
    </row>
    <row r="840" spans="1:6">
      <c r="A840" s="98">
        <v>45127</v>
      </c>
      <c r="B840" s="99" t="s">
        <v>119</v>
      </c>
      <c r="C840" s="99">
        <v>26</v>
      </c>
      <c r="D840" s="99" t="s">
        <v>112</v>
      </c>
      <c r="E840" s="99" t="s">
        <v>105</v>
      </c>
      <c r="F840" s="100">
        <v>772.3950000000001</v>
      </c>
    </row>
    <row r="841" spans="1:6">
      <c r="A841" s="98">
        <v>44987</v>
      </c>
      <c r="B841" s="99" t="s">
        <v>119</v>
      </c>
      <c r="C841" s="99">
        <v>43</v>
      </c>
      <c r="D841" s="99" t="s">
        <v>6</v>
      </c>
      <c r="E841" s="99" t="s">
        <v>115</v>
      </c>
      <c r="F841" s="100">
        <v>1596.8695</v>
      </c>
    </row>
    <row r="842" spans="1:6">
      <c r="A842" s="98">
        <v>45129</v>
      </c>
      <c r="B842" s="99" t="s">
        <v>116</v>
      </c>
      <c r="C842" s="99">
        <v>16</v>
      </c>
      <c r="D842" s="99" t="s">
        <v>114</v>
      </c>
      <c r="E842" s="99" t="s">
        <v>106</v>
      </c>
      <c r="F842" s="100">
        <v>415.2</v>
      </c>
    </row>
    <row r="843" spans="1:6">
      <c r="A843" s="98">
        <v>45251</v>
      </c>
      <c r="B843" s="99" t="s">
        <v>119</v>
      </c>
      <c r="C843" s="99">
        <v>5</v>
      </c>
      <c r="D843" s="99" t="s">
        <v>6</v>
      </c>
      <c r="E843" s="99" t="s">
        <v>111</v>
      </c>
      <c r="F843" s="100">
        <v>218.45</v>
      </c>
    </row>
    <row r="844" spans="1:6">
      <c r="A844" s="98">
        <v>45130</v>
      </c>
      <c r="B844" s="99" t="s">
        <v>107</v>
      </c>
      <c r="C844" s="99">
        <v>43</v>
      </c>
      <c r="D844" s="99" t="s">
        <v>110</v>
      </c>
      <c r="E844" s="99" t="s">
        <v>105</v>
      </c>
      <c r="F844" s="100">
        <v>911.92250000000001</v>
      </c>
    </row>
    <row r="845" spans="1:6">
      <c r="A845" s="98">
        <v>45190</v>
      </c>
      <c r="B845" s="99" t="s">
        <v>118</v>
      </c>
      <c r="C845" s="99">
        <v>4</v>
      </c>
      <c r="D845" s="99" t="s">
        <v>112</v>
      </c>
      <c r="E845" s="99" t="s">
        <v>105</v>
      </c>
      <c r="F845" s="100">
        <v>139.80000000000001</v>
      </c>
    </row>
    <row r="846" spans="1:6">
      <c r="A846" s="98">
        <v>44957</v>
      </c>
      <c r="B846" s="99" t="s">
        <v>116</v>
      </c>
      <c r="C846" s="99">
        <v>600</v>
      </c>
      <c r="D846" s="99" t="s">
        <v>6</v>
      </c>
      <c r="E846" s="99" t="s">
        <v>111</v>
      </c>
      <c r="F846" s="100">
        <v>15073.049999999997</v>
      </c>
    </row>
    <row r="847" spans="1:6">
      <c r="A847" s="98">
        <v>45255</v>
      </c>
      <c r="B847" s="99" t="s">
        <v>117</v>
      </c>
      <c r="C847" s="99">
        <v>30</v>
      </c>
      <c r="D847" s="99" t="s">
        <v>6</v>
      </c>
      <c r="E847" s="99" t="s">
        <v>111</v>
      </c>
      <c r="F847" s="100">
        <v>1114.095</v>
      </c>
    </row>
    <row r="848" spans="1:6">
      <c r="A848" s="98">
        <v>45184</v>
      </c>
      <c r="B848" s="99" t="s">
        <v>118</v>
      </c>
      <c r="C848" s="99">
        <v>28</v>
      </c>
      <c r="D848" s="99" t="s">
        <v>114</v>
      </c>
      <c r="E848" s="99" t="s">
        <v>113</v>
      </c>
      <c r="F848" s="100">
        <v>617.6099999999999</v>
      </c>
    </row>
    <row r="849" spans="1:6">
      <c r="A849" s="98">
        <v>45019</v>
      </c>
      <c r="B849" s="99" t="s">
        <v>117</v>
      </c>
      <c r="C849" s="99">
        <v>6</v>
      </c>
      <c r="D849" s="99" t="s">
        <v>110</v>
      </c>
      <c r="E849" s="99" t="s">
        <v>105</v>
      </c>
      <c r="F849" s="100">
        <v>149.69999999999999</v>
      </c>
    </row>
    <row r="850" spans="1:6">
      <c r="A850" s="98">
        <v>45219</v>
      </c>
      <c r="B850" s="99" t="s">
        <v>116</v>
      </c>
      <c r="C850" s="99">
        <v>600</v>
      </c>
      <c r="D850" s="99" t="s">
        <v>114</v>
      </c>
      <c r="E850" s="99" t="s">
        <v>113</v>
      </c>
      <c r="F850" s="100">
        <v>8952.75</v>
      </c>
    </row>
    <row r="851" spans="1:6">
      <c r="A851" s="98">
        <v>45269</v>
      </c>
      <c r="B851" s="99" t="s">
        <v>107</v>
      </c>
      <c r="C851" s="99">
        <v>35</v>
      </c>
      <c r="D851" s="99" t="s">
        <v>114</v>
      </c>
      <c r="E851" s="99" t="s">
        <v>105</v>
      </c>
      <c r="F851" s="100">
        <v>772.01249999999993</v>
      </c>
    </row>
    <row r="852" spans="1:6">
      <c r="A852" s="98">
        <v>44989</v>
      </c>
      <c r="B852" s="99" t="s">
        <v>119</v>
      </c>
      <c r="C852" s="99">
        <v>26</v>
      </c>
      <c r="D852" s="99" t="s">
        <v>9</v>
      </c>
      <c r="E852" s="99" t="s">
        <v>106</v>
      </c>
      <c r="F852" s="100">
        <v>617.69500000000005</v>
      </c>
    </row>
    <row r="853" spans="1:6">
      <c r="A853" s="98">
        <v>45164</v>
      </c>
      <c r="B853" s="99" t="s">
        <v>119</v>
      </c>
      <c r="C853" s="99">
        <v>3</v>
      </c>
      <c r="D853" s="99" t="s">
        <v>110</v>
      </c>
      <c r="E853" s="99" t="s">
        <v>105</v>
      </c>
      <c r="F853" s="100">
        <v>74.849999999999994</v>
      </c>
    </row>
    <row r="854" spans="1:6">
      <c r="A854" s="98">
        <v>45223</v>
      </c>
      <c r="B854" s="99" t="s">
        <v>116</v>
      </c>
      <c r="C854" s="99">
        <v>550</v>
      </c>
      <c r="D854" s="99" t="s">
        <v>114</v>
      </c>
      <c r="E854" s="99" t="s">
        <v>109</v>
      </c>
      <c r="F854" s="100">
        <v>8206.6875</v>
      </c>
    </row>
    <row r="855" spans="1:6">
      <c r="A855" s="98">
        <v>44970</v>
      </c>
      <c r="B855" s="99" t="s">
        <v>118</v>
      </c>
      <c r="C855" s="99">
        <v>300</v>
      </c>
      <c r="D855" s="99" t="s">
        <v>114</v>
      </c>
      <c r="E855" s="99" t="s">
        <v>105</v>
      </c>
      <c r="F855" s="100">
        <v>4476.375</v>
      </c>
    </row>
    <row r="856" spans="1:6">
      <c r="A856" s="98">
        <v>45187</v>
      </c>
      <c r="B856" s="99" t="s">
        <v>119</v>
      </c>
      <c r="C856" s="99">
        <v>41</v>
      </c>
      <c r="D856" s="99" t="s">
        <v>6</v>
      </c>
      <c r="E856" s="99" t="s">
        <v>115</v>
      </c>
      <c r="F856" s="100">
        <v>1522.5964999999999</v>
      </c>
    </row>
    <row r="857" spans="1:6">
      <c r="A857" s="98">
        <v>45162</v>
      </c>
      <c r="B857" s="99" t="s">
        <v>107</v>
      </c>
      <c r="C857" s="99">
        <v>40</v>
      </c>
      <c r="D857" s="99" t="s">
        <v>114</v>
      </c>
      <c r="E857" s="99" t="s">
        <v>105</v>
      </c>
      <c r="F857" s="100">
        <v>882.3</v>
      </c>
    </row>
    <row r="858" spans="1:6">
      <c r="A858" s="98">
        <v>45252</v>
      </c>
      <c r="B858" s="99" t="s">
        <v>117</v>
      </c>
      <c r="C858" s="99">
        <v>25</v>
      </c>
      <c r="D858" s="99" t="s">
        <v>6</v>
      </c>
      <c r="E858" s="99" t="s">
        <v>105</v>
      </c>
      <c r="F858" s="100">
        <v>928.41249999999991</v>
      </c>
    </row>
    <row r="859" spans="1:6">
      <c r="A859" s="98">
        <v>45191</v>
      </c>
      <c r="B859" s="99" t="s">
        <v>117</v>
      </c>
      <c r="C859" s="99">
        <v>2</v>
      </c>
      <c r="D859" s="99" t="s">
        <v>6</v>
      </c>
      <c r="E859" s="99" t="s">
        <v>113</v>
      </c>
      <c r="F859" s="100">
        <v>87.38</v>
      </c>
    </row>
    <row r="860" spans="1:6">
      <c r="A860" s="98">
        <v>45264</v>
      </c>
      <c r="B860" s="99" t="s">
        <v>116</v>
      </c>
      <c r="C860" s="99">
        <v>4</v>
      </c>
      <c r="D860" s="99" t="s">
        <v>9</v>
      </c>
      <c r="E860" s="99" t="s">
        <v>113</v>
      </c>
      <c r="F860" s="100">
        <v>111.8</v>
      </c>
    </row>
    <row r="861" spans="1:6">
      <c r="A861" s="98">
        <v>45207</v>
      </c>
      <c r="B861" s="99" t="s">
        <v>117</v>
      </c>
      <c r="C861" s="99">
        <v>400</v>
      </c>
      <c r="D861" s="99" t="s">
        <v>112</v>
      </c>
      <c r="E861" s="99" t="s">
        <v>108</v>
      </c>
      <c r="F861" s="100">
        <v>8038.5000000000009</v>
      </c>
    </row>
    <row r="862" spans="1:6">
      <c r="A862" s="98">
        <v>45176</v>
      </c>
      <c r="B862" s="99" t="s">
        <v>119</v>
      </c>
      <c r="C862" s="99">
        <v>375</v>
      </c>
      <c r="D862" s="99" t="s">
        <v>6</v>
      </c>
      <c r="E862" s="99" t="s">
        <v>115</v>
      </c>
      <c r="F862" s="100">
        <v>9420.6562499999982</v>
      </c>
    </row>
    <row r="863" spans="1:6">
      <c r="A863" s="98">
        <v>45103</v>
      </c>
      <c r="B863" s="99" t="s">
        <v>117</v>
      </c>
      <c r="C863" s="99">
        <v>2</v>
      </c>
      <c r="D863" s="99" t="s">
        <v>6</v>
      </c>
      <c r="E863" s="99" t="s">
        <v>106</v>
      </c>
      <c r="F863" s="100">
        <v>87.38</v>
      </c>
    </row>
    <row r="864" spans="1:6">
      <c r="A864" s="98">
        <v>44957</v>
      </c>
      <c r="B864" s="99" t="s">
        <v>119</v>
      </c>
      <c r="C864" s="99">
        <v>475</v>
      </c>
      <c r="D864" s="99" t="s">
        <v>112</v>
      </c>
      <c r="E864" s="99" t="s">
        <v>105</v>
      </c>
      <c r="F864" s="100">
        <v>9545.71875</v>
      </c>
    </row>
    <row r="865" spans="1:6">
      <c r="A865" s="98">
        <v>45218</v>
      </c>
      <c r="B865" s="99" t="s">
        <v>117</v>
      </c>
      <c r="C865" s="99">
        <v>18</v>
      </c>
      <c r="D865" s="99" t="s">
        <v>110</v>
      </c>
      <c r="E865" s="99" t="s">
        <v>111</v>
      </c>
      <c r="F865" s="100">
        <v>449.09999999999997</v>
      </c>
    </row>
    <row r="866" spans="1:6">
      <c r="A866" s="98">
        <v>45267</v>
      </c>
      <c r="B866" s="99" t="s">
        <v>107</v>
      </c>
      <c r="C866" s="99">
        <v>5</v>
      </c>
      <c r="D866" s="99" t="s">
        <v>114</v>
      </c>
      <c r="E866" s="99" t="s">
        <v>111</v>
      </c>
      <c r="F866" s="100">
        <v>129.75</v>
      </c>
    </row>
    <row r="867" spans="1:6">
      <c r="A867" s="98">
        <v>45238</v>
      </c>
      <c r="B867" s="99" t="s">
        <v>116</v>
      </c>
      <c r="C867" s="99">
        <v>425</v>
      </c>
      <c r="D867" s="99" t="s">
        <v>6</v>
      </c>
      <c r="E867" s="99" t="s">
        <v>111</v>
      </c>
      <c r="F867" s="100">
        <v>10676.743749999998</v>
      </c>
    </row>
    <row r="868" spans="1:6">
      <c r="A868" s="98">
        <v>45268</v>
      </c>
      <c r="B868" s="99" t="s">
        <v>119</v>
      </c>
      <c r="C868" s="99">
        <v>3</v>
      </c>
      <c r="D868" s="99" t="s">
        <v>110</v>
      </c>
      <c r="E868" s="99" t="s">
        <v>109</v>
      </c>
      <c r="F868" s="100">
        <v>74.849999999999994</v>
      </c>
    </row>
    <row r="869" spans="1:6">
      <c r="A869" s="98">
        <v>45008</v>
      </c>
      <c r="B869" s="99" t="s">
        <v>107</v>
      </c>
      <c r="C869" s="99">
        <v>6</v>
      </c>
      <c r="D869" s="99" t="s">
        <v>6</v>
      </c>
      <c r="E869" s="99" t="s">
        <v>105</v>
      </c>
      <c r="F869" s="100">
        <v>262.14</v>
      </c>
    </row>
    <row r="870" spans="1:6">
      <c r="A870" s="98">
        <v>45106</v>
      </c>
      <c r="B870" s="99" t="s">
        <v>119</v>
      </c>
      <c r="C870" s="99">
        <v>42</v>
      </c>
      <c r="D870" s="99" t="s">
        <v>114</v>
      </c>
      <c r="E870" s="99" t="s">
        <v>105</v>
      </c>
      <c r="F870" s="100">
        <v>926.41499999999985</v>
      </c>
    </row>
    <row r="871" spans="1:6">
      <c r="A871" s="98">
        <v>45276</v>
      </c>
      <c r="B871" s="99" t="s">
        <v>119</v>
      </c>
      <c r="C871" s="99">
        <v>30</v>
      </c>
      <c r="D871" s="99" t="s">
        <v>114</v>
      </c>
      <c r="E871" s="99" t="s">
        <v>106</v>
      </c>
      <c r="F871" s="100">
        <v>661.72499999999991</v>
      </c>
    </row>
    <row r="872" spans="1:6">
      <c r="A872" s="98">
        <v>45088</v>
      </c>
      <c r="B872" s="99" t="s">
        <v>116</v>
      </c>
      <c r="C872" s="99">
        <v>3</v>
      </c>
      <c r="D872" s="99" t="s">
        <v>112</v>
      </c>
      <c r="E872" s="99" t="s">
        <v>108</v>
      </c>
      <c r="F872" s="100">
        <v>104.85000000000001</v>
      </c>
    </row>
    <row r="873" spans="1:6">
      <c r="A873" s="98">
        <v>45137</v>
      </c>
      <c r="B873" s="99" t="s">
        <v>117</v>
      </c>
      <c r="C873" s="99">
        <v>150</v>
      </c>
      <c r="D873" s="99" t="s">
        <v>112</v>
      </c>
      <c r="E873" s="99" t="s">
        <v>111</v>
      </c>
      <c r="F873" s="100">
        <v>3669.75</v>
      </c>
    </row>
    <row r="874" spans="1:6">
      <c r="A874" s="98">
        <v>45156</v>
      </c>
      <c r="B874" s="99" t="s">
        <v>116</v>
      </c>
      <c r="C874" s="99">
        <v>300</v>
      </c>
      <c r="D874" s="99" t="s">
        <v>6</v>
      </c>
      <c r="E874" s="99" t="s">
        <v>113</v>
      </c>
      <c r="F874" s="100">
        <v>7536.5249999999987</v>
      </c>
    </row>
    <row r="875" spans="1:6">
      <c r="A875" s="98">
        <v>45078</v>
      </c>
      <c r="B875" s="99" t="s">
        <v>116</v>
      </c>
      <c r="C875" s="99">
        <v>34</v>
      </c>
      <c r="D875" s="99" t="s">
        <v>112</v>
      </c>
      <c r="E875" s="99" t="s">
        <v>108</v>
      </c>
      <c r="F875" s="100">
        <v>1010.0550000000001</v>
      </c>
    </row>
    <row r="876" spans="1:6">
      <c r="A876" s="98">
        <v>44951</v>
      </c>
      <c r="B876" s="99" t="s">
        <v>116</v>
      </c>
      <c r="C876" s="99">
        <v>26</v>
      </c>
      <c r="D876" s="99" t="s">
        <v>112</v>
      </c>
      <c r="E876" s="99" t="s">
        <v>108</v>
      </c>
      <c r="F876" s="100">
        <v>772.3950000000001</v>
      </c>
    </row>
    <row r="877" spans="1:6">
      <c r="A877" s="98">
        <v>45237</v>
      </c>
      <c r="B877" s="99" t="s">
        <v>117</v>
      </c>
      <c r="C877" s="99">
        <v>4</v>
      </c>
      <c r="D877" s="99" t="s">
        <v>6</v>
      </c>
      <c r="E877" s="99" t="s">
        <v>105</v>
      </c>
      <c r="F877" s="100">
        <v>174.76</v>
      </c>
    </row>
    <row r="878" spans="1:6">
      <c r="A878" s="98">
        <v>45217</v>
      </c>
      <c r="B878" s="99" t="s">
        <v>117</v>
      </c>
      <c r="C878" s="99">
        <v>75</v>
      </c>
      <c r="D878" s="99" t="s">
        <v>9</v>
      </c>
      <c r="E878" s="99" t="s">
        <v>105</v>
      </c>
      <c r="F878" s="100">
        <v>1572.1875</v>
      </c>
    </row>
    <row r="879" spans="1:6">
      <c r="A879" s="98">
        <v>45004</v>
      </c>
      <c r="B879" s="99" t="s">
        <v>117</v>
      </c>
      <c r="C879" s="99">
        <v>375</v>
      </c>
      <c r="D879" s="99" t="s">
        <v>9</v>
      </c>
      <c r="E879" s="99" t="s">
        <v>108</v>
      </c>
      <c r="F879" s="100">
        <v>6026.71875</v>
      </c>
    </row>
    <row r="880" spans="1:6">
      <c r="A880" s="98">
        <v>45142</v>
      </c>
      <c r="B880" s="99" t="s">
        <v>119</v>
      </c>
      <c r="C880" s="99">
        <v>40</v>
      </c>
      <c r="D880" s="99" t="s">
        <v>112</v>
      </c>
      <c r="E880" s="99" t="s">
        <v>113</v>
      </c>
      <c r="F880" s="100">
        <v>1188.3000000000002</v>
      </c>
    </row>
    <row r="881" spans="1:6">
      <c r="A881" s="98">
        <v>45097</v>
      </c>
      <c r="B881" s="99" t="s">
        <v>116</v>
      </c>
      <c r="C881" s="99">
        <v>3</v>
      </c>
      <c r="D881" s="99" t="s">
        <v>9</v>
      </c>
      <c r="E881" s="99" t="s">
        <v>106</v>
      </c>
      <c r="F881" s="100">
        <v>83.85</v>
      </c>
    </row>
    <row r="882" spans="1:6">
      <c r="A882" s="98">
        <v>44953</v>
      </c>
      <c r="B882" s="99" t="s">
        <v>107</v>
      </c>
      <c r="C882" s="99">
        <v>34</v>
      </c>
      <c r="D882" s="99" t="s">
        <v>6</v>
      </c>
      <c r="E882" s="99" t="s">
        <v>113</v>
      </c>
      <c r="F882" s="100">
        <v>1262.6409999999998</v>
      </c>
    </row>
    <row r="883" spans="1:6">
      <c r="A883" s="98">
        <v>45247</v>
      </c>
      <c r="B883" s="99" t="s">
        <v>119</v>
      </c>
      <c r="C883" s="99">
        <v>350</v>
      </c>
      <c r="D883" s="99" t="s">
        <v>110</v>
      </c>
      <c r="E883" s="99" t="s">
        <v>109</v>
      </c>
      <c r="F883" s="100">
        <v>5021.1874999999991</v>
      </c>
    </row>
    <row r="884" spans="1:6">
      <c r="A884" s="98">
        <v>45283</v>
      </c>
      <c r="B884" s="99" t="s">
        <v>117</v>
      </c>
      <c r="C884" s="99">
        <v>150</v>
      </c>
      <c r="D884" s="99" t="s">
        <v>114</v>
      </c>
      <c r="E884" s="99" t="s">
        <v>111</v>
      </c>
      <c r="F884" s="100">
        <v>2724.75</v>
      </c>
    </row>
    <row r="885" spans="1:6">
      <c r="A885" s="98">
        <v>45205</v>
      </c>
      <c r="B885" s="99" t="s">
        <v>119</v>
      </c>
      <c r="C885" s="99">
        <v>6</v>
      </c>
      <c r="D885" s="99" t="s">
        <v>114</v>
      </c>
      <c r="E885" s="99" t="s">
        <v>105</v>
      </c>
      <c r="F885" s="100">
        <v>155.69999999999999</v>
      </c>
    </row>
    <row r="886" spans="1:6">
      <c r="A886" s="98">
        <v>45076</v>
      </c>
      <c r="B886" s="99" t="s">
        <v>118</v>
      </c>
      <c r="C886" s="99">
        <v>6</v>
      </c>
      <c r="D886" s="99" t="s">
        <v>114</v>
      </c>
      <c r="E886" s="99" t="s">
        <v>109</v>
      </c>
      <c r="F886" s="100">
        <v>155.69999999999999</v>
      </c>
    </row>
    <row r="887" spans="1:6">
      <c r="A887" s="98">
        <v>44964</v>
      </c>
      <c r="B887" s="99" t="s">
        <v>116</v>
      </c>
      <c r="C887" s="99">
        <v>7</v>
      </c>
      <c r="D887" s="99" t="s">
        <v>6</v>
      </c>
      <c r="E887" s="99" t="s">
        <v>115</v>
      </c>
      <c r="F887" s="100">
        <v>305.83</v>
      </c>
    </row>
    <row r="888" spans="1:6">
      <c r="A888" s="98">
        <v>45001</v>
      </c>
      <c r="B888" s="99" t="s">
        <v>116</v>
      </c>
      <c r="C888" s="99">
        <v>31</v>
      </c>
      <c r="D888" s="99" t="s">
        <v>114</v>
      </c>
      <c r="E888" s="99" t="s">
        <v>106</v>
      </c>
      <c r="F888" s="100">
        <v>683.78249999999991</v>
      </c>
    </row>
    <row r="889" spans="1:6">
      <c r="A889" s="98">
        <v>45283</v>
      </c>
      <c r="B889" s="99" t="s">
        <v>117</v>
      </c>
      <c r="C889" s="99">
        <v>46</v>
      </c>
      <c r="D889" s="99" t="s">
        <v>9</v>
      </c>
      <c r="E889" s="99" t="s">
        <v>105</v>
      </c>
      <c r="F889" s="100">
        <v>1092.845</v>
      </c>
    </row>
    <row r="890" spans="1:6">
      <c r="A890" s="98">
        <v>45084</v>
      </c>
      <c r="B890" s="99" t="s">
        <v>116</v>
      </c>
      <c r="C890" s="99">
        <v>7</v>
      </c>
      <c r="D890" s="99" t="s">
        <v>112</v>
      </c>
      <c r="E890" s="99" t="s">
        <v>113</v>
      </c>
      <c r="F890" s="100">
        <v>244.65000000000003</v>
      </c>
    </row>
    <row r="891" spans="1:6">
      <c r="A891" s="98">
        <v>44957</v>
      </c>
      <c r="B891" s="99" t="s">
        <v>119</v>
      </c>
      <c r="C891" s="99">
        <v>43</v>
      </c>
      <c r="D891" s="99" t="s">
        <v>114</v>
      </c>
      <c r="E891" s="99" t="s">
        <v>115</v>
      </c>
      <c r="F891" s="100">
        <v>948.47249999999985</v>
      </c>
    </row>
    <row r="892" spans="1:6">
      <c r="A892" s="98">
        <v>45184</v>
      </c>
      <c r="B892" s="99" t="s">
        <v>117</v>
      </c>
      <c r="C892" s="99">
        <v>47</v>
      </c>
      <c r="D892" s="99" t="s">
        <v>112</v>
      </c>
      <c r="E892" s="99" t="s">
        <v>113</v>
      </c>
      <c r="F892" s="100">
        <v>1396.2525000000001</v>
      </c>
    </row>
    <row r="893" spans="1:6">
      <c r="A893" s="98">
        <v>45033</v>
      </c>
      <c r="B893" s="99" t="s">
        <v>117</v>
      </c>
      <c r="C893" s="99">
        <v>200</v>
      </c>
      <c r="D893" s="99" t="s">
        <v>114</v>
      </c>
      <c r="E893" s="99" t="s">
        <v>111</v>
      </c>
      <c r="F893" s="100">
        <v>3633</v>
      </c>
    </row>
    <row r="894" spans="1:6">
      <c r="A894" s="98">
        <v>45217</v>
      </c>
      <c r="B894" s="99" t="s">
        <v>116</v>
      </c>
      <c r="C894" s="99">
        <v>250</v>
      </c>
      <c r="D894" s="99" t="s">
        <v>6</v>
      </c>
      <c r="E894" s="99" t="s">
        <v>105</v>
      </c>
      <c r="F894" s="100">
        <v>7645.7499999999991</v>
      </c>
    </row>
    <row r="895" spans="1:6">
      <c r="A895" s="98">
        <v>45178</v>
      </c>
      <c r="B895" s="99" t="s">
        <v>119</v>
      </c>
      <c r="C895" s="99">
        <v>250</v>
      </c>
      <c r="D895" s="99" t="s">
        <v>112</v>
      </c>
      <c r="E895" s="99" t="s">
        <v>111</v>
      </c>
      <c r="F895" s="100">
        <v>6116.25</v>
      </c>
    </row>
    <row r="896" spans="1:6">
      <c r="A896" s="98">
        <v>45123</v>
      </c>
      <c r="B896" s="99" t="s">
        <v>116</v>
      </c>
      <c r="C896" s="99">
        <v>46</v>
      </c>
      <c r="D896" s="99" t="s">
        <v>110</v>
      </c>
      <c r="E896" s="99" t="s">
        <v>105</v>
      </c>
      <c r="F896" s="100">
        <v>975.54499999999996</v>
      </c>
    </row>
    <row r="897" spans="1:6">
      <c r="A897" s="98">
        <v>44962</v>
      </c>
      <c r="B897" s="99" t="s">
        <v>119</v>
      </c>
      <c r="C897" s="99">
        <v>3</v>
      </c>
      <c r="D897" s="99" t="s">
        <v>112</v>
      </c>
      <c r="E897" s="99" t="s">
        <v>106</v>
      </c>
      <c r="F897" s="100">
        <v>104.85000000000001</v>
      </c>
    </row>
    <row r="898" spans="1:6">
      <c r="A898" s="98">
        <v>45211</v>
      </c>
      <c r="B898" s="99" t="s">
        <v>116</v>
      </c>
      <c r="C898" s="99">
        <v>47</v>
      </c>
      <c r="D898" s="99" t="s">
        <v>6</v>
      </c>
      <c r="E898" s="99" t="s">
        <v>115</v>
      </c>
      <c r="F898" s="100">
        <v>1745.4154999999998</v>
      </c>
    </row>
    <row r="899" spans="1:6">
      <c r="A899" s="98">
        <v>45228</v>
      </c>
      <c r="B899" s="99" t="s">
        <v>119</v>
      </c>
      <c r="C899" s="99">
        <v>50</v>
      </c>
      <c r="D899" s="99" t="s">
        <v>6</v>
      </c>
      <c r="E899" s="99" t="s">
        <v>113</v>
      </c>
      <c r="F899" s="100">
        <v>1638.375</v>
      </c>
    </row>
    <row r="900" spans="1:6">
      <c r="A900" s="98">
        <v>45150</v>
      </c>
      <c r="B900" s="99" t="s">
        <v>117</v>
      </c>
      <c r="C900" s="99">
        <v>175</v>
      </c>
      <c r="D900" s="99" t="s">
        <v>112</v>
      </c>
      <c r="E900" s="99" t="s">
        <v>115</v>
      </c>
      <c r="F900" s="100">
        <v>4281.375</v>
      </c>
    </row>
    <row r="901" spans="1:6">
      <c r="A901" s="98">
        <v>45177</v>
      </c>
      <c r="B901" s="99" t="s">
        <v>107</v>
      </c>
      <c r="C901" s="99">
        <v>7</v>
      </c>
      <c r="D901" s="99" t="s">
        <v>110</v>
      </c>
      <c r="E901" s="99" t="s">
        <v>106</v>
      </c>
      <c r="F901" s="100">
        <v>174.65</v>
      </c>
    </row>
    <row r="902" spans="1:6">
      <c r="A902" s="98">
        <v>45074</v>
      </c>
      <c r="B902" s="99" t="s">
        <v>117</v>
      </c>
      <c r="C902" s="99">
        <v>36</v>
      </c>
      <c r="D902" s="99" t="s">
        <v>114</v>
      </c>
      <c r="E902" s="99" t="s">
        <v>113</v>
      </c>
      <c r="F902" s="100">
        <v>794.06999999999994</v>
      </c>
    </row>
    <row r="903" spans="1:6">
      <c r="A903" s="98">
        <v>45280</v>
      </c>
      <c r="B903" s="99" t="s">
        <v>119</v>
      </c>
      <c r="C903" s="99">
        <v>11</v>
      </c>
      <c r="D903" s="99" t="s">
        <v>110</v>
      </c>
      <c r="E903" s="99" t="s">
        <v>111</v>
      </c>
      <c r="F903" s="100">
        <v>274.45</v>
      </c>
    </row>
    <row r="904" spans="1:6">
      <c r="A904" s="98">
        <v>45020</v>
      </c>
      <c r="B904" s="99" t="s">
        <v>119</v>
      </c>
      <c r="C904" s="99">
        <v>6</v>
      </c>
      <c r="D904" s="99" t="s">
        <v>6</v>
      </c>
      <c r="E904" s="99" t="s">
        <v>106</v>
      </c>
      <c r="F904" s="100">
        <v>262.14</v>
      </c>
    </row>
    <row r="905" spans="1:6">
      <c r="A905" s="98">
        <v>45059</v>
      </c>
      <c r="B905" s="99" t="s">
        <v>118</v>
      </c>
      <c r="C905" s="99">
        <v>8</v>
      </c>
      <c r="D905" s="99" t="s">
        <v>114</v>
      </c>
      <c r="E905" s="99" t="s">
        <v>109</v>
      </c>
      <c r="F905" s="100">
        <v>207.6</v>
      </c>
    </row>
    <row r="906" spans="1:6">
      <c r="A906" s="98">
        <v>44986</v>
      </c>
      <c r="B906" s="99" t="s">
        <v>117</v>
      </c>
      <c r="C906" s="99">
        <v>8</v>
      </c>
      <c r="D906" s="99" t="s">
        <v>114</v>
      </c>
      <c r="E906" s="99" t="s">
        <v>105</v>
      </c>
      <c r="F906" s="100">
        <v>207.6</v>
      </c>
    </row>
    <row r="907" spans="1:6">
      <c r="A907" s="98">
        <v>45256</v>
      </c>
      <c r="B907" s="99" t="s">
        <v>107</v>
      </c>
      <c r="C907" s="99">
        <v>400</v>
      </c>
      <c r="D907" s="99" t="s">
        <v>114</v>
      </c>
      <c r="E907" s="99" t="s">
        <v>106</v>
      </c>
      <c r="F907" s="100">
        <v>5968.4999999999991</v>
      </c>
    </row>
    <row r="908" spans="1:6">
      <c r="A908" s="98">
        <v>45053</v>
      </c>
      <c r="B908" s="99" t="s">
        <v>119</v>
      </c>
      <c r="C908" s="99">
        <v>8</v>
      </c>
      <c r="D908" s="99" t="s">
        <v>110</v>
      </c>
      <c r="E908" s="99" t="s">
        <v>108</v>
      </c>
      <c r="F908" s="100">
        <v>199.6</v>
      </c>
    </row>
    <row r="909" spans="1:6">
      <c r="A909" s="98">
        <v>45130</v>
      </c>
      <c r="B909" s="99" t="s">
        <v>117</v>
      </c>
      <c r="C909" s="99">
        <v>300</v>
      </c>
      <c r="D909" s="99" t="s">
        <v>110</v>
      </c>
      <c r="E909" s="99" t="s">
        <v>111</v>
      </c>
      <c r="F909" s="100">
        <v>4303.8749999999991</v>
      </c>
    </row>
    <row r="910" spans="1:6">
      <c r="A910" s="98">
        <v>45022</v>
      </c>
      <c r="B910" s="99" t="s">
        <v>118</v>
      </c>
      <c r="C910" s="99">
        <v>6</v>
      </c>
      <c r="D910" s="99" t="s">
        <v>112</v>
      </c>
      <c r="E910" s="99" t="s">
        <v>106</v>
      </c>
      <c r="F910" s="100">
        <v>209.70000000000002</v>
      </c>
    </row>
    <row r="911" spans="1:6">
      <c r="A911" s="98">
        <v>45169</v>
      </c>
      <c r="B911" s="99" t="s">
        <v>119</v>
      </c>
      <c r="C911" s="99">
        <v>8</v>
      </c>
      <c r="D911" s="99" t="s">
        <v>112</v>
      </c>
      <c r="E911" s="99" t="s">
        <v>111</v>
      </c>
      <c r="F911" s="100">
        <v>279.60000000000002</v>
      </c>
    </row>
    <row r="912" spans="1:6">
      <c r="A912" s="98">
        <v>45289</v>
      </c>
      <c r="B912" s="99" t="s">
        <v>117</v>
      </c>
      <c r="C912" s="99">
        <v>40</v>
      </c>
      <c r="D912" s="99" t="s">
        <v>114</v>
      </c>
      <c r="E912" s="99" t="s">
        <v>106</v>
      </c>
      <c r="F912" s="100">
        <v>882.3</v>
      </c>
    </row>
    <row r="913" spans="1:6">
      <c r="A913" s="98">
        <v>45040</v>
      </c>
      <c r="B913" s="99" t="s">
        <v>117</v>
      </c>
      <c r="C913" s="99">
        <v>11</v>
      </c>
      <c r="D913" s="99" t="s">
        <v>112</v>
      </c>
      <c r="E913" s="99" t="s">
        <v>113</v>
      </c>
      <c r="F913" s="100">
        <v>384.45000000000005</v>
      </c>
    </row>
    <row r="914" spans="1:6">
      <c r="A914" s="98">
        <v>45062</v>
      </c>
      <c r="B914" s="99" t="s">
        <v>107</v>
      </c>
      <c r="C914" s="99">
        <v>7</v>
      </c>
      <c r="D914" s="99" t="s">
        <v>112</v>
      </c>
      <c r="E914" s="99" t="s">
        <v>106</v>
      </c>
      <c r="F914" s="100">
        <v>244.65000000000003</v>
      </c>
    </row>
    <row r="915" spans="1:6">
      <c r="A915" s="98">
        <v>45050</v>
      </c>
      <c r="B915" s="99" t="s">
        <v>118</v>
      </c>
      <c r="C915" s="99">
        <v>4</v>
      </c>
      <c r="D915" s="99" t="s">
        <v>112</v>
      </c>
      <c r="E915" s="99" t="s">
        <v>108</v>
      </c>
      <c r="F915" s="100">
        <v>139.80000000000001</v>
      </c>
    </row>
    <row r="916" spans="1:6">
      <c r="A916" s="98">
        <v>45144</v>
      </c>
      <c r="B916" s="99" t="s">
        <v>119</v>
      </c>
      <c r="C916" s="99">
        <v>4</v>
      </c>
      <c r="D916" s="99" t="s">
        <v>6</v>
      </c>
      <c r="E916" s="99" t="s">
        <v>108</v>
      </c>
      <c r="F916" s="100">
        <v>174.76</v>
      </c>
    </row>
    <row r="917" spans="1:6">
      <c r="A917" s="98">
        <v>45024</v>
      </c>
      <c r="B917" s="99" t="s">
        <v>116</v>
      </c>
      <c r="C917" s="99">
        <v>8</v>
      </c>
      <c r="D917" s="99" t="s">
        <v>114</v>
      </c>
      <c r="E917" s="99" t="s">
        <v>109</v>
      </c>
      <c r="F917" s="100">
        <v>207.6</v>
      </c>
    </row>
    <row r="918" spans="1:6">
      <c r="A918" s="98">
        <v>45078</v>
      </c>
      <c r="B918" s="99" t="s">
        <v>117</v>
      </c>
      <c r="C918" s="99">
        <v>225</v>
      </c>
      <c r="D918" s="99" t="s">
        <v>110</v>
      </c>
      <c r="E918" s="99" t="s">
        <v>115</v>
      </c>
      <c r="F918" s="100">
        <v>3929.625</v>
      </c>
    </row>
    <row r="919" spans="1:6">
      <c r="A919" s="98">
        <v>45182</v>
      </c>
      <c r="B919" s="99" t="s">
        <v>117</v>
      </c>
      <c r="C919" s="99">
        <v>2</v>
      </c>
      <c r="D919" s="99" t="s">
        <v>112</v>
      </c>
      <c r="E919" s="99" t="s">
        <v>111</v>
      </c>
      <c r="F919" s="100">
        <v>69.900000000000006</v>
      </c>
    </row>
    <row r="920" spans="1:6">
      <c r="A920" s="98">
        <v>45040</v>
      </c>
      <c r="B920" s="99" t="s">
        <v>116</v>
      </c>
      <c r="C920" s="99">
        <v>6</v>
      </c>
      <c r="D920" s="99" t="s">
        <v>112</v>
      </c>
      <c r="E920" s="99" t="s">
        <v>106</v>
      </c>
      <c r="F920" s="100">
        <v>209.70000000000002</v>
      </c>
    </row>
    <row r="921" spans="1:6">
      <c r="A921" s="98">
        <v>45160</v>
      </c>
      <c r="B921" s="99" t="s">
        <v>118</v>
      </c>
      <c r="C921" s="99">
        <v>4</v>
      </c>
      <c r="D921" s="99" t="s">
        <v>112</v>
      </c>
      <c r="E921" s="99" t="s">
        <v>106</v>
      </c>
      <c r="F921" s="100">
        <v>139.80000000000001</v>
      </c>
    </row>
    <row r="922" spans="1:6">
      <c r="A922" s="98">
        <v>45006</v>
      </c>
      <c r="B922" s="99" t="s">
        <v>116</v>
      </c>
      <c r="C922" s="99">
        <v>9</v>
      </c>
      <c r="D922" s="99" t="s">
        <v>6</v>
      </c>
      <c r="E922" s="99" t="s">
        <v>111</v>
      </c>
      <c r="F922" s="100">
        <v>393.21</v>
      </c>
    </row>
    <row r="923" spans="1:6">
      <c r="A923" s="98">
        <v>45046</v>
      </c>
      <c r="B923" s="99" t="s">
        <v>116</v>
      </c>
      <c r="C923" s="99">
        <v>11</v>
      </c>
      <c r="D923" s="99" t="s">
        <v>110</v>
      </c>
      <c r="E923" s="99" t="s">
        <v>108</v>
      </c>
      <c r="F923" s="100">
        <v>274.45</v>
      </c>
    </row>
    <row r="924" spans="1:6">
      <c r="A924" s="98">
        <v>45035</v>
      </c>
      <c r="B924" s="99" t="s">
        <v>118</v>
      </c>
      <c r="C924" s="99">
        <v>575</v>
      </c>
      <c r="D924" s="99" t="s">
        <v>6</v>
      </c>
      <c r="E924" s="99" t="s">
        <v>109</v>
      </c>
      <c r="F924" s="100">
        <v>14445.006249999997</v>
      </c>
    </row>
    <row r="925" spans="1:6">
      <c r="A925" s="98">
        <v>44928</v>
      </c>
      <c r="B925" s="99" t="s">
        <v>116</v>
      </c>
      <c r="C925" s="99">
        <v>75</v>
      </c>
      <c r="D925" s="99" t="s">
        <v>114</v>
      </c>
      <c r="E925" s="99" t="s">
        <v>105</v>
      </c>
      <c r="F925" s="100">
        <v>1459.6875</v>
      </c>
    </row>
    <row r="926" spans="1:6">
      <c r="A926" s="98">
        <v>45021</v>
      </c>
      <c r="B926" s="99" t="s">
        <v>117</v>
      </c>
      <c r="C926" s="99">
        <v>575</v>
      </c>
      <c r="D926" s="99" t="s">
        <v>9</v>
      </c>
      <c r="E926" s="99" t="s">
        <v>113</v>
      </c>
      <c r="F926" s="100">
        <v>9240.96875</v>
      </c>
    </row>
    <row r="927" spans="1:6">
      <c r="A927" s="98">
        <v>45210</v>
      </c>
      <c r="B927" s="99" t="s">
        <v>116</v>
      </c>
      <c r="C927" s="99">
        <v>150</v>
      </c>
      <c r="D927" s="99" t="s">
        <v>114</v>
      </c>
      <c r="E927" s="99" t="s">
        <v>111</v>
      </c>
      <c r="F927" s="100">
        <v>2724.75</v>
      </c>
    </row>
    <row r="928" spans="1:6">
      <c r="A928" s="98">
        <v>45056</v>
      </c>
      <c r="B928" s="99" t="s">
        <v>107</v>
      </c>
      <c r="C928" s="99">
        <v>35</v>
      </c>
      <c r="D928" s="99" t="s">
        <v>6</v>
      </c>
      <c r="E928" s="99" t="s">
        <v>109</v>
      </c>
      <c r="F928" s="100">
        <v>1299.7774999999999</v>
      </c>
    </row>
    <row r="929" spans="1:6">
      <c r="A929" s="98">
        <v>45087</v>
      </c>
      <c r="B929" s="99" t="s">
        <v>116</v>
      </c>
      <c r="C929" s="99">
        <v>325</v>
      </c>
      <c r="D929" s="99" t="s">
        <v>112</v>
      </c>
      <c r="E929" s="99" t="s">
        <v>105</v>
      </c>
      <c r="F929" s="100">
        <v>6531.28125</v>
      </c>
    </row>
    <row r="930" spans="1:6">
      <c r="A930" s="98">
        <v>45017</v>
      </c>
      <c r="B930" s="99" t="s">
        <v>107</v>
      </c>
      <c r="C930" s="99">
        <v>1</v>
      </c>
      <c r="D930" s="99" t="s">
        <v>112</v>
      </c>
      <c r="E930" s="99" t="s">
        <v>106</v>
      </c>
      <c r="F930" s="100">
        <v>34.950000000000003</v>
      </c>
    </row>
    <row r="931" spans="1:6">
      <c r="A931" s="98">
        <v>45088</v>
      </c>
      <c r="B931" s="99" t="s">
        <v>117</v>
      </c>
      <c r="C931" s="99">
        <v>150</v>
      </c>
      <c r="D931" s="99" t="s">
        <v>6</v>
      </c>
      <c r="E931" s="99" t="s">
        <v>105</v>
      </c>
      <c r="F931" s="100">
        <v>4587.4499999999989</v>
      </c>
    </row>
    <row r="932" spans="1:6">
      <c r="A932" s="98">
        <v>45039</v>
      </c>
      <c r="B932" s="99" t="s">
        <v>119</v>
      </c>
      <c r="C932" s="99">
        <v>37</v>
      </c>
      <c r="D932" s="99" t="s">
        <v>9</v>
      </c>
      <c r="E932" s="99" t="s">
        <v>113</v>
      </c>
      <c r="F932" s="100">
        <v>879.02750000000003</v>
      </c>
    </row>
    <row r="933" spans="1:6">
      <c r="A933" s="98">
        <v>44967</v>
      </c>
      <c r="B933" s="99" t="s">
        <v>117</v>
      </c>
      <c r="C933" s="99">
        <v>3</v>
      </c>
      <c r="D933" s="99" t="s">
        <v>112</v>
      </c>
      <c r="E933" s="99" t="s">
        <v>106</v>
      </c>
      <c r="F933" s="100">
        <v>104.85000000000001</v>
      </c>
    </row>
    <row r="934" spans="1:6">
      <c r="A934" s="98">
        <v>44937</v>
      </c>
      <c r="B934" s="99" t="s">
        <v>119</v>
      </c>
      <c r="C934" s="99">
        <v>6</v>
      </c>
      <c r="D934" s="99" t="s">
        <v>112</v>
      </c>
      <c r="E934" s="99" t="s">
        <v>115</v>
      </c>
      <c r="F934" s="100">
        <v>209.70000000000002</v>
      </c>
    </row>
    <row r="935" spans="1:6">
      <c r="A935" s="98">
        <v>45229</v>
      </c>
      <c r="B935" s="99" t="s">
        <v>116</v>
      </c>
      <c r="C935" s="99">
        <v>43</v>
      </c>
      <c r="D935" s="99" t="s">
        <v>9</v>
      </c>
      <c r="E935" s="99" t="s">
        <v>106</v>
      </c>
      <c r="F935" s="100">
        <v>1021.5725</v>
      </c>
    </row>
    <row r="936" spans="1:6">
      <c r="A936" s="98">
        <v>44977</v>
      </c>
      <c r="B936" s="99" t="s">
        <v>118</v>
      </c>
      <c r="C936" s="99">
        <v>15</v>
      </c>
      <c r="D936" s="99" t="s">
        <v>110</v>
      </c>
      <c r="E936" s="99" t="s">
        <v>106</v>
      </c>
      <c r="F936" s="100">
        <v>374.25</v>
      </c>
    </row>
    <row r="937" spans="1:6">
      <c r="A937" s="98">
        <v>45048</v>
      </c>
      <c r="B937" s="99" t="s">
        <v>117</v>
      </c>
      <c r="C937" s="99">
        <v>3</v>
      </c>
      <c r="D937" s="99" t="s">
        <v>110</v>
      </c>
      <c r="E937" s="99" t="s">
        <v>105</v>
      </c>
      <c r="F937" s="100">
        <v>74.849999999999994</v>
      </c>
    </row>
    <row r="938" spans="1:6">
      <c r="A938" s="98">
        <v>44953</v>
      </c>
      <c r="B938" s="99" t="s">
        <v>118</v>
      </c>
      <c r="C938" s="99">
        <v>9</v>
      </c>
      <c r="D938" s="99" t="s">
        <v>110</v>
      </c>
      <c r="E938" s="99" t="s">
        <v>111</v>
      </c>
      <c r="F938" s="100">
        <v>224.54999999999998</v>
      </c>
    </row>
    <row r="939" spans="1:6">
      <c r="A939" s="98">
        <v>45088</v>
      </c>
      <c r="B939" s="99" t="s">
        <v>107</v>
      </c>
      <c r="C939" s="99">
        <v>8</v>
      </c>
      <c r="D939" s="99" t="s">
        <v>9</v>
      </c>
      <c r="E939" s="99" t="s">
        <v>105</v>
      </c>
      <c r="F939" s="100">
        <v>223.6</v>
      </c>
    </row>
    <row r="940" spans="1:6">
      <c r="A940" s="98">
        <v>45041</v>
      </c>
      <c r="B940" s="99" t="s">
        <v>119</v>
      </c>
      <c r="C940" s="99">
        <v>75</v>
      </c>
      <c r="D940" s="99" t="s">
        <v>9</v>
      </c>
      <c r="E940" s="99" t="s">
        <v>108</v>
      </c>
      <c r="F940" s="100">
        <v>1572.1875</v>
      </c>
    </row>
    <row r="941" spans="1:6">
      <c r="A941" s="98">
        <v>45009</v>
      </c>
      <c r="B941" s="99" t="s">
        <v>118</v>
      </c>
      <c r="C941" s="99">
        <v>40</v>
      </c>
      <c r="D941" s="99" t="s">
        <v>114</v>
      </c>
      <c r="E941" s="99" t="s">
        <v>105</v>
      </c>
      <c r="F941" s="100">
        <v>882.3</v>
      </c>
    </row>
    <row r="942" spans="1:6">
      <c r="A942" s="98">
        <v>44996</v>
      </c>
      <c r="B942" s="99" t="s">
        <v>117</v>
      </c>
      <c r="C942" s="99">
        <v>2</v>
      </c>
      <c r="D942" s="99" t="s">
        <v>112</v>
      </c>
      <c r="E942" s="99" t="s">
        <v>115</v>
      </c>
      <c r="F942" s="100">
        <v>69.900000000000006</v>
      </c>
    </row>
    <row r="943" spans="1:6">
      <c r="A943" s="98">
        <v>45082</v>
      </c>
      <c r="B943" s="99" t="s">
        <v>117</v>
      </c>
      <c r="C943" s="99">
        <v>325</v>
      </c>
      <c r="D943" s="99" t="s">
        <v>9</v>
      </c>
      <c r="E943" s="99" t="s">
        <v>111</v>
      </c>
      <c r="F943" s="100">
        <v>5223.15625</v>
      </c>
    </row>
    <row r="944" spans="1:6">
      <c r="A944" s="98">
        <v>45178</v>
      </c>
      <c r="B944" s="99" t="s">
        <v>107</v>
      </c>
      <c r="C944" s="99">
        <v>44</v>
      </c>
      <c r="D944" s="99" t="s">
        <v>9</v>
      </c>
      <c r="E944" s="99" t="s">
        <v>109</v>
      </c>
      <c r="F944" s="100">
        <v>1045.33</v>
      </c>
    </row>
    <row r="945" spans="1:6">
      <c r="A945" s="98">
        <v>45006</v>
      </c>
      <c r="B945" s="99" t="s">
        <v>119</v>
      </c>
      <c r="C945" s="99">
        <v>43</v>
      </c>
      <c r="D945" s="99" t="s">
        <v>110</v>
      </c>
      <c r="E945" s="99" t="s">
        <v>105</v>
      </c>
      <c r="F945" s="100">
        <v>911.92250000000001</v>
      </c>
    </row>
    <row r="946" spans="1:6">
      <c r="A946" s="98">
        <v>45220</v>
      </c>
      <c r="B946" s="99" t="s">
        <v>119</v>
      </c>
      <c r="C946" s="99">
        <v>34</v>
      </c>
      <c r="D946" s="99" t="s">
        <v>110</v>
      </c>
      <c r="E946" s="99" t="s">
        <v>108</v>
      </c>
      <c r="F946" s="100">
        <v>721.05499999999995</v>
      </c>
    </row>
    <row r="947" spans="1:6">
      <c r="A947" s="98">
        <v>45002</v>
      </c>
      <c r="B947" s="99" t="s">
        <v>118</v>
      </c>
      <c r="C947" s="99">
        <v>125</v>
      </c>
      <c r="D947" s="99" t="s">
        <v>114</v>
      </c>
      <c r="E947" s="99" t="s">
        <v>113</v>
      </c>
      <c r="F947" s="100">
        <v>2270.625</v>
      </c>
    </row>
    <row r="948" spans="1:6">
      <c r="A948" s="98">
        <v>44953</v>
      </c>
      <c r="B948" s="99" t="s">
        <v>119</v>
      </c>
      <c r="C948" s="99">
        <v>1</v>
      </c>
      <c r="D948" s="99" t="s">
        <v>9</v>
      </c>
      <c r="E948" s="99" t="s">
        <v>113</v>
      </c>
      <c r="F948" s="100">
        <v>27.95</v>
      </c>
    </row>
    <row r="949" spans="1:6">
      <c r="A949" s="98">
        <v>44934</v>
      </c>
      <c r="B949" s="99" t="s">
        <v>117</v>
      </c>
      <c r="C949" s="99">
        <v>325</v>
      </c>
      <c r="D949" s="99" t="s">
        <v>112</v>
      </c>
      <c r="E949" s="99" t="s">
        <v>108</v>
      </c>
      <c r="F949" s="100">
        <v>6531.28125</v>
      </c>
    </row>
    <row r="950" spans="1:6">
      <c r="A950" s="98">
        <v>45146</v>
      </c>
      <c r="B950" s="99" t="s">
        <v>119</v>
      </c>
      <c r="C950" s="99">
        <v>44</v>
      </c>
      <c r="D950" s="99" t="s">
        <v>110</v>
      </c>
      <c r="E950" s="99" t="s">
        <v>111</v>
      </c>
      <c r="F950" s="100">
        <v>933.13</v>
      </c>
    </row>
    <row r="951" spans="1:6">
      <c r="A951" s="98">
        <v>45190</v>
      </c>
      <c r="B951" s="99" t="s">
        <v>117</v>
      </c>
      <c r="C951" s="99">
        <v>5</v>
      </c>
      <c r="D951" s="99" t="s">
        <v>112</v>
      </c>
      <c r="E951" s="99" t="s">
        <v>109</v>
      </c>
      <c r="F951" s="100">
        <v>174.75</v>
      </c>
    </row>
    <row r="952" spans="1:6">
      <c r="A952" s="98">
        <v>45221</v>
      </c>
      <c r="B952" s="99" t="s">
        <v>118</v>
      </c>
      <c r="C952" s="99">
        <v>37</v>
      </c>
      <c r="D952" s="99" t="s">
        <v>114</v>
      </c>
      <c r="E952" s="99" t="s">
        <v>105</v>
      </c>
      <c r="F952" s="100">
        <v>816.12749999999994</v>
      </c>
    </row>
    <row r="953" spans="1:6">
      <c r="A953" s="98">
        <v>44972</v>
      </c>
      <c r="B953" s="99" t="s">
        <v>107</v>
      </c>
      <c r="C953" s="99">
        <v>35</v>
      </c>
      <c r="D953" s="99" t="s">
        <v>6</v>
      </c>
      <c r="E953" s="99" t="s">
        <v>113</v>
      </c>
      <c r="F953" s="100">
        <v>1299.7774999999999</v>
      </c>
    </row>
    <row r="954" spans="1:6">
      <c r="A954" s="98">
        <v>45177</v>
      </c>
      <c r="B954" s="99" t="s">
        <v>119</v>
      </c>
      <c r="C954" s="99">
        <v>47</v>
      </c>
      <c r="D954" s="99" t="s">
        <v>6</v>
      </c>
      <c r="E954" s="99" t="s">
        <v>115</v>
      </c>
      <c r="F954" s="100">
        <v>1745.4154999999998</v>
      </c>
    </row>
    <row r="955" spans="1:6">
      <c r="A955" s="98">
        <v>44960</v>
      </c>
      <c r="B955" s="99" t="s">
        <v>117</v>
      </c>
      <c r="C955" s="99">
        <v>5</v>
      </c>
      <c r="D955" s="99" t="s">
        <v>112</v>
      </c>
      <c r="E955" s="99" t="s">
        <v>109</v>
      </c>
      <c r="F955" s="100">
        <v>174.75</v>
      </c>
    </row>
    <row r="956" spans="1:6">
      <c r="A956" s="98">
        <v>45155</v>
      </c>
      <c r="B956" s="99" t="s">
        <v>107</v>
      </c>
      <c r="C956" s="99">
        <v>41</v>
      </c>
      <c r="D956" s="99" t="s">
        <v>9</v>
      </c>
      <c r="E956" s="99" t="s">
        <v>113</v>
      </c>
      <c r="F956" s="100">
        <v>974.0575</v>
      </c>
    </row>
    <row r="957" spans="1:6">
      <c r="A957" s="98">
        <v>45192</v>
      </c>
      <c r="B957" s="99" t="s">
        <v>119</v>
      </c>
      <c r="C957" s="99">
        <v>2</v>
      </c>
      <c r="D957" s="99" t="s">
        <v>112</v>
      </c>
      <c r="E957" s="99" t="s">
        <v>108</v>
      </c>
      <c r="F957" s="100">
        <v>69.900000000000006</v>
      </c>
    </row>
    <row r="958" spans="1:6">
      <c r="A958" s="98">
        <v>45181</v>
      </c>
      <c r="B958" s="99" t="s">
        <v>119</v>
      </c>
      <c r="C958" s="99">
        <v>550</v>
      </c>
      <c r="D958" s="99" t="s">
        <v>114</v>
      </c>
      <c r="E958" s="99" t="s">
        <v>105</v>
      </c>
      <c r="F958" s="100">
        <v>8206.6875</v>
      </c>
    </row>
    <row r="959" spans="1:6">
      <c r="A959" s="98">
        <v>45039</v>
      </c>
      <c r="B959" s="99" t="s">
        <v>107</v>
      </c>
      <c r="C959" s="99">
        <v>7</v>
      </c>
      <c r="D959" s="99" t="s">
        <v>6</v>
      </c>
      <c r="E959" s="99" t="s">
        <v>115</v>
      </c>
      <c r="F959" s="100">
        <v>305.83</v>
      </c>
    </row>
    <row r="960" spans="1:6">
      <c r="A960" s="98">
        <v>45187</v>
      </c>
      <c r="B960" s="99" t="s">
        <v>117</v>
      </c>
      <c r="C960" s="99">
        <v>47</v>
      </c>
      <c r="D960" s="99" t="s">
        <v>9</v>
      </c>
      <c r="E960" s="99" t="s">
        <v>108</v>
      </c>
      <c r="F960" s="100">
        <v>1116.6025</v>
      </c>
    </row>
    <row r="961" spans="1:6">
      <c r="A961" s="98">
        <v>45156</v>
      </c>
      <c r="B961" s="99" t="s">
        <v>119</v>
      </c>
      <c r="C961" s="99">
        <v>575</v>
      </c>
      <c r="D961" s="99" t="s">
        <v>6</v>
      </c>
      <c r="E961" s="99" t="s">
        <v>111</v>
      </c>
      <c r="F961" s="100">
        <v>14445.006249999997</v>
      </c>
    </row>
    <row r="962" spans="1:6">
      <c r="A962" s="98">
        <v>44972</v>
      </c>
      <c r="B962" s="99" t="s">
        <v>116</v>
      </c>
      <c r="C962" s="99">
        <v>3</v>
      </c>
      <c r="D962" s="99" t="s">
        <v>6</v>
      </c>
      <c r="E962" s="99" t="s">
        <v>108</v>
      </c>
      <c r="F962" s="100">
        <v>131.07</v>
      </c>
    </row>
    <row r="963" spans="1:6">
      <c r="A963" s="98">
        <v>45234</v>
      </c>
      <c r="B963" s="99" t="s">
        <v>119</v>
      </c>
      <c r="C963" s="99">
        <v>31</v>
      </c>
      <c r="D963" s="99" t="s">
        <v>110</v>
      </c>
      <c r="E963" s="99" t="s">
        <v>113</v>
      </c>
      <c r="F963" s="100">
        <v>657.4325</v>
      </c>
    </row>
    <row r="964" spans="1:6">
      <c r="A964" s="98">
        <v>45249</v>
      </c>
      <c r="B964" s="99" t="s">
        <v>119</v>
      </c>
      <c r="C964" s="99">
        <v>300</v>
      </c>
      <c r="D964" s="99" t="s">
        <v>110</v>
      </c>
      <c r="E964" s="99" t="s">
        <v>108</v>
      </c>
      <c r="F964" s="100">
        <v>4303.8749999999991</v>
      </c>
    </row>
    <row r="965" spans="1:6">
      <c r="A965" s="98">
        <v>45100</v>
      </c>
      <c r="B965" s="99" t="s">
        <v>107</v>
      </c>
      <c r="C965" s="99">
        <v>23</v>
      </c>
      <c r="D965" s="99" t="s">
        <v>112</v>
      </c>
      <c r="E965" s="99" t="s">
        <v>106</v>
      </c>
      <c r="F965" s="100">
        <v>803.85</v>
      </c>
    </row>
    <row r="966" spans="1:6">
      <c r="A966" s="98">
        <v>44927</v>
      </c>
      <c r="B966" s="99" t="s">
        <v>117</v>
      </c>
      <c r="C966" s="99">
        <v>7</v>
      </c>
      <c r="D966" s="99" t="s">
        <v>6</v>
      </c>
      <c r="E966" s="99" t="s">
        <v>113</v>
      </c>
      <c r="F966" s="100">
        <v>305.83</v>
      </c>
    </row>
    <row r="967" spans="1:6">
      <c r="A967" s="98">
        <v>45138</v>
      </c>
      <c r="B967" s="99" t="s">
        <v>116</v>
      </c>
      <c r="C967" s="99">
        <v>13</v>
      </c>
      <c r="D967" s="99" t="s">
        <v>112</v>
      </c>
      <c r="E967" s="99" t="s">
        <v>105</v>
      </c>
      <c r="F967" s="100">
        <v>454.35</v>
      </c>
    </row>
    <row r="968" spans="1:6">
      <c r="A968" s="98">
        <v>45168</v>
      </c>
      <c r="B968" s="99" t="s">
        <v>119</v>
      </c>
      <c r="C968" s="99">
        <v>16</v>
      </c>
      <c r="D968" s="99" t="s">
        <v>112</v>
      </c>
      <c r="E968" s="99" t="s">
        <v>115</v>
      </c>
      <c r="F968" s="100">
        <v>559.20000000000005</v>
      </c>
    </row>
    <row r="969" spans="1:6">
      <c r="A969" s="98">
        <v>44988</v>
      </c>
      <c r="B969" s="99" t="s">
        <v>118</v>
      </c>
      <c r="C969" s="99">
        <v>425</v>
      </c>
      <c r="D969" s="99" t="s">
        <v>112</v>
      </c>
      <c r="E969" s="99" t="s">
        <v>109</v>
      </c>
      <c r="F969" s="100">
        <v>8540.90625</v>
      </c>
    </row>
    <row r="970" spans="1:6">
      <c r="A970" s="98">
        <v>45040</v>
      </c>
      <c r="B970" s="99" t="s">
        <v>119</v>
      </c>
      <c r="C970" s="99">
        <v>600</v>
      </c>
      <c r="D970" s="99" t="s">
        <v>114</v>
      </c>
      <c r="E970" s="99" t="s">
        <v>115</v>
      </c>
      <c r="F970" s="100">
        <v>8952.75</v>
      </c>
    </row>
    <row r="971" spans="1:6">
      <c r="A971" s="98">
        <v>45001</v>
      </c>
      <c r="B971" s="99" t="s">
        <v>119</v>
      </c>
      <c r="C971" s="99">
        <v>27</v>
      </c>
      <c r="D971" s="99" t="s">
        <v>114</v>
      </c>
      <c r="E971" s="99" t="s">
        <v>115</v>
      </c>
      <c r="F971" s="100">
        <v>595.5524999999999</v>
      </c>
    </row>
    <row r="972" spans="1:6">
      <c r="A972" s="98">
        <v>45286</v>
      </c>
      <c r="B972" s="99" t="s">
        <v>117</v>
      </c>
      <c r="C972" s="99">
        <v>23</v>
      </c>
      <c r="D972" s="99" t="s">
        <v>9</v>
      </c>
      <c r="E972" s="99" t="s">
        <v>108</v>
      </c>
      <c r="F972" s="100">
        <v>642.85</v>
      </c>
    </row>
    <row r="973" spans="1:6">
      <c r="A973" s="98">
        <v>44927</v>
      </c>
      <c r="B973" s="99" t="s">
        <v>117</v>
      </c>
      <c r="C973" s="99">
        <v>21</v>
      </c>
      <c r="D973" s="99" t="s">
        <v>110</v>
      </c>
      <c r="E973" s="99" t="s">
        <v>113</v>
      </c>
      <c r="F973" s="100">
        <v>523.94999999999993</v>
      </c>
    </row>
    <row r="974" spans="1:6">
      <c r="A974" s="98">
        <v>44952</v>
      </c>
      <c r="B974" s="99" t="s">
        <v>119</v>
      </c>
      <c r="C974" s="99">
        <v>38</v>
      </c>
      <c r="D974" s="99" t="s">
        <v>9</v>
      </c>
      <c r="E974" s="99" t="s">
        <v>105</v>
      </c>
      <c r="F974" s="100">
        <v>902.78499999999997</v>
      </c>
    </row>
    <row r="975" spans="1:6">
      <c r="A975" s="98">
        <v>45057</v>
      </c>
      <c r="B975" s="99" t="s">
        <v>116</v>
      </c>
      <c r="C975" s="99">
        <v>400</v>
      </c>
      <c r="D975" s="99" t="s">
        <v>9</v>
      </c>
      <c r="E975" s="99" t="s">
        <v>105</v>
      </c>
      <c r="F975" s="100">
        <v>6428.5</v>
      </c>
    </row>
    <row r="976" spans="1:6">
      <c r="A976" s="98">
        <v>45047</v>
      </c>
      <c r="B976" s="99" t="s">
        <v>119</v>
      </c>
      <c r="C976" s="99">
        <v>6</v>
      </c>
      <c r="D976" s="99" t="s">
        <v>114</v>
      </c>
      <c r="E976" s="99" t="s">
        <v>111</v>
      </c>
      <c r="F976" s="100">
        <v>155.69999999999999</v>
      </c>
    </row>
    <row r="977" spans="1:6">
      <c r="A977" s="98">
        <v>45196</v>
      </c>
      <c r="B977" s="99" t="s">
        <v>107</v>
      </c>
      <c r="C977" s="99">
        <v>500</v>
      </c>
      <c r="D977" s="99" t="s">
        <v>6</v>
      </c>
      <c r="E977" s="99" t="s">
        <v>109</v>
      </c>
      <c r="F977" s="100">
        <v>12560.874999999998</v>
      </c>
    </row>
    <row r="978" spans="1:6">
      <c r="A978" s="98">
        <v>45174</v>
      </c>
      <c r="B978" s="99" t="s">
        <v>117</v>
      </c>
      <c r="C978" s="99">
        <v>31</v>
      </c>
      <c r="D978" s="99" t="s">
        <v>6</v>
      </c>
      <c r="E978" s="99" t="s">
        <v>115</v>
      </c>
      <c r="F978" s="100">
        <v>1151.2314999999999</v>
      </c>
    </row>
    <row r="979" spans="1:6">
      <c r="A979" s="98">
        <v>44964</v>
      </c>
      <c r="B979" s="99" t="s">
        <v>116</v>
      </c>
      <c r="C979" s="99">
        <v>14</v>
      </c>
      <c r="D979" s="99" t="s">
        <v>9</v>
      </c>
      <c r="E979" s="99" t="s">
        <v>105</v>
      </c>
      <c r="F979" s="100">
        <v>391.3</v>
      </c>
    </row>
    <row r="980" spans="1:6">
      <c r="A980" s="98">
        <v>45134</v>
      </c>
      <c r="B980" s="99" t="s">
        <v>119</v>
      </c>
      <c r="C980" s="99">
        <v>525</v>
      </c>
      <c r="D980" s="99" t="s">
        <v>112</v>
      </c>
      <c r="E980" s="99" t="s">
        <v>106</v>
      </c>
      <c r="F980" s="100">
        <v>10550.53125</v>
      </c>
    </row>
    <row r="981" spans="1:6">
      <c r="A981" s="98">
        <v>44976</v>
      </c>
      <c r="B981" s="99" t="s">
        <v>119</v>
      </c>
      <c r="C981" s="99">
        <v>200</v>
      </c>
      <c r="D981" s="99" t="s">
        <v>114</v>
      </c>
      <c r="E981" s="99" t="s">
        <v>113</v>
      </c>
      <c r="F981" s="100">
        <v>3633</v>
      </c>
    </row>
    <row r="982" spans="1:6">
      <c r="A982" s="98">
        <v>45027</v>
      </c>
      <c r="B982" s="99" t="s">
        <v>107</v>
      </c>
      <c r="C982" s="99">
        <v>37</v>
      </c>
      <c r="D982" s="99" t="s">
        <v>112</v>
      </c>
      <c r="E982" s="99" t="s">
        <v>111</v>
      </c>
      <c r="F982" s="100">
        <v>1099.1775</v>
      </c>
    </row>
    <row r="983" spans="1:6">
      <c r="A983" s="98">
        <v>45076</v>
      </c>
      <c r="B983" s="99" t="s">
        <v>116</v>
      </c>
      <c r="C983" s="99">
        <v>200</v>
      </c>
      <c r="D983" s="99" t="s">
        <v>6</v>
      </c>
      <c r="E983" s="99" t="s">
        <v>108</v>
      </c>
      <c r="F983" s="100">
        <v>6116.5999999999985</v>
      </c>
    </row>
    <row r="984" spans="1:6">
      <c r="A984" s="98">
        <v>45138</v>
      </c>
      <c r="B984" s="99" t="s">
        <v>119</v>
      </c>
      <c r="C984" s="99">
        <v>6</v>
      </c>
      <c r="D984" s="99" t="s">
        <v>114</v>
      </c>
      <c r="E984" s="99" t="s">
        <v>113</v>
      </c>
      <c r="F984" s="100">
        <v>155.69999999999999</v>
      </c>
    </row>
    <row r="985" spans="1:6">
      <c r="A985" s="98">
        <v>45080</v>
      </c>
      <c r="B985" s="99" t="s">
        <v>119</v>
      </c>
      <c r="C985" s="99">
        <v>575</v>
      </c>
      <c r="D985" s="99" t="s">
        <v>6</v>
      </c>
      <c r="E985" s="99" t="s">
        <v>115</v>
      </c>
      <c r="F985" s="100">
        <v>14445.006249999997</v>
      </c>
    </row>
    <row r="986" spans="1:6">
      <c r="A986" s="98">
        <v>45140</v>
      </c>
      <c r="B986" s="99" t="s">
        <v>118</v>
      </c>
      <c r="C986" s="99">
        <v>41</v>
      </c>
      <c r="D986" s="99" t="s">
        <v>6</v>
      </c>
      <c r="E986" s="99" t="s">
        <v>106</v>
      </c>
      <c r="F986" s="100">
        <v>1522.5964999999999</v>
      </c>
    </row>
    <row r="987" spans="1:6">
      <c r="A987" s="98">
        <v>45282</v>
      </c>
      <c r="B987" s="99" t="s">
        <v>119</v>
      </c>
      <c r="C987" s="99">
        <v>49</v>
      </c>
      <c r="D987" s="99" t="s">
        <v>114</v>
      </c>
      <c r="E987" s="99" t="s">
        <v>111</v>
      </c>
      <c r="F987" s="100">
        <v>953.66249999999991</v>
      </c>
    </row>
    <row r="988" spans="1:6">
      <c r="A988" s="98">
        <v>45276</v>
      </c>
      <c r="B988" s="99" t="s">
        <v>117</v>
      </c>
      <c r="C988" s="99">
        <v>6</v>
      </c>
      <c r="D988" s="99" t="s">
        <v>6</v>
      </c>
      <c r="E988" s="99" t="s">
        <v>105</v>
      </c>
      <c r="F988" s="100">
        <v>262.14</v>
      </c>
    </row>
    <row r="989" spans="1:6">
      <c r="A989" s="98">
        <v>45177</v>
      </c>
      <c r="B989" s="99" t="s">
        <v>119</v>
      </c>
      <c r="C989" s="99">
        <v>6</v>
      </c>
      <c r="D989" s="99" t="s">
        <v>6</v>
      </c>
      <c r="E989" s="99" t="s">
        <v>113</v>
      </c>
      <c r="F989" s="100">
        <v>262.14</v>
      </c>
    </row>
    <row r="990" spans="1:6">
      <c r="A990" s="98">
        <v>45255</v>
      </c>
      <c r="B990" s="99" t="s">
        <v>118</v>
      </c>
      <c r="C990" s="99">
        <v>39</v>
      </c>
      <c r="D990" s="99" t="s">
        <v>114</v>
      </c>
      <c r="E990" s="99" t="s">
        <v>115</v>
      </c>
      <c r="F990" s="100">
        <v>860.24249999999995</v>
      </c>
    </row>
    <row r="991" spans="1:6">
      <c r="A991" s="98">
        <v>45215</v>
      </c>
      <c r="B991" s="99" t="s">
        <v>117</v>
      </c>
      <c r="C991" s="99">
        <v>500</v>
      </c>
      <c r="D991" s="99" t="s">
        <v>6</v>
      </c>
      <c r="E991" s="99" t="s">
        <v>109</v>
      </c>
      <c r="F991" s="100">
        <v>12560.874999999998</v>
      </c>
    </row>
    <row r="992" spans="1:6">
      <c r="A992" s="98">
        <v>45268</v>
      </c>
      <c r="B992" s="99" t="s">
        <v>117</v>
      </c>
      <c r="C992" s="99">
        <v>9</v>
      </c>
      <c r="D992" s="99" t="s">
        <v>9</v>
      </c>
      <c r="E992" s="99" t="s">
        <v>105</v>
      </c>
      <c r="F992" s="100">
        <v>251.54999999999998</v>
      </c>
    </row>
    <row r="993" spans="1:6">
      <c r="A993" s="98">
        <v>45000</v>
      </c>
      <c r="B993" s="99" t="s">
        <v>119</v>
      </c>
      <c r="C993" s="99">
        <v>275</v>
      </c>
      <c r="D993" s="99" t="s">
        <v>9</v>
      </c>
      <c r="E993" s="99" t="s">
        <v>111</v>
      </c>
      <c r="F993" s="100">
        <v>4419.59375</v>
      </c>
    </row>
    <row r="994" spans="1:6">
      <c r="A994" s="98">
        <v>45214</v>
      </c>
      <c r="B994" s="99" t="s">
        <v>119</v>
      </c>
      <c r="C994" s="99">
        <v>5</v>
      </c>
      <c r="D994" s="99" t="s">
        <v>9</v>
      </c>
      <c r="E994" s="99" t="s">
        <v>113</v>
      </c>
      <c r="F994" s="100">
        <v>139.75</v>
      </c>
    </row>
    <row r="995" spans="1:6">
      <c r="A995" s="98">
        <v>45026</v>
      </c>
      <c r="B995" s="99" t="s">
        <v>119</v>
      </c>
      <c r="C995" s="99">
        <v>6</v>
      </c>
      <c r="D995" s="99" t="s">
        <v>6</v>
      </c>
      <c r="E995" s="99" t="s">
        <v>105</v>
      </c>
      <c r="F995" s="100">
        <v>262.14</v>
      </c>
    </row>
    <row r="996" spans="1:6">
      <c r="A996" s="98">
        <v>44995</v>
      </c>
      <c r="B996" s="99" t="s">
        <v>118</v>
      </c>
      <c r="C996" s="99">
        <v>50</v>
      </c>
      <c r="D996" s="99" t="s">
        <v>114</v>
      </c>
      <c r="E996" s="99" t="s">
        <v>109</v>
      </c>
      <c r="F996" s="100">
        <v>973.12499999999989</v>
      </c>
    </row>
    <row r="997" spans="1:6">
      <c r="A997" s="98">
        <v>45079</v>
      </c>
      <c r="B997" s="99" t="s">
        <v>118</v>
      </c>
      <c r="C997" s="99">
        <v>16</v>
      </c>
      <c r="D997" s="99" t="s">
        <v>110</v>
      </c>
      <c r="E997" s="99" t="s">
        <v>109</v>
      </c>
      <c r="F997" s="100">
        <v>399.2</v>
      </c>
    </row>
    <row r="998" spans="1:6">
      <c r="A998" s="98">
        <v>45250</v>
      </c>
      <c r="B998" s="99" t="s">
        <v>117</v>
      </c>
      <c r="C998" s="99">
        <v>1</v>
      </c>
      <c r="D998" s="99" t="s">
        <v>112</v>
      </c>
      <c r="E998" s="99" t="s">
        <v>108</v>
      </c>
      <c r="F998" s="100">
        <v>34.950000000000003</v>
      </c>
    </row>
    <row r="999" spans="1:6">
      <c r="A999" s="98">
        <v>45265</v>
      </c>
      <c r="B999" s="99" t="s">
        <v>117</v>
      </c>
      <c r="C999" s="99">
        <v>30</v>
      </c>
      <c r="D999" s="99" t="s">
        <v>110</v>
      </c>
      <c r="E999" s="99" t="s">
        <v>113</v>
      </c>
      <c r="F999" s="100">
        <v>636.22500000000002</v>
      </c>
    </row>
    <row r="1000" spans="1:6">
      <c r="A1000" s="98">
        <v>45148</v>
      </c>
      <c r="B1000" s="99" t="s">
        <v>116</v>
      </c>
      <c r="C1000" s="99">
        <v>46</v>
      </c>
      <c r="D1000" s="99" t="s">
        <v>114</v>
      </c>
      <c r="E1000" s="99" t="s">
        <v>113</v>
      </c>
      <c r="F1000" s="100">
        <v>1014.6449999999999</v>
      </c>
    </row>
    <row r="1001" spans="1:6">
      <c r="A1001" s="98">
        <v>45208</v>
      </c>
      <c r="B1001" s="99" t="s">
        <v>116</v>
      </c>
      <c r="C1001" s="99">
        <v>400</v>
      </c>
      <c r="D1001" s="99" t="s">
        <v>9</v>
      </c>
      <c r="E1001" s="99" t="s">
        <v>105</v>
      </c>
      <c r="F1001" s="100">
        <v>6428.5</v>
      </c>
    </row>
    <row r="1002" spans="1:6">
      <c r="A1002" s="98">
        <v>45284</v>
      </c>
      <c r="B1002" s="99" t="s">
        <v>119</v>
      </c>
      <c r="C1002" s="99">
        <v>4</v>
      </c>
      <c r="D1002" s="99" t="s">
        <v>114</v>
      </c>
      <c r="E1002" s="99" t="s">
        <v>109</v>
      </c>
      <c r="F1002" s="100">
        <v>103.8</v>
      </c>
    </row>
    <row r="1003" spans="1:6">
      <c r="A1003" s="98">
        <v>44966</v>
      </c>
      <c r="B1003" s="99" t="s">
        <v>117</v>
      </c>
      <c r="C1003" s="99">
        <v>225</v>
      </c>
      <c r="D1003" s="99" t="s">
        <v>114</v>
      </c>
      <c r="E1003" s="99" t="s">
        <v>105</v>
      </c>
      <c r="F1003" s="100">
        <v>4087.125</v>
      </c>
    </row>
    <row r="1004" spans="1:6">
      <c r="A1004" s="98">
        <v>44957</v>
      </c>
      <c r="B1004" s="99" t="s">
        <v>118</v>
      </c>
      <c r="C1004" s="99">
        <v>1</v>
      </c>
      <c r="D1004" s="99" t="s">
        <v>112</v>
      </c>
      <c r="E1004" s="99" t="s">
        <v>106</v>
      </c>
      <c r="F1004" s="100">
        <v>34.950000000000003</v>
      </c>
    </row>
    <row r="1005" spans="1:6">
      <c r="A1005" s="98">
        <v>45179</v>
      </c>
      <c r="B1005" s="99" t="s">
        <v>119</v>
      </c>
      <c r="C1005" s="99">
        <v>375</v>
      </c>
      <c r="D1005" s="99" t="s">
        <v>9</v>
      </c>
      <c r="E1005" s="99" t="s">
        <v>108</v>
      </c>
      <c r="F1005" s="100">
        <v>6026.71875</v>
      </c>
    </row>
    <row r="1006" spans="1:6">
      <c r="A1006" s="98">
        <v>45135</v>
      </c>
      <c r="B1006" s="99" t="s">
        <v>107</v>
      </c>
      <c r="C1006" s="99">
        <v>300</v>
      </c>
      <c r="D1006" s="99" t="s">
        <v>114</v>
      </c>
      <c r="E1006" s="99" t="s">
        <v>105</v>
      </c>
      <c r="F1006" s="100">
        <v>4476.375</v>
      </c>
    </row>
    <row r="1007" spans="1:6">
      <c r="A1007" s="98">
        <v>45281</v>
      </c>
      <c r="B1007" s="99" t="s">
        <v>116</v>
      </c>
      <c r="C1007" s="99">
        <v>500</v>
      </c>
      <c r="D1007" s="99" t="s">
        <v>110</v>
      </c>
      <c r="E1007" s="99" t="s">
        <v>113</v>
      </c>
      <c r="F1007" s="100">
        <v>7173.1249999999991</v>
      </c>
    </row>
    <row r="1008" spans="1:6">
      <c r="A1008" s="98">
        <v>44976</v>
      </c>
      <c r="B1008" s="99" t="s">
        <v>118</v>
      </c>
      <c r="C1008" s="99">
        <v>525</v>
      </c>
      <c r="D1008" s="99" t="s">
        <v>112</v>
      </c>
      <c r="E1008" s="99" t="s">
        <v>111</v>
      </c>
      <c r="F1008" s="100">
        <v>10550.53125</v>
      </c>
    </row>
    <row r="1009" spans="1:6">
      <c r="A1009" s="98">
        <v>45229</v>
      </c>
      <c r="B1009" s="99" t="s">
        <v>117</v>
      </c>
      <c r="C1009" s="99">
        <v>27</v>
      </c>
      <c r="D1009" s="99" t="s">
        <v>6</v>
      </c>
      <c r="E1009" s="99" t="s">
        <v>109</v>
      </c>
      <c r="F1009" s="100">
        <v>1002.6854999999999</v>
      </c>
    </row>
    <row r="1010" spans="1:6">
      <c r="A1010" s="98">
        <v>45107</v>
      </c>
      <c r="B1010" s="99" t="s">
        <v>117</v>
      </c>
      <c r="C1010" s="99">
        <v>8</v>
      </c>
      <c r="D1010" s="99" t="s">
        <v>6</v>
      </c>
      <c r="E1010" s="99" t="s">
        <v>115</v>
      </c>
      <c r="F1010" s="100">
        <v>349.52</v>
      </c>
    </row>
    <row r="1011" spans="1:6">
      <c r="A1011" s="98">
        <v>44944</v>
      </c>
      <c r="B1011" s="99" t="s">
        <v>116</v>
      </c>
      <c r="C1011" s="99">
        <v>3</v>
      </c>
      <c r="D1011" s="99" t="s">
        <v>114</v>
      </c>
      <c r="E1011" s="99" t="s">
        <v>111</v>
      </c>
      <c r="F1011" s="100">
        <v>77.849999999999994</v>
      </c>
    </row>
    <row r="1012" spans="1:6">
      <c r="A1012" s="98">
        <v>44966</v>
      </c>
      <c r="B1012" s="99" t="s">
        <v>107</v>
      </c>
      <c r="C1012" s="99">
        <v>8</v>
      </c>
      <c r="D1012" s="99" t="s">
        <v>110</v>
      </c>
      <c r="E1012" s="99" t="s">
        <v>111</v>
      </c>
      <c r="F1012" s="100">
        <v>199.6</v>
      </c>
    </row>
    <row r="1013" spans="1:6">
      <c r="A1013" s="98">
        <v>45154</v>
      </c>
      <c r="B1013" s="99" t="s">
        <v>119</v>
      </c>
      <c r="C1013" s="99">
        <v>25</v>
      </c>
      <c r="D1013" s="99" t="s">
        <v>110</v>
      </c>
      <c r="E1013" s="99" t="s">
        <v>106</v>
      </c>
      <c r="F1013" s="100">
        <v>530.1875</v>
      </c>
    </row>
    <row r="1014" spans="1:6">
      <c r="A1014" s="98">
        <v>44984</v>
      </c>
      <c r="B1014" s="99" t="s">
        <v>117</v>
      </c>
      <c r="C1014" s="99">
        <v>425</v>
      </c>
      <c r="D1014" s="99" t="s">
        <v>9</v>
      </c>
      <c r="E1014" s="99" t="s">
        <v>113</v>
      </c>
      <c r="F1014" s="100">
        <v>6830.28125</v>
      </c>
    </row>
    <row r="1015" spans="1:6">
      <c r="A1015" s="98">
        <v>44933</v>
      </c>
      <c r="B1015" s="99" t="s">
        <v>107</v>
      </c>
      <c r="C1015" s="99">
        <v>200</v>
      </c>
      <c r="D1015" s="99" t="s">
        <v>6</v>
      </c>
      <c r="E1015" s="99" t="s">
        <v>113</v>
      </c>
      <c r="F1015" s="100">
        <v>6116.5999999999985</v>
      </c>
    </row>
    <row r="1016" spans="1:6">
      <c r="A1016" s="98">
        <v>45196</v>
      </c>
      <c r="B1016" s="99" t="s">
        <v>118</v>
      </c>
      <c r="C1016" s="99">
        <v>44</v>
      </c>
      <c r="D1016" s="99" t="s">
        <v>9</v>
      </c>
      <c r="E1016" s="99" t="s">
        <v>109</v>
      </c>
      <c r="F1016" s="100">
        <v>1045.33</v>
      </c>
    </row>
    <row r="1017" spans="1:6">
      <c r="A1017" s="98">
        <v>45258</v>
      </c>
      <c r="B1017" s="99" t="s">
        <v>117</v>
      </c>
      <c r="C1017" s="99">
        <v>75</v>
      </c>
      <c r="D1017" s="99" t="s">
        <v>112</v>
      </c>
      <c r="E1017" s="99" t="s">
        <v>105</v>
      </c>
      <c r="F1017" s="100">
        <v>1965.9375000000002</v>
      </c>
    </row>
    <row r="1018" spans="1:6">
      <c r="A1018" s="98">
        <v>45018</v>
      </c>
      <c r="B1018" s="99" t="s">
        <v>118</v>
      </c>
      <c r="C1018" s="99">
        <v>9</v>
      </c>
      <c r="D1018" s="99" t="s">
        <v>112</v>
      </c>
      <c r="E1018" s="99" t="s">
        <v>106</v>
      </c>
      <c r="F1018" s="100">
        <v>314.55</v>
      </c>
    </row>
    <row r="1019" spans="1:6">
      <c r="A1019" s="98">
        <v>44946</v>
      </c>
      <c r="B1019" s="99" t="s">
        <v>119</v>
      </c>
      <c r="C1019" s="99">
        <v>4</v>
      </c>
      <c r="D1019" s="99" t="s">
        <v>114</v>
      </c>
      <c r="E1019" s="99" t="s">
        <v>109</v>
      </c>
      <c r="F1019" s="100">
        <v>103.8</v>
      </c>
    </row>
    <row r="1020" spans="1:6">
      <c r="A1020" s="98">
        <v>45025</v>
      </c>
      <c r="B1020" s="99" t="s">
        <v>118</v>
      </c>
      <c r="C1020" s="99">
        <v>9</v>
      </c>
      <c r="D1020" s="99" t="s">
        <v>6</v>
      </c>
      <c r="E1020" s="99" t="s">
        <v>113</v>
      </c>
      <c r="F1020" s="100">
        <v>393.21</v>
      </c>
    </row>
    <row r="1021" spans="1:6">
      <c r="A1021" s="98">
        <v>45262</v>
      </c>
      <c r="B1021" s="99" t="s">
        <v>119</v>
      </c>
      <c r="C1021" s="99">
        <v>1</v>
      </c>
      <c r="D1021" s="99" t="s">
        <v>6</v>
      </c>
      <c r="E1021" s="99" t="s">
        <v>108</v>
      </c>
      <c r="F1021" s="100">
        <v>43.69</v>
      </c>
    </row>
    <row r="1022" spans="1:6">
      <c r="A1022" s="98">
        <v>45100</v>
      </c>
      <c r="B1022" s="99" t="s">
        <v>119</v>
      </c>
      <c r="C1022" s="99">
        <v>37</v>
      </c>
      <c r="D1022" s="99" t="s">
        <v>110</v>
      </c>
      <c r="E1022" s="99" t="s">
        <v>106</v>
      </c>
      <c r="F1022" s="100">
        <v>784.67750000000001</v>
      </c>
    </row>
    <row r="1023" spans="1:6">
      <c r="A1023" s="98">
        <v>45193</v>
      </c>
      <c r="B1023" s="99" t="s">
        <v>107</v>
      </c>
      <c r="C1023" s="99">
        <v>475</v>
      </c>
      <c r="D1023" s="99" t="s">
        <v>114</v>
      </c>
      <c r="E1023" s="99" t="s">
        <v>105</v>
      </c>
      <c r="F1023" s="100">
        <v>7087.5937499999991</v>
      </c>
    </row>
    <row r="1024" spans="1:6">
      <c r="A1024" s="98">
        <v>45256</v>
      </c>
      <c r="B1024" s="99" t="s">
        <v>117</v>
      </c>
      <c r="C1024" s="99">
        <v>47</v>
      </c>
      <c r="D1024" s="99" t="s">
        <v>114</v>
      </c>
      <c r="E1024" s="99" t="s">
        <v>105</v>
      </c>
      <c r="F1024" s="100">
        <v>1036.7024999999999</v>
      </c>
    </row>
    <row r="1025" spans="1:6">
      <c r="A1025" s="98">
        <v>45020</v>
      </c>
      <c r="B1025" s="99" t="s">
        <v>118</v>
      </c>
      <c r="C1025" s="99">
        <v>4</v>
      </c>
      <c r="D1025" s="99" t="s">
        <v>9</v>
      </c>
      <c r="E1025" s="99" t="s">
        <v>109</v>
      </c>
      <c r="F1025" s="100">
        <v>111.8</v>
      </c>
    </row>
    <row r="1026" spans="1:6">
      <c r="A1026" s="98">
        <v>45205</v>
      </c>
      <c r="B1026" s="99" t="s">
        <v>116</v>
      </c>
      <c r="C1026" s="99">
        <v>575</v>
      </c>
      <c r="D1026" s="99" t="s">
        <v>114</v>
      </c>
      <c r="E1026" s="99" t="s">
        <v>111</v>
      </c>
      <c r="F1026" s="100">
        <v>8579.71875</v>
      </c>
    </row>
    <row r="1027" spans="1:6">
      <c r="A1027" s="98">
        <v>45033</v>
      </c>
      <c r="B1027" s="99" t="s">
        <v>118</v>
      </c>
      <c r="C1027" s="99">
        <v>400</v>
      </c>
      <c r="D1027" s="99" t="s">
        <v>110</v>
      </c>
      <c r="E1027" s="99" t="s">
        <v>108</v>
      </c>
      <c r="F1027" s="100">
        <v>5738.4999999999991</v>
      </c>
    </row>
    <row r="1028" spans="1:6">
      <c r="A1028" s="98">
        <v>45156</v>
      </c>
      <c r="B1028" s="99" t="s">
        <v>107</v>
      </c>
      <c r="C1028" s="99">
        <v>425</v>
      </c>
      <c r="D1028" s="99" t="s">
        <v>6</v>
      </c>
      <c r="E1028" s="99" t="s">
        <v>111</v>
      </c>
      <c r="F1028" s="100">
        <v>10676.743749999998</v>
      </c>
    </row>
    <row r="1029" spans="1:6">
      <c r="A1029" s="98">
        <v>44985</v>
      </c>
      <c r="B1029" s="99" t="s">
        <v>118</v>
      </c>
      <c r="C1029" s="99">
        <v>5</v>
      </c>
      <c r="D1029" s="99" t="s">
        <v>9</v>
      </c>
      <c r="E1029" s="99" t="s">
        <v>111</v>
      </c>
      <c r="F1029" s="100">
        <v>139.75</v>
      </c>
    </row>
    <row r="1030" spans="1:6">
      <c r="A1030" s="98">
        <v>45095</v>
      </c>
      <c r="B1030" s="99" t="s">
        <v>119</v>
      </c>
      <c r="C1030" s="99">
        <v>40</v>
      </c>
      <c r="D1030" s="99" t="s">
        <v>114</v>
      </c>
      <c r="E1030" s="99" t="s">
        <v>115</v>
      </c>
      <c r="F1030" s="100">
        <v>882.3</v>
      </c>
    </row>
    <row r="1031" spans="1:6">
      <c r="A1031" s="98">
        <v>45222</v>
      </c>
      <c r="B1031" s="99" t="s">
        <v>117</v>
      </c>
      <c r="C1031" s="99">
        <v>5</v>
      </c>
      <c r="D1031" s="99" t="s">
        <v>112</v>
      </c>
      <c r="E1031" s="99" t="s">
        <v>106</v>
      </c>
      <c r="F1031" s="100">
        <v>174.75</v>
      </c>
    </row>
    <row r="1032" spans="1:6">
      <c r="A1032" s="98">
        <v>44927</v>
      </c>
      <c r="B1032" s="99" t="s">
        <v>117</v>
      </c>
      <c r="C1032" s="99">
        <v>8</v>
      </c>
      <c r="D1032" s="99" t="s">
        <v>110</v>
      </c>
      <c r="E1032" s="99" t="s">
        <v>105</v>
      </c>
      <c r="F1032" s="100">
        <v>199.6</v>
      </c>
    </row>
    <row r="1033" spans="1:6">
      <c r="A1033" s="98">
        <v>45154</v>
      </c>
      <c r="B1033" s="99" t="s">
        <v>119</v>
      </c>
      <c r="C1033" s="99">
        <v>49</v>
      </c>
      <c r="D1033" s="99" t="s">
        <v>114</v>
      </c>
      <c r="E1033" s="99" t="s">
        <v>109</v>
      </c>
      <c r="F1033" s="100">
        <v>953.66249999999991</v>
      </c>
    </row>
    <row r="1034" spans="1:6">
      <c r="A1034" s="98">
        <v>45023</v>
      </c>
      <c r="B1034" s="99" t="s">
        <v>119</v>
      </c>
      <c r="C1034" s="99">
        <v>475</v>
      </c>
      <c r="D1034" s="99" t="s">
        <v>112</v>
      </c>
      <c r="E1034" s="99" t="s">
        <v>109</v>
      </c>
      <c r="F1034" s="100">
        <v>9545.71875</v>
      </c>
    </row>
    <row r="1035" spans="1:6">
      <c r="A1035" s="98">
        <v>45277</v>
      </c>
      <c r="B1035" s="99" t="s">
        <v>118</v>
      </c>
      <c r="C1035" s="99">
        <v>7</v>
      </c>
      <c r="D1035" s="99" t="s">
        <v>110</v>
      </c>
      <c r="E1035" s="99" t="s">
        <v>106</v>
      </c>
      <c r="F1035" s="100">
        <v>174.65</v>
      </c>
    </row>
    <row r="1036" spans="1:6">
      <c r="A1036" s="98">
        <v>44955</v>
      </c>
      <c r="B1036" s="99" t="s">
        <v>118</v>
      </c>
      <c r="C1036" s="99">
        <v>36</v>
      </c>
      <c r="D1036" s="99" t="s">
        <v>112</v>
      </c>
      <c r="E1036" s="99" t="s">
        <v>115</v>
      </c>
      <c r="F1036" s="100">
        <v>1069.47</v>
      </c>
    </row>
    <row r="1037" spans="1:6">
      <c r="A1037" s="98">
        <v>45118</v>
      </c>
      <c r="B1037" s="99" t="s">
        <v>119</v>
      </c>
      <c r="C1037" s="99">
        <v>75</v>
      </c>
      <c r="D1037" s="99" t="s">
        <v>9</v>
      </c>
      <c r="E1037" s="99" t="s">
        <v>109</v>
      </c>
      <c r="F1037" s="100">
        <v>1572.1875</v>
      </c>
    </row>
    <row r="1038" spans="1:6">
      <c r="A1038" s="98">
        <v>45042</v>
      </c>
      <c r="B1038" s="99" t="s">
        <v>116</v>
      </c>
      <c r="C1038" s="99">
        <v>6</v>
      </c>
      <c r="D1038" s="99" t="s">
        <v>114</v>
      </c>
      <c r="E1038" s="99" t="s">
        <v>105</v>
      </c>
      <c r="F1038" s="100">
        <v>155.69999999999999</v>
      </c>
    </row>
    <row r="1039" spans="1:6">
      <c r="A1039" s="98">
        <v>45082</v>
      </c>
      <c r="B1039" s="99" t="s">
        <v>107</v>
      </c>
      <c r="C1039" s="99">
        <v>8</v>
      </c>
      <c r="D1039" s="99" t="s">
        <v>112</v>
      </c>
      <c r="E1039" s="99" t="s">
        <v>106</v>
      </c>
      <c r="F1039" s="100">
        <v>279.60000000000002</v>
      </c>
    </row>
    <row r="1040" spans="1:6">
      <c r="A1040" s="98">
        <v>45081</v>
      </c>
      <c r="B1040" s="99" t="s">
        <v>117</v>
      </c>
      <c r="C1040" s="99">
        <v>27</v>
      </c>
      <c r="D1040" s="99" t="s">
        <v>9</v>
      </c>
      <c r="E1040" s="99" t="s">
        <v>105</v>
      </c>
      <c r="F1040" s="100">
        <v>641.45249999999999</v>
      </c>
    </row>
    <row r="1041" spans="1:6">
      <c r="A1041" s="98">
        <v>45208</v>
      </c>
      <c r="B1041" s="99" t="s">
        <v>119</v>
      </c>
      <c r="C1041" s="99">
        <v>175</v>
      </c>
      <c r="D1041" s="99" t="s">
        <v>6</v>
      </c>
      <c r="E1041" s="99" t="s">
        <v>113</v>
      </c>
      <c r="F1041" s="100">
        <v>5352.0249999999987</v>
      </c>
    </row>
    <row r="1042" spans="1:6">
      <c r="A1042" s="98">
        <v>45095</v>
      </c>
      <c r="B1042" s="99" t="s">
        <v>118</v>
      </c>
      <c r="C1042" s="99">
        <v>7</v>
      </c>
      <c r="D1042" s="99" t="s">
        <v>9</v>
      </c>
      <c r="E1042" s="99" t="s">
        <v>111</v>
      </c>
      <c r="F1042" s="100">
        <v>195.65</v>
      </c>
    </row>
    <row r="1043" spans="1:6">
      <c r="A1043" s="98">
        <v>45131</v>
      </c>
      <c r="B1043" s="99" t="s">
        <v>117</v>
      </c>
      <c r="C1043" s="99">
        <v>225</v>
      </c>
      <c r="D1043" s="99" t="s">
        <v>112</v>
      </c>
      <c r="E1043" s="99" t="s">
        <v>109</v>
      </c>
      <c r="F1043" s="100">
        <v>5504.625</v>
      </c>
    </row>
    <row r="1044" spans="1:6">
      <c r="A1044" s="98">
        <v>45273</v>
      </c>
      <c r="B1044" s="99" t="s">
        <v>119</v>
      </c>
      <c r="C1044" s="99">
        <v>6</v>
      </c>
      <c r="D1044" s="99" t="s">
        <v>6</v>
      </c>
      <c r="E1044" s="99" t="s">
        <v>108</v>
      </c>
      <c r="F1044" s="100">
        <v>262.14</v>
      </c>
    </row>
    <row r="1045" spans="1:6">
      <c r="A1045" s="98">
        <v>45109</v>
      </c>
      <c r="B1045" s="99" t="s">
        <v>117</v>
      </c>
      <c r="C1045" s="99">
        <v>46</v>
      </c>
      <c r="D1045" s="99" t="s">
        <v>114</v>
      </c>
      <c r="E1045" s="99" t="s">
        <v>109</v>
      </c>
      <c r="F1045" s="100">
        <v>1014.6449999999999</v>
      </c>
    </row>
    <row r="1046" spans="1:6">
      <c r="A1046" s="98">
        <v>45239</v>
      </c>
      <c r="B1046" s="99" t="s">
        <v>117</v>
      </c>
      <c r="C1046" s="99">
        <v>15</v>
      </c>
      <c r="D1046" s="99" t="s">
        <v>112</v>
      </c>
      <c r="E1046" s="99" t="s">
        <v>111</v>
      </c>
      <c r="F1046" s="100">
        <v>524.25</v>
      </c>
    </row>
    <row r="1047" spans="1:6">
      <c r="A1047" s="98">
        <v>45251</v>
      </c>
      <c r="B1047" s="99" t="s">
        <v>119</v>
      </c>
      <c r="C1047" s="99">
        <v>2</v>
      </c>
      <c r="D1047" s="99" t="s">
        <v>110</v>
      </c>
      <c r="E1047" s="99" t="s">
        <v>115</v>
      </c>
      <c r="F1047" s="100">
        <v>49.9</v>
      </c>
    </row>
    <row r="1048" spans="1:6">
      <c r="A1048" s="98">
        <v>45135</v>
      </c>
      <c r="B1048" s="99" t="s">
        <v>117</v>
      </c>
      <c r="C1048" s="99">
        <v>8</v>
      </c>
      <c r="D1048" s="99" t="s">
        <v>114</v>
      </c>
      <c r="E1048" s="99" t="s">
        <v>108</v>
      </c>
      <c r="F1048" s="100">
        <v>207.6</v>
      </c>
    </row>
    <row r="1049" spans="1:6">
      <c r="A1049" s="98">
        <v>45140</v>
      </c>
      <c r="B1049" s="99" t="s">
        <v>117</v>
      </c>
      <c r="C1049" s="99">
        <v>6</v>
      </c>
      <c r="D1049" s="99" t="s">
        <v>110</v>
      </c>
      <c r="E1049" s="99" t="s">
        <v>108</v>
      </c>
      <c r="F1049" s="100">
        <v>149.69999999999999</v>
      </c>
    </row>
    <row r="1050" spans="1:6">
      <c r="A1050" s="98">
        <v>45184</v>
      </c>
      <c r="B1050" s="99" t="s">
        <v>119</v>
      </c>
      <c r="C1050" s="99">
        <v>475</v>
      </c>
      <c r="D1050" s="99" t="s">
        <v>110</v>
      </c>
      <c r="E1050" s="99" t="s">
        <v>115</v>
      </c>
      <c r="F1050" s="100">
        <v>6814.4687499999991</v>
      </c>
    </row>
    <row r="1051" spans="1:6">
      <c r="A1051" s="98">
        <v>45286</v>
      </c>
      <c r="B1051" s="99" t="s">
        <v>107</v>
      </c>
      <c r="C1051" s="99">
        <v>13</v>
      </c>
      <c r="D1051" s="99" t="s">
        <v>9</v>
      </c>
      <c r="E1051" s="99" t="s">
        <v>113</v>
      </c>
      <c r="F1051" s="100">
        <v>363.34999999999997</v>
      </c>
    </row>
    <row r="1052" spans="1:6">
      <c r="A1052" s="98">
        <v>45042</v>
      </c>
      <c r="B1052" s="99" t="s">
        <v>116</v>
      </c>
      <c r="C1052" s="99">
        <v>75</v>
      </c>
      <c r="D1052" s="99" t="s">
        <v>6</v>
      </c>
      <c r="E1052" s="99" t="s">
        <v>105</v>
      </c>
      <c r="F1052" s="100">
        <v>2457.5625</v>
      </c>
    </row>
    <row r="1053" spans="1:6">
      <c r="A1053" s="98">
        <v>45102</v>
      </c>
      <c r="B1053" s="99" t="s">
        <v>117</v>
      </c>
      <c r="C1053" s="99">
        <v>4</v>
      </c>
      <c r="D1053" s="99" t="s">
        <v>110</v>
      </c>
      <c r="E1053" s="99" t="s">
        <v>109</v>
      </c>
      <c r="F1053" s="100">
        <v>99.8</v>
      </c>
    </row>
    <row r="1054" spans="1:6">
      <c r="A1054" s="98">
        <v>45052</v>
      </c>
      <c r="B1054" s="99" t="s">
        <v>119</v>
      </c>
      <c r="C1054" s="99">
        <v>275</v>
      </c>
      <c r="D1054" s="99" t="s">
        <v>110</v>
      </c>
      <c r="E1054" s="99" t="s">
        <v>108</v>
      </c>
      <c r="F1054" s="100">
        <v>3945.2187499999995</v>
      </c>
    </row>
    <row r="1055" spans="1:6">
      <c r="A1055" s="98">
        <v>45020</v>
      </c>
      <c r="B1055" s="99" t="s">
        <v>118</v>
      </c>
      <c r="C1055" s="99">
        <v>3</v>
      </c>
      <c r="D1055" s="99" t="s">
        <v>9</v>
      </c>
      <c r="E1055" s="99" t="s">
        <v>111</v>
      </c>
      <c r="F1055" s="100">
        <v>83.85</v>
      </c>
    </row>
    <row r="1056" spans="1:6">
      <c r="A1056" s="98">
        <v>45039</v>
      </c>
      <c r="B1056" s="99" t="s">
        <v>118</v>
      </c>
      <c r="C1056" s="99">
        <v>4</v>
      </c>
      <c r="D1056" s="99" t="s">
        <v>112</v>
      </c>
      <c r="E1056" s="99" t="s">
        <v>113</v>
      </c>
      <c r="F1056" s="100">
        <v>139.80000000000001</v>
      </c>
    </row>
    <row r="1057" spans="1:6">
      <c r="A1057" s="98">
        <v>44970</v>
      </c>
      <c r="B1057" s="99" t="s">
        <v>119</v>
      </c>
      <c r="C1057" s="99">
        <v>45</v>
      </c>
      <c r="D1057" s="99" t="s">
        <v>114</v>
      </c>
      <c r="E1057" s="99" t="s">
        <v>109</v>
      </c>
      <c r="F1057" s="100">
        <v>992.58749999999986</v>
      </c>
    </row>
    <row r="1058" spans="1:6">
      <c r="A1058" s="98">
        <v>45061</v>
      </c>
      <c r="B1058" s="99" t="s">
        <v>117</v>
      </c>
      <c r="C1058" s="99">
        <v>75</v>
      </c>
      <c r="D1058" s="99" t="s">
        <v>110</v>
      </c>
      <c r="E1058" s="99" t="s">
        <v>111</v>
      </c>
      <c r="F1058" s="100">
        <v>1403.4375</v>
      </c>
    </row>
    <row r="1059" spans="1:6">
      <c r="A1059" s="98">
        <v>45266</v>
      </c>
      <c r="B1059" s="99" t="s">
        <v>107</v>
      </c>
      <c r="C1059" s="99">
        <v>425</v>
      </c>
      <c r="D1059" s="99" t="s">
        <v>114</v>
      </c>
      <c r="E1059" s="99" t="s">
        <v>105</v>
      </c>
      <c r="F1059" s="100">
        <v>6341.5312499999991</v>
      </c>
    </row>
    <row r="1060" spans="1:6">
      <c r="A1060" s="98">
        <v>44960</v>
      </c>
      <c r="B1060" s="99" t="s">
        <v>107</v>
      </c>
      <c r="C1060" s="99">
        <v>325</v>
      </c>
      <c r="D1060" s="99" t="s">
        <v>6</v>
      </c>
      <c r="E1060" s="99" t="s">
        <v>106</v>
      </c>
      <c r="F1060" s="100">
        <v>8164.5687499999985</v>
      </c>
    </row>
    <row r="1061" spans="1:6">
      <c r="A1061" s="98">
        <v>45183</v>
      </c>
      <c r="B1061" s="99" t="s">
        <v>117</v>
      </c>
      <c r="C1061" s="99">
        <v>11</v>
      </c>
      <c r="D1061" s="99" t="s">
        <v>6</v>
      </c>
      <c r="E1061" s="99" t="s">
        <v>105</v>
      </c>
      <c r="F1061" s="100">
        <v>480.59</v>
      </c>
    </row>
    <row r="1062" spans="1:6">
      <c r="A1062" s="98">
        <v>44937</v>
      </c>
      <c r="B1062" s="99" t="s">
        <v>116</v>
      </c>
      <c r="C1062" s="99">
        <v>250</v>
      </c>
      <c r="D1062" s="99" t="s">
        <v>114</v>
      </c>
      <c r="E1062" s="99" t="s">
        <v>115</v>
      </c>
      <c r="F1062" s="100">
        <v>4541.25</v>
      </c>
    </row>
    <row r="1063" spans="1:6">
      <c r="A1063" s="98">
        <v>45269</v>
      </c>
      <c r="B1063" s="99" t="s">
        <v>119</v>
      </c>
      <c r="C1063" s="99">
        <v>42</v>
      </c>
      <c r="D1063" s="99" t="s">
        <v>110</v>
      </c>
      <c r="E1063" s="99" t="s">
        <v>109</v>
      </c>
      <c r="F1063" s="100">
        <v>890.71500000000003</v>
      </c>
    </row>
    <row r="1064" spans="1:6">
      <c r="A1064" s="98">
        <v>45238</v>
      </c>
      <c r="B1064" s="99" t="s">
        <v>117</v>
      </c>
      <c r="C1064" s="99">
        <v>7</v>
      </c>
      <c r="D1064" s="99" t="s">
        <v>112</v>
      </c>
      <c r="E1064" s="99" t="s">
        <v>109</v>
      </c>
      <c r="F1064" s="100">
        <v>244.65000000000003</v>
      </c>
    </row>
    <row r="1065" spans="1:6">
      <c r="A1065" s="98">
        <v>45151</v>
      </c>
      <c r="B1065" s="99" t="s">
        <v>119</v>
      </c>
      <c r="C1065" s="99">
        <v>1</v>
      </c>
      <c r="D1065" s="99" t="s">
        <v>114</v>
      </c>
      <c r="E1065" s="99" t="s">
        <v>108</v>
      </c>
      <c r="F1065" s="100">
        <v>25.95</v>
      </c>
    </row>
    <row r="1066" spans="1:6">
      <c r="A1066" s="98">
        <v>45177</v>
      </c>
      <c r="B1066" s="99" t="s">
        <v>107</v>
      </c>
      <c r="C1066" s="99">
        <v>41</v>
      </c>
      <c r="D1066" s="99" t="s">
        <v>6</v>
      </c>
      <c r="E1066" s="99" t="s">
        <v>105</v>
      </c>
      <c r="F1066" s="100">
        <v>1522.5964999999999</v>
      </c>
    </row>
    <row r="1067" spans="1:6">
      <c r="A1067" s="98">
        <v>45044</v>
      </c>
      <c r="B1067" s="99" t="s">
        <v>118</v>
      </c>
      <c r="C1067" s="99">
        <v>225</v>
      </c>
      <c r="D1067" s="99" t="s">
        <v>6</v>
      </c>
      <c r="E1067" s="99" t="s">
        <v>105</v>
      </c>
      <c r="F1067" s="100">
        <v>6881.1749999999993</v>
      </c>
    </row>
    <row r="1068" spans="1:6">
      <c r="A1068" s="98">
        <v>44993</v>
      </c>
      <c r="B1068" s="99" t="s">
        <v>119</v>
      </c>
      <c r="C1068" s="99">
        <v>1</v>
      </c>
      <c r="D1068" s="99" t="s">
        <v>6</v>
      </c>
      <c r="E1068" s="99" t="s">
        <v>108</v>
      </c>
      <c r="F1068" s="100">
        <v>43.69</v>
      </c>
    </row>
    <row r="1069" spans="1:6">
      <c r="A1069" s="98">
        <v>44958</v>
      </c>
      <c r="B1069" s="99" t="s">
        <v>107</v>
      </c>
      <c r="C1069" s="99">
        <v>22</v>
      </c>
      <c r="D1069" s="99" t="s">
        <v>6</v>
      </c>
      <c r="E1069" s="99" t="s">
        <v>108</v>
      </c>
      <c r="F1069" s="100">
        <v>961.18</v>
      </c>
    </row>
    <row r="1070" spans="1:6">
      <c r="A1070" s="98">
        <v>45066</v>
      </c>
      <c r="B1070" s="99" t="s">
        <v>119</v>
      </c>
      <c r="C1070" s="99">
        <v>31</v>
      </c>
      <c r="D1070" s="99" t="s">
        <v>110</v>
      </c>
      <c r="E1070" s="99" t="s">
        <v>108</v>
      </c>
      <c r="F1070" s="100">
        <v>657.4325</v>
      </c>
    </row>
    <row r="1071" spans="1:6">
      <c r="A1071" s="98">
        <v>45058</v>
      </c>
      <c r="B1071" s="99" t="s">
        <v>117</v>
      </c>
      <c r="C1071" s="99">
        <v>7</v>
      </c>
      <c r="D1071" s="99" t="s">
        <v>114</v>
      </c>
      <c r="E1071" s="99" t="s">
        <v>113</v>
      </c>
      <c r="F1071" s="100">
        <v>181.65</v>
      </c>
    </row>
    <row r="1072" spans="1:6">
      <c r="A1072" s="98">
        <v>45135</v>
      </c>
      <c r="B1072" s="99" t="s">
        <v>107</v>
      </c>
      <c r="C1072" s="99">
        <v>425</v>
      </c>
      <c r="D1072" s="99" t="s">
        <v>112</v>
      </c>
      <c r="E1072" s="99" t="s">
        <v>113</v>
      </c>
      <c r="F1072" s="100">
        <v>8540.90625</v>
      </c>
    </row>
    <row r="1073" spans="1:6">
      <c r="A1073" s="98">
        <v>45103</v>
      </c>
      <c r="B1073" s="99" t="s">
        <v>119</v>
      </c>
      <c r="C1073" s="99">
        <v>37</v>
      </c>
      <c r="D1073" s="99" t="s">
        <v>114</v>
      </c>
      <c r="E1073" s="99" t="s">
        <v>108</v>
      </c>
      <c r="F1073" s="100">
        <v>816.12749999999994</v>
      </c>
    </row>
    <row r="1074" spans="1:6">
      <c r="A1074" s="98">
        <v>45081</v>
      </c>
      <c r="B1074" s="99" t="s">
        <v>119</v>
      </c>
      <c r="C1074" s="99">
        <v>2</v>
      </c>
      <c r="D1074" s="99" t="s">
        <v>110</v>
      </c>
      <c r="E1074" s="99" t="s">
        <v>105</v>
      </c>
      <c r="F1074" s="100">
        <v>49.9</v>
      </c>
    </row>
    <row r="1075" spans="1:6">
      <c r="A1075" s="98">
        <v>44960</v>
      </c>
      <c r="B1075" s="99" t="s">
        <v>118</v>
      </c>
      <c r="C1075" s="99">
        <v>475</v>
      </c>
      <c r="D1075" s="99" t="s">
        <v>110</v>
      </c>
      <c r="E1075" s="99" t="s">
        <v>115</v>
      </c>
      <c r="F1075" s="100">
        <v>6814.4687499999991</v>
      </c>
    </row>
    <row r="1076" spans="1:6">
      <c r="A1076" s="98">
        <v>45078</v>
      </c>
      <c r="B1076" s="99" t="s">
        <v>117</v>
      </c>
      <c r="C1076" s="99">
        <v>45</v>
      </c>
      <c r="D1076" s="99" t="s">
        <v>114</v>
      </c>
      <c r="E1076" s="99" t="s">
        <v>109</v>
      </c>
      <c r="F1076" s="100">
        <v>992.58749999999986</v>
      </c>
    </row>
    <row r="1077" spans="1:6">
      <c r="A1077" s="98">
        <v>45233</v>
      </c>
      <c r="B1077" s="99" t="s">
        <v>107</v>
      </c>
      <c r="C1077" s="99">
        <v>34</v>
      </c>
      <c r="D1077" s="99" t="s">
        <v>6</v>
      </c>
      <c r="E1077" s="99" t="s">
        <v>108</v>
      </c>
      <c r="F1077" s="100">
        <v>1262.6409999999998</v>
      </c>
    </row>
    <row r="1078" spans="1:6">
      <c r="A1078" s="98">
        <v>45065</v>
      </c>
      <c r="B1078" s="99" t="s">
        <v>119</v>
      </c>
      <c r="C1078" s="99">
        <v>200</v>
      </c>
      <c r="D1078" s="99" t="s">
        <v>9</v>
      </c>
      <c r="E1078" s="99" t="s">
        <v>105</v>
      </c>
      <c r="F1078" s="100">
        <v>3912.9999999999995</v>
      </c>
    </row>
    <row r="1079" spans="1:6">
      <c r="A1079" s="98">
        <v>44981</v>
      </c>
      <c r="B1079" s="99" t="s">
        <v>117</v>
      </c>
      <c r="C1079" s="99">
        <v>3</v>
      </c>
      <c r="D1079" s="99" t="s">
        <v>6</v>
      </c>
      <c r="E1079" s="99" t="s">
        <v>106</v>
      </c>
      <c r="F1079" s="100">
        <v>131.07</v>
      </c>
    </row>
    <row r="1080" spans="1:6">
      <c r="A1080" s="98">
        <v>45186</v>
      </c>
      <c r="B1080" s="99" t="s">
        <v>117</v>
      </c>
      <c r="C1080" s="99">
        <v>5</v>
      </c>
      <c r="D1080" s="99" t="s">
        <v>6</v>
      </c>
      <c r="E1080" s="99" t="s">
        <v>106</v>
      </c>
      <c r="F1080" s="100">
        <v>218.45</v>
      </c>
    </row>
    <row r="1081" spans="1:6">
      <c r="A1081" s="98">
        <v>45096</v>
      </c>
      <c r="B1081" s="99" t="s">
        <v>116</v>
      </c>
      <c r="C1081" s="99">
        <v>25</v>
      </c>
      <c r="D1081" s="99" t="s">
        <v>112</v>
      </c>
      <c r="E1081" s="99" t="s">
        <v>109</v>
      </c>
      <c r="F1081" s="100">
        <v>742.68750000000011</v>
      </c>
    </row>
    <row r="1082" spans="1:6">
      <c r="A1082" s="98">
        <v>44972</v>
      </c>
      <c r="B1082" s="99" t="s">
        <v>117</v>
      </c>
      <c r="C1082" s="99">
        <v>43</v>
      </c>
      <c r="D1082" s="99" t="s">
        <v>110</v>
      </c>
      <c r="E1082" s="99" t="s">
        <v>113</v>
      </c>
      <c r="F1082" s="100">
        <v>911.92250000000001</v>
      </c>
    </row>
    <row r="1083" spans="1:6">
      <c r="A1083" s="98">
        <v>44983</v>
      </c>
      <c r="B1083" s="99" t="s">
        <v>119</v>
      </c>
      <c r="C1083" s="99">
        <v>7</v>
      </c>
      <c r="D1083" s="99" t="s">
        <v>110</v>
      </c>
      <c r="E1083" s="99" t="s">
        <v>106</v>
      </c>
      <c r="F1083" s="100">
        <v>174.65</v>
      </c>
    </row>
    <row r="1084" spans="1:6">
      <c r="A1084" s="98">
        <v>44961</v>
      </c>
      <c r="B1084" s="99" t="s">
        <v>116</v>
      </c>
      <c r="C1084" s="99">
        <v>375</v>
      </c>
      <c r="D1084" s="99" t="s">
        <v>112</v>
      </c>
      <c r="E1084" s="99" t="s">
        <v>109</v>
      </c>
      <c r="F1084" s="100">
        <v>7536.0937500000009</v>
      </c>
    </row>
    <row r="1085" spans="1:6">
      <c r="A1085" s="98">
        <v>45164</v>
      </c>
      <c r="B1085" s="99" t="s">
        <v>117</v>
      </c>
      <c r="C1085" s="99">
        <v>29</v>
      </c>
      <c r="D1085" s="99" t="s">
        <v>112</v>
      </c>
      <c r="E1085" s="99" t="s">
        <v>113</v>
      </c>
      <c r="F1085" s="100">
        <v>861.51750000000004</v>
      </c>
    </row>
    <row r="1086" spans="1:6">
      <c r="A1086" s="98">
        <v>44990</v>
      </c>
      <c r="B1086" s="99" t="s">
        <v>119</v>
      </c>
      <c r="C1086" s="99">
        <v>44</v>
      </c>
      <c r="D1086" s="99" t="s">
        <v>114</v>
      </c>
      <c r="E1086" s="99" t="s">
        <v>106</v>
      </c>
      <c r="F1086" s="100">
        <v>970.52999999999986</v>
      </c>
    </row>
    <row r="1087" spans="1:6">
      <c r="A1087" s="98">
        <v>45112</v>
      </c>
      <c r="B1087" s="99" t="s">
        <v>119</v>
      </c>
      <c r="C1087" s="99">
        <v>7</v>
      </c>
      <c r="D1087" s="99" t="s">
        <v>114</v>
      </c>
      <c r="E1087" s="99" t="s">
        <v>111</v>
      </c>
      <c r="F1087" s="100">
        <v>181.65</v>
      </c>
    </row>
    <row r="1088" spans="1:6">
      <c r="A1088" s="98">
        <v>45042</v>
      </c>
      <c r="B1088" s="99" t="s">
        <v>118</v>
      </c>
      <c r="C1088" s="99">
        <v>3</v>
      </c>
      <c r="D1088" s="99" t="s">
        <v>112</v>
      </c>
      <c r="E1088" s="99" t="s">
        <v>109</v>
      </c>
      <c r="F1088" s="100">
        <v>104.85000000000001</v>
      </c>
    </row>
    <row r="1089" spans="1:6">
      <c r="A1089" s="98">
        <v>45052</v>
      </c>
      <c r="B1089" s="99" t="s">
        <v>117</v>
      </c>
      <c r="C1089" s="99">
        <v>41</v>
      </c>
      <c r="D1089" s="99" t="s">
        <v>110</v>
      </c>
      <c r="E1089" s="99" t="s">
        <v>111</v>
      </c>
      <c r="F1089" s="100">
        <v>869.50749999999994</v>
      </c>
    </row>
    <row r="1090" spans="1:6">
      <c r="A1090" s="98">
        <v>45008</v>
      </c>
      <c r="B1090" s="99" t="s">
        <v>117</v>
      </c>
      <c r="C1090" s="99">
        <v>35</v>
      </c>
      <c r="D1090" s="99" t="s">
        <v>9</v>
      </c>
      <c r="E1090" s="99" t="s">
        <v>106</v>
      </c>
      <c r="F1090" s="100">
        <v>831.51250000000005</v>
      </c>
    </row>
    <row r="1091" spans="1:6">
      <c r="A1091" s="98">
        <v>45083</v>
      </c>
      <c r="B1091" s="99" t="s">
        <v>116</v>
      </c>
      <c r="C1091" s="99">
        <v>7</v>
      </c>
      <c r="D1091" s="99" t="s">
        <v>114</v>
      </c>
      <c r="E1091" s="99" t="s">
        <v>111</v>
      </c>
      <c r="F1091" s="100">
        <v>181.65</v>
      </c>
    </row>
    <row r="1092" spans="1:6">
      <c r="A1092" s="98">
        <v>45208</v>
      </c>
      <c r="B1092" s="99" t="s">
        <v>117</v>
      </c>
      <c r="C1092" s="99">
        <v>275</v>
      </c>
      <c r="D1092" s="99" t="s">
        <v>112</v>
      </c>
      <c r="E1092" s="99" t="s">
        <v>115</v>
      </c>
      <c r="F1092" s="100">
        <v>5526.46875</v>
      </c>
    </row>
    <row r="1093" spans="1:6">
      <c r="A1093" s="98">
        <v>45201</v>
      </c>
      <c r="B1093" s="99" t="s">
        <v>116</v>
      </c>
      <c r="C1093" s="99">
        <v>34</v>
      </c>
      <c r="D1093" s="99" t="s">
        <v>9</v>
      </c>
      <c r="E1093" s="99" t="s">
        <v>105</v>
      </c>
      <c r="F1093" s="100">
        <v>807.755</v>
      </c>
    </row>
    <row r="1094" spans="1:6">
      <c r="A1094" s="98">
        <v>45183</v>
      </c>
      <c r="B1094" s="99" t="s">
        <v>117</v>
      </c>
      <c r="C1094" s="99">
        <v>400</v>
      </c>
      <c r="D1094" s="99" t="s">
        <v>114</v>
      </c>
      <c r="E1094" s="99" t="s">
        <v>115</v>
      </c>
      <c r="F1094" s="100">
        <v>5968.4999999999991</v>
      </c>
    </row>
    <row r="1095" spans="1:6">
      <c r="A1095" s="98">
        <v>45021</v>
      </c>
      <c r="B1095" s="99" t="s">
        <v>117</v>
      </c>
      <c r="C1095" s="99">
        <v>375</v>
      </c>
      <c r="D1095" s="99" t="s">
        <v>112</v>
      </c>
      <c r="E1095" s="99" t="s">
        <v>106</v>
      </c>
      <c r="F1095" s="100">
        <v>7536.0937500000009</v>
      </c>
    </row>
    <row r="1096" spans="1:6">
      <c r="A1096" s="98">
        <v>44980</v>
      </c>
      <c r="B1096" s="99" t="s">
        <v>117</v>
      </c>
      <c r="C1096" s="99">
        <v>49</v>
      </c>
      <c r="D1096" s="99" t="s">
        <v>110</v>
      </c>
      <c r="E1096" s="99" t="s">
        <v>113</v>
      </c>
      <c r="F1096" s="100">
        <v>916.91249999999991</v>
      </c>
    </row>
    <row r="1097" spans="1:6">
      <c r="A1097" s="98">
        <v>45129</v>
      </c>
      <c r="B1097" s="99" t="s">
        <v>117</v>
      </c>
      <c r="C1097" s="99">
        <v>6</v>
      </c>
      <c r="D1097" s="99" t="s">
        <v>112</v>
      </c>
      <c r="E1097" s="99" t="s">
        <v>115</v>
      </c>
      <c r="F1097" s="100">
        <v>209.70000000000002</v>
      </c>
    </row>
    <row r="1098" spans="1:6">
      <c r="A1098" s="98">
        <v>45118</v>
      </c>
      <c r="B1098" s="99" t="s">
        <v>116</v>
      </c>
      <c r="C1098" s="99">
        <v>6</v>
      </c>
      <c r="D1098" s="99" t="s">
        <v>114</v>
      </c>
      <c r="E1098" s="99" t="s">
        <v>115</v>
      </c>
      <c r="F1098" s="100">
        <v>155.69999999999999</v>
      </c>
    </row>
    <row r="1099" spans="1:6">
      <c r="A1099" s="98">
        <v>45240</v>
      </c>
      <c r="B1099" s="99" t="s">
        <v>107</v>
      </c>
      <c r="C1099" s="99">
        <v>1</v>
      </c>
      <c r="D1099" s="99" t="s">
        <v>114</v>
      </c>
      <c r="E1099" s="99" t="s">
        <v>106</v>
      </c>
      <c r="F1099" s="100">
        <v>25.95</v>
      </c>
    </row>
    <row r="1100" spans="1:6">
      <c r="A1100" s="98">
        <v>44950</v>
      </c>
      <c r="B1100" s="99" t="s">
        <v>119</v>
      </c>
      <c r="C1100" s="99">
        <v>2</v>
      </c>
      <c r="D1100" s="99" t="s">
        <v>110</v>
      </c>
      <c r="E1100" s="99" t="s">
        <v>109</v>
      </c>
      <c r="F1100" s="100">
        <v>49.9</v>
      </c>
    </row>
    <row r="1101" spans="1:6">
      <c r="A1101" s="98">
        <v>45123</v>
      </c>
      <c r="B1101" s="99" t="s">
        <v>116</v>
      </c>
      <c r="C1101" s="99">
        <v>9</v>
      </c>
      <c r="D1101" s="99" t="s">
        <v>110</v>
      </c>
      <c r="E1101" s="99" t="s">
        <v>105</v>
      </c>
      <c r="F1101" s="100">
        <v>224.54999999999998</v>
      </c>
    </row>
    <row r="1102" spans="1:6">
      <c r="A1102" s="98">
        <v>45203</v>
      </c>
      <c r="B1102" s="99" t="s">
        <v>117</v>
      </c>
      <c r="C1102" s="99">
        <v>21</v>
      </c>
      <c r="D1102" s="99" t="s">
        <v>110</v>
      </c>
      <c r="E1102" s="99" t="s">
        <v>109</v>
      </c>
      <c r="F1102" s="100">
        <v>523.94999999999993</v>
      </c>
    </row>
    <row r="1103" spans="1:6">
      <c r="A1103" s="98">
        <v>45229</v>
      </c>
      <c r="B1103" s="99" t="s">
        <v>119</v>
      </c>
      <c r="C1103" s="99">
        <v>4</v>
      </c>
      <c r="D1103" s="99" t="s">
        <v>112</v>
      </c>
      <c r="E1103" s="99" t="s">
        <v>105</v>
      </c>
      <c r="F1103" s="100">
        <v>139.80000000000001</v>
      </c>
    </row>
    <row r="1104" spans="1:6">
      <c r="A1104" s="98">
        <v>45222</v>
      </c>
      <c r="B1104" s="99" t="s">
        <v>107</v>
      </c>
      <c r="C1104" s="99">
        <v>7</v>
      </c>
      <c r="D1104" s="99" t="s">
        <v>110</v>
      </c>
      <c r="E1104" s="99" t="s">
        <v>109</v>
      </c>
      <c r="F1104" s="100">
        <v>174.65</v>
      </c>
    </row>
    <row r="1105" spans="1:6">
      <c r="A1105" s="98">
        <v>45062</v>
      </c>
      <c r="B1105" s="99" t="s">
        <v>119</v>
      </c>
      <c r="C1105" s="99">
        <v>45</v>
      </c>
      <c r="D1105" s="99" t="s">
        <v>112</v>
      </c>
      <c r="E1105" s="99" t="s">
        <v>113</v>
      </c>
      <c r="F1105" s="100">
        <v>1336.8375000000001</v>
      </c>
    </row>
    <row r="1106" spans="1:6">
      <c r="A1106" s="98">
        <v>45285</v>
      </c>
      <c r="B1106" s="99" t="s">
        <v>117</v>
      </c>
      <c r="C1106" s="99">
        <v>425</v>
      </c>
      <c r="D1106" s="99" t="s">
        <v>114</v>
      </c>
      <c r="E1106" s="99" t="s">
        <v>108</v>
      </c>
      <c r="F1106" s="100">
        <v>6341.5312499999991</v>
      </c>
    </row>
    <row r="1107" spans="1:6">
      <c r="A1107" s="98">
        <v>45219</v>
      </c>
      <c r="B1107" s="99" t="s">
        <v>119</v>
      </c>
      <c r="C1107" s="99">
        <v>200</v>
      </c>
      <c r="D1107" s="99" t="s">
        <v>112</v>
      </c>
      <c r="E1107" s="99" t="s">
        <v>108</v>
      </c>
      <c r="F1107" s="100">
        <v>4893</v>
      </c>
    </row>
    <row r="1108" spans="1:6">
      <c r="A1108" s="98">
        <v>44991</v>
      </c>
      <c r="B1108" s="99" t="s">
        <v>117</v>
      </c>
      <c r="C1108" s="99">
        <v>42</v>
      </c>
      <c r="D1108" s="99" t="s">
        <v>112</v>
      </c>
      <c r="E1108" s="99" t="s">
        <v>115</v>
      </c>
      <c r="F1108" s="100">
        <v>1247.7150000000001</v>
      </c>
    </row>
    <row r="1109" spans="1:6">
      <c r="A1109" s="98">
        <v>45184</v>
      </c>
      <c r="B1109" s="99" t="s">
        <v>116</v>
      </c>
      <c r="C1109" s="99">
        <v>5</v>
      </c>
      <c r="D1109" s="99" t="s">
        <v>6</v>
      </c>
      <c r="E1109" s="99" t="s">
        <v>115</v>
      </c>
      <c r="F1109" s="100">
        <v>218.45</v>
      </c>
    </row>
    <row r="1110" spans="1:6">
      <c r="A1110" s="98">
        <v>45005</v>
      </c>
      <c r="B1110" s="99" t="s">
        <v>117</v>
      </c>
      <c r="C1110" s="99">
        <v>100</v>
      </c>
      <c r="D1110" s="99" t="s">
        <v>112</v>
      </c>
      <c r="E1110" s="99" t="s">
        <v>105</v>
      </c>
      <c r="F1110" s="100">
        <v>2446.5</v>
      </c>
    </row>
    <row r="1111" spans="1:6">
      <c r="A1111" s="98">
        <v>45207</v>
      </c>
      <c r="B1111" s="99" t="s">
        <v>117</v>
      </c>
      <c r="C1111" s="99">
        <v>13</v>
      </c>
      <c r="D1111" s="99" t="s">
        <v>6</v>
      </c>
      <c r="E1111" s="99" t="s">
        <v>106</v>
      </c>
      <c r="F1111" s="100">
        <v>567.97</v>
      </c>
    </row>
    <row r="1112" spans="1:6">
      <c r="A1112" s="98">
        <v>45062</v>
      </c>
      <c r="B1112" s="99" t="s">
        <v>119</v>
      </c>
      <c r="C1112" s="99">
        <v>575</v>
      </c>
      <c r="D1112" s="99" t="s">
        <v>112</v>
      </c>
      <c r="E1112" s="99" t="s">
        <v>109</v>
      </c>
      <c r="F1112" s="100">
        <v>11555.34375</v>
      </c>
    </row>
    <row r="1113" spans="1:6">
      <c r="A1113" s="98">
        <v>44982</v>
      </c>
      <c r="B1113" s="99" t="s">
        <v>118</v>
      </c>
      <c r="C1113" s="99">
        <v>19</v>
      </c>
      <c r="D1113" s="99" t="s">
        <v>112</v>
      </c>
      <c r="E1113" s="99" t="s">
        <v>113</v>
      </c>
      <c r="F1113" s="100">
        <v>664.05000000000007</v>
      </c>
    </row>
    <row r="1114" spans="1:6">
      <c r="A1114" s="98">
        <v>45052</v>
      </c>
      <c r="B1114" s="99" t="s">
        <v>119</v>
      </c>
      <c r="C1114" s="99">
        <v>100</v>
      </c>
      <c r="D1114" s="99" t="s">
        <v>112</v>
      </c>
      <c r="E1114" s="99" t="s">
        <v>105</v>
      </c>
      <c r="F1114" s="100">
        <v>2446.5</v>
      </c>
    </row>
    <row r="1115" spans="1:6">
      <c r="A1115" s="98">
        <v>45118</v>
      </c>
      <c r="B1115" s="99" t="s">
        <v>118</v>
      </c>
      <c r="C1115" s="99">
        <v>44</v>
      </c>
      <c r="D1115" s="99" t="s">
        <v>114</v>
      </c>
      <c r="E1115" s="99" t="s">
        <v>109</v>
      </c>
      <c r="F1115" s="100">
        <v>970.52999999999986</v>
      </c>
    </row>
    <row r="1116" spans="1:6">
      <c r="A1116" s="98">
        <v>45004</v>
      </c>
      <c r="B1116" s="99" t="s">
        <v>119</v>
      </c>
      <c r="C1116" s="99">
        <v>9</v>
      </c>
      <c r="D1116" s="99" t="s">
        <v>112</v>
      </c>
      <c r="E1116" s="99" t="s">
        <v>109</v>
      </c>
      <c r="F1116" s="100">
        <v>314.55</v>
      </c>
    </row>
    <row r="1117" spans="1:6">
      <c r="A1117" s="98">
        <v>44935</v>
      </c>
      <c r="B1117" s="99" t="s">
        <v>119</v>
      </c>
      <c r="C1117" s="99">
        <v>8</v>
      </c>
      <c r="D1117" s="99" t="s">
        <v>110</v>
      </c>
      <c r="E1117" s="99" t="s">
        <v>105</v>
      </c>
      <c r="F1117" s="100">
        <v>199.6</v>
      </c>
    </row>
    <row r="1118" spans="1:6">
      <c r="A1118" s="98">
        <v>45104</v>
      </c>
      <c r="B1118" s="99" t="s">
        <v>119</v>
      </c>
      <c r="C1118" s="99">
        <v>34</v>
      </c>
      <c r="D1118" s="99" t="s">
        <v>114</v>
      </c>
      <c r="E1118" s="99" t="s">
        <v>109</v>
      </c>
      <c r="F1118" s="100">
        <v>749.95499999999993</v>
      </c>
    </row>
    <row r="1119" spans="1:6">
      <c r="A1119" s="98">
        <v>45074</v>
      </c>
      <c r="B1119" s="99" t="s">
        <v>119</v>
      </c>
      <c r="C1119" s="99">
        <v>16</v>
      </c>
      <c r="D1119" s="99" t="s">
        <v>114</v>
      </c>
      <c r="E1119" s="99" t="s">
        <v>111</v>
      </c>
      <c r="F1119" s="100">
        <v>415.2</v>
      </c>
    </row>
    <row r="1120" spans="1:6">
      <c r="A1120" s="98">
        <v>45112</v>
      </c>
      <c r="B1120" s="99" t="s">
        <v>119</v>
      </c>
      <c r="C1120" s="99">
        <v>475</v>
      </c>
      <c r="D1120" s="99" t="s">
        <v>114</v>
      </c>
      <c r="E1120" s="99" t="s">
        <v>108</v>
      </c>
      <c r="F1120" s="100">
        <v>7087.5937499999991</v>
      </c>
    </row>
    <row r="1121" spans="1:6">
      <c r="A1121" s="98">
        <v>45073</v>
      </c>
      <c r="B1121" s="99" t="s">
        <v>117</v>
      </c>
      <c r="C1121" s="99">
        <v>7</v>
      </c>
      <c r="D1121" s="99" t="s">
        <v>110</v>
      </c>
      <c r="E1121" s="99" t="s">
        <v>111</v>
      </c>
      <c r="F1121" s="100">
        <v>174.65</v>
      </c>
    </row>
    <row r="1122" spans="1:6">
      <c r="A1122" s="98">
        <v>44979</v>
      </c>
      <c r="B1122" s="99" t="s">
        <v>117</v>
      </c>
      <c r="C1122" s="99">
        <v>350</v>
      </c>
      <c r="D1122" s="99" t="s">
        <v>9</v>
      </c>
      <c r="E1122" s="99" t="s">
        <v>115</v>
      </c>
      <c r="F1122" s="100">
        <v>5624.9375</v>
      </c>
    </row>
    <row r="1123" spans="1:6">
      <c r="A1123" s="98">
        <v>45089</v>
      </c>
      <c r="B1123" s="99" t="s">
        <v>117</v>
      </c>
      <c r="C1123" s="99">
        <v>1</v>
      </c>
      <c r="D1123" s="99" t="s">
        <v>112</v>
      </c>
      <c r="E1123" s="99" t="s">
        <v>113</v>
      </c>
      <c r="F1123" s="100">
        <v>34.950000000000003</v>
      </c>
    </row>
    <row r="1124" spans="1:6">
      <c r="A1124" s="98">
        <v>45187</v>
      </c>
      <c r="B1124" s="99" t="s">
        <v>117</v>
      </c>
      <c r="C1124" s="99">
        <v>8</v>
      </c>
      <c r="D1124" s="99" t="s">
        <v>112</v>
      </c>
      <c r="E1124" s="99" t="s">
        <v>106</v>
      </c>
      <c r="F1124" s="100">
        <v>279.60000000000002</v>
      </c>
    </row>
    <row r="1125" spans="1:6">
      <c r="A1125" s="98">
        <v>45135</v>
      </c>
      <c r="B1125" s="99" t="s">
        <v>117</v>
      </c>
      <c r="C1125" s="99">
        <v>2</v>
      </c>
      <c r="D1125" s="99" t="s">
        <v>114</v>
      </c>
      <c r="E1125" s="99" t="s">
        <v>113</v>
      </c>
      <c r="F1125" s="100">
        <v>51.9</v>
      </c>
    </row>
    <row r="1126" spans="1:6">
      <c r="A1126" s="98">
        <v>45199</v>
      </c>
      <c r="B1126" s="99" t="s">
        <v>119</v>
      </c>
      <c r="C1126" s="99">
        <v>250</v>
      </c>
      <c r="D1126" s="99" t="s">
        <v>9</v>
      </c>
      <c r="E1126" s="99" t="s">
        <v>106</v>
      </c>
      <c r="F1126" s="100">
        <v>4891.2499999999991</v>
      </c>
    </row>
    <row r="1127" spans="1:6">
      <c r="A1127" s="98">
        <v>45089</v>
      </c>
      <c r="B1127" s="99" t="s">
        <v>116</v>
      </c>
      <c r="C1127" s="99">
        <v>35</v>
      </c>
      <c r="D1127" s="99" t="s">
        <v>6</v>
      </c>
      <c r="E1127" s="99" t="s">
        <v>113</v>
      </c>
      <c r="F1127" s="100">
        <v>1299.7774999999999</v>
      </c>
    </row>
    <row r="1128" spans="1:6">
      <c r="A1128" s="98">
        <v>45071</v>
      </c>
      <c r="B1128" s="99" t="s">
        <v>117</v>
      </c>
      <c r="C1128" s="99">
        <v>44</v>
      </c>
      <c r="D1128" s="99" t="s">
        <v>9</v>
      </c>
      <c r="E1128" s="99" t="s">
        <v>105</v>
      </c>
      <c r="F1128" s="100">
        <v>1045.33</v>
      </c>
    </row>
    <row r="1129" spans="1:6">
      <c r="A1129" s="98">
        <v>45201</v>
      </c>
      <c r="B1129" s="99" t="s">
        <v>117</v>
      </c>
      <c r="C1129" s="99">
        <v>23</v>
      </c>
      <c r="D1129" s="99" t="s">
        <v>112</v>
      </c>
      <c r="E1129" s="99" t="s">
        <v>113</v>
      </c>
      <c r="F1129" s="100">
        <v>803.85</v>
      </c>
    </row>
    <row r="1130" spans="1:6">
      <c r="A1130" s="98">
        <v>45194</v>
      </c>
      <c r="B1130" s="99" t="s">
        <v>118</v>
      </c>
      <c r="C1130" s="99">
        <v>200</v>
      </c>
      <c r="D1130" s="99" t="s">
        <v>6</v>
      </c>
      <c r="E1130" s="99" t="s">
        <v>113</v>
      </c>
      <c r="F1130" s="100">
        <v>6116.5999999999985</v>
      </c>
    </row>
    <row r="1131" spans="1:6">
      <c r="A1131" s="98">
        <v>45265</v>
      </c>
      <c r="B1131" s="99" t="s">
        <v>107</v>
      </c>
      <c r="C1131" s="99">
        <v>13</v>
      </c>
      <c r="D1131" s="99" t="s">
        <v>9</v>
      </c>
      <c r="E1131" s="99" t="s">
        <v>109</v>
      </c>
      <c r="F1131" s="100">
        <v>363.34999999999997</v>
      </c>
    </row>
    <row r="1132" spans="1:6">
      <c r="A1132" s="98">
        <v>45166</v>
      </c>
      <c r="B1132" s="99" t="s">
        <v>117</v>
      </c>
      <c r="C1132" s="99">
        <v>40</v>
      </c>
      <c r="D1132" s="99" t="s">
        <v>114</v>
      </c>
      <c r="E1132" s="99" t="s">
        <v>108</v>
      </c>
      <c r="F1132" s="100">
        <v>882.3</v>
      </c>
    </row>
    <row r="1133" spans="1:6">
      <c r="A1133" s="98">
        <v>45125</v>
      </c>
      <c r="B1133" s="99" t="s">
        <v>119</v>
      </c>
      <c r="C1133" s="99">
        <v>525</v>
      </c>
      <c r="D1133" s="99" t="s">
        <v>114</v>
      </c>
      <c r="E1133" s="99" t="s">
        <v>113</v>
      </c>
      <c r="F1133" s="100">
        <v>7833.6562499999991</v>
      </c>
    </row>
    <row r="1134" spans="1:6">
      <c r="A1134" s="98">
        <v>44929</v>
      </c>
      <c r="B1134" s="99" t="s">
        <v>118</v>
      </c>
      <c r="C1134" s="99">
        <v>7</v>
      </c>
      <c r="D1134" s="99" t="s">
        <v>112</v>
      </c>
      <c r="E1134" s="99" t="s">
        <v>105</v>
      </c>
      <c r="F1134" s="100">
        <v>244.65000000000003</v>
      </c>
    </row>
    <row r="1135" spans="1:6">
      <c r="A1135" s="98">
        <v>45129</v>
      </c>
      <c r="B1135" s="99" t="s">
        <v>119</v>
      </c>
      <c r="C1135" s="99">
        <v>41</v>
      </c>
      <c r="D1135" s="99" t="s">
        <v>110</v>
      </c>
      <c r="E1135" s="99" t="s">
        <v>106</v>
      </c>
      <c r="F1135" s="100">
        <v>869.50749999999994</v>
      </c>
    </row>
    <row r="1136" spans="1:6">
      <c r="A1136" s="98">
        <v>45206</v>
      </c>
      <c r="B1136" s="99" t="s">
        <v>117</v>
      </c>
      <c r="C1136" s="99">
        <v>33</v>
      </c>
      <c r="D1136" s="99" t="s">
        <v>110</v>
      </c>
      <c r="E1136" s="99" t="s">
        <v>113</v>
      </c>
      <c r="F1136" s="100">
        <v>699.84749999999997</v>
      </c>
    </row>
    <row r="1137" spans="1:6">
      <c r="A1137" s="98">
        <v>44982</v>
      </c>
      <c r="B1137" s="99" t="s">
        <v>119</v>
      </c>
      <c r="C1137" s="99">
        <v>150</v>
      </c>
      <c r="D1137" s="99" t="s">
        <v>6</v>
      </c>
      <c r="E1137" s="99" t="s">
        <v>111</v>
      </c>
      <c r="F1137" s="100">
        <v>4587.4499999999989</v>
      </c>
    </row>
    <row r="1138" spans="1:6">
      <c r="A1138" s="98">
        <v>45279</v>
      </c>
      <c r="B1138" s="99" t="s">
        <v>116</v>
      </c>
      <c r="C1138" s="99">
        <v>23</v>
      </c>
      <c r="D1138" s="99" t="s">
        <v>110</v>
      </c>
      <c r="E1138" s="99" t="s">
        <v>106</v>
      </c>
      <c r="F1138" s="100">
        <v>573.85</v>
      </c>
    </row>
    <row r="1139" spans="1:6">
      <c r="A1139" s="98">
        <v>45244</v>
      </c>
      <c r="B1139" s="99" t="s">
        <v>118</v>
      </c>
      <c r="C1139" s="99">
        <v>12</v>
      </c>
      <c r="D1139" s="99" t="s">
        <v>110</v>
      </c>
      <c r="E1139" s="99" t="s">
        <v>113</v>
      </c>
      <c r="F1139" s="100">
        <v>299.39999999999998</v>
      </c>
    </row>
    <row r="1140" spans="1:6">
      <c r="A1140" s="98">
        <v>45268</v>
      </c>
      <c r="B1140" s="99" t="s">
        <v>119</v>
      </c>
      <c r="C1140" s="99">
        <v>375</v>
      </c>
      <c r="D1140" s="99" t="s">
        <v>114</v>
      </c>
      <c r="E1140" s="99" t="s">
        <v>108</v>
      </c>
      <c r="F1140" s="100">
        <v>5595.46875</v>
      </c>
    </row>
    <row r="1141" spans="1:6">
      <c r="A1141" s="98">
        <v>45212</v>
      </c>
      <c r="B1141" s="99" t="s">
        <v>116</v>
      </c>
      <c r="C1141" s="99">
        <v>31</v>
      </c>
      <c r="D1141" s="99" t="s">
        <v>9</v>
      </c>
      <c r="E1141" s="99" t="s">
        <v>111</v>
      </c>
      <c r="F1141" s="100">
        <v>736.48249999999996</v>
      </c>
    </row>
    <row r="1142" spans="1:6">
      <c r="A1142" s="98">
        <v>45256</v>
      </c>
      <c r="B1142" s="99" t="s">
        <v>118</v>
      </c>
      <c r="C1142" s="99">
        <v>75</v>
      </c>
      <c r="D1142" s="99" t="s">
        <v>110</v>
      </c>
      <c r="E1142" s="99" t="s">
        <v>106</v>
      </c>
      <c r="F1142" s="100">
        <v>1403.4375</v>
      </c>
    </row>
    <row r="1143" spans="1:6">
      <c r="A1143" s="98">
        <v>45284</v>
      </c>
      <c r="B1143" s="99" t="s">
        <v>117</v>
      </c>
      <c r="C1143" s="99">
        <v>475</v>
      </c>
      <c r="D1143" s="99" t="s">
        <v>9</v>
      </c>
      <c r="E1143" s="99" t="s">
        <v>111</v>
      </c>
      <c r="F1143" s="100">
        <v>7633.84375</v>
      </c>
    </row>
    <row r="1144" spans="1:6">
      <c r="A1144" s="98">
        <v>45190</v>
      </c>
      <c r="B1144" s="99" t="s">
        <v>118</v>
      </c>
      <c r="C1144" s="99">
        <v>350</v>
      </c>
      <c r="D1144" s="99" t="s">
        <v>6</v>
      </c>
      <c r="E1144" s="99" t="s">
        <v>111</v>
      </c>
      <c r="F1144" s="100">
        <v>8792.6124999999975</v>
      </c>
    </row>
    <row r="1145" spans="1:6">
      <c r="A1145" s="98">
        <v>45031</v>
      </c>
      <c r="B1145" s="99" t="s">
        <v>119</v>
      </c>
      <c r="C1145" s="99">
        <v>375</v>
      </c>
      <c r="D1145" s="99" t="s">
        <v>6</v>
      </c>
      <c r="E1145" s="99" t="s">
        <v>105</v>
      </c>
      <c r="F1145" s="100">
        <v>9420.6562499999982</v>
      </c>
    </row>
    <row r="1146" spans="1:6">
      <c r="A1146" s="98">
        <v>44979</v>
      </c>
      <c r="B1146" s="99" t="s">
        <v>119</v>
      </c>
      <c r="C1146" s="99">
        <v>525</v>
      </c>
      <c r="D1146" s="99" t="s">
        <v>110</v>
      </c>
      <c r="E1146" s="99" t="s">
        <v>105</v>
      </c>
      <c r="F1146" s="100">
        <v>7531.7812499999991</v>
      </c>
    </row>
    <row r="1147" spans="1:6">
      <c r="A1147" s="98">
        <v>45224</v>
      </c>
      <c r="B1147" s="99" t="s">
        <v>117</v>
      </c>
      <c r="C1147" s="99">
        <v>2</v>
      </c>
      <c r="D1147" s="99" t="s">
        <v>9</v>
      </c>
      <c r="E1147" s="99" t="s">
        <v>109</v>
      </c>
      <c r="F1147" s="100">
        <v>55.9</v>
      </c>
    </row>
    <row r="1148" spans="1:6">
      <c r="A1148" s="98">
        <v>44978</v>
      </c>
      <c r="B1148" s="99" t="s">
        <v>117</v>
      </c>
      <c r="C1148" s="99">
        <v>2</v>
      </c>
      <c r="D1148" s="99" t="s">
        <v>112</v>
      </c>
      <c r="E1148" s="99" t="s">
        <v>108</v>
      </c>
      <c r="F1148" s="100">
        <v>69.900000000000006</v>
      </c>
    </row>
    <row r="1149" spans="1:6">
      <c r="A1149" s="98">
        <v>45245</v>
      </c>
      <c r="B1149" s="99" t="s">
        <v>107</v>
      </c>
      <c r="C1149" s="99">
        <v>200</v>
      </c>
      <c r="D1149" s="99" t="s">
        <v>114</v>
      </c>
      <c r="E1149" s="99" t="s">
        <v>108</v>
      </c>
      <c r="F1149" s="100">
        <v>3633</v>
      </c>
    </row>
    <row r="1150" spans="1:6">
      <c r="A1150" s="98">
        <v>45036</v>
      </c>
      <c r="B1150" s="99" t="s">
        <v>118</v>
      </c>
      <c r="C1150" s="99">
        <v>25</v>
      </c>
      <c r="D1150" s="99" t="s">
        <v>110</v>
      </c>
      <c r="E1150" s="99" t="s">
        <v>111</v>
      </c>
      <c r="F1150" s="100">
        <v>530.1875</v>
      </c>
    </row>
    <row r="1151" spans="1:6">
      <c r="A1151" s="98">
        <v>44966</v>
      </c>
      <c r="B1151" s="99" t="s">
        <v>117</v>
      </c>
      <c r="C1151" s="99">
        <v>3</v>
      </c>
      <c r="D1151" s="99" t="s">
        <v>6</v>
      </c>
      <c r="E1151" s="99" t="s">
        <v>105</v>
      </c>
      <c r="F1151" s="100">
        <v>131.07</v>
      </c>
    </row>
    <row r="1152" spans="1:6">
      <c r="A1152" s="98">
        <v>45174</v>
      </c>
      <c r="B1152" s="99" t="s">
        <v>117</v>
      </c>
      <c r="C1152" s="99">
        <v>38</v>
      </c>
      <c r="D1152" s="99" t="s">
        <v>6</v>
      </c>
      <c r="E1152" s="99" t="s">
        <v>111</v>
      </c>
      <c r="F1152" s="100">
        <v>1411.1869999999999</v>
      </c>
    </row>
    <row r="1153" spans="1:6">
      <c r="A1153" s="98">
        <v>44961</v>
      </c>
      <c r="B1153" s="99" t="s">
        <v>119</v>
      </c>
      <c r="C1153" s="99">
        <v>350</v>
      </c>
      <c r="D1153" s="99" t="s">
        <v>112</v>
      </c>
      <c r="E1153" s="99" t="s">
        <v>106</v>
      </c>
      <c r="F1153" s="100">
        <v>7033.6875</v>
      </c>
    </row>
    <row r="1154" spans="1:6">
      <c r="A1154" s="98">
        <v>45062</v>
      </c>
      <c r="B1154" s="99" t="s">
        <v>119</v>
      </c>
      <c r="C1154" s="99">
        <v>9</v>
      </c>
      <c r="D1154" s="99" t="s">
        <v>114</v>
      </c>
      <c r="E1154" s="99" t="s">
        <v>106</v>
      </c>
      <c r="F1154" s="100">
        <v>233.54999999999998</v>
      </c>
    </row>
    <row r="1155" spans="1:6">
      <c r="A1155" s="98">
        <v>45186</v>
      </c>
      <c r="B1155" s="99" t="s">
        <v>119</v>
      </c>
      <c r="C1155" s="99">
        <v>125</v>
      </c>
      <c r="D1155" s="99" t="s">
        <v>9</v>
      </c>
      <c r="E1155" s="99" t="s">
        <v>109</v>
      </c>
      <c r="F1155" s="100">
        <v>2445.6249999999995</v>
      </c>
    </row>
    <row r="1156" spans="1:6">
      <c r="A1156" s="98">
        <v>45168</v>
      </c>
      <c r="B1156" s="99" t="s">
        <v>107</v>
      </c>
      <c r="C1156" s="99">
        <v>18</v>
      </c>
      <c r="D1156" s="99" t="s">
        <v>6</v>
      </c>
      <c r="E1156" s="99" t="s">
        <v>111</v>
      </c>
      <c r="F1156" s="100">
        <v>786.42</v>
      </c>
    </row>
    <row r="1157" spans="1:6">
      <c r="A1157" s="98">
        <v>45076</v>
      </c>
      <c r="B1157" s="99" t="s">
        <v>107</v>
      </c>
      <c r="C1157" s="99">
        <v>29</v>
      </c>
      <c r="D1157" s="99" t="s">
        <v>110</v>
      </c>
      <c r="E1157" s="99" t="s">
        <v>108</v>
      </c>
      <c r="F1157" s="100">
        <v>615.01750000000004</v>
      </c>
    </row>
    <row r="1158" spans="1:6">
      <c r="A1158" s="98">
        <v>45033</v>
      </c>
      <c r="B1158" s="99" t="s">
        <v>116</v>
      </c>
      <c r="C1158" s="99">
        <v>4</v>
      </c>
      <c r="D1158" s="99" t="s">
        <v>110</v>
      </c>
      <c r="E1158" s="99" t="s">
        <v>115</v>
      </c>
      <c r="F1158" s="100">
        <v>99.8</v>
      </c>
    </row>
    <row r="1159" spans="1:6">
      <c r="A1159" s="98">
        <v>44954</v>
      </c>
      <c r="B1159" s="99" t="s">
        <v>117</v>
      </c>
      <c r="C1159" s="99">
        <v>425</v>
      </c>
      <c r="D1159" s="99" t="s">
        <v>114</v>
      </c>
      <c r="E1159" s="99" t="s">
        <v>113</v>
      </c>
      <c r="F1159" s="100">
        <v>6341.5312499999991</v>
      </c>
    </row>
    <row r="1160" spans="1:6">
      <c r="A1160" s="98">
        <v>45185</v>
      </c>
      <c r="B1160" s="99" t="s">
        <v>107</v>
      </c>
      <c r="C1160" s="99">
        <v>27</v>
      </c>
      <c r="D1160" s="99" t="s">
        <v>9</v>
      </c>
      <c r="E1160" s="99" t="s">
        <v>115</v>
      </c>
      <c r="F1160" s="100">
        <v>641.45249999999999</v>
      </c>
    </row>
    <row r="1161" spans="1:6">
      <c r="A1161" s="98">
        <v>44932</v>
      </c>
      <c r="B1161" s="99" t="s">
        <v>117</v>
      </c>
      <c r="C1161" s="99">
        <v>42</v>
      </c>
      <c r="D1161" s="99" t="s">
        <v>112</v>
      </c>
      <c r="E1161" s="99" t="s">
        <v>106</v>
      </c>
      <c r="F1161" s="100">
        <v>1247.7150000000001</v>
      </c>
    </row>
    <row r="1162" spans="1:6">
      <c r="A1162" s="98">
        <v>44949</v>
      </c>
      <c r="B1162" s="99" t="s">
        <v>119</v>
      </c>
      <c r="C1162" s="99">
        <v>44</v>
      </c>
      <c r="D1162" s="99" t="s">
        <v>110</v>
      </c>
      <c r="E1162" s="99" t="s">
        <v>106</v>
      </c>
      <c r="F1162" s="100">
        <v>933.13</v>
      </c>
    </row>
    <row r="1163" spans="1:6">
      <c r="A1163" s="98">
        <v>45037</v>
      </c>
      <c r="B1163" s="99" t="s">
        <v>117</v>
      </c>
      <c r="C1163" s="99">
        <v>28</v>
      </c>
      <c r="D1163" s="99" t="s">
        <v>6</v>
      </c>
      <c r="E1163" s="99" t="s">
        <v>109</v>
      </c>
      <c r="F1163" s="100">
        <v>1039.8219999999999</v>
      </c>
    </row>
    <row r="1164" spans="1:6">
      <c r="A1164" s="98">
        <v>45129</v>
      </c>
      <c r="B1164" s="99" t="s">
        <v>107</v>
      </c>
      <c r="C1164" s="99">
        <v>48</v>
      </c>
      <c r="D1164" s="99" t="s">
        <v>9</v>
      </c>
      <c r="E1164" s="99" t="s">
        <v>108</v>
      </c>
      <c r="F1164" s="100">
        <v>1006.1999999999999</v>
      </c>
    </row>
    <row r="1165" spans="1:6">
      <c r="A1165" s="98">
        <v>44994</v>
      </c>
      <c r="B1165" s="99" t="s">
        <v>118</v>
      </c>
      <c r="C1165" s="99">
        <v>13</v>
      </c>
      <c r="D1165" s="99" t="s">
        <v>9</v>
      </c>
      <c r="E1165" s="99" t="s">
        <v>109</v>
      </c>
      <c r="F1165" s="100">
        <v>363.34999999999997</v>
      </c>
    </row>
    <row r="1166" spans="1:6">
      <c r="A1166" s="98">
        <v>45212</v>
      </c>
      <c r="B1166" s="99" t="s">
        <v>117</v>
      </c>
      <c r="C1166" s="99">
        <v>175</v>
      </c>
      <c r="D1166" s="99" t="s">
        <v>112</v>
      </c>
      <c r="E1166" s="99" t="s">
        <v>108</v>
      </c>
      <c r="F1166" s="100">
        <v>4281.375</v>
      </c>
    </row>
    <row r="1167" spans="1:6">
      <c r="A1167" s="98">
        <v>45140</v>
      </c>
      <c r="B1167" s="99" t="s">
        <v>107</v>
      </c>
      <c r="C1167" s="99">
        <v>22</v>
      </c>
      <c r="D1167" s="99" t="s">
        <v>110</v>
      </c>
      <c r="E1167" s="99" t="s">
        <v>115</v>
      </c>
      <c r="F1167" s="100">
        <v>548.9</v>
      </c>
    </row>
    <row r="1168" spans="1:6">
      <c r="A1168" s="98">
        <v>45285</v>
      </c>
      <c r="B1168" s="99" t="s">
        <v>118</v>
      </c>
      <c r="C1168" s="99">
        <v>1</v>
      </c>
      <c r="D1168" s="99" t="s">
        <v>6</v>
      </c>
      <c r="E1168" s="99" t="s">
        <v>106</v>
      </c>
      <c r="F1168" s="100">
        <v>43.69</v>
      </c>
    </row>
    <row r="1169" spans="1:6">
      <c r="A1169" s="98">
        <v>44927</v>
      </c>
      <c r="B1169" s="99" t="s">
        <v>119</v>
      </c>
      <c r="C1169" s="99">
        <v>150</v>
      </c>
      <c r="D1169" s="99" t="s">
        <v>114</v>
      </c>
      <c r="E1169" s="99" t="s">
        <v>108</v>
      </c>
      <c r="F1169" s="100">
        <v>2724.75</v>
      </c>
    </row>
    <row r="1170" spans="1:6">
      <c r="A1170" s="98">
        <v>44959</v>
      </c>
      <c r="B1170" s="99" t="s">
        <v>119</v>
      </c>
      <c r="C1170" s="99">
        <v>525</v>
      </c>
      <c r="D1170" s="99" t="s">
        <v>110</v>
      </c>
      <c r="E1170" s="99" t="s">
        <v>105</v>
      </c>
      <c r="F1170" s="100">
        <v>7531.7812499999991</v>
      </c>
    </row>
    <row r="1171" spans="1:6">
      <c r="A1171" s="98">
        <v>45202</v>
      </c>
      <c r="B1171" s="99" t="s">
        <v>119</v>
      </c>
      <c r="C1171" s="99">
        <v>200</v>
      </c>
      <c r="D1171" s="99" t="s">
        <v>6</v>
      </c>
      <c r="E1171" s="99" t="s">
        <v>105</v>
      </c>
      <c r="F1171" s="100">
        <v>6116.5999999999985</v>
      </c>
    </row>
    <row r="1172" spans="1:6">
      <c r="A1172" s="98">
        <v>45187</v>
      </c>
      <c r="B1172" s="99" t="s">
        <v>116</v>
      </c>
      <c r="C1172" s="99">
        <v>525</v>
      </c>
      <c r="D1172" s="99" t="s">
        <v>6</v>
      </c>
      <c r="E1172" s="99" t="s">
        <v>115</v>
      </c>
      <c r="F1172" s="100">
        <v>13188.918749999997</v>
      </c>
    </row>
    <row r="1173" spans="1:6">
      <c r="A1173" s="98">
        <v>44959</v>
      </c>
      <c r="B1173" s="99" t="s">
        <v>118</v>
      </c>
      <c r="C1173" s="99">
        <v>150</v>
      </c>
      <c r="D1173" s="99" t="s">
        <v>110</v>
      </c>
      <c r="E1173" s="99" t="s">
        <v>115</v>
      </c>
      <c r="F1173" s="100">
        <v>2619.75</v>
      </c>
    </row>
    <row r="1174" spans="1:6">
      <c r="A1174" s="98">
        <v>44953</v>
      </c>
      <c r="B1174" s="99" t="s">
        <v>116</v>
      </c>
      <c r="C1174" s="99">
        <v>10</v>
      </c>
      <c r="D1174" s="99" t="s">
        <v>9</v>
      </c>
      <c r="E1174" s="99" t="s">
        <v>105</v>
      </c>
      <c r="F1174" s="100">
        <v>279.5</v>
      </c>
    </row>
    <row r="1175" spans="1:6">
      <c r="A1175" s="98">
        <v>45290</v>
      </c>
      <c r="B1175" s="99" t="s">
        <v>107</v>
      </c>
      <c r="C1175" s="99">
        <v>350</v>
      </c>
      <c r="D1175" s="99" t="s">
        <v>110</v>
      </c>
      <c r="E1175" s="99" t="s">
        <v>106</v>
      </c>
      <c r="F1175" s="100">
        <v>5021.1874999999991</v>
      </c>
    </row>
    <row r="1176" spans="1:6">
      <c r="A1176" s="98">
        <v>45281</v>
      </c>
      <c r="B1176" s="99" t="s">
        <v>117</v>
      </c>
      <c r="C1176" s="99">
        <v>32</v>
      </c>
      <c r="D1176" s="99" t="s">
        <v>6</v>
      </c>
      <c r="E1176" s="99" t="s">
        <v>106</v>
      </c>
      <c r="F1176" s="100">
        <v>1188.3679999999999</v>
      </c>
    </row>
    <row r="1177" spans="1:6">
      <c r="A1177" s="98">
        <v>45280</v>
      </c>
      <c r="B1177" s="99" t="s">
        <v>119</v>
      </c>
      <c r="C1177" s="99">
        <v>325</v>
      </c>
      <c r="D1177" s="99" t="s">
        <v>6</v>
      </c>
      <c r="E1177" s="99" t="s">
        <v>105</v>
      </c>
      <c r="F1177" s="100">
        <v>8164.5687499999985</v>
      </c>
    </row>
    <row r="1178" spans="1:6">
      <c r="A1178" s="98">
        <v>45130</v>
      </c>
      <c r="B1178" s="99" t="s">
        <v>119</v>
      </c>
      <c r="C1178" s="99">
        <v>4</v>
      </c>
      <c r="D1178" s="99" t="s">
        <v>110</v>
      </c>
      <c r="E1178" s="99" t="s">
        <v>106</v>
      </c>
      <c r="F1178" s="100">
        <v>99.8</v>
      </c>
    </row>
    <row r="1179" spans="1:6">
      <c r="A1179" s="98">
        <v>45217</v>
      </c>
      <c r="B1179" s="99" t="s">
        <v>119</v>
      </c>
      <c r="C1179" s="99">
        <v>9</v>
      </c>
      <c r="D1179" s="99" t="s">
        <v>110</v>
      </c>
      <c r="E1179" s="99" t="s">
        <v>105</v>
      </c>
      <c r="F1179" s="100">
        <v>224.54999999999998</v>
      </c>
    </row>
    <row r="1180" spans="1:6">
      <c r="A1180" s="98">
        <v>45072</v>
      </c>
      <c r="B1180" s="99" t="s">
        <v>116</v>
      </c>
      <c r="C1180" s="99">
        <v>375</v>
      </c>
      <c r="D1180" s="99" t="s">
        <v>112</v>
      </c>
      <c r="E1180" s="99" t="s">
        <v>105</v>
      </c>
      <c r="F1180" s="100">
        <v>7536.0937500000009</v>
      </c>
    </row>
    <row r="1181" spans="1:6">
      <c r="A1181" s="98">
        <v>45070</v>
      </c>
      <c r="B1181" s="99" t="s">
        <v>118</v>
      </c>
      <c r="C1181" s="99">
        <v>41</v>
      </c>
      <c r="D1181" s="99" t="s">
        <v>112</v>
      </c>
      <c r="E1181" s="99" t="s">
        <v>115</v>
      </c>
      <c r="F1181" s="100">
        <v>1218.0075000000002</v>
      </c>
    </row>
    <row r="1182" spans="1:6">
      <c r="A1182" s="98">
        <v>44947</v>
      </c>
      <c r="B1182" s="99" t="s">
        <v>119</v>
      </c>
      <c r="C1182" s="99">
        <v>250</v>
      </c>
      <c r="D1182" s="99" t="s">
        <v>114</v>
      </c>
      <c r="E1182" s="99" t="s">
        <v>109</v>
      </c>
      <c r="F1182" s="100">
        <v>4541.25</v>
      </c>
    </row>
    <row r="1183" spans="1:6">
      <c r="A1183" s="98">
        <v>44933</v>
      </c>
      <c r="B1183" s="99" t="s">
        <v>116</v>
      </c>
      <c r="C1183" s="99">
        <v>425</v>
      </c>
      <c r="D1183" s="99" t="s">
        <v>114</v>
      </c>
      <c r="E1183" s="99" t="s">
        <v>106</v>
      </c>
      <c r="F1183" s="100">
        <v>6341.5312499999991</v>
      </c>
    </row>
    <row r="1184" spans="1:6">
      <c r="A1184" s="98">
        <v>45194</v>
      </c>
      <c r="B1184" s="99" t="s">
        <v>117</v>
      </c>
      <c r="C1184" s="99">
        <v>1</v>
      </c>
      <c r="D1184" s="99" t="s">
        <v>6</v>
      </c>
      <c r="E1184" s="99" t="s">
        <v>108</v>
      </c>
      <c r="F1184" s="100">
        <v>43.69</v>
      </c>
    </row>
    <row r="1185" spans="1:6">
      <c r="A1185" s="98">
        <v>45217</v>
      </c>
      <c r="B1185" s="99" t="s">
        <v>117</v>
      </c>
      <c r="C1185" s="99">
        <v>550</v>
      </c>
      <c r="D1185" s="99" t="s">
        <v>114</v>
      </c>
      <c r="E1185" s="99" t="s">
        <v>108</v>
      </c>
      <c r="F1185" s="100">
        <v>8206.6875</v>
      </c>
    </row>
    <row r="1186" spans="1:6">
      <c r="A1186" s="98">
        <v>45073</v>
      </c>
      <c r="B1186" s="99" t="s">
        <v>117</v>
      </c>
      <c r="C1186" s="99">
        <v>2</v>
      </c>
      <c r="D1186" s="99" t="s">
        <v>6</v>
      </c>
      <c r="E1186" s="99" t="s">
        <v>105</v>
      </c>
      <c r="F1186" s="100">
        <v>87.38</v>
      </c>
    </row>
    <row r="1187" spans="1:6">
      <c r="A1187" s="98">
        <v>45277</v>
      </c>
      <c r="B1187" s="99" t="s">
        <v>107</v>
      </c>
      <c r="C1187" s="99">
        <v>150</v>
      </c>
      <c r="D1187" s="99" t="s">
        <v>6</v>
      </c>
      <c r="E1187" s="99" t="s">
        <v>108</v>
      </c>
      <c r="F1187" s="100">
        <v>4587.4499999999989</v>
      </c>
    </row>
    <row r="1188" spans="1:6">
      <c r="A1188" s="98">
        <v>45155</v>
      </c>
      <c r="B1188" s="99" t="s">
        <v>117</v>
      </c>
      <c r="C1188" s="99">
        <v>41</v>
      </c>
      <c r="D1188" s="99" t="s">
        <v>114</v>
      </c>
      <c r="E1188" s="99" t="s">
        <v>106</v>
      </c>
      <c r="F1188" s="100">
        <v>904.35749999999985</v>
      </c>
    </row>
    <row r="1189" spans="1:6">
      <c r="A1189" s="98">
        <v>44974</v>
      </c>
      <c r="B1189" s="99" t="s">
        <v>118</v>
      </c>
      <c r="C1189" s="99">
        <v>4</v>
      </c>
      <c r="D1189" s="99" t="s">
        <v>9</v>
      </c>
      <c r="E1189" s="99" t="s">
        <v>113</v>
      </c>
      <c r="F1189" s="100">
        <v>111.8</v>
      </c>
    </row>
    <row r="1190" spans="1:6">
      <c r="A1190" s="98">
        <v>45072</v>
      </c>
      <c r="B1190" s="99" t="s">
        <v>107</v>
      </c>
      <c r="C1190" s="99">
        <v>25</v>
      </c>
      <c r="D1190" s="99" t="s">
        <v>114</v>
      </c>
      <c r="E1190" s="99" t="s">
        <v>113</v>
      </c>
      <c r="F1190" s="100">
        <v>551.43749999999989</v>
      </c>
    </row>
    <row r="1191" spans="1:6">
      <c r="A1191" s="98">
        <v>45248</v>
      </c>
      <c r="B1191" s="99" t="s">
        <v>119</v>
      </c>
      <c r="C1191" s="99">
        <v>6</v>
      </c>
      <c r="D1191" s="99" t="s">
        <v>110</v>
      </c>
      <c r="E1191" s="99" t="s">
        <v>115</v>
      </c>
      <c r="F1191" s="100">
        <v>149.69999999999999</v>
      </c>
    </row>
    <row r="1192" spans="1:6">
      <c r="A1192" s="98">
        <v>45133</v>
      </c>
      <c r="B1192" s="99" t="s">
        <v>107</v>
      </c>
      <c r="C1192" s="99">
        <v>18</v>
      </c>
      <c r="D1192" s="99" t="s">
        <v>112</v>
      </c>
      <c r="E1192" s="99" t="s">
        <v>106</v>
      </c>
      <c r="F1192" s="100">
        <v>629.1</v>
      </c>
    </row>
    <row r="1193" spans="1:6">
      <c r="A1193" s="98">
        <v>45231</v>
      </c>
      <c r="B1193" s="99" t="s">
        <v>107</v>
      </c>
      <c r="C1193" s="99">
        <v>7</v>
      </c>
      <c r="D1193" s="99" t="s">
        <v>110</v>
      </c>
      <c r="E1193" s="99" t="s">
        <v>108</v>
      </c>
      <c r="F1193" s="100">
        <v>174.65</v>
      </c>
    </row>
    <row r="1194" spans="1:6">
      <c r="A1194" s="98">
        <v>45126</v>
      </c>
      <c r="B1194" s="99" t="s">
        <v>119</v>
      </c>
      <c r="C1194" s="99">
        <v>375</v>
      </c>
      <c r="D1194" s="99" t="s">
        <v>112</v>
      </c>
      <c r="E1194" s="99" t="s">
        <v>113</v>
      </c>
      <c r="F1194" s="100">
        <v>7536.0937500000009</v>
      </c>
    </row>
    <row r="1195" spans="1:6">
      <c r="A1195" s="98">
        <v>45110</v>
      </c>
      <c r="B1195" s="99" t="s">
        <v>116</v>
      </c>
      <c r="C1195" s="99">
        <v>275</v>
      </c>
      <c r="D1195" s="99" t="s">
        <v>112</v>
      </c>
      <c r="E1195" s="99" t="s">
        <v>108</v>
      </c>
      <c r="F1195" s="100">
        <v>5526.46875</v>
      </c>
    </row>
    <row r="1196" spans="1:6">
      <c r="A1196" s="98">
        <v>45085</v>
      </c>
      <c r="B1196" s="99" t="s">
        <v>117</v>
      </c>
      <c r="C1196" s="99">
        <v>24</v>
      </c>
      <c r="D1196" s="99" t="s">
        <v>112</v>
      </c>
      <c r="E1196" s="99" t="s">
        <v>108</v>
      </c>
      <c r="F1196" s="100">
        <v>712.98</v>
      </c>
    </row>
    <row r="1197" spans="1:6">
      <c r="A1197" s="98">
        <v>44946</v>
      </c>
      <c r="B1197" s="99" t="s">
        <v>116</v>
      </c>
      <c r="C1197" s="99">
        <v>48</v>
      </c>
      <c r="D1197" s="99" t="s">
        <v>9</v>
      </c>
      <c r="E1197" s="99" t="s">
        <v>109</v>
      </c>
      <c r="F1197" s="100">
        <v>1006.1999999999999</v>
      </c>
    </row>
    <row r="1198" spans="1:6">
      <c r="A1198" s="98">
        <v>45166</v>
      </c>
      <c r="B1198" s="99" t="s">
        <v>119</v>
      </c>
      <c r="C1198" s="99">
        <v>6</v>
      </c>
      <c r="D1198" s="99" t="s">
        <v>9</v>
      </c>
      <c r="E1198" s="99" t="s">
        <v>108</v>
      </c>
      <c r="F1198" s="100">
        <v>167.7</v>
      </c>
    </row>
    <row r="1199" spans="1:6">
      <c r="A1199" s="98">
        <v>45228</v>
      </c>
      <c r="B1199" s="99" t="s">
        <v>118</v>
      </c>
      <c r="C1199" s="99">
        <v>31</v>
      </c>
      <c r="D1199" s="99" t="s">
        <v>114</v>
      </c>
      <c r="E1199" s="99" t="s">
        <v>113</v>
      </c>
      <c r="F1199" s="100">
        <v>683.78249999999991</v>
      </c>
    </row>
    <row r="1200" spans="1:6">
      <c r="A1200" s="98">
        <v>45075</v>
      </c>
      <c r="B1200" s="99" t="s">
        <v>119</v>
      </c>
      <c r="C1200" s="99">
        <v>4</v>
      </c>
      <c r="D1200" s="99" t="s">
        <v>114</v>
      </c>
      <c r="E1200" s="99" t="s">
        <v>115</v>
      </c>
      <c r="F1200" s="100">
        <v>103.8</v>
      </c>
    </row>
    <row r="1201" spans="1:6">
      <c r="A1201" s="98">
        <v>45277</v>
      </c>
      <c r="B1201" s="99" t="s">
        <v>118</v>
      </c>
      <c r="C1201" s="99">
        <v>150</v>
      </c>
      <c r="D1201" s="99" t="s">
        <v>9</v>
      </c>
      <c r="E1201" s="99" t="s">
        <v>111</v>
      </c>
      <c r="F1201" s="100">
        <v>2934.7499999999995</v>
      </c>
    </row>
    <row r="1202" spans="1:6">
      <c r="A1202" s="98">
        <v>45158</v>
      </c>
      <c r="B1202" s="99" t="s">
        <v>117</v>
      </c>
      <c r="C1202" s="99">
        <v>31</v>
      </c>
      <c r="D1202" s="99" t="s">
        <v>114</v>
      </c>
      <c r="E1202" s="99" t="s">
        <v>109</v>
      </c>
      <c r="F1202" s="100">
        <v>683.78249999999991</v>
      </c>
    </row>
    <row r="1203" spans="1:6">
      <c r="A1203" s="98">
        <v>45020</v>
      </c>
      <c r="B1203" s="99" t="s">
        <v>119</v>
      </c>
      <c r="C1203" s="99">
        <v>31</v>
      </c>
      <c r="D1203" s="99" t="s">
        <v>110</v>
      </c>
      <c r="E1203" s="99" t="s">
        <v>113</v>
      </c>
      <c r="F1203" s="100">
        <v>657.4325</v>
      </c>
    </row>
    <row r="1204" spans="1:6">
      <c r="A1204" s="98">
        <v>45145</v>
      </c>
      <c r="B1204" s="99" t="s">
        <v>119</v>
      </c>
      <c r="C1204" s="99">
        <v>350</v>
      </c>
      <c r="D1204" s="99" t="s">
        <v>6</v>
      </c>
      <c r="E1204" s="99" t="s">
        <v>115</v>
      </c>
      <c r="F1204" s="100">
        <v>8792.6124999999975</v>
      </c>
    </row>
    <row r="1205" spans="1:6">
      <c r="A1205" s="98">
        <v>45077</v>
      </c>
      <c r="B1205" s="99" t="s">
        <v>119</v>
      </c>
      <c r="C1205" s="99">
        <v>175</v>
      </c>
      <c r="D1205" s="99" t="s">
        <v>110</v>
      </c>
      <c r="E1205" s="99" t="s">
        <v>115</v>
      </c>
      <c r="F1205" s="100">
        <v>3056.375</v>
      </c>
    </row>
    <row r="1206" spans="1:6">
      <c r="A1206" s="98">
        <v>45290</v>
      </c>
      <c r="B1206" s="99" t="s">
        <v>119</v>
      </c>
      <c r="C1206" s="99">
        <v>150</v>
      </c>
      <c r="D1206" s="99" t="s">
        <v>110</v>
      </c>
      <c r="E1206" s="99" t="s">
        <v>115</v>
      </c>
      <c r="F1206" s="100">
        <v>2619.75</v>
      </c>
    </row>
    <row r="1207" spans="1:6">
      <c r="A1207" s="98">
        <v>45067</v>
      </c>
      <c r="B1207" s="99" t="s">
        <v>118</v>
      </c>
      <c r="C1207" s="99">
        <v>8</v>
      </c>
      <c r="D1207" s="99" t="s">
        <v>110</v>
      </c>
      <c r="E1207" s="99" t="s">
        <v>113</v>
      </c>
      <c r="F1207" s="100">
        <v>199.6</v>
      </c>
    </row>
    <row r="1208" spans="1:6">
      <c r="A1208" s="98">
        <v>45259</v>
      </c>
      <c r="B1208" s="99" t="s">
        <v>107</v>
      </c>
      <c r="C1208" s="99">
        <v>9</v>
      </c>
      <c r="D1208" s="99" t="s">
        <v>110</v>
      </c>
      <c r="E1208" s="99" t="s">
        <v>111</v>
      </c>
      <c r="F1208" s="100">
        <v>224.54999999999998</v>
      </c>
    </row>
    <row r="1209" spans="1:6">
      <c r="A1209" s="98">
        <v>45216</v>
      </c>
      <c r="B1209" s="99" t="s">
        <v>117</v>
      </c>
      <c r="C1209" s="99">
        <v>12</v>
      </c>
      <c r="D1209" s="99" t="s">
        <v>112</v>
      </c>
      <c r="E1209" s="99" t="s">
        <v>111</v>
      </c>
      <c r="F1209" s="100">
        <v>419.40000000000003</v>
      </c>
    </row>
    <row r="1210" spans="1:6">
      <c r="A1210" s="98">
        <v>45130</v>
      </c>
      <c r="B1210" s="99" t="s">
        <v>119</v>
      </c>
      <c r="C1210" s="99">
        <v>8</v>
      </c>
      <c r="D1210" s="99" t="s">
        <v>110</v>
      </c>
      <c r="E1210" s="99" t="s">
        <v>105</v>
      </c>
      <c r="F1210" s="100">
        <v>199.6</v>
      </c>
    </row>
    <row r="1211" spans="1:6">
      <c r="A1211" s="98">
        <v>45028</v>
      </c>
      <c r="B1211" s="99" t="s">
        <v>119</v>
      </c>
      <c r="C1211" s="99">
        <v>300</v>
      </c>
      <c r="D1211" s="99" t="s">
        <v>6</v>
      </c>
      <c r="E1211" s="99" t="s">
        <v>115</v>
      </c>
      <c r="F1211" s="100">
        <v>7536.5249999999987</v>
      </c>
    </row>
    <row r="1212" spans="1:6">
      <c r="A1212" s="98">
        <v>45109</v>
      </c>
      <c r="B1212" s="99" t="s">
        <v>117</v>
      </c>
      <c r="C1212" s="99">
        <v>400</v>
      </c>
      <c r="D1212" s="99" t="s">
        <v>110</v>
      </c>
      <c r="E1212" s="99" t="s">
        <v>115</v>
      </c>
      <c r="F1212" s="100">
        <v>5738.4999999999991</v>
      </c>
    </row>
    <row r="1213" spans="1:6">
      <c r="A1213" s="98">
        <v>45081</v>
      </c>
      <c r="B1213" s="99" t="s">
        <v>119</v>
      </c>
      <c r="C1213" s="99">
        <v>13</v>
      </c>
      <c r="D1213" s="99" t="s">
        <v>9</v>
      </c>
      <c r="E1213" s="99" t="s">
        <v>111</v>
      </c>
      <c r="F1213" s="100">
        <v>363.34999999999997</v>
      </c>
    </row>
    <row r="1214" spans="1:6">
      <c r="A1214" s="98">
        <v>45093</v>
      </c>
      <c r="B1214" s="99" t="s">
        <v>118</v>
      </c>
      <c r="C1214" s="99">
        <v>2</v>
      </c>
      <c r="D1214" s="99" t="s">
        <v>110</v>
      </c>
      <c r="E1214" s="99" t="s">
        <v>113</v>
      </c>
      <c r="F1214" s="100">
        <v>49.9</v>
      </c>
    </row>
    <row r="1215" spans="1:6">
      <c r="A1215" s="98">
        <v>45229</v>
      </c>
      <c r="B1215" s="99" t="s">
        <v>117</v>
      </c>
      <c r="C1215" s="99">
        <v>325</v>
      </c>
      <c r="D1215" s="99" t="s">
        <v>6</v>
      </c>
      <c r="E1215" s="99" t="s">
        <v>109</v>
      </c>
      <c r="F1215" s="100">
        <v>8164.5687499999985</v>
      </c>
    </row>
    <row r="1216" spans="1:6">
      <c r="A1216" s="98">
        <v>45126</v>
      </c>
      <c r="B1216" s="99" t="s">
        <v>119</v>
      </c>
      <c r="C1216" s="99">
        <v>425</v>
      </c>
      <c r="D1216" s="99" t="s">
        <v>9</v>
      </c>
      <c r="E1216" s="99" t="s">
        <v>105</v>
      </c>
      <c r="F1216" s="100">
        <v>6830.28125</v>
      </c>
    </row>
    <row r="1217" spans="1:6">
      <c r="A1217" s="98">
        <v>45203</v>
      </c>
      <c r="B1217" s="99" t="s">
        <v>116</v>
      </c>
      <c r="C1217" s="99">
        <v>100</v>
      </c>
      <c r="D1217" s="99" t="s">
        <v>9</v>
      </c>
      <c r="E1217" s="99" t="s">
        <v>106</v>
      </c>
      <c r="F1217" s="100">
        <v>1956.4999999999998</v>
      </c>
    </row>
    <row r="1218" spans="1:6">
      <c r="A1218" s="98">
        <v>45140</v>
      </c>
      <c r="B1218" s="99" t="s">
        <v>117</v>
      </c>
      <c r="C1218" s="99">
        <v>200</v>
      </c>
      <c r="D1218" s="99" t="s">
        <v>9</v>
      </c>
      <c r="E1218" s="99" t="s">
        <v>109</v>
      </c>
      <c r="F1218" s="100">
        <v>3912.9999999999995</v>
      </c>
    </row>
    <row r="1219" spans="1:6">
      <c r="A1219" s="98">
        <v>45024</v>
      </c>
      <c r="B1219" s="99" t="s">
        <v>116</v>
      </c>
      <c r="C1219" s="99">
        <v>9</v>
      </c>
      <c r="D1219" s="99" t="s">
        <v>6</v>
      </c>
      <c r="E1219" s="99" t="s">
        <v>109</v>
      </c>
      <c r="F1219" s="100">
        <v>393.21</v>
      </c>
    </row>
    <row r="1220" spans="1:6">
      <c r="A1220" s="98">
        <v>45005</v>
      </c>
      <c r="B1220" s="99" t="s">
        <v>116</v>
      </c>
      <c r="C1220" s="99">
        <v>3</v>
      </c>
      <c r="D1220" s="99" t="s">
        <v>114</v>
      </c>
      <c r="E1220" s="99" t="s">
        <v>105</v>
      </c>
      <c r="F1220" s="100">
        <v>77.849999999999994</v>
      </c>
    </row>
    <row r="1221" spans="1:6">
      <c r="A1221" s="98">
        <v>45072</v>
      </c>
      <c r="B1221" s="99" t="s">
        <v>107</v>
      </c>
      <c r="C1221" s="99">
        <v>34</v>
      </c>
      <c r="D1221" s="99" t="s">
        <v>112</v>
      </c>
      <c r="E1221" s="99" t="s">
        <v>111</v>
      </c>
      <c r="F1221" s="100">
        <v>1010.0550000000001</v>
      </c>
    </row>
    <row r="1222" spans="1:6">
      <c r="A1222" s="98">
        <v>45229</v>
      </c>
      <c r="B1222" s="99" t="s">
        <v>118</v>
      </c>
      <c r="C1222" s="99">
        <v>28</v>
      </c>
      <c r="D1222" s="99" t="s">
        <v>114</v>
      </c>
      <c r="E1222" s="99" t="s">
        <v>115</v>
      </c>
      <c r="F1222" s="100">
        <v>617.6099999999999</v>
      </c>
    </row>
    <row r="1223" spans="1:6">
      <c r="A1223" s="98">
        <v>45276</v>
      </c>
      <c r="B1223" s="99" t="s">
        <v>118</v>
      </c>
      <c r="C1223" s="99">
        <v>475</v>
      </c>
      <c r="D1223" s="99" t="s">
        <v>114</v>
      </c>
      <c r="E1223" s="99" t="s">
        <v>105</v>
      </c>
      <c r="F1223" s="100">
        <v>7087.5937499999991</v>
      </c>
    </row>
    <row r="1224" spans="1:6">
      <c r="A1224" s="98">
        <v>45030</v>
      </c>
      <c r="B1224" s="99" t="s">
        <v>119</v>
      </c>
      <c r="C1224" s="99">
        <v>1</v>
      </c>
      <c r="D1224" s="99" t="s">
        <v>110</v>
      </c>
      <c r="E1224" s="99" t="s">
        <v>108</v>
      </c>
      <c r="F1224" s="100">
        <v>24.95</v>
      </c>
    </row>
    <row r="1225" spans="1:6">
      <c r="A1225" s="98">
        <v>45010</v>
      </c>
      <c r="B1225" s="99" t="s">
        <v>118</v>
      </c>
      <c r="C1225" s="99">
        <v>175</v>
      </c>
      <c r="D1225" s="99" t="s">
        <v>9</v>
      </c>
      <c r="E1225" s="99" t="s">
        <v>109</v>
      </c>
      <c r="F1225" s="100">
        <v>3423.8749999999995</v>
      </c>
    </row>
    <row r="1226" spans="1:6">
      <c r="A1226" s="98">
        <v>44974</v>
      </c>
      <c r="B1226" s="99" t="s">
        <v>119</v>
      </c>
      <c r="C1226" s="99">
        <v>26</v>
      </c>
      <c r="D1226" s="99" t="s">
        <v>114</v>
      </c>
      <c r="E1226" s="99" t="s">
        <v>108</v>
      </c>
      <c r="F1226" s="100">
        <v>573.49499999999989</v>
      </c>
    </row>
    <row r="1227" spans="1:6">
      <c r="A1227" s="98">
        <v>45127</v>
      </c>
      <c r="B1227" s="99" t="s">
        <v>118</v>
      </c>
      <c r="C1227" s="99">
        <v>29</v>
      </c>
      <c r="D1227" s="99" t="s">
        <v>110</v>
      </c>
      <c r="E1227" s="99" t="s">
        <v>108</v>
      </c>
      <c r="F1227" s="100">
        <v>615.01750000000004</v>
      </c>
    </row>
    <row r="1228" spans="1:6">
      <c r="A1228" s="98">
        <v>45054</v>
      </c>
      <c r="B1228" s="99" t="s">
        <v>117</v>
      </c>
      <c r="C1228" s="99">
        <v>15</v>
      </c>
      <c r="D1228" s="99" t="s">
        <v>110</v>
      </c>
      <c r="E1228" s="99" t="s">
        <v>109</v>
      </c>
      <c r="F1228" s="100">
        <v>374.25</v>
      </c>
    </row>
    <row r="1229" spans="1:6">
      <c r="A1229" s="98">
        <v>45026</v>
      </c>
      <c r="B1229" s="99" t="s">
        <v>117</v>
      </c>
      <c r="C1229" s="99">
        <v>1</v>
      </c>
      <c r="D1229" s="99" t="s">
        <v>114</v>
      </c>
      <c r="E1229" s="99" t="s">
        <v>115</v>
      </c>
      <c r="F1229" s="100">
        <v>25.95</v>
      </c>
    </row>
    <row r="1230" spans="1:6">
      <c r="A1230" s="98">
        <v>45180</v>
      </c>
      <c r="B1230" s="99" t="s">
        <v>119</v>
      </c>
      <c r="C1230" s="99">
        <v>44</v>
      </c>
      <c r="D1230" s="99" t="s">
        <v>110</v>
      </c>
      <c r="E1230" s="99" t="s">
        <v>109</v>
      </c>
      <c r="F1230" s="100">
        <v>933.13</v>
      </c>
    </row>
    <row r="1231" spans="1:6">
      <c r="A1231" s="98">
        <v>44999</v>
      </c>
      <c r="B1231" s="99" t="s">
        <v>117</v>
      </c>
      <c r="C1231" s="99">
        <v>250</v>
      </c>
      <c r="D1231" s="99" t="s">
        <v>110</v>
      </c>
      <c r="E1231" s="99" t="s">
        <v>105</v>
      </c>
      <c r="F1231" s="100">
        <v>4366.25</v>
      </c>
    </row>
    <row r="1232" spans="1:6">
      <c r="A1232" s="98">
        <v>45197</v>
      </c>
      <c r="B1232" s="99" t="s">
        <v>119</v>
      </c>
      <c r="C1232" s="99">
        <v>49</v>
      </c>
      <c r="D1232" s="99" t="s">
        <v>9</v>
      </c>
      <c r="E1232" s="99" t="s">
        <v>115</v>
      </c>
      <c r="F1232" s="100">
        <v>1027.1624999999999</v>
      </c>
    </row>
    <row r="1233" spans="1:6">
      <c r="A1233" s="98">
        <v>45055</v>
      </c>
      <c r="B1233" s="99" t="s">
        <v>119</v>
      </c>
      <c r="C1233" s="99">
        <v>3</v>
      </c>
      <c r="D1233" s="99" t="s">
        <v>9</v>
      </c>
      <c r="E1233" s="99" t="s">
        <v>108</v>
      </c>
      <c r="F1233" s="100">
        <v>83.85</v>
      </c>
    </row>
    <row r="1234" spans="1:6">
      <c r="A1234" s="98">
        <v>44948</v>
      </c>
      <c r="B1234" s="99" t="s">
        <v>107</v>
      </c>
      <c r="C1234" s="99">
        <v>7</v>
      </c>
      <c r="D1234" s="99" t="s">
        <v>9</v>
      </c>
      <c r="E1234" s="99" t="s">
        <v>108</v>
      </c>
      <c r="F1234" s="100">
        <v>195.65</v>
      </c>
    </row>
    <row r="1235" spans="1:6">
      <c r="A1235" s="98">
        <v>45094</v>
      </c>
      <c r="B1235" s="99" t="s">
        <v>107</v>
      </c>
      <c r="C1235" s="99">
        <v>500</v>
      </c>
      <c r="D1235" s="99" t="s">
        <v>6</v>
      </c>
      <c r="E1235" s="99" t="s">
        <v>108</v>
      </c>
      <c r="F1235" s="100">
        <v>12560.874999999998</v>
      </c>
    </row>
    <row r="1236" spans="1:6">
      <c r="A1236" s="98">
        <v>45217</v>
      </c>
      <c r="B1236" s="99" t="s">
        <v>107</v>
      </c>
      <c r="C1236" s="99">
        <v>2</v>
      </c>
      <c r="D1236" s="99" t="s">
        <v>6</v>
      </c>
      <c r="E1236" s="99" t="s">
        <v>109</v>
      </c>
      <c r="F1236" s="100">
        <v>87.38</v>
      </c>
    </row>
    <row r="1237" spans="1:6">
      <c r="A1237" s="98">
        <v>44993</v>
      </c>
      <c r="B1237" s="99" t="s">
        <v>107</v>
      </c>
      <c r="C1237" s="99">
        <v>225</v>
      </c>
      <c r="D1237" s="99" t="s">
        <v>110</v>
      </c>
      <c r="E1237" s="99" t="s">
        <v>106</v>
      </c>
      <c r="F1237" s="100">
        <v>3929.625</v>
      </c>
    </row>
    <row r="1238" spans="1:6">
      <c r="A1238" s="98">
        <v>45169</v>
      </c>
      <c r="B1238" s="99" t="s">
        <v>116</v>
      </c>
      <c r="C1238" s="99">
        <v>250</v>
      </c>
      <c r="D1238" s="99" t="s">
        <v>112</v>
      </c>
      <c r="E1238" s="99" t="s">
        <v>109</v>
      </c>
      <c r="F1238" s="100">
        <v>6116.25</v>
      </c>
    </row>
    <row r="1239" spans="1:6">
      <c r="A1239" s="98">
        <v>44993</v>
      </c>
      <c r="B1239" s="99" t="s">
        <v>118</v>
      </c>
      <c r="C1239" s="99">
        <v>250</v>
      </c>
      <c r="D1239" s="99" t="s">
        <v>9</v>
      </c>
      <c r="E1239" s="99" t="s">
        <v>113</v>
      </c>
      <c r="F1239" s="100">
        <v>4891.2499999999991</v>
      </c>
    </row>
    <row r="1240" spans="1:6">
      <c r="A1240" s="98">
        <v>45021</v>
      </c>
      <c r="B1240" s="99" t="s">
        <v>117</v>
      </c>
      <c r="C1240" s="99">
        <v>25</v>
      </c>
      <c r="D1240" s="99" t="s">
        <v>112</v>
      </c>
      <c r="E1240" s="99" t="s">
        <v>109</v>
      </c>
      <c r="F1240" s="100">
        <v>742.68750000000011</v>
      </c>
    </row>
    <row r="1241" spans="1:6">
      <c r="A1241" s="98">
        <v>44999</v>
      </c>
      <c r="B1241" s="99" t="s">
        <v>116</v>
      </c>
      <c r="C1241" s="99">
        <v>38</v>
      </c>
      <c r="D1241" s="99" t="s">
        <v>6</v>
      </c>
      <c r="E1241" s="99" t="s">
        <v>111</v>
      </c>
      <c r="F1241" s="100">
        <v>1411.1869999999999</v>
      </c>
    </row>
    <row r="1242" spans="1:6">
      <c r="A1242" s="98">
        <v>45182</v>
      </c>
      <c r="B1242" s="99" t="s">
        <v>118</v>
      </c>
      <c r="C1242" s="99">
        <v>175</v>
      </c>
      <c r="D1242" s="99" t="s">
        <v>114</v>
      </c>
      <c r="E1242" s="99" t="s">
        <v>106</v>
      </c>
      <c r="F1242" s="100">
        <v>3178.875</v>
      </c>
    </row>
    <row r="1243" spans="1:6">
      <c r="A1243" s="98">
        <v>45137</v>
      </c>
      <c r="B1243" s="99" t="s">
        <v>117</v>
      </c>
      <c r="C1243" s="99">
        <v>41</v>
      </c>
      <c r="D1243" s="99" t="s">
        <v>110</v>
      </c>
      <c r="E1243" s="99" t="s">
        <v>115</v>
      </c>
      <c r="F1243" s="100">
        <v>869.50749999999994</v>
      </c>
    </row>
    <row r="1244" spans="1:6">
      <c r="A1244" s="98">
        <v>44944</v>
      </c>
      <c r="B1244" s="99" t="s">
        <v>116</v>
      </c>
      <c r="C1244" s="99">
        <v>18</v>
      </c>
      <c r="D1244" s="99" t="s">
        <v>6</v>
      </c>
      <c r="E1244" s="99" t="s">
        <v>109</v>
      </c>
      <c r="F1244" s="100">
        <v>786.42</v>
      </c>
    </row>
    <row r="1245" spans="1:6">
      <c r="A1245" s="98">
        <v>45023</v>
      </c>
      <c r="B1245" s="99" t="s">
        <v>107</v>
      </c>
      <c r="C1245" s="99">
        <v>46</v>
      </c>
      <c r="D1245" s="99" t="s">
        <v>6</v>
      </c>
      <c r="E1245" s="99" t="s">
        <v>108</v>
      </c>
      <c r="F1245" s="100">
        <v>1708.279</v>
      </c>
    </row>
    <row r="1246" spans="1:6">
      <c r="A1246" s="98">
        <v>45251</v>
      </c>
      <c r="B1246" s="99" t="s">
        <v>117</v>
      </c>
      <c r="C1246" s="99">
        <v>8</v>
      </c>
      <c r="D1246" s="99" t="s">
        <v>114</v>
      </c>
      <c r="E1246" s="99" t="s">
        <v>108</v>
      </c>
      <c r="F1246" s="100">
        <v>207.6</v>
      </c>
    </row>
    <row r="1247" spans="1:6">
      <c r="A1247" s="98">
        <v>45086</v>
      </c>
      <c r="B1247" s="99" t="s">
        <v>116</v>
      </c>
      <c r="C1247" s="99">
        <v>18</v>
      </c>
      <c r="D1247" s="99" t="s">
        <v>110</v>
      </c>
      <c r="E1247" s="99" t="s">
        <v>111</v>
      </c>
      <c r="F1247" s="100">
        <v>449.09999999999997</v>
      </c>
    </row>
    <row r="1248" spans="1:6">
      <c r="A1248" s="98">
        <v>45033</v>
      </c>
      <c r="B1248" s="99" t="s">
        <v>119</v>
      </c>
      <c r="C1248" s="99">
        <v>13</v>
      </c>
      <c r="D1248" s="99" t="s">
        <v>6</v>
      </c>
      <c r="E1248" s="99" t="s">
        <v>111</v>
      </c>
      <c r="F1248" s="100">
        <v>567.97</v>
      </c>
    </row>
    <row r="1249" spans="1:6">
      <c r="A1249" s="98">
        <v>45109</v>
      </c>
      <c r="B1249" s="99" t="s">
        <v>119</v>
      </c>
      <c r="C1249" s="99">
        <v>225</v>
      </c>
      <c r="D1249" s="99" t="s">
        <v>110</v>
      </c>
      <c r="E1249" s="99" t="s">
        <v>109</v>
      </c>
      <c r="F1249" s="100">
        <v>3929.625</v>
      </c>
    </row>
    <row r="1250" spans="1:6">
      <c r="A1250" s="98">
        <v>45066</v>
      </c>
      <c r="B1250" s="99" t="s">
        <v>116</v>
      </c>
      <c r="C1250" s="99">
        <v>475</v>
      </c>
      <c r="D1250" s="99" t="s">
        <v>9</v>
      </c>
      <c r="E1250" s="99" t="s">
        <v>113</v>
      </c>
      <c r="F1250" s="100">
        <v>7633.84375</v>
      </c>
    </row>
    <row r="1251" spans="1:6">
      <c r="A1251" s="98">
        <v>45233</v>
      </c>
      <c r="B1251" s="99" t="s">
        <v>118</v>
      </c>
      <c r="C1251" s="99">
        <v>225</v>
      </c>
      <c r="D1251" s="99" t="s">
        <v>114</v>
      </c>
      <c r="E1251" s="99" t="s">
        <v>106</v>
      </c>
      <c r="F1251" s="100">
        <v>4087.125</v>
      </c>
    </row>
    <row r="1252" spans="1:6">
      <c r="A1252" s="98">
        <v>45130</v>
      </c>
      <c r="B1252" s="99" t="s">
        <v>117</v>
      </c>
      <c r="C1252" s="99">
        <v>350</v>
      </c>
      <c r="D1252" s="99" t="s">
        <v>9</v>
      </c>
      <c r="E1252" s="99" t="s">
        <v>105</v>
      </c>
      <c r="F1252" s="100">
        <v>5624.9375</v>
      </c>
    </row>
    <row r="1253" spans="1:6">
      <c r="A1253" s="98">
        <v>45175</v>
      </c>
      <c r="B1253" s="99" t="s">
        <v>119</v>
      </c>
      <c r="C1253" s="99">
        <v>5</v>
      </c>
      <c r="D1253" s="99" t="s">
        <v>112</v>
      </c>
      <c r="E1253" s="99" t="s">
        <v>113</v>
      </c>
      <c r="F1253" s="100">
        <v>174.75</v>
      </c>
    </row>
    <row r="1254" spans="1:6">
      <c r="A1254" s="98">
        <v>45079</v>
      </c>
      <c r="B1254" s="99" t="s">
        <v>107</v>
      </c>
      <c r="C1254" s="99">
        <v>250</v>
      </c>
      <c r="D1254" s="99" t="s">
        <v>6</v>
      </c>
      <c r="E1254" s="99" t="s">
        <v>113</v>
      </c>
      <c r="F1254" s="100">
        <v>7645.7499999999991</v>
      </c>
    </row>
    <row r="1255" spans="1:6">
      <c r="A1255" s="98">
        <v>45070</v>
      </c>
      <c r="B1255" s="99" t="s">
        <v>117</v>
      </c>
      <c r="C1255" s="99">
        <v>37</v>
      </c>
      <c r="D1255" s="99" t="s">
        <v>6</v>
      </c>
      <c r="E1255" s="99" t="s">
        <v>115</v>
      </c>
      <c r="F1255" s="100">
        <v>1374.0504999999998</v>
      </c>
    </row>
    <row r="1256" spans="1:6">
      <c r="A1256" s="98">
        <v>45225</v>
      </c>
      <c r="B1256" s="99" t="s">
        <v>117</v>
      </c>
      <c r="C1256" s="99">
        <v>46</v>
      </c>
      <c r="D1256" s="99" t="s">
        <v>6</v>
      </c>
      <c r="E1256" s="99" t="s">
        <v>108</v>
      </c>
      <c r="F1256" s="100">
        <v>1708.279</v>
      </c>
    </row>
    <row r="1257" spans="1:6">
      <c r="A1257" s="98">
        <v>44956</v>
      </c>
      <c r="B1257" s="99" t="s">
        <v>119</v>
      </c>
      <c r="C1257" s="99">
        <v>150</v>
      </c>
      <c r="D1257" s="99" t="s">
        <v>6</v>
      </c>
      <c r="E1257" s="99" t="s">
        <v>105</v>
      </c>
      <c r="F1257" s="100">
        <v>4587.4499999999989</v>
      </c>
    </row>
    <row r="1258" spans="1:6">
      <c r="A1258" s="98">
        <v>45089</v>
      </c>
      <c r="B1258" s="99" t="s">
        <v>117</v>
      </c>
      <c r="C1258" s="99">
        <v>525</v>
      </c>
      <c r="D1258" s="99" t="s">
        <v>114</v>
      </c>
      <c r="E1258" s="99" t="s">
        <v>105</v>
      </c>
      <c r="F1258" s="100">
        <v>7833.6562499999991</v>
      </c>
    </row>
    <row r="1259" spans="1:6">
      <c r="A1259" s="98">
        <v>45114</v>
      </c>
      <c r="B1259" s="99" t="s">
        <v>119</v>
      </c>
      <c r="C1259" s="99">
        <v>575</v>
      </c>
      <c r="D1259" s="99" t="s">
        <v>9</v>
      </c>
      <c r="E1259" s="99" t="s">
        <v>113</v>
      </c>
      <c r="F1259" s="100">
        <v>9240.96875</v>
      </c>
    </row>
    <row r="1260" spans="1:6">
      <c r="A1260" s="98">
        <v>44929</v>
      </c>
      <c r="B1260" s="99" t="s">
        <v>117</v>
      </c>
      <c r="C1260" s="99">
        <v>9</v>
      </c>
      <c r="D1260" s="99" t="s">
        <v>110</v>
      </c>
      <c r="E1260" s="99" t="s">
        <v>105</v>
      </c>
      <c r="F1260" s="100">
        <v>224.54999999999998</v>
      </c>
    </row>
    <row r="1261" spans="1:6">
      <c r="A1261" s="98">
        <v>45105</v>
      </c>
      <c r="B1261" s="99" t="s">
        <v>107</v>
      </c>
      <c r="C1261" s="99">
        <v>46</v>
      </c>
      <c r="D1261" s="99" t="s">
        <v>6</v>
      </c>
      <c r="E1261" s="99" t="s">
        <v>106</v>
      </c>
      <c r="F1261" s="100">
        <v>1708.279</v>
      </c>
    </row>
    <row r="1262" spans="1:6">
      <c r="A1262" s="98">
        <v>45255</v>
      </c>
      <c r="B1262" s="99" t="s">
        <v>107</v>
      </c>
      <c r="C1262" s="99">
        <v>300</v>
      </c>
      <c r="D1262" s="99" t="s">
        <v>6</v>
      </c>
      <c r="E1262" s="99" t="s">
        <v>105</v>
      </c>
      <c r="F1262" s="100">
        <v>7536.5249999999987</v>
      </c>
    </row>
    <row r="1263" spans="1:6">
      <c r="A1263" s="98">
        <v>45151</v>
      </c>
      <c r="B1263" s="99" t="s">
        <v>119</v>
      </c>
      <c r="C1263" s="99">
        <v>24</v>
      </c>
      <c r="D1263" s="99" t="s">
        <v>114</v>
      </c>
      <c r="E1263" s="99" t="s">
        <v>115</v>
      </c>
      <c r="F1263" s="100">
        <v>529.37999999999988</v>
      </c>
    </row>
    <row r="1264" spans="1:6">
      <c r="A1264" s="98">
        <v>45071</v>
      </c>
      <c r="B1264" s="99" t="s">
        <v>116</v>
      </c>
      <c r="C1264" s="99">
        <v>175</v>
      </c>
      <c r="D1264" s="99" t="s">
        <v>110</v>
      </c>
      <c r="E1264" s="99" t="s">
        <v>106</v>
      </c>
      <c r="F1264" s="100">
        <v>3056.375</v>
      </c>
    </row>
    <row r="1265" spans="1:6">
      <c r="A1265" s="98">
        <v>45243</v>
      </c>
      <c r="B1265" s="99" t="s">
        <v>117</v>
      </c>
      <c r="C1265" s="99">
        <v>2</v>
      </c>
      <c r="D1265" s="99" t="s">
        <v>110</v>
      </c>
      <c r="E1265" s="99" t="s">
        <v>105</v>
      </c>
      <c r="F1265" s="100">
        <v>49.9</v>
      </c>
    </row>
    <row r="1266" spans="1:6">
      <c r="A1266" s="98">
        <v>45141</v>
      </c>
      <c r="B1266" s="99" t="s">
        <v>117</v>
      </c>
      <c r="C1266" s="99">
        <v>6</v>
      </c>
      <c r="D1266" s="99" t="s">
        <v>6</v>
      </c>
      <c r="E1266" s="99" t="s">
        <v>108</v>
      </c>
      <c r="F1266" s="100">
        <v>262.14</v>
      </c>
    </row>
    <row r="1267" spans="1:6">
      <c r="A1267" s="98">
        <v>45117</v>
      </c>
      <c r="B1267" s="99" t="s">
        <v>117</v>
      </c>
      <c r="C1267" s="99">
        <v>3</v>
      </c>
      <c r="D1267" s="99" t="s">
        <v>9</v>
      </c>
      <c r="E1267" s="99" t="s">
        <v>106</v>
      </c>
      <c r="F1267" s="100">
        <v>83.85</v>
      </c>
    </row>
    <row r="1268" spans="1:6">
      <c r="A1268" s="98">
        <v>45167</v>
      </c>
      <c r="B1268" s="99" t="s">
        <v>116</v>
      </c>
      <c r="C1268" s="99">
        <v>16</v>
      </c>
      <c r="D1268" s="99" t="s">
        <v>112</v>
      </c>
      <c r="E1268" s="99" t="s">
        <v>106</v>
      </c>
      <c r="F1268" s="100">
        <v>559.20000000000005</v>
      </c>
    </row>
    <row r="1269" spans="1:6">
      <c r="A1269" s="98">
        <v>45009</v>
      </c>
      <c r="B1269" s="99" t="s">
        <v>118</v>
      </c>
      <c r="C1269" s="99">
        <v>7</v>
      </c>
      <c r="D1269" s="99" t="s">
        <v>110</v>
      </c>
      <c r="E1269" s="99" t="s">
        <v>115</v>
      </c>
      <c r="F1269" s="100">
        <v>174.65</v>
      </c>
    </row>
    <row r="1270" spans="1:6">
      <c r="A1270" s="98">
        <v>45199</v>
      </c>
      <c r="B1270" s="99" t="s">
        <v>119</v>
      </c>
      <c r="C1270" s="99">
        <v>28</v>
      </c>
      <c r="D1270" s="99" t="s">
        <v>9</v>
      </c>
      <c r="E1270" s="99" t="s">
        <v>109</v>
      </c>
      <c r="F1270" s="100">
        <v>665.21</v>
      </c>
    </row>
    <row r="1271" spans="1:6">
      <c r="A1271" s="98">
        <v>45151</v>
      </c>
      <c r="B1271" s="99" t="s">
        <v>107</v>
      </c>
      <c r="C1271" s="99">
        <v>9</v>
      </c>
      <c r="D1271" s="99" t="s">
        <v>9</v>
      </c>
      <c r="E1271" s="99" t="s">
        <v>111</v>
      </c>
      <c r="F1271" s="100">
        <v>251.54999999999998</v>
      </c>
    </row>
    <row r="1272" spans="1:6">
      <c r="A1272" s="98">
        <v>45186</v>
      </c>
      <c r="B1272" s="99" t="s">
        <v>119</v>
      </c>
      <c r="C1272" s="99">
        <v>3</v>
      </c>
      <c r="D1272" s="99" t="s">
        <v>6</v>
      </c>
      <c r="E1272" s="99" t="s">
        <v>111</v>
      </c>
      <c r="F1272" s="100">
        <v>131.07</v>
      </c>
    </row>
    <row r="1273" spans="1:6">
      <c r="A1273" s="98">
        <v>45009</v>
      </c>
      <c r="B1273" s="99" t="s">
        <v>119</v>
      </c>
      <c r="C1273" s="99">
        <v>400</v>
      </c>
      <c r="D1273" s="99" t="s">
        <v>6</v>
      </c>
      <c r="E1273" s="99" t="s">
        <v>115</v>
      </c>
      <c r="F1273" s="100">
        <v>10048.699999999999</v>
      </c>
    </row>
    <row r="1274" spans="1:6">
      <c r="A1274" s="98">
        <v>45017</v>
      </c>
      <c r="B1274" s="99" t="s">
        <v>118</v>
      </c>
      <c r="C1274" s="99">
        <v>400</v>
      </c>
      <c r="D1274" s="99" t="s">
        <v>112</v>
      </c>
      <c r="E1274" s="99" t="s">
        <v>106</v>
      </c>
      <c r="F1274" s="100">
        <v>8038.5000000000009</v>
      </c>
    </row>
    <row r="1275" spans="1:6">
      <c r="A1275" s="98">
        <v>45043</v>
      </c>
      <c r="B1275" s="99" t="s">
        <v>107</v>
      </c>
      <c r="C1275" s="99">
        <v>550</v>
      </c>
      <c r="D1275" s="99" t="s">
        <v>114</v>
      </c>
      <c r="E1275" s="99" t="s">
        <v>108</v>
      </c>
      <c r="F1275" s="100">
        <v>8206.6875</v>
      </c>
    </row>
    <row r="1276" spans="1:6">
      <c r="A1276" s="98">
        <v>45025</v>
      </c>
      <c r="B1276" s="99" t="s">
        <v>107</v>
      </c>
      <c r="C1276" s="99">
        <v>200</v>
      </c>
      <c r="D1276" s="99" t="s">
        <v>6</v>
      </c>
      <c r="E1276" s="99" t="s">
        <v>105</v>
      </c>
      <c r="F1276" s="100">
        <v>6116.5999999999985</v>
      </c>
    </row>
    <row r="1277" spans="1:6">
      <c r="A1277" s="98">
        <v>45018</v>
      </c>
      <c r="B1277" s="99" t="s">
        <v>107</v>
      </c>
      <c r="C1277" s="99">
        <v>2</v>
      </c>
      <c r="D1277" s="99" t="s">
        <v>112</v>
      </c>
      <c r="E1277" s="99" t="s">
        <v>106</v>
      </c>
      <c r="F1277" s="100">
        <v>69.900000000000006</v>
      </c>
    </row>
    <row r="1278" spans="1:6">
      <c r="A1278" s="98">
        <v>45269</v>
      </c>
      <c r="B1278" s="99" t="s">
        <v>116</v>
      </c>
      <c r="C1278" s="99">
        <v>30</v>
      </c>
      <c r="D1278" s="99" t="s">
        <v>114</v>
      </c>
      <c r="E1278" s="99" t="s">
        <v>111</v>
      </c>
      <c r="F1278" s="100">
        <v>661.72499999999991</v>
      </c>
    </row>
    <row r="1279" spans="1:6">
      <c r="A1279" s="98">
        <v>45149</v>
      </c>
      <c r="B1279" s="99" t="s">
        <v>119</v>
      </c>
      <c r="C1279" s="99">
        <v>175</v>
      </c>
      <c r="D1279" s="99" t="s">
        <v>114</v>
      </c>
      <c r="E1279" s="99" t="s">
        <v>109</v>
      </c>
      <c r="F1279" s="100">
        <v>3178.875</v>
      </c>
    </row>
    <row r="1280" spans="1:6">
      <c r="A1280" s="98">
        <v>45188</v>
      </c>
      <c r="B1280" s="99" t="s">
        <v>117</v>
      </c>
      <c r="C1280" s="99">
        <v>14</v>
      </c>
      <c r="D1280" s="99" t="s">
        <v>9</v>
      </c>
      <c r="E1280" s="99" t="s">
        <v>105</v>
      </c>
      <c r="F1280" s="100">
        <v>391.3</v>
      </c>
    </row>
    <row r="1281" spans="1:6">
      <c r="A1281" s="98">
        <v>45012</v>
      </c>
      <c r="B1281" s="99" t="s">
        <v>117</v>
      </c>
      <c r="C1281" s="99">
        <v>43</v>
      </c>
      <c r="D1281" s="99" t="s">
        <v>112</v>
      </c>
      <c r="E1281" s="99" t="s">
        <v>113</v>
      </c>
      <c r="F1281" s="100">
        <v>1277.4225000000001</v>
      </c>
    </row>
    <row r="1282" spans="1:6">
      <c r="A1282" s="98">
        <v>45256</v>
      </c>
      <c r="B1282" s="99" t="s">
        <v>119</v>
      </c>
      <c r="C1282" s="99">
        <v>11</v>
      </c>
      <c r="D1282" s="99" t="s">
        <v>6</v>
      </c>
      <c r="E1282" s="99" t="s">
        <v>105</v>
      </c>
      <c r="F1282" s="100">
        <v>480.59</v>
      </c>
    </row>
    <row r="1283" spans="1:6">
      <c r="A1283" s="98">
        <v>45121</v>
      </c>
      <c r="B1283" s="99" t="s">
        <v>118</v>
      </c>
      <c r="C1283" s="99">
        <v>175</v>
      </c>
      <c r="D1283" s="99" t="s">
        <v>112</v>
      </c>
      <c r="E1283" s="99" t="s">
        <v>115</v>
      </c>
      <c r="F1283" s="100">
        <v>4281.375</v>
      </c>
    </row>
    <row r="1284" spans="1:6">
      <c r="A1284" s="98">
        <v>45125</v>
      </c>
      <c r="B1284" s="99" t="s">
        <v>117</v>
      </c>
      <c r="C1284" s="99">
        <v>175</v>
      </c>
      <c r="D1284" s="99" t="s">
        <v>114</v>
      </c>
      <c r="E1284" s="99" t="s">
        <v>105</v>
      </c>
      <c r="F1284" s="100">
        <v>3178.875</v>
      </c>
    </row>
    <row r="1285" spans="1:6">
      <c r="A1285" s="98">
        <v>44986</v>
      </c>
      <c r="B1285" s="99" t="s">
        <v>116</v>
      </c>
      <c r="C1285" s="99">
        <v>9</v>
      </c>
      <c r="D1285" s="99" t="s">
        <v>110</v>
      </c>
      <c r="E1285" s="99" t="s">
        <v>106</v>
      </c>
      <c r="F1285" s="100">
        <v>224.54999999999998</v>
      </c>
    </row>
    <row r="1286" spans="1:6">
      <c r="A1286" s="98">
        <v>44934</v>
      </c>
      <c r="B1286" s="99" t="s">
        <v>117</v>
      </c>
      <c r="C1286" s="99">
        <v>275</v>
      </c>
      <c r="D1286" s="99" t="s">
        <v>112</v>
      </c>
      <c r="E1286" s="99" t="s">
        <v>113</v>
      </c>
      <c r="F1286" s="100">
        <v>5526.46875</v>
      </c>
    </row>
    <row r="1287" spans="1:6">
      <c r="A1287" s="98">
        <v>45219</v>
      </c>
      <c r="B1287" s="99" t="s">
        <v>118</v>
      </c>
      <c r="C1287" s="99">
        <v>41</v>
      </c>
      <c r="D1287" s="99" t="s">
        <v>110</v>
      </c>
      <c r="E1287" s="99" t="s">
        <v>111</v>
      </c>
      <c r="F1287" s="100">
        <v>869.50749999999994</v>
      </c>
    </row>
    <row r="1288" spans="1:6">
      <c r="A1288" s="98">
        <v>45179</v>
      </c>
      <c r="B1288" s="99" t="s">
        <v>118</v>
      </c>
      <c r="C1288" s="99">
        <v>375</v>
      </c>
      <c r="D1288" s="99" t="s">
        <v>112</v>
      </c>
      <c r="E1288" s="99" t="s">
        <v>109</v>
      </c>
      <c r="F1288" s="100">
        <v>7536.0937500000009</v>
      </c>
    </row>
    <row r="1289" spans="1:6">
      <c r="A1289" s="98">
        <v>45130</v>
      </c>
      <c r="B1289" s="99" t="s">
        <v>107</v>
      </c>
      <c r="C1289" s="99">
        <v>400</v>
      </c>
      <c r="D1289" s="99" t="s">
        <v>112</v>
      </c>
      <c r="E1289" s="99" t="s">
        <v>105</v>
      </c>
      <c r="F1289" s="100">
        <v>8038.5000000000009</v>
      </c>
    </row>
    <row r="1290" spans="1:6">
      <c r="A1290" s="98">
        <v>45150</v>
      </c>
      <c r="B1290" s="99" t="s">
        <v>117</v>
      </c>
      <c r="C1290" s="99">
        <v>43</v>
      </c>
      <c r="D1290" s="99" t="s">
        <v>114</v>
      </c>
      <c r="E1290" s="99" t="s">
        <v>106</v>
      </c>
      <c r="F1290" s="100">
        <v>948.47249999999985</v>
      </c>
    </row>
    <row r="1291" spans="1:6">
      <c r="A1291" s="98">
        <v>45167</v>
      </c>
      <c r="B1291" s="99" t="s">
        <v>118</v>
      </c>
      <c r="C1291" s="99">
        <v>38</v>
      </c>
      <c r="D1291" s="99" t="s">
        <v>112</v>
      </c>
      <c r="E1291" s="99" t="s">
        <v>113</v>
      </c>
      <c r="F1291" s="100">
        <v>1128.8850000000002</v>
      </c>
    </row>
    <row r="1292" spans="1:6">
      <c r="A1292" s="98">
        <v>45167</v>
      </c>
      <c r="B1292" s="99" t="s">
        <v>118</v>
      </c>
      <c r="C1292" s="99">
        <v>3</v>
      </c>
      <c r="D1292" s="99" t="s">
        <v>9</v>
      </c>
      <c r="E1292" s="99" t="s">
        <v>113</v>
      </c>
      <c r="F1292" s="100">
        <v>83.85</v>
      </c>
    </row>
    <row r="1293" spans="1:6">
      <c r="A1293" s="98">
        <v>45209</v>
      </c>
      <c r="B1293" s="99" t="s">
        <v>119</v>
      </c>
      <c r="C1293" s="99">
        <v>31</v>
      </c>
      <c r="D1293" s="99" t="s">
        <v>6</v>
      </c>
      <c r="E1293" s="99" t="s">
        <v>109</v>
      </c>
      <c r="F1293" s="100">
        <v>1151.2314999999999</v>
      </c>
    </row>
    <row r="1294" spans="1:6">
      <c r="A1294" s="98">
        <v>45138</v>
      </c>
      <c r="B1294" s="99" t="s">
        <v>116</v>
      </c>
      <c r="C1294" s="99">
        <v>3</v>
      </c>
      <c r="D1294" s="99" t="s">
        <v>110</v>
      </c>
      <c r="E1294" s="99" t="s">
        <v>105</v>
      </c>
      <c r="F1294" s="100">
        <v>74.849999999999994</v>
      </c>
    </row>
    <row r="1295" spans="1:6">
      <c r="A1295" s="98">
        <v>45125</v>
      </c>
      <c r="B1295" s="99" t="s">
        <v>119</v>
      </c>
      <c r="C1295" s="99">
        <v>41</v>
      </c>
      <c r="D1295" s="99" t="s">
        <v>6</v>
      </c>
      <c r="E1295" s="99" t="s">
        <v>108</v>
      </c>
      <c r="F1295" s="100">
        <v>1522.5964999999999</v>
      </c>
    </row>
    <row r="1296" spans="1:6">
      <c r="A1296" s="98">
        <v>45261</v>
      </c>
      <c r="B1296" s="99" t="s">
        <v>118</v>
      </c>
      <c r="C1296" s="99">
        <v>350</v>
      </c>
      <c r="D1296" s="99" t="s">
        <v>112</v>
      </c>
      <c r="E1296" s="99" t="s">
        <v>108</v>
      </c>
      <c r="F1296" s="100">
        <v>7033.6875</v>
      </c>
    </row>
    <row r="1297" spans="1:6">
      <c r="A1297" s="98">
        <v>45056</v>
      </c>
      <c r="B1297" s="99" t="s">
        <v>119</v>
      </c>
      <c r="C1297" s="99">
        <v>5</v>
      </c>
      <c r="D1297" s="99" t="s">
        <v>114</v>
      </c>
      <c r="E1297" s="99" t="s">
        <v>113</v>
      </c>
      <c r="F1297" s="100">
        <v>129.75</v>
      </c>
    </row>
    <row r="1298" spans="1:6">
      <c r="A1298" s="98">
        <v>45008</v>
      </c>
      <c r="B1298" s="99" t="s">
        <v>118</v>
      </c>
      <c r="C1298" s="99">
        <v>150</v>
      </c>
      <c r="D1298" s="99" t="s">
        <v>112</v>
      </c>
      <c r="E1298" s="99" t="s">
        <v>111</v>
      </c>
      <c r="F1298" s="100">
        <v>3669.75</v>
      </c>
    </row>
    <row r="1299" spans="1:6">
      <c r="A1299" s="98">
        <v>45202</v>
      </c>
      <c r="B1299" s="99" t="s">
        <v>117</v>
      </c>
      <c r="C1299" s="99">
        <v>15</v>
      </c>
      <c r="D1299" s="99" t="s">
        <v>6</v>
      </c>
      <c r="E1299" s="99" t="s">
        <v>108</v>
      </c>
      <c r="F1299" s="100">
        <v>655.34999999999991</v>
      </c>
    </row>
    <row r="1300" spans="1:6">
      <c r="A1300" s="98">
        <v>45028</v>
      </c>
      <c r="B1300" s="99" t="s">
        <v>117</v>
      </c>
      <c r="C1300" s="99">
        <v>525</v>
      </c>
      <c r="D1300" s="99" t="s">
        <v>114</v>
      </c>
      <c r="E1300" s="99" t="s">
        <v>115</v>
      </c>
      <c r="F1300" s="100">
        <v>7833.6562499999991</v>
      </c>
    </row>
    <row r="1301" spans="1:6">
      <c r="A1301" s="98">
        <v>45026</v>
      </c>
      <c r="B1301" s="99" t="s">
        <v>119</v>
      </c>
      <c r="C1301" s="99">
        <v>44</v>
      </c>
      <c r="D1301" s="99" t="s">
        <v>110</v>
      </c>
      <c r="E1301" s="99" t="s">
        <v>115</v>
      </c>
      <c r="F1301" s="100">
        <v>933.13</v>
      </c>
    </row>
    <row r="1302" spans="1:6">
      <c r="A1302" s="98">
        <v>44991</v>
      </c>
      <c r="B1302" s="99" t="s">
        <v>117</v>
      </c>
      <c r="C1302" s="99">
        <v>475</v>
      </c>
      <c r="D1302" s="99" t="s">
        <v>110</v>
      </c>
      <c r="E1302" s="99" t="s">
        <v>105</v>
      </c>
      <c r="F1302" s="100">
        <v>6814.4687499999991</v>
      </c>
    </row>
    <row r="1303" spans="1:6">
      <c r="A1303" s="98">
        <v>45282</v>
      </c>
      <c r="B1303" s="99" t="s">
        <v>117</v>
      </c>
      <c r="C1303" s="99">
        <v>7</v>
      </c>
      <c r="D1303" s="99" t="s">
        <v>112</v>
      </c>
      <c r="E1303" s="99" t="s">
        <v>109</v>
      </c>
      <c r="F1303" s="100">
        <v>244.65000000000003</v>
      </c>
    </row>
    <row r="1304" spans="1:6">
      <c r="A1304" s="98">
        <v>45220</v>
      </c>
      <c r="B1304" s="99" t="s">
        <v>116</v>
      </c>
      <c r="C1304" s="99">
        <v>500</v>
      </c>
      <c r="D1304" s="99" t="s">
        <v>114</v>
      </c>
      <c r="E1304" s="99" t="s">
        <v>108</v>
      </c>
      <c r="F1304" s="100">
        <v>7460.6249999999991</v>
      </c>
    </row>
    <row r="1305" spans="1:6">
      <c r="A1305" s="98">
        <v>45143</v>
      </c>
      <c r="B1305" s="99" t="s">
        <v>116</v>
      </c>
      <c r="C1305" s="99">
        <v>8</v>
      </c>
      <c r="D1305" s="99" t="s">
        <v>9</v>
      </c>
      <c r="E1305" s="99" t="s">
        <v>105</v>
      </c>
      <c r="F1305" s="100">
        <v>223.6</v>
      </c>
    </row>
    <row r="1306" spans="1:6">
      <c r="A1306" s="98">
        <v>45232</v>
      </c>
      <c r="B1306" s="99" t="s">
        <v>116</v>
      </c>
      <c r="C1306" s="99">
        <v>20</v>
      </c>
      <c r="D1306" s="99" t="s">
        <v>9</v>
      </c>
      <c r="E1306" s="99" t="s">
        <v>111</v>
      </c>
      <c r="F1306" s="100">
        <v>559</v>
      </c>
    </row>
    <row r="1307" spans="1:6">
      <c r="A1307" s="98">
        <v>45129</v>
      </c>
      <c r="B1307" s="99" t="s">
        <v>116</v>
      </c>
      <c r="C1307" s="99">
        <v>8</v>
      </c>
      <c r="D1307" s="99" t="s">
        <v>9</v>
      </c>
      <c r="E1307" s="99" t="s">
        <v>109</v>
      </c>
      <c r="F1307" s="100">
        <v>223.6</v>
      </c>
    </row>
    <row r="1308" spans="1:6">
      <c r="A1308" s="98">
        <v>45043</v>
      </c>
      <c r="B1308" s="99" t="s">
        <v>117</v>
      </c>
      <c r="C1308" s="99">
        <v>5</v>
      </c>
      <c r="D1308" s="99" t="s">
        <v>6</v>
      </c>
      <c r="E1308" s="99" t="s">
        <v>105</v>
      </c>
      <c r="F1308" s="100">
        <v>218.45</v>
      </c>
    </row>
    <row r="1309" spans="1:6">
      <c r="A1309" s="98">
        <v>44936</v>
      </c>
      <c r="B1309" s="99" t="s">
        <v>116</v>
      </c>
      <c r="C1309" s="99">
        <v>275</v>
      </c>
      <c r="D1309" s="99" t="s">
        <v>110</v>
      </c>
      <c r="E1309" s="99" t="s">
        <v>109</v>
      </c>
      <c r="F1309" s="100">
        <v>3945.2187499999995</v>
      </c>
    </row>
    <row r="1310" spans="1:6">
      <c r="A1310" s="98">
        <v>45226</v>
      </c>
      <c r="B1310" s="99" t="s">
        <v>119</v>
      </c>
      <c r="C1310" s="99">
        <v>500</v>
      </c>
      <c r="D1310" s="99" t="s">
        <v>6</v>
      </c>
      <c r="E1310" s="99" t="s">
        <v>106</v>
      </c>
      <c r="F1310" s="100">
        <v>12560.874999999998</v>
      </c>
    </row>
    <row r="1311" spans="1:6">
      <c r="A1311" s="98">
        <v>44990</v>
      </c>
      <c r="B1311" s="99" t="s">
        <v>119</v>
      </c>
      <c r="C1311" s="99">
        <v>5</v>
      </c>
      <c r="D1311" s="99" t="s">
        <v>6</v>
      </c>
      <c r="E1311" s="99" t="s">
        <v>109</v>
      </c>
      <c r="F1311" s="100">
        <v>218.45</v>
      </c>
    </row>
    <row r="1312" spans="1:6">
      <c r="A1312" s="98">
        <v>44956</v>
      </c>
      <c r="B1312" s="99" t="s">
        <v>117</v>
      </c>
      <c r="C1312" s="99">
        <v>125</v>
      </c>
      <c r="D1312" s="99" t="s">
        <v>112</v>
      </c>
      <c r="E1312" s="99" t="s">
        <v>111</v>
      </c>
      <c r="F1312" s="100">
        <v>3058.125</v>
      </c>
    </row>
    <row r="1313" spans="1:6">
      <c r="A1313" s="98">
        <v>45160</v>
      </c>
      <c r="B1313" s="99" t="s">
        <v>118</v>
      </c>
      <c r="C1313" s="99">
        <v>275</v>
      </c>
      <c r="D1313" s="99" t="s">
        <v>9</v>
      </c>
      <c r="E1313" s="99" t="s">
        <v>106</v>
      </c>
      <c r="F1313" s="100">
        <v>4419.59375</v>
      </c>
    </row>
    <row r="1314" spans="1:6">
      <c r="A1314" s="98">
        <v>44942</v>
      </c>
      <c r="B1314" s="99" t="s">
        <v>119</v>
      </c>
      <c r="C1314" s="99">
        <v>44</v>
      </c>
      <c r="D1314" s="99" t="s">
        <v>110</v>
      </c>
      <c r="E1314" s="99" t="s">
        <v>105</v>
      </c>
      <c r="F1314" s="100">
        <v>933.13</v>
      </c>
    </row>
    <row r="1315" spans="1:6">
      <c r="A1315" s="98">
        <v>45065</v>
      </c>
      <c r="B1315" s="99" t="s">
        <v>117</v>
      </c>
      <c r="C1315" s="99">
        <v>7</v>
      </c>
      <c r="D1315" s="99" t="s">
        <v>9</v>
      </c>
      <c r="E1315" s="99" t="s">
        <v>109</v>
      </c>
      <c r="F1315" s="100">
        <v>195.65</v>
      </c>
    </row>
    <row r="1316" spans="1:6">
      <c r="A1316" s="98">
        <v>44942</v>
      </c>
      <c r="B1316" s="99" t="s">
        <v>119</v>
      </c>
      <c r="C1316" s="99">
        <v>450</v>
      </c>
      <c r="D1316" s="99" t="s">
        <v>110</v>
      </c>
      <c r="E1316" s="99" t="s">
        <v>111</v>
      </c>
      <c r="F1316" s="100">
        <v>6455.8124999999991</v>
      </c>
    </row>
    <row r="1317" spans="1:6">
      <c r="A1317" s="98">
        <v>44953</v>
      </c>
      <c r="B1317" s="99" t="s">
        <v>118</v>
      </c>
      <c r="C1317" s="99">
        <v>2</v>
      </c>
      <c r="D1317" s="99" t="s">
        <v>6</v>
      </c>
      <c r="E1317" s="99" t="s">
        <v>105</v>
      </c>
      <c r="F1317" s="100">
        <v>87.38</v>
      </c>
    </row>
    <row r="1318" spans="1:6">
      <c r="A1318" s="98">
        <v>45074</v>
      </c>
      <c r="B1318" s="99" t="s">
        <v>119</v>
      </c>
      <c r="C1318" s="99">
        <v>13</v>
      </c>
      <c r="D1318" s="99" t="s">
        <v>114</v>
      </c>
      <c r="E1318" s="99" t="s">
        <v>113</v>
      </c>
      <c r="F1318" s="100">
        <v>337.34999999999997</v>
      </c>
    </row>
    <row r="1319" spans="1:6">
      <c r="A1319" s="98">
        <v>45010</v>
      </c>
      <c r="B1319" s="99" t="s">
        <v>117</v>
      </c>
      <c r="C1319" s="99">
        <v>44</v>
      </c>
      <c r="D1319" s="99" t="s">
        <v>114</v>
      </c>
      <c r="E1319" s="99" t="s">
        <v>109</v>
      </c>
      <c r="F1319" s="100">
        <v>970.52999999999986</v>
      </c>
    </row>
    <row r="1320" spans="1:6">
      <c r="A1320" s="98">
        <v>45234</v>
      </c>
      <c r="B1320" s="99" t="s">
        <v>116</v>
      </c>
      <c r="C1320" s="99">
        <v>48</v>
      </c>
      <c r="D1320" s="99" t="s">
        <v>114</v>
      </c>
      <c r="E1320" s="99" t="s">
        <v>113</v>
      </c>
      <c r="F1320" s="100">
        <v>934.19999999999993</v>
      </c>
    </row>
    <row r="1321" spans="1:6">
      <c r="A1321" s="98">
        <v>45112</v>
      </c>
      <c r="B1321" s="99" t="s">
        <v>117</v>
      </c>
      <c r="C1321" s="99">
        <v>3</v>
      </c>
      <c r="D1321" s="99" t="s">
        <v>9</v>
      </c>
      <c r="E1321" s="99" t="s">
        <v>111</v>
      </c>
      <c r="F1321" s="100">
        <v>83.85</v>
      </c>
    </row>
    <row r="1322" spans="1:6">
      <c r="A1322" s="98">
        <v>45283</v>
      </c>
      <c r="B1322" s="99" t="s">
        <v>118</v>
      </c>
      <c r="C1322" s="99">
        <v>9</v>
      </c>
      <c r="D1322" s="99" t="s">
        <v>6</v>
      </c>
      <c r="E1322" s="99" t="s">
        <v>108</v>
      </c>
      <c r="F1322" s="100">
        <v>393.21</v>
      </c>
    </row>
    <row r="1323" spans="1:6">
      <c r="A1323" s="98">
        <v>45217</v>
      </c>
      <c r="B1323" s="99" t="s">
        <v>117</v>
      </c>
      <c r="C1323" s="99">
        <v>300</v>
      </c>
      <c r="D1323" s="99" t="s">
        <v>112</v>
      </c>
      <c r="E1323" s="99" t="s">
        <v>106</v>
      </c>
      <c r="F1323" s="100">
        <v>6028.875</v>
      </c>
    </row>
    <row r="1324" spans="1:6">
      <c r="A1324" s="98">
        <v>45270</v>
      </c>
      <c r="B1324" s="99" t="s">
        <v>107</v>
      </c>
      <c r="C1324" s="99">
        <v>450</v>
      </c>
      <c r="D1324" s="99" t="s">
        <v>9</v>
      </c>
      <c r="E1324" s="99" t="s">
        <v>115</v>
      </c>
      <c r="F1324" s="100">
        <v>7232.0625</v>
      </c>
    </row>
    <row r="1325" spans="1:6">
      <c r="A1325" s="98">
        <v>45000</v>
      </c>
      <c r="B1325" s="99" t="s">
        <v>117</v>
      </c>
      <c r="C1325" s="99">
        <v>7</v>
      </c>
      <c r="D1325" s="99" t="s">
        <v>110</v>
      </c>
      <c r="E1325" s="99" t="s">
        <v>109</v>
      </c>
      <c r="F1325" s="100">
        <v>174.65</v>
      </c>
    </row>
    <row r="1326" spans="1:6">
      <c r="A1326" s="98">
        <v>45146</v>
      </c>
      <c r="B1326" s="99" t="s">
        <v>116</v>
      </c>
      <c r="C1326" s="99">
        <v>150</v>
      </c>
      <c r="D1326" s="99" t="s">
        <v>112</v>
      </c>
      <c r="E1326" s="99" t="s">
        <v>106</v>
      </c>
      <c r="F1326" s="100">
        <v>3669.75</v>
      </c>
    </row>
    <row r="1327" spans="1:6">
      <c r="A1327" s="98">
        <v>45034</v>
      </c>
      <c r="B1327" s="99" t="s">
        <v>119</v>
      </c>
      <c r="C1327" s="99">
        <v>10</v>
      </c>
      <c r="D1327" s="99" t="s">
        <v>112</v>
      </c>
      <c r="E1327" s="99" t="s">
        <v>111</v>
      </c>
      <c r="F1327" s="100">
        <v>349.5</v>
      </c>
    </row>
    <row r="1328" spans="1:6">
      <c r="A1328" s="98">
        <v>45024</v>
      </c>
      <c r="B1328" s="99" t="s">
        <v>119</v>
      </c>
      <c r="C1328" s="99">
        <v>175</v>
      </c>
      <c r="D1328" s="99" t="s">
        <v>112</v>
      </c>
      <c r="E1328" s="99" t="s">
        <v>109</v>
      </c>
      <c r="F1328" s="100">
        <v>4281.375</v>
      </c>
    </row>
    <row r="1329" spans="1:6">
      <c r="A1329" s="98">
        <v>45235</v>
      </c>
      <c r="B1329" s="99" t="s">
        <v>119</v>
      </c>
      <c r="C1329" s="99">
        <v>325</v>
      </c>
      <c r="D1329" s="99" t="s">
        <v>9</v>
      </c>
      <c r="E1329" s="99" t="s">
        <v>109</v>
      </c>
      <c r="F1329" s="100">
        <v>5223.15625</v>
      </c>
    </row>
    <row r="1330" spans="1:6">
      <c r="A1330" s="98">
        <v>44986</v>
      </c>
      <c r="B1330" s="99" t="s">
        <v>116</v>
      </c>
      <c r="C1330" s="99">
        <v>9</v>
      </c>
      <c r="D1330" s="99" t="s">
        <v>6</v>
      </c>
      <c r="E1330" s="99" t="s">
        <v>115</v>
      </c>
      <c r="F1330" s="100">
        <v>393.21</v>
      </c>
    </row>
    <row r="1331" spans="1:6">
      <c r="A1331" s="98">
        <v>45234</v>
      </c>
      <c r="B1331" s="99" t="s">
        <v>119</v>
      </c>
      <c r="C1331" s="99">
        <v>550</v>
      </c>
      <c r="D1331" s="99" t="s">
        <v>114</v>
      </c>
      <c r="E1331" s="99" t="s">
        <v>108</v>
      </c>
      <c r="F1331" s="100">
        <v>8206.6875</v>
      </c>
    </row>
    <row r="1332" spans="1:6">
      <c r="A1332" s="98">
        <v>45155</v>
      </c>
      <c r="B1332" s="99" t="s">
        <v>118</v>
      </c>
      <c r="C1332" s="99">
        <v>375</v>
      </c>
      <c r="D1332" s="99" t="s">
        <v>112</v>
      </c>
      <c r="E1332" s="99" t="s">
        <v>108</v>
      </c>
      <c r="F1332" s="100">
        <v>7536.0937500000009</v>
      </c>
    </row>
    <row r="1333" spans="1:6">
      <c r="A1333" s="98">
        <v>45107</v>
      </c>
      <c r="B1333" s="99" t="s">
        <v>107</v>
      </c>
      <c r="C1333" s="99">
        <v>1</v>
      </c>
      <c r="D1333" s="99" t="s">
        <v>110</v>
      </c>
      <c r="E1333" s="99" t="s">
        <v>115</v>
      </c>
      <c r="F1333" s="100">
        <v>24.95</v>
      </c>
    </row>
    <row r="1334" spans="1:6">
      <c r="A1334" s="98">
        <v>45011</v>
      </c>
      <c r="B1334" s="99" t="s">
        <v>118</v>
      </c>
      <c r="C1334" s="99">
        <v>14</v>
      </c>
      <c r="D1334" s="99" t="s">
        <v>6</v>
      </c>
      <c r="E1334" s="99" t="s">
        <v>108</v>
      </c>
      <c r="F1334" s="100">
        <v>611.66</v>
      </c>
    </row>
    <row r="1335" spans="1:6">
      <c r="A1335" s="98">
        <v>45010</v>
      </c>
      <c r="B1335" s="99" t="s">
        <v>118</v>
      </c>
      <c r="C1335" s="99">
        <v>325</v>
      </c>
      <c r="D1335" s="99" t="s">
        <v>6</v>
      </c>
      <c r="E1335" s="99" t="s">
        <v>111</v>
      </c>
      <c r="F1335" s="100">
        <v>8164.5687499999985</v>
      </c>
    </row>
    <row r="1336" spans="1:6">
      <c r="A1336" s="98">
        <v>45091</v>
      </c>
      <c r="B1336" s="99" t="s">
        <v>118</v>
      </c>
      <c r="C1336" s="99">
        <v>10</v>
      </c>
      <c r="D1336" s="99" t="s">
        <v>9</v>
      </c>
      <c r="E1336" s="99" t="s">
        <v>111</v>
      </c>
      <c r="F1336" s="100">
        <v>279.5</v>
      </c>
    </row>
    <row r="1337" spans="1:6">
      <c r="A1337" s="98">
        <v>45099</v>
      </c>
      <c r="B1337" s="99" t="s">
        <v>117</v>
      </c>
      <c r="C1337" s="99">
        <v>43</v>
      </c>
      <c r="D1337" s="99" t="s">
        <v>110</v>
      </c>
      <c r="E1337" s="99" t="s">
        <v>106</v>
      </c>
      <c r="F1337" s="100">
        <v>911.92250000000001</v>
      </c>
    </row>
    <row r="1338" spans="1:6">
      <c r="A1338" s="98">
        <v>45229</v>
      </c>
      <c r="B1338" s="99" t="s">
        <v>119</v>
      </c>
      <c r="C1338" s="99">
        <v>28</v>
      </c>
      <c r="D1338" s="99" t="s">
        <v>6</v>
      </c>
      <c r="E1338" s="99" t="s">
        <v>113</v>
      </c>
      <c r="F1338" s="100">
        <v>1039.8219999999999</v>
      </c>
    </row>
    <row r="1339" spans="1:6">
      <c r="A1339" s="98">
        <v>45049</v>
      </c>
      <c r="B1339" s="99" t="s">
        <v>107</v>
      </c>
      <c r="C1339" s="99">
        <v>150</v>
      </c>
      <c r="D1339" s="99" t="s">
        <v>9</v>
      </c>
      <c r="E1339" s="99" t="s">
        <v>111</v>
      </c>
      <c r="F1339" s="100">
        <v>2934.7499999999995</v>
      </c>
    </row>
    <row r="1340" spans="1:6">
      <c r="A1340" s="98">
        <v>45211</v>
      </c>
      <c r="B1340" s="99" t="s">
        <v>119</v>
      </c>
      <c r="C1340" s="99">
        <v>12</v>
      </c>
      <c r="D1340" s="99" t="s">
        <v>110</v>
      </c>
      <c r="E1340" s="99" t="s">
        <v>115</v>
      </c>
      <c r="F1340" s="100">
        <v>299.39999999999998</v>
      </c>
    </row>
    <row r="1341" spans="1:6">
      <c r="A1341" s="98">
        <v>45223</v>
      </c>
      <c r="B1341" s="99" t="s">
        <v>119</v>
      </c>
      <c r="C1341" s="99">
        <v>7</v>
      </c>
      <c r="D1341" s="99" t="s">
        <v>114</v>
      </c>
      <c r="E1341" s="99" t="s">
        <v>113</v>
      </c>
      <c r="F1341" s="100">
        <v>181.65</v>
      </c>
    </row>
    <row r="1342" spans="1:6">
      <c r="A1342" s="98">
        <v>45087</v>
      </c>
      <c r="B1342" s="99" t="s">
        <v>119</v>
      </c>
      <c r="C1342" s="99">
        <v>525</v>
      </c>
      <c r="D1342" s="99" t="s">
        <v>9</v>
      </c>
      <c r="E1342" s="99" t="s">
        <v>111</v>
      </c>
      <c r="F1342" s="100">
        <v>8437.40625</v>
      </c>
    </row>
    <row r="1343" spans="1:6">
      <c r="A1343" s="98">
        <v>45232</v>
      </c>
      <c r="B1343" s="99" t="s">
        <v>117</v>
      </c>
      <c r="C1343" s="99">
        <v>46</v>
      </c>
      <c r="D1343" s="99" t="s">
        <v>112</v>
      </c>
      <c r="E1343" s="99" t="s">
        <v>109</v>
      </c>
      <c r="F1343" s="100">
        <v>1366.5450000000001</v>
      </c>
    </row>
    <row r="1344" spans="1:6">
      <c r="A1344" s="98">
        <v>45100</v>
      </c>
      <c r="B1344" s="99" t="s">
        <v>116</v>
      </c>
      <c r="C1344" s="99">
        <v>1</v>
      </c>
      <c r="D1344" s="99" t="s">
        <v>9</v>
      </c>
      <c r="E1344" s="99" t="s">
        <v>106</v>
      </c>
      <c r="F1344" s="100">
        <v>27.95</v>
      </c>
    </row>
    <row r="1345" spans="1:6">
      <c r="A1345" s="98">
        <v>45216</v>
      </c>
      <c r="B1345" s="99" t="s">
        <v>119</v>
      </c>
      <c r="C1345" s="99">
        <v>14</v>
      </c>
      <c r="D1345" s="99" t="s">
        <v>112</v>
      </c>
      <c r="E1345" s="99" t="s">
        <v>105</v>
      </c>
      <c r="F1345" s="100">
        <v>489.30000000000007</v>
      </c>
    </row>
    <row r="1346" spans="1:6">
      <c r="A1346" s="98">
        <v>44976</v>
      </c>
      <c r="B1346" s="99" t="s">
        <v>119</v>
      </c>
      <c r="C1346" s="99">
        <v>2</v>
      </c>
      <c r="D1346" s="99" t="s">
        <v>114</v>
      </c>
      <c r="E1346" s="99" t="s">
        <v>106</v>
      </c>
      <c r="F1346" s="100">
        <v>51.9</v>
      </c>
    </row>
    <row r="1347" spans="1:6">
      <c r="A1347" s="98">
        <v>44963</v>
      </c>
      <c r="B1347" s="99" t="s">
        <v>116</v>
      </c>
      <c r="C1347" s="99">
        <v>275</v>
      </c>
      <c r="D1347" s="99" t="s">
        <v>6</v>
      </c>
      <c r="E1347" s="99" t="s">
        <v>115</v>
      </c>
      <c r="F1347" s="100">
        <v>6908.4812499999989</v>
      </c>
    </row>
    <row r="1348" spans="1:6">
      <c r="A1348" s="98">
        <v>44943</v>
      </c>
      <c r="B1348" s="99" t="s">
        <v>116</v>
      </c>
      <c r="C1348" s="99">
        <v>375</v>
      </c>
      <c r="D1348" s="99" t="s">
        <v>9</v>
      </c>
      <c r="E1348" s="99" t="s">
        <v>111</v>
      </c>
      <c r="F1348" s="100">
        <v>6026.71875</v>
      </c>
    </row>
    <row r="1349" spans="1:6">
      <c r="A1349" s="98">
        <v>45161</v>
      </c>
      <c r="B1349" s="99" t="s">
        <v>107</v>
      </c>
      <c r="C1349" s="99">
        <v>400</v>
      </c>
      <c r="D1349" s="99" t="s">
        <v>6</v>
      </c>
      <c r="E1349" s="99" t="s">
        <v>106</v>
      </c>
      <c r="F1349" s="100">
        <v>10048.699999999999</v>
      </c>
    </row>
    <row r="1350" spans="1:6">
      <c r="A1350" s="98">
        <v>45051</v>
      </c>
      <c r="B1350" s="99" t="s">
        <v>117</v>
      </c>
      <c r="C1350" s="99">
        <v>24</v>
      </c>
      <c r="D1350" s="99" t="s">
        <v>9</v>
      </c>
      <c r="E1350" s="99" t="s">
        <v>108</v>
      </c>
      <c r="F1350" s="100">
        <v>570.18000000000006</v>
      </c>
    </row>
    <row r="1351" spans="1:6">
      <c r="A1351" s="98">
        <v>45221</v>
      </c>
      <c r="B1351" s="99" t="s">
        <v>117</v>
      </c>
      <c r="C1351" s="99">
        <v>15</v>
      </c>
      <c r="D1351" s="99" t="s">
        <v>114</v>
      </c>
      <c r="E1351" s="99" t="s">
        <v>106</v>
      </c>
      <c r="F1351" s="100">
        <v>389.25</v>
      </c>
    </row>
    <row r="1352" spans="1:6">
      <c r="A1352" s="98">
        <v>44944</v>
      </c>
      <c r="B1352" s="99" t="s">
        <v>107</v>
      </c>
      <c r="C1352" s="99">
        <v>9</v>
      </c>
      <c r="D1352" s="99" t="s">
        <v>110</v>
      </c>
      <c r="E1352" s="99" t="s">
        <v>115</v>
      </c>
      <c r="F1352" s="100">
        <v>224.54999999999998</v>
      </c>
    </row>
    <row r="1353" spans="1:6">
      <c r="A1353" s="98">
        <v>45098</v>
      </c>
      <c r="B1353" s="99" t="s">
        <v>118</v>
      </c>
      <c r="C1353" s="99">
        <v>16</v>
      </c>
      <c r="D1353" s="99" t="s">
        <v>114</v>
      </c>
      <c r="E1353" s="99" t="s">
        <v>113</v>
      </c>
      <c r="F1353" s="100">
        <v>415.2</v>
      </c>
    </row>
    <row r="1354" spans="1:6">
      <c r="A1354" s="98">
        <v>44958</v>
      </c>
      <c r="B1354" s="99" t="s">
        <v>107</v>
      </c>
      <c r="C1354" s="99">
        <v>100</v>
      </c>
      <c r="D1354" s="99" t="s">
        <v>114</v>
      </c>
      <c r="E1354" s="99" t="s">
        <v>105</v>
      </c>
      <c r="F1354" s="100">
        <v>1816.5</v>
      </c>
    </row>
    <row r="1355" spans="1:6">
      <c r="A1355" s="98">
        <v>45239</v>
      </c>
      <c r="B1355" s="99" t="s">
        <v>117</v>
      </c>
      <c r="C1355" s="99">
        <v>325</v>
      </c>
      <c r="D1355" s="99" t="s">
        <v>114</v>
      </c>
      <c r="E1355" s="99" t="s">
        <v>108</v>
      </c>
      <c r="F1355" s="100">
        <v>4849.40625</v>
      </c>
    </row>
    <row r="1356" spans="1:6">
      <c r="A1356" s="98">
        <v>45289</v>
      </c>
      <c r="B1356" s="99" t="s">
        <v>119</v>
      </c>
      <c r="C1356" s="99">
        <v>48</v>
      </c>
      <c r="D1356" s="99" t="s">
        <v>6</v>
      </c>
      <c r="E1356" s="99" t="s">
        <v>105</v>
      </c>
      <c r="F1356" s="100">
        <v>1572.84</v>
      </c>
    </row>
    <row r="1357" spans="1:6">
      <c r="A1357" s="98">
        <v>45095</v>
      </c>
      <c r="B1357" s="99" t="s">
        <v>107</v>
      </c>
      <c r="C1357" s="99">
        <v>42</v>
      </c>
      <c r="D1357" s="99" t="s">
        <v>112</v>
      </c>
      <c r="E1357" s="99" t="s">
        <v>109</v>
      </c>
      <c r="F1357" s="100">
        <v>1247.7150000000001</v>
      </c>
    </row>
    <row r="1358" spans="1:6">
      <c r="A1358" s="98">
        <v>45055</v>
      </c>
      <c r="B1358" s="99" t="s">
        <v>118</v>
      </c>
      <c r="C1358" s="99">
        <v>2</v>
      </c>
      <c r="D1358" s="99" t="s">
        <v>9</v>
      </c>
      <c r="E1358" s="99" t="s">
        <v>111</v>
      </c>
      <c r="F1358" s="100">
        <v>55.9</v>
      </c>
    </row>
    <row r="1359" spans="1:6">
      <c r="A1359" s="98">
        <v>44935</v>
      </c>
      <c r="B1359" s="99" t="s">
        <v>117</v>
      </c>
      <c r="C1359" s="99">
        <v>225</v>
      </c>
      <c r="D1359" s="99" t="s">
        <v>114</v>
      </c>
      <c r="E1359" s="99" t="s">
        <v>108</v>
      </c>
      <c r="F1359" s="100">
        <v>4087.125</v>
      </c>
    </row>
    <row r="1360" spans="1:6">
      <c r="A1360" s="98">
        <v>45068</v>
      </c>
      <c r="B1360" s="99" t="s">
        <v>119</v>
      </c>
      <c r="C1360" s="99">
        <v>47</v>
      </c>
      <c r="D1360" s="99" t="s">
        <v>112</v>
      </c>
      <c r="E1360" s="99" t="s">
        <v>105</v>
      </c>
      <c r="F1360" s="100">
        <v>1396.2525000000001</v>
      </c>
    </row>
    <row r="1361" spans="1:6">
      <c r="A1361" s="98">
        <v>45274</v>
      </c>
      <c r="B1361" s="99" t="s">
        <v>107</v>
      </c>
      <c r="C1361" s="99">
        <v>46</v>
      </c>
      <c r="D1361" s="99" t="s">
        <v>110</v>
      </c>
      <c r="E1361" s="99" t="s">
        <v>111</v>
      </c>
      <c r="F1361" s="100">
        <v>975.54499999999996</v>
      </c>
    </row>
    <row r="1362" spans="1:6">
      <c r="A1362" s="98">
        <v>45275</v>
      </c>
      <c r="B1362" s="99" t="s">
        <v>107</v>
      </c>
      <c r="C1362" s="99">
        <v>1</v>
      </c>
      <c r="D1362" s="99" t="s">
        <v>114</v>
      </c>
      <c r="E1362" s="99" t="s">
        <v>105</v>
      </c>
      <c r="F1362" s="100">
        <v>25.95</v>
      </c>
    </row>
    <row r="1363" spans="1:6">
      <c r="A1363" s="98">
        <v>45239</v>
      </c>
      <c r="B1363" s="99" t="s">
        <v>107</v>
      </c>
      <c r="C1363" s="99">
        <v>475</v>
      </c>
      <c r="D1363" s="99" t="s">
        <v>110</v>
      </c>
      <c r="E1363" s="99" t="s">
        <v>111</v>
      </c>
      <c r="F1363" s="100">
        <v>6814.4687499999991</v>
      </c>
    </row>
    <row r="1364" spans="1:6">
      <c r="A1364" s="98">
        <v>44992</v>
      </c>
      <c r="B1364" s="99" t="s">
        <v>117</v>
      </c>
      <c r="C1364" s="99">
        <v>2</v>
      </c>
      <c r="D1364" s="99" t="s">
        <v>112</v>
      </c>
      <c r="E1364" s="99" t="s">
        <v>105</v>
      </c>
      <c r="F1364" s="100">
        <v>69.900000000000006</v>
      </c>
    </row>
    <row r="1365" spans="1:6">
      <c r="A1365" s="98">
        <v>45219</v>
      </c>
      <c r="B1365" s="99" t="s">
        <v>117</v>
      </c>
      <c r="C1365" s="99">
        <v>1</v>
      </c>
      <c r="D1365" s="99" t="s">
        <v>114</v>
      </c>
      <c r="E1365" s="99" t="s">
        <v>113</v>
      </c>
      <c r="F1365" s="100">
        <v>25.95</v>
      </c>
    </row>
    <row r="1366" spans="1:6">
      <c r="A1366" s="98">
        <v>44946</v>
      </c>
      <c r="B1366" s="99" t="s">
        <v>117</v>
      </c>
      <c r="C1366" s="99">
        <v>40</v>
      </c>
      <c r="D1366" s="99" t="s">
        <v>110</v>
      </c>
      <c r="E1366" s="99" t="s">
        <v>108</v>
      </c>
      <c r="F1366" s="100">
        <v>848.3</v>
      </c>
    </row>
    <row r="1367" spans="1:6">
      <c r="A1367" s="98">
        <v>45075</v>
      </c>
      <c r="B1367" s="99" t="s">
        <v>107</v>
      </c>
      <c r="C1367" s="99">
        <v>75</v>
      </c>
      <c r="D1367" s="99" t="s">
        <v>112</v>
      </c>
      <c r="E1367" s="99" t="s">
        <v>109</v>
      </c>
      <c r="F1367" s="100">
        <v>1965.9375000000002</v>
      </c>
    </row>
    <row r="1368" spans="1:6">
      <c r="A1368" s="98">
        <v>45284</v>
      </c>
      <c r="B1368" s="99" t="s">
        <v>117</v>
      </c>
      <c r="C1368" s="99">
        <v>8</v>
      </c>
      <c r="D1368" s="99" t="s">
        <v>110</v>
      </c>
      <c r="E1368" s="99" t="s">
        <v>106</v>
      </c>
      <c r="F1368" s="100">
        <v>199.6</v>
      </c>
    </row>
    <row r="1369" spans="1:6">
      <c r="A1369" s="98">
        <v>45096</v>
      </c>
      <c r="B1369" s="99" t="s">
        <v>117</v>
      </c>
      <c r="C1369" s="99">
        <v>26</v>
      </c>
      <c r="D1369" s="99" t="s">
        <v>112</v>
      </c>
      <c r="E1369" s="99" t="s">
        <v>115</v>
      </c>
      <c r="F1369" s="100">
        <v>772.3950000000001</v>
      </c>
    </row>
    <row r="1370" spans="1:6">
      <c r="A1370" s="98">
        <v>44994</v>
      </c>
      <c r="B1370" s="99" t="s">
        <v>119</v>
      </c>
      <c r="C1370" s="99">
        <v>32</v>
      </c>
      <c r="D1370" s="99" t="s">
        <v>6</v>
      </c>
      <c r="E1370" s="99" t="s">
        <v>108</v>
      </c>
      <c r="F1370" s="100">
        <v>1188.3679999999999</v>
      </c>
    </row>
    <row r="1371" spans="1:6">
      <c r="A1371" s="98">
        <v>45260</v>
      </c>
      <c r="B1371" s="99" t="s">
        <v>117</v>
      </c>
      <c r="C1371" s="99">
        <v>37</v>
      </c>
      <c r="D1371" s="99" t="s">
        <v>9</v>
      </c>
      <c r="E1371" s="99" t="s">
        <v>108</v>
      </c>
      <c r="F1371" s="100">
        <v>879.02750000000003</v>
      </c>
    </row>
    <row r="1372" spans="1:6">
      <c r="A1372" s="98">
        <v>45111</v>
      </c>
      <c r="B1372" s="99" t="s">
        <v>119</v>
      </c>
      <c r="C1372" s="99">
        <v>13</v>
      </c>
      <c r="D1372" s="99" t="s">
        <v>9</v>
      </c>
      <c r="E1372" s="99" t="s">
        <v>113</v>
      </c>
      <c r="F1372" s="100">
        <v>363.34999999999997</v>
      </c>
    </row>
    <row r="1373" spans="1:6">
      <c r="A1373" s="98">
        <v>45137</v>
      </c>
      <c r="B1373" s="99" t="s">
        <v>117</v>
      </c>
      <c r="C1373" s="99">
        <v>7</v>
      </c>
      <c r="D1373" s="99" t="s">
        <v>112</v>
      </c>
      <c r="E1373" s="99" t="s">
        <v>108</v>
      </c>
      <c r="F1373" s="100">
        <v>244.65000000000003</v>
      </c>
    </row>
    <row r="1374" spans="1:6">
      <c r="A1374" s="98">
        <v>45019</v>
      </c>
      <c r="B1374" s="99" t="s">
        <v>116</v>
      </c>
      <c r="C1374" s="99">
        <v>6</v>
      </c>
      <c r="D1374" s="99" t="s">
        <v>112</v>
      </c>
      <c r="E1374" s="99" t="s">
        <v>109</v>
      </c>
      <c r="F1374" s="100">
        <v>209.70000000000002</v>
      </c>
    </row>
    <row r="1375" spans="1:6">
      <c r="A1375" s="98">
        <v>45217</v>
      </c>
      <c r="B1375" s="99" t="s">
        <v>107</v>
      </c>
      <c r="C1375" s="99">
        <v>9</v>
      </c>
      <c r="D1375" s="99" t="s">
        <v>114</v>
      </c>
      <c r="E1375" s="99" t="s">
        <v>109</v>
      </c>
      <c r="F1375" s="100">
        <v>233.54999999999998</v>
      </c>
    </row>
    <row r="1376" spans="1:6">
      <c r="A1376" s="98">
        <v>45213</v>
      </c>
      <c r="B1376" s="99" t="s">
        <v>119</v>
      </c>
      <c r="C1376" s="99">
        <v>475</v>
      </c>
      <c r="D1376" s="99" t="s">
        <v>112</v>
      </c>
      <c r="E1376" s="99" t="s">
        <v>111</v>
      </c>
      <c r="F1376" s="100">
        <v>9545.71875</v>
      </c>
    </row>
    <row r="1377" spans="1:6">
      <c r="A1377" s="98">
        <v>45143</v>
      </c>
      <c r="B1377" s="99" t="s">
        <v>107</v>
      </c>
      <c r="C1377" s="99">
        <v>37</v>
      </c>
      <c r="D1377" s="99" t="s">
        <v>9</v>
      </c>
      <c r="E1377" s="99" t="s">
        <v>109</v>
      </c>
      <c r="F1377" s="100">
        <v>879.02750000000003</v>
      </c>
    </row>
    <row r="1378" spans="1:6">
      <c r="A1378" s="98">
        <v>45278</v>
      </c>
      <c r="B1378" s="99" t="s">
        <v>118</v>
      </c>
      <c r="C1378" s="99">
        <v>2</v>
      </c>
      <c r="D1378" s="99" t="s">
        <v>110</v>
      </c>
      <c r="E1378" s="99" t="s">
        <v>106</v>
      </c>
      <c r="F1378" s="100">
        <v>49.9</v>
      </c>
    </row>
    <row r="1379" spans="1:6">
      <c r="A1379" s="98">
        <v>45248</v>
      </c>
      <c r="B1379" s="99" t="s">
        <v>117</v>
      </c>
      <c r="C1379" s="99">
        <v>14</v>
      </c>
      <c r="D1379" s="99" t="s">
        <v>110</v>
      </c>
      <c r="E1379" s="99" t="s">
        <v>105</v>
      </c>
      <c r="F1379" s="100">
        <v>349.3</v>
      </c>
    </row>
    <row r="1380" spans="1:6">
      <c r="A1380" s="98">
        <v>45159</v>
      </c>
      <c r="B1380" s="99" t="s">
        <v>116</v>
      </c>
      <c r="C1380" s="99">
        <v>450</v>
      </c>
      <c r="D1380" s="99" t="s">
        <v>112</v>
      </c>
      <c r="E1380" s="99" t="s">
        <v>113</v>
      </c>
      <c r="F1380" s="100">
        <v>9043.3125</v>
      </c>
    </row>
    <row r="1381" spans="1:6">
      <c r="A1381" s="98">
        <v>45024</v>
      </c>
      <c r="B1381" s="99" t="s">
        <v>119</v>
      </c>
      <c r="C1381" s="99">
        <v>4</v>
      </c>
      <c r="D1381" s="99" t="s">
        <v>112</v>
      </c>
      <c r="E1381" s="99" t="s">
        <v>105</v>
      </c>
      <c r="F1381" s="100">
        <v>139.80000000000001</v>
      </c>
    </row>
    <row r="1382" spans="1:6">
      <c r="A1382" s="98">
        <v>45058</v>
      </c>
      <c r="B1382" s="99" t="s">
        <v>117</v>
      </c>
      <c r="C1382" s="99">
        <v>250</v>
      </c>
      <c r="D1382" s="99" t="s">
        <v>112</v>
      </c>
      <c r="E1382" s="99" t="s">
        <v>109</v>
      </c>
      <c r="F1382" s="100">
        <v>6116.25</v>
      </c>
    </row>
    <row r="1383" spans="1:6">
      <c r="A1383" s="98">
        <v>45184</v>
      </c>
      <c r="B1383" s="99" t="s">
        <v>117</v>
      </c>
      <c r="C1383" s="99">
        <v>48</v>
      </c>
      <c r="D1383" s="99" t="s">
        <v>110</v>
      </c>
      <c r="E1383" s="99" t="s">
        <v>109</v>
      </c>
      <c r="F1383" s="100">
        <v>898.19999999999993</v>
      </c>
    </row>
    <row r="1384" spans="1:6">
      <c r="A1384" s="98">
        <v>44988</v>
      </c>
      <c r="B1384" s="99" t="s">
        <v>117</v>
      </c>
      <c r="C1384" s="99">
        <v>425</v>
      </c>
      <c r="D1384" s="99" t="s">
        <v>112</v>
      </c>
      <c r="E1384" s="99" t="s">
        <v>109</v>
      </c>
      <c r="F1384" s="100">
        <v>8540.90625</v>
      </c>
    </row>
    <row r="1385" spans="1:6">
      <c r="A1385" s="98">
        <v>45102</v>
      </c>
      <c r="B1385" s="99" t="s">
        <v>118</v>
      </c>
      <c r="C1385" s="99">
        <v>300</v>
      </c>
      <c r="D1385" s="99" t="s">
        <v>9</v>
      </c>
      <c r="E1385" s="99" t="s">
        <v>105</v>
      </c>
      <c r="F1385" s="100">
        <v>4821.375</v>
      </c>
    </row>
    <row r="1386" spans="1:6">
      <c r="A1386" s="98">
        <v>44993</v>
      </c>
      <c r="B1386" s="99" t="s">
        <v>118</v>
      </c>
      <c r="C1386" s="99">
        <v>39</v>
      </c>
      <c r="D1386" s="99" t="s">
        <v>110</v>
      </c>
      <c r="E1386" s="99" t="s">
        <v>109</v>
      </c>
      <c r="F1386" s="100">
        <v>827.09249999999997</v>
      </c>
    </row>
    <row r="1387" spans="1:6">
      <c r="A1387" s="98">
        <v>44947</v>
      </c>
      <c r="B1387" s="99" t="s">
        <v>107</v>
      </c>
      <c r="C1387" s="99">
        <v>11</v>
      </c>
      <c r="D1387" s="99" t="s">
        <v>6</v>
      </c>
      <c r="E1387" s="99" t="s">
        <v>105</v>
      </c>
      <c r="F1387" s="100">
        <v>480.59</v>
      </c>
    </row>
    <row r="1388" spans="1:6">
      <c r="A1388" s="98">
        <v>44965</v>
      </c>
      <c r="B1388" s="99" t="s">
        <v>118</v>
      </c>
      <c r="C1388" s="99">
        <v>175</v>
      </c>
      <c r="D1388" s="99" t="s">
        <v>6</v>
      </c>
      <c r="E1388" s="99" t="s">
        <v>105</v>
      </c>
      <c r="F1388" s="100">
        <v>5352.0249999999987</v>
      </c>
    </row>
    <row r="1389" spans="1:6">
      <c r="A1389" s="98">
        <v>45041</v>
      </c>
      <c r="B1389" s="99" t="s">
        <v>117</v>
      </c>
      <c r="C1389" s="99">
        <v>7</v>
      </c>
      <c r="D1389" s="99" t="s">
        <v>110</v>
      </c>
      <c r="E1389" s="99" t="s">
        <v>108</v>
      </c>
      <c r="F1389" s="100">
        <v>174.65</v>
      </c>
    </row>
    <row r="1390" spans="1:6">
      <c r="A1390" s="98">
        <v>45173</v>
      </c>
      <c r="B1390" s="99" t="s">
        <v>107</v>
      </c>
      <c r="C1390" s="99">
        <v>21</v>
      </c>
      <c r="D1390" s="99" t="s">
        <v>114</v>
      </c>
      <c r="E1390" s="99" t="s">
        <v>113</v>
      </c>
      <c r="F1390" s="100">
        <v>544.94999999999993</v>
      </c>
    </row>
    <row r="1391" spans="1:6">
      <c r="A1391" s="98">
        <v>45166</v>
      </c>
      <c r="B1391" s="99" t="s">
        <v>119</v>
      </c>
      <c r="C1391" s="99">
        <v>44</v>
      </c>
      <c r="D1391" s="99" t="s">
        <v>114</v>
      </c>
      <c r="E1391" s="99" t="s">
        <v>106</v>
      </c>
      <c r="F1391" s="100">
        <v>970.52999999999986</v>
      </c>
    </row>
    <row r="1392" spans="1:6">
      <c r="A1392" s="98">
        <v>45049</v>
      </c>
      <c r="B1392" s="99" t="s">
        <v>117</v>
      </c>
      <c r="C1392" s="99">
        <v>3</v>
      </c>
      <c r="D1392" s="99" t="s">
        <v>9</v>
      </c>
      <c r="E1392" s="99" t="s">
        <v>111</v>
      </c>
      <c r="F1392" s="100">
        <v>83.85</v>
      </c>
    </row>
    <row r="1393" spans="1:6">
      <c r="A1393" s="98">
        <v>44981</v>
      </c>
      <c r="B1393" s="99" t="s">
        <v>107</v>
      </c>
      <c r="C1393" s="99">
        <v>500</v>
      </c>
      <c r="D1393" s="99" t="s">
        <v>9</v>
      </c>
      <c r="E1393" s="99" t="s">
        <v>109</v>
      </c>
      <c r="F1393" s="100">
        <v>8035.625</v>
      </c>
    </row>
    <row r="1394" spans="1:6">
      <c r="A1394" s="98">
        <v>45167</v>
      </c>
      <c r="B1394" s="99" t="s">
        <v>118</v>
      </c>
      <c r="C1394" s="99">
        <v>1</v>
      </c>
      <c r="D1394" s="99" t="s">
        <v>114</v>
      </c>
      <c r="E1394" s="99" t="s">
        <v>109</v>
      </c>
      <c r="F1394" s="100">
        <v>25.95</v>
      </c>
    </row>
    <row r="1395" spans="1:6">
      <c r="A1395" s="98">
        <v>44969</v>
      </c>
      <c r="B1395" s="99" t="s">
        <v>116</v>
      </c>
      <c r="C1395" s="99">
        <v>5</v>
      </c>
      <c r="D1395" s="99" t="s">
        <v>112</v>
      </c>
      <c r="E1395" s="99" t="s">
        <v>106</v>
      </c>
      <c r="F1395" s="100">
        <v>174.75</v>
      </c>
    </row>
    <row r="1396" spans="1:6">
      <c r="A1396" s="98">
        <v>45126</v>
      </c>
      <c r="B1396" s="99" t="s">
        <v>119</v>
      </c>
      <c r="C1396" s="99">
        <v>36</v>
      </c>
      <c r="D1396" s="99" t="s">
        <v>114</v>
      </c>
      <c r="E1396" s="99" t="s">
        <v>105</v>
      </c>
      <c r="F1396" s="100">
        <v>794.06999999999994</v>
      </c>
    </row>
    <row r="1397" spans="1:6">
      <c r="A1397" s="98">
        <v>45013</v>
      </c>
      <c r="B1397" s="99" t="s">
        <v>118</v>
      </c>
      <c r="C1397" s="99">
        <v>500</v>
      </c>
      <c r="D1397" s="99" t="s">
        <v>114</v>
      </c>
      <c r="E1397" s="99" t="s">
        <v>113</v>
      </c>
      <c r="F1397" s="100">
        <v>7460.6249999999991</v>
      </c>
    </row>
    <row r="1398" spans="1:6">
      <c r="A1398" s="98">
        <v>45112</v>
      </c>
      <c r="B1398" s="99" t="s">
        <v>119</v>
      </c>
      <c r="C1398" s="99">
        <v>9</v>
      </c>
      <c r="D1398" s="99" t="s">
        <v>9</v>
      </c>
      <c r="E1398" s="99" t="s">
        <v>113</v>
      </c>
      <c r="F1398" s="100">
        <v>251.54999999999998</v>
      </c>
    </row>
    <row r="1399" spans="1:6">
      <c r="A1399" s="98">
        <v>44995</v>
      </c>
      <c r="B1399" s="99" t="s">
        <v>117</v>
      </c>
      <c r="C1399" s="99">
        <v>450</v>
      </c>
      <c r="D1399" s="99" t="s">
        <v>6</v>
      </c>
      <c r="E1399" s="99" t="s">
        <v>113</v>
      </c>
      <c r="F1399" s="100">
        <v>11304.787499999999</v>
      </c>
    </row>
    <row r="1400" spans="1:6">
      <c r="A1400" s="98">
        <v>45115</v>
      </c>
      <c r="B1400" s="99" t="s">
        <v>119</v>
      </c>
      <c r="C1400" s="99">
        <v>20</v>
      </c>
      <c r="D1400" s="99" t="s">
        <v>112</v>
      </c>
      <c r="E1400" s="99" t="s">
        <v>109</v>
      </c>
      <c r="F1400" s="100">
        <v>699</v>
      </c>
    </row>
    <row r="1401" spans="1:6">
      <c r="A1401" s="98">
        <v>45109</v>
      </c>
      <c r="B1401" s="99" t="s">
        <v>119</v>
      </c>
      <c r="C1401" s="99">
        <v>32</v>
      </c>
      <c r="D1401" s="99" t="s">
        <v>9</v>
      </c>
      <c r="E1401" s="99" t="s">
        <v>106</v>
      </c>
      <c r="F1401" s="100">
        <v>760.24</v>
      </c>
    </row>
    <row r="1402" spans="1:6">
      <c r="A1402" s="98">
        <v>45163</v>
      </c>
      <c r="B1402" s="99" t="s">
        <v>116</v>
      </c>
      <c r="C1402" s="99">
        <v>24</v>
      </c>
      <c r="D1402" s="99" t="s">
        <v>9</v>
      </c>
      <c r="E1402" s="99" t="s">
        <v>109</v>
      </c>
      <c r="F1402" s="100">
        <v>570.18000000000006</v>
      </c>
    </row>
    <row r="1403" spans="1:6">
      <c r="A1403" s="98">
        <v>45159</v>
      </c>
      <c r="B1403" s="99" t="s">
        <v>118</v>
      </c>
      <c r="C1403" s="99">
        <v>7</v>
      </c>
      <c r="D1403" s="99" t="s">
        <v>9</v>
      </c>
      <c r="E1403" s="99" t="s">
        <v>113</v>
      </c>
      <c r="F1403" s="100">
        <v>195.65</v>
      </c>
    </row>
    <row r="1404" spans="1:6">
      <c r="A1404" s="98">
        <v>45073</v>
      </c>
      <c r="B1404" s="99" t="s">
        <v>117</v>
      </c>
      <c r="C1404" s="99">
        <v>40</v>
      </c>
      <c r="D1404" s="99" t="s">
        <v>112</v>
      </c>
      <c r="E1404" s="99" t="s">
        <v>113</v>
      </c>
      <c r="F1404" s="100">
        <v>1188.3000000000002</v>
      </c>
    </row>
    <row r="1405" spans="1:6">
      <c r="A1405" s="98">
        <v>44957</v>
      </c>
      <c r="B1405" s="99" t="s">
        <v>117</v>
      </c>
      <c r="C1405" s="99">
        <v>300</v>
      </c>
      <c r="D1405" s="99" t="s">
        <v>112</v>
      </c>
      <c r="E1405" s="99" t="s">
        <v>111</v>
      </c>
      <c r="F1405" s="100">
        <v>6028.875</v>
      </c>
    </row>
    <row r="1406" spans="1:6">
      <c r="A1406" s="98">
        <v>44988</v>
      </c>
      <c r="B1406" s="99" t="s">
        <v>119</v>
      </c>
      <c r="C1406" s="99">
        <v>4</v>
      </c>
      <c r="D1406" s="99" t="s">
        <v>6</v>
      </c>
      <c r="E1406" s="99" t="s">
        <v>113</v>
      </c>
      <c r="F1406" s="100">
        <v>174.76</v>
      </c>
    </row>
    <row r="1407" spans="1:6">
      <c r="A1407" s="98">
        <v>45069</v>
      </c>
      <c r="B1407" s="99" t="s">
        <v>118</v>
      </c>
      <c r="C1407" s="99">
        <v>3</v>
      </c>
      <c r="D1407" s="99" t="s">
        <v>6</v>
      </c>
      <c r="E1407" s="99" t="s">
        <v>105</v>
      </c>
      <c r="F1407" s="100">
        <v>131.07</v>
      </c>
    </row>
    <row r="1408" spans="1:6">
      <c r="A1408" s="98">
        <v>45125</v>
      </c>
      <c r="B1408" s="99" t="s">
        <v>117</v>
      </c>
      <c r="C1408" s="99">
        <v>8</v>
      </c>
      <c r="D1408" s="99" t="s">
        <v>6</v>
      </c>
      <c r="E1408" s="99" t="s">
        <v>105</v>
      </c>
      <c r="F1408" s="100">
        <v>349.52</v>
      </c>
    </row>
    <row r="1409" spans="1:6">
      <c r="A1409" s="98">
        <v>45016</v>
      </c>
      <c r="B1409" s="99" t="s">
        <v>119</v>
      </c>
      <c r="C1409" s="99">
        <v>475</v>
      </c>
      <c r="D1409" s="99" t="s">
        <v>110</v>
      </c>
      <c r="E1409" s="99" t="s">
        <v>106</v>
      </c>
      <c r="F1409" s="100">
        <v>6814.4687499999991</v>
      </c>
    </row>
    <row r="1410" spans="1:6">
      <c r="A1410" s="98">
        <v>45079</v>
      </c>
      <c r="B1410" s="99" t="s">
        <v>117</v>
      </c>
      <c r="C1410" s="99">
        <v>40</v>
      </c>
      <c r="D1410" s="99" t="s">
        <v>112</v>
      </c>
      <c r="E1410" s="99" t="s">
        <v>111</v>
      </c>
      <c r="F1410" s="100">
        <v>1188.3000000000002</v>
      </c>
    </row>
    <row r="1411" spans="1:6">
      <c r="A1411" s="98">
        <v>45179</v>
      </c>
      <c r="B1411" s="99" t="s">
        <v>118</v>
      </c>
      <c r="C1411" s="99">
        <v>7</v>
      </c>
      <c r="D1411" s="99" t="s">
        <v>114</v>
      </c>
      <c r="E1411" s="99" t="s">
        <v>113</v>
      </c>
      <c r="F1411" s="100">
        <v>181.65</v>
      </c>
    </row>
    <row r="1412" spans="1:6">
      <c r="A1412" s="98">
        <v>44963</v>
      </c>
      <c r="B1412" s="99" t="s">
        <v>119</v>
      </c>
      <c r="C1412" s="99">
        <v>44</v>
      </c>
      <c r="D1412" s="99" t="s">
        <v>110</v>
      </c>
      <c r="E1412" s="99" t="s">
        <v>111</v>
      </c>
      <c r="F1412" s="100">
        <v>933.13</v>
      </c>
    </row>
    <row r="1413" spans="1:6">
      <c r="A1413" s="98">
        <v>45181</v>
      </c>
      <c r="B1413" s="99" t="s">
        <v>118</v>
      </c>
      <c r="C1413" s="99">
        <v>9</v>
      </c>
      <c r="D1413" s="99" t="s">
        <v>114</v>
      </c>
      <c r="E1413" s="99" t="s">
        <v>109</v>
      </c>
      <c r="F1413" s="100">
        <v>233.54999999999998</v>
      </c>
    </row>
    <row r="1414" spans="1:6">
      <c r="A1414" s="98">
        <v>45266</v>
      </c>
      <c r="B1414" s="99" t="s">
        <v>119</v>
      </c>
      <c r="C1414" s="99">
        <v>46</v>
      </c>
      <c r="D1414" s="99" t="s">
        <v>110</v>
      </c>
      <c r="E1414" s="99" t="s">
        <v>106</v>
      </c>
      <c r="F1414" s="100">
        <v>975.54499999999996</v>
      </c>
    </row>
    <row r="1415" spans="1:6">
      <c r="A1415" s="98">
        <v>45204</v>
      </c>
      <c r="B1415" s="99" t="s">
        <v>118</v>
      </c>
      <c r="C1415" s="99">
        <v>5</v>
      </c>
      <c r="D1415" s="99" t="s">
        <v>112</v>
      </c>
      <c r="E1415" s="99" t="s">
        <v>115</v>
      </c>
      <c r="F1415" s="100">
        <v>174.75</v>
      </c>
    </row>
    <row r="1416" spans="1:6">
      <c r="A1416" s="98">
        <v>45160</v>
      </c>
      <c r="B1416" s="99" t="s">
        <v>117</v>
      </c>
      <c r="C1416" s="99">
        <v>13</v>
      </c>
      <c r="D1416" s="99" t="s">
        <v>112</v>
      </c>
      <c r="E1416" s="99" t="s">
        <v>115</v>
      </c>
      <c r="F1416" s="100">
        <v>454.35</v>
      </c>
    </row>
    <row r="1417" spans="1:6">
      <c r="A1417" s="98">
        <v>45133</v>
      </c>
      <c r="B1417" s="99" t="s">
        <v>119</v>
      </c>
      <c r="C1417" s="99">
        <v>32</v>
      </c>
      <c r="D1417" s="99" t="s">
        <v>114</v>
      </c>
      <c r="E1417" s="99" t="s">
        <v>106</v>
      </c>
      <c r="F1417" s="100">
        <v>705.83999999999992</v>
      </c>
    </row>
    <row r="1418" spans="1:6">
      <c r="A1418" s="98">
        <v>44959</v>
      </c>
      <c r="B1418" s="99" t="s">
        <v>117</v>
      </c>
      <c r="C1418" s="99">
        <v>3</v>
      </c>
      <c r="D1418" s="99" t="s">
        <v>112</v>
      </c>
      <c r="E1418" s="99" t="s">
        <v>106</v>
      </c>
      <c r="F1418" s="100">
        <v>104.85000000000001</v>
      </c>
    </row>
    <row r="1419" spans="1:6">
      <c r="A1419" s="98">
        <v>45131</v>
      </c>
      <c r="B1419" s="99" t="s">
        <v>118</v>
      </c>
      <c r="C1419" s="99">
        <v>43</v>
      </c>
      <c r="D1419" s="99" t="s">
        <v>112</v>
      </c>
      <c r="E1419" s="99" t="s">
        <v>105</v>
      </c>
      <c r="F1419" s="100">
        <v>1277.4225000000001</v>
      </c>
    </row>
    <row r="1420" spans="1:6">
      <c r="A1420" s="98">
        <v>45277</v>
      </c>
      <c r="B1420" s="99" t="s">
        <v>119</v>
      </c>
      <c r="C1420" s="99">
        <v>1</v>
      </c>
      <c r="D1420" s="99" t="s">
        <v>112</v>
      </c>
      <c r="E1420" s="99" t="s">
        <v>111</v>
      </c>
      <c r="F1420" s="100">
        <v>34.950000000000003</v>
      </c>
    </row>
    <row r="1421" spans="1:6">
      <c r="A1421" s="98">
        <v>45120</v>
      </c>
      <c r="B1421" s="99" t="s">
        <v>119</v>
      </c>
      <c r="C1421" s="99">
        <v>6</v>
      </c>
      <c r="D1421" s="99" t="s">
        <v>110</v>
      </c>
      <c r="E1421" s="99" t="s">
        <v>108</v>
      </c>
      <c r="F1421" s="100">
        <v>149.69999999999999</v>
      </c>
    </row>
    <row r="1422" spans="1:6">
      <c r="A1422" s="98">
        <v>45083</v>
      </c>
      <c r="B1422" s="99" t="s">
        <v>119</v>
      </c>
      <c r="C1422" s="99">
        <v>375</v>
      </c>
      <c r="D1422" s="99" t="s">
        <v>114</v>
      </c>
      <c r="E1422" s="99" t="s">
        <v>115</v>
      </c>
      <c r="F1422" s="100">
        <v>5595.46875</v>
      </c>
    </row>
    <row r="1423" spans="1:6">
      <c r="A1423" s="98">
        <v>45253</v>
      </c>
      <c r="B1423" s="99" t="s">
        <v>116</v>
      </c>
      <c r="C1423" s="99">
        <v>150</v>
      </c>
      <c r="D1423" s="99" t="s">
        <v>9</v>
      </c>
      <c r="E1423" s="99" t="s">
        <v>113</v>
      </c>
      <c r="F1423" s="100">
        <v>2934.7499999999995</v>
      </c>
    </row>
    <row r="1424" spans="1:6">
      <c r="A1424" s="98">
        <v>45103</v>
      </c>
      <c r="B1424" s="99" t="s">
        <v>117</v>
      </c>
      <c r="C1424" s="99">
        <v>43</v>
      </c>
      <c r="D1424" s="99" t="s">
        <v>112</v>
      </c>
      <c r="E1424" s="99" t="s">
        <v>106</v>
      </c>
      <c r="F1424" s="100">
        <v>1277.4225000000001</v>
      </c>
    </row>
    <row r="1425" spans="1:6">
      <c r="A1425" s="98">
        <v>45261</v>
      </c>
      <c r="B1425" s="99" t="s">
        <v>118</v>
      </c>
      <c r="C1425" s="99">
        <v>13</v>
      </c>
      <c r="D1425" s="99" t="s">
        <v>6</v>
      </c>
      <c r="E1425" s="99" t="s">
        <v>106</v>
      </c>
      <c r="F1425" s="100">
        <v>567.97</v>
      </c>
    </row>
    <row r="1426" spans="1:6">
      <c r="A1426" s="98">
        <v>45115</v>
      </c>
      <c r="B1426" s="99" t="s">
        <v>117</v>
      </c>
      <c r="C1426" s="99">
        <v>600</v>
      </c>
      <c r="D1426" s="99" t="s">
        <v>6</v>
      </c>
      <c r="E1426" s="99" t="s">
        <v>111</v>
      </c>
      <c r="F1426" s="100">
        <v>15073.049999999997</v>
      </c>
    </row>
    <row r="1427" spans="1:6">
      <c r="A1427" s="98">
        <v>44944</v>
      </c>
      <c r="B1427" s="99" t="s">
        <v>117</v>
      </c>
      <c r="C1427" s="99">
        <v>19</v>
      </c>
      <c r="D1427" s="99" t="s">
        <v>9</v>
      </c>
      <c r="E1427" s="99" t="s">
        <v>115</v>
      </c>
      <c r="F1427" s="100">
        <v>531.04999999999995</v>
      </c>
    </row>
    <row r="1428" spans="1:6">
      <c r="A1428" s="98">
        <v>45042</v>
      </c>
      <c r="B1428" s="99" t="s">
        <v>117</v>
      </c>
      <c r="C1428" s="99">
        <v>42</v>
      </c>
      <c r="D1428" s="99" t="s">
        <v>9</v>
      </c>
      <c r="E1428" s="99" t="s">
        <v>109</v>
      </c>
      <c r="F1428" s="100">
        <v>997.81500000000005</v>
      </c>
    </row>
    <row r="1429" spans="1:6">
      <c r="A1429" s="98">
        <v>45137</v>
      </c>
      <c r="B1429" s="99" t="s">
        <v>119</v>
      </c>
      <c r="C1429" s="99">
        <v>525</v>
      </c>
      <c r="D1429" s="99" t="s">
        <v>9</v>
      </c>
      <c r="E1429" s="99" t="s">
        <v>115</v>
      </c>
      <c r="F1429" s="100">
        <v>8437.40625</v>
      </c>
    </row>
    <row r="1430" spans="1:6">
      <c r="A1430" s="98">
        <v>45127</v>
      </c>
      <c r="B1430" s="99" t="s">
        <v>119</v>
      </c>
      <c r="C1430" s="99">
        <v>48</v>
      </c>
      <c r="D1430" s="99" t="s">
        <v>9</v>
      </c>
      <c r="E1430" s="99" t="s">
        <v>115</v>
      </c>
      <c r="F1430" s="100">
        <v>1006.1999999999999</v>
      </c>
    </row>
    <row r="1431" spans="1:6">
      <c r="A1431" s="98">
        <v>45206</v>
      </c>
      <c r="B1431" s="99" t="s">
        <v>107</v>
      </c>
      <c r="C1431" s="99">
        <v>9</v>
      </c>
      <c r="D1431" s="99" t="s">
        <v>110</v>
      </c>
      <c r="E1431" s="99" t="s">
        <v>113</v>
      </c>
      <c r="F1431" s="100">
        <v>224.54999999999998</v>
      </c>
    </row>
    <row r="1432" spans="1:6">
      <c r="A1432" s="98">
        <v>45112</v>
      </c>
      <c r="B1432" s="99" t="s">
        <v>116</v>
      </c>
      <c r="C1432" s="99">
        <v>425</v>
      </c>
      <c r="D1432" s="99" t="s">
        <v>114</v>
      </c>
      <c r="E1432" s="99" t="s">
        <v>111</v>
      </c>
      <c r="F1432" s="100">
        <v>6341.5312499999991</v>
      </c>
    </row>
    <row r="1433" spans="1:6">
      <c r="A1433" s="98">
        <v>45161</v>
      </c>
      <c r="B1433" s="99" t="s">
        <v>118</v>
      </c>
      <c r="C1433" s="99">
        <v>3</v>
      </c>
      <c r="D1433" s="99" t="s">
        <v>112</v>
      </c>
      <c r="E1433" s="99" t="s">
        <v>108</v>
      </c>
      <c r="F1433" s="100">
        <v>104.85000000000001</v>
      </c>
    </row>
    <row r="1434" spans="1:6">
      <c r="A1434" s="98">
        <v>45231</v>
      </c>
      <c r="B1434" s="99" t="s">
        <v>117</v>
      </c>
      <c r="C1434" s="99">
        <v>500</v>
      </c>
      <c r="D1434" s="99" t="s">
        <v>114</v>
      </c>
      <c r="E1434" s="99" t="s">
        <v>108</v>
      </c>
      <c r="F1434" s="100">
        <v>7460.6249999999991</v>
      </c>
    </row>
    <row r="1435" spans="1:6">
      <c r="A1435" s="98">
        <v>45205</v>
      </c>
      <c r="B1435" s="99" t="s">
        <v>119</v>
      </c>
      <c r="C1435" s="99">
        <v>125</v>
      </c>
      <c r="D1435" s="99" t="s">
        <v>114</v>
      </c>
      <c r="E1435" s="99" t="s">
        <v>113</v>
      </c>
      <c r="F1435" s="100">
        <v>2270.625</v>
      </c>
    </row>
    <row r="1436" spans="1:6">
      <c r="A1436" s="98">
        <v>45166</v>
      </c>
      <c r="B1436" s="99" t="s">
        <v>117</v>
      </c>
      <c r="C1436" s="99">
        <v>43</v>
      </c>
      <c r="D1436" s="99" t="s">
        <v>6</v>
      </c>
      <c r="E1436" s="99" t="s">
        <v>111</v>
      </c>
      <c r="F1436" s="100">
        <v>1596.8695</v>
      </c>
    </row>
    <row r="1437" spans="1:6">
      <c r="A1437" s="98">
        <v>45127</v>
      </c>
      <c r="B1437" s="99" t="s">
        <v>118</v>
      </c>
      <c r="C1437" s="99">
        <v>9</v>
      </c>
      <c r="D1437" s="99" t="s">
        <v>9</v>
      </c>
      <c r="E1437" s="99" t="s">
        <v>105</v>
      </c>
      <c r="F1437" s="100">
        <v>251.54999999999998</v>
      </c>
    </row>
    <row r="1438" spans="1:6">
      <c r="A1438" s="98">
        <v>44999</v>
      </c>
      <c r="B1438" s="99" t="s">
        <v>116</v>
      </c>
      <c r="C1438" s="99">
        <v>475</v>
      </c>
      <c r="D1438" s="99" t="s">
        <v>6</v>
      </c>
      <c r="E1438" s="99" t="s">
        <v>106</v>
      </c>
      <c r="F1438" s="100">
        <v>11932.831249999997</v>
      </c>
    </row>
    <row r="1439" spans="1:6">
      <c r="A1439" s="98">
        <v>44977</v>
      </c>
      <c r="B1439" s="99" t="s">
        <v>117</v>
      </c>
      <c r="C1439" s="99">
        <v>32</v>
      </c>
      <c r="D1439" s="99" t="s">
        <v>114</v>
      </c>
      <c r="E1439" s="99" t="s">
        <v>105</v>
      </c>
      <c r="F1439" s="100">
        <v>705.83999999999992</v>
      </c>
    </row>
    <row r="1440" spans="1:6">
      <c r="A1440" s="98">
        <v>44936</v>
      </c>
      <c r="B1440" s="99" t="s">
        <v>107</v>
      </c>
      <c r="C1440" s="99">
        <v>1</v>
      </c>
      <c r="D1440" s="99" t="s">
        <v>110</v>
      </c>
      <c r="E1440" s="99" t="s">
        <v>111</v>
      </c>
      <c r="F1440" s="100">
        <v>24.95</v>
      </c>
    </row>
    <row r="1441" spans="1:6">
      <c r="A1441" s="98">
        <v>45060</v>
      </c>
      <c r="B1441" s="99" t="s">
        <v>107</v>
      </c>
      <c r="C1441" s="99">
        <v>9</v>
      </c>
      <c r="D1441" s="99" t="s">
        <v>114</v>
      </c>
      <c r="E1441" s="99" t="s">
        <v>113</v>
      </c>
      <c r="F1441" s="100">
        <v>233.54999999999998</v>
      </c>
    </row>
    <row r="1442" spans="1:6">
      <c r="A1442" s="98">
        <v>45081</v>
      </c>
      <c r="B1442" s="99" t="s">
        <v>117</v>
      </c>
      <c r="C1442" s="99">
        <v>525</v>
      </c>
      <c r="D1442" s="99" t="s">
        <v>9</v>
      </c>
      <c r="E1442" s="99" t="s">
        <v>105</v>
      </c>
      <c r="F1442" s="100">
        <v>8437.40625</v>
      </c>
    </row>
    <row r="1443" spans="1:6">
      <c r="A1443" s="98">
        <v>45100</v>
      </c>
      <c r="B1443" s="99" t="s">
        <v>119</v>
      </c>
      <c r="C1443" s="99">
        <v>475</v>
      </c>
      <c r="D1443" s="99" t="s">
        <v>110</v>
      </c>
      <c r="E1443" s="99" t="s">
        <v>105</v>
      </c>
      <c r="F1443" s="100">
        <v>6814.4687499999991</v>
      </c>
    </row>
    <row r="1444" spans="1:6">
      <c r="A1444" s="98">
        <v>45222</v>
      </c>
      <c r="B1444" s="99" t="s">
        <v>118</v>
      </c>
      <c r="C1444" s="99">
        <v>325</v>
      </c>
      <c r="D1444" s="99" t="s">
        <v>112</v>
      </c>
      <c r="E1444" s="99" t="s">
        <v>111</v>
      </c>
      <c r="F1444" s="100">
        <v>6531.28125</v>
      </c>
    </row>
    <row r="1445" spans="1:6">
      <c r="A1445" s="98">
        <v>45029</v>
      </c>
      <c r="B1445" s="99" t="s">
        <v>119</v>
      </c>
      <c r="C1445" s="99">
        <v>5</v>
      </c>
      <c r="D1445" s="99" t="s">
        <v>6</v>
      </c>
      <c r="E1445" s="99" t="s">
        <v>106</v>
      </c>
      <c r="F1445" s="100">
        <v>218.45</v>
      </c>
    </row>
    <row r="1446" spans="1:6">
      <c r="A1446" s="98">
        <v>45190</v>
      </c>
      <c r="B1446" s="99" t="s">
        <v>118</v>
      </c>
      <c r="C1446" s="99">
        <v>14</v>
      </c>
      <c r="D1446" s="99" t="s">
        <v>110</v>
      </c>
      <c r="E1446" s="99" t="s">
        <v>108</v>
      </c>
      <c r="F1446" s="100">
        <v>349.3</v>
      </c>
    </row>
    <row r="1447" spans="1:6">
      <c r="A1447" s="98">
        <v>45215</v>
      </c>
      <c r="B1447" s="99" t="s">
        <v>117</v>
      </c>
      <c r="C1447" s="99">
        <v>43</v>
      </c>
      <c r="D1447" s="99" t="s">
        <v>112</v>
      </c>
      <c r="E1447" s="99" t="s">
        <v>115</v>
      </c>
      <c r="F1447" s="100">
        <v>1277.4225000000001</v>
      </c>
    </row>
    <row r="1448" spans="1:6">
      <c r="A1448" s="98">
        <v>45129</v>
      </c>
      <c r="B1448" s="99" t="s">
        <v>117</v>
      </c>
      <c r="C1448" s="99">
        <v>10</v>
      </c>
      <c r="D1448" s="99" t="s">
        <v>114</v>
      </c>
      <c r="E1448" s="99" t="s">
        <v>106</v>
      </c>
      <c r="F1448" s="100">
        <v>259.5</v>
      </c>
    </row>
    <row r="1449" spans="1:6">
      <c r="A1449" s="98">
        <v>45119</v>
      </c>
      <c r="B1449" s="99" t="s">
        <v>116</v>
      </c>
      <c r="C1449" s="99">
        <v>525</v>
      </c>
      <c r="D1449" s="99" t="s">
        <v>6</v>
      </c>
      <c r="E1449" s="99" t="s">
        <v>115</v>
      </c>
      <c r="F1449" s="100">
        <v>13188.918749999997</v>
      </c>
    </row>
    <row r="1450" spans="1:6">
      <c r="A1450" s="98">
        <v>45038</v>
      </c>
      <c r="B1450" s="99" t="s">
        <v>107</v>
      </c>
      <c r="C1450" s="99">
        <v>9</v>
      </c>
      <c r="D1450" s="99" t="s">
        <v>6</v>
      </c>
      <c r="E1450" s="99" t="s">
        <v>108</v>
      </c>
      <c r="F1450" s="100">
        <v>393.21</v>
      </c>
    </row>
    <row r="1451" spans="1:6">
      <c r="A1451" s="98">
        <v>45286</v>
      </c>
      <c r="B1451" s="99" t="s">
        <v>118</v>
      </c>
      <c r="C1451" s="99">
        <v>1</v>
      </c>
      <c r="D1451" s="99" t="s">
        <v>110</v>
      </c>
      <c r="E1451" s="99" t="s">
        <v>106</v>
      </c>
      <c r="F1451" s="100">
        <v>24.95</v>
      </c>
    </row>
    <row r="1452" spans="1:6">
      <c r="A1452" s="98">
        <v>45276</v>
      </c>
      <c r="B1452" s="99" t="s">
        <v>117</v>
      </c>
      <c r="C1452" s="99">
        <v>550</v>
      </c>
      <c r="D1452" s="99" t="s">
        <v>114</v>
      </c>
      <c r="E1452" s="99" t="s">
        <v>113</v>
      </c>
      <c r="F1452" s="100">
        <v>8206.6875</v>
      </c>
    </row>
    <row r="1453" spans="1:6">
      <c r="A1453" s="98">
        <v>45272</v>
      </c>
      <c r="B1453" s="99" t="s">
        <v>116</v>
      </c>
      <c r="C1453" s="99">
        <v>5</v>
      </c>
      <c r="D1453" s="99" t="s">
        <v>112</v>
      </c>
      <c r="E1453" s="99" t="s">
        <v>106</v>
      </c>
      <c r="F1453" s="100">
        <v>174.75</v>
      </c>
    </row>
    <row r="1454" spans="1:6">
      <c r="A1454" s="98">
        <v>45169</v>
      </c>
      <c r="B1454" s="99" t="s">
        <v>116</v>
      </c>
      <c r="C1454" s="99">
        <v>13</v>
      </c>
      <c r="D1454" s="99" t="s">
        <v>9</v>
      </c>
      <c r="E1454" s="99" t="s">
        <v>109</v>
      </c>
      <c r="F1454" s="100">
        <v>363.34999999999997</v>
      </c>
    </row>
    <row r="1455" spans="1:6">
      <c r="A1455" s="98">
        <v>45217</v>
      </c>
      <c r="B1455" s="99" t="s">
        <v>116</v>
      </c>
      <c r="C1455" s="99">
        <v>33</v>
      </c>
      <c r="D1455" s="99" t="s">
        <v>114</v>
      </c>
      <c r="E1455" s="99" t="s">
        <v>108</v>
      </c>
      <c r="F1455" s="100">
        <v>727.89749999999992</v>
      </c>
    </row>
    <row r="1456" spans="1:6">
      <c r="A1456" s="98">
        <v>45287</v>
      </c>
      <c r="B1456" s="99" t="s">
        <v>119</v>
      </c>
      <c r="C1456" s="99">
        <v>2</v>
      </c>
      <c r="D1456" s="99" t="s">
        <v>112</v>
      </c>
      <c r="E1456" s="99" t="s">
        <v>106</v>
      </c>
      <c r="F1456" s="100">
        <v>69.900000000000006</v>
      </c>
    </row>
    <row r="1457" spans="1:6">
      <c r="A1457" s="98">
        <v>44989</v>
      </c>
      <c r="B1457" s="99" t="s">
        <v>117</v>
      </c>
      <c r="C1457" s="99">
        <v>27</v>
      </c>
      <c r="D1457" s="99" t="s">
        <v>112</v>
      </c>
      <c r="E1457" s="99" t="s">
        <v>111</v>
      </c>
      <c r="F1457" s="100">
        <v>802.10250000000008</v>
      </c>
    </row>
    <row r="1458" spans="1:6">
      <c r="A1458" s="98">
        <v>45173</v>
      </c>
      <c r="B1458" s="99" t="s">
        <v>117</v>
      </c>
      <c r="C1458" s="99">
        <v>4</v>
      </c>
      <c r="D1458" s="99" t="s">
        <v>6</v>
      </c>
      <c r="E1458" s="99" t="s">
        <v>111</v>
      </c>
      <c r="F1458" s="100">
        <v>174.76</v>
      </c>
    </row>
    <row r="1459" spans="1:6">
      <c r="A1459" s="98">
        <v>45188</v>
      </c>
      <c r="B1459" s="99" t="s">
        <v>117</v>
      </c>
      <c r="C1459" s="99">
        <v>225</v>
      </c>
      <c r="D1459" s="99" t="s">
        <v>110</v>
      </c>
      <c r="E1459" s="99" t="s">
        <v>108</v>
      </c>
      <c r="F1459" s="100">
        <v>3929.625</v>
      </c>
    </row>
    <row r="1460" spans="1:6">
      <c r="A1460" s="98">
        <v>45254</v>
      </c>
      <c r="B1460" s="99" t="s">
        <v>107</v>
      </c>
      <c r="C1460" s="99">
        <v>400</v>
      </c>
      <c r="D1460" s="99" t="s">
        <v>6</v>
      </c>
      <c r="E1460" s="99" t="s">
        <v>106</v>
      </c>
      <c r="F1460" s="100">
        <v>10048.699999999999</v>
      </c>
    </row>
    <row r="1461" spans="1:6">
      <c r="A1461" s="98">
        <v>45211</v>
      </c>
      <c r="B1461" s="99" t="s">
        <v>117</v>
      </c>
      <c r="C1461" s="99">
        <v>33</v>
      </c>
      <c r="D1461" s="99" t="s">
        <v>112</v>
      </c>
      <c r="E1461" s="99" t="s">
        <v>115</v>
      </c>
      <c r="F1461" s="100">
        <v>980.34750000000008</v>
      </c>
    </row>
    <row r="1462" spans="1:6">
      <c r="A1462" s="98">
        <v>45210</v>
      </c>
      <c r="B1462" s="99" t="s">
        <v>119</v>
      </c>
      <c r="C1462" s="99">
        <v>6</v>
      </c>
      <c r="D1462" s="99" t="s">
        <v>112</v>
      </c>
      <c r="E1462" s="99" t="s">
        <v>115</v>
      </c>
      <c r="F1462" s="100">
        <v>209.70000000000002</v>
      </c>
    </row>
    <row r="1463" spans="1:6">
      <c r="A1463" s="98">
        <v>45022</v>
      </c>
      <c r="B1463" s="99" t="s">
        <v>119</v>
      </c>
      <c r="C1463" s="99">
        <v>7</v>
      </c>
      <c r="D1463" s="99" t="s">
        <v>6</v>
      </c>
      <c r="E1463" s="99" t="s">
        <v>113</v>
      </c>
      <c r="F1463" s="100">
        <v>305.83</v>
      </c>
    </row>
    <row r="1464" spans="1:6">
      <c r="A1464" s="98">
        <v>45097</v>
      </c>
      <c r="B1464" s="99" t="s">
        <v>116</v>
      </c>
      <c r="C1464" s="99">
        <v>31</v>
      </c>
      <c r="D1464" s="99" t="s">
        <v>110</v>
      </c>
      <c r="E1464" s="99" t="s">
        <v>115</v>
      </c>
      <c r="F1464" s="100">
        <v>657.4325</v>
      </c>
    </row>
    <row r="1465" spans="1:6">
      <c r="A1465" s="98">
        <v>44982</v>
      </c>
      <c r="B1465" s="99" t="s">
        <v>119</v>
      </c>
      <c r="C1465" s="99">
        <v>4</v>
      </c>
      <c r="D1465" s="99" t="s">
        <v>114</v>
      </c>
      <c r="E1465" s="99" t="s">
        <v>113</v>
      </c>
      <c r="F1465" s="100">
        <v>103.8</v>
      </c>
    </row>
    <row r="1466" spans="1:6">
      <c r="A1466" s="98">
        <v>45077</v>
      </c>
      <c r="B1466" s="99" t="s">
        <v>116</v>
      </c>
      <c r="C1466" s="99">
        <v>38</v>
      </c>
      <c r="D1466" s="99" t="s">
        <v>112</v>
      </c>
      <c r="E1466" s="99" t="s">
        <v>113</v>
      </c>
      <c r="F1466" s="100">
        <v>1128.8850000000002</v>
      </c>
    </row>
    <row r="1467" spans="1:6">
      <c r="A1467" s="98">
        <v>45046</v>
      </c>
      <c r="B1467" s="99" t="s">
        <v>117</v>
      </c>
      <c r="C1467" s="99">
        <v>41</v>
      </c>
      <c r="D1467" s="99" t="s">
        <v>6</v>
      </c>
      <c r="E1467" s="99" t="s">
        <v>109</v>
      </c>
      <c r="F1467" s="100">
        <v>1522.5964999999999</v>
      </c>
    </row>
    <row r="1468" spans="1:6">
      <c r="A1468" s="98">
        <v>45025</v>
      </c>
      <c r="B1468" s="99" t="s">
        <v>116</v>
      </c>
      <c r="C1468" s="99">
        <v>29</v>
      </c>
      <c r="D1468" s="99" t="s">
        <v>114</v>
      </c>
      <c r="E1468" s="99" t="s">
        <v>113</v>
      </c>
      <c r="F1468" s="100">
        <v>639.6674999999999</v>
      </c>
    </row>
    <row r="1469" spans="1:6">
      <c r="A1469" s="98">
        <v>45166</v>
      </c>
      <c r="B1469" s="99" t="s">
        <v>119</v>
      </c>
      <c r="C1469" s="99">
        <v>46</v>
      </c>
      <c r="D1469" s="99" t="s">
        <v>6</v>
      </c>
      <c r="E1469" s="99" t="s">
        <v>108</v>
      </c>
      <c r="F1469" s="100">
        <v>1708.279</v>
      </c>
    </row>
    <row r="1470" spans="1:6">
      <c r="A1470" s="98">
        <v>45012</v>
      </c>
      <c r="B1470" s="99" t="s">
        <v>107</v>
      </c>
      <c r="C1470" s="99">
        <v>9</v>
      </c>
      <c r="D1470" s="99" t="s">
        <v>114</v>
      </c>
      <c r="E1470" s="99" t="s">
        <v>115</v>
      </c>
      <c r="F1470" s="100">
        <v>233.54999999999998</v>
      </c>
    </row>
    <row r="1471" spans="1:6">
      <c r="A1471" s="98">
        <v>45101</v>
      </c>
      <c r="B1471" s="99" t="s">
        <v>118</v>
      </c>
      <c r="C1471" s="99">
        <v>22</v>
      </c>
      <c r="D1471" s="99" t="s">
        <v>110</v>
      </c>
      <c r="E1471" s="99" t="s">
        <v>105</v>
      </c>
      <c r="F1471" s="100">
        <v>548.9</v>
      </c>
    </row>
    <row r="1472" spans="1:6">
      <c r="A1472" s="98">
        <v>45173</v>
      </c>
      <c r="B1472" s="99" t="s">
        <v>116</v>
      </c>
      <c r="C1472" s="99">
        <v>425</v>
      </c>
      <c r="D1472" s="99" t="s">
        <v>112</v>
      </c>
      <c r="E1472" s="99" t="s">
        <v>106</v>
      </c>
      <c r="F1472" s="100">
        <v>8540.90625</v>
      </c>
    </row>
    <row r="1473" spans="1:6">
      <c r="A1473" s="98">
        <v>45137</v>
      </c>
      <c r="B1473" s="99" t="s">
        <v>117</v>
      </c>
      <c r="C1473" s="99">
        <v>24</v>
      </c>
      <c r="D1473" s="99" t="s">
        <v>110</v>
      </c>
      <c r="E1473" s="99" t="s">
        <v>111</v>
      </c>
      <c r="F1473" s="100">
        <v>508.98</v>
      </c>
    </row>
    <row r="1474" spans="1:6">
      <c r="A1474" s="98">
        <v>44967</v>
      </c>
      <c r="B1474" s="99" t="s">
        <v>117</v>
      </c>
      <c r="C1474" s="99">
        <v>525</v>
      </c>
      <c r="D1474" s="99" t="s">
        <v>110</v>
      </c>
      <c r="E1474" s="99" t="s">
        <v>115</v>
      </c>
      <c r="F1474" s="100">
        <v>7531.7812499999991</v>
      </c>
    </row>
    <row r="1475" spans="1:6">
      <c r="A1475" s="98">
        <v>44999</v>
      </c>
      <c r="B1475" s="99" t="s">
        <v>119</v>
      </c>
      <c r="C1475" s="99">
        <v>3</v>
      </c>
      <c r="D1475" s="99" t="s">
        <v>114</v>
      </c>
      <c r="E1475" s="99" t="s">
        <v>108</v>
      </c>
      <c r="F1475" s="100">
        <v>77.849999999999994</v>
      </c>
    </row>
    <row r="1476" spans="1:6">
      <c r="A1476" s="98">
        <v>44936</v>
      </c>
      <c r="B1476" s="99" t="s">
        <v>117</v>
      </c>
      <c r="C1476" s="99">
        <v>39</v>
      </c>
      <c r="D1476" s="99" t="s">
        <v>114</v>
      </c>
      <c r="E1476" s="99" t="s">
        <v>111</v>
      </c>
      <c r="F1476" s="100">
        <v>860.24249999999995</v>
      </c>
    </row>
    <row r="1477" spans="1:6">
      <c r="A1477" s="98">
        <v>44999</v>
      </c>
      <c r="B1477" s="99" t="s">
        <v>119</v>
      </c>
      <c r="C1477" s="99">
        <v>9</v>
      </c>
      <c r="D1477" s="99" t="s">
        <v>6</v>
      </c>
      <c r="E1477" s="99" t="s">
        <v>113</v>
      </c>
      <c r="F1477" s="100">
        <v>393.21</v>
      </c>
    </row>
    <row r="1478" spans="1:6">
      <c r="A1478" s="98">
        <v>44995</v>
      </c>
      <c r="B1478" s="99" t="s">
        <v>119</v>
      </c>
      <c r="C1478" s="99">
        <v>3</v>
      </c>
      <c r="D1478" s="99" t="s">
        <v>6</v>
      </c>
      <c r="E1478" s="99" t="s">
        <v>108</v>
      </c>
      <c r="F1478" s="100">
        <v>131.07</v>
      </c>
    </row>
    <row r="1479" spans="1:6">
      <c r="A1479" s="98">
        <v>45212</v>
      </c>
      <c r="B1479" s="99" t="s">
        <v>118</v>
      </c>
      <c r="C1479" s="99">
        <v>325</v>
      </c>
      <c r="D1479" s="99" t="s">
        <v>6</v>
      </c>
      <c r="E1479" s="99" t="s">
        <v>109</v>
      </c>
      <c r="F1479" s="100">
        <v>8164.5687499999985</v>
      </c>
    </row>
    <row r="1480" spans="1:6">
      <c r="A1480" s="98">
        <v>45155</v>
      </c>
      <c r="B1480" s="99" t="s">
        <v>117</v>
      </c>
      <c r="C1480" s="99">
        <v>225</v>
      </c>
      <c r="D1480" s="99" t="s">
        <v>6</v>
      </c>
      <c r="E1480" s="99" t="s">
        <v>109</v>
      </c>
      <c r="F1480" s="100">
        <v>6881.1749999999993</v>
      </c>
    </row>
    <row r="1481" spans="1:6">
      <c r="A1481" s="98">
        <v>45085</v>
      </c>
      <c r="B1481" s="99" t="s">
        <v>117</v>
      </c>
      <c r="C1481" s="99">
        <v>7</v>
      </c>
      <c r="D1481" s="99" t="s">
        <v>112</v>
      </c>
      <c r="E1481" s="99" t="s">
        <v>108</v>
      </c>
      <c r="F1481" s="100">
        <v>244.65000000000003</v>
      </c>
    </row>
    <row r="1482" spans="1:6">
      <c r="A1482" s="98">
        <v>44989</v>
      </c>
      <c r="B1482" s="99" t="s">
        <v>119</v>
      </c>
      <c r="C1482" s="99">
        <v>125</v>
      </c>
      <c r="D1482" s="99" t="s">
        <v>9</v>
      </c>
      <c r="E1482" s="99" t="s">
        <v>111</v>
      </c>
      <c r="F1482" s="100">
        <v>2445.6249999999995</v>
      </c>
    </row>
    <row r="1483" spans="1:6">
      <c r="A1483" s="98">
        <v>45120</v>
      </c>
      <c r="B1483" s="99" t="s">
        <v>119</v>
      </c>
      <c r="C1483" s="99">
        <v>400</v>
      </c>
      <c r="D1483" s="99" t="s">
        <v>114</v>
      </c>
      <c r="E1483" s="99" t="s">
        <v>108</v>
      </c>
      <c r="F1483" s="100">
        <v>5968.4999999999991</v>
      </c>
    </row>
    <row r="1484" spans="1:6">
      <c r="A1484" s="98">
        <v>45276</v>
      </c>
      <c r="B1484" s="99" t="s">
        <v>117</v>
      </c>
      <c r="C1484" s="99">
        <v>9</v>
      </c>
      <c r="D1484" s="99" t="s">
        <v>9</v>
      </c>
      <c r="E1484" s="99" t="s">
        <v>106</v>
      </c>
      <c r="F1484" s="100">
        <v>251.54999999999998</v>
      </c>
    </row>
    <row r="1485" spans="1:6">
      <c r="A1485" s="98">
        <v>45247</v>
      </c>
      <c r="B1485" s="99" t="s">
        <v>116</v>
      </c>
      <c r="C1485" s="99">
        <v>7</v>
      </c>
      <c r="D1485" s="99" t="s">
        <v>114</v>
      </c>
      <c r="E1485" s="99" t="s">
        <v>111</v>
      </c>
      <c r="F1485" s="100">
        <v>181.65</v>
      </c>
    </row>
    <row r="1486" spans="1:6">
      <c r="A1486" s="98">
        <v>45209</v>
      </c>
      <c r="B1486" s="99" t="s">
        <v>119</v>
      </c>
      <c r="C1486" s="99">
        <v>375</v>
      </c>
      <c r="D1486" s="99" t="s">
        <v>6</v>
      </c>
      <c r="E1486" s="99" t="s">
        <v>106</v>
      </c>
      <c r="F1486" s="100">
        <v>9420.6562499999982</v>
      </c>
    </row>
    <row r="1487" spans="1:6">
      <c r="A1487" s="98">
        <v>45150</v>
      </c>
      <c r="B1487" s="99" t="s">
        <v>119</v>
      </c>
      <c r="C1487" s="99">
        <v>40</v>
      </c>
      <c r="D1487" s="99" t="s">
        <v>112</v>
      </c>
      <c r="E1487" s="99" t="s">
        <v>108</v>
      </c>
      <c r="F1487" s="100">
        <v>1188.3000000000002</v>
      </c>
    </row>
    <row r="1488" spans="1:6">
      <c r="A1488" s="98">
        <v>45177</v>
      </c>
      <c r="B1488" s="99" t="s">
        <v>119</v>
      </c>
      <c r="C1488" s="99">
        <v>19</v>
      </c>
      <c r="D1488" s="99" t="s">
        <v>6</v>
      </c>
      <c r="E1488" s="99" t="s">
        <v>113</v>
      </c>
      <c r="F1488" s="100">
        <v>830.1099999999999</v>
      </c>
    </row>
    <row r="1489" spans="1:6">
      <c r="A1489" s="98">
        <v>45282</v>
      </c>
      <c r="B1489" s="99" t="s">
        <v>107</v>
      </c>
      <c r="C1489" s="99">
        <v>4</v>
      </c>
      <c r="D1489" s="99" t="s">
        <v>112</v>
      </c>
      <c r="E1489" s="99" t="s">
        <v>106</v>
      </c>
      <c r="F1489" s="100">
        <v>139.80000000000001</v>
      </c>
    </row>
    <row r="1490" spans="1:6">
      <c r="A1490" s="98">
        <v>45154</v>
      </c>
      <c r="B1490" s="99" t="s">
        <v>116</v>
      </c>
      <c r="C1490" s="99">
        <v>6</v>
      </c>
      <c r="D1490" s="99" t="s">
        <v>110</v>
      </c>
      <c r="E1490" s="99" t="s">
        <v>113</v>
      </c>
      <c r="F1490" s="100">
        <v>149.69999999999999</v>
      </c>
    </row>
    <row r="1491" spans="1:6">
      <c r="A1491" s="98">
        <v>44949</v>
      </c>
      <c r="B1491" s="99" t="s">
        <v>117</v>
      </c>
      <c r="C1491" s="99">
        <v>2</v>
      </c>
      <c r="D1491" s="99" t="s">
        <v>112</v>
      </c>
      <c r="E1491" s="99" t="s">
        <v>111</v>
      </c>
      <c r="F1491" s="100">
        <v>69.900000000000006</v>
      </c>
    </row>
    <row r="1492" spans="1:6">
      <c r="A1492" s="98">
        <v>45152</v>
      </c>
      <c r="B1492" s="99" t="s">
        <v>119</v>
      </c>
      <c r="C1492" s="99">
        <v>7</v>
      </c>
      <c r="D1492" s="99" t="s">
        <v>6</v>
      </c>
      <c r="E1492" s="99" t="s">
        <v>113</v>
      </c>
      <c r="F1492" s="100">
        <v>305.83</v>
      </c>
    </row>
    <row r="1493" spans="1:6">
      <c r="A1493" s="98">
        <v>45109</v>
      </c>
      <c r="B1493" s="99" t="s">
        <v>117</v>
      </c>
      <c r="C1493" s="99">
        <v>23</v>
      </c>
      <c r="D1493" s="99" t="s">
        <v>112</v>
      </c>
      <c r="E1493" s="99" t="s">
        <v>109</v>
      </c>
      <c r="F1493" s="100">
        <v>803.85</v>
      </c>
    </row>
    <row r="1494" spans="1:6">
      <c r="A1494" s="98">
        <v>45102</v>
      </c>
      <c r="B1494" s="99" t="s">
        <v>107</v>
      </c>
      <c r="C1494" s="99">
        <v>26</v>
      </c>
      <c r="D1494" s="99" t="s">
        <v>114</v>
      </c>
      <c r="E1494" s="99" t="s">
        <v>106</v>
      </c>
      <c r="F1494" s="100">
        <v>573.49499999999989</v>
      </c>
    </row>
    <row r="1495" spans="1:6">
      <c r="A1495" s="98">
        <v>44939</v>
      </c>
      <c r="B1495" s="99" t="s">
        <v>119</v>
      </c>
      <c r="C1495" s="99">
        <v>20</v>
      </c>
      <c r="D1495" s="99" t="s">
        <v>6</v>
      </c>
      <c r="E1495" s="99" t="s">
        <v>105</v>
      </c>
      <c r="F1495" s="100">
        <v>873.8</v>
      </c>
    </row>
    <row r="1496" spans="1:6">
      <c r="A1496" s="98">
        <v>45017</v>
      </c>
      <c r="B1496" s="99" t="s">
        <v>117</v>
      </c>
      <c r="C1496" s="99">
        <v>5</v>
      </c>
      <c r="D1496" s="99" t="s">
        <v>110</v>
      </c>
      <c r="E1496" s="99" t="s">
        <v>111</v>
      </c>
      <c r="F1496" s="100">
        <v>124.75</v>
      </c>
    </row>
    <row r="1497" spans="1:6">
      <c r="A1497" s="98">
        <v>45045</v>
      </c>
      <c r="B1497" s="99" t="s">
        <v>117</v>
      </c>
      <c r="C1497" s="99">
        <v>150</v>
      </c>
      <c r="D1497" s="99" t="s">
        <v>114</v>
      </c>
      <c r="E1497" s="99" t="s">
        <v>108</v>
      </c>
      <c r="F1497" s="100">
        <v>2724.75</v>
      </c>
    </row>
    <row r="1498" spans="1:6">
      <c r="A1498" s="98">
        <v>45129</v>
      </c>
      <c r="B1498" s="99" t="s">
        <v>117</v>
      </c>
      <c r="C1498" s="99">
        <v>7</v>
      </c>
      <c r="D1498" s="99" t="s">
        <v>9</v>
      </c>
      <c r="E1498" s="99" t="s">
        <v>113</v>
      </c>
      <c r="F1498" s="100">
        <v>195.65</v>
      </c>
    </row>
    <row r="1499" spans="1:6">
      <c r="A1499" s="98">
        <v>45134</v>
      </c>
      <c r="B1499" s="99" t="s">
        <v>117</v>
      </c>
      <c r="C1499" s="99">
        <v>41</v>
      </c>
      <c r="D1499" s="99" t="s">
        <v>9</v>
      </c>
      <c r="E1499" s="99" t="s">
        <v>111</v>
      </c>
      <c r="F1499" s="100">
        <v>974.0575</v>
      </c>
    </row>
    <row r="1500" spans="1:6">
      <c r="A1500" s="98">
        <v>45272</v>
      </c>
      <c r="B1500" s="99" t="s">
        <v>107</v>
      </c>
      <c r="C1500" s="99">
        <v>5</v>
      </c>
      <c r="D1500" s="99" t="s">
        <v>6</v>
      </c>
      <c r="E1500" s="99" t="s">
        <v>115</v>
      </c>
      <c r="F1500" s="100">
        <v>218.45</v>
      </c>
    </row>
    <row r="1501" spans="1:6">
      <c r="A1501" s="98">
        <v>44951</v>
      </c>
      <c r="B1501" s="99" t="s">
        <v>119</v>
      </c>
      <c r="C1501" s="99">
        <v>15</v>
      </c>
      <c r="D1501" s="99" t="s">
        <v>6</v>
      </c>
      <c r="E1501" s="99" t="s">
        <v>106</v>
      </c>
      <c r="F1501" s="100">
        <v>655.34999999999991</v>
      </c>
    </row>
    <row r="1502" spans="1:6">
      <c r="A1502" s="98">
        <v>45052</v>
      </c>
      <c r="B1502" s="99" t="s">
        <v>117</v>
      </c>
      <c r="C1502" s="99">
        <v>425</v>
      </c>
      <c r="D1502" s="99" t="s">
        <v>110</v>
      </c>
      <c r="E1502" s="99" t="s">
        <v>105</v>
      </c>
      <c r="F1502" s="100">
        <v>6097.1562499999991</v>
      </c>
    </row>
    <row r="1503" spans="1:6">
      <c r="A1503" s="98">
        <v>44982</v>
      </c>
      <c r="B1503" s="99" t="s">
        <v>107</v>
      </c>
      <c r="C1503" s="99">
        <v>4</v>
      </c>
      <c r="D1503" s="99" t="s">
        <v>112</v>
      </c>
      <c r="E1503" s="99" t="s">
        <v>106</v>
      </c>
      <c r="F1503" s="100">
        <v>139.80000000000001</v>
      </c>
    </row>
    <row r="1504" spans="1:6">
      <c r="A1504" s="98">
        <v>45044</v>
      </c>
      <c r="B1504" s="99" t="s">
        <v>119</v>
      </c>
      <c r="C1504" s="99">
        <v>425</v>
      </c>
      <c r="D1504" s="99" t="s">
        <v>6</v>
      </c>
      <c r="E1504" s="99" t="s">
        <v>109</v>
      </c>
      <c r="F1504" s="100">
        <v>10676.743749999998</v>
      </c>
    </row>
    <row r="1505" spans="1:6">
      <c r="A1505" s="98">
        <v>45133</v>
      </c>
      <c r="B1505" s="99" t="s">
        <v>117</v>
      </c>
      <c r="C1505" s="99">
        <v>32</v>
      </c>
      <c r="D1505" s="99" t="s">
        <v>6</v>
      </c>
      <c r="E1505" s="99" t="s">
        <v>113</v>
      </c>
      <c r="F1505" s="100">
        <v>1188.3679999999999</v>
      </c>
    </row>
    <row r="1506" spans="1:6">
      <c r="A1506" s="98">
        <v>45053</v>
      </c>
      <c r="B1506" s="99" t="s">
        <v>117</v>
      </c>
      <c r="C1506" s="99">
        <v>375</v>
      </c>
      <c r="D1506" s="99" t="s">
        <v>9</v>
      </c>
      <c r="E1506" s="99" t="s">
        <v>113</v>
      </c>
      <c r="F1506" s="100">
        <v>6026.71875</v>
      </c>
    </row>
    <row r="1507" spans="1:6">
      <c r="A1507" s="98">
        <v>45180</v>
      </c>
      <c r="B1507" s="99" t="s">
        <v>117</v>
      </c>
      <c r="C1507" s="99">
        <v>575</v>
      </c>
      <c r="D1507" s="99" t="s">
        <v>110</v>
      </c>
      <c r="E1507" s="99" t="s">
        <v>105</v>
      </c>
      <c r="F1507" s="100">
        <v>8249.0937499999982</v>
      </c>
    </row>
    <row r="1508" spans="1:6">
      <c r="A1508" s="98">
        <v>45122</v>
      </c>
      <c r="B1508" s="99" t="s">
        <v>119</v>
      </c>
      <c r="C1508" s="99">
        <v>200</v>
      </c>
      <c r="D1508" s="99" t="s">
        <v>112</v>
      </c>
      <c r="E1508" s="99" t="s">
        <v>105</v>
      </c>
      <c r="F1508" s="100">
        <v>4893</v>
      </c>
    </row>
    <row r="1509" spans="1:6">
      <c r="A1509" s="98">
        <v>45112</v>
      </c>
      <c r="B1509" s="99" t="s">
        <v>118</v>
      </c>
      <c r="C1509" s="99">
        <v>27</v>
      </c>
      <c r="D1509" s="99" t="s">
        <v>9</v>
      </c>
      <c r="E1509" s="99" t="s">
        <v>109</v>
      </c>
      <c r="F1509" s="100">
        <v>641.45249999999999</v>
      </c>
    </row>
    <row r="1510" spans="1:6">
      <c r="A1510" s="98">
        <v>45064</v>
      </c>
      <c r="B1510" s="99" t="s">
        <v>117</v>
      </c>
      <c r="C1510" s="99">
        <v>400</v>
      </c>
      <c r="D1510" s="99" t="s">
        <v>114</v>
      </c>
      <c r="E1510" s="99" t="s">
        <v>111</v>
      </c>
      <c r="F1510" s="100">
        <v>5968.4999999999991</v>
      </c>
    </row>
    <row r="1511" spans="1:6">
      <c r="A1511" s="98">
        <v>44979</v>
      </c>
      <c r="B1511" s="99" t="s">
        <v>118</v>
      </c>
      <c r="C1511" s="99">
        <v>44</v>
      </c>
      <c r="D1511" s="99" t="s">
        <v>110</v>
      </c>
      <c r="E1511" s="99" t="s">
        <v>108</v>
      </c>
      <c r="F1511" s="100">
        <v>933.13</v>
      </c>
    </row>
    <row r="1512" spans="1:6">
      <c r="A1512" s="98">
        <v>45291</v>
      </c>
      <c r="B1512" s="99" t="s">
        <v>119</v>
      </c>
      <c r="C1512" s="99">
        <v>600</v>
      </c>
      <c r="D1512" s="99" t="s">
        <v>6</v>
      </c>
      <c r="E1512" s="99" t="s">
        <v>111</v>
      </c>
      <c r="F1512" s="100">
        <v>15073.049999999997</v>
      </c>
    </row>
    <row r="1513" spans="1:6">
      <c r="A1513" s="98">
        <v>45034</v>
      </c>
      <c r="B1513" s="99" t="s">
        <v>116</v>
      </c>
      <c r="C1513" s="99">
        <v>150</v>
      </c>
      <c r="D1513" s="99" t="s">
        <v>6</v>
      </c>
      <c r="E1513" s="99" t="s">
        <v>113</v>
      </c>
      <c r="F1513" s="100">
        <v>4587.4499999999989</v>
      </c>
    </row>
    <row r="1514" spans="1:6">
      <c r="A1514" s="98">
        <v>44969</v>
      </c>
      <c r="B1514" s="99" t="s">
        <v>117</v>
      </c>
      <c r="C1514" s="99">
        <v>4</v>
      </c>
      <c r="D1514" s="99" t="s">
        <v>114</v>
      </c>
      <c r="E1514" s="99" t="s">
        <v>108</v>
      </c>
      <c r="F1514" s="100">
        <v>103.8</v>
      </c>
    </row>
    <row r="1515" spans="1:6">
      <c r="A1515" s="98">
        <v>45115</v>
      </c>
      <c r="B1515" s="99" t="s">
        <v>107</v>
      </c>
      <c r="C1515" s="99">
        <v>1</v>
      </c>
      <c r="D1515" s="99" t="s">
        <v>6</v>
      </c>
      <c r="E1515" s="99" t="s">
        <v>111</v>
      </c>
      <c r="F1515" s="100">
        <v>43.69</v>
      </c>
    </row>
    <row r="1516" spans="1:6">
      <c r="A1516" s="98">
        <v>45096</v>
      </c>
      <c r="B1516" s="99" t="s">
        <v>107</v>
      </c>
      <c r="C1516" s="99">
        <v>9</v>
      </c>
      <c r="D1516" s="99" t="s">
        <v>6</v>
      </c>
      <c r="E1516" s="99" t="s">
        <v>115</v>
      </c>
      <c r="F1516" s="100">
        <v>393.21</v>
      </c>
    </row>
    <row r="1517" spans="1:6">
      <c r="A1517" s="98">
        <v>45126</v>
      </c>
      <c r="B1517" s="99" t="s">
        <v>118</v>
      </c>
      <c r="C1517" s="99">
        <v>40</v>
      </c>
      <c r="D1517" s="99" t="s">
        <v>110</v>
      </c>
      <c r="E1517" s="99" t="s">
        <v>105</v>
      </c>
      <c r="F1517" s="100">
        <v>848.3</v>
      </c>
    </row>
    <row r="1518" spans="1:6">
      <c r="A1518" s="98">
        <v>45194</v>
      </c>
      <c r="B1518" s="99" t="s">
        <v>107</v>
      </c>
      <c r="C1518" s="99">
        <v>19</v>
      </c>
      <c r="D1518" s="99" t="s">
        <v>112</v>
      </c>
      <c r="E1518" s="99" t="s">
        <v>111</v>
      </c>
      <c r="F1518" s="100">
        <v>664.05000000000007</v>
      </c>
    </row>
    <row r="1519" spans="1:6">
      <c r="A1519" s="98">
        <v>45121</v>
      </c>
      <c r="B1519" s="99" t="s">
        <v>116</v>
      </c>
      <c r="C1519" s="99">
        <v>425</v>
      </c>
      <c r="D1519" s="99" t="s">
        <v>112</v>
      </c>
      <c r="E1519" s="99" t="s">
        <v>105</v>
      </c>
      <c r="F1519" s="100">
        <v>8540.90625</v>
      </c>
    </row>
    <row r="1520" spans="1:6">
      <c r="A1520" s="98">
        <v>45128</v>
      </c>
      <c r="B1520" s="99" t="s">
        <v>119</v>
      </c>
      <c r="C1520" s="99">
        <v>27</v>
      </c>
      <c r="D1520" s="99" t="s">
        <v>6</v>
      </c>
      <c r="E1520" s="99" t="s">
        <v>108</v>
      </c>
      <c r="F1520" s="100">
        <v>1002.6854999999999</v>
      </c>
    </row>
    <row r="1521" spans="1:6">
      <c r="A1521" s="98">
        <v>45262</v>
      </c>
      <c r="B1521" s="99" t="s">
        <v>117</v>
      </c>
      <c r="C1521" s="99">
        <v>6</v>
      </c>
      <c r="D1521" s="99" t="s">
        <v>6</v>
      </c>
      <c r="E1521" s="99" t="s">
        <v>113</v>
      </c>
      <c r="F1521" s="100">
        <v>262.14</v>
      </c>
    </row>
    <row r="1522" spans="1:6">
      <c r="A1522" s="98">
        <v>45139</v>
      </c>
      <c r="B1522" s="99" t="s">
        <v>107</v>
      </c>
      <c r="C1522" s="99">
        <v>34</v>
      </c>
      <c r="D1522" s="99" t="s">
        <v>110</v>
      </c>
      <c r="E1522" s="99" t="s">
        <v>115</v>
      </c>
      <c r="F1522" s="100">
        <v>721.05499999999995</v>
      </c>
    </row>
    <row r="1523" spans="1:6">
      <c r="A1523" s="98">
        <v>45109</v>
      </c>
      <c r="B1523" s="99" t="s">
        <v>119</v>
      </c>
      <c r="C1523" s="99">
        <v>19</v>
      </c>
      <c r="D1523" s="99" t="s">
        <v>110</v>
      </c>
      <c r="E1523" s="99" t="s">
        <v>111</v>
      </c>
      <c r="F1523" s="100">
        <v>474.05</v>
      </c>
    </row>
    <row r="1524" spans="1:6">
      <c r="A1524" s="98">
        <v>45251</v>
      </c>
      <c r="B1524" s="99" t="s">
        <v>119</v>
      </c>
      <c r="C1524" s="99">
        <v>575</v>
      </c>
      <c r="D1524" s="99" t="s">
        <v>9</v>
      </c>
      <c r="E1524" s="99" t="s">
        <v>105</v>
      </c>
      <c r="F1524" s="100">
        <v>9240.96875</v>
      </c>
    </row>
    <row r="1525" spans="1:6">
      <c r="A1525" s="98">
        <v>45122</v>
      </c>
      <c r="B1525" s="99" t="s">
        <v>119</v>
      </c>
      <c r="C1525" s="99">
        <v>24</v>
      </c>
      <c r="D1525" s="99" t="s">
        <v>112</v>
      </c>
      <c r="E1525" s="99" t="s">
        <v>109</v>
      </c>
      <c r="F1525" s="100">
        <v>712.98</v>
      </c>
    </row>
    <row r="1526" spans="1:6">
      <c r="A1526" s="98">
        <v>45010</v>
      </c>
      <c r="B1526" s="99" t="s">
        <v>117</v>
      </c>
      <c r="C1526" s="99">
        <v>49</v>
      </c>
      <c r="D1526" s="99" t="s">
        <v>114</v>
      </c>
      <c r="E1526" s="99" t="s">
        <v>106</v>
      </c>
      <c r="F1526" s="100">
        <v>953.66249999999991</v>
      </c>
    </row>
    <row r="1527" spans="1:6">
      <c r="A1527" s="98">
        <v>45204</v>
      </c>
      <c r="B1527" s="99" t="s">
        <v>119</v>
      </c>
      <c r="C1527" s="99">
        <v>39</v>
      </c>
      <c r="D1527" s="99" t="s">
        <v>114</v>
      </c>
      <c r="E1527" s="99" t="s">
        <v>115</v>
      </c>
      <c r="F1527" s="100">
        <v>860.24249999999995</v>
      </c>
    </row>
    <row r="1528" spans="1:6">
      <c r="A1528" s="98">
        <v>45201</v>
      </c>
      <c r="B1528" s="99" t="s">
        <v>118</v>
      </c>
      <c r="C1528" s="99">
        <v>34</v>
      </c>
      <c r="D1528" s="99" t="s">
        <v>6</v>
      </c>
      <c r="E1528" s="99" t="s">
        <v>105</v>
      </c>
      <c r="F1528" s="100">
        <v>1262.6409999999998</v>
      </c>
    </row>
    <row r="1529" spans="1:6">
      <c r="A1529" s="98">
        <v>45285</v>
      </c>
      <c r="B1529" s="99" t="s">
        <v>119</v>
      </c>
      <c r="C1529" s="99">
        <v>100</v>
      </c>
      <c r="D1529" s="99" t="s">
        <v>110</v>
      </c>
      <c r="E1529" s="99" t="s">
        <v>106</v>
      </c>
      <c r="F1529" s="100">
        <v>1746.5</v>
      </c>
    </row>
    <row r="1530" spans="1:6">
      <c r="A1530" s="98">
        <v>45009</v>
      </c>
      <c r="B1530" s="99" t="s">
        <v>116</v>
      </c>
      <c r="C1530" s="99">
        <v>3</v>
      </c>
      <c r="D1530" s="99" t="s">
        <v>6</v>
      </c>
      <c r="E1530" s="99" t="s">
        <v>105</v>
      </c>
      <c r="F1530" s="100">
        <v>131.07</v>
      </c>
    </row>
    <row r="1531" spans="1:6">
      <c r="A1531" s="98">
        <v>45079</v>
      </c>
      <c r="B1531" s="99" t="s">
        <v>107</v>
      </c>
      <c r="C1531" s="99">
        <v>24</v>
      </c>
      <c r="D1531" s="99" t="s">
        <v>110</v>
      </c>
      <c r="E1531" s="99" t="s">
        <v>105</v>
      </c>
      <c r="F1531" s="100">
        <v>508.98</v>
      </c>
    </row>
    <row r="1532" spans="1:6">
      <c r="A1532" s="98">
        <v>45106</v>
      </c>
      <c r="B1532" s="99" t="s">
        <v>107</v>
      </c>
      <c r="C1532" s="99">
        <v>4</v>
      </c>
      <c r="D1532" s="99" t="s">
        <v>110</v>
      </c>
      <c r="E1532" s="99" t="s">
        <v>111</v>
      </c>
      <c r="F1532" s="100">
        <v>99.8</v>
      </c>
    </row>
    <row r="1533" spans="1:6">
      <c r="A1533" s="98">
        <v>44958</v>
      </c>
      <c r="B1533" s="99" t="s">
        <v>107</v>
      </c>
      <c r="C1533" s="99">
        <v>75</v>
      </c>
      <c r="D1533" s="99" t="s">
        <v>9</v>
      </c>
      <c r="E1533" s="99" t="s">
        <v>109</v>
      </c>
      <c r="F1533" s="100">
        <v>1572.1875</v>
      </c>
    </row>
    <row r="1534" spans="1:6">
      <c r="A1534" s="98">
        <v>45243</v>
      </c>
      <c r="B1534" s="99" t="s">
        <v>118</v>
      </c>
      <c r="C1534" s="99">
        <v>275</v>
      </c>
      <c r="D1534" s="99" t="s">
        <v>110</v>
      </c>
      <c r="E1534" s="99" t="s">
        <v>109</v>
      </c>
      <c r="F1534" s="100">
        <v>3945.2187499999995</v>
      </c>
    </row>
    <row r="1535" spans="1:6">
      <c r="A1535" s="98">
        <v>45194</v>
      </c>
      <c r="B1535" s="99" t="s">
        <v>117</v>
      </c>
      <c r="C1535" s="99">
        <v>125</v>
      </c>
      <c r="D1535" s="99" t="s">
        <v>9</v>
      </c>
      <c r="E1535" s="99" t="s">
        <v>113</v>
      </c>
      <c r="F1535" s="100">
        <v>2445.6249999999995</v>
      </c>
    </row>
    <row r="1536" spans="1:6">
      <c r="A1536" s="98">
        <v>44942</v>
      </c>
      <c r="B1536" s="99" t="s">
        <v>116</v>
      </c>
      <c r="C1536" s="99">
        <v>9</v>
      </c>
      <c r="D1536" s="99" t="s">
        <v>6</v>
      </c>
      <c r="E1536" s="99" t="s">
        <v>111</v>
      </c>
      <c r="F1536" s="100">
        <v>393.21</v>
      </c>
    </row>
    <row r="1537" spans="1:6">
      <c r="A1537" s="98">
        <v>45136</v>
      </c>
      <c r="B1537" s="99" t="s">
        <v>119</v>
      </c>
      <c r="C1537" s="99">
        <v>7</v>
      </c>
      <c r="D1537" s="99" t="s">
        <v>9</v>
      </c>
      <c r="E1537" s="99" t="s">
        <v>111</v>
      </c>
      <c r="F1537" s="100">
        <v>195.65</v>
      </c>
    </row>
    <row r="1538" spans="1:6">
      <c r="A1538" s="98">
        <v>45153</v>
      </c>
      <c r="B1538" s="99" t="s">
        <v>117</v>
      </c>
      <c r="C1538" s="99">
        <v>5</v>
      </c>
      <c r="D1538" s="99" t="s">
        <v>9</v>
      </c>
      <c r="E1538" s="99" t="s">
        <v>105</v>
      </c>
      <c r="F1538" s="100">
        <v>139.75</v>
      </c>
    </row>
    <row r="1539" spans="1:6">
      <c r="A1539" s="98">
        <v>45058</v>
      </c>
      <c r="B1539" s="99" t="s">
        <v>118</v>
      </c>
      <c r="C1539" s="99">
        <v>48</v>
      </c>
      <c r="D1539" s="99" t="s">
        <v>110</v>
      </c>
      <c r="E1539" s="99" t="s">
        <v>108</v>
      </c>
      <c r="F1539" s="100">
        <v>898.19999999999993</v>
      </c>
    </row>
    <row r="1540" spans="1:6">
      <c r="A1540" s="98">
        <v>45126</v>
      </c>
      <c r="B1540" s="99" t="s">
        <v>118</v>
      </c>
      <c r="C1540" s="99">
        <v>225</v>
      </c>
      <c r="D1540" s="99" t="s">
        <v>110</v>
      </c>
      <c r="E1540" s="99" t="s">
        <v>106</v>
      </c>
      <c r="F1540" s="100">
        <v>3929.625</v>
      </c>
    </row>
    <row r="1541" spans="1:6">
      <c r="A1541" s="98">
        <v>45165</v>
      </c>
      <c r="B1541" s="99" t="s">
        <v>117</v>
      </c>
      <c r="C1541" s="99">
        <v>34</v>
      </c>
      <c r="D1541" s="99" t="s">
        <v>6</v>
      </c>
      <c r="E1541" s="99" t="s">
        <v>105</v>
      </c>
      <c r="F1541" s="100">
        <v>1262.6409999999998</v>
      </c>
    </row>
    <row r="1542" spans="1:6">
      <c r="A1542" s="98">
        <v>45254</v>
      </c>
      <c r="B1542" s="99" t="s">
        <v>118</v>
      </c>
      <c r="C1542" s="99">
        <v>21</v>
      </c>
      <c r="D1542" s="99" t="s">
        <v>110</v>
      </c>
      <c r="E1542" s="99" t="s">
        <v>108</v>
      </c>
      <c r="F1542" s="100">
        <v>523.94999999999993</v>
      </c>
    </row>
    <row r="1543" spans="1:6">
      <c r="A1543" s="98">
        <v>45264</v>
      </c>
      <c r="B1543" s="99" t="s">
        <v>118</v>
      </c>
      <c r="C1543" s="99">
        <v>6</v>
      </c>
      <c r="D1543" s="99" t="s">
        <v>6</v>
      </c>
      <c r="E1543" s="99" t="s">
        <v>106</v>
      </c>
      <c r="F1543" s="100">
        <v>262.14</v>
      </c>
    </row>
    <row r="1544" spans="1:6">
      <c r="A1544" s="98">
        <v>45050</v>
      </c>
      <c r="B1544" s="99" t="s">
        <v>119</v>
      </c>
      <c r="C1544" s="99">
        <v>13</v>
      </c>
      <c r="D1544" s="99" t="s">
        <v>114</v>
      </c>
      <c r="E1544" s="99" t="s">
        <v>109</v>
      </c>
      <c r="F1544" s="100">
        <v>337.34999999999997</v>
      </c>
    </row>
    <row r="1545" spans="1:6">
      <c r="A1545" s="98">
        <v>44959</v>
      </c>
      <c r="B1545" s="99" t="s">
        <v>118</v>
      </c>
      <c r="C1545" s="99">
        <v>9</v>
      </c>
      <c r="D1545" s="99" t="s">
        <v>9</v>
      </c>
      <c r="E1545" s="99" t="s">
        <v>108</v>
      </c>
      <c r="F1545" s="100">
        <v>251.54999999999998</v>
      </c>
    </row>
    <row r="1546" spans="1:6">
      <c r="A1546" s="98">
        <v>45283</v>
      </c>
      <c r="B1546" s="99" t="s">
        <v>118</v>
      </c>
      <c r="C1546" s="99">
        <v>36</v>
      </c>
      <c r="D1546" s="99" t="s">
        <v>112</v>
      </c>
      <c r="E1546" s="99" t="s">
        <v>111</v>
      </c>
      <c r="F1546" s="100">
        <v>1069.47</v>
      </c>
    </row>
    <row r="1547" spans="1:6">
      <c r="A1547" s="98">
        <v>45290</v>
      </c>
      <c r="B1547" s="99" t="s">
        <v>117</v>
      </c>
      <c r="C1547" s="99">
        <v>5</v>
      </c>
      <c r="D1547" s="99" t="s">
        <v>6</v>
      </c>
      <c r="E1547" s="99" t="s">
        <v>106</v>
      </c>
      <c r="F1547" s="100">
        <v>218.45</v>
      </c>
    </row>
    <row r="1548" spans="1:6">
      <c r="A1548" s="98">
        <v>45260</v>
      </c>
      <c r="B1548" s="99" t="s">
        <v>119</v>
      </c>
      <c r="C1548" s="99">
        <v>1</v>
      </c>
      <c r="D1548" s="99" t="s">
        <v>6</v>
      </c>
      <c r="E1548" s="99" t="s">
        <v>109</v>
      </c>
      <c r="F1548" s="100">
        <v>43.69</v>
      </c>
    </row>
    <row r="1549" spans="1:6">
      <c r="A1549" s="98">
        <v>45024</v>
      </c>
      <c r="B1549" s="99" t="s">
        <v>119</v>
      </c>
      <c r="C1549" s="99">
        <v>550</v>
      </c>
      <c r="D1549" s="99" t="s">
        <v>112</v>
      </c>
      <c r="E1549" s="99" t="s">
        <v>113</v>
      </c>
      <c r="F1549" s="100">
        <v>11052.9375</v>
      </c>
    </row>
    <row r="1550" spans="1:6">
      <c r="A1550" s="98">
        <v>45118</v>
      </c>
      <c r="B1550" s="99" t="s">
        <v>117</v>
      </c>
      <c r="C1550" s="99">
        <v>46</v>
      </c>
      <c r="D1550" s="99" t="s">
        <v>112</v>
      </c>
      <c r="E1550" s="99" t="s">
        <v>115</v>
      </c>
      <c r="F1550" s="100">
        <v>1366.5450000000001</v>
      </c>
    </row>
    <row r="1551" spans="1:6">
      <c r="A1551" s="98">
        <v>45231</v>
      </c>
      <c r="B1551" s="99" t="s">
        <v>118</v>
      </c>
      <c r="C1551" s="99">
        <v>1</v>
      </c>
      <c r="D1551" s="99" t="s">
        <v>9</v>
      </c>
      <c r="E1551" s="99" t="s">
        <v>106</v>
      </c>
      <c r="F1551" s="100">
        <v>27.95</v>
      </c>
    </row>
    <row r="1552" spans="1:6">
      <c r="A1552" s="98">
        <v>45115</v>
      </c>
      <c r="B1552" s="99" t="s">
        <v>116</v>
      </c>
      <c r="C1552" s="99">
        <v>11</v>
      </c>
      <c r="D1552" s="99" t="s">
        <v>110</v>
      </c>
      <c r="E1552" s="99" t="s">
        <v>106</v>
      </c>
      <c r="F1552" s="100">
        <v>274.45</v>
      </c>
    </row>
    <row r="1553" spans="1:6">
      <c r="A1553" s="98">
        <v>45081</v>
      </c>
      <c r="B1553" s="99" t="s">
        <v>116</v>
      </c>
      <c r="C1553" s="99">
        <v>41</v>
      </c>
      <c r="D1553" s="99" t="s">
        <v>6</v>
      </c>
      <c r="E1553" s="99" t="s">
        <v>115</v>
      </c>
      <c r="F1553" s="100">
        <v>1522.5964999999999</v>
      </c>
    </row>
    <row r="1554" spans="1:6">
      <c r="A1554" s="98">
        <v>45025</v>
      </c>
      <c r="B1554" s="99" t="s">
        <v>119</v>
      </c>
      <c r="C1554" s="99">
        <v>13</v>
      </c>
      <c r="D1554" s="99" t="s">
        <v>6</v>
      </c>
      <c r="E1554" s="99" t="s">
        <v>108</v>
      </c>
      <c r="F1554" s="100">
        <v>567.97</v>
      </c>
    </row>
    <row r="1555" spans="1:6">
      <c r="A1555" s="98">
        <v>45227</v>
      </c>
      <c r="B1555" s="99" t="s">
        <v>118</v>
      </c>
      <c r="C1555" s="99">
        <v>7</v>
      </c>
      <c r="D1555" s="99" t="s">
        <v>114</v>
      </c>
      <c r="E1555" s="99" t="s">
        <v>109</v>
      </c>
      <c r="F1555" s="100">
        <v>181.65</v>
      </c>
    </row>
    <row r="1556" spans="1:6">
      <c r="A1556" s="98">
        <v>45123</v>
      </c>
      <c r="B1556" s="99" t="s">
        <v>107</v>
      </c>
      <c r="C1556" s="99">
        <v>36</v>
      </c>
      <c r="D1556" s="99" t="s">
        <v>110</v>
      </c>
      <c r="E1556" s="99" t="s">
        <v>108</v>
      </c>
      <c r="F1556" s="100">
        <v>763.47</v>
      </c>
    </row>
    <row r="1557" spans="1:6">
      <c r="A1557" s="98">
        <v>44992</v>
      </c>
      <c r="B1557" s="99" t="s">
        <v>119</v>
      </c>
      <c r="C1557" s="99">
        <v>10</v>
      </c>
      <c r="D1557" s="99" t="s">
        <v>114</v>
      </c>
      <c r="E1557" s="99" t="s">
        <v>105</v>
      </c>
      <c r="F1557" s="100">
        <v>259.5</v>
      </c>
    </row>
    <row r="1558" spans="1:6">
      <c r="A1558" s="98">
        <v>45038</v>
      </c>
      <c r="B1558" s="99" t="s">
        <v>117</v>
      </c>
      <c r="C1558" s="99">
        <v>50</v>
      </c>
      <c r="D1558" s="99" t="s">
        <v>112</v>
      </c>
      <c r="E1558" s="99" t="s">
        <v>108</v>
      </c>
      <c r="F1558" s="100">
        <v>1310.625</v>
      </c>
    </row>
    <row r="1559" spans="1:6">
      <c r="A1559" s="98">
        <v>45213</v>
      </c>
      <c r="B1559" s="99" t="s">
        <v>116</v>
      </c>
      <c r="C1559" s="99">
        <v>6</v>
      </c>
      <c r="D1559" s="99" t="s">
        <v>110</v>
      </c>
      <c r="E1559" s="99" t="s">
        <v>115</v>
      </c>
      <c r="F1559" s="100">
        <v>149.69999999999999</v>
      </c>
    </row>
    <row r="1560" spans="1:6">
      <c r="A1560" s="98">
        <v>45200</v>
      </c>
      <c r="B1560" s="99" t="s">
        <v>118</v>
      </c>
      <c r="C1560" s="99">
        <v>38</v>
      </c>
      <c r="D1560" s="99" t="s">
        <v>9</v>
      </c>
      <c r="E1560" s="99" t="s">
        <v>111</v>
      </c>
      <c r="F1560" s="100">
        <v>902.78499999999997</v>
      </c>
    </row>
    <row r="1561" spans="1:6">
      <c r="A1561" s="98">
        <v>45226</v>
      </c>
      <c r="B1561" s="99" t="s">
        <v>119</v>
      </c>
      <c r="C1561" s="99">
        <v>7</v>
      </c>
      <c r="D1561" s="99" t="s">
        <v>114</v>
      </c>
      <c r="E1561" s="99" t="s">
        <v>109</v>
      </c>
      <c r="F1561" s="100">
        <v>181.65</v>
      </c>
    </row>
    <row r="1562" spans="1:6">
      <c r="A1562" s="98">
        <v>45225</v>
      </c>
      <c r="B1562" s="99" t="s">
        <v>118</v>
      </c>
      <c r="C1562" s="99">
        <v>37</v>
      </c>
      <c r="D1562" s="99" t="s">
        <v>110</v>
      </c>
      <c r="E1562" s="99" t="s">
        <v>111</v>
      </c>
      <c r="F1562" s="100">
        <v>784.67750000000001</v>
      </c>
    </row>
    <row r="1563" spans="1:6">
      <c r="A1563" s="98">
        <v>45200</v>
      </c>
      <c r="B1563" s="99" t="s">
        <v>107</v>
      </c>
      <c r="C1563" s="99">
        <v>50</v>
      </c>
      <c r="D1563" s="99" t="s">
        <v>6</v>
      </c>
      <c r="E1563" s="99" t="s">
        <v>109</v>
      </c>
      <c r="F1563" s="100">
        <v>1638.375</v>
      </c>
    </row>
    <row r="1564" spans="1:6">
      <c r="A1564" s="98">
        <v>45084</v>
      </c>
      <c r="B1564" s="99" t="s">
        <v>118</v>
      </c>
      <c r="C1564" s="99">
        <v>43</v>
      </c>
      <c r="D1564" s="99" t="s">
        <v>112</v>
      </c>
      <c r="E1564" s="99" t="s">
        <v>106</v>
      </c>
      <c r="F1564" s="100">
        <v>1277.4225000000001</v>
      </c>
    </row>
    <row r="1565" spans="1:6">
      <c r="A1565" s="98">
        <v>44930</v>
      </c>
      <c r="B1565" s="99" t="s">
        <v>117</v>
      </c>
      <c r="C1565" s="99">
        <v>2</v>
      </c>
      <c r="D1565" s="99" t="s">
        <v>110</v>
      </c>
      <c r="E1565" s="99" t="s">
        <v>108</v>
      </c>
      <c r="F1565" s="100">
        <v>49.9</v>
      </c>
    </row>
    <row r="1566" spans="1:6">
      <c r="A1566" s="98">
        <v>45264</v>
      </c>
      <c r="B1566" s="99" t="s">
        <v>118</v>
      </c>
      <c r="C1566" s="99">
        <v>375</v>
      </c>
      <c r="D1566" s="99" t="s">
        <v>9</v>
      </c>
      <c r="E1566" s="99" t="s">
        <v>108</v>
      </c>
      <c r="F1566" s="100">
        <v>6026.71875</v>
      </c>
    </row>
    <row r="1567" spans="1:6">
      <c r="A1567" s="98">
        <v>45200</v>
      </c>
      <c r="B1567" s="99" t="s">
        <v>107</v>
      </c>
      <c r="C1567" s="99">
        <v>150</v>
      </c>
      <c r="D1567" s="99" t="s">
        <v>6</v>
      </c>
      <c r="E1567" s="99" t="s">
        <v>105</v>
      </c>
      <c r="F1567" s="100">
        <v>4587.4499999999989</v>
      </c>
    </row>
    <row r="1568" spans="1:6">
      <c r="A1568" s="98">
        <v>45171</v>
      </c>
      <c r="B1568" s="99" t="s">
        <v>119</v>
      </c>
      <c r="C1568" s="99">
        <v>175</v>
      </c>
      <c r="D1568" s="99" t="s">
        <v>112</v>
      </c>
      <c r="E1568" s="99" t="s">
        <v>106</v>
      </c>
      <c r="F1568" s="100">
        <v>4281.375</v>
      </c>
    </row>
    <row r="1569" spans="1:6">
      <c r="A1569" s="98">
        <v>44939</v>
      </c>
      <c r="B1569" s="99" t="s">
        <v>116</v>
      </c>
      <c r="C1569" s="99">
        <v>575</v>
      </c>
      <c r="D1569" s="99" t="s">
        <v>110</v>
      </c>
      <c r="E1569" s="99" t="s">
        <v>106</v>
      </c>
      <c r="F1569" s="100">
        <v>8249.0937499999982</v>
      </c>
    </row>
    <row r="1570" spans="1:6">
      <c r="A1570" s="98">
        <v>44994</v>
      </c>
      <c r="B1570" s="99" t="s">
        <v>118</v>
      </c>
      <c r="C1570" s="99">
        <v>34</v>
      </c>
      <c r="D1570" s="99" t="s">
        <v>9</v>
      </c>
      <c r="E1570" s="99" t="s">
        <v>113</v>
      </c>
      <c r="F1570" s="100">
        <v>807.755</v>
      </c>
    </row>
    <row r="1571" spans="1:6">
      <c r="A1571" s="98">
        <v>45250</v>
      </c>
      <c r="B1571" s="99" t="s">
        <v>119</v>
      </c>
      <c r="C1571" s="99">
        <v>15</v>
      </c>
      <c r="D1571" s="99" t="s">
        <v>6</v>
      </c>
      <c r="E1571" s="99" t="s">
        <v>108</v>
      </c>
      <c r="F1571" s="100">
        <v>655.34999999999991</v>
      </c>
    </row>
    <row r="1572" spans="1:6">
      <c r="A1572" s="98">
        <v>45096</v>
      </c>
      <c r="B1572" s="99" t="s">
        <v>107</v>
      </c>
      <c r="C1572" s="99">
        <v>36</v>
      </c>
      <c r="D1572" s="99" t="s">
        <v>110</v>
      </c>
      <c r="E1572" s="99" t="s">
        <v>108</v>
      </c>
      <c r="F1572" s="100">
        <v>763.47</v>
      </c>
    </row>
    <row r="1573" spans="1:6">
      <c r="A1573" s="98">
        <v>44930</v>
      </c>
      <c r="B1573" s="99" t="s">
        <v>119</v>
      </c>
      <c r="C1573" s="99">
        <v>2</v>
      </c>
      <c r="D1573" s="99" t="s">
        <v>6</v>
      </c>
      <c r="E1573" s="99" t="s">
        <v>109</v>
      </c>
      <c r="F1573" s="100">
        <v>87.38</v>
      </c>
    </row>
    <row r="1574" spans="1:6">
      <c r="A1574" s="98">
        <v>45071</v>
      </c>
      <c r="B1574" s="99" t="s">
        <v>117</v>
      </c>
      <c r="C1574" s="99">
        <v>175</v>
      </c>
      <c r="D1574" s="99" t="s">
        <v>9</v>
      </c>
      <c r="E1574" s="99" t="s">
        <v>115</v>
      </c>
      <c r="F1574" s="100">
        <v>3423.8749999999995</v>
      </c>
    </row>
    <row r="1575" spans="1:6">
      <c r="A1575" s="98">
        <v>45039</v>
      </c>
      <c r="B1575" s="99" t="s">
        <v>118</v>
      </c>
      <c r="C1575" s="99">
        <v>3</v>
      </c>
      <c r="D1575" s="99" t="s">
        <v>9</v>
      </c>
      <c r="E1575" s="99" t="s">
        <v>111</v>
      </c>
      <c r="F1575" s="100">
        <v>83.85</v>
      </c>
    </row>
    <row r="1576" spans="1:6">
      <c r="A1576" s="98">
        <v>45183</v>
      </c>
      <c r="B1576" s="99" t="s">
        <v>107</v>
      </c>
      <c r="C1576" s="99">
        <v>31</v>
      </c>
      <c r="D1576" s="99" t="s">
        <v>110</v>
      </c>
      <c r="E1576" s="99" t="s">
        <v>105</v>
      </c>
      <c r="F1576" s="100">
        <v>657.4325</v>
      </c>
    </row>
    <row r="1577" spans="1:6">
      <c r="A1577" s="98">
        <v>45080</v>
      </c>
      <c r="B1577" s="99" t="s">
        <v>107</v>
      </c>
      <c r="C1577" s="99">
        <v>8</v>
      </c>
      <c r="D1577" s="99" t="s">
        <v>110</v>
      </c>
      <c r="E1577" s="99" t="s">
        <v>106</v>
      </c>
      <c r="F1577" s="100">
        <v>199.6</v>
      </c>
    </row>
    <row r="1578" spans="1:6">
      <c r="A1578" s="98">
        <v>45288</v>
      </c>
      <c r="B1578" s="99" t="s">
        <v>107</v>
      </c>
      <c r="C1578" s="99">
        <v>39</v>
      </c>
      <c r="D1578" s="99" t="s">
        <v>9</v>
      </c>
      <c r="E1578" s="99" t="s">
        <v>113</v>
      </c>
      <c r="F1578" s="100">
        <v>926.54250000000002</v>
      </c>
    </row>
    <row r="1579" spans="1:6">
      <c r="A1579" s="98">
        <v>45214</v>
      </c>
      <c r="B1579" s="99" t="s">
        <v>116</v>
      </c>
      <c r="C1579" s="99">
        <v>22</v>
      </c>
      <c r="D1579" s="99" t="s">
        <v>110</v>
      </c>
      <c r="E1579" s="99" t="s">
        <v>106</v>
      </c>
      <c r="F1579" s="100">
        <v>548.9</v>
      </c>
    </row>
    <row r="1580" spans="1:6">
      <c r="A1580" s="98">
        <v>45007</v>
      </c>
      <c r="B1580" s="99" t="s">
        <v>107</v>
      </c>
      <c r="C1580" s="99">
        <v>29</v>
      </c>
      <c r="D1580" s="99" t="s">
        <v>110</v>
      </c>
      <c r="E1580" s="99" t="s">
        <v>109</v>
      </c>
      <c r="F1580" s="100">
        <v>615.01750000000004</v>
      </c>
    </row>
    <row r="1581" spans="1:6">
      <c r="A1581" s="98">
        <v>45170</v>
      </c>
      <c r="B1581" s="99" t="s">
        <v>117</v>
      </c>
      <c r="C1581" s="99">
        <v>1</v>
      </c>
      <c r="D1581" s="99" t="s">
        <v>9</v>
      </c>
      <c r="E1581" s="99" t="s">
        <v>115</v>
      </c>
      <c r="F1581" s="100">
        <v>27.95</v>
      </c>
    </row>
    <row r="1582" spans="1:6">
      <c r="A1582" s="98">
        <v>45029</v>
      </c>
      <c r="B1582" s="99" t="s">
        <v>119</v>
      </c>
      <c r="C1582" s="99">
        <v>8</v>
      </c>
      <c r="D1582" s="99" t="s">
        <v>110</v>
      </c>
      <c r="E1582" s="99" t="s">
        <v>106</v>
      </c>
      <c r="F1582" s="100">
        <v>199.6</v>
      </c>
    </row>
    <row r="1583" spans="1:6">
      <c r="A1583" s="98">
        <v>45087</v>
      </c>
      <c r="B1583" s="99" t="s">
        <v>119</v>
      </c>
      <c r="C1583" s="99">
        <v>18</v>
      </c>
      <c r="D1583" s="99" t="s">
        <v>114</v>
      </c>
      <c r="E1583" s="99" t="s">
        <v>115</v>
      </c>
      <c r="F1583" s="100">
        <v>467.09999999999997</v>
      </c>
    </row>
    <row r="1584" spans="1:6">
      <c r="A1584" s="98">
        <v>45123</v>
      </c>
      <c r="B1584" s="99" t="s">
        <v>117</v>
      </c>
      <c r="C1584" s="99">
        <v>4</v>
      </c>
      <c r="D1584" s="99" t="s">
        <v>112</v>
      </c>
      <c r="E1584" s="99" t="s">
        <v>113</v>
      </c>
      <c r="F1584" s="100">
        <v>139.80000000000001</v>
      </c>
    </row>
    <row r="1585" spans="1:6">
      <c r="A1585" s="98">
        <v>45112</v>
      </c>
      <c r="B1585" s="99" t="s">
        <v>117</v>
      </c>
      <c r="C1585" s="99">
        <v>48</v>
      </c>
      <c r="D1585" s="99" t="s">
        <v>114</v>
      </c>
      <c r="E1585" s="99" t="s">
        <v>109</v>
      </c>
      <c r="F1585" s="100">
        <v>934.19999999999993</v>
      </c>
    </row>
    <row r="1586" spans="1:6">
      <c r="A1586" s="98">
        <v>45069</v>
      </c>
      <c r="B1586" s="99" t="s">
        <v>116</v>
      </c>
      <c r="C1586" s="99">
        <v>26</v>
      </c>
      <c r="D1586" s="99" t="s">
        <v>110</v>
      </c>
      <c r="E1586" s="99" t="s">
        <v>115</v>
      </c>
      <c r="F1586" s="100">
        <v>551.39499999999998</v>
      </c>
    </row>
    <row r="1587" spans="1:6">
      <c r="A1587" s="98">
        <v>44961</v>
      </c>
      <c r="B1587" s="99" t="s">
        <v>117</v>
      </c>
      <c r="C1587" s="99">
        <v>1</v>
      </c>
      <c r="D1587" s="99" t="s">
        <v>6</v>
      </c>
      <c r="E1587" s="99" t="s">
        <v>113</v>
      </c>
      <c r="F1587" s="100">
        <v>43.69</v>
      </c>
    </row>
    <row r="1588" spans="1:6">
      <c r="A1588" s="98">
        <v>44962</v>
      </c>
      <c r="B1588" s="99" t="s">
        <v>117</v>
      </c>
      <c r="C1588" s="99">
        <v>4</v>
      </c>
      <c r="D1588" s="99" t="s">
        <v>6</v>
      </c>
      <c r="E1588" s="99" t="s">
        <v>113</v>
      </c>
      <c r="F1588" s="100">
        <v>174.76</v>
      </c>
    </row>
    <row r="1589" spans="1:6">
      <c r="A1589" s="98">
        <v>44940</v>
      </c>
      <c r="B1589" s="99" t="s">
        <v>119</v>
      </c>
      <c r="C1589" s="99">
        <v>475</v>
      </c>
      <c r="D1589" s="99" t="s">
        <v>112</v>
      </c>
      <c r="E1589" s="99" t="s">
        <v>106</v>
      </c>
      <c r="F1589" s="100">
        <v>9545.71875</v>
      </c>
    </row>
    <row r="1590" spans="1:6">
      <c r="A1590" s="98">
        <v>45038</v>
      </c>
      <c r="B1590" s="99" t="s">
        <v>119</v>
      </c>
      <c r="C1590" s="99">
        <v>8</v>
      </c>
      <c r="D1590" s="99" t="s">
        <v>9</v>
      </c>
      <c r="E1590" s="99" t="s">
        <v>105</v>
      </c>
      <c r="F1590" s="100">
        <v>223.6</v>
      </c>
    </row>
    <row r="1591" spans="1:6">
      <c r="A1591" s="98">
        <v>45073</v>
      </c>
      <c r="B1591" s="99" t="s">
        <v>116</v>
      </c>
      <c r="C1591" s="99">
        <v>225</v>
      </c>
      <c r="D1591" s="99" t="s">
        <v>114</v>
      </c>
      <c r="E1591" s="99" t="s">
        <v>106</v>
      </c>
      <c r="F1591" s="100">
        <v>4087.125</v>
      </c>
    </row>
    <row r="1592" spans="1:6">
      <c r="A1592" s="98">
        <v>44952</v>
      </c>
      <c r="B1592" s="99" t="s">
        <v>117</v>
      </c>
      <c r="C1592" s="99">
        <v>1</v>
      </c>
      <c r="D1592" s="99" t="s">
        <v>112</v>
      </c>
      <c r="E1592" s="99" t="s">
        <v>108</v>
      </c>
      <c r="F1592" s="100">
        <v>34.950000000000003</v>
      </c>
    </row>
    <row r="1593" spans="1:6">
      <c r="A1593" s="98">
        <v>45266</v>
      </c>
      <c r="B1593" s="99" t="s">
        <v>116</v>
      </c>
      <c r="C1593" s="99">
        <v>14</v>
      </c>
      <c r="D1593" s="99" t="s">
        <v>112</v>
      </c>
      <c r="E1593" s="99" t="s">
        <v>108</v>
      </c>
      <c r="F1593" s="100">
        <v>489.30000000000007</v>
      </c>
    </row>
    <row r="1594" spans="1:6">
      <c r="A1594" s="98">
        <v>45124</v>
      </c>
      <c r="B1594" s="99" t="s">
        <v>116</v>
      </c>
      <c r="C1594" s="99">
        <v>2</v>
      </c>
      <c r="D1594" s="99" t="s">
        <v>112</v>
      </c>
      <c r="E1594" s="99" t="s">
        <v>108</v>
      </c>
      <c r="F1594" s="100">
        <v>69.900000000000006</v>
      </c>
    </row>
    <row r="1595" spans="1:6">
      <c r="A1595" s="98">
        <v>44965</v>
      </c>
      <c r="B1595" s="99" t="s">
        <v>116</v>
      </c>
      <c r="C1595" s="99">
        <v>37</v>
      </c>
      <c r="D1595" s="99" t="s">
        <v>112</v>
      </c>
      <c r="E1595" s="99" t="s">
        <v>115</v>
      </c>
      <c r="F1595" s="100">
        <v>1099.1775</v>
      </c>
    </row>
    <row r="1596" spans="1:6">
      <c r="A1596" s="98">
        <v>45158</v>
      </c>
      <c r="B1596" s="99" t="s">
        <v>118</v>
      </c>
      <c r="C1596" s="99">
        <v>11</v>
      </c>
      <c r="D1596" s="99" t="s">
        <v>112</v>
      </c>
      <c r="E1596" s="99" t="s">
        <v>113</v>
      </c>
      <c r="F1596" s="100">
        <v>384.45000000000005</v>
      </c>
    </row>
    <row r="1597" spans="1:6">
      <c r="A1597" s="98">
        <v>45287</v>
      </c>
      <c r="B1597" s="99" t="s">
        <v>116</v>
      </c>
      <c r="C1597" s="99">
        <v>250</v>
      </c>
      <c r="D1597" s="99" t="s">
        <v>114</v>
      </c>
      <c r="E1597" s="99" t="s">
        <v>106</v>
      </c>
      <c r="F1597" s="100">
        <v>4541.25</v>
      </c>
    </row>
    <row r="1598" spans="1:6">
      <c r="A1598" s="98">
        <v>45191</v>
      </c>
      <c r="B1598" s="99" t="s">
        <v>119</v>
      </c>
      <c r="C1598" s="99">
        <v>5</v>
      </c>
      <c r="D1598" s="99" t="s">
        <v>6</v>
      </c>
      <c r="E1598" s="99" t="s">
        <v>113</v>
      </c>
      <c r="F1598" s="100">
        <v>218.45</v>
      </c>
    </row>
    <row r="1599" spans="1:6">
      <c r="A1599" s="98">
        <v>45232</v>
      </c>
      <c r="B1599" s="99" t="s">
        <v>119</v>
      </c>
      <c r="C1599" s="99">
        <v>7</v>
      </c>
      <c r="D1599" s="99" t="s">
        <v>9</v>
      </c>
      <c r="E1599" s="99" t="s">
        <v>108</v>
      </c>
      <c r="F1599" s="100">
        <v>195.65</v>
      </c>
    </row>
    <row r="1600" spans="1:6">
      <c r="A1600" s="98">
        <v>45017</v>
      </c>
      <c r="B1600" s="99" t="s">
        <v>118</v>
      </c>
      <c r="C1600" s="99">
        <v>575</v>
      </c>
      <c r="D1600" s="99" t="s">
        <v>9</v>
      </c>
      <c r="E1600" s="99" t="s">
        <v>106</v>
      </c>
      <c r="F1600" s="100">
        <v>9240.96875</v>
      </c>
    </row>
    <row r="1601" spans="1:6">
      <c r="A1601" s="98">
        <v>44949</v>
      </c>
      <c r="B1601" s="99" t="s">
        <v>107</v>
      </c>
      <c r="C1601" s="99">
        <v>9</v>
      </c>
      <c r="D1601" s="99" t="s">
        <v>110</v>
      </c>
      <c r="E1601" s="99" t="s">
        <v>108</v>
      </c>
      <c r="F1601" s="100">
        <v>224.54999999999998</v>
      </c>
    </row>
    <row r="1602" spans="1:6">
      <c r="A1602" s="98">
        <v>45001</v>
      </c>
      <c r="B1602" s="99" t="s">
        <v>119</v>
      </c>
      <c r="C1602" s="99">
        <v>17</v>
      </c>
      <c r="D1602" s="99" t="s">
        <v>6</v>
      </c>
      <c r="E1602" s="99" t="s">
        <v>115</v>
      </c>
      <c r="F1602" s="100">
        <v>742.73</v>
      </c>
    </row>
    <row r="1603" spans="1:6">
      <c r="A1603" s="98">
        <v>45081</v>
      </c>
      <c r="B1603" s="99" t="s">
        <v>107</v>
      </c>
      <c r="C1603" s="99">
        <v>175</v>
      </c>
      <c r="D1603" s="99" t="s">
        <v>9</v>
      </c>
      <c r="E1603" s="99" t="s">
        <v>115</v>
      </c>
      <c r="F1603" s="100">
        <v>3423.8749999999995</v>
      </c>
    </row>
    <row r="1604" spans="1:6">
      <c r="A1604" s="98">
        <v>45189</v>
      </c>
      <c r="B1604" s="99" t="s">
        <v>107</v>
      </c>
      <c r="C1604" s="99">
        <v>9</v>
      </c>
      <c r="D1604" s="99" t="s">
        <v>110</v>
      </c>
      <c r="E1604" s="99" t="s">
        <v>111</v>
      </c>
      <c r="F1604" s="100">
        <v>224.54999999999998</v>
      </c>
    </row>
    <row r="1605" spans="1:6">
      <c r="A1605" s="98">
        <v>44985</v>
      </c>
      <c r="B1605" s="99" t="s">
        <v>118</v>
      </c>
      <c r="C1605" s="99">
        <v>35</v>
      </c>
      <c r="D1605" s="99" t="s">
        <v>112</v>
      </c>
      <c r="E1605" s="99" t="s">
        <v>113</v>
      </c>
      <c r="F1605" s="100">
        <v>1039.7625</v>
      </c>
    </row>
    <row r="1606" spans="1:6">
      <c r="A1606" s="98">
        <v>45235</v>
      </c>
      <c r="B1606" s="99" t="s">
        <v>117</v>
      </c>
      <c r="C1606" s="99">
        <v>39</v>
      </c>
      <c r="D1606" s="99" t="s">
        <v>110</v>
      </c>
      <c r="E1606" s="99" t="s">
        <v>115</v>
      </c>
      <c r="F1606" s="100">
        <v>827.09249999999997</v>
      </c>
    </row>
    <row r="1607" spans="1:6">
      <c r="A1607" s="98">
        <v>45229</v>
      </c>
      <c r="B1607" s="99" t="s">
        <v>119</v>
      </c>
      <c r="C1607" s="99">
        <v>29</v>
      </c>
      <c r="D1607" s="99" t="s">
        <v>110</v>
      </c>
      <c r="E1607" s="99" t="s">
        <v>105</v>
      </c>
      <c r="F1607" s="100">
        <v>615.01750000000004</v>
      </c>
    </row>
    <row r="1608" spans="1:6">
      <c r="A1608" s="98">
        <v>44961</v>
      </c>
      <c r="B1608" s="99" t="s">
        <v>118</v>
      </c>
      <c r="C1608" s="99">
        <v>1</v>
      </c>
      <c r="D1608" s="99" t="s">
        <v>9</v>
      </c>
      <c r="E1608" s="99" t="s">
        <v>106</v>
      </c>
      <c r="F1608" s="100">
        <v>27.95</v>
      </c>
    </row>
    <row r="1609" spans="1:6">
      <c r="A1609" s="98">
        <v>45172</v>
      </c>
      <c r="B1609" s="99" t="s">
        <v>119</v>
      </c>
      <c r="C1609" s="99">
        <v>12</v>
      </c>
      <c r="D1609" s="99" t="s">
        <v>110</v>
      </c>
      <c r="E1609" s="99" t="s">
        <v>108</v>
      </c>
      <c r="F1609" s="100">
        <v>299.39999999999998</v>
      </c>
    </row>
    <row r="1610" spans="1:6">
      <c r="A1610" s="98">
        <v>45249</v>
      </c>
      <c r="B1610" s="99" t="s">
        <v>118</v>
      </c>
      <c r="C1610" s="99">
        <v>9</v>
      </c>
      <c r="D1610" s="99" t="s">
        <v>112</v>
      </c>
      <c r="E1610" s="99" t="s">
        <v>105</v>
      </c>
      <c r="F1610" s="100">
        <v>314.55</v>
      </c>
    </row>
    <row r="1611" spans="1:6">
      <c r="A1611" s="98">
        <v>45253</v>
      </c>
      <c r="B1611" s="99" t="s">
        <v>117</v>
      </c>
      <c r="C1611" s="99">
        <v>14</v>
      </c>
      <c r="D1611" s="99" t="s">
        <v>6</v>
      </c>
      <c r="E1611" s="99" t="s">
        <v>106</v>
      </c>
      <c r="F1611" s="100">
        <v>611.66</v>
      </c>
    </row>
    <row r="1612" spans="1:6">
      <c r="A1612" s="98">
        <v>45044</v>
      </c>
      <c r="B1612" s="99" t="s">
        <v>119</v>
      </c>
      <c r="C1612" s="99">
        <v>225</v>
      </c>
      <c r="D1612" s="99" t="s">
        <v>114</v>
      </c>
      <c r="E1612" s="99" t="s">
        <v>111</v>
      </c>
      <c r="F1612" s="100">
        <v>4087.125</v>
      </c>
    </row>
    <row r="1613" spans="1:6">
      <c r="A1613" s="98">
        <v>45169</v>
      </c>
      <c r="B1613" s="99" t="s">
        <v>107</v>
      </c>
      <c r="C1613" s="99">
        <v>37</v>
      </c>
      <c r="D1613" s="99" t="s">
        <v>112</v>
      </c>
      <c r="E1613" s="99" t="s">
        <v>106</v>
      </c>
      <c r="F1613" s="100">
        <v>1099.1775</v>
      </c>
    </row>
    <row r="1614" spans="1:6">
      <c r="A1614" s="98">
        <v>45104</v>
      </c>
      <c r="B1614" s="99" t="s">
        <v>118</v>
      </c>
      <c r="C1614" s="99">
        <v>40</v>
      </c>
      <c r="D1614" s="99" t="s">
        <v>114</v>
      </c>
      <c r="E1614" s="99" t="s">
        <v>106</v>
      </c>
      <c r="F1614" s="100">
        <v>882.3</v>
      </c>
    </row>
    <row r="1615" spans="1:6">
      <c r="A1615" s="98">
        <v>45089</v>
      </c>
      <c r="B1615" s="99" t="s">
        <v>117</v>
      </c>
      <c r="C1615" s="99">
        <v>49</v>
      </c>
      <c r="D1615" s="99" t="s">
        <v>9</v>
      </c>
      <c r="E1615" s="99" t="s">
        <v>113</v>
      </c>
      <c r="F1615" s="100">
        <v>1027.1624999999999</v>
      </c>
    </row>
    <row r="1616" spans="1:6">
      <c r="A1616" s="98">
        <v>45256</v>
      </c>
      <c r="B1616" s="99" t="s">
        <v>116</v>
      </c>
      <c r="C1616" s="99">
        <v>350</v>
      </c>
      <c r="D1616" s="99" t="s">
        <v>6</v>
      </c>
      <c r="E1616" s="99" t="s">
        <v>105</v>
      </c>
      <c r="F1616" s="100">
        <v>8792.6124999999975</v>
      </c>
    </row>
    <row r="1617" spans="1:6">
      <c r="A1617" s="98">
        <v>45250</v>
      </c>
      <c r="B1617" s="99" t="s">
        <v>119</v>
      </c>
      <c r="C1617" s="99">
        <v>25</v>
      </c>
      <c r="D1617" s="99" t="s">
        <v>112</v>
      </c>
      <c r="E1617" s="99" t="s">
        <v>113</v>
      </c>
      <c r="F1617" s="100">
        <v>742.68750000000011</v>
      </c>
    </row>
    <row r="1618" spans="1:6">
      <c r="A1618" s="98">
        <v>45038</v>
      </c>
      <c r="B1618" s="99" t="s">
        <v>119</v>
      </c>
      <c r="C1618" s="99">
        <v>400</v>
      </c>
      <c r="D1618" s="99" t="s">
        <v>6</v>
      </c>
      <c r="E1618" s="99" t="s">
        <v>111</v>
      </c>
      <c r="F1618" s="100">
        <v>10048.699999999999</v>
      </c>
    </row>
    <row r="1619" spans="1:6">
      <c r="A1619" s="98">
        <v>45231</v>
      </c>
      <c r="B1619" s="99" t="s">
        <v>117</v>
      </c>
      <c r="C1619" s="99">
        <v>10</v>
      </c>
      <c r="D1619" s="99" t="s">
        <v>112</v>
      </c>
      <c r="E1619" s="99" t="s">
        <v>109</v>
      </c>
      <c r="F1619" s="100">
        <v>349.5</v>
      </c>
    </row>
    <row r="1620" spans="1:6">
      <c r="A1620" s="98">
        <v>44953</v>
      </c>
      <c r="B1620" s="99" t="s">
        <v>117</v>
      </c>
      <c r="C1620" s="99">
        <v>550</v>
      </c>
      <c r="D1620" s="99" t="s">
        <v>110</v>
      </c>
      <c r="E1620" s="99" t="s">
        <v>105</v>
      </c>
      <c r="F1620" s="100">
        <v>7890.4374999999991</v>
      </c>
    </row>
    <row r="1621" spans="1:6">
      <c r="A1621" s="98">
        <v>44968</v>
      </c>
      <c r="B1621" s="99" t="s">
        <v>117</v>
      </c>
      <c r="C1621" s="99">
        <v>9</v>
      </c>
      <c r="D1621" s="99" t="s">
        <v>110</v>
      </c>
      <c r="E1621" s="99" t="s">
        <v>108</v>
      </c>
      <c r="F1621" s="100">
        <v>224.54999999999998</v>
      </c>
    </row>
    <row r="1622" spans="1:6">
      <c r="A1622" s="98">
        <v>45214</v>
      </c>
      <c r="B1622" s="99" t="s">
        <v>116</v>
      </c>
      <c r="C1622" s="99">
        <v>35</v>
      </c>
      <c r="D1622" s="99" t="s">
        <v>110</v>
      </c>
      <c r="E1622" s="99" t="s">
        <v>111</v>
      </c>
      <c r="F1622" s="100">
        <v>742.26249999999993</v>
      </c>
    </row>
    <row r="1623" spans="1:6">
      <c r="A1623" s="98">
        <v>45029</v>
      </c>
      <c r="B1623" s="99" t="s">
        <v>116</v>
      </c>
      <c r="C1623" s="99">
        <v>43</v>
      </c>
      <c r="D1623" s="99" t="s">
        <v>114</v>
      </c>
      <c r="E1623" s="99" t="s">
        <v>105</v>
      </c>
      <c r="F1623" s="100">
        <v>948.47249999999985</v>
      </c>
    </row>
    <row r="1624" spans="1:6">
      <c r="A1624" s="98">
        <v>45188</v>
      </c>
      <c r="B1624" s="99" t="s">
        <v>119</v>
      </c>
      <c r="C1624" s="99">
        <v>12</v>
      </c>
      <c r="D1624" s="99" t="s">
        <v>110</v>
      </c>
      <c r="E1624" s="99" t="s">
        <v>109</v>
      </c>
      <c r="F1624" s="100">
        <v>299.39999999999998</v>
      </c>
    </row>
    <row r="1625" spans="1:6">
      <c r="A1625" s="98">
        <v>45199</v>
      </c>
      <c r="B1625" s="99" t="s">
        <v>117</v>
      </c>
      <c r="C1625" s="99">
        <v>575</v>
      </c>
      <c r="D1625" s="99" t="s">
        <v>6</v>
      </c>
      <c r="E1625" s="99" t="s">
        <v>108</v>
      </c>
      <c r="F1625" s="100">
        <v>14445.006249999997</v>
      </c>
    </row>
    <row r="1626" spans="1:6">
      <c r="A1626" s="98">
        <v>45075</v>
      </c>
      <c r="B1626" s="99" t="s">
        <v>119</v>
      </c>
      <c r="C1626" s="99">
        <v>29</v>
      </c>
      <c r="D1626" s="99" t="s">
        <v>110</v>
      </c>
      <c r="E1626" s="99" t="s">
        <v>108</v>
      </c>
      <c r="F1626" s="100">
        <v>615.01750000000004</v>
      </c>
    </row>
    <row r="1627" spans="1:6">
      <c r="A1627" s="98">
        <v>44948</v>
      </c>
      <c r="B1627" s="99" t="s">
        <v>118</v>
      </c>
      <c r="C1627" s="99">
        <v>3</v>
      </c>
      <c r="D1627" s="99" t="s">
        <v>114</v>
      </c>
      <c r="E1627" s="99" t="s">
        <v>111</v>
      </c>
      <c r="F1627" s="100">
        <v>77.849999999999994</v>
      </c>
    </row>
    <row r="1628" spans="1:6">
      <c r="A1628" s="98">
        <v>45290</v>
      </c>
      <c r="B1628" s="99" t="s">
        <v>116</v>
      </c>
      <c r="C1628" s="99">
        <v>5</v>
      </c>
      <c r="D1628" s="99" t="s">
        <v>9</v>
      </c>
      <c r="E1628" s="99" t="s">
        <v>111</v>
      </c>
      <c r="F1628" s="100">
        <v>139.75</v>
      </c>
    </row>
    <row r="1629" spans="1:6">
      <c r="A1629" s="98">
        <v>45230</v>
      </c>
      <c r="B1629" s="99" t="s">
        <v>116</v>
      </c>
      <c r="C1629" s="99">
        <v>1</v>
      </c>
      <c r="D1629" s="99" t="s">
        <v>6</v>
      </c>
      <c r="E1629" s="99" t="s">
        <v>106</v>
      </c>
      <c r="F1629" s="100">
        <v>43.69</v>
      </c>
    </row>
    <row r="1630" spans="1:6">
      <c r="A1630" s="98">
        <v>45272</v>
      </c>
      <c r="B1630" s="99" t="s">
        <v>117</v>
      </c>
      <c r="C1630" s="99">
        <v>47</v>
      </c>
      <c r="D1630" s="99" t="s">
        <v>6</v>
      </c>
      <c r="E1630" s="99" t="s">
        <v>113</v>
      </c>
      <c r="F1630" s="100">
        <v>1745.4154999999998</v>
      </c>
    </row>
    <row r="1631" spans="1:6">
      <c r="A1631" s="98">
        <v>45105</v>
      </c>
      <c r="B1631" s="99" t="s">
        <v>119</v>
      </c>
      <c r="C1631" s="99">
        <v>1</v>
      </c>
      <c r="D1631" s="99" t="s">
        <v>9</v>
      </c>
      <c r="E1631" s="99" t="s">
        <v>111</v>
      </c>
      <c r="F1631" s="100">
        <v>27.95</v>
      </c>
    </row>
    <row r="1632" spans="1:6">
      <c r="A1632" s="98">
        <v>44983</v>
      </c>
      <c r="B1632" s="99" t="s">
        <v>118</v>
      </c>
      <c r="C1632" s="99">
        <v>350</v>
      </c>
      <c r="D1632" s="99" t="s">
        <v>112</v>
      </c>
      <c r="E1632" s="99" t="s">
        <v>109</v>
      </c>
      <c r="F1632" s="100">
        <v>7033.6875</v>
      </c>
    </row>
    <row r="1633" spans="1:6">
      <c r="A1633" s="98">
        <v>44978</v>
      </c>
      <c r="B1633" s="99" t="s">
        <v>107</v>
      </c>
      <c r="C1633" s="99">
        <v>4</v>
      </c>
      <c r="D1633" s="99" t="s">
        <v>114</v>
      </c>
      <c r="E1633" s="99" t="s">
        <v>115</v>
      </c>
      <c r="F1633" s="100">
        <v>103.8</v>
      </c>
    </row>
    <row r="1634" spans="1:6">
      <c r="A1634" s="98">
        <v>45153</v>
      </c>
      <c r="B1634" s="99" t="s">
        <v>118</v>
      </c>
      <c r="C1634" s="99">
        <v>30</v>
      </c>
      <c r="D1634" s="99" t="s">
        <v>110</v>
      </c>
      <c r="E1634" s="99" t="s">
        <v>106</v>
      </c>
      <c r="F1634" s="100">
        <v>636.22500000000002</v>
      </c>
    </row>
    <row r="1635" spans="1:6">
      <c r="A1635" s="98">
        <v>45244</v>
      </c>
      <c r="B1635" s="99" t="s">
        <v>117</v>
      </c>
      <c r="C1635" s="99">
        <v>42</v>
      </c>
      <c r="D1635" s="99" t="s">
        <v>6</v>
      </c>
      <c r="E1635" s="99" t="s">
        <v>105</v>
      </c>
      <c r="F1635" s="100">
        <v>1559.7329999999999</v>
      </c>
    </row>
    <row r="1636" spans="1:6">
      <c r="A1636" s="98">
        <v>45075</v>
      </c>
      <c r="B1636" s="99" t="s">
        <v>117</v>
      </c>
      <c r="C1636" s="99">
        <v>6</v>
      </c>
      <c r="D1636" s="99" t="s">
        <v>6</v>
      </c>
      <c r="E1636" s="99" t="s">
        <v>113</v>
      </c>
      <c r="F1636" s="100">
        <v>262.14</v>
      </c>
    </row>
    <row r="1637" spans="1:6">
      <c r="A1637" s="98">
        <v>45117</v>
      </c>
      <c r="B1637" s="99" t="s">
        <v>119</v>
      </c>
      <c r="C1637" s="99">
        <v>6</v>
      </c>
      <c r="D1637" s="99" t="s">
        <v>110</v>
      </c>
      <c r="E1637" s="99" t="s">
        <v>108</v>
      </c>
      <c r="F1637" s="100">
        <v>149.69999999999999</v>
      </c>
    </row>
    <row r="1638" spans="1:6">
      <c r="A1638" s="98">
        <v>44951</v>
      </c>
      <c r="B1638" s="99" t="s">
        <v>117</v>
      </c>
      <c r="C1638" s="99">
        <v>375</v>
      </c>
      <c r="D1638" s="99" t="s">
        <v>6</v>
      </c>
      <c r="E1638" s="99" t="s">
        <v>108</v>
      </c>
      <c r="F1638" s="100">
        <v>9420.6562499999982</v>
      </c>
    </row>
    <row r="1639" spans="1:6">
      <c r="A1639" s="98">
        <v>45209</v>
      </c>
      <c r="B1639" s="99" t="s">
        <v>117</v>
      </c>
      <c r="C1639" s="99">
        <v>8</v>
      </c>
      <c r="D1639" s="99" t="s">
        <v>6</v>
      </c>
      <c r="E1639" s="99" t="s">
        <v>113</v>
      </c>
      <c r="F1639" s="100">
        <v>349.52</v>
      </c>
    </row>
    <row r="1640" spans="1:6">
      <c r="A1640" s="98">
        <v>45262</v>
      </c>
      <c r="B1640" s="99" t="s">
        <v>117</v>
      </c>
      <c r="C1640" s="99">
        <v>36</v>
      </c>
      <c r="D1640" s="99" t="s">
        <v>110</v>
      </c>
      <c r="E1640" s="99" t="s">
        <v>115</v>
      </c>
      <c r="F1640" s="100">
        <v>763.47</v>
      </c>
    </row>
    <row r="1641" spans="1:6">
      <c r="A1641" s="98">
        <v>45093</v>
      </c>
      <c r="B1641" s="99" t="s">
        <v>107</v>
      </c>
      <c r="C1641" s="99">
        <v>1</v>
      </c>
      <c r="D1641" s="99" t="s">
        <v>9</v>
      </c>
      <c r="E1641" s="99" t="s">
        <v>115</v>
      </c>
      <c r="F1641" s="100">
        <v>27.95</v>
      </c>
    </row>
    <row r="1642" spans="1:6">
      <c r="A1642" s="98">
        <v>45196</v>
      </c>
      <c r="B1642" s="99" t="s">
        <v>119</v>
      </c>
      <c r="C1642" s="99">
        <v>4</v>
      </c>
      <c r="D1642" s="99" t="s">
        <v>9</v>
      </c>
      <c r="E1642" s="99" t="s">
        <v>111</v>
      </c>
      <c r="F1642" s="100">
        <v>111.8</v>
      </c>
    </row>
    <row r="1643" spans="1:6">
      <c r="A1643" s="98">
        <v>44965</v>
      </c>
      <c r="B1643" s="99" t="s">
        <v>119</v>
      </c>
      <c r="C1643" s="99">
        <v>28</v>
      </c>
      <c r="D1643" s="99" t="s">
        <v>112</v>
      </c>
      <c r="E1643" s="99" t="s">
        <v>113</v>
      </c>
      <c r="F1643" s="100">
        <v>831.81000000000006</v>
      </c>
    </row>
    <row r="1644" spans="1:6">
      <c r="A1644" s="98">
        <v>45012</v>
      </c>
      <c r="B1644" s="99" t="s">
        <v>116</v>
      </c>
      <c r="C1644" s="99">
        <v>3</v>
      </c>
      <c r="D1644" s="99" t="s">
        <v>114</v>
      </c>
      <c r="E1644" s="99" t="s">
        <v>105</v>
      </c>
      <c r="F1644" s="100">
        <v>77.849999999999994</v>
      </c>
    </row>
    <row r="1645" spans="1:6">
      <c r="A1645" s="98">
        <v>45146</v>
      </c>
      <c r="B1645" s="99" t="s">
        <v>119</v>
      </c>
      <c r="C1645" s="99">
        <v>525</v>
      </c>
      <c r="D1645" s="99" t="s">
        <v>114</v>
      </c>
      <c r="E1645" s="99" t="s">
        <v>105</v>
      </c>
      <c r="F1645" s="100">
        <v>7833.6562499999991</v>
      </c>
    </row>
    <row r="1646" spans="1:6">
      <c r="A1646" s="98">
        <v>45125</v>
      </c>
      <c r="B1646" s="99" t="s">
        <v>117</v>
      </c>
      <c r="C1646" s="99">
        <v>23</v>
      </c>
      <c r="D1646" s="99" t="s">
        <v>114</v>
      </c>
      <c r="E1646" s="99" t="s">
        <v>109</v>
      </c>
      <c r="F1646" s="100">
        <v>596.85</v>
      </c>
    </row>
    <row r="1647" spans="1:6">
      <c r="A1647" s="98">
        <v>45113</v>
      </c>
      <c r="B1647" s="99" t="s">
        <v>107</v>
      </c>
      <c r="C1647" s="99">
        <v>8</v>
      </c>
      <c r="D1647" s="99" t="s">
        <v>9</v>
      </c>
      <c r="E1647" s="99" t="s">
        <v>111</v>
      </c>
      <c r="F1647" s="100">
        <v>223.6</v>
      </c>
    </row>
    <row r="1648" spans="1:6">
      <c r="A1648" s="98">
        <v>45200</v>
      </c>
      <c r="B1648" s="99" t="s">
        <v>119</v>
      </c>
      <c r="C1648" s="99">
        <v>37</v>
      </c>
      <c r="D1648" s="99" t="s">
        <v>114</v>
      </c>
      <c r="E1648" s="99" t="s">
        <v>115</v>
      </c>
      <c r="F1648" s="100">
        <v>816.12749999999994</v>
      </c>
    </row>
    <row r="1649" spans="1:6">
      <c r="A1649" s="98">
        <v>45155</v>
      </c>
      <c r="B1649" s="99" t="s">
        <v>116</v>
      </c>
      <c r="C1649" s="99">
        <v>425</v>
      </c>
      <c r="D1649" s="99" t="s">
        <v>110</v>
      </c>
      <c r="E1649" s="99" t="s">
        <v>113</v>
      </c>
      <c r="F1649" s="100">
        <v>6097.1562499999991</v>
      </c>
    </row>
    <row r="1650" spans="1:6">
      <c r="A1650" s="98">
        <v>45041</v>
      </c>
      <c r="B1650" s="99" t="s">
        <v>107</v>
      </c>
      <c r="C1650" s="99">
        <v>550</v>
      </c>
      <c r="D1650" s="99" t="s">
        <v>110</v>
      </c>
      <c r="E1650" s="99" t="s">
        <v>111</v>
      </c>
      <c r="F1650" s="100">
        <v>7890.4374999999991</v>
      </c>
    </row>
    <row r="1651" spans="1:6">
      <c r="A1651" s="98">
        <v>44966</v>
      </c>
      <c r="B1651" s="99" t="s">
        <v>116</v>
      </c>
      <c r="C1651" s="99">
        <v>17</v>
      </c>
      <c r="D1651" s="99" t="s">
        <v>9</v>
      </c>
      <c r="E1651" s="99" t="s">
        <v>106</v>
      </c>
      <c r="F1651" s="100">
        <v>475.15</v>
      </c>
    </row>
    <row r="1652" spans="1:6">
      <c r="A1652" s="98">
        <v>45103</v>
      </c>
      <c r="B1652" s="99" t="s">
        <v>117</v>
      </c>
      <c r="C1652" s="99">
        <v>400</v>
      </c>
      <c r="D1652" s="99" t="s">
        <v>6</v>
      </c>
      <c r="E1652" s="99" t="s">
        <v>115</v>
      </c>
      <c r="F1652" s="100">
        <v>10048.699999999999</v>
      </c>
    </row>
    <row r="1653" spans="1:6">
      <c r="A1653" s="98">
        <v>45218</v>
      </c>
      <c r="B1653" s="99" t="s">
        <v>117</v>
      </c>
      <c r="C1653" s="99">
        <v>34</v>
      </c>
      <c r="D1653" s="99" t="s">
        <v>9</v>
      </c>
      <c r="E1653" s="99" t="s">
        <v>109</v>
      </c>
      <c r="F1653" s="100">
        <v>807.755</v>
      </c>
    </row>
    <row r="1654" spans="1:6">
      <c r="A1654" s="98">
        <v>44995</v>
      </c>
      <c r="B1654" s="99" t="s">
        <v>107</v>
      </c>
      <c r="C1654" s="99">
        <v>49</v>
      </c>
      <c r="D1654" s="99" t="s">
        <v>114</v>
      </c>
      <c r="E1654" s="99" t="s">
        <v>111</v>
      </c>
      <c r="F1654" s="100">
        <v>953.66249999999991</v>
      </c>
    </row>
    <row r="1655" spans="1:6">
      <c r="A1655" s="98">
        <v>45074</v>
      </c>
      <c r="B1655" s="99" t="s">
        <v>119</v>
      </c>
      <c r="C1655" s="99">
        <v>425</v>
      </c>
      <c r="D1655" s="99" t="s">
        <v>110</v>
      </c>
      <c r="E1655" s="99" t="s">
        <v>105</v>
      </c>
      <c r="F1655" s="100">
        <v>6097.1562499999991</v>
      </c>
    </row>
    <row r="1656" spans="1:6">
      <c r="A1656" s="98">
        <v>45243</v>
      </c>
      <c r="B1656" s="99" t="s">
        <v>119</v>
      </c>
      <c r="C1656" s="99">
        <v>275</v>
      </c>
      <c r="D1656" s="99" t="s">
        <v>9</v>
      </c>
      <c r="E1656" s="99" t="s">
        <v>108</v>
      </c>
      <c r="F1656" s="100">
        <v>4419.59375</v>
      </c>
    </row>
    <row r="1657" spans="1:6">
      <c r="A1657" s="98">
        <v>45031</v>
      </c>
      <c r="B1657" s="99" t="s">
        <v>107</v>
      </c>
      <c r="C1657" s="99">
        <v>3</v>
      </c>
      <c r="D1657" s="99" t="s">
        <v>9</v>
      </c>
      <c r="E1657" s="99" t="s">
        <v>105</v>
      </c>
      <c r="F1657" s="100">
        <v>83.85</v>
      </c>
    </row>
    <row r="1658" spans="1:6">
      <c r="A1658" s="98">
        <v>44997</v>
      </c>
      <c r="B1658" s="99" t="s">
        <v>118</v>
      </c>
      <c r="C1658" s="99">
        <v>500</v>
      </c>
      <c r="D1658" s="99" t="s">
        <v>114</v>
      </c>
      <c r="E1658" s="99" t="s">
        <v>113</v>
      </c>
      <c r="F1658" s="100">
        <v>7460.6249999999991</v>
      </c>
    </row>
    <row r="1659" spans="1:6">
      <c r="A1659" s="98">
        <v>44981</v>
      </c>
      <c r="B1659" s="99" t="s">
        <v>118</v>
      </c>
      <c r="C1659" s="99">
        <v>2</v>
      </c>
      <c r="D1659" s="99" t="s">
        <v>112</v>
      </c>
      <c r="E1659" s="99" t="s">
        <v>113</v>
      </c>
      <c r="F1659" s="100">
        <v>69.900000000000006</v>
      </c>
    </row>
    <row r="1660" spans="1:6">
      <c r="A1660" s="98">
        <v>45183</v>
      </c>
      <c r="B1660" s="99" t="s">
        <v>119</v>
      </c>
      <c r="C1660" s="99">
        <v>2</v>
      </c>
      <c r="D1660" s="99" t="s">
        <v>110</v>
      </c>
      <c r="E1660" s="99" t="s">
        <v>115</v>
      </c>
      <c r="F1660" s="100">
        <v>49.9</v>
      </c>
    </row>
    <row r="1661" spans="1:6">
      <c r="A1661" s="98">
        <v>45004</v>
      </c>
      <c r="B1661" s="99" t="s">
        <v>117</v>
      </c>
      <c r="C1661" s="99">
        <v>30</v>
      </c>
      <c r="D1661" s="99" t="s">
        <v>114</v>
      </c>
      <c r="E1661" s="99" t="s">
        <v>113</v>
      </c>
      <c r="F1661" s="100">
        <v>661.72499999999991</v>
      </c>
    </row>
    <row r="1662" spans="1:6">
      <c r="A1662" s="98">
        <v>45277</v>
      </c>
      <c r="B1662" s="99" t="s">
        <v>118</v>
      </c>
      <c r="C1662" s="99">
        <v>3</v>
      </c>
      <c r="D1662" s="99" t="s">
        <v>114</v>
      </c>
      <c r="E1662" s="99" t="s">
        <v>109</v>
      </c>
      <c r="F1662" s="100">
        <v>77.849999999999994</v>
      </c>
    </row>
    <row r="1663" spans="1:6">
      <c r="A1663" s="98">
        <v>44948</v>
      </c>
      <c r="B1663" s="99" t="s">
        <v>119</v>
      </c>
      <c r="C1663" s="99">
        <v>1</v>
      </c>
      <c r="D1663" s="99" t="s">
        <v>110</v>
      </c>
      <c r="E1663" s="99" t="s">
        <v>115</v>
      </c>
      <c r="F1663" s="100">
        <v>24.95</v>
      </c>
    </row>
    <row r="1664" spans="1:6">
      <c r="A1664" s="98">
        <v>45156</v>
      </c>
      <c r="B1664" s="99" t="s">
        <v>116</v>
      </c>
      <c r="C1664" s="99">
        <v>4</v>
      </c>
      <c r="D1664" s="99" t="s">
        <v>114</v>
      </c>
      <c r="E1664" s="99" t="s">
        <v>105</v>
      </c>
      <c r="F1664" s="100">
        <v>103.8</v>
      </c>
    </row>
    <row r="1665" spans="1:6">
      <c r="A1665" s="98">
        <v>44974</v>
      </c>
      <c r="B1665" s="99" t="s">
        <v>117</v>
      </c>
      <c r="C1665" s="99">
        <v>31</v>
      </c>
      <c r="D1665" s="99" t="s">
        <v>6</v>
      </c>
      <c r="E1665" s="99" t="s">
        <v>109</v>
      </c>
      <c r="F1665" s="100">
        <v>1151.2314999999999</v>
      </c>
    </row>
    <row r="1666" spans="1:6">
      <c r="A1666" s="98">
        <v>45164</v>
      </c>
      <c r="B1666" s="99" t="s">
        <v>118</v>
      </c>
      <c r="C1666" s="99">
        <v>40</v>
      </c>
      <c r="D1666" s="99" t="s">
        <v>9</v>
      </c>
      <c r="E1666" s="99" t="s">
        <v>109</v>
      </c>
      <c r="F1666" s="100">
        <v>950.3</v>
      </c>
    </row>
    <row r="1667" spans="1:6">
      <c r="A1667" s="98">
        <v>45090</v>
      </c>
      <c r="B1667" s="99" t="s">
        <v>119</v>
      </c>
      <c r="C1667" s="99">
        <v>8</v>
      </c>
      <c r="D1667" s="99" t="s">
        <v>6</v>
      </c>
      <c r="E1667" s="99" t="s">
        <v>111</v>
      </c>
      <c r="F1667" s="100">
        <v>349.52</v>
      </c>
    </row>
    <row r="1668" spans="1:6">
      <c r="A1668" s="98">
        <v>45250</v>
      </c>
      <c r="B1668" s="99" t="s">
        <v>107</v>
      </c>
      <c r="C1668" s="99">
        <v>37</v>
      </c>
      <c r="D1668" s="99" t="s">
        <v>112</v>
      </c>
      <c r="E1668" s="99" t="s">
        <v>108</v>
      </c>
      <c r="F1668" s="100">
        <v>1099.1775</v>
      </c>
    </row>
    <row r="1669" spans="1:6">
      <c r="A1669" s="98">
        <v>45055</v>
      </c>
      <c r="B1669" s="99" t="s">
        <v>119</v>
      </c>
      <c r="C1669" s="99">
        <v>7</v>
      </c>
      <c r="D1669" s="99" t="s">
        <v>112</v>
      </c>
      <c r="E1669" s="99" t="s">
        <v>106</v>
      </c>
      <c r="F1669" s="100">
        <v>244.65000000000003</v>
      </c>
    </row>
    <row r="1670" spans="1:6">
      <c r="A1670" s="98">
        <v>44953</v>
      </c>
      <c r="B1670" s="99" t="s">
        <v>107</v>
      </c>
      <c r="C1670" s="99">
        <v>35</v>
      </c>
      <c r="D1670" s="99" t="s">
        <v>114</v>
      </c>
      <c r="E1670" s="99" t="s">
        <v>108</v>
      </c>
      <c r="F1670" s="100">
        <v>772.01249999999993</v>
      </c>
    </row>
    <row r="1671" spans="1:6">
      <c r="A1671" s="98">
        <v>45043</v>
      </c>
      <c r="B1671" s="99" t="s">
        <v>117</v>
      </c>
      <c r="C1671" s="99">
        <v>425</v>
      </c>
      <c r="D1671" s="99" t="s">
        <v>112</v>
      </c>
      <c r="E1671" s="99" t="s">
        <v>106</v>
      </c>
      <c r="F1671" s="100">
        <v>8540.90625</v>
      </c>
    </row>
    <row r="1672" spans="1:6">
      <c r="A1672" s="98">
        <v>45274</v>
      </c>
      <c r="B1672" s="99" t="s">
        <v>117</v>
      </c>
      <c r="C1672" s="99">
        <v>15</v>
      </c>
      <c r="D1672" s="99" t="s">
        <v>9</v>
      </c>
      <c r="E1672" s="99" t="s">
        <v>115</v>
      </c>
      <c r="F1672" s="100">
        <v>419.25</v>
      </c>
    </row>
    <row r="1673" spans="1:6">
      <c r="A1673" s="98">
        <v>44956</v>
      </c>
      <c r="B1673" s="99" t="s">
        <v>117</v>
      </c>
      <c r="C1673" s="99">
        <v>175</v>
      </c>
      <c r="D1673" s="99" t="s">
        <v>112</v>
      </c>
      <c r="E1673" s="99" t="s">
        <v>113</v>
      </c>
      <c r="F1673" s="100">
        <v>4281.375</v>
      </c>
    </row>
    <row r="1674" spans="1:6">
      <c r="A1674" s="98">
        <v>45085</v>
      </c>
      <c r="B1674" s="99" t="s">
        <v>117</v>
      </c>
      <c r="C1674" s="99">
        <v>24</v>
      </c>
      <c r="D1674" s="99" t="s">
        <v>9</v>
      </c>
      <c r="E1674" s="99" t="s">
        <v>113</v>
      </c>
      <c r="F1674" s="100">
        <v>570.18000000000006</v>
      </c>
    </row>
    <row r="1675" spans="1:6">
      <c r="A1675" s="98">
        <v>45005</v>
      </c>
      <c r="B1675" s="99" t="s">
        <v>118</v>
      </c>
      <c r="C1675" s="99">
        <v>8</v>
      </c>
      <c r="D1675" s="99" t="s">
        <v>6</v>
      </c>
      <c r="E1675" s="99" t="s">
        <v>105</v>
      </c>
      <c r="F1675" s="100">
        <v>349.52</v>
      </c>
    </row>
    <row r="1676" spans="1:6">
      <c r="A1676" s="98">
        <v>45239</v>
      </c>
      <c r="B1676" s="99" t="s">
        <v>107</v>
      </c>
      <c r="C1676" s="99">
        <v>2</v>
      </c>
      <c r="D1676" s="99" t="s">
        <v>110</v>
      </c>
      <c r="E1676" s="99" t="s">
        <v>109</v>
      </c>
      <c r="F1676" s="100">
        <v>49.9</v>
      </c>
    </row>
    <row r="1677" spans="1:6">
      <c r="A1677" s="98">
        <v>44941</v>
      </c>
      <c r="B1677" s="99" t="s">
        <v>117</v>
      </c>
      <c r="C1677" s="99">
        <v>42</v>
      </c>
      <c r="D1677" s="99" t="s">
        <v>9</v>
      </c>
      <c r="E1677" s="99" t="s">
        <v>111</v>
      </c>
      <c r="F1677" s="100">
        <v>997.81500000000005</v>
      </c>
    </row>
    <row r="1678" spans="1:6">
      <c r="A1678" s="98">
        <v>45160</v>
      </c>
      <c r="B1678" s="99" t="s">
        <v>119</v>
      </c>
      <c r="C1678" s="99">
        <v>150</v>
      </c>
      <c r="D1678" s="99" t="s">
        <v>112</v>
      </c>
      <c r="E1678" s="99" t="s">
        <v>113</v>
      </c>
      <c r="F1678" s="100">
        <v>3669.75</v>
      </c>
    </row>
    <row r="1679" spans="1:6">
      <c r="A1679" s="98">
        <v>45100</v>
      </c>
      <c r="B1679" s="99" t="s">
        <v>119</v>
      </c>
      <c r="C1679" s="99">
        <v>40</v>
      </c>
      <c r="D1679" s="99" t="s">
        <v>114</v>
      </c>
      <c r="E1679" s="99" t="s">
        <v>108</v>
      </c>
      <c r="F1679" s="100">
        <v>882.3</v>
      </c>
    </row>
    <row r="1680" spans="1:6">
      <c r="A1680" s="98">
        <v>45063</v>
      </c>
      <c r="B1680" s="99" t="s">
        <v>119</v>
      </c>
      <c r="C1680" s="99">
        <v>12</v>
      </c>
      <c r="D1680" s="99" t="s">
        <v>110</v>
      </c>
      <c r="E1680" s="99" t="s">
        <v>106</v>
      </c>
      <c r="F1680" s="100">
        <v>299.39999999999998</v>
      </c>
    </row>
    <row r="1681" spans="1:6">
      <c r="A1681" s="98">
        <v>44966</v>
      </c>
      <c r="B1681" s="99" t="s">
        <v>107</v>
      </c>
      <c r="C1681" s="99">
        <v>400</v>
      </c>
      <c r="D1681" s="99" t="s">
        <v>110</v>
      </c>
      <c r="E1681" s="99" t="s">
        <v>109</v>
      </c>
      <c r="F1681" s="100">
        <v>5738.4999999999991</v>
      </c>
    </row>
    <row r="1682" spans="1:6">
      <c r="A1682" s="98">
        <v>45101</v>
      </c>
      <c r="B1682" s="99" t="s">
        <v>117</v>
      </c>
      <c r="C1682" s="99">
        <v>550</v>
      </c>
      <c r="D1682" s="99" t="s">
        <v>114</v>
      </c>
      <c r="E1682" s="99" t="s">
        <v>105</v>
      </c>
      <c r="F1682" s="100">
        <v>8206.6875</v>
      </c>
    </row>
    <row r="1683" spans="1:6">
      <c r="A1683" s="98">
        <v>44962</v>
      </c>
      <c r="B1683" s="99" t="s">
        <v>107</v>
      </c>
      <c r="C1683" s="99">
        <v>475</v>
      </c>
      <c r="D1683" s="99" t="s">
        <v>9</v>
      </c>
      <c r="E1683" s="99" t="s">
        <v>105</v>
      </c>
      <c r="F1683" s="100">
        <v>7633.84375</v>
      </c>
    </row>
    <row r="1684" spans="1:6">
      <c r="A1684" s="98">
        <v>45266</v>
      </c>
      <c r="B1684" s="99" t="s">
        <v>117</v>
      </c>
      <c r="C1684" s="99">
        <v>42</v>
      </c>
      <c r="D1684" s="99" t="s">
        <v>9</v>
      </c>
      <c r="E1684" s="99" t="s">
        <v>108</v>
      </c>
      <c r="F1684" s="100">
        <v>997.81500000000005</v>
      </c>
    </row>
    <row r="1685" spans="1:6">
      <c r="A1685" s="98">
        <v>45013</v>
      </c>
      <c r="B1685" s="99" t="s">
        <v>119</v>
      </c>
      <c r="C1685" s="99">
        <v>3</v>
      </c>
      <c r="D1685" s="99" t="s">
        <v>110</v>
      </c>
      <c r="E1685" s="99" t="s">
        <v>109</v>
      </c>
      <c r="F1685" s="100">
        <v>74.849999999999994</v>
      </c>
    </row>
    <row r="1686" spans="1:6">
      <c r="A1686" s="98">
        <v>45289</v>
      </c>
      <c r="B1686" s="99" t="s">
        <v>117</v>
      </c>
      <c r="C1686" s="99">
        <v>42</v>
      </c>
      <c r="D1686" s="99" t="s">
        <v>114</v>
      </c>
      <c r="E1686" s="99" t="s">
        <v>111</v>
      </c>
      <c r="F1686" s="100">
        <v>926.41499999999985</v>
      </c>
    </row>
    <row r="1687" spans="1:6">
      <c r="A1687" s="98">
        <v>45084</v>
      </c>
      <c r="B1687" s="99" t="s">
        <v>118</v>
      </c>
      <c r="C1687" s="99">
        <v>18</v>
      </c>
      <c r="D1687" s="99" t="s">
        <v>114</v>
      </c>
      <c r="E1687" s="99" t="s">
        <v>115</v>
      </c>
      <c r="F1687" s="100">
        <v>467.09999999999997</v>
      </c>
    </row>
    <row r="1688" spans="1:6">
      <c r="A1688" s="98">
        <v>45257</v>
      </c>
      <c r="B1688" s="99" t="s">
        <v>119</v>
      </c>
      <c r="C1688" s="99">
        <v>550</v>
      </c>
      <c r="D1688" s="99" t="s">
        <v>112</v>
      </c>
      <c r="E1688" s="99" t="s">
        <v>109</v>
      </c>
      <c r="F1688" s="100">
        <v>11052.9375</v>
      </c>
    </row>
    <row r="1689" spans="1:6">
      <c r="A1689" s="98">
        <v>45089</v>
      </c>
      <c r="B1689" s="99" t="s">
        <v>117</v>
      </c>
      <c r="C1689" s="99">
        <v>37</v>
      </c>
      <c r="D1689" s="99" t="s">
        <v>110</v>
      </c>
      <c r="E1689" s="99" t="s">
        <v>111</v>
      </c>
      <c r="F1689" s="100">
        <v>784.67750000000001</v>
      </c>
    </row>
    <row r="1690" spans="1:6">
      <c r="A1690" s="98">
        <v>45180</v>
      </c>
      <c r="B1690" s="99" t="s">
        <v>119</v>
      </c>
      <c r="C1690" s="99">
        <v>600</v>
      </c>
      <c r="D1690" s="99" t="s">
        <v>114</v>
      </c>
      <c r="E1690" s="99" t="s">
        <v>108</v>
      </c>
      <c r="F1690" s="100">
        <v>8952.75</v>
      </c>
    </row>
    <row r="1691" spans="1:6">
      <c r="A1691" s="98">
        <v>45145</v>
      </c>
      <c r="B1691" s="99" t="s">
        <v>116</v>
      </c>
      <c r="C1691" s="99">
        <v>12</v>
      </c>
      <c r="D1691" s="99" t="s">
        <v>112</v>
      </c>
      <c r="E1691" s="99" t="s">
        <v>105</v>
      </c>
      <c r="F1691" s="100">
        <v>419.40000000000003</v>
      </c>
    </row>
    <row r="1692" spans="1:6">
      <c r="A1692" s="98">
        <v>45210</v>
      </c>
      <c r="B1692" s="99" t="s">
        <v>116</v>
      </c>
      <c r="C1692" s="99">
        <v>1</v>
      </c>
      <c r="D1692" s="99" t="s">
        <v>112</v>
      </c>
      <c r="E1692" s="99" t="s">
        <v>113</v>
      </c>
      <c r="F1692" s="100">
        <v>34.950000000000003</v>
      </c>
    </row>
    <row r="1693" spans="1:6">
      <c r="A1693" s="98">
        <v>45180</v>
      </c>
      <c r="B1693" s="99" t="s">
        <v>107</v>
      </c>
      <c r="C1693" s="99">
        <v>175</v>
      </c>
      <c r="D1693" s="99" t="s">
        <v>110</v>
      </c>
      <c r="E1693" s="99" t="s">
        <v>108</v>
      </c>
      <c r="F1693" s="100">
        <v>3056.375</v>
      </c>
    </row>
    <row r="1694" spans="1:6">
      <c r="A1694" s="98">
        <v>44969</v>
      </c>
      <c r="B1694" s="99" t="s">
        <v>117</v>
      </c>
      <c r="C1694" s="99">
        <v>17</v>
      </c>
      <c r="D1694" s="99" t="s">
        <v>6</v>
      </c>
      <c r="E1694" s="99" t="s">
        <v>108</v>
      </c>
      <c r="F1694" s="100">
        <v>742.73</v>
      </c>
    </row>
    <row r="1695" spans="1:6">
      <c r="A1695" s="98">
        <v>45203</v>
      </c>
      <c r="B1695" s="99" t="s">
        <v>119</v>
      </c>
      <c r="C1695" s="99">
        <v>225</v>
      </c>
      <c r="D1695" s="99" t="s">
        <v>9</v>
      </c>
      <c r="E1695" s="99" t="s">
        <v>113</v>
      </c>
      <c r="F1695" s="100">
        <v>4402.1249999999991</v>
      </c>
    </row>
    <row r="1696" spans="1:6">
      <c r="A1696" s="98">
        <v>45156</v>
      </c>
      <c r="B1696" s="99" t="s">
        <v>117</v>
      </c>
      <c r="C1696" s="99">
        <v>5</v>
      </c>
      <c r="D1696" s="99" t="s">
        <v>114</v>
      </c>
      <c r="E1696" s="99" t="s">
        <v>115</v>
      </c>
      <c r="F1696" s="100">
        <v>129.75</v>
      </c>
    </row>
    <row r="1697" spans="1:6">
      <c r="A1697" s="98">
        <v>45038</v>
      </c>
      <c r="B1697" s="99" t="s">
        <v>119</v>
      </c>
      <c r="C1697" s="99">
        <v>75</v>
      </c>
      <c r="D1697" s="99" t="s">
        <v>6</v>
      </c>
      <c r="E1697" s="99" t="s">
        <v>111</v>
      </c>
      <c r="F1697" s="100">
        <v>2457.5625</v>
      </c>
    </row>
    <row r="1698" spans="1:6">
      <c r="A1698" s="98">
        <v>45030</v>
      </c>
      <c r="B1698" s="99" t="s">
        <v>119</v>
      </c>
      <c r="C1698" s="99">
        <v>175</v>
      </c>
      <c r="D1698" s="99" t="s">
        <v>114</v>
      </c>
      <c r="E1698" s="99" t="s">
        <v>111</v>
      </c>
      <c r="F1698" s="100">
        <v>3178.875</v>
      </c>
    </row>
    <row r="1699" spans="1:6">
      <c r="A1699" s="98">
        <v>45115</v>
      </c>
      <c r="B1699" s="99" t="s">
        <v>119</v>
      </c>
      <c r="C1699" s="99">
        <v>5</v>
      </c>
      <c r="D1699" s="99" t="s">
        <v>114</v>
      </c>
      <c r="E1699" s="99" t="s">
        <v>113</v>
      </c>
      <c r="F1699" s="100">
        <v>129.75</v>
      </c>
    </row>
    <row r="1700" spans="1:6">
      <c r="A1700" s="98">
        <v>44930</v>
      </c>
      <c r="B1700" s="99" t="s">
        <v>117</v>
      </c>
      <c r="C1700" s="99">
        <v>75</v>
      </c>
      <c r="D1700" s="99" t="s">
        <v>114</v>
      </c>
      <c r="E1700" s="99" t="s">
        <v>109</v>
      </c>
      <c r="F1700" s="100">
        <v>1459.6875</v>
      </c>
    </row>
    <row r="1701" spans="1:6">
      <c r="A1701" s="98">
        <v>45284</v>
      </c>
      <c r="B1701" s="99" t="s">
        <v>117</v>
      </c>
      <c r="C1701" s="99">
        <v>31</v>
      </c>
      <c r="D1701" s="99" t="s">
        <v>112</v>
      </c>
      <c r="E1701" s="99" t="s">
        <v>113</v>
      </c>
      <c r="F1701" s="100">
        <v>920.93250000000012</v>
      </c>
    </row>
    <row r="1702" spans="1:6">
      <c r="A1702" s="98">
        <v>45281</v>
      </c>
      <c r="B1702" s="99" t="s">
        <v>116</v>
      </c>
      <c r="C1702" s="99">
        <v>75</v>
      </c>
      <c r="D1702" s="99" t="s">
        <v>110</v>
      </c>
      <c r="E1702" s="99" t="s">
        <v>113</v>
      </c>
      <c r="F1702" s="100">
        <v>1403.4375</v>
      </c>
    </row>
    <row r="1703" spans="1:6">
      <c r="A1703" s="98">
        <v>45037</v>
      </c>
      <c r="B1703" s="99" t="s">
        <v>107</v>
      </c>
      <c r="C1703" s="99">
        <v>49</v>
      </c>
      <c r="D1703" s="99" t="s">
        <v>110</v>
      </c>
      <c r="E1703" s="99" t="s">
        <v>115</v>
      </c>
      <c r="F1703" s="100">
        <v>916.91249999999991</v>
      </c>
    </row>
    <row r="1704" spans="1:6">
      <c r="A1704" s="98">
        <v>44981</v>
      </c>
      <c r="B1704" s="99" t="s">
        <v>118</v>
      </c>
      <c r="C1704" s="99">
        <v>25</v>
      </c>
      <c r="D1704" s="99" t="s">
        <v>112</v>
      </c>
      <c r="E1704" s="99" t="s">
        <v>106</v>
      </c>
      <c r="F1704" s="100">
        <v>742.68750000000011</v>
      </c>
    </row>
    <row r="1705" spans="1:6">
      <c r="A1705" s="98">
        <v>45124</v>
      </c>
      <c r="B1705" s="99" t="s">
        <v>117</v>
      </c>
      <c r="C1705" s="99">
        <v>500</v>
      </c>
      <c r="D1705" s="99" t="s">
        <v>9</v>
      </c>
      <c r="E1705" s="99" t="s">
        <v>115</v>
      </c>
      <c r="F1705" s="100">
        <v>8035.625</v>
      </c>
    </row>
    <row r="1706" spans="1:6">
      <c r="A1706" s="98">
        <v>45194</v>
      </c>
      <c r="B1706" s="99" t="s">
        <v>107</v>
      </c>
      <c r="C1706" s="99">
        <v>4</v>
      </c>
      <c r="D1706" s="99" t="s">
        <v>6</v>
      </c>
      <c r="E1706" s="99" t="s">
        <v>111</v>
      </c>
      <c r="F1706" s="100">
        <v>174.76</v>
      </c>
    </row>
    <row r="1707" spans="1:6">
      <c r="A1707" s="98">
        <v>45282</v>
      </c>
      <c r="B1707" s="99" t="s">
        <v>117</v>
      </c>
      <c r="C1707" s="99">
        <v>43</v>
      </c>
      <c r="D1707" s="99" t="s">
        <v>112</v>
      </c>
      <c r="E1707" s="99" t="s">
        <v>105</v>
      </c>
      <c r="F1707" s="100">
        <v>1277.4225000000001</v>
      </c>
    </row>
    <row r="1708" spans="1:6">
      <c r="A1708" s="98">
        <v>45162</v>
      </c>
      <c r="B1708" s="99" t="s">
        <v>119</v>
      </c>
      <c r="C1708" s="99">
        <v>28</v>
      </c>
      <c r="D1708" s="99" t="s">
        <v>9</v>
      </c>
      <c r="E1708" s="99" t="s">
        <v>108</v>
      </c>
      <c r="F1708" s="100">
        <v>665.21</v>
      </c>
    </row>
    <row r="1709" spans="1:6">
      <c r="A1709" s="98">
        <v>45178</v>
      </c>
      <c r="B1709" s="99" t="s">
        <v>118</v>
      </c>
      <c r="C1709" s="99">
        <v>14</v>
      </c>
      <c r="D1709" s="99" t="s">
        <v>6</v>
      </c>
      <c r="E1709" s="99" t="s">
        <v>115</v>
      </c>
      <c r="F1709" s="100">
        <v>611.66</v>
      </c>
    </row>
    <row r="1710" spans="1:6">
      <c r="A1710" s="98">
        <v>44995</v>
      </c>
      <c r="B1710" s="99" t="s">
        <v>119</v>
      </c>
      <c r="C1710" s="99">
        <v>27</v>
      </c>
      <c r="D1710" s="99" t="s">
        <v>112</v>
      </c>
      <c r="E1710" s="99" t="s">
        <v>115</v>
      </c>
      <c r="F1710" s="100">
        <v>802.10250000000008</v>
      </c>
    </row>
    <row r="1711" spans="1:6">
      <c r="A1711" s="98">
        <v>45227</v>
      </c>
      <c r="B1711" s="99" t="s">
        <v>117</v>
      </c>
      <c r="C1711" s="99">
        <v>225</v>
      </c>
      <c r="D1711" s="99" t="s">
        <v>110</v>
      </c>
      <c r="E1711" s="99" t="s">
        <v>108</v>
      </c>
      <c r="F1711" s="100">
        <v>3929.625</v>
      </c>
    </row>
    <row r="1712" spans="1:6">
      <c r="A1712" s="98">
        <v>45143</v>
      </c>
      <c r="B1712" s="99" t="s">
        <v>119</v>
      </c>
      <c r="C1712" s="99">
        <v>350</v>
      </c>
      <c r="D1712" s="99" t="s">
        <v>114</v>
      </c>
      <c r="E1712" s="99" t="s">
        <v>111</v>
      </c>
      <c r="F1712" s="100">
        <v>5222.4375</v>
      </c>
    </row>
    <row r="1713" spans="1:6">
      <c r="A1713" s="98">
        <v>45000</v>
      </c>
      <c r="B1713" s="99" t="s">
        <v>107</v>
      </c>
      <c r="C1713" s="99">
        <v>48</v>
      </c>
      <c r="D1713" s="99" t="s">
        <v>114</v>
      </c>
      <c r="E1713" s="99" t="s">
        <v>106</v>
      </c>
      <c r="F1713" s="100">
        <v>934.19999999999993</v>
      </c>
    </row>
    <row r="1714" spans="1:6">
      <c r="A1714" s="98">
        <v>44987</v>
      </c>
      <c r="B1714" s="99" t="s">
        <v>116</v>
      </c>
      <c r="C1714" s="99">
        <v>43</v>
      </c>
      <c r="D1714" s="99" t="s">
        <v>6</v>
      </c>
      <c r="E1714" s="99" t="s">
        <v>113</v>
      </c>
      <c r="F1714" s="100">
        <v>1596.8695</v>
      </c>
    </row>
    <row r="1715" spans="1:6">
      <c r="A1715" s="98">
        <v>45032</v>
      </c>
      <c r="B1715" s="99" t="s">
        <v>118</v>
      </c>
      <c r="C1715" s="99">
        <v>525</v>
      </c>
      <c r="D1715" s="99" t="s">
        <v>112</v>
      </c>
      <c r="E1715" s="99" t="s">
        <v>113</v>
      </c>
      <c r="F1715" s="100">
        <v>10550.53125</v>
      </c>
    </row>
    <row r="1716" spans="1:6">
      <c r="A1716" s="98">
        <v>45022</v>
      </c>
      <c r="B1716" s="99" t="s">
        <v>118</v>
      </c>
      <c r="C1716" s="99">
        <v>7</v>
      </c>
      <c r="D1716" s="99" t="s">
        <v>6</v>
      </c>
      <c r="E1716" s="99" t="s">
        <v>109</v>
      </c>
      <c r="F1716" s="100">
        <v>305.83</v>
      </c>
    </row>
    <row r="1717" spans="1:6">
      <c r="A1717" s="98">
        <v>45170</v>
      </c>
      <c r="B1717" s="99" t="s">
        <v>119</v>
      </c>
      <c r="C1717" s="99">
        <v>475</v>
      </c>
      <c r="D1717" s="99" t="s">
        <v>112</v>
      </c>
      <c r="E1717" s="99" t="s">
        <v>115</v>
      </c>
      <c r="F1717" s="100">
        <v>9545.71875</v>
      </c>
    </row>
    <row r="1718" spans="1:6">
      <c r="A1718" s="98">
        <v>45040</v>
      </c>
      <c r="B1718" s="99" t="s">
        <v>107</v>
      </c>
      <c r="C1718" s="99">
        <v>6</v>
      </c>
      <c r="D1718" s="99" t="s">
        <v>6</v>
      </c>
      <c r="E1718" s="99" t="s">
        <v>105</v>
      </c>
      <c r="F1718" s="100">
        <v>262.14</v>
      </c>
    </row>
    <row r="1719" spans="1:6">
      <c r="A1719" s="98">
        <v>44978</v>
      </c>
      <c r="B1719" s="99" t="s">
        <v>117</v>
      </c>
      <c r="C1719" s="99">
        <v>47</v>
      </c>
      <c r="D1719" s="99" t="s">
        <v>6</v>
      </c>
      <c r="E1719" s="99" t="s">
        <v>115</v>
      </c>
      <c r="F1719" s="100">
        <v>1745.4154999999998</v>
      </c>
    </row>
    <row r="1720" spans="1:6">
      <c r="A1720" s="98">
        <v>45086</v>
      </c>
      <c r="B1720" s="99" t="s">
        <v>119</v>
      </c>
      <c r="C1720" s="99">
        <v>2</v>
      </c>
      <c r="D1720" s="99" t="s">
        <v>112</v>
      </c>
      <c r="E1720" s="99" t="s">
        <v>108</v>
      </c>
      <c r="F1720" s="100">
        <v>69.900000000000006</v>
      </c>
    </row>
    <row r="1721" spans="1:6">
      <c r="A1721" s="98">
        <v>45277</v>
      </c>
      <c r="B1721" s="99" t="s">
        <v>118</v>
      </c>
      <c r="C1721" s="99">
        <v>150</v>
      </c>
      <c r="D1721" s="99" t="s">
        <v>112</v>
      </c>
      <c r="E1721" s="99" t="s">
        <v>109</v>
      </c>
      <c r="F1721" s="100">
        <v>3669.75</v>
      </c>
    </row>
    <row r="1722" spans="1:6">
      <c r="A1722" s="98">
        <v>45102</v>
      </c>
      <c r="B1722" s="99" t="s">
        <v>119</v>
      </c>
      <c r="C1722" s="99">
        <v>5</v>
      </c>
      <c r="D1722" s="99" t="s">
        <v>6</v>
      </c>
      <c r="E1722" s="99" t="s">
        <v>105</v>
      </c>
      <c r="F1722" s="100">
        <v>218.45</v>
      </c>
    </row>
    <row r="1723" spans="1:6">
      <c r="A1723" s="98">
        <v>45168</v>
      </c>
      <c r="B1723" s="99" t="s">
        <v>118</v>
      </c>
      <c r="C1723" s="99">
        <v>200</v>
      </c>
      <c r="D1723" s="99" t="s">
        <v>112</v>
      </c>
      <c r="E1723" s="99" t="s">
        <v>108</v>
      </c>
      <c r="F1723" s="100">
        <v>4893</v>
      </c>
    </row>
    <row r="1724" spans="1:6">
      <c r="A1724" s="98">
        <v>45186</v>
      </c>
      <c r="B1724" s="99" t="s">
        <v>107</v>
      </c>
      <c r="C1724" s="99">
        <v>21</v>
      </c>
      <c r="D1724" s="99" t="s">
        <v>112</v>
      </c>
      <c r="E1724" s="99" t="s">
        <v>105</v>
      </c>
      <c r="F1724" s="100">
        <v>733.95</v>
      </c>
    </row>
    <row r="1725" spans="1:6">
      <c r="A1725" s="98">
        <v>45151</v>
      </c>
      <c r="B1725" s="99" t="s">
        <v>118</v>
      </c>
      <c r="C1725" s="99">
        <v>15</v>
      </c>
      <c r="D1725" s="99" t="s">
        <v>110</v>
      </c>
      <c r="E1725" s="99" t="s">
        <v>115</v>
      </c>
      <c r="F1725" s="100">
        <v>374.25</v>
      </c>
    </row>
    <row r="1726" spans="1:6">
      <c r="A1726" s="98">
        <v>45179</v>
      </c>
      <c r="B1726" s="99" t="s">
        <v>118</v>
      </c>
      <c r="C1726" s="99">
        <v>47</v>
      </c>
      <c r="D1726" s="99" t="s">
        <v>6</v>
      </c>
      <c r="E1726" s="99" t="s">
        <v>106</v>
      </c>
      <c r="F1726" s="100">
        <v>1745.4154999999998</v>
      </c>
    </row>
    <row r="1727" spans="1:6">
      <c r="A1727" s="98">
        <v>45229</v>
      </c>
      <c r="B1727" s="99" t="s">
        <v>116</v>
      </c>
      <c r="C1727" s="99">
        <v>400</v>
      </c>
      <c r="D1727" s="99" t="s">
        <v>114</v>
      </c>
      <c r="E1727" s="99" t="s">
        <v>105</v>
      </c>
      <c r="F1727" s="100">
        <v>5968.4999999999991</v>
      </c>
    </row>
    <row r="1728" spans="1:6">
      <c r="A1728" s="98">
        <v>45166</v>
      </c>
      <c r="B1728" s="99" t="s">
        <v>118</v>
      </c>
      <c r="C1728" s="99">
        <v>1</v>
      </c>
      <c r="D1728" s="99" t="s">
        <v>114</v>
      </c>
      <c r="E1728" s="99" t="s">
        <v>106</v>
      </c>
      <c r="F1728" s="100">
        <v>25.95</v>
      </c>
    </row>
    <row r="1729" spans="1:6">
      <c r="A1729" s="98">
        <v>45103</v>
      </c>
      <c r="B1729" s="99" t="s">
        <v>107</v>
      </c>
      <c r="C1729" s="99">
        <v>3</v>
      </c>
      <c r="D1729" s="99" t="s">
        <v>110</v>
      </c>
      <c r="E1729" s="99" t="s">
        <v>105</v>
      </c>
      <c r="F1729" s="100">
        <v>74.849999999999994</v>
      </c>
    </row>
    <row r="1730" spans="1:6">
      <c r="A1730" s="98">
        <v>45133</v>
      </c>
      <c r="B1730" s="99" t="s">
        <v>107</v>
      </c>
      <c r="C1730" s="99">
        <v>32</v>
      </c>
      <c r="D1730" s="99" t="s">
        <v>110</v>
      </c>
      <c r="E1730" s="99" t="s">
        <v>111</v>
      </c>
      <c r="F1730" s="100">
        <v>678.64</v>
      </c>
    </row>
    <row r="1731" spans="1:6">
      <c r="A1731" s="98">
        <v>45239</v>
      </c>
      <c r="B1731" s="99" t="s">
        <v>118</v>
      </c>
      <c r="C1731" s="99">
        <v>35</v>
      </c>
      <c r="D1731" s="99" t="s">
        <v>112</v>
      </c>
      <c r="E1731" s="99" t="s">
        <v>105</v>
      </c>
      <c r="F1731" s="100">
        <v>1039.7625</v>
      </c>
    </row>
    <row r="1732" spans="1:6">
      <c r="A1732" s="98">
        <v>45126</v>
      </c>
      <c r="B1732" s="99" t="s">
        <v>107</v>
      </c>
      <c r="C1732" s="99">
        <v>32</v>
      </c>
      <c r="D1732" s="99" t="s">
        <v>6</v>
      </c>
      <c r="E1732" s="99" t="s">
        <v>113</v>
      </c>
      <c r="F1732" s="100">
        <v>1188.3679999999999</v>
      </c>
    </row>
    <row r="1733" spans="1:6">
      <c r="A1733" s="98">
        <v>45244</v>
      </c>
      <c r="B1733" s="99" t="s">
        <v>117</v>
      </c>
      <c r="C1733" s="99">
        <v>31</v>
      </c>
      <c r="D1733" s="99" t="s">
        <v>110</v>
      </c>
      <c r="E1733" s="99" t="s">
        <v>106</v>
      </c>
      <c r="F1733" s="100">
        <v>657.4325</v>
      </c>
    </row>
    <row r="1734" spans="1:6">
      <c r="A1734" s="98">
        <v>45273</v>
      </c>
      <c r="B1734" s="99" t="s">
        <v>107</v>
      </c>
      <c r="C1734" s="99">
        <v>325</v>
      </c>
      <c r="D1734" s="99" t="s">
        <v>110</v>
      </c>
      <c r="E1734" s="99" t="s">
        <v>109</v>
      </c>
      <c r="F1734" s="100">
        <v>4662.5312499999991</v>
      </c>
    </row>
    <row r="1735" spans="1:6">
      <c r="A1735" s="98">
        <v>45150</v>
      </c>
      <c r="B1735" s="99" t="s">
        <v>107</v>
      </c>
      <c r="C1735" s="99">
        <v>375</v>
      </c>
      <c r="D1735" s="99" t="s">
        <v>112</v>
      </c>
      <c r="E1735" s="99" t="s">
        <v>105</v>
      </c>
      <c r="F1735" s="100">
        <v>7536.0937500000009</v>
      </c>
    </row>
    <row r="1736" spans="1:6">
      <c r="A1736" s="98">
        <v>45025</v>
      </c>
      <c r="B1736" s="99" t="s">
        <v>118</v>
      </c>
      <c r="C1736" s="99">
        <v>5</v>
      </c>
      <c r="D1736" s="99" t="s">
        <v>9</v>
      </c>
      <c r="E1736" s="99" t="s">
        <v>111</v>
      </c>
      <c r="F1736" s="100">
        <v>139.75</v>
      </c>
    </row>
    <row r="1737" spans="1:6">
      <c r="A1737" s="98">
        <v>45159</v>
      </c>
      <c r="B1737" s="99" t="s">
        <v>107</v>
      </c>
      <c r="C1737" s="99">
        <v>150</v>
      </c>
      <c r="D1737" s="99" t="s">
        <v>112</v>
      </c>
      <c r="E1737" s="99" t="s">
        <v>108</v>
      </c>
      <c r="F1737" s="100">
        <v>3669.75</v>
      </c>
    </row>
    <row r="1738" spans="1:6">
      <c r="A1738" s="98">
        <v>45171</v>
      </c>
      <c r="B1738" s="99" t="s">
        <v>107</v>
      </c>
      <c r="C1738" s="99">
        <v>43</v>
      </c>
      <c r="D1738" s="99" t="s">
        <v>112</v>
      </c>
      <c r="E1738" s="99" t="s">
        <v>113</v>
      </c>
      <c r="F1738" s="100">
        <v>1277.4225000000001</v>
      </c>
    </row>
    <row r="1739" spans="1:6">
      <c r="A1739" s="98">
        <v>44939</v>
      </c>
      <c r="B1739" s="99" t="s">
        <v>107</v>
      </c>
      <c r="C1739" s="99">
        <v>41</v>
      </c>
      <c r="D1739" s="99" t="s">
        <v>114</v>
      </c>
      <c r="E1739" s="99" t="s">
        <v>111</v>
      </c>
      <c r="F1739" s="100">
        <v>904.35749999999985</v>
      </c>
    </row>
    <row r="1740" spans="1:6">
      <c r="A1740" s="98">
        <v>45125</v>
      </c>
      <c r="B1740" s="99" t="s">
        <v>117</v>
      </c>
      <c r="C1740" s="99">
        <v>17</v>
      </c>
      <c r="D1740" s="99" t="s">
        <v>110</v>
      </c>
      <c r="E1740" s="99" t="s">
        <v>111</v>
      </c>
      <c r="F1740" s="100">
        <v>424.15</v>
      </c>
    </row>
    <row r="1741" spans="1:6">
      <c r="A1741" s="98">
        <v>45244</v>
      </c>
      <c r="B1741" s="99" t="s">
        <v>107</v>
      </c>
      <c r="C1741" s="99">
        <v>36</v>
      </c>
      <c r="D1741" s="99" t="s">
        <v>9</v>
      </c>
      <c r="E1741" s="99" t="s">
        <v>105</v>
      </c>
      <c r="F1741" s="100">
        <v>855.27</v>
      </c>
    </row>
    <row r="1742" spans="1:6">
      <c r="A1742" s="98">
        <v>45112</v>
      </c>
      <c r="B1742" s="99" t="s">
        <v>116</v>
      </c>
      <c r="C1742" s="99">
        <v>325</v>
      </c>
      <c r="D1742" s="99" t="s">
        <v>110</v>
      </c>
      <c r="E1742" s="99" t="s">
        <v>108</v>
      </c>
      <c r="F1742" s="100">
        <v>4662.5312499999991</v>
      </c>
    </row>
    <row r="1743" spans="1:6">
      <c r="A1743" s="98">
        <v>45110</v>
      </c>
      <c r="B1743" s="99" t="s">
        <v>117</v>
      </c>
      <c r="C1743" s="99">
        <v>350</v>
      </c>
      <c r="D1743" s="99" t="s">
        <v>114</v>
      </c>
      <c r="E1743" s="99" t="s">
        <v>115</v>
      </c>
      <c r="F1743" s="100">
        <v>5222.4375</v>
      </c>
    </row>
    <row r="1744" spans="1:6">
      <c r="A1744" s="98">
        <v>45003</v>
      </c>
      <c r="B1744" s="99" t="s">
        <v>116</v>
      </c>
      <c r="C1744" s="99">
        <v>26</v>
      </c>
      <c r="D1744" s="99" t="s">
        <v>114</v>
      </c>
      <c r="E1744" s="99" t="s">
        <v>106</v>
      </c>
      <c r="F1744" s="100">
        <v>573.49499999999989</v>
      </c>
    </row>
    <row r="1745" spans="1:6">
      <c r="A1745" s="98">
        <v>45088</v>
      </c>
      <c r="B1745" s="99" t="s">
        <v>119</v>
      </c>
      <c r="C1745" s="99">
        <v>300</v>
      </c>
      <c r="D1745" s="99" t="s">
        <v>114</v>
      </c>
      <c r="E1745" s="99" t="s">
        <v>108</v>
      </c>
      <c r="F1745" s="100">
        <v>4476.375</v>
      </c>
    </row>
    <row r="1746" spans="1:6">
      <c r="A1746" s="98">
        <v>45147</v>
      </c>
      <c r="B1746" s="99" t="s">
        <v>119</v>
      </c>
      <c r="C1746" s="99">
        <v>12</v>
      </c>
      <c r="D1746" s="99" t="s">
        <v>9</v>
      </c>
      <c r="E1746" s="99" t="s">
        <v>115</v>
      </c>
      <c r="F1746" s="100">
        <v>335.4</v>
      </c>
    </row>
    <row r="1747" spans="1:6">
      <c r="A1747" s="98">
        <v>45038</v>
      </c>
      <c r="B1747" s="99" t="s">
        <v>119</v>
      </c>
      <c r="C1747" s="99">
        <v>9</v>
      </c>
      <c r="D1747" s="99" t="s">
        <v>9</v>
      </c>
      <c r="E1747" s="99" t="s">
        <v>115</v>
      </c>
      <c r="F1747" s="100">
        <v>251.54999999999998</v>
      </c>
    </row>
    <row r="1748" spans="1:6">
      <c r="A1748" s="98">
        <v>45013</v>
      </c>
      <c r="B1748" s="99" t="s">
        <v>117</v>
      </c>
      <c r="C1748" s="99">
        <v>29</v>
      </c>
      <c r="D1748" s="99" t="s">
        <v>112</v>
      </c>
      <c r="E1748" s="99" t="s">
        <v>109</v>
      </c>
      <c r="F1748" s="100">
        <v>861.51750000000004</v>
      </c>
    </row>
    <row r="1749" spans="1:6">
      <c r="A1749" s="98">
        <v>45277</v>
      </c>
      <c r="B1749" s="99" t="s">
        <v>117</v>
      </c>
      <c r="C1749" s="99">
        <v>525</v>
      </c>
      <c r="D1749" s="99" t="s">
        <v>110</v>
      </c>
      <c r="E1749" s="99" t="s">
        <v>106</v>
      </c>
      <c r="F1749" s="100">
        <v>7531.7812499999991</v>
      </c>
    </row>
    <row r="1750" spans="1:6">
      <c r="A1750" s="98">
        <v>44965</v>
      </c>
      <c r="B1750" s="99" t="s">
        <v>117</v>
      </c>
      <c r="C1750" s="99">
        <v>9</v>
      </c>
      <c r="D1750" s="99" t="s">
        <v>112</v>
      </c>
      <c r="E1750" s="99" t="s">
        <v>113</v>
      </c>
      <c r="F1750" s="100">
        <v>314.55</v>
      </c>
    </row>
    <row r="1751" spans="1:6">
      <c r="A1751" s="98">
        <v>45038</v>
      </c>
      <c r="B1751" s="99" t="s">
        <v>118</v>
      </c>
      <c r="C1751" s="99">
        <v>24</v>
      </c>
      <c r="D1751" s="99" t="s">
        <v>6</v>
      </c>
      <c r="E1751" s="99" t="s">
        <v>108</v>
      </c>
      <c r="F1751" s="100">
        <v>891.27599999999995</v>
      </c>
    </row>
    <row r="1752" spans="1:6">
      <c r="A1752" s="98">
        <v>45026</v>
      </c>
      <c r="B1752" s="99" t="s">
        <v>118</v>
      </c>
      <c r="C1752" s="99">
        <v>11</v>
      </c>
      <c r="D1752" s="99" t="s">
        <v>110</v>
      </c>
      <c r="E1752" s="99" t="s">
        <v>115</v>
      </c>
      <c r="F1752" s="100">
        <v>274.45</v>
      </c>
    </row>
    <row r="1753" spans="1:6">
      <c r="A1753" s="98">
        <v>45248</v>
      </c>
      <c r="B1753" s="99" t="s">
        <v>117</v>
      </c>
      <c r="C1753" s="99">
        <v>400</v>
      </c>
      <c r="D1753" s="99" t="s">
        <v>114</v>
      </c>
      <c r="E1753" s="99" t="s">
        <v>111</v>
      </c>
      <c r="F1753" s="100">
        <v>5968.4999999999991</v>
      </c>
    </row>
    <row r="1754" spans="1:6">
      <c r="A1754" s="98">
        <v>45031</v>
      </c>
      <c r="B1754" s="99" t="s">
        <v>117</v>
      </c>
      <c r="C1754" s="99">
        <v>150</v>
      </c>
      <c r="D1754" s="99" t="s">
        <v>9</v>
      </c>
      <c r="E1754" s="99" t="s">
        <v>106</v>
      </c>
      <c r="F1754" s="100">
        <v>2934.7499999999995</v>
      </c>
    </row>
    <row r="1755" spans="1:6">
      <c r="A1755" s="98">
        <v>45175</v>
      </c>
      <c r="B1755" s="99" t="s">
        <v>119</v>
      </c>
      <c r="C1755" s="99">
        <v>6</v>
      </c>
      <c r="D1755" s="99" t="s">
        <v>9</v>
      </c>
      <c r="E1755" s="99" t="s">
        <v>113</v>
      </c>
      <c r="F1755" s="100">
        <v>167.7</v>
      </c>
    </row>
    <row r="1756" spans="1:6">
      <c r="A1756" s="98">
        <v>45133</v>
      </c>
      <c r="B1756" s="99" t="s">
        <v>116</v>
      </c>
      <c r="C1756" s="99">
        <v>525</v>
      </c>
      <c r="D1756" s="99" t="s">
        <v>112</v>
      </c>
      <c r="E1756" s="99" t="s">
        <v>106</v>
      </c>
      <c r="F1756" s="100">
        <v>10550.53125</v>
      </c>
    </row>
    <row r="1757" spans="1:6">
      <c r="A1757" s="98">
        <v>45066</v>
      </c>
      <c r="B1757" s="99" t="s">
        <v>119</v>
      </c>
      <c r="C1757" s="99">
        <v>1</v>
      </c>
      <c r="D1757" s="99" t="s">
        <v>6</v>
      </c>
      <c r="E1757" s="99" t="s">
        <v>105</v>
      </c>
      <c r="F1757" s="100">
        <v>43.69</v>
      </c>
    </row>
    <row r="1758" spans="1:6">
      <c r="A1758" s="98">
        <v>45154</v>
      </c>
      <c r="B1758" s="99" t="s">
        <v>116</v>
      </c>
      <c r="C1758" s="99">
        <v>350</v>
      </c>
      <c r="D1758" s="99" t="s">
        <v>110</v>
      </c>
      <c r="E1758" s="99" t="s">
        <v>109</v>
      </c>
      <c r="F1758" s="100">
        <v>5021.1874999999991</v>
      </c>
    </row>
    <row r="1759" spans="1:6">
      <c r="A1759" s="98">
        <v>45070</v>
      </c>
      <c r="B1759" s="99" t="s">
        <v>117</v>
      </c>
      <c r="C1759" s="99">
        <v>375</v>
      </c>
      <c r="D1759" s="99" t="s">
        <v>110</v>
      </c>
      <c r="E1759" s="99" t="s">
        <v>109</v>
      </c>
      <c r="F1759" s="100">
        <v>5379.8437499999991</v>
      </c>
    </row>
    <row r="1760" spans="1:6">
      <c r="A1760" s="98">
        <v>45112</v>
      </c>
      <c r="B1760" s="99" t="s">
        <v>119</v>
      </c>
      <c r="C1760" s="99">
        <v>225</v>
      </c>
      <c r="D1760" s="99" t="s">
        <v>110</v>
      </c>
      <c r="E1760" s="99" t="s">
        <v>105</v>
      </c>
      <c r="F1760" s="100">
        <v>3929.625</v>
      </c>
    </row>
    <row r="1761" spans="1:6">
      <c r="A1761" s="98">
        <v>45240</v>
      </c>
      <c r="B1761" s="99" t="s">
        <v>116</v>
      </c>
      <c r="C1761" s="99">
        <v>4</v>
      </c>
      <c r="D1761" s="99" t="s">
        <v>6</v>
      </c>
      <c r="E1761" s="99" t="s">
        <v>106</v>
      </c>
      <c r="F1761" s="100">
        <v>174.76</v>
      </c>
    </row>
    <row r="1762" spans="1:6">
      <c r="A1762" s="98">
        <v>45021</v>
      </c>
      <c r="B1762" s="99" t="s">
        <v>107</v>
      </c>
      <c r="C1762" s="99">
        <v>4</v>
      </c>
      <c r="D1762" s="99" t="s">
        <v>9</v>
      </c>
      <c r="E1762" s="99" t="s">
        <v>109</v>
      </c>
      <c r="F1762" s="100">
        <v>111.8</v>
      </c>
    </row>
    <row r="1763" spans="1:6">
      <c r="A1763" s="98">
        <v>45093</v>
      </c>
      <c r="B1763" s="99" t="s">
        <v>116</v>
      </c>
      <c r="C1763" s="99">
        <v>45</v>
      </c>
      <c r="D1763" s="99" t="s">
        <v>6</v>
      </c>
      <c r="E1763" s="99" t="s">
        <v>108</v>
      </c>
      <c r="F1763" s="100">
        <v>1671.1424999999999</v>
      </c>
    </row>
    <row r="1764" spans="1:6">
      <c r="A1764" s="98">
        <v>45005</v>
      </c>
      <c r="B1764" s="99" t="s">
        <v>119</v>
      </c>
      <c r="C1764" s="99">
        <v>15</v>
      </c>
      <c r="D1764" s="99" t="s">
        <v>110</v>
      </c>
      <c r="E1764" s="99" t="s">
        <v>115</v>
      </c>
      <c r="F1764" s="100">
        <v>374.25</v>
      </c>
    </row>
    <row r="1765" spans="1:6">
      <c r="A1765" s="98">
        <v>45147</v>
      </c>
      <c r="B1765" s="99" t="s">
        <v>117</v>
      </c>
      <c r="C1765" s="99">
        <v>6</v>
      </c>
      <c r="D1765" s="99" t="s">
        <v>112</v>
      </c>
      <c r="E1765" s="99" t="s">
        <v>109</v>
      </c>
      <c r="F1765" s="100">
        <v>209.70000000000002</v>
      </c>
    </row>
    <row r="1766" spans="1:6">
      <c r="A1766" s="98">
        <v>45081</v>
      </c>
      <c r="B1766" s="99" t="s">
        <v>107</v>
      </c>
      <c r="C1766" s="99">
        <v>37</v>
      </c>
      <c r="D1766" s="99" t="s">
        <v>6</v>
      </c>
      <c r="E1766" s="99" t="s">
        <v>105</v>
      </c>
      <c r="F1766" s="100">
        <v>1374.0504999999998</v>
      </c>
    </row>
    <row r="1767" spans="1:6">
      <c r="A1767" s="98">
        <v>45201</v>
      </c>
      <c r="B1767" s="99" t="s">
        <v>117</v>
      </c>
      <c r="C1767" s="99">
        <v>150</v>
      </c>
      <c r="D1767" s="99" t="s">
        <v>112</v>
      </c>
      <c r="E1767" s="99" t="s">
        <v>111</v>
      </c>
      <c r="F1767" s="100">
        <v>3669.75</v>
      </c>
    </row>
    <row r="1768" spans="1:6">
      <c r="A1768" s="98">
        <v>45271</v>
      </c>
      <c r="B1768" s="99" t="s">
        <v>116</v>
      </c>
      <c r="C1768" s="99">
        <v>600</v>
      </c>
      <c r="D1768" s="99" t="s">
        <v>6</v>
      </c>
      <c r="E1768" s="99" t="s">
        <v>105</v>
      </c>
      <c r="F1768" s="100">
        <v>15073.049999999997</v>
      </c>
    </row>
    <row r="1769" spans="1:6">
      <c r="A1769" s="98">
        <v>45208</v>
      </c>
      <c r="B1769" s="99" t="s">
        <v>118</v>
      </c>
      <c r="C1769" s="99">
        <v>11</v>
      </c>
      <c r="D1769" s="99" t="s">
        <v>112</v>
      </c>
      <c r="E1769" s="99" t="s">
        <v>105</v>
      </c>
      <c r="F1769" s="100">
        <v>384.45000000000005</v>
      </c>
    </row>
    <row r="1770" spans="1:6">
      <c r="A1770" s="98">
        <v>45253</v>
      </c>
      <c r="B1770" s="99" t="s">
        <v>117</v>
      </c>
      <c r="C1770" s="99">
        <v>47</v>
      </c>
      <c r="D1770" s="99" t="s">
        <v>114</v>
      </c>
      <c r="E1770" s="99" t="s">
        <v>105</v>
      </c>
      <c r="F1770" s="100">
        <v>1036.7024999999999</v>
      </c>
    </row>
    <row r="1771" spans="1:6">
      <c r="A1771" s="98">
        <v>45143</v>
      </c>
      <c r="B1771" s="99" t="s">
        <v>118</v>
      </c>
      <c r="C1771" s="99">
        <v>14</v>
      </c>
      <c r="D1771" s="99" t="s">
        <v>112</v>
      </c>
      <c r="E1771" s="99" t="s">
        <v>111</v>
      </c>
      <c r="F1771" s="100">
        <v>489.30000000000007</v>
      </c>
    </row>
    <row r="1772" spans="1:6">
      <c r="A1772" s="98">
        <v>45070</v>
      </c>
      <c r="B1772" s="99" t="s">
        <v>107</v>
      </c>
      <c r="C1772" s="99">
        <v>275</v>
      </c>
      <c r="D1772" s="99" t="s">
        <v>9</v>
      </c>
      <c r="E1772" s="99" t="s">
        <v>109</v>
      </c>
      <c r="F1772" s="100">
        <v>4419.59375</v>
      </c>
    </row>
    <row r="1773" spans="1:6">
      <c r="A1773" s="98">
        <v>45126</v>
      </c>
      <c r="B1773" s="99" t="s">
        <v>116</v>
      </c>
      <c r="C1773" s="99">
        <v>4</v>
      </c>
      <c r="D1773" s="99" t="s">
        <v>114</v>
      </c>
      <c r="E1773" s="99" t="s">
        <v>105</v>
      </c>
      <c r="F1773" s="100">
        <v>103.8</v>
      </c>
    </row>
    <row r="1774" spans="1:6">
      <c r="A1774" s="98">
        <v>45196</v>
      </c>
      <c r="B1774" s="99" t="s">
        <v>116</v>
      </c>
      <c r="C1774" s="99">
        <v>17</v>
      </c>
      <c r="D1774" s="99" t="s">
        <v>112</v>
      </c>
      <c r="E1774" s="99" t="s">
        <v>113</v>
      </c>
      <c r="F1774" s="100">
        <v>594.15000000000009</v>
      </c>
    </row>
    <row r="1775" spans="1:6">
      <c r="A1775" s="98">
        <v>45034</v>
      </c>
      <c r="B1775" s="99" t="s">
        <v>119</v>
      </c>
      <c r="C1775" s="99">
        <v>150</v>
      </c>
      <c r="D1775" s="99" t="s">
        <v>114</v>
      </c>
      <c r="E1775" s="99" t="s">
        <v>113</v>
      </c>
      <c r="F1775" s="100">
        <v>2724.75</v>
      </c>
    </row>
    <row r="1776" spans="1:6">
      <c r="A1776" s="98">
        <v>45203</v>
      </c>
      <c r="B1776" s="99" t="s">
        <v>118</v>
      </c>
      <c r="C1776" s="99">
        <v>7</v>
      </c>
      <c r="D1776" s="99" t="s">
        <v>114</v>
      </c>
      <c r="E1776" s="99" t="s">
        <v>115</v>
      </c>
      <c r="F1776" s="100">
        <v>181.65</v>
      </c>
    </row>
    <row r="1777" spans="1:6">
      <c r="A1777" s="98">
        <v>45270</v>
      </c>
      <c r="B1777" s="99" t="s">
        <v>119</v>
      </c>
      <c r="C1777" s="99">
        <v>50</v>
      </c>
      <c r="D1777" s="99" t="s">
        <v>110</v>
      </c>
      <c r="E1777" s="99" t="s">
        <v>111</v>
      </c>
      <c r="F1777" s="100">
        <v>935.62499999999989</v>
      </c>
    </row>
    <row r="1778" spans="1:6">
      <c r="A1778" s="98">
        <v>44957</v>
      </c>
      <c r="B1778" s="99" t="s">
        <v>117</v>
      </c>
      <c r="C1778" s="99">
        <v>30</v>
      </c>
      <c r="D1778" s="99" t="s">
        <v>6</v>
      </c>
      <c r="E1778" s="99" t="s">
        <v>115</v>
      </c>
      <c r="F1778" s="100">
        <v>1114.095</v>
      </c>
    </row>
    <row r="1779" spans="1:6">
      <c r="A1779" s="98">
        <v>45095</v>
      </c>
      <c r="B1779" s="99" t="s">
        <v>117</v>
      </c>
      <c r="C1779" s="99">
        <v>6</v>
      </c>
      <c r="D1779" s="99" t="s">
        <v>9</v>
      </c>
      <c r="E1779" s="99" t="s">
        <v>106</v>
      </c>
      <c r="F1779" s="100">
        <v>167.7</v>
      </c>
    </row>
    <row r="1780" spans="1:6">
      <c r="A1780" s="98">
        <v>45048</v>
      </c>
      <c r="B1780" s="99" t="s">
        <v>116</v>
      </c>
      <c r="C1780" s="99">
        <v>43</v>
      </c>
      <c r="D1780" s="99" t="s">
        <v>112</v>
      </c>
      <c r="E1780" s="99" t="s">
        <v>115</v>
      </c>
      <c r="F1780" s="100">
        <v>1277.4225000000001</v>
      </c>
    </row>
    <row r="1781" spans="1:6">
      <c r="A1781" s="98">
        <v>45210</v>
      </c>
      <c r="B1781" s="99" t="s">
        <v>116</v>
      </c>
      <c r="C1781" s="99">
        <v>175</v>
      </c>
      <c r="D1781" s="99" t="s">
        <v>6</v>
      </c>
      <c r="E1781" s="99" t="s">
        <v>111</v>
      </c>
      <c r="F1781" s="100">
        <v>5352.0249999999987</v>
      </c>
    </row>
    <row r="1782" spans="1:6">
      <c r="A1782" s="98">
        <v>45090</v>
      </c>
      <c r="B1782" s="99" t="s">
        <v>118</v>
      </c>
      <c r="C1782" s="99">
        <v>9</v>
      </c>
      <c r="D1782" s="99" t="s">
        <v>112</v>
      </c>
      <c r="E1782" s="99" t="s">
        <v>106</v>
      </c>
      <c r="F1782" s="100">
        <v>314.55</v>
      </c>
    </row>
    <row r="1783" spans="1:6">
      <c r="A1783" s="98">
        <v>45131</v>
      </c>
      <c r="B1783" s="99" t="s">
        <v>117</v>
      </c>
      <c r="C1783" s="99">
        <v>575</v>
      </c>
      <c r="D1783" s="99" t="s">
        <v>6</v>
      </c>
      <c r="E1783" s="99" t="s">
        <v>113</v>
      </c>
      <c r="F1783" s="100">
        <v>14445.006249999997</v>
      </c>
    </row>
    <row r="1784" spans="1:6">
      <c r="A1784" s="98">
        <v>44939</v>
      </c>
      <c r="B1784" s="99" t="s">
        <v>107</v>
      </c>
      <c r="C1784" s="99">
        <v>24</v>
      </c>
      <c r="D1784" s="99" t="s">
        <v>9</v>
      </c>
      <c r="E1784" s="99" t="s">
        <v>109</v>
      </c>
      <c r="F1784" s="100">
        <v>570.18000000000006</v>
      </c>
    </row>
    <row r="1785" spans="1:6">
      <c r="A1785" s="98">
        <v>45285</v>
      </c>
      <c r="B1785" s="99" t="s">
        <v>116</v>
      </c>
      <c r="C1785" s="99">
        <v>6</v>
      </c>
      <c r="D1785" s="99" t="s">
        <v>114</v>
      </c>
      <c r="E1785" s="99" t="s">
        <v>109</v>
      </c>
      <c r="F1785" s="100">
        <v>155.69999999999999</v>
      </c>
    </row>
    <row r="1786" spans="1:6">
      <c r="A1786" s="98">
        <v>45093</v>
      </c>
      <c r="B1786" s="99" t="s">
        <v>116</v>
      </c>
      <c r="C1786" s="99">
        <v>175</v>
      </c>
      <c r="D1786" s="99" t="s">
        <v>114</v>
      </c>
      <c r="E1786" s="99" t="s">
        <v>109</v>
      </c>
      <c r="F1786" s="100">
        <v>3178.875</v>
      </c>
    </row>
    <row r="1787" spans="1:6">
      <c r="A1787" s="98">
        <v>45256</v>
      </c>
      <c r="B1787" s="99" t="s">
        <v>119</v>
      </c>
      <c r="C1787" s="99">
        <v>4</v>
      </c>
      <c r="D1787" s="99" t="s">
        <v>110</v>
      </c>
      <c r="E1787" s="99" t="s">
        <v>106</v>
      </c>
      <c r="F1787" s="100">
        <v>99.8</v>
      </c>
    </row>
    <row r="1788" spans="1:6">
      <c r="A1788" s="98">
        <v>45053</v>
      </c>
      <c r="B1788" s="99" t="s">
        <v>117</v>
      </c>
      <c r="C1788" s="99">
        <v>225</v>
      </c>
      <c r="D1788" s="99" t="s">
        <v>114</v>
      </c>
      <c r="E1788" s="99" t="s">
        <v>115</v>
      </c>
      <c r="F1788" s="100">
        <v>4087.125</v>
      </c>
    </row>
    <row r="1789" spans="1:6">
      <c r="A1789" s="98">
        <v>45111</v>
      </c>
      <c r="B1789" s="99" t="s">
        <v>117</v>
      </c>
      <c r="C1789" s="99">
        <v>8</v>
      </c>
      <c r="D1789" s="99" t="s">
        <v>112</v>
      </c>
      <c r="E1789" s="99" t="s">
        <v>108</v>
      </c>
      <c r="F1789" s="100">
        <v>279.60000000000002</v>
      </c>
    </row>
    <row r="1790" spans="1:6">
      <c r="A1790" s="98">
        <v>45214</v>
      </c>
      <c r="B1790" s="99" t="s">
        <v>116</v>
      </c>
      <c r="C1790" s="99">
        <v>250</v>
      </c>
      <c r="D1790" s="99" t="s">
        <v>9</v>
      </c>
      <c r="E1790" s="99" t="s">
        <v>115</v>
      </c>
      <c r="F1790" s="100">
        <v>4891.2499999999991</v>
      </c>
    </row>
    <row r="1791" spans="1:6">
      <c r="A1791" s="98">
        <v>45113</v>
      </c>
      <c r="B1791" s="99" t="s">
        <v>107</v>
      </c>
      <c r="C1791" s="99">
        <v>7</v>
      </c>
      <c r="D1791" s="99" t="s">
        <v>114</v>
      </c>
      <c r="E1791" s="99" t="s">
        <v>113</v>
      </c>
      <c r="F1791" s="100">
        <v>181.65</v>
      </c>
    </row>
    <row r="1792" spans="1:6">
      <c r="A1792" s="98">
        <v>45141</v>
      </c>
      <c r="B1792" s="99" t="s">
        <v>119</v>
      </c>
      <c r="C1792" s="99">
        <v>175</v>
      </c>
      <c r="D1792" s="99" t="s">
        <v>114</v>
      </c>
      <c r="E1792" s="99" t="s">
        <v>105</v>
      </c>
      <c r="F1792" s="100">
        <v>3178.875</v>
      </c>
    </row>
    <row r="1793" spans="1:6">
      <c r="A1793" s="98">
        <v>45236</v>
      </c>
      <c r="B1793" s="99" t="s">
        <v>119</v>
      </c>
      <c r="C1793" s="99">
        <v>13</v>
      </c>
      <c r="D1793" s="99" t="s">
        <v>9</v>
      </c>
      <c r="E1793" s="99" t="s">
        <v>113</v>
      </c>
      <c r="F1793" s="100">
        <v>363.34999999999997</v>
      </c>
    </row>
    <row r="1794" spans="1:6">
      <c r="A1794" s="98">
        <v>44975</v>
      </c>
      <c r="B1794" s="99" t="s">
        <v>119</v>
      </c>
      <c r="C1794" s="99">
        <v>75</v>
      </c>
      <c r="D1794" s="99" t="s">
        <v>110</v>
      </c>
      <c r="E1794" s="99" t="s">
        <v>115</v>
      </c>
      <c r="F1794" s="100">
        <v>1403.4375</v>
      </c>
    </row>
    <row r="1795" spans="1:6">
      <c r="A1795" s="98">
        <v>45280</v>
      </c>
      <c r="B1795" s="99" t="s">
        <v>117</v>
      </c>
      <c r="C1795" s="99">
        <v>225</v>
      </c>
      <c r="D1795" s="99" t="s">
        <v>110</v>
      </c>
      <c r="E1795" s="99" t="s">
        <v>105</v>
      </c>
      <c r="F1795" s="100">
        <v>3929.625</v>
      </c>
    </row>
    <row r="1796" spans="1:6">
      <c r="A1796" s="98">
        <v>45002</v>
      </c>
      <c r="B1796" s="99" t="s">
        <v>117</v>
      </c>
      <c r="C1796" s="99">
        <v>49</v>
      </c>
      <c r="D1796" s="99" t="s">
        <v>6</v>
      </c>
      <c r="E1796" s="99" t="s">
        <v>113</v>
      </c>
      <c r="F1796" s="100">
        <v>1605.6074999999998</v>
      </c>
    </row>
    <row r="1797" spans="1:6">
      <c r="A1797" s="98">
        <v>45006</v>
      </c>
      <c r="B1797" s="99" t="s">
        <v>119</v>
      </c>
      <c r="C1797" s="99">
        <v>26</v>
      </c>
      <c r="D1797" s="99" t="s">
        <v>9</v>
      </c>
      <c r="E1797" s="99" t="s">
        <v>105</v>
      </c>
      <c r="F1797" s="100">
        <v>617.69500000000005</v>
      </c>
    </row>
    <row r="1798" spans="1:6">
      <c r="A1798" s="98">
        <v>45046</v>
      </c>
      <c r="B1798" s="99" t="s">
        <v>117</v>
      </c>
      <c r="C1798" s="99">
        <v>9</v>
      </c>
      <c r="D1798" s="99" t="s">
        <v>6</v>
      </c>
      <c r="E1798" s="99" t="s">
        <v>106</v>
      </c>
      <c r="F1798" s="100">
        <v>393.21</v>
      </c>
    </row>
    <row r="1799" spans="1:6">
      <c r="A1799" s="98">
        <v>45175</v>
      </c>
      <c r="B1799" s="99" t="s">
        <v>119</v>
      </c>
      <c r="C1799" s="99">
        <v>23</v>
      </c>
      <c r="D1799" s="99" t="s">
        <v>112</v>
      </c>
      <c r="E1799" s="99" t="s">
        <v>106</v>
      </c>
      <c r="F1799" s="100">
        <v>803.85</v>
      </c>
    </row>
    <row r="1800" spans="1:6">
      <c r="A1800" s="98">
        <v>45024</v>
      </c>
      <c r="B1800" s="99" t="s">
        <v>107</v>
      </c>
      <c r="C1800" s="99">
        <v>10</v>
      </c>
      <c r="D1800" s="99" t="s">
        <v>112</v>
      </c>
      <c r="E1800" s="99" t="s">
        <v>111</v>
      </c>
      <c r="F1800" s="100">
        <v>349.5</v>
      </c>
    </row>
    <row r="1801" spans="1:6">
      <c r="A1801" s="98">
        <v>45244</v>
      </c>
      <c r="B1801" s="99" t="s">
        <v>118</v>
      </c>
      <c r="C1801" s="99">
        <v>5</v>
      </c>
      <c r="D1801" s="99" t="s">
        <v>110</v>
      </c>
      <c r="E1801" s="99" t="s">
        <v>109</v>
      </c>
      <c r="F1801" s="100">
        <v>124.75</v>
      </c>
    </row>
    <row r="1802" spans="1:6">
      <c r="A1802" s="98">
        <v>45112</v>
      </c>
      <c r="B1802" s="99" t="s">
        <v>117</v>
      </c>
      <c r="C1802" s="99">
        <v>27</v>
      </c>
      <c r="D1802" s="99" t="s">
        <v>114</v>
      </c>
      <c r="E1802" s="99" t="s">
        <v>108</v>
      </c>
      <c r="F1802" s="100">
        <v>595.5524999999999</v>
      </c>
    </row>
    <row r="1803" spans="1:6">
      <c r="A1803" s="98">
        <v>45139</v>
      </c>
      <c r="B1803" s="99" t="s">
        <v>107</v>
      </c>
      <c r="C1803" s="99">
        <v>9</v>
      </c>
      <c r="D1803" s="99" t="s">
        <v>112</v>
      </c>
      <c r="E1803" s="99" t="s">
        <v>105</v>
      </c>
      <c r="F1803" s="100">
        <v>314.55</v>
      </c>
    </row>
    <row r="1804" spans="1:6">
      <c r="A1804" s="98">
        <v>45093</v>
      </c>
      <c r="B1804" s="99" t="s">
        <v>116</v>
      </c>
      <c r="C1804" s="99">
        <v>9</v>
      </c>
      <c r="D1804" s="99" t="s">
        <v>114</v>
      </c>
      <c r="E1804" s="99" t="s">
        <v>113</v>
      </c>
      <c r="F1804" s="100">
        <v>233.54999999999998</v>
      </c>
    </row>
    <row r="1805" spans="1:6">
      <c r="A1805" s="98">
        <v>45105</v>
      </c>
      <c r="B1805" s="99" t="s">
        <v>117</v>
      </c>
      <c r="C1805" s="99">
        <v>9</v>
      </c>
      <c r="D1805" s="99" t="s">
        <v>9</v>
      </c>
      <c r="E1805" s="99" t="s">
        <v>106</v>
      </c>
      <c r="F1805" s="100">
        <v>251.54999999999998</v>
      </c>
    </row>
    <row r="1806" spans="1:6">
      <c r="A1806" s="98">
        <v>45056</v>
      </c>
      <c r="B1806" s="99" t="s">
        <v>117</v>
      </c>
      <c r="C1806" s="99">
        <v>6</v>
      </c>
      <c r="D1806" s="99" t="s">
        <v>112</v>
      </c>
      <c r="E1806" s="99" t="s">
        <v>105</v>
      </c>
      <c r="F1806" s="100">
        <v>209.70000000000002</v>
      </c>
    </row>
    <row r="1807" spans="1:6">
      <c r="A1807" s="98">
        <v>45145</v>
      </c>
      <c r="B1807" s="99" t="s">
        <v>117</v>
      </c>
      <c r="C1807" s="99">
        <v>8</v>
      </c>
      <c r="D1807" s="99" t="s">
        <v>112</v>
      </c>
      <c r="E1807" s="99" t="s">
        <v>113</v>
      </c>
      <c r="F1807" s="100">
        <v>279.60000000000002</v>
      </c>
    </row>
    <row r="1808" spans="1:6">
      <c r="A1808" s="98">
        <v>45079</v>
      </c>
      <c r="B1808" s="99" t="s">
        <v>117</v>
      </c>
      <c r="C1808" s="99">
        <v>9</v>
      </c>
      <c r="D1808" s="99" t="s">
        <v>110</v>
      </c>
      <c r="E1808" s="99" t="s">
        <v>106</v>
      </c>
      <c r="F1808" s="100">
        <v>224.54999999999998</v>
      </c>
    </row>
    <row r="1809" spans="1:6">
      <c r="A1809" s="98">
        <v>45104</v>
      </c>
      <c r="B1809" s="99" t="s">
        <v>107</v>
      </c>
      <c r="C1809" s="99">
        <v>2</v>
      </c>
      <c r="D1809" s="99" t="s">
        <v>112</v>
      </c>
      <c r="E1809" s="99" t="s">
        <v>113</v>
      </c>
      <c r="F1809" s="100">
        <v>69.900000000000006</v>
      </c>
    </row>
    <row r="1810" spans="1:6">
      <c r="A1810" s="98">
        <v>44968</v>
      </c>
      <c r="B1810" s="99" t="s">
        <v>116</v>
      </c>
      <c r="C1810" s="99">
        <v>24</v>
      </c>
      <c r="D1810" s="99" t="s">
        <v>110</v>
      </c>
      <c r="E1810" s="99" t="s">
        <v>106</v>
      </c>
      <c r="F1810" s="100">
        <v>508.98</v>
      </c>
    </row>
    <row r="1811" spans="1:6">
      <c r="A1811" s="98">
        <v>45016</v>
      </c>
      <c r="B1811" s="99" t="s">
        <v>116</v>
      </c>
      <c r="C1811" s="99">
        <v>250</v>
      </c>
      <c r="D1811" s="99" t="s">
        <v>114</v>
      </c>
      <c r="E1811" s="99" t="s">
        <v>106</v>
      </c>
      <c r="F1811" s="100">
        <v>4541.25</v>
      </c>
    </row>
    <row r="1812" spans="1:6">
      <c r="A1812" s="98">
        <v>45189</v>
      </c>
      <c r="B1812" s="99" t="s">
        <v>118</v>
      </c>
      <c r="C1812" s="99">
        <v>75</v>
      </c>
      <c r="D1812" s="99" t="s">
        <v>6</v>
      </c>
      <c r="E1812" s="99" t="s">
        <v>106</v>
      </c>
      <c r="F1812" s="100">
        <v>2457.5625</v>
      </c>
    </row>
    <row r="1813" spans="1:6">
      <c r="A1813" s="98">
        <v>45288</v>
      </c>
      <c r="B1813" s="99" t="s">
        <v>117</v>
      </c>
      <c r="C1813" s="99">
        <v>16</v>
      </c>
      <c r="D1813" s="99" t="s">
        <v>9</v>
      </c>
      <c r="E1813" s="99" t="s">
        <v>108</v>
      </c>
      <c r="F1813" s="100">
        <v>447.2</v>
      </c>
    </row>
    <row r="1814" spans="1:6">
      <c r="A1814" s="98">
        <v>45186</v>
      </c>
      <c r="B1814" s="99" t="s">
        <v>116</v>
      </c>
      <c r="C1814" s="99">
        <v>75</v>
      </c>
      <c r="D1814" s="99" t="s">
        <v>112</v>
      </c>
      <c r="E1814" s="99" t="s">
        <v>111</v>
      </c>
      <c r="F1814" s="100">
        <v>1965.9375000000002</v>
      </c>
    </row>
    <row r="1815" spans="1:6">
      <c r="A1815" s="98">
        <v>45208</v>
      </c>
      <c r="B1815" s="99" t="s">
        <v>117</v>
      </c>
      <c r="C1815" s="99">
        <v>350</v>
      </c>
      <c r="D1815" s="99" t="s">
        <v>9</v>
      </c>
      <c r="E1815" s="99" t="s">
        <v>109</v>
      </c>
      <c r="F1815" s="100">
        <v>5624.9375</v>
      </c>
    </row>
    <row r="1816" spans="1:6">
      <c r="A1816" s="98">
        <v>44946</v>
      </c>
      <c r="B1816" s="99" t="s">
        <v>119</v>
      </c>
      <c r="C1816" s="99">
        <v>36</v>
      </c>
      <c r="D1816" s="99" t="s">
        <v>114</v>
      </c>
      <c r="E1816" s="99" t="s">
        <v>109</v>
      </c>
      <c r="F1816" s="100">
        <v>794.06999999999994</v>
      </c>
    </row>
    <row r="1817" spans="1:6">
      <c r="A1817" s="98">
        <v>45125</v>
      </c>
      <c r="B1817" s="99" t="s">
        <v>119</v>
      </c>
      <c r="C1817" s="99">
        <v>8</v>
      </c>
      <c r="D1817" s="99" t="s">
        <v>9</v>
      </c>
      <c r="E1817" s="99" t="s">
        <v>111</v>
      </c>
      <c r="F1817" s="100">
        <v>223.6</v>
      </c>
    </row>
    <row r="1818" spans="1:6">
      <c r="A1818" s="98">
        <v>45166</v>
      </c>
      <c r="B1818" s="99" t="s">
        <v>116</v>
      </c>
      <c r="C1818" s="99">
        <v>225</v>
      </c>
      <c r="D1818" s="99" t="s">
        <v>112</v>
      </c>
      <c r="E1818" s="99" t="s">
        <v>115</v>
      </c>
      <c r="F1818" s="100">
        <v>5504.625</v>
      </c>
    </row>
    <row r="1819" spans="1:6">
      <c r="A1819" s="98">
        <v>45210</v>
      </c>
      <c r="B1819" s="99" t="s">
        <v>119</v>
      </c>
      <c r="C1819" s="99">
        <v>5</v>
      </c>
      <c r="D1819" s="99" t="s">
        <v>114</v>
      </c>
      <c r="E1819" s="99" t="s">
        <v>108</v>
      </c>
      <c r="F1819" s="100">
        <v>129.75</v>
      </c>
    </row>
    <row r="1820" spans="1:6">
      <c r="A1820" s="98">
        <v>45135</v>
      </c>
      <c r="B1820" s="99" t="s">
        <v>119</v>
      </c>
      <c r="C1820" s="99">
        <v>47</v>
      </c>
      <c r="D1820" s="99" t="s">
        <v>114</v>
      </c>
      <c r="E1820" s="99" t="s">
        <v>106</v>
      </c>
      <c r="F1820" s="100">
        <v>1036.7024999999999</v>
      </c>
    </row>
    <row r="1821" spans="1:6">
      <c r="A1821" s="98">
        <v>45266</v>
      </c>
      <c r="B1821" s="99" t="s">
        <v>119</v>
      </c>
      <c r="C1821" s="99">
        <v>42</v>
      </c>
      <c r="D1821" s="99" t="s">
        <v>112</v>
      </c>
      <c r="E1821" s="99" t="s">
        <v>111</v>
      </c>
      <c r="F1821" s="100">
        <v>1247.7150000000001</v>
      </c>
    </row>
    <row r="1822" spans="1:6">
      <c r="A1822" s="98">
        <v>45013</v>
      </c>
      <c r="B1822" s="99" t="s">
        <v>118</v>
      </c>
      <c r="C1822" s="99">
        <v>27</v>
      </c>
      <c r="D1822" s="99" t="s">
        <v>6</v>
      </c>
      <c r="E1822" s="99" t="s">
        <v>105</v>
      </c>
      <c r="F1822" s="100">
        <v>1002.6854999999999</v>
      </c>
    </row>
    <row r="1823" spans="1:6">
      <c r="A1823" s="98">
        <v>45003</v>
      </c>
      <c r="B1823" s="99" t="s">
        <v>119</v>
      </c>
      <c r="C1823" s="99">
        <v>375</v>
      </c>
      <c r="D1823" s="99" t="s">
        <v>6</v>
      </c>
      <c r="E1823" s="99" t="s">
        <v>109</v>
      </c>
      <c r="F1823" s="100">
        <v>9420.6562499999982</v>
      </c>
    </row>
    <row r="1824" spans="1:6">
      <c r="A1824" s="98">
        <v>45092</v>
      </c>
      <c r="B1824" s="99" t="s">
        <v>107</v>
      </c>
      <c r="C1824" s="99">
        <v>11</v>
      </c>
      <c r="D1824" s="99" t="s">
        <v>6</v>
      </c>
      <c r="E1824" s="99" t="s">
        <v>108</v>
      </c>
      <c r="F1824" s="100">
        <v>480.59</v>
      </c>
    </row>
    <row r="1825" spans="1:6">
      <c r="A1825" s="98">
        <v>45036</v>
      </c>
      <c r="B1825" s="99" t="s">
        <v>107</v>
      </c>
      <c r="C1825" s="99">
        <v>5</v>
      </c>
      <c r="D1825" s="99" t="s">
        <v>114</v>
      </c>
      <c r="E1825" s="99" t="s">
        <v>115</v>
      </c>
      <c r="F1825" s="100">
        <v>129.75</v>
      </c>
    </row>
    <row r="1826" spans="1:6">
      <c r="A1826" s="98">
        <v>45087</v>
      </c>
      <c r="B1826" s="99" t="s">
        <v>119</v>
      </c>
      <c r="C1826" s="99">
        <v>35</v>
      </c>
      <c r="D1826" s="99" t="s">
        <v>114</v>
      </c>
      <c r="E1826" s="99" t="s">
        <v>113</v>
      </c>
      <c r="F1826" s="100">
        <v>772.01249999999993</v>
      </c>
    </row>
    <row r="1827" spans="1:6">
      <c r="A1827" s="98">
        <v>44957</v>
      </c>
      <c r="B1827" s="99" t="s">
        <v>119</v>
      </c>
      <c r="C1827" s="99">
        <v>3</v>
      </c>
      <c r="D1827" s="99" t="s">
        <v>112</v>
      </c>
      <c r="E1827" s="99" t="s">
        <v>106</v>
      </c>
      <c r="F1827" s="100">
        <v>104.85000000000001</v>
      </c>
    </row>
    <row r="1828" spans="1:6">
      <c r="A1828" s="98">
        <v>45027</v>
      </c>
      <c r="B1828" s="99" t="s">
        <v>117</v>
      </c>
      <c r="C1828" s="99">
        <v>34</v>
      </c>
      <c r="D1828" s="99" t="s">
        <v>110</v>
      </c>
      <c r="E1828" s="99" t="s">
        <v>115</v>
      </c>
      <c r="F1828" s="100">
        <v>721.05499999999995</v>
      </c>
    </row>
    <row r="1829" spans="1:6">
      <c r="A1829" s="98">
        <v>45277</v>
      </c>
      <c r="B1829" s="99" t="s">
        <v>118</v>
      </c>
      <c r="C1829" s="99">
        <v>200</v>
      </c>
      <c r="D1829" s="99" t="s">
        <v>9</v>
      </c>
      <c r="E1829" s="99" t="s">
        <v>111</v>
      </c>
      <c r="F1829" s="100">
        <v>3912.9999999999995</v>
      </c>
    </row>
    <row r="1830" spans="1:6">
      <c r="A1830" s="98">
        <v>45169</v>
      </c>
      <c r="B1830" s="99" t="s">
        <v>119</v>
      </c>
      <c r="C1830" s="99">
        <v>450</v>
      </c>
      <c r="D1830" s="99" t="s">
        <v>6</v>
      </c>
      <c r="E1830" s="99" t="s">
        <v>113</v>
      </c>
      <c r="F1830" s="100">
        <v>11304.787499999999</v>
      </c>
    </row>
    <row r="1831" spans="1:6">
      <c r="A1831" s="98">
        <v>45122</v>
      </c>
      <c r="B1831" s="99" t="s">
        <v>117</v>
      </c>
      <c r="C1831" s="99">
        <v>43</v>
      </c>
      <c r="D1831" s="99" t="s">
        <v>6</v>
      </c>
      <c r="E1831" s="99" t="s">
        <v>109</v>
      </c>
      <c r="F1831" s="100">
        <v>1596.8695</v>
      </c>
    </row>
    <row r="1832" spans="1:6">
      <c r="A1832" s="98">
        <v>45029</v>
      </c>
      <c r="B1832" s="99" t="s">
        <v>119</v>
      </c>
      <c r="C1832" s="99">
        <v>3</v>
      </c>
      <c r="D1832" s="99" t="s">
        <v>114</v>
      </c>
      <c r="E1832" s="99" t="s">
        <v>115</v>
      </c>
      <c r="F1832" s="100">
        <v>77.849999999999994</v>
      </c>
    </row>
    <row r="1833" spans="1:6">
      <c r="A1833" s="98">
        <v>45013</v>
      </c>
      <c r="B1833" s="99" t="s">
        <v>118</v>
      </c>
      <c r="C1833" s="99">
        <v>38</v>
      </c>
      <c r="D1833" s="99" t="s">
        <v>9</v>
      </c>
      <c r="E1833" s="99" t="s">
        <v>105</v>
      </c>
      <c r="F1833" s="100">
        <v>902.78499999999997</v>
      </c>
    </row>
    <row r="1834" spans="1:6">
      <c r="A1834" s="98">
        <v>45169</v>
      </c>
      <c r="B1834" s="99" t="s">
        <v>116</v>
      </c>
      <c r="C1834" s="99">
        <v>3</v>
      </c>
      <c r="D1834" s="99" t="s">
        <v>6</v>
      </c>
      <c r="E1834" s="99" t="s">
        <v>105</v>
      </c>
      <c r="F1834" s="100">
        <v>131.07</v>
      </c>
    </row>
    <row r="1835" spans="1:6">
      <c r="A1835" s="98">
        <v>45026</v>
      </c>
      <c r="B1835" s="99" t="s">
        <v>107</v>
      </c>
      <c r="C1835" s="99">
        <v>2</v>
      </c>
      <c r="D1835" s="99" t="s">
        <v>112</v>
      </c>
      <c r="E1835" s="99" t="s">
        <v>106</v>
      </c>
      <c r="F1835" s="100">
        <v>69.900000000000006</v>
      </c>
    </row>
    <row r="1836" spans="1:6">
      <c r="A1836" s="98">
        <v>45069</v>
      </c>
      <c r="B1836" s="99" t="s">
        <v>116</v>
      </c>
      <c r="C1836" s="99">
        <v>600</v>
      </c>
      <c r="D1836" s="99" t="s">
        <v>112</v>
      </c>
      <c r="E1836" s="99" t="s">
        <v>113</v>
      </c>
      <c r="F1836" s="100">
        <v>12057.75</v>
      </c>
    </row>
    <row r="1837" spans="1:6">
      <c r="A1837" s="98">
        <v>45093</v>
      </c>
      <c r="B1837" s="99" t="s">
        <v>116</v>
      </c>
      <c r="C1837" s="99">
        <v>9</v>
      </c>
      <c r="D1837" s="99" t="s">
        <v>110</v>
      </c>
      <c r="E1837" s="99" t="s">
        <v>109</v>
      </c>
      <c r="F1837" s="100">
        <v>224.54999999999998</v>
      </c>
    </row>
    <row r="1838" spans="1:6">
      <c r="A1838" s="98">
        <v>45098</v>
      </c>
      <c r="B1838" s="99" t="s">
        <v>107</v>
      </c>
      <c r="C1838" s="99">
        <v>23</v>
      </c>
      <c r="D1838" s="99" t="s">
        <v>110</v>
      </c>
      <c r="E1838" s="99" t="s">
        <v>108</v>
      </c>
      <c r="F1838" s="100">
        <v>573.85</v>
      </c>
    </row>
    <row r="1839" spans="1:6">
      <c r="A1839" s="98">
        <v>45258</v>
      </c>
      <c r="B1839" s="99" t="s">
        <v>118</v>
      </c>
      <c r="C1839" s="99">
        <v>475</v>
      </c>
      <c r="D1839" s="99" t="s">
        <v>6</v>
      </c>
      <c r="E1839" s="99" t="s">
        <v>105</v>
      </c>
      <c r="F1839" s="100">
        <v>11932.831249999997</v>
      </c>
    </row>
    <row r="1840" spans="1:6">
      <c r="A1840" s="98">
        <v>45176</v>
      </c>
      <c r="B1840" s="99" t="s">
        <v>119</v>
      </c>
      <c r="C1840" s="99">
        <v>450</v>
      </c>
      <c r="D1840" s="99" t="s">
        <v>6</v>
      </c>
      <c r="E1840" s="99" t="s">
        <v>108</v>
      </c>
      <c r="F1840" s="100">
        <v>11304.787499999999</v>
      </c>
    </row>
    <row r="1841" spans="1:6">
      <c r="A1841" s="98">
        <v>44961</v>
      </c>
      <c r="B1841" s="99" t="s">
        <v>119</v>
      </c>
      <c r="C1841" s="99">
        <v>4</v>
      </c>
      <c r="D1841" s="99" t="s">
        <v>114</v>
      </c>
      <c r="E1841" s="99" t="s">
        <v>108</v>
      </c>
      <c r="F1841" s="100">
        <v>103.8</v>
      </c>
    </row>
    <row r="1842" spans="1:6">
      <c r="A1842" s="98">
        <v>45289</v>
      </c>
      <c r="B1842" s="99" t="s">
        <v>117</v>
      </c>
      <c r="C1842" s="99">
        <v>575</v>
      </c>
      <c r="D1842" s="99" t="s">
        <v>114</v>
      </c>
      <c r="E1842" s="99" t="s">
        <v>105</v>
      </c>
      <c r="F1842" s="100">
        <v>8579.71875</v>
      </c>
    </row>
    <row r="1843" spans="1:6">
      <c r="A1843" s="98">
        <v>44988</v>
      </c>
      <c r="B1843" s="99" t="s">
        <v>107</v>
      </c>
      <c r="C1843" s="99">
        <v>500</v>
      </c>
      <c r="D1843" s="99" t="s">
        <v>112</v>
      </c>
      <c r="E1843" s="99" t="s">
        <v>113</v>
      </c>
      <c r="F1843" s="100">
        <v>10048.125</v>
      </c>
    </row>
    <row r="1844" spans="1:6">
      <c r="A1844" s="98">
        <v>44966</v>
      </c>
      <c r="B1844" s="99" t="s">
        <v>117</v>
      </c>
      <c r="C1844" s="99">
        <v>34</v>
      </c>
      <c r="D1844" s="99" t="s">
        <v>9</v>
      </c>
      <c r="E1844" s="99" t="s">
        <v>115</v>
      </c>
      <c r="F1844" s="100">
        <v>807.755</v>
      </c>
    </row>
    <row r="1845" spans="1:6">
      <c r="A1845" s="98">
        <v>45086</v>
      </c>
      <c r="B1845" s="99" t="s">
        <v>118</v>
      </c>
      <c r="C1845" s="99">
        <v>2</v>
      </c>
      <c r="D1845" s="99" t="s">
        <v>114</v>
      </c>
      <c r="E1845" s="99" t="s">
        <v>108</v>
      </c>
      <c r="F1845" s="100">
        <v>51.9</v>
      </c>
    </row>
    <row r="1846" spans="1:6">
      <c r="A1846" s="98">
        <v>44973</v>
      </c>
      <c r="B1846" s="99" t="s">
        <v>117</v>
      </c>
      <c r="C1846" s="99">
        <v>18</v>
      </c>
      <c r="D1846" s="99" t="s">
        <v>9</v>
      </c>
      <c r="E1846" s="99" t="s">
        <v>115</v>
      </c>
      <c r="F1846" s="100">
        <v>503.09999999999997</v>
      </c>
    </row>
    <row r="1847" spans="1:6">
      <c r="A1847" s="98">
        <v>45157</v>
      </c>
      <c r="B1847" s="99" t="s">
        <v>117</v>
      </c>
      <c r="C1847" s="99">
        <v>24</v>
      </c>
      <c r="D1847" s="99" t="s">
        <v>9</v>
      </c>
      <c r="E1847" s="99" t="s">
        <v>115</v>
      </c>
      <c r="F1847" s="100">
        <v>570.18000000000006</v>
      </c>
    </row>
    <row r="1848" spans="1:6">
      <c r="A1848" s="98">
        <v>45165</v>
      </c>
      <c r="B1848" s="99" t="s">
        <v>119</v>
      </c>
      <c r="C1848" s="99">
        <v>550</v>
      </c>
      <c r="D1848" s="99" t="s">
        <v>110</v>
      </c>
      <c r="E1848" s="99" t="s">
        <v>113</v>
      </c>
      <c r="F1848" s="100">
        <v>7890.4374999999991</v>
      </c>
    </row>
    <row r="1849" spans="1:6">
      <c r="A1849" s="98">
        <v>45221</v>
      </c>
      <c r="B1849" s="99" t="s">
        <v>117</v>
      </c>
      <c r="C1849" s="99">
        <v>425</v>
      </c>
      <c r="D1849" s="99" t="s">
        <v>6</v>
      </c>
      <c r="E1849" s="99" t="s">
        <v>115</v>
      </c>
      <c r="F1849" s="100">
        <v>10676.743749999998</v>
      </c>
    </row>
    <row r="1850" spans="1:6">
      <c r="A1850" s="98">
        <v>44939</v>
      </c>
      <c r="B1850" s="99" t="s">
        <v>117</v>
      </c>
      <c r="C1850" s="99">
        <v>225</v>
      </c>
      <c r="D1850" s="99" t="s">
        <v>110</v>
      </c>
      <c r="E1850" s="99" t="s">
        <v>115</v>
      </c>
      <c r="F1850" s="100">
        <v>3929.625</v>
      </c>
    </row>
    <row r="1851" spans="1:6">
      <c r="A1851" s="98">
        <v>45269</v>
      </c>
      <c r="B1851" s="99" t="s">
        <v>119</v>
      </c>
      <c r="C1851" s="99">
        <v>17</v>
      </c>
      <c r="D1851" s="99" t="s">
        <v>112</v>
      </c>
      <c r="E1851" s="99" t="s">
        <v>111</v>
      </c>
      <c r="F1851" s="100">
        <v>594.15000000000009</v>
      </c>
    </row>
    <row r="1852" spans="1:6">
      <c r="A1852" s="98">
        <v>45284</v>
      </c>
      <c r="B1852" s="99" t="s">
        <v>119</v>
      </c>
      <c r="C1852" s="99">
        <v>30</v>
      </c>
      <c r="D1852" s="99" t="s">
        <v>110</v>
      </c>
      <c r="E1852" s="99" t="s">
        <v>113</v>
      </c>
      <c r="F1852" s="100">
        <v>636.22500000000002</v>
      </c>
    </row>
    <row r="1853" spans="1:6">
      <c r="A1853" s="98">
        <v>45073</v>
      </c>
      <c r="B1853" s="99" t="s">
        <v>116</v>
      </c>
      <c r="C1853" s="99">
        <v>575</v>
      </c>
      <c r="D1853" s="99" t="s">
        <v>114</v>
      </c>
      <c r="E1853" s="99" t="s">
        <v>111</v>
      </c>
      <c r="F1853" s="100">
        <v>8579.71875</v>
      </c>
    </row>
    <row r="1854" spans="1:6">
      <c r="A1854" s="98">
        <v>45003</v>
      </c>
      <c r="B1854" s="99" t="s">
        <v>119</v>
      </c>
      <c r="C1854" s="99">
        <v>8</v>
      </c>
      <c r="D1854" s="99" t="s">
        <v>112</v>
      </c>
      <c r="E1854" s="99" t="s">
        <v>109</v>
      </c>
      <c r="F1854" s="100">
        <v>279.60000000000002</v>
      </c>
    </row>
    <row r="1855" spans="1:6">
      <c r="A1855" s="98">
        <v>44929</v>
      </c>
      <c r="B1855" s="99" t="s">
        <v>107</v>
      </c>
      <c r="C1855" s="99">
        <v>6</v>
      </c>
      <c r="D1855" s="99" t="s">
        <v>9</v>
      </c>
      <c r="E1855" s="99" t="s">
        <v>106</v>
      </c>
      <c r="F1855" s="100">
        <v>167.7</v>
      </c>
    </row>
    <row r="1856" spans="1:6">
      <c r="A1856" s="98">
        <v>45144</v>
      </c>
      <c r="B1856" s="99" t="s">
        <v>119</v>
      </c>
      <c r="C1856" s="99">
        <v>18</v>
      </c>
      <c r="D1856" s="99" t="s">
        <v>6</v>
      </c>
      <c r="E1856" s="99" t="s">
        <v>115</v>
      </c>
      <c r="F1856" s="100">
        <v>786.42</v>
      </c>
    </row>
    <row r="1857" spans="1:6">
      <c r="A1857" s="98">
        <v>45221</v>
      </c>
      <c r="B1857" s="99" t="s">
        <v>119</v>
      </c>
      <c r="C1857" s="99">
        <v>24</v>
      </c>
      <c r="D1857" s="99" t="s">
        <v>110</v>
      </c>
      <c r="E1857" s="99" t="s">
        <v>115</v>
      </c>
      <c r="F1857" s="100">
        <v>508.98</v>
      </c>
    </row>
    <row r="1858" spans="1:6">
      <c r="A1858" s="98">
        <v>45064</v>
      </c>
      <c r="B1858" s="99" t="s">
        <v>116</v>
      </c>
      <c r="C1858" s="99">
        <v>32</v>
      </c>
      <c r="D1858" s="99" t="s">
        <v>9</v>
      </c>
      <c r="E1858" s="99" t="s">
        <v>115</v>
      </c>
      <c r="F1858" s="100">
        <v>760.24</v>
      </c>
    </row>
    <row r="1859" spans="1:6">
      <c r="A1859" s="98">
        <v>45108</v>
      </c>
      <c r="B1859" s="99" t="s">
        <v>119</v>
      </c>
      <c r="C1859" s="99">
        <v>525</v>
      </c>
      <c r="D1859" s="99" t="s">
        <v>114</v>
      </c>
      <c r="E1859" s="99" t="s">
        <v>105</v>
      </c>
      <c r="F1859" s="100">
        <v>7833.6562499999991</v>
      </c>
    </row>
    <row r="1860" spans="1:6">
      <c r="A1860" s="98">
        <v>45134</v>
      </c>
      <c r="B1860" s="99" t="s">
        <v>117</v>
      </c>
      <c r="C1860" s="99">
        <v>5</v>
      </c>
      <c r="D1860" s="99" t="s">
        <v>114</v>
      </c>
      <c r="E1860" s="99" t="s">
        <v>113</v>
      </c>
      <c r="F1860" s="100">
        <v>129.75</v>
      </c>
    </row>
    <row r="1861" spans="1:6">
      <c r="A1861" s="98">
        <v>45215</v>
      </c>
      <c r="B1861" s="99" t="s">
        <v>107</v>
      </c>
      <c r="C1861" s="99">
        <v>2</v>
      </c>
      <c r="D1861" s="99" t="s">
        <v>110</v>
      </c>
      <c r="E1861" s="99" t="s">
        <v>109</v>
      </c>
      <c r="F1861" s="100">
        <v>49.9</v>
      </c>
    </row>
    <row r="1862" spans="1:6">
      <c r="A1862" s="98">
        <v>44978</v>
      </c>
      <c r="B1862" s="99" t="s">
        <v>119</v>
      </c>
      <c r="C1862" s="99">
        <v>7</v>
      </c>
      <c r="D1862" s="99" t="s">
        <v>112</v>
      </c>
      <c r="E1862" s="99" t="s">
        <v>106</v>
      </c>
      <c r="F1862" s="100">
        <v>244.65000000000003</v>
      </c>
    </row>
    <row r="1863" spans="1:6">
      <c r="A1863" s="98">
        <v>45122</v>
      </c>
      <c r="B1863" s="99" t="s">
        <v>119</v>
      </c>
      <c r="C1863" s="99">
        <v>27</v>
      </c>
      <c r="D1863" s="99" t="s">
        <v>9</v>
      </c>
      <c r="E1863" s="99" t="s">
        <v>109</v>
      </c>
      <c r="F1863" s="100">
        <v>641.45249999999999</v>
      </c>
    </row>
    <row r="1864" spans="1:6">
      <c r="A1864" s="98">
        <v>45015</v>
      </c>
      <c r="B1864" s="99" t="s">
        <v>119</v>
      </c>
      <c r="C1864" s="99">
        <v>450</v>
      </c>
      <c r="D1864" s="99" t="s">
        <v>110</v>
      </c>
      <c r="E1864" s="99" t="s">
        <v>106</v>
      </c>
      <c r="F1864" s="100">
        <v>6455.8124999999991</v>
      </c>
    </row>
    <row r="1865" spans="1:6">
      <c r="A1865" s="98">
        <v>45274</v>
      </c>
      <c r="B1865" s="99" t="s">
        <v>118</v>
      </c>
      <c r="C1865" s="99">
        <v>8</v>
      </c>
      <c r="D1865" s="99" t="s">
        <v>114</v>
      </c>
      <c r="E1865" s="99" t="s">
        <v>111</v>
      </c>
      <c r="F1865" s="100">
        <v>207.6</v>
      </c>
    </row>
    <row r="1866" spans="1:6">
      <c r="A1866" s="98">
        <v>45017</v>
      </c>
      <c r="B1866" s="99" t="s">
        <v>116</v>
      </c>
      <c r="C1866" s="99">
        <v>17</v>
      </c>
      <c r="D1866" s="99" t="s">
        <v>112</v>
      </c>
      <c r="E1866" s="99" t="s">
        <v>113</v>
      </c>
      <c r="F1866" s="100">
        <v>594.15000000000009</v>
      </c>
    </row>
    <row r="1867" spans="1:6">
      <c r="A1867" s="98">
        <v>45175</v>
      </c>
      <c r="B1867" s="99" t="s">
        <v>118</v>
      </c>
      <c r="C1867" s="99">
        <v>34</v>
      </c>
      <c r="D1867" s="99" t="s">
        <v>6</v>
      </c>
      <c r="E1867" s="99" t="s">
        <v>111</v>
      </c>
      <c r="F1867" s="100">
        <v>1262.6409999999998</v>
      </c>
    </row>
    <row r="1868" spans="1:6">
      <c r="A1868" s="98">
        <v>44929</v>
      </c>
      <c r="B1868" s="99" t="s">
        <v>107</v>
      </c>
      <c r="C1868" s="99">
        <v>1</v>
      </c>
      <c r="D1868" s="99" t="s">
        <v>9</v>
      </c>
      <c r="E1868" s="99" t="s">
        <v>108</v>
      </c>
      <c r="F1868" s="100">
        <v>27.95</v>
      </c>
    </row>
    <row r="1869" spans="1:6">
      <c r="A1869" s="98">
        <v>44975</v>
      </c>
      <c r="B1869" s="99" t="s">
        <v>107</v>
      </c>
      <c r="C1869" s="99">
        <v>4</v>
      </c>
      <c r="D1869" s="99" t="s">
        <v>110</v>
      </c>
      <c r="E1869" s="99" t="s">
        <v>113</v>
      </c>
      <c r="F1869" s="100">
        <v>99.8</v>
      </c>
    </row>
    <row r="1870" spans="1:6">
      <c r="A1870" s="98">
        <v>44985</v>
      </c>
      <c r="B1870" s="99" t="s">
        <v>117</v>
      </c>
      <c r="C1870" s="99">
        <v>475</v>
      </c>
      <c r="D1870" s="99" t="s">
        <v>6</v>
      </c>
      <c r="E1870" s="99" t="s">
        <v>105</v>
      </c>
      <c r="F1870" s="100">
        <v>11932.831249999997</v>
      </c>
    </row>
    <row r="1871" spans="1:6">
      <c r="A1871" s="98">
        <v>45291</v>
      </c>
      <c r="B1871" s="99" t="s">
        <v>117</v>
      </c>
      <c r="C1871" s="99">
        <v>7</v>
      </c>
      <c r="D1871" s="99" t="s">
        <v>114</v>
      </c>
      <c r="E1871" s="99" t="s">
        <v>109</v>
      </c>
      <c r="F1871" s="100">
        <v>181.65</v>
      </c>
    </row>
    <row r="1872" spans="1:6">
      <c r="A1872" s="98">
        <v>45273</v>
      </c>
      <c r="B1872" s="99" t="s">
        <v>118</v>
      </c>
      <c r="C1872" s="99">
        <v>500</v>
      </c>
      <c r="D1872" s="99" t="s">
        <v>110</v>
      </c>
      <c r="E1872" s="99" t="s">
        <v>108</v>
      </c>
      <c r="F1872" s="100">
        <v>7173.1249999999991</v>
      </c>
    </row>
    <row r="1873" spans="1:6">
      <c r="A1873" s="98">
        <v>44930</v>
      </c>
      <c r="B1873" s="99" t="s">
        <v>107</v>
      </c>
      <c r="C1873" s="99">
        <v>40</v>
      </c>
      <c r="D1873" s="99" t="s">
        <v>112</v>
      </c>
      <c r="E1873" s="99" t="s">
        <v>109</v>
      </c>
      <c r="F1873" s="100">
        <v>1188.3000000000002</v>
      </c>
    </row>
    <row r="1874" spans="1:6">
      <c r="A1874" s="98">
        <v>45221</v>
      </c>
      <c r="B1874" s="99" t="s">
        <v>118</v>
      </c>
      <c r="C1874" s="99">
        <v>45</v>
      </c>
      <c r="D1874" s="99" t="s">
        <v>6</v>
      </c>
      <c r="E1874" s="99" t="s">
        <v>115</v>
      </c>
      <c r="F1874" s="100">
        <v>1671.1424999999999</v>
      </c>
    </row>
    <row r="1875" spans="1:6">
      <c r="A1875" s="98">
        <v>44932</v>
      </c>
      <c r="B1875" s="99" t="s">
        <v>117</v>
      </c>
      <c r="C1875" s="99">
        <v>17</v>
      </c>
      <c r="D1875" s="99" t="s">
        <v>110</v>
      </c>
      <c r="E1875" s="99" t="s">
        <v>113</v>
      </c>
      <c r="F1875" s="100">
        <v>424.15</v>
      </c>
    </row>
    <row r="1876" spans="1:6">
      <c r="A1876" s="98">
        <v>45127</v>
      </c>
      <c r="B1876" s="99" t="s">
        <v>116</v>
      </c>
      <c r="C1876" s="99">
        <v>16</v>
      </c>
      <c r="D1876" s="99" t="s">
        <v>114</v>
      </c>
      <c r="E1876" s="99" t="s">
        <v>115</v>
      </c>
      <c r="F1876" s="100">
        <v>415.2</v>
      </c>
    </row>
    <row r="1877" spans="1:6">
      <c r="A1877" s="98">
        <v>45216</v>
      </c>
      <c r="B1877" s="99" t="s">
        <v>117</v>
      </c>
      <c r="C1877" s="99">
        <v>5</v>
      </c>
      <c r="D1877" s="99" t="s">
        <v>6</v>
      </c>
      <c r="E1877" s="99" t="s">
        <v>109</v>
      </c>
      <c r="F1877" s="100">
        <v>218.45</v>
      </c>
    </row>
    <row r="1878" spans="1:6">
      <c r="A1878" s="98">
        <v>45209</v>
      </c>
      <c r="B1878" s="99" t="s">
        <v>119</v>
      </c>
      <c r="C1878" s="99">
        <v>6</v>
      </c>
      <c r="D1878" s="99" t="s">
        <v>110</v>
      </c>
      <c r="E1878" s="99" t="s">
        <v>115</v>
      </c>
      <c r="F1878" s="100">
        <v>149.69999999999999</v>
      </c>
    </row>
    <row r="1879" spans="1:6">
      <c r="A1879" s="98">
        <v>45006</v>
      </c>
      <c r="B1879" s="99" t="s">
        <v>118</v>
      </c>
      <c r="C1879" s="99">
        <v>26</v>
      </c>
      <c r="D1879" s="99" t="s">
        <v>112</v>
      </c>
      <c r="E1879" s="99" t="s">
        <v>105</v>
      </c>
      <c r="F1879" s="100">
        <v>772.3950000000001</v>
      </c>
    </row>
    <row r="1880" spans="1:6">
      <c r="A1880" s="98">
        <v>45000</v>
      </c>
      <c r="B1880" s="99" t="s">
        <v>119</v>
      </c>
      <c r="C1880" s="99">
        <v>275</v>
      </c>
      <c r="D1880" s="99" t="s">
        <v>9</v>
      </c>
      <c r="E1880" s="99" t="s">
        <v>109</v>
      </c>
      <c r="F1880" s="100">
        <v>4419.59375</v>
      </c>
    </row>
    <row r="1881" spans="1:6">
      <c r="A1881" s="98">
        <v>45238</v>
      </c>
      <c r="B1881" s="99" t="s">
        <v>117</v>
      </c>
      <c r="C1881" s="99">
        <v>100</v>
      </c>
      <c r="D1881" s="99" t="s">
        <v>110</v>
      </c>
      <c r="E1881" s="99" t="s">
        <v>113</v>
      </c>
      <c r="F1881" s="100">
        <v>1746.5</v>
      </c>
    </row>
    <row r="1882" spans="1:6">
      <c r="A1882" s="98">
        <v>45237</v>
      </c>
      <c r="B1882" s="99" t="s">
        <v>107</v>
      </c>
      <c r="C1882" s="99">
        <v>40</v>
      </c>
      <c r="D1882" s="99" t="s">
        <v>112</v>
      </c>
      <c r="E1882" s="99" t="s">
        <v>109</v>
      </c>
      <c r="F1882" s="100">
        <v>1188.3000000000002</v>
      </c>
    </row>
    <row r="1883" spans="1:6">
      <c r="A1883" s="98">
        <v>45039</v>
      </c>
      <c r="B1883" s="99" t="s">
        <v>119</v>
      </c>
      <c r="C1883" s="99">
        <v>40</v>
      </c>
      <c r="D1883" s="99" t="s">
        <v>110</v>
      </c>
      <c r="E1883" s="99" t="s">
        <v>115</v>
      </c>
      <c r="F1883" s="100">
        <v>848.3</v>
      </c>
    </row>
    <row r="1884" spans="1:6">
      <c r="A1884" s="98">
        <v>44940</v>
      </c>
      <c r="B1884" s="99" t="s">
        <v>117</v>
      </c>
      <c r="C1884" s="99">
        <v>7</v>
      </c>
      <c r="D1884" s="99" t="s">
        <v>114</v>
      </c>
      <c r="E1884" s="99" t="s">
        <v>111</v>
      </c>
      <c r="F1884" s="100">
        <v>181.65</v>
      </c>
    </row>
    <row r="1885" spans="1:6">
      <c r="A1885" s="98">
        <v>44930</v>
      </c>
      <c r="B1885" s="99" t="s">
        <v>107</v>
      </c>
      <c r="C1885" s="99">
        <v>2</v>
      </c>
      <c r="D1885" s="99" t="s">
        <v>6</v>
      </c>
      <c r="E1885" s="99" t="s">
        <v>109</v>
      </c>
      <c r="F1885" s="100">
        <v>87.38</v>
      </c>
    </row>
    <row r="1886" spans="1:6">
      <c r="A1886" s="98">
        <v>45102</v>
      </c>
      <c r="B1886" s="99" t="s">
        <v>116</v>
      </c>
      <c r="C1886" s="99">
        <v>12</v>
      </c>
      <c r="D1886" s="99" t="s">
        <v>6</v>
      </c>
      <c r="E1886" s="99" t="s">
        <v>113</v>
      </c>
      <c r="F1886" s="100">
        <v>524.28</v>
      </c>
    </row>
    <row r="1887" spans="1:6">
      <c r="A1887" s="98">
        <v>45187</v>
      </c>
      <c r="B1887" s="99" t="s">
        <v>118</v>
      </c>
      <c r="C1887" s="99">
        <v>6</v>
      </c>
      <c r="D1887" s="99" t="s">
        <v>9</v>
      </c>
      <c r="E1887" s="99" t="s">
        <v>113</v>
      </c>
      <c r="F1887" s="100">
        <v>167.7</v>
      </c>
    </row>
    <row r="1888" spans="1:6">
      <c r="A1888" s="98">
        <v>45034</v>
      </c>
      <c r="B1888" s="99" t="s">
        <v>117</v>
      </c>
      <c r="C1888" s="99">
        <v>7</v>
      </c>
      <c r="D1888" s="99" t="s">
        <v>112</v>
      </c>
      <c r="E1888" s="99" t="s">
        <v>115</v>
      </c>
      <c r="F1888" s="100">
        <v>244.65000000000003</v>
      </c>
    </row>
    <row r="1889" spans="1:6">
      <c r="A1889" s="98">
        <v>45183</v>
      </c>
      <c r="B1889" s="99" t="s">
        <v>117</v>
      </c>
      <c r="C1889" s="99">
        <v>15</v>
      </c>
      <c r="D1889" s="99" t="s">
        <v>114</v>
      </c>
      <c r="E1889" s="99" t="s">
        <v>113</v>
      </c>
      <c r="F1889" s="100">
        <v>389.25</v>
      </c>
    </row>
    <row r="1890" spans="1:6">
      <c r="A1890" s="98">
        <v>45082</v>
      </c>
      <c r="B1890" s="99" t="s">
        <v>117</v>
      </c>
      <c r="C1890" s="99">
        <v>41</v>
      </c>
      <c r="D1890" s="99" t="s">
        <v>114</v>
      </c>
      <c r="E1890" s="99" t="s">
        <v>113</v>
      </c>
      <c r="F1890" s="100">
        <v>904.35749999999985</v>
      </c>
    </row>
    <row r="1891" spans="1:6">
      <c r="A1891" s="98">
        <v>45032</v>
      </c>
      <c r="B1891" s="99" t="s">
        <v>119</v>
      </c>
      <c r="C1891" s="99">
        <v>5</v>
      </c>
      <c r="D1891" s="99" t="s">
        <v>9</v>
      </c>
      <c r="E1891" s="99" t="s">
        <v>108</v>
      </c>
      <c r="F1891" s="100">
        <v>139.75</v>
      </c>
    </row>
    <row r="1892" spans="1:6">
      <c r="A1892" s="98">
        <v>45221</v>
      </c>
      <c r="B1892" s="99" t="s">
        <v>117</v>
      </c>
      <c r="C1892" s="99">
        <v>1</v>
      </c>
      <c r="D1892" s="99" t="s">
        <v>6</v>
      </c>
      <c r="E1892" s="99" t="s">
        <v>105</v>
      </c>
      <c r="F1892" s="100">
        <v>43.69</v>
      </c>
    </row>
    <row r="1893" spans="1:6">
      <c r="A1893" s="98">
        <v>44954</v>
      </c>
      <c r="B1893" s="99" t="s">
        <v>119</v>
      </c>
      <c r="C1893" s="99">
        <v>48</v>
      </c>
      <c r="D1893" s="99" t="s">
        <v>112</v>
      </c>
      <c r="E1893" s="99" t="s">
        <v>106</v>
      </c>
      <c r="F1893" s="100">
        <v>1258.2</v>
      </c>
    </row>
    <row r="1894" spans="1:6">
      <c r="A1894" s="98">
        <v>45137</v>
      </c>
      <c r="B1894" s="99" t="s">
        <v>117</v>
      </c>
      <c r="C1894" s="99">
        <v>9</v>
      </c>
      <c r="D1894" s="99" t="s">
        <v>110</v>
      </c>
      <c r="E1894" s="99" t="s">
        <v>106</v>
      </c>
      <c r="F1894" s="100">
        <v>224.54999999999998</v>
      </c>
    </row>
    <row r="1895" spans="1:6">
      <c r="A1895" s="98">
        <v>45131</v>
      </c>
      <c r="B1895" s="99" t="s">
        <v>119</v>
      </c>
      <c r="C1895" s="99">
        <v>30</v>
      </c>
      <c r="D1895" s="99" t="s">
        <v>112</v>
      </c>
      <c r="E1895" s="99" t="s">
        <v>106</v>
      </c>
      <c r="F1895" s="100">
        <v>891.22500000000014</v>
      </c>
    </row>
    <row r="1896" spans="1:6">
      <c r="A1896" s="98">
        <v>45186</v>
      </c>
      <c r="B1896" s="99" t="s">
        <v>117</v>
      </c>
      <c r="C1896" s="99">
        <v>13</v>
      </c>
      <c r="D1896" s="99" t="s">
        <v>110</v>
      </c>
      <c r="E1896" s="99" t="s">
        <v>108</v>
      </c>
      <c r="F1896" s="100">
        <v>324.34999999999997</v>
      </c>
    </row>
    <row r="1897" spans="1:6">
      <c r="A1897" s="98">
        <v>45112</v>
      </c>
      <c r="B1897" s="99" t="s">
        <v>107</v>
      </c>
      <c r="C1897" s="99">
        <v>9</v>
      </c>
      <c r="D1897" s="99" t="s">
        <v>112</v>
      </c>
      <c r="E1897" s="99" t="s">
        <v>115</v>
      </c>
      <c r="F1897" s="100">
        <v>314.55</v>
      </c>
    </row>
    <row r="1898" spans="1:6">
      <c r="A1898" s="98">
        <v>45095</v>
      </c>
      <c r="B1898" s="99" t="s">
        <v>119</v>
      </c>
      <c r="C1898" s="99">
        <v>50</v>
      </c>
      <c r="D1898" s="99" t="s">
        <v>9</v>
      </c>
      <c r="E1898" s="99" t="s">
        <v>108</v>
      </c>
      <c r="F1898" s="100">
        <v>1048.125</v>
      </c>
    </row>
    <row r="1899" spans="1:6">
      <c r="A1899" s="98">
        <v>45048</v>
      </c>
      <c r="B1899" s="99" t="s">
        <v>118</v>
      </c>
      <c r="C1899" s="99">
        <v>575</v>
      </c>
      <c r="D1899" s="99" t="s">
        <v>112</v>
      </c>
      <c r="E1899" s="99" t="s">
        <v>106</v>
      </c>
      <c r="F1899" s="100">
        <v>11555.34375</v>
      </c>
    </row>
    <row r="1900" spans="1:6">
      <c r="A1900" s="98">
        <v>45248</v>
      </c>
      <c r="B1900" s="99" t="s">
        <v>107</v>
      </c>
      <c r="C1900" s="99">
        <v>9</v>
      </c>
      <c r="D1900" s="99" t="s">
        <v>6</v>
      </c>
      <c r="E1900" s="99" t="s">
        <v>111</v>
      </c>
      <c r="F1900" s="100">
        <v>393.21</v>
      </c>
    </row>
    <row r="1901" spans="1:6">
      <c r="A1901" s="98">
        <v>45030</v>
      </c>
      <c r="B1901" s="99" t="s">
        <v>119</v>
      </c>
      <c r="C1901" s="99">
        <v>17</v>
      </c>
      <c r="D1901" s="99" t="s">
        <v>114</v>
      </c>
      <c r="E1901" s="99" t="s">
        <v>106</v>
      </c>
      <c r="F1901" s="100">
        <v>441.15</v>
      </c>
    </row>
    <row r="1902" spans="1:6">
      <c r="A1902" s="98">
        <v>45162</v>
      </c>
      <c r="B1902" s="99" t="s">
        <v>118</v>
      </c>
      <c r="C1902" s="99">
        <v>25</v>
      </c>
      <c r="D1902" s="99" t="s">
        <v>112</v>
      </c>
      <c r="E1902" s="99" t="s">
        <v>113</v>
      </c>
      <c r="F1902" s="100">
        <v>742.68750000000011</v>
      </c>
    </row>
    <row r="1903" spans="1:6">
      <c r="A1903" s="98">
        <v>45136</v>
      </c>
      <c r="B1903" s="99" t="s">
        <v>119</v>
      </c>
      <c r="C1903" s="99">
        <v>9</v>
      </c>
      <c r="D1903" s="99" t="s">
        <v>6</v>
      </c>
      <c r="E1903" s="99" t="s">
        <v>111</v>
      </c>
      <c r="F1903" s="100">
        <v>393.21</v>
      </c>
    </row>
    <row r="1904" spans="1:6">
      <c r="A1904" s="98">
        <v>45273</v>
      </c>
      <c r="B1904" s="99" t="s">
        <v>119</v>
      </c>
      <c r="C1904" s="99">
        <v>225</v>
      </c>
      <c r="D1904" s="99" t="s">
        <v>110</v>
      </c>
      <c r="E1904" s="99" t="s">
        <v>113</v>
      </c>
      <c r="F1904" s="100">
        <v>3929.625</v>
      </c>
    </row>
    <row r="1905" spans="1:6">
      <c r="A1905" s="98">
        <v>45088</v>
      </c>
      <c r="B1905" s="99" t="s">
        <v>117</v>
      </c>
      <c r="C1905" s="99">
        <v>13</v>
      </c>
      <c r="D1905" s="99" t="s">
        <v>9</v>
      </c>
      <c r="E1905" s="99" t="s">
        <v>105</v>
      </c>
      <c r="F1905" s="100">
        <v>363.34999999999997</v>
      </c>
    </row>
    <row r="1906" spans="1:6">
      <c r="A1906" s="98">
        <v>45038</v>
      </c>
      <c r="B1906" s="99" t="s">
        <v>117</v>
      </c>
      <c r="C1906" s="99">
        <v>250</v>
      </c>
      <c r="D1906" s="99" t="s">
        <v>112</v>
      </c>
      <c r="E1906" s="99" t="s">
        <v>106</v>
      </c>
      <c r="F1906" s="100">
        <v>6116.25</v>
      </c>
    </row>
    <row r="1907" spans="1:6">
      <c r="A1907" s="98">
        <v>45198</v>
      </c>
      <c r="B1907" s="99" t="s">
        <v>116</v>
      </c>
      <c r="C1907" s="99">
        <v>36</v>
      </c>
      <c r="D1907" s="99" t="s">
        <v>114</v>
      </c>
      <c r="E1907" s="99" t="s">
        <v>106</v>
      </c>
      <c r="F1907" s="100">
        <v>794.06999999999994</v>
      </c>
    </row>
    <row r="1908" spans="1:6">
      <c r="A1908" s="98">
        <v>45257</v>
      </c>
      <c r="B1908" s="99" t="s">
        <v>119</v>
      </c>
      <c r="C1908" s="99">
        <v>2</v>
      </c>
      <c r="D1908" s="99" t="s">
        <v>110</v>
      </c>
      <c r="E1908" s="99" t="s">
        <v>105</v>
      </c>
      <c r="F1908" s="100">
        <v>49.9</v>
      </c>
    </row>
    <row r="1909" spans="1:6">
      <c r="A1909" s="98">
        <v>45073</v>
      </c>
      <c r="B1909" s="99" t="s">
        <v>118</v>
      </c>
      <c r="C1909" s="99">
        <v>9</v>
      </c>
      <c r="D1909" s="99" t="s">
        <v>114</v>
      </c>
      <c r="E1909" s="99" t="s">
        <v>108</v>
      </c>
      <c r="F1909" s="100">
        <v>233.54999999999998</v>
      </c>
    </row>
    <row r="1910" spans="1:6">
      <c r="A1910" s="98">
        <v>44949</v>
      </c>
      <c r="B1910" s="99" t="s">
        <v>117</v>
      </c>
      <c r="C1910" s="99">
        <v>38</v>
      </c>
      <c r="D1910" s="99" t="s">
        <v>9</v>
      </c>
      <c r="E1910" s="99" t="s">
        <v>106</v>
      </c>
      <c r="F1910" s="100">
        <v>902.78499999999997</v>
      </c>
    </row>
    <row r="1911" spans="1:6">
      <c r="A1911" s="98">
        <v>45181</v>
      </c>
      <c r="B1911" s="99" t="s">
        <v>119</v>
      </c>
      <c r="C1911" s="99">
        <v>28</v>
      </c>
      <c r="D1911" s="99" t="s">
        <v>110</v>
      </c>
      <c r="E1911" s="99" t="s">
        <v>106</v>
      </c>
      <c r="F1911" s="100">
        <v>593.80999999999995</v>
      </c>
    </row>
    <row r="1912" spans="1:6">
      <c r="A1912" s="98">
        <v>45060</v>
      </c>
      <c r="B1912" s="99" t="s">
        <v>118</v>
      </c>
      <c r="C1912" s="99">
        <v>9</v>
      </c>
      <c r="D1912" s="99" t="s">
        <v>114</v>
      </c>
      <c r="E1912" s="99" t="s">
        <v>109</v>
      </c>
      <c r="F1912" s="100">
        <v>233.54999999999998</v>
      </c>
    </row>
    <row r="1913" spans="1:6">
      <c r="A1913" s="98">
        <v>45185</v>
      </c>
      <c r="B1913" s="99" t="s">
        <v>119</v>
      </c>
      <c r="C1913" s="99">
        <v>8</v>
      </c>
      <c r="D1913" s="99" t="s">
        <v>112</v>
      </c>
      <c r="E1913" s="99" t="s">
        <v>113</v>
      </c>
      <c r="F1913" s="100">
        <v>279.60000000000002</v>
      </c>
    </row>
    <row r="1914" spans="1:6">
      <c r="A1914" s="98">
        <v>44998</v>
      </c>
      <c r="B1914" s="99" t="s">
        <v>117</v>
      </c>
      <c r="C1914" s="99">
        <v>50</v>
      </c>
      <c r="D1914" s="99" t="s">
        <v>9</v>
      </c>
      <c r="E1914" s="99" t="s">
        <v>115</v>
      </c>
      <c r="F1914" s="100">
        <v>1048.125</v>
      </c>
    </row>
    <row r="1915" spans="1:6">
      <c r="A1915" s="98">
        <v>45030</v>
      </c>
      <c r="B1915" s="99" t="s">
        <v>118</v>
      </c>
      <c r="C1915" s="99">
        <v>325</v>
      </c>
      <c r="D1915" s="99" t="s">
        <v>110</v>
      </c>
      <c r="E1915" s="99" t="s">
        <v>115</v>
      </c>
      <c r="F1915" s="100">
        <v>4662.5312499999991</v>
      </c>
    </row>
    <row r="1916" spans="1:6">
      <c r="A1916" s="98">
        <v>45259</v>
      </c>
      <c r="B1916" s="99" t="s">
        <v>116</v>
      </c>
      <c r="C1916" s="99">
        <v>2</v>
      </c>
      <c r="D1916" s="99" t="s">
        <v>6</v>
      </c>
      <c r="E1916" s="99" t="s">
        <v>105</v>
      </c>
      <c r="F1916" s="100">
        <v>87.38</v>
      </c>
    </row>
    <row r="1917" spans="1:6">
      <c r="A1917" s="98">
        <v>45098</v>
      </c>
      <c r="B1917" s="99" t="s">
        <v>117</v>
      </c>
      <c r="C1917" s="99">
        <v>425</v>
      </c>
      <c r="D1917" s="99" t="s">
        <v>9</v>
      </c>
      <c r="E1917" s="99" t="s">
        <v>106</v>
      </c>
      <c r="F1917" s="100">
        <v>6830.28125</v>
      </c>
    </row>
    <row r="1918" spans="1:6">
      <c r="A1918" s="98">
        <v>44969</v>
      </c>
      <c r="B1918" s="99" t="s">
        <v>117</v>
      </c>
      <c r="C1918" s="99">
        <v>23</v>
      </c>
      <c r="D1918" s="99" t="s">
        <v>112</v>
      </c>
      <c r="E1918" s="99" t="s">
        <v>108</v>
      </c>
      <c r="F1918" s="100">
        <v>803.85</v>
      </c>
    </row>
    <row r="1919" spans="1:6">
      <c r="A1919" s="98">
        <v>44997</v>
      </c>
      <c r="B1919" s="99" t="s">
        <v>119</v>
      </c>
      <c r="C1919" s="99">
        <v>23</v>
      </c>
      <c r="D1919" s="99" t="s">
        <v>6</v>
      </c>
      <c r="E1919" s="99" t="s">
        <v>106</v>
      </c>
      <c r="F1919" s="100">
        <v>1004.8699999999999</v>
      </c>
    </row>
    <row r="1920" spans="1:6">
      <c r="A1920" s="98">
        <v>45172</v>
      </c>
      <c r="B1920" s="99" t="s">
        <v>119</v>
      </c>
      <c r="C1920" s="99">
        <v>100</v>
      </c>
      <c r="D1920" s="99" t="s">
        <v>6</v>
      </c>
      <c r="E1920" s="99" t="s">
        <v>105</v>
      </c>
      <c r="F1920" s="100">
        <v>3058.2999999999993</v>
      </c>
    </row>
    <row r="1921" spans="1:6">
      <c r="A1921" s="98">
        <v>45054</v>
      </c>
      <c r="B1921" s="99" t="s">
        <v>119</v>
      </c>
      <c r="C1921" s="99">
        <v>44</v>
      </c>
      <c r="D1921" s="99" t="s">
        <v>110</v>
      </c>
      <c r="E1921" s="99" t="s">
        <v>109</v>
      </c>
      <c r="F1921" s="100">
        <v>933.13</v>
      </c>
    </row>
    <row r="1922" spans="1:6">
      <c r="A1922" s="98">
        <v>45087</v>
      </c>
      <c r="B1922" s="99" t="s">
        <v>116</v>
      </c>
      <c r="C1922" s="99">
        <v>375</v>
      </c>
      <c r="D1922" s="99" t="s">
        <v>114</v>
      </c>
      <c r="E1922" s="99" t="s">
        <v>113</v>
      </c>
      <c r="F1922" s="100">
        <v>5595.46875</v>
      </c>
    </row>
    <row r="1923" spans="1:6">
      <c r="A1923" s="98">
        <v>45216</v>
      </c>
      <c r="B1923" s="99" t="s">
        <v>117</v>
      </c>
      <c r="C1923" s="99">
        <v>6</v>
      </c>
      <c r="D1923" s="99" t="s">
        <v>114</v>
      </c>
      <c r="E1923" s="99" t="s">
        <v>106</v>
      </c>
      <c r="F1923" s="100">
        <v>155.69999999999999</v>
      </c>
    </row>
    <row r="1924" spans="1:6">
      <c r="A1924" s="98">
        <v>45034</v>
      </c>
      <c r="B1924" s="99" t="s">
        <v>117</v>
      </c>
      <c r="C1924" s="99">
        <v>39</v>
      </c>
      <c r="D1924" s="99" t="s">
        <v>6</v>
      </c>
      <c r="E1924" s="99" t="s">
        <v>108</v>
      </c>
      <c r="F1924" s="100">
        <v>1448.3235</v>
      </c>
    </row>
    <row r="1925" spans="1:6">
      <c r="A1925" s="98">
        <v>45169</v>
      </c>
      <c r="B1925" s="99" t="s">
        <v>116</v>
      </c>
      <c r="C1925" s="99">
        <v>200</v>
      </c>
      <c r="D1925" s="99" t="s">
        <v>112</v>
      </c>
      <c r="E1925" s="99" t="s">
        <v>109</v>
      </c>
      <c r="F1925" s="100">
        <v>4893</v>
      </c>
    </row>
    <row r="1926" spans="1:6">
      <c r="A1926" s="98">
        <v>45173</v>
      </c>
      <c r="B1926" s="99" t="s">
        <v>118</v>
      </c>
      <c r="C1926" s="99">
        <v>200</v>
      </c>
      <c r="D1926" s="99" t="s">
        <v>110</v>
      </c>
      <c r="E1926" s="99" t="s">
        <v>106</v>
      </c>
      <c r="F1926" s="100">
        <v>3493</v>
      </c>
    </row>
    <row r="1927" spans="1:6">
      <c r="A1927" s="98">
        <v>44979</v>
      </c>
      <c r="B1927" s="99" t="s">
        <v>118</v>
      </c>
      <c r="C1927" s="99">
        <v>4</v>
      </c>
      <c r="D1927" s="99" t="s">
        <v>9</v>
      </c>
      <c r="E1927" s="99" t="s">
        <v>108</v>
      </c>
      <c r="F1927" s="100">
        <v>111.8</v>
      </c>
    </row>
    <row r="1928" spans="1:6">
      <c r="A1928" s="98">
        <v>45137</v>
      </c>
      <c r="B1928" s="99" t="s">
        <v>117</v>
      </c>
      <c r="C1928" s="99">
        <v>4</v>
      </c>
      <c r="D1928" s="99" t="s">
        <v>112</v>
      </c>
      <c r="E1928" s="99" t="s">
        <v>113</v>
      </c>
      <c r="F1928" s="100">
        <v>139.80000000000001</v>
      </c>
    </row>
    <row r="1929" spans="1:6">
      <c r="A1929" s="98">
        <v>45022</v>
      </c>
      <c r="B1929" s="99" t="s">
        <v>118</v>
      </c>
      <c r="C1929" s="99">
        <v>9</v>
      </c>
      <c r="D1929" s="99" t="s">
        <v>6</v>
      </c>
      <c r="E1929" s="99" t="s">
        <v>115</v>
      </c>
      <c r="F1929" s="100">
        <v>393.21</v>
      </c>
    </row>
    <row r="1930" spans="1:6">
      <c r="A1930" s="98">
        <v>44994</v>
      </c>
      <c r="B1930" s="99" t="s">
        <v>117</v>
      </c>
      <c r="C1930" s="99">
        <v>425</v>
      </c>
      <c r="D1930" s="99" t="s">
        <v>6</v>
      </c>
      <c r="E1930" s="99" t="s">
        <v>113</v>
      </c>
      <c r="F1930" s="100">
        <v>10676.743749999998</v>
      </c>
    </row>
    <row r="1931" spans="1:6">
      <c r="A1931" s="98">
        <v>45131</v>
      </c>
      <c r="B1931" s="99" t="s">
        <v>116</v>
      </c>
      <c r="C1931" s="99">
        <v>225</v>
      </c>
      <c r="D1931" s="99" t="s">
        <v>114</v>
      </c>
      <c r="E1931" s="99" t="s">
        <v>111</v>
      </c>
      <c r="F1931" s="100">
        <v>4087.125</v>
      </c>
    </row>
    <row r="1932" spans="1:6">
      <c r="A1932" s="98">
        <v>45155</v>
      </c>
      <c r="B1932" s="99" t="s">
        <v>117</v>
      </c>
      <c r="C1932" s="99">
        <v>49</v>
      </c>
      <c r="D1932" s="99" t="s">
        <v>112</v>
      </c>
      <c r="E1932" s="99" t="s">
        <v>106</v>
      </c>
      <c r="F1932" s="100">
        <v>1284.4125000000001</v>
      </c>
    </row>
    <row r="1933" spans="1:6">
      <c r="A1933" s="98">
        <v>45187</v>
      </c>
      <c r="B1933" s="99" t="s">
        <v>119</v>
      </c>
      <c r="C1933" s="99">
        <v>46</v>
      </c>
      <c r="D1933" s="99" t="s">
        <v>114</v>
      </c>
      <c r="E1933" s="99" t="s">
        <v>111</v>
      </c>
      <c r="F1933" s="100">
        <v>1014.6449999999999</v>
      </c>
    </row>
    <row r="1934" spans="1:6">
      <c r="A1934" s="98">
        <v>44934</v>
      </c>
      <c r="B1934" s="99" t="s">
        <v>119</v>
      </c>
      <c r="C1934" s="99">
        <v>1</v>
      </c>
      <c r="D1934" s="99" t="s">
        <v>9</v>
      </c>
      <c r="E1934" s="99" t="s">
        <v>106</v>
      </c>
      <c r="F1934" s="100">
        <v>27.95</v>
      </c>
    </row>
    <row r="1935" spans="1:6">
      <c r="A1935" s="98">
        <v>44998</v>
      </c>
      <c r="B1935" s="99" t="s">
        <v>107</v>
      </c>
      <c r="C1935" s="99">
        <v>41</v>
      </c>
      <c r="D1935" s="99" t="s">
        <v>110</v>
      </c>
      <c r="E1935" s="99" t="s">
        <v>105</v>
      </c>
      <c r="F1935" s="100">
        <v>869.50749999999994</v>
      </c>
    </row>
    <row r="1936" spans="1:6">
      <c r="A1936" s="98">
        <v>45019</v>
      </c>
      <c r="B1936" s="99" t="s">
        <v>119</v>
      </c>
      <c r="C1936" s="99">
        <v>8</v>
      </c>
      <c r="D1936" s="99" t="s">
        <v>112</v>
      </c>
      <c r="E1936" s="99" t="s">
        <v>113</v>
      </c>
      <c r="F1936" s="100">
        <v>279.60000000000002</v>
      </c>
    </row>
    <row r="1937" spans="1:6">
      <c r="A1937" s="98">
        <v>45158</v>
      </c>
      <c r="B1937" s="99" t="s">
        <v>116</v>
      </c>
      <c r="C1937" s="99">
        <v>7</v>
      </c>
      <c r="D1937" s="99" t="s">
        <v>112</v>
      </c>
      <c r="E1937" s="99" t="s">
        <v>108</v>
      </c>
      <c r="F1937" s="100">
        <v>244.65000000000003</v>
      </c>
    </row>
    <row r="1938" spans="1:6">
      <c r="A1938" s="98">
        <v>44983</v>
      </c>
      <c r="B1938" s="99" t="s">
        <v>118</v>
      </c>
      <c r="C1938" s="99">
        <v>475</v>
      </c>
      <c r="D1938" s="99" t="s">
        <v>110</v>
      </c>
      <c r="E1938" s="99" t="s">
        <v>108</v>
      </c>
      <c r="F1938" s="100">
        <v>6814.4687499999991</v>
      </c>
    </row>
    <row r="1939" spans="1:6">
      <c r="A1939" s="98">
        <v>45041</v>
      </c>
      <c r="B1939" s="99" t="s">
        <v>107</v>
      </c>
      <c r="C1939" s="99">
        <v>6</v>
      </c>
      <c r="D1939" s="99" t="s">
        <v>6</v>
      </c>
      <c r="E1939" s="99" t="s">
        <v>108</v>
      </c>
      <c r="F1939" s="100">
        <v>262.14</v>
      </c>
    </row>
    <row r="1940" spans="1:6">
      <c r="A1940" s="98">
        <v>44953</v>
      </c>
      <c r="B1940" s="99" t="s">
        <v>117</v>
      </c>
      <c r="C1940" s="99">
        <v>250</v>
      </c>
      <c r="D1940" s="99" t="s">
        <v>112</v>
      </c>
      <c r="E1940" s="99" t="s">
        <v>106</v>
      </c>
      <c r="F1940" s="100">
        <v>6116.25</v>
      </c>
    </row>
    <row r="1941" spans="1:6">
      <c r="A1941" s="98">
        <v>45180</v>
      </c>
      <c r="B1941" s="99" t="s">
        <v>119</v>
      </c>
      <c r="C1941" s="99">
        <v>20</v>
      </c>
      <c r="D1941" s="99" t="s">
        <v>110</v>
      </c>
      <c r="E1941" s="99" t="s">
        <v>115</v>
      </c>
      <c r="F1941" s="100">
        <v>499</v>
      </c>
    </row>
    <row r="1942" spans="1:6">
      <c r="A1942" s="98">
        <v>45091</v>
      </c>
      <c r="B1942" s="99" t="s">
        <v>119</v>
      </c>
      <c r="C1942" s="99">
        <v>8</v>
      </c>
      <c r="D1942" s="99" t="s">
        <v>9</v>
      </c>
      <c r="E1942" s="99" t="s">
        <v>105</v>
      </c>
      <c r="F1942" s="100">
        <v>223.6</v>
      </c>
    </row>
    <row r="1943" spans="1:6">
      <c r="A1943" s="98">
        <v>44971</v>
      </c>
      <c r="B1943" s="99" t="s">
        <v>118</v>
      </c>
      <c r="C1943" s="99">
        <v>5</v>
      </c>
      <c r="D1943" s="99" t="s">
        <v>112</v>
      </c>
      <c r="E1943" s="99" t="s">
        <v>105</v>
      </c>
      <c r="F1943" s="100">
        <v>174.75</v>
      </c>
    </row>
    <row r="1944" spans="1:6">
      <c r="A1944" s="98">
        <v>45240</v>
      </c>
      <c r="B1944" s="99" t="s">
        <v>107</v>
      </c>
      <c r="C1944" s="99">
        <v>475</v>
      </c>
      <c r="D1944" s="99" t="s">
        <v>110</v>
      </c>
      <c r="E1944" s="99" t="s">
        <v>111</v>
      </c>
      <c r="F1944" s="100">
        <v>6814.4687499999991</v>
      </c>
    </row>
    <row r="1945" spans="1:6">
      <c r="A1945" s="98">
        <v>45001</v>
      </c>
      <c r="B1945" s="99" t="s">
        <v>119</v>
      </c>
      <c r="C1945" s="99">
        <v>9</v>
      </c>
      <c r="D1945" s="99" t="s">
        <v>6</v>
      </c>
      <c r="E1945" s="99" t="s">
        <v>109</v>
      </c>
      <c r="F1945" s="100">
        <v>393.21</v>
      </c>
    </row>
    <row r="1946" spans="1:6">
      <c r="A1946" s="98">
        <v>45250</v>
      </c>
      <c r="B1946" s="99" t="s">
        <v>117</v>
      </c>
      <c r="C1946" s="99">
        <v>34</v>
      </c>
      <c r="D1946" s="99" t="s">
        <v>114</v>
      </c>
      <c r="E1946" s="99" t="s">
        <v>105</v>
      </c>
      <c r="F1946" s="100">
        <v>749.95499999999993</v>
      </c>
    </row>
    <row r="1947" spans="1:6">
      <c r="A1947" s="98">
        <v>45247</v>
      </c>
      <c r="B1947" s="99" t="s">
        <v>119</v>
      </c>
      <c r="C1947" s="99">
        <v>5</v>
      </c>
      <c r="D1947" s="99" t="s">
        <v>112</v>
      </c>
      <c r="E1947" s="99" t="s">
        <v>106</v>
      </c>
      <c r="F1947" s="100">
        <v>174.75</v>
      </c>
    </row>
    <row r="1948" spans="1:6">
      <c r="A1948" s="98">
        <v>44974</v>
      </c>
      <c r="B1948" s="99" t="s">
        <v>119</v>
      </c>
      <c r="C1948" s="99">
        <v>14</v>
      </c>
      <c r="D1948" s="99" t="s">
        <v>6</v>
      </c>
      <c r="E1948" s="99" t="s">
        <v>115</v>
      </c>
      <c r="F1948" s="100">
        <v>611.66</v>
      </c>
    </row>
    <row r="1949" spans="1:6">
      <c r="A1949" s="98">
        <v>44986</v>
      </c>
      <c r="B1949" s="99" t="s">
        <v>107</v>
      </c>
      <c r="C1949" s="99">
        <v>27</v>
      </c>
      <c r="D1949" s="99" t="s">
        <v>9</v>
      </c>
      <c r="E1949" s="99" t="s">
        <v>106</v>
      </c>
      <c r="F1949" s="100">
        <v>641.45249999999999</v>
      </c>
    </row>
    <row r="1950" spans="1:6">
      <c r="A1950" s="98">
        <v>45052</v>
      </c>
      <c r="B1950" s="99" t="s">
        <v>117</v>
      </c>
      <c r="C1950" s="99">
        <v>3</v>
      </c>
      <c r="D1950" s="99" t="s">
        <v>112</v>
      </c>
      <c r="E1950" s="99" t="s">
        <v>109</v>
      </c>
      <c r="F1950" s="100">
        <v>104.85000000000001</v>
      </c>
    </row>
    <row r="1951" spans="1:6">
      <c r="A1951" s="98">
        <v>45226</v>
      </c>
      <c r="B1951" s="99" t="s">
        <v>117</v>
      </c>
      <c r="C1951" s="99">
        <v>31</v>
      </c>
      <c r="D1951" s="99" t="s">
        <v>114</v>
      </c>
      <c r="E1951" s="99" t="s">
        <v>113</v>
      </c>
      <c r="F1951" s="100">
        <v>683.78249999999991</v>
      </c>
    </row>
    <row r="1952" spans="1:6">
      <c r="A1952" s="98">
        <v>45086</v>
      </c>
      <c r="B1952" s="99" t="s">
        <v>118</v>
      </c>
      <c r="C1952" s="99">
        <v>32</v>
      </c>
      <c r="D1952" s="99" t="s">
        <v>6</v>
      </c>
      <c r="E1952" s="99" t="s">
        <v>108</v>
      </c>
      <c r="F1952" s="100">
        <v>1188.3679999999999</v>
      </c>
    </row>
    <row r="1953" spans="1:6">
      <c r="A1953" s="98">
        <v>45151</v>
      </c>
      <c r="B1953" s="99" t="s">
        <v>117</v>
      </c>
      <c r="C1953" s="99">
        <v>12</v>
      </c>
      <c r="D1953" s="99" t="s">
        <v>9</v>
      </c>
      <c r="E1953" s="99" t="s">
        <v>109</v>
      </c>
      <c r="F1953" s="100">
        <v>335.4</v>
      </c>
    </row>
    <row r="1954" spans="1:6">
      <c r="A1954" s="98">
        <v>45024</v>
      </c>
      <c r="B1954" s="99" t="s">
        <v>116</v>
      </c>
      <c r="C1954" s="99">
        <v>75</v>
      </c>
      <c r="D1954" s="99" t="s">
        <v>112</v>
      </c>
      <c r="E1954" s="99" t="s">
        <v>108</v>
      </c>
      <c r="F1954" s="100">
        <v>1965.9375000000002</v>
      </c>
    </row>
    <row r="1955" spans="1:6">
      <c r="A1955" s="98">
        <v>45052</v>
      </c>
      <c r="B1955" s="99" t="s">
        <v>119</v>
      </c>
      <c r="C1955" s="99">
        <v>26</v>
      </c>
      <c r="D1955" s="99" t="s">
        <v>112</v>
      </c>
      <c r="E1955" s="99" t="s">
        <v>105</v>
      </c>
      <c r="F1955" s="100">
        <v>772.3950000000001</v>
      </c>
    </row>
    <row r="1956" spans="1:6">
      <c r="A1956" s="98">
        <v>44955</v>
      </c>
      <c r="B1956" s="99" t="s">
        <v>118</v>
      </c>
      <c r="C1956" s="99">
        <v>27</v>
      </c>
      <c r="D1956" s="99" t="s">
        <v>114</v>
      </c>
      <c r="E1956" s="99" t="s">
        <v>106</v>
      </c>
      <c r="F1956" s="100">
        <v>595.5524999999999</v>
      </c>
    </row>
    <row r="1957" spans="1:6">
      <c r="A1957" s="98">
        <v>45237</v>
      </c>
      <c r="B1957" s="99" t="s">
        <v>117</v>
      </c>
      <c r="C1957" s="99">
        <v>7</v>
      </c>
      <c r="D1957" s="99" t="s">
        <v>110</v>
      </c>
      <c r="E1957" s="99" t="s">
        <v>109</v>
      </c>
      <c r="F1957" s="100">
        <v>174.65</v>
      </c>
    </row>
    <row r="1958" spans="1:6">
      <c r="A1958" s="98">
        <v>45053</v>
      </c>
      <c r="B1958" s="99" t="s">
        <v>117</v>
      </c>
      <c r="C1958" s="99">
        <v>1</v>
      </c>
      <c r="D1958" s="99" t="s">
        <v>110</v>
      </c>
      <c r="E1958" s="99" t="s">
        <v>109</v>
      </c>
      <c r="F1958" s="100">
        <v>24.95</v>
      </c>
    </row>
    <row r="1959" spans="1:6">
      <c r="A1959" s="98">
        <v>45188</v>
      </c>
      <c r="B1959" s="99" t="s">
        <v>119</v>
      </c>
      <c r="C1959" s="99">
        <v>500</v>
      </c>
      <c r="D1959" s="99" t="s">
        <v>110</v>
      </c>
      <c r="E1959" s="99" t="s">
        <v>115</v>
      </c>
      <c r="F1959" s="100">
        <v>7173.1249999999991</v>
      </c>
    </row>
    <row r="1960" spans="1:6">
      <c r="A1960" s="98">
        <v>44951</v>
      </c>
      <c r="B1960" s="99" t="s">
        <v>119</v>
      </c>
      <c r="C1960" s="99">
        <v>6</v>
      </c>
      <c r="D1960" s="99" t="s">
        <v>9</v>
      </c>
      <c r="E1960" s="99" t="s">
        <v>108</v>
      </c>
      <c r="F1960" s="100">
        <v>167.7</v>
      </c>
    </row>
    <row r="1961" spans="1:6">
      <c r="A1961" s="98">
        <v>45150</v>
      </c>
      <c r="B1961" s="99" t="s">
        <v>119</v>
      </c>
      <c r="C1961" s="99">
        <v>525</v>
      </c>
      <c r="D1961" s="99" t="s">
        <v>110</v>
      </c>
      <c r="E1961" s="99" t="s">
        <v>109</v>
      </c>
      <c r="F1961" s="100">
        <v>7531.7812499999991</v>
      </c>
    </row>
    <row r="1962" spans="1:6">
      <c r="A1962" s="98">
        <v>45249</v>
      </c>
      <c r="B1962" s="99" t="s">
        <v>119</v>
      </c>
      <c r="C1962" s="99">
        <v>34</v>
      </c>
      <c r="D1962" s="99" t="s">
        <v>112</v>
      </c>
      <c r="E1962" s="99" t="s">
        <v>105</v>
      </c>
      <c r="F1962" s="100">
        <v>1010.0550000000001</v>
      </c>
    </row>
    <row r="1963" spans="1:6">
      <c r="A1963" s="98">
        <v>45218</v>
      </c>
      <c r="B1963" s="99" t="s">
        <v>107</v>
      </c>
      <c r="C1963" s="99">
        <v>4</v>
      </c>
      <c r="D1963" s="99" t="s">
        <v>112</v>
      </c>
      <c r="E1963" s="99" t="s">
        <v>106</v>
      </c>
      <c r="F1963" s="100">
        <v>139.80000000000001</v>
      </c>
    </row>
    <row r="1964" spans="1:6">
      <c r="A1964" s="98">
        <v>44969</v>
      </c>
      <c r="B1964" s="99" t="s">
        <v>119</v>
      </c>
      <c r="C1964" s="99">
        <v>28</v>
      </c>
      <c r="D1964" s="99" t="s">
        <v>114</v>
      </c>
      <c r="E1964" s="99" t="s">
        <v>111</v>
      </c>
      <c r="F1964" s="100">
        <v>617.6099999999999</v>
      </c>
    </row>
    <row r="1965" spans="1:6">
      <c r="A1965" s="98">
        <v>45234</v>
      </c>
      <c r="B1965" s="99" t="s">
        <v>119</v>
      </c>
      <c r="C1965" s="99">
        <v>1</v>
      </c>
      <c r="D1965" s="99" t="s">
        <v>114</v>
      </c>
      <c r="E1965" s="99" t="s">
        <v>115</v>
      </c>
      <c r="F1965" s="100">
        <v>25.95</v>
      </c>
    </row>
    <row r="1966" spans="1:6">
      <c r="A1966" s="98">
        <v>45230</v>
      </c>
      <c r="B1966" s="99" t="s">
        <v>116</v>
      </c>
      <c r="C1966" s="99">
        <v>125</v>
      </c>
      <c r="D1966" s="99" t="s">
        <v>9</v>
      </c>
      <c r="E1966" s="99" t="s">
        <v>111</v>
      </c>
      <c r="F1966" s="100">
        <v>2445.6249999999995</v>
      </c>
    </row>
    <row r="1967" spans="1:6">
      <c r="A1967" s="98">
        <v>44990</v>
      </c>
      <c r="B1967" s="99" t="s">
        <v>119</v>
      </c>
      <c r="C1967" s="99">
        <v>34</v>
      </c>
      <c r="D1967" s="99" t="s">
        <v>112</v>
      </c>
      <c r="E1967" s="99" t="s">
        <v>106</v>
      </c>
      <c r="F1967" s="100">
        <v>1010.0550000000001</v>
      </c>
    </row>
    <row r="1968" spans="1:6">
      <c r="A1968" s="98">
        <v>45146</v>
      </c>
      <c r="B1968" s="99" t="s">
        <v>117</v>
      </c>
      <c r="C1968" s="99">
        <v>2</v>
      </c>
      <c r="D1968" s="99" t="s">
        <v>114</v>
      </c>
      <c r="E1968" s="99" t="s">
        <v>105</v>
      </c>
      <c r="F1968" s="100">
        <v>51.9</v>
      </c>
    </row>
    <row r="1969" spans="1:6">
      <c r="A1969" s="98">
        <v>44968</v>
      </c>
      <c r="B1969" s="99" t="s">
        <v>119</v>
      </c>
      <c r="C1969" s="99">
        <v>5</v>
      </c>
      <c r="D1969" s="99" t="s">
        <v>112</v>
      </c>
      <c r="E1969" s="99" t="s">
        <v>109</v>
      </c>
      <c r="F1969" s="100">
        <v>174.75</v>
      </c>
    </row>
    <row r="1970" spans="1:6">
      <c r="A1970" s="98">
        <v>45251</v>
      </c>
      <c r="B1970" s="99" t="s">
        <v>119</v>
      </c>
      <c r="C1970" s="99">
        <v>13</v>
      </c>
      <c r="D1970" s="99" t="s">
        <v>110</v>
      </c>
      <c r="E1970" s="99" t="s">
        <v>108</v>
      </c>
      <c r="F1970" s="100">
        <v>324.34999999999997</v>
      </c>
    </row>
    <row r="1971" spans="1:6">
      <c r="A1971" s="98">
        <v>45256</v>
      </c>
      <c r="B1971" s="99" t="s">
        <v>117</v>
      </c>
      <c r="C1971" s="99">
        <v>42</v>
      </c>
      <c r="D1971" s="99" t="s">
        <v>114</v>
      </c>
      <c r="E1971" s="99" t="s">
        <v>113</v>
      </c>
      <c r="F1971" s="100">
        <v>926.41499999999985</v>
      </c>
    </row>
    <row r="1972" spans="1:6">
      <c r="A1972" s="98">
        <v>45237</v>
      </c>
      <c r="B1972" s="99" t="s">
        <v>119</v>
      </c>
      <c r="C1972" s="99">
        <v>4</v>
      </c>
      <c r="D1972" s="99" t="s">
        <v>112</v>
      </c>
      <c r="E1972" s="99" t="s">
        <v>105</v>
      </c>
      <c r="F1972" s="100">
        <v>139.80000000000001</v>
      </c>
    </row>
    <row r="1973" spans="1:6">
      <c r="A1973" s="98">
        <v>45029</v>
      </c>
      <c r="B1973" s="99" t="s">
        <v>107</v>
      </c>
      <c r="C1973" s="99">
        <v>100</v>
      </c>
      <c r="D1973" s="99" t="s">
        <v>114</v>
      </c>
      <c r="E1973" s="99" t="s">
        <v>108</v>
      </c>
      <c r="F1973" s="100">
        <v>1816.5</v>
      </c>
    </row>
    <row r="1974" spans="1:6">
      <c r="A1974" s="98">
        <v>44990</v>
      </c>
      <c r="B1974" s="99" t="s">
        <v>117</v>
      </c>
      <c r="C1974" s="99">
        <v>5</v>
      </c>
      <c r="D1974" s="99" t="s">
        <v>114</v>
      </c>
      <c r="E1974" s="99" t="s">
        <v>109</v>
      </c>
      <c r="F1974" s="100">
        <v>129.75</v>
      </c>
    </row>
    <row r="1975" spans="1:6">
      <c r="A1975" s="98">
        <v>44987</v>
      </c>
      <c r="B1975" s="99" t="s">
        <v>116</v>
      </c>
      <c r="C1975" s="99">
        <v>4</v>
      </c>
      <c r="D1975" s="99" t="s">
        <v>114</v>
      </c>
      <c r="E1975" s="99" t="s">
        <v>115</v>
      </c>
      <c r="F1975" s="100">
        <v>103.8</v>
      </c>
    </row>
    <row r="1976" spans="1:6">
      <c r="A1976" s="98">
        <v>45270</v>
      </c>
      <c r="B1976" s="99" t="s">
        <v>119</v>
      </c>
      <c r="C1976" s="99">
        <v>34</v>
      </c>
      <c r="D1976" s="99" t="s">
        <v>110</v>
      </c>
      <c r="E1976" s="99" t="s">
        <v>113</v>
      </c>
      <c r="F1976" s="100">
        <v>721.05499999999995</v>
      </c>
    </row>
    <row r="1977" spans="1:6">
      <c r="A1977" s="98">
        <v>45121</v>
      </c>
      <c r="B1977" s="99" t="s">
        <v>116</v>
      </c>
      <c r="C1977" s="99">
        <v>8</v>
      </c>
      <c r="D1977" s="99" t="s">
        <v>110</v>
      </c>
      <c r="E1977" s="99" t="s">
        <v>109</v>
      </c>
      <c r="F1977" s="100">
        <v>199.6</v>
      </c>
    </row>
    <row r="1978" spans="1:6">
      <c r="A1978" s="98">
        <v>44992</v>
      </c>
      <c r="B1978" s="99" t="s">
        <v>119</v>
      </c>
      <c r="C1978" s="99">
        <v>11</v>
      </c>
      <c r="D1978" s="99" t="s">
        <v>114</v>
      </c>
      <c r="E1978" s="99" t="s">
        <v>113</v>
      </c>
      <c r="F1978" s="100">
        <v>285.45</v>
      </c>
    </row>
    <row r="1979" spans="1:6">
      <c r="A1979" s="98">
        <v>45026</v>
      </c>
      <c r="B1979" s="99" t="s">
        <v>117</v>
      </c>
      <c r="C1979" s="99">
        <v>43</v>
      </c>
      <c r="D1979" s="99" t="s">
        <v>112</v>
      </c>
      <c r="E1979" s="99" t="s">
        <v>105</v>
      </c>
      <c r="F1979" s="100">
        <v>1277.4225000000001</v>
      </c>
    </row>
    <row r="1980" spans="1:6">
      <c r="A1980" s="98">
        <v>44990</v>
      </c>
      <c r="B1980" s="99" t="s">
        <v>119</v>
      </c>
      <c r="C1980" s="99">
        <v>6</v>
      </c>
      <c r="D1980" s="99" t="s">
        <v>114</v>
      </c>
      <c r="E1980" s="99" t="s">
        <v>113</v>
      </c>
      <c r="F1980" s="100">
        <v>155.69999999999999</v>
      </c>
    </row>
    <row r="1981" spans="1:6">
      <c r="A1981" s="98">
        <v>45077</v>
      </c>
      <c r="B1981" s="99" t="s">
        <v>118</v>
      </c>
      <c r="C1981" s="99">
        <v>11</v>
      </c>
      <c r="D1981" s="99" t="s">
        <v>110</v>
      </c>
      <c r="E1981" s="99" t="s">
        <v>113</v>
      </c>
      <c r="F1981" s="100">
        <v>274.45</v>
      </c>
    </row>
    <row r="1982" spans="1:6">
      <c r="A1982" s="98">
        <v>45029</v>
      </c>
      <c r="B1982" s="99" t="s">
        <v>119</v>
      </c>
      <c r="C1982" s="99">
        <v>27</v>
      </c>
      <c r="D1982" s="99" t="s">
        <v>110</v>
      </c>
      <c r="E1982" s="99" t="s">
        <v>108</v>
      </c>
      <c r="F1982" s="100">
        <v>572.60249999999996</v>
      </c>
    </row>
    <row r="1983" spans="1:6">
      <c r="A1983" s="98">
        <v>45138</v>
      </c>
      <c r="B1983" s="99" t="s">
        <v>119</v>
      </c>
      <c r="C1983" s="99">
        <v>3</v>
      </c>
      <c r="D1983" s="99" t="s">
        <v>6</v>
      </c>
      <c r="E1983" s="99" t="s">
        <v>111</v>
      </c>
      <c r="F1983" s="100">
        <v>131.07</v>
      </c>
    </row>
    <row r="1984" spans="1:6">
      <c r="A1984" s="98">
        <v>45038</v>
      </c>
      <c r="B1984" s="99" t="s">
        <v>116</v>
      </c>
      <c r="C1984" s="99">
        <v>3</v>
      </c>
      <c r="D1984" s="99" t="s">
        <v>112</v>
      </c>
      <c r="E1984" s="99" t="s">
        <v>109</v>
      </c>
      <c r="F1984" s="100">
        <v>104.85000000000001</v>
      </c>
    </row>
    <row r="1985" spans="1:6">
      <c r="A1985" s="98">
        <v>45101</v>
      </c>
      <c r="B1985" s="99" t="s">
        <v>116</v>
      </c>
      <c r="C1985" s="99">
        <v>475</v>
      </c>
      <c r="D1985" s="99" t="s">
        <v>9</v>
      </c>
      <c r="E1985" s="99" t="s">
        <v>105</v>
      </c>
      <c r="F1985" s="100">
        <v>7633.84375</v>
      </c>
    </row>
    <row r="1986" spans="1:6">
      <c r="A1986" s="98">
        <v>45130</v>
      </c>
      <c r="B1986" s="99" t="s">
        <v>119</v>
      </c>
      <c r="C1986" s="99">
        <v>21</v>
      </c>
      <c r="D1986" s="99" t="s">
        <v>110</v>
      </c>
      <c r="E1986" s="99" t="s">
        <v>106</v>
      </c>
      <c r="F1986" s="100">
        <v>523.94999999999993</v>
      </c>
    </row>
    <row r="1987" spans="1:6">
      <c r="A1987" s="98">
        <v>45099</v>
      </c>
      <c r="B1987" s="99" t="s">
        <v>119</v>
      </c>
      <c r="C1987" s="99">
        <v>7</v>
      </c>
      <c r="D1987" s="99" t="s">
        <v>112</v>
      </c>
      <c r="E1987" s="99" t="s">
        <v>105</v>
      </c>
      <c r="F1987" s="100">
        <v>244.65000000000003</v>
      </c>
    </row>
    <row r="1988" spans="1:6">
      <c r="A1988" s="98">
        <v>45243</v>
      </c>
      <c r="B1988" s="99" t="s">
        <v>117</v>
      </c>
      <c r="C1988" s="99">
        <v>24</v>
      </c>
      <c r="D1988" s="99" t="s">
        <v>112</v>
      </c>
      <c r="E1988" s="99" t="s">
        <v>108</v>
      </c>
      <c r="F1988" s="100">
        <v>712.98</v>
      </c>
    </row>
    <row r="1989" spans="1:6">
      <c r="A1989" s="98">
        <v>45180</v>
      </c>
      <c r="B1989" s="99" t="s">
        <v>117</v>
      </c>
      <c r="C1989" s="99">
        <v>500</v>
      </c>
      <c r="D1989" s="99" t="s">
        <v>9</v>
      </c>
      <c r="E1989" s="99" t="s">
        <v>111</v>
      </c>
      <c r="F1989" s="100">
        <v>8035.625</v>
      </c>
    </row>
    <row r="1990" spans="1:6">
      <c r="A1990" s="98">
        <v>45127</v>
      </c>
      <c r="B1990" s="99" t="s">
        <v>107</v>
      </c>
      <c r="C1990" s="99">
        <v>3</v>
      </c>
      <c r="D1990" s="99" t="s">
        <v>112</v>
      </c>
      <c r="E1990" s="99" t="s">
        <v>115</v>
      </c>
      <c r="F1990" s="100">
        <v>104.85000000000001</v>
      </c>
    </row>
    <row r="1991" spans="1:6">
      <c r="A1991" s="98">
        <v>45288</v>
      </c>
      <c r="B1991" s="99" t="s">
        <v>119</v>
      </c>
      <c r="C1991" s="99">
        <v>13</v>
      </c>
      <c r="D1991" s="99" t="s">
        <v>9</v>
      </c>
      <c r="E1991" s="99" t="s">
        <v>113</v>
      </c>
      <c r="F1991" s="100">
        <v>363.34999999999997</v>
      </c>
    </row>
    <row r="1992" spans="1:6">
      <c r="A1992" s="98">
        <v>45029</v>
      </c>
      <c r="B1992" s="99" t="s">
        <v>118</v>
      </c>
      <c r="C1992" s="99">
        <v>500</v>
      </c>
      <c r="D1992" s="99" t="s">
        <v>114</v>
      </c>
      <c r="E1992" s="99" t="s">
        <v>108</v>
      </c>
      <c r="F1992" s="100">
        <v>7460.6249999999991</v>
      </c>
    </row>
    <row r="1993" spans="1:6">
      <c r="A1993" s="98">
        <v>44950</v>
      </c>
      <c r="B1993" s="99" t="s">
        <v>116</v>
      </c>
      <c r="C1993" s="99">
        <v>225</v>
      </c>
      <c r="D1993" s="99" t="s">
        <v>9</v>
      </c>
      <c r="E1993" s="99" t="s">
        <v>113</v>
      </c>
      <c r="F1993" s="100">
        <v>4402.1249999999991</v>
      </c>
    </row>
    <row r="1994" spans="1:6">
      <c r="A1994" s="98">
        <v>45161</v>
      </c>
      <c r="B1994" s="99" t="s">
        <v>116</v>
      </c>
      <c r="C1994" s="99">
        <v>425</v>
      </c>
      <c r="D1994" s="99" t="s">
        <v>9</v>
      </c>
      <c r="E1994" s="99" t="s">
        <v>111</v>
      </c>
      <c r="F1994" s="100">
        <v>6830.28125</v>
      </c>
    </row>
    <row r="1995" spans="1:6">
      <c r="A1995" s="98">
        <v>45038</v>
      </c>
      <c r="B1995" s="99" t="s">
        <v>119</v>
      </c>
      <c r="C1995" s="99">
        <v>325</v>
      </c>
      <c r="D1995" s="99" t="s">
        <v>114</v>
      </c>
      <c r="E1995" s="99" t="s">
        <v>111</v>
      </c>
      <c r="F1995" s="100">
        <v>4849.40625</v>
      </c>
    </row>
    <row r="1996" spans="1:6">
      <c r="A1996" s="98">
        <v>44993</v>
      </c>
      <c r="B1996" s="99" t="s">
        <v>119</v>
      </c>
      <c r="C1996" s="99">
        <v>11</v>
      </c>
      <c r="D1996" s="99" t="s">
        <v>112</v>
      </c>
      <c r="E1996" s="99" t="s">
        <v>115</v>
      </c>
      <c r="F1996" s="100">
        <v>384.45000000000005</v>
      </c>
    </row>
    <row r="1997" spans="1:6">
      <c r="A1997" s="98">
        <v>44960</v>
      </c>
      <c r="B1997" s="99" t="s">
        <v>116</v>
      </c>
      <c r="C1997" s="99">
        <v>25</v>
      </c>
      <c r="D1997" s="99" t="s">
        <v>112</v>
      </c>
      <c r="E1997" s="99" t="s">
        <v>111</v>
      </c>
      <c r="F1997" s="100">
        <v>742.68750000000011</v>
      </c>
    </row>
    <row r="1998" spans="1:6">
      <c r="A1998" s="98">
        <v>45246</v>
      </c>
      <c r="B1998" s="99" t="s">
        <v>117</v>
      </c>
      <c r="C1998" s="99">
        <v>4</v>
      </c>
      <c r="D1998" s="99" t="s">
        <v>114</v>
      </c>
      <c r="E1998" s="99" t="s">
        <v>115</v>
      </c>
      <c r="F1998" s="100">
        <v>103.8</v>
      </c>
    </row>
    <row r="1999" spans="1:6">
      <c r="A1999" s="98">
        <v>45280</v>
      </c>
      <c r="B1999" s="99" t="s">
        <v>119</v>
      </c>
      <c r="C1999" s="99">
        <v>150</v>
      </c>
      <c r="D1999" s="99" t="s">
        <v>110</v>
      </c>
      <c r="E1999" s="99" t="s">
        <v>115</v>
      </c>
      <c r="F1999" s="100">
        <v>2619.75</v>
      </c>
    </row>
    <row r="2000" spans="1:6">
      <c r="A2000" s="98">
        <v>44968</v>
      </c>
      <c r="B2000" s="99" t="s">
        <v>116</v>
      </c>
      <c r="C2000" s="99">
        <v>15</v>
      </c>
      <c r="D2000" s="99" t="s">
        <v>114</v>
      </c>
      <c r="E2000" s="99" t="s">
        <v>109</v>
      </c>
      <c r="F2000" s="100">
        <v>389.25</v>
      </c>
    </row>
    <row r="2001" spans="1:6">
      <c r="A2001" s="98">
        <v>45085</v>
      </c>
      <c r="B2001" s="99" t="s">
        <v>117</v>
      </c>
      <c r="C2001" s="99">
        <v>18</v>
      </c>
      <c r="D2001" s="99" t="s">
        <v>114</v>
      </c>
      <c r="E2001" s="99" t="s">
        <v>113</v>
      </c>
      <c r="F2001" s="100">
        <v>467.09999999999997</v>
      </c>
    </row>
    <row r="2002" spans="1:6">
      <c r="A2002" s="98">
        <v>45199</v>
      </c>
      <c r="B2002" s="99" t="s">
        <v>117</v>
      </c>
      <c r="C2002" s="99">
        <v>6</v>
      </c>
      <c r="D2002" s="99" t="s">
        <v>112</v>
      </c>
      <c r="E2002" s="99" t="s">
        <v>105</v>
      </c>
      <c r="F2002" s="100">
        <v>209.70000000000002</v>
      </c>
    </row>
    <row r="2003" spans="1:6">
      <c r="A2003" s="98">
        <v>45124</v>
      </c>
      <c r="B2003" s="99" t="s">
        <v>116</v>
      </c>
      <c r="C2003" s="99">
        <v>34</v>
      </c>
      <c r="D2003" s="99" t="s">
        <v>6</v>
      </c>
      <c r="E2003" s="99" t="s">
        <v>108</v>
      </c>
      <c r="F2003" s="100">
        <v>1262.6409999999998</v>
      </c>
    </row>
    <row r="2004" spans="1:6">
      <c r="A2004" s="98">
        <v>45109</v>
      </c>
      <c r="B2004" s="99" t="s">
        <v>118</v>
      </c>
      <c r="C2004" s="99">
        <v>400</v>
      </c>
      <c r="D2004" s="99" t="s">
        <v>112</v>
      </c>
      <c r="E2004" s="99" t="s">
        <v>106</v>
      </c>
      <c r="F2004" s="100">
        <v>8038.5000000000009</v>
      </c>
    </row>
    <row r="2005" spans="1:6">
      <c r="A2005" s="98">
        <v>45162</v>
      </c>
      <c r="B2005" s="99" t="s">
        <v>107</v>
      </c>
      <c r="C2005" s="99">
        <v>46</v>
      </c>
      <c r="D2005" s="99" t="s">
        <v>9</v>
      </c>
      <c r="E2005" s="99" t="s">
        <v>106</v>
      </c>
      <c r="F2005" s="100">
        <v>1092.845</v>
      </c>
    </row>
    <row r="2006" spans="1:6">
      <c r="A2006" s="98">
        <v>45280</v>
      </c>
      <c r="B2006" s="99" t="s">
        <v>117</v>
      </c>
      <c r="C2006" s="99">
        <v>300</v>
      </c>
      <c r="D2006" s="99" t="s">
        <v>9</v>
      </c>
      <c r="E2006" s="99" t="s">
        <v>106</v>
      </c>
      <c r="F2006" s="100">
        <v>4821.375</v>
      </c>
    </row>
    <row r="2007" spans="1:6">
      <c r="A2007" s="98">
        <v>44928</v>
      </c>
      <c r="B2007" s="99" t="s">
        <v>119</v>
      </c>
      <c r="C2007" s="99">
        <v>40</v>
      </c>
      <c r="D2007" s="99" t="s">
        <v>110</v>
      </c>
      <c r="E2007" s="99" t="s">
        <v>105</v>
      </c>
      <c r="F2007" s="100">
        <v>848.3</v>
      </c>
    </row>
    <row r="2008" spans="1:6">
      <c r="A2008" s="98">
        <v>45150</v>
      </c>
      <c r="B2008" s="99" t="s">
        <v>119</v>
      </c>
      <c r="C2008" s="99">
        <v>6</v>
      </c>
      <c r="D2008" s="99" t="s">
        <v>6</v>
      </c>
      <c r="E2008" s="99" t="s">
        <v>108</v>
      </c>
      <c r="F2008" s="100">
        <v>262.14</v>
      </c>
    </row>
    <row r="2009" spans="1:6">
      <c r="A2009" s="98">
        <v>45010</v>
      </c>
      <c r="B2009" s="99" t="s">
        <v>119</v>
      </c>
      <c r="C2009" s="99">
        <v>20</v>
      </c>
      <c r="D2009" s="99" t="s">
        <v>112</v>
      </c>
      <c r="E2009" s="99" t="s">
        <v>113</v>
      </c>
      <c r="F2009" s="100">
        <v>699</v>
      </c>
    </row>
    <row r="2010" spans="1:6">
      <c r="A2010" s="98">
        <v>45016</v>
      </c>
      <c r="B2010" s="99" t="s">
        <v>107</v>
      </c>
      <c r="C2010" s="99">
        <v>11</v>
      </c>
      <c r="D2010" s="99" t="s">
        <v>6</v>
      </c>
      <c r="E2010" s="99" t="s">
        <v>109</v>
      </c>
      <c r="F2010" s="100">
        <v>480.59</v>
      </c>
    </row>
    <row r="2011" spans="1:6">
      <c r="A2011" s="98">
        <v>45154</v>
      </c>
      <c r="B2011" s="99" t="s">
        <v>119</v>
      </c>
      <c r="C2011" s="99">
        <v>4</v>
      </c>
      <c r="D2011" s="99" t="s">
        <v>114</v>
      </c>
      <c r="E2011" s="99" t="s">
        <v>109</v>
      </c>
      <c r="F2011" s="100">
        <v>103.8</v>
      </c>
    </row>
    <row r="2012" spans="1:6">
      <c r="A2012" s="98">
        <v>45132</v>
      </c>
      <c r="B2012" s="99" t="s">
        <v>119</v>
      </c>
      <c r="C2012" s="99">
        <v>225</v>
      </c>
      <c r="D2012" s="99" t="s">
        <v>112</v>
      </c>
      <c r="E2012" s="99" t="s">
        <v>111</v>
      </c>
      <c r="F2012" s="100">
        <v>5504.625</v>
      </c>
    </row>
    <row r="2013" spans="1:6">
      <c r="A2013" s="98">
        <v>44991</v>
      </c>
      <c r="B2013" s="99" t="s">
        <v>119</v>
      </c>
      <c r="C2013" s="99">
        <v>44</v>
      </c>
      <c r="D2013" s="99" t="s">
        <v>114</v>
      </c>
      <c r="E2013" s="99" t="s">
        <v>115</v>
      </c>
      <c r="F2013" s="100">
        <v>970.52999999999986</v>
      </c>
    </row>
    <row r="2014" spans="1:6">
      <c r="A2014" s="98">
        <v>45018</v>
      </c>
      <c r="B2014" s="99" t="s">
        <v>117</v>
      </c>
      <c r="C2014" s="99">
        <v>18</v>
      </c>
      <c r="D2014" s="99" t="s">
        <v>112</v>
      </c>
      <c r="E2014" s="99" t="s">
        <v>109</v>
      </c>
      <c r="F2014" s="100">
        <v>629.1</v>
      </c>
    </row>
    <row r="2015" spans="1:6">
      <c r="A2015" s="98">
        <v>45233</v>
      </c>
      <c r="B2015" s="99" t="s">
        <v>119</v>
      </c>
      <c r="C2015" s="99">
        <v>4</v>
      </c>
      <c r="D2015" s="99" t="s">
        <v>9</v>
      </c>
      <c r="E2015" s="99" t="s">
        <v>113</v>
      </c>
      <c r="F2015" s="100">
        <v>111.8</v>
      </c>
    </row>
    <row r="2016" spans="1:6">
      <c r="A2016" s="98">
        <v>44960</v>
      </c>
      <c r="B2016" s="99" t="s">
        <v>117</v>
      </c>
      <c r="C2016" s="99">
        <v>30</v>
      </c>
      <c r="D2016" s="99" t="s">
        <v>110</v>
      </c>
      <c r="E2016" s="99" t="s">
        <v>111</v>
      </c>
      <c r="F2016" s="100">
        <v>636.22500000000002</v>
      </c>
    </row>
    <row r="2017" spans="1:6">
      <c r="A2017" s="98">
        <v>45108</v>
      </c>
      <c r="B2017" s="99" t="s">
        <v>119</v>
      </c>
      <c r="C2017" s="99">
        <v>20</v>
      </c>
      <c r="D2017" s="99" t="s">
        <v>112</v>
      </c>
      <c r="E2017" s="99" t="s">
        <v>109</v>
      </c>
      <c r="F2017" s="100">
        <v>699</v>
      </c>
    </row>
    <row r="2018" spans="1:6">
      <c r="A2018" s="98">
        <v>45114</v>
      </c>
      <c r="B2018" s="99" t="s">
        <v>118</v>
      </c>
      <c r="C2018" s="99">
        <v>325</v>
      </c>
      <c r="D2018" s="99" t="s">
        <v>110</v>
      </c>
      <c r="E2018" s="99" t="s">
        <v>108</v>
      </c>
      <c r="F2018" s="100">
        <v>4662.5312499999991</v>
      </c>
    </row>
    <row r="2019" spans="1:6">
      <c r="A2019" s="98">
        <v>45118</v>
      </c>
      <c r="B2019" s="99" t="s">
        <v>116</v>
      </c>
      <c r="C2019" s="99">
        <v>8</v>
      </c>
      <c r="D2019" s="99" t="s">
        <v>110</v>
      </c>
      <c r="E2019" s="99" t="s">
        <v>108</v>
      </c>
      <c r="F2019" s="100">
        <v>199.6</v>
      </c>
    </row>
    <row r="2020" spans="1:6">
      <c r="A2020" s="98">
        <v>44933</v>
      </c>
      <c r="B2020" s="99" t="s">
        <v>118</v>
      </c>
      <c r="C2020" s="99">
        <v>14</v>
      </c>
      <c r="D2020" s="99" t="s">
        <v>6</v>
      </c>
      <c r="E2020" s="99" t="s">
        <v>105</v>
      </c>
      <c r="F2020" s="100">
        <v>611.66</v>
      </c>
    </row>
    <row r="2021" spans="1:6">
      <c r="A2021" s="98">
        <v>45060</v>
      </c>
      <c r="B2021" s="99" t="s">
        <v>119</v>
      </c>
      <c r="C2021" s="99">
        <v>16</v>
      </c>
      <c r="D2021" s="99" t="s">
        <v>114</v>
      </c>
      <c r="E2021" s="99" t="s">
        <v>108</v>
      </c>
      <c r="F2021" s="100">
        <v>415.2</v>
      </c>
    </row>
    <row r="2022" spans="1:6">
      <c r="A2022" s="98">
        <v>45090</v>
      </c>
      <c r="B2022" s="99" t="s">
        <v>117</v>
      </c>
      <c r="C2022" s="99">
        <v>44</v>
      </c>
      <c r="D2022" s="99" t="s">
        <v>114</v>
      </c>
      <c r="E2022" s="99" t="s">
        <v>105</v>
      </c>
      <c r="F2022" s="100">
        <v>970.52999999999986</v>
      </c>
    </row>
    <row r="2023" spans="1:6">
      <c r="A2023" s="98">
        <v>45270</v>
      </c>
      <c r="B2023" s="99" t="s">
        <v>116</v>
      </c>
      <c r="C2023" s="99">
        <v>150</v>
      </c>
      <c r="D2023" s="99" t="s">
        <v>9</v>
      </c>
      <c r="E2023" s="99" t="s">
        <v>111</v>
      </c>
      <c r="F2023" s="100">
        <v>2934.7499999999995</v>
      </c>
    </row>
    <row r="2024" spans="1:6">
      <c r="A2024" s="98">
        <v>44930</v>
      </c>
      <c r="B2024" s="99" t="s">
        <v>116</v>
      </c>
      <c r="C2024" s="99">
        <v>300</v>
      </c>
      <c r="D2024" s="99" t="s">
        <v>110</v>
      </c>
      <c r="E2024" s="99" t="s">
        <v>109</v>
      </c>
      <c r="F2024" s="100">
        <v>4303.8749999999991</v>
      </c>
    </row>
    <row r="2025" spans="1:6">
      <c r="A2025" s="98">
        <v>44950</v>
      </c>
      <c r="B2025" s="99" t="s">
        <v>107</v>
      </c>
      <c r="C2025" s="99">
        <v>325</v>
      </c>
      <c r="D2025" s="99" t="s">
        <v>6</v>
      </c>
      <c r="E2025" s="99" t="s">
        <v>108</v>
      </c>
      <c r="F2025" s="100">
        <v>8164.5687499999985</v>
      </c>
    </row>
    <row r="2026" spans="1:6">
      <c r="A2026" s="98">
        <v>45090</v>
      </c>
      <c r="B2026" s="99" t="s">
        <v>117</v>
      </c>
      <c r="C2026" s="99">
        <v>350</v>
      </c>
      <c r="D2026" s="99" t="s">
        <v>6</v>
      </c>
      <c r="E2026" s="99" t="s">
        <v>106</v>
      </c>
      <c r="F2026" s="100">
        <v>8792.6124999999975</v>
      </c>
    </row>
    <row r="2027" spans="1:6">
      <c r="A2027" s="98">
        <v>45196</v>
      </c>
      <c r="B2027" s="99" t="s">
        <v>119</v>
      </c>
      <c r="C2027" s="99">
        <v>75</v>
      </c>
      <c r="D2027" s="99" t="s">
        <v>112</v>
      </c>
      <c r="E2027" s="99" t="s">
        <v>109</v>
      </c>
      <c r="F2027" s="100">
        <v>1965.9375000000002</v>
      </c>
    </row>
    <row r="2028" spans="1:6">
      <c r="A2028" s="98">
        <v>45054</v>
      </c>
      <c r="B2028" s="99" t="s">
        <v>118</v>
      </c>
      <c r="C2028" s="99">
        <v>125</v>
      </c>
      <c r="D2028" s="99" t="s">
        <v>112</v>
      </c>
      <c r="E2028" s="99" t="s">
        <v>115</v>
      </c>
      <c r="F2028" s="100">
        <v>3058.125</v>
      </c>
    </row>
    <row r="2029" spans="1:6">
      <c r="A2029" s="98">
        <v>45129</v>
      </c>
      <c r="B2029" s="99" t="s">
        <v>119</v>
      </c>
      <c r="C2029" s="99">
        <v>375</v>
      </c>
      <c r="D2029" s="99" t="s">
        <v>112</v>
      </c>
      <c r="E2029" s="99" t="s">
        <v>108</v>
      </c>
      <c r="F2029" s="100">
        <v>7536.0937500000009</v>
      </c>
    </row>
    <row r="2030" spans="1:6">
      <c r="A2030" s="98">
        <v>45258</v>
      </c>
      <c r="B2030" s="99" t="s">
        <v>117</v>
      </c>
      <c r="C2030" s="99">
        <v>41</v>
      </c>
      <c r="D2030" s="99" t="s">
        <v>114</v>
      </c>
      <c r="E2030" s="99" t="s">
        <v>113</v>
      </c>
      <c r="F2030" s="100">
        <v>904.35749999999985</v>
      </c>
    </row>
    <row r="2031" spans="1:6">
      <c r="A2031" s="98">
        <v>45172</v>
      </c>
      <c r="B2031" s="99" t="s">
        <v>118</v>
      </c>
      <c r="C2031" s="99">
        <v>25</v>
      </c>
      <c r="D2031" s="99" t="s">
        <v>114</v>
      </c>
      <c r="E2031" s="99" t="s">
        <v>105</v>
      </c>
      <c r="F2031" s="100">
        <v>551.43749999999989</v>
      </c>
    </row>
    <row r="2032" spans="1:6">
      <c r="A2032" s="98">
        <v>45051</v>
      </c>
      <c r="B2032" s="99" t="s">
        <v>116</v>
      </c>
      <c r="C2032" s="99">
        <v>150</v>
      </c>
      <c r="D2032" s="99" t="s">
        <v>9</v>
      </c>
      <c r="E2032" s="99" t="s">
        <v>105</v>
      </c>
      <c r="F2032" s="100">
        <v>2934.7499999999995</v>
      </c>
    </row>
    <row r="2033" spans="1:6">
      <c r="A2033" s="98">
        <v>45215</v>
      </c>
      <c r="B2033" s="99" t="s">
        <v>118</v>
      </c>
      <c r="C2033" s="99">
        <v>325</v>
      </c>
      <c r="D2033" s="99" t="s">
        <v>112</v>
      </c>
      <c r="E2033" s="99" t="s">
        <v>106</v>
      </c>
      <c r="F2033" s="100">
        <v>6531.28125</v>
      </c>
    </row>
    <row r="2034" spans="1:6">
      <c r="A2034" s="98">
        <v>45221</v>
      </c>
      <c r="B2034" s="99" t="s">
        <v>107</v>
      </c>
      <c r="C2034" s="99">
        <v>450</v>
      </c>
      <c r="D2034" s="99" t="s">
        <v>6</v>
      </c>
      <c r="E2034" s="99" t="s">
        <v>113</v>
      </c>
      <c r="F2034" s="100">
        <v>11304.787499999999</v>
      </c>
    </row>
    <row r="2035" spans="1:6">
      <c r="A2035" s="98">
        <v>45272</v>
      </c>
      <c r="B2035" s="99" t="s">
        <v>119</v>
      </c>
      <c r="C2035" s="99">
        <v>7</v>
      </c>
      <c r="D2035" s="99" t="s">
        <v>112</v>
      </c>
      <c r="E2035" s="99" t="s">
        <v>115</v>
      </c>
      <c r="F2035" s="100">
        <v>244.65000000000003</v>
      </c>
    </row>
    <row r="2036" spans="1:6">
      <c r="A2036" s="98">
        <v>45223</v>
      </c>
      <c r="B2036" s="99" t="s">
        <v>116</v>
      </c>
      <c r="C2036" s="99">
        <v>275</v>
      </c>
      <c r="D2036" s="99" t="s">
        <v>9</v>
      </c>
      <c r="E2036" s="99" t="s">
        <v>113</v>
      </c>
      <c r="F2036" s="100">
        <v>4419.59375</v>
      </c>
    </row>
    <row r="2037" spans="1:6">
      <c r="A2037" s="98">
        <v>45224</v>
      </c>
      <c r="B2037" s="99" t="s">
        <v>117</v>
      </c>
      <c r="C2037" s="99">
        <v>550</v>
      </c>
      <c r="D2037" s="99" t="s">
        <v>114</v>
      </c>
      <c r="E2037" s="99" t="s">
        <v>106</v>
      </c>
      <c r="F2037" s="100">
        <v>8206.6875</v>
      </c>
    </row>
    <row r="2038" spans="1:6">
      <c r="A2038" s="98">
        <v>45239</v>
      </c>
      <c r="B2038" s="99" t="s">
        <v>119</v>
      </c>
      <c r="C2038" s="99">
        <v>1</v>
      </c>
      <c r="D2038" s="99" t="s">
        <v>110</v>
      </c>
      <c r="E2038" s="99" t="s">
        <v>109</v>
      </c>
      <c r="F2038" s="100">
        <v>24.95</v>
      </c>
    </row>
    <row r="2039" spans="1:6">
      <c r="A2039" s="98">
        <v>45119</v>
      </c>
      <c r="B2039" s="99" t="s">
        <v>116</v>
      </c>
      <c r="C2039" s="99">
        <v>1</v>
      </c>
      <c r="D2039" s="99" t="s">
        <v>112</v>
      </c>
      <c r="E2039" s="99" t="s">
        <v>105</v>
      </c>
      <c r="F2039" s="100">
        <v>34.950000000000003</v>
      </c>
    </row>
    <row r="2040" spans="1:6">
      <c r="A2040" s="98">
        <v>45128</v>
      </c>
      <c r="B2040" s="99" t="s">
        <v>117</v>
      </c>
      <c r="C2040" s="99">
        <v>3</v>
      </c>
      <c r="D2040" s="99" t="s">
        <v>9</v>
      </c>
      <c r="E2040" s="99" t="s">
        <v>105</v>
      </c>
      <c r="F2040" s="100">
        <v>83.85</v>
      </c>
    </row>
    <row r="2041" spans="1:6">
      <c r="A2041" s="98">
        <v>45063</v>
      </c>
      <c r="B2041" s="99" t="s">
        <v>107</v>
      </c>
      <c r="C2041" s="99">
        <v>225</v>
      </c>
      <c r="D2041" s="99" t="s">
        <v>112</v>
      </c>
      <c r="E2041" s="99" t="s">
        <v>108</v>
      </c>
      <c r="F2041" s="100">
        <v>5504.625</v>
      </c>
    </row>
    <row r="2042" spans="1:6">
      <c r="A2042" s="98">
        <v>45068</v>
      </c>
      <c r="B2042" s="99" t="s">
        <v>119</v>
      </c>
      <c r="C2042" s="99">
        <v>300</v>
      </c>
      <c r="D2042" s="99" t="s">
        <v>114</v>
      </c>
      <c r="E2042" s="99" t="s">
        <v>113</v>
      </c>
      <c r="F2042" s="100">
        <v>4476.375</v>
      </c>
    </row>
    <row r="2043" spans="1:6">
      <c r="A2043" s="98">
        <v>44937</v>
      </c>
      <c r="B2043" s="99" t="s">
        <v>117</v>
      </c>
      <c r="C2043" s="99">
        <v>2</v>
      </c>
      <c r="D2043" s="99" t="s">
        <v>110</v>
      </c>
      <c r="E2043" s="99" t="s">
        <v>111</v>
      </c>
      <c r="F2043" s="100">
        <v>49.9</v>
      </c>
    </row>
    <row r="2044" spans="1:6">
      <c r="A2044" s="98">
        <v>45183</v>
      </c>
      <c r="B2044" s="99" t="s">
        <v>117</v>
      </c>
      <c r="C2044" s="99">
        <v>175</v>
      </c>
      <c r="D2044" s="99" t="s">
        <v>110</v>
      </c>
      <c r="E2044" s="99" t="s">
        <v>111</v>
      </c>
      <c r="F2044" s="100">
        <v>3056.375</v>
      </c>
    </row>
    <row r="2045" spans="1:6">
      <c r="A2045" s="98">
        <v>45000</v>
      </c>
      <c r="B2045" s="99" t="s">
        <v>117</v>
      </c>
      <c r="C2045" s="99">
        <v>30</v>
      </c>
      <c r="D2045" s="99" t="s">
        <v>112</v>
      </c>
      <c r="E2045" s="99" t="s">
        <v>113</v>
      </c>
      <c r="F2045" s="100">
        <v>891.22500000000014</v>
      </c>
    </row>
    <row r="2046" spans="1:6">
      <c r="A2046" s="98">
        <v>45208</v>
      </c>
      <c r="B2046" s="99" t="s">
        <v>116</v>
      </c>
      <c r="C2046" s="99">
        <v>7</v>
      </c>
      <c r="D2046" s="99" t="s">
        <v>112</v>
      </c>
      <c r="E2046" s="99" t="s">
        <v>108</v>
      </c>
      <c r="F2046" s="100">
        <v>244.65000000000003</v>
      </c>
    </row>
    <row r="2047" spans="1:6">
      <c r="A2047" s="98">
        <v>44993</v>
      </c>
      <c r="B2047" s="99" t="s">
        <v>117</v>
      </c>
      <c r="C2047" s="99">
        <v>13</v>
      </c>
      <c r="D2047" s="99" t="s">
        <v>114</v>
      </c>
      <c r="E2047" s="99" t="s">
        <v>111</v>
      </c>
      <c r="F2047" s="100">
        <v>337.34999999999997</v>
      </c>
    </row>
    <row r="2048" spans="1:6">
      <c r="A2048" s="98">
        <v>45229</v>
      </c>
      <c r="B2048" s="99" t="s">
        <v>117</v>
      </c>
      <c r="C2048" s="99">
        <v>75</v>
      </c>
      <c r="D2048" s="99" t="s">
        <v>114</v>
      </c>
      <c r="E2048" s="99" t="s">
        <v>106</v>
      </c>
      <c r="F2048" s="100">
        <v>1459.6875</v>
      </c>
    </row>
    <row r="2049" spans="1:6">
      <c r="A2049" s="98">
        <v>45070</v>
      </c>
      <c r="B2049" s="99" t="s">
        <v>119</v>
      </c>
      <c r="C2049" s="99">
        <v>14</v>
      </c>
      <c r="D2049" s="99" t="s">
        <v>112</v>
      </c>
      <c r="E2049" s="99" t="s">
        <v>111</v>
      </c>
      <c r="F2049" s="100">
        <v>489.30000000000007</v>
      </c>
    </row>
    <row r="2050" spans="1:6">
      <c r="A2050" s="98">
        <v>45076</v>
      </c>
      <c r="B2050" s="99" t="s">
        <v>116</v>
      </c>
      <c r="C2050" s="99">
        <v>6</v>
      </c>
      <c r="D2050" s="99" t="s">
        <v>114</v>
      </c>
      <c r="E2050" s="99" t="s">
        <v>115</v>
      </c>
      <c r="F2050" s="100">
        <v>155.69999999999999</v>
      </c>
    </row>
    <row r="2051" spans="1:6">
      <c r="A2051" s="98">
        <v>45113</v>
      </c>
      <c r="B2051" s="99" t="s">
        <v>118</v>
      </c>
      <c r="C2051" s="99">
        <v>3</v>
      </c>
      <c r="D2051" s="99" t="s">
        <v>110</v>
      </c>
      <c r="E2051" s="99" t="s">
        <v>106</v>
      </c>
      <c r="F2051" s="100">
        <v>74.849999999999994</v>
      </c>
    </row>
    <row r="2052" spans="1:6">
      <c r="A2052" s="98">
        <v>45023</v>
      </c>
      <c r="B2052" s="99" t="s">
        <v>119</v>
      </c>
      <c r="C2052" s="99">
        <v>20</v>
      </c>
      <c r="D2052" s="99" t="s">
        <v>6</v>
      </c>
      <c r="E2052" s="99" t="s">
        <v>108</v>
      </c>
      <c r="F2052" s="100">
        <v>873.8</v>
      </c>
    </row>
    <row r="2053" spans="1:6">
      <c r="A2053" s="98">
        <v>45052</v>
      </c>
      <c r="B2053" s="99" t="s">
        <v>116</v>
      </c>
      <c r="C2053" s="99">
        <v>5</v>
      </c>
      <c r="D2053" s="99" t="s">
        <v>112</v>
      </c>
      <c r="E2053" s="99" t="s">
        <v>113</v>
      </c>
      <c r="F2053" s="100">
        <v>174.75</v>
      </c>
    </row>
    <row r="2054" spans="1:6">
      <c r="A2054" s="98">
        <v>44952</v>
      </c>
      <c r="B2054" s="99" t="s">
        <v>117</v>
      </c>
      <c r="C2054" s="99">
        <v>5</v>
      </c>
      <c r="D2054" s="99" t="s">
        <v>6</v>
      </c>
      <c r="E2054" s="99" t="s">
        <v>106</v>
      </c>
      <c r="F2054" s="100">
        <v>218.45</v>
      </c>
    </row>
    <row r="2055" spans="1:6">
      <c r="A2055" s="98">
        <v>45027</v>
      </c>
      <c r="B2055" s="99" t="s">
        <v>119</v>
      </c>
      <c r="C2055" s="99">
        <v>31</v>
      </c>
      <c r="D2055" s="99" t="s">
        <v>6</v>
      </c>
      <c r="E2055" s="99" t="s">
        <v>109</v>
      </c>
      <c r="F2055" s="100">
        <v>1151.2314999999999</v>
      </c>
    </row>
    <row r="2056" spans="1:6">
      <c r="A2056" s="98">
        <v>45034</v>
      </c>
      <c r="B2056" s="99" t="s">
        <v>119</v>
      </c>
      <c r="C2056" s="99">
        <v>15</v>
      </c>
      <c r="D2056" s="99" t="s">
        <v>6</v>
      </c>
      <c r="E2056" s="99" t="s">
        <v>108</v>
      </c>
      <c r="F2056" s="100">
        <v>655.34999999999991</v>
      </c>
    </row>
    <row r="2057" spans="1:6">
      <c r="A2057" s="98">
        <v>45032</v>
      </c>
      <c r="B2057" s="99" t="s">
        <v>118</v>
      </c>
      <c r="C2057" s="99">
        <v>7</v>
      </c>
      <c r="D2057" s="99" t="s">
        <v>114</v>
      </c>
      <c r="E2057" s="99" t="s">
        <v>106</v>
      </c>
      <c r="F2057" s="100">
        <v>181.65</v>
      </c>
    </row>
    <row r="2058" spans="1:6">
      <c r="A2058" s="98">
        <v>45173</v>
      </c>
      <c r="B2058" s="99" t="s">
        <v>107</v>
      </c>
      <c r="C2058" s="99">
        <v>5</v>
      </c>
      <c r="D2058" s="99" t="s">
        <v>114</v>
      </c>
      <c r="E2058" s="99" t="s">
        <v>105</v>
      </c>
      <c r="F2058" s="100">
        <v>129.75</v>
      </c>
    </row>
    <row r="2059" spans="1:6">
      <c r="A2059" s="98">
        <v>45175</v>
      </c>
      <c r="B2059" s="99" t="s">
        <v>119</v>
      </c>
      <c r="C2059" s="99">
        <v>46</v>
      </c>
      <c r="D2059" s="99" t="s">
        <v>6</v>
      </c>
      <c r="E2059" s="99" t="s">
        <v>111</v>
      </c>
      <c r="F2059" s="100">
        <v>1708.279</v>
      </c>
    </row>
    <row r="2060" spans="1:6">
      <c r="A2060" s="98">
        <v>44986</v>
      </c>
      <c r="B2060" s="99" t="s">
        <v>117</v>
      </c>
      <c r="C2060" s="99">
        <v>20</v>
      </c>
      <c r="D2060" s="99" t="s">
        <v>9</v>
      </c>
      <c r="E2060" s="99" t="s">
        <v>106</v>
      </c>
      <c r="F2060" s="100">
        <v>559</v>
      </c>
    </row>
    <row r="2061" spans="1:6">
      <c r="A2061" s="98">
        <v>45078</v>
      </c>
      <c r="B2061" s="99" t="s">
        <v>117</v>
      </c>
      <c r="C2061" s="99">
        <v>2</v>
      </c>
      <c r="D2061" s="99" t="s">
        <v>6</v>
      </c>
      <c r="E2061" s="99" t="s">
        <v>108</v>
      </c>
      <c r="F2061" s="100">
        <v>87.38</v>
      </c>
    </row>
    <row r="2062" spans="1:6">
      <c r="A2062" s="98">
        <v>44942</v>
      </c>
      <c r="B2062" s="99" t="s">
        <v>107</v>
      </c>
      <c r="C2062" s="99">
        <v>38</v>
      </c>
      <c r="D2062" s="99" t="s">
        <v>6</v>
      </c>
      <c r="E2062" s="99" t="s">
        <v>105</v>
      </c>
      <c r="F2062" s="100">
        <v>1411.1869999999999</v>
      </c>
    </row>
    <row r="2063" spans="1:6">
      <c r="A2063" s="98">
        <v>44987</v>
      </c>
      <c r="B2063" s="99" t="s">
        <v>119</v>
      </c>
      <c r="C2063" s="99">
        <v>325</v>
      </c>
      <c r="D2063" s="99" t="s">
        <v>110</v>
      </c>
      <c r="E2063" s="99" t="s">
        <v>106</v>
      </c>
      <c r="F2063" s="100">
        <v>4662.5312499999991</v>
      </c>
    </row>
    <row r="2064" spans="1:6">
      <c r="A2064" s="98">
        <v>45093</v>
      </c>
      <c r="B2064" s="99" t="s">
        <v>117</v>
      </c>
      <c r="C2064" s="99">
        <v>225</v>
      </c>
      <c r="D2064" s="99" t="s">
        <v>9</v>
      </c>
      <c r="E2064" s="99" t="s">
        <v>115</v>
      </c>
      <c r="F2064" s="100">
        <v>4402.1249999999991</v>
      </c>
    </row>
    <row r="2065" spans="1:6">
      <c r="A2065" s="98">
        <v>44940</v>
      </c>
      <c r="B2065" s="99" t="s">
        <v>116</v>
      </c>
      <c r="C2065" s="99">
        <v>7</v>
      </c>
      <c r="D2065" s="99" t="s">
        <v>114</v>
      </c>
      <c r="E2065" s="99" t="s">
        <v>106</v>
      </c>
      <c r="F2065" s="100">
        <v>181.65</v>
      </c>
    </row>
    <row r="2066" spans="1:6">
      <c r="A2066" s="98">
        <v>45080</v>
      </c>
      <c r="B2066" s="99" t="s">
        <v>117</v>
      </c>
      <c r="C2066" s="99">
        <v>350</v>
      </c>
      <c r="D2066" s="99" t="s">
        <v>112</v>
      </c>
      <c r="E2066" s="99" t="s">
        <v>109</v>
      </c>
      <c r="F2066" s="100">
        <v>7033.6875</v>
      </c>
    </row>
    <row r="2067" spans="1:6">
      <c r="A2067" s="98">
        <v>45186</v>
      </c>
      <c r="B2067" s="99" t="s">
        <v>117</v>
      </c>
      <c r="C2067" s="99">
        <v>39</v>
      </c>
      <c r="D2067" s="99" t="s">
        <v>6</v>
      </c>
      <c r="E2067" s="99" t="s">
        <v>109</v>
      </c>
      <c r="F2067" s="100">
        <v>1448.3235</v>
      </c>
    </row>
    <row r="2068" spans="1:6">
      <c r="A2068" s="98">
        <v>45168</v>
      </c>
      <c r="B2068" s="99" t="s">
        <v>118</v>
      </c>
      <c r="C2068" s="99">
        <v>17</v>
      </c>
      <c r="D2068" s="99" t="s">
        <v>112</v>
      </c>
      <c r="E2068" s="99" t="s">
        <v>111</v>
      </c>
      <c r="F2068" s="100">
        <v>594.15000000000009</v>
      </c>
    </row>
    <row r="2069" spans="1:6">
      <c r="A2069" s="98">
        <v>44956</v>
      </c>
      <c r="B2069" s="99" t="s">
        <v>118</v>
      </c>
      <c r="C2069" s="99">
        <v>3</v>
      </c>
      <c r="D2069" s="99" t="s">
        <v>114</v>
      </c>
      <c r="E2069" s="99" t="s">
        <v>111</v>
      </c>
      <c r="F2069" s="100">
        <v>77.849999999999994</v>
      </c>
    </row>
    <row r="2070" spans="1:6">
      <c r="A2070" s="98">
        <v>45025</v>
      </c>
      <c r="B2070" s="99" t="s">
        <v>117</v>
      </c>
      <c r="C2070" s="99">
        <v>3</v>
      </c>
      <c r="D2070" s="99" t="s">
        <v>110</v>
      </c>
      <c r="E2070" s="99" t="s">
        <v>105</v>
      </c>
      <c r="F2070" s="100">
        <v>74.849999999999994</v>
      </c>
    </row>
    <row r="2071" spans="1:6">
      <c r="A2071" s="98">
        <v>45087</v>
      </c>
      <c r="B2071" s="99" t="s">
        <v>116</v>
      </c>
      <c r="C2071" s="99">
        <v>7</v>
      </c>
      <c r="D2071" s="99" t="s">
        <v>114</v>
      </c>
      <c r="E2071" s="99" t="s">
        <v>111</v>
      </c>
      <c r="F2071" s="100">
        <v>181.65</v>
      </c>
    </row>
    <row r="2072" spans="1:6">
      <c r="A2072" s="98">
        <v>45272</v>
      </c>
      <c r="B2072" s="99" t="s">
        <v>116</v>
      </c>
      <c r="C2072" s="99">
        <v>11</v>
      </c>
      <c r="D2072" s="99" t="s">
        <v>110</v>
      </c>
      <c r="E2072" s="99" t="s">
        <v>106</v>
      </c>
      <c r="F2072" s="100">
        <v>274.45</v>
      </c>
    </row>
    <row r="2073" spans="1:6">
      <c r="A2073" s="98">
        <v>45021</v>
      </c>
      <c r="B2073" s="99" t="s">
        <v>107</v>
      </c>
      <c r="C2073" s="99">
        <v>9</v>
      </c>
      <c r="D2073" s="99" t="s">
        <v>110</v>
      </c>
      <c r="E2073" s="99" t="s">
        <v>113</v>
      </c>
      <c r="F2073" s="100">
        <v>224.54999999999998</v>
      </c>
    </row>
    <row r="2074" spans="1:6">
      <c r="A2074" s="98">
        <v>45076</v>
      </c>
      <c r="B2074" s="99" t="s">
        <v>119</v>
      </c>
      <c r="C2074" s="99">
        <v>2</v>
      </c>
      <c r="D2074" s="99" t="s">
        <v>9</v>
      </c>
      <c r="E2074" s="99" t="s">
        <v>105</v>
      </c>
      <c r="F2074" s="100">
        <v>55.9</v>
      </c>
    </row>
    <row r="2075" spans="1:6">
      <c r="A2075" s="98">
        <v>45267</v>
      </c>
      <c r="B2075" s="99" t="s">
        <v>117</v>
      </c>
      <c r="C2075" s="99">
        <v>550</v>
      </c>
      <c r="D2075" s="99" t="s">
        <v>110</v>
      </c>
      <c r="E2075" s="99" t="s">
        <v>105</v>
      </c>
      <c r="F2075" s="100">
        <v>7890.4374999999991</v>
      </c>
    </row>
    <row r="2076" spans="1:6">
      <c r="A2076" s="98">
        <v>45077</v>
      </c>
      <c r="B2076" s="99" t="s">
        <v>118</v>
      </c>
      <c r="C2076" s="99">
        <v>38</v>
      </c>
      <c r="D2076" s="99" t="s">
        <v>6</v>
      </c>
      <c r="E2076" s="99" t="s">
        <v>105</v>
      </c>
      <c r="F2076" s="100">
        <v>1411.1869999999999</v>
      </c>
    </row>
    <row r="2077" spans="1:6">
      <c r="A2077" s="98">
        <v>45195</v>
      </c>
      <c r="B2077" s="99" t="s">
        <v>117</v>
      </c>
      <c r="C2077" s="99">
        <v>6</v>
      </c>
      <c r="D2077" s="99" t="s">
        <v>112</v>
      </c>
      <c r="E2077" s="99" t="s">
        <v>105</v>
      </c>
      <c r="F2077" s="100">
        <v>209.70000000000002</v>
      </c>
    </row>
    <row r="2078" spans="1:6">
      <c r="A2078" s="98">
        <v>45022</v>
      </c>
      <c r="B2078" s="99" t="s">
        <v>117</v>
      </c>
      <c r="C2078" s="99">
        <v>6</v>
      </c>
      <c r="D2078" s="99" t="s">
        <v>110</v>
      </c>
      <c r="E2078" s="99" t="s">
        <v>106</v>
      </c>
      <c r="F2078" s="100">
        <v>149.69999999999999</v>
      </c>
    </row>
    <row r="2079" spans="1:6">
      <c r="A2079" s="98">
        <v>45254</v>
      </c>
      <c r="B2079" s="99" t="s">
        <v>107</v>
      </c>
      <c r="C2079" s="99">
        <v>400</v>
      </c>
      <c r="D2079" s="99" t="s">
        <v>112</v>
      </c>
      <c r="E2079" s="99" t="s">
        <v>115</v>
      </c>
      <c r="F2079" s="100">
        <v>8038.5000000000009</v>
      </c>
    </row>
    <row r="2080" spans="1:6">
      <c r="A2080" s="98">
        <v>45026</v>
      </c>
      <c r="B2080" s="99" t="s">
        <v>117</v>
      </c>
      <c r="C2080" s="99">
        <v>27</v>
      </c>
      <c r="D2080" s="99" t="s">
        <v>114</v>
      </c>
      <c r="E2080" s="99" t="s">
        <v>108</v>
      </c>
      <c r="F2080" s="100">
        <v>595.5524999999999</v>
      </c>
    </row>
    <row r="2081" spans="1:6">
      <c r="A2081" s="98">
        <v>45106</v>
      </c>
      <c r="B2081" s="99" t="s">
        <v>117</v>
      </c>
      <c r="C2081" s="99">
        <v>3</v>
      </c>
      <c r="D2081" s="99" t="s">
        <v>114</v>
      </c>
      <c r="E2081" s="99" t="s">
        <v>113</v>
      </c>
      <c r="F2081" s="100">
        <v>77.849999999999994</v>
      </c>
    </row>
    <row r="2082" spans="1:6">
      <c r="A2082" s="98">
        <v>45268</v>
      </c>
      <c r="B2082" s="99" t="s">
        <v>118</v>
      </c>
      <c r="C2082" s="99">
        <v>2</v>
      </c>
      <c r="D2082" s="99" t="s">
        <v>9</v>
      </c>
      <c r="E2082" s="99" t="s">
        <v>115</v>
      </c>
      <c r="F2082" s="100">
        <v>55.9</v>
      </c>
    </row>
    <row r="2083" spans="1:6">
      <c r="A2083" s="98">
        <v>44991</v>
      </c>
      <c r="B2083" s="99" t="s">
        <v>117</v>
      </c>
      <c r="C2083" s="99">
        <v>20</v>
      </c>
      <c r="D2083" s="99" t="s">
        <v>110</v>
      </c>
      <c r="E2083" s="99" t="s">
        <v>113</v>
      </c>
      <c r="F2083" s="100">
        <v>499</v>
      </c>
    </row>
    <row r="2084" spans="1:6">
      <c r="A2084" s="98">
        <v>45202</v>
      </c>
      <c r="B2084" s="99" t="s">
        <v>119</v>
      </c>
      <c r="C2084" s="99">
        <v>350</v>
      </c>
      <c r="D2084" s="99" t="s">
        <v>6</v>
      </c>
      <c r="E2084" s="99" t="s">
        <v>111</v>
      </c>
      <c r="F2084" s="100">
        <v>8792.6124999999975</v>
      </c>
    </row>
    <row r="2085" spans="1:6">
      <c r="A2085" s="98">
        <v>45194</v>
      </c>
      <c r="B2085" s="99" t="s">
        <v>119</v>
      </c>
      <c r="C2085" s="99">
        <v>2</v>
      </c>
      <c r="D2085" s="99" t="s">
        <v>110</v>
      </c>
      <c r="E2085" s="99" t="s">
        <v>108</v>
      </c>
      <c r="F2085" s="100">
        <v>49.9</v>
      </c>
    </row>
    <row r="2086" spans="1:6">
      <c r="A2086" s="98">
        <v>45106</v>
      </c>
      <c r="B2086" s="99" t="s">
        <v>117</v>
      </c>
      <c r="C2086" s="99">
        <v>500</v>
      </c>
      <c r="D2086" s="99" t="s">
        <v>114</v>
      </c>
      <c r="E2086" s="99" t="s">
        <v>113</v>
      </c>
      <c r="F2086" s="100">
        <v>7460.6249999999991</v>
      </c>
    </row>
    <row r="2087" spans="1:6">
      <c r="A2087" s="98">
        <v>45069</v>
      </c>
      <c r="B2087" s="99" t="s">
        <v>119</v>
      </c>
      <c r="C2087" s="99">
        <v>43</v>
      </c>
      <c r="D2087" s="99" t="s">
        <v>110</v>
      </c>
      <c r="E2087" s="99" t="s">
        <v>108</v>
      </c>
      <c r="F2087" s="100">
        <v>911.92250000000001</v>
      </c>
    </row>
    <row r="2088" spans="1:6">
      <c r="A2088" s="98">
        <v>44928</v>
      </c>
      <c r="B2088" s="99" t="s">
        <v>116</v>
      </c>
      <c r="C2088" s="99">
        <v>10</v>
      </c>
      <c r="D2088" s="99" t="s">
        <v>112</v>
      </c>
      <c r="E2088" s="99" t="s">
        <v>108</v>
      </c>
      <c r="F2088" s="100">
        <v>349.5</v>
      </c>
    </row>
    <row r="2089" spans="1:6">
      <c r="A2089" s="98">
        <v>44977</v>
      </c>
      <c r="B2089" s="99" t="s">
        <v>117</v>
      </c>
      <c r="C2089" s="99">
        <v>350</v>
      </c>
      <c r="D2089" s="99" t="s">
        <v>6</v>
      </c>
      <c r="E2089" s="99" t="s">
        <v>109</v>
      </c>
      <c r="F2089" s="100">
        <v>8792.6124999999975</v>
      </c>
    </row>
    <row r="2090" spans="1:6">
      <c r="A2090" s="98">
        <v>44990</v>
      </c>
      <c r="B2090" s="99" t="s">
        <v>116</v>
      </c>
      <c r="C2090" s="99">
        <v>26</v>
      </c>
      <c r="D2090" s="99" t="s">
        <v>9</v>
      </c>
      <c r="E2090" s="99" t="s">
        <v>106</v>
      </c>
      <c r="F2090" s="100">
        <v>617.69500000000005</v>
      </c>
    </row>
    <row r="2091" spans="1:6">
      <c r="A2091" s="98">
        <v>45192</v>
      </c>
      <c r="B2091" s="99" t="s">
        <v>117</v>
      </c>
      <c r="C2091" s="99">
        <v>40</v>
      </c>
      <c r="D2091" s="99" t="s">
        <v>110</v>
      </c>
      <c r="E2091" s="99" t="s">
        <v>108</v>
      </c>
      <c r="F2091" s="100">
        <v>848.3</v>
      </c>
    </row>
    <row r="2092" spans="1:6">
      <c r="A2092" s="98">
        <v>45226</v>
      </c>
      <c r="B2092" s="99" t="s">
        <v>107</v>
      </c>
      <c r="C2092" s="99">
        <v>75</v>
      </c>
      <c r="D2092" s="99" t="s">
        <v>112</v>
      </c>
      <c r="E2092" s="99" t="s">
        <v>109</v>
      </c>
      <c r="F2092" s="100">
        <v>1965.9375000000002</v>
      </c>
    </row>
    <row r="2093" spans="1:6">
      <c r="A2093" s="98">
        <v>45275</v>
      </c>
      <c r="B2093" s="99" t="s">
        <v>119</v>
      </c>
      <c r="C2093" s="99">
        <v>4</v>
      </c>
      <c r="D2093" s="99" t="s">
        <v>6</v>
      </c>
      <c r="E2093" s="99" t="s">
        <v>105</v>
      </c>
      <c r="F2093" s="100">
        <v>174.76</v>
      </c>
    </row>
    <row r="2094" spans="1:6">
      <c r="A2094" s="98">
        <v>45264</v>
      </c>
      <c r="B2094" s="99" t="s">
        <v>119</v>
      </c>
      <c r="C2094" s="99">
        <v>1</v>
      </c>
      <c r="D2094" s="99" t="s">
        <v>114</v>
      </c>
      <c r="E2094" s="99" t="s">
        <v>111</v>
      </c>
      <c r="F2094" s="100">
        <v>25.95</v>
      </c>
    </row>
    <row r="2095" spans="1:6">
      <c r="A2095" s="98">
        <v>45086</v>
      </c>
      <c r="B2095" s="99" t="s">
        <v>119</v>
      </c>
      <c r="C2095" s="99">
        <v>15</v>
      </c>
      <c r="D2095" s="99" t="s">
        <v>6</v>
      </c>
      <c r="E2095" s="99" t="s">
        <v>106</v>
      </c>
      <c r="F2095" s="100">
        <v>655.34999999999991</v>
      </c>
    </row>
    <row r="2096" spans="1:6">
      <c r="A2096" s="98">
        <v>45257</v>
      </c>
      <c r="B2096" s="99" t="s">
        <v>116</v>
      </c>
      <c r="C2096" s="99">
        <v>6</v>
      </c>
      <c r="D2096" s="99" t="s">
        <v>114</v>
      </c>
      <c r="E2096" s="99" t="s">
        <v>105</v>
      </c>
      <c r="F2096" s="100">
        <v>155.69999999999999</v>
      </c>
    </row>
    <row r="2097" spans="1:6">
      <c r="A2097" s="98">
        <v>45047</v>
      </c>
      <c r="B2097" s="99" t="s">
        <v>117</v>
      </c>
      <c r="C2097" s="99">
        <v>2</v>
      </c>
      <c r="D2097" s="99" t="s">
        <v>114</v>
      </c>
      <c r="E2097" s="99" t="s">
        <v>115</v>
      </c>
      <c r="F2097" s="100">
        <v>51.9</v>
      </c>
    </row>
    <row r="2098" spans="1:6">
      <c r="A2098" s="98">
        <v>45077</v>
      </c>
      <c r="B2098" s="99" t="s">
        <v>117</v>
      </c>
      <c r="C2098" s="99">
        <v>43</v>
      </c>
      <c r="D2098" s="99" t="s">
        <v>112</v>
      </c>
      <c r="E2098" s="99" t="s">
        <v>113</v>
      </c>
      <c r="F2098" s="100">
        <v>1277.4225000000001</v>
      </c>
    </row>
    <row r="2099" spans="1:6">
      <c r="A2099" s="98">
        <v>45281</v>
      </c>
      <c r="B2099" s="99" t="s">
        <v>116</v>
      </c>
      <c r="C2099" s="99">
        <v>475</v>
      </c>
      <c r="D2099" s="99" t="s">
        <v>6</v>
      </c>
      <c r="E2099" s="99" t="s">
        <v>115</v>
      </c>
      <c r="F2099" s="100">
        <v>11932.831249999997</v>
      </c>
    </row>
    <row r="2100" spans="1:6">
      <c r="A2100" s="98">
        <v>45229</v>
      </c>
      <c r="B2100" s="99" t="s">
        <v>117</v>
      </c>
      <c r="C2100" s="99">
        <v>9</v>
      </c>
      <c r="D2100" s="99" t="s">
        <v>112</v>
      </c>
      <c r="E2100" s="99" t="s">
        <v>105</v>
      </c>
      <c r="F2100" s="100">
        <v>314.55</v>
      </c>
    </row>
    <row r="2101" spans="1:6">
      <c r="A2101" s="98">
        <v>45156</v>
      </c>
      <c r="B2101" s="99" t="s">
        <v>116</v>
      </c>
      <c r="C2101" s="99">
        <v>2</v>
      </c>
      <c r="D2101" s="99" t="s">
        <v>114</v>
      </c>
      <c r="E2101" s="99" t="s">
        <v>106</v>
      </c>
      <c r="F2101" s="100">
        <v>51.9</v>
      </c>
    </row>
    <row r="2102" spans="1:6">
      <c r="A2102" s="98">
        <v>45037</v>
      </c>
      <c r="B2102" s="99" t="s">
        <v>116</v>
      </c>
      <c r="C2102" s="99">
        <v>41</v>
      </c>
      <c r="D2102" s="99" t="s">
        <v>6</v>
      </c>
      <c r="E2102" s="99" t="s">
        <v>115</v>
      </c>
      <c r="F2102" s="100">
        <v>1522.5964999999999</v>
      </c>
    </row>
    <row r="2103" spans="1:6">
      <c r="A2103" s="98">
        <v>45065</v>
      </c>
      <c r="B2103" s="99" t="s">
        <v>116</v>
      </c>
      <c r="C2103" s="99">
        <v>325</v>
      </c>
      <c r="D2103" s="99" t="s">
        <v>112</v>
      </c>
      <c r="E2103" s="99" t="s">
        <v>105</v>
      </c>
      <c r="F2103" s="100">
        <v>6531.28125</v>
      </c>
    </row>
    <row r="2104" spans="1:6">
      <c r="A2104" s="98">
        <v>45251</v>
      </c>
      <c r="B2104" s="99" t="s">
        <v>117</v>
      </c>
      <c r="C2104" s="99">
        <v>9</v>
      </c>
      <c r="D2104" s="99" t="s">
        <v>112</v>
      </c>
      <c r="E2104" s="99" t="s">
        <v>108</v>
      </c>
      <c r="F2104" s="100">
        <v>314.55</v>
      </c>
    </row>
    <row r="2105" spans="1:6">
      <c r="A2105" s="98">
        <v>45110</v>
      </c>
      <c r="B2105" s="99" t="s">
        <v>117</v>
      </c>
      <c r="C2105" s="99">
        <v>75</v>
      </c>
      <c r="D2105" s="99" t="s">
        <v>110</v>
      </c>
      <c r="E2105" s="99" t="s">
        <v>109</v>
      </c>
      <c r="F2105" s="100">
        <v>1403.4375</v>
      </c>
    </row>
    <row r="2106" spans="1:6">
      <c r="A2106" s="98">
        <v>45110</v>
      </c>
      <c r="B2106" s="99" t="s">
        <v>117</v>
      </c>
      <c r="C2106" s="99">
        <v>6</v>
      </c>
      <c r="D2106" s="99" t="s">
        <v>9</v>
      </c>
      <c r="E2106" s="99" t="s">
        <v>108</v>
      </c>
      <c r="F2106" s="100">
        <v>167.7</v>
      </c>
    </row>
    <row r="2107" spans="1:6">
      <c r="A2107" s="98">
        <v>45199</v>
      </c>
      <c r="B2107" s="99" t="s">
        <v>107</v>
      </c>
      <c r="C2107" s="99">
        <v>6</v>
      </c>
      <c r="D2107" s="99" t="s">
        <v>110</v>
      </c>
      <c r="E2107" s="99" t="s">
        <v>106</v>
      </c>
      <c r="F2107" s="100">
        <v>149.69999999999999</v>
      </c>
    </row>
    <row r="2108" spans="1:6">
      <c r="A2108" s="98">
        <v>45288</v>
      </c>
      <c r="B2108" s="99" t="s">
        <v>107</v>
      </c>
      <c r="C2108" s="99">
        <v>18</v>
      </c>
      <c r="D2108" s="99" t="s">
        <v>9</v>
      </c>
      <c r="E2108" s="99" t="s">
        <v>105</v>
      </c>
      <c r="F2108" s="100">
        <v>503.09999999999997</v>
      </c>
    </row>
    <row r="2109" spans="1:6">
      <c r="A2109" s="98">
        <v>45144</v>
      </c>
      <c r="B2109" s="99" t="s">
        <v>119</v>
      </c>
      <c r="C2109" s="99">
        <v>10</v>
      </c>
      <c r="D2109" s="99" t="s">
        <v>114</v>
      </c>
      <c r="E2109" s="99" t="s">
        <v>109</v>
      </c>
      <c r="F2109" s="100">
        <v>259.5</v>
      </c>
    </row>
    <row r="2110" spans="1:6">
      <c r="A2110" s="98">
        <v>45085</v>
      </c>
      <c r="B2110" s="99" t="s">
        <v>118</v>
      </c>
      <c r="C2110" s="99">
        <v>225</v>
      </c>
      <c r="D2110" s="99" t="s">
        <v>114</v>
      </c>
      <c r="E2110" s="99" t="s">
        <v>109</v>
      </c>
      <c r="F2110" s="100">
        <v>4087.125</v>
      </c>
    </row>
    <row r="2111" spans="1:6">
      <c r="A2111" s="98">
        <v>45288</v>
      </c>
      <c r="B2111" s="99" t="s">
        <v>107</v>
      </c>
      <c r="C2111" s="99">
        <v>7</v>
      </c>
      <c r="D2111" s="99" t="s">
        <v>9</v>
      </c>
      <c r="E2111" s="99" t="s">
        <v>105</v>
      </c>
      <c r="F2111" s="100">
        <v>195.65</v>
      </c>
    </row>
    <row r="2112" spans="1:6">
      <c r="A2112" s="98">
        <v>45229</v>
      </c>
      <c r="B2112" s="99" t="s">
        <v>116</v>
      </c>
      <c r="C2112" s="99">
        <v>1</v>
      </c>
      <c r="D2112" s="99" t="s">
        <v>114</v>
      </c>
      <c r="E2112" s="99" t="s">
        <v>111</v>
      </c>
      <c r="F2112" s="100">
        <v>25.95</v>
      </c>
    </row>
    <row r="2113" spans="1:6">
      <c r="A2113" s="98">
        <v>45125</v>
      </c>
      <c r="B2113" s="99" t="s">
        <v>117</v>
      </c>
      <c r="C2113" s="99">
        <v>9</v>
      </c>
      <c r="D2113" s="99" t="s">
        <v>114</v>
      </c>
      <c r="E2113" s="99" t="s">
        <v>111</v>
      </c>
      <c r="F2113" s="100">
        <v>233.54999999999998</v>
      </c>
    </row>
    <row r="2114" spans="1:6">
      <c r="A2114" s="98">
        <v>45048</v>
      </c>
      <c r="B2114" s="99" t="s">
        <v>119</v>
      </c>
      <c r="C2114" s="99">
        <v>5</v>
      </c>
      <c r="D2114" s="99" t="s">
        <v>9</v>
      </c>
      <c r="E2114" s="99" t="s">
        <v>108</v>
      </c>
      <c r="F2114" s="100">
        <v>139.75</v>
      </c>
    </row>
    <row r="2115" spans="1:6">
      <c r="A2115" s="98">
        <v>44999</v>
      </c>
      <c r="B2115" s="99" t="s">
        <v>116</v>
      </c>
      <c r="C2115" s="99">
        <v>44</v>
      </c>
      <c r="D2115" s="99" t="s">
        <v>9</v>
      </c>
      <c r="E2115" s="99" t="s">
        <v>109</v>
      </c>
      <c r="F2115" s="100">
        <v>1045.33</v>
      </c>
    </row>
    <row r="2116" spans="1:6">
      <c r="A2116" s="98">
        <v>44962</v>
      </c>
      <c r="B2116" s="99" t="s">
        <v>116</v>
      </c>
      <c r="C2116" s="99">
        <v>33</v>
      </c>
      <c r="D2116" s="99" t="s">
        <v>114</v>
      </c>
      <c r="E2116" s="99" t="s">
        <v>113</v>
      </c>
      <c r="F2116" s="100">
        <v>727.89749999999992</v>
      </c>
    </row>
    <row r="2117" spans="1:6">
      <c r="A2117" s="98">
        <v>44959</v>
      </c>
      <c r="B2117" s="99" t="s">
        <v>118</v>
      </c>
      <c r="C2117" s="99">
        <v>9</v>
      </c>
      <c r="D2117" s="99" t="s">
        <v>114</v>
      </c>
      <c r="E2117" s="99" t="s">
        <v>108</v>
      </c>
      <c r="F2117" s="100">
        <v>233.54999999999998</v>
      </c>
    </row>
    <row r="2118" spans="1:6">
      <c r="A2118" s="98">
        <v>45144</v>
      </c>
      <c r="B2118" s="99" t="s">
        <v>107</v>
      </c>
      <c r="C2118" s="99">
        <v>44</v>
      </c>
      <c r="D2118" s="99" t="s">
        <v>114</v>
      </c>
      <c r="E2118" s="99" t="s">
        <v>108</v>
      </c>
      <c r="F2118" s="100">
        <v>970.52999999999986</v>
      </c>
    </row>
    <row r="2119" spans="1:6">
      <c r="A2119" s="98">
        <v>45059</v>
      </c>
      <c r="B2119" s="99" t="s">
        <v>116</v>
      </c>
      <c r="C2119" s="99">
        <v>19</v>
      </c>
      <c r="D2119" s="99" t="s">
        <v>110</v>
      </c>
      <c r="E2119" s="99" t="s">
        <v>109</v>
      </c>
      <c r="F2119" s="100">
        <v>474.05</v>
      </c>
    </row>
    <row r="2120" spans="1:6">
      <c r="A2120" s="98">
        <v>45010</v>
      </c>
      <c r="B2120" s="99" t="s">
        <v>117</v>
      </c>
      <c r="C2120" s="99">
        <v>34</v>
      </c>
      <c r="D2120" s="99" t="s">
        <v>110</v>
      </c>
      <c r="E2120" s="99" t="s">
        <v>109</v>
      </c>
      <c r="F2120" s="100">
        <v>721.05499999999995</v>
      </c>
    </row>
    <row r="2121" spans="1:6">
      <c r="A2121" s="98">
        <v>45243</v>
      </c>
      <c r="B2121" s="99" t="s">
        <v>116</v>
      </c>
      <c r="C2121" s="99">
        <v>6</v>
      </c>
      <c r="D2121" s="99" t="s">
        <v>9</v>
      </c>
      <c r="E2121" s="99" t="s">
        <v>113</v>
      </c>
      <c r="F2121" s="100">
        <v>167.7</v>
      </c>
    </row>
    <row r="2122" spans="1:6">
      <c r="A2122" s="98">
        <v>44937</v>
      </c>
      <c r="B2122" s="99" t="s">
        <v>117</v>
      </c>
      <c r="C2122" s="99">
        <v>2</v>
      </c>
      <c r="D2122" s="99" t="s">
        <v>114</v>
      </c>
      <c r="E2122" s="99" t="s">
        <v>115</v>
      </c>
      <c r="F2122" s="100">
        <v>51.9</v>
      </c>
    </row>
    <row r="2123" spans="1:6">
      <c r="A2123" s="98">
        <v>45028</v>
      </c>
      <c r="B2123" s="99" t="s">
        <v>119</v>
      </c>
      <c r="C2123" s="99">
        <v>400</v>
      </c>
      <c r="D2123" s="99" t="s">
        <v>6</v>
      </c>
      <c r="E2123" s="99" t="s">
        <v>105</v>
      </c>
      <c r="F2123" s="100">
        <v>10048.699999999999</v>
      </c>
    </row>
    <row r="2124" spans="1:6">
      <c r="A2124" s="98">
        <v>45061</v>
      </c>
      <c r="B2124" s="99" t="s">
        <v>119</v>
      </c>
      <c r="C2124" s="99">
        <v>375</v>
      </c>
      <c r="D2124" s="99" t="s">
        <v>114</v>
      </c>
      <c r="E2124" s="99" t="s">
        <v>109</v>
      </c>
      <c r="F2124" s="100">
        <v>5595.46875</v>
      </c>
    </row>
    <row r="2125" spans="1:6">
      <c r="A2125" s="98">
        <v>45080</v>
      </c>
      <c r="B2125" s="99" t="s">
        <v>116</v>
      </c>
      <c r="C2125" s="99">
        <v>2</v>
      </c>
      <c r="D2125" s="99" t="s">
        <v>6</v>
      </c>
      <c r="E2125" s="99" t="s">
        <v>109</v>
      </c>
      <c r="F2125" s="100">
        <v>87.38</v>
      </c>
    </row>
    <row r="2126" spans="1:6">
      <c r="A2126" s="98">
        <v>45205</v>
      </c>
      <c r="B2126" s="99" t="s">
        <v>117</v>
      </c>
      <c r="C2126" s="99">
        <v>48</v>
      </c>
      <c r="D2126" s="99" t="s">
        <v>6</v>
      </c>
      <c r="E2126" s="99" t="s">
        <v>115</v>
      </c>
      <c r="F2126" s="100">
        <v>1572.84</v>
      </c>
    </row>
    <row r="2127" spans="1:6">
      <c r="A2127" s="98">
        <v>45099</v>
      </c>
      <c r="B2127" s="99" t="s">
        <v>116</v>
      </c>
      <c r="C2127" s="99">
        <v>43</v>
      </c>
      <c r="D2127" s="99" t="s">
        <v>9</v>
      </c>
      <c r="E2127" s="99" t="s">
        <v>108</v>
      </c>
      <c r="F2127" s="100">
        <v>1021.5725</v>
      </c>
    </row>
    <row r="2128" spans="1:6">
      <c r="A2128" s="98">
        <v>45242</v>
      </c>
      <c r="B2128" s="99" t="s">
        <v>117</v>
      </c>
      <c r="C2128" s="99">
        <v>600</v>
      </c>
      <c r="D2128" s="99" t="s">
        <v>6</v>
      </c>
      <c r="E2128" s="99" t="s">
        <v>109</v>
      </c>
      <c r="F2128" s="100">
        <v>15073.049999999997</v>
      </c>
    </row>
    <row r="2129" spans="1:6">
      <c r="A2129" s="98">
        <v>44995</v>
      </c>
      <c r="B2129" s="99" t="s">
        <v>119</v>
      </c>
      <c r="C2129" s="99">
        <v>30</v>
      </c>
      <c r="D2129" s="99" t="s">
        <v>9</v>
      </c>
      <c r="E2129" s="99" t="s">
        <v>109</v>
      </c>
      <c r="F2129" s="100">
        <v>712.72500000000002</v>
      </c>
    </row>
    <row r="2130" spans="1:6">
      <c r="A2130" s="98">
        <v>45071</v>
      </c>
      <c r="B2130" s="99" t="s">
        <v>107</v>
      </c>
      <c r="C2130" s="99">
        <v>15</v>
      </c>
      <c r="D2130" s="99" t="s">
        <v>114</v>
      </c>
      <c r="E2130" s="99" t="s">
        <v>105</v>
      </c>
      <c r="F2130" s="100">
        <v>389.25</v>
      </c>
    </row>
    <row r="2131" spans="1:6">
      <c r="A2131" s="98">
        <v>45010</v>
      </c>
      <c r="B2131" s="99" t="s">
        <v>116</v>
      </c>
      <c r="C2131" s="99">
        <v>18</v>
      </c>
      <c r="D2131" s="99" t="s">
        <v>9</v>
      </c>
      <c r="E2131" s="99" t="s">
        <v>113</v>
      </c>
      <c r="F2131" s="100">
        <v>503.09999999999997</v>
      </c>
    </row>
    <row r="2132" spans="1:6">
      <c r="A2132" s="98">
        <v>45229</v>
      </c>
      <c r="B2132" s="99" t="s">
        <v>119</v>
      </c>
      <c r="C2132" s="99">
        <v>6</v>
      </c>
      <c r="D2132" s="99" t="s">
        <v>6</v>
      </c>
      <c r="E2132" s="99" t="s">
        <v>115</v>
      </c>
      <c r="F2132" s="100">
        <v>262.14</v>
      </c>
    </row>
    <row r="2133" spans="1:6">
      <c r="A2133" s="98">
        <v>45283</v>
      </c>
      <c r="B2133" s="99" t="s">
        <v>107</v>
      </c>
      <c r="C2133" s="99">
        <v>550</v>
      </c>
      <c r="D2133" s="99" t="s">
        <v>112</v>
      </c>
      <c r="E2133" s="99" t="s">
        <v>105</v>
      </c>
      <c r="F2133" s="100">
        <v>11052.9375</v>
      </c>
    </row>
    <row r="2134" spans="1:6">
      <c r="A2134" s="98">
        <v>44995</v>
      </c>
      <c r="B2134" s="99" t="s">
        <v>119</v>
      </c>
      <c r="C2134" s="99">
        <v>2</v>
      </c>
      <c r="D2134" s="99" t="s">
        <v>114</v>
      </c>
      <c r="E2134" s="99" t="s">
        <v>105</v>
      </c>
      <c r="F2134" s="100">
        <v>51.9</v>
      </c>
    </row>
    <row r="2135" spans="1:6">
      <c r="A2135" s="98">
        <v>45131</v>
      </c>
      <c r="B2135" s="99" t="s">
        <v>119</v>
      </c>
      <c r="C2135" s="99">
        <v>6</v>
      </c>
      <c r="D2135" s="99" t="s">
        <v>112</v>
      </c>
      <c r="E2135" s="99" t="s">
        <v>109</v>
      </c>
      <c r="F2135" s="100">
        <v>209.70000000000002</v>
      </c>
    </row>
    <row r="2136" spans="1:6">
      <c r="A2136" s="98">
        <v>45100</v>
      </c>
      <c r="B2136" s="99" t="s">
        <v>117</v>
      </c>
      <c r="C2136" s="99">
        <v>275</v>
      </c>
      <c r="D2136" s="99" t="s">
        <v>9</v>
      </c>
      <c r="E2136" s="99" t="s">
        <v>109</v>
      </c>
      <c r="F2136" s="100">
        <v>4419.59375</v>
      </c>
    </row>
    <row r="2137" spans="1:6">
      <c r="A2137" s="98">
        <v>45019</v>
      </c>
      <c r="B2137" s="99" t="s">
        <v>116</v>
      </c>
      <c r="C2137" s="99">
        <v>2</v>
      </c>
      <c r="D2137" s="99" t="s">
        <v>112</v>
      </c>
      <c r="E2137" s="99" t="s">
        <v>115</v>
      </c>
      <c r="F2137" s="100">
        <v>69.900000000000006</v>
      </c>
    </row>
    <row r="2138" spans="1:6">
      <c r="A2138" s="98">
        <v>45032</v>
      </c>
      <c r="B2138" s="99" t="s">
        <v>116</v>
      </c>
      <c r="C2138" s="99">
        <v>12</v>
      </c>
      <c r="D2138" s="99" t="s">
        <v>114</v>
      </c>
      <c r="E2138" s="99" t="s">
        <v>113</v>
      </c>
      <c r="F2138" s="100">
        <v>311.39999999999998</v>
      </c>
    </row>
    <row r="2139" spans="1:6">
      <c r="A2139" s="98">
        <v>44931</v>
      </c>
      <c r="B2139" s="99" t="s">
        <v>117</v>
      </c>
      <c r="C2139" s="99">
        <v>38</v>
      </c>
      <c r="D2139" s="99" t="s">
        <v>9</v>
      </c>
      <c r="E2139" s="99" t="s">
        <v>113</v>
      </c>
      <c r="F2139" s="100">
        <v>902.78499999999997</v>
      </c>
    </row>
    <row r="2140" spans="1:6">
      <c r="A2140" s="98">
        <v>45090</v>
      </c>
      <c r="B2140" s="99" t="s">
        <v>118</v>
      </c>
      <c r="C2140" s="99">
        <v>44</v>
      </c>
      <c r="D2140" s="99" t="s">
        <v>114</v>
      </c>
      <c r="E2140" s="99" t="s">
        <v>111</v>
      </c>
      <c r="F2140" s="100">
        <v>970.52999999999986</v>
      </c>
    </row>
    <row r="2141" spans="1:6">
      <c r="A2141" s="98">
        <v>45028</v>
      </c>
      <c r="B2141" s="99" t="s">
        <v>117</v>
      </c>
      <c r="C2141" s="99">
        <v>5</v>
      </c>
      <c r="D2141" s="99" t="s">
        <v>114</v>
      </c>
      <c r="E2141" s="99" t="s">
        <v>106</v>
      </c>
      <c r="F2141" s="100">
        <v>129.75</v>
      </c>
    </row>
    <row r="2142" spans="1:6">
      <c r="A2142" s="98">
        <v>45150</v>
      </c>
      <c r="B2142" s="99" t="s">
        <v>116</v>
      </c>
      <c r="C2142" s="99">
        <v>7</v>
      </c>
      <c r="D2142" s="99" t="s">
        <v>9</v>
      </c>
      <c r="E2142" s="99" t="s">
        <v>113</v>
      </c>
      <c r="F2142" s="100">
        <v>195.65</v>
      </c>
    </row>
    <row r="2143" spans="1:6">
      <c r="A2143" s="98">
        <v>45051</v>
      </c>
      <c r="B2143" s="99" t="s">
        <v>118</v>
      </c>
      <c r="C2143" s="99">
        <v>5</v>
      </c>
      <c r="D2143" s="99" t="s">
        <v>9</v>
      </c>
      <c r="E2143" s="99" t="s">
        <v>111</v>
      </c>
      <c r="F2143" s="100">
        <v>139.75</v>
      </c>
    </row>
    <row r="2144" spans="1:6">
      <c r="A2144" s="98">
        <v>45239</v>
      </c>
      <c r="B2144" s="99" t="s">
        <v>118</v>
      </c>
      <c r="C2144" s="99">
        <v>5</v>
      </c>
      <c r="D2144" s="99" t="s">
        <v>9</v>
      </c>
      <c r="E2144" s="99" t="s">
        <v>108</v>
      </c>
      <c r="F2144" s="100">
        <v>139.75</v>
      </c>
    </row>
    <row r="2145" spans="1:6">
      <c r="A2145" s="98">
        <v>45018</v>
      </c>
      <c r="B2145" s="99" t="s">
        <v>116</v>
      </c>
      <c r="C2145" s="99">
        <v>33</v>
      </c>
      <c r="D2145" s="99" t="s">
        <v>112</v>
      </c>
      <c r="E2145" s="99" t="s">
        <v>106</v>
      </c>
      <c r="F2145" s="100">
        <v>980.34750000000008</v>
      </c>
    </row>
    <row r="2146" spans="1:6">
      <c r="A2146" s="98">
        <v>45127</v>
      </c>
      <c r="B2146" s="99" t="s">
        <v>116</v>
      </c>
      <c r="C2146" s="99">
        <v>325</v>
      </c>
      <c r="D2146" s="99" t="s">
        <v>9</v>
      </c>
      <c r="E2146" s="99" t="s">
        <v>105</v>
      </c>
      <c r="F2146" s="100">
        <v>5223.15625</v>
      </c>
    </row>
    <row r="2147" spans="1:6">
      <c r="A2147" s="98">
        <v>44951</v>
      </c>
      <c r="B2147" s="99" t="s">
        <v>117</v>
      </c>
      <c r="C2147" s="99">
        <v>3</v>
      </c>
      <c r="D2147" s="99" t="s">
        <v>6</v>
      </c>
      <c r="E2147" s="99" t="s">
        <v>115</v>
      </c>
      <c r="F2147" s="100">
        <v>131.07</v>
      </c>
    </row>
    <row r="2148" spans="1:6">
      <c r="A2148" s="98">
        <v>45251</v>
      </c>
      <c r="B2148" s="99" t="s">
        <v>116</v>
      </c>
      <c r="C2148" s="99">
        <v>200</v>
      </c>
      <c r="D2148" s="99" t="s">
        <v>110</v>
      </c>
      <c r="E2148" s="99" t="s">
        <v>106</v>
      </c>
      <c r="F2148" s="100">
        <v>3493</v>
      </c>
    </row>
    <row r="2149" spans="1:6">
      <c r="A2149" s="98">
        <v>45186</v>
      </c>
      <c r="B2149" s="99" t="s">
        <v>119</v>
      </c>
      <c r="C2149" s="99">
        <v>46</v>
      </c>
      <c r="D2149" s="99" t="s">
        <v>6</v>
      </c>
      <c r="E2149" s="99" t="s">
        <v>106</v>
      </c>
      <c r="F2149" s="100">
        <v>1708.279</v>
      </c>
    </row>
    <row r="2150" spans="1:6">
      <c r="A2150" s="98">
        <v>45017</v>
      </c>
      <c r="B2150" s="99" t="s">
        <v>119</v>
      </c>
      <c r="C2150" s="99">
        <v>9</v>
      </c>
      <c r="D2150" s="99" t="s">
        <v>112</v>
      </c>
      <c r="E2150" s="99" t="s">
        <v>108</v>
      </c>
      <c r="F2150" s="100">
        <v>314.55</v>
      </c>
    </row>
    <row r="2151" spans="1:6">
      <c r="A2151" s="98">
        <v>45239</v>
      </c>
      <c r="B2151" s="99" t="s">
        <v>116</v>
      </c>
      <c r="C2151" s="99">
        <v>150</v>
      </c>
      <c r="D2151" s="99" t="s">
        <v>9</v>
      </c>
      <c r="E2151" s="99" t="s">
        <v>109</v>
      </c>
      <c r="F2151" s="100">
        <v>2934.7499999999995</v>
      </c>
    </row>
    <row r="2152" spans="1:6">
      <c r="A2152" s="98">
        <v>45171</v>
      </c>
      <c r="B2152" s="99" t="s">
        <v>117</v>
      </c>
      <c r="C2152" s="99">
        <v>75</v>
      </c>
      <c r="D2152" s="99" t="s">
        <v>6</v>
      </c>
      <c r="E2152" s="99" t="s">
        <v>106</v>
      </c>
      <c r="F2152" s="100">
        <v>2457.5625</v>
      </c>
    </row>
    <row r="2153" spans="1:6">
      <c r="A2153" s="98">
        <v>45025</v>
      </c>
      <c r="B2153" s="99" t="s">
        <v>116</v>
      </c>
      <c r="C2153" s="99">
        <v>7</v>
      </c>
      <c r="D2153" s="99" t="s">
        <v>6</v>
      </c>
      <c r="E2153" s="99" t="s">
        <v>113</v>
      </c>
      <c r="F2153" s="100">
        <v>305.83</v>
      </c>
    </row>
    <row r="2154" spans="1:6">
      <c r="A2154" s="98">
        <v>45275</v>
      </c>
      <c r="B2154" s="99" t="s">
        <v>117</v>
      </c>
      <c r="C2154" s="99">
        <v>35</v>
      </c>
      <c r="D2154" s="99" t="s">
        <v>114</v>
      </c>
      <c r="E2154" s="99" t="s">
        <v>105</v>
      </c>
      <c r="F2154" s="100">
        <v>772.01249999999993</v>
      </c>
    </row>
    <row r="2155" spans="1:6">
      <c r="A2155" s="98">
        <v>45117</v>
      </c>
      <c r="B2155" s="99" t="s">
        <v>116</v>
      </c>
      <c r="C2155" s="99">
        <v>23</v>
      </c>
      <c r="D2155" s="99" t="s">
        <v>114</v>
      </c>
      <c r="E2155" s="99" t="s">
        <v>109</v>
      </c>
      <c r="F2155" s="100">
        <v>596.85</v>
      </c>
    </row>
    <row r="2156" spans="1:6">
      <c r="A2156" s="98">
        <v>45145</v>
      </c>
      <c r="B2156" s="99" t="s">
        <v>118</v>
      </c>
      <c r="C2156" s="99">
        <v>24</v>
      </c>
      <c r="D2156" s="99" t="s">
        <v>112</v>
      </c>
      <c r="E2156" s="99" t="s">
        <v>106</v>
      </c>
      <c r="F2156" s="100">
        <v>712.98</v>
      </c>
    </row>
    <row r="2157" spans="1:6">
      <c r="A2157" s="98">
        <v>45088</v>
      </c>
      <c r="B2157" s="99" t="s">
        <v>116</v>
      </c>
      <c r="C2157" s="99">
        <v>300</v>
      </c>
      <c r="D2157" s="99" t="s">
        <v>110</v>
      </c>
      <c r="E2157" s="99" t="s">
        <v>111</v>
      </c>
      <c r="F2157" s="100">
        <v>4303.8749999999991</v>
      </c>
    </row>
    <row r="2158" spans="1:6">
      <c r="A2158" s="98">
        <v>45273</v>
      </c>
      <c r="B2158" s="99" t="s">
        <v>119</v>
      </c>
      <c r="C2158" s="99">
        <v>50</v>
      </c>
      <c r="D2158" s="99" t="s">
        <v>114</v>
      </c>
      <c r="E2158" s="99" t="s">
        <v>113</v>
      </c>
      <c r="F2158" s="100">
        <v>973.12499999999989</v>
      </c>
    </row>
    <row r="2159" spans="1:6">
      <c r="A2159" s="98">
        <v>45176</v>
      </c>
      <c r="B2159" s="99" t="s">
        <v>117</v>
      </c>
      <c r="C2159" s="99">
        <v>16</v>
      </c>
      <c r="D2159" s="99" t="s">
        <v>6</v>
      </c>
      <c r="E2159" s="99" t="s">
        <v>113</v>
      </c>
      <c r="F2159" s="100">
        <v>699.04</v>
      </c>
    </row>
    <row r="2160" spans="1:6">
      <c r="A2160" s="98">
        <v>45263</v>
      </c>
      <c r="B2160" s="99" t="s">
        <v>107</v>
      </c>
      <c r="C2160" s="99">
        <v>525</v>
      </c>
      <c r="D2160" s="99" t="s">
        <v>9</v>
      </c>
      <c r="E2160" s="99" t="s">
        <v>105</v>
      </c>
      <c r="F2160" s="100">
        <v>8437.40625</v>
      </c>
    </row>
    <row r="2161" spans="1:6">
      <c r="A2161" s="98">
        <v>45149</v>
      </c>
      <c r="B2161" s="99" t="s">
        <v>117</v>
      </c>
      <c r="C2161" s="99">
        <v>32</v>
      </c>
      <c r="D2161" s="99" t="s">
        <v>112</v>
      </c>
      <c r="E2161" s="99" t="s">
        <v>105</v>
      </c>
      <c r="F2161" s="100">
        <v>950.6400000000001</v>
      </c>
    </row>
    <row r="2162" spans="1:6">
      <c r="A2162" s="98">
        <v>45125</v>
      </c>
      <c r="B2162" s="99" t="s">
        <v>107</v>
      </c>
      <c r="C2162" s="99">
        <v>22</v>
      </c>
      <c r="D2162" s="99" t="s">
        <v>112</v>
      </c>
      <c r="E2162" s="99" t="s">
        <v>115</v>
      </c>
      <c r="F2162" s="100">
        <v>768.90000000000009</v>
      </c>
    </row>
    <row r="2163" spans="1:6">
      <c r="A2163" s="98">
        <v>45176</v>
      </c>
      <c r="B2163" s="99" t="s">
        <v>118</v>
      </c>
      <c r="C2163" s="99">
        <v>49</v>
      </c>
      <c r="D2163" s="99" t="s">
        <v>112</v>
      </c>
      <c r="E2163" s="99" t="s">
        <v>113</v>
      </c>
      <c r="F2163" s="100">
        <v>1284.4125000000001</v>
      </c>
    </row>
    <row r="2164" spans="1:6">
      <c r="A2164" s="98">
        <v>44995</v>
      </c>
      <c r="B2164" s="99" t="s">
        <v>119</v>
      </c>
      <c r="C2164" s="99">
        <v>35</v>
      </c>
      <c r="D2164" s="99" t="s">
        <v>110</v>
      </c>
      <c r="E2164" s="99" t="s">
        <v>115</v>
      </c>
      <c r="F2164" s="100">
        <v>742.26249999999993</v>
      </c>
    </row>
    <row r="2165" spans="1:6">
      <c r="A2165" s="98">
        <v>44983</v>
      </c>
      <c r="B2165" s="99" t="s">
        <v>117</v>
      </c>
      <c r="C2165" s="99">
        <v>21</v>
      </c>
      <c r="D2165" s="99" t="s">
        <v>110</v>
      </c>
      <c r="E2165" s="99" t="s">
        <v>106</v>
      </c>
      <c r="F2165" s="100">
        <v>523.94999999999993</v>
      </c>
    </row>
    <row r="2166" spans="1:6">
      <c r="A2166" s="98">
        <v>45120</v>
      </c>
      <c r="B2166" s="99" t="s">
        <v>118</v>
      </c>
      <c r="C2166" s="99">
        <v>4</v>
      </c>
      <c r="D2166" s="99" t="s">
        <v>114</v>
      </c>
      <c r="E2166" s="99" t="s">
        <v>105</v>
      </c>
      <c r="F2166" s="100">
        <v>103.8</v>
      </c>
    </row>
    <row r="2167" spans="1:6">
      <c r="A2167" s="98">
        <v>45167</v>
      </c>
      <c r="B2167" s="99" t="s">
        <v>116</v>
      </c>
      <c r="C2167" s="99">
        <v>7</v>
      </c>
      <c r="D2167" s="99" t="s">
        <v>6</v>
      </c>
      <c r="E2167" s="99" t="s">
        <v>105</v>
      </c>
      <c r="F2167" s="100">
        <v>305.83</v>
      </c>
    </row>
    <row r="2168" spans="1:6">
      <c r="A2168" s="98">
        <v>45070</v>
      </c>
      <c r="B2168" s="99" t="s">
        <v>107</v>
      </c>
      <c r="C2168" s="99">
        <v>18</v>
      </c>
      <c r="D2168" s="99" t="s">
        <v>6</v>
      </c>
      <c r="E2168" s="99" t="s">
        <v>109</v>
      </c>
      <c r="F2168" s="100">
        <v>786.42</v>
      </c>
    </row>
    <row r="2169" spans="1:6">
      <c r="A2169" s="98">
        <v>44935</v>
      </c>
      <c r="B2169" s="99" t="s">
        <v>119</v>
      </c>
      <c r="C2169" s="99">
        <v>125</v>
      </c>
      <c r="D2169" s="99" t="s">
        <v>9</v>
      </c>
      <c r="E2169" s="99" t="s">
        <v>109</v>
      </c>
      <c r="F2169" s="100">
        <v>2445.6249999999995</v>
      </c>
    </row>
    <row r="2170" spans="1:6">
      <c r="A2170" s="98">
        <v>45105</v>
      </c>
      <c r="B2170" s="99" t="s">
        <v>118</v>
      </c>
      <c r="C2170" s="99">
        <v>19</v>
      </c>
      <c r="D2170" s="99" t="s">
        <v>6</v>
      </c>
      <c r="E2170" s="99" t="s">
        <v>108</v>
      </c>
      <c r="F2170" s="100">
        <v>830.1099999999999</v>
      </c>
    </row>
    <row r="2171" spans="1:6">
      <c r="A2171" s="98">
        <v>44973</v>
      </c>
      <c r="B2171" s="99" t="s">
        <v>107</v>
      </c>
      <c r="C2171" s="99">
        <v>400</v>
      </c>
      <c r="D2171" s="99" t="s">
        <v>9</v>
      </c>
      <c r="E2171" s="99" t="s">
        <v>108</v>
      </c>
      <c r="F2171" s="100">
        <v>6428.5</v>
      </c>
    </row>
    <row r="2172" spans="1:6">
      <c r="A2172" s="98">
        <v>45285</v>
      </c>
      <c r="B2172" s="99" t="s">
        <v>119</v>
      </c>
      <c r="C2172" s="99">
        <v>375</v>
      </c>
      <c r="D2172" s="99" t="s">
        <v>112</v>
      </c>
      <c r="E2172" s="99" t="s">
        <v>108</v>
      </c>
      <c r="F2172" s="100">
        <v>7536.0937500000009</v>
      </c>
    </row>
    <row r="2173" spans="1:6">
      <c r="A2173" s="98">
        <v>44973</v>
      </c>
      <c r="B2173" s="99" t="s">
        <v>116</v>
      </c>
      <c r="C2173" s="99">
        <v>10</v>
      </c>
      <c r="D2173" s="99" t="s">
        <v>112</v>
      </c>
      <c r="E2173" s="99" t="s">
        <v>106</v>
      </c>
      <c r="F2173" s="100">
        <v>349.5</v>
      </c>
    </row>
    <row r="2174" spans="1:6">
      <c r="A2174" s="98">
        <v>44988</v>
      </c>
      <c r="B2174" s="99" t="s">
        <v>117</v>
      </c>
      <c r="C2174" s="99">
        <v>10</v>
      </c>
      <c r="D2174" s="99" t="s">
        <v>114</v>
      </c>
      <c r="E2174" s="99" t="s">
        <v>111</v>
      </c>
      <c r="F2174" s="100">
        <v>259.5</v>
      </c>
    </row>
    <row r="2175" spans="1:6">
      <c r="A2175" s="98">
        <v>45029</v>
      </c>
      <c r="B2175" s="99" t="s">
        <v>116</v>
      </c>
      <c r="C2175" s="99">
        <v>475</v>
      </c>
      <c r="D2175" s="99" t="s">
        <v>9</v>
      </c>
      <c r="E2175" s="99" t="s">
        <v>105</v>
      </c>
      <c r="F2175" s="100">
        <v>7633.84375</v>
      </c>
    </row>
    <row r="2176" spans="1:6">
      <c r="A2176" s="98">
        <v>45016</v>
      </c>
      <c r="B2176" s="99" t="s">
        <v>118</v>
      </c>
      <c r="C2176" s="99">
        <v>400</v>
      </c>
      <c r="D2176" s="99" t="s">
        <v>112</v>
      </c>
      <c r="E2176" s="99" t="s">
        <v>111</v>
      </c>
      <c r="F2176" s="100">
        <v>8038.5000000000009</v>
      </c>
    </row>
    <row r="2177" spans="1:6">
      <c r="A2177" s="98">
        <v>45201</v>
      </c>
      <c r="B2177" s="99" t="s">
        <v>107</v>
      </c>
      <c r="C2177" s="99">
        <v>550</v>
      </c>
      <c r="D2177" s="99" t="s">
        <v>114</v>
      </c>
      <c r="E2177" s="99" t="s">
        <v>109</v>
      </c>
      <c r="F2177" s="100">
        <v>8206.6875</v>
      </c>
    </row>
    <row r="2178" spans="1:6">
      <c r="A2178" s="98">
        <v>45261</v>
      </c>
      <c r="B2178" s="99" t="s">
        <v>119</v>
      </c>
      <c r="C2178" s="99">
        <v>22</v>
      </c>
      <c r="D2178" s="99" t="s">
        <v>112</v>
      </c>
      <c r="E2178" s="99" t="s">
        <v>105</v>
      </c>
      <c r="F2178" s="100">
        <v>768.90000000000009</v>
      </c>
    </row>
    <row r="2179" spans="1:6">
      <c r="A2179" s="98">
        <v>45089</v>
      </c>
      <c r="B2179" s="99" t="s">
        <v>116</v>
      </c>
      <c r="C2179" s="99">
        <v>14</v>
      </c>
      <c r="D2179" s="99" t="s">
        <v>112</v>
      </c>
      <c r="E2179" s="99" t="s">
        <v>115</v>
      </c>
      <c r="F2179" s="100">
        <v>489.30000000000007</v>
      </c>
    </row>
    <row r="2180" spans="1:6">
      <c r="A2180" s="98">
        <v>45275</v>
      </c>
      <c r="B2180" s="99" t="s">
        <v>117</v>
      </c>
      <c r="C2180" s="99">
        <v>550</v>
      </c>
      <c r="D2180" s="99" t="s">
        <v>6</v>
      </c>
      <c r="E2180" s="99" t="s">
        <v>111</v>
      </c>
      <c r="F2180" s="100">
        <v>13816.962499999998</v>
      </c>
    </row>
    <row r="2181" spans="1:6">
      <c r="A2181" s="98">
        <v>45164</v>
      </c>
      <c r="B2181" s="99" t="s">
        <v>117</v>
      </c>
      <c r="C2181" s="99">
        <v>11</v>
      </c>
      <c r="D2181" s="99" t="s">
        <v>9</v>
      </c>
      <c r="E2181" s="99" t="s">
        <v>111</v>
      </c>
      <c r="F2181" s="100">
        <v>307.45</v>
      </c>
    </row>
    <row r="2182" spans="1:6">
      <c r="A2182" s="98">
        <v>45256</v>
      </c>
      <c r="B2182" s="99" t="s">
        <v>119</v>
      </c>
      <c r="C2182" s="99">
        <v>5</v>
      </c>
      <c r="D2182" s="99" t="s">
        <v>6</v>
      </c>
      <c r="E2182" s="99" t="s">
        <v>115</v>
      </c>
      <c r="F2182" s="100">
        <v>218.45</v>
      </c>
    </row>
    <row r="2183" spans="1:6">
      <c r="A2183" s="98">
        <v>45268</v>
      </c>
      <c r="B2183" s="99" t="s">
        <v>107</v>
      </c>
      <c r="C2183" s="99">
        <v>525</v>
      </c>
      <c r="D2183" s="99" t="s">
        <v>112</v>
      </c>
      <c r="E2183" s="99" t="s">
        <v>109</v>
      </c>
      <c r="F2183" s="100">
        <v>10550.53125</v>
      </c>
    </row>
    <row r="2184" spans="1:6">
      <c r="A2184" s="98">
        <v>45004</v>
      </c>
      <c r="B2184" s="99" t="s">
        <v>107</v>
      </c>
      <c r="C2184" s="99">
        <v>3</v>
      </c>
      <c r="D2184" s="99" t="s">
        <v>112</v>
      </c>
      <c r="E2184" s="99" t="s">
        <v>115</v>
      </c>
      <c r="F2184" s="100">
        <v>104.85000000000001</v>
      </c>
    </row>
    <row r="2185" spans="1:6">
      <c r="A2185" s="98">
        <v>45285</v>
      </c>
      <c r="B2185" s="99" t="s">
        <v>119</v>
      </c>
      <c r="C2185" s="99">
        <v>2</v>
      </c>
      <c r="D2185" s="99" t="s">
        <v>110</v>
      </c>
      <c r="E2185" s="99" t="s">
        <v>109</v>
      </c>
      <c r="F2185" s="100">
        <v>49.9</v>
      </c>
    </row>
    <row r="2186" spans="1:6">
      <c r="A2186" s="98">
        <v>45201</v>
      </c>
      <c r="B2186" s="99" t="s">
        <v>118</v>
      </c>
      <c r="C2186" s="99">
        <v>20</v>
      </c>
      <c r="D2186" s="99" t="s">
        <v>6</v>
      </c>
      <c r="E2186" s="99" t="s">
        <v>108</v>
      </c>
      <c r="F2186" s="100">
        <v>873.8</v>
      </c>
    </row>
    <row r="2187" spans="1:6">
      <c r="A2187" s="98">
        <v>45148</v>
      </c>
      <c r="B2187" s="99" t="s">
        <v>107</v>
      </c>
      <c r="C2187" s="99">
        <v>50</v>
      </c>
      <c r="D2187" s="99" t="s">
        <v>114</v>
      </c>
      <c r="E2187" s="99" t="s">
        <v>108</v>
      </c>
      <c r="F2187" s="100">
        <v>973.12499999999989</v>
      </c>
    </row>
    <row r="2188" spans="1:6">
      <c r="A2188" s="98">
        <v>45238</v>
      </c>
      <c r="B2188" s="99" t="s">
        <v>119</v>
      </c>
      <c r="C2188" s="99">
        <v>6</v>
      </c>
      <c r="D2188" s="99" t="s">
        <v>6</v>
      </c>
      <c r="E2188" s="99" t="s">
        <v>108</v>
      </c>
      <c r="F2188" s="100">
        <v>262.14</v>
      </c>
    </row>
    <row r="2189" spans="1:6">
      <c r="A2189" s="98">
        <v>45087</v>
      </c>
      <c r="B2189" s="99" t="s">
        <v>117</v>
      </c>
      <c r="C2189" s="99">
        <v>75</v>
      </c>
      <c r="D2189" s="99" t="s">
        <v>110</v>
      </c>
      <c r="E2189" s="99" t="s">
        <v>108</v>
      </c>
      <c r="F2189" s="100">
        <v>1403.4375</v>
      </c>
    </row>
    <row r="2190" spans="1:6">
      <c r="A2190" s="98">
        <v>45020</v>
      </c>
      <c r="B2190" s="99" t="s">
        <v>117</v>
      </c>
      <c r="C2190" s="99">
        <v>9</v>
      </c>
      <c r="D2190" s="99" t="s">
        <v>110</v>
      </c>
      <c r="E2190" s="99" t="s">
        <v>113</v>
      </c>
      <c r="F2190" s="100">
        <v>224.54999999999998</v>
      </c>
    </row>
    <row r="2191" spans="1:6">
      <c r="A2191" s="98">
        <v>45267</v>
      </c>
      <c r="B2191" s="99" t="s">
        <v>119</v>
      </c>
      <c r="C2191" s="99">
        <v>24</v>
      </c>
      <c r="D2191" s="99" t="s">
        <v>9</v>
      </c>
      <c r="E2191" s="99" t="s">
        <v>115</v>
      </c>
      <c r="F2191" s="100">
        <v>570.18000000000006</v>
      </c>
    </row>
    <row r="2192" spans="1:6">
      <c r="A2192" s="98">
        <v>45290</v>
      </c>
      <c r="B2192" s="99" t="s">
        <v>119</v>
      </c>
      <c r="C2192" s="99">
        <v>4</v>
      </c>
      <c r="D2192" s="99" t="s">
        <v>110</v>
      </c>
      <c r="E2192" s="99" t="s">
        <v>115</v>
      </c>
      <c r="F2192" s="100">
        <v>99.8</v>
      </c>
    </row>
    <row r="2193" spans="1:6">
      <c r="A2193" s="98">
        <v>45020</v>
      </c>
      <c r="B2193" s="99" t="s">
        <v>119</v>
      </c>
      <c r="C2193" s="99">
        <v>375</v>
      </c>
      <c r="D2193" s="99" t="s">
        <v>114</v>
      </c>
      <c r="E2193" s="99" t="s">
        <v>111</v>
      </c>
      <c r="F2193" s="100">
        <v>5595.46875</v>
      </c>
    </row>
    <row r="2194" spans="1:6">
      <c r="A2194" s="98">
        <v>45191</v>
      </c>
      <c r="B2194" s="99" t="s">
        <v>119</v>
      </c>
      <c r="C2194" s="99">
        <v>150</v>
      </c>
      <c r="D2194" s="99" t="s">
        <v>6</v>
      </c>
      <c r="E2194" s="99" t="s">
        <v>109</v>
      </c>
      <c r="F2194" s="100">
        <v>4587.4499999999989</v>
      </c>
    </row>
    <row r="2195" spans="1:6">
      <c r="A2195" s="98">
        <v>45095</v>
      </c>
      <c r="B2195" s="99" t="s">
        <v>116</v>
      </c>
      <c r="C2195" s="99">
        <v>5</v>
      </c>
      <c r="D2195" s="99" t="s">
        <v>112</v>
      </c>
      <c r="E2195" s="99" t="s">
        <v>109</v>
      </c>
      <c r="F2195" s="100">
        <v>174.75</v>
      </c>
    </row>
    <row r="2196" spans="1:6">
      <c r="A2196" s="98">
        <v>45040</v>
      </c>
      <c r="B2196" s="99" t="s">
        <v>118</v>
      </c>
      <c r="C2196" s="99">
        <v>42</v>
      </c>
      <c r="D2196" s="99" t="s">
        <v>6</v>
      </c>
      <c r="E2196" s="99" t="s">
        <v>113</v>
      </c>
      <c r="F2196" s="100">
        <v>1559.7329999999999</v>
      </c>
    </row>
    <row r="2197" spans="1:6">
      <c r="A2197" s="98">
        <v>45219</v>
      </c>
      <c r="B2197" s="99" t="s">
        <v>107</v>
      </c>
      <c r="C2197" s="99">
        <v>6</v>
      </c>
      <c r="D2197" s="99" t="s">
        <v>9</v>
      </c>
      <c r="E2197" s="99" t="s">
        <v>111</v>
      </c>
      <c r="F2197" s="100">
        <v>167.7</v>
      </c>
    </row>
    <row r="2198" spans="1:6">
      <c r="A2198" s="98">
        <v>45114</v>
      </c>
      <c r="B2198" s="99" t="s">
        <v>118</v>
      </c>
      <c r="C2198" s="99">
        <v>46</v>
      </c>
      <c r="D2198" s="99" t="s">
        <v>114</v>
      </c>
      <c r="E2198" s="99" t="s">
        <v>115</v>
      </c>
      <c r="F2198" s="100">
        <v>1014.6449999999999</v>
      </c>
    </row>
    <row r="2199" spans="1:6">
      <c r="A2199" s="98">
        <v>44959</v>
      </c>
      <c r="B2199" s="99" t="s">
        <v>117</v>
      </c>
      <c r="C2199" s="99">
        <v>43</v>
      </c>
      <c r="D2199" s="99" t="s">
        <v>112</v>
      </c>
      <c r="E2199" s="99" t="s">
        <v>111</v>
      </c>
      <c r="F2199" s="100">
        <v>1277.4225000000001</v>
      </c>
    </row>
    <row r="2200" spans="1:6">
      <c r="A2200" s="98">
        <v>45197</v>
      </c>
      <c r="B2200" s="99" t="s">
        <v>117</v>
      </c>
      <c r="C2200" s="99">
        <v>3</v>
      </c>
      <c r="D2200" s="99" t="s">
        <v>112</v>
      </c>
      <c r="E2200" s="99" t="s">
        <v>106</v>
      </c>
      <c r="F2200" s="100">
        <v>104.85000000000001</v>
      </c>
    </row>
    <row r="2201" spans="1:6">
      <c r="A2201" s="98">
        <v>45172</v>
      </c>
      <c r="B2201" s="99" t="s">
        <v>117</v>
      </c>
      <c r="C2201" s="99">
        <v>5</v>
      </c>
      <c r="D2201" s="99" t="s">
        <v>112</v>
      </c>
      <c r="E2201" s="99" t="s">
        <v>106</v>
      </c>
      <c r="F2201" s="100">
        <v>174.75</v>
      </c>
    </row>
    <row r="2202" spans="1:6">
      <c r="A2202" s="98">
        <v>44977</v>
      </c>
      <c r="B2202" s="99" t="s">
        <v>117</v>
      </c>
      <c r="C2202" s="99">
        <v>3</v>
      </c>
      <c r="D2202" s="99" t="s">
        <v>114</v>
      </c>
      <c r="E2202" s="99" t="s">
        <v>111</v>
      </c>
      <c r="F2202" s="100">
        <v>77.849999999999994</v>
      </c>
    </row>
    <row r="2203" spans="1:6">
      <c r="A2203" s="98">
        <v>45284</v>
      </c>
      <c r="B2203" s="99" t="s">
        <v>119</v>
      </c>
      <c r="C2203" s="99">
        <v>5</v>
      </c>
      <c r="D2203" s="99" t="s">
        <v>114</v>
      </c>
      <c r="E2203" s="99" t="s">
        <v>115</v>
      </c>
      <c r="F2203" s="100">
        <v>129.75</v>
      </c>
    </row>
    <row r="2204" spans="1:6">
      <c r="A2204" s="98">
        <v>44943</v>
      </c>
      <c r="B2204" s="99" t="s">
        <v>117</v>
      </c>
      <c r="C2204" s="99">
        <v>9</v>
      </c>
      <c r="D2204" s="99" t="s">
        <v>9</v>
      </c>
      <c r="E2204" s="99" t="s">
        <v>105</v>
      </c>
      <c r="F2204" s="100">
        <v>251.54999999999998</v>
      </c>
    </row>
    <row r="2205" spans="1:6">
      <c r="A2205" s="98">
        <v>45140</v>
      </c>
      <c r="B2205" s="99" t="s">
        <v>117</v>
      </c>
      <c r="C2205" s="99">
        <v>5</v>
      </c>
      <c r="D2205" s="99" t="s">
        <v>110</v>
      </c>
      <c r="E2205" s="99" t="s">
        <v>105</v>
      </c>
      <c r="F2205" s="100">
        <v>124.75</v>
      </c>
    </row>
    <row r="2206" spans="1:6">
      <c r="A2206" s="98">
        <v>45183</v>
      </c>
      <c r="B2206" s="99" t="s">
        <v>117</v>
      </c>
      <c r="C2206" s="99">
        <v>15</v>
      </c>
      <c r="D2206" s="99" t="s">
        <v>112</v>
      </c>
      <c r="E2206" s="99" t="s">
        <v>115</v>
      </c>
      <c r="F2206" s="100">
        <v>524.25</v>
      </c>
    </row>
    <row r="2207" spans="1:6">
      <c r="A2207" s="98">
        <v>45111</v>
      </c>
      <c r="B2207" s="99" t="s">
        <v>107</v>
      </c>
      <c r="C2207" s="99">
        <v>3</v>
      </c>
      <c r="D2207" s="99" t="s">
        <v>9</v>
      </c>
      <c r="E2207" s="99" t="s">
        <v>105</v>
      </c>
      <c r="F2207" s="100">
        <v>83.85</v>
      </c>
    </row>
    <row r="2208" spans="1:6">
      <c r="A2208" s="98">
        <v>45130</v>
      </c>
      <c r="B2208" s="99" t="s">
        <v>117</v>
      </c>
      <c r="C2208" s="99">
        <v>49</v>
      </c>
      <c r="D2208" s="99" t="s">
        <v>9</v>
      </c>
      <c r="E2208" s="99" t="s">
        <v>105</v>
      </c>
      <c r="F2208" s="100">
        <v>1027.1624999999999</v>
      </c>
    </row>
    <row r="2209" spans="1:6">
      <c r="A2209" s="98">
        <v>45285</v>
      </c>
      <c r="B2209" s="99" t="s">
        <v>116</v>
      </c>
      <c r="C2209" s="99">
        <v>31</v>
      </c>
      <c r="D2209" s="99" t="s">
        <v>110</v>
      </c>
      <c r="E2209" s="99" t="s">
        <v>105</v>
      </c>
      <c r="F2209" s="100">
        <v>657.4325</v>
      </c>
    </row>
    <row r="2210" spans="1:6">
      <c r="A2210" s="98">
        <v>45083</v>
      </c>
      <c r="B2210" s="99" t="s">
        <v>118</v>
      </c>
      <c r="C2210" s="99">
        <v>33</v>
      </c>
      <c r="D2210" s="99" t="s">
        <v>114</v>
      </c>
      <c r="E2210" s="99" t="s">
        <v>109</v>
      </c>
      <c r="F2210" s="100">
        <v>727.89749999999992</v>
      </c>
    </row>
    <row r="2211" spans="1:6">
      <c r="A2211" s="98">
        <v>45062</v>
      </c>
      <c r="B2211" s="99" t="s">
        <v>119</v>
      </c>
      <c r="C2211" s="99">
        <v>575</v>
      </c>
      <c r="D2211" s="99" t="s">
        <v>114</v>
      </c>
      <c r="E2211" s="99" t="s">
        <v>113</v>
      </c>
      <c r="F2211" s="100">
        <v>8579.71875</v>
      </c>
    </row>
    <row r="2212" spans="1:6">
      <c r="A2212" s="98">
        <v>44970</v>
      </c>
      <c r="B2212" s="99" t="s">
        <v>117</v>
      </c>
      <c r="C2212" s="99">
        <v>75</v>
      </c>
      <c r="D2212" s="99" t="s">
        <v>6</v>
      </c>
      <c r="E2212" s="99" t="s">
        <v>115</v>
      </c>
      <c r="F2212" s="100">
        <v>2457.5625</v>
      </c>
    </row>
    <row r="2213" spans="1:6">
      <c r="A2213" s="98">
        <v>45124</v>
      </c>
      <c r="B2213" s="99" t="s">
        <v>117</v>
      </c>
      <c r="C2213" s="99">
        <v>350</v>
      </c>
      <c r="D2213" s="99" t="s">
        <v>112</v>
      </c>
      <c r="E2213" s="99" t="s">
        <v>111</v>
      </c>
      <c r="F2213" s="100">
        <v>7033.6875</v>
      </c>
    </row>
    <row r="2214" spans="1:6">
      <c r="A2214" s="98">
        <v>44989</v>
      </c>
      <c r="B2214" s="99" t="s">
        <v>117</v>
      </c>
      <c r="C2214" s="99">
        <v>400</v>
      </c>
      <c r="D2214" s="99" t="s">
        <v>6</v>
      </c>
      <c r="E2214" s="99" t="s">
        <v>108</v>
      </c>
      <c r="F2214" s="100">
        <v>10048.699999999999</v>
      </c>
    </row>
    <row r="2215" spans="1:6">
      <c r="A2215" s="98">
        <v>45291</v>
      </c>
      <c r="B2215" s="99" t="s">
        <v>117</v>
      </c>
      <c r="C2215" s="99">
        <v>36</v>
      </c>
      <c r="D2215" s="99" t="s">
        <v>9</v>
      </c>
      <c r="E2215" s="99" t="s">
        <v>108</v>
      </c>
      <c r="F2215" s="100">
        <v>855.27</v>
      </c>
    </row>
    <row r="2216" spans="1:6">
      <c r="A2216" s="98">
        <v>44958</v>
      </c>
      <c r="B2216" s="99" t="s">
        <v>118</v>
      </c>
      <c r="C2216" s="99">
        <v>32</v>
      </c>
      <c r="D2216" s="99" t="s">
        <v>112</v>
      </c>
      <c r="E2216" s="99" t="s">
        <v>111</v>
      </c>
      <c r="F2216" s="100">
        <v>950.6400000000001</v>
      </c>
    </row>
    <row r="2217" spans="1:6">
      <c r="A2217" s="98">
        <v>44986</v>
      </c>
      <c r="B2217" s="99" t="s">
        <v>119</v>
      </c>
      <c r="C2217" s="99">
        <v>15</v>
      </c>
      <c r="D2217" s="99" t="s">
        <v>9</v>
      </c>
      <c r="E2217" s="99" t="s">
        <v>113</v>
      </c>
      <c r="F2217" s="100">
        <v>419.25</v>
      </c>
    </row>
    <row r="2218" spans="1:6">
      <c r="A2218" s="98">
        <v>45065</v>
      </c>
      <c r="B2218" s="99" t="s">
        <v>119</v>
      </c>
      <c r="C2218" s="99">
        <v>275</v>
      </c>
      <c r="D2218" s="99" t="s">
        <v>112</v>
      </c>
      <c r="E2218" s="99" t="s">
        <v>106</v>
      </c>
      <c r="F2218" s="100">
        <v>5526.46875</v>
      </c>
    </row>
    <row r="2219" spans="1:6">
      <c r="A2219" s="98">
        <v>45274</v>
      </c>
      <c r="B2219" s="99" t="s">
        <v>117</v>
      </c>
      <c r="C2219" s="99">
        <v>27</v>
      </c>
      <c r="D2219" s="99" t="s">
        <v>9</v>
      </c>
      <c r="E2219" s="99" t="s">
        <v>106</v>
      </c>
      <c r="F2219" s="100">
        <v>641.45249999999999</v>
      </c>
    </row>
    <row r="2220" spans="1:6">
      <c r="A2220" s="98">
        <v>45051</v>
      </c>
      <c r="B2220" s="99" t="s">
        <v>119</v>
      </c>
      <c r="C2220" s="99">
        <v>300</v>
      </c>
      <c r="D2220" s="99" t="s">
        <v>110</v>
      </c>
      <c r="E2220" s="99" t="s">
        <v>115</v>
      </c>
      <c r="F2220" s="100">
        <v>4303.8749999999991</v>
      </c>
    </row>
    <row r="2221" spans="1:6">
      <c r="A2221" s="98">
        <v>45250</v>
      </c>
      <c r="B2221" s="99" t="s">
        <v>117</v>
      </c>
      <c r="C2221" s="99">
        <v>30</v>
      </c>
      <c r="D2221" s="99" t="s">
        <v>6</v>
      </c>
      <c r="E2221" s="99" t="s">
        <v>113</v>
      </c>
      <c r="F2221" s="100">
        <v>1114.095</v>
      </c>
    </row>
    <row r="2222" spans="1:6">
      <c r="A2222" s="98">
        <v>45177</v>
      </c>
      <c r="B2222" s="99" t="s">
        <v>107</v>
      </c>
      <c r="C2222" s="99">
        <v>8</v>
      </c>
      <c r="D2222" s="99" t="s">
        <v>114</v>
      </c>
      <c r="E2222" s="99" t="s">
        <v>105</v>
      </c>
      <c r="F2222" s="100">
        <v>207.6</v>
      </c>
    </row>
    <row r="2223" spans="1:6">
      <c r="A2223" s="98">
        <v>45171</v>
      </c>
      <c r="B2223" s="99" t="s">
        <v>116</v>
      </c>
      <c r="C2223" s="99">
        <v>5</v>
      </c>
      <c r="D2223" s="99" t="s">
        <v>110</v>
      </c>
      <c r="E2223" s="99" t="s">
        <v>111</v>
      </c>
      <c r="F2223" s="100">
        <v>124.75</v>
      </c>
    </row>
    <row r="2224" spans="1:6">
      <c r="A2224" s="98">
        <v>45037</v>
      </c>
      <c r="B2224" s="99" t="s">
        <v>118</v>
      </c>
      <c r="C2224" s="99">
        <v>43</v>
      </c>
      <c r="D2224" s="99" t="s">
        <v>6</v>
      </c>
      <c r="E2224" s="99" t="s">
        <v>105</v>
      </c>
      <c r="F2224" s="100">
        <v>1596.8695</v>
      </c>
    </row>
    <row r="2225" spans="1:6">
      <c r="A2225" s="98">
        <v>45240</v>
      </c>
      <c r="B2225" s="99" t="s">
        <v>117</v>
      </c>
      <c r="C2225" s="99">
        <v>5</v>
      </c>
      <c r="D2225" s="99" t="s">
        <v>9</v>
      </c>
      <c r="E2225" s="99" t="s">
        <v>111</v>
      </c>
      <c r="F2225" s="100">
        <v>139.75</v>
      </c>
    </row>
    <row r="2226" spans="1:6">
      <c r="A2226" s="98">
        <v>45283</v>
      </c>
      <c r="B2226" s="99" t="s">
        <v>118</v>
      </c>
      <c r="C2226" s="99">
        <v>6</v>
      </c>
      <c r="D2226" s="99" t="s">
        <v>114</v>
      </c>
      <c r="E2226" s="99" t="s">
        <v>108</v>
      </c>
      <c r="F2226" s="100">
        <v>155.69999999999999</v>
      </c>
    </row>
    <row r="2227" spans="1:6">
      <c r="A2227" s="98">
        <v>45203</v>
      </c>
      <c r="B2227" s="99" t="s">
        <v>117</v>
      </c>
      <c r="C2227" s="99">
        <v>525</v>
      </c>
      <c r="D2227" s="99" t="s">
        <v>9</v>
      </c>
      <c r="E2227" s="99" t="s">
        <v>111</v>
      </c>
      <c r="F2227" s="100">
        <v>8437.40625</v>
      </c>
    </row>
    <row r="2228" spans="1:6">
      <c r="A2228" s="98">
        <v>45053</v>
      </c>
      <c r="B2228" s="99" t="s">
        <v>118</v>
      </c>
      <c r="C2228" s="99">
        <v>7</v>
      </c>
      <c r="D2228" s="99" t="s">
        <v>114</v>
      </c>
      <c r="E2228" s="99" t="s">
        <v>108</v>
      </c>
      <c r="F2228" s="100">
        <v>181.65</v>
      </c>
    </row>
    <row r="2229" spans="1:6">
      <c r="A2229" s="98">
        <v>44946</v>
      </c>
      <c r="B2229" s="99" t="s">
        <v>117</v>
      </c>
      <c r="C2229" s="99">
        <v>300</v>
      </c>
      <c r="D2229" s="99" t="s">
        <v>9</v>
      </c>
      <c r="E2229" s="99" t="s">
        <v>106</v>
      </c>
      <c r="F2229" s="100">
        <v>4821.375</v>
      </c>
    </row>
    <row r="2230" spans="1:6">
      <c r="A2230" s="98">
        <v>45061</v>
      </c>
      <c r="B2230" s="99" t="s">
        <v>107</v>
      </c>
      <c r="C2230" s="99">
        <v>150</v>
      </c>
      <c r="D2230" s="99" t="s">
        <v>6</v>
      </c>
      <c r="E2230" s="99" t="s">
        <v>113</v>
      </c>
      <c r="F2230" s="100">
        <v>4587.4499999999989</v>
      </c>
    </row>
    <row r="2231" spans="1:6">
      <c r="A2231" s="98">
        <v>45144</v>
      </c>
      <c r="B2231" s="99" t="s">
        <v>116</v>
      </c>
      <c r="C2231" s="99">
        <v>550</v>
      </c>
      <c r="D2231" s="99" t="s">
        <v>112</v>
      </c>
      <c r="E2231" s="99" t="s">
        <v>109</v>
      </c>
      <c r="F2231" s="100">
        <v>11052.9375</v>
      </c>
    </row>
    <row r="2232" spans="1:6">
      <c r="A2232" s="98">
        <v>45058</v>
      </c>
      <c r="B2232" s="99" t="s">
        <v>107</v>
      </c>
      <c r="C2232" s="99">
        <v>4</v>
      </c>
      <c r="D2232" s="99" t="s">
        <v>112</v>
      </c>
      <c r="E2232" s="99" t="s">
        <v>109</v>
      </c>
      <c r="F2232" s="100">
        <v>139.80000000000001</v>
      </c>
    </row>
    <row r="2233" spans="1:6">
      <c r="A2233" s="98">
        <v>45106</v>
      </c>
      <c r="B2233" s="99" t="s">
        <v>107</v>
      </c>
      <c r="C2233" s="99">
        <v>5</v>
      </c>
      <c r="D2233" s="99" t="s">
        <v>9</v>
      </c>
      <c r="E2233" s="99" t="s">
        <v>105</v>
      </c>
      <c r="F2233" s="100">
        <v>139.75</v>
      </c>
    </row>
    <row r="2234" spans="1:6">
      <c r="A2234" s="98">
        <v>45270</v>
      </c>
      <c r="B2234" s="99" t="s">
        <v>107</v>
      </c>
      <c r="C2234" s="99">
        <v>12</v>
      </c>
      <c r="D2234" s="99" t="s">
        <v>114</v>
      </c>
      <c r="E2234" s="99" t="s">
        <v>113</v>
      </c>
      <c r="F2234" s="100">
        <v>311.39999999999998</v>
      </c>
    </row>
    <row r="2235" spans="1:6">
      <c r="A2235" s="98">
        <v>45077</v>
      </c>
      <c r="B2235" s="99" t="s">
        <v>118</v>
      </c>
      <c r="C2235" s="99">
        <v>48</v>
      </c>
      <c r="D2235" s="99" t="s">
        <v>114</v>
      </c>
      <c r="E2235" s="99" t="s">
        <v>105</v>
      </c>
      <c r="F2235" s="100">
        <v>934.19999999999993</v>
      </c>
    </row>
    <row r="2236" spans="1:6">
      <c r="A2236" s="98">
        <v>44933</v>
      </c>
      <c r="B2236" s="99" t="s">
        <v>116</v>
      </c>
      <c r="C2236" s="99">
        <v>5</v>
      </c>
      <c r="D2236" s="99" t="s">
        <v>9</v>
      </c>
      <c r="E2236" s="99" t="s">
        <v>105</v>
      </c>
      <c r="F2236" s="100">
        <v>139.75</v>
      </c>
    </row>
    <row r="2237" spans="1:6">
      <c r="A2237" s="98">
        <v>45058</v>
      </c>
      <c r="B2237" s="99" t="s">
        <v>119</v>
      </c>
      <c r="C2237" s="99">
        <v>5</v>
      </c>
      <c r="D2237" s="99" t="s">
        <v>114</v>
      </c>
      <c r="E2237" s="99" t="s">
        <v>111</v>
      </c>
      <c r="F2237" s="100">
        <v>129.75</v>
      </c>
    </row>
    <row r="2238" spans="1:6">
      <c r="A2238" s="98">
        <v>45009</v>
      </c>
      <c r="B2238" s="99" t="s">
        <v>119</v>
      </c>
      <c r="C2238" s="99">
        <v>550</v>
      </c>
      <c r="D2238" s="99" t="s">
        <v>6</v>
      </c>
      <c r="E2238" s="99" t="s">
        <v>105</v>
      </c>
      <c r="F2238" s="100">
        <v>13816.962499999998</v>
      </c>
    </row>
    <row r="2239" spans="1:6">
      <c r="A2239" s="98">
        <v>45175</v>
      </c>
      <c r="B2239" s="99" t="s">
        <v>118</v>
      </c>
      <c r="C2239" s="99">
        <v>200</v>
      </c>
      <c r="D2239" s="99" t="s">
        <v>6</v>
      </c>
      <c r="E2239" s="99" t="s">
        <v>115</v>
      </c>
      <c r="F2239" s="100">
        <v>6116.5999999999985</v>
      </c>
    </row>
    <row r="2240" spans="1:6">
      <c r="A2240" s="98">
        <v>45190</v>
      </c>
      <c r="B2240" s="99" t="s">
        <v>119</v>
      </c>
      <c r="C2240" s="99">
        <v>1</v>
      </c>
      <c r="D2240" s="99" t="s">
        <v>114</v>
      </c>
      <c r="E2240" s="99" t="s">
        <v>106</v>
      </c>
      <c r="F2240" s="100">
        <v>25.95</v>
      </c>
    </row>
    <row r="2241" spans="1:6">
      <c r="A2241" s="98">
        <v>45065</v>
      </c>
      <c r="B2241" s="99" t="s">
        <v>116</v>
      </c>
      <c r="C2241" s="99">
        <v>3</v>
      </c>
      <c r="D2241" s="99" t="s">
        <v>9</v>
      </c>
      <c r="E2241" s="99" t="s">
        <v>108</v>
      </c>
      <c r="F2241" s="100">
        <v>83.85</v>
      </c>
    </row>
    <row r="2242" spans="1:6">
      <c r="A2242" s="98">
        <v>45218</v>
      </c>
      <c r="B2242" s="99" t="s">
        <v>117</v>
      </c>
      <c r="C2242" s="99">
        <v>17</v>
      </c>
      <c r="D2242" s="99" t="s">
        <v>6</v>
      </c>
      <c r="E2242" s="99" t="s">
        <v>111</v>
      </c>
      <c r="F2242" s="100">
        <v>742.73</v>
      </c>
    </row>
    <row r="2243" spans="1:6">
      <c r="A2243" s="98">
        <v>44927</v>
      </c>
      <c r="B2243" s="99" t="s">
        <v>119</v>
      </c>
      <c r="C2243" s="99">
        <v>325</v>
      </c>
      <c r="D2243" s="99" t="s">
        <v>110</v>
      </c>
      <c r="E2243" s="99" t="s">
        <v>105</v>
      </c>
      <c r="F2243" s="100">
        <v>4662.5312499999991</v>
      </c>
    </row>
    <row r="2244" spans="1:6">
      <c r="A2244" s="98">
        <v>45103</v>
      </c>
      <c r="B2244" s="99" t="s">
        <v>107</v>
      </c>
      <c r="C2244" s="99">
        <v>24</v>
      </c>
      <c r="D2244" s="99" t="s">
        <v>9</v>
      </c>
      <c r="E2244" s="99" t="s">
        <v>113</v>
      </c>
      <c r="F2244" s="100">
        <v>570.18000000000006</v>
      </c>
    </row>
    <row r="2245" spans="1:6">
      <c r="A2245" s="98">
        <v>44963</v>
      </c>
      <c r="B2245" s="99" t="s">
        <v>119</v>
      </c>
      <c r="C2245" s="99">
        <v>100</v>
      </c>
      <c r="D2245" s="99" t="s">
        <v>110</v>
      </c>
      <c r="E2245" s="99" t="s">
        <v>111</v>
      </c>
      <c r="F2245" s="100">
        <v>1746.5</v>
      </c>
    </row>
    <row r="2246" spans="1:6">
      <c r="A2246" s="98">
        <v>45026</v>
      </c>
      <c r="B2246" s="99" t="s">
        <v>117</v>
      </c>
      <c r="C2246" s="99">
        <v>2</v>
      </c>
      <c r="D2246" s="99" t="s">
        <v>112</v>
      </c>
      <c r="E2246" s="99" t="s">
        <v>105</v>
      </c>
      <c r="F2246" s="100">
        <v>69.900000000000006</v>
      </c>
    </row>
    <row r="2247" spans="1:6">
      <c r="A2247" s="98">
        <v>44946</v>
      </c>
      <c r="B2247" s="99" t="s">
        <v>107</v>
      </c>
      <c r="C2247" s="99">
        <v>150</v>
      </c>
      <c r="D2247" s="99" t="s">
        <v>114</v>
      </c>
      <c r="E2247" s="99" t="s">
        <v>113</v>
      </c>
      <c r="F2247" s="100">
        <v>2724.75</v>
      </c>
    </row>
    <row r="2248" spans="1:6">
      <c r="A2248" s="98">
        <v>44994</v>
      </c>
      <c r="B2248" s="99" t="s">
        <v>118</v>
      </c>
      <c r="C2248" s="99">
        <v>1</v>
      </c>
      <c r="D2248" s="99" t="s">
        <v>112</v>
      </c>
      <c r="E2248" s="99" t="s">
        <v>108</v>
      </c>
      <c r="F2248" s="100">
        <v>34.950000000000003</v>
      </c>
    </row>
    <row r="2249" spans="1:6">
      <c r="A2249" s="98">
        <v>45061</v>
      </c>
      <c r="B2249" s="99" t="s">
        <v>117</v>
      </c>
      <c r="C2249" s="99">
        <v>42</v>
      </c>
      <c r="D2249" s="99" t="s">
        <v>6</v>
      </c>
      <c r="E2249" s="99" t="s">
        <v>115</v>
      </c>
      <c r="F2249" s="100">
        <v>1559.7329999999999</v>
      </c>
    </row>
    <row r="2250" spans="1:6">
      <c r="A2250" s="98">
        <v>45025</v>
      </c>
      <c r="B2250" s="99" t="s">
        <v>119</v>
      </c>
      <c r="C2250" s="99">
        <v>6</v>
      </c>
      <c r="D2250" s="99" t="s">
        <v>110</v>
      </c>
      <c r="E2250" s="99" t="s">
        <v>113</v>
      </c>
      <c r="F2250" s="100">
        <v>149.69999999999999</v>
      </c>
    </row>
    <row r="2251" spans="1:6">
      <c r="A2251" s="98">
        <v>45015</v>
      </c>
      <c r="B2251" s="99" t="s">
        <v>117</v>
      </c>
      <c r="C2251" s="99">
        <v>22</v>
      </c>
      <c r="D2251" s="99" t="s">
        <v>6</v>
      </c>
      <c r="E2251" s="99" t="s">
        <v>105</v>
      </c>
      <c r="F2251" s="100">
        <v>961.18</v>
      </c>
    </row>
    <row r="2252" spans="1:6">
      <c r="A2252" s="98">
        <v>45022</v>
      </c>
      <c r="B2252" s="99" t="s">
        <v>119</v>
      </c>
      <c r="C2252" s="99">
        <v>5</v>
      </c>
      <c r="D2252" s="99" t="s">
        <v>112</v>
      </c>
      <c r="E2252" s="99" t="s">
        <v>108</v>
      </c>
      <c r="F2252" s="100">
        <v>174.75</v>
      </c>
    </row>
    <row r="2253" spans="1:6">
      <c r="A2253" s="98">
        <v>45173</v>
      </c>
      <c r="B2253" s="99" t="s">
        <v>117</v>
      </c>
      <c r="C2253" s="99">
        <v>6</v>
      </c>
      <c r="D2253" s="99" t="s">
        <v>9</v>
      </c>
      <c r="E2253" s="99" t="s">
        <v>109</v>
      </c>
      <c r="F2253" s="100">
        <v>167.7</v>
      </c>
    </row>
    <row r="2254" spans="1:6">
      <c r="A2254" s="98">
        <v>45251</v>
      </c>
      <c r="B2254" s="99" t="s">
        <v>116</v>
      </c>
      <c r="C2254" s="99">
        <v>5</v>
      </c>
      <c r="D2254" s="99" t="s">
        <v>110</v>
      </c>
      <c r="E2254" s="99" t="s">
        <v>115</v>
      </c>
      <c r="F2254" s="100">
        <v>124.75</v>
      </c>
    </row>
    <row r="2255" spans="1:6">
      <c r="A2255" s="98">
        <v>45041</v>
      </c>
      <c r="B2255" s="99" t="s">
        <v>117</v>
      </c>
      <c r="C2255" s="99">
        <v>3</v>
      </c>
      <c r="D2255" s="99" t="s">
        <v>9</v>
      </c>
      <c r="E2255" s="99" t="s">
        <v>111</v>
      </c>
      <c r="F2255" s="100">
        <v>83.85</v>
      </c>
    </row>
    <row r="2256" spans="1:6">
      <c r="A2256" s="98">
        <v>44967</v>
      </c>
      <c r="B2256" s="99" t="s">
        <v>107</v>
      </c>
      <c r="C2256" s="99">
        <v>200</v>
      </c>
      <c r="D2256" s="99" t="s">
        <v>9</v>
      </c>
      <c r="E2256" s="99" t="s">
        <v>109</v>
      </c>
      <c r="F2256" s="100">
        <v>3912.9999999999995</v>
      </c>
    </row>
    <row r="2257" spans="1:6">
      <c r="A2257" s="98">
        <v>45282</v>
      </c>
      <c r="B2257" s="99" t="s">
        <v>107</v>
      </c>
      <c r="C2257" s="99">
        <v>525</v>
      </c>
      <c r="D2257" s="99" t="s">
        <v>114</v>
      </c>
      <c r="E2257" s="99" t="s">
        <v>105</v>
      </c>
      <c r="F2257" s="100">
        <v>7833.6562499999991</v>
      </c>
    </row>
    <row r="2258" spans="1:6">
      <c r="A2258" s="98">
        <v>45036</v>
      </c>
      <c r="B2258" s="99" t="s">
        <v>119</v>
      </c>
      <c r="C2258" s="99">
        <v>100</v>
      </c>
      <c r="D2258" s="99" t="s">
        <v>112</v>
      </c>
      <c r="E2258" s="99" t="s">
        <v>106</v>
      </c>
      <c r="F2258" s="100">
        <v>2446.5</v>
      </c>
    </row>
    <row r="2259" spans="1:6">
      <c r="A2259" s="98">
        <v>45004</v>
      </c>
      <c r="B2259" s="99" t="s">
        <v>119</v>
      </c>
      <c r="C2259" s="99">
        <v>5</v>
      </c>
      <c r="D2259" s="99" t="s">
        <v>6</v>
      </c>
      <c r="E2259" s="99" t="s">
        <v>109</v>
      </c>
      <c r="F2259" s="100">
        <v>218.45</v>
      </c>
    </row>
    <row r="2260" spans="1:6">
      <c r="A2260" s="98">
        <v>45174</v>
      </c>
      <c r="B2260" s="99" t="s">
        <v>119</v>
      </c>
      <c r="C2260" s="99">
        <v>8</v>
      </c>
      <c r="D2260" s="99" t="s">
        <v>6</v>
      </c>
      <c r="E2260" s="99" t="s">
        <v>109</v>
      </c>
      <c r="F2260" s="100">
        <v>349.52</v>
      </c>
    </row>
    <row r="2261" spans="1:6">
      <c r="A2261" s="98">
        <v>45152</v>
      </c>
      <c r="B2261" s="99" t="s">
        <v>107</v>
      </c>
      <c r="C2261" s="99">
        <v>24</v>
      </c>
      <c r="D2261" s="99" t="s">
        <v>9</v>
      </c>
      <c r="E2261" s="99" t="s">
        <v>108</v>
      </c>
      <c r="F2261" s="100">
        <v>570.18000000000006</v>
      </c>
    </row>
    <row r="2262" spans="1:6">
      <c r="A2262" s="98">
        <v>45097</v>
      </c>
      <c r="B2262" s="99" t="s">
        <v>107</v>
      </c>
      <c r="C2262" s="99">
        <v>600</v>
      </c>
      <c r="D2262" s="99" t="s">
        <v>110</v>
      </c>
      <c r="E2262" s="99" t="s">
        <v>115</v>
      </c>
      <c r="F2262" s="100">
        <v>8607.7499999999982</v>
      </c>
    </row>
    <row r="2263" spans="1:6">
      <c r="A2263" s="98">
        <v>44954</v>
      </c>
      <c r="B2263" s="99" t="s">
        <v>119</v>
      </c>
      <c r="C2263" s="99">
        <v>575</v>
      </c>
      <c r="D2263" s="99" t="s">
        <v>114</v>
      </c>
      <c r="E2263" s="99" t="s">
        <v>113</v>
      </c>
      <c r="F2263" s="100">
        <v>8579.71875</v>
      </c>
    </row>
    <row r="2264" spans="1:6">
      <c r="A2264" s="98">
        <v>45180</v>
      </c>
      <c r="B2264" s="99" t="s">
        <v>116</v>
      </c>
      <c r="C2264" s="99">
        <v>9</v>
      </c>
      <c r="D2264" s="99" t="s">
        <v>112</v>
      </c>
      <c r="E2264" s="99" t="s">
        <v>108</v>
      </c>
      <c r="F2264" s="100">
        <v>314.55</v>
      </c>
    </row>
    <row r="2265" spans="1:6">
      <c r="A2265" s="98">
        <v>45256</v>
      </c>
      <c r="B2265" s="99" t="s">
        <v>119</v>
      </c>
      <c r="C2265" s="99">
        <v>250</v>
      </c>
      <c r="D2265" s="99" t="s">
        <v>112</v>
      </c>
      <c r="E2265" s="99" t="s">
        <v>106</v>
      </c>
      <c r="F2265" s="100">
        <v>6116.25</v>
      </c>
    </row>
    <row r="2266" spans="1:6">
      <c r="A2266" s="98">
        <v>45041</v>
      </c>
      <c r="B2266" s="99" t="s">
        <v>116</v>
      </c>
      <c r="C2266" s="99">
        <v>16</v>
      </c>
      <c r="D2266" s="99" t="s">
        <v>112</v>
      </c>
      <c r="E2266" s="99" t="s">
        <v>106</v>
      </c>
      <c r="F2266" s="100">
        <v>559.20000000000005</v>
      </c>
    </row>
    <row r="2267" spans="1:6">
      <c r="A2267" s="98">
        <v>44969</v>
      </c>
      <c r="B2267" s="99" t="s">
        <v>116</v>
      </c>
      <c r="C2267" s="99">
        <v>20</v>
      </c>
      <c r="D2267" s="99" t="s">
        <v>110</v>
      </c>
      <c r="E2267" s="99" t="s">
        <v>105</v>
      </c>
      <c r="F2267" s="100">
        <v>499</v>
      </c>
    </row>
    <row r="2268" spans="1:6">
      <c r="A2268" s="98">
        <v>45174</v>
      </c>
      <c r="B2268" s="99" t="s">
        <v>116</v>
      </c>
      <c r="C2268" s="99">
        <v>4</v>
      </c>
      <c r="D2268" s="99" t="s">
        <v>112</v>
      </c>
      <c r="E2268" s="99" t="s">
        <v>105</v>
      </c>
      <c r="F2268" s="100">
        <v>139.80000000000001</v>
      </c>
    </row>
    <row r="2269" spans="1:6">
      <c r="A2269" s="98">
        <v>45223</v>
      </c>
      <c r="B2269" s="99" t="s">
        <v>118</v>
      </c>
      <c r="C2269" s="99">
        <v>36</v>
      </c>
      <c r="D2269" s="99" t="s">
        <v>6</v>
      </c>
      <c r="E2269" s="99" t="s">
        <v>108</v>
      </c>
      <c r="F2269" s="100">
        <v>1336.914</v>
      </c>
    </row>
    <row r="2270" spans="1:6">
      <c r="A2270" s="98">
        <v>45205</v>
      </c>
      <c r="B2270" s="99" t="s">
        <v>118</v>
      </c>
      <c r="C2270" s="99">
        <v>175</v>
      </c>
      <c r="D2270" s="99" t="s">
        <v>114</v>
      </c>
      <c r="E2270" s="99" t="s">
        <v>106</v>
      </c>
      <c r="F2270" s="100">
        <v>3178.875</v>
      </c>
    </row>
    <row r="2271" spans="1:6">
      <c r="A2271" s="98">
        <v>44959</v>
      </c>
      <c r="B2271" s="99" t="s">
        <v>107</v>
      </c>
      <c r="C2271" s="99">
        <v>8</v>
      </c>
      <c r="D2271" s="99" t="s">
        <v>112</v>
      </c>
      <c r="E2271" s="99" t="s">
        <v>111</v>
      </c>
      <c r="F2271" s="100">
        <v>279.60000000000002</v>
      </c>
    </row>
    <row r="2272" spans="1:6">
      <c r="A2272" s="98">
        <v>45059</v>
      </c>
      <c r="B2272" s="99" t="s">
        <v>116</v>
      </c>
      <c r="C2272" s="99">
        <v>575</v>
      </c>
      <c r="D2272" s="99" t="s">
        <v>9</v>
      </c>
      <c r="E2272" s="99" t="s">
        <v>108</v>
      </c>
      <c r="F2272" s="100">
        <v>9240.96875</v>
      </c>
    </row>
    <row r="2273" spans="1:6">
      <c r="A2273" s="98">
        <v>45276</v>
      </c>
      <c r="B2273" s="99" t="s">
        <v>107</v>
      </c>
      <c r="C2273" s="99">
        <v>300</v>
      </c>
      <c r="D2273" s="99" t="s">
        <v>110</v>
      </c>
      <c r="E2273" s="99" t="s">
        <v>115</v>
      </c>
      <c r="F2273" s="100">
        <v>4303.8749999999991</v>
      </c>
    </row>
    <row r="2274" spans="1:6">
      <c r="A2274" s="98">
        <v>45128</v>
      </c>
      <c r="B2274" s="99" t="s">
        <v>119</v>
      </c>
      <c r="C2274" s="99">
        <v>450</v>
      </c>
      <c r="D2274" s="99" t="s">
        <v>112</v>
      </c>
      <c r="E2274" s="99" t="s">
        <v>109</v>
      </c>
      <c r="F2274" s="100">
        <v>9043.3125</v>
      </c>
    </row>
    <row r="2275" spans="1:6">
      <c r="A2275" s="98">
        <v>45078</v>
      </c>
      <c r="B2275" s="99" t="s">
        <v>117</v>
      </c>
      <c r="C2275" s="99">
        <v>5</v>
      </c>
      <c r="D2275" s="99" t="s">
        <v>110</v>
      </c>
      <c r="E2275" s="99" t="s">
        <v>111</v>
      </c>
      <c r="F2275" s="100">
        <v>124.75</v>
      </c>
    </row>
    <row r="2276" spans="1:6">
      <c r="A2276" s="98">
        <v>44978</v>
      </c>
      <c r="B2276" s="99" t="s">
        <v>117</v>
      </c>
      <c r="C2276" s="99">
        <v>12</v>
      </c>
      <c r="D2276" s="99" t="s">
        <v>9</v>
      </c>
      <c r="E2276" s="99" t="s">
        <v>115</v>
      </c>
      <c r="F2276" s="100">
        <v>335.4</v>
      </c>
    </row>
    <row r="2277" spans="1:6">
      <c r="A2277" s="98">
        <v>45240</v>
      </c>
      <c r="B2277" s="99" t="s">
        <v>119</v>
      </c>
      <c r="C2277" s="99">
        <v>50</v>
      </c>
      <c r="D2277" s="99" t="s">
        <v>110</v>
      </c>
      <c r="E2277" s="99" t="s">
        <v>108</v>
      </c>
      <c r="F2277" s="100">
        <v>935.62499999999989</v>
      </c>
    </row>
    <row r="2278" spans="1:6">
      <c r="A2278" s="98">
        <v>45017</v>
      </c>
      <c r="B2278" s="99" t="s">
        <v>107</v>
      </c>
      <c r="C2278" s="99">
        <v>275</v>
      </c>
      <c r="D2278" s="99" t="s">
        <v>112</v>
      </c>
      <c r="E2278" s="99" t="s">
        <v>105</v>
      </c>
      <c r="F2278" s="100">
        <v>5526.46875</v>
      </c>
    </row>
    <row r="2279" spans="1:6">
      <c r="A2279" s="98">
        <v>45199</v>
      </c>
      <c r="B2279" s="99" t="s">
        <v>107</v>
      </c>
      <c r="C2279" s="99">
        <v>4</v>
      </c>
      <c r="D2279" s="99" t="s">
        <v>9</v>
      </c>
      <c r="E2279" s="99" t="s">
        <v>106</v>
      </c>
      <c r="F2279" s="100">
        <v>111.8</v>
      </c>
    </row>
    <row r="2280" spans="1:6">
      <c r="A2280" s="98">
        <v>45257</v>
      </c>
      <c r="B2280" s="99" t="s">
        <v>119</v>
      </c>
      <c r="C2280" s="99">
        <v>175</v>
      </c>
      <c r="D2280" s="99" t="s">
        <v>110</v>
      </c>
      <c r="E2280" s="99" t="s">
        <v>111</v>
      </c>
      <c r="F2280" s="100">
        <v>3056.375</v>
      </c>
    </row>
    <row r="2281" spans="1:6">
      <c r="A2281" s="98">
        <v>45227</v>
      </c>
      <c r="B2281" s="99" t="s">
        <v>118</v>
      </c>
      <c r="C2281" s="99">
        <v>450</v>
      </c>
      <c r="D2281" s="99" t="s">
        <v>9</v>
      </c>
      <c r="E2281" s="99" t="s">
        <v>111</v>
      </c>
      <c r="F2281" s="100">
        <v>7232.0625</v>
      </c>
    </row>
    <row r="2282" spans="1:6">
      <c r="A2282" s="98">
        <v>45091</v>
      </c>
      <c r="B2282" s="99" t="s">
        <v>116</v>
      </c>
      <c r="C2282" s="99">
        <v>5</v>
      </c>
      <c r="D2282" s="99" t="s">
        <v>6</v>
      </c>
      <c r="E2282" s="99" t="s">
        <v>111</v>
      </c>
      <c r="F2282" s="100">
        <v>218.45</v>
      </c>
    </row>
    <row r="2283" spans="1:6">
      <c r="A2283" s="98">
        <v>45085</v>
      </c>
      <c r="B2283" s="99" t="s">
        <v>119</v>
      </c>
      <c r="C2283" s="99">
        <v>375</v>
      </c>
      <c r="D2283" s="99" t="s">
        <v>9</v>
      </c>
      <c r="E2283" s="99" t="s">
        <v>106</v>
      </c>
      <c r="F2283" s="100">
        <v>6026.71875</v>
      </c>
    </row>
    <row r="2284" spans="1:6">
      <c r="A2284" s="98">
        <v>44948</v>
      </c>
      <c r="B2284" s="99" t="s">
        <v>117</v>
      </c>
      <c r="C2284" s="99">
        <v>30</v>
      </c>
      <c r="D2284" s="99" t="s">
        <v>6</v>
      </c>
      <c r="E2284" s="99" t="s">
        <v>113</v>
      </c>
      <c r="F2284" s="100">
        <v>1114.095</v>
      </c>
    </row>
    <row r="2285" spans="1:6">
      <c r="A2285" s="98">
        <v>45207</v>
      </c>
      <c r="B2285" s="99" t="s">
        <v>119</v>
      </c>
      <c r="C2285" s="99">
        <v>1</v>
      </c>
      <c r="D2285" s="99" t="s">
        <v>110</v>
      </c>
      <c r="E2285" s="99" t="s">
        <v>106</v>
      </c>
      <c r="F2285" s="100">
        <v>24.95</v>
      </c>
    </row>
    <row r="2286" spans="1:6">
      <c r="A2286" s="98">
        <v>44999</v>
      </c>
      <c r="B2286" s="99" t="s">
        <v>119</v>
      </c>
      <c r="C2286" s="99">
        <v>550</v>
      </c>
      <c r="D2286" s="99" t="s">
        <v>110</v>
      </c>
      <c r="E2286" s="99" t="s">
        <v>106</v>
      </c>
      <c r="F2286" s="100">
        <v>7890.4374999999991</v>
      </c>
    </row>
    <row r="2287" spans="1:6">
      <c r="A2287" s="98">
        <v>45170</v>
      </c>
      <c r="B2287" s="99" t="s">
        <v>117</v>
      </c>
      <c r="C2287" s="99">
        <v>150</v>
      </c>
      <c r="D2287" s="99" t="s">
        <v>110</v>
      </c>
      <c r="E2287" s="99" t="s">
        <v>113</v>
      </c>
      <c r="F2287" s="100">
        <v>2619.75</v>
      </c>
    </row>
    <row r="2288" spans="1:6">
      <c r="A2288" s="98">
        <v>45031</v>
      </c>
      <c r="B2288" s="99" t="s">
        <v>116</v>
      </c>
      <c r="C2288" s="99">
        <v>3</v>
      </c>
      <c r="D2288" s="99" t="s">
        <v>6</v>
      </c>
      <c r="E2288" s="99" t="s">
        <v>109</v>
      </c>
      <c r="F2288" s="100">
        <v>131.07</v>
      </c>
    </row>
    <row r="2289" spans="1:6">
      <c r="A2289" s="98">
        <v>44956</v>
      </c>
      <c r="B2289" s="99" t="s">
        <v>117</v>
      </c>
      <c r="C2289" s="99">
        <v>31</v>
      </c>
      <c r="D2289" s="99" t="s">
        <v>6</v>
      </c>
      <c r="E2289" s="99" t="s">
        <v>113</v>
      </c>
      <c r="F2289" s="100">
        <v>1151.2314999999999</v>
      </c>
    </row>
    <row r="2290" spans="1:6">
      <c r="A2290" s="98">
        <v>45103</v>
      </c>
      <c r="B2290" s="99" t="s">
        <v>119</v>
      </c>
      <c r="C2290" s="99">
        <v>13</v>
      </c>
      <c r="D2290" s="99" t="s">
        <v>114</v>
      </c>
      <c r="E2290" s="99" t="s">
        <v>105</v>
      </c>
      <c r="F2290" s="100">
        <v>337.34999999999997</v>
      </c>
    </row>
    <row r="2291" spans="1:6">
      <c r="A2291" s="98">
        <v>45182</v>
      </c>
      <c r="B2291" s="99" t="s">
        <v>119</v>
      </c>
      <c r="C2291" s="99">
        <v>2</v>
      </c>
      <c r="D2291" s="99" t="s">
        <v>9</v>
      </c>
      <c r="E2291" s="99" t="s">
        <v>115</v>
      </c>
      <c r="F2291" s="100">
        <v>55.9</v>
      </c>
    </row>
    <row r="2292" spans="1:6">
      <c r="A2292" s="98">
        <v>44975</v>
      </c>
      <c r="B2292" s="99" t="s">
        <v>119</v>
      </c>
      <c r="C2292" s="99">
        <v>75</v>
      </c>
      <c r="D2292" s="99" t="s">
        <v>9</v>
      </c>
      <c r="E2292" s="99" t="s">
        <v>115</v>
      </c>
      <c r="F2292" s="100">
        <v>1572.1875</v>
      </c>
    </row>
    <row r="2293" spans="1:6">
      <c r="A2293" s="98">
        <v>45014</v>
      </c>
      <c r="B2293" s="99" t="s">
        <v>119</v>
      </c>
      <c r="C2293" s="99">
        <v>1</v>
      </c>
      <c r="D2293" s="99" t="s">
        <v>6</v>
      </c>
      <c r="E2293" s="99" t="s">
        <v>111</v>
      </c>
      <c r="F2293" s="100">
        <v>43.69</v>
      </c>
    </row>
    <row r="2294" spans="1:6">
      <c r="A2294" s="98">
        <v>45006</v>
      </c>
      <c r="B2294" s="99" t="s">
        <v>117</v>
      </c>
      <c r="C2294" s="99">
        <v>18</v>
      </c>
      <c r="D2294" s="99" t="s">
        <v>9</v>
      </c>
      <c r="E2294" s="99" t="s">
        <v>113</v>
      </c>
      <c r="F2294" s="100">
        <v>503.09999999999997</v>
      </c>
    </row>
    <row r="2295" spans="1:6">
      <c r="A2295" s="98">
        <v>45264</v>
      </c>
      <c r="B2295" s="99" t="s">
        <v>117</v>
      </c>
      <c r="C2295" s="99">
        <v>3</v>
      </c>
      <c r="D2295" s="99" t="s">
        <v>9</v>
      </c>
      <c r="E2295" s="99" t="s">
        <v>113</v>
      </c>
      <c r="F2295" s="100">
        <v>83.85</v>
      </c>
    </row>
    <row r="2296" spans="1:6">
      <c r="A2296" s="98">
        <v>44974</v>
      </c>
      <c r="B2296" s="99" t="s">
        <v>118</v>
      </c>
      <c r="C2296" s="99">
        <v>325</v>
      </c>
      <c r="D2296" s="99" t="s">
        <v>110</v>
      </c>
      <c r="E2296" s="99" t="s">
        <v>115</v>
      </c>
      <c r="F2296" s="100">
        <v>4662.5312499999991</v>
      </c>
    </row>
    <row r="2297" spans="1:6">
      <c r="A2297" s="98">
        <v>45222</v>
      </c>
      <c r="B2297" s="99" t="s">
        <v>119</v>
      </c>
      <c r="C2297" s="99">
        <v>17</v>
      </c>
      <c r="D2297" s="99" t="s">
        <v>114</v>
      </c>
      <c r="E2297" s="99" t="s">
        <v>109</v>
      </c>
      <c r="F2297" s="100">
        <v>441.15</v>
      </c>
    </row>
    <row r="2298" spans="1:6">
      <c r="A2298" s="98">
        <v>45160</v>
      </c>
      <c r="B2298" s="99" t="s">
        <v>117</v>
      </c>
      <c r="C2298" s="99">
        <v>7</v>
      </c>
      <c r="D2298" s="99" t="s">
        <v>114</v>
      </c>
      <c r="E2298" s="99" t="s">
        <v>108</v>
      </c>
      <c r="F2298" s="100">
        <v>181.65</v>
      </c>
    </row>
    <row r="2299" spans="1:6">
      <c r="A2299" s="98">
        <v>45036</v>
      </c>
      <c r="B2299" s="99" t="s">
        <v>117</v>
      </c>
      <c r="C2299" s="99">
        <v>6</v>
      </c>
      <c r="D2299" s="99" t="s">
        <v>110</v>
      </c>
      <c r="E2299" s="99" t="s">
        <v>113</v>
      </c>
      <c r="F2299" s="100">
        <v>149.69999999999999</v>
      </c>
    </row>
    <row r="2300" spans="1:6">
      <c r="A2300" s="98">
        <v>45096</v>
      </c>
      <c r="B2300" s="99" t="s">
        <v>117</v>
      </c>
      <c r="C2300" s="99">
        <v>41</v>
      </c>
      <c r="D2300" s="99" t="s">
        <v>112</v>
      </c>
      <c r="E2300" s="99" t="s">
        <v>105</v>
      </c>
      <c r="F2300" s="100">
        <v>1218.0075000000002</v>
      </c>
    </row>
    <row r="2301" spans="1:6">
      <c r="A2301" s="98">
        <v>45059</v>
      </c>
      <c r="B2301" s="99" t="s">
        <v>107</v>
      </c>
      <c r="C2301" s="99">
        <v>250</v>
      </c>
      <c r="D2301" s="99" t="s">
        <v>9</v>
      </c>
      <c r="E2301" s="99" t="s">
        <v>115</v>
      </c>
      <c r="F2301" s="100">
        <v>4891.2499999999991</v>
      </c>
    </row>
    <row r="2302" spans="1:6">
      <c r="A2302" s="98">
        <v>44942</v>
      </c>
      <c r="B2302" s="99" t="s">
        <v>117</v>
      </c>
      <c r="C2302" s="99">
        <v>475</v>
      </c>
      <c r="D2302" s="99" t="s">
        <v>114</v>
      </c>
      <c r="E2302" s="99" t="s">
        <v>106</v>
      </c>
      <c r="F2302" s="100">
        <v>7087.5937499999991</v>
      </c>
    </row>
    <row r="2303" spans="1:6">
      <c r="A2303" s="98">
        <v>45067</v>
      </c>
      <c r="B2303" s="99" t="s">
        <v>118</v>
      </c>
      <c r="C2303" s="99">
        <v>4</v>
      </c>
      <c r="D2303" s="99" t="s">
        <v>6</v>
      </c>
      <c r="E2303" s="99" t="s">
        <v>105</v>
      </c>
      <c r="F2303" s="100">
        <v>174.76</v>
      </c>
    </row>
    <row r="2304" spans="1:6">
      <c r="A2304" s="98">
        <v>44934</v>
      </c>
      <c r="B2304" s="99" t="s">
        <v>117</v>
      </c>
      <c r="C2304" s="99">
        <v>41</v>
      </c>
      <c r="D2304" s="99" t="s">
        <v>9</v>
      </c>
      <c r="E2304" s="99" t="s">
        <v>105</v>
      </c>
      <c r="F2304" s="100">
        <v>974.0575</v>
      </c>
    </row>
    <row r="2305" spans="1:6">
      <c r="A2305" s="98">
        <v>45118</v>
      </c>
      <c r="B2305" s="99" t="s">
        <v>117</v>
      </c>
      <c r="C2305" s="99">
        <v>1</v>
      </c>
      <c r="D2305" s="99" t="s">
        <v>110</v>
      </c>
      <c r="E2305" s="99" t="s">
        <v>115</v>
      </c>
      <c r="F2305" s="100">
        <v>24.95</v>
      </c>
    </row>
    <row r="2306" spans="1:6">
      <c r="A2306" s="98">
        <v>44943</v>
      </c>
      <c r="B2306" s="99" t="s">
        <v>119</v>
      </c>
      <c r="C2306" s="99">
        <v>175</v>
      </c>
      <c r="D2306" s="99" t="s">
        <v>114</v>
      </c>
      <c r="E2306" s="99" t="s">
        <v>106</v>
      </c>
      <c r="F2306" s="100">
        <v>3178.875</v>
      </c>
    </row>
    <row r="2307" spans="1:6">
      <c r="A2307" s="98">
        <v>44940</v>
      </c>
      <c r="B2307" s="99" t="s">
        <v>107</v>
      </c>
      <c r="C2307" s="99">
        <v>4</v>
      </c>
      <c r="D2307" s="99" t="s">
        <v>112</v>
      </c>
      <c r="E2307" s="99" t="s">
        <v>109</v>
      </c>
      <c r="F2307" s="100">
        <v>139.80000000000001</v>
      </c>
    </row>
    <row r="2308" spans="1:6">
      <c r="A2308" s="98">
        <v>45246</v>
      </c>
      <c r="B2308" s="99" t="s">
        <v>118</v>
      </c>
      <c r="C2308" s="99">
        <v>225</v>
      </c>
      <c r="D2308" s="99" t="s">
        <v>110</v>
      </c>
      <c r="E2308" s="99" t="s">
        <v>109</v>
      </c>
      <c r="F2308" s="100">
        <v>3929.625</v>
      </c>
    </row>
    <row r="2309" spans="1:6">
      <c r="A2309" s="98">
        <v>45059</v>
      </c>
      <c r="B2309" s="99" t="s">
        <v>107</v>
      </c>
      <c r="C2309" s="99">
        <v>9</v>
      </c>
      <c r="D2309" s="99" t="s">
        <v>110</v>
      </c>
      <c r="E2309" s="99" t="s">
        <v>115</v>
      </c>
      <c r="F2309" s="100">
        <v>224.54999999999998</v>
      </c>
    </row>
    <row r="2310" spans="1:6">
      <c r="A2310" s="98">
        <v>45053</v>
      </c>
      <c r="B2310" s="99" t="s">
        <v>118</v>
      </c>
      <c r="C2310" s="99">
        <v>48</v>
      </c>
      <c r="D2310" s="99" t="s">
        <v>110</v>
      </c>
      <c r="E2310" s="99" t="s">
        <v>105</v>
      </c>
      <c r="F2310" s="100">
        <v>898.19999999999993</v>
      </c>
    </row>
    <row r="2311" spans="1:6">
      <c r="A2311" s="98">
        <v>45180</v>
      </c>
      <c r="B2311" s="99" t="s">
        <v>119</v>
      </c>
      <c r="C2311" s="99">
        <v>450</v>
      </c>
      <c r="D2311" s="99" t="s">
        <v>6</v>
      </c>
      <c r="E2311" s="99" t="s">
        <v>106</v>
      </c>
      <c r="F2311" s="100">
        <v>11304.787499999999</v>
      </c>
    </row>
    <row r="2312" spans="1:6">
      <c r="A2312" s="98">
        <v>45122</v>
      </c>
      <c r="B2312" s="99" t="s">
        <v>117</v>
      </c>
      <c r="C2312" s="99">
        <v>17</v>
      </c>
      <c r="D2312" s="99" t="s">
        <v>114</v>
      </c>
      <c r="E2312" s="99" t="s">
        <v>108</v>
      </c>
      <c r="F2312" s="100">
        <v>441.15</v>
      </c>
    </row>
    <row r="2313" spans="1:6">
      <c r="A2313" s="98">
        <v>44958</v>
      </c>
      <c r="B2313" s="99" t="s">
        <v>107</v>
      </c>
      <c r="C2313" s="99">
        <v>5</v>
      </c>
      <c r="D2313" s="99" t="s">
        <v>114</v>
      </c>
      <c r="E2313" s="99" t="s">
        <v>108</v>
      </c>
      <c r="F2313" s="100">
        <v>129.75</v>
      </c>
    </row>
    <row r="2314" spans="1:6">
      <c r="A2314" s="98">
        <v>44971</v>
      </c>
      <c r="B2314" s="99" t="s">
        <v>119</v>
      </c>
      <c r="C2314" s="99">
        <v>1</v>
      </c>
      <c r="D2314" s="99" t="s">
        <v>112</v>
      </c>
      <c r="E2314" s="99" t="s">
        <v>108</v>
      </c>
      <c r="F2314" s="100">
        <v>34.950000000000003</v>
      </c>
    </row>
    <row r="2315" spans="1:6">
      <c r="A2315" s="98">
        <v>45088</v>
      </c>
      <c r="B2315" s="99" t="s">
        <v>117</v>
      </c>
      <c r="C2315" s="99">
        <v>550</v>
      </c>
      <c r="D2315" s="99" t="s">
        <v>112</v>
      </c>
      <c r="E2315" s="99" t="s">
        <v>106</v>
      </c>
      <c r="F2315" s="100">
        <v>11052.9375</v>
      </c>
    </row>
    <row r="2316" spans="1:6">
      <c r="A2316" s="98">
        <v>45075</v>
      </c>
      <c r="B2316" s="99" t="s">
        <v>117</v>
      </c>
      <c r="C2316" s="99">
        <v>3</v>
      </c>
      <c r="D2316" s="99" t="s">
        <v>9</v>
      </c>
      <c r="E2316" s="99" t="s">
        <v>113</v>
      </c>
      <c r="F2316" s="100">
        <v>83.85</v>
      </c>
    </row>
    <row r="2317" spans="1:6">
      <c r="A2317" s="98">
        <v>45237</v>
      </c>
      <c r="B2317" s="99" t="s">
        <v>117</v>
      </c>
      <c r="C2317" s="99">
        <v>26</v>
      </c>
      <c r="D2317" s="99" t="s">
        <v>114</v>
      </c>
      <c r="E2317" s="99" t="s">
        <v>115</v>
      </c>
      <c r="F2317" s="100">
        <v>573.49499999999989</v>
      </c>
    </row>
    <row r="2318" spans="1:6">
      <c r="A2318" s="98">
        <v>44971</v>
      </c>
      <c r="B2318" s="99" t="s">
        <v>116</v>
      </c>
      <c r="C2318" s="99">
        <v>39</v>
      </c>
      <c r="D2318" s="99" t="s">
        <v>6</v>
      </c>
      <c r="E2318" s="99" t="s">
        <v>109</v>
      </c>
      <c r="F2318" s="100">
        <v>1448.3235</v>
      </c>
    </row>
    <row r="2319" spans="1:6">
      <c r="A2319" s="98">
        <v>45253</v>
      </c>
      <c r="B2319" s="99" t="s">
        <v>117</v>
      </c>
      <c r="C2319" s="99">
        <v>9</v>
      </c>
      <c r="D2319" s="99" t="s">
        <v>6</v>
      </c>
      <c r="E2319" s="99" t="s">
        <v>108</v>
      </c>
      <c r="F2319" s="100">
        <v>393.21</v>
      </c>
    </row>
    <row r="2320" spans="1:6">
      <c r="A2320" s="98">
        <v>45072</v>
      </c>
      <c r="B2320" s="99" t="s">
        <v>119</v>
      </c>
      <c r="C2320" s="99">
        <v>1</v>
      </c>
      <c r="D2320" s="99" t="s">
        <v>114</v>
      </c>
      <c r="E2320" s="99" t="s">
        <v>105</v>
      </c>
      <c r="F2320" s="100">
        <v>25.95</v>
      </c>
    </row>
    <row r="2321" spans="1:6">
      <c r="A2321" s="98">
        <v>45069</v>
      </c>
      <c r="B2321" s="99" t="s">
        <v>117</v>
      </c>
      <c r="C2321" s="99">
        <v>75</v>
      </c>
      <c r="D2321" s="99" t="s">
        <v>112</v>
      </c>
      <c r="E2321" s="99" t="s">
        <v>111</v>
      </c>
      <c r="F2321" s="100">
        <v>1965.9375000000002</v>
      </c>
    </row>
    <row r="2322" spans="1:6">
      <c r="A2322" s="98">
        <v>45245</v>
      </c>
      <c r="B2322" s="99" t="s">
        <v>118</v>
      </c>
      <c r="C2322" s="99">
        <v>14</v>
      </c>
      <c r="D2322" s="99" t="s">
        <v>114</v>
      </c>
      <c r="E2322" s="99" t="s">
        <v>105</v>
      </c>
      <c r="F2322" s="100">
        <v>363.3</v>
      </c>
    </row>
    <row r="2323" spans="1:6">
      <c r="A2323" s="98">
        <v>45038</v>
      </c>
      <c r="B2323" s="99" t="s">
        <v>116</v>
      </c>
      <c r="C2323" s="99">
        <v>375</v>
      </c>
      <c r="D2323" s="99" t="s">
        <v>114</v>
      </c>
      <c r="E2323" s="99" t="s">
        <v>108</v>
      </c>
      <c r="F2323" s="100">
        <v>5595.46875</v>
      </c>
    </row>
    <row r="2324" spans="1:6">
      <c r="A2324" s="98">
        <v>45153</v>
      </c>
      <c r="B2324" s="99" t="s">
        <v>107</v>
      </c>
      <c r="C2324" s="99">
        <v>1</v>
      </c>
      <c r="D2324" s="99" t="s">
        <v>6</v>
      </c>
      <c r="E2324" s="99" t="s">
        <v>109</v>
      </c>
      <c r="F2324" s="100">
        <v>43.69</v>
      </c>
    </row>
    <row r="2325" spans="1:6">
      <c r="A2325" s="98">
        <v>45245</v>
      </c>
      <c r="B2325" s="99" t="s">
        <v>107</v>
      </c>
      <c r="C2325" s="99">
        <v>13</v>
      </c>
      <c r="D2325" s="99" t="s">
        <v>110</v>
      </c>
      <c r="E2325" s="99" t="s">
        <v>105</v>
      </c>
      <c r="F2325" s="100">
        <v>324.34999999999997</v>
      </c>
    </row>
    <row r="2326" spans="1:6">
      <c r="A2326" s="98">
        <v>45203</v>
      </c>
      <c r="B2326" s="99" t="s">
        <v>107</v>
      </c>
      <c r="C2326" s="99">
        <v>3</v>
      </c>
      <c r="D2326" s="99" t="s">
        <v>110</v>
      </c>
      <c r="E2326" s="99" t="s">
        <v>115</v>
      </c>
      <c r="F2326" s="100">
        <v>74.849999999999994</v>
      </c>
    </row>
    <row r="2327" spans="1:6">
      <c r="A2327" s="98">
        <v>44977</v>
      </c>
      <c r="B2327" s="99" t="s">
        <v>117</v>
      </c>
      <c r="C2327" s="99">
        <v>42</v>
      </c>
      <c r="D2327" s="99" t="s">
        <v>112</v>
      </c>
      <c r="E2327" s="99" t="s">
        <v>113</v>
      </c>
      <c r="F2327" s="100">
        <v>1247.7150000000001</v>
      </c>
    </row>
    <row r="2328" spans="1:6">
      <c r="A2328" s="98">
        <v>45140</v>
      </c>
      <c r="B2328" s="99" t="s">
        <v>117</v>
      </c>
      <c r="C2328" s="99">
        <v>225</v>
      </c>
      <c r="D2328" s="99" t="s">
        <v>9</v>
      </c>
      <c r="E2328" s="99" t="s">
        <v>108</v>
      </c>
      <c r="F2328" s="100">
        <v>4402.1249999999991</v>
      </c>
    </row>
    <row r="2329" spans="1:6">
      <c r="A2329" s="98">
        <v>44928</v>
      </c>
      <c r="B2329" s="99" t="s">
        <v>119</v>
      </c>
      <c r="C2329" s="99">
        <v>175</v>
      </c>
      <c r="D2329" s="99" t="s">
        <v>112</v>
      </c>
      <c r="E2329" s="99" t="s">
        <v>106</v>
      </c>
      <c r="F2329" s="100">
        <v>4281.375</v>
      </c>
    </row>
    <row r="2330" spans="1:6">
      <c r="A2330" s="98">
        <v>44992</v>
      </c>
      <c r="B2330" s="99" t="s">
        <v>118</v>
      </c>
      <c r="C2330" s="99">
        <v>200</v>
      </c>
      <c r="D2330" s="99" t="s">
        <v>112</v>
      </c>
      <c r="E2330" s="99" t="s">
        <v>115</v>
      </c>
      <c r="F2330" s="100">
        <v>4893</v>
      </c>
    </row>
    <row r="2331" spans="1:6">
      <c r="A2331" s="98">
        <v>45021</v>
      </c>
      <c r="B2331" s="99" t="s">
        <v>117</v>
      </c>
      <c r="C2331" s="99">
        <v>425</v>
      </c>
      <c r="D2331" s="99" t="s">
        <v>112</v>
      </c>
      <c r="E2331" s="99" t="s">
        <v>109</v>
      </c>
      <c r="F2331" s="100">
        <v>8540.90625</v>
      </c>
    </row>
    <row r="2332" spans="1:6">
      <c r="A2332" s="98">
        <v>44970</v>
      </c>
      <c r="B2332" s="99" t="s">
        <v>118</v>
      </c>
      <c r="C2332" s="99">
        <v>7</v>
      </c>
      <c r="D2332" s="99" t="s">
        <v>112</v>
      </c>
      <c r="E2332" s="99" t="s">
        <v>111</v>
      </c>
      <c r="F2332" s="100">
        <v>244.65000000000003</v>
      </c>
    </row>
    <row r="2333" spans="1:6">
      <c r="A2333" s="98">
        <v>44963</v>
      </c>
      <c r="B2333" s="99" t="s">
        <v>117</v>
      </c>
      <c r="C2333" s="99">
        <v>8</v>
      </c>
      <c r="D2333" s="99" t="s">
        <v>110</v>
      </c>
      <c r="E2333" s="99" t="s">
        <v>115</v>
      </c>
      <c r="F2333" s="100">
        <v>199.6</v>
      </c>
    </row>
    <row r="2334" spans="1:6">
      <c r="A2334" s="98">
        <v>45174</v>
      </c>
      <c r="B2334" s="99" t="s">
        <v>119</v>
      </c>
      <c r="C2334" s="99">
        <v>22</v>
      </c>
      <c r="D2334" s="99" t="s">
        <v>114</v>
      </c>
      <c r="E2334" s="99" t="s">
        <v>106</v>
      </c>
      <c r="F2334" s="100">
        <v>570.9</v>
      </c>
    </row>
    <row r="2335" spans="1:6">
      <c r="A2335" s="98">
        <v>45119</v>
      </c>
      <c r="B2335" s="99" t="s">
        <v>117</v>
      </c>
      <c r="C2335" s="99">
        <v>6</v>
      </c>
      <c r="D2335" s="99" t="s">
        <v>110</v>
      </c>
      <c r="E2335" s="99" t="s">
        <v>113</v>
      </c>
      <c r="F2335" s="100">
        <v>149.69999999999999</v>
      </c>
    </row>
    <row r="2336" spans="1:6">
      <c r="A2336" s="98">
        <v>45057</v>
      </c>
      <c r="B2336" s="99" t="s">
        <v>107</v>
      </c>
      <c r="C2336" s="99">
        <v>200</v>
      </c>
      <c r="D2336" s="99" t="s">
        <v>112</v>
      </c>
      <c r="E2336" s="99" t="s">
        <v>105</v>
      </c>
      <c r="F2336" s="100">
        <v>4893</v>
      </c>
    </row>
    <row r="2337" spans="1:6">
      <c r="A2337" s="98">
        <v>45139</v>
      </c>
      <c r="B2337" s="99" t="s">
        <v>118</v>
      </c>
      <c r="C2337" s="99">
        <v>12</v>
      </c>
      <c r="D2337" s="99" t="s">
        <v>112</v>
      </c>
      <c r="E2337" s="99" t="s">
        <v>115</v>
      </c>
      <c r="F2337" s="100">
        <v>419.40000000000003</v>
      </c>
    </row>
    <row r="2338" spans="1:6">
      <c r="A2338" s="98">
        <v>45092</v>
      </c>
      <c r="B2338" s="99" t="s">
        <v>116</v>
      </c>
      <c r="C2338" s="99">
        <v>28</v>
      </c>
      <c r="D2338" s="99" t="s">
        <v>110</v>
      </c>
      <c r="E2338" s="99" t="s">
        <v>105</v>
      </c>
      <c r="F2338" s="100">
        <v>593.80999999999995</v>
      </c>
    </row>
    <row r="2339" spans="1:6">
      <c r="A2339" s="98">
        <v>44984</v>
      </c>
      <c r="B2339" s="99" t="s">
        <v>117</v>
      </c>
      <c r="C2339" s="99">
        <v>125</v>
      </c>
      <c r="D2339" s="99" t="s">
        <v>112</v>
      </c>
      <c r="E2339" s="99" t="s">
        <v>111</v>
      </c>
      <c r="F2339" s="100">
        <v>3058.125</v>
      </c>
    </row>
    <row r="2340" spans="1:6">
      <c r="A2340" s="98">
        <v>45256</v>
      </c>
      <c r="B2340" s="99" t="s">
        <v>119</v>
      </c>
      <c r="C2340" s="99">
        <v>500</v>
      </c>
      <c r="D2340" s="99" t="s">
        <v>110</v>
      </c>
      <c r="E2340" s="99" t="s">
        <v>105</v>
      </c>
      <c r="F2340" s="100">
        <v>7173.1249999999991</v>
      </c>
    </row>
    <row r="2341" spans="1:6">
      <c r="A2341" s="98">
        <v>45075</v>
      </c>
      <c r="B2341" s="99" t="s">
        <v>107</v>
      </c>
      <c r="C2341" s="99">
        <v>29</v>
      </c>
      <c r="D2341" s="99" t="s">
        <v>110</v>
      </c>
      <c r="E2341" s="99" t="s">
        <v>115</v>
      </c>
      <c r="F2341" s="100">
        <v>615.01750000000004</v>
      </c>
    </row>
    <row r="2342" spans="1:6">
      <c r="A2342" s="98">
        <v>45189</v>
      </c>
      <c r="B2342" s="99" t="s">
        <v>119</v>
      </c>
      <c r="C2342" s="99">
        <v>4</v>
      </c>
      <c r="D2342" s="99" t="s">
        <v>110</v>
      </c>
      <c r="E2342" s="99" t="s">
        <v>108</v>
      </c>
      <c r="F2342" s="100">
        <v>99.8</v>
      </c>
    </row>
    <row r="2343" spans="1:6">
      <c r="A2343" s="98">
        <v>45223</v>
      </c>
      <c r="B2343" s="99" t="s">
        <v>118</v>
      </c>
      <c r="C2343" s="99">
        <v>32</v>
      </c>
      <c r="D2343" s="99" t="s">
        <v>9</v>
      </c>
      <c r="E2343" s="99" t="s">
        <v>105</v>
      </c>
      <c r="F2343" s="100">
        <v>760.24</v>
      </c>
    </row>
    <row r="2344" spans="1:6">
      <c r="A2344" s="98">
        <v>45135</v>
      </c>
      <c r="B2344" s="99" t="s">
        <v>118</v>
      </c>
      <c r="C2344" s="99">
        <v>9</v>
      </c>
      <c r="D2344" s="99" t="s">
        <v>110</v>
      </c>
      <c r="E2344" s="99" t="s">
        <v>108</v>
      </c>
      <c r="F2344" s="100">
        <v>224.54999999999998</v>
      </c>
    </row>
    <row r="2345" spans="1:6">
      <c r="A2345" s="98">
        <v>45179</v>
      </c>
      <c r="B2345" s="99" t="s">
        <v>117</v>
      </c>
      <c r="C2345" s="99">
        <v>20</v>
      </c>
      <c r="D2345" s="99" t="s">
        <v>110</v>
      </c>
      <c r="E2345" s="99" t="s">
        <v>105</v>
      </c>
      <c r="F2345" s="100">
        <v>499</v>
      </c>
    </row>
    <row r="2346" spans="1:6">
      <c r="A2346" s="98">
        <v>45141</v>
      </c>
      <c r="B2346" s="99" t="s">
        <v>119</v>
      </c>
      <c r="C2346" s="99">
        <v>6</v>
      </c>
      <c r="D2346" s="99" t="s">
        <v>114</v>
      </c>
      <c r="E2346" s="99" t="s">
        <v>106</v>
      </c>
      <c r="F2346" s="100">
        <v>155.69999999999999</v>
      </c>
    </row>
    <row r="2347" spans="1:6">
      <c r="A2347" s="98">
        <v>45226</v>
      </c>
      <c r="B2347" s="99" t="s">
        <v>119</v>
      </c>
      <c r="C2347" s="99">
        <v>31</v>
      </c>
      <c r="D2347" s="99" t="s">
        <v>114</v>
      </c>
      <c r="E2347" s="99" t="s">
        <v>111</v>
      </c>
      <c r="F2347" s="100">
        <v>683.78249999999991</v>
      </c>
    </row>
    <row r="2348" spans="1:6">
      <c r="A2348" s="98">
        <v>45059</v>
      </c>
      <c r="B2348" s="99" t="s">
        <v>107</v>
      </c>
      <c r="C2348" s="99">
        <v>38</v>
      </c>
      <c r="D2348" s="99" t="s">
        <v>114</v>
      </c>
      <c r="E2348" s="99" t="s">
        <v>109</v>
      </c>
      <c r="F2348" s="100">
        <v>838.18499999999995</v>
      </c>
    </row>
    <row r="2349" spans="1:6">
      <c r="A2349" s="98">
        <v>45237</v>
      </c>
      <c r="B2349" s="99" t="s">
        <v>117</v>
      </c>
      <c r="C2349" s="99">
        <v>5</v>
      </c>
      <c r="D2349" s="99" t="s">
        <v>6</v>
      </c>
      <c r="E2349" s="99" t="s">
        <v>106</v>
      </c>
      <c r="F2349" s="100">
        <v>218.45</v>
      </c>
    </row>
    <row r="2350" spans="1:6">
      <c r="A2350" s="98">
        <v>44995</v>
      </c>
      <c r="B2350" s="99" t="s">
        <v>119</v>
      </c>
      <c r="C2350" s="99">
        <v>400</v>
      </c>
      <c r="D2350" s="99" t="s">
        <v>9</v>
      </c>
      <c r="E2350" s="99" t="s">
        <v>113</v>
      </c>
      <c r="F2350" s="100">
        <v>6428.5</v>
      </c>
    </row>
    <row r="2351" spans="1:6">
      <c r="A2351" s="98">
        <v>45019</v>
      </c>
      <c r="B2351" s="99" t="s">
        <v>117</v>
      </c>
      <c r="C2351" s="99">
        <v>475</v>
      </c>
      <c r="D2351" s="99" t="s">
        <v>110</v>
      </c>
      <c r="E2351" s="99" t="s">
        <v>105</v>
      </c>
      <c r="F2351" s="100">
        <v>6814.4687499999991</v>
      </c>
    </row>
    <row r="2352" spans="1:6">
      <c r="A2352" s="98">
        <v>45248</v>
      </c>
      <c r="B2352" s="99" t="s">
        <v>116</v>
      </c>
      <c r="C2352" s="99">
        <v>550</v>
      </c>
      <c r="D2352" s="99" t="s">
        <v>6</v>
      </c>
      <c r="E2352" s="99" t="s">
        <v>113</v>
      </c>
      <c r="F2352" s="100">
        <v>13816.962499999998</v>
      </c>
    </row>
    <row r="2353" spans="1:6">
      <c r="A2353" s="98">
        <v>44938</v>
      </c>
      <c r="B2353" s="99" t="s">
        <v>117</v>
      </c>
      <c r="C2353" s="99">
        <v>100</v>
      </c>
      <c r="D2353" s="99" t="s">
        <v>110</v>
      </c>
      <c r="E2353" s="99" t="s">
        <v>111</v>
      </c>
      <c r="F2353" s="100">
        <v>1746.5</v>
      </c>
    </row>
    <row r="2354" spans="1:6">
      <c r="A2354" s="98">
        <v>45029</v>
      </c>
      <c r="B2354" s="99" t="s">
        <v>119</v>
      </c>
      <c r="C2354" s="99">
        <v>44</v>
      </c>
      <c r="D2354" s="99" t="s">
        <v>9</v>
      </c>
      <c r="E2354" s="99" t="s">
        <v>105</v>
      </c>
      <c r="F2354" s="100">
        <v>1045.33</v>
      </c>
    </row>
    <row r="2355" spans="1:6">
      <c r="A2355" s="98">
        <v>45046</v>
      </c>
      <c r="B2355" s="99" t="s">
        <v>119</v>
      </c>
      <c r="C2355" s="99">
        <v>175</v>
      </c>
      <c r="D2355" s="99" t="s">
        <v>112</v>
      </c>
      <c r="E2355" s="99" t="s">
        <v>115</v>
      </c>
      <c r="F2355" s="100">
        <v>4281.375</v>
      </c>
    </row>
    <row r="2356" spans="1:6">
      <c r="A2356" s="98">
        <v>44947</v>
      </c>
      <c r="B2356" s="99" t="s">
        <v>119</v>
      </c>
      <c r="C2356" s="99">
        <v>375</v>
      </c>
      <c r="D2356" s="99" t="s">
        <v>110</v>
      </c>
      <c r="E2356" s="99" t="s">
        <v>109</v>
      </c>
      <c r="F2356" s="100">
        <v>5379.8437499999991</v>
      </c>
    </row>
    <row r="2357" spans="1:6">
      <c r="A2357" s="98">
        <v>44952</v>
      </c>
      <c r="B2357" s="99" t="s">
        <v>119</v>
      </c>
      <c r="C2357" s="99">
        <v>500</v>
      </c>
      <c r="D2357" s="99" t="s">
        <v>112</v>
      </c>
      <c r="E2357" s="99" t="s">
        <v>109</v>
      </c>
      <c r="F2357" s="100">
        <v>10048.125</v>
      </c>
    </row>
    <row r="2358" spans="1:6">
      <c r="A2358" s="98">
        <v>45087</v>
      </c>
      <c r="B2358" s="99" t="s">
        <v>116</v>
      </c>
      <c r="C2358" s="99">
        <v>475</v>
      </c>
      <c r="D2358" s="99" t="s">
        <v>112</v>
      </c>
      <c r="E2358" s="99" t="s">
        <v>109</v>
      </c>
      <c r="F2358" s="100">
        <v>9545.71875</v>
      </c>
    </row>
    <row r="2359" spans="1:6">
      <c r="A2359" s="98">
        <v>45230</v>
      </c>
      <c r="B2359" s="99" t="s">
        <v>107</v>
      </c>
      <c r="C2359" s="99">
        <v>30</v>
      </c>
      <c r="D2359" s="99" t="s">
        <v>110</v>
      </c>
      <c r="E2359" s="99" t="s">
        <v>106</v>
      </c>
      <c r="F2359" s="100">
        <v>636.22500000000002</v>
      </c>
    </row>
    <row r="2360" spans="1:6">
      <c r="A2360" s="98">
        <v>44930</v>
      </c>
      <c r="B2360" s="99" t="s">
        <v>119</v>
      </c>
      <c r="C2360" s="99">
        <v>25</v>
      </c>
      <c r="D2360" s="99" t="s">
        <v>112</v>
      </c>
      <c r="E2360" s="99" t="s">
        <v>115</v>
      </c>
      <c r="F2360" s="100">
        <v>742.68750000000011</v>
      </c>
    </row>
    <row r="2361" spans="1:6">
      <c r="A2361" s="98">
        <v>45146</v>
      </c>
      <c r="B2361" s="99" t="s">
        <v>117</v>
      </c>
      <c r="C2361" s="99">
        <v>5</v>
      </c>
      <c r="D2361" s="99" t="s">
        <v>114</v>
      </c>
      <c r="E2361" s="99" t="s">
        <v>115</v>
      </c>
      <c r="F2361" s="100">
        <v>129.75</v>
      </c>
    </row>
    <row r="2362" spans="1:6">
      <c r="A2362" s="98">
        <v>45286</v>
      </c>
      <c r="B2362" s="99" t="s">
        <v>118</v>
      </c>
      <c r="C2362" s="99">
        <v>1</v>
      </c>
      <c r="D2362" s="99" t="s">
        <v>6</v>
      </c>
      <c r="E2362" s="99" t="s">
        <v>106</v>
      </c>
      <c r="F2362" s="100">
        <v>43.69</v>
      </c>
    </row>
    <row r="2363" spans="1:6">
      <c r="A2363" s="98">
        <v>44984</v>
      </c>
      <c r="B2363" s="99" t="s">
        <v>117</v>
      </c>
      <c r="C2363" s="99">
        <v>9</v>
      </c>
      <c r="D2363" s="99" t="s">
        <v>110</v>
      </c>
      <c r="E2363" s="99" t="s">
        <v>106</v>
      </c>
      <c r="F2363" s="100">
        <v>224.54999999999998</v>
      </c>
    </row>
    <row r="2364" spans="1:6">
      <c r="A2364" s="98">
        <v>44932</v>
      </c>
      <c r="B2364" s="99" t="s">
        <v>107</v>
      </c>
      <c r="C2364" s="99">
        <v>475</v>
      </c>
      <c r="D2364" s="99" t="s">
        <v>112</v>
      </c>
      <c r="E2364" s="99" t="s">
        <v>115</v>
      </c>
      <c r="F2364" s="100">
        <v>9545.71875</v>
      </c>
    </row>
    <row r="2365" spans="1:6">
      <c r="A2365" s="98">
        <v>44943</v>
      </c>
      <c r="B2365" s="99" t="s">
        <v>107</v>
      </c>
      <c r="C2365" s="99">
        <v>325</v>
      </c>
      <c r="D2365" s="99" t="s">
        <v>110</v>
      </c>
      <c r="E2365" s="99" t="s">
        <v>113</v>
      </c>
      <c r="F2365" s="100">
        <v>4662.5312499999991</v>
      </c>
    </row>
    <row r="2366" spans="1:6">
      <c r="A2366" s="98">
        <v>45152</v>
      </c>
      <c r="B2366" s="99" t="s">
        <v>117</v>
      </c>
      <c r="C2366" s="99">
        <v>525</v>
      </c>
      <c r="D2366" s="99" t="s">
        <v>110</v>
      </c>
      <c r="E2366" s="99" t="s">
        <v>106</v>
      </c>
      <c r="F2366" s="100">
        <v>7531.7812499999991</v>
      </c>
    </row>
    <row r="2367" spans="1:6">
      <c r="A2367" s="98">
        <v>45104</v>
      </c>
      <c r="B2367" s="99" t="s">
        <v>107</v>
      </c>
      <c r="C2367" s="99">
        <v>175</v>
      </c>
      <c r="D2367" s="99" t="s">
        <v>112</v>
      </c>
      <c r="E2367" s="99" t="s">
        <v>111</v>
      </c>
      <c r="F2367" s="100">
        <v>4281.375</v>
      </c>
    </row>
    <row r="2368" spans="1:6">
      <c r="A2368" s="98">
        <v>44948</v>
      </c>
      <c r="B2368" s="99" t="s">
        <v>107</v>
      </c>
      <c r="C2368" s="99">
        <v>38</v>
      </c>
      <c r="D2368" s="99" t="s">
        <v>114</v>
      </c>
      <c r="E2368" s="99" t="s">
        <v>108</v>
      </c>
      <c r="F2368" s="100">
        <v>838.18499999999995</v>
      </c>
    </row>
    <row r="2369" spans="1:6">
      <c r="A2369" s="98">
        <v>44993</v>
      </c>
      <c r="B2369" s="99" t="s">
        <v>116</v>
      </c>
      <c r="C2369" s="99">
        <v>75</v>
      </c>
      <c r="D2369" s="99" t="s">
        <v>112</v>
      </c>
      <c r="E2369" s="99" t="s">
        <v>115</v>
      </c>
      <c r="F2369" s="100">
        <v>1965.9375000000002</v>
      </c>
    </row>
    <row r="2370" spans="1:6">
      <c r="A2370" s="98">
        <v>45192</v>
      </c>
      <c r="B2370" s="99" t="s">
        <v>116</v>
      </c>
      <c r="C2370" s="99">
        <v>6</v>
      </c>
      <c r="D2370" s="99" t="s">
        <v>110</v>
      </c>
      <c r="E2370" s="99" t="s">
        <v>106</v>
      </c>
      <c r="F2370" s="100">
        <v>149.69999999999999</v>
      </c>
    </row>
    <row r="2371" spans="1:6">
      <c r="A2371" s="98">
        <v>44939</v>
      </c>
      <c r="B2371" s="99" t="s">
        <v>117</v>
      </c>
      <c r="C2371" s="99">
        <v>28</v>
      </c>
      <c r="D2371" s="99" t="s">
        <v>114</v>
      </c>
      <c r="E2371" s="99" t="s">
        <v>109</v>
      </c>
      <c r="F2371" s="100">
        <v>617.6099999999999</v>
      </c>
    </row>
    <row r="2372" spans="1:6">
      <c r="A2372" s="98">
        <v>45064</v>
      </c>
      <c r="B2372" s="99" t="s">
        <v>118</v>
      </c>
      <c r="C2372" s="99">
        <v>2</v>
      </c>
      <c r="D2372" s="99" t="s">
        <v>110</v>
      </c>
      <c r="E2372" s="99" t="s">
        <v>113</v>
      </c>
      <c r="F2372" s="100">
        <v>49.9</v>
      </c>
    </row>
    <row r="2373" spans="1:6">
      <c r="A2373" s="98">
        <v>45158</v>
      </c>
      <c r="B2373" s="99" t="s">
        <v>116</v>
      </c>
      <c r="C2373" s="99">
        <v>5</v>
      </c>
      <c r="D2373" s="99" t="s">
        <v>110</v>
      </c>
      <c r="E2373" s="99" t="s">
        <v>106</v>
      </c>
      <c r="F2373" s="100">
        <v>124.75</v>
      </c>
    </row>
    <row r="2374" spans="1:6">
      <c r="A2374" s="98">
        <v>45095</v>
      </c>
      <c r="B2374" s="99" t="s">
        <v>117</v>
      </c>
      <c r="C2374" s="99">
        <v>1</v>
      </c>
      <c r="D2374" s="99" t="s">
        <v>114</v>
      </c>
      <c r="E2374" s="99" t="s">
        <v>108</v>
      </c>
      <c r="F2374" s="100">
        <v>25.95</v>
      </c>
    </row>
    <row r="2375" spans="1:6">
      <c r="A2375" s="98">
        <v>45241</v>
      </c>
      <c r="B2375" s="99" t="s">
        <v>116</v>
      </c>
      <c r="C2375" s="99">
        <v>41</v>
      </c>
      <c r="D2375" s="99" t="s">
        <v>112</v>
      </c>
      <c r="E2375" s="99" t="s">
        <v>115</v>
      </c>
      <c r="F2375" s="100">
        <v>1218.0075000000002</v>
      </c>
    </row>
    <row r="2376" spans="1:6">
      <c r="A2376" s="98">
        <v>44988</v>
      </c>
      <c r="B2376" s="99" t="s">
        <v>117</v>
      </c>
      <c r="C2376" s="99">
        <v>43</v>
      </c>
      <c r="D2376" s="99" t="s">
        <v>112</v>
      </c>
      <c r="E2376" s="99" t="s">
        <v>108</v>
      </c>
      <c r="F2376" s="100">
        <v>1277.4225000000001</v>
      </c>
    </row>
    <row r="2377" spans="1:6">
      <c r="A2377" s="98">
        <v>45090</v>
      </c>
      <c r="B2377" s="99" t="s">
        <v>118</v>
      </c>
      <c r="C2377" s="99">
        <v>1</v>
      </c>
      <c r="D2377" s="99" t="s">
        <v>9</v>
      </c>
      <c r="E2377" s="99" t="s">
        <v>108</v>
      </c>
      <c r="F2377" s="100">
        <v>27.95</v>
      </c>
    </row>
    <row r="2378" spans="1:6">
      <c r="A2378" s="98">
        <v>45230</v>
      </c>
      <c r="B2378" s="99" t="s">
        <v>117</v>
      </c>
      <c r="C2378" s="99">
        <v>125</v>
      </c>
      <c r="D2378" s="99" t="s">
        <v>114</v>
      </c>
      <c r="E2378" s="99" t="s">
        <v>111</v>
      </c>
      <c r="F2378" s="100">
        <v>2270.625</v>
      </c>
    </row>
    <row r="2379" spans="1:6">
      <c r="A2379" s="98">
        <v>45057</v>
      </c>
      <c r="B2379" s="99" t="s">
        <v>116</v>
      </c>
      <c r="C2379" s="99">
        <v>9</v>
      </c>
      <c r="D2379" s="99" t="s">
        <v>9</v>
      </c>
      <c r="E2379" s="99" t="s">
        <v>113</v>
      </c>
      <c r="F2379" s="100">
        <v>251.54999999999998</v>
      </c>
    </row>
    <row r="2380" spans="1:6">
      <c r="A2380" s="98">
        <v>45080</v>
      </c>
      <c r="B2380" s="99" t="s">
        <v>119</v>
      </c>
      <c r="C2380" s="99">
        <v>3</v>
      </c>
      <c r="D2380" s="99" t="s">
        <v>110</v>
      </c>
      <c r="E2380" s="99" t="s">
        <v>115</v>
      </c>
      <c r="F2380" s="100">
        <v>74.849999999999994</v>
      </c>
    </row>
    <row r="2381" spans="1:6">
      <c r="A2381" s="98">
        <v>44972</v>
      </c>
      <c r="B2381" s="99" t="s">
        <v>116</v>
      </c>
      <c r="C2381" s="99">
        <v>42</v>
      </c>
      <c r="D2381" s="99" t="s">
        <v>9</v>
      </c>
      <c r="E2381" s="99" t="s">
        <v>113</v>
      </c>
      <c r="F2381" s="100">
        <v>997.81500000000005</v>
      </c>
    </row>
    <row r="2382" spans="1:6">
      <c r="A2382" s="98">
        <v>44990</v>
      </c>
      <c r="B2382" s="99" t="s">
        <v>107</v>
      </c>
      <c r="C2382" s="99">
        <v>5</v>
      </c>
      <c r="D2382" s="99" t="s">
        <v>110</v>
      </c>
      <c r="E2382" s="99" t="s">
        <v>111</v>
      </c>
      <c r="F2382" s="100">
        <v>124.75</v>
      </c>
    </row>
    <row r="2383" spans="1:6">
      <c r="A2383" s="98">
        <v>45127</v>
      </c>
      <c r="B2383" s="99" t="s">
        <v>107</v>
      </c>
      <c r="C2383" s="99">
        <v>1</v>
      </c>
      <c r="D2383" s="99" t="s">
        <v>114</v>
      </c>
      <c r="E2383" s="99" t="s">
        <v>105</v>
      </c>
      <c r="F2383" s="100">
        <v>25.95</v>
      </c>
    </row>
    <row r="2384" spans="1:6">
      <c r="A2384" s="98">
        <v>44967</v>
      </c>
      <c r="B2384" s="99" t="s">
        <v>116</v>
      </c>
      <c r="C2384" s="99">
        <v>7</v>
      </c>
      <c r="D2384" s="99" t="s">
        <v>110</v>
      </c>
      <c r="E2384" s="99" t="s">
        <v>109</v>
      </c>
      <c r="F2384" s="100">
        <v>174.65</v>
      </c>
    </row>
    <row r="2385" spans="1:6">
      <c r="A2385" s="98">
        <v>45276</v>
      </c>
      <c r="B2385" s="99" t="s">
        <v>116</v>
      </c>
      <c r="C2385" s="99">
        <v>500</v>
      </c>
      <c r="D2385" s="99" t="s">
        <v>110</v>
      </c>
      <c r="E2385" s="99" t="s">
        <v>115</v>
      </c>
      <c r="F2385" s="100">
        <v>7173.1249999999991</v>
      </c>
    </row>
    <row r="2386" spans="1:6">
      <c r="A2386" s="98">
        <v>45268</v>
      </c>
      <c r="B2386" s="99" t="s">
        <v>119</v>
      </c>
      <c r="C2386" s="99">
        <v>6</v>
      </c>
      <c r="D2386" s="99" t="s">
        <v>112</v>
      </c>
      <c r="E2386" s="99" t="s">
        <v>115</v>
      </c>
      <c r="F2386" s="100">
        <v>209.70000000000002</v>
      </c>
    </row>
    <row r="2387" spans="1:6">
      <c r="A2387" s="98">
        <v>45102</v>
      </c>
      <c r="B2387" s="99" t="s">
        <v>117</v>
      </c>
      <c r="C2387" s="99">
        <v>450</v>
      </c>
      <c r="D2387" s="99" t="s">
        <v>9</v>
      </c>
      <c r="E2387" s="99" t="s">
        <v>105</v>
      </c>
      <c r="F2387" s="100">
        <v>7232.0625</v>
      </c>
    </row>
    <row r="2388" spans="1:6">
      <c r="A2388" s="98">
        <v>45121</v>
      </c>
      <c r="B2388" s="99" t="s">
        <v>116</v>
      </c>
      <c r="C2388" s="99">
        <v>1</v>
      </c>
      <c r="D2388" s="99" t="s">
        <v>112</v>
      </c>
      <c r="E2388" s="99" t="s">
        <v>115</v>
      </c>
      <c r="F2388" s="100">
        <v>34.950000000000003</v>
      </c>
    </row>
    <row r="2389" spans="1:6">
      <c r="A2389" s="98">
        <v>45259</v>
      </c>
      <c r="B2389" s="99" t="s">
        <v>118</v>
      </c>
      <c r="C2389" s="99">
        <v>7</v>
      </c>
      <c r="D2389" s="99" t="s">
        <v>114</v>
      </c>
      <c r="E2389" s="99" t="s">
        <v>115</v>
      </c>
      <c r="F2389" s="100">
        <v>181.65</v>
      </c>
    </row>
    <row r="2390" spans="1:6">
      <c r="A2390" s="98">
        <v>44997</v>
      </c>
      <c r="B2390" s="99" t="s">
        <v>116</v>
      </c>
      <c r="C2390" s="99">
        <v>44</v>
      </c>
      <c r="D2390" s="99" t="s">
        <v>112</v>
      </c>
      <c r="E2390" s="99" t="s">
        <v>113</v>
      </c>
      <c r="F2390" s="100">
        <v>1307.1300000000001</v>
      </c>
    </row>
    <row r="2391" spans="1:6">
      <c r="A2391" s="98">
        <v>45140</v>
      </c>
      <c r="B2391" s="99" t="s">
        <v>116</v>
      </c>
      <c r="C2391" s="99">
        <v>375</v>
      </c>
      <c r="D2391" s="99" t="s">
        <v>114</v>
      </c>
      <c r="E2391" s="99" t="s">
        <v>105</v>
      </c>
      <c r="F2391" s="100">
        <v>5595.46875</v>
      </c>
    </row>
    <row r="2392" spans="1:6">
      <c r="A2392" s="98">
        <v>45155</v>
      </c>
      <c r="B2392" s="99" t="s">
        <v>119</v>
      </c>
      <c r="C2392" s="99">
        <v>1</v>
      </c>
      <c r="D2392" s="99" t="s">
        <v>6</v>
      </c>
      <c r="E2392" s="99" t="s">
        <v>108</v>
      </c>
      <c r="F2392" s="100">
        <v>43.69</v>
      </c>
    </row>
    <row r="2393" spans="1:6">
      <c r="A2393" s="98">
        <v>45248</v>
      </c>
      <c r="B2393" s="99" t="s">
        <v>116</v>
      </c>
      <c r="C2393" s="99">
        <v>8</v>
      </c>
      <c r="D2393" s="99" t="s">
        <v>114</v>
      </c>
      <c r="E2393" s="99" t="s">
        <v>105</v>
      </c>
      <c r="F2393" s="100">
        <v>207.6</v>
      </c>
    </row>
    <row r="2394" spans="1:6">
      <c r="A2394" s="98">
        <v>45231</v>
      </c>
      <c r="B2394" s="99" t="s">
        <v>117</v>
      </c>
      <c r="C2394" s="99">
        <v>3</v>
      </c>
      <c r="D2394" s="99" t="s">
        <v>6</v>
      </c>
      <c r="E2394" s="99" t="s">
        <v>113</v>
      </c>
      <c r="F2394" s="100">
        <v>131.07</v>
      </c>
    </row>
    <row r="2395" spans="1:6">
      <c r="A2395" s="98">
        <v>45120</v>
      </c>
      <c r="B2395" s="99" t="s">
        <v>107</v>
      </c>
      <c r="C2395" s="99">
        <v>35</v>
      </c>
      <c r="D2395" s="99" t="s">
        <v>112</v>
      </c>
      <c r="E2395" s="99" t="s">
        <v>109</v>
      </c>
      <c r="F2395" s="100">
        <v>1039.7625</v>
      </c>
    </row>
    <row r="2396" spans="1:6">
      <c r="A2396" s="98">
        <v>45045</v>
      </c>
      <c r="B2396" s="99" t="s">
        <v>119</v>
      </c>
      <c r="C2396" s="99">
        <v>47</v>
      </c>
      <c r="D2396" s="99" t="s">
        <v>114</v>
      </c>
      <c r="E2396" s="99" t="s">
        <v>106</v>
      </c>
      <c r="F2396" s="100">
        <v>1036.7024999999999</v>
      </c>
    </row>
    <row r="2397" spans="1:6">
      <c r="A2397" s="98">
        <v>45253</v>
      </c>
      <c r="B2397" s="99" t="s">
        <v>119</v>
      </c>
      <c r="C2397" s="99">
        <v>5</v>
      </c>
      <c r="D2397" s="99" t="s">
        <v>114</v>
      </c>
      <c r="E2397" s="99" t="s">
        <v>108</v>
      </c>
      <c r="F2397" s="100">
        <v>129.75</v>
      </c>
    </row>
    <row r="2398" spans="1:6">
      <c r="A2398" s="98">
        <v>45042</v>
      </c>
      <c r="B2398" s="99" t="s">
        <v>116</v>
      </c>
      <c r="C2398" s="99">
        <v>20</v>
      </c>
      <c r="D2398" s="99" t="s">
        <v>110</v>
      </c>
      <c r="E2398" s="99" t="s">
        <v>115</v>
      </c>
      <c r="F2398" s="100">
        <v>499</v>
      </c>
    </row>
    <row r="2399" spans="1:6">
      <c r="A2399" s="98">
        <v>45104</v>
      </c>
      <c r="B2399" s="99" t="s">
        <v>119</v>
      </c>
      <c r="C2399" s="99">
        <v>35</v>
      </c>
      <c r="D2399" s="99" t="s">
        <v>112</v>
      </c>
      <c r="E2399" s="99" t="s">
        <v>115</v>
      </c>
      <c r="F2399" s="100">
        <v>1039.7625</v>
      </c>
    </row>
    <row r="2400" spans="1:6">
      <c r="A2400" s="98">
        <v>45212</v>
      </c>
      <c r="B2400" s="99" t="s">
        <v>116</v>
      </c>
      <c r="C2400" s="99">
        <v>23</v>
      </c>
      <c r="D2400" s="99" t="s">
        <v>112</v>
      </c>
      <c r="E2400" s="99" t="s">
        <v>105</v>
      </c>
      <c r="F2400" s="100">
        <v>803.85</v>
      </c>
    </row>
    <row r="2401" spans="1:6">
      <c r="A2401" s="98">
        <v>45171</v>
      </c>
      <c r="B2401" s="99" t="s">
        <v>119</v>
      </c>
      <c r="C2401" s="99">
        <v>75</v>
      </c>
      <c r="D2401" s="99" t="s">
        <v>110</v>
      </c>
      <c r="E2401" s="99" t="s">
        <v>113</v>
      </c>
      <c r="F2401" s="100">
        <v>1403.4375</v>
      </c>
    </row>
    <row r="2402" spans="1:6">
      <c r="A2402" s="98">
        <v>45153</v>
      </c>
      <c r="B2402" s="99" t="s">
        <v>117</v>
      </c>
      <c r="C2402" s="99">
        <v>475</v>
      </c>
      <c r="D2402" s="99" t="s">
        <v>112</v>
      </c>
      <c r="E2402" s="99" t="s">
        <v>108</v>
      </c>
      <c r="F2402" s="100">
        <v>9545.71875</v>
      </c>
    </row>
    <row r="2403" spans="1:6">
      <c r="A2403" s="98">
        <v>45109</v>
      </c>
      <c r="B2403" s="99" t="s">
        <v>119</v>
      </c>
      <c r="C2403" s="99">
        <v>23</v>
      </c>
      <c r="D2403" s="99" t="s">
        <v>114</v>
      </c>
      <c r="E2403" s="99" t="s">
        <v>106</v>
      </c>
      <c r="F2403" s="100">
        <v>596.85</v>
      </c>
    </row>
    <row r="2404" spans="1:6">
      <c r="A2404" s="98">
        <v>45258</v>
      </c>
      <c r="B2404" s="99" t="s">
        <v>117</v>
      </c>
      <c r="C2404" s="99">
        <v>6</v>
      </c>
      <c r="D2404" s="99" t="s">
        <v>9</v>
      </c>
      <c r="E2404" s="99" t="s">
        <v>105</v>
      </c>
      <c r="F2404" s="100">
        <v>167.7</v>
      </c>
    </row>
    <row r="2405" spans="1:6">
      <c r="A2405" s="98">
        <v>45097</v>
      </c>
      <c r="B2405" s="99" t="s">
        <v>117</v>
      </c>
      <c r="C2405" s="99">
        <v>8</v>
      </c>
      <c r="D2405" s="99" t="s">
        <v>112</v>
      </c>
      <c r="E2405" s="99" t="s">
        <v>111</v>
      </c>
      <c r="F2405" s="100">
        <v>279.60000000000002</v>
      </c>
    </row>
    <row r="2406" spans="1:6">
      <c r="A2406" s="98">
        <v>45288</v>
      </c>
      <c r="B2406" s="99" t="s">
        <v>107</v>
      </c>
      <c r="C2406" s="99">
        <v>7</v>
      </c>
      <c r="D2406" s="99" t="s">
        <v>9</v>
      </c>
      <c r="E2406" s="99" t="s">
        <v>113</v>
      </c>
      <c r="F2406" s="100">
        <v>195.65</v>
      </c>
    </row>
    <row r="2407" spans="1:6">
      <c r="A2407" s="98">
        <v>45209</v>
      </c>
      <c r="B2407" s="99" t="s">
        <v>117</v>
      </c>
      <c r="C2407" s="99">
        <v>8</v>
      </c>
      <c r="D2407" s="99" t="s">
        <v>9</v>
      </c>
      <c r="E2407" s="99" t="s">
        <v>113</v>
      </c>
      <c r="F2407" s="100">
        <v>223.6</v>
      </c>
    </row>
    <row r="2408" spans="1:6">
      <c r="A2408" s="98">
        <v>45008</v>
      </c>
      <c r="B2408" s="99" t="s">
        <v>117</v>
      </c>
      <c r="C2408" s="99">
        <v>41</v>
      </c>
      <c r="D2408" s="99" t="s">
        <v>114</v>
      </c>
      <c r="E2408" s="99" t="s">
        <v>106</v>
      </c>
      <c r="F2408" s="100">
        <v>904.35749999999985</v>
      </c>
    </row>
    <row r="2409" spans="1:6">
      <c r="A2409" s="98">
        <v>44955</v>
      </c>
      <c r="B2409" s="99" t="s">
        <v>116</v>
      </c>
      <c r="C2409" s="99">
        <v>36</v>
      </c>
      <c r="D2409" s="99" t="s">
        <v>114</v>
      </c>
      <c r="E2409" s="99" t="s">
        <v>106</v>
      </c>
      <c r="F2409" s="100">
        <v>794.06999999999994</v>
      </c>
    </row>
    <row r="2410" spans="1:6">
      <c r="A2410" s="98">
        <v>45248</v>
      </c>
      <c r="B2410" s="99" t="s">
        <v>119</v>
      </c>
      <c r="C2410" s="99">
        <v>100</v>
      </c>
      <c r="D2410" s="99" t="s">
        <v>6</v>
      </c>
      <c r="E2410" s="99" t="s">
        <v>111</v>
      </c>
      <c r="F2410" s="100">
        <v>3058.2999999999993</v>
      </c>
    </row>
    <row r="2411" spans="1:6">
      <c r="A2411" s="98">
        <v>44980</v>
      </c>
      <c r="B2411" s="99" t="s">
        <v>119</v>
      </c>
      <c r="C2411" s="99">
        <v>33</v>
      </c>
      <c r="D2411" s="99" t="s">
        <v>110</v>
      </c>
      <c r="E2411" s="99" t="s">
        <v>115</v>
      </c>
      <c r="F2411" s="100">
        <v>699.84749999999997</v>
      </c>
    </row>
    <row r="2412" spans="1:6">
      <c r="A2412" s="98">
        <v>44964</v>
      </c>
      <c r="B2412" s="99" t="s">
        <v>118</v>
      </c>
      <c r="C2412" s="99">
        <v>3</v>
      </c>
      <c r="D2412" s="99" t="s">
        <v>112</v>
      </c>
      <c r="E2412" s="99" t="s">
        <v>109</v>
      </c>
      <c r="F2412" s="100">
        <v>104.85000000000001</v>
      </c>
    </row>
    <row r="2413" spans="1:6">
      <c r="A2413" s="98">
        <v>45224</v>
      </c>
      <c r="B2413" s="99" t="s">
        <v>117</v>
      </c>
      <c r="C2413" s="99">
        <v>2</v>
      </c>
      <c r="D2413" s="99" t="s">
        <v>110</v>
      </c>
      <c r="E2413" s="99" t="s">
        <v>111</v>
      </c>
      <c r="F2413" s="100">
        <v>49.9</v>
      </c>
    </row>
    <row r="2414" spans="1:6">
      <c r="A2414" s="98">
        <v>45113</v>
      </c>
      <c r="B2414" s="99" t="s">
        <v>118</v>
      </c>
      <c r="C2414" s="99">
        <v>21</v>
      </c>
      <c r="D2414" s="99" t="s">
        <v>110</v>
      </c>
      <c r="E2414" s="99" t="s">
        <v>115</v>
      </c>
      <c r="F2414" s="100">
        <v>523.94999999999993</v>
      </c>
    </row>
    <row r="2415" spans="1:6">
      <c r="A2415" s="98">
        <v>45060</v>
      </c>
      <c r="B2415" s="99" t="s">
        <v>119</v>
      </c>
      <c r="C2415" s="99">
        <v>475</v>
      </c>
      <c r="D2415" s="99" t="s">
        <v>114</v>
      </c>
      <c r="E2415" s="99" t="s">
        <v>115</v>
      </c>
      <c r="F2415" s="100">
        <v>7087.5937499999991</v>
      </c>
    </row>
    <row r="2416" spans="1:6">
      <c r="A2416" s="98">
        <v>45060</v>
      </c>
      <c r="B2416" s="99" t="s">
        <v>117</v>
      </c>
      <c r="C2416" s="99">
        <v>75</v>
      </c>
      <c r="D2416" s="99" t="s">
        <v>110</v>
      </c>
      <c r="E2416" s="99" t="s">
        <v>109</v>
      </c>
      <c r="F2416" s="100">
        <v>1403.4375</v>
      </c>
    </row>
    <row r="2417" spans="1:6">
      <c r="A2417" s="98">
        <v>45236</v>
      </c>
      <c r="B2417" s="99" t="s">
        <v>117</v>
      </c>
      <c r="C2417" s="99">
        <v>600</v>
      </c>
      <c r="D2417" s="99" t="s">
        <v>110</v>
      </c>
      <c r="E2417" s="99" t="s">
        <v>111</v>
      </c>
      <c r="F2417" s="100">
        <v>8607.7499999999982</v>
      </c>
    </row>
    <row r="2418" spans="1:6">
      <c r="A2418" s="98">
        <v>45065</v>
      </c>
      <c r="B2418" s="99" t="s">
        <v>119</v>
      </c>
      <c r="C2418" s="99">
        <v>6</v>
      </c>
      <c r="D2418" s="99" t="s">
        <v>110</v>
      </c>
      <c r="E2418" s="99" t="s">
        <v>108</v>
      </c>
      <c r="F2418" s="100">
        <v>149.69999999999999</v>
      </c>
    </row>
    <row r="2419" spans="1:6">
      <c r="A2419" s="98">
        <v>45223</v>
      </c>
      <c r="B2419" s="99" t="s">
        <v>117</v>
      </c>
      <c r="C2419" s="99">
        <v>175</v>
      </c>
      <c r="D2419" s="99" t="s">
        <v>112</v>
      </c>
      <c r="E2419" s="99" t="s">
        <v>111</v>
      </c>
      <c r="F2419" s="100">
        <v>4281.375</v>
      </c>
    </row>
    <row r="2420" spans="1:6">
      <c r="A2420" s="98">
        <v>45064</v>
      </c>
      <c r="B2420" s="99" t="s">
        <v>116</v>
      </c>
      <c r="C2420" s="99">
        <v>4</v>
      </c>
      <c r="D2420" s="99" t="s">
        <v>9</v>
      </c>
      <c r="E2420" s="99" t="s">
        <v>105</v>
      </c>
      <c r="F2420" s="100">
        <v>111.8</v>
      </c>
    </row>
    <row r="2421" spans="1:6">
      <c r="A2421" s="98">
        <v>45198</v>
      </c>
      <c r="B2421" s="99" t="s">
        <v>118</v>
      </c>
      <c r="C2421" s="99">
        <v>33</v>
      </c>
      <c r="D2421" s="99" t="s">
        <v>112</v>
      </c>
      <c r="E2421" s="99" t="s">
        <v>113</v>
      </c>
      <c r="F2421" s="100">
        <v>980.34750000000008</v>
      </c>
    </row>
    <row r="2422" spans="1:6">
      <c r="A2422" s="98">
        <v>44933</v>
      </c>
      <c r="B2422" s="99" t="s">
        <v>118</v>
      </c>
      <c r="C2422" s="99">
        <v>75</v>
      </c>
      <c r="D2422" s="99" t="s">
        <v>110</v>
      </c>
      <c r="E2422" s="99" t="s">
        <v>115</v>
      </c>
      <c r="F2422" s="100">
        <v>1403.4375</v>
      </c>
    </row>
    <row r="2423" spans="1:6">
      <c r="A2423" s="98">
        <v>45046</v>
      </c>
      <c r="B2423" s="99" t="s">
        <v>117</v>
      </c>
      <c r="C2423" s="99">
        <v>37</v>
      </c>
      <c r="D2423" s="99" t="s">
        <v>114</v>
      </c>
      <c r="E2423" s="99" t="s">
        <v>113</v>
      </c>
      <c r="F2423" s="100">
        <v>816.12749999999994</v>
      </c>
    </row>
    <row r="2424" spans="1:6">
      <c r="A2424" s="98">
        <v>45139</v>
      </c>
      <c r="B2424" s="99" t="s">
        <v>119</v>
      </c>
      <c r="C2424" s="99">
        <v>550</v>
      </c>
      <c r="D2424" s="99" t="s">
        <v>112</v>
      </c>
      <c r="E2424" s="99" t="s">
        <v>113</v>
      </c>
      <c r="F2424" s="100">
        <v>11052.9375</v>
      </c>
    </row>
    <row r="2425" spans="1:6">
      <c r="A2425" s="98">
        <v>45291</v>
      </c>
      <c r="B2425" s="99" t="s">
        <v>117</v>
      </c>
      <c r="C2425" s="99">
        <v>5</v>
      </c>
      <c r="D2425" s="99" t="s">
        <v>6</v>
      </c>
      <c r="E2425" s="99" t="s">
        <v>108</v>
      </c>
      <c r="F2425" s="100">
        <v>218.45</v>
      </c>
    </row>
    <row r="2426" spans="1:6">
      <c r="A2426" s="98">
        <v>45094</v>
      </c>
      <c r="B2426" s="99" t="s">
        <v>107</v>
      </c>
      <c r="C2426" s="99">
        <v>575</v>
      </c>
      <c r="D2426" s="99" t="s">
        <v>9</v>
      </c>
      <c r="E2426" s="99" t="s">
        <v>113</v>
      </c>
      <c r="F2426" s="100">
        <v>9240.96875</v>
      </c>
    </row>
    <row r="2427" spans="1:6">
      <c r="A2427" s="98">
        <v>45102</v>
      </c>
      <c r="B2427" s="99" t="s">
        <v>119</v>
      </c>
      <c r="C2427" s="99">
        <v>5</v>
      </c>
      <c r="D2427" s="99" t="s">
        <v>6</v>
      </c>
      <c r="E2427" s="99" t="s">
        <v>106</v>
      </c>
      <c r="F2427" s="100">
        <v>218.45</v>
      </c>
    </row>
    <row r="2428" spans="1:6">
      <c r="A2428" s="98">
        <v>45088</v>
      </c>
      <c r="B2428" s="99" t="s">
        <v>118</v>
      </c>
      <c r="C2428" s="99">
        <v>250</v>
      </c>
      <c r="D2428" s="99" t="s">
        <v>110</v>
      </c>
      <c r="E2428" s="99" t="s">
        <v>111</v>
      </c>
      <c r="F2428" s="100">
        <v>4366.25</v>
      </c>
    </row>
    <row r="2429" spans="1:6">
      <c r="A2429" s="98">
        <v>45075</v>
      </c>
      <c r="B2429" s="99" t="s">
        <v>107</v>
      </c>
      <c r="C2429" s="99">
        <v>24</v>
      </c>
      <c r="D2429" s="99" t="s">
        <v>110</v>
      </c>
      <c r="E2429" s="99" t="s">
        <v>108</v>
      </c>
      <c r="F2429" s="100">
        <v>508.98</v>
      </c>
    </row>
    <row r="2430" spans="1:6">
      <c r="A2430" s="98">
        <v>45011</v>
      </c>
      <c r="B2430" s="99" t="s">
        <v>116</v>
      </c>
      <c r="C2430" s="99">
        <v>23</v>
      </c>
      <c r="D2430" s="99" t="s">
        <v>6</v>
      </c>
      <c r="E2430" s="99" t="s">
        <v>115</v>
      </c>
      <c r="F2430" s="100">
        <v>1004.8699999999999</v>
      </c>
    </row>
    <row r="2431" spans="1:6">
      <c r="A2431" s="98">
        <v>45010</v>
      </c>
      <c r="B2431" s="99" t="s">
        <v>117</v>
      </c>
      <c r="C2431" s="99">
        <v>30</v>
      </c>
      <c r="D2431" s="99" t="s">
        <v>9</v>
      </c>
      <c r="E2431" s="99" t="s">
        <v>106</v>
      </c>
      <c r="F2431" s="100">
        <v>712.72500000000002</v>
      </c>
    </row>
    <row r="2432" spans="1:6">
      <c r="A2432" s="98">
        <v>44995</v>
      </c>
      <c r="B2432" s="99" t="s">
        <v>117</v>
      </c>
      <c r="C2432" s="99">
        <v>175</v>
      </c>
      <c r="D2432" s="99" t="s">
        <v>6</v>
      </c>
      <c r="E2432" s="99" t="s">
        <v>109</v>
      </c>
      <c r="F2432" s="100">
        <v>5352.0249999999987</v>
      </c>
    </row>
    <row r="2433" spans="1:6">
      <c r="A2433" s="98">
        <v>45012</v>
      </c>
      <c r="B2433" s="99" t="s">
        <v>107</v>
      </c>
      <c r="C2433" s="99">
        <v>4</v>
      </c>
      <c r="D2433" s="99" t="s">
        <v>114</v>
      </c>
      <c r="E2433" s="99" t="s">
        <v>109</v>
      </c>
      <c r="F2433" s="100">
        <v>103.8</v>
      </c>
    </row>
    <row r="2434" spans="1:6">
      <c r="A2434" s="98">
        <v>45224</v>
      </c>
      <c r="B2434" s="99" t="s">
        <v>117</v>
      </c>
      <c r="C2434" s="99">
        <v>350</v>
      </c>
      <c r="D2434" s="99" t="s">
        <v>6</v>
      </c>
      <c r="E2434" s="99" t="s">
        <v>105</v>
      </c>
      <c r="F2434" s="100">
        <v>8792.6124999999975</v>
      </c>
    </row>
    <row r="2435" spans="1:6">
      <c r="A2435" s="98">
        <v>45236</v>
      </c>
      <c r="B2435" s="99" t="s">
        <v>117</v>
      </c>
      <c r="C2435" s="99">
        <v>100</v>
      </c>
      <c r="D2435" s="99" t="s">
        <v>9</v>
      </c>
      <c r="E2435" s="99" t="s">
        <v>106</v>
      </c>
      <c r="F2435" s="100">
        <v>1956.4999999999998</v>
      </c>
    </row>
    <row r="2436" spans="1:6">
      <c r="A2436" s="98">
        <v>45084</v>
      </c>
      <c r="B2436" s="99" t="s">
        <v>117</v>
      </c>
      <c r="C2436" s="99">
        <v>37</v>
      </c>
      <c r="D2436" s="99" t="s">
        <v>112</v>
      </c>
      <c r="E2436" s="99" t="s">
        <v>105</v>
      </c>
      <c r="F2436" s="100">
        <v>1099.1775</v>
      </c>
    </row>
    <row r="2437" spans="1:6">
      <c r="A2437" s="98">
        <v>44939</v>
      </c>
      <c r="B2437" s="99" t="s">
        <v>117</v>
      </c>
      <c r="C2437" s="99">
        <v>150</v>
      </c>
      <c r="D2437" s="99" t="s">
        <v>6</v>
      </c>
      <c r="E2437" s="99" t="s">
        <v>109</v>
      </c>
      <c r="F2437" s="100">
        <v>4587.4499999999989</v>
      </c>
    </row>
    <row r="2438" spans="1:6">
      <c r="A2438" s="98">
        <v>45190</v>
      </c>
      <c r="B2438" s="99" t="s">
        <v>117</v>
      </c>
      <c r="C2438" s="99">
        <v>3</v>
      </c>
      <c r="D2438" s="99" t="s">
        <v>114</v>
      </c>
      <c r="E2438" s="99" t="s">
        <v>105</v>
      </c>
      <c r="F2438" s="100">
        <v>77.849999999999994</v>
      </c>
    </row>
    <row r="2439" spans="1:6">
      <c r="A2439" s="98">
        <v>44976</v>
      </c>
      <c r="B2439" s="99" t="s">
        <v>107</v>
      </c>
      <c r="C2439" s="99">
        <v>39</v>
      </c>
      <c r="D2439" s="99" t="s">
        <v>9</v>
      </c>
      <c r="E2439" s="99" t="s">
        <v>115</v>
      </c>
      <c r="F2439" s="100">
        <v>926.54250000000002</v>
      </c>
    </row>
    <row r="2440" spans="1:6">
      <c r="A2440" s="98">
        <v>44970</v>
      </c>
      <c r="B2440" s="99" t="s">
        <v>118</v>
      </c>
      <c r="C2440" s="99">
        <v>9</v>
      </c>
      <c r="D2440" s="99" t="s">
        <v>110</v>
      </c>
      <c r="E2440" s="99" t="s">
        <v>106</v>
      </c>
      <c r="F2440" s="100">
        <v>224.54999999999998</v>
      </c>
    </row>
    <row r="2441" spans="1:6">
      <c r="A2441" s="98">
        <v>45045</v>
      </c>
      <c r="B2441" s="99" t="s">
        <v>119</v>
      </c>
      <c r="C2441" s="99">
        <v>27</v>
      </c>
      <c r="D2441" s="99" t="s">
        <v>110</v>
      </c>
      <c r="E2441" s="99" t="s">
        <v>106</v>
      </c>
      <c r="F2441" s="100">
        <v>572.60249999999996</v>
      </c>
    </row>
    <row r="2442" spans="1:6">
      <c r="A2442" s="98">
        <v>45220</v>
      </c>
      <c r="B2442" s="99" t="s">
        <v>117</v>
      </c>
      <c r="C2442" s="99">
        <v>1</v>
      </c>
      <c r="D2442" s="99" t="s">
        <v>6</v>
      </c>
      <c r="E2442" s="99" t="s">
        <v>106</v>
      </c>
      <c r="F2442" s="100">
        <v>43.69</v>
      </c>
    </row>
    <row r="2443" spans="1:6">
      <c r="A2443" s="98">
        <v>45125</v>
      </c>
      <c r="B2443" s="99" t="s">
        <v>117</v>
      </c>
      <c r="C2443" s="99">
        <v>525</v>
      </c>
      <c r="D2443" s="99" t="s">
        <v>114</v>
      </c>
      <c r="E2443" s="99" t="s">
        <v>113</v>
      </c>
      <c r="F2443" s="100">
        <v>7833.6562499999991</v>
      </c>
    </row>
    <row r="2444" spans="1:6">
      <c r="A2444" s="98">
        <v>45026</v>
      </c>
      <c r="B2444" s="99" t="s">
        <v>117</v>
      </c>
      <c r="C2444" s="99">
        <v>350</v>
      </c>
      <c r="D2444" s="99" t="s">
        <v>6</v>
      </c>
      <c r="E2444" s="99" t="s">
        <v>105</v>
      </c>
      <c r="F2444" s="100">
        <v>8792.6124999999975</v>
      </c>
    </row>
    <row r="2445" spans="1:6">
      <c r="A2445" s="98">
        <v>45194</v>
      </c>
      <c r="B2445" s="99" t="s">
        <v>116</v>
      </c>
      <c r="C2445" s="99">
        <v>44</v>
      </c>
      <c r="D2445" s="99" t="s">
        <v>110</v>
      </c>
      <c r="E2445" s="99" t="s">
        <v>105</v>
      </c>
      <c r="F2445" s="100">
        <v>933.13</v>
      </c>
    </row>
    <row r="2446" spans="1:6">
      <c r="A2446" s="98">
        <v>44995</v>
      </c>
      <c r="B2446" s="99" t="s">
        <v>117</v>
      </c>
      <c r="C2446" s="99">
        <v>5</v>
      </c>
      <c r="D2446" s="99" t="s">
        <v>112</v>
      </c>
      <c r="E2446" s="99" t="s">
        <v>115</v>
      </c>
      <c r="F2446" s="100">
        <v>174.75</v>
      </c>
    </row>
    <row r="2447" spans="1:6">
      <c r="A2447" s="98">
        <v>45098</v>
      </c>
      <c r="B2447" s="99" t="s">
        <v>119</v>
      </c>
      <c r="C2447" s="99">
        <v>4</v>
      </c>
      <c r="D2447" s="99" t="s">
        <v>114</v>
      </c>
      <c r="E2447" s="99" t="s">
        <v>106</v>
      </c>
      <c r="F2447" s="100">
        <v>103.8</v>
      </c>
    </row>
    <row r="2448" spans="1:6">
      <c r="A2448" s="98">
        <v>45138</v>
      </c>
      <c r="B2448" s="99" t="s">
        <v>117</v>
      </c>
      <c r="C2448" s="99">
        <v>49</v>
      </c>
      <c r="D2448" s="99" t="s">
        <v>114</v>
      </c>
      <c r="E2448" s="99" t="s">
        <v>115</v>
      </c>
      <c r="F2448" s="100">
        <v>953.66249999999991</v>
      </c>
    </row>
    <row r="2449" spans="1:6">
      <c r="A2449" s="98">
        <v>45163</v>
      </c>
      <c r="B2449" s="99" t="s">
        <v>119</v>
      </c>
      <c r="C2449" s="99">
        <v>375</v>
      </c>
      <c r="D2449" s="99" t="s">
        <v>110</v>
      </c>
      <c r="E2449" s="99" t="s">
        <v>111</v>
      </c>
      <c r="F2449" s="100">
        <v>5379.8437499999991</v>
      </c>
    </row>
    <row r="2450" spans="1:6">
      <c r="A2450" s="98">
        <v>45088</v>
      </c>
      <c r="B2450" s="99" t="s">
        <v>119</v>
      </c>
      <c r="C2450" s="99">
        <v>575</v>
      </c>
      <c r="D2450" s="99" t="s">
        <v>110</v>
      </c>
      <c r="E2450" s="99" t="s">
        <v>111</v>
      </c>
      <c r="F2450" s="100">
        <v>8249.0937499999982</v>
      </c>
    </row>
    <row r="2451" spans="1:6">
      <c r="A2451" s="98">
        <v>44956</v>
      </c>
      <c r="B2451" s="99" t="s">
        <v>118</v>
      </c>
      <c r="C2451" s="99">
        <v>200</v>
      </c>
      <c r="D2451" s="99" t="s">
        <v>110</v>
      </c>
      <c r="E2451" s="99" t="s">
        <v>108</v>
      </c>
      <c r="F2451" s="100">
        <v>3493</v>
      </c>
    </row>
    <row r="2452" spans="1:6">
      <c r="A2452" s="98">
        <v>44938</v>
      </c>
      <c r="B2452" s="99" t="s">
        <v>107</v>
      </c>
      <c r="C2452" s="99">
        <v>325</v>
      </c>
      <c r="D2452" s="99" t="s">
        <v>110</v>
      </c>
      <c r="E2452" s="99" t="s">
        <v>111</v>
      </c>
      <c r="F2452" s="100">
        <v>4662.5312499999991</v>
      </c>
    </row>
    <row r="2453" spans="1:6">
      <c r="A2453" s="98">
        <v>45080</v>
      </c>
      <c r="B2453" s="99" t="s">
        <v>116</v>
      </c>
      <c r="C2453" s="99">
        <v>6</v>
      </c>
      <c r="D2453" s="99" t="s">
        <v>9</v>
      </c>
      <c r="E2453" s="99" t="s">
        <v>113</v>
      </c>
      <c r="F2453" s="100">
        <v>167.7</v>
      </c>
    </row>
    <row r="2454" spans="1:6">
      <c r="A2454" s="98">
        <v>45117</v>
      </c>
      <c r="B2454" s="99" t="s">
        <v>119</v>
      </c>
      <c r="C2454" s="99">
        <v>9</v>
      </c>
      <c r="D2454" s="99" t="s">
        <v>6</v>
      </c>
      <c r="E2454" s="99" t="s">
        <v>113</v>
      </c>
      <c r="F2454" s="100">
        <v>393.21</v>
      </c>
    </row>
    <row r="2455" spans="1:6">
      <c r="A2455" s="98">
        <v>44979</v>
      </c>
      <c r="B2455" s="99" t="s">
        <v>119</v>
      </c>
      <c r="C2455" s="99">
        <v>37</v>
      </c>
      <c r="D2455" s="99" t="s">
        <v>9</v>
      </c>
      <c r="E2455" s="99" t="s">
        <v>109</v>
      </c>
      <c r="F2455" s="100">
        <v>879.02750000000003</v>
      </c>
    </row>
    <row r="2456" spans="1:6">
      <c r="A2456" s="98">
        <v>45088</v>
      </c>
      <c r="B2456" s="99" t="s">
        <v>107</v>
      </c>
      <c r="C2456" s="99">
        <v>3</v>
      </c>
      <c r="D2456" s="99" t="s">
        <v>9</v>
      </c>
      <c r="E2456" s="99" t="s">
        <v>111</v>
      </c>
      <c r="F2456" s="100">
        <v>83.85</v>
      </c>
    </row>
    <row r="2457" spans="1:6">
      <c r="A2457" s="98">
        <v>45010</v>
      </c>
      <c r="B2457" s="99" t="s">
        <v>117</v>
      </c>
      <c r="C2457" s="99">
        <v>12</v>
      </c>
      <c r="D2457" s="99" t="s">
        <v>114</v>
      </c>
      <c r="E2457" s="99" t="s">
        <v>113</v>
      </c>
      <c r="F2457" s="100">
        <v>311.39999999999998</v>
      </c>
    </row>
    <row r="2458" spans="1:6">
      <c r="A2458" s="98">
        <v>45145</v>
      </c>
      <c r="B2458" s="99" t="s">
        <v>116</v>
      </c>
      <c r="C2458" s="99">
        <v>40</v>
      </c>
      <c r="D2458" s="99" t="s">
        <v>110</v>
      </c>
      <c r="E2458" s="99" t="s">
        <v>106</v>
      </c>
      <c r="F2458" s="100">
        <v>848.3</v>
      </c>
    </row>
    <row r="2459" spans="1:6">
      <c r="A2459" s="98">
        <v>45001</v>
      </c>
      <c r="B2459" s="99" t="s">
        <v>117</v>
      </c>
      <c r="C2459" s="99">
        <v>7</v>
      </c>
      <c r="D2459" s="99" t="s">
        <v>6</v>
      </c>
      <c r="E2459" s="99" t="s">
        <v>113</v>
      </c>
      <c r="F2459" s="100">
        <v>305.83</v>
      </c>
    </row>
    <row r="2460" spans="1:6">
      <c r="A2460" s="98">
        <v>45291</v>
      </c>
      <c r="B2460" s="99" t="s">
        <v>118</v>
      </c>
      <c r="C2460" s="99">
        <v>30</v>
      </c>
      <c r="D2460" s="99" t="s">
        <v>6</v>
      </c>
      <c r="E2460" s="99" t="s">
        <v>115</v>
      </c>
      <c r="F2460" s="100">
        <v>1114.095</v>
      </c>
    </row>
    <row r="2461" spans="1:6">
      <c r="A2461" s="98">
        <v>45214</v>
      </c>
      <c r="B2461" s="99" t="s">
        <v>118</v>
      </c>
      <c r="C2461" s="99">
        <v>1</v>
      </c>
      <c r="D2461" s="99" t="s">
        <v>6</v>
      </c>
      <c r="E2461" s="99" t="s">
        <v>111</v>
      </c>
      <c r="F2461" s="100">
        <v>43.69</v>
      </c>
    </row>
    <row r="2462" spans="1:6">
      <c r="A2462" s="98">
        <v>44945</v>
      </c>
      <c r="B2462" s="99" t="s">
        <v>119</v>
      </c>
      <c r="C2462" s="99">
        <v>30</v>
      </c>
      <c r="D2462" s="99" t="s">
        <v>9</v>
      </c>
      <c r="E2462" s="99" t="s">
        <v>106</v>
      </c>
      <c r="F2462" s="100">
        <v>712.72500000000002</v>
      </c>
    </row>
    <row r="2463" spans="1:6">
      <c r="A2463" s="98">
        <v>45280</v>
      </c>
      <c r="B2463" s="99" t="s">
        <v>119</v>
      </c>
      <c r="C2463" s="99">
        <v>8</v>
      </c>
      <c r="D2463" s="99" t="s">
        <v>112</v>
      </c>
      <c r="E2463" s="99" t="s">
        <v>111</v>
      </c>
      <c r="F2463" s="100">
        <v>279.60000000000002</v>
      </c>
    </row>
    <row r="2464" spans="1:6">
      <c r="A2464" s="98">
        <v>44964</v>
      </c>
      <c r="B2464" s="99" t="s">
        <v>118</v>
      </c>
      <c r="C2464" s="99">
        <v>1</v>
      </c>
      <c r="D2464" s="99" t="s">
        <v>6</v>
      </c>
      <c r="E2464" s="99" t="s">
        <v>113</v>
      </c>
      <c r="F2464" s="100">
        <v>43.69</v>
      </c>
    </row>
    <row r="2465" spans="1:6">
      <c r="A2465" s="98">
        <v>45233</v>
      </c>
      <c r="B2465" s="99" t="s">
        <v>117</v>
      </c>
      <c r="C2465" s="99">
        <v>9</v>
      </c>
      <c r="D2465" s="99" t="s">
        <v>112</v>
      </c>
      <c r="E2465" s="99" t="s">
        <v>111</v>
      </c>
      <c r="F2465" s="100">
        <v>314.55</v>
      </c>
    </row>
    <row r="2466" spans="1:6">
      <c r="A2466" s="98">
        <v>45289</v>
      </c>
      <c r="B2466" s="99" t="s">
        <v>117</v>
      </c>
      <c r="C2466" s="99">
        <v>42</v>
      </c>
      <c r="D2466" s="99" t="s">
        <v>110</v>
      </c>
      <c r="E2466" s="99" t="s">
        <v>109</v>
      </c>
      <c r="F2466" s="100">
        <v>890.71500000000003</v>
      </c>
    </row>
    <row r="2467" spans="1:6">
      <c r="A2467" s="98">
        <v>45211</v>
      </c>
      <c r="B2467" s="99" t="s">
        <v>118</v>
      </c>
      <c r="C2467" s="99">
        <v>225</v>
      </c>
      <c r="D2467" s="99" t="s">
        <v>9</v>
      </c>
      <c r="E2467" s="99" t="s">
        <v>108</v>
      </c>
      <c r="F2467" s="100">
        <v>4402.1249999999991</v>
      </c>
    </row>
    <row r="2468" spans="1:6">
      <c r="A2468" s="98">
        <v>44981</v>
      </c>
      <c r="B2468" s="99" t="s">
        <v>119</v>
      </c>
      <c r="C2468" s="99">
        <v>8</v>
      </c>
      <c r="D2468" s="99" t="s">
        <v>6</v>
      </c>
      <c r="E2468" s="99" t="s">
        <v>115</v>
      </c>
      <c r="F2468" s="100">
        <v>349.52</v>
      </c>
    </row>
    <row r="2469" spans="1:6">
      <c r="A2469" s="98">
        <v>44938</v>
      </c>
      <c r="B2469" s="99" t="s">
        <v>118</v>
      </c>
      <c r="C2469" s="99">
        <v>500</v>
      </c>
      <c r="D2469" s="99" t="s">
        <v>9</v>
      </c>
      <c r="E2469" s="99" t="s">
        <v>115</v>
      </c>
      <c r="F2469" s="100">
        <v>8035.625</v>
      </c>
    </row>
    <row r="2470" spans="1:6">
      <c r="A2470" s="98">
        <v>45279</v>
      </c>
      <c r="B2470" s="99" t="s">
        <v>117</v>
      </c>
      <c r="C2470" s="99">
        <v>125</v>
      </c>
      <c r="D2470" s="99" t="s">
        <v>9</v>
      </c>
      <c r="E2470" s="99" t="s">
        <v>111</v>
      </c>
      <c r="F2470" s="100">
        <v>2445.6249999999995</v>
      </c>
    </row>
    <row r="2471" spans="1:6">
      <c r="A2471" s="98">
        <v>45020</v>
      </c>
      <c r="B2471" s="99" t="s">
        <v>116</v>
      </c>
      <c r="C2471" s="99">
        <v>8</v>
      </c>
      <c r="D2471" s="99" t="s">
        <v>112</v>
      </c>
      <c r="E2471" s="99" t="s">
        <v>113</v>
      </c>
      <c r="F2471" s="100">
        <v>279.60000000000002</v>
      </c>
    </row>
    <row r="2472" spans="1:6">
      <c r="A2472" s="98">
        <v>45085</v>
      </c>
      <c r="B2472" s="99" t="s">
        <v>117</v>
      </c>
      <c r="C2472" s="99">
        <v>8</v>
      </c>
      <c r="D2472" s="99" t="s">
        <v>110</v>
      </c>
      <c r="E2472" s="99" t="s">
        <v>109</v>
      </c>
      <c r="F2472" s="100">
        <v>199.6</v>
      </c>
    </row>
    <row r="2473" spans="1:6">
      <c r="A2473" s="98">
        <v>44970</v>
      </c>
      <c r="B2473" s="99" t="s">
        <v>117</v>
      </c>
      <c r="C2473" s="99">
        <v>525</v>
      </c>
      <c r="D2473" s="99" t="s">
        <v>110</v>
      </c>
      <c r="E2473" s="99" t="s">
        <v>111</v>
      </c>
      <c r="F2473" s="100">
        <v>7531.7812499999991</v>
      </c>
    </row>
    <row r="2474" spans="1:6">
      <c r="A2474" s="98">
        <v>45037</v>
      </c>
      <c r="B2474" s="99" t="s">
        <v>117</v>
      </c>
      <c r="C2474" s="99">
        <v>24</v>
      </c>
      <c r="D2474" s="99" t="s">
        <v>6</v>
      </c>
      <c r="E2474" s="99" t="s">
        <v>106</v>
      </c>
      <c r="F2474" s="100">
        <v>891.27599999999995</v>
      </c>
    </row>
    <row r="2475" spans="1:6">
      <c r="A2475" s="98">
        <v>45072</v>
      </c>
      <c r="B2475" s="99" t="s">
        <v>119</v>
      </c>
      <c r="C2475" s="99">
        <v>48</v>
      </c>
      <c r="D2475" s="99" t="s">
        <v>110</v>
      </c>
      <c r="E2475" s="99" t="s">
        <v>113</v>
      </c>
      <c r="F2475" s="100">
        <v>898.19999999999993</v>
      </c>
    </row>
    <row r="2476" spans="1:6">
      <c r="A2476" s="98">
        <v>45056</v>
      </c>
      <c r="B2476" s="99" t="s">
        <v>116</v>
      </c>
      <c r="C2476" s="99">
        <v>12</v>
      </c>
      <c r="D2476" s="99" t="s">
        <v>114</v>
      </c>
      <c r="E2476" s="99" t="s">
        <v>106</v>
      </c>
      <c r="F2476" s="100">
        <v>311.39999999999998</v>
      </c>
    </row>
    <row r="2477" spans="1:6">
      <c r="A2477" s="98">
        <v>45255</v>
      </c>
      <c r="B2477" s="99" t="s">
        <v>118</v>
      </c>
      <c r="C2477" s="99">
        <v>175</v>
      </c>
      <c r="D2477" s="99" t="s">
        <v>9</v>
      </c>
      <c r="E2477" s="99" t="s">
        <v>106</v>
      </c>
      <c r="F2477" s="100">
        <v>3423.8749999999995</v>
      </c>
    </row>
    <row r="2478" spans="1:6">
      <c r="A2478" s="98">
        <v>45126</v>
      </c>
      <c r="B2478" s="99" t="s">
        <v>116</v>
      </c>
      <c r="C2478" s="99">
        <v>24</v>
      </c>
      <c r="D2478" s="99" t="s">
        <v>6</v>
      </c>
      <c r="E2478" s="99" t="s">
        <v>113</v>
      </c>
      <c r="F2478" s="100">
        <v>891.27599999999995</v>
      </c>
    </row>
    <row r="2479" spans="1:6">
      <c r="A2479" s="98">
        <v>45115</v>
      </c>
      <c r="B2479" s="99" t="s">
        <v>107</v>
      </c>
      <c r="C2479" s="99">
        <v>28</v>
      </c>
      <c r="D2479" s="99" t="s">
        <v>112</v>
      </c>
      <c r="E2479" s="99" t="s">
        <v>108</v>
      </c>
      <c r="F2479" s="100">
        <v>831.81000000000006</v>
      </c>
    </row>
    <row r="2480" spans="1:6">
      <c r="A2480" s="98">
        <v>44957</v>
      </c>
      <c r="B2480" s="99" t="s">
        <v>117</v>
      </c>
      <c r="C2480" s="99">
        <v>250</v>
      </c>
      <c r="D2480" s="99" t="s">
        <v>9</v>
      </c>
      <c r="E2480" s="99" t="s">
        <v>105</v>
      </c>
      <c r="F2480" s="100">
        <v>4891.2499999999991</v>
      </c>
    </row>
    <row r="2481" spans="1:6">
      <c r="A2481" s="98">
        <v>44974</v>
      </c>
      <c r="B2481" s="99" t="s">
        <v>119</v>
      </c>
      <c r="C2481" s="99">
        <v>18</v>
      </c>
      <c r="D2481" s="99" t="s">
        <v>112</v>
      </c>
      <c r="E2481" s="99" t="s">
        <v>108</v>
      </c>
      <c r="F2481" s="100">
        <v>629.1</v>
      </c>
    </row>
    <row r="2482" spans="1:6">
      <c r="A2482" s="98">
        <v>45276</v>
      </c>
      <c r="B2482" s="99" t="s">
        <v>119</v>
      </c>
      <c r="C2482" s="99">
        <v>5</v>
      </c>
      <c r="D2482" s="99" t="s">
        <v>110</v>
      </c>
      <c r="E2482" s="99" t="s">
        <v>108</v>
      </c>
      <c r="F2482" s="100">
        <v>124.75</v>
      </c>
    </row>
    <row r="2483" spans="1:6">
      <c r="A2483" s="98">
        <v>45291</v>
      </c>
      <c r="B2483" s="99" t="s">
        <v>117</v>
      </c>
      <c r="C2483" s="99">
        <v>44</v>
      </c>
      <c r="D2483" s="99" t="s">
        <v>6</v>
      </c>
      <c r="E2483" s="99" t="s">
        <v>108</v>
      </c>
      <c r="F2483" s="100">
        <v>1634.0059999999999</v>
      </c>
    </row>
    <row r="2484" spans="1:6">
      <c r="A2484" s="98">
        <v>44973</v>
      </c>
      <c r="B2484" s="99" t="s">
        <v>117</v>
      </c>
      <c r="C2484" s="99">
        <v>275</v>
      </c>
      <c r="D2484" s="99" t="s">
        <v>9</v>
      </c>
      <c r="E2484" s="99" t="s">
        <v>109</v>
      </c>
      <c r="F2484" s="100">
        <v>4419.59375</v>
      </c>
    </row>
    <row r="2485" spans="1:6">
      <c r="A2485" s="98">
        <v>45081</v>
      </c>
      <c r="B2485" s="99" t="s">
        <v>119</v>
      </c>
      <c r="C2485" s="99">
        <v>9</v>
      </c>
      <c r="D2485" s="99" t="s">
        <v>114</v>
      </c>
      <c r="E2485" s="99" t="s">
        <v>115</v>
      </c>
      <c r="F2485" s="100">
        <v>233.54999999999998</v>
      </c>
    </row>
    <row r="2486" spans="1:6">
      <c r="A2486" s="98">
        <v>45133</v>
      </c>
      <c r="B2486" s="99" t="s">
        <v>119</v>
      </c>
      <c r="C2486" s="99">
        <v>30</v>
      </c>
      <c r="D2486" s="99" t="s">
        <v>112</v>
      </c>
      <c r="E2486" s="99" t="s">
        <v>111</v>
      </c>
      <c r="F2486" s="100">
        <v>891.22500000000014</v>
      </c>
    </row>
    <row r="2487" spans="1:6">
      <c r="A2487" s="98">
        <v>45000</v>
      </c>
      <c r="B2487" s="99" t="s">
        <v>119</v>
      </c>
      <c r="C2487" s="99">
        <v>150</v>
      </c>
      <c r="D2487" s="99" t="s">
        <v>112</v>
      </c>
      <c r="E2487" s="99" t="s">
        <v>109</v>
      </c>
      <c r="F2487" s="100">
        <v>3669.75</v>
      </c>
    </row>
    <row r="2488" spans="1:6">
      <c r="A2488" s="98">
        <v>45246</v>
      </c>
      <c r="B2488" s="99" t="s">
        <v>116</v>
      </c>
      <c r="C2488" s="99">
        <v>6</v>
      </c>
      <c r="D2488" s="99" t="s">
        <v>112</v>
      </c>
      <c r="E2488" s="99" t="s">
        <v>106</v>
      </c>
      <c r="F2488" s="100">
        <v>209.70000000000002</v>
      </c>
    </row>
    <row r="2489" spans="1:6">
      <c r="A2489" s="98">
        <v>45079</v>
      </c>
      <c r="B2489" s="99" t="s">
        <v>119</v>
      </c>
      <c r="C2489" s="99">
        <v>28</v>
      </c>
      <c r="D2489" s="99" t="s">
        <v>114</v>
      </c>
      <c r="E2489" s="99" t="s">
        <v>109</v>
      </c>
      <c r="F2489" s="100">
        <v>617.6099999999999</v>
      </c>
    </row>
    <row r="2490" spans="1:6">
      <c r="A2490" s="98">
        <v>44983</v>
      </c>
      <c r="B2490" s="99" t="s">
        <v>119</v>
      </c>
      <c r="C2490" s="99">
        <v>475</v>
      </c>
      <c r="D2490" s="99" t="s">
        <v>110</v>
      </c>
      <c r="E2490" s="99" t="s">
        <v>108</v>
      </c>
      <c r="F2490" s="100">
        <v>6814.4687499999991</v>
      </c>
    </row>
    <row r="2491" spans="1:6">
      <c r="A2491" s="98">
        <v>45115</v>
      </c>
      <c r="B2491" s="99" t="s">
        <v>119</v>
      </c>
      <c r="C2491" s="99">
        <v>39</v>
      </c>
      <c r="D2491" s="99" t="s">
        <v>110</v>
      </c>
      <c r="E2491" s="99" t="s">
        <v>111</v>
      </c>
      <c r="F2491" s="100">
        <v>827.09249999999997</v>
      </c>
    </row>
    <row r="2492" spans="1:6">
      <c r="A2492" s="98">
        <v>45020</v>
      </c>
      <c r="B2492" s="99" t="s">
        <v>118</v>
      </c>
      <c r="C2492" s="99">
        <v>425</v>
      </c>
      <c r="D2492" s="99" t="s">
        <v>6</v>
      </c>
      <c r="E2492" s="99" t="s">
        <v>108</v>
      </c>
      <c r="F2492" s="100">
        <v>10676.743749999998</v>
      </c>
    </row>
    <row r="2493" spans="1:6">
      <c r="A2493" s="98">
        <v>45129</v>
      </c>
      <c r="B2493" s="99" t="s">
        <v>119</v>
      </c>
      <c r="C2493" s="99">
        <v>150</v>
      </c>
      <c r="D2493" s="99" t="s">
        <v>9</v>
      </c>
      <c r="E2493" s="99" t="s">
        <v>108</v>
      </c>
      <c r="F2493" s="100">
        <v>2934.7499999999995</v>
      </c>
    </row>
    <row r="2494" spans="1:6">
      <c r="A2494" s="98">
        <v>45078</v>
      </c>
      <c r="B2494" s="99" t="s">
        <v>117</v>
      </c>
      <c r="C2494" s="99">
        <v>225</v>
      </c>
      <c r="D2494" s="99" t="s">
        <v>110</v>
      </c>
      <c r="E2494" s="99" t="s">
        <v>109</v>
      </c>
      <c r="F2494" s="100">
        <v>3929.625</v>
      </c>
    </row>
    <row r="2495" spans="1:6">
      <c r="A2495" s="98">
        <v>44953</v>
      </c>
      <c r="B2495" s="99" t="s">
        <v>119</v>
      </c>
      <c r="C2495" s="99">
        <v>525</v>
      </c>
      <c r="D2495" s="99" t="s">
        <v>9</v>
      </c>
      <c r="E2495" s="99" t="s">
        <v>115</v>
      </c>
      <c r="F2495" s="100">
        <v>8437.40625</v>
      </c>
    </row>
    <row r="2496" spans="1:6">
      <c r="A2496" s="98">
        <v>45264</v>
      </c>
      <c r="B2496" s="99" t="s">
        <v>117</v>
      </c>
      <c r="C2496" s="99">
        <v>375</v>
      </c>
      <c r="D2496" s="99" t="s">
        <v>9</v>
      </c>
      <c r="E2496" s="99" t="s">
        <v>106</v>
      </c>
      <c r="F2496" s="100">
        <v>6026.71875</v>
      </c>
    </row>
    <row r="2497" spans="1:6">
      <c r="A2497" s="98">
        <v>44971</v>
      </c>
      <c r="B2497" s="99" t="s">
        <v>116</v>
      </c>
      <c r="C2497" s="99">
        <v>225</v>
      </c>
      <c r="D2497" s="99" t="s">
        <v>114</v>
      </c>
      <c r="E2497" s="99" t="s">
        <v>111</v>
      </c>
      <c r="F2497" s="100">
        <v>4087.125</v>
      </c>
    </row>
    <row r="2498" spans="1:6">
      <c r="A2498" s="98">
        <v>44945</v>
      </c>
      <c r="B2498" s="99" t="s">
        <v>107</v>
      </c>
      <c r="C2498" s="99">
        <v>525</v>
      </c>
      <c r="D2498" s="99" t="s">
        <v>112</v>
      </c>
      <c r="E2498" s="99" t="s">
        <v>108</v>
      </c>
      <c r="F2498" s="100">
        <v>10550.53125</v>
      </c>
    </row>
    <row r="2499" spans="1:6">
      <c r="A2499" s="98">
        <v>44955</v>
      </c>
      <c r="B2499" s="99" t="s">
        <v>107</v>
      </c>
      <c r="C2499" s="99">
        <v>575</v>
      </c>
      <c r="D2499" s="99" t="s">
        <v>114</v>
      </c>
      <c r="E2499" s="99" t="s">
        <v>109</v>
      </c>
      <c r="F2499" s="100">
        <v>8579.71875</v>
      </c>
    </row>
    <row r="2500" spans="1:6">
      <c r="A2500" s="98">
        <v>44944</v>
      </c>
      <c r="B2500" s="99" t="s">
        <v>119</v>
      </c>
      <c r="C2500" s="99">
        <v>575</v>
      </c>
      <c r="D2500" s="99" t="s">
        <v>6</v>
      </c>
      <c r="E2500" s="99" t="s">
        <v>111</v>
      </c>
      <c r="F2500" s="100">
        <v>14445.006249999997</v>
      </c>
    </row>
    <row r="2501" spans="1:6">
      <c r="A2501" s="98">
        <v>45015</v>
      </c>
      <c r="B2501" s="99" t="s">
        <v>119</v>
      </c>
      <c r="C2501" s="99">
        <v>3</v>
      </c>
      <c r="D2501" s="99" t="s">
        <v>9</v>
      </c>
      <c r="E2501" s="99" t="s">
        <v>111</v>
      </c>
      <c r="F2501" s="100">
        <v>83.85</v>
      </c>
    </row>
    <row r="2502" spans="1:6">
      <c r="A2502" s="98">
        <v>45117</v>
      </c>
      <c r="B2502" s="99" t="s">
        <v>119</v>
      </c>
      <c r="C2502" s="99">
        <v>16</v>
      </c>
      <c r="D2502" s="99" t="s">
        <v>6</v>
      </c>
      <c r="E2502" s="99" t="s">
        <v>113</v>
      </c>
      <c r="F2502" s="100">
        <v>699.04</v>
      </c>
    </row>
    <row r="2503" spans="1:6">
      <c r="A2503" s="98">
        <v>45059</v>
      </c>
      <c r="B2503" s="99" t="s">
        <v>116</v>
      </c>
      <c r="C2503" s="99">
        <v>350</v>
      </c>
      <c r="D2503" s="99" t="s">
        <v>6</v>
      </c>
      <c r="E2503" s="99" t="s">
        <v>105</v>
      </c>
      <c r="F2503" s="100">
        <v>8792.6124999999975</v>
      </c>
    </row>
    <row r="2504" spans="1:6">
      <c r="A2504" s="98">
        <v>44969</v>
      </c>
      <c r="B2504" s="99" t="s">
        <v>119</v>
      </c>
      <c r="C2504" s="99">
        <v>5</v>
      </c>
      <c r="D2504" s="99" t="s">
        <v>112</v>
      </c>
      <c r="E2504" s="99" t="s">
        <v>111</v>
      </c>
      <c r="F2504" s="100">
        <v>174.75</v>
      </c>
    </row>
    <row r="2505" spans="1:6">
      <c r="A2505" s="98">
        <v>45134</v>
      </c>
      <c r="B2505" s="99" t="s">
        <v>117</v>
      </c>
      <c r="C2505" s="99">
        <v>100</v>
      </c>
      <c r="D2505" s="99" t="s">
        <v>110</v>
      </c>
      <c r="E2505" s="99" t="s">
        <v>115</v>
      </c>
      <c r="F2505" s="100">
        <v>1746.5</v>
      </c>
    </row>
    <row r="2506" spans="1:6">
      <c r="A2506" s="98">
        <v>45085</v>
      </c>
      <c r="B2506" s="99" t="s">
        <v>107</v>
      </c>
      <c r="C2506" s="99">
        <v>525</v>
      </c>
      <c r="D2506" s="99" t="s">
        <v>6</v>
      </c>
      <c r="E2506" s="99" t="s">
        <v>113</v>
      </c>
      <c r="F2506" s="100">
        <v>13188.918749999997</v>
      </c>
    </row>
    <row r="2507" spans="1:6">
      <c r="A2507" s="98">
        <v>44954</v>
      </c>
      <c r="B2507" s="99" t="s">
        <v>118</v>
      </c>
      <c r="C2507" s="99">
        <v>575</v>
      </c>
      <c r="D2507" s="99" t="s">
        <v>9</v>
      </c>
      <c r="E2507" s="99" t="s">
        <v>108</v>
      </c>
      <c r="F2507" s="100">
        <v>9240.96875</v>
      </c>
    </row>
    <row r="2508" spans="1:6">
      <c r="A2508" s="98">
        <v>45124</v>
      </c>
      <c r="B2508" s="99" t="s">
        <v>107</v>
      </c>
      <c r="C2508" s="99">
        <v>550</v>
      </c>
      <c r="D2508" s="99" t="s">
        <v>112</v>
      </c>
      <c r="E2508" s="99" t="s">
        <v>108</v>
      </c>
      <c r="F2508" s="100">
        <v>11052.9375</v>
      </c>
    </row>
    <row r="2509" spans="1:6">
      <c r="A2509" s="98">
        <v>45259</v>
      </c>
      <c r="B2509" s="99" t="s">
        <v>107</v>
      </c>
      <c r="C2509" s="99">
        <v>500</v>
      </c>
      <c r="D2509" s="99" t="s">
        <v>6</v>
      </c>
      <c r="E2509" s="99" t="s">
        <v>111</v>
      </c>
      <c r="F2509" s="100">
        <v>12560.874999999998</v>
      </c>
    </row>
    <row r="2510" spans="1:6">
      <c r="A2510" s="98">
        <v>44988</v>
      </c>
      <c r="B2510" s="99" t="s">
        <v>117</v>
      </c>
      <c r="C2510" s="99">
        <v>250</v>
      </c>
      <c r="D2510" s="99" t="s">
        <v>110</v>
      </c>
      <c r="E2510" s="99" t="s">
        <v>115</v>
      </c>
      <c r="F2510" s="100">
        <v>4366.25</v>
      </c>
    </row>
    <row r="2511" spans="1:6">
      <c r="A2511" s="98">
        <v>45155</v>
      </c>
      <c r="B2511" s="99" t="s">
        <v>116</v>
      </c>
      <c r="C2511" s="99">
        <v>6</v>
      </c>
      <c r="D2511" s="99" t="s">
        <v>110</v>
      </c>
      <c r="E2511" s="99" t="s">
        <v>108</v>
      </c>
      <c r="F2511" s="100">
        <v>149.69999999999999</v>
      </c>
    </row>
    <row r="2512" spans="1:6">
      <c r="A2512" s="98">
        <v>45152</v>
      </c>
      <c r="B2512" s="99" t="s">
        <v>119</v>
      </c>
      <c r="C2512" s="99">
        <v>300</v>
      </c>
      <c r="D2512" s="99" t="s">
        <v>110</v>
      </c>
      <c r="E2512" s="99" t="s">
        <v>115</v>
      </c>
      <c r="F2512" s="100">
        <v>4303.8749999999991</v>
      </c>
    </row>
    <row r="2513" spans="1:6">
      <c r="A2513" s="98">
        <v>44987</v>
      </c>
      <c r="B2513" s="99" t="s">
        <v>117</v>
      </c>
      <c r="C2513" s="99">
        <v>43</v>
      </c>
      <c r="D2513" s="99" t="s">
        <v>112</v>
      </c>
      <c r="E2513" s="99" t="s">
        <v>113</v>
      </c>
      <c r="F2513" s="100">
        <v>1277.4225000000001</v>
      </c>
    </row>
    <row r="2514" spans="1:6">
      <c r="A2514" s="98">
        <v>45120</v>
      </c>
      <c r="B2514" s="99" t="s">
        <v>117</v>
      </c>
      <c r="C2514" s="99">
        <v>175</v>
      </c>
      <c r="D2514" s="99" t="s">
        <v>112</v>
      </c>
      <c r="E2514" s="99" t="s">
        <v>108</v>
      </c>
      <c r="F2514" s="100">
        <v>4281.375</v>
      </c>
    </row>
    <row r="2515" spans="1:6">
      <c r="A2515" s="98">
        <v>45050</v>
      </c>
      <c r="B2515" s="99" t="s">
        <v>116</v>
      </c>
      <c r="C2515" s="99">
        <v>35</v>
      </c>
      <c r="D2515" s="99" t="s">
        <v>9</v>
      </c>
      <c r="E2515" s="99" t="s">
        <v>113</v>
      </c>
      <c r="F2515" s="100">
        <v>831.51250000000005</v>
      </c>
    </row>
    <row r="2516" spans="1:6">
      <c r="A2516" s="98">
        <v>45291</v>
      </c>
      <c r="B2516" s="99" t="s">
        <v>117</v>
      </c>
      <c r="C2516" s="99">
        <v>7</v>
      </c>
      <c r="D2516" s="99" t="s">
        <v>114</v>
      </c>
      <c r="E2516" s="99" t="s">
        <v>108</v>
      </c>
      <c r="F2516" s="100">
        <v>181.65</v>
      </c>
    </row>
    <row r="2517" spans="1:6">
      <c r="A2517" s="98">
        <v>45076</v>
      </c>
      <c r="B2517" s="99" t="s">
        <v>117</v>
      </c>
      <c r="C2517" s="99">
        <v>6</v>
      </c>
      <c r="D2517" s="99" t="s">
        <v>112</v>
      </c>
      <c r="E2517" s="99" t="s">
        <v>115</v>
      </c>
      <c r="F2517" s="100">
        <v>209.70000000000002</v>
      </c>
    </row>
    <row r="2518" spans="1:6">
      <c r="A2518" s="98">
        <v>45125</v>
      </c>
      <c r="B2518" s="99" t="s">
        <v>116</v>
      </c>
      <c r="C2518" s="99">
        <v>13</v>
      </c>
      <c r="D2518" s="99" t="s">
        <v>9</v>
      </c>
      <c r="E2518" s="99" t="s">
        <v>113</v>
      </c>
      <c r="F2518" s="100">
        <v>363.34999999999997</v>
      </c>
    </row>
    <row r="2519" spans="1:6">
      <c r="A2519" s="98">
        <v>45060</v>
      </c>
      <c r="B2519" s="99" t="s">
        <v>107</v>
      </c>
      <c r="C2519" s="99">
        <v>575</v>
      </c>
      <c r="D2519" s="99" t="s">
        <v>110</v>
      </c>
      <c r="E2519" s="99" t="s">
        <v>109</v>
      </c>
      <c r="F2519" s="100">
        <v>8249.0937499999982</v>
      </c>
    </row>
    <row r="2520" spans="1:6">
      <c r="A2520" s="98">
        <v>44986</v>
      </c>
      <c r="B2520" s="99" t="s">
        <v>116</v>
      </c>
      <c r="C2520" s="99">
        <v>150</v>
      </c>
      <c r="D2520" s="99" t="s">
        <v>112</v>
      </c>
      <c r="E2520" s="99" t="s">
        <v>113</v>
      </c>
      <c r="F2520" s="100">
        <v>3669.75</v>
      </c>
    </row>
    <row r="2521" spans="1:6">
      <c r="A2521" s="98">
        <v>45016</v>
      </c>
      <c r="B2521" s="99" t="s">
        <v>116</v>
      </c>
      <c r="C2521" s="99">
        <v>17</v>
      </c>
      <c r="D2521" s="99" t="s">
        <v>114</v>
      </c>
      <c r="E2521" s="99" t="s">
        <v>109</v>
      </c>
      <c r="F2521" s="100">
        <v>441.15</v>
      </c>
    </row>
    <row r="2522" spans="1:6">
      <c r="A2522" s="98">
        <v>45288</v>
      </c>
      <c r="B2522" s="99" t="s">
        <v>118</v>
      </c>
      <c r="C2522" s="99">
        <v>5</v>
      </c>
      <c r="D2522" s="99" t="s">
        <v>112</v>
      </c>
      <c r="E2522" s="99" t="s">
        <v>111</v>
      </c>
      <c r="F2522" s="100">
        <v>174.75</v>
      </c>
    </row>
    <row r="2523" spans="1:6">
      <c r="A2523" s="98">
        <v>45210</v>
      </c>
      <c r="B2523" s="99" t="s">
        <v>117</v>
      </c>
      <c r="C2523" s="99">
        <v>4</v>
      </c>
      <c r="D2523" s="99" t="s">
        <v>112</v>
      </c>
      <c r="E2523" s="99" t="s">
        <v>115</v>
      </c>
      <c r="F2523" s="100">
        <v>139.80000000000001</v>
      </c>
    </row>
    <row r="2524" spans="1:6">
      <c r="A2524" s="98">
        <v>45111</v>
      </c>
      <c r="B2524" s="99" t="s">
        <v>119</v>
      </c>
      <c r="C2524" s="99">
        <v>21</v>
      </c>
      <c r="D2524" s="99" t="s">
        <v>6</v>
      </c>
      <c r="E2524" s="99" t="s">
        <v>115</v>
      </c>
      <c r="F2524" s="100">
        <v>917.49</v>
      </c>
    </row>
    <row r="2525" spans="1:6">
      <c r="A2525" s="98">
        <v>44929</v>
      </c>
      <c r="B2525" s="99" t="s">
        <v>119</v>
      </c>
      <c r="C2525" s="99">
        <v>525</v>
      </c>
      <c r="D2525" s="99" t="s">
        <v>112</v>
      </c>
      <c r="E2525" s="99" t="s">
        <v>109</v>
      </c>
      <c r="F2525" s="100">
        <v>10550.53125</v>
      </c>
    </row>
    <row r="2526" spans="1:6">
      <c r="A2526" s="98">
        <v>45142</v>
      </c>
      <c r="B2526" s="99" t="s">
        <v>117</v>
      </c>
      <c r="C2526" s="99">
        <v>20</v>
      </c>
      <c r="D2526" s="99" t="s">
        <v>114</v>
      </c>
      <c r="E2526" s="99" t="s">
        <v>115</v>
      </c>
      <c r="F2526" s="100">
        <v>519</v>
      </c>
    </row>
    <row r="2527" spans="1:6">
      <c r="A2527" s="98">
        <v>45186</v>
      </c>
      <c r="B2527" s="99" t="s">
        <v>107</v>
      </c>
      <c r="C2527" s="99">
        <v>2</v>
      </c>
      <c r="D2527" s="99" t="s">
        <v>6</v>
      </c>
      <c r="E2527" s="99" t="s">
        <v>111</v>
      </c>
      <c r="F2527" s="100">
        <v>87.38</v>
      </c>
    </row>
    <row r="2528" spans="1:6">
      <c r="A2528" s="98">
        <v>45032</v>
      </c>
      <c r="B2528" s="99" t="s">
        <v>119</v>
      </c>
      <c r="C2528" s="99">
        <v>8</v>
      </c>
      <c r="D2528" s="99" t="s">
        <v>110</v>
      </c>
      <c r="E2528" s="99" t="s">
        <v>105</v>
      </c>
      <c r="F2528" s="100">
        <v>199.6</v>
      </c>
    </row>
    <row r="2529" spans="1:6">
      <c r="A2529" s="98">
        <v>45023</v>
      </c>
      <c r="B2529" s="99" t="s">
        <v>117</v>
      </c>
      <c r="C2529" s="99">
        <v>300</v>
      </c>
      <c r="D2529" s="99" t="s">
        <v>112</v>
      </c>
      <c r="E2529" s="99" t="s">
        <v>109</v>
      </c>
      <c r="F2529" s="100">
        <v>6028.875</v>
      </c>
    </row>
    <row r="2530" spans="1:6">
      <c r="A2530" s="98">
        <v>45095</v>
      </c>
      <c r="B2530" s="99" t="s">
        <v>116</v>
      </c>
      <c r="C2530" s="99">
        <v>19</v>
      </c>
      <c r="D2530" s="99" t="s">
        <v>110</v>
      </c>
      <c r="E2530" s="99" t="s">
        <v>105</v>
      </c>
      <c r="F2530" s="100">
        <v>474.05</v>
      </c>
    </row>
    <row r="2531" spans="1:6">
      <c r="A2531" s="98">
        <v>45251</v>
      </c>
      <c r="B2531" s="99" t="s">
        <v>117</v>
      </c>
      <c r="C2531" s="99">
        <v>6</v>
      </c>
      <c r="D2531" s="99" t="s">
        <v>114</v>
      </c>
      <c r="E2531" s="99" t="s">
        <v>109</v>
      </c>
      <c r="F2531" s="100">
        <v>155.69999999999999</v>
      </c>
    </row>
    <row r="2532" spans="1:6">
      <c r="A2532" s="98">
        <v>45149</v>
      </c>
      <c r="B2532" s="99" t="s">
        <v>107</v>
      </c>
      <c r="C2532" s="99">
        <v>50</v>
      </c>
      <c r="D2532" s="99" t="s">
        <v>114</v>
      </c>
      <c r="E2532" s="99" t="s">
        <v>111</v>
      </c>
      <c r="F2532" s="100">
        <v>973.12499999999989</v>
      </c>
    </row>
    <row r="2533" spans="1:6">
      <c r="A2533" s="98">
        <v>45014</v>
      </c>
      <c r="B2533" s="99" t="s">
        <v>116</v>
      </c>
      <c r="C2533" s="99">
        <v>50</v>
      </c>
      <c r="D2533" s="99" t="s">
        <v>110</v>
      </c>
      <c r="E2533" s="99" t="s">
        <v>106</v>
      </c>
      <c r="F2533" s="100">
        <v>935.62499999999989</v>
      </c>
    </row>
    <row r="2534" spans="1:6">
      <c r="A2534" s="98">
        <v>45238</v>
      </c>
      <c r="B2534" s="99" t="s">
        <v>116</v>
      </c>
      <c r="C2534" s="99">
        <v>5</v>
      </c>
      <c r="D2534" s="99" t="s">
        <v>114</v>
      </c>
      <c r="E2534" s="99" t="s">
        <v>108</v>
      </c>
      <c r="F2534" s="100">
        <v>129.75</v>
      </c>
    </row>
    <row r="2535" spans="1:6">
      <c r="A2535" s="98">
        <v>45031</v>
      </c>
      <c r="B2535" s="99" t="s">
        <v>118</v>
      </c>
      <c r="C2535" s="99">
        <v>43</v>
      </c>
      <c r="D2535" s="99" t="s">
        <v>110</v>
      </c>
      <c r="E2535" s="99" t="s">
        <v>106</v>
      </c>
      <c r="F2535" s="100">
        <v>911.92250000000001</v>
      </c>
    </row>
    <row r="2536" spans="1:6">
      <c r="A2536" s="98">
        <v>45131</v>
      </c>
      <c r="B2536" s="99" t="s">
        <v>117</v>
      </c>
      <c r="C2536" s="99">
        <v>400</v>
      </c>
      <c r="D2536" s="99" t="s">
        <v>6</v>
      </c>
      <c r="E2536" s="99" t="s">
        <v>108</v>
      </c>
      <c r="F2536" s="100">
        <v>10048.699999999999</v>
      </c>
    </row>
    <row r="2537" spans="1:6">
      <c r="A2537" s="98">
        <v>45237</v>
      </c>
      <c r="B2537" s="99" t="s">
        <v>107</v>
      </c>
      <c r="C2537" s="99">
        <v>275</v>
      </c>
      <c r="D2537" s="99" t="s">
        <v>110</v>
      </c>
      <c r="E2537" s="99" t="s">
        <v>106</v>
      </c>
      <c r="F2537" s="100">
        <v>3945.2187499999995</v>
      </c>
    </row>
    <row r="2538" spans="1:6">
      <c r="A2538" s="98">
        <v>45104</v>
      </c>
      <c r="B2538" s="99" t="s">
        <v>118</v>
      </c>
      <c r="C2538" s="99">
        <v>4</v>
      </c>
      <c r="D2538" s="99" t="s">
        <v>114</v>
      </c>
      <c r="E2538" s="99" t="s">
        <v>105</v>
      </c>
      <c r="F2538" s="100">
        <v>103.8</v>
      </c>
    </row>
    <row r="2539" spans="1:6">
      <c r="A2539" s="98">
        <v>45246</v>
      </c>
      <c r="B2539" s="99" t="s">
        <v>116</v>
      </c>
      <c r="C2539" s="99">
        <v>100</v>
      </c>
      <c r="D2539" s="99" t="s">
        <v>114</v>
      </c>
      <c r="E2539" s="99" t="s">
        <v>113</v>
      </c>
      <c r="F2539" s="100">
        <v>1816.5</v>
      </c>
    </row>
    <row r="2540" spans="1:6">
      <c r="A2540" s="98">
        <v>45066</v>
      </c>
      <c r="B2540" s="99" t="s">
        <v>116</v>
      </c>
      <c r="C2540" s="99">
        <v>26</v>
      </c>
      <c r="D2540" s="99" t="s">
        <v>114</v>
      </c>
      <c r="E2540" s="99" t="s">
        <v>115</v>
      </c>
      <c r="F2540" s="100">
        <v>573.49499999999989</v>
      </c>
    </row>
    <row r="2541" spans="1:6">
      <c r="A2541" s="98">
        <v>45231</v>
      </c>
      <c r="B2541" s="99" t="s">
        <v>117</v>
      </c>
      <c r="C2541" s="99">
        <v>6</v>
      </c>
      <c r="D2541" s="99" t="s">
        <v>9</v>
      </c>
      <c r="E2541" s="99" t="s">
        <v>111</v>
      </c>
      <c r="F2541" s="100">
        <v>167.7</v>
      </c>
    </row>
    <row r="2542" spans="1:6">
      <c r="A2542" s="98">
        <v>44958</v>
      </c>
      <c r="B2542" s="99" t="s">
        <v>119</v>
      </c>
      <c r="C2542" s="99">
        <v>5</v>
      </c>
      <c r="D2542" s="99" t="s">
        <v>110</v>
      </c>
      <c r="E2542" s="99" t="s">
        <v>111</v>
      </c>
      <c r="F2542" s="100">
        <v>124.75</v>
      </c>
    </row>
    <row r="2543" spans="1:6">
      <c r="A2543" s="98">
        <v>45055</v>
      </c>
      <c r="B2543" s="99" t="s">
        <v>118</v>
      </c>
      <c r="C2543" s="99">
        <v>400</v>
      </c>
      <c r="D2543" s="99" t="s">
        <v>114</v>
      </c>
      <c r="E2543" s="99" t="s">
        <v>109</v>
      </c>
      <c r="F2543" s="100">
        <v>5968.4999999999991</v>
      </c>
    </row>
    <row r="2544" spans="1:6">
      <c r="A2544" s="98">
        <v>44961</v>
      </c>
      <c r="B2544" s="99" t="s">
        <v>116</v>
      </c>
      <c r="C2544" s="99">
        <v>2</v>
      </c>
      <c r="D2544" s="99" t="s">
        <v>112</v>
      </c>
      <c r="E2544" s="99" t="s">
        <v>108</v>
      </c>
      <c r="F2544" s="100">
        <v>69.900000000000006</v>
      </c>
    </row>
    <row r="2545" spans="1:6">
      <c r="A2545" s="98">
        <v>45012</v>
      </c>
      <c r="B2545" s="99" t="s">
        <v>117</v>
      </c>
      <c r="C2545" s="99">
        <v>500</v>
      </c>
      <c r="D2545" s="99" t="s">
        <v>110</v>
      </c>
      <c r="E2545" s="99" t="s">
        <v>108</v>
      </c>
      <c r="F2545" s="100">
        <v>7173.1249999999991</v>
      </c>
    </row>
    <row r="2546" spans="1:6">
      <c r="A2546" s="98">
        <v>44998</v>
      </c>
      <c r="B2546" s="99" t="s">
        <v>117</v>
      </c>
      <c r="C2546" s="99">
        <v>34</v>
      </c>
      <c r="D2546" s="99" t="s">
        <v>112</v>
      </c>
      <c r="E2546" s="99" t="s">
        <v>113</v>
      </c>
      <c r="F2546" s="100">
        <v>1010.0550000000001</v>
      </c>
    </row>
    <row r="2547" spans="1:6">
      <c r="A2547" s="98">
        <v>45139</v>
      </c>
      <c r="B2547" s="99" t="s">
        <v>118</v>
      </c>
      <c r="C2547" s="99">
        <v>26</v>
      </c>
      <c r="D2547" s="99" t="s">
        <v>6</v>
      </c>
      <c r="E2547" s="99" t="s">
        <v>109</v>
      </c>
      <c r="F2547" s="100">
        <v>965.54899999999998</v>
      </c>
    </row>
    <row r="2548" spans="1:6">
      <c r="A2548" s="98">
        <v>45063</v>
      </c>
      <c r="B2548" s="99" t="s">
        <v>118</v>
      </c>
      <c r="C2548" s="99">
        <v>7</v>
      </c>
      <c r="D2548" s="99" t="s">
        <v>6</v>
      </c>
      <c r="E2548" s="99" t="s">
        <v>109</v>
      </c>
      <c r="F2548" s="100">
        <v>305.83</v>
      </c>
    </row>
    <row r="2549" spans="1:6">
      <c r="A2549" s="98">
        <v>45052</v>
      </c>
      <c r="B2549" s="99" t="s">
        <v>118</v>
      </c>
      <c r="C2549" s="99">
        <v>46</v>
      </c>
      <c r="D2549" s="99" t="s">
        <v>9</v>
      </c>
      <c r="E2549" s="99" t="s">
        <v>108</v>
      </c>
      <c r="F2549" s="100">
        <v>1092.845</v>
      </c>
    </row>
    <row r="2550" spans="1:6">
      <c r="A2550" s="98">
        <v>44948</v>
      </c>
      <c r="B2550" s="99" t="s">
        <v>118</v>
      </c>
      <c r="C2550" s="99">
        <v>27</v>
      </c>
      <c r="D2550" s="99" t="s">
        <v>110</v>
      </c>
      <c r="E2550" s="99" t="s">
        <v>106</v>
      </c>
      <c r="F2550" s="100">
        <v>572.60249999999996</v>
      </c>
    </row>
    <row r="2551" spans="1:6">
      <c r="A2551" s="98">
        <v>45083</v>
      </c>
      <c r="B2551" s="99" t="s">
        <v>107</v>
      </c>
      <c r="C2551" s="99">
        <v>150</v>
      </c>
      <c r="D2551" s="99" t="s">
        <v>9</v>
      </c>
      <c r="E2551" s="99" t="s">
        <v>105</v>
      </c>
      <c r="F2551" s="100">
        <v>2934.7499999999995</v>
      </c>
    </row>
    <row r="2552" spans="1:6">
      <c r="A2552" s="98">
        <v>45078</v>
      </c>
      <c r="B2552" s="99" t="s">
        <v>119</v>
      </c>
      <c r="C2552" s="99">
        <v>1</v>
      </c>
      <c r="D2552" s="99" t="s">
        <v>6</v>
      </c>
      <c r="E2552" s="99" t="s">
        <v>105</v>
      </c>
      <c r="F2552" s="100">
        <v>43.69</v>
      </c>
    </row>
    <row r="2553" spans="1:6">
      <c r="A2553" s="98">
        <v>45191</v>
      </c>
      <c r="B2553" s="99" t="s">
        <v>116</v>
      </c>
      <c r="C2553" s="99">
        <v>6</v>
      </c>
      <c r="D2553" s="99" t="s">
        <v>110</v>
      </c>
      <c r="E2553" s="99" t="s">
        <v>109</v>
      </c>
      <c r="F2553" s="100">
        <v>149.69999999999999</v>
      </c>
    </row>
    <row r="2554" spans="1:6">
      <c r="A2554" s="98">
        <v>45218</v>
      </c>
      <c r="B2554" s="99" t="s">
        <v>118</v>
      </c>
      <c r="C2554" s="99">
        <v>6</v>
      </c>
      <c r="D2554" s="99" t="s">
        <v>112</v>
      </c>
      <c r="E2554" s="99" t="s">
        <v>105</v>
      </c>
      <c r="F2554" s="100">
        <v>209.70000000000002</v>
      </c>
    </row>
    <row r="2555" spans="1:6">
      <c r="A2555" s="98">
        <v>45212</v>
      </c>
      <c r="B2555" s="99" t="s">
        <v>107</v>
      </c>
      <c r="C2555" s="99">
        <v>575</v>
      </c>
      <c r="D2555" s="99" t="s">
        <v>112</v>
      </c>
      <c r="E2555" s="99" t="s">
        <v>111</v>
      </c>
      <c r="F2555" s="100">
        <v>11555.34375</v>
      </c>
    </row>
    <row r="2556" spans="1:6">
      <c r="A2556" s="98">
        <v>45121</v>
      </c>
      <c r="B2556" s="99" t="s">
        <v>119</v>
      </c>
      <c r="C2556" s="99">
        <v>15</v>
      </c>
      <c r="D2556" s="99" t="s">
        <v>110</v>
      </c>
      <c r="E2556" s="99" t="s">
        <v>106</v>
      </c>
      <c r="F2556" s="100">
        <v>374.25</v>
      </c>
    </row>
    <row r="2557" spans="1:6">
      <c r="A2557" s="98">
        <v>45036</v>
      </c>
      <c r="B2557" s="99" t="s">
        <v>119</v>
      </c>
      <c r="C2557" s="99">
        <v>14</v>
      </c>
      <c r="D2557" s="99" t="s">
        <v>112</v>
      </c>
      <c r="E2557" s="99" t="s">
        <v>115</v>
      </c>
      <c r="F2557" s="100">
        <v>489.30000000000007</v>
      </c>
    </row>
    <row r="2558" spans="1:6">
      <c r="A2558" s="98">
        <v>45104</v>
      </c>
      <c r="B2558" s="99" t="s">
        <v>116</v>
      </c>
      <c r="C2558" s="99">
        <v>450</v>
      </c>
      <c r="D2558" s="99" t="s">
        <v>114</v>
      </c>
      <c r="E2558" s="99" t="s">
        <v>111</v>
      </c>
      <c r="F2558" s="100">
        <v>6714.5624999999991</v>
      </c>
    </row>
    <row r="2559" spans="1:6">
      <c r="A2559" s="98">
        <v>45012</v>
      </c>
      <c r="B2559" s="99" t="s">
        <v>116</v>
      </c>
      <c r="C2559" s="99">
        <v>20</v>
      </c>
      <c r="D2559" s="99" t="s">
        <v>114</v>
      </c>
      <c r="E2559" s="99" t="s">
        <v>106</v>
      </c>
      <c r="F2559" s="100">
        <v>519</v>
      </c>
    </row>
    <row r="2560" spans="1:6">
      <c r="A2560" s="98">
        <v>45205</v>
      </c>
      <c r="B2560" s="99" t="s">
        <v>117</v>
      </c>
      <c r="C2560" s="99">
        <v>600</v>
      </c>
      <c r="D2560" s="99" t="s">
        <v>114</v>
      </c>
      <c r="E2560" s="99" t="s">
        <v>113</v>
      </c>
      <c r="F2560" s="100">
        <v>8952.75</v>
      </c>
    </row>
    <row r="2561" spans="1:6">
      <c r="A2561" s="98">
        <v>45001</v>
      </c>
      <c r="B2561" s="99" t="s">
        <v>118</v>
      </c>
      <c r="C2561" s="99">
        <v>37</v>
      </c>
      <c r="D2561" s="99" t="s">
        <v>6</v>
      </c>
      <c r="E2561" s="99" t="s">
        <v>113</v>
      </c>
      <c r="F2561" s="100">
        <v>1374.0504999999998</v>
      </c>
    </row>
    <row r="2562" spans="1:6">
      <c r="A2562" s="98">
        <v>45102</v>
      </c>
      <c r="B2562" s="99" t="s">
        <v>119</v>
      </c>
      <c r="C2562" s="99">
        <v>575</v>
      </c>
      <c r="D2562" s="99" t="s">
        <v>110</v>
      </c>
      <c r="E2562" s="99" t="s">
        <v>115</v>
      </c>
      <c r="F2562" s="100">
        <v>8249.0937499999982</v>
      </c>
    </row>
    <row r="2563" spans="1:6">
      <c r="A2563" s="98">
        <v>45133</v>
      </c>
      <c r="B2563" s="99" t="s">
        <v>118</v>
      </c>
      <c r="C2563" s="99">
        <v>30</v>
      </c>
      <c r="D2563" s="99" t="s">
        <v>114</v>
      </c>
      <c r="E2563" s="99" t="s">
        <v>106</v>
      </c>
      <c r="F2563" s="100">
        <v>661.72499999999991</v>
      </c>
    </row>
    <row r="2564" spans="1:6">
      <c r="A2564" s="98">
        <v>45159</v>
      </c>
      <c r="B2564" s="99" t="s">
        <v>119</v>
      </c>
      <c r="C2564" s="99">
        <v>450</v>
      </c>
      <c r="D2564" s="99" t="s">
        <v>110</v>
      </c>
      <c r="E2564" s="99" t="s">
        <v>113</v>
      </c>
      <c r="F2564" s="100">
        <v>6455.8124999999991</v>
      </c>
    </row>
    <row r="2565" spans="1:6">
      <c r="A2565" s="98">
        <v>44997</v>
      </c>
      <c r="B2565" s="99" t="s">
        <v>118</v>
      </c>
      <c r="C2565" s="99">
        <v>15</v>
      </c>
      <c r="D2565" s="99" t="s">
        <v>6</v>
      </c>
      <c r="E2565" s="99" t="s">
        <v>113</v>
      </c>
      <c r="F2565" s="100">
        <v>655.34999999999991</v>
      </c>
    </row>
    <row r="2566" spans="1:6">
      <c r="A2566" s="98">
        <v>44929</v>
      </c>
      <c r="B2566" s="99" t="s">
        <v>116</v>
      </c>
      <c r="C2566" s="99">
        <v>5</v>
      </c>
      <c r="D2566" s="99" t="s">
        <v>112</v>
      </c>
      <c r="E2566" s="99" t="s">
        <v>106</v>
      </c>
      <c r="F2566" s="100">
        <v>174.75</v>
      </c>
    </row>
    <row r="2567" spans="1:6">
      <c r="A2567" s="98">
        <v>45007</v>
      </c>
      <c r="B2567" s="99" t="s">
        <v>119</v>
      </c>
      <c r="C2567" s="99">
        <v>4</v>
      </c>
      <c r="D2567" s="99" t="s">
        <v>9</v>
      </c>
      <c r="E2567" s="99" t="s">
        <v>105</v>
      </c>
      <c r="F2567" s="100">
        <v>111.8</v>
      </c>
    </row>
    <row r="2568" spans="1:6">
      <c r="A2568" s="98">
        <v>45286</v>
      </c>
      <c r="B2568" s="99" t="s">
        <v>116</v>
      </c>
      <c r="C2568" s="99">
        <v>19</v>
      </c>
      <c r="D2568" s="99" t="s">
        <v>6</v>
      </c>
      <c r="E2568" s="99" t="s">
        <v>115</v>
      </c>
      <c r="F2568" s="100">
        <v>830.1099999999999</v>
      </c>
    </row>
    <row r="2569" spans="1:6">
      <c r="A2569" s="98">
        <v>45146</v>
      </c>
      <c r="B2569" s="99" t="s">
        <v>117</v>
      </c>
      <c r="C2569" s="99">
        <v>5</v>
      </c>
      <c r="D2569" s="99" t="s">
        <v>110</v>
      </c>
      <c r="E2569" s="99" t="s">
        <v>105</v>
      </c>
      <c r="F2569" s="100">
        <v>124.75</v>
      </c>
    </row>
    <row r="2570" spans="1:6">
      <c r="A2570" s="98">
        <v>45184</v>
      </c>
      <c r="B2570" s="99" t="s">
        <v>117</v>
      </c>
      <c r="C2570" s="99">
        <v>8</v>
      </c>
      <c r="D2570" s="99" t="s">
        <v>9</v>
      </c>
      <c r="E2570" s="99" t="s">
        <v>108</v>
      </c>
      <c r="F2570" s="100">
        <v>223.6</v>
      </c>
    </row>
    <row r="2571" spans="1:6">
      <c r="A2571" s="98">
        <v>44985</v>
      </c>
      <c r="B2571" s="99" t="s">
        <v>116</v>
      </c>
      <c r="C2571" s="99">
        <v>39</v>
      </c>
      <c r="D2571" s="99" t="s">
        <v>110</v>
      </c>
      <c r="E2571" s="99" t="s">
        <v>108</v>
      </c>
      <c r="F2571" s="100">
        <v>827.09249999999997</v>
      </c>
    </row>
    <row r="2572" spans="1:6">
      <c r="A2572" s="98">
        <v>44934</v>
      </c>
      <c r="B2572" s="99" t="s">
        <v>119</v>
      </c>
      <c r="C2572" s="99">
        <v>14</v>
      </c>
      <c r="D2572" s="99" t="s">
        <v>6</v>
      </c>
      <c r="E2572" s="99" t="s">
        <v>111</v>
      </c>
      <c r="F2572" s="100">
        <v>611.66</v>
      </c>
    </row>
    <row r="2573" spans="1:6">
      <c r="A2573" s="98">
        <v>45138</v>
      </c>
      <c r="B2573" s="99" t="s">
        <v>107</v>
      </c>
      <c r="C2573" s="99">
        <v>300</v>
      </c>
      <c r="D2573" s="99" t="s">
        <v>112</v>
      </c>
      <c r="E2573" s="99" t="s">
        <v>108</v>
      </c>
      <c r="F2573" s="100">
        <v>6028.875</v>
      </c>
    </row>
    <row r="2574" spans="1:6">
      <c r="A2574" s="98">
        <v>45063</v>
      </c>
      <c r="B2574" s="99" t="s">
        <v>116</v>
      </c>
      <c r="C2574" s="99">
        <v>6</v>
      </c>
      <c r="D2574" s="99" t="s">
        <v>112</v>
      </c>
      <c r="E2574" s="99" t="s">
        <v>113</v>
      </c>
      <c r="F2574" s="100">
        <v>209.70000000000002</v>
      </c>
    </row>
    <row r="2575" spans="1:6">
      <c r="A2575" s="98">
        <v>45100</v>
      </c>
      <c r="B2575" s="99" t="s">
        <v>107</v>
      </c>
      <c r="C2575" s="99">
        <v>300</v>
      </c>
      <c r="D2575" s="99" t="s">
        <v>6</v>
      </c>
      <c r="E2575" s="99" t="s">
        <v>106</v>
      </c>
      <c r="F2575" s="100">
        <v>7536.5249999999987</v>
      </c>
    </row>
    <row r="2576" spans="1:6">
      <c r="A2576" s="98">
        <v>44947</v>
      </c>
      <c r="B2576" s="99" t="s">
        <v>119</v>
      </c>
      <c r="C2576" s="99">
        <v>5</v>
      </c>
      <c r="D2576" s="99" t="s">
        <v>9</v>
      </c>
      <c r="E2576" s="99" t="s">
        <v>111</v>
      </c>
      <c r="F2576" s="100">
        <v>139.75</v>
      </c>
    </row>
    <row r="2577" spans="1:6">
      <c r="A2577" s="98">
        <v>45185</v>
      </c>
      <c r="B2577" s="99" t="s">
        <v>116</v>
      </c>
      <c r="C2577" s="99">
        <v>6</v>
      </c>
      <c r="D2577" s="99" t="s">
        <v>114</v>
      </c>
      <c r="E2577" s="99" t="s">
        <v>111</v>
      </c>
      <c r="F2577" s="100">
        <v>155.69999999999999</v>
      </c>
    </row>
    <row r="2578" spans="1:6">
      <c r="A2578" s="98">
        <v>45149</v>
      </c>
      <c r="B2578" s="99" t="s">
        <v>117</v>
      </c>
      <c r="C2578" s="99">
        <v>13</v>
      </c>
      <c r="D2578" s="99" t="s">
        <v>6</v>
      </c>
      <c r="E2578" s="99" t="s">
        <v>105</v>
      </c>
      <c r="F2578" s="100">
        <v>567.97</v>
      </c>
    </row>
    <row r="2579" spans="1:6">
      <c r="A2579" s="98">
        <v>44956</v>
      </c>
      <c r="B2579" s="99" t="s">
        <v>107</v>
      </c>
      <c r="C2579" s="99">
        <v>42</v>
      </c>
      <c r="D2579" s="99" t="s">
        <v>110</v>
      </c>
      <c r="E2579" s="99" t="s">
        <v>108</v>
      </c>
      <c r="F2579" s="100">
        <v>890.71500000000003</v>
      </c>
    </row>
    <row r="2580" spans="1:6">
      <c r="A2580" s="98">
        <v>45049</v>
      </c>
      <c r="B2580" s="99" t="s">
        <v>117</v>
      </c>
      <c r="C2580" s="99">
        <v>44</v>
      </c>
      <c r="D2580" s="99" t="s">
        <v>6</v>
      </c>
      <c r="E2580" s="99" t="s">
        <v>108</v>
      </c>
      <c r="F2580" s="100">
        <v>1634.0059999999999</v>
      </c>
    </row>
    <row r="2581" spans="1:6">
      <c r="A2581" s="98">
        <v>45073</v>
      </c>
      <c r="B2581" s="99" t="s">
        <v>118</v>
      </c>
      <c r="C2581" s="99">
        <v>42</v>
      </c>
      <c r="D2581" s="99" t="s">
        <v>112</v>
      </c>
      <c r="E2581" s="99" t="s">
        <v>105</v>
      </c>
      <c r="F2581" s="100">
        <v>1247.7150000000001</v>
      </c>
    </row>
    <row r="2582" spans="1:6">
      <c r="A2582" s="98">
        <v>45059</v>
      </c>
      <c r="B2582" s="99" t="s">
        <v>118</v>
      </c>
      <c r="C2582" s="99">
        <v>575</v>
      </c>
      <c r="D2582" s="99" t="s">
        <v>114</v>
      </c>
      <c r="E2582" s="99" t="s">
        <v>109</v>
      </c>
      <c r="F2582" s="100">
        <v>8579.71875</v>
      </c>
    </row>
    <row r="2583" spans="1:6">
      <c r="A2583" s="98">
        <v>45232</v>
      </c>
      <c r="B2583" s="99" t="s">
        <v>119</v>
      </c>
      <c r="C2583" s="99">
        <v>325</v>
      </c>
      <c r="D2583" s="99" t="s">
        <v>114</v>
      </c>
      <c r="E2583" s="99" t="s">
        <v>106</v>
      </c>
      <c r="F2583" s="100">
        <v>4849.40625</v>
      </c>
    </row>
    <row r="2584" spans="1:6">
      <c r="A2584" s="98">
        <v>45047</v>
      </c>
      <c r="B2584" s="99" t="s">
        <v>119</v>
      </c>
      <c r="C2584" s="99">
        <v>31</v>
      </c>
      <c r="D2584" s="99" t="s">
        <v>114</v>
      </c>
      <c r="E2584" s="99" t="s">
        <v>105</v>
      </c>
      <c r="F2584" s="100">
        <v>683.78249999999991</v>
      </c>
    </row>
    <row r="2585" spans="1:6">
      <c r="A2585" s="98">
        <v>45275</v>
      </c>
      <c r="B2585" s="99" t="s">
        <v>119</v>
      </c>
      <c r="C2585" s="99">
        <v>5</v>
      </c>
      <c r="D2585" s="99" t="s">
        <v>114</v>
      </c>
      <c r="E2585" s="99" t="s">
        <v>105</v>
      </c>
      <c r="F2585" s="100">
        <v>129.75</v>
      </c>
    </row>
    <row r="2586" spans="1:6">
      <c r="A2586" s="98">
        <v>45188</v>
      </c>
      <c r="B2586" s="99" t="s">
        <v>119</v>
      </c>
      <c r="C2586" s="99">
        <v>33</v>
      </c>
      <c r="D2586" s="99" t="s">
        <v>114</v>
      </c>
      <c r="E2586" s="99" t="s">
        <v>115</v>
      </c>
      <c r="F2586" s="100">
        <v>727.89749999999992</v>
      </c>
    </row>
    <row r="2587" spans="1:6">
      <c r="A2587" s="98">
        <v>45091</v>
      </c>
      <c r="B2587" s="99" t="s">
        <v>119</v>
      </c>
      <c r="C2587" s="99">
        <v>200</v>
      </c>
      <c r="D2587" s="99" t="s">
        <v>6</v>
      </c>
      <c r="E2587" s="99" t="s">
        <v>111</v>
      </c>
      <c r="F2587" s="100">
        <v>6116.5999999999985</v>
      </c>
    </row>
    <row r="2588" spans="1:6">
      <c r="A2588" s="98">
        <v>45163</v>
      </c>
      <c r="B2588" s="99" t="s">
        <v>117</v>
      </c>
      <c r="C2588" s="99">
        <v>200</v>
      </c>
      <c r="D2588" s="99" t="s">
        <v>9</v>
      </c>
      <c r="E2588" s="99" t="s">
        <v>105</v>
      </c>
      <c r="F2588" s="100">
        <v>3912.9999999999995</v>
      </c>
    </row>
    <row r="2589" spans="1:6">
      <c r="A2589" s="98">
        <v>45009</v>
      </c>
      <c r="B2589" s="99" t="s">
        <v>119</v>
      </c>
      <c r="C2589" s="99">
        <v>17</v>
      </c>
      <c r="D2589" s="99" t="s">
        <v>112</v>
      </c>
      <c r="E2589" s="99" t="s">
        <v>113</v>
      </c>
      <c r="F2589" s="100">
        <v>594.15000000000009</v>
      </c>
    </row>
    <row r="2590" spans="1:6">
      <c r="A2590" s="98">
        <v>45000</v>
      </c>
      <c r="B2590" s="99" t="s">
        <v>119</v>
      </c>
      <c r="C2590" s="99">
        <v>26</v>
      </c>
      <c r="D2590" s="99" t="s">
        <v>9</v>
      </c>
      <c r="E2590" s="99" t="s">
        <v>115</v>
      </c>
      <c r="F2590" s="100">
        <v>617.69500000000005</v>
      </c>
    </row>
    <row r="2591" spans="1:6">
      <c r="A2591" s="98">
        <v>45154</v>
      </c>
      <c r="B2591" s="99" t="s">
        <v>118</v>
      </c>
      <c r="C2591" s="99">
        <v>40</v>
      </c>
      <c r="D2591" s="99" t="s">
        <v>114</v>
      </c>
      <c r="E2591" s="99" t="s">
        <v>109</v>
      </c>
      <c r="F2591" s="100">
        <v>882.3</v>
      </c>
    </row>
    <row r="2592" spans="1:6">
      <c r="A2592" s="98">
        <v>45014</v>
      </c>
      <c r="B2592" s="99" t="s">
        <v>116</v>
      </c>
      <c r="C2592" s="99">
        <v>400</v>
      </c>
      <c r="D2592" s="99" t="s">
        <v>9</v>
      </c>
      <c r="E2592" s="99" t="s">
        <v>111</v>
      </c>
      <c r="F2592" s="100">
        <v>6428.5</v>
      </c>
    </row>
    <row r="2593" spans="1:6">
      <c r="A2593" s="98">
        <v>45128</v>
      </c>
      <c r="B2593" s="99" t="s">
        <v>117</v>
      </c>
      <c r="C2593" s="99">
        <v>31</v>
      </c>
      <c r="D2593" s="99" t="s">
        <v>6</v>
      </c>
      <c r="E2593" s="99" t="s">
        <v>113</v>
      </c>
      <c r="F2593" s="100">
        <v>1151.2314999999999</v>
      </c>
    </row>
    <row r="2594" spans="1:6">
      <c r="A2594" s="98">
        <v>45160</v>
      </c>
      <c r="B2594" s="99" t="s">
        <v>119</v>
      </c>
      <c r="C2594" s="99">
        <v>4</v>
      </c>
      <c r="D2594" s="99" t="s">
        <v>110</v>
      </c>
      <c r="E2594" s="99" t="s">
        <v>111</v>
      </c>
      <c r="F2594" s="100">
        <v>99.8</v>
      </c>
    </row>
    <row r="2595" spans="1:6">
      <c r="A2595" s="98">
        <v>44958</v>
      </c>
      <c r="B2595" s="99" t="s">
        <v>116</v>
      </c>
      <c r="C2595" s="99">
        <v>250</v>
      </c>
      <c r="D2595" s="99" t="s">
        <v>114</v>
      </c>
      <c r="E2595" s="99" t="s">
        <v>105</v>
      </c>
      <c r="F2595" s="100">
        <v>4541.25</v>
      </c>
    </row>
    <row r="2596" spans="1:6">
      <c r="A2596" s="98">
        <v>45248</v>
      </c>
      <c r="B2596" s="99" t="s">
        <v>118</v>
      </c>
      <c r="C2596" s="99">
        <v>9</v>
      </c>
      <c r="D2596" s="99" t="s">
        <v>114</v>
      </c>
      <c r="E2596" s="99" t="s">
        <v>115</v>
      </c>
      <c r="F2596" s="100">
        <v>233.54999999999998</v>
      </c>
    </row>
    <row r="2597" spans="1:6">
      <c r="A2597" s="98">
        <v>45112</v>
      </c>
      <c r="B2597" s="99" t="s">
        <v>119</v>
      </c>
      <c r="C2597" s="99">
        <v>2</v>
      </c>
      <c r="D2597" s="99" t="s">
        <v>112</v>
      </c>
      <c r="E2597" s="99" t="s">
        <v>111</v>
      </c>
      <c r="F2597" s="100">
        <v>69.900000000000006</v>
      </c>
    </row>
    <row r="2598" spans="1:6">
      <c r="A2598" s="98">
        <v>44984</v>
      </c>
      <c r="B2598" s="99" t="s">
        <v>118</v>
      </c>
      <c r="C2598" s="99">
        <v>7</v>
      </c>
      <c r="D2598" s="99" t="s">
        <v>6</v>
      </c>
      <c r="E2598" s="99" t="s">
        <v>113</v>
      </c>
      <c r="F2598" s="100">
        <v>305.83</v>
      </c>
    </row>
    <row r="2599" spans="1:6">
      <c r="A2599" s="98">
        <v>45268</v>
      </c>
      <c r="B2599" s="99" t="s">
        <v>117</v>
      </c>
      <c r="C2599" s="99">
        <v>3</v>
      </c>
      <c r="D2599" s="99" t="s">
        <v>112</v>
      </c>
      <c r="E2599" s="99" t="s">
        <v>115</v>
      </c>
      <c r="F2599" s="100">
        <v>104.85000000000001</v>
      </c>
    </row>
    <row r="2600" spans="1:6">
      <c r="A2600" s="98">
        <v>44932</v>
      </c>
      <c r="B2600" s="99" t="s">
        <v>118</v>
      </c>
      <c r="C2600" s="99">
        <v>150</v>
      </c>
      <c r="D2600" s="99" t="s">
        <v>112</v>
      </c>
      <c r="E2600" s="99" t="s">
        <v>105</v>
      </c>
      <c r="F2600" s="100">
        <v>3669.75</v>
      </c>
    </row>
    <row r="2601" spans="1:6">
      <c r="A2601" s="98">
        <v>45022</v>
      </c>
      <c r="B2601" s="99" t="s">
        <v>116</v>
      </c>
      <c r="C2601" s="99">
        <v>43</v>
      </c>
      <c r="D2601" s="99" t="s">
        <v>9</v>
      </c>
      <c r="E2601" s="99" t="s">
        <v>111</v>
      </c>
      <c r="F2601" s="100">
        <v>1021.5725</v>
      </c>
    </row>
    <row r="2602" spans="1:6">
      <c r="A2602" s="98">
        <v>44991</v>
      </c>
      <c r="B2602" s="99" t="s">
        <v>107</v>
      </c>
      <c r="C2602" s="99">
        <v>9</v>
      </c>
      <c r="D2602" s="99" t="s">
        <v>6</v>
      </c>
      <c r="E2602" s="99" t="s">
        <v>109</v>
      </c>
      <c r="F2602" s="100">
        <v>393.21</v>
      </c>
    </row>
    <row r="2603" spans="1:6">
      <c r="A2603" s="98">
        <v>45056</v>
      </c>
      <c r="B2603" s="99" t="s">
        <v>117</v>
      </c>
      <c r="C2603" s="99">
        <v>225</v>
      </c>
      <c r="D2603" s="99" t="s">
        <v>6</v>
      </c>
      <c r="E2603" s="99" t="s">
        <v>106</v>
      </c>
      <c r="F2603" s="100">
        <v>6881.1749999999993</v>
      </c>
    </row>
    <row r="2604" spans="1:6">
      <c r="A2604" s="98">
        <v>44968</v>
      </c>
      <c r="B2604" s="99" t="s">
        <v>117</v>
      </c>
      <c r="C2604" s="99">
        <v>8</v>
      </c>
      <c r="D2604" s="99" t="s">
        <v>9</v>
      </c>
      <c r="E2604" s="99" t="s">
        <v>106</v>
      </c>
      <c r="F2604" s="100">
        <v>223.6</v>
      </c>
    </row>
    <row r="2605" spans="1:6">
      <c r="A2605" s="98">
        <v>45041</v>
      </c>
      <c r="B2605" s="99" t="s">
        <v>119</v>
      </c>
      <c r="C2605" s="99">
        <v>7</v>
      </c>
      <c r="D2605" s="99" t="s">
        <v>114</v>
      </c>
      <c r="E2605" s="99" t="s">
        <v>109</v>
      </c>
      <c r="F2605" s="100">
        <v>181.65</v>
      </c>
    </row>
    <row r="2606" spans="1:6">
      <c r="A2606" s="98">
        <v>45069</v>
      </c>
      <c r="B2606" s="99" t="s">
        <v>119</v>
      </c>
      <c r="C2606" s="99">
        <v>350</v>
      </c>
      <c r="D2606" s="99" t="s">
        <v>114</v>
      </c>
      <c r="E2606" s="99" t="s">
        <v>108</v>
      </c>
      <c r="F2606" s="100">
        <v>5222.4375</v>
      </c>
    </row>
    <row r="2607" spans="1:6">
      <c r="A2607" s="98">
        <v>45232</v>
      </c>
      <c r="B2607" s="99" t="s">
        <v>107</v>
      </c>
      <c r="C2607" s="99">
        <v>125</v>
      </c>
      <c r="D2607" s="99" t="s">
        <v>114</v>
      </c>
      <c r="E2607" s="99" t="s">
        <v>109</v>
      </c>
      <c r="F2607" s="100">
        <v>2270.625</v>
      </c>
    </row>
    <row r="2608" spans="1:6">
      <c r="A2608" s="98">
        <v>45235</v>
      </c>
      <c r="B2608" s="99" t="s">
        <v>117</v>
      </c>
      <c r="C2608" s="99">
        <v>6</v>
      </c>
      <c r="D2608" s="99" t="s">
        <v>112</v>
      </c>
      <c r="E2608" s="99" t="s">
        <v>113</v>
      </c>
      <c r="F2608" s="100">
        <v>209.70000000000002</v>
      </c>
    </row>
    <row r="2609" spans="1:6">
      <c r="A2609" s="98">
        <v>44978</v>
      </c>
      <c r="B2609" s="99" t="s">
        <v>116</v>
      </c>
      <c r="C2609" s="99">
        <v>21</v>
      </c>
      <c r="D2609" s="99" t="s">
        <v>114</v>
      </c>
      <c r="E2609" s="99" t="s">
        <v>109</v>
      </c>
      <c r="F2609" s="100">
        <v>544.94999999999993</v>
      </c>
    </row>
    <row r="2610" spans="1:6">
      <c r="A2610" s="98">
        <v>45085</v>
      </c>
      <c r="B2610" s="99" t="s">
        <v>107</v>
      </c>
      <c r="C2610" s="99">
        <v>300</v>
      </c>
      <c r="D2610" s="99" t="s">
        <v>9</v>
      </c>
      <c r="E2610" s="99" t="s">
        <v>105</v>
      </c>
      <c r="F2610" s="100">
        <v>4821.375</v>
      </c>
    </row>
    <row r="2611" spans="1:6">
      <c r="A2611" s="98">
        <v>45027</v>
      </c>
      <c r="B2611" s="99" t="s">
        <v>119</v>
      </c>
      <c r="C2611" s="99">
        <v>23</v>
      </c>
      <c r="D2611" s="99" t="s">
        <v>114</v>
      </c>
      <c r="E2611" s="99" t="s">
        <v>109</v>
      </c>
      <c r="F2611" s="100">
        <v>596.85</v>
      </c>
    </row>
    <row r="2612" spans="1:6">
      <c r="A2612" s="98">
        <v>44978</v>
      </c>
      <c r="B2612" s="99" t="s">
        <v>118</v>
      </c>
      <c r="C2612" s="99">
        <v>18</v>
      </c>
      <c r="D2612" s="99" t="s">
        <v>114</v>
      </c>
      <c r="E2612" s="99" t="s">
        <v>113</v>
      </c>
      <c r="F2612" s="100">
        <v>467.09999999999997</v>
      </c>
    </row>
    <row r="2613" spans="1:6">
      <c r="A2613" s="98">
        <v>45162</v>
      </c>
      <c r="B2613" s="99" t="s">
        <v>117</v>
      </c>
      <c r="C2613" s="99">
        <v>6</v>
      </c>
      <c r="D2613" s="99" t="s">
        <v>112</v>
      </c>
      <c r="E2613" s="99" t="s">
        <v>115</v>
      </c>
      <c r="F2613" s="100">
        <v>209.70000000000002</v>
      </c>
    </row>
    <row r="2614" spans="1:6">
      <c r="A2614" s="98">
        <v>45012</v>
      </c>
      <c r="B2614" s="99" t="s">
        <v>117</v>
      </c>
      <c r="C2614" s="99">
        <v>350</v>
      </c>
      <c r="D2614" s="99" t="s">
        <v>6</v>
      </c>
      <c r="E2614" s="99" t="s">
        <v>105</v>
      </c>
      <c r="F2614" s="100">
        <v>8792.6124999999975</v>
      </c>
    </row>
    <row r="2615" spans="1:6">
      <c r="A2615" s="98">
        <v>45278</v>
      </c>
      <c r="B2615" s="99" t="s">
        <v>117</v>
      </c>
      <c r="C2615" s="99">
        <v>4</v>
      </c>
      <c r="D2615" s="99" t="s">
        <v>112</v>
      </c>
      <c r="E2615" s="99" t="s">
        <v>109</v>
      </c>
      <c r="F2615" s="100">
        <v>139.80000000000001</v>
      </c>
    </row>
    <row r="2616" spans="1:6">
      <c r="A2616" s="98">
        <v>45004</v>
      </c>
      <c r="B2616" s="99" t="s">
        <v>107</v>
      </c>
      <c r="C2616" s="99">
        <v>16</v>
      </c>
      <c r="D2616" s="99" t="s">
        <v>6</v>
      </c>
      <c r="E2616" s="99" t="s">
        <v>115</v>
      </c>
      <c r="F2616" s="100">
        <v>699.04</v>
      </c>
    </row>
    <row r="2617" spans="1:6">
      <c r="A2617" s="98">
        <v>45159</v>
      </c>
      <c r="B2617" s="99" t="s">
        <v>119</v>
      </c>
      <c r="C2617" s="99">
        <v>4</v>
      </c>
      <c r="D2617" s="99" t="s">
        <v>6</v>
      </c>
      <c r="E2617" s="99" t="s">
        <v>108</v>
      </c>
      <c r="F2617" s="100">
        <v>174.76</v>
      </c>
    </row>
    <row r="2618" spans="1:6">
      <c r="A2618" s="98">
        <v>45143</v>
      </c>
      <c r="B2618" s="99" t="s">
        <v>117</v>
      </c>
      <c r="C2618" s="99">
        <v>8</v>
      </c>
      <c r="D2618" s="99" t="s">
        <v>114</v>
      </c>
      <c r="E2618" s="99" t="s">
        <v>113</v>
      </c>
      <c r="F2618" s="100">
        <v>207.6</v>
      </c>
    </row>
    <row r="2619" spans="1:6">
      <c r="A2619" s="98">
        <v>45223</v>
      </c>
      <c r="B2619" s="99" t="s">
        <v>119</v>
      </c>
      <c r="C2619" s="99">
        <v>34</v>
      </c>
      <c r="D2619" s="99" t="s">
        <v>112</v>
      </c>
      <c r="E2619" s="99" t="s">
        <v>106</v>
      </c>
      <c r="F2619" s="100">
        <v>1010.0550000000001</v>
      </c>
    </row>
    <row r="2620" spans="1:6">
      <c r="A2620" s="98">
        <v>44950</v>
      </c>
      <c r="B2620" s="99" t="s">
        <v>116</v>
      </c>
      <c r="C2620" s="99">
        <v>10</v>
      </c>
      <c r="D2620" s="99" t="s">
        <v>114</v>
      </c>
      <c r="E2620" s="99" t="s">
        <v>111</v>
      </c>
      <c r="F2620" s="100">
        <v>259.5</v>
      </c>
    </row>
    <row r="2621" spans="1:6">
      <c r="A2621" s="98">
        <v>45014</v>
      </c>
      <c r="B2621" s="99" t="s">
        <v>116</v>
      </c>
      <c r="C2621" s="99">
        <v>475</v>
      </c>
      <c r="D2621" s="99" t="s">
        <v>114</v>
      </c>
      <c r="E2621" s="99" t="s">
        <v>113</v>
      </c>
      <c r="F2621" s="100">
        <v>7087.5937499999991</v>
      </c>
    </row>
    <row r="2622" spans="1:6">
      <c r="A2622" s="98">
        <v>45216</v>
      </c>
      <c r="B2622" s="99" t="s">
        <v>116</v>
      </c>
      <c r="C2622" s="99">
        <v>2</v>
      </c>
      <c r="D2622" s="99" t="s">
        <v>6</v>
      </c>
      <c r="E2622" s="99" t="s">
        <v>113</v>
      </c>
      <c r="F2622" s="100">
        <v>87.38</v>
      </c>
    </row>
    <row r="2623" spans="1:6">
      <c r="A2623" s="98">
        <v>45157</v>
      </c>
      <c r="B2623" s="99" t="s">
        <v>117</v>
      </c>
      <c r="C2623" s="99">
        <v>5</v>
      </c>
      <c r="D2623" s="99" t="s">
        <v>114</v>
      </c>
      <c r="E2623" s="99" t="s">
        <v>109</v>
      </c>
      <c r="F2623" s="100">
        <v>129.75</v>
      </c>
    </row>
    <row r="2624" spans="1:6">
      <c r="A2624" s="98">
        <v>45198</v>
      </c>
      <c r="B2624" s="99" t="s">
        <v>117</v>
      </c>
      <c r="C2624" s="99">
        <v>48</v>
      </c>
      <c r="D2624" s="99" t="s">
        <v>9</v>
      </c>
      <c r="E2624" s="99" t="s">
        <v>105</v>
      </c>
      <c r="F2624" s="100">
        <v>1006.1999999999999</v>
      </c>
    </row>
    <row r="2625" spans="1:6">
      <c r="A2625" s="98">
        <v>45008</v>
      </c>
      <c r="B2625" s="99" t="s">
        <v>116</v>
      </c>
      <c r="C2625" s="99">
        <v>400</v>
      </c>
      <c r="D2625" s="99" t="s">
        <v>110</v>
      </c>
      <c r="E2625" s="99" t="s">
        <v>111</v>
      </c>
      <c r="F2625" s="100">
        <v>5738.4999999999991</v>
      </c>
    </row>
    <row r="2626" spans="1:6">
      <c r="A2626" s="98">
        <v>45220</v>
      </c>
      <c r="B2626" s="99" t="s">
        <v>119</v>
      </c>
      <c r="C2626" s="99">
        <v>9</v>
      </c>
      <c r="D2626" s="99" t="s">
        <v>114</v>
      </c>
      <c r="E2626" s="99" t="s">
        <v>115</v>
      </c>
      <c r="F2626" s="100">
        <v>233.54999999999998</v>
      </c>
    </row>
    <row r="2627" spans="1:6">
      <c r="A2627" s="98">
        <v>45098</v>
      </c>
      <c r="B2627" s="99" t="s">
        <v>119</v>
      </c>
      <c r="C2627" s="99">
        <v>38</v>
      </c>
      <c r="D2627" s="99" t="s">
        <v>114</v>
      </c>
      <c r="E2627" s="99" t="s">
        <v>105</v>
      </c>
      <c r="F2627" s="100">
        <v>838.18499999999995</v>
      </c>
    </row>
    <row r="2628" spans="1:6">
      <c r="A2628" s="98">
        <v>45008</v>
      </c>
      <c r="B2628" s="99" t="s">
        <v>118</v>
      </c>
      <c r="C2628" s="99">
        <v>350</v>
      </c>
      <c r="D2628" s="99" t="s">
        <v>9</v>
      </c>
      <c r="E2628" s="99" t="s">
        <v>113</v>
      </c>
      <c r="F2628" s="100">
        <v>5624.9375</v>
      </c>
    </row>
    <row r="2629" spans="1:6">
      <c r="A2629" s="98">
        <v>45077</v>
      </c>
      <c r="B2629" s="99" t="s">
        <v>117</v>
      </c>
      <c r="C2629" s="99">
        <v>4</v>
      </c>
      <c r="D2629" s="99" t="s">
        <v>112</v>
      </c>
      <c r="E2629" s="99" t="s">
        <v>105</v>
      </c>
      <c r="F2629" s="100">
        <v>139.80000000000001</v>
      </c>
    </row>
    <row r="2630" spans="1:6">
      <c r="A2630" s="98">
        <v>45108</v>
      </c>
      <c r="B2630" s="99" t="s">
        <v>117</v>
      </c>
      <c r="C2630" s="99">
        <v>39</v>
      </c>
      <c r="D2630" s="99" t="s">
        <v>6</v>
      </c>
      <c r="E2630" s="99" t="s">
        <v>105</v>
      </c>
      <c r="F2630" s="100">
        <v>1448.3235</v>
      </c>
    </row>
    <row r="2631" spans="1:6">
      <c r="A2631" s="98">
        <v>44931</v>
      </c>
      <c r="B2631" s="99" t="s">
        <v>117</v>
      </c>
      <c r="C2631" s="99">
        <v>13</v>
      </c>
      <c r="D2631" s="99" t="s">
        <v>114</v>
      </c>
      <c r="E2631" s="99" t="s">
        <v>106</v>
      </c>
      <c r="F2631" s="100">
        <v>337.34999999999997</v>
      </c>
    </row>
    <row r="2632" spans="1:6">
      <c r="A2632" s="98">
        <v>44979</v>
      </c>
      <c r="B2632" s="99" t="s">
        <v>117</v>
      </c>
      <c r="C2632" s="99">
        <v>5</v>
      </c>
      <c r="D2632" s="99" t="s">
        <v>6</v>
      </c>
      <c r="E2632" s="99" t="s">
        <v>113</v>
      </c>
      <c r="F2632" s="100">
        <v>218.45</v>
      </c>
    </row>
    <row r="2633" spans="1:6">
      <c r="A2633" s="98">
        <v>45056</v>
      </c>
      <c r="B2633" s="99" t="s">
        <v>117</v>
      </c>
      <c r="C2633" s="99">
        <v>3</v>
      </c>
      <c r="D2633" s="99" t="s">
        <v>6</v>
      </c>
      <c r="E2633" s="99" t="s">
        <v>106</v>
      </c>
      <c r="F2633" s="100">
        <v>131.07</v>
      </c>
    </row>
    <row r="2634" spans="1:6">
      <c r="A2634" s="98">
        <v>45256</v>
      </c>
      <c r="B2634" s="99" t="s">
        <v>107</v>
      </c>
      <c r="C2634" s="99">
        <v>6</v>
      </c>
      <c r="D2634" s="99" t="s">
        <v>112</v>
      </c>
      <c r="E2634" s="99" t="s">
        <v>108</v>
      </c>
      <c r="F2634" s="100">
        <v>209.70000000000002</v>
      </c>
    </row>
    <row r="2635" spans="1:6">
      <c r="A2635" s="98">
        <v>45029</v>
      </c>
      <c r="B2635" s="99" t="s">
        <v>117</v>
      </c>
      <c r="C2635" s="99">
        <v>46</v>
      </c>
      <c r="D2635" s="99" t="s">
        <v>9</v>
      </c>
      <c r="E2635" s="99" t="s">
        <v>106</v>
      </c>
      <c r="F2635" s="100">
        <v>1092.845</v>
      </c>
    </row>
    <row r="2636" spans="1:6">
      <c r="A2636" s="98">
        <v>44958</v>
      </c>
      <c r="B2636" s="99" t="s">
        <v>118</v>
      </c>
      <c r="C2636" s="99">
        <v>8</v>
      </c>
      <c r="D2636" s="99" t="s">
        <v>110</v>
      </c>
      <c r="E2636" s="99" t="s">
        <v>106</v>
      </c>
      <c r="F2636" s="100">
        <v>199.6</v>
      </c>
    </row>
    <row r="2637" spans="1:6">
      <c r="A2637" s="98">
        <v>44945</v>
      </c>
      <c r="B2637" s="99" t="s">
        <v>119</v>
      </c>
      <c r="C2637" s="99">
        <v>325</v>
      </c>
      <c r="D2637" s="99" t="s">
        <v>114</v>
      </c>
      <c r="E2637" s="99" t="s">
        <v>115</v>
      </c>
      <c r="F2637" s="100">
        <v>4849.40625</v>
      </c>
    </row>
    <row r="2638" spans="1:6">
      <c r="A2638" s="98">
        <v>45212</v>
      </c>
      <c r="B2638" s="99" t="s">
        <v>116</v>
      </c>
      <c r="C2638" s="99">
        <v>1</v>
      </c>
      <c r="D2638" s="99" t="s">
        <v>114</v>
      </c>
      <c r="E2638" s="99" t="s">
        <v>108</v>
      </c>
      <c r="F2638" s="100">
        <v>25.95</v>
      </c>
    </row>
    <row r="2639" spans="1:6">
      <c r="A2639" s="98">
        <v>44976</v>
      </c>
      <c r="B2639" s="99" t="s">
        <v>117</v>
      </c>
      <c r="C2639" s="99">
        <v>1</v>
      </c>
      <c r="D2639" s="99" t="s">
        <v>112</v>
      </c>
      <c r="E2639" s="99" t="s">
        <v>111</v>
      </c>
      <c r="F2639" s="100">
        <v>34.950000000000003</v>
      </c>
    </row>
    <row r="2640" spans="1:6">
      <c r="A2640" s="98">
        <v>44928</v>
      </c>
      <c r="B2640" s="99" t="s">
        <v>117</v>
      </c>
      <c r="C2640" s="99">
        <v>75</v>
      </c>
      <c r="D2640" s="99" t="s">
        <v>114</v>
      </c>
      <c r="E2640" s="99" t="s">
        <v>105</v>
      </c>
      <c r="F2640" s="100">
        <v>1459.6875</v>
      </c>
    </row>
    <row r="2641" spans="1:6">
      <c r="A2641" s="98">
        <v>45203</v>
      </c>
      <c r="B2641" s="99" t="s">
        <v>117</v>
      </c>
      <c r="C2641" s="99">
        <v>9</v>
      </c>
      <c r="D2641" s="99" t="s">
        <v>112</v>
      </c>
      <c r="E2641" s="99" t="s">
        <v>108</v>
      </c>
      <c r="F2641" s="100">
        <v>314.55</v>
      </c>
    </row>
    <row r="2642" spans="1:6">
      <c r="A2642" s="98">
        <v>45249</v>
      </c>
      <c r="B2642" s="99" t="s">
        <v>117</v>
      </c>
      <c r="C2642" s="99">
        <v>8</v>
      </c>
      <c r="D2642" s="99" t="s">
        <v>112</v>
      </c>
      <c r="E2642" s="99" t="s">
        <v>115</v>
      </c>
      <c r="F2642" s="100">
        <v>279.60000000000002</v>
      </c>
    </row>
    <row r="2643" spans="1:6">
      <c r="A2643" s="98">
        <v>45200</v>
      </c>
      <c r="B2643" s="99" t="s">
        <v>118</v>
      </c>
      <c r="C2643" s="99">
        <v>7</v>
      </c>
      <c r="D2643" s="99" t="s">
        <v>114</v>
      </c>
      <c r="E2643" s="99" t="s">
        <v>109</v>
      </c>
      <c r="F2643" s="100">
        <v>181.65</v>
      </c>
    </row>
    <row r="2644" spans="1:6">
      <c r="A2644" s="98">
        <v>45105</v>
      </c>
      <c r="B2644" s="99" t="s">
        <v>119</v>
      </c>
      <c r="C2644" s="99">
        <v>475</v>
      </c>
      <c r="D2644" s="99" t="s">
        <v>6</v>
      </c>
      <c r="E2644" s="99" t="s">
        <v>105</v>
      </c>
      <c r="F2644" s="100">
        <v>11932.831249999997</v>
      </c>
    </row>
    <row r="2645" spans="1:6">
      <c r="A2645" s="98">
        <v>45142</v>
      </c>
      <c r="B2645" s="99" t="s">
        <v>116</v>
      </c>
      <c r="C2645" s="99">
        <v>38</v>
      </c>
      <c r="D2645" s="99" t="s">
        <v>112</v>
      </c>
      <c r="E2645" s="99" t="s">
        <v>109</v>
      </c>
      <c r="F2645" s="100">
        <v>1128.8850000000002</v>
      </c>
    </row>
    <row r="2646" spans="1:6">
      <c r="A2646" s="98">
        <v>45159</v>
      </c>
      <c r="B2646" s="99" t="s">
        <v>118</v>
      </c>
      <c r="C2646" s="99">
        <v>1</v>
      </c>
      <c r="D2646" s="99" t="s">
        <v>110</v>
      </c>
      <c r="E2646" s="99" t="s">
        <v>105</v>
      </c>
      <c r="F2646" s="100">
        <v>24.95</v>
      </c>
    </row>
    <row r="2647" spans="1:6">
      <c r="A2647" s="98">
        <v>45057</v>
      </c>
      <c r="B2647" s="99" t="s">
        <v>118</v>
      </c>
      <c r="C2647" s="99">
        <v>225</v>
      </c>
      <c r="D2647" s="99" t="s">
        <v>112</v>
      </c>
      <c r="E2647" s="99" t="s">
        <v>105</v>
      </c>
      <c r="F2647" s="100">
        <v>5504.625</v>
      </c>
    </row>
    <row r="2648" spans="1:6">
      <c r="A2648" s="98">
        <v>45106</v>
      </c>
      <c r="B2648" s="99" t="s">
        <v>119</v>
      </c>
      <c r="C2648" s="99">
        <v>8</v>
      </c>
      <c r="D2648" s="99" t="s">
        <v>114</v>
      </c>
      <c r="E2648" s="99" t="s">
        <v>115</v>
      </c>
      <c r="F2648" s="100">
        <v>207.6</v>
      </c>
    </row>
    <row r="2649" spans="1:6">
      <c r="A2649" s="98">
        <v>45043</v>
      </c>
      <c r="B2649" s="99" t="s">
        <v>118</v>
      </c>
      <c r="C2649" s="99">
        <v>14</v>
      </c>
      <c r="D2649" s="99" t="s">
        <v>6</v>
      </c>
      <c r="E2649" s="99" t="s">
        <v>108</v>
      </c>
      <c r="F2649" s="100">
        <v>611.66</v>
      </c>
    </row>
    <row r="2650" spans="1:6">
      <c r="A2650" s="98">
        <v>44933</v>
      </c>
      <c r="B2650" s="99" t="s">
        <v>117</v>
      </c>
      <c r="C2650" s="99">
        <v>18</v>
      </c>
      <c r="D2650" s="99" t="s">
        <v>114</v>
      </c>
      <c r="E2650" s="99" t="s">
        <v>109</v>
      </c>
      <c r="F2650" s="100">
        <v>467.09999999999997</v>
      </c>
    </row>
    <row r="2651" spans="1:6">
      <c r="A2651" s="98">
        <v>45174</v>
      </c>
      <c r="B2651" s="99" t="s">
        <v>117</v>
      </c>
      <c r="C2651" s="99">
        <v>1</v>
      </c>
      <c r="D2651" s="99" t="s">
        <v>114</v>
      </c>
      <c r="E2651" s="99" t="s">
        <v>115</v>
      </c>
      <c r="F2651" s="100">
        <v>25.95</v>
      </c>
    </row>
    <row r="2652" spans="1:6">
      <c r="A2652" s="98">
        <v>45203</v>
      </c>
      <c r="B2652" s="99" t="s">
        <v>116</v>
      </c>
      <c r="C2652" s="99">
        <v>275</v>
      </c>
      <c r="D2652" s="99" t="s">
        <v>110</v>
      </c>
      <c r="E2652" s="99" t="s">
        <v>113</v>
      </c>
      <c r="F2652" s="100">
        <v>3945.2187499999995</v>
      </c>
    </row>
    <row r="2653" spans="1:6">
      <c r="A2653" s="98">
        <v>45071</v>
      </c>
      <c r="B2653" s="99" t="s">
        <v>119</v>
      </c>
      <c r="C2653" s="99">
        <v>31</v>
      </c>
      <c r="D2653" s="99" t="s">
        <v>9</v>
      </c>
      <c r="E2653" s="99" t="s">
        <v>105</v>
      </c>
      <c r="F2653" s="100">
        <v>736.48249999999996</v>
      </c>
    </row>
    <row r="2654" spans="1:6">
      <c r="A2654" s="98">
        <v>44949</v>
      </c>
      <c r="B2654" s="99" t="s">
        <v>119</v>
      </c>
      <c r="C2654" s="99">
        <v>150</v>
      </c>
      <c r="D2654" s="99" t="s">
        <v>114</v>
      </c>
      <c r="E2654" s="99" t="s">
        <v>111</v>
      </c>
      <c r="F2654" s="100">
        <v>2724.75</v>
      </c>
    </row>
    <row r="2655" spans="1:6">
      <c r="A2655" s="98">
        <v>45090</v>
      </c>
      <c r="B2655" s="99" t="s">
        <v>119</v>
      </c>
      <c r="C2655" s="99">
        <v>8</v>
      </c>
      <c r="D2655" s="99" t="s">
        <v>110</v>
      </c>
      <c r="E2655" s="99" t="s">
        <v>115</v>
      </c>
      <c r="F2655" s="100">
        <v>199.6</v>
      </c>
    </row>
    <row r="2656" spans="1:6">
      <c r="A2656" s="98">
        <v>44984</v>
      </c>
      <c r="B2656" s="99" t="s">
        <v>107</v>
      </c>
      <c r="C2656" s="99">
        <v>36</v>
      </c>
      <c r="D2656" s="99" t="s">
        <v>110</v>
      </c>
      <c r="E2656" s="99" t="s">
        <v>115</v>
      </c>
      <c r="F2656" s="100">
        <v>763.47</v>
      </c>
    </row>
    <row r="2657" spans="1:6">
      <c r="A2657" s="98">
        <v>45192</v>
      </c>
      <c r="B2657" s="99" t="s">
        <v>107</v>
      </c>
      <c r="C2657" s="99">
        <v>12</v>
      </c>
      <c r="D2657" s="99" t="s">
        <v>6</v>
      </c>
      <c r="E2657" s="99" t="s">
        <v>108</v>
      </c>
      <c r="F2657" s="100">
        <v>524.28</v>
      </c>
    </row>
    <row r="2658" spans="1:6">
      <c r="A2658" s="98">
        <v>44947</v>
      </c>
      <c r="B2658" s="99" t="s">
        <v>107</v>
      </c>
      <c r="C2658" s="99">
        <v>7</v>
      </c>
      <c r="D2658" s="99" t="s">
        <v>112</v>
      </c>
      <c r="E2658" s="99" t="s">
        <v>108</v>
      </c>
      <c r="F2658" s="100">
        <v>244.65000000000003</v>
      </c>
    </row>
    <row r="2659" spans="1:6">
      <c r="A2659" s="98">
        <v>45165</v>
      </c>
      <c r="B2659" s="99" t="s">
        <v>118</v>
      </c>
      <c r="C2659" s="99">
        <v>50</v>
      </c>
      <c r="D2659" s="99" t="s">
        <v>6</v>
      </c>
      <c r="E2659" s="99" t="s">
        <v>105</v>
      </c>
      <c r="F2659" s="100">
        <v>1638.375</v>
      </c>
    </row>
    <row r="2660" spans="1:6">
      <c r="A2660" s="98">
        <v>45098</v>
      </c>
      <c r="B2660" s="99" t="s">
        <v>117</v>
      </c>
      <c r="C2660" s="99">
        <v>75</v>
      </c>
      <c r="D2660" s="99" t="s">
        <v>114</v>
      </c>
      <c r="E2660" s="99" t="s">
        <v>113</v>
      </c>
      <c r="F2660" s="100">
        <v>1459.6875</v>
      </c>
    </row>
    <row r="2661" spans="1:6">
      <c r="A2661" s="98">
        <v>45217</v>
      </c>
      <c r="B2661" s="99" t="s">
        <v>119</v>
      </c>
      <c r="C2661" s="99">
        <v>325</v>
      </c>
      <c r="D2661" s="99" t="s">
        <v>6</v>
      </c>
      <c r="E2661" s="99" t="s">
        <v>108</v>
      </c>
      <c r="F2661" s="100">
        <v>8164.5687499999985</v>
      </c>
    </row>
    <row r="2662" spans="1:6">
      <c r="A2662" s="98">
        <v>44950</v>
      </c>
      <c r="B2662" s="99" t="s">
        <v>117</v>
      </c>
      <c r="C2662" s="99">
        <v>38</v>
      </c>
      <c r="D2662" s="99" t="s">
        <v>9</v>
      </c>
      <c r="E2662" s="99" t="s">
        <v>109</v>
      </c>
      <c r="F2662" s="100">
        <v>902.78499999999997</v>
      </c>
    </row>
    <row r="2663" spans="1:6">
      <c r="A2663" s="98">
        <v>45018</v>
      </c>
      <c r="B2663" s="99" t="s">
        <v>107</v>
      </c>
      <c r="C2663" s="99">
        <v>9</v>
      </c>
      <c r="D2663" s="99" t="s">
        <v>110</v>
      </c>
      <c r="E2663" s="99" t="s">
        <v>115</v>
      </c>
      <c r="F2663" s="100">
        <v>224.54999999999998</v>
      </c>
    </row>
    <row r="2664" spans="1:6">
      <c r="A2664" s="98">
        <v>44981</v>
      </c>
      <c r="B2664" s="99" t="s">
        <v>119</v>
      </c>
      <c r="C2664" s="99">
        <v>48</v>
      </c>
      <c r="D2664" s="99" t="s">
        <v>112</v>
      </c>
      <c r="E2664" s="99" t="s">
        <v>109</v>
      </c>
      <c r="F2664" s="100">
        <v>1258.2</v>
      </c>
    </row>
    <row r="2665" spans="1:6">
      <c r="A2665" s="98">
        <v>44967</v>
      </c>
      <c r="B2665" s="99" t="s">
        <v>119</v>
      </c>
      <c r="C2665" s="99">
        <v>23</v>
      </c>
      <c r="D2665" s="99" t="s">
        <v>114</v>
      </c>
      <c r="E2665" s="99" t="s">
        <v>105</v>
      </c>
      <c r="F2665" s="100">
        <v>596.85</v>
      </c>
    </row>
    <row r="2666" spans="1:6">
      <c r="A2666" s="98">
        <v>45237</v>
      </c>
      <c r="B2666" s="99" t="s">
        <v>116</v>
      </c>
      <c r="C2666" s="99">
        <v>42</v>
      </c>
      <c r="D2666" s="99" t="s">
        <v>6</v>
      </c>
      <c r="E2666" s="99" t="s">
        <v>115</v>
      </c>
      <c r="F2666" s="100">
        <v>1559.7329999999999</v>
      </c>
    </row>
    <row r="2667" spans="1:6">
      <c r="A2667" s="98">
        <v>45060</v>
      </c>
      <c r="B2667" s="99" t="s">
        <v>117</v>
      </c>
      <c r="C2667" s="99">
        <v>11</v>
      </c>
      <c r="D2667" s="99" t="s">
        <v>110</v>
      </c>
      <c r="E2667" s="99" t="s">
        <v>111</v>
      </c>
      <c r="F2667" s="100">
        <v>274.45</v>
      </c>
    </row>
    <row r="2668" spans="1:6">
      <c r="A2668" s="98">
        <v>45037</v>
      </c>
      <c r="B2668" s="99" t="s">
        <v>117</v>
      </c>
      <c r="C2668" s="99">
        <v>475</v>
      </c>
      <c r="D2668" s="99" t="s">
        <v>112</v>
      </c>
      <c r="E2668" s="99" t="s">
        <v>105</v>
      </c>
      <c r="F2668" s="100">
        <v>9545.71875</v>
      </c>
    </row>
    <row r="2669" spans="1:6">
      <c r="A2669" s="98">
        <v>45248</v>
      </c>
      <c r="B2669" s="99" t="s">
        <v>117</v>
      </c>
      <c r="C2669" s="99">
        <v>100</v>
      </c>
      <c r="D2669" s="99" t="s">
        <v>6</v>
      </c>
      <c r="E2669" s="99" t="s">
        <v>105</v>
      </c>
      <c r="F2669" s="100">
        <v>3058.2999999999993</v>
      </c>
    </row>
    <row r="2670" spans="1:6">
      <c r="A2670" s="98">
        <v>45264</v>
      </c>
      <c r="B2670" s="99" t="s">
        <v>118</v>
      </c>
      <c r="C2670" s="99">
        <v>39</v>
      </c>
      <c r="D2670" s="99" t="s">
        <v>114</v>
      </c>
      <c r="E2670" s="99" t="s">
        <v>106</v>
      </c>
      <c r="F2670" s="100">
        <v>860.24249999999995</v>
      </c>
    </row>
    <row r="2671" spans="1:6">
      <c r="A2671" s="98">
        <v>44986</v>
      </c>
      <c r="B2671" s="99" t="s">
        <v>119</v>
      </c>
      <c r="C2671" s="99">
        <v>500</v>
      </c>
      <c r="D2671" s="99" t="s">
        <v>110</v>
      </c>
      <c r="E2671" s="99" t="s">
        <v>113</v>
      </c>
      <c r="F2671" s="100">
        <v>7173.1249999999991</v>
      </c>
    </row>
    <row r="2672" spans="1:6">
      <c r="A2672" s="98">
        <v>45046</v>
      </c>
      <c r="B2672" s="99" t="s">
        <v>117</v>
      </c>
      <c r="C2672" s="99">
        <v>75</v>
      </c>
      <c r="D2672" s="99" t="s">
        <v>9</v>
      </c>
      <c r="E2672" s="99" t="s">
        <v>108</v>
      </c>
      <c r="F2672" s="100">
        <v>1572.1875</v>
      </c>
    </row>
    <row r="2673" spans="1:6">
      <c r="A2673" s="98">
        <v>45054</v>
      </c>
      <c r="B2673" s="99" t="s">
        <v>119</v>
      </c>
      <c r="C2673" s="99">
        <v>425</v>
      </c>
      <c r="D2673" s="99" t="s">
        <v>110</v>
      </c>
      <c r="E2673" s="99" t="s">
        <v>106</v>
      </c>
      <c r="F2673" s="100">
        <v>6097.1562499999991</v>
      </c>
    </row>
    <row r="2674" spans="1:6">
      <c r="A2674" s="98">
        <v>45070</v>
      </c>
      <c r="B2674" s="99" t="s">
        <v>119</v>
      </c>
      <c r="C2674" s="99">
        <v>600</v>
      </c>
      <c r="D2674" s="99" t="s">
        <v>6</v>
      </c>
      <c r="E2674" s="99" t="s">
        <v>115</v>
      </c>
      <c r="F2674" s="100">
        <v>15073.049999999997</v>
      </c>
    </row>
    <row r="2675" spans="1:6">
      <c r="A2675" s="98">
        <v>45026</v>
      </c>
      <c r="B2675" s="99" t="s">
        <v>117</v>
      </c>
      <c r="C2675" s="99">
        <v>21</v>
      </c>
      <c r="D2675" s="99" t="s">
        <v>9</v>
      </c>
      <c r="E2675" s="99" t="s">
        <v>113</v>
      </c>
      <c r="F2675" s="100">
        <v>586.94999999999993</v>
      </c>
    </row>
    <row r="2676" spans="1:6">
      <c r="A2676" s="98">
        <v>45241</v>
      </c>
      <c r="B2676" s="99" t="s">
        <v>119</v>
      </c>
      <c r="C2676" s="99">
        <v>35</v>
      </c>
      <c r="D2676" s="99" t="s">
        <v>9</v>
      </c>
      <c r="E2676" s="99" t="s">
        <v>108</v>
      </c>
      <c r="F2676" s="100">
        <v>831.51250000000005</v>
      </c>
    </row>
    <row r="2677" spans="1:6">
      <c r="A2677" s="98">
        <v>45183</v>
      </c>
      <c r="B2677" s="99" t="s">
        <v>117</v>
      </c>
      <c r="C2677" s="99">
        <v>450</v>
      </c>
      <c r="D2677" s="99" t="s">
        <v>114</v>
      </c>
      <c r="E2677" s="99" t="s">
        <v>109</v>
      </c>
      <c r="F2677" s="100">
        <v>6714.5624999999991</v>
      </c>
    </row>
    <row r="2678" spans="1:6">
      <c r="A2678" s="98">
        <v>45282</v>
      </c>
      <c r="B2678" s="99" t="s">
        <v>117</v>
      </c>
      <c r="C2678" s="99">
        <v>9</v>
      </c>
      <c r="D2678" s="99" t="s">
        <v>112</v>
      </c>
      <c r="E2678" s="99" t="s">
        <v>109</v>
      </c>
      <c r="F2678" s="100">
        <v>314.55</v>
      </c>
    </row>
    <row r="2679" spans="1:6">
      <c r="A2679" s="98">
        <v>45182</v>
      </c>
      <c r="B2679" s="99" t="s">
        <v>119</v>
      </c>
      <c r="C2679" s="99">
        <v>600</v>
      </c>
      <c r="D2679" s="99" t="s">
        <v>114</v>
      </c>
      <c r="E2679" s="99" t="s">
        <v>113</v>
      </c>
      <c r="F2679" s="100">
        <v>8952.75</v>
      </c>
    </row>
    <row r="2680" spans="1:6">
      <c r="A2680" s="98">
        <v>45125</v>
      </c>
      <c r="B2680" s="99" t="s">
        <v>119</v>
      </c>
      <c r="C2680" s="99">
        <v>6</v>
      </c>
      <c r="D2680" s="99" t="s">
        <v>112</v>
      </c>
      <c r="E2680" s="99" t="s">
        <v>111</v>
      </c>
      <c r="F2680" s="100">
        <v>209.70000000000002</v>
      </c>
    </row>
    <row r="2681" spans="1:6">
      <c r="A2681" s="98">
        <v>44973</v>
      </c>
      <c r="B2681" s="99" t="s">
        <v>117</v>
      </c>
      <c r="C2681" s="99">
        <v>1</v>
      </c>
      <c r="D2681" s="99" t="s">
        <v>114</v>
      </c>
      <c r="E2681" s="99" t="s">
        <v>113</v>
      </c>
      <c r="F2681" s="100">
        <v>25.95</v>
      </c>
    </row>
    <row r="2682" spans="1:6">
      <c r="A2682" s="98">
        <v>45272</v>
      </c>
      <c r="B2682" s="99" t="s">
        <v>117</v>
      </c>
      <c r="C2682" s="99">
        <v>9</v>
      </c>
      <c r="D2682" s="99" t="s">
        <v>114</v>
      </c>
      <c r="E2682" s="99" t="s">
        <v>115</v>
      </c>
      <c r="F2682" s="100">
        <v>233.54999999999998</v>
      </c>
    </row>
    <row r="2683" spans="1:6">
      <c r="A2683" s="98">
        <v>45057</v>
      </c>
      <c r="B2683" s="99" t="s">
        <v>119</v>
      </c>
      <c r="C2683" s="99">
        <v>275</v>
      </c>
      <c r="D2683" s="99" t="s">
        <v>112</v>
      </c>
      <c r="E2683" s="99" t="s">
        <v>106</v>
      </c>
      <c r="F2683" s="100">
        <v>5526.46875</v>
      </c>
    </row>
    <row r="2684" spans="1:6">
      <c r="A2684" s="98">
        <v>45107</v>
      </c>
      <c r="B2684" s="99" t="s">
        <v>117</v>
      </c>
      <c r="C2684" s="99">
        <v>425</v>
      </c>
      <c r="D2684" s="99" t="s">
        <v>114</v>
      </c>
      <c r="E2684" s="99" t="s">
        <v>108</v>
      </c>
      <c r="F2684" s="100">
        <v>6341.5312499999991</v>
      </c>
    </row>
    <row r="2685" spans="1:6">
      <c r="A2685" s="98">
        <v>45180</v>
      </c>
      <c r="B2685" s="99" t="s">
        <v>117</v>
      </c>
      <c r="C2685" s="99">
        <v>450</v>
      </c>
      <c r="D2685" s="99" t="s">
        <v>6</v>
      </c>
      <c r="E2685" s="99" t="s">
        <v>105</v>
      </c>
      <c r="F2685" s="100">
        <v>11304.787499999999</v>
      </c>
    </row>
    <row r="2686" spans="1:6">
      <c r="A2686" s="98">
        <v>44969</v>
      </c>
      <c r="B2686" s="99" t="s">
        <v>119</v>
      </c>
      <c r="C2686" s="99">
        <v>39</v>
      </c>
      <c r="D2686" s="99" t="s">
        <v>112</v>
      </c>
      <c r="E2686" s="99" t="s">
        <v>106</v>
      </c>
      <c r="F2686" s="100">
        <v>1158.5925000000002</v>
      </c>
    </row>
    <row r="2687" spans="1:6">
      <c r="A2687" s="98">
        <v>45185</v>
      </c>
      <c r="B2687" s="99" t="s">
        <v>119</v>
      </c>
      <c r="C2687" s="99">
        <v>1</v>
      </c>
      <c r="D2687" s="99" t="s">
        <v>9</v>
      </c>
      <c r="E2687" s="99" t="s">
        <v>115</v>
      </c>
      <c r="F2687" s="100">
        <v>27.95</v>
      </c>
    </row>
    <row r="2688" spans="1:6">
      <c r="A2688" s="98">
        <v>44995</v>
      </c>
      <c r="B2688" s="99" t="s">
        <v>107</v>
      </c>
      <c r="C2688" s="99">
        <v>425</v>
      </c>
      <c r="D2688" s="99" t="s">
        <v>114</v>
      </c>
      <c r="E2688" s="99" t="s">
        <v>111</v>
      </c>
      <c r="F2688" s="100">
        <v>6341.5312499999991</v>
      </c>
    </row>
    <row r="2689" spans="1:6">
      <c r="A2689" s="98">
        <v>45132</v>
      </c>
      <c r="B2689" s="99" t="s">
        <v>117</v>
      </c>
      <c r="C2689" s="99">
        <v>10</v>
      </c>
      <c r="D2689" s="99" t="s">
        <v>110</v>
      </c>
      <c r="E2689" s="99" t="s">
        <v>108</v>
      </c>
      <c r="F2689" s="100">
        <v>249.5</v>
      </c>
    </row>
    <row r="2690" spans="1:6">
      <c r="A2690" s="98">
        <v>45065</v>
      </c>
      <c r="B2690" s="99" t="s">
        <v>119</v>
      </c>
      <c r="C2690" s="99">
        <v>200</v>
      </c>
      <c r="D2690" s="99" t="s">
        <v>9</v>
      </c>
      <c r="E2690" s="99" t="s">
        <v>106</v>
      </c>
      <c r="F2690" s="100">
        <v>3912.9999999999995</v>
      </c>
    </row>
    <row r="2691" spans="1:6">
      <c r="A2691" s="98">
        <v>44939</v>
      </c>
      <c r="B2691" s="99" t="s">
        <v>107</v>
      </c>
      <c r="C2691" s="99">
        <v>125</v>
      </c>
      <c r="D2691" s="99" t="s">
        <v>110</v>
      </c>
      <c r="E2691" s="99" t="s">
        <v>111</v>
      </c>
      <c r="F2691" s="100">
        <v>2183.125</v>
      </c>
    </row>
    <row r="2692" spans="1:6">
      <c r="A2692" s="98">
        <v>45289</v>
      </c>
      <c r="B2692" s="99" t="s">
        <v>119</v>
      </c>
      <c r="C2692" s="99">
        <v>36</v>
      </c>
      <c r="D2692" s="99" t="s">
        <v>9</v>
      </c>
      <c r="E2692" s="99" t="s">
        <v>106</v>
      </c>
      <c r="F2692" s="100">
        <v>855.27</v>
      </c>
    </row>
    <row r="2693" spans="1:6">
      <c r="A2693" s="98">
        <v>44992</v>
      </c>
      <c r="B2693" s="99" t="s">
        <v>117</v>
      </c>
      <c r="C2693" s="99">
        <v>8</v>
      </c>
      <c r="D2693" s="99" t="s">
        <v>112</v>
      </c>
      <c r="E2693" s="99" t="s">
        <v>108</v>
      </c>
      <c r="F2693" s="100">
        <v>279.60000000000002</v>
      </c>
    </row>
    <row r="2694" spans="1:6">
      <c r="A2694" s="98">
        <v>45193</v>
      </c>
      <c r="B2694" s="99" t="s">
        <v>119</v>
      </c>
      <c r="C2694" s="99">
        <v>47</v>
      </c>
      <c r="D2694" s="99" t="s">
        <v>112</v>
      </c>
      <c r="E2694" s="99" t="s">
        <v>109</v>
      </c>
      <c r="F2694" s="100">
        <v>1396.2525000000001</v>
      </c>
    </row>
    <row r="2695" spans="1:6">
      <c r="A2695" s="98">
        <v>45062</v>
      </c>
      <c r="B2695" s="99" t="s">
        <v>119</v>
      </c>
      <c r="C2695" s="99">
        <v>6</v>
      </c>
      <c r="D2695" s="99" t="s">
        <v>114</v>
      </c>
      <c r="E2695" s="99" t="s">
        <v>115</v>
      </c>
      <c r="F2695" s="100">
        <v>155.69999999999999</v>
      </c>
    </row>
    <row r="2696" spans="1:6">
      <c r="A2696" s="98">
        <v>45273</v>
      </c>
      <c r="B2696" s="99" t="s">
        <v>119</v>
      </c>
      <c r="C2696" s="99">
        <v>8</v>
      </c>
      <c r="D2696" s="99" t="s">
        <v>110</v>
      </c>
      <c r="E2696" s="99" t="s">
        <v>109</v>
      </c>
      <c r="F2696" s="100">
        <v>199.6</v>
      </c>
    </row>
    <row r="2697" spans="1:6">
      <c r="A2697" s="98">
        <v>45256</v>
      </c>
      <c r="B2697" s="99" t="s">
        <v>118</v>
      </c>
      <c r="C2697" s="99">
        <v>475</v>
      </c>
      <c r="D2697" s="99" t="s">
        <v>114</v>
      </c>
      <c r="E2697" s="99" t="s">
        <v>105</v>
      </c>
      <c r="F2697" s="100">
        <v>7087.5937499999991</v>
      </c>
    </row>
    <row r="2698" spans="1:6">
      <c r="A2698" s="98">
        <v>45256</v>
      </c>
      <c r="B2698" s="99" t="s">
        <v>117</v>
      </c>
      <c r="C2698" s="99">
        <v>7</v>
      </c>
      <c r="D2698" s="99" t="s">
        <v>112</v>
      </c>
      <c r="E2698" s="99" t="s">
        <v>115</v>
      </c>
      <c r="F2698" s="100">
        <v>244.65000000000003</v>
      </c>
    </row>
    <row r="2699" spans="1:6">
      <c r="A2699" s="98">
        <v>45231</v>
      </c>
      <c r="B2699" s="99" t="s">
        <v>117</v>
      </c>
      <c r="C2699" s="99">
        <v>500</v>
      </c>
      <c r="D2699" s="99" t="s">
        <v>114</v>
      </c>
      <c r="E2699" s="99" t="s">
        <v>113</v>
      </c>
      <c r="F2699" s="100">
        <v>7460.6249999999991</v>
      </c>
    </row>
    <row r="2700" spans="1:6">
      <c r="A2700" s="98">
        <v>45060</v>
      </c>
      <c r="B2700" s="99" t="s">
        <v>119</v>
      </c>
      <c r="C2700" s="99">
        <v>39</v>
      </c>
      <c r="D2700" s="99" t="s">
        <v>6</v>
      </c>
      <c r="E2700" s="99" t="s">
        <v>115</v>
      </c>
      <c r="F2700" s="100">
        <v>1448.3235</v>
      </c>
    </row>
    <row r="2701" spans="1:6">
      <c r="A2701" s="98">
        <v>45150</v>
      </c>
      <c r="B2701" s="99" t="s">
        <v>119</v>
      </c>
      <c r="C2701" s="99">
        <v>250</v>
      </c>
      <c r="D2701" s="99" t="s">
        <v>114</v>
      </c>
      <c r="E2701" s="99" t="s">
        <v>106</v>
      </c>
      <c r="F2701" s="100">
        <v>4541.25</v>
      </c>
    </row>
    <row r="2702" spans="1:6">
      <c r="A2702" s="98">
        <v>45010</v>
      </c>
      <c r="B2702" s="99" t="s">
        <v>119</v>
      </c>
      <c r="C2702" s="99">
        <v>100</v>
      </c>
      <c r="D2702" s="99" t="s">
        <v>114</v>
      </c>
      <c r="E2702" s="99" t="s">
        <v>109</v>
      </c>
      <c r="F2702" s="100">
        <v>1816.5</v>
      </c>
    </row>
    <row r="2703" spans="1:6">
      <c r="A2703" s="98">
        <v>45157</v>
      </c>
      <c r="B2703" s="99" t="s">
        <v>119</v>
      </c>
      <c r="C2703" s="99">
        <v>100</v>
      </c>
      <c r="D2703" s="99" t="s">
        <v>6</v>
      </c>
      <c r="E2703" s="99" t="s">
        <v>108</v>
      </c>
      <c r="F2703" s="100">
        <v>3058.2999999999993</v>
      </c>
    </row>
    <row r="2704" spans="1:6">
      <c r="A2704" s="98">
        <v>45163</v>
      </c>
      <c r="B2704" s="99" t="s">
        <v>118</v>
      </c>
      <c r="C2704" s="99">
        <v>31</v>
      </c>
      <c r="D2704" s="99" t="s">
        <v>110</v>
      </c>
      <c r="E2704" s="99" t="s">
        <v>109</v>
      </c>
      <c r="F2704" s="100">
        <v>657.4325</v>
      </c>
    </row>
    <row r="2705" spans="1:6">
      <c r="A2705" s="98">
        <v>44967</v>
      </c>
      <c r="B2705" s="99" t="s">
        <v>119</v>
      </c>
      <c r="C2705" s="99">
        <v>31</v>
      </c>
      <c r="D2705" s="99" t="s">
        <v>112</v>
      </c>
      <c r="E2705" s="99" t="s">
        <v>108</v>
      </c>
      <c r="F2705" s="100">
        <v>920.93250000000012</v>
      </c>
    </row>
    <row r="2706" spans="1:6">
      <c r="A2706" s="98">
        <v>45280</v>
      </c>
      <c r="B2706" s="99" t="s">
        <v>116</v>
      </c>
      <c r="C2706" s="99">
        <v>7</v>
      </c>
      <c r="D2706" s="99" t="s">
        <v>9</v>
      </c>
      <c r="E2706" s="99" t="s">
        <v>108</v>
      </c>
      <c r="F2706" s="100">
        <v>195.65</v>
      </c>
    </row>
    <row r="2707" spans="1:6">
      <c r="A2707" s="98">
        <v>44984</v>
      </c>
      <c r="B2707" s="99" t="s">
        <v>118</v>
      </c>
      <c r="C2707" s="99">
        <v>225</v>
      </c>
      <c r="D2707" s="99" t="s">
        <v>6</v>
      </c>
      <c r="E2707" s="99" t="s">
        <v>115</v>
      </c>
      <c r="F2707" s="100">
        <v>6881.1749999999993</v>
      </c>
    </row>
    <row r="2708" spans="1:6">
      <c r="A2708" s="98">
        <v>45071</v>
      </c>
      <c r="B2708" s="99" t="s">
        <v>117</v>
      </c>
      <c r="C2708" s="99">
        <v>39</v>
      </c>
      <c r="D2708" s="99" t="s">
        <v>6</v>
      </c>
      <c r="E2708" s="99" t="s">
        <v>108</v>
      </c>
      <c r="F2708" s="100">
        <v>1448.3235</v>
      </c>
    </row>
    <row r="2709" spans="1:6">
      <c r="A2709" s="98">
        <v>44972</v>
      </c>
      <c r="B2709" s="99" t="s">
        <v>119</v>
      </c>
      <c r="C2709" s="99">
        <v>3</v>
      </c>
      <c r="D2709" s="99" t="s">
        <v>6</v>
      </c>
      <c r="E2709" s="99" t="s">
        <v>105</v>
      </c>
      <c r="F2709" s="100">
        <v>131.07</v>
      </c>
    </row>
    <row r="2710" spans="1:6">
      <c r="A2710" s="98">
        <v>44976</v>
      </c>
      <c r="B2710" s="99" t="s">
        <v>117</v>
      </c>
      <c r="C2710" s="99">
        <v>325</v>
      </c>
      <c r="D2710" s="99" t="s">
        <v>114</v>
      </c>
      <c r="E2710" s="99" t="s">
        <v>109</v>
      </c>
      <c r="F2710" s="100">
        <v>4849.40625</v>
      </c>
    </row>
    <row r="2711" spans="1:6">
      <c r="A2711" s="98">
        <v>45076</v>
      </c>
      <c r="B2711" s="99" t="s">
        <v>116</v>
      </c>
      <c r="C2711" s="99">
        <v>40</v>
      </c>
      <c r="D2711" s="99" t="s">
        <v>9</v>
      </c>
      <c r="E2711" s="99" t="s">
        <v>106</v>
      </c>
      <c r="F2711" s="100">
        <v>950.3</v>
      </c>
    </row>
    <row r="2712" spans="1:6">
      <c r="A2712" s="98">
        <v>45002</v>
      </c>
      <c r="B2712" s="99" t="s">
        <v>118</v>
      </c>
      <c r="C2712" s="99">
        <v>325</v>
      </c>
      <c r="D2712" s="99" t="s">
        <v>110</v>
      </c>
      <c r="E2712" s="99" t="s">
        <v>109</v>
      </c>
      <c r="F2712" s="100">
        <v>4662.5312499999991</v>
      </c>
    </row>
    <row r="2713" spans="1:6">
      <c r="A2713" s="98">
        <v>45260</v>
      </c>
      <c r="B2713" s="99" t="s">
        <v>119</v>
      </c>
      <c r="C2713" s="99">
        <v>4</v>
      </c>
      <c r="D2713" s="99" t="s">
        <v>112</v>
      </c>
      <c r="E2713" s="99" t="s">
        <v>113</v>
      </c>
      <c r="F2713" s="100">
        <v>139.80000000000001</v>
      </c>
    </row>
    <row r="2714" spans="1:6">
      <c r="A2714" s="98">
        <v>45280</v>
      </c>
      <c r="B2714" s="99" t="s">
        <v>116</v>
      </c>
      <c r="C2714" s="99">
        <v>5</v>
      </c>
      <c r="D2714" s="99" t="s">
        <v>9</v>
      </c>
      <c r="E2714" s="99" t="s">
        <v>111</v>
      </c>
      <c r="F2714" s="100">
        <v>139.75</v>
      </c>
    </row>
    <row r="2715" spans="1:6">
      <c r="A2715" s="98">
        <v>45081</v>
      </c>
      <c r="B2715" s="99" t="s">
        <v>119</v>
      </c>
      <c r="C2715" s="99">
        <v>275</v>
      </c>
      <c r="D2715" s="99" t="s">
        <v>110</v>
      </c>
      <c r="E2715" s="99" t="s">
        <v>108</v>
      </c>
      <c r="F2715" s="100">
        <v>3945.2187499999995</v>
      </c>
    </row>
    <row r="2716" spans="1:6">
      <c r="A2716" s="98">
        <v>45228</v>
      </c>
      <c r="B2716" s="99" t="s">
        <v>117</v>
      </c>
      <c r="C2716" s="99">
        <v>600</v>
      </c>
      <c r="D2716" s="99" t="s">
        <v>9</v>
      </c>
      <c r="E2716" s="99" t="s">
        <v>108</v>
      </c>
      <c r="F2716" s="100">
        <v>9642.75</v>
      </c>
    </row>
    <row r="2717" spans="1:6">
      <c r="A2717" s="98">
        <v>45128</v>
      </c>
      <c r="B2717" s="99" t="s">
        <v>119</v>
      </c>
      <c r="C2717" s="99">
        <v>30</v>
      </c>
      <c r="D2717" s="99" t="s">
        <v>112</v>
      </c>
      <c r="E2717" s="99" t="s">
        <v>115</v>
      </c>
      <c r="F2717" s="100">
        <v>891.22500000000014</v>
      </c>
    </row>
    <row r="2718" spans="1:6">
      <c r="A2718" s="98">
        <v>45259</v>
      </c>
      <c r="B2718" s="99" t="s">
        <v>117</v>
      </c>
      <c r="C2718" s="99">
        <v>49</v>
      </c>
      <c r="D2718" s="99" t="s">
        <v>112</v>
      </c>
      <c r="E2718" s="99" t="s">
        <v>111</v>
      </c>
      <c r="F2718" s="100">
        <v>1284.4125000000001</v>
      </c>
    </row>
    <row r="2719" spans="1:6">
      <c r="A2719" s="98">
        <v>45036</v>
      </c>
      <c r="B2719" s="99" t="s">
        <v>107</v>
      </c>
      <c r="C2719" s="99">
        <v>30</v>
      </c>
      <c r="D2719" s="99" t="s">
        <v>6</v>
      </c>
      <c r="E2719" s="99" t="s">
        <v>113</v>
      </c>
      <c r="F2719" s="100">
        <v>1114.095</v>
      </c>
    </row>
    <row r="2720" spans="1:6">
      <c r="A2720" s="98">
        <v>45242</v>
      </c>
      <c r="B2720" s="99" t="s">
        <v>117</v>
      </c>
      <c r="C2720" s="99">
        <v>4</v>
      </c>
      <c r="D2720" s="99" t="s">
        <v>6</v>
      </c>
      <c r="E2720" s="99" t="s">
        <v>111</v>
      </c>
      <c r="F2720" s="100">
        <v>174.76</v>
      </c>
    </row>
    <row r="2721" spans="1:6">
      <c r="A2721" s="98">
        <v>45248</v>
      </c>
      <c r="B2721" s="99" t="s">
        <v>119</v>
      </c>
      <c r="C2721" s="99">
        <v>350</v>
      </c>
      <c r="D2721" s="99" t="s">
        <v>6</v>
      </c>
      <c r="E2721" s="99" t="s">
        <v>108</v>
      </c>
      <c r="F2721" s="100">
        <v>8792.6124999999975</v>
      </c>
    </row>
    <row r="2722" spans="1:6">
      <c r="A2722" s="98">
        <v>45059</v>
      </c>
      <c r="B2722" s="99" t="s">
        <v>116</v>
      </c>
      <c r="C2722" s="99">
        <v>350</v>
      </c>
      <c r="D2722" s="99" t="s">
        <v>6</v>
      </c>
      <c r="E2722" s="99" t="s">
        <v>113</v>
      </c>
      <c r="F2722" s="100">
        <v>8792.6124999999975</v>
      </c>
    </row>
    <row r="2723" spans="1:6">
      <c r="A2723" s="98">
        <v>45015</v>
      </c>
      <c r="B2723" s="99" t="s">
        <v>117</v>
      </c>
      <c r="C2723" s="99">
        <v>29</v>
      </c>
      <c r="D2723" s="99" t="s">
        <v>114</v>
      </c>
      <c r="E2723" s="99" t="s">
        <v>106</v>
      </c>
      <c r="F2723" s="100">
        <v>639.6674999999999</v>
      </c>
    </row>
    <row r="2724" spans="1:6">
      <c r="A2724" s="98">
        <v>45024</v>
      </c>
      <c r="B2724" s="99" t="s">
        <v>117</v>
      </c>
      <c r="C2724" s="99">
        <v>27</v>
      </c>
      <c r="D2724" s="99" t="s">
        <v>114</v>
      </c>
      <c r="E2724" s="99" t="s">
        <v>105</v>
      </c>
      <c r="F2724" s="100">
        <v>595.5524999999999</v>
      </c>
    </row>
    <row r="2725" spans="1:6">
      <c r="A2725" s="98">
        <v>45074</v>
      </c>
      <c r="B2725" s="99" t="s">
        <v>116</v>
      </c>
      <c r="C2725" s="99">
        <v>30</v>
      </c>
      <c r="D2725" s="99" t="s">
        <v>112</v>
      </c>
      <c r="E2725" s="99" t="s">
        <v>109</v>
      </c>
      <c r="F2725" s="100">
        <v>891.22500000000014</v>
      </c>
    </row>
    <row r="2726" spans="1:6">
      <c r="A2726" s="98">
        <v>45023</v>
      </c>
      <c r="B2726" s="99" t="s">
        <v>119</v>
      </c>
      <c r="C2726" s="99">
        <v>200</v>
      </c>
      <c r="D2726" s="99" t="s">
        <v>6</v>
      </c>
      <c r="E2726" s="99" t="s">
        <v>106</v>
      </c>
      <c r="F2726" s="100">
        <v>6116.5999999999985</v>
      </c>
    </row>
    <row r="2727" spans="1:6">
      <c r="A2727" s="98">
        <v>45211</v>
      </c>
      <c r="B2727" s="99" t="s">
        <v>107</v>
      </c>
      <c r="C2727" s="99">
        <v>39</v>
      </c>
      <c r="D2727" s="99" t="s">
        <v>112</v>
      </c>
      <c r="E2727" s="99" t="s">
        <v>105</v>
      </c>
      <c r="F2727" s="100">
        <v>1158.5925000000002</v>
      </c>
    </row>
    <row r="2728" spans="1:6">
      <c r="A2728" s="98">
        <v>44957</v>
      </c>
      <c r="B2728" s="99" t="s">
        <v>118</v>
      </c>
      <c r="C2728" s="99">
        <v>3</v>
      </c>
      <c r="D2728" s="99" t="s">
        <v>114</v>
      </c>
      <c r="E2728" s="99" t="s">
        <v>109</v>
      </c>
      <c r="F2728" s="100">
        <v>77.849999999999994</v>
      </c>
    </row>
    <row r="2729" spans="1:6">
      <c r="A2729" s="98">
        <v>45133</v>
      </c>
      <c r="B2729" s="99" t="s">
        <v>117</v>
      </c>
      <c r="C2729" s="99">
        <v>300</v>
      </c>
      <c r="D2729" s="99" t="s">
        <v>6</v>
      </c>
      <c r="E2729" s="99" t="s">
        <v>106</v>
      </c>
      <c r="F2729" s="100">
        <v>7536.5249999999987</v>
      </c>
    </row>
    <row r="2730" spans="1:6">
      <c r="A2730" s="98">
        <v>45136</v>
      </c>
      <c r="B2730" s="99" t="s">
        <v>117</v>
      </c>
      <c r="C2730" s="99">
        <v>350</v>
      </c>
      <c r="D2730" s="99" t="s">
        <v>112</v>
      </c>
      <c r="E2730" s="99" t="s">
        <v>105</v>
      </c>
      <c r="F2730" s="100">
        <v>7033.6875</v>
      </c>
    </row>
    <row r="2731" spans="1:6">
      <c r="A2731" s="98">
        <v>45206</v>
      </c>
      <c r="B2731" s="99" t="s">
        <v>117</v>
      </c>
      <c r="C2731" s="99">
        <v>325</v>
      </c>
      <c r="D2731" s="99" t="s">
        <v>112</v>
      </c>
      <c r="E2731" s="99" t="s">
        <v>105</v>
      </c>
      <c r="F2731" s="100">
        <v>6531.28125</v>
      </c>
    </row>
    <row r="2732" spans="1:6">
      <c r="A2732" s="98">
        <v>45057</v>
      </c>
      <c r="B2732" s="99" t="s">
        <v>119</v>
      </c>
      <c r="C2732" s="99">
        <v>7</v>
      </c>
      <c r="D2732" s="99" t="s">
        <v>9</v>
      </c>
      <c r="E2732" s="99" t="s">
        <v>106</v>
      </c>
      <c r="F2732" s="100">
        <v>195.65</v>
      </c>
    </row>
    <row r="2733" spans="1:6">
      <c r="A2733" s="98">
        <v>45192</v>
      </c>
      <c r="B2733" s="99" t="s">
        <v>119</v>
      </c>
      <c r="C2733" s="99">
        <v>44</v>
      </c>
      <c r="D2733" s="99" t="s">
        <v>114</v>
      </c>
      <c r="E2733" s="99" t="s">
        <v>111</v>
      </c>
      <c r="F2733" s="100">
        <v>970.52999999999986</v>
      </c>
    </row>
    <row r="2734" spans="1:6">
      <c r="A2734" s="98">
        <v>45142</v>
      </c>
      <c r="B2734" s="99" t="s">
        <v>117</v>
      </c>
      <c r="C2734" s="99">
        <v>6</v>
      </c>
      <c r="D2734" s="99" t="s">
        <v>114</v>
      </c>
      <c r="E2734" s="99" t="s">
        <v>105</v>
      </c>
      <c r="F2734" s="100">
        <v>155.69999999999999</v>
      </c>
    </row>
    <row r="2735" spans="1:6">
      <c r="A2735" s="98">
        <v>45289</v>
      </c>
      <c r="B2735" s="99" t="s">
        <v>107</v>
      </c>
      <c r="C2735" s="99">
        <v>19</v>
      </c>
      <c r="D2735" s="99" t="s">
        <v>112</v>
      </c>
      <c r="E2735" s="99" t="s">
        <v>108</v>
      </c>
      <c r="F2735" s="100">
        <v>664.05000000000007</v>
      </c>
    </row>
    <row r="2736" spans="1:6">
      <c r="A2736" s="98">
        <v>45102</v>
      </c>
      <c r="B2736" s="99" t="s">
        <v>117</v>
      </c>
      <c r="C2736" s="99">
        <v>43</v>
      </c>
      <c r="D2736" s="99" t="s">
        <v>114</v>
      </c>
      <c r="E2736" s="99" t="s">
        <v>105</v>
      </c>
      <c r="F2736" s="100">
        <v>948.47249999999985</v>
      </c>
    </row>
    <row r="2737" spans="1:6">
      <c r="A2737" s="98">
        <v>45245</v>
      </c>
      <c r="B2737" s="99" t="s">
        <v>119</v>
      </c>
      <c r="C2737" s="99">
        <v>13</v>
      </c>
      <c r="D2737" s="99" t="s">
        <v>114</v>
      </c>
      <c r="E2737" s="99" t="s">
        <v>109</v>
      </c>
      <c r="F2737" s="100">
        <v>337.34999999999997</v>
      </c>
    </row>
    <row r="2738" spans="1:6">
      <c r="A2738" s="98">
        <v>45291</v>
      </c>
      <c r="B2738" s="99" t="s">
        <v>116</v>
      </c>
      <c r="C2738" s="99">
        <v>12</v>
      </c>
      <c r="D2738" s="99" t="s">
        <v>112</v>
      </c>
      <c r="E2738" s="99" t="s">
        <v>105</v>
      </c>
      <c r="F2738" s="100">
        <v>419.40000000000003</v>
      </c>
    </row>
    <row r="2739" spans="1:6">
      <c r="A2739" s="98">
        <v>45198</v>
      </c>
      <c r="B2739" s="99" t="s">
        <v>119</v>
      </c>
      <c r="C2739" s="99">
        <v>325</v>
      </c>
      <c r="D2739" s="99" t="s">
        <v>9</v>
      </c>
      <c r="E2739" s="99" t="s">
        <v>115</v>
      </c>
      <c r="F2739" s="100">
        <v>5223.15625</v>
      </c>
    </row>
    <row r="2740" spans="1:6">
      <c r="A2740" s="98">
        <v>45276</v>
      </c>
      <c r="B2740" s="99" t="s">
        <v>117</v>
      </c>
      <c r="C2740" s="99">
        <v>50</v>
      </c>
      <c r="D2740" s="99" t="s">
        <v>114</v>
      </c>
      <c r="E2740" s="99" t="s">
        <v>106</v>
      </c>
      <c r="F2740" s="100">
        <v>973.12499999999989</v>
      </c>
    </row>
    <row r="2741" spans="1:6">
      <c r="A2741" s="98">
        <v>45076</v>
      </c>
      <c r="B2741" s="99" t="s">
        <v>119</v>
      </c>
      <c r="C2741" s="99">
        <v>425</v>
      </c>
      <c r="D2741" s="99" t="s">
        <v>112</v>
      </c>
      <c r="E2741" s="99" t="s">
        <v>111</v>
      </c>
      <c r="F2741" s="100">
        <v>8540.90625</v>
      </c>
    </row>
    <row r="2742" spans="1:6">
      <c r="A2742" s="98">
        <v>45277</v>
      </c>
      <c r="B2742" s="99" t="s">
        <v>117</v>
      </c>
      <c r="C2742" s="99">
        <v>10</v>
      </c>
      <c r="D2742" s="99" t="s">
        <v>114</v>
      </c>
      <c r="E2742" s="99" t="s">
        <v>113</v>
      </c>
      <c r="F2742" s="100">
        <v>259.5</v>
      </c>
    </row>
    <row r="2743" spans="1:6">
      <c r="A2743" s="98">
        <v>45098</v>
      </c>
      <c r="B2743" s="99" t="s">
        <v>116</v>
      </c>
      <c r="C2743" s="99">
        <v>425</v>
      </c>
      <c r="D2743" s="99" t="s">
        <v>112</v>
      </c>
      <c r="E2743" s="99" t="s">
        <v>105</v>
      </c>
      <c r="F2743" s="100">
        <v>8540.90625</v>
      </c>
    </row>
    <row r="2744" spans="1:6">
      <c r="A2744" s="98">
        <v>45066</v>
      </c>
      <c r="B2744" s="99" t="s">
        <v>107</v>
      </c>
      <c r="C2744" s="99">
        <v>8</v>
      </c>
      <c r="D2744" s="99" t="s">
        <v>6</v>
      </c>
      <c r="E2744" s="99" t="s">
        <v>105</v>
      </c>
      <c r="F2744" s="100">
        <v>349.52</v>
      </c>
    </row>
    <row r="2745" spans="1:6">
      <c r="A2745" s="98">
        <v>45087</v>
      </c>
      <c r="B2745" s="99" t="s">
        <v>119</v>
      </c>
      <c r="C2745" s="99">
        <v>200</v>
      </c>
      <c r="D2745" s="99" t="s">
        <v>110</v>
      </c>
      <c r="E2745" s="99" t="s">
        <v>105</v>
      </c>
      <c r="F2745" s="100">
        <v>3493</v>
      </c>
    </row>
    <row r="2746" spans="1:6">
      <c r="A2746" s="98">
        <v>44949</v>
      </c>
      <c r="B2746" s="99" t="s">
        <v>119</v>
      </c>
      <c r="C2746" s="99">
        <v>8</v>
      </c>
      <c r="D2746" s="99" t="s">
        <v>6</v>
      </c>
      <c r="E2746" s="99" t="s">
        <v>111</v>
      </c>
      <c r="F2746" s="100">
        <v>349.52</v>
      </c>
    </row>
    <row r="2747" spans="1:6">
      <c r="A2747" s="98">
        <v>45025</v>
      </c>
      <c r="B2747" s="99" t="s">
        <v>116</v>
      </c>
      <c r="C2747" s="99">
        <v>7</v>
      </c>
      <c r="D2747" s="99" t="s">
        <v>110</v>
      </c>
      <c r="E2747" s="99" t="s">
        <v>111</v>
      </c>
      <c r="F2747" s="100">
        <v>174.65</v>
      </c>
    </row>
    <row r="2748" spans="1:6">
      <c r="A2748" s="98">
        <v>45130</v>
      </c>
      <c r="B2748" s="99" t="s">
        <v>119</v>
      </c>
      <c r="C2748" s="99">
        <v>500</v>
      </c>
      <c r="D2748" s="99" t="s">
        <v>110</v>
      </c>
      <c r="E2748" s="99" t="s">
        <v>105</v>
      </c>
      <c r="F2748" s="100">
        <v>7173.1249999999991</v>
      </c>
    </row>
    <row r="2749" spans="1:6">
      <c r="A2749" s="98">
        <v>45031</v>
      </c>
      <c r="B2749" s="99" t="s">
        <v>116</v>
      </c>
      <c r="C2749" s="99">
        <v>1</v>
      </c>
      <c r="D2749" s="99" t="s">
        <v>110</v>
      </c>
      <c r="E2749" s="99" t="s">
        <v>109</v>
      </c>
      <c r="F2749" s="100">
        <v>24.95</v>
      </c>
    </row>
    <row r="2750" spans="1:6">
      <c r="A2750" s="98">
        <v>45008</v>
      </c>
      <c r="B2750" s="99" t="s">
        <v>116</v>
      </c>
      <c r="C2750" s="99">
        <v>33</v>
      </c>
      <c r="D2750" s="99" t="s">
        <v>9</v>
      </c>
      <c r="E2750" s="99" t="s">
        <v>115</v>
      </c>
      <c r="F2750" s="100">
        <v>783.99750000000006</v>
      </c>
    </row>
    <row r="2751" spans="1:6">
      <c r="A2751" s="98">
        <v>44937</v>
      </c>
      <c r="B2751" s="99" t="s">
        <v>119</v>
      </c>
      <c r="C2751" s="99">
        <v>500</v>
      </c>
      <c r="D2751" s="99" t="s">
        <v>110</v>
      </c>
      <c r="E2751" s="99" t="s">
        <v>113</v>
      </c>
      <c r="F2751" s="100">
        <v>7173.1249999999991</v>
      </c>
    </row>
    <row r="2752" spans="1:6">
      <c r="A2752" s="98">
        <v>45152</v>
      </c>
      <c r="B2752" s="99" t="s">
        <v>117</v>
      </c>
      <c r="C2752" s="99">
        <v>9</v>
      </c>
      <c r="D2752" s="99" t="s">
        <v>114</v>
      </c>
      <c r="E2752" s="99" t="s">
        <v>105</v>
      </c>
      <c r="F2752" s="100">
        <v>233.54999999999998</v>
      </c>
    </row>
    <row r="2753" spans="1:6">
      <c r="A2753" s="98">
        <v>45219</v>
      </c>
      <c r="B2753" s="99" t="s">
        <v>117</v>
      </c>
      <c r="C2753" s="99">
        <v>450</v>
      </c>
      <c r="D2753" s="99" t="s">
        <v>110</v>
      </c>
      <c r="E2753" s="99" t="s">
        <v>106</v>
      </c>
      <c r="F2753" s="100">
        <v>6455.8124999999991</v>
      </c>
    </row>
    <row r="2754" spans="1:6">
      <c r="A2754" s="98">
        <v>45139</v>
      </c>
      <c r="B2754" s="99" t="s">
        <v>119</v>
      </c>
      <c r="C2754" s="99">
        <v>33</v>
      </c>
      <c r="D2754" s="99" t="s">
        <v>9</v>
      </c>
      <c r="E2754" s="99" t="s">
        <v>111</v>
      </c>
      <c r="F2754" s="100">
        <v>783.99750000000006</v>
      </c>
    </row>
    <row r="2755" spans="1:6">
      <c r="A2755" s="98">
        <v>45118</v>
      </c>
      <c r="B2755" s="99" t="s">
        <v>118</v>
      </c>
      <c r="C2755" s="99">
        <v>350</v>
      </c>
      <c r="D2755" s="99" t="s">
        <v>110</v>
      </c>
      <c r="E2755" s="99" t="s">
        <v>115</v>
      </c>
      <c r="F2755" s="100">
        <v>5021.1874999999991</v>
      </c>
    </row>
    <row r="2756" spans="1:6">
      <c r="A2756" s="98">
        <v>45131</v>
      </c>
      <c r="B2756" s="99" t="s">
        <v>119</v>
      </c>
      <c r="C2756" s="99">
        <v>300</v>
      </c>
      <c r="D2756" s="99" t="s">
        <v>110</v>
      </c>
      <c r="E2756" s="99" t="s">
        <v>105</v>
      </c>
      <c r="F2756" s="100">
        <v>4303.8749999999991</v>
      </c>
    </row>
    <row r="2757" spans="1:6">
      <c r="A2757" s="98">
        <v>45195</v>
      </c>
      <c r="B2757" s="99" t="s">
        <v>119</v>
      </c>
      <c r="C2757" s="99">
        <v>50</v>
      </c>
      <c r="D2757" s="99" t="s">
        <v>110</v>
      </c>
      <c r="E2757" s="99" t="s">
        <v>105</v>
      </c>
      <c r="F2757" s="100">
        <v>935.62499999999989</v>
      </c>
    </row>
    <row r="2758" spans="1:6">
      <c r="A2758" s="98">
        <v>45197</v>
      </c>
      <c r="B2758" s="99" t="s">
        <v>118</v>
      </c>
      <c r="C2758" s="99">
        <v>175</v>
      </c>
      <c r="D2758" s="99" t="s">
        <v>9</v>
      </c>
      <c r="E2758" s="99" t="s">
        <v>105</v>
      </c>
      <c r="F2758" s="100">
        <v>3423.8749999999995</v>
      </c>
    </row>
    <row r="2759" spans="1:6">
      <c r="A2759" s="98">
        <v>45291</v>
      </c>
      <c r="B2759" s="99" t="s">
        <v>119</v>
      </c>
      <c r="C2759" s="99">
        <v>39</v>
      </c>
      <c r="D2759" s="99" t="s">
        <v>6</v>
      </c>
      <c r="E2759" s="99" t="s">
        <v>113</v>
      </c>
      <c r="F2759" s="100">
        <v>1448.3235</v>
      </c>
    </row>
    <row r="2760" spans="1:6">
      <c r="A2760" s="98">
        <v>45037</v>
      </c>
      <c r="B2760" s="99" t="s">
        <v>107</v>
      </c>
      <c r="C2760" s="99">
        <v>9</v>
      </c>
      <c r="D2760" s="99" t="s">
        <v>9</v>
      </c>
      <c r="E2760" s="99" t="s">
        <v>111</v>
      </c>
      <c r="F2760" s="100">
        <v>251.54999999999998</v>
      </c>
    </row>
    <row r="2761" spans="1:6">
      <c r="A2761" s="98">
        <v>45060</v>
      </c>
      <c r="B2761" s="99" t="s">
        <v>117</v>
      </c>
      <c r="C2761" s="99">
        <v>35</v>
      </c>
      <c r="D2761" s="99" t="s">
        <v>112</v>
      </c>
      <c r="E2761" s="99" t="s">
        <v>115</v>
      </c>
      <c r="F2761" s="100">
        <v>1039.7625</v>
      </c>
    </row>
    <row r="2762" spans="1:6">
      <c r="A2762" s="98">
        <v>45000</v>
      </c>
      <c r="B2762" s="99" t="s">
        <v>116</v>
      </c>
      <c r="C2762" s="99">
        <v>8</v>
      </c>
      <c r="D2762" s="99" t="s">
        <v>114</v>
      </c>
      <c r="E2762" s="99" t="s">
        <v>108</v>
      </c>
      <c r="F2762" s="100">
        <v>207.6</v>
      </c>
    </row>
    <row r="2763" spans="1:6">
      <c r="A2763" s="98">
        <v>45187</v>
      </c>
      <c r="B2763" s="99" t="s">
        <v>117</v>
      </c>
      <c r="C2763" s="99">
        <v>275</v>
      </c>
      <c r="D2763" s="99" t="s">
        <v>114</v>
      </c>
      <c r="E2763" s="99" t="s">
        <v>111</v>
      </c>
      <c r="F2763" s="100">
        <v>4103.34375</v>
      </c>
    </row>
    <row r="2764" spans="1:6">
      <c r="A2764" s="98">
        <v>45170</v>
      </c>
      <c r="B2764" s="99" t="s">
        <v>119</v>
      </c>
      <c r="C2764" s="99">
        <v>7</v>
      </c>
      <c r="D2764" s="99" t="s">
        <v>114</v>
      </c>
      <c r="E2764" s="99" t="s">
        <v>111</v>
      </c>
      <c r="F2764" s="100">
        <v>181.65</v>
      </c>
    </row>
    <row r="2765" spans="1:6">
      <c r="A2765" s="98">
        <v>45074</v>
      </c>
      <c r="B2765" s="99" t="s">
        <v>107</v>
      </c>
      <c r="C2765" s="99">
        <v>425</v>
      </c>
      <c r="D2765" s="99" t="s">
        <v>6</v>
      </c>
      <c r="E2765" s="99" t="s">
        <v>115</v>
      </c>
      <c r="F2765" s="100">
        <v>10676.743749999998</v>
      </c>
    </row>
    <row r="2766" spans="1:6">
      <c r="A2766" s="98">
        <v>45256</v>
      </c>
      <c r="B2766" s="99" t="s">
        <v>107</v>
      </c>
      <c r="C2766" s="99">
        <v>9</v>
      </c>
      <c r="D2766" s="99" t="s">
        <v>110</v>
      </c>
      <c r="E2766" s="99" t="s">
        <v>109</v>
      </c>
      <c r="F2766" s="100">
        <v>224.54999999999998</v>
      </c>
    </row>
    <row r="2767" spans="1:6">
      <c r="A2767" s="98">
        <v>44937</v>
      </c>
      <c r="B2767" s="99" t="s">
        <v>119</v>
      </c>
      <c r="C2767" s="99">
        <v>5</v>
      </c>
      <c r="D2767" s="99" t="s">
        <v>114</v>
      </c>
      <c r="E2767" s="99" t="s">
        <v>111</v>
      </c>
      <c r="F2767" s="100">
        <v>129.75</v>
      </c>
    </row>
    <row r="2768" spans="1:6">
      <c r="A2768" s="98">
        <v>45002</v>
      </c>
      <c r="B2768" s="99" t="s">
        <v>118</v>
      </c>
      <c r="C2768" s="99">
        <v>13</v>
      </c>
      <c r="D2768" s="99" t="s">
        <v>114</v>
      </c>
      <c r="E2768" s="99" t="s">
        <v>113</v>
      </c>
      <c r="F2768" s="100">
        <v>337.34999999999997</v>
      </c>
    </row>
    <row r="2769" spans="1:6">
      <c r="A2769" s="98">
        <v>45152</v>
      </c>
      <c r="B2769" s="99" t="s">
        <v>117</v>
      </c>
      <c r="C2769" s="99">
        <v>12</v>
      </c>
      <c r="D2769" s="99" t="s">
        <v>114</v>
      </c>
      <c r="E2769" s="99" t="s">
        <v>109</v>
      </c>
      <c r="F2769" s="100">
        <v>311.39999999999998</v>
      </c>
    </row>
    <row r="2770" spans="1:6">
      <c r="A2770" s="98">
        <v>45173</v>
      </c>
      <c r="B2770" s="99" t="s">
        <v>119</v>
      </c>
      <c r="C2770" s="99">
        <v>35</v>
      </c>
      <c r="D2770" s="99" t="s">
        <v>112</v>
      </c>
      <c r="E2770" s="99" t="s">
        <v>113</v>
      </c>
      <c r="F2770" s="100">
        <v>1039.7625</v>
      </c>
    </row>
    <row r="2771" spans="1:6">
      <c r="A2771" s="98">
        <v>44994</v>
      </c>
      <c r="B2771" s="99" t="s">
        <v>117</v>
      </c>
      <c r="C2771" s="99">
        <v>35</v>
      </c>
      <c r="D2771" s="99" t="s">
        <v>9</v>
      </c>
      <c r="E2771" s="99" t="s">
        <v>109</v>
      </c>
      <c r="F2771" s="100">
        <v>831.51250000000005</v>
      </c>
    </row>
    <row r="2772" spans="1:6">
      <c r="A2772" s="98">
        <v>45235</v>
      </c>
      <c r="B2772" s="99" t="s">
        <v>117</v>
      </c>
      <c r="C2772" s="99">
        <v>47</v>
      </c>
      <c r="D2772" s="99" t="s">
        <v>112</v>
      </c>
      <c r="E2772" s="99" t="s">
        <v>111</v>
      </c>
      <c r="F2772" s="100">
        <v>1396.2525000000001</v>
      </c>
    </row>
    <row r="2773" spans="1:6">
      <c r="A2773" s="98">
        <v>45054</v>
      </c>
      <c r="B2773" s="99" t="s">
        <v>116</v>
      </c>
      <c r="C2773" s="99">
        <v>425</v>
      </c>
      <c r="D2773" s="99" t="s">
        <v>114</v>
      </c>
      <c r="E2773" s="99" t="s">
        <v>115</v>
      </c>
      <c r="F2773" s="100">
        <v>6341.5312499999991</v>
      </c>
    </row>
    <row r="2774" spans="1:6">
      <c r="A2774" s="98">
        <v>45088</v>
      </c>
      <c r="B2774" s="99" t="s">
        <v>119</v>
      </c>
      <c r="C2774" s="99">
        <v>5</v>
      </c>
      <c r="D2774" s="99" t="s">
        <v>110</v>
      </c>
      <c r="E2774" s="99" t="s">
        <v>113</v>
      </c>
      <c r="F2774" s="100">
        <v>124.75</v>
      </c>
    </row>
    <row r="2775" spans="1:6">
      <c r="A2775" s="98">
        <v>45170</v>
      </c>
      <c r="B2775" s="99" t="s">
        <v>107</v>
      </c>
      <c r="C2775" s="99">
        <v>45</v>
      </c>
      <c r="D2775" s="99" t="s">
        <v>112</v>
      </c>
      <c r="E2775" s="99" t="s">
        <v>109</v>
      </c>
      <c r="F2775" s="100">
        <v>1336.8375000000001</v>
      </c>
    </row>
    <row r="2776" spans="1:6">
      <c r="A2776" s="98">
        <v>45128</v>
      </c>
      <c r="B2776" s="99" t="s">
        <v>116</v>
      </c>
      <c r="C2776" s="99">
        <v>20</v>
      </c>
      <c r="D2776" s="99" t="s">
        <v>110</v>
      </c>
      <c r="E2776" s="99" t="s">
        <v>106</v>
      </c>
      <c r="F2776" s="100">
        <v>499</v>
      </c>
    </row>
    <row r="2777" spans="1:6">
      <c r="A2777" s="98">
        <v>45014</v>
      </c>
      <c r="B2777" s="99" t="s">
        <v>117</v>
      </c>
      <c r="C2777" s="99">
        <v>3</v>
      </c>
      <c r="D2777" s="99" t="s">
        <v>6</v>
      </c>
      <c r="E2777" s="99" t="s">
        <v>106</v>
      </c>
      <c r="F2777" s="100">
        <v>131.07</v>
      </c>
    </row>
    <row r="2778" spans="1:6">
      <c r="A2778" s="98">
        <v>45163</v>
      </c>
      <c r="B2778" s="99" t="s">
        <v>107</v>
      </c>
      <c r="C2778" s="99">
        <v>425</v>
      </c>
      <c r="D2778" s="99" t="s">
        <v>110</v>
      </c>
      <c r="E2778" s="99" t="s">
        <v>106</v>
      </c>
      <c r="F2778" s="100">
        <v>6097.1562499999991</v>
      </c>
    </row>
    <row r="2779" spans="1:6">
      <c r="A2779" s="98">
        <v>45220</v>
      </c>
      <c r="B2779" s="99" t="s">
        <v>116</v>
      </c>
      <c r="C2779" s="99">
        <v>24</v>
      </c>
      <c r="D2779" s="99" t="s">
        <v>112</v>
      </c>
      <c r="E2779" s="99" t="s">
        <v>115</v>
      </c>
      <c r="F2779" s="100">
        <v>712.98</v>
      </c>
    </row>
    <row r="2780" spans="1:6">
      <c r="A2780" s="98">
        <v>45266</v>
      </c>
      <c r="B2780" s="99" t="s">
        <v>117</v>
      </c>
      <c r="C2780" s="99">
        <v>450</v>
      </c>
      <c r="D2780" s="99" t="s">
        <v>9</v>
      </c>
      <c r="E2780" s="99" t="s">
        <v>109</v>
      </c>
      <c r="F2780" s="100">
        <v>7232.0625</v>
      </c>
    </row>
    <row r="2781" spans="1:6">
      <c r="A2781" s="98">
        <v>45220</v>
      </c>
      <c r="B2781" s="99" t="s">
        <v>117</v>
      </c>
      <c r="C2781" s="99">
        <v>450</v>
      </c>
      <c r="D2781" s="99" t="s">
        <v>110</v>
      </c>
      <c r="E2781" s="99" t="s">
        <v>109</v>
      </c>
      <c r="F2781" s="100">
        <v>6455.8124999999991</v>
      </c>
    </row>
    <row r="2782" spans="1:6">
      <c r="A2782" s="98">
        <v>45061</v>
      </c>
      <c r="B2782" s="99" t="s">
        <v>117</v>
      </c>
      <c r="C2782" s="99">
        <v>9</v>
      </c>
      <c r="D2782" s="99" t="s">
        <v>6</v>
      </c>
      <c r="E2782" s="99" t="s">
        <v>111</v>
      </c>
      <c r="F2782" s="100">
        <v>393.21</v>
      </c>
    </row>
    <row r="2783" spans="1:6">
      <c r="A2783" s="98">
        <v>44997</v>
      </c>
      <c r="B2783" s="99" t="s">
        <v>119</v>
      </c>
      <c r="C2783" s="99">
        <v>575</v>
      </c>
      <c r="D2783" s="99" t="s">
        <v>114</v>
      </c>
      <c r="E2783" s="99" t="s">
        <v>105</v>
      </c>
      <c r="F2783" s="100">
        <v>8579.71875</v>
      </c>
    </row>
    <row r="2784" spans="1:6">
      <c r="A2784" s="98">
        <v>44959</v>
      </c>
      <c r="B2784" s="99" t="s">
        <v>119</v>
      </c>
      <c r="C2784" s="99">
        <v>500</v>
      </c>
      <c r="D2784" s="99" t="s">
        <v>110</v>
      </c>
      <c r="E2784" s="99" t="s">
        <v>106</v>
      </c>
      <c r="F2784" s="100">
        <v>7173.1249999999991</v>
      </c>
    </row>
    <row r="2785" spans="1:6">
      <c r="A2785" s="98">
        <v>45179</v>
      </c>
      <c r="B2785" s="99" t="s">
        <v>118</v>
      </c>
      <c r="C2785" s="99">
        <v>100</v>
      </c>
      <c r="D2785" s="99" t="s">
        <v>6</v>
      </c>
      <c r="E2785" s="99" t="s">
        <v>106</v>
      </c>
      <c r="F2785" s="100">
        <v>3058.2999999999993</v>
      </c>
    </row>
    <row r="2786" spans="1:6">
      <c r="A2786" s="98">
        <v>45119</v>
      </c>
      <c r="B2786" s="99" t="s">
        <v>117</v>
      </c>
      <c r="C2786" s="99">
        <v>6</v>
      </c>
      <c r="D2786" s="99" t="s">
        <v>9</v>
      </c>
      <c r="E2786" s="99" t="s">
        <v>105</v>
      </c>
      <c r="F2786" s="100">
        <v>167.7</v>
      </c>
    </row>
    <row r="2787" spans="1:6">
      <c r="A2787" s="98">
        <v>45027</v>
      </c>
      <c r="B2787" s="99" t="s">
        <v>117</v>
      </c>
      <c r="C2787" s="99">
        <v>2</v>
      </c>
      <c r="D2787" s="99" t="s">
        <v>114</v>
      </c>
      <c r="E2787" s="99" t="s">
        <v>109</v>
      </c>
      <c r="F2787" s="100">
        <v>51.9</v>
      </c>
    </row>
    <row r="2788" spans="1:6">
      <c r="A2788" s="98">
        <v>45000</v>
      </c>
      <c r="B2788" s="99" t="s">
        <v>119</v>
      </c>
      <c r="C2788" s="99">
        <v>18</v>
      </c>
      <c r="D2788" s="99" t="s">
        <v>110</v>
      </c>
      <c r="E2788" s="99" t="s">
        <v>111</v>
      </c>
      <c r="F2788" s="100">
        <v>449.09999999999997</v>
      </c>
    </row>
    <row r="2789" spans="1:6">
      <c r="A2789" s="98">
        <v>45071</v>
      </c>
      <c r="B2789" s="99" t="s">
        <v>117</v>
      </c>
      <c r="C2789" s="99">
        <v>100</v>
      </c>
      <c r="D2789" s="99" t="s">
        <v>6</v>
      </c>
      <c r="E2789" s="99" t="s">
        <v>108</v>
      </c>
      <c r="F2789" s="100">
        <v>3058.2999999999993</v>
      </c>
    </row>
    <row r="2790" spans="1:6">
      <c r="A2790" s="98">
        <v>45241</v>
      </c>
      <c r="B2790" s="99" t="s">
        <v>117</v>
      </c>
      <c r="C2790" s="99">
        <v>4</v>
      </c>
      <c r="D2790" s="99" t="s">
        <v>9</v>
      </c>
      <c r="E2790" s="99" t="s">
        <v>105</v>
      </c>
      <c r="F2790" s="100">
        <v>111.8</v>
      </c>
    </row>
    <row r="2791" spans="1:6">
      <c r="A2791" s="98">
        <v>45061</v>
      </c>
      <c r="B2791" s="99" t="s">
        <v>117</v>
      </c>
      <c r="C2791" s="99">
        <v>5</v>
      </c>
      <c r="D2791" s="99" t="s">
        <v>6</v>
      </c>
      <c r="E2791" s="99" t="s">
        <v>108</v>
      </c>
      <c r="F2791" s="100">
        <v>218.45</v>
      </c>
    </row>
    <row r="2792" spans="1:6">
      <c r="A2792" s="98">
        <v>44987</v>
      </c>
      <c r="B2792" s="99" t="s">
        <v>116</v>
      </c>
      <c r="C2792" s="99">
        <v>50</v>
      </c>
      <c r="D2792" s="99" t="s">
        <v>112</v>
      </c>
      <c r="E2792" s="99" t="s">
        <v>109</v>
      </c>
      <c r="F2792" s="100">
        <v>1310.625</v>
      </c>
    </row>
    <row r="2793" spans="1:6">
      <c r="A2793" s="98">
        <v>45287</v>
      </c>
      <c r="B2793" s="99" t="s">
        <v>117</v>
      </c>
      <c r="C2793" s="99">
        <v>350</v>
      </c>
      <c r="D2793" s="99" t="s">
        <v>6</v>
      </c>
      <c r="E2793" s="99" t="s">
        <v>113</v>
      </c>
      <c r="F2793" s="100">
        <v>8792.6124999999975</v>
      </c>
    </row>
    <row r="2794" spans="1:6">
      <c r="A2794" s="98">
        <v>45197</v>
      </c>
      <c r="B2794" s="99" t="s">
        <v>118</v>
      </c>
      <c r="C2794" s="99">
        <v>7</v>
      </c>
      <c r="D2794" s="99" t="s">
        <v>112</v>
      </c>
      <c r="E2794" s="99" t="s">
        <v>109</v>
      </c>
      <c r="F2794" s="100">
        <v>244.65000000000003</v>
      </c>
    </row>
    <row r="2795" spans="1:6">
      <c r="A2795" s="98">
        <v>45079</v>
      </c>
      <c r="B2795" s="99" t="s">
        <v>118</v>
      </c>
      <c r="C2795" s="99">
        <v>33</v>
      </c>
      <c r="D2795" s="99" t="s">
        <v>6</v>
      </c>
      <c r="E2795" s="99" t="s">
        <v>111</v>
      </c>
      <c r="F2795" s="100">
        <v>1225.5045</v>
      </c>
    </row>
    <row r="2796" spans="1:6">
      <c r="A2796" s="98">
        <v>45044</v>
      </c>
      <c r="B2796" s="99" t="s">
        <v>119</v>
      </c>
      <c r="C2796" s="99">
        <v>5</v>
      </c>
      <c r="D2796" s="99" t="s">
        <v>6</v>
      </c>
      <c r="E2796" s="99" t="s">
        <v>106</v>
      </c>
      <c r="F2796" s="100">
        <v>218.45</v>
      </c>
    </row>
    <row r="2797" spans="1:6">
      <c r="A2797" s="98">
        <v>45258</v>
      </c>
      <c r="B2797" s="99" t="s">
        <v>117</v>
      </c>
      <c r="C2797" s="99">
        <v>5</v>
      </c>
      <c r="D2797" s="99" t="s">
        <v>114</v>
      </c>
      <c r="E2797" s="99" t="s">
        <v>111</v>
      </c>
      <c r="F2797" s="100">
        <v>129.75</v>
      </c>
    </row>
    <row r="2798" spans="1:6">
      <c r="A2798" s="98">
        <v>45127</v>
      </c>
      <c r="B2798" s="99" t="s">
        <v>116</v>
      </c>
      <c r="C2798" s="99">
        <v>15</v>
      </c>
      <c r="D2798" s="99" t="s">
        <v>6</v>
      </c>
      <c r="E2798" s="99" t="s">
        <v>111</v>
      </c>
      <c r="F2798" s="100">
        <v>655.34999999999991</v>
      </c>
    </row>
    <row r="2799" spans="1:6">
      <c r="A2799" s="98">
        <v>44945</v>
      </c>
      <c r="B2799" s="99" t="s">
        <v>116</v>
      </c>
      <c r="C2799" s="99">
        <v>20</v>
      </c>
      <c r="D2799" s="99" t="s">
        <v>6</v>
      </c>
      <c r="E2799" s="99" t="s">
        <v>106</v>
      </c>
      <c r="F2799" s="100">
        <v>873.8</v>
      </c>
    </row>
    <row r="2800" spans="1:6">
      <c r="A2800" s="98">
        <v>44938</v>
      </c>
      <c r="B2800" s="99" t="s">
        <v>107</v>
      </c>
      <c r="C2800" s="99">
        <v>475</v>
      </c>
      <c r="D2800" s="99" t="s">
        <v>9</v>
      </c>
      <c r="E2800" s="99" t="s">
        <v>111</v>
      </c>
      <c r="F2800" s="100">
        <v>7633.84375</v>
      </c>
    </row>
    <row r="2801" spans="1:6">
      <c r="A2801" s="98">
        <v>45205</v>
      </c>
      <c r="B2801" s="99" t="s">
        <v>118</v>
      </c>
      <c r="C2801" s="99">
        <v>400</v>
      </c>
      <c r="D2801" s="99" t="s">
        <v>110</v>
      </c>
      <c r="E2801" s="99" t="s">
        <v>115</v>
      </c>
      <c r="F2801" s="100">
        <v>5738.4999999999991</v>
      </c>
    </row>
    <row r="2802" spans="1:6">
      <c r="A2802" s="98">
        <v>45027</v>
      </c>
      <c r="B2802" s="99" t="s">
        <v>116</v>
      </c>
      <c r="C2802" s="99">
        <v>475</v>
      </c>
      <c r="D2802" s="99" t="s">
        <v>110</v>
      </c>
      <c r="E2802" s="99" t="s">
        <v>115</v>
      </c>
      <c r="F2802" s="100">
        <v>6814.4687499999991</v>
      </c>
    </row>
    <row r="2803" spans="1:6">
      <c r="A2803" s="98">
        <v>44977</v>
      </c>
      <c r="B2803" s="99" t="s">
        <v>107</v>
      </c>
      <c r="C2803" s="99">
        <v>5</v>
      </c>
      <c r="D2803" s="99" t="s">
        <v>6</v>
      </c>
      <c r="E2803" s="99" t="s">
        <v>113</v>
      </c>
      <c r="F2803" s="100">
        <v>218.45</v>
      </c>
    </row>
    <row r="2804" spans="1:6">
      <c r="A2804" s="98">
        <v>45269</v>
      </c>
      <c r="B2804" s="99" t="s">
        <v>118</v>
      </c>
      <c r="C2804" s="99">
        <v>350</v>
      </c>
      <c r="D2804" s="99" t="s">
        <v>112</v>
      </c>
      <c r="E2804" s="99" t="s">
        <v>115</v>
      </c>
      <c r="F2804" s="100">
        <v>7033.6875</v>
      </c>
    </row>
    <row r="2805" spans="1:6">
      <c r="A2805" s="98">
        <v>45187</v>
      </c>
      <c r="B2805" s="99" t="s">
        <v>119</v>
      </c>
      <c r="C2805" s="99">
        <v>22</v>
      </c>
      <c r="D2805" s="99" t="s">
        <v>9</v>
      </c>
      <c r="E2805" s="99" t="s">
        <v>106</v>
      </c>
      <c r="F2805" s="100">
        <v>614.9</v>
      </c>
    </row>
    <row r="2806" spans="1:6">
      <c r="A2806" s="98">
        <v>45269</v>
      </c>
      <c r="B2806" s="99" t="s">
        <v>116</v>
      </c>
      <c r="C2806" s="99">
        <v>50</v>
      </c>
      <c r="D2806" s="99" t="s">
        <v>6</v>
      </c>
      <c r="E2806" s="99" t="s">
        <v>111</v>
      </c>
      <c r="F2806" s="100">
        <v>1638.375</v>
      </c>
    </row>
    <row r="2807" spans="1:6">
      <c r="A2807" s="98">
        <v>45014</v>
      </c>
      <c r="B2807" s="99" t="s">
        <v>116</v>
      </c>
      <c r="C2807" s="99">
        <v>1</v>
      </c>
      <c r="D2807" s="99" t="s">
        <v>9</v>
      </c>
      <c r="E2807" s="99" t="s">
        <v>108</v>
      </c>
      <c r="F2807" s="100">
        <v>27.95</v>
      </c>
    </row>
    <row r="2808" spans="1:6">
      <c r="A2808" s="98">
        <v>45089</v>
      </c>
      <c r="B2808" s="99" t="s">
        <v>118</v>
      </c>
      <c r="C2808" s="99">
        <v>15</v>
      </c>
      <c r="D2808" s="99" t="s">
        <v>112</v>
      </c>
      <c r="E2808" s="99" t="s">
        <v>105</v>
      </c>
      <c r="F2808" s="100">
        <v>524.25</v>
      </c>
    </row>
    <row r="2809" spans="1:6">
      <c r="A2809" s="98">
        <v>44977</v>
      </c>
      <c r="B2809" s="99" t="s">
        <v>119</v>
      </c>
      <c r="C2809" s="99">
        <v>300</v>
      </c>
      <c r="D2809" s="99" t="s">
        <v>9</v>
      </c>
      <c r="E2809" s="99" t="s">
        <v>105</v>
      </c>
      <c r="F2809" s="100">
        <v>4821.375</v>
      </c>
    </row>
    <row r="2810" spans="1:6">
      <c r="A2810" s="98">
        <v>44927</v>
      </c>
      <c r="B2810" s="99" t="s">
        <v>117</v>
      </c>
      <c r="C2810" s="99">
        <v>8</v>
      </c>
      <c r="D2810" s="99" t="s">
        <v>114</v>
      </c>
      <c r="E2810" s="99" t="s">
        <v>113</v>
      </c>
      <c r="F2810" s="100">
        <v>207.6</v>
      </c>
    </row>
    <row r="2811" spans="1:6">
      <c r="A2811" s="98">
        <v>44966</v>
      </c>
      <c r="B2811" s="99" t="s">
        <v>118</v>
      </c>
      <c r="C2811" s="99">
        <v>8</v>
      </c>
      <c r="D2811" s="99" t="s">
        <v>9</v>
      </c>
      <c r="E2811" s="99" t="s">
        <v>113</v>
      </c>
      <c r="F2811" s="100">
        <v>223.6</v>
      </c>
    </row>
    <row r="2812" spans="1:6">
      <c r="A2812" s="98">
        <v>45041</v>
      </c>
      <c r="B2812" s="99" t="s">
        <v>119</v>
      </c>
      <c r="C2812" s="99">
        <v>425</v>
      </c>
      <c r="D2812" s="99" t="s">
        <v>9</v>
      </c>
      <c r="E2812" s="99" t="s">
        <v>115</v>
      </c>
      <c r="F2812" s="100">
        <v>6830.28125</v>
      </c>
    </row>
    <row r="2813" spans="1:6">
      <c r="A2813" s="98">
        <v>45095</v>
      </c>
      <c r="B2813" s="99" t="s">
        <v>107</v>
      </c>
      <c r="C2813" s="99">
        <v>15</v>
      </c>
      <c r="D2813" s="99" t="s">
        <v>114</v>
      </c>
      <c r="E2813" s="99" t="s">
        <v>113</v>
      </c>
      <c r="F2813" s="100">
        <v>389.25</v>
      </c>
    </row>
    <row r="2814" spans="1:6">
      <c r="A2814" s="98">
        <v>45278</v>
      </c>
      <c r="B2814" s="99" t="s">
        <v>119</v>
      </c>
      <c r="C2814" s="99">
        <v>6</v>
      </c>
      <c r="D2814" s="99" t="s">
        <v>114</v>
      </c>
      <c r="E2814" s="99" t="s">
        <v>111</v>
      </c>
      <c r="F2814" s="100">
        <v>155.69999999999999</v>
      </c>
    </row>
    <row r="2815" spans="1:6">
      <c r="A2815" s="98">
        <v>45050</v>
      </c>
      <c r="B2815" s="99" t="s">
        <v>117</v>
      </c>
      <c r="C2815" s="99">
        <v>6</v>
      </c>
      <c r="D2815" s="99" t="s">
        <v>6</v>
      </c>
      <c r="E2815" s="99" t="s">
        <v>108</v>
      </c>
      <c r="F2815" s="100">
        <v>262.14</v>
      </c>
    </row>
    <row r="2816" spans="1:6">
      <c r="A2816" s="98">
        <v>45286</v>
      </c>
      <c r="B2816" s="99" t="s">
        <v>117</v>
      </c>
      <c r="C2816" s="99">
        <v>9</v>
      </c>
      <c r="D2816" s="99" t="s">
        <v>110</v>
      </c>
      <c r="E2816" s="99" t="s">
        <v>108</v>
      </c>
      <c r="F2816" s="100">
        <v>224.54999999999998</v>
      </c>
    </row>
    <row r="2817" spans="1:6">
      <c r="A2817" s="98">
        <v>44980</v>
      </c>
      <c r="B2817" s="99" t="s">
        <v>118</v>
      </c>
      <c r="C2817" s="99">
        <v>6</v>
      </c>
      <c r="D2817" s="99" t="s">
        <v>9</v>
      </c>
      <c r="E2817" s="99" t="s">
        <v>106</v>
      </c>
      <c r="F2817" s="100">
        <v>167.7</v>
      </c>
    </row>
    <row r="2818" spans="1:6">
      <c r="A2818" s="98">
        <v>45074</v>
      </c>
      <c r="B2818" s="99" t="s">
        <v>107</v>
      </c>
      <c r="C2818" s="99">
        <v>375</v>
      </c>
      <c r="D2818" s="99" t="s">
        <v>6</v>
      </c>
      <c r="E2818" s="99" t="s">
        <v>115</v>
      </c>
      <c r="F2818" s="100">
        <v>9420.6562499999982</v>
      </c>
    </row>
    <row r="2819" spans="1:6">
      <c r="A2819" s="98">
        <v>45171</v>
      </c>
      <c r="B2819" s="99" t="s">
        <v>119</v>
      </c>
      <c r="C2819" s="99">
        <v>31</v>
      </c>
      <c r="D2819" s="99" t="s">
        <v>114</v>
      </c>
      <c r="E2819" s="99" t="s">
        <v>115</v>
      </c>
      <c r="F2819" s="100">
        <v>683.78249999999991</v>
      </c>
    </row>
    <row r="2820" spans="1:6">
      <c r="A2820" s="98">
        <v>45033</v>
      </c>
      <c r="B2820" s="99" t="s">
        <v>117</v>
      </c>
      <c r="C2820" s="99">
        <v>5</v>
      </c>
      <c r="D2820" s="99" t="s">
        <v>112</v>
      </c>
      <c r="E2820" s="99" t="s">
        <v>111</v>
      </c>
      <c r="F2820" s="100">
        <v>174.75</v>
      </c>
    </row>
    <row r="2821" spans="1:6">
      <c r="A2821" s="98">
        <v>45001</v>
      </c>
      <c r="B2821" s="99" t="s">
        <v>117</v>
      </c>
      <c r="C2821" s="99">
        <v>400</v>
      </c>
      <c r="D2821" s="99" t="s">
        <v>9</v>
      </c>
      <c r="E2821" s="99" t="s">
        <v>106</v>
      </c>
      <c r="F2821" s="100">
        <v>6428.5</v>
      </c>
    </row>
    <row r="2822" spans="1:6">
      <c r="A2822" s="98">
        <v>45011</v>
      </c>
      <c r="B2822" s="99" t="s">
        <v>119</v>
      </c>
      <c r="C2822" s="99">
        <v>38</v>
      </c>
      <c r="D2822" s="99" t="s">
        <v>110</v>
      </c>
      <c r="E2822" s="99" t="s">
        <v>106</v>
      </c>
      <c r="F2822" s="100">
        <v>805.88499999999999</v>
      </c>
    </row>
    <row r="2823" spans="1:6">
      <c r="A2823" s="98">
        <v>45079</v>
      </c>
      <c r="B2823" s="99" t="s">
        <v>117</v>
      </c>
      <c r="C2823" s="99">
        <v>33</v>
      </c>
      <c r="D2823" s="99" t="s">
        <v>112</v>
      </c>
      <c r="E2823" s="99" t="s">
        <v>105</v>
      </c>
      <c r="F2823" s="100">
        <v>980.34750000000008</v>
      </c>
    </row>
    <row r="2824" spans="1:6">
      <c r="A2824" s="98">
        <v>45121</v>
      </c>
      <c r="B2824" s="99" t="s">
        <v>116</v>
      </c>
      <c r="C2824" s="99">
        <v>7</v>
      </c>
      <c r="D2824" s="99" t="s">
        <v>9</v>
      </c>
      <c r="E2824" s="99" t="s">
        <v>106</v>
      </c>
      <c r="F2824" s="100">
        <v>195.65</v>
      </c>
    </row>
    <row r="2825" spans="1:6">
      <c r="A2825" s="98">
        <v>44961</v>
      </c>
      <c r="B2825" s="99" t="s">
        <v>117</v>
      </c>
      <c r="C2825" s="99">
        <v>325</v>
      </c>
      <c r="D2825" s="99" t="s">
        <v>9</v>
      </c>
      <c r="E2825" s="99" t="s">
        <v>105</v>
      </c>
      <c r="F2825" s="100">
        <v>5223.15625</v>
      </c>
    </row>
    <row r="2826" spans="1:6">
      <c r="A2826" s="98">
        <v>45197</v>
      </c>
      <c r="B2826" s="99" t="s">
        <v>118</v>
      </c>
      <c r="C2826" s="99">
        <v>5</v>
      </c>
      <c r="D2826" s="99" t="s">
        <v>112</v>
      </c>
      <c r="E2826" s="99" t="s">
        <v>111</v>
      </c>
      <c r="F2826" s="100">
        <v>174.75</v>
      </c>
    </row>
    <row r="2827" spans="1:6">
      <c r="A2827" s="98">
        <v>45173</v>
      </c>
      <c r="B2827" s="99" t="s">
        <v>119</v>
      </c>
      <c r="C2827" s="99">
        <v>23</v>
      </c>
      <c r="D2827" s="99" t="s">
        <v>112</v>
      </c>
      <c r="E2827" s="99" t="s">
        <v>106</v>
      </c>
      <c r="F2827" s="100">
        <v>803.85</v>
      </c>
    </row>
    <row r="2828" spans="1:6">
      <c r="A2828" s="98">
        <v>45226</v>
      </c>
      <c r="B2828" s="99" t="s">
        <v>107</v>
      </c>
      <c r="C2828" s="99">
        <v>1</v>
      </c>
      <c r="D2828" s="99" t="s">
        <v>6</v>
      </c>
      <c r="E2828" s="99" t="s">
        <v>108</v>
      </c>
      <c r="F2828" s="100">
        <v>43.69</v>
      </c>
    </row>
    <row r="2829" spans="1:6">
      <c r="A2829" s="98">
        <v>44962</v>
      </c>
      <c r="B2829" s="99" t="s">
        <v>118</v>
      </c>
      <c r="C2829" s="99">
        <v>350</v>
      </c>
      <c r="D2829" s="99" t="s">
        <v>112</v>
      </c>
      <c r="E2829" s="99" t="s">
        <v>105</v>
      </c>
      <c r="F2829" s="100">
        <v>7033.6875</v>
      </c>
    </row>
    <row r="2830" spans="1:6">
      <c r="A2830" s="98">
        <v>45287</v>
      </c>
      <c r="B2830" s="99" t="s">
        <v>119</v>
      </c>
      <c r="C2830" s="99">
        <v>2</v>
      </c>
      <c r="D2830" s="99" t="s">
        <v>112</v>
      </c>
      <c r="E2830" s="99" t="s">
        <v>113</v>
      </c>
      <c r="F2830" s="100">
        <v>69.900000000000006</v>
      </c>
    </row>
    <row r="2831" spans="1:6">
      <c r="A2831" s="98">
        <v>45267</v>
      </c>
      <c r="B2831" s="99" t="s">
        <v>119</v>
      </c>
      <c r="C2831" s="99">
        <v>32</v>
      </c>
      <c r="D2831" s="99" t="s">
        <v>9</v>
      </c>
      <c r="E2831" s="99" t="s">
        <v>113</v>
      </c>
      <c r="F2831" s="100">
        <v>760.24</v>
      </c>
    </row>
    <row r="2832" spans="1:6">
      <c r="A2832" s="98">
        <v>45205</v>
      </c>
      <c r="B2832" s="99" t="s">
        <v>118</v>
      </c>
      <c r="C2832" s="99">
        <v>1</v>
      </c>
      <c r="D2832" s="99" t="s">
        <v>6</v>
      </c>
      <c r="E2832" s="99" t="s">
        <v>108</v>
      </c>
      <c r="F2832" s="100">
        <v>43.69</v>
      </c>
    </row>
    <row r="2833" spans="1:6">
      <c r="A2833" s="98">
        <v>44934</v>
      </c>
      <c r="B2833" s="99" t="s">
        <v>117</v>
      </c>
      <c r="C2833" s="99">
        <v>8</v>
      </c>
      <c r="D2833" s="99" t="s">
        <v>6</v>
      </c>
      <c r="E2833" s="99" t="s">
        <v>105</v>
      </c>
      <c r="F2833" s="100">
        <v>349.52</v>
      </c>
    </row>
    <row r="2834" spans="1:6">
      <c r="A2834" s="98">
        <v>45177</v>
      </c>
      <c r="B2834" s="99" t="s">
        <v>107</v>
      </c>
      <c r="C2834" s="99">
        <v>39</v>
      </c>
      <c r="D2834" s="99" t="s">
        <v>112</v>
      </c>
      <c r="E2834" s="99" t="s">
        <v>108</v>
      </c>
      <c r="F2834" s="100">
        <v>1158.5925000000002</v>
      </c>
    </row>
    <row r="2835" spans="1:6">
      <c r="A2835" s="98">
        <v>45030</v>
      </c>
      <c r="B2835" s="99" t="s">
        <v>117</v>
      </c>
      <c r="C2835" s="99">
        <v>225</v>
      </c>
      <c r="D2835" s="99" t="s">
        <v>9</v>
      </c>
      <c r="E2835" s="99" t="s">
        <v>108</v>
      </c>
      <c r="F2835" s="100">
        <v>4402.1249999999991</v>
      </c>
    </row>
    <row r="2836" spans="1:6">
      <c r="A2836" s="98">
        <v>44932</v>
      </c>
      <c r="B2836" s="99" t="s">
        <v>117</v>
      </c>
      <c r="C2836" s="99">
        <v>300</v>
      </c>
      <c r="D2836" s="99" t="s">
        <v>9</v>
      </c>
      <c r="E2836" s="99" t="s">
        <v>105</v>
      </c>
      <c r="F2836" s="100">
        <v>4821.375</v>
      </c>
    </row>
    <row r="2837" spans="1:6">
      <c r="A2837" s="98">
        <v>45273</v>
      </c>
      <c r="B2837" s="99" t="s">
        <v>119</v>
      </c>
      <c r="C2837" s="99">
        <v>2</v>
      </c>
      <c r="D2837" s="99" t="s">
        <v>110</v>
      </c>
      <c r="E2837" s="99" t="s">
        <v>106</v>
      </c>
      <c r="F2837" s="100">
        <v>49.9</v>
      </c>
    </row>
    <row r="2838" spans="1:6">
      <c r="A2838" s="98">
        <v>45061</v>
      </c>
      <c r="B2838" s="99" t="s">
        <v>119</v>
      </c>
      <c r="C2838" s="99">
        <v>375</v>
      </c>
      <c r="D2838" s="99" t="s">
        <v>112</v>
      </c>
      <c r="E2838" s="99" t="s">
        <v>115</v>
      </c>
      <c r="F2838" s="100">
        <v>7536.0937500000009</v>
      </c>
    </row>
    <row r="2839" spans="1:6">
      <c r="A2839" s="98">
        <v>45128</v>
      </c>
      <c r="B2839" s="99" t="s">
        <v>119</v>
      </c>
      <c r="C2839" s="99">
        <v>5</v>
      </c>
      <c r="D2839" s="99" t="s">
        <v>110</v>
      </c>
      <c r="E2839" s="99" t="s">
        <v>109</v>
      </c>
      <c r="F2839" s="100">
        <v>124.75</v>
      </c>
    </row>
    <row r="2840" spans="1:6">
      <c r="A2840" s="98">
        <v>45127</v>
      </c>
      <c r="B2840" s="99" t="s">
        <v>116</v>
      </c>
      <c r="C2840" s="99">
        <v>3</v>
      </c>
      <c r="D2840" s="99" t="s">
        <v>112</v>
      </c>
      <c r="E2840" s="99" t="s">
        <v>113</v>
      </c>
      <c r="F2840" s="100">
        <v>104.85000000000001</v>
      </c>
    </row>
    <row r="2841" spans="1:6">
      <c r="A2841" s="98">
        <v>45125</v>
      </c>
      <c r="B2841" s="99" t="s">
        <v>116</v>
      </c>
      <c r="C2841" s="99">
        <v>1</v>
      </c>
      <c r="D2841" s="99" t="s">
        <v>114</v>
      </c>
      <c r="E2841" s="99" t="s">
        <v>115</v>
      </c>
      <c r="F2841" s="100">
        <v>25.95</v>
      </c>
    </row>
    <row r="2842" spans="1:6">
      <c r="A2842" s="98">
        <v>45184</v>
      </c>
      <c r="B2842" s="99" t="s">
        <v>119</v>
      </c>
      <c r="C2842" s="99">
        <v>9</v>
      </c>
      <c r="D2842" s="99" t="s">
        <v>9</v>
      </c>
      <c r="E2842" s="99" t="s">
        <v>113</v>
      </c>
      <c r="F2842" s="100">
        <v>251.54999999999998</v>
      </c>
    </row>
    <row r="2843" spans="1:6">
      <c r="A2843" s="98">
        <v>45134</v>
      </c>
      <c r="B2843" s="99" t="s">
        <v>107</v>
      </c>
      <c r="C2843" s="99">
        <v>5</v>
      </c>
      <c r="D2843" s="99" t="s">
        <v>6</v>
      </c>
      <c r="E2843" s="99" t="s">
        <v>105</v>
      </c>
      <c r="F2843" s="100">
        <v>218.45</v>
      </c>
    </row>
    <row r="2844" spans="1:6">
      <c r="A2844" s="98">
        <v>45096</v>
      </c>
      <c r="B2844" s="99" t="s">
        <v>119</v>
      </c>
      <c r="C2844" s="99">
        <v>250</v>
      </c>
      <c r="D2844" s="99" t="s">
        <v>114</v>
      </c>
      <c r="E2844" s="99" t="s">
        <v>106</v>
      </c>
      <c r="F2844" s="100">
        <v>4541.25</v>
      </c>
    </row>
    <row r="2845" spans="1:6">
      <c r="A2845" s="98">
        <v>45260</v>
      </c>
      <c r="B2845" s="99" t="s">
        <v>118</v>
      </c>
      <c r="C2845" s="99">
        <v>3</v>
      </c>
      <c r="D2845" s="99" t="s">
        <v>6</v>
      </c>
      <c r="E2845" s="99" t="s">
        <v>113</v>
      </c>
      <c r="F2845" s="100">
        <v>131.07</v>
      </c>
    </row>
    <row r="2846" spans="1:6">
      <c r="A2846" s="98">
        <v>45127</v>
      </c>
      <c r="B2846" s="99" t="s">
        <v>119</v>
      </c>
      <c r="C2846" s="99">
        <v>34</v>
      </c>
      <c r="D2846" s="99" t="s">
        <v>6</v>
      </c>
      <c r="E2846" s="99" t="s">
        <v>113</v>
      </c>
      <c r="F2846" s="100">
        <v>1262.6409999999998</v>
      </c>
    </row>
    <row r="2847" spans="1:6">
      <c r="A2847" s="98">
        <v>45247</v>
      </c>
      <c r="B2847" s="99" t="s">
        <v>117</v>
      </c>
      <c r="C2847" s="99">
        <v>21</v>
      </c>
      <c r="D2847" s="99" t="s">
        <v>9</v>
      </c>
      <c r="E2847" s="99" t="s">
        <v>108</v>
      </c>
      <c r="F2847" s="100">
        <v>586.94999999999993</v>
      </c>
    </row>
    <row r="2848" spans="1:6">
      <c r="A2848" s="98">
        <v>44971</v>
      </c>
      <c r="B2848" s="99" t="s">
        <v>118</v>
      </c>
      <c r="C2848" s="99">
        <v>2</v>
      </c>
      <c r="D2848" s="99" t="s">
        <v>114</v>
      </c>
      <c r="E2848" s="99" t="s">
        <v>105</v>
      </c>
      <c r="F2848" s="100">
        <v>51.9</v>
      </c>
    </row>
    <row r="2849" spans="1:6">
      <c r="A2849" s="98">
        <v>44997</v>
      </c>
      <c r="B2849" s="99" t="s">
        <v>107</v>
      </c>
      <c r="C2849" s="99">
        <v>400</v>
      </c>
      <c r="D2849" s="99" t="s">
        <v>9</v>
      </c>
      <c r="E2849" s="99" t="s">
        <v>106</v>
      </c>
      <c r="F2849" s="100">
        <v>6428.5</v>
      </c>
    </row>
    <row r="2850" spans="1:6">
      <c r="A2850" s="98">
        <v>45273</v>
      </c>
      <c r="B2850" s="99" t="s">
        <v>118</v>
      </c>
      <c r="C2850" s="99">
        <v>26</v>
      </c>
      <c r="D2850" s="99" t="s">
        <v>6</v>
      </c>
      <c r="E2850" s="99" t="s">
        <v>106</v>
      </c>
      <c r="F2850" s="100">
        <v>965.54899999999998</v>
      </c>
    </row>
    <row r="2851" spans="1:6">
      <c r="A2851" s="98">
        <v>44987</v>
      </c>
      <c r="B2851" s="99" t="s">
        <v>117</v>
      </c>
      <c r="C2851" s="99">
        <v>225</v>
      </c>
      <c r="D2851" s="99" t="s">
        <v>9</v>
      </c>
      <c r="E2851" s="99" t="s">
        <v>108</v>
      </c>
      <c r="F2851" s="100">
        <v>4402.1249999999991</v>
      </c>
    </row>
    <row r="2852" spans="1:6">
      <c r="A2852" s="98">
        <v>45279</v>
      </c>
      <c r="B2852" s="99" t="s">
        <v>117</v>
      </c>
      <c r="C2852" s="99">
        <v>20</v>
      </c>
      <c r="D2852" s="99" t="s">
        <v>110</v>
      </c>
      <c r="E2852" s="99" t="s">
        <v>111</v>
      </c>
      <c r="F2852" s="100">
        <v>499</v>
      </c>
    </row>
    <row r="2853" spans="1:6">
      <c r="A2853" s="98">
        <v>45242</v>
      </c>
      <c r="B2853" s="99" t="s">
        <v>117</v>
      </c>
      <c r="C2853" s="99">
        <v>21</v>
      </c>
      <c r="D2853" s="99" t="s">
        <v>9</v>
      </c>
      <c r="E2853" s="99" t="s">
        <v>109</v>
      </c>
      <c r="F2853" s="100">
        <v>586.94999999999993</v>
      </c>
    </row>
    <row r="2854" spans="1:6">
      <c r="A2854" s="98">
        <v>45174</v>
      </c>
      <c r="B2854" s="99" t="s">
        <v>117</v>
      </c>
      <c r="C2854" s="99">
        <v>46</v>
      </c>
      <c r="D2854" s="99" t="s">
        <v>112</v>
      </c>
      <c r="E2854" s="99" t="s">
        <v>108</v>
      </c>
      <c r="F2854" s="100">
        <v>1366.5450000000001</v>
      </c>
    </row>
    <row r="2855" spans="1:6">
      <c r="A2855" s="98">
        <v>45269</v>
      </c>
      <c r="B2855" s="99" t="s">
        <v>117</v>
      </c>
      <c r="C2855" s="99">
        <v>50</v>
      </c>
      <c r="D2855" s="99" t="s">
        <v>112</v>
      </c>
      <c r="E2855" s="99" t="s">
        <v>105</v>
      </c>
      <c r="F2855" s="100">
        <v>1310.625</v>
      </c>
    </row>
    <row r="2856" spans="1:6">
      <c r="A2856" s="98">
        <v>45188</v>
      </c>
      <c r="B2856" s="99" t="s">
        <v>119</v>
      </c>
      <c r="C2856" s="99">
        <v>46</v>
      </c>
      <c r="D2856" s="99" t="s">
        <v>112</v>
      </c>
      <c r="E2856" s="99" t="s">
        <v>113</v>
      </c>
      <c r="F2856" s="100">
        <v>1366.5450000000001</v>
      </c>
    </row>
    <row r="2857" spans="1:6">
      <c r="A2857" s="98">
        <v>45130</v>
      </c>
      <c r="B2857" s="99" t="s">
        <v>117</v>
      </c>
      <c r="C2857" s="99">
        <v>600</v>
      </c>
      <c r="D2857" s="99" t="s">
        <v>114</v>
      </c>
      <c r="E2857" s="99" t="s">
        <v>111</v>
      </c>
      <c r="F2857" s="100">
        <v>8952.75</v>
      </c>
    </row>
    <row r="2858" spans="1:6">
      <c r="A2858" s="98">
        <v>44930</v>
      </c>
      <c r="B2858" s="99" t="s">
        <v>107</v>
      </c>
      <c r="C2858" s="99">
        <v>42</v>
      </c>
      <c r="D2858" s="99" t="s">
        <v>112</v>
      </c>
      <c r="E2858" s="99" t="s">
        <v>105</v>
      </c>
      <c r="F2858" s="100">
        <v>1247.7150000000001</v>
      </c>
    </row>
    <row r="2859" spans="1:6">
      <c r="A2859" s="98">
        <v>45206</v>
      </c>
      <c r="B2859" s="99" t="s">
        <v>116</v>
      </c>
      <c r="C2859" s="99">
        <v>525</v>
      </c>
      <c r="D2859" s="99" t="s">
        <v>9</v>
      </c>
      <c r="E2859" s="99" t="s">
        <v>109</v>
      </c>
      <c r="F2859" s="100">
        <v>8437.40625</v>
      </c>
    </row>
    <row r="2860" spans="1:6">
      <c r="A2860" s="98">
        <v>44939</v>
      </c>
      <c r="B2860" s="99" t="s">
        <v>116</v>
      </c>
      <c r="C2860" s="99">
        <v>75</v>
      </c>
      <c r="D2860" s="99" t="s">
        <v>6</v>
      </c>
      <c r="E2860" s="99" t="s">
        <v>111</v>
      </c>
      <c r="F2860" s="100">
        <v>2457.5625</v>
      </c>
    </row>
    <row r="2861" spans="1:6">
      <c r="A2861" s="98">
        <v>45204</v>
      </c>
      <c r="B2861" s="99" t="s">
        <v>119</v>
      </c>
      <c r="C2861" s="99">
        <v>46</v>
      </c>
      <c r="D2861" s="99" t="s">
        <v>9</v>
      </c>
      <c r="E2861" s="99" t="s">
        <v>108</v>
      </c>
      <c r="F2861" s="100">
        <v>1092.845</v>
      </c>
    </row>
    <row r="2862" spans="1:6">
      <c r="A2862" s="98">
        <v>45213</v>
      </c>
      <c r="B2862" s="99" t="s">
        <v>119</v>
      </c>
      <c r="C2862" s="99">
        <v>31</v>
      </c>
      <c r="D2862" s="99" t="s">
        <v>110</v>
      </c>
      <c r="E2862" s="99" t="s">
        <v>106</v>
      </c>
      <c r="F2862" s="100">
        <v>657.4325</v>
      </c>
    </row>
    <row r="2863" spans="1:6">
      <c r="A2863" s="98">
        <v>45102</v>
      </c>
      <c r="B2863" s="99" t="s">
        <v>119</v>
      </c>
      <c r="C2863" s="99">
        <v>5</v>
      </c>
      <c r="D2863" s="99" t="s">
        <v>110</v>
      </c>
      <c r="E2863" s="99" t="s">
        <v>113</v>
      </c>
      <c r="F2863" s="100">
        <v>124.75</v>
      </c>
    </row>
    <row r="2864" spans="1:6">
      <c r="A2864" s="98">
        <v>45003</v>
      </c>
      <c r="B2864" s="99" t="s">
        <v>118</v>
      </c>
      <c r="C2864" s="99">
        <v>17</v>
      </c>
      <c r="D2864" s="99" t="s">
        <v>110</v>
      </c>
      <c r="E2864" s="99" t="s">
        <v>106</v>
      </c>
      <c r="F2864" s="100">
        <v>424.15</v>
      </c>
    </row>
    <row r="2865" spans="1:6">
      <c r="A2865" s="98">
        <v>45076</v>
      </c>
      <c r="B2865" s="99" t="s">
        <v>118</v>
      </c>
      <c r="C2865" s="99">
        <v>32</v>
      </c>
      <c r="D2865" s="99" t="s">
        <v>6</v>
      </c>
      <c r="E2865" s="99" t="s">
        <v>109</v>
      </c>
      <c r="F2865" s="100">
        <v>1188.3679999999999</v>
      </c>
    </row>
    <row r="2866" spans="1:6">
      <c r="A2866" s="98">
        <v>45072</v>
      </c>
      <c r="B2866" s="99" t="s">
        <v>116</v>
      </c>
      <c r="C2866" s="99">
        <v>4</v>
      </c>
      <c r="D2866" s="99" t="s">
        <v>110</v>
      </c>
      <c r="E2866" s="99" t="s">
        <v>115</v>
      </c>
      <c r="F2866" s="100">
        <v>99.8</v>
      </c>
    </row>
    <row r="2867" spans="1:6">
      <c r="A2867" s="98">
        <v>45254</v>
      </c>
      <c r="B2867" s="99" t="s">
        <v>116</v>
      </c>
      <c r="C2867" s="99">
        <v>21</v>
      </c>
      <c r="D2867" s="99" t="s">
        <v>9</v>
      </c>
      <c r="E2867" s="99" t="s">
        <v>106</v>
      </c>
      <c r="F2867" s="100">
        <v>586.94999999999993</v>
      </c>
    </row>
    <row r="2868" spans="1:6">
      <c r="A2868" s="98">
        <v>45031</v>
      </c>
      <c r="B2868" s="99" t="s">
        <v>119</v>
      </c>
      <c r="C2868" s="99">
        <v>13</v>
      </c>
      <c r="D2868" s="99" t="s">
        <v>112</v>
      </c>
      <c r="E2868" s="99" t="s">
        <v>108</v>
      </c>
      <c r="F2868" s="100">
        <v>454.35</v>
      </c>
    </row>
    <row r="2869" spans="1:6">
      <c r="A2869" s="98">
        <v>45103</v>
      </c>
      <c r="B2869" s="99" t="s">
        <v>117</v>
      </c>
      <c r="C2869" s="99">
        <v>8</v>
      </c>
      <c r="D2869" s="99" t="s">
        <v>112</v>
      </c>
      <c r="E2869" s="99" t="s">
        <v>115</v>
      </c>
      <c r="F2869" s="100">
        <v>279.60000000000002</v>
      </c>
    </row>
    <row r="2870" spans="1:6">
      <c r="A2870" s="98">
        <v>44975</v>
      </c>
      <c r="B2870" s="99" t="s">
        <v>117</v>
      </c>
      <c r="C2870" s="99">
        <v>33</v>
      </c>
      <c r="D2870" s="99" t="s">
        <v>9</v>
      </c>
      <c r="E2870" s="99" t="s">
        <v>106</v>
      </c>
      <c r="F2870" s="100">
        <v>783.99750000000006</v>
      </c>
    </row>
    <row r="2871" spans="1:6">
      <c r="A2871" s="98">
        <v>45086</v>
      </c>
      <c r="B2871" s="99" t="s">
        <v>119</v>
      </c>
      <c r="C2871" s="99">
        <v>350</v>
      </c>
      <c r="D2871" s="99" t="s">
        <v>114</v>
      </c>
      <c r="E2871" s="99" t="s">
        <v>113</v>
      </c>
      <c r="F2871" s="100">
        <v>5222.4375</v>
      </c>
    </row>
    <row r="2872" spans="1:6">
      <c r="A2872" s="98">
        <v>45140</v>
      </c>
      <c r="B2872" s="99" t="s">
        <v>117</v>
      </c>
      <c r="C2872" s="99">
        <v>27</v>
      </c>
      <c r="D2872" s="99" t="s">
        <v>110</v>
      </c>
      <c r="E2872" s="99" t="s">
        <v>106</v>
      </c>
      <c r="F2872" s="100">
        <v>572.60249999999996</v>
      </c>
    </row>
    <row r="2873" spans="1:6">
      <c r="A2873" s="98">
        <v>45003</v>
      </c>
      <c r="B2873" s="99" t="s">
        <v>116</v>
      </c>
      <c r="C2873" s="99">
        <v>4</v>
      </c>
      <c r="D2873" s="99" t="s">
        <v>9</v>
      </c>
      <c r="E2873" s="99" t="s">
        <v>106</v>
      </c>
      <c r="F2873" s="100">
        <v>111.8</v>
      </c>
    </row>
    <row r="2874" spans="1:6">
      <c r="A2874" s="98">
        <v>45278</v>
      </c>
      <c r="B2874" s="99" t="s">
        <v>117</v>
      </c>
      <c r="C2874" s="99">
        <v>2</v>
      </c>
      <c r="D2874" s="99" t="s">
        <v>110</v>
      </c>
      <c r="E2874" s="99" t="s">
        <v>115</v>
      </c>
      <c r="F2874" s="100">
        <v>49.9</v>
      </c>
    </row>
    <row r="2875" spans="1:6">
      <c r="A2875" s="98">
        <v>45194</v>
      </c>
      <c r="B2875" s="99" t="s">
        <v>117</v>
      </c>
      <c r="C2875" s="99">
        <v>8</v>
      </c>
      <c r="D2875" s="99" t="s">
        <v>110</v>
      </c>
      <c r="E2875" s="99" t="s">
        <v>108</v>
      </c>
      <c r="F2875" s="100">
        <v>199.6</v>
      </c>
    </row>
    <row r="2876" spans="1:6">
      <c r="A2876" s="98">
        <v>45148</v>
      </c>
      <c r="B2876" s="99" t="s">
        <v>118</v>
      </c>
      <c r="C2876" s="99">
        <v>1</v>
      </c>
      <c r="D2876" s="99" t="s">
        <v>112</v>
      </c>
      <c r="E2876" s="99" t="s">
        <v>106</v>
      </c>
      <c r="F2876" s="100">
        <v>34.950000000000003</v>
      </c>
    </row>
    <row r="2877" spans="1:6">
      <c r="A2877" s="98">
        <v>45275</v>
      </c>
      <c r="B2877" s="99" t="s">
        <v>118</v>
      </c>
      <c r="C2877" s="99">
        <v>475</v>
      </c>
      <c r="D2877" s="99" t="s">
        <v>114</v>
      </c>
      <c r="E2877" s="99" t="s">
        <v>109</v>
      </c>
      <c r="F2877" s="100">
        <v>7087.5937499999991</v>
      </c>
    </row>
    <row r="2878" spans="1:6">
      <c r="A2878" s="98">
        <v>45003</v>
      </c>
      <c r="B2878" s="99" t="s">
        <v>117</v>
      </c>
      <c r="C2878" s="99">
        <v>39</v>
      </c>
      <c r="D2878" s="99" t="s">
        <v>9</v>
      </c>
      <c r="E2878" s="99" t="s">
        <v>106</v>
      </c>
      <c r="F2878" s="100">
        <v>926.54250000000002</v>
      </c>
    </row>
    <row r="2879" spans="1:6">
      <c r="A2879" s="98">
        <v>45268</v>
      </c>
      <c r="B2879" s="99" t="s">
        <v>119</v>
      </c>
      <c r="C2879" s="99">
        <v>500</v>
      </c>
      <c r="D2879" s="99" t="s">
        <v>6</v>
      </c>
      <c r="E2879" s="99" t="s">
        <v>105</v>
      </c>
      <c r="F2879" s="100">
        <v>12560.874999999998</v>
      </c>
    </row>
    <row r="2880" spans="1:6">
      <c r="A2880" s="98">
        <v>44965</v>
      </c>
      <c r="B2880" s="99" t="s">
        <v>119</v>
      </c>
      <c r="C2880" s="99">
        <v>7</v>
      </c>
      <c r="D2880" s="99" t="s">
        <v>9</v>
      </c>
      <c r="E2880" s="99" t="s">
        <v>111</v>
      </c>
      <c r="F2880" s="100">
        <v>195.65</v>
      </c>
    </row>
    <row r="2881" spans="1:6">
      <c r="A2881" s="98">
        <v>44963</v>
      </c>
      <c r="B2881" s="99" t="s">
        <v>119</v>
      </c>
      <c r="C2881" s="99">
        <v>35</v>
      </c>
      <c r="D2881" s="99" t="s">
        <v>110</v>
      </c>
      <c r="E2881" s="99" t="s">
        <v>105</v>
      </c>
      <c r="F2881" s="100">
        <v>742.26249999999993</v>
      </c>
    </row>
    <row r="2882" spans="1:6">
      <c r="A2882" s="98">
        <v>45222</v>
      </c>
      <c r="B2882" s="99" t="s">
        <v>117</v>
      </c>
      <c r="C2882" s="99">
        <v>250</v>
      </c>
      <c r="D2882" s="99" t="s">
        <v>114</v>
      </c>
      <c r="E2882" s="99" t="s">
        <v>115</v>
      </c>
      <c r="F2882" s="100">
        <v>4541.25</v>
      </c>
    </row>
    <row r="2883" spans="1:6">
      <c r="A2883" s="98">
        <v>45131</v>
      </c>
      <c r="B2883" s="99" t="s">
        <v>118</v>
      </c>
      <c r="C2883" s="99">
        <v>11</v>
      </c>
      <c r="D2883" s="99" t="s">
        <v>114</v>
      </c>
      <c r="E2883" s="99" t="s">
        <v>108</v>
      </c>
      <c r="F2883" s="100">
        <v>285.45</v>
      </c>
    </row>
    <row r="2884" spans="1:6">
      <c r="A2884" s="98">
        <v>45275</v>
      </c>
      <c r="B2884" s="99" t="s">
        <v>116</v>
      </c>
      <c r="C2884" s="99">
        <v>32</v>
      </c>
      <c r="D2884" s="99" t="s">
        <v>110</v>
      </c>
      <c r="E2884" s="99" t="s">
        <v>111</v>
      </c>
      <c r="F2884" s="100">
        <v>678.64</v>
      </c>
    </row>
    <row r="2885" spans="1:6">
      <c r="A2885" s="98">
        <v>45117</v>
      </c>
      <c r="B2885" s="99" t="s">
        <v>117</v>
      </c>
      <c r="C2885" s="99">
        <v>550</v>
      </c>
      <c r="D2885" s="99" t="s">
        <v>6</v>
      </c>
      <c r="E2885" s="99" t="s">
        <v>115</v>
      </c>
      <c r="F2885" s="100">
        <v>13816.962499999998</v>
      </c>
    </row>
    <row r="2886" spans="1:6">
      <c r="A2886" s="98">
        <v>45148</v>
      </c>
      <c r="B2886" s="99" t="s">
        <v>107</v>
      </c>
      <c r="C2886" s="99">
        <v>525</v>
      </c>
      <c r="D2886" s="99" t="s">
        <v>110</v>
      </c>
      <c r="E2886" s="99" t="s">
        <v>109</v>
      </c>
      <c r="F2886" s="100">
        <v>7531.7812499999991</v>
      </c>
    </row>
    <row r="2887" spans="1:6">
      <c r="A2887" s="98">
        <v>45033</v>
      </c>
      <c r="B2887" s="99" t="s">
        <v>119</v>
      </c>
      <c r="C2887" s="99">
        <v>18</v>
      </c>
      <c r="D2887" s="99" t="s">
        <v>112</v>
      </c>
      <c r="E2887" s="99" t="s">
        <v>111</v>
      </c>
      <c r="F2887" s="100">
        <v>629.1</v>
      </c>
    </row>
    <row r="2888" spans="1:6">
      <c r="A2888" s="98">
        <v>45250</v>
      </c>
      <c r="B2888" s="99" t="s">
        <v>119</v>
      </c>
      <c r="C2888" s="99">
        <v>14</v>
      </c>
      <c r="D2888" s="99" t="s">
        <v>6</v>
      </c>
      <c r="E2888" s="99" t="s">
        <v>111</v>
      </c>
      <c r="F2888" s="100">
        <v>611.66</v>
      </c>
    </row>
    <row r="2889" spans="1:6">
      <c r="A2889" s="98">
        <v>45170</v>
      </c>
      <c r="B2889" s="99" t="s">
        <v>119</v>
      </c>
      <c r="C2889" s="99">
        <v>8</v>
      </c>
      <c r="D2889" s="99" t="s">
        <v>6</v>
      </c>
      <c r="E2889" s="99" t="s">
        <v>106</v>
      </c>
      <c r="F2889" s="100">
        <v>349.52</v>
      </c>
    </row>
    <row r="2890" spans="1:6">
      <c r="A2890" s="98">
        <v>45010</v>
      </c>
      <c r="B2890" s="99" t="s">
        <v>118</v>
      </c>
      <c r="C2890" s="99">
        <v>37</v>
      </c>
      <c r="D2890" s="99" t="s">
        <v>9</v>
      </c>
      <c r="E2890" s="99" t="s">
        <v>111</v>
      </c>
      <c r="F2890" s="100">
        <v>879.02750000000003</v>
      </c>
    </row>
    <row r="2891" spans="1:6">
      <c r="A2891" s="98">
        <v>44974</v>
      </c>
      <c r="B2891" s="99" t="s">
        <v>107</v>
      </c>
      <c r="C2891" s="99">
        <v>475</v>
      </c>
      <c r="D2891" s="99" t="s">
        <v>112</v>
      </c>
      <c r="E2891" s="99" t="s">
        <v>113</v>
      </c>
      <c r="F2891" s="100">
        <v>9545.71875</v>
      </c>
    </row>
    <row r="2892" spans="1:6">
      <c r="A2892" s="98">
        <v>45268</v>
      </c>
      <c r="B2892" s="99" t="s">
        <v>117</v>
      </c>
      <c r="C2892" s="99">
        <v>250</v>
      </c>
      <c r="D2892" s="99" t="s">
        <v>112</v>
      </c>
      <c r="E2892" s="99" t="s">
        <v>108</v>
      </c>
      <c r="F2892" s="100">
        <v>6116.25</v>
      </c>
    </row>
    <row r="2893" spans="1:6">
      <c r="A2893" s="98">
        <v>44928</v>
      </c>
      <c r="B2893" s="99" t="s">
        <v>116</v>
      </c>
      <c r="C2893" s="99">
        <v>300</v>
      </c>
      <c r="D2893" s="99" t="s">
        <v>110</v>
      </c>
      <c r="E2893" s="99" t="s">
        <v>115</v>
      </c>
      <c r="F2893" s="100">
        <v>4303.8749999999991</v>
      </c>
    </row>
    <row r="2894" spans="1:6">
      <c r="A2894" s="98">
        <v>45289</v>
      </c>
      <c r="B2894" s="99" t="s">
        <v>119</v>
      </c>
      <c r="C2894" s="99">
        <v>3</v>
      </c>
      <c r="D2894" s="99" t="s">
        <v>112</v>
      </c>
      <c r="E2894" s="99" t="s">
        <v>105</v>
      </c>
      <c r="F2894" s="100">
        <v>104.85000000000001</v>
      </c>
    </row>
    <row r="2895" spans="1:6">
      <c r="A2895" s="98">
        <v>45092</v>
      </c>
      <c r="B2895" s="99" t="s">
        <v>119</v>
      </c>
      <c r="C2895" s="99">
        <v>36</v>
      </c>
      <c r="D2895" s="99" t="s">
        <v>6</v>
      </c>
      <c r="E2895" s="99" t="s">
        <v>106</v>
      </c>
      <c r="F2895" s="100">
        <v>1336.914</v>
      </c>
    </row>
    <row r="2896" spans="1:6">
      <c r="A2896" s="98">
        <v>45264</v>
      </c>
      <c r="B2896" s="99" t="s">
        <v>117</v>
      </c>
      <c r="C2896" s="99">
        <v>375</v>
      </c>
      <c r="D2896" s="99" t="s">
        <v>9</v>
      </c>
      <c r="E2896" s="99" t="s">
        <v>109</v>
      </c>
      <c r="F2896" s="100">
        <v>6026.71875</v>
      </c>
    </row>
    <row r="2897" spans="1:6">
      <c r="A2897" s="98">
        <v>45039</v>
      </c>
      <c r="B2897" s="99" t="s">
        <v>117</v>
      </c>
      <c r="C2897" s="99">
        <v>23</v>
      </c>
      <c r="D2897" s="99" t="s">
        <v>110</v>
      </c>
      <c r="E2897" s="99" t="s">
        <v>109</v>
      </c>
      <c r="F2897" s="100">
        <v>573.85</v>
      </c>
    </row>
    <row r="2898" spans="1:6">
      <c r="A2898" s="98">
        <v>45142</v>
      </c>
      <c r="B2898" s="99" t="s">
        <v>119</v>
      </c>
      <c r="C2898" s="99">
        <v>17</v>
      </c>
      <c r="D2898" s="99" t="s">
        <v>6</v>
      </c>
      <c r="E2898" s="99" t="s">
        <v>113</v>
      </c>
      <c r="F2898" s="100">
        <v>742.73</v>
      </c>
    </row>
    <row r="2899" spans="1:6">
      <c r="A2899" s="98">
        <v>44962</v>
      </c>
      <c r="B2899" s="99" t="s">
        <v>119</v>
      </c>
      <c r="C2899" s="99">
        <v>250</v>
      </c>
      <c r="D2899" s="99" t="s">
        <v>112</v>
      </c>
      <c r="E2899" s="99" t="s">
        <v>109</v>
      </c>
      <c r="F2899" s="100">
        <v>6116.25</v>
      </c>
    </row>
    <row r="2900" spans="1:6">
      <c r="A2900" s="98">
        <v>45005</v>
      </c>
      <c r="B2900" s="99" t="s">
        <v>118</v>
      </c>
      <c r="C2900" s="99">
        <v>475</v>
      </c>
      <c r="D2900" s="99" t="s">
        <v>9</v>
      </c>
      <c r="E2900" s="99" t="s">
        <v>109</v>
      </c>
      <c r="F2900" s="100">
        <v>7633.84375</v>
      </c>
    </row>
    <row r="2901" spans="1:6">
      <c r="A2901" s="98">
        <v>45280</v>
      </c>
      <c r="B2901" s="99" t="s">
        <v>119</v>
      </c>
      <c r="C2901" s="99">
        <v>325</v>
      </c>
      <c r="D2901" s="99" t="s">
        <v>6</v>
      </c>
      <c r="E2901" s="99" t="s">
        <v>106</v>
      </c>
      <c r="F2901" s="100">
        <v>8164.5687499999985</v>
      </c>
    </row>
    <row r="2902" spans="1:6">
      <c r="A2902" s="98">
        <v>45127</v>
      </c>
      <c r="B2902" s="99" t="s">
        <v>119</v>
      </c>
      <c r="C2902" s="99">
        <v>300</v>
      </c>
      <c r="D2902" s="99" t="s">
        <v>9</v>
      </c>
      <c r="E2902" s="99" t="s">
        <v>115</v>
      </c>
      <c r="F2902" s="100">
        <v>4821.375</v>
      </c>
    </row>
    <row r="2903" spans="1:6">
      <c r="A2903" s="98">
        <v>45111</v>
      </c>
      <c r="B2903" s="99" t="s">
        <v>119</v>
      </c>
      <c r="C2903" s="99">
        <v>14</v>
      </c>
      <c r="D2903" s="99" t="s">
        <v>110</v>
      </c>
      <c r="E2903" s="99" t="s">
        <v>108</v>
      </c>
      <c r="F2903" s="100">
        <v>349.3</v>
      </c>
    </row>
    <row r="2904" spans="1:6">
      <c r="A2904" s="98">
        <v>45229</v>
      </c>
      <c r="B2904" s="99" t="s">
        <v>118</v>
      </c>
      <c r="C2904" s="99">
        <v>29</v>
      </c>
      <c r="D2904" s="99" t="s">
        <v>110</v>
      </c>
      <c r="E2904" s="99" t="s">
        <v>111</v>
      </c>
      <c r="F2904" s="100">
        <v>615.01750000000004</v>
      </c>
    </row>
    <row r="2905" spans="1:6">
      <c r="A2905" s="98">
        <v>44968</v>
      </c>
      <c r="B2905" s="99" t="s">
        <v>118</v>
      </c>
      <c r="C2905" s="99">
        <v>50</v>
      </c>
      <c r="D2905" s="99" t="s">
        <v>110</v>
      </c>
      <c r="E2905" s="99" t="s">
        <v>105</v>
      </c>
      <c r="F2905" s="100">
        <v>935.62499999999989</v>
      </c>
    </row>
    <row r="2906" spans="1:6">
      <c r="A2906" s="98">
        <v>44964</v>
      </c>
      <c r="B2906" s="99" t="s">
        <v>116</v>
      </c>
      <c r="C2906" s="99">
        <v>450</v>
      </c>
      <c r="D2906" s="99" t="s">
        <v>112</v>
      </c>
      <c r="E2906" s="99" t="s">
        <v>109</v>
      </c>
      <c r="F2906" s="100">
        <v>9043.3125</v>
      </c>
    </row>
    <row r="2907" spans="1:6">
      <c r="A2907" s="98">
        <v>44967</v>
      </c>
      <c r="B2907" s="99" t="s">
        <v>119</v>
      </c>
      <c r="C2907" s="99">
        <v>450</v>
      </c>
      <c r="D2907" s="99" t="s">
        <v>6</v>
      </c>
      <c r="E2907" s="99" t="s">
        <v>115</v>
      </c>
      <c r="F2907" s="100">
        <v>11304.787499999999</v>
      </c>
    </row>
    <row r="2908" spans="1:6">
      <c r="A2908" s="98">
        <v>45283</v>
      </c>
      <c r="B2908" s="99" t="s">
        <v>107</v>
      </c>
      <c r="C2908" s="99">
        <v>375</v>
      </c>
      <c r="D2908" s="99" t="s">
        <v>9</v>
      </c>
      <c r="E2908" s="99" t="s">
        <v>115</v>
      </c>
      <c r="F2908" s="100">
        <v>6026.71875</v>
      </c>
    </row>
    <row r="2909" spans="1:6">
      <c r="A2909" s="98">
        <v>45064</v>
      </c>
      <c r="B2909" s="99" t="s">
        <v>117</v>
      </c>
      <c r="C2909" s="99">
        <v>4</v>
      </c>
      <c r="D2909" s="99" t="s">
        <v>6</v>
      </c>
      <c r="E2909" s="99" t="s">
        <v>113</v>
      </c>
      <c r="F2909" s="100">
        <v>174.76</v>
      </c>
    </row>
    <row r="2910" spans="1:6">
      <c r="A2910" s="98">
        <v>45286</v>
      </c>
      <c r="B2910" s="99" t="s">
        <v>117</v>
      </c>
      <c r="C2910" s="99">
        <v>26</v>
      </c>
      <c r="D2910" s="99" t="s">
        <v>110</v>
      </c>
      <c r="E2910" s="99" t="s">
        <v>115</v>
      </c>
      <c r="F2910" s="100">
        <v>551.39499999999998</v>
      </c>
    </row>
    <row r="2911" spans="1:6">
      <c r="A2911" s="98">
        <v>45223</v>
      </c>
      <c r="B2911" s="99" t="s">
        <v>107</v>
      </c>
      <c r="C2911" s="99">
        <v>375</v>
      </c>
      <c r="D2911" s="99" t="s">
        <v>110</v>
      </c>
      <c r="E2911" s="99" t="s">
        <v>106</v>
      </c>
      <c r="F2911" s="100">
        <v>5379.8437499999991</v>
      </c>
    </row>
    <row r="2912" spans="1:6">
      <c r="A2912" s="98">
        <v>44996</v>
      </c>
      <c r="B2912" s="99" t="s">
        <v>118</v>
      </c>
      <c r="C2912" s="99">
        <v>7</v>
      </c>
      <c r="D2912" s="99" t="s">
        <v>6</v>
      </c>
      <c r="E2912" s="99" t="s">
        <v>105</v>
      </c>
      <c r="F2912" s="100">
        <v>305.83</v>
      </c>
    </row>
    <row r="2913" spans="1:6">
      <c r="A2913" s="98">
        <v>45177</v>
      </c>
      <c r="B2913" s="99" t="s">
        <v>119</v>
      </c>
      <c r="C2913" s="99">
        <v>14</v>
      </c>
      <c r="D2913" s="99" t="s">
        <v>110</v>
      </c>
      <c r="E2913" s="99" t="s">
        <v>111</v>
      </c>
      <c r="F2913" s="100">
        <v>349.3</v>
      </c>
    </row>
    <row r="2914" spans="1:6">
      <c r="A2914" s="98">
        <v>45072</v>
      </c>
      <c r="B2914" s="99" t="s">
        <v>116</v>
      </c>
      <c r="C2914" s="99">
        <v>18</v>
      </c>
      <c r="D2914" s="99" t="s">
        <v>6</v>
      </c>
      <c r="E2914" s="99" t="s">
        <v>115</v>
      </c>
      <c r="F2914" s="100">
        <v>786.42</v>
      </c>
    </row>
    <row r="2915" spans="1:6">
      <c r="A2915" s="98">
        <v>45211</v>
      </c>
      <c r="B2915" s="99" t="s">
        <v>118</v>
      </c>
      <c r="C2915" s="99">
        <v>100</v>
      </c>
      <c r="D2915" s="99" t="s">
        <v>6</v>
      </c>
      <c r="E2915" s="99" t="s">
        <v>105</v>
      </c>
      <c r="F2915" s="100">
        <v>3058.2999999999993</v>
      </c>
    </row>
    <row r="2916" spans="1:6">
      <c r="A2916" s="98">
        <v>45115</v>
      </c>
      <c r="B2916" s="99" t="s">
        <v>117</v>
      </c>
      <c r="C2916" s="99">
        <v>150</v>
      </c>
      <c r="D2916" s="99" t="s">
        <v>110</v>
      </c>
      <c r="E2916" s="99" t="s">
        <v>105</v>
      </c>
      <c r="F2916" s="100">
        <v>2619.75</v>
      </c>
    </row>
    <row r="2917" spans="1:6">
      <c r="A2917" s="98">
        <v>45184</v>
      </c>
      <c r="B2917" s="99" t="s">
        <v>116</v>
      </c>
      <c r="C2917" s="99">
        <v>36</v>
      </c>
      <c r="D2917" s="99" t="s">
        <v>114</v>
      </c>
      <c r="E2917" s="99" t="s">
        <v>105</v>
      </c>
      <c r="F2917" s="100">
        <v>794.06999999999994</v>
      </c>
    </row>
    <row r="2918" spans="1:6">
      <c r="A2918" s="98">
        <v>44973</v>
      </c>
      <c r="B2918" s="99" t="s">
        <v>117</v>
      </c>
      <c r="C2918" s="99">
        <v>75</v>
      </c>
      <c r="D2918" s="99" t="s">
        <v>6</v>
      </c>
      <c r="E2918" s="99" t="s">
        <v>105</v>
      </c>
      <c r="F2918" s="100">
        <v>2457.5625</v>
      </c>
    </row>
    <row r="2919" spans="1:6">
      <c r="A2919" s="98">
        <v>45018</v>
      </c>
      <c r="B2919" s="99" t="s">
        <v>118</v>
      </c>
      <c r="C2919" s="99">
        <v>12</v>
      </c>
      <c r="D2919" s="99" t="s">
        <v>9</v>
      </c>
      <c r="E2919" s="99" t="s">
        <v>111</v>
      </c>
      <c r="F2919" s="100">
        <v>335.4</v>
      </c>
    </row>
    <row r="2920" spans="1:6">
      <c r="A2920" s="98">
        <v>44990</v>
      </c>
      <c r="B2920" s="99" t="s">
        <v>118</v>
      </c>
      <c r="C2920" s="99">
        <v>21</v>
      </c>
      <c r="D2920" s="99" t="s">
        <v>9</v>
      </c>
      <c r="E2920" s="99" t="s">
        <v>109</v>
      </c>
      <c r="F2920" s="100">
        <v>586.94999999999993</v>
      </c>
    </row>
    <row r="2921" spans="1:6">
      <c r="A2921" s="98">
        <v>44999</v>
      </c>
      <c r="B2921" s="99" t="s">
        <v>116</v>
      </c>
      <c r="C2921" s="99">
        <v>43</v>
      </c>
      <c r="D2921" s="99" t="s">
        <v>6</v>
      </c>
      <c r="E2921" s="99" t="s">
        <v>111</v>
      </c>
      <c r="F2921" s="100">
        <v>1596.8695</v>
      </c>
    </row>
    <row r="2922" spans="1:6">
      <c r="A2922" s="98">
        <v>45284</v>
      </c>
      <c r="B2922" s="99" t="s">
        <v>117</v>
      </c>
      <c r="C2922" s="99">
        <v>250</v>
      </c>
      <c r="D2922" s="99" t="s">
        <v>110</v>
      </c>
      <c r="E2922" s="99" t="s">
        <v>113</v>
      </c>
      <c r="F2922" s="100">
        <v>4366.25</v>
      </c>
    </row>
    <row r="2923" spans="1:6">
      <c r="A2923" s="98">
        <v>45210</v>
      </c>
      <c r="B2923" s="99" t="s">
        <v>116</v>
      </c>
      <c r="C2923" s="99">
        <v>8</v>
      </c>
      <c r="D2923" s="99" t="s">
        <v>6</v>
      </c>
      <c r="E2923" s="99" t="s">
        <v>115</v>
      </c>
      <c r="F2923" s="100">
        <v>349.52</v>
      </c>
    </row>
    <row r="2924" spans="1:6">
      <c r="A2924" s="98">
        <v>45255</v>
      </c>
      <c r="B2924" s="99" t="s">
        <v>117</v>
      </c>
      <c r="C2924" s="99">
        <v>100</v>
      </c>
      <c r="D2924" s="99" t="s">
        <v>9</v>
      </c>
      <c r="E2924" s="99" t="s">
        <v>113</v>
      </c>
      <c r="F2924" s="100">
        <v>1956.4999999999998</v>
      </c>
    </row>
    <row r="2925" spans="1:6">
      <c r="A2925" s="98">
        <v>44958</v>
      </c>
      <c r="B2925" s="99" t="s">
        <v>119</v>
      </c>
      <c r="C2925" s="99">
        <v>44</v>
      </c>
      <c r="D2925" s="99" t="s">
        <v>110</v>
      </c>
      <c r="E2925" s="99" t="s">
        <v>113</v>
      </c>
      <c r="F2925" s="100">
        <v>933.13</v>
      </c>
    </row>
    <row r="2926" spans="1:6">
      <c r="A2926" s="98">
        <v>45192</v>
      </c>
      <c r="B2926" s="99" t="s">
        <v>107</v>
      </c>
      <c r="C2926" s="99">
        <v>525</v>
      </c>
      <c r="D2926" s="99" t="s">
        <v>110</v>
      </c>
      <c r="E2926" s="99" t="s">
        <v>109</v>
      </c>
      <c r="F2926" s="100">
        <v>7531.7812499999991</v>
      </c>
    </row>
    <row r="2927" spans="1:6">
      <c r="A2927" s="98">
        <v>44988</v>
      </c>
      <c r="B2927" s="99" t="s">
        <v>119</v>
      </c>
      <c r="C2927" s="99">
        <v>425</v>
      </c>
      <c r="D2927" s="99" t="s">
        <v>110</v>
      </c>
      <c r="E2927" s="99" t="s">
        <v>108</v>
      </c>
      <c r="F2927" s="100">
        <v>6097.1562499999991</v>
      </c>
    </row>
    <row r="2928" spans="1:6">
      <c r="A2928" s="98">
        <v>45203</v>
      </c>
      <c r="B2928" s="99" t="s">
        <v>117</v>
      </c>
      <c r="C2928" s="99">
        <v>18</v>
      </c>
      <c r="D2928" s="99" t="s">
        <v>110</v>
      </c>
      <c r="E2928" s="99" t="s">
        <v>113</v>
      </c>
      <c r="F2928" s="100">
        <v>449.09999999999997</v>
      </c>
    </row>
    <row r="2929" spans="1:6">
      <c r="A2929" s="98">
        <v>45050</v>
      </c>
      <c r="B2929" s="99" t="s">
        <v>119</v>
      </c>
      <c r="C2929" s="99">
        <v>375</v>
      </c>
      <c r="D2929" s="99" t="s">
        <v>114</v>
      </c>
      <c r="E2929" s="99" t="s">
        <v>113</v>
      </c>
      <c r="F2929" s="100">
        <v>5595.46875</v>
      </c>
    </row>
    <row r="2930" spans="1:6">
      <c r="A2930" s="98">
        <v>45236</v>
      </c>
      <c r="B2930" s="99" t="s">
        <v>116</v>
      </c>
      <c r="C2930" s="99">
        <v>450</v>
      </c>
      <c r="D2930" s="99" t="s">
        <v>110</v>
      </c>
      <c r="E2930" s="99" t="s">
        <v>111</v>
      </c>
      <c r="F2930" s="100">
        <v>6455.8124999999991</v>
      </c>
    </row>
    <row r="2931" spans="1:6">
      <c r="A2931" s="98">
        <v>45238</v>
      </c>
      <c r="B2931" s="99" t="s">
        <v>117</v>
      </c>
      <c r="C2931" s="99">
        <v>1</v>
      </c>
      <c r="D2931" s="99" t="s">
        <v>110</v>
      </c>
      <c r="E2931" s="99" t="s">
        <v>108</v>
      </c>
      <c r="F2931" s="100">
        <v>24.95</v>
      </c>
    </row>
    <row r="2932" spans="1:6">
      <c r="A2932" s="98">
        <v>45000</v>
      </c>
      <c r="B2932" s="99" t="s">
        <v>117</v>
      </c>
      <c r="C2932" s="99">
        <v>5</v>
      </c>
      <c r="D2932" s="99" t="s">
        <v>110</v>
      </c>
      <c r="E2932" s="99" t="s">
        <v>105</v>
      </c>
      <c r="F2932" s="100">
        <v>124.75</v>
      </c>
    </row>
    <row r="2933" spans="1:6">
      <c r="A2933" s="98">
        <v>45150</v>
      </c>
      <c r="B2933" s="99" t="s">
        <v>107</v>
      </c>
      <c r="C2933" s="99">
        <v>3</v>
      </c>
      <c r="D2933" s="99" t="s">
        <v>110</v>
      </c>
      <c r="E2933" s="99" t="s">
        <v>113</v>
      </c>
      <c r="F2933" s="100">
        <v>74.849999999999994</v>
      </c>
    </row>
    <row r="2934" spans="1:6">
      <c r="A2934" s="98">
        <v>45131</v>
      </c>
      <c r="B2934" s="99" t="s">
        <v>117</v>
      </c>
      <c r="C2934" s="99">
        <v>7</v>
      </c>
      <c r="D2934" s="99" t="s">
        <v>9</v>
      </c>
      <c r="E2934" s="99" t="s">
        <v>115</v>
      </c>
      <c r="F2934" s="100">
        <v>195.65</v>
      </c>
    </row>
    <row r="2935" spans="1:6">
      <c r="A2935" s="98">
        <v>45270</v>
      </c>
      <c r="B2935" s="99" t="s">
        <v>119</v>
      </c>
      <c r="C2935" s="99">
        <v>250</v>
      </c>
      <c r="D2935" s="99" t="s">
        <v>6</v>
      </c>
      <c r="E2935" s="99" t="s">
        <v>113</v>
      </c>
      <c r="F2935" s="100">
        <v>7645.7499999999991</v>
      </c>
    </row>
    <row r="2936" spans="1:6">
      <c r="A2936" s="98">
        <v>45151</v>
      </c>
      <c r="B2936" s="99" t="s">
        <v>118</v>
      </c>
      <c r="C2936" s="99">
        <v>50</v>
      </c>
      <c r="D2936" s="99" t="s">
        <v>114</v>
      </c>
      <c r="E2936" s="99" t="s">
        <v>106</v>
      </c>
      <c r="F2936" s="100">
        <v>973.12499999999989</v>
      </c>
    </row>
    <row r="2937" spans="1:6">
      <c r="A2937" s="98">
        <v>44930</v>
      </c>
      <c r="B2937" s="99" t="s">
        <v>116</v>
      </c>
      <c r="C2937" s="99">
        <v>13</v>
      </c>
      <c r="D2937" s="99" t="s">
        <v>110</v>
      </c>
      <c r="E2937" s="99" t="s">
        <v>115</v>
      </c>
      <c r="F2937" s="100">
        <v>324.34999999999997</v>
      </c>
    </row>
    <row r="2938" spans="1:6">
      <c r="A2938" s="98">
        <v>44962</v>
      </c>
      <c r="B2938" s="99" t="s">
        <v>119</v>
      </c>
      <c r="C2938" s="99">
        <v>6</v>
      </c>
      <c r="D2938" s="99" t="s">
        <v>114</v>
      </c>
      <c r="E2938" s="99" t="s">
        <v>105</v>
      </c>
      <c r="F2938" s="100">
        <v>155.69999999999999</v>
      </c>
    </row>
    <row r="2939" spans="1:6">
      <c r="A2939" s="98">
        <v>45018</v>
      </c>
      <c r="B2939" s="99" t="s">
        <v>116</v>
      </c>
      <c r="C2939" s="99">
        <v>2</v>
      </c>
      <c r="D2939" s="99" t="s">
        <v>9</v>
      </c>
      <c r="E2939" s="99" t="s">
        <v>113</v>
      </c>
      <c r="F2939" s="100">
        <v>55.9</v>
      </c>
    </row>
    <row r="2940" spans="1:6">
      <c r="A2940" s="98">
        <v>45243</v>
      </c>
      <c r="B2940" s="99" t="s">
        <v>107</v>
      </c>
      <c r="C2940" s="99">
        <v>350</v>
      </c>
      <c r="D2940" s="99" t="s">
        <v>6</v>
      </c>
      <c r="E2940" s="99" t="s">
        <v>115</v>
      </c>
      <c r="F2940" s="100">
        <v>8792.6124999999975</v>
      </c>
    </row>
    <row r="2941" spans="1:6">
      <c r="A2941" s="98">
        <v>45075</v>
      </c>
      <c r="B2941" s="99" t="s">
        <v>119</v>
      </c>
      <c r="C2941" s="99">
        <v>37</v>
      </c>
      <c r="D2941" s="99" t="s">
        <v>114</v>
      </c>
      <c r="E2941" s="99" t="s">
        <v>113</v>
      </c>
      <c r="F2941" s="100">
        <v>816.12749999999994</v>
      </c>
    </row>
    <row r="2942" spans="1:6">
      <c r="A2942" s="98">
        <v>44991</v>
      </c>
      <c r="B2942" s="99" t="s">
        <v>119</v>
      </c>
      <c r="C2942" s="99">
        <v>350</v>
      </c>
      <c r="D2942" s="99" t="s">
        <v>114</v>
      </c>
      <c r="E2942" s="99" t="s">
        <v>106</v>
      </c>
      <c r="F2942" s="100">
        <v>5222.4375</v>
      </c>
    </row>
    <row r="2943" spans="1:6">
      <c r="A2943" s="98">
        <v>44988</v>
      </c>
      <c r="B2943" s="99" t="s">
        <v>117</v>
      </c>
      <c r="C2943" s="99">
        <v>200</v>
      </c>
      <c r="D2943" s="99" t="s">
        <v>110</v>
      </c>
      <c r="E2943" s="99" t="s">
        <v>111</v>
      </c>
      <c r="F2943" s="100">
        <v>3493</v>
      </c>
    </row>
    <row r="2944" spans="1:6">
      <c r="A2944" s="98">
        <v>45227</v>
      </c>
      <c r="B2944" s="99" t="s">
        <v>117</v>
      </c>
      <c r="C2944" s="99">
        <v>45</v>
      </c>
      <c r="D2944" s="99" t="s">
        <v>114</v>
      </c>
      <c r="E2944" s="99" t="s">
        <v>106</v>
      </c>
      <c r="F2944" s="100">
        <v>992.58749999999986</v>
      </c>
    </row>
    <row r="2945" spans="1:6">
      <c r="A2945" s="98">
        <v>44934</v>
      </c>
      <c r="B2945" s="99" t="s">
        <v>119</v>
      </c>
      <c r="C2945" s="99">
        <v>1</v>
      </c>
      <c r="D2945" s="99" t="s">
        <v>6</v>
      </c>
      <c r="E2945" s="99" t="s">
        <v>109</v>
      </c>
      <c r="F2945" s="100">
        <v>43.69</v>
      </c>
    </row>
    <row r="2946" spans="1:6">
      <c r="A2946" s="98">
        <v>45224</v>
      </c>
      <c r="B2946" s="99" t="s">
        <v>117</v>
      </c>
      <c r="C2946" s="99">
        <v>7</v>
      </c>
      <c r="D2946" s="99" t="s">
        <v>114</v>
      </c>
      <c r="E2946" s="99" t="s">
        <v>105</v>
      </c>
      <c r="F2946" s="100">
        <v>181.65</v>
      </c>
    </row>
    <row r="2947" spans="1:6">
      <c r="A2947" s="98">
        <v>44929</v>
      </c>
      <c r="B2947" s="99" t="s">
        <v>107</v>
      </c>
      <c r="C2947" s="99">
        <v>1</v>
      </c>
      <c r="D2947" s="99" t="s">
        <v>114</v>
      </c>
      <c r="E2947" s="99" t="s">
        <v>106</v>
      </c>
      <c r="F2947" s="100">
        <v>25.95</v>
      </c>
    </row>
    <row r="2948" spans="1:6">
      <c r="A2948" s="98">
        <v>45106</v>
      </c>
      <c r="B2948" s="99" t="s">
        <v>119</v>
      </c>
      <c r="C2948" s="99">
        <v>7</v>
      </c>
      <c r="D2948" s="99" t="s">
        <v>112</v>
      </c>
      <c r="E2948" s="99" t="s">
        <v>106</v>
      </c>
      <c r="F2948" s="100">
        <v>244.65000000000003</v>
      </c>
    </row>
    <row r="2949" spans="1:6">
      <c r="A2949" s="98">
        <v>44954</v>
      </c>
      <c r="B2949" s="99" t="s">
        <v>117</v>
      </c>
      <c r="C2949" s="99">
        <v>7</v>
      </c>
      <c r="D2949" s="99" t="s">
        <v>9</v>
      </c>
      <c r="E2949" s="99" t="s">
        <v>111</v>
      </c>
      <c r="F2949" s="100">
        <v>195.65</v>
      </c>
    </row>
    <row r="2950" spans="1:6">
      <c r="A2950" s="98">
        <v>45191</v>
      </c>
      <c r="B2950" s="99" t="s">
        <v>107</v>
      </c>
      <c r="C2950" s="99">
        <v>8</v>
      </c>
      <c r="D2950" s="99" t="s">
        <v>6</v>
      </c>
      <c r="E2950" s="99" t="s">
        <v>106</v>
      </c>
      <c r="F2950" s="100">
        <v>349.52</v>
      </c>
    </row>
    <row r="2951" spans="1:6">
      <c r="A2951" s="98">
        <v>45048</v>
      </c>
      <c r="B2951" s="99" t="s">
        <v>117</v>
      </c>
      <c r="C2951" s="99">
        <v>37</v>
      </c>
      <c r="D2951" s="99" t="s">
        <v>114</v>
      </c>
      <c r="E2951" s="99" t="s">
        <v>109</v>
      </c>
      <c r="F2951" s="100">
        <v>816.12749999999994</v>
      </c>
    </row>
    <row r="2952" spans="1:6">
      <c r="A2952" s="98">
        <v>45229</v>
      </c>
      <c r="B2952" s="99" t="s">
        <v>117</v>
      </c>
      <c r="C2952" s="99">
        <v>8</v>
      </c>
      <c r="D2952" s="99" t="s">
        <v>114</v>
      </c>
      <c r="E2952" s="99" t="s">
        <v>111</v>
      </c>
      <c r="F2952" s="100">
        <v>207.6</v>
      </c>
    </row>
    <row r="2953" spans="1:6">
      <c r="A2953" s="98">
        <v>44948</v>
      </c>
      <c r="B2953" s="99" t="s">
        <v>118</v>
      </c>
      <c r="C2953" s="99">
        <v>450</v>
      </c>
      <c r="D2953" s="99" t="s">
        <v>114</v>
      </c>
      <c r="E2953" s="99" t="s">
        <v>113</v>
      </c>
      <c r="F2953" s="100">
        <v>6714.5624999999991</v>
      </c>
    </row>
    <row r="2954" spans="1:6">
      <c r="A2954" s="98">
        <v>44943</v>
      </c>
      <c r="B2954" s="99" t="s">
        <v>107</v>
      </c>
      <c r="C2954" s="99">
        <v>32</v>
      </c>
      <c r="D2954" s="99" t="s">
        <v>110</v>
      </c>
      <c r="E2954" s="99" t="s">
        <v>113</v>
      </c>
      <c r="F2954" s="100">
        <v>678.64</v>
      </c>
    </row>
    <row r="2955" spans="1:6">
      <c r="A2955" s="98">
        <v>45153</v>
      </c>
      <c r="B2955" s="99" t="s">
        <v>118</v>
      </c>
      <c r="C2955" s="99">
        <v>200</v>
      </c>
      <c r="D2955" s="99" t="s">
        <v>6</v>
      </c>
      <c r="E2955" s="99" t="s">
        <v>108</v>
      </c>
      <c r="F2955" s="100">
        <v>6116.5999999999985</v>
      </c>
    </row>
    <row r="2956" spans="1:6">
      <c r="A2956" s="98">
        <v>45253</v>
      </c>
      <c r="B2956" s="99" t="s">
        <v>119</v>
      </c>
      <c r="C2956" s="99">
        <v>125</v>
      </c>
      <c r="D2956" s="99" t="s">
        <v>9</v>
      </c>
      <c r="E2956" s="99" t="s">
        <v>109</v>
      </c>
      <c r="F2956" s="100">
        <v>2445.6249999999995</v>
      </c>
    </row>
    <row r="2957" spans="1:6">
      <c r="A2957" s="98">
        <v>45017</v>
      </c>
      <c r="B2957" s="99" t="s">
        <v>119</v>
      </c>
      <c r="C2957" s="99">
        <v>40</v>
      </c>
      <c r="D2957" s="99" t="s">
        <v>112</v>
      </c>
      <c r="E2957" s="99" t="s">
        <v>115</v>
      </c>
      <c r="F2957" s="100">
        <v>1188.3000000000002</v>
      </c>
    </row>
    <row r="2958" spans="1:6">
      <c r="A2958" s="98">
        <v>45211</v>
      </c>
      <c r="B2958" s="99" t="s">
        <v>117</v>
      </c>
      <c r="C2958" s="99">
        <v>34</v>
      </c>
      <c r="D2958" s="99" t="s">
        <v>9</v>
      </c>
      <c r="E2958" s="99" t="s">
        <v>115</v>
      </c>
      <c r="F2958" s="100">
        <v>807.755</v>
      </c>
    </row>
    <row r="2959" spans="1:6">
      <c r="A2959" s="98">
        <v>45185</v>
      </c>
      <c r="B2959" s="99" t="s">
        <v>119</v>
      </c>
      <c r="C2959" s="99">
        <v>425</v>
      </c>
      <c r="D2959" s="99" t="s">
        <v>6</v>
      </c>
      <c r="E2959" s="99" t="s">
        <v>113</v>
      </c>
      <c r="F2959" s="100">
        <v>10676.743749999998</v>
      </c>
    </row>
    <row r="2960" spans="1:6">
      <c r="A2960" s="98">
        <v>45154</v>
      </c>
      <c r="B2960" s="99" t="s">
        <v>117</v>
      </c>
      <c r="C2960" s="99">
        <v>475</v>
      </c>
      <c r="D2960" s="99" t="s">
        <v>114</v>
      </c>
      <c r="E2960" s="99" t="s">
        <v>111</v>
      </c>
      <c r="F2960" s="100">
        <v>7087.5937499999991</v>
      </c>
    </row>
    <row r="2961" spans="1:6">
      <c r="A2961" s="98">
        <v>45266</v>
      </c>
      <c r="B2961" s="99" t="s">
        <v>119</v>
      </c>
      <c r="C2961" s="99">
        <v>3</v>
      </c>
      <c r="D2961" s="99" t="s">
        <v>110</v>
      </c>
      <c r="E2961" s="99" t="s">
        <v>111</v>
      </c>
      <c r="F2961" s="100">
        <v>74.849999999999994</v>
      </c>
    </row>
    <row r="2962" spans="1:6">
      <c r="A2962" s="98">
        <v>45264</v>
      </c>
      <c r="B2962" s="99" t="s">
        <v>116</v>
      </c>
      <c r="C2962" s="99">
        <v>8</v>
      </c>
      <c r="D2962" s="99" t="s">
        <v>112</v>
      </c>
      <c r="E2962" s="99" t="s">
        <v>115</v>
      </c>
      <c r="F2962" s="100">
        <v>279.60000000000002</v>
      </c>
    </row>
    <row r="2963" spans="1:6">
      <c r="A2963" s="98">
        <v>45013</v>
      </c>
      <c r="B2963" s="99" t="s">
        <v>118</v>
      </c>
      <c r="C2963" s="99">
        <v>475</v>
      </c>
      <c r="D2963" s="99" t="s">
        <v>9</v>
      </c>
      <c r="E2963" s="99" t="s">
        <v>113</v>
      </c>
      <c r="F2963" s="100">
        <v>7633.84375</v>
      </c>
    </row>
    <row r="2964" spans="1:6">
      <c r="A2964" s="98">
        <v>45261</v>
      </c>
      <c r="B2964" s="99" t="s">
        <v>117</v>
      </c>
      <c r="C2964" s="99">
        <v>350</v>
      </c>
      <c r="D2964" s="99" t="s">
        <v>6</v>
      </c>
      <c r="E2964" s="99" t="s">
        <v>108</v>
      </c>
      <c r="F2964" s="100">
        <v>8792.6124999999975</v>
      </c>
    </row>
    <row r="2965" spans="1:6">
      <c r="A2965" s="98">
        <v>45148</v>
      </c>
      <c r="B2965" s="99" t="s">
        <v>119</v>
      </c>
      <c r="C2965" s="99">
        <v>38</v>
      </c>
      <c r="D2965" s="99" t="s">
        <v>110</v>
      </c>
      <c r="E2965" s="99" t="s">
        <v>105</v>
      </c>
      <c r="F2965" s="100">
        <v>805.88499999999999</v>
      </c>
    </row>
    <row r="2966" spans="1:6">
      <c r="A2966" s="98">
        <v>45236</v>
      </c>
      <c r="B2966" s="99" t="s">
        <v>117</v>
      </c>
      <c r="C2966" s="99">
        <v>425</v>
      </c>
      <c r="D2966" s="99" t="s">
        <v>6</v>
      </c>
      <c r="E2966" s="99" t="s">
        <v>105</v>
      </c>
      <c r="F2966" s="100">
        <v>10676.743749999998</v>
      </c>
    </row>
    <row r="2967" spans="1:6">
      <c r="A2967" s="98">
        <v>45089</v>
      </c>
      <c r="B2967" s="99" t="s">
        <v>119</v>
      </c>
      <c r="C2967" s="99">
        <v>275</v>
      </c>
      <c r="D2967" s="99" t="s">
        <v>110</v>
      </c>
      <c r="E2967" s="99" t="s">
        <v>111</v>
      </c>
      <c r="F2967" s="100">
        <v>3945.2187499999995</v>
      </c>
    </row>
    <row r="2968" spans="1:6">
      <c r="A2968" s="98">
        <v>45254</v>
      </c>
      <c r="B2968" s="99" t="s">
        <v>116</v>
      </c>
      <c r="C2968" s="99">
        <v>350</v>
      </c>
      <c r="D2968" s="99" t="s">
        <v>9</v>
      </c>
      <c r="E2968" s="99" t="s">
        <v>113</v>
      </c>
      <c r="F2968" s="100">
        <v>5624.9375</v>
      </c>
    </row>
    <row r="2969" spans="1:6">
      <c r="A2969" s="98">
        <v>45225</v>
      </c>
      <c r="B2969" s="99" t="s">
        <v>119</v>
      </c>
      <c r="C2969" s="99">
        <v>425</v>
      </c>
      <c r="D2969" s="99" t="s">
        <v>112</v>
      </c>
      <c r="E2969" s="99" t="s">
        <v>106</v>
      </c>
      <c r="F2969" s="100">
        <v>8540.90625</v>
      </c>
    </row>
    <row r="2970" spans="1:6">
      <c r="A2970" s="98">
        <v>45004</v>
      </c>
      <c r="B2970" s="99" t="s">
        <v>118</v>
      </c>
      <c r="C2970" s="99">
        <v>27</v>
      </c>
      <c r="D2970" s="99" t="s">
        <v>114</v>
      </c>
      <c r="E2970" s="99" t="s">
        <v>108</v>
      </c>
      <c r="F2970" s="100">
        <v>595.5524999999999</v>
      </c>
    </row>
    <row r="2971" spans="1:6">
      <c r="A2971" s="98">
        <v>45035</v>
      </c>
      <c r="B2971" s="99" t="s">
        <v>119</v>
      </c>
      <c r="C2971" s="99">
        <v>250</v>
      </c>
      <c r="D2971" s="99" t="s">
        <v>110</v>
      </c>
      <c r="E2971" s="99" t="s">
        <v>115</v>
      </c>
      <c r="F2971" s="100">
        <v>4366.25</v>
      </c>
    </row>
    <row r="2972" spans="1:6">
      <c r="A2972" s="98">
        <v>45052</v>
      </c>
      <c r="B2972" s="99" t="s">
        <v>117</v>
      </c>
      <c r="C2972" s="99">
        <v>8</v>
      </c>
      <c r="D2972" s="99" t="s">
        <v>114</v>
      </c>
      <c r="E2972" s="99" t="s">
        <v>111</v>
      </c>
      <c r="F2972" s="100">
        <v>207.6</v>
      </c>
    </row>
    <row r="2973" spans="1:6">
      <c r="A2973" s="98">
        <v>45087</v>
      </c>
      <c r="B2973" s="99" t="s">
        <v>118</v>
      </c>
      <c r="C2973" s="99">
        <v>9</v>
      </c>
      <c r="D2973" s="99" t="s">
        <v>9</v>
      </c>
      <c r="E2973" s="99" t="s">
        <v>111</v>
      </c>
      <c r="F2973" s="100">
        <v>251.54999999999998</v>
      </c>
    </row>
    <row r="2974" spans="1:6">
      <c r="A2974" s="98">
        <v>44946</v>
      </c>
      <c r="B2974" s="99" t="s">
        <v>107</v>
      </c>
      <c r="C2974" s="99">
        <v>4</v>
      </c>
      <c r="D2974" s="99" t="s">
        <v>6</v>
      </c>
      <c r="E2974" s="99" t="s">
        <v>111</v>
      </c>
      <c r="F2974" s="100">
        <v>174.76</v>
      </c>
    </row>
    <row r="2975" spans="1:6">
      <c r="A2975" s="98">
        <v>45195</v>
      </c>
      <c r="B2975" s="99" t="s">
        <v>116</v>
      </c>
      <c r="C2975" s="99">
        <v>40</v>
      </c>
      <c r="D2975" s="99" t="s">
        <v>9</v>
      </c>
      <c r="E2975" s="99" t="s">
        <v>105</v>
      </c>
      <c r="F2975" s="100">
        <v>950.3</v>
      </c>
    </row>
    <row r="2976" spans="1:6">
      <c r="A2976" s="98">
        <v>44935</v>
      </c>
      <c r="B2976" s="99" t="s">
        <v>119</v>
      </c>
      <c r="C2976" s="99">
        <v>7</v>
      </c>
      <c r="D2976" s="99" t="s">
        <v>112</v>
      </c>
      <c r="E2976" s="99" t="s">
        <v>115</v>
      </c>
      <c r="F2976" s="100">
        <v>244.65000000000003</v>
      </c>
    </row>
    <row r="2977" spans="1:6">
      <c r="A2977" s="98">
        <v>45223</v>
      </c>
      <c r="B2977" s="99" t="s">
        <v>117</v>
      </c>
      <c r="C2977" s="99">
        <v>25</v>
      </c>
      <c r="D2977" s="99" t="s">
        <v>110</v>
      </c>
      <c r="E2977" s="99" t="s">
        <v>109</v>
      </c>
      <c r="F2977" s="100">
        <v>530.1875</v>
      </c>
    </row>
    <row r="2978" spans="1:6">
      <c r="A2978" s="98">
        <v>44952</v>
      </c>
      <c r="B2978" s="99" t="s">
        <v>117</v>
      </c>
      <c r="C2978" s="99">
        <v>475</v>
      </c>
      <c r="D2978" s="99" t="s">
        <v>114</v>
      </c>
      <c r="E2978" s="99" t="s">
        <v>108</v>
      </c>
      <c r="F2978" s="100">
        <v>7087.5937499999991</v>
      </c>
    </row>
    <row r="2979" spans="1:6">
      <c r="A2979" s="98">
        <v>44962</v>
      </c>
      <c r="B2979" s="99" t="s">
        <v>118</v>
      </c>
      <c r="C2979" s="99">
        <v>6</v>
      </c>
      <c r="D2979" s="99" t="s">
        <v>114</v>
      </c>
      <c r="E2979" s="99" t="s">
        <v>109</v>
      </c>
      <c r="F2979" s="100">
        <v>155.69999999999999</v>
      </c>
    </row>
    <row r="2980" spans="1:6">
      <c r="A2980" s="98">
        <v>45161</v>
      </c>
      <c r="B2980" s="99" t="s">
        <v>119</v>
      </c>
      <c r="C2980" s="99">
        <v>10</v>
      </c>
      <c r="D2980" s="99" t="s">
        <v>110</v>
      </c>
      <c r="E2980" s="99" t="s">
        <v>113</v>
      </c>
      <c r="F2980" s="100">
        <v>249.5</v>
      </c>
    </row>
    <row r="2981" spans="1:6">
      <c r="A2981" s="98">
        <v>45269</v>
      </c>
      <c r="B2981" s="99" t="s">
        <v>119</v>
      </c>
      <c r="C2981" s="99">
        <v>225</v>
      </c>
      <c r="D2981" s="99" t="s">
        <v>9</v>
      </c>
      <c r="E2981" s="99" t="s">
        <v>115</v>
      </c>
      <c r="F2981" s="100">
        <v>4402.1249999999991</v>
      </c>
    </row>
    <row r="2982" spans="1:6">
      <c r="A2982" s="98">
        <v>45248</v>
      </c>
      <c r="B2982" s="99" t="s">
        <v>107</v>
      </c>
      <c r="C2982" s="99">
        <v>4</v>
      </c>
      <c r="D2982" s="99" t="s">
        <v>114</v>
      </c>
      <c r="E2982" s="99" t="s">
        <v>109</v>
      </c>
      <c r="F2982" s="100">
        <v>103.8</v>
      </c>
    </row>
    <row r="2983" spans="1:6">
      <c r="A2983" s="98">
        <v>44965</v>
      </c>
      <c r="B2983" s="99" t="s">
        <v>107</v>
      </c>
      <c r="C2983" s="99">
        <v>2</v>
      </c>
      <c r="D2983" s="99" t="s">
        <v>6</v>
      </c>
      <c r="E2983" s="99" t="s">
        <v>111</v>
      </c>
      <c r="F2983" s="100">
        <v>87.38</v>
      </c>
    </row>
    <row r="2984" spans="1:6">
      <c r="A2984" s="98">
        <v>45136</v>
      </c>
      <c r="B2984" s="99" t="s">
        <v>118</v>
      </c>
      <c r="C2984" s="99">
        <v>375</v>
      </c>
      <c r="D2984" s="99" t="s">
        <v>6</v>
      </c>
      <c r="E2984" s="99" t="s">
        <v>105</v>
      </c>
      <c r="F2984" s="100">
        <v>9420.6562499999982</v>
      </c>
    </row>
    <row r="2985" spans="1:6">
      <c r="A2985" s="98">
        <v>45197</v>
      </c>
      <c r="B2985" s="99" t="s">
        <v>107</v>
      </c>
      <c r="C2985" s="99">
        <v>3</v>
      </c>
      <c r="D2985" s="99" t="s">
        <v>110</v>
      </c>
      <c r="E2985" s="99" t="s">
        <v>113</v>
      </c>
      <c r="F2985" s="100">
        <v>74.849999999999994</v>
      </c>
    </row>
    <row r="2986" spans="1:6">
      <c r="A2986" s="98">
        <v>45269</v>
      </c>
      <c r="B2986" s="99" t="s">
        <v>117</v>
      </c>
      <c r="C2986" s="99">
        <v>2</v>
      </c>
      <c r="D2986" s="99" t="s">
        <v>112</v>
      </c>
      <c r="E2986" s="99" t="s">
        <v>106</v>
      </c>
      <c r="F2986" s="100">
        <v>69.900000000000006</v>
      </c>
    </row>
    <row r="2987" spans="1:6">
      <c r="A2987" s="98">
        <v>44944</v>
      </c>
      <c r="B2987" s="99" t="s">
        <v>119</v>
      </c>
      <c r="C2987" s="99">
        <v>6</v>
      </c>
      <c r="D2987" s="99" t="s">
        <v>112</v>
      </c>
      <c r="E2987" s="99" t="s">
        <v>109</v>
      </c>
      <c r="F2987" s="100">
        <v>209.70000000000002</v>
      </c>
    </row>
    <row r="2988" spans="1:6">
      <c r="A2988" s="98">
        <v>44998</v>
      </c>
      <c r="B2988" s="99" t="s">
        <v>119</v>
      </c>
      <c r="C2988" s="99">
        <v>3</v>
      </c>
      <c r="D2988" s="99" t="s">
        <v>112</v>
      </c>
      <c r="E2988" s="99" t="s">
        <v>109</v>
      </c>
      <c r="F2988" s="100">
        <v>104.85000000000001</v>
      </c>
    </row>
    <row r="2989" spans="1:6">
      <c r="A2989" s="98">
        <v>44971</v>
      </c>
      <c r="B2989" s="99" t="s">
        <v>119</v>
      </c>
      <c r="C2989" s="99">
        <v>7</v>
      </c>
      <c r="D2989" s="99" t="s">
        <v>6</v>
      </c>
      <c r="E2989" s="99" t="s">
        <v>111</v>
      </c>
      <c r="F2989" s="100">
        <v>305.83</v>
      </c>
    </row>
    <row r="2990" spans="1:6">
      <c r="A2990" s="98">
        <v>45017</v>
      </c>
      <c r="B2990" s="99" t="s">
        <v>116</v>
      </c>
      <c r="C2990" s="99">
        <v>4</v>
      </c>
      <c r="D2990" s="99" t="s">
        <v>6</v>
      </c>
      <c r="E2990" s="99" t="s">
        <v>115</v>
      </c>
      <c r="F2990" s="100">
        <v>174.76</v>
      </c>
    </row>
    <row r="2991" spans="1:6">
      <c r="A2991" s="98">
        <v>45069</v>
      </c>
      <c r="B2991" s="99" t="s">
        <v>117</v>
      </c>
      <c r="C2991" s="99">
        <v>46</v>
      </c>
      <c r="D2991" s="99" t="s">
        <v>112</v>
      </c>
      <c r="E2991" s="99" t="s">
        <v>115</v>
      </c>
      <c r="F2991" s="100">
        <v>1366.5450000000001</v>
      </c>
    </row>
    <row r="2992" spans="1:6">
      <c r="A2992" s="98">
        <v>44979</v>
      </c>
      <c r="B2992" s="99" t="s">
        <v>119</v>
      </c>
      <c r="C2992" s="99">
        <v>36</v>
      </c>
      <c r="D2992" s="99" t="s">
        <v>114</v>
      </c>
      <c r="E2992" s="99" t="s">
        <v>111</v>
      </c>
      <c r="F2992" s="100">
        <v>794.06999999999994</v>
      </c>
    </row>
    <row r="2993" spans="1:6">
      <c r="A2993" s="98">
        <v>45157</v>
      </c>
      <c r="B2993" s="99" t="s">
        <v>107</v>
      </c>
      <c r="C2993" s="99">
        <v>4</v>
      </c>
      <c r="D2993" s="99" t="s">
        <v>112</v>
      </c>
      <c r="E2993" s="99" t="s">
        <v>111</v>
      </c>
      <c r="F2993" s="100">
        <v>139.80000000000001</v>
      </c>
    </row>
    <row r="2994" spans="1:6">
      <c r="A2994" s="98">
        <v>45289</v>
      </c>
      <c r="B2994" s="99" t="s">
        <v>117</v>
      </c>
      <c r="C2994" s="99">
        <v>2</v>
      </c>
      <c r="D2994" s="99" t="s">
        <v>110</v>
      </c>
      <c r="E2994" s="99" t="s">
        <v>109</v>
      </c>
      <c r="F2994" s="100">
        <v>49.9</v>
      </c>
    </row>
    <row r="2995" spans="1:6">
      <c r="A2995" s="98">
        <v>44970</v>
      </c>
      <c r="B2995" s="99" t="s">
        <v>119</v>
      </c>
      <c r="C2995" s="99">
        <v>44</v>
      </c>
      <c r="D2995" s="99" t="s">
        <v>112</v>
      </c>
      <c r="E2995" s="99" t="s">
        <v>109</v>
      </c>
      <c r="F2995" s="100">
        <v>1307.1300000000001</v>
      </c>
    </row>
    <row r="2996" spans="1:6">
      <c r="A2996" s="98">
        <v>45095</v>
      </c>
      <c r="B2996" s="99" t="s">
        <v>119</v>
      </c>
      <c r="C2996" s="99">
        <v>14</v>
      </c>
      <c r="D2996" s="99" t="s">
        <v>6</v>
      </c>
      <c r="E2996" s="99" t="s">
        <v>115</v>
      </c>
      <c r="F2996" s="100">
        <v>611.66</v>
      </c>
    </row>
    <row r="2997" spans="1:6">
      <c r="A2997" s="98">
        <v>45096</v>
      </c>
      <c r="B2997" s="99" t="s">
        <v>119</v>
      </c>
      <c r="C2997" s="99">
        <v>300</v>
      </c>
      <c r="D2997" s="99" t="s">
        <v>112</v>
      </c>
      <c r="E2997" s="99" t="s">
        <v>108</v>
      </c>
      <c r="F2997" s="100">
        <v>6028.875</v>
      </c>
    </row>
    <row r="2998" spans="1:6">
      <c r="A2998" s="98">
        <v>45289</v>
      </c>
      <c r="B2998" s="99" t="s">
        <v>107</v>
      </c>
      <c r="C2998" s="99">
        <v>575</v>
      </c>
      <c r="D2998" s="99" t="s">
        <v>112</v>
      </c>
      <c r="E2998" s="99" t="s">
        <v>108</v>
      </c>
      <c r="F2998" s="100">
        <v>11555.34375</v>
      </c>
    </row>
    <row r="2999" spans="1:6">
      <c r="A2999" s="98">
        <v>45082</v>
      </c>
      <c r="B2999" s="99" t="s">
        <v>119</v>
      </c>
      <c r="C2999" s="99">
        <v>175</v>
      </c>
      <c r="D2999" s="99" t="s">
        <v>114</v>
      </c>
      <c r="E2999" s="99" t="s">
        <v>113</v>
      </c>
      <c r="F2999" s="100">
        <v>3178.875</v>
      </c>
    </row>
    <row r="3000" spans="1:6">
      <c r="A3000" s="98">
        <v>44939</v>
      </c>
      <c r="B3000" s="99" t="s">
        <v>116</v>
      </c>
      <c r="C3000" s="99">
        <v>26</v>
      </c>
      <c r="D3000" s="99" t="s">
        <v>6</v>
      </c>
      <c r="E3000" s="99" t="s">
        <v>106</v>
      </c>
      <c r="F3000" s="100">
        <v>965.54899999999998</v>
      </c>
    </row>
    <row r="3001" spans="1:6">
      <c r="A3001" s="98">
        <v>45060</v>
      </c>
      <c r="B3001" s="99" t="s">
        <v>119</v>
      </c>
      <c r="C3001" s="99">
        <v>16</v>
      </c>
      <c r="D3001" s="99" t="s">
        <v>6</v>
      </c>
      <c r="E3001" s="99" t="s">
        <v>106</v>
      </c>
      <c r="F3001" s="100">
        <v>699.04</v>
      </c>
    </row>
    <row r="3002" spans="1:6">
      <c r="A3002" s="98">
        <v>45246</v>
      </c>
      <c r="B3002" s="99" t="s">
        <v>119</v>
      </c>
      <c r="C3002" s="99">
        <v>37</v>
      </c>
      <c r="D3002" s="99" t="s">
        <v>114</v>
      </c>
      <c r="E3002" s="99" t="s">
        <v>113</v>
      </c>
      <c r="F3002" s="100">
        <v>816.12749999999994</v>
      </c>
    </row>
    <row r="3003" spans="1:6">
      <c r="A3003" s="98">
        <v>45259</v>
      </c>
      <c r="B3003" s="99" t="s">
        <v>116</v>
      </c>
      <c r="C3003" s="99">
        <v>5</v>
      </c>
      <c r="D3003" s="99" t="s">
        <v>110</v>
      </c>
      <c r="E3003" s="99" t="s">
        <v>109</v>
      </c>
      <c r="F3003" s="100">
        <v>124.75</v>
      </c>
    </row>
    <row r="3004" spans="1:6">
      <c r="A3004" s="98">
        <v>45266</v>
      </c>
      <c r="B3004" s="99" t="s">
        <v>119</v>
      </c>
      <c r="C3004" s="99">
        <v>9</v>
      </c>
      <c r="D3004" s="99" t="s">
        <v>6</v>
      </c>
      <c r="E3004" s="99" t="s">
        <v>111</v>
      </c>
      <c r="F3004" s="100">
        <v>393.21</v>
      </c>
    </row>
    <row r="3005" spans="1:6">
      <c r="A3005" s="98">
        <v>45032</v>
      </c>
      <c r="B3005" s="99" t="s">
        <v>117</v>
      </c>
      <c r="C3005" s="99">
        <v>4</v>
      </c>
      <c r="D3005" s="99" t="s">
        <v>6</v>
      </c>
      <c r="E3005" s="99" t="s">
        <v>105</v>
      </c>
      <c r="F3005" s="100">
        <v>174.76</v>
      </c>
    </row>
    <row r="3006" spans="1:6">
      <c r="A3006" s="98">
        <v>45126</v>
      </c>
      <c r="B3006" s="99" t="s">
        <v>117</v>
      </c>
      <c r="C3006" s="99">
        <v>400</v>
      </c>
      <c r="D3006" s="99" t="s">
        <v>114</v>
      </c>
      <c r="E3006" s="99" t="s">
        <v>113</v>
      </c>
      <c r="F3006" s="100">
        <v>5968.4999999999991</v>
      </c>
    </row>
    <row r="3007" spans="1:6">
      <c r="A3007" s="98">
        <v>45223</v>
      </c>
      <c r="B3007" s="99" t="s">
        <v>107</v>
      </c>
      <c r="C3007" s="99">
        <v>375</v>
      </c>
      <c r="D3007" s="99" t="s">
        <v>9</v>
      </c>
      <c r="E3007" s="99" t="s">
        <v>113</v>
      </c>
      <c r="F3007" s="100">
        <v>6026.71875</v>
      </c>
    </row>
    <row r="3008" spans="1:6">
      <c r="A3008" s="98">
        <v>45163</v>
      </c>
      <c r="B3008" s="99" t="s">
        <v>107</v>
      </c>
      <c r="C3008" s="99">
        <v>1</v>
      </c>
      <c r="D3008" s="99" t="s">
        <v>114</v>
      </c>
      <c r="E3008" s="99" t="s">
        <v>106</v>
      </c>
      <c r="F3008" s="100">
        <v>25.95</v>
      </c>
    </row>
    <row r="3009" spans="1:6">
      <c r="A3009" s="98">
        <v>45277</v>
      </c>
      <c r="B3009" s="99" t="s">
        <v>119</v>
      </c>
      <c r="C3009" s="99">
        <v>475</v>
      </c>
      <c r="D3009" s="99" t="s">
        <v>9</v>
      </c>
      <c r="E3009" s="99" t="s">
        <v>106</v>
      </c>
      <c r="F3009" s="100">
        <v>7633.84375</v>
      </c>
    </row>
    <row r="3010" spans="1:6">
      <c r="A3010" s="98">
        <v>44968</v>
      </c>
      <c r="B3010" s="99" t="s">
        <v>117</v>
      </c>
      <c r="C3010" s="99">
        <v>8</v>
      </c>
      <c r="D3010" s="99" t="s">
        <v>9</v>
      </c>
      <c r="E3010" s="99" t="s">
        <v>105</v>
      </c>
      <c r="F3010" s="100">
        <v>223.6</v>
      </c>
    </row>
    <row r="3011" spans="1:6">
      <c r="A3011" s="98">
        <v>45233</v>
      </c>
      <c r="B3011" s="99" t="s">
        <v>119</v>
      </c>
      <c r="C3011" s="99">
        <v>9</v>
      </c>
      <c r="D3011" s="99" t="s">
        <v>9</v>
      </c>
      <c r="E3011" s="99" t="s">
        <v>108</v>
      </c>
      <c r="F3011" s="100">
        <v>251.54999999999998</v>
      </c>
    </row>
    <row r="3012" spans="1:6">
      <c r="A3012" s="98">
        <v>45102</v>
      </c>
      <c r="B3012" s="99" t="s">
        <v>117</v>
      </c>
      <c r="C3012" s="99">
        <v>275</v>
      </c>
      <c r="D3012" s="99" t="s">
        <v>112</v>
      </c>
      <c r="E3012" s="99" t="s">
        <v>113</v>
      </c>
      <c r="F3012" s="100">
        <v>5526.46875</v>
      </c>
    </row>
    <row r="3013" spans="1:6">
      <c r="A3013" s="98">
        <v>45025</v>
      </c>
      <c r="B3013" s="99" t="s">
        <v>119</v>
      </c>
      <c r="C3013" s="99">
        <v>43</v>
      </c>
      <c r="D3013" s="99" t="s">
        <v>110</v>
      </c>
      <c r="E3013" s="99" t="s">
        <v>111</v>
      </c>
      <c r="F3013" s="100">
        <v>911.92250000000001</v>
      </c>
    </row>
    <row r="3014" spans="1:6">
      <c r="A3014" s="98">
        <v>45197</v>
      </c>
      <c r="B3014" s="99" t="s">
        <v>117</v>
      </c>
      <c r="C3014" s="99">
        <v>575</v>
      </c>
      <c r="D3014" s="99" t="s">
        <v>112</v>
      </c>
      <c r="E3014" s="99" t="s">
        <v>105</v>
      </c>
      <c r="F3014" s="100">
        <v>11555.34375</v>
      </c>
    </row>
    <row r="3015" spans="1:6">
      <c r="A3015" s="98">
        <v>44968</v>
      </c>
      <c r="B3015" s="99" t="s">
        <v>117</v>
      </c>
      <c r="C3015" s="99">
        <v>8</v>
      </c>
      <c r="D3015" s="99" t="s">
        <v>6</v>
      </c>
      <c r="E3015" s="99" t="s">
        <v>105</v>
      </c>
      <c r="F3015" s="100">
        <v>349.52</v>
      </c>
    </row>
    <row r="3016" spans="1:6">
      <c r="A3016" s="98">
        <v>44986</v>
      </c>
      <c r="B3016" s="99" t="s">
        <v>107</v>
      </c>
      <c r="C3016" s="99">
        <v>49</v>
      </c>
      <c r="D3016" s="99" t="s">
        <v>9</v>
      </c>
      <c r="E3016" s="99" t="s">
        <v>115</v>
      </c>
      <c r="F3016" s="100">
        <v>1027.1624999999999</v>
      </c>
    </row>
    <row r="3017" spans="1:6">
      <c r="A3017" s="98">
        <v>45195</v>
      </c>
      <c r="B3017" s="99" t="s">
        <v>116</v>
      </c>
      <c r="C3017" s="99">
        <v>31</v>
      </c>
      <c r="D3017" s="99" t="s">
        <v>9</v>
      </c>
      <c r="E3017" s="99" t="s">
        <v>115</v>
      </c>
      <c r="F3017" s="100">
        <v>736.48249999999996</v>
      </c>
    </row>
    <row r="3018" spans="1:6">
      <c r="A3018" s="98">
        <v>45204</v>
      </c>
      <c r="B3018" s="99" t="s">
        <v>119</v>
      </c>
      <c r="C3018" s="99">
        <v>500</v>
      </c>
      <c r="D3018" s="99" t="s">
        <v>112</v>
      </c>
      <c r="E3018" s="99" t="s">
        <v>105</v>
      </c>
      <c r="F3018" s="100">
        <v>10048.125</v>
      </c>
    </row>
    <row r="3019" spans="1:6">
      <c r="A3019" s="98">
        <v>44984</v>
      </c>
      <c r="B3019" s="99" t="s">
        <v>117</v>
      </c>
      <c r="C3019" s="99">
        <v>575</v>
      </c>
      <c r="D3019" s="99" t="s">
        <v>6</v>
      </c>
      <c r="E3019" s="99" t="s">
        <v>115</v>
      </c>
      <c r="F3019" s="100">
        <v>14445.006249999997</v>
      </c>
    </row>
    <row r="3020" spans="1:6">
      <c r="A3020" s="98">
        <v>45245</v>
      </c>
      <c r="B3020" s="99" t="s">
        <v>119</v>
      </c>
      <c r="C3020" s="99">
        <v>5</v>
      </c>
      <c r="D3020" s="99" t="s">
        <v>112</v>
      </c>
      <c r="E3020" s="99" t="s">
        <v>109</v>
      </c>
      <c r="F3020" s="100">
        <v>174.75</v>
      </c>
    </row>
    <row r="3021" spans="1:6">
      <c r="A3021" s="98">
        <v>45238</v>
      </c>
      <c r="B3021" s="99" t="s">
        <v>119</v>
      </c>
      <c r="C3021" s="99">
        <v>19</v>
      </c>
      <c r="D3021" s="99" t="s">
        <v>6</v>
      </c>
      <c r="E3021" s="99" t="s">
        <v>105</v>
      </c>
      <c r="F3021" s="100">
        <v>830.1099999999999</v>
      </c>
    </row>
    <row r="3022" spans="1:6">
      <c r="A3022" s="98">
        <v>45202</v>
      </c>
      <c r="B3022" s="99" t="s">
        <v>119</v>
      </c>
      <c r="C3022" s="99">
        <v>3</v>
      </c>
      <c r="D3022" s="99" t="s">
        <v>9</v>
      </c>
      <c r="E3022" s="99" t="s">
        <v>109</v>
      </c>
      <c r="F3022" s="100">
        <v>83.85</v>
      </c>
    </row>
    <row r="3023" spans="1:6">
      <c r="A3023" s="98">
        <v>45085</v>
      </c>
      <c r="B3023" s="99" t="s">
        <v>117</v>
      </c>
      <c r="C3023" s="99">
        <v>37</v>
      </c>
      <c r="D3023" s="99" t="s">
        <v>112</v>
      </c>
      <c r="E3023" s="99" t="s">
        <v>109</v>
      </c>
      <c r="F3023" s="100">
        <v>1099.1775</v>
      </c>
    </row>
    <row r="3024" spans="1:6">
      <c r="A3024" s="98">
        <v>45243</v>
      </c>
      <c r="B3024" s="99" t="s">
        <v>107</v>
      </c>
      <c r="C3024" s="99">
        <v>125</v>
      </c>
      <c r="D3024" s="99" t="s">
        <v>112</v>
      </c>
      <c r="E3024" s="99" t="s">
        <v>109</v>
      </c>
      <c r="F3024" s="100">
        <v>3058.125</v>
      </c>
    </row>
    <row r="3025" spans="1:6">
      <c r="A3025" s="98">
        <v>45037</v>
      </c>
      <c r="B3025" s="99" t="s">
        <v>117</v>
      </c>
      <c r="C3025" s="99">
        <v>200</v>
      </c>
      <c r="D3025" s="99" t="s">
        <v>6</v>
      </c>
      <c r="E3025" s="99" t="s">
        <v>115</v>
      </c>
      <c r="F3025" s="100">
        <v>6116.5999999999985</v>
      </c>
    </row>
    <row r="3026" spans="1:6">
      <c r="A3026" s="98">
        <v>45102</v>
      </c>
      <c r="B3026" s="99" t="s">
        <v>119</v>
      </c>
      <c r="C3026" s="99">
        <v>8</v>
      </c>
      <c r="D3026" s="99" t="s">
        <v>114</v>
      </c>
      <c r="E3026" s="99" t="s">
        <v>105</v>
      </c>
      <c r="F3026" s="100">
        <v>207.6</v>
      </c>
    </row>
    <row r="3027" spans="1:6">
      <c r="A3027" s="98">
        <v>45125</v>
      </c>
      <c r="B3027" s="99" t="s">
        <v>118</v>
      </c>
      <c r="C3027" s="99">
        <v>1</v>
      </c>
      <c r="D3027" s="99" t="s">
        <v>114</v>
      </c>
      <c r="E3027" s="99" t="s">
        <v>111</v>
      </c>
      <c r="F3027" s="100">
        <v>25.95</v>
      </c>
    </row>
    <row r="3028" spans="1:6">
      <c r="A3028" s="98">
        <v>44953</v>
      </c>
      <c r="B3028" s="99" t="s">
        <v>117</v>
      </c>
      <c r="C3028" s="99">
        <v>200</v>
      </c>
      <c r="D3028" s="99" t="s">
        <v>6</v>
      </c>
      <c r="E3028" s="99" t="s">
        <v>106</v>
      </c>
      <c r="F3028" s="100">
        <v>6116.5999999999985</v>
      </c>
    </row>
    <row r="3029" spans="1:6">
      <c r="A3029" s="98">
        <v>45140</v>
      </c>
      <c r="B3029" s="99" t="s">
        <v>117</v>
      </c>
      <c r="C3029" s="99">
        <v>16</v>
      </c>
      <c r="D3029" s="99" t="s">
        <v>114</v>
      </c>
      <c r="E3029" s="99" t="s">
        <v>105</v>
      </c>
      <c r="F3029" s="100">
        <v>415.2</v>
      </c>
    </row>
    <row r="3030" spans="1:6">
      <c r="A3030" s="98">
        <v>45031</v>
      </c>
      <c r="B3030" s="99" t="s">
        <v>117</v>
      </c>
      <c r="C3030" s="99">
        <v>48</v>
      </c>
      <c r="D3030" s="99" t="s">
        <v>112</v>
      </c>
      <c r="E3030" s="99" t="s">
        <v>109</v>
      </c>
      <c r="F3030" s="100">
        <v>1258.2</v>
      </c>
    </row>
    <row r="3031" spans="1:6">
      <c r="A3031" s="98">
        <v>45135</v>
      </c>
      <c r="B3031" s="99" t="s">
        <v>119</v>
      </c>
      <c r="C3031" s="99">
        <v>20</v>
      </c>
      <c r="D3031" s="99" t="s">
        <v>9</v>
      </c>
      <c r="E3031" s="99" t="s">
        <v>109</v>
      </c>
      <c r="F3031" s="100">
        <v>559</v>
      </c>
    </row>
    <row r="3032" spans="1:6">
      <c r="A3032" s="98">
        <v>45224</v>
      </c>
      <c r="B3032" s="99" t="s">
        <v>107</v>
      </c>
      <c r="C3032" s="99">
        <v>3</v>
      </c>
      <c r="D3032" s="99" t="s">
        <v>114</v>
      </c>
      <c r="E3032" s="99" t="s">
        <v>109</v>
      </c>
      <c r="F3032" s="100">
        <v>77.849999999999994</v>
      </c>
    </row>
    <row r="3033" spans="1:6">
      <c r="A3033" s="98">
        <v>45106</v>
      </c>
      <c r="B3033" s="99" t="s">
        <v>118</v>
      </c>
      <c r="C3033" s="99">
        <v>5</v>
      </c>
      <c r="D3033" s="99" t="s">
        <v>110</v>
      </c>
      <c r="E3033" s="99" t="s">
        <v>109</v>
      </c>
      <c r="F3033" s="100">
        <v>124.75</v>
      </c>
    </row>
    <row r="3034" spans="1:6">
      <c r="A3034" s="98">
        <v>44937</v>
      </c>
      <c r="B3034" s="99" t="s">
        <v>117</v>
      </c>
      <c r="C3034" s="99">
        <v>6</v>
      </c>
      <c r="D3034" s="99" t="s">
        <v>114</v>
      </c>
      <c r="E3034" s="99" t="s">
        <v>109</v>
      </c>
      <c r="F3034" s="100">
        <v>155.69999999999999</v>
      </c>
    </row>
    <row r="3035" spans="1:6">
      <c r="A3035" s="98">
        <v>44957</v>
      </c>
      <c r="B3035" s="99" t="s">
        <v>119</v>
      </c>
      <c r="C3035" s="99">
        <v>6</v>
      </c>
      <c r="D3035" s="99" t="s">
        <v>6</v>
      </c>
      <c r="E3035" s="99" t="s">
        <v>113</v>
      </c>
      <c r="F3035" s="100">
        <v>262.14</v>
      </c>
    </row>
    <row r="3036" spans="1:6">
      <c r="A3036" s="98">
        <v>44934</v>
      </c>
      <c r="B3036" s="99" t="s">
        <v>119</v>
      </c>
      <c r="C3036" s="99">
        <v>575</v>
      </c>
      <c r="D3036" s="99" t="s">
        <v>6</v>
      </c>
      <c r="E3036" s="99" t="s">
        <v>106</v>
      </c>
      <c r="F3036" s="100">
        <v>14445.006249999997</v>
      </c>
    </row>
    <row r="3037" spans="1:6">
      <c r="A3037" s="98">
        <v>45189</v>
      </c>
      <c r="B3037" s="99" t="s">
        <v>107</v>
      </c>
      <c r="C3037" s="99">
        <v>300</v>
      </c>
      <c r="D3037" s="99" t="s">
        <v>9</v>
      </c>
      <c r="E3037" s="99" t="s">
        <v>108</v>
      </c>
      <c r="F3037" s="100">
        <v>4821.375</v>
      </c>
    </row>
    <row r="3038" spans="1:6">
      <c r="A3038" s="98">
        <v>45123</v>
      </c>
      <c r="B3038" s="99" t="s">
        <v>116</v>
      </c>
      <c r="C3038" s="99">
        <v>39</v>
      </c>
      <c r="D3038" s="99" t="s">
        <v>110</v>
      </c>
      <c r="E3038" s="99" t="s">
        <v>115</v>
      </c>
      <c r="F3038" s="100">
        <v>827.09249999999997</v>
      </c>
    </row>
    <row r="3039" spans="1:6">
      <c r="A3039" s="98">
        <v>45062</v>
      </c>
      <c r="B3039" s="99" t="s">
        <v>118</v>
      </c>
      <c r="C3039" s="99">
        <v>525</v>
      </c>
      <c r="D3039" s="99" t="s">
        <v>6</v>
      </c>
      <c r="E3039" s="99" t="s">
        <v>108</v>
      </c>
      <c r="F3039" s="100">
        <v>13188.918749999997</v>
      </c>
    </row>
    <row r="3040" spans="1:6">
      <c r="A3040" s="98">
        <v>45177</v>
      </c>
      <c r="B3040" s="99" t="s">
        <v>117</v>
      </c>
      <c r="C3040" s="99">
        <v>400</v>
      </c>
      <c r="D3040" s="99" t="s">
        <v>112</v>
      </c>
      <c r="E3040" s="99" t="s">
        <v>115</v>
      </c>
      <c r="F3040" s="100">
        <v>8038.5000000000009</v>
      </c>
    </row>
    <row r="3041" spans="1:6">
      <c r="A3041" s="98">
        <v>45118</v>
      </c>
      <c r="B3041" s="99" t="s">
        <v>116</v>
      </c>
      <c r="C3041" s="99">
        <v>8</v>
      </c>
      <c r="D3041" s="99" t="s">
        <v>114</v>
      </c>
      <c r="E3041" s="99" t="s">
        <v>111</v>
      </c>
      <c r="F3041" s="100">
        <v>207.6</v>
      </c>
    </row>
    <row r="3042" spans="1:6">
      <c r="A3042" s="98">
        <v>45247</v>
      </c>
      <c r="B3042" s="99" t="s">
        <v>119</v>
      </c>
      <c r="C3042" s="99">
        <v>225</v>
      </c>
      <c r="D3042" s="99" t="s">
        <v>110</v>
      </c>
      <c r="E3042" s="99" t="s">
        <v>108</v>
      </c>
      <c r="F3042" s="100">
        <v>3929.625</v>
      </c>
    </row>
    <row r="3043" spans="1:6">
      <c r="A3043" s="98">
        <v>44971</v>
      </c>
      <c r="B3043" s="99" t="s">
        <v>118</v>
      </c>
      <c r="C3043" s="99">
        <v>47</v>
      </c>
      <c r="D3043" s="99" t="s">
        <v>112</v>
      </c>
      <c r="E3043" s="99" t="s">
        <v>113</v>
      </c>
      <c r="F3043" s="100">
        <v>1396.2525000000001</v>
      </c>
    </row>
    <row r="3044" spans="1:6">
      <c r="A3044" s="98">
        <v>45067</v>
      </c>
      <c r="B3044" s="99" t="s">
        <v>116</v>
      </c>
      <c r="C3044" s="99">
        <v>6</v>
      </c>
      <c r="D3044" s="99" t="s">
        <v>9</v>
      </c>
      <c r="E3044" s="99" t="s">
        <v>106</v>
      </c>
      <c r="F3044" s="100">
        <v>167.7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A0638-6004-47EB-83AB-E6564F72B8D0}">
  <sheetPr>
    <tabColor rgb="FFFFFF00"/>
  </sheetPr>
  <dimension ref="A1:D9"/>
  <sheetViews>
    <sheetView showGridLines="0" workbookViewId="0"/>
  </sheetViews>
  <sheetFormatPr defaultColWidth="8.85546875" defaultRowHeight="15"/>
  <cols>
    <col min="1" max="1" width="14.85546875" bestFit="1" customWidth="1"/>
    <col min="2" max="2" width="20.140625" bestFit="1" customWidth="1"/>
    <col min="3" max="3" width="15.42578125" bestFit="1" customWidth="1"/>
    <col min="4" max="4" width="20.85546875" bestFit="1" customWidth="1"/>
  </cols>
  <sheetData>
    <row r="1" spans="1:4" ht="7.5" customHeight="1"/>
    <row r="2" spans="1:4" ht="7.5" customHeight="1"/>
    <row r="3" spans="1:4">
      <c r="A3" s="104" t="s">
        <v>101</v>
      </c>
      <c r="B3" s="57" t="s">
        <v>125</v>
      </c>
      <c r="C3" s="57" t="s">
        <v>124</v>
      </c>
      <c r="D3" s="57" t="s">
        <v>126</v>
      </c>
    </row>
    <row r="4" spans="1:4">
      <c r="A4" s="103" t="s">
        <v>119</v>
      </c>
      <c r="B4" s="97">
        <v>2458.2593624557144</v>
      </c>
      <c r="C4" s="97">
        <v>4164291.3599999803</v>
      </c>
      <c r="D4" s="55">
        <v>1694</v>
      </c>
    </row>
    <row r="5" spans="1:4">
      <c r="A5" s="103" t="s">
        <v>117</v>
      </c>
      <c r="B5" s="97">
        <v>2382.0977053990496</v>
      </c>
      <c r="C5" s="97">
        <v>4059094.4899999807</v>
      </c>
      <c r="D5" s="55">
        <v>1704</v>
      </c>
    </row>
    <row r="6" spans="1:4">
      <c r="A6" s="103" t="s">
        <v>107</v>
      </c>
      <c r="B6" s="97">
        <v>2315.7719041614091</v>
      </c>
      <c r="C6" s="97">
        <v>1836407.1199999973</v>
      </c>
      <c r="D6" s="55">
        <v>793</v>
      </c>
    </row>
    <row r="7" spans="1:4">
      <c r="A7" s="103" t="s">
        <v>118</v>
      </c>
      <c r="B7" s="97">
        <v>2243.886096969693</v>
      </c>
      <c r="C7" s="97">
        <v>1851206.0299999965</v>
      </c>
      <c r="D7" s="55">
        <v>825</v>
      </c>
    </row>
    <row r="8" spans="1:4">
      <c r="A8" s="103" t="s">
        <v>116</v>
      </c>
      <c r="B8" s="97">
        <v>2268.0217126436742</v>
      </c>
      <c r="C8" s="97">
        <v>1973178.8899999966</v>
      </c>
      <c r="D8" s="55">
        <v>870</v>
      </c>
    </row>
    <row r="9" spans="1:4">
      <c r="A9" s="103" t="s">
        <v>36</v>
      </c>
      <c r="B9" s="97">
        <v>2358.84775569148</v>
      </c>
      <c r="C9" s="97">
        <v>13884177.890000051</v>
      </c>
      <c r="D9" s="55">
        <v>5886</v>
      </c>
    </row>
  </sheetData>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0D15B-8311-4442-BE9A-EBB59B1A996E}">
  <sheetPr>
    <tabColor rgb="FFFF0000"/>
  </sheetPr>
  <dimension ref="A1:D9"/>
  <sheetViews>
    <sheetView workbookViewId="0"/>
  </sheetViews>
  <sheetFormatPr defaultColWidth="8.85546875" defaultRowHeight="15"/>
  <cols>
    <col min="1" max="1" width="13.42578125" bestFit="1" customWidth="1"/>
    <col min="2" max="2" width="20.140625" bestFit="1" customWidth="1"/>
    <col min="3" max="3" width="15.42578125" bestFit="1" customWidth="1"/>
    <col min="4" max="4" width="18.7109375" bestFit="1" customWidth="1"/>
  </cols>
  <sheetData>
    <row r="1" spans="1:4">
      <c r="A1" s="38" t="s">
        <v>274</v>
      </c>
    </row>
    <row r="3" spans="1:4">
      <c r="A3" s="49" t="s">
        <v>101</v>
      </c>
      <c r="B3" s="57" t="s">
        <v>125</v>
      </c>
      <c r="C3" s="57" t="s">
        <v>124</v>
      </c>
      <c r="D3" s="57" t="s">
        <v>127</v>
      </c>
    </row>
    <row r="4" spans="1:4">
      <c r="A4" s="57" t="s">
        <v>119</v>
      </c>
      <c r="B4" s="97">
        <v>2458.2593624557144</v>
      </c>
      <c r="C4" s="97">
        <v>4164291.3599999803</v>
      </c>
      <c r="D4" s="97">
        <v>1694</v>
      </c>
    </row>
    <row r="5" spans="1:4">
      <c r="A5" s="57" t="s">
        <v>117</v>
      </c>
      <c r="B5" s="97">
        <v>2382.0977053990496</v>
      </c>
      <c r="C5" s="97">
        <v>4059094.4899999807</v>
      </c>
      <c r="D5" s="97">
        <v>1704</v>
      </c>
    </row>
    <row r="6" spans="1:4">
      <c r="A6" s="57" t="s">
        <v>107</v>
      </c>
      <c r="B6" s="97">
        <v>2315.7719041614091</v>
      </c>
      <c r="C6" s="97">
        <v>1836407.1199999973</v>
      </c>
      <c r="D6" s="97">
        <v>793</v>
      </c>
    </row>
    <row r="7" spans="1:4">
      <c r="A7" s="57" t="s">
        <v>116</v>
      </c>
      <c r="B7" s="97">
        <v>2268.0217126436742</v>
      </c>
      <c r="C7" s="97">
        <v>1973178.8899999966</v>
      </c>
      <c r="D7" s="97">
        <v>870</v>
      </c>
    </row>
    <row r="8" spans="1:4">
      <c r="A8" s="57" t="s">
        <v>118</v>
      </c>
      <c r="B8" s="97">
        <v>2243.886096969693</v>
      </c>
      <c r="C8" s="97">
        <v>1851206.0299999965</v>
      </c>
      <c r="D8" s="97">
        <v>825</v>
      </c>
    </row>
    <row r="9" spans="1:4">
      <c r="A9" s="57" t="s">
        <v>36</v>
      </c>
      <c r="B9" s="97">
        <v>2358.84775569148</v>
      </c>
      <c r="C9" s="97">
        <v>13884177.890000051</v>
      </c>
      <c r="D9" s="97">
        <v>5886</v>
      </c>
    </row>
  </sheetData>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10DE2-F9C6-4FB1-9DFD-64670716FD97}">
  <sheetPr>
    <tabColor rgb="FFFF0000"/>
  </sheetPr>
  <dimension ref="A1:H7"/>
  <sheetViews>
    <sheetView zoomScale="85" zoomScaleNormal="85" workbookViewId="0"/>
  </sheetViews>
  <sheetFormatPr defaultColWidth="8.85546875" defaultRowHeight="15"/>
  <cols>
    <col min="1" max="1" width="11.28515625" bestFit="1" customWidth="1"/>
    <col min="2" max="2" width="22.42578125" bestFit="1" customWidth="1"/>
    <col min="3" max="3" width="27.140625" bestFit="1" customWidth="1"/>
    <col min="4" max="5" width="27.7109375" bestFit="1" customWidth="1"/>
  </cols>
  <sheetData>
    <row r="1" spans="1:8">
      <c r="A1" s="38" t="s">
        <v>275</v>
      </c>
    </row>
    <row r="3" spans="1:8">
      <c r="A3" s="49" t="s">
        <v>133</v>
      </c>
      <c r="B3" s="57" t="s">
        <v>134</v>
      </c>
      <c r="C3" s="57" t="s">
        <v>136</v>
      </c>
      <c r="D3" s="57" t="s">
        <v>135</v>
      </c>
      <c r="H3" s="97"/>
    </row>
    <row r="4" spans="1:8">
      <c r="A4" s="57" t="s">
        <v>130</v>
      </c>
      <c r="B4" s="97">
        <v>4823961.9699999867</v>
      </c>
      <c r="C4" s="97"/>
      <c r="D4" s="56"/>
    </row>
    <row r="5" spans="1:8">
      <c r="A5" s="57" t="s">
        <v>131</v>
      </c>
      <c r="B5" s="97">
        <v>4357558.9699999811</v>
      </c>
      <c r="C5" s="97">
        <v>-466403.00000000559</v>
      </c>
      <c r="D5" s="56">
        <v>-9.6684634518378443E-2</v>
      </c>
    </row>
    <row r="6" spans="1:8">
      <c r="A6" s="57" t="s">
        <v>132</v>
      </c>
      <c r="B6" s="97">
        <v>4702656.9499999778</v>
      </c>
      <c r="C6" s="97">
        <v>345097.97999999672</v>
      </c>
      <c r="D6" s="56">
        <v>7.9195251831554264E-2</v>
      </c>
    </row>
    <row r="7" spans="1:8">
      <c r="A7" s="57" t="s">
        <v>36</v>
      </c>
      <c r="B7" s="97">
        <v>13884177.889999945</v>
      </c>
      <c r="C7" s="97"/>
      <c r="D7" s="56"/>
    </row>
  </sheetData>
  <pageMargins left="0.7" right="0.7" top="0.75" bottom="0.75" header="0.3" footer="0.3"/>
  <pageSetup orientation="portrait"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2F83D-C38A-45DC-9C64-BAC19AACFA89}">
  <sheetPr>
    <tabColor rgb="FFFF0000"/>
  </sheetPr>
  <dimension ref="A1:N9"/>
  <sheetViews>
    <sheetView zoomScale="130" zoomScaleNormal="130" workbookViewId="0"/>
  </sheetViews>
  <sheetFormatPr defaultColWidth="8.85546875" defaultRowHeight="15"/>
  <cols>
    <col min="1" max="1" width="14.140625" bestFit="1" customWidth="1"/>
    <col min="2" max="2" width="15" bestFit="1" customWidth="1"/>
  </cols>
  <sheetData>
    <row r="1" spans="1:14">
      <c r="A1" s="38" t="s">
        <v>276</v>
      </c>
    </row>
    <row r="3" spans="1:14">
      <c r="A3" s="49" t="s">
        <v>1</v>
      </c>
      <c r="B3" t="s">
        <v>137</v>
      </c>
    </row>
    <row r="4" spans="1:14">
      <c r="A4" s="57" t="s">
        <v>114</v>
      </c>
      <c r="B4" s="97">
        <v>19438</v>
      </c>
      <c r="N4" t="str">
        <f>_xlfn.UNICHAR(9668)&amp;" "&amp;$B$3&amp;" for "&amp;A4&amp;" in the "&amp;$B$1</f>
        <v xml:space="preserve">◄ Total Units Sold for Crested Beaut in the </v>
      </c>
    </row>
    <row r="5" spans="1:14">
      <c r="A5" s="57" t="s">
        <v>112</v>
      </c>
      <c r="B5" s="97">
        <v>22946</v>
      </c>
      <c r="N5" t="str">
        <f>_xlfn.UNICHAR(9668)&amp;" "&amp;$B$3&amp;" for "&amp;A5&amp;" in the "&amp;$B$1</f>
        <v xml:space="preserve">◄ Total Units Sold for Majestic Beaut in the </v>
      </c>
    </row>
    <row r="6" spans="1:14">
      <c r="A6" s="57" t="s">
        <v>6</v>
      </c>
      <c r="B6" s="97">
        <v>22751</v>
      </c>
      <c r="N6" t="str">
        <f>_xlfn.UNICHAR(9668)&amp;" "&amp;$B$3&amp;" for "&amp;A6&amp;" in the "&amp;$B$1</f>
        <v xml:space="preserve">◄ Total Units Sold for Quad in the </v>
      </c>
    </row>
    <row r="7" spans="1:14">
      <c r="A7" s="57" t="s">
        <v>110</v>
      </c>
      <c r="B7" s="97">
        <v>23775</v>
      </c>
      <c r="N7" t="str">
        <f>_xlfn.UNICHAR(9668)&amp;" "&amp;$B$3&amp;" for "&amp;A7&amp;" in the "&amp;$B$1</f>
        <v xml:space="preserve">◄ Total Units Sold for Sunset in the </v>
      </c>
    </row>
    <row r="8" spans="1:14">
      <c r="A8" s="57" t="s">
        <v>9</v>
      </c>
      <c r="B8" s="97">
        <v>20362</v>
      </c>
      <c r="N8" t="str">
        <f>_xlfn.UNICHAR(9668)&amp;" "&amp;$B$3&amp;" for "&amp;A8&amp;" in the "&amp;$B$1</f>
        <v xml:space="preserve">◄ Total Units Sold for Yanaki in the </v>
      </c>
    </row>
    <row r="9" spans="1:14">
      <c r="A9" s="57" t="s">
        <v>36</v>
      </c>
      <c r="B9" s="97">
        <v>109272</v>
      </c>
      <c r="N9" t="str">
        <f>_xlfn.UNICHAR(9668)&amp;" "&amp;$B$3&amp;" in the "&amp;$B$1</f>
        <v xml:space="preserve">◄ Total Units Sold in the </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A7FAB-A6D6-41EA-9B04-C1C0F90183CD}">
  <sheetPr>
    <tabColor rgb="FFFF0000"/>
  </sheetPr>
  <dimension ref="A1:E9"/>
  <sheetViews>
    <sheetView zoomScale="175" zoomScaleNormal="175" workbookViewId="0"/>
  </sheetViews>
  <sheetFormatPr defaultColWidth="8.85546875" defaultRowHeight="15"/>
  <cols>
    <col min="1" max="1" width="14.140625" bestFit="1" customWidth="1"/>
    <col min="2" max="2" width="15" bestFit="1" customWidth="1"/>
  </cols>
  <sheetData>
    <row r="1" spans="1:5">
      <c r="A1" s="49" t="s">
        <v>103</v>
      </c>
      <c r="B1" s="57" t="s">
        <v>111</v>
      </c>
      <c r="E1" s="139" t="s">
        <v>277</v>
      </c>
    </row>
    <row r="3" spans="1:5">
      <c r="A3" s="49" t="s">
        <v>1</v>
      </c>
      <c r="B3" t="s">
        <v>137</v>
      </c>
    </row>
    <row r="4" spans="1:5">
      <c r="A4" s="57" t="s">
        <v>114</v>
      </c>
      <c r="B4" s="97">
        <v>24827</v>
      </c>
    </row>
    <row r="5" spans="1:5">
      <c r="A5" s="57" t="s">
        <v>112</v>
      </c>
      <c r="B5" s="97">
        <v>15448</v>
      </c>
    </row>
    <row r="6" spans="1:5">
      <c r="A6" s="57" t="s">
        <v>6</v>
      </c>
      <c r="B6" s="97">
        <v>19239</v>
      </c>
    </row>
    <row r="7" spans="1:5">
      <c r="A7" s="57" t="s">
        <v>110</v>
      </c>
      <c r="B7" s="97">
        <v>16689</v>
      </c>
    </row>
    <row r="8" spans="1:5">
      <c r="A8" s="57" t="s">
        <v>9</v>
      </c>
      <c r="B8" s="97">
        <v>20673</v>
      </c>
    </row>
    <row r="9" spans="1:5">
      <c r="A9" s="57" t="s">
        <v>36</v>
      </c>
      <c r="B9" s="97">
        <v>96876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6F022-0DCB-4F9B-8596-C44353FCAA65}">
  <sheetPr>
    <tabColor rgb="FFFF0000"/>
  </sheetPr>
  <dimension ref="A1:E9"/>
  <sheetViews>
    <sheetView zoomScale="175" zoomScaleNormal="175" workbookViewId="0"/>
  </sheetViews>
  <sheetFormatPr defaultColWidth="8.85546875" defaultRowHeight="15"/>
  <cols>
    <col min="1" max="1" width="14.140625" bestFit="1" customWidth="1"/>
    <col min="2" max="2" width="15" bestFit="1" customWidth="1"/>
  </cols>
  <sheetData>
    <row r="1" spans="1:5">
      <c r="A1" s="49" t="s">
        <v>103</v>
      </c>
      <c r="B1" s="57" t="s">
        <v>109</v>
      </c>
      <c r="E1" s="139" t="s">
        <v>277</v>
      </c>
    </row>
    <row r="3" spans="1:5">
      <c r="A3" s="49" t="s">
        <v>1</v>
      </c>
      <c r="B3" t="s">
        <v>137</v>
      </c>
    </row>
    <row r="4" spans="1:5">
      <c r="A4" s="57" t="s">
        <v>114</v>
      </c>
      <c r="B4" s="97">
        <v>17760</v>
      </c>
    </row>
    <row r="5" spans="1:5">
      <c r="A5" s="57" t="s">
        <v>112</v>
      </c>
      <c r="B5" s="97">
        <v>19944</v>
      </c>
    </row>
    <row r="6" spans="1:5">
      <c r="A6" s="57" t="s">
        <v>6</v>
      </c>
      <c r="B6" s="97">
        <v>19161</v>
      </c>
    </row>
    <row r="7" spans="1:5">
      <c r="A7" s="57" t="s">
        <v>110</v>
      </c>
      <c r="B7" s="97">
        <v>16213</v>
      </c>
    </row>
    <row r="8" spans="1:5">
      <c r="A8" s="57" t="s">
        <v>9</v>
      </c>
      <c r="B8" s="97">
        <v>17413</v>
      </c>
    </row>
    <row r="9" spans="1:5">
      <c r="A9" s="57" t="s">
        <v>36</v>
      </c>
      <c r="B9" s="97">
        <v>90491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C4C0E-9CAF-4E1F-BD9A-0EB8F3140BEE}">
  <sheetPr>
    <tabColor rgb="FFFF0000"/>
  </sheetPr>
  <dimension ref="A1:E9"/>
  <sheetViews>
    <sheetView zoomScale="175" zoomScaleNormal="175" workbookViewId="0"/>
  </sheetViews>
  <sheetFormatPr defaultColWidth="8.85546875" defaultRowHeight="15"/>
  <cols>
    <col min="1" max="1" width="14.140625" bestFit="1" customWidth="1"/>
    <col min="2" max="2" width="15" bestFit="1" customWidth="1"/>
  </cols>
  <sheetData>
    <row r="1" spans="1:5">
      <c r="A1" s="49" t="s">
        <v>103</v>
      </c>
      <c r="B1" s="57" t="s">
        <v>105</v>
      </c>
      <c r="E1" s="139" t="s">
        <v>277</v>
      </c>
    </row>
    <row r="3" spans="1:5">
      <c r="A3" s="49" t="s">
        <v>1</v>
      </c>
      <c r="B3" t="s">
        <v>137</v>
      </c>
    </row>
    <row r="4" spans="1:5">
      <c r="A4" s="57" t="s">
        <v>114</v>
      </c>
      <c r="B4" s="97">
        <v>19438</v>
      </c>
    </row>
    <row r="5" spans="1:5">
      <c r="A5" s="57" t="s">
        <v>112</v>
      </c>
      <c r="B5" s="97">
        <v>22946</v>
      </c>
    </row>
    <row r="6" spans="1:5">
      <c r="A6" s="57" t="s">
        <v>6</v>
      </c>
      <c r="B6" s="97">
        <v>22751</v>
      </c>
    </row>
    <row r="7" spans="1:5">
      <c r="A7" s="57" t="s">
        <v>110</v>
      </c>
      <c r="B7" s="97">
        <v>23775</v>
      </c>
    </row>
    <row r="8" spans="1:5">
      <c r="A8" s="57" t="s">
        <v>9</v>
      </c>
      <c r="B8" s="97">
        <v>20362</v>
      </c>
    </row>
    <row r="9" spans="1:5">
      <c r="A9" s="57" t="s">
        <v>36</v>
      </c>
      <c r="B9" s="97">
        <v>109272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16496-DAC3-4266-9754-9084C21DBA7E}">
  <sheetPr>
    <tabColor rgb="FFFF0000"/>
  </sheetPr>
  <dimension ref="A1:E9"/>
  <sheetViews>
    <sheetView zoomScale="175" zoomScaleNormal="175" workbookViewId="0"/>
  </sheetViews>
  <sheetFormatPr defaultColWidth="8.85546875" defaultRowHeight="15"/>
  <cols>
    <col min="1" max="1" width="14.140625" bestFit="1" customWidth="1"/>
    <col min="2" max="2" width="15" bestFit="1" customWidth="1"/>
  </cols>
  <sheetData>
    <row r="1" spans="1:5">
      <c r="A1" s="49" t="s">
        <v>103</v>
      </c>
      <c r="B1" s="57" t="s">
        <v>115</v>
      </c>
      <c r="E1" s="139" t="s">
        <v>277</v>
      </c>
    </row>
    <row r="3" spans="1:5">
      <c r="A3" s="49" t="s">
        <v>1</v>
      </c>
      <c r="B3" t="s">
        <v>137</v>
      </c>
    </row>
    <row r="4" spans="1:5">
      <c r="A4" s="57" t="s">
        <v>114</v>
      </c>
      <c r="B4" s="97">
        <v>19759</v>
      </c>
    </row>
    <row r="5" spans="1:5">
      <c r="A5" s="57" t="s">
        <v>112</v>
      </c>
      <c r="B5" s="97">
        <v>23793</v>
      </c>
    </row>
    <row r="6" spans="1:5">
      <c r="A6" s="57" t="s">
        <v>6</v>
      </c>
      <c r="B6" s="97">
        <v>24875</v>
      </c>
    </row>
    <row r="7" spans="1:5">
      <c r="A7" s="57" t="s">
        <v>110</v>
      </c>
      <c r="B7" s="97">
        <v>20537</v>
      </c>
    </row>
    <row r="8" spans="1:5">
      <c r="A8" s="57" t="s">
        <v>9</v>
      </c>
      <c r="B8" s="97">
        <v>22174</v>
      </c>
    </row>
    <row r="9" spans="1:5">
      <c r="A9" s="57" t="s">
        <v>36</v>
      </c>
      <c r="B9" s="97">
        <v>111138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C15DC-55C0-4D57-90E6-32519472DCA4}">
  <sheetPr>
    <tabColor rgb="FFFF0000"/>
  </sheetPr>
  <dimension ref="A1:E9"/>
  <sheetViews>
    <sheetView zoomScale="175" zoomScaleNormal="175" workbookViewId="0"/>
  </sheetViews>
  <sheetFormatPr defaultColWidth="8.85546875" defaultRowHeight="15"/>
  <cols>
    <col min="1" max="1" width="14.140625" bestFit="1" customWidth="1"/>
    <col min="2" max="2" width="15" bestFit="1" customWidth="1"/>
  </cols>
  <sheetData>
    <row r="1" spans="1:5">
      <c r="A1" s="49" t="s">
        <v>103</v>
      </c>
      <c r="B1" s="57" t="s">
        <v>113</v>
      </c>
      <c r="E1" s="139" t="s">
        <v>277</v>
      </c>
    </row>
    <row r="3" spans="1:5">
      <c r="A3" s="49" t="s">
        <v>1</v>
      </c>
      <c r="B3" t="s">
        <v>137</v>
      </c>
    </row>
    <row r="4" spans="1:5">
      <c r="A4" s="57" t="s">
        <v>114</v>
      </c>
      <c r="B4" s="97">
        <v>21264</v>
      </c>
    </row>
    <row r="5" spans="1:5">
      <c r="A5" s="57" t="s">
        <v>112</v>
      </c>
      <c r="B5" s="97">
        <v>18637</v>
      </c>
    </row>
    <row r="6" spans="1:5">
      <c r="A6" s="57" t="s">
        <v>6</v>
      </c>
      <c r="B6" s="97">
        <v>18357</v>
      </c>
    </row>
    <row r="7" spans="1:5">
      <c r="A7" s="57" t="s">
        <v>110</v>
      </c>
      <c r="B7" s="97">
        <v>19040</v>
      </c>
    </row>
    <row r="8" spans="1:5">
      <c r="A8" s="57" t="s">
        <v>9</v>
      </c>
      <c r="B8" s="97">
        <v>20227</v>
      </c>
    </row>
    <row r="9" spans="1:5">
      <c r="A9" s="57" t="s">
        <v>36</v>
      </c>
      <c r="B9" s="97">
        <v>97525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5ABB8-1CE2-4285-B0CE-BAB0C7E8A136}">
  <sheetPr>
    <tabColor rgb="FFFF0000"/>
  </sheetPr>
  <dimension ref="A1:E9"/>
  <sheetViews>
    <sheetView zoomScale="175" zoomScaleNormal="175" workbookViewId="0"/>
  </sheetViews>
  <sheetFormatPr defaultColWidth="8.85546875" defaultRowHeight="15"/>
  <cols>
    <col min="1" max="1" width="14.140625" bestFit="1" customWidth="1"/>
    <col min="2" max="2" width="15" bestFit="1" customWidth="1"/>
  </cols>
  <sheetData>
    <row r="1" spans="1:5">
      <c r="A1" s="49" t="s">
        <v>103</v>
      </c>
      <c r="B1" s="57" t="s">
        <v>106</v>
      </c>
      <c r="E1" s="139" t="s">
        <v>277</v>
      </c>
    </row>
    <row r="3" spans="1:5">
      <c r="A3" s="49" t="s">
        <v>1</v>
      </c>
      <c r="B3" t="s">
        <v>137</v>
      </c>
    </row>
    <row r="4" spans="1:5">
      <c r="A4" s="57" t="s">
        <v>114</v>
      </c>
      <c r="B4" s="97">
        <v>20124</v>
      </c>
    </row>
    <row r="5" spans="1:5">
      <c r="A5" s="57" t="s">
        <v>112</v>
      </c>
      <c r="B5" s="97">
        <v>19113</v>
      </c>
    </row>
    <row r="6" spans="1:5">
      <c r="A6" s="57" t="s">
        <v>6</v>
      </c>
      <c r="B6" s="97">
        <v>19892</v>
      </c>
    </row>
    <row r="7" spans="1:5">
      <c r="A7" s="57" t="s">
        <v>110</v>
      </c>
      <c r="B7" s="97">
        <v>16419</v>
      </c>
    </row>
    <row r="8" spans="1:5">
      <c r="A8" s="57" t="s">
        <v>9</v>
      </c>
      <c r="B8" s="97">
        <v>18346</v>
      </c>
    </row>
    <row r="9" spans="1:5">
      <c r="A9" s="57" t="s">
        <v>36</v>
      </c>
      <c r="B9" s="97">
        <v>93894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52DA7-A4B6-455A-AC59-48A86B94DD9A}">
  <sheetPr>
    <tabColor rgb="FFFF0000"/>
  </sheetPr>
  <dimension ref="A1:E9"/>
  <sheetViews>
    <sheetView zoomScale="175" zoomScaleNormal="175" workbookViewId="0"/>
  </sheetViews>
  <sheetFormatPr defaultColWidth="8.85546875" defaultRowHeight="15"/>
  <cols>
    <col min="1" max="1" width="14.140625" bestFit="1" customWidth="1"/>
    <col min="2" max="2" width="15" bestFit="1" customWidth="1"/>
  </cols>
  <sheetData>
    <row r="1" spans="1:5">
      <c r="A1" s="49" t="s">
        <v>103</v>
      </c>
      <c r="B1" s="57" t="s">
        <v>108</v>
      </c>
      <c r="E1" s="139" t="s">
        <v>277</v>
      </c>
    </row>
    <row r="3" spans="1:5">
      <c r="A3" s="49" t="s">
        <v>1</v>
      </c>
      <c r="B3" t="s">
        <v>137</v>
      </c>
    </row>
    <row r="4" spans="1:5">
      <c r="A4" s="57" t="s">
        <v>114</v>
      </c>
      <c r="B4" s="97">
        <v>15610</v>
      </c>
    </row>
    <row r="5" spans="1:5">
      <c r="A5" s="57" t="s">
        <v>112</v>
      </c>
      <c r="B5" s="97">
        <v>22273</v>
      </c>
    </row>
    <row r="6" spans="1:5">
      <c r="A6" s="57" t="s">
        <v>6</v>
      </c>
      <c r="B6" s="97">
        <v>19996</v>
      </c>
    </row>
    <row r="7" spans="1:5">
      <c r="A7" s="57" t="s">
        <v>110</v>
      </c>
      <c r="B7" s="97">
        <v>25766</v>
      </c>
    </row>
    <row r="8" spans="1:5">
      <c r="A8" s="57" t="s">
        <v>9</v>
      </c>
      <c r="B8" s="97">
        <v>17440</v>
      </c>
    </row>
    <row r="9" spans="1:5">
      <c r="A9" s="57" t="s">
        <v>36</v>
      </c>
      <c r="B9" s="97">
        <v>101085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74B0B-8435-4FA0-A946-9F0FFBE1ACA3}">
  <sheetPr>
    <tabColor rgb="FFFF0000"/>
  </sheetPr>
  <dimension ref="A1:E9"/>
  <sheetViews>
    <sheetView zoomScale="175" zoomScaleNormal="175" workbookViewId="0"/>
  </sheetViews>
  <sheetFormatPr defaultColWidth="8.85546875" defaultRowHeight="15"/>
  <cols>
    <col min="1" max="1" width="14.140625" bestFit="1" customWidth="1"/>
    <col min="2" max="2" width="15" bestFit="1" customWidth="1"/>
  </cols>
  <sheetData>
    <row r="1" spans="1:5">
      <c r="A1" s="49" t="s">
        <v>103</v>
      </c>
      <c r="B1" s="57" t="s">
        <v>138</v>
      </c>
      <c r="E1" s="38" t="s">
        <v>277</v>
      </c>
    </row>
    <row r="3" spans="1:5">
      <c r="A3" s="49" t="s">
        <v>1</v>
      </c>
      <c r="B3" t="s">
        <v>137</v>
      </c>
    </row>
    <row r="4" spans="1:5">
      <c r="A4" s="57" t="s">
        <v>114</v>
      </c>
      <c r="B4" s="97">
        <v>138782</v>
      </c>
    </row>
    <row r="5" spans="1:5">
      <c r="A5" s="57" t="s">
        <v>112</v>
      </c>
      <c r="B5" s="97">
        <v>142154</v>
      </c>
    </row>
    <row r="6" spans="1:5">
      <c r="A6" s="57" t="s">
        <v>6</v>
      </c>
      <c r="B6" s="97">
        <v>144271</v>
      </c>
    </row>
    <row r="7" spans="1:5">
      <c r="A7" s="57" t="s">
        <v>110</v>
      </c>
      <c r="B7" s="97">
        <v>138439</v>
      </c>
    </row>
    <row r="8" spans="1:5">
      <c r="A8" s="57" t="s">
        <v>9</v>
      </c>
      <c r="B8" s="97">
        <v>136635</v>
      </c>
    </row>
    <row r="9" spans="1:5">
      <c r="A9" s="57" t="s">
        <v>36</v>
      </c>
      <c r="B9" s="97">
        <v>700281</v>
      </c>
    </row>
  </sheetData>
  <pageMargins left="0.7" right="0.7" top="0.75" bottom="0.75" header="0.3" footer="0.3"/>
  <pageSetup orientation="portrait"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12D09-453C-411A-8619-93475E05EEC9}">
  <sheetPr>
    <tabColor rgb="FFFFFF00"/>
  </sheetPr>
  <dimension ref="B1:Q44"/>
  <sheetViews>
    <sheetView showGridLines="0" workbookViewId="0"/>
  </sheetViews>
  <sheetFormatPr defaultColWidth="8.85546875" defaultRowHeight="15"/>
  <cols>
    <col min="1" max="1" width="1.7109375" customWidth="1"/>
    <col min="2" max="2" width="7.85546875" bestFit="1" customWidth="1"/>
    <col min="3" max="3" width="11.42578125" bestFit="1" customWidth="1"/>
    <col min="4" max="4" width="7.42578125" bestFit="1" customWidth="1"/>
    <col min="5" max="5" width="1.7109375" customWidth="1"/>
    <col min="6" max="6" width="13.85546875" customWidth="1"/>
    <col min="7" max="7" width="25.28515625" bestFit="1" customWidth="1"/>
    <col min="8" max="8" width="1.7109375" customWidth="1"/>
    <col min="9" max="9" width="13.85546875" customWidth="1"/>
    <col min="10" max="10" width="25.28515625" bestFit="1" customWidth="1"/>
    <col min="11" max="11" width="1.7109375" customWidth="1"/>
    <col min="12" max="12" width="19.140625" bestFit="1" customWidth="1"/>
    <col min="13" max="13" width="13.7109375" bestFit="1" customWidth="1"/>
    <col min="14" max="14" width="13" customWidth="1"/>
    <col min="16" max="17" width="12.85546875" customWidth="1"/>
  </cols>
  <sheetData>
    <row r="1" spans="2:17">
      <c r="P1" s="38" t="s">
        <v>139</v>
      </c>
      <c r="Q1" t="s">
        <v>165</v>
      </c>
    </row>
    <row r="2" spans="2:17">
      <c r="B2" s="9" t="s">
        <v>1</v>
      </c>
      <c r="C2" s="9" t="s">
        <v>158</v>
      </c>
      <c r="D2" s="9" t="s">
        <v>57</v>
      </c>
      <c r="F2" s="49" t="s">
        <v>1</v>
      </c>
      <c r="G2" t="s">
        <v>37</v>
      </c>
      <c r="I2" s="49" t="s">
        <v>158</v>
      </c>
      <c r="J2" t="s">
        <v>37</v>
      </c>
      <c r="L2" s="49" t="s">
        <v>164</v>
      </c>
      <c r="M2" t="s">
        <v>163</v>
      </c>
    </row>
    <row r="3" spans="2:17">
      <c r="B3" s="3" t="s">
        <v>6</v>
      </c>
      <c r="C3" s="3">
        <v>300</v>
      </c>
      <c r="D3" s="109">
        <v>173.16</v>
      </c>
      <c r="F3" s="57" t="s">
        <v>7</v>
      </c>
      <c r="G3" s="50">
        <v>268.64</v>
      </c>
      <c r="I3" s="57">
        <v>100</v>
      </c>
      <c r="J3" s="50">
        <v>268.64</v>
      </c>
      <c r="L3" s="110" t="s">
        <v>159</v>
      </c>
      <c r="M3" s="55">
        <v>6</v>
      </c>
    </row>
    <row r="4" spans="2:17">
      <c r="B4" s="3" t="s">
        <v>7</v>
      </c>
      <c r="C4" s="3">
        <v>100</v>
      </c>
      <c r="D4" s="109">
        <v>22.95</v>
      </c>
      <c r="F4" s="57" t="s">
        <v>10</v>
      </c>
      <c r="G4" s="50">
        <v>86.9</v>
      </c>
      <c r="I4" s="57">
        <v>200</v>
      </c>
      <c r="J4" s="50">
        <v>86.9</v>
      </c>
      <c r="L4" s="110" t="s">
        <v>160</v>
      </c>
      <c r="M4" s="55">
        <v>5</v>
      </c>
    </row>
    <row r="5" spans="2:17">
      <c r="B5" s="3" t="s">
        <v>6</v>
      </c>
      <c r="C5" s="3">
        <v>300</v>
      </c>
      <c r="D5" s="109">
        <v>91.72</v>
      </c>
      <c r="F5" s="57" t="s">
        <v>6</v>
      </c>
      <c r="G5" s="50">
        <v>693.62</v>
      </c>
      <c r="I5" s="57">
        <v>300</v>
      </c>
      <c r="J5" s="50">
        <v>693.62</v>
      </c>
      <c r="L5" s="110" t="s">
        <v>161</v>
      </c>
      <c r="M5" s="55">
        <v>1</v>
      </c>
    </row>
    <row r="6" spans="2:17">
      <c r="B6" s="3" t="s">
        <v>7</v>
      </c>
      <c r="C6" s="3">
        <v>100</v>
      </c>
      <c r="D6" s="109">
        <v>33.32</v>
      </c>
      <c r="F6" s="57" t="s">
        <v>36</v>
      </c>
      <c r="G6" s="50">
        <v>1049.1599999999999</v>
      </c>
      <c r="I6" s="57" t="s">
        <v>36</v>
      </c>
      <c r="J6" s="50">
        <v>1049.1599999999999</v>
      </c>
      <c r="L6" s="110" t="s">
        <v>162</v>
      </c>
      <c r="M6" s="55">
        <v>2</v>
      </c>
      <c r="P6" s="38" t="s">
        <v>169</v>
      </c>
      <c r="Q6" s="38" t="s">
        <v>170</v>
      </c>
    </row>
    <row r="7" spans="2:17">
      <c r="B7" s="3" t="s">
        <v>7</v>
      </c>
      <c r="C7" s="3">
        <v>100</v>
      </c>
      <c r="D7" s="109">
        <v>50</v>
      </c>
      <c r="L7" s="110" t="s">
        <v>36</v>
      </c>
      <c r="M7" s="55">
        <v>14</v>
      </c>
      <c r="P7">
        <v>50</v>
      </c>
      <c r="Q7">
        <v>100</v>
      </c>
    </row>
    <row r="8" spans="2:17">
      <c r="B8" s="3" t="s">
        <v>10</v>
      </c>
      <c r="C8" s="3">
        <v>200</v>
      </c>
      <c r="D8" s="109">
        <v>18.91</v>
      </c>
      <c r="L8" s="110"/>
      <c r="M8" s="55"/>
    </row>
    <row r="9" spans="2:17" ht="18.75">
      <c r="B9" s="3" t="s">
        <v>10</v>
      </c>
      <c r="C9" s="3">
        <v>200</v>
      </c>
      <c r="D9" s="109">
        <v>40.1</v>
      </c>
      <c r="F9" s="111" t="s">
        <v>167</v>
      </c>
      <c r="G9" s="51"/>
      <c r="H9" s="51"/>
      <c r="I9" s="51"/>
      <c r="J9" s="51"/>
      <c r="K9" s="51"/>
      <c r="L9" s="112"/>
      <c r="M9" s="113"/>
      <c r="N9" s="77"/>
      <c r="P9" t="str" cm="1">
        <f t="array" ref="P9">_xlfn.TEXTJOIN(", ",,DOLLAR(_xlfn._xlws.FILTER(D3:D16,(D3:D16&gt;=P7)*(D3:D16&lt;Q7))))</f>
        <v>$91.72, $50.00, $69.69, $83.97, $78.40</v>
      </c>
    </row>
    <row r="10" spans="2:17">
      <c r="B10" s="3" t="s">
        <v>10</v>
      </c>
      <c r="C10" s="3">
        <v>200</v>
      </c>
      <c r="D10" s="109">
        <v>27.89</v>
      </c>
      <c r="F10" s="52"/>
      <c r="G10" s="22"/>
      <c r="H10" s="22"/>
      <c r="I10" s="22"/>
      <c r="J10" s="22"/>
      <c r="K10" s="22"/>
      <c r="L10" s="22"/>
      <c r="M10" s="22"/>
      <c r="N10" s="114"/>
    </row>
    <row r="11" spans="2:17">
      <c r="B11" s="3" t="s">
        <v>6</v>
      </c>
      <c r="C11" s="3">
        <v>300</v>
      </c>
      <c r="D11" s="109">
        <v>143.69</v>
      </c>
      <c r="F11" s="52"/>
      <c r="G11" s="22"/>
      <c r="H11" s="22"/>
      <c r="I11" s="22"/>
      <c r="J11" s="22"/>
      <c r="K11" s="22"/>
      <c r="L11" s="22"/>
      <c r="M11" s="22"/>
      <c r="N11" s="114"/>
    </row>
    <row r="12" spans="2:17">
      <c r="B12" s="3" t="s">
        <v>6</v>
      </c>
      <c r="C12" s="3">
        <v>300</v>
      </c>
      <c r="D12" s="109">
        <v>69.69</v>
      </c>
      <c r="F12" s="52"/>
      <c r="G12" s="22"/>
      <c r="H12" s="22"/>
      <c r="I12" s="22"/>
      <c r="J12" s="22"/>
      <c r="K12" s="22"/>
      <c r="L12" s="22"/>
      <c r="M12" s="22"/>
      <c r="N12" s="114"/>
    </row>
    <row r="13" spans="2:17">
      <c r="B13" s="3" t="s">
        <v>6</v>
      </c>
      <c r="C13" s="3">
        <v>300</v>
      </c>
      <c r="D13" s="109">
        <v>17.09</v>
      </c>
      <c r="F13" s="52"/>
      <c r="G13" s="22"/>
      <c r="H13" s="22"/>
      <c r="I13" s="22"/>
      <c r="J13" s="22"/>
      <c r="K13" s="22"/>
      <c r="L13" s="22"/>
      <c r="M13" s="22"/>
      <c r="N13" s="114"/>
    </row>
    <row r="14" spans="2:17">
      <c r="B14" s="3" t="s">
        <v>7</v>
      </c>
      <c r="C14" s="3">
        <v>100</v>
      </c>
      <c r="D14" s="109">
        <v>83.97</v>
      </c>
      <c r="F14" s="52"/>
      <c r="G14" s="22"/>
      <c r="H14" s="22"/>
      <c r="I14" s="22"/>
      <c r="J14" s="22"/>
      <c r="K14" s="22"/>
      <c r="L14" s="22"/>
      <c r="M14" s="22"/>
      <c r="N14" s="114"/>
    </row>
    <row r="15" spans="2:17">
      <c r="B15" s="3" t="s">
        <v>7</v>
      </c>
      <c r="C15" s="3">
        <v>100</v>
      </c>
      <c r="D15" s="109">
        <v>78.400000000000006</v>
      </c>
      <c r="F15" s="52"/>
      <c r="G15" s="22"/>
      <c r="H15" s="22"/>
      <c r="I15" s="22"/>
      <c r="J15" s="22"/>
      <c r="K15" s="22"/>
      <c r="L15" s="22"/>
      <c r="M15" s="22"/>
      <c r="N15" s="114"/>
    </row>
    <row r="16" spans="2:17">
      <c r="B16" s="3" t="s">
        <v>6</v>
      </c>
      <c r="C16" s="3">
        <v>300</v>
      </c>
      <c r="D16" s="109">
        <v>198.27</v>
      </c>
      <c r="F16" s="52"/>
      <c r="G16" s="22"/>
      <c r="H16" s="22"/>
      <c r="I16" s="22"/>
      <c r="J16" s="22"/>
      <c r="K16" s="22"/>
      <c r="L16" s="22"/>
      <c r="M16" s="22"/>
      <c r="N16" s="114"/>
    </row>
    <row r="17" spans="6:14">
      <c r="F17" s="52"/>
      <c r="G17" s="22"/>
      <c r="H17" s="22"/>
      <c r="I17" s="22"/>
      <c r="J17" s="22"/>
      <c r="K17" s="22"/>
      <c r="L17" s="22"/>
      <c r="M17" s="22"/>
      <c r="N17" s="114"/>
    </row>
    <row r="18" spans="6:14">
      <c r="F18" s="52"/>
      <c r="G18" s="22"/>
      <c r="H18" s="22"/>
      <c r="I18" s="22"/>
      <c r="J18" s="22"/>
      <c r="K18" s="22"/>
      <c r="L18" s="22"/>
      <c r="M18" s="22"/>
      <c r="N18" s="114"/>
    </row>
    <row r="19" spans="6:14">
      <c r="F19" s="52"/>
      <c r="G19" s="22"/>
      <c r="H19" s="22"/>
      <c r="I19" s="22"/>
      <c r="J19" s="22"/>
      <c r="K19" s="22"/>
      <c r="L19" s="22"/>
      <c r="M19" s="22"/>
      <c r="N19" s="114"/>
    </row>
    <row r="20" spans="6:14">
      <c r="F20" s="52"/>
      <c r="G20" s="22"/>
      <c r="H20" s="22"/>
      <c r="I20" s="22"/>
      <c r="J20" s="22"/>
      <c r="K20" s="22"/>
      <c r="L20" s="22"/>
      <c r="M20" s="22"/>
      <c r="N20" s="114"/>
    </row>
    <row r="21" spans="6:14">
      <c r="F21" s="52"/>
      <c r="G21" s="22"/>
      <c r="H21" s="22"/>
      <c r="I21" s="22"/>
      <c r="J21" s="22"/>
      <c r="K21" s="22"/>
      <c r="L21" s="22"/>
      <c r="M21" s="22"/>
      <c r="N21" s="114"/>
    </row>
    <row r="22" spans="6:14">
      <c r="F22" s="52"/>
      <c r="G22" s="22"/>
      <c r="H22" s="22"/>
      <c r="I22" s="22"/>
      <c r="J22" s="22"/>
      <c r="K22" s="22"/>
      <c r="L22" s="22"/>
      <c r="M22" s="22"/>
      <c r="N22" s="114"/>
    </row>
    <row r="23" spans="6:14">
      <c r="F23" s="52"/>
      <c r="G23" s="22"/>
      <c r="H23" s="22"/>
      <c r="I23" s="22"/>
      <c r="J23" s="22"/>
      <c r="K23" s="22"/>
      <c r="L23" s="22"/>
      <c r="M23" s="22"/>
      <c r="N23" s="114"/>
    </row>
    <row r="24" spans="6:14">
      <c r="F24" s="52"/>
      <c r="G24" s="22"/>
      <c r="H24" s="22"/>
      <c r="I24" s="22"/>
      <c r="J24" s="22"/>
      <c r="K24" s="22"/>
      <c r="L24" s="22"/>
      <c r="M24" s="22"/>
      <c r="N24" s="114"/>
    </row>
    <row r="25" spans="6:14">
      <c r="F25" s="52"/>
      <c r="G25" s="22"/>
      <c r="H25" s="22"/>
      <c r="I25" s="22"/>
      <c r="J25" s="22"/>
      <c r="K25" s="22"/>
      <c r="L25" s="22"/>
      <c r="M25" s="22"/>
      <c r="N25" s="114"/>
    </row>
    <row r="26" spans="6:14">
      <c r="F26" s="52"/>
      <c r="G26" s="22"/>
      <c r="H26" s="22"/>
      <c r="I26" s="22"/>
      <c r="J26" s="22"/>
      <c r="K26" s="22"/>
      <c r="L26" s="22"/>
      <c r="M26" s="22"/>
      <c r="N26" s="114"/>
    </row>
    <row r="27" spans="6:14" ht="9" customHeight="1">
      <c r="F27" s="52"/>
      <c r="G27" s="22"/>
      <c r="H27" s="22"/>
      <c r="I27" s="22"/>
      <c r="J27" s="22"/>
      <c r="K27" s="22"/>
      <c r="L27" s="22"/>
      <c r="M27" s="22"/>
      <c r="N27" s="114"/>
    </row>
    <row r="28" spans="6:14" ht="18.75">
      <c r="F28" s="115" t="s">
        <v>168</v>
      </c>
      <c r="G28" s="22"/>
      <c r="H28" s="22"/>
      <c r="I28" s="22"/>
      <c r="J28" s="22"/>
      <c r="K28" s="22"/>
      <c r="L28" s="22"/>
      <c r="M28" s="22"/>
      <c r="N28" s="114"/>
    </row>
    <row r="29" spans="6:14">
      <c r="F29" s="52"/>
      <c r="G29" s="22"/>
      <c r="H29" s="22"/>
      <c r="I29" s="22"/>
      <c r="J29" s="22"/>
      <c r="K29" s="22"/>
      <c r="L29" s="22"/>
      <c r="M29" s="22"/>
      <c r="N29" s="114"/>
    </row>
    <row r="30" spans="6:14">
      <c r="F30" s="52"/>
      <c r="G30" s="22"/>
      <c r="H30" s="22"/>
      <c r="I30" s="22"/>
      <c r="J30" s="22"/>
      <c r="K30" s="22"/>
      <c r="L30" s="22"/>
      <c r="M30" s="22"/>
      <c r="N30" s="114"/>
    </row>
    <row r="31" spans="6:14">
      <c r="F31" s="52"/>
      <c r="G31" s="22"/>
      <c r="H31" s="22"/>
      <c r="I31" s="22"/>
      <c r="J31" s="22"/>
      <c r="K31" s="22"/>
      <c r="L31" s="22"/>
      <c r="M31" s="22"/>
      <c r="N31" s="114"/>
    </row>
    <row r="32" spans="6:14">
      <c r="F32" s="52"/>
      <c r="G32" s="22"/>
      <c r="H32" s="22"/>
      <c r="I32" s="22"/>
      <c r="J32" s="22"/>
      <c r="K32" s="22"/>
      <c r="L32" s="22"/>
      <c r="M32" s="22"/>
      <c r="N32" s="114"/>
    </row>
    <row r="33" spans="6:14">
      <c r="F33" s="52"/>
      <c r="G33" s="22"/>
      <c r="H33" s="22"/>
      <c r="I33" s="22"/>
      <c r="J33" s="22"/>
      <c r="K33" s="22"/>
      <c r="L33" s="22"/>
      <c r="M33" s="22"/>
      <c r="N33" s="114"/>
    </row>
    <row r="34" spans="6:14">
      <c r="F34" s="52"/>
      <c r="G34" s="22"/>
      <c r="H34" s="22"/>
      <c r="I34" s="22"/>
      <c r="J34" s="22"/>
      <c r="K34" s="22"/>
      <c r="L34" s="22"/>
      <c r="M34" s="22"/>
      <c r="N34" s="114"/>
    </row>
    <row r="35" spans="6:14">
      <c r="F35" s="52"/>
      <c r="G35" s="22"/>
      <c r="H35" s="22"/>
      <c r="I35" s="22"/>
      <c r="J35" s="22"/>
      <c r="K35" s="22"/>
      <c r="L35" s="22"/>
      <c r="M35" s="22"/>
      <c r="N35" s="114"/>
    </row>
    <row r="36" spans="6:14">
      <c r="F36" s="52"/>
      <c r="G36" s="22"/>
      <c r="H36" s="22"/>
      <c r="I36" s="22"/>
      <c r="J36" s="22"/>
      <c r="K36" s="22"/>
      <c r="L36" s="22"/>
      <c r="M36" s="22"/>
      <c r="N36" s="114"/>
    </row>
    <row r="37" spans="6:14">
      <c r="F37" s="52"/>
      <c r="G37" s="22"/>
      <c r="H37" s="22"/>
      <c r="I37" s="22"/>
      <c r="J37" s="22"/>
      <c r="K37" s="22"/>
      <c r="L37" s="22"/>
      <c r="M37" s="22"/>
      <c r="N37" s="114"/>
    </row>
    <row r="38" spans="6:14">
      <c r="F38" s="52"/>
      <c r="G38" s="22"/>
      <c r="H38" s="22"/>
      <c r="I38" s="22"/>
      <c r="J38" s="22"/>
      <c r="K38" s="22"/>
      <c r="L38" s="22"/>
      <c r="M38" s="22"/>
      <c r="N38" s="114"/>
    </row>
    <row r="39" spans="6:14">
      <c r="F39" s="52"/>
      <c r="G39" s="22"/>
      <c r="H39" s="22"/>
      <c r="I39" s="22"/>
      <c r="J39" s="22"/>
      <c r="K39" s="22"/>
      <c r="L39" s="22"/>
      <c r="M39" s="22"/>
      <c r="N39" s="114"/>
    </row>
    <row r="40" spans="6:14">
      <c r="F40" s="116"/>
      <c r="G40" s="117"/>
      <c r="H40" s="117"/>
      <c r="I40" s="117"/>
      <c r="J40" s="117"/>
      <c r="K40" s="117"/>
      <c r="L40" s="117"/>
      <c r="M40" s="117"/>
      <c r="N40" s="118"/>
    </row>
    <row r="44" spans="6:14">
      <c r="F44" s="38" t="s">
        <v>139</v>
      </c>
      <c r="G44" t="str">
        <f>G2&amp;" by "&amp;F2</f>
        <v>Sum of Sales ($) by Product</v>
      </c>
      <c r="I44" s="38" t="s">
        <v>139</v>
      </c>
      <c r="J44" t="str">
        <f>J2&amp;" by "&amp;I2</f>
        <v>Sum of Sales ($) by Product No.</v>
      </c>
      <c r="L44" s="38" t="s">
        <v>139</v>
      </c>
      <c r="M44" t="s">
        <v>166</v>
      </c>
    </row>
  </sheetData>
  <pageMargins left="0.7" right="0.7" top="0.75" bottom="0.75" header="0.3" footer="0.3"/>
  <pageSetup orientation="portrait" r:id="rId4"/>
  <drawing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2ED73-4CFC-4710-939A-F5AE9BEF0040}">
  <sheetPr>
    <tabColor rgb="FFFF0000"/>
  </sheetPr>
  <dimension ref="A1:AI43"/>
  <sheetViews>
    <sheetView showGridLines="0" zoomScale="70" zoomScaleNormal="70" workbookViewId="0"/>
  </sheetViews>
  <sheetFormatPr defaultColWidth="8.85546875" defaultRowHeight="15"/>
  <cols>
    <col min="1" max="1" width="20.42578125" customWidth="1"/>
    <col min="2" max="6" width="13.42578125" bestFit="1" customWidth="1"/>
    <col min="7" max="7" width="11.28515625" bestFit="1" customWidth="1"/>
    <col min="23" max="23" width="8.28515625" customWidth="1"/>
  </cols>
  <sheetData>
    <row r="1" spans="1:35">
      <c r="A1" s="49" t="s">
        <v>133</v>
      </c>
      <c r="B1" s="57" t="s">
        <v>132</v>
      </c>
      <c r="D1" s="38" t="s">
        <v>139</v>
      </c>
      <c r="E1" t="str">
        <f>A3&amp;" by "&amp;A4&amp;" and "&amp;B3&amp;" for "&amp;B1</f>
        <v>Transactional Count by Product and Sales Rep for 2022</v>
      </c>
    </row>
    <row r="2" spans="1:35" ht="15.75" thickBot="1"/>
    <row r="3" spans="1:35">
      <c r="A3" s="49" t="s">
        <v>127</v>
      </c>
      <c r="B3" s="49" t="s">
        <v>101</v>
      </c>
      <c r="M3" s="18"/>
      <c r="N3" s="19"/>
      <c r="O3" s="19"/>
      <c r="P3" s="19"/>
      <c r="Q3" s="19"/>
      <c r="R3" s="19"/>
      <c r="S3" s="19"/>
      <c r="T3" s="19"/>
      <c r="U3" s="19"/>
      <c r="V3" s="19"/>
      <c r="W3" s="20"/>
      <c r="Y3" s="18"/>
      <c r="Z3" s="19"/>
      <c r="AA3" s="19"/>
      <c r="AB3" s="19"/>
      <c r="AC3" s="19"/>
      <c r="AD3" s="19"/>
      <c r="AE3" s="19"/>
      <c r="AF3" s="19"/>
      <c r="AG3" s="19"/>
      <c r="AH3" s="19"/>
      <c r="AI3" s="20"/>
    </row>
    <row r="4" spans="1:35">
      <c r="A4" s="49" t="s">
        <v>1</v>
      </c>
      <c r="B4" s="57" t="s">
        <v>119</v>
      </c>
      <c r="C4" s="57" t="s">
        <v>117</v>
      </c>
      <c r="D4" s="57" t="s">
        <v>107</v>
      </c>
      <c r="E4" s="57" t="s">
        <v>118</v>
      </c>
      <c r="F4" s="57" t="s">
        <v>116</v>
      </c>
      <c r="G4" s="57" t="s">
        <v>36</v>
      </c>
      <c r="M4" s="21"/>
      <c r="N4" s="22"/>
      <c r="O4" s="22"/>
      <c r="P4" s="22"/>
      <c r="Q4" s="22"/>
      <c r="R4" s="22"/>
      <c r="S4" s="22"/>
      <c r="T4" s="22"/>
      <c r="U4" s="22"/>
      <c r="V4" s="22"/>
      <c r="W4" s="24"/>
      <c r="Y4" s="21"/>
      <c r="Z4" s="22"/>
      <c r="AA4" s="22"/>
      <c r="AB4" s="22"/>
      <c r="AC4" s="22"/>
      <c r="AD4" s="22"/>
      <c r="AE4" s="22"/>
      <c r="AF4" s="22"/>
      <c r="AG4" s="22"/>
      <c r="AH4" s="22"/>
      <c r="AI4" s="24"/>
    </row>
    <row r="5" spans="1:35">
      <c r="A5" s="57" t="s">
        <v>114</v>
      </c>
      <c r="B5" s="97">
        <v>103</v>
      </c>
      <c r="C5" s="97">
        <v>139</v>
      </c>
      <c r="D5" s="97">
        <v>45</v>
      </c>
      <c r="E5" s="97">
        <v>60</v>
      </c>
      <c r="F5" s="97">
        <v>69</v>
      </c>
      <c r="G5" s="97">
        <v>416</v>
      </c>
      <c r="M5" s="21"/>
      <c r="N5" s="22"/>
      <c r="O5" s="22"/>
      <c r="P5" s="22"/>
      <c r="Q5" s="22"/>
      <c r="R5" s="22"/>
      <c r="S5" s="22"/>
      <c r="T5" s="22"/>
      <c r="U5" s="22"/>
      <c r="V5" s="22"/>
      <c r="W5" s="24"/>
      <c r="Y5" s="21"/>
      <c r="Z5" s="22"/>
      <c r="AA5" s="22"/>
      <c r="AB5" s="22"/>
      <c r="AC5" s="22"/>
      <c r="AD5" s="22"/>
      <c r="AE5" s="22"/>
      <c r="AF5" s="22"/>
      <c r="AG5" s="22"/>
      <c r="AH5" s="22"/>
      <c r="AI5" s="24"/>
    </row>
    <row r="6" spans="1:35">
      <c r="A6" s="57" t="s">
        <v>112</v>
      </c>
      <c r="B6" s="97">
        <v>120</v>
      </c>
      <c r="C6" s="97">
        <v>123</v>
      </c>
      <c r="D6" s="97">
        <v>54</v>
      </c>
      <c r="E6" s="97">
        <v>60</v>
      </c>
      <c r="F6" s="97">
        <v>52</v>
      </c>
      <c r="G6" s="97">
        <v>409</v>
      </c>
      <c r="M6" s="21"/>
      <c r="N6" s="22"/>
      <c r="O6" s="22"/>
      <c r="P6" s="22"/>
      <c r="Q6" s="22"/>
      <c r="R6" s="22"/>
      <c r="S6" s="22"/>
      <c r="T6" s="22"/>
      <c r="U6" s="22"/>
      <c r="V6" s="22"/>
      <c r="W6" s="24"/>
      <c r="Y6" s="21"/>
      <c r="Z6" s="22"/>
      <c r="AA6" s="22"/>
      <c r="AB6" s="22"/>
      <c r="AC6" s="22"/>
      <c r="AD6" s="22"/>
      <c r="AE6" s="22"/>
      <c r="AF6" s="22"/>
      <c r="AG6" s="22"/>
      <c r="AH6" s="22"/>
      <c r="AI6" s="24"/>
    </row>
    <row r="7" spans="1:35">
      <c r="A7" s="57" t="s">
        <v>6</v>
      </c>
      <c r="B7" s="97">
        <v>105</v>
      </c>
      <c r="C7" s="97">
        <v>125</v>
      </c>
      <c r="D7" s="97">
        <v>54</v>
      </c>
      <c r="E7" s="97">
        <v>45</v>
      </c>
      <c r="F7" s="97">
        <v>66</v>
      </c>
      <c r="G7" s="97">
        <v>395</v>
      </c>
      <c r="M7" s="21"/>
      <c r="N7" s="22"/>
      <c r="O7" s="22"/>
      <c r="P7" s="22"/>
      <c r="Q7" s="22"/>
      <c r="R7" s="22"/>
      <c r="S7" s="22"/>
      <c r="T7" s="22"/>
      <c r="U7" s="22"/>
      <c r="V7" s="22"/>
      <c r="W7" s="24"/>
      <c r="Y7" s="21"/>
      <c r="Z7" s="22"/>
      <c r="AA7" s="22"/>
      <c r="AB7" s="22"/>
      <c r="AC7" s="22"/>
      <c r="AD7" s="22"/>
      <c r="AE7" s="22"/>
      <c r="AF7" s="22"/>
      <c r="AG7" s="22"/>
      <c r="AH7" s="22"/>
      <c r="AI7" s="24"/>
    </row>
    <row r="8" spans="1:35">
      <c r="A8" s="57" t="s">
        <v>110</v>
      </c>
      <c r="B8" s="97">
        <v>109</v>
      </c>
      <c r="C8" s="97">
        <v>101</v>
      </c>
      <c r="D8" s="97">
        <v>57</v>
      </c>
      <c r="E8" s="97">
        <v>54</v>
      </c>
      <c r="F8" s="97">
        <v>51</v>
      </c>
      <c r="G8" s="97">
        <v>372</v>
      </c>
      <c r="M8" s="21"/>
      <c r="N8" s="22"/>
      <c r="O8" s="22"/>
      <c r="P8" s="22"/>
      <c r="Q8" s="22"/>
      <c r="R8" s="22"/>
      <c r="S8" s="22"/>
      <c r="T8" s="22"/>
      <c r="U8" s="22"/>
      <c r="V8" s="22"/>
      <c r="W8" s="24"/>
      <c r="Y8" s="21"/>
      <c r="Z8" s="22"/>
      <c r="AA8" s="22"/>
      <c r="AB8" s="22"/>
      <c r="AC8" s="22"/>
      <c r="AD8" s="22"/>
      <c r="AE8" s="22"/>
      <c r="AF8" s="22"/>
      <c r="AG8" s="22"/>
      <c r="AH8" s="22"/>
      <c r="AI8" s="24"/>
    </row>
    <row r="9" spans="1:35">
      <c r="A9" s="57" t="s">
        <v>9</v>
      </c>
      <c r="B9" s="97">
        <v>90</v>
      </c>
      <c r="C9" s="97">
        <v>114</v>
      </c>
      <c r="D9" s="97">
        <v>49</v>
      </c>
      <c r="E9" s="97">
        <v>53</v>
      </c>
      <c r="F9" s="97">
        <v>53</v>
      </c>
      <c r="G9" s="97">
        <v>359</v>
      </c>
      <c r="M9" s="21"/>
      <c r="N9" s="22"/>
      <c r="O9" s="22"/>
      <c r="P9" s="22"/>
      <c r="Q9" s="22"/>
      <c r="R9" s="22"/>
      <c r="S9" s="22"/>
      <c r="T9" s="22"/>
      <c r="U9" s="22"/>
      <c r="V9" s="22"/>
      <c r="W9" s="24"/>
      <c r="Y9" s="21"/>
      <c r="Z9" s="22"/>
      <c r="AA9" s="22"/>
      <c r="AB9" s="22"/>
      <c r="AC9" s="22"/>
      <c r="AD9" s="22"/>
      <c r="AE9" s="22"/>
      <c r="AF9" s="22"/>
      <c r="AG9" s="22"/>
      <c r="AH9" s="22"/>
      <c r="AI9" s="24"/>
    </row>
    <row r="10" spans="1:35">
      <c r="A10" s="57" t="s">
        <v>36</v>
      </c>
      <c r="B10" s="97">
        <v>527</v>
      </c>
      <c r="C10" s="97">
        <v>602</v>
      </c>
      <c r="D10" s="97">
        <v>259</v>
      </c>
      <c r="E10" s="97">
        <v>272</v>
      </c>
      <c r="F10" s="97">
        <v>291</v>
      </c>
      <c r="G10" s="97">
        <v>1951</v>
      </c>
      <c r="M10" s="21"/>
      <c r="N10" s="22"/>
      <c r="O10" s="22"/>
      <c r="P10" s="22"/>
      <c r="Q10" s="22"/>
      <c r="R10" s="22"/>
      <c r="S10" s="22"/>
      <c r="T10" s="22"/>
      <c r="U10" s="22"/>
      <c r="V10" s="22"/>
      <c r="W10" s="24"/>
      <c r="Y10" s="21"/>
      <c r="Z10" s="22"/>
      <c r="AA10" s="22"/>
      <c r="AB10" s="22"/>
      <c r="AC10" s="22"/>
      <c r="AD10" s="22"/>
      <c r="AE10" s="22"/>
      <c r="AF10" s="22"/>
      <c r="AG10" s="22"/>
      <c r="AH10" s="22"/>
      <c r="AI10" s="24"/>
    </row>
    <row r="11" spans="1:35">
      <c r="M11" s="21"/>
      <c r="N11" s="22"/>
      <c r="O11" s="22"/>
      <c r="P11" s="22"/>
      <c r="Q11" s="22"/>
      <c r="R11" s="22"/>
      <c r="S11" s="22"/>
      <c r="T11" s="22"/>
      <c r="U11" s="22"/>
      <c r="V11" s="22"/>
      <c r="W11" s="24"/>
      <c r="Y11" s="21"/>
      <c r="Z11" s="22"/>
      <c r="AA11" s="22"/>
      <c r="AB11" s="22"/>
      <c r="AC11" s="22"/>
      <c r="AD11" s="22"/>
      <c r="AE11" s="22"/>
      <c r="AF11" s="22"/>
      <c r="AG11" s="22"/>
      <c r="AH11" s="22"/>
      <c r="AI11" s="24"/>
    </row>
    <row r="12" spans="1:35">
      <c r="M12" s="21"/>
      <c r="N12" s="22"/>
      <c r="O12" s="22"/>
      <c r="P12" s="22"/>
      <c r="Q12" s="22"/>
      <c r="R12" s="22"/>
      <c r="S12" s="22"/>
      <c r="T12" s="22"/>
      <c r="U12" s="22"/>
      <c r="V12" s="22"/>
      <c r="W12" s="24"/>
      <c r="Y12" s="21"/>
      <c r="Z12" s="22"/>
      <c r="AA12" s="22"/>
      <c r="AB12" s="22"/>
      <c r="AC12" s="22"/>
      <c r="AD12" s="22"/>
      <c r="AE12" s="22"/>
      <c r="AF12" s="22"/>
      <c r="AG12" s="22"/>
      <c r="AH12" s="22"/>
      <c r="AI12" s="24"/>
    </row>
    <row r="13" spans="1:35">
      <c r="M13" s="21"/>
      <c r="N13" s="22"/>
      <c r="O13" s="22"/>
      <c r="P13" s="22"/>
      <c r="Q13" s="22"/>
      <c r="R13" s="22"/>
      <c r="S13" s="22"/>
      <c r="T13" s="22"/>
      <c r="U13" s="22"/>
      <c r="V13" s="22"/>
      <c r="W13" s="24"/>
      <c r="Y13" s="21"/>
      <c r="Z13" s="22"/>
      <c r="AA13" s="22"/>
      <c r="AB13" s="22"/>
      <c r="AC13" s="22"/>
      <c r="AD13" s="22"/>
      <c r="AE13" s="22"/>
      <c r="AF13" s="22"/>
      <c r="AG13" s="22"/>
      <c r="AH13" s="22"/>
      <c r="AI13" s="24"/>
    </row>
    <row r="14" spans="1:35">
      <c r="M14" s="21"/>
      <c r="N14" s="22"/>
      <c r="O14" s="22"/>
      <c r="P14" s="22"/>
      <c r="Q14" s="22"/>
      <c r="R14" s="22"/>
      <c r="S14" s="22"/>
      <c r="T14" s="22"/>
      <c r="U14" s="22"/>
      <c r="V14" s="22"/>
      <c r="W14" s="24"/>
      <c r="Y14" s="21"/>
      <c r="Z14" s="22"/>
      <c r="AA14" s="22"/>
      <c r="AB14" s="22"/>
      <c r="AC14" s="22"/>
      <c r="AD14" s="22"/>
      <c r="AE14" s="22"/>
      <c r="AF14" s="22"/>
      <c r="AG14" s="22"/>
      <c r="AH14" s="22"/>
      <c r="AI14" s="24"/>
    </row>
    <row r="15" spans="1:35">
      <c r="M15" s="21"/>
      <c r="N15" s="22"/>
      <c r="O15" s="22"/>
      <c r="P15" s="22"/>
      <c r="Q15" s="22"/>
      <c r="R15" s="22"/>
      <c r="S15" s="22"/>
      <c r="T15" s="22"/>
      <c r="U15" s="22"/>
      <c r="V15" s="22"/>
      <c r="W15" s="24"/>
      <c r="Y15" s="21"/>
      <c r="Z15" s="22"/>
      <c r="AA15" s="22"/>
      <c r="AB15" s="22"/>
      <c r="AC15" s="22"/>
      <c r="AD15" s="22"/>
      <c r="AE15" s="22"/>
      <c r="AF15" s="22"/>
      <c r="AG15" s="22"/>
      <c r="AH15" s="22"/>
      <c r="AI15" s="24"/>
    </row>
    <row r="16" spans="1:35">
      <c r="M16" s="21"/>
      <c r="N16" s="22"/>
      <c r="O16" s="22"/>
      <c r="P16" s="22"/>
      <c r="Q16" s="22"/>
      <c r="R16" s="22"/>
      <c r="S16" s="22"/>
      <c r="T16" s="22"/>
      <c r="U16" s="22"/>
      <c r="V16" s="22"/>
      <c r="W16" s="24"/>
      <c r="Y16" s="21"/>
      <c r="Z16" s="22"/>
      <c r="AA16" s="22"/>
      <c r="AB16" s="22"/>
      <c r="AC16" s="22"/>
      <c r="AD16" s="22"/>
      <c r="AE16" s="22"/>
      <c r="AF16" s="22"/>
      <c r="AG16" s="22"/>
      <c r="AH16" s="22"/>
      <c r="AI16" s="24"/>
    </row>
    <row r="17" spans="13:35">
      <c r="M17" s="21"/>
      <c r="N17" s="22"/>
      <c r="O17" s="22"/>
      <c r="P17" s="22"/>
      <c r="Q17" s="22"/>
      <c r="R17" s="22"/>
      <c r="S17" s="22"/>
      <c r="T17" s="22"/>
      <c r="U17" s="22"/>
      <c r="V17" s="22"/>
      <c r="W17" s="24"/>
      <c r="Y17" s="21"/>
      <c r="Z17" s="22"/>
      <c r="AA17" s="22"/>
      <c r="AB17" s="22"/>
      <c r="AC17" s="22"/>
      <c r="AD17" s="22"/>
      <c r="AE17" s="22"/>
      <c r="AF17" s="22"/>
      <c r="AG17" s="22"/>
      <c r="AH17" s="22"/>
      <c r="AI17" s="24"/>
    </row>
    <row r="18" spans="13:35" ht="21.75" customHeight="1">
      <c r="M18" s="211" t="s">
        <v>140</v>
      </c>
      <c r="N18" s="212"/>
      <c r="O18" s="212"/>
      <c r="P18" s="212"/>
      <c r="Q18" s="212"/>
      <c r="R18" s="212"/>
      <c r="S18" s="212"/>
      <c r="T18" s="212"/>
      <c r="U18" s="212"/>
      <c r="V18" s="212"/>
      <c r="W18" s="213"/>
      <c r="Y18" s="211" t="s">
        <v>156</v>
      </c>
      <c r="Z18" s="212"/>
      <c r="AA18" s="212"/>
      <c r="AB18" s="212"/>
      <c r="AC18" s="212"/>
      <c r="AD18" s="212"/>
      <c r="AE18" s="212"/>
      <c r="AF18" s="212"/>
      <c r="AG18" s="212"/>
      <c r="AH18" s="212"/>
      <c r="AI18" s="213"/>
    </row>
    <row r="19" spans="13:35" ht="15.75" thickBot="1">
      <c r="M19" s="214"/>
      <c r="N19" s="215"/>
      <c r="O19" s="215"/>
      <c r="P19" s="215"/>
      <c r="Q19" s="215"/>
      <c r="R19" s="215"/>
      <c r="S19" s="215"/>
      <c r="T19" s="215"/>
      <c r="U19" s="215"/>
      <c r="V19" s="215"/>
      <c r="W19" s="216"/>
      <c r="Y19" s="214"/>
      <c r="Z19" s="215"/>
      <c r="AA19" s="215"/>
      <c r="AB19" s="215"/>
      <c r="AC19" s="215"/>
      <c r="AD19" s="215"/>
      <c r="AE19" s="215"/>
      <c r="AF19" s="215"/>
      <c r="AG19" s="215"/>
      <c r="AH19" s="215"/>
      <c r="AI19" s="216"/>
    </row>
    <row r="20" spans="13:35" ht="15.75" thickBot="1"/>
    <row r="21" spans="13:35">
      <c r="M21" s="18"/>
      <c r="N21" s="19"/>
      <c r="O21" s="19"/>
      <c r="P21" s="19"/>
      <c r="Q21" s="19"/>
      <c r="R21" s="19"/>
      <c r="S21" s="19"/>
      <c r="T21" s="19"/>
      <c r="U21" s="19"/>
      <c r="V21" s="19"/>
      <c r="W21" s="20"/>
      <c r="Y21" s="18"/>
      <c r="Z21" s="19"/>
      <c r="AA21" s="19"/>
      <c r="AB21" s="19"/>
      <c r="AC21" s="19"/>
      <c r="AD21" s="19"/>
      <c r="AE21" s="19"/>
      <c r="AF21" s="19"/>
      <c r="AG21" s="19"/>
      <c r="AH21" s="19"/>
      <c r="AI21" s="20"/>
    </row>
    <row r="22" spans="13:35">
      <c r="M22" s="21"/>
      <c r="N22" s="22"/>
      <c r="O22" s="22"/>
      <c r="P22" s="22"/>
      <c r="Q22" s="22"/>
      <c r="R22" s="22"/>
      <c r="S22" s="22"/>
      <c r="T22" s="22"/>
      <c r="U22" s="22"/>
      <c r="V22" s="22"/>
      <c r="W22" s="24"/>
      <c r="Y22" s="21"/>
      <c r="Z22" s="22"/>
      <c r="AA22" s="22"/>
      <c r="AB22" s="22"/>
      <c r="AC22" s="22"/>
      <c r="AD22" s="22"/>
      <c r="AE22" s="22"/>
      <c r="AF22" s="22"/>
      <c r="AG22" s="22"/>
      <c r="AH22" s="22"/>
      <c r="AI22" s="24"/>
    </row>
    <row r="23" spans="13:35">
      <c r="M23" s="21"/>
      <c r="N23" s="22"/>
      <c r="O23" s="22"/>
      <c r="P23" s="22"/>
      <c r="Q23" s="22"/>
      <c r="R23" s="22"/>
      <c r="S23" s="22"/>
      <c r="T23" s="22"/>
      <c r="U23" s="22"/>
      <c r="V23" s="22"/>
      <c r="W23" s="24"/>
      <c r="Y23" s="21"/>
      <c r="Z23" s="22"/>
      <c r="AA23" s="22"/>
      <c r="AB23" s="22"/>
      <c r="AC23" s="22"/>
      <c r="AD23" s="22"/>
      <c r="AE23" s="22"/>
      <c r="AF23" s="22"/>
      <c r="AG23" s="22"/>
      <c r="AH23" s="22"/>
      <c r="AI23" s="24"/>
    </row>
    <row r="24" spans="13:35">
      <c r="M24" s="21"/>
      <c r="N24" s="22"/>
      <c r="O24" s="22"/>
      <c r="P24" s="22"/>
      <c r="Q24" s="22"/>
      <c r="R24" s="22"/>
      <c r="S24" s="22"/>
      <c r="T24" s="22"/>
      <c r="U24" s="22"/>
      <c r="V24" s="22"/>
      <c r="W24" s="24"/>
      <c r="Y24" s="21"/>
      <c r="Z24" s="22"/>
      <c r="AA24" s="22"/>
      <c r="AB24" s="22"/>
      <c r="AC24" s="22"/>
      <c r="AD24" s="22"/>
      <c r="AE24" s="22"/>
      <c r="AF24" s="22"/>
      <c r="AG24" s="22"/>
      <c r="AH24" s="22"/>
      <c r="AI24" s="24"/>
    </row>
    <row r="25" spans="13:35">
      <c r="M25" s="21"/>
      <c r="N25" s="22"/>
      <c r="O25" s="22"/>
      <c r="P25" s="22"/>
      <c r="Q25" s="22"/>
      <c r="R25" s="22"/>
      <c r="S25" s="22"/>
      <c r="T25" s="22"/>
      <c r="U25" s="22"/>
      <c r="V25" s="22"/>
      <c r="W25" s="24"/>
      <c r="Y25" s="21"/>
      <c r="Z25" s="22"/>
      <c r="AA25" s="22"/>
      <c r="AB25" s="22"/>
      <c r="AC25" s="22"/>
      <c r="AD25" s="22"/>
      <c r="AE25" s="22"/>
      <c r="AF25" s="22"/>
      <c r="AG25" s="22"/>
      <c r="AH25" s="22"/>
      <c r="AI25" s="24"/>
    </row>
    <row r="26" spans="13:35">
      <c r="M26" s="21"/>
      <c r="N26" s="22"/>
      <c r="O26" s="22"/>
      <c r="P26" s="22"/>
      <c r="Q26" s="22"/>
      <c r="R26" s="22"/>
      <c r="S26" s="22"/>
      <c r="T26" s="22"/>
      <c r="U26" s="22"/>
      <c r="V26" s="22"/>
      <c r="W26" s="24"/>
      <c r="Y26" s="21"/>
      <c r="Z26" s="22"/>
      <c r="AA26" s="22"/>
      <c r="AB26" s="22"/>
      <c r="AC26" s="22"/>
      <c r="AD26" s="22"/>
      <c r="AE26" s="22"/>
      <c r="AF26" s="22"/>
      <c r="AG26" s="22"/>
      <c r="AH26" s="22"/>
      <c r="AI26" s="24"/>
    </row>
    <row r="27" spans="13:35">
      <c r="M27" s="21"/>
      <c r="N27" s="22"/>
      <c r="O27" s="22"/>
      <c r="P27" s="22"/>
      <c r="Q27" s="22"/>
      <c r="R27" s="22"/>
      <c r="S27" s="22"/>
      <c r="T27" s="22"/>
      <c r="U27" s="22"/>
      <c r="V27" s="22"/>
      <c r="W27" s="24"/>
      <c r="Y27" s="21"/>
      <c r="Z27" s="22"/>
      <c r="AA27" s="22"/>
      <c r="AB27" s="22"/>
      <c r="AC27" s="22"/>
      <c r="AD27" s="22"/>
      <c r="AE27" s="22"/>
      <c r="AF27" s="22"/>
      <c r="AG27" s="22"/>
      <c r="AH27" s="22"/>
      <c r="AI27" s="24"/>
    </row>
    <row r="28" spans="13:35">
      <c r="M28" s="21"/>
      <c r="N28" s="22"/>
      <c r="O28" s="22"/>
      <c r="P28" s="22"/>
      <c r="Q28" s="22"/>
      <c r="R28" s="22"/>
      <c r="S28" s="22"/>
      <c r="T28" s="22"/>
      <c r="U28" s="22"/>
      <c r="V28" s="22"/>
      <c r="W28" s="24"/>
      <c r="Y28" s="21"/>
      <c r="Z28" s="22"/>
      <c r="AA28" s="22"/>
      <c r="AB28" s="22"/>
      <c r="AC28" s="22"/>
      <c r="AD28" s="22"/>
      <c r="AE28" s="22"/>
      <c r="AF28" s="22"/>
      <c r="AG28" s="22"/>
      <c r="AH28" s="22"/>
      <c r="AI28" s="24"/>
    </row>
    <row r="29" spans="13:35">
      <c r="M29" s="21"/>
      <c r="N29" s="22"/>
      <c r="O29" s="22"/>
      <c r="P29" s="22"/>
      <c r="Q29" s="22"/>
      <c r="R29" s="22"/>
      <c r="S29" s="22"/>
      <c r="T29" s="22"/>
      <c r="U29" s="22"/>
      <c r="V29" s="22"/>
      <c r="W29" s="24"/>
      <c r="Y29" s="21"/>
      <c r="Z29" s="22"/>
      <c r="AA29" s="22"/>
      <c r="AB29" s="22"/>
      <c r="AC29" s="22"/>
      <c r="AD29" s="22"/>
      <c r="AE29" s="22"/>
      <c r="AF29" s="22"/>
      <c r="AG29" s="22"/>
      <c r="AH29" s="22"/>
      <c r="AI29" s="24"/>
    </row>
    <row r="30" spans="13:35">
      <c r="M30" s="21"/>
      <c r="N30" s="22"/>
      <c r="O30" s="22"/>
      <c r="P30" s="22"/>
      <c r="Q30" s="22"/>
      <c r="R30" s="22"/>
      <c r="S30" s="22"/>
      <c r="T30" s="22"/>
      <c r="U30" s="22"/>
      <c r="V30" s="22"/>
      <c r="W30" s="24"/>
      <c r="Y30" s="21"/>
      <c r="Z30" s="22"/>
      <c r="AA30" s="22"/>
      <c r="AB30" s="22"/>
      <c r="AC30" s="22"/>
      <c r="AD30" s="22"/>
      <c r="AE30" s="22"/>
      <c r="AF30" s="22"/>
      <c r="AG30" s="22"/>
      <c r="AH30" s="22"/>
      <c r="AI30" s="24"/>
    </row>
    <row r="31" spans="13:35">
      <c r="M31" s="21"/>
      <c r="N31" s="22"/>
      <c r="O31" s="22"/>
      <c r="P31" s="22"/>
      <c r="Q31" s="22"/>
      <c r="R31" s="22"/>
      <c r="S31" s="22"/>
      <c r="T31" s="22"/>
      <c r="U31" s="22"/>
      <c r="V31" s="22"/>
      <c r="W31" s="24"/>
      <c r="Y31" s="21"/>
      <c r="Z31" s="22"/>
      <c r="AA31" s="22"/>
      <c r="AB31" s="22"/>
      <c r="AC31" s="22"/>
      <c r="AD31" s="22"/>
      <c r="AE31" s="22"/>
      <c r="AF31" s="22"/>
      <c r="AG31" s="22"/>
      <c r="AH31" s="22"/>
      <c r="AI31" s="24"/>
    </row>
    <row r="32" spans="13:35">
      <c r="M32" s="21"/>
      <c r="N32" s="22"/>
      <c r="O32" s="22"/>
      <c r="P32" s="22"/>
      <c r="Q32" s="22"/>
      <c r="R32" s="22"/>
      <c r="S32" s="22"/>
      <c r="T32" s="22"/>
      <c r="U32" s="22"/>
      <c r="V32" s="22"/>
      <c r="W32" s="24"/>
      <c r="Y32" s="21"/>
      <c r="Z32" s="22"/>
      <c r="AA32" s="22"/>
      <c r="AB32" s="22"/>
      <c r="AC32" s="22"/>
      <c r="AD32" s="22"/>
      <c r="AE32" s="22"/>
      <c r="AF32" s="22"/>
      <c r="AG32" s="22"/>
      <c r="AH32" s="22"/>
      <c r="AI32" s="24"/>
    </row>
    <row r="33" spans="1:35">
      <c r="M33" s="21"/>
      <c r="N33" s="22"/>
      <c r="O33" s="22"/>
      <c r="P33" s="22"/>
      <c r="Q33" s="22"/>
      <c r="R33" s="22"/>
      <c r="S33" s="22"/>
      <c r="T33" s="22"/>
      <c r="U33" s="22"/>
      <c r="V33" s="22"/>
      <c r="W33" s="24"/>
      <c r="Y33" s="21"/>
      <c r="Z33" s="22"/>
      <c r="AA33" s="22"/>
      <c r="AB33" s="22"/>
      <c r="AC33" s="22"/>
      <c r="AD33" s="22"/>
      <c r="AE33" s="22"/>
      <c r="AF33" s="22"/>
      <c r="AG33" s="22"/>
      <c r="AH33" s="22"/>
      <c r="AI33" s="24"/>
    </row>
    <row r="34" spans="1:35">
      <c r="M34" s="21"/>
      <c r="N34" s="22"/>
      <c r="O34" s="22"/>
      <c r="P34" s="22"/>
      <c r="Q34" s="22"/>
      <c r="R34" s="22"/>
      <c r="S34" s="22"/>
      <c r="T34" s="22"/>
      <c r="U34" s="22"/>
      <c r="V34" s="22"/>
      <c r="W34" s="24"/>
      <c r="Y34" s="21"/>
      <c r="Z34" s="22"/>
      <c r="AA34" s="22"/>
      <c r="AB34" s="22"/>
      <c r="AC34" s="22"/>
      <c r="AD34" s="22"/>
      <c r="AE34" s="22"/>
      <c r="AF34" s="22"/>
      <c r="AG34" s="22"/>
      <c r="AH34" s="22"/>
      <c r="AI34" s="24"/>
    </row>
    <row r="35" spans="1:35">
      <c r="M35" s="21"/>
      <c r="N35" s="22"/>
      <c r="O35" s="22"/>
      <c r="P35" s="22"/>
      <c r="Q35" s="22"/>
      <c r="R35" s="22"/>
      <c r="S35" s="22"/>
      <c r="T35" s="22"/>
      <c r="U35" s="22"/>
      <c r="V35" s="22"/>
      <c r="W35" s="24"/>
      <c r="Y35" s="21"/>
      <c r="Z35" s="22"/>
      <c r="AA35" s="22"/>
      <c r="AB35" s="22"/>
      <c r="AC35" s="22"/>
      <c r="AD35" s="22"/>
      <c r="AE35" s="22"/>
      <c r="AF35" s="22"/>
      <c r="AG35" s="22"/>
      <c r="AH35" s="22"/>
      <c r="AI35" s="24"/>
    </row>
    <row r="36" spans="1:35">
      <c r="M36" s="211" t="s">
        <v>141</v>
      </c>
      <c r="N36" s="212"/>
      <c r="O36" s="212"/>
      <c r="P36" s="212"/>
      <c r="Q36" s="212"/>
      <c r="R36" s="212"/>
      <c r="S36" s="212"/>
      <c r="T36" s="212"/>
      <c r="U36" s="212"/>
      <c r="V36" s="212"/>
      <c r="W36" s="213"/>
      <c r="Y36" s="211" t="s">
        <v>157</v>
      </c>
      <c r="Z36" s="212"/>
      <c r="AA36" s="212"/>
      <c r="AB36" s="212"/>
      <c r="AC36" s="212"/>
      <c r="AD36" s="212"/>
      <c r="AE36" s="212"/>
      <c r="AF36" s="212"/>
      <c r="AG36" s="212"/>
      <c r="AH36" s="212"/>
      <c r="AI36" s="213"/>
    </row>
    <row r="37" spans="1:35" ht="15.75" thickBot="1">
      <c r="M37" s="214"/>
      <c r="N37" s="215"/>
      <c r="O37" s="215"/>
      <c r="P37" s="215"/>
      <c r="Q37" s="215"/>
      <c r="R37" s="215"/>
      <c r="S37" s="215"/>
      <c r="T37" s="215"/>
      <c r="U37" s="215"/>
      <c r="V37" s="215"/>
      <c r="W37" s="216"/>
      <c r="Y37" s="214"/>
      <c r="Z37" s="215"/>
      <c r="AA37" s="215"/>
      <c r="AB37" s="215"/>
      <c r="AC37" s="215"/>
      <c r="AD37" s="215"/>
      <c r="AE37" s="215"/>
      <c r="AF37" s="215"/>
      <c r="AG37" s="215"/>
      <c r="AH37" s="215"/>
      <c r="AI37" s="216"/>
    </row>
    <row r="41" spans="1:35">
      <c r="A41" s="140" t="s">
        <v>278</v>
      </c>
    </row>
    <row r="42" spans="1:35">
      <c r="A42" s="38" t="s">
        <v>279</v>
      </c>
      <c r="M42" s="140" t="s">
        <v>278</v>
      </c>
      <c r="Y42" s="140" t="s">
        <v>278</v>
      </c>
    </row>
    <row r="43" spans="1:35">
      <c r="M43" s="38" t="s">
        <v>153</v>
      </c>
      <c r="Y43" s="38" t="s">
        <v>154</v>
      </c>
    </row>
  </sheetData>
  <mergeCells count="4">
    <mergeCell ref="M18:W19"/>
    <mergeCell ref="M36:W37"/>
    <mergeCell ref="Y18:AI19"/>
    <mergeCell ref="Y36:AI37"/>
  </mergeCells>
  <pageMargins left="0.7" right="0.7" top="0.75" bottom="0.75" header="0.3" footer="0.3"/>
  <pageSetup orientation="portrait" horizontalDpi="200" verticalDpi="200" r:id="rId2"/>
  <drawing r:id="rId3"/>
  <extLst>
    <ext xmlns:x14="http://schemas.microsoft.com/office/spreadsheetml/2009/9/main" uri="{A8765BA9-456A-4dab-B4F3-ACF838C121DE}">
      <x14:slicerList>
        <x14:slicer r:id="rId4"/>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4896-488D-44C8-84B8-C4FB4F297518}">
  <sheetPr>
    <tabColor rgb="FF0000FF"/>
  </sheetPr>
  <dimension ref="B1:J18"/>
  <sheetViews>
    <sheetView zoomScale="145" zoomScaleNormal="145" workbookViewId="0"/>
  </sheetViews>
  <sheetFormatPr defaultColWidth="8.85546875" defaultRowHeight="15"/>
  <cols>
    <col min="1" max="1" width="1.42578125" customWidth="1"/>
    <col min="3" max="3" width="13" customWidth="1"/>
    <col min="6" max="6" width="14.140625" customWidth="1"/>
    <col min="7" max="7" width="13.7109375" bestFit="1" customWidth="1"/>
    <col min="9" max="9" width="11.85546875" customWidth="1"/>
    <col min="18" max="18" width="11.28515625" bestFit="1" customWidth="1"/>
    <col min="22" max="22" width="12.85546875" bestFit="1" customWidth="1"/>
    <col min="24" max="24" width="13.140625" bestFit="1" customWidth="1"/>
  </cols>
  <sheetData>
    <row r="1" spans="2:10" ht="3.75" customHeight="1"/>
    <row r="2" spans="2:10">
      <c r="B2" s="38" t="s">
        <v>171</v>
      </c>
      <c r="C2" s="38" t="s">
        <v>172</v>
      </c>
      <c r="I2" s="38" t="s">
        <v>139</v>
      </c>
      <c r="J2" t="s">
        <v>165</v>
      </c>
    </row>
    <row r="3" spans="2:10" ht="3.75" customHeight="1"/>
    <row r="4" spans="2:10">
      <c r="B4" s="9" t="s">
        <v>1</v>
      </c>
      <c r="C4" s="9" t="s">
        <v>158</v>
      </c>
      <c r="D4" s="9" t="s">
        <v>57</v>
      </c>
    </row>
    <row r="5" spans="2:10">
      <c r="B5" s="3" t="s">
        <v>6</v>
      </c>
      <c r="C5" s="3">
        <v>300</v>
      </c>
      <c r="D5" s="109">
        <v>173.16</v>
      </c>
    </row>
    <row r="6" spans="2:10">
      <c r="B6" s="3" t="s">
        <v>7</v>
      </c>
      <c r="C6" s="3">
        <v>100</v>
      </c>
      <c r="D6" s="109">
        <v>22.95</v>
      </c>
    </row>
    <row r="7" spans="2:10">
      <c r="B7" s="3" t="s">
        <v>6</v>
      </c>
      <c r="C7" s="3">
        <v>300</v>
      </c>
      <c r="D7" s="109">
        <v>91.72</v>
      </c>
    </row>
    <row r="8" spans="2:10">
      <c r="B8" s="3" t="s">
        <v>7</v>
      </c>
      <c r="C8" s="3">
        <v>100</v>
      </c>
      <c r="D8" s="109">
        <v>33.32</v>
      </c>
    </row>
    <row r="9" spans="2:10">
      <c r="B9" s="3" t="s">
        <v>7</v>
      </c>
      <c r="C9" s="3">
        <v>100</v>
      </c>
      <c r="D9" s="109">
        <v>50</v>
      </c>
    </row>
    <row r="10" spans="2:10">
      <c r="B10" s="3" t="s">
        <v>10</v>
      </c>
      <c r="C10" s="3">
        <v>200</v>
      </c>
      <c r="D10" s="109">
        <v>18.91</v>
      </c>
    </row>
    <row r="11" spans="2:10">
      <c r="B11" s="3" t="s">
        <v>10</v>
      </c>
      <c r="C11" s="3">
        <v>200</v>
      </c>
      <c r="D11" s="109">
        <v>40.1</v>
      </c>
    </row>
    <row r="12" spans="2:10">
      <c r="B12" s="3" t="s">
        <v>10</v>
      </c>
      <c r="C12" s="3">
        <v>200</v>
      </c>
      <c r="D12" s="109">
        <v>27.89</v>
      </c>
    </row>
    <row r="13" spans="2:10">
      <c r="B13" s="3" t="s">
        <v>6</v>
      </c>
      <c r="C13" s="3">
        <v>300</v>
      </c>
      <c r="D13" s="109">
        <v>143.69</v>
      </c>
    </row>
    <row r="14" spans="2:10">
      <c r="B14" s="3" t="s">
        <v>6</v>
      </c>
      <c r="C14" s="3">
        <v>300</v>
      </c>
      <c r="D14" s="109">
        <v>69.69</v>
      </c>
    </row>
    <row r="15" spans="2:10">
      <c r="B15" s="3" t="s">
        <v>6</v>
      </c>
      <c r="C15" s="3">
        <v>300</v>
      </c>
      <c r="D15" s="109">
        <v>17.09</v>
      </c>
    </row>
    <row r="16" spans="2:10">
      <c r="B16" s="3" t="s">
        <v>7</v>
      </c>
      <c r="C16" s="3">
        <v>100</v>
      </c>
      <c r="D16" s="109">
        <v>83.97</v>
      </c>
    </row>
    <row r="17" spans="2:4">
      <c r="B17" s="3" t="s">
        <v>7</v>
      </c>
      <c r="C17" s="3">
        <v>100</v>
      </c>
      <c r="D17" s="109">
        <v>78.400000000000006</v>
      </c>
    </row>
    <row r="18" spans="2:4">
      <c r="B18" s="3" t="s">
        <v>6</v>
      </c>
      <c r="C18" s="3">
        <v>300</v>
      </c>
      <c r="D18" s="109">
        <v>198.27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C722C-CFB0-44D9-923D-5DBD1712511D}">
  <sheetPr>
    <tabColor rgb="FFFF0000"/>
  </sheetPr>
  <dimension ref="B1:V30"/>
  <sheetViews>
    <sheetView zoomScaleNormal="100" workbookViewId="0"/>
  </sheetViews>
  <sheetFormatPr defaultColWidth="8.85546875" defaultRowHeight="15"/>
  <cols>
    <col min="1" max="1" width="1.42578125" customWidth="1"/>
    <col min="3" max="3" width="13" customWidth="1"/>
    <col min="6" max="6" width="12.42578125" customWidth="1"/>
    <col min="7" max="7" width="13.7109375" bestFit="1" customWidth="1"/>
    <col min="9" max="9" width="11.85546875" customWidth="1"/>
    <col min="18" max="18" width="11.28515625" bestFit="1" customWidth="1"/>
    <col min="22" max="22" width="12.85546875" bestFit="1" customWidth="1"/>
    <col min="24" max="24" width="13.140625" bestFit="1" customWidth="1"/>
  </cols>
  <sheetData>
    <row r="1" spans="2:22" ht="3.75" customHeight="1"/>
    <row r="2" spans="2:22">
      <c r="B2" s="38" t="s">
        <v>171</v>
      </c>
      <c r="C2" s="38" t="s">
        <v>172</v>
      </c>
      <c r="I2" s="38" t="s">
        <v>139</v>
      </c>
      <c r="J2" t="s">
        <v>165</v>
      </c>
    </row>
    <row r="3" spans="2:22" ht="3.75" customHeight="1"/>
    <row r="4" spans="2:22">
      <c r="B4" s="9" t="s">
        <v>1</v>
      </c>
      <c r="C4" s="9" t="s">
        <v>158</v>
      </c>
      <c r="D4" s="9" t="s">
        <v>57</v>
      </c>
      <c r="F4" s="49" t="s">
        <v>57</v>
      </c>
      <c r="G4" t="s">
        <v>163</v>
      </c>
    </row>
    <row r="5" spans="2:22">
      <c r="B5" s="3" t="s">
        <v>6</v>
      </c>
      <c r="C5" s="3">
        <v>300</v>
      </c>
      <c r="D5" s="109">
        <v>173.16</v>
      </c>
      <c r="F5" s="110" t="s">
        <v>159</v>
      </c>
      <c r="G5" s="55">
        <v>6</v>
      </c>
    </row>
    <row r="6" spans="2:22">
      <c r="B6" s="3" t="s">
        <v>7</v>
      </c>
      <c r="C6" s="3">
        <v>100</v>
      </c>
      <c r="D6" s="109">
        <v>22.95</v>
      </c>
      <c r="F6" s="110" t="s">
        <v>160</v>
      </c>
      <c r="G6" s="55">
        <v>5</v>
      </c>
    </row>
    <row r="7" spans="2:22">
      <c r="B7" s="3" t="s">
        <v>6</v>
      </c>
      <c r="C7" s="3">
        <v>300</v>
      </c>
      <c r="D7" s="109">
        <v>91.72</v>
      </c>
      <c r="F7" s="110" t="s">
        <v>161</v>
      </c>
      <c r="G7" s="55">
        <v>1</v>
      </c>
    </row>
    <row r="8" spans="2:22">
      <c r="B8" s="3" t="s">
        <v>7</v>
      </c>
      <c r="C8" s="3">
        <v>100</v>
      </c>
      <c r="D8" s="109">
        <v>33.32</v>
      </c>
      <c r="F8" s="110" t="s">
        <v>162</v>
      </c>
      <c r="G8" s="55">
        <v>2</v>
      </c>
    </row>
    <row r="9" spans="2:22">
      <c r="B9" s="3" t="s">
        <v>7</v>
      </c>
      <c r="C9" s="3">
        <v>100</v>
      </c>
      <c r="D9" s="109">
        <v>50</v>
      </c>
      <c r="F9" s="110" t="s">
        <v>36</v>
      </c>
      <c r="G9" s="55">
        <v>14</v>
      </c>
    </row>
    <row r="10" spans="2:22">
      <c r="B10" s="3" t="s">
        <v>10</v>
      </c>
      <c r="C10" s="3">
        <v>200</v>
      </c>
      <c r="D10" s="109">
        <v>18.91</v>
      </c>
    </row>
    <row r="11" spans="2:22">
      <c r="B11" s="3" t="s">
        <v>10</v>
      </c>
      <c r="C11" s="3">
        <v>200</v>
      </c>
      <c r="D11" s="109">
        <v>40.1</v>
      </c>
    </row>
    <row r="12" spans="2:22">
      <c r="B12" s="3" t="s">
        <v>10</v>
      </c>
      <c r="C12" s="3">
        <v>200</v>
      </c>
      <c r="D12" s="109">
        <v>27.89</v>
      </c>
    </row>
    <row r="13" spans="2:22">
      <c r="B13" s="3" t="s">
        <v>6</v>
      </c>
      <c r="C13" s="3">
        <v>300</v>
      </c>
      <c r="D13" s="109">
        <v>143.69</v>
      </c>
    </row>
    <row r="14" spans="2:22">
      <c r="B14" s="3" t="s">
        <v>6</v>
      </c>
      <c r="C14" s="3">
        <v>300</v>
      </c>
      <c r="D14" s="109">
        <v>69.69</v>
      </c>
      <c r="P14" s="38" t="s">
        <v>187</v>
      </c>
      <c r="V14" s="38" t="s">
        <v>188</v>
      </c>
    </row>
    <row r="15" spans="2:22">
      <c r="B15" s="3" t="s">
        <v>6</v>
      </c>
      <c r="C15" s="3">
        <v>300</v>
      </c>
      <c r="D15" s="109">
        <v>17.09</v>
      </c>
    </row>
    <row r="16" spans="2:22">
      <c r="B16" s="3" t="s">
        <v>7</v>
      </c>
      <c r="C16" s="3">
        <v>100</v>
      </c>
      <c r="D16" s="109">
        <v>83.97</v>
      </c>
      <c r="P16" s="9" t="s">
        <v>57</v>
      </c>
      <c r="R16" s="49" t="s">
        <v>57</v>
      </c>
      <c r="T16" s="9" t="s">
        <v>57</v>
      </c>
      <c r="V16" s="49" t="s">
        <v>57</v>
      </c>
    </row>
    <row r="17" spans="2:22">
      <c r="B17" s="3" t="s">
        <v>7</v>
      </c>
      <c r="C17" s="3">
        <v>100</v>
      </c>
      <c r="D17" s="109">
        <v>78.400000000000006</v>
      </c>
      <c r="P17" s="109">
        <v>173</v>
      </c>
      <c r="Q17" s="55"/>
      <c r="R17" s="110" t="s">
        <v>183</v>
      </c>
      <c r="T17" s="109">
        <v>173.16</v>
      </c>
      <c r="V17" s="110" t="s">
        <v>173</v>
      </c>
    </row>
    <row r="18" spans="2:22">
      <c r="B18" s="3" t="s">
        <v>6</v>
      </c>
      <c r="C18" s="3">
        <v>300</v>
      </c>
      <c r="D18" s="109">
        <v>198.27</v>
      </c>
      <c r="P18" s="109">
        <v>23</v>
      </c>
      <c r="Q18" s="55"/>
      <c r="R18" s="110" t="s">
        <v>184</v>
      </c>
      <c r="T18" s="109">
        <v>22.95</v>
      </c>
      <c r="V18" s="110" t="s">
        <v>174</v>
      </c>
    </row>
    <row r="19" spans="2:22">
      <c r="P19" s="109">
        <v>92</v>
      </c>
      <c r="Q19" s="55"/>
      <c r="R19" s="110" t="s">
        <v>185</v>
      </c>
      <c r="T19" s="109">
        <v>91.72</v>
      </c>
      <c r="V19" s="110" t="s">
        <v>175</v>
      </c>
    </row>
    <row r="20" spans="2:22">
      <c r="P20" s="109">
        <v>33</v>
      </c>
      <c r="Q20" s="55"/>
      <c r="R20" s="110" t="s">
        <v>186</v>
      </c>
      <c r="T20" s="109">
        <v>33.32</v>
      </c>
      <c r="V20" s="110" t="s">
        <v>176</v>
      </c>
    </row>
    <row r="21" spans="2:22">
      <c r="P21" s="109">
        <v>50</v>
      </c>
      <c r="Q21" s="55"/>
      <c r="R21" s="110" t="s">
        <v>36</v>
      </c>
      <c r="T21" s="109">
        <v>50</v>
      </c>
      <c r="V21" s="110" t="s">
        <v>177</v>
      </c>
    </row>
    <row r="22" spans="2:22">
      <c r="P22" s="109">
        <v>19</v>
      </c>
      <c r="Q22" s="55"/>
      <c r="T22" s="109">
        <v>18.91</v>
      </c>
      <c r="V22" s="110" t="s">
        <v>178</v>
      </c>
    </row>
    <row r="23" spans="2:22">
      <c r="P23" s="109">
        <v>40</v>
      </c>
      <c r="Q23" s="55"/>
      <c r="T23" s="109">
        <v>40.1</v>
      </c>
      <c r="V23" s="110" t="s">
        <v>179</v>
      </c>
    </row>
    <row r="24" spans="2:22">
      <c r="P24" s="109">
        <v>28</v>
      </c>
      <c r="Q24" s="55"/>
      <c r="T24" s="109">
        <v>27.89</v>
      </c>
      <c r="V24" s="110" t="s">
        <v>180</v>
      </c>
    </row>
    <row r="25" spans="2:22">
      <c r="P25" s="109">
        <v>144</v>
      </c>
      <c r="Q25" s="55"/>
      <c r="T25" s="109">
        <v>143.69</v>
      </c>
      <c r="V25" s="110" t="s">
        <v>181</v>
      </c>
    </row>
    <row r="26" spans="2:22">
      <c r="P26" s="109">
        <v>70</v>
      </c>
      <c r="Q26" s="55"/>
      <c r="T26" s="109">
        <v>69.69</v>
      </c>
      <c r="V26" s="110" t="s">
        <v>182</v>
      </c>
    </row>
    <row r="27" spans="2:22">
      <c r="P27" s="109">
        <v>17</v>
      </c>
      <c r="Q27" s="55"/>
      <c r="T27" s="109">
        <v>17.09</v>
      </c>
      <c r="V27" s="110" t="s">
        <v>36</v>
      </c>
    </row>
    <row r="28" spans="2:22">
      <c r="P28" s="109">
        <v>84</v>
      </c>
      <c r="Q28" s="55"/>
      <c r="T28" s="109">
        <v>83.97</v>
      </c>
    </row>
    <row r="29" spans="2:22">
      <c r="P29" s="109">
        <v>78</v>
      </c>
      <c r="Q29" s="55"/>
      <c r="T29" s="109">
        <v>78.400000000000006</v>
      </c>
    </row>
    <row r="30" spans="2:22">
      <c r="P30" s="109">
        <v>198</v>
      </c>
      <c r="Q30" s="55"/>
      <c r="T30" s="109">
        <v>198.27</v>
      </c>
    </row>
  </sheetData>
  <pageMargins left="0.7" right="0.7" top="0.75" bottom="0.75" header="0.3" footer="0.3"/>
  <pageSetup orientation="portrait" r:id="rId4"/>
  <drawing r:id="rId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C625A-ABE6-4AE9-97D0-3DED06AD9211}">
  <sheetPr>
    <tabColor rgb="FF0000FF"/>
  </sheetPr>
  <dimension ref="B1:E81"/>
  <sheetViews>
    <sheetView zoomScale="115" zoomScaleNormal="115" workbookViewId="0"/>
  </sheetViews>
  <sheetFormatPr defaultColWidth="8.85546875" defaultRowHeight="15"/>
  <cols>
    <col min="1" max="1" width="1" customWidth="1"/>
    <col min="3" max="3" width="14" bestFit="1" customWidth="1"/>
    <col min="4" max="4" width="11.42578125" bestFit="1" customWidth="1"/>
    <col min="5" max="5" width="21.28515625" bestFit="1" customWidth="1"/>
    <col min="6" max="6" width="1.42578125" customWidth="1"/>
  </cols>
  <sheetData>
    <row r="1" spans="2:5" ht="4.5" customHeight="1"/>
    <row r="2" spans="2:5">
      <c r="B2" s="38" t="s">
        <v>248</v>
      </c>
      <c r="C2" s="38" t="s">
        <v>152</v>
      </c>
    </row>
    <row r="6" spans="2:5">
      <c r="B6" s="38" t="s">
        <v>0</v>
      </c>
      <c r="C6" s="38" t="s">
        <v>142</v>
      </c>
      <c r="D6" s="38" t="s">
        <v>143</v>
      </c>
      <c r="E6" s="38" t="s">
        <v>148</v>
      </c>
    </row>
    <row r="7" spans="2:5">
      <c r="B7" s="53">
        <v>44326</v>
      </c>
      <c r="C7">
        <v>1002</v>
      </c>
      <c r="D7" t="s">
        <v>144</v>
      </c>
      <c r="E7">
        <v>8</v>
      </c>
    </row>
    <row r="8" spans="2:5">
      <c r="B8" s="53">
        <v>44326</v>
      </c>
      <c r="C8">
        <v>1003</v>
      </c>
      <c r="D8" t="s">
        <v>144</v>
      </c>
      <c r="E8">
        <v>2</v>
      </c>
    </row>
    <row r="9" spans="2:5">
      <c r="B9" s="53">
        <v>44326</v>
      </c>
      <c r="C9">
        <v>1004</v>
      </c>
      <c r="D9" t="s">
        <v>144</v>
      </c>
      <c r="E9">
        <v>4</v>
      </c>
    </row>
    <row r="10" spans="2:5">
      <c r="B10" s="53">
        <v>44326</v>
      </c>
      <c r="C10">
        <v>1005</v>
      </c>
      <c r="D10" t="s">
        <v>144</v>
      </c>
      <c r="E10">
        <v>0</v>
      </c>
    </row>
    <row r="11" spans="2:5">
      <c r="B11" s="53">
        <v>44326</v>
      </c>
      <c r="C11">
        <v>1006</v>
      </c>
      <c r="D11" t="s">
        <v>144</v>
      </c>
      <c r="E11">
        <v>22</v>
      </c>
    </row>
    <row r="12" spans="2:5">
      <c r="B12" s="53">
        <v>44326</v>
      </c>
      <c r="C12">
        <v>1002</v>
      </c>
      <c r="D12" t="s">
        <v>146</v>
      </c>
      <c r="E12">
        <v>19</v>
      </c>
    </row>
    <row r="13" spans="2:5">
      <c r="B13" s="53">
        <v>44326</v>
      </c>
      <c r="C13">
        <v>1003</v>
      </c>
      <c r="D13" t="s">
        <v>146</v>
      </c>
      <c r="E13">
        <v>9</v>
      </c>
    </row>
    <row r="14" spans="2:5">
      <c r="B14" s="53">
        <v>44326</v>
      </c>
      <c r="C14">
        <v>1004</v>
      </c>
      <c r="D14" t="s">
        <v>146</v>
      </c>
      <c r="E14">
        <v>1</v>
      </c>
    </row>
    <row r="15" spans="2:5">
      <c r="B15" s="53">
        <v>44326</v>
      </c>
      <c r="C15">
        <v>1005</v>
      </c>
      <c r="D15" t="s">
        <v>146</v>
      </c>
      <c r="E15">
        <v>11</v>
      </c>
    </row>
    <row r="16" spans="2:5">
      <c r="B16" s="53">
        <v>44326</v>
      </c>
      <c r="C16">
        <v>1006</v>
      </c>
      <c r="D16" t="s">
        <v>146</v>
      </c>
      <c r="E16">
        <v>7</v>
      </c>
    </row>
    <row r="17" spans="2:5">
      <c r="B17" s="53">
        <v>44326</v>
      </c>
      <c r="C17">
        <v>1002</v>
      </c>
      <c r="D17" t="s">
        <v>145</v>
      </c>
      <c r="E17">
        <v>11</v>
      </c>
    </row>
    <row r="18" spans="2:5">
      <c r="B18" s="53">
        <v>44326</v>
      </c>
      <c r="C18">
        <v>1003</v>
      </c>
      <c r="D18" t="s">
        <v>145</v>
      </c>
      <c r="E18">
        <v>1</v>
      </c>
    </row>
    <row r="19" spans="2:5">
      <c r="B19" s="53">
        <v>44326</v>
      </c>
      <c r="C19">
        <v>1004</v>
      </c>
      <c r="D19" t="s">
        <v>145</v>
      </c>
      <c r="E19">
        <v>21</v>
      </c>
    </row>
    <row r="20" spans="2:5">
      <c r="B20" s="53">
        <v>44326</v>
      </c>
      <c r="C20">
        <v>1005</v>
      </c>
      <c r="D20" t="s">
        <v>145</v>
      </c>
      <c r="E20">
        <v>7</v>
      </c>
    </row>
    <row r="21" spans="2:5">
      <c r="B21" s="53">
        <v>44326</v>
      </c>
      <c r="C21">
        <v>1006</v>
      </c>
      <c r="D21" t="s">
        <v>145</v>
      </c>
      <c r="E21">
        <v>8</v>
      </c>
    </row>
    <row r="22" spans="2:5">
      <c r="B22" s="53">
        <v>44327</v>
      </c>
      <c r="C22">
        <v>1002</v>
      </c>
      <c r="D22" t="s">
        <v>144</v>
      </c>
      <c r="E22">
        <v>8</v>
      </c>
    </row>
    <row r="23" spans="2:5">
      <c r="B23" s="53">
        <v>44327</v>
      </c>
      <c r="C23">
        <v>1003</v>
      </c>
      <c r="D23" t="s">
        <v>144</v>
      </c>
      <c r="E23">
        <v>0</v>
      </c>
    </row>
    <row r="24" spans="2:5">
      <c r="B24" s="53">
        <v>44327</v>
      </c>
      <c r="C24">
        <v>1004</v>
      </c>
      <c r="D24" t="s">
        <v>144</v>
      </c>
      <c r="E24">
        <v>13</v>
      </c>
    </row>
    <row r="25" spans="2:5">
      <c r="B25" s="53">
        <v>44327</v>
      </c>
      <c r="C25">
        <v>1005</v>
      </c>
      <c r="D25" t="s">
        <v>144</v>
      </c>
      <c r="E25">
        <v>3</v>
      </c>
    </row>
    <row r="26" spans="2:5">
      <c r="B26" s="53">
        <v>44327</v>
      </c>
      <c r="C26">
        <v>1006</v>
      </c>
      <c r="D26" t="s">
        <v>144</v>
      </c>
      <c r="E26">
        <v>18</v>
      </c>
    </row>
    <row r="27" spans="2:5">
      <c r="B27" s="53">
        <v>44327</v>
      </c>
      <c r="C27">
        <v>1002</v>
      </c>
      <c r="D27" t="s">
        <v>146</v>
      </c>
      <c r="E27">
        <v>18</v>
      </c>
    </row>
    <row r="28" spans="2:5">
      <c r="B28" s="53">
        <v>44327</v>
      </c>
      <c r="C28">
        <v>1003</v>
      </c>
      <c r="D28" t="s">
        <v>146</v>
      </c>
      <c r="E28">
        <v>19</v>
      </c>
    </row>
    <row r="29" spans="2:5">
      <c r="B29" s="53">
        <v>44327</v>
      </c>
      <c r="C29">
        <v>1004</v>
      </c>
      <c r="D29" t="s">
        <v>146</v>
      </c>
      <c r="E29">
        <v>2</v>
      </c>
    </row>
    <row r="30" spans="2:5">
      <c r="B30" s="53">
        <v>44327</v>
      </c>
      <c r="C30">
        <v>1005</v>
      </c>
      <c r="D30" t="s">
        <v>146</v>
      </c>
      <c r="E30">
        <v>17</v>
      </c>
    </row>
    <row r="31" spans="2:5">
      <c r="B31" s="53">
        <v>44327</v>
      </c>
      <c r="C31">
        <v>1006</v>
      </c>
      <c r="D31" t="s">
        <v>146</v>
      </c>
      <c r="E31">
        <v>9</v>
      </c>
    </row>
    <row r="32" spans="2:5">
      <c r="B32" s="53">
        <v>44327</v>
      </c>
      <c r="C32">
        <v>1002</v>
      </c>
      <c r="D32" t="s">
        <v>145</v>
      </c>
      <c r="E32">
        <v>10</v>
      </c>
    </row>
    <row r="33" spans="2:5">
      <c r="B33" s="53">
        <v>44327</v>
      </c>
      <c r="C33">
        <v>1003</v>
      </c>
      <c r="D33" t="s">
        <v>145</v>
      </c>
      <c r="E33">
        <v>5</v>
      </c>
    </row>
    <row r="34" spans="2:5">
      <c r="B34" s="53">
        <v>44327</v>
      </c>
      <c r="C34">
        <v>1004</v>
      </c>
      <c r="D34" t="s">
        <v>145</v>
      </c>
      <c r="E34">
        <v>23</v>
      </c>
    </row>
    <row r="35" spans="2:5">
      <c r="B35" s="53">
        <v>44327</v>
      </c>
      <c r="C35">
        <v>1005</v>
      </c>
      <c r="D35" t="s">
        <v>145</v>
      </c>
      <c r="E35">
        <v>13</v>
      </c>
    </row>
    <row r="36" spans="2:5">
      <c r="B36" s="53">
        <v>44327</v>
      </c>
      <c r="C36">
        <v>1006</v>
      </c>
      <c r="D36" t="s">
        <v>145</v>
      </c>
      <c r="E36">
        <v>14</v>
      </c>
    </row>
    <row r="37" spans="2:5">
      <c r="B37" s="53">
        <v>44328</v>
      </c>
      <c r="C37">
        <v>1002</v>
      </c>
      <c r="D37" t="s">
        <v>144</v>
      </c>
      <c r="E37">
        <v>10</v>
      </c>
    </row>
    <row r="38" spans="2:5">
      <c r="B38" s="53">
        <v>44328</v>
      </c>
      <c r="C38">
        <v>1003</v>
      </c>
      <c r="D38" t="s">
        <v>144</v>
      </c>
      <c r="E38">
        <v>2</v>
      </c>
    </row>
    <row r="39" spans="2:5">
      <c r="B39" s="53">
        <v>44328</v>
      </c>
      <c r="C39">
        <v>1004</v>
      </c>
      <c r="D39" t="s">
        <v>144</v>
      </c>
      <c r="E39">
        <v>13</v>
      </c>
    </row>
    <row r="40" spans="2:5">
      <c r="B40" s="53">
        <v>44328</v>
      </c>
      <c r="C40">
        <v>1005</v>
      </c>
      <c r="D40" t="s">
        <v>144</v>
      </c>
      <c r="E40">
        <v>7</v>
      </c>
    </row>
    <row r="41" spans="2:5">
      <c r="B41" s="53">
        <v>44328</v>
      </c>
      <c r="C41">
        <v>1006</v>
      </c>
      <c r="D41" t="s">
        <v>144</v>
      </c>
      <c r="E41">
        <v>13</v>
      </c>
    </row>
    <row r="42" spans="2:5">
      <c r="B42" s="53">
        <v>44328</v>
      </c>
      <c r="C42">
        <v>1002</v>
      </c>
      <c r="D42" t="s">
        <v>146</v>
      </c>
      <c r="E42">
        <v>19</v>
      </c>
    </row>
    <row r="43" spans="2:5">
      <c r="B43" s="53">
        <v>44328</v>
      </c>
      <c r="C43">
        <v>1003</v>
      </c>
      <c r="D43" t="s">
        <v>146</v>
      </c>
      <c r="E43">
        <v>26</v>
      </c>
    </row>
    <row r="44" spans="2:5">
      <c r="B44" s="53">
        <v>44328</v>
      </c>
      <c r="C44">
        <v>1004</v>
      </c>
      <c r="D44" t="s">
        <v>146</v>
      </c>
      <c r="E44">
        <v>4</v>
      </c>
    </row>
    <row r="45" spans="2:5">
      <c r="B45" s="53">
        <v>44328</v>
      </c>
      <c r="C45">
        <v>1005</v>
      </c>
      <c r="D45" t="s">
        <v>146</v>
      </c>
      <c r="E45">
        <v>21</v>
      </c>
    </row>
    <row r="46" spans="2:5">
      <c r="B46" s="53">
        <v>44328</v>
      </c>
      <c r="C46">
        <v>1006</v>
      </c>
      <c r="D46" t="s">
        <v>146</v>
      </c>
      <c r="E46">
        <v>9</v>
      </c>
    </row>
    <row r="47" spans="2:5">
      <c r="B47" s="53">
        <v>44328</v>
      </c>
      <c r="C47">
        <v>1002</v>
      </c>
      <c r="D47" t="s">
        <v>145</v>
      </c>
      <c r="E47">
        <v>13</v>
      </c>
    </row>
    <row r="48" spans="2:5">
      <c r="B48" s="53">
        <v>44328</v>
      </c>
      <c r="C48">
        <v>1003</v>
      </c>
      <c r="D48" t="s">
        <v>145</v>
      </c>
      <c r="E48">
        <v>11</v>
      </c>
    </row>
    <row r="49" spans="2:5">
      <c r="B49" s="53">
        <v>44328</v>
      </c>
      <c r="C49">
        <v>1004</v>
      </c>
      <c r="D49" t="s">
        <v>145</v>
      </c>
      <c r="E49">
        <v>24</v>
      </c>
    </row>
    <row r="50" spans="2:5">
      <c r="B50" s="53">
        <v>44328</v>
      </c>
      <c r="C50">
        <v>1005</v>
      </c>
      <c r="D50" t="s">
        <v>145</v>
      </c>
      <c r="E50">
        <v>22</v>
      </c>
    </row>
    <row r="51" spans="2:5">
      <c r="B51" s="53">
        <v>44328</v>
      </c>
      <c r="C51">
        <v>1006</v>
      </c>
      <c r="D51" t="s">
        <v>145</v>
      </c>
      <c r="E51">
        <v>10</v>
      </c>
    </row>
    <row r="52" spans="2:5">
      <c r="B52" s="53">
        <v>44329</v>
      </c>
      <c r="C52">
        <v>1002</v>
      </c>
      <c r="D52" t="s">
        <v>144</v>
      </c>
      <c r="E52">
        <v>15</v>
      </c>
    </row>
    <row r="53" spans="2:5">
      <c r="B53" s="53">
        <v>44329</v>
      </c>
      <c r="C53">
        <v>1003</v>
      </c>
      <c r="D53" t="s">
        <v>144</v>
      </c>
      <c r="E53">
        <v>10</v>
      </c>
    </row>
    <row r="54" spans="2:5">
      <c r="B54" s="53">
        <v>44329</v>
      </c>
      <c r="C54">
        <v>1004</v>
      </c>
      <c r="D54" t="s">
        <v>144</v>
      </c>
      <c r="E54">
        <v>18</v>
      </c>
    </row>
    <row r="55" spans="2:5">
      <c r="B55" s="53">
        <v>44329</v>
      </c>
      <c r="C55">
        <v>1005</v>
      </c>
      <c r="D55" t="s">
        <v>144</v>
      </c>
      <c r="E55">
        <v>3</v>
      </c>
    </row>
    <row r="56" spans="2:5">
      <c r="B56" s="53">
        <v>44329</v>
      </c>
      <c r="C56">
        <v>1006</v>
      </c>
      <c r="D56" t="s">
        <v>144</v>
      </c>
      <c r="E56">
        <v>8</v>
      </c>
    </row>
    <row r="57" spans="2:5">
      <c r="B57" s="53">
        <v>44329</v>
      </c>
      <c r="C57">
        <v>1002</v>
      </c>
      <c r="D57" t="s">
        <v>146</v>
      </c>
      <c r="E57">
        <v>24</v>
      </c>
    </row>
    <row r="58" spans="2:5">
      <c r="B58" s="53">
        <v>44329</v>
      </c>
      <c r="C58">
        <v>1003</v>
      </c>
      <c r="D58" t="s">
        <v>146</v>
      </c>
      <c r="E58">
        <v>24</v>
      </c>
    </row>
    <row r="59" spans="2:5">
      <c r="B59" s="53">
        <v>44329</v>
      </c>
      <c r="C59">
        <v>1004</v>
      </c>
      <c r="D59" t="s">
        <v>146</v>
      </c>
      <c r="E59">
        <v>14</v>
      </c>
    </row>
    <row r="60" spans="2:5">
      <c r="B60" s="53">
        <v>44329</v>
      </c>
      <c r="C60">
        <v>1005</v>
      </c>
      <c r="D60" t="s">
        <v>146</v>
      </c>
      <c r="E60">
        <v>20</v>
      </c>
    </row>
    <row r="61" spans="2:5">
      <c r="B61" s="53">
        <v>44329</v>
      </c>
      <c r="C61">
        <v>1006</v>
      </c>
      <c r="D61" t="s">
        <v>146</v>
      </c>
      <c r="E61">
        <v>17</v>
      </c>
    </row>
    <row r="62" spans="2:5">
      <c r="B62" s="53">
        <v>44329</v>
      </c>
      <c r="C62">
        <v>1002</v>
      </c>
      <c r="D62" t="s">
        <v>145</v>
      </c>
      <c r="E62">
        <v>18</v>
      </c>
    </row>
    <row r="63" spans="2:5">
      <c r="B63" s="53">
        <v>44329</v>
      </c>
      <c r="C63">
        <v>1003</v>
      </c>
      <c r="D63" t="s">
        <v>145</v>
      </c>
      <c r="E63">
        <v>11</v>
      </c>
    </row>
    <row r="64" spans="2:5">
      <c r="B64" s="53">
        <v>44329</v>
      </c>
      <c r="C64">
        <v>1004</v>
      </c>
      <c r="D64" t="s">
        <v>145</v>
      </c>
      <c r="E64">
        <v>25</v>
      </c>
    </row>
    <row r="65" spans="2:5">
      <c r="B65" s="53">
        <v>44329</v>
      </c>
      <c r="C65">
        <v>1005</v>
      </c>
      <c r="D65" t="s">
        <v>145</v>
      </c>
      <c r="E65">
        <v>23</v>
      </c>
    </row>
    <row r="66" spans="2:5">
      <c r="B66" s="53">
        <v>44329</v>
      </c>
      <c r="C66">
        <v>1006</v>
      </c>
      <c r="D66" t="s">
        <v>145</v>
      </c>
      <c r="E66">
        <v>7</v>
      </c>
    </row>
    <row r="67" spans="2:5">
      <c r="B67" s="53">
        <v>44330</v>
      </c>
      <c r="C67">
        <v>1002</v>
      </c>
      <c r="D67" t="s">
        <v>144</v>
      </c>
      <c r="E67">
        <v>16</v>
      </c>
    </row>
    <row r="68" spans="2:5">
      <c r="B68" s="53">
        <v>44330</v>
      </c>
      <c r="C68">
        <v>1003</v>
      </c>
      <c r="D68" t="s">
        <v>144</v>
      </c>
      <c r="E68">
        <v>9</v>
      </c>
    </row>
    <row r="69" spans="2:5">
      <c r="B69" s="53">
        <v>44330</v>
      </c>
      <c r="C69">
        <v>1004</v>
      </c>
      <c r="D69" t="s">
        <v>144</v>
      </c>
      <c r="E69">
        <v>27</v>
      </c>
    </row>
    <row r="70" spans="2:5">
      <c r="B70" s="53">
        <v>44330</v>
      </c>
      <c r="C70">
        <v>1005</v>
      </c>
      <c r="D70" t="s">
        <v>144</v>
      </c>
      <c r="E70">
        <v>3</v>
      </c>
    </row>
    <row r="71" spans="2:5">
      <c r="B71" s="53">
        <v>44330</v>
      </c>
      <c r="C71">
        <v>1006</v>
      </c>
      <c r="D71" t="s">
        <v>144</v>
      </c>
      <c r="E71">
        <v>8</v>
      </c>
    </row>
    <row r="72" spans="2:5">
      <c r="B72" s="53">
        <v>44330</v>
      </c>
      <c r="C72">
        <v>1002</v>
      </c>
      <c r="D72" t="s">
        <v>146</v>
      </c>
      <c r="E72">
        <v>23</v>
      </c>
    </row>
    <row r="73" spans="2:5">
      <c r="B73" s="53">
        <v>44330</v>
      </c>
      <c r="C73">
        <v>1003</v>
      </c>
      <c r="D73" t="s">
        <v>146</v>
      </c>
      <c r="E73">
        <v>28</v>
      </c>
    </row>
    <row r="74" spans="2:5">
      <c r="B74" s="53">
        <v>44330</v>
      </c>
      <c r="C74">
        <v>1004</v>
      </c>
      <c r="D74" t="s">
        <v>146</v>
      </c>
      <c r="E74">
        <v>17</v>
      </c>
    </row>
    <row r="75" spans="2:5">
      <c r="B75" s="53">
        <v>44330</v>
      </c>
      <c r="C75">
        <v>1005</v>
      </c>
      <c r="D75" t="s">
        <v>146</v>
      </c>
      <c r="E75">
        <v>25</v>
      </c>
    </row>
    <row r="76" spans="2:5">
      <c r="B76" s="53">
        <v>44330</v>
      </c>
      <c r="C76">
        <v>1006</v>
      </c>
      <c r="D76" t="s">
        <v>146</v>
      </c>
      <c r="E76">
        <v>27</v>
      </c>
    </row>
    <row r="77" spans="2:5">
      <c r="B77" s="53">
        <v>44330</v>
      </c>
      <c r="C77">
        <v>1002</v>
      </c>
      <c r="D77" t="s">
        <v>145</v>
      </c>
      <c r="E77">
        <v>26</v>
      </c>
    </row>
    <row r="78" spans="2:5">
      <c r="B78" s="53">
        <v>44330</v>
      </c>
      <c r="C78">
        <v>1003</v>
      </c>
      <c r="D78" t="s">
        <v>145</v>
      </c>
      <c r="E78">
        <v>13</v>
      </c>
    </row>
    <row r="79" spans="2:5">
      <c r="B79" s="53">
        <v>44330</v>
      </c>
      <c r="C79">
        <v>1004</v>
      </c>
      <c r="D79" t="s">
        <v>145</v>
      </c>
      <c r="E79">
        <v>23</v>
      </c>
    </row>
    <row r="80" spans="2:5">
      <c r="B80" s="53">
        <v>44330</v>
      </c>
      <c r="C80">
        <v>1005</v>
      </c>
      <c r="D80" t="s">
        <v>145</v>
      </c>
      <c r="E80">
        <v>30</v>
      </c>
    </row>
    <row r="81" spans="2:5">
      <c r="B81" s="53">
        <v>44330</v>
      </c>
      <c r="C81">
        <v>1006</v>
      </c>
      <c r="D81" t="s">
        <v>145</v>
      </c>
      <c r="E81">
        <v>4</v>
      </c>
    </row>
  </sheetData>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2622A-0509-4C54-AC0E-F4D625198715}">
  <sheetPr>
    <tabColor rgb="FFFF0000"/>
  </sheetPr>
  <dimension ref="B1:T81"/>
  <sheetViews>
    <sheetView zoomScale="85" zoomScaleNormal="85" workbookViewId="0"/>
  </sheetViews>
  <sheetFormatPr defaultColWidth="8.85546875" defaultRowHeight="15"/>
  <cols>
    <col min="1" max="1" width="1" customWidth="1"/>
    <col min="3" max="3" width="14" bestFit="1" customWidth="1"/>
    <col min="4" max="4" width="11.42578125" bestFit="1" customWidth="1"/>
    <col min="5" max="5" width="21.28515625" bestFit="1" customWidth="1"/>
    <col min="6" max="6" width="1.42578125" customWidth="1"/>
    <col min="7" max="7" width="24.85546875" bestFit="1" customWidth="1"/>
    <col min="8" max="10" width="11.7109375" bestFit="1" customWidth="1"/>
    <col min="11" max="11" width="11.28515625" bestFit="1" customWidth="1"/>
    <col min="12" max="12" width="1.42578125" customWidth="1"/>
  </cols>
  <sheetData>
    <row r="1" spans="2:20" ht="5.25" customHeight="1"/>
    <row r="2" spans="2:20">
      <c r="B2" s="38" t="s">
        <v>248</v>
      </c>
      <c r="C2" s="38" t="s">
        <v>152</v>
      </c>
    </row>
    <row r="3" spans="2:20" ht="6" customHeight="1"/>
    <row r="4" spans="2:20">
      <c r="G4" s="38" t="s">
        <v>139</v>
      </c>
      <c r="H4" t="str">
        <f>G8&amp;" by "&amp;G9&amp;" and "&amp;H8&amp;" for "&amp;G6&amp;" = "&amp;H6</f>
        <v>Total Clicks on Auto Listing by Date and Web Site for Vin Number = 1002</v>
      </c>
    </row>
    <row r="5" spans="2:20" ht="6" customHeight="1"/>
    <row r="6" spans="2:20">
      <c r="B6" s="38" t="s">
        <v>0</v>
      </c>
      <c r="C6" s="38" t="s">
        <v>142</v>
      </c>
      <c r="D6" s="38" t="s">
        <v>143</v>
      </c>
      <c r="E6" s="38" t="s">
        <v>148</v>
      </c>
      <c r="G6" s="49" t="s">
        <v>142</v>
      </c>
      <c r="H6" s="105">
        <v>1002</v>
      </c>
    </row>
    <row r="7" spans="2:20">
      <c r="B7" s="53">
        <v>44326</v>
      </c>
      <c r="C7">
        <v>1002</v>
      </c>
      <c r="D7" t="s">
        <v>144</v>
      </c>
      <c r="E7">
        <v>8</v>
      </c>
    </row>
    <row r="8" spans="2:20">
      <c r="B8" s="53">
        <v>44326</v>
      </c>
      <c r="C8">
        <v>1003</v>
      </c>
      <c r="D8" t="s">
        <v>144</v>
      </c>
      <c r="E8">
        <v>2</v>
      </c>
      <c r="G8" s="49" t="s">
        <v>149</v>
      </c>
      <c r="H8" s="49" t="s">
        <v>143</v>
      </c>
    </row>
    <row r="9" spans="2:20">
      <c r="B9" s="53">
        <v>44326</v>
      </c>
      <c r="C9">
        <v>1004</v>
      </c>
      <c r="D9" t="s">
        <v>144</v>
      </c>
      <c r="E9">
        <v>4</v>
      </c>
      <c r="G9" s="49" t="s">
        <v>0</v>
      </c>
      <c r="H9" s="57" t="s">
        <v>144</v>
      </c>
      <c r="I9" s="57" t="s">
        <v>145</v>
      </c>
      <c r="J9" s="57" t="s">
        <v>146</v>
      </c>
      <c r="K9" s="57" t="s">
        <v>36</v>
      </c>
    </row>
    <row r="10" spans="2:20">
      <c r="B10" s="53">
        <v>44326</v>
      </c>
      <c r="C10">
        <v>1005</v>
      </c>
      <c r="D10" t="s">
        <v>144</v>
      </c>
      <c r="E10">
        <v>0</v>
      </c>
      <c r="G10" s="53">
        <v>44326</v>
      </c>
      <c r="H10" s="55">
        <v>8</v>
      </c>
      <c r="I10" s="55">
        <v>11</v>
      </c>
      <c r="J10" s="55">
        <v>19</v>
      </c>
      <c r="K10" s="55">
        <v>38</v>
      </c>
    </row>
    <row r="11" spans="2:20">
      <c r="B11" s="53">
        <v>44326</v>
      </c>
      <c r="C11">
        <v>1006</v>
      </c>
      <c r="D11" t="s">
        <v>144</v>
      </c>
      <c r="E11">
        <v>22</v>
      </c>
      <c r="G11" s="53">
        <v>44327</v>
      </c>
      <c r="H11" s="55">
        <v>8</v>
      </c>
      <c r="I11" s="55">
        <v>10</v>
      </c>
      <c r="J11" s="55">
        <v>18</v>
      </c>
      <c r="K11" s="55">
        <v>36</v>
      </c>
    </row>
    <row r="12" spans="2:20">
      <c r="B12" s="53">
        <v>44326</v>
      </c>
      <c r="C12">
        <v>1002</v>
      </c>
      <c r="D12" t="s">
        <v>146</v>
      </c>
      <c r="E12">
        <v>19</v>
      </c>
      <c r="G12" s="53">
        <v>44328</v>
      </c>
      <c r="H12" s="55">
        <v>10</v>
      </c>
      <c r="I12" s="55">
        <v>13</v>
      </c>
      <c r="J12" s="55">
        <v>19</v>
      </c>
      <c r="K12" s="55">
        <v>42</v>
      </c>
    </row>
    <row r="13" spans="2:20">
      <c r="B13" s="53">
        <v>44326</v>
      </c>
      <c r="C13">
        <v>1003</v>
      </c>
      <c r="D13" t="s">
        <v>146</v>
      </c>
      <c r="E13">
        <v>9</v>
      </c>
      <c r="G13" s="53">
        <v>44329</v>
      </c>
      <c r="H13" s="55">
        <v>15</v>
      </c>
      <c r="I13" s="55">
        <v>18</v>
      </c>
      <c r="J13" s="55">
        <v>24</v>
      </c>
      <c r="K13" s="55">
        <v>57</v>
      </c>
    </row>
    <row r="14" spans="2:20">
      <c r="B14" s="53">
        <v>44326</v>
      </c>
      <c r="C14">
        <v>1004</v>
      </c>
      <c r="D14" t="s">
        <v>146</v>
      </c>
      <c r="E14">
        <v>1</v>
      </c>
      <c r="G14" s="53">
        <v>44330</v>
      </c>
      <c r="H14" s="55">
        <v>16</v>
      </c>
      <c r="I14" s="55">
        <v>26</v>
      </c>
      <c r="J14" s="55">
        <v>23</v>
      </c>
      <c r="K14" s="55">
        <v>65</v>
      </c>
      <c r="S14" s="38" t="s">
        <v>422</v>
      </c>
    </row>
    <row r="15" spans="2:20">
      <c r="B15" s="53">
        <v>44326</v>
      </c>
      <c r="C15">
        <v>1005</v>
      </c>
      <c r="D15" t="s">
        <v>146</v>
      </c>
      <c r="E15">
        <v>11</v>
      </c>
      <c r="G15" s="53" t="s">
        <v>36</v>
      </c>
      <c r="H15" s="55">
        <v>57</v>
      </c>
      <c r="I15" s="55">
        <v>78</v>
      </c>
      <c r="J15" s="55">
        <v>103</v>
      </c>
      <c r="K15" s="55">
        <v>238</v>
      </c>
    </row>
    <row r="16" spans="2:20">
      <c r="B16" s="53">
        <v>44326</v>
      </c>
      <c r="C16">
        <v>1006</v>
      </c>
      <c r="D16" t="s">
        <v>146</v>
      </c>
      <c r="E16">
        <v>7</v>
      </c>
      <c r="S16" s="38" t="s">
        <v>16</v>
      </c>
      <c r="T16" s="38" t="s">
        <v>147</v>
      </c>
    </row>
    <row r="17" spans="2:20">
      <c r="B17" s="53">
        <v>44326</v>
      </c>
      <c r="C17">
        <v>1002</v>
      </c>
      <c r="D17" t="s">
        <v>145</v>
      </c>
      <c r="E17">
        <v>11</v>
      </c>
      <c r="S17" s="106">
        <v>0.16666666666666666</v>
      </c>
      <c r="T17">
        <v>2</v>
      </c>
    </row>
    <row r="18" spans="2:20">
      <c r="B18" s="53">
        <v>44326</v>
      </c>
      <c r="C18">
        <v>1003</v>
      </c>
      <c r="D18" t="s">
        <v>145</v>
      </c>
      <c r="E18">
        <v>1</v>
      </c>
      <c r="S18" s="106">
        <v>0.70833333333333337</v>
      </c>
      <c r="T18">
        <v>8</v>
      </c>
    </row>
    <row r="19" spans="2:20">
      <c r="B19" s="53">
        <v>44326</v>
      </c>
      <c r="C19">
        <v>1004</v>
      </c>
      <c r="D19" t="s">
        <v>145</v>
      </c>
      <c r="E19">
        <v>21</v>
      </c>
      <c r="S19" s="106">
        <v>0.875</v>
      </c>
      <c r="T19">
        <v>4</v>
      </c>
    </row>
    <row r="20" spans="2:20">
      <c r="B20" s="53">
        <v>44326</v>
      </c>
      <c r="C20">
        <v>1005</v>
      </c>
      <c r="D20" t="s">
        <v>145</v>
      </c>
      <c r="E20">
        <v>7</v>
      </c>
      <c r="S20" s="106">
        <v>0.91666666666666663</v>
      </c>
      <c r="T20">
        <v>5</v>
      </c>
    </row>
    <row r="21" spans="2:20">
      <c r="B21" s="53">
        <v>44326</v>
      </c>
      <c r="C21">
        <v>1006</v>
      </c>
      <c r="D21" t="s">
        <v>145</v>
      </c>
      <c r="E21">
        <v>8</v>
      </c>
    </row>
    <row r="22" spans="2:20">
      <c r="B22" s="53">
        <v>44327</v>
      </c>
      <c r="C22">
        <v>1002</v>
      </c>
      <c r="D22" t="s">
        <v>144</v>
      </c>
      <c r="E22">
        <v>8</v>
      </c>
    </row>
    <row r="23" spans="2:20">
      <c r="B23" s="53">
        <v>44327</v>
      </c>
      <c r="C23">
        <v>1003</v>
      </c>
      <c r="D23" t="s">
        <v>144</v>
      </c>
      <c r="E23">
        <v>0</v>
      </c>
    </row>
    <row r="24" spans="2:20">
      <c r="B24" s="53">
        <v>44327</v>
      </c>
      <c r="C24">
        <v>1004</v>
      </c>
      <c r="D24" t="s">
        <v>144</v>
      </c>
      <c r="E24">
        <v>13</v>
      </c>
    </row>
    <row r="25" spans="2:20">
      <c r="B25" s="53">
        <v>44327</v>
      </c>
      <c r="C25">
        <v>1005</v>
      </c>
      <c r="D25" t="s">
        <v>144</v>
      </c>
      <c r="E25">
        <v>3</v>
      </c>
    </row>
    <row r="26" spans="2:20">
      <c r="B26" s="53">
        <v>44327</v>
      </c>
      <c r="C26">
        <v>1006</v>
      </c>
      <c r="D26" t="s">
        <v>144</v>
      </c>
      <c r="E26">
        <v>18</v>
      </c>
    </row>
    <row r="27" spans="2:20">
      <c r="B27" s="53">
        <v>44327</v>
      </c>
      <c r="C27">
        <v>1002</v>
      </c>
      <c r="D27" t="s">
        <v>146</v>
      </c>
      <c r="E27">
        <v>18</v>
      </c>
    </row>
    <row r="28" spans="2:20">
      <c r="B28" s="53">
        <v>44327</v>
      </c>
      <c r="C28">
        <v>1003</v>
      </c>
      <c r="D28" t="s">
        <v>146</v>
      </c>
      <c r="E28">
        <v>19</v>
      </c>
    </row>
    <row r="29" spans="2:20">
      <c r="B29" s="53">
        <v>44327</v>
      </c>
      <c r="C29">
        <v>1004</v>
      </c>
      <c r="D29" t="s">
        <v>146</v>
      </c>
      <c r="E29">
        <v>2</v>
      </c>
    </row>
    <row r="30" spans="2:20">
      <c r="B30" s="53">
        <v>44327</v>
      </c>
      <c r="C30">
        <v>1005</v>
      </c>
      <c r="D30" t="s">
        <v>146</v>
      </c>
      <c r="E30">
        <v>17</v>
      </c>
    </row>
    <row r="31" spans="2:20">
      <c r="B31" s="53">
        <v>44327</v>
      </c>
      <c r="C31">
        <v>1006</v>
      </c>
      <c r="D31" t="s">
        <v>146</v>
      </c>
      <c r="E31">
        <v>9</v>
      </c>
    </row>
    <row r="32" spans="2:20">
      <c r="B32" s="53">
        <v>44327</v>
      </c>
      <c r="C32">
        <v>1002</v>
      </c>
      <c r="D32" t="s">
        <v>145</v>
      </c>
      <c r="E32">
        <v>10</v>
      </c>
    </row>
    <row r="33" spans="2:5">
      <c r="B33" s="53">
        <v>44327</v>
      </c>
      <c r="C33">
        <v>1003</v>
      </c>
      <c r="D33" t="s">
        <v>145</v>
      </c>
      <c r="E33">
        <v>5</v>
      </c>
    </row>
    <row r="34" spans="2:5">
      <c r="B34" s="53">
        <v>44327</v>
      </c>
      <c r="C34">
        <v>1004</v>
      </c>
      <c r="D34" t="s">
        <v>145</v>
      </c>
      <c r="E34">
        <v>23</v>
      </c>
    </row>
    <row r="35" spans="2:5">
      <c r="B35" s="53">
        <v>44327</v>
      </c>
      <c r="C35">
        <v>1005</v>
      </c>
      <c r="D35" t="s">
        <v>145</v>
      </c>
      <c r="E35">
        <v>13</v>
      </c>
    </row>
    <row r="36" spans="2:5">
      <c r="B36" s="53">
        <v>44327</v>
      </c>
      <c r="C36">
        <v>1006</v>
      </c>
      <c r="D36" t="s">
        <v>145</v>
      </c>
      <c r="E36">
        <v>14</v>
      </c>
    </row>
    <row r="37" spans="2:5">
      <c r="B37" s="53">
        <v>44328</v>
      </c>
      <c r="C37">
        <v>1002</v>
      </c>
      <c r="D37" t="s">
        <v>144</v>
      </c>
      <c r="E37">
        <v>10</v>
      </c>
    </row>
    <row r="38" spans="2:5">
      <c r="B38" s="53">
        <v>44328</v>
      </c>
      <c r="C38">
        <v>1003</v>
      </c>
      <c r="D38" t="s">
        <v>144</v>
      </c>
      <c r="E38">
        <v>2</v>
      </c>
    </row>
    <row r="39" spans="2:5">
      <c r="B39" s="53">
        <v>44328</v>
      </c>
      <c r="C39">
        <v>1004</v>
      </c>
      <c r="D39" t="s">
        <v>144</v>
      </c>
      <c r="E39">
        <v>13</v>
      </c>
    </row>
    <row r="40" spans="2:5">
      <c r="B40" s="53">
        <v>44328</v>
      </c>
      <c r="C40">
        <v>1005</v>
      </c>
      <c r="D40" t="s">
        <v>144</v>
      </c>
      <c r="E40">
        <v>7</v>
      </c>
    </row>
    <row r="41" spans="2:5">
      <c r="B41" s="53">
        <v>44328</v>
      </c>
      <c r="C41">
        <v>1006</v>
      </c>
      <c r="D41" t="s">
        <v>144</v>
      </c>
      <c r="E41">
        <v>13</v>
      </c>
    </row>
    <row r="42" spans="2:5">
      <c r="B42" s="53">
        <v>44328</v>
      </c>
      <c r="C42">
        <v>1002</v>
      </c>
      <c r="D42" t="s">
        <v>146</v>
      </c>
      <c r="E42">
        <v>19</v>
      </c>
    </row>
    <row r="43" spans="2:5">
      <c r="B43" s="53">
        <v>44328</v>
      </c>
      <c r="C43">
        <v>1003</v>
      </c>
      <c r="D43" t="s">
        <v>146</v>
      </c>
      <c r="E43">
        <v>26</v>
      </c>
    </row>
    <row r="44" spans="2:5">
      <c r="B44" s="53">
        <v>44328</v>
      </c>
      <c r="C44">
        <v>1004</v>
      </c>
      <c r="D44" t="s">
        <v>146</v>
      </c>
      <c r="E44">
        <v>4</v>
      </c>
    </row>
    <row r="45" spans="2:5">
      <c r="B45" s="53">
        <v>44328</v>
      </c>
      <c r="C45">
        <v>1005</v>
      </c>
      <c r="D45" t="s">
        <v>146</v>
      </c>
      <c r="E45">
        <v>21</v>
      </c>
    </row>
    <row r="46" spans="2:5">
      <c r="B46" s="53">
        <v>44328</v>
      </c>
      <c r="C46">
        <v>1006</v>
      </c>
      <c r="D46" t="s">
        <v>146</v>
      </c>
      <c r="E46">
        <v>9</v>
      </c>
    </row>
    <row r="47" spans="2:5">
      <c r="B47" s="53">
        <v>44328</v>
      </c>
      <c r="C47">
        <v>1002</v>
      </c>
      <c r="D47" t="s">
        <v>145</v>
      </c>
      <c r="E47">
        <v>13</v>
      </c>
    </row>
    <row r="48" spans="2:5">
      <c r="B48" s="53">
        <v>44328</v>
      </c>
      <c r="C48">
        <v>1003</v>
      </c>
      <c r="D48" t="s">
        <v>145</v>
      </c>
      <c r="E48">
        <v>11</v>
      </c>
    </row>
    <row r="49" spans="2:5">
      <c r="B49" s="53">
        <v>44328</v>
      </c>
      <c r="C49">
        <v>1004</v>
      </c>
      <c r="D49" t="s">
        <v>145</v>
      </c>
      <c r="E49">
        <v>24</v>
      </c>
    </row>
    <row r="50" spans="2:5">
      <c r="B50" s="53">
        <v>44328</v>
      </c>
      <c r="C50">
        <v>1005</v>
      </c>
      <c r="D50" t="s">
        <v>145</v>
      </c>
      <c r="E50">
        <v>22</v>
      </c>
    </row>
    <row r="51" spans="2:5">
      <c r="B51" s="53">
        <v>44328</v>
      </c>
      <c r="C51">
        <v>1006</v>
      </c>
      <c r="D51" t="s">
        <v>145</v>
      </c>
      <c r="E51">
        <v>10</v>
      </c>
    </row>
    <row r="52" spans="2:5">
      <c r="B52" s="53">
        <v>44329</v>
      </c>
      <c r="C52">
        <v>1002</v>
      </c>
      <c r="D52" t="s">
        <v>144</v>
      </c>
      <c r="E52">
        <v>15</v>
      </c>
    </row>
    <row r="53" spans="2:5">
      <c r="B53" s="53">
        <v>44329</v>
      </c>
      <c r="C53">
        <v>1003</v>
      </c>
      <c r="D53" t="s">
        <v>144</v>
      </c>
      <c r="E53">
        <v>10</v>
      </c>
    </row>
    <row r="54" spans="2:5">
      <c r="B54" s="53">
        <v>44329</v>
      </c>
      <c r="C54">
        <v>1004</v>
      </c>
      <c r="D54" t="s">
        <v>144</v>
      </c>
      <c r="E54">
        <v>18</v>
      </c>
    </row>
    <row r="55" spans="2:5">
      <c r="B55" s="53">
        <v>44329</v>
      </c>
      <c r="C55">
        <v>1005</v>
      </c>
      <c r="D55" t="s">
        <v>144</v>
      </c>
      <c r="E55">
        <v>3</v>
      </c>
    </row>
    <row r="56" spans="2:5">
      <c r="B56" s="53">
        <v>44329</v>
      </c>
      <c r="C56">
        <v>1006</v>
      </c>
      <c r="D56" t="s">
        <v>144</v>
      </c>
      <c r="E56">
        <v>8</v>
      </c>
    </row>
    <row r="57" spans="2:5">
      <c r="B57" s="53">
        <v>44329</v>
      </c>
      <c r="C57">
        <v>1002</v>
      </c>
      <c r="D57" t="s">
        <v>146</v>
      </c>
      <c r="E57">
        <v>24</v>
      </c>
    </row>
    <row r="58" spans="2:5">
      <c r="B58" s="53">
        <v>44329</v>
      </c>
      <c r="C58">
        <v>1003</v>
      </c>
      <c r="D58" t="s">
        <v>146</v>
      </c>
      <c r="E58">
        <v>24</v>
      </c>
    </row>
    <row r="59" spans="2:5">
      <c r="B59" s="53">
        <v>44329</v>
      </c>
      <c r="C59">
        <v>1004</v>
      </c>
      <c r="D59" t="s">
        <v>146</v>
      </c>
      <c r="E59">
        <v>14</v>
      </c>
    </row>
    <row r="60" spans="2:5">
      <c r="B60" s="53">
        <v>44329</v>
      </c>
      <c r="C60">
        <v>1005</v>
      </c>
      <c r="D60" t="s">
        <v>146</v>
      </c>
      <c r="E60">
        <v>20</v>
      </c>
    </row>
    <row r="61" spans="2:5">
      <c r="B61" s="53">
        <v>44329</v>
      </c>
      <c r="C61">
        <v>1006</v>
      </c>
      <c r="D61" t="s">
        <v>146</v>
      </c>
      <c r="E61">
        <v>17</v>
      </c>
    </row>
    <row r="62" spans="2:5">
      <c r="B62" s="53">
        <v>44329</v>
      </c>
      <c r="C62">
        <v>1002</v>
      </c>
      <c r="D62" t="s">
        <v>145</v>
      </c>
      <c r="E62">
        <v>18</v>
      </c>
    </row>
    <row r="63" spans="2:5">
      <c r="B63" s="53">
        <v>44329</v>
      </c>
      <c r="C63">
        <v>1003</v>
      </c>
      <c r="D63" t="s">
        <v>145</v>
      </c>
      <c r="E63">
        <v>11</v>
      </c>
    </row>
    <row r="64" spans="2:5">
      <c r="B64" s="53">
        <v>44329</v>
      </c>
      <c r="C64">
        <v>1004</v>
      </c>
      <c r="D64" t="s">
        <v>145</v>
      </c>
      <c r="E64">
        <v>25</v>
      </c>
    </row>
    <row r="65" spans="2:5">
      <c r="B65" s="53">
        <v>44329</v>
      </c>
      <c r="C65">
        <v>1005</v>
      </c>
      <c r="D65" t="s">
        <v>145</v>
      </c>
      <c r="E65">
        <v>23</v>
      </c>
    </row>
    <row r="66" spans="2:5">
      <c r="B66" s="53">
        <v>44329</v>
      </c>
      <c r="C66">
        <v>1006</v>
      </c>
      <c r="D66" t="s">
        <v>145</v>
      </c>
      <c r="E66">
        <v>7</v>
      </c>
    </row>
    <row r="67" spans="2:5">
      <c r="B67" s="53">
        <v>44330</v>
      </c>
      <c r="C67">
        <v>1002</v>
      </c>
      <c r="D67" t="s">
        <v>144</v>
      </c>
      <c r="E67">
        <v>16</v>
      </c>
    </row>
    <row r="68" spans="2:5">
      <c r="B68" s="53">
        <v>44330</v>
      </c>
      <c r="C68">
        <v>1003</v>
      </c>
      <c r="D68" t="s">
        <v>144</v>
      </c>
      <c r="E68">
        <v>9</v>
      </c>
    </row>
    <row r="69" spans="2:5">
      <c r="B69" s="53">
        <v>44330</v>
      </c>
      <c r="C69">
        <v>1004</v>
      </c>
      <c r="D69" t="s">
        <v>144</v>
      </c>
      <c r="E69">
        <v>27</v>
      </c>
    </row>
    <row r="70" spans="2:5">
      <c r="B70" s="53">
        <v>44330</v>
      </c>
      <c r="C70">
        <v>1005</v>
      </c>
      <c r="D70" t="s">
        <v>144</v>
      </c>
      <c r="E70">
        <v>3</v>
      </c>
    </row>
    <row r="71" spans="2:5">
      <c r="B71" s="53">
        <v>44330</v>
      </c>
      <c r="C71">
        <v>1006</v>
      </c>
      <c r="D71" t="s">
        <v>144</v>
      </c>
      <c r="E71">
        <v>8</v>
      </c>
    </row>
    <row r="72" spans="2:5">
      <c r="B72" s="53">
        <v>44330</v>
      </c>
      <c r="C72">
        <v>1002</v>
      </c>
      <c r="D72" t="s">
        <v>146</v>
      </c>
      <c r="E72">
        <v>23</v>
      </c>
    </row>
    <row r="73" spans="2:5">
      <c r="B73" s="53">
        <v>44330</v>
      </c>
      <c r="C73">
        <v>1003</v>
      </c>
      <c r="D73" t="s">
        <v>146</v>
      </c>
      <c r="E73">
        <v>28</v>
      </c>
    </row>
    <row r="74" spans="2:5">
      <c r="B74" s="53">
        <v>44330</v>
      </c>
      <c r="C74">
        <v>1004</v>
      </c>
      <c r="D74" t="s">
        <v>146</v>
      </c>
      <c r="E74">
        <v>17</v>
      </c>
    </row>
    <row r="75" spans="2:5">
      <c r="B75" s="53">
        <v>44330</v>
      </c>
      <c r="C75">
        <v>1005</v>
      </c>
      <c r="D75" t="s">
        <v>146</v>
      </c>
      <c r="E75">
        <v>25</v>
      </c>
    </row>
    <row r="76" spans="2:5">
      <c r="B76" s="53">
        <v>44330</v>
      </c>
      <c r="C76">
        <v>1006</v>
      </c>
      <c r="D76" t="s">
        <v>146</v>
      </c>
      <c r="E76">
        <v>27</v>
      </c>
    </row>
    <row r="77" spans="2:5">
      <c r="B77" s="53">
        <v>44330</v>
      </c>
      <c r="C77">
        <v>1002</v>
      </c>
      <c r="D77" t="s">
        <v>145</v>
      </c>
      <c r="E77">
        <v>26</v>
      </c>
    </row>
    <row r="78" spans="2:5">
      <c r="B78" s="53">
        <v>44330</v>
      </c>
      <c r="C78">
        <v>1003</v>
      </c>
      <c r="D78" t="s">
        <v>145</v>
      </c>
      <c r="E78">
        <v>13</v>
      </c>
    </row>
    <row r="79" spans="2:5">
      <c r="B79" s="53">
        <v>44330</v>
      </c>
      <c r="C79">
        <v>1004</v>
      </c>
      <c r="D79" t="s">
        <v>145</v>
      </c>
      <c r="E79">
        <v>23</v>
      </c>
    </row>
    <row r="80" spans="2:5">
      <c r="B80" s="53">
        <v>44330</v>
      </c>
      <c r="C80">
        <v>1005</v>
      </c>
      <c r="D80" t="s">
        <v>145</v>
      </c>
      <c r="E80">
        <v>30</v>
      </c>
    </row>
    <row r="81" spans="2:5">
      <c r="B81" s="53">
        <v>44330</v>
      </c>
      <c r="C81">
        <v>1006</v>
      </c>
      <c r="D81" t="s">
        <v>145</v>
      </c>
      <c r="E81">
        <v>4</v>
      </c>
    </row>
  </sheetData>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D0465-CAF9-4F81-82C6-2050E9E282A9}">
  <sheetPr>
    <tabColor rgb="FFFFFF00"/>
  </sheetPr>
  <dimension ref="B1:L33"/>
  <sheetViews>
    <sheetView zoomScale="115" zoomScaleNormal="115" workbookViewId="0"/>
  </sheetViews>
  <sheetFormatPr defaultColWidth="8.85546875" defaultRowHeight="15"/>
  <cols>
    <col min="1" max="1" width="2.140625" customWidth="1"/>
    <col min="2" max="2" width="7.42578125" customWidth="1"/>
    <col min="3" max="3" width="7.85546875" customWidth="1"/>
    <col min="4" max="4" width="7.140625" customWidth="1"/>
    <col min="5" max="5" width="2.42578125" customWidth="1"/>
    <col min="6" max="6" width="52" customWidth="1"/>
    <col min="7" max="7" width="10.85546875" bestFit="1" customWidth="1"/>
    <col min="8" max="8" width="1.7109375" customWidth="1"/>
    <col min="9" max="9" width="25.85546875" bestFit="1" customWidth="1"/>
    <col min="10" max="10" width="2.28515625" customWidth="1"/>
    <col min="11" max="11" width="10.7109375" customWidth="1"/>
    <col min="12" max="12" width="11.85546875" customWidth="1"/>
  </cols>
  <sheetData>
    <row r="1" spans="2:12" ht="5.25" customHeight="1"/>
    <row r="2" spans="2:12">
      <c r="B2" s="38" t="s">
        <v>261</v>
      </c>
      <c r="C2" s="38" t="s">
        <v>155</v>
      </c>
    </row>
    <row r="3" spans="2:12" ht="4.5" customHeight="1">
      <c r="C3" s="38"/>
      <c r="D3" s="38"/>
    </row>
    <row r="4" spans="2:12">
      <c r="B4" s="122" t="s">
        <v>196</v>
      </c>
      <c r="C4" s="123"/>
      <c r="D4" s="123"/>
      <c r="K4" s="38" t="s">
        <v>139</v>
      </c>
      <c r="L4" t="s">
        <v>151</v>
      </c>
    </row>
    <row r="5" spans="2:12" ht="4.5" customHeight="1"/>
    <row r="6" spans="2:12" ht="39">
      <c r="B6" s="107" t="s">
        <v>197</v>
      </c>
      <c r="C6" s="107" t="s">
        <v>150</v>
      </c>
      <c r="D6" s="107" t="s">
        <v>249</v>
      </c>
    </row>
    <row r="7" spans="2:12">
      <c r="B7" s="108" t="s">
        <v>198</v>
      </c>
      <c r="C7" s="108">
        <v>7</v>
      </c>
      <c r="D7" s="108">
        <v>58</v>
      </c>
    </row>
    <row r="8" spans="2:12">
      <c r="B8" s="125" t="s">
        <v>199</v>
      </c>
      <c r="C8" s="125">
        <v>20</v>
      </c>
      <c r="D8" s="125">
        <v>98</v>
      </c>
    </row>
    <row r="9" spans="2:12">
      <c r="B9" s="108" t="s">
        <v>200</v>
      </c>
      <c r="C9" s="108">
        <v>13</v>
      </c>
      <c r="D9" s="108">
        <v>79</v>
      </c>
    </row>
    <row r="10" spans="2:12">
      <c r="B10" s="108" t="s">
        <v>201</v>
      </c>
      <c r="C10" s="108">
        <v>9</v>
      </c>
      <c r="D10" s="108">
        <v>72</v>
      </c>
    </row>
    <row r="11" spans="2:12">
      <c r="B11" s="108" t="s">
        <v>202</v>
      </c>
      <c r="C11" s="108">
        <v>5</v>
      </c>
      <c r="D11" s="108">
        <v>48</v>
      </c>
    </row>
    <row r="12" spans="2:12">
      <c r="B12" s="108" t="s">
        <v>203</v>
      </c>
      <c r="C12" s="108">
        <v>15</v>
      </c>
      <c r="D12" s="108">
        <v>94</v>
      </c>
    </row>
    <row r="13" spans="2:12">
      <c r="B13" s="108" t="s">
        <v>204</v>
      </c>
      <c r="C13" s="108">
        <v>22</v>
      </c>
      <c r="D13" s="108">
        <v>94</v>
      </c>
    </row>
    <row r="14" spans="2:12">
      <c r="B14" s="108" t="s">
        <v>205</v>
      </c>
      <c r="C14" s="108">
        <v>14</v>
      </c>
      <c r="D14" s="108">
        <v>92</v>
      </c>
    </row>
    <row r="15" spans="2:12">
      <c r="B15" s="108" t="s">
        <v>206</v>
      </c>
      <c r="C15" s="108">
        <v>31</v>
      </c>
      <c r="D15" s="108">
        <v>100</v>
      </c>
    </row>
    <row r="16" spans="2:12">
      <c r="B16" s="108" t="s">
        <v>207</v>
      </c>
      <c r="C16" s="108">
        <v>2</v>
      </c>
      <c r="D16" s="108">
        <v>18</v>
      </c>
    </row>
    <row r="17" spans="2:9">
      <c r="B17" s="108" t="s">
        <v>208</v>
      </c>
      <c r="C17" s="108">
        <v>8</v>
      </c>
      <c r="D17" s="108">
        <v>70</v>
      </c>
    </row>
    <row r="18" spans="2:9">
      <c r="B18" s="108" t="s">
        <v>209</v>
      </c>
      <c r="C18" s="108">
        <v>6</v>
      </c>
      <c r="D18" s="108">
        <v>45</v>
      </c>
    </row>
    <row r="19" spans="2:9">
      <c r="B19" s="125" t="s">
        <v>210</v>
      </c>
      <c r="C19" s="125">
        <v>10</v>
      </c>
      <c r="D19" s="125">
        <v>47</v>
      </c>
    </row>
    <row r="20" spans="2:9">
      <c r="B20" s="108" t="s">
        <v>211</v>
      </c>
      <c r="C20" s="108">
        <v>16</v>
      </c>
      <c r="D20" s="108">
        <v>94</v>
      </c>
    </row>
    <row r="21" spans="2:9">
      <c r="B21" s="108" t="s">
        <v>212</v>
      </c>
      <c r="C21" s="108">
        <v>3</v>
      </c>
      <c r="D21" s="108">
        <v>15</v>
      </c>
    </row>
    <row r="22" spans="2:9">
      <c r="B22" s="108" t="s">
        <v>213</v>
      </c>
      <c r="C22" s="108">
        <v>24</v>
      </c>
      <c r="D22" s="108">
        <v>100</v>
      </c>
    </row>
    <row r="23" spans="2:9">
      <c r="B23" s="108" t="s">
        <v>214</v>
      </c>
      <c r="C23" s="108">
        <v>8</v>
      </c>
      <c r="D23" s="108">
        <v>73</v>
      </c>
    </row>
    <row r="24" spans="2:9">
      <c r="B24" s="108" t="s">
        <v>215</v>
      </c>
      <c r="C24" s="108">
        <v>40</v>
      </c>
      <c r="D24" s="108">
        <v>108</v>
      </c>
    </row>
    <row r="25" spans="2:9" hidden="1">
      <c r="B25" s="108" t="s">
        <v>216</v>
      </c>
      <c r="C25" s="108">
        <v>15</v>
      </c>
      <c r="D25" s="108">
        <v>79</v>
      </c>
    </row>
    <row r="26" spans="2:9" hidden="1">
      <c r="B26" s="108" t="s">
        <v>217</v>
      </c>
      <c r="C26" s="108">
        <v>25</v>
      </c>
      <c r="D26" s="108">
        <v>96</v>
      </c>
    </row>
    <row r="27" spans="2:9" hidden="1">
      <c r="B27" s="108" t="s">
        <v>218</v>
      </c>
      <c r="C27" s="108">
        <v>21</v>
      </c>
      <c r="D27" s="108">
        <v>91</v>
      </c>
    </row>
    <row r="28" spans="2:9">
      <c r="B28" s="108" t="s">
        <v>219</v>
      </c>
      <c r="C28" s="108">
        <v>7</v>
      </c>
      <c r="D28" s="108">
        <v>39</v>
      </c>
      <c r="F28" s="120" t="s">
        <v>194</v>
      </c>
      <c r="G28" s="3"/>
      <c r="I28" s="38" t="s">
        <v>195</v>
      </c>
    </row>
    <row r="29" spans="2:9">
      <c r="B29" s="108" t="s">
        <v>220</v>
      </c>
      <c r="C29" s="108">
        <v>9</v>
      </c>
      <c r="D29" s="108">
        <v>74</v>
      </c>
      <c r="F29" s="119" t="s">
        <v>189</v>
      </c>
      <c r="G29" s="3">
        <f>SLOPE(D7:D33,C7:C33)</f>
        <v>2.2893857664868627</v>
      </c>
      <c r="I29" t="str" cm="1">
        <f t="array" aca="1" ref="I29:I33" ca="1">_xlfn.IFNA(_xlfn.FORMULATEXT(G29:G33),"")</f>
        <v>=SLOPE(D7:D33,C7:C33)</v>
      </c>
    </row>
    <row r="30" spans="2:9">
      <c r="B30" s="108" t="s">
        <v>221</v>
      </c>
      <c r="C30" s="108">
        <v>11</v>
      </c>
      <c r="D30" s="108">
        <v>80</v>
      </c>
      <c r="F30" s="119" t="s">
        <v>190</v>
      </c>
      <c r="G30" s="3">
        <v>14</v>
      </c>
      <c r="I30" t="str">
        <f ca="1"/>
        <v/>
      </c>
    </row>
    <row r="31" spans="2:9">
      <c r="B31" s="108" t="s">
        <v>222</v>
      </c>
      <c r="C31" s="108">
        <v>14</v>
      </c>
      <c r="D31" s="108">
        <v>81</v>
      </c>
      <c r="F31" s="119" t="s">
        <v>191</v>
      </c>
      <c r="G31" s="3">
        <f>INTERCEPT(D7:D33,C7:C33)</f>
        <v>40.881311988863757</v>
      </c>
      <c r="I31" t="str">
        <f ca="1"/>
        <v>=INTERCEPT(D7:D33,C7:C33)</v>
      </c>
    </row>
    <row r="32" spans="2:9">
      <c r="B32" s="108" t="s">
        <v>223</v>
      </c>
      <c r="C32" s="108">
        <v>4</v>
      </c>
      <c r="D32" s="108">
        <v>70</v>
      </c>
      <c r="F32" s="119" t="s">
        <v>192</v>
      </c>
      <c r="G32" s="3">
        <f>G30*G29+G31</f>
        <v>72.932712719679841</v>
      </c>
      <c r="I32" t="str">
        <f ca="1"/>
        <v>=G30*G29+G31</v>
      </c>
    </row>
    <row r="33" spans="2:9" ht="17.25">
      <c r="B33" s="108" t="s">
        <v>224</v>
      </c>
      <c r="C33" s="108">
        <v>8</v>
      </c>
      <c r="D33" s="108">
        <v>29</v>
      </c>
      <c r="F33" s="121" t="s">
        <v>193</v>
      </c>
      <c r="G33" s="3">
        <f>RSQ(D7:D33,C7:C33)</f>
        <v>0.62625894465535448</v>
      </c>
      <c r="I33" t="str">
        <f ca="1"/>
        <v>=RSQ(D7:D33,C7:C33)</v>
      </c>
    </row>
  </sheetData>
  <conditionalFormatting sqref="G28:G33">
    <cfRule type="expression" dxfId="97" priority="1">
      <formula>_xlfn.ISFORMULA(G28)</formula>
    </cfRule>
  </conditionalFormatting>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1B913-6A75-459E-AD81-D7EC09C4530E}">
  <sheetPr>
    <tabColor rgb="FFFFFF00"/>
  </sheetPr>
  <dimension ref="B1:K27"/>
  <sheetViews>
    <sheetView zoomScale="115" zoomScaleNormal="115" workbookViewId="0"/>
  </sheetViews>
  <sheetFormatPr defaultColWidth="8.85546875" defaultRowHeight="15"/>
  <cols>
    <col min="1" max="1" width="1.42578125" customWidth="1"/>
    <col min="2" max="2" width="24.85546875" customWidth="1"/>
    <col min="3" max="3" width="12" customWidth="1"/>
    <col min="4" max="4" width="9" customWidth="1"/>
    <col min="5" max="5" width="2.28515625" customWidth="1"/>
    <col min="6" max="6" width="52.140625" customWidth="1"/>
    <col min="7" max="7" width="11.42578125" customWidth="1"/>
    <col min="8" max="8" width="1.28515625" customWidth="1"/>
    <col min="9" max="9" width="26" customWidth="1"/>
    <col min="10" max="10" width="10.85546875" bestFit="1" customWidth="1"/>
  </cols>
  <sheetData>
    <row r="1" spans="2:11" ht="4.5" customHeight="1"/>
    <row r="2" spans="2:11">
      <c r="B2" s="38" t="s">
        <v>266</v>
      </c>
      <c r="C2" s="38" t="s">
        <v>227</v>
      </c>
    </row>
    <row r="3" spans="2:11" ht="4.5" customHeight="1">
      <c r="B3" s="38"/>
      <c r="C3" s="38"/>
    </row>
    <row r="4" spans="2:11">
      <c r="B4" s="122" t="s">
        <v>196</v>
      </c>
      <c r="C4" s="123"/>
      <c r="D4" s="123"/>
      <c r="J4" s="38" t="s">
        <v>139</v>
      </c>
      <c r="K4" t="s">
        <v>225</v>
      </c>
    </row>
    <row r="6" spans="2:11" ht="30">
      <c r="B6" s="17" t="s">
        <v>228</v>
      </c>
      <c r="C6" s="17" t="s">
        <v>251</v>
      </c>
      <c r="D6" s="17" t="s">
        <v>250</v>
      </c>
    </row>
    <row r="7" spans="2:11">
      <c r="B7" s="3" t="s">
        <v>229</v>
      </c>
      <c r="C7" s="3">
        <v>22.4</v>
      </c>
      <c r="D7" s="124">
        <v>299</v>
      </c>
    </row>
    <row r="8" spans="2:11">
      <c r="B8" s="3" t="s">
        <v>230</v>
      </c>
      <c r="C8" s="3">
        <v>21</v>
      </c>
      <c r="D8" s="124">
        <v>462</v>
      </c>
    </row>
    <row r="9" spans="2:11">
      <c r="B9" s="3" t="s">
        <v>231</v>
      </c>
      <c r="C9" s="3">
        <v>21</v>
      </c>
      <c r="D9" s="124">
        <v>549</v>
      </c>
    </row>
    <row r="10" spans="2:11">
      <c r="B10" s="3" t="s">
        <v>232</v>
      </c>
      <c r="C10" s="3">
        <v>26</v>
      </c>
      <c r="D10" s="124">
        <v>180</v>
      </c>
    </row>
    <row r="11" spans="2:11">
      <c r="B11" s="3" t="s">
        <v>233</v>
      </c>
      <c r="C11" s="3">
        <v>21.1</v>
      </c>
      <c r="D11" s="124">
        <v>549</v>
      </c>
    </row>
    <row r="12" spans="2:11">
      <c r="B12" s="3" t="s">
        <v>234</v>
      </c>
      <c r="C12" s="3">
        <v>26</v>
      </c>
      <c r="D12" s="124">
        <v>240</v>
      </c>
    </row>
    <row r="13" spans="2:11">
      <c r="B13" s="3" t="s">
        <v>235</v>
      </c>
      <c r="C13" s="3">
        <v>26.4</v>
      </c>
      <c r="D13" s="124">
        <v>180</v>
      </c>
    </row>
    <row r="14" spans="2:11">
      <c r="B14" s="3" t="s">
        <v>230</v>
      </c>
      <c r="C14" s="3">
        <v>21</v>
      </c>
      <c r="D14" s="124">
        <v>431</v>
      </c>
    </row>
    <row r="15" spans="2:11">
      <c r="B15" s="126" t="s">
        <v>236</v>
      </c>
      <c r="C15" s="126">
        <v>25.2</v>
      </c>
      <c r="D15" s="127">
        <v>360</v>
      </c>
    </row>
    <row r="16" spans="2:11">
      <c r="B16" s="3" t="s">
        <v>237</v>
      </c>
      <c r="C16" s="3">
        <v>26</v>
      </c>
      <c r="D16" s="124">
        <v>230</v>
      </c>
    </row>
    <row r="17" spans="2:9">
      <c r="B17" s="3" t="s">
        <v>238</v>
      </c>
      <c r="C17" s="3">
        <v>25</v>
      </c>
      <c r="D17" s="124">
        <v>270</v>
      </c>
    </row>
    <row r="18" spans="2:9">
      <c r="B18" s="3" t="s">
        <v>239</v>
      </c>
      <c r="C18" s="3">
        <v>26.8</v>
      </c>
      <c r="D18" s="124">
        <v>150</v>
      </c>
    </row>
    <row r="19" spans="2:9">
      <c r="B19" s="3" t="s">
        <v>240</v>
      </c>
      <c r="C19" s="3">
        <v>25.2</v>
      </c>
      <c r="D19" s="124">
        <v>170</v>
      </c>
    </row>
    <row r="20" spans="2:9">
      <c r="B20" s="3" t="s">
        <v>241</v>
      </c>
      <c r="C20" s="3">
        <v>27</v>
      </c>
      <c r="D20" s="124">
        <v>160</v>
      </c>
    </row>
    <row r="21" spans="2:9">
      <c r="B21" s="3" t="s">
        <v>242</v>
      </c>
      <c r="C21" s="3">
        <v>25.4</v>
      </c>
      <c r="D21" s="124">
        <v>159</v>
      </c>
    </row>
    <row r="22" spans="2:9">
      <c r="B22" s="3" t="s">
        <v>243</v>
      </c>
      <c r="C22" s="3">
        <v>20.7</v>
      </c>
      <c r="D22" s="124">
        <v>500</v>
      </c>
      <c r="F22" s="120" t="s">
        <v>194</v>
      </c>
      <c r="G22" s="3"/>
      <c r="I22" s="38" t="s">
        <v>195</v>
      </c>
    </row>
    <row r="23" spans="2:9">
      <c r="B23" s="3" t="s">
        <v>244</v>
      </c>
      <c r="C23" s="3">
        <v>21.9</v>
      </c>
      <c r="D23" s="124">
        <v>560</v>
      </c>
      <c r="F23" s="119" t="s">
        <v>189</v>
      </c>
      <c r="G23" s="3">
        <f>SLOPE(D7:D26,C7:C26)</f>
        <v>-58.606577090452014</v>
      </c>
      <c r="I23" t="str" cm="1">
        <f t="array" aca="1" ref="I23:I27" ca="1">_xlfn.IFNA(_xlfn.FORMULATEXT(G23:G27),"")</f>
        <v>=SLOPE(D7:D26,C7:C26)</v>
      </c>
    </row>
    <row r="24" spans="2:9">
      <c r="B24" s="3" t="s">
        <v>245</v>
      </c>
      <c r="C24" s="3">
        <v>22.5</v>
      </c>
      <c r="D24" s="124">
        <v>560</v>
      </c>
      <c r="F24" s="119" t="s">
        <v>190</v>
      </c>
      <c r="G24" s="3">
        <v>20</v>
      </c>
      <c r="I24" t="str">
        <f ca="1"/>
        <v/>
      </c>
    </row>
    <row r="25" spans="2:9">
      <c r="B25" s="126" t="s">
        <v>246</v>
      </c>
      <c r="C25" s="126">
        <v>20.100000000000001</v>
      </c>
      <c r="D25" s="127">
        <v>499</v>
      </c>
      <c r="F25" s="119" t="s">
        <v>191</v>
      </c>
      <c r="G25" s="3">
        <f>INTERCEPT(D7:D26,C7:C26)</f>
        <v>1732.4467783873561</v>
      </c>
      <c r="I25" t="str">
        <f ca="1"/>
        <v>=INTERCEPT(D7:D26,C7:C26)</v>
      </c>
    </row>
    <row r="26" spans="2:9">
      <c r="B26" s="3" t="s">
        <v>247</v>
      </c>
      <c r="C26" s="3">
        <v>23</v>
      </c>
      <c r="D26" s="124">
        <v>379</v>
      </c>
      <c r="F26" s="119" t="s">
        <v>192</v>
      </c>
      <c r="G26" s="3">
        <f>G24*G23+G25</f>
        <v>560.31523657831576</v>
      </c>
      <c r="I26" t="str">
        <f ca="1"/>
        <v>=G24*G23+G25</v>
      </c>
    </row>
    <row r="27" spans="2:9" ht="17.25">
      <c r="F27" s="121" t="s">
        <v>193</v>
      </c>
      <c r="G27" s="3">
        <f>RSQ(D7:D26,C7:C26)</f>
        <v>0.80558437801199145</v>
      </c>
      <c r="I27" t="str">
        <f ca="1"/>
        <v>=RSQ(D7:D26,C7:C26)</v>
      </c>
    </row>
  </sheetData>
  <conditionalFormatting sqref="G22:G27">
    <cfRule type="expression" dxfId="96" priority="1">
      <formula>_xlfn.ISFORMULA(G22)</formula>
    </cfRule>
  </conditionalFormatting>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C8AA0-16E2-4D8E-B61E-B93FA95E5FB5}">
  <sheetPr>
    <tabColor rgb="FF0000FF"/>
  </sheetPr>
  <dimension ref="B1:K27"/>
  <sheetViews>
    <sheetView workbookViewId="0"/>
  </sheetViews>
  <sheetFormatPr defaultColWidth="8.85546875" defaultRowHeight="15"/>
  <cols>
    <col min="1" max="1" width="1.42578125" customWidth="1"/>
    <col min="2" max="2" width="24.85546875" customWidth="1"/>
    <col min="3" max="3" width="12" customWidth="1"/>
    <col min="4" max="4" width="9.7109375" customWidth="1"/>
    <col min="5" max="5" width="2.28515625" customWidth="1"/>
    <col min="6" max="6" width="52.140625" customWidth="1"/>
    <col min="7" max="7" width="11.42578125" customWidth="1"/>
    <col min="8" max="8" width="1.28515625" customWidth="1"/>
    <col min="9" max="9" width="26" customWidth="1"/>
  </cols>
  <sheetData>
    <row r="1" spans="2:11" ht="4.5" customHeight="1"/>
    <row r="2" spans="2:11">
      <c r="B2" s="38" t="s">
        <v>266</v>
      </c>
      <c r="C2" s="38" t="s">
        <v>227</v>
      </c>
    </row>
    <row r="3" spans="2:11" ht="4.5" customHeight="1">
      <c r="B3" s="38"/>
      <c r="C3" s="38"/>
    </row>
    <row r="4" spans="2:11">
      <c r="B4" s="122" t="s">
        <v>196</v>
      </c>
      <c r="C4" s="123"/>
      <c r="D4" s="123"/>
    </row>
    <row r="5" spans="2:11">
      <c r="J5" s="38" t="s">
        <v>139</v>
      </c>
      <c r="K5" t="s">
        <v>225</v>
      </c>
    </row>
    <row r="6" spans="2:11" ht="30">
      <c r="B6" s="17" t="s">
        <v>228</v>
      </c>
      <c r="C6" s="17" t="s">
        <v>251</v>
      </c>
      <c r="D6" s="17" t="s">
        <v>226</v>
      </c>
    </row>
    <row r="7" spans="2:11">
      <c r="B7" s="3" t="s">
        <v>229</v>
      </c>
      <c r="C7" s="3">
        <v>22.4</v>
      </c>
      <c r="D7" s="124">
        <v>299</v>
      </c>
    </row>
    <row r="8" spans="2:11">
      <c r="B8" s="3" t="s">
        <v>230</v>
      </c>
      <c r="C8" s="3">
        <v>21</v>
      </c>
      <c r="D8" s="124">
        <v>462</v>
      </c>
    </row>
    <row r="9" spans="2:11">
      <c r="B9" s="3" t="s">
        <v>231</v>
      </c>
      <c r="C9" s="3">
        <v>21</v>
      </c>
      <c r="D9" s="124">
        <v>549</v>
      </c>
    </row>
    <row r="10" spans="2:11">
      <c r="B10" s="3" t="s">
        <v>232</v>
      </c>
      <c r="C10" s="3">
        <v>26</v>
      </c>
      <c r="D10" s="124">
        <v>180</v>
      </c>
    </row>
    <row r="11" spans="2:11">
      <c r="B11" s="3" t="s">
        <v>233</v>
      </c>
      <c r="C11" s="3">
        <v>21.1</v>
      </c>
      <c r="D11" s="124">
        <v>549</v>
      </c>
    </row>
    <row r="12" spans="2:11">
      <c r="B12" s="3" t="s">
        <v>234</v>
      </c>
      <c r="C12" s="3">
        <v>26</v>
      </c>
      <c r="D12" s="124">
        <v>240</v>
      </c>
    </row>
    <row r="13" spans="2:11">
      <c r="B13" s="3" t="s">
        <v>235</v>
      </c>
      <c r="C13" s="3">
        <v>26.4</v>
      </c>
      <c r="D13" s="124">
        <v>180</v>
      </c>
    </row>
    <row r="14" spans="2:11">
      <c r="B14" s="3" t="s">
        <v>230</v>
      </c>
      <c r="C14" s="3">
        <v>21</v>
      </c>
      <c r="D14" s="124">
        <v>431</v>
      </c>
    </row>
    <row r="15" spans="2:11">
      <c r="B15" s="3" t="s">
        <v>236</v>
      </c>
      <c r="C15" s="3">
        <v>25.2</v>
      </c>
      <c r="D15" s="124">
        <v>360</v>
      </c>
    </row>
    <row r="16" spans="2:11">
      <c r="B16" s="3" t="s">
        <v>237</v>
      </c>
      <c r="C16" s="3">
        <v>26</v>
      </c>
      <c r="D16" s="124">
        <v>230</v>
      </c>
    </row>
    <row r="17" spans="2:9">
      <c r="B17" s="3" t="s">
        <v>238</v>
      </c>
      <c r="C17" s="3">
        <v>25</v>
      </c>
      <c r="D17" s="124">
        <v>270</v>
      </c>
    </row>
    <row r="18" spans="2:9">
      <c r="B18" s="3" t="s">
        <v>239</v>
      </c>
      <c r="C18" s="3">
        <v>26.8</v>
      </c>
      <c r="D18" s="124">
        <v>150</v>
      </c>
    </row>
    <row r="19" spans="2:9">
      <c r="B19" s="3" t="s">
        <v>240</v>
      </c>
      <c r="C19" s="3">
        <v>25.2</v>
      </c>
      <c r="D19" s="124">
        <v>170</v>
      </c>
    </row>
    <row r="20" spans="2:9">
      <c r="B20" s="3" t="s">
        <v>241</v>
      </c>
      <c r="C20" s="3">
        <v>27</v>
      </c>
      <c r="D20" s="124">
        <v>160</v>
      </c>
    </row>
    <row r="21" spans="2:9">
      <c r="B21" s="3" t="s">
        <v>242</v>
      </c>
      <c r="C21" s="3">
        <v>25.4</v>
      </c>
      <c r="D21" s="124">
        <v>159</v>
      </c>
    </row>
    <row r="22" spans="2:9">
      <c r="B22" s="3" t="s">
        <v>243</v>
      </c>
      <c r="C22" s="3">
        <v>20.7</v>
      </c>
      <c r="D22" s="124">
        <v>500</v>
      </c>
      <c r="F22" s="120" t="s">
        <v>194</v>
      </c>
      <c r="G22" s="3"/>
      <c r="I22" s="38" t="s">
        <v>195</v>
      </c>
    </row>
    <row r="23" spans="2:9">
      <c r="B23" s="3" t="s">
        <v>244</v>
      </c>
      <c r="C23" s="3">
        <v>21.9</v>
      </c>
      <c r="D23" s="124">
        <v>560</v>
      </c>
      <c r="F23" s="119" t="s">
        <v>189</v>
      </c>
      <c r="G23" s="3">
        <f>SLOPE(D7:D26,C7:C26)</f>
        <v>-58.606577090452014</v>
      </c>
      <c r="I23" t="str" cm="1">
        <f t="array" aca="1" ref="I23:I27" ca="1">_xlfn.IFNA(_xlfn.FORMULATEXT(G23:G27),"")</f>
        <v>=SLOPE(D7:D26,C7:C26)</v>
      </c>
    </row>
    <row r="24" spans="2:9">
      <c r="B24" s="3" t="s">
        <v>245</v>
      </c>
      <c r="C24" s="3">
        <v>22.5</v>
      </c>
      <c r="D24" s="124">
        <v>560</v>
      </c>
      <c r="F24" s="119" t="s">
        <v>190</v>
      </c>
      <c r="G24" s="3">
        <v>20</v>
      </c>
      <c r="I24" t="str">
        <f ca="1"/>
        <v/>
      </c>
    </row>
    <row r="25" spans="2:9">
      <c r="B25" s="3" t="s">
        <v>246</v>
      </c>
      <c r="C25" s="3">
        <v>20.100000000000001</v>
      </c>
      <c r="D25" s="124">
        <v>499</v>
      </c>
      <c r="F25" s="119" t="s">
        <v>191</v>
      </c>
      <c r="G25" s="3">
        <f>INTERCEPT(D7:D26,C7:C26)</f>
        <v>1732.4467783873561</v>
      </c>
      <c r="I25" t="str">
        <f ca="1"/>
        <v>=INTERCEPT(D7:D26,C7:C26)</v>
      </c>
    </row>
    <row r="26" spans="2:9">
      <c r="B26" s="3" t="s">
        <v>247</v>
      </c>
      <c r="C26" s="3">
        <v>23</v>
      </c>
      <c r="D26" s="124">
        <v>379</v>
      </c>
      <c r="F26" s="119" t="s">
        <v>192</v>
      </c>
      <c r="G26" s="3">
        <f>G24*G23+G25</f>
        <v>560.31523657831576</v>
      </c>
      <c r="I26" t="str">
        <f ca="1"/>
        <v>=G24*G23+G25</v>
      </c>
    </row>
    <row r="27" spans="2:9" ht="17.25">
      <c r="F27" s="121" t="s">
        <v>193</v>
      </c>
      <c r="G27" s="3">
        <f>RSQ(D7:D26,C7:C26)</f>
        <v>0.80558437801199145</v>
      </c>
      <c r="I27" t="str">
        <f ca="1"/>
        <v>=RSQ(D7:D26,C7:C26)</v>
      </c>
    </row>
  </sheetData>
  <conditionalFormatting sqref="G22:G27">
    <cfRule type="expression" dxfId="95" priority="1">
      <formula>_xlfn.ISFORMULA(G22)</formula>
    </cfRule>
  </conditionalFormatting>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BC7CE-4682-44DD-8D0B-BA2B9E8C2480}">
  <sheetPr>
    <tabColor rgb="FFFF0000"/>
  </sheetPr>
  <dimension ref="B1:K27"/>
  <sheetViews>
    <sheetView workbookViewId="0"/>
  </sheetViews>
  <sheetFormatPr defaultColWidth="8.85546875" defaultRowHeight="15"/>
  <cols>
    <col min="1" max="1" width="1.42578125" customWidth="1"/>
    <col min="2" max="2" width="24.85546875" customWidth="1"/>
    <col min="3" max="3" width="12" customWidth="1"/>
    <col min="4" max="4" width="9.7109375" customWidth="1"/>
    <col min="5" max="5" width="2.28515625" customWidth="1"/>
    <col min="6" max="6" width="52.140625" customWidth="1"/>
    <col min="7" max="7" width="11.42578125" customWidth="1"/>
    <col min="8" max="8" width="1.28515625" customWidth="1"/>
    <col min="9" max="9" width="26" customWidth="1"/>
  </cols>
  <sheetData>
    <row r="1" spans="2:11" ht="4.5" customHeight="1"/>
    <row r="2" spans="2:11">
      <c r="B2" s="38" t="s">
        <v>266</v>
      </c>
      <c r="C2" s="38" t="s">
        <v>227</v>
      </c>
    </row>
    <row r="3" spans="2:11" ht="4.5" customHeight="1">
      <c r="B3" s="38"/>
      <c r="C3" s="38"/>
    </row>
    <row r="4" spans="2:11">
      <c r="B4" s="122" t="s">
        <v>196</v>
      </c>
      <c r="C4" s="123"/>
      <c r="D4" s="123"/>
    </row>
    <row r="5" spans="2:11">
      <c r="J5" s="38" t="s">
        <v>139</v>
      </c>
      <c r="K5" t="s">
        <v>225</v>
      </c>
    </row>
    <row r="6" spans="2:11" ht="30">
      <c r="B6" s="17" t="s">
        <v>228</v>
      </c>
      <c r="C6" s="17" t="s">
        <v>251</v>
      </c>
      <c r="D6" s="17" t="s">
        <v>226</v>
      </c>
    </row>
    <row r="7" spans="2:11">
      <c r="B7" s="3" t="s">
        <v>229</v>
      </c>
      <c r="C7" s="3">
        <v>22.4</v>
      </c>
      <c r="D7" s="124">
        <v>299</v>
      </c>
    </row>
    <row r="8" spans="2:11">
      <c r="B8" s="3" t="s">
        <v>230</v>
      </c>
      <c r="C8" s="3">
        <v>21</v>
      </c>
      <c r="D8" s="124">
        <v>462</v>
      </c>
    </row>
    <row r="9" spans="2:11">
      <c r="B9" s="3" t="s">
        <v>231</v>
      </c>
      <c r="C9" s="3">
        <v>21</v>
      </c>
      <c r="D9" s="124">
        <v>549</v>
      </c>
    </row>
    <row r="10" spans="2:11">
      <c r="B10" s="3" t="s">
        <v>232</v>
      </c>
      <c r="C10" s="3">
        <v>26</v>
      </c>
      <c r="D10" s="124">
        <v>180</v>
      </c>
    </row>
    <row r="11" spans="2:11">
      <c r="B11" s="3" t="s">
        <v>233</v>
      </c>
      <c r="C11" s="3">
        <v>21.1</v>
      </c>
      <c r="D11" s="124">
        <v>549</v>
      </c>
    </row>
    <row r="12" spans="2:11">
      <c r="B12" s="3" t="s">
        <v>234</v>
      </c>
      <c r="C12" s="3">
        <v>26</v>
      </c>
      <c r="D12" s="124">
        <v>240</v>
      </c>
    </row>
    <row r="13" spans="2:11">
      <c r="B13" s="3" t="s">
        <v>235</v>
      </c>
      <c r="C13" s="3">
        <v>26.4</v>
      </c>
      <c r="D13" s="124">
        <v>180</v>
      </c>
    </row>
    <row r="14" spans="2:11">
      <c r="B14" s="3" t="s">
        <v>230</v>
      </c>
      <c r="C14" s="3">
        <v>21</v>
      </c>
      <c r="D14" s="124">
        <v>431</v>
      </c>
    </row>
    <row r="15" spans="2:11">
      <c r="B15" s="3" t="s">
        <v>236</v>
      </c>
      <c r="C15" s="3">
        <v>25.2</v>
      </c>
      <c r="D15" s="124">
        <v>360</v>
      </c>
    </row>
    <row r="16" spans="2:11">
      <c r="B16" s="3" t="s">
        <v>237</v>
      </c>
      <c r="C16" s="3">
        <v>26</v>
      </c>
      <c r="D16" s="124">
        <v>230</v>
      </c>
    </row>
    <row r="17" spans="2:9">
      <c r="B17" s="3" t="s">
        <v>238</v>
      </c>
      <c r="C17" s="3">
        <v>25</v>
      </c>
      <c r="D17" s="124">
        <v>270</v>
      </c>
    </row>
    <row r="18" spans="2:9">
      <c r="B18" s="3" t="s">
        <v>239</v>
      </c>
      <c r="C18" s="3">
        <v>26.8</v>
      </c>
      <c r="D18" s="124">
        <v>150</v>
      </c>
    </row>
    <row r="19" spans="2:9">
      <c r="B19" s="3" t="s">
        <v>240</v>
      </c>
      <c r="C19" s="3">
        <v>25.2</v>
      </c>
      <c r="D19" s="124">
        <v>170</v>
      </c>
    </row>
    <row r="20" spans="2:9">
      <c r="B20" s="3" t="s">
        <v>241</v>
      </c>
      <c r="C20" s="3">
        <v>27</v>
      </c>
      <c r="D20" s="124">
        <v>160</v>
      </c>
    </row>
    <row r="21" spans="2:9">
      <c r="B21" s="3" t="s">
        <v>242</v>
      </c>
      <c r="C21" s="3">
        <v>25.4</v>
      </c>
      <c r="D21" s="124">
        <v>159</v>
      </c>
    </row>
    <row r="22" spans="2:9">
      <c r="B22" s="3" t="s">
        <v>243</v>
      </c>
      <c r="C22" s="3">
        <v>20.7</v>
      </c>
      <c r="D22" s="124">
        <v>500</v>
      </c>
      <c r="F22" s="120" t="s">
        <v>194</v>
      </c>
      <c r="G22" s="3"/>
      <c r="I22" s="38" t="s">
        <v>195</v>
      </c>
    </row>
    <row r="23" spans="2:9">
      <c r="B23" s="3" t="s">
        <v>244</v>
      </c>
      <c r="C23" s="3">
        <v>21.9</v>
      </c>
      <c r="D23" s="124">
        <v>560</v>
      </c>
      <c r="F23" s="119" t="s">
        <v>189</v>
      </c>
      <c r="G23" s="3">
        <f>SLOPE(D7:D26,C7:C26)</f>
        <v>-58.606577090452014</v>
      </c>
      <c r="I23" t="str" cm="1">
        <f t="array" aca="1" ref="I23:I27" ca="1">_xlfn.IFNA(_xlfn.FORMULATEXT(G23:G27),"")</f>
        <v>=SLOPE(D7:D26,C7:C26)</v>
      </c>
    </row>
    <row r="24" spans="2:9">
      <c r="B24" s="3" t="s">
        <v>245</v>
      </c>
      <c r="C24" s="3">
        <v>22.5</v>
      </c>
      <c r="D24" s="124">
        <v>560</v>
      </c>
      <c r="F24" s="119" t="s">
        <v>190</v>
      </c>
      <c r="G24" s="3">
        <v>20</v>
      </c>
      <c r="I24" t="str">
        <f ca="1"/>
        <v/>
      </c>
    </row>
    <row r="25" spans="2:9">
      <c r="B25" s="3" t="s">
        <v>246</v>
      </c>
      <c r="C25" s="3">
        <v>20.100000000000001</v>
      </c>
      <c r="D25" s="124">
        <v>499</v>
      </c>
      <c r="F25" s="119" t="s">
        <v>191</v>
      </c>
      <c r="G25" s="3">
        <f>INTERCEPT(D7:D26,C7:C26)</f>
        <v>1732.4467783873561</v>
      </c>
      <c r="I25" t="str">
        <f ca="1"/>
        <v>=INTERCEPT(D7:D26,C7:C26)</v>
      </c>
    </row>
    <row r="26" spans="2:9">
      <c r="B26" s="3" t="s">
        <v>247</v>
      </c>
      <c r="C26" s="3">
        <v>23</v>
      </c>
      <c r="D26" s="124">
        <v>379</v>
      </c>
      <c r="F26" s="119" t="s">
        <v>192</v>
      </c>
      <c r="G26" s="3">
        <f>G24*G23+G25</f>
        <v>560.31523657831576</v>
      </c>
      <c r="I26" t="str">
        <f ca="1"/>
        <v>=G24*G23+G25</v>
      </c>
    </row>
    <row r="27" spans="2:9" ht="17.25">
      <c r="F27" s="121" t="s">
        <v>193</v>
      </c>
      <c r="G27" s="3">
        <f>RSQ(D7:D26,C7:C26)</f>
        <v>0.80558437801199145</v>
      </c>
      <c r="I27" t="str">
        <f ca="1"/>
        <v>=RSQ(D7:D26,C7:C26)</v>
      </c>
    </row>
  </sheetData>
  <conditionalFormatting sqref="G22:G27">
    <cfRule type="expression" dxfId="94" priority="1">
      <formula>_xlfn.ISFORMULA(G22)</formula>
    </cfRule>
  </conditionalFormatting>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A3BA1-6C84-4D72-9972-67052903F812}">
  <sheetPr>
    <tabColor rgb="FF0000FF"/>
  </sheetPr>
  <dimension ref="B1:L33"/>
  <sheetViews>
    <sheetView zoomScaleNormal="100" workbookViewId="0"/>
  </sheetViews>
  <sheetFormatPr defaultColWidth="8.85546875" defaultRowHeight="15"/>
  <cols>
    <col min="1" max="1" width="2.140625" customWidth="1"/>
    <col min="2" max="2" width="7.42578125" customWidth="1"/>
    <col min="3" max="3" width="7.85546875" customWidth="1"/>
    <col min="4" max="4" width="7.140625" customWidth="1"/>
    <col min="5" max="5" width="2.42578125" customWidth="1"/>
    <col min="6" max="6" width="52" customWidth="1"/>
    <col min="7" max="7" width="10.85546875" bestFit="1" customWidth="1"/>
    <col min="8" max="8" width="1.7109375" customWidth="1"/>
    <col min="9" max="9" width="25.85546875" bestFit="1" customWidth="1"/>
    <col min="10" max="10" width="2.28515625" customWidth="1"/>
    <col min="11" max="11" width="10.7109375" customWidth="1"/>
    <col min="12" max="12" width="11.85546875" customWidth="1"/>
  </cols>
  <sheetData>
    <row r="1" spans="2:12" ht="5.25" customHeight="1"/>
    <row r="2" spans="2:12">
      <c r="B2" s="38" t="s">
        <v>261</v>
      </c>
      <c r="C2" s="38" t="s">
        <v>155</v>
      </c>
    </row>
    <row r="3" spans="2:12" ht="4.5" customHeight="1">
      <c r="C3" s="38"/>
      <c r="D3" s="38"/>
    </row>
    <row r="4" spans="2:12">
      <c r="B4" s="122" t="s">
        <v>196</v>
      </c>
      <c r="C4" s="123"/>
      <c r="D4" s="123"/>
      <c r="K4" s="38" t="s">
        <v>139</v>
      </c>
      <c r="L4" t="s">
        <v>151</v>
      </c>
    </row>
    <row r="5" spans="2:12" ht="4.5" customHeight="1"/>
    <row r="6" spans="2:12" ht="39">
      <c r="B6" s="107" t="s">
        <v>197</v>
      </c>
      <c r="C6" s="107" t="s">
        <v>150</v>
      </c>
      <c r="D6" s="107" t="s">
        <v>249</v>
      </c>
      <c r="K6" s="38" t="s">
        <v>272</v>
      </c>
    </row>
    <row r="7" spans="2:12">
      <c r="B7" s="108" t="s">
        <v>198</v>
      </c>
      <c r="C7" s="108">
        <v>7</v>
      </c>
      <c r="D7" s="108">
        <v>58</v>
      </c>
    </row>
    <row r="8" spans="2:12">
      <c r="B8" s="108" t="s">
        <v>199</v>
      </c>
      <c r="C8" s="108">
        <v>20</v>
      </c>
      <c r="D8" s="108">
        <v>98</v>
      </c>
    </row>
    <row r="9" spans="2:12">
      <c r="B9" s="108" t="s">
        <v>200</v>
      </c>
      <c r="C9" s="108">
        <v>13</v>
      </c>
      <c r="D9" s="108">
        <v>79</v>
      </c>
    </row>
    <row r="10" spans="2:12">
      <c r="B10" s="108" t="s">
        <v>201</v>
      </c>
      <c r="C10" s="108">
        <v>9</v>
      </c>
      <c r="D10" s="108">
        <v>72</v>
      </c>
    </row>
    <row r="11" spans="2:12">
      <c r="B11" s="108" t="s">
        <v>202</v>
      </c>
      <c r="C11" s="108">
        <v>5</v>
      </c>
      <c r="D11" s="108">
        <v>48</v>
      </c>
    </row>
    <row r="12" spans="2:12">
      <c r="B12" s="108" t="s">
        <v>203</v>
      </c>
      <c r="C12" s="108">
        <v>15</v>
      </c>
      <c r="D12" s="108">
        <v>94</v>
      </c>
    </row>
    <row r="13" spans="2:12">
      <c r="B13" s="108" t="s">
        <v>204</v>
      </c>
      <c r="C13" s="108">
        <v>22</v>
      </c>
      <c r="D13" s="108">
        <v>94</v>
      </c>
    </row>
    <row r="14" spans="2:12">
      <c r="B14" s="108" t="s">
        <v>205</v>
      </c>
      <c r="C14" s="108">
        <v>14</v>
      </c>
      <c r="D14" s="108">
        <v>92</v>
      </c>
    </row>
    <row r="15" spans="2:12">
      <c r="B15" s="108" t="s">
        <v>206</v>
      </c>
      <c r="C15" s="108">
        <v>31</v>
      </c>
      <c r="D15" s="108">
        <v>100</v>
      </c>
    </row>
    <row r="16" spans="2:12">
      <c r="B16" s="108" t="s">
        <v>207</v>
      </c>
      <c r="C16" s="108">
        <v>2</v>
      </c>
      <c r="D16" s="108">
        <v>18</v>
      </c>
    </row>
    <row r="17" spans="2:9">
      <c r="B17" s="108" t="s">
        <v>208</v>
      </c>
      <c r="C17" s="108">
        <v>8</v>
      </c>
      <c r="D17" s="108">
        <v>70</v>
      </c>
    </row>
    <row r="18" spans="2:9">
      <c r="B18" s="108" t="s">
        <v>209</v>
      </c>
      <c r="C18" s="108">
        <v>6</v>
      </c>
      <c r="D18" s="108">
        <v>45</v>
      </c>
    </row>
    <row r="19" spans="2:9">
      <c r="B19" s="108" t="s">
        <v>210</v>
      </c>
      <c r="C19" s="108">
        <v>10</v>
      </c>
      <c r="D19" s="108">
        <v>47</v>
      </c>
    </row>
    <row r="20" spans="2:9">
      <c r="B20" s="108" t="s">
        <v>211</v>
      </c>
      <c r="C20" s="108">
        <v>16</v>
      </c>
      <c r="D20" s="108">
        <v>94</v>
      </c>
    </row>
    <row r="21" spans="2:9">
      <c r="B21" s="108" t="s">
        <v>212</v>
      </c>
      <c r="C21" s="108">
        <v>3</v>
      </c>
      <c r="D21" s="108">
        <v>15</v>
      </c>
    </row>
    <row r="22" spans="2:9">
      <c r="B22" s="108" t="s">
        <v>213</v>
      </c>
      <c r="C22" s="108">
        <v>24</v>
      </c>
      <c r="D22" s="108">
        <v>100</v>
      </c>
    </row>
    <row r="23" spans="2:9">
      <c r="B23" s="108" t="s">
        <v>214</v>
      </c>
      <c r="C23" s="108">
        <v>8</v>
      </c>
      <c r="D23" s="108">
        <v>73</v>
      </c>
    </row>
    <row r="24" spans="2:9">
      <c r="B24" s="108" t="s">
        <v>215</v>
      </c>
      <c r="C24" s="108">
        <v>40</v>
      </c>
      <c r="D24" s="108">
        <v>108</v>
      </c>
    </row>
    <row r="25" spans="2:9">
      <c r="B25" s="108" t="s">
        <v>216</v>
      </c>
      <c r="C25" s="108">
        <v>15</v>
      </c>
      <c r="D25" s="108">
        <v>79</v>
      </c>
    </row>
    <row r="26" spans="2:9">
      <c r="B26" s="108" t="s">
        <v>217</v>
      </c>
      <c r="C26" s="108">
        <v>25</v>
      </c>
      <c r="D26" s="108">
        <v>96</v>
      </c>
    </row>
    <row r="27" spans="2:9">
      <c r="B27" s="108" t="s">
        <v>218</v>
      </c>
      <c r="C27" s="108">
        <v>21</v>
      </c>
      <c r="D27" s="108">
        <v>91</v>
      </c>
    </row>
    <row r="28" spans="2:9">
      <c r="B28" s="108" t="s">
        <v>219</v>
      </c>
      <c r="C28" s="108">
        <v>7</v>
      </c>
      <c r="D28" s="108">
        <v>39</v>
      </c>
      <c r="F28" s="120" t="s">
        <v>194</v>
      </c>
      <c r="G28" s="3"/>
      <c r="I28" s="38" t="s">
        <v>195</v>
      </c>
    </row>
    <row r="29" spans="2:9">
      <c r="B29" s="108" t="s">
        <v>220</v>
      </c>
      <c r="C29" s="108">
        <v>9</v>
      </c>
      <c r="D29" s="108">
        <v>74</v>
      </c>
      <c r="F29" s="119" t="s">
        <v>189</v>
      </c>
      <c r="G29" s="3"/>
      <c r="I29" t="str" cm="1">
        <f t="array" aca="1" ref="I29:I33" ca="1">_xlfn.IFNA(_xlfn.FORMULATEXT(G29:G33),"")</f>
        <v/>
      </c>
    </row>
    <row r="30" spans="2:9">
      <c r="B30" s="108" t="s">
        <v>221</v>
      </c>
      <c r="C30" s="108">
        <v>11</v>
      </c>
      <c r="D30" s="108">
        <v>80</v>
      </c>
      <c r="F30" s="119" t="s">
        <v>190</v>
      </c>
      <c r="G30" s="3">
        <v>14</v>
      </c>
      <c r="I30" t="str">
        <f ca="1"/>
        <v/>
      </c>
    </row>
    <row r="31" spans="2:9">
      <c r="B31" s="108" t="s">
        <v>222</v>
      </c>
      <c r="C31" s="108">
        <v>14</v>
      </c>
      <c r="D31" s="108">
        <v>81</v>
      </c>
      <c r="F31" s="119" t="s">
        <v>191</v>
      </c>
      <c r="G31" s="3"/>
      <c r="I31" t="str">
        <f ca="1"/>
        <v/>
      </c>
    </row>
    <row r="32" spans="2:9">
      <c r="B32" s="108" t="s">
        <v>223</v>
      </c>
      <c r="C32" s="108">
        <v>4</v>
      </c>
      <c r="D32" s="108">
        <v>70</v>
      </c>
      <c r="F32" s="119" t="s">
        <v>192</v>
      </c>
      <c r="G32" s="3"/>
      <c r="I32" t="str">
        <f ca="1"/>
        <v/>
      </c>
    </row>
    <row r="33" spans="2:9" ht="17.25">
      <c r="B33" s="108" t="s">
        <v>224</v>
      </c>
      <c r="C33" s="108">
        <v>8</v>
      </c>
      <c r="D33" s="108">
        <v>29</v>
      </c>
      <c r="F33" s="121" t="s">
        <v>193</v>
      </c>
      <c r="G33" s="3"/>
      <c r="I33" t="str">
        <f ca="1"/>
        <v/>
      </c>
    </row>
  </sheetData>
  <phoneticPr fontId="15" type="noConversion"/>
  <conditionalFormatting sqref="G28:G33">
    <cfRule type="expression" dxfId="93" priority="1">
      <formula>_xlfn.ISFORMULA(G28)</formula>
    </cfRule>
  </conditionalFormatting>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9D0A-3AA1-4F04-94A2-6956FF5782DE}">
  <sheetPr>
    <tabColor rgb="FFFF0000"/>
  </sheetPr>
  <dimension ref="B1:L33"/>
  <sheetViews>
    <sheetView zoomScaleNormal="100" workbookViewId="0"/>
  </sheetViews>
  <sheetFormatPr defaultColWidth="8.85546875" defaultRowHeight="15"/>
  <cols>
    <col min="1" max="1" width="1.42578125" customWidth="1"/>
    <col min="2" max="2" width="6.42578125" customWidth="1"/>
    <col min="3" max="3" width="7.42578125" customWidth="1"/>
    <col min="4" max="4" width="6.42578125" customWidth="1"/>
    <col min="5" max="5" width="1.7109375" customWidth="1"/>
    <col min="6" max="6" width="52" customWidth="1"/>
    <col min="7" max="7" width="10.85546875" bestFit="1" customWidth="1"/>
    <col min="8" max="8" width="0.85546875" customWidth="1"/>
    <col min="9" max="9" width="25.28515625" customWidth="1"/>
    <col min="10" max="10" width="2.28515625" customWidth="1"/>
    <col min="11" max="11" width="10.7109375" customWidth="1"/>
    <col min="12" max="12" width="11.85546875" customWidth="1"/>
  </cols>
  <sheetData>
    <row r="1" spans="2:12" ht="5.25" customHeight="1"/>
    <row r="2" spans="2:12">
      <c r="B2" s="38" t="s">
        <v>261</v>
      </c>
      <c r="C2" s="38" t="s">
        <v>282</v>
      </c>
    </row>
    <row r="3" spans="2:12" ht="4.5" customHeight="1">
      <c r="C3" s="38"/>
      <c r="D3" s="38"/>
    </row>
    <row r="4" spans="2:12">
      <c r="B4" s="122" t="s">
        <v>196</v>
      </c>
      <c r="C4" s="123"/>
      <c r="D4" s="123"/>
      <c r="K4" s="38" t="s">
        <v>139</v>
      </c>
      <c r="L4" t="s">
        <v>151</v>
      </c>
    </row>
    <row r="5" spans="2:12" ht="4.5" customHeight="1"/>
    <row r="6" spans="2:12" ht="39">
      <c r="B6" s="107" t="s">
        <v>197</v>
      </c>
      <c r="C6" s="107" t="s">
        <v>150</v>
      </c>
      <c r="D6" s="107" t="s">
        <v>249</v>
      </c>
      <c r="I6" s="138" t="s">
        <v>273</v>
      </c>
      <c r="K6" s="38" t="s">
        <v>272</v>
      </c>
    </row>
    <row r="7" spans="2:12">
      <c r="B7" s="136" t="s">
        <v>198</v>
      </c>
      <c r="C7" s="136">
        <v>7</v>
      </c>
      <c r="D7" s="136">
        <v>58</v>
      </c>
    </row>
    <row r="8" spans="2:12">
      <c r="B8" s="136" t="s">
        <v>199</v>
      </c>
      <c r="C8" s="136">
        <v>20</v>
      </c>
      <c r="D8" s="136">
        <v>98</v>
      </c>
    </row>
    <row r="9" spans="2:12">
      <c r="B9" s="136" t="s">
        <v>200</v>
      </c>
      <c r="C9" s="136">
        <v>13</v>
      </c>
      <c r="D9" s="136">
        <v>79</v>
      </c>
    </row>
    <row r="10" spans="2:12">
      <c r="B10" s="136" t="s">
        <v>201</v>
      </c>
      <c r="C10" s="136">
        <v>9</v>
      </c>
      <c r="D10" s="136">
        <v>72</v>
      </c>
    </row>
    <row r="11" spans="2:12">
      <c r="B11" s="136" t="s">
        <v>202</v>
      </c>
      <c r="C11" s="136">
        <v>5</v>
      </c>
      <c r="D11" s="136">
        <v>48</v>
      </c>
    </row>
    <row r="12" spans="2:12">
      <c r="B12" s="136" t="s">
        <v>203</v>
      </c>
      <c r="C12" s="136">
        <v>15</v>
      </c>
      <c r="D12" s="136">
        <v>94</v>
      </c>
    </row>
    <row r="13" spans="2:12">
      <c r="B13" s="136" t="s">
        <v>204</v>
      </c>
      <c r="C13" s="136">
        <v>22</v>
      </c>
      <c r="D13" s="136">
        <v>94</v>
      </c>
    </row>
    <row r="14" spans="2:12">
      <c r="B14" s="136" t="s">
        <v>205</v>
      </c>
      <c r="C14" s="136">
        <v>14</v>
      </c>
      <c r="D14" s="136">
        <v>92</v>
      </c>
    </row>
    <row r="15" spans="2:12">
      <c r="B15" s="136" t="s">
        <v>206</v>
      </c>
      <c r="C15" s="136">
        <v>31</v>
      </c>
      <c r="D15" s="136">
        <v>100</v>
      </c>
    </row>
    <row r="16" spans="2:12">
      <c r="B16" s="136" t="s">
        <v>207</v>
      </c>
      <c r="C16" s="136">
        <v>2</v>
      </c>
      <c r="D16" s="136">
        <v>18</v>
      </c>
    </row>
    <row r="17" spans="2:9">
      <c r="B17" s="136" t="s">
        <v>208</v>
      </c>
      <c r="C17" s="136">
        <v>8</v>
      </c>
      <c r="D17" s="136">
        <v>70</v>
      </c>
    </row>
    <row r="18" spans="2:9">
      <c r="B18" s="136" t="s">
        <v>209</v>
      </c>
      <c r="C18" s="136">
        <v>6</v>
      </c>
      <c r="D18" s="136">
        <v>45</v>
      </c>
    </row>
    <row r="19" spans="2:9">
      <c r="B19" s="136" t="s">
        <v>210</v>
      </c>
      <c r="C19" s="136">
        <v>10</v>
      </c>
      <c r="D19" s="136">
        <v>47</v>
      </c>
    </row>
    <row r="20" spans="2:9">
      <c r="B20" s="136" t="s">
        <v>211</v>
      </c>
      <c r="C20" s="136">
        <v>16</v>
      </c>
      <c r="D20" s="136">
        <v>94</v>
      </c>
    </row>
    <row r="21" spans="2:9">
      <c r="B21" s="136" t="s">
        <v>212</v>
      </c>
      <c r="C21" s="136">
        <v>3</v>
      </c>
      <c r="D21" s="136">
        <v>15</v>
      </c>
    </row>
    <row r="22" spans="2:9">
      <c r="B22" s="136" t="s">
        <v>213</v>
      </c>
      <c r="C22" s="136">
        <v>24</v>
      </c>
      <c r="D22" s="136">
        <v>100</v>
      </c>
    </row>
    <row r="23" spans="2:9">
      <c r="B23" s="136" t="s">
        <v>214</v>
      </c>
      <c r="C23" s="136">
        <v>8</v>
      </c>
      <c r="D23" s="136">
        <v>73</v>
      </c>
    </row>
    <row r="24" spans="2:9">
      <c r="B24" s="136" t="s">
        <v>215</v>
      </c>
      <c r="C24" s="136">
        <v>40</v>
      </c>
      <c r="D24" s="136">
        <v>108</v>
      </c>
    </row>
    <row r="25" spans="2:9">
      <c r="B25" s="136" t="s">
        <v>216</v>
      </c>
      <c r="C25" s="136">
        <v>15</v>
      </c>
      <c r="D25" s="136">
        <v>79</v>
      </c>
    </row>
    <row r="26" spans="2:9">
      <c r="B26" s="136" t="s">
        <v>217</v>
      </c>
      <c r="C26" s="136">
        <v>25</v>
      </c>
      <c r="D26" s="136">
        <v>96</v>
      </c>
    </row>
    <row r="27" spans="2:9">
      <c r="B27" s="136" t="s">
        <v>218</v>
      </c>
      <c r="C27" s="136">
        <v>21</v>
      </c>
      <c r="D27" s="136">
        <v>91</v>
      </c>
    </row>
    <row r="28" spans="2:9">
      <c r="B28" s="136" t="s">
        <v>219</v>
      </c>
      <c r="C28" s="136">
        <v>7</v>
      </c>
      <c r="D28" s="136">
        <v>39</v>
      </c>
      <c r="F28" s="120" t="s">
        <v>194</v>
      </c>
      <c r="G28" s="3"/>
      <c r="I28" s="38" t="s">
        <v>195</v>
      </c>
    </row>
    <row r="29" spans="2:9">
      <c r="B29" s="136" t="s">
        <v>220</v>
      </c>
      <c r="C29" s="136">
        <v>9</v>
      </c>
      <c r="D29" s="136">
        <v>74</v>
      </c>
      <c r="F29" s="119" t="s">
        <v>189</v>
      </c>
      <c r="G29" s="3">
        <f>SLOPE(D7:D33,C7:C33)</f>
        <v>2.2893857664868627</v>
      </c>
      <c r="I29" t="str" cm="1">
        <f t="array" aca="1" ref="I29:I33" ca="1">_xlfn.IFNA(_xlfn.FORMULATEXT(G29:G33),"")</f>
        <v>=SLOPE(D7:D33,C7:C33)</v>
      </c>
    </row>
    <row r="30" spans="2:9">
      <c r="B30" s="136" t="s">
        <v>221</v>
      </c>
      <c r="C30" s="136">
        <v>11</v>
      </c>
      <c r="D30" s="136">
        <v>80</v>
      </c>
      <c r="F30" s="119" t="s">
        <v>190</v>
      </c>
      <c r="G30" s="3">
        <v>14</v>
      </c>
      <c r="I30" t="str">
        <f ca="1"/>
        <v/>
      </c>
    </row>
    <row r="31" spans="2:9">
      <c r="B31" s="136" t="s">
        <v>222</v>
      </c>
      <c r="C31" s="136">
        <v>14</v>
      </c>
      <c r="D31" s="136">
        <v>81</v>
      </c>
      <c r="F31" s="119" t="s">
        <v>191</v>
      </c>
      <c r="G31" s="3">
        <f>INTERCEPT(D7:D33,C7:C33)</f>
        <v>40.881311988863757</v>
      </c>
      <c r="I31" t="str">
        <f ca="1"/>
        <v>=INTERCEPT(D7:D33,C7:C33)</v>
      </c>
    </row>
    <row r="32" spans="2:9">
      <c r="B32" s="136" t="s">
        <v>223</v>
      </c>
      <c r="C32" s="136">
        <v>4</v>
      </c>
      <c r="D32" s="136">
        <v>70</v>
      </c>
      <c r="F32" s="119" t="s">
        <v>192</v>
      </c>
      <c r="G32" s="3">
        <f>G30*G29+G31</f>
        <v>72.932712719679841</v>
      </c>
      <c r="I32" t="str">
        <f ca="1"/>
        <v>=G30*G29+G31</v>
      </c>
    </row>
    <row r="33" spans="2:9" ht="17.25">
      <c r="B33" s="136" t="s">
        <v>224</v>
      </c>
      <c r="C33" s="136">
        <v>8</v>
      </c>
      <c r="D33" s="136">
        <v>29</v>
      </c>
      <c r="F33" s="121" t="s">
        <v>193</v>
      </c>
      <c r="G33" s="3">
        <f>RSQ(D7:D33,C7:C33)</f>
        <v>0.62625894465535448</v>
      </c>
      <c r="I33" t="str">
        <f ca="1"/>
        <v>=RSQ(D7:D33,C7:C33)</v>
      </c>
    </row>
  </sheetData>
  <conditionalFormatting sqref="G28:G33">
    <cfRule type="expression" dxfId="92" priority="1">
      <formula>_xlfn.ISFORMULA(G28)</formula>
    </cfRule>
  </conditionalFormatting>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C0839-65CF-407D-9EA1-0F36C486028E}">
  <sheetPr>
    <tabColor rgb="FF0000FF"/>
  </sheetPr>
  <dimension ref="A1:H28"/>
  <sheetViews>
    <sheetView showGridLines="0" zoomScale="115" zoomScaleNormal="115" workbookViewId="0"/>
  </sheetViews>
  <sheetFormatPr defaultColWidth="8.85546875" defaultRowHeight="15"/>
  <cols>
    <col min="1" max="1" width="6.42578125" bestFit="1" customWidth="1"/>
    <col min="2" max="2" width="2.28515625" customWidth="1"/>
    <col min="3" max="3" width="17.28515625" customWidth="1"/>
    <col min="4" max="5" width="18" customWidth="1"/>
    <col min="6" max="6" width="10" customWidth="1"/>
    <col min="7" max="7" width="18.7109375" customWidth="1"/>
    <col min="8" max="8" width="19.42578125" customWidth="1"/>
    <col min="9" max="9" width="2.28515625" customWidth="1"/>
  </cols>
  <sheetData>
    <row r="1" spans="1:8" ht="6.75" customHeight="1"/>
    <row r="2" spans="1:8">
      <c r="A2" s="38" t="s">
        <v>280</v>
      </c>
      <c r="B2" s="38" t="s">
        <v>265</v>
      </c>
    </row>
    <row r="3" spans="1:8" ht="6.75" customHeight="1">
      <c r="A3" s="38"/>
      <c r="B3" s="38"/>
    </row>
    <row r="4" spans="1:8" ht="31.5">
      <c r="C4" s="135" t="s">
        <v>252</v>
      </c>
      <c r="D4" s="135" t="s">
        <v>253</v>
      </c>
      <c r="E4" s="135" t="s">
        <v>254</v>
      </c>
      <c r="F4" s="135" t="s">
        <v>255</v>
      </c>
      <c r="G4" s="135" t="s">
        <v>256</v>
      </c>
      <c r="H4" s="135" t="s">
        <v>257</v>
      </c>
    </row>
    <row r="5" spans="1:8" ht="15.75">
      <c r="C5" s="128" t="s">
        <v>263</v>
      </c>
      <c r="D5" s="128">
        <v>30346.7</v>
      </c>
      <c r="E5" s="129">
        <v>32291.923470000002</v>
      </c>
      <c r="F5" s="129">
        <v>6.4100000000000046E-2</v>
      </c>
      <c r="G5" s="128">
        <v>8</v>
      </c>
      <c r="H5" s="128">
        <v>2</v>
      </c>
    </row>
    <row r="6" spans="1:8" ht="15.75">
      <c r="C6" s="128" t="s">
        <v>258</v>
      </c>
      <c r="D6" s="128">
        <v>53363.33</v>
      </c>
      <c r="E6" s="129">
        <v>42338.466022000001</v>
      </c>
      <c r="F6" s="129">
        <v>-0.20660000000000001</v>
      </c>
      <c r="G6" s="128">
        <v>18</v>
      </c>
      <c r="H6" s="128">
        <v>2</v>
      </c>
    </row>
    <row r="7" spans="1:8" ht="15.75">
      <c r="C7" s="128" t="s">
        <v>259</v>
      </c>
      <c r="D7" s="128">
        <v>366373.12</v>
      </c>
      <c r="E7" s="129">
        <v>348750.57292800001</v>
      </c>
      <c r="F7" s="129">
        <v>-4.8099999999999921E-2</v>
      </c>
      <c r="G7" s="128">
        <v>74</v>
      </c>
      <c r="H7" s="128">
        <v>10</v>
      </c>
    </row>
    <row r="8" spans="1:8" ht="15.75">
      <c r="C8" s="128" t="s">
        <v>262</v>
      </c>
      <c r="D8" s="128">
        <v>264435.34999999998</v>
      </c>
      <c r="E8" s="129">
        <v>320539.08189999999</v>
      </c>
      <c r="F8" s="129">
        <v>0.21216426585931125</v>
      </c>
      <c r="G8" s="128">
        <v>89</v>
      </c>
      <c r="H8" s="128">
        <v>11</v>
      </c>
    </row>
    <row r="9" spans="1:8" ht="15.75">
      <c r="C9" s="128" t="s">
        <v>264</v>
      </c>
      <c r="D9" s="128">
        <v>483572.75</v>
      </c>
      <c r="E9" s="129">
        <v>594527.09487499995</v>
      </c>
      <c r="F9" s="129">
        <v>0.22944705812103749</v>
      </c>
      <c r="G9" s="128">
        <v>113</v>
      </c>
      <c r="H9" s="128">
        <v>15</v>
      </c>
    </row>
    <row r="10" spans="1:8" ht="15.75">
      <c r="C10" s="128" t="s">
        <v>260</v>
      </c>
      <c r="D10" s="128">
        <v>247830.8</v>
      </c>
      <c r="E10" s="129">
        <v>257136.92819999999</v>
      </c>
      <c r="F10" s="129">
        <v>3.7550329498996948E-2</v>
      </c>
      <c r="G10" s="128">
        <v>45</v>
      </c>
      <c r="H10" s="128">
        <v>10</v>
      </c>
    </row>
    <row r="12" spans="1:8">
      <c r="C12" t="s">
        <v>252</v>
      </c>
      <c r="D12" t="s">
        <v>253</v>
      </c>
      <c r="E12" t="s">
        <v>254</v>
      </c>
      <c r="F12" t="s">
        <v>255</v>
      </c>
      <c r="G12" t="s">
        <v>256</v>
      </c>
      <c r="H12" t="s">
        <v>257</v>
      </c>
    </row>
    <row r="13" spans="1:8">
      <c r="C13" t="s">
        <v>263</v>
      </c>
      <c r="D13">
        <v>30346.7</v>
      </c>
      <c r="E13">
        <v>32291.923470000002</v>
      </c>
      <c r="F13">
        <v>6.4100000000000046</v>
      </c>
      <c r="G13">
        <v>8</v>
      </c>
      <c r="H13">
        <v>2</v>
      </c>
    </row>
    <row r="14" spans="1:8">
      <c r="C14" t="s">
        <v>258</v>
      </c>
      <c r="D14">
        <v>53363.33</v>
      </c>
      <c r="E14">
        <v>42338.466022000001</v>
      </c>
      <c r="F14">
        <v>-20.66</v>
      </c>
      <c r="G14">
        <v>18</v>
      </c>
      <c r="H14">
        <v>2</v>
      </c>
    </row>
    <row r="15" spans="1:8">
      <c r="C15" t="s">
        <v>259</v>
      </c>
      <c r="D15">
        <v>366373.12</v>
      </c>
      <c r="E15">
        <v>348750.57292800001</v>
      </c>
      <c r="F15">
        <v>-4.8099999999999916</v>
      </c>
      <c r="G15">
        <v>74</v>
      </c>
      <c r="H15">
        <v>10</v>
      </c>
    </row>
    <row r="16" spans="1:8">
      <c r="C16" t="s">
        <v>262</v>
      </c>
      <c r="D16">
        <v>264435.34999999998</v>
      </c>
      <c r="E16">
        <v>320539.08189999999</v>
      </c>
      <c r="F16">
        <v>21.216426585931124</v>
      </c>
      <c r="G16">
        <v>89</v>
      </c>
      <c r="H16">
        <v>11</v>
      </c>
    </row>
    <row r="17" spans="3:8">
      <c r="C17" t="s">
        <v>264</v>
      </c>
      <c r="D17">
        <v>483572.75</v>
      </c>
      <c r="E17">
        <v>594527.09487499995</v>
      </c>
      <c r="F17">
        <v>22.944705812103749</v>
      </c>
      <c r="G17">
        <v>113</v>
      </c>
      <c r="H17">
        <v>15</v>
      </c>
    </row>
    <row r="18" spans="3:8">
      <c r="C18" t="s">
        <v>260</v>
      </c>
      <c r="D18">
        <v>247830.8</v>
      </c>
      <c r="E18">
        <v>257136.92819999999</v>
      </c>
      <c r="F18">
        <v>3.7550329498996948</v>
      </c>
      <c r="G18">
        <v>45</v>
      </c>
      <c r="H18">
        <v>10</v>
      </c>
    </row>
    <row r="20" spans="3:8" ht="8.25" customHeight="1"/>
    <row r="21" spans="3:8">
      <c r="C21" t="s">
        <v>252</v>
      </c>
      <c r="D21" t="s">
        <v>253</v>
      </c>
      <c r="E21" t="s">
        <v>254</v>
      </c>
      <c r="F21" t="s">
        <v>255</v>
      </c>
      <c r="G21" t="s">
        <v>256</v>
      </c>
      <c r="H21" t="s">
        <v>257</v>
      </c>
    </row>
    <row r="22" spans="3:8">
      <c r="C22" t="s">
        <v>263</v>
      </c>
      <c r="D22">
        <v>30346.7</v>
      </c>
      <c r="E22">
        <v>32291.923470000002</v>
      </c>
      <c r="F22">
        <v>6.4100000000000046</v>
      </c>
      <c r="G22">
        <v>8</v>
      </c>
      <c r="H22">
        <v>2</v>
      </c>
    </row>
    <row r="23" spans="3:8">
      <c r="C23" t="s">
        <v>258</v>
      </c>
      <c r="D23">
        <v>53363.33</v>
      </c>
      <c r="E23">
        <v>42338.466022000001</v>
      </c>
      <c r="F23">
        <v>-20.66</v>
      </c>
      <c r="G23">
        <v>18</v>
      </c>
      <c r="H23">
        <v>2</v>
      </c>
    </row>
    <row r="24" spans="3:8">
      <c r="C24" t="s">
        <v>259</v>
      </c>
      <c r="D24">
        <v>366373.12</v>
      </c>
      <c r="E24">
        <v>348750.57292800001</v>
      </c>
      <c r="F24">
        <v>-4.8099999999999916</v>
      </c>
      <c r="G24">
        <v>74</v>
      </c>
      <c r="H24">
        <v>10</v>
      </c>
    </row>
    <row r="25" spans="3:8">
      <c r="C25" t="s">
        <v>262</v>
      </c>
      <c r="D25">
        <v>264435.34999999998</v>
      </c>
      <c r="E25">
        <v>320539.08189999999</v>
      </c>
      <c r="F25">
        <v>21.216426585931124</v>
      </c>
      <c r="G25">
        <v>89</v>
      </c>
      <c r="H25">
        <v>11</v>
      </c>
    </row>
    <row r="26" spans="3:8">
      <c r="C26" t="s">
        <v>264</v>
      </c>
      <c r="D26">
        <v>483572.75</v>
      </c>
      <c r="E26">
        <v>594527.09487499995</v>
      </c>
      <c r="F26">
        <v>22.944705812103749</v>
      </c>
      <c r="G26">
        <v>113</v>
      </c>
      <c r="H26">
        <v>15</v>
      </c>
    </row>
    <row r="27" spans="3:8">
      <c r="C27" t="s">
        <v>260</v>
      </c>
      <c r="D27">
        <v>247830.8</v>
      </c>
      <c r="E27">
        <v>257136.92819999999</v>
      </c>
      <c r="F27">
        <v>3.7550329498996948</v>
      </c>
      <c r="G27">
        <v>45</v>
      </c>
      <c r="H27">
        <v>10</v>
      </c>
    </row>
    <row r="28" spans="3:8" ht="8.25" customHeight="1"/>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CCB17-3E1A-4F78-8A38-76AAB5B49095}">
  <sheetPr>
    <tabColor rgb="FFFF0000"/>
  </sheetPr>
  <dimension ref="A1:I28"/>
  <sheetViews>
    <sheetView showGridLines="0" zoomScale="115" zoomScaleNormal="115" workbookViewId="0"/>
  </sheetViews>
  <sheetFormatPr defaultColWidth="8.85546875" defaultRowHeight="15"/>
  <cols>
    <col min="1" max="1" width="6.42578125" bestFit="1" customWidth="1"/>
    <col min="2" max="2" width="2.28515625" customWidth="1"/>
    <col min="3" max="3" width="17.28515625" customWidth="1"/>
    <col min="4" max="5" width="18" customWidth="1"/>
    <col min="6" max="6" width="10" customWidth="1"/>
    <col min="7" max="7" width="18.7109375" customWidth="1"/>
    <col min="8" max="8" width="19.42578125" customWidth="1"/>
    <col min="9" max="9" width="2.28515625" customWidth="1"/>
  </cols>
  <sheetData>
    <row r="1" spans="1:8" ht="6.75" customHeight="1"/>
    <row r="2" spans="1:8">
      <c r="A2" s="38" t="s">
        <v>280</v>
      </c>
      <c r="B2" s="38" t="s">
        <v>265</v>
      </c>
    </row>
    <row r="3" spans="1:8" ht="6.75" customHeight="1">
      <c r="A3" s="38"/>
      <c r="B3" s="38"/>
    </row>
    <row r="4" spans="1:8" ht="31.5">
      <c r="C4" s="135" t="s">
        <v>252</v>
      </c>
      <c r="D4" s="135" t="s">
        <v>253</v>
      </c>
      <c r="E4" s="135" t="s">
        <v>254</v>
      </c>
      <c r="F4" s="135" t="s">
        <v>255</v>
      </c>
      <c r="G4" s="135" t="s">
        <v>256</v>
      </c>
      <c r="H4" s="135" t="s">
        <v>257</v>
      </c>
    </row>
    <row r="5" spans="1:8" ht="15.75">
      <c r="C5" s="128" t="s">
        <v>263</v>
      </c>
      <c r="D5" s="128">
        <v>30346.7</v>
      </c>
      <c r="E5" s="129">
        <v>32291.923470000002</v>
      </c>
      <c r="F5" s="129">
        <f t="shared" ref="F5:F10" si="0">E5/D5-1</f>
        <v>6.4100000000000046E-2</v>
      </c>
      <c r="G5" s="128">
        <v>8</v>
      </c>
      <c r="H5" s="128">
        <v>2</v>
      </c>
    </row>
    <row r="6" spans="1:8" ht="15.75">
      <c r="C6" s="128" t="s">
        <v>258</v>
      </c>
      <c r="D6" s="128">
        <v>53363.33</v>
      </c>
      <c r="E6" s="129">
        <v>42338.466022000001</v>
      </c>
      <c r="F6" s="129">
        <f t="shared" si="0"/>
        <v>-0.20660000000000001</v>
      </c>
      <c r="G6" s="128">
        <v>18</v>
      </c>
      <c r="H6" s="128">
        <v>2</v>
      </c>
    </row>
    <row r="7" spans="1:8" ht="15.75">
      <c r="C7" s="128" t="s">
        <v>259</v>
      </c>
      <c r="D7" s="128">
        <v>366373.12</v>
      </c>
      <c r="E7" s="129">
        <v>348750.57292800001</v>
      </c>
      <c r="F7" s="129">
        <f t="shared" si="0"/>
        <v>-4.8099999999999921E-2</v>
      </c>
      <c r="G7" s="128">
        <v>74</v>
      </c>
      <c r="H7" s="128">
        <v>10</v>
      </c>
    </row>
    <row r="8" spans="1:8" ht="15.75">
      <c r="C8" s="128" t="s">
        <v>262</v>
      </c>
      <c r="D8" s="128">
        <v>264435.34999999998</v>
      </c>
      <c r="E8" s="129">
        <v>320539.08189999999</v>
      </c>
      <c r="F8" s="129">
        <f t="shared" si="0"/>
        <v>0.21216426585931125</v>
      </c>
      <c r="G8" s="128">
        <v>89</v>
      </c>
      <c r="H8" s="128">
        <v>11</v>
      </c>
    </row>
    <row r="9" spans="1:8" ht="15.75">
      <c r="C9" s="128" t="s">
        <v>264</v>
      </c>
      <c r="D9" s="128">
        <v>483572.75</v>
      </c>
      <c r="E9" s="129">
        <v>594527.09487499995</v>
      </c>
      <c r="F9" s="129">
        <f t="shared" si="0"/>
        <v>0.22944705812103749</v>
      </c>
      <c r="G9" s="128">
        <v>113</v>
      </c>
      <c r="H9" s="128">
        <v>15</v>
      </c>
    </row>
    <row r="10" spans="1:8" ht="15.75">
      <c r="C10" s="128" t="s">
        <v>260</v>
      </c>
      <c r="D10" s="128">
        <v>247830.8</v>
      </c>
      <c r="E10" s="129">
        <v>257136.92819999999</v>
      </c>
      <c r="F10" s="129">
        <f t="shared" si="0"/>
        <v>3.7550329498996948E-2</v>
      </c>
      <c r="G10" s="128">
        <v>45</v>
      </c>
      <c r="H10" s="128">
        <v>10</v>
      </c>
    </row>
    <row r="12" spans="1:8">
      <c r="C12" s="1" t="str">
        <f t="shared" ref="C12:H18" si="1">C4</f>
        <v>SalesRep</v>
      </c>
      <c r="D12" s="1" t="str">
        <f t="shared" si="1"/>
        <v>2015 Total Sales ($)</v>
      </c>
      <c r="E12" s="1" t="str">
        <f t="shared" si="1"/>
        <v>2016 Total Sales ($)</v>
      </c>
      <c r="F12" s="1" t="str">
        <f t="shared" si="1"/>
        <v>% Change</v>
      </c>
      <c r="G12" s="1" t="str">
        <f t="shared" si="1"/>
        <v>Customer Accounts</v>
      </c>
      <c r="H12" s="1" t="str">
        <f t="shared" si="1"/>
        <v>Years with Company</v>
      </c>
    </row>
    <row r="13" spans="1:8">
      <c r="C13" s="3" t="str">
        <f t="shared" si="1"/>
        <v>Hien Loung Pham</v>
      </c>
      <c r="D13" s="130">
        <f t="shared" si="1"/>
        <v>30346.7</v>
      </c>
      <c r="E13" s="130">
        <f t="shared" si="1"/>
        <v>32291.923470000002</v>
      </c>
      <c r="F13" s="4">
        <f t="shared" ref="F13:F18" si="2">F5*100</f>
        <v>6.4100000000000046</v>
      </c>
      <c r="G13" s="3">
        <f t="shared" si="1"/>
        <v>8</v>
      </c>
      <c r="H13" s="3">
        <f t="shared" si="1"/>
        <v>2</v>
      </c>
    </row>
    <row r="14" spans="1:8">
      <c r="C14" s="3" t="str">
        <f t="shared" si="1"/>
        <v>Carl Levin</v>
      </c>
      <c r="D14" s="130">
        <f t="shared" si="1"/>
        <v>53363.33</v>
      </c>
      <c r="E14" s="130">
        <f t="shared" si="1"/>
        <v>42338.466022000001</v>
      </c>
      <c r="F14" s="4">
        <f t="shared" si="2"/>
        <v>-20.66</v>
      </c>
      <c r="G14" s="3">
        <f t="shared" si="1"/>
        <v>18</v>
      </c>
      <c r="H14" s="3">
        <f t="shared" si="1"/>
        <v>2</v>
      </c>
    </row>
    <row r="15" spans="1:8">
      <c r="C15" s="3" t="str">
        <f t="shared" si="1"/>
        <v>Wilford Snell</v>
      </c>
      <c r="D15" s="130">
        <f t="shared" si="1"/>
        <v>366373.12</v>
      </c>
      <c r="E15" s="130">
        <f t="shared" si="1"/>
        <v>348750.57292800001</v>
      </c>
      <c r="F15" s="4">
        <f t="shared" si="2"/>
        <v>-4.8099999999999916</v>
      </c>
      <c r="G15" s="3">
        <f t="shared" si="1"/>
        <v>74</v>
      </c>
      <c r="H15" s="3">
        <f t="shared" si="1"/>
        <v>10</v>
      </c>
    </row>
    <row r="16" spans="1:8">
      <c r="C16" s="3" t="str">
        <f t="shared" si="1"/>
        <v>Chantel Mimms</v>
      </c>
      <c r="D16" s="130">
        <f t="shared" si="1"/>
        <v>264435.34999999998</v>
      </c>
      <c r="E16" s="130">
        <f t="shared" si="1"/>
        <v>320539.08189999999</v>
      </c>
      <c r="F16" s="4">
        <f t="shared" si="2"/>
        <v>21.216426585931124</v>
      </c>
      <c r="G16" s="3">
        <f t="shared" si="1"/>
        <v>89</v>
      </c>
      <c r="H16" s="3">
        <f t="shared" si="1"/>
        <v>11</v>
      </c>
    </row>
    <row r="17" spans="2:9">
      <c r="C17" s="3" t="str">
        <f t="shared" si="1"/>
        <v>Tyrone Ways</v>
      </c>
      <c r="D17" s="130">
        <f t="shared" si="1"/>
        <v>483572.75</v>
      </c>
      <c r="E17" s="130">
        <f t="shared" si="1"/>
        <v>594527.09487499995</v>
      </c>
      <c r="F17" s="4">
        <f t="shared" si="2"/>
        <v>22.944705812103749</v>
      </c>
      <c r="G17" s="3">
        <f t="shared" si="1"/>
        <v>113</v>
      </c>
      <c r="H17" s="3">
        <f t="shared" si="1"/>
        <v>15</v>
      </c>
    </row>
    <row r="18" spans="2:9">
      <c r="C18" s="3" t="str">
        <f t="shared" si="1"/>
        <v>Terica Mcswain</v>
      </c>
      <c r="D18" s="130">
        <f t="shared" si="1"/>
        <v>247830.8</v>
      </c>
      <c r="E18" s="130">
        <f t="shared" si="1"/>
        <v>257136.92819999999</v>
      </c>
      <c r="F18" s="4">
        <f t="shared" si="2"/>
        <v>3.7550329498996948</v>
      </c>
      <c r="G18" s="3">
        <f t="shared" si="1"/>
        <v>45</v>
      </c>
      <c r="H18" s="3">
        <f t="shared" si="1"/>
        <v>10</v>
      </c>
    </row>
    <row r="20" spans="2:9" ht="8.25" customHeight="1">
      <c r="B20" s="131"/>
      <c r="C20" s="131"/>
      <c r="D20" s="131"/>
      <c r="E20" s="131"/>
      <c r="F20" s="131"/>
      <c r="G20" s="131"/>
      <c r="H20" s="131"/>
      <c r="I20" s="131"/>
    </row>
    <row r="21" spans="2:9">
      <c r="B21" s="131"/>
      <c r="C21" s="132" t="str">
        <f t="shared" ref="C21:H27" si="3">C4</f>
        <v>SalesRep</v>
      </c>
      <c r="D21" s="132" t="str">
        <f t="shared" si="3"/>
        <v>2015 Total Sales ($)</v>
      </c>
      <c r="E21" s="132" t="str">
        <f t="shared" si="3"/>
        <v>2016 Total Sales ($)</v>
      </c>
      <c r="F21" s="132" t="str">
        <f t="shared" si="3"/>
        <v>% Change</v>
      </c>
      <c r="G21" s="132" t="str">
        <f t="shared" si="3"/>
        <v>Customer Accounts</v>
      </c>
      <c r="H21" s="132" t="str">
        <f t="shared" si="3"/>
        <v>Years with Company</v>
      </c>
      <c r="I21" s="131"/>
    </row>
    <row r="22" spans="2:9">
      <c r="B22" s="131"/>
      <c r="C22" s="131" t="str">
        <f t="shared" si="3"/>
        <v>Hien Loung Pham</v>
      </c>
      <c r="D22" s="133">
        <f t="shared" si="3"/>
        <v>30346.7</v>
      </c>
      <c r="E22" s="133">
        <f t="shared" si="3"/>
        <v>32291.923470000002</v>
      </c>
      <c r="F22" s="134">
        <f t="shared" ref="F22:F27" si="4">F5*100</f>
        <v>6.4100000000000046</v>
      </c>
      <c r="G22" s="131">
        <f t="shared" si="3"/>
        <v>8</v>
      </c>
      <c r="H22" s="131">
        <f t="shared" si="3"/>
        <v>2</v>
      </c>
      <c r="I22" s="131"/>
    </row>
    <row r="23" spans="2:9">
      <c r="B23" s="131"/>
      <c r="C23" s="131" t="str">
        <f t="shared" si="3"/>
        <v>Carl Levin</v>
      </c>
      <c r="D23" s="133">
        <f t="shared" si="3"/>
        <v>53363.33</v>
      </c>
      <c r="E23" s="133">
        <f t="shared" si="3"/>
        <v>42338.466022000001</v>
      </c>
      <c r="F23" s="134">
        <f t="shared" si="4"/>
        <v>-20.66</v>
      </c>
      <c r="G23" s="131">
        <f t="shared" si="3"/>
        <v>18</v>
      </c>
      <c r="H23" s="131">
        <f t="shared" si="3"/>
        <v>2</v>
      </c>
      <c r="I23" s="131"/>
    </row>
    <row r="24" spans="2:9">
      <c r="B24" s="131"/>
      <c r="C24" s="131" t="str">
        <f t="shared" si="3"/>
        <v>Wilford Snell</v>
      </c>
      <c r="D24" s="133">
        <f t="shared" si="3"/>
        <v>366373.12</v>
      </c>
      <c r="E24" s="133">
        <f t="shared" si="3"/>
        <v>348750.57292800001</v>
      </c>
      <c r="F24" s="134">
        <f t="shared" si="4"/>
        <v>-4.8099999999999916</v>
      </c>
      <c r="G24" s="131">
        <f t="shared" si="3"/>
        <v>74</v>
      </c>
      <c r="H24" s="131">
        <f t="shared" si="3"/>
        <v>10</v>
      </c>
      <c r="I24" s="131"/>
    </row>
    <row r="25" spans="2:9">
      <c r="B25" s="131"/>
      <c r="C25" s="131" t="str">
        <f t="shared" si="3"/>
        <v>Chantel Mimms</v>
      </c>
      <c r="D25" s="133">
        <f t="shared" si="3"/>
        <v>264435.34999999998</v>
      </c>
      <c r="E25" s="133">
        <f t="shared" si="3"/>
        <v>320539.08189999999</v>
      </c>
      <c r="F25" s="134">
        <f t="shared" si="4"/>
        <v>21.216426585931124</v>
      </c>
      <c r="G25" s="131">
        <f t="shared" si="3"/>
        <v>89</v>
      </c>
      <c r="H25" s="131">
        <f t="shared" si="3"/>
        <v>11</v>
      </c>
      <c r="I25" s="131"/>
    </row>
    <row r="26" spans="2:9">
      <c r="B26" s="131"/>
      <c r="C26" s="131" t="str">
        <f t="shared" si="3"/>
        <v>Tyrone Ways</v>
      </c>
      <c r="D26" s="133">
        <f t="shared" si="3"/>
        <v>483572.75</v>
      </c>
      <c r="E26" s="133">
        <f t="shared" si="3"/>
        <v>594527.09487499995</v>
      </c>
      <c r="F26" s="134">
        <f t="shared" si="4"/>
        <v>22.944705812103749</v>
      </c>
      <c r="G26" s="131">
        <f t="shared" si="3"/>
        <v>113</v>
      </c>
      <c r="H26" s="131">
        <f t="shared" si="3"/>
        <v>15</v>
      </c>
      <c r="I26" s="131"/>
    </row>
    <row r="27" spans="2:9">
      <c r="B27" s="131"/>
      <c r="C27" s="131" t="str">
        <f t="shared" si="3"/>
        <v>Terica Mcswain</v>
      </c>
      <c r="D27" s="133">
        <f t="shared" si="3"/>
        <v>247830.8</v>
      </c>
      <c r="E27" s="133">
        <f t="shared" si="3"/>
        <v>257136.92819999999</v>
      </c>
      <c r="F27" s="134">
        <f t="shared" si="4"/>
        <v>3.7550329498996948</v>
      </c>
      <c r="G27" s="131">
        <f t="shared" si="3"/>
        <v>45</v>
      </c>
      <c r="H27" s="131">
        <f t="shared" si="3"/>
        <v>10</v>
      </c>
      <c r="I27" s="131"/>
    </row>
    <row r="28" spans="2:9" ht="8.25" customHeight="1">
      <c r="B28" s="131"/>
      <c r="C28" s="131"/>
      <c r="D28" s="131"/>
      <c r="E28" s="131"/>
      <c r="F28" s="131"/>
      <c r="G28" s="131"/>
      <c r="H28" s="131"/>
      <c r="I28" s="131"/>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92A16-8345-4DA3-A061-CCE2DE4E6B84}">
  <sheetPr>
    <tabColor rgb="FF0000FF"/>
  </sheetPr>
  <dimension ref="A1:R5891"/>
  <sheetViews>
    <sheetView showGridLines="0" workbookViewId="0"/>
  </sheetViews>
  <sheetFormatPr defaultColWidth="8.85546875" defaultRowHeight="15"/>
  <cols>
    <col min="1" max="1" width="6.42578125" bestFit="1" customWidth="1"/>
    <col min="2" max="2" width="2.28515625" customWidth="1"/>
    <col min="3" max="3" width="17.28515625" customWidth="1"/>
    <col min="4" max="5" width="18" customWidth="1"/>
    <col min="6" max="6" width="14.140625" bestFit="1" customWidth="1"/>
    <col min="7" max="7" width="18.7109375" customWidth="1"/>
    <col min="8" max="8" width="2.28515625" customWidth="1"/>
    <col min="9" max="9" width="18.28515625" bestFit="1" customWidth="1"/>
    <col min="10" max="10" width="14.140625" bestFit="1" customWidth="1"/>
    <col min="11" max="17" width="10.7109375" bestFit="1" customWidth="1"/>
    <col min="18" max="18" width="11.140625" bestFit="1" customWidth="1"/>
    <col min="19" max="20" width="14.140625" bestFit="1" customWidth="1"/>
    <col min="21" max="21" width="9.42578125" bestFit="1" customWidth="1"/>
    <col min="22" max="26" width="14.140625" bestFit="1" customWidth="1"/>
    <col min="27" max="27" width="12.28515625" bestFit="1" customWidth="1"/>
    <col min="28" max="32" width="14.140625" bestFit="1" customWidth="1"/>
    <col min="33" max="33" width="14" bestFit="1" customWidth="1"/>
    <col min="34" max="38" width="14.140625" bestFit="1" customWidth="1"/>
    <col min="39" max="39" width="15.7109375" bestFit="1" customWidth="1"/>
    <col min="40" max="44" width="14.140625" bestFit="1" customWidth="1"/>
    <col min="45" max="45" width="11" bestFit="1" customWidth="1"/>
    <col min="46" max="50" width="14.140625" bestFit="1" customWidth="1"/>
    <col min="51" max="51" width="10.42578125" bestFit="1" customWidth="1"/>
    <col min="52" max="52" width="11.140625" bestFit="1" customWidth="1"/>
    <col min="53" max="62" width="6.85546875" bestFit="1" customWidth="1"/>
    <col min="63" max="63" width="9.85546875" bestFit="1" customWidth="1"/>
    <col min="64" max="75" width="6.85546875" bestFit="1" customWidth="1"/>
    <col min="76" max="76" width="9.85546875" bestFit="1" customWidth="1"/>
    <col min="77" max="88" width="6.85546875" bestFit="1" customWidth="1"/>
    <col min="89" max="89" width="9.85546875" bestFit="1" customWidth="1"/>
    <col min="90" max="90" width="9.42578125" bestFit="1" customWidth="1"/>
    <col min="91" max="102" width="9.28515625" bestFit="1" customWidth="1"/>
    <col min="103" max="103" width="9.85546875" bestFit="1" customWidth="1"/>
    <col min="104" max="115" width="6.85546875" bestFit="1" customWidth="1"/>
    <col min="116" max="116" width="9.85546875" bestFit="1" customWidth="1"/>
    <col min="117" max="128" width="6.85546875" bestFit="1" customWidth="1"/>
    <col min="129" max="129" width="9.85546875" bestFit="1" customWidth="1"/>
    <col min="130" max="130" width="12.28515625" bestFit="1" customWidth="1"/>
    <col min="131" max="142" width="10.85546875" bestFit="1" customWidth="1"/>
    <col min="143" max="143" width="9.85546875" bestFit="1" customWidth="1"/>
    <col min="144" max="155" width="6.85546875" bestFit="1" customWidth="1"/>
    <col min="156" max="156" width="9.85546875" bestFit="1" customWidth="1"/>
    <col min="157" max="168" width="6.85546875" bestFit="1" customWidth="1"/>
    <col min="169" max="169" width="9.85546875" bestFit="1" customWidth="1"/>
    <col min="170" max="170" width="14" bestFit="1" customWidth="1"/>
    <col min="171" max="182" width="12.42578125" bestFit="1" customWidth="1"/>
    <col min="183" max="183" width="9.85546875" bestFit="1" customWidth="1"/>
    <col min="184" max="195" width="6.85546875" bestFit="1" customWidth="1"/>
    <col min="196" max="196" width="9.85546875" bestFit="1" customWidth="1"/>
    <col min="197" max="208" width="6.85546875" bestFit="1" customWidth="1"/>
    <col min="209" max="209" width="9.85546875" bestFit="1" customWidth="1"/>
    <col min="210" max="210" width="15.7109375" bestFit="1" customWidth="1"/>
    <col min="211" max="222" width="8" bestFit="1" customWidth="1"/>
    <col min="223" max="223" width="9.85546875" bestFit="1" customWidth="1"/>
    <col min="224" max="235" width="6.85546875" bestFit="1" customWidth="1"/>
    <col min="236" max="236" width="9.85546875" bestFit="1" customWidth="1"/>
    <col min="237" max="248" width="6.85546875" bestFit="1" customWidth="1"/>
    <col min="249" max="249" width="9.85546875" bestFit="1" customWidth="1"/>
    <col min="250" max="250" width="11" bestFit="1" customWidth="1"/>
    <col min="251" max="262" width="7.42578125" bestFit="1" customWidth="1"/>
    <col min="263" max="263" width="9.85546875" bestFit="1" customWidth="1"/>
    <col min="264" max="275" width="6.85546875" bestFit="1" customWidth="1"/>
    <col min="276" max="276" width="9.85546875" bestFit="1" customWidth="1"/>
    <col min="277" max="288" width="6.85546875" bestFit="1" customWidth="1"/>
    <col min="289" max="289" width="9.85546875" bestFit="1" customWidth="1"/>
    <col min="290" max="290" width="10.42578125" bestFit="1" customWidth="1"/>
    <col min="291" max="291" width="11.140625" bestFit="1" customWidth="1"/>
    <col min="292" max="579" width="9.42578125" bestFit="1" customWidth="1"/>
    <col min="580" max="580" width="12.28515625" bestFit="1" customWidth="1"/>
    <col min="581" max="1144" width="8.7109375" bestFit="1" customWidth="1"/>
    <col min="1145" max="1145" width="9.42578125" bestFit="1" customWidth="1"/>
    <col min="1146" max="1763" width="9.28515625" bestFit="1" customWidth="1"/>
    <col min="1764" max="1764" width="12.28515625" bestFit="1" customWidth="1"/>
    <col min="1765" max="2364" width="10.85546875" bestFit="1" customWidth="1"/>
    <col min="2365" max="2365" width="14" bestFit="1" customWidth="1"/>
    <col min="2366" max="2964" width="12.42578125" bestFit="1" customWidth="1"/>
    <col min="2965" max="2965" width="15.7109375" bestFit="1" customWidth="1"/>
    <col min="2966" max="3549" width="8.7109375" bestFit="1" customWidth="1"/>
    <col min="3550" max="3550" width="11" bestFit="1" customWidth="1"/>
    <col min="3551" max="4145" width="8.7109375" bestFit="1" customWidth="1"/>
    <col min="4146" max="4146" width="10.42578125" bestFit="1" customWidth="1"/>
    <col min="4147" max="4147" width="11.140625" bestFit="1" customWidth="1"/>
  </cols>
  <sheetData>
    <row r="1" spans="1:18" ht="6.75" customHeight="1"/>
    <row r="2" spans="1:18">
      <c r="A2" s="38" t="s">
        <v>281</v>
      </c>
      <c r="B2" s="38" t="s">
        <v>267</v>
      </c>
    </row>
    <row r="3" spans="1:18" ht="6.75" customHeight="1">
      <c r="A3" s="38"/>
    </row>
    <row r="5" spans="1:18">
      <c r="C5" s="22" t="s">
        <v>0</v>
      </c>
      <c r="D5" s="22" t="s">
        <v>101</v>
      </c>
      <c r="E5" s="22" t="s">
        <v>102</v>
      </c>
      <c r="F5" s="22" t="s">
        <v>1</v>
      </c>
      <c r="G5" s="22" t="s">
        <v>103</v>
      </c>
      <c r="I5" s="49" t="s">
        <v>133</v>
      </c>
      <c r="J5" s="57" t="s">
        <v>130</v>
      </c>
    </row>
    <row r="6" spans="1:18">
      <c r="C6" s="137">
        <v>44175</v>
      </c>
      <c r="D6" s="22" t="s">
        <v>116</v>
      </c>
      <c r="E6" s="22">
        <v>1</v>
      </c>
      <c r="F6" s="22" t="s">
        <v>6</v>
      </c>
      <c r="G6" s="22" t="s">
        <v>108</v>
      </c>
    </row>
    <row r="7" spans="1:18">
      <c r="C7" s="137">
        <v>44149</v>
      </c>
      <c r="D7" s="22" t="s">
        <v>119</v>
      </c>
      <c r="E7" s="22">
        <v>13</v>
      </c>
      <c r="F7" s="22" t="s">
        <v>112</v>
      </c>
      <c r="G7" s="22" t="s">
        <v>108</v>
      </c>
      <c r="I7" s="49" t="s">
        <v>268</v>
      </c>
      <c r="K7" s="49" t="s">
        <v>103</v>
      </c>
    </row>
    <row r="8" spans="1:18">
      <c r="C8" s="137">
        <v>44134</v>
      </c>
      <c r="D8" s="22" t="s">
        <v>107</v>
      </c>
      <c r="E8" s="22">
        <v>9</v>
      </c>
      <c r="F8" s="22" t="s">
        <v>6</v>
      </c>
      <c r="G8" s="22" t="s">
        <v>106</v>
      </c>
      <c r="I8" s="49" t="s">
        <v>101</v>
      </c>
      <c r="J8" s="49" t="s">
        <v>1</v>
      </c>
      <c r="K8" s="57" t="s">
        <v>111</v>
      </c>
      <c r="L8" s="57" t="s">
        <v>109</v>
      </c>
      <c r="M8" s="57" t="s">
        <v>105</v>
      </c>
      <c r="N8" s="57" t="s">
        <v>115</v>
      </c>
      <c r="O8" s="57" t="s">
        <v>113</v>
      </c>
      <c r="P8" s="57" t="s">
        <v>106</v>
      </c>
      <c r="Q8" s="57" t="s">
        <v>108</v>
      </c>
      <c r="R8" s="57" t="s">
        <v>36</v>
      </c>
    </row>
    <row r="9" spans="1:18">
      <c r="C9" s="137">
        <v>44903</v>
      </c>
      <c r="D9" s="22" t="s">
        <v>117</v>
      </c>
      <c r="E9" s="22">
        <v>6</v>
      </c>
      <c r="F9" s="22" t="s">
        <v>6</v>
      </c>
      <c r="G9" s="22" t="s">
        <v>115</v>
      </c>
      <c r="I9" s="57" t="s">
        <v>119</v>
      </c>
      <c r="J9" s="57" t="s">
        <v>114</v>
      </c>
      <c r="K9" s="97">
        <v>1214</v>
      </c>
      <c r="L9" s="97">
        <v>1203</v>
      </c>
      <c r="M9" s="97">
        <v>835</v>
      </c>
      <c r="N9" s="97">
        <v>3380</v>
      </c>
      <c r="O9" s="97">
        <v>1958</v>
      </c>
      <c r="P9" s="97">
        <v>2104</v>
      </c>
      <c r="Q9" s="97">
        <v>2247</v>
      </c>
      <c r="R9" s="97">
        <v>12941</v>
      </c>
    </row>
    <row r="10" spans="1:18">
      <c r="C10" s="137">
        <v>43921</v>
      </c>
      <c r="D10" s="22" t="s">
        <v>118</v>
      </c>
      <c r="E10" s="22">
        <v>425</v>
      </c>
      <c r="F10" s="22" t="s">
        <v>6</v>
      </c>
      <c r="G10" s="22" t="s">
        <v>108</v>
      </c>
      <c r="J10" s="57" t="s">
        <v>112</v>
      </c>
      <c r="K10" s="97">
        <v>1114</v>
      </c>
      <c r="L10" s="97">
        <v>1032</v>
      </c>
      <c r="M10" s="97">
        <v>1409</v>
      </c>
      <c r="N10" s="97">
        <v>2325</v>
      </c>
      <c r="O10" s="97">
        <v>1926</v>
      </c>
      <c r="P10" s="97">
        <v>4126</v>
      </c>
      <c r="Q10" s="97">
        <v>3637</v>
      </c>
      <c r="R10" s="97">
        <v>15569</v>
      </c>
    </row>
    <row r="11" spans="1:18">
      <c r="C11" s="137">
        <v>44758</v>
      </c>
      <c r="D11" s="22" t="s">
        <v>117</v>
      </c>
      <c r="E11" s="22">
        <v>5</v>
      </c>
      <c r="F11" s="22" t="s">
        <v>9</v>
      </c>
      <c r="G11" s="22" t="s">
        <v>115</v>
      </c>
      <c r="J11" s="57" t="s">
        <v>6</v>
      </c>
      <c r="K11" s="97">
        <v>3173</v>
      </c>
      <c r="L11" s="97">
        <v>2335</v>
      </c>
      <c r="M11" s="97">
        <v>2225</v>
      </c>
      <c r="N11" s="97">
        <v>1106</v>
      </c>
      <c r="O11" s="97">
        <v>2426</v>
      </c>
      <c r="P11" s="97">
        <v>3447</v>
      </c>
      <c r="Q11" s="97">
        <v>1958</v>
      </c>
      <c r="R11" s="97">
        <v>16670</v>
      </c>
    </row>
    <row r="12" spans="1:18">
      <c r="C12" s="137">
        <v>44411</v>
      </c>
      <c r="D12" s="22" t="s">
        <v>117</v>
      </c>
      <c r="E12" s="22">
        <v>10</v>
      </c>
      <c r="F12" s="22" t="s">
        <v>112</v>
      </c>
      <c r="G12" s="22" t="s">
        <v>106</v>
      </c>
      <c r="J12" s="57" t="s">
        <v>110</v>
      </c>
      <c r="K12" s="97">
        <v>1937</v>
      </c>
      <c r="L12" s="97">
        <v>1861</v>
      </c>
      <c r="M12" s="97">
        <v>1305</v>
      </c>
      <c r="N12" s="97">
        <v>1961</v>
      </c>
      <c r="O12" s="97">
        <v>2344</v>
      </c>
      <c r="P12" s="97">
        <v>2851</v>
      </c>
      <c r="Q12" s="97">
        <v>2950</v>
      </c>
      <c r="R12" s="97">
        <v>15209</v>
      </c>
    </row>
    <row r="13" spans="1:18">
      <c r="C13" s="137">
        <v>44067</v>
      </c>
      <c r="D13" s="22" t="s">
        <v>117</v>
      </c>
      <c r="E13" s="22">
        <v>250</v>
      </c>
      <c r="F13" s="22" t="s">
        <v>9</v>
      </c>
      <c r="G13" s="22" t="s">
        <v>111</v>
      </c>
      <c r="J13" s="57" t="s">
        <v>9</v>
      </c>
      <c r="K13" s="97">
        <v>1562</v>
      </c>
      <c r="L13" s="97">
        <v>2616</v>
      </c>
      <c r="M13" s="97">
        <v>2188</v>
      </c>
      <c r="N13" s="97">
        <v>2615</v>
      </c>
      <c r="O13" s="97">
        <v>2303</v>
      </c>
      <c r="P13" s="97">
        <v>1530</v>
      </c>
      <c r="Q13" s="97">
        <v>2565</v>
      </c>
      <c r="R13" s="97">
        <v>15379</v>
      </c>
    </row>
    <row r="14" spans="1:18">
      <c r="C14" s="137">
        <v>44320</v>
      </c>
      <c r="D14" s="22" t="s">
        <v>116</v>
      </c>
      <c r="E14" s="22">
        <v>375</v>
      </c>
      <c r="F14" s="22" t="s">
        <v>114</v>
      </c>
      <c r="G14" s="22" t="s">
        <v>111</v>
      </c>
      <c r="I14" s="57" t="s">
        <v>269</v>
      </c>
      <c r="J14" s="57"/>
      <c r="K14" s="97">
        <v>9000</v>
      </c>
      <c r="L14" s="97">
        <v>9047</v>
      </c>
      <c r="M14" s="97">
        <v>7962</v>
      </c>
      <c r="N14" s="97">
        <v>11387</v>
      </c>
      <c r="O14" s="97">
        <v>10957</v>
      </c>
      <c r="P14" s="97">
        <v>14058</v>
      </c>
      <c r="Q14" s="97">
        <v>13357</v>
      </c>
      <c r="R14" s="97">
        <v>75768</v>
      </c>
    </row>
    <row r="15" spans="1:18">
      <c r="C15" s="137">
        <v>44902</v>
      </c>
      <c r="D15" s="22" t="s">
        <v>119</v>
      </c>
      <c r="E15" s="22">
        <v>500</v>
      </c>
      <c r="F15" s="22" t="s">
        <v>110</v>
      </c>
      <c r="G15" s="22" t="s">
        <v>105</v>
      </c>
      <c r="I15" s="57" t="s">
        <v>117</v>
      </c>
      <c r="J15" s="57" t="s">
        <v>114</v>
      </c>
      <c r="K15" s="97">
        <v>4229</v>
      </c>
      <c r="L15" s="97">
        <v>1330</v>
      </c>
      <c r="M15" s="97">
        <v>1208</v>
      </c>
      <c r="N15" s="97">
        <v>1575</v>
      </c>
      <c r="O15" s="97">
        <v>1404</v>
      </c>
      <c r="P15" s="97">
        <v>1567</v>
      </c>
      <c r="Q15" s="97">
        <v>316</v>
      </c>
      <c r="R15" s="97">
        <v>11629</v>
      </c>
    </row>
    <row r="16" spans="1:18">
      <c r="C16" s="137">
        <v>44477</v>
      </c>
      <c r="D16" s="22" t="s">
        <v>116</v>
      </c>
      <c r="E16" s="22">
        <v>575</v>
      </c>
      <c r="F16" s="22" t="s">
        <v>110</v>
      </c>
      <c r="G16" s="22" t="s">
        <v>108</v>
      </c>
      <c r="J16" s="57" t="s">
        <v>112</v>
      </c>
      <c r="K16" s="97">
        <v>2447</v>
      </c>
      <c r="L16" s="97">
        <v>3173</v>
      </c>
      <c r="M16" s="97">
        <v>1911</v>
      </c>
      <c r="N16" s="97">
        <v>3523</v>
      </c>
      <c r="O16" s="97">
        <v>2677</v>
      </c>
      <c r="P16" s="97">
        <v>2164</v>
      </c>
      <c r="Q16" s="97">
        <v>3088</v>
      </c>
      <c r="R16" s="97">
        <v>18983</v>
      </c>
    </row>
    <row r="17" spans="3:18">
      <c r="C17" s="137">
        <v>44390</v>
      </c>
      <c r="D17" s="22" t="s">
        <v>116</v>
      </c>
      <c r="E17" s="22">
        <v>41</v>
      </c>
      <c r="F17" s="22" t="s">
        <v>112</v>
      </c>
      <c r="G17" s="22" t="s">
        <v>113</v>
      </c>
      <c r="J17" s="57" t="s">
        <v>6</v>
      </c>
      <c r="K17" s="97">
        <v>316</v>
      </c>
      <c r="L17" s="97">
        <v>1553</v>
      </c>
      <c r="M17" s="97">
        <v>2591</v>
      </c>
      <c r="N17" s="97">
        <v>5080</v>
      </c>
      <c r="O17" s="97">
        <v>1637</v>
      </c>
      <c r="P17" s="97">
        <v>1927</v>
      </c>
      <c r="Q17" s="97">
        <v>1039</v>
      </c>
      <c r="R17" s="97">
        <v>14143</v>
      </c>
    </row>
    <row r="18" spans="3:18">
      <c r="C18" s="137">
        <v>43912</v>
      </c>
      <c r="D18" s="22" t="s">
        <v>119</v>
      </c>
      <c r="E18" s="22">
        <v>26</v>
      </c>
      <c r="F18" s="22" t="s">
        <v>9</v>
      </c>
      <c r="G18" s="22" t="s">
        <v>108</v>
      </c>
      <c r="J18" s="57" t="s">
        <v>110</v>
      </c>
      <c r="K18" s="97">
        <v>942</v>
      </c>
      <c r="L18" s="97">
        <v>592</v>
      </c>
      <c r="M18" s="97">
        <v>2753</v>
      </c>
      <c r="N18" s="97">
        <v>2500</v>
      </c>
      <c r="O18" s="97">
        <v>1939</v>
      </c>
      <c r="P18" s="97">
        <v>998</v>
      </c>
      <c r="Q18" s="97">
        <v>3414</v>
      </c>
      <c r="R18" s="97">
        <v>13138</v>
      </c>
    </row>
    <row r="19" spans="3:18">
      <c r="C19" s="137">
        <v>44621</v>
      </c>
      <c r="D19" s="22" t="s">
        <v>107</v>
      </c>
      <c r="E19" s="22">
        <v>100</v>
      </c>
      <c r="F19" s="22" t="s">
        <v>114</v>
      </c>
      <c r="G19" s="22" t="s">
        <v>115</v>
      </c>
      <c r="J19" s="57" t="s">
        <v>9</v>
      </c>
      <c r="K19" s="97">
        <v>828</v>
      </c>
      <c r="L19" s="97">
        <v>1163</v>
      </c>
      <c r="M19" s="97">
        <v>1322</v>
      </c>
      <c r="N19" s="97">
        <v>3141</v>
      </c>
      <c r="O19" s="97">
        <v>752</v>
      </c>
      <c r="P19" s="97">
        <v>1675</v>
      </c>
      <c r="Q19" s="97">
        <v>1025</v>
      </c>
      <c r="R19" s="97">
        <v>9906</v>
      </c>
    </row>
    <row r="20" spans="3:18">
      <c r="C20" s="137">
        <v>44029</v>
      </c>
      <c r="D20" s="22" t="s">
        <v>117</v>
      </c>
      <c r="E20" s="22">
        <v>100</v>
      </c>
      <c r="F20" s="22" t="s">
        <v>6</v>
      </c>
      <c r="G20" s="22" t="s">
        <v>115</v>
      </c>
      <c r="I20" s="57" t="s">
        <v>270</v>
      </c>
      <c r="J20" s="57"/>
      <c r="K20" s="97">
        <v>8762</v>
      </c>
      <c r="L20" s="97">
        <v>7811</v>
      </c>
      <c r="M20" s="97">
        <v>9785</v>
      </c>
      <c r="N20" s="97">
        <v>15819</v>
      </c>
      <c r="O20" s="97">
        <v>8409</v>
      </c>
      <c r="P20" s="97">
        <v>8331</v>
      </c>
      <c r="Q20" s="97">
        <v>8882</v>
      </c>
      <c r="R20" s="97">
        <v>67799</v>
      </c>
    </row>
    <row r="21" spans="3:18">
      <c r="C21" s="137">
        <v>44068</v>
      </c>
      <c r="D21" s="22" t="s">
        <v>118</v>
      </c>
      <c r="E21" s="22">
        <v>4</v>
      </c>
      <c r="F21" s="22" t="s">
        <v>6</v>
      </c>
      <c r="G21" s="22" t="s">
        <v>115</v>
      </c>
      <c r="I21" s="57" t="s">
        <v>116</v>
      </c>
      <c r="J21" s="57" t="s">
        <v>114</v>
      </c>
      <c r="K21" s="97">
        <v>1006</v>
      </c>
      <c r="L21" s="97">
        <v>763</v>
      </c>
      <c r="M21" s="97">
        <v>199</v>
      </c>
      <c r="N21" s="97">
        <v>326</v>
      </c>
      <c r="O21" s="97">
        <v>955</v>
      </c>
      <c r="P21" s="97">
        <v>1063</v>
      </c>
      <c r="Q21" s="97">
        <v>678</v>
      </c>
      <c r="R21" s="97">
        <v>4990</v>
      </c>
    </row>
    <row r="22" spans="3:18">
      <c r="C22" s="137">
        <v>43892</v>
      </c>
      <c r="D22" s="22" t="s">
        <v>119</v>
      </c>
      <c r="E22" s="22">
        <v>17</v>
      </c>
      <c r="F22" s="22" t="s">
        <v>112</v>
      </c>
      <c r="G22" s="22" t="s">
        <v>113</v>
      </c>
      <c r="J22" s="57" t="s">
        <v>112</v>
      </c>
      <c r="K22" s="97">
        <v>814</v>
      </c>
      <c r="L22" s="97">
        <v>1902</v>
      </c>
      <c r="M22" s="97">
        <v>1131</v>
      </c>
      <c r="N22" s="97">
        <v>1132</v>
      </c>
      <c r="O22" s="97">
        <v>619</v>
      </c>
      <c r="P22" s="97">
        <v>1560</v>
      </c>
      <c r="Q22" s="97">
        <v>894</v>
      </c>
      <c r="R22" s="97">
        <v>8052</v>
      </c>
    </row>
    <row r="23" spans="3:18">
      <c r="C23" s="137">
        <v>44904</v>
      </c>
      <c r="D23" s="22" t="s">
        <v>116</v>
      </c>
      <c r="E23" s="22">
        <v>350</v>
      </c>
      <c r="F23" s="22" t="s">
        <v>6</v>
      </c>
      <c r="G23" s="22" t="s">
        <v>105</v>
      </c>
      <c r="J23" s="57" t="s">
        <v>6</v>
      </c>
      <c r="K23" s="97">
        <v>746</v>
      </c>
      <c r="L23" s="97">
        <v>1057</v>
      </c>
      <c r="M23" s="97">
        <v>1138</v>
      </c>
      <c r="N23" s="97">
        <v>1586</v>
      </c>
      <c r="O23" s="97">
        <v>1699</v>
      </c>
      <c r="P23" s="97">
        <v>1849</v>
      </c>
      <c r="Q23" s="97">
        <v>1543</v>
      </c>
      <c r="R23" s="97">
        <v>9618</v>
      </c>
    </row>
    <row r="24" spans="3:18">
      <c r="C24" s="137">
        <v>44360</v>
      </c>
      <c r="D24" s="22" t="s">
        <v>118</v>
      </c>
      <c r="E24" s="22">
        <v>125</v>
      </c>
      <c r="F24" s="22" t="s">
        <v>6</v>
      </c>
      <c r="G24" s="22" t="s">
        <v>115</v>
      </c>
      <c r="J24" s="57" t="s">
        <v>110</v>
      </c>
      <c r="K24" s="97">
        <v>365</v>
      </c>
      <c r="L24" s="97">
        <v>786</v>
      </c>
      <c r="M24" s="97">
        <v>668</v>
      </c>
      <c r="N24" s="97">
        <v>1725</v>
      </c>
      <c r="O24" s="97">
        <v>449</v>
      </c>
      <c r="P24" s="97">
        <v>1311</v>
      </c>
      <c r="Q24" s="97">
        <v>668</v>
      </c>
      <c r="R24" s="97">
        <v>5972</v>
      </c>
    </row>
    <row r="25" spans="3:18">
      <c r="C25" s="137">
        <v>44787</v>
      </c>
      <c r="D25" s="22" t="s">
        <v>116</v>
      </c>
      <c r="E25" s="22">
        <v>5</v>
      </c>
      <c r="F25" s="22" t="s">
        <v>6</v>
      </c>
      <c r="G25" s="22" t="s">
        <v>108</v>
      </c>
      <c r="J25" s="57" t="s">
        <v>9</v>
      </c>
      <c r="K25" s="97">
        <v>1719</v>
      </c>
      <c r="L25" s="97">
        <v>1572</v>
      </c>
      <c r="M25" s="97">
        <v>720</v>
      </c>
      <c r="N25" s="97">
        <v>1617</v>
      </c>
      <c r="O25" s="97">
        <v>1680</v>
      </c>
      <c r="P25" s="97">
        <v>1052</v>
      </c>
      <c r="Q25" s="97">
        <v>758</v>
      </c>
      <c r="R25" s="97">
        <v>9118</v>
      </c>
    </row>
    <row r="26" spans="3:18">
      <c r="C26" s="137">
        <v>44778</v>
      </c>
      <c r="D26" s="22" t="s">
        <v>119</v>
      </c>
      <c r="E26" s="22">
        <v>7</v>
      </c>
      <c r="F26" s="22" t="s">
        <v>114</v>
      </c>
      <c r="G26" s="22" t="s">
        <v>115</v>
      </c>
      <c r="I26" s="57" t="s">
        <v>271</v>
      </c>
      <c r="J26" s="57"/>
      <c r="K26" s="97">
        <v>4650</v>
      </c>
      <c r="L26" s="97">
        <v>6080</v>
      </c>
      <c r="M26" s="97">
        <v>3856</v>
      </c>
      <c r="N26" s="97">
        <v>6386</v>
      </c>
      <c r="O26" s="97">
        <v>5402</v>
      </c>
      <c r="P26" s="97">
        <v>6835</v>
      </c>
      <c r="Q26" s="97">
        <v>4541</v>
      </c>
      <c r="R26" s="97">
        <v>37750</v>
      </c>
    </row>
    <row r="27" spans="3:18">
      <c r="C27" s="137">
        <v>44197</v>
      </c>
      <c r="D27" s="22" t="s">
        <v>116</v>
      </c>
      <c r="E27" s="22">
        <v>35</v>
      </c>
      <c r="F27" s="22" t="s">
        <v>9</v>
      </c>
      <c r="G27" s="22" t="s">
        <v>105</v>
      </c>
      <c r="I27" s="57" t="s">
        <v>36</v>
      </c>
      <c r="K27" s="97">
        <v>22412</v>
      </c>
      <c r="L27" s="97">
        <v>22938</v>
      </c>
      <c r="M27" s="97">
        <v>21603</v>
      </c>
      <c r="N27" s="97">
        <v>33592</v>
      </c>
      <c r="O27" s="97">
        <v>24768</v>
      </c>
      <c r="P27" s="97">
        <v>29224</v>
      </c>
      <c r="Q27" s="97">
        <v>26780</v>
      </c>
      <c r="R27" s="97">
        <v>181317</v>
      </c>
    </row>
    <row r="28" spans="3:18">
      <c r="C28" s="137">
        <v>44195</v>
      </c>
      <c r="D28" s="22" t="s">
        <v>116</v>
      </c>
      <c r="E28" s="22">
        <v>20</v>
      </c>
      <c r="F28" s="22" t="s">
        <v>112</v>
      </c>
      <c r="G28" s="22" t="s">
        <v>105</v>
      </c>
    </row>
    <row r="29" spans="3:18">
      <c r="C29" s="137">
        <v>43918</v>
      </c>
      <c r="D29" s="22" t="s">
        <v>107</v>
      </c>
      <c r="E29" s="22">
        <v>1</v>
      </c>
      <c r="F29" s="22" t="s">
        <v>110</v>
      </c>
      <c r="G29" s="22" t="s">
        <v>113</v>
      </c>
    </row>
    <row r="30" spans="3:18">
      <c r="C30" s="137">
        <v>44371</v>
      </c>
      <c r="D30" s="22" t="s">
        <v>116</v>
      </c>
      <c r="E30" s="22">
        <v>7</v>
      </c>
      <c r="F30" s="22" t="s">
        <v>9</v>
      </c>
      <c r="G30" s="22" t="s">
        <v>111</v>
      </c>
    </row>
    <row r="31" spans="3:18">
      <c r="C31" s="137">
        <v>44412</v>
      </c>
      <c r="D31" s="22" t="s">
        <v>119</v>
      </c>
      <c r="E31" s="22">
        <v>125</v>
      </c>
      <c r="F31" s="22" t="s">
        <v>114</v>
      </c>
      <c r="G31" s="22" t="s">
        <v>111</v>
      </c>
    </row>
    <row r="32" spans="3:18">
      <c r="C32" s="137">
        <v>44856</v>
      </c>
      <c r="D32" s="22" t="s">
        <v>116</v>
      </c>
      <c r="E32" s="22">
        <v>17</v>
      </c>
      <c r="F32" s="22" t="s">
        <v>110</v>
      </c>
      <c r="G32" s="22" t="s">
        <v>113</v>
      </c>
    </row>
    <row r="33" spans="3:7">
      <c r="C33" s="137">
        <v>44208</v>
      </c>
      <c r="D33" s="22" t="s">
        <v>119</v>
      </c>
      <c r="E33" s="22">
        <v>7</v>
      </c>
      <c r="F33" s="22" t="s">
        <v>114</v>
      </c>
      <c r="G33" s="22" t="s">
        <v>105</v>
      </c>
    </row>
    <row r="34" spans="3:7">
      <c r="C34" s="137">
        <v>44512</v>
      </c>
      <c r="D34" s="22" t="s">
        <v>118</v>
      </c>
      <c r="E34" s="22">
        <v>175</v>
      </c>
      <c r="F34" s="22" t="s">
        <v>112</v>
      </c>
      <c r="G34" s="22" t="s">
        <v>111</v>
      </c>
    </row>
    <row r="35" spans="3:7">
      <c r="C35" s="137">
        <v>44335</v>
      </c>
      <c r="D35" s="22" t="s">
        <v>119</v>
      </c>
      <c r="E35" s="22">
        <v>23</v>
      </c>
      <c r="F35" s="22" t="s">
        <v>114</v>
      </c>
      <c r="G35" s="22" t="s">
        <v>105</v>
      </c>
    </row>
    <row r="36" spans="3:7">
      <c r="C36" s="137">
        <v>43966</v>
      </c>
      <c r="D36" s="22" t="s">
        <v>119</v>
      </c>
      <c r="E36" s="22">
        <v>15</v>
      </c>
      <c r="F36" s="22" t="s">
        <v>110</v>
      </c>
      <c r="G36" s="22" t="s">
        <v>115</v>
      </c>
    </row>
    <row r="37" spans="3:7">
      <c r="C37" s="137">
        <v>44621</v>
      </c>
      <c r="D37" s="22" t="s">
        <v>119</v>
      </c>
      <c r="E37" s="22">
        <v>325</v>
      </c>
      <c r="F37" s="22" t="s">
        <v>112</v>
      </c>
      <c r="G37" s="22" t="s">
        <v>109</v>
      </c>
    </row>
    <row r="38" spans="3:7">
      <c r="C38" s="137">
        <v>44265</v>
      </c>
      <c r="D38" s="22" t="s">
        <v>117</v>
      </c>
      <c r="E38" s="22">
        <v>12</v>
      </c>
      <c r="F38" s="22" t="s">
        <v>6</v>
      </c>
      <c r="G38" s="22" t="s">
        <v>106</v>
      </c>
    </row>
    <row r="39" spans="3:7">
      <c r="C39" s="137">
        <v>44612</v>
      </c>
      <c r="D39" s="22" t="s">
        <v>119</v>
      </c>
      <c r="E39" s="22">
        <v>7</v>
      </c>
      <c r="F39" s="22" t="s">
        <v>9</v>
      </c>
      <c r="G39" s="22" t="s">
        <v>108</v>
      </c>
    </row>
    <row r="40" spans="3:7">
      <c r="C40" s="137">
        <v>44873</v>
      </c>
      <c r="D40" s="22" t="s">
        <v>107</v>
      </c>
      <c r="E40" s="22">
        <v>5</v>
      </c>
      <c r="F40" s="22" t="s">
        <v>112</v>
      </c>
      <c r="G40" s="22" t="s">
        <v>105</v>
      </c>
    </row>
    <row r="41" spans="3:7">
      <c r="C41" s="137">
        <v>44740</v>
      </c>
      <c r="D41" s="22" t="s">
        <v>107</v>
      </c>
      <c r="E41" s="22">
        <v>125</v>
      </c>
      <c r="F41" s="22" t="s">
        <v>9</v>
      </c>
      <c r="G41" s="22" t="s">
        <v>111</v>
      </c>
    </row>
    <row r="42" spans="3:7">
      <c r="C42" s="137">
        <v>44472</v>
      </c>
      <c r="D42" s="22" t="s">
        <v>116</v>
      </c>
      <c r="E42" s="22">
        <v>48</v>
      </c>
      <c r="F42" s="22" t="s">
        <v>110</v>
      </c>
      <c r="G42" s="22" t="s">
        <v>115</v>
      </c>
    </row>
    <row r="43" spans="3:7">
      <c r="C43" s="137">
        <v>43998</v>
      </c>
      <c r="D43" s="22" t="s">
        <v>116</v>
      </c>
      <c r="E43" s="22">
        <v>7</v>
      </c>
      <c r="F43" s="22" t="s">
        <v>9</v>
      </c>
      <c r="G43" s="22" t="s">
        <v>109</v>
      </c>
    </row>
    <row r="44" spans="3:7">
      <c r="C44" s="137">
        <v>44527</v>
      </c>
      <c r="D44" s="22" t="s">
        <v>116</v>
      </c>
      <c r="E44" s="22">
        <v>5</v>
      </c>
      <c r="F44" s="22" t="s">
        <v>114</v>
      </c>
      <c r="G44" s="22" t="s">
        <v>109</v>
      </c>
    </row>
    <row r="45" spans="3:7">
      <c r="C45" s="137">
        <v>44825</v>
      </c>
      <c r="D45" s="22" t="s">
        <v>107</v>
      </c>
      <c r="E45" s="22">
        <v>375</v>
      </c>
      <c r="F45" s="22" t="s">
        <v>9</v>
      </c>
      <c r="G45" s="22" t="s">
        <v>108</v>
      </c>
    </row>
    <row r="46" spans="3:7">
      <c r="C46" s="137">
        <v>43968</v>
      </c>
      <c r="D46" s="22" t="s">
        <v>118</v>
      </c>
      <c r="E46" s="22">
        <v>20</v>
      </c>
      <c r="F46" s="22" t="s">
        <v>114</v>
      </c>
      <c r="G46" s="22" t="s">
        <v>106</v>
      </c>
    </row>
    <row r="47" spans="3:7">
      <c r="C47" s="137">
        <v>44335</v>
      </c>
      <c r="D47" s="22" t="s">
        <v>107</v>
      </c>
      <c r="E47" s="22">
        <v>50</v>
      </c>
      <c r="F47" s="22" t="s">
        <v>110</v>
      </c>
      <c r="G47" s="22" t="s">
        <v>105</v>
      </c>
    </row>
    <row r="48" spans="3:7">
      <c r="C48" s="137">
        <v>44148</v>
      </c>
      <c r="D48" s="22" t="s">
        <v>118</v>
      </c>
      <c r="E48" s="22">
        <v>525</v>
      </c>
      <c r="F48" s="22" t="s">
        <v>110</v>
      </c>
      <c r="G48" s="22" t="s">
        <v>115</v>
      </c>
    </row>
    <row r="49" spans="3:7">
      <c r="C49" s="137">
        <v>44349</v>
      </c>
      <c r="D49" s="22" t="s">
        <v>119</v>
      </c>
      <c r="E49" s="22">
        <v>450</v>
      </c>
      <c r="F49" s="22" t="s">
        <v>114</v>
      </c>
      <c r="G49" s="22" t="s">
        <v>115</v>
      </c>
    </row>
    <row r="50" spans="3:7">
      <c r="C50" s="137">
        <v>43936</v>
      </c>
      <c r="D50" s="22" t="s">
        <v>119</v>
      </c>
      <c r="E50" s="22">
        <v>1</v>
      </c>
      <c r="F50" s="22" t="s">
        <v>114</v>
      </c>
      <c r="G50" s="22" t="s">
        <v>115</v>
      </c>
    </row>
    <row r="51" spans="3:7">
      <c r="C51" s="137">
        <v>44600</v>
      </c>
      <c r="D51" s="22" t="s">
        <v>119</v>
      </c>
      <c r="E51" s="22">
        <v>46</v>
      </c>
      <c r="F51" s="22" t="s">
        <v>112</v>
      </c>
      <c r="G51" s="22" t="s">
        <v>111</v>
      </c>
    </row>
    <row r="52" spans="3:7">
      <c r="C52" s="137">
        <v>44150</v>
      </c>
      <c r="D52" s="22" t="s">
        <v>117</v>
      </c>
      <c r="E52" s="22">
        <v>2</v>
      </c>
      <c r="F52" s="22" t="s">
        <v>110</v>
      </c>
      <c r="G52" s="22" t="s">
        <v>113</v>
      </c>
    </row>
    <row r="53" spans="3:7">
      <c r="C53" s="137">
        <v>44570</v>
      </c>
      <c r="D53" s="22" t="s">
        <v>117</v>
      </c>
      <c r="E53" s="22">
        <v>175</v>
      </c>
      <c r="F53" s="22" t="s">
        <v>9</v>
      </c>
      <c r="G53" s="22" t="s">
        <v>105</v>
      </c>
    </row>
    <row r="54" spans="3:7">
      <c r="C54" s="137">
        <v>44082</v>
      </c>
      <c r="D54" s="22" t="s">
        <v>119</v>
      </c>
      <c r="E54" s="22">
        <v>550</v>
      </c>
      <c r="F54" s="22" t="s">
        <v>9</v>
      </c>
      <c r="G54" s="22" t="s">
        <v>115</v>
      </c>
    </row>
    <row r="55" spans="3:7">
      <c r="C55" s="137">
        <v>44627</v>
      </c>
      <c r="D55" s="22" t="s">
        <v>119</v>
      </c>
      <c r="E55" s="22">
        <v>500</v>
      </c>
      <c r="F55" s="22" t="s">
        <v>110</v>
      </c>
      <c r="G55" s="22" t="s">
        <v>106</v>
      </c>
    </row>
    <row r="56" spans="3:7">
      <c r="C56" s="137">
        <v>44383</v>
      </c>
      <c r="D56" s="22" t="s">
        <v>116</v>
      </c>
      <c r="E56" s="22">
        <v>350</v>
      </c>
      <c r="F56" s="22" t="s">
        <v>9</v>
      </c>
      <c r="G56" s="22" t="s">
        <v>105</v>
      </c>
    </row>
    <row r="57" spans="3:7">
      <c r="C57" s="137">
        <v>44760</v>
      </c>
      <c r="D57" s="22" t="s">
        <v>118</v>
      </c>
      <c r="E57" s="22">
        <v>10</v>
      </c>
      <c r="F57" s="22" t="s">
        <v>114</v>
      </c>
      <c r="G57" s="22" t="s">
        <v>108</v>
      </c>
    </row>
    <row r="58" spans="3:7">
      <c r="C58" s="137">
        <v>44322</v>
      </c>
      <c r="D58" s="22" t="s">
        <v>119</v>
      </c>
      <c r="E58" s="22">
        <v>525</v>
      </c>
      <c r="F58" s="22" t="s">
        <v>112</v>
      </c>
      <c r="G58" s="22" t="s">
        <v>109</v>
      </c>
    </row>
    <row r="59" spans="3:7">
      <c r="C59" s="137">
        <v>44339</v>
      </c>
      <c r="D59" s="22" t="s">
        <v>118</v>
      </c>
      <c r="E59" s="22">
        <v>8</v>
      </c>
      <c r="F59" s="22" t="s">
        <v>112</v>
      </c>
      <c r="G59" s="22" t="s">
        <v>109</v>
      </c>
    </row>
    <row r="60" spans="3:7">
      <c r="C60" s="137">
        <v>44158</v>
      </c>
      <c r="D60" s="22" t="s">
        <v>117</v>
      </c>
      <c r="E60" s="22">
        <v>35</v>
      </c>
      <c r="F60" s="22" t="s">
        <v>6</v>
      </c>
      <c r="G60" s="22" t="s">
        <v>113</v>
      </c>
    </row>
    <row r="61" spans="3:7">
      <c r="C61" s="137">
        <v>43914</v>
      </c>
      <c r="D61" s="22" t="s">
        <v>116</v>
      </c>
      <c r="E61" s="22">
        <v>300</v>
      </c>
      <c r="F61" s="22" t="s">
        <v>6</v>
      </c>
      <c r="G61" s="22" t="s">
        <v>109</v>
      </c>
    </row>
    <row r="62" spans="3:7">
      <c r="C62" s="137">
        <v>44388</v>
      </c>
      <c r="D62" s="22" t="s">
        <v>119</v>
      </c>
      <c r="E62" s="22">
        <v>30</v>
      </c>
      <c r="F62" s="22" t="s">
        <v>9</v>
      </c>
      <c r="G62" s="22" t="s">
        <v>108</v>
      </c>
    </row>
    <row r="63" spans="3:7">
      <c r="C63" s="137">
        <v>44089</v>
      </c>
      <c r="D63" s="22" t="s">
        <v>116</v>
      </c>
      <c r="E63" s="22">
        <v>2</v>
      </c>
      <c r="F63" s="22" t="s">
        <v>9</v>
      </c>
      <c r="G63" s="22" t="s">
        <v>106</v>
      </c>
    </row>
    <row r="64" spans="3:7">
      <c r="C64" s="137">
        <v>44068</v>
      </c>
      <c r="D64" s="22" t="s">
        <v>117</v>
      </c>
      <c r="E64" s="22">
        <v>38</v>
      </c>
      <c r="F64" s="22" t="s">
        <v>110</v>
      </c>
      <c r="G64" s="22" t="s">
        <v>106</v>
      </c>
    </row>
    <row r="65" spans="3:7">
      <c r="C65" s="137">
        <v>44784</v>
      </c>
      <c r="D65" s="22" t="s">
        <v>119</v>
      </c>
      <c r="E65" s="22">
        <v>475</v>
      </c>
      <c r="F65" s="22" t="s">
        <v>110</v>
      </c>
      <c r="G65" s="22" t="s">
        <v>115</v>
      </c>
    </row>
    <row r="66" spans="3:7">
      <c r="C66" s="137">
        <v>44522</v>
      </c>
      <c r="D66" s="22" t="s">
        <v>119</v>
      </c>
      <c r="E66" s="22">
        <v>1</v>
      </c>
      <c r="F66" s="22" t="s">
        <v>110</v>
      </c>
      <c r="G66" s="22" t="s">
        <v>113</v>
      </c>
    </row>
    <row r="67" spans="3:7">
      <c r="C67" s="137">
        <v>44156</v>
      </c>
      <c r="D67" s="22" t="s">
        <v>118</v>
      </c>
      <c r="E67" s="22">
        <v>47</v>
      </c>
      <c r="F67" s="22" t="s">
        <v>114</v>
      </c>
      <c r="G67" s="22" t="s">
        <v>113</v>
      </c>
    </row>
    <row r="68" spans="3:7">
      <c r="C68" s="137">
        <v>44528</v>
      </c>
      <c r="D68" s="22" t="s">
        <v>117</v>
      </c>
      <c r="E68" s="22">
        <v>20</v>
      </c>
      <c r="F68" s="22" t="s">
        <v>9</v>
      </c>
      <c r="G68" s="22" t="s">
        <v>115</v>
      </c>
    </row>
    <row r="69" spans="3:7">
      <c r="C69" s="137">
        <v>44541</v>
      </c>
      <c r="D69" s="22" t="s">
        <v>107</v>
      </c>
      <c r="E69" s="22">
        <v>44</v>
      </c>
      <c r="F69" s="22" t="s">
        <v>9</v>
      </c>
      <c r="G69" s="22" t="s">
        <v>108</v>
      </c>
    </row>
    <row r="70" spans="3:7">
      <c r="C70" s="137">
        <v>44247</v>
      </c>
      <c r="D70" s="22" t="s">
        <v>119</v>
      </c>
      <c r="E70" s="22">
        <v>475</v>
      </c>
      <c r="F70" s="22" t="s">
        <v>9</v>
      </c>
      <c r="G70" s="22" t="s">
        <v>108</v>
      </c>
    </row>
    <row r="71" spans="3:7">
      <c r="C71" s="137">
        <v>44637</v>
      </c>
      <c r="D71" s="22" t="s">
        <v>116</v>
      </c>
      <c r="E71" s="22">
        <v>175</v>
      </c>
      <c r="F71" s="22" t="s">
        <v>112</v>
      </c>
      <c r="G71" s="22" t="s">
        <v>105</v>
      </c>
    </row>
    <row r="72" spans="3:7">
      <c r="C72" s="137">
        <v>44607</v>
      </c>
      <c r="D72" s="22" t="s">
        <v>118</v>
      </c>
      <c r="E72" s="22">
        <v>40</v>
      </c>
      <c r="F72" s="22" t="s">
        <v>114</v>
      </c>
      <c r="G72" s="22" t="s">
        <v>115</v>
      </c>
    </row>
    <row r="73" spans="3:7">
      <c r="C73" s="137">
        <v>44674</v>
      </c>
      <c r="D73" s="22" t="s">
        <v>119</v>
      </c>
      <c r="E73" s="22">
        <v>7</v>
      </c>
      <c r="F73" s="22" t="s">
        <v>110</v>
      </c>
      <c r="G73" s="22" t="s">
        <v>106</v>
      </c>
    </row>
    <row r="74" spans="3:7">
      <c r="C74" s="137">
        <v>43877</v>
      </c>
      <c r="D74" s="22" t="s">
        <v>107</v>
      </c>
      <c r="E74" s="22">
        <v>575</v>
      </c>
      <c r="F74" s="22" t="s">
        <v>114</v>
      </c>
      <c r="G74" s="22" t="s">
        <v>113</v>
      </c>
    </row>
    <row r="75" spans="3:7">
      <c r="C75" s="137">
        <v>44533</v>
      </c>
      <c r="D75" s="22" t="s">
        <v>117</v>
      </c>
      <c r="E75" s="22">
        <v>4</v>
      </c>
      <c r="F75" s="22" t="s">
        <v>114</v>
      </c>
      <c r="G75" s="22" t="s">
        <v>106</v>
      </c>
    </row>
    <row r="76" spans="3:7">
      <c r="C76" s="137">
        <v>44506</v>
      </c>
      <c r="D76" s="22" t="s">
        <v>117</v>
      </c>
      <c r="E76" s="22">
        <v>150</v>
      </c>
      <c r="F76" s="22" t="s">
        <v>110</v>
      </c>
      <c r="G76" s="22" t="s">
        <v>111</v>
      </c>
    </row>
    <row r="77" spans="3:7">
      <c r="C77" s="137">
        <v>44398</v>
      </c>
      <c r="D77" s="22" t="s">
        <v>116</v>
      </c>
      <c r="E77" s="22">
        <v>10</v>
      </c>
      <c r="F77" s="22" t="s">
        <v>110</v>
      </c>
      <c r="G77" s="22" t="s">
        <v>105</v>
      </c>
    </row>
    <row r="78" spans="3:7">
      <c r="C78" s="137">
        <v>44108</v>
      </c>
      <c r="D78" s="22" t="s">
        <v>107</v>
      </c>
      <c r="E78" s="22">
        <v>1</v>
      </c>
      <c r="F78" s="22" t="s">
        <v>114</v>
      </c>
      <c r="G78" s="22" t="s">
        <v>109</v>
      </c>
    </row>
    <row r="79" spans="3:7">
      <c r="C79" s="137">
        <v>44052</v>
      </c>
      <c r="D79" s="22" t="s">
        <v>119</v>
      </c>
      <c r="E79" s="22">
        <v>14</v>
      </c>
      <c r="F79" s="22" t="s">
        <v>6</v>
      </c>
      <c r="G79" s="22" t="s">
        <v>108</v>
      </c>
    </row>
    <row r="80" spans="3:7">
      <c r="C80" s="137">
        <v>44309</v>
      </c>
      <c r="D80" s="22" t="s">
        <v>119</v>
      </c>
      <c r="E80" s="22">
        <v>475</v>
      </c>
      <c r="F80" s="22" t="s">
        <v>6</v>
      </c>
      <c r="G80" s="22" t="s">
        <v>105</v>
      </c>
    </row>
    <row r="81" spans="3:7">
      <c r="C81" s="137">
        <v>44650</v>
      </c>
      <c r="D81" s="22" t="s">
        <v>107</v>
      </c>
      <c r="E81" s="22">
        <v>200</v>
      </c>
      <c r="F81" s="22" t="s">
        <v>6</v>
      </c>
      <c r="G81" s="22" t="s">
        <v>106</v>
      </c>
    </row>
    <row r="82" spans="3:7">
      <c r="C82" s="137">
        <v>44874</v>
      </c>
      <c r="D82" s="22" t="s">
        <v>119</v>
      </c>
      <c r="E82" s="22">
        <v>26</v>
      </c>
      <c r="F82" s="22" t="s">
        <v>112</v>
      </c>
      <c r="G82" s="22" t="s">
        <v>113</v>
      </c>
    </row>
    <row r="83" spans="3:7">
      <c r="C83" s="137">
        <v>44435</v>
      </c>
      <c r="D83" s="22" t="s">
        <v>117</v>
      </c>
      <c r="E83" s="22">
        <v>425</v>
      </c>
      <c r="F83" s="22" t="s">
        <v>112</v>
      </c>
      <c r="G83" s="22" t="s">
        <v>113</v>
      </c>
    </row>
    <row r="84" spans="3:7">
      <c r="C84" s="137">
        <v>44718</v>
      </c>
      <c r="D84" s="22" t="s">
        <v>119</v>
      </c>
      <c r="E84" s="22">
        <v>600</v>
      </c>
      <c r="F84" s="22" t="s">
        <v>110</v>
      </c>
      <c r="G84" s="22" t="s">
        <v>111</v>
      </c>
    </row>
    <row r="85" spans="3:7">
      <c r="C85" s="137">
        <v>44700</v>
      </c>
      <c r="D85" s="22" t="s">
        <v>118</v>
      </c>
      <c r="E85" s="22">
        <v>550</v>
      </c>
      <c r="F85" s="22" t="s">
        <v>110</v>
      </c>
      <c r="G85" s="22" t="s">
        <v>105</v>
      </c>
    </row>
    <row r="86" spans="3:7">
      <c r="C86" s="137">
        <v>44077</v>
      </c>
      <c r="D86" s="22" t="s">
        <v>107</v>
      </c>
      <c r="E86" s="22">
        <v>7</v>
      </c>
      <c r="F86" s="22" t="s">
        <v>112</v>
      </c>
      <c r="G86" s="22" t="s">
        <v>108</v>
      </c>
    </row>
    <row r="87" spans="3:7">
      <c r="C87" s="137">
        <v>44540</v>
      </c>
      <c r="D87" s="22" t="s">
        <v>118</v>
      </c>
      <c r="E87" s="22">
        <v>3</v>
      </c>
      <c r="F87" s="22" t="s">
        <v>6</v>
      </c>
      <c r="G87" s="22" t="s">
        <v>106</v>
      </c>
    </row>
    <row r="88" spans="3:7">
      <c r="C88" s="137">
        <v>44124</v>
      </c>
      <c r="D88" s="22" t="s">
        <v>119</v>
      </c>
      <c r="E88" s="22">
        <v>49</v>
      </c>
      <c r="F88" s="22" t="s">
        <v>110</v>
      </c>
      <c r="G88" s="22" t="s">
        <v>109</v>
      </c>
    </row>
    <row r="89" spans="3:7">
      <c r="C89" s="137">
        <v>44656</v>
      </c>
      <c r="D89" s="22" t="s">
        <v>116</v>
      </c>
      <c r="E89" s="22">
        <v>350</v>
      </c>
      <c r="F89" s="22" t="s">
        <v>9</v>
      </c>
      <c r="G89" s="22" t="s">
        <v>108</v>
      </c>
    </row>
    <row r="90" spans="3:7">
      <c r="C90" s="137">
        <v>44905</v>
      </c>
      <c r="D90" s="22" t="s">
        <v>117</v>
      </c>
      <c r="E90" s="22">
        <v>5</v>
      </c>
      <c r="F90" s="22" t="s">
        <v>6</v>
      </c>
      <c r="G90" s="22" t="s">
        <v>111</v>
      </c>
    </row>
    <row r="91" spans="3:7">
      <c r="C91" s="137">
        <v>44066</v>
      </c>
      <c r="D91" s="22" t="s">
        <v>119</v>
      </c>
      <c r="E91" s="22">
        <v>39</v>
      </c>
      <c r="F91" s="22" t="s">
        <v>112</v>
      </c>
      <c r="G91" s="22" t="s">
        <v>106</v>
      </c>
    </row>
    <row r="92" spans="3:7">
      <c r="C92" s="137">
        <v>43930</v>
      </c>
      <c r="D92" s="22" t="s">
        <v>107</v>
      </c>
      <c r="E92" s="22">
        <v>35</v>
      </c>
      <c r="F92" s="22" t="s">
        <v>6</v>
      </c>
      <c r="G92" s="22" t="s">
        <v>106</v>
      </c>
    </row>
    <row r="93" spans="3:7">
      <c r="C93" s="137">
        <v>44885</v>
      </c>
      <c r="D93" s="22" t="s">
        <v>116</v>
      </c>
      <c r="E93" s="22">
        <v>550</v>
      </c>
      <c r="F93" s="22" t="s">
        <v>6</v>
      </c>
      <c r="G93" s="22" t="s">
        <v>113</v>
      </c>
    </row>
    <row r="94" spans="3:7">
      <c r="C94" s="137">
        <v>43913</v>
      </c>
      <c r="D94" s="22" t="s">
        <v>117</v>
      </c>
      <c r="E94" s="22">
        <v>500</v>
      </c>
      <c r="F94" s="22" t="s">
        <v>110</v>
      </c>
      <c r="G94" s="22" t="s">
        <v>115</v>
      </c>
    </row>
    <row r="95" spans="3:7">
      <c r="C95" s="137">
        <v>44082</v>
      </c>
      <c r="D95" s="22" t="s">
        <v>116</v>
      </c>
      <c r="E95" s="22">
        <v>100</v>
      </c>
      <c r="F95" s="22" t="s">
        <v>9</v>
      </c>
      <c r="G95" s="22" t="s">
        <v>108</v>
      </c>
    </row>
    <row r="96" spans="3:7">
      <c r="C96" s="137">
        <v>44068</v>
      </c>
      <c r="D96" s="22" t="s">
        <v>119</v>
      </c>
      <c r="E96" s="22">
        <v>32</v>
      </c>
      <c r="F96" s="22" t="s">
        <v>6</v>
      </c>
      <c r="G96" s="22" t="s">
        <v>113</v>
      </c>
    </row>
    <row r="97" spans="3:7">
      <c r="C97" s="137">
        <v>44830</v>
      </c>
      <c r="D97" s="22" t="s">
        <v>118</v>
      </c>
      <c r="E97" s="22">
        <v>9</v>
      </c>
      <c r="F97" s="22" t="s">
        <v>110</v>
      </c>
      <c r="G97" s="22" t="s">
        <v>113</v>
      </c>
    </row>
    <row r="98" spans="3:7">
      <c r="C98" s="137">
        <v>43871</v>
      </c>
      <c r="D98" s="22" t="s">
        <v>116</v>
      </c>
      <c r="E98" s="22">
        <v>325</v>
      </c>
      <c r="F98" s="22" t="s">
        <v>110</v>
      </c>
      <c r="G98" s="22" t="s">
        <v>108</v>
      </c>
    </row>
    <row r="99" spans="3:7">
      <c r="C99" s="137">
        <v>44752</v>
      </c>
      <c r="D99" s="22" t="s">
        <v>116</v>
      </c>
      <c r="E99" s="22">
        <v>16</v>
      </c>
      <c r="F99" s="22" t="s">
        <v>114</v>
      </c>
      <c r="G99" s="22" t="s">
        <v>109</v>
      </c>
    </row>
    <row r="100" spans="3:7">
      <c r="C100" s="137">
        <v>44329</v>
      </c>
      <c r="D100" s="22" t="s">
        <v>119</v>
      </c>
      <c r="E100" s="22">
        <v>25</v>
      </c>
      <c r="F100" s="22" t="s">
        <v>9</v>
      </c>
      <c r="G100" s="22" t="s">
        <v>105</v>
      </c>
    </row>
    <row r="101" spans="3:7">
      <c r="C101" s="137">
        <v>44061</v>
      </c>
      <c r="D101" s="22" t="s">
        <v>118</v>
      </c>
      <c r="E101" s="22">
        <v>40</v>
      </c>
      <c r="F101" s="22" t="s">
        <v>110</v>
      </c>
      <c r="G101" s="22" t="s">
        <v>113</v>
      </c>
    </row>
    <row r="102" spans="3:7">
      <c r="C102" s="137">
        <v>44411</v>
      </c>
      <c r="D102" s="22" t="s">
        <v>117</v>
      </c>
      <c r="E102" s="22">
        <v>350</v>
      </c>
      <c r="F102" s="22" t="s">
        <v>110</v>
      </c>
      <c r="G102" s="22" t="s">
        <v>111</v>
      </c>
    </row>
    <row r="103" spans="3:7">
      <c r="C103" s="137">
        <v>44576</v>
      </c>
      <c r="D103" s="22" t="s">
        <v>117</v>
      </c>
      <c r="E103" s="22">
        <v>4</v>
      </c>
      <c r="F103" s="22" t="s">
        <v>114</v>
      </c>
      <c r="G103" s="22" t="s">
        <v>115</v>
      </c>
    </row>
    <row r="104" spans="3:7">
      <c r="C104" s="137">
        <v>44153</v>
      </c>
      <c r="D104" s="22" t="s">
        <v>107</v>
      </c>
      <c r="E104" s="22">
        <v>6</v>
      </c>
      <c r="F104" s="22" t="s">
        <v>112</v>
      </c>
      <c r="G104" s="22" t="s">
        <v>108</v>
      </c>
    </row>
    <row r="105" spans="3:7">
      <c r="C105" s="137">
        <v>43905</v>
      </c>
      <c r="D105" s="22" t="s">
        <v>107</v>
      </c>
      <c r="E105" s="22">
        <v>5</v>
      </c>
      <c r="F105" s="22" t="s">
        <v>114</v>
      </c>
      <c r="G105" s="22" t="s">
        <v>108</v>
      </c>
    </row>
    <row r="106" spans="3:7">
      <c r="C106" s="137">
        <v>44662</v>
      </c>
      <c r="D106" s="22" t="s">
        <v>117</v>
      </c>
      <c r="E106" s="22">
        <v>10</v>
      </c>
      <c r="F106" s="22" t="s">
        <v>112</v>
      </c>
      <c r="G106" s="22" t="s">
        <v>113</v>
      </c>
    </row>
    <row r="107" spans="3:7">
      <c r="C107" s="137">
        <v>43869</v>
      </c>
      <c r="D107" s="22" t="s">
        <v>116</v>
      </c>
      <c r="E107" s="22">
        <v>5</v>
      </c>
      <c r="F107" s="22" t="s">
        <v>9</v>
      </c>
      <c r="G107" s="22" t="s">
        <v>115</v>
      </c>
    </row>
    <row r="108" spans="3:7">
      <c r="C108" s="137">
        <v>43832</v>
      </c>
      <c r="D108" s="22" t="s">
        <v>116</v>
      </c>
      <c r="E108" s="22">
        <v>27</v>
      </c>
      <c r="F108" s="22" t="s">
        <v>9</v>
      </c>
      <c r="G108" s="22" t="s">
        <v>113</v>
      </c>
    </row>
    <row r="109" spans="3:7">
      <c r="C109" s="137">
        <v>43915</v>
      </c>
      <c r="D109" s="22" t="s">
        <v>117</v>
      </c>
      <c r="E109" s="22">
        <v>29</v>
      </c>
      <c r="F109" s="22" t="s">
        <v>6</v>
      </c>
      <c r="G109" s="22" t="s">
        <v>111</v>
      </c>
    </row>
    <row r="110" spans="3:7">
      <c r="C110" s="137">
        <v>44161</v>
      </c>
      <c r="D110" s="22" t="s">
        <v>117</v>
      </c>
      <c r="E110" s="22">
        <v>225</v>
      </c>
      <c r="F110" s="22" t="s">
        <v>114</v>
      </c>
      <c r="G110" s="22" t="s">
        <v>111</v>
      </c>
    </row>
    <row r="111" spans="3:7">
      <c r="C111" s="137">
        <v>44430</v>
      </c>
      <c r="D111" s="22" t="s">
        <v>119</v>
      </c>
      <c r="E111" s="22">
        <v>37</v>
      </c>
      <c r="F111" s="22" t="s">
        <v>6</v>
      </c>
      <c r="G111" s="22" t="s">
        <v>111</v>
      </c>
    </row>
    <row r="112" spans="3:7">
      <c r="C112" s="137">
        <v>43993</v>
      </c>
      <c r="D112" s="22" t="s">
        <v>119</v>
      </c>
      <c r="E112" s="22">
        <v>125</v>
      </c>
      <c r="F112" s="22" t="s">
        <v>6</v>
      </c>
      <c r="G112" s="22" t="s">
        <v>113</v>
      </c>
    </row>
    <row r="113" spans="3:7">
      <c r="C113" s="137">
        <v>43891</v>
      </c>
      <c r="D113" s="22" t="s">
        <v>116</v>
      </c>
      <c r="E113" s="22">
        <v>400</v>
      </c>
      <c r="F113" s="22" t="s">
        <v>9</v>
      </c>
      <c r="G113" s="22" t="s">
        <v>113</v>
      </c>
    </row>
    <row r="114" spans="3:7">
      <c r="C114" s="137">
        <v>44907</v>
      </c>
      <c r="D114" s="22" t="s">
        <v>117</v>
      </c>
      <c r="E114" s="22">
        <v>26</v>
      </c>
      <c r="F114" s="22" t="s">
        <v>114</v>
      </c>
      <c r="G114" s="22" t="s">
        <v>111</v>
      </c>
    </row>
    <row r="115" spans="3:7">
      <c r="C115" s="137">
        <v>44366</v>
      </c>
      <c r="D115" s="22" t="s">
        <v>116</v>
      </c>
      <c r="E115" s="22">
        <v>6</v>
      </c>
      <c r="F115" s="22" t="s">
        <v>110</v>
      </c>
      <c r="G115" s="22" t="s">
        <v>109</v>
      </c>
    </row>
    <row r="116" spans="3:7">
      <c r="C116" s="137">
        <v>44600</v>
      </c>
      <c r="D116" s="22" t="s">
        <v>117</v>
      </c>
      <c r="E116" s="22">
        <v>1</v>
      </c>
      <c r="F116" s="22" t="s">
        <v>110</v>
      </c>
      <c r="G116" s="22" t="s">
        <v>106</v>
      </c>
    </row>
    <row r="117" spans="3:7">
      <c r="C117" s="137">
        <v>44922</v>
      </c>
      <c r="D117" s="22" t="s">
        <v>107</v>
      </c>
      <c r="E117" s="22">
        <v>13</v>
      </c>
      <c r="F117" s="22" t="s">
        <v>112</v>
      </c>
      <c r="G117" s="22" t="s">
        <v>108</v>
      </c>
    </row>
    <row r="118" spans="3:7">
      <c r="C118" s="137">
        <v>44833</v>
      </c>
      <c r="D118" s="22" t="s">
        <v>116</v>
      </c>
      <c r="E118" s="22">
        <v>500</v>
      </c>
      <c r="F118" s="22" t="s">
        <v>110</v>
      </c>
      <c r="G118" s="22" t="s">
        <v>111</v>
      </c>
    </row>
    <row r="119" spans="3:7">
      <c r="C119" s="137">
        <v>43940</v>
      </c>
      <c r="D119" s="22" t="s">
        <v>116</v>
      </c>
      <c r="E119" s="22">
        <v>550</v>
      </c>
      <c r="F119" s="22" t="s">
        <v>112</v>
      </c>
      <c r="G119" s="22" t="s">
        <v>106</v>
      </c>
    </row>
    <row r="120" spans="3:7">
      <c r="C120" s="137">
        <v>44158</v>
      </c>
      <c r="D120" s="22" t="s">
        <v>117</v>
      </c>
      <c r="E120" s="22">
        <v>5</v>
      </c>
      <c r="F120" s="22" t="s">
        <v>110</v>
      </c>
      <c r="G120" s="22" t="s">
        <v>105</v>
      </c>
    </row>
    <row r="121" spans="3:7">
      <c r="C121" s="137">
        <v>44762</v>
      </c>
      <c r="D121" s="22" t="s">
        <v>117</v>
      </c>
      <c r="E121" s="22">
        <v>525</v>
      </c>
      <c r="F121" s="22" t="s">
        <v>114</v>
      </c>
      <c r="G121" s="22" t="s">
        <v>108</v>
      </c>
    </row>
    <row r="122" spans="3:7">
      <c r="C122" s="137">
        <v>44587</v>
      </c>
      <c r="D122" s="22" t="s">
        <v>118</v>
      </c>
      <c r="E122" s="22">
        <v>20</v>
      </c>
      <c r="F122" s="22" t="s">
        <v>6</v>
      </c>
      <c r="G122" s="22" t="s">
        <v>113</v>
      </c>
    </row>
    <row r="123" spans="3:7">
      <c r="C123" s="137">
        <v>44557</v>
      </c>
      <c r="D123" s="22" t="s">
        <v>116</v>
      </c>
      <c r="E123" s="22">
        <v>2</v>
      </c>
      <c r="F123" s="22" t="s">
        <v>6</v>
      </c>
      <c r="G123" s="22" t="s">
        <v>108</v>
      </c>
    </row>
    <row r="124" spans="3:7">
      <c r="C124" s="137">
        <v>44255</v>
      </c>
      <c r="D124" s="22" t="s">
        <v>119</v>
      </c>
      <c r="E124" s="22">
        <v>32</v>
      </c>
      <c r="F124" s="22" t="s">
        <v>6</v>
      </c>
      <c r="G124" s="22" t="s">
        <v>115</v>
      </c>
    </row>
    <row r="125" spans="3:7">
      <c r="C125" s="137">
        <v>44456</v>
      </c>
      <c r="D125" s="22" t="s">
        <v>117</v>
      </c>
      <c r="E125" s="22">
        <v>50</v>
      </c>
      <c r="F125" s="22" t="s">
        <v>6</v>
      </c>
      <c r="G125" s="22" t="s">
        <v>108</v>
      </c>
    </row>
    <row r="126" spans="3:7">
      <c r="C126" s="137">
        <v>44248</v>
      </c>
      <c r="D126" s="22" t="s">
        <v>119</v>
      </c>
      <c r="E126" s="22">
        <v>41</v>
      </c>
      <c r="F126" s="22" t="s">
        <v>6</v>
      </c>
      <c r="G126" s="22" t="s">
        <v>105</v>
      </c>
    </row>
    <row r="127" spans="3:7">
      <c r="C127" s="137">
        <v>44681</v>
      </c>
      <c r="D127" s="22" t="s">
        <v>117</v>
      </c>
      <c r="E127" s="22">
        <v>9</v>
      </c>
      <c r="F127" s="22" t="s">
        <v>114</v>
      </c>
      <c r="G127" s="22" t="s">
        <v>115</v>
      </c>
    </row>
    <row r="128" spans="3:7">
      <c r="C128" s="137">
        <v>44538</v>
      </c>
      <c r="D128" s="22" t="s">
        <v>119</v>
      </c>
      <c r="E128" s="22">
        <v>11</v>
      </c>
      <c r="F128" s="22" t="s">
        <v>112</v>
      </c>
      <c r="G128" s="22" t="s">
        <v>108</v>
      </c>
    </row>
    <row r="129" spans="3:7">
      <c r="C129" s="137">
        <v>44812</v>
      </c>
      <c r="D129" s="22" t="s">
        <v>117</v>
      </c>
      <c r="E129" s="22">
        <v>6</v>
      </c>
      <c r="F129" s="22" t="s">
        <v>114</v>
      </c>
      <c r="G129" s="22" t="s">
        <v>108</v>
      </c>
    </row>
    <row r="130" spans="3:7">
      <c r="C130" s="137">
        <v>44741</v>
      </c>
      <c r="D130" s="22" t="s">
        <v>117</v>
      </c>
      <c r="E130" s="22">
        <v>9</v>
      </c>
      <c r="F130" s="22" t="s">
        <v>110</v>
      </c>
      <c r="G130" s="22" t="s">
        <v>109</v>
      </c>
    </row>
    <row r="131" spans="3:7">
      <c r="C131" s="137">
        <v>44699</v>
      </c>
      <c r="D131" s="22" t="s">
        <v>118</v>
      </c>
      <c r="E131" s="22">
        <v>275</v>
      </c>
      <c r="F131" s="22" t="s">
        <v>112</v>
      </c>
      <c r="G131" s="22" t="s">
        <v>115</v>
      </c>
    </row>
    <row r="132" spans="3:7">
      <c r="C132" s="137">
        <v>44870</v>
      </c>
      <c r="D132" s="22" t="s">
        <v>107</v>
      </c>
      <c r="E132" s="22">
        <v>44</v>
      </c>
      <c r="F132" s="22" t="s">
        <v>6</v>
      </c>
      <c r="G132" s="22" t="s">
        <v>115</v>
      </c>
    </row>
    <row r="133" spans="3:7">
      <c r="C133" s="137">
        <v>44163</v>
      </c>
      <c r="D133" s="22" t="s">
        <v>107</v>
      </c>
      <c r="E133" s="22">
        <v>150</v>
      </c>
      <c r="F133" s="22" t="s">
        <v>9</v>
      </c>
      <c r="G133" s="22" t="s">
        <v>113</v>
      </c>
    </row>
    <row r="134" spans="3:7">
      <c r="C134" s="137">
        <v>44514</v>
      </c>
      <c r="D134" s="22" t="s">
        <v>119</v>
      </c>
      <c r="E134" s="22">
        <v>500</v>
      </c>
      <c r="F134" s="22" t="s">
        <v>6</v>
      </c>
      <c r="G134" s="22" t="s">
        <v>115</v>
      </c>
    </row>
    <row r="135" spans="3:7">
      <c r="C135" s="137">
        <v>44575</v>
      </c>
      <c r="D135" s="22" t="s">
        <v>116</v>
      </c>
      <c r="E135" s="22">
        <v>1</v>
      </c>
      <c r="F135" s="22" t="s">
        <v>114</v>
      </c>
      <c r="G135" s="22" t="s">
        <v>115</v>
      </c>
    </row>
    <row r="136" spans="3:7">
      <c r="C136" s="137">
        <v>44078</v>
      </c>
      <c r="D136" s="22" t="s">
        <v>117</v>
      </c>
      <c r="E136" s="22">
        <v>9</v>
      </c>
      <c r="F136" s="22" t="s">
        <v>110</v>
      </c>
      <c r="G136" s="22" t="s">
        <v>113</v>
      </c>
    </row>
    <row r="137" spans="3:7">
      <c r="C137" s="137">
        <v>44291</v>
      </c>
      <c r="D137" s="22" t="s">
        <v>117</v>
      </c>
      <c r="E137" s="22">
        <v>75</v>
      </c>
      <c r="F137" s="22" t="s">
        <v>9</v>
      </c>
      <c r="G137" s="22" t="s">
        <v>113</v>
      </c>
    </row>
    <row r="138" spans="3:7">
      <c r="C138" s="137">
        <v>44869</v>
      </c>
      <c r="D138" s="22" t="s">
        <v>116</v>
      </c>
      <c r="E138" s="22">
        <v>75</v>
      </c>
      <c r="F138" s="22" t="s">
        <v>110</v>
      </c>
      <c r="G138" s="22" t="s">
        <v>111</v>
      </c>
    </row>
    <row r="139" spans="3:7">
      <c r="C139" s="137">
        <v>44772</v>
      </c>
      <c r="D139" s="22" t="s">
        <v>107</v>
      </c>
      <c r="E139" s="22">
        <v>19</v>
      </c>
      <c r="F139" s="22" t="s">
        <v>112</v>
      </c>
      <c r="G139" s="22" t="s">
        <v>115</v>
      </c>
    </row>
    <row r="140" spans="3:7">
      <c r="C140" s="137">
        <v>44539</v>
      </c>
      <c r="D140" s="22" t="s">
        <v>118</v>
      </c>
      <c r="E140" s="22">
        <v>425</v>
      </c>
      <c r="F140" s="22" t="s">
        <v>114</v>
      </c>
      <c r="G140" s="22" t="s">
        <v>106</v>
      </c>
    </row>
    <row r="141" spans="3:7">
      <c r="C141" s="137">
        <v>44700</v>
      </c>
      <c r="D141" s="22" t="s">
        <v>107</v>
      </c>
      <c r="E141" s="22">
        <v>275</v>
      </c>
      <c r="F141" s="22" t="s">
        <v>110</v>
      </c>
      <c r="G141" s="22" t="s">
        <v>108</v>
      </c>
    </row>
    <row r="142" spans="3:7">
      <c r="C142" s="137">
        <v>44399</v>
      </c>
      <c r="D142" s="22" t="s">
        <v>119</v>
      </c>
      <c r="E142" s="22">
        <v>16</v>
      </c>
      <c r="F142" s="22" t="s">
        <v>112</v>
      </c>
      <c r="G142" s="22" t="s">
        <v>108</v>
      </c>
    </row>
    <row r="143" spans="3:7">
      <c r="C143" s="137">
        <v>43975</v>
      </c>
      <c r="D143" s="22" t="s">
        <v>117</v>
      </c>
      <c r="E143" s="22">
        <v>575</v>
      </c>
      <c r="F143" s="22" t="s">
        <v>6</v>
      </c>
      <c r="G143" s="22" t="s">
        <v>106</v>
      </c>
    </row>
    <row r="144" spans="3:7">
      <c r="C144" s="137">
        <v>44740</v>
      </c>
      <c r="D144" s="22" t="s">
        <v>117</v>
      </c>
      <c r="E144" s="22">
        <v>525</v>
      </c>
      <c r="F144" s="22" t="s">
        <v>114</v>
      </c>
      <c r="G144" s="22" t="s">
        <v>113</v>
      </c>
    </row>
    <row r="145" spans="3:7">
      <c r="C145" s="137">
        <v>44356</v>
      </c>
      <c r="D145" s="22" t="s">
        <v>116</v>
      </c>
      <c r="E145" s="22">
        <v>75</v>
      </c>
      <c r="F145" s="22" t="s">
        <v>9</v>
      </c>
      <c r="G145" s="22" t="s">
        <v>108</v>
      </c>
    </row>
    <row r="146" spans="3:7">
      <c r="C146" s="137">
        <v>44707</v>
      </c>
      <c r="D146" s="22" t="s">
        <v>118</v>
      </c>
      <c r="E146" s="22">
        <v>150</v>
      </c>
      <c r="F146" s="22" t="s">
        <v>112</v>
      </c>
      <c r="G146" s="22" t="s">
        <v>109</v>
      </c>
    </row>
    <row r="147" spans="3:7">
      <c r="C147" s="137">
        <v>44871</v>
      </c>
      <c r="D147" s="22" t="s">
        <v>119</v>
      </c>
      <c r="E147" s="22">
        <v>225</v>
      </c>
      <c r="F147" s="22" t="s">
        <v>110</v>
      </c>
      <c r="G147" s="22" t="s">
        <v>113</v>
      </c>
    </row>
    <row r="148" spans="3:7">
      <c r="C148" s="137">
        <v>44676</v>
      </c>
      <c r="D148" s="22" t="s">
        <v>118</v>
      </c>
      <c r="E148" s="22">
        <v>5</v>
      </c>
      <c r="F148" s="22" t="s">
        <v>114</v>
      </c>
      <c r="G148" s="22" t="s">
        <v>109</v>
      </c>
    </row>
    <row r="149" spans="3:7">
      <c r="C149" s="137">
        <v>44055</v>
      </c>
      <c r="D149" s="22" t="s">
        <v>107</v>
      </c>
      <c r="E149" s="22">
        <v>350</v>
      </c>
      <c r="F149" s="22" t="s">
        <v>6</v>
      </c>
      <c r="G149" s="22" t="s">
        <v>111</v>
      </c>
    </row>
    <row r="150" spans="3:7">
      <c r="C150" s="137">
        <v>43974</v>
      </c>
      <c r="D150" s="22" t="s">
        <v>117</v>
      </c>
      <c r="E150" s="22">
        <v>550</v>
      </c>
      <c r="F150" s="22" t="s">
        <v>112</v>
      </c>
      <c r="G150" s="22" t="s">
        <v>106</v>
      </c>
    </row>
    <row r="151" spans="3:7">
      <c r="C151" s="137">
        <v>44726</v>
      </c>
      <c r="D151" s="22" t="s">
        <v>119</v>
      </c>
      <c r="E151" s="22">
        <v>575</v>
      </c>
      <c r="F151" s="22" t="s">
        <v>112</v>
      </c>
      <c r="G151" s="22" t="s">
        <v>115</v>
      </c>
    </row>
    <row r="152" spans="3:7">
      <c r="C152" s="137">
        <v>44148</v>
      </c>
      <c r="D152" s="22" t="s">
        <v>117</v>
      </c>
      <c r="E152" s="22">
        <v>250</v>
      </c>
      <c r="F152" s="22" t="s">
        <v>110</v>
      </c>
      <c r="G152" s="22" t="s">
        <v>111</v>
      </c>
    </row>
    <row r="153" spans="3:7">
      <c r="C153" s="137">
        <v>43933</v>
      </c>
      <c r="D153" s="22" t="s">
        <v>117</v>
      </c>
      <c r="E153" s="22">
        <v>3</v>
      </c>
      <c r="F153" s="22" t="s">
        <v>9</v>
      </c>
      <c r="G153" s="22" t="s">
        <v>108</v>
      </c>
    </row>
    <row r="154" spans="3:7">
      <c r="C154" s="137">
        <v>44605</v>
      </c>
      <c r="D154" s="22" t="s">
        <v>117</v>
      </c>
      <c r="E154" s="22">
        <v>525</v>
      </c>
      <c r="F154" s="22" t="s">
        <v>110</v>
      </c>
      <c r="G154" s="22" t="s">
        <v>109</v>
      </c>
    </row>
    <row r="155" spans="3:7">
      <c r="C155" s="137">
        <v>43932</v>
      </c>
      <c r="D155" s="22" t="s">
        <v>116</v>
      </c>
      <c r="E155" s="22">
        <v>49</v>
      </c>
      <c r="F155" s="22" t="s">
        <v>112</v>
      </c>
      <c r="G155" s="22" t="s">
        <v>111</v>
      </c>
    </row>
    <row r="156" spans="3:7">
      <c r="C156" s="137">
        <v>43910</v>
      </c>
      <c r="D156" s="22" t="s">
        <v>119</v>
      </c>
      <c r="E156" s="22">
        <v>425</v>
      </c>
      <c r="F156" s="22" t="s">
        <v>110</v>
      </c>
      <c r="G156" s="22" t="s">
        <v>106</v>
      </c>
    </row>
    <row r="157" spans="3:7">
      <c r="C157" s="137">
        <v>44355</v>
      </c>
      <c r="D157" s="22" t="s">
        <v>118</v>
      </c>
      <c r="E157" s="22">
        <v>34</v>
      </c>
      <c r="F157" s="22" t="s">
        <v>6</v>
      </c>
      <c r="G157" s="22" t="s">
        <v>105</v>
      </c>
    </row>
    <row r="158" spans="3:7">
      <c r="C158" s="137">
        <v>44349</v>
      </c>
      <c r="D158" s="22" t="s">
        <v>119</v>
      </c>
      <c r="E158" s="22">
        <v>3</v>
      </c>
      <c r="F158" s="22" t="s">
        <v>114</v>
      </c>
      <c r="G158" s="22" t="s">
        <v>108</v>
      </c>
    </row>
    <row r="159" spans="3:7">
      <c r="C159" s="137">
        <v>44661</v>
      </c>
      <c r="D159" s="22" t="s">
        <v>117</v>
      </c>
      <c r="E159" s="22">
        <v>44</v>
      </c>
      <c r="F159" s="22" t="s">
        <v>114</v>
      </c>
      <c r="G159" s="22" t="s">
        <v>106</v>
      </c>
    </row>
    <row r="160" spans="3:7">
      <c r="C160" s="137">
        <v>44746</v>
      </c>
      <c r="D160" s="22" t="s">
        <v>119</v>
      </c>
      <c r="E160" s="22">
        <v>575</v>
      </c>
      <c r="F160" s="22" t="s">
        <v>6</v>
      </c>
      <c r="G160" s="22" t="s">
        <v>109</v>
      </c>
    </row>
    <row r="161" spans="3:7">
      <c r="C161" s="137">
        <v>44535</v>
      </c>
      <c r="D161" s="22" t="s">
        <v>116</v>
      </c>
      <c r="E161" s="22">
        <v>275</v>
      </c>
      <c r="F161" s="22" t="s">
        <v>112</v>
      </c>
      <c r="G161" s="22" t="s">
        <v>109</v>
      </c>
    </row>
    <row r="162" spans="3:7">
      <c r="C162" s="137">
        <v>44381</v>
      </c>
      <c r="D162" s="22" t="s">
        <v>116</v>
      </c>
      <c r="E162" s="22">
        <v>8</v>
      </c>
      <c r="F162" s="22" t="s">
        <v>110</v>
      </c>
      <c r="G162" s="22" t="s">
        <v>105</v>
      </c>
    </row>
    <row r="163" spans="3:7">
      <c r="C163" s="137">
        <v>44651</v>
      </c>
      <c r="D163" s="22" t="s">
        <v>118</v>
      </c>
      <c r="E163" s="22">
        <v>4</v>
      </c>
      <c r="F163" s="22" t="s">
        <v>9</v>
      </c>
      <c r="G163" s="22" t="s">
        <v>109</v>
      </c>
    </row>
    <row r="164" spans="3:7">
      <c r="C164" s="137">
        <v>44826</v>
      </c>
      <c r="D164" s="22" t="s">
        <v>118</v>
      </c>
      <c r="E164" s="22">
        <v>6</v>
      </c>
      <c r="F164" s="22" t="s">
        <v>112</v>
      </c>
      <c r="G164" s="22" t="s">
        <v>113</v>
      </c>
    </row>
    <row r="165" spans="3:7">
      <c r="C165" s="137">
        <v>44003</v>
      </c>
      <c r="D165" s="22" t="s">
        <v>119</v>
      </c>
      <c r="E165" s="22">
        <v>450</v>
      </c>
      <c r="F165" s="22" t="s">
        <v>114</v>
      </c>
      <c r="G165" s="22" t="s">
        <v>113</v>
      </c>
    </row>
    <row r="166" spans="3:7">
      <c r="C166" s="137">
        <v>44811</v>
      </c>
      <c r="D166" s="22" t="s">
        <v>119</v>
      </c>
      <c r="E166" s="22">
        <v>325</v>
      </c>
      <c r="F166" s="22" t="s">
        <v>110</v>
      </c>
      <c r="G166" s="22" t="s">
        <v>108</v>
      </c>
    </row>
    <row r="167" spans="3:7">
      <c r="C167" s="137">
        <v>44658</v>
      </c>
      <c r="D167" s="22" t="s">
        <v>117</v>
      </c>
      <c r="E167" s="22">
        <v>34</v>
      </c>
      <c r="F167" s="22" t="s">
        <v>114</v>
      </c>
      <c r="G167" s="22" t="s">
        <v>106</v>
      </c>
    </row>
    <row r="168" spans="3:7">
      <c r="C168" s="137">
        <v>44191</v>
      </c>
      <c r="D168" s="22" t="s">
        <v>119</v>
      </c>
      <c r="E168" s="22">
        <v>9</v>
      </c>
      <c r="F168" s="22" t="s">
        <v>114</v>
      </c>
      <c r="G168" s="22" t="s">
        <v>111</v>
      </c>
    </row>
    <row r="169" spans="3:7">
      <c r="C169" s="137">
        <v>44230</v>
      </c>
      <c r="D169" s="22" t="s">
        <v>119</v>
      </c>
      <c r="E169" s="22">
        <v>9</v>
      </c>
      <c r="F169" s="22" t="s">
        <v>6</v>
      </c>
      <c r="G169" s="22" t="s">
        <v>115</v>
      </c>
    </row>
    <row r="170" spans="3:7">
      <c r="C170" s="137">
        <v>44236</v>
      </c>
      <c r="D170" s="22" t="s">
        <v>119</v>
      </c>
      <c r="E170" s="22">
        <v>7</v>
      </c>
      <c r="F170" s="22" t="s">
        <v>9</v>
      </c>
      <c r="G170" s="22" t="s">
        <v>109</v>
      </c>
    </row>
    <row r="171" spans="3:7">
      <c r="C171" s="137">
        <v>44469</v>
      </c>
      <c r="D171" s="22" t="s">
        <v>119</v>
      </c>
      <c r="E171" s="22">
        <v>8</v>
      </c>
      <c r="F171" s="22" t="s">
        <v>110</v>
      </c>
      <c r="G171" s="22" t="s">
        <v>113</v>
      </c>
    </row>
    <row r="172" spans="3:7">
      <c r="C172" s="137">
        <v>44316</v>
      </c>
      <c r="D172" s="22" t="s">
        <v>119</v>
      </c>
      <c r="E172" s="22">
        <v>2</v>
      </c>
      <c r="F172" s="22" t="s">
        <v>9</v>
      </c>
      <c r="G172" s="22" t="s">
        <v>113</v>
      </c>
    </row>
    <row r="173" spans="3:7">
      <c r="C173" s="137">
        <v>44024</v>
      </c>
      <c r="D173" s="22" t="s">
        <v>118</v>
      </c>
      <c r="E173" s="22">
        <v>1</v>
      </c>
      <c r="F173" s="22" t="s">
        <v>112</v>
      </c>
      <c r="G173" s="22" t="s">
        <v>108</v>
      </c>
    </row>
    <row r="174" spans="3:7">
      <c r="C174" s="137">
        <v>44551</v>
      </c>
      <c r="D174" s="22" t="s">
        <v>118</v>
      </c>
      <c r="E174" s="22">
        <v>38</v>
      </c>
      <c r="F174" s="22" t="s">
        <v>114</v>
      </c>
      <c r="G174" s="22" t="s">
        <v>113</v>
      </c>
    </row>
    <row r="175" spans="3:7">
      <c r="C175" s="137">
        <v>44194</v>
      </c>
      <c r="D175" s="22" t="s">
        <v>116</v>
      </c>
      <c r="E175" s="22">
        <v>250</v>
      </c>
      <c r="F175" s="22" t="s">
        <v>114</v>
      </c>
      <c r="G175" s="22" t="s">
        <v>113</v>
      </c>
    </row>
    <row r="176" spans="3:7">
      <c r="C176" s="137">
        <v>44780</v>
      </c>
      <c r="D176" s="22" t="s">
        <v>118</v>
      </c>
      <c r="E176" s="22">
        <v>4</v>
      </c>
      <c r="F176" s="22" t="s">
        <v>6</v>
      </c>
      <c r="G176" s="22" t="s">
        <v>105</v>
      </c>
    </row>
    <row r="177" spans="3:7">
      <c r="C177" s="137">
        <v>44677</v>
      </c>
      <c r="D177" s="22" t="s">
        <v>119</v>
      </c>
      <c r="E177" s="22">
        <v>18</v>
      </c>
      <c r="F177" s="22" t="s">
        <v>110</v>
      </c>
      <c r="G177" s="22" t="s">
        <v>108</v>
      </c>
    </row>
    <row r="178" spans="3:7">
      <c r="C178" s="137">
        <v>43896</v>
      </c>
      <c r="D178" s="22" t="s">
        <v>117</v>
      </c>
      <c r="E178" s="22">
        <v>9</v>
      </c>
      <c r="F178" s="22" t="s">
        <v>9</v>
      </c>
      <c r="G178" s="22" t="s">
        <v>113</v>
      </c>
    </row>
    <row r="179" spans="3:7">
      <c r="C179" s="137">
        <v>44056</v>
      </c>
      <c r="D179" s="22" t="s">
        <v>119</v>
      </c>
      <c r="E179" s="22">
        <v>15</v>
      </c>
      <c r="F179" s="22" t="s">
        <v>6</v>
      </c>
      <c r="G179" s="22" t="s">
        <v>106</v>
      </c>
    </row>
    <row r="180" spans="3:7">
      <c r="C180" s="137">
        <v>44411</v>
      </c>
      <c r="D180" s="22" t="s">
        <v>117</v>
      </c>
      <c r="E180" s="22">
        <v>21</v>
      </c>
      <c r="F180" s="22" t="s">
        <v>6</v>
      </c>
      <c r="G180" s="22" t="s">
        <v>106</v>
      </c>
    </row>
    <row r="181" spans="3:7">
      <c r="C181" s="137">
        <v>44868</v>
      </c>
      <c r="D181" s="22" t="s">
        <v>119</v>
      </c>
      <c r="E181" s="22">
        <v>200</v>
      </c>
      <c r="F181" s="22" t="s">
        <v>6</v>
      </c>
      <c r="G181" s="22" t="s">
        <v>113</v>
      </c>
    </row>
    <row r="182" spans="3:7">
      <c r="C182" s="137">
        <v>43839</v>
      </c>
      <c r="D182" s="22" t="s">
        <v>117</v>
      </c>
      <c r="E182" s="22">
        <v>45</v>
      </c>
      <c r="F182" s="22" t="s">
        <v>9</v>
      </c>
      <c r="G182" s="22" t="s">
        <v>111</v>
      </c>
    </row>
    <row r="183" spans="3:7">
      <c r="C183" s="137">
        <v>43910</v>
      </c>
      <c r="D183" s="22" t="s">
        <v>117</v>
      </c>
      <c r="E183" s="22">
        <v>2</v>
      </c>
      <c r="F183" s="22" t="s">
        <v>112</v>
      </c>
      <c r="G183" s="22" t="s">
        <v>115</v>
      </c>
    </row>
    <row r="184" spans="3:7">
      <c r="C184" s="137">
        <v>44101</v>
      </c>
      <c r="D184" s="22" t="s">
        <v>117</v>
      </c>
      <c r="E184" s="22">
        <v>44</v>
      </c>
      <c r="F184" s="22" t="s">
        <v>110</v>
      </c>
      <c r="G184" s="22" t="s">
        <v>105</v>
      </c>
    </row>
    <row r="185" spans="3:7">
      <c r="C185" s="137">
        <v>44804</v>
      </c>
      <c r="D185" s="22" t="s">
        <v>118</v>
      </c>
      <c r="E185" s="22">
        <v>36</v>
      </c>
      <c r="F185" s="22" t="s">
        <v>110</v>
      </c>
      <c r="G185" s="22" t="s">
        <v>115</v>
      </c>
    </row>
    <row r="186" spans="3:7">
      <c r="C186" s="137">
        <v>44156</v>
      </c>
      <c r="D186" s="22" t="s">
        <v>116</v>
      </c>
      <c r="E186" s="22">
        <v>45</v>
      </c>
      <c r="F186" s="22" t="s">
        <v>114</v>
      </c>
      <c r="G186" s="22" t="s">
        <v>109</v>
      </c>
    </row>
    <row r="187" spans="3:7">
      <c r="C187" s="137">
        <v>43876</v>
      </c>
      <c r="D187" s="22" t="s">
        <v>119</v>
      </c>
      <c r="E187" s="22">
        <v>19</v>
      </c>
      <c r="F187" s="22" t="s">
        <v>110</v>
      </c>
      <c r="G187" s="22" t="s">
        <v>105</v>
      </c>
    </row>
    <row r="188" spans="3:7">
      <c r="C188" s="137">
        <v>44521</v>
      </c>
      <c r="D188" s="22" t="s">
        <v>117</v>
      </c>
      <c r="E188" s="22">
        <v>34</v>
      </c>
      <c r="F188" s="22" t="s">
        <v>6</v>
      </c>
      <c r="G188" s="22" t="s">
        <v>105</v>
      </c>
    </row>
    <row r="189" spans="3:7">
      <c r="C189" s="137">
        <v>43947</v>
      </c>
      <c r="D189" s="22" t="s">
        <v>117</v>
      </c>
      <c r="E189" s="22">
        <v>200</v>
      </c>
      <c r="F189" s="22" t="s">
        <v>110</v>
      </c>
      <c r="G189" s="22" t="s">
        <v>105</v>
      </c>
    </row>
    <row r="190" spans="3:7">
      <c r="C190" s="137">
        <v>44749</v>
      </c>
      <c r="D190" s="22" t="s">
        <v>118</v>
      </c>
      <c r="E190" s="22">
        <v>6</v>
      </c>
      <c r="F190" s="22" t="s">
        <v>9</v>
      </c>
      <c r="G190" s="22" t="s">
        <v>108</v>
      </c>
    </row>
    <row r="191" spans="3:7">
      <c r="C191" s="137">
        <v>43844</v>
      </c>
      <c r="D191" s="22" t="s">
        <v>116</v>
      </c>
      <c r="E191" s="22">
        <v>425</v>
      </c>
      <c r="F191" s="22" t="s">
        <v>6</v>
      </c>
      <c r="G191" s="22" t="s">
        <v>106</v>
      </c>
    </row>
    <row r="192" spans="3:7">
      <c r="C192" s="137">
        <v>44284</v>
      </c>
      <c r="D192" s="22" t="s">
        <v>118</v>
      </c>
      <c r="E192" s="22">
        <v>34</v>
      </c>
      <c r="F192" s="22" t="s">
        <v>112</v>
      </c>
      <c r="G192" s="22" t="s">
        <v>111</v>
      </c>
    </row>
    <row r="193" spans="3:7">
      <c r="C193" s="137">
        <v>44226</v>
      </c>
      <c r="D193" s="22" t="s">
        <v>118</v>
      </c>
      <c r="E193" s="22">
        <v>6</v>
      </c>
      <c r="F193" s="22" t="s">
        <v>114</v>
      </c>
      <c r="G193" s="22" t="s">
        <v>109</v>
      </c>
    </row>
    <row r="194" spans="3:7">
      <c r="C194" s="137">
        <v>44055</v>
      </c>
      <c r="D194" s="22" t="s">
        <v>117</v>
      </c>
      <c r="E194" s="22">
        <v>42</v>
      </c>
      <c r="F194" s="22" t="s">
        <v>114</v>
      </c>
      <c r="G194" s="22" t="s">
        <v>108</v>
      </c>
    </row>
    <row r="195" spans="3:7">
      <c r="C195" s="137">
        <v>44462</v>
      </c>
      <c r="D195" s="22" t="s">
        <v>117</v>
      </c>
      <c r="E195" s="22">
        <v>4</v>
      </c>
      <c r="F195" s="22" t="s">
        <v>112</v>
      </c>
      <c r="G195" s="22" t="s">
        <v>106</v>
      </c>
    </row>
    <row r="196" spans="3:7">
      <c r="C196" s="137">
        <v>44885</v>
      </c>
      <c r="D196" s="22" t="s">
        <v>116</v>
      </c>
      <c r="E196" s="22">
        <v>4</v>
      </c>
      <c r="F196" s="22" t="s">
        <v>6</v>
      </c>
      <c r="G196" s="22" t="s">
        <v>113</v>
      </c>
    </row>
    <row r="197" spans="3:7">
      <c r="C197" s="137">
        <v>44922</v>
      </c>
      <c r="D197" s="22" t="s">
        <v>117</v>
      </c>
      <c r="E197" s="22">
        <v>500</v>
      </c>
      <c r="F197" s="22" t="s">
        <v>114</v>
      </c>
      <c r="G197" s="22" t="s">
        <v>106</v>
      </c>
    </row>
    <row r="198" spans="3:7">
      <c r="C198" s="137">
        <v>44691</v>
      </c>
      <c r="D198" s="22" t="s">
        <v>119</v>
      </c>
      <c r="E198" s="22">
        <v>1</v>
      </c>
      <c r="F198" s="22" t="s">
        <v>114</v>
      </c>
      <c r="G198" s="22" t="s">
        <v>111</v>
      </c>
    </row>
    <row r="199" spans="3:7">
      <c r="C199" s="137">
        <v>44140</v>
      </c>
      <c r="D199" s="22" t="s">
        <v>116</v>
      </c>
      <c r="E199" s="22">
        <v>4</v>
      </c>
      <c r="F199" s="22" t="s">
        <v>9</v>
      </c>
      <c r="G199" s="22" t="s">
        <v>109</v>
      </c>
    </row>
    <row r="200" spans="3:7">
      <c r="C200" s="137">
        <v>43875</v>
      </c>
      <c r="D200" s="22" t="s">
        <v>117</v>
      </c>
      <c r="E200" s="22">
        <v>41</v>
      </c>
      <c r="F200" s="22" t="s">
        <v>9</v>
      </c>
      <c r="G200" s="22" t="s">
        <v>115</v>
      </c>
    </row>
    <row r="201" spans="3:7">
      <c r="C201" s="137">
        <v>44686</v>
      </c>
      <c r="D201" s="22" t="s">
        <v>117</v>
      </c>
      <c r="E201" s="22">
        <v>6</v>
      </c>
      <c r="F201" s="22" t="s">
        <v>110</v>
      </c>
      <c r="G201" s="22" t="s">
        <v>109</v>
      </c>
    </row>
    <row r="202" spans="3:7">
      <c r="C202" s="137">
        <v>44586</v>
      </c>
      <c r="D202" s="22" t="s">
        <v>119</v>
      </c>
      <c r="E202" s="22">
        <v>125</v>
      </c>
      <c r="F202" s="22" t="s">
        <v>114</v>
      </c>
      <c r="G202" s="22" t="s">
        <v>111</v>
      </c>
    </row>
    <row r="203" spans="3:7">
      <c r="C203" s="137">
        <v>43882</v>
      </c>
      <c r="D203" s="22" t="s">
        <v>116</v>
      </c>
      <c r="E203" s="22">
        <v>325</v>
      </c>
      <c r="F203" s="22" t="s">
        <v>110</v>
      </c>
      <c r="G203" s="22" t="s">
        <v>111</v>
      </c>
    </row>
    <row r="204" spans="3:7">
      <c r="C204" s="137">
        <v>44757</v>
      </c>
      <c r="D204" s="22" t="s">
        <v>117</v>
      </c>
      <c r="E204" s="22">
        <v>325</v>
      </c>
      <c r="F204" s="22" t="s">
        <v>112</v>
      </c>
      <c r="G204" s="22" t="s">
        <v>106</v>
      </c>
    </row>
    <row r="205" spans="3:7">
      <c r="C205" s="137">
        <v>44827</v>
      </c>
      <c r="D205" s="22" t="s">
        <v>118</v>
      </c>
      <c r="E205" s="22">
        <v>28</v>
      </c>
      <c r="F205" s="22" t="s">
        <v>110</v>
      </c>
      <c r="G205" s="22" t="s">
        <v>113</v>
      </c>
    </row>
    <row r="206" spans="3:7">
      <c r="C206" s="137">
        <v>44646</v>
      </c>
      <c r="D206" s="22" t="s">
        <v>107</v>
      </c>
      <c r="E206" s="22">
        <v>22</v>
      </c>
      <c r="F206" s="22" t="s">
        <v>112</v>
      </c>
      <c r="G206" s="22" t="s">
        <v>109</v>
      </c>
    </row>
    <row r="207" spans="3:7">
      <c r="C207" s="137">
        <v>43908</v>
      </c>
      <c r="D207" s="22" t="s">
        <v>118</v>
      </c>
      <c r="E207" s="22">
        <v>18</v>
      </c>
      <c r="F207" s="22" t="s">
        <v>9</v>
      </c>
      <c r="G207" s="22" t="s">
        <v>109</v>
      </c>
    </row>
    <row r="208" spans="3:7">
      <c r="C208" s="137">
        <v>43932</v>
      </c>
      <c r="D208" s="22" t="s">
        <v>117</v>
      </c>
      <c r="E208" s="22">
        <v>28</v>
      </c>
      <c r="F208" s="22" t="s">
        <v>6</v>
      </c>
      <c r="G208" s="22" t="s">
        <v>108</v>
      </c>
    </row>
    <row r="209" spans="3:7">
      <c r="C209" s="137">
        <v>44143</v>
      </c>
      <c r="D209" s="22" t="s">
        <v>117</v>
      </c>
      <c r="E209" s="22">
        <v>350</v>
      </c>
      <c r="F209" s="22" t="s">
        <v>6</v>
      </c>
      <c r="G209" s="22" t="s">
        <v>108</v>
      </c>
    </row>
    <row r="210" spans="3:7">
      <c r="C210" s="137">
        <v>44918</v>
      </c>
      <c r="D210" s="22" t="s">
        <v>117</v>
      </c>
      <c r="E210" s="22">
        <v>500</v>
      </c>
      <c r="F210" s="22" t="s">
        <v>112</v>
      </c>
      <c r="G210" s="22" t="s">
        <v>109</v>
      </c>
    </row>
    <row r="211" spans="3:7">
      <c r="C211" s="137">
        <v>44113</v>
      </c>
      <c r="D211" s="22" t="s">
        <v>117</v>
      </c>
      <c r="E211" s="22">
        <v>13</v>
      </c>
      <c r="F211" s="22" t="s">
        <v>6</v>
      </c>
      <c r="G211" s="22" t="s">
        <v>109</v>
      </c>
    </row>
    <row r="212" spans="3:7">
      <c r="C212" s="137">
        <v>43866</v>
      </c>
      <c r="D212" s="22" t="s">
        <v>116</v>
      </c>
      <c r="E212" s="22">
        <v>43</v>
      </c>
      <c r="F212" s="22" t="s">
        <v>110</v>
      </c>
      <c r="G212" s="22" t="s">
        <v>108</v>
      </c>
    </row>
    <row r="213" spans="3:7">
      <c r="C213" s="137">
        <v>44760</v>
      </c>
      <c r="D213" s="22" t="s">
        <v>118</v>
      </c>
      <c r="E213" s="22">
        <v>1</v>
      </c>
      <c r="F213" s="22" t="s">
        <v>114</v>
      </c>
      <c r="G213" s="22" t="s">
        <v>113</v>
      </c>
    </row>
    <row r="214" spans="3:7">
      <c r="C214" s="137">
        <v>44500</v>
      </c>
      <c r="D214" s="22" t="s">
        <v>117</v>
      </c>
      <c r="E214" s="22">
        <v>75</v>
      </c>
      <c r="F214" s="22" t="s">
        <v>112</v>
      </c>
      <c r="G214" s="22" t="s">
        <v>115</v>
      </c>
    </row>
    <row r="215" spans="3:7">
      <c r="C215" s="137">
        <v>44543</v>
      </c>
      <c r="D215" s="22" t="s">
        <v>117</v>
      </c>
      <c r="E215" s="22">
        <v>7</v>
      </c>
      <c r="F215" s="22" t="s">
        <v>9</v>
      </c>
      <c r="G215" s="22" t="s">
        <v>105</v>
      </c>
    </row>
    <row r="216" spans="3:7">
      <c r="C216" s="137">
        <v>44538</v>
      </c>
      <c r="D216" s="22" t="s">
        <v>117</v>
      </c>
      <c r="E216" s="22">
        <v>16</v>
      </c>
      <c r="F216" s="22" t="s">
        <v>6</v>
      </c>
      <c r="G216" s="22" t="s">
        <v>106</v>
      </c>
    </row>
    <row r="217" spans="3:7">
      <c r="C217" s="137">
        <v>44240</v>
      </c>
      <c r="D217" s="22" t="s">
        <v>116</v>
      </c>
      <c r="E217" s="22">
        <v>75</v>
      </c>
      <c r="F217" s="22" t="s">
        <v>9</v>
      </c>
      <c r="G217" s="22" t="s">
        <v>108</v>
      </c>
    </row>
    <row r="218" spans="3:7">
      <c r="C218" s="137">
        <v>44064</v>
      </c>
      <c r="D218" s="22" t="s">
        <v>119</v>
      </c>
      <c r="E218" s="22">
        <v>50</v>
      </c>
      <c r="F218" s="22" t="s">
        <v>110</v>
      </c>
      <c r="G218" s="22" t="s">
        <v>106</v>
      </c>
    </row>
    <row r="219" spans="3:7">
      <c r="C219" s="137">
        <v>44540</v>
      </c>
      <c r="D219" s="22" t="s">
        <v>117</v>
      </c>
      <c r="E219" s="22">
        <v>150</v>
      </c>
      <c r="F219" s="22" t="s">
        <v>114</v>
      </c>
      <c r="G219" s="22" t="s">
        <v>108</v>
      </c>
    </row>
    <row r="220" spans="3:7">
      <c r="C220" s="137">
        <v>44368</v>
      </c>
      <c r="D220" s="22" t="s">
        <v>117</v>
      </c>
      <c r="E220" s="22">
        <v>2</v>
      </c>
      <c r="F220" s="22" t="s">
        <v>9</v>
      </c>
      <c r="G220" s="22" t="s">
        <v>105</v>
      </c>
    </row>
    <row r="221" spans="3:7">
      <c r="C221" s="137">
        <v>44171</v>
      </c>
      <c r="D221" s="22" t="s">
        <v>116</v>
      </c>
      <c r="E221" s="22">
        <v>200</v>
      </c>
      <c r="F221" s="22" t="s">
        <v>112</v>
      </c>
      <c r="G221" s="22" t="s">
        <v>115</v>
      </c>
    </row>
    <row r="222" spans="3:7">
      <c r="C222" s="137">
        <v>44776</v>
      </c>
      <c r="D222" s="22" t="s">
        <v>119</v>
      </c>
      <c r="E222" s="22">
        <v>8</v>
      </c>
      <c r="F222" s="22" t="s">
        <v>9</v>
      </c>
      <c r="G222" s="22" t="s">
        <v>111</v>
      </c>
    </row>
    <row r="223" spans="3:7">
      <c r="C223" s="137">
        <v>44649</v>
      </c>
      <c r="D223" s="22" t="s">
        <v>117</v>
      </c>
      <c r="E223" s="22">
        <v>6</v>
      </c>
      <c r="F223" s="22" t="s">
        <v>9</v>
      </c>
      <c r="G223" s="22" t="s">
        <v>109</v>
      </c>
    </row>
    <row r="224" spans="3:7">
      <c r="C224" s="137">
        <v>43908</v>
      </c>
      <c r="D224" s="22" t="s">
        <v>119</v>
      </c>
      <c r="E224" s="22">
        <v>35</v>
      </c>
      <c r="F224" s="22" t="s">
        <v>110</v>
      </c>
      <c r="G224" s="22" t="s">
        <v>105</v>
      </c>
    </row>
    <row r="225" spans="3:7">
      <c r="C225" s="137">
        <v>44667</v>
      </c>
      <c r="D225" s="22" t="s">
        <v>107</v>
      </c>
      <c r="E225" s="22">
        <v>4</v>
      </c>
      <c r="F225" s="22" t="s">
        <v>9</v>
      </c>
      <c r="G225" s="22" t="s">
        <v>108</v>
      </c>
    </row>
    <row r="226" spans="3:7">
      <c r="C226" s="137">
        <v>44420</v>
      </c>
      <c r="D226" s="22" t="s">
        <v>119</v>
      </c>
      <c r="E226" s="22">
        <v>18</v>
      </c>
      <c r="F226" s="22" t="s">
        <v>110</v>
      </c>
      <c r="G226" s="22" t="s">
        <v>111</v>
      </c>
    </row>
    <row r="227" spans="3:7">
      <c r="C227" s="137">
        <v>44788</v>
      </c>
      <c r="D227" s="22" t="s">
        <v>116</v>
      </c>
      <c r="E227" s="22">
        <v>2</v>
      </c>
      <c r="F227" s="22" t="s">
        <v>114</v>
      </c>
      <c r="G227" s="22" t="s">
        <v>105</v>
      </c>
    </row>
    <row r="228" spans="3:7">
      <c r="C228" s="137">
        <v>44509</v>
      </c>
      <c r="D228" s="22" t="s">
        <v>119</v>
      </c>
      <c r="E228" s="22">
        <v>250</v>
      </c>
      <c r="F228" s="22" t="s">
        <v>9</v>
      </c>
      <c r="G228" s="22" t="s">
        <v>105</v>
      </c>
    </row>
    <row r="229" spans="3:7">
      <c r="C229" s="137">
        <v>44601</v>
      </c>
      <c r="D229" s="22" t="s">
        <v>117</v>
      </c>
      <c r="E229" s="22">
        <v>200</v>
      </c>
      <c r="F229" s="22" t="s">
        <v>114</v>
      </c>
      <c r="G229" s="22" t="s">
        <v>113</v>
      </c>
    </row>
    <row r="230" spans="3:7">
      <c r="C230" s="137">
        <v>44364</v>
      </c>
      <c r="D230" s="22" t="s">
        <v>116</v>
      </c>
      <c r="E230" s="22">
        <v>475</v>
      </c>
      <c r="F230" s="22" t="s">
        <v>9</v>
      </c>
      <c r="G230" s="22" t="s">
        <v>113</v>
      </c>
    </row>
    <row r="231" spans="3:7">
      <c r="C231" s="137">
        <v>44424</v>
      </c>
      <c r="D231" s="22" t="s">
        <v>117</v>
      </c>
      <c r="E231" s="22">
        <v>75</v>
      </c>
      <c r="F231" s="22" t="s">
        <v>110</v>
      </c>
      <c r="G231" s="22" t="s">
        <v>109</v>
      </c>
    </row>
    <row r="232" spans="3:7">
      <c r="C232" s="137">
        <v>44347</v>
      </c>
      <c r="D232" s="22" t="s">
        <v>107</v>
      </c>
      <c r="E232" s="22">
        <v>20</v>
      </c>
      <c r="F232" s="22" t="s">
        <v>6</v>
      </c>
      <c r="G232" s="22" t="s">
        <v>108</v>
      </c>
    </row>
    <row r="233" spans="3:7">
      <c r="C233" s="137">
        <v>43953</v>
      </c>
      <c r="D233" s="22" t="s">
        <v>119</v>
      </c>
      <c r="E233" s="22">
        <v>200</v>
      </c>
      <c r="F233" s="22" t="s">
        <v>110</v>
      </c>
      <c r="G233" s="22" t="s">
        <v>111</v>
      </c>
    </row>
    <row r="234" spans="3:7">
      <c r="C234" s="137">
        <v>44182</v>
      </c>
      <c r="D234" s="22" t="s">
        <v>117</v>
      </c>
      <c r="E234" s="22">
        <v>25</v>
      </c>
      <c r="F234" s="22" t="s">
        <v>110</v>
      </c>
      <c r="G234" s="22" t="s">
        <v>111</v>
      </c>
    </row>
    <row r="235" spans="3:7">
      <c r="C235" s="137">
        <v>44335</v>
      </c>
      <c r="D235" s="22" t="s">
        <v>119</v>
      </c>
      <c r="E235" s="22">
        <v>1</v>
      </c>
      <c r="F235" s="22" t="s">
        <v>110</v>
      </c>
      <c r="G235" s="22" t="s">
        <v>108</v>
      </c>
    </row>
    <row r="236" spans="3:7">
      <c r="C236" s="137">
        <v>44068</v>
      </c>
      <c r="D236" s="22" t="s">
        <v>117</v>
      </c>
      <c r="E236" s="22">
        <v>3</v>
      </c>
      <c r="F236" s="22" t="s">
        <v>112</v>
      </c>
      <c r="G236" s="22" t="s">
        <v>106</v>
      </c>
    </row>
    <row r="237" spans="3:7">
      <c r="C237" s="137">
        <v>43878</v>
      </c>
      <c r="D237" s="22" t="s">
        <v>117</v>
      </c>
      <c r="E237" s="22">
        <v>13</v>
      </c>
      <c r="F237" s="22" t="s">
        <v>114</v>
      </c>
      <c r="G237" s="22" t="s">
        <v>105</v>
      </c>
    </row>
    <row r="238" spans="3:7">
      <c r="C238" s="137">
        <v>44354</v>
      </c>
      <c r="D238" s="22" t="s">
        <v>116</v>
      </c>
      <c r="E238" s="22">
        <v>33</v>
      </c>
      <c r="F238" s="22" t="s">
        <v>6</v>
      </c>
      <c r="G238" s="22" t="s">
        <v>108</v>
      </c>
    </row>
    <row r="239" spans="3:7">
      <c r="C239" s="137">
        <v>44223</v>
      </c>
      <c r="D239" s="22" t="s">
        <v>117</v>
      </c>
      <c r="E239" s="22">
        <v>400</v>
      </c>
      <c r="F239" s="22" t="s">
        <v>110</v>
      </c>
      <c r="G239" s="22" t="s">
        <v>111</v>
      </c>
    </row>
    <row r="240" spans="3:7">
      <c r="C240" s="137">
        <v>44854</v>
      </c>
      <c r="D240" s="22" t="s">
        <v>117</v>
      </c>
      <c r="E240" s="22">
        <v>250</v>
      </c>
      <c r="F240" s="22" t="s">
        <v>114</v>
      </c>
      <c r="G240" s="22" t="s">
        <v>113</v>
      </c>
    </row>
    <row r="241" spans="3:7">
      <c r="C241" s="137">
        <v>44889</v>
      </c>
      <c r="D241" s="22" t="s">
        <v>118</v>
      </c>
      <c r="E241" s="22">
        <v>9</v>
      </c>
      <c r="F241" s="22" t="s">
        <v>110</v>
      </c>
      <c r="G241" s="22" t="s">
        <v>106</v>
      </c>
    </row>
    <row r="242" spans="3:7">
      <c r="C242" s="137">
        <v>44313</v>
      </c>
      <c r="D242" s="22" t="s">
        <v>119</v>
      </c>
      <c r="E242" s="22">
        <v>175</v>
      </c>
      <c r="F242" s="22" t="s">
        <v>114</v>
      </c>
      <c r="G242" s="22" t="s">
        <v>106</v>
      </c>
    </row>
    <row r="243" spans="3:7">
      <c r="C243" s="137">
        <v>44279</v>
      </c>
      <c r="D243" s="22" t="s">
        <v>116</v>
      </c>
      <c r="E243" s="22">
        <v>9</v>
      </c>
      <c r="F243" s="22" t="s">
        <v>6</v>
      </c>
      <c r="G243" s="22" t="s">
        <v>108</v>
      </c>
    </row>
    <row r="244" spans="3:7">
      <c r="C244" s="137">
        <v>44719</v>
      </c>
      <c r="D244" s="22" t="s">
        <v>119</v>
      </c>
      <c r="E244" s="22">
        <v>3</v>
      </c>
      <c r="F244" s="22" t="s">
        <v>110</v>
      </c>
      <c r="G244" s="22" t="s">
        <v>113</v>
      </c>
    </row>
    <row r="245" spans="3:7">
      <c r="C245" s="137">
        <v>44859</v>
      </c>
      <c r="D245" s="22" t="s">
        <v>117</v>
      </c>
      <c r="E245" s="22">
        <v>22</v>
      </c>
      <c r="F245" s="22" t="s">
        <v>110</v>
      </c>
      <c r="G245" s="22" t="s">
        <v>115</v>
      </c>
    </row>
    <row r="246" spans="3:7">
      <c r="C246" s="137">
        <v>43929</v>
      </c>
      <c r="D246" s="22" t="s">
        <v>118</v>
      </c>
      <c r="E246" s="22">
        <v>3</v>
      </c>
      <c r="F246" s="22" t="s">
        <v>110</v>
      </c>
      <c r="G246" s="22" t="s">
        <v>105</v>
      </c>
    </row>
    <row r="247" spans="3:7">
      <c r="C247" s="137">
        <v>44545</v>
      </c>
      <c r="D247" s="22" t="s">
        <v>117</v>
      </c>
      <c r="E247" s="22">
        <v>44</v>
      </c>
      <c r="F247" s="22" t="s">
        <v>6</v>
      </c>
      <c r="G247" s="22" t="s">
        <v>109</v>
      </c>
    </row>
    <row r="248" spans="3:7">
      <c r="C248" s="137">
        <v>44875</v>
      </c>
      <c r="D248" s="22" t="s">
        <v>107</v>
      </c>
      <c r="E248" s="22">
        <v>175</v>
      </c>
      <c r="F248" s="22" t="s">
        <v>110</v>
      </c>
      <c r="G248" s="22" t="s">
        <v>113</v>
      </c>
    </row>
    <row r="249" spans="3:7">
      <c r="C249" s="137">
        <v>43910</v>
      </c>
      <c r="D249" s="22" t="s">
        <v>118</v>
      </c>
      <c r="E249" s="22">
        <v>30</v>
      </c>
      <c r="F249" s="22" t="s">
        <v>9</v>
      </c>
      <c r="G249" s="22" t="s">
        <v>109</v>
      </c>
    </row>
    <row r="250" spans="3:7">
      <c r="C250" s="137">
        <v>44480</v>
      </c>
      <c r="D250" s="22" t="s">
        <v>107</v>
      </c>
      <c r="E250" s="22">
        <v>8</v>
      </c>
      <c r="F250" s="22" t="s">
        <v>112</v>
      </c>
      <c r="G250" s="22" t="s">
        <v>109</v>
      </c>
    </row>
    <row r="251" spans="3:7">
      <c r="C251" s="137">
        <v>44068</v>
      </c>
      <c r="D251" s="22" t="s">
        <v>119</v>
      </c>
      <c r="E251" s="22">
        <v>75</v>
      </c>
      <c r="F251" s="22" t="s">
        <v>9</v>
      </c>
      <c r="G251" s="22" t="s">
        <v>111</v>
      </c>
    </row>
    <row r="252" spans="3:7">
      <c r="C252" s="137">
        <v>44350</v>
      </c>
      <c r="D252" s="22" t="s">
        <v>119</v>
      </c>
      <c r="E252" s="22">
        <v>375</v>
      </c>
      <c r="F252" s="22" t="s">
        <v>114</v>
      </c>
      <c r="G252" s="22" t="s">
        <v>115</v>
      </c>
    </row>
    <row r="253" spans="3:7">
      <c r="C253" s="137">
        <v>43882</v>
      </c>
      <c r="D253" s="22" t="s">
        <v>119</v>
      </c>
      <c r="E253" s="22">
        <v>4</v>
      </c>
      <c r="F253" s="22" t="s">
        <v>9</v>
      </c>
      <c r="G253" s="22" t="s">
        <v>111</v>
      </c>
    </row>
    <row r="254" spans="3:7">
      <c r="C254" s="137">
        <v>44460</v>
      </c>
      <c r="D254" s="22" t="s">
        <v>119</v>
      </c>
      <c r="E254" s="22">
        <v>8</v>
      </c>
      <c r="F254" s="22" t="s">
        <v>9</v>
      </c>
      <c r="G254" s="22" t="s">
        <v>115</v>
      </c>
    </row>
    <row r="255" spans="3:7">
      <c r="C255" s="137">
        <v>44096</v>
      </c>
      <c r="D255" s="22" t="s">
        <v>107</v>
      </c>
      <c r="E255" s="22">
        <v>250</v>
      </c>
      <c r="F255" s="22" t="s">
        <v>110</v>
      </c>
      <c r="G255" s="22" t="s">
        <v>108</v>
      </c>
    </row>
    <row r="256" spans="3:7">
      <c r="C256" s="137">
        <v>44086</v>
      </c>
      <c r="D256" s="22" t="s">
        <v>116</v>
      </c>
      <c r="E256" s="22">
        <v>325</v>
      </c>
      <c r="F256" s="22" t="s">
        <v>9</v>
      </c>
      <c r="G256" s="22" t="s">
        <v>106</v>
      </c>
    </row>
    <row r="257" spans="3:7">
      <c r="C257" s="137">
        <v>44521</v>
      </c>
      <c r="D257" s="22" t="s">
        <v>119</v>
      </c>
      <c r="E257" s="22">
        <v>6</v>
      </c>
      <c r="F257" s="22" t="s">
        <v>114</v>
      </c>
      <c r="G257" s="22" t="s">
        <v>105</v>
      </c>
    </row>
    <row r="258" spans="3:7">
      <c r="C258" s="137">
        <v>44273</v>
      </c>
      <c r="D258" s="22" t="s">
        <v>107</v>
      </c>
      <c r="E258" s="22">
        <v>350</v>
      </c>
      <c r="F258" s="22" t="s">
        <v>110</v>
      </c>
      <c r="G258" s="22" t="s">
        <v>115</v>
      </c>
    </row>
    <row r="259" spans="3:7">
      <c r="C259" s="137">
        <v>44664</v>
      </c>
      <c r="D259" s="22" t="s">
        <v>107</v>
      </c>
      <c r="E259" s="22">
        <v>6</v>
      </c>
      <c r="F259" s="22" t="s">
        <v>110</v>
      </c>
      <c r="G259" s="22" t="s">
        <v>115</v>
      </c>
    </row>
    <row r="260" spans="3:7">
      <c r="C260" s="137">
        <v>44499</v>
      </c>
      <c r="D260" s="22" t="s">
        <v>116</v>
      </c>
      <c r="E260" s="22">
        <v>125</v>
      </c>
      <c r="F260" s="22" t="s">
        <v>110</v>
      </c>
      <c r="G260" s="22" t="s">
        <v>111</v>
      </c>
    </row>
    <row r="261" spans="3:7">
      <c r="C261" s="137">
        <v>43874</v>
      </c>
      <c r="D261" s="22" t="s">
        <v>118</v>
      </c>
      <c r="E261" s="22">
        <v>2</v>
      </c>
      <c r="F261" s="22" t="s">
        <v>114</v>
      </c>
      <c r="G261" s="22" t="s">
        <v>106</v>
      </c>
    </row>
    <row r="262" spans="3:7">
      <c r="C262" s="137">
        <v>44863</v>
      </c>
      <c r="D262" s="22" t="s">
        <v>117</v>
      </c>
      <c r="E262" s="22">
        <v>3</v>
      </c>
      <c r="F262" s="22" t="s">
        <v>112</v>
      </c>
      <c r="G262" s="22" t="s">
        <v>115</v>
      </c>
    </row>
    <row r="263" spans="3:7">
      <c r="C263" s="137">
        <v>44088</v>
      </c>
      <c r="D263" s="22" t="s">
        <v>119</v>
      </c>
      <c r="E263" s="22">
        <v>13</v>
      </c>
      <c r="F263" s="22" t="s">
        <v>114</v>
      </c>
      <c r="G263" s="22" t="s">
        <v>105</v>
      </c>
    </row>
    <row r="264" spans="3:7">
      <c r="C264" s="137">
        <v>44707</v>
      </c>
      <c r="D264" s="22" t="s">
        <v>117</v>
      </c>
      <c r="E264" s="22">
        <v>400</v>
      </c>
      <c r="F264" s="22" t="s">
        <v>112</v>
      </c>
      <c r="G264" s="22" t="s">
        <v>105</v>
      </c>
    </row>
    <row r="265" spans="3:7">
      <c r="C265" s="137">
        <v>44434</v>
      </c>
      <c r="D265" s="22" t="s">
        <v>117</v>
      </c>
      <c r="E265" s="22">
        <v>30</v>
      </c>
      <c r="F265" s="22" t="s">
        <v>6</v>
      </c>
      <c r="G265" s="22" t="s">
        <v>108</v>
      </c>
    </row>
    <row r="266" spans="3:7">
      <c r="C266" s="137">
        <v>44642</v>
      </c>
      <c r="D266" s="22" t="s">
        <v>118</v>
      </c>
      <c r="E266" s="22">
        <v>50</v>
      </c>
      <c r="F266" s="22" t="s">
        <v>110</v>
      </c>
      <c r="G266" s="22" t="s">
        <v>109</v>
      </c>
    </row>
    <row r="267" spans="3:7">
      <c r="C267" s="137">
        <v>44737</v>
      </c>
      <c r="D267" s="22" t="s">
        <v>119</v>
      </c>
      <c r="E267" s="22">
        <v>375</v>
      </c>
      <c r="F267" s="22" t="s">
        <v>110</v>
      </c>
      <c r="G267" s="22" t="s">
        <v>105</v>
      </c>
    </row>
    <row r="268" spans="3:7">
      <c r="C268" s="137">
        <v>44141</v>
      </c>
      <c r="D268" s="22" t="s">
        <v>117</v>
      </c>
      <c r="E268" s="22">
        <v>7</v>
      </c>
      <c r="F268" s="22" t="s">
        <v>110</v>
      </c>
      <c r="G268" s="22" t="s">
        <v>113</v>
      </c>
    </row>
    <row r="269" spans="3:7">
      <c r="C269" s="137">
        <v>44791</v>
      </c>
      <c r="D269" s="22" t="s">
        <v>116</v>
      </c>
      <c r="E269" s="22">
        <v>30</v>
      </c>
      <c r="F269" s="22" t="s">
        <v>6</v>
      </c>
      <c r="G269" s="22" t="s">
        <v>113</v>
      </c>
    </row>
    <row r="270" spans="3:7">
      <c r="C270" s="137">
        <v>44445</v>
      </c>
      <c r="D270" s="22" t="s">
        <v>119</v>
      </c>
      <c r="E270" s="22">
        <v>13</v>
      </c>
      <c r="F270" s="22" t="s">
        <v>6</v>
      </c>
      <c r="G270" s="22" t="s">
        <v>113</v>
      </c>
    </row>
    <row r="271" spans="3:7">
      <c r="C271" s="137">
        <v>44384</v>
      </c>
      <c r="D271" s="22" t="s">
        <v>117</v>
      </c>
      <c r="E271" s="22">
        <v>2</v>
      </c>
      <c r="F271" s="22" t="s">
        <v>110</v>
      </c>
      <c r="G271" s="22" t="s">
        <v>109</v>
      </c>
    </row>
    <row r="272" spans="3:7">
      <c r="C272" s="137">
        <v>44360</v>
      </c>
      <c r="D272" s="22" t="s">
        <v>118</v>
      </c>
      <c r="E272" s="22">
        <v>5</v>
      </c>
      <c r="F272" s="22" t="s">
        <v>112</v>
      </c>
      <c r="G272" s="22" t="s">
        <v>106</v>
      </c>
    </row>
    <row r="273" spans="3:7">
      <c r="C273" s="137">
        <v>43862</v>
      </c>
      <c r="D273" s="22" t="s">
        <v>117</v>
      </c>
      <c r="E273" s="22">
        <v>24</v>
      </c>
      <c r="F273" s="22" t="s">
        <v>112</v>
      </c>
      <c r="G273" s="22" t="s">
        <v>109</v>
      </c>
    </row>
    <row r="274" spans="3:7">
      <c r="C274" s="137">
        <v>44652</v>
      </c>
      <c r="D274" s="22" t="s">
        <v>118</v>
      </c>
      <c r="E274" s="22">
        <v>8</v>
      </c>
      <c r="F274" s="22" t="s">
        <v>6</v>
      </c>
      <c r="G274" s="22" t="s">
        <v>111</v>
      </c>
    </row>
    <row r="275" spans="3:7">
      <c r="C275" s="137">
        <v>43992</v>
      </c>
      <c r="D275" s="22" t="s">
        <v>116</v>
      </c>
      <c r="E275" s="22">
        <v>3</v>
      </c>
      <c r="F275" s="22" t="s">
        <v>9</v>
      </c>
      <c r="G275" s="22" t="s">
        <v>105</v>
      </c>
    </row>
    <row r="276" spans="3:7">
      <c r="C276" s="137">
        <v>44827</v>
      </c>
      <c r="D276" s="22" t="s">
        <v>107</v>
      </c>
      <c r="E276" s="22">
        <v>100</v>
      </c>
      <c r="F276" s="22" t="s">
        <v>110</v>
      </c>
      <c r="G276" s="22" t="s">
        <v>108</v>
      </c>
    </row>
    <row r="277" spans="3:7">
      <c r="C277" s="137">
        <v>44731</v>
      </c>
      <c r="D277" s="22" t="s">
        <v>119</v>
      </c>
      <c r="E277" s="22">
        <v>38</v>
      </c>
      <c r="F277" s="22" t="s">
        <v>114</v>
      </c>
      <c r="G277" s="22" t="s">
        <v>106</v>
      </c>
    </row>
    <row r="278" spans="3:7">
      <c r="C278" s="137">
        <v>44221</v>
      </c>
      <c r="D278" s="22" t="s">
        <v>117</v>
      </c>
      <c r="E278" s="22">
        <v>450</v>
      </c>
      <c r="F278" s="22" t="s">
        <v>114</v>
      </c>
      <c r="G278" s="22" t="s">
        <v>109</v>
      </c>
    </row>
    <row r="279" spans="3:7">
      <c r="C279" s="137">
        <v>44755</v>
      </c>
      <c r="D279" s="22" t="s">
        <v>117</v>
      </c>
      <c r="E279" s="22">
        <v>7</v>
      </c>
      <c r="F279" s="22" t="s">
        <v>114</v>
      </c>
      <c r="G279" s="22" t="s">
        <v>106</v>
      </c>
    </row>
    <row r="280" spans="3:7">
      <c r="C280" s="137">
        <v>43878</v>
      </c>
      <c r="D280" s="22" t="s">
        <v>119</v>
      </c>
      <c r="E280" s="22">
        <v>15</v>
      </c>
      <c r="F280" s="22" t="s">
        <v>6</v>
      </c>
      <c r="G280" s="22" t="s">
        <v>106</v>
      </c>
    </row>
    <row r="281" spans="3:7">
      <c r="C281" s="137">
        <v>44529</v>
      </c>
      <c r="D281" s="22" t="s">
        <v>107</v>
      </c>
      <c r="E281" s="22">
        <v>375</v>
      </c>
      <c r="F281" s="22" t="s">
        <v>6</v>
      </c>
      <c r="G281" s="22" t="s">
        <v>108</v>
      </c>
    </row>
    <row r="282" spans="3:7">
      <c r="C282" s="137">
        <v>44138</v>
      </c>
      <c r="D282" s="22" t="s">
        <v>116</v>
      </c>
      <c r="E282" s="22">
        <v>1</v>
      </c>
      <c r="F282" s="22" t="s">
        <v>110</v>
      </c>
      <c r="G282" s="22" t="s">
        <v>115</v>
      </c>
    </row>
    <row r="283" spans="3:7">
      <c r="C283" s="137">
        <v>44651</v>
      </c>
      <c r="D283" s="22" t="s">
        <v>116</v>
      </c>
      <c r="E283" s="22">
        <v>11</v>
      </c>
      <c r="F283" s="22" t="s">
        <v>6</v>
      </c>
      <c r="G283" s="22" t="s">
        <v>115</v>
      </c>
    </row>
    <row r="284" spans="3:7">
      <c r="C284" s="137">
        <v>44864</v>
      </c>
      <c r="D284" s="22" t="s">
        <v>118</v>
      </c>
      <c r="E284" s="22">
        <v>21</v>
      </c>
      <c r="F284" s="22" t="s">
        <v>9</v>
      </c>
      <c r="G284" s="22" t="s">
        <v>109</v>
      </c>
    </row>
    <row r="285" spans="3:7">
      <c r="C285" s="137">
        <v>44920</v>
      </c>
      <c r="D285" s="22" t="s">
        <v>119</v>
      </c>
      <c r="E285" s="22">
        <v>575</v>
      </c>
      <c r="F285" s="22" t="s">
        <v>110</v>
      </c>
      <c r="G285" s="22" t="s">
        <v>108</v>
      </c>
    </row>
    <row r="286" spans="3:7">
      <c r="C286" s="137">
        <v>44338</v>
      </c>
      <c r="D286" s="22" t="s">
        <v>119</v>
      </c>
      <c r="E286" s="22">
        <v>1</v>
      </c>
      <c r="F286" s="22" t="s">
        <v>112</v>
      </c>
      <c r="G286" s="22" t="s">
        <v>113</v>
      </c>
    </row>
    <row r="287" spans="3:7">
      <c r="C287" s="137">
        <v>44406</v>
      </c>
      <c r="D287" s="22" t="s">
        <v>118</v>
      </c>
      <c r="E287" s="22">
        <v>32</v>
      </c>
      <c r="F287" s="22" t="s">
        <v>114</v>
      </c>
      <c r="G287" s="22" t="s">
        <v>108</v>
      </c>
    </row>
    <row r="288" spans="3:7">
      <c r="C288" s="137">
        <v>44025</v>
      </c>
      <c r="D288" s="22" t="s">
        <v>117</v>
      </c>
      <c r="E288" s="22">
        <v>6</v>
      </c>
      <c r="F288" s="22" t="s">
        <v>110</v>
      </c>
      <c r="G288" s="22" t="s">
        <v>105</v>
      </c>
    </row>
    <row r="289" spans="3:7">
      <c r="C289" s="137">
        <v>44141</v>
      </c>
      <c r="D289" s="22" t="s">
        <v>117</v>
      </c>
      <c r="E289" s="22">
        <v>26</v>
      </c>
      <c r="F289" s="22" t="s">
        <v>110</v>
      </c>
      <c r="G289" s="22" t="s">
        <v>115</v>
      </c>
    </row>
    <row r="290" spans="3:7">
      <c r="C290" s="137">
        <v>44756</v>
      </c>
      <c r="D290" s="22" t="s">
        <v>119</v>
      </c>
      <c r="E290" s="22">
        <v>23</v>
      </c>
      <c r="F290" s="22" t="s">
        <v>112</v>
      </c>
      <c r="G290" s="22" t="s">
        <v>108</v>
      </c>
    </row>
    <row r="291" spans="3:7">
      <c r="C291" s="137">
        <v>44575</v>
      </c>
      <c r="D291" s="22" t="s">
        <v>118</v>
      </c>
      <c r="E291" s="22">
        <v>6</v>
      </c>
      <c r="F291" s="22" t="s">
        <v>110</v>
      </c>
      <c r="G291" s="22" t="s">
        <v>106</v>
      </c>
    </row>
    <row r="292" spans="3:7">
      <c r="C292" s="137">
        <v>44285</v>
      </c>
      <c r="D292" s="22" t="s">
        <v>116</v>
      </c>
      <c r="E292" s="22">
        <v>150</v>
      </c>
      <c r="F292" s="22" t="s">
        <v>110</v>
      </c>
      <c r="G292" s="22" t="s">
        <v>109</v>
      </c>
    </row>
    <row r="293" spans="3:7">
      <c r="C293" s="137">
        <v>44044</v>
      </c>
      <c r="D293" s="22" t="s">
        <v>119</v>
      </c>
      <c r="E293" s="22">
        <v>150</v>
      </c>
      <c r="F293" s="22" t="s">
        <v>114</v>
      </c>
      <c r="G293" s="22" t="s">
        <v>115</v>
      </c>
    </row>
    <row r="294" spans="3:7">
      <c r="C294" s="137">
        <v>44450</v>
      </c>
      <c r="D294" s="22" t="s">
        <v>119</v>
      </c>
      <c r="E294" s="22">
        <v>20</v>
      </c>
      <c r="F294" s="22" t="s">
        <v>9</v>
      </c>
      <c r="G294" s="22" t="s">
        <v>113</v>
      </c>
    </row>
    <row r="295" spans="3:7">
      <c r="C295" s="137">
        <v>43912</v>
      </c>
      <c r="D295" s="22" t="s">
        <v>107</v>
      </c>
      <c r="E295" s="22">
        <v>13</v>
      </c>
      <c r="F295" s="22" t="s">
        <v>110</v>
      </c>
      <c r="G295" s="22" t="s">
        <v>109</v>
      </c>
    </row>
    <row r="296" spans="3:7">
      <c r="C296" s="137">
        <v>44612</v>
      </c>
      <c r="D296" s="22" t="s">
        <v>117</v>
      </c>
      <c r="E296" s="22">
        <v>325</v>
      </c>
      <c r="F296" s="22" t="s">
        <v>110</v>
      </c>
      <c r="G296" s="22" t="s">
        <v>113</v>
      </c>
    </row>
    <row r="297" spans="3:7">
      <c r="C297" s="137">
        <v>44153</v>
      </c>
      <c r="D297" s="22" t="s">
        <v>118</v>
      </c>
      <c r="E297" s="22">
        <v>4</v>
      </c>
      <c r="F297" s="22" t="s">
        <v>9</v>
      </c>
      <c r="G297" s="22" t="s">
        <v>111</v>
      </c>
    </row>
    <row r="298" spans="3:7">
      <c r="C298" s="137">
        <v>44339</v>
      </c>
      <c r="D298" s="22" t="s">
        <v>117</v>
      </c>
      <c r="E298" s="22">
        <v>25</v>
      </c>
      <c r="F298" s="22" t="s">
        <v>9</v>
      </c>
      <c r="G298" s="22" t="s">
        <v>108</v>
      </c>
    </row>
    <row r="299" spans="3:7">
      <c r="C299" s="137">
        <v>44447</v>
      </c>
      <c r="D299" s="22" t="s">
        <v>116</v>
      </c>
      <c r="E299" s="22">
        <v>2</v>
      </c>
      <c r="F299" s="22" t="s">
        <v>114</v>
      </c>
      <c r="G299" s="22" t="s">
        <v>111</v>
      </c>
    </row>
    <row r="300" spans="3:7">
      <c r="C300" s="137">
        <v>43905</v>
      </c>
      <c r="D300" s="22" t="s">
        <v>119</v>
      </c>
      <c r="E300" s="22">
        <v>43</v>
      </c>
      <c r="F300" s="22" t="s">
        <v>114</v>
      </c>
      <c r="G300" s="22" t="s">
        <v>113</v>
      </c>
    </row>
    <row r="301" spans="3:7">
      <c r="C301" s="137">
        <v>44064</v>
      </c>
      <c r="D301" s="22" t="s">
        <v>116</v>
      </c>
      <c r="E301" s="22">
        <v>350</v>
      </c>
      <c r="F301" s="22" t="s">
        <v>6</v>
      </c>
      <c r="G301" s="22" t="s">
        <v>105</v>
      </c>
    </row>
    <row r="302" spans="3:7">
      <c r="C302" s="137">
        <v>44288</v>
      </c>
      <c r="D302" s="22" t="s">
        <v>107</v>
      </c>
      <c r="E302" s="22">
        <v>42</v>
      </c>
      <c r="F302" s="22" t="s">
        <v>9</v>
      </c>
      <c r="G302" s="22" t="s">
        <v>109</v>
      </c>
    </row>
    <row r="303" spans="3:7">
      <c r="C303" s="137">
        <v>44326</v>
      </c>
      <c r="D303" s="22" t="s">
        <v>119</v>
      </c>
      <c r="E303" s="22">
        <v>3</v>
      </c>
      <c r="F303" s="22" t="s">
        <v>9</v>
      </c>
      <c r="G303" s="22" t="s">
        <v>106</v>
      </c>
    </row>
    <row r="304" spans="3:7">
      <c r="C304" s="137">
        <v>44407</v>
      </c>
      <c r="D304" s="22" t="s">
        <v>107</v>
      </c>
      <c r="E304" s="22">
        <v>7</v>
      </c>
      <c r="F304" s="22" t="s">
        <v>112</v>
      </c>
      <c r="G304" s="22" t="s">
        <v>108</v>
      </c>
    </row>
    <row r="305" spans="3:7">
      <c r="C305" s="137">
        <v>43967</v>
      </c>
      <c r="D305" s="22" t="s">
        <v>118</v>
      </c>
      <c r="E305" s="22">
        <v>200</v>
      </c>
      <c r="F305" s="22" t="s">
        <v>9</v>
      </c>
      <c r="G305" s="22" t="s">
        <v>105</v>
      </c>
    </row>
    <row r="306" spans="3:7">
      <c r="C306" s="137">
        <v>43896</v>
      </c>
      <c r="D306" s="22" t="s">
        <v>118</v>
      </c>
      <c r="E306" s="22">
        <v>9</v>
      </c>
      <c r="F306" s="22" t="s">
        <v>114</v>
      </c>
      <c r="G306" s="22" t="s">
        <v>113</v>
      </c>
    </row>
    <row r="307" spans="3:7">
      <c r="C307" s="137">
        <v>43892</v>
      </c>
      <c r="D307" s="22" t="s">
        <v>119</v>
      </c>
      <c r="E307" s="22">
        <v>125</v>
      </c>
      <c r="F307" s="22" t="s">
        <v>6</v>
      </c>
      <c r="G307" s="22" t="s">
        <v>115</v>
      </c>
    </row>
    <row r="308" spans="3:7">
      <c r="C308" s="137">
        <v>44655</v>
      </c>
      <c r="D308" s="22" t="s">
        <v>117</v>
      </c>
      <c r="E308" s="22">
        <v>300</v>
      </c>
      <c r="F308" s="22" t="s">
        <v>9</v>
      </c>
      <c r="G308" s="22" t="s">
        <v>108</v>
      </c>
    </row>
    <row r="309" spans="3:7">
      <c r="C309" s="137">
        <v>43958</v>
      </c>
      <c r="D309" s="22" t="s">
        <v>119</v>
      </c>
      <c r="E309" s="22">
        <v>35</v>
      </c>
      <c r="F309" s="22" t="s">
        <v>110</v>
      </c>
      <c r="G309" s="22" t="s">
        <v>113</v>
      </c>
    </row>
    <row r="310" spans="3:7">
      <c r="C310" s="137">
        <v>44741</v>
      </c>
      <c r="D310" s="22" t="s">
        <v>119</v>
      </c>
      <c r="E310" s="22">
        <v>3</v>
      </c>
      <c r="F310" s="22" t="s">
        <v>6</v>
      </c>
      <c r="G310" s="22" t="s">
        <v>108</v>
      </c>
    </row>
    <row r="311" spans="3:7">
      <c r="C311" s="137">
        <v>44465</v>
      </c>
      <c r="D311" s="22" t="s">
        <v>107</v>
      </c>
      <c r="E311" s="22">
        <v>125</v>
      </c>
      <c r="F311" s="22" t="s">
        <v>9</v>
      </c>
      <c r="G311" s="22" t="s">
        <v>105</v>
      </c>
    </row>
    <row r="312" spans="3:7">
      <c r="C312" s="137">
        <v>43883</v>
      </c>
      <c r="D312" s="22" t="s">
        <v>107</v>
      </c>
      <c r="E312" s="22">
        <v>9</v>
      </c>
      <c r="F312" s="22" t="s">
        <v>112</v>
      </c>
      <c r="G312" s="22" t="s">
        <v>105</v>
      </c>
    </row>
    <row r="313" spans="3:7">
      <c r="C313" s="137">
        <v>44536</v>
      </c>
      <c r="D313" s="22" t="s">
        <v>117</v>
      </c>
      <c r="E313" s="22">
        <v>8</v>
      </c>
      <c r="F313" s="22" t="s">
        <v>6</v>
      </c>
      <c r="G313" s="22" t="s">
        <v>109</v>
      </c>
    </row>
    <row r="314" spans="3:7">
      <c r="C314" s="137">
        <v>44298</v>
      </c>
      <c r="D314" s="22" t="s">
        <v>107</v>
      </c>
      <c r="E314" s="22">
        <v>37</v>
      </c>
      <c r="F314" s="22" t="s">
        <v>112</v>
      </c>
      <c r="G314" s="22" t="s">
        <v>113</v>
      </c>
    </row>
    <row r="315" spans="3:7">
      <c r="C315" s="137">
        <v>43971</v>
      </c>
      <c r="D315" s="22" t="s">
        <v>117</v>
      </c>
      <c r="E315" s="22">
        <v>17</v>
      </c>
      <c r="F315" s="22" t="s">
        <v>6</v>
      </c>
      <c r="G315" s="22" t="s">
        <v>108</v>
      </c>
    </row>
    <row r="316" spans="3:7">
      <c r="C316" s="137">
        <v>44379</v>
      </c>
      <c r="D316" s="22" t="s">
        <v>116</v>
      </c>
      <c r="E316" s="22">
        <v>75</v>
      </c>
      <c r="F316" s="22" t="s">
        <v>112</v>
      </c>
      <c r="G316" s="22" t="s">
        <v>109</v>
      </c>
    </row>
    <row r="317" spans="3:7">
      <c r="C317" s="137">
        <v>43898</v>
      </c>
      <c r="D317" s="22" t="s">
        <v>117</v>
      </c>
      <c r="E317" s="22">
        <v>1</v>
      </c>
      <c r="F317" s="22" t="s">
        <v>6</v>
      </c>
      <c r="G317" s="22" t="s">
        <v>109</v>
      </c>
    </row>
    <row r="318" spans="3:7">
      <c r="C318" s="137">
        <v>44368</v>
      </c>
      <c r="D318" s="22" t="s">
        <v>117</v>
      </c>
      <c r="E318" s="22">
        <v>5</v>
      </c>
      <c r="F318" s="22" t="s">
        <v>114</v>
      </c>
      <c r="G318" s="22" t="s">
        <v>113</v>
      </c>
    </row>
    <row r="319" spans="3:7">
      <c r="C319" s="137">
        <v>44809</v>
      </c>
      <c r="D319" s="22" t="s">
        <v>117</v>
      </c>
      <c r="E319" s="22">
        <v>8</v>
      </c>
      <c r="F319" s="22" t="s">
        <v>6</v>
      </c>
      <c r="G319" s="22" t="s">
        <v>111</v>
      </c>
    </row>
    <row r="320" spans="3:7">
      <c r="C320" s="137">
        <v>43948</v>
      </c>
      <c r="D320" s="22" t="s">
        <v>118</v>
      </c>
      <c r="E320" s="22">
        <v>500</v>
      </c>
      <c r="F320" s="22" t="s">
        <v>9</v>
      </c>
      <c r="G320" s="22" t="s">
        <v>109</v>
      </c>
    </row>
    <row r="321" spans="3:7">
      <c r="C321" s="137">
        <v>44808</v>
      </c>
      <c r="D321" s="22" t="s">
        <v>119</v>
      </c>
      <c r="E321" s="22">
        <v>49</v>
      </c>
      <c r="F321" s="22" t="s">
        <v>112</v>
      </c>
      <c r="G321" s="22" t="s">
        <v>106</v>
      </c>
    </row>
    <row r="322" spans="3:7">
      <c r="C322" s="137">
        <v>44805</v>
      </c>
      <c r="D322" s="22" t="s">
        <v>107</v>
      </c>
      <c r="E322" s="22">
        <v>3</v>
      </c>
      <c r="F322" s="22" t="s">
        <v>9</v>
      </c>
      <c r="G322" s="22" t="s">
        <v>111</v>
      </c>
    </row>
    <row r="323" spans="3:7">
      <c r="C323" s="137">
        <v>43849</v>
      </c>
      <c r="D323" s="22" t="s">
        <v>116</v>
      </c>
      <c r="E323" s="22">
        <v>1</v>
      </c>
      <c r="F323" s="22" t="s">
        <v>9</v>
      </c>
      <c r="G323" s="22" t="s">
        <v>106</v>
      </c>
    </row>
    <row r="324" spans="3:7">
      <c r="C324" s="137">
        <v>44783</v>
      </c>
      <c r="D324" s="22" t="s">
        <v>107</v>
      </c>
      <c r="E324" s="22">
        <v>6</v>
      </c>
      <c r="F324" s="22" t="s">
        <v>6</v>
      </c>
      <c r="G324" s="22" t="s">
        <v>105</v>
      </c>
    </row>
    <row r="325" spans="3:7">
      <c r="C325" s="137">
        <v>43929</v>
      </c>
      <c r="D325" s="22" t="s">
        <v>118</v>
      </c>
      <c r="E325" s="22">
        <v>475</v>
      </c>
      <c r="F325" s="22" t="s">
        <v>110</v>
      </c>
      <c r="G325" s="22" t="s">
        <v>115</v>
      </c>
    </row>
    <row r="326" spans="3:7">
      <c r="C326" s="137">
        <v>44632</v>
      </c>
      <c r="D326" s="22" t="s">
        <v>107</v>
      </c>
      <c r="E326" s="22">
        <v>600</v>
      </c>
      <c r="F326" s="22" t="s">
        <v>114</v>
      </c>
      <c r="G326" s="22" t="s">
        <v>108</v>
      </c>
    </row>
    <row r="327" spans="3:7">
      <c r="C327" s="137">
        <v>44000</v>
      </c>
      <c r="D327" s="22" t="s">
        <v>119</v>
      </c>
      <c r="E327" s="22">
        <v>21</v>
      </c>
      <c r="F327" s="22" t="s">
        <v>9</v>
      </c>
      <c r="G327" s="22" t="s">
        <v>108</v>
      </c>
    </row>
    <row r="328" spans="3:7">
      <c r="C328" s="137">
        <v>44877</v>
      </c>
      <c r="D328" s="22" t="s">
        <v>116</v>
      </c>
      <c r="E328" s="22">
        <v>35</v>
      </c>
      <c r="F328" s="22" t="s">
        <v>9</v>
      </c>
      <c r="G328" s="22" t="s">
        <v>113</v>
      </c>
    </row>
    <row r="329" spans="3:7">
      <c r="C329" s="137">
        <v>44170</v>
      </c>
      <c r="D329" s="22" t="s">
        <v>116</v>
      </c>
      <c r="E329" s="22">
        <v>18</v>
      </c>
      <c r="F329" s="22" t="s">
        <v>9</v>
      </c>
      <c r="G329" s="22" t="s">
        <v>109</v>
      </c>
    </row>
    <row r="330" spans="3:7">
      <c r="C330" s="137">
        <v>44453</v>
      </c>
      <c r="D330" s="22" t="s">
        <v>119</v>
      </c>
      <c r="E330" s="22">
        <v>3</v>
      </c>
      <c r="F330" s="22" t="s">
        <v>6</v>
      </c>
      <c r="G330" s="22" t="s">
        <v>108</v>
      </c>
    </row>
    <row r="331" spans="3:7">
      <c r="C331" s="137">
        <v>44840</v>
      </c>
      <c r="D331" s="22" t="s">
        <v>107</v>
      </c>
      <c r="E331" s="22">
        <v>600</v>
      </c>
      <c r="F331" s="22" t="s">
        <v>6</v>
      </c>
      <c r="G331" s="22" t="s">
        <v>106</v>
      </c>
    </row>
    <row r="332" spans="3:7">
      <c r="C332" s="137">
        <v>43917</v>
      </c>
      <c r="D332" s="22" t="s">
        <v>107</v>
      </c>
      <c r="E332" s="22">
        <v>475</v>
      </c>
      <c r="F332" s="22" t="s">
        <v>9</v>
      </c>
      <c r="G332" s="22" t="s">
        <v>106</v>
      </c>
    </row>
    <row r="333" spans="3:7">
      <c r="C333" s="137">
        <v>44899</v>
      </c>
      <c r="D333" s="22" t="s">
        <v>116</v>
      </c>
      <c r="E333" s="22">
        <v>5</v>
      </c>
      <c r="F333" s="22" t="s">
        <v>114</v>
      </c>
      <c r="G333" s="22" t="s">
        <v>108</v>
      </c>
    </row>
    <row r="334" spans="3:7">
      <c r="C334" s="137">
        <v>44044</v>
      </c>
      <c r="D334" s="22" t="s">
        <v>119</v>
      </c>
      <c r="E334" s="22">
        <v>31</v>
      </c>
      <c r="F334" s="22" t="s">
        <v>9</v>
      </c>
      <c r="G334" s="22" t="s">
        <v>105</v>
      </c>
    </row>
    <row r="335" spans="3:7">
      <c r="C335" s="137">
        <v>44728</v>
      </c>
      <c r="D335" s="22" t="s">
        <v>116</v>
      </c>
      <c r="E335" s="22">
        <v>325</v>
      </c>
      <c r="F335" s="22" t="s">
        <v>9</v>
      </c>
      <c r="G335" s="22" t="s">
        <v>105</v>
      </c>
    </row>
    <row r="336" spans="3:7">
      <c r="C336" s="137">
        <v>44068</v>
      </c>
      <c r="D336" s="22" t="s">
        <v>107</v>
      </c>
      <c r="E336" s="22">
        <v>125</v>
      </c>
      <c r="F336" s="22" t="s">
        <v>110</v>
      </c>
      <c r="G336" s="22" t="s">
        <v>105</v>
      </c>
    </row>
    <row r="337" spans="3:7">
      <c r="C337" s="137">
        <v>44462</v>
      </c>
      <c r="D337" s="22" t="s">
        <v>119</v>
      </c>
      <c r="E337" s="22">
        <v>36</v>
      </c>
      <c r="F337" s="22" t="s">
        <v>114</v>
      </c>
      <c r="G337" s="22" t="s">
        <v>105</v>
      </c>
    </row>
    <row r="338" spans="3:7">
      <c r="C338" s="137">
        <v>44685</v>
      </c>
      <c r="D338" s="22" t="s">
        <v>116</v>
      </c>
      <c r="E338" s="22">
        <v>350</v>
      </c>
      <c r="F338" s="22" t="s">
        <v>112</v>
      </c>
      <c r="G338" s="22" t="s">
        <v>111</v>
      </c>
    </row>
    <row r="339" spans="3:7">
      <c r="C339" s="137">
        <v>43920</v>
      </c>
      <c r="D339" s="22" t="s">
        <v>117</v>
      </c>
      <c r="E339" s="22">
        <v>9</v>
      </c>
      <c r="F339" s="22" t="s">
        <v>6</v>
      </c>
      <c r="G339" s="22" t="s">
        <v>105</v>
      </c>
    </row>
    <row r="340" spans="3:7">
      <c r="C340" s="137">
        <v>44826</v>
      </c>
      <c r="D340" s="22" t="s">
        <v>119</v>
      </c>
      <c r="E340" s="22">
        <v>20</v>
      </c>
      <c r="F340" s="22" t="s">
        <v>112</v>
      </c>
      <c r="G340" s="22" t="s">
        <v>106</v>
      </c>
    </row>
    <row r="341" spans="3:7">
      <c r="C341" s="137">
        <v>44739</v>
      </c>
      <c r="D341" s="22" t="s">
        <v>116</v>
      </c>
      <c r="E341" s="22">
        <v>2</v>
      </c>
      <c r="F341" s="22" t="s">
        <v>112</v>
      </c>
      <c r="G341" s="22" t="s">
        <v>108</v>
      </c>
    </row>
    <row r="342" spans="3:7">
      <c r="C342" s="137">
        <v>44610</v>
      </c>
      <c r="D342" s="22" t="s">
        <v>117</v>
      </c>
      <c r="E342" s="22">
        <v>9</v>
      </c>
      <c r="F342" s="22" t="s">
        <v>114</v>
      </c>
      <c r="G342" s="22" t="s">
        <v>115</v>
      </c>
    </row>
    <row r="343" spans="3:7">
      <c r="C343" s="137">
        <v>44635</v>
      </c>
      <c r="D343" s="22" t="s">
        <v>119</v>
      </c>
      <c r="E343" s="22">
        <v>24</v>
      </c>
      <c r="F343" s="22" t="s">
        <v>112</v>
      </c>
      <c r="G343" s="22" t="s">
        <v>113</v>
      </c>
    </row>
    <row r="344" spans="3:7">
      <c r="C344" s="137">
        <v>44557</v>
      </c>
      <c r="D344" s="22" t="s">
        <v>119</v>
      </c>
      <c r="E344" s="22">
        <v>250</v>
      </c>
      <c r="F344" s="22" t="s">
        <v>6</v>
      </c>
      <c r="G344" s="22" t="s">
        <v>108</v>
      </c>
    </row>
    <row r="345" spans="3:7">
      <c r="C345" s="137">
        <v>44585</v>
      </c>
      <c r="D345" s="22" t="s">
        <v>119</v>
      </c>
      <c r="E345" s="22">
        <v>175</v>
      </c>
      <c r="F345" s="22" t="s">
        <v>114</v>
      </c>
      <c r="G345" s="22" t="s">
        <v>109</v>
      </c>
    </row>
    <row r="346" spans="3:7">
      <c r="C346" s="137">
        <v>44119</v>
      </c>
      <c r="D346" s="22" t="s">
        <v>119</v>
      </c>
      <c r="E346" s="22">
        <v>125</v>
      </c>
      <c r="F346" s="22" t="s">
        <v>6</v>
      </c>
      <c r="G346" s="22" t="s">
        <v>111</v>
      </c>
    </row>
    <row r="347" spans="3:7">
      <c r="C347" s="137">
        <v>44721</v>
      </c>
      <c r="D347" s="22" t="s">
        <v>107</v>
      </c>
      <c r="E347" s="22">
        <v>4</v>
      </c>
      <c r="F347" s="22" t="s">
        <v>110</v>
      </c>
      <c r="G347" s="22" t="s">
        <v>108</v>
      </c>
    </row>
    <row r="348" spans="3:7">
      <c r="C348" s="137">
        <v>44806</v>
      </c>
      <c r="D348" s="22" t="s">
        <v>107</v>
      </c>
      <c r="E348" s="22">
        <v>400</v>
      </c>
      <c r="F348" s="22" t="s">
        <v>114</v>
      </c>
      <c r="G348" s="22" t="s">
        <v>105</v>
      </c>
    </row>
    <row r="349" spans="3:7">
      <c r="C349" s="137">
        <v>44560</v>
      </c>
      <c r="D349" s="22" t="s">
        <v>117</v>
      </c>
      <c r="E349" s="22">
        <v>500</v>
      </c>
      <c r="F349" s="22" t="s">
        <v>9</v>
      </c>
      <c r="G349" s="22" t="s">
        <v>109</v>
      </c>
    </row>
    <row r="350" spans="3:7">
      <c r="C350" s="137">
        <v>44475</v>
      </c>
      <c r="D350" s="22" t="s">
        <v>117</v>
      </c>
      <c r="E350" s="22">
        <v>35</v>
      </c>
      <c r="F350" s="22" t="s">
        <v>114</v>
      </c>
      <c r="G350" s="22" t="s">
        <v>111</v>
      </c>
    </row>
    <row r="351" spans="3:7">
      <c r="C351" s="137">
        <v>44689</v>
      </c>
      <c r="D351" s="22" t="s">
        <v>119</v>
      </c>
      <c r="E351" s="22">
        <v>22</v>
      </c>
      <c r="F351" s="22" t="s">
        <v>114</v>
      </c>
      <c r="G351" s="22" t="s">
        <v>115</v>
      </c>
    </row>
    <row r="352" spans="3:7">
      <c r="C352" s="137">
        <v>44160</v>
      </c>
      <c r="D352" s="22" t="s">
        <v>107</v>
      </c>
      <c r="E352" s="22">
        <v>6</v>
      </c>
      <c r="F352" s="22" t="s">
        <v>9</v>
      </c>
      <c r="G352" s="22" t="s">
        <v>105</v>
      </c>
    </row>
    <row r="353" spans="3:7">
      <c r="C353" s="137">
        <v>44724</v>
      </c>
      <c r="D353" s="22" t="s">
        <v>118</v>
      </c>
      <c r="E353" s="22">
        <v>23</v>
      </c>
      <c r="F353" s="22" t="s">
        <v>114</v>
      </c>
      <c r="G353" s="22" t="s">
        <v>109</v>
      </c>
    </row>
    <row r="354" spans="3:7">
      <c r="C354" s="137">
        <v>44810</v>
      </c>
      <c r="D354" s="22" t="s">
        <v>118</v>
      </c>
      <c r="E354" s="22">
        <v>500</v>
      </c>
      <c r="F354" s="22" t="s">
        <v>9</v>
      </c>
      <c r="G354" s="22" t="s">
        <v>113</v>
      </c>
    </row>
    <row r="355" spans="3:7">
      <c r="C355" s="137">
        <v>44161</v>
      </c>
      <c r="D355" s="22" t="s">
        <v>107</v>
      </c>
      <c r="E355" s="22">
        <v>75</v>
      </c>
      <c r="F355" s="22" t="s">
        <v>9</v>
      </c>
      <c r="G355" s="22" t="s">
        <v>113</v>
      </c>
    </row>
    <row r="356" spans="3:7">
      <c r="C356" s="137">
        <v>44519</v>
      </c>
      <c r="D356" s="22" t="s">
        <v>116</v>
      </c>
      <c r="E356" s="22">
        <v>8</v>
      </c>
      <c r="F356" s="22" t="s">
        <v>9</v>
      </c>
      <c r="G356" s="22" t="s">
        <v>111</v>
      </c>
    </row>
    <row r="357" spans="3:7">
      <c r="C357" s="137">
        <v>44157</v>
      </c>
      <c r="D357" s="22" t="s">
        <v>119</v>
      </c>
      <c r="E357" s="22">
        <v>75</v>
      </c>
      <c r="F357" s="22" t="s">
        <v>114</v>
      </c>
      <c r="G357" s="22" t="s">
        <v>106</v>
      </c>
    </row>
    <row r="358" spans="3:7">
      <c r="C358" s="137">
        <v>43984</v>
      </c>
      <c r="D358" s="22" t="s">
        <v>107</v>
      </c>
      <c r="E358" s="22">
        <v>225</v>
      </c>
      <c r="F358" s="22" t="s">
        <v>6</v>
      </c>
      <c r="G358" s="22" t="s">
        <v>111</v>
      </c>
    </row>
    <row r="359" spans="3:7">
      <c r="C359" s="137">
        <v>44080</v>
      </c>
      <c r="D359" s="22" t="s">
        <v>117</v>
      </c>
      <c r="E359" s="22">
        <v>46</v>
      </c>
      <c r="F359" s="22" t="s">
        <v>112</v>
      </c>
      <c r="G359" s="22" t="s">
        <v>105</v>
      </c>
    </row>
    <row r="360" spans="3:7">
      <c r="C360" s="137">
        <v>44743</v>
      </c>
      <c r="D360" s="22" t="s">
        <v>119</v>
      </c>
      <c r="E360" s="22">
        <v>3</v>
      </c>
      <c r="F360" s="22" t="s">
        <v>112</v>
      </c>
      <c r="G360" s="22" t="s">
        <v>115</v>
      </c>
    </row>
    <row r="361" spans="3:7">
      <c r="C361" s="137">
        <v>44918</v>
      </c>
      <c r="D361" s="22" t="s">
        <v>116</v>
      </c>
      <c r="E361" s="22">
        <v>30</v>
      </c>
      <c r="F361" s="22" t="s">
        <v>6</v>
      </c>
      <c r="G361" s="22" t="s">
        <v>109</v>
      </c>
    </row>
    <row r="362" spans="3:7">
      <c r="C362" s="137">
        <v>44802</v>
      </c>
      <c r="D362" s="22" t="s">
        <v>107</v>
      </c>
      <c r="E362" s="22">
        <v>225</v>
      </c>
      <c r="F362" s="22" t="s">
        <v>6</v>
      </c>
      <c r="G362" s="22" t="s">
        <v>109</v>
      </c>
    </row>
    <row r="363" spans="3:7">
      <c r="C363" s="137">
        <v>44181</v>
      </c>
      <c r="D363" s="22" t="s">
        <v>117</v>
      </c>
      <c r="E363" s="22">
        <v>46</v>
      </c>
      <c r="F363" s="22" t="s">
        <v>114</v>
      </c>
      <c r="G363" s="22" t="s">
        <v>115</v>
      </c>
    </row>
    <row r="364" spans="3:7">
      <c r="C364" s="137">
        <v>44332</v>
      </c>
      <c r="D364" s="22" t="s">
        <v>107</v>
      </c>
      <c r="E364" s="22">
        <v>15</v>
      </c>
      <c r="F364" s="22" t="s">
        <v>110</v>
      </c>
      <c r="G364" s="22" t="s">
        <v>105</v>
      </c>
    </row>
    <row r="365" spans="3:7">
      <c r="C365" s="137">
        <v>43857</v>
      </c>
      <c r="D365" s="22" t="s">
        <v>117</v>
      </c>
      <c r="E365" s="22">
        <v>550</v>
      </c>
      <c r="F365" s="22" t="s">
        <v>112</v>
      </c>
      <c r="G365" s="22" t="s">
        <v>115</v>
      </c>
    </row>
    <row r="366" spans="3:7">
      <c r="C366" s="137">
        <v>44408</v>
      </c>
      <c r="D366" s="22" t="s">
        <v>116</v>
      </c>
      <c r="E366" s="22">
        <v>575</v>
      </c>
      <c r="F366" s="22" t="s">
        <v>110</v>
      </c>
      <c r="G366" s="22" t="s">
        <v>108</v>
      </c>
    </row>
    <row r="367" spans="3:7">
      <c r="C367" s="137">
        <v>44491</v>
      </c>
      <c r="D367" s="22" t="s">
        <v>116</v>
      </c>
      <c r="E367" s="22">
        <v>16</v>
      </c>
      <c r="F367" s="22" t="s">
        <v>114</v>
      </c>
      <c r="G367" s="22" t="s">
        <v>105</v>
      </c>
    </row>
    <row r="368" spans="3:7">
      <c r="C368" s="137">
        <v>44393</v>
      </c>
      <c r="D368" s="22" t="s">
        <v>117</v>
      </c>
      <c r="E368" s="22">
        <v>21</v>
      </c>
      <c r="F368" s="22" t="s">
        <v>9</v>
      </c>
      <c r="G368" s="22" t="s">
        <v>108</v>
      </c>
    </row>
    <row r="369" spans="3:7">
      <c r="C369" s="137">
        <v>44641</v>
      </c>
      <c r="D369" s="22" t="s">
        <v>117</v>
      </c>
      <c r="E369" s="22">
        <v>6</v>
      </c>
      <c r="F369" s="22" t="s">
        <v>110</v>
      </c>
      <c r="G369" s="22" t="s">
        <v>108</v>
      </c>
    </row>
    <row r="370" spans="3:7">
      <c r="C370" s="137">
        <v>43995</v>
      </c>
      <c r="D370" s="22" t="s">
        <v>118</v>
      </c>
      <c r="E370" s="22">
        <v>4</v>
      </c>
      <c r="F370" s="22" t="s">
        <v>114</v>
      </c>
      <c r="G370" s="22" t="s">
        <v>109</v>
      </c>
    </row>
    <row r="371" spans="3:7">
      <c r="C371" s="137">
        <v>44507</v>
      </c>
      <c r="D371" s="22" t="s">
        <v>118</v>
      </c>
      <c r="E371" s="22">
        <v>2</v>
      </c>
      <c r="F371" s="22" t="s">
        <v>112</v>
      </c>
      <c r="G371" s="22" t="s">
        <v>108</v>
      </c>
    </row>
    <row r="372" spans="3:7">
      <c r="C372" s="137">
        <v>44548</v>
      </c>
      <c r="D372" s="22" t="s">
        <v>119</v>
      </c>
      <c r="E372" s="22">
        <v>400</v>
      </c>
      <c r="F372" s="22" t="s">
        <v>112</v>
      </c>
      <c r="G372" s="22" t="s">
        <v>109</v>
      </c>
    </row>
    <row r="373" spans="3:7">
      <c r="C373" s="137">
        <v>44903</v>
      </c>
      <c r="D373" s="22" t="s">
        <v>117</v>
      </c>
      <c r="E373" s="22">
        <v>13</v>
      </c>
      <c r="F373" s="22" t="s">
        <v>6</v>
      </c>
      <c r="G373" s="22" t="s">
        <v>113</v>
      </c>
    </row>
    <row r="374" spans="3:7">
      <c r="C374" s="137">
        <v>44594</v>
      </c>
      <c r="D374" s="22" t="s">
        <v>116</v>
      </c>
      <c r="E374" s="22">
        <v>7</v>
      </c>
      <c r="F374" s="22" t="s">
        <v>9</v>
      </c>
      <c r="G374" s="22" t="s">
        <v>115</v>
      </c>
    </row>
    <row r="375" spans="3:7">
      <c r="C375" s="137">
        <v>43831</v>
      </c>
      <c r="D375" s="22" t="s">
        <v>116</v>
      </c>
      <c r="E375" s="22">
        <v>500</v>
      </c>
      <c r="F375" s="22" t="s">
        <v>6</v>
      </c>
      <c r="G375" s="22" t="s">
        <v>115</v>
      </c>
    </row>
    <row r="376" spans="3:7">
      <c r="C376" s="137">
        <v>43835</v>
      </c>
      <c r="D376" s="22" t="s">
        <v>119</v>
      </c>
      <c r="E376" s="22">
        <v>200</v>
      </c>
      <c r="F376" s="22" t="s">
        <v>6</v>
      </c>
      <c r="G376" s="22" t="s">
        <v>109</v>
      </c>
    </row>
    <row r="377" spans="3:7">
      <c r="C377" s="137">
        <v>44740</v>
      </c>
      <c r="D377" s="22" t="s">
        <v>117</v>
      </c>
      <c r="E377" s="22">
        <v>325</v>
      </c>
      <c r="F377" s="22" t="s">
        <v>112</v>
      </c>
      <c r="G377" s="22" t="s">
        <v>115</v>
      </c>
    </row>
    <row r="378" spans="3:7">
      <c r="C378" s="137">
        <v>44389</v>
      </c>
      <c r="D378" s="22" t="s">
        <v>116</v>
      </c>
      <c r="E378" s="22">
        <v>6</v>
      </c>
      <c r="F378" s="22" t="s">
        <v>110</v>
      </c>
      <c r="G378" s="22" t="s">
        <v>105</v>
      </c>
    </row>
    <row r="379" spans="3:7">
      <c r="C379" s="137">
        <v>44013</v>
      </c>
      <c r="D379" s="22" t="s">
        <v>107</v>
      </c>
      <c r="E379" s="22">
        <v>550</v>
      </c>
      <c r="F379" s="22" t="s">
        <v>9</v>
      </c>
      <c r="G379" s="22" t="s">
        <v>106</v>
      </c>
    </row>
    <row r="380" spans="3:7">
      <c r="C380" s="137">
        <v>44440</v>
      </c>
      <c r="D380" s="22" t="s">
        <v>119</v>
      </c>
      <c r="E380" s="22">
        <v>475</v>
      </c>
      <c r="F380" s="22" t="s">
        <v>6</v>
      </c>
      <c r="G380" s="22" t="s">
        <v>108</v>
      </c>
    </row>
    <row r="381" spans="3:7">
      <c r="C381" s="137">
        <v>43909</v>
      </c>
      <c r="D381" s="22" t="s">
        <v>117</v>
      </c>
      <c r="E381" s="22">
        <v>28</v>
      </c>
      <c r="F381" s="22" t="s">
        <v>9</v>
      </c>
      <c r="G381" s="22" t="s">
        <v>113</v>
      </c>
    </row>
    <row r="382" spans="3:7">
      <c r="C382" s="137">
        <v>44684</v>
      </c>
      <c r="D382" s="22" t="s">
        <v>107</v>
      </c>
      <c r="E382" s="22">
        <v>7</v>
      </c>
      <c r="F382" s="22" t="s">
        <v>6</v>
      </c>
      <c r="G382" s="22" t="s">
        <v>105</v>
      </c>
    </row>
    <row r="383" spans="3:7">
      <c r="C383" s="137">
        <v>43846</v>
      </c>
      <c r="D383" s="22" t="s">
        <v>107</v>
      </c>
      <c r="E383" s="22">
        <v>75</v>
      </c>
      <c r="F383" s="22" t="s">
        <v>6</v>
      </c>
      <c r="G383" s="22" t="s">
        <v>111</v>
      </c>
    </row>
    <row r="384" spans="3:7">
      <c r="C384" s="137">
        <v>44797</v>
      </c>
      <c r="D384" s="22" t="s">
        <v>117</v>
      </c>
      <c r="E384" s="22">
        <v>42</v>
      </c>
      <c r="F384" s="22" t="s">
        <v>9</v>
      </c>
      <c r="G384" s="22" t="s">
        <v>115</v>
      </c>
    </row>
    <row r="385" spans="3:7">
      <c r="C385" s="137">
        <v>44216</v>
      </c>
      <c r="D385" s="22" t="s">
        <v>117</v>
      </c>
      <c r="E385" s="22">
        <v>41</v>
      </c>
      <c r="F385" s="22" t="s">
        <v>114</v>
      </c>
      <c r="G385" s="22" t="s">
        <v>111</v>
      </c>
    </row>
    <row r="386" spans="3:7">
      <c r="C386" s="137">
        <v>44441</v>
      </c>
      <c r="D386" s="22" t="s">
        <v>118</v>
      </c>
      <c r="E386" s="22">
        <v>31</v>
      </c>
      <c r="F386" s="22" t="s">
        <v>114</v>
      </c>
      <c r="G386" s="22" t="s">
        <v>105</v>
      </c>
    </row>
    <row r="387" spans="3:7">
      <c r="C387" s="137">
        <v>44243</v>
      </c>
      <c r="D387" s="22" t="s">
        <v>116</v>
      </c>
      <c r="E387" s="22">
        <v>475</v>
      </c>
      <c r="F387" s="22" t="s">
        <v>112</v>
      </c>
      <c r="G387" s="22" t="s">
        <v>113</v>
      </c>
    </row>
    <row r="388" spans="3:7">
      <c r="C388" s="137">
        <v>44652</v>
      </c>
      <c r="D388" s="22" t="s">
        <v>117</v>
      </c>
      <c r="E388" s="22">
        <v>26</v>
      </c>
      <c r="F388" s="22" t="s">
        <v>6</v>
      </c>
      <c r="G388" s="22" t="s">
        <v>113</v>
      </c>
    </row>
    <row r="389" spans="3:7">
      <c r="C389" s="137">
        <v>44109</v>
      </c>
      <c r="D389" s="22" t="s">
        <v>107</v>
      </c>
      <c r="E389" s="22">
        <v>525</v>
      </c>
      <c r="F389" s="22" t="s">
        <v>9</v>
      </c>
      <c r="G389" s="22" t="s">
        <v>106</v>
      </c>
    </row>
    <row r="390" spans="3:7">
      <c r="C390" s="137">
        <v>44617</v>
      </c>
      <c r="D390" s="22" t="s">
        <v>117</v>
      </c>
      <c r="E390" s="22">
        <v>400</v>
      </c>
      <c r="F390" s="22" t="s">
        <v>114</v>
      </c>
      <c r="G390" s="22" t="s">
        <v>115</v>
      </c>
    </row>
    <row r="391" spans="3:7">
      <c r="C391" s="137">
        <v>44059</v>
      </c>
      <c r="D391" s="22" t="s">
        <v>119</v>
      </c>
      <c r="E391" s="22">
        <v>42</v>
      </c>
      <c r="F391" s="22" t="s">
        <v>110</v>
      </c>
      <c r="G391" s="22" t="s">
        <v>111</v>
      </c>
    </row>
    <row r="392" spans="3:7">
      <c r="C392" s="137">
        <v>44714</v>
      </c>
      <c r="D392" s="22" t="s">
        <v>119</v>
      </c>
      <c r="E392" s="22">
        <v>100</v>
      </c>
      <c r="F392" s="22" t="s">
        <v>110</v>
      </c>
      <c r="G392" s="22" t="s">
        <v>106</v>
      </c>
    </row>
    <row r="393" spans="3:7">
      <c r="C393" s="137">
        <v>44906</v>
      </c>
      <c r="D393" s="22" t="s">
        <v>117</v>
      </c>
      <c r="E393" s="22">
        <v>9</v>
      </c>
      <c r="F393" s="22" t="s">
        <v>110</v>
      </c>
      <c r="G393" s="22" t="s">
        <v>111</v>
      </c>
    </row>
    <row r="394" spans="3:7">
      <c r="C394" s="137">
        <v>44289</v>
      </c>
      <c r="D394" s="22" t="s">
        <v>119</v>
      </c>
      <c r="E394" s="22">
        <v>11</v>
      </c>
      <c r="F394" s="22" t="s">
        <v>9</v>
      </c>
      <c r="G394" s="22" t="s">
        <v>106</v>
      </c>
    </row>
    <row r="395" spans="3:7">
      <c r="C395" s="137">
        <v>44611</v>
      </c>
      <c r="D395" s="22" t="s">
        <v>119</v>
      </c>
      <c r="E395" s="22">
        <v>3</v>
      </c>
      <c r="F395" s="22" t="s">
        <v>112</v>
      </c>
      <c r="G395" s="22" t="s">
        <v>111</v>
      </c>
    </row>
    <row r="396" spans="3:7">
      <c r="C396" s="137">
        <v>44386</v>
      </c>
      <c r="D396" s="22" t="s">
        <v>116</v>
      </c>
      <c r="E396" s="22">
        <v>425</v>
      </c>
      <c r="F396" s="22" t="s">
        <v>9</v>
      </c>
      <c r="G396" s="22" t="s">
        <v>115</v>
      </c>
    </row>
    <row r="397" spans="3:7">
      <c r="C397" s="137">
        <v>44618</v>
      </c>
      <c r="D397" s="22" t="s">
        <v>119</v>
      </c>
      <c r="E397" s="22">
        <v>27</v>
      </c>
      <c r="F397" s="22" t="s">
        <v>114</v>
      </c>
      <c r="G397" s="22" t="s">
        <v>105</v>
      </c>
    </row>
    <row r="398" spans="3:7">
      <c r="C398" s="137">
        <v>44027</v>
      </c>
      <c r="D398" s="22" t="s">
        <v>107</v>
      </c>
      <c r="E398" s="22">
        <v>5</v>
      </c>
      <c r="F398" s="22" t="s">
        <v>110</v>
      </c>
      <c r="G398" s="22" t="s">
        <v>115</v>
      </c>
    </row>
    <row r="399" spans="3:7">
      <c r="C399" s="137">
        <v>43862</v>
      </c>
      <c r="D399" s="22" t="s">
        <v>117</v>
      </c>
      <c r="E399" s="22">
        <v>37</v>
      </c>
      <c r="F399" s="22" t="s">
        <v>9</v>
      </c>
      <c r="G399" s="22" t="s">
        <v>108</v>
      </c>
    </row>
    <row r="400" spans="3:7">
      <c r="C400" s="137">
        <v>44332</v>
      </c>
      <c r="D400" s="22" t="s">
        <v>118</v>
      </c>
      <c r="E400" s="22">
        <v>4</v>
      </c>
      <c r="F400" s="22" t="s">
        <v>6</v>
      </c>
      <c r="G400" s="22" t="s">
        <v>106</v>
      </c>
    </row>
    <row r="401" spans="3:7">
      <c r="C401" s="137">
        <v>44006</v>
      </c>
      <c r="D401" s="22" t="s">
        <v>117</v>
      </c>
      <c r="E401" s="22">
        <v>12</v>
      </c>
      <c r="F401" s="22" t="s">
        <v>6</v>
      </c>
      <c r="G401" s="22" t="s">
        <v>113</v>
      </c>
    </row>
    <row r="402" spans="3:7">
      <c r="C402" s="137">
        <v>44186</v>
      </c>
      <c r="D402" s="22" t="s">
        <v>119</v>
      </c>
      <c r="E402" s="22">
        <v>45</v>
      </c>
      <c r="F402" s="22" t="s">
        <v>9</v>
      </c>
      <c r="G402" s="22" t="s">
        <v>115</v>
      </c>
    </row>
    <row r="403" spans="3:7">
      <c r="C403" s="137">
        <v>44190</v>
      </c>
      <c r="D403" s="22" t="s">
        <v>118</v>
      </c>
      <c r="E403" s="22">
        <v>42</v>
      </c>
      <c r="F403" s="22" t="s">
        <v>6</v>
      </c>
      <c r="G403" s="22" t="s">
        <v>109</v>
      </c>
    </row>
    <row r="404" spans="3:7">
      <c r="C404" s="137">
        <v>44184</v>
      </c>
      <c r="D404" s="22" t="s">
        <v>119</v>
      </c>
      <c r="E404" s="22">
        <v>7</v>
      </c>
      <c r="F404" s="22" t="s">
        <v>110</v>
      </c>
      <c r="G404" s="22" t="s">
        <v>115</v>
      </c>
    </row>
    <row r="405" spans="3:7">
      <c r="C405" s="137">
        <v>44622</v>
      </c>
      <c r="D405" s="22" t="s">
        <v>116</v>
      </c>
      <c r="E405" s="22">
        <v>17</v>
      </c>
      <c r="F405" s="22" t="s">
        <v>114</v>
      </c>
      <c r="G405" s="22" t="s">
        <v>115</v>
      </c>
    </row>
    <row r="406" spans="3:7">
      <c r="C406" s="137">
        <v>44312</v>
      </c>
      <c r="D406" s="22" t="s">
        <v>119</v>
      </c>
      <c r="E406" s="22">
        <v>9</v>
      </c>
      <c r="F406" s="22" t="s">
        <v>6</v>
      </c>
      <c r="G406" s="22" t="s">
        <v>109</v>
      </c>
    </row>
    <row r="407" spans="3:7">
      <c r="C407" s="137">
        <v>44472</v>
      </c>
      <c r="D407" s="22" t="s">
        <v>107</v>
      </c>
      <c r="E407" s="22">
        <v>17</v>
      </c>
      <c r="F407" s="22" t="s">
        <v>9</v>
      </c>
      <c r="G407" s="22" t="s">
        <v>113</v>
      </c>
    </row>
    <row r="408" spans="3:7">
      <c r="C408" s="137">
        <v>43902</v>
      </c>
      <c r="D408" s="22" t="s">
        <v>107</v>
      </c>
      <c r="E408" s="22">
        <v>75</v>
      </c>
      <c r="F408" s="22" t="s">
        <v>110</v>
      </c>
      <c r="G408" s="22" t="s">
        <v>105</v>
      </c>
    </row>
    <row r="409" spans="3:7">
      <c r="C409" s="137">
        <v>44262</v>
      </c>
      <c r="D409" s="22" t="s">
        <v>117</v>
      </c>
      <c r="E409" s="22">
        <v>475</v>
      </c>
      <c r="F409" s="22" t="s">
        <v>110</v>
      </c>
      <c r="G409" s="22" t="s">
        <v>106</v>
      </c>
    </row>
    <row r="410" spans="3:7">
      <c r="C410" s="137">
        <v>44234</v>
      </c>
      <c r="D410" s="22" t="s">
        <v>119</v>
      </c>
      <c r="E410" s="22">
        <v>525</v>
      </c>
      <c r="F410" s="22" t="s">
        <v>112</v>
      </c>
      <c r="G410" s="22" t="s">
        <v>109</v>
      </c>
    </row>
    <row r="411" spans="3:7">
      <c r="C411" s="137">
        <v>44048</v>
      </c>
      <c r="D411" s="22" t="s">
        <v>117</v>
      </c>
      <c r="E411" s="22">
        <v>550</v>
      </c>
      <c r="F411" s="22" t="s">
        <v>6</v>
      </c>
      <c r="G411" s="22" t="s">
        <v>113</v>
      </c>
    </row>
    <row r="412" spans="3:7">
      <c r="C412" s="137">
        <v>44322</v>
      </c>
      <c r="D412" s="22" t="s">
        <v>117</v>
      </c>
      <c r="E412" s="22">
        <v>43</v>
      </c>
      <c r="F412" s="22" t="s">
        <v>9</v>
      </c>
      <c r="G412" s="22" t="s">
        <v>109</v>
      </c>
    </row>
    <row r="413" spans="3:7">
      <c r="C413" s="137">
        <v>43835</v>
      </c>
      <c r="D413" s="22" t="s">
        <v>117</v>
      </c>
      <c r="E413" s="22">
        <v>600</v>
      </c>
      <c r="F413" s="22" t="s">
        <v>9</v>
      </c>
      <c r="G413" s="22" t="s">
        <v>109</v>
      </c>
    </row>
    <row r="414" spans="3:7">
      <c r="C414" s="137">
        <v>44311</v>
      </c>
      <c r="D414" s="22" t="s">
        <v>119</v>
      </c>
      <c r="E414" s="22">
        <v>75</v>
      </c>
      <c r="F414" s="22" t="s">
        <v>6</v>
      </c>
      <c r="G414" s="22" t="s">
        <v>106</v>
      </c>
    </row>
    <row r="415" spans="3:7">
      <c r="C415" s="137">
        <v>44359</v>
      </c>
      <c r="D415" s="22" t="s">
        <v>117</v>
      </c>
      <c r="E415" s="22">
        <v>7</v>
      </c>
      <c r="F415" s="22" t="s">
        <v>114</v>
      </c>
      <c r="G415" s="22" t="s">
        <v>105</v>
      </c>
    </row>
    <row r="416" spans="3:7">
      <c r="C416" s="137">
        <v>44890</v>
      </c>
      <c r="D416" s="22" t="s">
        <v>117</v>
      </c>
      <c r="E416" s="22">
        <v>35</v>
      </c>
      <c r="F416" s="22" t="s">
        <v>6</v>
      </c>
      <c r="G416" s="22" t="s">
        <v>108</v>
      </c>
    </row>
    <row r="417" spans="3:7">
      <c r="C417" s="137">
        <v>44130</v>
      </c>
      <c r="D417" s="22" t="s">
        <v>117</v>
      </c>
      <c r="E417" s="22">
        <v>5</v>
      </c>
      <c r="F417" s="22" t="s">
        <v>6</v>
      </c>
      <c r="G417" s="22" t="s">
        <v>105</v>
      </c>
    </row>
    <row r="418" spans="3:7">
      <c r="C418" s="137">
        <v>44761</v>
      </c>
      <c r="D418" s="22" t="s">
        <v>117</v>
      </c>
      <c r="E418" s="22">
        <v>450</v>
      </c>
      <c r="F418" s="22" t="s">
        <v>110</v>
      </c>
      <c r="G418" s="22" t="s">
        <v>111</v>
      </c>
    </row>
    <row r="419" spans="3:7">
      <c r="C419" s="137">
        <v>44320</v>
      </c>
      <c r="D419" s="22" t="s">
        <v>116</v>
      </c>
      <c r="E419" s="22">
        <v>21</v>
      </c>
      <c r="F419" s="22" t="s">
        <v>112</v>
      </c>
      <c r="G419" s="22" t="s">
        <v>115</v>
      </c>
    </row>
    <row r="420" spans="3:7">
      <c r="C420" s="137">
        <v>44066</v>
      </c>
      <c r="D420" s="22" t="s">
        <v>107</v>
      </c>
      <c r="E420" s="22">
        <v>34</v>
      </c>
      <c r="F420" s="22" t="s">
        <v>9</v>
      </c>
      <c r="G420" s="22" t="s">
        <v>108</v>
      </c>
    </row>
    <row r="421" spans="3:7">
      <c r="C421" s="137">
        <v>44292</v>
      </c>
      <c r="D421" s="22" t="s">
        <v>117</v>
      </c>
      <c r="E421" s="22">
        <v>550</v>
      </c>
      <c r="F421" s="22" t="s">
        <v>6</v>
      </c>
      <c r="G421" s="22" t="s">
        <v>115</v>
      </c>
    </row>
    <row r="422" spans="3:7">
      <c r="C422" s="137">
        <v>43976</v>
      </c>
      <c r="D422" s="22" t="s">
        <v>118</v>
      </c>
      <c r="E422" s="22">
        <v>4</v>
      </c>
      <c r="F422" s="22" t="s">
        <v>110</v>
      </c>
      <c r="G422" s="22" t="s">
        <v>105</v>
      </c>
    </row>
    <row r="423" spans="3:7">
      <c r="C423" s="137">
        <v>44873</v>
      </c>
      <c r="D423" s="22" t="s">
        <v>119</v>
      </c>
      <c r="E423" s="22">
        <v>100</v>
      </c>
      <c r="F423" s="22" t="s">
        <v>6</v>
      </c>
      <c r="G423" s="22" t="s">
        <v>111</v>
      </c>
    </row>
    <row r="424" spans="3:7">
      <c r="C424" s="137">
        <v>44074</v>
      </c>
      <c r="D424" s="22" t="s">
        <v>117</v>
      </c>
      <c r="E424" s="22">
        <v>1</v>
      </c>
      <c r="F424" s="22" t="s">
        <v>112</v>
      </c>
      <c r="G424" s="22" t="s">
        <v>111</v>
      </c>
    </row>
    <row r="425" spans="3:7">
      <c r="C425" s="137">
        <v>44633</v>
      </c>
      <c r="D425" s="22" t="s">
        <v>107</v>
      </c>
      <c r="E425" s="22">
        <v>550</v>
      </c>
      <c r="F425" s="22" t="s">
        <v>110</v>
      </c>
      <c r="G425" s="22" t="s">
        <v>105</v>
      </c>
    </row>
    <row r="426" spans="3:7">
      <c r="C426" s="137">
        <v>44598</v>
      </c>
      <c r="D426" s="22" t="s">
        <v>117</v>
      </c>
      <c r="E426" s="22">
        <v>7</v>
      </c>
      <c r="F426" s="22" t="s">
        <v>114</v>
      </c>
      <c r="G426" s="22" t="s">
        <v>105</v>
      </c>
    </row>
    <row r="427" spans="3:7">
      <c r="C427" s="137">
        <v>44228</v>
      </c>
      <c r="D427" s="22" t="s">
        <v>117</v>
      </c>
      <c r="E427" s="22">
        <v>2</v>
      </c>
      <c r="F427" s="22" t="s">
        <v>110</v>
      </c>
      <c r="G427" s="22" t="s">
        <v>108</v>
      </c>
    </row>
    <row r="428" spans="3:7">
      <c r="C428" s="137">
        <v>44875</v>
      </c>
      <c r="D428" s="22" t="s">
        <v>118</v>
      </c>
      <c r="E428" s="22">
        <v>13</v>
      </c>
      <c r="F428" s="22" t="s">
        <v>6</v>
      </c>
      <c r="G428" s="22" t="s">
        <v>111</v>
      </c>
    </row>
    <row r="429" spans="3:7">
      <c r="C429" s="137">
        <v>44031</v>
      </c>
      <c r="D429" s="22" t="s">
        <v>118</v>
      </c>
      <c r="E429" s="22">
        <v>47</v>
      </c>
      <c r="F429" s="22" t="s">
        <v>9</v>
      </c>
      <c r="G429" s="22" t="s">
        <v>115</v>
      </c>
    </row>
    <row r="430" spans="3:7">
      <c r="C430" s="137">
        <v>44754</v>
      </c>
      <c r="D430" s="22" t="s">
        <v>118</v>
      </c>
      <c r="E430" s="22">
        <v>525</v>
      </c>
      <c r="F430" s="22" t="s">
        <v>114</v>
      </c>
      <c r="G430" s="22" t="s">
        <v>111</v>
      </c>
    </row>
    <row r="431" spans="3:7">
      <c r="C431" s="137">
        <v>44548</v>
      </c>
      <c r="D431" s="22" t="s">
        <v>118</v>
      </c>
      <c r="E431" s="22">
        <v>3</v>
      </c>
      <c r="F431" s="22" t="s">
        <v>6</v>
      </c>
      <c r="G431" s="22" t="s">
        <v>108</v>
      </c>
    </row>
    <row r="432" spans="3:7">
      <c r="C432" s="137">
        <v>44779</v>
      </c>
      <c r="D432" s="22" t="s">
        <v>117</v>
      </c>
      <c r="E432" s="22">
        <v>6</v>
      </c>
      <c r="F432" s="22" t="s">
        <v>6</v>
      </c>
      <c r="G432" s="22" t="s">
        <v>108</v>
      </c>
    </row>
    <row r="433" spans="3:7">
      <c r="C433" s="137">
        <v>44746</v>
      </c>
      <c r="D433" s="22" t="s">
        <v>119</v>
      </c>
      <c r="E433" s="22">
        <v>1</v>
      </c>
      <c r="F433" s="22" t="s">
        <v>9</v>
      </c>
      <c r="G433" s="22" t="s">
        <v>115</v>
      </c>
    </row>
    <row r="434" spans="3:7">
      <c r="C434" s="137">
        <v>44076</v>
      </c>
      <c r="D434" s="22" t="s">
        <v>116</v>
      </c>
      <c r="E434" s="22">
        <v>7</v>
      </c>
      <c r="F434" s="22" t="s">
        <v>112</v>
      </c>
      <c r="G434" s="22" t="s">
        <v>109</v>
      </c>
    </row>
    <row r="435" spans="3:7">
      <c r="C435" s="137">
        <v>44094</v>
      </c>
      <c r="D435" s="22" t="s">
        <v>118</v>
      </c>
      <c r="E435" s="22">
        <v>4</v>
      </c>
      <c r="F435" s="22" t="s">
        <v>112</v>
      </c>
      <c r="G435" s="22" t="s">
        <v>111</v>
      </c>
    </row>
    <row r="436" spans="3:7">
      <c r="C436" s="137">
        <v>44685</v>
      </c>
      <c r="D436" s="22" t="s">
        <v>116</v>
      </c>
      <c r="E436" s="22">
        <v>125</v>
      </c>
      <c r="F436" s="22" t="s">
        <v>114</v>
      </c>
      <c r="G436" s="22" t="s">
        <v>113</v>
      </c>
    </row>
    <row r="437" spans="3:7">
      <c r="C437" s="137">
        <v>44170</v>
      </c>
      <c r="D437" s="22" t="s">
        <v>119</v>
      </c>
      <c r="E437" s="22">
        <v>475</v>
      </c>
      <c r="F437" s="22" t="s">
        <v>9</v>
      </c>
      <c r="G437" s="22" t="s">
        <v>109</v>
      </c>
    </row>
    <row r="438" spans="3:7">
      <c r="C438" s="137">
        <v>44337</v>
      </c>
      <c r="D438" s="22" t="s">
        <v>118</v>
      </c>
      <c r="E438" s="22">
        <v>9</v>
      </c>
      <c r="F438" s="22" t="s">
        <v>110</v>
      </c>
      <c r="G438" s="22" t="s">
        <v>113</v>
      </c>
    </row>
    <row r="439" spans="3:7">
      <c r="C439" s="137">
        <v>44116</v>
      </c>
      <c r="D439" s="22" t="s">
        <v>117</v>
      </c>
      <c r="E439" s="22">
        <v>2</v>
      </c>
      <c r="F439" s="22" t="s">
        <v>6</v>
      </c>
      <c r="G439" s="22" t="s">
        <v>111</v>
      </c>
    </row>
    <row r="440" spans="3:7">
      <c r="C440" s="137">
        <v>44104</v>
      </c>
      <c r="D440" s="22" t="s">
        <v>107</v>
      </c>
      <c r="E440" s="22">
        <v>17</v>
      </c>
      <c r="F440" s="22" t="s">
        <v>9</v>
      </c>
      <c r="G440" s="22" t="s">
        <v>115</v>
      </c>
    </row>
    <row r="441" spans="3:7">
      <c r="C441" s="137">
        <v>44597</v>
      </c>
      <c r="D441" s="22" t="s">
        <v>117</v>
      </c>
      <c r="E441" s="22">
        <v>75</v>
      </c>
      <c r="F441" s="22" t="s">
        <v>6</v>
      </c>
      <c r="G441" s="22" t="s">
        <v>109</v>
      </c>
    </row>
    <row r="442" spans="3:7">
      <c r="C442" s="137">
        <v>44542</v>
      </c>
      <c r="D442" s="22" t="s">
        <v>117</v>
      </c>
      <c r="E442" s="22">
        <v>475</v>
      </c>
      <c r="F442" s="22" t="s">
        <v>114</v>
      </c>
      <c r="G442" s="22" t="s">
        <v>105</v>
      </c>
    </row>
    <row r="443" spans="3:7">
      <c r="C443" s="137">
        <v>44434</v>
      </c>
      <c r="D443" s="22" t="s">
        <v>119</v>
      </c>
      <c r="E443" s="22">
        <v>17</v>
      </c>
      <c r="F443" s="22" t="s">
        <v>110</v>
      </c>
      <c r="G443" s="22" t="s">
        <v>111</v>
      </c>
    </row>
    <row r="444" spans="3:7">
      <c r="C444" s="137">
        <v>44146</v>
      </c>
      <c r="D444" s="22" t="s">
        <v>117</v>
      </c>
      <c r="E444" s="22">
        <v>475</v>
      </c>
      <c r="F444" s="22" t="s">
        <v>6</v>
      </c>
      <c r="G444" s="22" t="s">
        <v>109</v>
      </c>
    </row>
    <row r="445" spans="3:7">
      <c r="C445" s="137">
        <v>44088</v>
      </c>
      <c r="D445" s="22" t="s">
        <v>119</v>
      </c>
      <c r="E445" s="22">
        <v>14</v>
      </c>
      <c r="F445" s="22" t="s">
        <v>9</v>
      </c>
      <c r="G445" s="22" t="s">
        <v>115</v>
      </c>
    </row>
    <row r="446" spans="3:7">
      <c r="C446" s="137">
        <v>44271</v>
      </c>
      <c r="D446" s="22" t="s">
        <v>117</v>
      </c>
      <c r="E446" s="22">
        <v>75</v>
      </c>
      <c r="F446" s="22" t="s">
        <v>114</v>
      </c>
      <c r="G446" s="22" t="s">
        <v>115</v>
      </c>
    </row>
    <row r="447" spans="3:7">
      <c r="C447" s="137">
        <v>44291</v>
      </c>
      <c r="D447" s="22" t="s">
        <v>107</v>
      </c>
      <c r="E447" s="22">
        <v>6</v>
      </c>
      <c r="F447" s="22" t="s">
        <v>110</v>
      </c>
      <c r="G447" s="22" t="s">
        <v>106</v>
      </c>
    </row>
    <row r="448" spans="3:7">
      <c r="C448" s="137">
        <v>44071</v>
      </c>
      <c r="D448" s="22" t="s">
        <v>118</v>
      </c>
      <c r="E448" s="22">
        <v>33</v>
      </c>
      <c r="F448" s="22" t="s">
        <v>9</v>
      </c>
      <c r="G448" s="22" t="s">
        <v>108</v>
      </c>
    </row>
    <row r="449" spans="3:7">
      <c r="C449" s="137">
        <v>44021</v>
      </c>
      <c r="D449" s="22" t="s">
        <v>117</v>
      </c>
      <c r="E449" s="22">
        <v>5</v>
      </c>
      <c r="F449" s="22" t="s">
        <v>9</v>
      </c>
      <c r="G449" s="22" t="s">
        <v>106</v>
      </c>
    </row>
    <row r="450" spans="3:7">
      <c r="C450" s="137">
        <v>44114</v>
      </c>
      <c r="D450" s="22" t="s">
        <v>107</v>
      </c>
      <c r="E450" s="22">
        <v>500</v>
      </c>
      <c r="F450" s="22" t="s">
        <v>114</v>
      </c>
      <c r="G450" s="22" t="s">
        <v>111</v>
      </c>
    </row>
    <row r="451" spans="3:7">
      <c r="C451" s="137">
        <v>44484</v>
      </c>
      <c r="D451" s="22" t="s">
        <v>119</v>
      </c>
      <c r="E451" s="22">
        <v>13</v>
      </c>
      <c r="F451" s="22" t="s">
        <v>114</v>
      </c>
      <c r="G451" s="22" t="s">
        <v>109</v>
      </c>
    </row>
    <row r="452" spans="3:7">
      <c r="C452" s="137">
        <v>44529</v>
      </c>
      <c r="D452" s="22" t="s">
        <v>116</v>
      </c>
      <c r="E452" s="22">
        <v>350</v>
      </c>
      <c r="F452" s="22" t="s">
        <v>114</v>
      </c>
      <c r="G452" s="22" t="s">
        <v>115</v>
      </c>
    </row>
    <row r="453" spans="3:7">
      <c r="C453" s="137">
        <v>44461</v>
      </c>
      <c r="D453" s="22" t="s">
        <v>116</v>
      </c>
      <c r="E453" s="22">
        <v>17</v>
      </c>
      <c r="F453" s="22" t="s">
        <v>112</v>
      </c>
      <c r="G453" s="22" t="s">
        <v>106</v>
      </c>
    </row>
    <row r="454" spans="3:7">
      <c r="C454" s="137">
        <v>44511</v>
      </c>
      <c r="D454" s="22" t="s">
        <v>117</v>
      </c>
      <c r="E454" s="22">
        <v>32</v>
      </c>
      <c r="F454" s="22" t="s">
        <v>114</v>
      </c>
      <c r="G454" s="22" t="s">
        <v>115</v>
      </c>
    </row>
    <row r="455" spans="3:7">
      <c r="C455" s="137">
        <v>44012</v>
      </c>
      <c r="D455" s="22" t="s">
        <v>116</v>
      </c>
      <c r="E455" s="22">
        <v>27</v>
      </c>
      <c r="F455" s="22" t="s">
        <v>6</v>
      </c>
      <c r="G455" s="22" t="s">
        <v>108</v>
      </c>
    </row>
    <row r="456" spans="3:7">
      <c r="C456" s="137">
        <v>43868</v>
      </c>
      <c r="D456" s="22" t="s">
        <v>116</v>
      </c>
      <c r="E456" s="22">
        <v>9</v>
      </c>
      <c r="F456" s="22" t="s">
        <v>112</v>
      </c>
      <c r="G456" s="22" t="s">
        <v>106</v>
      </c>
    </row>
    <row r="457" spans="3:7">
      <c r="C457" s="137">
        <v>44530</v>
      </c>
      <c r="D457" s="22" t="s">
        <v>119</v>
      </c>
      <c r="E457" s="22">
        <v>39</v>
      </c>
      <c r="F457" s="22" t="s">
        <v>9</v>
      </c>
      <c r="G457" s="22" t="s">
        <v>109</v>
      </c>
    </row>
    <row r="458" spans="3:7">
      <c r="C458" s="137">
        <v>44522</v>
      </c>
      <c r="D458" s="22" t="s">
        <v>116</v>
      </c>
      <c r="E458" s="22">
        <v>500</v>
      </c>
      <c r="F458" s="22" t="s">
        <v>110</v>
      </c>
      <c r="G458" s="22" t="s">
        <v>108</v>
      </c>
    </row>
    <row r="459" spans="3:7">
      <c r="C459" s="137">
        <v>44459</v>
      </c>
      <c r="D459" s="22" t="s">
        <v>117</v>
      </c>
      <c r="E459" s="22">
        <v>75</v>
      </c>
      <c r="F459" s="22" t="s">
        <v>9</v>
      </c>
      <c r="G459" s="22" t="s">
        <v>111</v>
      </c>
    </row>
    <row r="460" spans="3:7">
      <c r="C460" s="137">
        <v>44366</v>
      </c>
      <c r="D460" s="22" t="s">
        <v>119</v>
      </c>
      <c r="E460" s="22">
        <v>31</v>
      </c>
      <c r="F460" s="22" t="s">
        <v>6</v>
      </c>
      <c r="G460" s="22" t="s">
        <v>111</v>
      </c>
    </row>
    <row r="461" spans="3:7">
      <c r="C461" s="137">
        <v>44209</v>
      </c>
      <c r="D461" s="22" t="s">
        <v>116</v>
      </c>
      <c r="E461" s="22">
        <v>7</v>
      </c>
      <c r="F461" s="22" t="s">
        <v>9</v>
      </c>
      <c r="G461" s="22" t="s">
        <v>115</v>
      </c>
    </row>
    <row r="462" spans="3:7">
      <c r="C462" s="137">
        <v>44289</v>
      </c>
      <c r="D462" s="22" t="s">
        <v>119</v>
      </c>
      <c r="E462" s="22">
        <v>525</v>
      </c>
      <c r="F462" s="22" t="s">
        <v>110</v>
      </c>
      <c r="G462" s="22" t="s">
        <v>109</v>
      </c>
    </row>
    <row r="463" spans="3:7">
      <c r="C463" s="137">
        <v>44264</v>
      </c>
      <c r="D463" s="22" t="s">
        <v>119</v>
      </c>
      <c r="E463" s="22">
        <v>400</v>
      </c>
      <c r="F463" s="22" t="s">
        <v>9</v>
      </c>
      <c r="G463" s="22" t="s">
        <v>105</v>
      </c>
    </row>
    <row r="464" spans="3:7">
      <c r="C464" s="137">
        <v>44055</v>
      </c>
      <c r="D464" s="22" t="s">
        <v>116</v>
      </c>
      <c r="E464" s="22">
        <v>1</v>
      </c>
      <c r="F464" s="22" t="s">
        <v>112</v>
      </c>
      <c r="G464" s="22" t="s">
        <v>109</v>
      </c>
    </row>
    <row r="465" spans="3:7">
      <c r="C465" s="137">
        <v>44589</v>
      </c>
      <c r="D465" s="22" t="s">
        <v>107</v>
      </c>
      <c r="E465" s="22">
        <v>19</v>
      </c>
      <c r="F465" s="22" t="s">
        <v>6</v>
      </c>
      <c r="G465" s="22" t="s">
        <v>111</v>
      </c>
    </row>
    <row r="466" spans="3:7">
      <c r="C466" s="137">
        <v>44510</v>
      </c>
      <c r="D466" s="22" t="s">
        <v>117</v>
      </c>
      <c r="E466" s="22">
        <v>475</v>
      </c>
      <c r="F466" s="22" t="s">
        <v>112</v>
      </c>
      <c r="G466" s="22" t="s">
        <v>105</v>
      </c>
    </row>
    <row r="467" spans="3:7">
      <c r="C467" s="137">
        <v>44050</v>
      </c>
      <c r="D467" s="22" t="s">
        <v>107</v>
      </c>
      <c r="E467" s="22">
        <v>7</v>
      </c>
      <c r="F467" s="22" t="s">
        <v>114</v>
      </c>
      <c r="G467" s="22" t="s">
        <v>108</v>
      </c>
    </row>
    <row r="468" spans="3:7">
      <c r="C468" s="137">
        <v>43833</v>
      </c>
      <c r="D468" s="22" t="s">
        <v>117</v>
      </c>
      <c r="E468" s="22">
        <v>100</v>
      </c>
      <c r="F468" s="22" t="s">
        <v>114</v>
      </c>
      <c r="G468" s="22" t="s">
        <v>115</v>
      </c>
    </row>
    <row r="469" spans="3:7">
      <c r="C469" s="137">
        <v>44340</v>
      </c>
      <c r="D469" s="22" t="s">
        <v>117</v>
      </c>
      <c r="E469" s="22">
        <v>200</v>
      </c>
      <c r="F469" s="22" t="s">
        <v>114</v>
      </c>
      <c r="G469" s="22" t="s">
        <v>105</v>
      </c>
    </row>
    <row r="470" spans="3:7">
      <c r="C470" s="137">
        <v>43906</v>
      </c>
      <c r="D470" s="22" t="s">
        <v>119</v>
      </c>
      <c r="E470" s="22">
        <v>25</v>
      </c>
      <c r="F470" s="22" t="s">
        <v>110</v>
      </c>
      <c r="G470" s="22" t="s">
        <v>111</v>
      </c>
    </row>
    <row r="471" spans="3:7">
      <c r="C471" s="137">
        <v>44054</v>
      </c>
      <c r="D471" s="22" t="s">
        <v>117</v>
      </c>
      <c r="E471" s="22">
        <v>22</v>
      </c>
      <c r="F471" s="22" t="s">
        <v>114</v>
      </c>
      <c r="G471" s="22" t="s">
        <v>106</v>
      </c>
    </row>
    <row r="472" spans="3:7">
      <c r="C472" s="137">
        <v>44616</v>
      </c>
      <c r="D472" s="22" t="s">
        <v>107</v>
      </c>
      <c r="E472" s="22">
        <v>1</v>
      </c>
      <c r="F472" s="22" t="s">
        <v>114</v>
      </c>
      <c r="G472" s="22" t="s">
        <v>111</v>
      </c>
    </row>
    <row r="473" spans="3:7">
      <c r="C473" s="137">
        <v>44107</v>
      </c>
      <c r="D473" s="22" t="s">
        <v>116</v>
      </c>
      <c r="E473" s="22">
        <v>9</v>
      </c>
      <c r="F473" s="22" t="s">
        <v>6</v>
      </c>
      <c r="G473" s="22" t="s">
        <v>109</v>
      </c>
    </row>
    <row r="474" spans="3:7">
      <c r="C474" s="137">
        <v>44369</v>
      </c>
      <c r="D474" s="22" t="s">
        <v>119</v>
      </c>
      <c r="E474" s="22">
        <v>49</v>
      </c>
      <c r="F474" s="22" t="s">
        <v>114</v>
      </c>
      <c r="G474" s="22" t="s">
        <v>111</v>
      </c>
    </row>
    <row r="475" spans="3:7">
      <c r="C475" s="137">
        <v>44107</v>
      </c>
      <c r="D475" s="22" t="s">
        <v>107</v>
      </c>
      <c r="E475" s="22">
        <v>34</v>
      </c>
      <c r="F475" s="22" t="s">
        <v>6</v>
      </c>
      <c r="G475" s="22" t="s">
        <v>105</v>
      </c>
    </row>
    <row r="476" spans="3:7">
      <c r="C476" s="137">
        <v>44418</v>
      </c>
      <c r="D476" s="22" t="s">
        <v>117</v>
      </c>
      <c r="E476" s="22">
        <v>19</v>
      </c>
      <c r="F476" s="22" t="s">
        <v>110</v>
      </c>
      <c r="G476" s="22" t="s">
        <v>115</v>
      </c>
    </row>
    <row r="477" spans="3:7">
      <c r="C477" s="137">
        <v>44888</v>
      </c>
      <c r="D477" s="22" t="s">
        <v>117</v>
      </c>
      <c r="E477" s="22">
        <v>16</v>
      </c>
      <c r="F477" s="22" t="s">
        <v>9</v>
      </c>
      <c r="G477" s="22" t="s">
        <v>106</v>
      </c>
    </row>
    <row r="478" spans="3:7">
      <c r="C478" s="137">
        <v>43865</v>
      </c>
      <c r="D478" s="22" t="s">
        <v>118</v>
      </c>
      <c r="E478" s="22">
        <v>150</v>
      </c>
      <c r="F478" s="22" t="s">
        <v>112</v>
      </c>
      <c r="G478" s="22" t="s">
        <v>111</v>
      </c>
    </row>
    <row r="479" spans="3:7">
      <c r="C479" s="137">
        <v>44774</v>
      </c>
      <c r="D479" s="22" t="s">
        <v>119</v>
      </c>
      <c r="E479" s="22">
        <v>300</v>
      </c>
      <c r="F479" s="22" t="s">
        <v>112</v>
      </c>
      <c r="G479" s="22" t="s">
        <v>108</v>
      </c>
    </row>
    <row r="480" spans="3:7">
      <c r="C480" s="137">
        <v>44359</v>
      </c>
      <c r="D480" s="22" t="s">
        <v>119</v>
      </c>
      <c r="E480" s="22">
        <v>7</v>
      </c>
      <c r="F480" s="22" t="s">
        <v>110</v>
      </c>
      <c r="G480" s="22" t="s">
        <v>115</v>
      </c>
    </row>
    <row r="481" spans="3:7">
      <c r="C481" s="137">
        <v>44755</v>
      </c>
      <c r="D481" s="22" t="s">
        <v>117</v>
      </c>
      <c r="E481" s="22">
        <v>49</v>
      </c>
      <c r="F481" s="22" t="s">
        <v>112</v>
      </c>
      <c r="G481" s="22" t="s">
        <v>115</v>
      </c>
    </row>
    <row r="482" spans="3:7">
      <c r="C482" s="137">
        <v>44349</v>
      </c>
      <c r="D482" s="22" t="s">
        <v>116</v>
      </c>
      <c r="E482" s="22">
        <v>9</v>
      </c>
      <c r="F482" s="22" t="s">
        <v>114</v>
      </c>
      <c r="G482" s="22" t="s">
        <v>111</v>
      </c>
    </row>
    <row r="483" spans="3:7">
      <c r="C483" s="137">
        <v>44098</v>
      </c>
      <c r="D483" s="22" t="s">
        <v>118</v>
      </c>
      <c r="E483" s="22">
        <v>48</v>
      </c>
      <c r="F483" s="22" t="s">
        <v>114</v>
      </c>
      <c r="G483" s="22" t="s">
        <v>115</v>
      </c>
    </row>
    <row r="484" spans="3:7">
      <c r="C484" s="137">
        <v>44286</v>
      </c>
      <c r="D484" s="22" t="s">
        <v>119</v>
      </c>
      <c r="E484" s="22">
        <v>575</v>
      </c>
      <c r="F484" s="22" t="s">
        <v>112</v>
      </c>
      <c r="G484" s="22" t="s">
        <v>105</v>
      </c>
    </row>
    <row r="485" spans="3:7">
      <c r="C485" s="137">
        <v>44637</v>
      </c>
      <c r="D485" s="22" t="s">
        <v>118</v>
      </c>
      <c r="E485" s="22">
        <v>425</v>
      </c>
      <c r="F485" s="22" t="s">
        <v>9</v>
      </c>
      <c r="G485" s="22" t="s">
        <v>109</v>
      </c>
    </row>
    <row r="486" spans="3:7">
      <c r="C486" s="137">
        <v>44820</v>
      </c>
      <c r="D486" s="22" t="s">
        <v>117</v>
      </c>
      <c r="E486" s="22">
        <v>27</v>
      </c>
      <c r="F486" s="22" t="s">
        <v>9</v>
      </c>
      <c r="G486" s="22" t="s">
        <v>106</v>
      </c>
    </row>
    <row r="487" spans="3:7">
      <c r="C487" s="137">
        <v>44567</v>
      </c>
      <c r="D487" s="22" t="s">
        <v>117</v>
      </c>
      <c r="E487" s="22">
        <v>250</v>
      </c>
      <c r="F487" s="22" t="s">
        <v>110</v>
      </c>
      <c r="G487" s="22" t="s">
        <v>113</v>
      </c>
    </row>
    <row r="488" spans="3:7">
      <c r="C488" s="137">
        <v>44782</v>
      </c>
      <c r="D488" s="22" t="s">
        <v>116</v>
      </c>
      <c r="E488" s="22">
        <v>100</v>
      </c>
      <c r="F488" s="22" t="s">
        <v>6</v>
      </c>
      <c r="G488" s="22" t="s">
        <v>109</v>
      </c>
    </row>
    <row r="489" spans="3:7">
      <c r="C489" s="137">
        <v>44314</v>
      </c>
      <c r="D489" s="22" t="s">
        <v>117</v>
      </c>
      <c r="E489" s="22">
        <v>475</v>
      </c>
      <c r="F489" s="22" t="s">
        <v>6</v>
      </c>
      <c r="G489" s="22" t="s">
        <v>105</v>
      </c>
    </row>
    <row r="490" spans="3:7">
      <c r="C490" s="137">
        <v>44618</v>
      </c>
      <c r="D490" s="22" t="s">
        <v>116</v>
      </c>
      <c r="E490" s="22">
        <v>425</v>
      </c>
      <c r="F490" s="22" t="s">
        <v>9</v>
      </c>
      <c r="G490" s="22" t="s">
        <v>111</v>
      </c>
    </row>
    <row r="491" spans="3:7">
      <c r="C491" s="137">
        <v>44699</v>
      </c>
      <c r="D491" s="22" t="s">
        <v>118</v>
      </c>
      <c r="E491" s="22">
        <v>5</v>
      </c>
      <c r="F491" s="22" t="s">
        <v>114</v>
      </c>
      <c r="G491" s="22" t="s">
        <v>106</v>
      </c>
    </row>
    <row r="492" spans="3:7">
      <c r="C492" s="137">
        <v>44288</v>
      </c>
      <c r="D492" s="22" t="s">
        <v>116</v>
      </c>
      <c r="E492" s="22">
        <v>27</v>
      </c>
      <c r="F492" s="22" t="s">
        <v>110</v>
      </c>
      <c r="G492" s="22" t="s">
        <v>105</v>
      </c>
    </row>
    <row r="493" spans="3:7">
      <c r="C493" s="137">
        <v>43948</v>
      </c>
      <c r="D493" s="22" t="s">
        <v>117</v>
      </c>
      <c r="E493" s="22">
        <v>575</v>
      </c>
      <c r="F493" s="22" t="s">
        <v>112</v>
      </c>
      <c r="G493" s="22" t="s">
        <v>108</v>
      </c>
    </row>
    <row r="494" spans="3:7">
      <c r="C494" s="137">
        <v>44698</v>
      </c>
      <c r="D494" s="22" t="s">
        <v>116</v>
      </c>
      <c r="E494" s="22">
        <v>6</v>
      </c>
      <c r="F494" s="22" t="s">
        <v>114</v>
      </c>
      <c r="G494" s="22" t="s">
        <v>115</v>
      </c>
    </row>
    <row r="495" spans="3:7">
      <c r="C495" s="137">
        <v>44638</v>
      </c>
      <c r="D495" s="22" t="s">
        <v>116</v>
      </c>
      <c r="E495" s="22">
        <v>8</v>
      </c>
      <c r="F495" s="22" t="s">
        <v>9</v>
      </c>
      <c r="G495" s="22" t="s">
        <v>115</v>
      </c>
    </row>
    <row r="496" spans="3:7">
      <c r="C496" s="137">
        <v>44694</v>
      </c>
      <c r="D496" s="22" t="s">
        <v>116</v>
      </c>
      <c r="E496" s="22">
        <v>525</v>
      </c>
      <c r="F496" s="22" t="s">
        <v>114</v>
      </c>
      <c r="G496" s="22" t="s">
        <v>108</v>
      </c>
    </row>
    <row r="497" spans="3:7">
      <c r="C497" s="137">
        <v>44125</v>
      </c>
      <c r="D497" s="22" t="s">
        <v>116</v>
      </c>
      <c r="E497" s="22">
        <v>7</v>
      </c>
      <c r="F497" s="22" t="s">
        <v>112</v>
      </c>
      <c r="G497" s="22" t="s">
        <v>113</v>
      </c>
    </row>
    <row r="498" spans="3:7">
      <c r="C498" s="137">
        <v>44598</v>
      </c>
      <c r="D498" s="22" t="s">
        <v>107</v>
      </c>
      <c r="E498" s="22">
        <v>10</v>
      </c>
      <c r="F498" s="22" t="s">
        <v>112</v>
      </c>
      <c r="G498" s="22" t="s">
        <v>105</v>
      </c>
    </row>
    <row r="499" spans="3:7">
      <c r="C499" s="137">
        <v>44287</v>
      </c>
      <c r="D499" s="22" t="s">
        <v>116</v>
      </c>
      <c r="E499" s="22">
        <v>11</v>
      </c>
      <c r="F499" s="22" t="s">
        <v>110</v>
      </c>
      <c r="G499" s="22" t="s">
        <v>111</v>
      </c>
    </row>
    <row r="500" spans="3:7">
      <c r="C500" s="137">
        <v>44652</v>
      </c>
      <c r="D500" s="22" t="s">
        <v>116</v>
      </c>
      <c r="E500" s="22">
        <v>550</v>
      </c>
      <c r="F500" s="22" t="s">
        <v>6</v>
      </c>
      <c r="G500" s="22" t="s">
        <v>115</v>
      </c>
    </row>
    <row r="501" spans="3:7">
      <c r="C501" s="137">
        <v>44036</v>
      </c>
      <c r="D501" s="22" t="s">
        <v>118</v>
      </c>
      <c r="E501" s="22">
        <v>125</v>
      </c>
      <c r="F501" s="22" t="s">
        <v>6</v>
      </c>
      <c r="G501" s="22" t="s">
        <v>105</v>
      </c>
    </row>
    <row r="502" spans="3:7">
      <c r="C502" s="137">
        <v>44573</v>
      </c>
      <c r="D502" s="22" t="s">
        <v>117</v>
      </c>
      <c r="E502" s="22">
        <v>150</v>
      </c>
      <c r="F502" s="22" t="s">
        <v>6</v>
      </c>
      <c r="G502" s="22" t="s">
        <v>109</v>
      </c>
    </row>
    <row r="503" spans="3:7">
      <c r="C503" s="137">
        <v>44728</v>
      </c>
      <c r="D503" s="22" t="s">
        <v>117</v>
      </c>
      <c r="E503" s="22">
        <v>49</v>
      </c>
      <c r="F503" s="22" t="s">
        <v>114</v>
      </c>
      <c r="G503" s="22" t="s">
        <v>115</v>
      </c>
    </row>
    <row r="504" spans="3:7">
      <c r="C504" s="137">
        <v>44476</v>
      </c>
      <c r="D504" s="22" t="s">
        <v>117</v>
      </c>
      <c r="E504" s="22">
        <v>19</v>
      </c>
      <c r="F504" s="22" t="s">
        <v>6</v>
      </c>
      <c r="G504" s="22" t="s">
        <v>109</v>
      </c>
    </row>
    <row r="505" spans="3:7">
      <c r="C505" s="137">
        <v>44779</v>
      </c>
      <c r="D505" s="22" t="s">
        <v>119</v>
      </c>
      <c r="E505" s="22">
        <v>350</v>
      </c>
      <c r="F505" s="22" t="s">
        <v>110</v>
      </c>
      <c r="G505" s="22" t="s">
        <v>109</v>
      </c>
    </row>
    <row r="506" spans="3:7">
      <c r="C506" s="137">
        <v>44862</v>
      </c>
      <c r="D506" s="22" t="s">
        <v>107</v>
      </c>
      <c r="E506" s="22">
        <v>42</v>
      </c>
      <c r="F506" s="22" t="s">
        <v>112</v>
      </c>
      <c r="G506" s="22" t="s">
        <v>106</v>
      </c>
    </row>
    <row r="507" spans="3:7">
      <c r="C507" s="137">
        <v>44672</v>
      </c>
      <c r="D507" s="22" t="s">
        <v>117</v>
      </c>
      <c r="E507" s="22">
        <v>6</v>
      </c>
      <c r="F507" s="22" t="s">
        <v>112</v>
      </c>
      <c r="G507" s="22" t="s">
        <v>106</v>
      </c>
    </row>
    <row r="508" spans="3:7">
      <c r="C508" s="137">
        <v>43932</v>
      </c>
      <c r="D508" s="22" t="s">
        <v>117</v>
      </c>
      <c r="E508" s="22">
        <v>350</v>
      </c>
      <c r="F508" s="22" t="s">
        <v>114</v>
      </c>
      <c r="G508" s="22" t="s">
        <v>111</v>
      </c>
    </row>
    <row r="509" spans="3:7">
      <c r="C509" s="137">
        <v>44408</v>
      </c>
      <c r="D509" s="22" t="s">
        <v>118</v>
      </c>
      <c r="E509" s="22">
        <v>30</v>
      </c>
      <c r="F509" s="22" t="s">
        <v>6</v>
      </c>
      <c r="G509" s="22" t="s">
        <v>109</v>
      </c>
    </row>
    <row r="510" spans="3:7">
      <c r="C510" s="137">
        <v>44369</v>
      </c>
      <c r="D510" s="22" t="s">
        <v>119</v>
      </c>
      <c r="E510" s="22">
        <v>31</v>
      </c>
      <c r="F510" s="22" t="s">
        <v>110</v>
      </c>
      <c r="G510" s="22" t="s">
        <v>108</v>
      </c>
    </row>
    <row r="511" spans="3:7">
      <c r="C511" s="137">
        <v>43956</v>
      </c>
      <c r="D511" s="22" t="s">
        <v>116</v>
      </c>
      <c r="E511" s="22">
        <v>9</v>
      </c>
      <c r="F511" s="22" t="s">
        <v>6</v>
      </c>
      <c r="G511" s="22" t="s">
        <v>115</v>
      </c>
    </row>
    <row r="512" spans="3:7">
      <c r="C512" s="137">
        <v>44223</v>
      </c>
      <c r="D512" s="22" t="s">
        <v>117</v>
      </c>
      <c r="E512" s="22">
        <v>100</v>
      </c>
      <c r="F512" s="22" t="s">
        <v>110</v>
      </c>
      <c r="G512" s="22" t="s">
        <v>108</v>
      </c>
    </row>
    <row r="513" spans="3:7">
      <c r="C513" s="137">
        <v>44009</v>
      </c>
      <c r="D513" s="22" t="s">
        <v>119</v>
      </c>
      <c r="E513" s="22">
        <v>1</v>
      </c>
      <c r="F513" s="22" t="s">
        <v>9</v>
      </c>
      <c r="G513" s="22" t="s">
        <v>115</v>
      </c>
    </row>
    <row r="514" spans="3:7">
      <c r="C514" s="137">
        <v>44597</v>
      </c>
      <c r="D514" s="22" t="s">
        <v>119</v>
      </c>
      <c r="E514" s="22">
        <v>10</v>
      </c>
      <c r="F514" s="22" t="s">
        <v>6</v>
      </c>
      <c r="G514" s="22" t="s">
        <v>106</v>
      </c>
    </row>
    <row r="515" spans="3:7">
      <c r="C515" s="137">
        <v>44799</v>
      </c>
      <c r="D515" s="22" t="s">
        <v>119</v>
      </c>
      <c r="E515" s="22">
        <v>475</v>
      </c>
      <c r="F515" s="22" t="s">
        <v>112</v>
      </c>
      <c r="G515" s="22" t="s">
        <v>113</v>
      </c>
    </row>
    <row r="516" spans="3:7">
      <c r="C516" s="137">
        <v>44130</v>
      </c>
      <c r="D516" s="22" t="s">
        <v>119</v>
      </c>
      <c r="E516" s="22">
        <v>21</v>
      </c>
      <c r="F516" s="22" t="s">
        <v>6</v>
      </c>
      <c r="G516" s="22" t="s">
        <v>108</v>
      </c>
    </row>
    <row r="517" spans="3:7">
      <c r="C517" s="137">
        <v>44562</v>
      </c>
      <c r="D517" s="22" t="s">
        <v>117</v>
      </c>
      <c r="E517" s="22">
        <v>5</v>
      </c>
      <c r="F517" s="22" t="s">
        <v>112</v>
      </c>
      <c r="G517" s="22" t="s">
        <v>105</v>
      </c>
    </row>
    <row r="518" spans="3:7">
      <c r="C518" s="137">
        <v>44666</v>
      </c>
      <c r="D518" s="22" t="s">
        <v>116</v>
      </c>
      <c r="E518" s="22">
        <v>1</v>
      </c>
      <c r="F518" s="22" t="s">
        <v>110</v>
      </c>
      <c r="G518" s="22" t="s">
        <v>113</v>
      </c>
    </row>
    <row r="519" spans="3:7">
      <c r="C519" s="137">
        <v>44325</v>
      </c>
      <c r="D519" s="22" t="s">
        <v>117</v>
      </c>
      <c r="E519" s="22">
        <v>1</v>
      </c>
      <c r="F519" s="22" t="s">
        <v>9</v>
      </c>
      <c r="G519" s="22" t="s">
        <v>111</v>
      </c>
    </row>
    <row r="520" spans="3:7">
      <c r="C520" s="137">
        <v>44023</v>
      </c>
      <c r="D520" s="22" t="s">
        <v>116</v>
      </c>
      <c r="E520" s="22">
        <v>37</v>
      </c>
      <c r="F520" s="22" t="s">
        <v>112</v>
      </c>
      <c r="G520" s="22" t="s">
        <v>111</v>
      </c>
    </row>
    <row r="521" spans="3:7">
      <c r="C521" s="137">
        <v>44684</v>
      </c>
      <c r="D521" s="22" t="s">
        <v>118</v>
      </c>
      <c r="E521" s="22">
        <v>5</v>
      </c>
      <c r="F521" s="22" t="s">
        <v>6</v>
      </c>
      <c r="G521" s="22" t="s">
        <v>113</v>
      </c>
    </row>
    <row r="522" spans="3:7">
      <c r="C522" s="137">
        <v>44418</v>
      </c>
      <c r="D522" s="22" t="s">
        <v>119</v>
      </c>
      <c r="E522" s="22">
        <v>225</v>
      </c>
      <c r="F522" s="22" t="s">
        <v>114</v>
      </c>
      <c r="G522" s="22" t="s">
        <v>113</v>
      </c>
    </row>
    <row r="523" spans="3:7">
      <c r="C523" s="137">
        <v>44584</v>
      </c>
      <c r="D523" s="22" t="s">
        <v>107</v>
      </c>
      <c r="E523" s="22">
        <v>20</v>
      </c>
      <c r="F523" s="22" t="s">
        <v>6</v>
      </c>
      <c r="G523" s="22" t="s">
        <v>115</v>
      </c>
    </row>
    <row r="524" spans="3:7">
      <c r="C524" s="137">
        <v>44583</v>
      </c>
      <c r="D524" s="22" t="s">
        <v>117</v>
      </c>
      <c r="E524" s="22">
        <v>30</v>
      </c>
      <c r="F524" s="22" t="s">
        <v>114</v>
      </c>
      <c r="G524" s="22" t="s">
        <v>113</v>
      </c>
    </row>
    <row r="525" spans="3:7">
      <c r="C525" s="137">
        <v>44806</v>
      </c>
      <c r="D525" s="22" t="s">
        <v>117</v>
      </c>
      <c r="E525" s="22">
        <v>11</v>
      </c>
      <c r="F525" s="22" t="s">
        <v>6</v>
      </c>
      <c r="G525" s="22" t="s">
        <v>115</v>
      </c>
    </row>
    <row r="526" spans="3:7">
      <c r="C526" s="137">
        <v>44758</v>
      </c>
      <c r="D526" s="22" t="s">
        <v>116</v>
      </c>
      <c r="E526" s="22">
        <v>400</v>
      </c>
      <c r="F526" s="22" t="s">
        <v>6</v>
      </c>
      <c r="G526" s="22" t="s">
        <v>105</v>
      </c>
    </row>
    <row r="527" spans="3:7">
      <c r="C527" s="137">
        <v>44069</v>
      </c>
      <c r="D527" s="22" t="s">
        <v>107</v>
      </c>
      <c r="E527" s="22">
        <v>29</v>
      </c>
      <c r="F527" s="22" t="s">
        <v>114</v>
      </c>
      <c r="G527" s="22" t="s">
        <v>108</v>
      </c>
    </row>
    <row r="528" spans="3:7">
      <c r="C528" s="137">
        <v>44057</v>
      </c>
      <c r="D528" s="22" t="s">
        <v>119</v>
      </c>
      <c r="E528" s="22">
        <v>500</v>
      </c>
      <c r="F528" s="22" t="s">
        <v>114</v>
      </c>
      <c r="G528" s="22" t="s">
        <v>108</v>
      </c>
    </row>
    <row r="529" spans="3:7">
      <c r="C529" s="137">
        <v>43879</v>
      </c>
      <c r="D529" s="22" t="s">
        <v>118</v>
      </c>
      <c r="E529" s="22">
        <v>44</v>
      </c>
      <c r="F529" s="22" t="s">
        <v>112</v>
      </c>
      <c r="G529" s="22" t="s">
        <v>115</v>
      </c>
    </row>
    <row r="530" spans="3:7">
      <c r="C530" s="137">
        <v>44153</v>
      </c>
      <c r="D530" s="22" t="s">
        <v>119</v>
      </c>
      <c r="E530" s="22">
        <v>25</v>
      </c>
      <c r="F530" s="22" t="s">
        <v>112</v>
      </c>
      <c r="G530" s="22" t="s">
        <v>106</v>
      </c>
    </row>
    <row r="531" spans="3:7">
      <c r="C531" s="137">
        <v>44373</v>
      </c>
      <c r="D531" s="22" t="s">
        <v>116</v>
      </c>
      <c r="E531" s="22">
        <v>450</v>
      </c>
      <c r="F531" s="22" t="s">
        <v>112</v>
      </c>
      <c r="G531" s="22" t="s">
        <v>111</v>
      </c>
    </row>
    <row r="532" spans="3:7">
      <c r="C532" s="137">
        <v>44737</v>
      </c>
      <c r="D532" s="22" t="s">
        <v>117</v>
      </c>
      <c r="E532" s="22">
        <v>100</v>
      </c>
      <c r="F532" s="22" t="s">
        <v>6</v>
      </c>
      <c r="G532" s="22" t="s">
        <v>111</v>
      </c>
    </row>
    <row r="533" spans="3:7">
      <c r="C533" s="137">
        <v>44843</v>
      </c>
      <c r="D533" s="22" t="s">
        <v>107</v>
      </c>
      <c r="E533" s="22">
        <v>40</v>
      </c>
      <c r="F533" s="22" t="s">
        <v>114</v>
      </c>
      <c r="G533" s="22" t="s">
        <v>109</v>
      </c>
    </row>
    <row r="534" spans="3:7">
      <c r="C534" s="137">
        <v>43989</v>
      </c>
      <c r="D534" s="22" t="s">
        <v>119</v>
      </c>
      <c r="E534" s="22">
        <v>11</v>
      </c>
      <c r="F534" s="22" t="s">
        <v>6</v>
      </c>
      <c r="G534" s="22" t="s">
        <v>109</v>
      </c>
    </row>
    <row r="535" spans="3:7">
      <c r="C535" s="137">
        <v>44686</v>
      </c>
      <c r="D535" s="22" t="s">
        <v>117</v>
      </c>
      <c r="E535" s="22">
        <v>13</v>
      </c>
      <c r="F535" s="22" t="s">
        <v>114</v>
      </c>
      <c r="G535" s="22" t="s">
        <v>113</v>
      </c>
    </row>
    <row r="536" spans="3:7">
      <c r="C536" s="137">
        <v>44827</v>
      </c>
      <c r="D536" s="22" t="s">
        <v>116</v>
      </c>
      <c r="E536" s="22">
        <v>11</v>
      </c>
      <c r="F536" s="22" t="s">
        <v>114</v>
      </c>
      <c r="G536" s="22" t="s">
        <v>115</v>
      </c>
    </row>
    <row r="537" spans="3:7">
      <c r="C537" s="137">
        <v>44490</v>
      </c>
      <c r="D537" s="22" t="s">
        <v>119</v>
      </c>
      <c r="E537" s="22">
        <v>9</v>
      </c>
      <c r="F537" s="22" t="s">
        <v>9</v>
      </c>
      <c r="G537" s="22" t="s">
        <v>106</v>
      </c>
    </row>
    <row r="538" spans="3:7">
      <c r="C538" s="137">
        <v>44907</v>
      </c>
      <c r="D538" s="22" t="s">
        <v>118</v>
      </c>
      <c r="E538" s="22">
        <v>5</v>
      </c>
      <c r="F538" s="22" t="s">
        <v>114</v>
      </c>
      <c r="G538" s="22" t="s">
        <v>105</v>
      </c>
    </row>
    <row r="539" spans="3:7">
      <c r="C539" s="137">
        <v>44002</v>
      </c>
      <c r="D539" s="22" t="s">
        <v>119</v>
      </c>
      <c r="E539" s="22">
        <v>400</v>
      </c>
      <c r="F539" s="22" t="s">
        <v>6</v>
      </c>
      <c r="G539" s="22" t="s">
        <v>106</v>
      </c>
    </row>
    <row r="540" spans="3:7">
      <c r="C540" s="137">
        <v>44142</v>
      </c>
      <c r="D540" s="22" t="s">
        <v>117</v>
      </c>
      <c r="E540" s="22">
        <v>43</v>
      </c>
      <c r="F540" s="22" t="s">
        <v>9</v>
      </c>
      <c r="G540" s="22" t="s">
        <v>105</v>
      </c>
    </row>
    <row r="541" spans="3:7">
      <c r="C541" s="137">
        <v>44085</v>
      </c>
      <c r="D541" s="22" t="s">
        <v>119</v>
      </c>
      <c r="E541" s="22">
        <v>550</v>
      </c>
      <c r="F541" s="22" t="s">
        <v>9</v>
      </c>
      <c r="G541" s="22" t="s">
        <v>115</v>
      </c>
    </row>
    <row r="542" spans="3:7">
      <c r="C542" s="137">
        <v>44267</v>
      </c>
      <c r="D542" s="22" t="s">
        <v>117</v>
      </c>
      <c r="E542" s="22">
        <v>300</v>
      </c>
      <c r="F542" s="22" t="s">
        <v>9</v>
      </c>
      <c r="G542" s="22" t="s">
        <v>115</v>
      </c>
    </row>
    <row r="543" spans="3:7">
      <c r="C543" s="137">
        <v>43977</v>
      </c>
      <c r="D543" s="22" t="s">
        <v>107</v>
      </c>
      <c r="E543" s="22">
        <v>44</v>
      </c>
      <c r="F543" s="22" t="s">
        <v>6</v>
      </c>
      <c r="G543" s="22" t="s">
        <v>106</v>
      </c>
    </row>
    <row r="544" spans="3:7">
      <c r="C544" s="137">
        <v>44178</v>
      </c>
      <c r="D544" s="22" t="s">
        <v>117</v>
      </c>
      <c r="E544" s="22">
        <v>525</v>
      </c>
      <c r="F544" s="22" t="s">
        <v>9</v>
      </c>
      <c r="G544" s="22" t="s">
        <v>106</v>
      </c>
    </row>
    <row r="545" spans="3:7">
      <c r="C545" s="137">
        <v>44514</v>
      </c>
      <c r="D545" s="22" t="s">
        <v>117</v>
      </c>
      <c r="E545" s="22">
        <v>575</v>
      </c>
      <c r="F545" s="22" t="s">
        <v>110</v>
      </c>
      <c r="G545" s="22" t="s">
        <v>115</v>
      </c>
    </row>
    <row r="546" spans="3:7">
      <c r="C546" s="137">
        <v>43854</v>
      </c>
      <c r="D546" s="22" t="s">
        <v>117</v>
      </c>
      <c r="E546" s="22">
        <v>13</v>
      </c>
      <c r="F546" s="22" t="s">
        <v>6</v>
      </c>
      <c r="G546" s="22" t="s">
        <v>111</v>
      </c>
    </row>
    <row r="547" spans="3:7">
      <c r="C547" s="137">
        <v>44007</v>
      </c>
      <c r="D547" s="22" t="s">
        <v>117</v>
      </c>
      <c r="E547" s="22">
        <v>1</v>
      </c>
      <c r="F547" s="22" t="s">
        <v>112</v>
      </c>
      <c r="G547" s="22" t="s">
        <v>111</v>
      </c>
    </row>
    <row r="548" spans="3:7">
      <c r="C548" s="137">
        <v>44663</v>
      </c>
      <c r="D548" s="22" t="s">
        <v>117</v>
      </c>
      <c r="E548" s="22">
        <v>35</v>
      </c>
      <c r="F548" s="22" t="s">
        <v>9</v>
      </c>
      <c r="G548" s="22" t="s">
        <v>105</v>
      </c>
    </row>
    <row r="549" spans="3:7">
      <c r="C549" s="137">
        <v>44063</v>
      </c>
      <c r="D549" s="22" t="s">
        <v>119</v>
      </c>
      <c r="E549" s="22">
        <v>36</v>
      </c>
      <c r="F549" s="22" t="s">
        <v>6</v>
      </c>
      <c r="G549" s="22" t="s">
        <v>109</v>
      </c>
    </row>
    <row r="550" spans="3:7">
      <c r="C550" s="137">
        <v>44910</v>
      </c>
      <c r="D550" s="22" t="s">
        <v>116</v>
      </c>
      <c r="E550" s="22">
        <v>48</v>
      </c>
      <c r="F550" s="22" t="s">
        <v>9</v>
      </c>
      <c r="G550" s="22" t="s">
        <v>108</v>
      </c>
    </row>
    <row r="551" spans="3:7">
      <c r="C551" s="137">
        <v>44567</v>
      </c>
      <c r="D551" s="22" t="s">
        <v>116</v>
      </c>
      <c r="E551" s="22">
        <v>27</v>
      </c>
      <c r="F551" s="22" t="s">
        <v>112</v>
      </c>
      <c r="G551" s="22" t="s">
        <v>115</v>
      </c>
    </row>
    <row r="552" spans="3:7">
      <c r="C552" s="137">
        <v>44478</v>
      </c>
      <c r="D552" s="22" t="s">
        <v>119</v>
      </c>
      <c r="E552" s="22">
        <v>375</v>
      </c>
      <c r="F552" s="22" t="s">
        <v>112</v>
      </c>
      <c r="G552" s="22" t="s">
        <v>108</v>
      </c>
    </row>
    <row r="553" spans="3:7">
      <c r="C553" s="137">
        <v>44335</v>
      </c>
      <c r="D553" s="22" t="s">
        <v>107</v>
      </c>
      <c r="E553" s="22">
        <v>10</v>
      </c>
      <c r="F553" s="22" t="s">
        <v>114</v>
      </c>
      <c r="G553" s="22" t="s">
        <v>106</v>
      </c>
    </row>
    <row r="554" spans="3:7">
      <c r="C554" s="137">
        <v>44116</v>
      </c>
      <c r="D554" s="22" t="s">
        <v>107</v>
      </c>
      <c r="E554" s="22">
        <v>22</v>
      </c>
      <c r="F554" s="22" t="s">
        <v>112</v>
      </c>
      <c r="G554" s="22" t="s">
        <v>109</v>
      </c>
    </row>
    <row r="555" spans="3:7">
      <c r="C555" s="137">
        <v>43878</v>
      </c>
      <c r="D555" s="22" t="s">
        <v>116</v>
      </c>
      <c r="E555" s="22">
        <v>1</v>
      </c>
      <c r="F555" s="22" t="s">
        <v>114</v>
      </c>
      <c r="G555" s="22" t="s">
        <v>105</v>
      </c>
    </row>
    <row r="556" spans="3:7">
      <c r="C556" s="137">
        <v>44470</v>
      </c>
      <c r="D556" s="22" t="s">
        <v>117</v>
      </c>
      <c r="E556" s="22">
        <v>425</v>
      </c>
      <c r="F556" s="22" t="s">
        <v>6</v>
      </c>
      <c r="G556" s="22" t="s">
        <v>106</v>
      </c>
    </row>
    <row r="557" spans="3:7">
      <c r="C557" s="137">
        <v>44160</v>
      </c>
      <c r="D557" s="22" t="s">
        <v>116</v>
      </c>
      <c r="E557" s="22">
        <v>33</v>
      </c>
      <c r="F557" s="22" t="s">
        <v>114</v>
      </c>
      <c r="G557" s="22" t="s">
        <v>115</v>
      </c>
    </row>
    <row r="558" spans="3:7">
      <c r="C558" s="137">
        <v>44513</v>
      </c>
      <c r="D558" s="22" t="s">
        <v>117</v>
      </c>
      <c r="E558" s="22">
        <v>23</v>
      </c>
      <c r="F558" s="22" t="s">
        <v>110</v>
      </c>
      <c r="G558" s="22" t="s">
        <v>105</v>
      </c>
    </row>
    <row r="559" spans="3:7">
      <c r="C559" s="137">
        <v>44453</v>
      </c>
      <c r="D559" s="22" t="s">
        <v>116</v>
      </c>
      <c r="E559" s="22">
        <v>8</v>
      </c>
      <c r="F559" s="22" t="s">
        <v>9</v>
      </c>
      <c r="G559" s="22" t="s">
        <v>111</v>
      </c>
    </row>
    <row r="560" spans="3:7">
      <c r="C560" s="137">
        <v>44429</v>
      </c>
      <c r="D560" s="22" t="s">
        <v>117</v>
      </c>
      <c r="E560" s="22">
        <v>9</v>
      </c>
      <c r="F560" s="22" t="s">
        <v>110</v>
      </c>
      <c r="G560" s="22" t="s">
        <v>105</v>
      </c>
    </row>
    <row r="561" spans="3:7">
      <c r="C561" s="137">
        <v>44319</v>
      </c>
      <c r="D561" s="22" t="s">
        <v>107</v>
      </c>
      <c r="E561" s="22">
        <v>500</v>
      </c>
      <c r="F561" s="22" t="s">
        <v>114</v>
      </c>
      <c r="G561" s="22" t="s">
        <v>106</v>
      </c>
    </row>
    <row r="562" spans="3:7">
      <c r="C562" s="137">
        <v>44274</v>
      </c>
      <c r="D562" s="22" t="s">
        <v>107</v>
      </c>
      <c r="E562" s="22">
        <v>75</v>
      </c>
      <c r="F562" s="22" t="s">
        <v>6</v>
      </c>
      <c r="G562" s="22" t="s">
        <v>109</v>
      </c>
    </row>
    <row r="563" spans="3:7">
      <c r="C563" s="137">
        <v>44743</v>
      </c>
      <c r="D563" s="22" t="s">
        <v>107</v>
      </c>
      <c r="E563" s="22">
        <v>22</v>
      </c>
      <c r="F563" s="22" t="s">
        <v>110</v>
      </c>
      <c r="G563" s="22" t="s">
        <v>113</v>
      </c>
    </row>
    <row r="564" spans="3:7">
      <c r="C564" s="137">
        <v>44449</v>
      </c>
      <c r="D564" s="22" t="s">
        <v>117</v>
      </c>
      <c r="E564" s="22">
        <v>6</v>
      </c>
      <c r="F564" s="22" t="s">
        <v>6</v>
      </c>
      <c r="G564" s="22" t="s">
        <v>115</v>
      </c>
    </row>
    <row r="565" spans="3:7">
      <c r="C565" s="137">
        <v>44610</v>
      </c>
      <c r="D565" s="22" t="s">
        <v>107</v>
      </c>
      <c r="E565" s="22">
        <v>15</v>
      </c>
      <c r="F565" s="22" t="s">
        <v>112</v>
      </c>
      <c r="G565" s="22" t="s">
        <v>109</v>
      </c>
    </row>
    <row r="566" spans="3:7">
      <c r="C566" s="137">
        <v>44195</v>
      </c>
      <c r="D566" s="22" t="s">
        <v>119</v>
      </c>
      <c r="E566" s="22">
        <v>31</v>
      </c>
      <c r="F566" s="22" t="s">
        <v>9</v>
      </c>
      <c r="G566" s="22" t="s">
        <v>111</v>
      </c>
    </row>
    <row r="567" spans="3:7">
      <c r="C567" s="137">
        <v>44550</v>
      </c>
      <c r="D567" s="22" t="s">
        <v>119</v>
      </c>
      <c r="E567" s="22">
        <v>39</v>
      </c>
      <c r="F567" s="22" t="s">
        <v>9</v>
      </c>
      <c r="G567" s="22" t="s">
        <v>109</v>
      </c>
    </row>
    <row r="568" spans="3:7">
      <c r="C568" s="137">
        <v>44528</v>
      </c>
      <c r="D568" s="22" t="s">
        <v>119</v>
      </c>
      <c r="E568" s="22">
        <v>29</v>
      </c>
      <c r="F568" s="22" t="s">
        <v>114</v>
      </c>
      <c r="G568" s="22" t="s">
        <v>105</v>
      </c>
    </row>
    <row r="569" spans="3:7">
      <c r="C569" s="137">
        <v>44057</v>
      </c>
      <c r="D569" s="22" t="s">
        <v>117</v>
      </c>
      <c r="E569" s="22">
        <v>38</v>
      </c>
      <c r="F569" s="22" t="s">
        <v>9</v>
      </c>
      <c r="G569" s="22" t="s">
        <v>106</v>
      </c>
    </row>
    <row r="570" spans="3:7">
      <c r="C570" s="137">
        <v>44330</v>
      </c>
      <c r="D570" s="22" t="s">
        <v>118</v>
      </c>
      <c r="E570" s="22">
        <v>2</v>
      </c>
      <c r="F570" s="22" t="s">
        <v>6</v>
      </c>
      <c r="G570" s="22" t="s">
        <v>109</v>
      </c>
    </row>
    <row r="571" spans="3:7">
      <c r="C571" s="137">
        <v>43923</v>
      </c>
      <c r="D571" s="22" t="s">
        <v>119</v>
      </c>
      <c r="E571" s="22">
        <v>525</v>
      </c>
      <c r="F571" s="22" t="s">
        <v>6</v>
      </c>
      <c r="G571" s="22" t="s">
        <v>108</v>
      </c>
    </row>
    <row r="572" spans="3:7">
      <c r="C572" s="137">
        <v>44110</v>
      </c>
      <c r="D572" s="22" t="s">
        <v>119</v>
      </c>
      <c r="E572" s="22">
        <v>1</v>
      </c>
      <c r="F572" s="22" t="s">
        <v>114</v>
      </c>
      <c r="G572" s="22" t="s">
        <v>111</v>
      </c>
    </row>
    <row r="573" spans="3:7">
      <c r="C573" s="137">
        <v>44081</v>
      </c>
      <c r="D573" s="22" t="s">
        <v>116</v>
      </c>
      <c r="E573" s="22">
        <v>23</v>
      </c>
      <c r="F573" s="22" t="s">
        <v>110</v>
      </c>
      <c r="G573" s="22" t="s">
        <v>113</v>
      </c>
    </row>
    <row r="574" spans="3:7">
      <c r="C574" s="137">
        <v>44217</v>
      </c>
      <c r="D574" s="22" t="s">
        <v>119</v>
      </c>
      <c r="E574" s="22">
        <v>200</v>
      </c>
      <c r="F574" s="22" t="s">
        <v>9</v>
      </c>
      <c r="G574" s="22" t="s">
        <v>115</v>
      </c>
    </row>
    <row r="575" spans="3:7">
      <c r="C575" s="137">
        <v>44001</v>
      </c>
      <c r="D575" s="22" t="s">
        <v>117</v>
      </c>
      <c r="E575" s="22">
        <v>1</v>
      </c>
      <c r="F575" s="22" t="s">
        <v>9</v>
      </c>
      <c r="G575" s="22" t="s">
        <v>113</v>
      </c>
    </row>
    <row r="576" spans="3:7">
      <c r="C576" s="137">
        <v>43846</v>
      </c>
      <c r="D576" s="22" t="s">
        <v>118</v>
      </c>
      <c r="E576" s="22">
        <v>7</v>
      </c>
      <c r="F576" s="22" t="s">
        <v>9</v>
      </c>
      <c r="G576" s="22" t="s">
        <v>113</v>
      </c>
    </row>
    <row r="577" spans="3:7">
      <c r="C577" s="137">
        <v>44077</v>
      </c>
      <c r="D577" s="22" t="s">
        <v>117</v>
      </c>
      <c r="E577" s="22">
        <v>2</v>
      </c>
      <c r="F577" s="22" t="s">
        <v>9</v>
      </c>
      <c r="G577" s="22" t="s">
        <v>115</v>
      </c>
    </row>
    <row r="578" spans="3:7">
      <c r="C578" s="137">
        <v>44642</v>
      </c>
      <c r="D578" s="22" t="s">
        <v>119</v>
      </c>
      <c r="E578" s="22">
        <v>7</v>
      </c>
      <c r="F578" s="22" t="s">
        <v>9</v>
      </c>
      <c r="G578" s="22" t="s">
        <v>105</v>
      </c>
    </row>
    <row r="579" spans="3:7">
      <c r="C579" s="137">
        <v>44114</v>
      </c>
      <c r="D579" s="22" t="s">
        <v>107</v>
      </c>
      <c r="E579" s="22">
        <v>20</v>
      </c>
      <c r="F579" s="22" t="s">
        <v>114</v>
      </c>
      <c r="G579" s="22" t="s">
        <v>109</v>
      </c>
    </row>
    <row r="580" spans="3:7">
      <c r="C580" s="137">
        <v>44625</v>
      </c>
      <c r="D580" s="22" t="s">
        <v>107</v>
      </c>
      <c r="E580" s="22">
        <v>350</v>
      </c>
      <c r="F580" s="22" t="s">
        <v>112</v>
      </c>
      <c r="G580" s="22" t="s">
        <v>111</v>
      </c>
    </row>
    <row r="581" spans="3:7">
      <c r="C581" s="137">
        <v>44398</v>
      </c>
      <c r="D581" s="22" t="s">
        <v>117</v>
      </c>
      <c r="E581" s="22">
        <v>450</v>
      </c>
      <c r="F581" s="22" t="s">
        <v>6</v>
      </c>
      <c r="G581" s="22" t="s">
        <v>115</v>
      </c>
    </row>
    <row r="582" spans="3:7">
      <c r="C582" s="137">
        <v>43989</v>
      </c>
      <c r="D582" s="22" t="s">
        <v>117</v>
      </c>
      <c r="E582" s="22">
        <v>4</v>
      </c>
      <c r="F582" s="22" t="s">
        <v>112</v>
      </c>
      <c r="G582" s="22" t="s">
        <v>109</v>
      </c>
    </row>
    <row r="583" spans="3:7">
      <c r="C583" s="137">
        <v>43955</v>
      </c>
      <c r="D583" s="22" t="s">
        <v>119</v>
      </c>
      <c r="E583" s="22">
        <v>325</v>
      </c>
      <c r="F583" s="22" t="s">
        <v>6</v>
      </c>
      <c r="G583" s="22" t="s">
        <v>111</v>
      </c>
    </row>
    <row r="584" spans="3:7">
      <c r="C584" s="137">
        <v>44451</v>
      </c>
      <c r="D584" s="22" t="s">
        <v>119</v>
      </c>
      <c r="E584" s="22">
        <v>28</v>
      </c>
      <c r="F584" s="22" t="s">
        <v>110</v>
      </c>
      <c r="G584" s="22" t="s">
        <v>108</v>
      </c>
    </row>
    <row r="585" spans="3:7">
      <c r="C585" s="137">
        <v>44148</v>
      </c>
      <c r="D585" s="22" t="s">
        <v>119</v>
      </c>
      <c r="E585" s="22">
        <v>550</v>
      </c>
      <c r="F585" s="22" t="s">
        <v>6</v>
      </c>
      <c r="G585" s="22" t="s">
        <v>105</v>
      </c>
    </row>
    <row r="586" spans="3:7">
      <c r="C586" s="137">
        <v>44347</v>
      </c>
      <c r="D586" s="22" t="s">
        <v>118</v>
      </c>
      <c r="E586" s="22">
        <v>37</v>
      </c>
      <c r="F586" s="22" t="s">
        <v>9</v>
      </c>
      <c r="G586" s="22" t="s">
        <v>105</v>
      </c>
    </row>
    <row r="587" spans="3:7">
      <c r="C587" s="137">
        <v>44251</v>
      </c>
      <c r="D587" s="22" t="s">
        <v>119</v>
      </c>
      <c r="E587" s="22">
        <v>39</v>
      </c>
      <c r="F587" s="22" t="s">
        <v>114</v>
      </c>
      <c r="G587" s="22" t="s">
        <v>105</v>
      </c>
    </row>
    <row r="588" spans="3:7">
      <c r="C588" s="137">
        <v>44147</v>
      </c>
      <c r="D588" s="22" t="s">
        <v>117</v>
      </c>
      <c r="E588" s="22">
        <v>450</v>
      </c>
      <c r="F588" s="22" t="s">
        <v>114</v>
      </c>
      <c r="G588" s="22" t="s">
        <v>115</v>
      </c>
    </row>
    <row r="589" spans="3:7">
      <c r="C589" s="137">
        <v>44801</v>
      </c>
      <c r="D589" s="22" t="s">
        <v>107</v>
      </c>
      <c r="E589" s="22">
        <v>3</v>
      </c>
      <c r="F589" s="22" t="s">
        <v>6</v>
      </c>
      <c r="G589" s="22" t="s">
        <v>108</v>
      </c>
    </row>
    <row r="590" spans="3:7">
      <c r="C590" s="137">
        <v>44186</v>
      </c>
      <c r="D590" s="22" t="s">
        <v>117</v>
      </c>
      <c r="E590" s="22">
        <v>75</v>
      </c>
      <c r="F590" s="22" t="s">
        <v>9</v>
      </c>
      <c r="G590" s="22" t="s">
        <v>113</v>
      </c>
    </row>
    <row r="591" spans="3:7">
      <c r="C591" s="137">
        <v>44375</v>
      </c>
      <c r="D591" s="22" t="s">
        <v>117</v>
      </c>
      <c r="E591" s="22">
        <v>6</v>
      </c>
      <c r="F591" s="22" t="s">
        <v>112</v>
      </c>
      <c r="G591" s="22" t="s">
        <v>105</v>
      </c>
    </row>
    <row r="592" spans="3:7">
      <c r="C592" s="137">
        <v>44335</v>
      </c>
      <c r="D592" s="22" t="s">
        <v>119</v>
      </c>
      <c r="E592" s="22">
        <v>26</v>
      </c>
      <c r="F592" s="22" t="s">
        <v>9</v>
      </c>
      <c r="G592" s="22" t="s">
        <v>106</v>
      </c>
    </row>
    <row r="593" spans="3:7">
      <c r="C593" s="137">
        <v>44108</v>
      </c>
      <c r="D593" s="22" t="s">
        <v>119</v>
      </c>
      <c r="E593" s="22">
        <v>425</v>
      </c>
      <c r="F593" s="22" t="s">
        <v>112</v>
      </c>
      <c r="G593" s="22" t="s">
        <v>106</v>
      </c>
    </row>
    <row r="594" spans="3:7">
      <c r="C594" s="137">
        <v>44567</v>
      </c>
      <c r="D594" s="22" t="s">
        <v>117</v>
      </c>
      <c r="E594" s="22">
        <v>5</v>
      </c>
      <c r="F594" s="22" t="s">
        <v>114</v>
      </c>
      <c r="G594" s="22" t="s">
        <v>113</v>
      </c>
    </row>
    <row r="595" spans="3:7">
      <c r="C595" s="137">
        <v>44288</v>
      </c>
      <c r="D595" s="22" t="s">
        <v>118</v>
      </c>
      <c r="E595" s="22">
        <v>7</v>
      </c>
      <c r="F595" s="22" t="s">
        <v>6</v>
      </c>
      <c r="G595" s="22" t="s">
        <v>106</v>
      </c>
    </row>
    <row r="596" spans="3:7">
      <c r="C596" s="137">
        <v>44079</v>
      </c>
      <c r="D596" s="22" t="s">
        <v>116</v>
      </c>
      <c r="E596" s="22">
        <v>6</v>
      </c>
      <c r="F596" s="22" t="s">
        <v>112</v>
      </c>
      <c r="G596" s="22" t="s">
        <v>109</v>
      </c>
    </row>
    <row r="597" spans="3:7">
      <c r="C597" s="137">
        <v>44770</v>
      </c>
      <c r="D597" s="22" t="s">
        <v>107</v>
      </c>
      <c r="E597" s="22">
        <v>2</v>
      </c>
      <c r="F597" s="22" t="s">
        <v>112</v>
      </c>
      <c r="G597" s="22" t="s">
        <v>113</v>
      </c>
    </row>
    <row r="598" spans="3:7">
      <c r="C598" s="137">
        <v>44408</v>
      </c>
      <c r="D598" s="22" t="s">
        <v>117</v>
      </c>
      <c r="E598" s="22">
        <v>16</v>
      </c>
      <c r="F598" s="22" t="s">
        <v>6</v>
      </c>
      <c r="G598" s="22" t="s">
        <v>109</v>
      </c>
    </row>
    <row r="599" spans="3:7">
      <c r="C599" s="137">
        <v>44773</v>
      </c>
      <c r="D599" s="22" t="s">
        <v>116</v>
      </c>
      <c r="E599" s="22">
        <v>40</v>
      </c>
      <c r="F599" s="22" t="s">
        <v>6</v>
      </c>
      <c r="G599" s="22" t="s">
        <v>109</v>
      </c>
    </row>
    <row r="600" spans="3:7">
      <c r="C600" s="137">
        <v>44500</v>
      </c>
      <c r="D600" s="22" t="s">
        <v>116</v>
      </c>
      <c r="E600" s="22">
        <v>11</v>
      </c>
      <c r="F600" s="22" t="s">
        <v>9</v>
      </c>
      <c r="G600" s="22" t="s">
        <v>111</v>
      </c>
    </row>
    <row r="601" spans="3:7">
      <c r="C601" s="137">
        <v>43856</v>
      </c>
      <c r="D601" s="22" t="s">
        <v>117</v>
      </c>
      <c r="E601" s="22">
        <v>8</v>
      </c>
      <c r="F601" s="22" t="s">
        <v>112</v>
      </c>
      <c r="G601" s="22" t="s">
        <v>113</v>
      </c>
    </row>
    <row r="602" spans="3:7">
      <c r="C602" s="137">
        <v>44551</v>
      </c>
      <c r="D602" s="22" t="s">
        <v>119</v>
      </c>
      <c r="E602" s="22">
        <v>8</v>
      </c>
      <c r="F602" s="22" t="s">
        <v>114</v>
      </c>
      <c r="G602" s="22" t="s">
        <v>113</v>
      </c>
    </row>
    <row r="603" spans="3:7">
      <c r="C603" s="137">
        <v>44259</v>
      </c>
      <c r="D603" s="22" t="s">
        <v>117</v>
      </c>
      <c r="E603" s="22">
        <v>17</v>
      </c>
      <c r="F603" s="22" t="s">
        <v>114</v>
      </c>
      <c r="G603" s="22" t="s">
        <v>106</v>
      </c>
    </row>
    <row r="604" spans="3:7">
      <c r="C604" s="137">
        <v>44541</v>
      </c>
      <c r="D604" s="22" t="s">
        <v>116</v>
      </c>
      <c r="E604" s="22">
        <v>3</v>
      </c>
      <c r="F604" s="22" t="s">
        <v>6</v>
      </c>
      <c r="G604" s="22" t="s">
        <v>105</v>
      </c>
    </row>
    <row r="605" spans="3:7">
      <c r="C605" s="137">
        <v>44915</v>
      </c>
      <c r="D605" s="22" t="s">
        <v>119</v>
      </c>
      <c r="E605" s="22">
        <v>8</v>
      </c>
      <c r="F605" s="22" t="s">
        <v>6</v>
      </c>
      <c r="G605" s="22" t="s">
        <v>113</v>
      </c>
    </row>
    <row r="606" spans="3:7">
      <c r="C606" s="137">
        <v>44090</v>
      </c>
      <c r="D606" s="22" t="s">
        <v>116</v>
      </c>
      <c r="E606" s="22">
        <v>7</v>
      </c>
      <c r="F606" s="22" t="s">
        <v>112</v>
      </c>
      <c r="G606" s="22" t="s">
        <v>105</v>
      </c>
    </row>
    <row r="607" spans="3:7">
      <c r="C607" s="137">
        <v>44004</v>
      </c>
      <c r="D607" s="22" t="s">
        <v>116</v>
      </c>
      <c r="E607" s="22">
        <v>7</v>
      </c>
      <c r="F607" s="22" t="s">
        <v>112</v>
      </c>
      <c r="G607" s="22" t="s">
        <v>108</v>
      </c>
    </row>
    <row r="608" spans="3:7">
      <c r="C608" s="137">
        <v>43917</v>
      </c>
      <c r="D608" s="22" t="s">
        <v>117</v>
      </c>
      <c r="E608" s="22">
        <v>9</v>
      </c>
      <c r="F608" s="22" t="s">
        <v>6</v>
      </c>
      <c r="G608" s="22" t="s">
        <v>108</v>
      </c>
    </row>
    <row r="609" spans="3:7">
      <c r="C609" s="137">
        <v>44427</v>
      </c>
      <c r="D609" s="22" t="s">
        <v>117</v>
      </c>
      <c r="E609" s="22">
        <v>450</v>
      </c>
      <c r="F609" s="22" t="s">
        <v>112</v>
      </c>
      <c r="G609" s="22" t="s">
        <v>115</v>
      </c>
    </row>
    <row r="610" spans="3:7">
      <c r="C610" s="137">
        <v>44685</v>
      </c>
      <c r="D610" s="22" t="s">
        <v>116</v>
      </c>
      <c r="E610" s="22">
        <v>325</v>
      </c>
      <c r="F610" s="22" t="s">
        <v>110</v>
      </c>
      <c r="G610" s="22" t="s">
        <v>106</v>
      </c>
    </row>
    <row r="611" spans="3:7">
      <c r="C611" s="137">
        <v>44289</v>
      </c>
      <c r="D611" s="22" t="s">
        <v>117</v>
      </c>
      <c r="E611" s="22">
        <v>27</v>
      </c>
      <c r="F611" s="22" t="s">
        <v>9</v>
      </c>
      <c r="G611" s="22" t="s">
        <v>105</v>
      </c>
    </row>
    <row r="612" spans="3:7">
      <c r="C612" s="137">
        <v>44141</v>
      </c>
      <c r="D612" s="22" t="s">
        <v>107</v>
      </c>
      <c r="E612" s="22">
        <v>17</v>
      </c>
      <c r="F612" s="22" t="s">
        <v>112</v>
      </c>
      <c r="G612" s="22" t="s">
        <v>105</v>
      </c>
    </row>
    <row r="613" spans="3:7">
      <c r="C613" s="137">
        <v>44406</v>
      </c>
      <c r="D613" s="22" t="s">
        <v>119</v>
      </c>
      <c r="E613" s="22">
        <v>9</v>
      </c>
      <c r="F613" s="22" t="s">
        <v>6</v>
      </c>
      <c r="G613" s="22" t="s">
        <v>105</v>
      </c>
    </row>
    <row r="614" spans="3:7">
      <c r="C614" s="137">
        <v>44373</v>
      </c>
      <c r="D614" s="22" t="s">
        <v>119</v>
      </c>
      <c r="E614" s="22">
        <v>75</v>
      </c>
      <c r="F614" s="22" t="s">
        <v>110</v>
      </c>
      <c r="G614" s="22" t="s">
        <v>115</v>
      </c>
    </row>
    <row r="615" spans="3:7">
      <c r="C615" s="137">
        <v>44028</v>
      </c>
      <c r="D615" s="22" t="s">
        <v>119</v>
      </c>
      <c r="E615" s="22">
        <v>9</v>
      </c>
      <c r="F615" s="22" t="s">
        <v>112</v>
      </c>
      <c r="G615" s="22" t="s">
        <v>115</v>
      </c>
    </row>
    <row r="616" spans="3:7">
      <c r="C616" s="137">
        <v>44251</v>
      </c>
      <c r="D616" s="22" t="s">
        <v>117</v>
      </c>
      <c r="E616" s="22">
        <v>42</v>
      </c>
      <c r="F616" s="22" t="s">
        <v>9</v>
      </c>
      <c r="G616" s="22" t="s">
        <v>109</v>
      </c>
    </row>
    <row r="617" spans="3:7">
      <c r="C617" s="137">
        <v>44493</v>
      </c>
      <c r="D617" s="22" t="s">
        <v>118</v>
      </c>
      <c r="E617" s="22">
        <v>7</v>
      </c>
      <c r="F617" s="22" t="s">
        <v>112</v>
      </c>
      <c r="G617" s="22" t="s">
        <v>106</v>
      </c>
    </row>
    <row r="618" spans="3:7">
      <c r="C618" s="137">
        <v>44402</v>
      </c>
      <c r="D618" s="22" t="s">
        <v>117</v>
      </c>
      <c r="E618" s="22">
        <v>400</v>
      </c>
      <c r="F618" s="22" t="s">
        <v>6</v>
      </c>
      <c r="G618" s="22" t="s">
        <v>105</v>
      </c>
    </row>
    <row r="619" spans="3:7">
      <c r="C619" s="137">
        <v>44875</v>
      </c>
      <c r="D619" s="22" t="s">
        <v>119</v>
      </c>
      <c r="E619" s="22">
        <v>3</v>
      </c>
      <c r="F619" s="22" t="s">
        <v>6</v>
      </c>
      <c r="G619" s="22" t="s">
        <v>106</v>
      </c>
    </row>
    <row r="620" spans="3:7">
      <c r="C620" s="137">
        <v>43974</v>
      </c>
      <c r="D620" s="22" t="s">
        <v>117</v>
      </c>
      <c r="E620" s="22">
        <v>23</v>
      </c>
      <c r="F620" s="22" t="s">
        <v>112</v>
      </c>
      <c r="G620" s="22" t="s">
        <v>108</v>
      </c>
    </row>
    <row r="621" spans="3:7">
      <c r="C621" s="137">
        <v>44557</v>
      </c>
      <c r="D621" s="22" t="s">
        <v>119</v>
      </c>
      <c r="E621" s="22">
        <v>6</v>
      </c>
      <c r="F621" s="22" t="s">
        <v>112</v>
      </c>
      <c r="G621" s="22" t="s">
        <v>115</v>
      </c>
    </row>
    <row r="622" spans="3:7">
      <c r="C622" s="137">
        <v>44592</v>
      </c>
      <c r="D622" s="22" t="s">
        <v>118</v>
      </c>
      <c r="E622" s="22">
        <v>44</v>
      </c>
      <c r="F622" s="22" t="s">
        <v>114</v>
      </c>
      <c r="G622" s="22" t="s">
        <v>111</v>
      </c>
    </row>
    <row r="623" spans="3:7">
      <c r="C623" s="137">
        <v>44726</v>
      </c>
      <c r="D623" s="22" t="s">
        <v>119</v>
      </c>
      <c r="E623" s="22">
        <v>43</v>
      </c>
      <c r="F623" s="22" t="s">
        <v>114</v>
      </c>
      <c r="G623" s="22" t="s">
        <v>106</v>
      </c>
    </row>
    <row r="624" spans="3:7">
      <c r="C624" s="137">
        <v>44924</v>
      </c>
      <c r="D624" s="22" t="s">
        <v>116</v>
      </c>
      <c r="E624" s="22">
        <v>23</v>
      </c>
      <c r="F624" s="22" t="s">
        <v>110</v>
      </c>
      <c r="G624" s="22" t="s">
        <v>113</v>
      </c>
    </row>
    <row r="625" spans="3:7">
      <c r="C625" s="137">
        <v>43832</v>
      </c>
      <c r="D625" s="22" t="s">
        <v>117</v>
      </c>
      <c r="E625" s="22">
        <v>13</v>
      </c>
      <c r="F625" s="22" t="s">
        <v>110</v>
      </c>
      <c r="G625" s="22" t="s">
        <v>115</v>
      </c>
    </row>
    <row r="626" spans="3:7">
      <c r="C626" s="137">
        <v>44818</v>
      </c>
      <c r="D626" s="22" t="s">
        <v>117</v>
      </c>
      <c r="E626" s="22">
        <v>350</v>
      </c>
      <c r="F626" s="22" t="s">
        <v>112</v>
      </c>
      <c r="G626" s="22" t="s">
        <v>105</v>
      </c>
    </row>
    <row r="627" spans="3:7">
      <c r="C627" s="137">
        <v>44093</v>
      </c>
      <c r="D627" s="22" t="s">
        <v>116</v>
      </c>
      <c r="E627" s="22">
        <v>29</v>
      </c>
      <c r="F627" s="22" t="s">
        <v>110</v>
      </c>
      <c r="G627" s="22" t="s">
        <v>106</v>
      </c>
    </row>
    <row r="628" spans="3:7">
      <c r="C628" s="137">
        <v>44356</v>
      </c>
      <c r="D628" s="22" t="s">
        <v>107</v>
      </c>
      <c r="E628" s="22">
        <v>1</v>
      </c>
      <c r="F628" s="22" t="s">
        <v>114</v>
      </c>
      <c r="G628" s="22" t="s">
        <v>111</v>
      </c>
    </row>
    <row r="629" spans="3:7">
      <c r="C629" s="137">
        <v>44292</v>
      </c>
      <c r="D629" s="22" t="s">
        <v>119</v>
      </c>
      <c r="E629" s="22">
        <v>10</v>
      </c>
      <c r="F629" s="22" t="s">
        <v>112</v>
      </c>
      <c r="G629" s="22" t="s">
        <v>115</v>
      </c>
    </row>
    <row r="630" spans="3:7">
      <c r="C630" s="137">
        <v>43916</v>
      </c>
      <c r="D630" s="22" t="s">
        <v>107</v>
      </c>
      <c r="E630" s="22">
        <v>6</v>
      </c>
      <c r="F630" s="22" t="s">
        <v>112</v>
      </c>
      <c r="G630" s="22" t="s">
        <v>109</v>
      </c>
    </row>
    <row r="631" spans="3:7">
      <c r="C631" s="137">
        <v>44162</v>
      </c>
      <c r="D631" s="22" t="s">
        <v>119</v>
      </c>
      <c r="E631" s="22">
        <v>8</v>
      </c>
      <c r="F631" s="22" t="s">
        <v>6</v>
      </c>
      <c r="G631" s="22" t="s">
        <v>113</v>
      </c>
    </row>
    <row r="632" spans="3:7">
      <c r="C632" s="137">
        <v>44167</v>
      </c>
      <c r="D632" s="22" t="s">
        <v>119</v>
      </c>
      <c r="E632" s="22">
        <v>3</v>
      </c>
      <c r="F632" s="22" t="s">
        <v>6</v>
      </c>
      <c r="G632" s="22" t="s">
        <v>108</v>
      </c>
    </row>
    <row r="633" spans="3:7">
      <c r="C633" s="137">
        <v>43855</v>
      </c>
      <c r="D633" s="22" t="s">
        <v>119</v>
      </c>
      <c r="E633" s="22">
        <v>8</v>
      </c>
      <c r="F633" s="22" t="s">
        <v>9</v>
      </c>
      <c r="G633" s="22" t="s">
        <v>109</v>
      </c>
    </row>
    <row r="634" spans="3:7">
      <c r="C634" s="137">
        <v>44658</v>
      </c>
      <c r="D634" s="22" t="s">
        <v>116</v>
      </c>
      <c r="E634" s="22">
        <v>225</v>
      </c>
      <c r="F634" s="22" t="s">
        <v>6</v>
      </c>
      <c r="G634" s="22" t="s">
        <v>105</v>
      </c>
    </row>
    <row r="635" spans="3:7">
      <c r="C635" s="137">
        <v>44510</v>
      </c>
      <c r="D635" s="22" t="s">
        <v>119</v>
      </c>
      <c r="E635" s="22">
        <v>550</v>
      </c>
      <c r="F635" s="22" t="s">
        <v>9</v>
      </c>
      <c r="G635" s="22" t="s">
        <v>106</v>
      </c>
    </row>
    <row r="636" spans="3:7">
      <c r="C636" s="137">
        <v>44784</v>
      </c>
      <c r="D636" s="22" t="s">
        <v>117</v>
      </c>
      <c r="E636" s="22">
        <v>44</v>
      </c>
      <c r="F636" s="22" t="s">
        <v>9</v>
      </c>
      <c r="G636" s="22" t="s">
        <v>111</v>
      </c>
    </row>
    <row r="637" spans="3:7">
      <c r="C637" s="137">
        <v>44266</v>
      </c>
      <c r="D637" s="22" t="s">
        <v>119</v>
      </c>
      <c r="E637" s="22">
        <v>550</v>
      </c>
      <c r="F637" s="22" t="s">
        <v>110</v>
      </c>
      <c r="G637" s="22" t="s">
        <v>106</v>
      </c>
    </row>
    <row r="638" spans="3:7">
      <c r="C638" s="137">
        <v>43858</v>
      </c>
      <c r="D638" s="22" t="s">
        <v>119</v>
      </c>
      <c r="E638" s="22">
        <v>7</v>
      </c>
      <c r="F638" s="22" t="s">
        <v>114</v>
      </c>
      <c r="G638" s="22" t="s">
        <v>111</v>
      </c>
    </row>
    <row r="639" spans="3:7">
      <c r="C639" s="137">
        <v>44820</v>
      </c>
      <c r="D639" s="22" t="s">
        <v>119</v>
      </c>
      <c r="E639" s="22">
        <v>12</v>
      </c>
      <c r="F639" s="22" t="s">
        <v>110</v>
      </c>
      <c r="G639" s="22" t="s">
        <v>111</v>
      </c>
    </row>
    <row r="640" spans="3:7">
      <c r="C640" s="137">
        <v>44498</v>
      </c>
      <c r="D640" s="22" t="s">
        <v>107</v>
      </c>
      <c r="E640" s="22">
        <v>3</v>
      </c>
      <c r="F640" s="22" t="s">
        <v>9</v>
      </c>
      <c r="G640" s="22" t="s">
        <v>106</v>
      </c>
    </row>
    <row r="641" spans="3:7">
      <c r="C641" s="137">
        <v>43985</v>
      </c>
      <c r="D641" s="22" t="s">
        <v>119</v>
      </c>
      <c r="E641" s="22">
        <v>37</v>
      </c>
      <c r="F641" s="22" t="s">
        <v>114</v>
      </c>
      <c r="G641" s="22" t="s">
        <v>108</v>
      </c>
    </row>
    <row r="642" spans="3:7">
      <c r="C642" s="137">
        <v>44713</v>
      </c>
      <c r="D642" s="22" t="s">
        <v>119</v>
      </c>
      <c r="E642" s="22">
        <v>30</v>
      </c>
      <c r="F642" s="22" t="s">
        <v>9</v>
      </c>
      <c r="G642" s="22" t="s">
        <v>109</v>
      </c>
    </row>
    <row r="643" spans="3:7">
      <c r="C643" s="137">
        <v>44242</v>
      </c>
      <c r="D643" s="22" t="s">
        <v>117</v>
      </c>
      <c r="E643" s="22">
        <v>6</v>
      </c>
      <c r="F643" s="22" t="s">
        <v>9</v>
      </c>
      <c r="G643" s="22" t="s">
        <v>111</v>
      </c>
    </row>
    <row r="644" spans="3:7">
      <c r="C644" s="137">
        <v>44441</v>
      </c>
      <c r="D644" s="22" t="s">
        <v>119</v>
      </c>
      <c r="E644" s="22">
        <v>250</v>
      </c>
      <c r="F644" s="22" t="s">
        <v>6</v>
      </c>
      <c r="G644" s="22" t="s">
        <v>106</v>
      </c>
    </row>
    <row r="645" spans="3:7">
      <c r="C645" s="137">
        <v>44604</v>
      </c>
      <c r="D645" s="22" t="s">
        <v>118</v>
      </c>
      <c r="E645" s="22">
        <v>9</v>
      </c>
      <c r="F645" s="22" t="s">
        <v>110</v>
      </c>
      <c r="G645" s="22" t="s">
        <v>105</v>
      </c>
    </row>
    <row r="646" spans="3:7">
      <c r="C646" s="137">
        <v>44723</v>
      </c>
      <c r="D646" s="22" t="s">
        <v>117</v>
      </c>
      <c r="E646" s="22">
        <v>350</v>
      </c>
      <c r="F646" s="22" t="s">
        <v>6</v>
      </c>
      <c r="G646" s="22" t="s">
        <v>105</v>
      </c>
    </row>
    <row r="647" spans="3:7">
      <c r="C647" s="137">
        <v>43884</v>
      </c>
      <c r="D647" s="22" t="s">
        <v>119</v>
      </c>
      <c r="E647" s="22">
        <v>1</v>
      </c>
      <c r="F647" s="22" t="s">
        <v>6</v>
      </c>
      <c r="G647" s="22" t="s">
        <v>109</v>
      </c>
    </row>
    <row r="648" spans="3:7">
      <c r="C648" s="137">
        <v>44523</v>
      </c>
      <c r="D648" s="22" t="s">
        <v>116</v>
      </c>
      <c r="E648" s="22">
        <v>600</v>
      </c>
      <c r="F648" s="22" t="s">
        <v>110</v>
      </c>
      <c r="G648" s="22" t="s">
        <v>113</v>
      </c>
    </row>
    <row r="649" spans="3:7">
      <c r="C649" s="137">
        <v>44461</v>
      </c>
      <c r="D649" s="22" t="s">
        <v>119</v>
      </c>
      <c r="E649" s="22">
        <v>1</v>
      </c>
      <c r="F649" s="22" t="s">
        <v>114</v>
      </c>
      <c r="G649" s="22" t="s">
        <v>113</v>
      </c>
    </row>
    <row r="650" spans="3:7">
      <c r="C650" s="137">
        <v>43981</v>
      </c>
      <c r="D650" s="22" t="s">
        <v>117</v>
      </c>
      <c r="E650" s="22">
        <v>4</v>
      </c>
      <c r="F650" s="22" t="s">
        <v>6</v>
      </c>
      <c r="G650" s="22" t="s">
        <v>111</v>
      </c>
    </row>
    <row r="651" spans="3:7">
      <c r="C651" s="137">
        <v>44354</v>
      </c>
      <c r="D651" s="22" t="s">
        <v>116</v>
      </c>
      <c r="E651" s="22">
        <v>500</v>
      </c>
      <c r="F651" s="22" t="s">
        <v>9</v>
      </c>
      <c r="G651" s="22" t="s">
        <v>111</v>
      </c>
    </row>
    <row r="652" spans="3:7">
      <c r="C652" s="137">
        <v>43847</v>
      </c>
      <c r="D652" s="22" t="s">
        <v>119</v>
      </c>
      <c r="E652" s="22">
        <v>175</v>
      </c>
      <c r="F652" s="22" t="s">
        <v>6</v>
      </c>
      <c r="G652" s="22" t="s">
        <v>106</v>
      </c>
    </row>
    <row r="653" spans="3:7">
      <c r="C653" s="137">
        <v>44170</v>
      </c>
      <c r="D653" s="22" t="s">
        <v>117</v>
      </c>
      <c r="E653" s="22">
        <v>6</v>
      </c>
      <c r="F653" s="22" t="s">
        <v>112</v>
      </c>
      <c r="G653" s="22" t="s">
        <v>111</v>
      </c>
    </row>
    <row r="654" spans="3:7">
      <c r="C654" s="137">
        <v>44725</v>
      </c>
      <c r="D654" s="22" t="s">
        <v>117</v>
      </c>
      <c r="E654" s="22">
        <v>49</v>
      </c>
      <c r="F654" s="22" t="s">
        <v>112</v>
      </c>
      <c r="G654" s="22" t="s">
        <v>111</v>
      </c>
    </row>
    <row r="655" spans="3:7">
      <c r="C655" s="137">
        <v>44163</v>
      </c>
      <c r="D655" s="22" t="s">
        <v>107</v>
      </c>
      <c r="E655" s="22">
        <v>400</v>
      </c>
      <c r="F655" s="22" t="s">
        <v>110</v>
      </c>
      <c r="G655" s="22" t="s">
        <v>111</v>
      </c>
    </row>
    <row r="656" spans="3:7">
      <c r="C656" s="137">
        <v>44786</v>
      </c>
      <c r="D656" s="22" t="s">
        <v>118</v>
      </c>
      <c r="E656" s="22">
        <v>43</v>
      </c>
      <c r="F656" s="22" t="s">
        <v>9</v>
      </c>
      <c r="G656" s="22" t="s">
        <v>108</v>
      </c>
    </row>
    <row r="657" spans="3:7">
      <c r="C657" s="137">
        <v>44692</v>
      </c>
      <c r="D657" s="22" t="s">
        <v>107</v>
      </c>
      <c r="E657" s="22">
        <v>6</v>
      </c>
      <c r="F657" s="22" t="s">
        <v>9</v>
      </c>
      <c r="G657" s="22" t="s">
        <v>113</v>
      </c>
    </row>
    <row r="658" spans="3:7">
      <c r="C658" s="137">
        <v>44660</v>
      </c>
      <c r="D658" s="22" t="s">
        <v>107</v>
      </c>
      <c r="E658" s="22">
        <v>1</v>
      </c>
      <c r="F658" s="22" t="s">
        <v>110</v>
      </c>
      <c r="G658" s="22" t="s">
        <v>115</v>
      </c>
    </row>
    <row r="659" spans="3:7">
      <c r="C659" s="137">
        <v>44307</v>
      </c>
      <c r="D659" s="22" t="s">
        <v>117</v>
      </c>
      <c r="E659" s="22">
        <v>3</v>
      </c>
      <c r="F659" s="22" t="s">
        <v>110</v>
      </c>
      <c r="G659" s="22" t="s">
        <v>115</v>
      </c>
    </row>
    <row r="660" spans="3:7">
      <c r="C660" s="137">
        <v>43858</v>
      </c>
      <c r="D660" s="22" t="s">
        <v>119</v>
      </c>
      <c r="E660" s="22">
        <v>150</v>
      </c>
      <c r="F660" s="22" t="s">
        <v>112</v>
      </c>
      <c r="G660" s="22" t="s">
        <v>106</v>
      </c>
    </row>
    <row r="661" spans="3:7">
      <c r="C661" s="137">
        <v>44116</v>
      </c>
      <c r="D661" s="22" t="s">
        <v>119</v>
      </c>
      <c r="E661" s="22">
        <v>175</v>
      </c>
      <c r="F661" s="22" t="s">
        <v>112</v>
      </c>
      <c r="G661" s="22" t="s">
        <v>115</v>
      </c>
    </row>
    <row r="662" spans="3:7">
      <c r="C662" s="137">
        <v>44489</v>
      </c>
      <c r="D662" s="22" t="s">
        <v>116</v>
      </c>
      <c r="E662" s="22">
        <v>475</v>
      </c>
      <c r="F662" s="22" t="s">
        <v>112</v>
      </c>
      <c r="G662" s="22" t="s">
        <v>115</v>
      </c>
    </row>
    <row r="663" spans="3:7">
      <c r="C663" s="137">
        <v>44003</v>
      </c>
      <c r="D663" s="22" t="s">
        <v>117</v>
      </c>
      <c r="E663" s="22">
        <v>550</v>
      </c>
      <c r="F663" s="22" t="s">
        <v>112</v>
      </c>
      <c r="G663" s="22" t="s">
        <v>108</v>
      </c>
    </row>
    <row r="664" spans="3:7">
      <c r="C664" s="137">
        <v>44463</v>
      </c>
      <c r="D664" s="22" t="s">
        <v>117</v>
      </c>
      <c r="E664" s="22">
        <v>175</v>
      </c>
      <c r="F664" s="22" t="s">
        <v>6</v>
      </c>
      <c r="G664" s="22" t="s">
        <v>105</v>
      </c>
    </row>
    <row r="665" spans="3:7">
      <c r="C665" s="137">
        <v>44380</v>
      </c>
      <c r="D665" s="22" t="s">
        <v>117</v>
      </c>
      <c r="E665" s="22">
        <v>500</v>
      </c>
      <c r="F665" s="22" t="s">
        <v>9</v>
      </c>
      <c r="G665" s="22" t="s">
        <v>105</v>
      </c>
    </row>
    <row r="666" spans="3:7">
      <c r="C666" s="137">
        <v>44909</v>
      </c>
      <c r="D666" s="22" t="s">
        <v>116</v>
      </c>
      <c r="E666" s="22">
        <v>325</v>
      </c>
      <c r="F666" s="22" t="s">
        <v>112</v>
      </c>
      <c r="G666" s="22" t="s">
        <v>108</v>
      </c>
    </row>
    <row r="667" spans="3:7">
      <c r="C667" s="137">
        <v>44370</v>
      </c>
      <c r="D667" s="22" t="s">
        <v>119</v>
      </c>
      <c r="E667" s="22">
        <v>9</v>
      </c>
      <c r="F667" s="22" t="s">
        <v>114</v>
      </c>
      <c r="G667" s="22" t="s">
        <v>109</v>
      </c>
    </row>
    <row r="668" spans="3:7">
      <c r="C668" s="137">
        <v>44111</v>
      </c>
      <c r="D668" s="22" t="s">
        <v>117</v>
      </c>
      <c r="E668" s="22">
        <v>125</v>
      </c>
      <c r="F668" s="22" t="s">
        <v>112</v>
      </c>
      <c r="G668" s="22" t="s">
        <v>106</v>
      </c>
    </row>
    <row r="669" spans="3:7">
      <c r="C669" s="137">
        <v>44521</v>
      </c>
      <c r="D669" s="22" t="s">
        <v>119</v>
      </c>
      <c r="E669" s="22">
        <v>50</v>
      </c>
      <c r="F669" s="22" t="s">
        <v>110</v>
      </c>
      <c r="G669" s="22" t="s">
        <v>105</v>
      </c>
    </row>
    <row r="670" spans="3:7">
      <c r="C670" s="137">
        <v>44367</v>
      </c>
      <c r="D670" s="22" t="s">
        <v>117</v>
      </c>
      <c r="E670" s="22">
        <v>23</v>
      </c>
      <c r="F670" s="22" t="s">
        <v>114</v>
      </c>
      <c r="G670" s="22" t="s">
        <v>109</v>
      </c>
    </row>
    <row r="671" spans="3:7">
      <c r="C671" s="137">
        <v>44115</v>
      </c>
      <c r="D671" s="22" t="s">
        <v>119</v>
      </c>
      <c r="E671" s="22">
        <v>14</v>
      </c>
      <c r="F671" s="22" t="s">
        <v>6</v>
      </c>
      <c r="G671" s="22" t="s">
        <v>108</v>
      </c>
    </row>
    <row r="672" spans="3:7">
      <c r="C672" s="137">
        <v>44839</v>
      </c>
      <c r="D672" s="22" t="s">
        <v>117</v>
      </c>
      <c r="E672" s="22">
        <v>34</v>
      </c>
      <c r="F672" s="22" t="s">
        <v>110</v>
      </c>
      <c r="G672" s="22" t="s">
        <v>105</v>
      </c>
    </row>
    <row r="673" spans="3:7">
      <c r="C673" s="137">
        <v>44585</v>
      </c>
      <c r="D673" s="22" t="s">
        <v>119</v>
      </c>
      <c r="E673" s="22">
        <v>47</v>
      </c>
      <c r="F673" s="22" t="s">
        <v>112</v>
      </c>
      <c r="G673" s="22" t="s">
        <v>105</v>
      </c>
    </row>
    <row r="674" spans="3:7">
      <c r="C674" s="137">
        <v>44040</v>
      </c>
      <c r="D674" s="22" t="s">
        <v>117</v>
      </c>
      <c r="E674" s="22">
        <v>9</v>
      </c>
      <c r="F674" s="22" t="s">
        <v>9</v>
      </c>
      <c r="G674" s="22" t="s">
        <v>113</v>
      </c>
    </row>
    <row r="675" spans="3:7">
      <c r="C675" s="137">
        <v>43879</v>
      </c>
      <c r="D675" s="22" t="s">
        <v>118</v>
      </c>
      <c r="E675" s="22">
        <v>525</v>
      </c>
      <c r="F675" s="22" t="s">
        <v>112</v>
      </c>
      <c r="G675" s="22" t="s">
        <v>108</v>
      </c>
    </row>
    <row r="676" spans="3:7">
      <c r="C676" s="137">
        <v>44297</v>
      </c>
      <c r="D676" s="22" t="s">
        <v>118</v>
      </c>
      <c r="E676" s="22">
        <v>475</v>
      </c>
      <c r="F676" s="22" t="s">
        <v>112</v>
      </c>
      <c r="G676" s="22" t="s">
        <v>111</v>
      </c>
    </row>
    <row r="677" spans="3:7">
      <c r="C677" s="137">
        <v>44803</v>
      </c>
      <c r="D677" s="22" t="s">
        <v>107</v>
      </c>
      <c r="E677" s="22">
        <v>47</v>
      </c>
      <c r="F677" s="22" t="s">
        <v>9</v>
      </c>
      <c r="G677" s="22" t="s">
        <v>111</v>
      </c>
    </row>
    <row r="678" spans="3:7">
      <c r="C678" s="137">
        <v>44070</v>
      </c>
      <c r="D678" s="22" t="s">
        <v>118</v>
      </c>
      <c r="E678" s="22">
        <v>6</v>
      </c>
      <c r="F678" s="22" t="s">
        <v>112</v>
      </c>
      <c r="G678" s="22" t="s">
        <v>115</v>
      </c>
    </row>
    <row r="679" spans="3:7">
      <c r="C679" s="137">
        <v>44895</v>
      </c>
      <c r="D679" s="22" t="s">
        <v>118</v>
      </c>
      <c r="E679" s="22">
        <v>9</v>
      </c>
      <c r="F679" s="22" t="s">
        <v>112</v>
      </c>
      <c r="G679" s="22" t="s">
        <v>115</v>
      </c>
    </row>
    <row r="680" spans="3:7">
      <c r="C680" s="137">
        <v>43842</v>
      </c>
      <c r="D680" s="22" t="s">
        <v>119</v>
      </c>
      <c r="E680" s="22">
        <v>6</v>
      </c>
      <c r="F680" s="22" t="s">
        <v>112</v>
      </c>
      <c r="G680" s="22" t="s">
        <v>113</v>
      </c>
    </row>
    <row r="681" spans="3:7">
      <c r="C681" s="137">
        <v>44923</v>
      </c>
      <c r="D681" s="22" t="s">
        <v>116</v>
      </c>
      <c r="E681" s="22">
        <v>600</v>
      </c>
      <c r="F681" s="22" t="s">
        <v>114</v>
      </c>
      <c r="G681" s="22" t="s">
        <v>111</v>
      </c>
    </row>
    <row r="682" spans="3:7">
      <c r="C682" s="137">
        <v>44666</v>
      </c>
      <c r="D682" s="22" t="s">
        <v>107</v>
      </c>
      <c r="E682" s="22">
        <v>400</v>
      </c>
      <c r="F682" s="22" t="s">
        <v>9</v>
      </c>
      <c r="G682" s="22" t="s">
        <v>115</v>
      </c>
    </row>
    <row r="683" spans="3:7">
      <c r="C683" s="137">
        <v>44042</v>
      </c>
      <c r="D683" s="22" t="s">
        <v>118</v>
      </c>
      <c r="E683" s="22">
        <v>325</v>
      </c>
      <c r="F683" s="22" t="s">
        <v>110</v>
      </c>
      <c r="G683" s="22" t="s">
        <v>106</v>
      </c>
    </row>
    <row r="684" spans="3:7">
      <c r="C684" s="137">
        <v>44457</v>
      </c>
      <c r="D684" s="22" t="s">
        <v>107</v>
      </c>
      <c r="E684" s="22">
        <v>35</v>
      </c>
      <c r="F684" s="22" t="s">
        <v>110</v>
      </c>
      <c r="G684" s="22" t="s">
        <v>108</v>
      </c>
    </row>
    <row r="685" spans="3:7">
      <c r="C685" s="137">
        <v>44399</v>
      </c>
      <c r="D685" s="22" t="s">
        <v>116</v>
      </c>
      <c r="E685" s="22">
        <v>7</v>
      </c>
      <c r="F685" s="22" t="s">
        <v>112</v>
      </c>
      <c r="G685" s="22" t="s">
        <v>108</v>
      </c>
    </row>
    <row r="686" spans="3:7">
      <c r="C686" s="137">
        <v>44053</v>
      </c>
      <c r="D686" s="22" t="s">
        <v>118</v>
      </c>
      <c r="E686" s="22">
        <v>41</v>
      </c>
      <c r="F686" s="22" t="s">
        <v>9</v>
      </c>
      <c r="G686" s="22" t="s">
        <v>115</v>
      </c>
    </row>
    <row r="687" spans="3:7">
      <c r="C687" s="137">
        <v>44180</v>
      </c>
      <c r="D687" s="22" t="s">
        <v>116</v>
      </c>
      <c r="E687" s="22">
        <v>1</v>
      </c>
      <c r="F687" s="22" t="s">
        <v>112</v>
      </c>
      <c r="G687" s="22" t="s">
        <v>106</v>
      </c>
    </row>
    <row r="688" spans="3:7">
      <c r="C688" s="137">
        <v>44925</v>
      </c>
      <c r="D688" s="22" t="s">
        <v>117</v>
      </c>
      <c r="E688" s="22">
        <v>175</v>
      </c>
      <c r="F688" s="22" t="s">
        <v>114</v>
      </c>
      <c r="G688" s="22" t="s">
        <v>106</v>
      </c>
    </row>
    <row r="689" spans="3:7">
      <c r="C689" s="137">
        <v>44362</v>
      </c>
      <c r="D689" s="22" t="s">
        <v>119</v>
      </c>
      <c r="E689" s="22">
        <v>1</v>
      </c>
      <c r="F689" s="22" t="s">
        <v>112</v>
      </c>
      <c r="G689" s="22" t="s">
        <v>106</v>
      </c>
    </row>
    <row r="690" spans="3:7">
      <c r="C690" s="137">
        <v>44579</v>
      </c>
      <c r="D690" s="22" t="s">
        <v>107</v>
      </c>
      <c r="E690" s="22">
        <v>8</v>
      </c>
      <c r="F690" s="22" t="s">
        <v>114</v>
      </c>
      <c r="G690" s="22" t="s">
        <v>113</v>
      </c>
    </row>
    <row r="691" spans="3:7">
      <c r="C691" s="137">
        <v>44690</v>
      </c>
      <c r="D691" s="22" t="s">
        <v>116</v>
      </c>
      <c r="E691" s="22">
        <v>23</v>
      </c>
      <c r="F691" s="22" t="s">
        <v>110</v>
      </c>
      <c r="G691" s="22" t="s">
        <v>108</v>
      </c>
    </row>
    <row r="692" spans="3:7">
      <c r="C692" s="137">
        <v>44195</v>
      </c>
      <c r="D692" s="22" t="s">
        <v>117</v>
      </c>
      <c r="E692" s="22">
        <v>2</v>
      </c>
      <c r="F692" s="22" t="s">
        <v>6</v>
      </c>
      <c r="G692" s="22" t="s">
        <v>113</v>
      </c>
    </row>
    <row r="693" spans="3:7">
      <c r="C693" s="137">
        <v>44182</v>
      </c>
      <c r="D693" s="22" t="s">
        <v>117</v>
      </c>
      <c r="E693" s="22">
        <v>48</v>
      </c>
      <c r="F693" s="22" t="s">
        <v>110</v>
      </c>
      <c r="G693" s="22" t="s">
        <v>105</v>
      </c>
    </row>
    <row r="694" spans="3:7">
      <c r="C694" s="137">
        <v>44742</v>
      </c>
      <c r="D694" s="22" t="s">
        <v>117</v>
      </c>
      <c r="E694" s="22">
        <v>43</v>
      </c>
      <c r="F694" s="22" t="s">
        <v>114</v>
      </c>
      <c r="G694" s="22" t="s">
        <v>109</v>
      </c>
    </row>
    <row r="695" spans="3:7">
      <c r="C695" s="137">
        <v>44388</v>
      </c>
      <c r="D695" s="22" t="s">
        <v>117</v>
      </c>
      <c r="E695" s="22">
        <v>575</v>
      </c>
      <c r="F695" s="22" t="s">
        <v>9</v>
      </c>
      <c r="G695" s="22" t="s">
        <v>106</v>
      </c>
    </row>
    <row r="696" spans="3:7">
      <c r="C696" s="137">
        <v>44254</v>
      </c>
      <c r="D696" s="22" t="s">
        <v>107</v>
      </c>
      <c r="E696" s="22">
        <v>1</v>
      </c>
      <c r="F696" s="22" t="s">
        <v>9</v>
      </c>
      <c r="G696" s="22" t="s">
        <v>106</v>
      </c>
    </row>
    <row r="697" spans="3:7">
      <c r="C697" s="137">
        <v>44219</v>
      </c>
      <c r="D697" s="22" t="s">
        <v>117</v>
      </c>
      <c r="E697" s="22">
        <v>30</v>
      </c>
      <c r="F697" s="22" t="s">
        <v>112</v>
      </c>
      <c r="G697" s="22" t="s">
        <v>115</v>
      </c>
    </row>
    <row r="698" spans="3:7">
      <c r="C698" s="137">
        <v>44107</v>
      </c>
      <c r="D698" s="22" t="s">
        <v>117</v>
      </c>
      <c r="E698" s="22">
        <v>3</v>
      </c>
      <c r="F698" s="22" t="s">
        <v>6</v>
      </c>
      <c r="G698" s="22" t="s">
        <v>111</v>
      </c>
    </row>
    <row r="699" spans="3:7">
      <c r="C699" s="137">
        <v>44760</v>
      </c>
      <c r="D699" s="22" t="s">
        <v>117</v>
      </c>
      <c r="E699" s="22">
        <v>1</v>
      </c>
      <c r="F699" s="22" t="s">
        <v>110</v>
      </c>
      <c r="G699" s="22" t="s">
        <v>109</v>
      </c>
    </row>
    <row r="700" spans="3:7">
      <c r="C700" s="137">
        <v>44858</v>
      </c>
      <c r="D700" s="22" t="s">
        <v>119</v>
      </c>
      <c r="E700" s="22">
        <v>9</v>
      </c>
      <c r="F700" s="22" t="s">
        <v>112</v>
      </c>
      <c r="G700" s="22" t="s">
        <v>113</v>
      </c>
    </row>
    <row r="701" spans="3:7">
      <c r="C701" s="137">
        <v>43994</v>
      </c>
      <c r="D701" s="22" t="s">
        <v>117</v>
      </c>
      <c r="E701" s="22">
        <v>350</v>
      </c>
      <c r="F701" s="22" t="s">
        <v>112</v>
      </c>
      <c r="G701" s="22" t="s">
        <v>115</v>
      </c>
    </row>
    <row r="702" spans="3:7">
      <c r="C702" s="137">
        <v>44819</v>
      </c>
      <c r="D702" s="22" t="s">
        <v>107</v>
      </c>
      <c r="E702" s="22">
        <v>7</v>
      </c>
      <c r="F702" s="22" t="s">
        <v>6</v>
      </c>
      <c r="G702" s="22" t="s">
        <v>109</v>
      </c>
    </row>
    <row r="703" spans="3:7">
      <c r="C703" s="137">
        <v>44221</v>
      </c>
      <c r="D703" s="22" t="s">
        <v>117</v>
      </c>
      <c r="E703" s="22">
        <v>12</v>
      </c>
      <c r="F703" s="22" t="s">
        <v>112</v>
      </c>
      <c r="G703" s="22" t="s">
        <v>111</v>
      </c>
    </row>
    <row r="704" spans="3:7">
      <c r="C704" s="137">
        <v>44888</v>
      </c>
      <c r="D704" s="22" t="s">
        <v>107</v>
      </c>
      <c r="E704" s="22">
        <v>17</v>
      </c>
      <c r="F704" s="22" t="s">
        <v>114</v>
      </c>
      <c r="G704" s="22" t="s">
        <v>105</v>
      </c>
    </row>
    <row r="705" spans="3:7">
      <c r="C705" s="137">
        <v>43934</v>
      </c>
      <c r="D705" s="22" t="s">
        <v>119</v>
      </c>
      <c r="E705" s="22">
        <v>11</v>
      </c>
      <c r="F705" s="22" t="s">
        <v>112</v>
      </c>
      <c r="G705" s="22" t="s">
        <v>105</v>
      </c>
    </row>
    <row r="706" spans="3:7">
      <c r="C706" s="137">
        <v>44817</v>
      </c>
      <c r="D706" s="22" t="s">
        <v>119</v>
      </c>
      <c r="E706" s="22">
        <v>46</v>
      </c>
      <c r="F706" s="22" t="s">
        <v>9</v>
      </c>
      <c r="G706" s="22" t="s">
        <v>106</v>
      </c>
    </row>
    <row r="707" spans="3:7">
      <c r="C707" s="137">
        <v>44468</v>
      </c>
      <c r="D707" s="22" t="s">
        <v>116</v>
      </c>
      <c r="E707" s="22">
        <v>175</v>
      </c>
      <c r="F707" s="22" t="s">
        <v>9</v>
      </c>
      <c r="G707" s="22" t="s">
        <v>115</v>
      </c>
    </row>
    <row r="708" spans="3:7">
      <c r="C708" s="137">
        <v>44862</v>
      </c>
      <c r="D708" s="22" t="s">
        <v>118</v>
      </c>
      <c r="E708" s="22">
        <v>13</v>
      </c>
      <c r="F708" s="22" t="s">
        <v>110</v>
      </c>
      <c r="G708" s="22" t="s">
        <v>113</v>
      </c>
    </row>
    <row r="709" spans="3:7">
      <c r="C709" s="137">
        <v>44092</v>
      </c>
      <c r="D709" s="22" t="s">
        <v>117</v>
      </c>
      <c r="E709" s="22">
        <v>5</v>
      </c>
      <c r="F709" s="22" t="s">
        <v>9</v>
      </c>
      <c r="G709" s="22" t="s">
        <v>113</v>
      </c>
    </row>
    <row r="710" spans="3:7">
      <c r="C710" s="137">
        <v>44386</v>
      </c>
      <c r="D710" s="22" t="s">
        <v>117</v>
      </c>
      <c r="E710" s="22">
        <v>4</v>
      </c>
      <c r="F710" s="22" t="s">
        <v>6</v>
      </c>
      <c r="G710" s="22" t="s">
        <v>115</v>
      </c>
    </row>
    <row r="711" spans="3:7">
      <c r="C711" s="137">
        <v>43982</v>
      </c>
      <c r="D711" s="22" t="s">
        <v>119</v>
      </c>
      <c r="E711" s="22">
        <v>4</v>
      </c>
      <c r="F711" s="22" t="s">
        <v>112</v>
      </c>
      <c r="G711" s="22" t="s">
        <v>109</v>
      </c>
    </row>
    <row r="712" spans="3:7">
      <c r="C712" s="137">
        <v>44671</v>
      </c>
      <c r="D712" s="22" t="s">
        <v>117</v>
      </c>
      <c r="E712" s="22">
        <v>5</v>
      </c>
      <c r="F712" s="22" t="s">
        <v>112</v>
      </c>
      <c r="G712" s="22" t="s">
        <v>105</v>
      </c>
    </row>
    <row r="713" spans="3:7">
      <c r="C713" s="137">
        <v>44741</v>
      </c>
      <c r="D713" s="22" t="s">
        <v>118</v>
      </c>
      <c r="E713" s="22">
        <v>35</v>
      </c>
      <c r="F713" s="22" t="s">
        <v>9</v>
      </c>
      <c r="G713" s="22" t="s">
        <v>105</v>
      </c>
    </row>
    <row r="714" spans="3:7">
      <c r="C714" s="137">
        <v>43950</v>
      </c>
      <c r="D714" s="22" t="s">
        <v>119</v>
      </c>
      <c r="E714" s="22">
        <v>6</v>
      </c>
      <c r="F714" s="22" t="s">
        <v>114</v>
      </c>
      <c r="G714" s="22" t="s">
        <v>113</v>
      </c>
    </row>
    <row r="715" spans="3:7">
      <c r="C715" s="137">
        <v>44341</v>
      </c>
      <c r="D715" s="22" t="s">
        <v>118</v>
      </c>
      <c r="E715" s="22">
        <v>4</v>
      </c>
      <c r="F715" s="22" t="s">
        <v>6</v>
      </c>
      <c r="G715" s="22" t="s">
        <v>111</v>
      </c>
    </row>
    <row r="716" spans="3:7">
      <c r="C716" s="137">
        <v>44785</v>
      </c>
      <c r="D716" s="22" t="s">
        <v>118</v>
      </c>
      <c r="E716" s="22">
        <v>44</v>
      </c>
      <c r="F716" s="22" t="s">
        <v>110</v>
      </c>
      <c r="G716" s="22" t="s">
        <v>115</v>
      </c>
    </row>
    <row r="717" spans="3:7">
      <c r="C717" s="137">
        <v>44086</v>
      </c>
      <c r="D717" s="22" t="s">
        <v>118</v>
      </c>
      <c r="E717" s="22">
        <v>75</v>
      </c>
      <c r="F717" s="22" t="s">
        <v>6</v>
      </c>
      <c r="G717" s="22" t="s">
        <v>106</v>
      </c>
    </row>
    <row r="718" spans="3:7">
      <c r="C718" s="137">
        <v>43893</v>
      </c>
      <c r="D718" s="22" t="s">
        <v>119</v>
      </c>
      <c r="E718" s="22">
        <v>9</v>
      </c>
      <c r="F718" s="22" t="s">
        <v>110</v>
      </c>
      <c r="G718" s="22" t="s">
        <v>108</v>
      </c>
    </row>
    <row r="719" spans="3:7">
      <c r="C719" s="137">
        <v>44712</v>
      </c>
      <c r="D719" s="22" t="s">
        <v>107</v>
      </c>
      <c r="E719" s="22">
        <v>300</v>
      </c>
      <c r="F719" s="22" t="s">
        <v>6</v>
      </c>
      <c r="G719" s="22" t="s">
        <v>108</v>
      </c>
    </row>
    <row r="720" spans="3:7">
      <c r="C720" s="137">
        <v>44472</v>
      </c>
      <c r="D720" s="22" t="s">
        <v>119</v>
      </c>
      <c r="E720" s="22">
        <v>35</v>
      </c>
      <c r="F720" s="22" t="s">
        <v>110</v>
      </c>
      <c r="G720" s="22" t="s">
        <v>106</v>
      </c>
    </row>
    <row r="721" spans="3:7">
      <c r="C721" s="137">
        <v>44729</v>
      </c>
      <c r="D721" s="22" t="s">
        <v>107</v>
      </c>
      <c r="E721" s="22">
        <v>7</v>
      </c>
      <c r="F721" s="22" t="s">
        <v>110</v>
      </c>
      <c r="G721" s="22" t="s">
        <v>113</v>
      </c>
    </row>
    <row r="722" spans="3:7">
      <c r="C722" s="137">
        <v>44131</v>
      </c>
      <c r="D722" s="22" t="s">
        <v>119</v>
      </c>
      <c r="E722" s="22">
        <v>1</v>
      </c>
      <c r="F722" s="22" t="s">
        <v>112</v>
      </c>
      <c r="G722" s="22" t="s">
        <v>113</v>
      </c>
    </row>
    <row r="723" spans="3:7">
      <c r="C723" s="137">
        <v>44080</v>
      </c>
      <c r="D723" s="22" t="s">
        <v>117</v>
      </c>
      <c r="E723" s="22">
        <v>7</v>
      </c>
      <c r="F723" s="22" t="s">
        <v>9</v>
      </c>
      <c r="G723" s="22" t="s">
        <v>106</v>
      </c>
    </row>
    <row r="724" spans="3:7">
      <c r="C724" s="137">
        <v>44128</v>
      </c>
      <c r="D724" s="22" t="s">
        <v>117</v>
      </c>
      <c r="E724" s="22">
        <v>44</v>
      </c>
      <c r="F724" s="22" t="s">
        <v>9</v>
      </c>
      <c r="G724" s="22" t="s">
        <v>115</v>
      </c>
    </row>
    <row r="725" spans="3:7">
      <c r="C725" s="137">
        <v>44027</v>
      </c>
      <c r="D725" s="22" t="s">
        <v>118</v>
      </c>
      <c r="E725" s="22">
        <v>350</v>
      </c>
      <c r="F725" s="22" t="s">
        <v>6</v>
      </c>
      <c r="G725" s="22" t="s">
        <v>111</v>
      </c>
    </row>
    <row r="726" spans="3:7">
      <c r="C726" s="137">
        <v>44360</v>
      </c>
      <c r="D726" s="22" t="s">
        <v>119</v>
      </c>
      <c r="E726" s="22">
        <v>27</v>
      </c>
      <c r="F726" s="22" t="s">
        <v>9</v>
      </c>
      <c r="G726" s="22" t="s">
        <v>113</v>
      </c>
    </row>
    <row r="727" spans="3:7">
      <c r="C727" s="137">
        <v>44191</v>
      </c>
      <c r="D727" s="22" t="s">
        <v>118</v>
      </c>
      <c r="E727" s="22">
        <v>30</v>
      </c>
      <c r="F727" s="22" t="s">
        <v>112</v>
      </c>
      <c r="G727" s="22" t="s">
        <v>115</v>
      </c>
    </row>
    <row r="728" spans="3:7">
      <c r="C728" s="137">
        <v>44300</v>
      </c>
      <c r="D728" s="22" t="s">
        <v>118</v>
      </c>
      <c r="E728" s="22">
        <v>125</v>
      </c>
      <c r="F728" s="22" t="s">
        <v>114</v>
      </c>
      <c r="G728" s="22" t="s">
        <v>108</v>
      </c>
    </row>
    <row r="729" spans="3:7">
      <c r="C729" s="137">
        <v>44926</v>
      </c>
      <c r="D729" s="22" t="s">
        <v>107</v>
      </c>
      <c r="E729" s="22">
        <v>275</v>
      </c>
      <c r="F729" s="22" t="s">
        <v>114</v>
      </c>
      <c r="G729" s="22" t="s">
        <v>108</v>
      </c>
    </row>
    <row r="730" spans="3:7">
      <c r="C730" s="137">
        <v>44396</v>
      </c>
      <c r="D730" s="22" t="s">
        <v>117</v>
      </c>
      <c r="E730" s="22">
        <v>3</v>
      </c>
      <c r="F730" s="22" t="s">
        <v>110</v>
      </c>
      <c r="G730" s="22" t="s">
        <v>109</v>
      </c>
    </row>
    <row r="731" spans="3:7">
      <c r="C731" s="137">
        <v>44327</v>
      </c>
      <c r="D731" s="22" t="s">
        <v>119</v>
      </c>
      <c r="E731" s="22">
        <v>250</v>
      </c>
      <c r="F731" s="22" t="s">
        <v>110</v>
      </c>
      <c r="G731" s="22" t="s">
        <v>105</v>
      </c>
    </row>
    <row r="732" spans="3:7">
      <c r="C732" s="137">
        <v>44050</v>
      </c>
      <c r="D732" s="22" t="s">
        <v>119</v>
      </c>
      <c r="E732" s="22">
        <v>14</v>
      </c>
      <c r="F732" s="22" t="s">
        <v>110</v>
      </c>
      <c r="G732" s="22" t="s">
        <v>111</v>
      </c>
    </row>
    <row r="733" spans="3:7">
      <c r="C733" s="137">
        <v>44635</v>
      </c>
      <c r="D733" s="22" t="s">
        <v>119</v>
      </c>
      <c r="E733" s="22">
        <v>8</v>
      </c>
      <c r="F733" s="22" t="s">
        <v>114</v>
      </c>
      <c r="G733" s="22" t="s">
        <v>109</v>
      </c>
    </row>
    <row r="734" spans="3:7">
      <c r="C734" s="137">
        <v>44755</v>
      </c>
      <c r="D734" s="22" t="s">
        <v>119</v>
      </c>
      <c r="E734" s="22">
        <v>350</v>
      </c>
      <c r="F734" s="22" t="s">
        <v>9</v>
      </c>
      <c r="G734" s="22" t="s">
        <v>111</v>
      </c>
    </row>
    <row r="735" spans="3:7">
      <c r="C735" s="137">
        <v>44072</v>
      </c>
      <c r="D735" s="22" t="s">
        <v>107</v>
      </c>
      <c r="E735" s="22">
        <v>14</v>
      </c>
      <c r="F735" s="22" t="s">
        <v>110</v>
      </c>
      <c r="G735" s="22" t="s">
        <v>111</v>
      </c>
    </row>
    <row r="736" spans="3:7">
      <c r="C736" s="137">
        <v>44124</v>
      </c>
      <c r="D736" s="22" t="s">
        <v>118</v>
      </c>
      <c r="E736" s="22">
        <v>49</v>
      </c>
      <c r="F736" s="22" t="s">
        <v>6</v>
      </c>
      <c r="G736" s="22" t="s">
        <v>108</v>
      </c>
    </row>
    <row r="737" spans="3:7">
      <c r="C737" s="137">
        <v>44707</v>
      </c>
      <c r="D737" s="22" t="s">
        <v>118</v>
      </c>
      <c r="E737" s="22">
        <v>525</v>
      </c>
      <c r="F737" s="22" t="s">
        <v>114</v>
      </c>
      <c r="G737" s="22" t="s">
        <v>111</v>
      </c>
    </row>
    <row r="738" spans="3:7">
      <c r="C738" s="137">
        <v>44128</v>
      </c>
      <c r="D738" s="22" t="s">
        <v>118</v>
      </c>
      <c r="E738" s="22">
        <v>175</v>
      </c>
      <c r="F738" s="22" t="s">
        <v>114</v>
      </c>
      <c r="G738" s="22" t="s">
        <v>105</v>
      </c>
    </row>
    <row r="739" spans="3:7">
      <c r="C739" s="137">
        <v>44147</v>
      </c>
      <c r="D739" s="22" t="s">
        <v>117</v>
      </c>
      <c r="E739" s="22">
        <v>125</v>
      </c>
      <c r="F739" s="22" t="s">
        <v>112</v>
      </c>
      <c r="G739" s="22" t="s">
        <v>106</v>
      </c>
    </row>
    <row r="740" spans="3:7">
      <c r="C740" s="137">
        <v>44486</v>
      </c>
      <c r="D740" s="22" t="s">
        <v>116</v>
      </c>
      <c r="E740" s="22">
        <v>9</v>
      </c>
      <c r="F740" s="22" t="s">
        <v>112</v>
      </c>
      <c r="G740" s="22" t="s">
        <v>115</v>
      </c>
    </row>
    <row r="741" spans="3:7">
      <c r="C741" s="137">
        <v>44440</v>
      </c>
      <c r="D741" s="22" t="s">
        <v>119</v>
      </c>
      <c r="E741" s="22">
        <v>550</v>
      </c>
      <c r="F741" s="22" t="s">
        <v>110</v>
      </c>
      <c r="G741" s="22" t="s">
        <v>113</v>
      </c>
    </row>
    <row r="742" spans="3:7">
      <c r="C742" s="137">
        <v>44866</v>
      </c>
      <c r="D742" s="22" t="s">
        <v>118</v>
      </c>
      <c r="E742" s="22">
        <v>325</v>
      </c>
      <c r="F742" s="22" t="s">
        <v>112</v>
      </c>
      <c r="G742" s="22" t="s">
        <v>105</v>
      </c>
    </row>
    <row r="743" spans="3:7">
      <c r="C743" s="137">
        <v>44732</v>
      </c>
      <c r="D743" s="22" t="s">
        <v>117</v>
      </c>
      <c r="E743" s="22">
        <v>5</v>
      </c>
      <c r="F743" s="22" t="s">
        <v>112</v>
      </c>
      <c r="G743" s="22" t="s">
        <v>106</v>
      </c>
    </row>
    <row r="744" spans="3:7">
      <c r="C744" s="137">
        <v>44071</v>
      </c>
      <c r="D744" s="22" t="s">
        <v>117</v>
      </c>
      <c r="E744" s="22">
        <v>9</v>
      </c>
      <c r="F744" s="22" t="s">
        <v>9</v>
      </c>
      <c r="G744" s="22" t="s">
        <v>111</v>
      </c>
    </row>
    <row r="745" spans="3:7">
      <c r="C745" s="137">
        <v>44124</v>
      </c>
      <c r="D745" s="22" t="s">
        <v>119</v>
      </c>
      <c r="E745" s="22">
        <v>8</v>
      </c>
      <c r="F745" s="22" t="s">
        <v>114</v>
      </c>
      <c r="G745" s="22" t="s">
        <v>109</v>
      </c>
    </row>
    <row r="746" spans="3:7">
      <c r="C746" s="137">
        <v>44711</v>
      </c>
      <c r="D746" s="22" t="s">
        <v>117</v>
      </c>
      <c r="E746" s="22">
        <v>75</v>
      </c>
      <c r="F746" s="22" t="s">
        <v>110</v>
      </c>
      <c r="G746" s="22" t="s">
        <v>105</v>
      </c>
    </row>
    <row r="747" spans="3:7">
      <c r="C747" s="137">
        <v>43940</v>
      </c>
      <c r="D747" s="22" t="s">
        <v>119</v>
      </c>
      <c r="E747" s="22">
        <v>23</v>
      </c>
      <c r="F747" s="22" t="s">
        <v>6</v>
      </c>
      <c r="G747" s="22" t="s">
        <v>106</v>
      </c>
    </row>
    <row r="748" spans="3:7">
      <c r="C748" s="137">
        <v>44652</v>
      </c>
      <c r="D748" s="22" t="s">
        <v>119</v>
      </c>
      <c r="E748" s="22">
        <v>21</v>
      </c>
      <c r="F748" s="22" t="s">
        <v>110</v>
      </c>
      <c r="G748" s="22" t="s">
        <v>113</v>
      </c>
    </row>
    <row r="749" spans="3:7">
      <c r="C749" s="137">
        <v>44574</v>
      </c>
      <c r="D749" s="22" t="s">
        <v>118</v>
      </c>
      <c r="E749" s="22">
        <v>30</v>
      </c>
      <c r="F749" s="22" t="s">
        <v>112</v>
      </c>
      <c r="G749" s="22" t="s">
        <v>115</v>
      </c>
    </row>
    <row r="750" spans="3:7">
      <c r="C750" s="137">
        <v>44914</v>
      </c>
      <c r="D750" s="22" t="s">
        <v>116</v>
      </c>
      <c r="E750" s="22">
        <v>250</v>
      </c>
      <c r="F750" s="22" t="s">
        <v>112</v>
      </c>
      <c r="G750" s="22" t="s">
        <v>105</v>
      </c>
    </row>
    <row r="751" spans="3:7">
      <c r="C751" s="137">
        <v>44313</v>
      </c>
      <c r="D751" s="22" t="s">
        <v>116</v>
      </c>
      <c r="E751" s="22">
        <v>4</v>
      </c>
      <c r="F751" s="22" t="s">
        <v>110</v>
      </c>
      <c r="G751" s="22" t="s">
        <v>111</v>
      </c>
    </row>
    <row r="752" spans="3:7">
      <c r="C752" s="137">
        <v>43884</v>
      </c>
      <c r="D752" s="22" t="s">
        <v>118</v>
      </c>
      <c r="E752" s="22">
        <v>48</v>
      </c>
      <c r="F752" s="22" t="s">
        <v>114</v>
      </c>
      <c r="G752" s="22" t="s">
        <v>108</v>
      </c>
    </row>
    <row r="753" spans="3:7">
      <c r="C753" s="137">
        <v>44065</v>
      </c>
      <c r="D753" s="22" t="s">
        <v>116</v>
      </c>
      <c r="E753" s="22">
        <v>425</v>
      </c>
      <c r="F753" s="22" t="s">
        <v>114</v>
      </c>
      <c r="G753" s="22" t="s">
        <v>111</v>
      </c>
    </row>
    <row r="754" spans="3:7">
      <c r="C754" s="137">
        <v>44921</v>
      </c>
      <c r="D754" s="22" t="s">
        <v>117</v>
      </c>
      <c r="E754" s="22">
        <v>35</v>
      </c>
      <c r="F754" s="22" t="s">
        <v>114</v>
      </c>
      <c r="G754" s="22" t="s">
        <v>109</v>
      </c>
    </row>
    <row r="755" spans="3:7">
      <c r="C755" s="137">
        <v>44251</v>
      </c>
      <c r="D755" s="22" t="s">
        <v>117</v>
      </c>
      <c r="E755" s="22">
        <v>400</v>
      </c>
      <c r="F755" s="22" t="s">
        <v>9</v>
      </c>
      <c r="G755" s="22" t="s">
        <v>105</v>
      </c>
    </row>
    <row r="756" spans="3:7">
      <c r="C756" s="137">
        <v>44494</v>
      </c>
      <c r="D756" s="22" t="s">
        <v>119</v>
      </c>
      <c r="E756" s="22">
        <v>25</v>
      </c>
      <c r="F756" s="22" t="s">
        <v>112</v>
      </c>
      <c r="G756" s="22" t="s">
        <v>115</v>
      </c>
    </row>
    <row r="757" spans="3:7">
      <c r="C757" s="137">
        <v>44124</v>
      </c>
      <c r="D757" s="22" t="s">
        <v>119</v>
      </c>
      <c r="E757" s="22">
        <v>150</v>
      </c>
      <c r="F757" s="22" t="s">
        <v>114</v>
      </c>
      <c r="G757" s="22" t="s">
        <v>106</v>
      </c>
    </row>
    <row r="758" spans="3:7">
      <c r="C758" s="137">
        <v>44502</v>
      </c>
      <c r="D758" s="22" t="s">
        <v>107</v>
      </c>
      <c r="E758" s="22">
        <v>10</v>
      </c>
      <c r="F758" s="22" t="s">
        <v>114</v>
      </c>
      <c r="G758" s="22" t="s">
        <v>111</v>
      </c>
    </row>
    <row r="759" spans="3:7">
      <c r="C759" s="137">
        <v>44117</v>
      </c>
      <c r="D759" s="22" t="s">
        <v>119</v>
      </c>
      <c r="E759" s="22">
        <v>19</v>
      </c>
      <c r="F759" s="22" t="s">
        <v>9</v>
      </c>
      <c r="G759" s="22" t="s">
        <v>108</v>
      </c>
    </row>
    <row r="760" spans="3:7">
      <c r="C760" s="137">
        <v>44783</v>
      </c>
      <c r="D760" s="22" t="s">
        <v>117</v>
      </c>
      <c r="E760" s="22">
        <v>100</v>
      </c>
      <c r="F760" s="22" t="s">
        <v>9</v>
      </c>
      <c r="G760" s="22" t="s">
        <v>105</v>
      </c>
    </row>
    <row r="761" spans="3:7">
      <c r="C761" s="137">
        <v>43859</v>
      </c>
      <c r="D761" s="22" t="s">
        <v>116</v>
      </c>
      <c r="E761" s="22">
        <v>4</v>
      </c>
      <c r="F761" s="22" t="s">
        <v>6</v>
      </c>
      <c r="G761" s="22" t="s">
        <v>111</v>
      </c>
    </row>
    <row r="762" spans="3:7">
      <c r="C762" s="137">
        <v>44406</v>
      </c>
      <c r="D762" s="22" t="s">
        <v>117</v>
      </c>
      <c r="E762" s="22">
        <v>50</v>
      </c>
      <c r="F762" s="22" t="s">
        <v>6</v>
      </c>
      <c r="G762" s="22" t="s">
        <v>113</v>
      </c>
    </row>
    <row r="763" spans="3:7">
      <c r="C763" s="137">
        <v>44012</v>
      </c>
      <c r="D763" s="22" t="s">
        <v>119</v>
      </c>
      <c r="E763" s="22">
        <v>9</v>
      </c>
      <c r="F763" s="22" t="s">
        <v>110</v>
      </c>
      <c r="G763" s="22" t="s">
        <v>108</v>
      </c>
    </row>
    <row r="764" spans="3:7">
      <c r="C764" s="137">
        <v>44414</v>
      </c>
      <c r="D764" s="22" t="s">
        <v>119</v>
      </c>
      <c r="E764" s="22">
        <v>22</v>
      </c>
      <c r="F764" s="22" t="s">
        <v>9</v>
      </c>
      <c r="G764" s="22" t="s">
        <v>109</v>
      </c>
    </row>
    <row r="765" spans="3:7">
      <c r="C765" s="137">
        <v>43908</v>
      </c>
      <c r="D765" s="22" t="s">
        <v>119</v>
      </c>
      <c r="E765" s="22">
        <v>1</v>
      </c>
      <c r="F765" s="22" t="s">
        <v>9</v>
      </c>
      <c r="G765" s="22" t="s">
        <v>108</v>
      </c>
    </row>
    <row r="766" spans="3:7">
      <c r="C766" s="137">
        <v>43913</v>
      </c>
      <c r="D766" s="22" t="s">
        <v>118</v>
      </c>
      <c r="E766" s="22">
        <v>3</v>
      </c>
      <c r="F766" s="22" t="s">
        <v>112</v>
      </c>
      <c r="G766" s="22" t="s">
        <v>105</v>
      </c>
    </row>
    <row r="767" spans="3:7">
      <c r="C767" s="137">
        <v>44334</v>
      </c>
      <c r="D767" s="22" t="s">
        <v>119</v>
      </c>
      <c r="E767" s="22">
        <v>400</v>
      </c>
      <c r="F767" s="22" t="s">
        <v>114</v>
      </c>
      <c r="G767" s="22" t="s">
        <v>115</v>
      </c>
    </row>
    <row r="768" spans="3:7">
      <c r="C768" s="137">
        <v>43897</v>
      </c>
      <c r="D768" s="22" t="s">
        <v>119</v>
      </c>
      <c r="E768" s="22">
        <v>500</v>
      </c>
      <c r="F768" s="22" t="s">
        <v>110</v>
      </c>
      <c r="G768" s="22" t="s">
        <v>106</v>
      </c>
    </row>
    <row r="769" spans="3:7">
      <c r="C769" s="137">
        <v>43844</v>
      </c>
      <c r="D769" s="22" t="s">
        <v>117</v>
      </c>
      <c r="E769" s="22">
        <v>275</v>
      </c>
      <c r="F769" s="22" t="s">
        <v>6</v>
      </c>
      <c r="G769" s="22" t="s">
        <v>113</v>
      </c>
    </row>
    <row r="770" spans="3:7">
      <c r="C770" s="137">
        <v>44426</v>
      </c>
      <c r="D770" s="22" t="s">
        <v>117</v>
      </c>
      <c r="E770" s="22">
        <v>2</v>
      </c>
      <c r="F770" s="22" t="s">
        <v>110</v>
      </c>
      <c r="G770" s="22" t="s">
        <v>111</v>
      </c>
    </row>
    <row r="771" spans="3:7">
      <c r="C771" s="137">
        <v>44095</v>
      </c>
      <c r="D771" s="22" t="s">
        <v>119</v>
      </c>
      <c r="E771" s="22">
        <v>43</v>
      </c>
      <c r="F771" s="22" t="s">
        <v>6</v>
      </c>
      <c r="G771" s="22" t="s">
        <v>109</v>
      </c>
    </row>
    <row r="772" spans="3:7">
      <c r="C772" s="137">
        <v>44091</v>
      </c>
      <c r="D772" s="22" t="s">
        <v>107</v>
      </c>
      <c r="E772" s="22">
        <v>225</v>
      </c>
      <c r="F772" s="22" t="s">
        <v>9</v>
      </c>
      <c r="G772" s="22" t="s">
        <v>105</v>
      </c>
    </row>
    <row r="773" spans="3:7">
      <c r="C773" s="137">
        <v>44473</v>
      </c>
      <c r="D773" s="22" t="s">
        <v>116</v>
      </c>
      <c r="E773" s="22">
        <v>13</v>
      </c>
      <c r="F773" s="22" t="s">
        <v>110</v>
      </c>
      <c r="G773" s="22" t="s">
        <v>105</v>
      </c>
    </row>
    <row r="774" spans="3:7">
      <c r="C774" s="137">
        <v>44787</v>
      </c>
      <c r="D774" s="22" t="s">
        <v>116</v>
      </c>
      <c r="E774" s="22">
        <v>4</v>
      </c>
      <c r="F774" s="22" t="s">
        <v>110</v>
      </c>
      <c r="G774" s="22" t="s">
        <v>113</v>
      </c>
    </row>
    <row r="775" spans="3:7">
      <c r="C775" s="137">
        <v>44123</v>
      </c>
      <c r="D775" s="22" t="s">
        <v>118</v>
      </c>
      <c r="E775" s="22">
        <v>425</v>
      </c>
      <c r="F775" s="22" t="s">
        <v>112</v>
      </c>
      <c r="G775" s="22" t="s">
        <v>106</v>
      </c>
    </row>
    <row r="776" spans="3:7">
      <c r="C776" s="137">
        <v>44194</v>
      </c>
      <c r="D776" s="22" t="s">
        <v>117</v>
      </c>
      <c r="E776" s="22">
        <v>1</v>
      </c>
      <c r="F776" s="22" t="s">
        <v>9</v>
      </c>
      <c r="G776" s="22" t="s">
        <v>113</v>
      </c>
    </row>
    <row r="777" spans="3:7">
      <c r="C777" s="137">
        <v>44021</v>
      </c>
      <c r="D777" s="22" t="s">
        <v>117</v>
      </c>
      <c r="E777" s="22">
        <v>1</v>
      </c>
      <c r="F777" s="22" t="s">
        <v>112</v>
      </c>
      <c r="G777" s="22" t="s">
        <v>105</v>
      </c>
    </row>
    <row r="778" spans="3:7">
      <c r="C778" s="137">
        <v>43845</v>
      </c>
      <c r="D778" s="22" t="s">
        <v>119</v>
      </c>
      <c r="E778" s="22">
        <v>525</v>
      </c>
      <c r="F778" s="22" t="s">
        <v>110</v>
      </c>
      <c r="G778" s="22" t="s">
        <v>108</v>
      </c>
    </row>
    <row r="779" spans="3:7">
      <c r="C779" s="137">
        <v>44321</v>
      </c>
      <c r="D779" s="22" t="s">
        <v>118</v>
      </c>
      <c r="E779" s="22">
        <v>400</v>
      </c>
      <c r="F779" s="22" t="s">
        <v>9</v>
      </c>
      <c r="G779" s="22" t="s">
        <v>109</v>
      </c>
    </row>
    <row r="780" spans="3:7">
      <c r="C780" s="137">
        <v>44391</v>
      </c>
      <c r="D780" s="22" t="s">
        <v>118</v>
      </c>
      <c r="E780" s="22">
        <v>9</v>
      </c>
      <c r="F780" s="22" t="s">
        <v>6</v>
      </c>
      <c r="G780" s="22" t="s">
        <v>105</v>
      </c>
    </row>
    <row r="781" spans="3:7">
      <c r="C781" s="137">
        <v>44117</v>
      </c>
      <c r="D781" s="22" t="s">
        <v>118</v>
      </c>
      <c r="E781" s="22">
        <v>125</v>
      </c>
      <c r="F781" s="22" t="s">
        <v>9</v>
      </c>
      <c r="G781" s="22" t="s">
        <v>113</v>
      </c>
    </row>
    <row r="782" spans="3:7">
      <c r="C782" s="137">
        <v>44290</v>
      </c>
      <c r="D782" s="22" t="s">
        <v>116</v>
      </c>
      <c r="E782" s="22">
        <v>3</v>
      </c>
      <c r="F782" s="22" t="s">
        <v>110</v>
      </c>
      <c r="G782" s="22" t="s">
        <v>108</v>
      </c>
    </row>
    <row r="783" spans="3:7">
      <c r="C783" s="137">
        <v>44236</v>
      </c>
      <c r="D783" s="22" t="s">
        <v>118</v>
      </c>
      <c r="E783" s="22">
        <v>36</v>
      </c>
      <c r="F783" s="22" t="s">
        <v>6</v>
      </c>
      <c r="G783" s="22" t="s">
        <v>109</v>
      </c>
    </row>
    <row r="784" spans="3:7">
      <c r="C784" s="137">
        <v>44387</v>
      </c>
      <c r="D784" s="22" t="s">
        <v>118</v>
      </c>
      <c r="E784" s="22">
        <v>475</v>
      </c>
      <c r="F784" s="22" t="s">
        <v>9</v>
      </c>
      <c r="G784" s="22" t="s">
        <v>111</v>
      </c>
    </row>
    <row r="785" spans="3:7">
      <c r="C785" s="137">
        <v>44899</v>
      </c>
      <c r="D785" s="22" t="s">
        <v>117</v>
      </c>
      <c r="E785" s="22">
        <v>29</v>
      </c>
      <c r="F785" s="22" t="s">
        <v>9</v>
      </c>
      <c r="G785" s="22" t="s">
        <v>113</v>
      </c>
    </row>
    <row r="786" spans="3:7">
      <c r="C786" s="137">
        <v>44012</v>
      </c>
      <c r="D786" s="22" t="s">
        <v>119</v>
      </c>
      <c r="E786" s="22">
        <v>8</v>
      </c>
      <c r="F786" s="22" t="s">
        <v>110</v>
      </c>
      <c r="G786" s="22" t="s">
        <v>105</v>
      </c>
    </row>
    <row r="787" spans="3:7">
      <c r="C787" s="137">
        <v>44553</v>
      </c>
      <c r="D787" s="22" t="s">
        <v>107</v>
      </c>
      <c r="E787" s="22">
        <v>16</v>
      </c>
      <c r="F787" s="22" t="s">
        <v>110</v>
      </c>
      <c r="G787" s="22" t="s">
        <v>106</v>
      </c>
    </row>
    <row r="788" spans="3:7">
      <c r="C788" s="137">
        <v>44296</v>
      </c>
      <c r="D788" s="22" t="s">
        <v>119</v>
      </c>
      <c r="E788" s="22">
        <v>4</v>
      </c>
      <c r="F788" s="22" t="s">
        <v>114</v>
      </c>
      <c r="G788" s="22" t="s">
        <v>113</v>
      </c>
    </row>
    <row r="789" spans="3:7">
      <c r="C789" s="137">
        <v>44791</v>
      </c>
      <c r="D789" s="22" t="s">
        <v>116</v>
      </c>
      <c r="E789" s="22">
        <v>100</v>
      </c>
      <c r="F789" s="22" t="s">
        <v>110</v>
      </c>
      <c r="G789" s="22" t="s">
        <v>109</v>
      </c>
    </row>
    <row r="790" spans="3:7">
      <c r="C790" s="137">
        <v>44222</v>
      </c>
      <c r="D790" s="22" t="s">
        <v>118</v>
      </c>
      <c r="E790" s="22">
        <v>34</v>
      </c>
      <c r="F790" s="22" t="s">
        <v>114</v>
      </c>
      <c r="G790" s="22" t="s">
        <v>106</v>
      </c>
    </row>
    <row r="791" spans="3:7">
      <c r="C791" s="137">
        <v>44727</v>
      </c>
      <c r="D791" s="22" t="s">
        <v>119</v>
      </c>
      <c r="E791" s="22">
        <v>47</v>
      </c>
      <c r="F791" s="22" t="s">
        <v>112</v>
      </c>
      <c r="G791" s="22" t="s">
        <v>105</v>
      </c>
    </row>
    <row r="792" spans="3:7">
      <c r="C792" s="137">
        <v>44309</v>
      </c>
      <c r="D792" s="22" t="s">
        <v>117</v>
      </c>
      <c r="E792" s="22">
        <v>325</v>
      </c>
      <c r="F792" s="22" t="s">
        <v>112</v>
      </c>
      <c r="G792" s="22" t="s">
        <v>106</v>
      </c>
    </row>
    <row r="793" spans="3:7">
      <c r="C793" s="137">
        <v>44813</v>
      </c>
      <c r="D793" s="22" t="s">
        <v>117</v>
      </c>
      <c r="E793" s="22">
        <v>18</v>
      </c>
      <c r="F793" s="22" t="s">
        <v>110</v>
      </c>
      <c r="G793" s="22" t="s">
        <v>115</v>
      </c>
    </row>
    <row r="794" spans="3:7">
      <c r="C794" s="137">
        <v>44662</v>
      </c>
      <c r="D794" s="22" t="s">
        <v>119</v>
      </c>
      <c r="E794" s="22">
        <v>8</v>
      </c>
      <c r="F794" s="22" t="s">
        <v>112</v>
      </c>
      <c r="G794" s="22" t="s">
        <v>105</v>
      </c>
    </row>
    <row r="795" spans="3:7">
      <c r="C795" s="137">
        <v>44782</v>
      </c>
      <c r="D795" s="22" t="s">
        <v>116</v>
      </c>
      <c r="E795" s="22">
        <v>400</v>
      </c>
      <c r="F795" s="22" t="s">
        <v>112</v>
      </c>
      <c r="G795" s="22" t="s">
        <v>108</v>
      </c>
    </row>
    <row r="796" spans="3:7">
      <c r="C796" s="137">
        <v>44345</v>
      </c>
      <c r="D796" s="22" t="s">
        <v>119</v>
      </c>
      <c r="E796" s="22">
        <v>31</v>
      </c>
      <c r="F796" s="22" t="s">
        <v>110</v>
      </c>
      <c r="G796" s="22" t="s">
        <v>109</v>
      </c>
    </row>
    <row r="797" spans="3:7">
      <c r="C797" s="137">
        <v>44565</v>
      </c>
      <c r="D797" s="22" t="s">
        <v>117</v>
      </c>
      <c r="E797" s="22">
        <v>2</v>
      </c>
      <c r="F797" s="22" t="s">
        <v>110</v>
      </c>
      <c r="G797" s="22" t="s">
        <v>105</v>
      </c>
    </row>
    <row r="798" spans="3:7">
      <c r="C798" s="137">
        <v>43892</v>
      </c>
      <c r="D798" s="22" t="s">
        <v>119</v>
      </c>
      <c r="E798" s="22">
        <v>9</v>
      </c>
      <c r="F798" s="22" t="s">
        <v>110</v>
      </c>
      <c r="G798" s="22" t="s">
        <v>105</v>
      </c>
    </row>
    <row r="799" spans="3:7">
      <c r="C799" s="137">
        <v>43872</v>
      </c>
      <c r="D799" s="22" t="s">
        <v>117</v>
      </c>
      <c r="E799" s="22">
        <v>10</v>
      </c>
      <c r="F799" s="22" t="s">
        <v>110</v>
      </c>
      <c r="G799" s="22" t="s">
        <v>113</v>
      </c>
    </row>
    <row r="800" spans="3:7">
      <c r="C800" s="137">
        <v>44469</v>
      </c>
      <c r="D800" s="22" t="s">
        <v>119</v>
      </c>
      <c r="E800" s="22">
        <v>30</v>
      </c>
      <c r="F800" s="22" t="s">
        <v>112</v>
      </c>
      <c r="G800" s="22" t="s">
        <v>108</v>
      </c>
    </row>
    <row r="801" spans="3:7">
      <c r="C801" s="137">
        <v>44045</v>
      </c>
      <c r="D801" s="22" t="s">
        <v>107</v>
      </c>
      <c r="E801" s="22">
        <v>6</v>
      </c>
      <c r="F801" s="22" t="s">
        <v>9</v>
      </c>
      <c r="G801" s="22" t="s">
        <v>115</v>
      </c>
    </row>
    <row r="802" spans="3:7">
      <c r="C802" s="137">
        <v>44683</v>
      </c>
      <c r="D802" s="22" t="s">
        <v>118</v>
      </c>
      <c r="E802" s="22">
        <v>4</v>
      </c>
      <c r="F802" s="22" t="s">
        <v>114</v>
      </c>
      <c r="G802" s="22" t="s">
        <v>111</v>
      </c>
    </row>
    <row r="803" spans="3:7">
      <c r="C803" s="137">
        <v>44311</v>
      </c>
      <c r="D803" s="22" t="s">
        <v>116</v>
      </c>
      <c r="E803" s="22">
        <v>400</v>
      </c>
      <c r="F803" s="22" t="s">
        <v>114</v>
      </c>
      <c r="G803" s="22" t="s">
        <v>108</v>
      </c>
    </row>
    <row r="804" spans="3:7">
      <c r="C804" s="137">
        <v>44871</v>
      </c>
      <c r="D804" s="22" t="s">
        <v>117</v>
      </c>
      <c r="E804" s="22">
        <v>300</v>
      </c>
      <c r="F804" s="22" t="s">
        <v>112</v>
      </c>
      <c r="G804" s="22" t="s">
        <v>105</v>
      </c>
    </row>
    <row r="805" spans="3:7">
      <c r="C805" s="137">
        <v>44515</v>
      </c>
      <c r="D805" s="22" t="s">
        <v>119</v>
      </c>
      <c r="E805" s="22">
        <v>19</v>
      </c>
      <c r="F805" s="22" t="s">
        <v>110</v>
      </c>
      <c r="G805" s="22" t="s">
        <v>108</v>
      </c>
    </row>
    <row r="806" spans="3:7">
      <c r="C806" s="137">
        <v>44916</v>
      </c>
      <c r="D806" s="22" t="s">
        <v>107</v>
      </c>
      <c r="E806" s="22">
        <v>6</v>
      </c>
      <c r="F806" s="22" t="s">
        <v>110</v>
      </c>
      <c r="G806" s="22" t="s">
        <v>109</v>
      </c>
    </row>
    <row r="807" spans="3:7">
      <c r="C807" s="137">
        <v>44289</v>
      </c>
      <c r="D807" s="22" t="s">
        <v>117</v>
      </c>
      <c r="E807" s="22">
        <v>575</v>
      </c>
      <c r="F807" s="22" t="s">
        <v>114</v>
      </c>
      <c r="G807" s="22" t="s">
        <v>106</v>
      </c>
    </row>
    <row r="808" spans="3:7">
      <c r="C808" s="137">
        <v>44463</v>
      </c>
      <c r="D808" s="22" t="s">
        <v>116</v>
      </c>
      <c r="E808" s="22">
        <v>3</v>
      </c>
      <c r="F808" s="22" t="s">
        <v>110</v>
      </c>
      <c r="G808" s="22" t="s">
        <v>106</v>
      </c>
    </row>
    <row r="809" spans="3:7">
      <c r="C809" s="137">
        <v>43955</v>
      </c>
      <c r="D809" s="22" t="s">
        <v>119</v>
      </c>
      <c r="E809" s="22">
        <v>30</v>
      </c>
      <c r="F809" s="22" t="s">
        <v>6</v>
      </c>
      <c r="G809" s="22" t="s">
        <v>109</v>
      </c>
    </row>
    <row r="810" spans="3:7">
      <c r="C810" s="137">
        <v>44530</v>
      </c>
      <c r="D810" s="22" t="s">
        <v>119</v>
      </c>
      <c r="E810" s="22">
        <v>225</v>
      </c>
      <c r="F810" s="22" t="s">
        <v>6</v>
      </c>
      <c r="G810" s="22" t="s">
        <v>111</v>
      </c>
    </row>
    <row r="811" spans="3:7">
      <c r="C811" s="137">
        <v>44177</v>
      </c>
      <c r="D811" s="22" t="s">
        <v>119</v>
      </c>
      <c r="E811" s="22">
        <v>7</v>
      </c>
      <c r="F811" s="22" t="s">
        <v>9</v>
      </c>
      <c r="G811" s="22" t="s">
        <v>113</v>
      </c>
    </row>
    <row r="812" spans="3:7">
      <c r="C812" s="137">
        <v>44036</v>
      </c>
      <c r="D812" s="22" t="s">
        <v>107</v>
      </c>
      <c r="E812" s="22">
        <v>12</v>
      </c>
      <c r="F812" s="22" t="s">
        <v>9</v>
      </c>
      <c r="G812" s="22" t="s">
        <v>108</v>
      </c>
    </row>
    <row r="813" spans="3:7">
      <c r="C813" s="137">
        <v>44634</v>
      </c>
      <c r="D813" s="22" t="s">
        <v>118</v>
      </c>
      <c r="E813" s="22">
        <v>43</v>
      </c>
      <c r="F813" s="22" t="s">
        <v>112</v>
      </c>
      <c r="G813" s="22" t="s">
        <v>108</v>
      </c>
    </row>
    <row r="814" spans="3:7">
      <c r="C814" s="137">
        <v>44533</v>
      </c>
      <c r="D814" s="22" t="s">
        <v>118</v>
      </c>
      <c r="E814" s="22">
        <v>46</v>
      </c>
      <c r="F814" s="22" t="s">
        <v>112</v>
      </c>
      <c r="G814" s="22" t="s">
        <v>106</v>
      </c>
    </row>
    <row r="815" spans="3:7">
      <c r="C815" s="137">
        <v>44518</v>
      </c>
      <c r="D815" s="22" t="s">
        <v>116</v>
      </c>
      <c r="E815" s="22">
        <v>19</v>
      </c>
      <c r="F815" s="22" t="s">
        <v>110</v>
      </c>
      <c r="G815" s="22" t="s">
        <v>105</v>
      </c>
    </row>
    <row r="816" spans="3:7">
      <c r="C816" s="137">
        <v>43951</v>
      </c>
      <c r="D816" s="22" t="s">
        <v>119</v>
      </c>
      <c r="E816" s="22">
        <v>4</v>
      </c>
      <c r="F816" s="22" t="s">
        <v>6</v>
      </c>
      <c r="G816" s="22" t="s">
        <v>115</v>
      </c>
    </row>
    <row r="817" spans="3:7">
      <c r="C817" s="137">
        <v>44836</v>
      </c>
      <c r="D817" s="22" t="s">
        <v>118</v>
      </c>
      <c r="E817" s="22">
        <v>475</v>
      </c>
      <c r="F817" s="22" t="s">
        <v>112</v>
      </c>
      <c r="G817" s="22" t="s">
        <v>115</v>
      </c>
    </row>
    <row r="818" spans="3:7">
      <c r="C818" s="137">
        <v>44859</v>
      </c>
      <c r="D818" s="22" t="s">
        <v>117</v>
      </c>
      <c r="E818" s="22">
        <v>39</v>
      </c>
      <c r="F818" s="22" t="s">
        <v>112</v>
      </c>
      <c r="G818" s="22" t="s">
        <v>108</v>
      </c>
    </row>
    <row r="819" spans="3:7">
      <c r="C819" s="137">
        <v>44101</v>
      </c>
      <c r="D819" s="22" t="s">
        <v>117</v>
      </c>
      <c r="E819" s="22">
        <v>23</v>
      </c>
      <c r="F819" s="22" t="s">
        <v>112</v>
      </c>
      <c r="G819" s="22" t="s">
        <v>113</v>
      </c>
    </row>
    <row r="820" spans="3:7">
      <c r="C820" s="137">
        <v>44529</v>
      </c>
      <c r="D820" s="22" t="s">
        <v>119</v>
      </c>
      <c r="E820" s="22">
        <v>38</v>
      </c>
      <c r="F820" s="22" t="s">
        <v>6</v>
      </c>
      <c r="G820" s="22" t="s">
        <v>106</v>
      </c>
    </row>
    <row r="821" spans="3:7">
      <c r="C821" s="137">
        <v>43906</v>
      </c>
      <c r="D821" s="22" t="s">
        <v>119</v>
      </c>
      <c r="E821" s="22">
        <v>39</v>
      </c>
      <c r="F821" s="22" t="s">
        <v>114</v>
      </c>
      <c r="G821" s="22" t="s">
        <v>106</v>
      </c>
    </row>
    <row r="822" spans="3:7">
      <c r="C822" s="137">
        <v>44374</v>
      </c>
      <c r="D822" s="22" t="s">
        <v>107</v>
      </c>
      <c r="E822" s="22">
        <v>375</v>
      </c>
      <c r="F822" s="22" t="s">
        <v>114</v>
      </c>
      <c r="G822" s="22" t="s">
        <v>106</v>
      </c>
    </row>
    <row r="823" spans="3:7">
      <c r="C823" s="137">
        <v>43948</v>
      </c>
      <c r="D823" s="22" t="s">
        <v>118</v>
      </c>
      <c r="E823" s="22">
        <v>4</v>
      </c>
      <c r="F823" s="22" t="s">
        <v>9</v>
      </c>
      <c r="G823" s="22" t="s">
        <v>111</v>
      </c>
    </row>
    <row r="824" spans="3:7">
      <c r="C824" s="137">
        <v>44464</v>
      </c>
      <c r="D824" s="22" t="s">
        <v>119</v>
      </c>
      <c r="E824" s="22">
        <v>8</v>
      </c>
      <c r="F824" s="22" t="s">
        <v>9</v>
      </c>
      <c r="G824" s="22" t="s">
        <v>109</v>
      </c>
    </row>
    <row r="825" spans="3:7">
      <c r="C825" s="137">
        <v>44754</v>
      </c>
      <c r="D825" s="22" t="s">
        <v>116</v>
      </c>
      <c r="E825" s="22">
        <v>100</v>
      </c>
      <c r="F825" s="22" t="s">
        <v>9</v>
      </c>
      <c r="G825" s="22" t="s">
        <v>106</v>
      </c>
    </row>
    <row r="826" spans="3:7">
      <c r="C826" s="137">
        <v>44875</v>
      </c>
      <c r="D826" s="22" t="s">
        <v>117</v>
      </c>
      <c r="E826" s="22">
        <v>4</v>
      </c>
      <c r="F826" s="22" t="s">
        <v>112</v>
      </c>
      <c r="G826" s="22" t="s">
        <v>108</v>
      </c>
    </row>
    <row r="827" spans="3:7">
      <c r="C827" s="137">
        <v>44247</v>
      </c>
      <c r="D827" s="22" t="s">
        <v>107</v>
      </c>
      <c r="E827" s="22">
        <v>4</v>
      </c>
      <c r="F827" s="22" t="s">
        <v>110</v>
      </c>
      <c r="G827" s="22" t="s">
        <v>111</v>
      </c>
    </row>
    <row r="828" spans="3:7">
      <c r="C828" s="137">
        <v>43910</v>
      </c>
      <c r="D828" s="22" t="s">
        <v>107</v>
      </c>
      <c r="E828" s="22">
        <v>36</v>
      </c>
      <c r="F828" s="22" t="s">
        <v>6</v>
      </c>
      <c r="G828" s="22" t="s">
        <v>113</v>
      </c>
    </row>
    <row r="829" spans="3:7">
      <c r="C829" s="137">
        <v>44302</v>
      </c>
      <c r="D829" s="22" t="s">
        <v>118</v>
      </c>
      <c r="E829" s="22">
        <v>275</v>
      </c>
      <c r="F829" s="22" t="s">
        <v>112</v>
      </c>
      <c r="G829" s="22" t="s">
        <v>111</v>
      </c>
    </row>
    <row r="830" spans="3:7">
      <c r="C830" s="137">
        <v>44037</v>
      </c>
      <c r="D830" s="22" t="s">
        <v>119</v>
      </c>
      <c r="E830" s="22">
        <v>37</v>
      </c>
      <c r="F830" s="22" t="s">
        <v>114</v>
      </c>
      <c r="G830" s="22" t="s">
        <v>108</v>
      </c>
    </row>
    <row r="831" spans="3:7">
      <c r="C831" s="137">
        <v>44584</v>
      </c>
      <c r="D831" s="22" t="s">
        <v>117</v>
      </c>
      <c r="E831" s="22">
        <v>34</v>
      </c>
      <c r="F831" s="22" t="s">
        <v>112</v>
      </c>
      <c r="G831" s="22" t="s">
        <v>106</v>
      </c>
    </row>
    <row r="832" spans="3:7">
      <c r="C832" s="137">
        <v>44421</v>
      </c>
      <c r="D832" s="22" t="s">
        <v>118</v>
      </c>
      <c r="E832" s="22">
        <v>7</v>
      </c>
      <c r="F832" s="22" t="s">
        <v>112</v>
      </c>
      <c r="G832" s="22" t="s">
        <v>109</v>
      </c>
    </row>
    <row r="833" spans="3:7">
      <c r="C833" s="137">
        <v>44185</v>
      </c>
      <c r="D833" s="22" t="s">
        <v>116</v>
      </c>
      <c r="E833" s="22">
        <v>475</v>
      </c>
      <c r="F833" s="22" t="s">
        <v>112</v>
      </c>
      <c r="G833" s="22" t="s">
        <v>113</v>
      </c>
    </row>
    <row r="834" spans="3:7">
      <c r="C834" s="137">
        <v>44914</v>
      </c>
      <c r="D834" s="22" t="s">
        <v>116</v>
      </c>
      <c r="E834" s="22">
        <v>2</v>
      </c>
      <c r="F834" s="22" t="s">
        <v>6</v>
      </c>
      <c r="G834" s="22" t="s">
        <v>109</v>
      </c>
    </row>
    <row r="835" spans="3:7">
      <c r="C835" s="137">
        <v>44062</v>
      </c>
      <c r="D835" s="22" t="s">
        <v>117</v>
      </c>
      <c r="E835" s="22">
        <v>6</v>
      </c>
      <c r="F835" s="22" t="s">
        <v>9</v>
      </c>
      <c r="G835" s="22" t="s">
        <v>109</v>
      </c>
    </row>
    <row r="836" spans="3:7">
      <c r="C836" s="137">
        <v>44568</v>
      </c>
      <c r="D836" s="22" t="s">
        <v>116</v>
      </c>
      <c r="E836" s="22">
        <v>18</v>
      </c>
      <c r="F836" s="22" t="s">
        <v>114</v>
      </c>
      <c r="G836" s="22" t="s">
        <v>105</v>
      </c>
    </row>
    <row r="837" spans="3:7">
      <c r="C837" s="137">
        <v>44072</v>
      </c>
      <c r="D837" s="22" t="s">
        <v>117</v>
      </c>
      <c r="E837" s="22">
        <v>275</v>
      </c>
      <c r="F837" s="22" t="s">
        <v>110</v>
      </c>
      <c r="G837" s="22" t="s">
        <v>113</v>
      </c>
    </row>
    <row r="838" spans="3:7">
      <c r="C838" s="137">
        <v>43922</v>
      </c>
      <c r="D838" s="22" t="s">
        <v>117</v>
      </c>
      <c r="E838" s="22">
        <v>7</v>
      </c>
      <c r="F838" s="22" t="s">
        <v>6</v>
      </c>
      <c r="G838" s="22" t="s">
        <v>111</v>
      </c>
    </row>
    <row r="839" spans="3:7">
      <c r="C839" s="137">
        <v>44068</v>
      </c>
      <c r="D839" s="22" t="s">
        <v>118</v>
      </c>
      <c r="E839" s="22">
        <v>200</v>
      </c>
      <c r="F839" s="22" t="s">
        <v>110</v>
      </c>
      <c r="G839" s="22" t="s">
        <v>115</v>
      </c>
    </row>
    <row r="840" spans="3:7">
      <c r="C840" s="137">
        <v>43988</v>
      </c>
      <c r="D840" s="22" t="s">
        <v>118</v>
      </c>
      <c r="E840" s="22">
        <v>75</v>
      </c>
      <c r="F840" s="22" t="s">
        <v>110</v>
      </c>
      <c r="G840" s="22" t="s">
        <v>113</v>
      </c>
    </row>
    <row r="841" spans="3:7">
      <c r="C841" s="137">
        <v>44518</v>
      </c>
      <c r="D841" s="22" t="s">
        <v>117</v>
      </c>
      <c r="E841" s="22">
        <v>550</v>
      </c>
      <c r="F841" s="22" t="s">
        <v>6</v>
      </c>
      <c r="G841" s="22" t="s">
        <v>111</v>
      </c>
    </row>
    <row r="842" spans="3:7">
      <c r="C842" s="137">
        <v>44063</v>
      </c>
      <c r="D842" s="22" t="s">
        <v>118</v>
      </c>
      <c r="E842" s="22">
        <v>5</v>
      </c>
      <c r="F842" s="22" t="s">
        <v>112</v>
      </c>
      <c r="G842" s="22" t="s">
        <v>108</v>
      </c>
    </row>
    <row r="843" spans="3:7">
      <c r="C843" s="137">
        <v>43960</v>
      </c>
      <c r="D843" s="22" t="s">
        <v>107</v>
      </c>
      <c r="E843" s="22">
        <v>20</v>
      </c>
      <c r="F843" s="22" t="s">
        <v>112</v>
      </c>
      <c r="G843" s="22" t="s">
        <v>105</v>
      </c>
    </row>
    <row r="844" spans="3:7">
      <c r="C844" s="137">
        <v>43984</v>
      </c>
      <c r="D844" s="22" t="s">
        <v>116</v>
      </c>
      <c r="E844" s="22">
        <v>8</v>
      </c>
      <c r="F844" s="22" t="s">
        <v>9</v>
      </c>
      <c r="G844" s="22" t="s">
        <v>108</v>
      </c>
    </row>
    <row r="845" spans="3:7">
      <c r="C845" s="137">
        <v>44378</v>
      </c>
      <c r="D845" s="22" t="s">
        <v>117</v>
      </c>
      <c r="E845" s="22">
        <v>350</v>
      </c>
      <c r="F845" s="22" t="s">
        <v>6</v>
      </c>
      <c r="G845" s="22" t="s">
        <v>109</v>
      </c>
    </row>
    <row r="846" spans="3:7">
      <c r="C846" s="137">
        <v>44806</v>
      </c>
      <c r="D846" s="22" t="s">
        <v>117</v>
      </c>
      <c r="E846" s="22">
        <v>39</v>
      </c>
      <c r="F846" s="22" t="s">
        <v>110</v>
      </c>
      <c r="G846" s="22" t="s">
        <v>105</v>
      </c>
    </row>
    <row r="847" spans="3:7">
      <c r="C847" s="137">
        <v>44740</v>
      </c>
      <c r="D847" s="22" t="s">
        <v>118</v>
      </c>
      <c r="E847" s="22">
        <v>39</v>
      </c>
      <c r="F847" s="22" t="s">
        <v>110</v>
      </c>
      <c r="G847" s="22" t="s">
        <v>106</v>
      </c>
    </row>
    <row r="848" spans="3:7">
      <c r="C848" s="137">
        <v>44871</v>
      </c>
      <c r="D848" s="22" t="s">
        <v>119</v>
      </c>
      <c r="E848" s="22">
        <v>200</v>
      </c>
      <c r="F848" s="22" t="s">
        <v>112</v>
      </c>
      <c r="G848" s="22" t="s">
        <v>111</v>
      </c>
    </row>
    <row r="849" spans="3:7">
      <c r="C849" s="137">
        <v>44240</v>
      </c>
      <c r="D849" s="22" t="s">
        <v>107</v>
      </c>
      <c r="E849" s="22">
        <v>3</v>
      </c>
      <c r="F849" s="22" t="s">
        <v>6</v>
      </c>
      <c r="G849" s="22" t="s">
        <v>115</v>
      </c>
    </row>
    <row r="850" spans="3:7">
      <c r="C850" s="137">
        <v>44860</v>
      </c>
      <c r="D850" s="22" t="s">
        <v>117</v>
      </c>
      <c r="E850" s="22">
        <v>12</v>
      </c>
      <c r="F850" s="22" t="s">
        <v>6</v>
      </c>
      <c r="G850" s="22" t="s">
        <v>111</v>
      </c>
    </row>
    <row r="851" spans="3:7">
      <c r="C851" s="137">
        <v>44824</v>
      </c>
      <c r="D851" s="22" t="s">
        <v>116</v>
      </c>
      <c r="E851" s="22">
        <v>26</v>
      </c>
      <c r="F851" s="22" t="s">
        <v>114</v>
      </c>
      <c r="G851" s="22" t="s">
        <v>113</v>
      </c>
    </row>
    <row r="852" spans="3:7">
      <c r="C852" s="137">
        <v>44808</v>
      </c>
      <c r="D852" s="22" t="s">
        <v>117</v>
      </c>
      <c r="E852" s="22">
        <v>525</v>
      </c>
      <c r="F852" s="22" t="s">
        <v>6</v>
      </c>
      <c r="G852" s="22" t="s">
        <v>105</v>
      </c>
    </row>
    <row r="853" spans="3:7">
      <c r="C853" s="137">
        <v>44474</v>
      </c>
      <c r="D853" s="22" t="s">
        <v>119</v>
      </c>
      <c r="E853" s="22">
        <v>16</v>
      </c>
      <c r="F853" s="22" t="s">
        <v>9</v>
      </c>
      <c r="G853" s="22" t="s">
        <v>105</v>
      </c>
    </row>
    <row r="854" spans="3:7">
      <c r="C854" s="137">
        <v>44897</v>
      </c>
      <c r="D854" s="22" t="s">
        <v>117</v>
      </c>
      <c r="E854" s="22">
        <v>575</v>
      </c>
      <c r="F854" s="22" t="s">
        <v>110</v>
      </c>
      <c r="G854" s="22" t="s">
        <v>109</v>
      </c>
    </row>
    <row r="855" spans="3:7">
      <c r="C855" s="137">
        <v>44858</v>
      </c>
      <c r="D855" s="22" t="s">
        <v>116</v>
      </c>
      <c r="E855" s="22">
        <v>50</v>
      </c>
      <c r="F855" s="22" t="s">
        <v>6</v>
      </c>
      <c r="G855" s="22" t="s">
        <v>106</v>
      </c>
    </row>
    <row r="856" spans="3:7">
      <c r="C856" s="137">
        <v>44299</v>
      </c>
      <c r="D856" s="22" t="s">
        <v>118</v>
      </c>
      <c r="E856" s="22">
        <v>400</v>
      </c>
      <c r="F856" s="22" t="s">
        <v>112</v>
      </c>
      <c r="G856" s="22" t="s">
        <v>105</v>
      </c>
    </row>
    <row r="857" spans="3:7">
      <c r="C857" s="137">
        <v>44785</v>
      </c>
      <c r="D857" s="22" t="s">
        <v>118</v>
      </c>
      <c r="E857" s="22">
        <v>30</v>
      </c>
      <c r="F857" s="22" t="s">
        <v>114</v>
      </c>
      <c r="G857" s="22" t="s">
        <v>105</v>
      </c>
    </row>
    <row r="858" spans="3:7">
      <c r="C858" s="137">
        <v>44318</v>
      </c>
      <c r="D858" s="22" t="s">
        <v>118</v>
      </c>
      <c r="E858" s="22">
        <v>43</v>
      </c>
      <c r="F858" s="22" t="s">
        <v>6</v>
      </c>
      <c r="G858" s="22" t="s">
        <v>106</v>
      </c>
    </row>
    <row r="859" spans="3:7">
      <c r="C859" s="137">
        <v>43882</v>
      </c>
      <c r="D859" s="22" t="s">
        <v>116</v>
      </c>
      <c r="E859" s="22">
        <v>450</v>
      </c>
      <c r="F859" s="22" t="s">
        <v>110</v>
      </c>
      <c r="G859" s="22" t="s">
        <v>105</v>
      </c>
    </row>
    <row r="860" spans="3:7">
      <c r="C860" s="137">
        <v>44087</v>
      </c>
      <c r="D860" s="22" t="s">
        <v>117</v>
      </c>
      <c r="E860" s="22">
        <v>4</v>
      </c>
      <c r="F860" s="22" t="s">
        <v>112</v>
      </c>
      <c r="G860" s="22" t="s">
        <v>109</v>
      </c>
    </row>
    <row r="861" spans="3:7">
      <c r="C861" s="137">
        <v>44850</v>
      </c>
      <c r="D861" s="22" t="s">
        <v>117</v>
      </c>
      <c r="E861" s="22">
        <v>6</v>
      </c>
      <c r="F861" s="22" t="s">
        <v>114</v>
      </c>
      <c r="G861" s="22" t="s">
        <v>115</v>
      </c>
    </row>
    <row r="862" spans="3:7">
      <c r="C862" s="137">
        <v>44089</v>
      </c>
      <c r="D862" s="22" t="s">
        <v>116</v>
      </c>
      <c r="E862" s="22">
        <v>2</v>
      </c>
      <c r="F862" s="22" t="s">
        <v>110</v>
      </c>
      <c r="G862" s="22" t="s">
        <v>111</v>
      </c>
    </row>
    <row r="863" spans="3:7">
      <c r="C863" s="137">
        <v>44680</v>
      </c>
      <c r="D863" s="22" t="s">
        <v>117</v>
      </c>
      <c r="E863" s="22">
        <v>3</v>
      </c>
      <c r="F863" s="22" t="s">
        <v>9</v>
      </c>
      <c r="G863" s="22" t="s">
        <v>115</v>
      </c>
    </row>
    <row r="864" spans="3:7">
      <c r="C864" s="137">
        <v>44825</v>
      </c>
      <c r="D864" s="22" t="s">
        <v>117</v>
      </c>
      <c r="E864" s="22">
        <v>17</v>
      </c>
      <c r="F864" s="22" t="s">
        <v>6</v>
      </c>
      <c r="G864" s="22" t="s">
        <v>109</v>
      </c>
    </row>
    <row r="865" spans="3:7">
      <c r="C865" s="137">
        <v>44086</v>
      </c>
      <c r="D865" s="22" t="s">
        <v>119</v>
      </c>
      <c r="E865" s="22">
        <v>5</v>
      </c>
      <c r="F865" s="22" t="s">
        <v>9</v>
      </c>
      <c r="G865" s="22" t="s">
        <v>111</v>
      </c>
    </row>
    <row r="866" spans="3:7">
      <c r="C866" s="137">
        <v>43968</v>
      </c>
      <c r="D866" s="22" t="s">
        <v>118</v>
      </c>
      <c r="E866" s="22">
        <v>11</v>
      </c>
      <c r="F866" s="22" t="s">
        <v>6</v>
      </c>
      <c r="G866" s="22" t="s">
        <v>106</v>
      </c>
    </row>
    <row r="867" spans="3:7">
      <c r="C867" s="137">
        <v>44598</v>
      </c>
      <c r="D867" s="22" t="s">
        <v>119</v>
      </c>
      <c r="E867" s="22">
        <v>50</v>
      </c>
      <c r="F867" s="22" t="s">
        <v>112</v>
      </c>
      <c r="G867" s="22" t="s">
        <v>115</v>
      </c>
    </row>
    <row r="868" spans="3:7">
      <c r="C868" s="137">
        <v>44428</v>
      </c>
      <c r="D868" s="22" t="s">
        <v>118</v>
      </c>
      <c r="E868" s="22">
        <v>5</v>
      </c>
      <c r="F868" s="22" t="s">
        <v>6</v>
      </c>
      <c r="G868" s="22" t="s">
        <v>109</v>
      </c>
    </row>
    <row r="869" spans="3:7">
      <c r="C869" s="137">
        <v>43986</v>
      </c>
      <c r="D869" s="22" t="s">
        <v>116</v>
      </c>
      <c r="E869" s="22">
        <v>39</v>
      </c>
      <c r="F869" s="22" t="s">
        <v>112</v>
      </c>
      <c r="G869" s="22" t="s">
        <v>108</v>
      </c>
    </row>
    <row r="870" spans="3:7">
      <c r="C870" s="137">
        <v>44662</v>
      </c>
      <c r="D870" s="22" t="s">
        <v>119</v>
      </c>
      <c r="E870" s="22">
        <v>28</v>
      </c>
      <c r="F870" s="22" t="s">
        <v>110</v>
      </c>
      <c r="G870" s="22" t="s">
        <v>105</v>
      </c>
    </row>
    <row r="871" spans="3:7">
      <c r="C871" s="137">
        <v>44590</v>
      </c>
      <c r="D871" s="22" t="s">
        <v>119</v>
      </c>
      <c r="E871" s="22">
        <v>3</v>
      </c>
      <c r="F871" s="22" t="s">
        <v>112</v>
      </c>
      <c r="G871" s="22" t="s">
        <v>115</v>
      </c>
    </row>
    <row r="872" spans="3:7">
      <c r="C872" s="137">
        <v>44464</v>
      </c>
      <c r="D872" s="22" t="s">
        <v>117</v>
      </c>
      <c r="E872" s="22">
        <v>9</v>
      </c>
      <c r="F872" s="22" t="s">
        <v>110</v>
      </c>
      <c r="G872" s="22" t="s">
        <v>109</v>
      </c>
    </row>
    <row r="873" spans="3:7">
      <c r="C873" s="137">
        <v>44580</v>
      </c>
      <c r="D873" s="22" t="s">
        <v>119</v>
      </c>
      <c r="E873" s="22">
        <v>45</v>
      </c>
      <c r="F873" s="22" t="s">
        <v>114</v>
      </c>
      <c r="G873" s="22" t="s">
        <v>113</v>
      </c>
    </row>
    <row r="874" spans="3:7">
      <c r="C874" s="137">
        <v>44225</v>
      </c>
      <c r="D874" s="22" t="s">
        <v>117</v>
      </c>
      <c r="E874" s="22">
        <v>31</v>
      </c>
      <c r="F874" s="22" t="s">
        <v>112</v>
      </c>
      <c r="G874" s="22" t="s">
        <v>106</v>
      </c>
    </row>
    <row r="875" spans="3:7">
      <c r="C875" s="137">
        <v>44302</v>
      </c>
      <c r="D875" s="22" t="s">
        <v>117</v>
      </c>
      <c r="E875" s="22">
        <v>36</v>
      </c>
      <c r="F875" s="22" t="s">
        <v>9</v>
      </c>
      <c r="G875" s="22" t="s">
        <v>105</v>
      </c>
    </row>
    <row r="876" spans="3:7">
      <c r="C876" s="137">
        <v>44917</v>
      </c>
      <c r="D876" s="22" t="s">
        <v>107</v>
      </c>
      <c r="E876" s="22">
        <v>3</v>
      </c>
      <c r="F876" s="22" t="s">
        <v>6</v>
      </c>
      <c r="G876" s="22" t="s">
        <v>109</v>
      </c>
    </row>
    <row r="877" spans="3:7">
      <c r="C877" s="137">
        <v>44678</v>
      </c>
      <c r="D877" s="22" t="s">
        <v>107</v>
      </c>
      <c r="E877" s="22">
        <v>34</v>
      </c>
      <c r="F877" s="22" t="s">
        <v>114</v>
      </c>
      <c r="G877" s="22" t="s">
        <v>115</v>
      </c>
    </row>
    <row r="878" spans="3:7">
      <c r="C878" s="137">
        <v>44115</v>
      </c>
      <c r="D878" s="22" t="s">
        <v>119</v>
      </c>
      <c r="E878" s="22">
        <v>22</v>
      </c>
      <c r="F878" s="22" t="s">
        <v>110</v>
      </c>
      <c r="G878" s="22" t="s">
        <v>115</v>
      </c>
    </row>
    <row r="879" spans="3:7">
      <c r="C879" s="137">
        <v>44215</v>
      </c>
      <c r="D879" s="22" t="s">
        <v>119</v>
      </c>
      <c r="E879" s="22">
        <v>9</v>
      </c>
      <c r="F879" s="22" t="s">
        <v>9</v>
      </c>
      <c r="G879" s="22" t="s">
        <v>111</v>
      </c>
    </row>
    <row r="880" spans="3:7">
      <c r="C880" s="137">
        <v>43955</v>
      </c>
      <c r="D880" s="22" t="s">
        <v>117</v>
      </c>
      <c r="E880" s="22">
        <v>35</v>
      </c>
      <c r="F880" s="22" t="s">
        <v>114</v>
      </c>
      <c r="G880" s="22" t="s">
        <v>109</v>
      </c>
    </row>
    <row r="881" spans="3:7">
      <c r="C881" s="137">
        <v>44110</v>
      </c>
      <c r="D881" s="22" t="s">
        <v>117</v>
      </c>
      <c r="E881" s="22">
        <v>49</v>
      </c>
      <c r="F881" s="22" t="s">
        <v>112</v>
      </c>
      <c r="G881" s="22" t="s">
        <v>108</v>
      </c>
    </row>
    <row r="882" spans="3:7">
      <c r="C882" s="137">
        <v>44070</v>
      </c>
      <c r="D882" s="22" t="s">
        <v>117</v>
      </c>
      <c r="E882" s="22">
        <v>11</v>
      </c>
      <c r="F882" s="22" t="s">
        <v>114</v>
      </c>
      <c r="G882" s="22" t="s">
        <v>113</v>
      </c>
    </row>
    <row r="883" spans="3:7">
      <c r="C883" s="137">
        <v>44710</v>
      </c>
      <c r="D883" s="22" t="s">
        <v>117</v>
      </c>
      <c r="E883" s="22">
        <v>250</v>
      </c>
      <c r="F883" s="22" t="s">
        <v>9</v>
      </c>
      <c r="G883" s="22" t="s">
        <v>113</v>
      </c>
    </row>
    <row r="884" spans="3:7">
      <c r="C884" s="137">
        <v>44509</v>
      </c>
      <c r="D884" s="22" t="s">
        <v>119</v>
      </c>
      <c r="E884" s="22">
        <v>9</v>
      </c>
      <c r="F884" s="22" t="s">
        <v>9</v>
      </c>
      <c r="G884" s="22" t="s">
        <v>105</v>
      </c>
    </row>
    <row r="885" spans="3:7">
      <c r="C885" s="137">
        <v>44650</v>
      </c>
      <c r="D885" s="22" t="s">
        <v>117</v>
      </c>
      <c r="E885" s="22">
        <v>2</v>
      </c>
      <c r="F885" s="22" t="s">
        <v>114</v>
      </c>
      <c r="G885" s="22" t="s">
        <v>109</v>
      </c>
    </row>
    <row r="886" spans="3:7">
      <c r="C886" s="137">
        <v>43858</v>
      </c>
      <c r="D886" s="22" t="s">
        <v>117</v>
      </c>
      <c r="E886" s="22">
        <v>425</v>
      </c>
      <c r="F886" s="22" t="s">
        <v>110</v>
      </c>
      <c r="G886" s="22" t="s">
        <v>115</v>
      </c>
    </row>
    <row r="887" spans="3:7">
      <c r="C887" s="137">
        <v>44014</v>
      </c>
      <c r="D887" s="22" t="s">
        <v>118</v>
      </c>
      <c r="E887" s="22">
        <v>46</v>
      </c>
      <c r="F887" s="22" t="s">
        <v>6</v>
      </c>
      <c r="G887" s="22" t="s">
        <v>115</v>
      </c>
    </row>
    <row r="888" spans="3:7">
      <c r="C888" s="137">
        <v>44739</v>
      </c>
      <c r="D888" s="22" t="s">
        <v>119</v>
      </c>
      <c r="E888" s="22">
        <v>150</v>
      </c>
      <c r="F888" s="22" t="s">
        <v>9</v>
      </c>
      <c r="G888" s="22" t="s">
        <v>105</v>
      </c>
    </row>
    <row r="889" spans="3:7">
      <c r="C889" s="137">
        <v>44805</v>
      </c>
      <c r="D889" s="22" t="s">
        <v>119</v>
      </c>
      <c r="E889" s="22">
        <v>4</v>
      </c>
      <c r="F889" s="22" t="s">
        <v>9</v>
      </c>
      <c r="G889" s="22" t="s">
        <v>105</v>
      </c>
    </row>
    <row r="890" spans="3:7">
      <c r="C890" s="137">
        <v>44714</v>
      </c>
      <c r="D890" s="22" t="s">
        <v>119</v>
      </c>
      <c r="E890" s="22">
        <v>3</v>
      </c>
      <c r="F890" s="22" t="s">
        <v>110</v>
      </c>
      <c r="G890" s="22" t="s">
        <v>105</v>
      </c>
    </row>
    <row r="891" spans="3:7">
      <c r="C891" s="137">
        <v>44702</v>
      </c>
      <c r="D891" s="22" t="s">
        <v>119</v>
      </c>
      <c r="E891" s="22">
        <v>325</v>
      </c>
      <c r="F891" s="22" t="s">
        <v>114</v>
      </c>
      <c r="G891" s="22" t="s">
        <v>106</v>
      </c>
    </row>
    <row r="892" spans="3:7">
      <c r="C892" s="137">
        <v>44832</v>
      </c>
      <c r="D892" s="22" t="s">
        <v>117</v>
      </c>
      <c r="E892" s="22">
        <v>250</v>
      </c>
      <c r="F892" s="22" t="s">
        <v>112</v>
      </c>
      <c r="G892" s="22" t="s">
        <v>109</v>
      </c>
    </row>
    <row r="893" spans="3:7">
      <c r="C893" s="137">
        <v>44292</v>
      </c>
      <c r="D893" s="22" t="s">
        <v>119</v>
      </c>
      <c r="E893" s="22">
        <v>325</v>
      </c>
      <c r="F893" s="22" t="s">
        <v>9</v>
      </c>
      <c r="G893" s="22" t="s">
        <v>109</v>
      </c>
    </row>
    <row r="894" spans="3:7">
      <c r="C894" s="137">
        <v>44629</v>
      </c>
      <c r="D894" s="22" t="s">
        <v>117</v>
      </c>
      <c r="E894" s="22">
        <v>11</v>
      </c>
      <c r="F894" s="22" t="s">
        <v>6</v>
      </c>
      <c r="G894" s="22" t="s">
        <v>111</v>
      </c>
    </row>
    <row r="895" spans="3:7">
      <c r="C895" s="137">
        <v>44308</v>
      </c>
      <c r="D895" s="22" t="s">
        <v>107</v>
      </c>
      <c r="E895" s="22">
        <v>13</v>
      </c>
      <c r="F895" s="22" t="s">
        <v>9</v>
      </c>
      <c r="G895" s="22" t="s">
        <v>109</v>
      </c>
    </row>
    <row r="896" spans="3:7">
      <c r="C896" s="137">
        <v>44843</v>
      </c>
      <c r="D896" s="22" t="s">
        <v>118</v>
      </c>
      <c r="E896" s="22">
        <v>42</v>
      </c>
      <c r="F896" s="22" t="s">
        <v>6</v>
      </c>
      <c r="G896" s="22" t="s">
        <v>109</v>
      </c>
    </row>
    <row r="897" spans="3:7">
      <c r="C897" s="137">
        <v>44179</v>
      </c>
      <c r="D897" s="22" t="s">
        <v>119</v>
      </c>
      <c r="E897" s="22">
        <v>350</v>
      </c>
      <c r="F897" s="22" t="s">
        <v>112</v>
      </c>
      <c r="G897" s="22" t="s">
        <v>108</v>
      </c>
    </row>
    <row r="898" spans="3:7">
      <c r="C898" s="137">
        <v>44450</v>
      </c>
      <c r="D898" s="22" t="s">
        <v>107</v>
      </c>
      <c r="E898" s="22">
        <v>11</v>
      </c>
      <c r="F898" s="22" t="s">
        <v>9</v>
      </c>
      <c r="G898" s="22" t="s">
        <v>109</v>
      </c>
    </row>
    <row r="899" spans="3:7">
      <c r="C899" s="137">
        <v>44192</v>
      </c>
      <c r="D899" s="22" t="s">
        <v>117</v>
      </c>
      <c r="E899" s="22">
        <v>29</v>
      </c>
      <c r="F899" s="22" t="s">
        <v>6</v>
      </c>
      <c r="G899" s="22" t="s">
        <v>105</v>
      </c>
    </row>
    <row r="900" spans="3:7">
      <c r="C900" s="137">
        <v>44210</v>
      </c>
      <c r="D900" s="22" t="s">
        <v>118</v>
      </c>
      <c r="E900" s="22">
        <v>9</v>
      </c>
      <c r="F900" s="22" t="s">
        <v>6</v>
      </c>
      <c r="G900" s="22" t="s">
        <v>109</v>
      </c>
    </row>
    <row r="901" spans="3:7">
      <c r="C901" s="137">
        <v>43938</v>
      </c>
      <c r="D901" s="22" t="s">
        <v>107</v>
      </c>
      <c r="E901" s="22">
        <v>22</v>
      </c>
      <c r="F901" s="22" t="s">
        <v>114</v>
      </c>
      <c r="G901" s="22" t="s">
        <v>115</v>
      </c>
    </row>
    <row r="902" spans="3:7">
      <c r="C902" s="137">
        <v>44370</v>
      </c>
      <c r="D902" s="22" t="s">
        <v>119</v>
      </c>
      <c r="E902" s="22">
        <v>30</v>
      </c>
      <c r="F902" s="22" t="s">
        <v>9</v>
      </c>
      <c r="G902" s="22" t="s">
        <v>105</v>
      </c>
    </row>
    <row r="903" spans="3:7">
      <c r="C903" s="137">
        <v>43889</v>
      </c>
      <c r="D903" s="22" t="s">
        <v>118</v>
      </c>
      <c r="E903" s="22">
        <v>47</v>
      </c>
      <c r="F903" s="22" t="s">
        <v>9</v>
      </c>
      <c r="G903" s="22" t="s">
        <v>106</v>
      </c>
    </row>
    <row r="904" spans="3:7">
      <c r="C904" s="137">
        <v>44743</v>
      </c>
      <c r="D904" s="22" t="s">
        <v>107</v>
      </c>
      <c r="E904" s="22">
        <v>2</v>
      </c>
      <c r="F904" s="22" t="s">
        <v>6</v>
      </c>
      <c r="G904" s="22" t="s">
        <v>106</v>
      </c>
    </row>
    <row r="905" spans="3:7">
      <c r="C905" s="137">
        <v>44749</v>
      </c>
      <c r="D905" s="22" t="s">
        <v>117</v>
      </c>
      <c r="E905" s="22">
        <v>31</v>
      </c>
      <c r="F905" s="22" t="s">
        <v>112</v>
      </c>
      <c r="G905" s="22" t="s">
        <v>111</v>
      </c>
    </row>
    <row r="906" spans="3:7">
      <c r="C906" s="137">
        <v>43894</v>
      </c>
      <c r="D906" s="22" t="s">
        <v>117</v>
      </c>
      <c r="E906" s="22">
        <v>16</v>
      </c>
      <c r="F906" s="22" t="s">
        <v>112</v>
      </c>
      <c r="G906" s="22" t="s">
        <v>113</v>
      </c>
    </row>
    <row r="907" spans="3:7">
      <c r="C907" s="137">
        <v>44834</v>
      </c>
      <c r="D907" s="22" t="s">
        <v>117</v>
      </c>
      <c r="E907" s="22">
        <v>250</v>
      </c>
      <c r="F907" s="22" t="s">
        <v>6</v>
      </c>
      <c r="G907" s="22" t="s">
        <v>113</v>
      </c>
    </row>
    <row r="908" spans="3:7">
      <c r="C908" s="137">
        <v>44500</v>
      </c>
      <c r="D908" s="22" t="s">
        <v>117</v>
      </c>
      <c r="E908" s="22">
        <v>44</v>
      </c>
      <c r="F908" s="22" t="s">
        <v>110</v>
      </c>
      <c r="G908" s="22" t="s">
        <v>115</v>
      </c>
    </row>
    <row r="909" spans="3:7">
      <c r="C909" s="137">
        <v>44593</v>
      </c>
      <c r="D909" s="22" t="s">
        <v>117</v>
      </c>
      <c r="E909" s="22">
        <v>425</v>
      </c>
      <c r="F909" s="22" t="s">
        <v>114</v>
      </c>
      <c r="G909" s="22" t="s">
        <v>106</v>
      </c>
    </row>
    <row r="910" spans="3:7">
      <c r="C910" s="137">
        <v>44330</v>
      </c>
      <c r="D910" s="22" t="s">
        <v>107</v>
      </c>
      <c r="E910" s="22">
        <v>45</v>
      </c>
      <c r="F910" s="22" t="s">
        <v>6</v>
      </c>
      <c r="G910" s="22" t="s">
        <v>106</v>
      </c>
    </row>
    <row r="911" spans="3:7">
      <c r="C911" s="137">
        <v>44324</v>
      </c>
      <c r="D911" s="22" t="s">
        <v>119</v>
      </c>
      <c r="E911" s="22">
        <v>25</v>
      </c>
      <c r="F911" s="22" t="s">
        <v>6</v>
      </c>
      <c r="G911" s="22" t="s">
        <v>115</v>
      </c>
    </row>
    <row r="912" spans="3:7">
      <c r="C912" s="137">
        <v>43870</v>
      </c>
      <c r="D912" s="22" t="s">
        <v>119</v>
      </c>
      <c r="E912" s="22">
        <v>7</v>
      </c>
      <c r="F912" s="22" t="s">
        <v>110</v>
      </c>
      <c r="G912" s="22" t="s">
        <v>113</v>
      </c>
    </row>
    <row r="913" spans="3:7">
      <c r="C913" s="137">
        <v>44005</v>
      </c>
      <c r="D913" s="22" t="s">
        <v>117</v>
      </c>
      <c r="E913" s="22">
        <v>6</v>
      </c>
      <c r="F913" s="22" t="s">
        <v>112</v>
      </c>
      <c r="G913" s="22" t="s">
        <v>113</v>
      </c>
    </row>
    <row r="914" spans="3:7">
      <c r="C914" s="137">
        <v>44571</v>
      </c>
      <c r="D914" s="22" t="s">
        <v>118</v>
      </c>
      <c r="E914" s="22">
        <v>3</v>
      </c>
      <c r="F914" s="22" t="s">
        <v>110</v>
      </c>
      <c r="G914" s="22" t="s">
        <v>108</v>
      </c>
    </row>
    <row r="915" spans="3:7">
      <c r="C915" s="137">
        <v>44682</v>
      </c>
      <c r="D915" s="22" t="s">
        <v>119</v>
      </c>
      <c r="E915" s="22">
        <v>39</v>
      </c>
      <c r="F915" s="22" t="s">
        <v>114</v>
      </c>
      <c r="G915" s="22" t="s">
        <v>113</v>
      </c>
    </row>
    <row r="916" spans="3:7">
      <c r="C916" s="137">
        <v>44457</v>
      </c>
      <c r="D916" s="22" t="s">
        <v>119</v>
      </c>
      <c r="E916" s="22">
        <v>375</v>
      </c>
      <c r="F916" s="22" t="s">
        <v>9</v>
      </c>
      <c r="G916" s="22" t="s">
        <v>105</v>
      </c>
    </row>
    <row r="917" spans="3:7">
      <c r="C917" s="137">
        <v>44445</v>
      </c>
      <c r="D917" s="22" t="s">
        <v>116</v>
      </c>
      <c r="E917" s="22">
        <v>1</v>
      </c>
      <c r="F917" s="22" t="s">
        <v>112</v>
      </c>
      <c r="G917" s="22" t="s">
        <v>111</v>
      </c>
    </row>
    <row r="918" spans="3:7">
      <c r="C918" s="137">
        <v>44645</v>
      </c>
      <c r="D918" s="22" t="s">
        <v>107</v>
      </c>
      <c r="E918" s="22">
        <v>43</v>
      </c>
      <c r="F918" s="22" t="s">
        <v>6</v>
      </c>
      <c r="G918" s="22" t="s">
        <v>109</v>
      </c>
    </row>
    <row r="919" spans="3:7">
      <c r="C919" s="137">
        <v>44419</v>
      </c>
      <c r="D919" s="22" t="s">
        <v>119</v>
      </c>
      <c r="E919" s="22">
        <v>1</v>
      </c>
      <c r="F919" s="22" t="s">
        <v>114</v>
      </c>
      <c r="G919" s="22" t="s">
        <v>108</v>
      </c>
    </row>
    <row r="920" spans="3:7">
      <c r="C920" s="137">
        <v>44416</v>
      </c>
      <c r="D920" s="22" t="s">
        <v>107</v>
      </c>
      <c r="E920" s="22">
        <v>1</v>
      </c>
      <c r="F920" s="22" t="s">
        <v>9</v>
      </c>
      <c r="G920" s="22" t="s">
        <v>115</v>
      </c>
    </row>
    <row r="921" spans="3:7">
      <c r="C921" s="137">
        <v>44314</v>
      </c>
      <c r="D921" s="22" t="s">
        <v>118</v>
      </c>
      <c r="E921" s="22">
        <v>3</v>
      </c>
      <c r="F921" s="22" t="s">
        <v>114</v>
      </c>
      <c r="G921" s="22" t="s">
        <v>105</v>
      </c>
    </row>
    <row r="922" spans="3:7">
      <c r="C922" s="137">
        <v>44635</v>
      </c>
      <c r="D922" s="22" t="s">
        <v>107</v>
      </c>
      <c r="E922" s="22">
        <v>28</v>
      </c>
      <c r="F922" s="22" t="s">
        <v>110</v>
      </c>
      <c r="G922" s="22" t="s">
        <v>113</v>
      </c>
    </row>
    <row r="923" spans="3:7">
      <c r="C923" s="137">
        <v>44044</v>
      </c>
      <c r="D923" s="22" t="s">
        <v>117</v>
      </c>
      <c r="E923" s="22">
        <v>3</v>
      </c>
      <c r="F923" s="22" t="s">
        <v>110</v>
      </c>
      <c r="G923" s="22" t="s">
        <v>106</v>
      </c>
    </row>
    <row r="924" spans="3:7">
      <c r="C924" s="137">
        <v>43905</v>
      </c>
      <c r="D924" s="22" t="s">
        <v>119</v>
      </c>
      <c r="E924" s="22">
        <v>6</v>
      </c>
      <c r="F924" s="22" t="s">
        <v>114</v>
      </c>
      <c r="G924" s="22" t="s">
        <v>115</v>
      </c>
    </row>
    <row r="925" spans="3:7">
      <c r="C925" s="137">
        <v>44391</v>
      </c>
      <c r="D925" s="22" t="s">
        <v>118</v>
      </c>
      <c r="E925" s="22">
        <v>48</v>
      </c>
      <c r="F925" s="22" t="s">
        <v>110</v>
      </c>
      <c r="G925" s="22" t="s">
        <v>113</v>
      </c>
    </row>
    <row r="926" spans="3:7">
      <c r="C926" s="137">
        <v>44647</v>
      </c>
      <c r="D926" s="22" t="s">
        <v>119</v>
      </c>
      <c r="E926" s="22">
        <v>300</v>
      </c>
      <c r="F926" s="22" t="s">
        <v>110</v>
      </c>
      <c r="G926" s="22" t="s">
        <v>106</v>
      </c>
    </row>
    <row r="927" spans="3:7">
      <c r="C927" s="137">
        <v>44649</v>
      </c>
      <c r="D927" s="22" t="s">
        <v>118</v>
      </c>
      <c r="E927" s="22">
        <v>6</v>
      </c>
      <c r="F927" s="22" t="s">
        <v>9</v>
      </c>
      <c r="G927" s="22" t="s">
        <v>111</v>
      </c>
    </row>
    <row r="928" spans="3:7">
      <c r="C928" s="137">
        <v>44194</v>
      </c>
      <c r="D928" s="22" t="s">
        <v>118</v>
      </c>
      <c r="E928" s="22">
        <v>350</v>
      </c>
      <c r="F928" s="22" t="s">
        <v>9</v>
      </c>
      <c r="G928" s="22" t="s">
        <v>109</v>
      </c>
    </row>
    <row r="929" spans="3:7">
      <c r="C929" s="137">
        <v>44233</v>
      </c>
      <c r="D929" s="22" t="s">
        <v>107</v>
      </c>
      <c r="E929" s="22">
        <v>175</v>
      </c>
      <c r="F929" s="22" t="s">
        <v>112</v>
      </c>
      <c r="G929" s="22" t="s">
        <v>106</v>
      </c>
    </row>
    <row r="930" spans="3:7">
      <c r="C930" s="137">
        <v>44875</v>
      </c>
      <c r="D930" s="22" t="s">
        <v>117</v>
      </c>
      <c r="E930" s="22">
        <v>400</v>
      </c>
      <c r="F930" s="22" t="s">
        <v>114</v>
      </c>
      <c r="G930" s="22" t="s">
        <v>113</v>
      </c>
    </row>
    <row r="931" spans="3:7">
      <c r="C931" s="137">
        <v>43916</v>
      </c>
      <c r="D931" s="22" t="s">
        <v>116</v>
      </c>
      <c r="E931" s="22">
        <v>10</v>
      </c>
      <c r="F931" s="22" t="s">
        <v>112</v>
      </c>
      <c r="G931" s="22" t="s">
        <v>108</v>
      </c>
    </row>
    <row r="932" spans="3:7">
      <c r="C932" s="137">
        <v>44644</v>
      </c>
      <c r="D932" s="22" t="s">
        <v>118</v>
      </c>
      <c r="E932" s="22">
        <v>1</v>
      </c>
      <c r="F932" s="22" t="s">
        <v>110</v>
      </c>
      <c r="G932" s="22" t="s">
        <v>105</v>
      </c>
    </row>
    <row r="933" spans="3:7">
      <c r="C933" s="137">
        <v>44098</v>
      </c>
      <c r="D933" s="22" t="s">
        <v>118</v>
      </c>
      <c r="E933" s="22">
        <v>75</v>
      </c>
      <c r="F933" s="22" t="s">
        <v>9</v>
      </c>
      <c r="G933" s="22" t="s">
        <v>106</v>
      </c>
    </row>
    <row r="934" spans="3:7">
      <c r="C934" s="137">
        <v>44293</v>
      </c>
      <c r="D934" s="22" t="s">
        <v>117</v>
      </c>
      <c r="E934" s="22">
        <v>14</v>
      </c>
      <c r="F934" s="22" t="s">
        <v>110</v>
      </c>
      <c r="G934" s="22" t="s">
        <v>115</v>
      </c>
    </row>
    <row r="935" spans="3:7">
      <c r="C935" s="137">
        <v>44643</v>
      </c>
      <c r="D935" s="22" t="s">
        <v>117</v>
      </c>
      <c r="E935" s="22">
        <v>31</v>
      </c>
      <c r="F935" s="22" t="s">
        <v>9</v>
      </c>
      <c r="G935" s="22" t="s">
        <v>111</v>
      </c>
    </row>
    <row r="936" spans="3:7">
      <c r="C936" s="137">
        <v>44869</v>
      </c>
      <c r="D936" s="22" t="s">
        <v>117</v>
      </c>
      <c r="E936" s="22">
        <v>2</v>
      </c>
      <c r="F936" s="22" t="s">
        <v>112</v>
      </c>
      <c r="G936" s="22" t="s">
        <v>105</v>
      </c>
    </row>
    <row r="937" spans="3:7">
      <c r="C937" s="137">
        <v>44456</v>
      </c>
      <c r="D937" s="22" t="s">
        <v>116</v>
      </c>
      <c r="E937" s="22">
        <v>6</v>
      </c>
      <c r="F937" s="22" t="s">
        <v>9</v>
      </c>
      <c r="G937" s="22" t="s">
        <v>105</v>
      </c>
    </row>
    <row r="938" spans="3:7">
      <c r="C938" s="137">
        <v>44679</v>
      </c>
      <c r="D938" s="22" t="s">
        <v>107</v>
      </c>
      <c r="E938" s="22">
        <v>6</v>
      </c>
      <c r="F938" s="22" t="s">
        <v>114</v>
      </c>
      <c r="G938" s="22" t="s">
        <v>111</v>
      </c>
    </row>
    <row r="939" spans="3:7">
      <c r="C939" s="137">
        <v>44655</v>
      </c>
      <c r="D939" s="22" t="s">
        <v>119</v>
      </c>
      <c r="E939" s="22">
        <v>6</v>
      </c>
      <c r="F939" s="22" t="s">
        <v>110</v>
      </c>
      <c r="G939" s="22" t="s">
        <v>109</v>
      </c>
    </row>
    <row r="940" spans="3:7">
      <c r="C940" s="137">
        <v>44793</v>
      </c>
      <c r="D940" s="22" t="s">
        <v>107</v>
      </c>
      <c r="E940" s="22">
        <v>29</v>
      </c>
      <c r="F940" s="22" t="s">
        <v>9</v>
      </c>
      <c r="G940" s="22" t="s">
        <v>108</v>
      </c>
    </row>
    <row r="941" spans="3:7">
      <c r="C941" s="137">
        <v>44124</v>
      </c>
      <c r="D941" s="22" t="s">
        <v>117</v>
      </c>
      <c r="E941" s="22">
        <v>20</v>
      </c>
      <c r="F941" s="22" t="s">
        <v>6</v>
      </c>
      <c r="G941" s="22" t="s">
        <v>111</v>
      </c>
    </row>
    <row r="942" spans="3:7">
      <c r="C942" s="137">
        <v>43949</v>
      </c>
      <c r="D942" s="22" t="s">
        <v>117</v>
      </c>
      <c r="E942" s="22">
        <v>34</v>
      </c>
      <c r="F942" s="22" t="s">
        <v>114</v>
      </c>
      <c r="G942" s="22" t="s">
        <v>108</v>
      </c>
    </row>
    <row r="943" spans="3:7">
      <c r="C943" s="137">
        <v>44804</v>
      </c>
      <c r="D943" s="22" t="s">
        <v>107</v>
      </c>
      <c r="E943" s="22">
        <v>9</v>
      </c>
      <c r="F943" s="22" t="s">
        <v>110</v>
      </c>
      <c r="G943" s="22" t="s">
        <v>113</v>
      </c>
    </row>
    <row r="944" spans="3:7">
      <c r="C944" s="137">
        <v>43977</v>
      </c>
      <c r="D944" s="22" t="s">
        <v>119</v>
      </c>
      <c r="E944" s="22">
        <v>200</v>
      </c>
      <c r="F944" s="22" t="s">
        <v>112</v>
      </c>
      <c r="G944" s="22" t="s">
        <v>108</v>
      </c>
    </row>
    <row r="945" spans="3:7">
      <c r="C945" s="137">
        <v>44850</v>
      </c>
      <c r="D945" s="22" t="s">
        <v>118</v>
      </c>
      <c r="E945" s="22">
        <v>8</v>
      </c>
      <c r="F945" s="22" t="s">
        <v>112</v>
      </c>
      <c r="G945" s="22" t="s">
        <v>109</v>
      </c>
    </row>
    <row r="946" spans="3:7">
      <c r="C946" s="137">
        <v>44556</v>
      </c>
      <c r="D946" s="22" t="s">
        <v>116</v>
      </c>
      <c r="E946" s="22">
        <v>5</v>
      </c>
      <c r="F946" s="22" t="s">
        <v>6</v>
      </c>
      <c r="G946" s="22" t="s">
        <v>106</v>
      </c>
    </row>
    <row r="947" spans="3:7">
      <c r="C947" s="137">
        <v>44459</v>
      </c>
      <c r="D947" s="22" t="s">
        <v>117</v>
      </c>
      <c r="E947" s="22">
        <v>175</v>
      </c>
      <c r="F947" s="22" t="s">
        <v>112</v>
      </c>
      <c r="G947" s="22" t="s">
        <v>115</v>
      </c>
    </row>
    <row r="948" spans="3:7">
      <c r="C948" s="137">
        <v>44262</v>
      </c>
      <c r="D948" s="22" t="s">
        <v>119</v>
      </c>
      <c r="E948" s="22">
        <v>3</v>
      </c>
      <c r="F948" s="22" t="s">
        <v>114</v>
      </c>
      <c r="G948" s="22" t="s">
        <v>111</v>
      </c>
    </row>
    <row r="949" spans="3:7">
      <c r="C949" s="137">
        <v>44736</v>
      </c>
      <c r="D949" s="22" t="s">
        <v>118</v>
      </c>
      <c r="E949" s="22">
        <v>475</v>
      </c>
      <c r="F949" s="22" t="s">
        <v>6</v>
      </c>
      <c r="G949" s="22" t="s">
        <v>115</v>
      </c>
    </row>
    <row r="950" spans="3:7">
      <c r="C950" s="137">
        <v>44867</v>
      </c>
      <c r="D950" s="22" t="s">
        <v>107</v>
      </c>
      <c r="E950" s="22">
        <v>40</v>
      </c>
      <c r="F950" s="22" t="s">
        <v>6</v>
      </c>
      <c r="G950" s="22" t="s">
        <v>106</v>
      </c>
    </row>
    <row r="951" spans="3:7">
      <c r="C951" s="137">
        <v>43992</v>
      </c>
      <c r="D951" s="22" t="s">
        <v>117</v>
      </c>
      <c r="E951" s="22">
        <v>300</v>
      </c>
      <c r="F951" s="22" t="s">
        <v>9</v>
      </c>
      <c r="G951" s="22" t="s">
        <v>106</v>
      </c>
    </row>
    <row r="952" spans="3:7">
      <c r="C952" s="137">
        <v>44792</v>
      </c>
      <c r="D952" s="22" t="s">
        <v>118</v>
      </c>
      <c r="E952" s="22">
        <v>8</v>
      </c>
      <c r="F952" s="22" t="s">
        <v>112</v>
      </c>
      <c r="G952" s="22" t="s">
        <v>105</v>
      </c>
    </row>
    <row r="953" spans="3:7">
      <c r="C953" s="137">
        <v>44495</v>
      </c>
      <c r="D953" s="22" t="s">
        <v>117</v>
      </c>
      <c r="E953" s="22">
        <v>225</v>
      </c>
      <c r="F953" s="22" t="s">
        <v>110</v>
      </c>
      <c r="G953" s="22" t="s">
        <v>113</v>
      </c>
    </row>
    <row r="954" spans="3:7">
      <c r="C954" s="137">
        <v>44798</v>
      </c>
      <c r="D954" s="22" t="s">
        <v>119</v>
      </c>
      <c r="E954" s="22">
        <v>3</v>
      </c>
      <c r="F954" s="22" t="s">
        <v>114</v>
      </c>
      <c r="G954" s="22" t="s">
        <v>106</v>
      </c>
    </row>
    <row r="955" spans="3:7">
      <c r="C955" s="137">
        <v>44803</v>
      </c>
      <c r="D955" s="22" t="s">
        <v>119</v>
      </c>
      <c r="E955" s="22">
        <v>5</v>
      </c>
      <c r="F955" s="22" t="s">
        <v>6</v>
      </c>
      <c r="G955" s="22" t="s">
        <v>109</v>
      </c>
    </row>
    <row r="956" spans="3:7">
      <c r="C956" s="137">
        <v>44185</v>
      </c>
      <c r="D956" s="22" t="s">
        <v>119</v>
      </c>
      <c r="E956" s="22">
        <v>425</v>
      </c>
      <c r="F956" s="22" t="s">
        <v>6</v>
      </c>
      <c r="G956" s="22" t="s">
        <v>109</v>
      </c>
    </row>
    <row r="957" spans="3:7">
      <c r="C957" s="137">
        <v>43851</v>
      </c>
      <c r="D957" s="22" t="s">
        <v>119</v>
      </c>
      <c r="E957" s="22">
        <v>250</v>
      </c>
      <c r="F957" s="22" t="s">
        <v>112</v>
      </c>
      <c r="G957" s="22" t="s">
        <v>106</v>
      </c>
    </row>
    <row r="958" spans="3:7">
      <c r="C958" s="137">
        <v>44838</v>
      </c>
      <c r="D958" s="22" t="s">
        <v>119</v>
      </c>
      <c r="E958" s="22">
        <v>75</v>
      </c>
      <c r="F958" s="22" t="s">
        <v>110</v>
      </c>
      <c r="G958" s="22" t="s">
        <v>106</v>
      </c>
    </row>
    <row r="959" spans="3:7">
      <c r="C959" s="137">
        <v>44622</v>
      </c>
      <c r="D959" s="22" t="s">
        <v>116</v>
      </c>
      <c r="E959" s="22">
        <v>5</v>
      </c>
      <c r="F959" s="22" t="s">
        <v>112</v>
      </c>
      <c r="G959" s="22" t="s">
        <v>111</v>
      </c>
    </row>
    <row r="960" spans="3:7">
      <c r="C960" s="137">
        <v>43949</v>
      </c>
      <c r="D960" s="22" t="s">
        <v>119</v>
      </c>
      <c r="E960" s="22">
        <v>9</v>
      </c>
      <c r="F960" s="22" t="s">
        <v>110</v>
      </c>
      <c r="G960" s="22" t="s">
        <v>115</v>
      </c>
    </row>
    <row r="961" spans="3:7">
      <c r="C961" s="137">
        <v>44228</v>
      </c>
      <c r="D961" s="22" t="s">
        <v>116</v>
      </c>
      <c r="E961" s="22">
        <v>1</v>
      </c>
      <c r="F961" s="22" t="s">
        <v>9</v>
      </c>
      <c r="G961" s="22" t="s">
        <v>115</v>
      </c>
    </row>
    <row r="962" spans="3:7">
      <c r="C962" s="137">
        <v>44719</v>
      </c>
      <c r="D962" s="22" t="s">
        <v>116</v>
      </c>
      <c r="E962" s="22">
        <v>300</v>
      </c>
      <c r="F962" s="22" t="s">
        <v>9</v>
      </c>
      <c r="G962" s="22" t="s">
        <v>109</v>
      </c>
    </row>
    <row r="963" spans="3:7">
      <c r="C963" s="137">
        <v>44194</v>
      </c>
      <c r="D963" s="22" t="s">
        <v>116</v>
      </c>
      <c r="E963" s="22">
        <v>7</v>
      </c>
      <c r="F963" s="22" t="s">
        <v>114</v>
      </c>
      <c r="G963" s="22" t="s">
        <v>115</v>
      </c>
    </row>
    <row r="964" spans="3:7">
      <c r="C964" s="137">
        <v>44425</v>
      </c>
      <c r="D964" s="22" t="s">
        <v>119</v>
      </c>
      <c r="E964" s="22">
        <v>2</v>
      </c>
      <c r="F964" s="22" t="s">
        <v>6</v>
      </c>
      <c r="G964" s="22" t="s">
        <v>113</v>
      </c>
    </row>
    <row r="965" spans="3:7">
      <c r="C965" s="137">
        <v>44728</v>
      </c>
      <c r="D965" s="22" t="s">
        <v>119</v>
      </c>
      <c r="E965" s="22">
        <v>36</v>
      </c>
      <c r="F965" s="22" t="s">
        <v>9</v>
      </c>
      <c r="G965" s="22" t="s">
        <v>105</v>
      </c>
    </row>
    <row r="966" spans="3:7">
      <c r="C966" s="137">
        <v>43887</v>
      </c>
      <c r="D966" s="22" t="s">
        <v>119</v>
      </c>
      <c r="E966" s="22">
        <v>12</v>
      </c>
      <c r="F966" s="22" t="s">
        <v>112</v>
      </c>
      <c r="G966" s="22" t="s">
        <v>109</v>
      </c>
    </row>
    <row r="967" spans="3:7">
      <c r="C967" s="137">
        <v>44020</v>
      </c>
      <c r="D967" s="22" t="s">
        <v>107</v>
      </c>
      <c r="E967" s="22">
        <v>175</v>
      </c>
      <c r="F967" s="22" t="s">
        <v>9</v>
      </c>
      <c r="G967" s="22" t="s">
        <v>111</v>
      </c>
    </row>
    <row r="968" spans="3:7">
      <c r="C968" s="137">
        <v>44444</v>
      </c>
      <c r="D968" s="22" t="s">
        <v>119</v>
      </c>
      <c r="E968" s="22">
        <v>375</v>
      </c>
      <c r="F968" s="22" t="s">
        <v>110</v>
      </c>
      <c r="G968" s="22" t="s">
        <v>113</v>
      </c>
    </row>
    <row r="969" spans="3:7">
      <c r="C969" s="137">
        <v>44816</v>
      </c>
      <c r="D969" s="22" t="s">
        <v>107</v>
      </c>
      <c r="E969" s="22">
        <v>425</v>
      </c>
      <c r="F969" s="22" t="s">
        <v>112</v>
      </c>
      <c r="G969" s="22" t="s">
        <v>115</v>
      </c>
    </row>
    <row r="970" spans="3:7">
      <c r="C970" s="137">
        <v>44400</v>
      </c>
      <c r="D970" s="22" t="s">
        <v>117</v>
      </c>
      <c r="E970" s="22">
        <v>50</v>
      </c>
      <c r="F970" s="22" t="s">
        <v>110</v>
      </c>
      <c r="G970" s="22" t="s">
        <v>115</v>
      </c>
    </row>
    <row r="971" spans="3:7">
      <c r="C971" s="137">
        <v>44651</v>
      </c>
      <c r="D971" s="22" t="s">
        <v>118</v>
      </c>
      <c r="E971" s="22">
        <v>275</v>
      </c>
      <c r="F971" s="22" t="s">
        <v>114</v>
      </c>
      <c r="G971" s="22" t="s">
        <v>108</v>
      </c>
    </row>
    <row r="972" spans="3:7">
      <c r="C972" s="137">
        <v>44323</v>
      </c>
      <c r="D972" s="22" t="s">
        <v>107</v>
      </c>
      <c r="E972" s="22">
        <v>47</v>
      </c>
      <c r="F972" s="22" t="s">
        <v>9</v>
      </c>
      <c r="G972" s="22" t="s">
        <v>113</v>
      </c>
    </row>
    <row r="973" spans="3:7">
      <c r="C973" s="137">
        <v>44861</v>
      </c>
      <c r="D973" s="22" t="s">
        <v>117</v>
      </c>
      <c r="E973" s="22">
        <v>1</v>
      </c>
      <c r="F973" s="22" t="s">
        <v>112</v>
      </c>
      <c r="G973" s="22" t="s">
        <v>106</v>
      </c>
    </row>
    <row r="974" spans="3:7">
      <c r="C974" s="137">
        <v>44216</v>
      </c>
      <c r="D974" s="22" t="s">
        <v>118</v>
      </c>
      <c r="E974" s="22">
        <v>550</v>
      </c>
      <c r="F974" s="22" t="s">
        <v>114</v>
      </c>
      <c r="G974" s="22" t="s">
        <v>111</v>
      </c>
    </row>
    <row r="975" spans="3:7">
      <c r="C975" s="137">
        <v>44196</v>
      </c>
      <c r="D975" s="22" t="s">
        <v>107</v>
      </c>
      <c r="E975" s="22">
        <v>39</v>
      </c>
      <c r="F975" s="22" t="s">
        <v>6</v>
      </c>
      <c r="G975" s="22" t="s">
        <v>109</v>
      </c>
    </row>
    <row r="976" spans="3:7">
      <c r="C976" s="137">
        <v>44344</v>
      </c>
      <c r="D976" s="22" t="s">
        <v>119</v>
      </c>
      <c r="E976" s="22">
        <v>575</v>
      </c>
      <c r="F976" s="22" t="s">
        <v>6</v>
      </c>
      <c r="G976" s="22" t="s">
        <v>106</v>
      </c>
    </row>
    <row r="977" spans="3:7">
      <c r="C977" s="137">
        <v>44145</v>
      </c>
      <c r="D977" s="22" t="s">
        <v>116</v>
      </c>
      <c r="E977" s="22">
        <v>575</v>
      </c>
      <c r="F977" s="22" t="s">
        <v>110</v>
      </c>
      <c r="G977" s="22" t="s">
        <v>106</v>
      </c>
    </row>
    <row r="978" spans="3:7">
      <c r="C978" s="137">
        <v>44163</v>
      </c>
      <c r="D978" s="22" t="s">
        <v>117</v>
      </c>
      <c r="E978" s="22">
        <v>375</v>
      </c>
      <c r="F978" s="22" t="s">
        <v>6</v>
      </c>
      <c r="G978" s="22" t="s">
        <v>105</v>
      </c>
    </row>
    <row r="979" spans="3:7">
      <c r="C979" s="137">
        <v>44054</v>
      </c>
      <c r="D979" s="22" t="s">
        <v>117</v>
      </c>
      <c r="E979" s="22">
        <v>30</v>
      </c>
      <c r="F979" s="22" t="s">
        <v>6</v>
      </c>
      <c r="G979" s="22" t="s">
        <v>111</v>
      </c>
    </row>
    <row r="980" spans="3:7">
      <c r="C980" s="137">
        <v>44806</v>
      </c>
      <c r="D980" s="22" t="s">
        <v>118</v>
      </c>
      <c r="E980" s="22">
        <v>31</v>
      </c>
      <c r="F980" s="22" t="s">
        <v>6</v>
      </c>
      <c r="G980" s="22" t="s">
        <v>106</v>
      </c>
    </row>
    <row r="981" spans="3:7">
      <c r="C981" s="137">
        <v>44324</v>
      </c>
      <c r="D981" s="22" t="s">
        <v>117</v>
      </c>
      <c r="E981" s="22">
        <v>350</v>
      </c>
      <c r="F981" s="22" t="s">
        <v>112</v>
      </c>
      <c r="G981" s="22" t="s">
        <v>115</v>
      </c>
    </row>
    <row r="982" spans="3:7">
      <c r="C982" s="137">
        <v>44032</v>
      </c>
      <c r="D982" s="22" t="s">
        <v>107</v>
      </c>
      <c r="E982" s="22">
        <v>3</v>
      </c>
      <c r="F982" s="22" t="s">
        <v>9</v>
      </c>
      <c r="G982" s="22" t="s">
        <v>108</v>
      </c>
    </row>
    <row r="983" spans="3:7">
      <c r="C983" s="137">
        <v>44340</v>
      </c>
      <c r="D983" s="22" t="s">
        <v>118</v>
      </c>
      <c r="E983" s="22">
        <v>30</v>
      </c>
      <c r="F983" s="22" t="s">
        <v>9</v>
      </c>
      <c r="G983" s="22" t="s">
        <v>108</v>
      </c>
    </row>
    <row r="984" spans="3:7">
      <c r="C984" s="137">
        <v>44374</v>
      </c>
      <c r="D984" s="22" t="s">
        <v>118</v>
      </c>
      <c r="E984" s="22">
        <v>31</v>
      </c>
      <c r="F984" s="22" t="s">
        <v>110</v>
      </c>
      <c r="G984" s="22" t="s">
        <v>113</v>
      </c>
    </row>
    <row r="985" spans="3:7">
      <c r="C985" s="137">
        <v>44265</v>
      </c>
      <c r="D985" s="22" t="s">
        <v>116</v>
      </c>
      <c r="E985" s="22">
        <v>6</v>
      </c>
      <c r="F985" s="22" t="s">
        <v>6</v>
      </c>
      <c r="G985" s="22" t="s">
        <v>109</v>
      </c>
    </row>
    <row r="986" spans="3:7">
      <c r="C986" s="137">
        <v>44344</v>
      </c>
      <c r="D986" s="22" t="s">
        <v>116</v>
      </c>
      <c r="E986" s="22">
        <v>37</v>
      </c>
      <c r="F986" s="22" t="s">
        <v>6</v>
      </c>
      <c r="G986" s="22" t="s">
        <v>108</v>
      </c>
    </row>
    <row r="987" spans="3:7">
      <c r="C987" s="137">
        <v>44741</v>
      </c>
      <c r="D987" s="22" t="s">
        <v>107</v>
      </c>
      <c r="E987" s="22">
        <v>225</v>
      </c>
      <c r="F987" s="22" t="s">
        <v>9</v>
      </c>
      <c r="G987" s="22" t="s">
        <v>108</v>
      </c>
    </row>
    <row r="988" spans="3:7">
      <c r="C988" s="137">
        <v>43989</v>
      </c>
      <c r="D988" s="22" t="s">
        <v>117</v>
      </c>
      <c r="E988" s="22">
        <v>200</v>
      </c>
      <c r="F988" s="22" t="s">
        <v>112</v>
      </c>
      <c r="G988" s="22" t="s">
        <v>109</v>
      </c>
    </row>
    <row r="989" spans="3:7">
      <c r="C989" s="137">
        <v>44519</v>
      </c>
      <c r="D989" s="22" t="s">
        <v>117</v>
      </c>
      <c r="E989" s="22">
        <v>150</v>
      </c>
      <c r="F989" s="22" t="s">
        <v>112</v>
      </c>
      <c r="G989" s="22" t="s">
        <v>109</v>
      </c>
    </row>
    <row r="990" spans="3:7">
      <c r="C990" s="137">
        <v>44610</v>
      </c>
      <c r="D990" s="22" t="s">
        <v>117</v>
      </c>
      <c r="E990" s="22">
        <v>6</v>
      </c>
      <c r="F990" s="22" t="s">
        <v>9</v>
      </c>
      <c r="G990" s="22" t="s">
        <v>105</v>
      </c>
    </row>
    <row r="991" spans="3:7">
      <c r="C991" s="137">
        <v>44095</v>
      </c>
      <c r="D991" s="22" t="s">
        <v>119</v>
      </c>
      <c r="E991" s="22">
        <v>600</v>
      </c>
      <c r="F991" s="22" t="s">
        <v>112</v>
      </c>
      <c r="G991" s="22" t="s">
        <v>108</v>
      </c>
    </row>
    <row r="992" spans="3:7">
      <c r="C992" s="137">
        <v>43983</v>
      </c>
      <c r="D992" s="22" t="s">
        <v>117</v>
      </c>
      <c r="E992" s="22">
        <v>600</v>
      </c>
      <c r="F992" s="22" t="s">
        <v>112</v>
      </c>
      <c r="G992" s="22" t="s">
        <v>113</v>
      </c>
    </row>
    <row r="993" spans="3:7">
      <c r="C993" s="137">
        <v>44168</v>
      </c>
      <c r="D993" s="22" t="s">
        <v>107</v>
      </c>
      <c r="E993" s="22">
        <v>175</v>
      </c>
      <c r="F993" s="22" t="s">
        <v>6</v>
      </c>
      <c r="G993" s="22" t="s">
        <v>108</v>
      </c>
    </row>
    <row r="994" spans="3:7">
      <c r="C994" s="137">
        <v>44539</v>
      </c>
      <c r="D994" s="22" t="s">
        <v>118</v>
      </c>
      <c r="E994" s="22">
        <v>24</v>
      </c>
      <c r="F994" s="22" t="s">
        <v>9</v>
      </c>
      <c r="G994" s="22" t="s">
        <v>111</v>
      </c>
    </row>
    <row r="995" spans="3:7">
      <c r="C995" s="137">
        <v>44802</v>
      </c>
      <c r="D995" s="22" t="s">
        <v>119</v>
      </c>
      <c r="E995" s="22">
        <v>25</v>
      </c>
      <c r="F995" s="22" t="s">
        <v>114</v>
      </c>
      <c r="G995" s="22" t="s">
        <v>111</v>
      </c>
    </row>
    <row r="996" spans="3:7">
      <c r="C996" s="137">
        <v>44795</v>
      </c>
      <c r="D996" s="22" t="s">
        <v>107</v>
      </c>
      <c r="E996" s="22">
        <v>10</v>
      </c>
      <c r="F996" s="22" t="s">
        <v>112</v>
      </c>
      <c r="G996" s="22" t="s">
        <v>105</v>
      </c>
    </row>
    <row r="997" spans="3:7">
      <c r="C997" s="137">
        <v>44892</v>
      </c>
      <c r="D997" s="22" t="s">
        <v>116</v>
      </c>
      <c r="E997" s="22">
        <v>375</v>
      </c>
      <c r="F997" s="22" t="s">
        <v>9</v>
      </c>
      <c r="G997" s="22" t="s">
        <v>111</v>
      </c>
    </row>
    <row r="998" spans="3:7">
      <c r="C998" s="137">
        <v>44822</v>
      </c>
      <c r="D998" s="22" t="s">
        <v>119</v>
      </c>
      <c r="E998" s="22">
        <v>4</v>
      </c>
      <c r="F998" s="22" t="s">
        <v>114</v>
      </c>
      <c r="G998" s="22" t="s">
        <v>108</v>
      </c>
    </row>
    <row r="999" spans="3:7">
      <c r="C999" s="137">
        <v>44203</v>
      </c>
      <c r="D999" s="22" t="s">
        <v>117</v>
      </c>
      <c r="E999" s="22">
        <v>35</v>
      </c>
      <c r="F999" s="22" t="s">
        <v>112</v>
      </c>
      <c r="G999" s="22" t="s">
        <v>115</v>
      </c>
    </row>
    <row r="1000" spans="3:7">
      <c r="C1000" s="137">
        <v>44713</v>
      </c>
      <c r="D1000" s="22" t="s">
        <v>117</v>
      </c>
      <c r="E1000" s="22">
        <v>1</v>
      </c>
      <c r="F1000" s="22" t="s">
        <v>9</v>
      </c>
      <c r="G1000" s="22" t="s">
        <v>106</v>
      </c>
    </row>
    <row r="1001" spans="3:7">
      <c r="C1001" s="137">
        <v>44751</v>
      </c>
      <c r="D1001" s="22" t="s">
        <v>119</v>
      </c>
      <c r="E1001" s="22">
        <v>150</v>
      </c>
      <c r="F1001" s="22" t="s">
        <v>114</v>
      </c>
      <c r="G1001" s="22" t="s">
        <v>111</v>
      </c>
    </row>
    <row r="1002" spans="3:7">
      <c r="C1002" s="137">
        <v>44902</v>
      </c>
      <c r="D1002" s="22" t="s">
        <v>117</v>
      </c>
      <c r="E1002" s="22">
        <v>12</v>
      </c>
      <c r="F1002" s="22" t="s">
        <v>114</v>
      </c>
      <c r="G1002" s="22" t="s">
        <v>105</v>
      </c>
    </row>
    <row r="1003" spans="3:7">
      <c r="C1003" s="137">
        <v>44889</v>
      </c>
      <c r="D1003" s="22" t="s">
        <v>107</v>
      </c>
      <c r="E1003" s="22">
        <v>175</v>
      </c>
      <c r="F1003" s="22" t="s">
        <v>112</v>
      </c>
      <c r="G1003" s="22" t="s">
        <v>106</v>
      </c>
    </row>
    <row r="1004" spans="3:7">
      <c r="C1004" s="137">
        <v>44511</v>
      </c>
      <c r="D1004" s="22" t="s">
        <v>117</v>
      </c>
      <c r="E1004" s="22">
        <v>9</v>
      </c>
      <c r="F1004" s="22" t="s">
        <v>110</v>
      </c>
      <c r="G1004" s="22" t="s">
        <v>106</v>
      </c>
    </row>
    <row r="1005" spans="3:7">
      <c r="C1005" s="137">
        <v>44746</v>
      </c>
      <c r="D1005" s="22" t="s">
        <v>119</v>
      </c>
      <c r="E1005" s="22">
        <v>3</v>
      </c>
      <c r="F1005" s="22" t="s">
        <v>9</v>
      </c>
      <c r="G1005" s="22" t="s">
        <v>113</v>
      </c>
    </row>
    <row r="1006" spans="3:7">
      <c r="C1006" s="137">
        <v>44911</v>
      </c>
      <c r="D1006" s="22" t="s">
        <v>117</v>
      </c>
      <c r="E1006" s="22">
        <v>44</v>
      </c>
      <c r="F1006" s="22" t="s">
        <v>9</v>
      </c>
      <c r="G1006" s="22" t="s">
        <v>108</v>
      </c>
    </row>
    <row r="1007" spans="3:7">
      <c r="C1007" s="137">
        <v>44365</v>
      </c>
      <c r="D1007" s="22" t="s">
        <v>118</v>
      </c>
      <c r="E1007" s="22">
        <v>4</v>
      </c>
      <c r="F1007" s="22" t="s">
        <v>6</v>
      </c>
      <c r="G1007" s="22" t="s">
        <v>106</v>
      </c>
    </row>
    <row r="1008" spans="3:7">
      <c r="C1008" s="137">
        <v>44620</v>
      </c>
      <c r="D1008" s="22" t="s">
        <v>119</v>
      </c>
      <c r="E1008" s="22">
        <v>11</v>
      </c>
      <c r="F1008" s="22" t="s">
        <v>110</v>
      </c>
      <c r="G1008" s="22" t="s">
        <v>111</v>
      </c>
    </row>
    <row r="1009" spans="3:7">
      <c r="C1009" s="137">
        <v>44124</v>
      </c>
      <c r="D1009" s="22" t="s">
        <v>117</v>
      </c>
      <c r="E1009" s="22">
        <v>25</v>
      </c>
      <c r="F1009" s="22" t="s">
        <v>9</v>
      </c>
      <c r="G1009" s="22" t="s">
        <v>106</v>
      </c>
    </row>
    <row r="1010" spans="3:7">
      <c r="C1010" s="137">
        <v>44707</v>
      </c>
      <c r="D1010" s="22" t="s">
        <v>119</v>
      </c>
      <c r="E1010" s="22">
        <v>200</v>
      </c>
      <c r="F1010" s="22" t="s">
        <v>9</v>
      </c>
      <c r="G1010" s="22" t="s">
        <v>111</v>
      </c>
    </row>
    <row r="1011" spans="3:7">
      <c r="C1011" s="137">
        <v>44642</v>
      </c>
      <c r="D1011" s="22" t="s">
        <v>119</v>
      </c>
      <c r="E1011" s="22">
        <v>350</v>
      </c>
      <c r="F1011" s="22" t="s">
        <v>112</v>
      </c>
      <c r="G1011" s="22" t="s">
        <v>111</v>
      </c>
    </row>
    <row r="1012" spans="3:7">
      <c r="C1012" s="137">
        <v>44001</v>
      </c>
      <c r="D1012" s="22" t="s">
        <v>119</v>
      </c>
      <c r="E1012" s="22">
        <v>575</v>
      </c>
      <c r="F1012" s="22" t="s">
        <v>112</v>
      </c>
      <c r="G1012" s="22" t="s">
        <v>115</v>
      </c>
    </row>
    <row r="1013" spans="3:7">
      <c r="C1013" s="137">
        <v>44740</v>
      </c>
      <c r="D1013" s="22" t="s">
        <v>116</v>
      </c>
      <c r="E1013" s="22">
        <v>32</v>
      </c>
      <c r="F1013" s="22" t="s">
        <v>110</v>
      </c>
      <c r="G1013" s="22" t="s">
        <v>106</v>
      </c>
    </row>
    <row r="1014" spans="3:7">
      <c r="C1014" s="137">
        <v>43943</v>
      </c>
      <c r="D1014" s="22" t="s">
        <v>107</v>
      </c>
      <c r="E1014" s="22">
        <v>200</v>
      </c>
      <c r="F1014" s="22" t="s">
        <v>9</v>
      </c>
      <c r="G1014" s="22" t="s">
        <v>108</v>
      </c>
    </row>
    <row r="1015" spans="3:7">
      <c r="C1015" s="137">
        <v>43985</v>
      </c>
      <c r="D1015" s="22" t="s">
        <v>117</v>
      </c>
      <c r="E1015" s="22">
        <v>550</v>
      </c>
      <c r="F1015" s="22" t="s">
        <v>114</v>
      </c>
      <c r="G1015" s="22" t="s">
        <v>111</v>
      </c>
    </row>
    <row r="1016" spans="3:7">
      <c r="C1016" s="137">
        <v>43883</v>
      </c>
      <c r="D1016" s="22" t="s">
        <v>119</v>
      </c>
      <c r="E1016" s="22">
        <v>275</v>
      </c>
      <c r="F1016" s="22" t="s">
        <v>9</v>
      </c>
      <c r="G1016" s="22" t="s">
        <v>109</v>
      </c>
    </row>
    <row r="1017" spans="3:7">
      <c r="C1017" s="137">
        <v>44120</v>
      </c>
      <c r="D1017" s="22" t="s">
        <v>117</v>
      </c>
      <c r="E1017" s="22">
        <v>38</v>
      </c>
      <c r="F1017" s="22" t="s">
        <v>110</v>
      </c>
      <c r="G1017" s="22" t="s">
        <v>113</v>
      </c>
    </row>
    <row r="1018" spans="3:7">
      <c r="C1018" s="137">
        <v>44139</v>
      </c>
      <c r="D1018" s="22" t="s">
        <v>117</v>
      </c>
      <c r="E1018" s="22">
        <v>6</v>
      </c>
      <c r="F1018" s="22" t="s">
        <v>112</v>
      </c>
      <c r="G1018" s="22" t="s">
        <v>115</v>
      </c>
    </row>
    <row r="1019" spans="3:7">
      <c r="C1019" s="137">
        <v>44443</v>
      </c>
      <c r="D1019" s="22" t="s">
        <v>118</v>
      </c>
      <c r="E1019" s="22">
        <v>50</v>
      </c>
      <c r="F1019" s="22" t="s">
        <v>114</v>
      </c>
      <c r="G1019" s="22" t="s">
        <v>106</v>
      </c>
    </row>
    <row r="1020" spans="3:7">
      <c r="C1020" s="137">
        <v>44767</v>
      </c>
      <c r="D1020" s="22" t="s">
        <v>117</v>
      </c>
      <c r="E1020" s="22">
        <v>375</v>
      </c>
      <c r="F1020" s="22" t="s">
        <v>112</v>
      </c>
      <c r="G1020" s="22" t="s">
        <v>108</v>
      </c>
    </row>
    <row r="1021" spans="3:7">
      <c r="C1021" s="137">
        <v>44640</v>
      </c>
      <c r="D1021" s="22" t="s">
        <v>119</v>
      </c>
      <c r="E1021" s="22">
        <v>5</v>
      </c>
      <c r="F1021" s="22" t="s">
        <v>110</v>
      </c>
      <c r="G1021" s="22" t="s">
        <v>115</v>
      </c>
    </row>
    <row r="1022" spans="3:7">
      <c r="C1022" s="137">
        <v>44889</v>
      </c>
      <c r="D1022" s="22" t="s">
        <v>119</v>
      </c>
      <c r="E1022" s="22">
        <v>575</v>
      </c>
      <c r="F1022" s="22" t="s">
        <v>6</v>
      </c>
      <c r="G1022" s="22" t="s">
        <v>113</v>
      </c>
    </row>
    <row r="1023" spans="3:7">
      <c r="C1023" s="137">
        <v>44908</v>
      </c>
      <c r="D1023" s="22" t="s">
        <v>117</v>
      </c>
      <c r="E1023" s="22">
        <v>7</v>
      </c>
      <c r="F1023" s="22" t="s">
        <v>110</v>
      </c>
      <c r="G1023" s="22" t="s">
        <v>109</v>
      </c>
    </row>
    <row r="1024" spans="3:7">
      <c r="C1024" s="137">
        <v>44203</v>
      </c>
      <c r="D1024" s="22" t="s">
        <v>116</v>
      </c>
      <c r="E1024" s="22">
        <v>8</v>
      </c>
      <c r="F1024" s="22" t="s">
        <v>114</v>
      </c>
      <c r="G1024" s="22" t="s">
        <v>115</v>
      </c>
    </row>
    <row r="1025" spans="3:7">
      <c r="C1025" s="137">
        <v>43933</v>
      </c>
      <c r="D1025" s="22" t="s">
        <v>117</v>
      </c>
      <c r="E1025" s="22">
        <v>300</v>
      </c>
      <c r="F1025" s="22" t="s">
        <v>112</v>
      </c>
      <c r="G1025" s="22" t="s">
        <v>113</v>
      </c>
    </row>
    <row r="1026" spans="3:7">
      <c r="C1026" s="137">
        <v>44228</v>
      </c>
      <c r="D1026" s="22" t="s">
        <v>107</v>
      </c>
      <c r="E1026" s="22">
        <v>600</v>
      </c>
      <c r="F1026" s="22" t="s">
        <v>114</v>
      </c>
      <c r="G1026" s="22" t="s">
        <v>111</v>
      </c>
    </row>
    <row r="1027" spans="3:7">
      <c r="C1027" s="137">
        <v>44403</v>
      </c>
      <c r="D1027" s="22" t="s">
        <v>116</v>
      </c>
      <c r="E1027" s="22">
        <v>525</v>
      </c>
      <c r="F1027" s="22" t="s">
        <v>114</v>
      </c>
      <c r="G1027" s="22" t="s">
        <v>111</v>
      </c>
    </row>
    <row r="1028" spans="3:7">
      <c r="C1028" s="137">
        <v>44501</v>
      </c>
      <c r="D1028" s="22" t="s">
        <v>119</v>
      </c>
      <c r="E1028" s="22">
        <v>44</v>
      </c>
      <c r="F1028" s="22" t="s">
        <v>6</v>
      </c>
      <c r="G1028" s="22" t="s">
        <v>109</v>
      </c>
    </row>
    <row r="1029" spans="3:7">
      <c r="C1029" s="137">
        <v>44916</v>
      </c>
      <c r="D1029" s="22" t="s">
        <v>117</v>
      </c>
      <c r="E1029" s="22">
        <v>45</v>
      </c>
      <c r="F1029" s="22" t="s">
        <v>9</v>
      </c>
      <c r="G1029" s="22" t="s">
        <v>115</v>
      </c>
    </row>
    <row r="1030" spans="3:7">
      <c r="C1030" s="137">
        <v>44458</v>
      </c>
      <c r="D1030" s="22" t="s">
        <v>117</v>
      </c>
      <c r="E1030" s="22">
        <v>1</v>
      </c>
      <c r="F1030" s="22" t="s">
        <v>6</v>
      </c>
      <c r="G1030" s="22" t="s">
        <v>113</v>
      </c>
    </row>
    <row r="1031" spans="3:7">
      <c r="C1031" s="137">
        <v>43966</v>
      </c>
      <c r="D1031" s="22" t="s">
        <v>116</v>
      </c>
      <c r="E1031" s="22">
        <v>14</v>
      </c>
      <c r="F1031" s="22" t="s">
        <v>112</v>
      </c>
      <c r="G1031" s="22" t="s">
        <v>111</v>
      </c>
    </row>
    <row r="1032" spans="3:7">
      <c r="C1032" s="137">
        <v>44845</v>
      </c>
      <c r="D1032" s="22" t="s">
        <v>118</v>
      </c>
      <c r="E1032" s="22">
        <v>125</v>
      </c>
      <c r="F1032" s="22" t="s">
        <v>114</v>
      </c>
      <c r="G1032" s="22" t="s">
        <v>113</v>
      </c>
    </row>
    <row r="1033" spans="3:7">
      <c r="C1033" s="137">
        <v>44787</v>
      </c>
      <c r="D1033" s="22" t="s">
        <v>117</v>
      </c>
      <c r="E1033" s="22">
        <v>3</v>
      </c>
      <c r="F1033" s="22" t="s">
        <v>6</v>
      </c>
      <c r="G1033" s="22" t="s">
        <v>113</v>
      </c>
    </row>
    <row r="1034" spans="3:7">
      <c r="C1034" s="137">
        <v>44243</v>
      </c>
      <c r="D1034" s="22" t="s">
        <v>117</v>
      </c>
      <c r="E1034" s="22">
        <v>8</v>
      </c>
      <c r="F1034" s="22" t="s">
        <v>110</v>
      </c>
      <c r="G1034" s="22" t="s">
        <v>111</v>
      </c>
    </row>
    <row r="1035" spans="3:7">
      <c r="C1035" s="137">
        <v>44103</v>
      </c>
      <c r="D1035" s="22" t="s">
        <v>119</v>
      </c>
      <c r="E1035" s="22">
        <v>29</v>
      </c>
      <c r="F1035" s="22" t="s">
        <v>6</v>
      </c>
      <c r="G1035" s="22" t="s">
        <v>106</v>
      </c>
    </row>
    <row r="1036" spans="3:7">
      <c r="C1036" s="137">
        <v>44850</v>
      </c>
      <c r="D1036" s="22" t="s">
        <v>118</v>
      </c>
      <c r="E1036" s="22">
        <v>100</v>
      </c>
      <c r="F1036" s="22" t="s">
        <v>110</v>
      </c>
      <c r="G1036" s="22" t="s">
        <v>105</v>
      </c>
    </row>
    <row r="1037" spans="3:7">
      <c r="C1037" s="137">
        <v>43950</v>
      </c>
      <c r="D1037" s="22" t="s">
        <v>116</v>
      </c>
      <c r="E1037" s="22">
        <v>400</v>
      </c>
      <c r="F1037" s="22" t="s">
        <v>112</v>
      </c>
      <c r="G1037" s="22" t="s">
        <v>109</v>
      </c>
    </row>
    <row r="1038" spans="3:7">
      <c r="C1038" s="137">
        <v>44033</v>
      </c>
      <c r="D1038" s="22" t="s">
        <v>117</v>
      </c>
      <c r="E1038" s="22">
        <v>7</v>
      </c>
      <c r="F1038" s="22" t="s">
        <v>6</v>
      </c>
      <c r="G1038" s="22" t="s">
        <v>105</v>
      </c>
    </row>
    <row r="1039" spans="3:7">
      <c r="C1039" s="137">
        <v>44274</v>
      </c>
      <c r="D1039" s="22" t="s">
        <v>119</v>
      </c>
      <c r="E1039" s="22">
        <v>19</v>
      </c>
      <c r="F1039" s="22" t="s">
        <v>114</v>
      </c>
      <c r="G1039" s="22" t="s">
        <v>105</v>
      </c>
    </row>
    <row r="1040" spans="3:7">
      <c r="C1040" s="137">
        <v>44350</v>
      </c>
      <c r="D1040" s="22" t="s">
        <v>119</v>
      </c>
      <c r="E1040" s="22">
        <v>46</v>
      </c>
      <c r="F1040" s="22" t="s">
        <v>110</v>
      </c>
      <c r="G1040" s="22" t="s">
        <v>106</v>
      </c>
    </row>
    <row r="1041" spans="3:7">
      <c r="C1041" s="137">
        <v>44472</v>
      </c>
      <c r="D1041" s="22" t="s">
        <v>119</v>
      </c>
      <c r="E1041" s="22">
        <v>125</v>
      </c>
      <c r="F1041" s="22" t="s">
        <v>110</v>
      </c>
      <c r="G1041" s="22" t="s">
        <v>106</v>
      </c>
    </row>
    <row r="1042" spans="3:7">
      <c r="C1042" s="137">
        <v>44425</v>
      </c>
      <c r="D1042" s="22" t="s">
        <v>119</v>
      </c>
      <c r="E1042" s="22">
        <v>150</v>
      </c>
      <c r="F1042" s="22" t="s">
        <v>6</v>
      </c>
      <c r="G1042" s="22" t="s">
        <v>108</v>
      </c>
    </row>
    <row r="1043" spans="3:7">
      <c r="C1043" s="137">
        <v>44583</v>
      </c>
      <c r="D1043" s="22" t="s">
        <v>119</v>
      </c>
      <c r="E1043" s="22">
        <v>8</v>
      </c>
      <c r="F1043" s="22" t="s">
        <v>112</v>
      </c>
      <c r="G1043" s="22" t="s">
        <v>108</v>
      </c>
    </row>
    <row r="1044" spans="3:7">
      <c r="C1044" s="137">
        <v>44007</v>
      </c>
      <c r="D1044" s="22" t="s">
        <v>119</v>
      </c>
      <c r="E1044" s="22">
        <v>450</v>
      </c>
      <c r="F1044" s="22" t="s">
        <v>112</v>
      </c>
      <c r="G1044" s="22" t="s">
        <v>113</v>
      </c>
    </row>
    <row r="1045" spans="3:7">
      <c r="C1045" s="137">
        <v>44511</v>
      </c>
      <c r="D1045" s="22" t="s">
        <v>117</v>
      </c>
      <c r="E1045" s="22">
        <v>1</v>
      </c>
      <c r="F1045" s="22" t="s">
        <v>112</v>
      </c>
      <c r="G1045" s="22" t="s">
        <v>109</v>
      </c>
    </row>
    <row r="1046" spans="3:7">
      <c r="C1046" s="137">
        <v>44004</v>
      </c>
      <c r="D1046" s="22" t="s">
        <v>117</v>
      </c>
      <c r="E1046" s="22">
        <v>4</v>
      </c>
      <c r="F1046" s="22" t="s">
        <v>112</v>
      </c>
      <c r="G1046" s="22" t="s">
        <v>105</v>
      </c>
    </row>
    <row r="1047" spans="3:7">
      <c r="C1047" s="137">
        <v>44555</v>
      </c>
      <c r="D1047" s="22" t="s">
        <v>119</v>
      </c>
      <c r="E1047" s="22">
        <v>38</v>
      </c>
      <c r="F1047" s="22" t="s">
        <v>9</v>
      </c>
      <c r="G1047" s="22" t="s">
        <v>111</v>
      </c>
    </row>
    <row r="1048" spans="3:7">
      <c r="C1048" s="137">
        <v>44491</v>
      </c>
      <c r="D1048" s="22" t="s">
        <v>118</v>
      </c>
      <c r="E1048" s="22">
        <v>45</v>
      </c>
      <c r="F1048" s="22" t="s">
        <v>114</v>
      </c>
      <c r="G1048" s="22" t="s">
        <v>105</v>
      </c>
    </row>
    <row r="1049" spans="3:7">
      <c r="C1049" s="137">
        <v>44472</v>
      </c>
      <c r="D1049" s="22" t="s">
        <v>118</v>
      </c>
      <c r="E1049" s="22">
        <v>475</v>
      </c>
      <c r="F1049" s="22" t="s">
        <v>114</v>
      </c>
      <c r="G1049" s="22" t="s">
        <v>111</v>
      </c>
    </row>
    <row r="1050" spans="3:7">
      <c r="C1050" s="137">
        <v>44028</v>
      </c>
      <c r="D1050" s="22" t="s">
        <v>117</v>
      </c>
      <c r="E1050" s="22">
        <v>29</v>
      </c>
      <c r="F1050" s="22" t="s">
        <v>114</v>
      </c>
      <c r="G1050" s="22" t="s">
        <v>111</v>
      </c>
    </row>
    <row r="1051" spans="3:7">
      <c r="C1051" s="137">
        <v>44184</v>
      </c>
      <c r="D1051" s="22" t="s">
        <v>119</v>
      </c>
      <c r="E1051" s="22">
        <v>15</v>
      </c>
      <c r="F1051" s="22" t="s">
        <v>6</v>
      </c>
      <c r="G1051" s="22" t="s">
        <v>113</v>
      </c>
    </row>
    <row r="1052" spans="3:7">
      <c r="C1052" s="137">
        <v>44366</v>
      </c>
      <c r="D1052" s="22" t="s">
        <v>118</v>
      </c>
      <c r="E1052" s="22">
        <v>75</v>
      </c>
      <c r="F1052" s="22" t="s">
        <v>6</v>
      </c>
      <c r="G1052" s="22" t="s">
        <v>108</v>
      </c>
    </row>
    <row r="1053" spans="3:7">
      <c r="C1053" s="137">
        <v>44715</v>
      </c>
      <c r="D1053" s="22" t="s">
        <v>117</v>
      </c>
      <c r="E1053" s="22">
        <v>525</v>
      </c>
      <c r="F1053" s="22" t="s">
        <v>6</v>
      </c>
      <c r="G1053" s="22" t="s">
        <v>111</v>
      </c>
    </row>
    <row r="1054" spans="3:7">
      <c r="C1054" s="137">
        <v>44136</v>
      </c>
      <c r="D1054" s="22" t="s">
        <v>117</v>
      </c>
      <c r="E1054" s="22">
        <v>21</v>
      </c>
      <c r="F1054" s="22" t="s">
        <v>112</v>
      </c>
      <c r="G1054" s="22" t="s">
        <v>113</v>
      </c>
    </row>
    <row r="1055" spans="3:7">
      <c r="C1055" s="137">
        <v>44517</v>
      </c>
      <c r="D1055" s="22" t="s">
        <v>119</v>
      </c>
      <c r="E1055" s="22">
        <v>2</v>
      </c>
      <c r="F1055" s="22" t="s">
        <v>114</v>
      </c>
      <c r="G1055" s="22" t="s">
        <v>111</v>
      </c>
    </row>
    <row r="1056" spans="3:7">
      <c r="C1056" s="137">
        <v>43976</v>
      </c>
      <c r="D1056" s="22" t="s">
        <v>116</v>
      </c>
      <c r="E1056" s="22">
        <v>36</v>
      </c>
      <c r="F1056" s="22" t="s">
        <v>114</v>
      </c>
      <c r="G1056" s="22" t="s">
        <v>106</v>
      </c>
    </row>
    <row r="1057" spans="3:7">
      <c r="C1057" s="137">
        <v>44493</v>
      </c>
      <c r="D1057" s="22" t="s">
        <v>107</v>
      </c>
      <c r="E1057" s="22">
        <v>225</v>
      </c>
      <c r="F1057" s="22" t="s">
        <v>9</v>
      </c>
      <c r="G1057" s="22" t="s">
        <v>115</v>
      </c>
    </row>
    <row r="1058" spans="3:7">
      <c r="C1058" s="137">
        <v>44769</v>
      </c>
      <c r="D1058" s="22" t="s">
        <v>118</v>
      </c>
      <c r="E1058" s="22">
        <v>10</v>
      </c>
      <c r="F1058" s="22" t="s">
        <v>114</v>
      </c>
      <c r="G1058" s="22" t="s">
        <v>115</v>
      </c>
    </row>
    <row r="1059" spans="3:7">
      <c r="C1059" s="137">
        <v>44374</v>
      </c>
      <c r="D1059" s="22" t="s">
        <v>117</v>
      </c>
      <c r="E1059" s="22">
        <v>375</v>
      </c>
      <c r="F1059" s="22" t="s">
        <v>6</v>
      </c>
      <c r="G1059" s="22" t="s">
        <v>105</v>
      </c>
    </row>
    <row r="1060" spans="3:7">
      <c r="C1060" s="137">
        <v>44237</v>
      </c>
      <c r="D1060" s="22" t="s">
        <v>117</v>
      </c>
      <c r="E1060" s="22">
        <v>8</v>
      </c>
      <c r="F1060" s="22" t="s">
        <v>110</v>
      </c>
      <c r="G1060" s="22" t="s">
        <v>113</v>
      </c>
    </row>
    <row r="1061" spans="3:7">
      <c r="C1061" s="137">
        <v>44242</v>
      </c>
      <c r="D1061" s="22" t="s">
        <v>107</v>
      </c>
      <c r="E1061" s="22">
        <v>250</v>
      </c>
      <c r="F1061" s="22" t="s">
        <v>110</v>
      </c>
      <c r="G1061" s="22" t="s">
        <v>111</v>
      </c>
    </row>
    <row r="1062" spans="3:7">
      <c r="C1062" s="137">
        <v>44904</v>
      </c>
      <c r="D1062" s="22" t="s">
        <v>117</v>
      </c>
      <c r="E1062" s="22">
        <v>6</v>
      </c>
      <c r="F1062" s="22" t="s">
        <v>112</v>
      </c>
      <c r="G1062" s="22" t="s">
        <v>111</v>
      </c>
    </row>
    <row r="1063" spans="3:7">
      <c r="C1063" s="137">
        <v>44146</v>
      </c>
      <c r="D1063" s="22" t="s">
        <v>119</v>
      </c>
      <c r="E1063" s="22">
        <v>26</v>
      </c>
      <c r="F1063" s="22" t="s">
        <v>9</v>
      </c>
      <c r="G1063" s="22" t="s">
        <v>105</v>
      </c>
    </row>
    <row r="1064" spans="3:7">
      <c r="C1064" s="137">
        <v>44545</v>
      </c>
      <c r="D1064" s="22" t="s">
        <v>117</v>
      </c>
      <c r="E1064" s="22">
        <v>100</v>
      </c>
      <c r="F1064" s="22" t="s">
        <v>112</v>
      </c>
      <c r="G1064" s="22" t="s">
        <v>109</v>
      </c>
    </row>
    <row r="1065" spans="3:7">
      <c r="C1065" s="137">
        <v>43941</v>
      </c>
      <c r="D1065" s="22" t="s">
        <v>117</v>
      </c>
      <c r="E1065" s="22">
        <v>48</v>
      </c>
      <c r="F1065" s="22" t="s">
        <v>9</v>
      </c>
      <c r="G1065" s="22" t="s">
        <v>108</v>
      </c>
    </row>
    <row r="1066" spans="3:7">
      <c r="C1066" s="137">
        <v>44659</v>
      </c>
      <c r="D1066" s="22" t="s">
        <v>117</v>
      </c>
      <c r="E1066" s="22">
        <v>425</v>
      </c>
      <c r="F1066" s="22" t="s">
        <v>112</v>
      </c>
      <c r="G1066" s="22" t="s">
        <v>115</v>
      </c>
    </row>
    <row r="1067" spans="3:7">
      <c r="C1067" s="137">
        <v>44146</v>
      </c>
      <c r="D1067" s="22" t="s">
        <v>118</v>
      </c>
      <c r="E1067" s="22">
        <v>8</v>
      </c>
      <c r="F1067" s="22" t="s">
        <v>6</v>
      </c>
      <c r="G1067" s="22" t="s">
        <v>106</v>
      </c>
    </row>
    <row r="1068" spans="3:7">
      <c r="C1068" s="137">
        <v>44388</v>
      </c>
      <c r="D1068" s="22" t="s">
        <v>119</v>
      </c>
      <c r="E1068" s="22">
        <v>30</v>
      </c>
      <c r="F1068" s="22" t="s">
        <v>112</v>
      </c>
      <c r="G1068" s="22" t="s">
        <v>105</v>
      </c>
    </row>
    <row r="1069" spans="3:7">
      <c r="C1069" s="137">
        <v>44876</v>
      </c>
      <c r="D1069" s="22" t="s">
        <v>118</v>
      </c>
      <c r="E1069" s="22">
        <v>125</v>
      </c>
      <c r="F1069" s="22" t="s">
        <v>110</v>
      </c>
      <c r="G1069" s="22" t="s">
        <v>108</v>
      </c>
    </row>
    <row r="1070" spans="3:7">
      <c r="C1070" s="137">
        <v>44730</v>
      </c>
      <c r="D1070" s="22" t="s">
        <v>119</v>
      </c>
      <c r="E1070" s="22">
        <v>400</v>
      </c>
      <c r="F1070" s="22" t="s">
        <v>6</v>
      </c>
      <c r="G1070" s="22" t="s">
        <v>111</v>
      </c>
    </row>
    <row r="1071" spans="3:7">
      <c r="C1071" s="137">
        <v>44832</v>
      </c>
      <c r="D1071" s="22" t="s">
        <v>117</v>
      </c>
      <c r="E1071" s="22">
        <v>6</v>
      </c>
      <c r="F1071" s="22" t="s">
        <v>110</v>
      </c>
      <c r="G1071" s="22" t="s">
        <v>113</v>
      </c>
    </row>
    <row r="1072" spans="3:7">
      <c r="C1072" s="137">
        <v>44875</v>
      </c>
      <c r="D1072" s="22" t="s">
        <v>118</v>
      </c>
      <c r="E1072" s="22">
        <v>25</v>
      </c>
      <c r="F1072" s="22" t="s">
        <v>9</v>
      </c>
      <c r="G1072" s="22" t="s">
        <v>113</v>
      </c>
    </row>
    <row r="1073" spans="3:7">
      <c r="C1073" s="137">
        <v>44389</v>
      </c>
      <c r="D1073" s="22" t="s">
        <v>117</v>
      </c>
      <c r="E1073" s="22">
        <v>525</v>
      </c>
      <c r="F1073" s="22" t="s">
        <v>6</v>
      </c>
      <c r="G1073" s="22" t="s">
        <v>106</v>
      </c>
    </row>
    <row r="1074" spans="3:7">
      <c r="C1074" s="137">
        <v>44736</v>
      </c>
      <c r="D1074" s="22" t="s">
        <v>117</v>
      </c>
      <c r="E1074" s="22">
        <v>42</v>
      </c>
      <c r="F1074" s="22" t="s">
        <v>112</v>
      </c>
      <c r="G1074" s="22" t="s">
        <v>113</v>
      </c>
    </row>
    <row r="1075" spans="3:7">
      <c r="C1075" s="137">
        <v>44256</v>
      </c>
      <c r="D1075" s="22" t="s">
        <v>116</v>
      </c>
      <c r="E1075" s="22">
        <v>5</v>
      </c>
      <c r="F1075" s="22" t="s">
        <v>6</v>
      </c>
      <c r="G1075" s="22" t="s">
        <v>106</v>
      </c>
    </row>
    <row r="1076" spans="3:7">
      <c r="C1076" s="137">
        <v>44444</v>
      </c>
      <c r="D1076" s="22" t="s">
        <v>107</v>
      </c>
      <c r="E1076" s="22">
        <v>75</v>
      </c>
      <c r="F1076" s="22" t="s">
        <v>110</v>
      </c>
      <c r="G1076" s="22" t="s">
        <v>115</v>
      </c>
    </row>
    <row r="1077" spans="3:7">
      <c r="C1077" s="137">
        <v>44768</v>
      </c>
      <c r="D1077" s="22" t="s">
        <v>116</v>
      </c>
      <c r="E1077" s="22">
        <v>225</v>
      </c>
      <c r="F1077" s="22" t="s">
        <v>6</v>
      </c>
      <c r="G1077" s="22" t="s">
        <v>115</v>
      </c>
    </row>
    <row r="1078" spans="3:7">
      <c r="C1078" s="137">
        <v>43844</v>
      </c>
      <c r="D1078" s="22" t="s">
        <v>118</v>
      </c>
      <c r="E1078" s="22">
        <v>44</v>
      </c>
      <c r="F1078" s="22" t="s">
        <v>6</v>
      </c>
      <c r="G1078" s="22" t="s">
        <v>105</v>
      </c>
    </row>
    <row r="1079" spans="3:7">
      <c r="C1079" s="137">
        <v>44032</v>
      </c>
      <c r="D1079" s="22" t="s">
        <v>119</v>
      </c>
      <c r="E1079" s="22">
        <v>325</v>
      </c>
      <c r="F1079" s="22" t="s">
        <v>114</v>
      </c>
      <c r="G1079" s="22" t="s">
        <v>113</v>
      </c>
    </row>
    <row r="1080" spans="3:7">
      <c r="C1080" s="137">
        <v>44186</v>
      </c>
      <c r="D1080" s="22" t="s">
        <v>119</v>
      </c>
      <c r="E1080" s="22">
        <v>175</v>
      </c>
      <c r="F1080" s="22" t="s">
        <v>112</v>
      </c>
      <c r="G1080" s="22" t="s">
        <v>115</v>
      </c>
    </row>
    <row r="1081" spans="3:7">
      <c r="C1081" s="137">
        <v>44669</v>
      </c>
      <c r="D1081" s="22" t="s">
        <v>117</v>
      </c>
      <c r="E1081" s="22">
        <v>3</v>
      </c>
      <c r="F1081" s="22" t="s">
        <v>114</v>
      </c>
      <c r="G1081" s="22" t="s">
        <v>115</v>
      </c>
    </row>
    <row r="1082" spans="3:7">
      <c r="C1082" s="137">
        <v>44323</v>
      </c>
      <c r="D1082" s="22" t="s">
        <v>118</v>
      </c>
      <c r="E1082" s="22">
        <v>3</v>
      </c>
      <c r="F1082" s="22" t="s">
        <v>112</v>
      </c>
      <c r="G1082" s="22" t="s">
        <v>105</v>
      </c>
    </row>
    <row r="1083" spans="3:7">
      <c r="C1083" s="137">
        <v>43929</v>
      </c>
      <c r="D1083" s="22" t="s">
        <v>116</v>
      </c>
      <c r="E1083" s="22">
        <v>34</v>
      </c>
      <c r="F1083" s="22" t="s">
        <v>114</v>
      </c>
      <c r="G1083" s="22" t="s">
        <v>113</v>
      </c>
    </row>
    <row r="1084" spans="3:7">
      <c r="C1084" s="137">
        <v>44474</v>
      </c>
      <c r="D1084" s="22" t="s">
        <v>117</v>
      </c>
      <c r="E1084" s="22">
        <v>4</v>
      </c>
      <c r="F1084" s="22" t="s">
        <v>112</v>
      </c>
      <c r="G1084" s="22" t="s">
        <v>113</v>
      </c>
    </row>
    <row r="1085" spans="3:7">
      <c r="C1085" s="137">
        <v>44545</v>
      </c>
      <c r="D1085" s="22" t="s">
        <v>107</v>
      </c>
      <c r="E1085" s="22">
        <v>2</v>
      </c>
      <c r="F1085" s="22" t="s">
        <v>110</v>
      </c>
      <c r="G1085" s="22" t="s">
        <v>106</v>
      </c>
    </row>
    <row r="1086" spans="3:7">
      <c r="C1086" s="137">
        <v>44433</v>
      </c>
      <c r="D1086" s="22" t="s">
        <v>107</v>
      </c>
      <c r="E1086" s="22">
        <v>3</v>
      </c>
      <c r="F1086" s="22" t="s">
        <v>110</v>
      </c>
      <c r="G1086" s="22" t="s">
        <v>113</v>
      </c>
    </row>
    <row r="1087" spans="3:7">
      <c r="C1087" s="137">
        <v>44159</v>
      </c>
      <c r="D1087" s="22" t="s">
        <v>119</v>
      </c>
      <c r="E1087" s="22">
        <v>3</v>
      </c>
      <c r="F1087" s="22" t="s">
        <v>114</v>
      </c>
      <c r="G1087" s="22" t="s">
        <v>113</v>
      </c>
    </row>
    <row r="1088" spans="3:7">
      <c r="C1088" s="137">
        <v>44489</v>
      </c>
      <c r="D1088" s="22" t="s">
        <v>117</v>
      </c>
      <c r="E1088" s="22">
        <v>45</v>
      </c>
      <c r="F1088" s="22" t="s">
        <v>6</v>
      </c>
      <c r="G1088" s="22" t="s">
        <v>113</v>
      </c>
    </row>
    <row r="1089" spans="3:7">
      <c r="C1089" s="137">
        <v>44283</v>
      </c>
      <c r="D1089" s="22" t="s">
        <v>116</v>
      </c>
      <c r="E1089" s="22">
        <v>3</v>
      </c>
      <c r="F1089" s="22" t="s">
        <v>112</v>
      </c>
      <c r="G1089" s="22" t="s">
        <v>109</v>
      </c>
    </row>
    <row r="1090" spans="3:7">
      <c r="C1090" s="137">
        <v>44270</v>
      </c>
      <c r="D1090" s="22" t="s">
        <v>119</v>
      </c>
      <c r="E1090" s="22">
        <v>450</v>
      </c>
      <c r="F1090" s="22" t="s">
        <v>6</v>
      </c>
      <c r="G1090" s="22" t="s">
        <v>105</v>
      </c>
    </row>
    <row r="1091" spans="3:7">
      <c r="C1091" s="137">
        <v>44510</v>
      </c>
      <c r="D1091" s="22" t="s">
        <v>119</v>
      </c>
      <c r="E1091" s="22">
        <v>500</v>
      </c>
      <c r="F1091" s="22" t="s">
        <v>112</v>
      </c>
      <c r="G1091" s="22" t="s">
        <v>109</v>
      </c>
    </row>
    <row r="1092" spans="3:7">
      <c r="C1092" s="137">
        <v>44101</v>
      </c>
      <c r="D1092" s="22" t="s">
        <v>117</v>
      </c>
      <c r="E1092" s="22">
        <v>11</v>
      </c>
      <c r="F1092" s="22" t="s">
        <v>112</v>
      </c>
      <c r="G1092" s="22" t="s">
        <v>109</v>
      </c>
    </row>
    <row r="1093" spans="3:7">
      <c r="C1093" s="137">
        <v>43994</v>
      </c>
      <c r="D1093" s="22" t="s">
        <v>117</v>
      </c>
      <c r="E1093" s="22">
        <v>525</v>
      </c>
      <c r="F1093" s="22" t="s">
        <v>9</v>
      </c>
      <c r="G1093" s="22" t="s">
        <v>115</v>
      </c>
    </row>
    <row r="1094" spans="3:7">
      <c r="C1094" s="137">
        <v>44134</v>
      </c>
      <c r="D1094" s="22" t="s">
        <v>117</v>
      </c>
      <c r="E1094" s="22">
        <v>225</v>
      </c>
      <c r="F1094" s="22" t="s">
        <v>112</v>
      </c>
      <c r="G1094" s="22" t="s">
        <v>113</v>
      </c>
    </row>
    <row r="1095" spans="3:7">
      <c r="C1095" s="137">
        <v>44288</v>
      </c>
      <c r="D1095" s="22" t="s">
        <v>118</v>
      </c>
      <c r="E1095" s="22">
        <v>20</v>
      </c>
      <c r="F1095" s="22" t="s">
        <v>9</v>
      </c>
      <c r="G1095" s="22" t="s">
        <v>113</v>
      </c>
    </row>
    <row r="1096" spans="3:7">
      <c r="C1096" s="137">
        <v>44078</v>
      </c>
      <c r="D1096" s="22" t="s">
        <v>119</v>
      </c>
      <c r="E1096" s="22">
        <v>5</v>
      </c>
      <c r="F1096" s="22" t="s">
        <v>9</v>
      </c>
      <c r="G1096" s="22" t="s">
        <v>111</v>
      </c>
    </row>
    <row r="1097" spans="3:7">
      <c r="C1097" s="137">
        <v>44671</v>
      </c>
      <c r="D1097" s="22" t="s">
        <v>117</v>
      </c>
      <c r="E1097" s="22">
        <v>41</v>
      </c>
      <c r="F1097" s="22" t="s">
        <v>6</v>
      </c>
      <c r="G1097" s="22" t="s">
        <v>113</v>
      </c>
    </row>
    <row r="1098" spans="3:7">
      <c r="C1098" s="137">
        <v>44110</v>
      </c>
      <c r="D1098" s="22" t="s">
        <v>116</v>
      </c>
      <c r="E1098" s="22">
        <v>1</v>
      </c>
      <c r="F1098" s="22" t="s">
        <v>9</v>
      </c>
      <c r="G1098" s="22" t="s">
        <v>105</v>
      </c>
    </row>
    <row r="1099" spans="3:7">
      <c r="C1099" s="137">
        <v>44620</v>
      </c>
      <c r="D1099" s="22" t="s">
        <v>117</v>
      </c>
      <c r="E1099" s="22">
        <v>6</v>
      </c>
      <c r="F1099" s="22" t="s">
        <v>114</v>
      </c>
      <c r="G1099" s="22" t="s">
        <v>108</v>
      </c>
    </row>
    <row r="1100" spans="3:7">
      <c r="C1100" s="137">
        <v>44871</v>
      </c>
      <c r="D1100" s="22" t="s">
        <v>119</v>
      </c>
      <c r="E1100" s="22">
        <v>5</v>
      </c>
      <c r="F1100" s="22" t="s">
        <v>112</v>
      </c>
      <c r="G1100" s="22" t="s">
        <v>115</v>
      </c>
    </row>
    <row r="1101" spans="3:7">
      <c r="C1101" s="137">
        <v>44861</v>
      </c>
      <c r="D1101" s="22" t="s">
        <v>119</v>
      </c>
      <c r="E1101" s="22">
        <v>46</v>
      </c>
      <c r="F1101" s="22" t="s">
        <v>114</v>
      </c>
      <c r="G1101" s="22" t="s">
        <v>109</v>
      </c>
    </row>
    <row r="1102" spans="3:7">
      <c r="C1102" s="137">
        <v>43872</v>
      </c>
      <c r="D1102" s="22" t="s">
        <v>117</v>
      </c>
      <c r="E1102" s="22">
        <v>400</v>
      </c>
      <c r="F1102" s="22" t="s">
        <v>112</v>
      </c>
      <c r="G1102" s="22" t="s">
        <v>109</v>
      </c>
    </row>
    <row r="1103" spans="3:7">
      <c r="C1103" s="137">
        <v>44771</v>
      </c>
      <c r="D1103" s="22" t="s">
        <v>117</v>
      </c>
      <c r="E1103" s="22">
        <v>41</v>
      </c>
      <c r="F1103" s="22" t="s">
        <v>6</v>
      </c>
      <c r="G1103" s="22" t="s">
        <v>113</v>
      </c>
    </row>
    <row r="1104" spans="3:7">
      <c r="C1104" s="137">
        <v>44317</v>
      </c>
      <c r="D1104" s="22" t="s">
        <v>116</v>
      </c>
      <c r="E1104" s="22">
        <v>9</v>
      </c>
      <c r="F1104" s="22" t="s">
        <v>6</v>
      </c>
      <c r="G1104" s="22" t="s">
        <v>105</v>
      </c>
    </row>
    <row r="1105" spans="3:7">
      <c r="C1105" s="137">
        <v>44066</v>
      </c>
      <c r="D1105" s="22" t="s">
        <v>117</v>
      </c>
      <c r="E1105" s="22">
        <v>3</v>
      </c>
      <c r="F1105" s="22" t="s">
        <v>114</v>
      </c>
      <c r="G1105" s="22" t="s">
        <v>115</v>
      </c>
    </row>
    <row r="1106" spans="3:7">
      <c r="C1106" s="137">
        <v>44538</v>
      </c>
      <c r="D1106" s="22" t="s">
        <v>117</v>
      </c>
      <c r="E1106" s="22">
        <v>50</v>
      </c>
      <c r="F1106" s="22" t="s">
        <v>114</v>
      </c>
      <c r="G1106" s="22" t="s">
        <v>109</v>
      </c>
    </row>
    <row r="1107" spans="3:7">
      <c r="C1107" s="137">
        <v>43858</v>
      </c>
      <c r="D1107" s="22" t="s">
        <v>118</v>
      </c>
      <c r="E1107" s="22">
        <v>6</v>
      </c>
      <c r="F1107" s="22" t="s">
        <v>112</v>
      </c>
      <c r="G1107" s="22" t="s">
        <v>113</v>
      </c>
    </row>
    <row r="1108" spans="3:7">
      <c r="C1108" s="137">
        <v>44314</v>
      </c>
      <c r="D1108" s="22" t="s">
        <v>107</v>
      </c>
      <c r="E1108" s="22">
        <v>1</v>
      </c>
      <c r="F1108" s="22" t="s">
        <v>9</v>
      </c>
      <c r="G1108" s="22" t="s">
        <v>111</v>
      </c>
    </row>
    <row r="1109" spans="3:7">
      <c r="C1109" s="137">
        <v>43964</v>
      </c>
      <c r="D1109" s="22" t="s">
        <v>117</v>
      </c>
      <c r="E1109" s="22">
        <v>225</v>
      </c>
      <c r="F1109" s="22" t="s">
        <v>110</v>
      </c>
      <c r="G1109" s="22" t="s">
        <v>115</v>
      </c>
    </row>
    <row r="1110" spans="3:7">
      <c r="C1110" s="137">
        <v>44844</v>
      </c>
      <c r="D1110" s="22" t="s">
        <v>117</v>
      </c>
      <c r="E1110" s="22">
        <v>2</v>
      </c>
      <c r="F1110" s="22" t="s">
        <v>6</v>
      </c>
      <c r="G1110" s="22" t="s">
        <v>113</v>
      </c>
    </row>
    <row r="1111" spans="3:7">
      <c r="C1111" s="137">
        <v>43984</v>
      </c>
      <c r="D1111" s="22" t="s">
        <v>107</v>
      </c>
      <c r="E1111" s="22">
        <v>350</v>
      </c>
      <c r="F1111" s="22" t="s">
        <v>9</v>
      </c>
      <c r="G1111" s="22" t="s">
        <v>111</v>
      </c>
    </row>
    <row r="1112" spans="3:7">
      <c r="C1112" s="137">
        <v>44726</v>
      </c>
      <c r="D1112" s="22" t="s">
        <v>107</v>
      </c>
      <c r="E1112" s="22">
        <v>275</v>
      </c>
      <c r="F1112" s="22" t="s">
        <v>114</v>
      </c>
      <c r="G1112" s="22" t="s">
        <v>109</v>
      </c>
    </row>
    <row r="1113" spans="3:7">
      <c r="C1113" s="137">
        <v>44163</v>
      </c>
      <c r="D1113" s="22" t="s">
        <v>117</v>
      </c>
      <c r="E1113" s="22">
        <v>13</v>
      </c>
      <c r="F1113" s="22" t="s">
        <v>114</v>
      </c>
      <c r="G1113" s="22" t="s">
        <v>106</v>
      </c>
    </row>
    <row r="1114" spans="3:7">
      <c r="C1114" s="137">
        <v>44258</v>
      </c>
      <c r="D1114" s="22" t="s">
        <v>119</v>
      </c>
      <c r="E1114" s="22">
        <v>425</v>
      </c>
      <c r="F1114" s="22" t="s">
        <v>114</v>
      </c>
      <c r="G1114" s="22" t="s">
        <v>108</v>
      </c>
    </row>
    <row r="1115" spans="3:7">
      <c r="C1115" s="137">
        <v>43831</v>
      </c>
      <c r="D1115" s="22" t="s">
        <v>118</v>
      </c>
      <c r="E1115" s="22">
        <v>38</v>
      </c>
      <c r="F1115" s="22" t="s">
        <v>9</v>
      </c>
      <c r="G1115" s="22" t="s">
        <v>115</v>
      </c>
    </row>
    <row r="1116" spans="3:7">
      <c r="C1116" s="137">
        <v>44709</v>
      </c>
      <c r="D1116" s="22" t="s">
        <v>117</v>
      </c>
      <c r="E1116" s="22">
        <v>3</v>
      </c>
      <c r="F1116" s="22" t="s">
        <v>112</v>
      </c>
      <c r="G1116" s="22" t="s">
        <v>106</v>
      </c>
    </row>
    <row r="1117" spans="3:7">
      <c r="C1117" s="137">
        <v>44558</v>
      </c>
      <c r="D1117" s="22" t="s">
        <v>117</v>
      </c>
      <c r="E1117" s="22">
        <v>3</v>
      </c>
      <c r="F1117" s="22" t="s">
        <v>114</v>
      </c>
      <c r="G1117" s="22" t="s">
        <v>115</v>
      </c>
    </row>
    <row r="1118" spans="3:7">
      <c r="C1118" s="137">
        <v>44365</v>
      </c>
      <c r="D1118" s="22" t="s">
        <v>107</v>
      </c>
      <c r="E1118" s="22">
        <v>12</v>
      </c>
      <c r="F1118" s="22" t="s">
        <v>112</v>
      </c>
      <c r="G1118" s="22" t="s">
        <v>108</v>
      </c>
    </row>
    <row r="1119" spans="3:7">
      <c r="C1119" s="137">
        <v>43903</v>
      </c>
      <c r="D1119" s="22" t="s">
        <v>119</v>
      </c>
      <c r="E1119" s="22">
        <v>25</v>
      </c>
      <c r="F1119" s="22" t="s">
        <v>6</v>
      </c>
      <c r="G1119" s="22" t="s">
        <v>105</v>
      </c>
    </row>
    <row r="1120" spans="3:7">
      <c r="C1120" s="137">
        <v>44556</v>
      </c>
      <c r="D1120" s="22" t="s">
        <v>116</v>
      </c>
      <c r="E1120" s="22">
        <v>575</v>
      </c>
      <c r="F1120" s="22" t="s">
        <v>9</v>
      </c>
      <c r="G1120" s="22" t="s">
        <v>113</v>
      </c>
    </row>
    <row r="1121" spans="3:7">
      <c r="C1121" s="137">
        <v>44793</v>
      </c>
      <c r="D1121" s="22" t="s">
        <v>119</v>
      </c>
      <c r="E1121" s="22">
        <v>4</v>
      </c>
      <c r="F1121" s="22" t="s">
        <v>112</v>
      </c>
      <c r="G1121" s="22" t="s">
        <v>108</v>
      </c>
    </row>
    <row r="1122" spans="3:7">
      <c r="C1122" s="137">
        <v>44653</v>
      </c>
      <c r="D1122" s="22" t="s">
        <v>116</v>
      </c>
      <c r="E1122" s="22">
        <v>1</v>
      </c>
      <c r="F1122" s="22" t="s">
        <v>9</v>
      </c>
      <c r="G1122" s="22" t="s">
        <v>105</v>
      </c>
    </row>
    <row r="1123" spans="3:7">
      <c r="C1123" s="137">
        <v>44441</v>
      </c>
      <c r="D1123" s="22" t="s">
        <v>116</v>
      </c>
      <c r="E1123" s="22">
        <v>9</v>
      </c>
      <c r="F1123" s="22" t="s">
        <v>114</v>
      </c>
      <c r="G1123" s="22" t="s">
        <v>108</v>
      </c>
    </row>
    <row r="1124" spans="3:7">
      <c r="C1124" s="137">
        <v>44265</v>
      </c>
      <c r="D1124" s="22" t="s">
        <v>119</v>
      </c>
      <c r="E1124" s="22">
        <v>8</v>
      </c>
      <c r="F1124" s="22" t="s">
        <v>112</v>
      </c>
      <c r="G1124" s="22" t="s">
        <v>105</v>
      </c>
    </row>
    <row r="1125" spans="3:7">
      <c r="C1125" s="137">
        <v>44278</v>
      </c>
      <c r="D1125" s="22" t="s">
        <v>119</v>
      </c>
      <c r="E1125" s="22">
        <v>45</v>
      </c>
      <c r="F1125" s="22" t="s">
        <v>110</v>
      </c>
      <c r="G1125" s="22" t="s">
        <v>105</v>
      </c>
    </row>
    <row r="1126" spans="3:7">
      <c r="C1126" s="137">
        <v>44819</v>
      </c>
      <c r="D1126" s="22" t="s">
        <v>117</v>
      </c>
      <c r="E1126" s="22">
        <v>100</v>
      </c>
      <c r="F1126" s="22" t="s">
        <v>9</v>
      </c>
      <c r="G1126" s="22" t="s">
        <v>105</v>
      </c>
    </row>
    <row r="1127" spans="3:7">
      <c r="C1127" s="137">
        <v>44133</v>
      </c>
      <c r="D1127" s="22" t="s">
        <v>117</v>
      </c>
      <c r="E1127" s="22">
        <v>8</v>
      </c>
      <c r="F1127" s="22" t="s">
        <v>112</v>
      </c>
      <c r="G1127" s="22" t="s">
        <v>106</v>
      </c>
    </row>
    <row r="1128" spans="3:7">
      <c r="C1128" s="137">
        <v>44277</v>
      </c>
      <c r="D1128" s="22" t="s">
        <v>117</v>
      </c>
      <c r="E1128" s="22">
        <v>19</v>
      </c>
      <c r="F1128" s="22" t="s">
        <v>9</v>
      </c>
      <c r="G1128" s="22" t="s">
        <v>106</v>
      </c>
    </row>
    <row r="1129" spans="3:7">
      <c r="C1129" s="137">
        <v>44771</v>
      </c>
      <c r="D1129" s="22" t="s">
        <v>118</v>
      </c>
      <c r="E1129" s="22">
        <v>7</v>
      </c>
      <c r="F1129" s="22" t="s">
        <v>9</v>
      </c>
      <c r="G1129" s="22" t="s">
        <v>111</v>
      </c>
    </row>
    <row r="1130" spans="3:7">
      <c r="C1130" s="137">
        <v>44384</v>
      </c>
      <c r="D1130" s="22" t="s">
        <v>116</v>
      </c>
      <c r="E1130" s="22">
        <v>2</v>
      </c>
      <c r="F1130" s="22" t="s">
        <v>9</v>
      </c>
      <c r="G1130" s="22" t="s">
        <v>109</v>
      </c>
    </row>
    <row r="1131" spans="3:7">
      <c r="C1131" s="137">
        <v>44885</v>
      </c>
      <c r="D1131" s="22" t="s">
        <v>119</v>
      </c>
      <c r="E1131" s="22">
        <v>9</v>
      </c>
      <c r="F1131" s="22" t="s">
        <v>6</v>
      </c>
      <c r="G1131" s="22" t="s">
        <v>109</v>
      </c>
    </row>
    <row r="1132" spans="3:7">
      <c r="C1132" s="137">
        <v>44400</v>
      </c>
      <c r="D1132" s="22" t="s">
        <v>118</v>
      </c>
      <c r="E1132" s="22">
        <v>7</v>
      </c>
      <c r="F1132" s="22" t="s">
        <v>6</v>
      </c>
      <c r="G1132" s="22" t="s">
        <v>106</v>
      </c>
    </row>
    <row r="1133" spans="3:7">
      <c r="C1133" s="137">
        <v>44112</v>
      </c>
      <c r="D1133" s="22" t="s">
        <v>119</v>
      </c>
      <c r="E1133" s="22">
        <v>32</v>
      </c>
      <c r="F1133" s="22" t="s">
        <v>112</v>
      </c>
      <c r="G1133" s="22" t="s">
        <v>109</v>
      </c>
    </row>
    <row r="1134" spans="3:7">
      <c r="C1134" s="137">
        <v>44323</v>
      </c>
      <c r="D1134" s="22" t="s">
        <v>119</v>
      </c>
      <c r="E1134" s="22">
        <v>9</v>
      </c>
      <c r="F1134" s="22" t="s">
        <v>9</v>
      </c>
      <c r="G1134" s="22" t="s">
        <v>108</v>
      </c>
    </row>
    <row r="1135" spans="3:7">
      <c r="C1135" s="137">
        <v>44112</v>
      </c>
      <c r="D1135" s="22" t="s">
        <v>117</v>
      </c>
      <c r="E1135" s="22">
        <v>500</v>
      </c>
      <c r="F1135" s="22" t="s">
        <v>110</v>
      </c>
      <c r="G1135" s="22" t="s">
        <v>108</v>
      </c>
    </row>
    <row r="1136" spans="3:7">
      <c r="C1136" s="137">
        <v>44909</v>
      </c>
      <c r="D1136" s="22" t="s">
        <v>117</v>
      </c>
      <c r="E1136" s="22">
        <v>175</v>
      </c>
      <c r="F1136" s="22" t="s">
        <v>110</v>
      </c>
      <c r="G1136" s="22" t="s">
        <v>111</v>
      </c>
    </row>
    <row r="1137" spans="3:7">
      <c r="C1137" s="137">
        <v>44849</v>
      </c>
      <c r="D1137" s="22" t="s">
        <v>116</v>
      </c>
      <c r="E1137" s="22">
        <v>18</v>
      </c>
      <c r="F1137" s="22" t="s">
        <v>9</v>
      </c>
      <c r="G1137" s="22" t="s">
        <v>109</v>
      </c>
    </row>
    <row r="1138" spans="3:7">
      <c r="C1138" s="137">
        <v>44034</v>
      </c>
      <c r="D1138" s="22" t="s">
        <v>117</v>
      </c>
      <c r="E1138" s="22">
        <v>17</v>
      </c>
      <c r="F1138" s="22" t="s">
        <v>6</v>
      </c>
      <c r="G1138" s="22" t="s">
        <v>108</v>
      </c>
    </row>
    <row r="1139" spans="3:7">
      <c r="C1139" s="137">
        <v>44085</v>
      </c>
      <c r="D1139" s="22" t="s">
        <v>118</v>
      </c>
      <c r="E1139" s="22">
        <v>27</v>
      </c>
      <c r="F1139" s="22" t="s">
        <v>6</v>
      </c>
      <c r="G1139" s="22" t="s">
        <v>109</v>
      </c>
    </row>
    <row r="1140" spans="3:7">
      <c r="C1140" s="137">
        <v>44826</v>
      </c>
      <c r="D1140" s="22" t="s">
        <v>117</v>
      </c>
      <c r="E1140" s="22">
        <v>4</v>
      </c>
      <c r="F1140" s="22" t="s">
        <v>114</v>
      </c>
      <c r="G1140" s="22" t="s">
        <v>105</v>
      </c>
    </row>
    <row r="1141" spans="3:7">
      <c r="C1141" s="137">
        <v>44065</v>
      </c>
      <c r="D1141" s="22" t="s">
        <v>117</v>
      </c>
      <c r="E1141" s="22">
        <v>225</v>
      </c>
      <c r="F1141" s="22" t="s">
        <v>110</v>
      </c>
      <c r="G1141" s="22" t="s">
        <v>108</v>
      </c>
    </row>
    <row r="1142" spans="3:7">
      <c r="C1142" s="137">
        <v>44515</v>
      </c>
      <c r="D1142" s="22" t="s">
        <v>117</v>
      </c>
      <c r="E1142" s="22">
        <v>9</v>
      </c>
      <c r="F1142" s="22" t="s">
        <v>112</v>
      </c>
      <c r="G1142" s="22" t="s">
        <v>105</v>
      </c>
    </row>
    <row r="1143" spans="3:7">
      <c r="C1143" s="137">
        <v>44666</v>
      </c>
      <c r="D1143" s="22" t="s">
        <v>119</v>
      </c>
      <c r="E1143" s="22">
        <v>6</v>
      </c>
      <c r="F1143" s="22" t="s">
        <v>114</v>
      </c>
      <c r="G1143" s="22" t="s">
        <v>113</v>
      </c>
    </row>
    <row r="1144" spans="3:7">
      <c r="C1144" s="137">
        <v>43966</v>
      </c>
      <c r="D1144" s="22" t="s">
        <v>116</v>
      </c>
      <c r="E1144" s="22">
        <v>75</v>
      </c>
      <c r="F1144" s="22" t="s">
        <v>114</v>
      </c>
      <c r="G1144" s="22" t="s">
        <v>106</v>
      </c>
    </row>
    <row r="1145" spans="3:7">
      <c r="C1145" s="137">
        <v>44805</v>
      </c>
      <c r="D1145" s="22" t="s">
        <v>118</v>
      </c>
      <c r="E1145" s="22">
        <v>8</v>
      </c>
      <c r="F1145" s="22" t="s">
        <v>9</v>
      </c>
      <c r="G1145" s="22" t="s">
        <v>109</v>
      </c>
    </row>
    <row r="1146" spans="3:7">
      <c r="C1146" s="137">
        <v>44125</v>
      </c>
      <c r="D1146" s="22" t="s">
        <v>107</v>
      </c>
      <c r="E1146" s="22">
        <v>375</v>
      </c>
      <c r="F1146" s="22" t="s">
        <v>114</v>
      </c>
      <c r="G1146" s="22" t="s">
        <v>108</v>
      </c>
    </row>
    <row r="1147" spans="3:7">
      <c r="C1147" s="137">
        <v>44032</v>
      </c>
      <c r="D1147" s="22" t="s">
        <v>117</v>
      </c>
      <c r="E1147" s="22">
        <v>48</v>
      </c>
      <c r="F1147" s="22" t="s">
        <v>112</v>
      </c>
      <c r="G1147" s="22" t="s">
        <v>115</v>
      </c>
    </row>
    <row r="1148" spans="3:7">
      <c r="C1148" s="137">
        <v>44057</v>
      </c>
      <c r="D1148" s="22" t="s">
        <v>119</v>
      </c>
      <c r="E1148" s="22">
        <v>12</v>
      </c>
      <c r="F1148" s="22" t="s">
        <v>114</v>
      </c>
      <c r="G1148" s="22" t="s">
        <v>115</v>
      </c>
    </row>
    <row r="1149" spans="3:7">
      <c r="C1149" s="137">
        <v>44411</v>
      </c>
      <c r="D1149" s="22" t="s">
        <v>119</v>
      </c>
      <c r="E1149" s="22">
        <v>375</v>
      </c>
      <c r="F1149" s="22" t="s">
        <v>112</v>
      </c>
      <c r="G1149" s="22" t="s">
        <v>106</v>
      </c>
    </row>
    <row r="1150" spans="3:7">
      <c r="C1150" s="137">
        <v>44922</v>
      </c>
      <c r="D1150" s="22" t="s">
        <v>119</v>
      </c>
      <c r="E1150" s="22">
        <v>28</v>
      </c>
      <c r="F1150" s="22" t="s">
        <v>6</v>
      </c>
      <c r="G1150" s="22" t="s">
        <v>105</v>
      </c>
    </row>
    <row r="1151" spans="3:7">
      <c r="C1151" s="137">
        <v>44190</v>
      </c>
      <c r="D1151" s="22" t="s">
        <v>116</v>
      </c>
      <c r="E1151" s="22">
        <v>525</v>
      </c>
      <c r="F1151" s="22" t="s">
        <v>6</v>
      </c>
      <c r="G1151" s="22" t="s">
        <v>109</v>
      </c>
    </row>
    <row r="1152" spans="3:7">
      <c r="C1152" s="137">
        <v>44358</v>
      </c>
      <c r="D1152" s="22" t="s">
        <v>117</v>
      </c>
      <c r="E1152" s="22">
        <v>7</v>
      </c>
      <c r="F1152" s="22" t="s">
        <v>9</v>
      </c>
      <c r="G1152" s="22" t="s">
        <v>108</v>
      </c>
    </row>
    <row r="1153" spans="3:7">
      <c r="C1153" s="137">
        <v>44246</v>
      </c>
      <c r="D1153" s="22" t="s">
        <v>118</v>
      </c>
      <c r="E1153" s="22">
        <v>39</v>
      </c>
      <c r="F1153" s="22" t="s">
        <v>114</v>
      </c>
      <c r="G1153" s="22" t="s">
        <v>109</v>
      </c>
    </row>
    <row r="1154" spans="3:7">
      <c r="C1154" s="137">
        <v>44510</v>
      </c>
      <c r="D1154" s="22" t="s">
        <v>107</v>
      </c>
      <c r="E1154" s="22">
        <v>32</v>
      </c>
      <c r="F1154" s="22" t="s">
        <v>6</v>
      </c>
      <c r="G1154" s="22" t="s">
        <v>115</v>
      </c>
    </row>
    <row r="1155" spans="3:7">
      <c r="C1155" s="137">
        <v>44710</v>
      </c>
      <c r="D1155" s="22" t="s">
        <v>117</v>
      </c>
      <c r="E1155" s="22">
        <v>9</v>
      </c>
      <c r="F1155" s="22" t="s">
        <v>114</v>
      </c>
      <c r="G1155" s="22" t="s">
        <v>108</v>
      </c>
    </row>
    <row r="1156" spans="3:7">
      <c r="C1156" s="137">
        <v>44075</v>
      </c>
      <c r="D1156" s="22" t="s">
        <v>118</v>
      </c>
      <c r="E1156" s="22">
        <v>16</v>
      </c>
      <c r="F1156" s="22" t="s">
        <v>114</v>
      </c>
      <c r="G1156" s="22" t="s">
        <v>108</v>
      </c>
    </row>
    <row r="1157" spans="3:7">
      <c r="C1157" s="137">
        <v>44818</v>
      </c>
      <c r="D1157" s="22" t="s">
        <v>118</v>
      </c>
      <c r="E1157" s="22">
        <v>5</v>
      </c>
      <c r="F1157" s="22" t="s">
        <v>114</v>
      </c>
      <c r="G1157" s="22" t="s">
        <v>106</v>
      </c>
    </row>
    <row r="1158" spans="3:7">
      <c r="C1158" s="137">
        <v>44021</v>
      </c>
      <c r="D1158" s="22" t="s">
        <v>117</v>
      </c>
      <c r="E1158" s="22">
        <v>4</v>
      </c>
      <c r="F1158" s="22" t="s">
        <v>6</v>
      </c>
      <c r="G1158" s="22" t="s">
        <v>113</v>
      </c>
    </row>
    <row r="1159" spans="3:7">
      <c r="C1159" s="137">
        <v>44344</v>
      </c>
      <c r="D1159" s="22" t="s">
        <v>119</v>
      </c>
      <c r="E1159" s="22">
        <v>8</v>
      </c>
      <c r="F1159" s="22" t="s">
        <v>9</v>
      </c>
      <c r="G1159" s="22" t="s">
        <v>108</v>
      </c>
    </row>
    <row r="1160" spans="3:7">
      <c r="C1160" s="137">
        <v>44777</v>
      </c>
      <c r="D1160" s="22" t="s">
        <v>116</v>
      </c>
      <c r="E1160" s="22">
        <v>150</v>
      </c>
      <c r="F1160" s="22" t="s">
        <v>6</v>
      </c>
      <c r="G1160" s="22" t="s">
        <v>108</v>
      </c>
    </row>
    <row r="1161" spans="3:7">
      <c r="C1161" s="137">
        <v>44260</v>
      </c>
      <c r="D1161" s="22" t="s">
        <v>118</v>
      </c>
      <c r="E1161" s="22">
        <v>200</v>
      </c>
      <c r="F1161" s="22" t="s">
        <v>114</v>
      </c>
      <c r="G1161" s="22" t="s">
        <v>106</v>
      </c>
    </row>
    <row r="1162" spans="3:7">
      <c r="C1162" s="137">
        <v>44880</v>
      </c>
      <c r="D1162" s="22" t="s">
        <v>107</v>
      </c>
      <c r="E1162" s="22">
        <v>325</v>
      </c>
      <c r="F1162" s="22" t="s">
        <v>112</v>
      </c>
      <c r="G1162" s="22" t="s">
        <v>115</v>
      </c>
    </row>
    <row r="1163" spans="3:7">
      <c r="C1163" s="137">
        <v>44363</v>
      </c>
      <c r="D1163" s="22" t="s">
        <v>116</v>
      </c>
      <c r="E1163" s="22">
        <v>7</v>
      </c>
      <c r="F1163" s="22" t="s">
        <v>110</v>
      </c>
      <c r="G1163" s="22" t="s">
        <v>109</v>
      </c>
    </row>
    <row r="1164" spans="3:7">
      <c r="C1164" s="137">
        <v>44174</v>
      </c>
      <c r="D1164" s="22" t="s">
        <v>116</v>
      </c>
      <c r="E1164" s="22">
        <v>450</v>
      </c>
      <c r="F1164" s="22" t="s">
        <v>6</v>
      </c>
      <c r="G1164" s="22" t="s">
        <v>108</v>
      </c>
    </row>
    <row r="1165" spans="3:7">
      <c r="C1165" s="137">
        <v>44399</v>
      </c>
      <c r="D1165" s="22" t="s">
        <v>116</v>
      </c>
      <c r="E1165" s="22">
        <v>3</v>
      </c>
      <c r="F1165" s="22" t="s">
        <v>114</v>
      </c>
      <c r="G1165" s="22" t="s">
        <v>115</v>
      </c>
    </row>
    <row r="1166" spans="3:7">
      <c r="C1166" s="137">
        <v>44188</v>
      </c>
      <c r="D1166" s="22" t="s">
        <v>118</v>
      </c>
      <c r="E1166" s="22">
        <v>13</v>
      </c>
      <c r="F1166" s="22" t="s">
        <v>110</v>
      </c>
      <c r="G1166" s="22" t="s">
        <v>106</v>
      </c>
    </row>
    <row r="1167" spans="3:7">
      <c r="C1167" s="137">
        <v>43934</v>
      </c>
      <c r="D1167" s="22" t="s">
        <v>119</v>
      </c>
      <c r="E1167" s="22">
        <v>300</v>
      </c>
      <c r="F1167" s="22" t="s">
        <v>112</v>
      </c>
      <c r="G1167" s="22" t="s">
        <v>111</v>
      </c>
    </row>
    <row r="1168" spans="3:7">
      <c r="C1168" s="137">
        <v>44665</v>
      </c>
      <c r="D1168" s="22" t="s">
        <v>117</v>
      </c>
      <c r="E1168" s="22">
        <v>4</v>
      </c>
      <c r="F1168" s="22" t="s">
        <v>110</v>
      </c>
      <c r="G1168" s="22" t="s">
        <v>115</v>
      </c>
    </row>
    <row r="1169" spans="3:7">
      <c r="C1169" s="137">
        <v>44751</v>
      </c>
      <c r="D1169" s="22" t="s">
        <v>116</v>
      </c>
      <c r="E1169" s="22">
        <v>9</v>
      </c>
      <c r="F1169" s="22" t="s">
        <v>114</v>
      </c>
      <c r="G1169" s="22" t="s">
        <v>108</v>
      </c>
    </row>
    <row r="1170" spans="3:7">
      <c r="C1170" s="137">
        <v>43867</v>
      </c>
      <c r="D1170" s="22" t="s">
        <v>116</v>
      </c>
      <c r="E1170" s="22">
        <v>9</v>
      </c>
      <c r="F1170" s="22" t="s">
        <v>114</v>
      </c>
      <c r="G1170" s="22" t="s">
        <v>106</v>
      </c>
    </row>
    <row r="1171" spans="3:7">
      <c r="C1171" s="137">
        <v>44733</v>
      </c>
      <c r="D1171" s="22" t="s">
        <v>118</v>
      </c>
      <c r="E1171" s="22">
        <v>10</v>
      </c>
      <c r="F1171" s="22" t="s">
        <v>110</v>
      </c>
      <c r="G1171" s="22" t="s">
        <v>109</v>
      </c>
    </row>
    <row r="1172" spans="3:7">
      <c r="C1172" s="137">
        <v>44335</v>
      </c>
      <c r="D1172" s="22" t="s">
        <v>117</v>
      </c>
      <c r="E1172" s="22">
        <v>3</v>
      </c>
      <c r="F1172" s="22" t="s">
        <v>112</v>
      </c>
      <c r="G1172" s="22" t="s">
        <v>113</v>
      </c>
    </row>
    <row r="1173" spans="3:7">
      <c r="C1173" s="137">
        <v>44664</v>
      </c>
      <c r="D1173" s="22" t="s">
        <v>119</v>
      </c>
      <c r="E1173" s="22">
        <v>22</v>
      </c>
      <c r="F1173" s="22" t="s">
        <v>110</v>
      </c>
      <c r="G1173" s="22" t="s">
        <v>113</v>
      </c>
    </row>
    <row r="1174" spans="3:7">
      <c r="C1174" s="137">
        <v>44388</v>
      </c>
      <c r="D1174" s="22" t="s">
        <v>119</v>
      </c>
      <c r="E1174" s="22">
        <v>50</v>
      </c>
      <c r="F1174" s="22" t="s">
        <v>110</v>
      </c>
      <c r="G1174" s="22" t="s">
        <v>105</v>
      </c>
    </row>
    <row r="1175" spans="3:7">
      <c r="C1175" s="137">
        <v>44750</v>
      </c>
      <c r="D1175" s="22" t="s">
        <v>117</v>
      </c>
      <c r="E1175" s="22">
        <v>39</v>
      </c>
      <c r="F1175" s="22" t="s">
        <v>6</v>
      </c>
      <c r="G1175" s="22" t="s">
        <v>113</v>
      </c>
    </row>
    <row r="1176" spans="3:7">
      <c r="C1176" s="137">
        <v>44453</v>
      </c>
      <c r="D1176" s="22" t="s">
        <v>119</v>
      </c>
      <c r="E1176" s="22">
        <v>100</v>
      </c>
      <c r="F1176" s="22" t="s">
        <v>112</v>
      </c>
      <c r="G1176" s="22" t="s">
        <v>105</v>
      </c>
    </row>
    <row r="1177" spans="3:7">
      <c r="C1177" s="137">
        <v>44665</v>
      </c>
      <c r="D1177" s="22" t="s">
        <v>107</v>
      </c>
      <c r="E1177" s="22">
        <v>35</v>
      </c>
      <c r="F1177" s="22" t="s">
        <v>110</v>
      </c>
      <c r="G1177" s="22" t="s">
        <v>108</v>
      </c>
    </row>
    <row r="1178" spans="3:7">
      <c r="C1178" s="137">
        <v>44751</v>
      </c>
      <c r="D1178" s="22" t="s">
        <v>119</v>
      </c>
      <c r="E1178" s="22">
        <v>175</v>
      </c>
      <c r="F1178" s="22" t="s">
        <v>114</v>
      </c>
      <c r="G1178" s="22" t="s">
        <v>113</v>
      </c>
    </row>
    <row r="1179" spans="3:7">
      <c r="C1179" s="137">
        <v>44037</v>
      </c>
      <c r="D1179" s="22" t="s">
        <v>119</v>
      </c>
      <c r="E1179" s="22">
        <v>6</v>
      </c>
      <c r="F1179" s="22" t="s">
        <v>6</v>
      </c>
      <c r="G1179" s="22" t="s">
        <v>105</v>
      </c>
    </row>
    <row r="1180" spans="3:7">
      <c r="C1180" s="137">
        <v>43987</v>
      </c>
      <c r="D1180" s="22" t="s">
        <v>119</v>
      </c>
      <c r="E1180" s="22">
        <v>5</v>
      </c>
      <c r="F1180" s="22" t="s">
        <v>9</v>
      </c>
      <c r="G1180" s="22" t="s">
        <v>111</v>
      </c>
    </row>
    <row r="1181" spans="3:7">
      <c r="C1181" s="137">
        <v>44386</v>
      </c>
      <c r="D1181" s="22" t="s">
        <v>116</v>
      </c>
      <c r="E1181" s="22">
        <v>35</v>
      </c>
      <c r="F1181" s="22" t="s">
        <v>114</v>
      </c>
      <c r="G1181" s="22" t="s">
        <v>111</v>
      </c>
    </row>
    <row r="1182" spans="3:7">
      <c r="C1182" s="137">
        <v>44611</v>
      </c>
      <c r="D1182" s="22" t="s">
        <v>117</v>
      </c>
      <c r="E1182" s="22">
        <v>3</v>
      </c>
      <c r="F1182" s="22" t="s">
        <v>6</v>
      </c>
      <c r="G1182" s="22" t="s">
        <v>109</v>
      </c>
    </row>
    <row r="1183" spans="3:7">
      <c r="C1183" s="137">
        <v>44512</v>
      </c>
      <c r="D1183" s="22" t="s">
        <v>107</v>
      </c>
      <c r="E1183" s="22">
        <v>225</v>
      </c>
      <c r="F1183" s="22" t="s">
        <v>6</v>
      </c>
      <c r="G1183" s="22" t="s">
        <v>111</v>
      </c>
    </row>
    <row r="1184" spans="3:7">
      <c r="C1184" s="137">
        <v>43941</v>
      </c>
      <c r="D1184" s="22" t="s">
        <v>116</v>
      </c>
      <c r="E1184" s="22">
        <v>575</v>
      </c>
      <c r="F1184" s="22" t="s">
        <v>112</v>
      </c>
      <c r="G1184" s="22" t="s">
        <v>105</v>
      </c>
    </row>
    <row r="1185" spans="3:7">
      <c r="C1185" s="137">
        <v>44331</v>
      </c>
      <c r="D1185" s="22" t="s">
        <v>116</v>
      </c>
      <c r="E1185" s="22">
        <v>7</v>
      </c>
      <c r="F1185" s="22" t="s">
        <v>9</v>
      </c>
      <c r="G1185" s="22" t="s">
        <v>109</v>
      </c>
    </row>
    <row r="1186" spans="3:7">
      <c r="C1186" s="137">
        <v>44369</v>
      </c>
      <c r="D1186" s="22" t="s">
        <v>119</v>
      </c>
      <c r="E1186" s="22">
        <v>8</v>
      </c>
      <c r="F1186" s="22" t="s">
        <v>6</v>
      </c>
      <c r="G1186" s="22" t="s">
        <v>108</v>
      </c>
    </row>
    <row r="1187" spans="3:7">
      <c r="C1187" s="137">
        <v>43893</v>
      </c>
      <c r="D1187" s="22" t="s">
        <v>119</v>
      </c>
      <c r="E1187" s="22">
        <v>475</v>
      </c>
      <c r="F1187" s="22" t="s">
        <v>110</v>
      </c>
      <c r="G1187" s="22" t="s">
        <v>115</v>
      </c>
    </row>
    <row r="1188" spans="3:7">
      <c r="C1188" s="137">
        <v>44463</v>
      </c>
      <c r="D1188" s="22" t="s">
        <v>117</v>
      </c>
      <c r="E1188" s="22">
        <v>4</v>
      </c>
      <c r="F1188" s="22" t="s">
        <v>6</v>
      </c>
      <c r="G1188" s="22" t="s">
        <v>108</v>
      </c>
    </row>
    <row r="1189" spans="3:7">
      <c r="C1189" s="137">
        <v>44323</v>
      </c>
      <c r="D1189" s="22" t="s">
        <v>117</v>
      </c>
      <c r="E1189" s="22">
        <v>100</v>
      </c>
      <c r="F1189" s="22" t="s">
        <v>6</v>
      </c>
      <c r="G1189" s="22" t="s">
        <v>106</v>
      </c>
    </row>
    <row r="1190" spans="3:7">
      <c r="C1190" s="137">
        <v>43855</v>
      </c>
      <c r="D1190" s="22" t="s">
        <v>116</v>
      </c>
      <c r="E1190" s="22">
        <v>5</v>
      </c>
      <c r="F1190" s="22" t="s">
        <v>9</v>
      </c>
      <c r="G1190" s="22" t="s">
        <v>115</v>
      </c>
    </row>
    <row r="1191" spans="3:7">
      <c r="C1191" s="137">
        <v>44650</v>
      </c>
      <c r="D1191" s="22" t="s">
        <v>116</v>
      </c>
      <c r="E1191" s="22">
        <v>11</v>
      </c>
      <c r="F1191" s="22" t="s">
        <v>112</v>
      </c>
      <c r="G1191" s="22" t="s">
        <v>109</v>
      </c>
    </row>
    <row r="1192" spans="3:7">
      <c r="C1192" s="137">
        <v>44816</v>
      </c>
      <c r="D1192" s="22" t="s">
        <v>117</v>
      </c>
      <c r="E1192" s="22">
        <v>1</v>
      </c>
      <c r="F1192" s="22" t="s">
        <v>6</v>
      </c>
      <c r="G1192" s="22" t="s">
        <v>106</v>
      </c>
    </row>
    <row r="1193" spans="3:7">
      <c r="C1193" s="137">
        <v>44058</v>
      </c>
      <c r="D1193" s="22" t="s">
        <v>117</v>
      </c>
      <c r="E1193" s="22">
        <v>6</v>
      </c>
      <c r="F1193" s="22" t="s">
        <v>6</v>
      </c>
      <c r="G1193" s="22" t="s">
        <v>111</v>
      </c>
    </row>
    <row r="1194" spans="3:7">
      <c r="C1194" s="137">
        <v>44045</v>
      </c>
      <c r="D1194" s="22" t="s">
        <v>119</v>
      </c>
      <c r="E1194" s="22">
        <v>4</v>
      </c>
      <c r="F1194" s="22" t="s">
        <v>114</v>
      </c>
      <c r="G1194" s="22" t="s">
        <v>108</v>
      </c>
    </row>
    <row r="1195" spans="3:7">
      <c r="C1195" s="137">
        <v>43863</v>
      </c>
      <c r="D1195" s="22" t="s">
        <v>118</v>
      </c>
      <c r="E1195" s="22">
        <v>49</v>
      </c>
      <c r="F1195" s="22" t="s">
        <v>114</v>
      </c>
      <c r="G1195" s="22" t="s">
        <v>105</v>
      </c>
    </row>
    <row r="1196" spans="3:7">
      <c r="C1196" s="137">
        <v>44384</v>
      </c>
      <c r="D1196" s="22" t="s">
        <v>107</v>
      </c>
      <c r="E1196" s="22">
        <v>150</v>
      </c>
      <c r="F1196" s="22" t="s">
        <v>6</v>
      </c>
      <c r="G1196" s="22" t="s">
        <v>108</v>
      </c>
    </row>
    <row r="1197" spans="3:7">
      <c r="C1197" s="137">
        <v>44819</v>
      </c>
      <c r="D1197" s="22" t="s">
        <v>118</v>
      </c>
      <c r="E1197" s="22">
        <v>4</v>
      </c>
      <c r="F1197" s="22" t="s">
        <v>114</v>
      </c>
      <c r="G1197" s="22" t="s">
        <v>109</v>
      </c>
    </row>
    <row r="1198" spans="3:7">
      <c r="C1198" s="137">
        <v>44127</v>
      </c>
      <c r="D1198" s="22" t="s">
        <v>117</v>
      </c>
      <c r="E1198" s="22">
        <v>26</v>
      </c>
      <c r="F1198" s="22" t="s">
        <v>114</v>
      </c>
      <c r="G1198" s="22" t="s">
        <v>113</v>
      </c>
    </row>
    <row r="1199" spans="3:7">
      <c r="C1199" s="137">
        <v>44807</v>
      </c>
      <c r="D1199" s="22" t="s">
        <v>118</v>
      </c>
      <c r="E1199" s="22">
        <v>550</v>
      </c>
      <c r="F1199" s="22" t="s">
        <v>9</v>
      </c>
      <c r="G1199" s="22" t="s">
        <v>106</v>
      </c>
    </row>
    <row r="1200" spans="3:7">
      <c r="C1200" s="137">
        <v>44204</v>
      </c>
      <c r="D1200" s="22" t="s">
        <v>117</v>
      </c>
      <c r="E1200" s="22">
        <v>1</v>
      </c>
      <c r="F1200" s="22" t="s">
        <v>110</v>
      </c>
      <c r="G1200" s="22" t="s">
        <v>108</v>
      </c>
    </row>
    <row r="1201" spans="3:7">
      <c r="C1201" s="137">
        <v>44215</v>
      </c>
      <c r="D1201" s="22" t="s">
        <v>119</v>
      </c>
      <c r="E1201" s="22">
        <v>19</v>
      </c>
      <c r="F1201" s="22" t="s">
        <v>114</v>
      </c>
      <c r="G1201" s="22" t="s">
        <v>109</v>
      </c>
    </row>
    <row r="1202" spans="3:7">
      <c r="C1202" s="137">
        <v>44098</v>
      </c>
      <c r="D1202" s="22" t="s">
        <v>118</v>
      </c>
      <c r="E1202" s="22">
        <v>550</v>
      </c>
      <c r="F1202" s="22" t="s">
        <v>114</v>
      </c>
      <c r="G1202" s="22" t="s">
        <v>106</v>
      </c>
    </row>
    <row r="1203" spans="3:7">
      <c r="C1203" s="137">
        <v>44681</v>
      </c>
      <c r="D1203" s="22" t="s">
        <v>117</v>
      </c>
      <c r="E1203" s="22">
        <v>8</v>
      </c>
      <c r="F1203" s="22" t="s">
        <v>114</v>
      </c>
      <c r="G1203" s="22" t="s">
        <v>108</v>
      </c>
    </row>
    <row r="1204" spans="3:7">
      <c r="C1204" s="137">
        <v>44358</v>
      </c>
      <c r="D1204" s="22" t="s">
        <v>117</v>
      </c>
      <c r="E1204" s="22">
        <v>46</v>
      </c>
      <c r="F1204" s="22" t="s">
        <v>110</v>
      </c>
      <c r="G1204" s="22" t="s">
        <v>105</v>
      </c>
    </row>
    <row r="1205" spans="3:7">
      <c r="C1205" s="137">
        <v>44048</v>
      </c>
      <c r="D1205" s="22" t="s">
        <v>117</v>
      </c>
      <c r="E1205" s="22">
        <v>525</v>
      </c>
      <c r="F1205" s="22" t="s">
        <v>114</v>
      </c>
      <c r="G1205" s="22" t="s">
        <v>105</v>
      </c>
    </row>
    <row r="1206" spans="3:7">
      <c r="C1206" s="137">
        <v>44599</v>
      </c>
      <c r="D1206" s="22" t="s">
        <v>117</v>
      </c>
      <c r="E1206" s="22">
        <v>9</v>
      </c>
      <c r="F1206" s="22" t="s">
        <v>112</v>
      </c>
      <c r="G1206" s="22" t="s">
        <v>113</v>
      </c>
    </row>
    <row r="1207" spans="3:7">
      <c r="C1207" s="137">
        <v>44565</v>
      </c>
      <c r="D1207" s="22" t="s">
        <v>119</v>
      </c>
      <c r="E1207" s="22">
        <v>350</v>
      </c>
      <c r="F1207" s="22" t="s">
        <v>112</v>
      </c>
      <c r="G1207" s="22" t="s">
        <v>113</v>
      </c>
    </row>
    <row r="1208" spans="3:7">
      <c r="C1208" s="137">
        <v>44034</v>
      </c>
      <c r="D1208" s="22" t="s">
        <v>119</v>
      </c>
      <c r="E1208" s="22">
        <v>75</v>
      </c>
      <c r="F1208" s="22" t="s">
        <v>9</v>
      </c>
      <c r="G1208" s="22" t="s">
        <v>108</v>
      </c>
    </row>
    <row r="1209" spans="3:7">
      <c r="C1209" s="137">
        <v>43832</v>
      </c>
      <c r="D1209" s="22" t="s">
        <v>119</v>
      </c>
      <c r="E1209" s="22">
        <v>36</v>
      </c>
      <c r="F1209" s="22" t="s">
        <v>110</v>
      </c>
      <c r="G1209" s="22" t="s">
        <v>115</v>
      </c>
    </row>
    <row r="1210" spans="3:7">
      <c r="C1210" s="137">
        <v>44727</v>
      </c>
      <c r="D1210" s="22" t="s">
        <v>107</v>
      </c>
      <c r="E1210" s="22">
        <v>150</v>
      </c>
      <c r="F1210" s="22" t="s">
        <v>6</v>
      </c>
      <c r="G1210" s="22" t="s">
        <v>109</v>
      </c>
    </row>
    <row r="1211" spans="3:7">
      <c r="C1211" s="137">
        <v>44895</v>
      </c>
      <c r="D1211" s="22" t="s">
        <v>118</v>
      </c>
      <c r="E1211" s="22">
        <v>18</v>
      </c>
      <c r="F1211" s="22" t="s">
        <v>9</v>
      </c>
      <c r="G1211" s="22" t="s">
        <v>106</v>
      </c>
    </row>
    <row r="1212" spans="3:7">
      <c r="C1212" s="137">
        <v>44612</v>
      </c>
      <c r="D1212" s="22" t="s">
        <v>117</v>
      </c>
      <c r="E1212" s="22">
        <v>22</v>
      </c>
      <c r="F1212" s="22" t="s">
        <v>6</v>
      </c>
      <c r="G1212" s="22" t="s">
        <v>111</v>
      </c>
    </row>
    <row r="1213" spans="3:7">
      <c r="C1213" s="137">
        <v>44275</v>
      </c>
      <c r="D1213" s="22" t="s">
        <v>107</v>
      </c>
      <c r="E1213" s="22">
        <v>1</v>
      </c>
      <c r="F1213" s="22" t="s">
        <v>114</v>
      </c>
      <c r="G1213" s="22" t="s">
        <v>108</v>
      </c>
    </row>
    <row r="1214" spans="3:7">
      <c r="C1214" s="137">
        <v>44532</v>
      </c>
      <c r="D1214" s="22" t="s">
        <v>117</v>
      </c>
      <c r="E1214" s="22">
        <v>37</v>
      </c>
      <c r="F1214" s="22" t="s">
        <v>114</v>
      </c>
      <c r="G1214" s="22" t="s">
        <v>115</v>
      </c>
    </row>
    <row r="1215" spans="3:7">
      <c r="C1215" s="137">
        <v>44067</v>
      </c>
      <c r="D1215" s="22" t="s">
        <v>117</v>
      </c>
      <c r="E1215" s="22">
        <v>475</v>
      </c>
      <c r="F1215" s="22" t="s">
        <v>114</v>
      </c>
      <c r="G1215" s="22" t="s">
        <v>109</v>
      </c>
    </row>
    <row r="1216" spans="3:7">
      <c r="C1216" s="137">
        <v>44022</v>
      </c>
      <c r="D1216" s="22" t="s">
        <v>116</v>
      </c>
      <c r="E1216" s="22">
        <v>7</v>
      </c>
      <c r="F1216" s="22" t="s">
        <v>9</v>
      </c>
      <c r="G1216" s="22" t="s">
        <v>109</v>
      </c>
    </row>
    <row r="1217" spans="3:7">
      <c r="C1217" s="137">
        <v>44763</v>
      </c>
      <c r="D1217" s="22" t="s">
        <v>119</v>
      </c>
      <c r="E1217" s="22">
        <v>550</v>
      </c>
      <c r="F1217" s="22" t="s">
        <v>110</v>
      </c>
      <c r="G1217" s="22" t="s">
        <v>113</v>
      </c>
    </row>
    <row r="1218" spans="3:7">
      <c r="C1218" s="137">
        <v>44496</v>
      </c>
      <c r="D1218" s="22" t="s">
        <v>117</v>
      </c>
      <c r="E1218" s="22">
        <v>24</v>
      </c>
      <c r="F1218" s="22" t="s">
        <v>6</v>
      </c>
      <c r="G1218" s="22" t="s">
        <v>106</v>
      </c>
    </row>
    <row r="1219" spans="3:7">
      <c r="C1219" s="137">
        <v>44775</v>
      </c>
      <c r="D1219" s="22" t="s">
        <v>119</v>
      </c>
      <c r="E1219" s="22">
        <v>49</v>
      </c>
      <c r="F1219" s="22" t="s">
        <v>110</v>
      </c>
      <c r="G1219" s="22" t="s">
        <v>106</v>
      </c>
    </row>
    <row r="1220" spans="3:7">
      <c r="C1220" s="137">
        <v>44422</v>
      </c>
      <c r="D1220" s="22" t="s">
        <v>107</v>
      </c>
      <c r="E1220" s="22">
        <v>175</v>
      </c>
      <c r="F1220" s="22" t="s">
        <v>6</v>
      </c>
      <c r="G1220" s="22" t="s">
        <v>109</v>
      </c>
    </row>
    <row r="1221" spans="3:7">
      <c r="C1221" s="137">
        <v>44782</v>
      </c>
      <c r="D1221" s="22" t="s">
        <v>117</v>
      </c>
      <c r="E1221" s="22">
        <v>8</v>
      </c>
      <c r="F1221" s="22" t="s">
        <v>9</v>
      </c>
      <c r="G1221" s="22" t="s">
        <v>108</v>
      </c>
    </row>
    <row r="1222" spans="3:7">
      <c r="C1222" s="137">
        <v>44416</v>
      </c>
      <c r="D1222" s="22" t="s">
        <v>119</v>
      </c>
      <c r="E1222" s="22">
        <v>125</v>
      </c>
      <c r="F1222" s="22" t="s">
        <v>110</v>
      </c>
      <c r="G1222" s="22" t="s">
        <v>115</v>
      </c>
    </row>
    <row r="1223" spans="3:7">
      <c r="C1223" s="137">
        <v>44729</v>
      </c>
      <c r="D1223" s="22" t="s">
        <v>117</v>
      </c>
      <c r="E1223" s="22">
        <v>38</v>
      </c>
      <c r="F1223" s="22" t="s">
        <v>112</v>
      </c>
      <c r="G1223" s="22" t="s">
        <v>113</v>
      </c>
    </row>
    <row r="1224" spans="3:7">
      <c r="C1224" s="137">
        <v>44185</v>
      </c>
      <c r="D1224" s="22" t="s">
        <v>116</v>
      </c>
      <c r="E1224" s="22">
        <v>40</v>
      </c>
      <c r="F1224" s="22" t="s">
        <v>6</v>
      </c>
      <c r="G1224" s="22" t="s">
        <v>113</v>
      </c>
    </row>
    <row r="1225" spans="3:7">
      <c r="C1225" s="137">
        <v>44873</v>
      </c>
      <c r="D1225" s="22" t="s">
        <v>119</v>
      </c>
      <c r="E1225" s="22">
        <v>38</v>
      </c>
      <c r="F1225" s="22" t="s">
        <v>112</v>
      </c>
      <c r="G1225" s="22" t="s">
        <v>111</v>
      </c>
    </row>
    <row r="1226" spans="3:7">
      <c r="C1226" s="137">
        <v>43875</v>
      </c>
      <c r="D1226" s="22" t="s">
        <v>117</v>
      </c>
      <c r="E1226" s="22">
        <v>350</v>
      </c>
      <c r="F1226" s="22" t="s">
        <v>110</v>
      </c>
      <c r="G1226" s="22" t="s">
        <v>115</v>
      </c>
    </row>
    <row r="1227" spans="3:7">
      <c r="C1227" s="137">
        <v>44102</v>
      </c>
      <c r="D1227" s="22" t="s">
        <v>119</v>
      </c>
      <c r="E1227" s="22">
        <v>41</v>
      </c>
      <c r="F1227" s="22" t="s">
        <v>114</v>
      </c>
      <c r="G1227" s="22" t="s">
        <v>106</v>
      </c>
    </row>
    <row r="1228" spans="3:7">
      <c r="C1228" s="137">
        <v>44636</v>
      </c>
      <c r="D1228" s="22" t="s">
        <v>119</v>
      </c>
      <c r="E1228" s="22">
        <v>525</v>
      </c>
      <c r="F1228" s="22" t="s">
        <v>114</v>
      </c>
      <c r="G1228" s="22" t="s">
        <v>113</v>
      </c>
    </row>
    <row r="1229" spans="3:7">
      <c r="C1229" s="137">
        <v>44235</v>
      </c>
      <c r="D1229" s="22" t="s">
        <v>118</v>
      </c>
      <c r="E1229" s="22">
        <v>500</v>
      </c>
      <c r="F1229" s="22" t="s">
        <v>114</v>
      </c>
      <c r="G1229" s="22" t="s">
        <v>105</v>
      </c>
    </row>
    <row r="1230" spans="3:7">
      <c r="C1230" s="137">
        <v>44169</v>
      </c>
      <c r="D1230" s="22" t="s">
        <v>119</v>
      </c>
      <c r="E1230" s="22">
        <v>325</v>
      </c>
      <c r="F1230" s="22" t="s">
        <v>9</v>
      </c>
      <c r="G1230" s="22" t="s">
        <v>106</v>
      </c>
    </row>
    <row r="1231" spans="3:7">
      <c r="C1231" s="137">
        <v>44742</v>
      </c>
      <c r="D1231" s="22" t="s">
        <v>119</v>
      </c>
      <c r="E1231" s="22">
        <v>1</v>
      </c>
      <c r="F1231" s="22" t="s">
        <v>110</v>
      </c>
      <c r="G1231" s="22" t="s">
        <v>105</v>
      </c>
    </row>
    <row r="1232" spans="3:7">
      <c r="C1232" s="137">
        <v>43941</v>
      </c>
      <c r="D1232" s="22" t="s">
        <v>107</v>
      </c>
      <c r="E1232" s="22">
        <v>48</v>
      </c>
      <c r="F1232" s="22" t="s">
        <v>110</v>
      </c>
      <c r="G1232" s="22" t="s">
        <v>115</v>
      </c>
    </row>
    <row r="1233" spans="3:7">
      <c r="C1233" s="137">
        <v>44588</v>
      </c>
      <c r="D1233" s="22" t="s">
        <v>107</v>
      </c>
      <c r="E1233" s="22">
        <v>16</v>
      </c>
      <c r="F1233" s="22" t="s">
        <v>6</v>
      </c>
      <c r="G1233" s="22" t="s">
        <v>115</v>
      </c>
    </row>
    <row r="1234" spans="3:7">
      <c r="C1234" s="137">
        <v>44630</v>
      </c>
      <c r="D1234" s="22" t="s">
        <v>119</v>
      </c>
      <c r="E1234" s="22">
        <v>38</v>
      </c>
      <c r="F1234" s="22" t="s">
        <v>6</v>
      </c>
      <c r="G1234" s="22" t="s">
        <v>106</v>
      </c>
    </row>
    <row r="1235" spans="3:7">
      <c r="C1235" s="137">
        <v>44195</v>
      </c>
      <c r="D1235" s="22" t="s">
        <v>107</v>
      </c>
      <c r="E1235" s="22">
        <v>225</v>
      </c>
      <c r="F1235" s="22" t="s">
        <v>6</v>
      </c>
      <c r="G1235" s="22" t="s">
        <v>108</v>
      </c>
    </row>
    <row r="1236" spans="3:7">
      <c r="C1236" s="137">
        <v>43979</v>
      </c>
      <c r="D1236" s="22" t="s">
        <v>116</v>
      </c>
      <c r="E1236" s="22">
        <v>9</v>
      </c>
      <c r="F1236" s="22" t="s">
        <v>114</v>
      </c>
      <c r="G1236" s="22" t="s">
        <v>108</v>
      </c>
    </row>
    <row r="1237" spans="3:7">
      <c r="C1237" s="137">
        <v>44409</v>
      </c>
      <c r="D1237" s="22" t="s">
        <v>118</v>
      </c>
      <c r="E1237" s="22">
        <v>48</v>
      </c>
      <c r="F1237" s="22" t="s">
        <v>9</v>
      </c>
      <c r="G1237" s="22" t="s">
        <v>106</v>
      </c>
    </row>
    <row r="1238" spans="3:7">
      <c r="C1238" s="137">
        <v>44113</v>
      </c>
      <c r="D1238" s="22" t="s">
        <v>117</v>
      </c>
      <c r="E1238" s="22">
        <v>4</v>
      </c>
      <c r="F1238" s="22" t="s">
        <v>6</v>
      </c>
      <c r="G1238" s="22" t="s">
        <v>113</v>
      </c>
    </row>
    <row r="1239" spans="3:7">
      <c r="C1239" s="137">
        <v>44806</v>
      </c>
      <c r="D1239" s="22" t="s">
        <v>116</v>
      </c>
      <c r="E1239" s="22">
        <v>275</v>
      </c>
      <c r="F1239" s="22" t="s">
        <v>9</v>
      </c>
      <c r="G1239" s="22" t="s">
        <v>113</v>
      </c>
    </row>
    <row r="1240" spans="3:7">
      <c r="C1240" s="137">
        <v>43883</v>
      </c>
      <c r="D1240" s="22" t="s">
        <v>119</v>
      </c>
      <c r="E1240" s="22">
        <v>27</v>
      </c>
      <c r="F1240" s="22" t="s">
        <v>112</v>
      </c>
      <c r="G1240" s="22" t="s">
        <v>115</v>
      </c>
    </row>
    <row r="1241" spans="3:7">
      <c r="C1241" s="137">
        <v>44719</v>
      </c>
      <c r="D1241" s="22" t="s">
        <v>119</v>
      </c>
      <c r="E1241" s="22">
        <v>38</v>
      </c>
      <c r="F1241" s="22" t="s">
        <v>110</v>
      </c>
      <c r="G1241" s="22" t="s">
        <v>105</v>
      </c>
    </row>
    <row r="1242" spans="3:7">
      <c r="C1242" s="137">
        <v>44492</v>
      </c>
      <c r="D1242" s="22" t="s">
        <v>119</v>
      </c>
      <c r="E1242" s="22">
        <v>13</v>
      </c>
      <c r="F1242" s="22" t="s">
        <v>6</v>
      </c>
      <c r="G1242" s="22" t="s">
        <v>106</v>
      </c>
    </row>
    <row r="1243" spans="3:7">
      <c r="C1243" s="137">
        <v>44563</v>
      </c>
      <c r="D1243" s="22" t="s">
        <v>116</v>
      </c>
      <c r="E1243" s="22">
        <v>1</v>
      </c>
      <c r="F1243" s="22" t="s">
        <v>114</v>
      </c>
      <c r="G1243" s="22" t="s">
        <v>106</v>
      </c>
    </row>
    <row r="1244" spans="3:7">
      <c r="C1244" s="137">
        <v>44383</v>
      </c>
      <c r="D1244" s="22" t="s">
        <v>119</v>
      </c>
      <c r="E1244" s="22">
        <v>125</v>
      </c>
      <c r="F1244" s="22" t="s">
        <v>110</v>
      </c>
      <c r="G1244" s="22" t="s">
        <v>113</v>
      </c>
    </row>
    <row r="1245" spans="3:7">
      <c r="C1245" s="137">
        <v>44572</v>
      </c>
      <c r="D1245" s="22" t="s">
        <v>117</v>
      </c>
      <c r="E1245" s="22">
        <v>150</v>
      </c>
      <c r="F1245" s="22" t="s">
        <v>112</v>
      </c>
      <c r="G1245" s="22" t="s">
        <v>108</v>
      </c>
    </row>
    <row r="1246" spans="3:7">
      <c r="C1246" s="137">
        <v>44238</v>
      </c>
      <c r="D1246" s="22" t="s">
        <v>117</v>
      </c>
      <c r="E1246" s="22">
        <v>20</v>
      </c>
      <c r="F1246" s="22" t="s">
        <v>110</v>
      </c>
      <c r="G1246" s="22" t="s">
        <v>105</v>
      </c>
    </row>
    <row r="1247" spans="3:7">
      <c r="C1247" s="137">
        <v>44604</v>
      </c>
      <c r="D1247" s="22" t="s">
        <v>116</v>
      </c>
      <c r="E1247" s="22">
        <v>29</v>
      </c>
      <c r="F1247" s="22" t="s">
        <v>110</v>
      </c>
      <c r="G1247" s="22" t="s">
        <v>111</v>
      </c>
    </row>
    <row r="1248" spans="3:7">
      <c r="C1248" s="137">
        <v>44284</v>
      </c>
      <c r="D1248" s="22" t="s">
        <v>117</v>
      </c>
      <c r="E1248" s="22">
        <v>7</v>
      </c>
      <c r="F1248" s="22" t="s">
        <v>112</v>
      </c>
      <c r="G1248" s="22" t="s">
        <v>115</v>
      </c>
    </row>
    <row r="1249" spans="3:7">
      <c r="C1249" s="137">
        <v>44610</v>
      </c>
      <c r="D1249" s="22" t="s">
        <v>118</v>
      </c>
      <c r="E1249" s="22">
        <v>150</v>
      </c>
      <c r="F1249" s="22" t="s">
        <v>112</v>
      </c>
      <c r="G1249" s="22" t="s">
        <v>115</v>
      </c>
    </row>
    <row r="1250" spans="3:7">
      <c r="C1250" s="137">
        <v>44095</v>
      </c>
      <c r="D1250" s="22" t="s">
        <v>117</v>
      </c>
      <c r="E1250" s="22">
        <v>34</v>
      </c>
      <c r="F1250" s="22" t="s">
        <v>9</v>
      </c>
      <c r="G1250" s="22" t="s">
        <v>106</v>
      </c>
    </row>
    <row r="1251" spans="3:7">
      <c r="C1251" s="137">
        <v>44296</v>
      </c>
      <c r="D1251" s="22" t="s">
        <v>119</v>
      </c>
      <c r="E1251" s="22">
        <v>2</v>
      </c>
      <c r="F1251" s="22" t="s">
        <v>114</v>
      </c>
      <c r="G1251" s="22" t="s">
        <v>106</v>
      </c>
    </row>
    <row r="1252" spans="3:7">
      <c r="C1252" s="137">
        <v>44428</v>
      </c>
      <c r="D1252" s="22" t="s">
        <v>117</v>
      </c>
      <c r="E1252" s="22">
        <v>24</v>
      </c>
      <c r="F1252" s="22" t="s">
        <v>112</v>
      </c>
      <c r="G1252" s="22" t="s">
        <v>113</v>
      </c>
    </row>
    <row r="1253" spans="3:7">
      <c r="C1253" s="137">
        <v>44287</v>
      </c>
      <c r="D1253" s="22" t="s">
        <v>117</v>
      </c>
      <c r="E1253" s="22">
        <v>175</v>
      </c>
      <c r="F1253" s="22" t="s">
        <v>114</v>
      </c>
      <c r="G1253" s="22" t="s">
        <v>113</v>
      </c>
    </row>
    <row r="1254" spans="3:7">
      <c r="C1254" s="137">
        <v>44279</v>
      </c>
      <c r="D1254" s="22" t="s">
        <v>119</v>
      </c>
      <c r="E1254" s="22">
        <v>2</v>
      </c>
      <c r="F1254" s="22" t="s">
        <v>110</v>
      </c>
      <c r="G1254" s="22" t="s">
        <v>108</v>
      </c>
    </row>
    <row r="1255" spans="3:7">
      <c r="C1255" s="137">
        <v>44595</v>
      </c>
      <c r="D1255" s="22" t="s">
        <v>116</v>
      </c>
      <c r="E1255" s="22">
        <v>8</v>
      </c>
      <c r="F1255" s="22" t="s">
        <v>9</v>
      </c>
      <c r="G1255" s="22" t="s">
        <v>106</v>
      </c>
    </row>
    <row r="1256" spans="3:7">
      <c r="C1256" s="137">
        <v>44475</v>
      </c>
      <c r="D1256" s="22" t="s">
        <v>117</v>
      </c>
      <c r="E1256" s="22">
        <v>2</v>
      </c>
      <c r="F1256" s="22" t="s">
        <v>6</v>
      </c>
      <c r="G1256" s="22" t="s">
        <v>106</v>
      </c>
    </row>
    <row r="1257" spans="3:7">
      <c r="C1257" s="137">
        <v>44236</v>
      </c>
      <c r="D1257" s="22" t="s">
        <v>116</v>
      </c>
      <c r="E1257" s="22">
        <v>8</v>
      </c>
      <c r="F1257" s="22" t="s">
        <v>9</v>
      </c>
      <c r="G1257" s="22" t="s">
        <v>109</v>
      </c>
    </row>
    <row r="1258" spans="3:7">
      <c r="C1258" s="137">
        <v>43875</v>
      </c>
      <c r="D1258" s="22" t="s">
        <v>117</v>
      </c>
      <c r="E1258" s="22">
        <v>16</v>
      </c>
      <c r="F1258" s="22" t="s">
        <v>6</v>
      </c>
      <c r="G1258" s="22" t="s">
        <v>113</v>
      </c>
    </row>
    <row r="1259" spans="3:7">
      <c r="C1259" s="137">
        <v>43834</v>
      </c>
      <c r="D1259" s="22" t="s">
        <v>117</v>
      </c>
      <c r="E1259" s="22">
        <v>45</v>
      </c>
      <c r="F1259" s="22" t="s">
        <v>110</v>
      </c>
      <c r="G1259" s="22" t="s">
        <v>111</v>
      </c>
    </row>
    <row r="1260" spans="3:7">
      <c r="C1260" s="137">
        <v>44385</v>
      </c>
      <c r="D1260" s="22" t="s">
        <v>116</v>
      </c>
      <c r="E1260" s="22">
        <v>4</v>
      </c>
      <c r="F1260" s="22" t="s">
        <v>114</v>
      </c>
      <c r="G1260" s="22" t="s">
        <v>113</v>
      </c>
    </row>
    <row r="1261" spans="3:7">
      <c r="C1261" s="137">
        <v>44123</v>
      </c>
      <c r="D1261" s="22" t="s">
        <v>119</v>
      </c>
      <c r="E1261" s="22">
        <v>4</v>
      </c>
      <c r="F1261" s="22" t="s">
        <v>110</v>
      </c>
      <c r="G1261" s="22" t="s">
        <v>106</v>
      </c>
    </row>
    <row r="1262" spans="3:7">
      <c r="C1262" s="137">
        <v>43919</v>
      </c>
      <c r="D1262" s="22" t="s">
        <v>116</v>
      </c>
      <c r="E1262" s="22">
        <v>2</v>
      </c>
      <c r="F1262" s="22" t="s">
        <v>114</v>
      </c>
      <c r="G1262" s="22" t="s">
        <v>113</v>
      </c>
    </row>
    <row r="1263" spans="3:7">
      <c r="C1263" s="137">
        <v>44283</v>
      </c>
      <c r="D1263" s="22" t="s">
        <v>119</v>
      </c>
      <c r="E1263" s="22">
        <v>5</v>
      </c>
      <c r="F1263" s="22" t="s">
        <v>110</v>
      </c>
      <c r="G1263" s="22" t="s">
        <v>109</v>
      </c>
    </row>
    <row r="1264" spans="3:7">
      <c r="C1264" s="137">
        <v>44652</v>
      </c>
      <c r="D1264" s="22" t="s">
        <v>117</v>
      </c>
      <c r="E1264" s="22">
        <v>45</v>
      </c>
      <c r="F1264" s="22" t="s">
        <v>112</v>
      </c>
      <c r="G1264" s="22" t="s">
        <v>108</v>
      </c>
    </row>
    <row r="1265" spans="3:7">
      <c r="C1265" s="137">
        <v>44761</v>
      </c>
      <c r="D1265" s="22" t="s">
        <v>119</v>
      </c>
      <c r="E1265" s="22">
        <v>12</v>
      </c>
      <c r="F1265" s="22" t="s">
        <v>9</v>
      </c>
      <c r="G1265" s="22" t="s">
        <v>106</v>
      </c>
    </row>
    <row r="1266" spans="3:7">
      <c r="C1266" s="137">
        <v>44701</v>
      </c>
      <c r="D1266" s="22" t="s">
        <v>119</v>
      </c>
      <c r="E1266" s="22">
        <v>425</v>
      </c>
      <c r="F1266" s="22" t="s">
        <v>110</v>
      </c>
      <c r="G1266" s="22" t="s">
        <v>113</v>
      </c>
    </row>
    <row r="1267" spans="3:7">
      <c r="C1267" s="137">
        <v>44094</v>
      </c>
      <c r="D1267" s="22" t="s">
        <v>116</v>
      </c>
      <c r="E1267" s="22">
        <v>35</v>
      </c>
      <c r="F1267" s="22" t="s">
        <v>114</v>
      </c>
      <c r="G1267" s="22" t="s">
        <v>113</v>
      </c>
    </row>
    <row r="1268" spans="3:7">
      <c r="C1268" s="137">
        <v>44458</v>
      </c>
      <c r="D1268" s="22" t="s">
        <v>118</v>
      </c>
      <c r="E1268" s="22">
        <v>34</v>
      </c>
      <c r="F1268" s="22" t="s">
        <v>114</v>
      </c>
      <c r="G1268" s="22" t="s">
        <v>105</v>
      </c>
    </row>
    <row r="1269" spans="3:7">
      <c r="C1269" s="137">
        <v>43905</v>
      </c>
      <c r="D1269" s="22" t="s">
        <v>107</v>
      </c>
      <c r="E1269" s="22">
        <v>19</v>
      </c>
      <c r="F1269" s="22" t="s">
        <v>114</v>
      </c>
      <c r="G1269" s="22" t="s">
        <v>115</v>
      </c>
    </row>
    <row r="1270" spans="3:7">
      <c r="C1270" s="137">
        <v>44785</v>
      </c>
      <c r="D1270" s="22" t="s">
        <v>119</v>
      </c>
      <c r="E1270" s="22">
        <v>3</v>
      </c>
      <c r="F1270" s="22" t="s">
        <v>6</v>
      </c>
      <c r="G1270" s="22" t="s">
        <v>113</v>
      </c>
    </row>
    <row r="1271" spans="3:7">
      <c r="C1271" s="137">
        <v>44072</v>
      </c>
      <c r="D1271" s="22" t="s">
        <v>116</v>
      </c>
      <c r="E1271" s="22">
        <v>125</v>
      </c>
      <c r="F1271" s="22" t="s">
        <v>112</v>
      </c>
      <c r="G1271" s="22" t="s">
        <v>106</v>
      </c>
    </row>
    <row r="1272" spans="3:7">
      <c r="C1272" s="137">
        <v>44491</v>
      </c>
      <c r="D1272" s="22" t="s">
        <v>118</v>
      </c>
      <c r="E1272" s="22">
        <v>34</v>
      </c>
      <c r="F1272" s="22" t="s">
        <v>110</v>
      </c>
      <c r="G1272" s="22" t="s">
        <v>109</v>
      </c>
    </row>
    <row r="1273" spans="3:7">
      <c r="C1273" s="137">
        <v>44780</v>
      </c>
      <c r="D1273" s="22" t="s">
        <v>118</v>
      </c>
      <c r="E1273" s="22">
        <v>14</v>
      </c>
      <c r="F1273" s="22" t="s">
        <v>9</v>
      </c>
      <c r="G1273" s="22" t="s">
        <v>106</v>
      </c>
    </row>
    <row r="1274" spans="3:7">
      <c r="C1274" s="137">
        <v>44418</v>
      </c>
      <c r="D1274" s="22" t="s">
        <v>119</v>
      </c>
      <c r="E1274" s="22">
        <v>8</v>
      </c>
      <c r="F1274" s="22" t="s">
        <v>110</v>
      </c>
      <c r="G1274" s="22" t="s">
        <v>111</v>
      </c>
    </row>
    <row r="1275" spans="3:7">
      <c r="C1275" s="137">
        <v>44851</v>
      </c>
      <c r="D1275" s="22" t="s">
        <v>107</v>
      </c>
      <c r="E1275" s="22">
        <v>275</v>
      </c>
      <c r="F1275" s="22" t="s">
        <v>112</v>
      </c>
      <c r="G1275" s="22" t="s">
        <v>108</v>
      </c>
    </row>
    <row r="1276" spans="3:7">
      <c r="C1276" s="137">
        <v>44926</v>
      </c>
      <c r="D1276" s="22" t="s">
        <v>116</v>
      </c>
      <c r="E1276" s="22">
        <v>150</v>
      </c>
      <c r="F1276" s="22" t="s">
        <v>110</v>
      </c>
      <c r="G1276" s="22" t="s">
        <v>106</v>
      </c>
    </row>
    <row r="1277" spans="3:7">
      <c r="C1277" s="137">
        <v>44316</v>
      </c>
      <c r="D1277" s="22" t="s">
        <v>117</v>
      </c>
      <c r="E1277" s="22">
        <v>28</v>
      </c>
      <c r="F1277" s="22" t="s">
        <v>110</v>
      </c>
      <c r="G1277" s="22" t="s">
        <v>105</v>
      </c>
    </row>
    <row r="1278" spans="3:7">
      <c r="C1278" s="137">
        <v>44051</v>
      </c>
      <c r="D1278" s="22" t="s">
        <v>118</v>
      </c>
      <c r="E1278" s="22">
        <v>1</v>
      </c>
      <c r="F1278" s="22" t="s">
        <v>6</v>
      </c>
      <c r="G1278" s="22" t="s">
        <v>108</v>
      </c>
    </row>
    <row r="1279" spans="3:7">
      <c r="C1279" s="137">
        <v>44790</v>
      </c>
      <c r="D1279" s="22" t="s">
        <v>119</v>
      </c>
      <c r="E1279" s="22">
        <v>5</v>
      </c>
      <c r="F1279" s="22" t="s">
        <v>6</v>
      </c>
      <c r="G1279" s="22" t="s">
        <v>111</v>
      </c>
    </row>
    <row r="1280" spans="3:7">
      <c r="C1280" s="137">
        <v>44117</v>
      </c>
      <c r="D1280" s="22" t="s">
        <v>107</v>
      </c>
      <c r="E1280" s="22">
        <v>32</v>
      </c>
      <c r="F1280" s="22" t="s">
        <v>110</v>
      </c>
      <c r="G1280" s="22" t="s">
        <v>115</v>
      </c>
    </row>
    <row r="1281" spans="3:7">
      <c r="C1281" s="137">
        <v>44039</v>
      </c>
      <c r="D1281" s="22" t="s">
        <v>116</v>
      </c>
      <c r="E1281" s="22">
        <v>275</v>
      </c>
      <c r="F1281" s="22" t="s">
        <v>110</v>
      </c>
      <c r="G1281" s="22" t="s">
        <v>106</v>
      </c>
    </row>
    <row r="1282" spans="3:7">
      <c r="C1282" s="137">
        <v>44475</v>
      </c>
      <c r="D1282" s="22" t="s">
        <v>118</v>
      </c>
      <c r="E1282" s="22">
        <v>2</v>
      </c>
      <c r="F1282" s="22" t="s">
        <v>112</v>
      </c>
      <c r="G1282" s="22" t="s">
        <v>106</v>
      </c>
    </row>
    <row r="1283" spans="3:7">
      <c r="C1283" s="137">
        <v>44865</v>
      </c>
      <c r="D1283" s="22" t="s">
        <v>119</v>
      </c>
      <c r="E1283" s="22">
        <v>150</v>
      </c>
      <c r="F1283" s="22" t="s">
        <v>110</v>
      </c>
      <c r="G1283" s="22" t="s">
        <v>106</v>
      </c>
    </row>
    <row r="1284" spans="3:7">
      <c r="C1284" s="137">
        <v>44402</v>
      </c>
      <c r="D1284" s="22" t="s">
        <v>116</v>
      </c>
      <c r="E1284" s="22">
        <v>9</v>
      </c>
      <c r="F1284" s="22" t="s">
        <v>9</v>
      </c>
      <c r="G1284" s="22" t="s">
        <v>108</v>
      </c>
    </row>
    <row r="1285" spans="3:7">
      <c r="C1285" s="137">
        <v>44171</v>
      </c>
      <c r="D1285" s="22" t="s">
        <v>119</v>
      </c>
      <c r="E1285" s="22">
        <v>30</v>
      </c>
      <c r="F1285" s="22" t="s">
        <v>110</v>
      </c>
      <c r="G1285" s="22" t="s">
        <v>111</v>
      </c>
    </row>
    <row r="1286" spans="3:7">
      <c r="C1286" s="137">
        <v>44230</v>
      </c>
      <c r="D1286" s="22" t="s">
        <v>118</v>
      </c>
      <c r="E1286" s="22">
        <v>100</v>
      </c>
      <c r="F1286" s="22" t="s">
        <v>9</v>
      </c>
      <c r="G1286" s="22" t="s">
        <v>111</v>
      </c>
    </row>
    <row r="1287" spans="3:7">
      <c r="C1287" s="137">
        <v>44803</v>
      </c>
      <c r="D1287" s="22" t="s">
        <v>117</v>
      </c>
      <c r="E1287" s="22">
        <v>250</v>
      </c>
      <c r="F1287" s="22" t="s">
        <v>110</v>
      </c>
      <c r="G1287" s="22" t="s">
        <v>106</v>
      </c>
    </row>
    <row r="1288" spans="3:7">
      <c r="C1288" s="137">
        <v>44507</v>
      </c>
      <c r="D1288" s="22" t="s">
        <v>107</v>
      </c>
      <c r="E1288" s="22">
        <v>4</v>
      </c>
      <c r="F1288" s="22" t="s">
        <v>114</v>
      </c>
      <c r="G1288" s="22" t="s">
        <v>111</v>
      </c>
    </row>
    <row r="1289" spans="3:7">
      <c r="C1289" s="137">
        <v>44507</v>
      </c>
      <c r="D1289" s="22" t="s">
        <v>119</v>
      </c>
      <c r="E1289" s="22">
        <v>200</v>
      </c>
      <c r="F1289" s="22" t="s">
        <v>112</v>
      </c>
      <c r="G1289" s="22" t="s">
        <v>113</v>
      </c>
    </row>
    <row r="1290" spans="3:7">
      <c r="C1290" s="137">
        <v>44468</v>
      </c>
      <c r="D1290" s="22" t="s">
        <v>117</v>
      </c>
      <c r="E1290" s="22">
        <v>75</v>
      </c>
      <c r="F1290" s="22" t="s">
        <v>6</v>
      </c>
      <c r="G1290" s="22" t="s">
        <v>106</v>
      </c>
    </row>
    <row r="1291" spans="3:7">
      <c r="C1291" s="137">
        <v>44896</v>
      </c>
      <c r="D1291" s="22" t="s">
        <v>117</v>
      </c>
      <c r="E1291" s="22">
        <v>6</v>
      </c>
      <c r="F1291" s="22" t="s">
        <v>6</v>
      </c>
      <c r="G1291" s="22" t="s">
        <v>113</v>
      </c>
    </row>
    <row r="1292" spans="3:7">
      <c r="C1292" s="137">
        <v>44583</v>
      </c>
      <c r="D1292" s="22" t="s">
        <v>119</v>
      </c>
      <c r="E1292" s="22">
        <v>550</v>
      </c>
      <c r="F1292" s="22" t="s">
        <v>110</v>
      </c>
      <c r="G1292" s="22" t="s">
        <v>105</v>
      </c>
    </row>
    <row r="1293" spans="3:7">
      <c r="C1293" s="137">
        <v>43972</v>
      </c>
      <c r="D1293" s="22" t="s">
        <v>117</v>
      </c>
      <c r="E1293" s="22">
        <v>15</v>
      </c>
      <c r="F1293" s="22" t="s">
        <v>110</v>
      </c>
      <c r="G1293" s="22" t="s">
        <v>106</v>
      </c>
    </row>
    <row r="1294" spans="3:7">
      <c r="C1294" s="137">
        <v>43909</v>
      </c>
      <c r="D1294" s="22" t="s">
        <v>117</v>
      </c>
      <c r="E1294" s="22">
        <v>475</v>
      </c>
      <c r="F1294" s="22" t="s">
        <v>112</v>
      </c>
      <c r="G1294" s="22" t="s">
        <v>111</v>
      </c>
    </row>
    <row r="1295" spans="3:7">
      <c r="C1295" s="137">
        <v>44268</v>
      </c>
      <c r="D1295" s="22" t="s">
        <v>117</v>
      </c>
      <c r="E1295" s="22">
        <v>200</v>
      </c>
      <c r="F1295" s="22" t="s">
        <v>114</v>
      </c>
      <c r="G1295" s="22" t="s">
        <v>106</v>
      </c>
    </row>
    <row r="1296" spans="3:7">
      <c r="C1296" s="137">
        <v>44488</v>
      </c>
      <c r="D1296" s="22" t="s">
        <v>116</v>
      </c>
      <c r="E1296" s="22">
        <v>8</v>
      </c>
      <c r="F1296" s="22" t="s">
        <v>114</v>
      </c>
      <c r="G1296" s="22" t="s">
        <v>113</v>
      </c>
    </row>
    <row r="1297" spans="3:7">
      <c r="C1297" s="137">
        <v>44002</v>
      </c>
      <c r="D1297" s="22" t="s">
        <v>116</v>
      </c>
      <c r="E1297" s="22">
        <v>41</v>
      </c>
      <c r="F1297" s="22" t="s">
        <v>9</v>
      </c>
      <c r="G1297" s="22" t="s">
        <v>105</v>
      </c>
    </row>
    <row r="1298" spans="3:7">
      <c r="C1298" s="137">
        <v>44479</v>
      </c>
      <c r="D1298" s="22" t="s">
        <v>119</v>
      </c>
      <c r="E1298" s="22">
        <v>9</v>
      </c>
      <c r="F1298" s="22" t="s">
        <v>110</v>
      </c>
      <c r="G1298" s="22" t="s">
        <v>105</v>
      </c>
    </row>
    <row r="1299" spans="3:7">
      <c r="C1299" s="137">
        <v>44922</v>
      </c>
      <c r="D1299" s="22" t="s">
        <v>107</v>
      </c>
      <c r="E1299" s="22">
        <v>375</v>
      </c>
      <c r="F1299" s="22" t="s">
        <v>114</v>
      </c>
      <c r="G1299" s="22" t="s">
        <v>115</v>
      </c>
    </row>
    <row r="1300" spans="3:7">
      <c r="C1300" s="137">
        <v>44632</v>
      </c>
      <c r="D1300" s="22" t="s">
        <v>116</v>
      </c>
      <c r="E1300" s="22">
        <v>8</v>
      </c>
      <c r="F1300" s="22" t="s">
        <v>9</v>
      </c>
      <c r="G1300" s="22" t="s">
        <v>113</v>
      </c>
    </row>
    <row r="1301" spans="3:7">
      <c r="C1301" s="137">
        <v>43903</v>
      </c>
      <c r="D1301" s="22" t="s">
        <v>116</v>
      </c>
      <c r="E1301" s="22">
        <v>475</v>
      </c>
      <c r="F1301" s="22" t="s">
        <v>6</v>
      </c>
      <c r="G1301" s="22" t="s">
        <v>115</v>
      </c>
    </row>
    <row r="1302" spans="3:7">
      <c r="C1302" s="137">
        <v>44619</v>
      </c>
      <c r="D1302" s="22" t="s">
        <v>107</v>
      </c>
      <c r="E1302" s="22">
        <v>425</v>
      </c>
      <c r="F1302" s="22" t="s">
        <v>6</v>
      </c>
      <c r="G1302" s="22" t="s">
        <v>105</v>
      </c>
    </row>
    <row r="1303" spans="3:7">
      <c r="C1303" s="137">
        <v>43941</v>
      </c>
      <c r="D1303" s="22" t="s">
        <v>117</v>
      </c>
      <c r="E1303" s="22">
        <v>9</v>
      </c>
      <c r="F1303" s="22" t="s">
        <v>110</v>
      </c>
      <c r="G1303" s="22" t="s">
        <v>109</v>
      </c>
    </row>
    <row r="1304" spans="3:7">
      <c r="C1304" s="137">
        <v>44353</v>
      </c>
      <c r="D1304" s="22" t="s">
        <v>117</v>
      </c>
      <c r="E1304" s="22">
        <v>28</v>
      </c>
      <c r="F1304" s="22" t="s">
        <v>6</v>
      </c>
      <c r="G1304" s="22" t="s">
        <v>105</v>
      </c>
    </row>
    <row r="1305" spans="3:7">
      <c r="C1305" s="137">
        <v>44377</v>
      </c>
      <c r="D1305" s="22" t="s">
        <v>117</v>
      </c>
      <c r="E1305" s="22">
        <v>325</v>
      </c>
      <c r="F1305" s="22" t="s">
        <v>112</v>
      </c>
      <c r="G1305" s="22" t="s">
        <v>111</v>
      </c>
    </row>
    <row r="1306" spans="3:7">
      <c r="C1306" s="137">
        <v>44640</v>
      </c>
      <c r="D1306" s="22" t="s">
        <v>118</v>
      </c>
      <c r="E1306" s="22">
        <v>18</v>
      </c>
      <c r="F1306" s="22" t="s">
        <v>6</v>
      </c>
      <c r="G1306" s="22" t="s">
        <v>105</v>
      </c>
    </row>
    <row r="1307" spans="3:7">
      <c r="C1307" s="137">
        <v>44017</v>
      </c>
      <c r="D1307" s="22" t="s">
        <v>117</v>
      </c>
      <c r="E1307" s="22">
        <v>4</v>
      </c>
      <c r="F1307" s="22" t="s">
        <v>110</v>
      </c>
      <c r="G1307" s="22" t="s">
        <v>105</v>
      </c>
    </row>
    <row r="1308" spans="3:7">
      <c r="C1308" s="137">
        <v>44480</v>
      </c>
      <c r="D1308" s="22" t="s">
        <v>116</v>
      </c>
      <c r="E1308" s="22">
        <v>15</v>
      </c>
      <c r="F1308" s="22" t="s">
        <v>9</v>
      </c>
      <c r="G1308" s="22" t="s">
        <v>106</v>
      </c>
    </row>
    <row r="1309" spans="3:7">
      <c r="C1309" s="137">
        <v>44597</v>
      </c>
      <c r="D1309" s="22" t="s">
        <v>117</v>
      </c>
      <c r="E1309" s="22">
        <v>15</v>
      </c>
      <c r="F1309" s="22" t="s">
        <v>114</v>
      </c>
      <c r="G1309" s="22" t="s">
        <v>108</v>
      </c>
    </row>
    <row r="1310" spans="3:7">
      <c r="C1310" s="137">
        <v>44084</v>
      </c>
      <c r="D1310" s="22" t="s">
        <v>119</v>
      </c>
      <c r="E1310" s="22">
        <v>7</v>
      </c>
      <c r="F1310" s="22" t="s">
        <v>114</v>
      </c>
      <c r="G1310" s="22" t="s">
        <v>111</v>
      </c>
    </row>
    <row r="1311" spans="3:7">
      <c r="C1311" s="137">
        <v>44773</v>
      </c>
      <c r="D1311" s="22" t="s">
        <v>118</v>
      </c>
      <c r="E1311" s="22">
        <v>125</v>
      </c>
      <c r="F1311" s="22" t="s">
        <v>112</v>
      </c>
      <c r="G1311" s="22" t="s">
        <v>105</v>
      </c>
    </row>
    <row r="1312" spans="3:7">
      <c r="C1312" s="137">
        <v>44873</v>
      </c>
      <c r="D1312" s="22" t="s">
        <v>116</v>
      </c>
      <c r="E1312" s="22">
        <v>550</v>
      </c>
      <c r="F1312" s="22" t="s">
        <v>9</v>
      </c>
      <c r="G1312" s="22" t="s">
        <v>109</v>
      </c>
    </row>
    <row r="1313" spans="3:7">
      <c r="C1313" s="137">
        <v>43841</v>
      </c>
      <c r="D1313" s="22" t="s">
        <v>118</v>
      </c>
      <c r="E1313" s="22">
        <v>300</v>
      </c>
      <c r="F1313" s="22" t="s">
        <v>112</v>
      </c>
      <c r="G1313" s="22" t="s">
        <v>115</v>
      </c>
    </row>
    <row r="1314" spans="3:7">
      <c r="C1314" s="137">
        <v>44793</v>
      </c>
      <c r="D1314" s="22" t="s">
        <v>117</v>
      </c>
      <c r="E1314" s="22">
        <v>3</v>
      </c>
      <c r="F1314" s="22" t="s">
        <v>6</v>
      </c>
      <c r="G1314" s="22" t="s">
        <v>106</v>
      </c>
    </row>
    <row r="1315" spans="3:7">
      <c r="C1315" s="137">
        <v>44609</v>
      </c>
      <c r="D1315" s="22" t="s">
        <v>116</v>
      </c>
      <c r="E1315" s="22">
        <v>400</v>
      </c>
      <c r="F1315" s="22" t="s">
        <v>9</v>
      </c>
      <c r="G1315" s="22" t="s">
        <v>111</v>
      </c>
    </row>
    <row r="1316" spans="3:7">
      <c r="C1316" s="137">
        <v>44006</v>
      </c>
      <c r="D1316" s="22" t="s">
        <v>107</v>
      </c>
      <c r="E1316" s="22">
        <v>325</v>
      </c>
      <c r="F1316" s="22" t="s">
        <v>6</v>
      </c>
      <c r="G1316" s="22" t="s">
        <v>108</v>
      </c>
    </row>
    <row r="1317" spans="3:7">
      <c r="C1317" s="137">
        <v>44752</v>
      </c>
      <c r="D1317" s="22" t="s">
        <v>117</v>
      </c>
      <c r="E1317" s="22">
        <v>5</v>
      </c>
      <c r="F1317" s="22" t="s">
        <v>112</v>
      </c>
      <c r="G1317" s="22" t="s">
        <v>111</v>
      </c>
    </row>
    <row r="1318" spans="3:7">
      <c r="C1318" s="137">
        <v>44592</v>
      </c>
      <c r="D1318" s="22" t="s">
        <v>119</v>
      </c>
      <c r="E1318" s="22">
        <v>225</v>
      </c>
      <c r="F1318" s="22" t="s">
        <v>112</v>
      </c>
      <c r="G1318" s="22" t="s">
        <v>113</v>
      </c>
    </row>
    <row r="1319" spans="3:7">
      <c r="C1319" s="137">
        <v>44693</v>
      </c>
      <c r="D1319" s="22" t="s">
        <v>117</v>
      </c>
      <c r="E1319" s="22">
        <v>400</v>
      </c>
      <c r="F1319" s="22" t="s">
        <v>112</v>
      </c>
      <c r="G1319" s="22" t="s">
        <v>115</v>
      </c>
    </row>
    <row r="1320" spans="3:7">
      <c r="C1320" s="137">
        <v>43855</v>
      </c>
      <c r="D1320" s="22" t="s">
        <v>118</v>
      </c>
      <c r="E1320" s="22">
        <v>75</v>
      </c>
      <c r="F1320" s="22" t="s">
        <v>6</v>
      </c>
      <c r="G1320" s="22" t="s">
        <v>108</v>
      </c>
    </row>
    <row r="1321" spans="3:7">
      <c r="C1321" s="137">
        <v>44796</v>
      </c>
      <c r="D1321" s="22" t="s">
        <v>119</v>
      </c>
      <c r="E1321" s="22">
        <v>350</v>
      </c>
      <c r="F1321" s="22" t="s">
        <v>114</v>
      </c>
      <c r="G1321" s="22" t="s">
        <v>113</v>
      </c>
    </row>
    <row r="1322" spans="3:7">
      <c r="C1322" s="137">
        <v>44082</v>
      </c>
      <c r="D1322" s="22" t="s">
        <v>119</v>
      </c>
      <c r="E1322" s="22">
        <v>500</v>
      </c>
      <c r="F1322" s="22" t="s">
        <v>6</v>
      </c>
      <c r="G1322" s="22" t="s">
        <v>113</v>
      </c>
    </row>
    <row r="1323" spans="3:7">
      <c r="C1323" s="137">
        <v>44320</v>
      </c>
      <c r="D1323" s="22" t="s">
        <v>117</v>
      </c>
      <c r="E1323" s="22">
        <v>550</v>
      </c>
      <c r="F1323" s="22" t="s">
        <v>9</v>
      </c>
      <c r="G1323" s="22" t="s">
        <v>108</v>
      </c>
    </row>
    <row r="1324" spans="3:7">
      <c r="C1324" s="137">
        <v>43968</v>
      </c>
      <c r="D1324" s="22" t="s">
        <v>117</v>
      </c>
      <c r="E1324" s="22">
        <v>47</v>
      </c>
      <c r="F1324" s="22" t="s">
        <v>6</v>
      </c>
      <c r="G1324" s="22" t="s">
        <v>113</v>
      </c>
    </row>
    <row r="1325" spans="3:7">
      <c r="C1325" s="137">
        <v>44165</v>
      </c>
      <c r="D1325" s="22" t="s">
        <v>116</v>
      </c>
      <c r="E1325" s="22">
        <v>350</v>
      </c>
      <c r="F1325" s="22" t="s">
        <v>9</v>
      </c>
      <c r="G1325" s="22" t="s">
        <v>111</v>
      </c>
    </row>
    <row r="1326" spans="3:7">
      <c r="C1326" s="137">
        <v>43853</v>
      </c>
      <c r="D1326" s="22" t="s">
        <v>118</v>
      </c>
      <c r="E1326" s="22">
        <v>39</v>
      </c>
      <c r="F1326" s="22" t="s">
        <v>110</v>
      </c>
      <c r="G1326" s="22" t="s">
        <v>113</v>
      </c>
    </row>
    <row r="1327" spans="3:7">
      <c r="C1327" s="137">
        <v>44293</v>
      </c>
      <c r="D1327" s="22" t="s">
        <v>116</v>
      </c>
      <c r="E1327" s="22">
        <v>550</v>
      </c>
      <c r="F1327" s="22" t="s">
        <v>114</v>
      </c>
      <c r="G1327" s="22" t="s">
        <v>111</v>
      </c>
    </row>
    <row r="1328" spans="3:7">
      <c r="C1328" s="137">
        <v>44615</v>
      </c>
      <c r="D1328" s="22" t="s">
        <v>118</v>
      </c>
      <c r="E1328" s="22">
        <v>7</v>
      </c>
      <c r="F1328" s="22" t="s">
        <v>114</v>
      </c>
      <c r="G1328" s="22" t="s">
        <v>115</v>
      </c>
    </row>
    <row r="1329" spans="3:7">
      <c r="C1329" s="137">
        <v>44793</v>
      </c>
      <c r="D1329" s="22" t="s">
        <v>117</v>
      </c>
      <c r="E1329" s="22">
        <v>2</v>
      </c>
      <c r="F1329" s="22" t="s">
        <v>6</v>
      </c>
      <c r="G1329" s="22" t="s">
        <v>113</v>
      </c>
    </row>
    <row r="1330" spans="3:7">
      <c r="C1330" s="137">
        <v>43876</v>
      </c>
      <c r="D1330" s="22" t="s">
        <v>119</v>
      </c>
      <c r="E1330" s="22">
        <v>525</v>
      </c>
      <c r="F1330" s="22" t="s">
        <v>9</v>
      </c>
      <c r="G1330" s="22" t="s">
        <v>115</v>
      </c>
    </row>
    <row r="1331" spans="3:7">
      <c r="C1331" s="137">
        <v>44366</v>
      </c>
      <c r="D1331" s="22" t="s">
        <v>119</v>
      </c>
      <c r="E1331" s="22">
        <v>8</v>
      </c>
      <c r="F1331" s="22" t="s">
        <v>9</v>
      </c>
      <c r="G1331" s="22" t="s">
        <v>113</v>
      </c>
    </row>
    <row r="1332" spans="3:7">
      <c r="C1332" s="137">
        <v>44855</v>
      </c>
      <c r="D1332" s="22" t="s">
        <v>118</v>
      </c>
      <c r="E1332" s="22">
        <v>39</v>
      </c>
      <c r="F1332" s="22" t="s">
        <v>6</v>
      </c>
      <c r="G1332" s="22" t="s">
        <v>106</v>
      </c>
    </row>
    <row r="1333" spans="3:7">
      <c r="C1333" s="137">
        <v>44198</v>
      </c>
      <c r="D1333" s="22" t="s">
        <v>119</v>
      </c>
      <c r="E1333" s="22">
        <v>5</v>
      </c>
      <c r="F1333" s="22" t="s">
        <v>114</v>
      </c>
      <c r="G1333" s="22" t="s">
        <v>108</v>
      </c>
    </row>
    <row r="1334" spans="3:7">
      <c r="C1334" s="137">
        <v>44217</v>
      </c>
      <c r="D1334" s="22" t="s">
        <v>107</v>
      </c>
      <c r="E1334" s="22">
        <v>41</v>
      </c>
      <c r="F1334" s="22" t="s">
        <v>112</v>
      </c>
      <c r="G1334" s="22" t="s">
        <v>105</v>
      </c>
    </row>
    <row r="1335" spans="3:7">
      <c r="C1335" s="137">
        <v>44861</v>
      </c>
      <c r="D1335" s="22" t="s">
        <v>117</v>
      </c>
      <c r="E1335" s="22">
        <v>425</v>
      </c>
      <c r="F1335" s="22" t="s">
        <v>9</v>
      </c>
      <c r="G1335" s="22" t="s">
        <v>111</v>
      </c>
    </row>
    <row r="1336" spans="3:7">
      <c r="C1336" s="137">
        <v>43868</v>
      </c>
      <c r="D1336" s="22" t="s">
        <v>107</v>
      </c>
      <c r="E1336" s="22">
        <v>5</v>
      </c>
      <c r="F1336" s="22" t="s">
        <v>9</v>
      </c>
      <c r="G1336" s="22" t="s">
        <v>106</v>
      </c>
    </row>
    <row r="1337" spans="3:7">
      <c r="C1337" s="137">
        <v>44064</v>
      </c>
      <c r="D1337" s="22" t="s">
        <v>119</v>
      </c>
      <c r="E1337" s="22">
        <v>35</v>
      </c>
      <c r="F1337" s="22" t="s">
        <v>110</v>
      </c>
      <c r="G1337" s="22" t="s">
        <v>113</v>
      </c>
    </row>
    <row r="1338" spans="3:7">
      <c r="C1338" s="137">
        <v>44249</v>
      </c>
      <c r="D1338" s="22" t="s">
        <v>117</v>
      </c>
      <c r="E1338" s="22">
        <v>3</v>
      </c>
      <c r="F1338" s="22" t="s">
        <v>114</v>
      </c>
      <c r="G1338" s="22" t="s">
        <v>111</v>
      </c>
    </row>
    <row r="1339" spans="3:7">
      <c r="C1339" s="137">
        <v>43887</v>
      </c>
      <c r="D1339" s="22" t="s">
        <v>116</v>
      </c>
      <c r="E1339" s="22">
        <v>400</v>
      </c>
      <c r="F1339" s="22" t="s">
        <v>114</v>
      </c>
      <c r="G1339" s="22" t="s">
        <v>113</v>
      </c>
    </row>
    <row r="1340" spans="3:7">
      <c r="C1340" s="137">
        <v>44778</v>
      </c>
      <c r="D1340" s="22" t="s">
        <v>118</v>
      </c>
      <c r="E1340" s="22">
        <v>27</v>
      </c>
      <c r="F1340" s="22" t="s">
        <v>112</v>
      </c>
      <c r="G1340" s="22" t="s">
        <v>106</v>
      </c>
    </row>
    <row r="1341" spans="3:7">
      <c r="C1341" s="137">
        <v>44007</v>
      </c>
      <c r="D1341" s="22" t="s">
        <v>119</v>
      </c>
      <c r="E1341" s="22">
        <v>4</v>
      </c>
      <c r="F1341" s="22" t="s">
        <v>112</v>
      </c>
      <c r="G1341" s="22" t="s">
        <v>109</v>
      </c>
    </row>
    <row r="1342" spans="3:7">
      <c r="C1342" s="137">
        <v>44783</v>
      </c>
      <c r="D1342" s="22" t="s">
        <v>117</v>
      </c>
      <c r="E1342" s="22">
        <v>175</v>
      </c>
      <c r="F1342" s="22" t="s">
        <v>112</v>
      </c>
      <c r="G1342" s="22" t="s">
        <v>109</v>
      </c>
    </row>
    <row r="1343" spans="3:7">
      <c r="C1343" s="137">
        <v>44158</v>
      </c>
      <c r="D1343" s="22" t="s">
        <v>117</v>
      </c>
      <c r="E1343" s="22">
        <v>7</v>
      </c>
      <c r="F1343" s="22" t="s">
        <v>112</v>
      </c>
      <c r="G1343" s="22" t="s">
        <v>113</v>
      </c>
    </row>
    <row r="1344" spans="3:7">
      <c r="C1344" s="137">
        <v>43955</v>
      </c>
      <c r="D1344" s="22" t="s">
        <v>118</v>
      </c>
      <c r="E1344" s="22">
        <v>400</v>
      </c>
      <c r="F1344" s="22" t="s">
        <v>110</v>
      </c>
      <c r="G1344" s="22" t="s">
        <v>105</v>
      </c>
    </row>
    <row r="1345" spans="3:7">
      <c r="C1345" s="137">
        <v>44114</v>
      </c>
      <c r="D1345" s="22" t="s">
        <v>117</v>
      </c>
      <c r="E1345" s="22">
        <v>13</v>
      </c>
      <c r="F1345" s="22" t="s">
        <v>9</v>
      </c>
      <c r="G1345" s="22" t="s">
        <v>113</v>
      </c>
    </row>
    <row r="1346" spans="3:7">
      <c r="C1346" s="137">
        <v>44408</v>
      </c>
      <c r="D1346" s="22" t="s">
        <v>117</v>
      </c>
      <c r="E1346" s="22">
        <v>49</v>
      </c>
      <c r="F1346" s="22" t="s">
        <v>9</v>
      </c>
      <c r="G1346" s="22" t="s">
        <v>113</v>
      </c>
    </row>
    <row r="1347" spans="3:7">
      <c r="C1347" s="137">
        <v>43891</v>
      </c>
      <c r="D1347" s="22" t="s">
        <v>118</v>
      </c>
      <c r="E1347" s="22">
        <v>5</v>
      </c>
      <c r="F1347" s="22" t="s">
        <v>9</v>
      </c>
      <c r="G1347" s="22" t="s">
        <v>106</v>
      </c>
    </row>
    <row r="1348" spans="3:7">
      <c r="C1348" s="137">
        <v>44226</v>
      </c>
      <c r="D1348" s="22" t="s">
        <v>116</v>
      </c>
      <c r="E1348" s="22">
        <v>275</v>
      </c>
      <c r="F1348" s="22" t="s">
        <v>112</v>
      </c>
      <c r="G1348" s="22" t="s">
        <v>111</v>
      </c>
    </row>
    <row r="1349" spans="3:7">
      <c r="C1349" s="137">
        <v>44399</v>
      </c>
      <c r="D1349" s="22" t="s">
        <v>107</v>
      </c>
      <c r="E1349" s="22">
        <v>425</v>
      </c>
      <c r="F1349" s="22" t="s">
        <v>112</v>
      </c>
      <c r="G1349" s="22" t="s">
        <v>105</v>
      </c>
    </row>
    <row r="1350" spans="3:7">
      <c r="C1350" s="137">
        <v>44064</v>
      </c>
      <c r="D1350" s="22" t="s">
        <v>119</v>
      </c>
      <c r="E1350" s="22">
        <v>12</v>
      </c>
      <c r="F1350" s="22" t="s">
        <v>112</v>
      </c>
      <c r="G1350" s="22" t="s">
        <v>108</v>
      </c>
    </row>
    <row r="1351" spans="3:7">
      <c r="C1351" s="137">
        <v>44338</v>
      </c>
      <c r="D1351" s="22" t="s">
        <v>118</v>
      </c>
      <c r="E1351" s="22">
        <v>250</v>
      </c>
      <c r="F1351" s="22" t="s">
        <v>9</v>
      </c>
      <c r="G1351" s="22" t="s">
        <v>115</v>
      </c>
    </row>
    <row r="1352" spans="3:7">
      <c r="C1352" s="137">
        <v>43882</v>
      </c>
      <c r="D1352" s="22" t="s">
        <v>116</v>
      </c>
      <c r="E1352" s="22">
        <v>250</v>
      </c>
      <c r="F1352" s="22" t="s">
        <v>114</v>
      </c>
      <c r="G1352" s="22" t="s">
        <v>109</v>
      </c>
    </row>
    <row r="1353" spans="3:7">
      <c r="C1353" s="137">
        <v>44830</v>
      </c>
      <c r="D1353" s="22" t="s">
        <v>119</v>
      </c>
      <c r="E1353" s="22">
        <v>2</v>
      </c>
      <c r="F1353" s="22" t="s">
        <v>112</v>
      </c>
      <c r="G1353" s="22" t="s">
        <v>105</v>
      </c>
    </row>
    <row r="1354" spans="3:7">
      <c r="C1354" s="137">
        <v>44002</v>
      </c>
      <c r="D1354" s="22" t="s">
        <v>107</v>
      </c>
      <c r="E1354" s="22">
        <v>26</v>
      </c>
      <c r="F1354" s="22" t="s">
        <v>112</v>
      </c>
      <c r="G1354" s="22" t="s">
        <v>111</v>
      </c>
    </row>
    <row r="1355" spans="3:7">
      <c r="C1355" s="137">
        <v>44824</v>
      </c>
      <c r="D1355" s="22" t="s">
        <v>119</v>
      </c>
      <c r="E1355" s="22">
        <v>5</v>
      </c>
      <c r="F1355" s="22" t="s">
        <v>112</v>
      </c>
      <c r="G1355" s="22" t="s">
        <v>105</v>
      </c>
    </row>
    <row r="1356" spans="3:7">
      <c r="C1356" s="137">
        <v>44110</v>
      </c>
      <c r="D1356" s="22" t="s">
        <v>119</v>
      </c>
      <c r="E1356" s="22">
        <v>1</v>
      </c>
      <c r="F1356" s="22" t="s">
        <v>110</v>
      </c>
      <c r="G1356" s="22" t="s">
        <v>109</v>
      </c>
    </row>
    <row r="1357" spans="3:7">
      <c r="C1357" s="137">
        <v>44822</v>
      </c>
      <c r="D1357" s="22" t="s">
        <v>118</v>
      </c>
      <c r="E1357" s="22">
        <v>9</v>
      </c>
      <c r="F1357" s="22" t="s">
        <v>9</v>
      </c>
      <c r="G1357" s="22" t="s">
        <v>105</v>
      </c>
    </row>
    <row r="1358" spans="3:7">
      <c r="C1358" s="137">
        <v>44676</v>
      </c>
      <c r="D1358" s="22" t="s">
        <v>119</v>
      </c>
      <c r="E1358" s="22">
        <v>325</v>
      </c>
      <c r="F1358" s="22" t="s">
        <v>114</v>
      </c>
      <c r="G1358" s="22" t="s">
        <v>115</v>
      </c>
    </row>
    <row r="1359" spans="3:7">
      <c r="C1359" s="137">
        <v>44812</v>
      </c>
      <c r="D1359" s="22" t="s">
        <v>107</v>
      </c>
      <c r="E1359" s="22">
        <v>250</v>
      </c>
      <c r="F1359" s="22" t="s">
        <v>9</v>
      </c>
      <c r="G1359" s="22" t="s">
        <v>111</v>
      </c>
    </row>
    <row r="1360" spans="3:7">
      <c r="C1360" s="137">
        <v>44434</v>
      </c>
      <c r="D1360" s="22" t="s">
        <v>119</v>
      </c>
      <c r="E1360" s="22">
        <v>41</v>
      </c>
      <c r="F1360" s="22" t="s">
        <v>112</v>
      </c>
      <c r="G1360" s="22" t="s">
        <v>108</v>
      </c>
    </row>
    <row r="1361" spans="3:7">
      <c r="C1361" s="137">
        <v>44157</v>
      </c>
      <c r="D1361" s="22" t="s">
        <v>107</v>
      </c>
      <c r="E1361" s="22">
        <v>1</v>
      </c>
      <c r="F1361" s="22" t="s">
        <v>9</v>
      </c>
      <c r="G1361" s="22" t="s">
        <v>109</v>
      </c>
    </row>
    <row r="1362" spans="3:7">
      <c r="C1362" s="137">
        <v>43974</v>
      </c>
      <c r="D1362" s="22" t="s">
        <v>117</v>
      </c>
      <c r="E1362" s="22">
        <v>5</v>
      </c>
      <c r="F1362" s="22" t="s">
        <v>114</v>
      </c>
      <c r="G1362" s="22" t="s">
        <v>115</v>
      </c>
    </row>
    <row r="1363" spans="3:7">
      <c r="C1363" s="137">
        <v>44182</v>
      </c>
      <c r="D1363" s="22" t="s">
        <v>119</v>
      </c>
      <c r="E1363" s="22">
        <v>16</v>
      </c>
      <c r="F1363" s="22" t="s">
        <v>110</v>
      </c>
      <c r="G1363" s="22" t="s">
        <v>105</v>
      </c>
    </row>
    <row r="1364" spans="3:7">
      <c r="C1364" s="137">
        <v>44415</v>
      </c>
      <c r="D1364" s="22" t="s">
        <v>119</v>
      </c>
      <c r="E1364" s="22">
        <v>150</v>
      </c>
      <c r="F1364" s="22" t="s">
        <v>6</v>
      </c>
      <c r="G1364" s="22" t="s">
        <v>111</v>
      </c>
    </row>
    <row r="1365" spans="3:7">
      <c r="C1365" s="137">
        <v>44651</v>
      </c>
      <c r="D1365" s="22" t="s">
        <v>118</v>
      </c>
      <c r="E1365" s="22">
        <v>23</v>
      </c>
      <c r="F1365" s="22" t="s">
        <v>114</v>
      </c>
      <c r="G1365" s="22" t="s">
        <v>109</v>
      </c>
    </row>
    <row r="1366" spans="3:7">
      <c r="C1366" s="137">
        <v>44593</v>
      </c>
      <c r="D1366" s="22" t="s">
        <v>119</v>
      </c>
      <c r="E1366" s="22">
        <v>525</v>
      </c>
      <c r="F1366" s="22" t="s">
        <v>110</v>
      </c>
      <c r="G1366" s="22" t="s">
        <v>109</v>
      </c>
    </row>
    <row r="1367" spans="3:7">
      <c r="C1367" s="137">
        <v>44102</v>
      </c>
      <c r="D1367" s="22" t="s">
        <v>107</v>
      </c>
      <c r="E1367" s="22">
        <v>45</v>
      </c>
      <c r="F1367" s="22" t="s">
        <v>112</v>
      </c>
      <c r="G1367" s="22" t="s">
        <v>111</v>
      </c>
    </row>
    <row r="1368" spans="3:7">
      <c r="C1368" s="137">
        <v>44385</v>
      </c>
      <c r="D1368" s="22" t="s">
        <v>119</v>
      </c>
      <c r="E1368" s="22">
        <v>575</v>
      </c>
      <c r="F1368" s="22" t="s">
        <v>114</v>
      </c>
      <c r="G1368" s="22" t="s">
        <v>109</v>
      </c>
    </row>
    <row r="1369" spans="3:7">
      <c r="C1369" s="137">
        <v>44450</v>
      </c>
      <c r="D1369" s="22" t="s">
        <v>119</v>
      </c>
      <c r="E1369" s="22">
        <v>600</v>
      </c>
      <c r="F1369" s="22" t="s">
        <v>112</v>
      </c>
      <c r="G1369" s="22" t="s">
        <v>108</v>
      </c>
    </row>
    <row r="1370" spans="3:7">
      <c r="C1370" s="137">
        <v>44428</v>
      </c>
      <c r="D1370" s="22" t="s">
        <v>117</v>
      </c>
      <c r="E1370" s="22">
        <v>9</v>
      </c>
      <c r="F1370" s="22" t="s">
        <v>6</v>
      </c>
      <c r="G1370" s="22" t="s">
        <v>105</v>
      </c>
    </row>
    <row r="1371" spans="3:7">
      <c r="C1371" s="137">
        <v>44136</v>
      </c>
      <c r="D1371" s="22" t="s">
        <v>118</v>
      </c>
      <c r="E1371" s="22">
        <v>16</v>
      </c>
      <c r="F1371" s="22" t="s">
        <v>112</v>
      </c>
      <c r="G1371" s="22" t="s">
        <v>106</v>
      </c>
    </row>
    <row r="1372" spans="3:7">
      <c r="C1372" s="137">
        <v>44050</v>
      </c>
      <c r="D1372" s="22" t="s">
        <v>119</v>
      </c>
      <c r="E1372" s="22">
        <v>18</v>
      </c>
      <c r="F1372" s="22" t="s">
        <v>6</v>
      </c>
      <c r="G1372" s="22" t="s">
        <v>108</v>
      </c>
    </row>
    <row r="1373" spans="3:7">
      <c r="C1373" s="137">
        <v>44753</v>
      </c>
      <c r="D1373" s="22" t="s">
        <v>117</v>
      </c>
      <c r="E1373" s="22">
        <v>39</v>
      </c>
      <c r="F1373" s="22" t="s">
        <v>9</v>
      </c>
      <c r="G1373" s="22" t="s">
        <v>109</v>
      </c>
    </row>
    <row r="1374" spans="3:7">
      <c r="C1374" s="137">
        <v>44714</v>
      </c>
      <c r="D1374" s="22" t="s">
        <v>116</v>
      </c>
      <c r="E1374" s="22">
        <v>35</v>
      </c>
      <c r="F1374" s="22" t="s">
        <v>110</v>
      </c>
      <c r="G1374" s="22" t="s">
        <v>105</v>
      </c>
    </row>
    <row r="1375" spans="3:7">
      <c r="C1375" s="137">
        <v>43885</v>
      </c>
      <c r="D1375" s="22" t="s">
        <v>117</v>
      </c>
      <c r="E1375" s="22">
        <v>100</v>
      </c>
      <c r="F1375" s="22" t="s">
        <v>114</v>
      </c>
      <c r="G1375" s="22" t="s">
        <v>111</v>
      </c>
    </row>
    <row r="1376" spans="3:7">
      <c r="C1376" s="137">
        <v>44447</v>
      </c>
      <c r="D1376" s="22" t="s">
        <v>119</v>
      </c>
      <c r="E1376" s="22">
        <v>450</v>
      </c>
      <c r="F1376" s="22" t="s">
        <v>112</v>
      </c>
      <c r="G1376" s="22" t="s">
        <v>113</v>
      </c>
    </row>
    <row r="1377" spans="3:7">
      <c r="C1377" s="137">
        <v>44313</v>
      </c>
      <c r="D1377" s="22" t="s">
        <v>117</v>
      </c>
      <c r="E1377" s="22">
        <v>425</v>
      </c>
      <c r="F1377" s="22" t="s">
        <v>9</v>
      </c>
      <c r="G1377" s="22" t="s">
        <v>105</v>
      </c>
    </row>
    <row r="1378" spans="3:7">
      <c r="C1378" s="137">
        <v>44378</v>
      </c>
      <c r="D1378" s="22" t="s">
        <v>107</v>
      </c>
      <c r="E1378" s="22">
        <v>7</v>
      </c>
      <c r="F1378" s="22" t="s">
        <v>9</v>
      </c>
      <c r="G1378" s="22" t="s">
        <v>105</v>
      </c>
    </row>
    <row r="1379" spans="3:7">
      <c r="C1379" s="137">
        <v>44156</v>
      </c>
      <c r="D1379" s="22" t="s">
        <v>117</v>
      </c>
      <c r="E1379" s="22">
        <v>2</v>
      </c>
      <c r="F1379" s="22" t="s">
        <v>9</v>
      </c>
      <c r="G1379" s="22" t="s">
        <v>113</v>
      </c>
    </row>
    <row r="1380" spans="3:7">
      <c r="C1380" s="137">
        <v>44326</v>
      </c>
      <c r="D1380" s="22" t="s">
        <v>107</v>
      </c>
      <c r="E1380" s="22">
        <v>425</v>
      </c>
      <c r="F1380" s="22" t="s">
        <v>112</v>
      </c>
      <c r="G1380" s="22" t="s">
        <v>106</v>
      </c>
    </row>
    <row r="1381" spans="3:7">
      <c r="C1381" s="137">
        <v>44823</v>
      </c>
      <c r="D1381" s="22" t="s">
        <v>118</v>
      </c>
      <c r="E1381" s="22">
        <v>6</v>
      </c>
      <c r="F1381" s="22" t="s">
        <v>9</v>
      </c>
      <c r="G1381" s="22" t="s">
        <v>109</v>
      </c>
    </row>
    <row r="1382" spans="3:7">
      <c r="C1382" s="137">
        <v>44630</v>
      </c>
      <c r="D1382" s="22" t="s">
        <v>119</v>
      </c>
      <c r="E1382" s="22">
        <v>300</v>
      </c>
      <c r="F1382" s="22" t="s">
        <v>114</v>
      </c>
      <c r="G1382" s="22" t="s">
        <v>109</v>
      </c>
    </row>
    <row r="1383" spans="3:7">
      <c r="C1383" s="137">
        <v>44527</v>
      </c>
      <c r="D1383" s="22" t="s">
        <v>117</v>
      </c>
      <c r="E1383" s="22">
        <v>18</v>
      </c>
      <c r="F1383" s="22" t="s">
        <v>112</v>
      </c>
      <c r="G1383" s="22" t="s">
        <v>113</v>
      </c>
    </row>
    <row r="1384" spans="3:7">
      <c r="C1384" s="137">
        <v>44742</v>
      </c>
      <c r="D1384" s="22" t="s">
        <v>116</v>
      </c>
      <c r="E1384" s="22">
        <v>425</v>
      </c>
      <c r="F1384" s="22" t="s">
        <v>110</v>
      </c>
      <c r="G1384" s="22" t="s">
        <v>105</v>
      </c>
    </row>
    <row r="1385" spans="3:7">
      <c r="C1385" s="137">
        <v>44910</v>
      </c>
      <c r="D1385" s="22" t="s">
        <v>117</v>
      </c>
      <c r="E1385" s="22">
        <v>575</v>
      </c>
      <c r="F1385" s="22" t="s">
        <v>112</v>
      </c>
      <c r="G1385" s="22" t="s">
        <v>113</v>
      </c>
    </row>
    <row r="1386" spans="3:7">
      <c r="C1386" s="137">
        <v>44220</v>
      </c>
      <c r="D1386" s="22" t="s">
        <v>119</v>
      </c>
      <c r="E1386" s="22">
        <v>75</v>
      </c>
      <c r="F1386" s="22" t="s">
        <v>114</v>
      </c>
      <c r="G1386" s="22" t="s">
        <v>113</v>
      </c>
    </row>
    <row r="1387" spans="3:7">
      <c r="C1387" s="137">
        <v>44051</v>
      </c>
      <c r="D1387" s="22" t="s">
        <v>107</v>
      </c>
      <c r="E1387" s="22">
        <v>250</v>
      </c>
      <c r="F1387" s="22" t="s">
        <v>110</v>
      </c>
      <c r="G1387" s="22" t="s">
        <v>113</v>
      </c>
    </row>
    <row r="1388" spans="3:7">
      <c r="C1388" s="137">
        <v>43881</v>
      </c>
      <c r="D1388" s="22" t="s">
        <v>107</v>
      </c>
      <c r="E1388" s="22">
        <v>9</v>
      </c>
      <c r="F1388" s="22" t="s">
        <v>6</v>
      </c>
      <c r="G1388" s="22" t="s">
        <v>109</v>
      </c>
    </row>
    <row r="1389" spans="3:7">
      <c r="C1389" s="137">
        <v>44672</v>
      </c>
      <c r="D1389" s="22" t="s">
        <v>107</v>
      </c>
      <c r="E1389" s="22">
        <v>9</v>
      </c>
      <c r="F1389" s="22" t="s">
        <v>110</v>
      </c>
      <c r="G1389" s="22" t="s">
        <v>113</v>
      </c>
    </row>
    <row r="1390" spans="3:7">
      <c r="C1390" s="137">
        <v>43897</v>
      </c>
      <c r="D1390" s="22" t="s">
        <v>119</v>
      </c>
      <c r="E1390" s="22">
        <v>11</v>
      </c>
      <c r="F1390" s="22" t="s">
        <v>112</v>
      </c>
      <c r="G1390" s="22" t="s">
        <v>115</v>
      </c>
    </row>
    <row r="1391" spans="3:7">
      <c r="C1391" s="137">
        <v>44737</v>
      </c>
      <c r="D1391" s="22" t="s">
        <v>117</v>
      </c>
      <c r="E1391" s="22">
        <v>31</v>
      </c>
      <c r="F1391" s="22" t="s">
        <v>9</v>
      </c>
      <c r="G1391" s="22" t="s">
        <v>113</v>
      </c>
    </row>
    <row r="1392" spans="3:7">
      <c r="C1392" s="137">
        <v>44621</v>
      </c>
      <c r="D1392" s="22" t="s">
        <v>107</v>
      </c>
      <c r="E1392" s="22">
        <v>7</v>
      </c>
      <c r="F1392" s="22" t="s">
        <v>6</v>
      </c>
      <c r="G1392" s="22" t="s">
        <v>115</v>
      </c>
    </row>
    <row r="1393" spans="3:7">
      <c r="C1393" s="137">
        <v>44504</v>
      </c>
      <c r="D1393" s="22" t="s">
        <v>107</v>
      </c>
      <c r="E1393" s="22">
        <v>31</v>
      </c>
      <c r="F1393" s="22" t="s">
        <v>112</v>
      </c>
      <c r="G1393" s="22" t="s">
        <v>105</v>
      </c>
    </row>
    <row r="1394" spans="3:7">
      <c r="C1394" s="137">
        <v>44607</v>
      </c>
      <c r="D1394" s="22" t="s">
        <v>116</v>
      </c>
      <c r="E1394" s="22">
        <v>225</v>
      </c>
      <c r="F1394" s="22" t="s">
        <v>114</v>
      </c>
      <c r="G1394" s="22" t="s">
        <v>105</v>
      </c>
    </row>
    <row r="1395" spans="3:7">
      <c r="C1395" s="137">
        <v>44512</v>
      </c>
      <c r="D1395" s="22" t="s">
        <v>107</v>
      </c>
      <c r="E1395" s="22">
        <v>35</v>
      </c>
      <c r="F1395" s="22" t="s">
        <v>9</v>
      </c>
      <c r="G1395" s="22" t="s">
        <v>113</v>
      </c>
    </row>
    <row r="1396" spans="3:7">
      <c r="C1396" s="137">
        <v>43956</v>
      </c>
      <c r="D1396" s="22" t="s">
        <v>116</v>
      </c>
      <c r="E1396" s="22">
        <v>17</v>
      </c>
      <c r="F1396" s="22" t="s">
        <v>110</v>
      </c>
      <c r="G1396" s="22" t="s">
        <v>109</v>
      </c>
    </row>
    <row r="1397" spans="3:7">
      <c r="C1397" s="137">
        <v>44604</v>
      </c>
      <c r="D1397" s="22" t="s">
        <v>117</v>
      </c>
      <c r="E1397" s="22">
        <v>5</v>
      </c>
      <c r="F1397" s="22" t="s">
        <v>114</v>
      </c>
      <c r="G1397" s="22" t="s">
        <v>106</v>
      </c>
    </row>
    <row r="1398" spans="3:7">
      <c r="C1398" s="137">
        <v>44373</v>
      </c>
      <c r="D1398" s="22" t="s">
        <v>107</v>
      </c>
      <c r="E1398" s="22">
        <v>4</v>
      </c>
      <c r="F1398" s="22" t="s">
        <v>6</v>
      </c>
      <c r="G1398" s="22" t="s">
        <v>111</v>
      </c>
    </row>
    <row r="1399" spans="3:7">
      <c r="C1399" s="137">
        <v>44715</v>
      </c>
      <c r="D1399" s="22" t="s">
        <v>116</v>
      </c>
      <c r="E1399" s="22">
        <v>1</v>
      </c>
      <c r="F1399" s="22" t="s">
        <v>114</v>
      </c>
      <c r="G1399" s="22" t="s">
        <v>106</v>
      </c>
    </row>
    <row r="1400" spans="3:7">
      <c r="C1400" s="137">
        <v>44827</v>
      </c>
      <c r="D1400" s="22" t="s">
        <v>117</v>
      </c>
      <c r="E1400" s="22">
        <v>100</v>
      </c>
      <c r="F1400" s="22" t="s">
        <v>114</v>
      </c>
      <c r="G1400" s="22" t="s">
        <v>111</v>
      </c>
    </row>
    <row r="1401" spans="3:7">
      <c r="C1401" s="137">
        <v>44817</v>
      </c>
      <c r="D1401" s="22" t="s">
        <v>116</v>
      </c>
      <c r="E1401" s="22">
        <v>10</v>
      </c>
      <c r="F1401" s="22" t="s">
        <v>6</v>
      </c>
      <c r="G1401" s="22" t="s">
        <v>115</v>
      </c>
    </row>
    <row r="1402" spans="3:7">
      <c r="C1402" s="137">
        <v>44229</v>
      </c>
      <c r="D1402" s="22" t="s">
        <v>116</v>
      </c>
      <c r="E1402" s="22">
        <v>4</v>
      </c>
      <c r="F1402" s="22" t="s">
        <v>112</v>
      </c>
      <c r="G1402" s="22" t="s">
        <v>109</v>
      </c>
    </row>
    <row r="1403" spans="3:7">
      <c r="C1403" s="137">
        <v>43873</v>
      </c>
      <c r="D1403" s="22" t="s">
        <v>116</v>
      </c>
      <c r="E1403" s="22">
        <v>9</v>
      </c>
      <c r="F1403" s="22" t="s">
        <v>9</v>
      </c>
      <c r="G1403" s="22" t="s">
        <v>109</v>
      </c>
    </row>
    <row r="1404" spans="3:7">
      <c r="C1404" s="137">
        <v>44297</v>
      </c>
      <c r="D1404" s="22" t="s">
        <v>118</v>
      </c>
      <c r="E1404" s="22">
        <v>49</v>
      </c>
      <c r="F1404" s="22" t="s">
        <v>6</v>
      </c>
      <c r="G1404" s="22" t="s">
        <v>108</v>
      </c>
    </row>
    <row r="1405" spans="3:7">
      <c r="C1405" s="137">
        <v>44463</v>
      </c>
      <c r="D1405" s="22" t="s">
        <v>117</v>
      </c>
      <c r="E1405" s="22">
        <v>225</v>
      </c>
      <c r="F1405" s="22" t="s">
        <v>114</v>
      </c>
      <c r="G1405" s="22" t="s">
        <v>115</v>
      </c>
    </row>
    <row r="1406" spans="3:7">
      <c r="C1406" s="137">
        <v>43862</v>
      </c>
      <c r="D1406" s="22" t="s">
        <v>107</v>
      </c>
      <c r="E1406" s="22">
        <v>9</v>
      </c>
      <c r="F1406" s="22" t="s">
        <v>110</v>
      </c>
      <c r="G1406" s="22" t="s">
        <v>111</v>
      </c>
    </row>
    <row r="1407" spans="3:7">
      <c r="C1407" s="137">
        <v>44612</v>
      </c>
      <c r="D1407" s="22" t="s">
        <v>117</v>
      </c>
      <c r="E1407" s="22">
        <v>3</v>
      </c>
      <c r="F1407" s="22" t="s">
        <v>9</v>
      </c>
      <c r="G1407" s="22" t="s">
        <v>109</v>
      </c>
    </row>
    <row r="1408" spans="3:7">
      <c r="C1408" s="137">
        <v>44645</v>
      </c>
      <c r="D1408" s="22" t="s">
        <v>118</v>
      </c>
      <c r="E1408" s="22">
        <v>3</v>
      </c>
      <c r="F1408" s="22" t="s">
        <v>110</v>
      </c>
      <c r="G1408" s="22" t="s">
        <v>108</v>
      </c>
    </row>
    <row r="1409" spans="3:7">
      <c r="C1409" s="137">
        <v>44311</v>
      </c>
      <c r="D1409" s="22" t="s">
        <v>117</v>
      </c>
      <c r="E1409" s="22">
        <v>350</v>
      </c>
      <c r="F1409" s="22" t="s">
        <v>9</v>
      </c>
      <c r="G1409" s="22" t="s">
        <v>115</v>
      </c>
    </row>
    <row r="1410" spans="3:7">
      <c r="C1410" s="137">
        <v>44051</v>
      </c>
      <c r="D1410" s="22" t="s">
        <v>119</v>
      </c>
      <c r="E1410" s="22">
        <v>475</v>
      </c>
      <c r="F1410" s="22" t="s">
        <v>9</v>
      </c>
      <c r="G1410" s="22" t="s">
        <v>105</v>
      </c>
    </row>
    <row r="1411" spans="3:7">
      <c r="C1411" s="137">
        <v>44651</v>
      </c>
      <c r="D1411" s="22" t="s">
        <v>119</v>
      </c>
      <c r="E1411" s="22">
        <v>375</v>
      </c>
      <c r="F1411" s="22" t="s">
        <v>110</v>
      </c>
      <c r="G1411" s="22" t="s">
        <v>109</v>
      </c>
    </row>
    <row r="1412" spans="3:7">
      <c r="C1412" s="137">
        <v>44835</v>
      </c>
      <c r="D1412" s="22" t="s">
        <v>107</v>
      </c>
      <c r="E1412" s="22">
        <v>375</v>
      </c>
      <c r="F1412" s="22" t="s">
        <v>9</v>
      </c>
      <c r="G1412" s="22" t="s">
        <v>106</v>
      </c>
    </row>
    <row r="1413" spans="3:7">
      <c r="C1413" s="137">
        <v>43895</v>
      </c>
      <c r="D1413" s="22" t="s">
        <v>119</v>
      </c>
      <c r="E1413" s="22">
        <v>12</v>
      </c>
      <c r="F1413" s="22" t="s">
        <v>9</v>
      </c>
      <c r="G1413" s="22" t="s">
        <v>115</v>
      </c>
    </row>
    <row r="1414" spans="3:7">
      <c r="C1414" s="137">
        <v>43894</v>
      </c>
      <c r="D1414" s="22" t="s">
        <v>119</v>
      </c>
      <c r="E1414" s="22">
        <v>32</v>
      </c>
      <c r="F1414" s="22" t="s">
        <v>110</v>
      </c>
      <c r="G1414" s="22" t="s">
        <v>111</v>
      </c>
    </row>
    <row r="1415" spans="3:7">
      <c r="C1415" s="137">
        <v>44682</v>
      </c>
      <c r="D1415" s="22" t="s">
        <v>116</v>
      </c>
      <c r="E1415" s="22">
        <v>4</v>
      </c>
      <c r="F1415" s="22" t="s">
        <v>114</v>
      </c>
      <c r="G1415" s="22" t="s">
        <v>115</v>
      </c>
    </row>
    <row r="1416" spans="3:7">
      <c r="C1416" s="137">
        <v>44397</v>
      </c>
      <c r="D1416" s="22" t="s">
        <v>117</v>
      </c>
      <c r="E1416" s="22">
        <v>38</v>
      </c>
      <c r="F1416" s="22" t="s">
        <v>112</v>
      </c>
      <c r="G1416" s="22" t="s">
        <v>111</v>
      </c>
    </row>
    <row r="1417" spans="3:7">
      <c r="C1417" s="137">
        <v>44146</v>
      </c>
      <c r="D1417" s="22" t="s">
        <v>119</v>
      </c>
      <c r="E1417" s="22">
        <v>425</v>
      </c>
      <c r="F1417" s="22" t="s">
        <v>110</v>
      </c>
      <c r="G1417" s="22" t="s">
        <v>105</v>
      </c>
    </row>
    <row r="1418" spans="3:7">
      <c r="C1418" s="137">
        <v>44800</v>
      </c>
      <c r="D1418" s="22" t="s">
        <v>117</v>
      </c>
      <c r="E1418" s="22">
        <v>41</v>
      </c>
      <c r="F1418" s="22" t="s">
        <v>9</v>
      </c>
      <c r="G1418" s="22" t="s">
        <v>108</v>
      </c>
    </row>
    <row r="1419" spans="3:7">
      <c r="C1419" s="137">
        <v>43913</v>
      </c>
      <c r="D1419" s="22" t="s">
        <v>118</v>
      </c>
      <c r="E1419" s="22">
        <v>18</v>
      </c>
      <c r="F1419" s="22" t="s">
        <v>112</v>
      </c>
      <c r="G1419" s="22" t="s">
        <v>109</v>
      </c>
    </row>
    <row r="1420" spans="3:7">
      <c r="C1420" s="137">
        <v>44799</v>
      </c>
      <c r="D1420" s="22" t="s">
        <v>119</v>
      </c>
      <c r="E1420" s="22">
        <v>500</v>
      </c>
      <c r="F1420" s="22" t="s">
        <v>114</v>
      </c>
      <c r="G1420" s="22" t="s">
        <v>109</v>
      </c>
    </row>
    <row r="1421" spans="3:7">
      <c r="C1421" s="137">
        <v>43873</v>
      </c>
      <c r="D1421" s="22" t="s">
        <v>119</v>
      </c>
      <c r="E1421" s="22">
        <v>575</v>
      </c>
      <c r="F1421" s="22" t="s">
        <v>6</v>
      </c>
      <c r="G1421" s="22" t="s">
        <v>111</v>
      </c>
    </row>
    <row r="1422" spans="3:7">
      <c r="C1422" s="137">
        <v>44855</v>
      </c>
      <c r="D1422" s="22" t="s">
        <v>117</v>
      </c>
      <c r="E1422" s="22">
        <v>100</v>
      </c>
      <c r="F1422" s="22" t="s">
        <v>6</v>
      </c>
      <c r="G1422" s="22" t="s">
        <v>106</v>
      </c>
    </row>
    <row r="1423" spans="3:7">
      <c r="C1423" s="137">
        <v>44177</v>
      </c>
      <c r="D1423" s="22" t="s">
        <v>116</v>
      </c>
      <c r="E1423" s="22">
        <v>26</v>
      </c>
      <c r="F1423" s="22" t="s">
        <v>9</v>
      </c>
      <c r="G1423" s="22" t="s">
        <v>105</v>
      </c>
    </row>
    <row r="1424" spans="3:7">
      <c r="C1424" s="137">
        <v>44822</v>
      </c>
      <c r="D1424" s="22" t="s">
        <v>117</v>
      </c>
      <c r="E1424" s="22">
        <v>5</v>
      </c>
      <c r="F1424" s="22" t="s">
        <v>112</v>
      </c>
      <c r="G1424" s="22" t="s">
        <v>108</v>
      </c>
    </row>
    <row r="1425" spans="3:7">
      <c r="C1425" s="137">
        <v>43913</v>
      </c>
      <c r="D1425" s="22" t="s">
        <v>107</v>
      </c>
      <c r="E1425" s="22">
        <v>6</v>
      </c>
      <c r="F1425" s="22" t="s">
        <v>110</v>
      </c>
      <c r="G1425" s="22" t="s">
        <v>108</v>
      </c>
    </row>
    <row r="1426" spans="3:7">
      <c r="C1426" s="137">
        <v>44501</v>
      </c>
      <c r="D1426" s="22" t="s">
        <v>119</v>
      </c>
      <c r="E1426" s="22">
        <v>49</v>
      </c>
      <c r="F1426" s="22" t="s">
        <v>114</v>
      </c>
      <c r="G1426" s="22" t="s">
        <v>111</v>
      </c>
    </row>
    <row r="1427" spans="3:7">
      <c r="C1427" s="137">
        <v>43864</v>
      </c>
      <c r="D1427" s="22" t="s">
        <v>118</v>
      </c>
      <c r="E1427" s="22">
        <v>8</v>
      </c>
      <c r="F1427" s="22" t="s">
        <v>6</v>
      </c>
      <c r="G1427" s="22" t="s">
        <v>106</v>
      </c>
    </row>
    <row r="1428" spans="3:7">
      <c r="C1428" s="137">
        <v>44026</v>
      </c>
      <c r="D1428" s="22" t="s">
        <v>119</v>
      </c>
      <c r="E1428" s="22">
        <v>4</v>
      </c>
      <c r="F1428" s="22" t="s">
        <v>9</v>
      </c>
      <c r="G1428" s="22" t="s">
        <v>105</v>
      </c>
    </row>
    <row r="1429" spans="3:7">
      <c r="C1429" s="137">
        <v>44759</v>
      </c>
      <c r="D1429" s="22" t="s">
        <v>119</v>
      </c>
      <c r="E1429" s="22">
        <v>49</v>
      </c>
      <c r="F1429" s="22" t="s">
        <v>114</v>
      </c>
      <c r="G1429" s="22" t="s">
        <v>108</v>
      </c>
    </row>
    <row r="1430" spans="3:7">
      <c r="C1430" s="137">
        <v>44214</v>
      </c>
      <c r="D1430" s="22" t="s">
        <v>116</v>
      </c>
      <c r="E1430" s="22">
        <v>40</v>
      </c>
      <c r="F1430" s="22" t="s">
        <v>112</v>
      </c>
      <c r="G1430" s="22" t="s">
        <v>108</v>
      </c>
    </row>
    <row r="1431" spans="3:7">
      <c r="C1431" s="137">
        <v>43926</v>
      </c>
      <c r="D1431" s="22" t="s">
        <v>116</v>
      </c>
      <c r="E1431" s="22">
        <v>400</v>
      </c>
      <c r="F1431" s="22" t="s">
        <v>6</v>
      </c>
      <c r="G1431" s="22" t="s">
        <v>113</v>
      </c>
    </row>
    <row r="1432" spans="3:7">
      <c r="C1432" s="137">
        <v>44031</v>
      </c>
      <c r="D1432" s="22" t="s">
        <v>116</v>
      </c>
      <c r="E1432" s="22">
        <v>1</v>
      </c>
      <c r="F1432" s="22" t="s">
        <v>6</v>
      </c>
      <c r="G1432" s="22" t="s">
        <v>111</v>
      </c>
    </row>
    <row r="1433" spans="3:7">
      <c r="C1433" s="137">
        <v>43926</v>
      </c>
      <c r="D1433" s="22" t="s">
        <v>119</v>
      </c>
      <c r="E1433" s="22">
        <v>16</v>
      </c>
      <c r="F1433" s="22" t="s">
        <v>110</v>
      </c>
      <c r="G1433" s="22" t="s">
        <v>115</v>
      </c>
    </row>
    <row r="1434" spans="3:7">
      <c r="C1434" s="137">
        <v>44150</v>
      </c>
      <c r="D1434" s="22" t="s">
        <v>119</v>
      </c>
      <c r="E1434" s="22">
        <v>500</v>
      </c>
      <c r="F1434" s="22" t="s">
        <v>6</v>
      </c>
      <c r="G1434" s="22" t="s">
        <v>111</v>
      </c>
    </row>
    <row r="1435" spans="3:7">
      <c r="C1435" s="137">
        <v>43994</v>
      </c>
      <c r="D1435" s="22" t="s">
        <v>117</v>
      </c>
      <c r="E1435" s="22">
        <v>7</v>
      </c>
      <c r="F1435" s="22" t="s">
        <v>110</v>
      </c>
      <c r="G1435" s="22" t="s">
        <v>115</v>
      </c>
    </row>
    <row r="1436" spans="3:7">
      <c r="C1436" s="137">
        <v>43920</v>
      </c>
      <c r="D1436" s="22" t="s">
        <v>119</v>
      </c>
      <c r="E1436" s="22">
        <v>5</v>
      </c>
      <c r="F1436" s="22" t="s">
        <v>114</v>
      </c>
      <c r="G1436" s="22" t="s">
        <v>113</v>
      </c>
    </row>
    <row r="1437" spans="3:7">
      <c r="C1437" s="137">
        <v>43877</v>
      </c>
      <c r="D1437" s="22" t="s">
        <v>116</v>
      </c>
      <c r="E1437" s="22">
        <v>3</v>
      </c>
      <c r="F1437" s="22" t="s">
        <v>6</v>
      </c>
      <c r="G1437" s="22" t="s">
        <v>105</v>
      </c>
    </row>
    <row r="1438" spans="3:7">
      <c r="C1438" s="137">
        <v>43887</v>
      </c>
      <c r="D1438" s="22" t="s">
        <v>119</v>
      </c>
      <c r="E1438" s="22">
        <v>275</v>
      </c>
      <c r="F1438" s="22" t="s">
        <v>112</v>
      </c>
      <c r="G1438" s="22" t="s">
        <v>106</v>
      </c>
    </row>
    <row r="1439" spans="3:7">
      <c r="C1439" s="137">
        <v>43943</v>
      </c>
      <c r="D1439" s="22" t="s">
        <v>117</v>
      </c>
      <c r="E1439" s="22">
        <v>1</v>
      </c>
      <c r="F1439" s="22" t="s">
        <v>110</v>
      </c>
      <c r="G1439" s="22" t="s">
        <v>113</v>
      </c>
    </row>
    <row r="1440" spans="3:7">
      <c r="C1440" s="137">
        <v>44289</v>
      </c>
      <c r="D1440" s="22" t="s">
        <v>119</v>
      </c>
      <c r="E1440" s="22">
        <v>16</v>
      </c>
      <c r="F1440" s="22" t="s">
        <v>6</v>
      </c>
      <c r="G1440" s="22" t="s">
        <v>111</v>
      </c>
    </row>
    <row r="1441" spans="3:7">
      <c r="C1441" s="137">
        <v>44726</v>
      </c>
      <c r="D1441" s="22" t="s">
        <v>119</v>
      </c>
      <c r="E1441" s="22">
        <v>40</v>
      </c>
      <c r="F1441" s="22" t="s">
        <v>6</v>
      </c>
      <c r="G1441" s="22" t="s">
        <v>111</v>
      </c>
    </row>
    <row r="1442" spans="3:7">
      <c r="C1442" s="137">
        <v>44431</v>
      </c>
      <c r="D1442" s="22" t="s">
        <v>107</v>
      </c>
      <c r="E1442" s="22">
        <v>43</v>
      </c>
      <c r="F1442" s="22" t="s">
        <v>110</v>
      </c>
      <c r="G1442" s="22" t="s">
        <v>105</v>
      </c>
    </row>
    <row r="1443" spans="3:7">
      <c r="C1443" s="137">
        <v>44917</v>
      </c>
      <c r="D1443" s="22" t="s">
        <v>119</v>
      </c>
      <c r="E1443" s="22">
        <v>1</v>
      </c>
      <c r="F1443" s="22" t="s">
        <v>6</v>
      </c>
      <c r="G1443" s="22" t="s">
        <v>115</v>
      </c>
    </row>
    <row r="1444" spans="3:7">
      <c r="C1444" s="137">
        <v>44875</v>
      </c>
      <c r="D1444" s="22" t="s">
        <v>116</v>
      </c>
      <c r="E1444" s="22">
        <v>44</v>
      </c>
      <c r="F1444" s="22" t="s">
        <v>114</v>
      </c>
      <c r="G1444" s="22" t="s">
        <v>105</v>
      </c>
    </row>
    <row r="1445" spans="3:7">
      <c r="C1445" s="137">
        <v>44868</v>
      </c>
      <c r="D1445" s="22" t="s">
        <v>117</v>
      </c>
      <c r="E1445" s="22">
        <v>175</v>
      </c>
      <c r="F1445" s="22" t="s">
        <v>114</v>
      </c>
      <c r="G1445" s="22" t="s">
        <v>109</v>
      </c>
    </row>
    <row r="1446" spans="3:7">
      <c r="C1446" s="137">
        <v>44384</v>
      </c>
      <c r="D1446" s="22" t="s">
        <v>118</v>
      </c>
      <c r="E1446" s="22">
        <v>75</v>
      </c>
      <c r="F1446" s="22" t="s">
        <v>6</v>
      </c>
      <c r="G1446" s="22" t="s">
        <v>108</v>
      </c>
    </row>
    <row r="1447" spans="3:7">
      <c r="C1447" s="137">
        <v>43888</v>
      </c>
      <c r="D1447" s="22" t="s">
        <v>117</v>
      </c>
      <c r="E1447" s="22">
        <v>7</v>
      </c>
      <c r="F1447" s="22" t="s">
        <v>114</v>
      </c>
      <c r="G1447" s="22" t="s">
        <v>105</v>
      </c>
    </row>
    <row r="1448" spans="3:7">
      <c r="C1448" s="137">
        <v>44581</v>
      </c>
      <c r="D1448" s="22" t="s">
        <v>107</v>
      </c>
      <c r="E1448" s="22">
        <v>525</v>
      </c>
      <c r="F1448" s="22" t="s">
        <v>112</v>
      </c>
      <c r="G1448" s="22" t="s">
        <v>113</v>
      </c>
    </row>
    <row r="1449" spans="3:7">
      <c r="C1449" s="137">
        <v>43972</v>
      </c>
      <c r="D1449" s="22" t="s">
        <v>116</v>
      </c>
      <c r="E1449" s="22">
        <v>4</v>
      </c>
      <c r="F1449" s="22" t="s">
        <v>112</v>
      </c>
      <c r="G1449" s="22" t="s">
        <v>115</v>
      </c>
    </row>
    <row r="1450" spans="3:7">
      <c r="C1450" s="137">
        <v>44772</v>
      </c>
      <c r="D1450" s="22" t="s">
        <v>116</v>
      </c>
      <c r="E1450" s="22">
        <v>500</v>
      </c>
      <c r="F1450" s="22" t="s">
        <v>112</v>
      </c>
      <c r="G1450" s="22" t="s">
        <v>113</v>
      </c>
    </row>
    <row r="1451" spans="3:7">
      <c r="C1451" s="137">
        <v>44895</v>
      </c>
      <c r="D1451" s="22" t="s">
        <v>116</v>
      </c>
      <c r="E1451" s="22">
        <v>8</v>
      </c>
      <c r="F1451" s="22" t="s">
        <v>6</v>
      </c>
      <c r="G1451" s="22" t="s">
        <v>108</v>
      </c>
    </row>
    <row r="1452" spans="3:7">
      <c r="C1452" s="137">
        <v>43884</v>
      </c>
      <c r="D1452" s="22" t="s">
        <v>117</v>
      </c>
      <c r="E1452" s="22">
        <v>13</v>
      </c>
      <c r="F1452" s="22" t="s">
        <v>9</v>
      </c>
      <c r="G1452" s="22" t="s">
        <v>115</v>
      </c>
    </row>
    <row r="1453" spans="3:7">
      <c r="C1453" s="137">
        <v>44767</v>
      </c>
      <c r="D1453" s="22" t="s">
        <v>119</v>
      </c>
      <c r="E1453" s="22">
        <v>9</v>
      </c>
      <c r="F1453" s="22" t="s">
        <v>110</v>
      </c>
      <c r="G1453" s="22" t="s">
        <v>108</v>
      </c>
    </row>
    <row r="1454" spans="3:7">
      <c r="C1454" s="137">
        <v>44479</v>
      </c>
      <c r="D1454" s="22" t="s">
        <v>119</v>
      </c>
      <c r="E1454" s="22">
        <v>17</v>
      </c>
      <c r="F1454" s="22" t="s">
        <v>114</v>
      </c>
      <c r="G1454" s="22" t="s">
        <v>106</v>
      </c>
    </row>
    <row r="1455" spans="3:7">
      <c r="C1455" s="137">
        <v>44024</v>
      </c>
      <c r="D1455" s="22" t="s">
        <v>119</v>
      </c>
      <c r="E1455" s="22">
        <v>125</v>
      </c>
      <c r="F1455" s="22" t="s">
        <v>9</v>
      </c>
      <c r="G1455" s="22" t="s">
        <v>106</v>
      </c>
    </row>
    <row r="1456" spans="3:7">
      <c r="C1456" s="137">
        <v>43902</v>
      </c>
      <c r="D1456" s="22" t="s">
        <v>117</v>
      </c>
      <c r="E1456" s="22">
        <v>450</v>
      </c>
      <c r="F1456" s="22" t="s">
        <v>110</v>
      </c>
      <c r="G1456" s="22" t="s">
        <v>108</v>
      </c>
    </row>
    <row r="1457" spans="3:7">
      <c r="C1457" s="137">
        <v>44831</v>
      </c>
      <c r="D1457" s="22" t="s">
        <v>117</v>
      </c>
      <c r="E1457" s="22">
        <v>250</v>
      </c>
      <c r="F1457" s="22" t="s">
        <v>9</v>
      </c>
      <c r="G1457" s="22" t="s">
        <v>106</v>
      </c>
    </row>
    <row r="1458" spans="3:7">
      <c r="C1458" s="137">
        <v>44444</v>
      </c>
      <c r="D1458" s="22" t="s">
        <v>119</v>
      </c>
      <c r="E1458" s="22">
        <v>525</v>
      </c>
      <c r="F1458" s="22" t="s">
        <v>9</v>
      </c>
      <c r="G1458" s="22" t="s">
        <v>115</v>
      </c>
    </row>
    <row r="1459" spans="3:7">
      <c r="C1459" s="137">
        <v>44756</v>
      </c>
      <c r="D1459" s="22" t="s">
        <v>107</v>
      </c>
      <c r="E1459" s="22">
        <v>600</v>
      </c>
      <c r="F1459" s="22" t="s">
        <v>9</v>
      </c>
      <c r="G1459" s="22" t="s">
        <v>105</v>
      </c>
    </row>
    <row r="1460" spans="3:7">
      <c r="C1460" s="137">
        <v>43851</v>
      </c>
      <c r="D1460" s="22" t="s">
        <v>117</v>
      </c>
      <c r="E1460" s="22">
        <v>21</v>
      </c>
      <c r="F1460" s="22" t="s">
        <v>114</v>
      </c>
      <c r="G1460" s="22" t="s">
        <v>113</v>
      </c>
    </row>
    <row r="1461" spans="3:7">
      <c r="C1461" s="137">
        <v>43913</v>
      </c>
      <c r="D1461" s="22" t="s">
        <v>119</v>
      </c>
      <c r="E1461" s="22">
        <v>5</v>
      </c>
      <c r="F1461" s="22" t="s">
        <v>9</v>
      </c>
      <c r="G1461" s="22" t="s">
        <v>115</v>
      </c>
    </row>
    <row r="1462" spans="3:7">
      <c r="C1462" s="137">
        <v>44030</v>
      </c>
      <c r="D1462" s="22" t="s">
        <v>117</v>
      </c>
      <c r="E1462" s="22">
        <v>300</v>
      </c>
      <c r="F1462" s="22" t="s">
        <v>9</v>
      </c>
      <c r="G1462" s="22" t="s">
        <v>108</v>
      </c>
    </row>
    <row r="1463" spans="3:7">
      <c r="C1463" s="137">
        <v>43959</v>
      </c>
      <c r="D1463" s="22" t="s">
        <v>117</v>
      </c>
      <c r="E1463" s="22">
        <v>325</v>
      </c>
      <c r="F1463" s="22" t="s">
        <v>112</v>
      </c>
      <c r="G1463" s="22" t="s">
        <v>108</v>
      </c>
    </row>
    <row r="1464" spans="3:7">
      <c r="C1464" s="137">
        <v>44199</v>
      </c>
      <c r="D1464" s="22" t="s">
        <v>116</v>
      </c>
      <c r="E1464" s="22">
        <v>7</v>
      </c>
      <c r="F1464" s="22" t="s">
        <v>6</v>
      </c>
      <c r="G1464" s="22" t="s">
        <v>109</v>
      </c>
    </row>
    <row r="1465" spans="3:7">
      <c r="C1465" s="137">
        <v>44523</v>
      </c>
      <c r="D1465" s="22" t="s">
        <v>119</v>
      </c>
      <c r="E1465" s="22">
        <v>400</v>
      </c>
      <c r="F1465" s="22" t="s">
        <v>114</v>
      </c>
      <c r="G1465" s="22" t="s">
        <v>113</v>
      </c>
    </row>
    <row r="1466" spans="3:7">
      <c r="C1466" s="137">
        <v>44731</v>
      </c>
      <c r="D1466" s="22" t="s">
        <v>107</v>
      </c>
      <c r="E1466" s="22">
        <v>7</v>
      </c>
      <c r="F1466" s="22" t="s">
        <v>112</v>
      </c>
      <c r="G1466" s="22" t="s">
        <v>105</v>
      </c>
    </row>
    <row r="1467" spans="3:7">
      <c r="C1467" s="137">
        <v>44155</v>
      </c>
      <c r="D1467" s="22" t="s">
        <v>117</v>
      </c>
      <c r="E1467" s="22">
        <v>39</v>
      </c>
      <c r="F1467" s="22" t="s">
        <v>110</v>
      </c>
      <c r="G1467" s="22" t="s">
        <v>115</v>
      </c>
    </row>
    <row r="1468" spans="3:7">
      <c r="C1468" s="137">
        <v>44831</v>
      </c>
      <c r="D1468" s="22" t="s">
        <v>117</v>
      </c>
      <c r="E1468" s="22">
        <v>75</v>
      </c>
      <c r="F1468" s="22" t="s">
        <v>112</v>
      </c>
      <c r="G1468" s="22" t="s">
        <v>111</v>
      </c>
    </row>
    <row r="1469" spans="3:7">
      <c r="C1469" s="137">
        <v>43870</v>
      </c>
      <c r="D1469" s="22" t="s">
        <v>117</v>
      </c>
      <c r="E1469" s="22">
        <v>3</v>
      </c>
      <c r="F1469" s="22" t="s">
        <v>112</v>
      </c>
      <c r="G1469" s="22" t="s">
        <v>106</v>
      </c>
    </row>
    <row r="1470" spans="3:7">
      <c r="C1470" s="137">
        <v>44800</v>
      </c>
      <c r="D1470" s="22" t="s">
        <v>117</v>
      </c>
      <c r="E1470" s="22">
        <v>225</v>
      </c>
      <c r="F1470" s="22" t="s">
        <v>114</v>
      </c>
      <c r="G1470" s="22" t="s">
        <v>111</v>
      </c>
    </row>
    <row r="1471" spans="3:7">
      <c r="C1471" s="137">
        <v>44278</v>
      </c>
      <c r="D1471" s="22" t="s">
        <v>116</v>
      </c>
      <c r="E1471" s="22">
        <v>1</v>
      </c>
      <c r="F1471" s="22" t="s">
        <v>112</v>
      </c>
      <c r="G1471" s="22" t="s">
        <v>115</v>
      </c>
    </row>
    <row r="1472" spans="3:7">
      <c r="C1472" s="137">
        <v>44793</v>
      </c>
      <c r="D1472" s="22" t="s">
        <v>117</v>
      </c>
      <c r="E1472" s="22">
        <v>26</v>
      </c>
      <c r="F1472" s="22" t="s">
        <v>9</v>
      </c>
      <c r="G1472" s="22" t="s">
        <v>106</v>
      </c>
    </row>
    <row r="1473" spans="3:7">
      <c r="C1473" s="137">
        <v>43889</v>
      </c>
      <c r="D1473" s="22" t="s">
        <v>116</v>
      </c>
      <c r="E1473" s="22">
        <v>15</v>
      </c>
      <c r="F1473" s="22" t="s">
        <v>112</v>
      </c>
      <c r="G1473" s="22" t="s">
        <v>115</v>
      </c>
    </row>
    <row r="1474" spans="3:7">
      <c r="C1474" s="137">
        <v>44509</v>
      </c>
      <c r="D1474" s="22" t="s">
        <v>117</v>
      </c>
      <c r="E1474" s="22">
        <v>2</v>
      </c>
      <c r="F1474" s="22" t="s">
        <v>112</v>
      </c>
      <c r="G1474" s="22" t="s">
        <v>108</v>
      </c>
    </row>
    <row r="1475" spans="3:7">
      <c r="C1475" s="137">
        <v>44366</v>
      </c>
      <c r="D1475" s="22" t="s">
        <v>116</v>
      </c>
      <c r="E1475" s="22">
        <v>175</v>
      </c>
      <c r="F1475" s="22" t="s">
        <v>110</v>
      </c>
      <c r="G1475" s="22" t="s">
        <v>106</v>
      </c>
    </row>
    <row r="1476" spans="3:7">
      <c r="C1476" s="137">
        <v>44185</v>
      </c>
      <c r="D1476" s="22" t="s">
        <v>116</v>
      </c>
      <c r="E1476" s="22">
        <v>325</v>
      </c>
      <c r="F1476" s="22" t="s">
        <v>9</v>
      </c>
      <c r="G1476" s="22" t="s">
        <v>109</v>
      </c>
    </row>
    <row r="1477" spans="3:7">
      <c r="C1477" s="137">
        <v>44398</v>
      </c>
      <c r="D1477" s="22" t="s">
        <v>117</v>
      </c>
      <c r="E1477" s="22">
        <v>3</v>
      </c>
      <c r="F1477" s="22" t="s">
        <v>9</v>
      </c>
      <c r="G1477" s="22" t="s">
        <v>106</v>
      </c>
    </row>
    <row r="1478" spans="3:7">
      <c r="C1478" s="137">
        <v>44881</v>
      </c>
      <c r="D1478" s="22" t="s">
        <v>119</v>
      </c>
      <c r="E1478" s="22">
        <v>575</v>
      </c>
      <c r="F1478" s="22" t="s">
        <v>6</v>
      </c>
      <c r="G1478" s="22" t="s">
        <v>113</v>
      </c>
    </row>
    <row r="1479" spans="3:7">
      <c r="C1479" s="137">
        <v>44334</v>
      </c>
      <c r="D1479" s="22" t="s">
        <v>107</v>
      </c>
      <c r="E1479" s="22">
        <v>6</v>
      </c>
      <c r="F1479" s="22" t="s">
        <v>110</v>
      </c>
      <c r="G1479" s="22" t="s">
        <v>109</v>
      </c>
    </row>
    <row r="1480" spans="3:7">
      <c r="C1480" s="137">
        <v>44852</v>
      </c>
      <c r="D1480" s="22" t="s">
        <v>118</v>
      </c>
      <c r="E1480" s="22">
        <v>17</v>
      </c>
      <c r="F1480" s="22" t="s">
        <v>114</v>
      </c>
      <c r="G1480" s="22" t="s">
        <v>109</v>
      </c>
    </row>
    <row r="1481" spans="3:7">
      <c r="C1481" s="137">
        <v>44915</v>
      </c>
      <c r="D1481" s="22" t="s">
        <v>118</v>
      </c>
      <c r="E1481" s="22">
        <v>22</v>
      </c>
      <c r="F1481" s="22" t="s">
        <v>112</v>
      </c>
      <c r="G1481" s="22" t="s">
        <v>106</v>
      </c>
    </row>
    <row r="1482" spans="3:7">
      <c r="C1482" s="137">
        <v>44884</v>
      </c>
      <c r="D1482" s="22" t="s">
        <v>119</v>
      </c>
      <c r="E1482" s="22">
        <v>32</v>
      </c>
      <c r="F1482" s="22" t="s">
        <v>110</v>
      </c>
      <c r="G1482" s="22" t="s">
        <v>113</v>
      </c>
    </row>
    <row r="1483" spans="3:7">
      <c r="C1483" s="137">
        <v>44169</v>
      </c>
      <c r="D1483" s="22" t="s">
        <v>116</v>
      </c>
      <c r="E1483" s="22">
        <v>400</v>
      </c>
      <c r="F1483" s="22" t="s">
        <v>6</v>
      </c>
      <c r="G1483" s="22" t="s">
        <v>106</v>
      </c>
    </row>
    <row r="1484" spans="3:7">
      <c r="C1484" s="137">
        <v>44826</v>
      </c>
      <c r="D1484" s="22" t="s">
        <v>117</v>
      </c>
      <c r="E1484" s="22">
        <v>600</v>
      </c>
      <c r="F1484" s="22" t="s">
        <v>110</v>
      </c>
      <c r="G1484" s="22" t="s">
        <v>105</v>
      </c>
    </row>
    <row r="1485" spans="3:7">
      <c r="C1485" s="137">
        <v>44627</v>
      </c>
      <c r="D1485" s="22" t="s">
        <v>117</v>
      </c>
      <c r="E1485" s="22">
        <v>36</v>
      </c>
      <c r="F1485" s="22" t="s">
        <v>112</v>
      </c>
      <c r="G1485" s="22" t="s">
        <v>109</v>
      </c>
    </row>
    <row r="1486" spans="3:7">
      <c r="C1486" s="137">
        <v>44219</v>
      </c>
      <c r="D1486" s="22" t="s">
        <v>119</v>
      </c>
      <c r="E1486" s="22">
        <v>21</v>
      </c>
      <c r="F1486" s="22" t="s">
        <v>6</v>
      </c>
      <c r="G1486" s="22" t="s">
        <v>106</v>
      </c>
    </row>
    <row r="1487" spans="3:7">
      <c r="C1487" s="137">
        <v>44399</v>
      </c>
      <c r="D1487" s="22" t="s">
        <v>107</v>
      </c>
      <c r="E1487" s="22">
        <v>5</v>
      </c>
      <c r="F1487" s="22" t="s">
        <v>114</v>
      </c>
      <c r="G1487" s="22" t="s">
        <v>111</v>
      </c>
    </row>
    <row r="1488" spans="3:7">
      <c r="C1488" s="137">
        <v>44177</v>
      </c>
      <c r="D1488" s="22" t="s">
        <v>119</v>
      </c>
      <c r="E1488" s="22">
        <v>42</v>
      </c>
      <c r="F1488" s="22" t="s">
        <v>114</v>
      </c>
      <c r="G1488" s="22" t="s">
        <v>106</v>
      </c>
    </row>
    <row r="1489" spans="3:7">
      <c r="C1489" s="137">
        <v>44371</v>
      </c>
      <c r="D1489" s="22" t="s">
        <v>107</v>
      </c>
      <c r="E1489" s="22">
        <v>350</v>
      </c>
      <c r="F1489" s="22" t="s">
        <v>9</v>
      </c>
      <c r="G1489" s="22" t="s">
        <v>113</v>
      </c>
    </row>
    <row r="1490" spans="3:7">
      <c r="C1490" s="137">
        <v>44234</v>
      </c>
      <c r="D1490" s="22" t="s">
        <v>118</v>
      </c>
      <c r="E1490" s="22">
        <v>16</v>
      </c>
      <c r="F1490" s="22" t="s">
        <v>9</v>
      </c>
      <c r="G1490" s="22" t="s">
        <v>105</v>
      </c>
    </row>
    <row r="1491" spans="3:7">
      <c r="C1491" s="137">
        <v>44305</v>
      </c>
      <c r="D1491" s="22" t="s">
        <v>116</v>
      </c>
      <c r="E1491" s="22">
        <v>325</v>
      </c>
      <c r="F1491" s="22" t="s">
        <v>110</v>
      </c>
      <c r="G1491" s="22" t="s">
        <v>111</v>
      </c>
    </row>
    <row r="1492" spans="3:7">
      <c r="C1492" s="137">
        <v>43945</v>
      </c>
      <c r="D1492" s="22" t="s">
        <v>119</v>
      </c>
      <c r="E1492" s="22">
        <v>28</v>
      </c>
      <c r="F1492" s="22" t="s">
        <v>110</v>
      </c>
      <c r="G1492" s="22" t="s">
        <v>106</v>
      </c>
    </row>
    <row r="1493" spans="3:7">
      <c r="C1493" s="137">
        <v>44567</v>
      </c>
      <c r="D1493" s="22" t="s">
        <v>107</v>
      </c>
      <c r="E1493" s="22">
        <v>8</v>
      </c>
      <c r="F1493" s="22" t="s">
        <v>9</v>
      </c>
      <c r="G1493" s="22" t="s">
        <v>111</v>
      </c>
    </row>
    <row r="1494" spans="3:7">
      <c r="C1494" s="137">
        <v>44742</v>
      </c>
      <c r="D1494" s="22" t="s">
        <v>116</v>
      </c>
      <c r="E1494" s="22">
        <v>100</v>
      </c>
      <c r="F1494" s="22" t="s">
        <v>6</v>
      </c>
      <c r="G1494" s="22" t="s">
        <v>105</v>
      </c>
    </row>
    <row r="1495" spans="3:7">
      <c r="C1495" s="137">
        <v>44248</v>
      </c>
      <c r="D1495" s="22" t="s">
        <v>118</v>
      </c>
      <c r="E1495" s="22">
        <v>1</v>
      </c>
      <c r="F1495" s="22" t="s">
        <v>114</v>
      </c>
      <c r="G1495" s="22" t="s">
        <v>106</v>
      </c>
    </row>
    <row r="1496" spans="3:7">
      <c r="C1496" s="137">
        <v>43989</v>
      </c>
      <c r="D1496" s="22" t="s">
        <v>117</v>
      </c>
      <c r="E1496" s="22">
        <v>8</v>
      </c>
      <c r="F1496" s="22" t="s">
        <v>112</v>
      </c>
      <c r="G1496" s="22" t="s">
        <v>108</v>
      </c>
    </row>
    <row r="1497" spans="3:7">
      <c r="C1497" s="137">
        <v>44371</v>
      </c>
      <c r="D1497" s="22" t="s">
        <v>117</v>
      </c>
      <c r="E1497" s="22">
        <v>525</v>
      </c>
      <c r="F1497" s="22" t="s">
        <v>6</v>
      </c>
      <c r="G1497" s="22" t="s">
        <v>111</v>
      </c>
    </row>
    <row r="1498" spans="3:7">
      <c r="C1498" s="137">
        <v>44921</v>
      </c>
      <c r="D1498" s="22" t="s">
        <v>119</v>
      </c>
      <c r="E1498" s="22">
        <v>36</v>
      </c>
      <c r="F1498" s="22" t="s">
        <v>112</v>
      </c>
      <c r="G1498" s="22" t="s">
        <v>106</v>
      </c>
    </row>
    <row r="1499" spans="3:7">
      <c r="C1499" s="137">
        <v>44760</v>
      </c>
      <c r="D1499" s="22" t="s">
        <v>118</v>
      </c>
      <c r="E1499" s="22">
        <v>43</v>
      </c>
      <c r="F1499" s="22" t="s">
        <v>112</v>
      </c>
      <c r="G1499" s="22" t="s">
        <v>115</v>
      </c>
    </row>
    <row r="1500" spans="3:7">
      <c r="C1500" s="137">
        <v>44621</v>
      </c>
      <c r="D1500" s="22" t="s">
        <v>118</v>
      </c>
      <c r="E1500" s="22">
        <v>5</v>
      </c>
      <c r="F1500" s="22" t="s">
        <v>110</v>
      </c>
      <c r="G1500" s="22" t="s">
        <v>106</v>
      </c>
    </row>
    <row r="1501" spans="3:7">
      <c r="C1501" s="137">
        <v>44368</v>
      </c>
      <c r="D1501" s="22" t="s">
        <v>119</v>
      </c>
      <c r="E1501" s="22">
        <v>18</v>
      </c>
      <c r="F1501" s="22" t="s">
        <v>110</v>
      </c>
      <c r="G1501" s="22" t="s">
        <v>109</v>
      </c>
    </row>
    <row r="1502" spans="3:7">
      <c r="C1502" s="137">
        <v>44118</v>
      </c>
      <c r="D1502" s="22" t="s">
        <v>107</v>
      </c>
      <c r="E1502" s="22">
        <v>2</v>
      </c>
      <c r="F1502" s="22" t="s">
        <v>112</v>
      </c>
      <c r="G1502" s="22" t="s">
        <v>109</v>
      </c>
    </row>
    <row r="1503" spans="3:7">
      <c r="C1503" s="137">
        <v>44375</v>
      </c>
      <c r="D1503" s="22" t="s">
        <v>119</v>
      </c>
      <c r="E1503" s="22">
        <v>30</v>
      </c>
      <c r="F1503" s="22" t="s">
        <v>9</v>
      </c>
      <c r="G1503" s="22" t="s">
        <v>108</v>
      </c>
    </row>
    <row r="1504" spans="3:7">
      <c r="C1504" s="137">
        <v>44126</v>
      </c>
      <c r="D1504" s="22" t="s">
        <v>118</v>
      </c>
      <c r="E1504" s="22">
        <v>10</v>
      </c>
      <c r="F1504" s="22" t="s">
        <v>6</v>
      </c>
      <c r="G1504" s="22" t="s">
        <v>115</v>
      </c>
    </row>
    <row r="1505" spans="3:7">
      <c r="C1505" s="137">
        <v>43869</v>
      </c>
      <c r="D1505" s="22" t="s">
        <v>117</v>
      </c>
      <c r="E1505" s="22">
        <v>550</v>
      </c>
      <c r="F1505" s="22" t="s">
        <v>114</v>
      </c>
      <c r="G1505" s="22" t="s">
        <v>113</v>
      </c>
    </row>
    <row r="1506" spans="3:7">
      <c r="C1506" s="137">
        <v>44892</v>
      </c>
      <c r="D1506" s="22" t="s">
        <v>117</v>
      </c>
      <c r="E1506" s="22">
        <v>6</v>
      </c>
      <c r="F1506" s="22" t="s">
        <v>6</v>
      </c>
      <c r="G1506" s="22" t="s">
        <v>108</v>
      </c>
    </row>
    <row r="1507" spans="3:7">
      <c r="C1507" s="137">
        <v>44294</v>
      </c>
      <c r="D1507" s="22" t="s">
        <v>107</v>
      </c>
      <c r="E1507" s="22">
        <v>4</v>
      </c>
      <c r="F1507" s="22" t="s">
        <v>112</v>
      </c>
      <c r="G1507" s="22" t="s">
        <v>108</v>
      </c>
    </row>
    <row r="1508" spans="3:7">
      <c r="C1508" s="137">
        <v>44865</v>
      </c>
      <c r="D1508" s="22" t="s">
        <v>118</v>
      </c>
      <c r="E1508" s="22">
        <v>7</v>
      </c>
      <c r="F1508" s="22" t="s">
        <v>112</v>
      </c>
      <c r="G1508" s="22" t="s">
        <v>115</v>
      </c>
    </row>
    <row r="1509" spans="3:7">
      <c r="C1509" s="137">
        <v>44848</v>
      </c>
      <c r="D1509" s="22" t="s">
        <v>119</v>
      </c>
      <c r="E1509" s="22">
        <v>6</v>
      </c>
      <c r="F1509" s="22" t="s">
        <v>9</v>
      </c>
      <c r="G1509" s="22" t="s">
        <v>108</v>
      </c>
    </row>
    <row r="1510" spans="3:7">
      <c r="C1510" s="137">
        <v>44018</v>
      </c>
      <c r="D1510" s="22" t="s">
        <v>118</v>
      </c>
      <c r="E1510" s="22">
        <v>200</v>
      </c>
      <c r="F1510" s="22" t="s">
        <v>114</v>
      </c>
      <c r="G1510" s="22" t="s">
        <v>105</v>
      </c>
    </row>
    <row r="1511" spans="3:7">
      <c r="C1511" s="137">
        <v>44239</v>
      </c>
      <c r="D1511" s="22" t="s">
        <v>107</v>
      </c>
      <c r="E1511" s="22">
        <v>150</v>
      </c>
      <c r="F1511" s="22" t="s">
        <v>110</v>
      </c>
      <c r="G1511" s="22" t="s">
        <v>105</v>
      </c>
    </row>
    <row r="1512" spans="3:7">
      <c r="C1512" s="137">
        <v>44735</v>
      </c>
      <c r="D1512" s="22" t="s">
        <v>107</v>
      </c>
      <c r="E1512" s="22">
        <v>2</v>
      </c>
      <c r="F1512" s="22" t="s">
        <v>110</v>
      </c>
      <c r="G1512" s="22" t="s">
        <v>111</v>
      </c>
    </row>
    <row r="1513" spans="3:7">
      <c r="C1513" s="137">
        <v>44396</v>
      </c>
      <c r="D1513" s="22" t="s">
        <v>107</v>
      </c>
      <c r="E1513" s="22">
        <v>275</v>
      </c>
      <c r="F1513" s="22" t="s">
        <v>110</v>
      </c>
      <c r="G1513" s="22" t="s">
        <v>115</v>
      </c>
    </row>
    <row r="1514" spans="3:7">
      <c r="C1514" s="137">
        <v>44836</v>
      </c>
      <c r="D1514" s="22" t="s">
        <v>107</v>
      </c>
      <c r="E1514" s="22">
        <v>9</v>
      </c>
      <c r="F1514" s="22" t="s">
        <v>9</v>
      </c>
      <c r="G1514" s="22" t="s">
        <v>115</v>
      </c>
    </row>
    <row r="1515" spans="3:7">
      <c r="C1515" s="137">
        <v>44139</v>
      </c>
      <c r="D1515" s="22" t="s">
        <v>107</v>
      </c>
      <c r="E1515" s="22">
        <v>325</v>
      </c>
      <c r="F1515" s="22" t="s">
        <v>112</v>
      </c>
      <c r="G1515" s="22" t="s">
        <v>105</v>
      </c>
    </row>
    <row r="1516" spans="3:7">
      <c r="C1516" s="137">
        <v>44618</v>
      </c>
      <c r="D1516" s="22" t="s">
        <v>118</v>
      </c>
      <c r="E1516" s="22">
        <v>375</v>
      </c>
      <c r="F1516" s="22" t="s">
        <v>112</v>
      </c>
      <c r="G1516" s="22" t="s">
        <v>111</v>
      </c>
    </row>
    <row r="1517" spans="3:7">
      <c r="C1517" s="137">
        <v>43939</v>
      </c>
      <c r="D1517" s="22" t="s">
        <v>119</v>
      </c>
      <c r="E1517" s="22">
        <v>175</v>
      </c>
      <c r="F1517" s="22" t="s">
        <v>110</v>
      </c>
      <c r="G1517" s="22" t="s">
        <v>113</v>
      </c>
    </row>
    <row r="1518" spans="3:7">
      <c r="C1518" s="137">
        <v>44291</v>
      </c>
      <c r="D1518" s="22" t="s">
        <v>118</v>
      </c>
      <c r="E1518" s="22">
        <v>1</v>
      </c>
      <c r="F1518" s="22" t="s">
        <v>110</v>
      </c>
      <c r="G1518" s="22" t="s">
        <v>109</v>
      </c>
    </row>
    <row r="1519" spans="3:7">
      <c r="C1519" s="137">
        <v>44160</v>
      </c>
      <c r="D1519" s="22" t="s">
        <v>119</v>
      </c>
      <c r="E1519" s="22">
        <v>4</v>
      </c>
      <c r="F1519" s="22" t="s">
        <v>6</v>
      </c>
      <c r="G1519" s="22" t="s">
        <v>113</v>
      </c>
    </row>
    <row r="1520" spans="3:7">
      <c r="C1520" s="137">
        <v>43957</v>
      </c>
      <c r="D1520" s="22" t="s">
        <v>119</v>
      </c>
      <c r="E1520" s="22">
        <v>75</v>
      </c>
      <c r="F1520" s="22" t="s">
        <v>112</v>
      </c>
      <c r="G1520" s="22" t="s">
        <v>109</v>
      </c>
    </row>
    <row r="1521" spans="3:7">
      <c r="C1521" s="137">
        <v>44783</v>
      </c>
      <c r="D1521" s="22" t="s">
        <v>116</v>
      </c>
      <c r="E1521" s="22">
        <v>275</v>
      </c>
      <c r="F1521" s="22" t="s">
        <v>110</v>
      </c>
      <c r="G1521" s="22" t="s">
        <v>108</v>
      </c>
    </row>
    <row r="1522" spans="3:7">
      <c r="C1522" s="137">
        <v>44912</v>
      </c>
      <c r="D1522" s="22" t="s">
        <v>119</v>
      </c>
      <c r="E1522" s="22">
        <v>475</v>
      </c>
      <c r="F1522" s="22" t="s">
        <v>6</v>
      </c>
      <c r="G1522" s="22" t="s">
        <v>109</v>
      </c>
    </row>
    <row r="1523" spans="3:7">
      <c r="C1523" s="137">
        <v>44669</v>
      </c>
      <c r="D1523" s="22" t="s">
        <v>119</v>
      </c>
      <c r="E1523" s="22">
        <v>5</v>
      </c>
      <c r="F1523" s="22" t="s">
        <v>6</v>
      </c>
      <c r="G1523" s="22" t="s">
        <v>108</v>
      </c>
    </row>
    <row r="1524" spans="3:7">
      <c r="C1524" s="137">
        <v>43914</v>
      </c>
      <c r="D1524" s="22" t="s">
        <v>119</v>
      </c>
      <c r="E1524" s="22">
        <v>2</v>
      </c>
      <c r="F1524" s="22" t="s">
        <v>110</v>
      </c>
      <c r="G1524" s="22" t="s">
        <v>109</v>
      </c>
    </row>
    <row r="1525" spans="3:7">
      <c r="C1525" s="137">
        <v>44729</v>
      </c>
      <c r="D1525" s="22" t="s">
        <v>119</v>
      </c>
      <c r="E1525" s="22">
        <v>12</v>
      </c>
      <c r="F1525" s="22" t="s">
        <v>6</v>
      </c>
      <c r="G1525" s="22" t="s">
        <v>106</v>
      </c>
    </row>
    <row r="1526" spans="3:7">
      <c r="C1526" s="137">
        <v>44339</v>
      </c>
      <c r="D1526" s="22" t="s">
        <v>116</v>
      </c>
      <c r="E1526" s="22">
        <v>27</v>
      </c>
      <c r="F1526" s="22" t="s">
        <v>110</v>
      </c>
      <c r="G1526" s="22" t="s">
        <v>111</v>
      </c>
    </row>
    <row r="1527" spans="3:7">
      <c r="C1527" s="137">
        <v>44843</v>
      </c>
      <c r="D1527" s="22" t="s">
        <v>117</v>
      </c>
      <c r="E1527" s="22">
        <v>44</v>
      </c>
      <c r="F1527" s="22" t="s">
        <v>110</v>
      </c>
      <c r="G1527" s="22" t="s">
        <v>109</v>
      </c>
    </row>
    <row r="1528" spans="3:7">
      <c r="C1528" s="137">
        <v>43866</v>
      </c>
      <c r="D1528" s="22" t="s">
        <v>116</v>
      </c>
      <c r="E1528" s="22">
        <v>2</v>
      </c>
      <c r="F1528" s="22" t="s">
        <v>9</v>
      </c>
      <c r="G1528" s="22" t="s">
        <v>108</v>
      </c>
    </row>
    <row r="1529" spans="3:7">
      <c r="C1529" s="137">
        <v>44266</v>
      </c>
      <c r="D1529" s="22" t="s">
        <v>118</v>
      </c>
      <c r="E1529" s="22">
        <v>8</v>
      </c>
      <c r="F1529" s="22" t="s">
        <v>112</v>
      </c>
      <c r="G1529" s="22" t="s">
        <v>106</v>
      </c>
    </row>
    <row r="1530" spans="3:7">
      <c r="C1530" s="137">
        <v>44368</v>
      </c>
      <c r="D1530" s="22" t="s">
        <v>116</v>
      </c>
      <c r="E1530" s="22">
        <v>525</v>
      </c>
      <c r="F1530" s="22" t="s">
        <v>112</v>
      </c>
      <c r="G1530" s="22" t="s">
        <v>111</v>
      </c>
    </row>
    <row r="1531" spans="3:7">
      <c r="C1531" s="137">
        <v>43854</v>
      </c>
      <c r="D1531" s="22" t="s">
        <v>117</v>
      </c>
      <c r="E1531" s="22">
        <v>500</v>
      </c>
      <c r="F1531" s="22" t="s">
        <v>6</v>
      </c>
      <c r="G1531" s="22" t="s">
        <v>106</v>
      </c>
    </row>
    <row r="1532" spans="3:7">
      <c r="C1532" s="137">
        <v>44375</v>
      </c>
      <c r="D1532" s="22" t="s">
        <v>117</v>
      </c>
      <c r="E1532" s="22">
        <v>2</v>
      </c>
      <c r="F1532" s="22" t="s">
        <v>112</v>
      </c>
      <c r="G1532" s="22" t="s">
        <v>115</v>
      </c>
    </row>
    <row r="1533" spans="3:7">
      <c r="C1533" s="137">
        <v>43997</v>
      </c>
      <c r="D1533" s="22" t="s">
        <v>119</v>
      </c>
      <c r="E1533" s="22">
        <v>24</v>
      </c>
      <c r="F1533" s="22" t="s">
        <v>112</v>
      </c>
      <c r="G1533" s="22" t="s">
        <v>111</v>
      </c>
    </row>
    <row r="1534" spans="3:7">
      <c r="C1534" s="137">
        <v>44718</v>
      </c>
      <c r="D1534" s="22" t="s">
        <v>117</v>
      </c>
      <c r="E1534" s="22">
        <v>200</v>
      </c>
      <c r="F1534" s="22" t="s">
        <v>114</v>
      </c>
      <c r="G1534" s="22" t="s">
        <v>108</v>
      </c>
    </row>
    <row r="1535" spans="3:7">
      <c r="C1535" s="137">
        <v>44507</v>
      </c>
      <c r="D1535" s="22" t="s">
        <v>117</v>
      </c>
      <c r="E1535" s="22">
        <v>75</v>
      </c>
      <c r="F1535" s="22" t="s">
        <v>9</v>
      </c>
      <c r="G1535" s="22" t="s">
        <v>106</v>
      </c>
    </row>
    <row r="1536" spans="3:7">
      <c r="C1536" s="137">
        <v>44650</v>
      </c>
      <c r="D1536" s="22" t="s">
        <v>119</v>
      </c>
      <c r="E1536" s="22">
        <v>6</v>
      </c>
      <c r="F1536" s="22" t="s">
        <v>9</v>
      </c>
      <c r="G1536" s="22" t="s">
        <v>108</v>
      </c>
    </row>
    <row r="1537" spans="3:7">
      <c r="C1537" s="137">
        <v>44148</v>
      </c>
      <c r="D1537" s="22" t="s">
        <v>117</v>
      </c>
      <c r="E1537" s="22">
        <v>6</v>
      </c>
      <c r="F1537" s="22" t="s">
        <v>114</v>
      </c>
      <c r="G1537" s="22" t="s">
        <v>108</v>
      </c>
    </row>
    <row r="1538" spans="3:7">
      <c r="C1538" s="137">
        <v>44414</v>
      </c>
      <c r="D1538" s="22" t="s">
        <v>119</v>
      </c>
      <c r="E1538" s="22">
        <v>50</v>
      </c>
      <c r="F1538" s="22" t="s">
        <v>6</v>
      </c>
      <c r="G1538" s="22" t="s">
        <v>109</v>
      </c>
    </row>
    <row r="1539" spans="3:7">
      <c r="C1539" s="137">
        <v>44703</v>
      </c>
      <c r="D1539" s="22" t="s">
        <v>117</v>
      </c>
      <c r="E1539" s="22">
        <v>175</v>
      </c>
      <c r="F1539" s="22" t="s">
        <v>9</v>
      </c>
      <c r="G1539" s="22" t="s">
        <v>113</v>
      </c>
    </row>
    <row r="1540" spans="3:7">
      <c r="C1540" s="137">
        <v>44866</v>
      </c>
      <c r="D1540" s="22" t="s">
        <v>117</v>
      </c>
      <c r="E1540" s="22">
        <v>3</v>
      </c>
      <c r="F1540" s="22" t="s">
        <v>112</v>
      </c>
      <c r="G1540" s="22" t="s">
        <v>108</v>
      </c>
    </row>
    <row r="1541" spans="3:7">
      <c r="C1541" s="137">
        <v>44182</v>
      </c>
      <c r="D1541" s="22" t="s">
        <v>119</v>
      </c>
      <c r="E1541" s="22">
        <v>400</v>
      </c>
      <c r="F1541" s="22" t="s">
        <v>112</v>
      </c>
      <c r="G1541" s="22" t="s">
        <v>108</v>
      </c>
    </row>
    <row r="1542" spans="3:7">
      <c r="C1542" s="137">
        <v>44738</v>
      </c>
      <c r="D1542" s="22" t="s">
        <v>116</v>
      </c>
      <c r="E1542" s="22">
        <v>25</v>
      </c>
      <c r="F1542" s="22" t="s">
        <v>114</v>
      </c>
      <c r="G1542" s="22" t="s">
        <v>109</v>
      </c>
    </row>
    <row r="1543" spans="3:7">
      <c r="C1543" s="137">
        <v>44241</v>
      </c>
      <c r="D1543" s="22" t="s">
        <v>107</v>
      </c>
      <c r="E1543" s="22">
        <v>50</v>
      </c>
      <c r="F1543" s="22" t="s">
        <v>112</v>
      </c>
      <c r="G1543" s="22" t="s">
        <v>113</v>
      </c>
    </row>
    <row r="1544" spans="3:7">
      <c r="C1544" s="137">
        <v>44710</v>
      </c>
      <c r="D1544" s="22" t="s">
        <v>107</v>
      </c>
      <c r="E1544" s="22">
        <v>475</v>
      </c>
      <c r="F1544" s="22" t="s">
        <v>114</v>
      </c>
      <c r="G1544" s="22" t="s">
        <v>105</v>
      </c>
    </row>
    <row r="1545" spans="3:7">
      <c r="C1545" s="137">
        <v>44317</v>
      </c>
      <c r="D1545" s="22" t="s">
        <v>118</v>
      </c>
      <c r="E1545" s="22">
        <v>12</v>
      </c>
      <c r="F1545" s="22" t="s">
        <v>114</v>
      </c>
      <c r="G1545" s="22" t="s">
        <v>109</v>
      </c>
    </row>
    <row r="1546" spans="3:7">
      <c r="C1546" s="137">
        <v>44726</v>
      </c>
      <c r="D1546" s="22" t="s">
        <v>117</v>
      </c>
      <c r="E1546" s="22">
        <v>2</v>
      </c>
      <c r="F1546" s="22" t="s">
        <v>114</v>
      </c>
      <c r="G1546" s="22" t="s">
        <v>109</v>
      </c>
    </row>
    <row r="1547" spans="3:7">
      <c r="C1547" s="137">
        <v>44728</v>
      </c>
      <c r="D1547" s="22" t="s">
        <v>116</v>
      </c>
      <c r="E1547" s="22">
        <v>20</v>
      </c>
      <c r="F1547" s="22" t="s">
        <v>112</v>
      </c>
      <c r="G1547" s="22" t="s">
        <v>108</v>
      </c>
    </row>
    <row r="1548" spans="3:7">
      <c r="C1548" s="137">
        <v>44311</v>
      </c>
      <c r="D1548" s="22" t="s">
        <v>118</v>
      </c>
      <c r="E1548" s="22">
        <v>7</v>
      </c>
      <c r="F1548" s="22" t="s">
        <v>6</v>
      </c>
      <c r="G1548" s="22" t="s">
        <v>106</v>
      </c>
    </row>
    <row r="1549" spans="3:7">
      <c r="C1549" s="137">
        <v>43887</v>
      </c>
      <c r="D1549" s="22" t="s">
        <v>119</v>
      </c>
      <c r="E1549" s="22">
        <v>600</v>
      </c>
      <c r="F1549" s="22" t="s">
        <v>114</v>
      </c>
      <c r="G1549" s="22" t="s">
        <v>115</v>
      </c>
    </row>
    <row r="1550" spans="3:7">
      <c r="C1550" s="137">
        <v>43924</v>
      </c>
      <c r="D1550" s="22" t="s">
        <v>117</v>
      </c>
      <c r="E1550" s="22">
        <v>75</v>
      </c>
      <c r="F1550" s="22" t="s">
        <v>112</v>
      </c>
      <c r="G1550" s="22" t="s">
        <v>108</v>
      </c>
    </row>
    <row r="1551" spans="3:7">
      <c r="C1551" s="137">
        <v>44186</v>
      </c>
      <c r="D1551" s="22" t="s">
        <v>117</v>
      </c>
      <c r="E1551" s="22">
        <v>500</v>
      </c>
      <c r="F1551" s="22" t="s">
        <v>110</v>
      </c>
      <c r="G1551" s="22" t="s">
        <v>111</v>
      </c>
    </row>
    <row r="1552" spans="3:7">
      <c r="C1552" s="137">
        <v>43879</v>
      </c>
      <c r="D1552" s="22" t="s">
        <v>116</v>
      </c>
      <c r="E1552" s="22">
        <v>2</v>
      </c>
      <c r="F1552" s="22" t="s">
        <v>110</v>
      </c>
      <c r="G1552" s="22" t="s">
        <v>115</v>
      </c>
    </row>
    <row r="1553" spans="3:7">
      <c r="C1553" s="137">
        <v>44588</v>
      </c>
      <c r="D1553" s="22" t="s">
        <v>107</v>
      </c>
      <c r="E1553" s="22">
        <v>100</v>
      </c>
      <c r="F1553" s="22" t="s">
        <v>6</v>
      </c>
      <c r="G1553" s="22" t="s">
        <v>106</v>
      </c>
    </row>
    <row r="1554" spans="3:7">
      <c r="C1554" s="137">
        <v>43911</v>
      </c>
      <c r="D1554" s="22" t="s">
        <v>119</v>
      </c>
      <c r="E1554" s="22">
        <v>18</v>
      </c>
      <c r="F1554" s="22" t="s">
        <v>9</v>
      </c>
      <c r="G1554" s="22" t="s">
        <v>109</v>
      </c>
    </row>
    <row r="1555" spans="3:7">
      <c r="C1555" s="137">
        <v>44668</v>
      </c>
      <c r="D1555" s="22" t="s">
        <v>117</v>
      </c>
      <c r="E1555" s="22">
        <v>2</v>
      </c>
      <c r="F1555" s="22" t="s">
        <v>6</v>
      </c>
      <c r="G1555" s="22" t="s">
        <v>108</v>
      </c>
    </row>
    <row r="1556" spans="3:7">
      <c r="C1556" s="137">
        <v>44245</v>
      </c>
      <c r="D1556" s="22" t="s">
        <v>118</v>
      </c>
      <c r="E1556" s="22">
        <v>41</v>
      </c>
      <c r="F1556" s="22" t="s">
        <v>114</v>
      </c>
      <c r="G1556" s="22" t="s">
        <v>105</v>
      </c>
    </row>
    <row r="1557" spans="3:7">
      <c r="C1557" s="137">
        <v>44332</v>
      </c>
      <c r="D1557" s="22" t="s">
        <v>116</v>
      </c>
      <c r="E1557" s="22">
        <v>125</v>
      </c>
      <c r="F1557" s="22" t="s">
        <v>112</v>
      </c>
      <c r="G1557" s="22" t="s">
        <v>113</v>
      </c>
    </row>
    <row r="1558" spans="3:7">
      <c r="C1558" s="137">
        <v>43976</v>
      </c>
      <c r="D1558" s="22" t="s">
        <v>119</v>
      </c>
      <c r="E1558" s="22">
        <v>50</v>
      </c>
      <c r="F1558" s="22" t="s">
        <v>114</v>
      </c>
      <c r="G1558" s="22" t="s">
        <v>109</v>
      </c>
    </row>
    <row r="1559" spans="3:7">
      <c r="C1559" s="137">
        <v>44245</v>
      </c>
      <c r="D1559" s="22" t="s">
        <v>116</v>
      </c>
      <c r="E1559" s="22">
        <v>375</v>
      </c>
      <c r="F1559" s="22" t="s">
        <v>110</v>
      </c>
      <c r="G1559" s="22" t="s">
        <v>106</v>
      </c>
    </row>
    <row r="1560" spans="3:7">
      <c r="C1560" s="137">
        <v>44504</v>
      </c>
      <c r="D1560" s="22" t="s">
        <v>118</v>
      </c>
      <c r="E1560" s="22">
        <v>49</v>
      </c>
      <c r="F1560" s="22" t="s">
        <v>6</v>
      </c>
      <c r="G1560" s="22" t="s">
        <v>115</v>
      </c>
    </row>
    <row r="1561" spans="3:7">
      <c r="C1561" s="137">
        <v>44501</v>
      </c>
      <c r="D1561" s="22" t="s">
        <v>118</v>
      </c>
      <c r="E1561" s="22">
        <v>8</v>
      </c>
      <c r="F1561" s="22" t="s">
        <v>9</v>
      </c>
      <c r="G1561" s="22" t="s">
        <v>113</v>
      </c>
    </row>
    <row r="1562" spans="3:7">
      <c r="C1562" s="137">
        <v>44715</v>
      </c>
      <c r="D1562" s="22" t="s">
        <v>117</v>
      </c>
      <c r="E1562" s="22">
        <v>275</v>
      </c>
      <c r="F1562" s="22" t="s">
        <v>6</v>
      </c>
      <c r="G1562" s="22" t="s">
        <v>111</v>
      </c>
    </row>
    <row r="1563" spans="3:7">
      <c r="C1563" s="137">
        <v>44385</v>
      </c>
      <c r="D1563" s="22" t="s">
        <v>117</v>
      </c>
      <c r="E1563" s="22">
        <v>350</v>
      </c>
      <c r="F1563" s="22" t="s">
        <v>114</v>
      </c>
      <c r="G1563" s="22" t="s">
        <v>105</v>
      </c>
    </row>
    <row r="1564" spans="3:7">
      <c r="C1564" s="137">
        <v>43843</v>
      </c>
      <c r="D1564" s="22" t="s">
        <v>119</v>
      </c>
      <c r="E1564" s="22">
        <v>7</v>
      </c>
      <c r="F1564" s="22" t="s">
        <v>6</v>
      </c>
      <c r="G1564" s="22" t="s">
        <v>105</v>
      </c>
    </row>
    <row r="1565" spans="3:7">
      <c r="C1565" s="137">
        <v>44077</v>
      </c>
      <c r="D1565" s="22" t="s">
        <v>119</v>
      </c>
      <c r="E1565" s="22">
        <v>325</v>
      </c>
      <c r="F1565" s="22" t="s">
        <v>112</v>
      </c>
      <c r="G1565" s="22" t="s">
        <v>106</v>
      </c>
    </row>
    <row r="1566" spans="3:7">
      <c r="C1566" s="137">
        <v>44300</v>
      </c>
      <c r="D1566" s="22" t="s">
        <v>116</v>
      </c>
      <c r="E1566" s="22">
        <v>3</v>
      </c>
      <c r="F1566" s="22" t="s">
        <v>9</v>
      </c>
      <c r="G1566" s="22" t="s">
        <v>105</v>
      </c>
    </row>
    <row r="1567" spans="3:7">
      <c r="C1567" s="137">
        <v>44170</v>
      </c>
      <c r="D1567" s="22" t="s">
        <v>107</v>
      </c>
      <c r="E1567" s="22">
        <v>7</v>
      </c>
      <c r="F1567" s="22" t="s">
        <v>9</v>
      </c>
      <c r="G1567" s="22" t="s">
        <v>108</v>
      </c>
    </row>
    <row r="1568" spans="3:7">
      <c r="C1568" s="137">
        <v>44713</v>
      </c>
      <c r="D1568" s="22" t="s">
        <v>117</v>
      </c>
      <c r="E1568" s="22">
        <v>575</v>
      </c>
      <c r="F1568" s="22" t="s">
        <v>9</v>
      </c>
      <c r="G1568" s="22" t="s">
        <v>105</v>
      </c>
    </row>
    <row r="1569" spans="3:7">
      <c r="C1569" s="137">
        <v>44912</v>
      </c>
      <c r="D1569" s="22" t="s">
        <v>116</v>
      </c>
      <c r="E1569" s="22">
        <v>12</v>
      </c>
      <c r="F1569" s="22" t="s">
        <v>114</v>
      </c>
      <c r="G1569" s="22" t="s">
        <v>108</v>
      </c>
    </row>
    <row r="1570" spans="3:7">
      <c r="C1570" s="137">
        <v>44220</v>
      </c>
      <c r="D1570" s="22" t="s">
        <v>119</v>
      </c>
      <c r="E1570" s="22">
        <v>6</v>
      </c>
      <c r="F1570" s="22" t="s">
        <v>110</v>
      </c>
      <c r="G1570" s="22" t="s">
        <v>109</v>
      </c>
    </row>
    <row r="1571" spans="3:7">
      <c r="C1571" s="137">
        <v>44645</v>
      </c>
      <c r="D1571" s="22" t="s">
        <v>116</v>
      </c>
      <c r="E1571" s="22">
        <v>30</v>
      </c>
      <c r="F1571" s="22" t="s">
        <v>112</v>
      </c>
      <c r="G1571" s="22" t="s">
        <v>108</v>
      </c>
    </row>
    <row r="1572" spans="3:7">
      <c r="C1572" s="137">
        <v>44562</v>
      </c>
      <c r="D1572" s="22" t="s">
        <v>117</v>
      </c>
      <c r="E1572" s="22">
        <v>4</v>
      </c>
      <c r="F1572" s="22" t="s">
        <v>114</v>
      </c>
      <c r="G1572" s="22" t="s">
        <v>113</v>
      </c>
    </row>
    <row r="1573" spans="3:7">
      <c r="C1573" s="137">
        <v>44046</v>
      </c>
      <c r="D1573" s="22" t="s">
        <v>116</v>
      </c>
      <c r="E1573" s="22">
        <v>450</v>
      </c>
      <c r="F1573" s="22" t="s">
        <v>6</v>
      </c>
      <c r="G1573" s="22" t="s">
        <v>106</v>
      </c>
    </row>
    <row r="1574" spans="3:7">
      <c r="C1574" s="137">
        <v>43984</v>
      </c>
      <c r="D1574" s="22" t="s">
        <v>119</v>
      </c>
      <c r="E1574" s="22">
        <v>3</v>
      </c>
      <c r="F1574" s="22" t="s">
        <v>9</v>
      </c>
      <c r="G1574" s="22" t="s">
        <v>106</v>
      </c>
    </row>
    <row r="1575" spans="3:7">
      <c r="C1575" s="137">
        <v>44625</v>
      </c>
      <c r="D1575" s="22" t="s">
        <v>107</v>
      </c>
      <c r="E1575" s="22">
        <v>1</v>
      </c>
      <c r="F1575" s="22" t="s">
        <v>6</v>
      </c>
      <c r="G1575" s="22" t="s">
        <v>113</v>
      </c>
    </row>
    <row r="1576" spans="3:7">
      <c r="C1576" s="137">
        <v>44197</v>
      </c>
      <c r="D1576" s="22" t="s">
        <v>119</v>
      </c>
      <c r="E1576" s="22">
        <v>36</v>
      </c>
      <c r="F1576" s="22" t="s">
        <v>110</v>
      </c>
      <c r="G1576" s="22" t="s">
        <v>111</v>
      </c>
    </row>
    <row r="1577" spans="3:7">
      <c r="C1577" s="137">
        <v>44899</v>
      </c>
      <c r="D1577" s="22" t="s">
        <v>118</v>
      </c>
      <c r="E1577" s="22">
        <v>31</v>
      </c>
      <c r="F1577" s="22" t="s">
        <v>110</v>
      </c>
      <c r="G1577" s="22" t="s">
        <v>108</v>
      </c>
    </row>
    <row r="1578" spans="3:7">
      <c r="C1578" s="137">
        <v>44337</v>
      </c>
      <c r="D1578" s="22" t="s">
        <v>119</v>
      </c>
      <c r="E1578" s="22">
        <v>5</v>
      </c>
      <c r="F1578" s="22" t="s">
        <v>6</v>
      </c>
      <c r="G1578" s="22" t="s">
        <v>113</v>
      </c>
    </row>
    <row r="1579" spans="3:7">
      <c r="C1579" s="137">
        <v>44373</v>
      </c>
      <c r="D1579" s="22" t="s">
        <v>107</v>
      </c>
      <c r="E1579" s="22">
        <v>4</v>
      </c>
      <c r="F1579" s="22" t="s">
        <v>9</v>
      </c>
      <c r="G1579" s="22" t="s">
        <v>113</v>
      </c>
    </row>
    <row r="1580" spans="3:7">
      <c r="C1580" s="137">
        <v>44430</v>
      </c>
      <c r="D1580" s="22" t="s">
        <v>118</v>
      </c>
      <c r="E1580" s="22">
        <v>200</v>
      </c>
      <c r="F1580" s="22" t="s">
        <v>112</v>
      </c>
      <c r="G1580" s="22" t="s">
        <v>106</v>
      </c>
    </row>
    <row r="1581" spans="3:7">
      <c r="C1581" s="137">
        <v>43831</v>
      </c>
      <c r="D1581" s="22" t="s">
        <v>117</v>
      </c>
      <c r="E1581" s="22">
        <v>500</v>
      </c>
      <c r="F1581" s="22" t="s">
        <v>9</v>
      </c>
      <c r="G1581" s="22" t="s">
        <v>115</v>
      </c>
    </row>
    <row r="1582" spans="3:7">
      <c r="C1582" s="137">
        <v>44076</v>
      </c>
      <c r="D1582" s="22" t="s">
        <v>117</v>
      </c>
      <c r="E1582" s="22">
        <v>35</v>
      </c>
      <c r="F1582" s="22" t="s">
        <v>112</v>
      </c>
      <c r="G1582" s="22" t="s">
        <v>115</v>
      </c>
    </row>
    <row r="1583" spans="3:7">
      <c r="C1583" s="137">
        <v>43901</v>
      </c>
      <c r="D1583" s="22" t="s">
        <v>117</v>
      </c>
      <c r="E1583" s="22">
        <v>7</v>
      </c>
      <c r="F1583" s="22" t="s">
        <v>114</v>
      </c>
      <c r="G1583" s="22" t="s">
        <v>105</v>
      </c>
    </row>
    <row r="1584" spans="3:7">
      <c r="C1584" s="137">
        <v>44058</v>
      </c>
      <c r="D1584" s="22" t="s">
        <v>116</v>
      </c>
      <c r="E1584" s="22">
        <v>425</v>
      </c>
      <c r="F1584" s="22" t="s">
        <v>114</v>
      </c>
      <c r="G1584" s="22" t="s">
        <v>111</v>
      </c>
    </row>
    <row r="1585" spans="3:7">
      <c r="C1585" s="137">
        <v>44239</v>
      </c>
      <c r="D1585" s="22" t="s">
        <v>119</v>
      </c>
      <c r="E1585" s="22">
        <v>450</v>
      </c>
      <c r="F1585" s="22" t="s">
        <v>110</v>
      </c>
      <c r="G1585" s="22" t="s">
        <v>111</v>
      </c>
    </row>
    <row r="1586" spans="3:7">
      <c r="C1586" s="137">
        <v>43842</v>
      </c>
      <c r="D1586" s="22" t="s">
        <v>117</v>
      </c>
      <c r="E1586" s="22">
        <v>1</v>
      </c>
      <c r="F1586" s="22" t="s">
        <v>112</v>
      </c>
      <c r="G1586" s="22" t="s">
        <v>108</v>
      </c>
    </row>
    <row r="1587" spans="3:7">
      <c r="C1587" s="137">
        <v>44420</v>
      </c>
      <c r="D1587" s="22" t="s">
        <v>119</v>
      </c>
      <c r="E1587" s="22">
        <v>14</v>
      </c>
      <c r="F1587" s="22" t="s">
        <v>110</v>
      </c>
      <c r="G1587" s="22" t="s">
        <v>115</v>
      </c>
    </row>
    <row r="1588" spans="3:7">
      <c r="C1588" s="137">
        <v>44410</v>
      </c>
      <c r="D1588" s="22" t="s">
        <v>116</v>
      </c>
      <c r="E1588" s="22">
        <v>35</v>
      </c>
      <c r="F1588" s="22" t="s">
        <v>110</v>
      </c>
      <c r="G1588" s="22" t="s">
        <v>108</v>
      </c>
    </row>
    <row r="1589" spans="3:7">
      <c r="C1589" s="137">
        <v>44778</v>
      </c>
      <c r="D1589" s="22" t="s">
        <v>107</v>
      </c>
      <c r="E1589" s="22">
        <v>9</v>
      </c>
      <c r="F1589" s="22" t="s">
        <v>110</v>
      </c>
      <c r="G1589" s="22" t="s">
        <v>106</v>
      </c>
    </row>
    <row r="1590" spans="3:7">
      <c r="C1590" s="137">
        <v>44109</v>
      </c>
      <c r="D1590" s="22" t="s">
        <v>119</v>
      </c>
      <c r="E1590" s="22">
        <v>14</v>
      </c>
      <c r="F1590" s="22" t="s">
        <v>9</v>
      </c>
      <c r="G1590" s="22" t="s">
        <v>113</v>
      </c>
    </row>
    <row r="1591" spans="3:7">
      <c r="C1591" s="137">
        <v>44501</v>
      </c>
      <c r="D1591" s="22" t="s">
        <v>118</v>
      </c>
      <c r="E1591" s="22">
        <v>2</v>
      </c>
      <c r="F1591" s="22" t="s">
        <v>110</v>
      </c>
      <c r="G1591" s="22" t="s">
        <v>105</v>
      </c>
    </row>
    <row r="1592" spans="3:7">
      <c r="C1592" s="137">
        <v>44274</v>
      </c>
      <c r="D1592" s="22" t="s">
        <v>118</v>
      </c>
      <c r="E1592" s="22">
        <v>375</v>
      </c>
      <c r="F1592" s="22" t="s">
        <v>114</v>
      </c>
      <c r="G1592" s="22" t="s">
        <v>105</v>
      </c>
    </row>
    <row r="1593" spans="3:7">
      <c r="C1593" s="137">
        <v>44138</v>
      </c>
      <c r="D1593" s="22" t="s">
        <v>117</v>
      </c>
      <c r="E1593" s="22">
        <v>8</v>
      </c>
      <c r="F1593" s="22" t="s">
        <v>110</v>
      </c>
      <c r="G1593" s="22" t="s">
        <v>115</v>
      </c>
    </row>
    <row r="1594" spans="3:7">
      <c r="C1594" s="137">
        <v>44339</v>
      </c>
      <c r="D1594" s="22" t="s">
        <v>116</v>
      </c>
      <c r="E1594" s="22">
        <v>575</v>
      </c>
      <c r="F1594" s="22" t="s">
        <v>9</v>
      </c>
      <c r="G1594" s="22" t="s">
        <v>109</v>
      </c>
    </row>
    <row r="1595" spans="3:7">
      <c r="C1595" s="137">
        <v>44909</v>
      </c>
      <c r="D1595" s="22" t="s">
        <v>116</v>
      </c>
      <c r="E1595" s="22">
        <v>23</v>
      </c>
      <c r="F1595" s="22" t="s">
        <v>110</v>
      </c>
      <c r="G1595" s="22" t="s">
        <v>105</v>
      </c>
    </row>
    <row r="1596" spans="3:7">
      <c r="C1596" s="137">
        <v>44514</v>
      </c>
      <c r="D1596" s="22" t="s">
        <v>119</v>
      </c>
      <c r="E1596" s="22">
        <v>36</v>
      </c>
      <c r="F1596" s="22" t="s">
        <v>114</v>
      </c>
      <c r="G1596" s="22" t="s">
        <v>106</v>
      </c>
    </row>
    <row r="1597" spans="3:7">
      <c r="C1597" s="137">
        <v>44497</v>
      </c>
      <c r="D1597" s="22" t="s">
        <v>117</v>
      </c>
      <c r="E1597" s="22">
        <v>5</v>
      </c>
      <c r="F1597" s="22" t="s">
        <v>112</v>
      </c>
      <c r="G1597" s="22" t="s">
        <v>108</v>
      </c>
    </row>
    <row r="1598" spans="3:7">
      <c r="C1598" s="137">
        <v>44574</v>
      </c>
      <c r="D1598" s="22" t="s">
        <v>119</v>
      </c>
      <c r="E1598" s="22">
        <v>9</v>
      </c>
      <c r="F1598" s="22" t="s">
        <v>9</v>
      </c>
      <c r="G1598" s="22" t="s">
        <v>113</v>
      </c>
    </row>
    <row r="1599" spans="3:7">
      <c r="C1599" s="137">
        <v>44514</v>
      </c>
      <c r="D1599" s="22" t="s">
        <v>119</v>
      </c>
      <c r="E1599" s="22">
        <v>36</v>
      </c>
      <c r="F1599" s="22" t="s">
        <v>114</v>
      </c>
      <c r="G1599" s="22" t="s">
        <v>109</v>
      </c>
    </row>
    <row r="1600" spans="3:7">
      <c r="C1600" s="137">
        <v>44438</v>
      </c>
      <c r="D1600" s="22" t="s">
        <v>107</v>
      </c>
      <c r="E1600" s="22">
        <v>13</v>
      </c>
      <c r="F1600" s="22" t="s">
        <v>114</v>
      </c>
      <c r="G1600" s="22" t="s">
        <v>109</v>
      </c>
    </row>
    <row r="1601" spans="3:7">
      <c r="C1601" s="137">
        <v>44780</v>
      </c>
      <c r="D1601" s="22" t="s">
        <v>116</v>
      </c>
      <c r="E1601" s="22">
        <v>20</v>
      </c>
      <c r="F1601" s="22" t="s">
        <v>110</v>
      </c>
      <c r="G1601" s="22" t="s">
        <v>105</v>
      </c>
    </row>
    <row r="1602" spans="3:7">
      <c r="C1602" s="137">
        <v>44847</v>
      </c>
      <c r="D1602" s="22" t="s">
        <v>116</v>
      </c>
      <c r="E1602" s="22">
        <v>9</v>
      </c>
      <c r="F1602" s="22" t="s">
        <v>9</v>
      </c>
      <c r="G1602" s="22" t="s">
        <v>105</v>
      </c>
    </row>
    <row r="1603" spans="3:7">
      <c r="C1603" s="137">
        <v>44768</v>
      </c>
      <c r="D1603" s="22" t="s">
        <v>117</v>
      </c>
      <c r="E1603" s="22">
        <v>400</v>
      </c>
      <c r="F1603" s="22" t="s">
        <v>110</v>
      </c>
      <c r="G1603" s="22" t="s">
        <v>106</v>
      </c>
    </row>
    <row r="1604" spans="3:7">
      <c r="C1604" s="137">
        <v>44892</v>
      </c>
      <c r="D1604" s="22" t="s">
        <v>117</v>
      </c>
      <c r="E1604" s="22">
        <v>500</v>
      </c>
      <c r="F1604" s="22" t="s">
        <v>6</v>
      </c>
      <c r="G1604" s="22" t="s">
        <v>106</v>
      </c>
    </row>
    <row r="1605" spans="3:7">
      <c r="C1605" s="137">
        <v>44054</v>
      </c>
      <c r="D1605" s="22" t="s">
        <v>119</v>
      </c>
      <c r="E1605" s="22">
        <v>500</v>
      </c>
      <c r="F1605" s="22" t="s">
        <v>110</v>
      </c>
      <c r="G1605" s="22" t="s">
        <v>115</v>
      </c>
    </row>
    <row r="1606" spans="3:7">
      <c r="C1606" s="137">
        <v>44833</v>
      </c>
      <c r="D1606" s="22" t="s">
        <v>107</v>
      </c>
      <c r="E1606" s="22">
        <v>43</v>
      </c>
      <c r="F1606" s="22" t="s">
        <v>9</v>
      </c>
      <c r="G1606" s="22" t="s">
        <v>106</v>
      </c>
    </row>
    <row r="1607" spans="3:7">
      <c r="C1607" s="137">
        <v>43945</v>
      </c>
      <c r="D1607" s="22" t="s">
        <v>116</v>
      </c>
      <c r="E1607" s="22">
        <v>22</v>
      </c>
      <c r="F1607" s="22" t="s">
        <v>112</v>
      </c>
      <c r="G1607" s="22" t="s">
        <v>115</v>
      </c>
    </row>
    <row r="1608" spans="3:7">
      <c r="C1608" s="137">
        <v>44262</v>
      </c>
      <c r="D1608" s="22" t="s">
        <v>119</v>
      </c>
      <c r="E1608" s="22">
        <v>20</v>
      </c>
      <c r="F1608" s="22" t="s">
        <v>110</v>
      </c>
      <c r="G1608" s="22" t="s">
        <v>111</v>
      </c>
    </row>
    <row r="1609" spans="3:7">
      <c r="C1609" s="137">
        <v>44357</v>
      </c>
      <c r="D1609" s="22" t="s">
        <v>107</v>
      </c>
      <c r="E1609" s="22">
        <v>500</v>
      </c>
      <c r="F1609" s="22" t="s">
        <v>114</v>
      </c>
      <c r="G1609" s="22" t="s">
        <v>115</v>
      </c>
    </row>
    <row r="1610" spans="3:7">
      <c r="C1610" s="137">
        <v>43941</v>
      </c>
      <c r="D1610" s="22" t="s">
        <v>117</v>
      </c>
      <c r="E1610" s="22">
        <v>16</v>
      </c>
      <c r="F1610" s="22" t="s">
        <v>110</v>
      </c>
      <c r="G1610" s="22" t="s">
        <v>109</v>
      </c>
    </row>
    <row r="1611" spans="3:7">
      <c r="C1611" s="137">
        <v>44664</v>
      </c>
      <c r="D1611" s="22" t="s">
        <v>119</v>
      </c>
      <c r="E1611" s="22">
        <v>4</v>
      </c>
      <c r="F1611" s="22" t="s">
        <v>9</v>
      </c>
      <c r="G1611" s="22" t="s">
        <v>111</v>
      </c>
    </row>
    <row r="1612" spans="3:7">
      <c r="C1612" s="137">
        <v>44649</v>
      </c>
      <c r="D1612" s="22" t="s">
        <v>119</v>
      </c>
      <c r="E1612" s="22">
        <v>4</v>
      </c>
      <c r="F1612" s="22" t="s">
        <v>112</v>
      </c>
      <c r="G1612" s="22" t="s">
        <v>111</v>
      </c>
    </row>
    <row r="1613" spans="3:7">
      <c r="C1613" s="137">
        <v>44740</v>
      </c>
      <c r="D1613" s="22" t="s">
        <v>119</v>
      </c>
      <c r="E1613" s="22">
        <v>1</v>
      </c>
      <c r="F1613" s="22" t="s">
        <v>114</v>
      </c>
      <c r="G1613" s="22" t="s">
        <v>109</v>
      </c>
    </row>
    <row r="1614" spans="3:7">
      <c r="C1614" s="137">
        <v>44070</v>
      </c>
      <c r="D1614" s="22" t="s">
        <v>107</v>
      </c>
      <c r="E1614" s="22">
        <v>49</v>
      </c>
      <c r="F1614" s="22" t="s">
        <v>9</v>
      </c>
      <c r="G1614" s="22" t="s">
        <v>113</v>
      </c>
    </row>
    <row r="1615" spans="3:7">
      <c r="C1615" s="137">
        <v>44670</v>
      </c>
      <c r="D1615" s="22" t="s">
        <v>116</v>
      </c>
      <c r="E1615" s="22">
        <v>9</v>
      </c>
      <c r="F1615" s="22" t="s">
        <v>112</v>
      </c>
      <c r="G1615" s="22" t="s">
        <v>109</v>
      </c>
    </row>
    <row r="1616" spans="3:7">
      <c r="C1616" s="137">
        <v>43994</v>
      </c>
      <c r="D1616" s="22" t="s">
        <v>117</v>
      </c>
      <c r="E1616" s="22">
        <v>400</v>
      </c>
      <c r="F1616" s="22" t="s">
        <v>9</v>
      </c>
      <c r="G1616" s="22" t="s">
        <v>115</v>
      </c>
    </row>
    <row r="1617" spans="3:7">
      <c r="C1617" s="137">
        <v>44757</v>
      </c>
      <c r="D1617" s="22" t="s">
        <v>119</v>
      </c>
      <c r="E1617" s="22">
        <v>31</v>
      </c>
      <c r="F1617" s="22" t="s">
        <v>9</v>
      </c>
      <c r="G1617" s="22" t="s">
        <v>109</v>
      </c>
    </row>
    <row r="1618" spans="3:7">
      <c r="C1618" s="137">
        <v>44188</v>
      </c>
      <c r="D1618" s="22" t="s">
        <v>118</v>
      </c>
      <c r="E1618" s="22">
        <v>45</v>
      </c>
      <c r="F1618" s="22" t="s">
        <v>110</v>
      </c>
      <c r="G1618" s="22" t="s">
        <v>105</v>
      </c>
    </row>
    <row r="1619" spans="3:7">
      <c r="C1619" s="137">
        <v>44004</v>
      </c>
      <c r="D1619" s="22" t="s">
        <v>119</v>
      </c>
      <c r="E1619" s="22">
        <v>475</v>
      </c>
      <c r="F1619" s="22" t="s">
        <v>114</v>
      </c>
      <c r="G1619" s="22" t="s">
        <v>108</v>
      </c>
    </row>
    <row r="1620" spans="3:7">
      <c r="C1620" s="137">
        <v>44787</v>
      </c>
      <c r="D1620" s="22" t="s">
        <v>117</v>
      </c>
      <c r="E1620" s="22">
        <v>6</v>
      </c>
      <c r="F1620" s="22" t="s">
        <v>9</v>
      </c>
      <c r="G1620" s="22" t="s">
        <v>108</v>
      </c>
    </row>
    <row r="1621" spans="3:7">
      <c r="C1621" s="137">
        <v>44414</v>
      </c>
      <c r="D1621" s="22" t="s">
        <v>118</v>
      </c>
      <c r="E1621" s="22">
        <v>250</v>
      </c>
      <c r="F1621" s="22" t="s">
        <v>9</v>
      </c>
      <c r="G1621" s="22" t="s">
        <v>109</v>
      </c>
    </row>
    <row r="1622" spans="3:7">
      <c r="C1622" s="137">
        <v>44244</v>
      </c>
      <c r="D1622" s="22" t="s">
        <v>119</v>
      </c>
      <c r="E1622" s="22">
        <v>26</v>
      </c>
      <c r="F1622" s="22" t="s">
        <v>6</v>
      </c>
      <c r="G1622" s="22" t="s">
        <v>109</v>
      </c>
    </row>
    <row r="1623" spans="3:7">
      <c r="C1623" s="137">
        <v>44873</v>
      </c>
      <c r="D1623" s="22" t="s">
        <v>117</v>
      </c>
      <c r="E1623" s="22">
        <v>4</v>
      </c>
      <c r="F1623" s="22" t="s">
        <v>6</v>
      </c>
      <c r="G1623" s="22" t="s">
        <v>111</v>
      </c>
    </row>
    <row r="1624" spans="3:7">
      <c r="C1624" s="137">
        <v>44137</v>
      </c>
      <c r="D1624" s="22" t="s">
        <v>117</v>
      </c>
      <c r="E1624" s="22">
        <v>23</v>
      </c>
      <c r="F1624" s="22" t="s">
        <v>110</v>
      </c>
      <c r="G1624" s="22" t="s">
        <v>106</v>
      </c>
    </row>
    <row r="1625" spans="3:7">
      <c r="C1625" s="137">
        <v>44449</v>
      </c>
      <c r="D1625" s="22" t="s">
        <v>119</v>
      </c>
      <c r="E1625" s="22">
        <v>75</v>
      </c>
      <c r="F1625" s="22" t="s">
        <v>114</v>
      </c>
      <c r="G1625" s="22" t="s">
        <v>111</v>
      </c>
    </row>
    <row r="1626" spans="3:7">
      <c r="C1626" s="137">
        <v>44071</v>
      </c>
      <c r="D1626" s="22" t="s">
        <v>118</v>
      </c>
      <c r="E1626" s="22">
        <v>175</v>
      </c>
      <c r="F1626" s="22" t="s">
        <v>114</v>
      </c>
      <c r="G1626" s="22" t="s">
        <v>108</v>
      </c>
    </row>
    <row r="1627" spans="3:7">
      <c r="C1627" s="137">
        <v>44792</v>
      </c>
      <c r="D1627" s="22" t="s">
        <v>119</v>
      </c>
      <c r="E1627" s="22">
        <v>21</v>
      </c>
      <c r="F1627" s="22" t="s">
        <v>110</v>
      </c>
      <c r="G1627" s="22" t="s">
        <v>105</v>
      </c>
    </row>
    <row r="1628" spans="3:7">
      <c r="C1628" s="137">
        <v>44676</v>
      </c>
      <c r="D1628" s="22" t="s">
        <v>119</v>
      </c>
      <c r="E1628" s="22">
        <v>26</v>
      </c>
      <c r="F1628" s="22" t="s">
        <v>6</v>
      </c>
      <c r="G1628" s="22" t="s">
        <v>106</v>
      </c>
    </row>
    <row r="1629" spans="3:7">
      <c r="C1629" s="137">
        <v>44726</v>
      </c>
      <c r="D1629" s="22" t="s">
        <v>117</v>
      </c>
      <c r="E1629" s="22">
        <v>225</v>
      </c>
      <c r="F1629" s="22" t="s">
        <v>6</v>
      </c>
      <c r="G1629" s="22" t="s">
        <v>111</v>
      </c>
    </row>
    <row r="1630" spans="3:7">
      <c r="C1630" s="137">
        <v>44813</v>
      </c>
      <c r="D1630" s="22" t="s">
        <v>119</v>
      </c>
      <c r="E1630" s="22">
        <v>550</v>
      </c>
      <c r="F1630" s="22" t="s">
        <v>9</v>
      </c>
      <c r="G1630" s="22" t="s">
        <v>113</v>
      </c>
    </row>
    <row r="1631" spans="3:7">
      <c r="C1631" s="137">
        <v>43932</v>
      </c>
      <c r="D1631" s="22" t="s">
        <v>117</v>
      </c>
      <c r="E1631" s="22">
        <v>46</v>
      </c>
      <c r="F1631" s="22" t="s">
        <v>110</v>
      </c>
      <c r="G1631" s="22" t="s">
        <v>105</v>
      </c>
    </row>
    <row r="1632" spans="3:7">
      <c r="C1632" s="137">
        <v>44123</v>
      </c>
      <c r="D1632" s="22" t="s">
        <v>119</v>
      </c>
      <c r="E1632" s="22">
        <v>22</v>
      </c>
      <c r="F1632" s="22" t="s">
        <v>9</v>
      </c>
      <c r="G1632" s="22" t="s">
        <v>108</v>
      </c>
    </row>
    <row r="1633" spans="3:7">
      <c r="C1633" s="137">
        <v>44576</v>
      </c>
      <c r="D1633" s="22" t="s">
        <v>116</v>
      </c>
      <c r="E1633" s="22">
        <v>4</v>
      </c>
      <c r="F1633" s="22" t="s">
        <v>6</v>
      </c>
      <c r="G1633" s="22" t="s">
        <v>115</v>
      </c>
    </row>
    <row r="1634" spans="3:7">
      <c r="C1634" s="137">
        <v>44216</v>
      </c>
      <c r="D1634" s="22" t="s">
        <v>107</v>
      </c>
      <c r="E1634" s="22">
        <v>8</v>
      </c>
      <c r="F1634" s="22" t="s">
        <v>6</v>
      </c>
      <c r="G1634" s="22" t="s">
        <v>106</v>
      </c>
    </row>
    <row r="1635" spans="3:7">
      <c r="C1635" s="137">
        <v>44321</v>
      </c>
      <c r="D1635" s="22" t="s">
        <v>118</v>
      </c>
      <c r="E1635" s="22">
        <v>49</v>
      </c>
      <c r="F1635" s="22" t="s">
        <v>112</v>
      </c>
      <c r="G1635" s="22" t="s">
        <v>113</v>
      </c>
    </row>
    <row r="1636" spans="3:7">
      <c r="C1636" s="137">
        <v>44401</v>
      </c>
      <c r="D1636" s="22" t="s">
        <v>118</v>
      </c>
      <c r="E1636" s="22">
        <v>175</v>
      </c>
      <c r="F1636" s="22" t="s">
        <v>114</v>
      </c>
      <c r="G1636" s="22" t="s">
        <v>113</v>
      </c>
    </row>
    <row r="1637" spans="3:7">
      <c r="C1637" s="137">
        <v>44630</v>
      </c>
      <c r="D1637" s="22" t="s">
        <v>119</v>
      </c>
      <c r="E1637" s="22">
        <v>375</v>
      </c>
      <c r="F1637" s="22" t="s">
        <v>6</v>
      </c>
      <c r="G1637" s="22" t="s">
        <v>111</v>
      </c>
    </row>
    <row r="1638" spans="3:7">
      <c r="C1638" s="137">
        <v>43915</v>
      </c>
      <c r="D1638" s="22" t="s">
        <v>116</v>
      </c>
      <c r="E1638" s="22">
        <v>225</v>
      </c>
      <c r="F1638" s="22" t="s">
        <v>110</v>
      </c>
      <c r="G1638" s="22" t="s">
        <v>108</v>
      </c>
    </row>
    <row r="1639" spans="3:7">
      <c r="C1639" s="137">
        <v>44758</v>
      </c>
      <c r="D1639" s="22" t="s">
        <v>117</v>
      </c>
      <c r="E1639" s="22">
        <v>75</v>
      </c>
      <c r="F1639" s="22" t="s">
        <v>110</v>
      </c>
      <c r="G1639" s="22" t="s">
        <v>115</v>
      </c>
    </row>
    <row r="1640" spans="3:7">
      <c r="C1640" s="137">
        <v>44218</v>
      </c>
      <c r="D1640" s="22" t="s">
        <v>117</v>
      </c>
      <c r="E1640" s="22">
        <v>425</v>
      </c>
      <c r="F1640" s="22" t="s">
        <v>114</v>
      </c>
      <c r="G1640" s="22" t="s">
        <v>115</v>
      </c>
    </row>
    <row r="1641" spans="3:7">
      <c r="C1641" s="137">
        <v>44649</v>
      </c>
      <c r="D1641" s="22" t="s">
        <v>118</v>
      </c>
      <c r="E1641" s="22">
        <v>3</v>
      </c>
      <c r="F1641" s="22" t="s">
        <v>114</v>
      </c>
      <c r="G1641" s="22" t="s">
        <v>111</v>
      </c>
    </row>
    <row r="1642" spans="3:7">
      <c r="C1642" s="137">
        <v>44530</v>
      </c>
      <c r="D1642" s="22" t="s">
        <v>117</v>
      </c>
      <c r="E1642" s="22">
        <v>10</v>
      </c>
      <c r="F1642" s="22" t="s">
        <v>114</v>
      </c>
      <c r="G1642" s="22" t="s">
        <v>115</v>
      </c>
    </row>
    <row r="1643" spans="3:7">
      <c r="C1643" s="137">
        <v>44796</v>
      </c>
      <c r="D1643" s="22" t="s">
        <v>119</v>
      </c>
      <c r="E1643" s="22">
        <v>1</v>
      </c>
      <c r="F1643" s="22" t="s">
        <v>112</v>
      </c>
      <c r="G1643" s="22" t="s">
        <v>111</v>
      </c>
    </row>
    <row r="1644" spans="3:7">
      <c r="C1644" s="137">
        <v>44180</v>
      </c>
      <c r="D1644" s="22" t="s">
        <v>117</v>
      </c>
      <c r="E1644" s="22">
        <v>21</v>
      </c>
      <c r="F1644" s="22" t="s">
        <v>110</v>
      </c>
      <c r="G1644" s="22" t="s">
        <v>108</v>
      </c>
    </row>
    <row r="1645" spans="3:7">
      <c r="C1645" s="137">
        <v>43881</v>
      </c>
      <c r="D1645" s="22" t="s">
        <v>119</v>
      </c>
      <c r="E1645" s="22">
        <v>22</v>
      </c>
      <c r="F1645" s="22" t="s">
        <v>6</v>
      </c>
      <c r="G1645" s="22" t="s">
        <v>113</v>
      </c>
    </row>
    <row r="1646" spans="3:7">
      <c r="C1646" s="137">
        <v>44423</v>
      </c>
      <c r="D1646" s="22" t="s">
        <v>116</v>
      </c>
      <c r="E1646" s="22">
        <v>49</v>
      </c>
      <c r="F1646" s="22" t="s">
        <v>112</v>
      </c>
      <c r="G1646" s="22" t="s">
        <v>115</v>
      </c>
    </row>
    <row r="1647" spans="3:7">
      <c r="C1647" s="137">
        <v>44221</v>
      </c>
      <c r="D1647" s="22" t="s">
        <v>119</v>
      </c>
      <c r="E1647" s="22">
        <v>7</v>
      </c>
      <c r="F1647" s="22" t="s">
        <v>9</v>
      </c>
      <c r="G1647" s="22" t="s">
        <v>115</v>
      </c>
    </row>
    <row r="1648" spans="3:7">
      <c r="C1648" s="137">
        <v>44521</v>
      </c>
      <c r="D1648" s="22" t="s">
        <v>119</v>
      </c>
      <c r="E1648" s="22">
        <v>150</v>
      </c>
      <c r="F1648" s="22" t="s">
        <v>9</v>
      </c>
      <c r="G1648" s="22" t="s">
        <v>108</v>
      </c>
    </row>
    <row r="1649" spans="3:7">
      <c r="C1649" s="137">
        <v>44321</v>
      </c>
      <c r="D1649" s="22" t="s">
        <v>119</v>
      </c>
      <c r="E1649" s="22">
        <v>1</v>
      </c>
      <c r="F1649" s="22" t="s">
        <v>110</v>
      </c>
      <c r="G1649" s="22" t="s">
        <v>115</v>
      </c>
    </row>
    <row r="1650" spans="3:7">
      <c r="C1650" s="137">
        <v>44836</v>
      </c>
      <c r="D1650" s="22" t="s">
        <v>118</v>
      </c>
      <c r="E1650" s="22">
        <v>41</v>
      </c>
      <c r="F1650" s="22" t="s">
        <v>110</v>
      </c>
      <c r="G1650" s="22" t="s">
        <v>106</v>
      </c>
    </row>
    <row r="1651" spans="3:7">
      <c r="C1651" s="137">
        <v>44213</v>
      </c>
      <c r="D1651" s="22" t="s">
        <v>107</v>
      </c>
      <c r="E1651" s="22">
        <v>5</v>
      </c>
      <c r="F1651" s="22" t="s">
        <v>112</v>
      </c>
      <c r="G1651" s="22" t="s">
        <v>109</v>
      </c>
    </row>
    <row r="1652" spans="3:7">
      <c r="C1652" s="137">
        <v>44322</v>
      </c>
      <c r="D1652" s="22" t="s">
        <v>117</v>
      </c>
      <c r="E1652" s="22">
        <v>75</v>
      </c>
      <c r="F1652" s="22" t="s">
        <v>110</v>
      </c>
      <c r="G1652" s="22" t="s">
        <v>106</v>
      </c>
    </row>
    <row r="1653" spans="3:7">
      <c r="C1653" s="137">
        <v>44470</v>
      </c>
      <c r="D1653" s="22" t="s">
        <v>119</v>
      </c>
      <c r="E1653" s="22">
        <v>3</v>
      </c>
      <c r="F1653" s="22" t="s">
        <v>9</v>
      </c>
      <c r="G1653" s="22" t="s">
        <v>109</v>
      </c>
    </row>
    <row r="1654" spans="3:7">
      <c r="C1654" s="137">
        <v>44381</v>
      </c>
      <c r="D1654" s="22" t="s">
        <v>117</v>
      </c>
      <c r="E1654" s="22">
        <v>26</v>
      </c>
      <c r="F1654" s="22" t="s">
        <v>112</v>
      </c>
      <c r="G1654" s="22" t="s">
        <v>108</v>
      </c>
    </row>
    <row r="1655" spans="3:7">
      <c r="C1655" s="137">
        <v>44064</v>
      </c>
      <c r="D1655" s="22" t="s">
        <v>117</v>
      </c>
      <c r="E1655" s="22">
        <v>100</v>
      </c>
      <c r="F1655" s="22" t="s">
        <v>9</v>
      </c>
      <c r="G1655" s="22" t="s">
        <v>115</v>
      </c>
    </row>
    <row r="1656" spans="3:7">
      <c r="C1656" s="137">
        <v>44921</v>
      </c>
      <c r="D1656" s="22" t="s">
        <v>117</v>
      </c>
      <c r="E1656" s="22">
        <v>6</v>
      </c>
      <c r="F1656" s="22" t="s">
        <v>112</v>
      </c>
      <c r="G1656" s="22" t="s">
        <v>115</v>
      </c>
    </row>
    <row r="1657" spans="3:7">
      <c r="C1657" s="137">
        <v>44893</v>
      </c>
      <c r="D1657" s="22" t="s">
        <v>118</v>
      </c>
      <c r="E1657" s="22">
        <v>4</v>
      </c>
      <c r="F1657" s="22" t="s">
        <v>9</v>
      </c>
      <c r="G1657" s="22" t="s">
        <v>105</v>
      </c>
    </row>
    <row r="1658" spans="3:7">
      <c r="C1658" s="137">
        <v>44061</v>
      </c>
      <c r="D1658" s="22" t="s">
        <v>119</v>
      </c>
      <c r="E1658" s="22">
        <v>5</v>
      </c>
      <c r="F1658" s="22" t="s">
        <v>110</v>
      </c>
      <c r="G1658" s="22" t="s">
        <v>115</v>
      </c>
    </row>
    <row r="1659" spans="3:7">
      <c r="C1659" s="137">
        <v>43939</v>
      </c>
      <c r="D1659" s="22" t="s">
        <v>116</v>
      </c>
      <c r="E1659" s="22">
        <v>48</v>
      </c>
      <c r="F1659" s="22" t="s">
        <v>114</v>
      </c>
      <c r="G1659" s="22" t="s">
        <v>105</v>
      </c>
    </row>
    <row r="1660" spans="3:7">
      <c r="C1660" s="137">
        <v>44080</v>
      </c>
      <c r="D1660" s="22" t="s">
        <v>118</v>
      </c>
      <c r="E1660" s="22">
        <v>9</v>
      </c>
      <c r="F1660" s="22" t="s">
        <v>110</v>
      </c>
      <c r="G1660" s="22" t="s">
        <v>106</v>
      </c>
    </row>
    <row r="1661" spans="3:7">
      <c r="C1661" s="137">
        <v>44028</v>
      </c>
      <c r="D1661" s="22" t="s">
        <v>117</v>
      </c>
      <c r="E1661" s="22">
        <v>300</v>
      </c>
      <c r="F1661" s="22" t="s">
        <v>9</v>
      </c>
      <c r="G1661" s="22" t="s">
        <v>115</v>
      </c>
    </row>
    <row r="1662" spans="3:7">
      <c r="C1662" s="137">
        <v>44411</v>
      </c>
      <c r="D1662" s="22" t="s">
        <v>119</v>
      </c>
      <c r="E1662" s="22">
        <v>46</v>
      </c>
      <c r="F1662" s="22" t="s">
        <v>112</v>
      </c>
      <c r="G1662" s="22" t="s">
        <v>109</v>
      </c>
    </row>
    <row r="1663" spans="3:7">
      <c r="C1663" s="137">
        <v>44919</v>
      </c>
      <c r="D1663" s="22" t="s">
        <v>116</v>
      </c>
      <c r="E1663" s="22">
        <v>26</v>
      </c>
      <c r="F1663" s="22" t="s">
        <v>6</v>
      </c>
      <c r="G1663" s="22" t="s">
        <v>105</v>
      </c>
    </row>
    <row r="1664" spans="3:7">
      <c r="C1664" s="137">
        <v>44278</v>
      </c>
      <c r="D1664" s="22" t="s">
        <v>117</v>
      </c>
      <c r="E1664" s="22">
        <v>8</v>
      </c>
      <c r="F1664" s="22" t="s">
        <v>114</v>
      </c>
      <c r="G1664" s="22" t="s">
        <v>109</v>
      </c>
    </row>
    <row r="1665" spans="3:7">
      <c r="C1665" s="137">
        <v>43876</v>
      </c>
      <c r="D1665" s="22" t="s">
        <v>119</v>
      </c>
      <c r="E1665" s="22">
        <v>175</v>
      </c>
      <c r="F1665" s="22" t="s">
        <v>6</v>
      </c>
      <c r="G1665" s="22" t="s">
        <v>109</v>
      </c>
    </row>
    <row r="1666" spans="3:7">
      <c r="C1666" s="137">
        <v>43843</v>
      </c>
      <c r="D1666" s="22" t="s">
        <v>117</v>
      </c>
      <c r="E1666" s="22">
        <v>9</v>
      </c>
      <c r="F1666" s="22" t="s">
        <v>9</v>
      </c>
      <c r="G1666" s="22" t="s">
        <v>105</v>
      </c>
    </row>
    <row r="1667" spans="3:7">
      <c r="C1667" s="137">
        <v>44863</v>
      </c>
      <c r="D1667" s="22" t="s">
        <v>119</v>
      </c>
      <c r="E1667" s="22">
        <v>4</v>
      </c>
      <c r="F1667" s="22" t="s">
        <v>112</v>
      </c>
      <c r="G1667" s="22" t="s">
        <v>108</v>
      </c>
    </row>
    <row r="1668" spans="3:7">
      <c r="C1668" s="137">
        <v>44076</v>
      </c>
      <c r="D1668" s="22" t="s">
        <v>117</v>
      </c>
      <c r="E1668" s="22">
        <v>12</v>
      </c>
      <c r="F1668" s="22" t="s">
        <v>9</v>
      </c>
      <c r="G1668" s="22" t="s">
        <v>106</v>
      </c>
    </row>
    <row r="1669" spans="3:7">
      <c r="C1669" s="137">
        <v>43993</v>
      </c>
      <c r="D1669" s="22" t="s">
        <v>119</v>
      </c>
      <c r="E1669" s="22">
        <v>125</v>
      </c>
      <c r="F1669" s="22" t="s">
        <v>6</v>
      </c>
      <c r="G1669" s="22" t="s">
        <v>115</v>
      </c>
    </row>
    <row r="1670" spans="3:7">
      <c r="C1670" s="137">
        <v>43880</v>
      </c>
      <c r="D1670" s="22" t="s">
        <v>118</v>
      </c>
      <c r="E1670" s="22">
        <v>32</v>
      </c>
      <c r="F1670" s="22" t="s">
        <v>6</v>
      </c>
      <c r="G1670" s="22" t="s">
        <v>113</v>
      </c>
    </row>
    <row r="1671" spans="3:7">
      <c r="C1671" s="137">
        <v>44256</v>
      </c>
      <c r="D1671" s="22" t="s">
        <v>119</v>
      </c>
      <c r="E1671" s="22">
        <v>325</v>
      </c>
      <c r="F1671" s="22" t="s">
        <v>110</v>
      </c>
      <c r="G1671" s="22" t="s">
        <v>109</v>
      </c>
    </row>
    <row r="1672" spans="3:7">
      <c r="C1672" s="137">
        <v>44083</v>
      </c>
      <c r="D1672" s="22" t="s">
        <v>117</v>
      </c>
      <c r="E1672" s="22">
        <v>19</v>
      </c>
      <c r="F1672" s="22" t="s">
        <v>112</v>
      </c>
      <c r="G1672" s="22" t="s">
        <v>106</v>
      </c>
    </row>
    <row r="1673" spans="3:7">
      <c r="C1673" s="137">
        <v>44297</v>
      </c>
      <c r="D1673" s="22" t="s">
        <v>107</v>
      </c>
      <c r="E1673" s="22">
        <v>42</v>
      </c>
      <c r="F1673" s="22" t="s">
        <v>9</v>
      </c>
      <c r="G1673" s="22" t="s">
        <v>111</v>
      </c>
    </row>
    <row r="1674" spans="3:7">
      <c r="C1674" s="137">
        <v>44199</v>
      </c>
      <c r="D1674" s="22" t="s">
        <v>116</v>
      </c>
      <c r="E1674" s="22">
        <v>50</v>
      </c>
      <c r="F1674" s="22" t="s">
        <v>9</v>
      </c>
      <c r="G1674" s="22" t="s">
        <v>113</v>
      </c>
    </row>
    <row r="1675" spans="3:7">
      <c r="C1675" s="137">
        <v>44186</v>
      </c>
      <c r="D1675" s="22" t="s">
        <v>118</v>
      </c>
      <c r="E1675" s="22">
        <v>5</v>
      </c>
      <c r="F1675" s="22" t="s">
        <v>114</v>
      </c>
      <c r="G1675" s="22" t="s">
        <v>106</v>
      </c>
    </row>
    <row r="1676" spans="3:7">
      <c r="C1676" s="137">
        <v>44052</v>
      </c>
      <c r="D1676" s="22" t="s">
        <v>117</v>
      </c>
      <c r="E1676" s="22">
        <v>500</v>
      </c>
      <c r="F1676" s="22" t="s">
        <v>110</v>
      </c>
      <c r="G1676" s="22" t="s">
        <v>108</v>
      </c>
    </row>
    <row r="1677" spans="3:7">
      <c r="C1677" s="137">
        <v>44420</v>
      </c>
      <c r="D1677" s="22" t="s">
        <v>107</v>
      </c>
      <c r="E1677" s="22">
        <v>5</v>
      </c>
      <c r="F1677" s="22" t="s">
        <v>110</v>
      </c>
      <c r="G1677" s="22" t="s">
        <v>108</v>
      </c>
    </row>
    <row r="1678" spans="3:7">
      <c r="C1678" s="137">
        <v>44648</v>
      </c>
      <c r="D1678" s="22" t="s">
        <v>119</v>
      </c>
      <c r="E1678" s="22">
        <v>100</v>
      </c>
      <c r="F1678" s="22" t="s">
        <v>9</v>
      </c>
      <c r="G1678" s="22" t="s">
        <v>111</v>
      </c>
    </row>
    <row r="1679" spans="3:7">
      <c r="C1679" s="137">
        <v>44759</v>
      </c>
      <c r="D1679" s="22" t="s">
        <v>117</v>
      </c>
      <c r="E1679" s="22">
        <v>450</v>
      </c>
      <c r="F1679" s="22" t="s">
        <v>6</v>
      </c>
      <c r="G1679" s="22" t="s">
        <v>105</v>
      </c>
    </row>
    <row r="1680" spans="3:7">
      <c r="C1680" s="137">
        <v>43941</v>
      </c>
      <c r="D1680" s="22" t="s">
        <v>116</v>
      </c>
      <c r="E1680" s="22">
        <v>31</v>
      </c>
      <c r="F1680" s="22" t="s">
        <v>110</v>
      </c>
      <c r="G1680" s="22" t="s">
        <v>113</v>
      </c>
    </row>
    <row r="1681" spans="3:7">
      <c r="C1681" s="137">
        <v>44437</v>
      </c>
      <c r="D1681" s="22" t="s">
        <v>118</v>
      </c>
      <c r="E1681" s="22">
        <v>37</v>
      </c>
      <c r="F1681" s="22" t="s">
        <v>9</v>
      </c>
      <c r="G1681" s="22" t="s">
        <v>115</v>
      </c>
    </row>
    <row r="1682" spans="3:7">
      <c r="C1682" s="137">
        <v>44059</v>
      </c>
      <c r="D1682" s="22" t="s">
        <v>118</v>
      </c>
      <c r="E1682" s="22">
        <v>36</v>
      </c>
      <c r="F1682" s="22" t="s">
        <v>114</v>
      </c>
      <c r="G1682" s="22" t="s">
        <v>105</v>
      </c>
    </row>
    <row r="1683" spans="3:7">
      <c r="C1683" s="137">
        <v>43927</v>
      </c>
      <c r="D1683" s="22" t="s">
        <v>117</v>
      </c>
      <c r="E1683" s="22">
        <v>4</v>
      </c>
      <c r="F1683" s="22" t="s">
        <v>6</v>
      </c>
      <c r="G1683" s="22" t="s">
        <v>113</v>
      </c>
    </row>
    <row r="1684" spans="3:7">
      <c r="C1684" s="137">
        <v>43964</v>
      </c>
      <c r="D1684" s="22" t="s">
        <v>116</v>
      </c>
      <c r="E1684" s="22">
        <v>9</v>
      </c>
      <c r="F1684" s="22" t="s">
        <v>9</v>
      </c>
      <c r="G1684" s="22" t="s">
        <v>106</v>
      </c>
    </row>
    <row r="1685" spans="3:7">
      <c r="C1685" s="137">
        <v>43835</v>
      </c>
      <c r="D1685" s="22" t="s">
        <v>107</v>
      </c>
      <c r="E1685" s="22">
        <v>36</v>
      </c>
      <c r="F1685" s="22" t="s">
        <v>112</v>
      </c>
      <c r="G1685" s="22" t="s">
        <v>115</v>
      </c>
    </row>
    <row r="1686" spans="3:7">
      <c r="C1686" s="137">
        <v>43982</v>
      </c>
      <c r="D1686" s="22" t="s">
        <v>119</v>
      </c>
      <c r="E1686" s="22">
        <v>3</v>
      </c>
      <c r="F1686" s="22" t="s">
        <v>114</v>
      </c>
      <c r="G1686" s="22" t="s">
        <v>115</v>
      </c>
    </row>
    <row r="1687" spans="3:7">
      <c r="C1687" s="137">
        <v>44881</v>
      </c>
      <c r="D1687" s="22" t="s">
        <v>107</v>
      </c>
      <c r="E1687" s="22">
        <v>23</v>
      </c>
      <c r="F1687" s="22" t="s">
        <v>9</v>
      </c>
      <c r="G1687" s="22" t="s">
        <v>106</v>
      </c>
    </row>
    <row r="1688" spans="3:7">
      <c r="C1688" s="137">
        <v>44925</v>
      </c>
      <c r="D1688" s="22" t="s">
        <v>107</v>
      </c>
      <c r="E1688" s="22">
        <v>1</v>
      </c>
      <c r="F1688" s="22" t="s">
        <v>9</v>
      </c>
      <c r="G1688" s="22" t="s">
        <v>113</v>
      </c>
    </row>
    <row r="1689" spans="3:7">
      <c r="C1689" s="137">
        <v>44314</v>
      </c>
      <c r="D1689" s="22" t="s">
        <v>116</v>
      </c>
      <c r="E1689" s="22">
        <v>16</v>
      </c>
      <c r="F1689" s="22" t="s">
        <v>6</v>
      </c>
      <c r="G1689" s="22" t="s">
        <v>105</v>
      </c>
    </row>
    <row r="1690" spans="3:7">
      <c r="C1690" s="137">
        <v>43919</v>
      </c>
      <c r="D1690" s="22" t="s">
        <v>116</v>
      </c>
      <c r="E1690" s="22">
        <v>6</v>
      </c>
      <c r="F1690" s="22" t="s">
        <v>6</v>
      </c>
      <c r="G1690" s="22" t="s">
        <v>115</v>
      </c>
    </row>
    <row r="1691" spans="3:7">
      <c r="C1691" s="137">
        <v>44833</v>
      </c>
      <c r="D1691" s="22" t="s">
        <v>117</v>
      </c>
      <c r="E1691" s="22">
        <v>275</v>
      </c>
      <c r="F1691" s="22" t="s">
        <v>114</v>
      </c>
      <c r="G1691" s="22" t="s">
        <v>106</v>
      </c>
    </row>
    <row r="1692" spans="3:7">
      <c r="C1692" s="137">
        <v>44764</v>
      </c>
      <c r="D1692" s="22" t="s">
        <v>119</v>
      </c>
      <c r="E1692" s="22">
        <v>575</v>
      </c>
      <c r="F1692" s="22" t="s">
        <v>110</v>
      </c>
      <c r="G1692" s="22" t="s">
        <v>113</v>
      </c>
    </row>
    <row r="1693" spans="3:7">
      <c r="C1693" s="137">
        <v>44078</v>
      </c>
      <c r="D1693" s="22" t="s">
        <v>119</v>
      </c>
      <c r="E1693" s="22">
        <v>4</v>
      </c>
      <c r="F1693" s="22" t="s">
        <v>114</v>
      </c>
      <c r="G1693" s="22" t="s">
        <v>111</v>
      </c>
    </row>
    <row r="1694" spans="3:7">
      <c r="C1694" s="137">
        <v>44254</v>
      </c>
      <c r="D1694" s="22" t="s">
        <v>116</v>
      </c>
      <c r="E1694" s="22">
        <v>9</v>
      </c>
      <c r="F1694" s="22" t="s">
        <v>110</v>
      </c>
      <c r="G1694" s="22" t="s">
        <v>109</v>
      </c>
    </row>
    <row r="1695" spans="3:7">
      <c r="C1695" s="137">
        <v>44313</v>
      </c>
      <c r="D1695" s="22" t="s">
        <v>118</v>
      </c>
      <c r="E1695" s="22">
        <v>20</v>
      </c>
      <c r="F1695" s="22" t="s">
        <v>9</v>
      </c>
      <c r="G1695" s="22" t="s">
        <v>113</v>
      </c>
    </row>
    <row r="1696" spans="3:7">
      <c r="C1696" s="137">
        <v>44232</v>
      </c>
      <c r="D1696" s="22" t="s">
        <v>119</v>
      </c>
      <c r="E1696" s="22">
        <v>11</v>
      </c>
      <c r="F1696" s="22" t="s">
        <v>114</v>
      </c>
      <c r="G1696" s="22" t="s">
        <v>105</v>
      </c>
    </row>
    <row r="1697" spans="3:7">
      <c r="C1697" s="137">
        <v>44130</v>
      </c>
      <c r="D1697" s="22" t="s">
        <v>107</v>
      </c>
      <c r="E1697" s="22">
        <v>16</v>
      </c>
      <c r="F1697" s="22" t="s">
        <v>114</v>
      </c>
      <c r="G1697" s="22" t="s">
        <v>113</v>
      </c>
    </row>
    <row r="1698" spans="3:7">
      <c r="C1698" s="137">
        <v>43960</v>
      </c>
      <c r="D1698" s="22" t="s">
        <v>107</v>
      </c>
      <c r="E1698" s="22">
        <v>1</v>
      </c>
      <c r="F1698" s="22" t="s">
        <v>9</v>
      </c>
      <c r="G1698" s="22" t="s">
        <v>115</v>
      </c>
    </row>
    <row r="1699" spans="3:7">
      <c r="C1699" s="137">
        <v>44047</v>
      </c>
      <c r="D1699" s="22" t="s">
        <v>117</v>
      </c>
      <c r="E1699" s="22">
        <v>2</v>
      </c>
      <c r="F1699" s="22" t="s">
        <v>110</v>
      </c>
      <c r="G1699" s="22" t="s">
        <v>108</v>
      </c>
    </row>
    <row r="1700" spans="3:7">
      <c r="C1700" s="137">
        <v>44480</v>
      </c>
      <c r="D1700" s="22" t="s">
        <v>119</v>
      </c>
      <c r="E1700" s="22">
        <v>575</v>
      </c>
      <c r="F1700" s="22" t="s">
        <v>110</v>
      </c>
      <c r="G1700" s="22" t="s">
        <v>111</v>
      </c>
    </row>
    <row r="1701" spans="3:7">
      <c r="C1701" s="137">
        <v>44476</v>
      </c>
      <c r="D1701" s="22" t="s">
        <v>118</v>
      </c>
      <c r="E1701" s="22">
        <v>375</v>
      </c>
      <c r="F1701" s="22" t="s">
        <v>110</v>
      </c>
      <c r="G1701" s="22" t="s">
        <v>115</v>
      </c>
    </row>
    <row r="1702" spans="3:7">
      <c r="C1702" s="137">
        <v>44749</v>
      </c>
      <c r="D1702" s="22" t="s">
        <v>116</v>
      </c>
      <c r="E1702" s="22">
        <v>250</v>
      </c>
      <c r="F1702" s="22" t="s">
        <v>6</v>
      </c>
      <c r="G1702" s="22" t="s">
        <v>105</v>
      </c>
    </row>
    <row r="1703" spans="3:7">
      <c r="C1703" s="137">
        <v>44030</v>
      </c>
      <c r="D1703" s="22" t="s">
        <v>116</v>
      </c>
      <c r="E1703" s="22">
        <v>6</v>
      </c>
      <c r="F1703" s="22" t="s">
        <v>110</v>
      </c>
      <c r="G1703" s="22" t="s">
        <v>106</v>
      </c>
    </row>
    <row r="1704" spans="3:7">
      <c r="C1704" s="137">
        <v>44549</v>
      </c>
      <c r="D1704" s="22" t="s">
        <v>107</v>
      </c>
      <c r="E1704" s="22">
        <v>375</v>
      </c>
      <c r="F1704" s="22" t="s">
        <v>6</v>
      </c>
      <c r="G1704" s="22" t="s">
        <v>113</v>
      </c>
    </row>
    <row r="1705" spans="3:7">
      <c r="C1705" s="137">
        <v>44280</v>
      </c>
      <c r="D1705" s="22" t="s">
        <v>119</v>
      </c>
      <c r="E1705" s="22">
        <v>28</v>
      </c>
      <c r="F1705" s="22" t="s">
        <v>112</v>
      </c>
      <c r="G1705" s="22" t="s">
        <v>111</v>
      </c>
    </row>
    <row r="1706" spans="3:7">
      <c r="C1706" s="137">
        <v>43865</v>
      </c>
      <c r="D1706" s="22" t="s">
        <v>119</v>
      </c>
      <c r="E1706" s="22">
        <v>3</v>
      </c>
      <c r="F1706" s="22" t="s">
        <v>9</v>
      </c>
      <c r="G1706" s="22" t="s">
        <v>113</v>
      </c>
    </row>
    <row r="1707" spans="3:7">
      <c r="C1707" s="137">
        <v>44614</v>
      </c>
      <c r="D1707" s="22" t="s">
        <v>107</v>
      </c>
      <c r="E1707" s="22">
        <v>28</v>
      </c>
      <c r="F1707" s="22" t="s">
        <v>112</v>
      </c>
      <c r="G1707" s="22" t="s">
        <v>106</v>
      </c>
    </row>
    <row r="1708" spans="3:7">
      <c r="C1708" s="137">
        <v>44379</v>
      </c>
      <c r="D1708" s="22" t="s">
        <v>119</v>
      </c>
      <c r="E1708" s="22">
        <v>500</v>
      </c>
      <c r="F1708" s="22" t="s">
        <v>110</v>
      </c>
      <c r="G1708" s="22" t="s">
        <v>108</v>
      </c>
    </row>
    <row r="1709" spans="3:7">
      <c r="C1709" s="137">
        <v>44507</v>
      </c>
      <c r="D1709" s="22" t="s">
        <v>118</v>
      </c>
      <c r="E1709" s="22">
        <v>8</v>
      </c>
      <c r="F1709" s="22" t="s">
        <v>114</v>
      </c>
      <c r="G1709" s="22" t="s">
        <v>105</v>
      </c>
    </row>
    <row r="1710" spans="3:7">
      <c r="C1710" s="137">
        <v>44525</v>
      </c>
      <c r="D1710" s="22" t="s">
        <v>117</v>
      </c>
      <c r="E1710" s="22">
        <v>1</v>
      </c>
      <c r="F1710" s="22" t="s">
        <v>112</v>
      </c>
      <c r="G1710" s="22" t="s">
        <v>111</v>
      </c>
    </row>
    <row r="1711" spans="3:7">
      <c r="C1711" s="137">
        <v>44015</v>
      </c>
      <c r="D1711" s="22" t="s">
        <v>117</v>
      </c>
      <c r="E1711" s="22">
        <v>18</v>
      </c>
      <c r="F1711" s="22" t="s">
        <v>9</v>
      </c>
      <c r="G1711" s="22" t="s">
        <v>113</v>
      </c>
    </row>
    <row r="1712" spans="3:7">
      <c r="C1712" s="137">
        <v>44872</v>
      </c>
      <c r="D1712" s="22" t="s">
        <v>117</v>
      </c>
      <c r="E1712" s="22">
        <v>2</v>
      </c>
      <c r="F1712" s="22" t="s">
        <v>6</v>
      </c>
      <c r="G1712" s="22" t="s">
        <v>106</v>
      </c>
    </row>
    <row r="1713" spans="3:7">
      <c r="C1713" s="137">
        <v>44902</v>
      </c>
      <c r="D1713" s="22" t="s">
        <v>117</v>
      </c>
      <c r="E1713" s="22">
        <v>550</v>
      </c>
      <c r="F1713" s="22" t="s">
        <v>6</v>
      </c>
      <c r="G1713" s="22" t="s">
        <v>109</v>
      </c>
    </row>
    <row r="1714" spans="3:7">
      <c r="C1714" s="137">
        <v>44332</v>
      </c>
      <c r="D1714" s="22" t="s">
        <v>119</v>
      </c>
      <c r="E1714" s="22">
        <v>4</v>
      </c>
      <c r="F1714" s="22" t="s">
        <v>112</v>
      </c>
      <c r="G1714" s="22" t="s">
        <v>113</v>
      </c>
    </row>
    <row r="1715" spans="3:7">
      <c r="C1715" s="137">
        <v>44282</v>
      </c>
      <c r="D1715" s="22" t="s">
        <v>119</v>
      </c>
      <c r="E1715" s="22">
        <v>36</v>
      </c>
      <c r="F1715" s="22" t="s">
        <v>112</v>
      </c>
      <c r="G1715" s="22" t="s">
        <v>111</v>
      </c>
    </row>
    <row r="1716" spans="3:7">
      <c r="C1716" s="137">
        <v>44708</v>
      </c>
      <c r="D1716" s="22" t="s">
        <v>107</v>
      </c>
      <c r="E1716" s="22">
        <v>200</v>
      </c>
      <c r="F1716" s="22" t="s">
        <v>6</v>
      </c>
      <c r="G1716" s="22" t="s">
        <v>106</v>
      </c>
    </row>
    <row r="1717" spans="3:7">
      <c r="C1717" s="137">
        <v>44098</v>
      </c>
      <c r="D1717" s="22" t="s">
        <v>119</v>
      </c>
      <c r="E1717" s="22">
        <v>5</v>
      </c>
      <c r="F1717" s="22" t="s">
        <v>112</v>
      </c>
      <c r="G1717" s="22" t="s">
        <v>113</v>
      </c>
    </row>
    <row r="1718" spans="3:7">
      <c r="C1718" s="137">
        <v>44784</v>
      </c>
      <c r="D1718" s="22" t="s">
        <v>107</v>
      </c>
      <c r="E1718" s="22">
        <v>33</v>
      </c>
      <c r="F1718" s="22" t="s">
        <v>110</v>
      </c>
      <c r="G1718" s="22" t="s">
        <v>113</v>
      </c>
    </row>
    <row r="1719" spans="3:7">
      <c r="C1719" s="137">
        <v>44797</v>
      </c>
      <c r="D1719" s="22" t="s">
        <v>119</v>
      </c>
      <c r="E1719" s="22">
        <v>36</v>
      </c>
      <c r="F1719" s="22" t="s">
        <v>6</v>
      </c>
      <c r="G1719" s="22" t="s">
        <v>113</v>
      </c>
    </row>
    <row r="1720" spans="3:7">
      <c r="C1720" s="137">
        <v>44054</v>
      </c>
      <c r="D1720" s="22" t="s">
        <v>116</v>
      </c>
      <c r="E1720" s="22">
        <v>225</v>
      </c>
      <c r="F1720" s="22" t="s">
        <v>110</v>
      </c>
      <c r="G1720" s="22" t="s">
        <v>109</v>
      </c>
    </row>
    <row r="1721" spans="3:7">
      <c r="C1721" s="137">
        <v>43919</v>
      </c>
      <c r="D1721" s="22" t="s">
        <v>118</v>
      </c>
      <c r="E1721" s="22">
        <v>3</v>
      </c>
      <c r="F1721" s="22" t="s">
        <v>6</v>
      </c>
      <c r="G1721" s="22" t="s">
        <v>109</v>
      </c>
    </row>
    <row r="1722" spans="3:7">
      <c r="C1722" s="137">
        <v>44234</v>
      </c>
      <c r="D1722" s="22" t="s">
        <v>117</v>
      </c>
      <c r="E1722" s="22">
        <v>8</v>
      </c>
      <c r="F1722" s="22" t="s">
        <v>112</v>
      </c>
      <c r="G1722" s="22" t="s">
        <v>113</v>
      </c>
    </row>
    <row r="1723" spans="3:7">
      <c r="C1723" s="137">
        <v>43914</v>
      </c>
      <c r="D1723" s="22" t="s">
        <v>116</v>
      </c>
      <c r="E1723" s="22">
        <v>8</v>
      </c>
      <c r="F1723" s="22" t="s">
        <v>114</v>
      </c>
      <c r="G1723" s="22" t="s">
        <v>109</v>
      </c>
    </row>
    <row r="1724" spans="3:7">
      <c r="C1724" s="137">
        <v>44164</v>
      </c>
      <c r="D1724" s="22" t="s">
        <v>117</v>
      </c>
      <c r="E1724" s="22">
        <v>22</v>
      </c>
      <c r="F1724" s="22" t="s">
        <v>114</v>
      </c>
      <c r="G1724" s="22" t="s">
        <v>113</v>
      </c>
    </row>
    <row r="1725" spans="3:7">
      <c r="C1725" s="137">
        <v>44012</v>
      </c>
      <c r="D1725" s="22" t="s">
        <v>107</v>
      </c>
      <c r="E1725" s="22">
        <v>500</v>
      </c>
      <c r="F1725" s="22" t="s">
        <v>112</v>
      </c>
      <c r="G1725" s="22" t="s">
        <v>108</v>
      </c>
    </row>
    <row r="1726" spans="3:7">
      <c r="C1726" s="137">
        <v>44761</v>
      </c>
      <c r="D1726" s="22" t="s">
        <v>119</v>
      </c>
      <c r="E1726" s="22">
        <v>22</v>
      </c>
      <c r="F1726" s="22" t="s">
        <v>6</v>
      </c>
      <c r="G1726" s="22" t="s">
        <v>113</v>
      </c>
    </row>
    <row r="1727" spans="3:7">
      <c r="C1727" s="137">
        <v>43994</v>
      </c>
      <c r="D1727" s="22" t="s">
        <v>116</v>
      </c>
      <c r="E1727" s="22">
        <v>500</v>
      </c>
      <c r="F1727" s="22" t="s">
        <v>114</v>
      </c>
      <c r="G1727" s="22" t="s">
        <v>108</v>
      </c>
    </row>
    <row r="1728" spans="3:7">
      <c r="C1728" s="137">
        <v>44481</v>
      </c>
      <c r="D1728" s="22" t="s">
        <v>117</v>
      </c>
      <c r="E1728" s="22">
        <v>29</v>
      </c>
      <c r="F1728" s="22" t="s">
        <v>6</v>
      </c>
      <c r="G1728" s="22" t="s">
        <v>111</v>
      </c>
    </row>
    <row r="1729" spans="3:7">
      <c r="C1729" s="137">
        <v>43902</v>
      </c>
      <c r="D1729" s="22" t="s">
        <v>107</v>
      </c>
      <c r="E1729" s="22">
        <v>150</v>
      </c>
      <c r="F1729" s="22" t="s">
        <v>112</v>
      </c>
      <c r="G1729" s="22" t="s">
        <v>105</v>
      </c>
    </row>
    <row r="1730" spans="3:7">
      <c r="C1730" s="137">
        <v>44347</v>
      </c>
      <c r="D1730" s="22" t="s">
        <v>119</v>
      </c>
      <c r="E1730" s="22">
        <v>375</v>
      </c>
      <c r="F1730" s="22" t="s">
        <v>6</v>
      </c>
      <c r="G1730" s="22" t="s">
        <v>106</v>
      </c>
    </row>
    <row r="1731" spans="3:7">
      <c r="C1731" s="137">
        <v>44736</v>
      </c>
      <c r="D1731" s="22" t="s">
        <v>119</v>
      </c>
      <c r="E1731" s="22">
        <v>175</v>
      </c>
      <c r="F1731" s="22" t="s">
        <v>112</v>
      </c>
      <c r="G1731" s="22" t="s">
        <v>106</v>
      </c>
    </row>
    <row r="1732" spans="3:7">
      <c r="C1732" s="137">
        <v>44089</v>
      </c>
      <c r="D1732" s="22" t="s">
        <v>118</v>
      </c>
      <c r="E1732" s="22">
        <v>275</v>
      </c>
      <c r="F1732" s="22" t="s">
        <v>9</v>
      </c>
      <c r="G1732" s="22" t="s">
        <v>113</v>
      </c>
    </row>
    <row r="1733" spans="3:7">
      <c r="C1733" s="137">
        <v>43860</v>
      </c>
      <c r="D1733" s="22" t="s">
        <v>118</v>
      </c>
      <c r="E1733" s="22">
        <v>5</v>
      </c>
      <c r="F1733" s="22" t="s">
        <v>110</v>
      </c>
      <c r="G1733" s="22" t="s">
        <v>111</v>
      </c>
    </row>
    <row r="1734" spans="3:7">
      <c r="C1734" s="137">
        <v>44385</v>
      </c>
      <c r="D1734" s="22" t="s">
        <v>119</v>
      </c>
      <c r="E1734" s="22">
        <v>6</v>
      </c>
      <c r="F1734" s="22" t="s">
        <v>9</v>
      </c>
      <c r="G1734" s="22" t="s">
        <v>106</v>
      </c>
    </row>
    <row r="1735" spans="3:7">
      <c r="C1735" s="137">
        <v>43873</v>
      </c>
      <c r="D1735" s="22" t="s">
        <v>119</v>
      </c>
      <c r="E1735" s="22">
        <v>17</v>
      </c>
      <c r="F1735" s="22" t="s">
        <v>9</v>
      </c>
      <c r="G1735" s="22" t="s">
        <v>113</v>
      </c>
    </row>
    <row r="1736" spans="3:7">
      <c r="C1736" s="137">
        <v>43929</v>
      </c>
      <c r="D1736" s="22" t="s">
        <v>116</v>
      </c>
      <c r="E1736" s="22">
        <v>39</v>
      </c>
      <c r="F1736" s="22" t="s">
        <v>110</v>
      </c>
      <c r="G1736" s="22" t="s">
        <v>113</v>
      </c>
    </row>
    <row r="1737" spans="3:7">
      <c r="C1737" s="137">
        <v>43859</v>
      </c>
      <c r="D1737" s="22" t="s">
        <v>119</v>
      </c>
      <c r="E1737" s="22">
        <v>23</v>
      </c>
      <c r="F1737" s="22" t="s">
        <v>9</v>
      </c>
      <c r="G1737" s="22" t="s">
        <v>113</v>
      </c>
    </row>
    <row r="1738" spans="3:7">
      <c r="C1738" s="137">
        <v>43835</v>
      </c>
      <c r="D1738" s="22" t="s">
        <v>119</v>
      </c>
      <c r="E1738" s="22">
        <v>28</v>
      </c>
      <c r="F1738" s="22" t="s">
        <v>6</v>
      </c>
      <c r="G1738" s="22" t="s">
        <v>115</v>
      </c>
    </row>
    <row r="1739" spans="3:7">
      <c r="C1739" s="137">
        <v>44895</v>
      </c>
      <c r="D1739" s="22" t="s">
        <v>116</v>
      </c>
      <c r="E1739" s="22">
        <v>42</v>
      </c>
      <c r="F1739" s="22" t="s">
        <v>6</v>
      </c>
      <c r="G1739" s="22" t="s">
        <v>106</v>
      </c>
    </row>
    <row r="1740" spans="3:7">
      <c r="C1740" s="137">
        <v>44401</v>
      </c>
      <c r="D1740" s="22" t="s">
        <v>107</v>
      </c>
      <c r="E1740" s="22">
        <v>400</v>
      </c>
      <c r="F1740" s="22" t="s">
        <v>112</v>
      </c>
      <c r="G1740" s="22" t="s">
        <v>105</v>
      </c>
    </row>
    <row r="1741" spans="3:7">
      <c r="C1741" s="137">
        <v>44793</v>
      </c>
      <c r="D1741" s="22" t="s">
        <v>119</v>
      </c>
      <c r="E1741" s="22">
        <v>15</v>
      </c>
      <c r="F1741" s="22" t="s">
        <v>6</v>
      </c>
      <c r="G1741" s="22" t="s">
        <v>105</v>
      </c>
    </row>
    <row r="1742" spans="3:7">
      <c r="C1742" s="137">
        <v>44314</v>
      </c>
      <c r="D1742" s="22" t="s">
        <v>117</v>
      </c>
      <c r="E1742" s="22">
        <v>13</v>
      </c>
      <c r="F1742" s="22" t="s">
        <v>6</v>
      </c>
      <c r="G1742" s="22" t="s">
        <v>109</v>
      </c>
    </row>
    <row r="1743" spans="3:7">
      <c r="C1743" s="137">
        <v>44926</v>
      </c>
      <c r="D1743" s="22" t="s">
        <v>117</v>
      </c>
      <c r="E1743" s="22">
        <v>200</v>
      </c>
      <c r="F1743" s="22" t="s">
        <v>9</v>
      </c>
      <c r="G1743" s="22" t="s">
        <v>109</v>
      </c>
    </row>
    <row r="1744" spans="3:7">
      <c r="C1744" s="137">
        <v>44111</v>
      </c>
      <c r="D1744" s="22" t="s">
        <v>117</v>
      </c>
      <c r="E1744" s="22">
        <v>21</v>
      </c>
      <c r="F1744" s="22" t="s">
        <v>9</v>
      </c>
      <c r="G1744" s="22" t="s">
        <v>111</v>
      </c>
    </row>
    <row r="1745" spans="3:7">
      <c r="C1745" s="137">
        <v>43969</v>
      </c>
      <c r="D1745" s="22" t="s">
        <v>119</v>
      </c>
      <c r="E1745" s="22">
        <v>525</v>
      </c>
      <c r="F1745" s="22" t="s">
        <v>110</v>
      </c>
      <c r="G1745" s="22" t="s">
        <v>109</v>
      </c>
    </row>
    <row r="1746" spans="3:7">
      <c r="C1746" s="137">
        <v>44373</v>
      </c>
      <c r="D1746" s="22" t="s">
        <v>119</v>
      </c>
      <c r="E1746" s="22">
        <v>46</v>
      </c>
      <c r="F1746" s="22" t="s">
        <v>110</v>
      </c>
      <c r="G1746" s="22" t="s">
        <v>115</v>
      </c>
    </row>
    <row r="1747" spans="3:7">
      <c r="C1747" s="137">
        <v>44157</v>
      </c>
      <c r="D1747" s="22" t="s">
        <v>117</v>
      </c>
      <c r="E1747" s="22">
        <v>5</v>
      </c>
      <c r="F1747" s="22" t="s">
        <v>114</v>
      </c>
      <c r="G1747" s="22" t="s">
        <v>109</v>
      </c>
    </row>
    <row r="1748" spans="3:7">
      <c r="C1748" s="137">
        <v>44477</v>
      </c>
      <c r="D1748" s="22" t="s">
        <v>117</v>
      </c>
      <c r="E1748" s="22">
        <v>450</v>
      </c>
      <c r="F1748" s="22" t="s">
        <v>114</v>
      </c>
      <c r="G1748" s="22" t="s">
        <v>109</v>
      </c>
    </row>
    <row r="1749" spans="3:7">
      <c r="C1749" s="137">
        <v>44537</v>
      </c>
      <c r="D1749" s="22" t="s">
        <v>119</v>
      </c>
      <c r="E1749" s="22">
        <v>475</v>
      </c>
      <c r="F1749" s="22" t="s">
        <v>9</v>
      </c>
      <c r="G1749" s="22" t="s">
        <v>113</v>
      </c>
    </row>
    <row r="1750" spans="3:7">
      <c r="C1750" s="137">
        <v>44156</v>
      </c>
      <c r="D1750" s="22" t="s">
        <v>107</v>
      </c>
      <c r="E1750" s="22">
        <v>400</v>
      </c>
      <c r="F1750" s="22" t="s">
        <v>110</v>
      </c>
      <c r="G1750" s="22" t="s">
        <v>113</v>
      </c>
    </row>
    <row r="1751" spans="3:7">
      <c r="C1751" s="137">
        <v>44203</v>
      </c>
      <c r="D1751" s="22" t="s">
        <v>116</v>
      </c>
      <c r="E1751" s="22">
        <v>8</v>
      </c>
      <c r="F1751" s="22" t="s">
        <v>6</v>
      </c>
      <c r="G1751" s="22" t="s">
        <v>115</v>
      </c>
    </row>
    <row r="1752" spans="3:7">
      <c r="C1752" s="137">
        <v>44696</v>
      </c>
      <c r="D1752" s="22" t="s">
        <v>116</v>
      </c>
      <c r="E1752" s="22">
        <v>39</v>
      </c>
      <c r="F1752" s="22" t="s">
        <v>112</v>
      </c>
      <c r="G1752" s="22" t="s">
        <v>108</v>
      </c>
    </row>
    <row r="1753" spans="3:7">
      <c r="C1753" s="137">
        <v>44141</v>
      </c>
      <c r="D1753" s="22" t="s">
        <v>116</v>
      </c>
      <c r="E1753" s="22">
        <v>5</v>
      </c>
      <c r="F1753" s="22" t="s">
        <v>110</v>
      </c>
      <c r="G1753" s="22" t="s">
        <v>113</v>
      </c>
    </row>
    <row r="1754" spans="3:7">
      <c r="C1754" s="137">
        <v>43881</v>
      </c>
      <c r="D1754" s="22" t="s">
        <v>116</v>
      </c>
      <c r="E1754" s="22">
        <v>375</v>
      </c>
      <c r="F1754" s="22" t="s">
        <v>112</v>
      </c>
      <c r="G1754" s="22" t="s">
        <v>109</v>
      </c>
    </row>
    <row r="1755" spans="3:7">
      <c r="C1755" s="137">
        <v>44286</v>
      </c>
      <c r="D1755" s="22" t="s">
        <v>119</v>
      </c>
      <c r="E1755" s="22">
        <v>400</v>
      </c>
      <c r="F1755" s="22" t="s">
        <v>112</v>
      </c>
      <c r="G1755" s="22" t="s">
        <v>109</v>
      </c>
    </row>
    <row r="1756" spans="3:7">
      <c r="C1756" s="137">
        <v>44546</v>
      </c>
      <c r="D1756" s="22" t="s">
        <v>116</v>
      </c>
      <c r="E1756" s="22">
        <v>44</v>
      </c>
      <c r="F1756" s="22" t="s">
        <v>112</v>
      </c>
      <c r="G1756" s="22" t="s">
        <v>113</v>
      </c>
    </row>
    <row r="1757" spans="3:7">
      <c r="C1757" s="137">
        <v>44838</v>
      </c>
      <c r="D1757" s="22" t="s">
        <v>119</v>
      </c>
      <c r="E1757" s="22">
        <v>16</v>
      </c>
      <c r="F1757" s="22" t="s">
        <v>114</v>
      </c>
      <c r="G1757" s="22" t="s">
        <v>109</v>
      </c>
    </row>
    <row r="1758" spans="3:7">
      <c r="C1758" s="137">
        <v>44789</v>
      </c>
      <c r="D1758" s="22" t="s">
        <v>118</v>
      </c>
      <c r="E1758" s="22">
        <v>50</v>
      </c>
      <c r="F1758" s="22" t="s">
        <v>110</v>
      </c>
      <c r="G1758" s="22" t="s">
        <v>111</v>
      </c>
    </row>
    <row r="1759" spans="3:7">
      <c r="C1759" s="137">
        <v>44339</v>
      </c>
      <c r="D1759" s="22" t="s">
        <v>117</v>
      </c>
      <c r="E1759" s="22">
        <v>350</v>
      </c>
      <c r="F1759" s="22" t="s">
        <v>110</v>
      </c>
      <c r="G1759" s="22" t="s">
        <v>108</v>
      </c>
    </row>
    <row r="1760" spans="3:7">
      <c r="C1760" s="137">
        <v>44119</v>
      </c>
      <c r="D1760" s="22" t="s">
        <v>119</v>
      </c>
      <c r="E1760" s="22">
        <v>37</v>
      </c>
      <c r="F1760" s="22" t="s">
        <v>6</v>
      </c>
      <c r="G1760" s="22" t="s">
        <v>113</v>
      </c>
    </row>
    <row r="1761" spans="3:7">
      <c r="C1761" s="137">
        <v>44808</v>
      </c>
      <c r="D1761" s="22" t="s">
        <v>117</v>
      </c>
      <c r="E1761" s="22">
        <v>325</v>
      </c>
      <c r="F1761" s="22" t="s">
        <v>112</v>
      </c>
      <c r="G1761" s="22" t="s">
        <v>109</v>
      </c>
    </row>
    <row r="1762" spans="3:7">
      <c r="C1762" s="137">
        <v>44047</v>
      </c>
      <c r="D1762" s="22" t="s">
        <v>119</v>
      </c>
      <c r="E1762" s="22">
        <v>3</v>
      </c>
      <c r="F1762" s="22" t="s">
        <v>112</v>
      </c>
      <c r="G1762" s="22" t="s">
        <v>115</v>
      </c>
    </row>
    <row r="1763" spans="3:7">
      <c r="C1763" s="137">
        <v>44565</v>
      </c>
      <c r="D1763" s="22" t="s">
        <v>119</v>
      </c>
      <c r="E1763" s="22">
        <v>2</v>
      </c>
      <c r="F1763" s="22" t="s">
        <v>6</v>
      </c>
      <c r="G1763" s="22" t="s">
        <v>108</v>
      </c>
    </row>
    <row r="1764" spans="3:7">
      <c r="C1764" s="137">
        <v>44751</v>
      </c>
      <c r="D1764" s="22" t="s">
        <v>119</v>
      </c>
      <c r="E1764" s="22">
        <v>325</v>
      </c>
      <c r="F1764" s="22" t="s">
        <v>6</v>
      </c>
      <c r="G1764" s="22" t="s">
        <v>113</v>
      </c>
    </row>
    <row r="1765" spans="3:7">
      <c r="C1765" s="137">
        <v>44110</v>
      </c>
      <c r="D1765" s="22" t="s">
        <v>119</v>
      </c>
      <c r="E1765" s="22">
        <v>550</v>
      </c>
      <c r="F1765" s="22" t="s">
        <v>6</v>
      </c>
      <c r="G1765" s="22" t="s">
        <v>113</v>
      </c>
    </row>
    <row r="1766" spans="3:7">
      <c r="C1766" s="137">
        <v>44271</v>
      </c>
      <c r="D1766" s="22" t="s">
        <v>119</v>
      </c>
      <c r="E1766" s="22">
        <v>425</v>
      </c>
      <c r="F1766" s="22" t="s">
        <v>9</v>
      </c>
      <c r="G1766" s="22" t="s">
        <v>111</v>
      </c>
    </row>
    <row r="1767" spans="3:7">
      <c r="C1767" s="137">
        <v>43863</v>
      </c>
      <c r="D1767" s="22" t="s">
        <v>116</v>
      </c>
      <c r="E1767" s="22">
        <v>7</v>
      </c>
      <c r="F1767" s="22" t="s">
        <v>110</v>
      </c>
      <c r="G1767" s="22" t="s">
        <v>115</v>
      </c>
    </row>
    <row r="1768" spans="3:7">
      <c r="C1768" s="137">
        <v>44455</v>
      </c>
      <c r="D1768" s="22" t="s">
        <v>117</v>
      </c>
      <c r="E1768" s="22">
        <v>9</v>
      </c>
      <c r="F1768" s="22" t="s">
        <v>6</v>
      </c>
      <c r="G1768" s="22" t="s">
        <v>115</v>
      </c>
    </row>
    <row r="1769" spans="3:7">
      <c r="C1769" s="137">
        <v>44243</v>
      </c>
      <c r="D1769" s="22" t="s">
        <v>117</v>
      </c>
      <c r="E1769" s="22">
        <v>3</v>
      </c>
      <c r="F1769" s="22" t="s">
        <v>112</v>
      </c>
      <c r="G1769" s="22" t="s">
        <v>113</v>
      </c>
    </row>
    <row r="1770" spans="3:7">
      <c r="C1770" s="137">
        <v>43843</v>
      </c>
      <c r="D1770" s="22" t="s">
        <v>118</v>
      </c>
      <c r="E1770" s="22">
        <v>10</v>
      </c>
      <c r="F1770" s="22" t="s">
        <v>114</v>
      </c>
      <c r="G1770" s="22" t="s">
        <v>109</v>
      </c>
    </row>
    <row r="1771" spans="3:7">
      <c r="C1771" s="137">
        <v>44636</v>
      </c>
      <c r="D1771" s="22" t="s">
        <v>117</v>
      </c>
      <c r="E1771" s="22">
        <v>49</v>
      </c>
      <c r="F1771" s="22" t="s">
        <v>6</v>
      </c>
      <c r="G1771" s="22" t="s">
        <v>108</v>
      </c>
    </row>
    <row r="1772" spans="3:7">
      <c r="C1772" s="137">
        <v>44311</v>
      </c>
      <c r="D1772" s="22" t="s">
        <v>118</v>
      </c>
      <c r="E1772" s="22">
        <v>5</v>
      </c>
      <c r="F1772" s="22" t="s">
        <v>6</v>
      </c>
      <c r="G1772" s="22" t="s">
        <v>105</v>
      </c>
    </row>
    <row r="1773" spans="3:7">
      <c r="C1773" s="137">
        <v>44889</v>
      </c>
      <c r="D1773" s="22" t="s">
        <v>116</v>
      </c>
      <c r="E1773" s="22">
        <v>275</v>
      </c>
      <c r="F1773" s="22" t="s">
        <v>6</v>
      </c>
      <c r="G1773" s="22" t="s">
        <v>115</v>
      </c>
    </row>
    <row r="1774" spans="3:7">
      <c r="C1774" s="137">
        <v>44060</v>
      </c>
      <c r="D1774" s="22" t="s">
        <v>119</v>
      </c>
      <c r="E1774" s="22">
        <v>2</v>
      </c>
      <c r="F1774" s="22" t="s">
        <v>6</v>
      </c>
      <c r="G1774" s="22" t="s">
        <v>106</v>
      </c>
    </row>
    <row r="1775" spans="3:7">
      <c r="C1775" s="137">
        <v>44337</v>
      </c>
      <c r="D1775" s="22" t="s">
        <v>118</v>
      </c>
      <c r="E1775" s="22">
        <v>300</v>
      </c>
      <c r="F1775" s="22" t="s">
        <v>6</v>
      </c>
      <c r="G1775" s="22" t="s">
        <v>115</v>
      </c>
    </row>
    <row r="1776" spans="3:7">
      <c r="C1776" s="137">
        <v>44814</v>
      </c>
      <c r="D1776" s="22" t="s">
        <v>119</v>
      </c>
      <c r="E1776" s="22">
        <v>5</v>
      </c>
      <c r="F1776" s="22" t="s">
        <v>6</v>
      </c>
      <c r="G1776" s="22" t="s">
        <v>109</v>
      </c>
    </row>
    <row r="1777" spans="3:7">
      <c r="C1777" s="137">
        <v>44097</v>
      </c>
      <c r="D1777" s="22" t="s">
        <v>107</v>
      </c>
      <c r="E1777" s="22">
        <v>5</v>
      </c>
      <c r="F1777" s="22" t="s">
        <v>6</v>
      </c>
      <c r="G1777" s="22" t="s">
        <v>111</v>
      </c>
    </row>
    <row r="1778" spans="3:7">
      <c r="C1778" s="137">
        <v>44911</v>
      </c>
      <c r="D1778" s="22" t="s">
        <v>119</v>
      </c>
      <c r="E1778" s="22">
        <v>39</v>
      </c>
      <c r="F1778" s="22" t="s">
        <v>114</v>
      </c>
      <c r="G1778" s="22" t="s">
        <v>113</v>
      </c>
    </row>
    <row r="1779" spans="3:7">
      <c r="C1779" s="137">
        <v>44316</v>
      </c>
      <c r="D1779" s="22" t="s">
        <v>116</v>
      </c>
      <c r="E1779" s="22">
        <v>50</v>
      </c>
      <c r="F1779" s="22" t="s">
        <v>6</v>
      </c>
      <c r="G1779" s="22" t="s">
        <v>113</v>
      </c>
    </row>
    <row r="1780" spans="3:7">
      <c r="C1780" s="137">
        <v>44632</v>
      </c>
      <c r="D1780" s="22" t="s">
        <v>117</v>
      </c>
      <c r="E1780" s="22">
        <v>3</v>
      </c>
      <c r="F1780" s="22" t="s">
        <v>114</v>
      </c>
      <c r="G1780" s="22" t="s">
        <v>105</v>
      </c>
    </row>
    <row r="1781" spans="3:7">
      <c r="C1781" s="137">
        <v>44541</v>
      </c>
      <c r="D1781" s="22" t="s">
        <v>119</v>
      </c>
      <c r="E1781" s="22">
        <v>31</v>
      </c>
      <c r="F1781" s="22" t="s">
        <v>9</v>
      </c>
      <c r="G1781" s="22" t="s">
        <v>106</v>
      </c>
    </row>
    <row r="1782" spans="3:7">
      <c r="C1782" s="137">
        <v>44027</v>
      </c>
      <c r="D1782" s="22" t="s">
        <v>119</v>
      </c>
      <c r="E1782" s="22">
        <v>43</v>
      </c>
      <c r="F1782" s="22" t="s">
        <v>9</v>
      </c>
      <c r="G1782" s="22" t="s">
        <v>108</v>
      </c>
    </row>
    <row r="1783" spans="3:7">
      <c r="C1783" s="137">
        <v>44647</v>
      </c>
      <c r="D1783" s="22" t="s">
        <v>118</v>
      </c>
      <c r="E1783" s="22">
        <v>400</v>
      </c>
      <c r="F1783" s="22" t="s">
        <v>9</v>
      </c>
      <c r="G1783" s="22" t="s">
        <v>115</v>
      </c>
    </row>
    <row r="1784" spans="3:7">
      <c r="C1784" s="137">
        <v>44730</v>
      </c>
      <c r="D1784" s="22" t="s">
        <v>116</v>
      </c>
      <c r="E1784" s="22">
        <v>350</v>
      </c>
      <c r="F1784" s="22" t="s">
        <v>112</v>
      </c>
      <c r="G1784" s="22" t="s">
        <v>115</v>
      </c>
    </row>
    <row r="1785" spans="3:7">
      <c r="C1785" s="137">
        <v>43856</v>
      </c>
      <c r="D1785" s="22" t="s">
        <v>117</v>
      </c>
      <c r="E1785" s="22">
        <v>30</v>
      </c>
      <c r="F1785" s="22" t="s">
        <v>110</v>
      </c>
      <c r="G1785" s="22" t="s">
        <v>106</v>
      </c>
    </row>
    <row r="1786" spans="3:7">
      <c r="C1786" s="137">
        <v>44782</v>
      </c>
      <c r="D1786" s="22" t="s">
        <v>116</v>
      </c>
      <c r="E1786" s="22">
        <v>3</v>
      </c>
      <c r="F1786" s="22" t="s">
        <v>6</v>
      </c>
      <c r="G1786" s="22" t="s">
        <v>113</v>
      </c>
    </row>
    <row r="1787" spans="3:7">
      <c r="C1787" s="137">
        <v>44069</v>
      </c>
      <c r="D1787" s="22" t="s">
        <v>119</v>
      </c>
      <c r="E1787" s="22">
        <v>11</v>
      </c>
      <c r="F1787" s="22" t="s">
        <v>112</v>
      </c>
      <c r="G1787" s="22" t="s">
        <v>105</v>
      </c>
    </row>
    <row r="1788" spans="3:7">
      <c r="C1788" s="137">
        <v>44675</v>
      </c>
      <c r="D1788" s="22" t="s">
        <v>118</v>
      </c>
      <c r="E1788" s="22">
        <v>150</v>
      </c>
      <c r="F1788" s="22" t="s">
        <v>114</v>
      </c>
      <c r="G1788" s="22" t="s">
        <v>109</v>
      </c>
    </row>
    <row r="1789" spans="3:7">
      <c r="C1789" s="137">
        <v>44410</v>
      </c>
      <c r="D1789" s="22" t="s">
        <v>119</v>
      </c>
      <c r="E1789" s="22">
        <v>26</v>
      </c>
      <c r="F1789" s="22" t="s">
        <v>9</v>
      </c>
      <c r="G1789" s="22" t="s">
        <v>115</v>
      </c>
    </row>
    <row r="1790" spans="3:7">
      <c r="C1790" s="137">
        <v>44742</v>
      </c>
      <c r="D1790" s="22" t="s">
        <v>119</v>
      </c>
      <c r="E1790" s="22">
        <v>4</v>
      </c>
      <c r="F1790" s="22" t="s">
        <v>112</v>
      </c>
      <c r="G1790" s="22" t="s">
        <v>111</v>
      </c>
    </row>
    <row r="1791" spans="3:7">
      <c r="C1791" s="137">
        <v>44050</v>
      </c>
      <c r="D1791" s="22" t="s">
        <v>116</v>
      </c>
      <c r="E1791" s="22">
        <v>29</v>
      </c>
      <c r="F1791" s="22" t="s">
        <v>114</v>
      </c>
      <c r="G1791" s="22" t="s">
        <v>108</v>
      </c>
    </row>
    <row r="1792" spans="3:7">
      <c r="C1792" s="137">
        <v>44673</v>
      </c>
      <c r="D1792" s="22" t="s">
        <v>117</v>
      </c>
      <c r="E1792" s="22">
        <v>37</v>
      </c>
      <c r="F1792" s="22" t="s">
        <v>6</v>
      </c>
      <c r="G1792" s="22" t="s">
        <v>113</v>
      </c>
    </row>
    <row r="1793" spans="3:7">
      <c r="C1793" s="137">
        <v>44864</v>
      </c>
      <c r="D1793" s="22" t="s">
        <v>117</v>
      </c>
      <c r="E1793" s="22">
        <v>7</v>
      </c>
      <c r="F1793" s="22" t="s">
        <v>110</v>
      </c>
      <c r="G1793" s="22" t="s">
        <v>105</v>
      </c>
    </row>
    <row r="1794" spans="3:7">
      <c r="C1794" s="137">
        <v>43955</v>
      </c>
      <c r="D1794" s="22" t="s">
        <v>116</v>
      </c>
      <c r="E1794" s="22">
        <v>39</v>
      </c>
      <c r="F1794" s="22" t="s">
        <v>110</v>
      </c>
      <c r="G1794" s="22" t="s">
        <v>105</v>
      </c>
    </row>
    <row r="1795" spans="3:7">
      <c r="C1795" s="137">
        <v>43925</v>
      </c>
      <c r="D1795" s="22" t="s">
        <v>117</v>
      </c>
      <c r="E1795" s="22">
        <v>42</v>
      </c>
      <c r="F1795" s="22" t="s">
        <v>110</v>
      </c>
      <c r="G1795" s="22" t="s">
        <v>105</v>
      </c>
    </row>
    <row r="1796" spans="3:7">
      <c r="C1796" s="137">
        <v>44611</v>
      </c>
      <c r="D1796" s="22" t="s">
        <v>119</v>
      </c>
      <c r="E1796" s="22">
        <v>23</v>
      </c>
      <c r="F1796" s="22" t="s">
        <v>112</v>
      </c>
      <c r="G1796" s="22" t="s">
        <v>105</v>
      </c>
    </row>
    <row r="1797" spans="3:7">
      <c r="C1797" s="137">
        <v>44420</v>
      </c>
      <c r="D1797" s="22" t="s">
        <v>117</v>
      </c>
      <c r="E1797" s="22">
        <v>425</v>
      </c>
      <c r="F1797" s="22" t="s">
        <v>9</v>
      </c>
      <c r="G1797" s="22" t="s">
        <v>108</v>
      </c>
    </row>
    <row r="1798" spans="3:7">
      <c r="C1798" s="137">
        <v>44779</v>
      </c>
      <c r="D1798" s="22" t="s">
        <v>116</v>
      </c>
      <c r="E1798" s="22">
        <v>1</v>
      </c>
      <c r="F1798" s="22" t="s">
        <v>110</v>
      </c>
      <c r="G1798" s="22" t="s">
        <v>105</v>
      </c>
    </row>
    <row r="1799" spans="3:7">
      <c r="C1799" s="137">
        <v>44211</v>
      </c>
      <c r="D1799" s="22" t="s">
        <v>119</v>
      </c>
      <c r="E1799" s="22">
        <v>200</v>
      </c>
      <c r="F1799" s="22" t="s">
        <v>112</v>
      </c>
      <c r="G1799" s="22" t="s">
        <v>106</v>
      </c>
    </row>
    <row r="1800" spans="3:7">
      <c r="C1800" s="137">
        <v>44619</v>
      </c>
      <c r="D1800" s="22" t="s">
        <v>119</v>
      </c>
      <c r="E1800" s="22">
        <v>1</v>
      </c>
      <c r="F1800" s="22" t="s">
        <v>112</v>
      </c>
      <c r="G1800" s="22" t="s">
        <v>108</v>
      </c>
    </row>
    <row r="1801" spans="3:7">
      <c r="C1801" s="137">
        <v>44105</v>
      </c>
      <c r="D1801" s="22" t="s">
        <v>116</v>
      </c>
      <c r="E1801" s="22">
        <v>10</v>
      </c>
      <c r="F1801" s="22" t="s">
        <v>110</v>
      </c>
      <c r="G1801" s="22" t="s">
        <v>108</v>
      </c>
    </row>
    <row r="1802" spans="3:7">
      <c r="C1802" s="137">
        <v>44822</v>
      </c>
      <c r="D1802" s="22" t="s">
        <v>118</v>
      </c>
      <c r="E1802" s="22">
        <v>14</v>
      </c>
      <c r="F1802" s="22" t="s">
        <v>9</v>
      </c>
      <c r="G1802" s="22" t="s">
        <v>108</v>
      </c>
    </row>
    <row r="1803" spans="3:7">
      <c r="C1803" s="137">
        <v>44149</v>
      </c>
      <c r="D1803" s="22" t="s">
        <v>107</v>
      </c>
      <c r="E1803" s="22">
        <v>3</v>
      </c>
      <c r="F1803" s="22" t="s">
        <v>6</v>
      </c>
      <c r="G1803" s="22" t="s">
        <v>113</v>
      </c>
    </row>
    <row r="1804" spans="3:7">
      <c r="C1804" s="137">
        <v>44485</v>
      </c>
      <c r="D1804" s="22" t="s">
        <v>116</v>
      </c>
      <c r="E1804" s="22">
        <v>22</v>
      </c>
      <c r="F1804" s="22" t="s">
        <v>112</v>
      </c>
      <c r="G1804" s="22" t="s">
        <v>109</v>
      </c>
    </row>
    <row r="1805" spans="3:7">
      <c r="C1805" s="137">
        <v>44755</v>
      </c>
      <c r="D1805" s="22" t="s">
        <v>119</v>
      </c>
      <c r="E1805" s="22">
        <v>325</v>
      </c>
      <c r="F1805" s="22" t="s">
        <v>110</v>
      </c>
      <c r="G1805" s="22" t="s">
        <v>105</v>
      </c>
    </row>
    <row r="1806" spans="3:7">
      <c r="C1806" s="137">
        <v>44867</v>
      </c>
      <c r="D1806" s="22" t="s">
        <v>116</v>
      </c>
      <c r="E1806" s="22">
        <v>9</v>
      </c>
      <c r="F1806" s="22" t="s">
        <v>114</v>
      </c>
      <c r="G1806" s="22" t="s">
        <v>113</v>
      </c>
    </row>
    <row r="1807" spans="3:7">
      <c r="C1807" s="137">
        <v>43936</v>
      </c>
      <c r="D1807" s="22" t="s">
        <v>116</v>
      </c>
      <c r="E1807" s="22">
        <v>44</v>
      </c>
      <c r="F1807" s="22" t="s">
        <v>112</v>
      </c>
      <c r="G1807" s="22" t="s">
        <v>109</v>
      </c>
    </row>
    <row r="1808" spans="3:7">
      <c r="C1808" s="137">
        <v>44501</v>
      </c>
      <c r="D1808" s="22" t="s">
        <v>107</v>
      </c>
      <c r="E1808" s="22">
        <v>30</v>
      </c>
      <c r="F1808" s="22" t="s">
        <v>110</v>
      </c>
      <c r="G1808" s="22" t="s">
        <v>105</v>
      </c>
    </row>
    <row r="1809" spans="3:7">
      <c r="C1809" s="137">
        <v>43884</v>
      </c>
      <c r="D1809" s="22" t="s">
        <v>107</v>
      </c>
      <c r="E1809" s="22">
        <v>4</v>
      </c>
      <c r="F1809" s="22" t="s">
        <v>114</v>
      </c>
      <c r="G1809" s="22" t="s">
        <v>106</v>
      </c>
    </row>
    <row r="1810" spans="3:7">
      <c r="C1810" s="137">
        <v>43937</v>
      </c>
      <c r="D1810" s="22" t="s">
        <v>117</v>
      </c>
      <c r="E1810" s="22">
        <v>8</v>
      </c>
      <c r="F1810" s="22" t="s">
        <v>110</v>
      </c>
      <c r="G1810" s="22" t="s">
        <v>105</v>
      </c>
    </row>
    <row r="1811" spans="3:7">
      <c r="C1811" s="137">
        <v>43938</v>
      </c>
      <c r="D1811" s="22" t="s">
        <v>117</v>
      </c>
      <c r="E1811" s="22">
        <v>525</v>
      </c>
      <c r="F1811" s="22" t="s">
        <v>110</v>
      </c>
      <c r="G1811" s="22" t="s">
        <v>108</v>
      </c>
    </row>
    <row r="1812" spans="3:7">
      <c r="C1812" s="137">
        <v>43933</v>
      </c>
      <c r="D1812" s="22" t="s">
        <v>119</v>
      </c>
      <c r="E1812" s="22">
        <v>400</v>
      </c>
      <c r="F1812" s="22" t="s">
        <v>114</v>
      </c>
      <c r="G1812" s="22" t="s">
        <v>113</v>
      </c>
    </row>
    <row r="1813" spans="3:7">
      <c r="C1813" s="137">
        <v>43904</v>
      </c>
      <c r="D1813" s="22" t="s">
        <v>119</v>
      </c>
      <c r="E1813" s="22">
        <v>17</v>
      </c>
      <c r="F1813" s="22" t="s">
        <v>6</v>
      </c>
      <c r="G1813" s="22" t="s">
        <v>108</v>
      </c>
    </row>
    <row r="1814" spans="3:7">
      <c r="C1814" s="137">
        <v>44788</v>
      </c>
      <c r="D1814" s="22" t="s">
        <v>116</v>
      </c>
      <c r="E1814" s="22">
        <v>47</v>
      </c>
      <c r="F1814" s="22" t="s">
        <v>112</v>
      </c>
      <c r="G1814" s="22" t="s">
        <v>106</v>
      </c>
    </row>
    <row r="1815" spans="3:7">
      <c r="C1815" s="137">
        <v>44194</v>
      </c>
      <c r="D1815" s="22" t="s">
        <v>119</v>
      </c>
      <c r="E1815" s="22">
        <v>44</v>
      </c>
      <c r="F1815" s="22" t="s">
        <v>112</v>
      </c>
      <c r="G1815" s="22" t="s">
        <v>111</v>
      </c>
    </row>
    <row r="1816" spans="3:7">
      <c r="C1816" s="137">
        <v>44223</v>
      </c>
      <c r="D1816" s="22" t="s">
        <v>107</v>
      </c>
      <c r="E1816" s="22">
        <v>46</v>
      </c>
      <c r="F1816" s="22" t="s">
        <v>114</v>
      </c>
      <c r="G1816" s="22" t="s">
        <v>115</v>
      </c>
    </row>
    <row r="1817" spans="3:7">
      <c r="C1817" s="137">
        <v>44896</v>
      </c>
      <c r="D1817" s="22" t="s">
        <v>117</v>
      </c>
      <c r="E1817" s="22">
        <v>17</v>
      </c>
      <c r="F1817" s="22" t="s">
        <v>114</v>
      </c>
      <c r="G1817" s="22" t="s">
        <v>108</v>
      </c>
    </row>
    <row r="1818" spans="3:7">
      <c r="C1818" s="137">
        <v>44634</v>
      </c>
      <c r="D1818" s="22" t="s">
        <v>117</v>
      </c>
      <c r="E1818" s="22">
        <v>575</v>
      </c>
      <c r="F1818" s="22" t="s">
        <v>110</v>
      </c>
      <c r="G1818" s="22" t="s">
        <v>108</v>
      </c>
    </row>
    <row r="1819" spans="3:7">
      <c r="C1819" s="137">
        <v>44362</v>
      </c>
      <c r="D1819" s="22" t="s">
        <v>107</v>
      </c>
      <c r="E1819" s="22">
        <v>4</v>
      </c>
      <c r="F1819" s="22" t="s">
        <v>110</v>
      </c>
      <c r="G1819" s="22" t="s">
        <v>111</v>
      </c>
    </row>
    <row r="1820" spans="3:7">
      <c r="C1820" s="137">
        <v>44458</v>
      </c>
      <c r="D1820" s="22" t="s">
        <v>118</v>
      </c>
      <c r="E1820" s="22">
        <v>13</v>
      </c>
      <c r="F1820" s="22" t="s">
        <v>112</v>
      </c>
      <c r="G1820" s="22" t="s">
        <v>109</v>
      </c>
    </row>
    <row r="1821" spans="3:7">
      <c r="C1821" s="137">
        <v>44860</v>
      </c>
      <c r="D1821" s="22" t="s">
        <v>117</v>
      </c>
      <c r="E1821" s="22">
        <v>5</v>
      </c>
      <c r="F1821" s="22" t="s">
        <v>9</v>
      </c>
      <c r="G1821" s="22" t="s">
        <v>111</v>
      </c>
    </row>
    <row r="1822" spans="3:7">
      <c r="C1822" s="137">
        <v>44781</v>
      </c>
      <c r="D1822" s="22" t="s">
        <v>107</v>
      </c>
      <c r="E1822" s="22">
        <v>7</v>
      </c>
      <c r="F1822" s="22" t="s">
        <v>9</v>
      </c>
      <c r="G1822" s="22" t="s">
        <v>106</v>
      </c>
    </row>
    <row r="1823" spans="3:7">
      <c r="C1823" s="137">
        <v>44008</v>
      </c>
      <c r="D1823" s="22" t="s">
        <v>119</v>
      </c>
      <c r="E1823" s="22">
        <v>38</v>
      </c>
      <c r="F1823" s="22" t="s">
        <v>9</v>
      </c>
      <c r="G1823" s="22" t="s">
        <v>106</v>
      </c>
    </row>
    <row r="1824" spans="3:7">
      <c r="C1824" s="137">
        <v>44022</v>
      </c>
      <c r="D1824" s="22" t="s">
        <v>117</v>
      </c>
      <c r="E1824" s="22">
        <v>8</v>
      </c>
      <c r="F1824" s="22" t="s">
        <v>9</v>
      </c>
      <c r="G1824" s="22" t="s">
        <v>115</v>
      </c>
    </row>
    <row r="1825" spans="3:7">
      <c r="C1825" s="137">
        <v>44392</v>
      </c>
      <c r="D1825" s="22" t="s">
        <v>107</v>
      </c>
      <c r="E1825" s="22">
        <v>1</v>
      </c>
      <c r="F1825" s="22" t="s">
        <v>114</v>
      </c>
      <c r="G1825" s="22" t="s">
        <v>108</v>
      </c>
    </row>
    <row r="1826" spans="3:7">
      <c r="C1826" s="137">
        <v>43964</v>
      </c>
      <c r="D1826" s="22" t="s">
        <v>107</v>
      </c>
      <c r="E1826" s="22">
        <v>27</v>
      </c>
      <c r="F1826" s="22" t="s">
        <v>110</v>
      </c>
      <c r="G1826" s="22" t="s">
        <v>106</v>
      </c>
    </row>
    <row r="1827" spans="3:7">
      <c r="C1827" s="137">
        <v>43834</v>
      </c>
      <c r="D1827" s="22" t="s">
        <v>116</v>
      </c>
      <c r="E1827" s="22">
        <v>3</v>
      </c>
      <c r="F1827" s="22" t="s">
        <v>110</v>
      </c>
      <c r="G1827" s="22" t="s">
        <v>108</v>
      </c>
    </row>
    <row r="1828" spans="3:7">
      <c r="C1828" s="137">
        <v>44156</v>
      </c>
      <c r="D1828" s="22" t="s">
        <v>119</v>
      </c>
      <c r="E1828" s="22">
        <v>5</v>
      </c>
      <c r="F1828" s="22" t="s">
        <v>110</v>
      </c>
      <c r="G1828" s="22" t="s">
        <v>108</v>
      </c>
    </row>
    <row r="1829" spans="3:7">
      <c r="C1829" s="137">
        <v>43842</v>
      </c>
      <c r="D1829" s="22" t="s">
        <v>119</v>
      </c>
      <c r="E1829" s="22">
        <v>40</v>
      </c>
      <c r="F1829" s="22" t="s">
        <v>110</v>
      </c>
      <c r="G1829" s="22" t="s">
        <v>109</v>
      </c>
    </row>
    <row r="1830" spans="3:7">
      <c r="C1830" s="137">
        <v>44008</v>
      </c>
      <c r="D1830" s="22" t="s">
        <v>118</v>
      </c>
      <c r="E1830" s="22">
        <v>150</v>
      </c>
      <c r="F1830" s="22" t="s">
        <v>112</v>
      </c>
      <c r="G1830" s="22" t="s">
        <v>105</v>
      </c>
    </row>
    <row r="1831" spans="3:7">
      <c r="C1831" s="137">
        <v>43955</v>
      </c>
      <c r="D1831" s="22" t="s">
        <v>118</v>
      </c>
      <c r="E1831" s="22">
        <v>17</v>
      </c>
      <c r="F1831" s="22" t="s">
        <v>110</v>
      </c>
      <c r="G1831" s="22" t="s">
        <v>106</v>
      </c>
    </row>
    <row r="1832" spans="3:7">
      <c r="C1832" s="137">
        <v>44319</v>
      </c>
      <c r="D1832" s="22" t="s">
        <v>118</v>
      </c>
      <c r="E1832" s="22">
        <v>275</v>
      </c>
      <c r="F1832" s="22" t="s">
        <v>6</v>
      </c>
      <c r="G1832" s="22" t="s">
        <v>115</v>
      </c>
    </row>
    <row r="1833" spans="3:7">
      <c r="C1833" s="137">
        <v>44503</v>
      </c>
      <c r="D1833" s="22" t="s">
        <v>117</v>
      </c>
      <c r="E1833" s="22">
        <v>32</v>
      </c>
      <c r="F1833" s="22" t="s">
        <v>9</v>
      </c>
      <c r="G1833" s="22" t="s">
        <v>106</v>
      </c>
    </row>
    <row r="1834" spans="3:7">
      <c r="C1834" s="137">
        <v>44356</v>
      </c>
      <c r="D1834" s="22" t="s">
        <v>107</v>
      </c>
      <c r="E1834" s="22">
        <v>75</v>
      </c>
      <c r="F1834" s="22" t="s">
        <v>9</v>
      </c>
      <c r="G1834" s="22" t="s">
        <v>108</v>
      </c>
    </row>
    <row r="1835" spans="3:7">
      <c r="C1835" s="137">
        <v>44451</v>
      </c>
      <c r="D1835" s="22" t="s">
        <v>116</v>
      </c>
      <c r="E1835" s="22">
        <v>375</v>
      </c>
      <c r="F1835" s="22" t="s">
        <v>6</v>
      </c>
      <c r="G1835" s="22" t="s">
        <v>115</v>
      </c>
    </row>
    <row r="1836" spans="3:7">
      <c r="C1836" s="137">
        <v>43860</v>
      </c>
      <c r="D1836" s="22" t="s">
        <v>119</v>
      </c>
      <c r="E1836" s="22">
        <v>33</v>
      </c>
      <c r="F1836" s="22" t="s">
        <v>112</v>
      </c>
      <c r="G1836" s="22" t="s">
        <v>109</v>
      </c>
    </row>
    <row r="1837" spans="3:7">
      <c r="C1837" s="137">
        <v>44402</v>
      </c>
      <c r="D1837" s="22" t="s">
        <v>107</v>
      </c>
      <c r="E1837" s="22">
        <v>275</v>
      </c>
      <c r="F1837" s="22" t="s">
        <v>112</v>
      </c>
      <c r="G1837" s="22" t="s">
        <v>113</v>
      </c>
    </row>
    <row r="1838" spans="3:7">
      <c r="C1838" s="137">
        <v>44065</v>
      </c>
      <c r="D1838" s="22" t="s">
        <v>119</v>
      </c>
      <c r="E1838" s="22">
        <v>4</v>
      </c>
      <c r="F1838" s="22" t="s">
        <v>112</v>
      </c>
      <c r="G1838" s="22" t="s">
        <v>106</v>
      </c>
    </row>
    <row r="1839" spans="3:7">
      <c r="C1839" s="137">
        <v>44393</v>
      </c>
      <c r="D1839" s="22" t="s">
        <v>119</v>
      </c>
      <c r="E1839" s="22">
        <v>125</v>
      </c>
      <c r="F1839" s="22" t="s">
        <v>110</v>
      </c>
      <c r="G1839" s="22" t="s">
        <v>109</v>
      </c>
    </row>
    <row r="1840" spans="3:7">
      <c r="C1840" s="137">
        <v>44803</v>
      </c>
      <c r="D1840" s="22" t="s">
        <v>116</v>
      </c>
      <c r="E1840" s="22">
        <v>175</v>
      </c>
      <c r="F1840" s="22" t="s">
        <v>6</v>
      </c>
      <c r="G1840" s="22" t="s">
        <v>109</v>
      </c>
    </row>
    <row r="1841" spans="3:7">
      <c r="C1841" s="137">
        <v>44777</v>
      </c>
      <c r="D1841" s="22" t="s">
        <v>118</v>
      </c>
      <c r="E1841" s="22">
        <v>12</v>
      </c>
      <c r="F1841" s="22" t="s">
        <v>110</v>
      </c>
      <c r="G1841" s="22" t="s">
        <v>105</v>
      </c>
    </row>
    <row r="1842" spans="3:7">
      <c r="C1842" s="137">
        <v>44098</v>
      </c>
      <c r="D1842" s="22" t="s">
        <v>117</v>
      </c>
      <c r="E1842" s="22">
        <v>75</v>
      </c>
      <c r="F1842" s="22" t="s">
        <v>110</v>
      </c>
      <c r="G1842" s="22" t="s">
        <v>113</v>
      </c>
    </row>
    <row r="1843" spans="3:7">
      <c r="C1843" s="137">
        <v>44125</v>
      </c>
      <c r="D1843" s="22" t="s">
        <v>116</v>
      </c>
      <c r="E1843" s="22">
        <v>7</v>
      </c>
      <c r="F1843" s="22" t="s">
        <v>114</v>
      </c>
      <c r="G1843" s="22" t="s">
        <v>113</v>
      </c>
    </row>
    <row r="1844" spans="3:7">
      <c r="C1844" s="137">
        <v>44634</v>
      </c>
      <c r="D1844" s="22" t="s">
        <v>119</v>
      </c>
      <c r="E1844" s="22">
        <v>35</v>
      </c>
      <c r="F1844" s="22" t="s">
        <v>110</v>
      </c>
      <c r="G1844" s="22" t="s">
        <v>111</v>
      </c>
    </row>
    <row r="1845" spans="3:7">
      <c r="C1845" s="137">
        <v>44809</v>
      </c>
      <c r="D1845" s="22" t="s">
        <v>118</v>
      </c>
      <c r="E1845" s="22">
        <v>49</v>
      </c>
      <c r="F1845" s="22" t="s">
        <v>112</v>
      </c>
      <c r="G1845" s="22" t="s">
        <v>108</v>
      </c>
    </row>
    <row r="1846" spans="3:7">
      <c r="C1846" s="137">
        <v>44411</v>
      </c>
      <c r="D1846" s="22" t="s">
        <v>118</v>
      </c>
      <c r="E1846" s="22">
        <v>18</v>
      </c>
      <c r="F1846" s="22" t="s">
        <v>6</v>
      </c>
      <c r="G1846" s="22" t="s">
        <v>105</v>
      </c>
    </row>
    <row r="1847" spans="3:7">
      <c r="C1847" s="137">
        <v>43941</v>
      </c>
      <c r="D1847" s="22" t="s">
        <v>116</v>
      </c>
      <c r="E1847" s="22">
        <v>16</v>
      </c>
      <c r="F1847" s="22" t="s">
        <v>112</v>
      </c>
      <c r="G1847" s="22" t="s">
        <v>115</v>
      </c>
    </row>
    <row r="1848" spans="3:7">
      <c r="C1848" s="137">
        <v>44875</v>
      </c>
      <c r="D1848" s="22" t="s">
        <v>119</v>
      </c>
      <c r="E1848" s="22">
        <v>175</v>
      </c>
      <c r="F1848" s="22" t="s">
        <v>9</v>
      </c>
      <c r="G1848" s="22" t="s">
        <v>105</v>
      </c>
    </row>
    <row r="1849" spans="3:7">
      <c r="C1849" s="137">
        <v>44466</v>
      </c>
      <c r="D1849" s="22" t="s">
        <v>107</v>
      </c>
      <c r="E1849" s="22">
        <v>6</v>
      </c>
      <c r="F1849" s="22" t="s">
        <v>110</v>
      </c>
      <c r="G1849" s="22" t="s">
        <v>115</v>
      </c>
    </row>
    <row r="1850" spans="3:7">
      <c r="C1850" s="137">
        <v>44228</v>
      </c>
      <c r="D1850" s="22" t="s">
        <v>107</v>
      </c>
      <c r="E1850" s="22">
        <v>8</v>
      </c>
      <c r="F1850" s="22" t="s">
        <v>6</v>
      </c>
      <c r="G1850" s="22" t="s">
        <v>113</v>
      </c>
    </row>
    <row r="1851" spans="3:7">
      <c r="C1851" s="137">
        <v>44624</v>
      </c>
      <c r="D1851" s="22" t="s">
        <v>119</v>
      </c>
      <c r="E1851" s="22">
        <v>450</v>
      </c>
      <c r="F1851" s="22" t="s">
        <v>110</v>
      </c>
      <c r="G1851" s="22" t="s">
        <v>105</v>
      </c>
    </row>
    <row r="1852" spans="3:7">
      <c r="C1852" s="137">
        <v>44903</v>
      </c>
      <c r="D1852" s="22" t="s">
        <v>119</v>
      </c>
      <c r="E1852" s="22">
        <v>425</v>
      </c>
      <c r="F1852" s="22" t="s">
        <v>112</v>
      </c>
      <c r="G1852" s="22" t="s">
        <v>108</v>
      </c>
    </row>
    <row r="1853" spans="3:7">
      <c r="C1853" s="137">
        <v>44638</v>
      </c>
      <c r="D1853" s="22" t="s">
        <v>117</v>
      </c>
      <c r="E1853" s="22">
        <v>37</v>
      </c>
      <c r="F1853" s="22" t="s">
        <v>112</v>
      </c>
      <c r="G1853" s="22" t="s">
        <v>111</v>
      </c>
    </row>
    <row r="1854" spans="3:7">
      <c r="C1854" s="137">
        <v>44008</v>
      </c>
      <c r="D1854" s="22" t="s">
        <v>119</v>
      </c>
      <c r="E1854" s="22">
        <v>43</v>
      </c>
      <c r="F1854" s="22" t="s">
        <v>6</v>
      </c>
      <c r="G1854" s="22" t="s">
        <v>109</v>
      </c>
    </row>
    <row r="1855" spans="3:7">
      <c r="C1855" s="137">
        <v>44880</v>
      </c>
      <c r="D1855" s="22" t="s">
        <v>117</v>
      </c>
      <c r="E1855" s="22">
        <v>9</v>
      </c>
      <c r="F1855" s="22" t="s">
        <v>112</v>
      </c>
      <c r="G1855" s="22" t="s">
        <v>108</v>
      </c>
    </row>
    <row r="1856" spans="3:7">
      <c r="C1856" s="137">
        <v>44772</v>
      </c>
      <c r="D1856" s="22" t="s">
        <v>107</v>
      </c>
      <c r="E1856" s="22">
        <v>21</v>
      </c>
      <c r="F1856" s="22" t="s">
        <v>112</v>
      </c>
      <c r="G1856" s="22" t="s">
        <v>105</v>
      </c>
    </row>
    <row r="1857" spans="3:7">
      <c r="C1857" s="137">
        <v>44924</v>
      </c>
      <c r="D1857" s="22" t="s">
        <v>117</v>
      </c>
      <c r="E1857" s="22">
        <v>125</v>
      </c>
      <c r="F1857" s="22" t="s">
        <v>110</v>
      </c>
      <c r="G1857" s="22" t="s">
        <v>111</v>
      </c>
    </row>
    <row r="1858" spans="3:7">
      <c r="C1858" s="137">
        <v>44227</v>
      </c>
      <c r="D1858" s="22" t="s">
        <v>117</v>
      </c>
      <c r="E1858" s="22">
        <v>7</v>
      </c>
      <c r="F1858" s="22" t="s">
        <v>114</v>
      </c>
      <c r="G1858" s="22" t="s">
        <v>115</v>
      </c>
    </row>
    <row r="1859" spans="3:7">
      <c r="C1859" s="137">
        <v>44177</v>
      </c>
      <c r="D1859" s="22" t="s">
        <v>117</v>
      </c>
      <c r="E1859" s="22">
        <v>37</v>
      </c>
      <c r="F1859" s="22" t="s">
        <v>114</v>
      </c>
      <c r="G1859" s="22" t="s">
        <v>106</v>
      </c>
    </row>
    <row r="1860" spans="3:7">
      <c r="C1860" s="137">
        <v>44154</v>
      </c>
      <c r="D1860" s="22" t="s">
        <v>118</v>
      </c>
      <c r="E1860" s="22">
        <v>6</v>
      </c>
      <c r="F1860" s="22" t="s">
        <v>6</v>
      </c>
      <c r="G1860" s="22" t="s">
        <v>106</v>
      </c>
    </row>
    <row r="1861" spans="3:7">
      <c r="C1861" s="137">
        <v>44633</v>
      </c>
      <c r="D1861" s="22" t="s">
        <v>117</v>
      </c>
      <c r="E1861" s="22">
        <v>375</v>
      </c>
      <c r="F1861" s="22" t="s">
        <v>114</v>
      </c>
      <c r="G1861" s="22" t="s">
        <v>115</v>
      </c>
    </row>
    <row r="1862" spans="3:7">
      <c r="C1862" s="137">
        <v>44020</v>
      </c>
      <c r="D1862" s="22" t="s">
        <v>117</v>
      </c>
      <c r="E1862" s="22">
        <v>21</v>
      </c>
      <c r="F1862" s="22" t="s">
        <v>6</v>
      </c>
      <c r="G1862" s="22" t="s">
        <v>106</v>
      </c>
    </row>
    <row r="1863" spans="3:7">
      <c r="C1863" s="137">
        <v>44342</v>
      </c>
      <c r="D1863" s="22" t="s">
        <v>118</v>
      </c>
      <c r="E1863" s="22">
        <v>475</v>
      </c>
      <c r="F1863" s="22" t="s">
        <v>9</v>
      </c>
      <c r="G1863" s="22" t="s">
        <v>106</v>
      </c>
    </row>
    <row r="1864" spans="3:7">
      <c r="C1864" s="137">
        <v>43888</v>
      </c>
      <c r="D1864" s="22" t="s">
        <v>117</v>
      </c>
      <c r="E1864" s="22">
        <v>7</v>
      </c>
      <c r="F1864" s="22" t="s">
        <v>110</v>
      </c>
      <c r="G1864" s="22" t="s">
        <v>115</v>
      </c>
    </row>
    <row r="1865" spans="3:7">
      <c r="C1865" s="137">
        <v>44470</v>
      </c>
      <c r="D1865" s="22" t="s">
        <v>117</v>
      </c>
      <c r="E1865" s="22">
        <v>47</v>
      </c>
      <c r="F1865" s="22" t="s">
        <v>110</v>
      </c>
      <c r="G1865" s="22" t="s">
        <v>109</v>
      </c>
    </row>
    <row r="1866" spans="3:7">
      <c r="C1866" s="137">
        <v>44740</v>
      </c>
      <c r="D1866" s="22" t="s">
        <v>107</v>
      </c>
      <c r="E1866" s="22">
        <v>550</v>
      </c>
      <c r="F1866" s="22" t="s">
        <v>114</v>
      </c>
      <c r="G1866" s="22" t="s">
        <v>106</v>
      </c>
    </row>
    <row r="1867" spans="3:7">
      <c r="C1867" s="137">
        <v>44888</v>
      </c>
      <c r="D1867" s="22" t="s">
        <v>119</v>
      </c>
      <c r="E1867" s="22">
        <v>7</v>
      </c>
      <c r="F1867" s="22" t="s">
        <v>6</v>
      </c>
      <c r="G1867" s="22" t="s">
        <v>109</v>
      </c>
    </row>
    <row r="1868" spans="3:7">
      <c r="C1868" s="137">
        <v>44797</v>
      </c>
      <c r="D1868" s="22" t="s">
        <v>119</v>
      </c>
      <c r="E1868" s="22">
        <v>2</v>
      </c>
      <c r="F1868" s="22" t="s">
        <v>110</v>
      </c>
      <c r="G1868" s="22" t="s">
        <v>106</v>
      </c>
    </row>
    <row r="1869" spans="3:7">
      <c r="C1869" s="137">
        <v>44604</v>
      </c>
      <c r="D1869" s="22" t="s">
        <v>119</v>
      </c>
      <c r="E1869" s="22">
        <v>175</v>
      </c>
      <c r="F1869" s="22" t="s">
        <v>110</v>
      </c>
      <c r="G1869" s="22" t="s">
        <v>111</v>
      </c>
    </row>
    <row r="1870" spans="3:7">
      <c r="C1870" s="137">
        <v>44751</v>
      </c>
      <c r="D1870" s="22" t="s">
        <v>117</v>
      </c>
      <c r="E1870" s="22">
        <v>225</v>
      </c>
      <c r="F1870" s="22" t="s">
        <v>6</v>
      </c>
      <c r="G1870" s="22" t="s">
        <v>109</v>
      </c>
    </row>
    <row r="1871" spans="3:7">
      <c r="C1871" s="137">
        <v>44377</v>
      </c>
      <c r="D1871" s="22" t="s">
        <v>119</v>
      </c>
      <c r="E1871" s="22">
        <v>23</v>
      </c>
      <c r="F1871" s="22" t="s">
        <v>6</v>
      </c>
      <c r="G1871" s="22" t="s">
        <v>115</v>
      </c>
    </row>
    <row r="1872" spans="3:7">
      <c r="C1872" s="137">
        <v>43984</v>
      </c>
      <c r="D1872" s="22" t="s">
        <v>107</v>
      </c>
      <c r="E1872" s="22">
        <v>2</v>
      </c>
      <c r="F1872" s="22" t="s">
        <v>9</v>
      </c>
      <c r="G1872" s="22" t="s">
        <v>108</v>
      </c>
    </row>
    <row r="1873" spans="3:7">
      <c r="C1873" s="137">
        <v>44672</v>
      </c>
      <c r="D1873" s="22" t="s">
        <v>116</v>
      </c>
      <c r="E1873" s="22">
        <v>25</v>
      </c>
      <c r="F1873" s="22" t="s">
        <v>6</v>
      </c>
      <c r="G1873" s="22" t="s">
        <v>115</v>
      </c>
    </row>
    <row r="1874" spans="3:7">
      <c r="C1874" s="137">
        <v>44370</v>
      </c>
      <c r="D1874" s="22" t="s">
        <v>119</v>
      </c>
      <c r="E1874" s="22">
        <v>9</v>
      </c>
      <c r="F1874" s="22" t="s">
        <v>6</v>
      </c>
      <c r="G1874" s="22" t="s">
        <v>105</v>
      </c>
    </row>
    <row r="1875" spans="3:7">
      <c r="C1875" s="137">
        <v>44530</v>
      </c>
      <c r="D1875" s="22" t="s">
        <v>118</v>
      </c>
      <c r="E1875" s="22">
        <v>375</v>
      </c>
      <c r="F1875" s="22" t="s">
        <v>114</v>
      </c>
      <c r="G1875" s="22" t="s">
        <v>105</v>
      </c>
    </row>
    <row r="1876" spans="3:7">
      <c r="C1876" s="137">
        <v>44017</v>
      </c>
      <c r="D1876" s="22" t="s">
        <v>118</v>
      </c>
      <c r="E1876" s="22">
        <v>4</v>
      </c>
      <c r="F1876" s="22" t="s">
        <v>6</v>
      </c>
      <c r="G1876" s="22" t="s">
        <v>106</v>
      </c>
    </row>
    <row r="1877" spans="3:7">
      <c r="C1877" s="137">
        <v>43955</v>
      </c>
      <c r="D1877" s="22" t="s">
        <v>119</v>
      </c>
      <c r="E1877" s="22">
        <v>46</v>
      </c>
      <c r="F1877" s="22" t="s">
        <v>114</v>
      </c>
      <c r="G1877" s="22" t="s">
        <v>109</v>
      </c>
    </row>
    <row r="1878" spans="3:7">
      <c r="C1878" s="137">
        <v>44559</v>
      </c>
      <c r="D1878" s="22" t="s">
        <v>119</v>
      </c>
      <c r="E1878" s="22">
        <v>425</v>
      </c>
      <c r="F1878" s="22" t="s">
        <v>9</v>
      </c>
      <c r="G1878" s="22" t="s">
        <v>108</v>
      </c>
    </row>
    <row r="1879" spans="3:7">
      <c r="C1879" s="137">
        <v>44649</v>
      </c>
      <c r="D1879" s="22" t="s">
        <v>117</v>
      </c>
      <c r="E1879" s="22">
        <v>100</v>
      </c>
      <c r="F1879" s="22" t="s">
        <v>110</v>
      </c>
      <c r="G1879" s="22" t="s">
        <v>109</v>
      </c>
    </row>
    <row r="1880" spans="3:7">
      <c r="C1880" s="137">
        <v>44433</v>
      </c>
      <c r="D1880" s="22" t="s">
        <v>117</v>
      </c>
      <c r="E1880" s="22">
        <v>150</v>
      </c>
      <c r="F1880" s="22" t="s">
        <v>6</v>
      </c>
      <c r="G1880" s="22" t="s">
        <v>108</v>
      </c>
    </row>
    <row r="1881" spans="3:7">
      <c r="C1881" s="137">
        <v>43949</v>
      </c>
      <c r="D1881" s="22" t="s">
        <v>117</v>
      </c>
      <c r="E1881" s="22">
        <v>9</v>
      </c>
      <c r="F1881" s="22" t="s">
        <v>110</v>
      </c>
      <c r="G1881" s="22" t="s">
        <v>115</v>
      </c>
    </row>
    <row r="1882" spans="3:7">
      <c r="C1882" s="137">
        <v>43871</v>
      </c>
      <c r="D1882" s="22" t="s">
        <v>118</v>
      </c>
      <c r="E1882" s="22">
        <v>325</v>
      </c>
      <c r="F1882" s="22" t="s">
        <v>110</v>
      </c>
      <c r="G1882" s="22" t="s">
        <v>113</v>
      </c>
    </row>
    <row r="1883" spans="3:7">
      <c r="C1883" s="137">
        <v>44396</v>
      </c>
      <c r="D1883" s="22" t="s">
        <v>107</v>
      </c>
      <c r="E1883" s="22">
        <v>18</v>
      </c>
      <c r="F1883" s="22" t="s">
        <v>114</v>
      </c>
      <c r="G1883" s="22" t="s">
        <v>113</v>
      </c>
    </row>
    <row r="1884" spans="3:7">
      <c r="C1884" s="137">
        <v>43831</v>
      </c>
      <c r="D1884" s="22" t="s">
        <v>119</v>
      </c>
      <c r="E1884" s="22">
        <v>500</v>
      </c>
      <c r="F1884" s="22" t="s">
        <v>9</v>
      </c>
      <c r="G1884" s="22" t="s">
        <v>108</v>
      </c>
    </row>
    <row r="1885" spans="3:7">
      <c r="C1885" s="137">
        <v>44114</v>
      </c>
      <c r="D1885" s="22" t="s">
        <v>119</v>
      </c>
      <c r="E1885" s="22">
        <v>11</v>
      </c>
      <c r="F1885" s="22" t="s">
        <v>9</v>
      </c>
      <c r="G1885" s="22" t="s">
        <v>113</v>
      </c>
    </row>
    <row r="1886" spans="3:7">
      <c r="C1886" s="137">
        <v>44427</v>
      </c>
      <c r="D1886" s="22" t="s">
        <v>117</v>
      </c>
      <c r="E1886" s="22">
        <v>475</v>
      </c>
      <c r="F1886" s="22" t="s">
        <v>114</v>
      </c>
      <c r="G1886" s="22" t="s">
        <v>105</v>
      </c>
    </row>
    <row r="1887" spans="3:7">
      <c r="C1887" s="137">
        <v>44384</v>
      </c>
      <c r="D1887" s="22" t="s">
        <v>116</v>
      </c>
      <c r="E1887" s="22">
        <v>275</v>
      </c>
      <c r="F1887" s="22" t="s">
        <v>114</v>
      </c>
      <c r="G1887" s="22" t="s">
        <v>115</v>
      </c>
    </row>
    <row r="1888" spans="3:7">
      <c r="C1888" s="137">
        <v>44162</v>
      </c>
      <c r="D1888" s="22" t="s">
        <v>117</v>
      </c>
      <c r="E1888" s="22">
        <v>200</v>
      </c>
      <c r="F1888" s="22" t="s">
        <v>110</v>
      </c>
      <c r="G1888" s="22" t="s">
        <v>115</v>
      </c>
    </row>
    <row r="1889" spans="3:7">
      <c r="C1889" s="137">
        <v>44845</v>
      </c>
      <c r="D1889" s="22" t="s">
        <v>107</v>
      </c>
      <c r="E1889" s="22">
        <v>38</v>
      </c>
      <c r="F1889" s="22" t="s">
        <v>110</v>
      </c>
      <c r="G1889" s="22" t="s">
        <v>106</v>
      </c>
    </row>
    <row r="1890" spans="3:7">
      <c r="C1890" s="137">
        <v>43942</v>
      </c>
      <c r="D1890" s="22" t="s">
        <v>119</v>
      </c>
      <c r="E1890" s="22">
        <v>8</v>
      </c>
      <c r="F1890" s="22" t="s">
        <v>114</v>
      </c>
      <c r="G1890" s="22" t="s">
        <v>113</v>
      </c>
    </row>
    <row r="1891" spans="3:7">
      <c r="C1891" s="137">
        <v>44055</v>
      </c>
      <c r="D1891" s="22" t="s">
        <v>117</v>
      </c>
      <c r="E1891" s="22">
        <v>300</v>
      </c>
      <c r="F1891" s="22" t="s">
        <v>114</v>
      </c>
      <c r="G1891" s="22" t="s">
        <v>106</v>
      </c>
    </row>
    <row r="1892" spans="3:7">
      <c r="C1892" s="137">
        <v>44907</v>
      </c>
      <c r="D1892" s="22" t="s">
        <v>107</v>
      </c>
      <c r="E1892" s="22">
        <v>20</v>
      </c>
      <c r="F1892" s="22" t="s">
        <v>9</v>
      </c>
      <c r="G1892" s="22" t="s">
        <v>109</v>
      </c>
    </row>
    <row r="1893" spans="3:7">
      <c r="C1893" s="137">
        <v>44875</v>
      </c>
      <c r="D1893" s="22" t="s">
        <v>107</v>
      </c>
      <c r="E1893" s="22">
        <v>525</v>
      </c>
      <c r="F1893" s="22" t="s">
        <v>9</v>
      </c>
      <c r="G1893" s="22" t="s">
        <v>113</v>
      </c>
    </row>
    <row r="1894" spans="3:7">
      <c r="C1894" s="137">
        <v>44123</v>
      </c>
      <c r="D1894" s="22" t="s">
        <v>119</v>
      </c>
      <c r="E1894" s="22">
        <v>2</v>
      </c>
      <c r="F1894" s="22" t="s">
        <v>114</v>
      </c>
      <c r="G1894" s="22" t="s">
        <v>113</v>
      </c>
    </row>
    <row r="1895" spans="3:7">
      <c r="C1895" s="137">
        <v>44481</v>
      </c>
      <c r="D1895" s="22" t="s">
        <v>118</v>
      </c>
      <c r="E1895" s="22">
        <v>9</v>
      </c>
      <c r="F1895" s="22" t="s">
        <v>110</v>
      </c>
      <c r="G1895" s="22" t="s">
        <v>109</v>
      </c>
    </row>
    <row r="1896" spans="3:7">
      <c r="C1896" s="137">
        <v>44425</v>
      </c>
      <c r="D1896" s="22" t="s">
        <v>116</v>
      </c>
      <c r="E1896" s="22">
        <v>8</v>
      </c>
      <c r="F1896" s="22" t="s">
        <v>114</v>
      </c>
      <c r="G1896" s="22" t="s">
        <v>113</v>
      </c>
    </row>
    <row r="1897" spans="3:7">
      <c r="C1897" s="137">
        <v>43868</v>
      </c>
      <c r="D1897" s="22" t="s">
        <v>117</v>
      </c>
      <c r="E1897" s="22">
        <v>350</v>
      </c>
      <c r="F1897" s="22" t="s">
        <v>9</v>
      </c>
      <c r="G1897" s="22" t="s">
        <v>111</v>
      </c>
    </row>
    <row r="1898" spans="3:7">
      <c r="C1898" s="137">
        <v>44584</v>
      </c>
      <c r="D1898" s="22" t="s">
        <v>118</v>
      </c>
      <c r="E1898" s="22">
        <v>1</v>
      </c>
      <c r="F1898" s="22" t="s">
        <v>112</v>
      </c>
      <c r="G1898" s="22" t="s">
        <v>115</v>
      </c>
    </row>
    <row r="1899" spans="3:7">
      <c r="C1899" s="137">
        <v>44012</v>
      </c>
      <c r="D1899" s="22" t="s">
        <v>117</v>
      </c>
      <c r="E1899" s="22">
        <v>31</v>
      </c>
      <c r="F1899" s="22" t="s">
        <v>112</v>
      </c>
      <c r="G1899" s="22" t="s">
        <v>115</v>
      </c>
    </row>
    <row r="1900" spans="3:7">
      <c r="C1900" s="137">
        <v>44908</v>
      </c>
      <c r="D1900" s="22" t="s">
        <v>117</v>
      </c>
      <c r="E1900" s="22">
        <v>100</v>
      </c>
      <c r="F1900" s="22" t="s">
        <v>9</v>
      </c>
      <c r="G1900" s="22" t="s">
        <v>105</v>
      </c>
    </row>
    <row r="1901" spans="3:7">
      <c r="C1901" s="137">
        <v>44050</v>
      </c>
      <c r="D1901" s="22" t="s">
        <v>118</v>
      </c>
      <c r="E1901" s="22">
        <v>400</v>
      </c>
      <c r="F1901" s="22" t="s">
        <v>114</v>
      </c>
      <c r="G1901" s="22" t="s">
        <v>111</v>
      </c>
    </row>
    <row r="1902" spans="3:7">
      <c r="C1902" s="137">
        <v>44394</v>
      </c>
      <c r="D1902" s="22" t="s">
        <v>116</v>
      </c>
      <c r="E1902" s="22">
        <v>125</v>
      </c>
      <c r="F1902" s="22" t="s">
        <v>6</v>
      </c>
      <c r="G1902" s="22" t="s">
        <v>105</v>
      </c>
    </row>
    <row r="1903" spans="3:7">
      <c r="C1903" s="137">
        <v>44908</v>
      </c>
      <c r="D1903" s="22" t="s">
        <v>119</v>
      </c>
      <c r="E1903" s="22">
        <v>50</v>
      </c>
      <c r="F1903" s="22" t="s">
        <v>9</v>
      </c>
      <c r="G1903" s="22" t="s">
        <v>108</v>
      </c>
    </row>
    <row r="1904" spans="3:7">
      <c r="C1904" s="137">
        <v>44208</v>
      </c>
      <c r="D1904" s="22" t="s">
        <v>118</v>
      </c>
      <c r="E1904" s="22">
        <v>100</v>
      </c>
      <c r="F1904" s="22" t="s">
        <v>110</v>
      </c>
      <c r="G1904" s="22" t="s">
        <v>109</v>
      </c>
    </row>
    <row r="1905" spans="3:7">
      <c r="C1905" s="137">
        <v>44418</v>
      </c>
      <c r="D1905" s="22" t="s">
        <v>107</v>
      </c>
      <c r="E1905" s="22">
        <v>350</v>
      </c>
      <c r="F1905" s="22" t="s">
        <v>114</v>
      </c>
      <c r="G1905" s="22" t="s">
        <v>109</v>
      </c>
    </row>
    <row r="1906" spans="3:7">
      <c r="C1906" s="137">
        <v>44307</v>
      </c>
      <c r="D1906" s="22" t="s">
        <v>116</v>
      </c>
      <c r="E1906" s="22">
        <v>15</v>
      </c>
      <c r="F1906" s="22" t="s">
        <v>9</v>
      </c>
      <c r="G1906" s="22" t="s">
        <v>106</v>
      </c>
    </row>
    <row r="1907" spans="3:7">
      <c r="C1907" s="137">
        <v>44081</v>
      </c>
      <c r="D1907" s="22" t="s">
        <v>118</v>
      </c>
      <c r="E1907" s="22">
        <v>30</v>
      </c>
      <c r="F1907" s="22" t="s">
        <v>110</v>
      </c>
      <c r="G1907" s="22" t="s">
        <v>113</v>
      </c>
    </row>
    <row r="1908" spans="3:7">
      <c r="C1908" s="137">
        <v>43865</v>
      </c>
      <c r="D1908" s="22" t="s">
        <v>119</v>
      </c>
      <c r="E1908" s="22">
        <v>10</v>
      </c>
      <c r="F1908" s="22" t="s">
        <v>6</v>
      </c>
      <c r="G1908" s="22" t="s">
        <v>111</v>
      </c>
    </row>
    <row r="1909" spans="3:7">
      <c r="C1909" s="137">
        <v>44202</v>
      </c>
      <c r="D1909" s="22" t="s">
        <v>116</v>
      </c>
      <c r="E1909" s="22">
        <v>2</v>
      </c>
      <c r="F1909" s="22" t="s">
        <v>9</v>
      </c>
      <c r="G1909" s="22" t="s">
        <v>113</v>
      </c>
    </row>
    <row r="1910" spans="3:7">
      <c r="C1910" s="137">
        <v>44191</v>
      </c>
      <c r="D1910" s="22" t="s">
        <v>119</v>
      </c>
      <c r="E1910" s="22">
        <v>16</v>
      </c>
      <c r="F1910" s="22" t="s">
        <v>114</v>
      </c>
      <c r="G1910" s="22" t="s">
        <v>108</v>
      </c>
    </row>
    <row r="1911" spans="3:7">
      <c r="C1911" s="137">
        <v>44763</v>
      </c>
      <c r="D1911" s="22" t="s">
        <v>117</v>
      </c>
      <c r="E1911" s="22">
        <v>31</v>
      </c>
      <c r="F1911" s="22" t="s">
        <v>9</v>
      </c>
      <c r="G1911" s="22" t="s">
        <v>115</v>
      </c>
    </row>
    <row r="1912" spans="3:7">
      <c r="C1912" s="137">
        <v>44249</v>
      </c>
      <c r="D1912" s="22" t="s">
        <v>117</v>
      </c>
      <c r="E1912" s="22">
        <v>48</v>
      </c>
      <c r="F1912" s="22" t="s">
        <v>6</v>
      </c>
      <c r="G1912" s="22" t="s">
        <v>108</v>
      </c>
    </row>
    <row r="1913" spans="3:7">
      <c r="C1913" s="137">
        <v>43973</v>
      </c>
      <c r="D1913" s="22" t="s">
        <v>119</v>
      </c>
      <c r="E1913" s="22">
        <v>375</v>
      </c>
      <c r="F1913" s="22" t="s">
        <v>110</v>
      </c>
      <c r="G1913" s="22" t="s">
        <v>111</v>
      </c>
    </row>
    <row r="1914" spans="3:7">
      <c r="C1914" s="137">
        <v>44110</v>
      </c>
      <c r="D1914" s="22" t="s">
        <v>119</v>
      </c>
      <c r="E1914" s="22">
        <v>38</v>
      </c>
      <c r="F1914" s="22" t="s">
        <v>112</v>
      </c>
      <c r="G1914" s="22" t="s">
        <v>106</v>
      </c>
    </row>
    <row r="1915" spans="3:7">
      <c r="C1915" s="137">
        <v>44675</v>
      </c>
      <c r="D1915" s="22" t="s">
        <v>107</v>
      </c>
      <c r="E1915" s="22">
        <v>375</v>
      </c>
      <c r="F1915" s="22" t="s">
        <v>112</v>
      </c>
      <c r="G1915" s="22" t="s">
        <v>109</v>
      </c>
    </row>
    <row r="1916" spans="3:7">
      <c r="C1916" s="137">
        <v>44714</v>
      </c>
      <c r="D1916" s="22" t="s">
        <v>119</v>
      </c>
      <c r="E1916" s="22">
        <v>48</v>
      </c>
      <c r="F1916" s="22" t="s">
        <v>112</v>
      </c>
      <c r="G1916" s="22" t="s">
        <v>105</v>
      </c>
    </row>
    <row r="1917" spans="3:7">
      <c r="C1917" s="137">
        <v>44806</v>
      </c>
      <c r="D1917" s="22" t="s">
        <v>117</v>
      </c>
      <c r="E1917" s="22">
        <v>325</v>
      </c>
      <c r="F1917" s="22" t="s">
        <v>110</v>
      </c>
      <c r="G1917" s="22" t="s">
        <v>115</v>
      </c>
    </row>
    <row r="1918" spans="3:7">
      <c r="C1918" s="137">
        <v>44059</v>
      </c>
      <c r="D1918" s="22" t="s">
        <v>119</v>
      </c>
      <c r="E1918" s="22">
        <v>2</v>
      </c>
      <c r="F1918" s="22" t="s">
        <v>110</v>
      </c>
      <c r="G1918" s="22" t="s">
        <v>105</v>
      </c>
    </row>
    <row r="1919" spans="3:7">
      <c r="C1919" s="137">
        <v>44034</v>
      </c>
      <c r="D1919" s="22" t="s">
        <v>107</v>
      </c>
      <c r="E1919" s="22">
        <v>400</v>
      </c>
      <c r="F1919" s="22" t="s">
        <v>6</v>
      </c>
      <c r="G1919" s="22" t="s">
        <v>105</v>
      </c>
    </row>
    <row r="1920" spans="3:7">
      <c r="C1920" s="137">
        <v>44527</v>
      </c>
      <c r="D1920" s="22" t="s">
        <v>107</v>
      </c>
      <c r="E1920" s="22">
        <v>325</v>
      </c>
      <c r="F1920" s="22" t="s">
        <v>112</v>
      </c>
      <c r="G1920" s="22" t="s">
        <v>115</v>
      </c>
    </row>
    <row r="1921" spans="3:7">
      <c r="C1921" s="137">
        <v>44075</v>
      </c>
      <c r="D1921" s="22" t="s">
        <v>119</v>
      </c>
      <c r="E1921" s="22">
        <v>9</v>
      </c>
      <c r="F1921" s="22" t="s">
        <v>6</v>
      </c>
      <c r="G1921" s="22" t="s">
        <v>115</v>
      </c>
    </row>
    <row r="1922" spans="3:7">
      <c r="C1922" s="137">
        <v>44470</v>
      </c>
      <c r="D1922" s="22" t="s">
        <v>107</v>
      </c>
      <c r="E1922" s="22">
        <v>21</v>
      </c>
      <c r="F1922" s="22" t="s">
        <v>110</v>
      </c>
      <c r="G1922" s="22" t="s">
        <v>109</v>
      </c>
    </row>
    <row r="1923" spans="3:7">
      <c r="C1923" s="137">
        <v>43975</v>
      </c>
      <c r="D1923" s="22" t="s">
        <v>119</v>
      </c>
      <c r="E1923" s="22">
        <v>475</v>
      </c>
      <c r="F1923" s="22" t="s">
        <v>9</v>
      </c>
      <c r="G1923" s="22" t="s">
        <v>108</v>
      </c>
    </row>
    <row r="1924" spans="3:7">
      <c r="C1924" s="137">
        <v>44710</v>
      </c>
      <c r="D1924" s="22" t="s">
        <v>119</v>
      </c>
      <c r="E1924" s="22">
        <v>38</v>
      </c>
      <c r="F1924" s="22" t="s">
        <v>6</v>
      </c>
      <c r="G1924" s="22" t="s">
        <v>113</v>
      </c>
    </row>
    <row r="1925" spans="3:7">
      <c r="C1925" s="137">
        <v>44738</v>
      </c>
      <c r="D1925" s="22" t="s">
        <v>118</v>
      </c>
      <c r="E1925" s="22">
        <v>39</v>
      </c>
      <c r="F1925" s="22" t="s">
        <v>110</v>
      </c>
      <c r="G1925" s="22" t="s">
        <v>106</v>
      </c>
    </row>
    <row r="1926" spans="3:7">
      <c r="C1926" s="137">
        <v>44387</v>
      </c>
      <c r="D1926" s="22" t="s">
        <v>117</v>
      </c>
      <c r="E1926" s="22">
        <v>9</v>
      </c>
      <c r="F1926" s="22" t="s">
        <v>114</v>
      </c>
      <c r="G1926" s="22" t="s">
        <v>109</v>
      </c>
    </row>
    <row r="1927" spans="3:7">
      <c r="C1927" s="137">
        <v>44898</v>
      </c>
      <c r="D1927" s="22" t="s">
        <v>107</v>
      </c>
      <c r="E1927" s="22">
        <v>5</v>
      </c>
      <c r="F1927" s="22" t="s">
        <v>114</v>
      </c>
      <c r="G1927" s="22" t="s">
        <v>106</v>
      </c>
    </row>
    <row r="1928" spans="3:7">
      <c r="C1928" s="137">
        <v>44397</v>
      </c>
      <c r="D1928" s="22" t="s">
        <v>107</v>
      </c>
      <c r="E1928" s="22">
        <v>8</v>
      </c>
      <c r="F1928" s="22" t="s">
        <v>9</v>
      </c>
      <c r="G1928" s="22" t="s">
        <v>113</v>
      </c>
    </row>
    <row r="1929" spans="3:7">
      <c r="C1929" s="137">
        <v>43947</v>
      </c>
      <c r="D1929" s="22" t="s">
        <v>117</v>
      </c>
      <c r="E1929" s="22">
        <v>525</v>
      </c>
      <c r="F1929" s="22" t="s">
        <v>6</v>
      </c>
      <c r="G1929" s="22" t="s">
        <v>109</v>
      </c>
    </row>
    <row r="1930" spans="3:7">
      <c r="C1930" s="137">
        <v>44073</v>
      </c>
      <c r="D1930" s="22" t="s">
        <v>119</v>
      </c>
      <c r="E1930" s="22">
        <v>275</v>
      </c>
      <c r="F1930" s="22" t="s">
        <v>112</v>
      </c>
      <c r="G1930" s="22" t="s">
        <v>109</v>
      </c>
    </row>
    <row r="1931" spans="3:7">
      <c r="C1931" s="137">
        <v>44672</v>
      </c>
      <c r="D1931" s="22" t="s">
        <v>107</v>
      </c>
      <c r="E1931" s="22">
        <v>500</v>
      </c>
      <c r="F1931" s="22" t="s">
        <v>112</v>
      </c>
      <c r="G1931" s="22" t="s">
        <v>108</v>
      </c>
    </row>
    <row r="1932" spans="3:7">
      <c r="C1932" s="137">
        <v>43867</v>
      </c>
      <c r="D1932" s="22" t="s">
        <v>119</v>
      </c>
      <c r="E1932" s="22">
        <v>600</v>
      </c>
      <c r="F1932" s="22" t="s">
        <v>114</v>
      </c>
      <c r="G1932" s="22" t="s">
        <v>115</v>
      </c>
    </row>
    <row r="1933" spans="3:7">
      <c r="C1933" s="137">
        <v>44468</v>
      </c>
      <c r="D1933" s="22" t="s">
        <v>107</v>
      </c>
      <c r="E1933" s="22">
        <v>30</v>
      </c>
      <c r="F1933" s="22" t="s">
        <v>110</v>
      </c>
      <c r="G1933" s="22" t="s">
        <v>108</v>
      </c>
    </row>
    <row r="1934" spans="3:7">
      <c r="C1934" s="137">
        <v>44878</v>
      </c>
      <c r="D1934" s="22" t="s">
        <v>119</v>
      </c>
      <c r="E1934" s="22">
        <v>36</v>
      </c>
      <c r="F1934" s="22" t="s">
        <v>114</v>
      </c>
      <c r="G1934" s="22" t="s">
        <v>108</v>
      </c>
    </row>
    <row r="1935" spans="3:7">
      <c r="C1935" s="137">
        <v>44117</v>
      </c>
      <c r="D1935" s="22" t="s">
        <v>119</v>
      </c>
      <c r="E1935" s="22">
        <v>2</v>
      </c>
      <c r="F1935" s="22" t="s">
        <v>114</v>
      </c>
      <c r="G1935" s="22" t="s">
        <v>115</v>
      </c>
    </row>
    <row r="1936" spans="3:7">
      <c r="C1936" s="137">
        <v>44396</v>
      </c>
      <c r="D1936" s="22" t="s">
        <v>107</v>
      </c>
      <c r="E1936" s="22">
        <v>28</v>
      </c>
      <c r="F1936" s="22" t="s">
        <v>112</v>
      </c>
      <c r="G1936" s="22" t="s">
        <v>111</v>
      </c>
    </row>
    <row r="1937" spans="3:7">
      <c r="C1937" s="137">
        <v>44292</v>
      </c>
      <c r="D1937" s="22" t="s">
        <v>116</v>
      </c>
      <c r="E1937" s="22">
        <v>8</v>
      </c>
      <c r="F1937" s="22" t="s">
        <v>110</v>
      </c>
      <c r="G1937" s="22" t="s">
        <v>115</v>
      </c>
    </row>
    <row r="1938" spans="3:7">
      <c r="C1938" s="137">
        <v>44457</v>
      </c>
      <c r="D1938" s="22" t="s">
        <v>117</v>
      </c>
      <c r="E1938" s="22">
        <v>2</v>
      </c>
      <c r="F1938" s="22" t="s">
        <v>110</v>
      </c>
      <c r="G1938" s="22" t="s">
        <v>109</v>
      </c>
    </row>
    <row r="1939" spans="3:7">
      <c r="C1939" s="137">
        <v>44620</v>
      </c>
      <c r="D1939" s="22" t="s">
        <v>118</v>
      </c>
      <c r="E1939" s="22">
        <v>37</v>
      </c>
      <c r="F1939" s="22" t="s">
        <v>6</v>
      </c>
      <c r="G1939" s="22" t="s">
        <v>113</v>
      </c>
    </row>
    <row r="1940" spans="3:7">
      <c r="C1940" s="137">
        <v>44525</v>
      </c>
      <c r="D1940" s="22" t="s">
        <v>117</v>
      </c>
      <c r="E1940" s="22">
        <v>450</v>
      </c>
      <c r="F1940" s="22" t="s">
        <v>110</v>
      </c>
      <c r="G1940" s="22" t="s">
        <v>108</v>
      </c>
    </row>
    <row r="1941" spans="3:7">
      <c r="C1941" s="137">
        <v>44466</v>
      </c>
      <c r="D1941" s="22" t="s">
        <v>116</v>
      </c>
      <c r="E1941" s="22">
        <v>19</v>
      </c>
      <c r="F1941" s="22" t="s">
        <v>6</v>
      </c>
      <c r="G1941" s="22" t="s">
        <v>105</v>
      </c>
    </row>
    <row r="1942" spans="3:7">
      <c r="C1942" s="137">
        <v>44340</v>
      </c>
      <c r="D1942" s="22" t="s">
        <v>117</v>
      </c>
      <c r="E1942" s="22">
        <v>100</v>
      </c>
      <c r="F1942" s="22" t="s">
        <v>9</v>
      </c>
      <c r="G1942" s="22" t="s">
        <v>105</v>
      </c>
    </row>
    <row r="1943" spans="3:7">
      <c r="C1943" s="137">
        <v>44175</v>
      </c>
      <c r="D1943" s="22" t="s">
        <v>117</v>
      </c>
      <c r="E1943" s="22">
        <v>75</v>
      </c>
      <c r="F1943" s="22" t="s">
        <v>110</v>
      </c>
      <c r="G1943" s="22" t="s">
        <v>109</v>
      </c>
    </row>
    <row r="1944" spans="3:7">
      <c r="C1944" s="137">
        <v>44546</v>
      </c>
      <c r="D1944" s="22" t="s">
        <v>119</v>
      </c>
      <c r="E1944" s="22">
        <v>450</v>
      </c>
      <c r="F1944" s="22" t="s">
        <v>6</v>
      </c>
      <c r="G1944" s="22" t="s">
        <v>109</v>
      </c>
    </row>
    <row r="1945" spans="3:7">
      <c r="C1945" s="137">
        <v>44660</v>
      </c>
      <c r="D1945" s="22" t="s">
        <v>118</v>
      </c>
      <c r="E1945" s="22">
        <v>3</v>
      </c>
      <c r="F1945" s="22" t="s">
        <v>114</v>
      </c>
      <c r="G1945" s="22" t="s">
        <v>113</v>
      </c>
    </row>
    <row r="1946" spans="3:7">
      <c r="C1946" s="137">
        <v>44729</v>
      </c>
      <c r="D1946" s="22" t="s">
        <v>117</v>
      </c>
      <c r="E1946" s="22">
        <v>2</v>
      </c>
      <c r="F1946" s="22" t="s">
        <v>6</v>
      </c>
      <c r="G1946" s="22" t="s">
        <v>113</v>
      </c>
    </row>
    <row r="1947" spans="3:7">
      <c r="C1947" s="137">
        <v>44822</v>
      </c>
      <c r="D1947" s="22" t="s">
        <v>117</v>
      </c>
      <c r="E1947" s="22">
        <v>13</v>
      </c>
      <c r="F1947" s="22" t="s">
        <v>110</v>
      </c>
      <c r="G1947" s="22" t="s">
        <v>109</v>
      </c>
    </row>
    <row r="1948" spans="3:7">
      <c r="C1948" s="137">
        <v>44483</v>
      </c>
      <c r="D1948" s="22" t="s">
        <v>107</v>
      </c>
      <c r="E1948" s="22">
        <v>11</v>
      </c>
      <c r="F1948" s="22" t="s">
        <v>6</v>
      </c>
      <c r="G1948" s="22" t="s">
        <v>109</v>
      </c>
    </row>
    <row r="1949" spans="3:7">
      <c r="C1949" s="137">
        <v>44190</v>
      </c>
      <c r="D1949" s="22" t="s">
        <v>107</v>
      </c>
      <c r="E1949" s="22">
        <v>44</v>
      </c>
      <c r="F1949" s="22" t="s">
        <v>110</v>
      </c>
      <c r="G1949" s="22" t="s">
        <v>115</v>
      </c>
    </row>
    <row r="1950" spans="3:7">
      <c r="C1950" s="137">
        <v>44110</v>
      </c>
      <c r="D1950" s="22" t="s">
        <v>117</v>
      </c>
      <c r="E1950" s="22">
        <v>21</v>
      </c>
      <c r="F1950" s="22" t="s">
        <v>6</v>
      </c>
      <c r="G1950" s="22" t="s">
        <v>106</v>
      </c>
    </row>
    <row r="1951" spans="3:7">
      <c r="C1951" s="137">
        <v>44875</v>
      </c>
      <c r="D1951" s="22" t="s">
        <v>107</v>
      </c>
      <c r="E1951" s="22">
        <v>450</v>
      </c>
      <c r="F1951" s="22" t="s">
        <v>6</v>
      </c>
      <c r="G1951" s="22" t="s">
        <v>111</v>
      </c>
    </row>
    <row r="1952" spans="3:7">
      <c r="C1952" s="137">
        <v>44223</v>
      </c>
      <c r="D1952" s="22" t="s">
        <v>119</v>
      </c>
      <c r="E1952" s="22">
        <v>1</v>
      </c>
      <c r="F1952" s="22" t="s">
        <v>114</v>
      </c>
      <c r="G1952" s="22" t="s">
        <v>109</v>
      </c>
    </row>
    <row r="1953" spans="3:7">
      <c r="C1953" s="137">
        <v>43839</v>
      </c>
      <c r="D1953" s="22" t="s">
        <v>116</v>
      </c>
      <c r="E1953" s="22">
        <v>10</v>
      </c>
      <c r="F1953" s="22" t="s">
        <v>110</v>
      </c>
      <c r="G1953" s="22" t="s">
        <v>111</v>
      </c>
    </row>
    <row r="1954" spans="3:7">
      <c r="C1954" s="137">
        <v>44253</v>
      </c>
      <c r="D1954" s="22" t="s">
        <v>116</v>
      </c>
      <c r="E1954" s="22">
        <v>25</v>
      </c>
      <c r="F1954" s="22" t="s">
        <v>112</v>
      </c>
      <c r="G1954" s="22" t="s">
        <v>108</v>
      </c>
    </row>
    <row r="1955" spans="3:7">
      <c r="C1955" s="137">
        <v>44014</v>
      </c>
      <c r="D1955" s="22" t="s">
        <v>116</v>
      </c>
      <c r="E1955" s="22">
        <v>16</v>
      </c>
      <c r="F1955" s="22" t="s">
        <v>112</v>
      </c>
      <c r="G1955" s="22" t="s">
        <v>105</v>
      </c>
    </row>
    <row r="1956" spans="3:7">
      <c r="C1956" s="137">
        <v>44130</v>
      </c>
      <c r="D1956" s="22" t="s">
        <v>116</v>
      </c>
      <c r="E1956" s="22">
        <v>7</v>
      </c>
      <c r="F1956" s="22" t="s">
        <v>9</v>
      </c>
      <c r="G1956" s="22" t="s">
        <v>109</v>
      </c>
    </row>
    <row r="1957" spans="3:7">
      <c r="C1957" s="137">
        <v>44548</v>
      </c>
      <c r="D1957" s="22" t="s">
        <v>118</v>
      </c>
      <c r="E1957" s="22">
        <v>6</v>
      </c>
      <c r="F1957" s="22" t="s">
        <v>9</v>
      </c>
      <c r="G1957" s="22" t="s">
        <v>108</v>
      </c>
    </row>
    <row r="1958" spans="3:7">
      <c r="C1958" s="137">
        <v>44426</v>
      </c>
      <c r="D1958" s="22" t="s">
        <v>117</v>
      </c>
      <c r="E1958" s="22">
        <v>6</v>
      </c>
      <c r="F1958" s="22" t="s">
        <v>6</v>
      </c>
      <c r="G1958" s="22" t="s">
        <v>109</v>
      </c>
    </row>
    <row r="1959" spans="3:7">
      <c r="C1959" s="137">
        <v>44462</v>
      </c>
      <c r="D1959" s="22" t="s">
        <v>107</v>
      </c>
      <c r="E1959" s="22">
        <v>5</v>
      </c>
      <c r="F1959" s="22" t="s">
        <v>112</v>
      </c>
      <c r="G1959" s="22" t="s">
        <v>108</v>
      </c>
    </row>
    <row r="1960" spans="3:7">
      <c r="C1960" s="137">
        <v>44523</v>
      </c>
      <c r="D1960" s="22" t="s">
        <v>119</v>
      </c>
      <c r="E1960" s="22">
        <v>44</v>
      </c>
      <c r="F1960" s="22" t="s">
        <v>110</v>
      </c>
      <c r="G1960" s="22" t="s">
        <v>105</v>
      </c>
    </row>
    <row r="1961" spans="3:7">
      <c r="C1961" s="137">
        <v>44857</v>
      </c>
      <c r="D1961" s="22" t="s">
        <v>116</v>
      </c>
      <c r="E1961" s="22">
        <v>8</v>
      </c>
      <c r="F1961" s="22" t="s">
        <v>9</v>
      </c>
      <c r="G1961" s="22" t="s">
        <v>109</v>
      </c>
    </row>
    <row r="1962" spans="3:7">
      <c r="C1962" s="137">
        <v>44125</v>
      </c>
      <c r="D1962" s="22" t="s">
        <v>119</v>
      </c>
      <c r="E1962" s="22">
        <v>5</v>
      </c>
      <c r="F1962" s="22" t="s">
        <v>110</v>
      </c>
      <c r="G1962" s="22" t="s">
        <v>109</v>
      </c>
    </row>
    <row r="1963" spans="3:7">
      <c r="C1963" s="137">
        <v>44422</v>
      </c>
      <c r="D1963" s="22" t="s">
        <v>119</v>
      </c>
      <c r="E1963" s="22">
        <v>125</v>
      </c>
      <c r="F1963" s="22" t="s">
        <v>114</v>
      </c>
      <c r="G1963" s="22" t="s">
        <v>115</v>
      </c>
    </row>
    <row r="1964" spans="3:7">
      <c r="C1964" s="137">
        <v>44468</v>
      </c>
      <c r="D1964" s="22" t="s">
        <v>118</v>
      </c>
      <c r="E1964" s="22">
        <v>15</v>
      </c>
      <c r="F1964" s="22" t="s">
        <v>112</v>
      </c>
      <c r="G1964" s="22" t="s">
        <v>113</v>
      </c>
    </row>
    <row r="1965" spans="3:7">
      <c r="C1965" s="137">
        <v>44074</v>
      </c>
      <c r="D1965" s="22" t="s">
        <v>118</v>
      </c>
      <c r="E1965" s="22">
        <v>6</v>
      </c>
      <c r="F1965" s="22" t="s">
        <v>112</v>
      </c>
      <c r="G1965" s="22" t="s">
        <v>115</v>
      </c>
    </row>
    <row r="1966" spans="3:7">
      <c r="C1966" s="137">
        <v>44507</v>
      </c>
      <c r="D1966" s="22" t="s">
        <v>119</v>
      </c>
      <c r="E1966" s="22">
        <v>44</v>
      </c>
      <c r="F1966" s="22" t="s">
        <v>112</v>
      </c>
      <c r="G1966" s="22" t="s">
        <v>108</v>
      </c>
    </row>
    <row r="1967" spans="3:7">
      <c r="C1967" s="137">
        <v>44695</v>
      </c>
      <c r="D1967" s="22" t="s">
        <v>107</v>
      </c>
      <c r="E1967" s="22">
        <v>19</v>
      </c>
      <c r="F1967" s="22" t="s">
        <v>6</v>
      </c>
      <c r="G1967" s="22" t="s">
        <v>106</v>
      </c>
    </row>
    <row r="1968" spans="3:7">
      <c r="C1968" s="137">
        <v>44509</v>
      </c>
      <c r="D1968" s="22" t="s">
        <v>116</v>
      </c>
      <c r="E1968" s="22">
        <v>7</v>
      </c>
      <c r="F1968" s="22" t="s">
        <v>110</v>
      </c>
      <c r="G1968" s="22" t="s">
        <v>111</v>
      </c>
    </row>
    <row r="1969" spans="3:7">
      <c r="C1969" s="137">
        <v>44725</v>
      </c>
      <c r="D1969" s="22" t="s">
        <v>119</v>
      </c>
      <c r="E1969" s="22">
        <v>7</v>
      </c>
      <c r="F1969" s="22" t="s">
        <v>6</v>
      </c>
      <c r="G1969" s="22" t="s">
        <v>115</v>
      </c>
    </row>
    <row r="1970" spans="3:7">
      <c r="C1970" s="137">
        <v>44043</v>
      </c>
      <c r="D1970" s="22" t="s">
        <v>119</v>
      </c>
      <c r="E1970" s="22">
        <v>45</v>
      </c>
      <c r="F1970" s="22" t="s">
        <v>112</v>
      </c>
      <c r="G1970" s="22" t="s">
        <v>105</v>
      </c>
    </row>
    <row r="1971" spans="3:7">
      <c r="C1971" s="137">
        <v>44119</v>
      </c>
      <c r="D1971" s="22" t="s">
        <v>107</v>
      </c>
      <c r="E1971" s="22">
        <v>8</v>
      </c>
      <c r="F1971" s="22" t="s">
        <v>6</v>
      </c>
      <c r="G1971" s="22" t="s">
        <v>105</v>
      </c>
    </row>
    <row r="1972" spans="3:7">
      <c r="C1972" s="137">
        <v>44877</v>
      </c>
      <c r="D1972" s="22" t="s">
        <v>116</v>
      </c>
      <c r="E1972" s="22">
        <v>500</v>
      </c>
      <c r="F1972" s="22" t="s">
        <v>9</v>
      </c>
      <c r="G1972" s="22" t="s">
        <v>115</v>
      </c>
    </row>
    <row r="1973" spans="3:7">
      <c r="C1973" s="137">
        <v>44425</v>
      </c>
      <c r="D1973" s="22" t="s">
        <v>117</v>
      </c>
      <c r="E1973" s="22">
        <v>3</v>
      </c>
      <c r="F1973" s="22" t="s">
        <v>6</v>
      </c>
      <c r="G1973" s="22" t="s">
        <v>115</v>
      </c>
    </row>
    <row r="1974" spans="3:7">
      <c r="C1974" s="137">
        <v>44255</v>
      </c>
      <c r="D1974" s="22" t="s">
        <v>118</v>
      </c>
      <c r="E1974" s="22">
        <v>375</v>
      </c>
      <c r="F1974" s="22" t="s">
        <v>114</v>
      </c>
      <c r="G1974" s="22" t="s">
        <v>105</v>
      </c>
    </row>
    <row r="1975" spans="3:7">
      <c r="C1975" s="137">
        <v>44922</v>
      </c>
      <c r="D1975" s="22" t="s">
        <v>118</v>
      </c>
      <c r="E1975" s="22">
        <v>47</v>
      </c>
      <c r="F1975" s="22" t="s">
        <v>112</v>
      </c>
      <c r="G1975" s="22" t="s">
        <v>105</v>
      </c>
    </row>
    <row r="1976" spans="3:7">
      <c r="C1976" s="137">
        <v>44560</v>
      </c>
      <c r="D1976" s="22" t="s">
        <v>116</v>
      </c>
      <c r="E1976" s="22">
        <v>50</v>
      </c>
      <c r="F1976" s="22" t="s">
        <v>114</v>
      </c>
      <c r="G1976" s="22" t="s">
        <v>105</v>
      </c>
    </row>
    <row r="1977" spans="3:7">
      <c r="C1977" s="137">
        <v>44805</v>
      </c>
      <c r="D1977" s="22" t="s">
        <v>119</v>
      </c>
      <c r="E1977" s="22">
        <v>32</v>
      </c>
      <c r="F1977" s="22" t="s">
        <v>112</v>
      </c>
      <c r="G1977" s="22" t="s">
        <v>108</v>
      </c>
    </row>
    <row r="1978" spans="3:7">
      <c r="C1978" s="137">
        <v>44464</v>
      </c>
      <c r="D1978" s="22" t="s">
        <v>107</v>
      </c>
      <c r="E1978" s="22">
        <v>49</v>
      </c>
      <c r="F1978" s="22" t="s">
        <v>114</v>
      </c>
      <c r="G1978" s="22" t="s">
        <v>111</v>
      </c>
    </row>
    <row r="1979" spans="3:7">
      <c r="C1979" s="137">
        <v>44398</v>
      </c>
      <c r="D1979" s="22" t="s">
        <v>116</v>
      </c>
      <c r="E1979" s="22">
        <v>7</v>
      </c>
      <c r="F1979" s="22" t="s">
        <v>9</v>
      </c>
      <c r="G1979" s="22" t="s">
        <v>113</v>
      </c>
    </row>
    <row r="1980" spans="3:7">
      <c r="C1980" s="137">
        <v>44079</v>
      </c>
      <c r="D1980" s="22" t="s">
        <v>117</v>
      </c>
      <c r="E1980" s="22">
        <v>27</v>
      </c>
      <c r="F1980" s="22" t="s">
        <v>112</v>
      </c>
      <c r="G1980" s="22" t="s">
        <v>109</v>
      </c>
    </row>
    <row r="1981" spans="3:7">
      <c r="C1981" s="137">
        <v>43844</v>
      </c>
      <c r="D1981" s="22" t="s">
        <v>107</v>
      </c>
      <c r="E1981" s="22">
        <v>1</v>
      </c>
      <c r="F1981" s="22" t="s">
        <v>112</v>
      </c>
      <c r="G1981" s="22" t="s">
        <v>113</v>
      </c>
    </row>
    <row r="1982" spans="3:7">
      <c r="C1982" s="137">
        <v>44424</v>
      </c>
      <c r="D1982" s="22" t="s">
        <v>119</v>
      </c>
      <c r="E1982" s="22">
        <v>34</v>
      </c>
      <c r="F1982" s="22" t="s">
        <v>9</v>
      </c>
      <c r="G1982" s="22" t="s">
        <v>106</v>
      </c>
    </row>
    <row r="1983" spans="3:7">
      <c r="C1983" s="137">
        <v>44881</v>
      </c>
      <c r="D1983" s="22" t="s">
        <v>119</v>
      </c>
      <c r="E1983" s="22">
        <v>6</v>
      </c>
      <c r="F1983" s="22" t="s">
        <v>112</v>
      </c>
      <c r="G1983" s="22" t="s">
        <v>108</v>
      </c>
    </row>
    <row r="1984" spans="3:7">
      <c r="C1984" s="137">
        <v>43862</v>
      </c>
      <c r="D1984" s="22" t="s">
        <v>119</v>
      </c>
      <c r="E1984" s="22">
        <v>150</v>
      </c>
      <c r="F1984" s="22" t="s">
        <v>6</v>
      </c>
      <c r="G1984" s="22" t="s">
        <v>109</v>
      </c>
    </row>
    <row r="1985" spans="3:7">
      <c r="C1985" s="137">
        <v>44605</v>
      </c>
      <c r="D1985" s="22" t="s">
        <v>119</v>
      </c>
      <c r="E1985" s="22">
        <v>4</v>
      </c>
      <c r="F1985" s="22" t="s">
        <v>110</v>
      </c>
      <c r="G1985" s="22" t="s">
        <v>109</v>
      </c>
    </row>
    <row r="1986" spans="3:7">
      <c r="C1986" s="137">
        <v>44385</v>
      </c>
      <c r="D1986" s="22" t="s">
        <v>118</v>
      </c>
      <c r="E1986" s="22">
        <v>9</v>
      </c>
      <c r="F1986" s="22" t="s">
        <v>6</v>
      </c>
      <c r="G1986" s="22" t="s">
        <v>115</v>
      </c>
    </row>
    <row r="1987" spans="3:7">
      <c r="C1987" s="137">
        <v>44621</v>
      </c>
      <c r="D1987" s="22" t="s">
        <v>119</v>
      </c>
      <c r="E1987" s="22">
        <v>475</v>
      </c>
      <c r="F1987" s="22" t="s">
        <v>114</v>
      </c>
      <c r="G1987" s="22" t="s">
        <v>113</v>
      </c>
    </row>
    <row r="1988" spans="3:7">
      <c r="C1988" s="137">
        <v>44094</v>
      </c>
      <c r="D1988" s="22" t="s">
        <v>107</v>
      </c>
      <c r="E1988" s="22">
        <v>200</v>
      </c>
      <c r="F1988" s="22" t="s">
        <v>6</v>
      </c>
      <c r="G1988" s="22" t="s">
        <v>106</v>
      </c>
    </row>
    <row r="1989" spans="3:7">
      <c r="C1989" s="137">
        <v>44672</v>
      </c>
      <c r="D1989" s="22" t="s">
        <v>116</v>
      </c>
      <c r="E1989" s="22">
        <v>1</v>
      </c>
      <c r="F1989" s="22" t="s">
        <v>112</v>
      </c>
      <c r="G1989" s="22" t="s">
        <v>108</v>
      </c>
    </row>
    <row r="1990" spans="3:7">
      <c r="C1990" s="137">
        <v>44828</v>
      </c>
      <c r="D1990" s="22" t="s">
        <v>117</v>
      </c>
      <c r="E1990" s="22">
        <v>17</v>
      </c>
      <c r="F1990" s="22" t="s">
        <v>9</v>
      </c>
      <c r="G1990" s="22" t="s">
        <v>109</v>
      </c>
    </row>
    <row r="1991" spans="3:7">
      <c r="C1991" s="137">
        <v>44920</v>
      </c>
      <c r="D1991" s="22" t="s">
        <v>119</v>
      </c>
      <c r="E1991" s="22">
        <v>12</v>
      </c>
      <c r="F1991" s="22" t="s">
        <v>114</v>
      </c>
      <c r="G1991" s="22" t="s">
        <v>108</v>
      </c>
    </row>
    <row r="1992" spans="3:7">
      <c r="C1992" s="137">
        <v>44642</v>
      </c>
      <c r="D1992" s="22" t="s">
        <v>119</v>
      </c>
      <c r="E1992" s="22">
        <v>47</v>
      </c>
      <c r="F1992" s="22" t="s">
        <v>110</v>
      </c>
      <c r="G1992" s="22" t="s">
        <v>109</v>
      </c>
    </row>
    <row r="1993" spans="3:7">
      <c r="C1993" s="137">
        <v>44168</v>
      </c>
      <c r="D1993" s="22" t="s">
        <v>119</v>
      </c>
      <c r="E1993" s="22">
        <v>27</v>
      </c>
      <c r="F1993" s="22" t="s">
        <v>114</v>
      </c>
      <c r="G1993" s="22" t="s">
        <v>106</v>
      </c>
    </row>
    <row r="1994" spans="3:7">
      <c r="C1994" s="137">
        <v>44242</v>
      </c>
      <c r="D1994" s="22" t="s">
        <v>116</v>
      </c>
      <c r="E1994" s="22">
        <v>41</v>
      </c>
      <c r="F1994" s="22" t="s">
        <v>114</v>
      </c>
      <c r="G1994" s="22" t="s">
        <v>111</v>
      </c>
    </row>
    <row r="1995" spans="3:7">
      <c r="C1995" s="137">
        <v>44645</v>
      </c>
      <c r="D1995" s="22" t="s">
        <v>107</v>
      </c>
      <c r="E1995" s="22">
        <v>2</v>
      </c>
      <c r="F1995" s="22" t="s">
        <v>112</v>
      </c>
      <c r="G1995" s="22" t="s">
        <v>105</v>
      </c>
    </row>
    <row r="1996" spans="3:7">
      <c r="C1996" s="137">
        <v>43955</v>
      </c>
      <c r="D1996" s="22" t="s">
        <v>117</v>
      </c>
      <c r="E1996" s="22">
        <v>41</v>
      </c>
      <c r="F1996" s="22" t="s">
        <v>110</v>
      </c>
      <c r="G1996" s="22" t="s">
        <v>113</v>
      </c>
    </row>
    <row r="1997" spans="3:7">
      <c r="C1997" s="137">
        <v>44412</v>
      </c>
      <c r="D1997" s="22" t="s">
        <v>107</v>
      </c>
      <c r="E1997" s="22">
        <v>300</v>
      </c>
      <c r="F1997" s="22" t="s">
        <v>114</v>
      </c>
      <c r="G1997" s="22" t="s">
        <v>106</v>
      </c>
    </row>
    <row r="1998" spans="3:7">
      <c r="C1998" s="137">
        <v>43978</v>
      </c>
      <c r="D1998" s="22" t="s">
        <v>119</v>
      </c>
      <c r="E1998" s="22">
        <v>6</v>
      </c>
      <c r="F1998" s="22" t="s">
        <v>110</v>
      </c>
      <c r="G1998" s="22" t="s">
        <v>115</v>
      </c>
    </row>
    <row r="1999" spans="3:7">
      <c r="C1999" s="137">
        <v>44772</v>
      </c>
      <c r="D1999" s="22" t="s">
        <v>119</v>
      </c>
      <c r="E1999" s="22">
        <v>34</v>
      </c>
      <c r="F1999" s="22" t="s">
        <v>6</v>
      </c>
      <c r="G1999" s="22" t="s">
        <v>109</v>
      </c>
    </row>
    <row r="2000" spans="3:7">
      <c r="C2000" s="137">
        <v>44894</v>
      </c>
      <c r="D2000" s="22" t="s">
        <v>118</v>
      </c>
      <c r="E2000" s="22">
        <v>550</v>
      </c>
      <c r="F2000" s="22" t="s">
        <v>6</v>
      </c>
      <c r="G2000" s="22" t="s">
        <v>115</v>
      </c>
    </row>
    <row r="2001" spans="3:7">
      <c r="C2001" s="137">
        <v>44482</v>
      </c>
      <c r="D2001" s="22" t="s">
        <v>119</v>
      </c>
      <c r="E2001" s="22">
        <v>1</v>
      </c>
      <c r="F2001" s="22" t="s">
        <v>112</v>
      </c>
      <c r="G2001" s="22" t="s">
        <v>106</v>
      </c>
    </row>
    <row r="2002" spans="3:7">
      <c r="C2002" s="137">
        <v>44786</v>
      </c>
      <c r="D2002" s="22" t="s">
        <v>116</v>
      </c>
      <c r="E2002" s="22">
        <v>575</v>
      </c>
      <c r="F2002" s="22" t="s">
        <v>9</v>
      </c>
      <c r="G2002" s="22" t="s">
        <v>113</v>
      </c>
    </row>
    <row r="2003" spans="3:7">
      <c r="C2003" s="137">
        <v>44289</v>
      </c>
      <c r="D2003" s="22" t="s">
        <v>118</v>
      </c>
      <c r="E2003" s="22">
        <v>9</v>
      </c>
      <c r="F2003" s="22" t="s">
        <v>110</v>
      </c>
      <c r="G2003" s="22" t="s">
        <v>113</v>
      </c>
    </row>
    <row r="2004" spans="3:7">
      <c r="C2004" s="137">
        <v>44024</v>
      </c>
      <c r="D2004" s="22" t="s">
        <v>117</v>
      </c>
      <c r="E2004" s="22">
        <v>525</v>
      </c>
      <c r="F2004" s="22" t="s">
        <v>110</v>
      </c>
      <c r="G2004" s="22" t="s">
        <v>105</v>
      </c>
    </row>
    <row r="2005" spans="3:7">
      <c r="C2005" s="137">
        <v>44922</v>
      </c>
      <c r="D2005" s="22" t="s">
        <v>119</v>
      </c>
      <c r="E2005" s="22">
        <v>22</v>
      </c>
      <c r="F2005" s="22" t="s">
        <v>114</v>
      </c>
      <c r="G2005" s="22" t="s">
        <v>106</v>
      </c>
    </row>
    <row r="2006" spans="3:7">
      <c r="C2006" s="137">
        <v>44645</v>
      </c>
      <c r="D2006" s="22" t="s">
        <v>117</v>
      </c>
      <c r="E2006" s="22">
        <v>225</v>
      </c>
      <c r="F2006" s="22" t="s">
        <v>112</v>
      </c>
      <c r="G2006" s="22" t="s">
        <v>111</v>
      </c>
    </row>
    <row r="2007" spans="3:7">
      <c r="C2007" s="137">
        <v>44511</v>
      </c>
      <c r="D2007" s="22" t="s">
        <v>119</v>
      </c>
      <c r="E2007" s="22">
        <v>5</v>
      </c>
      <c r="F2007" s="22" t="s">
        <v>110</v>
      </c>
      <c r="G2007" s="22" t="s">
        <v>111</v>
      </c>
    </row>
    <row r="2008" spans="3:7">
      <c r="C2008" s="137">
        <v>44732</v>
      </c>
      <c r="D2008" s="22" t="s">
        <v>117</v>
      </c>
      <c r="E2008" s="22">
        <v>41</v>
      </c>
      <c r="F2008" s="22" t="s">
        <v>9</v>
      </c>
      <c r="G2008" s="22" t="s">
        <v>108</v>
      </c>
    </row>
    <row r="2009" spans="3:7">
      <c r="C2009" s="137">
        <v>44494</v>
      </c>
      <c r="D2009" s="22" t="s">
        <v>107</v>
      </c>
      <c r="E2009" s="22">
        <v>9</v>
      </c>
      <c r="F2009" s="22" t="s">
        <v>9</v>
      </c>
      <c r="G2009" s="22" t="s">
        <v>113</v>
      </c>
    </row>
    <row r="2010" spans="3:7">
      <c r="C2010" s="137">
        <v>44322</v>
      </c>
      <c r="D2010" s="22" t="s">
        <v>117</v>
      </c>
      <c r="E2010" s="22">
        <v>300</v>
      </c>
      <c r="F2010" s="22" t="s">
        <v>114</v>
      </c>
      <c r="G2010" s="22" t="s">
        <v>105</v>
      </c>
    </row>
    <row r="2011" spans="3:7">
      <c r="C2011" s="137">
        <v>44095</v>
      </c>
      <c r="D2011" s="22" t="s">
        <v>118</v>
      </c>
      <c r="E2011" s="22">
        <v>100</v>
      </c>
      <c r="F2011" s="22" t="s">
        <v>114</v>
      </c>
      <c r="G2011" s="22" t="s">
        <v>111</v>
      </c>
    </row>
    <row r="2012" spans="3:7">
      <c r="C2012" s="137">
        <v>44902</v>
      </c>
      <c r="D2012" s="22" t="s">
        <v>117</v>
      </c>
      <c r="E2012" s="22">
        <v>75</v>
      </c>
      <c r="F2012" s="22" t="s">
        <v>114</v>
      </c>
      <c r="G2012" s="22" t="s">
        <v>108</v>
      </c>
    </row>
    <row r="2013" spans="3:7">
      <c r="C2013" s="137">
        <v>43999</v>
      </c>
      <c r="D2013" s="22" t="s">
        <v>119</v>
      </c>
      <c r="E2013" s="22">
        <v>100</v>
      </c>
      <c r="F2013" s="22" t="s">
        <v>6</v>
      </c>
      <c r="G2013" s="22" t="s">
        <v>108</v>
      </c>
    </row>
    <row r="2014" spans="3:7">
      <c r="C2014" s="137">
        <v>43838</v>
      </c>
      <c r="D2014" s="22" t="s">
        <v>118</v>
      </c>
      <c r="E2014" s="22">
        <v>2</v>
      </c>
      <c r="F2014" s="22" t="s">
        <v>9</v>
      </c>
      <c r="G2014" s="22" t="s">
        <v>115</v>
      </c>
    </row>
    <row r="2015" spans="3:7">
      <c r="C2015" s="137">
        <v>44200</v>
      </c>
      <c r="D2015" s="22" t="s">
        <v>117</v>
      </c>
      <c r="E2015" s="22">
        <v>575</v>
      </c>
      <c r="F2015" s="22" t="s">
        <v>110</v>
      </c>
      <c r="G2015" s="22" t="s">
        <v>108</v>
      </c>
    </row>
    <row r="2016" spans="3:7">
      <c r="C2016" s="137">
        <v>44544</v>
      </c>
      <c r="D2016" s="22" t="s">
        <v>119</v>
      </c>
      <c r="E2016" s="22">
        <v>12</v>
      </c>
      <c r="F2016" s="22" t="s">
        <v>110</v>
      </c>
      <c r="G2016" s="22" t="s">
        <v>106</v>
      </c>
    </row>
    <row r="2017" spans="3:7">
      <c r="C2017" s="137">
        <v>44094</v>
      </c>
      <c r="D2017" s="22" t="s">
        <v>119</v>
      </c>
      <c r="E2017" s="22">
        <v>42</v>
      </c>
      <c r="F2017" s="22" t="s">
        <v>114</v>
      </c>
      <c r="G2017" s="22" t="s">
        <v>108</v>
      </c>
    </row>
    <row r="2018" spans="3:7">
      <c r="C2018" s="137">
        <v>44152</v>
      </c>
      <c r="D2018" s="22" t="s">
        <v>119</v>
      </c>
      <c r="E2018" s="22">
        <v>5</v>
      </c>
      <c r="F2018" s="22" t="s">
        <v>110</v>
      </c>
      <c r="G2018" s="22" t="s">
        <v>109</v>
      </c>
    </row>
    <row r="2019" spans="3:7">
      <c r="C2019" s="137">
        <v>44846</v>
      </c>
      <c r="D2019" s="22" t="s">
        <v>119</v>
      </c>
      <c r="E2019" s="22">
        <v>200</v>
      </c>
      <c r="F2019" s="22" t="s">
        <v>6</v>
      </c>
      <c r="G2019" s="22" t="s">
        <v>106</v>
      </c>
    </row>
    <row r="2020" spans="3:7">
      <c r="C2020" s="137">
        <v>44560</v>
      </c>
      <c r="D2020" s="22" t="s">
        <v>119</v>
      </c>
      <c r="E2020" s="22">
        <v>4</v>
      </c>
      <c r="F2020" s="22" t="s">
        <v>114</v>
      </c>
      <c r="G2020" s="22" t="s">
        <v>115</v>
      </c>
    </row>
    <row r="2021" spans="3:7">
      <c r="C2021" s="137">
        <v>44415</v>
      </c>
      <c r="D2021" s="22" t="s">
        <v>117</v>
      </c>
      <c r="E2021" s="22">
        <v>11</v>
      </c>
      <c r="F2021" s="22" t="s">
        <v>114</v>
      </c>
      <c r="G2021" s="22" t="s">
        <v>106</v>
      </c>
    </row>
    <row r="2022" spans="3:7">
      <c r="C2022" s="137">
        <v>44436</v>
      </c>
      <c r="D2022" s="22" t="s">
        <v>117</v>
      </c>
      <c r="E2022" s="22">
        <v>5</v>
      </c>
      <c r="F2022" s="22" t="s">
        <v>112</v>
      </c>
      <c r="G2022" s="22" t="s">
        <v>113</v>
      </c>
    </row>
    <row r="2023" spans="3:7">
      <c r="C2023" s="137">
        <v>44912</v>
      </c>
      <c r="D2023" s="22" t="s">
        <v>107</v>
      </c>
      <c r="E2023" s="22">
        <v>3</v>
      </c>
      <c r="F2023" s="22" t="s">
        <v>6</v>
      </c>
      <c r="G2023" s="22" t="s">
        <v>111</v>
      </c>
    </row>
    <row r="2024" spans="3:7">
      <c r="C2024" s="137">
        <v>44028</v>
      </c>
      <c r="D2024" s="22" t="s">
        <v>118</v>
      </c>
      <c r="E2024" s="22">
        <v>25</v>
      </c>
      <c r="F2024" s="22" t="s">
        <v>114</v>
      </c>
      <c r="G2024" s="22" t="s">
        <v>111</v>
      </c>
    </row>
    <row r="2025" spans="3:7">
      <c r="C2025" s="137">
        <v>44575</v>
      </c>
      <c r="D2025" s="22" t="s">
        <v>116</v>
      </c>
      <c r="E2025" s="22">
        <v>6</v>
      </c>
      <c r="F2025" s="22" t="s">
        <v>114</v>
      </c>
      <c r="G2025" s="22" t="s">
        <v>113</v>
      </c>
    </row>
    <row r="2026" spans="3:7">
      <c r="C2026" s="137">
        <v>44514</v>
      </c>
      <c r="D2026" s="22" t="s">
        <v>117</v>
      </c>
      <c r="E2026" s="22">
        <v>33</v>
      </c>
      <c r="F2026" s="22" t="s">
        <v>114</v>
      </c>
      <c r="G2026" s="22" t="s">
        <v>109</v>
      </c>
    </row>
    <row r="2027" spans="3:7">
      <c r="C2027" s="137">
        <v>44191</v>
      </c>
      <c r="D2027" s="22" t="s">
        <v>119</v>
      </c>
      <c r="E2027" s="22">
        <v>6</v>
      </c>
      <c r="F2027" s="22" t="s">
        <v>114</v>
      </c>
      <c r="G2027" s="22" t="s">
        <v>109</v>
      </c>
    </row>
    <row r="2028" spans="3:7">
      <c r="C2028" s="137">
        <v>44186</v>
      </c>
      <c r="D2028" s="22" t="s">
        <v>118</v>
      </c>
      <c r="E2028" s="22">
        <v>250</v>
      </c>
      <c r="F2028" s="22" t="s">
        <v>6</v>
      </c>
      <c r="G2028" s="22" t="s">
        <v>109</v>
      </c>
    </row>
    <row r="2029" spans="3:7">
      <c r="C2029" s="137">
        <v>44197</v>
      </c>
      <c r="D2029" s="22" t="s">
        <v>119</v>
      </c>
      <c r="E2029" s="22">
        <v>3</v>
      </c>
      <c r="F2029" s="22" t="s">
        <v>112</v>
      </c>
      <c r="G2029" s="22" t="s">
        <v>111</v>
      </c>
    </row>
    <row r="2030" spans="3:7">
      <c r="C2030" s="137">
        <v>44592</v>
      </c>
      <c r="D2030" s="22" t="s">
        <v>119</v>
      </c>
      <c r="E2030" s="22">
        <v>300</v>
      </c>
      <c r="F2030" s="22" t="s">
        <v>6</v>
      </c>
      <c r="G2030" s="22" t="s">
        <v>108</v>
      </c>
    </row>
    <row r="2031" spans="3:7">
      <c r="C2031" s="137">
        <v>44018</v>
      </c>
      <c r="D2031" s="22" t="s">
        <v>117</v>
      </c>
      <c r="E2031" s="22">
        <v>3</v>
      </c>
      <c r="F2031" s="22" t="s">
        <v>112</v>
      </c>
      <c r="G2031" s="22" t="s">
        <v>109</v>
      </c>
    </row>
    <row r="2032" spans="3:7">
      <c r="C2032" s="137">
        <v>43927</v>
      </c>
      <c r="D2032" s="22" t="s">
        <v>107</v>
      </c>
      <c r="E2032" s="22">
        <v>450</v>
      </c>
      <c r="F2032" s="22" t="s">
        <v>6</v>
      </c>
      <c r="G2032" s="22" t="s">
        <v>109</v>
      </c>
    </row>
    <row r="2033" spans="3:7">
      <c r="C2033" s="137">
        <v>44844</v>
      </c>
      <c r="D2033" s="22" t="s">
        <v>117</v>
      </c>
      <c r="E2033" s="22">
        <v>46</v>
      </c>
      <c r="F2033" s="22" t="s">
        <v>112</v>
      </c>
      <c r="G2033" s="22" t="s">
        <v>115</v>
      </c>
    </row>
    <row r="2034" spans="3:7">
      <c r="C2034" s="137">
        <v>44295</v>
      </c>
      <c r="D2034" s="22" t="s">
        <v>119</v>
      </c>
      <c r="E2034" s="22">
        <v>41</v>
      </c>
      <c r="F2034" s="22" t="s">
        <v>9</v>
      </c>
      <c r="G2034" s="22" t="s">
        <v>115</v>
      </c>
    </row>
    <row r="2035" spans="3:7">
      <c r="C2035" s="137">
        <v>44804</v>
      </c>
      <c r="D2035" s="22" t="s">
        <v>117</v>
      </c>
      <c r="E2035" s="22">
        <v>36</v>
      </c>
      <c r="F2035" s="22" t="s">
        <v>112</v>
      </c>
      <c r="G2035" s="22" t="s">
        <v>109</v>
      </c>
    </row>
    <row r="2036" spans="3:7">
      <c r="C2036" s="137">
        <v>44465</v>
      </c>
      <c r="D2036" s="22" t="s">
        <v>117</v>
      </c>
      <c r="E2036" s="22">
        <v>3</v>
      </c>
      <c r="F2036" s="22" t="s">
        <v>9</v>
      </c>
      <c r="G2036" s="22" t="s">
        <v>108</v>
      </c>
    </row>
    <row r="2037" spans="3:7">
      <c r="C2037" s="137">
        <v>43850</v>
      </c>
      <c r="D2037" s="22" t="s">
        <v>117</v>
      </c>
      <c r="E2037" s="22">
        <v>1</v>
      </c>
      <c r="F2037" s="22" t="s">
        <v>114</v>
      </c>
      <c r="G2037" s="22" t="s">
        <v>105</v>
      </c>
    </row>
    <row r="2038" spans="3:7">
      <c r="C2038" s="137">
        <v>44435</v>
      </c>
      <c r="D2038" s="22" t="s">
        <v>119</v>
      </c>
      <c r="E2038" s="22">
        <v>7</v>
      </c>
      <c r="F2038" s="22" t="s">
        <v>6</v>
      </c>
      <c r="G2038" s="22" t="s">
        <v>115</v>
      </c>
    </row>
    <row r="2039" spans="3:7">
      <c r="C2039" s="137">
        <v>44297</v>
      </c>
      <c r="D2039" s="22" t="s">
        <v>116</v>
      </c>
      <c r="E2039" s="22">
        <v>17</v>
      </c>
      <c r="F2039" s="22" t="s">
        <v>112</v>
      </c>
      <c r="G2039" s="22" t="s">
        <v>115</v>
      </c>
    </row>
    <row r="2040" spans="3:7">
      <c r="C2040" s="137">
        <v>44314</v>
      </c>
      <c r="D2040" s="22" t="s">
        <v>117</v>
      </c>
      <c r="E2040" s="22">
        <v>450</v>
      </c>
      <c r="F2040" s="22" t="s">
        <v>9</v>
      </c>
      <c r="G2040" s="22" t="s">
        <v>115</v>
      </c>
    </row>
    <row r="2041" spans="3:7">
      <c r="C2041" s="137">
        <v>44202</v>
      </c>
      <c r="D2041" s="22" t="s">
        <v>107</v>
      </c>
      <c r="E2041" s="22">
        <v>8</v>
      </c>
      <c r="F2041" s="22" t="s">
        <v>110</v>
      </c>
      <c r="G2041" s="22" t="s">
        <v>105</v>
      </c>
    </row>
    <row r="2042" spans="3:7">
      <c r="C2042" s="137">
        <v>43978</v>
      </c>
      <c r="D2042" s="22" t="s">
        <v>117</v>
      </c>
      <c r="E2042" s="22">
        <v>29</v>
      </c>
      <c r="F2042" s="22" t="s">
        <v>112</v>
      </c>
      <c r="G2042" s="22" t="s">
        <v>111</v>
      </c>
    </row>
    <row r="2043" spans="3:7">
      <c r="C2043" s="137">
        <v>44808</v>
      </c>
      <c r="D2043" s="22" t="s">
        <v>117</v>
      </c>
      <c r="E2043" s="22">
        <v>39</v>
      </c>
      <c r="F2043" s="22" t="s">
        <v>6</v>
      </c>
      <c r="G2043" s="22" t="s">
        <v>111</v>
      </c>
    </row>
    <row r="2044" spans="3:7">
      <c r="C2044" s="137">
        <v>44252</v>
      </c>
      <c r="D2044" s="22" t="s">
        <v>117</v>
      </c>
      <c r="E2044" s="22">
        <v>550</v>
      </c>
      <c r="F2044" s="22" t="s">
        <v>110</v>
      </c>
      <c r="G2044" s="22" t="s">
        <v>113</v>
      </c>
    </row>
    <row r="2045" spans="3:7">
      <c r="C2045" s="137">
        <v>44097</v>
      </c>
      <c r="D2045" s="22" t="s">
        <v>107</v>
      </c>
      <c r="E2045" s="22">
        <v>5</v>
      </c>
      <c r="F2045" s="22" t="s">
        <v>6</v>
      </c>
      <c r="G2045" s="22" t="s">
        <v>109</v>
      </c>
    </row>
    <row r="2046" spans="3:7">
      <c r="C2046" s="137">
        <v>44515</v>
      </c>
      <c r="D2046" s="22" t="s">
        <v>119</v>
      </c>
      <c r="E2046" s="22">
        <v>175</v>
      </c>
      <c r="F2046" s="22" t="s">
        <v>114</v>
      </c>
      <c r="G2046" s="22" t="s">
        <v>113</v>
      </c>
    </row>
    <row r="2047" spans="3:7">
      <c r="C2047" s="137">
        <v>44340</v>
      </c>
      <c r="D2047" s="22" t="s">
        <v>119</v>
      </c>
      <c r="E2047" s="22">
        <v>20</v>
      </c>
      <c r="F2047" s="22" t="s">
        <v>112</v>
      </c>
      <c r="G2047" s="22" t="s">
        <v>106</v>
      </c>
    </row>
    <row r="2048" spans="3:7">
      <c r="C2048" s="137">
        <v>44321</v>
      </c>
      <c r="D2048" s="22" t="s">
        <v>107</v>
      </c>
      <c r="E2048" s="22">
        <v>14</v>
      </c>
      <c r="F2048" s="22" t="s">
        <v>114</v>
      </c>
      <c r="G2048" s="22" t="s">
        <v>106</v>
      </c>
    </row>
    <row r="2049" spans="3:7">
      <c r="C2049" s="137">
        <v>44463</v>
      </c>
      <c r="D2049" s="22" t="s">
        <v>118</v>
      </c>
      <c r="E2049" s="22">
        <v>2</v>
      </c>
      <c r="F2049" s="22" t="s">
        <v>6</v>
      </c>
      <c r="G2049" s="22" t="s">
        <v>111</v>
      </c>
    </row>
    <row r="2050" spans="3:7">
      <c r="C2050" s="137">
        <v>44417</v>
      </c>
      <c r="D2050" s="22" t="s">
        <v>117</v>
      </c>
      <c r="E2050" s="22">
        <v>20</v>
      </c>
      <c r="F2050" s="22" t="s">
        <v>9</v>
      </c>
      <c r="G2050" s="22" t="s">
        <v>106</v>
      </c>
    </row>
    <row r="2051" spans="3:7">
      <c r="C2051" s="137">
        <v>44600</v>
      </c>
      <c r="D2051" s="22" t="s">
        <v>107</v>
      </c>
      <c r="E2051" s="22">
        <v>1</v>
      </c>
      <c r="F2051" s="22" t="s">
        <v>114</v>
      </c>
      <c r="G2051" s="22" t="s">
        <v>111</v>
      </c>
    </row>
    <row r="2052" spans="3:7">
      <c r="C2052" s="137">
        <v>43884</v>
      </c>
      <c r="D2052" s="22" t="s">
        <v>119</v>
      </c>
      <c r="E2052" s="22">
        <v>4</v>
      </c>
      <c r="F2052" s="22" t="s">
        <v>112</v>
      </c>
      <c r="G2052" s="22" t="s">
        <v>106</v>
      </c>
    </row>
    <row r="2053" spans="3:7">
      <c r="C2053" s="137">
        <v>44804</v>
      </c>
      <c r="D2053" s="22" t="s">
        <v>119</v>
      </c>
      <c r="E2053" s="22">
        <v>3</v>
      </c>
      <c r="F2053" s="22" t="s">
        <v>112</v>
      </c>
      <c r="G2053" s="22" t="s">
        <v>115</v>
      </c>
    </row>
    <row r="2054" spans="3:7">
      <c r="C2054" s="137">
        <v>44127</v>
      </c>
      <c r="D2054" s="22" t="s">
        <v>116</v>
      </c>
      <c r="E2054" s="22">
        <v>6</v>
      </c>
      <c r="F2054" s="22" t="s">
        <v>110</v>
      </c>
      <c r="G2054" s="22" t="s">
        <v>106</v>
      </c>
    </row>
    <row r="2055" spans="3:7">
      <c r="C2055" s="137">
        <v>43922</v>
      </c>
      <c r="D2055" s="22" t="s">
        <v>119</v>
      </c>
      <c r="E2055" s="22">
        <v>275</v>
      </c>
      <c r="F2055" s="22" t="s">
        <v>110</v>
      </c>
      <c r="G2055" s="22" t="s">
        <v>105</v>
      </c>
    </row>
    <row r="2056" spans="3:7">
      <c r="C2056" s="137">
        <v>44243</v>
      </c>
      <c r="D2056" s="22" t="s">
        <v>119</v>
      </c>
      <c r="E2056" s="22">
        <v>18</v>
      </c>
      <c r="F2056" s="22" t="s">
        <v>114</v>
      </c>
      <c r="G2056" s="22" t="s">
        <v>109</v>
      </c>
    </row>
    <row r="2057" spans="3:7">
      <c r="C2057" s="137">
        <v>44046</v>
      </c>
      <c r="D2057" s="22" t="s">
        <v>117</v>
      </c>
      <c r="E2057" s="22">
        <v>4</v>
      </c>
      <c r="F2057" s="22" t="s">
        <v>6</v>
      </c>
      <c r="G2057" s="22" t="s">
        <v>105</v>
      </c>
    </row>
    <row r="2058" spans="3:7">
      <c r="C2058" s="137">
        <v>43968</v>
      </c>
      <c r="D2058" s="22" t="s">
        <v>119</v>
      </c>
      <c r="E2058" s="22">
        <v>12</v>
      </c>
      <c r="F2058" s="22" t="s">
        <v>110</v>
      </c>
      <c r="G2058" s="22" t="s">
        <v>111</v>
      </c>
    </row>
    <row r="2059" spans="3:7">
      <c r="C2059" s="137">
        <v>43841</v>
      </c>
      <c r="D2059" s="22" t="s">
        <v>107</v>
      </c>
      <c r="E2059" s="22">
        <v>400</v>
      </c>
      <c r="F2059" s="22" t="s">
        <v>110</v>
      </c>
      <c r="G2059" s="22" t="s">
        <v>115</v>
      </c>
    </row>
    <row r="2060" spans="3:7">
      <c r="C2060" s="137">
        <v>44650</v>
      </c>
      <c r="D2060" s="22" t="s">
        <v>117</v>
      </c>
      <c r="E2060" s="22">
        <v>12</v>
      </c>
      <c r="F2060" s="22" t="s">
        <v>112</v>
      </c>
      <c r="G2060" s="22" t="s">
        <v>113</v>
      </c>
    </row>
    <row r="2061" spans="3:7">
      <c r="C2061" s="137">
        <v>43839</v>
      </c>
      <c r="D2061" s="22" t="s">
        <v>118</v>
      </c>
      <c r="E2061" s="22">
        <v>7</v>
      </c>
      <c r="F2061" s="22" t="s">
        <v>6</v>
      </c>
      <c r="G2061" s="22" t="s">
        <v>108</v>
      </c>
    </row>
    <row r="2062" spans="3:7">
      <c r="C2062" s="137">
        <v>43879</v>
      </c>
      <c r="D2062" s="22" t="s">
        <v>116</v>
      </c>
      <c r="E2062" s="22">
        <v>2</v>
      </c>
      <c r="F2062" s="22" t="s">
        <v>112</v>
      </c>
      <c r="G2062" s="22" t="s">
        <v>108</v>
      </c>
    </row>
    <row r="2063" spans="3:7">
      <c r="C2063" s="137">
        <v>44138</v>
      </c>
      <c r="D2063" s="22" t="s">
        <v>117</v>
      </c>
      <c r="E2063" s="22">
        <v>48</v>
      </c>
      <c r="F2063" s="22" t="s">
        <v>110</v>
      </c>
      <c r="G2063" s="22" t="s">
        <v>115</v>
      </c>
    </row>
    <row r="2064" spans="3:7">
      <c r="C2064" s="137">
        <v>43963</v>
      </c>
      <c r="D2064" s="22" t="s">
        <v>107</v>
      </c>
      <c r="E2064" s="22">
        <v>8</v>
      </c>
      <c r="F2064" s="22" t="s">
        <v>6</v>
      </c>
      <c r="G2064" s="22" t="s">
        <v>113</v>
      </c>
    </row>
    <row r="2065" spans="3:7">
      <c r="C2065" s="137">
        <v>44239</v>
      </c>
      <c r="D2065" s="22" t="s">
        <v>117</v>
      </c>
      <c r="E2065" s="22">
        <v>6</v>
      </c>
      <c r="F2065" s="22" t="s">
        <v>6</v>
      </c>
      <c r="G2065" s="22" t="s">
        <v>105</v>
      </c>
    </row>
    <row r="2066" spans="3:7">
      <c r="C2066" s="137">
        <v>44171</v>
      </c>
      <c r="D2066" s="22" t="s">
        <v>117</v>
      </c>
      <c r="E2066" s="22">
        <v>575</v>
      </c>
      <c r="F2066" s="22" t="s">
        <v>112</v>
      </c>
      <c r="G2066" s="22" t="s">
        <v>111</v>
      </c>
    </row>
    <row r="2067" spans="3:7">
      <c r="C2067" s="137">
        <v>44155</v>
      </c>
      <c r="D2067" s="22" t="s">
        <v>119</v>
      </c>
      <c r="E2067" s="22">
        <v>34</v>
      </c>
      <c r="F2067" s="22" t="s">
        <v>6</v>
      </c>
      <c r="G2067" s="22" t="s">
        <v>111</v>
      </c>
    </row>
    <row r="2068" spans="3:7">
      <c r="C2068" s="137">
        <v>44130</v>
      </c>
      <c r="D2068" s="22" t="s">
        <v>117</v>
      </c>
      <c r="E2068" s="22">
        <v>6</v>
      </c>
      <c r="F2068" s="22" t="s">
        <v>112</v>
      </c>
      <c r="G2068" s="22" t="s">
        <v>106</v>
      </c>
    </row>
    <row r="2069" spans="3:7">
      <c r="C2069" s="137">
        <v>44583</v>
      </c>
      <c r="D2069" s="22" t="s">
        <v>118</v>
      </c>
      <c r="E2069" s="22">
        <v>500</v>
      </c>
      <c r="F2069" s="22" t="s">
        <v>9</v>
      </c>
      <c r="G2069" s="22" t="s">
        <v>113</v>
      </c>
    </row>
    <row r="2070" spans="3:7">
      <c r="C2070" s="137">
        <v>43919</v>
      </c>
      <c r="D2070" s="22" t="s">
        <v>107</v>
      </c>
      <c r="E2070" s="22">
        <v>175</v>
      </c>
      <c r="F2070" s="22" t="s">
        <v>6</v>
      </c>
      <c r="G2070" s="22" t="s">
        <v>108</v>
      </c>
    </row>
    <row r="2071" spans="3:7">
      <c r="C2071" s="137">
        <v>44887</v>
      </c>
      <c r="D2071" s="22" t="s">
        <v>107</v>
      </c>
      <c r="E2071" s="22">
        <v>9</v>
      </c>
      <c r="F2071" s="22" t="s">
        <v>9</v>
      </c>
      <c r="G2071" s="22" t="s">
        <v>105</v>
      </c>
    </row>
    <row r="2072" spans="3:7">
      <c r="C2072" s="137">
        <v>43894</v>
      </c>
      <c r="D2072" s="22" t="s">
        <v>118</v>
      </c>
      <c r="E2072" s="22">
        <v>8</v>
      </c>
      <c r="F2072" s="22" t="s">
        <v>6</v>
      </c>
      <c r="G2072" s="22" t="s">
        <v>109</v>
      </c>
    </row>
    <row r="2073" spans="3:7">
      <c r="C2073" s="137">
        <v>44880</v>
      </c>
      <c r="D2073" s="22" t="s">
        <v>119</v>
      </c>
      <c r="E2073" s="22">
        <v>26</v>
      </c>
      <c r="F2073" s="22" t="s">
        <v>9</v>
      </c>
      <c r="G2073" s="22" t="s">
        <v>111</v>
      </c>
    </row>
    <row r="2074" spans="3:7">
      <c r="C2074" s="137">
        <v>44001</v>
      </c>
      <c r="D2074" s="22" t="s">
        <v>116</v>
      </c>
      <c r="E2074" s="22">
        <v>9</v>
      </c>
      <c r="F2074" s="22" t="s">
        <v>6</v>
      </c>
      <c r="G2074" s="22" t="s">
        <v>105</v>
      </c>
    </row>
    <row r="2075" spans="3:7">
      <c r="C2075" s="137">
        <v>44149</v>
      </c>
      <c r="D2075" s="22" t="s">
        <v>117</v>
      </c>
      <c r="E2075" s="22">
        <v>3</v>
      </c>
      <c r="F2075" s="22" t="s">
        <v>110</v>
      </c>
      <c r="G2075" s="22" t="s">
        <v>108</v>
      </c>
    </row>
    <row r="2076" spans="3:7">
      <c r="C2076" s="137">
        <v>43953</v>
      </c>
      <c r="D2076" s="22" t="s">
        <v>117</v>
      </c>
      <c r="E2076" s="22">
        <v>5</v>
      </c>
      <c r="F2076" s="22" t="s">
        <v>112</v>
      </c>
      <c r="G2076" s="22" t="s">
        <v>113</v>
      </c>
    </row>
    <row r="2077" spans="3:7">
      <c r="C2077" s="137">
        <v>44023</v>
      </c>
      <c r="D2077" s="22" t="s">
        <v>117</v>
      </c>
      <c r="E2077" s="22">
        <v>31</v>
      </c>
      <c r="F2077" s="22" t="s">
        <v>114</v>
      </c>
      <c r="G2077" s="22" t="s">
        <v>108</v>
      </c>
    </row>
    <row r="2078" spans="3:7">
      <c r="C2078" s="137">
        <v>43904</v>
      </c>
      <c r="D2078" s="22" t="s">
        <v>117</v>
      </c>
      <c r="E2078" s="22">
        <v>400</v>
      </c>
      <c r="F2078" s="22" t="s">
        <v>6</v>
      </c>
      <c r="G2078" s="22" t="s">
        <v>113</v>
      </c>
    </row>
    <row r="2079" spans="3:7">
      <c r="C2079" s="137">
        <v>44394</v>
      </c>
      <c r="D2079" s="22" t="s">
        <v>116</v>
      </c>
      <c r="E2079" s="22">
        <v>200</v>
      </c>
      <c r="F2079" s="22" t="s">
        <v>9</v>
      </c>
      <c r="G2079" s="22" t="s">
        <v>106</v>
      </c>
    </row>
    <row r="2080" spans="3:7">
      <c r="C2080" s="137">
        <v>44434</v>
      </c>
      <c r="D2080" s="22" t="s">
        <v>107</v>
      </c>
      <c r="E2080" s="22">
        <v>200</v>
      </c>
      <c r="F2080" s="22" t="s">
        <v>6</v>
      </c>
      <c r="G2080" s="22" t="s">
        <v>111</v>
      </c>
    </row>
    <row r="2081" spans="3:7">
      <c r="C2081" s="137">
        <v>43941</v>
      </c>
      <c r="D2081" s="22" t="s">
        <v>117</v>
      </c>
      <c r="E2081" s="22">
        <v>8</v>
      </c>
      <c r="F2081" s="22" t="s">
        <v>110</v>
      </c>
      <c r="G2081" s="22" t="s">
        <v>111</v>
      </c>
    </row>
    <row r="2082" spans="3:7">
      <c r="C2082" s="137">
        <v>43892</v>
      </c>
      <c r="D2082" s="22" t="s">
        <v>117</v>
      </c>
      <c r="E2082" s="22">
        <v>28</v>
      </c>
      <c r="F2082" s="22" t="s">
        <v>6</v>
      </c>
      <c r="G2082" s="22" t="s">
        <v>111</v>
      </c>
    </row>
    <row r="2083" spans="3:7">
      <c r="C2083" s="137">
        <v>44580</v>
      </c>
      <c r="D2083" s="22" t="s">
        <v>119</v>
      </c>
      <c r="E2083" s="22">
        <v>200</v>
      </c>
      <c r="F2083" s="22" t="s">
        <v>110</v>
      </c>
      <c r="G2083" s="22" t="s">
        <v>109</v>
      </c>
    </row>
    <row r="2084" spans="3:7">
      <c r="C2084" s="137">
        <v>44719</v>
      </c>
      <c r="D2084" s="22" t="s">
        <v>118</v>
      </c>
      <c r="E2084" s="22">
        <v>8</v>
      </c>
      <c r="F2084" s="22" t="s">
        <v>114</v>
      </c>
      <c r="G2084" s="22" t="s">
        <v>105</v>
      </c>
    </row>
    <row r="2085" spans="3:7">
      <c r="C2085" s="137">
        <v>43907</v>
      </c>
      <c r="D2085" s="22" t="s">
        <v>119</v>
      </c>
      <c r="E2085" s="22">
        <v>6</v>
      </c>
      <c r="F2085" s="22" t="s">
        <v>6</v>
      </c>
      <c r="G2085" s="22" t="s">
        <v>105</v>
      </c>
    </row>
    <row r="2086" spans="3:7">
      <c r="C2086" s="137">
        <v>44297</v>
      </c>
      <c r="D2086" s="22" t="s">
        <v>119</v>
      </c>
      <c r="E2086" s="22">
        <v>41</v>
      </c>
      <c r="F2086" s="22" t="s">
        <v>112</v>
      </c>
      <c r="G2086" s="22" t="s">
        <v>105</v>
      </c>
    </row>
    <row r="2087" spans="3:7">
      <c r="C2087" s="137">
        <v>44540</v>
      </c>
      <c r="D2087" s="22" t="s">
        <v>118</v>
      </c>
      <c r="E2087" s="22">
        <v>26</v>
      </c>
      <c r="F2087" s="22" t="s">
        <v>9</v>
      </c>
      <c r="G2087" s="22" t="s">
        <v>109</v>
      </c>
    </row>
    <row r="2088" spans="3:7">
      <c r="C2088" s="137">
        <v>44245</v>
      </c>
      <c r="D2088" s="22" t="s">
        <v>117</v>
      </c>
      <c r="E2088" s="22">
        <v>40</v>
      </c>
      <c r="F2088" s="22" t="s">
        <v>114</v>
      </c>
      <c r="G2088" s="22" t="s">
        <v>106</v>
      </c>
    </row>
    <row r="2089" spans="3:7">
      <c r="C2089" s="137">
        <v>44252</v>
      </c>
      <c r="D2089" s="22" t="s">
        <v>117</v>
      </c>
      <c r="E2089" s="22">
        <v>550</v>
      </c>
      <c r="F2089" s="22" t="s">
        <v>112</v>
      </c>
      <c r="G2089" s="22" t="s">
        <v>105</v>
      </c>
    </row>
    <row r="2090" spans="3:7">
      <c r="C2090" s="137">
        <v>44178</v>
      </c>
      <c r="D2090" s="22" t="s">
        <v>119</v>
      </c>
      <c r="E2090" s="22">
        <v>275</v>
      </c>
      <c r="F2090" s="22" t="s">
        <v>110</v>
      </c>
      <c r="G2090" s="22" t="s">
        <v>105</v>
      </c>
    </row>
    <row r="2091" spans="3:7">
      <c r="C2091" s="137">
        <v>43878</v>
      </c>
      <c r="D2091" s="22" t="s">
        <v>119</v>
      </c>
      <c r="E2091" s="22">
        <v>75</v>
      </c>
      <c r="F2091" s="22" t="s">
        <v>110</v>
      </c>
      <c r="G2091" s="22" t="s">
        <v>115</v>
      </c>
    </row>
    <row r="2092" spans="3:7">
      <c r="C2092" s="137">
        <v>44373</v>
      </c>
      <c r="D2092" s="22" t="s">
        <v>107</v>
      </c>
      <c r="E2092" s="22">
        <v>48</v>
      </c>
      <c r="F2092" s="22" t="s">
        <v>112</v>
      </c>
      <c r="G2092" s="22" t="s">
        <v>115</v>
      </c>
    </row>
    <row r="2093" spans="3:7">
      <c r="C2093" s="137">
        <v>44153</v>
      </c>
      <c r="D2093" s="22" t="s">
        <v>117</v>
      </c>
      <c r="E2093" s="22">
        <v>6</v>
      </c>
      <c r="F2093" s="22" t="s">
        <v>114</v>
      </c>
      <c r="G2093" s="22" t="s">
        <v>108</v>
      </c>
    </row>
    <row r="2094" spans="3:7">
      <c r="C2094" s="137">
        <v>44526</v>
      </c>
      <c r="D2094" s="22" t="s">
        <v>119</v>
      </c>
      <c r="E2094" s="22">
        <v>400</v>
      </c>
      <c r="F2094" s="22" t="s">
        <v>6</v>
      </c>
      <c r="G2094" s="22" t="s">
        <v>109</v>
      </c>
    </row>
    <row r="2095" spans="3:7">
      <c r="C2095" s="137">
        <v>44238</v>
      </c>
      <c r="D2095" s="22" t="s">
        <v>116</v>
      </c>
      <c r="E2095" s="22">
        <v>275</v>
      </c>
      <c r="F2095" s="22" t="s">
        <v>114</v>
      </c>
      <c r="G2095" s="22" t="s">
        <v>105</v>
      </c>
    </row>
    <row r="2096" spans="3:7">
      <c r="C2096" s="137">
        <v>44664</v>
      </c>
      <c r="D2096" s="22" t="s">
        <v>119</v>
      </c>
      <c r="E2096" s="22">
        <v>300</v>
      </c>
      <c r="F2096" s="22" t="s">
        <v>110</v>
      </c>
      <c r="G2096" s="22" t="s">
        <v>113</v>
      </c>
    </row>
    <row r="2097" spans="3:7">
      <c r="C2097" s="137">
        <v>44861</v>
      </c>
      <c r="D2097" s="22" t="s">
        <v>119</v>
      </c>
      <c r="E2097" s="22">
        <v>525</v>
      </c>
      <c r="F2097" s="22" t="s">
        <v>110</v>
      </c>
      <c r="G2097" s="22" t="s">
        <v>105</v>
      </c>
    </row>
    <row r="2098" spans="3:7">
      <c r="C2098" s="137">
        <v>44277</v>
      </c>
      <c r="D2098" s="22" t="s">
        <v>117</v>
      </c>
      <c r="E2098" s="22">
        <v>375</v>
      </c>
      <c r="F2098" s="22" t="s">
        <v>6</v>
      </c>
      <c r="G2098" s="22" t="s">
        <v>113</v>
      </c>
    </row>
    <row r="2099" spans="3:7">
      <c r="C2099" s="137">
        <v>44116</v>
      </c>
      <c r="D2099" s="22" t="s">
        <v>117</v>
      </c>
      <c r="E2099" s="22">
        <v>75</v>
      </c>
      <c r="F2099" s="22" t="s">
        <v>112</v>
      </c>
      <c r="G2099" s="22" t="s">
        <v>111</v>
      </c>
    </row>
    <row r="2100" spans="3:7">
      <c r="C2100" s="137">
        <v>44345</v>
      </c>
      <c r="D2100" s="22" t="s">
        <v>117</v>
      </c>
      <c r="E2100" s="22">
        <v>3</v>
      </c>
      <c r="F2100" s="22" t="s">
        <v>6</v>
      </c>
      <c r="G2100" s="22" t="s">
        <v>115</v>
      </c>
    </row>
    <row r="2101" spans="3:7">
      <c r="C2101" s="137">
        <v>44135</v>
      </c>
      <c r="D2101" s="22" t="s">
        <v>118</v>
      </c>
      <c r="E2101" s="22">
        <v>43</v>
      </c>
      <c r="F2101" s="22" t="s">
        <v>6</v>
      </c>
      <c r="G2101" s="22" t="s">
        <v>115</v>
      </c>
    </row>
    <row r="2102" spans="3:7">
      <c r="C2102" s="137">
        <v>44146</v>
      </c>
      <c r="D2102" s="22" t="s">
        <v>119</v>
      </c>
      <c r="E2102" s="22">
        <v>125</v>
      </c>
      <c r="F2102" s="22" t="s">
        <v>114</v>
      </c>
      <c r="G2102" s="22" t="s">
        <v>113</v>
      </c>
    </row>
    <row r="2103" spans="3:7">
      <c r="C2103" s="137">
        <v>44355</v>
      </c>
      <c r="D2103" s="22" t="s">
        <v>119</v>
      </c>
      <c r="E2103" s="22">
        <v>400</v>
      </c>
      <c r="F2103" s="22" t="s">
        <v>6</v>
      </c>
      <c r="G2103" s="22" t="s">
        <v>111</v>
      </c>
    </row>
    <row r="2104" spans="3:7">
      <c r="C2104" s="137">
        <v>44506</v>
      </c>
      <c r="D2104" s="22" t="s">
        <v>119</v>
      </c>
      <c r="E2104" s="22">
        <v>39</v>
      </c>
      <c r="F2104" s="22" t="s">
        <v>9</v>
      </c>
      <c r="G2104" s="22" t="s">
        <v>105</v>
      </c>
    </row>
    <row r="2105" spans="3:7">
      <c r="C2105" s="137">
        <v>44073</v>
      </c>
      <c r="D2105" s="22" t="s">
        <v>107</v>
      </c>
      <c r="E2105" s="22">
        <v>6</v>
      </c>
      <c r="F2105" s="22" t="s">
        <v>114</v>
      </c>
      <c r="G2105" s="22" t="s">
        <v>108</v>
      </c>
    </row>
    <row r="2106" spans="3:7">
      <c r="C2106" s="137">
        <v>43855</v>
      </c>
      <c r="D2106" s="22" t="s">
        <v>116</v>
      </c>
      <c r="E2106" s="22">
        <v>350</v>
      </c>
      <c r="F2106" s="22" t="s">
        <v>110</v>
      </c>
      <c r="G2106" s="22" t="s">
        <v>115</v>
      </c>
    </row>
    <row r="2107" spans="3:7">
      <c r="C2107" s="137">
        <v>44147</v>
      </c>
      <c r="D2107" s="22" t="s">
        <v>116</v>
      </c>
      <c r="E2107" s="22">
        <v>16</v>
      </c>
      <c r="F2107" s="22" t="s">
        <v>9</v>
      </c>
      <c r="G2107" s="22" t="s">
        <v>111</v>
      </c>
    </row>
    <row r="2108" spans="3:7">
      <c r="C2108" s="137">
        <v>44023</v>
      </c>
      <c r="D2108" s="22" t="s">
        <v>119</v>
      </c>
      <c r="E2108" s="22">
        <v>300</v>
      </c>
      <c r="F2108" s="22" t="s">
        <v>112</v>
      </c>
      <c r="G2108" s="22" t="s">
        <v>111</v>
      </c>
    </row>
    <row r="2109" spans="3:7">
      <c r="C2109" s="137">
        <v>44704</v>
      </c>
      <c r="D2109" s="22" t="s">
        <v>118</v>
      </c>
      <c r="E2109" s="22">
        <v>450</v>
      </c>
      <c r="F2109" s="22" t="s">
        <v>114</v>
      </c>
      <c r="G2109" s="22" t="s">
        <v>113</v>
      </c>
    </row>
    <row r="2110" spans="3:7">
      <c r="C2110" s="137">
        <v>44748</v>
      </c>
      <c r="D2110" s="22" t="s">
        <v>119</v>
      </c>
      <c r="E2110" s="22">
        <v>175</v>
      </c>
      <c r="F2110" s="22" t="s">
        <v>9</v>
      </c>
      <c r="G2110" s="22" t="s">
        <v>105</v>
      </c>
    </row>
    <row r="2111" spans="3:7">
      <c r="C2111" s="137">
        <v>44560</v>
      </c>
      <c r="D2111" s="22" t="s">
        <v>119</v>
      </c>
      <c r="E2111" s="22">
        <v>200</v>
      </c>
      <c r="F2111" s="22" t="s">
        <v>6</v>
      </c>
      <c r="G2111" s="22" t="s">
        <v>105</v>
      </c>
    </row>
    <row r="2112" spans="3:7">
      <c r="C2112" s="137">
        <v>44594</v>
      </c>
      <c r="D2112" s="22" t="s">
        <v>119</v>
      </c>
      <c r="E2112" s="22">
        <v>100</v>
      </c>
      <c r="F2112" s="22" t="s">
        <v>6</v>
      </c>
      <c r="G2112" s="22" t="s">
        <v>108</v>
      </c>
    </row>
    <row r="2113" spans="3:7">
      <c r="C2113" s="137">
        <v>44616</v>
      </c>
      <c r="D2113" s="22" t="s">
        <v>117</v>
      </c>
      <c r="E2113" s="22">
        <v>4</v>
      </c>
      <c r="F2113" s="22" t="s">
        <v>6</v>
      </c>
      <c r="G2113" s="22" t="s">
        <v>106</v>
      </c>
    </row>
    <row r="2114" spans="3:7">
      <c r="C2114" s="137">
        <v>44538</v>
      </c>
      <c r="D2114" s="22" t="s">
        <v>117</v>
      </c>
      <c r="E2114" s="22">
        <v>400</v>
      </c>
      <c r="F2114" s="22" t="s">
        <v>112</v>
      </c>
      <c r="G2114" s="22" t="s">
        <v>115</v>
      </c>
    </row>
    <row r="2115" spans="3:7">
      <c r="C2115" s="137">
        <v>44571</v>
      </c>
      <c r="D2115" s="22" t="s">
        <v>117</v>
      </c>
      <c r="E2115" s="22">
        <v>42</v>
      </c>
      <c r="F2115" s="22" t="s">
        <v>112</v>
      </c>
      <c r="G2115" s="22" t="s">
        <v>113</v>
      </c>
    </row>
    <row r="2116" spans="3:7">
      <c r="C2116" s="137">
        <v>43868</v>
      </c>
      <c r="D2116" s="22" t="s">
        <v>119</v>
      </c>
      <c r="E2116" s="22">
        <v>2</v>
      </c>
      <c r="F2116" s="22" t="s">
        <v>6</v>
      </c>
      <c r="G2116" s="22" t="s">
        <v>109</v>
      </c>
    </row>
    <row r="2117" spans="3:7">
      <c r="C2117" s="137">
        <v>44720</v>
      </c>
      <c r="D2117" s="22" t="s">
        <v>116</v>
      </c>
      <c r="E2117" s="22">
        <v>31</v>
      </c>
      <c r="F2117" s="22" t="s">
        <v>110</v>
      </c>
      <c r="G2117" s="22" t="s">
        <v>108</v>
      </c>
    </row>
    <row r="2118" spans="3:7">
      <c r="C2118" s="137">
        <v>44767</v>
      </c>
      <c r="D2118" s="22" t="s">
        <v>117</v>
      </c>
      <c r="E2118" s="22">
        <v>8</v>
      </c>
      <c r="F2118" s="22" t="s">
        <v>6</v>
      </c>
      <c r="G2118" s="22" t="s">
        <v>113</v>
      </c>
    </row>
    <row r="2119" spans="3:7">
      <c r="C2119" s="137">
        <v>44011</v>
      </c>
      <c r="D2119" s="22" t="s">
        <v>119</v>
      </c>
      <c r="E2119" s="22">
        <v>100</v>
      </c>
      <c r="F2119" s="22" t="s">
        <v>110</v>
      </c>
      <c r="G2119" s="22" t="s">
        <v>113</v>
      </c>
    </row>
    <row r="2120" spans="3:7">
      <c r="C2120" s="137">
        <v>44556</v>
      </c>
      <c r="D2120" s="22" t="s">
        <v>117</v>
      </c>
      <c r="E2120" s="22">
        <v>75</v>
      </c>
      <c r="F2120" s="22" t="s">
        <v>6</v>
      </c>
      <c r="G2120" s="22" t="s">
        <v>109</v>
      </c>
    </row>
    <row r="2121" spans="3:7">
      <c r="C2121" s="137">
        <v>44880</v>
      </c>
      <c r="D2121" s="22" t="s">
        <v>116</v>
      </c>
      <c r="E2121" s="22">
        <v>34</v>
      </c>
      <c r="F2121" s="22" t="s">
        <v>9</v>
      </c>
      <c r="G2121" s="22" t="s">
        <v>108</v>
      </c>
    </row>
    <row r="2122" spans="3:7">
      <c r="C2122" s="137">
        <v>43888</v>
      </c>
      <c r="D2122" s="22" t="s">
        <v>119</v>
      </c>
      <c r="E2122" s="22">
        <v>43</v>
      </c>
      <c r="F2122" s="22" t="s">
        <v>9</v>
      </c>
      <c r="G2122" s="22" t="s">
        <v>108</v>
      </c>
    </row>
    <row r="2123" spans="3:7">
      <c r="C2123" s="137">
        <v>44706</v>
      </c>
      <c r="D2123" s="22" t="s">
        <v>118</v>
      </c>
      <c r="E2123" s="22">
        <v>5</v>
      </c>
      <c r="F2123" s="22" t="s">
        <v>110</v>
      </c>
      <c r="G2123" s="22" t="s">
        <v>111</v>
      </c>
    </row>
    <row r="2124" spans="3:7">
      <c r="C2124" s="137">
        <v>44895</v>
      </c>
      <c r="D2124" s="22" t="s">
        <v>117</v>
      </c>
      <c r="E2124" s="22">
        <v>375</v>
      </c>
      <c r="F2124" s="22" t="s">
        <v>110</v>
      </c>
      <c r="G2124" s="22" t="s">
        <v>106</v>
      </c>
    </row>
    <row r="2125" spans="3:7">
      <c r="C2125" s="137">
        <v>44915</v>
      </c>
      <c r="D2125" s="22" t="s">
        <v>118</v>
      </c>
      <c r="E2125" s="22">
        <v>1</v>
      </c>
      <c r="F2125" s="22" t="s">
        <v>6</v>
      </c>
      <c r="G2125" s="22" t="s">
        <v>105</v>
      </c>
    </row>
    <row r="2126" spans="3:7">
      <c r="C2126" s="137">
        <v>44540</v>
      </c>
      <c r="D2126" s="22" t="s">
        <v>107</v>
      </c>
      <c r="E2126" s="22">
        <v>11</v>
      </c>
      <c r="F2126" s="22" t="s">
        <v>112</v>
      </c>
      <c r="G2126" s="22" t="s">
        <v>105</v>
      </c>
    </row>
    <row r="2127" spans="3:7">
      <c r="C2127" s="137">
        <v>43889</v>
      </c>
      <c r="D2127" s="22" t="s">
        <v>116</v>
      </c>
      <c r="E2127" s="22">
        <v>1</v>
      </c>
      <c r="F2127" s="22" t="s">
        <v>6</v>
      </c>
      <c r="G2127" s="22" t="s">
        <v>111</v>
      </c>
    </row>
    <row r="2128" spans="3:7">
      <c r="C2128" s="137">
        <v>44346</v>
      </c>
      <c r="D2128" s="22" t="s">
        <v>117</v>
      </c>
      <c r="E2128" s="22">
        <v>3</v>
      </c>
      <c r="F2128" s="22" t="s">
        <v>114</v>
      </c>
      <c r="G2128" s="22" t="s">
        <v>115</v>
      </c>
    </row>
    <row r="2129" spans="3:7">
      <c r="C2129" s="137">
        <v>44355</v>
      </c>
      <c r="D2129" s="22" t="s">
        <v>117</v>
      </c>
      <c r="E2129" s="22">
        <v>17</v>
      </c>
      <c r="F2129" s="22" t="s">
        <v>6</v>
      </c>
      <c r="G2129" s="22" t="s">
        <v>109</v>
      </c>
    </row>
    <row r="2130" spans="3:7">
      <c r="C2130" s="137">
        <v>44635</v>
      </c>
      <c r="D2130" s="22" t="s">
        <v>118</v>
      </c>
      <c r="E2130" s="22">
        <v>475</v>
      </c>
      <c r="F2130" s="22" t="s">
        <v>112</v>
      </c>
      <c r="G2130" s="22" t="s">
        <v>109</v>
      </c>
    </row>
    <row r="2131" spans="3:7">
      <c r="C2131" s="137">
        <v>44191</v>
      </c>
      <c r="D2131" s="22" t="s">
        <v>119</v>
      </c>
      <c r="E2131" s="22">
        <v>6</v>
      </c>
      <c r="F2131" s="22" t="s">
        <v>112</v>
      </c>
      <c r="G2131" s="22" t="s">
        <v>111</v>
      </c>
    </row>
    <row r="2132" spans="3:7">
      <c r="C2132" s="137">
        <v>44855</v>
      </c>
      <c r="D2132" s="22" t="s">
        <v>117</v>
      </c>
      <c r="E2132" s="22">
        <v>6</v>
      </c>
      <c r="F2132" s="22" t="s">
        <v>9</v>
      </c>
      <c r="G2132" s="22" t="s">
        <v>105</v>
      </c>
    </row>
    <row r="2133" spans="3:7">
      <c r="C2133" s="137">
        <v>44410</v>
      </c>
      <c r="D2133" s="22" t="s">
        <v>119</v>
      </c>
      <c r="E2133" s="22">
        <v>2</v>
      </c>
      <c r="F2133" s="22" t="s">
        <v>112</v>
      </c>
      <c r="G2133" s="22" t="s">
        <v>111</v>
      </c>
    </row>
    <row r="2134" spans="3:7">
      <c r="C2134" s="137">
        <v>44776</v>
      </c>
      <c r="D2134" s="22" t="s">
        <v>116</v>
      </c>
      <c r="E2134" s="22">
        <v>6</v>
      </c>
      <c r="F2134" s="22" t="s">
        <v>9</v>
      </c>
      <c r="G2134" s="22" t="s">
        <v>111</v>
      </c>
    </row>
    <row r="2135" spans="3:7">
      <c r="C2135" s="137">
        <v>44660</v>
      </c>
      <c r="D2135" s="22" t="s">
        <v>117</v>
      </c>
      <c r="E2135" s="22">
        <v>600</v>
      </c>
      <c r="F2135" s="22" t="s">
        <v>9</v>
      </c>
      <c r="G2135" s="22" t="s">
        <v>115</v>
      </c>
    </row>
    <row r="2136" spans="3:7">
      <c r="C2136" s="137">
        <v>44839</v>
      </c>
      <c r="D2136" s="22" t="s">
        <v>118</v>
      </c>
      <c r="E2136" s="22">
        <v>4</v>
      </c>
      <c r="F2136" s="22" t="s">
        <v>6</v>
      </c>
      <c r="G2136" s="22" t="s">
        <v>115</v>
      </c>
    </row>
    <row r="2137" spans="3:7">
      <c r="C2137" s="137">
        <v>44726</v>
      </c>
      <c r="D2137" s="22" t="s">
        <v>117</v>
      </c>
      <c r="E2137" s="22">
        <v>34</v>
      </c>
      <c r="F2137" s="22" t="s">
        <v>112</v>
      </c>
      <c r="G2137" s="22" t="s">
        <v>105</v>
      </c>
    </row>
    <row r="2138" spans="3:7">
      <c r="C2138" s="137">
        <v>44280</v>
      </c>
      <c r="D2138" s="22" t="s">
        <v>117</v>
      </c>
      <c r="E2138" s="22">
        <v>38</v>
      </c>
      <c r="F2138" s="22" t="s">
        <v>112</v>
      </c>
      <c r="G2138" s="22" t="s">
        <v>106</v>
      </c>
    </row>
    <row r="2139" spans="3:7">
      <c r="C2139" s="137">
        <v>44422</v>
      </c>
      <c r="D2139" s="22" t="s">
        <v>117</v>
      </c>
      <c r="E2139" s="22">
        <v>5</v>
      </c>
      <c r="F2139" s="22" t="s">
        <v>110</v>
      </c>
      <c r="G2139" s="22" t="s">
        <v>105</v>
      </c>
    </row>
    <row r="2140" spans="3:7">
      <c r="C2140" s="137">
        <v>44357</v>
      </c>
      <c r="D2140" s="22" t="s">
        <v>116</v>
      </c>
      <c r="E2140" s="22">
        <v>2</v>
      </c>
      <c r="F2140" s="22" t="s">
        <v>6</v>
      </c>
      <c r="G2140" s="22" t="s">
        <v>108</v>
      </c>
    </row>
    <row r="2141" spans="3:7">
      <c r="C2141" s="137">
        <v>44294</v>
      </c>
      <c r="D2141" s="22" t="s">
        <v>118</v>
      </c>
      <c r="E2141" s="22">
        <v>400</v>
      </c>
      <c r="F2141" s="22" t="s">
        <v>6</v>
      </c>
      <c r="G2141" s="22" t="s">
        <v>108</v>
      </c>
    </row>
    <row r="2142" spans="3:7">
      <c r="C2142" s="137">
        <v>44548</v>
      </c>
      <c r="D2142" s="22" t="s">
        <v>118</v>
      </c>
      <c r="E2142" s="22">
        <v>6</v>
      </c>
      <c r="F2142" s="22" t="s">
        <v>9</v>
      </c>
      <c r="G2142" s="22" t="s">
        <v>113</v>
      </c>
    </row>
    <row r="2143" spans="3:7">
      <c r="C2143" s="137">
        <v>44575</v>
      </c>
      <c r="D2143" s="22" t="s">
        <v>116</v>
      </c>
      <c r="E2143" s="22">
        <v>6</v>
      </c>
      <c r="F2143" s="22" t="s">
        <v>114</v>
      </c>
      <c r="G2143" s="22" t="s">
        <v>108</v>
      </c>
    </row>
    <row r="2144" spans="3:7">
      <c r="C2144" s="137">
        <v>44630</v>
      </c>
      <c r="D2144" s="22" t="s">
        <v>117</v>
      </c>
      <c r="E2144" s="22">
        <v>16</v>
      </c>
      <c r="F2144" s="22" t="s">
        <v>6</v>
      </c>
      <c r="G2144" s="22" t="s">
        <v>111</v>
      </c>
    </row>
    <row r="2145" spans="3:7">
      <c r="C2145" s="137">
        <v>44760</v>
      </c>
      <c r="D2145" s="22" t="s">
        <v>119</v>
      </c>
      <c r="E2145" s="22">
        <v>36</v>
      </c>
      <c r="F2145" s="22" t="s">
        <v>114</v>
      </c>
      <c r="G2145" s="22" t="s">
        <v>106</v>
      </c>
    </row>
    <row r="2146" spans="3:7">
      <c r="C2146" s="137">
        <v>44645</v>
      </c>
      <c r="D2146" s="22" t="s">
        <v>119</v>
      </c>
      <c r="E2146" s="22">
        <v>50</v>
      </c>
      <c r="F2146" s="22" t="s">
        <v>112</v>
      </c>
      <c r="G2146" s="22" t="s">
        <v>108</v>
      </c>
    </row>
    <row r="2147" spans="3:7">
      <c r="C2147" s="137">
        <v>44507</v>
      </c>
      <c r="D2147" s="22" t="s">
        <v>116</v>
      </c>
      <c r="E2147" s="22">
        <v>8</v>
      </c>
      <c r="F2147" s="22" t="s">
        <v>6</v>
      </c>
      <c r="G2147" s="22" t="s">
        <v>115</v>
      </c>
    </row>
    <row r="2148" spans="3:7">
      <c r="C2148" s="137">
        <v>44112</v>
      </c>
      <c r="D2148" s="22" t="s">
        <v>107</v>
      </c>
      <c r="E2148" s="22">
        <v>2</v>
      </c>
      <c r="F2148" s="22" t="s">
        <v>9</v>
      </c>
      <c r="G2148" s="22" t="s">
        <v>109</v>
      </c>
    </row>
    <row r="2149" spans="3:7">
      <c r="C2149" s="137">
        <v>44402</v>
      </c>
      <c r="D2149" s="22" t="s">
        <v>118</v>
      </c>
      <c r="E2149" s="22">
        <v>325</v>
      </c>
      <c r="F2149" s="22" t="s">
        <v>9</v>
      </c>
      <c r="G2149" s="22" t="s">
        <v>111</v>
      </c>
    </row>
    <row r="2150" spans="3:7">
      <c r="C2150" s="137">
        <v>44531</v>
      </c>
      <c r="D2150" s="22" t="s">
        <v>119</v>
      </c>
      <c r="E2150" s="22">
        <v>200</v>
      </c>
      <c r="F2150" s="22" t="s">
        <v>112</v>
      </c>
      <c r="G2150" s="22" t="s">
        <v>109</v>
      </c>
    </row>
    <row r="2151" spans="3:7">
      <c r="C2151" s="137">
        <v>44510</v>
      </c>
      <c r="D2151" s="22" t="s">
        <v>119</v>
      </c>
      <c r="E2151" s="22">
        <v>16</v>
      </c>
      <c r="F2151" s="22" t="s">
        <v>112</v>
      </c>
      <c r="G2151" s="22" t="s">
        <v>109</v>
      </c>
    </row>
    <row r="2152" spans="3:7">
      <c r="C2152" s="137">
        <v>43925</v>
      </c>
      <c r="D2152" s="22" t="s">
        <v>117</v>
      </c>
      <c r="E2152" s="22">
        <v>27</v>
      </c>
      <c r="F2152" s="22" t="s">
        <v>110</v>
      </c>
      <c r="G2152" s="22" t="s">
        <v>108</v>
      </c>
    </row>
    <row r="2153" spans="3:7">
      <c r="C2153" s="137">
        <v>43888</v>
      </c>
      <c r="D2153" s="22" t="s">
        <v>119</v>
      </c>
      <c r="E2153" s="22">
        <v>475</v>
      </c>
      <c r="F2153" s="22" t="s">
        <v>112</v>
      </c>
      <c r="G2153" s="22" t="s">
        <v>106</v>
      </c>
    </row>
    <row r="2154" spans="3:7">
      <c r="C2154" s="137">
        <v>44859</v>
      </c>
      <c r="D2154" s="22" t="s">
        <v>117</v>
      </c>
      <c r="E2154" s="22">
        <v>9</v>
      </c>
      <c r="F2154" s="22" t="s">
        <v>112</v>
      </c>
      <c r="G2154" s="22" t="s">
        <v>113</v>
      </c>
    </row>
    <row r="2155" spans="3:7">
      <c r="C2155" s="137">
        <v>44906</v>
      </c>
      <c r="D2155" s="22" t="s">
        <v>119</v>
      </c>
      <c r="E2155" s="22">
        <v>12</v>
      </c>
      <c r="F2155" s="22" t="s">
        <v>110</v>
      </c>
      <c r="G2155" s="22" t="s">
        <v>115</v>
      </c>
    </row>
    <row r="2156" spans="3:7">
      <c r="C2156" s="137">
        <v>44450</v>
      </c>
      <c r="D2156" s="22" t="s">
        <v>117</v>
      </c>
      <c r="E2156" s="22">
        <v>425</v>
      </c>
      <c r="F2156" s="22" t="s">
        <v>9</v>
      </c>
      <c r="G2156" s="22" t="s">
        <v>106</v>
      </c>
    </row>
    <row r="2157" spans="3:7">
      <c r="C2157" s="137">
        <v>43896</v>
      </c>
      <c r="D2157" s="22" t="s">
        <v>107</v>
      </c>
      <c r="E2157" s="22">
        <v>14</v>
      </c>
      <c r="F2157" s="22" t="s">
        <v>114</v>
      </c>
      <c r="G2157" s="22" t="s">
        <v>113</v>
      </c>
    </row>
    <row r="2158" spans="3:7">
      <c r="C2158" s="137">
        <v>44155</v>
      </c>
      <c r="D2158" s="22" t="s">
        <v>119</v>
      </c>
      <c r="E2158" s="22">
        <v>44</v>
      </c>
      <c r="F2158" s="22" t="s">
        <v>6</v>
      </c>
      <c r="G2158" s="22" t="s">
        <v>113</v>
      </c>
    </row>
    <row r="2159" spans="3:7">
      <c r="C2159" s="137">
        <v>44318</v>
      </c>
      <c r="D2159" s="22" t="s">
        <v>107</v>
      </c>
      <c r="E2159" s="22">
        <v>4</v>
      </c>
      <c r="F2159" s="22" t="s">
        <v>114</v>
      </c>
      <c r="G2159" s="22" t="s">
        <v>113</v>
      </c>
    </row>
    <row r="2160" spans="3:7">
      <c r="C2160" s="137">
        <v>44167</v>
      </c>
      <c r="D2160" s="22" t="s">
        <v>117</v>
      </c>
      <c r="E2160" s="22">
        <v>400</v>
      </c>
      <c r="F2160" s="22" t="s">
        <v>110</v>
      </c>
      <c r="G2160" s="22" t="s">
        <v>106</v>
      </c>
    </row>
    <row r="2161" spans="3:7">
      <c r="C2161" s="137">
        <v>44596</v>
      </c>
      <c r="D2161" s="22" t="s">
        <v>119</v>
      </c>
      <c r="E2161" s="22">
        <v>32</v>
      </c>
      <c r="F2161" s="22" t="s">
        <v>9</v>
      </c>
      <c r="G2161" s="22" t="s">
        <v>105</v>
      </c>
    </row>
    <row r="2162" spans="3:7">
      <c r="C2162" s="137">
        <v>43903</v>
      </c>
      <c r="D2162" s="22" t="s">
        <v>119</v>
      </c>
      <c r="E2162" s="22">
        <v>20</v>
      </c>
      <c r="F2162" s="22" t="s">
        <v>6</v>
      </c>
      <c r="G2162" s="22" t="s">
        <v>109</v>
      </c>
    </row>
    <row r="2163" spans="3:7">
      <c r="C2163" s="137">
        <v>44697</v>
      </c>
      <c r="D2163" s="22" t="s">
        <v>118</v>
      </c>
      <c r="E2163" s="22">
        <v>325</v>
      </c>
      <c r="F2163" s="22" t="s">
        <v>112</v>
      </c>
      <c r="G2163" s="22" t="s">
        <v>105</v>
      </c>
    </row>
    <row r="2164" spans="3:7">
      <c r="C2164" s="137">
        <v>44149</v>
      </c>
      <c r="D2164" s="22" t="s">
        <v>118</v>
      </c>
      <c r="E2164" s="22">
        <v>4</v>
      </c>
      <c r="F2164" s="22" t="s">
        <v>112</v>
      </c>
      <c r="G2164" s="22" t="s">
        <v>111</v>
      </c>
    </row>
    <row r="2165" spans="3:7">
      <c r="C2165" s="137">
        <v>43855</v>
      </c>
      <c r="D2165" s="22" t="s">
        <v>118</v>
      </c>
      <c r="E2165" s="22">
        <v>75</v>
      </c>
      <c r="F2165" s="22" t="s">
        <v>9</v>
      </c>
      <c r="G2165" s="22" t="s">
        <v>111</v>
      </c>
    </row>
    <row r="2166" spans="3:7">
      <c r="C2166" s="137">
        <v>44436</v>
      </c>
      <c r="D2166" s="22" t="s">
        <v>107</v>
      </c>
      <c r="E2166" s="22">
        <v>32</v>
      </c>
      <c r="F2166" s="22" t="s">
        <v>9</v>
      </c>
      <c r="G2166" s="22" t="s">
        <v>106</v>
      </c>
    </row>
    <row r="2167" spans="3:7">
      <c r="C2167" s="137">
        <v>44820</v>
      </c>
      <c r="D2167" s="22" t="s">
        <v>116</v>
      </c>
      <c r="E2167" s="22">
        <v>19</v>
      </c>
      <c r="F2167" s="22" t="s">
        <v>9</v>
      </c>
      <c r="G2167" s="22" t="s">
        <v>109</v>
      </c>
    </row>
    <row r="2168" spans="3:7">
      <c r="C2168" s="137">
        <v>44846</v>
      </c>
      <c r="D2168" s="22" t="s">
        <v>118</v>
      </c>
      <c r="E2168" s="22">
        <v>125</v>
      </c>
      <c r="F2168" s="22" t="s">
        <v>114</v>
      </c>
      <c r="G2168" s="22" t="s">
        <v>113</v>
      </c>
    </row>
    <row r="2169" spans="3:7">
      <c r="C2169" s="137">
        <v>44313</v>
      </c>
      <c r="D2169" s="22" t="s">
        <v>119</v>
      </c>
      <c r="E2169" s="22">
        <v>5</v>
      </c>
      <c r="F2169" s="22" t="s">
        <v>112</v>
      </c>
      <c r="G2169" s="22" t="s">
        <v>115</v>
      </c>
    </row>
    <row r="2170" spans="3:7">
      <c r="C2170" s="137">
        <v>44228</v>
      </c>
      <c r="D2170" s="22" t="s">
        <v>119</v>
      </c>
      <c r="E2170" s="22">
        <v>26</v>
      </c>
      <c r="F2170" s="22" t="s">
        <v>112</v>
      </c>
      <c r="G2170" s="22" t="s">
        <v>109</v>
      </c>
    </row>
    <row r="2171" spans="3:7">
      <c r="C2171" s="137">
        <v>44797</v>
      </c>
      <c r="D2171" s="22" t="s">
        <v>116</v>
      </c>
      <c r="E2171" s="22">
        <v>4</v>
      </c>
      <c r="F2171" s="22" t="s">
        <v>6</v>
      </c>
      <c r="G2171" s="22" t="s">
        <v>111</v>
      </c>
    </row>
    <row r="2172" spans="3:7">
      <c r="C2172" s="137">
        <v>44166</v>
      </c>
      <c r="D2172" s="22" t="s">
        <v>107</v>
      </c>
      <c r="E2172" s="22">
        <v>1</v>
      </c>
      <c r="F2172" s="22" t="s">
        <v>112</v>
      </c>
      <c r="G2172" s="22" t="s">
        <v>111</v>
      </c>
    </row>
    <row r="2173" spans="3:7">
      <c r="C2173" s="137">
        <v>44893</v>
      </c>
      <c r="D2173" s="22" t="s">
        <v>119</v>
      </c>
      <c r="E2173" s="22">
        <v>525</v>
      </c>
      <c r="F2173" s="22" t="s">
        <v>114</v>
      </c>
      <c r="G2173" s="22" t="s">
        <v>109</v>
      </c>
    </row>
    <row r="2174" spans="3:7">
      <c r="C2174" s="137">
        <v>44617</v>
      </c>
      <c r="D2174" s="22" t="s">
        <v>117</v>
      </c>
      <c r="E2174" s="22">
        <v>250</v>
      </c>
      <c r="F2174" s="22" t="s">
        <v>110</v>
      </c>
      <c r="G2174" s="22" t="s">
        <v>106</v>
      </c>
    </row>
    <row r="2175" spans="3:7">
      <c r="C2175" s="137">
        <v>44446</v>
      </c>
      <c r="D2175" s="22" t="s">
        <v>117</v>
      </c>
      <c r="E2175" s="22">
        <v>7</v>
      </c>
      <c r="F2175" s="22" t="s">
        <v>9</v>
      </c>
      <c r="G2175" s="22" t="s">
        <v>109</v>
      </c>
    </row>
    <row r="2176" spans="3:7">
      <c r="C2176" s="137">
        <v>44766</v>
      </c>
      <c r="D2176" s="22" t="s">
        <v>107</v>
      </c>
      <c r="E2176" s="22">
        <v>3</v>
      </c>
      <c r="F2176" s="22" t="s">
        <v>114</v>
      </c>
      <c r="G2176" s="22" t="s">
        <v>109</v>
      </c>
    </row>
    <row r="2177" spans="3:7">
      <c r="C2177" s="137">
        <v>43900</v>
      </c>
      <c r="D2177" s="22" t="s">
        <v>107</v>
      </c>
      <c r="E2177" s="22">
        <v>4</v>
      </c>
      <c r="F2177" s="22" t="s">
        <v>110</v>
      </c>
      <c r="G2177" s="22" t="s">
        <v>108</v>
      </c>
    </row>
    <row r="2178" spans="3:7">
      <c r="C2178" s="137">
        <v>44607</v>
      </c>
      <c r="D2178" s="22" t="s">
        <v>117</v>
      </c>
      <c r="E2178" s="22">
        <v>175</v>
      </c>
      <c r="F2178" s="22" t="s">
        <v>6</v>
      </c>
      <c r="G2178" s="22" t="s">
        <v>113</v>
      </c>
    </row>
    <row r="2179" spans="3:7">
      <c r="C2179" s="137">
        <v>43939</v>
      </c>
      <c r="D2179" s="22" t="s">
        <v>118</v>
      </c>
      <c r="E2179" s="22">
        <v>3</v>
      </c>
      <c r="F2179" s="22" t="s">
        <v>112</v>
      </c>
      <c r="G2179" s="22" t="s">
        <v>109</v>
      </c>
    </row>
    <row r="2180" spans="3:7">
      <c r="C2180" s="137">
        <v>44349</v>
      </c>
      <c r="D2180" s="22" t="s">
        <v>119</v>
      </c>
      <c r="E2180" s="22">
        <v>3</v>
      </c>
      <c r="F2180" s="22" t="s">
        <v>110</v>
      </c>
      <c r="G2180" s="22" t="s">
        <v>108</v>
      </c>
    </row>
    <row r="2181" spans="3:7">
      <c r="C2181" s="137">
        <v>44025</v>
      </c>
      <c r="D2181" s="22" t="s">
        <v>119</v>
      </c>
      <c r="E2181" s="22">
        <v>44</v>
      </c>
      <c r="F2181" s="22" t="s">
        <v>9</v>
      </c>
      <c r="G2181" s="22" t="s">
        <v>113</v>
      </c>
    </row>
    <row r="2182" spans="3:7">
      <c r="C2182" s="137">
        <v>44110</v>
      </c>
      <c r="D2182" s="22" t="s">
        <v>119</v>
      </c>
      <c r="E2182" s="22">
        <v>47</v>
      </c>
      <c r="F2182" s="22" t="s">
        <v>112</v>
      </c>
      <c r="G2182" s="22" t="s">
        <v>115</v>
      </c>
    </row>
    <row r="2183" spans="3:7">
      <c r="C2183" s="137">
        <v>44055</v>
      </c>
      <c r="D2183" s="22" t="s">
        <v>119</v>
      </c>
      <c r="E2183" s="22">
        <v>525</v>
      </c>
      <c r="F2183" s="22" t="s">
        <v>112</v>
      </c>
      <c r="G2183" s="22" t="s">
        <v>108</v>
      </c>
    </row>
    <row r="2184" spans="3:7">
      <c r="C2184" s="137">
        <v>44507</v>
      </c>
      <c r="D2184" s="22" t="s">
        <v>107</v>
      </c>
      <c r="E2184" s="22">
        <v>400</v>
      </c>
      <c r="F2184" s="22" t="s">
        <v>112</v>
      </c>
      <c r="G2184" s="22" t="s">
        <v>115</v>
      </c>
    </row>
    <row r="2185" spans="3:7">
      <c r="C2185" s="137">
        <v>44359</v>
      </c>
      <c r="D2185" s="22" t="s">
        <v>117</v>
      </c>
      <c r="E2185" s="22">
        <v>7</v>
      </c>
      <c r="F2185" s="22" t="s">
        <v>9</v>
      </c>
      <c r="G2185" s="22" t="s">
        <v>105</v>
      </c>
    </row>
    <row r="2186" spans="3:7">
      <c r="C2186" s="137">
        <v>44666</v>
      </c>
      <c r="D2186" s="22" t="s">
        <v>119</v>
      </c>
      <c r="E2186" s="22">
        <v>175</v>
      </c>
      <c r="F2186" s="22" t="s">
        <v>9</v>
      </c>
      <c r="G2186" s="22" t="s">
        <v>105</v>
      </c>
    </row>
    <row r="2187" spans="3:7">
      <c r="C2187" s="137">
        <v>44839</v>
      </c>
      <c r="D2187" s="22" t="s">
        <v>107</v>
      </c>
      <c r="E2187" s="22">
        <v>225</v>
      </c>
      <c r="F2187" s="22" t="s">
        <v>9</v>
      </c>
      <c r="G2187" s="22" t="s">
        <v>109</v>
      </c>
    </row>
    <row r="2188" spans="3:7">
      <c r="C2188" s="137">
        <v>44117</v>
      </c>
      <c r="D2188" s="22" t="s">
        <v>117</v>
      </c>
      <c r="E2188" s="22">
        <v>5</v>
      </c>
      <c r="F2188" s="22" t="s">
        <v>114</v>
      </c>
      <c r="G2188" s="22" t="s">
        <v>109</v>
      </c>
    </row>
    <row r="2189" spans="3:7">
      <c r="C2189" s="137">
        <v>44605</v>
      </c>
      <c r="D2189" s="22" t="s">
        <v>118</v>
      </c>
      <c r="E2189" s="22">
        <v>12</v>
      </c>
      <c r="F2189" s="22" t="s">
        <v>9</v>
      </c>
      <c r="G2189" s="22" t="s">
        <v>108</v>
      </c>
    </row>
    <row r="2190" spans="3:7">
      <c r="C2190" s="137">
        <v>44252</v>
      </c>
      <c r="D2190" s="22" t="s">
        <v>107</v>
      </c>
      <c r="E2190" s="22">
        <v>525</v>
      </c>
      <c r="F2190" s="22" t="s">
        <v>112</v>
      </c>
      <c r="G2190" s="22" t="s">
        <v>113</v>
      </c>
    </row>
    <row r="2191" spans="3:7">
      <c r="C2191" s="137">
        <v>44835</v>
      </c>
      <c r="D2191" s="22" t="s">
        <v>119</v>
      </c>
      <c r="E2191" s="22">
        <v>75</v>
      </c>
      <c r="F2191" s="22" t="s">
        <v>112</v>
      </c>
      <c r="G2191" s="22" t="s">
        <v>106</v>
      </c>
    </row>
    <row r="2192" spans="3:7">
      <c r="C2192" s="137">
        <v>43961</v>
      </c>
      <c r="D2192" s="22" t="s">
        <v>117</v>
      </c>
      <c r="E2192" s="22">
        <v>1</v>
      </c>
      <c r="F2192" s="22" t="s">
        <v>112</v>
      </c>
      <c r="G2192" s="22" t="s">
        <v>115</v>
      </c>
    </row>
    <row r="2193" spans="3:7">
      <c r="C2193" s="137">
        <v>44420</v>
      </c>
      <c r="D2193" s="22" t="s">
        <v>118</v>
      </c>
      <c r="E2193" s="22">
        <v>13</v>
      </c>
      <c r="F2193" s="22" t="s">
        <v>112</v>
      </c>
      <c r="G2193" s="22" t="s">
        <v>115</v>
      </c>
    </row>
    <row r="2194" spans="3:7">
      <c r="C2194" s="137">
        <v>43990</v>
      </c>
      <c r="D2194" s="22" t="s">
        <v>119</v>
      </c>
      <c r="E2194" s="22">
        <v>5</v>
      </c>
      <c r="F2194" s="22" t="s">
        <v>114</v>
      </c>
      <c r="G2194" s="22" t="s">
        <v>111</v>
      </c>
    </row>
    <row r="2195" spans="3:7">
      <c r="C2195" s="137">
        <v>44182</v>
      </c>
      <c r="D2195" s="22" t="s">
        <v>116</v>
      </c>
      <c r="E2195" s="22">
        <v>450</v>
      </c>
      <c r="F2195" s="22" t="s">
        <v>112</v>
      </c>
      <c r="G2195" s="22" t="s">
        <v>106</v>
      </c>
    </row>
    <row r="2196" spans="3:7">
      <c r="C2196" s="137">
        <v>44860</v>
      </c>
      <c r="D2196" s="22" t="s">
        <v>116</v>
      </c>
      <c r="E2196" s="22">
        <v>350</v>
      </c>
      <c r="F2196" s="22" t="s">
        <v>9</v>
      </c>
      <c r="G2196" s="22" t="s">
        <v>106</v>
      </c>
    </row>
    <row r="2197" spans="3:7">
      <c r="C2197" s="137">
        <v>44123</v>
      </c>
      <c r="D2197" s="22" t="s">
        <v>119</v>
      </c>
      <c r="E2197" s="22">
        <v>33</v>
      </c>
      <c r="F2197" s="22" t="s">
        <v>112</v>
      </c>
      <c r="G2197" s="22" t="s">
        <v>111</v>
      </c>
    </row>
    <row r="2198" spans="3:7">
      <c r="C2198" s="137">
        <v>44475</v>
      </c>
      <c r="D2198" s="22" t="s">
        <v>119</v>
      </c>
      <c r="E2198" s="22">
        <v>275</v>
      </c>
      <c r="F2198" s="22" t="s">
        <v>112</v>
      </c>
      <c r="G2198" s="22" t="s">
        <v>113</v>
      </c>
    </row>
    <row r="2199" spans="3:7">
      <c r="C2199" s="137">
        <v>44274</v>
      </c>
      <c r="D2199" s="22" t="s">
        <v>118</v>
      </c>
      <c r="E2199" s="22">
        <v>150</v>
      </c>
      <c r="F2199" s="22" t="s">
        <v>112</v>
      </c>
      <c r="G2199" s="22" t="s">
        <v>109</v>
      </c>
    </row>
    <row r="2200" spans="3:7">
      <c r="C2200" s="137">
        <v>43905</v>
      </c>
      <c r="D2200" s="22" t="s">
        <v>116</v>
      </c>
      <c r="E2200" s="22">
        <v>375</v>
      </c>
      <c r="F2200" s="22" t="s">
        <v>9</v>
      </c>
      <c r="G2200" s="22" t="s">
        <v>111</v>
      </c>
    </row>
    <row r="2201" spans="3:7">
      <c r="C2201" s="137">
        <v>44014</v>
      </c>
      <c r="D2201" s="22" t="s">
        <v>119</v>
      </c>
      <c r="E2201" s="22">
        <v>36</v>
      </c>
      <c r="F2201" s="22" t="s">
        <v>6</v>
      </c>
      <c r="G2201" s="22" t="s">
        <v>106</v>
      </c>
    </row>
    <row r="2202" spans="3:7">
      <c r="C2202" s="137">
        <v>44912</v>
      </c>
      <c r="D2202" s="22" t="s">
        <v>119</v>
      </c>
      <c r="E2202" s="22">
        <v>325</v>
      </c>
      <c r="F2202" s="22" t="s">
        <v>9</v>
      </c>
      <c r="G2202" s="22" t="s">
        <v>105</v>
      </c>
    </row>
    <row r="2203" spans="3:7">
      <c r="C2203" s="137">
        <v>44408</v>
      </c>
      <c r="D2203" s="22" t="s">
        <v>119</v>
      </c>
      <c r="E2203" s="22">
        <v>325</v>
      </c>
      <c r="F2203" s="22" t="s">
        <v>114</v>
      </c>
      <c r="G2203" s="22" t="s">
        <v>115</v>
      </c>
    </row>
    <row r="2204" spans="3:7">
      <c r="C2204" s="137">
        <v>44874</v>
      </c>
      <c r="D2204" s="22" t="s">
        <v>119</v>
      </c>
      <c r="E2204" s="22">
        <v>6</v>
      </c>
      <c r="F2204" s="22" t="s">
        <v>9</v>
      </c>
      <c r="G2204" s="22" t="s">
        <v>106</v>
      </c>
    </row>
    <row r="2205" spans="3:7">
      <c r="C2205" s="137">
        <v>44881</v>
      </c>
      <c r="D2205" s="22" t="s">
        <v>117</v>
      </c>
      <c r="E2205" s="22">
        <v>46</v>
      </c>
      <c r="F2205" s="22" t="s">
        <v>110</v>
      </c>
      <c r="G2205" s="22" t="s">
        <v>106</v>
      </c>
    </row>
    <row r="2206" spans="3:7">
      <c r="C2206" s="137">
        <v>44547</v>
      </c>
      <c r="D2206" s="22" t="s">
        <v>117</v>
      </c>
      <c r="E2206" s="22">
        <v>475</v>
      </c>
      <c r="F2206" s="22" t="s">
        <v>110</v>
      </c>
      <c r="G2206" s="22" t="s">
        <v>115</v>
      </c>
    </row>
    <row r="2207" spans="3:7">
      <c r="C2207" s="137">
        <v>44311</v>
      </c>
      <c r="D2207" s="22" t="s">
        <v>118</v>
      </c>
      <c r="E2207" s="22">
        <v>375</v>
      </c>
      <c r="F2207" s="22" t="s">
        <v>6</v>
      </c>
      <c r="G2207" s="22" t="s">
        <v>108</v>
      </c>
    </row>
    <row r="2208" spans="3:7">
      <c r="C2208" s="137">
        <v>43870</v>
      </c>
      <c r="D2208" s="22" t="s">
        <v>117</v>
      </c>
      <c r="E2208" s="22">
        <v>12</v>
      </c>
      <c r="F2208" s="22" t="s">
        <v>9</v>
      </c>
      <c r="G2208" s="22" t="s">
        <v>115</v>
      </c>
    </row>
    <row r="2209" spans="3:7">
      <c r="C2209" s="137">
        <v>44276</v>
      </c>
      <c r="D2209" s="22" t="s">
        <v>107</v>
      </c>
      <c r="E2209" s="22">
        <v>150</v>
      </c>
      <c r="F2209" s="22" t="s">
        <v>9</v>
      </c>
      <c r="G2209" s="22" t="s">
        <v>115</v>
      </c>
    </row>
    <row r="2210" spans="3:7">
      <c r="C2210" s="137">
        <v>43940</v>
      </c>
      <c r="D2210" s="22" t="s">
        <v>118</v>
      </c>
      <c r="E2210" s="22">
        <v>1</v>
      </c>
      <c r="F2210" s="22" t="s">
        <v>114</v>
      </c>
      <c r="G2210" s="22" t="s">
        <v>105</v>
      </c>
    </row>
    <row r="2211" spans="3:7">
      <c r="C2211" s="137">
        <v>44322</v>
      </c>
      <c r="D2211" s="22" t="s">
        <v>117</v>
      </c>
      <c r="E2211" s="22">
        <v>425</v>
      </c>
      <c r="F2211" s="22" t="s">
        <v>110</v>
      </c>
      <c r="G2211" s="22" t="s">
        <v>111</v>
      </c>
    </row>
    <row r="2212" spans="3:7">
      <c r="C2212" s="137">
        <v>44173</v>
      </c>
      <c r="D2212" s="22" t="s">
        <v>117</v>
      </c>
      <c r="E2212" s="22">
        <v>14</v>
      </c>
      <c r="F2212" s="22" t="s">
        <v>110</v>
      </c>
      <c r="G2212" s="22" t="s">
        <v>105</v>
      </c>
    </row>
    <row r="2213" spans="3:7">
      <c r="C2213" s="137">
        <v>44376</v>
      </c>
      <c r="D2213" s="22" t="s">
        <v>107</v>
      </c>
      <c r="E2213" s="22">
        <v>3</v>
      </c>
      <c r="F2213" s="22" t="s">
        <v>114</v>
      </c>
      <c r="G2213" s="22" t="s">
        <v>106</v>
      </c>
    </row>
    <row r="2214" spans="3:7">
      <c r="C2214" s="137">
        <v>44309</v>
      </c>
      <c r="D2214" s="22" t="s">
        <v>119</v>
      </c>
      <c r="E2214" s="22">
        <v>2</v>
      </c>
      <c r="F2214" s="22" t="s">
        <v>6</v>
      </c>
      <c r="G2214" s="22" t="s">
        <v>105</v>
      </c>
    </row>
    <row r="2215" spans="3:7">
      <c r="C2215" s="137">
        <v>44361</v>
      </c>
      <c r="D2215" s="22" t="s">
        <v>116</v>
      </c>
      <c r="E2215" s="22">
        <v>2</v>
      </c>
      <c r="F2215" s="22" t="s">
        <v>9</v>
      </c>
      <c r="G2215" s="22" t="s">
        <v>109</v>
      </c>
    </row>
    <row r="2216" spans="3:7">
      <c r="C2216" s="137">
        <v>44434</v>
      </c>
      <c r="D2216" s="22" t="s">
        <v>119</v>
      </c>
      <c r="E2216" s="22">
        <v>1</v>
      </c>
      <c r="F2216" s="22" t="s">
        <v>114</v>
      </c>
      <c r="G2216" s="22" t="s">
        <v>113</v>
      </c>
    </row>
    <row r="2217" spans="3:7">
      <c r="C2217" s="137">
        <v>44244</v>
      </c>
      <c r="D2217" s="22" t="s">
        <v>116</v>
      </c>
      <c r="E2217" s="22">
        <v>46</v>
      </c>
      <c r="F2217" s="22" t="s">
        <v>112</v>
      </c>
      <c r="G2217" s="22" t="s">
        <v>105</v>
      </c>
    </row>
    <row r="2218" spans="3:7">
      <c r="C2218" s="137">
        <v>44163</v>
      </c>
      <c r="D2218" s="22" t="s">
        <v>117</v>
      </c>
      <c r="E2218" s="22">
        <v>375</v>
      </c>
      <c r="F2218" s="22" t="s">
        <v>112</v>
      </c>
      <c r="G2218" s="22" t="s">
        <v>109</v>
      </c>
    </row>
    <row r="2219" spans="3:7">
      <c r="C2219" s="137">
        <v>44151</v>
      </c>
      <c r="D2219" s="22" t="s">
        <v>116</v>
      </c>
      <c r="E2219" s="22">
        <v>425</v>
      </c>
      <c r="F2219" s="22" t="s">
        <v>6</v>
      </c>
      <c r="G2219" s="22" t="s">
        <v>113</v>
      </c>
    </row>
    <row r="2220" spans="3:7">
      <c r="C2220" s="137">
        <v>44170</v>
      </c>
      <c r="D2220" s="22" t="s">
        <v>119</v>
      </c>
      <c r="E2220" s="22">
        <v>5</v>
      </c>
      <c r="F2220" s="22" t="s">
        <v>110</v>
      </c>
      <c r="G2220" s="22" t="s">
        <v>106</v>
      </c>
    </row>
    <row r="2221" spans="3:7">
      <c r="C2221" s="137">
        <v>44845</v>
      </c>
      <c r="D2221" s="22" t="s">
        <v>117</v>
      </c>
      <c r="E2221" s="22">
        <v>5</v>
      </c>
      <c r="F2221" s="22" t="s">
        <v>6</v>
      </c>
      <c r="G2221" s="22" t="s">
        <v>108</v>
      </c>
    </row>
    <row r="2222" spans="3:7">
      <c r="C2222" s="137">
        <v>43881</v>
      </c>
      <c r="D2222" s="22" t="s">
        <v>107</v>
      </c>
      <c r="E2222" s="22">
        <v>7</v>
      </c>
      <c r="F2222" s="22" t="s">
        <v>6</v>
      </c>
      <c r="G2222" s="22" t="s">
        <v>108</v>
      </c>
    </row>
    <row r="2223" spans="3:7">
      <c r="C2223" s="137">
        <v>44823</v>
      </c>
      <c r="D2223" s="22" t="s">
        <v>116</v>
      </c>
      <c r="E2223" s="22">
        <v>375</v>
      </c>
      <c r="F2223" s="22" t="s">
        <v>6</v>
      </c>
      <c r="G2223" s="22" t="s">
        <v>113</v>
      </c>
    </row>
    <row r="2224" spans="3:7">
      <c r="C2224" s="137">
        <v>43868</v>
      </c>
      <c r="D2224" s="22" t="s">
        <v>117</v>
      </c>
      <c r="E2224" s="22">
        <v>36</v>
      </c>
      <c r="F2224" s="22" t="s">
        <v>9</v>
      </c>
      <c r="G2224" s="22" t="s">
        <v>115</v>
      </c>
    </row>
    <row r="2225" spans="3:7">
      <c r="C2225" s="137">
        <v>44886</v>
      </c>
      <c r="D2225" s="22" t="s">
        <v>116</v>
      </c>
      <c r="E2225" s="22">
        <v>46</v>
      </c>
      <c r="F2225" s="22" t="s">
        <v>114</v>
      </c>
      <c r="G2225" s="22" t="s">
        <v>105</v>
      </c>
    </row>
    <row r="2226" spans="3:7">
      <c r="C2226" s="137">
        <v>44432</v>
      </c>
      <c r="D2226" s="22" t="s">
        <v>119</v>
      </c>
      <c r="E2226" s="22">
        <v>275</v>
      </c>
      <c r="F2226" s="22" t="s">
        <v>114</v>
      </c>
      <c r="G2226" s="22" t="s">
        <v>108</v>
      </c>
    </row>
    <row r="2227" spans="3:7">
      <c r="C2227" s="137">
        <v>44852</v>
      </c>
      <c r="D2227" s="22" t="s">
        <v>117</v>
      </c>
      <c r="E2227" s="22">
        <v>4</v>
      </c>
      <c r="F2227" s="22" t="s">
        <v>112</v>
      </c>
      <c r="G2227" s="22" t="s">
        <v>111</v>
      </c>
    </row>
    <row r="2228" spans="3:7">
      <c r="C2228" s="137">
        <v>43836</v>
      </c>
      <c r="D2228" s="22" t="s">
        <v>118</v>
      </c>
      <c r="E2228" s="22">
        <v>250</v>
      </c>
      <c r="F2228" s="22" t="s">
        <v>110</v>
      </c>
      <c r="G2228" s="22" t="s">
        <v>109</v>
      </c>
    </row>
    <row r="2229" spans="3:7">
      <c r="C2229" s="137">
        <v>43918</v>
      </c>
      <c r="D2229" s="22" t="s">
        <v>107</v>
      </c>
      <c r="E2229" s="22">
        <v>3</v>
      </c>
      <c r="F2229" s="22" t="s">
        <v>110</v>
      </c>
      <c r="G2229" s="22" t="s">
        <v>115</v>
      </c>
    </row>
    <row r="2230" spans="3:7">
      <c r="C2230" s="137">
        <v>44799</v>
      </c>
      <c r="D2230" s="22" t="s">
        <v>117</v>
      </c>
      <c r="E2230" s="22">
        <v>6</v>
      </c>
      <c r="F2230" s="22" t="s">
        <v>110</v>
      </c>
      <c r="G2230" s="22" t="s">
        <v>109</v>
      </c>
    </row>
    <row r="2231" spans="3:7">
      <c r="C2231" s="137">
        <v>44313</v>
      </c>
      <c r="D2231" s="22" t="s">
        <v>107</v>
      </c>
      <c r="E2231" s="22">
        <v>9</v>
      </c>
      <c r="F2231" s="22" t="s">
        <v>114</v>
      </c>
      <c r="G2231" s="22" t="s">
        <v>105</v>
      </c>
    </row>
    <row r="2232" spans="3:7">
      <c r="C2232" s="137">
        <v>44584</v>
      </c>
      <c r="D2232" s="22" t="s">
        <v>117</v>
      </c>
      <c r="E2232" s="22">
        <v>425</v>
      </c>
      <c r="F2232" s="22" t="s">
        <v>114</v>
      </c>
      <c r="G2232" s="22" t="s">
        <v>111</v>
      </c>
    </row>
    <row r="2233" spans="3:7">
      <c r="C2233" s="137">
        <v>44544</v>
      </c>
      <c r="D2233" s="22" t="s">
        <v>119</v>
      </c>
      <c r="E2233" s="22">
        <v>350</v>
      </c>
      <c r="F2233" s="22" t="s">
        <v>110</v>
      </c>
      <c r="G2233" s="22" t="s">
        <v>113</v>
      </c>
    </row>
    <row r="2234" spans="3:7">
      <c r="C2234" s="137">
        <v>44401</v>
      </c>
      <c r="D2234" s="22" t="s">
        <v>116</v>
      </c>
      <c r="E2234" s="22">
        <v>4</v>
      </c>
      <c r="F2234" s="22" t="s">
        <v>114</v>
      </c>
      <c r="G2234" s="22" t="s">
        <v>113</v>
      </c>
    </row>
    <row r="2235" spans="3:7">
      <c r="C2235" s="137">
        <v>44917</v>
      </c>
      <c r="D2235" s="22" t="s">
        <v>119</v>
      </c>
      <c r="E2235" s="22">
        <v>375</v>
      </c>
      <c r="F2235" s="22" t="s">
        <v>110</v>
      </c>
      <c r="G2235" s="22" t="s">
        <v>109</v>
      </c>
    </row>
    <row r="2236" spans="3:7">
      <c r="C2236" s="137">
        <v>44756</v>
      </c>
      <c r="D2236" s="22" t="s">
        <v>116</v>
      </c>
      <c r="E2236" s="22">
        <v>4</v>
      </c>
      <c r="F2236" s="22" t="s">
        <v>6</v>
      </c>
      <c r="G2236" s="22" t="s">
        <v>108</v>
      </c>
    </row>
    <row r="2237" spans="3:7">
      <c r="C2237" s="137">
        <v>43993</v>
      </c>
      <c r="D2237" s="22" t="s">
        <v>119</v>
      </c>
      <c r="E2237" s="22">
        <v>250</v>
      </c>
      <c r="F2237" s="22" t="s">
        <v>112</v>
      </c>
      <c r="G2237" s="22" t="s">
        <v>106</v>
      </c>
    </row>
    <row r="2238" spans="3:7">
      <c r="C2238" s="137">
        <v>44225</v>
      </c>
      <c r="D2238" s="22" t="s">
        <v>119</v>
      </c>
      <c r="E2238" s="22">
        <v>31</v>
      </c>
      <c r="F2238" s="22" t="s">
        <v>114</v>
      </c>
      <c r="G2238" s="22" t="s">
        <v>111</v>
      </c>
    </row>
    <row r="2239" spans="3:7">
      <c r="C2239" s="137">
        <v>44481</v>
      </c>
      <c r="D2239" s="22" t="s">
        <v>119</v>
      </c>
      <c r="E2239" s="22">
        <v>29</v>
      </c>
      <c r="F2239" s="22" t="s">
        <v>114</v>
      </c>
      <c r="G2239" s="22" t="s">
        <v>109</v>
      </c>
    </row>
    <row r="2240" spans="3:7">
      <c r="C2240" s="137">
        <v>44228</v>
      </c>
      <c r="D2240" s="22" t="s">
        <v>116</v>
      </c>
      <c r="E2240" s="22">
        <v>39</v>
      </c>
      <c r="F2240" s="22" t="s">
        <v>110</v>
      </c>
      <c r="G2240" s="22" t="s">
        <v>109</v>
      </c>
    </row>
    <row r="2241" spans="3:7">
      <c r="C2241" s="137">
        <v>44924</v>
      </c>
      <c r="D2241" s="22" t="s">
        <v>119</v>
      </c>
      <c r="E2241" s="22">
        <v>475</v>
      </c>
      <c r="F2241" s="22" t="s">
        <v>114</v>
      </c>
      <c r="G2241" s="22" t="s">
        <v>109</v>
      </c>
    </row>
    <row r="2242" spans="3:7">
      <c r="C2242" s="137">
        <v>44029</v>
      </c>
      <c r="D2242" s="22" t="s">
        <v>117</v>
      </c>
      <c r="E2242" s="22">
        <v>37</v>
      </c>
      <c r="F2242" s="22" t="s">
        <v>6</v>
      </c>
      <c r="G2242" s="22" t="s">
        <v>109</v>
      </c>
    </row>
    <row r="2243" spans="3:7">
      <c r="C2243" s="137">
        <v>44379</v>
      </c>
      <c r="D2243" s="22" t="s">
        <v>119</v>
      </c>
      <c r="E2243" s="22">
        <v>9</v>
      </c>
      <c r="F2243" s="22" t="s">
        <v>9</v>
      </c>
      <c r="G2243" s="22" t="s">
        <v>111</v>
      </c>
    </row>
    <row r="2244" spans="3:7">
      <c r="C2244" s="137">
        <v>44890</v>
      </c>
      <c r="D2244" s="22" t="s">
        <v>119</v>
      </c>
      <c r="E2244" s="22">
        <v>375</v>
      </c>
      <c r="F2244" s="22" t="s">
        <v>6</v>
      </c>
      <c r="G2244" s="22" t="s">
        <v>111</v>
      </c>
    </row>
    <row r="2245" spans="3:7">
      <c r="C2245" s="137">
        <v>43843</v>
      </c>
      <c r="D2245" s="22" t="s">
        <v>119</v>
      </c>
      <c r="E2245" s="22">
        <v>250</v>
      </c>
      <c r="F2245" s="22" t="s">
        <v>112</v>
      </c>
      <c r="G2245" s="22" t="s">
        <v>106</v>
      </c>
    </row>
    <row r="2246" spans="3:7">
      <c r="C2246" s="137">
        <v>44688</v>
      </c>
      <c r="D2246" s="22" t="s">
        <v>116</v>
      </c>
      <c r="E2246" s="22">
        <v>47</v>
      </c>
      <c r="F2246" s="22" t="s">
        <v>112</v>
      </c>
      <c r="G2246" s="22" t="s">
        <v>111</v>
      </c>
    </row>
    <row r="2247" spans="3:7">
      <c r="C2247" s="137">
        <v>44424</v>
      </c>
      <c r="D2247" s="22" t="s">
        <v>117</v>
      </c>
      <c r="E2247" s="22">
        <v>5</v>
      </c>
      <c r="F2247" s="22" t="s">
        <v>114</v>
      </c>
      <c r="G2247" s="22" t="s">
        <v>113</v>
      </c>
    </row>
    <row r="2248" spans="3:7">
      <c r="C2248" s="137">
        <v>44006</v>
      </c>
      <c r="D2248" s="22" t="s">
        <v>119</v>
      </c>
      <c r="E2248" s="22">
        <v>225</v>
      </c>
      <c r="F2248" s="22" t="s">
        <v>9</v>
      </c>
      <c r="G2248" s="22" t="s">
        <v>105</v>
      </c>
    </row>
    <row r="2249" spans="3:7">
      <c r="C2249" s="137">
        <v>44737</v>
      </c>
      <c r="D2249" s="22" t="s">
        <v>117</v>
      </c>
      <c r="E2249" s="22">
        <v>14</v>
      </c>
      <c r="F2249" s="22" t="s">
        <v>9</v>
      </c>
      <c r="G2249" s="22" t="s">
        <v>106</v>
      </c>
    </row>
    <row r="2250" spans="3:7">
      <c r="C2250" s="137">
        <v>44180</v>
      </c>
      <c r="D2250" s="22" t="s">
        <v>119</v>
      </c>
      <c r="E2250" s="22">
        <v>6</v>
      </c>
      <c r="F2250" s="22" t="s">
        <v>110</v>
      </c>
      <c r="G2250" s="22" t="s">
        <v>105</v>
      </c>
    </row>
    <row r="2251" spans="3:7">
      <c r="C2251" s="137">
        <v>44671</v>
      </c>
      <c r="D2251" s="22" t="s">
        <v>119</v>
      </c>
      <c r="E2251" s="22">
        <v>5</v>
      </c>
      <c r="F2251" s="22" t="s">
        <v>114</v>
      </c>
      <c r="G2251" s="22" t="s">
        <v>111</v>
      </c>
    </row>
    <row r="2252" spans="3:7">
      <c r="C2252" s="137">
        <v>44374</v>
      </c>
      <c r="D2252" s="22" t="s">
        <v>117</v>
      </c>
      <c r="E2252" s="22">
        <v>9</v>
      </c>
      <c r="F2252" s="22" t="s">
        <v>110</v>
      </c>
      <c r="G2252" s="22" t="s">
        <v>108</v>
      </c>
    </row>
    <row r="2253" spans="3:7">
      <c r="C2253" s="137">
        <v>44573</v>
      </c>
      <c r="D2253" s="22" t="s">
        <v>107</v>
      </c>
      <c r="E2253" s="22">
        <v>375</v>
      </c>
      <c r="F2253" s="22" t="s">
        <v>6</v>
      </c>
      <c r="G2253" s="22" t="s">
        <v>113</v>
      </c>
    </row>
    <row r="2254" spans="3:7">
      <c r="C2254" s="137">
        <v>44290</v>
      </c>
      <c r="D2254" s="22" t="s">
        <v>117</v>
      </c>
      <c r="E2254" s="22">
        <v>2</v>
      </c>
      <c r="F2254" s="22" t="s">
        <v>114</v>
      </c>
      <c r="G2254" s="22" t="s">
        <v>111</v>
      </c>
    </row>
    <row r="2255" spans="3:7">
      <c r="C2255" s="137">
        <v>44266</v>
      </c>
      <c r="D2255" s="22" t="s">
        <v>119</v>
      </c>
      <c r="E2255" s="22">
        <v>7</v>
      </c>
      <c r="F2255" s="22" t="s">
        <v>6</v>
      </c>
      <c r="G2255" s="22" t="s">
        <v>106</v>
      </c>
    </row>
    <row r="2256" spans="3:7">
      <c r="C2256" s="137">
        <v>44396</v>
      </c>
      <c r="D2256" s="22" t="s">
        <v>118</v>
      </c>
      <c r="E2256" s="22">
        <v>7</v>
      </c>
      <c r="F2256" s="22" t="s">
        <v>112</v>
      </c>
      <c r="G2256" s="22" t="s">
        <v>111</v>
      </c>
    </row>
    <row r="2257" spans="3:7">
      <c r="C2257" s="137">
        <v>44712</v>
      </c>
      <c r="D2257" s="22" t="s">
        <v>117</v>
      </c>
      <c r="E2257" s="22">
        <v>425</v>
      </c>
      <c r="F2257" s="22" t="s">
        <v>112</v>
      </c>
      <c r="G2257" s="22" t="s">
        <v>106</v>
      </c>
    </row>
    <row r="2258" spans="3:7">
      <c r="C2258" s="137">
        <v>44775</v>
      </c>
      <c r="D2258" s="22" t="s">
        <v>117</v>
      </c>
      <c r="E2258" s="22">
        <v>22</v>
      </c>
      <c r="F2258" s="22" t="s">
        <v>9</v>
      </c>
      <c r="G2258" s="22" t="s">
        <v>106</v>
      </c>
    </row>
    <row r="2259" spans="3:7">
      <c r="C2259" s="137">
        <v>44025</v>
      </c>
      <c r="D2259" s="22" t="s">
        <v>117</v>
      </c>
      <c r="E2259" s="22">
        <v>9</v>
      </c>
      <c r="F2259" s="22" t="s">
        <v>114</v>
      </c>
      <c r="G2259" s="22" t="s">
        <v>113</v>
      </c>
    </row>
    <row r="2260" spans="3:7">
      <c r="C2260" s="137">
        <v>44763</v>
      </c>
      <c r="D2260" s="22" t="s">
        <v>117</v>
      </c>
      <c r="E2260" s="22">
        <v>36</v>
      </c>
      <c r="F2260" s="22" t="s">
        <v>114</v>
      </c>
      <c r="G2260" s="22" t="s">
        <v>115</v>
      </c>
    </row>
    <row r="2261" spans="3:7">
      <c r="C2261" s="137">
        <v>44188</v>
      </c>
      <c r="D2261" s="22" t="s">
        <v>119</v>
      </c>
      <c r="E2261" s="22">
        <v>2</v>
      </c>
      <c r="F2261" s="22" t="s">
        <v>114</v>
      </c>
      <c r="G2261" s="22" t="s">
        <v>115</v>
      </c>
    </row>
    <row r="2262" spans="3:7">
      <c r="C2262" s="137">
        <v>44301</v>
      </c>
      <c r="D2262" s="22" t="s">
        <v>119</v>
      </c>
      <c r="E2262" s="22">
        <v>6</v>
      </c>
      <c r="F2262" s="22" t="s">
        <v>6</v>
      </c>
      <c r="G2262" s="22" t="s">
        <v>108</v>
      </c>
    </row>
    <row r="2263" spans="3:7">
      <c r="C2263" s="137">
        <v>44901</v>
      </c>
      <c r="D2263" s="22" t="s">
        <v>118</v>
      </c>
      <c r="E2263" s="22">
        <v>7</v>
      </c>
      <c r="F2263" s="22" t="s">
        <v>110</v>
      </c>
      <c r="G2263" s="22" t="s">
        <v>108</v>
      </c>
    </row>
    <row r="2264" spans="3:7">
      <c r="C2264" s="137">
        <v>44186</v>
      </c>
      <c r="D2264" s="22" t="s">
        <v>117</v>
      </c>
      <c r="E2264" s="22">
        <v>8</v>
      </c>
      <c r="F2264" s="22" t="s">
        <v>9</v>
      </c>
      <c r="G2264" s="22" t="s">
        <v>115</v>
      </c>
    </row>
    <row r="2265" spans="3:7">
      <c r="C2265" s="137">
        <v>44196</v>
      </c>
      <c r="D2265" s="22" t="s">
        <v>117</v>
      </c>
      <c r="E2265" s="22">
        <v>29</v>
      </c>
      <c r="F2265" s="22" t="s">
        <v>110</v>
      </c>
      <c r="G2265" s="22" t="s">
        <v>108</v>
      </c>
    </row>
    <row r="2266" spans="3:7">
      <c r="C2266" s="137">
        <v>43955</v>
      </c>
      <c r="D2266" s="22" t="s">
        <v>107</v>
      </c>
      <c r="E2266" s="22">
        <v>41</v>
      </c>
      <c r="F2266" s="22" t="s">
        <v>114</v>
      </c>
      <c r="G2266" s="22" t="s">
        <v>105</v>
      </c>
    </row>
    <row r="2267" spans="3:7">
      <c r="C2267" s="137">
        <v>44169</v>
      </c>
      <c r="D2267" s="22" t="s">
        <v>116</v>
      </c>
      <c r="E2267" s="22">
        <v>425</v>
      </c>
      <c r="F2267" s="22" t="s">
        <v>112</v>
      </c>
      <c r="G2267" s="22" t="s">
        <v>106</v>
      </c>
    </row>
    <row r="2268" spans="3:7">
      <c r="C2268" s="137">
        <v>44611</v>
      </c>
      <c r="D2268" s="22" t="s">
        <v>107</v>
      </c>
      <c r="E2268" s="22">
        <v>400</v>
      </c>
      <c r="F2268" s="22" t="s">
        <v>6</v>
      </c>
      <c r="G2268" s="22" t="s">
        <v>115</v>
      </c>
    </row>
    <row r="2269" spans="3:7">
      <c r="C2269" s="137">
        <v>44358</v>
      </c>
      <c r="D2269" s="22" t="s">
        <v>107</v>
      </c>
      <c r="E2269" s="22">
        <v>425</v>
      </c>
      <c r="F2269" s="22" t="s">
        <v>6</v>
      </c>
      <c r="G2269" s="22" t="s">
        <v>113</v>
      </c>
    </row>
    <row r="2270" spans="3:7">
      <c r="C2270" s="137">
        <v>43934</v>
      </c>
      <c r="D2270" s="22" t="s">
        <v>116</v>
      </c>
      <c r="E2270" s="22">
        <v>10</v>
      </c>
      <c r="F2270" s="22" t="s">
        <v>9</v>
      </c>
      <c r="G2270" s="22" t="s">
        <v>115</v>
      </c>
    </row>
    <row r="2271" spans="3:7">
      <c r="C2271" s="137">
        <v>44612</v>
      </c>
      <c r="D2271" s="22" t="s">
        <v>119</v>
      </c>
      <c r="E2271" s="22">
        <v>9</v>
      </c>
      <c r="F2271" s="22" t="s">
        <v>6</v>
      </c>
      <c r="G2271" s="22" t="s">
        <v>115</v>
      </c>
    </row>
    <row r="2272" spans="3:7">
      <c r="C2272" s="137">
        <v>44330</v>
      </c>
      <c r="D2272" s="22" t="s">
        <v>117</v>
      </c>
      <c r="E2272" s="22">
        <v>475</v>
      </c>
      <c r="F2272" s="22" t="s">
        <v>112</v>
      </c>
      <c r="G2272" s="22" t="s">
        <v>115</v>
      </c>
    </row>
    <row r="2273" spans="3:7">
      <c r="C2273" s="137">
        <v>44256</v>
      </c>
      <c r="D2273" s="22" t="s">
        <v>107</v>
      </c>
      <c r="E2273" s="22">
        <v>6</v>
      </c>
      <c r="F2273" s="22" t="s">
        <v>114</v>
      </c>
      <c r="G2273" s="22" t="s">
        <v>105</v>
      </c>
    </row>
    <row r="2274" spans="3:7">
      <c r="C2274" s="137">
        <v>44800</v>
      </c>
      <c r="D2274" s="22" t="s">
        <v>119</v>
      </c>
      <c r="E2274" s="22">
        <v>29</v>
      </c>
      <c r="F2274" s="22" t="s">
        <v>6</v>
      </c>
      <c r="G2274" s="22" t="s">
        <v>106</v>
      </c>
    </row>
    <row r="2275" spans="3:7">
      <c r="C2275" s="137">
        <v>44398</v>
      </c>
      <c r="D2275" s="22" t="s">
        <v>118</v>
      </c>
      <c r="E2275" s="22">
        <v>11</v>
      </c>
      <c r="F2275" s="22" t="s">
        <v>110</v>
      </c>
      <c r="G2275" s="22" t="s">
        <v>111</v>
      </c>
    </row>
    <row r="2276" spans="3:7">
      <c r="C2276" s="137">
        <v>44674</v>
      </c>
      <c r="D2276" s="22" t="s">
        <v>116</v>
      </c>
      <c r="E2276" s="22">
        <v>21</v>
      </c>
      <c r="F2276" s="22" t="s">
        <v>112</v>
      </c>
      <c r="G2276" s="22" t="s">
        <v>113</v>
      </c>
    </row>
    <row r="2277" spans="3:7">
      <c r="C2277" s="137">
        <v>44724</v>
      </c>
      <c r="D2277" s="22" t="s">
        <v>117</v>
      </c>
      <c r="E2277" s="22">
        <v>17</v>
      </c>
      <c r="F2277" s="22" t="s">
        <v>110</v>
      </c>
      <c r="G2277" s="22" t="s">
        <v>109</v>
      </c>
    </row>
    <row r="2278" spans="3:7">
      <c r="C2278" s="137">
        <v>44123</v>
      </c>
      <c r="D2278" s="22" t="s">
        <v>116</v>
      </c>
      <c r="E2278" s="22">
        <v>7</v>
      </c>
      <c r="F2278" s="22" t="s">
        <v>112</v>
      </c>
      <c r="G2278" s="22" t="s">
        <v>109</v>
      </c>
    </row>
    <row r="2279" spans="3:7">
      <c r="C2279" s="137">
        <v>44573</v>
      </c>
      <c r="D2279" s="22" t="s">
        <v>119</v>
      </c>
      <c r="E2279" s="22">
        <v>7</v>
      </c>
      <c r="F2279" s="22" t="s">
        <v>112</v>
      </c>
      <c r="G2279" s="22" t="s">
        <v>108</v>
      </c>
    </row>
    <row r="2280" spans="3:7">
      <c r="C2280" s="137">
        <v>44371</v>
      </c>
      <c r="D2280" s="22" t="s">
        <v>107</v>
      </c>
      <c r="E2280" s="22">
        <v>500</v>
      </c>
      <c r="F2280" s="22" t="s">
        <v>6</v>
      </c>
      <c r="G2280" s="22" t="s">
        <v>115</v>
      </c>
    </row>
    <row r="2281" spans="3:7">
      <c r="C2281" s="137">
        <v>44353</v>
      </c>
      <c r="D2281" s="22" t="s">
        <v>107</v>
      </c>
      <c r="E2281" s="22">
        <v>3</v>
      </c>
      <c r="F2281" s="22" t="s">
        <v>110</v>
      </c>
      <c r="G2281" s="22" t="s">
        <v>111</v>
      </c>
    </row>
    <row r="2282" spans="3:7">
      <c r="C2282" s="137">
        <v>44408</v>
      </c>
      <c r="D2282" s="22" t="s">
        <v>119</v>
      </c>
      <c r="E2282" s="22">
        <v>500</v>
      </c>
      <c r="F2282" s="22" t="s">
        <v>9</v>
      </c>
      <c r="G2282" s="22" t="s">
        <v>113</v>
      </c>
    </row>
    <row r="2283" spans="3:7">
      <c r="C2283" s="137">
        <v>44653</v>
      </c>
      <c r="D2283" s="22" t="s">
        <v>116</v>
      </c>
      <c r="E2283" s="22">
        <v>48</v>
      </c>
      <c r="F2283" s="22" t="s">
        <v>112</v>
      </c>
      <c r="G2283" s="22" t="s">
        <v>113</v>
      </c>
    </row>
    <row r="2284" spans="3:7">
      <c r="C2284" s="137">
        <v>44289</v>
      </c>
      <c r="D2284" s="22" t="s">
        <v>119</v>
      </c>
      <c r="E2284" s="22">
        <v>375</v>
      </c>
      <c r="F2284" s="22" t="s">
        <v>6</v>
      </c>
      <c r="G2284" s="22" t="s">
        <v>115</v>
      </c>
    </row>
    <row r="2285" spans="3:7">
      <c r="C2285" s="137">
        <v>44859</v>
      </c>
      <c r="D2285" s="22" t="s">
        <v>119</v>
      </c>
      <c r="E2285" s="22">
        <v>44</v>
      </c>
      <c r="F2285" s="22" t="s">
        <v>110</v>
      </c>
      <c r="G2285" s="22" t="s">
        <v>106</v>
      </c>
    </row>
    <row r="2286" spans="3:7">
      <c r="C2286" s="137">
        <v>44457</v>
      </c>
      <c r="D2286" s="22" t="s">
        <v>107</v>
      </c>
      <c r="E2286" s="22">
        <v>45</v>
      </c>
      <c r="F2286" s="22" t="s">
        <v>114</v>
      </c>
      <c r="G2286" s="22" t="s">
        <v>113</v>
      </c>
    </row>
    <row r="2287" spans="3:7">
      <c r="C2287" s="137">
        <v>44809</v>
      </c>
      <c r="D2287" s="22" t="s">
        <v>118</v>
      </c>
      <c r="E2287" s="22">
        <v>4</v>
      </c>
      <c r="F2287" s="22" t="s">
        <v>9</v>
      </c>
      <c r="G2287" s="22" t="s">
        <v>108</v>
      </c>
    </row>
    <row r="2288" spans="3:7">
      <c r="C2288" s="137">
        <v>43929</v>
      </c>
      <c r="D2288" s="22" t="s">
        <v>119</v>
      </c>
      <c r="E2288" s="22">
        <v>8</v>
      </c>
      <c r="F2288" s="22" t="s">
        <v>9</v>
      </c>
      <c r="G2288" s="22" t="s">
        <v>111</v>
      </c>
    </row>
    <row r="2289" spans="3:7">
      <c r="C2289" s="137">
        <v>44124</v>
      </c>
      <c r="D2289" s="22" t="s">
        <v>118</v>
      </c>
      <c r="E2289" s="22">
        <v>9</v>
      </c>
      <c r="F2289" s="22" t="s">
        <v>6</v>
      </c>
      <c r="G2289" s="22" t="s">
        <v>106</v>
      </c>
    </row>
    <row r="2290" spans="3:7">
      <c r="C2290" s="137">
        <v>44429</v>
      </c>
      <c r="D2290" s="22" t="s">
        <v>117</v>
      </c>
      <c r="E2290" s="22">
        <v>150</v>
      </c>
      <c r="F2290" s="22" t="s">
        <v>112</v>
      </c>
      <c r="G2290" s="22" t="s">
        <v>115</v>
      </c>
    </row>
    <row r="2291" spans="3:7">
      <c r="C2291" s="137">
        <v>44773</v>
      </c>
      <c r="D2291" s="22" t="s">
        <v>117</v>
      </c>
      <c r="E2291" s="22">
        <v>200</v>
      </c>
      <c r="F2291" s="22" t="s">
        <v>114</v>
      </c>
      <c r="G2291" s="22" t="s">
        <v>106</v>
      </c>
    </row>
    <row r="2292" spans="3:7">
      <c r="C2292" s="137">
        <v>44428</v>
      </c>
      <c r="D2292" s="22" t="s">
        <v>117</v>
      </c>
      <c r="E2292" s="22">
        <v>43</v>
      </c>
      <c r="F2292" s="22" t="s">
        <v>112</v>
      </c>
      <c r="G2292" s="22" t="s">
        <v>109</v>
      </c>
    </row>
    <row r="2293" spans="3:7">
      <c r="C2293" s="137">
        <v>44067</v>
      </c>
      <c r="D2293" s="22" t="s">
        <v>117</v>
      </c>
      <c r="E2293" s="22">
        <v>28</v>
      </c>
      <c r="F2293" s="22" t="s">
        <v>110</v>
      </c>
      <c r="G2293" s="22" t="s">
        <v>106</v>
      </c>
    </row>
    <row r="2294" spans="3:7">
      <c r="C2294" s="137">
        <v>44592</v>
      </c>
      <c r="D2294" s="22" t="s">
        <v>117</v>
      </c>
      <c r="E2294" s="22">
        <v>9</v>
      </c>
      <c r="F2294" s="22" t="s">
        <v>114</v>
      </c>
      <c r="G2294" s="22" t="s">
        <v>105</v>
      </c>
    </row>
    <row r="2295" spans="3:7">
      <c r="C2295" s="137">
        <v>44560</v>
      </c>
      <c r="D2295" s="22" t="s">
        <v>117</v>
      </c>
      <c r="E2295" s="22">
        <v>175</v>
      </c>
      <c r="F2295" s="22" t="s">
        <v>6</v>
      </c>
      <c r="G2295" s="22" t="s">
        <v>111</v>
      </c>
    </row>
    <row r="2296" spans="3:7">
      <c r="C2296" s="137">
        <v>44387</v>
      </c>
      <c r="D2296" s="22" t="s">
        <v>107</v>
      </c>
      <c r="E2296" s="22">
        <v>49</v>
      </c>
      <c r="F2296" s="22" t="s">
        <v>114</v>
      </c>
      <c r="G2296" s="22" t="s">
        <v>105</v>
      </c>
    </row>
    <row r="2297" spans="3:7">
      <c r="C2297" s="137">
        <v>44426</v>
      </c>
      <c r="D2297" s="22" t="s">
        <v>119</v>
      </c>
      <c r="E2297" s="22">
        <v>575</v>
      </c>
      <c r="F2297" s="22" t="s">
        <v>112</v>
      </c>
      <c r="G2297" s="22" t="s">
        <v>113</v>
      </c>
    </row>
    <row r="2298" spans="3:7">
      <c r="C2298" s="137">
        <v>44422</v>
      </c>
      <c r="D2298" s="22" t="s">
        <v>117</v>
      </c>
      <c r="E2298" s="22">
        <v>44</v>
      </c>
      <c r="F2298" s="22" t="s">
        <v>9</v>
      </c>
      <c r="G2298" s="22" t="s">
        <v>108</v>
      </c>
    </row>
    <row r="2299" spans="3:7">
      <c r="C2299" s="137">
        <v>44327</v>
      </c>
      <c r="D2299" s="22" t="s">
        <v>116</v>
      </c>
      <c r="E2299" s="22">
        <v>6</v>
      </c>
      <c r="F2299" s="22" t="s">
        <v>114</v>
      </c>
      <c r="G2299" s="22" t="s">
        <v>115</v>
      </c>
    </row>
    <row r="2300" spans="3:7">
      <c r="C2300" s="137">
        <v>44034</v>
      </c>
      <c r="D2300" s="22" t="s">
        <v>119</v>
      </c>
      <c r="E2300" s="22">
        <v>8</v>
      </c>
      <c r="F2300" s="22" t="s">
        <v>9</v>
      </c>
      <c r="G2300" s="22" t="s">
        <v>111</v>
      </c>
    </row>
    <row r="2301" spans="3:7">
      <c r="C2301" s="137">
        <v>44618</v>
      </c>
      <c r="D2301" s="22" t="s">
        <v>107</v>
      </c>
      <c r="E2301" s="22">
        <v>16</v>
      </c>
      <c r="F2301" s="22" t="s">
        <v>110</v>
      </c>
      <c r="G2301" s="22" t="s">
        <v>105</v>
      </c>
    </row>
    <row r="2302" spans="3:7">
      <c r="C2302" s="137">
        <v>44145</v>
      </c>
      <c r="D2302" s="22" t="s">
        <v>116</v>
      </c>
      <c r="E2302" s="22">
        <v>175</v>
      </c>
      <c r="F2302" s="22" t="s">
        <v>6</v>
      </c>
      <c r="G2302" s="22" t="s">
        <v>109</v>
      </c>
    </row>
    <row r="2303" spans="3:7">
      <c r="C2303" s="137">
        <v>44308</v>
      </c>
      <c r="D2303" s="22" t="s">
        <v>118</v>
      </c>
      <c r="E2303" s="22">
        <v>21</v>
      </c>
      <c r="F2303" s="22" t="s">
        <v>6</v>
      </c>
      <c r="G2303" s="22" t="s">
        <v>106</v>
      </c>
    </row>
    <row r="2304" spans="3:7">
      <c r="C2304" s="137">
        <v>43976</v>
      </c>
      <c r="D2304" s="22" t="s">
        <v>119</v>
      </c>
      <c r="E2304" s="22">
        <v>225</v>
      </c>
      <c r="F2304" s="22" t="s">
        <v>9</v>
      </c>
      <c r="G2304" s="22" t="s">
        <v>109</v>
      </c>
    </row>
    <row r="2305" spans="3:7">
      <c r="C2305" s="137">
        <v>44740</v>
      </c>
      <c r="D2305" s="22" t="s">
        <v>118</v>
      </c>
      <c r="E2305" s="22">
        <v>33</v>
      </c>
      <c r="F2305" s="22" t="s">
        <v>112</v>
      </c>
      <c r="G2305" s="22" t="s">
        <v>106</v>
      </c>
    </row>
    <row r="2306" spans="3:7">
      <c r="C2306" s="137">
        <v>44561</v>
      </c>
      <c r="D2306" s="22" t="s">
        <v>119</v>
      </c>
      <c r="E2306" s="22">
        <v>2</v>
      </c>
      <c r="F2306" s="22" t="s">
        <v>110</v>
      </c>
      <c r="G2306" s="22" t="s">
        <v>105</v>
      </c>
    </row>
    <row r="2307" spans="3:7">
      <c r="C2307" s="137">
        <v>44584</v>
      </c>
      <c r="D2307" s="22" t="s">
        <v>107</v>
      </c>
      <c r="E2307" s="22">
        <v>47</v>
      </c>
      <c r="F2307" s="22" t="s">
        <v>110</v>
      </c>
      <c r="G2307" s="22" t="s">
        <v>109</v>
      </c>
    </row>
    <row r="2308" spans="3:7">
      <c r="C2308" s="137">
        <v>44863</v>
      </c>
      <c r="D2308" s="22" t="s">
        <v>118</v>
      </c>
      <c r="E2308" s="22">
        <v>42</v>
      </c>
      <c r="F2308" s="22" t="s">
        <v>9</v>
      </c>
      <c r="G2308" s="22" t="s">
        <v>111</v>
      </c>
    </row>
    <row r="2309" spans="3:7">
      <c r="C2309" s="137">
        <v>44625</v>
      </c>
      <c r="D2309" s="22" t="s">
        <v>116</v>
      </c>
      <c r="E2309" s="22">
        <v>6</v>
      </c>
      <c r="F2309" s="22" t="s">
        <v>114</v>
      </c>
      <c r="G2309" s="22" t="s">
        <v>115</v>
      </c>
    </row>
    <row r="2310" spans="3:7">
      <c r="C2310" s="137">
        <v>43859</v>
      </c>
      <c r="D2310" s="22" t="s">
        <v>116</v>
      </c>
      <c r="E2310" s="22">
        <v>38</v>
      </c>
      <c r="F2310" s="22" t="s">
        <v>114</v>
      </c>
      <c r="G2310" s="22" t="s">
        <v>105</v>
      </c>
    </row>
    <row r="2311" spans="3:7">
      <c r="C2311" s="137">
        <v>44583</v>
      </c>
      <c r="D2311" s="22" t="s">
        <v>107</v>
      </c>
      <c r="E2311" s="22">
        <v>37</v>
      </c>
      <c r="F2311" s="22" t="s">
        <v>112</v>
      </c>
      <c r="G2311" s="22" t="s">
        <v>115</v>
      </c>
    </row>
    <row r="2312" spans="3:7">
      <c r="C2312" s="137">
        <v>44743</v>
      </c>
      <c r="D2312" s="22" t="s">
        <v>107</v>
      </c>
      <c r="E2312" s="22">
        <v>12</v>
      </c>
      <c r="F2312" s="22" t="s">
        <v>110</v>
      </c>
      <c r="G2312" s="22" t="s">
        <v>109</v>
      </c>
    </row>
    <row r="2313" spans="3:7">
      <c r="C2313" s="137">
        <v>44656</v>
      </c>
      <c r="D2313" s="22" t="s">
        <v>117</v>
      </c>
      <c r="E2313" s="22">
        <v>50</v>
      </c>
      <c r="F2313" s="22" t="s">
        <v>6</v>
      </c>
      <c r="G2313" s="22" t="s">
        <v>106</v>
      </c>
    </row>
    <row r="2314" spans="3:7">
      <c r="C2314" s="137">
        <v>44774</v>
      </c>
      <c r="D2314" s="22" t="s">
        <v>107</v>
      </c>
      <c r="E2314" s="22">
        <v>425</v>
      </c>
      <c r="F2314" s="22" t="s">
        <v>110</v>
      </c>
      <c r="G2314" s="22" t="s">
        <v>105</v>
      </c>
    </row>
    <row r="2315" spans="3:7">
      <c r="C2315" s="137">
        <v>44072</v>
      </c>
      <c r="D2315" s="22" t="s">
        <v>118</v>
      </c>
      <c r="E2315" s="22">
        <v>26</v>
      </c>
      <c r="F2315" s="22" t="s">
        <v>110</v>
      </c>
      <c r="G2315" s="22" t="s">
        <v>108</v>
      </c>
    </row>
    <row r="2316" spans="3:7">
      <c r="C2316" s="137">
        <v>43846</v>
      </c>
      <c r="D2316" s="22" t="s">
        <v>117</v>
      </c>
      <c r="E2316" s="22">
        <v>5</v>
      </c>
      <c r="F2316" s="22" t="s">
        <v>110</v>
      </c>
      <c r="G2316" s="22" t="s">
        <v>105</v>
      </c>
    </row>
    <row r="2317" spans="3:7">
      <c r="C2317" s="137">
        <v>44713</v>
      </c>
      <c r="D2317" s="22" t="s">
        <v>107</v>
      </c>
      <c r="E2317" s="22">
        <v>12</v>
      </c>
      <c r="F2317" s="22" t="s">
        <v>112</v>
      </c>
      <c r="G2317" s="22" t="s">
        <v>109</v>
      </c>
    </row>
    <row r="2318" spans="3:7">
      <c r="C2318" s="137">
        <v>44525</v>
      </c>
      <c r="D2318" s="22" t="s">
        <v>119</v>
      </c>
      <c r="E2318" s="22">
        <v>8</v>
      </c>
      <c r="F2318" s="22" t="s">
        <v>112</v>
      </c>
      <c r="G2318" s="22" t="s">
        <v>109</v>
      </c>
    </row>
    <row r="2319" spans="3:7">
      <c r="C2319" s="137">
        <v>44079</v>
      </c>
      <c r="D2319" s="22" t="s">
        <v>119</v>
      </c>
      <c r="E2319" s="22">
        <v>35</v>
      </c>
      <c r="F2319" s="22" t="s">
        <v>112</v>
      </c>
      <c r="G2319" s="22" t="s">
        <v>105</v>
      </c>
    </row>
    <row r="2320" spans="3:7">
      <c r="C2320" s="137">
        <v>44554</v>
      </c>
      <c r="D2320" s="22" t="s">
        <v>116</v>
      </c>
      <c r="E2320" s="22">
        <v>15</v>
      </c>
      <c r="F2320" s="22" t="s">
        <v>6</v>
      </c>
      <c r="G2320" s="22" t="s">
        <v>106</v>
      </c>
    </row>
    <row r="2321" spans="3:7">
      <c r="C2321" s="137">
        <v>44036</v>
      </c>
      <c r="D2321" s="22" t="s">
        <v>117</v>
      </c>
      <c r="E2321" s="22">
        <v>33</v>
      </c>
      <c r="F2321" s="22" t="s">
        <v>114</v>
      </c>
      <c r="G2321" s="22" t="s">
        <v>115</v>
      </c>
    </row>
    <row r="2322" spans="3:7">
      <c r="C2322" s="137">
        <v>43973</v>
      </c>
      <c r="D2322" s="22" t="s">
        <v>117</v>
      </c>
      <c r="E2322" s="22">
        <v>5</v>
      </c>
      <c r="F2322" s="22" t="s">
        <v>114</v>
      </c>
      <c r="G2322" s="22" t="s">
        <v>109</v>
      </c>
    </row>
    <row r="2323" spans="3:7">
      <c r="C2323" s="137">
        <v>44799</v>
      </c>
      <c r="D2323" s="22" t="s">
        <v>116</v>
      </c>
      <c r="E2323" s="22">
        <v>525</v>
      </c>
      <c r="F2323" s="22" t="s">
        <v>112</v>
      </c>
      <c r="G2323" s="22" t="s">
        <v>111</v>
      </c>
    </row>
    <row r="2324" spans="3:7">
      <c r="C2324" s="137">
        <v>44759</v>
      </c>
      <c r="D2324" s="22" t="s">
        <v>116</v>
      </c>
      <c r="E2324" s="22">
        <v>5</v>
      </c>
      <c r="F2324" s="22" t="s">
        <v>110</v>
      </c>
      <c r="G2324" s="22" t="s">
        <v>108</v>
      </c>
    </row>
    <row r="2325" spans="3:7">
      <c r="C2325" s="137">
        <v>43914</v>
      </c>
      <c r="D2325" s="22" t="s">
        <v>116</v>
      </c>
      <c r="E2325" s="22">
        <v>5</v>
      </c>
      <c r="F2325" s="22" t="s">
        <v>112</v>
      </c>
      <c r="G2325" s="22" t="s">
        <v>113</v>
      </c>
    </row>
    <row r="2326" spans="3:7">
      <c r="C2326" s="137">
        <v>44896</v>
      </c>
      <c r="D2326" s="22" t="s">
        <v>117</v>
      </c>
      <c r="E2326" s="22">
        <v>525</v>
      </c>
      <c r="F2326" s="22" t="s">
        <v>114</v>
      </c>
      <c r="G2326" s="22" t="s">
        <v>109</v>
      </c>
    </row>
    <row r="2327" spans="3:7">
      <c r="C2327" s="137">
        <v>44056</v>
      </c>
      <c r="D2327" s="22" t="s">
        <v>107</v>
      </c>
      <c r="E2327" s="22">
        <v>26</v>
      </c>
      <c r="F2327" s="22" t="s">
        <v>112</v>
      </c>
      <c r="G2327" s="22" t="s">
        <v>105</v>
      </c>
    </row>
    <row r="2328" spans="3:7">
      <c r="C2328" s="137">
        <v>44508</v>
      </c>
      <c r="D2328" s="22" t="s">
        <v>117</v>
      </c>
      <c r="E2328" s="22">
        <v>8</v>
      </c>
      <c r="F2328" s="22" t="s">
        <v>110</v>
      </c>
      <c r="G2328" s="22" t="s">
        <v>111</v>
      </c>
    </row>
    <row r="2329" spans="3:7">
      <c r="C2329" s="137">
        <v>44216</v>
      </c>
      <c r="D2329" s="22" t="s">
        <v>119</v>
      </c>
      <c r="E2329" s="22">
        <v>500</v>
      </c>
      <c r="F2329" s="22" t="s">
        <v>9</v>
      </c>
      <c r="G2329" s="22" t="s">
        <v>113</v>
      </c>
    </row>
    <row r="2330" spans="3:7">
      <c r="C2330" s="137">
        <v>43863</v>
      </c>
      <c r="D2330" s="22" t="s">
        <v>117</v>
      </c>
      <c r="E2330" s="22">
        <v>48</v>
      </c>
      <c r="F2330" s="22" t="s">
        <v>6</v>
      </c>
      <c r="G2330" s="22" t="s">
        <v>105</v>
      </c>
    </row>
    <row r="2331" spans="3:7">
      <c r="C2331" s="137">
        <v>44185</v>
      </c>
      <c r="D2331" s="22" t="s">
        <v>107</v>
      </c>
      <c r="E2331" s="22">
        <v>45</v>
      </c>
      <c r="F2331" s="22" t="s">
        <v>114</v>
      </c>
      <c r="G2331" s="22" t="s">
        <v>111</v>
      </c>
    </row>
    <row r="2332" spans="3:7">
      <c r="C2332" s="137">
        <v>44688</v>
      </c>
      <c r="D2332" s="22" t="s">
        <v>116</v>
      </c>
      <c r="E2332" s="22">
        <v>125</v>
      </c>
      <c r="F2332" s="22" t="s">
        <v>114</v>
      </c>
      <c r="G2332" s="22" t="s">
        <v>115</v>
      </c>
    </row>
    <row r="2333" spans="3:7">
      <c r="C2333" s="137">
        <v>44392</v>
      </c>
      <c r="D2333" s="22" t="s">
        <v>117</v>
      </c>
      <c r="E2333" s="22">
        <v>575</v>
      </c>
      <c r="F2333" s="22" t="s">
        <v>6</v>
      </c>
      <c r="G2333" s="22" t="s">
        <v>105</v>
      </c>
    </row>
    <row r="2334" spans="3:7">
      <c r="C2334" s="137">
        <v>44570</v>
      </c>
      <c r="D2334" s="22" t="s">
        <v>117</v>
      </c>
      <c r="E2334" s="22">
        <v>40</v>
      </c>
      <c r="F2334" s="22" t="s">
        <v>112</v>
      </c>
      <c r="G2334" s="22" t="s">
        <v>105</v>
      </c>
    </row>
    <row r="2335" spans="3:7">
      <c r="C2335" s="137">
        <v>44349</v>
      </c>
      <c r="D2335" s="22" t="s">
        <v>107</v>
      </c>
      <c r="E2335" s="22">
        <v>9</v>
      </c>
      <c r="F2335" s="22" t="s">
        <v>112</v>
      </c>
      <c r="G2335" s="22" t="s">
        <v>105</v>
      </c>
    </row>
    <row r="2336" spans="3:7">
      <c r="C2336" s="137">
        <v>43987</v>
      </c>
      <c r="D2336" s="22" t="s">
        <v>116</v>
      </c>
      <c r="E2336" s="22">
        <v>325</v>
      </c>
      <c r="F2336" s="22" t="s">
        <v>6</v>
      </c>
      <c r="G2336" s="22" t="s">
        <v>111</v>
      </c>
    </row>
    <row r="2337" spans="3:7">
      <c r="C2337" s="137">
        <v>44085</v>
      </c>
      <c r="D2337" s="22" t="s">
        <v>117</v>
      </c>
      <c r="E2337" s="22">
        <v>225</v>
      </c>
      <c r="F2337" s="22" t="s">
        <v>114</v>
      </c>
      <c r="G2337" s="22" t="s">
        <v>109</v>
      </c>
    </row>
    <row r="2338" spans="3:7">
      <c r="C2338" s="137">
        <v>44908</v>
      </c>
      <c r="D2338" s="22" t="s">
        <v>118</v>
      </c>
      <c r="E2338" s="22">
        <v>475</v>
      </c>
      <c r="F2338" s="22" t="s">
        <v>6</v>
      </c>
      <c r="G2338" s="22" t="s">
        <v>113</v>
      </c>
    </row>
    <row r="2339" spans="3:7">
      <c r="C2339" s="137">
        <v>43962</v>
      </c>
      <c r="D2339" s="22" t="s">
        <v>118</v>
      </c>
      <c r="E2339" s="22">
        <v>25</v>
      </c>
      <c r="F2339" s="22" t="s">
        <v>112</v>
      </c>
      <c r="G2339" s="22" t="s">
        <v>115</v>
      </c>
    </row>
    <row r="2340" spans="3:7">
      <c r="C2340" s="137">
        <v>44009</v>
      </c>
      <c r="D2340" s="22" t="s">
        <v>116</v>
      </c>
      <c r="E2340" s="22">
        <v>200</v>
      </c>
      <c r="F2340" s="22" t="s">
        <v>6</v>
      </c>
      <c r="G2340" s="22" t="s">
        <v>105</v>
      </c>
    </row>
    <row r="2341" spans="3:7">
      <c r="C2341" s="137">
        <v>44083</v>
      </c>
      <c r="D2341" s="22" t="s">
        <v>117</v>
      </c>
      <c r="E2341" s="22">
        <v>39</v>
      </c>
      <c r="F2341" s="22" t="s">
        <v>110</v>
      </c>
      <c r="G2341" s="22" t="s">
        <v>105</v>
      </c>
    </row>
    <row r="2342" spans="3:7">
      <c r="C2342" s="137">
        <v>44668</v>
      </c>
      <c r="D2342" s="22" t="s">
        <v>117</v>
      </c>
      <c r="E2342" s="22">
        <v>46</v>
      </c>
      <c r="F2342" s="22" t="s">
        <v>114</v>
      </c>
      <c r="G2342" s="22" t="s">
        <v>106</v>
      </c>
    </row>
    <row r="2343" spans="3:7">
      <c r="C2343" s="137">
        <v>44542</v>
      </c>
      <c r="D2343" s="22" t="s">
        <v>119</v>
      </c>
      <c r="E2343" s="22">
        <v>1</v>
      </c>
      <c r="F2343" s="22" t="s">
        <v>9</v>
      </c>
      <c r="G2343" s="22" t="s">
        <v>109</v>
      </c>
    </row>
    <row r="2344" spans="3:7">
      <c r="C2344" s="137">
        <v>44751</v>
      </c>
      <c r="D2344" s="22" t="s">
        <v>119</v>
      </c>
      <c r="E2344" s="22">
        <v>46</v>
      </c>
      <c r="F2344" s="22" t="s">
        <v>114</v>
      </c>
      <c r="G2344" s="22" t="s">
        <v>108</v>
      </c>
    </row>
    <row r="2345" spans="3:7">
      <c r="C2345" s="137">
        <v>43935</v>
      </c>
      <c r="D2345" s="22" t="s">
        <v>116</v>
      </c>
      <c r="E2345" s="22">
        <v>250</v>
      </c>
      <c r="F2345" s="22" t="s">
        <v>9</v>
      </c>
      <c r="G2345" s="22" t="s">
        <v>106</v>
      </c>
    </row>
    <row r="2346" spans="3:7">
      <c r="C2346" s="137">
        <v>44460</v>
      </c>
      <c r="D2346" s="22" t="s">
        <v>119</v>
      </c>
      <c r="E2346" s="22">
        <v>250</v>
      </c>
      <c r="F2346" s="22" t="s">
        <v>112</v>
      </c>
      <c r="G2346" s="22" t="s">
        <v>111</v>
      </c>
    </row>
    <row r="2347" spans="3:7">
      <c r="C2347" s="137">
        <v>43837</v>
      </c>
      <c r="D2347" s="22" t="s">
        <v>118</v>
      </c>
      <c r="E2347" s="22">
        <v>21</v>
      </c>
      <c r="F2347" s="22" t="s">
        <v>110</v>
      </c>
      <c r="G2347" s="22" t="s">
        <v>113</v>
      </c>
    </row>
    <row r="2348" spans="3:7">
      <c r="C2348" s="137">
        <v>44400</v>
      </c>
      <c r="D2348" s="22" t="s">
        <v>118</v>
      </c>
      <c r="E2348" s="22">
        <v>47</v>
      </c>
      <c r="F2348" s="22" t="s">
        <v>9</v>
      </c>
      <c r="G2348" s="22" t="s">
        <v>108</v>
      </c>
    </row>
    <row r="2349" spans="3:7">
      <c r="C2349" s="137">
        <v>44072</v>
      </c>
      <c r="D2349" s="22" t="s">
        <v>119</v>
      </c>
      <c r="E2349" s="22">
        <v>2</v>
      </c>
      <c r="F2349" s="22" t="s">
        <v>110</v>
      </c>
      <c r="G2349" s="22" t="s">
        <v>105</v>
      </c>
    </row>
    <row r="2350" spans="3:7">
      <c r="C2350" s="137">
        <v>44267</v>
      </c>
      <c r="D2350" s="22" t="s">
        <v>119</v>
      </c>
      <c r="E2350" s="22">
        <v>300</v>
      </c>
      <c r="F2350" s="22" t="s">
        <v>114</v>
      </c>
      <c r="G2350" s="22" t="s">
        <v>113</v>
      </c>
    </row>
    <row r="2351" spans="3:7">
      <c r="C2351" s="137">
        <v>44376</v>
      </c>
      <c r="D2351" s="22" t="s">
        <v>107</v>
      </c>
      <c r="E2351" s="22">
        <v>47</v>
      </c>
      <c r="F2351" s="22" t="s">
        <v>9</v>
      </c>
      <c r="G2351" s="22" t="s">
        <v>106</v>
      </c>
    </row>
    <row r="2352" spans="3:7">
      <c r="C2352" s="137">
        <v>44494</v>
      </c>
      <c r="D2352" s="22" t="s">
        <v>117</v>
      </c>
      <c r="E2352" s="22">
        <v>46</v>
      </c>
      <c r="F2352" s="22" t="s">
        <v>114</v>
      </c>
      <c r="G2352" s="22" t="s">
        <v>111</v>
      </c>
    </row>
    <row r="2353" spans="3:7">
      <c r="C2353" s="137">
        <v>44037</v>
      </c>
      <c r="D2353" s="22" t="s">
        <v>107</v>
      </c>
      <c r="E2353" s="22">
        <v>20</v>
      </c>
      <c r="F2353" s="22" t="s">
        <v>9</v>
      </c>
      <c r="G2353" s="22" t="s">
        <v>113</v>
      </c>
    </row>
    <row r="2354" spans="3:7">
      <c r="C2354" s="137">
        <v>44893</v>
      </c>
      <c r="D2354" s="22" t="s">
        <v>119</v>
      </c>
      <c r="E2354" s="22">
        <v>14</v>
      </c>
      <c r="F2354" s="22" t="s">
        <v>112</v>
      </c>
      <c r="G2354" s="22" t="s">
        <v>108</v>
      </c>
    </row>
    <row r="2355" spans="3:7">
      <c r="C2355" s="137">
        <v>44189</v>
      </c>
      <c r="D2355" s="22" t="s">
        <v>117</v>
      </c>
      <c r="E2355" s="22">
        <v>34</v>
      </c>
      <c r="F2355" s="22" t="s">
        <v>6</v>
      </c>
      <c r="G2355" s="22" t="s">
        <v>106</v>
      </c>
    </row>
    <row r="2356" spans="3:7">
      <c r="C2356" s="137">
        <v>44680</v>
      </c>
      <c r="D2356" s="22" t="s">
        <v>107</v>
      </c>
      <c r="E2356" s="22">
        <v>46</v>
      </c>
      <c r="F2356" s="22" t="s">
        <v>112</v>
      </c>
      <c r="G2356" s="22" t="s">
        <v>105</v>
      </c>
    </row>
    <row r="2357" spans="3:7">
      <c r="C2357" s="137">
        <v>44665</v>
      </c>
      <c r="D2357" s="22" t="s">
        <v>118</v>
      </c>
      <c r="E2357" s="22">
        <v>18</v>
      </c>
      <c r="F2357" s="22" t="s">
        <v>114</v>
      </c>
      <c r="G2357" s="22" t="s">
        <v>113</v>
      </c>
    </row>
    <row r="2358" spans="3:7">
      <c r="C2358" s="137">
        <v>44396</v>
      </c>
      <c r="D2358" s="22" t="s">
        <v>116</v>
      </c>
      <c r="E2358" s="22">
        <v>6</v>
      </c>
      <c r="F2358" s="22" t="s">
        <v>112</v>
      </c>
      <c r="G2358" s="22" t="s">
        <v>115</v>
      </c>
    </row>
    <row r="2359" spans="3:7">
      <c r="C2359" s="137">
        <v>44131</v>
      </c>
      <c r="D2359" s="22" t="s">
        <v>119</v>
      </c>
      <c r="E2359" s="22">
        <v>50</v>
      </c>
      <c r="F2359" s="22" t="s">
        <v>112</v>
      </c>
      <c r="G2359" s="22" t="s">
        <v>109</v>
      </c>
    </row>
    <row r="2360" spans="3:7">
      <c r="C2360" s="137">
        <v>43910</v>
      </c>
      <c r="D2360" s="22" t="s">
        <v>119</v>
      </c>
      <c r="E2360" s="22">
        <v>225</v>
      </c>
      <c r="F2360" s="22" t="s">
        <v>112</v>
      </c>
      <c r="G2360" s="22" t="s">
        <v>113</v>
      </c>
    </row>
    <row r="2361" spans="3:7">
      <c r="C2361" s="137">
        <v>44895</v>
      </c>
      <c r="D2361" s="22" t="s">
        <v>116</v>
      </c>
      <c r="E2361" s="22">
        <v>4</v>
      </c>
      <c r="F2361" s="22" t="s">
        <v>6</v>
      </c>
      <c r="G2361" s="22" t="s">
        <v>109</v>
      </c>
    </row>
    <row r="2362" spans="3:7">
      <c r="C2362" s="137">
        <v>44682</v>
      </c>
      <c r="D2362" s="22" t="s">
        <v>116</v>
      </c>
      <c r="E2362" s="22">
        <v>35</v>
      </c>
      <c r="F2362" s="22" t="s">
        <v>110</v>
      </c>
      <c r="G2362" s="22" t="s">
        <v>111</v>
      </c>
    </row>
    <row r="2363" spans="3:7">
      <c r="C2363" s="137">
        <v>43988</v>
      </c>
      <c r="D2363" s="22" t="s">
        <v>119</v>
      </c>
      <c r="E2363" s="22">
        <v>400</v>
      </c>
      <c r="F2363" s="22" t="s">
        <v>114</v>
      </c>
      <c r="G2363" s="22" t="s">
        <v>108</v>
      </c>
    </row>
    <row r="2364" spans="3:7">
      <c r="C2364" s="137">
        <v>44106</v>
      </c>
      <c r="D2364" s="22" t="s">
        <v>118</v>
      </c>
      <c r="E2364" s="22">
        <v>2</v>
      </c>
      <c r="F2364" s="22" t="s">
        <v>114</v>
      </c>
      <c r="G2364" s="22" t="s">
        <v>115</v>
      </c>
    </row>
    <row r="2365" spans="3:7">
      <c r="C2365" s="137">
        <v>44087</v>
      </c>
      <c r="D2365" s="22" t="s">
        <v>117</v>
      </c>
      <c r="E2365" s="22">
        <v>41</v>
      </c>
      <c r="F2365" s="22" t="s">
        <v>112</v>
      </c>
      <c r="G2365" s="22" t="s">
        <v>113</v>
      </c>
    </row>
    <row r="2366" spans="3:7">
      <c r="C2366" s="137">
        <v>44160</v>
      </c>
      <c r="D2366" s="22" t="s">
        <v>117</v>
      </c>
      <c r="E2366" s="22">
        <v>5</v>
      </c>
      <c r="F2366" s="22" t="s">
        <v>114</v>
      </c>
      <c r="G2366" s="22" t="s">
        <v>105</v>
      </c>
    </row>
    <row r="2367" spans="3:7">
      <c r="C2367" s="137">
        <v>44350</v>
      </c>
      <c r="D2367" s="22" t="s">
        <v>117</v>
      </c>
      <c r="E2367" s="22">
        <v>17</v>
      </c>
      <c r="F2367" s="22" t="s">
        <v>110</v>
      </c>
      <c r="G2367" s="22" t="s">
        <v>106</v>
      </c>
    </row>
    <row r="2368" spans="3:7">
      <c r="C2368" s="137">
        <v>44284</v>
      </c>
      <c r="D2368" s="22" t="s">
        <v>117</v>
      </c>
      <c r="E2368" s="22">
        <v>500</v>
      </c>
      <c r="F2368" s="22" t="s">
        <v>9</v>
      </c>
      <c r="G2368" s="22" t="s">
        <v>108</v>
      </c>
    </row>
    <row r="2369" spans="3:7">
      <c r="C2369" s="137">
        <v>43938</v>
      </c>
      <c r="D2369" s="22" t="s">
        <v>119</v>
      </c>
      <c r="E2369" s="22">
        <v>15</v>
      </c>
      <c r="F2369" s="22" t="s">
        <v>6</v>
      </c>
      <c r="G2369" s="22" t="s">
        <v>115</v>
      </c>
    </row>
    <row r="2370" spans="3:7">
      <c r="C2370" s="137">
        <v>44871</v>
      </c>
      <c r="D2370" s="22" t="s">
        <v>118</v>
      </c>
      <c r="E2370" s="22">
        <v>7</v>
      </c>
      <c r="F2370" s="22" t="s">
        <v>6</v>
      </c>
      <c r="G2370" s="22" t="s">
        <v>111</v>
      </c>
    </row>
    <row r="2371" spans="3:7">
      <c r="C2371" s="137">
        <v>44720</v>
      </c>
      <c r="D2371" s="22" t="s">
        <v>107</v>
      </c>
      <c r="E2371" s="22">
        <v>50</v>
      </c>
      <c r="F2371" s="22" t="s">
        <v>114</v>
      </c>
      <c r="G2371" s="22" t="s">
        <v>111</v>
      </c>
    </row>
    <row r="2372" spans="3:7">
      <c r="C2372" s="137">
        <v>44538</v>
      </c>
      <c r="D2372" s="22" t="s">
        <v>116</v>
      </c>
      <c r="E2372" s="22">
        <v>8</v>
      </c>
      <c r="F2372" s="22" t="s">
        <v>6</v>
      </c>
      <c r="G2372" s="22" t="s">
        <v>115</v>
      </c>
    </row>
    <row r="2373" spans="3:7">
      <c r="C2373" s="137">
        <v>44098</v>
      </c>
      <c r="D2373" s="22" t="s">
        <v>107</v>
      </c>
      <c r="E2373" s="22">
        <v>525</v>
      </c>
      <c r="F2373" s="22" t="s">
        <v>110</v>
      </c>
      <c r="G2373" s="22" t="s">
        <v>108</v>
      </c>
    </row>
    <row r="2374" spans="3:7">
      <c r="C2374" s="137">
        <v>44889</v>
      </c>
      <c r="D2374" s="22" t="s">
        <v>117</v>
      </c>
      <c r="E2374" s="22">
        <v>100</v>
      </c>
      <c r="F2374" s="22" t="s">
        <v>6</v>
      </c>
      <c r="G2374" s="22" t="s">
        <v>108</v>
      </c>
    </row>
    <row r="2375" spans="3:7">
      <c r="C2375" s="137">
        <v>44029</v>
      </c>
      <c r="D2375" s="22" t="s">
        <v>119</v>
      </c>
      <c r="E2375" s="22">
        <v>3</v>
      </c>
      <c r="F2375" s="22" t="s">
        <v>6</v>
      </c>
      <c r="G2375" s="22" t="s">
        <v>113</v>
      </c>
    </row>
    <row r="2376" spans="3:7">
      <c r="C2376" s="137">
        <v>44115</v>
      </c>
      <c r="D2376" s="22" t="s">
        <v>116</v>
      </c>
      <c r="E2376" s="22">
        <v>7</v>
      </c>
      <c r="F2376" s="22" t="s">
        <v>6</v>
      </c>
      <c r="G2376" s="22" t="s">
        <v>109</v>
      </c>
    </row>
    <row r="2377" spans="3:7">
      <c r="C2377" s="137">
        <v>44456</v>
      </c>
      <c r="D2377" s="22" t="s">
        <v>117</v>
      </c>
      <c r="E2377" s="22">
        <v>6</v>
      </c>
      <c r="F2377" s="22" t="s">
        <v>114</v>
      </c>
      <c r="G2377" s="22" t="s">
        <v>108</v>
      </c>
    </row>
    <row r="2378" spans="3:7">
      <c r="C2378" s="137">
        <v>44094</v>
      </c>
      <c r="D2378" s="22" t="s">
        <v>118</v>
      </c>
      <c r="E2378" s="22">
        <v>18</v>
      </c>
      <c r="F2378" s="22" t="s">
        <v>114</v>
      </c>
      <c r="G2378" s="22" t="s">
        <v>109</v>
      </c>
    </row>
    <row r="2379" spans="3:7">
      <c r="C2379" s="137">
        <v>44171</v>
      </c>
      <c r="D2379" s="22" t="s">
        <v>119</v>
      </c>
      <c r="E2379" s="22">
        <v>28</v>
      </c>
      <c r="F2379" s="22" t="s">
        <v>114</v>
      </c>
      <c r="G2379" s="22" t="s">
        <v>106</v>
      </c>
    </row>
    <row r="2380" spans="3:7">
      <c r="C2380" s="137">
        <v>43848</v>
      </c>
      <c r="D2380" s="22" t="s">
        <v>107</v>
      </c>
      <c r="E2380" s="22">
        <v>48</v>
      </c>
      <c r="F2380" s="22" t="s">
        <v>6</v>
      </c>
      <c r="G2380" s="22" t="s">
        <v>113</v>
      </c>
    </row>
    <row r="2381" spans="3:7">
      <c r="C2381" s="137">
        <v>44041</v>
      </c>
      <c r="D2381" s="22" t="s">
        <v>107</v>
      </c>
      <c r="E2381" s="22">
        <v>6</v>
      </c>
      <c r="F2381" s="22" t="s">
        <v>9</v>
      </c>
      <c r="G2381" s="22" t="s">
        <v>106</v>
      </c>
    </row>
    <row r="2382" spans="3:7">
      <c r="C2382" s="137">
        <v>44207</v>
      </c>
      <c r="D2382" s="22" t="s">
        <v>118</v>
      </c>
      <c r="E2382" s="22">
        <v>39</v>
      </c>
      <c r="F2382" s="22" t="s">
        <v>110</v>
      </c>
      <c r="G2382" s="22" t="s">
        <v>105</v>
      </c>
    </row>
    <row r="2383" spans="3:7">
      <c r="C2383" s="137">
        <v>44782</v>
      </c>
      <c r="D2383" s="22" t="s">
        <v>117</v>
      </c>
      <c r="E2383" s="22">
        <v>6</v>
      </c>
      <c r="F2383" s="22" t="s">
        <v>9</v>
      </c>
      <c r="G2383" s="22" t="s">
        <v>109</v>
      </c>
    </row>
    <row r="2384" spans="3:7">
      <c r="C2384" s="137">
        <v>43925</v>
      </c>
      <c r="D2384" s="22" t="s">
        <v>118</v>
      </c>
      <c r="E2384" s="22">
        <v>1</v>
      </c>
      <c r="F2384" s="22" t="s">
        <v>9</v>
      </c>
      <c r="G2384" s="22" t="s">
        <v>115</v>
      </c>
    </row>
    <row r="2385" spans="3:7">
      <c r="C2385" s="137">
        <v>44889</v>
      </c>
      <c r="D2385" s="22" t="s">
        <v>117</v>
      </c>
      <c r="E2385" s="22">
        <v>500</v>
      </c>
      <c r="F2385" s="22" t="s">
        <v>110</v>
      </c>
      <c r="G2385" s="22" t="s">
        <v>115</v>
      </c>
    </row>
    <row r="2386" spans="3:7">
      <c r="C2386" s="137">
        <v>44119</v>
      </c>
      <c r="D2386" s="22" t="s">
        <v>119</v>
      </c>
      <c r="E2386" s="22">
        <v>36</v>
      </c>
      <c r="F2386" s="22" t="s">
        <v>112</v>
      </c>
      <c r="G2386" s="22" t="s">
        <v>106</v>
      </c>
    </row>
    <row r="2387" spans="3:7">
      <c r="C2387" s="137">
        <v>44578</v>
      </c>
      <c r="D2387" s="22" t="s">
        <v>107</v>
      </c>
      <c r="E2387" s="22">
        <v>35</v>
      </c>
      <c r="F2387" s="22" t="s">
        <v>9</v>
      </c>
      <c r="G2387" s="22" t="s">
        <v>109</v>
      </c>
    </row>
    <row r="2388" spans="3:7">
      <c r="C2388" s="137">
        <v>44434</v>
      </c>
      <c r="D2388" s="22" t="s">
        <v>118</v>
      </c>
      <c r="E2388" s="22">
        <v>575</v>
      </c>
      <c r="F2388" s="22" t="s">
        <v>110</v>
      </c>
      <c r="G2388" s="22" t="s">
        <v>115</v>
      </c>
    </row>
    <row r="2389" spans="3:7">
      <c r="C2389" s="137">
        <v>44670</v>
      </c>
      <c r="D2389" s="22" t="s">
        <v>119</v>
      </c>
      <c r="E2389" s="22">
        <v>575</v>
      </c>
      <c r="F2389" s="22" t="s">
        <v>110</v>
      </c>
      <c r="G2389" s="22" t="s">
        <v>113</v>
      </c>
    </row>
    <row r="2390" spans="3:7">
      <c r="C2390" s="137">
        <v>44008</v>
      </c>
      <c r="D2390" s="22" t="s">
        <v>118</v>
      </c>
      <c r="E2390" s="22">
        <v>32</v>
      </c>
      <c r="F2390" s="22" t="s">
        <v>112</v>
      </c>
      <c r="G2390" s="22" t="s">
        <v>106</v>
      </c>
    </row>
    <row r="2391" spans="3:7">
      <c r="C2391" s="137">
        <v>44644</v>
      </c>
      <c r="D2391" s="22" t="s">
        <v>118</v>
      </c>
      <c r="E2391" s="22">
        <v>3</v>
      </c>
      <c r="F2391" s="22" t="s">
        <v>112</v>
      </c>
      <c r="G2391" s="22" t="s">
        <v>113</v>
      </c>
    </row>
    <row r="2392" spans="3:7">
      <c r="C2392" s="137">
        <v>44434</v>
      </c>
      <c r="D2392" s="22" t="s">
        <v>116</v>
      </c>
      <c r="E2392" s="22">
        <v>425</v>
      </c>
      <c r="F2392" s="22" t="s">
        <v>6</v>
      </c>
      <c r="G2392" s="22" t="s">
        <v>115</v>
      </c>
    </row>
    <row r="2393" spans="3:7">
      <c r="C2393" s="137">
        <v>44250</v>
      </c>
      <c r="D2393" s="22" t="s">
        <v>119</v>
      </c>
      <c r="E2393" s="22">
        <v>575</v>
      </c>
      <c r="F2393" s="22" t="s">
        <v>6</v>
      </c>
      <c r="G2393" s="22" t="s">
        <v>115</v>
      </c>
    </row>
    <row r="2394" spans="3:7">
      <c r="C2394" s="137">
        <v>44150</v>
      </c>
      <c r="D2394" s="22" t="s">
        <v>118</v>
      </c>
      <c r="E2394" s="22">
        <v>4</v>
      </c>
      <c r="F2394" s="22" t="s">
        <v>112</v>
      </c>
      <c r="G2394" s="22" t="s">
        <v>113</v>
      </c>
    </row>
    <row r="2395" spans="3:7">
      <c r="C2395" s="137">
        <v>43961</v>
      </c>
      <c r="D2395" s="22" t="s">
        <v>119</v>
      </c>
      <c r="E2395" s="22">
        <v>350</v>
      </c>
      <c r="F2395" s="22" t="s">
        <v>114</v>
      </c>
      <c r="G2395" s="22" t="s">
        <v>105</v>
      </c>
    </row>
    <row r="2396" spans="3:7">
      <c r="C2396" s="137">
        <v>44722</v>
      </c>
      <c r="D2396" s="22" t="s">
        <v>107</v>
      </c>
      <c r="E2396" s="22">
        <v>200</v>
      </c>
      <c r="F2396" s="22" t="s">
        <v>6</v>
      </c>
      <c r="G2396" s="22" t="s">
        <v>115</v>
      </c>
    </row>
    <row r="2397" spans="3:7">
      <c r="C2397" s="137">
        <v>44723</v>
      </c>
      <c r="D2397" s="22" t="s">
        <v>117</v>
      </c>
      <c r="E2397" s="22">
        <v>175</v>
      </c>
      <c r="F2397" s="22" t="s">
        <v>9</v>
      </c>
      <c r="G2397" s="22" t="s">
        <v>106</v>
      </c>
    </row>
    <row r="2398" spans="3:7">
      <c r="C2398" s="137">
        <v>44161</v>
      </c>
      <c r="D2398" s="22" t="s">
        <v>107</v>
      </c>
      <c r="E2398" s="22">
        <v>575</v>
      </c>
      <c r="F2398" s="22" t="s">
        <v>6</v>
      </c>
      <c r="G2398" s="22" t="s">
        <v>105</v>
      </c>
    </row>
    <row r="2399" spans="3:7">
      <c r="C2399" s="137">
        <v>44483</v>
      </c>
      <c r="D2399" s="22" t="s">
        <v>117</v>
      </c>
      <c r="E2399" s="22">
        <v>100</v>
      </c>
      <c r="F2399" s="22" t="s">
        <v>112</v>
      </c>
      <c r="G2399" s="22" t="s">
        <v>105</v>
      </c>
    </row>
    <row r="2400" spans="3:7">
      <c r="C2400" s="137">
        <v>44789</v>
      </c>
      <c r="D2400" s="22" t="s">
        <v>119</v>
      </c>
      <c r="E2400" s="22">
        <v>5</v>
      </c>
      <c r="F2400" s="22" t="s">
        <v>112</v>
      </c>
      <c r="G2400" s="22" t="s">
        <v>105</v>
      </c>
    </row>
    <row r="2401" spans="3:7">
      <c r="C2401" s="137">
        <v>44598</v>
      </c>
      <c r="D2401" s="22" t="s">
        <v>117</v>
      </c>
      <c r="E2401" s="22">
        <v>150</v>
      </c>
      <c r="F2401" s="22" t="s">
        <v>6</v>
      </c>
      <c r="G2401" s="22" t="s">
        <v>105</v>
      </c>
    </row>
    <row r="2402" spans="3:7">
      <c r="C2402" s="137">
        <v>44703</v>
      </c>
      <c r="D2402" s="22" t="s">
        <v>119</v>
      </c>
      <c r="E2402" s="22">
        <v>6</v>
      </c>
      <c r="F2402" s="22" t="s">
        <v>112</v>
      </c>
      <c r="G2402" s="22" t="s">
        <v>106</v>
      </c>
    </row>
    <row r="2403" spans="3:7">
      <c r="C2403" s="137">
        <v>44858</v>
      </c>
      <c r="D2403" s="22" t="s">
        <v>117</v>
      </c>
      <c r="E2403" s="22">
        <v>600</v>
      </c>
      <c r="F2403" s="22" t="s">
        <v>6</v>
      </c>
      <c r="G2403" s="22" t="s">
        <v>108</v>
      </c>
    </row>
    <row r="2404" spans="3:7">
      <c r="C2404" s="137">
        <v>44211</v>
      </c>
      <c r="D2404" s="22" t="s">
        <v>117</v>
      </c>
      <c r="E2404" s="22">
        <v>475</v>
      </c>
      <c r="F2404" s="22" t="s">
        <v>114</v>
      </c>
      <c r="G2404" s="22" t="s">
        <v>105</v>
      </c>
    </row>
    <row r="2405" spans="3:7">
      <c r="C2405" s="137">
        <v>44600</v>
      </c>
      <c r="D2405" s="22" t="s">
        <v>117</v>
      </c>
      <c r="E2405" s="22">
        <v>9</v>
      </c>
      <c r="F2405" s="22" t="s">
        <v>110</v>
      </c>
      <c r="G2405" s="22" t="s">
        <v>115</v>
      </c>
    </row>
    <row r="2406" spans="3:7">
      <c r="C2406" s="137">
        <v>44517</v>
      </c>
      <c r="D2406" s="22" t="s">
        <v>116</v>
      </c>
      <c r="E2406" s="22">
        <v>300</v>
      </c>
      <c r="F2406" s="22" t="s">
        <v>110</v>
      </c>
      <c r="G2406" s="22" t="s">
        <v>111</v>
      </c>
    </row>
    <row r="2407" spans="3:7">
      <c r="C2407" s="137">
        <v>44308</v>
      </c>
      <c r="D2407" s="22" t="s">
        <v>116</v>
      </c>
      <c r="E2407" s="22">
        <v>9</v>
      </c>
      <c r="F2407" s="22" t="s">
        <v>9</v>
      </c>
      <c r="G2407" s="22" t="s">
        <v>108</v>
      </c>
    </row>
    <row r="2408" spans="3:7">
      <c r="C2408" s="137">
        <v>44865</v>
      </c>
      <c r="D2408" s="22" t="s">
        <v>117</v>
      </c>
      <c r="E2408" s="22">
        <v>48</v>
      </c>
      <c r="F2408" s="22" t="s">
        <v>114</v>
      </c>
      <c r="G2408" s="22" t="s">
        <v>111</v>
      </c>
    </row>
    <row r="2409" spans="3:7">
      <c r="C2409" s="137">
        <v>44655</v>
      </c>
      <c r="D2409" s="22" t="s">
        <v>117</v>
      </c>
      <c r="E2409" s="22">
        <v>475</v>
      </c>
      <c r="F2409" s="22" t="s">
        <v>112</v>
      </c>
      <c r="G2409" s="22" t="s">
        <v>115</v>
      </c>
    </row>
    <row r="2410" spans="3:7">
      <c r="C2410" s="137">
        <v>44628</v>
      </c>
      <c r="D2410" s="22" t="s">
        <v>119</v>
      </c>
      <c r="E2410" s="22">
        <v>5</v>
      </c>
      <c r="F2410" s="22" t="s">
        <v>114</v>
      </c>
      <c r="G2410" s="22" t="s">
        <v>115</v>
      </c>
    </row>
    <row r="2411" spans="3:7">
      <c r="C2411" s="137">
        <v>43992</v>
      </c>
      <c r="D2411" s="22" t="s">
        <v>118</v>
      </c>
      <c r="E2411" s="22">
        <v>500</v>
      </c>
      <c r="F2411" s="22" t="s">
        <v>110</v>
      </c>
      <c r="G2411" s="22" t="s">
        <v>108</v>
      </c>
    </row>
    <row r="2412" spans="3:7">
      <c r="C2412" s="137">
        <v>44516</v>
      </c>
      <c r="D2412" s="22" t="s">
        <v>119</v>
      </c>
      <c r="E2412" s="22">
        <v>26</v>
      </c>
      <c r="F2412" s="22" t="s">
        <v>9</v>
      </c>
      <c r="G2412" s="22" t="s">
        <v>115</v>
      </c>
    </row>
    <row r="2413" spans="3:7">
      <c r="C2413" s="137">
        <v>43909</v>
      </c>
      <c r="D2413" s="22" t="s">
        <v>116</v>
      </c>
      <c r="E2413" s="22">
        <v>4</v>
      </c>
      <c r="F2413" s="22" t="s">
        <v>110</v>
      </c>
      <c r="G2413" s="22" t="s">
        <v>111</v>
      </c>
    </row>
    <row r="2414" spans="3:7">
      <c r="C2414" s="137">
        <v>44605</v>
      </c>
      <c r="D2414" s="22" t="s">
        <v>119</v>
      </c>
      <c r="E2414" s="22">
        <v>350</v>
      </c>
      <c r="F2414" s="22" t="s">
        <v>114</v>
      </c>
      <c r="G2414" s="22" t="s">
        <v>106</v>
      </c>
    </row>
    <row r="2415" spans="3:7">
      <c r="C2415" s="137">
        <v>44914</v>
      </c>
      <c r="D2415" s="22" t="s">
        <v>118</v>
      </c>
      <c r="E2415" s="22">
        <v>44</v>
      </c>
      <c r="F2415" s="22" t="s">
        <v>6</v>
      </c>
      <c r="G2415" s="22" t="s">
        <v>113</v>
      </c>
    </row>
    <row r="2416" spans="3:7">
      <c r="C2416" s="137">
        <v>44479</v>
      </c>
      <c r="D2416" s="22" t="s">
        <v>117</v>
      </c>
      <c r="E2416" s="22">
        <v>7</v>
      </c>
      <c r="F2416" s="22" t="s">
        <v>112</v>
      </c>
      <c r="G2416" s="22" t="s">
        <v>109</v>
      </c>
    </row>
    <row r="2417" spans="3:7">
      <c r="C2417" s="137">
        <v>44680</v>
      </c>
      <c r="D2417" s="22" t="s">
        <v>117</v>
      </c>
      <c r="E2417" s="22">
        <v>6</v>
      </c>
      <c r="F2417" s="22" t="s">
        <v>6</v>
      </c>
      <c r="G2417" s="22" t="s">
        <v>109</v>
      </c>
    </row>
    <row r="2418" spans="3:7">
      <c r="C2418" s="137">
        <v>44542</v>
      </c>
      <c r="D2418" s="22" t="s">
        <v>119</v>
      </c>
      <c r="E2418" s="22">
        <v>100</v>
      </c>
      <c r="F2418" s="22" t="s">
        <v>114</v>
      </c>
      <c r="G2418" s="22" t="s">
        <v>106</v>
      </c>
    </row>
    <row r="2419" spans="3:7">
      <c r="C2419" s="137">
        <v>44127</v>
      </c>
      <c r="D2419" s="22" t="s">
        <v>117</v>
      </c>
      <c r="E2419" s="22">
        <v>475</v>
      </c>
      <c r="F2419" s="22" t="s">
        <v>112</v>
      </c>
      <c r="G2419" s="22" t="s">
        <v>109</v>
      </c>
    </row>
    <row r="2420" spans="3:7">
      <c r="C2420" s="137">
        <v>44773</v>
      </c>
      <c r="D2420" s="22" t="s">
        <v>118</v>
      </c>
      <c r="E2420" s="22">
        <v>7</v>
      </c>
      <c r="F2420" s="22" t="s">
        <v>110</v>
      </c>
      <c r="G2420" s="22" t="s">
        <v>108</v>
      </c>
    </row>
    <row r="2421" spans="3:7">
      <c r="C2421" s="137">
        <v>44893</v>
      </c>
      <c r="D2421" s="22" t="s">
        <v>119</v>
      </c>
      <c r="E2421" s="22">
        <v>175</v>
      </c>
      <c r="F2421" s="22" t="s">
        <v>112</v>
      </c>
      <c r="G2421" s="22" t="s">
        <v>105</v>
      </c>
    </row>
    <row r="2422" spans="3:7">
      <c r="C2422" s="137">
        <v>44084</v>
      </c>
      <c r="D2422" s="22" t="s">
        <v>117</v>
      </c>
      <c r="E2422" s="22">
        <v>21</v>
      </c>
      <c r="F2422" s="22" t="s">
        <v>110</v>
      </c>
      <c r="G2422" s="22" t="s">
        <v>111</v>
      </c>
    </row>
    <row r="2423" spans="3:7">
      <c r="C2423" s="137">
        <v>44892</v>
      </c>
      <c r="D2423" s="22" t="s">
        <v>116</v>
      </c>
      <c r="E2423" s="22">
        <v>450</v>
      </c>
      <c r="F2423" s="22" t="s">
        <v>114</v>
      </c>
      <c r="G2423" s="22" t="s">
        <v>115</v>
      </c>
    </row>
    <row r="2424" spans="3:7">
      <c r="C2424" s="137">
        <v>44886</v>
      </c>
      <c r="D2424" s="22" t="s">
        <v>116</v>
      </c>
      <c r="E2424" s="22">
        <v>5</v>
      </c>
      <c r="F2424" s="22" t="s">
        <v>110</v>
      </c>
      <c r="G2424" s="22" t="s">
        <v>109</v>
      </c>
    </row>
    <row r="2425" spans="3:7">
      <c r="C2425" s="137">
        <v>44192</v>
      </c>
      <c r="D2425" s="22" t="s">
        <v>117</v>
      </c>
      <c r="E2425" s="22">
        <v>44</v>
      </c>
      <c r="F2425" s="22" t="s">
        <v>6</v>
      </c>
      <c r="G2425" s="22" t="s">
        <v>111</v>
      </c>
    </row>
    <row r="2426" spans="3:7">
      <c r="C2426" s="137">
        <v>44002</v>
      </c>
      <c r="D2426" s="22" t="s">
        <v>119</v>
      </c>
      <c r="E2426" s="22">
        <v>41</v>
      </c>
      <c r="F2426" s="22" t="s">
        <v>114</v>
      </c>
      <c r="G2426" s="22" t="s">
        <v>115</v>
      </c>
    </row>
    <row r="2427" spans="3:7">
      <c r="C2427" s="137">
        <v>44133</v>
      </c>
      <c r="D2427" s="22" t="s">
        <v>119</v>
      </c>
      <c r="E2427" s="22">
        <v>17</v>
      </c>
      <c r="F2427" s="22" t="s">
        <v>114</v>
      </c>
      <c r="G2427" s="22" t="s">
        <v>111</v>
      </c>
    </row>
    <row r="2428" spans="3:7">
      <c r="C2428" s="137">
        <v>44371</v>
      </c>
      <c r="D2428" s="22" t="s">
        <v>118</v>
      </c>
      <c r="E2428" s="22">
        <v>450</v>
      </c>
      <c r="F2428" s="22" t="s">
        <v>110</v>
      </c>
      <c r="G2428" s="22" t="s">
        <v>111</v>
      </c>
    </row>
    <row r="2429" spans="3:7">
      <c r="C2429" s="137">
        <v>44163</v>
      </c>
      <c r="D2429" s="22" t="s">
        <v>107</v>
      </c>
      <c r="E2429" s="22">
        <v>9</v>
      </c>
      <c r="F2429" s="22" t="s">
        <v>9</v>
      </c>
      <c r="G2429" s="22" t="s">
        <v>113</v>
      </c>
    </row>
    <row r="2430" spans="3:7">
      <c r="C2430" s="137">
        <v>44741</v>
      </c>
      <c r="D2430" s="22" t="s">
        <v>119</v>
      </c>
      <c r="E2430" s="22">
        <v>6</v>
      </c>
      <c r="F2430" s="22" t="s">
        <v>114</v>
      </c>
      <c r="G2430" s="22" t="s">
        <v>115</v>
      </c>
    </row>
    <row r="2431" spans="3:7">
      <c r="C2431" s="137">
        <v>44613</v>
      </c>
      <c r="D2431" s="22" t="s">
        <v>119</v>
      </c>
      <c r="E2431" s="22">
        <v>37</v>
      </c>
      <c r="F2431" s="22" t="s">
        <v>114</v>
      </c>
      <c r="G2431" s="22" t="s">
        <v>108</v>
      </c>
    </row>
    <row r="2432" spans="3:7">
      <c r="C2432" s="137">
        <v>44728</v>
      </c>
      <c r="D2432" s="22" t="s">
        <v>118</v>
      </c>
      <c r="E2432" s="22">
        <v>550</v>
      </c>
      <c r="F2432" s="22" t="s">
        <v>112</v>
      </c>
      <c r="G2432" s="22" t="s">
        <v>105</v>
      </c>
    </row>
    <row r="2433" spans="3:7">
      <c r="C2433" s="137">
        <v>44465</v>
      </c>
      <c r="D2433" s="22" t="s">
        <v>119</v>
      </c>
      <c r="E2433" s="22">
        <v>35</v>
      </c>
      <c r="F2433" s="22" t="s">
        <v>114</v>
      </c>
      <c r="G2433" s="22" t="s">
        <v>111</v>
      </c>
    </row>
    <row r="2434" spans="3:7">
      <c r="C2434" s="137">
        <v>44789</v>
      </c>
      <c r="D2434" s="22" t="s">
        <v>118</v>
      </c>
      <c r="E2434" s="22">
        <v>5</v>
      </c>
      <c r="F2434" s="22" t="s">
        <v>112</v>
      </c>
      <c r="G2434" s="22" t="s">
        <v>109</v>
      </c>
    </row>
    <row r="2435" spans="3:7">
      <c r="C2435" s="137">
        <v>43932</v>
      </c>
      <c r="D2435" s="22" t="s">
        <v>119</v>
      </c>
      <c r="E2435" s="22">
        <v>14</v>
      </c>
      <c r="F2435" s="22" t="s">
        <v>9</v>
      </c>
      <c r="G2435" s="22" t="s">
        <v>113</v>
      </c>
    </row>
    <row r="2436" spans="3:7">
      <c r="C2436" s="137">
        <v>44456</v>
      </c>
      <c r="D2436" s="22" t="s">
        <v>119</v>
      </c>
      <c r="E2436" s="22">
        <v>1</v>
      </c>
      <c r="F2436" s="22" t="s">
        <v>112</v>
      </c>
      <c r="G2436" s="22" t="s">
        <v>113</v>
      </c>
    </row>
    <row r="2437" spans="3:7">
      <c r="C2437" s="137">
        <v>44469</v>
      </c>
      <c r="D2437" s="22" t="s">
        <v>117</v>
      </c>
      <c r="E2437" s="22">
        <v>9</v>
      </c>
      <c r="F2437" s="22" t="s">
        <v>110</v>
      </c>
      <c r="G2437" s="22" t="s">
        <v>105</v>
      </c>
    </row>
    <row r="2438" spans="3:7">
      <c r="C2438" s="137">
        <v>43847</v>
      </c>
      <c r="D2438" s="22" t="s">
        <v>107</v>
      </c>
      <c r="E2438" s="22">
        <v>2</v>
      </c>
      <c r="F2438" s="22" t="s">
        <v>6</v>
      </c>
      <c r="G2438" s="22" t="s">
        <v>109</v>
      </c>
    </row>
    <row r="2439" spans="3:7">
      <c r="C2439" s="137">
        <v>44447</v>
      </c>
      <c r="D2439" s="22" t="s">
        <v>117</v>
      </c>
      <c r="E2439" s="22">
        <v>2</v>
      </c>
      <c r="F2439" s="22" t="s">
        <v>112</v>
      </c>
      <c r="G2439" s="22" t="s">
        <v>111</v>
      </c>
    </row>
    <row r="2440" spans="3:7">
      <c r="C2440" s="137">
        <v>43961</v>
      </c>
      <c r="D2440" s="22" t="s">
        <v>118</v>
      </c>
      <c r="E2440" s="22">
        <v>2</v>
      </c>
      <c r="F2440" s="22" t="s">
        <v>114</v>
      </c>
      <c r="G2440" s="22" t="s">
        <v>109</v>
      </c>
    </row>
    <row r="2441" spans="3:7">
      <c r="C2441" s="137">
        <v>44569</v>
      </c>
      <c r="D2441" s="22" t="s">
        <v>119</v>
      </c>
      <c r="E2441" s="22">
        <v>5</v>
      </c>
      <c r="F2441" s="22" t="s">
        <v>112</v>
      </c>
      <c r="G2441" s="22" t="s">
        <v>115</v>
      </c>
    </row>
    <row r="2442" spans="3:7">
      <c r="C2442" s="137">
        <v>44612</v>
      </c>
      <c r="D2442" s="22" t="s">
        <v>117</v>
      </c>
      <c r="E2442" s="22">
        <v>48</v>
      </c>
      <c r="F2442" s="22" t="s">
        <v>114</v>
      </c>
      <c r="G2442" s="22" t="s">
        <v>109</v>
      </c>
    </row>
    <row r="2443" spans="3:7">
      <c r="C2443" s="137">
        <v>43981</v>
      </c>
      <c r="D2443" s="22" t="s">
        <v>119</v>
      </c>
      <c r="E2443" s="22">
        <v>1</v>
      </c>
      <c r="F2443" s="22" t="s">
        <v>114</v>
      </c>
      <c r="G2443" s="22" t="s">
        <v>113</v>
      </c>
    </row>
    <row r="2444" spans="3:7">
      <c r="C2444" s="137">
        <v>44295</v>
      </c>
      <c r="D2444" s="22" t="s">
        <v>107</v>
      </c>
      <c r="E2444" s="22">
        <v>8</v>
      </c>
      <c r="F2444" s="22" t="s">
        <v>110</v>
      </c>
      <c r="G2444" s="22" t="s">
        <v>108</v>
      </c>
    </row>
    <row r="2445" spans="3:7">
      <c r="C2445" s="137">
        <v>44331</v>
      </c>
      <c r="D2445" s="22" t="s">
        <v>107</v>
      </c>
      <c r="E2445" s="22">
        <v>42</v>
      </c>
      <c r="F2445" s="22" t="s">
        <v>114</v>
      </c>
      <c r="G2445" s="22" t="s">
        <v>115</v>
      </c>
    </row>
    <row r="2446" spans="3:7">
      <c r="C2446" s="137">
        <v>44329</v>
      </c>
      <c r="D2446" s="22" t="s">
        <v>117</v>
      </c>
      <c r="E2446" s="22">
        <v>350</v>
      </c>
      <c r="F2446" s="22" t="s">
        <v>9</v>
      </c>
      <c r="G2446" s="22" t="s">
        <v>115</v>
      </c>
    </row>
    <row r="2447" spans="3:7">
      <c r="C2447" s="137">
        <v>44704</v>
      </c>
      <c r="D2447" s="22" t="s">
        <v>119</v>
      </c>
      <c r="E2447" s="22">
        <v>37</v>
      </c>
      <c r="F2447" s="22" t="s">
        <v>6</v>
      </c>
      <c r="G2447" s="22" t="s">
        <v>105</v>
      </c>
    </row>
    <row r="2448" spans="3:7">
      <c r="C2448" s="137">
        <v>44096</v>
      </c>
      <c r="D2448" s="22" t="s">
        <v>117</v>
      </c>
      <c r="E2448" s="22">
        <v>450</v>
      </c>
      <c r="F2448" s="22" t="s">
        <v>9</v>
      </c>
      <c r="G2448" s="22" t="s">
        <v>105</v>
      </c>
    </row>
    <row r="2449" spans="3:7">
      <c r="C2449" s="137">
        <v>44723</v>
      </c>
      <c r="D2449" s="22" t="s">
        <v>117</v>
      </c>
      <c r="E2449" s="22">
        <v>575</v>
      </c>
      <c r="F2449" s="22" t="s">
        <v>6</v>
      </c>
      <c r="G2449" s="22" t="s">
        <v>106</v>
      </c>
    </row>
    <row r="2450" spans="3:7">
      <c r="C2450" s="137">
        <v>44355</v>
      </c>
      <c r="D2450" s="22" t="s">
        <v>117</v>
      </c>
      <c r="E2450" s="22">
        <v>25</v>
      </c>
      <c r="F2450" s="22" t="s">
        <v>112</v>
      </c>
      <c r="G2450" s="22" t="s">
        <v>108</v>
      </c>
    </row>
    <row r="2451" spans="3:7">
      <c r="C2451" s="137">
        <v>44378</v>
      </c>
      <c r="D2451" s="22" t="s">
        <v>119</v>
      </c>
      <c r="E2451" s="22">
        <v>46</v>
      </c>
      <c r="F2451" s="22" t="s">
        <v>114</v>
      </c>
      <c r="G2451" s="22" t="s">
        <v>113</v>
      </c>
    </row>
    <row r="2452" spans="3:7">
      <c r="C2452" s="137">
        <v>44579</v>
      </c>
      <c r="D2452" s="22" t="s">
        <v>119</v>
      </c>
      <c r="E2452" s="22">
        <v>43</v>
      </c>
      <c r="F2452" s="22" t="s">
        <v>114</v>
      </c>
      <c r="G2452" s="22" t="s">
        <v>106</v>
      </c>
    </row>
    <row r="2453" spans="3:7">
      <c r="C2453" s="137">
        <v>44764</v>
      </c>
      <c r="D2453" s="22" t="s">
        <v>116</v>
      </c>
      <c r="E2453" s="22">
        <v>2</v>
      </c>
      <c r="F2453" s="22" t="s">
        <v>6</v>
      </c>
      <c r="G2453" s="22" t="s">
        <v>109</v>
      </c>
    </row>
    <row r="2454" spans="3:7">
      <c r="C2454" s="137">
        <v>44249</v>
      </c>
      <c r="D2454" s="22" t="s">
        <v>118</v>
      </c>
      <c r="E2454" s="22">
        <v>250</v>
      </c>
      <c r="F2454" s="22" t="s">
        <v>112</v>
      </c>
      <c r="G2454" s="22" t="s">
        <v>109</v>
      </c>
    </row>
    <row r="2455" spans="3:7">
      <c r="C2455" s="137">
        <v>44183</v>
      </c>
      <c r="D2455" s="22" t="s">
        <v>119</v>
      </c>
      <c r="E2455" s="22">
        <v>25</v>
      </c>
      <c r="F2455" s="22" t="s">
        <v>110</v>
      </c>
      <c r="G2455" s="22" t="s">
        <v>109</v>
      </c>
    </row>
    <row r="2456" spans="3:7">
      <c r="C2456" s="137">
        <v>44794</v>
      </c>
      <c r="D2456" s="22" t="s">
        <v>116</v>
      </c>
      <c r="E2456" s="22">
        <v>525</v>
      </c>
      <c r="F2456" s="22" t="s">
        <v>114</v>
      </c>
      <c r="G2456" s="22" t="s">
        <v>106</v>
      </c>
    </row>
    <row r="2457" spans="3:7">
      <c r="C2457" s="137">
        <v>43838</v>
      </c>
      <c r="D2457" s="22" t="s">
        <v>116</v>
      </c>
      <c r="E2457" s="22">
        <v>4</v>
      </c>
      <c r="F2457" s="22" t="s">
        <v>110</v>
      </c>
      <c r="G2457" s="22" t="s">
        <v>113</v>
      </c>
    </row>
    <row r="2458" spans="3:7">
      <c r="C2458" s="137">
        <v>44377</v>
      </c>
      <c r="D2458" s="22" t="s">
        <v>119</v>
      </c>
      <c r="E2458" s="22">
        <v>5</v>
      </c>
      <c r="F2458" s="22" t="s">
        <v>114</v>
      </c>
      <c r="G2458" s="22" t="s">
        <v>113</v>
      </c>
    </row>
    <row r="2459" spans="3:7">
      <c r="C2459" s="137">
        <v>44722</v>
      </c>
      <c r="D2459" s="22" t="s">
        <v>117</v>
      </c>
      <c r="E2459" s="22">
        <v>34</v>
      </c>
      <c r="F2459" s="22" t="s">
        <v>110</v>
      </c>
      <c r="G2459" s="22" t="s">
        <v>113</v>
      </c>
    </row>
    <row r="2460" spans="3:7">
      <c r="C2460" s="137">
        <v>44462</v>
      </c>
      <c r="D2460" s="22" t="s">
        <v>118</v>
      </c>
      <c r="E2460" s="22">
        <v>425</v>
      </c>
      <c r="F2460" s="22" t="s">
        <v>110</v>
      </c>
      <c r="G2460" s="22" t="s">
        <v>115</v>
      </c>
    </row>
    <row r="2461" spans="3:7">
      <c r="C2461" s="137">
        <v>44212</v>
      </c>
      <c r="D2461" s="22" t="s">
        <v>116</v>
      </c>
      <c r="E2461" s="22">
        <v>1</v>
      </c>
      <c r="F2461" s="22" t="s">
        <v>110</v>
      </c>
      <c r="G2461" s="22" t="s">
        <v>113</v>
      </c>
    </row>
    <row r="2462" spans="3:7">
      <c r="C2462" s="137">
        <v>44487</v>
      </c>
      <c r="D2462" s="22" t="s">
        <v>107</v>
      </c>
      <c r="E2462" s="22">
        <v>75</v>
      </c>
      <c r="F2462" s="22" t="s">
        <v>110</v>
      </c>
      <c r="G2462" s="22" t="s">
        <v>111</v>
      </c>
    </row>
    <row r="2463" spans="3:7">
      <c r="C2463" s="137">
        <v>44363</v>
      </c>
      <c r="D2463" s="22" t="s">
        <v>117</v>
      </c>
      <c r="E2463" s="22">
        <v>350</v>
      </c>
      <c r="F2463" s="22" t="s">
        <v>6</v>
      </c>
      <c r="G2463" s="22" t="s">
        <v>106</v>
      </c>
    </row>
    <row r="2464" spans="3:7">
      <c r="C2464" s="137">
        <v>44835</v>
      </c>
      <c r="D2464" s="22" t="s">
        <v>119</v>
      </c>
      <c r="E2464" s="22">
        <v>9</v>
      </c>
      <c r="F2464" s="22" t="s">
        <v>114</v>
      </c>
      <c r="G2464" s="22" t="s">
        <v>108</v>
      </c>
    </row>
    <row r="2465" spans="3:7">
      <c r="C2465" s="137">
        <v>44244</v>
      </c>
      <c r="D2465" s="22" t="s">
        <v>117</v>
      </c>
      <c r="E2465" s="22">
        <v>14</v>
      </c>
      <c r="F2465" s="22" t="s">
        <v>114</v>
      </c>
      <c r="G2465" s="22" t="s">
        <v>108</v>
      </c>
    </row>
    <row r="2466" spans="3:7">
      <c r="C2466" s="137">
        <v>44741</v>
      </c>
      <c r="D2466" s="22" t="s">
        <v>119</v>
      </c>
      <c r="E2466" s="22">
        <v>48</v>
      </c>
      <c r="F2466" s="22" t="s">
        <v>9</v>
      </c>
      <c r="G2466" s="22" t="s">
        <v>109</v>
      </c>
    </row>
    <row r="2467" spans="3:7">
      <c r="C2467" s="137">
        <v>44552</v>
      </c>
      <c r="D2467" s="22" t="s">
        <v>119</v>
      </c>
      <c r="E2467" s="22">
        <v>300</v>
      </c>
      <c r="F2467" s="22" t="s">
        <v>110</v>
      </c>
      <c r="G2467" s="22" t="s">
        <v>111</v>
      </c>
    </row>
    <row r="2468" spans="3:7">
      <c r="C2468" s="137">
        <v>44573</v>
      </c>
      <c r="D2468" s="22" t="s">
        <v>118</v>
      </c>
      <c r="E2468" s="22">
        <v>1</v>
      </c>
      <c r="F2468" s="22" t="s">
        <v>9</v>
      </c>
      <c r="G2468" s="22" t="s">
        <v>106</v>
      </c>
    </row>
    <row r="2469" spans="3:7">
      <c r="C2469" s="137">
        <v>44573</v>
      </c>
      <c r="D2469" s="22" t="s">
        <v>118</v>
      </c>
      <c r="E2469" s="22">
        <v>10</v>
      </c>
      <c r="F2469" s="22" t="s">
        <v>6</v>
      </c>
      <c r="G2469" s="22" t="s">
        <v>115</v>
      </c>
    </row>
    <row r="2470" spans="3:7">
      <c r="C2470" s="137">
        <v>44452</v>
      </c>
      <c r="D2470" s="22" t="s">
        <v>117</v>
      </c>
      <c r="E2470" s="22">
        <v>1</v>
      </c>
      <c r="F2470" s="22" t="s">
        <v>9</v>
      </c>
      <c r="G2470" s="22" t="s">
        <v>108</v>
      </c>
    </row>
    <row r="2471" spans="3:7">
      <c r="C2471" s="137">
        <v>44231</v>
      </c>
      <c r="D2471" s="22" t="s">
        <v>118</v>
      </c>
      <c r="E2471" s="22">
        <v>475</v>
      </c>
      <c r="F2471" s="22" t="s">
        <v>110</v>
      </c>
      <c r="G2471" s="22" t="s">
        <v>113</v>
      </c>
    </row>
    <row r="2472" spans="3:7">
      <c r="C2472" s="137">
        <v>44056</v>
      </c>
      <c r="D2472" s="22" t="s">
        <v>107</v>
      </c>
      <c r="E2472" s="22">
        <v>29</v>
      </c>
      <c r="F2472" s="22" t="s">
        <v>6</v>
      </c>
      <c r="G2472" s="22" t="s">
        <v>105</v>
      </c>
    </row>
    <row r="2473" spans="3:7">
      <c r="C2473" s="137">
        <v>44672</v>
      </c>
      <c r="D2473" s="22" t="s">
        <v>118</v>
      </c>
      <c r="E2473" s="22">
        <v>2</v>
      </c>
      <c r="F2473" s="22" t="s">
        <v>112</v>
      </c>
      <c r="G2473" s="22" t="s">
        <v>105</v>
      </c>
    </row>
    <row r="2474" spans="3:7">
      <c r="C2474" s="137">
        <v>44157</v>
      </c>
      <c r="D2474" s="22" t="s">
        <v>118</v>
      </c>
      <c r="E2474" s="22">
        <v>16</v>
      </c>
      <c r="F2474" s="22" t="s">
        <v>110</v>
      </c>
      <c r="G2474" s="22" t="s">
        <v>109</v>
      </c>
    </row>
    <row r="2475" spans="3:7">
      <c r="C2475" s="137">
        <v>44385</v>
      </c>
      <c r="D2475" s="22" t="s">
        <v>119</v>
      </c>
      <c r="E2475" s="22">
        <v>1</v>
      </c>
      <c r="F2475" s="22" t="s">
        <v>6</v>
      </c>
      <c r="G2475" s="22" t="s">
        <v>111</v>
      </c>
    </row>
    <row r="2476" spans="3:7">
      <c r="C2476" s="137">
        <v>44051</v>
      </c>
      <c r="D2476" s="22" t="s">
        <v>118</v>
      </c>
      <c r="E2476" s="22">
        <v>400</v>
      </c>
      <c r="F2476" s="22" t="s">
        <v>6</v>
      </c>
      <c r="G2476" s="22" t="s">
        <v>115</v>
      </c>
    </row>
    <row r="2477" spans="3:7">
      <c r="C2477" s="137">
        <v>44480</v>
      </c>
      <c r="D2477" s="22" t="s">
        <v>119</v>
      </c>
      <c r="E2477" s="22">
        <v>27</v>
      </c>
      <c r="F2477" s="22" t="s">
        <v>112</v>
      </c>
      <c r="G2477" s="22" t="s">
        <v>111</v>
      </c>
    </row>
    <row r="2478" spans="3:7">
      <c r="C2478" s="137">
        <v>44354</v>
      </c>
      <c r="D2478" s="22" t="s">
        <v>118</v>
      </c>
      <c r="E2478" s="22">
        <v>550</v>
      </c>
      <c r="F2478" s="22" t="s">
        <v>114</v>
      </c>
      <c r="G2478" s="22" t="s">
        <v>113</v>
      </c>
    </row>
    <row r="2479" spans="3:7">
      <c r="C2479" s="137">
        <v>44401</v>
      </c>
      <c r="D2479" s="22" t="s">
        <v>119</v>
      </c>
      <c r="E2479" s="22">
        <v>475</v>
      </c>
      <c r="F2479" s="22" t="s">
        <v>114</v>
      </c>
      <c r="G2479" s="22" t="s">
        <v>105</v>
      </c>
    </row>
    <row r="2480" spans="3:7">
      <c r="C2480" s="137">
        <v>44419</v>
      </c>
      <c r="D2480" s="22" t="s">
        <v>117</v>
      </c>
      <c r="E2480" s="22">
        <v>49</v>
      </c>
      <c r="F2480" s="22" t="s">
        <v>6</v>
      </c>
      <c r="G2480" s="22" t="s">
        <v>108</v>
      </c>
    </row>
    <row r="2481" spans="3:7">
      <c r="C2481" s="137">
        <v>44529</v>
      </c>
      <c r="D2481" s="22" t="s">
        <v>116</v>
      </c>
      <c r="E2481" s="22">
        <v>6</v>
      </c>
      <c r="F2481" s="22" t="s">
        <v>6</v>
      </c>
      <c r="G2481" s="22" t="s">
        <v>105</v>
      </c>
    </row>
    <row r="2482" spans="3:7">
      <c r="C2482" s="137">
        <v>44085</v>
      </c>
      <c r="D2482" s="22" t="s">
        <v>116</v>
      </c>
      <c r="E2482" s="22">
        <v>10</v>
      </c>
      <c r="F2482" s="22" t="s">
        <v>114</v>
      </c>
      <c r="G2482" s="22" t="s">
        <v>108</v>
      </c>
    </row>
    <row r="2483" spans="3:7">
      <c r="C2483" s="137">
        <v>44660</v>
      </c>
      <c r="D2483" s="22" t="s">
        <v>118</v>
      </c>
      <c r="E2483" s="22">
        <v>450</v>
      </c>
      <c r="F2483" s="22" t="s">
        <v>6</v>
      </c>
      <c r="G2483" s="22" t="s">
        <v>111</v>
      </c>
    </row>
    <row r="2484" spans="3:7">
      <c r="C2484" s="137">
        <v>43928</v>
      </c>
      <c r="D2484" s="22" t="s">
        <v>119</v>
      </c>
      <c r="E2484" s="22">
        <v>600</v>
      </c>
      <c r="F2484" s="22" t="s">
        <v>6</v>
      </c>
      <c r="G2484" s="22" t="s">
        <v>108</v>
      </c>
    </row>
    <row r="2485" spans="3:7">
      <c r="C2485" s="137">
        <v>44408</v>
      </c>
      <c r="D2485" s="22" t="s">
        <v>119</v>
      </c>
      <c r="E2485" s="22">
        <v>7</v>
      </c>
      <c r="F2485" s="22" t="s">
        <v>112</v>
      </c>
      <c r="G2485" s="22" t="s">
        <v>106</v>
      </c>
    </row>
    <row r="2486" spans="3:7">
      <c r="C2486" s="137">
        <v>44180</v>
      </c>
      <c r="D2486" s="22" t="s">
        <v>119</v>
      </c>
      <c r="E2486" s="22">
        <v>35</v>
      </c>
      <c r="F2486" s="22" t="s">
        <v>114</v>
      </c>
      <c r="G2486" s="22" t="s">
        <v>105</v>
      </c>
    </row>
    <row r="2487" spans="3:7">
      <c r="C2487" s="137">
        <v>44561</v>
      </c>
      <c r="D2487" s="22" t="s">
        <v>119</v>
      </c>
      <c r="E2487" s="22">
        <v>19</v>
      </c>
      <c r="F2487" s="22" t="s">
        <v>112</v>
      </c>
      <c r="G2487" s="22" t="s">
        <v>106</v>
      </c>
    </row>
    <row r="2488" spans="3:7">
      <c r="C2488" s="137">
        <v>43925</v>
      </c>
      <c r="D2488" s="22" t="s">
        <v>118</v>
      </c>
      <c r="E2488" s="22">
        <v>8</v>
      </c>
      <c r="F2488" s="22" t="s">
        <v>9</v>
      </c>
      <c r="G2488" s="22" t="s">
        <v>106</v>
      </c>
    </row>
    <row r="2489" spans="3:7">
      <c r="C2489" s="137">
        <v>43929</v>
      </c>
      <c r="D2489" s="22" t="s">
        <v>119</v>
      </c>
      <c r="E2489" s="22">
        <v>400</v>
      </c>
      <c r="F2489" s="22" t="s">
        <v>9</v>
      </c>
      <c r="G2489" s="22" t="s">
        <v>113</v>
      </c>
    </row>
    <row r="2490" spans="3:7">
      <c r="C2490" s="137">
        <v>44386</v>
      </c>
      <c r="D2490" s="22" t="s">
        <v>107</v>
      </c>
      <c r="E2490" s="22">
        <v>275</v>
      </c>
      <c r="F2490" s="22" t="s">
        <v>112</v>
      </c>
      <c r="G2490" s="22" t="s">
        <v>106</v>
      </c>
    </row>
    <row r="2491" spans="3:7">
      <c r="C2491" s="137">
        <v>44830</v>
      </c>
      <c r="D2491" s="22" t="s">
        <v>117</v>
      </c>
      <c r="E2491" s="22">
        <v>500</v>
      </c>
      <c r="F2491" s="22" t="s">
        <v>9</v>
      </c>
      <c r="G2491" s="22" t="s">
        <v>111</v>
      </c>
    </row>
    <row r="2492" spans="3:7">
      <c r="C2492" s="137">
        <v>44634</v>
      </c>
      <c r="D2492" s="22" t="s">
        <v>117</v>
      </c>
      <c r="E2492" s="22">
        <v>50</v>
      </c>
      <c r="F2492" s="22" t="s">
        <v>114</v>
      </c>
      <c r="G2492" s="22" t="s">
        <v>111</v>
      </c>
    </row>
    <row r="2493" spans="3:7">
      <c r="C2493" s="137">
        <v>44854</v>
      </c>
      <c r="D2493" s="22" t="s">
        <v>117</v>
      </c>
      <c r="E2493" s="22">
        <v>37</v>
      </c>
      <c r="F2493" s="22" t="s">
        <v>6</v>
      </c>
      <c r="G2493" s="22" t="s">
        <v>111</v>
      </c>
    </row>
    <row r="2494" spans="3:7">
      <c r="C2494" s="137">
        <v>44137</v>
      </c>
      <c r="D2494" s="22" t="s">
        <v>117</v>
      </c>
      <c r="E2494" s="22">
        <v>5</v>
      </c>
      <c r="F2494" s="22" t="s">
        <v>6</v>
      </c>
      <c r="G2494" s="22" t="s">
        <v>115</v>
      </c>
    </row>
    <row r="2495" spans="3:7">
      <c r="C2495" s="137">
        <v>44494</v>
      </c>
      <c r="D2495" s="22" t="s">
        <v>116</v>
      </c>
      <c r="E2495" s="22">
        <v>475</v>
      </c>
      <c r="F2495" s="22" t="s">
        <v>112</v>
      </c>
      <c r="G2495" s="22" t="s">
        <v>106</v>
      </c>
    </row>
    <row r="2496" spans="3:7">
      <c r="C2496" s="137">
        <v>44028</v>
      </c>
      <c r="D2496" s="22" t="s">
        <v>117</v>
      </c>
      <c r="E2496" s="22">
        <v>1</v>
      </c>
      <c r="F2496" s="22" t="s">
        <v>114</v>
      </c>
      <c r="G2496" s="22" t="s">
        <v>109</v>
      </c>
    </row>
    <row r="2497" spans="3:7">
      <c r="C2497" s="137">
        <v>44526</v>
      </c>
      <c r="D2497" s="22" t="s">
        <v>107</v>
      </c>
      <c r="E2497" s="22">
        <v>43</v>
      </c>
      <c r="F2497" s="22" t="s">
        <v>110</v>
      </c>
      <c r="G2497" s="22" t="s">
        <v>113</v>
      </c>
    </row>
    <row r="2498" spans="3:7">
      <c r="C2498" s="137">
        <v>44498</v>
      </c>
      <c r="D2498" s="22" t="s">
        <v>116</v>
      </c>
      <c r="E2498" s="22">
        <v>29</v>
      </c>
      <c r="F2498" s="22" t="s">
        <v>112</v>
      </c>
      <c r="G2498" s="22" t="s">
        <v>105</v>
      </c>
    </row>
    <row r="2499" spans="3:7">
      <c r="C2499" s="137">
        <v>44446</v>
      </c>
      <c r="D2499" s="22" t="s">
        <v>119</v>
      </c>
      <c r="E2499" s="22">
        <v>575</v>
      </c>
      <c r="F2499" s="22" t="s">
        <v>9</v>
      </c>
      <c r="G2499" s="22" t="s">
        <v>111</v>
      </c>
    </row>
    <row r="2500" spans="3:7">
      <c r="C2500" s="137">
        <v>44376</v>
      </c>
      <c r="D2500" s="22" t="s">
        <v>119</v>
      </c>
      <c r="E2500" s="22">
        <v>9</v>
      </c>
      <c r="F2500" s="22" t="s">
        <v>9</v>
      </c>
      <c r="G2500" s="22" t="s">
        <v>111</v>
      </c>
    </row>
    <row r="2501" spans="3:7">
      <c r="C2501" s="137">
        <v>44521</v>
      </c>
      <c r="D2501" s="22" t="s">
        <v>119</v>
      </c>
      <c r="E2501" s="22">
        <v>1</v>
      </c>
      <c r="F2501" s="22" t="s">
        <v>112</v>
      </c>
      <c r="G2501" s="22" t="s">
        <v>115</v>
      </c>
    </row>
    <row r="2502" spans="3:7">
      <c r="C2502" s="137">
        <v>44374</v>
      </c>
      <c r="D2502" s="22" t="s">
        <v>107</v>
      </c>
      <c r="E2502" s="22">
        <v>4</v>
      </c>
      <c r="F2502" s="22" t="s">
        <v>114</v>
      </c>
      <c r="G2502" s="22" t="s">
        <v>113</v>
      </c>
    </row>
    <row r="2503" spans="3:7">
      <c r="C2503" s="137">
        <v>44409</v>
      </c>
      <c r="D2503" s="22" t="s">
        <v>107</v>
      </c>
      <c r="E2503" s="22">
        <v>12</v>
      </c>
      <c r="F2503" s="22" t="s">
        <v>9</v>
      </c>
      <c r="G2503" s="22" t="s">
        <v>105</v>
      </c>
    </row>
    <row r="2504" spans="3:7">
      <c r="C2504" s="137">
        <v>44065</v>
      </c>
      <c r="D2504" s="22" t="s">
        <v>117</v>
      </c>
      <c r="E2504" s="22">
        <v>7</v>
      </c>
      <c r="F2504" s="22" t="s">
        <v>110</v>
      </c>
      <c r="G2504" s="22" t="s">
        <v>111</v>
      </c>
    </row>
    <row r="2505" spans="3:7">
      <c r="C2505" s="137">
        <v>44862</v>
      </c>
      <c r="D2505" s="22" t="s">
        <v>116</v>
      </c>
      <c r="E2505" s="22">
        <v>41</v>
      </c>
      <c r="F2505" s="22" t="s">
        <v>112</v>
      </c>
      <c r="G2505" s="22" t="s">
        <v>111</v>
      </c>
    </row>
    <row r="2506" spans="3:7">
      <c r="C2506" s="137">
        <v>44768</v>
      </c>
      <c r="D2506" s="22" t="s">
        <v>107</v>
      </c>
      <c r="E2506" s="22">
        <v>300</v>
      </c>
      <c r="F2506" s="22" t="s">
        <v>112</v>
      </c>
      <c r="G2506" s="22" t="s">
        <v>115</v>
      </c>
    </row>
    <row r="2507" spans="3:7">
      <c r="C2507" s="137">
        <v>44671</v>
      </c>
      <c r="D2507" s="22" t="s">
        <v>119</v>
      </c>
      <c r="E2507" s="22">
        <v>2</v>
      </c>
      <c r="F2507" s="22" t="s">
        <v>6</v>
      </c>
      <c r="G2507" s="22" t="s">
        <v>115</v>
      </c>
    </row>
    <row r="2508" spans="3:7">
      <c r="C2508" s="137">
        <v>44639</v>
      </c>
      <c r="D2508" s="22" t="s">
        <v>117</v>
      </c>
      <c r="E2508" s="22">
        <v>41</v>
      </c>
      <c r="F2508" s="22" t="s">
        <v>9</v>
      </c>
      <c r="G2508" s="22" t="s">
        <v>113</v>
      </c>
    </row>
    <row r="2509" spans="3:7">
      <c r="C2509" s="137">
        <v>44798</v>
      </c>
      <c r="D2509" s="22" t="s">
        <v>117</v>
      </c>
      <c r="E2509" s="22">
        <v>38</v>
      </c>
      <c r="F2509" s="22" t="s">
        <v>6</v>
      </c>
      <c r="G2509" s="22" t="s">
        <v>111</v>
      </c>
    </row>
    <row r="2510" spans="3:7">
      <c r="C2510" s="137">
        <v>44177</v>
      </c>
      <c r="D2510" s="22" t="s">
        <v>117</v>
      </c>
      <c r="E2510" s="22">
        <v>375</v>
      </c>
      <c r="F2510" s="22" t="s">
        <v>9</v>
      </c>
      <c r="G2510" s="22" t="s">
        <v>109</v>
      </c>
    </row>
    <row r="2511" spans="3:7">
      <c r="C2511" s="137">
        <v>43854</v>
      </c>
      <c r="D2511" s="22" t="s">
        <v>119</v>
      </c>
      <c r="E2511" s="22">
        <v>525</v>
      </c>
      <c r="F2511" s="22" t="s">
        <v>6</v>
      </c>
      <c r="G2511" s="22" t="s">
        <v>108</v>
      </c>
    </row>
    <row r="2512" spans="3:7">
      <c r="C2512" s="137">
        <v>44447</v>
      </c>
      <c r="D2512" s="22" t="s">
        <v>118</v>
      </c>
      <c r="E2512" s="22">
        <v>47</v>
      </c>
      <c r="F2512" s="22" t="s">
        <v>114</v>
      </c>
      <c r="G2512" s="22" t="s">
        <v>106</v>
      </c>
    </row>
    <row r="2513" spans="3:7">
      <c r="C2513" s="137">
        <v>44793</v>
      </c>
      <c r="D2513" s="22" t="s">
        <v>117</v>
      </c>
      <c r="E2513" s="22">
        <v>200</v>
      </c>
      <c r="F2513" s="22" t="s">
        <v>6</v>
      </c>
      <c r="G2513" s="22" t="s">
        <v>106</v>
      </c>
    </row>
    <row r="2514" spans="3:7">
      <c r="C2514" s="137">
        <v>44069</v>
      </c>
      <c r="D2514" s="22" t="s">
        <v>119</v>
      </c>
      <c r="E2514" s="22">
        <v>125</v>
      </c>
      <c r="F2514" s="22" t="s">
        <v>9</v>
      </c>
      <c r="G2514" s="22" t="s">
        <v>111</v>
      </c>
    </row>
    <row r="2515" spans="3:7">
      <c r="C2515" s="137">
        <v>44077</v>
      </c>
      <c r="D2515" s="22" t="s">
        <v>118</v>
      </c>
      <c r="E2515" s="22">
        <v>6</v>
      </c>
      <c r="F2515" s="22" t="s">
        <v>114</v>
      </c>
      <c r="G2515" s="22" t="s">
        <v>105</v>
      </c>
    </row>
    <row r="2516" spans="3:7">
      <c r="C2516" s="137">
        <v>44431</v>
      </c>
      <c r="D2516" s="22" t="s">
        <v>107</v>
      </c>
      <c r="E2516" s="22">
        <v>3</v>
      </c>
      <c r="F2516" s="22" t="s">
        <v>110</v>
      </c>
      <c r="G2516" s="22" t="s">
        <v>115</v>
      </c>
    </row>
    <row r="2517" spans="3:7">
      <c r="C2517" s="137">
        <v>44286</v>
      </c>
      <c r="D2517" s="22" t="s">
        <v>107</v>
      </c>
      <c r="E2517" s="22">
        <v>26</v>
      </c>
      <c r="F2517" s="22" t="s">
        <v>110</v>
      </c>
      <c r="G2517" s="22" t="s">
        <v>106</v>
      </c>
    </row>
    <row r="2518" spans="3:7">
      <c r="C2518" s="137">
        <v>44846</v>
      </c>
      <c r="D2518" s="22" t="s">
        <v>107</v>
      </c>
      <c r="E2518" s="22">
        <v>50</v>
      </c>
      <c r="F2518" s="22" t="s">
        <v>112</v>
      </c>
      <c r="G2518" s="22" t="s">
        <v>109</v>
      </c>
    </row>
    <row r="2519" spans="3:7">
      <c r="C2519" s="137">
        <v>44214</v>
      </c>
      <c r="D2519" s="22" t="s">
        <v>119</v>
      </c>
      <c r="E2519" s="22">
        <v>200</v>
      </c>
      <c r="F2519" s="22" t="s">
        <v>110</v>
      </c>
      <c r="G2519" s="22" t="s">
        <v>111</v>
      </c>
    </row>
    <row r="2520" spans="3:7">
      <c r="C2520" s="137">
        <v>44806</v>
      </c>
      <c r="D2520" s="22" t="s">
        <v>107</v>
      </c>
      <c r="E2520" s="22">
        <v>3</v>
      </c>
      <c r="F2520" s="22" t="s">
        <v>112</v>
      </c>
      <c r="G2520" s="22" t="s">
        <v>113</v>
      </c>
    </row>
    <row r="2521" spans="3:7">
      <c r="C2521" s="137">
        <v>44002</v>
      </c>
      <c r="D2521" s="22" t="s">
        <v>119</v>
      </c>
      <c r="E2521" s="22">
        <v>8</v>
      </c>
      <c r="F2521" s="22" t="s">
        <v>110</v>
      </c>
      <c r="G2521" s="22" t="s">
        <v>108</v>
      </c>
    </row>
    <row r="2522" spans="3:7">
      <c r="C2522" s="137">
        <v>44239</v>
      </c>
      <c r="D2522" s="22" t="s">
        <v>119</v>
      </c>
      <c r="E2522" s="22">
        <v>450</v>
      </c>
      <c r="F2522" s="22" t="s">
        <v>114</v>
      </c>
      <c r="G2522" s="22" t="s">
        <v>109</v>
      </c>
    </row>
    <row r="2523" spans="3:7">
      <c r="C2523" s="137">
        <v>44337</v>
      </c>
      <c r="D2523" s="22" t="s">
        <v>116</v>
      </c>
      <c r="E2523" s="22">
        <v>49</v>
      </c>
      <c r="F2523" s="22" t="s">
        <v>9</v>
      </c>
      <c r="G2523" s="22" t="s">
        <v>105</v>
      </c>
    </row>
    <row r="2524" spans="3:7">
      <c r="C2524" s="137">
        <v>44070</v>
      </c>
      <c r="D2524" s="22" t="s">
        <v>107</v>
      </c>
      <c r="E2524" s="22">
        <v>30</v>
      </c>
      <c r="F2524" s="22" t="s">
        <v>114</v>
      </c>
      <c r="G2524" s="22" t="s">
        <v>105</v>
      </c>
    </row>
    <row r="2525" spans="3:7">
      <c r="C2525" s="137">
        <v>44293</v>
      </c>
      <c r="D2525" s="22" t="s">
        <v>119</v>
      </c>
      <c r="E2525" s="22">
        <v>28</v>
      </c>
      <c r="F2525" s="22" t="s">
        <v>114</v>
      </c>
      <c r="G2525" s="22" t="s">
        <v>111</v>
      </c>
    </row>
    <row r="2526" spans="3:7">
      <c r="C2526" s="137">
        <v>44735</v>
      </c>
      <c r="D2526" s="22" t="s">
        <v>117</v>
      </c>
      <c r="E2526" s="22">
        <v>100</v>
      </c>
      <c r="F2526" s="22" t="s">
        <v>9</v>
      </c>
      <c r="G2526" s="22" t="s">
        <v>111</v>
      </c>
    </row>
    <row r="2527" spans="3:7">
      <c r="C2527" s="137">
        <v>44920</v>
      </c>
      <c r="D2527" s="22" t="s">
        <v>117</v>
      </c>
      <c r="E2527" s="22">
        <v>43</v>
      </c>
      <c r="F2527" s="22" t="s">
        <v>9</v>
      </c>
      <c r="G2527" s="22" t="s">
        <v>109</v>
      </c>
    </row>
    <row r="2528" spans="3:7">
      <c r="C2528" s="137">
        <v>44345</v>
      </c>
      <c r="D2528" s="22" t="s">
        <v>119</v>
      </c>
      <c r="E2528" s="22">
        <v>5</v>
      </c>
      <c r="F2528" s="22" t="s">
        <v>112</v>
      </c>
      <c r="G2528" s="22" t="s">
        <v>115</v>
      </c>
    </row>
    <row r="2529" spans="3:7">
      <c r="C2529" s="137">
        <v>44091</v>
      </c>
      <c r="D2529" s="22" t="s">
        <v>116</v>
      </c>
      <c r="E2529" s="22">
        <v>42</v>
      </c>
      <c r="F2529" s="22" t="s">
        <v>112</v>
      </c>
      <c r="G2529" s="22" t="s">
        <v>108</v>
      </c>
    </row>
    <row r="2530" spans="3:7">
      <c r="C2530" s="137">
        <v>44667</v>
      </c>
      <c r="D2530" s="22" t="s">
        <v>118</v>
      </c>
      <c r="E2530" s="22">
        <v>16</v>
      </c>
      <c r="F2530" s="22" t="s">
        <v>6</v>
      </c>
      <c r="G2530" s="22" t="s">
        <v>108</v>
      </c>
    </row>
    <row r="2531" spans="3:7">
      <c r="C2531" s="137">
        <v>44698</v>
      </c>
      <c r="D2531" s="22" t="s">
        <v>118</v>
      </c>
      <c r="E2531" s="22">
        <v>475</v>
      </c>
      <c r="F2531" s="22" t="s">
        <v>110</v>
      </c>
      <c r="G2531" s="22" t="s">
        <v>115</v>
      </c>
    </row>
    <row r="2532" spans="3:7">
      <c r="C2532" s="137">
        <v>44737</v>
      </c>
      <c r="D2532" s="22" t="s">
        <v>119</v>
      </c>
      <c r="E2532" s="22">
        <v>15</v>
      </c>
      <c r="F2532" s="22" t="s">
        <v>112</v>
      </c>
      <c r="G2532" s="22" t="s">
        <v>113</v>
      </c>
    </row>
    <row r="2533" spans="3:7">
      <c r="C2533" s="137">
        <v>44792</v>
      </c>
      <c r="D2533" s="22" t="s">
        <v>117</v>
      </c>
      <c r="E2533" s="22">
        <v>350</v>
      </c>
      <c r="F2533" s="22" t="s">
        <v>6</v>
      </c>
      <c r="G2533" s="22" t="s">
        <v>113</v>
      </c>
    </row>
    <row r="2534" spans="3:7">
      <c r="C2534" s="137">
        <v>44019</v>
      </c>
      <c r="D2534" s="22" t="s">
        <v>119</v>
      </c>
      <c r="E2534" s="22">
        <v>9</v>
      </c>
      <c r="F2534" s="22" t="s">
        <v>114</v>
      </c>
      <c r="G2534" s="22" t="s">
        <v>106</v>
      </c>
    </row>
    <row r="2535" spans="3:7">
      <c r="C2535" s="137">
        <v>44592</v>
      </c>
      <c r="D2535" s="22" t="s">
        <v>118</v>
      </c>
      <c r="E2535" s="22">
        <v>12</v>
      </c>
      <c r="F2535" s="22" t="s">
        <v>114</v>
      </c>
      <c r="G2535" s="22" t="s">
        <v>115</v>
      </c>
    </row>
    <row r="2536" spans="3:7">
      <c r="C2536" s="137">
        <v>44787</v>
      </c>
      <c r="D2536" s="22" t="s">
        <v>119</v>
      </c>
      <c r="E2536" s="22">
        <v>475</v>
      </c>
      <c r="F2536" s="22" t="s">
        <v>114</v>
      </c>
      <c r="G2536" s="22" t="s">
        <v>105</v>
      </c>
    </row>
    <row r="2537" spans="3:7">
      <c r="C2537" s="137">
        <v>44853</v>
      </c>
      <c r="D2537" s="22" t="s">
        <v>118</v>
      </c>
      <c r="E2537" s="22">
        <v>375</v>
      </c>
      <c r="F2537" s="22" t="s">
        <v>114</v>
      </c>
      <c r="G2537" s="22" t="s">
        <v>113</v>
      </c>
    </row>
    <row r="2538" spans="3:7">
      <c r="C2538" s="137">
        <v>43834</v>
      </c>
      <c r="D2538" s="22" t="s">
        <v>119</v>
      </c>
      <c r="E2538" s="22">
        <v>48</v>
      </c>
      <c r="F2538" s="22" t="s">
        <v>114</v>
      </c>
      <c r="G2538" s="22" t="s">
        <v>108</v>
      </c>
    </row>
    <row r="2539" spans="3:7">
      <c r="C2539" s="137">
        <v>44186</v>
      </c>
      <c r="D2539" s="22" t="s">
        <v>107</v>
      </c>
      <c r="E2539" s="22">
        <v>225</v>
      </c>
      <c r="F2539" s="22" t="s">
        <v>9</v>
      </c>
      <c r="G2539" s="22" t="s">
        <v>105</v>
      </c>
    </row>
    <row r="2540" spans="3:7">
      <c r="C2540" s="137">
        <v>44531</v>
      </c>
      <c r="D2540" s="22" t="s">
        <v>107</v>
      </c>
      <c r="E2540" s="22">
        <v>14</v>
      </c>
      <c r="F2540" s="22" t="s">
        <v>9</v>
      </c>
      <c r="G2540" s="22" t="s">
        <v>106</v>
      </c>
    </row>
    <row r="2541" spans="3:7">
      <c r="C2541" s="137">
        <v>44404</v>
      </c>
      <c r="D2541" s="22" t="s">
        <v>117</v>
      </c>
      <c r="E2541" s="22">
        <v>2</v>
      </c>
      <c r="F2541" s="22" t="s">
        <v>6</v>
      </c>
      <c r="G2541" s="22" t="s">
        <v>111</v>
      </c>
    </row>
    <row r="2542" spans="3:7">
      <c r="C2542" s="137">
        <v>44399</v>
      </c>
      <c r="D2542" s="22" t="s">
        <v>117</v>
      </c>
      <c r="E2542" s="22">
        <v>575</v>
      </c>
      <c r="F2542" s="22" t="s">
        <v>112</v>
      </c>
      <c r="G2542" s="22" t="s">
        <v>111</v>
      </c>
    </row>
    <row r="2543" spans="3:7">
      <c r="C2543" s="137">
        <v>43927</v>
      </c>
      <c r="D2543" s="22" t="s">
        <v>116</v>
      </c>
      <c r="E2543" s="22">
        <v>2</v>
      </c>
      <c r="F2543" s="22" t="s">
        <v>6</v>
      </c>
      <c r="G2543" s="22" t="s">
        <v>109</v>
      </c>
    </row>
    <row r="2544" spans="3:7">
      <c r="C2544" s="137">
        <v>44431</v>
      </c>
      <c r="D2544" s="22" t="s">
        <v>117</v>
      </c>
      <c r="E2544" s="22">
        <v>250</v>
      </c>
      <c r="F2544" s="22" t="s">
        <v>110</v>
      </c>
      <c r="G2544" s="22" t="s">
        <v>105</v>
      </c>
    </row>
    <row r="2545" spans="3:7">
      <c r="C2545" s="137">
        <v>44727</v>
      </c>
      <c r="D2545" s="22" t="s">
        <v>117</v>
      </c>
      <c r="E2545" s="22">
        <v>75</v>
      </c>
      <c r="F2545" s="22" t="s">
        <v>9</v>
      </c>
      <c r="G2545" s="22" t="s">
        <v>109</v>
      </c>
    </row>
    <row r="2546" spans="3:7">
      <c r="C2546" s="137">
        <v>43896</v>
      </c>
      <c r="D2546" s="22" t="s">
        <v>116</v>
      </c>
      <c r="E2546" s="22">
        <v>44</v>
      </c>
      <c r="F2546" s="22" t="s">
        <v>9</v>
      </c>
      <c r="G2546" s="22" t="s">
        <v>109</v>
      </c>
    </row>
    <row r="2547" spans="3:7">
      <c r="C2547" s="137">
        <v>44509</v>
      </c>
      <c r="D2547" s="22" t="s">
        <v>107</v>
      </c>
      <c r="E2547" s="22">
        <v>37</v>
      </c>
      <c r="F2547" s="22" t="s">
        <v>110</v>
      </c>
      <c r="G2547" s="22" t="s">
        <v>111</v>
      </c>
    </row>
    <row r="2548" spans="3:7">
      <c r="C2548" s="137">
        <v>44427</v>
      </c>
      <c r="D2548" s="22" t="s">
        <v>119</v>
      </c>
      <c r="E2548" s="22">
        <v>1</v>
      </c>
      <c r="F2548" s="22" t="s">
        <v>110</v>
      </c>
      <c r="G2548" s="22" t="s">
        <v>115</v>
      </c>
    </row>
    <row r="2549" spans="3:7">
      <c r="C2549" s="137">
        <v>44427</v>
      </c>
      <c r="D2549" s="22" t="s">
        <v>119</v>
      </c>
      <c r="E2549" s="22">
        <v>400</v>
      </c>
      <c r="F2549" s="22" t="s">
        <v>6</v>
      </c>
      <c r="G2549" s="22" t="s">
        <v>106</v>
      </c>
    </row>
    <row r="2550" spans="3:7">
      <c r="C2550" s="137">
        <v>44011</v>
      </c>
      <c r="D2550" s="22" t="s">
        <v>107</v>
      </c>
      <c r="E2550" s="22">
        <v>200</v>
      </c>
      <c r="F2550" s="22" t="s">
        <v>9</v>
      </c>
      <c r="G2550" s="22" t="s">
        <v>105</v>
      </c>
    </row>
    <row r="2551" spans="3:7">
      <c r="C2551" s="137">
        <v>44186</v>
      </c>
      <c r="D2551" s="22" t="s">
        <v>118</v>
      </c>
      <c r="E2551" s="22">
        <v>41</v>
      </c>
      <c r="F2551" s="22" t="s">
        <v>9</v>
      </c>
      <c r="G2551" s="22" t="s">
        <v>105</v>
      </c>
    </row>
    <row r="2552" spans="3:7">
      <c r="C2552" s="137">
        <v>44534</v>
      </c>
      <c r="D2552" s="22" t="s">
        <v>107</v>
      </c>
      <c r="E2552" s="22">
        <v>6</v>
      </c>
      <c r="F2552" s="22" t="s">
        <v>9</v>
      </c>
      <c r="G2552" s="22" t="s">
        <v>115</v>
      </c>
    </row>
    <row r="2553" spans="3:7">
      <c r="C2553" s="137">
        <v>44870</v>
      </c>
      <c r="D2553" s="22" t="s">
        <v>119</v>
      </c>
      <c r="E2553" s="22">
        <v>225</v>
      </c>
      <c r="F2553" s="22" t="s">
        <v>110</v>
      </c>
      <c r="G2553" s="22" t="s">
        <v>105</v>
      </c>
    </row>
    <row r="2554" spans="3:7">
      <c r="C2554" s="137">
        <v>44422</v>
      </c>
      <c r="D2554" s="22" t="s">
        <v>117</v>
      </c>
      <c r="E2554" s="22">
        <v>175</v>
      </c>
      <c r="F2554" s="22" t="s">
        <v>114</v>
      </c>
      <c r="G2554" s="22" t="s">
        <v>106</v>
      </c>
    </row>
    <row r="2555" spans="3:7">
      <c r="C2555" s="137">
        <v>44317</v>
      </c>
      <c r="D2555" s="22" t="s">
        <v>119</v>
      </c>
      <c r="E2555" s="22">
        <v>20</v>
      </c>
      <c r="F2555" s="22" t="s">
        <v>9</v>
      </c>
      <c r="G2555" s="22" t="s">
        <v>109</v>
      </c>
    </row>
    <row r="2556" spans="3:7">
      <c r="C2556" s="137">
        <v>43949</v>
      </c>
      <c r="D2556" s="22" t="s">
        <v>117</v>
      </c>
      <c r="E2556" s="22">
        <v>25</v>
      </c>
      <c r="F2556" s="22" t="s">
        <v>6</v>
      </c>
      <c r="G2556" s="22" t="s">
        <v>115</v>
      </c>
    </row>
    <row r="2557" spans="3:7">
      <c r="C2557" s="137">
        <v>43924</v>
      </c>
      <c r="D2557" s="22" t="s">
        <v>117</v>
      </c>
      <c r="E2557" s="22">
        <v>475</v>
      </c>
      <c r="F2557" s="22" t="s">
        <v>112</v>
      </c>
      <c r="G2557" s="22" t="s">
        <v>113</v>
      </c>
    </row>
    <row r="2558" spans="3:7">
      <c r="C2558" s="137">
        <v>44818</v>
      </c>
      <c r="D2558" s="22" t="s">
        <v>117</v>
      </c>
      <c r="E2558" s="22">
        <v>37</v>
      </c>
      <c r="F2558" s="22" t="s">
        <v>112</v>
      </c>
      <c r="G2558" s="22" t="s">
        <v>105</v>
      </c>
    </row>
    <row r="2559" spans="3:7">
      <c r="C2559" s="137">
        <v>44817</v>
      </c>
      <c r="D2559" s="22" t="s">
        <v>116</v>
      </c>
      <c r="E2559" s="22">
        <v>6</v>
      </c>
      <c r="F2559" s="22" t="s">
        <v>112</v>
      </c>
      <c r="G2559" s="22" t="s">
        <v>113</v>
      </c>
    </row>
    <row r="2560" spans="3:7">
      <c r="C2560" s="137">
        <v>44272</v>
      </c>
      <c r="D2560" s="22" t="s">
        <v>117</v>
      </c>
      <c r="E2560" s="22">
        <v>7</v>
      </c>
      <c r="F2560" s="22" t="s">
        <v>110</v>
      </c>
      <c r="G2560" s="22" t="s">
        <v>113</v>
      </c>
    </row>
    <row r="2561" spans="3:7">
      <c r="C2561" s="137">
        <v>44753</v>
      </c>
      <c r="D2561" s="22" t="s">
        <v>119</v>
      </c>
      <c r="E2561" s="22">
        <v>5</v>
      </c>
      <c r="F2561" s="22" t="s">
        <v>114</v>
      </c>
      <c r="G2561" s="22" t="s">
        <v>106</v>
      </c>
    </row>
    <row r="2562" spans="3:7">
      <c r="C2562" s="137">
        <v>44146</v>
      </c>
      <c r="D2562" s="22" t="s">
        <v>117</v>
      </c>
      <c r="E2562" s="22">
        <v>37</v>
      </c>
      <c r="F2562" s="22" t="s">
        <v>110</v>
      </c>
      <c r="G2562" s="22" t="s">
        <v>106</v>
      </c>
    </row>
    <row r="2563" spans="3:7">
      <c r="C2563" s="137">
        <v>44275</v>
      </c>
      <c r="D2563" s="22" t="s">
        <v>117</v>
      </c>
      <c r="E2563" s="22">
        <v>17</v>
      </c>
      <c r="F2563" s="22" t="s">
        <v>110</v>
      </c>
      <c r="G2563" s="22" t="s">
        <v>109</v>
      </c>
    </row>
    <row r="2564" spans="3:7">
      <c r="C2564" s="137">
        <v>44607</v>
      </c>
      <c r="D2564" s="22" t="s">
        <v>117</v>
      </c>
      <c r="E2564" s="22">
        <v>31</v>
      </c>
      <c r="F2564" s="22" t="s">
        <v>110</v>
      </c>
      <c r="G2564" s="22" t="s">
        <v>111</v>
      </c>
    </row>
    <row r="2565" spans="3:7">
      <c r="C2565" s="137">
        <v>44591</v>
      </c>
      <c r="D2565" s="22" t="s">
        <v>118</v>
      </c>
      <c r="E2565" s="22">
        <v>500</v>
      </c>
      <c r="F2565" s="22" t="s">
        <v>112</v>
      </c>
      <c r="G2565" s="22" t="s">
        <v>106</v>
      </c>
    </row>
    <row r="2566" spans="3:7">
      <c r="C2566" s="137">
        <v>44497</v>
      </c>
      <c r="D2566" s="22" t="s">
        <v>119</v>
      </c>
      <c r="E2566" s="22">
        <v>1</v>
      </c>
      <c r="F2566" s="22" t="s">
        <v>110</v>
      </c>
      <c r="G2566" s="22" t="s">
        <v>109</v>
      </c>
    </row>
    <row r="2567" spans="3:7">
      <c r="C2567" s="137">
        <v>44671</v>
      </c>
      <c r="D2567" s="22" t="s">
        <v>107</v>
      </c>
      <c r="E2567" s="22">
        <v>7</v>
      </c>
      <c r="F2567" s="22" t="s">
        <v>9</v>
      </c>
      <c r="G2567" s="22" t="s">
        <v>111</v>
      </c>
    </row>
    <row r="2568" spans="3:7">
      <c r="C2568" s="137">
        <v>44581</v>
      </c>
      <c r="D2568" s="22" t="s">
        <v>116</v>
      </c>
      <c r="E2568" s="22">
        <v>6</v>
      </c>
      <c r="F2568" s="22" t="s">
        <v>9</v>
      </c>
      <c r="G2568" s="22" t="s">
        <v>108</v>
      </c>
    </row>
    <row r="2569" spans="3:7">
      <c r="C2569" s="137">
        <v>44902</v>
      </c>
      <c r="D2569" s="22" t="s">
        <v>107</v>
      </c>
      <c r="E2569" s="22">
        <v>41</v>
      </c>
      <c r="F2569" s="22" t="s">
        <v>110</v>
      </c>
      <c r="G2569" s="22" t="s">
        <v>106</v>
      </c>
    </row>
    <row r="2570" spans="3:7">
      <c r="C2570" s="137">
        <v>44201</v>
      </c>
      <c r="D2570" s="22" t="s">
        <v>107</v>
      </c>
      <c r="E2570" s="22">
        <v>375</v>
      </c>
      <c r="F2570" s="22" t="s">
        <v>9</v>
      </c>
      <c r="G2570" s="22" t="s">
        <v>109</v>
      </c>
    </row>
    <row r="2571" spans="3:7">
      <c r="C2571" s="137">
        <v>43898</v>
      </c>
      <c r="D2571" s="22" t="s">
        <v>117</v>
      </c>
      <c r="E2571" s="22">
        <v>44</v>
      </c>
      <c r="F2571" s="22" t="s">
        <v>110</v>
      </c>
      <c r="G2571" s="22" t="s">
        <v>108</v>
      </c>
    </row>
    <row r="2572" spans="3:7">
      <c r="C2572" s="137">
        <v>44444</v>
      </c>
      <c r="D2572" s="22" t="s">
        <v>117</v>
      </c>
      <c r="E2572" s="22">
        <v>27</v>
      </c>
      <c r="F2572" s="22" t="s">
        <v>112</v>
      </c>
      <c r="G2572" s="22" t="s">
        <v>108</v>
      </c>
    </row>
    <row r="2573" spans="3:7">
      <c r="C2573" s="137">
        <v>44601</v>
      </c>
      <c r="D2573" s="22" t="s">
        <v>117</v>
      </c>
      <c r="E2573" s="22">
        <v>32</v>
      </c>
      <c r="F2573" s="22" t="s">
        <v>6</v>
      </c>
      <c r="G2573" s="22" t="s">
        <v>109</v>
      </c>
    </row>
    <row r="2574" spans="3:7">
      <c r="C2574" s="137">
        <v>43873</v>
      </c>
      <c r="D2574" s="22" t="s">
        <v>117</v>
      </c>
      <c r="E2574" s="22">
        <v>50</v>
      </c>
      <c r="F2574" s="22" t="s">
        <v>6</v>
      </c>
      <c r="G2574" s="22" t="s">
        <v>115</v>
      </c>
    </row>
    <row r="2575" spans="3:7">
      <c r="C2575" s="137">
        <v>43989</v>
      </c>
      <c r="D2575" s="22" t="s">
        <v>119</v>
      </c>
      <c r="E2575" s="22">
        <v>350</v>
      </c>
      <c r="F2575" s="22" t="s">
        <v>110</v>
      </c>
      <c r="G2575" s="22" t="s">
        <v>113</v>
      </c>
    </row>
    <row r="2576" spans="3:7">
      <c r="C2576" s="137">
        <v>44821</v>
      </c>
      <c r="D2576" s="22" t="s">
        <v>117</v>
      </c>
      <c r="E2576" s="22">
        <v>600</v>
      </c>
      <c r="F2576" s="22" t="s">
        <v>114</v>
      </c>
      <c r="G2576" s="22" t="s">
        <v>111</v>
      </c>
    </row>
    <row r="2577" spans="3:7">
      <c r="C2577" s="137">
        <v>44422</v>
      </c>
      <c r="D2577" s="22" t="s">
        <v>119</v>
      </c>
      <c r="E2577" s="22">
        <v>175</v>
      </c>
      <c r="F2577" s="22" t="s">
        <v>9</v>
      </c>
      <c r="G2577" s="22" t="s">
        <v>108</v>
      </c>
    </row>
    <row r="2578" spans="3:7">
      <c r="C2578" s="137">
        <v>44357</v>
      </c>
      <c r="D2578" s="22" t="s">
        <v>107</v>
      </c>
      <c r="E2578" s="22">
        <v>250</v>
      </c>
      <c r="F2578" s="22" t="s">
        <v>9</v>
      </c>
      <c r="G2578" s="22" t="s">
        <v>115</v>
      </c>
    </row>
    <row r="2579" spans="3:7">
      <c r="C2579" s="137">
        <v>43990</v>
      </c>
      <c r="D2579" s="22" t="s">
        <v>117</v>
      </c>
      <c r="E2579" s="22">
        <v>8</v>
      </c>
      <c r="F2579" s="22" t="s">
        <v>114</v>
      </c>
      <c r="G2579" s="22" t="s">
        <v>113</v>
      </c>
    </row>
    <row r="2580" spans="3:7">
      <c r="C2580" s="137">
        <v>44512</v>
      </c>
      <c r="D2580" s="22" t="s">
        <v>118</v>
      </c>
      <c r="E2580" s="22">
        <v>31</v>
      </c>
      <c r="F2580" s="22" t="s">
        <v>6</v>
      </c>
      <c r="G2580" s="22" t="s">
        <v>115</v>
      </c>
    </row>
    <row r="2581" spans="3:7">
      <c r="C2581" s="137">
        <v>44490</v>
      </c>
      <c r="D2581" s="22" t="s">
        <v>117</v>
      </c>
      <c r="E2581" s="22">
        <v>300</v>
      </c>
      <c r="F2581" s="22" t="s">
        <v>9</v>
      </c>
      <c r="G2581" s="22" t="s">
        <v>108</v>
      </c>
    </row>
    <row r="2582" spans="3:7">
      <c r="C2582" s="137">
        <v>44522</v>
      </c>
      <c r="D2582" s="22" t="s">
        <v>117</v>
      </c>
      <c r="E2582" s="22">
        <v>275</v>
      </c>
      <c r="F2582" s="22" t="s">
        <v>114</v>
      </c>
      <c r="G2582" s="22" t="s">
        <v>115</v>
      </c>
    </row>
    <row r="2583" spans="3:7">
      <c r="C2583" s="137">
        <v>44470</v>
      </c>
      <c r="D2583" s="22" t="s">
        <v>117</v>
      </c>
      <c r="E2583" s="22">
        <v>5</v>
      </c>
      <c r="F2583" s="22" t="s">
        <v>112</v>
      </c>
      <c r="G2583" s="22" t="s">
        <v>108</v>
      </c>
    </row>
    <row r="2584" spans="3:7">
      <c r="C2584" s="137">
        <v>43937</v>
      </c>
      <c r="D2584" s="22" t="s">
        <v>107</v>
      </c>
      <c r="E2584" s="22">
        <v>150</v>
      </c>
      <c r="F2584" s="22" t="s">
        <v>9</v>
      </c>
      <c r="G2584" s="22" t="s">
        <v>113</v>
      </c>
    </row>
    <row r="2585" spans="3:7">
      <c r="C2585" s="137">
        <v>44571</v>
      </c>
      <c r="D2585" s="22" t="s">
        <v>107</v>
      </c>
      <c r="E2585" s="22">
        <v>9</v>
      </c>
      <c r="F2585" s="22" t="s">
        <v>114</v>
      </c>
      <c r="G2585" s="22" t="s">
        <v>115</v>
      </c>
    </row>
    <row r="2586" spans="3:7">
      <c r="C2586" s="137">
        <v>43882</v>
      </c>
      <c r="D2586" s="22" t="s">
        <v>117</v>
      </c>
      <c r="E2586" s="22">
        <v>5</v>
      </c>
      <c r="F2586" s="22" t="s">
        <v>6</v>
      </c>
      <c r="G2586" s="22" t="s">
        <v>111</v>
      </c>
    </row>
    <row r="2587" spans="3:7">
      <c r="C2587" s="137">
        <v>43852</v>
      </c>
      <c r="D2587" s="22" t="s">
        <v>116</v>
      </c>
      <c r="E2587" s="22">
        <v>500</v>
      </c>
      <c r="F2587" s="22" t="s">
        <v>9</v>
      </c>
      <c r="G2587" s="22" t="s">
        <v>111</v>
      </c>
    </row>
    <row r="2588" spans="3:7">
      <c r="C2588" s="137">
        <v>43884</v>
      </c>
      <c r="D2588" s="22" t="s">
        <v>107</v>
      </c>
      <c r="E2588" s="22">
        <v>2</v>
      </c>
      <c r="F2588" s="22" t="s">
        <v>9</v>
      </c>
      <c r="G2588" s="22" t="s">
        <v>111</v>
      </c>
    </row>
    <row r="2589" spans="3:7">
      <c r="C2589" s="137">
        <v>44651</v>
      </c>
      <c r="D2589" s="22" t="s">
        <v>119</v>
      </c>
      <c r="E2589" s="22">
        <v>225</v>
      </c>
      <c r="F2589" s="22" t="s">
        <v>112</v>
      </c>
      <c r="G2589" s="22" t="s">
        <v>108</v>
      </c>
    </row>
    <row r="2590" spans="3:7">
      <c r="C2590" s="137">
        <v>44778</v>
      </c>
      <c r="D2590" s="22" t="s">
        <v>107</v>
      </c>
      <c r="E2590" s="22">
        <v>2</v>
      </c>
      <c r="F2590" s="22" t="s">
        <v>9</v>
      </c>
      <c r="G2590" s="22" t="s">
        <v>105</v>
      </c>
    </row>
    <row r="2591" spans="3:7">
      <c r="C2591" s="137">
        <v>44875</v>
      </c>
      <c r="D2591" s="22" t="s">
        <v>119</v>
      </c>
      <c r="E2591" s="22">
        <v>300</v>
      </c>
      <c r="F2591" s="22" t="s">
        <v>114</v>
      </c>
      <c r="G2591" s="22" t="s">
        <v>113</v>
      </c>
    </row>
    <row r="2592" spans="3:7">
      <c r="C2592" s="137">
        <v>44488</v>
      </c>
      <c r="D2592" s="22" t="s">
        <v>117</v>
      </c>
      <c r="E2592" s="22">
        <v>47</v>
      </c>
      <c r="F2592" s="22" t="s">
        <v>114</v>
      </c>
      <c r="G2592" s="22" t="s">
        <v>108</v>
      </c>
    </row>
    <row r="2593" spans="3:7">
      <c r="C2593" s="137">
        <v>43887</v>
      </c>
      <c r="D2593" s="22" t="s">
        <v>118</v>
      </c>
      <c r="E2593" s="22">
        <v>5</v>
      </c>
      <c r="F2593" s="22" t="s">
        <v>112</v>
      </c>
      <c r="G2593" s="22" t="s">
        <v>106</v>
      </c>
    </row>
    <row r="2594" spans="3:7">
      <c r="C2594" s="137">
        <v>44749</v>
      </c>
      <c r="D2594" s="22" t="s">
        <v>117</v>
      </c>
      <c r="E2594" s="22">
        <v>100</v>
      </c>
      <c r="F2594" s="22" t="s">
        <v>6</v>
      </c>
      <c r="G2594" s="22" t="s">
        <v>115</v>
      </c>
    </row>
    <row r="2595" spans="3:7">
      <c r="C2595" s="137">
        <v>44066</v>
      </c>
      <c r="D2595" s="22" t="s">
        <v>117</v>
      </c>
      <c r="E2595" s="22">
        <v>2</v>
      </c>
      <c r="F2595" s="22" t="s">
        <v>112</v>
      </c>
      <c r="G2595" s="22" t="s">
        <v>115</v>
      </c>
    </row>
    <row r="2596" spans="3:7">
      <c r="C2596" s="137">
        <v>44321</v>
      </c>
      <c r="D2596" s="22" t="s">
        <v>117</v>
      </c>
      <c r="E2596" s="22">
        <v>375</v>
      </c>
      <c r="F2596" s="22" t="s">
        <v>110</v>
      </c>
      <c r="G2596" s="22" t="s">
        <v>115</v>
      </c>
    </row>
    <row r="2597" spans="3:7">
      <c r="C2597" s="137">
        <v>44316</v>
      </c>
      <c r="D2597" s="22" t="s">
        <v>107</v>
      </c>
      <c r="E2597" s="22">
        <v>150</v>
      </c>
      <c r="F2597" s="22" t="s">
        <v>9</v>
      </c>
      <c r="G2597" s="22" t="s">
        <v>105</v>
      </c>
    </row>
    <row r="2598" spans="3:7">
      <c r="C2598" s="137">
        <v>44342</v>
      </c>
      <c r="D2598" s="22" t="s">
        <v>119</v>
      </c>
      <c r="E2598" s="22">
        <v>19</v>
      </c>
      <c r="F2598" s="22" t="s">
        <v>114</v>
      </c>
      <c r="G2598" s="22" t="s">
        <v>115</v>
      </c>
    </row>
    <row r="2599" spans="3:7">
      <c r="C2599" s="137">
        <v>44037</v>
      </c>
      <c r="D2599" s="22" t="s">
        <v>107</v>
      </c>
      <c r="E2599" s="22">
        <v>3</v>
      </c>
      <c r="F2599" s="22" t="s">
        <v>112</v>
      </c>
      <c r="G2599" s="22" t="s">
        <v>113</v>
      </c>
    </row>
    <row r="2600" spans="3:7">
      <c r="C2600" s="137">
        <v>44225</v>
      </c>
      <c r="D2600" s="22" t="s">
        <v>116</v>
      </c>
      <c r="E2600" s="22">
        <v>9</v>
      </c>
      <c r="F2600" s="22" t="s">
        <v>110</v>
      </c>
      <c r="G2600" s="22" t="s">
        <v>111</v>
      </c>
    </row>
    <row r="2601" spans="3:7">
      <c r="C2601" s="137">
        <v>44614</v>
      </c>
      <c r="D2601" s="22" t="s">
        <v>119</v>
      </c>
      <c r="E2601" s="22">
        <v>500</v>
      </c>
      <c r="F2601" s="22" t="s">
        <v>114</v>
      </c>
      <c r="G2601" s="22" t="s">
        <v>115</v>
      </c>
    </row>
    <row r="2602" spans="3:7">
      <c r="C2602" s="137">
        <v>44727</v>
      </c>
      <c r="D2602" s="22" t="s">
        <v>117</v>
      </c>
      <c r="E2602" s="22">
        <v>525</v>
      </c>
      <c r="F2602" s="22" t="s">
        <v>6</v>
      </c>
      <c r="G2602" s="22" t="s">
        <v>109</v>
      </c>
    </row>
    <row r="2603" spans="3:7">
      <c r="C2603" s="137">
        <v>43972</v>
      </c>
      <c r="D2603" s="22" t="s">
        <v>119</v>
      </c>
      <c r="E2603" s="22">
        <v>4</v>
      </c>
      <c r="F2603" s="22" t="s">
        <v>114</v>
      </c>
      <c r="G2603" s="22" t="s">
        <v>109</v>
      </c>
    </row>
    <row r="2604" spans="3:7">
      <c r="C2604" s="137">
        <v>43921</v>
      </c>
      <c r="D2604" s="22" t="s">
        <v>116</v>
      </c>
      <c r="E2604" s="22">
        <v>450</v>
      </c>
      <c r="F2604" s="22" t="s">
        <v>110</v>
      </c>
      <c r="G2604" s="22" t="s">
        <v>115</v>
      </c>
    </row>
    <row r="2605" spans="3:7">
      <c r="C2605" s="137">
        <v>44291</v>
      </c>
      <c r="D2605" s="22" t="s">
        <v>117</v>
      </c>
      <c r="E2605" s="22">
        <v>75</v>
      </c>
      <c r="F2605" s="22" t="s">
        <v>110</v>
      </c>
      <c r="G2605" s="22" t="s">
        <v>111</v>
      </c>
    </row>
    <row r="2606" spans="3:7">
      <c r="C2606" s="137">
        <v>44663</v>
      </c>
      <c r="D2606" s="22" t="s">
        <v>119</v>
      </c>
      <c r="E2606" s="22">
        <v>8</v>
      </c>
      <c r="F2606" s="22" t="s">
        <v>112</v>
      </c>
      <c r="G2606" s="22" t="s">
        <v>113</v>
      </c>
    </row>
    <row r="2607" spans="3:7">
      <c r="C2607" s="137">
        <v>44267</v>
      </c>
      <c r="D2607" s="22" t="s">
        <v>117</v>
      </c>
      <c r="E2607" s="22">
        <v>5</v>
      </c>
      <c r="F2607" s="22" t="s">
        <v>110</v>
      </c>
      <c r="G2607" s="22" t="s">
        <v>115</v>
      </c>
    </row>
    <row r="2608" spans="3:7">
      <c r="C2608" s="137">
        <v>44044</v>
      </c>
      <c r="D2608" s="22" t="s">
        <v>116</v>
      </c>
      <c r="E2608" s="22">
        <v>200</v>
      </c>
      <c r="F2608" s="22" t="s">
        <v>110</v>
      </c>
      <c r="G2608" s="22" t="s">
        <v>115</v>
      </c>
    </row>
    <row r="2609" spans="3:7">
      <c r="C2609" s="137">
        <v>44696</v>
      </c>
      <c r="D2609" s="22" t="s">
        <v>117</v>
      </c>
      <c r="E2609" s="22">
        <v>17</v>
      </c>
      <c r="F2609" s="22" t="s">
        <v>6</v>
      </c>
      <c r="G2609" s="22" t="s">
        <v>106</v>
      </c>
    </row>
    <row r="2610" spans="3:7">
      <c r="C2610" s="137">
        <v>44564</v>
      </c>
      <c r="D2610" s="22" t="s">
        <v>118</v>
      </c>
      <c r="E2610" s="22">
        <v>35</v>
      </c>
      <c r="F2610" s="22" t="s">
        <v>6</v>
      </c>
      <c r="G2610" s="22" t="s">
        <v>106</v>
      </c>
    </row>
    <row r="2611" spans="3:7">
      <c r="C2611" s="137">
        <v>44645</v>
      </c>
      <c r="D2611" s="22" t="s">
        <v>117</v>
      </c>
      <c r="E2611" s="22">
        <v>46</v>
      </c>
      <c r="F2611" s="22" t="s">
        <v>114</v>
      </c>
      <c r="G2611" s="22" t="s">
        <v>105</v>
      </c>
    </row>
    <row r="2612" spans="3:7">
      <c r="C2612" s="137">
        <v>44285</v>
      </c>
      <c r="D2612" s="22" t="s">
        <v>118</v>
      </c>
      <c r="E2612" s="22">
        <v>3</v>
      </c>
      <c r="F2612" s="22" t="s">
        <v>6</v>
      </c>
      <c r="G2612" s="22" t="s">
        <v>105</v>
      </c>
    </row>
    <row r="2613" spans="3:7">
      <c r="C2613" s="137">
        <v>44023</v>
      </c>
      <c r="D2613" s="22" t="s">
        <v>116</v>
      </c>
      <c r="E2613" s="22">
        <v>1</v>
      </c>
      <c r="F2613" s="22" t="s">
        <v>6</v>
      </c>
      <c r="G2613" s="22" t="s">
        <v>105</v>
      </c>
    </row>
    <row r="2614" spans="3:7">
      <c r="C2614" s="137">
        <v>44780</v>
      </c>
      <c r="D2614" s="22" t="s">
        <v>117</v>
      </c>
      <c r="E2614" s="22">
        <v>30</v>
      </c>
      <c r="F2614" s="22" t="s">
        <v>112</v>
      </c>
      <c r="G2614" s="22" t="s">
        <v>115</v>
      </c>
    </row>
    <row r="2615" spans="3:7">
      <c r="C2615" s="137">
        <v>44403</v>
      </c>
      <c r="D2615" s="22" t="s">
        <v>117</v>
      </c>
      <c r="E2615" s="22">
        <v>5</v>
      </c>
      <c r="F2615" s="22" t="s">
        <v>9</v>
      </c>
      <c r="G2615" s="22" t="s">
        <v>105</v>
      </c>
    </row>
    <row r="2616" spans="3:7">
      <c r="C2616" s="137">
        <v>44041</v>
      </c>
      <c r="D2616" s="22" t="s">
        <v>119</v>
      </c>
      <c r="E2616" s="22">
        <v>3</v>
      </c>
      <c r="F2616" s="22" t="s">
        <v>6</v>
      </c>
      <c r="G2616" s="22" t="s">
        <v>111</v>
      </c>
    </row>
    <row r="2617" spans="3:7">
      <c r="C2617" s="137">
        <v>44197</v>
      </c>
      <c r="D2617" s="22" t="s">
        <v>119</v>
      </c>
      <c r="E2617" s="22">
        <v>24</v>
      </c>
      <c r="F2617" s="22" t="s">
        <v>112</v>
      </c>
      <c r="G2617" s="22" t="s">
        <v>106</v>
      </c>
    </row>
    <row r="2618" spans="3:7">
      <c r="C2618" s="137">
        <v>44011</v>
      </c>
      <c r="D2618" s="22" t="s">
        <v>117</v>
      </c>
      <c r="E2618" s="22">
        <v>2</v>
      </c>
      <c r="F2618" s="22" t="s">
        <v>114</v>
      </c>
      <c r="G2618" s="22" t="s">
        <v>106</v>
      </c>
    </row>
    <row r="2619" spans="3:7">
      <c r="C2619" s="137">
        <v>43902</v>
      </c>
      <c r="D2619" s="22" t="s">
        <v>116</v>
      </c>
      <c r="E2619" s="22">
        <v>5</v>
      </c>
      <c r="F2619" s="22" t="s">
        <v>9</v>
      </c>
      <c r="G2619" s="22" t="s">
        <v>105</v>
      </c>
    </row>
    <row r="2620" spans="3:7">
      <c r="C2620" s="137">
        <v>43881</v>
      </c>
      <c r="D2620" s="22" t="s">
        <v>118</v>
      </c>
      <c r="E2620" s="22">
        <v>475</v>
      </c>
      <c r="F2620" s="22" t="s">
        <v>114</v>
      </c>
      <c r="G2620" s="22" t="s">
        <v>113</v>
      </c>
    </row>
    <row r="2621" spans="3:7">
      <c r="C2621" s="137">
        <v>44352</v>
      </c>
      <c r="D2621" s="22" t="s">
        <v>119</v>
      </c>
      <c r="E2621" s="22">
        <v>43</v>
      </c>
      <c r="F2621" s="22" t="s">
        <v>114</v>
      </c>
      <c r="G2621" s="22" t="s">
        <v>113</v>
      </c>
    </row>
    <row r="2622" spans="3:7">
      <c r="C2622" s="137">
        <v>44689</v>
      </c>
      <c r="D2622" s="22" t="s">
        <v>117</v>
      </c>
      <c r="E2622" s="22">
        <v>44</v>
      </c>
      <c r="F2622" s="22" t="s">
        <v>6</v>
      </c>
      <c r="G2622" s="22" t="s">
        <v>115</v>
      </c>
    </row>
    <row r="2623" spans="3:7">
      <c r="C2623" s="137">
        <v>44508</v>
      </c>
      <c r="D2623" s="22" t="s">
        <v>119</v>
      </c>
      <c r="E2623" s="22">
        <v>1</v>
      </c>
      <c r="F2623" s="22" t="s">
        <v>114</v>
      </c>
      <c r="G2623" s="22" t="s">
        <v>111</v>
      </c>
    </row>
    <row r="2624" spans="3:7">
      <c r="C2624" s="137">
        <v>44258</v>
      </c>
      <c r="D2624" s="22" t="s">
        <v>117</v>
      </c>
      <c r="E2624" s="22">
        <v>28</v>
      </c>
      <c r="F2624" s="22" t="s">
        <v>6</v>
      </c>
      <c r="G2624" s="22" t="s">
        <v>108</v>
      </c>
    </row>
    <row r="2625" spans="3:7">
      <c r="C2625" s="137">
        <v>44694</v>
      </c>
      <c r="D2625" s="22" t="s">
        <v>117</v>
      </c>
      <c r="E2625" s="22">
        <v>30</v>
      </c>
      <c r="F2625" s="22" t="s">
        <v>114</v>
      </c>
      <c r="G2625" s="22" t="s">
        <v>106</v>
      </c>
    </row>
    <row r="2626" spans="3:7">
      <c r="C2626" s="137">
        <v>43981</v>
      </c>
      <c r="D2626" s="22" t="s">
        <v>119</v>
      </c>
      <c r="E2626" s="22">
        <v>5</v>
      </c>
      <c r="F2626" s="22" t="s">
        <v>112</v>
      </c>
      <c r="G2626" s="22" t="s">
        <v>109</v>
      </c>
    </row>
    <row r="2627" spans="3:7">
      <c r="C2627" s="137">
        <v>44742</v>
      </c>
      <c r="D2627" s="22" t="s">
        <v>118</v>
      </c>
      <c r="E2627" s="22">
        <v>11</v>
      </c>
      <c r="F2627" s="22" t="s">
        <v>9</v>
      </c>
      <c r="G2627" s="22" t="s">
        <v>115</v>
      </c>
    </row>
    <row r="2628" spans="3:7">
      <c r="C2628" s="137">
        <v>44043</v>
      </c>
      <c r="D2628" s="22" t="s">
        <v>107</v>
      </c>
      <c r="E2628" s="22">
        <v>7</v>
      </c>
      <c r="F2628" s="22" t="s">
        <v>114</v>
      </c>
      <c r="G2628" s="22" t="s">
        <v>109</v>
      </c>
    </row>
    <row r="2629" spans="3:7">
      <c r="C2629" s="137">
        <v>44853</v>
      </c>
      <c r="D2629" s="22" t="s">
        <v>118</v>
      </c>
      <c r="E2629" s="22">
        <v>200</v>
      </c>
      <c r="F2629" s="22" t="s">
        <v>114</v>
      </c>
      <c r="G2629" s="22" t="s">
        <v>108</v>
      </c>
    </row>
    <row r="2630" spans="3:7">
      <c r="C2630" s="137">
        <v>43877</v>
      </c>
      <c r="D2630" s="22" t="s">
        <v>117</v>
      </c>
      <c r="E2630" s="22">
        <v>9</v>
      </c>
      <c r="F2630" s="22" t="s">
        <v>114</v>
      </c>
      <c r="G2630" s="22" t="s">
        <v>111</v>
      </c>
    </row>
    <row r="2631" spans="3:7">
      <c r="C2631" s="137">
        <v>43942</v>
      </c>
      <c r="D2631" s="22" t="s">
        <v>118</v>
      </c>
      <c r="E2631" s="22">
        <v>3</v>
      </c>
      <c r="F2631" s="22" t="s">
        <v>6</v>
      </c>
      <c r="G2631" s="22" t="s">
        <v>105</v>
      </c>
    </row>
    <row r="2632" spans="3:7">
      <c r="C2632" s="137">
        <v>44918</v>
      </c>
      <c r="D2632" s="22" t="s">
        <v>117</v>
      </c>
      <c r="E2632" s="22">
        <v>41</v>
      </c>
      <c r="F2632" s="22" t="s">
        <v>114</v>
      </c>
      <c r="G2632" s="22" t="s">
        <v>108</v>
      </c>
    </row>
    <row r="2633" spans="3:7">
      <c r="C2633" s="137">
        <v>43840</v>
      </c>
      <c r="D2633" s="22" t="s">
        <v>107</v>
      </c>
      <c r="E2633" s="22">
        <v>7</v>
      </c>
      <c r="F2633" s="22" t="s">
        <v>110</v>
      </c>
      <c r="G2633" s="22" t="s">
        <v>113</v>
      </c>
    </row>
    <row r="2634" spans="3:7">
      <c r="C2634" s="137">
        <v>44017</v>
      </c>
      <c r="D2634" s="22" t="s">
        <v>116</v>
      </c>
      <c r="E2634" s="22">
        <v>1</v>
      </c>
      <c r="F2634" s="22" t="s">
        <v>114</v>
      </c>
      <c r="G2634" s="22" t="s">
        <v>109</v>
      </c>
    </row>
    <row r="2635" spans="3:7">
      <c r="C2635" s="137">
        <v>44567</v>
      </c>
      <c r="D2635" s="22" t="s">
        <v>119</v>
      </c>
      <c r="E2635" s="22">
        <v>175</v>
      </c>
      <c r="F2635" s="22" t="s">
        <v>114</v>
      </c>
      <c r="G2635" s="22" t="s">
        <v>109</v>
      </c>
    </row>
    <row r="2636" spans="3:7">
      <c r="C2636" s="137">
        <v>44177</v>
      </c>
      <c r="D2636" s="22" t="s">
        <v>117</v>
      </c>
      <c r="E2636" s="22">
        <v>39</v>
      </c>
      <c r="F2636" s="22" t="s">
        <v>112</v>
      </c>
      <c r="G2636" s="22" t="s">
        <v>111</v>
      </c>
    </row>
    <row r="2637" spans="3:7">
      <c r="C2637" s="137">
        <v>44082</v>
      </c>
      <c r="D2637" s="22" t="s">
        <v>116</v>
      </c>
      <c r="E2637" s="22">
        <v>7</v>
      </c>
      <c r="F2637" s="22" t="s">
        <v>114</v>
      </c>
      <c r="G2637" s="22" t="s">
        <v>115</v>
      </c>
    </row>
    <row r="2638" spans="3:7">
      <c r="C2638" s="137">
        <v>43958</v>
      </c>
      <c r="D2638" s="22" t="s">
        <v>119</v>
      </c>
      <c r="E2638" s="22">
        <v>10</v>
      </c>
      <c r="F2638" s="22" t="s">
        <v>110</v>
      </c>
      <c r="G2638" s="22" t="s">
        <v>108</v>
      </c>
    </row>
    <row r="2639" spans="3:7">
      <c r="C2639" s="137">
        <v>44287</v>
      </c>
      <c r="D2639" s="22" t="s">
        <v>118</v>
      </c>
      <c r="E2639" s="22">
        <v>15</v>
      </c>
      <c r="F2639" s="22" t="s">
        <v>110</v>
      </c>
      <c r="G2639" s="22" t="s">
        <v>108</v>
      </c>
    </row>
    <row r="2640" spans="3:7">
      <c r="C2640" s="137">
        <v>44837</v>
      </c>
      <c r="D2640" s="22" t="s">
        <v>117</v>
      </c>
      <c r="E2640" s="22">
        <v>575</v>
      </c>
      <c r="F2640" s="22" t="s">
        <v>114</v>
      </c>
      <c r="G2640" s="22" t="s">
        <v>106</v>
      </c>
    </row>
    <row r="2641" spans="3:7">
      <c r="C2641" s="137">
        <v>44345</v>
      </c>
      <c r="D2641" s="22" t="s">
        <v>107</v>
      </c>
      <c r="E2641" s="22">
        <v>23</v>
      </c>
      <c r="F2641" s="22" t="s">
        <v>9</v>
      </c>
      <c r="G2641" s="22" t="s">
        <v>108</v>
      </c>
    </row>
    <row r="2642" spans="3:7">
      <c r="C2642" s="137">
        <v>44239</v>
      </c>
      <c r="D2642" s="22" t="s">
        <v>116</v>
      </c>
      <c r="E2642" s="22">
        <v>175</v>
      </c>
      <c r="F2642" s="22" t="s">
        <v>112</v>
      </c>
      <c r="G2642" s="22" t="s">
        <v>111</v>
      </c>
    </row>
    <row r="2643" spans="3:7">
      <c r="C2643" s="137">
        <v>44861</v>
      </c>
      <c r="D2643" s="22" t="s">
        <v>119</v>
      </c>
      <c r="E2643" s="22">
        <v>1</v>
      </c>
      <c r="F2643" s="22" t="s">
        <v>6</v>
      </c>
      <c r="G2643" s="22" t="s">
        <v>113</v>
      </c>
    </row>
    <row r="2644" spans="3:7">
      <c r="C2644" s="137">
        <v>44804</v>
      </c>
      <c r="D2644" s="22" t="s">
        <v>116</v>
      </c>
      <c r="E2644" s="22">
        <v>22</v>
      </c>
      <c r="F2644" s="22" t="s">
        <v>112</v>
      </c>
      <c r="G2644" s="22" t="s">
        <v>106</v>
      </c>
    </row>
    <row r="2645" spans="3:7">
      <c r="C2645" s="137">
        <v>44144</v>
      </c>
      <c r="D2645" s="22" t="s">
        <v>117</v>
      </c>
      <c r="E2645" s="22">
        <v>2</v>
      </c>
      <c r="F2645" s="22" t="s">
        <v>112</v>
      </c>
      <c r="G2645" s="22" t="s">
        <v>105</v>
      </c>
    </row>
    <row r="2646" spans="3:7">
      <c r="C2646" s="137">
        <v>44287</v>
      </c>
      <c r="D2646" s="22" t="s">
        <v>117</v>
      </c>
      <c r="E2646" s="22">
        <v>19</v>
      </c>
      <c r="F2646" s="22" t="s">
        <v>110</v>
      </c>
      <c r="G2646" s="22" t="s">
        <v>109</v>
      </c>
    </row>
    <row r="2647" spans="3:7">
      <c r="C2647" s="137">
        <v>44605</v>
      </c>
      <c r="D2647" s="22" t="s">
        <v>116</v>
      </c>
      <c r="E2647" s="22">
        <v>1</v>
      </c>
      <c r="F2647" s="22" t="s">
        <v>6</v>
      </c>
      <c r="G2647" s="22" t="s">
        <v>113</v>
      </c>
    </row>
    <row r="2648" spans="3:7">
      <c r="C2648" s="137">
        <v>44308</v>
      </c>
      <c r="D2648" s="22" t="s">
        <v>119</v>
      </c>
      <c r="E2648" s="22">
        <v>10</v>
      </c>
      <c r="F2648" s="22" t="s">
        <v>9</v>
      </c>
      <c r="G2648" s="22" t="s">
        <v>109</v>
      </c>
    </row>
    <row r="2649" spans="3:7">
      <c r="C2649" s="137">
        <v>44831</v>
      </c>
      <c r="D2649" s="22" t="s">
        <v>119</v>
      </c>
      <c r="E2649" s="22">
        <v>7</v>
      </c>
      <c r="F2649" s="22" t="s">
        <v>112</v>
      </c>
      <c r="G2649" s="22" t="s">
        <v>111</v>
      </c>
    </row>
    <row r="2650" spans="3:7">
      <c r="C2650" s="137">
        <v>44178</v>
      </c>
      <c r="D2650" s="22" t="s">
        <v>116</v>
      </c>
      <c r="E2650" s="22">
        <v>46</v>
      </c>
      <c r="F2650" s="22" t="s">
        <v>112</v>
      </c>
      <c r="G2650" s="22" t="s">
        <v>113</v>
      </c>
    </row>
    <row r="2651" spans="3:7">
      <c r="C2651" s="137">
        <v>44063</v>
      </c>
      <c r="D2651" s="22" t="s">
        <v>116</v>
      </c>
      <c r="E2651" s="22">
        <v>9</v>
      </c>
      <c r="F2651" s="22" t="s">
        <v>110</v>
      </c>
      <c r="G2651" s="22" t="s">
        <v>113</v>
      </c>
    </row>
    <row r="2652" spans="3:7">
      <c r="C2652" s="137">
        <v>43914</v>
      </c>
      <c r="D2652" s="22" t="s">
        <v>116</v>
      </c>
      <c r="E2652" s="22">
        <v>300</v>
      </c>
      <c r="F2652" s="22" t="s">
        <v>9</v>
      </c>
      <c r="G2652" s="22" t="s">
        <v>109</v>
      </c>
    </row>
    <row r="2653" spans="3:7">
      <c r="C2653" s="137">
        <v>44494</v>
      </c>
      <c r="D2653" s="22" t="s">
        <v>119</v>
      </c>
      <c r="E2653" s="22">
        <v>400</v>
      </c>
      <c r="F2653" s="22" t="s">
        <v>114</v>
      </c>
      <c r="G2653" s="22" t="s">
        <v>108</v>
      </c>
    </row>
    <row r="2654" spans="3:7">
      <c r="C2654" s="137">
        <v>44167</v>
      </c>
      <c r="D2654" s="22" t="s">
        <v>116</v>
      </c>
      <c r="E2654" s="22">
        <v>7</v>
      </c>
      <c r="F2654" s="22" t="s">
        <v>110</v>
      </c>
      <c r="G2654" s="22" t="s">
        <v>106</v>
      </c>
    </row>
    <row r="2655" spans="3:7">
      <c r="C2655" s="137">
        <v>44666</v>
      </c>
      <c r="D2655" s="22" t="s">
        <v>107</v>
      </c>
      <c r="E2655" s="22">
        <v>43</v>
      </c>
      <c r="F2655" s="22" t="s">
        <v>110</v>
      </c>
      <c r="G2655" s="22" t="s">
        <v>105</v>
      </c>
    </row>
    <row r="2656" spans="3:7">
      <c r="C2656" s="137">
        <v>44131</v>
      </c>
      <c r="D2656" s="22" t="s">
        <v>119</v>
      </c>
      <c r="E2656" s="22">
        <v>125</v>
      </c>
      <c r="F2656" s="22" t="s">
        <v>6</v>
      </c>
      <c r="G2656" s="22" t="s">
        <v>106</v>
      </c>
    </row>
    <row r="2657" spans="3:7">
      <c r="C2657" s="137">
        <v>44632</v>
      </c>
      <c r="D2657" s="22" t="s">
        <v>116</v>
      </c>
      <c r="E2657" s="22">
        <v>250</v>
      </c>
      <c r="F2657" s="22" t="s">
        <v>112</v>
      </c>
      <c r="G2657" s="22" t="s">
        <v>108</v>
      </c>
    </row>
    <row r="2658" spans="3:7">
      <c r="C2658" s="137">
        <v>44157</v>
      </c>
      <c r="D2658" s="22" t="s">
        <v>119</v>
      </c>
      <c r="E2658" s="22">
        <v>11</v>
      </c>
      <c r="F2658" s="22" t="s">
        <v>9</v>
      </c>
      <c r="G2658" s="22" t="s">
        <v>105</v>
      </c>
    </row>
    <row r="2659" spans="3:7">
      <c r="C2659" s="137">
        <v>44120</v>
      </c>
      <c r="D2659" s="22" t="s">
        <v>117</v>
      </c>
      <c r="E2659" s="22">
        <v>4</v>
      </c>
      <c r="F2659" s="22" t="s">
        <v>110</v>
      </c>
      <c r="G2659" s="22" t="s">
        <v>105</v>
      </c>
    </row>
    <row r="2660" spans="3:7">
      <c r="C2660" s="137">
        <v>44787</v>
      </c>
      <c r="D2660" s="22" t="s">
        <v>118</v>
      </c>
      <c r="E2660" s="22">
        <v>7</v>
      </c>
      <c r="F2660" s="22" t="s">
        <v>110</v>
      </c>
      <c r="G2660" s="22" t="s">
        <v>106</v>
      </c>
    </row>
    <row r="2661" spans="3:7">
      <c r="C2661" s="137">
        <v>43872</v>
      </c>
      <c r="D2661" s="22" t="s">
        <v>117</v>
      </c>
      <c r="E2661" s="22">
        <v>26</v>
      </c>
      <c r="F2661" s="22" t="s">
        <v>114</v>
      </c>
      <c r="G2661" s="22" t="s">
        <v>108</v>
      </c>
    </row>
    <row r="2662" spans="3:7">
      <c r="C2662" s="137">
        <v>44621</v>
      </c>
      <c r="D2662" s="22" t="s">
        <v>117</v>
      </c>
      <c r="E2662" s="22">
        <v>4</v>
      </c>
      <c r="F2662" s="22" t="s">
        <v>9</v>
      </c>
      <c r="G2662" s="22" t="s">
        <v>111</v>
      </c>
    </row>
    <row r="2663" spans="3:7">
      <c r="C2663" s="137">
        <v>44895</v>
      </c>
      <c r="D2663" s="22" t="s">
        <v>118</v>
      </c>
      <c r="E2663" s="22">
        <v>6</v>
      </c>
      <c r="F2663" s="22" t="s">
        <v>112</v>
      </c>
      <c r="G2663" s="22" t="s">
        <v>113</v>
      </c>
    </row>
    <row r="2664" spans="3:7">
      <c r="C2664" s="137">
        <v>44757</v>
      </c>
      <c r="D2664" s="22" t="s">
        <v>107</v>
      </c>
      <c r="E2664" s="22">
        <v>7</v>
      </c>
      <c r="F2664" s="22" t="s">
        <v>9</v>
      </c>
      <c r="G2664" s="22" t="s">
        <v>106</v>
      </c>
    </row>
    <row r="2665" spans="3:7">
      <c r="C2665" s="137">
        <v>44475</v>
      </c>
      <c r="D2665" s="22" t="s">
        <v>117</v>
      </c>
      <c r="E2665" s="22">
        <v>34</v>
      </c>
      <c r="F2665" s="22" t="s">
        <v>9</v>
      </c>
      <c r="G2665" s="22" t="s">
        <v>111</v>
      </c>
    </row>
    <row r="2666" spans="3:7">
      <c r="C2666" s="137">
        <v>44348</v>
      </c>
      <c r="D2666" s="22" t="s">
        <v>116</v>
      </c>
      <c r="E2666" s="22">
        <v>100</v>
      </c>
      <c r="F2666" s="22" t="s">
        <v>9</v>
      </c>
      <c r="G2666" s="22" t="s">
        <v>111</v>
      </c>
    </row>
    <row r="2667" spans="3:7">
      <c r="C2667" s="137">
        <v>44587</v>
      </c>
      <c r="D2667" s="22" t="s">
        <v>119</v>
      </c>
      <c r="E2667" s="22">
        <v>200</v>
      </c>
      <c r="F2667" s="22" t="s">
        <v>112</v>
      </c>
      <c r="G2667" s="22" t="s">
        <v>105</v>
      </c>
    </row>
    <row r="2668" spans="3:7">
      <c r="C2668" s="137">
        <v>44256</v>
      </c>
      <c r="D2668" s="22" t="s">
        <v>119</v>
      </c>
      <c r="E2668" s="22">
        <v>25</v>
      </c>
      <c r="F2668" s="22" t="s">
        <v>110</v>
      </c>
      <c r="G2668" s="22" t="s">
        <v>109</v>
      </c>
    </row>
    <row r="2669" spans="3:7">
      <c r="C2669" s="137">
        <v>44056</v>
      </c>
      <c r="D2669" s="22" t="s">
        <v>117</v>
      </c>
      <c r="E2669" s="22">
        <v>575</v>
      </c>
      <c r="F2669" s="22" t="s">
        <v>110</v>
      </c>
      <c r="G2669" s="22" t="s">
        <v>113</v>
      </c>
    </row>
    <row r="2670" spans="3:7">
      <c r="C2670" s="137">
        <v>44376</v>
      </c>
      <c r="D2670" s="22" t="s">
        <v>118</v>
      </c>
      <c r="E2670" s="22">
        <v>350</v>
      </c>
      <c r="F2670" s="22" t="s">
        <v>6</v>
      </c>
      <c r="G2670" s="22" t="s">
        <v>111</v>
      </c>
    </row>
    <row r="2671" spans="3:7">
      <c r="C2671" s="137">
        <v>43935</v>
      </c>
      <c r="D2671" s="22" t="s">
        <v>117</v>
      </c>
      <c r="E2671" s="22">
        <v>550</v>
      </c>
      <c r="F2671" s="22" t="s">
        <v>114</v>
      </c>
      <c r="G2671" s="22" t="s">
        <v>109</v>
      </c>
    </row>
    <row r="2672" spans="3:7">
      <c r="C2672" s="137">
        <v>44104</v>
      </c>
      <c r="D2672" s="22" t="s">
        <v>116</v>
      </c>
      <c r="E2672" s="22">
        <v>575</v>
      </c>
      <c r="F2672" s="22" t="s">
        <v>112</v>
      </c>
      <c r="G2672" s="22" t="s">
        <v>108</v>
      </c>
    </row>
    <row r="2673" spans="3:7">
      <c r="C2673" s="137">
        <v>44757</v>
      </c>
      <c r="D2673" s="22" t="s">
        <v>107</v>
      </c>
      <c r="E2673" s="22">
        <v>425</v>
      </c>
      <c r="F2673" s="22" t="s">
        <v>114</v>
      </c>
      <c r="G2673" s="22" t="s">
        <v>106</v>
      </c>
    </row>
    <row r="2674" spans="3:7">
      <c r="C2674" s="137">
        <v>44455</v>
      </c>
      <c r="D2674" s="22" t="s">
        <v>118</v>
      </c>
      <c r="E2674" s="22">
        <v>150</v>
      </c>
      <c r="F2674" s="22" t="s">
        <v>110</v>
      </c>
      <c r="G2674" s="22" t="s">
        <v>105</v>
      </c>
    </row>
    <row r="2675" spans="3:7">
      <c r="C2675" s="137">
        <v>44326</v>
      </c>
      <c r="D2675" s="22" t="s">
        <v>119</v>
      </c>
      <c r="E2675" s="22">
        <v>325</v>
      </c>
      <c r="F2675" s="22" t="s">
        <v>112</v>
      </c>
      <c r="G2675" s="22" t="s">
        <v>109</v>
      </c>
    </row>
    <row r="2676" spans="3:7">
      <c r="C2676" s="137">
        <v>44730</v>
      </c>
      <c r="D2676" s="22" t="s">
        <v>117</v>
      </c>
      <c r="E2676" s="22">
        <v>500</v>
      </c>
      <c r="F2676" s="22" t="s">
        <v>110</v>
      </c>
      <c r="G2676" s="22" t="s">
        <v>109</v>
      </c>
    </row>
    <row r="2677" spans="3:7">
      <c r="C2677" s="137">
        <v>44686</v>
      </c>
      <c r="D2677" s="22" t="s">
        <v>117</v>
      </c>
      <c r="E2677" s="22">
        <v>250</v>
      </c>
      <c r="F2677" s="22" t="s">
        <v>112</v>
      </c>
      <c r="G2677" s="22" t="s">
        <v>105</v>
      </c>
    </row>
    <row r="2678" spans="3:7">
      <c r="C2678" s="137">
        <v>44070</v>
      </c>
      <c r="D2678" s="22" t="s">
        <v>107</v>
      </c>
      <c r="E2678" s="22">
        <v>46</v>
      </c>
      <c r="F2678" s="22" t="s">
        <v>9</v>
      </c>
      <c r="G2678" s="22" t="s">
        <v>108</v>
      </c>
    </row>
    <row r="2679" spans="3:7">
      <c r="C2679" s="137">
        <v>44919</v>
      </c>
      <c r="D2679" s="22" t="s">
        <v>107</v>
      </c>
      <c r="E2679" s="22">
        <v>7</v>
      </c>
      <c r="F2679" s="22" t="s">
        <v>112</v>
      </c>
      <c r="G2679" s="22" t="s">
        <v>109</v>
      </c>
    </row>
    <row r="2680" spans="3:7">
      <c r="C2680" s="137">
        <v>44315</v>
      </c>
      <c r="D2680" s="22" t="s">
        <v>117</v>
      </c>
      <c r="E2680" s="22">
        <v>25</v>
      </c>
      <c r="F2680" s="22" t="s">
        <v>114</v>
      </c>
      <c r="G2680" s="22" t="s">
        <v>109</v>
      </c>
    </row>
    <row r="2681" spans="3:7">
      <c r="C2681" s="137">
        <v>44782</v>
      </c>
      <c r="D2681" s="22" t="s">
        <v>119</v>
      </c>
      <c r="E2681" s="22">
        <v>15</v>
      </c>
      <c r="F2681" s="22" t="s">
        <v>110</v>
      </c>
      <c r="G2681" s="22" t="s">
        <v>111</v>
      </c>
    </row>
    <row r="2682" spans="3:7">
      <c r="C2682" s="137">
        <v>44510</v>
      </c>
      <c r="D2682" s="22" t="s">
        <v>107</v>
      </c>
      <c r="E2682" s="22">
        <v>3</v>
      </c>
      <c r="F2682" s="22" t="s">
        <v>110</v>
      </c>
      <c r="G2682" s="22" t="s">
        <v>109</v>
      </c>
    </row>
    <row r="2683" spans="3:7">
      <c r="C2683" s="137">
        <v>44803</v>
      </c>
      <c r="D2683" s="22" t="s">
        <v>116</v>
      </c>
      <c r="E2683" s="22">
        <v>2</v>
      </c>
      <c r="F2683" s="22" t="s">
        <v>6</v>
      </c>
      <c r="G2683" s="22" t="s">
        <v>105</v>
      </c>
    </row>
    <row r="2684" spans="3:7">
      <c r="C2684" s="137">
        <v>44247</v>
      </c>
      <c r="D2684" s="22" t="s">
        <v>119</v>
      </c>
      <c r="E2684" s="22">
        <v>5</v>
      </c>
      <c r="F2684" s="22" t="s">
        <v>9</v>
      </c>
      <c r="G2684" s="22" t="s">
        <v>115</v>
      </c>
    </row>
    <row r="2685" spans="3:7">
      <c r="C2685" s="137">
        <v>44830</v>
      </c>
      <c r="D2685" s="22" t="s">
        <v>107</v>
      </c>
      <c r="E2685" s="22">
        <v>3</v>
      </c>
      <c r="F2685" s="22" t="s">
        <v>110</v>
      </c>
      <c r="G2685" s="22" t="s">
        <v>111</v>
      </c>
    </row>
    <row r="2686" spans="3:7">
      <c r="C2686" s="137">
        <v>44669</v>
      </c>
      <c r="D2686" s="22" t="s">
        <v>116</v>
      </c>
      <c r="E2686" s="22">
        <v>41</v>
      </c>
      <c r="F2686" s="22" t="s">
        <v>112</v>
      </c>
      <c r="G2686" s="22" t="s">
        <v>105</v>
      </c>
    </row>
    <row r="2687" spans="3:7">
      <c r="C2687" s="137">
        <v>44612</v>
      </c>
      <c r="D2687" s="22" t="s">
        <v>107</v>
      </c>
      <c r="E2687" s="22">
        <v>28</v>
      </c>
      <c r="F2687" s="22" t="s">
        <v>114</v>
      </c>
      <c r="G2687" s="22" t="s">
        <v>105</v>
      </c>
    </row>
    <row r="2688" spans="3:7">
      <c r="C2688" s="137">
        <v>44189</v>
      </c>
      <c r="D2688" s="22" t="s">
        <v>119</v>
      </c>
      <c r="E2688" s="22">
        <v>75</v>
      </c>
      <c r="F2688" s="22" t="s">
        <v>114</v>
      </c>
      <c r="G2688" s="22" t="s">
        <v>105</v>
      </c>
    </row>
    <row r="2689" spans="3:7">
      <c r="C2689" s="137">
        <v>44727</v>
      </c>
      <c r="D2689" s="22" t="s">
        <v>118</v>
      </c>
      <c r="E2689" s="22">
        <v>5</v>
      </c>
      <c r="F2689" s="22" t="s">
        <v>114</v>
      </c>
      <c r="G2689" s="22" t="s">
        <v>106</v>
      </c>
    </row>
    <row r="2690" spans="3:7">
      <c r="C2690" s="137">
        <v>43990</v>
      </c>
      <c r="D2690" s="22" t="s">
        <v>119</v>
      </c>
      <c r="E2690" s="22">
        <v>8</v>
      </c>
      <c r="F2690" s="22" t="s">
        <v>6</v>
      </c>
      <c r="G2690" s="22" t="s">
        <v>115</v>
      </c>
    </row>
    <row r="2691" spans="3:7">
      <c r="C2691" s="137">
        <v>44000</v>
      </c>
      <c r="D2691" s="22" t="s">
        <v>118</v>
      </c>
      <c r="E2691" s="22">
        <v>2</v>
      </c>
      <c r="F2691" s="22" t="s">
        <v>9</v>
      </c>
      <c r="G2691" s="22" t="s">
        <v>106</v>
      </c>
    </row>
    <row r="2692" spans="3:7">
      <c r="C2692" s="137">
        <v>44227</v>
      </c>
      <c r="D2692" s="22" t="s">
        <v>116</v>
      </c>
      <c r="E2692" s="22">
        <v>42</v>
      </c>
      <c r="F2692" s="22" t="s">
        <v>9</v>
      </c>
      <c r="G2692" s="22" t="s">
        <v>108</v>
      </c>
    </row>
    <row r="2693" spans="3:7">
      <c r="C2693" s="137">
        <v>44749</v>
      </c>
      <c r="D2693" s="22" t="s">
        <v>116</v>
      </c>
      <c r="E2693" s="22">
        <v>275</v>
      </c>
      <c r="F2693" s="22" t="s">
        <v>6</v>
      </c>
      <c r="G2693" s="22" t="s">
        <v>111</v>
      </c>
    </row>
    <row r="2694" spans="3:7">
      <c r="C2694" s="137">
        <v>44895</v>
      </c>
      <c r="D2694" s="22" t="s">
        <v>116</v>
      </c>
      <c r="E2694" s="22">
        <v>4</v>
      </c>
      <c r="F2694" s="22" t="s">
        <v>112</v>
      </c>
      <c r="G2694" s="22" t="s">
        <v>109</v>
      </c>
    </row>
    <row r="2695" spans="3:7">
      <c r="C2695" s="137">
        <v>44526</v>
      </c>
      <c r="D2695" s="22" t="s">
        <v>116</v>
      </c>
      <c r="E2695" s="22">
        <v>4</v>
      </c>
      <c r="F2695" s="22" t="s">
        <v>112</v>
      </c>
      <c r="G2695" s="22" t="s">
        <v>109</v>
      </c>
    </row>
    <row r="2696" spans="3:7">
      <c r="C2696" s="137">
        <v>44097</v>
      </c>
      <c r="D2696" s="22" t="s">
        <v>118</v>
      </c>
      <c r="E2696" s="22">
        <v>9</v>
      </c>
      <c r="F2696" s="22" t="s">
        <v>112</v>
      </c>
      <c r="G2696" s="22" t="s">
        <v>108</v>
      </c>
    </row>
    <row r="2697" spans="3:7">
      <c r="C2697" s="137">
        <v>44516</v>
      </c>
      <c r="D2697" s="22" t="s">
        <v>118</v>
      </c>
      <c r="E2697" s="22">
        <v>35</v>
      </c>
      <c r="F2697" s="22" t="s">
        <v>110</v>
      </c>
      <c r="G2697" s="22" t="s">
        <v>113</v>
      </c>
    </row>
    <row r="2698" spans="3:7">
      <c r="C2698" s="137">
        <v>44738</v>
      </c>
      <c r="D2698" s="22" t="s">
        <v>117</v>
      </c>
      <c r="E2698" s="22">
        <v>9</v>
      </c>
      <c r="F2698" s="22" t="s">
        <v>6</v>
      </c>
      <c r="G2698" s="22" t="s">
        <v>105</v>
      </c>
    </row>
    <row r="2699" spans="3:7">
      <c r="C2699" s="137">
        <v>44015</v>
      </c>
      <c r="D2699" s="22" t="s">
        <v>119</v>
      </c>
      <c r="E2699" s="22">
        <v>175</v>
      </c>
      <c r="F2699" s="22" t="s">
        <v>9</v>
      </c>
      <c r="G2699" s="22" t="s">
        <v>106</v>
      </c>
    </row>
    <row r="2700" spans="3:7">
      <c r="C2700" s="137">
        <v>44812</v>
      </c>
      <c r="D2700" s="22" t="s">
        <v>118</v>
      </c>
      <c r="E2700" s="22">
        <v>5</v>
      </c>
      <c r="F2700" s="22" t="s">
        <v>112</v>
      </c>
      <c r="G2700" s="22" t="s">
        <v>108</v>
      </c>
    </row>
    <row r="2701" spans="3:7">
      <c r="C2701" s="137">
        <v>44233</v>
      </c>
      <c r="D2701" s="22" t="s">
        <v>116</v>
      </c>
      <c r="E2701" s="22">
        <v>400</v>
      </c>
      <c r="F2701" s="22" t="s">
        <v>114</v>
      </c>
      <c r="G2701" s="22" t="s">
        <v>105</v>
      </c>
    </row>
    <row r="2702" spans="3:7">
      <c r="C2702" s="137">
        <v>44167</v>
      </c>
      <c r="D2702" s="22" t="s">
        <v>116</v>
      </c>
      <c r="E2702" s="22">
        <v>7</v>
      </c>
      <c r="F2702" s="22" t="s">
        <v>9</v>
      </c>
      <c r="G2702" s="22" t="s">
        <v>108</v>
      </c>
    </row>
    <row r="2703" spans="3:7">
      <c r="C2703" s="137">
        <v>44176</v>
      </c>
      <c r="D2703" s="22" t="s">
        <v>118</v>
      </c>
      <c r="E2703" s="22">
        <v>45</v>
      </c>
      <c r="F2703" s="22" t="s">
        <v>6</v>
      </c>
      <c r="G2703" s="22" t="s">
        <v>106</v>
      </c>
    </row>
    <row r="2704" spans="3:7">
      <c r="C2704" s="137">
        <v>44355</v>
      </c>
      <c r="D2704" s="22" t="s">
        <v>116</v>
      </c>
      <c r="E2704" s="22">
        <v>47</v>
      </c>
      <c r="F2704" s="22" t="s">
        <v>9</v>
      </c>
      <c r="G2704" s="22" t="s">
        <v>109</v>
      </c>
    </row>
    <row r="2705" spans="3:7">
      <c r="C2705" s="137">
        <v>43981</v>
      </c>
      <c r="D2705" s="22" t="s">
        <v>117</v>
      </c>
      <c r="E2705" s="22">
        <v>30</v>
      </c>
      <c r="F2705" s="22" t="s">
        <v>9</v>
      </c>
      <c r="G2705" s="22" t="s">
        <v>105</v>
      </c>
    </row>
    <row r="2706" spans="3:7">
      <c r="C2706" s="137">
        <v>44482</v>
      </c>
      <c r="D2706" s="22" t="s">
        <v>107</v>
      </c>
      <c r="E2706" s="22">
        <v>2</v>
      </c>
      <c r="F2706" s="22" t="s">
        <v>114</v>
      </c>
      <c r="G2706" s="22" t="s">
        <v>115</v>
      </c>
    </row>
    <row r="2707" spans="3:7">
      <c r="C2707" s="137">
        <v>44636</v>
      </c>
      <c r="D2707" s="22" t="s">
        <v>117</v>
      </c>
      <c r="E2707" s="22">
        <v>11</v>
      </c>
      <c r="F2707" s="22" t="s">
        <v>112</v>
      </c>
      <c r="G2707" s="22" t="s">
        <v>115</v>
      </c>
    </row>
    <row r="2708" spans="3:7">
      <c r="C2708" s="137">
        <v>44327</v>
      </c>
      <c r="D2708" s="22" t="s">
        <v>107</v>
      </c>
      <c r="E2708" s="22">
        <v>4</v>
      </c>
      <c r="F2708" s="22" t="s">
        <v>6</v>
      </c>
      <c r="G2708" s="22" t="s">
        <v>105</v>
      </c>
    </row>
    <row r="2709" spans="3:7">
      <c r="C2709" s="137">
        <v>44457</v>
      </c>
      <c r="D2709" s="22" t="s">
        <v>119</v>
      </c>
      <c r="E2709" s="22">
        <v>15</v>
      </c>
      <c r="F2709" s="22" t="s">
        <v>110</v>
      </c>
      <c r="G2709" s="22" t="s">
        <v>109</v>
      </c>
    </row>
    <row r="2710" spans="3:7">
      <c r="C2710" s="137">
        <v>44524</v>
      </c>
      <c r="D2710" s="22" t="s">
        <v>107</v>
      </c>
      <c r="E2710" s="22">
        <v>16</v>
      </c>
      <c r="F2710" s="22" t="s">
        <v>114</v>
      </c>
      <c r="G2710" s="22" t="s">
        <v>109</v>
      </c>
    </row>
    <row r="2711" spans="3:7">
      <c r="C2711" s="137">
        <v>43905</v>
      </c>
      <c r="D2711" s="22" t="s">
        <v>117</v>
      </c>
      <c r="E2711" s="22">
        <v>150</v>
      </c>
      <c r="F2711" s="22" t="s">
        <v>114</v>
      </c>
      <c r="G2711" s="22" t="s">
        <v>108</v>
      </c>
    </row>
    <row r="2712" spans="3:7">
      <c r="C2712" s="137">
        <v>43892</v>
      </c>
      <c r="D2712" s="22" t="s">
        <v>117</v>
      </c>
      <c r="E2712" s="22">
        <v>5</v>
      </c>
      <c r="F2712" s="22" t="s">
        <v>112</v>
      </c>
      <c r="G2712" s="22" t="s">
        <v>113</v>
      </c>
    </row>
    <row r="2713" spans="3:7">
      <c r="C2713" s="137">
        <v>43923</v>
      </c>
      <c r="D2713" s="22" t="s">
        <v>117</v>
      </c>
      <c r="E2713" s="22">
        <v>325</v>
      </c>
      <c r="F2713" s="22" t="s">
        <v>110</v>
      </c>
      <c r="G2713" s="22" t="s">
        <v>108</v>
      </c>
    </row>
    <row r="2714" spans="3:7">
      <c r="C2714" s="137">
        <v>44499</v>
      </c>
      <c r="D2714" s="22" t="s">
        <v>117</v>
      </c>
      <c r="E2714" s="22">
        <v>4</v>
      </c>
      <c r="F2714" s="22" t="s">
        <v>9</v>
      </c>
      <c r="G2714" s="22" t="s">
        <v>105</v>
      </c>
    </row>
    <row r="2715" spans="3:7">
      <c r="C2715" s="137">
        <v>44023</v>
      </c>
      <c r="D2715" s="22" t="s">
        <v>117</v>
      </c>
      <c r="E2715" s="22">
        <v>22</v>
      </c>
      <c r="F2715" s="22" t="s">
        <v>114</v>
      </c>
      <c r="G2715" s="22" t="s">
        <v>113</v>
      </c>
    </row>
    <row r="2716" spans="3:7">
      <c r="C2716" s="137">
        <v>44448</v>
      </c>
      <c r="D2716" s="22" t="s">
        <v>119</v>
      </c>
      <c r="E2716" s="22">
        <v>27</v>
      </c>
      <c r="F2716" s="22" t="s">
        <v>110</v>
      </c>
      <c r="G2716" s="22" t="s">
        <v>108</v>
      </c>
    </row>
    <row r="2717" spans="3:7">
      <c r="C2717" s="137">
        <v>44086</v>
      </c>
      <c r="D2717" s="22" t="s">
        <v>117</v>
      </c>
      <c r="E2717" s="22">
        <v>7</v>
      </c>
      <c r="F2717" s="22" t="s">
        <v>112</v>
      </c>
      <c r="G2717" s="22" t="s">
        <v>115</v>
      </c>
    </row>
    <row r="2718" spans="3:7">
      <c r="C2718" s="137">
        <v>44917</v>
      </c>
      <c r="D2718" s="22" t="s">
        <v>107</v>
      </c>
      <c r="E2718" s="22">
        <v>475</v>
      </c>
      <c r="F2718" s="22" t="s">
        <v>9</v>
      </c>
      <c r="G2718" s="22" t="s">
        <v>105</v>
      </c>
    </row>
    <row r="2719" spans="3:7">
      <c r="C2719" s="137">
        <v>44922</v>
      </c>
      <c r="D2719" s="22" t="s">
        <v>119</v>
      </c>
      <c r="E2719" s="22">
        <v>425</v>
      </c>
      <c r="F2719" s="22" t="s">
        <v>9</v>
      </c>
      <c r="G2719" s="22" t="s">
        <v>106</v>
      </c>
    </row>
    <row r="2720" spans="3:7">
      <c r="C2720" s="137">
        <v>44266</v>
      </c>
      <c r="D2720" s="22" t="s">
        <v>117</v>
      </c>
      <c r="E2720" s="22">
        <v>32</v>
      </c>
      <c r="F2720" s="22" t="s">
        <v>114</v>
      </c>
      <c r="G2720" s="22" t="s">
        <v>105</v>
      </c>
    </row>
    <row r="2721" spans="3:7">
      <c r="C2721" s="137">
        <v>44249</v>
      </c>
      <c r="D2721" s="22" t="s">
        <v>116</v>
      </c>
      <c r="E2721" s="22">
        <v>6</v>
      </c>
      <c r="F2721" s="22" t="s">
        <v>9</v>
      </c>
      <c r="G2721" s="22" t="s">
        <v>106</v>
      </c>
    </row>
    <row r="2722" spans="3:7">
      <c r="C2722" s="137">
        <v>44052</v>
      </c>
      <c r="D2722" s="22" t="s">
        <v>116</v>
      </c>
      <c r="E2722" s="22">
        <v>13</v>
      </c>
      <c r="F2722" s="22" t="s">
        <v>110</v>
      </c>
      <c r="G2722" s="22" t="s">
        <v>105</v>
      </c>
    </row>
    <row r="2723" spans="3:7">
      <c r="C2723" s="137">
        <v>44628</v>
      </c>
      <c r="D2723" s="22" t="s">
        <v>117</v>
      </c>
      <c r="E2723" s="22">
        <v>47</v>
      </c>
      <c r="F2723" s="22" t="s">
        <v>6</v>
      </c>
      <c r="G2723" s="22" t="s">
        <v>108</v>
      </c>
    </row>
    <row r="2724" spans="3:7">
      <c r="C2724" s="137">
        <v>44542</v>
      </c>
      <c r="D2724" s="22" t="s">
        <v>119</v>
      </c>
      <c r="E2724" s="22">
        <v>14</v>
      </c>
      <c r="F2724" s="22" t="s">
        <v>6</v>
      </c>
      <c r="G2724" s="22" t="s">
        <v>108</v>
      </c>
    </row>
    <row r="2725" spans="3:7">
      <c r="C2725" s="137">
        <v>44801</v>
      </c>
      <c r="D2725" s="22" t="s">
        <v>107</v>
      </c>
      <c r="E2725" s="22">
        <v>45</v>
      </c>
      <c r="F2725" s="22" t="s">
        <v>114</v>
      </c>
      <c r="G2725" s="22" t="s">
        <v>105</v>
      </c>
    </row>
    <row r="2726" spans="3:7">
      <c r="C2726" s="137">
        <v>44755</v>
      </c>
      <c r="D2726" s="22" t="s">
        <v>118</v>
      </c>
      <c r="E2726" s="22">
        <v>8</v>
      </c>
      <c r="F2726" s="22" t="s">
        <v>6</v>
      </c>
      <c r="G2726" s="22" t="s">
        <v>115</v>
      </c>
    </row>
    <row r="2727" spans="3:7">
      <c r="C2727" s="137">
        <v>44552</v>
      </c>
      <c r="D2727" s="22" t="s">
        <v>117</v>
      </c>
      <c r="E2727" s="22">
        <v>8</v>
      </c>
      <c r="F2727" s="22" t="s">
        <v>110</v>
      </c>
      <c r="G2727" s="22" t="s">
        <v>115</v>
      </c>
    </row>
    <row r="2728" spans="3:7">
      <c r="C2728" s="137">
        <v>43880</v>
      </c>
      <c r="D2728" s="22" t="s">
        <v>116</v>
      </c>
      <c r="E2728" s="22">
        <v>20</v>
      </c>
      <c r="F2728" s="22" t="s">
        <v>9</v>
      </c>
      <c r="G2728" s="22" t="s">
        <v>115</v>
      </c>
    </row>
    <row r="2729" spans="3:7">
      <c r="C2729" s="137">
        <v>44340</v>
      </c>
      <c r="D2729" s="22" t="s">
        <v>119</v>
      </c>
      <c r="E2729" s="22">
        <v>4</v>
      </c>
      <c r="F2729" s="22" t="s">
        <v>112</v>
      </c>
      <c r="G2729" s="22" t="s">
        <v>113</v>
      </c>
    </row>
    <row r="2730" spans="3:7">
      <c r="C2730" s="137">
        <v>44662</v>
      </c>
      <c r="D2730" s="22" t="s">
        <v>116</v>
      </c>
      <c r="E2730" s="22">
        <v>45</v>
      </c>
      <c r="F2730" s="22" t="s">
        <v>110</v>
      </c>
      <c r="G2730" s="22" t="s">
        <v>111</v>
      </c>
    </row>
    <row r="2731" spans="3:7">
      <c r="C2731" s="137">
        <v>44684</v>
      </c>
      <c r="D2731" s="22" t="s">
        <v>119</v>
      </c>
      <c r="E2731" s="22">
        <v>425</v>
      </c>
      <c r="F2731" s="22" t="s">
        <v>114</v>
      </c>
      <c r="G2731" s="22" t="s">
        <v>115</v>
      </c>
    </row>
    <row r="2732" spans="3:7">
      <c r="C2732" s="137">
        <v>44071</v>
      </c>
      <c r="D2732" s="22" t="s">
        <v>116</v>
      </c>
      <c r="E2732" s="22">
        <v>14</v>
      </c>
      <c r="F2732" s="22" t="s">
        <v>110</v>
      </c>
      <c r="G2732" s="22" t="s">
        <v>113</v>
      </c>
    </row>
    <row r="2733" spans="3:7">
      <c r="C2733" s="137">
        <v>44465</v>
      </c>
      <c r="D2733" s="22" t="s">
        <v>118</v>
      </c>
      <c r="E2733" s="22">
        <v>9</v>
      </c>
      <c r="F2733" s="22" t="s">
        <v>110</v>
      </c>
      <c r="G2733" s="22" t="s">
        <v>115</v>
      </c>
    </row>
    <row r="2734" spans="3:7">
      <c r="C2734" s="137">
        <v>44237</v>
      </c>
      <c r="D2734" s="22" t="s">
        <v>119</v>
      </c>
      <c r="E2734" s="22">
        <v>175</v>
      </c>
      <c r="F2734" s="22" t="s">
        <v>6</v>
      </c>
      <c r="G2734" s="22" t="s">
        <v>105</v>
      </c>
    </row>
    <row r="2735" spans="3:7">
      <c r="C2735" s="137">
        <v>44505</v>
      </c>
      <c r="D2735" s="22" t="s">
        <v>118</v>
      </c>
      <c r="E2735" s="22">
        <v>8</v>
      </c>
      <c r="F2735" s="22" t="s">
        <v>112</v>
      </c>
      <c r="G2735" s="22" t="s">
        <v>108</v>
      </c>
    </row>
    <row r="2736" spans="3:7">
      <c r="C2736" s="137">
        <v>44044</v>
      </c>
      <c r="D2736" s="22" t="s">
        <v>116</v>
      </c>
      <c r="E2736" s="22">
        <v>475</v>
      </c>
      <c r="F2736" s="22" t="s">
        <v>9</v>
      </c>
      <c r="G2736" s="22" t="s">
        <v>113</v>
      </c>
    </row>
    <row r="2737" spans="3:7">
      <c r="C2737" s="137">
        <v>44774</v>
      </c>
      <c r="D2737" s="22" t="s">
        <v>118</v>
      </c>
      <c r="E2737" s="22">
        <v>36</v>
      </c>
      <c r="F2737" s="22" t="s">
        <v>110</v>
      </c>
      <c r="G2737" s="22" t="s">
        <v>113</v>
      </c>
    </row>
    <row r="2738" spans="3:7">
      <c r="C2738" s="137">
        <v>44105</v>
      </c>
      <c r="D2738" s="22" t="s">
        <v>119</v>
      </c>
      <c r="E2738" s="22">
        <v>19</v>
      </c>
      <c r="F2738" s="22" t="s">
        <v>112</v>
      </c>
      <c r="G2738" s="22" t="s">
        <v>111</v>
      </c>
    </row>
    <row r="2739" spans="3:7">
      <c r="C2739" s="137">
        <v>44106</v>
      </c>
      <c r="D2739" s="22" t="s">
        <v>119</v>
      </c>
      <c r="E2739" s="22">
        <v>275</v>
      </c>
      <c r="F2739" s="22" t="s">
        <v>112</v>
      </c>
      <c r="G2739" s="22" t="s">
        <v>105</v>
      </c>
    </row>
    <row r="2740" spans="3:7">
      <c r="C2740" s="137">
        <v>43906</v>
      </c>
      <c r="D2740" s="22" t="s">
        <v>119</v>
      </c>
      <c r="E2740" s="22">
        <v>3</v>
      </c>
      <c r="F2740" s="22" t="s">
        <v>6</v>
      </c>
      <c r="G2740" s="22" t="s">
        <v>105</v>
      </c>
    </row>
    <row r="2741" spans="3:7">
      <c r="C2741" s="137">
        <v>44012</v>
      </c>
      <c r="D2741" s="22" t="s">
        <v>107</v>
      </c>
      <c r="E2741" s="22">
        <v>49</v>
      </c>
      <c r="F2741" s="22" t="s">
        <v>112</v>
      </c>
      <c r="G2741" s="22" t="s">
        <v>106</v>
      </c>
    </row>
    <row r="2742" spans="3:7">
      <c r="C2742" s="137">
        <v>44002</v>
      </c>
      <c r="D2742" s="22" t="s">
        <v>117</v>
      </c>
      <c r="E2742" s="22">
        <v>38</v>
      </c>
      <c r="F2742" s="22" t="s">
        <v>112</v>
      </c>
      <c r="G2742" s="22" t="s">
        <v>109</v>
      </c>
    </row>
    <row r="2743" spans="3:7">
      <c r="C2743" s="137">
        <v>44076</v>
      </c>
      <c r="D2743" s="22" t="s">
        <v>119</v>
      </c>
      <c r="E2743" s="22">
        <v>39</v>
      </c>
      <c r="F2743" s="22" t="s">
        <v>9</v>
      </c>
      <c r="G2743" s="22" t="s">
        <v>109</v>
      </c>
    </row>
    <row r="2744" spans="3:7">
      <c r="C2744" s="137">
        <v>43995</v>
      </c>
      <c r="D2744" s="22" t="s">
        <v>119</v>
      </c>
      <c r="E2744" s="22">
        <v>575</v>
      </c>
      <c r="F2744" s="22" t="s">
        <v>6</v>
      </c>
      <c r="G2744" s="22" t="s">
        <v>106</v>
      </c>
    </row>
    <row r="2745" spans="3:7">
      <c r="C2745" s="137">
        <v>44196</v>
      </c>
      <c r="D2745" s="22" t="s">
        <v>118</v>
      </c>
      <c r="E2745" s="22">
        <v>5</v>
      </c>
      <c r="F2745" s="22" t="s">
        <v>114</v>
      </c>
      <c r="G2745" s="22" t="s">
        <v>113</v>
      </c>
    </row>
    <row r="2746" spans="3:7">
      <c r="C2746" s="137">
        <v>44137</v>
      </c>
      <c r="D2746" s="22" t="s">
        <v>117</v>
      </c>
      <c r="E2746" s="22">
        <v>34</v>
      </c>
      <c r="F2746" s="22" t="s">
        <v>112</v>
      </c>
      <c r="G2746" s="22" t="s">
        <v>108</v>
      </c>
    </row>
    <row r="2747" spans="3:7">
      <c r="C2747" s="137">
        <v>44645</v>
      </c>
      <c r="D2747" s="22" t="s">
        <v>117</v>
      </c>
      <c r="E2747" s="22">
        <v>575</v>
      </c>
      <c r="F2747" s="22" t="s">
        <v>9</v>
      </c>
      <c r="G2747" s="22" t="s">
        <v>115</v>
      </c>
    </row>
    <row r="2748" spans="3:7">
      <c r="C2748" s="137">
        <v>44193</v>
      </c>
      <c r="D2748" s="22" t="s">
        <v>119</v>
      </c>
      <c r="E2748" s="22">
        <v>525</v>
      </c>
      <c r="F2748" s="22" t="s">
        <v>112</v>
      </c>
      <c r="G2748" s="22" t="s">
        <v>106</v>
      </c>
    </row>
    <row r="2749" spans="3:7">
      <c r="C2749" s="137">
        <v>44556</v>
      </c>
      <c r="D2749" s="22" t="s">
        <v>117</v>
      </c>
      <c r="E2749" s="22">
        <v>425</v>
      </c>
      <c r="F2749" s="22" t="s">
        <v>9</v>
      </c>
      <c r="G2749" s="22" t="s">
        <v>109</v>
      </c>
    </row>
    <row r="2750" spans="3:7">
      <c r="C2750" s="137">
        <v>44199</v>
      </c>
      <c r="D2750" s="22" t="s">
        <v>107</v>
      </c>
      <c r="E2750" s="22">
        <v>11</v>
      </c>
      <c r="F2750" s="22" t="s">
        <v>110</v>
      </c>
      <c r="G2750" s="22" t="s">
        <v>113</v>
      </c>
    </row>
    <row r="2751" spans="3:7">
      <c r="C2751" s="137">
        <v>44745</v>
      </c>
      <c r="D2751" s="22" t="s">
        <v>118</v>
      </c>
      <c r="E2751" s="22">
        <v>50</v>
      </c>
      <c r="F2751" s="22" t="s">
        <v>9</v>
      </c>
      <c r="G2751" s="22" t="s">
        <v>105</v>
      </c>
    </row>
    <row r="2752" spans="3:7">
      <c r="C2752" s="137">
        <v>43899</v>
      </c>
      <c r="D2752" s="22" t="s">
        <v>117</v>
      </c>
      <c r="E2752" s="22">
        <v>8</v>
      </c>
      <c r="F2752" s="22" t="s">
        <v>9</v>
      </c>
      <c r="G2752" s="22" t="s">
        <v>115</v>
      </c>
    </row>
    <row r="2753" spans="3:7">
      <c r="C2753" s="137">
        <v>44097</v>
      </c>
      <c r="D2753" s="22" t="s">
        <v>119</v>
      </c>
      <c r="E2753" s="22">
        <v>45</v>
      </c>
      <c r="F2753" s="22" t="s">
        <v>114</v>
      </c>
      <c r="G2753" s="22" t="s">
        <v>111</v>
      </c>
    </row>
    <row r="2754" spans="3:7">
      <c r="C2754" s="137">
        <v>44550</v>
      </c>
      <c r="D2754" s="22" t="s">
        <v>119</v>
      </c>
      <c r="E2754" s="22">
        <v>3</v>
      </c>
      <c r="F2754" s="22" t="s">
        <v>110</v>
      </c>
      <c r="G2754" s="22" t="s">
        <v>105</v>
      </c>
    </row>
    <row r="2755" spans="3:7">
      <c r="C2755" s="137">
        <v>44581</v>
      </c>
      <c r="D2755" s="22" t="s">
        <v>107</v>
      </c>
      <c r="E2755" s="22">
        <v>425</v>
      </c>
      <c r="F2755" s="22" t="s">
        <v>110</v>
      </c>
      <c r="G2755" s="22" t="s">
        <v>109</v>
      </c>
    </row>
    <row r="2756" spans="3:7">
      <c r="C2756" s="137">
        <v>44794</v>
      </c>
      <c r="D2756" s="22" t="s">
        <v>119</v>
      </c>
      <c r="E2756" s="22">
        <v>26</v>
      </c>
      <c r="F2756" s="22" t="s">
        <v>6</v>
      </c>
      <c r="G2756" s="22" t="s">
        <v>109</v>
      </c>
    </row>
    <row r="2757" spans="3:7">
      <c r="C2757" s="137">
        <v>44074</v>
      </c>
      <c r="D2757" s="22" t="s">
        <v>117</v>
      </c>
      <c r="E2757" s="22">
        <v>100</v>
      </c>
      <c r="F2757" s="22" t="s">
        <v>112</v>
      </c>
      <c r="G2757" s="22" t="s">
        <v>111</v>
      </c>
    </row>
    <row r="2758" spans="3:7">
      <c r="C2758" s="137">
        <v>44013</v>
      </c>
      <c r="D2758" s="22" t="s">
        <v>116</v>
      </c>
      <c r="E2758" s="22">
        <v>29</v>
      </c>
      <c r="F2758" s="22" t="s">
        <v>110</v>
      </c>
      <c r="G2758" s="22" t="s">
        <v>113</v>
      </c>
    </row>
    <row r="2759" spans="3:7">
      <c r="C2759" s="137">
        <v>44282</v>
      </c>
      <c r="D2759" s="22" t="s">
        <v>107</v>
      </c>
      <c r="E2759" s="22">
        <v>1</v>
      </c>
      <c r="F2759" s="22" t="s">
        <v>114</v>
      </c>
      <c r="G2759" s="22" t="s">
        <v>108</v>
      </c>
    </row>
    <row r="2760" spans="3:7">
      <c r="C2760" s="137">
        <v>44131</v>
      </c>
      <c r="D2760" s="22" t="s">
        <v>116</v>
      </c>
      <c r="E2760" s="22">
        <v>8</v>
      </c>
      <c r="F2760" s="22" t="s">
        <v>112</v>
      </c>
      <c r="G2760" s="22" t="s">
        <v>109</v>
      </c>
    </row>
    <row r="2761" spans="3:7">
      <c r="C2761" s="137">
        <v>44767</v>
      </c>
      <c r="D2761" s="22" t="s">
        <v>107</v>
      </c>
      <c r="E2761" s="22">
        <v>300</v>
      </c>
      <c r="F2761" s="22" t="s">
        <v>110</v>
      </c>
      <c r="G2761" s="22" t="s">
        <v>105</v>
      </c>
    </row>
    <row r="2762" spans="3:7">
      <c r="C2762" s="137">
        <v>44368</v>
      </c>
      <c r="D2762" s="22" t="s">
        <v>116</v>
      </c>
      <c r="E2762" s="22">
        <v>1</v>
      </c>
      <c r="F2762" s="22" t="s">
        <v>9</v>
      </c>
      <c r="G2762" s="22" t="s">
        <v>113</v>
      </c>
    </row>
    <row r="2763" spans="3:7">
      <c r="C2763" s="137">
        <v>43953</v>
      </c>
      <c r="D2763" s="22" t="s">
        <v>117</v>
      </c>
      <c r="E2763" s="22">
        <v>400</v>
      </c>
      <c r="F2763" s="22" t="s">
        <v>114</v>
      </c>
      <c r="G2763" s="22" t="s">
        <v>105</v>
      </c>
    </row>
    <row r="2764" spans="3:7">
      <c r="C2764" s="137">
        <v>44032</v>
      </c>
      <c r="D2764" s="22" t="s">
        <v>116</v>
      </c>
      <c r="E2764" s="22">
        <v>300</v>
      </c>
      <c r="F2764" s="22" t="s">
        <v>112</v>
      </c>
      <c r="G2764" s="22" t="s">
        <v>115</v>
      </c>
    </row>
    <row r="2765" spans="3:7">
      <c r="C2765" s="137">
        <v>44506</v>
      </c>
      <c r="D2765" s="22" t="s">
        <v>116</v>
      </c>
      <c r="E2765" s="22">
        <v>6</v>
      </c>
      <c r="F2765" s="22" t="s">
        <v>6</v>
      </c>
      <c r="G2765" s="22" t="s">
        <v>113</v>
      </c>
    </row>
    <row r="2766" spans="3:7">
      <c r="C2766" s="137">
        <v>44251</v>
      </c>
      <c r="D2766" s="22" t="s">
        <v>107</v>
      </c>
      <c r="E2766" s="22">
        <v>10</v>
      </c>
      <c r="F2766" s="22" t="s">
        <v>112</v>
      </c>
      <c r="G2766" s="22" t="s">
        <v>115</v>
      </c>
    </row>
    <row r="2767" spans="3:7">
      <c r="C2767" s="137">
        <v>44636</v>
      </c>
      <c r="D2767" s="22" t="s">
        <v>116</v>
      </c>
      <c r="E2767" s="22">
        <v>23</v>
      </c>
      <c r="F2767" s="22" t="s">
        <v>112</v>
      </c>
      <c r="G2767" s="22" t="s">
        <v>105</v>
      </c>
    </row>
    <row r="2768" spans="3:7">
      <c r="C2768" s="137">
        <v>43951</v>
      </c>
      <c r="D2768" s="22" t="s">
        <v>107</v>
      </c>
      <c r="E2768" s="22">
        <v>6</v>
      </c>
      <c r="F2768" s="22" t="s">
        <v>9</v>
      </c>
      <c r="G2768" s="22" t="s">
        <v>109</v>
      </c>
    </row>
    <row r="2769" spans="3:7">
      <c r="C2769" s="137">
        <v>44445</v>
      </c>
      <c r="D2769" s="22" t="s">
        <v>119</v>
      </c>
      <c r="E2769" s="22">
        <v>8</v>
      </c>
      <c r="F2769" s="22" t="s">
        <v>9</v>
      </c>
      <c r="G2769" s="22" t="s">
        <v>109</v>
      </c>
    </row>
    <row r="2770" spans="3:7">
      <c r="C2770" s="137">
        <v>44487</v>
      </c>
      <c r="D2770" s="22" t="s">
        <v>119</v>
      </c>
      <c r="E2770" s="22">
        <v>1</v>
      </c>
      <c r="F2770" s="22" t="s">
        <v>114</v>
      </c>
      <c r="G2770" s="22" t="s">
        <v>113</v>
      </c>
    </row>
    <row r="2771" spans="3:7">
      <c r="C2771" s="137">
        <v>44561</v>
      </c>
      <c r="D2771" s="22" t="s">
        <v>117</v>
      </c>
      <c r="E2771" s="22">
        <v>17</v>
      </c>
      <c r="F2771" s="22" t="s">
        <v>6</v>
      </c>
      <c r="G2771" s="22" t="s">
        <v>113</v>
      </c>
    </row>
    <row r="2772" spans="3:7">
      <c r="C2772" s="137">
        <v>43919</v>
      </c>
      <c r="D2772" s="22" t="s">
        <v>119</v>
      </c>
      <c r="E2772" s="22">
        <v>250</v>
      </c>
      <c r="F2772" s="22" t="s">
        <v>112</v>
      </c>
      <c r="G2772" s="22" t="s">
        <v>108</v>
      </c>
    </row>
    <row r="2773" spans="3:7">
      <c r="C2773" s="137">
        <v>43848</v>
      </c>
      <c r="D2773" s="22" t="s">
        <v>116</v>
      </c>
      <c r="E2773" s="22">
        <v>43</v>
      </c>
      <c r="F2773" s="22" t="s">
        <v>114</v>
      </c>
      <c r="G2773" s="22" t="s">
        <v>108</v>
      </c>
    </row>
    <row r="2774" spans="3:7">
      <c r="C2774" s="137">
        <v>44717</v>
      </c>
      <c r="D2774" s="22" t="s">
        <v>119</v>
      </c>
      <c r="E2774" s="22">
        <v>225</v>
      </c>
      <c r="F2774" s="22" t="s">
        <v>110</v>
      </c>
      <c r="G2774" s="22" t="s">
        <v>111</v>
      </c>
    </row>
    <row r="2775" spans="3:7">
      <c r="C2775" s="137">
        <v>44205</v>
      </c>
      <c r="D2775" s="22" t="s">
        <v>107</v>
      </c>
      <c r="E2775" s="22">
        <v>7</v>
      </c>
      <c r="F2775" s="22" t="s">
        <v>114</v>
      </c>
      <c r="G2775" s="22" t="s">
        <v>109</v>
      </c>
    </row>
    <row r="2776" spans="3:7">
      <c r="C2776" s="137">
        <v>44752</v>
      </c>
      <c r="D2776" s="22" t="s">
        <v>118</v>
      </c>
      <c r="E2776" s="22">
        <v>8</v>
      </c>
      <c r="F2776" s="22" t="s">
        <v>9</v>
      </c>
      <c r="G2776" s="22" t="s">
        <v>111</v>
      </c>
    </row>
    <row r="2777" spans="3:7">
      <c r="C2777" s="137">
        <v>44514</v>
      </c>
      <c r="D2777" s="22" t="s">
        <v>118</v>
      </c>
      <c r="E2777" s="22">
        <v>29</v>
      </c>
      <c r="F2777" s="22" t="s">
        <v>114</v>
      </c>
      <c r="G2777" s="22" t="s">
        <v>113</v>
      </c>
    </row>
    <row r="2778" spans="3:7">
      <c r="C2778" s="137">
        <v>44024</v>
      </c>
      <c r="D2778" s="22" t="s">
        <v>119</v>
      </c>
      <c r="E2778" s="22">
        <v>1</v>
      </c>
      <c r="F2778" s="22" t="s">
        <v>9</v>
      </c>
      <c r="G2778" s="22" t="s">
        <v>105</v>
      </c>
    </row>
    <row r="2779" spans="3:7">
      <c r="C2779" s="137">
        <v>43848</v>
      </c>
      <c r="D2779" s="22" t="s">
        <v>107</v>
      </c>
      <c r="E2779" s="22">
        <v>350</v>
      </c>
      <c r="F2779" s="22" t="s">
        <v>6</v>
      </c>
      <c r="G2779" s="22" t="s">
        <v>106</v>
      </c>
    </row>
    <row r="2780" spans="3:7">
      <c r="C2780" s="137">
        <v>44706</v>
      </c>
      <c r="D2780" s="22" t="s">
        <v>117</v>
      </c>
      <c r="E2780" s="22">
        <v>300</v>
      </c>
      <c r="F2780" s="22" t="s">
        <v>114</v>
      </c>
      <c r="G2780" s="22" t="s">
        <v>105</v>
      </c>
    </row>
    <row r="2781" spans="3:7">
      <c r="C2781" s="137">
        <v>44527</v>
      </c>
      <c r="D2781" s="22" t="s">
        <v>118</v>
      </c>
      <c r="E2781" s="22">
        <v>150</v>
      </c>
      <c r="F2781" s="22" t="s">
        <v>9</v>
      </c>
      <c r="G2781" s="22" t="s">
        <v>106</v>
      </c>
    </row>
    <row r="2782" spans="3:7">
      <c r="C2782" s="137">
        <v>44549</v>
      </c>
      <c r="D2782" s="22" t="s">
        <v>117</v>
      </c>
      <c r="E2782" s="22">
        <v>7</v>
      </c>
      <c r="F2782" s="22" t="s">
        <v>110</v>
      </c>
      <c r="G2782" s="22" t="s">
        <v>108</v>
      </c>
    </row>
    <row r="2783" spans="3:7">
      <c r="C2783" s="137">
        <v>44708</v>
      </c>
      <c r="D2783" s="22" t="s">
        <v>118</v>
      </c>
      <c r="E2783" s="22">
        <v>550</v>
      </c>
      <c r="F2783" s="22" t="s">
        <v>114</v>
      </c>
      <c r="G2783" s="22" t="s">
        <v>108</v>
      </c>
    </row>
    <row r="2784" spans="3:7">
      <c r="C2784" s="137">
        <v>43831</v>
      </c>
      <c r="D2784" s="22" t="s">
        <v>116</v>
      </c>
      <c r="E2784" s="22">
        <v>39</v>
      </c>
      <c r="F2784" s="22" t="s">
        <v>6</v>
      </c>
      <c r="G2784" s="22" t="s">
        <v>109</v>
      </c>
    </row>
    <row r="2785" spans="3:7">
      <c r="C2785" s="137">
        <v>44578</v>
      </c>
      <c r="D2785" s="22" t="s">
        <v>119</v>
      </c>
      <c r="E2785" s="22">
        <v>10</v>
      </c>
      <c r="F2785" s="22" t="s">
        <v>112</v>
      </c>
      <c r="G2785" s="22" t="s">
        <v>115</v>
      </c>
    </row>
    <row r="2786" spans="3:7">
      <c r="C2786" s="137">
        <v>44118</v>
      </c>
      <c r="D2786" s="22" t="s">
        <v>117</v>
      </c>
      <c r="E2786" s="22">
        <v>500</v>
      </c>
      <c r="F2786" s="22" t="s">
        <v>112</v>
      </c>
      <c r="G2786" s="22" t="s">
        <v>113</v>
      </c>
    </row>
    <row r="2787" spans="3:7">
      <c r="C2787" s="137">
        <v>43836</v>
      </c>
      <c r="D2787" s="22" t="s">
        <v>116</v>
      </c>
      <c r="E2787" s="22">
        <v>7</v>
      </c>
      <c r="F2787" s="22" t="s">
        <v>6</v>
      </c>
      <c r="G2787" s="22" t="s">
        <v>111</v>
      </c>
    </row>
    <row r="2788" spans="3:7">
      <c r="C2788" s="137">
        <v>43941</v>
      </c>
      <c r="D2788" s="22" t="s">
        <v>119</v>
      </c>
      <c r="E2788" s="22">
        <v>23</v>
      </c>
      <c r="F2788" s="22" t="s">
        <v>9</v>
      </c>
      <c r="G2788" s="22" t="s">
        <v>105</v>
      </c>
    </row>
    <row r="2789" spans="3:7">
      <c r="C2789" s="137">
        <v>44483</v>
      </c>
      <c r="D2789" s="22" t="s">
        <v>117</v>
      </c>
      <c r="E2789" s="22">
        <v>125</v>
      </c>
      <c r="F2789" s="22" t="s">
        <v>110</v>
      </c>
      <c r="G2789" s="22" t="s">
        <v>109</v>
      </c>
    </row>
    <row r="2790" spans="3:7">
      <c r="C2790" s="137">
        <v>44700</v>
      </c>
      <c r="D2790" s="22" t="s">
        <v>119</v>
      </c>
      <c r="E2790" s="22">
        <v>3</v>
      </c>
      <c r="F2790" s="22" t="s">
        <v>112</v>
      </c>
      <c r="G2790" s="22" t="s">
        <v>109</v>
      </c>
    </row>
    <row r="2791" spans="3:7">
      <c r="C2791" s="137">
        <v>44519</v>
      </c>
      <c r="D2791" s="22" t="s">
        <v>118</v>
      </c>
      <c r="E2791" s="22">
        <v>48</v>
      </c>
      <c r="F2791" s="22" t="s">
        <v>114</v>
      </c>
      <c r="G2791" s="22" t="s">
        <v>111</v>
      </c>
    </row>
    <row r="2792" spans="3:7">
      <c r="C2792" s="137">
        <v>44696</v>
      </c>
      <c r="D2792" s="22" t="s">
        <v>117</v>
      </c>
      <c r="E2792" s="22">
        <v>5</v>
      </c>
      <c r="F2792" s="22" t="s">
        <v>110</v>
      </c>
      <c r="G2792" s="22" t="s">
        <v>115</v>
      </c>
    </row>
    <row r="2793" spans="3:7">
      <c r="C2793" s="137">
        <v>44144</v>
      </c>
      <c r="D2793" s="22" t="s">
        <v>119</v>
      </c>
      <c r="E2793" s="22">
        <v>75</v>
      </c>
      <c r="F2793" s="22" t="s">
        <v>6</v>
      </c>
      <c r="G2793" s="22" t="s">
        <v>105</v>
      </c>
    </row>
    <row r="2794" spans="3:7">
      <c r="C2794" s="137">
        <v>44587</v>
      </c>
      <c r="D2794" s="22" t="s">
        <v>119</v>
      </c>
      <c r="E2794" s="22">
        <v>7</v>
      </c>
      <c r="F2794" s="22" t="s">
        <v>112</v>
      </c>
      <c r="G2794" s="22" t="s">
        <v>113</v>
      </c>
    </row>
    <row r="2795" spans="3:7">
      <c r="C2795" s="137">
        <v>44592</v>
      </c>
      <c r="D2795" s="22" t="s">
        <v>107</v>
      </c>
      <c r="E2795" s="22">
        <v>12</v>
      </c>
      <c r="F2795" s="22" t="s">
        <v>112</v>
      </c>
      <c r="G2795" s="22" t="s">
        <v>115</v>
      </c>
    </row>
    <row r="2796" spans="3:7">
      <c r="C2796" s="137">
        <v>44363</v>
      </c>
      <c r="D2796" s="22" t="s">
        <v>117</v>
      </c>
      <c r="E2796" s="22">
        <v>6</v>
      </c>
      <c r="F2796" s="22" t="s">
        <v>112</v>
      </c>
      <c r="G2796" s="22" t="s">
        <v>115</v>
      </c>
    </row>
    <row r="2797" spans="3:7">
      <c r="C2797" s="137">
        <v>44349</v>
      </c>
      <c r="D2797" s="22" t="s">
        <v>117</v>
      </c>
      <c r="E2797" s="22">
        <v>49</v>
      </c>
      <c r="F2797" s="22" t="s">
        <v>110</v>
      </c>
      <c r="G2797" s="22" t="s">
        <v>106</v>
      </c>
    </row>
    <row r="2798" spans="3:7">
      <c r="C2798" s="137">
        <v>44102</v>
      </c>
      <c r="D2798" s="22" t="s">
        <v>119</v>
      </c>
      <c r="E2798" s="22">
        <v>5</v>
      </c>
      <c r="F2798" s="22" t="s">
        <v>110</v>
      </c>
      <c r="G2798" s="22" t="s">
        <v>108</v>
      </c>
    </row>
    <row r="2799" spans="3:7">
      <c r="C2799" s="137">
        <v>43922</v>
      </c>
      <c r="D2799" s="22" t="s">
        <v>119</v>
      </c>
      <c r="E2799" s="22">
        <v>34</v>
      </c>
      <c r="F2799" s="22" t="s">
        <v>110</v>
      </c>
      <c r="G2799" s="22" t="s">
        <v>105</v>
      </c>
    </row>
    <row r="2800" spans="3:7">
      <c r="C2800" s="137">
        <v>44697</v>
      </c>
      <c r="D2800" s="22" t="s">
        <v>107</v>
      </c>
      <c r="E2800" s="22">
        <v>43</v>
      </c>
      <c r="F2800" s="22" t="s">
        <v>114</v>
      </c>
      <c r="G2800" s="22" t="s">
        <v>109</v>
      </c>
    </row>
    <row r="2801" spans="3:7">
      <c r="C2801" s="137">
        <v>44160</v>
      </c>
      <c r="D2801" s="22" t="s">
        <v>117</v>
      </c>
      <c r="E2801" s="22">
        <v>250</v>
      </c>
      <c r="F2801" s="22" t="s">
        <v>6</v>
      </c>
      <c r="G2801" s="22" t="s">
        <v>106</v>
      </c>
    </row>
    <row r="2802" spans="3:7">
      <c r="C2802" s="137">
        <v>44526</v>
      </c>
      <c r="D2802" s="22" t="s">
        <v>119</v>
      </c>
      <c r="E2802" s="22">
        <v>43</v>
      </c>
      <c r="F2802" s="22" t="s">
        <v>6</v>
      </c>
      <c r="G2802" s="22" t="s">
        <v>113</v>
      </c>
    </row>
    <row r="2803" spans="3:7">
      <c r="C2803" s="137">
        <v>44094</v>
      </c>
      <c r="D2803" s="22" t="s">
        <v>107</v>
      </c>
      <c r="E2803" s="22">
        <v>225</v>
      </c>
      <c r="F2803" s="22" t="s">
        <v>114</v>
      </c>
      <c r="G2803" s="22" t="s">
        <v>113</v>
      </c>
    </row>
    <row r="2804" spans="3:7">
      <c r="C2804" s="137">
        <v>44871</v>
      </c>
      <c r="D2804" s="22" t="s">
        <v>117</v>
      </c>
      <c r="E2804" s="22">
        <v>48</v>
      </c>
      <c r="F2804" s="22" t="s">
        <v>6</v>
      </c>
      <c r="G2804" s="22" t="s">
        <v>105</v>
      </c>
    </row>
    <row r="2805" spans="3:7">
      <c r="C2805" s="137">
        <v>44079</v>
      </c>
      <c r="D2805" s="22" t="s">
        <v>118</v>
      </c>
      <c r="E2805" s="22">
        <v>100</v>
      </c>
      <c r="F2805" s="22" t="s">
        <v>6</v>
      </c>
      <c r="G2805" s="22" t="s">
        <v>105</v>
      </c>
    </row>
    <row r="2806" spans="3:7">
      <c r="C2806" s="137">
        <v>43984</v>
      </c>
      <c r="D2806" s="22" t="s">
        <v>119</v>
      </c>
      <c r="E2806" s="22">
        <v>475</v>
      </c>
      <c r="F2806" s="22" t="s">
        <v>9</v>
      </c>
      <c r="G2806" s="22" t="s">
        <v>108</v>
      </c>
    </row>
    <row r="2807" spans="3:7">
      <c r="C2807" s="137">
        <v>44554</v>
      </c>
      <c r="D2807" s="22" t="s">
        <v>119</v>
      </c>
      <c r="E2807" s="22">
        <v>7</v>
      </c>
      <c r="F2807" s="22" t="s">
        <v>112</v>
      </c>
      <c r="G2807" s="22" t="s">
        <v>111</v>
      </c>
    </row>
    <row r="2808" spans="3:7">
      <c r="C2808" s="137">
        <v>44312</v>
      </c>
      <c r="D2808" s="22" t="s">
        <v>117</v>
      </c>
      <c r="E2808" s="22">
        <v>7</v>
      </c>
      <c r="F2808" s="22" t="s">
        <v>6</v>
      </c>
      <c r="G2808" s="22" t="s">
        <v>108</v>
      </c>
    </row>
    <row r="2809" spans="3:7">
      <c r="C2809" s="137">
        <v>44275</v>
      </c>
      <c r="D2809" s="22" t="s">
        <v>117</v>
      </c>
      <c r="E2809" s="22">
        <v>575</v>
      </c>
      <c r="F2809" s="22" t="s">
        <v>110</v>
      </c>
      <c r="G2809" s="22" t="s">
        <v>113</v>
      </c>
    </row>
    <row r="2810" spans="3:7">
      <c r="C2810" s="137">
        <v>44528</v>
      </c>
      <c r="D2810" s="22" t="s">
        <v>116</v>
      </c>
      <c r="E2810" s="22">
        <v>8</v>
      </c>
      <c r="F2810" s="22" t="s">
        <v>9</v>
      </c>
      <c r="G2810" s="22" t="s">
        <v>111</v>
      </c>
    </row>
    <row r="2811" spans="3:7">
      <c r="C2811" s="137">
        <v>43970</v>
      </c>
      <c r="D2811" s="22" t="s">
        <v>107</v>
      </c>
      <c r="E2811" s="22">
        <v>7</v>
      </c>
      <c r="F2811" s="22" t="s">
        <v>112</v>
      </c>
      <c r="G2811" s="22" t="s">
        <v>109</v>
      </c>
    </row>
    <row r="2812" spans="3:7">
      <c r="C2812" s="137">
        <v>43959</v>
      </c>
      <c r="D2812" s="22" t="s">
        <v>107</v>
      </c>
      <c r="E2812" s="22">
        <v>375</v>
      </c>
      <c r="F2812" s="22" t="s">
        <v>112</v>
      </c>
      <c r="G2812" s="22" t="s">
        <v>105</v>
      </c>
    </row>
    <row r="2813" spans="3:7">
      <c r="C2813" s="137">
        <v>44899</v>
      </c>
      <c r="D2813" s="22" t="s">
        <v>117</v>
      </c>
      <c r="E2813" s="22">
        <v>42</v>
      </c>
      <c r="F2813" s="22" t="s">
        <v>110</v>
      </c>
      <c r="G2813" s="22" t="s">
        <v>109</v>
      </c>
    </row>
    <row r="2814" spans="3:7">
      <c r="C2814" s="137">
        <v>44083</v>
      </c>
      <c r="D2814" s="22" t="s">
        <v>107</v>
      </c>
      <c r="E2814" s="22">
        <v>325</v>
      </c>
      <c r="F2814" s="22" t="s">
        <v>114</v>
      </c>
      <c r="G2814" s="22" t="s">
        <v>105</v>
      </c>
    </row>
    <row r="2815" spans="3:7">
      <c r="C2815" s="137">
        <v>44566</v>
      </c>
      <c r="D2815" s="22" t="s">
        <v>116</v>
      </c>
      <c r="E2815" s="22">
        <v>16</v>
      </c>
      <c r="F2815" s="22" t="s">
        <v>112</v>
      </c>
      <c r="G2815" s="22" t="s">
        <v>105</v>
      </c>
    </row>
    <row r="2816" spans="3:7">
      <c r="C2816" s="137">
        <v>44217</v>
      </c>
      <c r="D2816" s="22" t="s">
        <v>118</v>
      </c>
      <c r="E2816" s="22">
        <v>2</v>
      </c>
      <c r="F2816" s="22" t="s">
        <v>112</v>
      </c>
      <c r="G2816" s="22" t="s">
        <v>113</v>
      </c>
    </row>
    <row r="2817" spans="3:7">
      <c r="C2817" s="137">
        <v>44287</v>
      </c>
      <c r="D2817" s="22" t="s">
        <v>118</v>
      </c>
      <c r="E2817" s="22">
        <v>1</v>
      </c>
      <c r="F2817" s="22" t="s">
        <v>112</v>
      </c>
      <c r="G2817" s="22" t="s">
        <v>113</v>
      </c>
    </row>
    <row r="2818" spans="3:7">
      <c r="C2818" s="137">
        <v>44741</v>
      </c>
      <c r="D2818" s="22" t="s">
        <v>118</v>
      </c>
      <c r="E2818" s="22">
        <v>400</v>
      </c>
      <c r="F2818" s="22" t="s">
        <v>9</v>
      </c>
      <c r="G2818" s="22" t="s">
        <v>111</v>
      </c>
    </row>
    <row r="2819" spans="3:7">
      <c r="C2819" s="137">
        <v>44036</v>
      </c>
      <c r="D2819" s="22" t="s">
        <v>117</v>
      </c>
      <c r="E2819" s="22">
        <v>600</v>
      </c>
      <c r="F2819" s="22" t="s">
        <v>112</v>
      </c>
      <c r="G2819" s="22" t="s">
        <v>108</v>
      </c>
    </row>
    <row r="2820" spans="3:7">
      <c r="C2820" s="137">
        <v>44275</v>
      </c>
      <c r="D2820" s="22" t="s">
        <v>117</v>
      </c>
      <c r="E2820" s="22">
        <v>14</v>
      </c>
      <c r="F2820" s="22" t="s">
        <v>114</v>
      </c>
      <c r="G2820" s="22" t="s">
        <v>106</v>
      </c>
    </row>
    <row r="2821" spans="3:7">
      <c r="C2821" s="137">
        <v>44409</v>
      </c>
      <c r="D2821" s="22" t="s">
        <v>117</v>
      </c>
      <c r="E2821" s="22">
        <v>8</v>
      </c>
      <c r="F2821" s="22" t="s">
        <v>9</v>
      </c>
      <c r="G2821" s="22" t="s">
        <v>105</v>
      </c>
    </row>
    <row r="2822" spans="3:7">
      <c r="C2822" s="137">
        <v>44113</v>
      </c>
      <c r="D2822" s="22" t="s">
        <v>117</v>
      </c>
      <c r="E2822" s="22">
        <v>44</v>
      </c>
      <c r="F2822" s="22" t="s">
        <v>9</v>
      </c>
      <c r="G2822" s="22" t="s">
        <v>105</v>
      </c>
    </row>
    <row r="2823" spans="3:7">
      <c r="C2823" s="137">
        <v>44132</v>
      </c>
      <c r="D2823" s="22" t="s">
        <v>118</v>
      </c>
      <c r="E2823" s="22">
        <v>1</v>
      </c>
      <c r="F2823" s="22" t="s">
        <v>6</v>
      </c>
      <c r="G2823" s="22" t="s">
        <v>111</v>
      </c>
    </row>
    <row r="2824" spans="3:7">
      <c r="C2824" s="137">
        <v>44478</v>
      </c>
      <c r="D2824" s="22" t="s">
        <v>119</v>
      </c>
      <c r="E2824" s="22">
        <v>7</v>
      </c>
      <c r="F2824" s="22" t="s">
        <v>110</v>
      </c>
      <c r="G2824" s="22" t="s">
        <v>115</v>
      </c>
    </row>
    <row r="2825" spans="3:7">
      <c r="C2825" s="137">
        <v>44233</v>
      </c>
      <c r="D2825" s="22" t="s">
        <v>118</v>
      </c>
      <c r="E2825" s="22">
        <v>43</v>
      </c>
      <c r="F2825" s="22" t="s">
        <v>9</v>
      </c>
      <c r="G2825" s="22" t="s">
        <v>105</v>
      </c>
    </row>
    <row r="2826" spans="3:7">
      <c r="C2826" s="137">
        <v>43912</v>
      </c>
      <c r="D2826" s="22" t="s">
        <v>116</v>
      </c>
      <c r="E2826" s="22">
        <v>4</v>
      </c>
      <c r="F2826" s="22" t="s">
        <v>114</v>
      </c>
      <c r="G2826" s="22" t="s">
        <v>105</v>
      </c>
    </row>
    <row r="2827" spans="3:7">
      <c r="C2827" s="137">
        <v>44647</v>
      </c>
      <c r="D2827" s="22" t="s">
        <v>117</v>
      </c>
      <c r="E2827" s="22">
        <v>27</v>
      </c>
      <c r="F2827" s="22" t="s">
        <v>112</v>
      </c>
      <c r="G2827" s="22" t="s">
        <v>109</v>
      </c>
    </row>
    <row r="2828" spans="3:7">
      <c r="C2828" s="137">
        <v>43892</v>
      </c>
      <c r="D2828" s="22" t="s">
        <v>119</v>
      </c>
      <c r="E2828" s="22">
        <v>37</v>
      </c>
      <c r="F2828" s="22" t="s">
        <v>112</v>
      </c>
      <c r="G2828" s="22" t="s">
        <v>115</v>
      </c>
    </row>
    <row r="2829" spans="3:7">
      <c r="C2829" s="137">
        <v>44183</v>
      </c>
      <c r="D2829" s="22" t="s">
        <v>117</v>
      </c>
      <c r="E2829" s="22">
        <v>49</v>
      </c>
      <c r="F2829" s="22" t="s">
        <v>9</v>
      </c>
      <c r="G2829" s="22" t="s">
        <v>108</v>
      </c>
    </row>
    <row r="2830" spans="3:7">
      <c r="C2830" s="137">
        <v>44521</v>
      </c>
      <c r="D2830" s="22" t="s">
        <v>119</v>
      </c>
      <c r="E2830" s="22">
        <v>23</v>
      </c>
      <c r="F2830" s="22" t="s">
        <v>6</v>
      </c>
      <c r="G2830" s="22" t="s">
        <v>111</v>
      </c>
    </row>
    <row r="2831" spans="3:7">
      <c r="C2831" s="137">
        <v>44755</v>
      </c>
      <c r="D2831" s="22" t="s">
        <v>119</v>
      </c>
      <c r="E2831" s="22">
        <v>100</v>
      </c>
      <c r="F2831" s="22" t="s">
        <v>112</v>
      </c>
      <c r="G2831" s="22" t="s">
        <v>111</v>
      </c>
    </row>
    <row r="2832" spans="3:7">
      <c r="C2832" s="137">
        <v>44170</v>
      </c>
      <c r="D2832" s="22" t="s">
        <v>107</v>
      </c>
      <c r="E2832" s="22">
        <v>6</v>
      </c>
      <c r="F2832" s="22" t="s">
        <v>112</v>
      </c>
      <c r="G2832" s="22" t="s">
        <v>111</v>
      </c>
    </row>
    <row r="2833" spans="3:7">
      <c r="C2833" s="137">
        <v>44798</v>
      </c>
      <c r="D2833" s="22" t="s">
        <v>117</v>
      </c>
      <c r="E2833" s="22">
        <v>7</v>
      </c>
      <c r="F2833" s="22" t="s">
        <v>110</v>
      </c>
      <c r="G2833" s="22" t="s">
        <v>109</v>
      </c>
    </row>
    <row r="2834" spans="3:7">
      <c r="C2834" s="137">
        <v>43860</v>
      </c>
      <c r="D2834" s="22" t="s">
        <v>107</v>
      </c>
      <c r="E2834" s="22">
        <v>325</v>
      </c>
      <c r="F2834" s="22" t="s">
        <v>6</v>
      </c>
      <c r="G2834" s="22" t="s">
        <v>115</v>
      </c>
    </row>
    <row r="2835" spans="3:7">
      <c r="C2835" s="137">
        <v>43861</v>
      </c>
      <c r="D2835" s="22" t="s">
        <v>117</v>
      </c>
      <c r="E2835" s="22">
        <v>6</v>
      </c>
      <c r="F2835" s="22" t="s">
        <v>6</v>
      </c>
      <c r="G2835" s="22" t="s">
        <v>105</v>
      </c>
    </row>
    <row r="2836" spans="3:7">
      <c r="C2836" s="137">
        <v>44398</v>
      </c>
      <c r="D2836" s="22" t="s">
        <v>117</v>
      </c>
      <c r="E2836" s="22">
        <v>500</v>
      </c>
      <c r="F2836" s="22" t="s">
        <v>9</v>
      </c>
      <c r="G2836" s="22" t="s">
        <v>111</v>
      </c>
    </row>
    <row r="2837" spans="3:7">
      <c r="C2837" s="137">
        <v>44178</v>
      </c>
      <c r="D2837" s="22" t="s">
        <v>119</v>
      </c>
      <c r="E2837" s="22">
        <v>225</v>
      </c>
      <c r="F2837" s="22" t="s">
        <v>112</v>
      </c>
      <c r="G2837" s="22" t="s">
        <v>109</v>
      </c>
    </row>
    <row r="2838" spans="3:7">
      <c r="C2838" s="137">
        <v>44868</v>
      </c>
      <c r="D2838" s="22" t="s">
        <v>116</v>
      </c>
      <c r="E2838" s="22">
        <v>13</v>
      </c>
      <c r="F2838" s="22" t="s">
        <v>6</v>
      </c>
      <c r="G2838" s="22" t="s">
        <v>115</v>
      </c>
    </row>
    <row r="2839" spans="3:7">
      <c r="C2839" s="137">
        <v>44066</v>
      </c>
      <c r="D2839" s="22" t="s">
        <v>117</v>
      </c>
      <c r="E2839" s="22">
        <v>9</v>
      </c>
      <c r="F2839" s="22" t="s">
        <v>114</v>
      </c>
      <c r="G2839" s="22" t="s">
        <v>115</v>
      </c>
    </row>
    <row r="2840" spans="3:7">
      <c r="C2840" s="137">
        <v>44501</v>
      </c>
      <c r="D2840" s="22" t="s">
        <v>117</v>
      </c>
      <c r="E2840" s="22">
        <v>28</v>
      </c>
      <c r="F2840" s="22" t="s">
        <v>9</v>
      </c>
      <c r="G2840" s="22" t="s">
        <v>106</v>
      </c>
    </row>
    <row r="2841" spans="3:7">
      <c r="C2841" s="137">
        <v>44665</v>
      </c>
      <c r="D2841" s="22" t="s">
        <v>119</v>
      </c>
      <c r="E2841" s="22">
        <v>75</v>
      </c>
      <c r="F2841" s="22" t="s">
        <v>9</v>
      </c>
      <c r="G2841" s="22" t="s">
        <v>109</v>
      </c>
    </row>
    <row r="2842" spans="3:7">
      <c r="C2842" s="137">
        <v>44202</v>
      </c>
      <c r="D2842" s="22" t="s">
        <v>117</v>
      </c>
      <c r="E2842" s="22">
        <v>125</v>
      </c>
      <c r="F2842" s="22" t="s">
        <v>9</v>
      </c>
      <c r="G2842" s="22" t="s">
        <v>105</v>
      </c>
    </row>
    <row r="2843" spans="3:7">
      <c r="C2843" s="137">
        <v>44622</v>
      </c>
      <c r="D2843" s="22" t="s">
        <v>117</v>
      </c>
      <c r="E2843" s="22">
        <v>225</v>
      </c>
      <c r="F2843" s="22" t="s">
        <v>9</v>
      </c>
      <c r="G2843" s="22" t="s">
        <v>105</v>
      </c>
    </row>
    <row r="2844" spans="3:7">
      <c r="C2844" s="137">
        <v>44616</v>
      </c>
      <c r="D2844" s="22" t="s">
        <v>119</v>
      </c>
      <c r="E2844" s="22">
        <v>4</v>
      </c>
      <c r="F2844" s="22" t="s">
        <v>114</v>
      </c>
      <c r="G2844" s="22" t="s">
        <v>113</v>
      </c>
    </row>
    <row r="2845" spans="3:7">
      <c r="C2845" s="137">
        <v>44065</v>
      </c>
      <c r="D2845" s="22" t="s">
        <v>119</v>
      </c>
      <c r="E2845" s="22">
        <v>150</v>
      </c>
      <c r="F2845" s="22" t="s">
        <v>9</v>
      </c>
      <c r="G2845" s="22" t="s">
        <v>105</v>
      </c>
    </row>
    <row r="2846" spans="3:7">
      <c r="C2846" s="137">
        <v>44835</v>
      </c>
      <c r="D2846" s="22" t="s">
        <v>107</v>
      </c>
      <c r="E2846" s="22">
        <v>250</v>
      </c>
      <c r="F2846" s="22" t="s">
        <v>9</v>
      </c>
      <c r="G2846" s="22" t="s">
        <v>108</v>
      </c>
    </row>
    <row r="2847" spans="3:7">
      <c r="C2847" s="137">
        <v>44171</v>
      </c>
      <c r="D2847" s="22" t="s">
        <v>118</v>
      </c>
      <c r="E2847" s="22">
        <v>75</v>
      </c>
      <c r="F2847" s="22" t="s">
        <v>110</v>
      </c>
      <c r="G2847" s="22" t="s">
        <v>105</v>
      </c>
    </row>
    <row r="2848" spans="3:7">
      <c r="C2848" s="137">
        <v>44894</v>
      </c>
      <c r="D2848" s="22" t="s">
        <v>119</v>
      </c>
      <c r="E2848" s="22">
        <v>46</v>
      </c>
      <c r="F2848" s="22" t="s">
        <v>6</v>
      </c>
      <c r="G2848" s="22" t="s">
        <v>106</v>
      </c>
    </row>
    <row r="2849" spans="3:7">
      <c r="C2849" s="137">
        <v>44006</v>
      </c>
      <c r="D2849" s="22" t="s">
        <v>117</v>
      </c>
      <c r="E2849" s="22">
        <v>41</v>
      </c>
      <c r="F2849" s="22" t="s">
        <v>9</v>
      </c>
      <c r="G2849" s="22" t="s">
        <v>108</v>
      </c>
    </row>
    <row r="2850" spans="3:7">
      <c r="C2850" s="137">
        <v>44687</v>
      </c>
      <c r="D2850" s="22" t="s">
        <v>119</v>
      </c>
      <c r="E2850" s="22">
        <v>37</v>
      </c>
      <c r="F2850" s="22" t="s">
        <v>6</v>
      </c>
      <c r="G2850" s="22" t="s">
        <v>105</v>
      </c>
    </row>
    <row r="2851" spans="3:7">
      <c r="C2851" s="137">
        <v>44924</v>
      </c>
      <c r="D2851" s="22" t="s">
        <v>117</v>
      </c>
      <c r="E2851" s="22">
        <v>37</v>
      </c>
      <c r="F2851" s="22" t="s">
        <v>9</v>
      </c>
      <c r="G2851" s="22" t="s">
        <v>113</v>
      </c>
    </row>
    <row r="2852" spans="3:7">
      <c r="C2852" s="137">
        <v>43980</v>
      </c>
      <c r="D2852" s="22" t="s">
        <v>118</v>
      </c>
      <c r="E2852" s="22">
        <v>1</v>
      </c>
      <c r="F2852" s="22" t="s">
        <v>9</v>
      </c>
      <c r="G2852" s="22" t="s">
        <v>115</v>
      </c>
    </row>
    <row r="2853" spans="3:7">
      <c r="C2853" s="137">
        <v>44391</v>
      </c>
      <c r="D2853" s="22" t="s">
        <v>107</v>
      </c>
      <c r="E2853" s="22">
        <v>3</v>
      </c>
      <c r="F2853" s="22" t="s">
        <v>114</v>
      </c>
      <c r="G2853" s="22" t="s">
        <v>113</v>
      </c>
    </row>
    <row r="2854" spans="3:7">
      <c r="C2854" s="137">
        <v>44428</v>
      </c>
      <c r="D2854" s="22" t="s">
        <v>107</v>
      </c>
      <c r="E2854" s="22">
        <v>425</v>
      </c>
      <c r="F2854" s="22" t="s">
        <v>6</v>
      </c>
      <c r="G2854" s="22" t="s">
        <v>109</v>
      </c>
    </row>
    <row r="2855" spans="3:7">
      <c r="C2855" s="137">
        <v>44574</v>
      </c>
      <c r="D2855" s="22" t="s">
        <v>118</v>
      </c>
      <c r="E2855" s="22">
        <v>14</v>
      </c>
      <c r="F2855" s="22" t="s">
        <v>112</v>
      </c>
      <c r="G2855" s="22" t="s">
        <v>105</v>
      </c>
    </row>
    <row r="2856" spans="3:7">
      <c r="C2856" s="137">
        <v>44768</v>
      </c>
      <c r="D2856" s="22" t="s">
        <v>116</v>
      </c>
      <c r="E2856" s="22">
        <v>42</v>
      </c>
      <c r="F2856" s="22" t="s">
        <v>114</v>
      </c>
      <c r="G2856" s="22" t="s">
        <v>115</v>
      </c>
    </row>
    <row r="2857" spans="3:7">
      <c r="C2857" s="137">
        <v>44165</v>
      </c>
      <c r="D2857" s="22" t="s">
        <v>119</v>
      </c>
      <c r="E2857" s="22">
        <v>9</v>
      </c>
      <c r="F2857" s="22" t="s">
        <v>6</v>
      </c>
      <c r="G2857" s="22" t="s">
        <v>111</v>
      </c>
    </row>
    <row r="2858" spans="3:7">
      <c r="C2858" s="137">
        <v>44387</v>
      </c>
      <c r="D2858" s="22" t="s">
        <v>116</v>
      </c>
      <c r="E2858" s="22">
        <v>350</v>
      </c>
      <c r="F2858" s="22" t="s">
        <v>114</v>
      </c>
      <c r="G2858" s="22" t="s">
        <v>111</v>
      </c>
    </row>
    <row r="2859" spans="3:7">
      <c r="C2859" s="137">
        <v>44826</v>
      </c>
      <c r="D2859" s="22" t="s">
        <v>117</v>
      </c>
      <c r="E2859" s="22">
        <v>2</v>
      </c>
      <c r="F2859" s="22" t="s">
        <v>112</v>
      </c>
      <c r="G2859" s="22" t="s">
        <v>105</v>
      </c>
    </row>
    <row r="2860" spans="3:7">
      <c r="C2860" s="137">
        <v>44003</v>
      </c>
      <c r="D2860" s="22" t="s">
        <v>118</v>
      </c>
      <c r="E2860" s="22">
        <v>9</v>
      </c>
      <c r="F2860" s="22" t="s">
        <v>112</v>
      </c>
      <c r="G2860" s="22" t="s">
        <v>115</v>
      </c>
    </row>
    <row r="2861" spans="3:7">
      <c r="C2861" s="137">
        <v>44914</v>
      </c>
      <c r="D2861" s="22" t="s">
        <v>117</v>
      </c>
      <c r="E2861" s="22">
        <v>15</v>
      </c>
      <c r="F2861" s="22" t="s">
        <v>6</v>
      </c>
      <c r="G2861" s="22" t="s">
        <v>108</v>
      </c>
    </row>
    <row r="2862" spans="3:7">
      <c r="C2862" s="137">
        <v>44573</v>
      </c>
      <c r="D2862" s="22" t="s">
        <v>107</v>
      </c>
      <c r="E2862" s="22">
        <v>12</v>
      </c>
      <c r="F2862" s="22" t="s">
        <v>110</v>
      </c>
      <c r="G2862" s="22" t="s">
        <v>105</v>
      </c>
    </row>
    <row r="2863" spans="3:7">
      <c r="C2863" s="137">
        <v>44225</v>
      </c>
      <c r="D2863" s="22" t="s">
        <v>118</v>
      </c>
      <c r="E2863" s="22">
        <v>4</v>
      </c>
      <c r="F2863" s="22" t="s">
        <v>112</v>
      </c>
      <c r="G2863" s="22" t="s">
        <v>113</v>
      </c>
    </row>
    <row r="2864" spans="3:7">
      <c r="C2864" s="137">
        <v>44266</v>
      </c>
      <c r="D2864" s="22" t="s">
        <v>119</v>
      </c>
      <c r="E2864" s="22">
        <v>1</v>
      </c>
      <c r="F2864" s="22" t="s">
        <v>110</v>
      </c>
      <c r="G2864" s="22" t="s">
        <v>113</v>
      </c>
    </row>
    <row r="2865" spans="3:7">
      <c r="C2865" s="137">
        <v>44104</v>
      </c>
      <c r="D2865" s="22" t="s">
        <v>119</v>
      </c>
      <c r="E2865" s="22">
        <v>7</v>
      </c>
      <c r="F2865" s="22" t="s">
        <v>112</v>
      </c>
      <c r="G2865" s="22" t="s">
        <v>108</v>
      </c>
    </row>
    <row r="2866" spans="3:7">
      <c r="C2866" s="137">
        <v>44243</v>
      </c>
      <c r="D2866" s="22" t="s">
        <v>116</v>
      </c>
      <c r="E2866" s="22">
        <v>6</v>
      </c>
      <c r="F2866" s="22" t="s">
        <v>9</v>
      </c>
      <c r="G2866" s="22" t="s">
        <v>106</v>
      </c>
    </row>
    <row r="2867" spans="3:7">
      <c r="C2867" s="137">
        <v>44510</v>
      </c>
      <c r="D2867" s="22" t="s">
        <v>119</v>
      </c>
      <c r="E2867" s="22">
        <v>32</v>
      </c>
      <c r="F2867" s="22" t="s">
        <v>114</v>
      </c>
      <c r="G2867" s="22" t="s">
        <v>113</v>
      </c>
    </row>
    <row r="2868" spans="3:7">
      <c r="C2868" s="137">
        <v>44014</v>
      </c>
      <c r="D2868" s="22" t="s">
        <v>116</v>
      </c>
      <c r="E2868" s="22">
        <v>34</v>
      </c>
      <c r="F2868" s="22" t="s">
        <v>9</v>
      </c>
      <c r="G2868" s="22" t="s">
        <v>109</v>
      </c>
    </row>
    <row r="2869" spans="3:7">
      <c r="C2869" s="137">
        <v>44647</v>
      </c>
      <c r="D2869" s="22" t="s">
        <v>117</v>
      </c>
      <c r="E2869" s="22">
        <v>4</v>
      </c>
      <c r="F2869" s="22" t="s">
        <v>112</v>
      </c>
      <c r="G2869" s="22" t="s">
        <v>106</v>
      </c>
    </row>
    <row r="2870" spans="3:7">
      <c r="C2870" s="137">
        <v>44619</v>
      </c>
      <c r="D2870" s="22" t="s">
        <v>119</v>
      </c>
      <c r="E2870" s="22">
        <v>31</v>
      </c>
      <c r="F2870" s="22" t="s">
        <v>6</v>
      </c>
      <c r="G2870" s="22" t="s">
        <v>113</v>
      </c>
    </row>
    <row r="2871" spans="3:7">
      <c r="C2871" s="137">
        <v>44707</v>
      </c>
      <c r="D2871" s="22" t="s">
        <v>117</v>
      </c>
      <c r="E2871" s="22">
        <v>48</v>
      </c>
      <c r="F2871" s="22" t="s">
        <v>114</v>
      </c>
      <c r="G2871" s="22" t="s">
        <v>111</v>
      </c>
    </row>
    <row r="2872" spans="3:7">
      <c r="C2872" s="137">
        <v>44028</v>
      </c>
      <c r="D2872" s="22" t="s">
        <v>117</v>
      </c>
      <c r="E2872" s="22">
        <v>250</v>
      </c>
      <c r="F2872" s="22" t="s">
        <v>6</v>
      </c>
      <c r="G2872" s="22" t="s">
        <v>109</v>
      </c>
    </row>
    <row r="2873" spans="3:7">
      <c r="C2873" s="137">
        <v>44325</v>
      </c>
      <c r="D2873" s="22" t="s">
        <v>117</v>
      </c>
      <c r="E2873" s="22">
        <v>2</v>
      </c>
      <c r="F2873" s="22" t="s">
        <v>6</v>
      </c>
      <c r="G2873" s="22" t="s">
        <v>105</v>
      </c>
    </row>
    <row r="2874" spans="3:7">
      <c r="C2874" s="137">
        <v>44176</v>
      </c>
      <c r="D2874" s="22" t="s">
        <v>118</v>
      </c>
      <c r="E2874" s="22">
        <v>37</v>
      </c>
      <c r="F2874" s="22" t="s">
        <v>114</v>
      </c>
      <c r="G2874" s="22" t="s">
        <v>115</v>
      </c>
    </row>
    <row r="2875" spans="3:7">
      <c r="C2875" s="137">
        <v>43834</v>
      </c>
      <c r="D2875" s="22" t="s">
        <v>119</v>
      </c>
      <c r="E2875" s="22">
        <v>100</v>
      </c>
      <c r="F2875" s="22" t="s">
        <v>114</v>
      </c>
      <c r="G2875" s="22" t="s">
        <v>115</v>
      </c>
    </row>
    <row r="2876" spans="3:7">
      <c r="C2876" s="137">
        <v>44221</v>
      </c>
      <c r="D2876" s="22" t="s">
        <v>119</v>
      </c>
      <c r="E2876" s="22">
        <v>375</v>
      </c>
      <c r="F2876" s="22" t="s">
        <v>114</v>
      </c>
      <c r="G2876" s="22" t="s">
        <v>108</v>
      </c>
    </row>
    <row r="2877" spans="3:7">
      <c r="C2877" s="137">
        <v>44703</v>
      </c>
      <c r="D2877" s="22" t="s">
        <v>117</v>
      </c>
      <c r="E2877" s="22">
        <v>1</v>
      </c>
      <c r="F2877" s="22" t="s">
        <v>9</v>
      </c>
      <c r="G2877" s="22" t="s">
        <v>105</v>
      </c>
    </row>
    <row r="2878" spans="3:7">
      <c r="C2878" s="137">
        <v>44002</v>
      </c>
      <c r="D2878" s="22" t="s">
        <v>119</v>
      </c>
      <c r="E2878" s="22">
        <v>30</v>
      </c>
      <c r="F2878" s="22" t="s">
        <v>110</v>
      </c>
      <c r="G2878" s="22" t="s">
        <v>106</v>
      </c>
    </row>
    <row r="2879" spans="3:7">
      <c r="C2879" s="137">
        <v>44313</v>
      </c>
      <c r="D2879" s="22" t="s">
        <v>107</v>
      </c>
      <c r="E2879" s="22">
        <v>22</v>
      </c>
      <c r="F2879" s="22" t="s">
        <v>6</v>
      </c>
      <c r="G2879" s="22" t="s">
        <v>115</v>
      </c>
    </row>
    <row r="2880" spans="3:7">
      <c r="C2880" s="137">
        <v>44388</v>
      </c>
      <c r="D2880" s="22" t="s">
        <v>119</v>
      </c>
      <c r="E2880" s="22">
        <v>39</v>
      </c>
      <c r="F2880" s="22" t="s">
        <v>9</v>
      </c>
      <c r="G2880" s="22" t="s">
        <v>109</v>
      </c>
    </row>
    <row r="2881" spans="3:7">
      <c r="C2881" s="137">
        <v>43948</v>
      </c>
      <c r="D2881" s="22" t="s">
        <v>119</v>
      </c>
      <c r="E2881" s="22">
        <v>24</v>
      </c>
      <c r="F2881" s="22" t="s">
        <v>114</v>
      </c>
      <c r="G2881" s="22" t="s">
        <v>113</v>
      </c>
    </row>
    <row r="2882" spans="3:7">
      <c r="C2882" s="137">
        <v>43877</v>
      </c>
      <c r="D2882" s="22" t="s">
        <v>116</v>
      </c>
      <c r="E2882" s="22">
        <v>49</v>
      </c>
      <c r="F2882" s="22" t="s">
        <v>9</v>
      </c>
      <c r="G2882" s="22" t="s">
        <v>106</v>
      </c>
    </row>
    <row r="2883" spans="3:7">
      <c r="C2883" s="137">
        <v>44567</v>
      </c>
      <c r="D2883" s="22" t="s">
        <v>116</v>
      </c>
      <c r="E2883" s="22">
        <v>475</v>
      </c>
      <c r="F2883" s="22" t="s">
        <v>9</v>
      </c>
      <c r="G2883" s="22" t="s">
        <v>105</v>
      </c>
    </row>
    <row r="2884" spans="3:7">
      <c r="C2884" s="137">
        <v>44709</v>
      </c>
      <c r="D2884" s="22" t="s">
        <v>118</v>
      </c>
      <c r="E2884" s="22">
        <v>550</v>
      </c>
      <c r="F2884" s="22" t="s">
        <v>114</v>
      </c>
      <c r="G2884" s="22" t="s">
        <v>106</v>
      </c>
    </row>
    <row r="2885" spans="3:7">
      <c r="C2885" s="137">
        <v>44856</v>
      </c>
      <c r="D2885" s="22" t="s">
        <v>119</v>
      </c>
      <c r="E2885" s="22">
        <v>4</v>
      </c>
      <c r="F2885" s="22" t="s">
        <v>6</v>
      </c>
      <c r="G2885" s="22" t="s">
        <v>105</v>
      </c>
    </row>
    <row r="2886" spans="3:7">
      <c r="C2886" s="137">
        <v>44184</v>
      </c>
      <c r="D2886" s="22" t="s">
        <v>117</v>
      </c>
      <c r="E2886" s="22">
        <v>25</v>
      </c>
      <c r="F2886" s="22" t="s">
        <v>110</v>
      </c>
      <c r="G2886" s="22" t="s">
        <v>108</v>
      </c>
    </row>
    <row r="2887" spans="3:7">
      <c r="C2887" s="137">
        <v>44447</v>
      </c>
      <c r="D2887" s="22" t="s">
        <v>119</v>
      </c>
      <c r="E2887" s="22">
        <v>13</v>
      </c>
      <c r="F2887" s="22" t="s">
        <v>9</v>
      </c>
      <c r="G2887" s="22" t="s">
        <v>105</v>
      </c>
    </row>
    <row r="2888" spans="3:7">
      <c r="C2888" s="137">
        <v>44265</v>
      </c>
      <c r="D2888" s="22" t="s">
        <v>116</v>
      </c>
      <c r="E2888" s="22">
        <v>14</v>
      </c>
      <c r="F2888" s="22" t="s">
        <v>114</v>
      </c>
      <c r="G2888" s="22" t="s">
        <v>108</v>
      </c>
    </row>
    <row r="2889" spans="3:7">
      <c r="C2889" s="137">
        <v>44719</v>
      </c>
      <c r="D2889" s="22" t="s">
        <v>117</v>
      </c>
      <c r="E2889" s="22">
        <v>17</v>
      </c>
      <c r="F2889" s="22" t="s">
        <v>114</v>
      </c>
      <c r="G2889" s="22" t="s">
        <v>111</v>
      </c>
    </row>
    <row r="2890" spans="3:7">
      <c r="C2890" s="137">
        <v>44506</v>
      </c>
      <c r="D2890" s="22" t="s">
        <v>117</v>
      </c>
      <c r="E2890" s="22">
        <v>5</v>
      </c>
      <c r="F2890" s="22" t="s">
        <v>112</v>
      </c>
      <c r="G2890" s="22" t="s">
        <v>111</v>
      </c>
    </row>
    <row r="2891" spans="3:7">
      <c r="C2891" s="137">
        <v>44672</v>
      </c>
      <c r="D2891" s="22" t="s">
        <v>107</v>
      </c>
      <c r="E2891" s="22">
        <v>10</v>
      </c>
      <c r="F2891" s="22" t="s">
        <v>9</v>
      </c>
      <c r="G2891" s="22" t="s">
        <v>105</v>
      </c>
    </row>
    <row r="2892" spans="3:7">
      <c r="C2892" s="137">
        <v>43908</v>
      </c>
      <c r="D2892" s="22" t="s">
        <v>116</v>
      </c>
      <c r="E2892" s="22">
        <v>550</v>
      </c>
      <c r="F2892" s="22" t="s">
        <v>112</v>
      </c>
      <c r="G2892" s="22" t="s">
        <v>109</v>
      </c>
    </row>
    <row r="2893" spans="3:7">
      <c r="C2893" s="137">
        <v>43894</v>
      </c>
      <c r="D2893" s="22" t="s">
        <v>107</v>
      </c>
      <c r="E2893" s="22">
        <v>150</v>
      </c>
      <c r="F2893" s="22" t="s">
        <v>114</v>
      </c>
      <c r="G2893" s="22" t="s">
        <v>109</v>
      </c>
    </row>
    <row r="2894" spans="3:7">
      <c r="C2894" s="137">
        <v>43934</v>
      </c>
      <c r="D2894" s="22" t="s">
        <v>119</v>
      </c>
      <c r="E2894" s="22">
        <v>22</v>
      </c>
      <c r="F2894" s="22" t="s">
        <v>112</v>
      </c>
      <c r="G2894" s="22" t="s">
        <v>106</v>
      </c>
    </row>
    <row r="2895" spans="3:7">
      <c r="C2895" s="137">
        <v>44864</v>
      </c>
      <c r="D2895" s="22" t="s">
        <v>107</v>
      </c>
      <c r="E2895" s="22">
        <v>8</v>
      </c>
      <c r="F2895" s="22" t="s">
        <v>112</v>
      </c>
      <c r="G2895" s="22" t="s">
        <v>106</v>
      </c>
    </row>
    <row r="2896" spans="3:7">
      <c r="C2896" s="137">
        <v>44758</v>
      </c>
      <c r="D2896" s="22" t="s">
        <v>117</v>
      </c>
      <c r="E2896" s="22">
        <v>27</v>
      </c>
      <c r="F2896" s="22" t="s">
        <v>6</v>
      </c>
      <c r="G2896" s="22" t="s">
        <v>113</v>
      </c>
    </row>
    <row r="2897" spans="3:7">
      <c r="C2897" s="137">
        <v>43836</v>
      </c>
      <c r="D2897" s="22" t="s">
        <v>119</v>
      </c>
      <c r="E2897" s="22">
        <v>150</v>
      </c>
      <c r="F2897" s="22" t="s">
        <v>114</v>
      </c>
      <c r="G2897" s="22" t="s">
        <v>111</v>
      </c>
    </row>
    <row r="2898" spans="3:7">
      <c r="C2898" s="137">
        <v>44591</v>
      </c>
      <c r="D2898" s="22" t="s">
        <v>107</v>
      </c>
      <c r="E2898" s="22">
        <v>48</v>
      </c>
      <c r="F2898" s="22" t="s">
        <v>114</v>
      </c>
      <c r="G2898" s="22" t="s">
        <v>111</v>
      </c>
    </row>
    <row r="2899" spans="3:7">
      <c r="C2899" s="137">
        <v>44202</v>
      </c>
      <c r="D2899" s="22" t="s">
        <v>119</v>
      </c>
      <c r="E2899" s="22">
        <v>3</v>
      </c>
      <c r="F2899" s="22" t="s">
        <v>9</v>
      </c>
      <c r="G2899" s="22" t="s">
        <v>113</v>
      </c>
    </row>
    <row r="2900" spans="3:7">
      <c r="C2900" s="137">
        <v>44432</v>
      </c>
      <c r="D2900" s="22" t="s">
        <v>117</v>
      </c>
      <c r="E2900" s="22">
        <v>5</v>
      </c>
      <c r="F2900" s="22" t="s">
        <v>112</v>
      </c>
      <c r="G2900" s="22" t="s">
        <v>113</v>
      </c>
    </row>
    <row r="2901" spans="3:7">
      <c r="C2901" s="137">
        <v>44664</v>
      </c>
      <c r="D2901" s="22" t="s">
        <v>107</v>
      </c>
      <c r="E2901" s="22">
        <v>1</v>
      </c>
      <c r="F2901" s="22" t="s">
        <v>6</v>
      </c>
      <c r="G2901" s="22" t="s">
        <v>115</v>
      </c>
    </row>
    <row r="2902" spans="3:7">
      <c r="C2902" s="137">
        <v>43969</v>
      </c>
      <c r="D2902" s="22" t="s">
        <v>107</v>
      </c>
      <c r="E2902" s="22">
        <v>250</v>
      </c>
      <c r="F2902" s="22" t="s">
        <v>112</v>
      </c>
      <c r="G2902" s="22" t="s">
        <v>109</v>
      </c>
    </row>
    <row r="2903" spans="3:7">
      <c r="C2903" s="137">
        <v>44292</v>
      </c>
      <c r="D2903" s="22" t="s">
        <v>119</v>
      </c>
      <c r="E2903" s="22">
        <v>100</v>
      </c>
      <c r="F2903" s="22" t="s">
        <v>9</v>
      </c>
      <c r="G2903" s="22" t="s">
        <v>115</v>
      </c>
    </row>
    <row r="2904" spans="3:7">
      <c r="C2904" s="137">
        <v>44151</v>
      </c>
      <c r="D2904" s="22" t="s">
        <v>119</v>
      </c>
      <c r="E2904" s="22">
        <v>500</v>
      </c>
      <c r="F2904" s="22" t="s">
        <v>6</v>
      </c>
      <c r="G2904" s="22" t="s">
        <v>109</v>
      </c>
    </row>
    <row r="2905" spans="3:7">
      <c r="C2905" s="137">
        <v>44100</v>
      </c>
      <c r="D2905" s="22" t="s">
        <v>116</v>
      </c>
      <c r="E2905" s="22">
        <v>3</v>
      </c>
      <c r="F2905" s="22" t="s">
        <v>9</v>
      </c>
      <c r="G2905" s="22" t="s">
        <v>113</v>
      </c>
    </row>
    <row r="2906" spans="3:7">
      <c r="C2906" s="137">
        <v>43944</v>
      </c>
      <c r="D2906" s="22" t="s">
        <v>119</v>
      </c>
      <c r="E2906" s="22">
        <v>42</v>
      </c>
      <c r="F2906" s="22" t="s">
        <v>6</v>
      </c>
      <c r="G2906" s="22" t="s">
        <v>106</v>
      </c>
    </row>
    <row r="2907" spans="3:7">
      <c r="C2907" s="137">
        <v>44256</v>
      </c>
      <c r="D2907" s="22" t="s">
        <v>117</v>
      </c>
      <c r="E2907" s="22">
        <v>9</v>
      </c>
      <c r="F2907" s="22" t="s">
        <v>114</v>
      </c>
      <c r="G2907" s="22" t="s">
        <v>113</v>
      </c>
    </row>
    <row r="2908" spans="3:7">
      <c r="C2908" s="137">
        <v>44767</v>
      </c>
      <c r="D2908" s="22" t="s">
        <v>116</v>
      </c>
      <c r="E2908" s="22">
        <v>17</v>
      </c>
      <c r="F2908" s="22" t="s">
        <v>9</v>
      </c>
      <c r="G2908" s="22" t="s">
        <v>111</v>
      </c>
    </row>
    <row r="2909" spans="3:7">
      <c r="C2909" s="137">
        <v>43846</v>
      </c>
      <c r="D2909" s="22" t="s">
        <v>116</v>
      </c>
      <c r="E2909" s="22">
        <v>31</v>
      </c>
      <c r="F2909" s="22" t="s">
        <v>6</v>
      </c>
      <c r="G2909" s="22" t="s">
        <v>106</v>
      </c>
    </row>
    <row r="2910" spans="3:7">
      <c r="C2910" s="137">
        <v>44041</v>
      </c>
      <c r="D2910" s="22" t="s">
        <v>117</v>
      </c>
      <c r="E2910" s="22">
        <v>21</v>
      </c>
      <c r="F2910" s="22" t="s">
        <v>9</v>
      </c>
      <c r="G2910" s="22" t="s">
        <v>108</v>
      </c>
    </row>
    <row r="2911" spans="3:7">
      <c r="C2911" s="137">
        <v>44123</v>
      </c>
      <c r="D2911" s="22" t="s">
        <v>116</v>
      </c>
      <c r="E2911" s="22">
        <v>3</v>
      </c>
      <c r="F2911" s="22" t="s">
        <v>9</v>
      </c>
      <c r="G2911" s="22" t="s">
        <v>108</v>
      </c>
    </row>
    <row r="2912" spans="3:7">
      <c r="C2912" s="137">
        <v>44731</v>
      </c>
      <c r="D2912" s="22" t="s">
        <v>117</v>
      </c>
      <c r="E2912" s="22">
        <v>5</v>
      </c>
      <c r="F2912" s="22" t="s">
        <v>110</v>
      </c>
      <c r="G2912" s="22" t="s">
        <v>115</v>
      </c>
    </row>
    <row r="2913" spans="3:7">
      <c r="C2913" s="137">
        <v>43918</v>
      </c>
      <c r="D2913" s="22" t="s">
        <v>117</v>
      </c>
      <c r="E2913" s="22">
        <v>22</v>
      </c>
      <c r="F2913" s="22" t="s">
        <v>112</v>
      </c>
      <c r="G2913" s="22" t="s">
        <v>115</v>
      </c>
    </row>
    <row r="2914" spans="3:7">
      <c r="C2914" s="137">
        <v>44010</v>
      </c>
      <c r="D2914" s="22" t="s">
        <v>107</v>
      </c>
      <c r="E2914" s="22">
        <v>48</v>
      </c>
      <c r="F2914" s="22" t="s">
        <v>9</v>
      </c>
      <c r="G2914" s="22" t="s">
        <v>108</v>
      </c>
    </row>
    <row r="2915" spans="3:7">
      <c r="C2915" s="137">
        <v>44690</v>
      </c>
      <c r="D2915" s="22" t="s">
        <v>117</v>
      </c>
      <c r="E2915" s="22">
        <v>375</v>
      </c>
      <c r="F2915" s="22" t="s">
        <v>6</v>
      </c>
      <c r="G2915" s="22" t="s">
        <v>106</v>
      </c>
    </row>
    <row r="2916" spans="3:7">
      <c r="C2916" s="137">
        <v>44501</v>
      </c>
      <c r="D2916" s="22" t="s">
        <v>119</v>
      </c>
      <c r="E2916" s="22">
        <v>200</v>
      </c>
      <c r="F2916" s="22" t="s">
        <v>9</v>
      </c>
      <c r="G2916" s="22" t="s">
        <v>111</v>
      </c>
    </row>
    <row r="2917" spans="3:7">
      <c r="C2917" s="137">
        <v>44506</v>
      </c>
      <c r="D2917" s="22" t="s">
        <v>117</v>
      </c>
      <c r="E2917" s="22">
        <v>17</v>
      </c>
      <c r="F2917" s="22" t="s">
        <v>110</v>
      </c>
      <c r="G2917" s="22" t="s">
        <v>109</v>
      </c>
    </row>
    <row r="2918" spans="3:7">
      <c r="C2918" s="137">
        <v>44266</v>
      </c>
      <c r="D2918" s="22" t="s">
        <v>117</v>
      </c>
      <c r="E2918" s="22">
        <v>4</v>
      </c>
      <c r="F2918" s="22" t="s">
        <v>110</v>
      </c>
      <c r="G2918" s="22" t="s">
        <v>106</v>
      </c>
    </row>
    <row r="2919" spans="3:7">
      <c r="C2919" s="137">
        <v>44416</v>
      </c>
      <c r="D2919" s="22" t="s">
        <v>107</v>
      </c>
      <c r="E2919" s="22">
        <v>24</v>
      </c>
      <c r="F2919" s="22" t="s">
        <v>114</v>
      </c>
      <c r="G2919" s="22" t="s">
        <v>113</v>
      </c>
    </row>
    <row r="2920" spans="3:7">
      <c r="C2920" s="137">
        <v>44767</v>
      </c>
      <c r="D2920" s="22" t="s">
        <v>117</v>
      </c>
      <c r="E2920" s="22">
        <v>3</v>
      </c>
      <c r="F2920" s="22" t="s">
        <v>114</v>
      </c>
      <c r="G2920" s="22" t="s">
        <v>113</v>
      </c>
    </row>
    <row r="2921" spans="3:7">
      <c r="C2921" s="137">
        <v>44454</v>
      </c>
      <c r="D2921" s="22" t="s">
        <v>116</v>
      </c>
      <c r="E2921" s="22">
        <v>8</v>
      </c>
      <c r="F2921" s="22" t="s">
        <v>6</v>
      </c>
      <c r="G2921" s="22" t="s">
        <v>109</v>
      </c>
    </row>
    <row r="2922" spans="3:7">
      <c r="C2922" s="137">
        <v>44242</v>
      </c>
      <c r="D2922" s="22" t="s">
        <v>119</v>
      </c>
      <c r="E2922" s="22">
        <v>300</v>
      </c>
      <c r="F2922" s="22" t="s">
        <v>114</v>
      </c>
      <c r="G2922" s="22" t="s">
        <v>109</v>
      </c>
    </row>
    <row r="2923" spans="3:7">
      <c r="C2923" s="137">
        <v>44720</v>
      </c>
      <c r="D2923" s="22" t="s">
        <v>117</v>
      </c>
      <c r="E2923" s="22">
        <v>5</v>
      </c>
      <c r="F2923" s="22" t="s">
        <v>9</v>
      </c>
      <c r="G2923" s="22" t="s">
        <v>105</v>
      </c>
    </row>
    <row r="2924" spans="3:7">
      <c r="C2924" s="137">
        <v>44879</v>
      </c>
      <c r="D2924" s="22" t="s">
        <v>117</v>
      </c>
      <c r="E2924" s="22">
        <v>27</v>
      </c>
      <c r="F2924" s="22" t="s">
        <v>9</v>
      </c>
      <c r="G2924" s="22" t="s">
        <v>111</v>
      </c>
    </row>
    <row r="2925" spans="3:7">
      <c r="C2925" s="137">
        <v>44788</v>
      </c>
      <c r="D2925" s="22" t="s">
        <v>116</v>
      </c>
      <c r="E2925" s="22">
        <v>9</v>
      </c>
      <c r="F2925" s="22" t="s">
        <v>112</v>
      </c>
      <c r="G2925" s="22" t="s">
        <v>111</v>
      </c>
    </row>
    <row r="2926" spans="3:7">
      <c r="C2926" s="137">
        <v>44663</v>
      </c>
      <c r="D2926" s="22" t="s">
        <v>119</v>
      </c>
      <c r="E2926" s="22">
        <v>175</v>
      </c>
      <c r="F2926" s="22" t="s">
        <v>6</v>
      </c>
      <c r="G2926" s="22" t="s">
        <v>108</v>
      </c>
    </row>
    <row r="2927" spans="3:7">
      <c r="C2927" s="137">
        <v>44317</v>
      </c>
      <c r="D2927" s="22" t="s">
        <v>119</v>
      </c>
      <c r="E2927" s="22">
        <v>350</v>
      </c>
      <c r="F2927" s="22" t="s">
        <v>6</v>
      </c>
      <c r="G2927" s="22" t="s">
        <v>113</v>
      </c>
    </row>
    <row r="2928" spans="3:7">
      <c r="C2928" s="137">
        <v>44432</v>
      </c>
      <c r="D2928" s="22" t="s">
        <v>117</v>
      </c>
      <c r="E2928" s="22">
        <v>9</v>
      </c>
      <c r="F2928" s="22" t="s">
        <v>114</v>
      </c>
      <c r="G2928" s="22" t="s">
        <v>109</v>
      </c>
    </row>
    <row r="2929" spans="3:7">
      <c r="C2929" s="137">
        <v>44575</v>
      </c>
      <c r="D2929" s="22" t="s">
        <v>117</v>
      </c>
      <c r="E2929" s="22">
        <v>7</v>
      </c>
      <c r="F2929" s="22" t="s">
        <v>114</v>
      </c>
      <c r="G2929" s="22" t="s">
        <v>106</v>
      </c>
    </row>
    <row r="2930" spans="3:7">
      <c r="C2930" s="137">
        <v>44735</v>
      </c>
      <c r="D2930" s="22" t="s">
        <v>119</v>
      </c>
      <c r="E2930" s="22">
        <v>36</v>
      </c>
      <c r="F2930" s="22" t="s">
        <v>110</v>
      </c>
      <c r="G2930" s="22" t="s">
        <v>108</v>
      </c>
    </row>
    <row r="2931" spans="3:7">
      <c r="C2931" s="137">
        <v>43881</v>
      </c>
      <c r="D2931" s="22" t="s">
        <v>107</v>
      </c>
      <c r="E2931" s="22">
        <v>525</v>
      </c>
      <c r="F2931" s="22" t="s">
        <v>112</v>
      </c>
      <c r="G2931" s="22" t="s">
        <v>106</v>
      </c>
    </row>
    <row r="2932" spans="3:7">
      <c r="C2932" s="137">
        <v>44407</v>
      </c>
      <c r="D2932" s="22" t="s">
        <v>117</v>
      </c>
      <c r="E2932" s="22">
        <v>36</v>
      </c>
      <c r="F2932" s="22" t="s">
        <v>110</v>
      </c>
      <c r="G2932" s="22" t="s">
        <v>109</v>
      </c>
    </row>
    <row r="2933" spans="3:7">
      <c r="C2933" s="137">
        <v>44811</v>
      </c>
      <c r="D2933" s="22" t="s">
        <v>117</v>
      </c>
      <c r="E2933" s="22">
        <v>8</v>
      </c>
      <c r="F2933" s="22" t="s">
        <v>110</v>
      </c>
      <c r="G2933" s="22" t="s">
        <v>108</v>
      </c>
    </row>
    <row r="2934" spans="3:7">
      <c r="C2934" s="137">
        <v>44112</v>
      </c>
      <c r="D2934" s="22" t="s">
        <v>119</v>
      </c>
      <c r="E2934" s="22">
        <v>1</v>
      </c>
      <c r="F2934" s="22" t="s">
        <v>110</v>
      </c>
      <c r="G2934" s="22" t="s">
        <v>113</v>
      </c>
    </row>
    <row r="2935" spans="3:7">
      <c r="C2935" s="137">
        <v>44846</v>
      </c>
      <c r="D2935" s="22" t="s">
        <v>117</v>
      </c>
      <c r="E2935" s="22">
        <v>525</v>
      </c>
      <c r="F2935" s="22" t="s">
        <v>112</v>
      </c>
      <c r="G2935" s="22" t="s">
        <v>105</v>
      </c>
    </row>
    <row r="2936" spans="3:7">
      <c r="C2936" s="137">
        <v>44563</v>
      </c>
      <c r="D2936" s="22" t="s">
        <v>117</v>
      </c>
      <c r="E2936" s="22">
        <v>10</v>
      </c>
      <c r="F2936" s="22" t="s">
        <v>112</v>
      </c>
      <c r="G2936" s="22" t="s">
        <v>111</v>
      </c>
    </row>
    <row r="2937" spans="3:7">
      <c r="C2937" s="137">
        <v>44523</v>
      </c>
      <c r="D2937" s="22" t="s">
        <v>119</v>
      </c>
      <c r="E2937" s="22">
        <v>15</v>
      </c>
      <c r="F2937" s="22" t="s">
        <v>9</v>
      </c>
      <c r="G2937" s="22" t="s">
        <v>105</v>
      </c>
    </row>
    <row r="2938" spans="3:7">
      <c r="C2938" s="137">
        <v>44854</v>
      </c>
      <c r="D2938" s="22" t="s">
        <v>117</v>
      </c>
      <c r="E2938" s="22">
        <v>6</v>
      </c>
      <c r="F2938" s="22" t="s">
        <v>112</v>
      </c>
      <c r="G2938" s="22" t="s">
        <v>113</v>
      </c>
    </row>
    <row r="2939" spans="3:7">
      <c r="C2939" s="137">
        <v>44683</v>
      </c>
      <c r="D2939" s="22" t="s">
        <v>107</v>
      </c>
      <c r="E2939" s="22">
        <v>39</v>
      </c>
      <c r="F2939" s="22" t="s">
        <v>112</v>
      </c>
      <c r="G2939" s="22" t="s">
        <v>115</v>
      </c>
    </row>
    <row r="2940" spans="3:7">
      <c r="C2940" s="137">
        <v>44893</v>
      </c>
      <c r="D2940" s="22" t="s">
        <v>107</v>
      </c>
      <c r="E2940" s="22">
        <v>8</v>
      </c>
      <c r="F2940" s="22" t="s">
        <v>6</v>
      </c>
      <c r="G2940" s="22" t="s">
        <v>115</v>
      </c>
    </row>
    <row r="2941" spans="3:7">
      <c r="C2941" s="137">
        <v>44242</v>
      </c>
      <c r="D2941" s="22" t="s">
        <v>117</v>
      </c>
      <c r="E2941" s="22">
        <v>4</v>
      </c>
      <c r="F2941" s="22" t="s">
        <v>9</v>
      </c>
      <c r="G2941" s="22" t="s">
        <v>111</v>
      </c>
    </row>
    <row r="2942" spans="3:7">
      <c r="C2942" s="137">
        <v>44689</v>
      </c>
      <c r="D2942" s="22" t="s">
        <v>118</v>
      </c>
      <c r="E2942" s="22">
        <v>400</v>
      </c>
      <c r="F2942" s="22" t="s">
        <v>6</v>
      </c>
      <c r="G2942" s="22" t="s">
        <v>113</v>
      </c>
    </row>
    <row r="2943" spans="3:7">
      <c r="C2943" s="137">
        <v>44140</v>
      </c>
      <c r="D2943" s="22" t="s">
        <v>117</v>
      </c>
      <c r="E2943" s="22">
        <v>425</v>
      </c>
      <c r="F2943" s="22" t="s">
        <v>6</v>
      </c>
      <c r="G2943" s="22" t="s">
        <v>105</v>
      </c>
    </row>
    <row r="2944" spans="3:7">
      <c r="C2944" s="137">
        <v>44630</v>
      </c>
      <c r="D2944" s="22" t="s">
        <v>118</v>
      </c>
      <c r="E2944" s="22">
        <v>24</v>
      </c>
      <c r="F2944" s="22" t="s">
        <v>112</v>
      </c>
      <c r="G2944" s="22" t="s">
        <v>108</v>
      </c>
    </row>
    <row r="2945" spans="3:7">
      <c r="C2945" s="137">
        <v>44473</v>
      </c>
      <c r="D2945" s="22" t="s">
        <v>119</v>
      </c>
      <c r="E2945" s="22">
        <v>36</v>
      </c>
      <c r="F2945" s="22" t="s">
        <v>9</v>
      </c>
      <c r="G2945" s="22" t="s">
        <v>105</v>
      </c>
    </row>
    <row r="2946" spans="3:7">
      <c r="C2946" s="137">
        <v>44765</v>
      </c>
      <c r="D2946" s="22" t="s">
        <v>107</v>
      </c>
      <c r="E2946" s="22">
        <v>49</v>
      </c>
      <c r="F2946" s="22" t="s">
        <v>9</v>
      </c>
      <c r="G2946" s="22" t="s">
        <v>111</v>
      </c>
    </row>
    <row r="2947" spans="3:7">
      <c r="C2947" s="137">
        <v>44302</v>
      </c>
      <c r="D2947" s="22" t="s">
        <v>107</v>
      </c>
      <c r="E2947" s="22">
        <v>9</v>
      </c>
      <c r="F2947" s="22" t="s">
        <v>112</v>
      </c>
      <c r="G2947" s="22" t="s">
        <v>115</v>
      </c>
    </row>
    <row r="2948" spans="3:7">
      <c r="C2948" s="137">
        <v>44503</v>
      </c>
      <c r="D2948" s="22" t="s">
        <v>118</v>
      </c>
      <c r="E2948" s="22">
        <v>325</v>
      </c>
      <c r="F2948" s="22" t="s">
        <v>112</v>
      </c>
      <c r="G2948" s="22" t="s">
        <v>113</v>
      </c>
    </row>
    <row r="2949" spans="3:7">
      <c r="C2949" s="137">
        <v>44239</v>
      </c>
      <c r="D2949" s="22" t="s">
        <v>119</v>
      </c>
      <c r="E2949" s="22">
        <v>325</v>
      </c>
      <c r="F2949" s="22" t="s">
        <v>110</v>
      </c>
      <c r="G2949" s="22" t="s">
        <v>115</v>
      </c>
    </row>
    <row r="2950" spans="3:7">
      <c r="C2950" s="137">
        <v>44335</v>
      </c>
      <c r="D2950" s="22" t="s">
        <v>107</v>
      </c>
      <c r="E2950" s="22">
        <v>33</v>
      </c>
      <c r="F2950" s="22" t="s">
        <v>6</v>
      </c>
      <c r="G2950" s="22" t="s">
        <v>115</v>
      </c>
    </row>
    <row r="2951" spans="3:7">
      <c r="C2951" s="137">
        <v>43967</v>
      </c>
      <c r="D2951" s="22" t="s">
        <v>116</v>
      </c>
      <c r="E2951" s="22">
        <v>500</v>
      </c>
      <c r="F2951" s="22" t="s">
        <v>112</v>
      </c>
      <c r="G2951" s="22" t="s">
        <v>109</v>
      </c>
    </row>
    <row r="2952" spans="3:7">
      <c r="C2952" s="137">
        <v>44431</v>
      </c>
      <c r="D2952" s="22" t="s">
        <v>117</v>
      </c>
      <c r="E2952" s="22">
        <v>35</v>
      </c>
      <c r="F2952" s="22" t="s">
        <v>112</v>
      </c>
      <c r="G2952" s="22" t="s">
        <v>108</v>
      </c>
    </row>
    <row r="2953" spans="3:7">
      <c r="C2953" s="137">
        <v>44113</v>
      </c>
      <c r="D2953" s="22" t="s">
        <v>117</v>
      </c>
      <c r="E2953" s="22">
        <v>24</v>
      </c>
      <c r="F2953" s="22" t="s">
        <v>112</v>
      </c>
      <c r="G2953" s="22" t="s">
        <v>106</v>
      </c>
    </row>
    <row r="2954" spans="3:7">
      <c r="C2954" s="137">
        <v>44149</v>
      </c>
      <c r="D2954" s="22" t="s">
        <v>117</v>
      </c>
      <c r="E2954" s="22">
        <v>43</v>
      </c>
      <c r="F2954" s="22" t="s">
        <v>6</v>
      </c>
      <c r="G2954" s="22" t="s">
        <v>111</v>
      </c>
    </row>
    <row r="2955" spans="3:7">
      <c r="C2955" s="137">
        <v>44333</v>
      </c>
      <c r="D2955" s="22" t="s">
        <v>116</v>
      </c>
      <c r="E2955" s="22">
        <v>42</v>
      </c>
      <c r="F2955" s="22" t="s">
        <v>6</v>
      </c>
      <c r="G2955" s="22" t="s">
        <v>109</v>
      </c>
    </row>
    <row r="2956" spans="3:7">
      <c r="C2956" s="137">
        <v>43969</v>
      </c>
      <c r="D2956" s="22" t="s">
        <v>107</v>
      </c>
      <c r="E2956" s="22">
        <v>26</v>
      </c>
      <c r="F2956" s="22" t="s">
        <v>6</v>
      </c>
      <c r="G2956" s="22" t="s">
        <v>105</v>
      </c>
    </row>
    <row r="2957" spans="3:7">
      <c r="C2957" s="137">
        <v>44413</v>
      </c>
      <c r="D2957" s="22" t="s">
        <v>116</v>
      </c>
      <c r="E2957" s="22">
        <v>1</v>
      </c>
      <c r="F2957" s="22" t="s">
        <v>114</v>
      </c>
      <c r="G2957" s="22" t="s">
        <v>109</v>
      </c>
    </row>
    <row r="2958" spans="3:7">
      <c r="C2958" s="137">
        <v>44611</v>
      </c>
      <c r="D2958" s="22" t="s">
        <v>107</v>
      </c>
      <c r="E2958" s="22">
        <v>4</v>
      </c>
      <c r="F2958" s="22" t="s">
        <v>114</v>
      </c>
      <c r="G2958" s="22" t="s">
        <v>115</v>
      </c>
    </row>
    <row r="2959" spans="3:7">
      <c r="C2959" s="137">
        <v>44759</v>
      </c>
      <c r="D2959" s="22" t="s">
        <v>119</v>
      </c>
      <c r="E2959" s="22">
        <v>39</v>
      </c>
      <c r="F2959" s="22" t="s">
        <v>114</v>
      </c>
      <c r="G2959" s="22" t="s">
        <v>111</v>
      </c>
    </row>
    <row r="2960" spans="3:7">
      <c r="C2960" s="137">
        <v>44277</v>
      </c>
      <c r="D2960" s="22" t="s">
        <v>118</v>
      </c>
      <c r="E2960" s="22">
        <v>5</v>
      </c>
      <c r="F2960" s="22" t="s">
        <v>110</v>
      </c>
      <c r="G2960" s="22" t="s">
        <v>115</v>
      </c>
    </row>
    <row r="2961" spans="3:7">
      <c r="C2961" s="137">
        <v>44703</v>
      </c>
      <c r="D2961" s="22" t="s">
        <v>119</v>
      </c>
      <c r="E2961" s="22">
        <v>1</v>
      </c>
      <c r="F2961" s="22" t="s">
        <v>9</v>
      </c>
      <c r="G2961" s="22" t="s">
        <v>106</v>
      </c>
    </row>
    <row r="2962" spans="3:7">
      <c r="C2962" s="137">
        <v>44322</v>
      </c>
      <c r="D2962" s="22" t="s">
        <v>116</v>
      </c>
      <c r="E2962" s="22">
        <v>49</v>
      </c>
      <c r="F2962" s="22" t="s">
        <v>6</v>
      </c>
      <c r="G2962" s="22" t="s">
        <v>113</v>
      </c>
    </row>
    <row r="2963" spans="3:7">
      <c r="C2963" s="137">
        <v>44337</v>
      </c>
      <c r="D2963" s="22" t="s">
        <v>116</v>
      </c>
      <c r="E2963" s="22">
        <v>250</v>
      </c>
      <c r="F2963" s="22" t="s">
        <v>114</v>
      </c>
      <c r="G2963" s="22" t="s">
        <v>111</v>
      </c>
    </row>
    <row r="2964" spans="3:7">
      <c r="C2964" s="137">
        <v>44160</v>
      </c>
      <c r="D2964" s="22" t="s">
        <v>119</v>
      </c>
      <c r="E2964" s="22">
        <v>550</v>
      </c>
      <c r="F2964" s="22" t="s">
        <v>112</v>
      </c>
      <c r="G2964" s="22" t="s">
        <v>113</v>
      </c>
    </row>
    <row r="2965" spans="3:7">
      <c r="C2965" s="137">
        <v>44875</v>
      </c>
      <c r="D2965" s="22" t="s">
        <v>107</v>
      </c>
      <c r="E2965" s="22">
        <v>200</v>
      </c>
      <c r="F2965" s="22" t="s">
        <v>112</v>
      </c>
      <c r="G2965" s="22" t="s">
        <v>113</v>
      </c>
    </row>
    <row r="2966" spans="3:7">
      <c r="C2966" s="137">
        <v>44452</v>
      </c>
      <c r="D2966" s="22" t="s">
        <v>117</v>
      </c>
      <c r="E2966" s="22">
        <v>13</v>
      </c>
      <c r="F2966" s="22" t="s">
        <v>9</v>
      </c>
      <c r="G2966" s="22" t="s">
        <v>108</v>
      </c>
    </row>
    <row r="2967" spans="3:7">
      <c r="C2967" s="137">
        <v>44548</v>
      </c>
      <c r="D2967" s="22" t="s">
        <v>118</v>
      </c>
      <c r="E2967" s="22">
        <v>100</v>
      </c>
      <c r="F2967" s="22" t="s">
        <v>112</v>
      </c>
      <c r="G2967" s="22" t="s">
        <v>106</v>
      </c>
    </row>
    <row r="2968" spans="3:7">
      <c r="C2968" s="137">
        <v>43842</v>
      </c>
      <c r="D2968" s="22" t="s">
        <v>117</v>
      </c>
      <c r="E2968" s="22">
        <v>28</v>
      </c>
      <c r="F2968" s="22" t="s">
        <v>9</v>
      </c>
      <c r="G2968" s="22" t="s">
        <v>113</v>
      </c>
    </row>
    <row r="2969" spans="3:7">
      <c r="C2969" s="137">
        <v>44052</v>
      </c>
      <c r="D2969" s="22" t="s">
        <v>118</v>
      </c>
      <c r="E2969" s="22">
        <v>47</v>
      </c>
      <c r="F2969" s="22" t="s">
        <v>110</v>
      </c>
      <c r="G2969" s="22" t="s">
        <v>106</v>
      </c>
    </row>
    <row r="2970" spans="3:7">
      <c r="C2970" s="137">
        <v>44051</v>
      </c>
      <c r="D2970" s="22" t="s">
        <v>119</v>
      </c>
      <c r="E2970" s="22">
        <v>41</v>
      </c>
      <c r="F2970" s="22" t="s">
        <v>112</v>
      </c>
      <c r="G2970" s="22" t="s">
        <v>108</v>
      </c>
    </row>
    <row r="2971" spans="3:7">
      <c r="C2971" s="137">
        <v>44734</v>
      </c>
      <c r="D2971" s="22" t="s">
        <v>117</v>
      </c>
      <c r="E2971" s="22">
        <v>350</v>
      </c>
      <c r="F2971" s="22" t="s">
        <v>114</v>
      </c>
      <c r="G2971" s="22" t="s">
        <v>111</v>
      </c>
    </row>
    <row r="2972" spans="3:7">
      <c r="C2972" s="137">
        <v>44505</v>
      </c>
      <c r="D2972" s="22" t="s">
        <v>119</v>
      </c>
      <c r="E2972" s="22">
        <v>9</v>
      </c>
      <c r="F2972" s="22" t="s">
        <v>110</v>
      </c>
      <c r="G2972" s="22" t="s">
        <v>115</v>
      </c>
    </row>
    <row r="2973" spans="3:7">
      <c r="C2973" s="137">
        <v>44220</v>
      </c>
      <c r="D2973" s="22" t="s">
        <v>119</v>
      </c>
      <c r="E2973" s="22">
        <v>11</v>
      </c>
      <c r="F2973" s="22" t="s">
        <v>6</v>
      </c>
      <c r="G2973" s="22" t="s">
        <v>113</v>
      </c>
    </row>
    <row r="2974" spans="3:7">
      <c r="C2974" s="137">
        <v>44400</v>
      </c>
      <c r="D2974" s="22" t="s">
        <v>107</v>
      </c>
      <c r="E2974" s="22">
        <v>225</v>
      </c>
      <c r="F2974" s="22" t="s">
        <v>6</v>
      </c>
      <c r="G2974" s="22" t="s">
        <v>111</v>
      </c>
    </row>
    <row r="2975" spans="3:7">
      <c r="C2975" s="137">
        <v>43922</v>
      </c>
      <c r="D2975" s="22" t="s">
        <v>107</v>
      </c>
      <c r="E2975" s="22">
        <v>22</v>
      </c>
      <c r="F2975" s="22" t="s">
        <v>6</v>
      </c>
      <c r="G2975" s="22" t="s">
        <v>106</v>
      </c>
    </row>
    <row r="2976" spans="3:7">
      <c r="C2976" s="137">
        <v>44693</v>
      </c>
      <c r="D2976" s="22" t="s">
        <v>116</v>
      </c>
      <c r="E2976" s="22">
        <v>32</v>
      </c>
      <c r="F2976" s="22" t="s">
        <v>9</v>
      </c>
      <c r="G2976" s="22" t="s">
        <v>111</v>
      </c>
    </row>
    <row r="2977" spans="3:7">
      <c r="C2977" s="137">
        <v>43984</v>
      </c>
      <c r="D2977" s="22" t="s">
        <v>117</v>
      </c>
      <c r="E2977" s="22">
        <v>225</v>
      </c>
      <c r="F2977" s="22" t="s">
        <v>112</v>
      </c>
      <c r="G2977" s="22" t="s">
        <v>105</v>
      </c>
    </row>
    <row r="2978" spans="3:7">
      <c r="C2978" s="137">
        <v>43846</v>
      </c>
      <c r="D2978" s="22" t="s">
        <v>118</v>
      </c>
      <c r="E2978" s="22">
        <v>12</v>
      </c>
      <c r="F2978" s="22" t="s">
        <v>110</v>
      </c>
      <c r="G2978" s="22" t="s">
        <v>109</v>
      </c>
    </row>
    <row r="2979" spans="3:7">
      <c r="C2979" s="137">
        <v>43968</v>
      </c>
      <c r="D2979" s="22" t="s">
        <v>117</v>
      </c>
      <c r="E2979" s="22">
        <v>250</v>
      </c>
      <c r="F2979" s="22" t="s">
        <v>6</v>
      </c>
      <c r="G2979" s="22" t="s">
        <v>115</v>
      </c>
    </row>
    <row r="2980" spans="3:7">
      <c r="C2980" s="137">
        <v>44586</v>
      </c>
      <c r="D2980" s="22" t="s">
        <v>117</v>
      </c>
      <c r="E2980" s="22">
        <v>7</v>
      </c>
      <c r="F2980" s="22" t="s">
        <v>6</v>
      </c>
      <c r="G2980" s="22" t="s">
        <v>115</v>
      </c>
    </row>
    <row r="2981" spans="3:7">
      <c r="C2981" s="137">
        <v>44349</v>
      </c>
      <c r="D2981" s="22" t="s">
        <v>117</v>
      </c>
      <c r="E2981" s="22">
        <v>1</v>
      </c>
      <c r="F2981" s="22" t="s">
        <v>6</v>
      </c>
      <c r="G2981" s="22" t="s">
        <v>113</v>
      </c>
    </row>
    <row r="2982" spans="3:7">
      <c r="C2982" s="137">
        <v>44648</v>
      </c>
      <c r="D2982" s="22" t="s">
        <v>116</v>
      </c>
      <c r="E2982" s="22">
        <v>31</v>
      </c>
      <c r="F2982" s="22" t="s">
        <v>112</v>
      </c>
      <c r="G2982" s="22" t="s">
        <v>111</v>
      </c>
    </row>
    <row r="2983" spans="3:7">
      <c r="C2983" s="137">
        <v>44237</v>
      </c>
      <c r="D2983" s="22" t="s">
        <v>117</v>
      </c>
      <c r="E2983" s="22">
        <v>8</v>
      </c>
      <c r="F2983" s="22" t="s">
        <v>6</v>
      </c>
      <c r="G2983" s="22" t="s">
        <v>106</v>
      </c>
    </row>
    <row r="2984" spans="3:7">
      <c r="C2984" s="137">
        <v>44722</v>
      </c>
      <c r="D2984" s="22" t="s">
        <v>119</v>
      </c>
      <c r="E2984" s="22">
        <v>300</v>
      </c>
      <c r="F2984" s="22" t="s">
        <v>6</v>
      </c>
      <c r="G2984" s="22" t="s">
        <v>108</v>
      </c>
    </row>
    <row r="2985" spans="3:7">
      <c r="C2985" s="137">
        <v>43873</v>
      </c>
      <c r="D2985" s="22" t="s">
        <v>118</v>
      </c>
      <c r="E2985" s="22">
        <v>325</v>
      </c>
      <c r="F2985" s="22" t="s">
        <v>112</v>
      </c>
      <c r="G2985" s="22" t="s">
        <v>108</v>
      </c>
    </row>
    <row r="2986" spans="3:7">
      <c r="C2986" s="137">
        <v>43923</v>
      </c>
      <c r="D2986" s="22" t="s">
        <v>117</v>
      </c>
      <c r="E2986" s="22">
        <v>14</v>
      </c>
      <c r="F2986" s="22" t="s">
        <v>6</v>
      </c>
      <c r="G2986" s="22" t="s">
        <v>106</v>
      </c>
    </row>
    <row r="2987" spans="3:7">
      <c r="C2987" s="137">
        <v>44154</v>
      </c>
      <c r="D2987" s="22" t="s">
        <v>119</v>
      </c>
      <c r="E2987" s="22">
        <v>6</v>
      </c>
      <c r="F2987" s="22" t="s">
        <v>9</v>
      </c>
      <c r="G2987" s="22" t="s">
        <v>111</v>
      </c>
    </row>
    <row r="2988" spans="3:7">
      <c r="C2988" s="137">
        <v>44725</v>
      </c>
      <c r="D2988" s="22" t="s">
        <v>117</v>
      </c>
      <c r="E2988" s="22">
        <v>125</v>
      </c>
      <c r="F2988" s="22" t="s">
        <v>114</v>
      </c>
      <c r="G2988" s="22" t="s">
        <v>115</v>
      </c>
    </row>
    <row r="2989" spans="3:7">
      <c r="C2989" s="137">
        <v>44156</v>
      </c>
      <c r="D2989" s="22" t="s">
        <v>118</v>
      </c>
      <c r="E2989" s="22">
        <v>39</v>
      </c>
      <c r="F2989" s="22" t="s">
        <v>110</v>
      </c>
      <c r="G2989" s="22" t="s">
        <v>115</v>
      </c>
    </row>
    <row r="2990" spans="3:7">
      <c r="C2990" s="137">
        <v>44584</v>
      </c>
      <c r="D2990" s="22" t="s">
        <v>119</v>
      </c>
      <c r="E2990" s="22">
        <v>7</v>
      </c>
      <c r="F2990" s="22" t="s">
        <v>9</v>
      </c>
      <c r="G2990" s="22" t="s">
        <v>109</v>
      </c>
    </row>
    <row r="2991" spans="3:7">
      <c r="C2991" s="137">
        <v>44486</v>
      </c>
      <c r="D2991" s="22" t="s">
        <v>119</v>
      </c>
      <c r="E2991" s="22">
        <v>4</v>
      </c>
      <c r="F2991" s="22" t="s">
        <v>110</v>
      </c>
      <c r="G2991" s="22" t="s">
        <v>108</v>
      </c>
    </row>
    <row r="2992" spans="3:7">
      <c r="C2992" s="137">
        <v>44591</v>
      </c>
      <c r="D2992" s="22" t="s">
        <v>117</v>
      </c>
      <c r="E2992" s="22">
        <v>575</v>
      </c>
      <c r="F2992" s="22" t="s">
        <v>9</v>
      </c>
      <c r="G2992" s="22" t="s">
        <v>111</v>
      </c>
    </row>
    <row r="2993" spans="3:7">
      <c r="C2993" s="137">
        <v>44491</v>
      </c>
      <c r="D2993" s="22" t="s">
        <v>107</v>
      </c>
      <c r="E2993" s="22">
        <v>24</v>
      </c>
      <c r="F2993" s="22" t="s">
        <v>9</v>
      </c>
      <c r="G2993" s="22" t="s">
        <v>111</v>
      </c>
    </row>
    <row r="2994" spans="3:7">
      <c r="C2994" s="137">
        <v>44062</v>
      </c>
      <c r="D2994" s="22" t="s">
        <v>117</v>
      </c>
      <c r="E2994" s="22">
        <v>31</v>
      </c>
      <c r="F2994" s="22" t="s">
        <v>114</v>
      </c>
      <c r="G2994" s="22" t="s">
        <v>105</v>
      </c>
    </row>
    <row r="2995" spans="3:7">
      <c r="C2995" s="137">
        <v>44257</v>
      </c>
      <c r="D2995" s="22" t="s">
        <v>119</v>
      </c>
      <c r="E2995" s="22">
        <v>175</v>
      </c>
      <c r="F2995" s="22" t="s">
        <v>114</v>
      </c>
      <c r="G2995" s="22" t="s">
        <v>105</v>
      </c>
    </row>
    <row r="2996" spans="3:7">
      <c r="C2996" s="137">
        <v>44813</v>
      </c>
      <c r="D2996" s="22" t="s">
        <v>119</v>
      </c>
      <c r="E2996" s="22">
        <v>100</v>
      </c>
      <c r="F2996" s="22" t="s">
        <v>110</v>
      </c>
      <c r="G2996" s="22" t="s">
        <v>115</v>
      </c>
    </row>
    <row r="2997" spans="3:7">
      <c r="C2997" s="137">
        <v>44834</v>
      </c>
      <c r="D2997" s="22" t="s">
        <v>116</v>
      </c>
      <c r="E2997" s="22">
        <v>225</v>
      </c>
      <c r="F2997" s="22" t="s">
        <v>6</v>
      </c>
      <c r="G2997" s="22" t="s">
        <v>105</v>
      </c>
    </row>
    <row r="2998" spans="3:7">
      <c r="C2998" s="137">
        <v>44881</v>
      </c>
      <c r="D2998" s="22" t="s">
        <v>119</v>
      </c>
      <c r="E2998" s="22">
        <v>5</v>
      </c>
      <c r="F2998" s="22" t="s">
        <v>110</v>
      </c>
      <c r="G2998" s="22" t="s">
        <v>113</v>
      </c>
    </row>
    <row r="2999" spans="3:7">
      <c r="C2999" s="137">
        <v>44506</v>
      </c>
      <c r="D2999" s="22" t="s">
        <v>116</v>
      </c>
      <c r="E2999" s="22">
        <v>32</v>
      </c>
      <c r="F2999" s="22" t="s">
        <v>110</v>
      </c>
      <c r="G2999" s="22" t="s">
        <v>109</v>
      </c>
    </row>
    <row r="3000" spans="3:7">
      <c r="C3000" s="137">
        <v>44673</v>
      </c>
      <c r="D3000" s="22" t="s">
        <v>118</v>
      </c>
      <c r="E3000" s="22">
        <v>3</v>
      </c>
      <c r="F3000" s="22" t="s">
        <v>6</v>
      </c>
      <c r="G3000" s="22" t="s">
        <v>113</v>
      </c>
    </row>
    <row r="3001" spans="3:7">
      <c r="C3001" s="137">
        <v>43847</v>
      </c>
      <c r="D3001" s="22" t="s">
        <v>116</v>
      </c>
      <c r="E3001" s="22">
        <v>10</v>
      </c>
      <c r="F3001" s="22" t="s">
        <v>112</v>
      </c>
      <c r="G3001" s="22" t="s">
        <v>105</v>
      </c>
    </row>
    <row r="3002" spans="3:7">
      <c r="C3002" s="137">
        <v>44613</v>
      </c>
      <c r="D3002" s="22" t="s">
        <v>119</v>
      </c>
      <c r="E3002" s="22">
        <v>275</v>
      </c>
      <c r="F3002" s="22" t="s">
        <v>112</v>
      </c>
      <c r="G3002" s="22" t="s">
        <v>105</v>
      </c>
    </row>
    <row r="3003" spans="3:7">
      <c r="C3003" s="137">
        <v>43995</v>
      </c>
      <c r="D3003" s="22" t="s">
        <v>117</v>
      </c>
      <c r="E3003" s="22">
        <v>8</v>
      </c>
      <c r="F3003" s="22" t="s">
        <v>9</v>
      </c>
      <c r="G3003" s="22" t="s">
        <v>106</v>
      </c>
    </row>
    <row r="3004" spans="3:7">
      <c r="C3004" s="137">
        <v>44385</v>
      </c>
      <c r="D3004" s="22" t="s">
        <v>118</v>
      </c>
      <c r="E3004" s="22">
        <v>10</v>
      </c>
      <c r="F3004" s="22" t="s">
        <v>110</v>
      </c>
      <c r="G3004" s="22" t="s">
        <v>111</v>
      </c>
    </row>
    <row r="3005" spans="3:7">
      <c r="C3005" s="137">
        <v>44634</v>
      </c>
      <c r="D3005" s="22" t="s">
        <v>107</v>
      </c>
      <c r="E3005" s="22">
        <v>9</v>
      </c>
      <c r="F3005" s="22" t="s">
        <v>6</v>
      </c>
      <c r="G3005" s="22" t="s">
        <v>111</v>
      </c>
    </row>
    <row r="3006" spans="3:7">
      <c r="C3006" s="137">
        <v>44112</v>
      </c>
      <c r="D3006" s="22" t="s">
        <v>116</v>
      </c>
      <c r="E3006" s="22">
        <v>1</v>
      </c>
      <c r="F3006" s="22" t="s">
        <v>6</v>
      </c>
      <c r="G3006" s="22" t="s">
        <v>108</v>
      </c>
    </row>
    <row r="3007" spans="3:7">
      <c r="C3007" s="137">
        <v>44359</v>
      </c>
      <c r="D3007" s="22" t="s">
        <v>117</v>
      </c>
      <c r="E3007" s="22">
        <v>5</v>
      </c>
      <c r="F3007" s="22" t="s">
        <v>112</v>
      </c>
      <c r="G3007" s="22" t="s">
        <v>109</v>
      </c>
    </row>
    <row r="3008" spans="3:7">
      <c r="C3008" s="137">
        <v>44592</v>
      </c>
      <c r="D3008" s="22" t="s">
        <v>119</v>
      </c>
      <c r="E3008" s="22">
        <v>41</v>
      </c>
      <c r="F3008" s="22" t="s">
        <v>110</v>
      </c>
      <c r="G3008" s="22" t="s">
        <v>115</v>
      </c>
    </row>
    <row r="3009" spans="3:7">
      <c r="C3009" s="137">
        <v>44494</v>
      </c>
      <c r="D3009" s="22" t="s">
        <v>107</v>
      </c>
      <c r="E3009" s="22">
        <v>9</v>
      </c>
      <c r="F3009" s="22" t="s">
        <v>6</v>
      </c>
      <c r="G3009" s="22" t="s">
        <v>105</v>
      </c>
    </row>
    <row r="3010" spans="3:7">
      <c r="C3010" s="137">
        <v>44120</v>
      </c>
      <c r="D3010" s="22" t="s">
        <v>119</v>
      </c>
      <c r="E3010" s="22">
        <v>325</v>
      </c>
      <c r="F3010" s="22" t="s">
        <v>110</v>
      </c>
      <c r="G3010" s="22" t="s">
        <v>113</v>
      </c>
    </row>
    <row r="3011" spans="3:7">
      <c r="C3011" s="137">
        <v>44007</v>
      </c>
      <c r="D3011" s="22" t="s">
        <v>107</v>
      </c>
      <c r="E3011" s="22">
        <v>5</v>
      </c>
      <c r="F3011" s="22" t="s">
        <v>114</v>
      </c>
      <c r="G3011" s="22" t="s">
        <v>113</v>
      </c>
    </row>
    <row r="3012" spans="3:7">
      <c r="C3012" s="137">
        <v>44914</v>
      </c>
      <c r="D3012" s="22" t="s">
        <v>116</v>
      </c>
      <c r="E3012" s="22">
        <v>43</v>
      </c>
      <c r="F3012" s="22" t="s">
        <v>110</v>
      </c>
      <c r="G3012" s="22" t="s">
        <v>105</v>
      </c>
    </row>
    <row r="3013" spans="3:7">
      <c r="C3013" s="137">
        <v>43877</v>
      </c>
      <c r="D3013" s="22" t="s">
        <v>119</v>
      </c>
      <c r="E3013" s="22">
        <v>400</v>
      </c>
      <c r="F3013" s="22" t="s">
        <v>114</v>
      </c>
      <c r="G3013" s="22" t="s">
        <v>109</v>
      </c>
    </row>
    <row r="3014" spans="3:7">
      <c r="C3014" s="137">
        <v>43930</v>
      </c>
      <c r="D3014" s="22" t="s">
        <v>117</v>
      </c>
      <c r="E3014" s="22">
        <v>47</v>
      </c>
      <c r="F3014" s="22" t="s">
        <v>112</v>
      </c>
      <c r="G3014" s="22" t="s">
        <v>105</v>
      </c>
    </row>
    <row r="3015" spans="3:7">
      <c r="C3015" s="137">
        <v>44032</v>
      </c>
      <c r="D3015" s="22" t="s">
        <v>107</v>
      </c>
      <c r="E3015" s="22">
        <v>35</v>
      </c>
      <c r="F3015" s="22" t="s">
        <v>6</v>
      </c>
      <c r="G3015" s="22" t="s">
        <v>105</v>
      </c>
    </row>
    <row r="3016" spans="3:7">
      <c r="C3016" s="137">
        <v>43980</v>
      </c>
      <c r="D3016" s="22" t="s">
        <v>116</v>
      </c>
      <c r="E3016" s="22">
        <v>45</v>
      </c>
      <c r="F3016" s="22" t="s">
        <v>114</v>
      </c>
      <c r="G3016" s="22" t="s">
        <v>111</v>
      </c>
    </row>
    <row r="3017" spans="3:7">
      <c r="C3017" s="137">
        <v>44173</v>
      </c>
      <c r="D3017" s="22" t="s">
        <v>118</v>
      </c>
      <c r="E3017" s="22">
        <v>175</v>
      </c>
      <c r="F3017" s="22" t="s">
        <v>9</v>
      </c>
      <c r="G3017" s="22" t="s">
        <v>105</v>
      </c>
    </row>
    <row r="3018" spans="3:7">
      <c r="C3018" s="137">
        <v>44610</v>
      </c>
      <c r="D3018" s="22" t="s">
        <v>117</v>
      </c>
      <c r="E3018" s="22">
        <v>7</v>
      </c>
      <c r="F3018" s="22" t="s">
        <v>112</v>
      </c>
      <c r="G3018" s="22" t="s">
        <v>108</v>
      </c>
    </row>
    <row r="3019" spans="3:7">
      <c r="C3019" s="137">
        <v>44390</v>
      </c>
      <c r="D3019" s="22" t="s">
        <v>119</v>
      </c>
      <c r="E3019" s="22">
        <v>35</v>
      </c>
      <c r="F3019" s="22" t="s">
        <v>6</v>
      </c>
      <c r="G3019" s="22" t="s">
        <v>115</v>
      </c>
    </row>
    <row r="3020" spans="3:7">
      <c r="C3020" s="137">
        <v>44509</v>
      </c>
      <c r="D3020" s="22" t="s">
        <v>116</v>
      </c>
      <c r="E3020" s="22">
        <v>6</v>
      </c>
      <c r="F3020" s="22" t="s">
        <v>6</v>
      </c>
      <c r="G3020" s="22" t="s">
        <v>105</v>
      </c>
    </row>
    <row r="3021" spans="3:7">
      <c r="C3021" s="137">
        <v>44510</v>
      </c>
      <c r="D3021" s="22" t="s">
        <v>107</v>
      </c>
      <c r="E3021" s="22">
        <v>44</v>
      </c>
      <c r="F3021" s="22" t="s">
        <v>114</v>
      </c>
      <c r="G3021" s="22" t="s">
        <v>106</v>
      </c>
    </row>
    <row r="3022" spans="3:7">
      <c r="C3022" s="137">
        <v>44682</v>
      </c>
      <c r="D3022" s="22" t="s">
        <v>116</v>
      </c>
      <c r="E3022" s="22">
        <v>18</v>
      </c>
      <c r="F3022" s="22" t="s">
        <v>114</v>
      </c>
      <c r="G3022" s="22" t="s">
        <v>108</v>
      </c>
    </row>
    <row r="3023" spans="3:7">
      <c r="C3023" s="137">
        <v>44037</v>
      </c>
      <c r="D3023" s="22" t="s">
        <v>119</v>
      </c>
      <c r="E3023" s="22">
        <v>15</v>
      </c>
      <c r="F3023" s="22" t="s">
        <v>110</v>
      </c>
      <c r="G3023" s="22" t="s">
        <v>113</v>
      </c>
    </row>
    <row r="3024" spans="3:7">
      <c r="C3024" s="137">
        <v>43924</v>
      </c>
      <c r="D3024" s="22" t="s">
        <v>119</v>
      </c>
      <c r="E3024" s="22">
        <v>6</v>
      </c>
      <c r="F3024" s="22" t="s">
        <v>110</v>
      </c>
      <c r="G3024" s="22" t="s">
        <v>113</v>
      </c>
    </row>
    <row r="3025" spans="3:7">
      <c r="C3025" s="137">
        <v>43979</v>
      </c>
      <c r="D3025" s="22" t="s">
        <v>117</v>
      </c>
      <c r="E3025" s="22">
        <v>28</v>
      </c>
      <c r="F3025" s="22" t="s">
        <v>114</v>
      </c>
      <c r="G3025" s="22" t="s">
        <v>113</v>
      </c>
    </row>
    <row r="3026" spans="3:7">
      <c r="C3026" s="137">
        <v>44242</v>
      </c>
      <c r="D3026" s="22" t="s">
        <v>119</v>
      </c>
      <c r="E3026" s="22">
        <v>375</v>
      </c>
      <c r="F3026" s="22" t="s">
        <v>110</v>
      </c>
      <c r="G3026" s="22" t="s">
        <v>106</v>
      </c>
    </row>
    <row r="3027" spans="3:7">
      <c r="C3027" s="137">
        <v>44082</v>
      </c>
      <c r="D3027" s="22" t="s">
        <v>117</v>
      </c>
      <c r="E3027" s="22">
        <v>300</v>
      </c>
      <c r="F3027" s="22" t="s">
        <v>112</v>
      </c>
      <c r="G3027" s="22" t="s">
        <v>115</v>
      </c>
    </row>
    <row r="3028" spans="3:7">
      <c r="C3028" s="137">
        <v>43831</v>
      </c>
      <c r="D3028" s="22" t="s">
        <v>118</v>
      </c>
      <c r="E3028" s="22">
        <v>48</v>
      </c>
      <c r="F3028" s="22" t="s">
        <v>110</v>
      </c>
      <c r="G3028" s="22" t="s">
        <v>115</v>
      </c>
    </row>
    <row r="3029" spans="3:7">
      <c r="C3029" s="137">
        <v>44055</v>
      </c>
      <c r="D3029" s="22" t="s">
        <v>117</v>
      </c>
      <c r="E3029" s="22">
        <v>75</v>
      </c>
      <c r="F3029" s="22" t="s">
        <v>110</v>
      </c>
      <c r="G3029" s="22" t="s">
        <v>106</v>
      </c>
    </row>
    <row r="3030" spans="3:7">
      <c r="C3030" s="137">
        <v>43857</v>
      </c>
      <c r="D3030" s="22" t="s">
        <v>118</v>
      </c>
      <c r="E3030" s="22">
        <v>5</v>
      </c>
      <c r="F3030" s="22" t="s">
        <v>112</v>
      </c>
      <c r="G3030" s="22" t="s">
        <v>111</v>
      </c>
    </row>
    <row r="3031" spans="3:7">
      <c r="C3031" s="137">
        <v>43922</v>
      </c>
      <c r="D3031" s="22" t="s">
        <v>116</v>
      </c>
      <c r="E3031" s="22">
        <v>8</v>
      </c>
      <c r="F3031" s="22" t="s">
        <v>6</v>
      </c>
      <c r="G3031" s="22" t="s">
        <v>113</v>
      </c>
    </row>
    <row r="3032" spans="3:7">
      <c r="C3032" s="137">
        <v>44796</v>
      </c>
      <c r="D3032" s="22" t="s">
        <v>107</v>
      </c>
      <c r="E3032" s="22">
        <v>5</v>
      </c>
      <c r="F3032" s="22" t="s">
        <v>110</v>
      </c>
      <c r="G3032" s="22" t="s">
        <v>113</v>
      </c>
    </row>
    <row r="3033" spans="3:7">
      <c r="C3033" s="137">
        <v>43834</v>
      </c>
      <c r="D3033" s="22" t="s">
        <v>117</v>
      </c>
      <c r="E3033" s="22">
        <v>2</v>
      </c>
      <c r="F3033" s="22" t="s">
        <v>9</v>
      </c>
      <c r="G3033" s="22" t="s">
        <v>106</v>
      </c>
    </row>
    <row r="3034" spans="3:7">
      <c r="C3034" s="137">
        <v>43917</v>
      </c>
      <c r="D3034" s="22" t="s">
        <v>107</v>
      </c>
      <c r="E3034" s="22">
        <v>525</v>
      </c>
      <c r="F3034" s="22" t="s">
        <v>114</v>
      </c>
      <c r="G3034" s="22" t="s">
        <v>113</v>
      </c>
    </row>
    <row r="3035" spans="3:7">
      <c r="C3035" s="137">
        <v>44270</v>
      </c>
      <c r="D3035" s="22" t="s">
        <v>118</v>
      </c>
      <c r="E3035" s="22">
        <v>26</v>
      </c>
      <c r="F3035" s="22" t="s">
        <v>114</v>
      </c>
      <c r="G3035" s="22" t="s">
        <v>106</v>
      </c>
    </row>
    <row r="3036" spans="3:7">
      <c r="C3036" s="137">
        <v>44071</v>
      </c>
      <c r="D3036" s="22" t="s">
        <v>117</v>
      </c>
      <c r="E3036" s="22">
        <v>1</v>
      </c>
      <c r="F3036" s="22" t="s">
        <v>112</v>
      </c>
      <c r="G3036" s="22" t="s">
        <v>113</v>
      </c>
    </row>
    <row r="3037" spans="3:7">
      <c r="C3037" s="137">
        <v>44862</v>
      </c>
      <c r="D3037" s="22" t="s">
        <v>117</v>
      </c>
      <c r="E3037" s="22">
        <v>29</v>
      </c>
      <c r="F3037" s="22" t="s">
        <v>9</v>
      </c>
      <c r="G3037" s="22" t="s">
        <v>113</v>
      </c>
    </row>
    <row r="3038" spans="3:7">
      <c r="C3038" s="137">
        <v>44115</v>
      </c>
      <c r="D3038" s="22" t="s">
        <v>119</v>
      </c>
      <c r="E3038" s="22">
        <v>150</v>
      </c>
      <c r="F3038" s="22" t="s">
        <v>110</v>
      </c>
      <c r="G3038" s="22" t="s">
        <v>109</v>
      </c>
    </row>
    <row r="3039" spans="3:7">
      <c r="C3039" s="137">
        <v>44196</v>
      </c>
      <c r="D3039" s="22" t="s">
        <v>118</v>
      </c>
      <c r="E3039" s="22">
        <v>9</v>
      </c>
      <c r="F3039" s="22" t="s">
        <v>9</v>
      </c>
      <c r="G3039" s="22" t="s">
        <v>115</v>
      </c>
    </row>
    <row r="3040" spans="3:7">
      <c r="C3040" s="137">
        <v>44422</v>
      </c>
      <c r="D3040" s="22" t="s">
        <v>119</v>
      </c>
      <c r="E3040" s="22">
        <v>5</v>
      </c>
      <c r="F3040" s="22" t="s">
        <v>110</v>
      </c>
      <c r="G3040" s="22" t="s">
        <v>108</v>
      </c>
    </row>
    <row r="3041" spans="3:7">
      <c r="C3041" s="137">
        <v>44291</v>
      </c>
      <c r="D3041" s="22" t="s">
        <v>107</v>
      </c>
      <c r="E3041" s="22">
        <v>34</v>
      </c>
      <c r="F3041" s="22" t="s">
        <v>6</v>
      </c>
      <c r="G3041" s="22" t="s">
        <v>109</v>
      </c>
    </row>
    <row r="3042" spans="3:7">
      <c r="C3042" s="137">
        <v>44310</v>
      </c>
      <c r="D3042" s="22" t="s">
        <v>116</v>
      </c>
      <c r="E3042" s="22">
        <v>550</v>
      </c>
      <c r="F3042" s="22" t="s">
        <v>114</v>
      </c>
      <c r="G3042" s="22" t="s">
        <v>113</v>
      </c>
    </row>
    <row r="3043" spans="3:7">
      <c r="C3043" s="137">
        <v>44692</v>
      </c>
      <c r="D3043" s="22" t="s">
        <v>117</v>
      </c>
      <c r="E3043" s="22">
        <v>275</v>
      </c>
      <c r="F3043" s="22" t="s">
        <v>9</v>
      </c>
      <c r="G3043" s="22" t="s">
        <v>115</v>
      </c>
    </row>
    <row r="3044" spans="3:7">
      <c r="C3044" s="137">
        <v>44438</v>
      </c>
      <c r="D3044" s="22" t="s">
        <v>117</v>
      </c>
      <c r="E3044" s="22">
        <v>20</v>
      </c>
      <c r="F3044" s="22" t="s">
        <v>9</v>
      </c>
      <c r="G3044" s="22" t="s">
        <v>113</v>
      </c>
    </row>
    <row r="3045" spans="3:7">
      <c r="C3045" s="137">
        <v>44360</v>
      </c>
      <c r="D3045" s="22" t="s">
        <v>117</v>
      </c>
      <c r="E3045" s="22">
        <v>13</v>
      </c>
      <c r="F3045" s="22" t="s">
        <v>112</v>
      </c>
      <c r="G3045" s="22" t="s">
        <v>106</v>
      </c>
    </row>
    <row r="3046" spans="3:7">
      <c r="C3046" s="137">
        <v>44778</v>
      </c>
      <c r="D3046" s="22" t="s">
        <v>117</v>
      </c>
      <c r="E3046" s="22">
        <v>40</v>
      </c>
      <c r="F3046" s="22" t="s">
        <v>112</v>
      </c>
      <c r="G3046" s="22" t="s">
        <v>108</v>
      </c>
    </row>
    <row r="3047" spans="3:7">
      <c r="C3047" s="137">
        <v>44096</v>
      </c>
      <c r="D3047" s="22" t="s">
        <v>118</v>
      </c>
      <c r="E3047" s="22">
        <v>49</v>
      </c>
      <c r="F3047" s="22" t="s">
        <v>110</v>
      </c>
      <c r="G3047" s="22" t="s">
        <v>108</v>
      </c>
    </row>
    <row r="3048" spans="3:7">
      <c r="C3048" s="137">
        <v>44706</v>
      </c>
      <c r="D3048" s="22" t="s">
        <v>117</v>
      </c>
      <c r="E3048" s="22">
        <v>150</v>
      </c>
      <c r="F3048" s="22" t="s">
        <v>112</v>
      </c>
      <c r="G3048" s="22" t="s">
        <v>108</v>
      </c>
    </row>
    <row r="3049" spans="3:7">
      <c r="C3049" s="137">
        <v>44063</v>
      </c>
      <c r="D3049" s="22" t="s">
        <v>119</v>
      </c>
      <c r="E3049" s="22">
        <v>600</v>
      </c>
      <c r="F3049" s="22" t="s">
        <v>114</v>
      </c>
      <c r="G3049" s="22" t="s">
        <v>109</v>
      </c>
    </row>
    <row r="3050" spans="3:7">
      <c r="C3050" s="137">
        <v>44526</v>
      </c>
      <c r="D3050" s="22" t="s">
        <v>117</v>
      </c>
      <c r="E3050" s="22">
        <v>450</v>
      </c>
      <c r="F3050" s="22" t="s">
        <v>110</v>
      </c>
      <c r="G3050" s="22" t="s">
        <v>105</v>
      </c>
    </row>
    <row r="3051" spans="3:7">
      <c r="C3051" s="137">
        <v>43888</v>
      </c>
      <c r="D3051" s="22" t="s">
        <v>107</v>
      </c>
      <c r="E3051" s="22">
        <v>9</v>
      </c>
      <c r="F3051" s="22" t="s">
        <v>110</v>
      </c>
      <c r="G3051" s="22" t="s">
        <v>105</v>
      </c>
    </row>
    <row r="3052" spans="3:7">
      <c r="C3052" s="137">
        <v>44395</v>
      </c>
      <c r="D3052" s="22" t="s">
        <v>119</v>
      </c>
      <c r="E3052" s="22">
        <v>5</v>
      </c>
      <c r="F3052" s="22" t="s">
        <v>112</v>
      </c>
      <c r="G3052" s="22" t="s">
        <v>111</v>
      </c>
    </row>
    <row r="3053" spans="3:7">
      <c r="C3053" s="137">
        <v>43959</v>
      </c>
      <c r="D3053" s="22" t="s">
        <v>117</v>
      </c>
      <c r="E3053" s="22">
        <v>41</v>
      </c>
      <c r="F3053" s="22" t="s">
        <v>114</v>
      </c>
      <c r="G3053" s="22" t="s">
        <v>111</v>
      </c>
    </row>
    <row r="3054" spans="3:7">
      <c r="C3054" s="137">
        <v>44826</v>
      </c>
      <c r="D3054" s="22" t="s">
        <v>119</v>
      </c>
      <c r="E3054" s="22">
        <v>33</v>
      </c>
      <c r="F3054" s="22" t="s">
        <v>110</v>
      </c>
      <c r="G3054" s="22" t="s">
        <v>108</v>
      </c>
    </row>
    <row r="3055" spans="3:7">
      <c r="C3055" s="137">
        <v>44253</v>
      </c>
      <c r="D3055" s="22" t="s">
        <v>117</v>
      </c>
      <c r="E3055" s="22">
        <v>1</v>
      </c>
      <c r="F3055" s="22" t="s">
        <v>114</v>
      </c>
      <c r="G3055" s="22" t="s">
        <v>109</v>
      </c>
    </row>
    <row r="3056" spans="3:7">
      <c r="C3056" s="137">
        <v>44679</v>
      </c>
      <c r="D3056" s="22" t="s">
        <v>117</v>
      </c>
      <c r="E3056" s="22">
        <v>250</v>
      </c>
      <c r="F3056" s="22" t="s">
        <v>6</v>
      </c>
      <c r="G3056" s="22" t="s">
        <v>108</v>
      </c>
    </row>
    <row r="3057" spans="3:7">
      <c r="C3057" s="137">
        <v>44323</v>
      </c>
      <c r="D3057" s="22" t="s">
        <v>117</v>
      </c>
      <c r="E3057" s="22">
        <v>5</v>
      </c>
      <c r="F3057" s="22" t="s">
        <v>112</v>
      </c>
      <c r="G3057" s="22" t="s">
        <v>108</v>
      </c>
    </row>
    <row r="3058" spans="3:7">
      <c r="C3058" s="137">
        <v>44434</v>
      </c>
      <c r="D3058" s="22" t="s">
        <v>117</v>
      </c>
      <c r="E3058" s="22">
        <v>5</v>
      </c>
      <c r="F3058" s="22" t="s">
        <v>6</v>
      </c>
      <c r="G3058" s="22" t="s">
        <v>109</v>
      </c>
    </row>
    <row r="3059" spans="3:7">
      <c r="C3059" s="137">
        <v>44755</v>
      </c>
      <c r="D3059" s="22" t="s">
        <v>117</v>
      </c>
      <c r="E3059" s="22">
        <v>40</v>
      </c>
      <c r="F3059" s="22" t="s">
        <v>6</v>
      </c>
      <c r="G3059" s="22" t="s">
        <v>106</v>
      </c>
    </row>
    <row r="3060" spans="3:7">
      <c r="C3060" s="137">
        <v>44309</v>
      </c>
      <c r="D3060" s="22" t="s">
        <v>119</v>
      </c>
      <c r="E3060" s="22">
        <v>75</v>
      </c>
      <c r="F3060" s="22" t="s">
        <v>9</v>
      </c>
      <c r="G3060" s="22" t="s">
        <v>108</v>
      </c>
    </row>
    <row r="3061" spans="3:7">
      <c r="C3061" s="137">
        <v>43974</v>
      </c>
      <c r="D3061" s="22" t="s">
        <v>116</v>
      </c>
      <c r="E3061" s="22">
        <v>3</v>
      </c>
      <c r="F3061" s="22" t="s">
        <v>110</v>
      </c>
      <c r="G3061" s="22" t="s">
        <v>115</v>
      </c>
    </row>
    <row r="3062" spans="3:7">
      <c r="C3062" s="137">
        <v>43991</v>
      </c>
      <c r="D3062" s="22" t="s">
        <v>117</v>
      </c>
      <c r="E3062" s="22">
        <v>150</v>
      </c>
      <c r="F3062" s="22" t="s">
        <v>114</v>
      </c>
      <c r="G3062" s="22" t="s">
        <v>115</v>
      </c>
    </row>
    <row r="3063" spans="3:7">
      <c r="C3063" s="137">
        <v>44746</v>
      </c>
      <c r="D3063" s="22" t="s">
        <v>107</v>
      </c>
      <c r="E3063" s="22">
        <v>475</v>
      </c>
      <c r="F3063" s="22" t="s">
        <v>6</v>
      </c>
      <c r="G3063" s="22" t="s">
        <v>108</v>
      </c>
    </row>
    <row r="3064" spans="3:7">
      <c r="C3064" s="137">
        <v>44105</v>
      </c>
      <c r="D3064" s="22" t="s">
        <v>117</v>
      </c>
      <c r="E3064" s="22">
        <v>5</v>
      </c>
      <c r="F3064" s="22" t="s">
        <v>110</v>
      </c>
      <c r="G3064" s="22" t="s">
        <v>108</v>
      </c>
    </row>
    <row r="3065" spans="3:7">
      <c r="C3065" s="137">
        <v>43998</v>
      </c>
      <c r="D3065" s="22" t="s">
        <v>118</v>
      </c>
      <c r="E3065" s="22">
        <v>575</v>
      </c>
      <c r="F3065" s="22" t="s">
        <v>9</v>
      </c>
      <c r="G3065" s="22" t="s">
        <v>108</v>
      </c>
    </row>
    <row r="3066" spans="3:7">
      <c r="C3066" s="137">
        <v>44351</v>
      </c>
      <c r="D3066" s="22" t="s">
        <v>117</v>
      </c>
      <c r="E3066" s="22">
        <v>550</v>
      </c>
      <c r="F3066" s="22" t="s">
        <v>112</v>
      </c>
      <c r="G3066" s="22" t="s">
        <v>105</v>
      </c>
    </row>
    <row r="3067" spans="3:7">
      <c r="C3067" s="137">
        <v>44437</v>
      </c>
      <c r="D3067" s="22" t="s">
        <v>117</v>
      </c>
      <c r="E3067" s="22">
        <v>6</v>
      </c>
      <c r="F3067" s="22" t="s">
        <v>114</v>
      </c>
      <c r="G3067" s="22" t="s">
        <v>106</v>
      </c>
    </row>
    <row r="3068" spans="3:7">
      <c r="C3068" s="137">
        <v>44581</v>
      </c>
      <c r="D3068" s="22" t="s">
        <v>107</v>
      </c>
      <c r="E3068" s="22">
        <v>2</v>
      </c>
      <c r="F3068" s="22" t="s">
        <v>110</v>
      </c>
      <c r="G3068" s="22" t="s">
        <v>106</v>
      </c>
    </row>
    <row r="3069" spans="3:7">
      <c r="C3069" s="137">
        <v>43921</v>
      </c>
      <c r="D3069" s="22" t="s">
        <v>119</v>
      </c>
      <c r="E3069" s="22">
        <v>3</v>
      </c>
      <c r="F3069" s="22" t="s">
        <v>9</v>
      </c>
      <c r="G3069" s="22" t="s">
        <v>113</v>
      </c>
    </row>
    <row r="3070" spans="3:7">
      <c r="C3070" s="137">
        <v>44436</v>
      </c>
      <c r="D3070" s="22" t="s">
        <v>107</v>
      </c>
      <c r="E3070" s="22">
        <v>26</v>
      </c>
      <c r="F3070" s="22" t="s">
        <v>9</v>
      </c>
      <c r="G3070" s="22" t="s">
        <v>106</v>
      </c>
    </row>
    <row r="3071" spans="3:7">
      <c r="C3071" s="137">
        <v>44848</v>
      </c>
      <c r="D3071" s="22" t="s">
        <v>117</v>
      </c>
      <c r="E3071" s="22">
        <v>18</v>
      </c>
      <c r="F3071" s="22" t="s">
        <v>112</v>
      </c>
      <c r="G3071" s="22" t="s">
        <v>106</v>
      </c>
    </row>
    <row r="3072" spans="3:7">
      <c r="C3072" s="137">
        <v>44910</v>
      </c>
      <c r="D3072" s="22" t="s">
        <v>117</v>
      </c>
      <c r="E3072" s="22">
        <v>9</v>
      </c>
      <c r="F3072" s="22" t="s">
        <v>112</v>
      </c>
      <c r="G3072" s="22" t="s">
        <v>106</v>
      </c>
    </row>
    <row r="3073" spans="3:7">
      <c r="C3073" s="137">
        <v>43933</v>
      </c>
      <c r="D3073" s="22" t="s">
        <v>107</v>
      </c>
      <c r="E3073" s="22">
        <v>19</v>
      </c>
      <c r="F3073" s="22" t="s">
        <v>6</v>
      </c>
      <c r="G3073" s="22" t="s">
        <v>106</v>
      </c>
    </row>
    <row r="3074" spans="3:7">
      <c r="C3074" s="137">
        <v>44875</v>
      </c>
      <c r="D3074" s="22" t="s">
        <v>118</v>
      </c>
      <c r="E3074" s="22">
        <v>100</v>
      </c>
      <c r="F3074" s="22" t="s">
        <v>110</v>
      </c>
      <c r="G3074" s="22" t="s">
        <v>113</v>
      </c>
    </row>
    <row r="3075" spans="3:7">
      <c r="C3075" s="137">
        <v>44059</v>
      </c>
      <c r="D3075" s="22" t="s">
        <v>107</v>
      </c>
      <c r="E3075" s="22">
        <v>6</v>
      </c>
      <c r="F3075" s="22" t="s">
        <v>112</v>
      </c>
      <c r="G3075" s="22" t="s">
        <v>105</v>
      </c>
    </row>
    <row r="3076" spans="3:7">
      <c r="C3076" s="137">
        <v>44607</v>
      </c>
      <c r="D3076" s="22" t="s">
        <v>107</v>
      </c>
      <c r="E3076" s="22">
        <v>375</v>
      </c>
      <c r="F3076" s="22" t="s">
        <v>114</v>
      </c>
      <c r="G3076" s="22" t="s">
        <v>113</v>
      </c>
    </row>
    <row r="3077" spans="3:7">
      <c r="C3077" s="137">
        <v>44016</v>
      </c>
      <c r="D3077" s="22" t="s">
        <v>116</v>
      </c>
      <c r="E3077" s="22">
        <v>4</v>
      </c>
      <c r="F3077" s="22" t="s">
        <v>114</v>
      </c>
      <c r="G3077" s="22" t="s">
        <v>108</v>
      </c>
    </row>
    <row r="3078" spans="3:7">
      <c r="C3078" s="137">
        <v>44456</v>
      </c>
      <c r="D3078" s="22" t="s">
        <v>119</v>
      </c>
      <c r="E3078" s="22">
        <v>1</v>
      </c>
      <c r="F3078" s="22" t="s">
        <v>9</v>
      </c>
      <c r="G3078" s="22" t="s">
        <v>115</v>
      </c>
    </row>
    <row r="3079" spans="3:7">
      <c r="C3079" s="137">
        <v>43920</v>
      </c>
      <c r="D3079" s="22" t="s">
        <v>119</v>
      </c>
      <c r="E3079" s="22">
        <v>425</v>
      </c>
      <c r="F3079" s="22" t="s">
        <v>9</v>
      </c>
      <c r="G3079" s="22" t="s">
        <v>113</v>
      </c>
    </row>
    <row r="3080" spans="3:7">
      <c r="C3080" s="137">
        <v>43850</v>
      </c>
      <c r="D3080" s="22" t="s">
        <v>118</v>
      </c>
      <c r="E3080" s="22">
        <v>16</v>
      </c>
      <c r="F3080" s="22" t="s">
        <v>110</v>
      </c>
      <c r="G3080" s="22" t="s">
        <v>105</v>
      </c>
    </row>
    <row r="3081" spans="3:7">
      <c r="C3081" s="137">
        <v>44355</v>
      </c>
      <c r="D3081" s="22" t="s">
        <v>116</v>
      </c>
      <c r="E3081" s="22">
        <v>5</v>
      </c>
      <c r="F3081" s="22" t="s">
        <v>114</v>
      </c>
      <c r="G3081" s="22" t="s">
        <v>111</v>
      </c>
    </row>
    <row r="3082" spans="3:7">
      <c r="C3082" s="137">
        <v>44467</v>
      </c>
      <c r="D3082" s="22" t="s">
        <v>119</v>
      </c>
      <c r="E3082" s="22">
        <v>48</v>
      </c>
      <c r="F3082" s="22" t="s">
        <v>6</v>
      </c>
      <c r="G3082" s="22" t="s">
        <v>111</v>
      </c>
    </row>
    <row r="3083" spans="3:7">
      <c r="C3083" s="137">
        <v>44691</v>
      </c>
      <c r="D3083" s="22" t="s">
        <v>117</v>
      </c>
      <c r="E3083" s="22">
        <v>15</v>
      </c>
      <c r="F3083" s="22" t="s">
        <v>6</v>
      </c>
      <c r="G3083" s="22" t="s">
        <v>108</v>
      </c>
    </row>
    <row r="3084" spans="3:7">
      <c r="C3084" s="137">
        <v>44904</v>
      </c>
      <c r="D3084" s="22" t="s">
        <v>119</v>
      </c>
      <c r="E3084" s="22">
        <v>27</v>
      </c>
      <c r="F3084" s="22" t="s">
        <v>110</v>
      </c>
      <c r="G3084" s="22" t="s">
        <v>105</v>
      </c>
    </row>
    <row r="3085" spans="3:7">
      <c r="C3085" s="137">
        <v>44487</v>
      </c>
      <c r="D3085" s="22" t="s">
        <v>118</v>
      </c>
      <c r="E3085" s="22">
        <v>9</v>
      </c>
      <c r="F3085" s="22" t="s">
        <v>110</v>
      </c>
      <c r="G3085" s="22" t="s">
        <v>108</v>
      </c>
    </row>
    <row r="3086" spans="3:7">
      <c r="C3086" s="137">
        <v>44696</v>
      </c>
      <c r="D3086" s="22" t="s">
        <v>116</v>
      </c>
      <c r="E3086" s="22">
        <v>8</v>
      </c>
      <c r="F3086" s="22" t="s">
        <v>112</v>
      </c>
      <c r="G3086" s="22" t="s">
        <v>108</v>
      </c>
    </row>
    <row r="3087" spans="3:7">
      <c r="C3087" s="137">
        <v>44678</v>
      </c>
      <c r="D3087" s="22" t="s">
        <v>117</v>
      </c>
      <c r="E3087" s="22">
        <v>525</v>
      </c>
      <c r="F3087" s="22" t="s">
        <v>9</v>
      </c>
      <c r="G3087" s="22" t="s">
        <v>108</v>
      </c>
    </row>
    <row r="3088" spans="3:7">
      <c r="C3088" s="137">
        <v>44177</v>
      </c>
      <c r="D3088" s="22" t="s">
        <v>119</v>
      </c>
      <c r="E3088" s="22">
        <v>26</v>
      </c>
      <c r="F3088" s="22" t="s">
        <v>112</v>
      </c>
      <c r="G3088" s="22" t="s">
        <v>105</v>
      </c>
    </row>
    <row r="3089" spans="3:7">
      <c r="C3089" s="137">
        <v>43883</v>
      </c>
      <c r="D3089" s="22" t="s">
        <v>118</v>
      </c>
      <c r="E3089" s="22">
        <v>10</v>
      </c>
      <c r="F3089" s="22" t="s">
        <v>6</v>
      </c>
      <c r="G3089" s="22" t="s">
        <v>108</v>
      </c>
    </row>
    <row r="3090" spans="3:7">
      <c r="C3090" s="137">
        <v>44612</v>
      </c>
      <c r="D3090" s="22" t="s">
        <v>119</v>
      </c>
      <c r="E3090" s="22">
        <v>5</v>
      </c>
      <c r="F3090" s="22" t="s">
        <v>110</v>
      </c>
      <c r="G3090" s="22" t="s">
        <v>109</v>
      </c>
    </row>
    <row r="3091" spans="3:7">
      <c r="C3091" s="137">
        <v>44005</v>
      </c>
      <c r="D3091" s="22" t="s">
        <v>117</v>
      </c>
      <c r="E3091" s="22">
        <v>7</v>
      </c>
      <c r="F3091" s="22" t="s">
        <v>9</v>
      </c>
      <c r="G3091" s="22" t="s">
        <v>109</v>
      </c>
    </row>
    <row r="3092" spans="3:7">
      <c r="C3092" s="137">
        <v>44017</v>
      </c>
      <c r="D3092" s="22" t="s">
        <v>117</v>
      </c>
      <c r="E3092" s="22">
        <v>475</v>
      </c>
      <c r="F3092" s="22" t="s">
        <v>114</v>
      </c>
      <c r="G3092" s="22" t="s">
        <v>115</v>
      </c>
    </row>
    <row r="3093" spans="3:7">
      <c r="C3093" s="137">
        <v>44555</v>
      </c>
      <c r="D3093" s="22" t="s">
        <v>119</v>
      </c>
      <c r="E3093" s="22">
        <v>4</v>
      </c>
      <c r="F3093" s="22" t="s">
        <v>114</v>
      </c>
      <c r="G3093" s="22" t="s">
        <v>106</v>
      </c>
    </row>
    <row r="3094" spans="3:7">
      <c r="C3094" s="137">
        <v>44596</v>
      </c>
      <c r="D3094" s="22" t="s">
        <v>119</v>
      </c>
      <c r="E3094" s="22">
        <v>40</v>
      </c>
      <c r="F3094" s="22" t="s">
        <v>114</v>
      </c>
      <c r="G3094" s="22" t="s">
        <v>105</v>
      </c>
    </row>
    <row r="3095" spans="3:7">
      <c r="C3095" s="137">
        <v>44914</v>
      </c>
      <c r="D3095" s="22" t="s">
        <v>116</v>
      </c>
      <c r="E3095" s="22">
        <v>5</v>
      </c>
      <c r="F3095" s="22" t="s">
        <v>110</v>
      </c>
      <c r="G3095" s="22" t="s">
        <v>115</v>
      </c>
    </row>
    <row r="3096" spans="3:7">
      <c r="C3096" s="137">
        <v>44316</v>
      </c>
      <c r="D3096" s="22" t="s">
        <v>118</v>
      </c>
      <c r="E3096" s="22">
        <v>27</v>
      </c>
      <c r="F3096" s="22" t="s">
        <v>112</v>
      </c>
      <c r="G3096" s="22" t="s">
        <v>113</v>
      </c>
    </row>
    <row r="3097" spans="3:7">
      <c r="C3097" s="137">
        <v>44926</v>
      </c>
      <c r="D3097" s="22" t="s">
        <v>117</v>
      </c>
      <c r="E3097" s="22">
        <v>575</v>
      </c>
      <c r="F3097" s="22" t="s">
        <v>114</v>
      </c>
      <c r="G3097" s="22" t="s">
        <v>108</v>
      </c>
    </row>
    <row r="3098" spans="3:7">
      <c r="C3098" s="137">
        <v>44544</v>
      </c>
      <c r="D3098" s="22" t="s">
        <v>117</v>
      </c>
      <c r="E3098" s="22">
        <v>38</v>
      </c>
      <c r="F3098" s="22" t="s">
        <v>112</v>
      </c>
      <c r="G3098" s="22" t="s">
        <v>106</v>
      </c>
    </row>
    <row r="3099" spans="3:7">
      <c r="C3099" s="137">
        <v>44011</v>
      </c>
      <c r="D3099" s="22" t="s">
        <v>117</v>
      </c>
      <c r="E3099" s="22">
        <v>225</v>
      </c>
      <c r="F3099" s="22" t="s">
        <v>114</v>
      </c>
      <c r="G3099" s="22" t="s">
        <v>111</v>
      </c>
    </row>
    <row r="3100" spans="3:7">
      <c r="C3100" s="137">
        <v>44047</v>
      </c>
      <c r="D3100" s="22" t="s">
        <v>117</v>
      </c>
      <c r="E3100" s="22">
        <v>31</v>
      </c>
      <c r="F3100" s="22" t="s">
        <v>9</v>
      </c>
      <c r="G3100" s="22" t="s">
        <v>109</v>
      </c>
    </row>
    <row r="3101" spans="3:7">
      <c r="C3101" s="137">
        <v>44279</v>
      </c>
      <c r="D3101" s="22" t="s">
        <v>119</v>
      </c>
      <c r="E3101" s="22">
        <v>8</v>
      </c>
      <c r="F3101" s="22" t="s">
        <v>112</v>
      </c>
      <c r="G3101" s="22" t="s">
        <v>115</v>
      </c>
    </row>
    <row r="3102" spans="3:7">
      <c r="C3102" s="137">
        <v>44735</v>
      </c>
      <c r="D3102" s="22" t="s">
        <v>119</v>
      </c>
      <c r="E3102" s="22">
        <v>22</v>
      </c>
      <c r="F3102" s="22" t="s">
        <v>6</v>
      </c>
      <c r="G3102" s="22" t="s">
        <v>111</v>
      </c>
    </row>
    <row r="3103" spans="3:7">
      <c r="C3103" s="137">
        <v>44043</v>
      </c>
      <c r="D3103" s="22" t="s">
        <v>117</v>
      </c>
      <c r="E3103" s="22">
        <v>6</v>
      </c>
      <c r="F3103" s="22" t="s">
        <v>112</v>
      </c>
      <c r="G3103" s="22" t="s">
        <v>105</v>
      </c>
    </row>
    <row r="3104" spans="3:7">
      <c r="C3104" s="137">
        <v>44775</v>
      </c>
      <c r="D3104" s="22" t="s">
        <v>117</v>
      </c>
      <c r="E3104" s="22">
        <v>350</v>
      </c>
      <c r="F3104" s="22" t="s">
        <v>6</v>
      </c>
      <c r="G3104" s="22" t="s">
        <v>109</v>
      </c>
    </row>
    <row r="3105" spans="3:7">
      <c r="C3105" s="137">
        <v>44792</v>
      </c>
      <c r="D3105" s="22" t="s">
        <v>117</v>
      </c>
      <c r="E3105" s="22">
        <v>3</v>
      </c>
      <c r="F3105" s="22" t="s">
        <v>6</v>
      </c>
      <c r="G3105" s="22" t="s">
        <v>106</v>
      </c>
    </row>
    <row r="3106" spans="3:7">
      <c r="C3106" s="137">
        <v>43865</v>
      </c>
      <c r="D3106" s="22" t="s">
        <v>107</v>
      </c>
      <c r="E3106" s="22">
        <v>3</v>
      </c>
      <c r="F3106" s="22" t="s">
        <v>6</v>
      </c>
      <c r="G3106" s="22" t="s">
        <v>113</v>
      </c>
    </row>
    <row r="3107" spans="3:7">
      <c r="C3107" s="137">
        <v>44510</v>
      </c>
      <c r="D3107" s="22" t="s">
        <v>119</v>
      </c>
      <c r="E3107" s="22">
        <v>20</v>
      </c>
      <c r="F3107" s="22" t="s">
        <v>6</v>
      </c>
      <c r="G3107" s="22" t="s">
        <v>106</v>
      </c>
    </row>
    <row r="3108" spans="3:7">
      <c r="C3108" s="137">
        <v>44053</v>
      </c>
      <c r="D3108" s="22" t="s">
        <v>116</v>
      </c>
      <c r="E3108" s="22">
        <v>100</v>
      </c>
      <c r="F3108" s="22" t="s">
        <v>114</v>
      </c>
      <c r="G3108" s="22" t="s">
        <v>105</v>
      </c>
    </row>
    <row r="3109" spans="3:7">
      <c r="C3109" s="137">
        <v>44002</v>
      </c>
      <c r="D3109" s="22" t="s">
        <v>119</v>
      </c>
      <c r="E3109" s="22">
        <v>3</v>
      </c>
      <c r="F3109" s="22" t="s">
        <v>110</v>
      </c>
      <c r="G3109" s="22" t="s">
        <v>111</v>
      </c>
    </row>
    <row r="3110" spans="3:7">
      <c r="C3110" s="137">
        <v>43915</v>
      </c>
      <c r="D3110" s="22" t="s">
        <v>119</v>
      </c>
      <c r="E3110" s="22">
        <v>175</v>
      </c>
      <c r="F3110" s="22" t="s">
        <v>112</v>
      </c>
      <c r="G3110" s="22" t="s">
        <v>111</v>
      </c>
    </row>
    <row r="3111" spans="3:7">
      <c r="C3111" s="137">
        <v>44575</v>
      </c>
      <c r="D3111" s="22" t="s">
        <v>118</v>
      </c>
      <c r="E3111" s="22">
        <v>14</v>
      </c>
      <c r="F3111" s="22" t="s">
        <v>9</v>
      </c>
      <c r="G3111" s="22" t="s">
        <v>109</v>
      </c>
    </row>
    <row r="3112" spans="3:7">
      <c r="C3112" s="137">
        <v>44655</v>
      </c>
      <c r="D3112" s="22" t="s">
        <v>119</v>
      </c>
      <c r="E3112" s="22">
        <v>150</v>
      </c>
      <c r="F3112" s="22" t="s">
        <v>112</v>
      </c>
      <c r="G3112" s="22" t="s">
        <v>108</v>
      </c>
    </row>
    <row r="3113" spans="3:7">
      <c r="C3113" s="137">
        <v>44389</v>
      </c>
      <c r="D3113" s="22" t="s">
        <v>119</v>
      </c>
      <c r="E3113" s="22">
        <v>125</v>
      </c>
      <c r="F3113" s="22" t="s">
        <v>9</v>
      </c>
      <c r="G3113" s="22" t="s">
        <v>108</v>
      </c>
    </row>
    <row r="3114" spans="3:7">
      <c r="C3114" s="137">
        <v>44174</v>
      </c>
      <c r="D3114" s="22" t="s">
        <v>116</v>
      </c>
      <c r="E3114" s="22">
        <v>39</v>
      </c>
      <c r="F3114" s="22" t="s">
        <v>9</v>
      </c>
      <c r="G3114" s="22" t="s">
        <v>113</v>
      </c>
    </row>
    <row r="3115" spans="3:7">
      <c r="C3115" s="137">
        <v>44493</v>
      </c>
      <c r="D3115" s="22" t="s">
        <v>117</v>
      </c>
      <c r="E3115" s="22">
        <v>350</v>
      </c>
      <c r="F3115" s="22" t="s">
        <v>110</v>
      </c>
      <c r="G3115" s="22" t="s">
        <v>105</v>
      </c>
    </row>
    <row r="3116" spans="3:7">
      <c r="C3116" s="137">
        <v>44605</v>
      </c>
      <c r="D3116" s="22" t="s">
        <v>107</v>
      </c>
      <c r="E3116" s="22">
        <v>5</v>
      </c>
      <c r="F3116" s="22" t="s">
        <v>114</v>
      </c>
      <c r="G3116" s="22" t="s">
        <v>106</v>
      </c>
    </row>
    <row r="3117" spans="3:7">
      <c r="C3117" s="137">
        <v>44397</v>
      </c>
      <c r="D3117" s="22" t="s">
        <v>117</v>
      </c>
      <c r="E3117" s="22">
        <v>32</v>
      </c>
      <c r="F3117" s="22" t="s">
        <v>114</v>
      </c>
      <c r="G3117" s="22" t="s">
        <v>111</v>
      </c>
    </row>
    <row r="3118" spans="3:7">
      <c r="C3118" s="137">
        <v>44017</v>
      </c>
      <c r="D3118" s="22" t="s">
        <v>116</v>
      </c>
      <c r="E3118" s="22">
        <v>8</v>
      </c>
      <c r="F3118" s="22" t="s">
        <v>110</v>
      </c>
      <c r="G3118" s="22" t="s">
        <v>106</v>
      </c>
    </row>
    <row r="3119" spans="3:7">
      <c r="C3119" s="137">
        <v>44571</v>
      </c>
      <c r="D3119" s="22" t="s">
        <v>118</v>
      </c>
      <c r="E3119" s="22">
        <v>175</v>
      </c>
      <c r="F3119" s="22" t="s">
        <v>112</v>
      </c>
      <c r="G3119" s="22" t="s">
        <v>106</v>
      </c>
    </row>
    <row r="3120" spans="3:7">
      <c r="C3120" s="137">
        <v>43852</v>
      </c>
      <c r="D3120" s="22" t="s">
        <v>116</v>
      </c>
      <c r="E3120" s="22">
        <v>2</v>
      </c>
      <c r="F3120" s="22" t="s">
        <v>114</v>
      </c>
      <c r="G3120" s="22" t="s">
        <v>113</v>
      </c>
    </row>
    <row r="3121" spans="3:7">
      <c r="C3121" s="137">
        <v>44442</v>
      </c>
      <c r="D3121" s="22" t="s">
        <v>117</v>
      </c>
      <c r="E3121" s="22">
        <v>8</v>
      </c>
      <c r="F3121" s="22" t="s">
        <v>6</v>
      </c>
      <c r="G3121" s="22" t="s">
        <v>108</v>
      </c>
    </row>
    <row r="3122" spans="3:7">
      <c r="C3122" s="137">
        <v>44654</v>
      </c>
      <c r="D3122" s="22" t="s">
        <v>119</v>
      </c>
      <c r="E3122" s="22">
        <v>50</v>
      </c>
      <c r="F3122" s="22" t="s">
        <v>114</v>
      </c>
      <c r="G3122" s="22" t="s">
        <v>113</v>
      </c>
    </row>
    <row r="3123" spans="3:7">
      <c r="C3123" s="137">
        <v>44748</v>
      </c>
      <c r="D3123" s="22" t="s">
        <v>107</v>
      </c>
      <c r="E3123" s="22">
        <v>575</v>
      </c>
      <c r="F3123" s="22" t="s">
        <v>112</v>
      </c>
      <c r="G3123" s="22" t="s">
        <v>115</v>
      </c>
    </row>
    <row r="3124" spans="3:7">
      <c r="C3124" s="137">
        <v>44723</v>
      </c>
      <c r="D3124" s="22" t="s">
        <v>117</v>
      </c>
      <c r="E3124" s="22">
        <v>175</v>
      </c>
      <c r="F3124" s="22" t="s">
        <v>9</v>
      </c>
      <c r="G3124" s="22" t="s">
        <v>108</v>
      </c>
    </row>
    <row r="3125" spans="3:7">
      <c r="C3125" s="137">
        <v>44470</v>
      </c>
      <c r="D3125" s="22" t="s">
        <v>118</v>
      </c>
      <c r="E3125" s="22">
        <v>4</v>
      </c>
      <c r="F3125" s="22" t="s">
        <v>6</v>
      </c>
      <c r="G3125" s="22" t="s">
        <v>105</v>
      </c>
    </row>
    <row r="3126" spans="3:7">
      <c r="C3126" s="137">
        <v>44020</v>
      </c>
      <c r="D3126" s="22" t="s">
        <v>117</v>
      </c>
      <c r="E3126" s="22">
        <v>2</v>
      </c>
      <c r="F3126" s="22" t="s">
        <v>110</v>
      </c>
      <c r="G3126" s="22" t="s">
        <v>113</v>
      </c>
    </row>
    <row r="3127" spans="3:7">
      <c r="C3127" s="137">
        <v>44556</v>
      </c>
      <c r="D3127" s="22" t="s">
        <v>107</v>
      </c>
      <c r="E3127" s="22">
        <v>2</v>
      </c>
      <c r="F3127" s="22" t="s">
        <v>114</v>
      </c>
      <c r="G3127" s="22" t="s">
        <v>113</v>
      </c>
    </row>
    <row r="3128" spans="3:7">
      <c r="C3128" s="137">
        <v>44297</v>
      </c>
      <c r="D3128" s="22" t="s">
        <v>117</v>
      </c>
      <c r="E3128" s="22">
        <v>29</v>
      </c>
      <c r="F3128" s="22" t="s">
        <v>112</v>
      </c>
      <c r="G3128" s="22" t="s">
        <v>115</v>
      </c>
    </row>
    <row r="3129" spans="3:7">
      <c r="C3129" s="137">
        <v>44494</v>
      </c>
      <c r="D3129" s="22" t="s">
        <v>107</v>
      </c>
      <c r="E3129" s="22">
        <v>31</v>
      </c>
      <c r="F3129" s="22" t="s">
        <v>6</v>
      </c>
      <c r="G3129" s="22" t="s">
        <v>113</v>
      </c>
    </row>
    <row r="3130" spans="3:7">
      <c r="C3130" s="137">
        <v>44229</v>
      </c>
      <c r="D3130" s="22" t="s">
        <v>119</v>
      </c>
      <c r="E3130" s="22">
        <v>37</v>
      </c>
      <c r="F3130" s="22" t="s">
        <v>9</v>
      </c>
      <c r="G3130" s="22" t="s">
        <v>109</v>
      </c>
    </row>
    <row r="3131" spans="3:7">
      <c r="C3131" s="137">
        <v>44705</v>
      </c>
      <c r="D3131" s="22" t="s">
        <v>119</v>
      </c>
      <c r="E3131" s="22">
        <v>6</v>
      </c>
      <c r="F3131" s="22" t="s">
        <v>6</v>
      </c>
      <c r="G3131" s="22" t="s">
        <v>109</v>
      </c>
    </row>
    <row r="3132" spans="3:7">
      <c r="C3132" s="137">
        <v>44370</v>
      </c>
      <c r="D3132" s="22" t="s">
        <v>116</v>
      </c>
      <c r="E3132" s="22">
        <v>75</v>
      </c>
      <c r="F3132" s="22" t="s">
        <v>112</v>
      </c>
      <c r="G3132" s="22" t="s">
        <v>113</v>
      </c>
    </row>
    <row r="3133" spans="3:7">
      <c r="C3133" s="137">
        <v>44567</v>
      </c>
      <c r="D3133" s="22" t="s">
        <v>117</v>
      </c>
      <c r="E3133" s="22">
        <v>24</v>
      </c>
      <c r="F3133" s="22" t="s">
        <v>9</v>
      </c>
      <c r="G3133" s="22" t="s">
        <v>113</v>
      </c>
    </row>
    <row r="3134" spans="3:7">
      <c r="C3134" s="137">
        <v>44886</v>
      </c>
      <c r="D3134" s="22" t="s">
        <v>107</v>
      </c>
      <c r="E3134" s="22">
        <v>5</v>
      </c>
      <c r="F3134" s="22" t="s">
        <v>9</v>
      </c>
      <c r="G3134" s="22" t="s">
        <v>105</v>
      </c>
    </row>
    <row r="3135" spans="3:7">
      <c r="C3135" s="137">
        <v>44813</v>
      </c>
      <c r="D3135" s="22" t="s">
        <v>118</v>
      </c>
      <c r="E3135" s="22">
        <v>30</v>
      </c>
      <c r="F3135" s="22" t="s">
        <v>114</v>
      </c>
      <c r="G3135" s="22" t="s">
        <v>106</v>
      </c>
    </row>
    <row r="3136" spans="3:7">
      <c r="C3136" s="137">
        <v>44190</v>
      </c>
      <c r="D3136" s="22" t="s">
        <v>118</v>
      </c>
      <c r="E3136" s="22">
        <v>7</v>
      </c>
      <c r="F3136" s="22" t="s">
        <v>9</v>
      </c>
      <c r="G3136" s="22" t="s">
        <v>105</v>
      </c>
    </row>
    <row r="3137" spans="3:7">
      <c r="C3137" s="137">
        <v>44133</v>
      </c>
      <c r="D3137" s="22" t="s">
        <v>119</v>
      </c>
      <c r="E3137" s="22">
        <v>34</v>
      </c>
      <c r="F3137" s="22" t="s">
        <v>9</v>
      </c>
      <c r="G3137" s="22" t="s">
        <v>106</v>
      </c>
    </row>
    <row r="3138" spans="3:7">
      <c r="C3138" s="137">
        <v>44332</v>
      </c>
      <c r="D3138" s="22" t="s">
        <v>117</v>
      </c>
      <c r="E3138" s="22">
        <v>4</v>
      </c>
      <c r="F3138" s="22" t="s">
        <v>110</v>
      </c>
      <c r="G3138" s="22" t="s">
        <v>108</v>
      </c>
    </row>
    <row r="3139" spans="3:7">
      <c r="C3139" s="137">
        <v>44420</v>
      </c>
      <c r="D3139" s="22" t="s">
        <v>116</v>
      </c>
      <c r="E3139" s="22">
        <v>33</v>
      </c>
      <c r="F3139" s="22" t="s">
        <v>6</v>
      </c>
      <c r="G3139" s="22" t="s">
        <v>105</v>
      </c>
    </row>
    <row r="3140" spans="3:7">
      <c r="C3140" s="137">
        <v>43964</v>
      </c>
      <c r="D3140" s="22" t="s">
        <v>119</v>
      </c>
      <c r="E3140" s="22">
        <v>36</v>
      </c>
      <c r="F3140" s="22" t="s">
        <v>9</v>
      </c>
      <c r="G3140" s="22" t="s">
        <v>115</v>
      </c>
    </row>
    <row r="3141" spans="3:7">
      <c r="C3141" s="137">
        <v>44442</v>
      </c>
      <c r="D3141" s="22" t="s">
        <v>117</v>
      </c>
      <c r="E3141" s="22">
        <v>45</v>
      </c>
      <c r="F3141" s="22" t="s">
        <v>114</v>
      </c>
      <c r="G3141" s="22" t="s">
        <v>108</v>
      </c>
    </row>
    <row r="3142" spans="3:7">
      <c r="C3142" s="137">
        <v>43844</v>
      </c>
      <c r="D3142" s="22" t="s">
        <v>118</v>
      </c>
      <c r="E3142" s="22">
        <v>125</v>
      </c>
      <c r="F3142" s="22" t="s">
        <v>114</v>
      </c>
      <c r="G3142" s="22" t="s">
        <v>109</v>
      </c>
    </row>
    <row r="3143" spans="3:7">
      <c r="C3143" s="137">
        <v>44175</v>
      </c>
      <c r="D3143" s="22" t="s">
        <v>118</v>
      </c>
      <c r="E3143" s="22">
        <v>4</v>
      </c>
      <c r="F3143" s="22" t="s">
        <v>110</v>
      </c>
      <c r="G3143" s="22" t="s">
        <v>113</v>
      </c>
    </row>
    <row r="3144" spans="3:7">
      <c r="C3144" s="137">
        <v>43831</v>
      </c>
      <c r="D3144" s="22" t="s">
        <v>117</v>
      </c>
      <c r="E3144" s="22">
        <v>13</v>
      </c>
      <c r="F3144" s="22" t="s">
        <v>6</v>
      </c>
      <c r="G3144" s="22" t="s">
        <v>111</v>
      </c>
    </row>
    <row r="3145" spans="3:7">
      <c r="C3145" s="137">
        <v>44564</v>
      </c>
      <c r="D3145" s="22" t="s">
        <v>116</v>
      </c>
      <c r="E3145" s="22">
        <v>48</v>
      </c>
      <c r="F3145" s="22" t="s">
        <v>110</v>
      </c>
      <c r="G3145" s="22" t="s">
        <v>108</v>
      </c>
    </row>
    <row r="3146" spans="3:7">
      <c r="C3146" s="137">
        <v>43991</v>
      </c>
      <c r="D3146" s="22" t="s">
        <v>117</v>
      </c>
      <c r="E3146" s="22">
        <v>5</v>
      </c>
      <c r="F3146" s="22" t="s">
        <v>6</v>
      </c>
      <c r="G3146" s="22" t="s">
        <v>109</v>
      </c>
    </row>
    <row r="3147" spans="3:7">
      <c r="C3147" s="137">
        <v>43891</v>
      </c>
      <c r="D3147" s="22" t="s">
        <v>107</v>
      </c>
      <c r="E3147" s="22">
        <v>5</v>
      </c>
      <c r="F3147" s="22" t="s">
        <v>6</v>
      </c>
      <c r="G3147" s="22" t="s">
        <v>106</v>
      </c>
    </row>
    <row r="3148" spans="3:7">
      <c r="C3148" s="137">
        <v>44476</v>
      </c>
      <c r="D3148" s="22" t="s">
        <v>116</v>
      </c>
      <c r="E3148" s="22">
        <v>300</v>
      </c>
      <c r="F3148" s="22" t="s">
        <v>114</v>
      </c>
      <c r="G3148" s="22" t="s">
        <v>105</v>
      </c>
    </row>
    <row r="3149" spans="3:7">
      <c r="C3149" s="137">
        <v>44439</v>
      </c>
      <c r="D3149" s="22" t="s">
        <v>118</v>
      </c>
      <c r="E3149" s="22">
        <v>31</v>
      </c>
      <c r="F3149" s="22" t="s">
        <v>112</v>
      </c>
      <c r="G3149" s="22" t="s">
        <v>109</v>
      </c>
    </row>
    <row r="3150" spans="3:7">
      <c r="C3150" s="137">
        <v>44747</v>
      </c>
      <c r="D3150" s="22" t="s">
        <v>117</v>
      </c>
      <c r="E3150" s="22">
        <v>525</v>
      </c>
      <c r="F3150" s="22" t="s">
        <v>110</v>
      </c>
      <c r="G3150" s="22" t="s">
        <v>106</v>
      </c>
    </row>
    <row r="3151" spans="3:7">
      <c r="C3151" s="137">
        <v>44685</v>
      </c>
      <c r="D3151" s="22" t="s">
        <v>116</v>
      </c>
      <c r="E3151" s="22">
        <v>9</v>
      </c>
      <c r="F3151" s="22" t="s">
        <v>9</v>
      </c>
      <c r="G3151" s="22" t="s">
        <v>108</v>
      </c>
    </row>
    <row r="3152" spans="3:7">
      <c r="C3152" s="137">
        <v>44354</v>
      </c>
      <c r="D3152" s="22" t="s">
        <v>119</v>
      </c>
      <c r="E3152" s="22">
        <v>17</v>
      </c>
      <c r="F3152" s="22" t="s">
        <v>112</v>
      </c>
      <c r="G3152" s="22" t="s">
        <v>111</v>
      </c>
    </row>
    <row r="3153" spans="3:7">
      <c r="C3153" s="137">
        <v>44726</v>
      </c>
      <c r="D3153" s="22" t="s">
        <v>116</v>
      </c>
      <c r="E3153" s="22">
        <v>450</v>
      </c>
      <c r="F3153" s="22" t="s">
        <v>114</v>
      </c>
      <c r="G3153" s="22" t="s">
        <v>113</v>
      </c>
    </row>
    <row r="3154" spans="3:7">
      <c r="C3154" s="137">
        <v>44503</v>
      </c>
      <c r="D3154" s="22" t="s">
        <v>119</v>
      </c>
      <c r="E3154" s="22">
        <v>12</v>
      </c>
      <c r="F3154" s="22" t="s">
        <v>9</v>
      </c>
      <c r="G3154" s="22" t="s">
        <v>111</v>
      </c>
    </row>
    <row r="3155" spans="3:7">
      <c r="C3155" s="137">
        <v>44748</v>
      </c>
      <c r="D3155" s="22" t="s">
        <v>117</v>
      </c>
      <c r="E3155" s="22">
        <v>10</v>
      </c>
      <c r="F3155" s="22" t="s">
        <v>112</v>
      </c>
      <c r="G3155" s="22" t="s">
        <v>105</v>
      </c>
    </row>
    <row r="3156" spans="3:7">
      <c r="C3156" s="137">
        <v>44231</v>
      </c>
      <c r="D3156" s="22" t="s">
        <v>119</v>
      </c>
      <c r="E3156" s="22">
        <v>450</v>
      </c>
      <c r="F3156" s="22" t="s">
        <v>114</v>
      </c>
      <c r="G3156" s="22" t="s">
        <v>111</v>
      </c>
    </row>
    <row r="3157" spans="3:7">
      <c r="C3157" s="137">
        <v>43965</v>
      </c>
      <c r="D3157" s="22" t="s">
        <v>119</v>
      </c>
      <c r="E3157" s="22">
        <v>8</v>
      </c>
      <c r="F3157" s="22" t="s">
        <v>114</v>
      </c>
      <c r="G3157" s="22" t="s">
        <v>109</v>
      </c>
    </row>
    <row r="3158" spans="3:7">
      <c r="C3158" s="137">
        <v>44697</v>
      </c>
      <c r="D3158" s="22" t="s">
        <v>117</v>
      </c>
      <c r="E3158" s="22">
        <v>8</v>
      </c>
      <c r="F3158" s="22" t="s">
        <v>9</v>
      </c>
      <c r="G3158" s="22" t="s">
        <v>113</v>
      </c>
    </row>
    <row r="3159" spans="3:7">
      <c r="C3159" s="137">
        <v>44431</v>
      </c>
      <c r="D3159" s="22" t="s">
        <v>119</v>
      </c>
      <c r="E3159" s="22">
        <v>44</v>
      </c>
      <c r="F3159" s="22" t="s">
        <v>110</v>
      </c>
      <c r="G3159" s="22" t="s">
        <v>109</v>
      </c>
    </row>
    <row r="3160" spans="3:7">
      <c r="C3160" s="137">
        <v>43922</v>
      </c>
      <c r="D3160" s="22" t="s">
        <v>119</v>
      </c>
      <c r="E3160" s="22">
        <v>20</v>
      </c>
      <c r="F3160" s="22" t="s">
        <v>9</v>
      </c>
      <c r="G3160" s="22" t="s">
        <v>111</v>
      </c>
    </row>
    <row r="3161" spans="3:7">
      <c r="C3161" s="137">
        <v>44379</v>
      </c>
      <c r="D3161" s="22" t="s">
        <v>117</v>
      </c>
      <c r="E3161" s="22">
        <v>31</v>
      </c>
      <c r="F3161" s="22" t="s">
        <v>110</v>
      </c>
      <c r="G3161" s="22" t="s">
        <v>115</v>
      </c>
    </row>
    <row r="3162" spans="3:7">
      <c r="C3162" s="137">
        <v>44565</v>
      </c>
      <c r="D3162" s="22" t="s">
        <v>119</v>
      </c>
      <c r="E3162" s="22">
        <v>43</v>
      </c>
      <c r="F3162" s="22" t="s">
        <v>112</v>
      </c>
      <c r="G3162" s="22" t="s">
        <v>109</v>
      </c>
    </row>
    <row r="3163" spans="3:7">
      <c r="C3163" s="137">
        <v>44006</v>
      </c>
      <c r="D3163" s="22" t="s">
        <v>119</v>
      </c>
      <c r="E3163" s="22">
        <v>34</v>
      </c>
      <c r="F3163" s="22" t="s">
        <v>6</v>
      </c>
      <c r="G3163" s="22" t="s">
        <v>105</v>
      </c>
    </row>
    <row r="3164" spans="3:7">
      <c r="C3164" s="137">
        <v>44510</v>
      </c>
      <c r="D3164" s="22" t="s">
        <v>119</v>
      </c>
      <c r="E3164" s="22">
        <v>24</v>
      </c>
      <c r="F3164" s="22" t="s">
        <v>110</v>
      </c>
      <c r="G3164" s="22" t="s">
        <v>109</v>
      </c>
    </row>
    <row r="3165" spans="3:7">
      <c r="C3165" s="137">
        <v>44803</v>
      </c>
      <c r="D3165" s="22" t="s">
        <v>119</v>
      </c>
      <c r="E3165" s="22">
        <v>42</v>
      </c>
      <c r="F3165" s="22" t="s">
        <v>112</v>
      </c>
      <c r="G3165" s="22" t="s">
        <v>105</v>
      </c>
    </row>
    <row r="3166" spans="3:7">
      <c r="C3166" s="137">
        <v>44180</v>
      </c>
      <c r="D3166" s="22" t="s">
        <v>119</v>
      </c>
      <c r="E3166" s="22">
        <v>250</v>
      </c>
      <c r="F3166" s="22" t="s">
        <v>114</v>
      </c>
      <c r="G3166" s="22" t="s">
        <v>113</v>
      </c>
    </row>
    <row r="3167" spans="3:7">
      <c r="C3167" s="137">
        <v>44880</v>
      </c>
      <c r="D3167" s="22" t="s">
        <v>119</v>
      </c>
      <c r="E3167" s="22">
        <v>33</v>
      </c>
      <c r="F3167" s="22" t="s">
        <v>110</v>
      </c>
      <c r="G3167" s="22" t="s">
        <v>109</v>
      </c>
    </row>
    <row r="3168" spans="3:7">
      <c r="C3168" s="137">
        <v>44574</v>
      </c>
      <c r="D3168" s="22" t="s">
        <v>117</v>
      </c>
      <c r="E3168" s="22">
        <v>125</v>
      </c>
      <c r="F3168" s="22" t="s">
        <v>110</v>
      </c>
      <c r="G3168" s="22" t="s">
        <v>106</v>
      </c>
    </row>
    <row r="3169" spans="3:7">
      <c r="C3169" s="137">
        <v>44538</v>
      </c>
      <c r="D3169" s="22" t="s">
        <v>116</v>
      </c>
      <c r="E3169" s="22">
        <v>2</v>
      </c>
      <c r="F3169" s="22" t="s">
        <v>6</v>
      </c>
      <c r="G3169" s="22" t="s">
        <v>105</v>
      </c>
    </row>
    <row r="3170" spans="3:7">
      <c r="C3170" s="137">
        <v>43917</v>
      </c>
      <c r="D3170" s="22" t="s">
        <v>118</v>
      </c>
      <c r="E3170" s="22">
        <v>350</v>
      </c>
      <c r="F3170" s="22" t="s">
        <v>9</v>
      </c>
      <c r="G3170" s="22" t="s">
        <v>108</v>
      </c>
    </row>
    <row r="3171" spans="3:7">
      <c r="C3171" s="137">
        <v>43905</v>
      </c>
      <c r="D3171" s="22" t="s">
        <v>107</v>
      </c>
      <c r="E3171" s="22">
        <v>8</v>
      </c>
      <c r="F3171" s="22" t="s">
        <v>6</v>
      </c>
      <c r="G3171" s="22" t="s">
        <v>108</v>
      </c>
    </row>
    <row r="3172" spans="3:7">
      <c r="C3172" s="137">
        <v>44624</v>
      </c>
      <c r="D3172" s="22" t="s">
        <v>116</v>
      </c>
      <c r="E3172" s="22">
        <v>325</v>
      </c>
      <c r="F3172" s="22" t="s">
        <v>6</v>
      </c>
      <c r="G3172" s="22" t="s">
        <v>115</v>
      </c>
    </row>
    <row r="3173" spans="3:7">
      <c r="C3173" s="137">
        <v>44876</v>
      </c>
      <c r="D3173" s="22" t="s">
        <v>118</v>
      </c>
      <c r="E3173" s="22">
        <v>350</v>
      </c>
      <c r="F3173" s="22" t="s">
        <v>114</v>
      </c>
      <c r="G3173" s="22" t="s">
        <v>109</v>
      </c>
    </row>
    <row r="3174" spans="3:7">
      <c r="C3174" s="137">
        <v>44529</v>
      </c>
      <c r="D3174" s="22" t="s">
        <v>117</v>
      </c>
      <c r="E3174" s="22">
        <v>7</v>
      </c>
      <c r="F3174" s="22" t="s">
        <v>110</v>
      </c>
      <c r="G3174" s="22" t="s">
        <v>111</v>
      </c>
    </row>
    <row r="3175" spans="3:7">
      <c r="C3175" s="137">
        <v>43907</v>
      </c>
      <c r="D3175" s="22" t="s">
        <v>107</v>
      </c>
      <c r="E3175" s="22">
        <v>19</v>
      </c>
      <c r="F3175" s="22" t="s">
        <v>6</v>
      </c>
      <c r="G3175" s="22" t="s">
        <v>113</v>
      </c>
    </row>
    <row r="3176" spans="3:7">
      <c r="C3176" s="137">
        <v>44242</v>
      </c>
      <c r="D3176" s="22" t="s">
        <v>116</v>
      </c>
      <c r="E3176" s="22">
        <v>15</v>
      </c>
      <c r="F3176" s="22" t="s">
        <v>6</v>
      </c>
      <c r="G3176" s="22" t="s">
        <v>106</v>
      </c>
    </row>
    <row r="3177" spans="3:7">
      <c r="C3177" s="137">
        <v>44017</v>
      </c>
      <c r="D3177" s="22" t="s">
        <v>119</v>
      </c>
      <c r="E3177" s="22">
        <v>1</v>
      </c>
      <c r="F3177" s="22" t="s">
        <v>9</v>
      </c>
      <c r="G3177" s="22" t="s">
        <v>113</v>
      </c>
    </row>
    <row r="3178" spans="3:7">
      <c r="C3178" s="137">
        <v>44571</v>
      </c>
      <c r="D3178" s="22" t="s">
        <v>116</v>
      </c>
      <c r="E3178" s="22">
        <v>8</v>
      </c>
      <c r="F3178" s="22" t="s">
        <v>9</v>
      </c>
      <c r="G3178" s="22" t="s">
        <v>105</v>
      </c>
    </row>
    <row r="3179" spans="3:7">
      <c r="C3179" s="137">
        <v>44394</v>
      </c>
      <c r="D3179" s="22" t="s">
        <v>107</v>
      </c>
      <c r="E3179" s="22">
        <v>5</v>
      </c>
      <c r="F3179" s="22" t="s">
        <v>110</v>
      </c>
      <c r="G3179" s="22" t="s">
        <v>106</v>
      </c>
    </row>
    <row r="3180" spans="3:7">
      <c r="C3180" s="137">
        <v>44842</v>
      </c>
      <c r="D3180" s="22" t="s">
        <v>117</v>
      </c>
      <c r="E3180" s="22">
        <v>45</v>
      </c>
      <c r="F3180" s="22" t="s">
        <v>114</v>
      </c>
      <c r="G3180" s="22" t="s">
        <v>106</v>
      </c>
    </row>
    <row r="3181" spans="3:7">
      <c r="C3181" s="137">
        <v>44066</v>
      </c>
      <c r="D3181" s="22" t="s">
        <v>119</v>
      </c>
      <c r="E3181" s="22">
        <v>150</v>
      </c>
      <c r="F3181" s="22" t="s">
        <v>112</v>
      </c>
      <c r="G3181" s="22" t="s">
        <v>111</v>
      </c>
    </row>
    <row r="3182" spans="3:7">
      <c r="C3182" s="137">
        <v>44397</v>
      </c>
      <c r="D3182" s="22" t="s">
        <v>119</v>
      </c>
      <c r="E3182" s="22">
        <v>3</v>
      </c>
      <c r="F3182" s="22" t="s">
        <v>110</v>
      </c>
      <c r="G3182" s="22" t="s">
        <v>105</v>
      </c>
    </row>
    <row r="3183" spans="3:7">
      <c r="C3183" s="137">
        <v>44763</v>
      </c>
      <c r="D3183" s="22" t="s">
        <v>118</v>
      </c>
      <c r="E3183" s="22">
        <v>5</v>
      </c>
      <c r="F3183" s="22" t="s">
        <v>112</v>
      </c>
      <c r="G3183" s="22" t="s">
        <v>113</v>
      </c>
    </row>
    <row r="3184" spans="3:7">
      <c r="C3184" s="137">
        <v>43907</v>
      </c>
      <c r="D3184" s="22" t="s">
        <v>117</v>
      </c>
      <c r="E3184" s="22">
        <v>100</v>
      </c>
      <c r="F3184" s="22" t="s">
        <v>112</v>
      </c>
      <c r="G3184" s="22" t="s">
        <v>106</v>
      </c>
    </row>
    <row r="3185" spans="3:7">
      <c r="C3185" s="137">
        <v>44886</v>
      </c>
      <c r="D3185" s="22" t="s">
        <v>107</v>
      </c>
      <c r="E3185" s="22">
        <v>5</v>
      </c>
      <c r="F3185" s="22" t="s">
        <v>110</v>
      </c>
      <c r="G3185" s="22" t="s">
        <v>106</v>
      </c>
    </row>
    <row r="3186" spans="3:7">
      <c r="C3186" s="137">
        <v>44075</v>
      </c>
      <c r="D3186" s="22" t="s">
        <v>119</v>
      </c>
      <c r="E3186" s="22">
        <v>18</v>
      </c>
      <c r="F3186" s="22" t="s">
        <v>9</v>
      </c>
      <c r="G3186" s="22" t="s">
        <v>113</v>
      </c>
    </row>
    <row r="3187" spans="3:7">
      <c r="C3187" s="137">
        <v>44391</v>
      </c>
      <c r="D3187" s="22" t="s">
        <v>107</v>
      </c>
      <c r="E3187" s="22">
        <v>3</v>
      </c>
      <c r="F3187" s="22" t="s">
        <v>110</v>
      </c>
      <c r="G3187" s="22" t="s">
        <v>106</v>
      </c>
    </row>
    <row r="3188" spans="3:7">
      <c r="C3188" s="137">
        <v>44675</v>
      </c>
      <c r="D3188" s="22" t="s">
        <v>119</v>
      </c>
      <c r="E3188" s="22">
        <v>24</v>
      </c>
      <c r="F3188" s="22" t="s">
        <v>114</v>
      </c>
      <c r="G3188" s="22" t="s">
        <v>113</v>
      </c>
    </row>
    <row r="3189" spans="3:7">
      <c r="C3189" s="137">
        <v>44307</v>
      </c>
      <c r="D3189" s="22" t="s">
        <v>119</v>
      </c>
      <c r="E3189" s="22">
        <v>10</v>
      </c>
      <c r="F3189" s="22" t="s">
        <v>6</v>
      </c>
      <c r="G3189" s="22" t="s">
        <v>108</v>
      </c>
    </row>
    <row r="3190" spans="3:7">
      <c r="C3190" s="137">
        <v>44192</v>
      </c>
      <c r="D3190" s="22" t="s">
        <v>119</v>
      </c>
      <c r="E3190" s="22">
        <v>9</v>
      </c>
      <c r="F3190" s="22" t="s">
        <v>110</v>
      </c>
      <c r="G3190" s="22" t="s">
        <v>108</v>
      </c>
    </row>
    <row r="3191" spans="3:7">
      <c r="C3191" s="137">
        <v>44684</v>
      </c>
      <c r="D3191" s="22" t="s">
        <v>119</v>
      </c>
      <c r="E3191" s="22">
        <v>2</v>
      </c>
      <c r="F3191" s="22" t="s">
        <v>114</v>
      </c>
      <c r="G3191" s="22" t="s">
        <v>111</v>
      </c>
    </row>
    <row r="3192" spans="3:7">
      <c r="C3192" s="137">
        <v>43951</v>
      </c>
      <c r="D3192" s="22" t="s">
        <v>107</v>
      </c>
      <c r="E3192" s="22">
        <v>325</v>
      </c>
      <c r="F3192" s="22" t="s">
        <v>9</v>
      </c>
      <c r="G3192" s="22" t="s">
        <v>113</v>
      </c>
    </row>
    <row r="3193" spans="3:7">
      <c r="C3193" s="137">
        <v>44634</v>
      </c>
      <c r="D3193" s="22" t="s">
        <v>119</v>
      </c>
      <c r="E3193" s="22">
        <v>34</v>
      </c>
      <c r="F3193" s="22" t="s">
        <v>9</v>
      </c>
      <c r="G3193" s="22" t="s">
        <v>115</v>
      </c>
    </row>
    <row r="3194" spans="3:7">
      <c r="C3194" s="137">
        <v>44431</v>
      </c>
      <c r="D3194" s="22" t="s">
        <v>116</v>
      </c>
      <c r="E3194" s="22">
        <v>400</v>
      </c>
      <c r="F3194" s="22" t="s">
        <v>9</v>
      </c>
      <c r="G3194" s="22" t="s">
        <v>111</v>
      </c>
    </row>
    <row r="3195" spans="3:7">
      <c r="C3195" s="137">
        <v>44551</v>
      </c>
      <c r="D3195" s="22" t="s">
        <v>117</v>
      </c>
      <c r="E3195" s="22">
        <v>6</v>
      </c>
      <c r="F3195" s="22" t="s">
        <v>9</v>
      </c>
      <c r="G3195" s="22" t="s">
        <v>108</v>
      </c>
    </row>
    <row r="3196" spans="3:7">
      <c r="C3196" s="137">
        <v>44075</v>
      </c>
      <c r="D3196" s="22" t="s">
        <v>117</v>
      </c>
      <c r="E3196" s="22">
        <v>325</v>
      </c>
      <c r="F3196" s="22" t="s">
        <v>110</v>
      </c>
      <c r="G3196" s="22" t="s">
        <v>109</v>
      </c>
    </row>
    <row r="3197" spans="3:7">
      <c r="C3197" s="137">
        <v>44280</v>
      </c>
      <c r="D3197" s="22" t="s">
        <v>119</v>
      </c>
      <c r="E3197" s="22">
        <v>4</v>
      </c>
      <c r="F3197" s="22" t="s">
        <v>112</v>
      </c>
      <c r="G3197" s="22" t="s">
        <v>113</v>
      </c>
    </row>
    <row r="3198" spans="3:7">
      <c r="C3198" s="137">
        <v>44336</v>
      </c>
      <c r="D3198" s="22" t="s">
        <v>107</v>
      </c>
      <c r="E3198" s="22">
        <v>29</v>
      </c>
      <c r="F3198" s="22" t="s">
        <v>6</v>
      </c>
      <c r="G3198" s="22" t="s">
        <v>109</v>
      </c>
    </row>
    <row r="3199" spans="3:7">
      <c r="C3199" s="137">
        <v>44009</v>
      </c>
      <c r="D3199" s="22" t="s">
        <v>116</v>
      </c>
      <c r="E3199" s="22">
        <v>36</v>
      </c>
      <c r="F3199" s="22" t="s">
        <v>9</v>
      </c>
      <c r="G3199" s="22" t="s">
        <v>111</v>
      </c>
    </row>
    <row r="3200" spans="3:7">
      <c r="C3200" s="137">
        <v>44214</v>
      </c>
      <c r="D3200" s="22" t="s">
        <v>119</v>
      </c>
      <c r="E3200" s="22">
        <v>475</v>
      </c>
      <c r="F3200" s="22" t="s">
        <v>114</v>
      </c>
      <c r="G3200" s="22" t="s">
        <v>105</v>
      </c>
    </row>
    <row r="3201" spans="3:7">
      <c r="C3201" s="137">
        <v>44271</v>
      </c>
      <c r="D3201" s="22" t="s">
        <v>119</v>
      </c>
      <c r="E3201" s="22">
        <v>16</v>
      </c>
      <c r="F3201" s="22" t="s">
        <v>112</v>
      </c>
      <c r="G3201" s="22" t="s">
        <v>106</v>
      </c>
    </row>
    <row r="3202" spans="3:7">
      <c r="C3202" s="137">
        <v>44283</v>
      </c>
      <c r="D3202" s="22" t="s">
        <v>118</v>
      </c>
      <c r="E3202" s="22">
        <v>30</v>
      </c>
      <c r="F3202" s="22" t="s">
        <v>112</v>
      </c>
      <c r="G3202" s="22" t="s">
        <v>113</v>
      </c>
    </row>
    <row r="3203" spans="3:7">
      <c r="C3203" s="137">
        <v>44438</v>
      </c>
      <c r="D3203" s="22" t="s">
        <v>119</v>
      </c>
      <c r="E3203" s="22">
        <v>4</v>
      </c>
      <c r="F3203" s="22" t="s">
        <v>110</v>
      </c>
      <c r="G3203" s="22" t="s">
        <v>113</v>
      </c>
    </row>
    <row r="3204" spans="3:7">
      <c r="C3204" s="137">
        <v>43897</v>
      </c>
      <c r="D3204" s="22" t="s">
        <v>117</v>
      </c>
      <c r="E3204" s="22">
        <v>2</v>
      </c>
      <c r="F3204" s="22" t="s">
        <v>114</v>
      </c>
      <c r="G3204" s="22" t="s">
        <v>113</v>
      </c>
    </row>
    <row r="3205" spans="3:7">
      <c r="C3205" s="137">
        <v>44192</v>
      </c>
      <c r="D3205" s="22" t="s">
        <v>117</v>
      </c>
      <c r="E3205" s="22">
        <v>17</v>
      </c>
      <c r="F3205" s="22" t="s">
        <v>112</v>
      </c>
      <c r="G3205" s="22" t="s">
        <v>105</v>
      </c>
    </row>
    <row r="3206" spans="3:7">
      <c r="C3206" s="137">
        <v>44522</v>
      </c>
      <c r="D3206" s="22" t="s">
        <v>107</v>
      </c>
      <c r="E3206" s="22">
        <v>1</v>
      </c>
      <c r="F3206" s="22" t="s">
        <v>6</v>
      </c>
      <c r="G3206" s="22" t="s">
        <v>109</v>
      </c>
    </row>
    <row r="3207" spans="3:7">
      <c r="C3207" s="137">
        <v>43995</v>
      </c>
      <c r="D3207" s="22" t="s">
        <v>116</v>
      </c>
      <c r="E3207" s="22">
        <v>11</v>
      </c>
      <c r="F3207" s="22" t="s">
        <v>9</v>
      </c>
      <c r="G3207" s="22" t="s">
        <v>115</v>
      </c>
    </row>
    <row r="3208" spans="3:7">
      <c r="C3208" s="137">
        <v>44099</v>
      </c>
      <c r="D3208" s="22" t="s">
        <v>117</v>
      </c>
      <c r="E3208" s="22">
        <v>50</v>
      </c>
      <c r="F3208" s="22" t="s">
        <v>110</v>
      </c>
      <c r="G3208" s="22" t="s">
        <v>106</v>
      </c>
    </row>
    <row r="3209" spans="3:7">
      <c r="C3209" s="137">
        <v>44242</v>
      </c>
      <c r="D3209" s="22" t="s">
        <v>118</v>
      </c>
      <c r="E3209" s="22">
        <v>450</v>
      </c>
      <c r="F3209" s="22" t="s">
        <v>6</v>
      </c>
      <c r="G3209" s="22" t="s">
        <v>115</v>
      </c>
    </row>
    <row r="3210" spans="3:7">
      <c r="C3210" s="137">
        <v>44645</v>
      </c>
      <c r="D3210" s="22" t="s">
        <v>116</v>
      </c>
      <c r="E3210" s="22">
        <v>7</v>
      </c>
      <c r="F3210" s="22" t="s">
        <v>114</v>
      </c>
      <c r="G3210" s="22" t="s">
        <v>106</v>
      </c>
    </row>
    <row r="3211" spans="3:7">
      <c r="C3211" s="137">
        <v>44346</v>
      </c>
      <c r="D3211" s="22" t="s">
        <v>119</v>
      </c>
      <c r="E3211" s="22">
        <v>300</v>
      </c>
      <c r="F3211" s="22" t="s">
        <v>112</v>
      </c>
      <c r="G3211" s="22" t="s">
        <v>111</v>
      </c>
    </row>
    <row r="3212" spans="3:7">
      <c r="C3212" s="137">
        <v>44054</v>
      </c>
      <c r="D3212" s="22" t="s">
        <v>118</v>
      </c>
      <c r="E3212" s="22">
        <v>275</v>
      </c>
      <c r="F3212" s="22" t="s">
        <v>110</v>
      </c>
      <c r="G3212" s="22" t="s">
        <v>115</v>
      </c>
    </row>
    <row r="3213" spans="3:7">
      <c r="C3213" s="137">
        <v>44639</v>
      </c>
      <c r="D3213" s="22" t="s">
        <v>118</v>
      </c>
      <c r="E3213" s="22">
        <v>23</v>
      </c>
      <c r="F3213" s="22" t="s">
        <v>110</v>
      </c>
      <c r="G3213" s="22" t="s">
        <v>108</v>
      </c>
    </row>
    <row r="3214" spans="3:7">
      <c r="C3214" s="137">
        <v>43833</v>
      </c>
      <c r="D3214" s="22" t="s">
        <v>119</v>
      </c>
      <c r="E3214" s="22">
        <v>7</v>
      </c>
      <c r="F3214" s="22" t="s">
        <v>9</v>
      </c>
      <c r="G3214" s="22" t="s">
        <v>105</v>
      </c>
    </row>
    <row r="3215" spans="3:7">
      <c r="C3215" s="137">
        <v>44762</v>
      </c>
      <c r="D3215" s="22" t="s">
        <v>119</v>
      </c>
      <c r="E3215" s="22">
        <v>18</v>
      </c>
      <c r="F3215" s="22" t="s">
        <v>112</v>
      </c>
      <c r="G3215" s="22" t="s">
        <v>115</v>
      </c>
    </row>
    <row r="3216" spans="3:7">
      <c r="C3216" s="137">
        <v>43989</v>
      </c>
      <c r="D3216" s="22" t="s">
        <v>116</v>
      </c>
      <c r="E3216" s="22">
        <v>20</v>
      </c>
      <c r="F3216" s="22" t="s">
        <v>6</v>
      </c>
      <c r="G3216" s="22" t="s">
        <v>113</v>
      </c>
    </row>
    <row r="3217" spans="3:7">
      <c r="C3217" s="137">
        <v>44099</v>
      </c>
      <c r="D3217" s="22" t="s">
        <v>119</v>
      </c>
      <c r="E3217" s="22">
        <v>525</v>
      </c>
      <c r="F3217" s="22" t="s">
        <v>6</v>
      </c>
      <c r="G3217" s="22" t="s">
        <v>105</v>
      </c>
    </row>
    <row r="3218" spans="3:7">
      <c r="C3218" s="137">
        <v>44473</v>
      </c>
      <c r="D3218" s="22" t="s">
        <v>119</v>
      </c>
      <c r="E3218" s="22">
        <v>425</v>
      </c>
      <c r="F3218" s="22" t="s">
        <v>6</v>
      </c>
      <c r="G3218" s="22" t="s">
        <v>106</v>
      </c>
    </row>
    <row r="3219" spans="3:7">
      <c r="C3219" s="137">
        <v>43995</v>
      </c>
      <c r="D3219" s="22" t="s">
        <v>118</v>
      </c>
      <c r="E3219" s="22">
        <v>44</v>
      </c>
      <c r="F3219" s="22" t="s">
        <v>6</v>
      </c>
      <c r="G3219" s="22" t="s">
        <v>106</v>
      </c>
    </row>
    <row r="3220" spans="3:7">
      <c r="C3220" s="137">
        <v>44828</v>
      </c>
      <c r="D3220" s="22" t="s">
        <v>119</v>
      </c>
      <c r="E3220" s="22">
        <v>22</v>
      </c>
      <c r="F3220" s="22" t="s">
        <v>110</v>
      </c>
      <c r="G3220" s="22" t="s">
        <v>109</v>
      </c>
    </row>
    <row r="3221" spans="3:7">
      <c r="C3221" s="137">
        <v>44574</v>
      </c>
      <c r="D3221" s="22" t="s">
        <v>116</v>
      </c>
      <c r="E3221" s="22">
        <v>350</v>
      </c>
      <c r="F3221" s="22" t="s">
        <v>110</v>
      </c>
      <c r="G3221" s="22" t="s">
        <v>109</v>
      </c>
    </row>
    <row r="3222" spans="3:7">
      <c r="C3222" s="137">
        <v>44620</v>
      </c>
      <c r="D3222" s="22" t="s">
        <v>118</v>
      </c>
      <c r="E3222" s="22">
        <v>12</v>
      </c>
      <c r="F3222" s="22" t="s">
        <v>112</v>
      </c>
      <c r="G3222" s="22" t="s">
        <v>106</v>
      </c>
    </row>
    <row r="3223" spans="3:7">
      <c r="C3223" s="137">
        <v>44409</v>
      </c>
      <c r="D3223" s="22" t="s">
        <v>118</v>
      </c>
      <c r="E3223" s="22">
        <v>49</v>
      </c>
      <c r="F3223" s="22" t="s">
        <v>112</v>
      </c>
      <c r="G3223" s="22" t="s">
        <v>105</v>
      </c>
    </row>
    <row r="3224" spans="3:7">
      <c r="C3224" s="137">
        <v>43952</v>
      </c>
      <c r="D3224" s="22" t="s">
        <v>119</v>
      </c>
      <c r="E3224" s="22">
        <v>23</v>
      </c>
      <c r="F3224" s="22" t="s">
        <v>9</v>
      </c>
      <c r="G3224" s="22" t="s">
        <v>106</v>
      </c>
    </row>
    <row r="3225" spans="3:7">
      <c r="C3225" s="137">
        <v>44226</v>
      </c>
      <c r="D3225" s="22" t="s">
        <v>119</v>
      </c>
      <c r="E3225" s="22">
        <v>10</v>
      </c>
      <c r="F3225" s="22" t="s">
        <v>112</v>
      </c>
      <c r="G3225" s="22" t="s">
        <v>109</v>
      </c>
    </row>
    <row r="3226" spans="3:7">
      <c r="C3226" s="137">
        <v>44917</v>
      </c>
      <c r="D3226" s="22" t="s">
        <v>107</v>
      </c>
      <c r="E3226" s="22">
        <v>35</v>
      </c>
      <c r="F3226" s="22" t="s">
        <v>114</v>
      </c>
      <c r="G3226" s="22" t="s">
        <v>111</v>
      </c>
    </row>
    <row r="3227" spans="3:7">
      <c r="C3227" s="137">
        <v>44094</v>
      </c>
      <c r="D3227" s="22" t="s">
        <v>119</v>
      </c>
      <c r="E3227" s="22">
        <v>475</v>
      </c>
      <c r="F3227" s="22" t="s">
        <v>9</v>
      </c>
      <c r="G3227" s="22" t="s">
        <v>109</v>
      </c>
    </row>
    <row r="3228" spans="3:7">
      <c r="C3228" s="137">
        <v>44407</v>
      </c>
      <c r="D3228" s="22" t="s">
        <v>116</v>
      </c>
      <c r="E3228" s="22">
        <v>24</v>
      </c>
      <c r="F3228" s="22" t="s">
        <v>114</v>
      </c>
      <c r="G3228" s="22" t="s">
        <v>106</v>
      </c>
    </row>
    <row r="3229" spans="3:7">
      <c r="C3229" s="137">
        <v>44132</v>
      </c>
      <c r="D3229" s="22" t="s">
        <v>107</v>
      </c>
      <c r="E3229" s="22">
        <v>4</v>
      </c>
      <c r="F3229" s="22" t="s">
        <v>114</v>
      </c>
      <c r="G3229" s="22" t="s">
        <v>106</v>
      </c>
    </row>
    <row r="3230" spans="3:7">
      <c r="C3230" s="137">
        <v>44336</v>
      </c>
      <c r="D3230" s="22" t="s">
        <v>116</v>
      </c>
      <c r="E3230" s="22">
        <v>225</v>
      </c>
      <c r="F3230" s="22" t="s">
        <v>110</v>
      </c>
      <c r="G3230" s="22" t="s">
        <v>115</v>
      </c>
    </row>
    <row r="3231" spans="3:7">
      <c r="C3231" s="137">
        <v>44209</v>
      </c>
      <c r="D3231" s="22" t="s">
        <v>118</v>
      </c>
      <c r="E3231" s="22">
        <v>250</v>
      </c>
      <c r="F3231" s="22" t="s">
        <v>112</v>
      </c>
      <c r="G3231" s="22" t="s">
        <v>113</v>
      </c>
    </row>
    <row r="3232" spans="3:7">
      <c r="C3232" s="137">
        <v>43902</v>
      </c>
      <c r="D3232" s="22" t="s">
        <v>116</v>
      </c>
      <c r="E3232" s="22">
        <v>375</v>
      </c>
      <c r="F3232" s="22" t="s">
        <v>114</v>
      </c>
      <c r="G3232" s="22" t="s">
        <v>106</v>
      </c>
    </row>
    <row r="3233" spans="3:7">
      <c r="C3233" s="137">
        <v>44115</v>
      </c>
      <c r="D3233" s="22" t="s">
        <v>107</v>
      </c>
      <c r="E3233" s="22">
        <v>6</v>
      </c>
      <c r="F3233" s="22" t="s">
        <v>114</v>
      </c>
      <c r="G3233" s="22" t="s">
        <v>105</v>
      </c>
    </row>
    <row r="3234" spans="3:7">
      <c r="C3234" s="137">
        <v>44575</v>
      </c>
      <c r="D3234" s="22" t="s">
        <v>107</v>
      </c>
      <c r="E3234" s="22">
        <v>5</v>
      </c>
      <c r="F3234" s="22" t="s">
        <v>6</v>
      </c>
      <c r="G3234" s="22" t="s">
        <v>108</v>
      </c>
    </row>
    <row r="3235" spans="3:7">
      <c r="C3235" s="137">
        <v>44310</v>
      </c>
      <c r="D3235" s="22" t="s">
        <v>116</v>
      </c>
      <c r="E3235" s="22">
        <v>375</v>
      </c>
      <c r="F3235" s="22" t="s">
        <v>114</v>
      </c>
      <c r="G3235" s="22" t="s">
        <v>115</v>
      </c>
    </row>
    <row r="3236" spans="3:7">
      <c r="C3236" s="137">
        <v>44614</v>
      </c>
      <c r="D3236" s="22" t="s">
        <v>107</v>
      </c>
      <c r="E3236" s="22">
        <v>21</v>
      </c>
      <c r="F3236" s="22" t="s">
        <v>112</v>
      </c>
      <c r="G3236" s="22" t="s">
        <v>109</v>
      </c>
    </row>
    <row r="3237" spans="3:7">
      <c r="C3237" s="137">
        <v>44372</v>
      </c>
      <c r="D3237" s="22" t="s">
        <v>116</v>
      </c>
      <c r="E3237" s="22">
        <v>4</v>
      </c>
      <c r="F3237" s="22" t="s">
        <v>9</v>
      </c>
      <c r="G3237" s="22" t="s">
        <v>108</v>
      </c>
    </row>
    <row r="3238" spans="3:7">
      <c r="C3238" s="137">
        <v>44271</v>
      </c>
      <c r="D3238" s="22" t="s">
        <v>119</v>
      </c>
      <c r="E3238" s="22">
        <v>12</v>
      </c>
      <c r="F3238" s="22" t="s">
        <v>114</v>
      </c>
      <c r="G3238" s="22" t="s">
        <v>109</v>
      </c>
    </row>
    <row r="3239" spans="3:7">
      <c r="C3239" s="137">
        <v>44814</v>
      </c>
      <c r="D3239" s="22" t="s">
        <v>107</v>
      </c>
      <c r="E3239" s="22">
        <v>6</v>
      </c>
      <c r="F3239" s="22" t="s">
        <v>9</v>
      </c>
      <c r="G3239" s="22" t="s">
        <v>108</v>
      </c>
    </row>
    <row r="3240" spans="3:7">
      <c r="C3240" s="137">
        <v>44521</v>
      </c>
      <c r="D3240" s="22" t="s">
        <v>119</v>
      </c>
      <c r="E3240" s="22">
        <v>8</v>
      </c>
      <c r="F3240" s="22" t="s">
        <v>110</v>
      </c>
      <c r="G3240" s="22" t="s">
        <v>111</v>
      </c>
    </row>
    <row r="3241" spans="3:7">
      <c r="C3241" s="137">
        <v>44630</v>
      </c>
      <c r="D3241" s="22" t="s">
        <v>119</v>
      </c>
      <c r="E3241" s="22">
        <v>175</v>
      </c>
      <c r="F3241" s="22" t="s">
        <v>6</v>
      </c>
      <c r="G3241" s="22" t="s">
        <v>109</v>
      </c>
    </row>
    <row r="3242" spans="3:7">
      <c r="C3242" s="137">
        <v>44801</v>
      </c>
      <c r="D3242" s="22" t="s">
        <v>118</v>
      </c>
      <c r="E3242" s="22">
        <v>16</v>
      </c>
      <c r="F3242" s="22" t="s">
        <v>6</v>
      </c>
      <c r="G3242" s="22" t="s">
        <v>106</v>
      </c>
    </row>
    <row r="3243" spans="3:7">
      <c r="C3243" s="137">
        <v>44112</v>
      </c>
      <c r="D3243" s="22" t="s">
        <v>118</v>
      </c>
      <c r="E3243" s="22">
        <v>26</v>
      </c>
      <c r="F3243" s="22" t="s">
        <v>110</v>
      </c>
      <c r="G3243" s="22" t="s">
        <v>105</v>
      </c>
    </row>
    <row r="3244" spans="3:7">
      <c r="C3244" s="137">
        <v>44276</v>
      </c>
      <c r="D3244" s="22" t="s">
        <v>116</v>
      </c>
      <c r="E3244" s="22">
        <v>9</v>
      </c>
      <c r="F3244" s="22" t="s">
        <v>114</v>
      </c>
      <c r="G3244" s="22" t="s">
        <v>113</v>
      </c>
    </row>
    <row r="3245" spans="3:7">
      <c r="C3245" s="137">
        <v>43874</v>
      </c>
      <c r="D3245" s="22" t="s">
        <v>107</v>
      </c>
      <c r="E3245" s="22">
        <v>150</v>
      </c>
      <c r="F3245" s="22" t="s">
        <v>6</v>
      </c>
      <c r="G3245" s="22" t="s">
        <v>105</v>
      </c>
    </row>
    <row r="3246" spans="3:7">
      <c r="C3246" s="137">
        <v>44200</v>
      </c>
      <c r="D3246" s="22" t="s">
        <v>119</v>
      </c>
      <c r="E3246" s="22">
        <v>16</v>
      </c>
      <c r="F3246" s="22" t="s">
        <v>112</v>
      </c>
      <c r="G3246" s="22" t="s">
        <v>111</v>
      </c>
    </row>
    <row r="3247" spans="3:7">
      <c r="C3247" s="137">
        <v>44640</v>
      </c>
      <c r="D3247" s="22" t="s">
        <v>107</v>
      </c>
      <c r="E3247" s="22">
        <v>550</v>
      </c>
      <c r="F3247" s="22" t="s">
        <v>110</v>
      </c>
      <c r="G3247" s="22" t="s">
        <v>105</v>
      </c>
    </row>
    <row r="3248" spans="3:7">
      <c r="C3248" s="137">
        <v>44543</v>
      </c>
      <c r="D3248" s="22" t="s">
        <v>119</v>
      </c>
      <c r="E3248" s="22">
        <v>13</v>
      </c>
      <c r="F3248" s="22" t="s">
        <v>114</v>
      </c>
      <c r="G3248" s="22" t="s">
        <v>115</v>
      </c>
    </row>
    <row r="3249" spans="3:7">
      <c r="C3249" s="137">
        <v>44424</v>
      </c>
      <c r="D3249" s="22" t="s">
        <v>117</v>
      </c>
      <c r="E3249" s="22">
        <v>8</v>
      </c>
      <c r="F3249" s="22" t="s">
        <v>112</v>
      </c>
      <c r="G3249" s="22" t="s">
        <v>113</v>
      </c>
    </row>
    <row r="3250" spans="3:7">
      <c r="C3250" s="137">
        <v>44071</v>
      </c>
      <c r="D3250" s="22" t="s">
        <v>119</v>
      </c>
      <c r="E3250" s="22">
        <v>5</v>
      </c>
      <c r="F3250" s="22" t="s">
        <v>9</v>
      </c>
      <c r="G3250" s="22" t="s">
        <v>106</v>
      </c>
    </row>
    <row r="3251" spans="3:7">
      <c r="C3251" s="137">
        <v>44828</v>
      </c>
      <c r="D3251" s="22" t="s">
        <v>119</v>
      </c>
      <c r="E3251" s="22">
        <v>400</v>
      </c>
      <c r="F3251" s="22" t="s">
        <v>6</v>
      </c>
      <c r="G3251" s="22" t="s">
        <v>111</v>
      </c>
    </row>
    <row r="3252" spans="3:7">
      <c r="C3252" s="137">
        <v>44770</v>
      </c>
      <c r="D3252" s="22" t="s">
        <v>119</v>
      </c>
      <c r="E3252" s="22">
        <v>250</v>
      </c>
      <c r="F3252" s="22" t="s">
        <v>6</v>
      </c>
      <c r="G3252" s="22" t="s">
        <v>108</v>
      </c>
    </row>
    <row r="3253" spans="3:7">
      <c r="C3253" s="137">
        <v>44276</v>
      </c>
      <c r="D3253" s="22" t="s">
        <v>117</v>
      </c>
      <c r="E3253" s="22">
        <v>4</v>
      </c>
      <c r="F3253" s="22" t="s">
        <v>110</v>
      </c>
      <c r="G3253" s="22" t="s">
        <v>108</v>
      </c>
    </row>
    <row r="3254" spans="3:7">
      <c r="C3254" s="137">
        <v>44628</v>
      </c>
      <c r="D3254" s="22" t="s">
        <v>118</v>
      </c>
      <c r="E3254" s="22">
        <v>1</v>
      </c>
      <c r="F3254" s="22" t="s">
        <v>114</v>
      </c>
      <c r="G3254" s="22" t="s">
        <v>106</v>
      </c>
    </row>
    <row r="3255" spans="3:7">
      <c r="C3255" s="137">
        <v>44740</v>
      </c>
      <c r="D3255" s="22" t="s">
        <v>117</v>
      </c>
      <c r="E3255" s="22">
        <v>38</v>
      </c>
      <c r="F3255" s="22" t="s">
        <v>6</v>
      </c>
      <c r="G3255" s="22" t="s">
        <v>108</v>
      </c>
    </row>
    <row r="3256" spans="3:7">
      <c r="C3256" s="137">
        <v>44084</v>
      </c>
      <c r="D3256" s="22" t="s">
        <v>118</v>
      </c>
      <c r="E3256" s="22">
        <v>26</v>
      </c>
      <c r="F3256" s="22" t="s">
        <v>114</v>
      </c>
      <c r="G3256" s="22" t="s">
        <v>109</v>
      </c>
    </row>
    <row r="3257" spans="3:7">
      <c r="C3257" s="137">
        <v>44342</v>
      </c>
      <c r="D3257" s="22" t="s">
        <v>118</v>
      </c>
      <c r="E3257" s="22">
        <v>11</v>
      </c>
      <c r="F3257" s="22" t="s">
        <v>112</v>
      </c>
      <c r="G3257" s="22" t="s">
        <v>108</v>
      </c>
    </row>
    <row r="3258" spans="3:7">
      <c r="C3258" s="137">
        <v>44505</v>
      </c>
      <c r="D3258" s="22" t="s">
        <v>117</v>
      </c>
      <c r="E3258" s="22">
        <v>42</v>
      </c>
      <c r="F3258" s="22" t="s">
        <v>9</v>
      </c>
      <c r="G3258" s="22" t="s">
        <v>115</v>
      </c>
    </row>
    <row r="3259" spans="3:7">
      <c r="C3259" s="137">
        <v>44288</v>
      </c>
      <c r="D3259" s="22" t="s">
        <v>117</v>
      </c>
      <c r="E3259" s="22">
        <v>100</v>
      </c>
      <c r="F3259" s="22" t="s">
        <v>112</v>
      </c>
      <c r="G3259" s="22" t="s">
        <v>115</v>
      </c>
    </row>
    <row r="3260" spans="3:7">
      <c r="C3260" s="137">
        <v>44060</v>
      </c>
      <c r="D3260" s="22" t="s">
        <v>117</v>
      </c>
      <c r="E3260" s="22">
        <v>46</v>
      </c>
      <c r="F3260" s="22" t="s">
        <v>110</v>
      </c>
      <c r="G3260" s="22" t="s">
        <v>109</v>
      </c>
    </row>
    <row r="3261" spans="3:7">
      <c r="C3261" s="137">
        <v>44326</v>
      </c>
      <c r="D3261" s="22" t="s">
        <v>119</v>
      </c>
      <c r="E3261" s="22">
        <v>75</v>
      </c>
      <c r="F3261" s="22" t="s">
        <v>114</v>
      </c>
      <c r="G3261" s="22" t="s">
        <v>115</v>
      </c>
    </row>
    <row r="3262" spans="3:7">
      <c r="C3262" s="137">
        <v>44436</v>
      </c>
      <c r="D3262" s="22" t="s">
        <v>119</v>
      </c>
      <c r="E3262" s="22">
        <v>17</v>
      </c>
      <c r="F3262" s="22" t="s">
        <v>114</v>
      </c>
      <c r="G3262" s="22" t="s">
        <v>115</v>
      </c>
    </row>
    <row r="3263" spans="3:7">
      <c r="C3263" s="137">
        <v>43910</v>
      </c>
      <c r="D3263" s="22" t="s">
        <v>119</v>
      </c>
      <c r="E3263" s="22">
        <v>525</v>
      </c>
      <c r="F3263" s="22" t="s">
        <v>6</v>
      </c>
      <c r="G3263" s="22" t="s">
        <v>113</v>
      </c>
    </row>
    <row r="3264" spans="3:7">
      <c r="C3264" s="137">
        <v>44461</v>
      </c>
      <c r="D3264" s="22" t="s">
        <v>119</v>
      </c>
      <c r="E3264" s="22">
        <v>18</v>
      </c>
      <c r="F3264" s="22" t="s">
        <v>114</v>
      </c>
      <c r="G3264" s="22" t="s">
        <v>106</v>
      </c>
    </row>
    <row r="3265" spans="3:7">
      <c r="C3265" s="137">
        <v>44017</v>
      </c>
      <c r="D3265" s="22" t="s">
        <v>119</v>
      </c>
      <c r="E3265" s="22">
        <v>40</v>
      </c>
      <c r="F3265" s="22" t="s">
        <v>112</v>
      </c>
      <c r="G3265" s="22" t="s">
        <v>115</v>
      </c>
    </row>
    <row r="3266" spans="3:7">
      <c r="C3266" s="137">
        <v>44699</v>
      </c>
      <c r="D3266" s="22" t="s">
        <v>116</v>
      </c>
      <c r="E3266" s="22">
        <v>21</v>
      </c>
      <c r="F3266" s="22" t="s">
        <v>110</v>
      </c>
      <c r="G3266" s="22" t="s">
        <v>113</v>
      </c>
    </row>
    <row r="3267" spans="3:7">
      <c r="C3267" s="137">
        <v>44550</v>
      </c>
      <c r="D3267" s="22" t="s">
        <v>118</v>
      </c>
      <c r="E3267" s="22">
        <v>22</v>
      </c>
      <c r="F3267" s="22" t="s">
        <v>114</v>
      </c>
      <c r="G3267" s="22" t="s">
        <v>111</v>
      </c>
    </row>
    <row r="3268" spans="3:7">
      <c r="C3268" s="137">
        <v>44533</v>
      </c>
      <c r="D3268" s="22" t="s">
        <v>119</v>
      </c>
      <c r="E3268" s="22">
        <v>9</v>
      </c>
      <c r="F3268" s="22" t="s">
        <v>6</v>
      </c>
      <c r="G3268" s="22" t="s">
        <v>115</v>
      </c>
    </row>
    <row r="3269" spans="3:7">
      <c r="C3269" s="137">
        <v>43943</v>
      </c>
      <c r="D3269" s="22" t="s">
        <v>117</v>
      </c>
      <c r="E3269" s="22">
        <v>550</v>
      </c>
      <c r="F3269" s="22" t="s">
        <v>6</v>
      </c>
      <c r="G3269" s="22" t="s">
        <v>105</v>
      </c>
    </row>
    <row r="3270" spans="3:7">
      <c r="C3270" s="137">
        <v>44630</v>
      </c>
      <c r="D3270" s="22" t="s">
        <v>117</v>
      </c>
      <c r="E3270" s="22">
        <v>6</v>
      </c>
      <c r="F3270" s="22" t="s">
        <v>9</v>
      </c>
      <c r="G3270" s="22" t="s">
        <v>113</v>
      </c>
    </row>
    <row r="3271" spans="3:7">
      <c r="C3271" s="137">
        <v>44064</v>
      </c>
      <c r="D3271" s="22" t="s">
        <v>116</v>
      </c>
      <c r="E3271" s="22">
        <v>600</v>
      </c>
      <c r="F3271" s="22" t="s">
        <v>9</v>
      </c>
      <c r="G3271" s="22" t="s">
        <v>105</v>
      </c>
    </row>
    <row r="3272" spans="3:7">
      <c r="C3272" s="137">
        <v>44837</v>
      </c>
      <c r="D3272" s="22" t="s">
        <v>116</v>
      </c>
      <c r="E3272" s="22">
        <v>2</v>
      </c>
      <c r="F3272" s="22" t="s">
        <v>110</v>
      </c>
      <c r="G3272" s="22" t="s">
        <v>111</v>
      </c>
    </row>
    <row r="3273" spans="3:7">
      <c r="C3273" s="137">
        <v>44389</v>
      </c>
      <c r="D3273" s="22" t="s">
        <v>119</v>
      </c>
      <c r="E3273" s="22">
        <v>150</v>
      </c>
      <c r="F3273" s="22" t="s">
        <v>6</v>
      </c>
      <c r="G3273" s="22" t="s">
        <v>111</v>
      </c>
    </row>
    <row r="3274" spans="3:7">
      <c r="C3274" s="137">
        <v>43893</v>
      </c>
      <c r="D3274" s="22" t="s">
        <v>119</v>
      </c>
      <c r="E3274" s="22">
        <v>19</v>
      </c>
      <c r="F3274" s="22" t="s">
        <v>114</v>
      </c>
      <c r="G3274" s="22" t="s">
        <v>115</v>
      </c>
    </row>
    <row r="3275" spans="3:7">
      <c r="C3275" s="137">
        <v>44551</v>
      </c>
      <c r="D3275" s="22" t="s">
        <v>119</v>
      </c>
      <c r="E3275" s="22">
        <v>475</v>
      </c>
      <c r="F3275" s="22" t="s">
        <v>9</v>
      </c>
      <c r="G3275" s="22" t="s">
        <v>105</v>
      </c>
    </row>
    <row r="3276" spans="3:7">
      <c r="C3276" s="137">
        <v>44496</v>
      </c>
      <c r="D3276" s="22" t="s">
        <v>117</v>
      </c>
      <c r="E3276" s="22">
        <v>8</v>
      </c>
      <c r="F3276" s="22" t="s">
        <v>110</v>
      </c>
      <c r="G3276" s="22" t="s">
        <v>113</v>
      </c>
    </row>
    <row r="3277" spans="3:7">
      <c r="C3277" s="137">
        <v>44736</v>
      </c>
      <c r="D3277" s="22" t="s">
        <v>117</v>
      </c>
      <c r="E3277" s="22">
        <v>24</v>
      </c>
      <c r="F3277" s="22" t="s">
        <v>110</v>
      </c>
      <c r="G3277" s="22" t="s">
        <v>115</v>
      </c>
    </row>
    <row r="3278" spans="3:7">
      <c r="C3278" s="137">
        <v>44052</v>
      </c>
      <c r="D3278" s="22" t="s">
        <v>117</v>
      </c>
      <c r="E3278" s="22">
        <v>125</v>
      </c>
      <c r="F3278" s="22" t="s">
        <v>112</v>
      </c>
      <c r="G3278" s="22" t="s">
        <v>115</v>
      </c>
    </row>
    <row r="3279" spans="3:7">
      <c r="C3279" s="137">
        <v>44307</v>
      </c>
      <c r="D3279" s="22" t="s">
        <v>117</v>
      </c>
      <c r="E3279" s="22">
        <v>8</v>
      </c>
      <c r="F3279" s="22" t="s">
        <v>114</v>
      </c>
      <c r="G3279" s="22" t="s">
        <v>111</v>
      </c>
    </row>
    <row r="3280" spans="3:7">
      <c r="C3280" s="137">
        <v>44204</v>
      </c>
      <c r="D3280" s="22" t="s">
        <v>117</v>
      </c>
      <c r="E3280" s="22">
        <v>7</v>
      </c>
      <c r="F3280" s="22" t="s">
        <v>9</v>
      </c>
      <c r="G3280" s="22" t="s">
        <v>115</v>
      </c>
    </row>
    <row r="3281" spans="3:7">
      <c r="C3281" s="137">
        <v>44251</v>
      </c>
      <c r="D3281" s="22" t="s">
        <v>119</v>
      </c>
      <c r="E3281" s="22">
        <v>19</v>
      </c>
      <c r="F3281" s="22" t="s">
        <v>6</v>
      </c>
      <c r="G3281" s="22" t="s">
        <v>108</v>
      </c>
    </row>
    <row r="3282" spans="3:7">
      <c r="C3282" s="137">
        <v>44119</v>
      </c>
      <c r="D3282" s="22" t="s">
        <v>117</v>
      </c>
      <c r="E3282" s="22">
        <v>40</v>
      </c>
      <c r="F3282" s="22" t="s">
        <v>110</v>
      </c>
      <c r="G3282" s="22" t="s">
        <v>108</v>
      </c>
    </row>
    <row r="3283" spans="3:7">
      <c r="C3283" s="137">
        <v>44901</v>
      </c>
      <c r="D3283" s="22" t="s">
        <v>107</v>
      </c>
      <c r="E3283" s="22">
        <v>175</v>
      </c>
      <c r="F3283" s="22" t="s">
        <v>114</v>
      </c>
      <c r="G3283" s="22" t="s">
        <v>109</v>
      </c>
    </row>
    <row r="3284" spans="3:7">
      <c r="C3284" s="137">
        <v>44340</v>
      </c>
      <c r="D3284" s="22" t="s">
        <v>119</v>
      </c>
      <c r="E3284" s="22">
        <v>26</v>
      </c>
      <c r="F3284" s="22" t="s">
        <v>110</v>
      </c>
      <c r="G3284" s="22" t="s">
        <v>113</v>
      </c>
    </row>
    <row r="3285" spans="3:7">
      <c r="C3285" s="137">
        <v>44589</v>
      </c>
      <c r="D3285" s="22" t="s">
        <v>118</v>
      </c>
      <c r="E3285" s="22">
        <v>1</v>
      </c>
      <c r="F3285" s="22" t="s">
        <v>9</v>
      </c>
      <c r="G3285" s="22" t="s">
        <v>105</v>
      </c>
    </row>
    <row r="3286" spans="3:7">
      <c r="C3286" s="137">
        <v>44488</v>
      </c>
      <c r="D3286" s="22" t="s">
        <v>116</v>
      </c>
      <c r="E3286" s="22">
        <v>9</v>
      </c>
      <c r="F3286" s="22" t="s">
        <v>112</v>
      </c>
      <c r="G3286" s="22" t="s">
        <v>105</v>
      </c>
    </row>
    <row r="3287" spans="3:7">
      <c r="C3287" s="137">
        <v>44400</v>
      </c>
      <c r="D3287" s="22" t="s">
        <v>117</v>
      </c>
      <c r="E3287" s="22">
        <v>225</v>
      </c>
      <c r="F3287" s="22" t="s">
        <v>112</v>
      </c>
      <c r="G3287" s="22" t="s">
        <v>108</v>
      </c>
    </row>
    <row r="3288" spans="3:7">
      <c r="C3288" s="137">
        <v>44732</v>
      </c>
      <c r="D3288" s="22" t="s">
        <v>117</v>
      </c>
      <c r="E3288" s="22">
        <v>33</v>
      </c>
      <c r="F3288" s="22" t="s">
        <v>110</v>
      </c>
      <c r="G3288" s="22" t="s">
        <v>115</v>
      </c>
    </row>
    <row r="3289" spans="3:7">
      <c r="C3289" s="137">
        <v>44282</v>
      </c>
      <c r="D3289" s="22" t="s">
        <v>107</v>
      </c>
      <c r="E3289" s="22">
        <v>11</v>
      </c>
      <c r="F3289" s="22" t="s">
        <v>114</v>
      </c>
      <c r="G3289" s="22" t="s">
        <v>108</v>
      </c>
    </row>
    <row r="3290" spans="3:7">
      <c r="C3290" s="137">
        <v>43912</v>
      </c>
      <c r="D3290" s="22" t="s">
        <v>117</v>
      </c>
      <c r="E3290" s="22">
        <v>11</v>
      </c>
      <c r="F3290" s="22" t="s">
        <v>112</v>
      </c>
      <c r="G3290" s="22" t="s">
        <v>113</v>
      </c>
    </row>
    <row r="3291" spans="3:7">
      <c r="C3291" s="137">
        <v>43883</v>
      </c>
      <c r="D3291" s="22" t="s">
        <v>119</v>
      </c>
      <c r="E3291" s="22">
        <v>550</v>
      </c>
      <c r="F3291" s="22" t="s">
        <v>110</v>
      </c>
      <c r="G3291" s="22" t="s">
        <v>106</v>
      </c>
    </row>
    <row r="3292" spans="3:7">
      <c r="C3292" s="137">
        <v>44566</v>
      </c>
      <c r="D3292" s="22" t="s">
        <v>117</v>
      </c>
      <c r="E3292" s="22">
        <v>500</v>
      </c>
      <c r="F3292" s="22" t="s">
        <v>114</v>
      </c>
      <c r="G3292" s="22" t="s">
        <v>111</v>
      </c>
    </row>
    <row r="3293" spans="3:7">
      <c r="C3293" s="137">
        <v>44017</v>
      </c>
      <c r="D3293" s="22" t="s">
        <v>118</v>
      </c>
      <c r="E3293" s="22">
        <v>33</v>
      </c>
      <c r="F3293" s="22" t="s">
        <v>9</v>
      </c>
      <c r="G3293" s="22" t="s">
        <v>115</v>
      </c>
    </row>
    <row r="3294" spans="3:7">
      <c r="C3294" s="137">
        <v>44490</v>
      </c>
      <c r="D3294" s="22" t="s">
        <v>117</v>
      </c>
      <c r="E3294" s="22">
        <v>35</v>
      </c>
      <c r="F3294" s="22" t="s">
        <v>110</v>
      </c>
      <c r="G3294" s="22" t="s">
        <v>108</v>
      </c>
    </row>
    <row r="3295" spans="3:7">
      <c r="C3295" s="137">
        <v>43968</v>
      </c>
      <c r="D3295" s="22" t="s">
        <v>117</v>
      </c>
      <c r="E3295" s="22">
        <v>200</v>
      </c>
      <c r="F3295" s="22" t="s">
        <v>114</v>
      </c>
      <c r="G3295" s="22" t="s">
        <v>113</v>
      </c>
    </row>
    <row r="3296" spans="3:7">
      <c r="C3296" s="137">
        <v>44102</v>
      </c>
      <c r="D3296" s="22" t="s">
        <v>107</v>
      </c>
      <c r="E3296" s="22">
        <v>1</v>
      </c>
      <c r="F3296" s="22" t="s">
        <v>9</v>
      </c>
      <c r="G3296" s="22" t="s">
        <v>105</v>
      </c>
    </row>
    <row r="3297" spans="3:7">
      <c r="C3297" s="137">
        <v>44636</v>
      </c>
      <c r="D3297" s="22" t="s">
        <v>118</v>
      </c>
      <c r="E3297" s="22">
        <v>425</v>
      </c>
      <c r="F3297" s="22" t="s">
        <v>9</v>
      </c>
      <c r="G3297" s="22" t="s">
        <v>106</v>
      </c>
    </row>
    <row r="3298" spans="3:7">
      <c r="C3298" s="137">
        <v>43939</v>
      </c>
      <c r="D3298" s="22" t="s">
        <v>118</v>
      </c>
      <c r="E3298" s="22">
        <v>375</v>
      </c>
      <c r="F3298" s="22" t="s">
        <v>6</v>
      </c>
      <c r="G3298" s="22" t="s">
        <v>105</v>
      </c>
    </row>
    <row r="3299" spans="3:7">
      <c r="C3299" s="137">
        <v>44742</v>
      </c>
      <c r="D3299" s="22" t="s">
        <v>118</v>
      </c>
      <c r="E3299" s="22">
        <v>175</v>
      </c>
      <c r="F3299" s="22" t="s">
        <v>114</v>
      </c>
      <c r="G3299" s="22" t="s">
        <v>105</v>
      </c>
    </row>
    <row r="3300" spans="3:7">
      <c r="C3300" s="137">
        <v>44126</v>
      </c>
      <c r="D3300" s="22" t="s">
        <v>117</v>
      </c>
      <c r="E3300" s="22">
        <v>75</v>
      </c>
      <c r="F3300" s="22" t="s">
        <v>114</v>
      </c>
      <c r="G3300" s="22" t="s">
        <v>111</v>
      </c>
    </row>
    <row r="3301" spans="3:7">
      <c r="C3301" s="137">
        <v>44829</v>
      </c>
      <c r="D3301" s="22" t="s">
        <v>118</v>
      </c>
      <c r="E3301" s="22">
        <v>75</v>
      </c>
      <c r="F3301" s="22" t="s">
        <v>112</v>
      </c>
      <c r="G3301" s="22" t="s">
        <v>105</v>
      </c>
    </row>
    <row r="3302" spans="3:7">
      <c r="C3302" s="137">
        <v>44222</v>
      </c>
      <c r="D3302" s="22" t="s">
        <v>119</v>
      </c>
      <c r="E3302" s="22">
        <v>7</v>
      </c>
      <c r="F3302" s="22" t="s">
        <v>114</v>
      </c>
      <c r="G3302" s="22" t="s">
        <v>105</v>
      </c>
    </row>
    <row r="3303" spans="3:7">
      <c r="C3303" s="137">
        <v>44015</v>
      </c>
      <c r="D3303" s="22" t="s">
        <v>119</v>
      </c>
      <c r="E3303" s="22">
        <v>37</v>
      </c>
      <c r="F3303" s="22" t="s">
        <v>114</v>
      </c>
      <c r="G3303" s="22" t="s">
        <v>108</v>
      </c>
    </row>
    <row r="3304" spans="3:7">
      <c r="C3304" s="137">
        <v>44572</v>
      </c>
      <c r="D3304" s="22" t="s">
        <v>118</v>
      </c>
      <c r="E3304" s="22">
        <v>325</v>
      </c>
      <c r="F3304" s="22" t="s">
        <v>114</v>
      </c>
      <c r="G3304" s="22" t="s">
        <v>111</v>
      </c>
    </row>
    <row r="3305" spans="3:7">
      <c r="C3305" s="137">
        <v>44196</v>
      </c>
      <c r="D3305" s="22" t="s">
        <v>118</v>
      </c>
      <c r="E3305" s="22">
        <v>28</v>
      </c>
      <c r="F3305" s="22" t="s">
        <v>9</v>
      </c>
      <c r="G3305" s="22" t="s">
        <v>108</v>
      </c>
    </row>
    <row r="3306" spans="3:7">
      <c r="C3306" s="137">
        <v>44623</v>
      </c>
      <c r="D3306" s="22" t="s">
        <v>119</v>
      </c>
      <c r="E3306" s="22">
        <v>150</v>
      </c>
      <c r="F3306" s="22" t="s">
        <v>110</v>
      </c>
      <c r="G3306" s="22" t="s">
        <v>108</v>
      </c>
    </row>
    <row r="3307" spans="3:7">
      <c r="C3307" s="137">
        <v>44353</v>
      </c>
      <c r="D3307" s="22" t="s">
        <v>119</v>
      </c>
      <c r="E3307" s="22">
        <v>35</v>
      </c>
      <c r="F3307" s="22" t="s">
        <v>112</v>
      </c>
      <c r="G3307" s="22" t="s">
        <v>106</v>
      </c>
    </row>
    <row r="3308" spans="3:7">
      <c r="C3308" s="137">
        <v>44327</v>
      </c>
      <c r="D3308" s="22" t="s">
        <v>119</v>
      </c>
      <c r="E3308" s="22">
        <v>7</v>
      </c>
      <c r="F3308" s="22" t="s">
        <v>9</v>
      </c>
      <c r="G3308" s="22" t="s">
        <v>108</v>
      </c>
    </row>
    <row r="3309" spans="3:7">
      <c r="C3309" s="137">
        <v>44490</v>
      </c>
      <c r="D3309" s="22" t="s">
        <v>107</v>
      </c>
      <c r="E3309" s="22">
        <v>5</v>
      </c>
      <c r="F3309" s="22" t="s">
        <v>114</v>
      </c>
      <c r="G3309" s="22" t="s">
        <v>106</v>
      </c>
    </row>
    <row r="3310" spans="3:7">
      <c r="C3310" s="137">
        <v>44579</v>
      </c>
      <c r="D3310" s="22" t="s">
        <v>117</v>
      </c>
      <c r="E3310" s="22">
        <v>3</v>
      </c>
      <c r="F3310" s="22" t="s">
        <v>114</v>
      </c>
      <c r="G3310" s="22" t="s">
        <v>105</v>
      </c>
    </row>
    <row r="3311" spans="3:7">
      <c r="C3311" s="137">
        <v>44588</v>
      </c>
      <c r="D3311" s="22" t="s">
        <v>119</v>
      </c>
      <c r="E3311" s="22">
        <v>575</v>
      </c>
      <c r="F3311" s="22" t="s">
        <v>9</v>
      </c>
      <c r="G3311" s="22" t="s">
        <v>115</v>
      </c>
    </row>
    <row r="3312" spans="3:7">
      <c r="C3312" s="137">
        <v>44514</v>
      </c>
      <c r="D3312" s="22" t="s">
        <v>107</v>
      </c>
      <c r="E3312" s="22">
        <v>500</v>
      </c>
      <c r="F3312" s="22" t="s">
        <v>9</v>
      </c>
      <c r="G3312" s="22" t="s">
        <v>111</v>
      </c>
    </row>
    <row r="3313" spans="3:7">
      <c r="C3313" s="137">
        <v>44013</v>
      </c>
      <c r="D3313" s="22" t="s">
        <v>119</v>
      </c>
      <c r="E3313" s="22">
        <v>26</v>
      </c>
      <c r="F3313" s="22" t="s">
        <v>114</v>
      </c>
      <c r="G3313" s="22" t="s">
        <v>115</v>
      </c>
    </row>
    <row r="3314" spans="3:7">
      <c r="C3314" s="137">
        <v>44788</v>
      </c>
      <c r="D3314" s="22" t="s">
        <v>117</v>
      </c>
      <c r="E3314" s="22">
        <v>4</v>
      </c>
      <c r="F3314" s="22" t="s">
        <v>112</v>
      </c>
      <c r="G3314" s="22" t="s">
        <v>106</v>
      </c>
    </row>
    <row r="3315" spans="3:7">
      <c r="C3315" s="137">
        <v>44707</v>
      </c>
      <c r="D3315" s="22" t="s">
        <v>118</v>
      </c>
      <c r="E3315" s="22">
        <v>5</v>
      </c>
      <c r="F3315" s="22" t="s">
        <v>6</v>
      </c>
      <c r="G3315" s="22" t="s">
        <v>115</v>
      </c>
    </row>
    <row r="3316" spans="3:7">
      <c r="C3316" s="137">
        <v>44670</v>
      </c>
      <c r="D3316" s="22" t="s">
        <v>118</v>
      </c>
      <c r="E3316" s="22">
        <v>125</v>
      </c>
      <c r="F3316" s="22" t="s">
        <v>114</v>
      </c>
      <c r="G3316" s="22" t="s">
        <v>105</v>
      </c>
    </row>
    <row r="3317" spans="3:7">
      <c r="C3317" s="137">
        <v>44131</v>
      </c>
      <c r="D3317" s="22" t="s">
        <v>117</v>
      </c>
      <c r="E3317" s="22">
        <v>450</v>
      </c>
      <c r="F3317" s="22" t="s">
        <v>112</v>
      </c>
      <c r="G3317" s="22" t="s">
        <v>105</v>
      </c>
    </row>
    <row r="3318" spans="3:7">
      <c r="C3318" s="137">
        <v>44009</v>
      </c>
      <c r="D3318" s="22" t="s">
        <v>116</v>
      </c>
      <c r="E3318" s="22">
        <v>10</v>
      </c>
      <c r="F3318" s="22" t="s">
        <v>112</v>
      </c>
      <c r="G3318" s="22" t="s">
        <v>111</v>
      </c>
    </row>
    <row r="3319" spans="3:7">
      <c r="C3319" s="137">
        <v>44372</v>
      </c>
      <c r="D3319" s="22" t="s">
        <v>118</v>
      </c>
      <c r="E3319" s="22">
        <v>4</v>
      </c>
      <c r="F3319" s="22" t="s">
        <v>6</v>
      </c>
      <c r="G3319" s="22" t="s">
        <v>111</v>
      </c>
    </row>
    <row r="3320" spans="3:7">
      <c r="C3320" s="137">
        <v>44031</v>
      </c>
      <c r="D3320" s="22" t="s">
        <v>117</v>
      </c>
      <c r="E3320" s="22">
        <v>525</v>
      </c>
      <c r="F3320" s="22" t="s">
        <v>112</v>
      </c>
      <c r="G3320" s="22" t="s">
        <v>115</v>
      </c>
    </row>
    <row r="3321" spans="3:7">
      <c r="C3321" s="137">
        <v>44249</v>
      </c>
      <c r="D3321" s="22" t="s">
        <v>116</v>
      </c>
      <c r="E3321" s="22">
        <v>500</v>
      </c>
      <c r="F3321" s="22" t="s">
        <v>110</v>
      </c>
      <c r="G3321" s="22" t="s">
        <v>109</v>
      </c>
    </row>
    <row r="3322" spans="3:7">
      <c r="C3322" s="137">
        <v>44189</v>
      </c>
      <c r="D3322" s="22" t="s">
        <v>119</v>
      </c>
      <c r="E3322" s="22">
        <v>150</v>
      </c>
      <c r="F3322" s="22" t="s">
        <v>114</v>
      </c>
      <c r="G3322" s="22" t="s">
        <v>115</v>
      </c>
    </row>
    <row r="3323" spans="3:7">
      <c r="C3323" s="137">
        <v>43954</v>
      </c>
      <c r="D3323" s="22" t="s">
        <v>118</v>
      </c>
      <c r="E3323" s="22">
        <v>46</v>
      </c>
      <c r="F3323" s="22" t="s">
        <v>9</v>
      </c>
      <c r="G3323" s="22" t="s">
        <v>108</v>
      </c>
    </row>
    <row r="3324" spans="3:7">
      <c r="C3324" s="137">
        <v>44898</v>
      </c>
      <c r="D3324" s="22" t="s">
        <v>116</v>
      </c>
      <c r="E3324" s="22">
        <v>1</v>
      </c>
      <c r="F3324" s="22" t="s">
        <v>114</v>
      </c>
      <c r="G3324" s="22" t="s">
        <v>106</v>
      </c>
    </row>
    <row r="3325" spans="3:7">
      <c r="C3325" s="137">
        <v>44245</v>
      </c>
      <c r="D3325" s="22" t="s">
        <v>116</v>
      </c>
      <c r="E3325" s="22">
        <v>4</v>
      </c>
      <c r="F3325" s="22" t="s">
        <v>110</v>
      </c>
      <c r="G3325" s="22" t="s">
        <v>106</v>
      </c>
    </row>
    <row r="3326" spans="3:7">
      <c r="C3326" s="137">
        <v>44027</v>
      </c>
      <c r="D3326" s="22" t="s">
        <v>116</v>
      </c>
      <c r="E3326" s="22">
        <v>1</v>
      </c>
      <c r="F3326" s="22" t="s">
        <v>110</v>
      </c>
      <c r="G3326" s="22" t="s">
        <v>105</v>
      </c>
    </row>
    <row r="3327" spans="3:7">
      <c r="C3327" s="137">
        <v>44406</v>
      </c>
      <c r="D3327" s="22" t="s">
        <v>117</v>
      </c>
      <c r="E3327" s="22">
        <v>36</v>
      </c>
      <c r="F3327" s="22" t="s">
        <v>6</v>
      </c>
      <c r="G3327" s="22" t="s">
        <v>109</v>
      </c>
    </row>
    <row r="3328" spans="3:7">
      <c r="C3328" s="137">
        <v>43967</v>
      </c>
      <c r="D3328" s="22" t="s">
        <v>116</v>
      </c>
      <c r="E3328" s="22">
        <v>28</v>
      </c>
      <c r="F3328" s="22" t="s">
        <v>110</v>
      </c>
      <c r="G3328" s="22" t="s">
        <v>115</v>
      </c>
    </row>
    <row r="3329" spans="3:7">
      <c r="C3329" s="137">
        <v>44242</v>
      </c>
      <c r="D3329" s="22" t="s">
        <v>107</v>
      </c>
      <c r="E3329" s="22">
        <v>28</v>
      </c>
      <c r="F3329" s="22" t="s">
        <v>6</v>
      </c>
      <c r="G3329" s="22" t="s">
        <v>105</v>
      </c>
    </row>
    <row r="3330" spans="3:7">
      <c r="C3330" s="137">
        <v>44304</v>
      </c>
      <c r="D3330" s="22" t="s">
        <v>117</v>
      </c>
      <c r="E3330" s="22">
        <v>3</v>
      </c>
      <c r="F3330" s="22" t="s">
        <v>112</v>
      </c>
      <c r="G3330" s="22" t="s">
        <v>115</v>
      </c>
    </row>
    <row r="3331" spans="3:7">
      <c r="C3331" s="137">
        <v>44142</v>
      </c>
      <c r="D3331" s="22" t="s">
        <v>117</v>
      </c>
      <c r="E3331" s="22">
        <v>1</v>
      </c>
      <c r="F3331" s="22" t="s">
        <v>114</v>
      </c>
      <c r="G3331" s="22" t="s">
        <v>105</v>
      </c>
    </row>
    <row r="3332" spans="3:7">
      <c r="C3332" s="137">
        <v>44381</v>
      </c>
      <c r="D3332" s="22" t="s">
        <v>118</v>
      </c>
      <c r="E3332" s="22">
        <v>6</v>
      </c>
      <c r="F3332" s="22" t="s">
        <v>110</v>
      </c>
      <c r="G3332" s="22" t="s">
        <v>108</v>
      </c>
    </row>
    <row r="3333" spans="3:7">
      <c r="C3333" s="137">
        <v>44040</v>
      </c>
      <c r="D3333" s="22" t="s">
        <v>118</v>
      </c>
      <c r="E3333" s="22">
        <v>325</v>
      </c>
      <c r="F3333" s="22" t="s">
        <v>112</v>
      </c>
      <c r="G3333" s="22" t="s">
        <v>106</v>
      </c>
    </row>
    <row r="3334" spans="3:7">
      <c r="C3334" s="137">
        <v>44341</v>
      </c>
      <c r="D3334" s="22" t="s">
        <v>118</v>
      </c>
      <c r="E3334" s="22">
        <v>250</v>
      </c>
      <c r="F3334" s="22" t="s">
        <v>112</v>
      </c>
      <c r="G3334" s="22" t="s">
        <v>105</v>
      </c>
    </row>
    <row r="3335" spans="3:7">
      <c r="C3335" s="137">
        <v>44859</v>
      </c>
      <c r="D3335" s="22" t="s">
        <v>116</v>
      </c>
      <c r="E3335" s="22">
        <v>200</v>
      </c>
      <c r="F3335" s="22" t="s">
        <v>114</v>
      </c>
      <c r="G3335" s="22" t="s">
        <v>105</v>
      </c>
    </row>
    <row r="3336" spans="3:7">
      <c r="C3336" s="137">
        <v>44136</v>
      </c>
      <c r="D3336" s="22" t="s">
        <v>119</v>
      </c>
      <c r="E3336" s="22">
        <v>32</v>
      </c>
      <c r="F3336" s="22" t="s">
        <v>9</v>
      </c>
      <c r="G3336" s="22" t="s">
        <v>109</v>
      </c>
    </row>
    <row r="3337" spans="3:7">
      <c r="C3337" s="137">
        <v>44732</v>
      </c>
      <c r="D3337" s="22" t="s">
        <v>117</v>
      </c>
      <c r="E3337" s="22">
        <v>17</v>
      </c>
      <c r="F3337" s="22" t="s">
        <v>112</v>
      </c>
      <c r="G3337" s="22" t="s">
        <v>109</v>
      </c>
    </row>
    <row r="3338" spans="3:7">
      <c r="C3338" s="137">
        <v>44389</v>
      </c>
      <c r="D3338" s="22" t="s">
        <v>116</v>
      </c>
      <c r="E3338" s="22">
        <v>40</v>
      </c>
      <c r="F3338" s="22" t="s">
        <v>112</v>
      </c>
      <c r="G3338" s="22" t="s">
        <v>115</v>
      </c>
    </row>
    <row r="3339" spans="3:7">
      <c r="C3339" s="137">
        <v>44711</v>
      </c>
      <c r="D3339" s="22" t="s">
        <v>117</v>
      </c>
      <c r="E3339" s="22">
        <v>1</v>
      </c>
      <c r="F3339" s="22" t="s">
        <v>6</v>
      </c>
      <c r="G3339" s="22" t="s">
        <v>115</v>
      </c>
    </row>
    <row r="3340" spans="3:7">
      <c r="C3340" s="137">
        <v>44763</v>
      </c>
      <c r="D3340" s="22" t="s">
        <v>117</v>
      </c>
      <c r="E3340" s="22">
        <v>15</v>
      </c>
      <c r="F3340" s="22" t="s">
        <v>6</v>
      </c>
      <c r="G3340" s="22" t="s">
        <v>113</v>
      </c>
    </row>
    <row r="3341" spans="3:7">
      <c r="C3341" s="137">
        <v>44392</v>
      </c>
      <c r="D3341" s="22" t="s">
        <v>117</v>
      </c>
      <c r="E3341" s="22">
        <v>35</v>
      </c>
      <c r="F3341" s="22" t="s">
        <v>9</v>
      </c>
      <c r="G3341" s="22" t="s">
        <v>106</v>
      </c>
    </row>
    <row r="3342" spans="3:7">
      <c r="C3342" s="137">
        <v>43956</v>
      </c>
      <c r="D3342" s="22" t="s">
        <v>117</v>
      </c>
      <c r="E3342" s="22">
        <v>3</v>
      </c>
      <c r="F3342" s="22" t="s">
        <v>112</v>
      </c>
      <c r="G3342" s="22" t="s">
        <v>115</v>
      </c>
    </row>
    <row r="3343" spans="3:7">
      <c r="C3343" s="137">
        <v>43953</v>
      </c>
      <c r="D3343" s="22" t="s">
        <v>117</v>
      </c>
      <c r="E3343" s="22">
        <v>2</v>
      </c>
      <c r="F3343" s="22" t="s">
        <v>110</v>
      </c>
      <c r="G3343" s="22" t="s">
        <v>111</v>
      </c>
    </row>
    <row r="3344" spans="3:7">
      <c r="C3344" s="137">
        <v>44106</v>
      </c>
      <c r="D3344" s="22" t="s">
        <v>107</v>
      </c>
      <c r="E3344" s="22">
        <v>175</v>
      </c>
      <c r="F3344" s="22" t="s">
        <v>110</v>
      </c>
      <c r="G3344" s="22" t="s">
        <v>109</v>
      </c>
    </row>
    <row r="3345" spans="3:7">
      <c r="C3345" s="137">
        <v>44908</v>
      </c>
      <c r="D3345" s="22" t="s">
        <v>117</v>
      </c>
      <c r="E3345" s="22">
        <v>21</v>
      </c>
      <c r="F3345" s="22" t="s">
        <v>114</v>
      </c>
      <c r="G3345" s="22" t="s">
        <v>106</v>
      </c>
    </row>
    <row r="3346" spans="3:7">
      <c r="C3346" s="137">
        <v>44074</v>
      </c>
      <c r="D3346" s="22" t="s">
        <v>116</v>
      </c>
      <c r="E3346" s="22">
        <v>20</v>
      </c>
      <c r="F3346" s="22" t="s">
        <v>114</v>
      </c>
      <c r="G3346" s="22" t="s">
        <v>106</v>
      </c>
    </row>
    <row r="3347" spans="3:7">
      <c r="C3347" s="137">
        <v>44917</v>
      </c>
      <c r="D3347" s="22" t="s">
        <v>118</v>
      </c>
      <c r="E3347" s="22">
        <v>48</v>
      </c>
      <c r="F3347" s="22" t="s">
        <v>112</v>
      </c>
      <c r="G3347" s="22" t="s">
        <v>105</v>
      </c>
    </row>
    <row r="3348" spans="3:7">
      <c r="C3348" s="137">
        <v>44385</v>
      </c>
      <c r="D3348" s="22" t="s">
        <v>107</v>
      </c>
      <c r="E3348" s="22">
        <v>250</v>
      </c>
      <c r="F3348" s="22" t="s">
        <v>110</v>
      </c>
      <c r="G3348" s="22" t="s">
        <v>108</v>
      </c>
    </row>
    <row r="3349" spans="3:7">
      <c r="C3349" s="137">
        <v>44782</v>
      </c>
      <c r="D3349" s="22" t="s">
        <v>117</v>
      </c>
      <c r="E3349" s="22">
        <v>12</v>
      </c>
      <c r="F3349" s="22" t="s">
        <v>114</v>
      </c>
      <c r="G3349" s="22" t="s">
        <v>106</v>
      </c>
    </row>
    <row r="3350" spans="3:7">
      <c r="C3350" s="137">
        <v>44026</v>
      </c>
      <c r="D3350" s="22" t="s">
        <v>118</v>
      </c>
      <c r="E3350" s="22">
        <v>9</v>
      </c>
      <c r="F3350" s="22" t="s">
        <v>110</v>
      </c>
      <c r="G3350" s="22" t="s">
        <v>109</v>
      </c>
    </row>
    <row r="3351" spans="3:7">
      <c r="C3351" s="137">
        <v>44404</v>
      </c>
      <c r="D3351" s="22" t="s">
        <v>118</v>
      </c>
      <c r="E3351" s="22">
        <v>24</v>
      </c>
      <c r="F3351" s="22" t="s">
        <v>114</v>
      </c>
      <c r="G3351" s="22" t="s">
        <v>108</v>
      </c>
    </row>
    <row r="3352" spans="3:7">
      <c r="C3352" s="137">
        <v>44428</v>
      </c>
      <c r="D3352" s="22" t="s">
        <v>118</v>
      </c>
      <c r="E3352" s="22">
        <v>27</v>
      </c>
      <c r="F3352" s="22" t="s">
        <v>112</v>
      </c>
      <c r="G3352" s="22" t="s">
        <v>105</v>
      </c>
    </row>
    <row r="3353" spans="3:7">
      <c r="C3353" s="137">
        <v>44012</v>
      </c>
      <c r="D3353" s="22" t="s">
        <v>118</v>
      </c>
      <c r="E3353" s="22">
        <v>10</v>
      </c>
      <c r="F3353" s="22" t="s">
        <v>112</v>
      </c>
      <c r="G3353" s="22" t="s">
        <v>106</v>
      </c>
    </row>
    <row r="3354" spans="3:7">
      <c r="C3354" s="137">
        <v>44783</v>
      </c>
      <c r="D3354" s="22" t="s">
        <v>117</v>
      </c>
      <c r="E3354" s="22">
        <v>3</v>
      </c>
      <c r="F3354" s="22" t="s">
        <v>114</v>
      </c>
      <c r="G3354" s="22" t="s">
        <v>115</v>
      </c>
    </row>
    <row r="3355" spans="3:7">
      <c r="C3355" s="137">
        <v>44306</v>
      </c>
      <c r="D3355" s="22" t="s">
        <v>107</v>
      </c>
      <c r="E3355" s="22">
        <v>475</v>
      </c>
      <c r="F3355" s="22" t="s">
        <v>6</v>
      </c>
      <c r="G3355" s="22" t="s">
        <v>115</v>
      </c>
    </row>
    <row r="3356" spans="3:7">
      <c r="C3356" s="137">
        <v>44177</v>
      </c>
      <c r="D3356" s="22" t="s">
        <v>119</v>
      </c>
      <c r="E3356" s="22">
        <v>525</v>
      </c>
      <c r="F3356" s="22" t="s">
        <v>9</v>
      </c>
      <c r="G3356" s="22" t="s">
        <v>108</v>
      </c>
    </row>
    <row r="3357" spans="3:7">
      <c r="C3357" s="137">
        <v>44178</v>
      </c>
      <c r="D3357" s="22" t="s">
        <v>118</v>
      </c>
      <c r="E3357" s="22">
        <v>575</v>
      </c>
      <c r="F3357" s="22" t="s">
        <v>9</v>
      </c>
      <c r="G3357" s="22" t="s">
        <v>115</v>
      </c>
    </row>
    <row r="3358" spans="3:7">
      <c r="C3358" s="137">
        <v>44236</v>
      </c>
      <c r="D3358" s="22" t="s">
        <v>116</v>
      </c>
      <c r="E3358" s="22">
        <v>31</v>
      </c>
      <c r="F3358" s="22" t="s">
        <v>6</v>
      </c>
      <c r="G3358" s="22" t="s">
        <v>115</v>
      </c>
    </row>
    <row r="3359" spans="3:7">
      <c r="C3359" s="137">
        <v>44072</v>
      </c>
      <c r="D3359" s="22" t="s">
        <v>118</v>
      </c>
      <c r="E3359" s="22">
        <v>8</v>
      </c>
      <c r="F3359" s="22" t="s">
        <v>6</v>
      </c>
      <c r="G3359" s="22" t="s">
        <v>113</v>
      </c>
    </row>
    <row r="3360" spans="3:7">
      <c r="C3360" s="137">
        <v>44457</v>
      </c>
      <c r="D3360" s="22" t="s">
        <v>119</v>
      </c>
      <c r="E3360" s="22">
        <v>5</v>
      </c>
      <c r="F3360" s="22" t="s">
        <v>110</v>
      </c>
      <c r="G3360" s="22" t="s">
        <v>115</v>
      </c>
    </row>
    <row r="3361" spans="3:7">
      <c r="C3361" s="137">
        <v>44329</v>
      </c>
      <c r="D3361" s="22" t="s">
        <v>107</v>
      </c>
      <c r="E3361" s="22">
        <v>1</v>
      </c>
      <c r="F3361" s="22" t="s">
        <v>9</v>
      </c>
      <c r="G3361" s="22" t="s">
        <v>108</v>
      </c>
    </row>
    <row r="3362" spans="3:7">
      <c r="C3362" s="137">
        <v>43839</v>
      </c>
      <c r="D3362" s="22" t="s">
        <v>107</v>
      </c>
      <c r="E3362" s="22">
        <v>6</v>
      </c>
      <c r="F3362" s="22" t="s">
        <v>114</v>
      </c>
      <c r="G3362" s="22" t="s">
        <v>115</v>
      </c>
    </row>
    <row r="3363" spans="3:7">
      <c r="C3363" s="137">
        <v>44140</v>
      </c>
      <c r="D3363" s="22" t="s">
        <v>119</v>
      </c>
      <c r="E3363" s="22">
        <v>35</v>
      </c>
      <c r="F3363" s="22" t="s">
        <v>110</v>
      </c>
      <c r="G3363" s="22" t="s">
        <v>106</v>
      </c>
    </row>
    <row r="3364" spans="3:7">
      <c r="C3364" s="137">
        <v>44845</v>
      </c>
      <c r="D3364" s="22" t="s">
        <v>118</v>
      </c>
      <c r="E3364" s="22">
        <v>475</v>
      </c>
      <c r="F3364" s="22" t="s">
        <v>112</v>
      </c>
      <c r="G3364" s="22" t="s">
        <v>106</v>
      </c>
    </row>
    <row r="3365" spans="3:7">
      <c r="C3365" s="137">
        <v>44437</v>
      </c>
      <c r="D3365" s="22" t="s">
        <v>117</v>
      </c>
      <c r="E3365" s="22">
        <v>7</v>
      </c>
      <c r="F3365" s="22" t="s">
        <v>6</v>
      </c>
      <c r="G3365" s="22" t="s">
        <v>115</v>
      </c>
    </row>
    <row r="3366" spans="3:7">
      <c r="C3366" s="137">
        <v>44900</v>
      </c>
      <c r="D3366" s="22" t="s">
        <v>116</v>
      </c>
      <c r="E3366" s="22">
        <v>400</v>
      </c>
      <c r="F3366" s="22" t="s">
        <v>112</v>
      </c>
      <c r="G3366" s="22" t="s">
        <v>109</v>
      </c>
    </row>
    <row r="3367" spans="3:7">
      <c r="C3367" s="137">
        <v>44861</v>
      </c>
      <c r="D3367" s="22" t="s">
        <v>107</v>
      </c>
      <c r="E3367" s="22">
        <v>28</v>
      </c>
      <c r="F3367" s="22" t="s">
        <v>114</v>
      </c>
      <c r="G3367" s="22" t="s">
        <v>113</v>
      </c>
    </row>
    <row r="3368" spans="3:7">
      <c r="C3368" s="137">
        <v>43948</v>
      </c>
      <c r="D3368" s="22" t="s">
        <v>119</v>
      </c>
      <c r="E3368" s="22">
        <v>175</v>
      </c>
      <c r="F3368" s="22" t="s">
        <v>110</v>
      </c>
      <c r="G3368" s="22" t="s">
        <v>108</v>
      </c>
    </row>
    <row r="3369" spans="3:7">
      <c r="C3369" s="137">
        <v>44203</v>
      </c>
      <c r="D3369" s="22" t="s">
        <v>117</v>
      </c>
      <c r="E3369" s="22">
        <v>400</v>
      </c>
      <c r="F3369" s="22" t="s">
        <v>9</v>
      </c>
      <c r="G3369" s="22" t="s">
        <v>111</v>
      </c>
    </row>
    <row r="3370" spans="3:7">
      <c r="C3370" s="137">
        <v>44702</v>
      </c>
      <c r="D3370" s="22" t="s">
        <v>118</v>
      </c>
      <c r="E3370" s="22">
        <v>375</v>
      </c>
      <c r="F3370" s="22" t="s">
        <v>6</v>
      </c>
      <c r="G3370" s="22" t="s">
        <v>113</v>
      </c>
    </row>
    <row r="3371" spans="3:7">
      <c r="C3371" s="137">
        <v>44825</v>
      </c>
      <c r="D3371" s="22" t="s">
        <v>118</v>
      </c>
      <c r="E3371" s="22">
        <v>7</v>
      </c>
      <c r="F3371" s="22" t="s">
        <v>110</v>
      </c>
      <c r="G3371" s="22" t="s">
        <v>109</v>
      </c>
    </row>
    <row r="3372" spans="3:7">
      <c r="C3372" s="137">
        <v>44582</v>
      </c>
      <c r="D3372" s="22" t="s">
        <v>107</v>
      </c>
      <c r="E3372" s="22">
        <v>9</v>
      </c>
      <c r="F3372" s="22" t="s">
        <v>114</v>
      </c>
      <c r="G3372" s="22" t="s">
        <v>106</v>
      </c>
    </row>
    <row r="3373" spans="3:7">
      <c r="C3373" s="137">
        <v>44189</v>
      </c>
      <c r="D3373" s="22" t="s">
        <v>117</v>
      </c>
      <c r="E3373" s="22">
        <v>75</v>
      </c>
      <c r="F3373" s="22" t="s">
        <v>9</v>
      </c>
      <c r="G3373" s="22" t="s">
        <v>105</v>
      </c>
    </row>
    <row r="3374" spans="3:7">
      <c r="C3374" s="137">
        <v>44711</v>
      </c>
      <c r="D3374" s="22" t="s">
        <v>107</v>
      </c>
      <c r="E3374" s="22">
        <v>18</v>
      </c>
      <c r="F3374" s="22" t="s">
        <v>110</v>
      </c>
      <c r="G3374" s="22" t="s">
        <v>105</v>
      </c>
    </row>
    <row r="3375" spans="3:7">
      <c r="C3375" s="137">
        <v>44643</v>
      </c>
      <c r="D3375" s="22" t="s">
        <v>116</v>
      </c>
      <c r="E3375" s="22">
        <v>3</v>
      </c>
      <c r="F3375" s="22" t="s">
        <v>110</v>
      </c>
      <c r="G3375" s="22" t="s">
        <v>108</v>
      </c>
    </row>
    <row r="3376" spans="3:7">
      <c r="C3376" s="137">
        <v>44242</v>
      </c>
      <c r="D3376" s="22" t="s">
        <v>116</v>
      </c>
      <c r="E3376" s="22">
        <v>23</v>
      </c>
      <c r="F3376" s="22" t="s">
        <v>9</v>
      </c>
      <c r="G3376" s="22" t="s">
        <v>109</v>
      </c>
    </row>
    <row r="3377" spans="3:7">
      <c r="C3377" s="137">
        <v>44040</v>
      </c>
      <c r="D3377" s="22" t="s">
        <v>116</v>
      </c>
      <c r="E3377" s="22">
        <v>29</v>
      </c>
      <c r="F3377" s="22" t="s">
        <v>112</v>
      </c>
      <c r="G3377" s="22" t="s">
        <v>111</v>
      </c>
    </row>
    <row r="3378" spans="3:7">
      <c r="C3378" s="137">
        <v>44028</v>
      </c>
      <c r="D3378" s="22" t="s">
        <v>119</v>
      </c>
      <c r="E3378" s="22">
        <v>4</v>
      </c>
      <c r="F3378" s="22" t="s">
        <v>9</v>
      </c>
      <c r="G3378" s="22" t="s">
        <v>108</v>
      </c>
    </row>
    <row r="3379" spans="3:7">
      <c r="C3379" s="137">
        <v>44101</v>
      </c>
      <c r="D3379" s="22" t="s">
        <v>119</v>
      </c>
      <c r="E3379" s="22">
        <v>40</v>
      </c>
      <c r="F3379" s="22" t="s">
        <v>6</v>
      </c>
      <c r="G3379" s="22" t="s">
        <v>106</v>
      </c>
    </row>
    <row r="3380" spans="3:7">
      <c r="C3380" s="137">
        <v>44836</v>
      </c>
      <c r="D3380" s="22" t="s">
        <v>118</v>
      </c>
      <c r="E3380" s="22">
        <v>16</v>
      </c>
      <c r="F3380" s="22" t="s">
        <v>112</v>
      </c>
      <c r="G3380" s="22" t="s">
        <v>111</v>
      </c>
    </row>
    <row r="3381" spans="3:7">
      <c r="C3381" s="137">
        <v>44172</v>
      </c>
      <c r="D3381" s="22" t="s">
        <v>107</v>
      </c>
      <c r="E3381" s="22">
        <v>6</v>
      </c>
      <c r="F3381" s="22" t="s">
        <v>110</v>
      </c>
      <c r="G3381" s="22" t="s">
        <v>108</v>
      </c>
    </row>
    <row r="3382" spans="3:7">
      <c r="C3382" s="137">
        <v>44159</v>
      </c>
      <c r="D3382" s="22" t="s">
        <v>119</v>
      </c>
      <c r="E3382" s="22">
        <v>15</v>
      </c>
      <c r="F3382" s="22" t="s">
        <v>9</v>
      </c>
      <c r="G3382" s="22" t="s">
        <v>105</v>
      </c>
    </row>
    <row r="3383" spans="3:7">
      <c r="C3383" s="137">
        <v>44225</v>
      </c>
      <c r="D3383" s="22" t="s">
        <v>117</v>
      </c>
      <c r="E3383" s="22">
        <v>125</v>
      </c>
      <c r="F3383" s="22" t="s">
        <v>6</v>
      </c>
      <c r="G3383" s="22" t="s">
        <v>115</v>
      </c>
    </row>
    <row r="3384" spans="3:7">
      <c r="C3384" s="137">
        <v>44914</v>
      </c>
      <c r="D3384" s="22" t="s">
        <v>117</v>
      </c>
      <c r="E3384" s="22">
        <v>32</v>
      </c>
      <c r="F3384" s="22" t="s">
        <v>9</v>
      </c>
      <c r="G3384" s="22" t="s">
        <v>113</v>
      </c>
    </row>
    <row r="3385" spans="3:7">
      <c r="C3385" s="137">
        <v>44412</v>
      </c>
      <c r="D3385" s="22" t="s">
        <v>116</v>
      </c>
      <c r="E3385" s="22">
        <v>20</v>
      </c>
      <c r="F3385" s="22" t="s">
        <v>112</v>
      </c>
      <c r="G3385" s="22" t="s">
        <v>106</v>
      </c>
    </row>
    <row r="3386" spans="3:7">
      <c r="C3386" s="137">
        <v>44575</v>
      </c>
      <c r="D3386" s="22" t="s">
        <v>116</v>
      </c>
      <c r="E3386" s="22">
        <v>7</v>
      </c>
      <c r="F3386" s="22" t="s">
        <v>6</v>
      </c>
      <c r="G3386" s="22" t="s">
        <v>108</v>
      </c>
    </row>
    <row r="3387" spans="3:7">
      <c r="C3387" s="137">
        <v>43960</v>
      </c>
      <c r="D3387" s="22" t="s">
        <v>118</v>
      </c>
      <c r="E3387" s="22">
        <v>4</v>
      </c>
      <c r="F3387" s="22" t="s">
        <v>112</v>
      </c>
      <c r="G3387" s="22" t="s">
        <v>111</v>
      </c>
    </row>
    <row r="3388" spans="3:7">
      <c r="C3388" s="137">
        <v>44102</v>
      </c>
      <c r="D3388" s="22" t="s">
        <v>118</v>
      </c>
      <c r="E3388" s="22">
        <v>8</v>
      </c>
      <c r="F3388" s="22" t="s">
        <v>110</v>
      </c>
      <c r="G3388" s="22" t="s">
        <v>113</v>
      </c>
    </row>
    <row r="3389" spans="3:7">
      <c r="C3389" s="137">
        <v>43926</v>
      </c>
      <c r="D3389" s="22" t="s">
        <v>119</v>
      </c>
      <c r="E3389" s="22">
        <v>47</v>
      </c>
      <c r="F3389" s="22" t="s">
        <v>9</v>
      </c>
      <c r="G3389" s="22" t="s">
        <v>109</v>
      </c>
    </row>
    <row r="3390" spans="3:7">
      <c r="C3390" s="137">
        <v>43910</v>
      </c>
      <c r="D3390" s="22" t="s">
        <v>117</v>
      </c>
      <c r="E3390" s="22">
        <v>450</v>
      </c>
      <c r="F3390" s="22" t="s">
        <v>6</v>
      </c>
      <c r="G3390" s="22" t="s">
        <v>115</v>
      </c>
    </row>
    <row r="3391" spans="3:7">
      <c r="C3391" s="137">
        <v>44685</v>
      </c>
      <c r="D3391" s="22" t="s">
        <v>119</v>
      </c>
      <c r="E3391" s="22">
        <v>32</v>
      </c>
      <c r="F3391" s="22" t="s">
        <v>6</v>
      </c>
      <c r="G3391" s="22" t="s">
        <v>109</v>
      </c>
    </row>
    <row r="3392" spans="3:7">
      <c r="C3392" s="137">
        <v>44767</v>
      </c>
      <c r="D3392" s="22" t="s">
        <v>116</v>
      </c>
      <c r="E3392" s="22">
        <v>26</v>
      </c>
      <c r="F3392" s="22" t="s">
        <v>114</v>
      </c>
      <c r="G3392" s="22" t="s">
        <v>111</v>
      </c>
    </row>
    <row r="3393" spans="3:7">
      <c r="C3393" s="137">
        <v>44037</v>
      </c>
      <c r="D3393" s="22" t="s">
        <v>117</v>
      </c>
      <c r="E3393" s="22">
        <v>125</v>
      </c>
      <c r="F3393" s="22" t="s">
        <v>114</v>
      </c>
      <c r="G3393" s="22" t="s">
        <v>111</v>
      </c>
    </row>
    <row r="3394" spans="3:7">
      <c r="C3394" s="137">
        <v>43984</v>
      </c>
      <c r="D3394" s="22" t="s">
        <v>118</v>
      </c>
      <c r="E3394" s="22">
        <v>43</v>
      </c>
      <c r="F3394" s="22" t="s">
        <v>6</v>
      </c>
      <c r="G3394" s="22" t="s">
        <v>108</v>
      </c>
    </row>
    <row r="3395" spans="3:7">
      <c r="C3395" s="137">
        <v>43937</v>
      </c>
      <c r="D3395" s="22" t="s">
        <v>119</v>
      </c>
      <c r="E3395" s="22">
        <v>525</v>
      </c>
      <c r="F3395" s="22" t="s">
        <v>110</v>
      </c>
      <c r="G3395" s="22" t="s">
        <v>108</v>
      </c>
    </row>
    <row r="3396" spans="3:7">
      <c r="C3396" s="137">
        <v>44471</v>
      </c>
      <c r="D3396" s="22" t="s">
        <v>119</v>
      </c>
      <c r="E3396" s="22">
        <v>1</v>
      </c>
      <c r="F3396" s="22" t="s">
        <v>112</v>
      </c>
      <c r="G3396" s="22" t="s">
        <v>106</v>
      </c>
    </row>
    <row r="3397" spans="3:7">
      <c r="C3397" s="137">
        <v>44828</v>
      </c>
      <c r="D3397" s="22" t="s">
        <v>119</v>
      </c>
      <c r="E3397" s="22">
        <v>375</v>
      </c>
      <c r="F3397" s="22" t="s">
        <v>6</v>
      </c>
      <c r="G3397" s="22" t="s">
        <v>115</v>
      </c>
    </row>
    <row r="3398" spans="3:7">
      <c r="C3398" s="137">
        <v>44905</v>
      </c>
      <c r="D3398" s="22" t="s">
        <v>117</v>
      </c>
      <c r="E3398" s="22">
        <v>475</v>
      </c>
      <c r="F3398" s="22" t="s">
        <v>9</v>
      </c>
      <c r="G3398" s="22" t="s">
        <v>115</v>
      </c>
    </row>
    <row r="3399" spans="3:7">
      <c r="C3399" s="137">
        <v>44123</v>
      </c>
      <c r="D3399" s="22" t="s">
        <v>119</v>
      </c>
      <c r="E3399" s="22">
        <v>6</v>
      </c>
      <c r="F3399" s="22" t="s">
        <v>9</v>
      </c>
      <c r="G3399" s="22" t="s">
        <v>106</v>
      </c>
    </row>
    <row r="3400" spans="3:7">
      <c r="C3400" s="137">
        <v>44887</v>
      </c>
      <c r="D3400" s="22" t="s">
        <v>119</v>
      </c>
      <c r="E3400" s="22">
        <v>1</v>
      </c>
      <c r="F3400" s="22" t="s">
        <v>114</v>
      </c>
      <c r="G3400" s="22" t="s">
        <v>106</v>
      </c>
    </row>
    <row r="3401" spans="3:7">
      <c r="C3401" s="137">
        <v>44487</v>
      </c>
      <c r="D3401" s="22" t="s">
        <v>117</v>
      </c>
      <c r="E3401" s="22">
        <v>400</v>
      </c>
      <c r="F3401" s="22" t="s">
        <v>9</v>
      </c>
      <c r="G3401" s="22" t="s">
        <v>113</v>
      </c>
    </row>
    <row r="3402" spans="3:7">
      <c r="C3402" s="137">
        <v>44089</v>
      </c>
      <c r="D3402" s="22" t="s">
        <v>117</v>
      </c>
      <c r="E3402" s="22">
        <v>43</v>
      </c>
      <c r="F3402" s="22" t="s">
        <v>112</v>
      </c>
      <c r="G3402" s="22" t="s">
        <v>115</v>
      </c>
    </row>
    <row r="3403" spans="3:7">
      <c r="C3403" s="137">
        <v>44877</v>
      </c>
      <c r="D3403" s="22" t="s">
        <v>119</v>
      </c>
      <c r="E3403" s="22">
        <v>19</v>
      </c>
      <c r="F3403" s="22" t="s">
        <v>114</v>
      </c>
      <c r="G3403" s="22" t="s">
        <v>105</v>
      </c>
    </row>
    <row r="3404" spans="3:7">
      <c r="C3404" s="137">
        <v>44509</v>
      </c>
      <c r="D3404" s="22" t="s">
        <v>116</v>
      </c>
      <c r="E3404" s="22">
        <v>125</v>
      </c>
      <c r="F3404" s="22" t="s">
        <v>110</v>
      </c>
      <c r="G3404" s="22" t="s">
        <v>111</v>
      </c>
    </row>
    <row r="3405" spans="3:7">
      <c r="C3405" s="137">
        <v>44222</v>
      </c>
      <c r="D3405" s="22" t="s">
        <v>117</v>
      </c>
      <c r="E3405" s="22">
        <v>2</v>
      </c>
      <c r="F3405" s="22" t="s">
        <v>110</v>
      </c>
      <c r="G3405" s="22" t="s">
        <v>108</v>
      </c>
    </row>
    <row r="3406" spans="3:7">
      <c r="C3406" s="137">
        <v>44024</v>
      </c>
      <c r="D3406" s="22" t="s">
        <v>119</v>
      </c>
      <c r="E3406" s="22">
        <v>2</v>
      </c>
      <c r="F3406" s="22" t="s">
        <v>9</v>
      </c>
      <c r="G3406" s="22" t="s">
        <v>115</v>
      </c>
    </row>
    <row r="3407" spans="3:7">
      <c r="C3407" s="137">
        <v>43947</v>
      </c>
      <c r="D3407" s="22" t="s">
        <v>118</v>
      </c>
      <c r="E3407" s="22">
        <v>6</v>
      </c>
      <c r="F3407" s="22" t="s">
        <v>112</v>
      </c>
      <c r="G3407" s="22" t="s">
        <v>105</v>
      </c>
    </row>
    <row r="3408" spans="3:7">
      <c r="C3408" s="137">
        <v>43898</v>
      </c>
      <c r="D3408" s="22" t="s">
        <v>119</v>
      </c>
      <c r="E3408" s="22">
        <v>4</v>
      </c>
      <c r="F3408" s="22" t="s">
        <v>114</v>
      </c>
      <c r="G3408" s="22" t="s">
        <v>105</v>
      </c>
    </row>
    <row r="3409" spans="3:7">
      <c r="C3409" s="137">
        <v>44021</v>
      </c>
      <c r="D3409" s="22" t="s">
        <v>119</v>
      </c>
      <c r="E3409" s="22">
        <v>14</v>
      </c>
      <c r="F3409" s="22" t="s">
        <v>112</v>
      </c>
      <c r="G3409" s="22" t="s">
        <v>113</v>
      </c>
    </row>
    <row r="3410" spans="3:7">
      <c r="C3410" s="137">
        <v>44597</v>
      </c>
      <c r="D3410" s="22" t="s">
        <v>119</v>
      </c>
      <c r="E3410" s="22">
        <v>25</v>
      </c>
      <c r="F3410" s="22" t="s">
        <v>112</v>
      </c>
      <c r="G3410" s="22" t="s">
        <v>115</v>
      </c>
    </row>
    <row r="3411" spans="3:7">
      <c r="C3411" s="137">
        <v>43900</v>
      </c>
      <c r="D3411" s="22" t="s">
        <v>118</v>
      </c>
      <c r="E3411" s="22">
        <v>4</v>
      </c>
      <c r="F3411" s="22" t="s">
        <v>112</v>
      </c>
      <c r="G3411" s="22" t="s">
        <v>111</v>
      </c>
    </row>
    <row r="3412" spans="3:7">
      <c r="C3412" s="137">
        <v>44604</v>
      </c>
      <c r="D3412" s="22" t="s">
        <v>119</v>
      </c>
      <c r="E3412" s="22">
        <v>525</v>
      </c>
      <c r="F3412" s="22" t="s">
        <v>9</v>
      </c>
      <c r="G3412" s="22" t="s">
        <v>109</v>
      </c>
    </row>
    <row r="3413" spans="3:7">
      <c r="C3413" s="137">
        <v>44622</v>
      </c>
      <c r="D3413" s="22" t="s">
        <v>107</v>
      </c>
      <c r="E3413" s="22">
        <v>3</v>
      </c>
      <c r="F3413" s="22" t="s">
        <v>6</v>
      </c>
      <c r="G3413" s="22" t="s">
        <v>108</v>
      </c>
    </row>
    <row r="3414" spans="3:7">
      <c r="C3414" s="137">
        <v>44437</v>
      </c>
      <c r="D3414" s="22" t="s">
        <v>107</v>
      </c>
      <c r="E3414" s="22">
        <v>8</v>
      </c>
      <c r="F3414" s="22" t="s">
        <v>6</v>
      </c>
      <c r="G3414" s="22" t="s">
        <v>111</v>
      </c>
    </row>
    <row r="3415" spans="3:7">
      <c r="C3415" s="137">
        <v>44621</v>
      </c>
      <c r="D3415" s="22" t="s">
        <v>119</v>
      </c>
      <c r="E3415" s="22">
        <v>23</v>
      </c>
      <c r="F3415" s="22" t="s">
        <v>6</v>
      </c>
      <c r="G3415" s="22" t="s">
        <v>108</v>
      </c>
    </row>
    <row r="3416" spans="3:7">
      <c r="C3416" s="137">
        <v>44236</v>
      </c>
      <c r="D3416" s="22" t="s">
        <v>119</v>
      </c>
      <c r="E3416" s="22">
        <v>5</v>
      </c>
      <c r="F3416" s="22" t="s">
        <v>114</v>
      </c>
      <c r="G3416" s="22" t="s">
        <v>105</v>
      </c>
    </row>
    <row r="3417" spans="3:7">
      <c r="C3417" s="137">
        <v>44682</v>
      </c>
      <c r="D3417" s="22" t="s">
        <v>118</v>
      </c>
      <c r="E3417" s="22">
        <v>175</v>
      </c>
      <c r="F3417" s="22" t="s">
        <v>9</v>
      </c>
      <c r="G3417" s="22" t="s">
        <v>106</v>
      </c>
    </row>
    <row r="3418" spans="3:7">
      <c r="C3418" s="137">
        <v>44838</v>
      </c>
      <c r="D3418" s="22" t="s">
        <v>117</v>
      </c>
      <c r="E3418" s="22">
        <v>225</v>
      </c>
      <c r="F3418" s="22" t="s">
        <v>110</v>
      </c>
      <c r="G3418" s="22" t="s">
        <v>113</v>
      </c>
    </row>
    <row r="3419" spans="3:7">
      <c r="C3419" s="137">
        <v>44006</v>
      </c>
      <c r="D3419" s="22" t="s">
        <v>119</v>
      </c>
      <c r="E3419" s="22">
        <v>34</v>
      </c>
      <c r="F3419" s="22" t="s">
        <v>114</v>
      </c>
      <c r="G3419" s="22" t="s">
        <v>109</v>
      </c>
    </row>
    <row r="3420" spans="3:7">
      <c r="C3420" s="137">
        <v>43874</v>
      </c>
      <c r="D3420" s="22" t="s">
        <v>119</v>
      </c>
      <c r="E3420" s="22">
        <v>10</v>
      </c>
      <c r="F3420" s="22" t="s">
        <v>9</v>
      </c>
      <c r="G3420" s="22" t="s">
        <v>105</v>
      </c>
    </row>
    <row r="3421" spans="3:7">
      <c r="C3421" s="137">
        <v>44618</v>
      </c>
      <c r="D3421" s="22" t="s">
        <v>117</v>
      </c>
      <c r="E3421" s="22">
        <v>14</v>
      </c>
      <c r="F3421" s="22" t="s">
        <v>9</v>
      </c>
      <c r="G3421" s="22" t="s">
        <v>108</v>
      </c>
    </row>
    <row r="3422" spans="3:7">
      <c r="C3422" s="137">
        <v>44774</v>
      </c>
      <c r="D3422" s="22" t="s">
        <v>117</v>
      </c>
      <c r="E3422" s="22">
        <v>3</v>
      </c>
      <c r="F3422" s="22" t="s">
        <v>9</v>
      </c>
      <c r="G3422" s="22" t="s">
        <v>115</v>
      </c>
    </row>
    <row r="3423" spans="3:7">
      <c r="C3423" s="137">
        <v>43993</v>
      </c>
      <c r="D3423" s="22" t="s">
        <v>118</v>
      </c>
      <c r="E3423" s="22">
        <v>30</v>
      </c>
      <c r="F3423" s="22" t="s">
        <v>112</v>
      </c>
      <c r="G3423" s="22" t="s">
        <v>109</v>
      </c>
    </row>
    <row r="3424" spans="3:7">
      <c r="C3424" s="137">
        <v>44535</v>
      </c>
      <c r="D3424" s="22" t="s">
        <v>107</v>
      </c>
      <c r="E3424" s="22">
        <v>9</v>
      </c>
      <c r="F3424" s="22" t="s">
        <v>114</v>
      </c>
      <c r="G3424" s="22" t="s">
        <v>105</v>
      </c>
    </row>
    <row r="3425" spans="3:7">
      <c r="C3425" s="137">
        <v>44135</v>
      </c>
      <c r="D3425" s="22" t="s">
        <v>118</v>
      </c>
      <c r="E3425" s="22">
        <v>4</v>
      </c>
      <c r="F3425" s="22" t="s">
        <v>112</v>
      </c>
      <c r="G3425" s="22" t="s">
        <v>109</v>
      </c>
    </row>
    <row r="3426" spans="3:7">
      <c r="C3426" s="137">
        <v>43841</v>
      </c>
      <c r="D3426" s="22" t="s">
        <v>119</v>
      </c>
      <c r="E3426" s="22">
        <v>32</v>
      </c>
      <c r="F3426" s="22" t="s">
        <v>9</v>
      </c>
      <c r="G3426" s="22" t="s">
        <v>109</v>
      </c>
    </row>
    <row r="3427" spans="3:7">
      <c r="C3427" s="137">
        <v>43916</v>
      </c>
      <c r="D3427" s="22" t="s">
        <v>117</v>
      </c>
      <c r="E3427" s="22">
        <v>9</v>
      </c>
      <c r="F3427" s="22" t="s">
        <v>9</v>
      </c>
      <c r="G3427" s="22" t="s">
        <v>109</v>
      </c>
    </row>
    <row r="3428" spans="3:7">
      <c r="C3428" s="137">
        <v>44048</v>
      </c>
      <c r="D3428" s="22" t="s">
        <v>107</v>
      </c>
      <c r="E3428" s="22">
        <v>33</v>
      </c>
      <c r="F3428" s="22" t="s">
        <v>114</v>
      </c>
      <c r="G3428" s="22" t="s">
        <v>106</v>
      </c>
    </row>
    <row r="3429" spans="3:7">
      <c r="C3429" s="137">
        <v>44718</v>
      </c>
      <c r="D3429" s="22" t="s">
        <v>119</v>
      </c>
      <c r="E3429" s="22">
        <v>20</v>
      </c>
      <c r="F3429" s="22" t="s">
        <v>110</v>
      </c>
      <c r="G3429" s="22" t="s">
        <v>109</v>
      </c>
    </row>
    <row r="3430" spans="3:7">
      <c r="C3430" s="137">
        <v>44868</v>
      </c>
      <c r="D3430" s="22" t="s">
        <v>118</v>
      </c>
      <c r="E3430" s="22">
        <v>300</v>
      </c>
      <c r="F3430" s="22" t="s">
        <v>112</v>
      </c>
      <c r="G3430" s="22" t="s">
        <v>105</v>
      </c>
    </row>
    <row r="3431" spans="3:7">
      <c r="C3431" s="137">
        <v>43997</v>
      </c>
      <c r="D3431" s="22" t="s">
        <v>107</v>
      </c>
      <c r="E3431" s="22">
        <v>31</v>
      </c>
      <c r="F3431" s="22" t="s">
        <v>6</v>
      </c>
      <c r="G3431" s="22" t="s">
        <v>115</v>
      </c>
    </row>
    <row r="3432" spans="3:7">
      <c r="C3432" s="137">
        <v>44606</v>
      </c>
      <c r="D3432" s="22" t="s">
        <v>117</v>
      </c>
      <c r="E3432" s="22">
        <v>9</v>
      </c>
      <c r="F3432" s="22" t="s">
        <v>110</v>
      </c>
      <c r="G3432" s="22" t="s">
        <v>105</v>
      </c>
    </row>
    <row r="3433" spans="3:7">
      <c r="C3433" s="137">
        <v>44270</v>
      </c>
      <c r="D3433" s="22" t="s">
        <v>119</v>
      </c>
      <c r="E3433" s="22">
        <v>7</v>
      </c>
      <c r="F3433" s="22" t="s">
        <v>110</v>
      </c>
      <c r="G3433" s="22" t="s">
        <v>115</v>
      </c>
    </row>
    <row r="3434" spans="3:7">
      <c r="C3434" s="137">
        <v>44601</v>
      </c>
      <c r="D3434" s="22" t="s">
        <v>116</v>
      </c>
      <c r="E3434" s="22">
        <v>13</v>
      </c>
      <c r="F3434" s="22" t="s">
        <v>110</v>
      </c>
      <c r="G3434" s="22" t="s">
        <v>113</v>
      </c>
    </row>
    <row r="3435" spans="3:7">
      <c r="C3435" s="137">
        <v>44422</v>
      </c>
      <c r="D3435" s="22" t="s">
        <v>119</v>
      </c>
      <c r="E3435" s="22">
        <v>45</v>
      </c>
      <c r="F3435" s="22" t="s">
        <v>6</v>
      </c>
      <c r="G3435" s="22" t="s">
        <v>108</v>
      </c>
    </row>
    <row r="3436" spans="3:7">
      <c r="C3436" s="137">
        <v>44810</v>
      </c>
      <c r="D3436" s="22" t="s">
        <v>117</v>
      </c>
      <c r="E3436" s="22">
        <v>35</v>
      </c>
      <c r="F3436" s="22" t="s">
        <v>112</v>
      </c>
      <c r="G3436" s="22" t="s">
        <v>113</v>
      </c>
    </row>
    <row r="3437" spans="3:7">
      <c r="C3437" s="137">
        <v>44332</v>
      </c>
      <c r="D3437" s="22" t="s">
        <v>107</v>
      </c>
      <c r="E3437" s="22">
        <v>2</v>
      </c>
      <c r="F3437" s="22" t="s">
        <v>9</v>
      </c>
      <c r="G3437" s="22" t="s">
        <v>105</v>
      </c>
    </row>
    <row r="3438" spans="3:7">
      <c r="C3438" s="137">
        <v>44753</v>
      </c>
      <c r="D3438" s="22" t="s">
        <v>117</v>
      </c>
      <c r="E3438" s="22">
        <v>12</v>
      </c>
      <c r="F3438" s="22" t="s">
        <v>6</v>
      </c>
      <c r="G3438" s="22" t="s">
        <v>106</v>
      </c>
    </row>
    <row r="3439" spans="3:7">
      <c r="C3439" s="137">
        <v>44123</v>
      </c>
      <c r="D3439" s="22" t="s">
        <v>119</v>
      </c>
      <c r="E3439" s="22">
        <v>31</v>
      </c>
      <c r="F3439" s="22" t="s">
        <v>114</v>
      </c>
      <c r="G3439" s="22" t="s">
        <v>113</v>
      </c>
    </row>
    <row r="3440" spans="3:7">
      <c r="C3440" s="137">
        <v>44347</v>
      </c>
      <c r="D3440" s="22" t="s">
        <v>107</v>
      </c>
      <c r="E3440" s="22">
        <v>8</v>
      </c>
      <c r="F3440" s="22" t="s">
        <v>110</v>
      </c>
      <c r="G3440" s="22" t="s">
        <v>113</v>
      </c>
    </row>
    <row r="3441" spans="3:7">
      <c r="C3441" s="137">
        <v>43957</v>
      </c>
      <c r="D3441" s="22" t="s">
        <v>118</v>
      </c>
      <c r="E3441" s="22">
        <v>325</v>
      </c>
      <c r="F3441" s="22" t="s">
        <v>114</v>
      </c>
      <c r="G3441" s="22" t="s">
        <v>106</v>
      </c>
    </row>
    <row r="3442" spans="3:7">
      <c r="C3442" s="137">
        <v>44915</v>
      </c>
      <c r="D3442" s="22" t="s">
        <v>117</v>
      </c>
      <c r="E3442" s="22">
        <v>7</v>
      </c>
      <c r="F3442" s="22" t="s">
        <v>112</v>
      </c>
      <c r="G3442" s="22" t="s">
        <v>109</v>
      </c>
    </row>
    <row r="3443" spans="3:7">
      <c r="C3443" s="137">
        <v>44186</v>
      </c>
      <c r="D3443" s="22" t="s">
        <v>117</v>
      </c>
      <c r="E3443" s="22">
        <v>4</v>
      </c>
      <c r="F3443" s="22" t="s">
        <v>114</v>
      </c>
      <c r="G3443" s="22" t="s">
        <v>106</v>
      </c>
    </row>
    <row r="3444" spans="3:7">
      <c r="C3444" s="137">
        <v>43852</v>
      </c>
      <c r="D3444" s="22" t="s">
        <v>107</v>
      </c>
      <c r="E3444" s="22">
        <v>6</v>
      </c>
      <c r="F3444" s="22" t="s">
        <v>112</v>
      </c>
      <c r="G3444" s="22" t="s">
        <v>111</v>
      </c>
    </row>
    <row r="3445" spans="3:7">
      <c r="C3445" s="137">
        <v>43853</v>
      </c>
      <c r="D3445" s="22" t="s">
        <v>119</v>
      </c>
      <c r="E3445" s="22">
        <v>11</v>
      </c>
      <c r="F3445" s="22" t="s">
        <v>6</v>
      </c>
      <c r="G3445" s="22" t="s">
        <v>113</v>
      </c>
    </row>
    <row r="3446" spans="3:7">
      <c r="C3446" s="137">
        <v>44167</v>
      </c>
      <c r="D3446" s="22" t="s">
        <v>107</v>
      </c>
      <c r="E3446" s="22">
        <v>450</v>
      </c>
      <c r="F3446" s="22" t="s">
        <v>9</v>
      </c>
      <c r="G3446" s="22" t="s">
        <v>115</v>
      </c>
    </row>
    <row r="3447" spans="3:7">
      <c r="C3447" s="137">
        <v>44786</v>
      </c>
      <c r="D3447" s="22" t="s">
        <v>119</v>
      </c>
      <c r="E3447" s="22">
        <v>250</v>
      </c>
      <c r="F3447" s="22" t="s">
        <v>6</v>
      </c>
      <c r="G3447" s="22" t="s">
        <v>115</v>
      </c>
    </row>
    <row r="3448" spans="3:7">
      <c r="C3448" s="137">
        <v>44018</v>
      </c>
      <c r="D3448" s="22" t="s">
        <v>119</v>
      </c>
      <c r="E3448" s="22">
        <v>1</v>
      </c>
      <c r="F3448" s="22" t="s">
        <v>6</v>
      </c>
      <c r="G3448" s="22" t="s">
        <v>106</v>
      </c>
    </row>
    <row r="3449" spans="3:7">
      <c r="C3449" s="137">
        <v>44813</v>
      </c>
      <c r="D3449" s="22" t="s">
        <v>117</v>
      </c>
      <c r="E3449" s="22">
        <v>42</v>
      </c>
      <c r="F3449" s="22" t="s">
        <v>9</v>
      </c>
      <c r="G3449" s="22" t="s">
        <v>105</v>
      </c>
    </row>
    <row r="3450" spans="3:7">
      <c r="C3450" s="137">
        <v>44294</v>
      </c>
      <c r="D3450" s="22" t="s">
        <v>118</v>
      </c>
      <c r="E3450" s="22">
        <v>16</v>
      </c>
      <c r="F3450" s="22" t="s">
        <v>110</v>
      </c>
      <c r="G3450" s="22" t="s">
        <v>105</v>
      </c>
    </row>
    <row r="3451" spans="3:7">
      <c r="C3451" s="137">
        <v>43903</v>
      </c>
      <c r="D3451" s="22" t="s">
        <v>118</v>
      </c>
      <c r="E3451" s="22">
        <v>33</v>
      </c>
      <c r="F3451" s="22" t="s">
        <v>112</v>
      </c>
      <c r="G3451" s="22" t="s">
        <v>111</v>
      </c>
    </row>
    <row r="3452" spans="3:7">
      <c r="C3452" s="137">
        <v>44572</v>
      </c>
      <c r="D3452" s="22" t="s">
        <v>117</v>
      </c>
      <c r="E3452" s="22">
        <v>600</v>
      </c>
      <c r="F3452" s="22" t="s">
        <v>6</v>
      </c>
      <c r="G3452" s="22" t="s">
        <v>108</v>
      </c>
    </row>
    <row r="3453" spans="3:7">
      <c r="C3453" s="137">
        <v>44723</v>
      </c>
      <c r="D3453" s="22" t="s">
        <v>119</v>
      </c>
      <c r="E3453" s="22">
        <v>49</v>
      </c>
      <c r="F3453" s="22" t="s">
        <v>110</v>
      </c>
      <c r="G3453" s="22" t="s">
        <v>109</v>
      </c>
    </row>
    <row r="3454" spans="3:7">
      <c r="C3454" s="137">
        <v>44540</v>
      </c>
      <c r="D3454" s="22" t="s">
        <v>119</v>
      </c>
      <c r="E3454" s="22">
        <v>13</v>
      </c>
      <c r="F3454" s="22" t="s">
        <v>6</v>
      </c>
      <c r="G3454" s="22" t="s">
        <v>105</v>
      </c>
    </row>
    <row r="3455" spans="3:7">
      <c r="C3455" s="137">
        <v>44808</v>
      </c>
      <c r="D3455" s="22" t="s">
        <v>107</v>
      </c>
      <c r="E3455" s="22">
        <v>8</v>
      </c>
      <c r="F3455" s="22" t="s">
        <v>9</v>
      </c>
      <c r="G3455" s="22" t="s">
        <v>108</v>
      </c>
    </row>
    <row r="3456" spans="3:7">
      <c r="C3456" s="137">
        <v>44266</v>
      </c>
      <c r="D3456" s="22" t="s">
        <v>118</v>
      </c>
      <c r="E3456" s="22">
        <v>4</v>
      </c>
      <c r="F3456" s="22" t="s">
        <v>112</v>
      </c>
      <c r="G3456" s="22" t="s">
        <v>106</v>
      </c>
    </row>
    <row r="3457" spans="3:7">
      <c r="C3457" s="137">
        <v>44352</v>
      </c>
      <c r="D3457" s="22" t="s">
        <v>107</v>
      </c>
      <c r="E3457" s="22">
        <v>26</v>
      </c>
      <c r="F3457" s="22" t="s">
        <v>114</v>
      </c>
      <c r="G3457" s="22" t="s">
        <v>106</v>
      </c>
    </row>
    <row r="3458" spans="3:7">
      <c r="C3458" s="137">
        <v>44374</v>
      </c>
      <c r="D3458" s="22" t="s">
        <v>117</v>
      </c>
      <c r="E3458" s="22">
        <v>8</v>
      </c>
      <c r="F3458" s="22" t="s">
        <v>6</v>
      </c>
      <c r="G3458" s="22" t="s">
        <v>108</v>
      </c>
    </row>
    <row r="3459" spans="3:7">
      <c r="C3459" s="137">
        <v>44211</v>
      </c>
      <c r="D3459" s="22" t="s">
        <v>118</v>
      </c>
      <c r="E3459" s="22">
        <v>16</v>
      </c>
      <c r="F3459" s="22" t="s">
        <v>9</v>
      </c>
      <c r="G3459" s="22" t="s">
        <v>105</v>
      </c>
    </row>
    <row r="3460" spans="3:7">
      <c r="C3460" s="137">
        <v>44178</v>
      </c>
      <c r="D3460" s="22" t="s">
        <v>119</v>
      </c>
      <c r="E3460" s="22">
        <v>21</v>
      </c>
      <c r="F3460" s="22" t="s">
        <v>112</v>
      </c>
      <c r="G3460" s="22" t="s">
        <v>109</v>
      </c>
    </row>
    <row r="3461" spans="3:7">
      <c r="C3461" s="137">
        <v>44644</v>
      </c>
      <c r="D3461" s="22" t="s">
        <v>119</v>
      </c>
      <c r="E3461" s="22">
        <v>23</v>
      </c>
      <c r="F3461" s="22" t="s">
        <v>112</v>
      </c>
      <c r="G3461" s="22" t="s">
        <v>106</v>
      </c>
    </row>
    <row r="3462" spans="3:7">
      <c r="C3462" s="137">
        <v>44209</v>
      </c>
      <c r="D3462" s="22" t="s">
        <v>119</v>
      </c>
      <c r="E3462" s="22">
        <v>3</v>
      </c>
      <c r="F3462" s="22" t="s">
        <v>6</v>
      </c>
      <c r="G3462" s="22" t="s">
        <v>106</v>
      </c>
    </row>
    <row r="3463" spans="3:7">
      <c r="C3463" s="137">
        <v>44366</v>
      </c>
      <c r="D3463" s="22" t="s">
        <v>116</v>
      </c>
      <c r="E3463" s="22">
        <v>2</v>
      </c>
      <c r="F3463" s="22" t="s">
        <v>114</v>
      </c>
      <c r="G3463" s="22" t="s">
        <v>113</v>
      </c>
    </row>
    <row r="3464" spans="3:7">
      <c r="C3464" s="137">
        <v>43945</v>
      </c>
      <c r="D3464" s="22" t="s">
        <v>117</v>
      </c>
      <c r="E3464" s="22">
        <v>2</v>
      </c>
      <c r="F3464" s="22" t="s">
        <v>114</v>
      </c>
      <c r="G3464" s="22" t="s">
        <v>115</v>
      </c>
    </row>
    <row r="3465" spans="3:7">
      <c r="C3465" s="137">
        <v>44633</v>
      </c>
      <c r="D3465" s="22" t="s">
        <v>117</v>
      </c>
      <c r="E3465" s="22">
        <v>34</v>
      </c>
      <c r="F3465" s="22" t="s">
        <v>6</v>
      </c>
      <c r="G3465" s="22" t="s">
        <v>115</v>
      </c>
    </row>
    <row r="3466" spans="3:7">
      <c r="C3466" s="137">
        <v>43848</v>
      </c>
      <c r="D3466" s="22" t="s">
        <v>117</v>
      </c>
      <c r="E3466" s="22">
        <v>2</v>
      </c>
      <c r="F3466" s="22" t="s">
        <v>6</v>
      </c>
      <c r="G3466" s="22" t="s">
        <v>105</v>
      </c>
    </row>
    <row r="3467" spans="3:7">
      <c r="C3467" s="137">
        <v>44332</v>
      </c>
      <c r="D3467" s="22" t="s">
        <v>119</v>
      </c>
      <c r="E3467" s="22">
        <v>9</v>
      </c>
      <c r="F3467" s="22" t="s">
        <v>114</v>
      </c>
      <c r="G3467" s="22" t="s">
        <v>109</v>
      </c>
    </row>
    <row r="3468" spans="3:7">
      <c r="C3468" s="137">
        <v>44135</v>
      </c>
      <c r="D3468" s="22" t="s">
        <v>117</v>
      </c>
      <c r="E3468" s="22">
        <v>3</v>
      </c>
      <c r="F3468" s="22" t="s">
        <v>110</v>
      </c>
      <c r="G3468" s="22" t="s">
        <v>111</v>
      </c>
    </row>
    <row r="3469" spans="3:7">
      <c r="C3469" s="137">
        <v>44181</v>
      </c>
      <c r="D3469" s="22" t="s">
        <v>119</v>
      </c>
      <c r="E3469" s="22">
        <v>24</v>
      </c>
      <c r="F3469" s="22" t="s">
        <v>9</v>
      </c>
      <c r="G3469" s="22" t="s">
        <v>113</v>
      </c>
    </row>
    <row r="3470" spans="3:7">
      <c r="C3470" s="137">
        <v>43859</v>
      </c>
      <c r="D3470" s="22" t="s">
        <v>107</v>
      </c>
      <c r="E3470" s="22">
        <v>150</v>
      </c>
      <c r="F3470" s="22" t="s">
        <v>6</v>
      </c>
      <c r="G3470" s="22" t="s">
        <v>106</v>
      </c>
    </row>
    <row r="3471" spans="3:7">
      <c r="C3471" s="137">
        <v>44045</v>
      </c>
      <c r="D3471" s="22" t="s">
        <v>107</v>
      </c>
      <c r="E3471" s="22">
        <v>325</v>
      </c>
      <c r="F3471" s="22" t="s">
        <v>110</v>
      </c>
      <c r="G3471" s="22" t="s">
        <v>113</v>
      </c>
    </row>
    <row r="3472" spans="3:7">
      <c r="C3472" s="137">
        <v>44414</v>
      </c>
      <c r="D3472" s="22" t="s">
        <v>117</v>
      </c>
      <c r="E3472" s="22">
        <v>75</v>
      </c>
      <c r="F3472" s="22" t="s">
        <v>6</v>
      </c>
      <c r="G3472" s="22" t="s">
        <v>113</v>
      </c>
    </row>
    <row r="3473" spans="3:7">
      <c r="C3473" s="137">
        <v>44768</v>
      </c>
      <c r="D3473" s="22" t="s">
        <v>118</v>
      </c>
      <c r="E3473" s="22">
        <v>48</v>
      </c>
      <c r="F3473" s="22" t="s">
        <v>112</v>
      </c>
      <c r="G3473" s="22" t="s">
        <v>105</v>
      </c>
    </row>
    <row r="3474" spans="3:7">
      <c r="C3474" s="137">
        <v>43838</v>
      </c>
      <c r="D3474" s="22" t="s">
        <v>118</v>
      </c>
      <c r="E3474" s="22">
        <v>42</v>
      </c>
      <c r="F3474" s="22" t="s">
        <v>9</v>
      </c>
      <c r="G3474" s="22" t="s">
        <v>109</v>
      </c>
    </row>
    <row r="3475" spans="3:7">
      <c r="C3475" s="137">
        <v>44688</v>
      </c>
      <c r="D3475" s="22" t="s">
        <v>107</v>
      </c>
      <c r="E3475" s="22">
        <v>275</v>
      </c>
      <c r="F3475" s="22" t="s">
        <v>114</v>
      </c>
      <c r="G3475" s="22" t="s">
        <v>108</v>
      </c>
    </row>
    <row r="3476" spans="3:7">
      <c r="C3476" s="137">
        <v>44232</v>
      </c>
      <c r="D3476" s="22" t="s">
        <v>117</v>
      </c>
      <c r="E3476" s="22">
        <v>8</v>
      </c>
      <c r="F3476" s="22" t="s">
        <v>114</v>
      </c>
      <c r="G3476" s="22" t="s">
        <v>115</v>
      </c>
    </row>
    <row r="3477" spans="3:7">
      <c r="C3477" s="137">
        <v>44138</v>
      </c>
      <c r="D3477" s="22" t="s">
        <v>119</v>
      </c>
      <c r="E3477" s="22">
        <v>29</v>
      </c>
      <c r="F3477" s="22" t="s">
        <v>112</v>
      </c>
      <c r="G3477" s="22" t="s">
        <v>109</v>
      </c>
    </row>
    <row r="3478" spans="3:7">
      <c r="C3478" s="137">
        <v>44142</v>
      </c>
      <c r="D3478" s="22" t="s">
        <v>117</v>
      </c>
      <c r="E3478" s="22">
        <v>525</v>
      </c>
      <c r="F3478" s="22" t="s">
        <v>110</v>
      </c>
      <c r="G3478" s="22" t="s">
        <v>108</v>
      </c>
    </row>
    <row r="3479" spans="3:7">
      <c r="C3479" s="137">
        <v>44339</v>
      </c>
      <c r="D3479" s="22" t="s">
        <v>116</v>
      </c>
      <c r="E3479" s="22">
        <v>1</v>
      </c>
      <c r="F3479" s="22" t="s">
        <v>6</v>
      </c>
      <c r="G3479" s="22" t="s">
        <v>115</v>
      </c>
    </row>
    <row r="3480" spans="3:7">
      <c r="C3480" s="137">
        <v>43951</v>
      </c>
      <c r="D3480" s="22" t="s">
        <v>107</v>
      </c>
      <c r="E3480" s="22">
        <v>3</v>
      </c>
      <c r="F3480" s="22" t="s">
        <v>110</v>
      </c>
      <c r="G3480" s="22" t="s">
        <v>113</v>
      </c>
    </row>
    <row r="3481" spans="3:7">
      <c r="C3481" s="137">
        <v>44452</v>
      </c>
      <c r="D3481" s="22" t="s">
        <v>119</v>
      </c>
      <c r="E3481" s="22">
        <v>3</v>
      </c>
      <c r="F3481" s="22" t="s">
        <v>114</v>
      </c>
      <c r="G3481" s="22" t="s">
        <v>111</v>
      </c>
    </row>
    <row r="3482" spans="3:7">
      <c r="C3482" s="137">
        <v>44702</v>
      </c>
      <c r="D3482" s="22" t="s">
        <v>118</v>
      </c>
      <c r="E3482" s="22">
        <v>275</v>
      </c>
      <c r="F3482" s="22" t="s">
        <v>110</v>
      </c>
      <c r="G3482" s="22" t="s">
        <v>115</v>
      </c>
    </row>
    <row r="3483" spans="3:7">
      <c r="C3483" s="137">
        <v>44582</v>
      </c>
      <c r="D3483" s="22" t="s">
        <v>116</v>
      </c>
      <c r="E3483" s="22">
        <v>8</v>
      </c>
      <c r="F3483" s="22" t="s">
        <v>6</v>
      </c>
      <c r="G3483" s="22" t="s">
        <v>105</v>
      </c>
    </row>
    <row r="3484" spans="3:7">
      <c r="C3484" s="137">
        <v>44732</v>
      </c>
      <c r="D3484" s="22" t="s">
        <v>116</v>
      </c>
      <c r="E3484" s="22">
        <v>4</v>
      </c>
      <c r="F3484" s="22" t="s">
        <v>114</v>
      </c>
      <c r="G3484" s="22" t="s">
        <v>113</v>
      </c>
    </row>
    <row r="3485" spans="3:7">
      <c r="C3485" s="137">
        <v>44796</v>
      </c>
      <c r="D3485" s="22" t="s">
        <v>119</v>
      </c>
      <c r="E3485" s="22">
        <v>37</v>
      </c>
      <c r="F3485" s="22" t="s">
        <v>110</v>
      </c>
      <c r="G3485" s="22" t="s">
        <v>106</v>
      </c>
    </row>
    <row r="3486" spans="3:7">
      <c r="C3486" s="137">
        <v>44238</v>
      </c>
      <c r="D3486" s="22" t="s">
        <v>107</v>
      </c>
      <c r="E3486" s="22">
        <v>34</v>
      </c>
      <c r="F3486" s="22" t="s">
        <v>9</v>
      </c>
      <c r="G3486" s="22" t="s">
        <v>113</v>
      </c>
    </row>
    <row r="3487" spans="3:7">
      <c r="C3487" s="137">
        <v>43877</v>
      </c>
      <c r="D3487" s="22" t="s">
        <v>119</v>
      </c>
      <c r="E3487" s="22">
        <v>8</v>
      </c>
      <c r="F3487" s="22" t="s">
        <v>112</v>
      </c>
      <c r="G3487" s="22" t="s">
        <v>115</v>
      </c>
    </row>
    <row r="3488" spans="3:7">
      <c r="C3488" s="137">
        <v>44672</v>
      </c>
      <c r="D3488" s="22" t="s">
        <v>117</v>
      </c>
      <c r="E3488" s="22">
        <v>6</v>
      </c>
      <c r="F3488" s="22" t="s">
        <v>112</v>
      </c>
      <c r="G3488" s="22" t="s">
        <v>113</v>
      </c>
    </row>
    <row r="3489" spans="3:7">
      <c r="C3489" s="137">
        <v>44072</v>
      </c>
      <c r="D3489" s="22" t="s">
        <v>116</v>
      </c>
      <c r="E3489" s="22">
        <v>18</v>
      </c>
      <c r="F3489" s="22" t="s">
        <v>110</v>
      </c>
      <c r="G3489" s="22" t="s">
        <v>113</v>
      </c>
    </row>
    <row r="3490" spans="3:7">
      <c r="C3490" s="137">
        <v>44389</v>
      </c>
      <c r="D3490" s="22" t="s">
        <v>116</v>
      </c>
      <c r="E3490" s="22">
        <v>16</v>
      </c>
      <c r="F3490" s="22" t="s">
        <v>112</v>
      </c>
      <c r="G3490" s="22" t="s">
        <v>108</v>
      </c>
    </row>
    <row r="3491" spans="3:7">
      <c r="C3491" s="137">
        <v>44763</v>
      </c>
      <c r="D3491" s="22" t="s">
        <v>119</v>
      </c>
      <c r="E3491" s="22">
        <v>7</v>
      </c>
      <c r="F3491" s="22" t="s">
        <v>114</v>
      </c>
      <c r="G3491" s="22" t="s">
        <v>105</v>
      </c>
    </row>
    <row r="3492" spans="3:7">
      <c r="C3492" s="137">
        <v>44649</v>
      </c>
      <c r="D3492" s="22" t="s">
        <v>118</v>
      </c>
      <c r="E3492" s="22">
        <v>475</v>
      </c>
      <c r="F3492" s="22" t="s">
        <v>6</v>
      </c>
      <c r="G3492" s="22" t="s">
        <v>108</v>
      </c>
    </row>
    <row r="3493" spans="3:7">
      <c r="C3493" s="137">
        <v>44026</v>
      </c>
      <c r="D3493" s="22" t="s">
        <v>117</v>
      </c>
      <c r="E3493" s="22">
        <v>2</v>
      </c>
      <c r="F3493" s="22" t="s">
        <v>110</v>
      </c>
      <c r="G3493" s="22" t="s">
        <v>109</v>
      </c>
    </row>
    <row r="3494" spans="3:7">
      <c r="C3494" s="137">
        <v>44510</v>
      </c>
      <c r="D3494" s="22" t="s">
        <v>119</v>
      </c>
      <c r="E3494" s="22">
        <v>575</v>
      </c>
      <c r="F3494" s="22" t="s">
        <v>112</v>
      </c>
      <c r="G3494" s="22" t="s">
        <v>108</v>
      </c>
    </row>
    <row r="3495" spans="3:7">
      <c r="C3495" s="137">
        <v>44634</v>
      </c>
      <c r="D3495" s="22" t="s">
        <v>117</v>
      </c>
      <c r="E3495" s="22">
        <v>46</v>
      </c>
      <c r="F3495" s="22" t="s">
        <v>6</v>
      </c>
      <c r="G3495" s="22" t="s">
        <v>111</v>
      </c>
    </row>
    <row r="3496" spans="3:7">
      <c r="C3496" s="137">
        <v>44559</v>
      </c>
      <c r="D3496" s="22" t="s">
        <v>107</v>
      </c>
      <c r="E3496" s="22">
        <v>8</v>
      </c>
      <c r="F3496" s="22" t="s">
        <v>9</v>
      </c>
      <c r="G3496" s="22" t="s">
        <v>115</v>
      </c>
    </row>
    <row r="3497" spans="3:7">
      <c r="C3497" s="137">
        <v>44779</v>
      </c>
      <c r="D3497" s="22" t="s">
        <v>119</v>
      </c>
      <c r="E3497" s="22">
        <v>375</v>
      </c>
      <c r="F3497" s="22" t="s">
        <v>114</v>
      </c>
      <c r="G3497" s="22" t="s">
        <v>108</v>
      </c>
    </row>
    <row r="3498" spans="3:7">
      <c r="C3498" s="137">
        <v>43999</v>
      </c>
      <c r="D3498" s="22" t="s">
        <v>119</v>
      </c>
      <c r="E3498" s="22">
        <v>7</v>
      </c>
      <c r="F3498" s="22" t="s">
        <v>110</v>
      </c>
      <c r="G3498" s="22" t="s">
        <v>115</v>
      </c>
    </row>
    <row r="3499" spans="3:7">
      <c r="C3499" s="137">
        <v>44679</v>
      </c>
      <c r="D3499" s="22" t="s">
        <v>119</v>
      </c>
      <c r="E3499" s="22">
        <v>18</v>
      </c>
      <c r="F3499" s="22" t="s">
        <v>9</v>
      </c>
      <c r="G3499" s="22" t="s">
        <v>106</v>
      </c>
    </row>
    <row r="3500" spans="3:7">
      <c r="C3500" s="137">
        <v>43959</v>
      </c>
      <c r="D3500" s="22" t="s">
        <v>117</v>
      </c>
      <c r="E3500" s="22">
        <v>50</v>
      </c>
      <c r="F3500" s="22" t="s">
        <v>6</v>
      </c>
      <c r="G3500" s="22" t="s">
        <v>113</v>
      </c>
    </row>
    <row r="3501" spans="3:7">
      <c r="C3501" s="137">
        <v>44065</v>
      </c>
      <c r="D3501" s="22" t="s">
        <v>107</v>
      </c>
      <c r="E3501" s="22">
        <v>8</v>
      </c>
      <c r="F3501" s="22" t="s">
        <v>9</v>
      </c>
      <c r="G3501" s="22" t="s">
        <v>115</v>
      </c>
    </row>
    <row r="3502" spans="3:7">
      <c r="C3502" s="137">
        <v>44345</v>
      </c>
      <c r="D3502" s="22" t="s">
        <v>117</v>
      </c>
      <c r="E3502" s="22">
        <v>43</v>
      </c>
      <c r="F3502" s="22" t="s">
        <v>9</v>
      </c>
      <c r="G3502" s="22" t="s">
        <v>106</v>
      </c>
    </row>
    <row r="3503" spans="3:7">
      <c r="C3503" s="137">
        <v>44034</v>
      </c>
      <c r="D3503" s="22" t="s">
        <v>117</v>
      </c>
      <c r="E3503" s="22">
        <v>39</v>
      </c>
      <c r="F3503" s="22" t="s">
        <v>112</v>
      </c>
      <c r="G3503" s="22" t="s">
        <v>105</v>
      </c>
    </row>
    <row r="3504" spans="3:7">
      <c r="C3504" s="137">
        <v>44839</v>
      </c>
      <c r="D3504" s="22" t="s">
        <v>117</v>
      </c>
      <c r="E3504" s="22">
        <v>7</v>
      </c>
      <c r="F3504" s="22" t="s">
        <v>9</v>
      </c>
      <c r="G3504" s="22" t="s">
        <v>105</v>
      </c>
    </row>
    <row r="3505" spans="3:7">
      <c r="C3505" s="137">
        <v>44654</v>
      </c>
      <c r="D3505" s="22" t="s">
        <v>116</v>
      </c>
      <c r="E3505" s="22">
        <v>3</v>
      </c>
      <c r="F3505" s="22" t="s">
        <v>114</v>
      </c>
      <c r="G3505" s="22" t="s">
        <v>111</v>
      </c>
    </row>
    <row r="3506" spans="3:7">
      <c r="C3506" s="137">
        <v>44455</v>
      </c>
      <c r="D3506" s="22" t="s">
        <v>118</v>
      </c>
      <c r="E3506" s="22">
        <v>525</v>
      </c>
      <c r="F3506" s="22" t="s">
        <v>112</v>
      </c>
      <c r="G3506" s="22" t="s">
        <v>105</v>
      </c>
    </row>
    <row r="3507" spans="3:7">
      <c r="C3507" s="137">
        <v>44639</v>
      </c>
      <c r="D3507" s="22" t="s">
        <v>117</v>
      </c>
      <c r="E3507" s="22">
        <v>250</v>
      </c>
      <c r="F3507" s="22" t="s">
        <v>114</v>
      </c>
      <c r="G3507" s="22" t="s">
        <v>113</v>
      </c>
    </row>
    <row r="3508" spans="3:7">
      <c r="C3508" s="137">
        <v>44819</v>
      </c>
      <c r="D3508" s="22" t="s">
        <v>118</v>
      </c>
      <c r="E3508" s="22">
        <v>250</v>
      </c>
      <c r="F3508" s="22" t="s">
        <v>9</v>
      </c>
      <c r="G3508" s="22" t="s">
        <v>105</v>
      </c>
    </row>
    <row r="3509" spans="3:7">
      <c r="C3509" s="137">
        <v>44796</v>
      </c>
      <c r="D3509" s="22" t="s">
        <v>118</v>
      </c>
      <c r="E3509" s="22">
        <v>43</v>
      </c>
      <c r="F3509" s="22" t="s">
        <v>114</v>
      </c>
      <c r="G3509" s="22" t="s">
        <v>115</v>
      </c>
    </row>
    <row r="3510" spans="3:7">
      <c r="C3510" s="137">
        <v>43930</v>
      </c>
      <c r="D3510" s="22" t="s">
        <v>107</v>
      </c>
      <c r="E3510" s="22">
        <v>20</v>
      </c>
      <c r="F3510" s="22" t="s">
        <v>9</v>
      </c>
      <c r="G3510" s="22" t="s">
        <v>115</v>
      </c>
    </row>
    <row r="3511" spans="3:7">
      <c r="C3511" s="137">
        <v>44321</v>
      </c>
      <c r="D3511" s="22" t="s">
        <v>117</v>
      </c>
      <c r="E3511" s="22">
        <v>35</v>
      </c>
      <c r="F3511" s="22" t="s">
        <v>114</v>
      </c>
      <c r="G3511" s="22" t="s">
        <v>113</v>
      </c>
    </row>
    <row r="3512" spans="3:7">
      <c r="C3512" s="137">
        <v>44439</v>
      </c>
      <c r="D3512" s="22" t="s">
        <v>116</v>
      </c>
      <c r="E3512" s="22">
        <v>28</v>
      </c>
      <c r="F3512" s="22" t="s">
        <v>110</v>
      </c>
      <c r="G3512" s="22" t="s">
        <v>109</v>
      </c>
    </row>
    <row r="3513" spans="3:7">
      <c r="C3513" s="137">
        <v>44850</v>
      </c>
      <c r="D3513" s="22" t="s">
        <v>117</v>
      </c>
      <c r="E3513" s="22">
        <v>8</v>
      </c>
      <c r="F3513" s="22" t="s">
        <v>9</v>
      </c>
      <c r="G3513" s="22" t="s">
        <v>111</v>
      </c>
    </row>
    <row r="3514" spans="3:7">
      <c r="C3514" s="137">
        <v>44634</v>
      </c>
      <c r="D3514" s="22" t="s">
        <v>117</v>
      </c>
      <c r="E3514" s="22">
        <v>5</v>
      </c>
      <c r="F3514" s="22" t="s">
        <v>9</v>
      </c>
      <c r="G3514" s="22" t="s">
        <v>115</v>
      </c>
    </row>
    <row r="3515" spans="3:7">
      <c r="C3515" s="137">
        <v>43962</v>
      </c>
      <c r="D3515" s="22" t="s">
        <v>119</v>
      </c>
      <c r="E3515" s="22">
        <v>6</v>
      </c>
      <c r="F3515" s="22" t="s">
        <v>114</v>
      </c>
      <c r="G3515" s="22" t="s">
        <v>111</v>
      </c>
    </row>
    <row r="3516" spans="3:7">
      <c r="C3516" s="137">
        <v>43882</v>
      </c>
      <c r="D3516" s="22" t="s">
        <v>119</v>
      </c>
      <c r="E3516" s="22">
        <v>8</v>
      </c>
      <c r="F3516" s="22" t="s">
        <v>6</v>
      </c>
      <c r="G3516" s="22" t="s">
        <v>108</v>
      </c>
    </row>
    <row r="3517" spans="3:7">
      <c r="C3517" s="137">
        <v>44722</v>
      </c>
      <c r="D3517" s="22" t="s">
        <v>119</v>
      </c>
      <c r="E3517" s="22">
        <v>150</v>
      </c>
      <c r="F3517" s="22" t="s">
        <v>114</v>
      </c>
      <c r="G3517" s="22" t="s">
        <v>105</v>
      </c>
    </row>
    <row r="3518" spans="3:7">
      <c r="C3518" s="137">
        <v>44910</v>
      </c>
      <c r="D3518" s="22" t="s">
        <v>118</v>
      </c>
      <c r="E3518" s="22">
        <v>30</v>
      </c>
      <c r="F3518" s="22" t="s">
        <v>110</v>
      </c>
      <c r="G3518" s="22" t="s">
        <v>105</v>
      </c>
    </row>
    <row r="3519" spans="3:7">
      <c r="C3519" s="137">
        <v>44685</v>
      </c>
      <c r="D3519" s="22" t="s">
        <v>107</v>
      </c>
      <c r="E3519" s="22">
        <v>24</v>
      </c>
      <c r="F3519" s="22" t="s">
        <v>9</v>
      </c>
      <c r="G3519" s="22" t="s">
        <v>115</v>
      </c>
    </row>
    <row r="3520" spans="3:7">
      <c r="C3520" s="137">
        <v>44387</v>
      </c>
      <c r="D3520" s="22" t="s">
        <v>107</v>
      </c>
      <c r="E3520" s="22">
        <v>9</v>
      </c>
      <c r="F3520" s="22" t="s">
        <v>9</v>
      </c>
      <c r="G3520" s="22" t="s">
        <v>109</v>
      </c>
    </row>
    <row r="3521" spans="3:7">
      <c r="C3521" s="137">
        <v>44844</v>
      </c>
      <c r="D3521" s="22" t="s">
        <v>117</v>
      </c>
      <c r="E3521" s="22">
        <v>8</v>
      </c>
      <c r="F3521" s="22" t="s">
        <v>9</v>
      </c>
      <c r="G3521" s="22" t="s">
        <v>105</v>
      </c>
    </row>
    <row r="3522" spans="3:7">
      <c r="C3522" s="137">
        <v>44098</v>
      </c>
      <c r="D3522" s="22" t="s">
        <v>119</v>
      </c>
      <c r="E3522" s="22">
        <v>35</v>
      </c>
      <c r="F3522" s="22" t="s">
        <v>112</v>
      </c>
      <c r="G3522" s="22" t="s">
        <v>111</v>
      </c>
    </row>
    <row r="3523" spans="3:7">
      <c r="C3523" s="137">
        <v>44032</v>
      </c>
      <c r="D3523" s="22" t="s">
        <v>117</v>
      </c>
      <c r="E3523" s="22">
        <v>475</v>
      </c>
      <c r="F3523" s="22" t="s">
        <v>6</v>
      </c>
      <c r="G3523" s="22" t="s">
        <v>105</v>
      </c>
    </row>
    <row r="3524" spans="3:7">
      <c r="C3524" s="137">
        <v>43953</v>
      </c>
      <c r="D3524" s="22" t="s">
        <v>117</v>
      </c>
      <c r="E3524" s="22">
        <v>6</v>
      </c>
      <c r="F3524" s="22" t="s">
        <v>110</v>
      </c>
      <c r="G3524" s="22" t="s">
        <v>105</v>
      </c>
    </row>
    <row r="3525" spans="3:7">
      <c r="C3525" s="137">
        <v>44301</v>
      </c>
      <c r="D3525" s="22" t="s">
        <v>118</v>
      </c>
      <c r="E3525" s="22">
        <v>19</v>
      </c>
      <c r="F3525" s="22" t="s">
        <v>6</v>
      </c>
      <c r="G3525" s="22" t="s">
        <v>115</v>
      </c>
    </row>
    <row r="3526" spans="3:7">
      <c r="C3526" s="137">
        <v>44395</v>
      </c>
      <c r="D3526" s="22" t="s">
        <v>118</v>
      </c>
      <c r="E3526" s="22">
        <v>450</v>
      </c>
      <c r="F3526" s="22" t="s">
        <v>110</v>
      </c>
      <c r="G3526" s="22" t="s">
        <v>105</v>
      </c>
    </row>
    <row r="3527" spans="3:7">
      <c r="C3527" s="137">
        <v>44257</v>
      </c>
      <c r="D3527" s="22" t="s">
        <v>117</v>
      </c>
      <c r="E3527" s="22">
        <v>39</v>
      </c>
      <c r="F3527" s="22" t="s">
        <v>112</v>
      </c>
      <c r="G3527" s="22" t="s">
        <v>111</v>
      </c>
    </row>
    <row r="3528" spans="3:7">
      <c r="C3528" s="137">
        <v>43839</v>
      </c>
      <c r="D3528" s="22" t="s">
        <v>119</v>
      </c>
      <c r="E3528" s="22">
        <v>1</v>
      </c>
      <c r="F3528" s="22" t="s">
        <v>9</v>
      </c>
      <c r="G3528" s="22" t="s">
        <v>108</v>
      </c>
    </row>
    <row r="3529" spans="3:7">
      <c r="C3529" s="137">
        <v>44349</v>
      </c>
      <c r="D3529" s="22" t="s">
        <v>119</v>
      </c>
      <c r="E3529" s="22">
        <v>10</v>
      </c>
      <c r="F3529" s="22" t="s">
        <v>114</v>
      </c>
      <c r="G3529" s="22" t="s">
        <v>115</v>
      </c>
    </row>
    <row r="3530" spans="3:7">
      <c r="C3530" s="137">
        <v>44402</v>
      </c>
      <c r="D3530" s="22" t="s">
        <v>119</v>
      </c>
      <c r="E3530" s="22">
        <v>43</v>
      </c>
      <c r="F3530" s="22" t="s">
        <v>6</v>
      </c>
      <c r="G3530" s="22" t="s">
        <v>113</v>
      </c>
    </row>
    <row r="3531" spans="3:7">
      <c r="C3531" s="137">
        <v>44370</v>
      </c>
      <c r="D3531" s="22" t="s">
        <v>119</v>
      </c>
      <c r="E3531" s="22">
        <v>325</v>
      </c>
      <c r="F3531" s="22" t="s">
        <v>6</v>
      </c>
      <c r="G3531" s="22" t="s">
        <v>108</v>
      </c>
    </row>
    <row r="3532" spans="3:7">
      <c r="C3532" s="137">
        <v>43852</v>
      </c>
      <c r="D3532" s="22" t="s">
        <v>116</v>
      </c>
      <c r="E3532" s="22">
        <v>28</v>
      </c>
      <c r="F3532" s="22" t="s">
        <v>112</v>
      </c>
      <c r="G3532" s="22" t="s">
        <v>113</v>
      </c>
    </row>
    <row r="3533" spans="3:7">
      <c r="C3533" s="137">
        <v>44775</v>
      </c>
      <c r="D3533" s="22" t="s">
        <v>118</v>
      </c>
      <c r="E3533" s="22">
        <v>75</v>
      </c>
      <c r="F3533" s="22" t="s">
        <v>110</v>
      </c>
      <c r="G3533" s="22" t="s">
        <v>108</v>
      </c>
    </row>
    <row r="3534" spans="3:7">
      <c r="C3534" s="137">
        <v>44014</v>
      </c>
      <c r="D3534" s="22" t="s">
        <v>118</v>
      </c>
      <c r="E3534" s="22">
        <v>10</v>
      </c>
      <c r="F3534" s="22" t="s">
        <v>114</v>
      </c>
      <c r="G3534" s="22" t="s">
        <v>105</v>
      </c>
    </row>
    <row r="3535" spans="3:7">
      <c r="C3535" s="137">
        <v>44229</v>
      </c>
      <c r="D3535" s="22" t="s">
        <v>118</v>
      </c>
      <c r="E3535" s="22">
        <v>550</v>
      </c>
      <c r="F3535" s="22" t="s">
        <v>6</v>
      </c>
      <c r="G3535" s="22" t="s">
        <v>109</v>
      </c>
    </row>
    <row r="3536" spans="3:7">
      <c r="C3536" s="137">
        <v>44362</v>
      </c>
      <c r="D3536" s="22" t="s">
        <v>117</v>
      </c>
      <c r="E3536" s="22">
        <v>23</v>
      </c>
      <c r="F3536" s="22" t="s">
        <v>110</v>
      </c>
      <c r="G3536" s="22" t="s">
        <v>106</v>
      </c>
    </row>
    <row r="3537" spans="3:7">
      <c r="C3537" s="137">
        <v>44103</v>
      </c>
      <c r="D3537" s="22" t="s">
        <v>119</v>
      </c>
      <c r="E3537" s="22">
        <v>50</v>
      </c>
      <c r="F3537" s="22" t="s">
        <v>6</v>
      </c>
      <c r="G3537" s="22" t="s">
        <v>106</v>
      </c>
    </row>
    <row r="3538" spans="3:7">
      <c r="C3538" s="137">
        <v>44860</v>
      </c>
      <c r="D3538" s="22" t="s">
        <v>117</v>
      </c>
      <c r="E3538" s="22">
        <v>36</v>
      </c>
      <c r="F3538" s="22" t="s">
        <v>112</v>
      </c>
      <c r="G3538" s="22" t="s">
        <v>106</v>
      </c>
    </row>
    <row r="3539" spans="3:7">
      <c r="C3539" s="137">
        <v>44070</v>
      </c>
      <c r="D3539" s="22" t="s">
        <v>117</v>
      </c>
      <c r="E3539" s="22">
        <v>5</v>
      </c>
      <c r="F3539" s="22" t="s">
        <v>6</v>
      </c>
      <c r="G3539" s="22" t="s">
        <v>106</v>
      </c>
    </row>
    <row r="3540" spans="3:7">
      <c r="C3540" s="137">
        <v>44303</v>
      </c>
      <c r="D3540" s="22" t="s">
        <v>116</v>
      </c>
      <c r="E3540" s="22">
        <v>41</v>
      </c>
      <c r="F3540" s="22" t="s">
        <v>114</v>
      </c>
      <c r="G3540" s="22" t="s">
        <v>113</v>
      </c>
    </row>
    <row r="3541" spans="3:7">
      <c r="C3541" s="137">
        <v>43851</v>
      </c>
      <c r="D3541" s="22" t="s">
        <v>107</v>
      </c>
      <c r="E3541" s="22">
        <v>28</v>
      </c>
      <c r="F3541" s="22" t="s">
        <v>112</v>
      </c>
      <c r="G3541" s="22" t="s">
        <v>109</v>
      </c>
    </row>
    <row r="3542" spans="3:7">
      <c r="C3542" s="137">
        <v>44518</v>
      </c>
      <c r="D3542" s="22" t="s">
        <v>117</v>
      </c>
      <c r="E3542" s="22">
        <v>24</v>
      </c>
      <c r="F3542" s="22" t="s">
        <v>9</v>
      </c>
      <c r="G3542" s="22" t="s">
        <v>106</v>
      </c>
    </row>
    <row r="3543" spans="3:7">
      <c r="C3543" s="137">
        <v>44528</v>
      </c>
      <c r="D3543" s="22" t="s">
        <v>118</v>
      </c>
      <c r="E3543" s="22">
        <v>500</v>
      </c>
      <c r="F3543" s="22" t="s">
        <v>9</v>
      </c>
      <c r="G3543" s="22" t="s">
        <v>105</v>
      </c>
    </row>
    <row r="3544" spans="3:7">
      <c r="C3544" s="137">
        <v>43907</v>
      </c>
      <c r="D3544" s="22" t="s">
        <v>117</v>
      </c>
      <c r="E3544" s="22">
        <v>41</v>
      </c>
      <c r="F3544" s="22" t="s">
        <v>6</v>
      </c>
      <c r="G3544" s="22" t="s">
        <v>106</v>
      </c>
    </row>
    <row r="3545" spans="3:7">
      <c r="C3545" s="137">
        <v>43837</v>
      </c>
      <c r="D3545" s="22" t="s">
        <v>117</v>
      </c>
      <c r="E3545" s="22">
        <v>13</v>
      </c>
      <c r="F3545" s="22" t="s">
        <v>6</v>
      </c>
      <c r="G3545" s="22" t="s">
        <v>108</v>
      </c>
    </row>
    <row r="3546" spans="3:7">
      <c r="C3546" s="137">
        <v>44262</v>
      </c>
      <c r="D3546" s="22" t="s">
        <v>117</v>
      </c>
      <c r="E3546" s="22">
        <v>18</v>
      </c>
      <c r="F3546" s="22" t="s">
        <v>6</v>
      </c>
      <c r="G3546" s="22" t="s">
        <v>109</v>
      </c>
    </row>
    <row r="3547" spans="3:7">
      <c r="C3547" s="137">
        <v>44588</v>
      </c>
      <c r="D3547" s="22" t="s">
        <v>117</v>
      </c>
      <c r="E3547" s="22">
        <v>31</v>
      </c>
      <c r="F3547" s="22" t="s">
        <v>112</v>
      </c>
      <c r="G3547" s="22" t="s">
        <v>106</v>
      </c>
    </row>
    <row r="3548" spans="3:7">
      <c r="C3548" s="137">
        <v>44006</v>
      </c>
      <c r="D3548" s="22" t="s">
        <v>119</v>
      </c>
      <c r="E3548" s="22">
        <v>7</v>
      </c>
      <c r="F3548" s="22" t="s">
        <v>112</v>
      </c>
      <c r="G3548" s="22" t="s">
        <v>113</v>
      </c>
    </row>
    <row r="3549" spans="3:7">
      <c r="C3549" s="137">
        <v>44541</v>
      </c>
      <c r="D3549" s="22" t="s">
        <v>107</v>
      </c>
      <c r="E3549" s="22">
        <v>400</v>
      </c>
      <c r="F3549" s="22" t="s">
        <v>6</v>
      </c>
      <c r="G3549" s="22" t="s">
        <v>106</v>
      </c>
    </row>
    <row r="3550" spans="3:7">
      <c r="C3550" s="137">
        <v>44274</v>
      </c>
      <c r="D3550" s="22" t="s">
        <v>117</v>
      </c>
      <c r="E3550" s="22">
        <v>475</v>
      </c>
      <c r="F3550" s="22" t="s">
        <v>110</v>
      </c>
      <c r="G3550" s="22" t="s">
        <v>105</v>
      </c>
    </row>
    <row r="3551" spans="3:7">
      <c r="C3551" s="137">
        <v>44571</v>
      </c>
      <c r="D3551" s="22" t="s">
        <v>117</v>
      </c>
      <c r="E3551" s="22">
        <v>38</v>
      </c>
      <c r="F3551" s="22" t="s">
        <v>9</v>
      </c>
      <c r="G3551" s="22" t="s">
        <v>106</v>
      </c>
    </row>
    <row r="3552" spans="3:7">
      <c r="C3552" s="137">
        <v>44846</v>
      </c>
      <c r="D3552" s="22" t="s">
        <v>119</v>
      </c>
      <c r="E3552" s="22">
        <v>1</v>
      </c>
      <c r="F3552" s="22" t="s">
        <v>114</v>
      </c>
      <c r="G3552" s="22" t="s">
        <v>106</v>
      </c>
    </row>
    <row r="3553" spans="3:7">
      <c r="C3553" s="137">
        <v>44458</v>
      </c>
      <c r="D3553" s="22" t="s">
        <v>117</v>
      </c>
      <c r="E3553" s="22">
        <v>5</v>
      </c>
      <c r="F3553" s="22" t="s">
        <v>112</v>
      </c>
      <c r="G3553" s="22" t="s">
        <v>108</v>
      </c>
    </row>
    <row r="3554" spans="3:7">
      <c r="C3554" s="137">
        <v>44015</v>
      </c>
      <c r="D3554" s="22" t="s">
        <v>118</v>
      </c>
      <c r="E3554" s="22">
        <v>350</v>
      </c>
      <c r="F3554" s="22" t="s">
        <v>6</v>
      </c>
      <c r="G3554" s="22" t="s">
        <v>115</v>
      </c>
    </row>
    <row r="3555" spans="3:7">
      <c r="C3555" s="137">
        <v>44493</v>
      </c>
      <c r="D3555" s="22" t="s">
        <v>117</v>
      </c>
      <c r="E3555" s="22">
        <v>7</v>
      </c>
      <c r="F3555" s="22" t="s">
        <v>6</v>
      </c>
      <c r="G3555" s="22" t="s">
        <v>105</v>
      </c>
    </row>
    <row r="3556" spans="3:7">
      <c r="C3556" s="137">
        <v>44102</v>
      </c>
      <c r="D3556" s="22" t="s">
        <v>118</v>
      </c>
      <c r="E3556" s="22">
        <v>575</v>
      </c>
      <c r="F3556" s="22" t="s">
        <v>112</v>
      </c>
      <c r="G3556" s="22" t="s">
        <v>105</v>
      </c>
    </row>
    <row r="3557" spans="3:7">
      <c r="C3557" s="137">
        <v>44887</v>
      </c>
      <c r="D3557" s="22" t="s">
        <v>117</v>
      </c>
      <c r="E3557" s="22">
        <v>10</v>
      </c>
      <c r="F3557" s="22" t="s">
        <v>6</v>
      </c>
      <c r="G3557" s="22" t="s">
        <v>113</v>
      </c>
    </row>
    <row r="3558" spans="3:7">
      <c r="C3558" s="137">
        <v>44829</v>
      </c>
      <c r="D3558" s="22" t="s">
        <v>119</v>
      </c>
      <c r="E3558" s="22">
        <v>1</v>
      </c>
      <c r="F3558" s="22" t="s">
        <v>114</v>
      </c>
      <c r="G3558" s="22" t="s">
        <v>108</v>
      </c>
    </row>
    <row r="3559" spans="3:7">
      <c r="C3559" s="137">
        <v>44857</v>
      </c>
      <c r="D3559" s="22" t="s">
        <v>117</v>
      </c>
      <c r="E3559" s="22">
        <v>175</v>
      </c>
      <c r="F3559" s="22" t="s">
        <v>110</v>
      </c>
      <c r="G3559" s="22" t="s">
        <v>115</v>
      </c>
    </row>
    <row r="3560" spans="3:7">
      <c r="C3560" s="137">
        <v>44369</v>
      </c>
      <c r="D3560" s="22" t="s">
        <v>119</v>
      </c>
      <c r="E3560" s="22">
        <v>35</v>
      </c>
      <c r="F3560" s="22" t="s">
        <v>112</v>
      </c>
      <c r="G3560" s="22" t="s">
        <v>108</v>
      </c>
    </row>
    <row r="3561" spans="3:7">
      <c r="C3561" s="137">
        <v>44039</v>
      </c>
      <c r="D3561" s="22" t="s">
        <v>118</v>
      </c>
      <c r="E3561" s="22">
        <v>34</v>
      </c>
      <c r="F3561" s="22" t="s">
        <v>114</v>
      </c>
      <c r="G3561" s="22" t="s">
        <v>106</v>
      </c>
    </row>
    <row r="3562" spans="3:7">
      <c r="C3562" s="137">
        <v>44204</v>
      </c>
      <c r="D3562" s="22" t="s">
        <v>117</v>
      </c>
      <c r="E3562" s="22">
        <v>3</v>
      </c>
      <c r="F3562" s="22" t="s">
        <v>114</v>
      </c>
      <c r="G3562" s="22" t="s">
        <v>105</v>
      </c>
    </row>
    <row r="3563" spans="3:7">
      <c r="C3563" s="137">
        <v>44013</v>
      </c>
      <c r="D3563" s="22" t="s">
        <v>116</v>
      </c>
      <c r="E3563" s="22">
        <v>75</v>
      </c>
      <c r="F3563" s="22" t="s">
        <v>110</v>
      </c>
      <c r="G3563" s="22" t="s">
        <v>109</v>
      </c>
    </row>
    <row r="3564" spans="3:7">
      <c r="C3564" s="137">
        <v>44317</v>
      </c>
      <c r="D3564" s="22" t="s">
        <v>117</v>
      </c>
      <c r="E3564" s="22">
        <v>44</v>
      </c>
      <c r="F3564" s="22" t="s">
        <v>114</v>
      </c>
      <c r="G3564" s="22" t="s">
        <v>109</v>
      </c>
    </row>
    <row r="3565" spans="3:7">
      <c r="C3565" s="137">
        <v>44254</v>
      </c>
      <c r="D3565" s="22" t="s">
        <v>118</v>
      </c>
      <c r="E3565" s="22">
        <v>4</v>
      </c>
      <c r="F3565" s="22" t="s">
        <v>6</v>
      </c>
      <c r="G3565" s="22" t="s">
        <v>105</v>
      </c>
    </row>
    <row r="3566" spans="3:7">
      <c r="C3566" s="137">
        <v>44017</v>
      </c>
      <c r="D3566" s="22" t="s">
        <v>116</v>
      </c>
      <c r="E3566" s="22">
        <v>2</v>
      </c>
      <c r="F3566" s="22" t="s">
        <v>9</v>
      </c>
      <c r="G3566" s="22" t="s">
        <v>106</v>
      </c>
    </row>
    <row r="3567" spans="3:7">
      <c r="C3567" s="137">
        <v>44859</v>
      </c>
      <c r="D3567" s="22" t="s">
        <v>118</v>
      </c>
      <c r="E3567" s="22">
        <v>14</v>
      </c>
      <c r="F3567" s="22" t="s">
        <v>112</v>
      </c>
      <c r="G3567" s="22" t="s">
        <v>106</v>
      </c>
    </row>
    <row r="3568" spans="3:7">
      <c r="C3568" s="137">
        <v>44731</v>
      </c>
      <c r="D3568" s="22" t="s">
        <v>117</v>
      </c>
      <c r="E3568" s="22">
        <v>19</v>
      </c>
      <c r="F3568" s="22" t="s">
        <v>114</v>
      </c>
      <c r="G3568" s="22" t="s">
        <v>105</v>
      </c>
    </row>
    <row r="3569" spans="3:7">
      <c r="C3569" s="137">
        <v>43948</v>
      </c>
      <c r="D3569" s="22" t="s">
        <v>118</v>
      </c>
      <c r="E3569" s="22">
        <v>525</v>
      </c>
      <c r="F3569" s="22" t="s">
        <v>9</v>
      </c>
      <c r="G3569" s="22" t="s">
        <v>115</v>
      </c>
    </row>
    <row r="3570" spans="3:7">
      <c r="C3570" s="137">
        <v>44122</v>
      </c>
      <c r="D3570" s="22" t="s">
        <v>117</v>
      </c>
      <c r="E3570" s="22">
        <v>550</v>
      </c>
      <c r="F3570" s="22" t="s">
        <v>114</v>
      </c>
      <c r="G3570" s="22" t="s">
        <v>111</v>
      </c>
    </row>
    <row r="3571" spans="3:7">
      <c r="C3571" s="137">
        <v>43945</v>
      </c>
      <c r="D3571" s="22" t="s">
        <v>116</v>
      </c>
      <c r="E3571" s="22">
        <v>12</v>
      </c>
      <c r="F3571" s="22" t="s">
        <v>110</v>
      </c>
      <c r="G3571" s="22" t="s">
        <v>109</v>
      </c>
    </row>
    <row r="3572" spans="3:7">
      <c r="C3572" s="137">
        <v>44918</v>
      </c>
      <c r="D3572" s="22" t="s">
        <v>117</v>
      </c>
      <c r="E3572" s="22">
        <v>31</v>
      </c>
      <c r="F3572" s="22" t="s">
        <v>110</v>
      </c>
      <c r="G3572" s="22" t="s">
        <v>113</v>
      </c>
    </row>
    <row r="3573" spans="3:7">
      <c r="C3573" s="137">
        <v>44836</v>
      </c>
      <c r="D3573" s="22" t="s">
        <v>118</v>
      </c>
      <c r="E3573" s="22">
        <v>175</v>
      </c>
      <c r="F3573" s="22" t="s">
        <v>112</v>
      </c>
      <c r="G3573" s="22" t="s">
        <v>106</v>
      </c>
    </row>
    <row r="3574" spans="3:7">
      <c r="C3574" s="137">
        <v>44837</v>
      </c>
      <c r="D3574" s="22" t="s">
        <v>119</v>
      </c>
      <c r="E3574" s="22">
        <v>7</v>
      </c>
      <c r="F3574" s="22" t="s">
        <v>112</v>
      </c>
      <c r="G3574" s="22" t="s">
        <v>106</v>
      </c>
    </row>
    <row r="3575" spans="3:7">
      <c r="C3575" s="137">
        <v>44667</v>
      </c>
      <c r="D3575" s="22" t="s">
        <v>107</v>
      </c>
      <c r="E3575" s="22">
        <v>500</v>
      </c>
      <c r="F3575" s="22" t="s">
        <v>114</v>
      </c>
      <c r="G3575" s="22" t="s">
        <v>113</v>
      </c>
    </row>
    <row r="3576" spans="3:7">
      <c r="C3576" s="137">
        <v>43963</v>
      </c>
      <c r="D3576" s="22" t="s">
        <v>118</v>
      </c>
      <c r="E3576" s="22">
        <v>250</v>
      </c>
      <c r="F3576" s="22" t="s">
        <v>110</v>
      </c>
      <c r="G3576" s="22" t="s">
        <v>115</v>
      </c>
    </row>
    <row r="3577" spans="3:7">
      <c r="C3577" s="137">
        <v>44377</v>
      </c>
      <c r="D3577" s="22" t="s">
        <v>117</v>
      </c>
      <c r="E3577" s="22">
        <v>5</v>
      </c>
      <c r="F3577" s="22" t="s">
        <v>9</v>
      </c>
      <c r="G3577" s="22" t="s">
        <v>105</v>
      </c>
    </row>
    <row r="3578" spans="3:7">
      <c r="C3578" s="137">
        <v>44825</v>
      </c>
      <c r="D3578" s="22" t="s">
        <v>117</v>
      </c>
      <c r="E3578" s="22">
        <v>14</v>
      </c>
      <c r="F3578" s="22" t="s">
        <v>114</v>
      </c>
      <c r="G3578" s="22" t="s">
        <v>108</v>
      </c>
    </row>
    <row r="3579" spans="3:7">
      <c r="C3579" s="137">
        <v>44768</v>
      </c>
      <c r="D3579" s="22" t="s">
        <v>119</v>
      </c>
      <c r="E3579" s="22">
        <v>3</v>
      </c>
      <c r="F3579" s="22" t="s">
        <v>6</v>
      </c>
      <c r="G3579" s="22" t="s">
        <v>115</v>
      </c>
    </row>
    <row r="3580" spans="3:7">
      <c r="C3580" s="137">
        <v>43850</v>
      </c>
      <c r="D3580" s="22" t="s">
        <v>117</v>
      </c>
      <c r="E3580" s="22">
        <v>250</v>
      </c>
      <c r="F3580" s="22" t="s">
        <v>112</v>
      </c>
      <c r="G3580" s="22" t="s">
        <v>111</v>
      </c>
    </row>
    <row r="3581" spans="3:7">
      <c r="C3581" s="137">
        <v>44449</v>
      </c>
      <c r="D3581" s="22" t="s">
        <v>118</v>
      </c>
      <c r="E3581" s="22">
        <v>350</v>
      </c>
      <c r="F3581" s="22" t="s">
        <v>9</v>
      </c>
      <c r="G3581" s="22" t="s">
        <v>106</v>
      </c>
    </row>
    <row r="3582" spans="3:7">
      <c r="C3582" s="137">
        <v>44189</v>
      </c>
      <c r="D3582" s="22" t="s">
        <v>118</v>
      </c>
      <c r="E3582" s="22">
        <v>5</v>
      </c>
      <c r="F3582" s="22" t="s">
        <v>110</v>
      </c>
      <c r="G3582" s="22" t="s">
        <v>109</v>
      </c>
    </row>
    <row r="3583" spans="3:7">
      <c r="C3583" s="137">
        <v>44255</v>
      </c>
      <c r="D3583" s="22" t="s">
        <v>117</v>
      </c>
      <c r="E3583" s="22">
        <v>50</v>
      </c>
      <c r="F3583" s="22" t="s">
        <v>114</v>
      </c>
      <c r="G3583" s="22" t="s">
        <v>105</v>
      </c>
    </row>
    <row r="3584" spans="3:7">
      <c r="C3584" s="137">
        <v>44775</v>
      </c>
      <c r="D3584" s="22" t="s">
        <v>119</v>
      </c>
      <c r="E3584" s="22">
        <v>9</v>
      </c>
      <c r="F3584" s="22" t="s">
        <v>110</v>
      </c>
      <c r="G3584" s="22" t="s">
        <v>109</v>
      </c>
    </row>
    <row r="3585" spans="3:7">
      <c r="C3585" s="137">
        <v>44742</v>
      </c>
      <c r="D3585" s="22" t="s">
        <v>116</v>
      </c>
      <c r="E3585" s="22">
        <v>7</v>
      </c>
      <c r="F3585" s="22" t="s">
        <v>6</v>
      </c>
      <c r="G3585" s="22" t="s">
        <v>108</v>
      </c>
    </row>
    <row r="3586" spans="3:7">
      <c r="C3586" s="137">
        <v>44742</v>
      </c>
      <c r="D3586" s="22" t="s">
        <v>119</v>
      </c>
      <c r="E3586" s="22">
        <v>400</v>
      </c>
      <c r="F3586" s="22" t="s">
        <v>6</v>
      </c>
      <c r="G3586" s="22" t="s">
        <v>109</v>
      </c>
    </row>
    <row r="3587" spans="3:7">
      <c r="C3587" s="137">
        <v>44872</v>
      </c>
      <c r="D3587" s="22" t="s">
        <v>117</v>
      </c>
      <c r="E3587" s="22">
        <v>600</v>
      </c>
      <c r="F3587" s="22" t="s">
        <v>114</v>
      </c>
      <c r="G3587" s="22" t="s">
        <v>109</v>
      </c>
    </row>
    <row r="3588" spans="3:7">
      <c r="C3588" s="137">
        <v>43996</v>
      </c>
      <c r="D3588" s="22" t="s">
        <v>119</v>
      </c>
      <c r="E3588" s="22">
        <v>5</v>
      </c>
      <c r="F3588" s="22" t="s">
        <v>114</v>
      </c>
      <c r="G3588" s="22" t="s">
        <v>115</v>
      </c>
    </row>
    <row r="3589" spans="3:7">
      <c r="C3589" s="137">
        <v>44167</v>
      </c>
      <c r="D3589" s="22" t="s">
        <v>117</v>
      </c>
      <c r="E3589" s="22">
        <v>300</v>
      </c>
      <c r="F3589" s="22" t="s">
        <v>112</v>
      </c>
      <c r="G3589" s="22" t="s">
        <v>106</v>
      </c>
    </row>
    <row r="3590" spans="3:7">
      <c r="C3590" s="137">
        <v>44137</v>
      </c>
      <c r="D3590" s="22" t="s">
        <v>119</v>
      </c>
      <c r="E3590" s="22">
        <v>49</v>
      </c>
      <c r="F3590" s="22" t="s">
        <v>114</v>
      </c>
      <c r="G3590" s="22" t="s">
        <v>106</v>
      </c>
    </row>
    <row r="3591" spans="3:7">
      <c r="C3591" s="137">
        <v>44124</v>
      </c>
      <c r="D3591" s="22" t="s">
        <v>116</v>
      </c>
      <c r="E3591" s="22">
        <v>4</v>
      </c>
      <c r="F3591" s="22" t="s">
        <v>114</v>
      </c>
      <c r="G3591" s="22" t="s">
        <v>109</v>
      </c>
    </row>
    <row r="3592" spans="3:7">
      <c r="C3592" s="137">
        <v>44525</v>
      </c>
      <c r="D3592" s="22" t="s">
        <v>116</v>
      </c>
      <c r="E3592" s="22">
        <v>9</v>
      </c>
      <c r="F3592" s="22" t="s">
        <v>114</v>
      </c>
      <c r="G3592" s="22" t="s">
        <v>113</v>
      </c>
    </row>
    <row r="3593" spans="3:7">
      <c r="C3593" s="137">
        <v>44094</v>
      </c>
      <c r="D3593" s="22" t="s">
        <v>119</v>
      </c>
      <c r="E3593" s="22">
        <v>300</v>
      </c>
      <c r="F3593" s="22" t="s">
        <v>9</v>
      </c>
      <c r="G3593" s="22" t="s">
        <v>113</v>
      </c>
    </row>
    <row r="3594" spans="3:7">
      <c r="C3594" s="137">
        <v>44180</v>
      </c>
      <c r="D3594" s="22" t="s">
        <v>107</v>
      </c>
      <c r="E3594" s="22">
        <v>32</v>
      </c>
      <c r="F3594" s="22" t="s">
        <v>6</v>
      </c>
      <c r="G3594" s="22" t="s">
        <v>113</v>
      </c>
    </row>
    <row r="3595" spans="3:7">
      <c r="C3595" s="137">
        <v>44451</v>
      </c>
      <c r="D3595" s="22" t="s">
        <v>117</v>
      </c>
      <c r="E3595" s="22">
        <v>6</v>
      </c>
      <c r="F3595" s="22" t="s">
        <v>110</v>
      </c>
      <c r="G3595" s="22" t="s">
        <v>105</v>
      </c>
    </row>
    <row r="3596" spans="3:7">
      <c r="C3596" s="137">
        <v>44597</v>
      </c>
      <c r="D3596" s="22" t="s">
        <v>116</v>
      </c>
      <c r="E3596" s="22">
        <v>450</v>
      </c>
      <c r="F3596" s="22" t="s">
        <v>114</v>
      </c>
      <c r="G3596" s="22" t="s">
        <v>115</v>
      </c>
    </row>
    <row r="3597" spans="3:7">
      <c r="C3597" s="137">
        <v>44230</v>
      </c>
      <c r="D3597" s="22" t="s">
        <v>119</v>
      </c>
      <c r="E3597" s="22">
        <v>12</v>
      </c>
      <c r="F3597" s="22" t="s">
        <v>110</v>
      </c>
      <c r="G3597" s="22" t="s">
        <v>111</v>
      </c>
    </row>
    <row r="3598" spans="3:7">
      <c r="C3598" s="137">
        <v>44151</v>
      </c>
      <c r="D3598" s="22" t="s">
        <v>119</v>
      </c>
      <c r="E3598" s="22">
        <v>250</v>
      </c>
      <c r="F3598" s="22" t="s">
        <v>9</v>
      </c>
      <c r="G3598" s="22" t="s">
        <v>111</v>
      </c>
    </row>
    <row r="3599" spans="3:7">
      <c r="C3599" s="137">
        <v>44102</v>
      </c>
      <c r="D3599" s="22" t="s">
        <v>119</v>
      </c>
      <c r="E3599" s="22">
        <v>525</v>
      </c>
      <c r="F3599" s="22" t="s">
        <v>110</v>
      </c>
      <c r="G3599" s="22" t="s">
        <v>106</v>
      </c>
    </row>
    <row r="3600" spans="3:7">
      <c r="C3600" s="137">
        <v>44171</v>
      </c>
      <c r="D3600" s="22" t="s">
        <v>117</v>
      </c>
      <c r="E3600" s="22">
        <v>49</v>
      </c>
      <c r="F3600" s="22" t="s">
        <v>6</v>
      </c>
      <c r="G3600" s="22" t="s">
        <v>109</v>
      </c>
    </row>
    <row r="3601" spans="3:7">
      <c r="C3601" s="137">
        <v>44167</v>
      </c>
      <c r="D3601" s="22" t="s">
        <v>117</v>
      </c>
      <c r="E3601" s="22">
        <v>150</v>
      </c>
      <c r="F3601" s="22" t="s">
        <v>112</v>
      </c>
      <c r="G3601" s="22" t="s">
        <v>105</v>
      </c>
    </row>
    <row r="3602" spans="3:7">
      <c r="C3602" s="137">
        <v>44775</v>
      </c>
      <c r="D3602" s="22" t="s">
        <v>119</v>
      </c>
      <c r="E3602" s="22">
        <v>4</v>
      </c>
      <c r="F3602" s="22" t="s">
        <v>6</v>
      </c>
      <c r="G3602" s="22" t="s">
        <v>113</v>
      </c>
    </row>
    <row r="3603" spans="3:7">
      <c r="C3603" s="137">
        <v>44398</v>
      </c>
      <c r="D3603" s="22" t="s">
        <v>118</v>
      </c>
      <c r="E3603" s="22">
        <v>23</v>
      </c>
      <c r="F3603" s="22" t="s">
        <v>110</v>
      </c>
      <c r="G3603" s="22" t="s">
        <v>109</v>
      </c>
    </row>
    <row r="3604" spans="3:7">
      <c r="C3604" s="137">
        <v>43921</v>
      </c>
      <c r="D3604" s="22" t="s">
        <v>119</v>
      </c>
      <c r="E3604" s="22">
        <v>4</v>
      </c>
      <c r="F3604" s="22" t="s">
        <v>112</v>
      </c>
      <c r="G3604" s="22" t="s">
        <v>105</v>
      </c>
    </row>
    <row r="3605" spans="3:7">
      <c r="C3605" s="137">
        <v>44093</v>
      </c>
      <c r="D3605" s="22" t="s">
        <v>117</v>
      </c>
      <c r="E3605" s="22">
        <v>525</v>
      </c>
      <c r="F3605" s="22" t="s">
        <v>9</v>
      </c>
      <c r="G3605" s="22" t="s">
        <v>105</v>
      </c>
    </row>
    <row r="3606" spans="3:7">
      <c r="C3606" s="137">
        <v>43978</v>
      </c>
      <c r="D3606" s="22" t="s">
        <v>119</v>
      </c>
      <c r="E3606" s="22">
        <v>8</v>
      </c>
      <c r="F3606" s="22" t="s">
        <v>112</v>
      </c>
      <c r="G3606" s="22" t="s">
        <v>115</v>
      </c>
    </row>
    <row r="3607" spans="3:7">
      <c r="C3607" s="137">
        <v>44723</v>
      </c>
      <c r="D3607" s="22" t="s">
        <v>107</v>
      </c>
      <c r="E3607" s="22">
        <v>30</v>
      </c>
      <c r="F3607" s="22" t="s">
        <v>112</v>
      </c>
      <c r="G3607" s="22" t="s">
        <v>115</v>
      </c>
    </row>
    <row r="3608" spans="3:7">
      <c r="C3608" s="137">
        <v>44526</v>
      </c>
      <c r="D3608" s="22" t="s">
        <v>117</v>
      </c>
      <c r="E3608" s="22">
        <v>7</v>
      </c>
      <c r="F3608" s="22" t="s">
        <v>112</v>
      </c>
      <c r="G3608" s="22" t="s">
        <v>108</v>
      </c>
    </row>
    <row r="3609" spans="3:7">
      <c r="C3609" s="137">
        <v>44840</v>
      </c>
      <c r="D3609" s="22" t="s">
        <v>119</v>
      </c>
      <c r="E3609" s="22">
        <v>22</v>
      </c>
      <c r="F3609" s="22" t="s">
        <v>110</v>
      </c>
      <c r="G3609" s="22" t="s">
        <v>105</v>
      </c>
    </row>
    <row r="3610" spans="3:7">
      <c r="C3610" s="137">
        <v>44460</v>
      </c>
      <c r="D3610" s="22" t="s">
        <v>118</v>
      </c>
      <c r="E3610" s="22">
        <v>75</v>
      </c>
      <c r="F3610" s="22" t="s">
        <v>6</v>
      </c>
      <c r="G3610" s="22" t="s">
        <v>108</v>
      </c>
    </row>
    <row r="3611" spans="3:7">
      <c r="C3611" s="137">
        <v>44872</v>
      </c>
      <c r="D3611" s="22" t="s">
        <v>107</v>
      </c>
      <c r="E3611" s="22">
        <v>6</v>
      </c>
      <c r="F3611" s="22" t="s">
        <v>6</v>
      </c>
      <c r="G3611" s="22" t="s">
        <v>113</v>
      </c>
    </row>
    <row r="3612" spans="3:7">
      <c r="C3612" s="137">
        <v>44682</v>
      </c>
      <c r="D3612" s="22" t="s">
        <v>119</v>
      </c>
      <c r="E3612" s="22">
        <v>29</v>
      </c>
      <c r="F3612" s="22" t="s">
        <v>9</v>
      </c>
      <c r="G3612" s="22" t="s">
        <v>111</v>
      </c>
    </row>
    <row r="3613" spans="3:7">
      <c r="C3613" s="137">
        <v>44143</v>
      </c>
      <c r="D3613" s="22" t="s">
        <v>107</v>
      </c>
      <c r="E3613" s="22">
        <v>75</v>
      </c>
      <c r="F3613" s="22" t="s">
        <v>114</v>
      </c>
      <c r="G3613" s="22" t="s">
        <v>106</v>
      </c>
    </row>
    <row r="3614" spans="3:7">
      <c r="C3614" s="137">
        <v>44405</v>
      </c>
      <c r="D3614" s="22" t="s">
        <v>119</v>
      </c>
      <c r="E3614" s="22">
        <v>325</v>
      </c>
      <c r="F3614" s="22" t="s">
        <v>114</v>
      </c>
      <c r="G3614" s="22" t="s">
        <v>111</v>
      </c>
    </row>
    <row r="3615" spans="3:7">
      <c r="C3615" s="137">
        <v>44130</v>
      </c>
      <c r="D3615" s="22" t="s">
        <v>107</v>
      </c>
      <c r="E3615" s="22">
        <v>27</v>
      </c>
      <c r="F3615" s="22" t="s">
        <v>6</v>
      </c>
      <c r="G3615" s="22" t="s">
        <v>115</v>
      </c>
    </row>
    <row r="3616" spans="3:7">
      <c r="C3616" s="137">
        <v>44178</v>
      </c>
      <c r="D3616" s="22" t="s">
        <v>119</v>
      </c>
      <c r="E3616" s="22">
        <v>33</v>
      </c>
      <c r="F3616" s="22" t="s">
        <v>110</v>
      </c>
      <c r="G3616" s="22" t="s">
        <v>108</v>
      </c>
    </row>
    <row r="3617" spans="3:7">
      <c r="C3617" s="137">
        <v>44132</v>
      </c>
      <c r="D3617" s="22" t="s">
        <v>119</v>
      </c>
      <c r="E3617" s="22">
        <v>7</v>
      </c>
      <c r="F3617" s="22" t="s">
        <v>9</v>
      </c>
      <c r="G3617" s="22" t="s">
        <v>113</v>
      </c>
    </row>
    <row r="3618" spans="3:7">
      <c r="C3618" s="137">
        <v>44878</v>
      </c>
      <c r="D3618" s="22" t="s">
        <v>116</v>
      </c>
      <c r="E3618" s="22">
        <v>31</v>
      </c>
      <c r="F3618" s="22" t="s">
        <v>110</v>
      </c>
      <c r="G3618" s="22" t="s">
        <v>108</v>
      </c>
    </row>
    <row r="3619" spans="3:7">
      <c r="C3619" s="137">
        <v>44763</v>
      </c>
      <c r="D3619" s="22" t="s">
        <v>116</v>
      </c>
      <c r="E3619" s="22">
        <v>13</v>
      </c>
      <c r="F3619" s="22" t="s">
        <v>9</v>
      </c>
      <c r="G3619" s="22" t="s">
        <v>105</v>
      </c>
    </row>
    <row r="3620" spans="3:7">
      <c r="C3620" s="137">
        <v>44257</v>
      </c>
      <c r="D3620" s="22" t="s">
        <v>116</v>
      </c>
      <c r="E3620" s="22">
        <v>2</v>
      </c>
      <c r="F3620" s="22" t="s">
        <v>114</v>
      </c>
      <c r="G3620" s="22" t="s">
        <v>105</v>
      </c>
    </row>
    <row r="3621" spans="3:7">
      <c r="C3621" s="137">
        <v>44149</v>
      </c>
      <c r="D3621" s="22" t="s">
        <v>119</v>
      </c>
      <c r="E3621" s="22">
        <v>4</v>
      </c>
      <c r="F3621" s="22" t="s">
        <v>114</v>
      </c>
      <c r="G3621" s="22" t="s">
        <v>108</v>
      </c>
    </row>
    <row r="3622" spans="3:7">
      <c r="C3622" s="137">
        <v>44756</v>
      </c>
      <c r="D3622" s="22" t="s">
        <v>119</v>
      </c>
      <c r="E3622" s="22">
        <v>26</v>
      </c>
      <c r="F3622" s="22" t="s">
        <v>110</v>
      </c>
      <c r="G3622" s="22" t="s">
        <v>106</v>
      </c>
    </row>
    <row r="3623" spans="3:7">
      <c r="C3623" s="137">
        <v>43873</v>
      </c>
      <c r="D3623" s="22" t="s">
        <v>118</v>
      </c>
      <c r="E3623" s="22">
        <v>7</v>
      </c>
      <c r="F3623" s="22" t="s">
        <v>110</v>
      </c>
      <c r="G3623" s="22" t="s">
        <v>105</v>
      </c>
    </row>
    <row r="3624" spans="3:7">
      <c r="C3624" s="137">
        <v>44787</v>
      </c>
      <c r="D3624" s="22" t="s">
        <v>119</v>
      </c>
      <c r="E3624" s="22">
        <v>5</v>
      </c>
      <c r="F3624" s="22" t="s">
        <v>112</v>
      </c>
      <c r="G3624" s="22" t="s">
        <v>109</v>
      </c>
    </row>
    <row r="3625" spans="3:7">
      <c r="C3625" s="137">
        <v>44684</v>
      </c>
      <c r="D3625" s="22" t="s">
        <v>119</v>
      </c>
      <c r="E3625" s="22">
        <v>175</v>
      </c>
      <c r="F3625" s="22" t="s">
        <v>6</v>
      </c>
      <c r="G3625" s="22" t="s">
        <v>111</v>
      </c>
    </row>
    <row r="3626" spans="3:7">
      <c r="C3626" s="137">
        <v>44852</v>
      </c>
      <c r="D3626" s="22" t="s">
        <v>117</v>
      </c>
      <c r="E3626" s="22">
        <v>4</v>
      </c>
      <c r="F3626" s="22" t="s">
        <v>9</v>
      </c>
      <c r="G3626" s="22" t="s">
        <v>108</v>
      </c>
    </row>
    <row r="3627" spans="3:7">
      <c r="C3627" s="137">
        <v>44642</v>
      </c>
      <c r="D3627" s="22" t="s">
        <v>119</v>
      </c>
      <c r="E3627" s="22">
        <v>7</v>
      </c>
      <c r="F3627" s="22" t="s">
        <v>9</v>
      </c>
      <c r="G3627" s="22" t="s">
        <v>111</v>
      </c>
    </row>
    <row r="3628" spans="3:7">
      <c r="C3628" s="137">
        <v>43970</v>
      </c>
      <c r="D3628" s="22" t="s">
        <v>117</v>
      </c>
      <c r="E3628" s="22">
        <v>475</v>
      </c>
      <c r="F3628" s="22" t="s">
        <v>114</v>
      </c>
      <c r="G3628" s="22" t="s">
        <v>111</v>
      </c>
    </row>
    <row r="3629" spans="3:7">
      <c r="C3629" s="137">
        <v>44712</v>
      </c>
      <c r="D3629" s="22" t="s">
        <v>107</v>
      </c>
      <c r="E3629" s="22">
        <v>15</v>
      </c>
      <c r="F3629" s="22" t="s">
        <v>114</v>
      </c>
      <c r="G3629" s="22" t="s">
        <v>115</v>
      </c>
    </row>
    <row r="3630" spans="3:7">
      <c r="C3630" s="137">
        <v>44717</v>
      </c>
      <c r="D3630" s="22" t="s">
        <v>116</v>
      </c>
      <c r="E3630" s="22">
        <v>30</v>
      </c>
      <c r="F3630" s="22" t="s">
        <v>114</v>
      </c>
      <c r="G3630" s="22" t="s">
        <v>105</v>
      </c>
    </row>
    <row r="3631" spans="3:7">
      <c r="C3631" s="137">
        <v>44520</v>
      </c>
      <c r="D3631" s="22" t="s">
        <v>107</v>
      </c>
      <c r="E3631" s="22">
        <v>575</v>
      </c>
      <c r="F3631" s="22" t="s">
        <v>112</v>
      </c>
      <c r="G3631" s="22" t="s">
        <v>105</v>
      </c>
    </row>
    <row r="3632" spans="3:7">
      <c r="C3632" s="137">
        <v>44735</v>
      </c>
      <c r="D3632" s="22" t="s">
        <v>119</v>
      </c>
      <c r="E3632" s="22">
        <v>100</v>
      </c>
      <c r="F3632" s="22" t="s">
        <v>9</v>
      </c>
      <c r="G3632" s="22" t="s">
        <v>115</v>
      </c>
    </row>
    <row r="3633" spans="3:7">
      <c r="C3633" s="137">
        <v>44809</v>
      </c>
      <c r="D3633" s="22" t="s">
        <v>117</v>
      </c>
      <c r="E3633" s="22">
        <v>34</v>
      </c>
      <c r="F3633" s="22" t="s">
        <v>6</v>
      </c>
      <c r="G3633" s="22" t="s">
        <v>113</v>
      </c>
    </row>
    <row r="3634" spans="3:7">
      <c r="C3634" s="137">
        <v>44892</v>
      </c>
      <c r="D3634" s="22" t="s">
        <v>117</v>
      </c>
      <c r="E3634" s="22">
        <v>1</v>
      </c>
      <c r="F3634" s="22" t="s">
        <v>6</v>
      </c>
      <c r="G3634" s="22" t="s">
        <v>113</v>
      </c>
    </row>
    <row r="3635" spans="3:7">
      <c r="C3635" s="137">
        <v>44051</v>
      </c>
      <c r="D3635" s="22" t="s">
        <v>119</v>
      </c>
      <c r="E3635" s="22">
        <v>6</v>
      </c>
      <c r="F3635" s="22" t="s">
        <v>110</v>
      </c>
      <c r="G3635" s="22" t="s">
        <v>108</v>
      </c>
    </row>
    <row r="3636" spans="3:7">
      <c r="C3636" s="137">
        <v>44842</v>
      </c>
      <c r="D3636" s="22" t="s">
        <v>119</v>
      </c>
      <c r="E3636" s="22">
        <v>1</v>
      </c>
      <c r="F3636" s="22" t="s">
        <v>114</v>
      </c>
      <c r="G3636" s="22" t="s">
        <v>108</v>
      </c>
    </row>
    <row r="3637" spans="3:7">
      <c r="C3637" s="137">
        <v>44476</v>
      </c>
      <c r="D3637" s="22" t="s">
        <v>107</v>
      </c>
      <c r="E3637" s="22">
        <v>1</v>
      </c>
      <c r="F3637" s="22" t="s">
        <v>114</v>
      </c>
      <c r="G3637" s="22" t="s">
        <v>111</v>
      </c>
    </row>
    <row r="3638" spans="3:7">
      <c r="C3638" s="137">
        <v>44055</v>
      </c>
      <c r="D3638" s="22" t="s">
        <v>118</v>
      </c>
      <c r="E3638" s="22">
        <v>550</v>
      </c>
      <c r="F3638" s="22" t="s">
        <v>6</v>
      </c>
      <c r="G3638" s="22" t="s">
        <v>109</v>
      </c>
    </row>
    <row r="3639" spans="3:7">
      <c r="C3639" s="137">
        <v>44150</v>
      </c>
      <c r="D3639" s="22" t="s">
        <v>119</v>
      </c>
      <c r="E3639" s="22">
        <v>275</v>
      </c>
      <c r="F3639" s="22" t="s">
        <v>6</v>
      </c>
      <c r="G3639" s="22" t="s">
        <v>115</v>
      </c>
    </row>
    <row r="3640" spans="3:7">
      <c r="C3640" s="137">
        <v>44698</v>
      </c>
      <c r="D3640" s="22" t="s">
        <v>116</v>
      </c>
      <c r="E3640" s="22">
        <v>49</v>
      </c>
      <c r="F3640" s="22" t="s">
        <v>112</v>
      </c>
      <c r="G3640" s="22" t="s">
        <v>108</v>
      </c>
    </row>
    <row r="3641" spans="3:7">
      <c r="C3641" s="137">
        <v>43881</v>
      </c>
      <c r="D3641" s="22" t="s">
        <v>107</v>
      </c>
      <c r="E3641" s="22">
        <v>400</v>
      </c>
      <c r="F3641" s="22" t="s">
        <v>110</v>
      </c>
      <c r="G3641" s="22" t="s">
        <v>111</v>
      </c>
    </row>
    <row r="3642" spans="3:7">
      <c r="C3642" s="137">
        <v>44540</v>
      </c>
      <c r="D3642" s="22" t="s">
        <v>117</v>
      </c>
      <c r="E3642" s="22">
        <v>45</v>
      </c>
      <c r="F3642" s="22" t="s">
        <v>9</v>
      </c>
      <c r="G3642" s="22" t="s">
        <v>105</v>
      </c>
    </row>
    <row r="3643" spans="3:7">
      <c r="C3643" s="137">
        <v>44786</v>
      </c>
      <c r="D3643" s="22" t="s">
        <v>119</v>
      </c>
      <c r="E3643" s="22">
        <v>175</v>
      </c>
      <c r="F3643" s="22" t="s">
        <v>9</v>
      </c>
      <c r="G3643" s="22" t="s">
        <v>108</v>
      </c>
    </row>
    <row r="3644" spans="3:7">
      <c r="C3644" s="137">
        <v>44028</v>
      </c>
      <c r="D3644" s="22" t="s">
        <v>119</v>
      </c>
      <c r="E3644" s="22">
        <v>4</v>
      </c>
      <c r="F3644" s="22" t="s">
        <v>9</v>
      </c>
      <c r="G3644" s="22" t="s">
        <v>111</v>
      </c>
    </row>
    <row r="3645" spans="3:7">
      <c r="C3645" s="137">
        <v>43955</v>
      </c>
      <c r="D3645" s="22" t="s">
        <v>119</v>
      </c>
      <c r="E3645" s="22">
        <v>6</v>
      </c>
      <c r="F3645" s="22" t="s">
        <v>9</v>
      </c>
      <c r="G3645" s="22" t="s">
        <v>113</v>
      </c>
    </row>
    <row r="3646" spans="3:7">
      <c r="C3646" s="137">
        <v>44395</v>
      </c>
      <c r="D3646" s="22" t="s">
        <v>119</v>
      </c>
      <c r="E3646" s="22">
        <v>3</v>
      </c>
      <c r="F3646" s="22" t="s">
        <v>6</v>
      </c>
      <c r="G3646" s="22" t="s">
        <v>115</v>
      </c>
    </row>
    <row r="3647" spans="3:7">
      <c r="C3647" s="137">
        <v>44315</v>
      </c>
      <c r="D3647" s="22" t="s">
        <v>107</v>
      </c>
      <c r="E3647" s="22">
        <v>16</v>
      </c>
      <c r="F3647" s="22" t="s">
        <v>6</v>
      </c>
      <c r="G3647" s="22" t="s">
        <v>113</v>
      </c>
    </row>
    <row r="3648" spans="3:7">
      <c r="C3648" s="137">
        <v>44251</v>
      </c>
      <c r="D3648" s="22" t="s">
        <v>117</v>
      </c>
      <c r="E3648" s="22">
        <v>1</v>
      </c>
      <c r="F3648" s="22" t="s">
        <v>6</v>
      </c>
      <c r="G3648" s="22" t="s">
        <v>113</v>
      </c>
    </row>
    <row r="3649" spans="3:7">
      <c r="C3649" s="137">
        <v>43915</v>
      </c>
      <c r="D3649" s="22" t="s">
        <v>119</v>
      </c>
      <c r="E3649" s="22">
        <v>19</v>
      </c>
      <c r="F3649" s="22" t="s">
        <v>110</v>
      </c>
      <c r="G3649" s="22" t="s">
        <v>115</v>
      </c>
    </row>
    <row r="3650" spans="3:7">
      <c r="C3650" s="137">
        <v>43906</v>
      </c>
      <c r="D3650" s="22" t="s">
        <v>118</v>
      </c>
      <c r="E3650" s="22">
        <v>350</v>
      </c>
      <c r="F3650" s="22" t="s">
        <v>112</v>
      </c>
      <c r="G3650" s="22" t="s">
        <v>115</v>
      </c>
    </row>
    <row r="3651" spans="3:7">
      <c r="C3651" s="137">
        <v>44102</v>
      </c>
      <c r="D3651" s="22" t="s">
        <v>119</v>
      </c>
      <c r="E3651" s="22">
        <v>8</v>
      </c>
      <c r="F3651" s="22" t="s">
        <v>6</v>
      </c>
      <c r="G3651" s="22" t="s">
        <v>108</v>
      </c>
    </row>
    <row r="3652" spans="3:7">
      <c r="C3652" s="137">
        <v>44543</v>
      </c>
      <c r="D3652" s="22" t="s">
        <v>117</v>
      </c>
      <c r="E3652" s="22">
        <v>250</v>
      </c>
      <c r="F3652" s="22" t="s">
        <v>114</v>
      </c>
      <c r="G3652" s="22" t="s">
        <v>111</v>
      </c>
    </row>
    <row r="3653" spans="3:7">
      <c r="C3653" s="137">
        <v>44775</v>
      </c>
      <c r="D3653" s="22" t="s">
        <v>116</v>
      </c>
      <c r="E3653" s="22">
        <v>75</v>
      </c>
      <c r="F3653" s="22" t="s">
        <v>6</v>
      </c>
      <c r="G3653" s="22" t="s">
        <v>111</v>
      </c>
    </row>
    <row r="3654" spans="3:7">
      <c r="C3654" s="137">
        <v>44573</v>
      </c>
      <c r="D3654" s="22" t="s">
        <v>119</v>
      </c>
      <c r="E3654" s="22">
        <v>6</v>
      </c>
      <c r="F3654" s="22" t="s">
        <v>112</v>
      </c>
      <c r="G3654" s="22" t="s">
        <v>105</v>
      </c>
    </row>
    <row r="3655" spans="3:7">
      <c r="C3655" s="137">
        <v>44775</v>
      </c>
      <c r="D3655" s="22" t="s">
        <v>117</v>
      </c>
      <c r="E3655" s="22">
        <v>45</v>
      </c>
      <c r="F3655" s="22" t="s">
        <v>114</v>
      </c>
      <c r="G3655" s="22" t="s">
        <v>113</v>
      </c>
    </row>
    <row r="3656" spans="3:7">
      <c r="C3656" s="137">
        <v>44223</v>
      </c>
      <c r="D3656" s="22" t="s">
        <v>117</v>
      </c>
      <c r="E3656" s="22">
        <v>39</v>
      </c>
      <c r="F3656" s="22" t="s">
        <v>112</v>
      </c>
      <c r="G3656" s="22" t="s">
        <v>106</v>
      </c>
    </row>
    <row r="3657" spans="3:7">
      <c r="C3657" s="137">
        <v>43935</v>
      </c>
      <c r="D3657" s="22" t="s">
        <v>119</v>
      </c>
      <c r="E3657" s="22">
        <v>150</v>
      </c>
      <c r="F3657" s="22" t="s">
        <v>114</v>
      </c>
      <c r="G3657" s="22" t="s">
        <v>111</v>
      </c>
    </row>
    <row r="3658" spans="3:7">
      <c r="C3658" s="137">
        <v>44312</v>
      </c>
      <c r="D3658" s="22" t="s">
        <v>116</v>
      </c>
      <c r="E3658" s="22">
        <v>250</v>
      </c>
      <c r="F3658" s="22" t="s">
        <v>112</v>
      </c>
      <c r="G3658" s="22" t="s">
        <v>115</v>
      </c>
    </row>
    <row r="3659" spans="3:7">
      <c r="C3659" s="137">
        <v>44710</v>
      </c>
      <c r="D3659" s="22" t="s">
        <v>119</v>
      </c>
      <c r="E3659" s="22">
        <v>3</v>
      </c>
      <c r="F3659" s="22" t="s">
        <v>112</v>
      </c>
      <c r="G3659" s="22" t="s">
        <v>113</v>
      </c>
    </row>
    <row r="3660" spans="3:7">
      <c r="C3660" s="137">
        <v>44765</v>
      </c>
      <c r="D3660" s="22" t="s">
        <v>119</v>
      </c>
      <c r="E3660" s="22">
        <v>2</v>
      </c>
      <c r="F3660" s="22" t="s">
        <v>114</v>
      </c>
      <c r="G3660" s="22" t="s">
        <v>106</v>
      </c>
    </row>
    <row r="3661" spans="3:7">
      <c r="C3661" s="137">
        <v>44006</v>
      </c>
      <c r="D3661" s="22" t="s">
        <v>117</v>
      </c>
      <c r="E3661" s="22">
        <v>550</v>
      </c>
      <c r="F3661" s="22" t="s">
        <v>112</v>
      </c>
      <c r="G3661" s="22" t="s">
        <v>109</v>
      </c>
    </row>
    <row r="3662" spans="3:7">
      <c r="C3662" s="137">
        <v>44583</v>
      </c>
      <c r="D3662" s="22" t="s">
        <v>117</v>
      </c>
      <c r="E3662" s="22">
        <v>36</v>
      </c>
      <c r="F3662" s="22" t="s">
        <v>6</v>
      </c>
      <c r="G3662" s="22" t="s">
        <v>106</v>
      </c>
    </row>
    <row r="3663" spans="3:7">
      <c r="C3663" s="137">
        <v>43916</v>
      </c>
      <c r="D3663" s="22" t="s">
        <v>117</v>
      </c>
      <c r="E3663" s="22">
        <v>1</v>
      </c>
      <c r="F3663" s="22" t="s">
        <v>6</v>
      </c>
      <c r="G3663" s="22" t="s">
        <v>105</v>
      </c>
    </row>
    <row r="3664" spans="3:7">
      <c r="C3664" s="137">
        <v>44794</v>
      </c>
      <c r="D3664" s="22" t="s">
        <v>107</v>
      </c>
      <c r="E3664" s="22">
        <v>3</v>
      </c>
      <c r="F3664" s="22" t="s">
        <v>112</v>
      </c>
      <c r="G3664" s="22" t="s">
        <v>106</v>
      </c>
    </row>
    <row r="3665" spans="3:7">
      <c r="C3665" s="137">
        <v>44850</v>
      </c>
      <c r="D3665" s="22" t="s">
        <v>117</v>
      </c>
      <c r="E3665" s="22">
        <v>36</v>
      </c>
      <c r="F3665" s="22" t="s">
        <v>9</v>
      </c>
      <c r="G3665" s="22" t="s">
        <v>109</v>
      </c>
    </row>
    <row r="3666" spans="3:7">
      <c r="C3666" s="137">
        <v>44739</v>
      </c>
      <c r="D3666" s="22" t="s">
        <v>119</v>
      </c>
      <c r="E3666" s="22">
        <v>275</v>
      </c>
      <c r="F3666" s="22" t="s">
        <v>6</v>
      </c>
      <c r="G3666" s="22" t="s">
        <v>105</v>
      </c>
    </row>
    <row r="3667" spans="3:7">
      <c r="C3667" s="137">
        <v>44600</v>
      </c>
      <c r="D3667" s="22" t="s">
        <v>107</v>
      </c>
      <c r="E3667" s="22">
        <v>12</v>
      </c>
      <c r="F3667" s="22" t="s">
        <v>114</v>
      </c>
      <c r="G3667" s="22" t="s">
        <v>115</v>
      </c>
    </row>
    <row r="3668" spans="3:7">
      <c r="C3668" s="137">
        <v>43918</v>
      </c>
      <c r="D3668" s="22" t="s">
        <v>117</v>
      </c>
      <c r="E3668" s="22">
        <v>1</v>
      </c>
      <c r="F3668" s="22" t="s">
        <v>114</v>
      </c>
      <c r="G3668" s="22" t="s">
        <v>105</v>
      </c>
    </row>
    <row r="3669" spans="3:7">
      <c r="C3669" s="137">
        <v>44476</v>
      </c>
      <c r="D3669" s="22" t="s">
        <v>107</v>
      </c>
      <c r="E3669" s="22">
        <v>3</v>
      </c>
      <c r="F3669" s="22" t="s">
        <v>112</v>
      </c>
      <c r="G3669" s="22" t="s">
        <v>105</v>
      </c>
    </row>
    <row r="3670" spans="3:7">
      <c r="C3670" s="137">
        <v>44670</v>
      </c>
      <c r="D3670" s="22" t="s">
        <v>119</v>
      </c>
      <c r="E3670" s="22">
        <v>350</v>
      </c>
      <c r="F3670" s="22" t="s">
        <v>9</v>
      </c>
      <c r="G3670" s="22" t="s">
        <v>105</v>
      </c>
    </row>
    <row r="3671" spans="3:7">
      <c r="C3671" s="137">
        <v>44776</v>
      </c>
      <c r="D3671" s="22" t="s">
        <v>119</v>
      </c>
      <c r="E3671" s="22">
        <v>425</v>
      </c>
      <c r="F3671" s="22" t="s">
        <v>6</v>
      </c>
      <c r="G3671" s="22" t="s">
        <v>111</v>
      </c>
    </row>
    <row r="3672" spans="3:7">
      <c r="C3672" s="137">
        <v>43935</v>
      </c>
      <c r="D3672" s="22" t="s">
        <v>116</v>
      </c>
      <c r="E3672" s="22">
        <v>30</v>
      </c>
      <c r="F3672" s="22" t="s">
        <v>110</v>
      </c>
      <c r="G3672" s="22" t="s">
        <v>115</v>
      </c>
    </row>
    <row r="3673" spans="3:7">
      <c r="C3673" s="137">
        <v>43974</v>
      </c>
      <c r="D3673" s="22" t="s">
        <v>119</v>
      </c>
      <c r="E3673" s="22">
        <v>8</v>
      </c>
      <c r="F3673" s="22" t="s">
        <v>9</v>
      </c>
      <c r="G3673" s="22" t="s">
        <v>111</v>
      </c>
    </row>
    <row r="3674" spans="3:7">
      <c r="C3674" s="137">
        <v>44675</v>
      </c>
      <c r="D3674" s="22" t="s">
        <v>119</v>
      </c>
      <c r="E3674" s="22">
        <v>9</v>
      </c>
      <c r="F3674" s="22" t="s">
        <v>112</v>
      </c>
      <c r="G3674" s="22" t="s">
        <v>106</v>
      </c>
    </row>
    <row r="3675" spans="3:7">
      <c r="C3675" s="137">
        <v>44740</v>
      </c>
      <c r="D3675" s="22" t="s">
        <v>117</v>
      </c>
      <c r="E3675" s="22">
        <v>40</v>
      </c>
      <c r="F3675" s="22" t="s">
        <v>6</v>
      </c>
      <c r="G3675" s="22" t="s">
        <v>108</v>
      </c>
    </row>
    <row r="3676" spans="3:7">
      <c r="C3676" s="137">
        <v>43887</v>
      </c>
      <c r="D3676" s="22" t="s">
        <v>117</v>
      </c>
      <c r="E3676" s="22">
        <v>1</v>
      </c>
      <c r="F3676" s="22" t="s">
        <v>112</v>
      </c>
      <c r="G3676" s="22" t="s">
        <v>108</v>
      </c>
    </row>
    <row r="3677" spans="3:7">
      <c r="C3677" s="137">
        <v>44055</v>
      </c>
      <c r="D3677" s="22" t="s">
        <v>119</v>
      </c>
      <c r="E3677" s="22">
        <v>43</v>
      </c>
      <c r="F3677" s="22" t="s">
        <v>6</v>
      </c>
      <c r="G3677" s="22" t="s">
        <v>105</v>
      </c>
    </row>
    <row r="3678" spans="3:7">
      <c r="C3678" s="137">
        <v>44791</v>
      </c>
      <c r="D3678" s="22" t="s">
        <v>116</v>
      </c>
      <c r="E3678" s="22">
        <v>5</v>
      </c>
      <c r="F3678" s="22" t="s">
        <v>114</v>
      </c>
      <c r="G3678" s="22" t="s">
        <v>105</v>
      </c>
    </row>
    <row r="3679" spans="3:7">
      <c r="C3679" s="137">
        <v>44608</v>
      </c>
      <c r="D3679" s="22" t="s">
        <v>119</v>
      </c>
      <c r="E3679" s="22">
        <v>32</v>
      </c>
      <c r="F3679" s="22" t="s">
        <v>114</v>
      </c>
      <c r="G3679" s="22" t="s">
        <v>109</v>
      </c>
    </row>
    <row r="3680" spans="3:7">
      <c r="C3680" s="137">
        <v>44795</v>
      </c>
      <c r="D3680" s="22" t="s">
        <v>116</v>
      </c>
      <c r="E3680" s="22">
        <v>5</v>
      </c>
      <c r="F3680" s="22" t="s">
        <v>6</v>
      </c>
      <c r="G3680" s="22" t="s">
        <v>105</v>
      </c>
    </row>
    <row r="3681" spans="3:7">
      <c r="C3681" s="137">
        <v>44349</v>
      </c>
      <c r="D3681" s="22" t="s">
        <v>119</v>
      </c>
      <c r="E3681" s="22">
        <v>225</v>
      </c>
      <c r="F3681" s="22" t="s">
        <v>114</v>
      </c>
      <c r="G3681" s="22" t="s">
        <v>106</v>
      </c>
    </row>
    <row r="3682" spans="3:7">
      <c r="C3682" s="137">
        <v>43928</v>
      </c>
      <c r="D3682" s="22" t="s">
        <v>107</v>
      </c>
      <c r="E3682" s="22">
        <v>9</v>
      </c>
      <c r="F3682" s="22" t="s">
        <v>6</v>
      </c>
      <c r="G3682" s="22" t="s">
        <v>113</v>
      </c>
    </row>
    <row r="3683" spans="3:7">
      <c r="C3683" s="137">
        <v>44184</v>
      </c>
      <c r="D3683" s="22" t="s">
        <v>116</v>
      </c>
      <c r="E3683" s="22">
        <v>35</v>
      </c>
      <c r="F3683" s="22" t="s">
        <v>114</v>
      </c>
      <c r="G3683" s="22" t="s">
        <v>111</v>
      </c>
    </row>
    <row r="3684" spans="3:7">
      <c r="C3684" s="137">
        <v>44635</v>
      </c>
      <c r="D3684" s="22" t="s">
        <v>116</v>
      </c>
      <c r="E3684" s="22">
        <v>375</v>
      </c>
      <c r="F3684" s="22" t="s">
        <v>114</v>
      </c>
      <c r="G3684" s="22" t="s">
        <v>108</v>
      </c>
    </row>
    <row r="3685" spans="3:7">
      <c r="C3685" s="137">
        <v>44519</v>
      </c>
      <c r="D3685" s="22" t="s">
        <v>116</v>
      </c>
      <c r="E3685" s="22">
        <v>275</v>
      </c>
      <c r="F3685" s="22" t="s">
        <v>110</v>
      </c>
      <c r="G3685" s="22" t="s">
        <v>105</v>
      </c>
    </row>
    <row r="3686" spans="3:7">
      <c r="C3686" s="137">
        <v>43879</v>
      </c>
      <c r="D3686" s="22" t="s">
        <v>116</v>
      </c>
      <c r="E3686" s="22">
        <v>27</v>
      </c>
      <c r="F3686" s="22" t="s">
        <v>114</v>
      </c>
      <c r="G3686" s="22" t="s">
        <v>109</v>
      </c>
    </row>
    <row r="3687" spans="3:7">
      <c r="C3687" s="137">
        <v>44771</v>
      </c>
      <c r="D3687" s="22" t="s">
        <v>118</v>
      </c>
      <c r="E3687" s="22">
        <v>575</v>
      </c>
      <c r="F3687" s="22" t="s">
        <v>9</v>
      </c>
      <c r="G3687" s="22" t="s">
        <v>111</v>
      </c>
    </row>
    <row r="3688" spans="3:7">
      <c r="C3688" s="137">
        <v>44761</v>
      </c>
      <c r="D3688" s="22" t="s">
        <v>117</v>
      </c>
      <c r="E3688" s="22">
        <v>525</v>
      </c>
      <c r="F3688" s="22" t="s">
        <v>110</v>
      </c>
      <c r="G3688" s="22" t="s">
        <v>106</v>
      </c>
    </row>
    <row r="3689" spans="3:7">
      <c r="C3689" s="137">
        <v>44718</v>
      </c>
      <c r="D3689" s="22" t="s">
        <v>116</v>
      </c>
      <c r="E3689" s="22">
        <v>275</v>
      </c>
      <c r="F3689" s="22" t="s">
        <v>112</v>
      </c>
      <c r="G3689" s="22" t="s">
        <v>115</v>
      </c>
    </row>
    <row r="3690" spans="3:7">
      <c r="C3690" s="137">
        <v>44923</v>
      </c>
      <c r="D3690" s="22" t="s">
        <v>107</v>
      </c>
      <c r="E3690" s="22">
        <v>42</v>
      </c>
      <c r="F3690" s="22" t="s">
        <v>110</v>
      </c>
      <c r="G3690" s="22" t="s">
        <v>115</v>
      </c>
    </row>
    <row r="3691" spans="3:7">
      <c r="C3691" s="137">
        <v>44392</v>
      </c>
      <c r="D3691" s="22" t="s">
        <v>118</v>
      </c>
      <c r="E3691" s="22">
        <v>1</v>
      </c>
      <c r="F3691" s="22" t="s">
        <v>110</v>
      </c>
      <c r="G3691" s="22" t="s">
        <v>105</v>
      </c>
    </row>
    <row r="3692" spans="3:7">
      <c r="C3692" s="137">
        <v>44205</v>
      </c>
      <c r="D3692" s="22" t="s">
        <v>119</v>
      </c>
      <c r="E3692" s="22">
        <v>46</v>
      </c>
      <c r="F3692" s="22" t="s">
        <v>110</v>
      </c>
      <c r="G3692" s="22" t="s">
        <v>106</v>
      </c>
    </row>
    <row r="3693" spans="3:7">
      <c r="C3693" s="137">
        <v>44835</v>
      </c>
      <c r="D3693" s="22" t="s">
        <v>117</v>
      </c>
      <c r="E3693" s="22">
        <v>46</v>
      </c>
      <c r="F3693" s="22" t="s">
        <v>114</v>
      </c>
      <c r="G3693" s="22" t="s">
        <v>111</v>
      </c>
    </row>
    <row r="3694" spans="3:7">
      <c r="C3694" s="137">
        <v>44007</v>
      </c>
      <c r="D3694" s="22" t="s">
        <v>107</v>
      </c>
      <c r="E3694" s="22">
        <v>7</v>
      </c>
      <c r="F3694" s="22" t="s">
        <v>112</v>
      </c>
      <c r="G3694" s="22" t="s">
        <v>108</v>
      </c>
    </row>
    <row r="3695" spans="3:7">
      <c r="C3695" s="137">
        <v>43858</v>
      </c>
      <c r="D3695" s="22" t="s">
        <v>119</v>
      </c>
      <c r="E3695" s="22">
        <v>1</v>
      </c>
      <c r="F3695" s="22" t="s">
        <v>114</v>
      </c>
      <c r="G3695" s="22" t="s">
        <v>106</v>
      </c>
    </row>
    <row r="3696" spans="3:7">
      <c r="C3696" s="137">
        <v>43940</v>
      </c>
      <c r="D3696" s="22" t="s">
        <v>118</v>
      </c>
      <c r="E3696" s="22">
        <v>17</v>
      </c>
      <c r="F3696" s="22" t="s">
        <v>110</v>
      </c>
      <c r="G3696" s="22" t="s">
        <v>109</v>
      </c>
    </row>
    <row r="3697" spans="3:7">
      <c r="C3697" s="137">
        <v>44896</v>
      </c>
      <c r="D3697" s="22" t="s">
        <v>119</v>
      </c>
      <c r="E3697" s="22">
        <v>75</v>
      </c>
      <c r="F3697" s="22" t="s">
        <v>6</v>
      </c>
      <c r="G3697" s="22" t="s">
        <v>115</v>
      </c>
    </row>
    <row r="3698" spans="3:7">
      <c r="C3698" s="137">
        <v>44027</v>
      </c>
      <c r="D3698" s="22" t="s">
        <v>119</v>
      </c>
      <c r="E3698" s="22">
        <v>225</v>
      </c>
      <c r="F3698" s="22" t="s">
        <v>110</v>
      </c>
      <c r="G3698" s="22" t="s">
        <v>108</v>
      </c>
    </row>
    <row r="3699" spans="3:7">
      <c r="C3699" s="137">
        <v>44030</v>
      </c>
      <c r="D3699" s="22" t="s">
        <v>119</v>
      </c>
      <c r="E3699" s="22">
        <v>75</v>
      </c>
      <c r="F3699" s="22" t="s">
        <v>114</v>
      </c>
      <c r="G3699" s="22" t="s">
        <v>106</v>
      </c>
    </row>
    <row r="3700" spans="3:7">
      <c r="C3700" s="137">
        <v>44459</v>
      </c>
      <c r="D3700" s="22" t="s">
        <v>116</v>
      </c>
      <c r="E3700" s="22">
        <v>300</v>
      </c>
      <c r="F3700" s="22" t="s">
        <v>114</v>
      </c>
      <c r="G3700" s="22" t="s">
        <v>109</v>
      </c>
    </row>
    <row r="3701" spans="3:7">
      <c r="C3701" s="137">
        <v>44779</v>
      </c>
      <c r="D3701" s="22" t="s">
        <v>117</v>
      </c>
      <c r="E3701" s="22">
        <v>1</v>
      </c>
      <c r="F3701" s="22" t="s">
        <v>114</v>
      </c>
      <c r="G3701" s="22" t="s">
        <v>105</v>
      </c>
    </row>
    <row r="3702" spans="3:7">
      <c r="C3702" s="137">
        <v>43914</v>
      </c>
      <c r="D3702" s="22" t="s">
        <v>117</v>
      </c>
      <c r="E3702" s="22">
        <v>500</v>
      </c>
      <c r="F3702" s="22" t="s">
        <v>6</v>
      </c>
      <c r="G3702" s="22" t="s">
        <v>115</v>
      </c>
    </row>
    <row r="3703" spans="3:7">
      <c r="C3703" s="137">
        <v>44886</v>
      </c>
      <c r="D3703" s="22" t="s">
        <v>119</v>
      </c>
      <c r="E3703" s="22">
        <v>8</v>
      </c>
      <c r="F3703" s="22" t="s">
        <v>9</v>
      </c>
      <c r="G3703" s="22" t="s">
        <v>115</v>
      </c>
    </row>
    <row r="3704" spans="3:7">
      <c r="C3704" s="137">
        <v>44528</v>
      </c>
      <c r="D3704" s="22" t="s">
        <v>107</v>
      </c>
      <c r="E3704" s="22">
        <v>11</v>
      </c>
      <c r="F3704" s="22" t="s">
        <v>114</v>
      </c>
      <c r="G3704" s="22" t="s">
        <v>106</v>
      </c>
    </row>
    <row r="3705" spans="3:7">
      <c r="C3705" s="137">
        <v>44426</v>
      </c>
      <c r="D3705" s="22" t="s">
        <v>117</v>
      </c>
      <c r="E3705" s="22">
        <v>550</v>
      </c>
      <c r="F3705" s="22" t="s">
        <v>6</v>
      </c>
      <c r="G3705" s="22" t="s">
        <v>109</v>
      </c>
    </row>
    <row r="3706" spans="3:7">
      <c r="C3706" s="137">
        <v>44426</v>
      </c>
      <c r="D3706" s="22" t="s">
        <v>118</v>
      </c>
      <c r="E3706" s="22">
        <v>400</v>
      </c>
      <c r="F3706" s="22" t="s">
        <v>112</v>
      </c>
      <c r="G3706" s="22" t="s">
        <v>113</v>
      </c>
    </row>
    <row r="3707" spans="3:7">
      <c r="C3707" s="137">
        <v>44295</v>
      </c>
      <c r="D3707" s="22" t="s">
        <v>119</v>
      </c>
      <c r="E3707" s="22">
        <v>36</v>
      </c>
      <c r="F3707" s="22" t="s">
        <v>114</v>
      </c>
      <c r="G3707" s="22" t="s">
        <v>109</v>
      </c>
    </row>
    <row r="3708" spans="3:7">
      <c r="C3708" s="137">
        <v>44078</v>
      </c>
      <c r="D3708" s="22" t="s">
        <v>116</v>
      </c>
      <c r="E3708" s="22">
        <v>375</v>
      </c>
      <c r="F3708" s="22" t="s">
        <v>6</v>
      </c>
      <c r="G3708" s="22" t="s">
        <v>113</v>
      </c>
    </row>
    <row r="3709" spans="3:7">
      <c r="C3709" s="137">
        <v>44734</v>
      </c>
      <c r="D3709" s="22" t="s">
        <v>117</v>
      </c>
      <c r="E3709" s="22">
        <v>1</v>
      </c>
      <c r="F3709" s="22" t="s">
        <v>114</v>
      </c>
      <c r="G3709" s="22" t="s">
        <v>113</v>
      </c>
    </row>
    <row r="3710" spans="3:7">
      <c r="C3710" s="137">
        <v>44171</v>
      </c>
      <c r="D3710" s="22" t="s">
        <v>119</v>
      </c>
      <c r="E3710" s="22">
        <v>6</v>
      </c>
      <c r="F3710" s="22" t="s">
        <v>110</v>
      </c>
      <c r="G3710" s="22" t="s">
        <v>109</v>
      </c>
    </row>
    <row r="3711" spans="3:7">
      <c r="C3711" s="137">
        <v>44374</v>
      </c>
      <c r="D3711" s="22" t="s">
        <v>117</v>
      </c>
      <c r="E3711" s="22">
        <v>400</v>
      </c>
      <c r="F3711" s="22" t="s">
        <v>110</v>
      </c>
      <c r="G3711" s="22" t="s">
        <v>109</v>
      </c>
    </row>
    <row r="3712" spans="3:7">
      <c r="C3712" s="137">
        <v>44229</v>
      </c>
      <c r="D3712" s="22" t="s">
        <v>117</v>
      </c>
      <c r="E3712" s="22">
        <v>23</v>
      </c>
      <c r="F3712" s="22" t="s">
        <v>6</v>
      </c>
      <c r="G3712" s="22" t="s">
        <v>111</v>
      </c>
    </row>
    <row r="3713" spans="3:7">
      <c r="C3713" s="137">
        <v>44047</v>
      </c>
      <c r="D3713" s="22" t="s">
        <v>117</v>
      </c>
      <c r="E3713" s="22">
        <v>42</v>
      </c>
      <c r="F3713" s="22" t="s">
        <v>6</v>
      </c>
      <c r="G3713" s="22" t="s">
        <v>113</v>
      </c>
    </row>
    <row r="3714" spans="3:7">
      <c r="C3714" s="137">
        <v>44874</v>
      </c>
      <c r="D3714" s="22" t="s">
        <v>107</v>
      </c>
      <c r="E3714" s="22">
        <v>8</v>
      </c>
      <c r="F3714" s="22" t="s">
        <v>114</v>
      </c>
      <c r="G3714" s="22" t="s">
        <v>111</v>
      </c>
    </row>
    <row r="3715" spans="3:7">
      <c r="C3715" s="137">
        <v>43976</v>
      </c>
      <c r="D3715" s="22" t="s">
        <v>117</v>
      </c>
      <c r="E3715" s="22">
        <v>3</v>
      </c>
      <c r="F3715" s="22" t="s">
        <v>6</v>
      </c>
      <c r="G3715" s="22" t="s">
        <v>106</v>
      </c>
    </row>
    <row r="3716" spans="3:7">
      <c r="C3716" s="137">
        <v>43835</v>
      </c>
      <c r="D3716" s="22" t="s">
        <v>118</v>
      </c>
      <c r="E3716" s="22">
        <v>525</v>
      </c>
      <c r="F3716" s="22" t="s">
        <v>9</v>
      </c>
      <c r="G3716" s="22" t="s">
        <v>115</v>
      </c>
    </row>
    <row r="3717" spans="3:7">
      <c r="C3717" s="137">
        <v>44514</v>
      </c>
      <c r="D3717" s="22" t="s">
        <v>117</v>
      </c>
      <c r="E3717" s="22">
        <v>5</v>
      </c>
      <c r="F3717" s="22" t="s">
        <v>9</v>
      </c>
      <c r="G3717" s="22" t="s">
        <v>111</v>
      </c>
    </row>
    <row r="3718" spans="3:7">
      <c r="C3718" s="137">
        <v>44180</v>
      </c>
      <c r="D3718" s="22" t="s">
        <v>118</v>
      </c>
      <c r="E3718" s="22">
        <v>14</v>
      </c>
      <c r="F3718" s="22" t="s">
        <v>114</v>
      </c>
      <c r="G3718" s="22" t="s">
        <v>106</v>
      </c>
    </row>
    <row r="3719" spans="3:7">
      <c r="C3719" s="137">
        <v>44278</v>
      </c>
      <c r="D3719" s="22" t="s">
        <v>118</v>
      </c>
      <c r="E3719" s="22">
        <v>4</v>
      </c>
      <c r="F3719" s="22" t="s">
        <v>9</v>
      </c>
      <c r="G3719" s="22" t="s">
        <v>113</v>
      </c>
    </row>
    <row r="3720" spans="3:7">
      <c r="C3720" s="137">
        <v>44762</v>
      </c>
      <c r="D3720" s="22" t="s">
        <v>119</v>
      </c>
      <c r="E3720" s="22">
        <v>300</v>
      </c>
      <c r="F3720" s="22" t="s">
        <v>110</v>
      </c>
      <c r="G3720" s="22" t="s">
        <v>113</v>
      </c>
    </row>
    <row r="3721" spans="3:7">
      <c r="C3721" s="137">
        <v>43952</v>
      </c>
      <c r="D3721" s="22" t="s">
        <v>116</v>
      </c>
      <c r="E3721" s="22">
        <v>4</v>
      </c>
      <c r="F3721" s="22" t="s">
        <v>112</v>
      </c>
      <c r="G3721" s="22" t="s">
        <v>113</v>
      </c>
    </row>
    <row r="3722" spans="3:7">
      <c r="C3722" s="137">
        <v>44082</v>
      </c>
      <c r="D3722" s="22" t="s">
        <v>107</v>
      </c>
      <c r="E3722" s="22">
        <v>34</v>
      </c>
      <c r="F3722" s="22" t="s">
        <v>110</v>
      </c>
      <c r="G3722" s="22" t="s">
        <v>109</v>
      </c>
    </row>
    <row r="3723" spans="3:7">
      <c r="C3723" s="137">
        <v>44754</v>
      </c>
      <c r="D3723" s="22" t="s">
        <v>118</v>
      </c>
      <c r="E3723" s="22">
        <v>43</v>
      </c>
      <c r="F3723" s="22" t="s">
        <v>112</v>
      </c>
      <c r="G3723" s="22" t="s">
        <v>108</v>
      </c>
    </row>
    <row r="3724" spans="3:7">
      <c r="C3724" s="137">
        <v>44044</v>
      </c>
      <c r="D3724" s="22" t="s">
        <v>116</v>
      </c>
      <c r="E3724" s="22">
        <v>8</v>
      </c>
      <c r="F3724" s="22" t="s">
        <v>114</v>
      </c>
      <c r="G3724" s="22" t="s">
        <v>106</v>
      </c>
    </row>
    <row r="3725" spans="3:7">
      <c r="C3725" s="137">
        <v>43848</v>
      </c>
      <c r="D3725" s="22" t="s">
        <v>117</v>
      </c>
      <c r="E3725" s="22">
        <v>2</v>
      </c>
      <c r="F3725" s="22" t="s">
        <v>110</v>
      </c>
      <c r="G3725" s="22" t="s">
        <v>111</v>
      </c>
    </row>
    <row r="3726" spans="3:7">
      <c r="C3726" s="137">
        <v>44624</v>
      </c>
      <c r="D3726" s="22" t="s">
        <v>117</v>
      </c>
      <c r="E3726" s="22">
        <v>34</v>
      </c>
      <c r="F3726" s="22" t="s">
        <v>112</v>
      </c>
      <c r="G3726" s="22" t="s">
        <v>105</v>
      </c>
    </row>
    <row r="3727" spans="3:7">
      <c r="C3727" s="137">
        <v>44027</v>
      </c>
      <c r="D3727" s="22" t="s">
        <v>118</v>
      </c>
      <c r="E3727" s="22">
        <v>200</v>
      </c>
      <c r="F3727" s="22" t="s">
        <v>6</v>
      </c>
      <c r="G3727" s="22" t="s">
        <v>108</v>
      </c>
    </row>
    <row r="3728" spans="3:7">
      <c r="C3728" s="137">
        <v>43854</v>
      </c>
      <c r="D3728" s="22" t="s">
        <v>118</v>
      </c>
      <c r="E3728" s="22">
        <v>45</v>
      </c>
      <c r="F3728" s="22" t="s">
        <v>9</v>
      </c>
      <c r="G3728" s="22" t="s">
        <v>113</v>
      </c>
    </row>
    <row r="3729" spans="3:7">
      <c r="C3729" s="137">
        <v>44072</v>
      </c>
      <c r="D3729" s="22" t="s">
        <v>118</v>
      </c>
      <c r="E3729" s="22">
        <v>8</v>
      </c>
      <c r="F3729" s="22" t="s">
        <v>114</v>
      </c>
      <c r="G3729" s="22" t="s">
        <v>109</v>
      </c>
    </row>
    <row r="3730" spans="3:7">
      <c r="C3730" s="137">
        <v>43896</v>
      </c>
      <c r="D3730" s="22" t="s">
        <v>116</v>
      </c>
      <c r="E3730" s="22">
        <v>2</v>
      </c>
      <c r="F3730" s="22" t="s">
        <v>9</v>
      </c>
      <c r="G3730" s="22" t="s">
        <v>108</v>
      </c>
    </row>
    <row r="3731" spans="3:7">
      <c r="C3731" s="137">
        <v>44729</v>
      </c>
      <c r="D3731" s="22" t="s">
        <v>118</v>
      </c>
      <c r="E3731" s="22">
        <v>49</v>
      </c>
      <c r="F3731" s="22" t="s">
        <v>6</v>
      </c>
      <c r="G3731" s="22" t="s">
        <v>113</v>
      </c>
    </row>
    <row r="3732" spans="3:7">
      <c r="C3732" s="137">
        <v>44351</v>
      </c>
      <c r="D3732" s="22" t="s">
        <v>116</v>
      </c>
      <c r="E3732" s="22">
        <v>1</v>
      </c>
      <c r="F3732" s="22" t="s">
        <v>112</v>
      </c>
      <c r="G3732" s="22" t="s">
        <v>108</v>
      </c>
    </row>
    <row r="3733" spans="3:7">
      <c r="C3733" s="137">
        <v>44512</v>
      </c>
      <c r="D3733" s="22" t="s">
        <v>117</v>
      </c>
      <c r="E3733" s="22">
        <v>14</v>
      </c>
      <c r="F3733" s="22" t="s">
        <v>110</v>
      </c>
      <c r="G3733" s="22" t="s">
        <v>115</v>
      </c>
    </row>
    <row r="3734" spans="3:7">
      <c r="C3734" s="137">
        <v>44494</v>
      </c>
      <c r="D3734" s="22" t="s">
        <v>119</v>
      </c>
      <c r="E3734" s="22">
        <v>150</v>
      </c>
      <c r="F3734" s="22" t="s">
        <v>110</v>
      </c>
      <c r="G3734" s="22" t="s">
        <v>111</v>
      </c>
    </row>
    <row r="3735" spans="3:7">
      <c r="C3735" s="137">
        <v>44876</v>
      </c>
      <c r="D3735" s="22" t="s">
        <v>117</v>
      </c>
      <c r="E3735" s="22">
        <v>6</v>
      </c>
      <c r="F3735" s="22" t="s">
        <v>114</v>
      </c>
      <c r="G3735" s="22" t="s">
        <v>113</v>
      </c>
    </row>
    <row r="3736" spans="3:7">
      <c r="C3736" s="137">
        <v>43846</v>
      </c>
      <c r="D3736" s="22" t="s">
        <v>117</v>
      </c>
      <c r="E3736" s="22">
        <v>250</v>
      </c>
      <c r="F3736" s="22" t="s">
        <v>112</v>
      </c>
      <c r="G3736" s="22" t="s">
        <v>108</v>
      </c>
    </row>
    <row r="3737" spans="3:7">
      <c r="C3737" s="137">
        <v>43905</v>
      </c>
      <c r="D3737" s="22" t="s">
        <v>107</v>
      </c>
      <c r="E3737" s="22">
        <v>5</v>
      </c>
      <c r="F3737" s="22" t="s">
        <v>9</v>
      </c>
      <c r="G3737" s="22" t="s">
        <v>109</v>
      </c>
    </row>
    <row r="3738" spans="3:7">
      <c r="C3738" s="137">
        <v>44037</v>
      </c>
      <c r="D3738" s="22" t="s">
        <v>119</v>
      </c>
      <c r="E3738" s="22">
        <v>12</v>
      </c>
      <c r="F3738" s="22" t="s">
        <v>6</v>
      </c>
      <c r="G3738" s="22" t="s">
        <v>115</v>
      </c>
    </row>
    <row r="3739" spans="3:7">
      <c r="C3739" s="137">
        <v>44602</v>
      </c>
      <c r="D3739" s="22" t="s">
        <v>117</v>
      </c>
      <c r="E3739" s="22">
        <v>450</v>
      </c>
      <c r="F3739" s="22" t="s">
        <v>9</v>
      </c>
      <c r="G3739" s="22" t="s">
        <v>113</v>
      </c>
    </row>
    <row r="3740" spans="3:7">
      <c r="C3740" s="137">
        <v>44165</v>
      </c>
      <c r="D3740" s="22" t="s">
        <v>107</v>
      </c>
      <c r="E3740" s="22">
        <v>300</v>
      </c>
      <c r="F3740" s="22" t="s">
        <v>110</v>
      </c>
      <c r="G3740" s="22" t="s">
        <v>109</v>
      </c>
    </row>
    <row r="3741" spans="3:7">
      <c r="C3741" s="137">
        <v>44081</v>
      </c>
      <c r="D3741" s="22" t="s">
        <v>119</v>
      </c>
      <c r="E3741" s="22">
        <v>22</v>
      </c>
      <c r="F3741" s="22" t="s">
        <v>9</v>
      </c>
      <c r="G3741" s="22" t="s">
        <v>106</v>
      </c>
    </row>
    <row r="3742" spans="3:7">
      <c r="C3742" s="137">
        <v>44550</v>
      </c>
      <c r="D3742" s="22" t="s">
        <v>119</v>
      </c>
      <c r="E3742" s="22">
        <v>26</v>
      </c>
      <c r="F3742" s="22" t="s">
        <v>112</v>
      </c>
      <c r="G3742" s="22" t="s">
        <v>113</v>
      </c>
    </row>
    <row r="3743" spans="3:7">
      <c r="C3743" s="137">
        <v>44563</v>
      </c>
      <c r="D3743" s="22" t="s">
        <v>117</v>
      </c>
      <c r="E3743" s="22">
        <v>7</v>
      </c>
      <c r="F3743" s="22" t="s">
        <v>112</v>
      </c>
      <c r="G3743" s="22" t="s">
        <v>113</v>
      </c>
    </row>
    <row r="3744" spans="3:7">
      <c r="C3744" s="137">
        <v>44378</v>
      </c>
      <c r="D3744" s="22" t="s">
        <v>119</v>
      </c>
      <c r="E3744" s="22">
        <v>425</v>
      </c>
      <c r="F3744" s="22" t="s">
        <v>9</v>
      </c>
      <c r="G3744" s="22" t="s">
        <v>109</v>
      </c>
    </row>
    <row r="3745" spans="3:7">
      <c r="C3745" s="137">
        <v>44544</v>
      </c>
      <c r="D3745" s="22" t="s">
        <v>107</v>
      </c>
      <c r="E3745" s="22">
        <v>3</v>
      </c>
      <c r="F3745" s="22" t="s">
        <v>112</v>
      </c>
      <c r="G3745" s="22" t="s">
        <v>106</v>
      </c>
    </row>
    <row r="3746" spans="3:7">
      <c r="C3746" s="137">
        <v>44170</v>
      </c>
      <c r="D3746" s="22" t="s">
        <v>117</v>
      </c>
      <c r="E3746" s="22">
        <v>550</v>
      </c>
      <c r="F3746" s="22" t="s">
        <v>110</v>
      </c>
      <c r="G3746" s="22" t="s">
        <v>105</v>
      </c>
    </row>
    <row r="3747" spans="3:7">
      <c r="C3747" s="137">
        <v>44682</v>
      </c>
      <c r="D3747" s="22" t="s">
        <v>107</v>
      </c>
      <c r="E3747" s="22">
        <v>300</v>
      </c>
      <c r="F3747" s="22" t="s">
        <v>110</v>
      </c>
      <c r="G3747" s="22" t="s">
        <v>108</v>
      </c>
    </row>
    <row r="3748" spans="3:7">
      <c r="C3748" s="137">
        <v>44766</v>
      </c>
      <c r="D3748" s="22" t="s">
        <v>118</v>
      </c>
      <c r="E3748" s="22">
        <v>24</v>
      </c>
      <c r="F3748" s="22" t="s">
        <v>112</v>
      </c>
      <c r="G3748" s="22" t="s">
        <v>109</v>
      </c>
    </row>
    <row r="3749" spans="3:7">
      <c r="C3749" s="137">
        <v>44692</v>
      </c>
      <c r="D3749" s="22" t="s">
        <v>119</v>
      </c>
      <c r="E3749" s="22">
        <v>250</v>
      </c>
      <c r="F3749" s="22" t="s">
        <v>9</v>
      </c>
      <c r="G3749" s="22" t="s">
        <v>105</v>
      </c>
    </row>
    <row r="3750" spans="3:7">
      <c r="C3750" s="137">
        <v>43921</v>
      </c>
      <c r="D3750" s="22" t="s">
        <v>119</v>
      </c>
      <c r="E3750" s="22">
        <v>225</v>
      </c>
      <c r="F3750" s="22" t="s">
        <v>110</v>
      </c>
      <c r="G3750" s="22" t="s">
        <v>115</v>
      </c>
    </row>
    <row r="3751" spans="3:7">
      <c r="C3751" s="137">
        <v>43863</v>
      </c>
      <c r="D3751" s="22" t="s">
        <v>119</v>
      </c>
      <c r="E3751" s="22">
        <v>525</v>
      </c>
      <c r="F3751" s="22" t="s">
        <v>110</v>
      </c>
      <c r="G3751" s="22" t="s">
        <v>108</v>
      </c>
    </row>
    <row r="3752" spans="3:7">
      <c r="C3752" s="137">
        <v>44146</v>
      </c>
      <c r="D3752" s="22" t="s">
        <v>107</v>
      </c>
      <c r="E3752" s="22">
        <v>7</v>
      </c>
      <c r="F3752" s="22" t="s">
        <v>110</v>
      </c>
      <c r="G3752" s="22" t="s">
        <v>105</v>
      </c>
    </row>
    <row r="3753" spans="3:7">
      <c r="C3753" s="137">
        <v>44393</v>
      </c>
      <c r="D3753" s="22" t="s">
        <v>117</v>
      </c>
      <c r="E3753" s="22">
        <v>47</v>
      </c>
      <c r="F3753" s="22" t="s">
        <v>112</v>
      </c>
      <c r="G3753" s="22" t="s">
        <v>106</v>
      </c>
    </row>
    <row r="3754" spans="3:7">
      <c r="C3754" s="137">
        <v>44143</v>
      </c>
      <c r="D3754" s="22" t="s">
        <v>118</v>
      </c>
      <c r="E3754" s="22">
        <v>37</v>
      </c>
      <c r="F3754" s="22" t="s">
        <v>110</v>
      </c>
      <c r="G3754" s="22" t="s">
        <v>111</v>
      </c>
    </row>
    <row r="3755" spans="3:7">
      <c r="C3755" s="137">
        <v>44058</v>
      </c>
      <c r="D3755" s="22" t="s">
        <v>119</v>
      </c>
      <c r="E3755" s="22">
        <v>225</v>
      </c>
      <c r="F3755" s="22" t="s">
        <v>114</v>
      </c>
      <c r="G3755" s="22" t="s">
        <v>105</v>
      </c>
    </row>
    <row r="3756" spans="3:7">
      <c r="C3756" s="137">
        <v>43999</v>
      </c>
      <c r="D3756" s="22" t="s">
        <v>118</v>
      </c>
      <c r="E3756" s="22">
        <v>48</v>
      </c>
      <c r="F3756" s="22" t="s">
        <v>110</v>
      </c>
      <c r="G3756" s="22" t="s">
        <v>111</v>
      </c>
    </row>
    <row r="3757" spans="3:7">
      <c r="C3757" s="137">
        <v>44083</v>
      </c>
      <c r="D3757" s="22" t="s">
        <v>119</v>
      </c>
      <c r="E3757" s="22">
        <v>24</v>
      </c>
      <c r="F3757" s="22" t="s">
        <v>6</v>
      </c>
      <c r="G3757" s="22" t="s">
        <v>111</v>
      </c>
    </row>
    <row r="3758" spans="3:7">
      <c r="C3758" s="137">
        <v>44044</v>
      </c>
      <c r="D3758" s="22" t="s">
        <v>119</v>
      </c>
      <c r="E3758" s="22">
        <v>36</v>
      </c>
      <c r="F3758" s="22" t="s">
        <v>9</v>
      </c>
      <c r="G3758" s="22" t="s">
        <v>113</v>
      </c>
    </row>
    <row r="3759" spans="3:7">
      <c r="C3759" s="137">
        <v>44290</v>
      </c>
      <c r="D3759" s="22" t="s">
        <v>119</v>
      </c>
      <c r="E3759" s="22">
        <v>49</v>
      </c>
      <c r="F3759" s="22" t="s">
        <v>110</v>
      </c>
      <c r="G3759" s="22" t="s">
        <v>106</v>
      </c>
    </row>
    <row r="3760" spans="3:7">
      <c r="C3760" s="137">
        <v>44294</v>
      </c>
      <c r="D3760" s="22" t="s">
        <v>117</v>
      </c>
      <c r="E3760" s="22">
        <v>500</v>
      </c>
      <c r="F3760" s="22" t="s">
        <v>112</v>
      </c>
      <c r="G3760" s="22" t="s">
        <v>105</v>
      </c>
    </row>
    <row r="3761" spans="3:7">
      <c r="C3761" s="137">
        <v>44914</v>
      </c>
      <c r="D3761" s="22" t="s">
        <v>118</v>
      </c>
      <c r="E3761" s="22">
        <v>6</v>
      </c>
      <c r="F3761" s="22" t="s">
        <v>114</v>
      </c>
      <c r="G3761" s="22" t="s">
        <v>113</v>
      </c>
    </row>
    <row r="3762" spans="3:7">
      <c r="C3762" s="137">
        <v>44202</v>
      </c>
      <c r="D3762" s="22" t="s">
        <v>107</v>
      </c>
      <c r="E3762" s="22">
        <v>19</v>
      </c>
      <c r="F3762" s="22" t="s">
        <v>114</v>
      </c>
      <c r="G3762" s="22" t="s">
        <v>105</v>
      </c>
    </row>
    <row r="3763" spans="3:7">
      <c r="C3763" s="137">
        <v>44633</v>
      </c>
      <c r="D3763" s="22" t="s">
        <v>107</v>
      </c>
      <c r="E3763" s="22">
        <v>3</v>
      </c>
      <c r="F3763" s="22" t="s">
        <v>9</v>
      </c>
      <c r="G3763" s="22" t="s">
        <v>108</v>
      </c>
    </row>
    <row r="3764" spans="3:7">
      <c r="C3764" s="137">
        <v>44446</v>
      </c>
      <c r="D3764" s="22" t="s">
        <v>116</v>
      </c>
      <c r="E3764" s="22">
        <v>20</v>
      </c>
      <c r="F3764" s="22" t="s">
        <v>110</v>
      </c>
      <c r="G3764" s="22" t="s">
        <v>111</v>
      </c>
    </row>
    <row r="3765" spans="3:7">
      <c r="C3765" s="137">
        <v>44129</v>
      </c>
      <c r="D3765" s="22" t="s">
        <v>117</v>
      </c>
      <c r="E3765" s="22">
        <v>46</v>
      </c>
      <c r="F3765" s="22" t="s">
        <v>110</v>
      </c>
      <c r="G3765" s="22" t="s">
        <v>109</v>
      </c>
    </row>
    <row r="3766" spans="3:7">
      <c r="C3766" s="137">
        <v>44881</v>
      </c>
      <c r="D3766" s="22" t="s">
        <v>116</v>
      </c>
      <c r="E3766" s="22">
        <v>75</v>
      </c>
      <c r="F3766" s="22" t="s">
        <v>112</v>
      </c>
      <c r="G3766" s="22" t="s">
        <v>108</v>
      </c>
    </row>
    <row r="3767" spans="3:7">
      <c r="C3767" s="137">
        <v>44345</v>
      </c>
      <c r="D3767" s="22" t="s">
        <v>119</v>
      </c>
      <c r="E3767" s="22">
        <v>8</v>
      </c>
      <c r="F3767" s="22" t="s">
        <v>110</v>
      </c>
      <c r="G3767" s="22" t="s">
        <v>105</v>
      </c>
    </row>
    <row r="3768" spans="3:7">
      <c r="C3768" s="137">
        <v>44393</v>
      </c>
      <c r="D3768" s="22" t="s">
        <v>107</v>
      </c>
      <c r="E3768" s="22">
        <v>48</v>
      </c>
      <c r="F3768" s="22" t="s">
        <v>114</v>
      </c>
      <c r="G3768" s="22" t="s">
        <v>111</v>
      </c>
    </row>
    <row r="3769" spans="3:7">
      <c r="C3769" s="137">
        <v>44503</v>
      </c>
      <c r="D3769" s="22" t="s">
        <v>107</v>
      </c>
      <c r="E3769" s="22">
        <v>300</v>
      </c>
      <c r="F3769" s="22" t="s">
        <v>110</v>
      </c>
      <c r="G3769" s="22" t="s">
        <v>108</v>
      </c>
    </row>
    <row r="3770" spans="3:7">
      <c r="C3770" s="137">
        <v>44866</v>
      </c>
      <c r="D3770" s="22" t="s">
        <v>107</v>
      </c>
      <c r="E3770" s="22">
        <v>6</v>
      </c>
      <c r="F3770" s="22" t="s">
        <v>6</v>
      </c>
      <c r="G3770" s="22" t="s">
        <v>115</v>
      </c>
    </row>
    <row r="3771" spans="3:7">
      <c r="C3771" s="137">
        <v>44007</v>
      </c>
      <c r="D3771" s="22" t="s">
        <v>117</v>
      </c>
      <c r="E3771" s="22">
        <v>350</v>
      </c>
      <c r="F3771" s="22" t="s">
        <v>112</v>
      </c>
      <c r="G3771" s="22" t="s">
        <v>106</v>
      </c>
    </row>
    <row r="3772" spans="3:7">
      <c r="C3772" s="137">
        <v>44664</v>
      </c>
      <c r="D3772" s="22" t="s">
        <v>116</v>
      </c>
      <c r="E3772" s="22">
        <v>42</v>
      </c>
      <c r="F3772" s="22" t="s">
        <v>112</v>
      </c>
      <c r="G3772" s="22" t="s">
        <v>109</v>
      </c>
    </row>
    <row r="3773" spans="3:7">
      <c r="C3773" s="137">
        <v>44361</v>
      </c>
      <c r="D3773" s="22" t="s">
        <v>118</v>
      </c>
      <c r="E3773" s="22">
        <v>16</v>
      </c>
      <c r="F3773" s="22" t="s">
        <v>112</v>
      </c>
      <c r="G3773" s="22" t="s">
        <v>109</v>
      </c>
    </row>
    <row r="3774" spans="3:7">
      <c r="C3774" s="137">
        <v>44225</v>
      </c>
      <c r="D3774" s="22" t="s">
        <v>117</v>
      </c>
      <c r="E3774" s="22">
        <v>7</v>
      </c>
      <c r="F3774" s="22" t="s">
        <v>110</v>
      </c>
      <c r="G3774" s="22" t="s">
        <v>105</v>
      </c>
    </row>
    <row r="3775" spans="3:7">
      <c r="C3775" s="137">
        <v>43895</v>
      </c>
      <c r="D3775" s="22" t="s">
        <v>119</v>
      </c>
      <c r="E3775" s="22">
        <v>9</v>
      </c>
      <c r="F3775" s="22" t="s">
        <v>9</v>
      </c>
      <c r="G3775" s="22" t="s">
        <v>109</v>
      </c>
    </row>
    <row r="3776" spans="3:7">
      <c r="C3776" s="137">
        <v>44162</v>
      </c>
      <c r="D3776" s="22" t="s">
        <v>119</v>
      </c>
      <c r="E3776" s="22">
        <v>200</v>
      </c>
      <c r="F3776" s="22" t="s">
        <v>114</v>
      </c>
      <c r="G3776" s="22" t="s">
        <v>106</v>
      </c>
    </row>
    <row r="3777" spans="3:7">
      <c r="C3777" s="137">
        <v>44094</v>
      </c>
      <c r="D3777" s="22" t="s">
        <v>119</v>
      </c>
      <c r="E3777" s="22">
        <v>9</v>
      </c>
      <c r="F3777" s="22" t="s">
        <v>110</v>
      </c>
      <c r="G3777" s="22" t="s">
        <v>108</v>
      </c>
    </row>
    <row r="3778" spans="3:7">
      <c r="C3778" s="137">
        <v>44548</v>
      </c>
      <c r="D3778" s="22" t="s">
        <v>117</v>
      </c>
      <c r="E3778" s="22">
        <v>150</v>
      </c>
      <c r="F3778" s="22" t="s">
        <v>112</v>
      </c>
      <c r="G3778" s="22" t="s">
        <v>111</v>
      </c>
    </row>
    <row r="3779" spans="3:7">
      <c r="C3779" s="137">
        <v>43884</v>
      </c>
      <c r="D3779" s="22" t="s">
        <v>116</v>
      </c>
      <c r="E3779" s="22">
        <v>2</v>
      </c>
      <c r="F3779" s="22" t="s">
        <v>110</v>
      </c>
      <c r="G3779" s="22" t="s">
        <v>113</v>
      </c>
    </row>
    <row r="3780" spans="3:7">
      <c r="C3780" s="137">
        <v>44099</v>
      </c>
      <c r="D3780" s="22" t="s">
        <v>117</v>
      </c>
      <c r="E3780" s="22">
        <v>100</v>
      </c>
      <c r="F3780" s="22" t="s">
        <v>9</v>
      </c>
      <c r="G3780" s="22" t="s">
        <v>105</v>
      </c>
    </row>
    <row r="3781" spans="3:7">
      <c r="C3781" s="137">
        <v>44814</v>
      </c>
      <c r="D3781" s="22" t="s">
        <v>117</v>
      </c>
      <c r="E3781" s="22">
        <v>475</v>
      </c>
      <c r="F3781" s="22" t="s">
        <v>114</v>
      </c>
      <c r="G3781" s="22" t="s">
        <v>106</v>
      </c>
    </row>
    <row r="3782" spans="3:7">
      <c r="C3782" s="137">
        <v>44274</v>
      </c>
      <c r="D3782" s="22" t="s">
        <v>119</v>
      </c>
      <c r="E3782" s="22">
        <v>50</v>
      </c>
      <c r="F3782" s="22" t="s">
        <v>6</v>
      </c>
      <c r="G3782" s="22" t="s">
        <v>105</v>
      </c>
    </row>
    <row r="3783" spans="3:7">
      <c r="C3783" s="137">
        <v>44203</v>
      </c>
      <c r="D3783" s="22" t="s">
        <v>118</v>
      </c>
      <c r="E3783" s="22">
        <v>550</v>
      </c>
      <c r="F3783" s="22" t="s">
        <v>9</v>
      </c>
      <c r="G3783" s="22" t="s">
        <v>106</v>
      </c>
    </row>
    <row r="3784" spans="3:7">
      <c r="C3784" s="137">
        <v>44336</v>
      </c>
      <c r="D3784" s="22" t="s">
        <v>117</v>
      </c>
      <c r="E3784" s="22">
        <v>13</v>
      </c>
      <c r="F3784" s="22" t="s">
        <v>9</v>
      </c>
      <c r="G3784" s="22" t="s">
        <v>105</v>
      </c>
    </row>
    <row r="3785" spans="3:7">
      <c r="C3785" s="137">
        <v>44706</v>
      </c>
      <c r="D3785" s="22" t="s">
        <v>117</v>
      </c>
      <c r="E3785" s="22">
        <v>17</v>
      </c>
      <c r="F3785" s="22" t="s">
        <v>9</v>
      </c>
      <c r="G3785" s="22" t="s">
        <v>115</v>
      </c>
    </row>
    <row r="3786" spans="3:7">
      <c r="C3786" s="137">
        <v>44473</v>
      </c>
      <c r="D3786" s="22" t="s">
        <v>116</v>
      </c>
      <c r="E3786" s="22">
        <v>7</v>
      </c>
      <c r="F3786" s="22" t="s">
        <v>6</v>
      </c>
      <c r="G3786" s="22" t="s">
        <v>106</v>
      </c>
    </row>
    <row r="3787" spans="3:7">
      <c r="C3787" s="137">
        <v>44267</v>
      </c>
      <c r="D3787" s="22" t="s">
        <v>119</v>
      </c>
      <c r="E3787" s="22">
        <v>375</v>
      </c>
      <c r="F3787" s="22" t="s">
        <v>6</v>
      </c>
      <c r="G3787" s="22" t="s">
        <v>108</v>
      </c>
    </row>
    <row r="3788" spans="3:7">
      <c r="C3788" s="137">
        <v>44071</v>
      </c>
      <c r="D3788" s="22" t="s">
        <v>118</v>
      </c>
      <c r="E3788" s="22">
        <v>1</v>
      </c>
      <c r="F3788" s="22" t="s">
        <v>6</v>
      </c>
      <c r="G3788" s="22" t="s">
        <v>113</v>
      </c>
    </row>
    <row r="3789" spans="3:7">
      <c r="C3789" s="137">
        <v>43959</v>
      </c>
      <c r="D3789" s="22" t="s">
        <v>117</v>
      </c>
      <c r="E3789" s="22">
        <v>9</v>
      </c>
      <c r="F3789" s="22" t="s">
        <v>9</v>
      </c>
      <c r="G3789" s="22" t="s">
        <v>111</v>
      </c>
    </row>
    <row r="3790" spans="3:7">
      <c r="C3790" s="137">
        <v>43860</v>
      </c>
      <c r="D3790" s="22" t="s">
        <v>118</v>
      </c>
      <c r="E3790" s="22">
        <v>150</v>
      </c>
      <c r="F3790" s="22" t="s">
        <v>112</v>
      </c>
      <c r="G3790" s="22" t="s">
        <v>115</v>
      </c>
    </row>
    <row r="3791" spans="3:7">
      <c r="C3791" s="137">
        <v>44070</v>
      </c>
      <c r="D3791" s="22" t="s">
        <v>119</v>
      </c>
      <c r="E3791" s="22">
        <v>43</v>
      </c>
      <c r="F3791" s="22" t="s">
        <v>110</v>
      </c>
      <c r="G3791" s="22" t="s">
        <v>113</v>
      </c>
    </row>
    <row r="3792" spans="3:7">
      <c r="C3792" s="137">
        <v>44354</v>
      </c>
      <c r="D3792" s="22" t="s">
        <v>117</v>
      </c>
      <c r="E3792" s="22">
        <v>8</v>
      </c>
      <c r="F3792" s="22" t="s">
        <v>9</v>
      </c>
      <c r="G3792" s="22" t="s">
        <v>105</v>
      </c>
    </row>
    <row r="3793" spans="3:7">
      <c r="C3793" s="137">
        <v>44220</v>
      </c>
      <c r="D3793" s="22" t="s">
        <v>107</v>
      </c>
      <c r="E3793" s="22">
        <v>450</v>
      </c>
      <c r="F3793" s="22" t="s">
        <v>6</v>
      </c>
      <c r="G3793" s="22" t="s">
        <v>105</v>
      </c>
    </row>
    <row r="3794" spans="3:7">
      <c r="C3794" s="137">
        <v>43849</v>
      </c>
      <c r="D3794" s="22" t="s">
        <v>117</v>
      </c>
      <c r="E3794" s="22">
        <v>100</v>
      </c>
      <c r="F3794" s="22" t="s">
        <v>6</v>
      </c>
      <c r="G3794" s="22" t="s">
        <v>113</v>
      </c>
    </row>
    <row r="3795" spans="3:7">
      <c r="C3795" s="137">
        <v>44622</v>
      </c>
      <c r="D3795" s="22" t="s">
        <v>117</v>
      </c>
      <c r="E3795" s="22">
        <v>175</v>
      </c>
      <c r="F3795" s="22" t="s">
        <v>9</v>
      </c>
      <c r="G3795" s="22" t="s">
        <v>111</v>
      </c>
    </row>
    <row r="3796" spans="3:7">
      <c r="C3796" s="137">
        <v>44839</v>
      </c>
      <c r="D3796" s="22" t="s">
        <v>117</v>
      </c>
      <c r="E3796" s="22">
        <v>5</v>
      </c>
      <c r="F3796" s="22" t="s">
        <v>114</v>
      </c>
      <c r="G3796" s="22" t="s">
        <v>111</v>
      </c>
    </row>
    <row r="3797" spans="3:7">
      <c r="C3797" s="137">
        <v>44181</v>
      </c>
      <c r="D3797" s="22" t="s">
        <v>119</v>
      </c>
      <c r="E3797" s="22">
        <v>5</v>
      </c>
      <c r="F3797" s="22" t="s">
        <v>6</v>
      </c>
      <c r="G3797" s="22" t="s">
        <v>106</v>
      </c>
    </row>
    <row r="3798" spans="3:7">
      <c r="C3798" s="137">
        <v>44108</v>
      </c>
      <c r="D3798" s="22" t="s">
        <v>117</v>
      </c>
      <c r="E3798" s="22">
        <v>8</v>
      </c>
      <c r="F3798" s="22" t="s">
        <v>110</v>
      </c>
      <c r="G3798" s="22" t="s">
        <v>106</v>
      </c>
    </row>
    <row r="3799" spans="3:7">
      <c r="C3799" s="137">
        <v>44486</v>
      </c>
      <c r="D3799" s="22" t="s">
        <v>119</v>
      </c>
      <c r="E3799" s="22">
        <v>24</v>
      </c>
      <c r="F3799" s="22" t="s">
        <v>110</v>
      </c>
      <c r="G3799" s="22" t="s">
        <v>109</v>
      </c>
    </row>
    <row r="3800" spans="3:7">
      <c r="C3800" s="137">
        <v>43912</v>
      </c>
      <c r="D3800" s="22" t="s">
        <v>117</v>
      </c>
      <c r="E3800" s="22">
        <v>7</v>
      </c>
      <c r="F3800" s="22" t="s">
        <v>114</v>
      </c>
      <c r="G3800" s="22" t="s">
        <v>109</v>
      </c>
    </row>
    <row r="3801" spans="3:7">
      <c r="C3801" s="137">
        <v>44321</v>
      </c>
      <c r="D3801" s="22" t="s">
        <v>116</v>
      </c>
      <c r="E3801" s="22">
        <v>2</v>
      </c>
      <c r="F3801" s="22" t="s">
        <v>110</v>
      </c>
      <c r="G3801" s="22" t="s">
        <v>113</v>
      </c>
    </row>
    <row r="3802" spans="3:7">
      <c r="C3802" s="137">
        <v>44319</v>
      </c>
      <c r="D3802" s="22" t="s">
        <v>117</v>
      </c>
      <c r="E3802" s="22">
        <v>9</v>
      </c>
      <c r="F3802" s="22" t="s">
        <v>6</v>
      </c>
      <c r="G3802" s="22" t="s">
        <v>113</v>
      </c>
    </row>
    <row r="3803" spans="3:7">
      <c r="C3803" s="137">
        <v>44694</v>
      </c>
      <c r="D3803" s="22" t="s">
        <v>107</v>
      </c>
      <c r="E3803" s="22">
        <v>42</v>
      </c>
      <c r="F3803" s="22" t="s">
        <v>112</v>
      </c>
      <c r="G3803" s="22" t="s">
        <v>113</v>
      </c>
    </row>
    <row r="3804" spans="3:7">
      <c r="C3804" s="137">
        <v>43962</v>
      </c>
      <c r="D3804" s="22" t="s">
        <v>117</v>
      </c>
      <c r="E3804" s="22">
        <v>2</v>
      </c>
      <c r="F3804" s="22" t="s">
        <v>110</v>
      </c>
      <c r="G3804" s="22" t="s">
        <v>111</v>
      </c>
    </row>
    <row r="3805" spans="3:7">
      <c r="C3805" s="137">
        <v>44563</v>
      </c>
      <c r="D3805" s="22" t="s">
        <v>107</v>
      </c>
      <c r="E3805" s="22">
        <v>32</v>
      </c>
      <c r="F3805" s="22" t="s">
        <v>110</v>
      </c>
      <c r="G3805" s="22" t="s">
        <v>113</v>
      </c>
    </row>
    <row r="3806" spans="3:7">
      <c r="C3806" s="137">
        <v>44768</v>
      </c>
      <c r="D3806" s="22" t="s">
        <v>116</v>
      </c>
      <c r="E3806" s="22">
        <v>8</v>
      </c>
      <c r="F3806" s="22" t="s">
        <v>112</v>
      </c>
      <c r="G3806" s="22" t="s">
        <v>111</v>
      </c>
    </row>
    <row r="3807" spans="3:7">
      <c r="C3807" s="137">
        <v>44218</v>
      </c>
      <c r="D3807" s="22" t="s">
        <v>117</v>
      </c>
      <c r="E3807" s="22">
        <v>500</v>
      </c>
      <c r="F3807" s="22" t="s">
        <v>112</v>
      </c>
      <c r="G3807" s="22" t="s">
        <v>113</v>
      </c>
    </row>
    <row r="3808" spans="3:7">
      <c r="C3808" s="137">
        <v>44047</v>
      </c>
      <c r="D3808" s="22" t="s">
        <v>118</v>
      </c>
      <c r="E3808" s="22">
        <v>3</v>
      </c>
      <c r="F3808" s="22" t="s">
        <v>112</v>
      </c>
      <c r="G3808" s="22" t="s">
        <v>109</v>
      </c>
    </row>
    <row r="3809" spans="3:7">
      <c r="C3809" s="137">
        <v>44309</v>
      </c>
      <c r="D3809" s="22" t="s">
        <v>118</v>
      </c>
      <c r="E3809" s="22">
        <v>5</v>
      </c>
      <c r="F3809" s="22" t="s">
        <v>9</v>
      </c>
      <c r="G3809" s="22" t="s">
        <v>111</v>
      </c>
    </row>
    <row r="3810" spans="3:7">
      <c r="C3810" s="137">
        <v>43905</v>
      </c>
      <c r="D3810" s="22" t="s">
        <v>118</v>
      </c>
      <c r="E3810" s="22">
        <v>46</v>
      </c>
      <c r="F3810" s="22" t="s">
        <v>114</v>
      </c>
      <c r="G3810" s="22" t="s">
        <v>105</v>
      </c>
    </row>
    <row r="3811" spans="3:7">
      <c r="C3811" s="137">
        <v>44280</v>
      </c>
      <c r="D3811" s="22" t="s">
        <v>119</v>
      </c>
      <c r="E3811" s="22">
        <v>150</v>
      </c>
      <c r="F3811" s="22" t="s">
        <v>110</v>
      </c>
      <c r="G3811" s="22" t="s">
        <v>109</v>
      </c>
    </row>
    <row r="3812" spans="3:7">
      <c r="C3812" s="137">
        <v>44327</v>
      </c>
      <c r="D3812" s="22" t="s">
        <v>107</v>
      </c>
      <c r="E3812" s="22">
        <v>46</v>
      </c>
      <c r="F3812" s="22" t="s">
        <v>112</v>
      </c>
      <c r="G3812" s="22" t="s">
        <v>115</v>
      </c>
    </row>
    <row r="3813" spans="3:7">
      <c r="C3813" s="137">
        <v>44450</v>
      </c>
      <c r="D3813" s="22" t="s">
        <v>117</v>
      </c>
      <c r="E3813" s="22">
        <v>43</v>
      </c>
      <c r="F3813" s="22" t="s">
        <v>9</v>
      </c>
      <c r="G3813" s="22" t="s">
        <v>106</v>
      </c>
    </row>
    <row r="3814" spans="3:7">
      <c r="C3814" s="137">
        <v>44127</v>
      </c>
      <c r="D3814" s="22" t="s">
        <v>116</v>
      </c>
      <c r="E3814" s="22">
        <v>150</v>
      </c>
      <c r="F3814" s="22" t="s">
        <v>114</v>
      </c>
      <c r="G3814" s="22" t="s">
        <v>115</v>
      </c>
    </row>
    <row r="3815" spans="3:7">
      <c r="C3815" s="137">
        <v>44653</v>
      </c>
      <c r="D3815" s="22" t="s">
        <v>119</v>
      </c>
      <c r="E3815" s="22">
        <v>500</v>
      </c>
      <c r="F3815" s="22" t="s">
        <v>112</v>
      </c>
      <c r="G3815" s="22" t="s">
        <v>115</v>
      </c>
    </row>
    <row r="3816" spans="3:7">
      <c r="C3816" s="137">
        <v>43854</v>
      </c>
      <c r="D3816" s="22" t="s">
        <v>119</v>
      </c>
      <c r="E3816" s="22">
        <v>2</v>
      </c>
      <c r="F3816" s="22" t="s">
        <v>112</v>
      </c>
      <c r="G3816" s="22" t="s">
        <v>115</v>
      </c>
    </row>
    <row r="3817" spans="3:7">
      <c r="C3817" s="137">
        <v>44373</v>
      </c>
      <c r="D3817" s="22" t="s">
        <v>117</v>
      </c>
      <c r="E3817" s="22">
        <v>550</v>
      </c>
      <c r="F3817" s="22" t="s">
        <v>110</v>
      </c>
      <c r="G3817" s="22" t="s">
        <v>108</v>
      </c>
    </row>
    <row r="3818" spans="3:7">
      <c r="C3818" s="137">
        <v>44189</v>
      </c>
      <c r="D3818" s="22" t="s">
        <v>119</v>
      </c>
      <c r="E3818" s="22">
        <v>10</v>
      </c>
      <c r="F3818" s="22" t="s">
        <v>6</v>
      </c>
      <c r="G3818" s="22" t="s">
        <v>108</v>
      </c>
    </row>
    <row r="3819" spans="3:7">
      <c r="C3819" s="137">
        <v>44099</v>
      </c>
      <c r="D3819" s="22" t="s">
        <v>117</v>
      </c>
      <c r="E3819" s="22">
        <v>1</v>
      </c>
      <c r="F3819" s="22" t="s">
        <v>112</v>
      </c>
      <c r="G3819" s="22" t="s">
        <v>109</v>
      </c>
    </row>
    <row r="3820" spans="3:7">
      <c r="C3820" s="137">
        <v>43915</v>
      </c>
      <c r="D3820" s="22" t="s">
        <v>119</v>
      </c>
      <c r="E3820" s="22">
        <v>125</v>
      </c>
      <c r="F3820" s="22" t="s">
        <v>9</v>
      </c>
      <c r="G3820" s="22" t="s">
        <v>106</v>
      </c>
    </row>
    <row r="3821" spans="3:7">
      <c r="C3821" s="137">
        <v>44219</v>
      </c>
      <c r="D3821" s="22" t="s">
        <v>117</v>
      </c>
      <c r="E3821" s="22">
        <v>27</v>
      </c>
      <c r="F3821" s="22" t="s">
        <v>9</v>
      </c>
      <c r="G3821" s="22" t="s">
        <v>113</v>
      </c>
    </row>
    <row r="3822" spans="3:7">
      <c r="C3822" s="137">
        <v>44489</v>
      </c>
      <c r="D3822" s="22" t="s">
        <v>118</v>
      </c>
      <c r="E3822" s="22">
        <v>475</v>
      </c>
      <c r="F3822" s="22" t="s">
        <v>112</v>
      </c>
      <c r="G3822" s="22" t="s">
        <v>108</v>
      </c>
    </row>
    <row r="3823" spans="3:7">
      <c r="C3823" s="137">
        <v>44692</v>
      </c>
      <c r="D3823" s="22" t="s">
        <v>117</v>
      </c>
      <c r="E3823" s="22">
        <v>7</v>
      </c>
      <c r="F3823" s="22" t="s">
        <v>110</v>
      </c>
      <c r="G3823" s="22" t="s">
        <v>105</v>
      </c>
    </row>
    <row r="3824" spans="3:7">
      <c r="C3824" s="137">
        <v>44760</v>
      </c>
      <c r="D3824" s="22" t="s">
        <v>119</v>
      </c>
      <c r="E3824" s="22">
        <v>20</v>
      </c>
      <c r="F3824" s="22" t="s">
        <v>9</v>
      </c>
      <c r="G3824" s="22" t="s">
        <v>106</v>
      </c>
    </row>
    <row r="3825" spans="3:7">
      <c r="C3825" s="137">
        <v>43896</v>
      </c>
      <c r="D3825" s="22" t="s">
        <v>119</v>
      </c>
      <c r="E3825" s="22">
        <v>23</v>
      </c>
      <c r="F3825" s="22" t="s">
        <v>114</v>
      </c>
      <c r="G3825" s="22" t="s">
        <v>108</v>
      </c>
    </row>
    <row r="3826" spans="3:7">
      <c r="C3826" s="137">
        <v>43968</v>
      </c>
      <c r="D3826" s="22" t="s">
        <v>107</v>
      </c>
      <c r="E3826" s="22">
        <v>43</v>
      </c>
      <c r="F3826" s="22" t="s">
        <v>110</v>
      </c>
      <c r="G3826" s="22" t="s">
        <v>111</v>
      </c>
    </row>
    <row r="3827" spans="3:7">
      <c r="C3827" s="137">
        <v>44814</v>
      </c>
      <c r="D3827" s="22" t="s">
        <v>119</v>
      </c>
      <c r="E3827" s="22">
        <v>38</v>
      </c>
      <c r="F3827" s="22" t="s">
        <v>114</v>
      </c>
      <c r="G3827" s="22" t="s">
        <v>113</v>
      </c>
    </row>
    <row r="3828" spans="3:7">
      <c r="C3828" s="137">
        <v>43896</v>
      </c>
      <c r="D3828" s="22" t="s">
        <v>116</v>
      </c>
      <c r="E3828" s="22">
        <v>49</v>
      </c>
      <c r="F3828" s="22" t="s">
        <v>114</v>
      </c>
      <c r="G3828" s="22" t="s">
        <v>115</v>
      </c>
    </row>
    <row r="3829" spans="3:7">
      <c r="C3829" s="137">
        <v>44140</v>
      </c>
      <c r="D3829" s="22" t="s">
        <v>119</v>
      </c>
      <c r="E3829" s="22">
        <v>17</v>
      </c>
      <c r="F3829" s="22" t="s">
        <v>112</v>
      </c>
      <c r="G3829" s="22" t="s">
        <v>115</v>
      </c>
    </row>
    <row r="3830" spans="3:7">
      <c r="C3830" s="137">
        <v>44717</v>
      </c>
      <c r="D3830" s="22" t="s">
        <v>117</v>
      </c>
      <c r="E3830" s="22">
        <v>34</v>
      </c>
      <c r="F3830" s="22" t="s">
        <v>114</v>
      </c>
      <c r="G3830" s="22" t="s">
        <v>106</v>
      </c>
    </row>
    <row r="3831" spans="3:7">
      <c r="C3831" s="137">
        <v>44841</v>
      </c>
      <c r="D3831" s="22" t="s">
        <v>119</v>
      </c>
      <c r="E3831" s="22">
        <v>475</v>
      </c>
      <c r="F3831" s="22" t="s">
        <v>112</v>
      </c>
      <c r="G3831" s="22" t="s">
        <v>111</v>
      </c>
    </row>
    <row r="3832" spans="3:7">
      <c r="C3832" s="137">
        <v>44730</v>
      </c>
      <c r="D3832" s="22" t="s">
        <v>117</v>
      </c>
      <c r="E3832" s="22">
        <v>29</v>
      </c>
      <c r="F3832" s="22" t="s">
        <v>110</v>
      </c>
      <c r="G3832" s="22" t="s">
        <v>113</v>
      </c>
    </row>
    <row r="3833" spans="3:7">
      <c r="C3833" s="137">
        <v>44583</v>
      </c>
      <c r="D3833" s="22" t="s">
        <v>117</v>
      </c>
      <c r="E3833" s="22">
        <v>1</v>
      </c>
      <c r="F3833" s="22" t="s">
        <v>112</v>
      </c>
      <c r="G3833" s="22" t="s">
        <v>113</v>
      </c>
    </row>
    <row r="3834" spans="3:7">
      <c r="C3834" s="137">
        <v>44378</v>
      </c>
      <c r="D3834" s="22" t="s">
        <v>117</v>
      </c>
      <c r="E3834" s="22">
        <v>6</v>
      </c>
      <c r="F3834" s="22" t="s">
        <v>112</v>
      </c>
      <c r="G3834" s="22" t="s">
        <v>115</v>
      </c>
    </row>
    <row r="3835" spans="3:7">
      <c r="C3835" s="137">
        <v>43977</v>
      </c>
      <c r="D3835" s="22" t="s">
        <v>107</v>
      </c>
      <c r="E3835" s="22">
        <v>35</v>
      </c>
      <c r="F3835" s="22" t="s">
        <v>112</v>
      </c>
      <c r="G3835" s="22" t="s">
        <v>111</v>
      </c>
    </row>
    <row r="3836" spans="3:7">
      <c r="C3836" s="137">
        <v>44444</v>
      </c>
      <c r="D3836" s="22" t="s">
        <v>117</v>
      </c>
      <c r="E3836" s="22">
        <v>4</v>
      </c>
      <c r="F3836" s="22" t="s">
        <v>112</v>
      </c>
      <c r="G3836" s="22" t="s">
        <v>105</v>
      </c>
    </row>
    <row r="3837" spans="3:7">
      <c r="C3837" s="137">
        <v>44472</v>
      </c>
      <c r="D3837" s="22" t="s">
        <v>116</v>
      </c>
      <c r="E3837" s="22">
        <v>325</v>
      </c>
      <c r="F3837" s="22" t="s">
        <v>6</v>
      </c>
      <c r="G3837" s="22" t="s">
        <v>106</v>
      </c>
    </row>
    <row r="3838" spans="3:7">
      <c r="C3838" s="137">
        <v>44208</v>
      </c>
      <c r="D3838" s="22" t="s">
        <v>107</v>
      </c>
      <c r="E3838" s="22">
        <v>20</v>
      </c>
      <c r="F3838" s="22" t="s">
        <v>114</v>
      </c>
      <c r="G3838" s="22" t="s">
        <v>105</v>
      </c>
    </row>
    <row r="3839" spans="3:7">
      <c r="C3839" s="137">
        <v>44389</v>
      </c>
      <c r="D3839" s="22" t="s">
        <v>116</v>
      </c>
      <c r="E3839" s="22">
        <v>38</v>
      </c>
      <c r="F3839" s="22" t="s">
        <v>112</v>
      </c>
      <c r="G3839" s="22" t="s">
        <v>115</v>
      </c>
    </row>
    <row r="3840" spans="3:7">
      <c r="C3840" s="137">
        <v>44500</v>
      </c>
      <c r="D3840" s="22" t="s">
        <v>107</v>
      </c>
      <c r="E3840" s="22">
        <v>15</v>
      </c>
      <c r="F3840" s="22" t="s">
        <v>6</v>
      </c>
      <c r="G3840" s="22" t="s">
        <v>109</v>
      </c>
    </row>
    <row r="3841" spans="3:7">
      <c r="C3841" s="137">
        <v>44299</v>
      </c>
      <c r="D3841" s="22" t="s">
        <v>116</v>
      </c>
      <c r="E3841" s="22">
        <v>38</v>
      </c>
      <c r="F3841" s="22" t="s">
        <v>110</v>
      </c>
      <c r="G3841" s="22" t="s">
        <v>109</v>
      </c>
    </row>
    <row r="3842" spans="3:7">
      <c r="C3842" s="137">
        <v>44159</v>
      </c>
      <c r="D3842" s="22" t="s">
        <v>118</v>
      </c>
      <c r="E3842" s="22">
        <v>49</v>
      </c>
      <c r="F3842" s="22" t="s">
        <v>114</v>
      </c>
      <c r="G3842" s="22" t="s">
        <v>105</v>
      </c>
    </row>
    <row r="3843" spans="3:7">
      <c r="C3843" s="137">
        <v>44429</v>
      </c>
      <c r="D3843" s="22" t="s">
        <v>117</v>
      </c>
      <c r="E3843" s="22">
        <v>6</v>
      </c>
      <c r="F3843" s="22" t="s">
        <v>9</v>
      </c>
      <c r="G3843" s="22" t="s">
        <v>115</v>
      </c>
    </row>
    <row r="3844" spans="3:7">
      <c r="C3844" s="137">
        <v>44709</v>
      </c>
      <c r="D3844" s="22" t="s">
        <v>119</v>
      </c>
      <c r="E3844" s="22">
        <v>28</v>
      </c>
      <c r="F3844" s="22" t="s">
        <v>6</v>
      </c>
      <c r="G3844" s="22" t="s">
        <v>109</v>
      </c>
    </row>
    <row r="3845" spans="3:7">
      <c r="C3845" s="137">
        <v>44718</v>
      </c>
      <c r="D3845" s="22" t="s">
        <v>107</v>
      </c>
      <c r="E3845" s="22">
        <v>9</v>
      </c>
      <c r="F3845" s="22" t="s">
        <v>110</v>
      </c>
      <c r="G3845" s="22" t="s">
        <v>108</v>
      </c>
    </row>
    <row r="3846" spans="3:7">
      <c r="C3846" s="137">
        <v>44212</v>
      </c>
      <c r="D3846" s="22" t="s">
        <v>119</v>
      </c>
      <c r="E3846" s="22">
        <v>575</v>
      </c>
      <c r="F3846" s="22" t="s">
        <v>6</v>
      </c>
      <c r="G3846" s="22" t="s">
        <v>111</v>
      </c>
    </row>
    <row r="3847" spans="3:7">
      <c r="C3847" s="137">
        <v>43870</v>
      </c>
      <c r="D3847" s="22" t="s">
        <v>117</v>
      </c>
      <c r="E3847" s="22">
        <v>325</v>
      </c>
      <c r="F3847" s="22" t="s">
        <v>110</v>
      </c>
      <c r="G3847" s="22" t="s">
        <v>113</v>
      </c>
    </row>
    <row r="3848" spans="3:7">
      <c r="C3848" s="137">
        <v>44416</v>
      </c>
      <c r="D3848" s="22" t="s">
        <v>117</v>
      </c>
      <c r="E3848" s="22">
        <v>450</v>
      </c>
      <c r="F3848" s="22" t="s">
        <v>114</v>
      </c>
      <c r="G3848" s="22" t="s">
        <v>105</v>
      </c>
    </row>
    <row r="3849" spans="3:7">
      <c r="C3849" s="137">
        <v>44770</v>
      </c>
      <c r="D3849" s="22" t="s">
        <v>117</v>
      </c>
      <c r="E3849" s="22">
        <v>35</v>
      </c>
      <c r="F3849" s="22" t="s">
        <v>112</v>
      </c>
      <c r="G3849" s="22" t="s">
        <v>106</v>
      </c>
    </row>
    <row r="3850" spans="3:7">
      <c r="C3850" s="137">
        <v>44692</v>
      </c>
      <c r="D3850" s="22" t="s">
        <v>118</v>
      </c>
      <c r="E3850" s="22">
        <v>18</v>
      </c>
      <c r="F3850" s="22" t="s">
        <v>114</v>
      </c>
      <c r="G3850" s="22" t="s">
        <v>111</v>
      </c>
    </row>
    <row r="3851" spans="3:7">
      <c r="C3851" s="137">
        <v>44283</v>
      </c>
      <c r="D3851" s="22" t="s">
        <v>119</v>
      </c>
      <c r="E3851" s="22">
        <v>43</v>
      </c>
      <c r="F3851" s="22" t="s">
        <v>110</v>
      </c>
      <c r="G3851" s="22" t="s">
        <v>108</v>
      </c>
    </row>
    <row r="3852" spans="3:7">
      <c r="C3852" s="137">
        <v>44132</v>
      </c>
      <c r="D3852" s="22" t="s">
        <v>117</v>
      </c>
      <c r="E3852" s="22">
        <v>48</v>
      </c>
      <c r="F3852" s="22" t="s">
        <v>9</v>
      </c>
      <c r="G3852" s="22" t="s">
        <v>113</v>
      </c>
    </row>
    <row r="3853" spans="3:7">
      <c r="C3853" s="137">
        <v>44003</v>
      </c>
      <c r="D3853" s="22" t="s">
        <v>119</v>
      </c>
      <c r="E3853" s="22">
        <v>20</v>
      </c>
      <c r="F3853" s="22" t="s">
        <v>112</v>
      </c>
      <c r="G3853" s="22" t="s">
        <v>109</v>
      </c>
    </row>
    <row r="3854" spans="3:7">
      <c r="C3854" s="137">
        <v>43994</v>
      </c>
      <c r="D3854" s="22" t="s">
        <v>116</v>
      </c>
      <c r="E3854" s="22">
        <v>250</v>
      </c>
      <c r="F3854" s="22" t="s">
        <v>9</v>
      </c>
      <c r="G3854" s="22" t="s">
        <v>115</v>
      </c>
    </row>
    <row r="3855" spans="3:7">
      <c r="C3855" s="137">
        <v>44122</v>
      </c>
      <c r="D3855" s="22" t="s">
        <v>116</v>
      </c>
      <c r="E3855" s="22">
        <v>500</v>
      </c>
      <c r="F3855" s="22" t="s">
        <v>112</v>
      </c>
      <c r="G3855" s="22" t="s">
        <v>111</v>
      </c>
    </row>
    <row r="3856" spans="3:7">
      <c r="C3856" s="137">
        <v>44456</v>
      </c>
      <c r="D3856" s="22" t="s">
        <v>117</v>
      </c>
      <c r="E3856" s="22">
        <v>7</v>
      </c>
      <c r="F3856" s="22" t="s">
        <v>6</v>
      </c>
      <c r="G3856" s="22" t="s">
        <v>109</v>
      </c>
    </row>
    <row r="3857" spans="3:7">
      <c r="C3857" s="137">
        <v>44204</v>
      </c>
      <c r="D3857" s="22" t="s">
        <v>117</v>
      </c>
      <c r="E3857" s="22">
        <v>275</v>
      </c>
      <c r="F3857" s="22" t="s">
        <v>112</v>
      </c>
      <c r="G3857" s="22" t="s">
        <v>115</v>
      </c>
    </row>
    <row r="3858" spans="3:7">
      <c r="C3858" s="137">
        <v>43908</v>
      </c>
      <c r="D3858" s="22" t="s">
        <v>117</v>
      </c>
      <c r="E3858" s="22">
        <v>4</v>
      </c>
      <c r="F3858" s="22" t="s">
        <v>110</v>
      </c>
      <c r="G3858" s="22" t="s">
        <v>113</v>
      </c>
    </row>
    <row r="3859" spans="3:7">
      <c r="C3859" s="137">
        <v>44707</v>
      </c>
      <c r="D3859" s="22" t="s">
        <v>117</v>
      </c>
      <c r="E3859" s="22">
        <v>250</v>
      </c>
      <c r="F3859" s="22" t="s">
        <v>114</v>
      </c>
      <c r="G3859" s="22" t="s">
        <v>113</v>
      </c>
    </row>
    <row r="3860" spans="3:7">
      <c r="C3860" s="137">
        <v>44131</v>
      </c>
      <c r="D3860" s="22" t="s">
        <v>107</v>
      </c>
      <c r="E3860" s="22">
        <v>3</v>
      </c>
      <c r="F3860" s="22" t="s">
        <v>9</v>
      </c>
      <c r="G3860" s="22" t="s">
        <v>105</v>
      </c>
    </row>
    <row r="3861" spans="3:7">
      <c r="C3861" s="137">
        <v>44854</v>
      </c>
      <c r="D3861" s="22" t="s">
        <v>116</v>
      </c>
      <c r="E3861" s="22">
        <v>37</v>
      </c>
      <c r="F3861" s="22" t="s">
        <v>114</v>
      </c>
      <c r="G3861" s="22" t="s">
        <v>108</v>
      </c>
    </row>
    <row r="3862" spans="3:7">
      <c r="C3862" s="137">
        <v>44149</v>
      </c>
      <c r="D3862" s="22" t="s">
        <v>117</v>
      </c>
      <c r="E3862" s="22">
        <v>41</v>
      </c>
      <c r="F3862" s="22" t="s">
        <v>114</v>
      </c>
      <c r="G3862" s="22" t="s">
        <v>111</v>
      </c>
    </row>
    <row r="3863" spans="3:7">
      <c r="C3863" s="137">
        <v>44886</v>
      </c>
      <c r="D3863" s="22" t="s">
        <v>117</v>
      </c>
      <c r="E3863" s="22">
        <v>13</v>
      </c>
      <c r="F3863" s="22" t="s">
        <v>110</v>
      </c>
      <c r="G3863" s="22" t="s">
        <v>115</v>
      </c>
    </row>
    <row r="3864" spans="3:7">
      <c r="C3864" s="137">
        <v>44472</v>
      </c>
      <c r="D3864" s="22" t="s">
        <v>119</v>
      </c>
      <c r="E3864" s="22">
        <v>5</v>
      </c>
      <c r="F3864" s="22" t="s">
        <v>114</v>
      </c>
      <c r="G3864" s="22" t="s">
        <v>108</v>
      </c>
    </row>
    <row r="3865" spans="3:7">
      <c r="C3865" s="137">
        <v>44783</v>
      </c>
      <c r="D3865" s="22" t="s">
        <v>107</v>
      </c>
      <c r="E3865" s="22">
        <v>36</v>
      </c>
      <c r="F3865" s="22" t="s">
        <v>110</v>
      </c>
      <c r="G3865" s="22" t="s">
        <v>106</v>
      </c>
    </row>
    <row r="3866" spans="3:7">
      <c r="C3866" s="137">
        <v>44287</v>
      </c>
      <c r="D3866" s="22" t="s">
        <v>118</v>
      </c>
      <c r="E3866" s="22">
        <v>450</v>
      </c>
      <c r="F3866" s="22" t="s">
        <v>110</v>
      </c>
      <c r="G3866" s="22" t="s">
        <v>106</v>
      </c>
    </row>
    <row r="3867" spans="3:7">
      <c r="C3867" s="137">
        <v>44626</v>
      </c>
      <c r="D3867" s="22" t="s">
        <v>107</v>
      </c>
      <c r="E3867" s="22">
        <v>300</v>
      </c>
      <c r="F3867" s="22" t="s">
        <v>110</v>
      </c>
      <c r="G3867" s="22" t="s">
        <v>109</v>
      </c>
    </row>
    <row r="3868" spans="3:7">
      <c r="C3868" s="137">
        <v>44608</v>
      </c>
      <c r="D3868" s="22" t="s">
        <v>119</v>
      </c>
      <c r="E3868" s="22">
        <v>22</v>
      </c>
      <c r="F3868" s="22" t="s">
        <v>112</v>
      </c>
      <c r="G3868" s="22" t="s">
        <v>115</v>
      </c>
    </row>
    <row r="3869" spans="3:7">
      <c r="C3869" s="137">
        <v>44253</v>
      </c>
      <c r="D3869" s="22" t="s">
        <v>119</v>
      </c>
      <c r="E3869" s="22">
        <v>575</v>
      </c>
      <c r="F3869" s="22" t="s">
        <v>110</v>
      </c>
      <c r="G3869" s="22" t="s">
        <v>108</v>
      </c>
    </row>
    <row r="3870" spans="3:7">
      <c r="C3870" s="137">
        <v>44189</v>
      </c>
      <c r="D3870" s="22" t="s">
        <v>118</v>
      </c>
      <c r="E3870" s="22">
        <v>17</v>
      </c>
      <c r="F3870" s="22" t="s">
        <v>112</v>
      </c>
      <c r="G3870" s="22" t="s">
        <v>105</v>
      </c>
    </row>
    <row r="3871" spans="3:7">
      <c r="C3871" s="137">
        <v>44213</v>
      </c>
      <c r="D3871" s="22" t="s">
        <v>119</v>
      </c>
      <c r="E3871" s="22">
        <v>300</v>
      </c>
      <c r="F3871" s="22" t="s">
        <v>114</v>
      </c>
      <c r="G3871" s="22" t="s">
        <v>109</v>
      </c>
    </row>
    <row r="3872" spans="3:7">
      <c r="C3872" s="137">
        <v>44070</v>
      </c>
      <c r="D3872" s="22" t="s">
        <v>117</v>
      </c>
      <c r="E3872" s="22">
        <v>250</v>
      </c>
      <c r="F3872" s="22" t="s">
        <v>112</v>
      </c>
      <c r="G3872" s="22" t="s">
        <v>111</v>
      </c>
    </row>
    <row r="3873" spans="3:7">
      <c r="C3873" s="137">
        <v>43955</v>
      </c>
      <c r="D3873" s="22" t="s">
        <v>119</v>
      </c>
      <c r="E3873" s="22">
        <v>475</v>
      </c>
      <c r="F3873" s="22" t="s">
        <v>112</v>
      </c>
      <c r="G3873" s="22" t="s">
        <v>108</v>
      </c>
    </row>
    <row r="3874" spans="3:7">
      <c r="C3874" s="137">
        <v>44031</v>
      </c>
      <c r="D3874" s="22" t="s">
        <v>118</v>
      </c>
      <c r="E3874" s="22">
        <v>4</v>
      </c>
      <c r="F3874" s="22" t="s">
        <v>9</v>
      </c>
      <c r="G3874" s="22" t="s">
        <v>111</v>
      </c>
    </row>
    <row r="3875" spans="3:7">
      <c r="C3875" s="137">
        <v>44693</v>
      </c>
      <c r="D3875" s="22" t="s">
        <v>119</v>
      </c>
      <c r="E3875" s="22">
        <v>425</v>
      </c>
      <c r="F3875" s="22" t="s">
        <v>114</v>
      </c>
      <c r="G3875" s="22" t="s">
        <v>115</v>
      </c>
    </row>
    <row r="3876" spans="3:7">
      <c r="C3876" s="137">
        <v>44919</v>
      </c>
      <c r="D3876" s="22" t="s">
        <v>119</v>
      </c>
      <c r="E3876" s="22">
        <v>7</v>
      </c>
      <c r="F3876" s="22" t="s">
        <v>110</v>
      </c>
      <c r="G3876" s="22" t="s">
        <v>111</v>
      </c>
    </row>
    <row r="3877" spans="3:7">
      <c r="C3877" s="137">
        <v>44148</v>
      </c>
      <c r="D3877" s="22" t="s">
        <v>118</v>
      </c>
      <c r="E3877" s="22">
        <v>45</v>
      </c>
      <c r="F3877" s="22" t="s">
        <v>9</v>
      </c>
      <c r="G3877" s="22" t="s">
        <v>113</v>
      </c>
    </row>
    <row r="3878" spans="3:7">
      <c r="C3878" s="137">
        <v>43841</v>
      </c>
      <c r="D3878" s="22" t="s">
        <v>119</v>
      </c>
      <c r="E3878" s="22">
        <v>28</v>
      </c>
      <c r="F3878" s="22" t="s">
        <v>114</v>
      </c>
      <c r="G3878" s="22" t="s">
        <v>105</v>
      </c>
    </row>
    <row r="3879" spans="3:7">
      <c r="C3879" s="137">
        <v>44224</v>
      </c>
      <c r="D3879" s="22" t="s">
        <v>117</v>
      </c>
      <c r="E3879" s="22">
        <v>500</v>
      </c>
      <c r="F3879" s="22" t="s">
        <v>114</v>
      </c>
      <c r="G3879" s="22" t="s">
        <v>105</v>
      </c>
    </row>
    <row r="3880" spans="3:7">
      <c r="C3880" s="137">
        <v>44703</v>
      </c>
      <c r="D3880" s="22" t="s">
        <v>117</v>
      </c>
      <c r="E3880" s="22">
        <v>2</v>
      </c>
      <c r="F3880" s="22" t="s">
        <v>114</v>
      </c>
      <c r="G3880" s="22" t="s">
        <v>113</v>
      </c>
    </row>
    <row r="3881" spans="3:7">
      <c r="C3881" s="137">
        <v>44470</v>
      </c>
      <c r="D3881" s="22" t="s">
        <v>117</v>
      </c>
      <c r="E3881" s="22">
        <v>2</v>
      </c>
      <c r="F3881" s="22" t="s">
        <v>114</v>
      </c>
      <c r="G3881" s="22" t="s">
        <v>111</v>
      </c>
    </row>
    <row r="3882" spans="3:7">
      <c r="C3882" s="137">
        <v>44251</v>
      </c>
      <c r="D3882" s="22" t="s">
        <v>119</v>
      </c>
      <c r="E3882" s="22">
        <v>7</v>
      </c>
      <c r="F3882" s="22" t="s">
        <v>9</v>
      </c>
      <c r="G3882" s="22" t="s">
        <v>106</v>
      </c>
    </row>
    <row r="3883" spans="3:7">
      <c r="C3883" s="137">
        <v>44234</v>
      </c>
      <c r="D3883" s="22" t="s">
        <v>119</v>
      </c>
      <c r="E3883" s="22">
        <v>27</v>
      </c>
      <c r="F3883" s="22" t="s">
        <v>6</v>
      </c>
      <c r="G3883" s="22" t="s">
        <v>109</v>
      </c>
    </row>
    <row r="3884" spans="3:7">
      <c r="C3884" s="137">
        <v>44576</v>
      </c>
      <c r="D3884" s="22" t="s">
        <v>118</v>
      </c>
      <c r="E3884" s="22">
        <v>34</v>
      </c>
      <c r="F3884" s="22" t="s">
        <v>110</v>
      </c>
      <c r="G3884" s="22" t="s">
        <v>108</v>
      </c>
    </row>
    <row r="3885" spans="3:7">
      <c r="C3885" s="137">
        <v>44329</v>
      </c>
      <c r="D3885" s="22" t="s">
        <v>119</v>
      </c>
      <c r="E3885" s="22">
        <v>500</v>
      </c>
      <c r="F3885" s="22" t="s">
        <v>9</v>
      </c>
      <c r="G3885" s="22" t="s">
        <v>111</v>
      </c>
    </row>
    <row r="3886" spans="3:7">
      <c r="C3886" s="137">
        <v>44124</v>
      </c>
      <c r="D3886" s="22" t="s">
        <v>119</v>
      </c>
      <c r="E3886" s="22">
        <v>34</v>
      </c>
      <c r="F3886" s="22" t="s">
        <v>9</v>
      </c>
      <c r="G3886" s="22" t="s">
        <v>105</v>
      </c>
    </row>
    <row r="3887" spans="3:7">
      <c r="C3887" s="137">
        <v>44041</v>
      </c>
      <c r="D3887" s="22" t="s">
        <v>116</v>
      </c>
      <c r="E3887" s="22">
        <v>8</v>
      </c>
      <c r="F3887" s="22" t="s">
        <v>9</v>
      </c>
      <c r="G3887" s="22" t="s">
        <v>113</v>
      </c>
    </row>
    <row r="3888" spans="3:7">
      <c r="C3888" s="137">
        <v>44893</v>
      </c>
      <c r="D3888" s="22" t="s">
        <v>116</v>
      </c>
      <c r="E3888" s="22">
        <v>28</v>
      </c>
      <c r="F3888" s="22" t="s">
        <v>112</v>
      </c>
      <c r="G3888" s="22" t="s">
        <v>113</v>
      </c>
    </row>
    <row r="3889" spans="3:7">
      <c r="C3889" s="137">
        <v>43997</v>
      </c>
      <c r="D3889" s="22" t="s">
        <v>107</v>
      </c>
      <c r="E3889" s="22">
        <v>225</v>
      </c>
      <c r="F3889" s="22" t="s">
        <v>6</v>
      </c>
      <c r="G3889" s="22" t="s">
        <v>115</v>
      </c>
    </row>
    <row r="3890" spans="3:7">
      <c r="C3890" s="137">
        <v>44250</v>
      </c>
      <c r="D3890" s="22" t="s">
        <v>119</v>
      </c>
      <c r="E3890" s="22">
        <v>600</v>
      </c>
      <c r="F3890" s="22" t="s">
        <v>6</v>
      </c>
      <c r="G3890" s="22" t="s">
        <v>115</v>
      </c>
    </row>
    <row r="3891" spans="3:7">
      <c r="C3891" s="137">
        <v>44763</v>
      </c>
      <c r="D3891" s="22" t="s">
        <v>118</v>
      </c>
      <c r="E3891" s="22">
        <v>39</v>
      </c>
      <c r="F3891" s="22" t="s">
        <v>114</v>
      </c>
      <c r="G3891" s="22" t="s">
        <v>113</v>
      </c>
    </row>
    <row r="3892" spans="3:7">
      <c r="C3892" s="137">
        <v>44683</v>
      </c>
      <c r="D3892" s="22" t="s">
        <v>117</v>
      </c>
      <c r="E3892" s="22">
        <v>23</v>
      </c>
      <c r="F3892" s="22" t="s">
        <v>114</v>
      </c>
      <c r="G3892" s="22" t="s">
        <v>115</v>
      </c>
    </row>
    <row r="3893" spans="3:7">
      <c r="C3893" s="137">
        <v>44474</v>
      </c>
      <c r="D3893" s="22" t="s">
        <v>107</v>
      </c>
      <c r="E3893" s="22">
        <v>350</v>
      </c>
      <c r="F3893" s="22" t="s">
        <v>6</v>
      </c>
      <c r="G3893" s="22" t="s">
        <v>109</v>
      </c>
    </row>
    <row r="3894" spans="3:7">
      <c r="C3894" s="137">
        <v>44166</v>
      </c>
      <c r="D3894" s="22" t="s">
        <v>118</v>
      </c>
      <c r="E3894" s="22">
        <v>9</v>
      </c>
      <c r="F3894" s="22" t="s">
        <v>110</v>
      </c>
      <c r="G3894" s="22" t="s">
        <v>113</v>
      </c>
    </row>
    <row r="3895" spans="3:7">
      <c r="C3895" s="137">
        <v>44747</v>
      </c>
      <c r="D3895" s="22" t="s">
        <v>119</v>
      </c>
      <c r="E3895" s="22">
        <v>7</v>
      </c>
      <c r="F3895" s="22" t="s">
        <v>9</v>
      </c>
      <c r="G3895" s="22" t="s">
        <v>109</v>
      </c>
    </row>
    <row r="3896" spans="3:7">
      <c r="C3896" s="137">
        <v>44864</v>
      </c>
      <c r="D3896" s="22" t="s">
        <v>118</v>
      </c>
      <c r="E3896" s="22">
        <v>27</v>
      </c>
      <c r="F3896" s="22" t="s">
        <v>9</v>
      </c>
      <c r="G3896" s="22" t="s">
        <v>115</v>
      </c>
    </row>
    <row r="3897" spans="3:7">
      <c r="C3897" s="137">
        <v>44569</v>
      </c>
      <c r="D3897" s="22" t="s">
        <v>116</v>
      </c>
      <c r="E3897" s="22">
        <v>17</v>
      </c>
      <c r="F3897" s="22" t="s">
        <v>110</v>
      </c>
      <c r="G3897" s="22" t="s">
        <v>113</v>
      </c>
    </row>
    <row r="3898" spans="3:7">
      <c r="C3898" s="137">
        <v>44452</v>
      </c>
      <c r="D3898" s="22" t="s">
        <v>116</v>
      </c>
      <c r="E3898" s="22">
        <v>9</v>
      </c>
      <c r="F3898" s="22" t="s">
        <v>114</v>
      </c>
      <c r="G3898" s="22" t="s">
        <v>106</v>
      </c>
    </row>
    <row r="3899" spans="3:7">
      <c r="C3899" s="137">
        <v>44395</v>
      </c>
      <c r="D3899" s="22" t="s">
        <v>116</v>
      </c>
      <c r="E3899" s="22">
        <v>19</v>
      </c>
      <c r="F3899" s="22" t="s">
        <v>112</v>
      </c>
      <c r="G3899" s="22" t="s">
        <v>113</v>
      </c>
    </row>
    <row r="3900" spans="3:7">
      <c r="C3900" s="137">
        <v>44518</v>
      </c>
      <c r="D3900" s="22" t="s">
        <v>117</v>
      </c>
      <c r="E3900" s="22">
        <v>8</v>
      </c>
      <c r="F3900" s="22" t="s">
        <v>110</v>
      </c>
      <c r="G3900" s="22" t="s">
        <v>115</v>
      </c>
    </row>
    <row r="3901" spans="3:7">
      <c r="C3901" s="137">
        <v>44069</v>
      </c>
      <c r="D3901" s="22" t="s">
        <v>117</v>
      </c>
      <c r="E3901" s="22">
        <v>44</v>
      </c>
      <c r="F3901" s="22" t="s">
        <v>112</v>
      </c>
      <c r="G3901" s="22" t="s">
        <v>111</v>
      </c>
    </row>
    <row r="3902" spans="3:7">
      <c r="C3902" s="137">
        <v>44912</v>
      </c>
      <c r="D3902" s="22" t="s">
        <v>118</v>
      </c>
      <c r="E3902" s="22">
        <v>350</v>
      </c>
      <c r="F3902" s="22" t="s">
        <v>9</v>
      </c>
      <c r="G3902" s="22" t="s">
        <v>105</v>
      </c>
    </row>
    <row r="3903" spans="3:7">
      <c r="C3903" s="137">
        <v>43962</v>
      </c>
      <c r="D3903" s="22" t="s">
        <v>119</v>
      </c>
      <c r="E3903" s="22">
        <v>300</v>
      </c>
      <c r="F3903" s="22" t="s">
        <v>114</v>
      </c>
      <c r="G3903" s="22" t="s">
        <v>111</v>
      </c>
    </row>
    <row r="3904" spans="3:7">
      <c r="C3904" s="137">
        <v>44409</v>
      </c>
      <c r="D3904" s="22" t="s">
        <v>107</v>
      </c>
      <c r="E3904" s="22">
        <v>23</v>
      </c>
      <c r="F3904" s="22" t="s">
        <v>112</v>
      </c>
      <c r="G3904" s="22" t="s">
        <v>111</v>
      </c>
    </row>
    <row r="3905" spans="3:7">
      <c r="C3905" s="137">
        <v>44559</v>
      </c>
      <c r="D3905" s="22" t="s">
        <v>119</v>
      </c>
      <c r="E3905" s="22">
        <v>9</v>
      </c>
      <c r="F3905" s="22" t="s">
        <v>6</v>
      </c>
      <c r="G3905" s="22" t="s">
        <v>115</v>
      </c>
    </row>
    <row r="3906" spans="3:7">
      <c r="C3906" s="137">
        <v>44763</v>
      </c>
      <c r="D3906" s="22" t="s">
        <v>117</v>
      </c>
      <c r="E3906" s="22">
        <v>525</v>
      </c>
      <c r="F3906" s="22" t="s">
        <v>110</v>
      </c>
      <c r="G3906" s="22" t="s">
        <v>105</v>
      </c>
    </row>
    <row r="3907" spans="3:7">
      <c r="C3907" s="137">
        <v>43833</v>
      </c>
      <c r="D3907" s="22" t="s">
        <v>117</v>
      </c>
      <c r="E3907" s="22">
        <v>5</v>
      </c>
      <c r="F3907" s="22" t="s">
        <v>9</v>
      </c>
      <c r="G3907" s="22" t="s">
        <v>105</v>
      </c>
    </row>
    <row r="3908" spans="3:7">
      <c r="C3908" s="137">
        <v>44555</v>
      </c>
      <c r="D3908" s="22" t="s">
        <v>119</v>
      </c>
      <c r="E3908" s="22">
        <v>575</v>
      </c>
      <c r="F3908" s="22" t="s">
        <v>6</v>
      </c>
      <c r="G3908" s="22" t="s">
        <v>105</v>
      </c>
    </row>
    <row r="3909" spans="3:7">
      <c r="C3909" s="137">
        <v>44615</v>
      </c>
      <c r="D3909" s="22" t="s">
        <v>119</v>
      </c>
      <c r="E3909" s="22">
        <v>1</v>
      </c>
      <c r="F3909" s="22" t="s">
        <v>6</v>
      </c>
      <c r="G3909" s="22" t="s">
        <v>115</v>
      </c>
    </row>
    <row r="3910" spans="3:7">
      <c r="C3910" s="137">
        <v>44319</v>
      </c>
      <c r="D3910" s="22" t="s">
        <v>117</v>
      </c>
      <c r="E3910" s="22">
        <v>350</v>
      </c>
      <c r="F3910" s="22" t="s">
        <v>9</v>
      </c>
      <c r="G3910" s="22" t="s">
        <v>105</v>
      </c>
    </row>
    <row r="3911" spans="3:7">
      <c r="C3911" s="137">
        <v>44917</v>
      </c>
      <c r="D3911" s="22" t="s">
        <v>117</v>
      </c>
      <c r="E3911" s="22">
        <v>6</v>
      </c>
      <c r="F3911" s="22" t="s">
        <v>9</v>
      </c>
      <c r="G3911" s="22" t="s">
        <v>108</v>
      </c>
    </row>
    <row r="3912" spans="3:7">
      <c r="C3912" s="137">
        <v>44445</v>
      </c>
      <c r="D3912" s="22" t="s">
        <v>107</v>
      </c>
      <c r="E3912" s="22">
        <v>20</v>
      </c>
      <c r="F3912" s="22" t="s">
        <v>6</v>
      </c>
      <c r="G3912" s="22" t="s">
        <v>115</v>
      </c>
    </row>
    <row r="3913" spans="3:7">
      <c r="C3913" s="137">
        <v>44087</v>
      </c>
      <c r="D3913" s="22" t="s">
        <v>117</v>
      </c>
      <c r="E3913" s="22">
        <v>14</v>
      </c>
      <c r="F3913" s="22" t="s">
        <v>9</v>
      </c>
      <c r="G3913" s="22" t="s">
        <v>113</v>
      </c>
    </row>
    <row r="3914" spans="3:7">
      <c r="C3914" s="137">
        <v>44833</v>
      </c>
      <c r="D3914" s="22" t="s">
        <v>119</v>
      </c>
      <c r="E3914" s="22">
        <v>46</v>
      </c>
      <c r="F3914" s="22" t="s">
        <v>6</v>
      </c>
      <c r="G3914" s="22" t="s">
        <v>115</v>
      </c>
    </row>
    <row r="3915" spans="3:7">
      <c r="C3915" s="137">
        <v>44631</v>
      </c>
      <c r="D3915" s="22" t="s">
        <v>119</v>
      </c>
      <c r="E3915" s="22">
        <v>225</v>
      </c>
      <c r="F3915" s="22" t="s">
        <v>110</v>
      </c>
      <c r="G3915" s="22" t="s">
        <v>105</v>
      </c>
    </row>
    <row r="3916" spans="3:7">
      <c r="C3916" s="137">
        <v>44737</v>
      </c>
      <c r="D3916" s="22" t="s">
        <v>118</v>
      </c>
      <c r="E3916" s="22">
        <v>13</v>
      </c>
      <c r="F3916" s="22" t="s">
        <v>114</v>
      </c>
      <c r="G3916" s="22" t="s">
        <v>113</v>
      </c>
    </row>
    <row r="3917" spans="3:7">
      <c r="C3917" s="137">
        <v>44034</v>
      </c>
      <c r="D3917" s="22" t="s">
        <v>119</v>
      </c>
      <c r="E3917" s="22">
        <v>375</v>
      </c>
      <c r="F3917" s="22" t="s">
        <v>6</v>
      </c>
      <c r="G3917" s="22" t="s">
        <v>105</v>
      </c>
    </row>
    <row r="3918" spans="3:7">
      <c r="C3918" s="137">
        <v>44174</v>
      </c>
      <c r="D3918" s="22" t="s">
        <v>119</v>
      </c>
      <c r="E3918" s="22">
        <v>9</v>
      </c>
      <c r="F3918" s="22" t="s">
        <v>114</v>
      </c>
      <c r="G3918" s="22" t="s">
        <v>113</v>
      </c>
    </row>
    <row r="3919" spans="3:7">
      <c r="C3919" s="137">
        <v>43896</v>
      </c>
      <c r="D3919" s="22" t="s">
        <v>119</v>
      </c>
      <c r="E3919" s="22">
        <v>16</v>
      </c>
      <c r="F3919" s="22" t="s">
        <v>112</v>
      </c>
      <c r="G3919" s="22" t="s">
        <v>105</v>
      </c>
    </row>
    <row r="3920" spans="3:7">
      <c r="C3920" s="137">
        <v>44290</v>
      </c>
      <c r="D3920" s="22" t="s">
        <v>117</v>
      </c>
      <c r="E3920" s="22">
        <v>525</v>
      </c>
      <c r="F3920" s="22" t="s">
        <v>110</v>
      </c>
      <c r="G3920" s="22" t="s">
        <v>109</v>
      </c>
    </row>
    <row r="3921" spans="3:7">
      <c r="C3921" s="137">
        <v>44575</v>
      </c>
      <c r="D3921" s="22" t="s">
        <v>116</v>
      </c>
      <c r="E3921" s="22">
        <v>425</v>
      </c>
      <c r="F3921" s="22" t="s">
        <v>114</v>
      </c>
      <c r="G3921" s="22" t="s">
        <v>106</v>
      </c>
    </row>
    <row r="3922" spans="3:7">
      <c r="C3922" s="137">
        <v>43878</v>
      </c>
      <c r="D3922" s="22" t="s">
        <v>119</v>
      </c>
      <c r="E3922" s="22">
        <v>20</v>
      </c>
      <c r="F3922" s="22" t="s">
        <v>6</v>
      </c>
      <c r="G3922" s="22" t="s">
        <v>109</v>
      </c>
    </row>
    <row r="3923" spans="3:7">
      <c r="C3923" s="137">
        <v>44274</v>
      </c>
      <c r="D3923" s="22" t="s">
        <v>118</v>
      </c>
      <c r="E3923" s="22">
        <v>31</v>
      </c>
      <c r="F3923" s="22" t="s">
        <v>9</v>
      </c>
      <c r="G3923" s="22" t="s">
        <v>111</v>
      </c>
    </row>
    <row r="3924" spans="3:7">
      <c r="C3924" s="137">
        <v>44036</v>
      </c>
      <c r="D3924" s="22" t="s">
        <v>116</v>
      </c>
      <c r="E3924" s="22">
        <v>22</v>
      </c>
      <c r="F3924" s="22" t="s">
        <v>110</v>
      </c>
      <c r="G3924" s="22" t="s">
        <v>105</v>
      </c>
    </row>
    <row r="3925" spans="3:7">
      <c r="C3925" s="137">
        <v>44310</v>
      </c>
      <c r="D3925" s="22" t="s">
        <v>107</v>
      </c>
      <c r="E3925" s="22">
        <v>275</v>
      </c>
      <c r="F3925" s="22" t="s">
        <v>110</v>
      </c>
      <c r="G3925" s="22" t="s">
        <v>111</v>
      </c>
    </row>
    <row r="3926" spans="3:7">
      <c r="C3926" s="137">
        <v>44185</v>
      </c>
      <c r="D3926" s="22" t="s">
        <v>116</v>
      </c>
      <c r="E3926" s="22">
        <v>40</v>
      </c>
      <c r="F3926" s="22" t="s">
        <v>114</v>
      </c>
      <c r="G3926" s="22" t="s">
        <v>108</v>
      </c>
    </row>
    <row r="3927" spans="3:7">
      <c r="C3927" s="137">
        <v>43979</v>
      </c>
      <c r="D3927" s="22" t="s">
        <v>118</v>
      </c>
      <c r="E3927" s="22">
        <v>5</v>
      </c>
      <c r="F3927" s="22" t="s">
        <v>110</v>
      </c>
      <c r="G3927" s="22" t="s">
        <v>105</v>
      </c>
    </row>
    <row r="3928" spans="3:7">
      <c r="C3928" s="137">
        <v>44305</v>
      </c>
      <c r="D3928" s="22" t="s">
        <v>107</v>
      </c>
      <c r="E3928" s="22">
        <v>8</v>
      </c>
      <c r="F3928" s="22" t="s">
        <v>6</v>
      </c>
      <c r="G3928" s="22" t="s">
        <v>105</v>
      </c>
    </row>
    <row r="3929" spans="3:7">
      <c r="C3929" s="137">
        <v>43887</v>
      </c>
      <c r="D3929" s="22" t="s">
        <v>116</v>
      </c>
      <c r="E3929" s="22">
        <v>40</v>
      </c>
      <c r="F3929" s="22" t="s">
        <v>114</v>
      </c>
      <c r="G3929" s="22" t="s">
        <v>108</v>
      </c>
    </row>
    <row r="3930" spans="3:7">
      <c r="C3930" s="137">
        <v>44865</v>
      </c>
      <c r="D3930" s="22" t="s">
        <v>116</v>
      </c>
      <c r="E3930" s="22">
        <v>3</v>
      </c>
      <c r="F3930" s="22" t="s">
        <v>110</v>
      </c>
      <c r="G3930" s="22" t="s">
        <v>106</v>
      </c>
    </row>
    <row r="3931" spans="3:7">
      <c r="C3931" s="137">
        <v>43957</v>
      </c>
      <c r="D3931" s="22" t="s">
        <v>117</v>
      </c>
      <c r="E3931" s="22">
        <v>525</v>
      </c>
      <c r="F3931" s="22" t="s">
        <v>6</v>
      </c>
      <c r="G3931" s="22" t="s">
        <v>105</v>
      </c>
    </row>
    <row r="3932" spans="3:7">
      <c r="C3932" s="137">
        <v>43923</v>
      </c>
      <c r="D3932" s="22" t="s">
        <v>119</v>
      </c>
      <c r="E3932" s="22">
        <v>7</v>
      </c>
      <c r="F3932" s="22" t="s">
        <v>112</v>
      </c>
      <c r="G3932" s="22" t="s">
        <v>113</v>
      </c>
    </row>
    <row r="3933" spans="3:7">
      <c r="C3933" s="137">
        <v>44593</v>
      </c>
      <c r="D3933" s="22" t="s">
        <v>118</v>
      </c>
      <c r="E3933" s="22">
        <v>5</v>
      </c>
      <c r="F3933" s="22" t="s">
        <v>9</v>
      </c>
      <c r="G3933" s="22" t="s">
        <v>105</v>
      </c>
    </row>
    <row r="3934" spans="3:7">
      <c r="C3934" s="137">
        <v>44707</v>
      </c>
      <c r="D3934" s="22" t="s">
        <v>119</v>
      </c>
      <c r="E3934" s="22">
        <v>150</v>
      </c>
      <c r="F3934" s="22" t="s">
        <v>9</v>
      </c>
      <c r="G3934" s="22" t="s">
        <v>108</v>
      </c>
    </row>
    <row r="3935" spans="3:7">
      <c r="C3935" s="137">
        <v>44810</v>
      </c>
      <c r="D3935" s="22" t="s">
        <v>116</v>
      </c>
      <c r="E3935" s="22">
        <v>275</v>
      </c>
      <c r="F3935" s="22" t="s">
        <v>112</v>
      </c>
      <c r="G3935" s="22" t="s">
        <v>115</v>
      </c>
    </row>
    <row r="3936" spans="3:7">
      <c r="C3936" s="137">
        <v>44605</v>
      </c>
      <c r="D3936" s="22" t="s">
        <v>118</v>
      </c>
      <c r="E3936" s="22">
        <v>200</v>
      </c>
      <c r="F3936" s="22" t="s">
        <v>110</v>
      </c>
      <c r="G3936" s="22" t="s">
        <v>108</v>
      </c>
    </row>
    <row r="3937" spans="3:7">
      <c r="C3937" s="137">
        <v>44339</v>
      </c>
      <c r="D3937" s="22" t="s">
        <v>119</v>
      </c>
      <c r="E3937" s="22">
        <v>22</v>
      </c>
      <c r="F3937" s="22" t="s">
        <v>110</v>
      </c>
      <c r="G3937" s="22" t="s">
        <v>115</v>
      </c>
    </row>
    <row r="3938" spans="3:7">
      <c r="C3938" s="137">
        <v>44652</v>
      </c>
      <c r="D3938" s="22" t="s">
        <v>118</v>
      </c>
      <c r="E3938" s="22">
        <v>27</v>
      </c>
      <c r="F3938" s="22" t="s">
        <v>112</v>
      </c>
      <c r="G3938" s="22" t="s">
        <v>108</v>
      </c>
    </row>
    <row r="3939" spans="3:7">
      <c r="C3939" s="137">
        <v>44172</v>
      </c>
      <c r="D3939" s="22" t="s">
        <v>116</v>
      </c>
      <c r="E3939" s="22">
        <v>175</v>
      </c>
      <c r="F3939" s="22" t="s">
        <v>112</v>
      </c>
      <c r="G3939" s="22" t="s">
        <v>108</v>
      </c>
    </row>
    <row r="3940" spans="3:7">
      <c r="C3940" s="137">
        <v>44522</v>
      </c>
      <c r="D3940" s="22" t="s">
        <v>119</v>
      </c>
      <c r="E3940" s="22">
        <v>1</v>
      </c>
      <c r="F3940" s="22" t="s">
        <v>110</v>
      </c>
      <c r="G3940" s="22" t="s">
        <v>106</v>
      </c>
    </row>
    <row r="3941" spans="3:7">
      <c r="C3941" s="137">
        <v>44859</v>
      </c>
      <c r="D3941" s="22" t="s">
        <v>117</v>
      </c>
      <c r="E3941" s="22">
        <v>7</v>
      </c>
      <c r="F3941" s="22" t="s">
        <v>112</v>
      </c>
      <c r="G3941" s="22" t="s">
        <v>109</v>
      </c>
    </row>
    <row r="3942" spans="3:7">
      <c r="C3942" s="137">
        <v>44317</v>
      </c>
      <c r="D3942" s="22" t="s">
        <v>117</v>
      </c>
      <c r="E3942" s="22">
        <v>7</v>
      </c>
      <c r="F3942" s="22" t="s">
        <v>6</v>
      </c>
      <c r="G3942" s="22" t="s">
        <v>106</v>
      </c>
    </row>
    <row r="3943" spans="3:7">
      <c r="C3943" s="137">
        <v>44686</v>
      </c>
      <c r="D3943" s="22" t="s">
        <v>118</v>
      </c>
      <c r="E3943" s="22">
        <v>375</v>
      </c>
      <c r="F3943" s="22" t="s">
        <v>112</v>
      </c>
      <c r="G3943" s="22" t="s">
        <v>115</v>
      </c>
    </row>
    <row r="3944" spans="3:7">
      <c r="C3944" s="137">
        <v>44415</v>
      </c>
      <c r="D3944" s="22" t="s">
        <v>117</v>
      </c>
      <c r="E3944" s="22">
        <v>4</v>
      </c>
      <c r="F3944" s="22" t="s">
        <v>110</v>
      </c>
      <c r="G3944" s="22" t="s">
        <v>105</v>
      </c>
    </row>
    <row r="3945" spans="3:7">
      <c r="C3945" s="137">
        <v>44455</v>
      </c>
      <c r="D3945" s="22" t="s">
        <v>119</v>
      </c>
      <c r="E3945" s="22">
        <v>8</v>
      </c>
      <c r="F3945" s="22" t="s">
        <v>114</v>
      </c>
      <c r="G3945" s="22" t="s">
        <v>115</v>
      </c>
    </row>
    <row r="3946" spans="3:7">
      <c r="C3946" s="137">
        <v>44889</v>
      </c>
      <c r="D3946" s="22" t="s">
        <v>117</v>
      </c>
      <c r="E3946" s="22">
        <v>7</v>
      </c>
      <c r="F3946" s="22" t="s">
        <v>114</v>
      </c>
      <c r="G3946" s="22" t="s">
        <v>108</v>
      </c>
    </row>
    <row r="3947" spans="3:7">
      <c r="C3947" s="137">
        <v>43838</v>
      </c>
      <c r="D3947" s="22" t="s">
        <v>119</v>
      </c>
      <c r="E3947" s="22">
        <v>500</v>
      </c>
      <c r="F3947" s="22" t="s">
        <v>110</v>
      </c>
      <c r="G3947" s="22" t="s">
        <v>109</v>
      </c>
    </row>
    <row r="3948" spans="3:7">
      <c r="C3948" s="137">
        <v>44346</v>
      </c>
      <c r="D3948" s="22" t="s">
        <v>117</v>
      </c>
      <c r="E3948" s="22">
        <v>3</v>
      </c>
      <c r="F3948" s="22" t="s">
        <v>6</v>
      </c>
      <c r="G3948" s="22" t="s">
        <v>111</v>
      </c>
    </row>
    <row r="3949" spans="3:7">
      <c r="C3949" s="137">
        <v>44234</v>
      </c>
      <c r="D3949" s="22" t="s">
        <v>119</v>
      </c>
      <c r="E3949" s="22">
        <v>35</v>
      </c>
      <c r="F3949" s="22" t="s">
        <v>6</v>
      </c>
      <c r="G3949" s="22" t="s">
        <v>108</v>
      </c>
    </row>
    <row r="3950" spans="3:7">
      <c r="C3950" s="137">
        <v>44314</v>
      </c>
      <c r="D3950" s="22" t="s">
        <v>107</v>
      </c>
      <c r="E3950" s="22">
        <v>24</v>
      </c>
      <c r="F3950" s="22" t="s">
        <v>114</v>
      </c>
      <c r="G3950" s="22" t="s">
        <v>106</v>
      </c>
    </row>
    <row r="3951" spans="3:7">
      <c r="C3951" s="137">
        <v>44376</v>
      </c>
      <c r="D3951" s="22" t="s">
        <v>107</v>
      </c>
      <c r="E3951" s="22">
        <v>6</v>
      </c>
      <c r="F3951" s="22" t="s">
        <v>110</v>
      </c>
      <c r="G3951" s="22" t="s">
        <v>109</v>
      </c>
    </row>
    <row r="3952" spans="3:7">
      <c r="C3952" s="137">
        <v>44602</v>
      </c>
      <c r="D3952" s="22" t="s">
        <v>116</v>
      </c>
      <c r="E3952" s="22">
        <v>75</v>
      </c>
      <c r="F3952" s="22" t="s">
        <v>9</v>
      </c>
      <c r="G3952" s="22" t="s">
        <v>105</v>
      </c>
    </row>
    <row r="3953" spans="3:7">
      <c r="C3953" s="137">
        <v>44124</v>
      </c>
      <c r="D3953" s="22" t="s">
        <v>119</v>
      </c>
      <c r="E3953" s="22">
        <v>45</v>
      </c>
      <c r="F3953" s="22" t="s">
        <v>114</v>
      </c>
      <c r="G3953" s="22" t="s">
        <v>111</v>
      </c>
    </row>
    <row r="3954" spans="3:7">
      <c r="C3954" s="137">
        <v>44216</v>
      </c>
      <c r="D3954" s="22" t="s">
        <v>117</v>
      </c>
      <c r="E3954" s="22">
        <v>39</v>
      </c>
      <c r="F3954" s="22" t="s">
        <v>110</v>
      </c>
      <c r="G3954" s="22" t="s">
        <v>115</v>
      </c>
    </row>
    <row r="3955" spans="3:7">
      <c r="C3955" s="137">
        <v>44028</v>
      </c>
      <c r="D3955" s="22" t="s">
        <v>118</v>
      </c>
      <c r="E3955" s="22">
        <v>25</v>
      </c>
      <c r="F3955" s="22" t="s">
        <v>6</v>
      </c>
      <c r="G3955" s="22" t="s">
        <v>108</v>
      </c>
    </row>
    <row r="3956" spans="3:7">
      <c r="C3956" s="137">
        <v>44815</v>
      </c>
      <c r="D3956" s="22" t="s">
        <v>118</v>
      </c>
      <c r="E3956" s="22">
        <v>425</v>
      </c>
      <c r="F3956" s="22" t="s">
        <v>9</v>
      </c>
      <c r="G3956" s="22" t="s">
        <v>105</v>
      </c>
    </row>
    <row r="3957" spans="3:7">
      <c r="C3957" s="137">
        <v>44474</v>
      </c>
      <c r="D3957" s="22" t="s">
        <v>118</v>
      </c>
      <c r="E3957" s="22">
        <v>29</v>
      </c>
      <c r="F3957" s="22" t="s">
        <v>114</v>
      </c>
      <c r="G3957" s="22" t="s">
        <v>113</v>
      </c>
    </row>
    <row r="3958" spans="3:7">
      <c r="C3958" s="137">
        <v>44368</v>
      </c>
      <c r="D3958" s="22" t="s">
        <v>119</v>
      </c>
      <c r="E3958" s="22">
        <v>400</v>
      </c>
      <c r="F3958" s="22" t="s">
        <v>112</v>
      </c>
      <c r="G3958" s="22" t="s">
        <v>105</v>
      </c>
    </row>
    <row r="3959" spans="3:7">
      <c r="C3959" s="137">
        <v>44596</v>
      </c>
      <c r="D3959" s="22" t="s">
        <v>107</v>
      </c>
      <c r="E3959" s="22">
        <v>550</v>
      </c>
      <c r="F3959" s="22" t="s">
        <v>110</v>
      </c>
      <c r="G3959" s="22" t="s">
        <v>111</v>
      </c>
    </row>
    <row r="3960" spans="3:7">
      <c r="C3960" s="137">
        <v>43903</v>
      </c>
      <c r="D3960" s="22" t="s">
        <v>117</v>
      </c>
      <c r="E3960" s="22">
        <v>7</v>
      </c>
      <c r="F3960" s="22" t="s">
        <v>114</v>
      </c>
      <c r="G3960" s="22" t="s">
        <v>108</v>
      </c>
    </row>
    <row r="3961" spans="3:7">
      <c r="C3961" s="137">
        <v>44043</v>
      </c>
      <c r="D3961" s="22" t="s">
        <v>119</v>
      </c>
      <c r="E3961" s="22">
        <v>32</v>
      </c>
      <c r="F3961" s="22" t="s">
        <v>112</v>
      </c>
      <c r="G3961" s="22" t="s">
        <v>105</v>
      </c>
    </row>
    <row r="3962" spans="3:7">
      <c r="C3962" s="137">
        <v>44677</v>
      </c>
      <c r="D3962" s="22" t="s">
        <v>116</v>
      </c>
      <c r="E3962" s="22">
        <v>1</v>
      </c>
      <c r="F3962" s="22" t="s">
        <v>6</v>
      </c>
      <c r="G3962" s="22" t="s">
        <v>109</v>
      </c>
    </row>
    <row r="3963" spans="3:7">
      <c r="C3963" s="137">
        <v>44601</v>
      </c>
      <c r="D3963" s="22" t="s">
        <v>119</v>
      </c>
      <c r="E3963" s="22">
        <v>200</v>
      </c>
      <c r="F3963" s="22" t="s">
        <v>114</v>
      </c>
      <c r="G3963" s="22" t="s">
        <v>106</v>
      </c>
    </row>
    <row r="3964" spans="3:7">
      <c r="C3964" s="137">
        <v>44066</v>
      </c>
      <c r="D3964" s="22" t="s">
        <v>118</v>
      </c>
      <c r="E3964" s="22">
        <v>375</v>
      </c>
      <c r="F3964" s="22" t="s">
        <v>112</v>
      </c>
      <c r="G3964" s="22" t="s">
        <v>109</v>
      </c>
    </row>
    <row r="3965" spans="3:7">
      <c r="C3965" s="137">
        <v>43873</v>
      </c>
      <c r="D3965" s="22" t="s">
        <v>107</v>
      </c>
      <c r="E3965" s="22">
        <v>6</v>
      </c>
      <c r="F3965" s="22" t="s">
        <v>6</v>
      </c>
      <c r="G3965" s="22" t="s">
        <v>108</v>
      </c>
    </row>
    <row r="3966" spans="3:7">
      <c r="C3966" s="137">
        <v>44578</v>
      </c>
      <c r="D3966" s="22" t="s">
        <v>117</v>
      </c>
      <c r="E3966" s="22">
        <v>5</v>
      </c>
      <c r="F3966" s="22" t="s">
        <v>6</v>
      </c>
      <c r="G3966" s="22" t="s">
        <v>105</v>
      </c>
    </row>
    <row r="3967" spans="3:7">
      <c r="C3967" s="137">
        <v>44129</v>
      </c>
      <c r="D3967" s="22" t="s">
        <v>116</v>
      </c>
      <c r="E3967" s="22">
        <v>575</v>
      </c>
      <c r="F3967" s="22" t="s">
        <v>6</v>
      </c>
      <c r="G3967" s="22" t="s">
        <v>105</v>
      </c>
    </row>
    <row r="3968" spans="3:7">
      <c r="C3968" s="137">
        <v>44307</v>
      </c>
      <c r="D3968" s="22" t="s">
        <v>107</v>
      </c>
      <c r="E3968" s="22">
        <v>8</v>
      </c>
      <c r="F3968" s="22" t="s">
        <v>6</v>
      </c>
      <c r="G3968" s="22" t="s">
        <v>105</v>
      </c>
    </row>
    <row r="3969" spans="3:7">
      <c r="C3969" s="137">
        <v>43861</v>
      </c>
      <c r="D3969" s="22" t="s">
        <v>117</v>
      </c>
      <c r="E3969" s="22">
        <v>42</v>
      </c>
      <c r="F3969" s="22" t="s">
        <v>112</v>
      </c>
      <c r="G3969" s="22" t="s">
        <v>108</v>
      </c>
    </row>
    <row r="3970" spans="3:7">
      <c r="C3970" s="137">
        <v>43916</v>
      </c>
      <c r="D3970" s="22" t="s">
        <v>116</v>
      </c>
      <c r="E3970" s="22">
        <v>11</v>
      </c>
      <c r="F3970" s="22" t="s">
        <v>112</v>
      </c>
      <c r="G3970" s="22" t="s">
        <v>108</v>
      </c>
    </row>
    <row r="3971" spans="3:7">
      <c r="C3971" s="137">
        <v>44096</v>
      </c>
      <c r="D3971" s="22" t="s">
        <v>117</v>
      </c>
      <c r="E3971" s="22">
        <v>18</v>
      </c>
      <c r="F3971" s="22" t="s">
        <v>6</v>
      </c>
      <c r="G3971" s="22" t="s">
        <v>113</v>
      </c>
    </row>
    <row r="3972" spans="3:7">
      <c r="C3972" s="137">
        <v>44799</v>
      </c>
      <c r="D3972" s="22" t="s">
        <v>119</v>
      </c>
      <c r="E3972" s="22">
        <v>48</v>
      </c>
      <c r="F3972" s="22" t="s">
        <v>114</v>
      </c>
      <c r="G3972" s="22" t="s">
        <v>109</v>
      </c>
    </row>
    <row r="3973" spans="3:7">
      <c r="C3973" s="137">
        <v>44052</v>
      </c>
      <c r="D3973" s="22" t="s">
        <v>116</v>
      </c>
      <c r="E3973" s="22">
        <v>37</v>
      </c>
      <c r="F3973" s="22" t="s">
        <v>114</v>
      </c>
      <c r="G3973" s="22" t="s">
        <v>115</v>
      </c>
    </row>
    <row r="3974" spans="3:7">
      <c r="C3974" s="137">
        <v>44787</v>
      </c>
      <c r="D3974" s="22" t="s">
        <v>107</v>
      </c>
      <c r="E3974" s="22">
        <v>5</v>
      </c>
      <c r="F3974" s="22" t="s">
        <v>6</v>
      </c>
      <c r="G3974" s="22" t="s">
        <v>106</v>
      </c>
    </row>
    <row r="3975" spans="3:7">
      <c r="C3975" s="137">
        <v>44635</v>
      </c>
      <c r="D3975" s="22" t="s">
        <v>117</v>
      </c>
      <c r="E3975" s="22">
        <v>375</v>
      </c>
      <c r="F3975" s="22" t="s">
        <v>114</v>
      </c>
      <c r="G3975" s="22" t="s">
        <v>106</v>
      </c>
    </row>
    <row r="3976" spans="3:7">
      <c r="C3976" s="137">
        <v>43862</v>
      </c>
      <c r="D3976" s="22" t="s">
        <v>118</v>
      </c>
      <c r="E3976" s="22">
        <v>33</v>
      </c>
      <c r="F3976" s="22" t="s">
        <v>6</v>
      </c>
      <c r="G3976" s="22" t="s">
        <v>109</v>
      </c>
    </row>
    <row r="3977" spans="3:7">
      <c r="C3977" s="137">
        <v>44237</v>
      </c>
      <c r="D3977" s="22" t="s">
        <v>117</v>
      </c>
      <c r="E3977" s="22">
        <v>250</v>
      </c>
      <c r="F3977" s="22" t="s">
        <v>6</v>
      </c>
      <c r="G3977" s="22" t="s">
        <v>115</v>
      </c>
    </row>
    <row r="3978" spans="3:7">
      <c r="C3978" s="137">
        <v>43957</v>
      </c>
      <c r="D3978" s="22" t="s">
        <v>119</v>
      </c>
      <c r="E3978" s="22">
        <v>24</v>
      </c>
      <c r="F3978" s="22" t="s">
        <v>110</v>
      </c>
      <c r="G3978" s="22" t="s">
        <v>105</v>
      </c>
    </row>
    <row r="3979" spans="3:7">
      <c r="C3979" s="137">
        <v>44271</v>
      </c>
      <c r="D3979" s="22" t="s">
        <v>118</v>
      </c>
      <c r="E3979" s="22">
        <v>20</v>
      </c>
      <c r="F3979" s="22" t="s">
        <v>112</v>
      </c>
      <c r="G3979" s="22" t="s">
        <v>111</v>
      </c>
    </row>
    <row r="3980" spans="3:7">
      <c r="C3980" s="137">
        <v>44721</v>
      </c>
      <c r="D3980" s="22" t="s">
        <v>116</v>
      </c>
      <c r="E3980" s="22">
        <v>425</v>
      </c>
      <c r="F3980" s="22" t="s">
        <v>110</v>
      </c>
      <c r="G3980" s="22" t="s">
        <v>115</v>
      </c>
    </row>
    <row r="3981" spans="3:7">
      <c r="C3981" s="137">
        <v>44584</v>
      </c>
      <c r="D3981" s="22" t="s">
        <v>117</v>
      </c>
      <c r="E3981" s="22">
        <v>4</v>
      </c>
      <c r="F3981" s="22" t="s">
        <v>110</v>
      </c>
      <c r="G3981" s="22" t="s">
        <v>105</v>
      </c>
    </row>
    <row r="3982" spans="3:7">
      <c r="C3982" s="137">
        <v>44320</v>
      </c>
      <c r="D3982" s="22" t="s">
        <v>117</v>
      </c>
      <c r="E3982" s="22">
        <v>43</v>
      </c>
      <c r="F3982" s="22" t="s">
        <v>112</v>
      </c>
      <c r="G3982" s="22" t="s">
        <v>109</v>
      </c>
    </row>
    <row r="3983" spans="3:7">
      <c r="C3983" s="137">
        <v>44558</v>
      </c>
      <c r="D3983" s="22" t="s">
        <v>107</v>
      </c>
      <c r="E3983" s="22">
        <v>25</v>
      </c>
      <c r="F3983" s="22" t="s">
        <v>114</v>
      </c>
      <c r="G3983" s="22" t="s">
        <v>105</v>
      </c>
    </row>
    <row r="3984" spans="3:7">
      <c r="C3984" s="137">
        <v>44884</v>
      </c>
      <c r="D3984" s="22" t="s">
        <v>107</v>
      </c>
      <c r="E3984" s="22">
        <v>36</v>
      </c>
      <c r="F3984" s="22" t="s">
        <v>6</v>
      </c>
      <c r="G3984" s="22" t="s">
        <v>115</v>
      </c>
    </row>
    <row r="3985" spans="3:7">
      <c r="C3985" s="137">
        <v>44884</v>
      </c>
      <c r="D3985" s="22" t="s">
        <v>116</v>
      </c>
      <c r="E3985" s="22">
        <v>35</v>
      </c>
      <c r="F3985" s="22" t="s">
        <v>110</v>
      </c>
      <c r="G3985" s="22" t="s">
        <v>109</v>
      </c>
    </row>
    <row r="3986" spans="3:7">
      <c r="C3986" s="137">
        <v>44699</v>
      </c>
      <c r="D3986" s="22" t="s">
        <v>116</v>
      </c>
      <c r="E3986" s="22">
        <v>13</v>
      </c>
      <c r="F3986" s="22" t="s">
        <v>6</v>
      </c>
      <c r="G3986" s="22" t="s">
        <v>113</v>
      </c>
    </row>
    <row r="3987" spans="3:7">
      <c r="C3987" s="137">
        <v>44472</v>
      </c>
      <c r="D3987" s="22" t="s">
        <v>117</v>
      </c>
      <c r="E3987" s="22">
        <v>350</v>
      </c>
      <c r="F3987" s="22" t="s">
        <v>6</v>
      </c>
      <c r="G3987" s="22" t="s">
        <v>113</v>
      </c>
    </row>
    <row r="3988" spans="3:7">
      <c r="C3988" s="137">
        <v>43887</v>
      </c>
      <c r="D3988" s="22" t="s">
        <v>118</v>
      </c>
      <c r="E3988" s="22">
        <v>1</v>
      </c>
      <c r="F3988" s="22" t="s">
        <v>110</v>
      </c>
      <c r="G3988" s="22" t="s">
        <v>105</v>
      </c>
    </row>
    <row r="3989" spans="3:7">
      <c r="C3989" s="137">
        <v>44452</v>
      </c>
      <c r="D3989" s="22" t="s">
        <v>119</v>
      </c>
      <c r="E3989" s="22">
        <v>200</v>
      </c>
      <c r="F3989" s="22" t="s">
        <v>112</v>
      </c>
      <c r="G3989" s="22" t="s">
        <v>111</v>
      </c>
    </row>
    <row r="3990" spans="3:7">
      <c r="C3990" s="137">
        <v>44891</v>
      </c>
      <c r="D3990" s="22" t="s">
        <v>117</v>
      </c>
      <c r="E3990" s="22">
        <v>3</v>
      </c>
      <c r="F3990" s="22" t="s">
        <v>6</v>
      </c>
      <c r="G3990" s="22" t="s">
        <v>115</v>
      </c>
    </row>
    <row r="3991" spans="3:7">
      <c r="C3991" s="137">
        <v>43957</v>
      </c>
      <c r="D3991" s="22" t="s">
        <v>117</v>
      </c>
      <c r="E3991" s="22">
        <v>225</v>
      </c>
      <c r="F3991" s="22" t="s">
        <v>9</v>
      </c>
      <c r="G3991" s="22" t="s">
        <v>115</v>
      </c>
    </row>
    <row r="3992" spans="3:7">
      <c r="C3992" s="137">
        <v>44006</v>
      </c>
      <c r="D3992" s="22" t="s">
        <v>117</v>
      </c>
      <c r="E3992" s="22">
        <v>32</v>
      </c>
      <c r="F3992" s="22" t="s">
        <v>6</v>
      </c>
      <c r="G3992" s="22" t="s">
        <v>105</v>
      </c>
    </row>
    <row r="3993" spans="3:7">
      <c r="C3993" s="137">
        <v>44124</v>
      </c>
      <c r="D3993" s="22" t="s">
        <v>119</v>
      </c>
      <c r="E3993" s="22">
        <v>30</v>
      </c>
      <c r="F3993" s="22" t="s">
        <v>112</v>
      </c>
      <c r="G3993" s="22" t="s">
        <v>105</v>
      </c>
    </row>
    <row r="3994" spans="3:7">
      <c r="C3994" s="137">
        <v>44811</v>
      </c>
      <c r="D3994" s="22" t="s">
        <v>107</v>
      </c>
      <c r="E3994" s="22">
        <v>200</v>
      </c>
      <c r="F3994" s="22" t="s">
        <v>114</v>
      </c>
      <c r="G3994" s="22" t="s">
        <v>113</v>
      </c>
    </row>
    <row r="3995" spans="3:7">
      <c r="C3995" s="137">
        <v>44853</v>
      </c>
      <c r="D3995" s="22" t="s">
        <v>117</v>
      </c>
      <c r="E3995" s="22">
        <v>550</v>
      </c>
      <c r="F3995" s="22" t="s">
        <v>6</v>
      </c>
      <c r="G3995" s="22" t="s">
        <v>111</v>
      </c>
    </row>
    <row r="3996" spans="3:7">
      <c r="C3996" s="137">
        <v>44913</v>
      </c>
      <c r="D3996" s="22" t="s">
        <v>117</v>
      </c>
      <c r="E3996" s="22">
        <v>16</v>
      </c>
      <c r="F3996" s="22" t="s">
        <v>114</v>
      </c>
      <c r="G3996" s="22" t="s">
        <v>108</v>
      </c>
    </row>
    <row r="3997" spans="3:7">
      <c r="C3997" s="137">
        <v>44273</v>
      </c>
      <c r="D3997" s="22" t="s">
        <v>116</v>
      </c>
      <c r="E3997" s="22">
        <v>350</v>
      </c>
      <c r="F3997" s="22" t="s">
        <v>114</v>
      </c>
      <c r="G3997" s="22" t="s">
        <v>111</v>
      </c>
    </row>
    <row r="3998" spans="3:7">
      <c r="C3998" s="137">
        <v>44324</v>
      </c>
      <c r="D3998" s="22" t="s">
        <v>117</v>
      </c>
      <c r="E3998" s="22">
        <v>125</v>
      </c>
      <c r="F3998" s="22" t="s">
        <v>112</v>
      </c>
      <c r="G3998" s="22" t="s">
        <v>111</v>
      </c>
    </row>
    <row r="3999" spans="3:7">
      <c r="C3999" s="137">
        <v>44282</v>
      </c>
      <c r="D3999" s="22" t="s">
        <v>117</v>
      </c>
      <c r="E3999" s="22">
        <v>525</v>
      </c>
      <c r="F3999" s="22" t="s">
        <v>6</v>
      </c>
      <c r="G3999" s="22" t="s">
        <v>108</v>
      </c>
    </row>
    <row r="4000" spans="3:7">
      <c r="C4000" s="137">
        <v>44573</v>
      </c>
      <c r="D4000" s="22" t="s">
        <v>116</v>
      </c>
      <c r="E4000" s="22">
        <v>2</v>
      </c>
      <c r="F4000" s="22" t="s">
        <v>114</v>
      </c>
      <c r="G4000" s="22" t="s">
        <v>113</v>
      </c>
    </row>
    <row r="4001" spans="3:7">
      <c r="C4001" s="137">
        <v>44780</v>
      </c>
      <c r="D4001" s="22" t="s">
        <v>117</v>
      </c>
      <c r="E4001" s="22">
        <v>3</v>
      </c>
      <c r="F4001" s="22" t="s">
        <v>112</v>
      </c>
      <c r="G4001" s="22" t="s">
        <v>109</v>
      </c>
    </row>
    <row r="4002" spans="3:7">
      <c r="C4002" s="137">
        <v>44117</v>
      </c>
      <c r="D4002" s="22" t="s">
        <v>119</v>
      </c>
      <c r="E4002" s="22">
        <v>7</v>
      </c>
      <c r="F4002" s="22" t="s">
        <v>9</v>
      </c>
      <c r="G4002" s="22" t="s">
        <v>105</v>
      </c>
    </row>
    <row r="4003" spans="3:7">
      <c r="C4003" s="137">
        <v>44607</v>
      </c>
      <c r="D4003" s="22" t="s">
        <v>119</v>
      </c>
      <c r="E4003" s="22">
        <v>8</v>
      </c>
      <c r="F4003" s="22" t="s">
        <v>114</v>
      </c>
      <c r="G4003" s="22" t="s">
        <v>115</v>
      </c>
    </row>
    <row r="4004" spans="3:7">
      <c r="C4004" s="137">
        <v>44553</v>
      </c>
      <c r="D4004" s="22" t="s">
        <v>116</v>
      </c>
      <c r="E4004" s="22">
        <v>34</v>
      </c>
      <c r="F4004" s="22" t="s">
        <v>6</v>
      </c>
      <c r="G4004" s="22" t="s">
        <v>115</v>
      </c>
    </row>
    <row r="4005" spans="3:7">
      <c r="C4005" s="137">
        <v>44397</v>
      </c>
      <c r="D4005" s="22" t="s">
        <v>117</v>
      </c>
      <c r="E4005" s="22">
        <v>12</v>
      </c>
      <c r="F4005" s="22" t="s">
        <v>114</v>
      </c>
      <c r="G4005" s="22" t="s">
        <v>115</v>
      </c>
    </row>
    <row r="4006" spans="3:7">
      <c r="C4006" s="137">
        <v>44670</v>
      </c>
      <c r="D4006" s="22" t="s">
        <v>119</v>
      </c>
      <c r="E4006" s="22">
        <v>26</v>
      </c>
      <c r="F4006" s="22" t="s">
        <v>110</v>
      </c>
      <c r="G4006" s="22" t="s">
        <v>106</v>
      </c>
    </row>
    <row r="4007" spans="3:7">
      <c r="C4007" s="137">
        <v>44481</v>
      </c>
      <c r="D4007" s="22" t="s">
        <v>119</v>
      </c>
      <c r="E4007" s="22">
        <v>175</v>
      </c>
      <c r="F4007" s="22" t="s">
        <v>9</v>
      </c>
      <c r="G4007" s="22" t="s">
        <v>106</v>
      </c>
    </row>
    <row r="4008" spans="3:7">
      <c r="C4008" s="137">
        <v>44074</v>
      </c>
      <c r="D4008" s="22" t="s">
        <v>119</v>
      </c>
      <c r="E4008" s="22">
        <v>4</v>
      </c>
      <c r="F4008" s="22" t="s">
        <v>6</v>
      </c>
      <c r="G4008" s="22" t="s">
        <v>111</v>
      </c>
    </row>
    <row r="4009" spans="3:7">
      <c r="C4009" s="137">
        <v>44158</v>
      </c>
      <c r="D4009" s="22" t="s">
        <v>107</v>
      </c>
      <c r="E4009" s="22">
        <v>275</v>
      </c>
      <c r="F4009" s="22" t="s">
        <v>9</v>
      </c>
      <c r="G4009" s="22" t="s">
        <v>113</v>
      </c>
    </row>
    <row r="4010" spans="3:7">
      <c r="C4010" s="137">
        <v>44793</v>
      </c>
      <c r="D4010" s="22" t="s">
        <v>117</v>
      </c>
      <c r="E4010" s="22">
        <v>1</v>
      </c>
      <c r="F4010" s="22" t="s">
        <v>9</v>
      </c>
      <c r="G4010" s="22" t="s">
        <v>113</v>
      </c>
    </row>
    <row r="4011" spans="3:7">
      <c r="C4011" s="137">
        <v>44747</v>
      </c>
      <c r="D4011" s="22" t="s">
        <v>118</v>
      </c>
      <c r="E4011" s="22">
        <v>3</v>
      </c>
      <c r="F4011" s="22" t="s">
        <v>6</v>
      </c>
      <c r="G4011" s="22" t="s">
        <v>106</v>
      </c>
    </row>
    <row r="4012" spans="3:7">
      <c r="C4012" s="137">
        <v>44923</v>
      </c>
      <c r="D4012" s="22" t="s">
        <v>117</v>
      </c>
      <c r="E4012" s="22">
        <v>35</v>
      </c>
      <c r="F4012" s="22" t="s">
        <v>114</v>
      </c>
      <c r="G4012" s="22" t="s">
        <v>113</v>
      </c>
    </row>
    <row r="4013" spans="3:7">
      <c r="C4013" s="137">
        <v>44405</v>
      </c>
      <c r="D4013" s="22" t="s">
        <v>117</v>
      </c>
      <c r="E4013" s="22">
        <v>375</v>
      </c>
      <c r="F4013" s="22" t="s">
        <v>6</v>
      </c>
      <c r="G4013" s="22" t="s">
        <v>113</v>
      </c>
    </row>
    <row r="4014" spans="3:7">
      <c r="C4014" s="137">
        <v>44153</v>
      </c>
      <c r="D4014" s="22" t="s">
        <v>117</v>
      </c>
      <c r="E4014" s="22">
        <v>550</v>
      </c>
      <c r="F4014" s="22" t="s">
        <v>110</v>
      </c>
      <c r="G4014" s="22" t="s">
        <v>105</v>
      </c>
    </row>
    <row r="4015" spans="3:7">
      <c r="C4015" s="137">
        <v>44619</v>
      </c>
      <c r="D4015" s="22" t="s">
        <v>117</v>
      </c>
      <c r="E4015" s="22">
        <v>6</v>
      </c>
      <c r="F4015" s="22" t="s">
        <v>9</v>
      </c>
      <c r="G4015" s="22" t="s">
        <v>106</v>
      </c>
    </row>
    <row r="4016" spans="3:7">
      <c r="C4016" s="137">
        <v>44286</v>
      </c>
      <c r="D4016" s="22" t="s">
        <v>117</v>
      </c>
      <c r="E4016" s="22">
        <v>9</v>
      </c>
      <c r="F4016" s="22" t="s">
        <v>114</v>
      </c>
      <c r="G4016" s="22" t="s">
        <v>111</v>
      </c>
    </row>
    <row r="4017" spans="3:7">
      <c r="C4017" s="137">
        <v>44195</v>
      </c>
      <c r="D4017" s="22" t="s">
        <v>107</v>
      </c>
      <c r="E4017" s="22">
        <v>4</v>
      </c>
      <c r="F4017" s="22" t="s">
        <v>112</v>
      </c>
      <c r="G4017" s="22" t="s">
        <v>113</v>
      </c>
    </row>
    <row r="4018" spans="3:7">
      <c r="C4018" s="137">
        <v>44356</v>
      </c>
      <c r="D4018" s="22" t="s">
        <v>107</v>
      </c>
      <c r="E4018" s="22">
        <v>5</v>
      </c>
      <c r="F4018" s="22" t="s">
        <v>112</v>
      </c>
      <c r="G4018" s="22" t="s">
        <v>111</v>
      </c>
    </row>
    <row r="4019" spans="3:7">
      <c r="C4019" s="137">
        <v>44005</v>
      </c>
      <c r="D4019" s="22" t="s">
        <v>117</v>
      </c>
      <c r="E4019" s="22">
        <v>3</v>
      </c>
      <c r="F4019" s="22" t="s">
        <v>6</v>
      </c>
      <c r="G4019" s="22" t="s">
        <v>109</v>
      </c>
    </row>
    <row r="4020" spans="3:7">
      <c r="C4020" s="137">
        <v>43911</v>
      </c>
      <c r="D4020" s="22" t="s">
        <v>118</v>
      </c>
      <c r="E4020" s="22">
        <v>8</v>
      </c>
      <c r="F4020" s="22" t="s">
        <v>6</v>
      </c>
      <c r="G4020" s="22" t="s">
        <v>113</v>
      </c>
    </row>
    <row r="4021" spans="3:7">
      <c r="C4021" s="137">
        <v>43945</v>
      </c>
      <c r="D4021" s="22" t="s">
        <v>119</v>
      </c>
      <c r="E4021" s="22">
        <v>42</v>
      </c>
      <c r="F4021" s="22" t="s">
        <v>9</v>
      </c>
      <c r="G4021" s="22" t="s">
        <v>108</v>
      </c>
    </row>
    <row r="4022" spans="3:7">
      <c r="C4022" s="137">
        <v>44253</v>
      </c>
      <c r="D4022" s="22" t="s">
        <v>107</v>
      </c>
      <c r="E4022" s="22">
        <v>7</v>
      </c>
      <c r="F4022" s="22" t="s">
        <v>112</v>
      </c>
      <c r="G4022" s="22" t="s">
        <v>108</v>
      </c>
    </row>
    <row r="4023" spans="3:7">
      <c r="C4023" s="137">
        <v>44431</v>
      </c>
      <c r="D4023" s="22" t="s">
        <v>119</v>
      </c>
      <c r="E4023" s="22">
        <v>43</v>
      </c>
      <c r="F4023" s="22" t="s">
        <v>6</v>
      </c>
      <c r="G4023" s="22" t="s">
        <v>105</v>
      </c>
    </row>
    <row r="4024" spans="3:7">
      <c r="C4024" s="137">
        <v>44676</v>
      </c>
      <c r="D4024" s="22" t="s">
        <v>119</v>
      </c>
      <c r="E4024" s="22">
        <v>475</v>
      </c>
      <c r="F4024" s="22" t="s">
        <v>114</v>
      </c>
      <c r="G4024" s="22" t="s">
        <v>109</v>
      </c>
    </row>
    <row r="4025" spans="3:7">
      <c r="C4025" s="137">
        <v>44111</v>
      </c>
      <c r="D4025" s="22" t="s">
        <v>117</v>
      </c>
      <c r="E4025" s="22">
        <v>6</v>
      </c>
      <c r="F4025" s="22" t="s">
        <v>9</v>
      </c>
      <c r="G4025" s="22" t="s">
        <v>109</v>
      </c>
    </row>
    <row r="4026" spans="3:7">
      <c r="C4026" s="137">
        <v>44373</v>
      </c>
      <c r="D4026" s="22" t="s">
        <v>107</v>
      </c>
      <c r="E4026" s="22">
        <v>36</v>
      </c>
      <c r="F4026" s="22" t="s">
        <v>6</v>
      </c>
      <c r="G4026" s="22" t="s">
        <v>113</v>
      </c>
    </row>
    <row r="4027" spans="3:7">
      <c r="C4027" s="137">
        <v>44746</v>
      </c>
      <c r="D4027" s="22" t="s">
        <v>117</v>
      </c>
      <c r="E4027" s="22">
        <v>5</v>
      </c>
      <c r="F4027" s="22" t="s">
        <v>110</v>
      </c>
      <c r="G4027" s="22" t="s">
        <v>108</v>
      </c>
    </row>
    <row r="4028" spans="3:7">
      <c r="C4028" s="137">
        <v>44712</v>
      </c>
      <c r="D4028" s="22" t="s">
        <v>117</v>
      </c>
      <c r="E4028" s="22">
        <v>100</v>
      </c>
      <c r="F4028" s="22" t="s">
        <v>9</v>
      </c>
      <c r="G4028" s="22" t="s">
        <v>115</v>
      </c>
    </row>
    <row r="4029" spans="3:7">
      <c r="C4029" s="137">
        <v>44342</v>
      </c>
      <c r="D4029" s="22" t="s">
        <v>119</v>
      </c>
      <c r="E4029" s="22">
        <v>2</v>
      </c>
      <c r="F4029" s="22" t="s">
        <v>9</v>
      </c>
      <c r="G4029" s="22" t="s">
        <v>105</v>
      </c>
    </row>
    <row r="4030" spans="3:7">
      <c r="C4030" s="137">
        <v>43949</v>
      </c>
      <c r="D4030" s="22" t="s">
        <v>119</v>
      </c>
      <c r="E4030" s="22">
        <v>575</v>
      </c>
      <c r="F4030" s="22" t="s">
        <v>9</v>
      </c>
      <c r="G4030" s="22" t="s">
        <v>106</v>
      </c>
    </row>
    <row r="4031" spans="3:7">
      <c r="C4031" s="137">
        <v>44467</v>
      </c>
      <c r="D4031" s="22" t="s">
        <v>117</v>
      </c>
      <c r="E4031" s="22">
        <v>33</v>
      </c>
      <c r="F4031" s="22" t="s">
        <v>6</v>
      </c>
      <c r="G4031" s="22" t="s">
        <v>115</v>
      </c>
    </row>
    <row r="4032" spans="3:7">
      <c r="C4032" s="137">
        <v>44111</v>
      </c>
      <c r="D4032" s="22" t="s">
        <v>118</v>
      </c>
      <c r="E4032" s="22">
        <v>50</v>
      </c>
      <c r="F4032" s="22" t="s">
        <v>112</v>
      </c>
      <c r="G4032" s="22" t="s">
        <v>108</v>
      </c>
    </row>
    <row r="4033" spans="3:7">
      <c r="C4033" s="137">
        <v>44652</v>
      </c>
      <c r="D4033" s="22" t="s">
        <v>107</v>
      </c>
      <c r="E4033" s="22">
        <v>525</v>
      </c>
      <c r="F4033" s="22" t="s">
        <v>114</v>
      </c>
      <c r="G4033" s="22" t="s">
        <v>111</v>
      </c>
    </row>
    <row r="4034" spans="3:7">
      <c r="C4034" s="137">
        <v>44233</v>
      </c>
      <c r="D4034" s="22" t="s">
        <v>119</v>
      </c>
      <c r="E4034" s="22">
        <v>2</v>
      </c>
      <c r="F4034" s="22" t="s">
        <v>6</v>
      </c>
      <c r="G4034" s="22" t="s">
        <v>106</v>
      </c>
    </row>
    <row r="4035" spans="3:7">
      <c r="C4035" s="137">
        <v>44917</v>
      </c>
      <c r="D4035" s="22" t="s">
        <v>117</v>
      </c>
      <c r="E4035" s="22">
        <v>20</v>
      </c>
      <c r="F4035" s="22" t="s">
        <v>110</v>
      </c>
      <c r="G4035" s="22" t="s">
        <v>106</v>
      </c>
    </row>
    <row r="4036" spans="3:7">
      <c r="C4036" s="137">
        <v>44809</v>
      </c>
      <c r="D4036" s="22" t="s">
        <v>119</v>
      </c>
      <c r="E4036" s="22">
        <v>425</v>
      </c>
      <c r="F4036" s="22" t="s">
        <v>6</v>
      </c>
      <c r="G4036" s="22" t="s">
        <v>111</v>
      </c>
    </row>
    <row r="4037" spans="3:7">
      <c r="C4037" s="137">
        <v>43982</v>
      </c>
      <c r="D4037" s="22" t="s">
        <v>107</v>
      </c>
      <c r="E4037" s="22">
        <v>6</v>
      </c>
      <c r="F4037" s="22" t="s">
        <v>112</v>
      </c>
      <c r="G4037" s="22" t="s">
        <v>109</v>
      </c>
    </row>
    <row r="4038" spans="3:7">
      <c r="C4038" s="137">
        <v>44816</v>
      </c>
      <c r="D4038" s="22" t="s">
        <v>118</v>
      </c>
      <c r="E4038" s="22">
        <v>22</v>
      </c>
      <c r="F4038" s="22" t="s">
        <v>114</v>
      </c>
      <c r="G4038" s="22" t="s">
        <v>108</v>
      </c>
    </row>
    <row r="4039" spans="3:7">
      <c r="C4039" s="137">
        <v>44111</v>
      </c>
      <c r="D4039" s="22" t="s">
        <v>119</v>
      </c>
      <c r="E4039" s="22">
        <v>44</v>
      </c>
      <c r="F4039" s="22" t="s">
        <v>9</v>
      </c>
      <c r="G4039" s="22" t="s">
        <v>105</v>
      </c>
    </row>
    <row r="4040" spans="3:7">
      <c r="C4040" s="137">
        <v>44443</v>
      </c>
      <c r="D4040" s="22" t="s">
        <v>117</v>
      </c>
      <c r="E4040" s="22">
        <v>4</v>
      </c>
      <c r="F4040" s="22" t="s">
        <v>112</v>
      </c>
      <c r="G4040" s="22" t="s">
        <v>111</v>
      </c>
    </row>
    <row r="4041" spans="3:7">
      <c r="C4041" s="137">
        <v>44126</v>
      </c>
      <c r="D4041" s="22" t="s">
        <v>118</v>
      </c>
      <c r="E4041" s="22">
        <v>21</v>
      </c>
      <c r="F4041" s="22" t="s">
        <v>114</v>
      </c>
      <c r="G4041" s="22" t="s">
        <v>115</v>
      </c>
    </row>
    <row r="4042" spans="3:7">
      <c r="C4042" s="137">
        <v>44853</v>
      </c>
      <c r="D4042" s="22" t="s">
        <v>117</v>
      </c>
      <c r="E4042" s="22">
        <v>375</v>
      </c>
      <c r="F4042" s="22" t="s">
        <v>114</v>
      </c>
      <c r="G4042" s="22" t="s">
        <v>115</v>
      </c>
    </row>
    <row r="4043" spans="3:7">
      <c r="C4043" s="137">
        <v>44308</v>
      </c>
      <c r="D4043" s="22" t="s">
        <v>116</v>
      </c>
      <c r="E4043" s="22">
        <v>2</v>
      </c>
      <c r="F4043" s="22" t="s">
        <v>110</v>
      </c>
      <c r="G4043" s="22" t="s">
        <v>111</v>
      </c>
    </row>
    <row r="4044" spans="3:7">
      <c r="C4044" s="137">
        <v>43909</v>
      </c>
      <c r="D4044" s="22" t="s">
        <v>117</v>
      </c>
      <c r="E4044" s="22">
        <v>575</v>
      </c>
      <c r="F4044" s="22" t="s">
        <v>114</v>
      </c>
      <c r="G4044" s="22" t="s">
        <v>106</v>
      </c>
    </row>
    <row r="4045" spans="3:7">
      <c r="C4045" s="137">
        <v>44245</v>
      </c>
      <c r="D4045" s="22" t="s">
        <v>118</v>
      </c>
      <c r="E4045" s="22">
        <v>23</v>
      </c>
      <c r="F4045" s="22" t="s">
        <v>112</v>
      </c>
      <c r="G4045" s="22" t="s">
        <v>108</v>
      </c>
    </row>
    <row r="4046" spans="3:7">
      <c r="C4046" s="137">
        <v>43966</v>
      </c>
      <c r="D4046" s="22" t="s">
        <v>119</v>
      </c>
      <c r="E4046" s="22">
        <v>200</v>
      </c>
      <c r="F4046" s="22" t="s">
        <v>114</v>
      </c>
      <c r="G4046" s="22" t="s">
        <v>113</v>
      </c>
    </row>
    <row r="4047" spans="3:7">
      <c r="C4047" s="137">
        <v>44180</v>
      </c>
      <c r="D4047" s="22" t="s">
        <v>107</v>
      </c>
      <c r="E4047" s="22">
        <v>6</v>
      </c>
      <c r="F4047" s="22" t="s">
        <v>110</v>
      </c>
      <c r="G4047" s="22" t="s">
        <v>108</v>
      </c>
    </row>
    <row r="4048" spans="3:7">
      <c r="C4048" s="137">
        <v>44587</v>
      </c>
      <c r="D4048" s="22" t="s">
        <v>116</v>
      </c>
      <c r="E4048" s="22">
        <v>9</v>
      </c>
      <c r="F4048" s="22" t="s">
        <v>110</v>
      </c>
      <c r="G4048" s="22" t="s">
        <v>106</v>
      </c>
    </row>
    <row r="4049" spans="3:7">
      <c r="C4049" s="137">
        <v>44783</v>
      </c>
      <c r="D4049" s="22" t="s">
        <v>116</v>
      </c>
      <c r="E4049" s="22">
        <v>75</v>
      </c>
      <c r="F4049" s="22" t="s">
        <v>110</v>
      </c>
      <c r="G4049" s="22" t="s">
        <v>113</v>
      </c>
    </row>
    <row r="4050" spans="3:7">
      <c r="C4050" s="137">
        <v>44520</v>
      </c>
      <c r="D4050" s="22" t="s">
        <v>118</v>
      </c>
      <c r="E4050" s="22">
        <v>225</v>
      </c>
      <c r="F4050" s="22" t="s">
        <v>110</v>
      </c>
      <c r="G4050" s="22" t="s">
        <v>111</v>
      </c>
    </row>
    <row r="4051" spans="3:7">
      <c r="C4051" s="137">
        <v>44596</v>
      </c>
      <c r="D4051" s="22" t="s">
        <v>107</v>
      </c>
      <c r="E4051" s="22">
        <v>11</v>
      </c>
      <c r="F4051" s="22" t="s">
        <v>9</v>
      </c>
      <c r="G4051" s="22" t="s">
        <v>106</v>
      </c>
    </row>
    <row r="4052" spans="3:7">
      <c r="C4052" s="137">
        <v>43920</v>
      </c>
      <c r="D4052" s="22" t="s">
        <v>118</v>
      </c>
      <c r="E4052" s="22">
        <v>225</v>
      </c>
      <c r="F4052" s="22" t="s">
        <v>114</v>
      </c>
      <c r="G4052" s="22" t="s">
        <v>108</v>
      </c>
    </row>
    <row r="4053" spans="3:7">
      <c r="C4053" s="137">
        <v>44103</v>
      </c>
      <c r="D4053" s="22" t="s">
        <v>117</v>
      </c>
      <c r="E4053" s="22">
        <v>7</v>
      </c>
      <c r="F4053" s="22" t="s">
        <v>6</v>
      </c>
      <c r="G4053" s="22" t="s">
        <v>109</v>
      </c>
    </row>
    <row r="4054" spans="3:7">
      <c r="C4054" s="137">
        <v>44406</v>
      </c>
      <c r="D4054" s="22" t="s">
        <v>116</v>
      </c>
      <c r="E4054" s="22">
        <v>425</v>
      </c>
      <c r="F4054" s="22" t="s">
        <v>114</v>
      </c>
      <c r="G4054" s="22" t="s">
        <v>105</v>
      </c>
    </row>
    <row r="4055" spans="3:7">
      <c r="C4055" s="137">
        <v>44586</v>
      </c>
      <c r="D4055" s="22" t="s">
        <v>107</v>
      </c>
      <c r="E4055" s="22">
        <v>475</v>
      </c>
      <c r="F4055" s="22" t="s">
        <v>112</v>
      </c>
      <c r="G4055" s="22" t="s">
        <v>109</v>
      </c>
    </row>
    <row r="4056" spans="3:7">
      <c r="C4056" s="137">
        <v>44672</v>
      </c>
      <c r="D4056" s="22" t="s">
        <v>119</v>
      </c>
      <c r="E4056" s="22">
        <v>400</v>
      </c>
      <c r="F4056" s="22" t="s">
        <v>9</v>
      </c>
      <c r="G4056" s="22" t="s">
        <v>111</v>
      </c>
    </row>
    <row r="4057" spans="3:7">
      <c r="C4057" s="137">
        <v>44386</v>
      </c>
      <c r="D4057" s="22" t="s">
        <v>118</v>
      </c>
      <c r="E4057" s="22">
        <v>150</v>
      </c>
      <c r="F4057" s="22" t="s">
        <v>110</v>
      </c>
      <c r="G4057" s="22" t="s">
        <v>106</v>
      </c>
    </row>
    <row r="4058" spans="3:7">
      <c r="C4058" s="137">
        <v>44848</v>
      </c>
      <c r="D4058" s="22" t="s">
        <v>119</v>
      </c>
      <c r="E4058" s="22">
        <v>400</v>
      </c>
      <c r="F4058" s="22" t="s">
        <v>110</v>
      </c>
      <c r="G4058" s="22" t="s">
        <v>105</v>
      </c>
    </row>
    <row r="4059" spans="3:7">
      <c r="C4059" s="137">
        <v>44696</v>
      </c>
      <c r="D4059" s="22" t="s">
        <v>117</v>
      </c>
      <c r="E4059" s="22">
        <v>2</v>
      </c>
      <c r="F4059" s="22" t="s">
        <v>110</v>
      </c>
      <c r="G4059" s="22" t="s">
        <v>115</v>
      </c>
    </row>
    <row r="4060" spans="3:7">
      <c r="C4060" s="137">
        <v>44235</v>
      </c>
      <c r="D4060" s="22" t="s">
        <v>119</v>
      </c>
      <c r="E4060" s="22">
        <v>18</v>
      </c>
      <c r="F4060" s="22" t="s">
        <v>110</v>
      </c>
      <c r="G4060" s="22" t="s">
        <v>106</v>
      </c>
    </row>
    <row r="4061" spans="3:7">
      <c r="C4061" s="137">
        <v>43868</v>
      </c>
      <c r="D4061" s="22" t="s">
        <v>116</v>
      </c>
      <c r="E4061" s="22">
        <v>50</v>
      </c>
      <c r="F4061" s="22" t="s">
        <v>110</v>
      </c>
      <c r="G4061" s="22" t="s">
        <v>105</v>
      </c>
    </row>
    <row r="4062" spans="3:7">
      <c r="C4062" s="137">
        <v>44735</v>
      </c>
      <c r="D4062" s="22" t="s">
        <v>119</v>
      </c>
      <c r="E4062" s="22">
        <v>2</v>
      </c>
      <c r="F4062" s="22" t="s">
        <v>114</v>
      </c>
      <c r="G4062" s="22" t="s">
        <v>113</v>
      </c>
    </row>
    <row r="4063" spans="3:7">
      <c r="C4063" s="137">
        <v>43930</v>
      </c>
      <c r="D4063" s="22" t="s">
        <v>107</v>
      </c>
      <c r="E4063" s="22">
        <v>225</v>
      </c>
      <c r="F4063" s="22" t="s">
        <v>112</v>
      </c>
      <c r="G4063" s="22" t="s">
        <v>115</v>
      </c>
    </row>
    <row r="4064" spans="3:7">
      <c r="C4064" s="137">
        <v>44391</v>
      </c>
      <c r="D4064" s="22" t="s">
        <v>107</v>
      </c>
      <c r="E4064" s="22">
        <v>225</v>
      </c>
      <c r="F4064" s="22" t="s">
        <v>112</v>
      </c>
      <c r="G4064" s="22" t="s">
        <v>105</v>
      </c>
    </row>
    <row r="4065" spans="3:7">
      <c r="C4065" s="137">
        <v>44662</v>
      </c>
      <c r="D4065" s="22" t="s">
        <v>117</v>
      </c>
      <c r="E4065" s="22">
        <v>175</v>
      </c>
      <c r="F4065" s="22" t="s">
        <v>114</v>
      </c>
      <c r="G4065" s="22" t="s">
        <v>111</v>
      </c>
    </row>
    <row r="4066" spans="3:7">
      <c r="C4066" s="137">
        <v>44883</v>
      </c>
      <c r="D4066" s="22" t="s">
        <v>119</v>
      </c>
      <c r="E4066" s="22">
        <v>8</v>
      </c>
      <c r="F4066" s="22" t="s">
        <v>6</v>
      </c>
      <c r="G4066" s="22" t="s">
        <v>106</v>
      </c>
    </row>
    <row r="4067" spans="3:7">
      <c r="C4067" s="137">
        <v>44360</v>
      </c>
      <c r="D4067" s="22" t="s">
        <v>116</v>
      </c>
      <c r="E4067" s="22">
        <v>5</v>
      </c>
      <c r="F4067" s="22" t="s">
        <v>114</v>
      </c>
      <c r="G4067" s="22" t="s">
        <v>115</v>
      </c>
    </row>
    <row r="4068" spans="3:7">
      <c r="C4068" s="137">
        <v>44165</v>
      </c>
      <c r="D4068" s="22" t="s">
        <v>118</v>
      </c>
      <c r="E4068" s="22">
        <v>3</v>
      </c>
      <c r="F4068" s="22" t="s">
        <v>110</v>
      </c>
      <c r="G4068" s="22" t="s">
        <v>115</v>
      </c>
    </row>
    <row r="4069" spans="3:7">
      <c r="C4069" s="137">
        <v>44326</v>
      </c>
      <c r="D4069" s="22" t="s">
        <v>119</v>
      </c>
      <c r="E4069" s="22">
        <v>5</v>
      </c>
      <c r="F4069" s="22" t="s">
        <v>112</v>
      </c>
      <c r="G4069" s="22" t="s">
        <v>109</v>
      </c>
    </row>
    <row r="4070" spans="3:7">
      <c r="C4070" s="137">
        <v>44876</v>
      </c>
      <c r="D4070" s="22" t="s">
        <v>117</v>
      </c>
      <c r="E4070" s="22">
        <v>525</v>
      </c>
      <c r="F4070" s="22" t="s">
        <v>112</v>
      </c>
      <c r="G4070" s="22" t="s">
        <v>108</v>
      </c>
    </row>
    <row r="4071" spans="3:7">
      <c r="C4071" s="137">
        <v>44826</v>
      </c>
      <c r="D4071" s="22" t="s">
        <v>117</v>
      </c>
      <c r="E4071" s="22">
        <v>8</v>
      </c>
      <c r="F4071" s="22" t="s">
        <v>112</v>
      </c>
      <c r="G4071" s="22" t="s">
        <v>108</v>
      </c>
    </row>
    <row r="4072" spans="3:7">
      <c r="C4072" s="137">
        <v>43845</v>
      </c>
      <c r="D4072" s="22" t="s">
        <v>117</v>
      </c>
      <c r="E4072" s="22">
        <v>46</v>
      </c>
      <c r="F4072" s="22" t="s">
        <v>110</v>
      </c>
      <c r="G4072" s="22" t="s">
        <v>105</v>
      </c>
    </row>
    <row r="4073" spans="3:7">
      <c r="C4073" s="137">
        <v>44640</v>
      </c>
      <c r="D4073" s="22" t="s">
        <v>116</v>
      </c>
      <c r="E4073" s="22">
        <v>8</v>
      </c>
      <c r="F4073" s="22" t="s">
        <v>9</v>
      </c>
      <c r="G4073" s="22" t="s">
        <v>113</v>
      </c>
    </row>
    <row r="4074" spans="3:7">
      <c r="C4074" s="137">
        <v>43997</v>
      </c>
      <c r="D4074" s="22" t="s">
        <v>119</v>
      </c>
      <c r="E4074" s="22">
        <v>40</v>
      </c>
      <c r="F4074" s="22" t="s">
        <v>112</v>
      </c>
      <c r="G4074" s="22" t="s">
        <v>115</v>
      </c>
    </row>
    <row r="4075" spans="3:7">
      <c r="C4075" s="137">
        <v>44237</v>
      </c>
      <c r="D4075" s="22" t="s">
        <v>119</v>
      </c>
      <c r="E4075" s="22">
        <v>9</v>
      </c>
      <c r="F4075" s="22" t="s">
        <v>9</v>
      </c>
      <c r="G4075" s="22" t="s">
        <v>109</v>
      </c>
    </row>
    <row r="4076" spans="3:7">
      <c r="C4076" s="137">
        <v>44261</v>
      </c>
      <c r="D4076" s="22" t="s">
        <v>117</v>
      </c>
      <c r="E4076" s="22">
        <v>39</v>
      </c>
      <c r="F4076" s="22" t="s">
        <v>110</v>
      </c>
      <c r="G4076" s="22" t="s">
        <v>109</v>
      </c>
    </row>
    <row r="4077" spans="3:7">
      <c r="C4077" s="137">
        <v>44574</v>
      </c>
      <c r="D4077" s="22" t="s">
        <v>119</v>
      </c>
      <c r="E4077" s="22">
        <v>450</v>
      </c>
      <c r="F4077" s="22" t="s">
        <v>9</v>
      </c>
      <c r="G4077" s="22" t="s">
        <v>109</v>
      </c>
    </row>
    <row r="4078" spans="3:7">
      <c r="C4078" s="137">
        <v>44600</v>
      </c>
      <c r="D4078" s="22" t="s">
        <v>119</v>
      </c>
      <c r="E4078" s="22">
        <v>425</v>
      </c>
      <c r="F4078" s="22" t="s">
        <v>114</v>
      </c>
      <c r="G4078" s="22" t="s">
        <v>105</v>
      </c>
    </row>
    <row r="4079" spans="3:7">
      <c r="C4079" s="137">
        <v>44768</v>
      </c>
      <c r="D4079" s="22" t="s">
        <v>117</v>
      </c>
      <c r="E4079" s="22">
        <v>175</v>
      </c>
      <c r="F4079" s="22" t="s">
        <v>110</v>
      </c>
      <c r="G4079" s="22" t="s">
        <v>113</v>
      </c>
    </row>
    <row r="4080" spans="3:7">
      <c r="C4080" s="137">
        <v>43857</v>
      </c>
      <c r="D4080" s="22" t="s">
        <v>117</v>
      </c>
      <c r="E4080" s="22">
        <v>16</v>
      </c>
      <c r="F4080" s="22" t="s">
        <v>110</v>
      </c>
      <c r="G4080" s="22" t="s">
        <v>105</v>
      </c>
    </row>
    <row r="4081" spans="3:7">
      <c r="C4081" s="137">
        <v>44156</v>
      </c>
      <c r="D4081" s="22" t="s">
        <v>119</v>
      </c>
      <c r="E4081" s="22">
        <v>4</v>
      </c>
      <c r="F4081" s="22" t="s">
        <v>9</v>
      </c>
      <c r="G4081" s="22" t="s">
        <v>106</v>
      </c>
    </row>
    <row r="4082" spans="3:7">
      <c r="C4082" s="137">
        <v>44897</v>
      </c>
      <c r="D4082" s="22" t="s">
        <v>118</v>
      </c>
      <c r="E4082" s="22">
        <v>375</v>
      </c>
      <c r="F4082" s="22" t="s">
        <v>9</v>
      </c>
      <c r="G4082" s="22" t="s">
        <v>115</v>
      </c>
    </row>
    <row r="4083" spans="3:7">
      <c r="C4083" s="137">
        <v>44552</v>
      </c>
      <c r="D4083" s="22" t="s">
        <v>119</v>
      </c>
      <c r="E4083" s="22">
        <v>2</v>
      </c>
      <c r="F4083" s="22" t="s">
        <v>112</v>
      </c>
      <c r="G4083" s="22" t="s">
        <v>113</v>
      </c>
    </row>
    <row r="4084" spans="3:7">
      <c r="C4084" s="137">
        <v>44038</v>
      </c>
      <c r="D4084" s="22" t="s">
        <v>116</v>
      </c>
      <c r="E4084" s="22">
        <v>2</v>
      </c>
      <c r="F4084" s="22" t="s">
        <v>9</v>
      </c>
      <c r="G4084" s="22" t="s">
        <v>105</v>
      </c>
    </row>
    <row r="4085" spans="3:7">
      <c r="C4085" s="137">
        <v>44006</v>
      </c>
      <c r="D4085" s="22" t="s">
        <v>119</v>
      </c>
      <c r="E4085" s="22">
        <v>350</v>
      </c>
      <c r="F4085" s="22" t="s">
        <v>112</v>
      </c>
      <c r="G4085" s="22" t="s">
        <v>106</v>
      </c>
    </row>
    <row r="4086" spans="3:7">
      <c r="C4086" s="137">
        <v>44542</v>
      </c>
      <c r="D4086" s="22" t="s">
        <v>119</v>
      </c>
      <c r="E4086" s="22">
        <v>8</v>
      </c>
      <c r="F4086" s="22" t="s">
        <v>9</v>
      </c>
      <c r="G4086" s="22" t="s">
        <v>105</v>
      </c>
    </row>
    <row r="4087" spans="3:7">
      <c r="C4087" s="137">
        <v>44816</v>
      </c>
      <c r="D4087" s="22" t="s">
        <v>118</v>
      </c>
      <c r="E4087" s="22">
        <v>25</v>
      </c>
      <c r="F4087" s="22" t="s">
        <v>9</v>
      </c>
      <c r="G4087" s="22" t="s">
        <v>109</v>
      </c>
    </row>
    <row r="4088" spans="3:7">
      <c r="C4088" s="137">
        <v>44924</v>
      </c>
      <c r="D4088" s="22" t="s">
        <v>118</v>
      </c>
      <c r="E4088" s="22">
        <v>44</v>
      </c>
      <c r="F4088" s="22" t="s">
        <v>9</v>
      </c>
      <c r="G4088" s="22" t="s">
        <v>115</v>
      </c>
    </row>
    <row r="4089" spans="3:7">
      <c r="C4089" s="137">
        <v>43889</v>
      </c>
      <c r="D4089" s="22" t="s">
        <v>107</v>
      </c>
      <c r="E4089" s="22">
        <v>11</v>
      </c>
      <c r="F4089" s="22" t="s">
        <v>114</v>
      </c>
      <c r="G4089" s="22" t="s">
        <v>113</v>
      </c>
    </row>
    <row r="4090" spans="3:7">
      <c r="C4090" s="137">
        <v>43940</v>
      </c>
      <c r="D4090" s="22" t="s">
        <v>118</v>
      </c>
      <c r="E4090" s="22">
        <v>2</v>
      </c>
      <c r="F4090" s="22" t="s">
        <v>6</v>
      </c>
      <c r="G4090" s="22" t="s">
        <v>111</v>
      </c>
    </row>
    <row r="4091" spans="3:7">
      <c r="C4091" s="137">
        <v>44754</v>
      </c>
      <c r="D4091" s="22" t="s">
        <v>117</v>
      </c>
      <c r="E4091" s="22">
        <v>4</v>
      </c>
      <c r="F4091" s="22" t="s">
        <v>110</v>
      </c>
      <c r="G4091" s="22" t="s">
        <v>111</v>
      </c>
    </row>
    <row r="4092" spans="3:7">
      <c r="C4092" s="137">
        <v>43878</v>
      </c>
      <c r="D4092" s="22" t="s">
        <v>117</v>
      </c>
      <c r="E4092" s="22">
        <v>500</v>
      </c>
      <c r="F4092" s="22" t="s">
        <v>110</v>
      </c>
      <c r="G4092" s="22" t="s">
        <v>115</v>
      </c>
    </row>
    <row r="4093" spans="3:7">
      <c r="C4093" s="137">
        <v>44891</v>
      </c>
      <c r="D4093" s="22" t="s">
        <v>119</v>
      </c>
      <c r="E4093" s="22">
        <v>7</v>
      </c>
      <c r="F4093" s="22" t="s">
        <v>9</v>
      </c>
      <c r="G4093" s="22" t="s">
        <v>105</v>
      </c>
    </row>
    <row r="4094" spans="3:7">
      <c r="C4094" s="137">
        <v>44531</v>
      </c>
      <c r="D4094" s="22" t="s">
        <v>119</v>
      </c>
      <c r="E4094" s="22">
        <v>42</v>
      </c>
      <c r="F4094" s="22" t="s">
        <v>112</v>
      </c>
      <c r="G4094" s="22" t="s">
        <v>109</v>
      </c>
    </row>
    <row r="4095" spans="3:7">
      <c r="C4095" s="137">
        <v>44009</v>
      </c>
      <c r="D4095" s="22" t="s">
        <v>116</v>
      </c>
      <c r="E4095" s="22">
        <v>7</v>
      </c>
      <c r="F4095" s="22" t="s">
        <v>6</v>
      </c>
      <c r="G4095" s="22" t="s">
        <v>106</v>
      </c>
    </row>
    <row r="4096" spans="3:7">
      <c r="C4096" s="137">
        <v>44812</v>
      </c>
      <c r="D4096" s="22" t="s">
        <v>118</v>
      </c>
      <c r="E4096" s="22">
        <v>375</v>
      </c>
      <c r="F4096" s="22" t="s">
        <v>6</v>
      </c>
      <c r="G4096" s="22" t="s">
        <v>109</v>
      </c>
    </row>
    <row r="4097" spans="3:7">
      <c r="C4097" s="137">
        <v>44081</v>
      </c>
      <c r="D4097" s="22" t="s">
        <v>117</v>
      </c>
      <c r="E4097" s="22">
        <v>41</v>
      </c>
      <c r="F4097" s="22" t="s">
        <v>110</v>
      </c>
      <c r="G4097" s="22" t="s">
        <v>111</v>
      </c>
    </row>
    <row r="4098" spans="3:7">
      <c r="C4098" s="137">
        <v>44107</v>
      </c>
      <c r="D4098" s="22" t="s">
        <v>107</v>
      </c>
      <c r="E4098" s="22">
        <v>4</v>
      </c>
      <c r="F4098" s="22" t="s">
        <v>114</v>
      </c>
      <c r="G4098" s="22" t="s">
        <v>111</v>
      </c>
    </row>
    <row r="4099" spans="3:7">
      <c r="C4099" s="137">
        <v>44041</v>
      </c>
      <c r="D4099" s="22" t="s">
        <v>118</v>
      </c>
      <c r="E4099" s="22">
        <v>4</v>
      </c>
      <c r="F4099" s="22" t="s">
        <v>9</v>
      </c>
      <c r="G4099" s="22" t="s">
        <v>111</v>
      </c>
    </row>
    <row r="4100" spans="3:7">
      <c r="C4100" s="137">
        <v>44748</v>
      </c>
      <c r="D4100" s="22" t="s">
        <v>119</v>
      </c>
      <c r="E4100" s="22">
        <v>450</v>
      </c>
      <c r="F4100" s="22" t="s">
        <v>112</v>
      </c>
      <c r="G4100" s="22" t="s">
        <v>109</v>
      </c>
    </row>
    <row r="4101" spans="3:7">
      <c r="C4101" s="137">
        <v>44453</v>
      </c>
      <c r="D4101" s="22" t="s">
        <v>119</v>
      </c>
      <c r="E4101" s="22">
        <v>31</v>
      </c>
      <c r="F4101" s="22" t="s">
        <v>6</v>
      </c>
      <c r="G4101" s="22" t="s">
        <v>105</v>
      </c>
    </row>
    <row r="4102" spans="3:7">
      <c r="C4102" s="137">
        <v>44587</v>
      </c>
      <c r="D4102" s="22" t="s">
        <v>117</v>
      </c>
      <c r="E4102" s="22">
        <v>42</v>
      </c>
      <c r="F4102" s="22" t="s">
        <v>9</v>
      </c>
      <c r="G4102" s="22" t="s">
        <v>115</v>
      </c>
    </row>
    <row r="4103" spans="3:7">
      <c r="C4103" s="137">
        <v>44196</v>
      </c>
      <c r="D4103" s="22" t="s">
        <v>116</v>
      </c>
      <c r="E4103" s="22">
        <v>3</v>
      </c>
      <c r="F4103" s="22" t="s">
        <v>9</v>
      </c>
      <c r="G4103" s="22" t="s">
        <v>113</v>
      </c>
    </row>
    <row r="4104" spans="3:7">
      <c r="C4104" s="137">
        <v>44099</v>
      </c>
      <c r="D4104" s="22" t="s">
        <v>107</v>
      </c>
      <c r="E4104" s="22">
        <v>125</v>
      </c>
      <c r="F4104" s="22" t="s">
        <v>6</v>
      </c>
      <c r="G4104" s="22" t="s">
        <v>108</v>
      </c>
    </row>
    <row r="4105" spans="3:7">
      <c r="C4105" s="137">
        <v>44749</v>
      </c>
      <c r="D4105" s="22" t="s">
        <v>117</v>
      </c>
      <c r="E4105" s="22">
        <v>7</v>
      </c>
      <c r="F4105" s="22" t="s">
        <v>110</v>
      </c>
      <c r="G4105" s="22" t="s">
        <v>115</v>
      </c>
    </row>
    <row r="4106" spans="3:7">
      <c r="C4106" s="137">
        <v>44147</v>
      </c>
      <c r="D4106" s="22" t="s">
        <v>119</v>
      </c>
      <c r="E4106" s="22">
        <v>250</v>
      </c>
      <c r="F4106" s="22" t="s">
        <v>6</v>
      </c>
      <c r="G4106" s="22" t="s">
        <v>109</v>
      </c>
    </row>
    <row r="4107" spans="3:7">
      <c r="C4107" s="137">
        <v>44135</v>
      </c>
      <c r="D4107" s="22" t="s">
        <v>118</v>
      </c>
      <c r="E4107" s="22">
        <v>4</v>
      </c>
      <c r="F4107" s="22" t="s">
        <v>9</v>
      </c>
      <c r="G4107" s="22" t="s">
        <v>105</v>
      </c>
    </row>
    <row r="4108" spans="3:7">
      <c r="C4108" s="137">
        <v>44318</v>
      </c>
      <c r="D4108" s="22" t="s">
        <v>116</v>
      </c>
      <c r="E4108" s="22">
        <v>425</v>
      </c>
      <c r="F4108" s="22" t="s">
        <v>114</v>
      </c>
      <c r="G4108" s="22" t="s">
        <v>109</v>
      </c>
    </row>
    <row r="4109" spans="3:7">
      <c r="C4109" s="137">
        <v>44156</v>
      </c>
      <c r="D4109" s="22" t="s">
        <v>117</v>
      </c>
      <c r="E4109" s="22">
        <v>175</v>
      </c>
      <c r="F4109" s="22" t="s">
        <v>114</v>
      </c>
      <c r="G4109" s="22" t="s">
        <v>105</v>
      </c>
    </row>
    <row r="4110" spans="3:7">
      <c r="C4110" s="137">
        <v>44075</v>
      </c>
      <c r="D4110" s="22" t="s">
        <v>119</v>
      </c>
      <c r="E4110" s="22">
        <v>1</v>
      </c>
      <c r="F4110" s="22" t="s">
        <v>9</v>
      </c>
      <c r="G4110" s="22" t="s">
        <v>113</v>
      </c>
    </row>
    <row r="4111" spans="3:7">
      <c r="C4111" s="137">
        <v>43901</v>
      </c>
      <c r="D4111" s="22" t="s">
        <v>119</v>
      </c>
      <c r="E4111" s="22">
        <v>31</v>
      </c>
      <c r="F4111" s="22" t="s">
        <v>9</v>
      </c>
      <c r="G4111" s="22" t="s">
        <v>109</v>
      </c>
    </row>
    <row r="4112" spans="3:7">
      <c r="C4112" s="137">
        <v>44086</v>
      </c>
      <c r="D4112" s="22" t="s">
        <v>107</v>
      </c>
      <c r="E4112" s="22">
        <v>30</v>
      </c>
      <c r="F4112" s="22" t="s">
        <v>9</v>
      </c>
      <c r="G4112" s="22" t="s">
        <v>105</v>
      </c>
    </row>
    <row r="4113" spans="3:7">
      <c r="C4113" s="137">
        <v>44507</v>
      </c>
      <c r="D4113" s="22" t="s">
        <v>119</v>
      </c>
      <c r="E4113" s="22">
        <v>6</v>
      </c>
      <c r="F4113" s="22" t="s">
        <v>110</v>
      </c>
      <c r="G4113" s="22" t="s">
        <v>105</v>
      </c>
    </row>
    <row r="4114" spans="3:7">
      <c r="C4114" s="137">
        <v>44066</v>
      </c>
      <c r="D4114" s="22" t="s">
        <v>107</v>
      </c>
      <c r="E4114" s="22">
        <v>550</v>
      </c>
      <c r="F4114" s="22" t="s">
        <v>110</v>
      </c>
      <c r="G4114" s="22" t="s">
        <v>105</v>
      </c>
    </row>
    <row r="4115" spans="3:7">
      <c r="C4115" s="137">
        <v>44900</v>
      </c>
      <c r="D4115" s="22" t="s">
        <v>116</v>
      </c>
      <c r="E4115" s="22">
        <v>14</v>
      </c>
      <c r="F4115" s="22" t="s">
        <v>112</v>
      </c>
      <c r="G4115" s="22" t="s">
        <v>111</v>
      </c>
    </row>
    <row r="4116" spans="3:7">
      <c r="C4116" s="137">
        <v>44710</v>
      </c>
      <c r="D4116" s="22" t="s">
        <v>116</v>
      </c>
      <c r="E4116" s="22">
        <v>14</v>
      </c>
      <c r="F4116" s="22" t="s">
        <v>114</v>
      </c>
      <c r="G4116" s="22" t="s">
        <v>115</v>
      </c>
    </row>
    <row r="4117" spans="3:7">
      <c r="C4117" s="137">
        <v>43858</v>
      </c>
      <c r="D4117" s="22" t="s">
        <v>119</v>
      </c>
      <c r="E4117" s="22">
        <v>475</v>
      </c>
      <c r="F4117" s="22" t="s">
        <v>112</v>
      </c>
      <c r="G4117" s="22" t="s">
        <v>115</v>
      </c>
    </row>
    <row r="4118" spans="3:7">
      <c r="C4118" s="137">
        <v>44637</v>
      </c>
      <c r="D4118" s="22" t="s">
        <v>117</v>
      </c>
      <c r="E4118" s="22">
        <v>14</v>
      </c>
      <c r="F4118" s="22" t="s">
        <v>114</v>
      </c>
      <c r="G4118" s="22" t="s">
        <v>113</v>
      </c>
    </row>
    <row r="4119" spans="3:7">
      <c r="C4119" s="137">
        <v>44812</v>
      </c>
      <c r="D4119" s="22" t="s">
        <v>118</v>
      </c>
      <c r="E4119" s="22">
        <v>525</v>
      </c>
      <c r="F4119" s="22" t="s">
        <v>112</v>
      </c>
      <c r="G4119" s="22" t="s">
        <v>115</v>
      </c>
    </row>
    <row r="4120" spans="3:7">
      <c r="C4120" s="137">
        <v>44483</v>
      </c>
      <c r="D4120" s="22" t="s">
        <v>119</v>
      </c>
      <c r="E4120" s="22">
        <v>75</v>
      </c>
      <c r="F4120" s="22" t="s">
        <v>112</v>
      </c>
      <c r="G4120" s="22" t="s">
        <v>113</v>
      </c>
    </row>
    <row r="4121" spans="3:7">
      <c r="C4121" s="137">
        <v>44343</v>
      </c>
      <c r="D4121" s="22" t="s">
        <v>117</v>
      </c>
      <c r="E4121" s="22">
        <v>175</v>
      </c>
      <c r="F4121" s="22" t="s">
        <v>6</v>
      </c>
      <c r="G4121" s="22" t="s">
        <v>115</v>
      </c>
    </row>
    <row r="4122" spans="3:7">
      <c r="C4122" s="137">
        <v>44469</v>
      </c>
      <c r="D4122" s="22" t="s">
        <v>118</v>
      </c>
      <c r="E4122" s="22">
        <v>75</v>
      </c>
      <c r="F4122" s="22" t="s">
        <v>9</v>
      </c>
      <c r="G4122" s="22" t="s">
        <v>109</v>
      </c>
    </row>
    <row r="4123" spans="3:7">
      <c r="C4123" s="137">
        <v>44767</v>
      </c>
      <c r="D4123" s="22" t="s">
        <v>107</v>
      </c>
      <c r="E4123" s="22">
        <v>29</v>
      </c>
      <c r="F4123" s="22" t="s">
        <v>110</v>
      </c>
      <c r="G4123" s="22" t="s">
        <v>105</v>
      </c>
    </row>
    <row r="4124" spans="3:7">
      <c r="C4124" s="137">
        <v>44134</v>
      </c>
      <c r="D4124" s="22" t="s">
        <v>119</v>
      </c>
      <c r="E4124" s="22">
        <v>500</v>
      </c>
      <c r="F4124" s="22" t="s">
        <v>9</v>
      </c>
      <c r="G4124" s="22" t="s">
        <v>111</v>
      </c>
    </row>
    <row r="4125" spans="3:7">
      <c r="C4125" s="137">
        <v>44728</v>
      </c>
      <c r="D4125" s="22" t="s">
        <v>107</v>
      </c>
      <c r="E4125" s="22">
        <v>3</v>
      </c>
      <c r="F4125" s="22" t="s">
        <v>112</v>
      </c>
      <c r="G4125" s="22" t="s">
        <v>115</v>
      </c>
    </row>
    <row r="4126" spans="3:7">
      <c r="C4126" s="137">
        <v>44258</v>
      </c>
      <c r="D4126" s="22" t="s">
        <v>119</v>
      </c>
      <c r="E4126" s="22">
        <v>16</v>
      </c>
      <c r="F4126" s="22" t="s">
        <v>112</v>
      </c>
      <c r="G4126" s="22" t="s">
        <v>108</v>
      </c>
    </row>
    <row r="4127" spans="3:7">
      <c r="C4127" s="137">
        <v>44746</v>
      </c>
      <c r="D4127" s="22" t="s">
        <v>117</v>
      </c>
      <c r="E4127" s="22">
        <v>6</v>
      </c>
      <c r="F4127" s="22" t="s">
        <v>6</v>
      </c>
      <c r="G4127" s="22" t="s">
        <v>108</v>
      </c>
    </row>
    <row r="4128" spans="3:7">
      <c r="C4128" s="137">
        <v>44082</v>
      </c>
      <c r="D4128" s="22" t="s">
        <v>119</v>
      </c>
      <c r="E4128" s="22">
        <v>400</v>
      </c>
      <c r="F4128" s="22" t="s">
        <v>112</v>
      </c>
      <c r="G4128" s="22" t="s">
        <v>108</v>
      </c>
    </row>
    <row r="4129" spans="3:7">
      <c r="C4129" s="137">
        <v>44466</v>
      </c>
      <c r="D4129" s="22" t="s">
        <v>119</v>
      </c>
      <c r="E4129" s="22">
        <v>28</v>
      </c>
      <c r="F4129" s="22" t="s">
        <v>9</v>
      </c>
      <c r="G4129" s="22" t="s">
        <v>115</v>
      </c>
    </row>
    <row r="4130" spans="3:7">
      <c r="C4130" s="137">
        <v>43974</v>
      </c>
      <c r="D4130" s="22" t="s">
        <v>119</v>
      </c>
      <c r="E4130" s="22">
        <v>525</v>
      </c>
      <c r="F4130" s="22" t="s">
        <v>112</v>
      </c>
      <c r="G4130" s="22" t="s">
        <v>113</v>
      </c>
    </row>
    <row r="4131" spans="3:7">
      <c r="C4131" s="137">
        <v>44270</v>
      </c>
      <c r="D4131" s="22" t="s">
        <v>119</v>
      </c>
      <c r="E4131" s="22">
        <v>30</v>
      </c>
      <c r="F4131" s="22" t="s">
        <v>110</v>
      </c>
      <c r="G4131" s="22" t="s">
        <v>105</v>
      </c>
    </row>
    <row r="4132" spans="3:7">
      <c r="C4132" s="137">
        <v>43856</v>
      </c>
      <c r="D4132" s="22" t="s">
        <v>119</v>
      </c>
      <c r="E4132" s="22">
        <v>24</v>
      </c>
      <c r="F4132" s="22" t="s">
        <v>112</v>
      </c>
      <c r="G4132" s="22" t="s">
        <v>115</v>
      </c>
    </row>
    <row r="4133" spans="3:7">
      <c r="C4133" s="137">
        <v>44781</v>
      </c>
      <c r="D4133" s="22" t="s">
        <v>117</v>
      </c>
      <c r="E4133" s="22">
        <v>275</v>
      </c>
      <c r="F4133" s="22" t="s">
        <v>110</v>
      </c>
      <c r="G4133" s="22" t="s">
        <v>111</v>
      </c>
    </row>
    <row r="4134" spans="3:7">
      <c r="C4134" s="137">
        <v>43933</v>
      </c>
      <c r="D4134" s="22" t="s">
        <v>117</v>
      </c>
      <c r="E4134" s="22">
        <v>575</v>
      </c>
      <c r="F4134" s="22" t="s">
        <v>112</v>
      </c>
      <c r="G4134" s="22" t="s">
        <v>115</v>
      </c>
    </row>
    <row r="4135" spans="3:7">
      <c r="C4135" s="137">
        <v>44631</v>
      </c>
      <c r="D4135" s="22" t="s">
        <v>119</v>
      </c>
      <c r="E4135" s="22">
        <v>32</v>
      </c>
      <c r="F4135" s="22" t="s">
        <v>9</v>
      </c>
      <c r="G4135" s="22" t="s">
        <v>109</v>
      </c>
    </row>
    <row r="4136" spans="3:7">
      <c r="C4136" s="137">
        <v>43941</v>
      </c>
      <c r="D4136" s="22" t="s">
        <v>117</v>
      </c>
      <c r="E4136" s="22">
        <v>350</v>
      </c>
      <c r="F4136" s="22" t="s">
        <v>110</v>
      </c>
      <c r="G4136" s="22" t="s">
        <v>113</v>
      </c>
    </row>
    <row r="4137" spans="3:7">
      <c r="C4137" s="137">
        <v>43851</v>
      </c>
      <c r="D4137" s="22" t="s">
        <v>117</v>
      </c>
      <c r="E4137" s="22">
        <v>3</v>
      </c>
      <c r="F4137" s="22" t="s">
        <v>6</v>
      </c>
      <c r="G4137" s="22" t="s">
        <v>111</v>
      </c>
    </row>
    <row r="4138" spans="3:7">
      <c r="C4138" s="137">
        <v>44712</v>
      </c>
      <c r="D4138" s="22" t="s">
        <v>118</v>
      </c>
      <c r="E4138" s="22">
        <v>6</v>
      </c>
      <c r="F4138" s="22" t="s">
        <v>6</v>
      </c>
      <c r="G4138" s="22" t="s">
        <v>115</v>
      </c>
    </row>
    <row r="4139" spans="3:7">
      <c r="C4139" s="137">
        <v>43928</v>
      </c>
      <c r="D4139" s="22" t="s">
        <v>119</v>
      </c>
      <c r="E4139" s="22">
        <v>550</v>
      </c>
      <c r="F4139" s="22" t="s">
        <v>9</v>
      </c>
      <c r="G4139" s="22" t="s">
        <v>105</v>
      </c>
    </row>
    <row r="4140" spans="3:7">
      <c r="C4140" s="137">
        <v>43994</v>
      </c>
      <c r="D4140" s="22" t="s">
        <v>118</v>
      </c>
      <c r="E4140" s="22">
        <v>50</v>
      </c>
      <c r="F4140" s="22" t="s">
        <v>112</v>
      </c>
      <c r="G4140" s="22" t="s">
        <v>108</v>
      </c>
    </row>
    <row r="4141" spans="3:7">
      <c r="C4141" s="137">
        <v>44075</v>
      </c>
      <c r="D4141" s="22" t="s">
        <v>118</v>
      </c>
      <c r="E4141" s="22">
        <v>325</v>
      </c>
      <c r="F4141" s="22" t="s">
        <v>114</v>
      </c>
      <c r="G4141" s="22" t="s">
        <v>109</v>
      </c>
    </row>
    <row r="4142" spans="3:7">
      <c r="C4142" s="137">
        <v>44202</v>
      </c>
      <c r="D4142" s="22" t="s">
        <v>119</v>
      </c>
      <c r="E4142" s="22">
        <v>35</v>
      </c>
      <c r="F4142" s="22" t="s">
        <v>6</v>
      </c>
      <c r="G4142" s="22" t="s">
        <v>105</v>
      </c>
    </row>
    <row r="4143" spans="3:7">
      <c r="C4143" s="137">
        <v>43880</v>
      </c>
      <c r="D4143" s="22" t="s">
        <v>117</v>
      </c>
      <c r="E4143" s="22">
        <v>5</v>
      </c>
      <c r="F4143" s="22" t="s">
        <v>114</v>
      </c>
      <c r="G4143" s="22" t="s">
        <v>105</v>
      </c>
    </row>
    <row r="4144" spans="3:7">
      <c r="C4144" s="137">
        <v>44091</v>
      </c>
      <c r="D4144" s="22" t="s">
        <v>117</v>
      </c>
      <c r="E4144" s="22">
        <v>425</v>
      </c>
      <c r="F4144" s="22" t="s">
        <v>9</v>
      </c>
      <c r="G4144" s="22" t="s">
        <v>106</v>
      </c>
    </row>
    <row r="4145" spans="3:7">
      <c r="C4145" s="137">
        <v>44539</v>
      </c>
      <c r="D4145" s="22" t="s">
        <v>118</v>
      </c>
      <c r="E4145" s="22">
        <v>1</v>
      </c>
      <c r="F4145" s="22" t="s">
        <v>114</v>
      </c>
      <c r="G4145" s="22" t="s">
        <v>106</v>
      </c>
    </row>
    <row r="4146" spans="3:7">
      <c r="C4146" s="137">
        <v>44638</v>
      </c>
      <c r="D4146" s="22" t="s">
        <v>119</v>
      </c>
      <c r="E4146" s="22">
        <v>1</v>
      </c>
      <c r="F4146" s="22" t="s">
        <v>110</v>
      </c>
      <c r="G4146" s="22" t="s">
        <v>115</v>
      </c>
    </row>
    <row r="4147" spans="3:7">
      <c r="C4147" s="137">
        <v>44102</v>
      </c>
      <c r="D4147" s="22" t="s">
        <v>118</v>
      </c>
      <c r="E4147" s="22">
        <v>275</v>
      </c>
      <c r="F4147" s="22" t="s">
        <v>112</v>
      </c>
      <c r="G4147" s="22" t="s">
        <v>108</v>
      </c>
    </row>
    <row r="4148" spans="3:7">
      <c r="C4148" s="137">
        <v>44197</v>
      </c>
      <c r="D4148" s="22" t="s">
        <v>117</v>
      </c>
      <c r="E4148" s="22">
        <v>4</v>
      </c>
      <c r="F4148" s="22" t="s">
        <v>9</v>
      </c>
      <c r="G4148" s="22" t="s">
        <v>113</v>
      </c>
    </row>
    <row r="4149" spans="3:7">
      <c r="C4149" s="137">
        <v>44194</v>
      </c>
      <c r="D4149" s="22" t="s">
        <v>107</v>
      </c>
      <c r="E4149" s="22">
        <v>35</v>
      </c>
      <c r="F4149" s="22" t="s">
        <v>112</v>
      </c>
      <c r="G4149" s="22" t="s">
        <v>108</v>
      </c>
    </row>
    <row r="4150" spans="3:7">
      <c r="C4150" s="137">
        <v>44189</v>
      </c>
      <c r="D4150" s="22" t="s">
        <v>117</v>
      </c>
      <c r="E4150" s="22">
        <v>9</v>
      </c>
      <c r="F4150" s="22" t="s">
        <v>114</v>
      </c>
      <c r="G4150" s="22" t="s">
        <v>105</v>
      </c>
    </row>
    <row r="4151" spans="3:7">
      <c r="C4151" s="137">
        <v>44547</v>
      </c>
      <c r="D4151" s="22" t="s">
        <v>118</v>
      </c>
      <c r="E4151" s="22">
        <v>24</v>
      </c>
      <c r="F4151" s="22" t="s">
        <v>114</v>
      </c>
      <c r="G4151" s="22" t="s">
        <v>108</v>
      </c>
    </row>
    <row r="4152" spans="3:7">
      <c r="C4152" s="137">
        <v>44766</v>
      </c>
      <c r="D4152" s="22" t="s">
        <v>117</v>
      </c>
      <c r="E4152" s="22">
        <v>1</v>
      </c>
      <c r="F4152" s="22" t="s">
        <v>114</v>
      </c>
      <c r="G4152" s="22" t="s">
        <v>115</v>
      </c>
    </row>
    <row r="4153" spans="3:7">
      <c r="C4153" s="137">
        <v>44701</v>
      </c>
      <c r="D4153" s="22" t="s">
        <v>118</v>
      </c>
      <c r="E4153" s="22">
        <v>475</v>
      </c>
      <c r="F4153" s="22" t="s">
        <v>6</v>
      </c>
      <c r="G4153" s="22" t="s">
        <v>108</v>
      </c>
    </row>
    <row r="4154" spans="3:7">
      <c r="C4154" s="137">
        <v>43991</v>
      </c>
      <c r="D4154" s="22" t="s">
        <v>119</v>
      </c>
      <c r="E4154" s="22">
        <v>20</v>
      </c>
      <c r="F4154" s="22" t="s">
        <v>110</v>
      </c>
      <c r="G4154" s="22" t="s">
        <v>106</v>
      </c>
    </row>
    <row r="4155" spans="3:7">
      <c r="C4155" s="137">
        <v>43904</v>
      </c>
      <c r="D4155" s="22" t="s">
        <v>118</v>
      </c>
      <c r="E4155" s="22">
        <v>28</v>
      </c>
      <c r="F4155" s="22" t="s">
        <v>9</v>
      </c>
      <c r="G4155" s="22" t="s">
        <v>115</v>
      </c>
    </row>
    <row r="4156" spans="3:7">
      <c r="C4156" s="137">
        <v>44232</v>
      </c>
      <c r="D4156" s="22" t="s">
        <v>117</v>
      </c>
      <c r="E4156" s="22">
        <v>17</v>
      </c>
      <c r="F4156" s="22" t="s">
        <v>6</v>
      </c>
      <c r="G4156" s="22" t="s">
        <v>109</v>
      </c>
    </row>
    <row r="4157" spans="3:7">
      <c r="C4157" s="137">
        <v>44428</v>
      </c>
      <c r="D4157" s="22" t="s">
        <v>107</v>
      </c>
      <c r="E4157" s="22">
        <v>550</v>
      </c>
      <c r="F4157" s="22" t="s">
        <v>9</v>
      </c>
      <c r="G4157" s="22" t="s">
        <v>115</v>
      </c>
    </row>
    <row r="4158" spans="3:7">
      <c r="C4158" s="137">
        <v>43863</v>
      </c>
      <c r="D4158" s="22" t="s">
        <v>117</v>
      </c>
      <c r="E4158" s="22">
        <v>35</v>
      </c>
      <c r="F4158" s="22" t="s">
        <v>112</v>
      </c>
      <c r="G4158" s="22" t="s">
        <v>113</v>
      </c>
    </row>
    <row r="4159" spans="3:7">
      <c r="C4159" s="137">
        <v>44403</v>
      </c>
      <c r="D4159" s="22" t="s">
        <v>119</v>
      </c>
      <c r="E4159" s="22">
        <v>2</v>
      </c>
      <c r="F4159" s="22" t="s">
        <v>9</v>
      </c>
      <c r="G4159" s="22" t="s">
        <v>113</v>
      </c>
    </row>
    <row r="4160" spans="3:7">
      <c r="C4160" s="137">
        <v>43846</v>
      </c>
      <c r="D4160" s="22" t="s">
        <v>117</v>
      </c>
      <c r="E4160" s="22">
        <v>400</v>
      </c>
      <c r="F4160" s="22" t="s">
        <v>114</v>
      </c>
      <c r="G4160" s="22" t="s">
        <v>106</v>
      </c>
    </row>
    <row r="4161" spans="3:7">
      <c r="C4161" s="137">
        <v>44792</v>
      </c>
      <c r="D4161" s="22" t="s">
        <v>119</v>
      </c>
      <c r="E4161" s="22">
        <v>600</v>
      </c>
      <c r="F4161" s="22" t="s">
        <v>9</v>
      </c>
      <c r="G4161" s="22" t="s">
        <v>108</v>
      </c>
    </row>
    <row r="4162" spans="3:7">
      <c r="C4162" s="137">
        <v>44096</v>
      </c>
      <c r="D4162" s="22" t="s">
        <v>116</v>
      </c>
      <c r="E4162" s="22">
        <v>500</v>
      </c>
      <c r="F4162" s="22" t="s">
        <v>114</v>
      </c>
      <c r="G4162" s="22" t="s">
        <v>106</v>
      </c>
    </row>
    <row r="4163" spans="3:7">
      <c r="C4163" s="137">
        <v>43888</v>
      </c>
      <c r="D4163" s="22" t="s">
        <v>117</v>
      </c>
      <c r="E4163" s="22">
        <v>3</v>
      </c>
      <c r="F4163" s="22" t="s">
        <v>114</v>
      </c>
      <c r="G4163" s="22" t="s">
        <v>106</v>
      </c>
    </row>
    <row r="4164" spans="3:7">
      <c r="C4164" s="137">
        <v>44677</v>
      </c>
      <c r="D4164" s="22" t="s">
        <v>107</v>
      </c>
      <c r="E4164" s="22">
        <v>1</v>
      </c>
      <c r="F4164" s="22" t="s">
        <v>110</v>
      </c>
      <c r="G4164" s="22" t="s">
        <v>106</v>
      </c>
    </row>
    <row r="4165" spans="3:7">
      <c r="C4165" s="137">
        <v>44253</v>
      </c>
      <c r="D4165" s="22" t="s">
        <v>117</v>
      </c>
      <c r="E4165" s="22">
        <v>9</v>
      </c>
      <c r="F4165" s="22" t="s">
        <v>112</v>
      </c>
      <c r="G4165" s="22" t="s">
        <v>105</v>
      </c>
    </row>
    <row r="4166" spans="3:7">
      <c r="C4166" s="137">
        <v>44669</v>
      </c>
      <c r="D4166" s="22" t="s">
        <v>119</v>
      </c>
      <c r="E4166" s="22">
        <v>7</v>
      </c>
      <c r="F4166" s="22" t="s">
        <v>9</v>
      </c>
      <c r="G4166" s="22" t="s">
        <v>111</v>
      </c>
    </row>
    <row r="4167" spans="3:7">
      <c r="C4167" s="137">
        <v>44254</v>
      </c>
      <c r="D4167" s="22" t="s">
        <v>117</v>
      </c>
      <c r="E4167" s="22">
        <v>350</v>
      </c>
      <c r="F4167" s="22" t="s">
        <v>112</v>
      </c>
      <c r="G4167" s="22" t="s">
        <v>111</v>
      </c>
    </row>
    <row r="4168" spans="3:7">
      <c r="C4168" s="137">
        <v>44768</v>
      </c>
      <c r="D4168" s="22" t="s">
        <v>117</v>
      </c>
      <c r="E4168" s="22">
        <v>9</v>
      </c>
      <c r="F4168" s="22" t="s">
        <v>6</v>
      </c>
      <c r="G4168" s="22" t="s">
        <v>111</v>
      </c>
    </row>
    <row r="4169" spans="3:7">
      <c r="C4169" s="137">
        <v>44769</v>
      </c>
      <c r="D4169" s="22" t="s">
        <v>117</v>
      </c>
      <c r="E4169" s="22">
        <v>425</v>
      </c>
      <c r="F4169" s="22" t="s">
        <v>114</v>
      </c>
      <c r="G4169" s="22" t="s">
        <v>115</v>
      </c>
    </row>
    <row r="4170" spans="3:7">
      <c r="C4170" s="137">
        <v>44754</v>
      </c>
      <c r="D4170" s="22" t="s">
        <v>117</v>
      </c>
      <c r="E4170" s="22">
        <v>2</v>
      </c>
      <c r="F4170" s="22" t="s">
        <v>110</v>
      </c>
      <c r="G4170" s="22" t="s">
        <v>108</v>
      </c>
    </row>
    <row r="4171" spans="3:7">
      <c r="C4171" s="137">
        <v>44000</v>
      </c>
      <c r="D4171" s="22" t="s">
        <v>117</v>
      </c>
      <c r="E4171" s="22">
        <v>2</v>
      </c>
      <c r="F4171" s="22" t="s">
        <v>112</v>
      </c>
      <c r="G4171" s="22" t="s">
        <v>113</v>
      </c>
    </row>
    <row r="4172" spans="3:7">
      <c r="C4172" s="137">
        <v>44115</v>
      </c>
      <c r="D4172" s="22" t="s">
        <v>117</v>
      </c>
      <c r="E4172" s="22">
        <v>17</v>
      </c>
      <c r="F4172" s="22" t="s">
        <v>9</v>
      </c>
      <c r="G4172" s="22" t="s">
        <v>115</v>
      </c>
    </row>
    <row r="4173" spans="3:7">
      <c r="C4173" s="137">
        <v>43914</v>
      </c>
      <c r="D4173" s="22" t="s">
        <v>117</v>
      </c>
      <c r="E4173" s="22">
        <v>3</v>
      </c>
      <c r="F4173" s="22" t="s">
        <v>114</v>
      </c>
      <c r="G4173" s="22" t="s">
        <v>108</v>
      </c>
    </row>
    <row r="4174" spans="3:7">
      <c r="C4174" s="137">
        <v>44598</v>
      </c>
      <c r="D4174" s="22" t="s">
        <v>119</v>
      </c>
      <c r="E4174" s="22">
        <v>42</v>
      </c>
      <c r="F4174" s="22" t="s">
        <v>110</v>
      </c>
      <c r="G4174" s="22" t="s">
        <v>111</v>
      </c>
    </row>
    <row r="4175" spans="3:7">
      <c r="C4175" s="137">
        <v>44633</v>
      </c>
      <c r="D4175" s="22" t="s">
        <v>118</v>
      </c>
      <c r="E4175" s="22">
        <v>41</v>
      </c>
      <c r="F4175" s="22" t="s">
        <v>9</v>
      </c>
      <c r="G4175" s="22" t="s">
        <v>109</v>
      </c>
    </row>
    <row r="4176" spans="3:7">
      <c r="C4176" s="137">
        <v>44037</v>
      </c>
      <c r="D4176" s="22" t="s">
        <v>119</v>
      </c>
      <c r="E4176" s="22">
        <v>6</v>
      </c>
      <c r="F4176" s="22" t="s">
        <v>112</v>
      </c>
      <c r="G4176" s="22" t="s">
        <v>109</v>
      </c>
    </row>
    <row r="4177" spans="3:7">
      <c r="C4177" s="137">
        <v>44288</v>
      </c>
      <c r="D4177" s="22" t="s">
        <v>118</v>
      </c>
      <c r="E4177" s="22">
        <v>9</v>
      </c>
      <c r="F4177" s="22" t="s">
        <v>114</v>
      </c>
      <c r="G4177" s="22" t="s">
        <v>106</v>
      </c>
    </row>
    <row r="4178" spans="3:7">
      <c r="C4178" s="137">
        <v>43916</v>
      </c>
      <c r="D4178" s="22" t="s">
        <v>118</v>
      </c>
      <c r="E4178" s="22">
        <v>300</v>
      </c>
      <c r="F4178" s="22" t="s">
        <v>9</v>
      </c>
      <c r="G4178" s="22" t="s">
        <v>109</v>
      </c>
    </row>
    <row r="4179" spans="3:7">
      <c r="C4179" s="137">
        <v>44689</v>
      </c>
      <c r="D4179" s="22" t="s">
        <v>117</v>
      </c>
      <c r="E4179" s="22">
        <v>400</v>
      </c>
      <c r="F4179" s="22" t="s">
        <v>114</v>
      </c>
      <c r="G4179" s="22" t="s">
        <v>109</v>
      </c>
    </row>
    <row r="4180" spans="3:7">
      <c r="C4180" s="137">
        <v>43845</v>
      </c>
      <c r="D4180" s="22" t="s">
        <v>119</v>
      </c>
      <c r="E4180" s="22">
        <v>9</v>
      </c>
      <c r="F4180" s="22" t="s">
        <v>112</v>
      </c>
      <c r="G4180" s="22" t="s">
        <v>111</v>
      </c>
    </row>
    <row r="4181" spans="3:7">
      <c r="C4181" s="137">
        <v>44070</v>
      </c>
      <c r="D4181" s="22" t="s">
        <v>119</v>
      </c>
      <c r="E4181" s="22">
        <v>37</v>
      </c>
      <c r="F4181" s="22" t="s">
        <v>114</v>
      </c>
      <c r="G4181" s="22" t="s">
        <v>113</v>
      </c>
    </row>
    <row r="4182" spans="3:7">
      <c r="C4182" s="137">
        <v>44290</v>
      </c>
      <c r="D4182" s="22" t="s">
        <v>119</v>
      </c>
      <c r="E4182" s="22">
        <v>39</v>
      </c>
      <c r="F4182" s="22" t="s">
        <v>112</v>
      </c>
      <c r="G4182" s="22" t="s">
        <v>108</v>
      </c>
    </row>
    <row r="4183" spans="3:7">
      <c r="C4183" s="137">
        <v>44206</v>
      </c>
      <c r="D4183" s="22" t="s">
        <v>119</v>
      </c>
      <c r="E4183" s="22">
        <v>275</v>
      </c>
      <c r="F4183" s="22" t="s">
        <v>9</v>
      </c>
      <c r="G4183" s="22" t="s">
        <v>105</v>
      </c>
    </row>
    <row r="4184" spans="3:7">
      <c r="C4184" s="137">
        <v>43987</v>
      </c>
      <c r="D4184" s="22" t="s">
        <v>119</v>
      </c>
      <c r="E4184" s="22">
        <v>16</v>
      </c>
      <c r="F4184" s="22" t="s">
        <v>9</v>
      </c>
      <c r="G4184" s="22" t="s">
        <v>111</v>
      </c>
    </row>
    <row r="4185" spans="3:7">
      <c r="C4185" s="137">
        <v>43838</v>
      </c>
      <c r="D4185" s="22" t="s">
        <v>117</v>
      </c>
      <c r="E4185" s="22">
        <v>38</v>
      </c>
      <c r="F4185" s="22" t="s">
        <v>112</v>
      </c>
      <c r="G4185" s="22" t="s">
        <v>109</v>
      </c>
    </row>
    <row r="4186" spans="3:7">
      <c r="C4186" s="137">
        <v>44686</v>
      </c>
      <c r="D4186" s="22" t="s">
        <v>116</v>
      </c>
      <c r="E4186" s="22">
        <v>35</v>
      </c>
      <c r="F4186" s="22" t="s">
        <v>112</v>
      </c>
      <c r="G4186" s="22" t="s">
        <v>105</v>
      </c>
    </row>
    <row r="4187" spans="3:7">
      <c r="C4187" s="137">
        <v>43937</v>
      </c>
      <c r="D4187" s="22" t="s">
        <v>119</v>
      </c>
      <c r="E4187" s="22">
        <v>4</v>
      </c>
      <c r="F4187" s="22" t="s">
        <v>112</v>
      </c>
      <c r="G4187" s="22" t="s">
        <v>113</v>
      </c>
    </row>
    <row r="4188" spans="3:7">
      <c r="C4188" s="137">
        <v>44475</v>
      </c>
      <c r="D4188" s="22" t="s">
        <v>118</v>
      </c>
      <c r="E4188" s="22">
        <v>46</v>
      </c>
      <c r="F4188" s="22" t="s">
        <v>112</v>
      </c>
      <c r="G4188" s="22" t="s">
        <v>106</v>
      </c>
    </row>
    <row r="4189" spans="3:7">
      <c r="C4189" s="137">
        <v>44188</v>
      </c>
      <c r="D4189" s="22" t="s">
        <v>118</v>
      </c>
      <c r="E4189" s="22">
        <v>18</v>
      </c>
      <c r="F4189" s="22" t="s">
        <v>6</v>
      </c>
      <c r="G4189" s="22" t="s">
        <v>106</v>
      </c>
    </row>
    <row r="4190" spans="3:7">
      <c r="C4190" s="137">
        <v>44813</v>
      </c>
      <c r="D4190" s="22" t="s">
        <v>116</v>
      </c>
      <c r="E4190" s="22">
        <v>6</v>
      </c>
      <c r="F4190" s="22" t="s">
        <v>114</v>
      </c>
      <c r="G4190" s="22" t="s">
        <v>105</v>
      </c>
    </row>
    <row r="4191" spans="3:7">
      <c r="C4191" s="137">
        <v>44074</v>
      </c>
      <c r="D4191" s="22" t="s">
        <v>107</v>
      </c>
      <c r="E4191" s="22">
        <v>27</v>
      </c>
      <c r="F4191" s="22" t="s">
        <v>110</v>
      </c>
      <c r="G4191" s="22" t="s">
        <v>106</v>
      </c>
    </row>
    <row r="4192" spans="3:7">
      <c r="C4192" s="137">
        <v>44477</v>
      </c>
      <c r="D4192" s="22" t="s">
        <v>117</v>
      </c>
      <c r="E4192" s="22">
        <v>250</v>
      </c>
      <c r="F4192" s="22" t="s">
        <v>112</v>
      </c>
      <c r="G4192" s="22" t="s">
        <v>111</v>
      </c>
    </row>
    <row r="4193" spans="3:7">
      <c r="C4193" s="137">
        <v>44707</v>
      </c>
      <c r="D4193" s="22" t="s">
        <v>119</v>
      </c>
      <c r="E4193" s="22">
        <v>7</v>
      </c>
      <c r="F4193" s="22" t="s">
        <v>112</v>
      </c>
      <c r="G4193" s="22" t="s">
        <v>109</v>
      </c>
    </row>
    <row r="4194" spans="3:7">
      <c r="C4194" s="137">
        <v>44733</v>
      </c>
      <c r="D4194" s="22" t="s">
        <v>119</v>
      </c>
      <c r="E4194" s="22">
        <v>11</v>
      </c>
      <c r="F4194" s="22" t="s">
        <v>9</v>
      </c>
      <c r="G4194" s="22" t="s">
        <v>115</v>
      </c>
    </row>
    <row r="4195" spans="3:7">
      <c r="C4195" s="137">
        <v>44072</v>
      </c>
      <c r="D4195" s="22" t="s">
        <v>118</v>
      </c>
      <c r="E4195" s="22">
        <v>550</v>
      </c>
      <c r="F4195" s="22" t="s">
        <v>9</v>
      </c>
      <c r="G4195" s="22" t="s">
        <v>115</v>
      </c>
    </row>
    <row r="4196" spans="3:7">
      <c r="C4196" s="137">
        <v>44585</v>
      </c>
      <c r="D4196" s="22" t="s">
        <v>117</v>
      </c>
      <c r="E4196" s="22">
        <v>1</v>
      </c>
      <c r="F4196" s="22" t="s">
        <v>112</v>
      </c>
      <c r="G4196" s="22" t="s">
        <v>105</v>
      </c>
    </row>
    <row r="4197" spans="3:7">
      <c r="C4197" s="137">
        <v>44284</v>
      </c>
      <c r="D4197" s="22" t="s">
        <v>117</v>
      </c>
      <c r="E4197" s="22">
        <v>41</v>
      </c>
      <c r="F4197" s="22" t="s">
        <v>114</v>
      </c>
      <c r="G4197" s="22" t="s">
        <v>106</v>
      </c>
    </row>
    <row r="4198" spans="3:7">
      <c r="C4198" s="137">
        <v>44617</v>
      </c>
      <c r="D4198" s="22" t="s">
        <v>118</v>
      </c>
      <c r="E4198" s="22">
        <v>300</v>
      </c>
      <c r="F4198" s="22" t="s">
        <v>110</v>
      </c>
      <c r="G4198" s="22" t="s">
        <v>109</v>
      </c>
    </row>
    <row r="4199" spans="3:7">
      <c r="C4199" s="137">
        <v>44860</v>
      </c>
      <c r="D4199" s="22" t="s">
        <v>117</v>
      </c>
      <c r="E4199" s="22">
        <v>500</v>
      </c>
      <c r="F4199" s="22" t="s">
        <v>114</v>
      </c>
      <c r="G4199" s="22" t="s">
        <v>105</v>
      </c>
    </row>
    <row r="4200" spans="3:7">
      <c r="C4200" s="137">
        <v>44386</v>
      </c>
      <c r="D4200" s="22" t="s">
        <v>119</v>
      </c>
      <c r="E4200" s="22">
        <v>150</v>
      </c>
      <c r="F4200" s="22" t="s">
        <v>112</v>
      </c>
      <c r="G4200" s="22" t="s">
        <v>113</v>
      </c>
    </row>
    <row r="4201" spans="3:7">
      <c r="C4201" s="137">
        <v>43861</v>
      </c>
      <c r="D4201" s="22" t="s">
        <v>117</v>
      </c>
      <c r="E4201" s="22">
        <v>16</v>
      </c>
      <c r="F4201" s="22" t="s">
        <v>9</v>
      </c>
      <c r="G4201" s="22" t="s">
        <v>106</v>
      </c>
    </row>
    <row r="4202" spans="3:7">
      <c r="C4202" s="137">
        <v>44632</v>
      </c>
      <c r="D4202" s="22" t="s">
        <v>118</v>
      </c>
      <c r="E4202" s="22">
        <v>46</v>
      </c>
      <c r="F4202" s="22" t="s">
        <v>112</v>
      </c>
      <c r="G4202" s="22" t="s">
        <v>106</v>
      </c>
    </row>
    <row r="4203" spans="3:7">
      <c r="C4203" s="137">
        <v>44225</v>
      </c>
      <c r="D4203" s="22" t="s">
        <v>117</v>
      </c>
      <c r="E4203" s="22">
        <v>40</v>
      </c>
      <c r="F4203" s="22" t="s">
        <v>6</v>
      </c>
      <c r="G4203" s="22" t="s">
        <v>105</v>
      </c>
    </row>
    <row r="4204" spans="3:7">
      <c r="C4204" s="137">
        <v>44579</v>
      </c>
      <c r="D4204" s="22" t="s">
        <v>118</v>
      </c>
      <c r="E4204" s="22">
        <v>125</v>
      </c>
      <c r="F4204" s="22" t="s">
        <v>114</v>
      </c>
      <c r="G4204" s="22" t="s">
        <v>111</v>
      </c>
    </row>
    <row r="4205" spans="3:7">
      <c r="C4205" s="137">
        <v>44126</v>
      </c>
      <c r="D4205" s="22" t="s">
        <v>116</v>
      </c>
      <c r="E4205" s="22">
        <v>525</v>
      </c>
      <c r="F4205" s="22" t="s">
        <v>9</v>
      </c>
      <c r="G4205" s="22" t="s">
        <v>115</v>
      </c>
    </row>
    <row r="4206" spans="3:7">
      <c r="C4206" s="137">
        <v>44245</v>
      </c>
      <c r="D4206" s="22" t="s">
        <v>107</v>
      </c>
      <c r="E4206" s="22">
        <v>325</v>
      </c>
      <c r="F4206" s="22" t="s">
        <v>114</v>
      </c>
      <c r="G4206" s="22" t="s">
        <v>115</v>
      </c>
    </row>
    <row r="4207" spans="3:7">
      <c r="C4207" s="137">
        <v>44858</v>
      </c>
      <c r="D4207" s="22" t="s">
        <v>117</v>
      </c>
      <c r="E4207" s="22">
        <v>7</v>
      </c>
      <c r="F4207" s="22" t="s">
        <v>110</v>
      </c>
      <c r="G4207" s="22" t="s">
        <v>115</v>
      </c>
    </row>
    <row r="4208" spans="3:7">
      <c r="C4208" s="137">
        <v>44663</v>
      </c>
      <c r="D4208" s="22" t="s">
        <v>117</v>
      </c>
      <c r="E4208" s="22">
        <v>575</v>
      </c>
      <c r="F4208" s="22" t="s">
        <v>110</v>
      </c>
      <c r="G4208" s="22" t="s">
        <v>109</v>
      </c>
    </row>
    <row r="4209" spans="3:7">
      <c r="C4209" s="137">
        <v>44637</v>
      </c>
      <c r="D4209" s="22" t="s">
        <v>119</v>
      </c>
      <c r="E4209" s="22">
        <v>1</v>
      </c>
      <c r="F4209" s="22" t="s">
        <v>110</v>
      </c>
      <c r="G4209" s="22" t="s">
        <v>108</v>
      </c>
    </row>
    <row r="4210" spans="3:7">
      <c r="C4210" s="137">
        <v>44322</v>
      </c>
      <c r="D4210" s="22" t="s">
        <v>117</v>
      </c>
      <c r="E4210" s="22">
        <v>150</v>
      </c>
      <c r="F4210" s="22" t="s">
        <v>9</v>
      </c>
      <c r="G4210" s="22" t="s">
        <v>109</v>
      </c>
    </row>
    <row r="4211" spans="3:7">
      <c r="C4211" s="137">
        <v>44277</v>
      </c>
      <c r="D4211" s="22" t="s">
        <v>107</v>
      </c>
      <c r="E4211" s="22">
        <v>225</v>
      </c>
      <c r="F4211" s="22" t="s">
        <v>114</v>
      </c>
      <c r="G4211" s="22" t="s">
        <v>113</v>
      </c>
    </row>
    <row r="4212" spans="3:7">
      <c r="C4212" s="137">
        <v>44098</v>
      </c>
      <c r="D4212" s="22" t="s">
        <v>116</v>
      </c>
      <c r="E4212" s="22">
        <v>4</v>
      </c>
      <c r="F4212" s="22" t="s">
        <v>112</v>
      </c>
      <c r="G4212" s="22" t="s">
        <v>109</v>
      </c>
    </row>
    <row r="4213" spans="3:7">
      <c r="C4213" s="137">
        <v>43932</v>
      </c>
      <c r="D4213" s="22" t="s">
        <v>107</v>
      </c>
      <c r="E4213" s="22">
        <v>575</v>
      </c>
      <c r="F4213" s="22" t="s">
        <v>114</v>
      </c>
      <c r="G4213" s="22" t="s">
        <v>108</v>
      </c>
    </row>
    <row r="4214" spans="3:7">
      <c r="C4214" s="137">
        <v>44706</v>
      </c>
      <c r="D4214" s="22" t="s">
        <v>117</v>
      </c>
      <c r="E4214" s="22">
        <v>32</v>
      </c>
      <c r="F4214" s="22" t="s">
        <v>6</v>
      </c>
      <c r="G4214" s="22" t="s">
        <v>106</v>
      </c>
    </row>
    <row r="4215" spans="3:7">
      <c r="C4215" s="137">
        <v>44800</v>
      </c>
      <c r="D4215" s="22" t="s">
        <v>119</v>
      </c>
      <c r="E4215" s="22">
        <v>450</v>
      </c>
      <c r="F4215" s="22" t="s">
        <v>110</v>
      </c>
      <c r="G4215" s="22" t="s">
        <v>113</v>
      </c>
    </row>
    <row r="4216" spans="3:7">
      <c r="C4216" s="137">
        <v>43839</v>
      </c>
      <c r="D4216" s="22" t="s">
        <v>116</v>
      </c>
      <c r="E4216" s="22">
        <v>475</v>
      </c>
      <c r="F4216" s="22" t="s">
        <v>9</v>
      </c>
      <c r="G4216" s="22" t="s">
        <v>113</v>
      </c>
    </row>
    <row r="4217" spans="3:7">
      <c r="C4217" s="137">
        <v>43918</v>
      </c>
      <c r="D4217" s="22" t="s">
        <v>116</v>
      </c>
      <c r="E4217" s="22">
        <v>33</v>
      </c>
      <c r="F4217" s="22" t="s">
        <v>112</v>
      </c>
      <c r="G4217" s="22" t="s">
        <v>108</v>
      </c>
    </row>
    <row r="4218" spans="3:7">
      <c r="C4218" s="137">
        <v>44216</v>
      </c>
      <c r="D4218" s="22" t="s">
        <v>107</v>
      </c>
      <c r="E4218" s="22">
        <v>42</v>
      </c>
      <c r="F4218" s="22" t="s">
        <v>110</v>
      </c>
      <c r="G4218" s="22" t="s">
        <v>109</v>
      </c>
    </row>
    <row r="4219" spans="3:7">
      <c r="C4219" s="137">
        <v>44259</v>
      </c>
      <c r="D4219" s="22" t="s">
        <v>119</v>
      </c>
      <c r="E4219" s="22">
        <v>6</v>
      </c>
      <c r="F4219" s="22" t="s">
        <v>114</v>
      </c>
      <c r="G4219" s="22" t="s">
        <v>106</v>
      </c>
    </row>
    <row r="4220" spans="3:7">
      <c r="C4220" s="137">
        <v>43988</v>
      </c>
      <c r="D4220" s="22" t="s">
        <v>117</v>
      </c>
      <c r="E4220" s="22">
        <v>450</v>
      </c>
      <c r="F4220" s="22" t="s">
        <v>9</v>
      </c>
      <c r="G4220" s="22" t="s">
        <v>115</v>
      </c>
    </row>
    <row r="4221" spans="3:7">
      <c r="C4221" s="137">
        <v>43880</v>
      </c>
      <c r="D4221" s="22" t="s">
        <v>119</v>
      </c>
      <c r="E4221" s="22">
        <v>75</v>
      </c>
      <c r="F4221" s="22" t="s">
        <v>6</v>
      </c>
      <c r="G4221" s="22" t="s">
        <v>111</v>
      </c>
    </row>
    <row r="4222" spans="3:7">
      <c r="C4222" s="137">
        <v>44662</v>
      </c>
      <c r="D4222" s="22" t="s">
        <v>119</v>
      </c>
      <c r="E4222" s="22">
        <v>125</v>
      </c>
      <c r="F4222" s="22" t="s">
        <v>110</v>
      </c>
      <c r="G4222" s="22" t="s">
        <v>106</v>
      </c>
    </row>
    <row r="4223" spans="3:7">
      <c r="C4223" s="137">
        <v>44633</v>
      </c>
      <c r="D4223" s="22" t="s">
        <v>118</v>
      </c>
      <c r="E4223" s="22">
        <v>425</v>
      </c>
      <c r="F4223" s="22" t="s">
        <v>6</v>
      </c>
      <c r="G4223" s="22" t="s">
        <v>109</v>
      </c>
    </row>
    <row r="4224" spans="3:7">
      <c r="C4224" s="137">
        <v>44487</v>
      </c>
      <c r="D4224" s="22" t="s">
        <v>119</v>
      </c>
      <c r="E4224" s="22">
        <v>3</v>
      </c>
      <c r="F4224" s="22" t="s">
        <v>114</v>
      </c>
      <c r="G4224" s="22" t="s">
        <v>105</v>
      </c>
    </row>
    <row r="4225" spans="3:7">
      <c r="C4225" s="137">
        <v>44037</v>
      </c>
      <c r="D4225" s="22" t="s">
        <v>107</v>
      </c>
      <c r="E4225" s="22">
        <v>9</v>
      </c>
      <c r="F4225" s="22" t="s">
        <v>112</v>
      </c>
      <c r="G4225" s="22" t="s">
        <v>105</v>
      </c>
    </row>
    <row r="4226" spans="3:7">
      <c r="C4226" s="137">
        <v>44359</v>
      </c>
      <c r="D4226" s="22" t="s">
        <v>119</v>
      </c>
      <c r="E4226" s="22">
        <v>8</v>
      </c>
      <c r="F4226" s="22" t="s">
        <v>9</v>
      </c>
      <c r="G4226" s="22" t="s">
        <v>109</v>
      </c>
    </row>
    <row r="4227" spans="3:7">
      <c r="C4227" s="137">
        <v>43844</v>
      </c>
      <c r="D4227" s="22" t="s">
        <v>116</v>
      </c>
      <c r="E4227" s="22">
        <v>425</v>
      </c>
      <c r="F4227" s="22" t="s">
        <v>6</v>
      </c>
      <c r="G4227" s="22" t="s">
        <v>108</v>
      </c>
    </row>
    <row r="4228" spans="3:7">
      <c r="C4228" s="137">
        <v>44525</v>
      </c>
      <c r="D4228" s="22" t="s">
        <v>118</v>
      </c>
      <c r="E4228" s="22">
        <v>9</v>
      </c>
      <c r="F4228" s="22" t="s">
        <v>9</v>
      </c>
      <c r="G4228" s="22" t="s">
        <v>111</v>
      </c>
    </row>
    <row r="4229" spans="3:7">
      <c r="C4229" s="137">
        <v>44238</v>
      </c>
      <c r="D4229" s="22" t="s">
        <v>119</v>
      </c>
      <c r="E4229" s="22">
        <v>1</v>
      </c>
      <c r="F4229" s="22" t="s">
        <v>114</v>
      </c>
      <c r="G4229" s="22" t="s">
        <v>109</v>
      </c>
    </row>
    <row r="4230" spans="3:7">
      <c r="C4230" s="137">
        <v>44314</v>
      </c>
      <c r="D4230" s="22" t="s">
        <v>119</v>
      </c>
      <c r="E4230" s="22">
        <v>41</v>
      </c>
      <c r="F4230" s="22" t="s">
        <v>114</v>
      </c>
      <c r="G4230" s="22" t="s">
        <v>115</v>
      </c>
    </row>
    <row r="4231" spans="3:7">
      <c r="C4231" s="137">
        <v>44104</v>
      </c>
      <c r="D4231" s="22" t="s">
        <v>119</v>
      </c>
      <c r="E4231" s="22">
        <v>600</v>
      </c>
      <c r="F4231" s="22" t="s">
        <v>112</v>
      </c>
      <c r="G4231" s="22" t="s">
        <v>115</v>
      </c>
    </row>
    <row r="4232" spans="3:7">
      <c r="C4232" s="137">
        <v>43912</v>
      </c>
      <c r="D4232" s="22" t="s">
        <v>116</v>
      </c>
      <c r="E4232" s="22">
        <v>28</v>
      </c>
      <c r="F4232" s="22" t="s">
        <v>114</v>
      </c>
      <c r="G4232" s="22" t="s">
        <v>111</v>
      </c>
    </row>
    <row r="4233" spans="3:7">
      <c r="C4233" s="137">
        <v>44299</v>
      </c>
      <c r="D4233" s="22" t="s">
        <v>119</v>
      </c>
      <c r="E4233" s="22">
        <v>31</v>
      </c>
      <c r="F4233" s="22" t="s">
        <v>112</v>
      </c>
      <c r="G4233" s="22" t="s">
        <v>109</v>
      </c>
    </row>
    <row r="4234" spans="3:7">
      <c r="C4234" s="137">
        <v>44673</v>
      </c>
      <c r="D4234" s="22" t="s">
        <v>119</v>
      </c>
      <c r="E4234" s="22">
        <v>150</v>
      </c>
      <c r="F4234" s="22" t="s">
        <v>112</v>
      </c>
      <c r="G4234" s="22" t="s">
        <v>113</v>
      </c>
    </row>
    <row r="4235" spans="3:7">
      <c r="C4235" s="137">
        <v>44184</v>
      </c>
      <c r="D4235" s="22" t="s">
        <v>117</v>
      </c>
      <c r="E4235" s="22">
        <v>7</v>
      </c>
      <c r="F4235" s="22" t="s">
        <v>112</v>
      </c>
      <c r="G4235" s="22" t="s">
        <v>111</v>
      </c>
    </row>
    <row r="4236" spans="3:7">
      <c r="C4236" s="137">
        <v>44449</v>
      </c>
      <c r="D4236" s="22" t="s">
        <v>117</v>
      </c>
      <c r="E4236" s="22">
        <v>8</v>
      </c>
      <c r="F4236" s="22" t="s">
        <v>9</v>
      </c>
      <c r="G4236" s="22" t="s">
        <v>113</v>
      </c>
    </row>
    <row r="4237" spans="3:7">
      <c r="C4237" s="137">
        <v>44320</v>
      </c>
      <c r="D4237" s="22" t="s">
        <v>107</v>
      </c>
      <c r="E4237" s="22">
        <v>13</v>
      </c>
      <c r="F4237" s="22" t="s">
        <v>9</v>
      </c>
      <c r="G4237" s="22" t="s">
        <v>115</v>
      </c>
    </row>
    <row r="4238" spans="3:7">
      <c r="C4238" s="137">
        <v>44516</v>
      </c>
      <c r="D4238" s="22" t="s">
        <v>107</v>
      </c>
      <c r="E4238" s="22">
        <v>9</v>
      </c>
      <c r="F4238" s="22" t="s">
        <v>114</v>
      </c>
      <c r="G4238" s="22" t="s">
        <v>115</v>
      </c>
    </row>
    <row r="4239" spans="3:7">
      <c r="C4239" s="137">
        <v>44065</v>
      </c>
      <c r="D4239" s="22" t="s">
        <v>117</v>
      </c>
      <c r="E4239" s="22">
        <v>6</v>
      </c>
      <c r="F4239" s="22" t="s">
        <v>112</v>
      </c>
      <c r="G4239" s="22" t="s">
        <v>105</v>
      </c>
    </row>
    <row r="4240" spans="3:7">
      <c r="C4240" s="137">
        <v>44331</v>
      </c>
      <c r="D4240" s="22" t="s">
        <v>117</v>
      </c>
      <c r="E4240" s="22">
        <v>400</v>
      </c>
      <c r="F4240" s="22" t="s">
        <v>114</v>
      </c>
      <c r="G4240" s="22" t="s">
        <v>111</v>
      </c>
    </row>
    <row r="4241" spans="3:7">
      <c r="C4241" s="137">
        <v>44429</v>
      </c>
      <c r="D4241" s="22" t="s">
        <v>118</v>
      </c>
      <c r="E4241" s="22">
        <v>47</v>
      </c>
      <c r="F4241" s="22" t="s">
        <v>112</v>
      </c>
      <c r="G4241" s="22" t="s">
        <v>113</v>
      </c>
    </row>
    <row r="4242" spans="3:7">
      <c r="C4242" s="137">
        <v>44365</v>
      </c>
      <c r="D4242" s="22" t="s">
        <v>117</v>
      </c>
      <c r="E4242" s="22">
        <v>8</v>
      </c>
      <c r="F4242" s="22" t="s">
        <v>114</v>
      </c>
      <c r="G4242" s="22" t="s">
        <v>108</v>
      </c>
    </row>
    <row r="4243" spans="3:7">
      <c r="C4243" s="137">
        <v>44007</v>
      </c>
      <c r="D4243" s="22" t="s">
        <v>118</v>
      </c>
      <c r="E4243" s="22">
        <v>75</v>
      </c>
      <c r="F4243" s="22" t="s">
        <v>114</v>
      </c>
      <c r="G4243" s="22" t="s">
        <v>113</v>
      </c>
    </row>
    <row r="4244" spans="3:7">
      <c r="C4244" s="137">
        <v>44267</v>
      </c>
      <c r="D4244" s="22" t="s">
        <v>118</v>
      </c>
      <c r="E4244" s="22">
        <v>450</v>
      </c>
      <c r="F4244" s="22" t="s">
        <v>114</v>
      </c>
      <c r="G4244" s="22" t="s">
        <v>109</v>
      </c>
    </row>
    <row r="4245" spans="3:7">
      <c r="C4245" s="137">
        <v>44113</v>
      </c>
      <c r="D4245" s="22" t="s">
        <v>117</v>
      </c>
      <c r="E4245" s="22">
        <v>1</v>
      </c>
      <c r="F4245" s="22" t="s">
        <v>6</v>
      </c>
      <c r="G4245" s="22" t="s">
        <v>108</v>
      </c>
    </row>
    <row r="4246" spans="3:7">
      <c r="C4246" s="137">
        <v>44130</v>
      </c>
      <c r="D4246" s="22" t="s">
        <v>117</v>
      </c>
      <c r="E4246" s="22">
        <v>26</v>
      </c>
      <c r="F4246" s="22" t="s">
        <v>6</v>
      </c>
      <c r="G4246" s="22" t="s">
        <v>113</v>
      </c>
    </row>
    <row r="4247" spans="3:7">
      <c r="C4247" s="137">
        <v>44671</v>
      </c>
      <c r="D4247" s="22" t="s">
        <v>117</v>
      </c>
      <c r="E4247" s="22">
        <v>15</v>
      </c>
      <c r="F4247" s="22" t="s">
        <v>114</v>
      </c>
      <c r="G4247" s="22" t="s">
        <v>108</v>
      </c>
    </row>
    <row r="4248" spans="3:7">
      <c r="C4248" s="137">
        <v>43995</v>
      </c>
      <c r="D4248" s="22" t="s">
        <v>107</v>
      </c>
      <c r="E4248" s="22">
        <v>2</v>
      </c>
      <c r="F4248" s="22" t="s">
        <v>112</v>
      </c>
      <c r="G4248" s="22" t="s">
        <v>106</v>
      </c>
    </row>
    <row r="4249" spans="3:7">
      <c r="C4249" s="137">
        <v>43958</v>
      </c>
      <c r="D4249" s="22" t="s">
        <v>107</v>
      </c>
      <c r="E4249" s="22">
        <v>175</v>
      </c>
      <c r="F4249" s="22" t="s">
        <v>112</v>
      </c>
      <c r="G4249" s="22" t="s">
        <v>115</v>
      </c>
    </row>
    <row r="4250" spans="3:7">
      <c r="C4250" s="137">
        <v>44624</v>
      </c>
      <c r="D4250" s="22" t="s">
        <v>116</v>
      </c>
      <c r="E4250" s="22">
        <v>10</v>
      </c>
      <c r="F4250" s="22" t="s">
        <v>9</v>
      </c>
      <c r="G4250" s="22" t="s">
        <v>108</v>
      </c>
    </row>
    <row r="4251" spans="3:7">
      <c r="C4251" s="137">
        <v>44625</v>
      </c>
      <c r="D4251" s="22" t="s">
        <v>117</v>
      </c>
      <c r="E4251" s="22">
        <v>32</v>
      </c>
      <c r="F4251" s="22" t="s">
        <v>114</v>
      </c>
      <c r="G4251" s="22" t="s">
        <v>108</v>
      </c>
    </row>
    <row r="4252" spans="3:7">
      <c r="C4252" s="137">
        <v>44154</v>
      </c>
      <c r="D4252" s="22" t="s">
        <v>119</v>
      </c>
      <c r="E4252" s="22">
        <v>3</v>
      </c>
      <c r="F4252" s="22" t="s">
        <v>112</v>
      </c>
      <c r="G4252" s="22" t="s">
        <v>109</v>
      </c>
    </row>
    <row r="4253" spans="3:7">
      <c r="C4253" s="137">
        <v>43868</v>
      </c>
      <c r="D4253" s="22" t="s">
        <v>119</v>
      </c>
      <c r="E4253" s="22">
        <v>23</v>
      </c>
      <c r="F4253" s="22" t="s">
        <v>114</v>
      </c>
      <c r="G4253" s="22" t="s">
        <v>105</v>
      </c>
    </row>
    <row r="4254" spans="3:7">
      <c r="C4254" s="137">
        <v>44491</v>
      </c>
      <c r="D4254" s="22" t="s">
        <v>116</v>
      </c>
      <c r="E4254" s="22">
        <v>550</v>
      </c>
      <c r="F4254" s="22" t="s">
        <v>114</v>
      </c>
      <c r="G4254" s="22" t="s">
        <v>115</v>
      </c>
    </row>
    <row r="4255" spans="3:7">
      <c r="C4255" s="137">
        <v>43839</v>
      </c>
      <c r="D4255" s="22" t="s">
        <v>119</v>
      </c>
      <c r="E4255" s="22">
        <v>33</v>
      </c>
      <c r="F4255" s="22" t="s">
        <v>114</v>
      </c>
      <c r="G4255" s="22" t="s">
        <v>105</v>
      </c>
    </row>
    <row r="4256" spans="3:7">
      <c r="C4256" s="137">
        <v>44881</v>
      </c>
      <c r="D4256" s="22" t="s">
        <v>117</v>
      </c>
      <c r="E4256" s="22">
        <v>36</v>
      </c>
      <c r="F4256" s="22" t="s">
        <v>114</v>
      </c>
      <c r="G4256" s="22" t="s">
        <v>106</v>
      </c>
    </row>
    <row r="4257" spans="3:7">
      <c r="C4257" s="137">
        <v>44691</v>
      </c>
      <c r="D4257" s="22" t="s">
        <v>116</v>
      </c>
      <c r="E4257" s="22">
        <v>20</v>
      </c>
      <c r="F4257" s="22" t="s">
        <v>110</v>
      </c>
      <c r="G4257" s="22" t="s">
        <v>113</v>
      </c>
    </row>
    <row r="4258" spans="3:7">
      <c r="C4258" s="137">
        <v>44070</v>
      </c>
      <c r="D4258" s="22" t="s">
        <v>107</v>
      </c>
      <c r="E4258" s="22">
        <v>250</v>
      </c>
      <c r="F4258" s="22" t="s">
        <v>112</v>
      </c>
      <c r="G4258" s="22" t="s">
        <v>105</v>
      </c>
    </row>
    <row r="4259" spans="3:7">
      <c r="C4259" s="137">
        <v>44214</v>
      </c>
      <c r="D4259" s="22" t="s">
        <v>119</v>
      </c>
      <c r="E4259" s="22">
        <v>46</v>
      </c>
      <c r="F4259" s="22" t="s">
        <v>9</v>
      </c>
      <c r="G4259" s="22" t="s">
        <v>108</v>
      </c>
    </row>
    <row r="4260" spans="3:7">
      <c r="C4260" s="137">
        <v>43884</v>
      </c>
      <c r="D4260" s="22" t="s">
        <v>118</v>
      </c>
      <c r="E4260" s="22">
        <v>150</v>
      </c>
      <c r="F4260" s="22" t="s">
        <v>9</v>
      </c>
      <c r="G4260" s="22" t="s">
        <v>109</v>
      </c>
    </row>
    <row r="4261" spans="3:7">
      <c r="C4261" s="137">
        <v>43841</v>
      </c>
      <c r="D4261" s="22" t="s">
        <v>118</v>
      </c>
      <c r="E4261" s="22">
        <v>41</v>
      </c>
      <c r="F4261" s="22" t="s">
        <v>114</v>
      </c>
      <c r="G4261" s="22" t="s">
        <v>108</v>
      </c>
    </row>
    <row r="4262" spans="3:7">
      <c r="C4262" s="137">
        <v>44206</v>
      </c>
      <c r="D4262" s="22" t="s">
        <v>107</v>
      </c>
      <c r="E4262" s="22">
        <v>44</v>
      </c>
      <c r="F4262" s="22" t="s">
        <v>6</v>
      </c>
      <c r="G4262" s="22" t="s">
        <v>111</v>
      </c>
    </row>
    <row r="4263" spans="3:7">
      <c r="C4263" s="137">
        <v>44675</v>
      </c>
      <c r="D4263" s="22" t="s">
        <v>119</v>
      </c>
      <c r="E4263" s="22">
        <v>6</v>
      </c>
      <c r="F4263" s="22" t="s">
        <v>110</v>
      </c>
      <c r="G4263" s="22" t="s">
        <v>108</v>
      </c>
    </row>
    <row r="4264" spans="3:7">
      <c r="C4264" s="137">
        <v>44412</v>
      </c>
      <c r="D4264" s="22" t="s">
        <v>118</v>
      </c>
      <c r="E4264" s="22">
        <v>7</v>
      </c>
      <c r="F4264" s="22" t="s">
        <v>6</v>
      </c>
      <c r="G4264" s="22" t="s">
        <v>105</v>
      </c>
    </row>
    <row r="4265" spans="3:7">
      <c r="C4265" s="137">
        <v>44348</v>
      </c>
      <c r="D4265" s="22" t="s">
        <v>119</v>
      </c>
      <c r="E4265" s="22">
        <v>26</v>
      </c>
      <c r="F4265" s="22" t="s">
        <v>9</v>
      </c>
      <c r="G4265" s="22" t="s">
        <v>115</v>
      </c>
    </row>
    <row r="4266" spans="3:7">
      <c r="C4266" s="137">
        <v>44540</v>
      </c>
      <c r="D4266" s="22" t="s">
        <v>107</v>
      </c>
      <c r="E4266" s="22">
        <v>375</v>
      </c>
      <c r="F4266" s="22" t="s">
        <v>110</v>
      </c>
      <c r="G4266" s="22" t="s">
        <v>113</v>
      </c>
    </row>
    <row r="4267" spans="3:7">
      <c r="C4267" s="137">
        <v>44113</v>
      </c>
      <c r="D4267" s="22" t="s">
        <v>116</v>
      </c>
      <c r="E4267" s="22">
        <v>30</v>
      </c>
      <c r="F4267" s="22" t="s">
        <v>6</v>
      </c>
      <c r="G4267" s="22" t="s">
        <v>113</v>
      </c>
    </row>
    <row r="4268" spans="3:7">
      <c r="C4268" s="137">
        <v>44635</v>
      </c>
      <c r="D4268" s="22" t="s">
        <v>117</v>
      </c>
      <c r="E4268" s="22">
        <v>24</v>
      </c>
      <c r="F4268" s="22" t="s">
        <v>112</v>
      </c>
      <c r="G4268" s="22" t="s">
        <v>111</v>
      </c>
    </row>
    <row r="4269" spans="3:7">
      <c r="C4269" s="137">
        <v>43872</v>
      </c>
      <c r="D4269" s="22" t="s">
        <v>119</v>
      </c>
      <c r="E4269" s="22">
        <v>300</v>
      </c>
      <c r="F4269" s="22" t="s">
        <v>112</v>
      </c>
      <c r="G4269" s="22" t="s">
        <v>105</v>
      </c>
    </row>
    <row r="4270" spans="3:7">
      <c r="C4270" s="137">
        <v>44392</v>
      </c>
      <c r="D4270" s="22" t="s">
        <v>118</v>
      </c>
      <c r="E4270" s="22">
        <v>41</v>
      </c>
      <c r="F4270" s="22" t="s">
        <v>6</v>
      </c>
      <c r="G4270" s="22" t="s">
        <v>113</v>
      </c>
    </row>
    <row r="4271" spans="3:7">
      <c r="C4271" s="137">
        <v>43851</v>
      </c>
      <c r="D4271" s="22" t="s">
        <v>117</v>
      </c>
      <c r="E4271" s="22">
        <v>3</v>
      </c>
      <c r="F4271" s="22" t="s">
        <v>114</v>
      </c>
      <c r="G4271" s="22" t="s">
        <v>108</v>
      </c>
    </row>
    <row r="4272" spans="3:7">
      <c r="C4272" s="137">
        <v>44888</v>
      </c>
      <c r="D4272" s="22" t="s">
        <v>107</v>
      </c>
      <c r="E4272" s="22">
        <v>375</v>
      </c>
      <c r="F4272" s="22" t="s">
        <v>9</v>
      </c>
      <c r="G4272" s="22" t="s">
        <v>111</v>
      </c>
    </row>
    <row r="4273" spans="3:7">
      <c r="C4273" s="137">
        <v>44163</v>
      </c>
      <c r="D4273" s="22" t="s">
        <v>119</v>
      </c>
      <c r="E4273" s="22">
        <v>475</v>
      </c>
      <c r="F4273" s="22" t="s">
        <v>114</v>
      </c>
      <c r="G4273" s="22" t="s">
        <v>108</v>
      </c>
    </row>
    <row r="4274" spans="3:7">
      <c r="C4274" s="137">
        <v>44529</v>
      </c>
      <c r="D4274" s="22" t="s">
        <v>107</v>
      </c>
      <c r="E4274" s="22">
        <v>250</v>
      </c>
      <c r="F4274" s="22" t="s">
        <v>114</v>
      </c>
      <c r="G4274" s="22" t="s">
        <v>109</v>
      </c>
    </row>
    <row r="4275" spans="3:7">
      <c r="C4275" s="137">
        <v>44801</v>
      </c>
      <c r="D4275" s="22" t="s">
        <v>119</v>
      </c>
      <c r="E4275" s="22">
        <v>150</v>
      </c>
      <c r="F4275" s="22" t="s">
        <v>6</v>
      </c>
      <c r="G4275" s="22" t="s">
        <v>115</v>
      </c>
    </row>
    <row r="4276" spans="3:7">
      <c r="C4276" s="137">
        <v>44636</v>
      </c>
      <c r="D4276" s="22" t="s">
        <v>116</v>
      </c>
      <c r="E4276" s="22">
        <v>32</v>
      </c>
      <c r="F4276" s="22" t="s">
        <v>6</v>
      </c>
      <c r="G4276" s="22" t="s">
        <v>105</v>
      </c>
    </row>
    <row r="4277" spans="3:7">
      <c r="C4277" s="137">
        <v>44369</v>
      </c>
      <c r="D4277" s="22" t="s">
        <v>117</v>
      </c>
      <c r="E4277" s="22">
        <v>150</v>
      </c>
      <c r="F4277" s="22" t="s">
        <v>6</v>
      </c>
      <c r="G4277" s="22" t="s">
        <v>109</v>
      </c>
    </row>
    <row r="4278" spans="3:7">
      <c r="C4278" s="137">
        <v>43990</v>
      </c>
      <c r="D4278" s="22" t="s">
        <v>117</v>
      </c>
      <c r="E4278" s="22">
        <v>350</v>
      </c>
      <c r="F4278" s="22" t="s">
        <v>112</v>
      </c>
      <c r="G4278" s="22" t="s">
        <v>113</v>
      </c>
    </row>
    <row r="4279" spans="3:7">
      <c r="C4279" s="137">
        <v>44605</v>
      </c>
      <c r="D4279" s="22" t="s">
        <v>119</v>
      </c>
      <c r="E4279" s="22">
        <v>28</v>
      </c>
      <c r="F4279" s="22" t="s">
        <v>6</v>
      </c>
      <c r="G4279" s="22" t="s">
        <v>109</v>
      </c>
    </row>
    <row r="4280" spans="3:7">
      <c r="C4280" s="137">
        <v>44066</v>
      </c>
      <c r="D4280" s="22" t="s">
        <v>118</v>
      </c>
      <c r="E4280" s="22">
        <v>350</v>
      </c>
      <c r="F4280" s="22" t="s">
        <v>9</v>
      </c>
      <c r="G4280" s="22" t="s">
        <v>109</v>
      </c>
    </row>
    <row r="4281" spans="3:7">
      <c r="C4281" s="137">
        <v>44422</v>
      </c>
      <c r="D4281" s="22" t="s">
        <v>118</v>
      </c>
      <c r="E4281" s="22">
        <v>1</v>
      </c>
      <c r="F4281" s="22" t="s">
        <v>112</v>
      </c>
      <c r="G4281" s="22" t="s">
        <v>113</v>
      </c>
    </row>
    <row r="4282" spans="3:7">
      <c r="C4282" s="137">
        <v>44278</v>
      </c>
      <c r="D4282" s="22" t="s">
        <v>107</v>
      </c>
      <c r="E4282" s="22">
        <v>5</v>
      </c>
      <c r="F4282" s="22" t="s">
        <v>110</v>
      </c>
      <c r="G4282" s="22" t="s">
        <v>109</v>
      </c>
    </row>
    <row r="4283" spans="3:7">
      <c r="C4283" s="137">
        <v>44523</v>
      </c>
      <c r="D4283" s="22" t="s">
        <v>119</v>
      </c>
      <c r="E4283" s="22">
        <v>550</v>
      </c>
      <c r="F4283" s="22" t="s">
        <v>9</v>
      </c>
      <c r="G4283" s="22" t="s">
        <v>109</v>
      </c>
    </row>
    <row r="4284" spans="3:7">
      <c r="C4284" s="137">
        <v>44665</v>
      </c>
      <c r="D4284" s="22" t="s">
        <v>118</v>
      </c>
      <c r="E4284" s="22">
        <v>24</v>
      </c>
      <c r="F4284" s="22" t="s">
        <v>112</v>
      </c>
      <c r="G4284" s="22" t="s">
        <v>108</v>
      </c>
    </row>
    <row r="4285" spans="3:7">
      <c r="C4285" s="137">
        <v>44591</v>
      </c>
      <c r="D4285" s="22" t="s">
        <v>119</v>
      </c>
      <c r="E4285" s="22">
        <v>20</v>
      </c>
      <c r="F4285" s="22" t="s">
        <v>110</v>
      </c>
      <c r="G4285" s="22" t="s">
        <v>106</v>
      </c>
    </row>
    <row r="4286" spans="3:7">
      <c r="C4286" s="137">
        <v>44545</v>
      </c>
      <c r="D4286" s="22" t="s">
        <v>118</v>
      </c>
      <c r="E4286" s="22">
        <v>21</v>
      </c>
      <c r="F4286" s="22" t="s">
        <v>114</v>
      </c>
      <c r="G4286" s="22" t="s">
        <v>105</v>
      </c>
    </row>
    <row r="4287" spans="3:7">
      <c r="C4287" s="137">
        <v>44770</v>
      </c>
      <c r="D4287" s="22" t="s">
        <v>119</v>
      </c>
      <c r="E4287" s="22">
        <v>31</v>
      </c>
      <c r="F4287" s="22" t="s">
        <v>114</v>
      </c>
      <c r="G4287" s="22" t="s">
        <v>109</v>
      </c>
    </row>
    <row r="4288" spans="3:7">
      <c r="C4288" s="137">
        <v>44316</v>
      </c>
      <c r="D4288" s="22" t="s">
        <v>118</v>
      </c>
      <c r="E4288" s="22">
        <v>7</v>
      </c>
      <c r="F4288" s="22" t="s">
        <v>114</v>
      </c>
      <c r="G4288" s="22" t="s">
        <v>111</v>
      </c>
    </row>
    <row r="4289" spans="3:7">
      <c r="C4289" s="137">
        <v>44926</v>
      </c>
      <c r="D4289" s="22" t="s">
        <v>107</v>
      </c>
      <c r="E4289" s="22">
        <v>28</v>
      </c>
      <c r="F4289" s="22" t="s">
        <v>110</v>
      </c>
      <c r="G4289" s="22" t="s">
        <v>111</v>
      </c>
    </row>
    <row r="4290" spans="3:7">
      <c r="C4290" s="137">
        <v>44104</v>
      </c>
      <c r="D4290" s="22" t="s">
        <v>117</v>
      </c>
      <c r="E4290" s="22">
        <v>12</v>
      </c>
      <c r="F4290" s="22" t="s">
        <v>114</v>
      </c>
      <c r="G4290" s="22" t="s">
        <v>105</v>
      </c>
    </row>
    <row r="4291" spans="3:7">
      <c r="C4291" s="137">
        <v>44895</v>
      </c>
      <c r="D4291" s="22" t="s">
        <v>119</v>
      </c>
      <c r="E4291" s="22">
        <v>125</v>
      </c>
      <c r="F4291" s="22" t="s">
        <v>114</v>
      </c>
      <c r="G4291" s="22" t="s">
        <v>115</v>
      </c>
    </row>
    <row r="4292" spans="3:7">
      <c r="C4292" s="137">
        <v>44545</v>
      </c>
      <c r="D4292" s="22" t="s">
        <v>107</v>
      </c>
      <c r="E4292" s="22">
        <v>29</v>
      </c>
      <c r="F4292" s="22" t="s">
        <v>112</v>
      </c>
      <c r="G4292" s="22" t="s">
        <v>105</v>
      </c>
    </row>
    <row r="4293" spans="3:7">
      <c r="C4293" s="137">
        <v>44636</v>
      </c>
      <c r="D4293" s="22" t="s">
        <v>119</v>
      </c>
      <c r="E4293" s="22">
        <v>250</v>
      </c>
      <c r="F4293" s="22" t="s">
        <v>9</v>
      </c>
      <c r="G4293" s="22" t="s">
        <v>108</v>
      </c>
    </row>
    <row r="4294" spans="3:7">
      <c r="C4294" s="137">
        <v>44716</v>
      </c>
      <c r="D4294" s="22" t="s">
        <v>116</v>
      </c>
      <c r="E4294" s="22">
        <v>9</v>
      </c>
      <c r="F4294" s="22" t="s">
        <v>9</v>
      </c>
      <c r="G4294" s="22" t="s">
        <v>115</v>
      </c>
    </row>
    <row r="4295" spans="3:7">
      <c r="C4295" s="137">
        <v>44619</v>
      </c>
      <c r="D4295" s="22" t="s">
        <v>119</v>
      </c>
      <c r="E4295" s="22">
        <v>275</v>
      </c>
      <c r="F4295" s="22" t="s">
        <v>112</v>
      </c>
      <c r="G4295" s="22" t="s">
        <v>105</v>
      </c>
    </row>
    <row r="4296" spans="3:7">
      <c r="C4296" s="137">
        <v>44308</v>
      </c>
      <c r="D4296" s="22" t="s">
        <v>117</v>
      </c>
      <c r="E4296" s="22">
        <v>300</v>
      </c>
      <c r="F4296" s="22" t="s">
        <v>112</v>
      </c>
      <c r="G4296" s="22" t="s">
        <v>115</v>
      </c>
    </row>
    <row r="4297" spans="3:7">
      <c r="C4297" s="137">
        <v>44597</v>
      </c>
      <c r="D4297" s="22" t="s">
        <v>117</v>
      </c>
      <c r="E4297" s="22">
        <v>34</v>
      </c>
      <c r="F4297" s="22" t="s">
        <v>114</v>
      </c>
      <c r="G4297" s="22" t="s">
        <v>106</v>
      </c>
    </row>
    <row r="4298" spans="3:7">
      <c r="C4298" s="137">
        <v>44562</v>
      </c>
      <c r="D4298" s="22" t="s">
        <v>107</v>
      </c>
      <c r="E4298" s="22">
        <v>425</v>
      </c>
      <c r="F4298" s="22" t="s">
        <v>110</v>
      </c>
      <c r="G4298" s="22" t="s">
        <v>105</v>
      </c>
    </row>
    <row r="4299" spans="3:7">
      <c r="C4299" s="137">
        <v>44663</v>
      </c>
      <c r="D4299" s="22" t="s">
        <v>117</v>
      </c>
      <c r="E4299" s="22">
        <v>350</v>
      </c>
      <c r="F4299" s="22" t="s">
        <v>9</v>
      </c>
      <c r="G4299" s="22" t="s">
        <v>105</v>
      </c>
    </row>
    <row r="4300" spans="3:7">
      <c r="C4300" s="137">
        <v>44017</v>
      </c>
      <c r="D4300" s="22" t="s">
        <v>117</v>
      </c>
      <c r="E4300" s="22">
        <v>4</v>
      </c>
      <c r="F4300" s="22" t="s">
        <v>114</v>
      </c>
      <c r="G4300" s="22" t="s">
        <v>115</v>
      </c>
    </row>
    <row r="4301" spans="3:7">
      <c r="C4301" s="137">
        <v>43893</v>
      </c>
      <c r="D4301" s="22" t="s">
        <v>116</v>
      </c>
      <c r="E4301" s="22">
        <v>8</v>
      </c>
      <c r="F4301" s="22" t="s">
        <v>9</v>
      </c>
      <c r="G4301" s="22" t="s">
        <v>115</v>
      </c>
    </row>
    <row r="4302" spans="3:7">
      <c r="C4302" s="137">
        <v>44647</v>
      </c>
      <c r="D4302" s="22" t="s">
        <v>119</v>
      </c>
      <c r="E4302" s="22">
        <v>475</v>
      </c>
      <c r="F4302" s="22" t="s">
        <v>110</v>
      </c>
      <c r="G4302" s="22" t="s">
        <v>108</v>
      </c>
    </row>
    <row r="4303" spans="3:7">
      <c r="C4303" s="137">
        <v>44267</v>
      </c>
      <c r="D4303" s="22" t="s">
        <v>119</v>
      </c>
      <c r="E4303" s="22">
        <v>11</v>
      </c>
      <c r="F4303" s="22" t="s">
        <v>114</v>
      </c>
      <c r="G4303" s="22" t="s">
        <v>105</v>
      </c>
    </row>
    <row r="4304" spans="3:7">
      <c r="C4304" s="137">
        <v>43876</v>
      </c>
      <c r="D4304" s="22" t="s">
        <v>119</v>
      </c>
      <c r="E4304" s="22">
        <v>425</v>
      </c>
      <c r="F4304" s="22" t="s">
        <v>6</v>
      </c>
      <c r="G4304" s="22" t="s">
        <v>111</v>
      </c>
    </row>
    <row r="4305" spans="3:7">
      <c r="C4305" s="137">
        <v>44305</v>
      </c>
      <c r="D4305" s="22" t="s">
        <v>117</v>
      </c>
      <c r="E4305" s="22">
        <v>4</v>
      </c>
      <c r="F4305" s="22" t="s">
        <v>112</v>
      </c>
      <c r="G4305" s="22" t="s">
        <v>115</v>
      </c>
    </row>
    <row r="4306" spans="3:7">
      <c r="C4306" s="137">
        <v>44074</v>
      </c>
      <c r="D4306" s="22" t="s">
        <v>119</v>
      </c>
      <c r="E4306" s="22">
        <v>12</v>
      </c>
      <c r="F4306" s="22" t="s">
        <v>114</v>
      </c>
      <c r="G4306" s="22" t="s">
        <v>108</v>
      </c>
    </row>
    <row r="4307" spans="3:7">
      <c r="C4307" s="137">
        <v>44772</v>
      </c>
      <c r="D4307" s="22" t="s">
        <v>117</v>
      </c>
      <c r="E4307" s="22">
        <v>575</v>
      </c>
      <c r="F4307" s="22" t="s">
        <v>112</v>
      </c>
      <c r="G4307" s="22" t="s">
        <v>109</v>
      </c>
    </row>
    <row r="4308" spans="3:7">
      <c r="C4308" s="137">
        <v>43834</v>
      </c>
      <c r="D4308" s="22" t="s">
        <v>118</v>
      </c>
      <c r="E4308" s="22">
        <v>25</v>
      </c>
      <c r="F4308" s="22" t="s">
        <v>6</v>
      </c>
      <c r="G4308" s="22" t="s">
        <v>105</v>
      </c>
    </row>
    <row r="4309" spans="3:7">
      <c r="C4309" s="137">
        <v>44051</v>
      </c>
      <c r="D4309" s="22" t="s">
        <v>118</v>
      </c>
      <c r="E4309" s="22">
        <v>5</v>
      </c>
      <c r="F4309" s="22" t="s">
        <v>9</v>
      </c>
      <c r="G4309" s="22" t="s">
        <v>115</v>
      </c>
    </row>
    <row r="4310" spans="3:7">
      <c r="C4310" s="137">
        <v>44732</v>
      </c>
      <c r="D4310" s="22" t="s">
        <v>117</v>
      </c>
      <c r="E4310" s="22">
        <v>14</v>
      </c>
      <c r="F4310" s="22" t="s">
        <v>6</v>
      </c>
      <c r="G4310" s="22" t="s">
        <v>109</v>
      </c>
    </row>
    <row r="4311" spans="3:7">
      <c r="C4311" s="137">
        <v>44845</v>
      </c>
      <c r="D4311" s="22" t="s">
        <v>107</v>
      </c>
      <c r="E4311" s="22">
        <v>35</v>
      </c>
      <c r="F4311" s="22" t="s">
        <v>9</v>
      </c>
      <c r="G4311" s="22" t="s">
        <v>105</v>
      </c>
    </row>
    <row r="4312" spans="3:7">
      <c r="C4312" s="137">
        <v>44067</v>
      </c>
      <c r="D4312" s="22" t="s">
        <v>119</v>
      </c>
      <c r="E4312" s="22">
        <v>300</v>
      </c>
      <c r="F4312" s="22" t="s">
        <v>114</v>
      </c>
      <c r="G4312" s="22" t="s">
        <v>111</v>
      </c>
    </row>
    <row r="4313" spans="3:7">
      <c r="C4313" s="137">
        <v>44311</v>
      </c>
      <c r="D4313" s="22" t="s">
        <v>119</v>
      </c>
      <c r="E4313" s="22">
        <v>425</v>
      </c>
      <c r="F4313" s="22" t="s">
        <v>9</v>
      </c>
      <c r="G4313" s="22" t="s">
        <v>109</v>
      </c>
    </row>
    <row r="4314" spans="3:7">
      <c r="C4314" s="137">
        <v>44086</v>
      </c>
      <c r="D4314" s="22" t="s">
        <v>119</v>
      </c>
      <c r="E4314" s="22">
        <v>2</v>
      </c>
      <c r="F4314" s="22" t="s">
        <v>110</v>
      </c>
      <c r="G4314" s="22" t="s">
        <v>113</v>
      </c>
    </row>
    <row r="4315" spans="3:7">
      <c r="C4315" s="137">
        <v>44196</v>
      </c>
      <c r="D4315" s="22" t="s">
        <v>116</v>
      </c>
      <c r="E4315" s="22">
        <v>4</v>
      </c>
      <c r="F4315" s="22" t="s">
        <v>110</v>
      </c>
      <c r="G4315" s="22" t="s">
        <v>113</v>
      </c>
    </row>
    <row r="4316" spans="3:7">
      <c r="C4316" s="137">
        <v>44764</v>
      </c>
      <c r="D4316" s="22" t="s">
        <v>107</v>
      </c>
      <c r="E4316" s="22">
        <v>46</v>
      </c>
      <c r="F4316" s="22" t="s">
        <v>114</v>
      </c>
      <c r="G4316" s="22" t="s">
        <v>113</v>
      </c>
    </row>
    <row r="4317" spans="3:7">
      <c r="C4317" s="137">
        <v>44823</v>
      </c>
      <c r="D4317" s="22" t="s">
        <v>119</v>
      </c>
      <c r="E4317" s="22">
        <v>325</v>
      </c>
      <c r="F4317" s="22" t="s">
        <v>112</v>
      </c>
      <c r="G4317" s="22" t="s">
        <v>109</v>
      </c>
    </row>
    <row r="4318" spans="3:7">
      <c r="C4318" s="137">
        <v>44216</v>
      </c>
      <c r="D4318" s="22" t="s">
        <v>117</v>
      </c>
      <c r="E4318" s="22">
        <v>32</v>
      </c>
      <c r="F4318" s="22" t="s">
        <v>114</v>
      </c>
      <c r="G4318" s="22" t="s">
        <v>113</v>
      </c>
    </row>
    <row r="4319" spans="3:7">
      <c r="C4319" s="137">
        <v>44626</v>
      </c>
      <c r="D4319" s="22" t="s">
        <v>118</v>
      </c>
      <c r="E4319" s="22">
        <v>200</v>
      </c>
      <c r="F4319" s="22" t="s">
        <v>114</v>
      </c>
      <c r="G4319" s="22" t="s">
        <v>111</v>
      </c>
    </row>
    <row r="4320" spans="3:7">
      <c r="C4320" s="137">
        <v>44621</v>
      </c>
      <c r="D4320" s="22" t="s">
        <v>107</v>
      </c>
      <c r="E4320" s="22">
        <v>8</v>
      </c>
      <c r="F4320" s="22" t="s">
        <v>110</v>
      </c>
      <c r="G4320" s="22" t="s">
        <v>109</v>
      </c>
    </row>
    <row r="4321" spans="3:7">
      <c r="C4321" s="137">
        <v>44499</v>
      </c>
      <c r="D4321" s="22" t="s">
        <v>119</v>
      </c>
      <c r="E4321" s="22">
        <v>150</v>
      </c>
      <c r="F4321" s="22" t="s">
        <v>6</v>
      </c>
      <c r="G4321" s="22" t="s">
        <v>106</v>
      </c>
    </row>
    <row r="4322" spans="3:7">
      <c r="C4322" s="137">
        <v>44224</v>
      </c>
      <c r="D4322" s="22" t="s">
        <v>117</v>
      </c>
      <c r="E4322" s="22">
        <v>45</v>
      </c>
      <c r="F4322" s="22" t="s">
        <v>6</v>
      </c>
      <c r="G4322" s="22" t="s">
        <v>111</v>
      </c>
    </row>
    <row r="4323" spans="3:7">
      <c r="C4323" s="137">
        <v>44511</v>
      </c>
      <c r="D4323" s="22" t="s">
        <v>119</v>
      </c>
      <c r="E4323" s="22">
        <v>425</v>
      </c>
      <c r="F4323" s="22" t="s">
        <v>112</v>
      </c>
      <c r="G4323" s="22" t="s">
        <v>115</v>
      </c>
    </row>
    <row r="4324" spans="3:7">
      <c r="C4324" s="137">
        <v>44318</v>
      </c>
      <c r="D4324" s="22" t="s">
        <v>117</v>
      </c>
      <c r="E4324" s="22">
        <v>33</v>
      </c>
      <c r="F4324" s="22" t="s">
        <v>114</v>
      </c>
      <c r="G4324" s="22" t="s">
        <v>109</v>
      </c>
    </row>
    <row r="4325" spans="3:7">
      <c r="C4325" s="137">
        <v>44449</v>
      </c>
      <c r="D4325" s="22" t="s">
        <v>116</v>
      </c>
      <c r="E4325" s="22">
        <v>475</v>
      </c>
      <c r="F4325" s="22" t="s">
        <v>6</v>
      </c>
      <c r="G4325" s="22" t="s">
        <v>113</v>
      </c>
    </row>
    <row r="4326" spans="3:7">
      <c r="C4326" s="137">
        <v>44408</v>
      </c>
      <c r="D4326" s="22" t="s">
        <v>119</v>
      </c>
      <c r="E4326" s="22">
        <v>550</v>
      </c>
      <c r="F4326" s="22" t="s">
        <v>6</v>
      </c>
      <c r="G4326" s="22" t="s">
        <v>105</v>
      </c>
    </row>
    <row r="4327" spans="3:7">
      <c r="C4327" s="137">
        <v>44537</v>
      </c>
      <c r="D4327" s="22" t="s">
        <v>118</v>
      </c>
      <c r="E4327" s="22">
        <v>1</v>
      </c>
      <c r="F4327" s="22" t="s">
        <v>112</v>
      </c>
      <c r="G4327" s="22" t="s">
        <v>111</v>
      </c>
    </row>
    <row r="4328" spans="3:7">
      <c r="C4328" s="137">
        <v>44590</v>
      </c>
      <c r="D4328" s="22" t="s">
        <v>117</v>
      </c>
      <c r="E4328" s="22">
        <v>350</v>
      </c>
      <c r="F4328" s="22" t="s">
        <v>9</v>
      </c>
      <c r="G4328" s="22" t="s">
        <v>115</v>
      </c>
    </row>
    <row r="4329" spans="3:7">
      <c r="C4329" s="137">
        <v>44845</v>
      </c>
      <c r="D4329" s="22" t="s">
        <v>116</v>
      </c>
      <c r="E4329" s="22">
        <v>250</v>
      </c>
      <c r="F4329" s="22" t="s">
        <v>110</v>
      </c>
      <c r="G4329" s="22" t="s">
        <v>111</v>
      </c>
    </row>
    <row r="4330" spans="3:7">
      <c r="C4330" s="137">
        <v>44663</v>
      </c>
      <c r="D4330" s="22" t="s">
        <v>117</v>
      </c>
      <c r="E4330" s="22">
        <v>125</v>
      </c>
      <c r="F4330" s="22" t="s">
        <v>6</v>
      </c>
      <c r="G4330" s="22" t="s">
        <v>106</v>
      </c>
    </row>
    <row r="4331" spans="3:7">
      <c r="C4331" s="137">
        <v>44031</v>
      </c>
      <c r="D4331" s="22" t="s">
        <v>119</v>
      </c>
      <c r="E4331" s="22">
        <v>43</v>
      </c>
      <c r="F4331" s="22" t="s">
        <v>114</v>
      </c>
      <c r="G4331" s="22" t="s">
        <v>106</v>
      </c>
    </row>
    <row r="4332" spans="3:7">
      <c r="C4332" s="137">
        <v>44193</v>
      </c>
      <c r="D4332" s="22" t="s">
        <v>107</v>
      </c>
      <c r="E4332" s="22">
        <v>4</v>
      </c>
      <c r="F4332" s="22" t="s">
        <v>110</v>
      </c>
      <c r="G4332" s="22" t="s">
        <v>106</v>
      </c>
    </row>
    <row r="4333" spans="3:7">
      <c r="C4333" s="137">
        <v>44598</v>
      </c>
      <c r="D4333" s="22" t="s">
        <v>118</v>
      </c>
      <c r="E4333" s="22">
        <v>2</v>
      </c>
      <c r="F4333" s="22" t="s">
        <v>114</v>
      </c>
      <c r="G4333" s="22" t="s">
        <v>109</v>
      </c>
    </row>
    <row r="4334" spans="3:7">
      <c r="C4334" s="137">
        <v>44184</v>
      </c>
      <c r="D4334" s="22" t="s">
        <v>119</v>
      </c>
      <c r="E4334" s="22">
        <v>5</v>
      </c>
      <c r="F4334" s="22" t="s">
        <v>112</v>
      </c>
      <c r="G4334" s="22" t="s">
        <v>111</v>
      </c>
    </row>
    <row r="4335" spans="3:7">
      <c r="C4335" s="137">
        <v>44766</v>
      </c>
      <c r="D4335" s="22" t="s">
        <v>119</v>
      </c>
      <c r="E4335" s="22">
        <v>550</v>
      </c>
      <c r="F4335" s="22" t="s">
        <v>114</v>
      </c>
      <c r="G4335" s="22" t="s">
        <v>108</v>
      </c>
    </row>
    <row r="4336" spans="3:7">
      <c r="C4336" s="137">
        <v>44476</v>
      </c>
      <c r="D4336" s="22" t="s">
        <v>107</v>
      </c>
      <c r="E4336" s="22">
        <v>100</v>
      </c>
      <c r="F4336" s="22" t="s">
        <v>6</v>
      </c>
      <c r="G4336" s="22" t="s">
        <v>108</v>
      </c>
    </row>
    <row r="4337" spans="3:7">
      <c r="C4337" s="137">
        <v>44665</v>
      </c>
      <c r="D4337" s="22" t="s">
        <v>116</v>
      </c>
      <c r="E4337" s="22">
        <v>42</v>
      </c>
      <c r="F4337" s="22" t="s">
        <v>114</v>
      </c>
      <c r="G4337" s="22" t="s">
        <v>105</v>
      </c>
    </row>
    <row r="4338" spans="3:7">
      <c r="C4338" s="137">
        <v>44672</v>
      </c>
      <c r="D4338" s="22" t="s">
        <v>116</v>
      </c>
      <c r="E4338" s="22">
        <v>6</v>
      </c>
      <c r="F4338" s="22" t="s">
        <v>114</v>
      </c>
      <c r="G4338" s="22" t="s">
        <v>105</v>
      </c>
    </row>
    <row r="4339" spans="3:7">
      <c r="C4339" s="137">
        <v>43887</v>
      </c>
      <c r="D4339" s="22" t="s">
        <v>119</v>
      </c>
      <c r="E4339" s="22">
        <v>19</v>
      </c>
      <c r="F4339" s="22" t="s">
        <v>110</v>
      </c>
      <c r="G4339" s="22" t="s">
        <v>115</v>
      </c>
    </row>
    <row r="4340" spans="3:7">
      <c r="C4340" s="137">
        <v>44457</v>
      </c>
      <c r="D4340" s="22" t="s">
        <v>119</v>
      </c>
      <c r="E4340" s="22">
        <v>30</v>
      </c>
      <c r="F4340" s="22" t="s">
        <v>110</v>
      </c>
      <c r="G4340" s="22" t="s">
        <v>115</v>
      </c>
    </row>
    <row r="4341" spans="3:7">
      <c r="C4341" s="137">
        <v>44429</v>
      </c>
      <c r="D4341" s="22" t="s">
        <v>119</v>
      </c>
      <c r="E4341" s="22">
        <v>7</v>
      </c>
      <c r="F4341" s="22" t="s">
        <v>114</v>
      </c>
      <c r="G4341" s="22" t="s">
        <v>109</v>
      </c>
    </row>
    <row r="4342" spans="3:7">
      <c r="C4342" s="137">
        <v>44733</v>
      </c>
      <c r="D4342" s="22" t="s">
        <v>119</v>
      </c>
      <c r="E4342" s="22">
        <v>20</v>
      </c>
      <c r="F4342" s="22" t="s">
        <v>9</v>
      </c>
      <c r="G4342" s="22" t="s">
        <v>105</v>
      </c>
    </row>
    <row r="4343" spans="3:7">
      <c r="C4343" s="137">
        <v>44643</v>
      </c>
      <c r="D4343" s="22" t="s">
        <v>119</v>
      </c>
      <c r="E4343" s="22">
        <v>125</v>
      </c>
      <c r="F4343" s="22" t="s">
        <v>112</v>
      </c>
      <c r="G4343" s="22" t="s">
        <v>108</v>
      </c>
    </row>
    <row r="4344" spans="3:7">
      <c r="C4344" s="137">
        <v>44620</v>
      </c>
      <c r="D4344" s="22" t="s">
        <v>117</v>
      </c>
      <c r="E4344" s="22">
        <v>600</v>
      </c>
      <c r="F4344" s="22" t="s">
        <v>6</v>
      </c>
      <c r="G4344" s="22" t="s">
        <v>106</v>
      </c>
    </row>
    <row r="4345" spans="3:7">
      <c r="C4345" s="137">
        <v>44413</v>
      </c>
      <c r="D4345" s="22" t="s">
        <v>119</v>
      </c>
      <c r="E4345" s="22">
        <v>4</v>
      </c>
      <c r="F4345" s="22" t="s">
        <v>112</v>
      </c>
      <c r="G4345" s="22" t="s">
        <v>113</v>
      </c>
    </row>
    <row r="4346" spans="3:7">
      <c r="C4346" s="137">
        <v>44498</v>
      </c>
      <c r="D4346" s="22" t="s">
        <v>117</v>
      </c>
      <c r="E4346" s="22">
        <v>175</v>
      </c>
      <c r="F4346" s="22" t="s">
        <v>114</v>
      </c>
      <c r="G4346" s="22" t="s">
        <v>108</v>
      </c>
    </row>
    <row r="4347" spans="3:7">
      <c r="C4347" s="137">
        <v>44692</v>
      </c>
      <c r="D4347" s="22" t="s">
        <v>107</v>
      </c>
      <c r="E4347" s="22">
        <v>26</v>
      </c>
      <c r="F4347" s="22" t="s">
        <v>114</v>
      </c>
      <c r="G4347" s="22" t="s">
        <v>111</v>
      </c>
    </row>
    <row r="4348" spans="3:7">
      <c r="C4348" s="137">
        <v>44770</v>
      </c>
      <c r="D4348" s="22" t="s">
        <v>119</v>
      </c>
      <c r="E4348" s="22">
        <v>3</v>
      </c>
      <c r="F4348" s="22" t="s">
        <v>112</v>
      </c>
      <c r="G4348" s="22" t="s">
        <v>106</v>
      </c>
    </row>
    <row r="4349" spans="3:7">
      <c r="C4349" s="137">
        <v>44771</v>
      </c>
      <c r="D4349" s="22" t="s">
        <v>119</v>
      </c>
      <c r="E4349" s="22">
        <v>525</v>
      </c>
      <c r="F4349" s="22" t="s">
        <v>110</v>
      </c>
      <c r="G4349" s="22" t="s">
        <v>108</v>
      </c>
    </row>
    <row r="4350" spans="3:7">
      <c r="C4350" s="137">
        <v>44290</v>
      </c>
      <c r="D4350" s="22" t="s">
        <v>117</v>
      </c>
      <c r="E4350" s="22">
        <v>29</v>
      </c>
      <c r="F4350" s="22" t="s">
        <v>110</v>
      </c>
      <c r="G4350" s="22" t="s">
        <v>113</v>
      </c>
    </row>
    <row r="4351" spans="3:7">
      <c r="C4351" s="137">
        <v>44292</v>
      </c>
      <c r="D4351" s="22" t="s">
        <v>116</v>
      </c>
      <c r="E4351" s="22">
        <v>425</v>
      </c>
      <c r="F4351" s="22" t="s">
        <v>110</v>
      </c>
      <c r="G4351" s="22" t="s">
        <v>108</v>
      </c>
    </row>
    <row r="4352" spans="3:7">
      <c r="C4352" s="137">
        <v>44429</v>
      </c>
      <c r="D4352" s="22" t="s">
        <v>116</v>
      </c>
      <c r="E4352" s="22">
        <v>9</v>
      </c>
      <c r="F4352" s="22" t="s">
        <v>114</v>
      </c>
      <c r="G4352" s="22" t="s">
        <v>105</v>
      </c>
    </row>
    <row r="4353" spans="3:7">
      <c r="C4353" s="137">
        <v>44285</v>
      </c>
      <c r="D4353" s="22" t="s">
        <v>117</v>
      </c>
      <c r="E4353" s="22">
        <v>7</v>
      </c>
      <c r="F4353" s="22" t="s">
        <v>114</v>
      </c>
      <c r="G4353" s="22" t="s">
        <v>108</v>
      </c>
    </row>
    <row r="4354" spans="3:7">
      <c r="C4354" s="137">
        <v>44252</v>
      </c>
      <c r="D4354" s="22" t="s">
        <v>117</v>
      </c>
      <c r="E4354" s="22">
        <v>2</v>
      </c>
      <c r="F4354" s="22" t="s">
        <v>9</v>
      </c>
      <c r="G4354" s="22" t="s">
        <v>106</v>
      </c>
    </row>
    <row r="4355" spans="3:7">
      <c r="C4355" s="137">
        <v>44464</v>
      </c>
      <c r="D4355" s="22" t="s">
        <v>117</v>
      </c>
      <c r="E4355" s="22">
        <v>9</v>
      </c>
      <c r="F4355" s="22" t="s">
        <v>9</v>
      </c>
      <c r="G4355" s="22" t="s">
        <v>113</v>
      </c>
    </row>
    <row r="4356" spans="3:7">
      <c r="C4356" s="137">
        <v>44016</v>
      </c>
      <c r="D4356" s="22" t="s">
        <v>107</v>
      </c>
      <c r="E4356" s="22">
        <v>40</v>
      </c>
      <c r="F4356" s="22" t="s">
        <v>112</v>
      </c>
      <c r="G4356" s="22" t="s">
        <v>105</v>
      </c>
    </row>
    <row r="4357" spans="3:7">
      <c r="C4357" s="137">
        <v>43868</v>
      </c>
      <c r="D4357" s="22" t="s">
        <v>119</v>
      </c>
      <c r="E4357" s="22">
        <v>250</v>
      </c>
      <c r="F4357" s="22" t="s">
        <v>6</v>
      </c>
      <c r="G4357" s="22" t="s">
        <v>109</v>
      </c>
    </row>
    <row r="4358" spans="3:7">
      <c r="C4358" s="137">
        <v>44070</v>
      </c>
      <c r="D4358" s="22" t="s">
        <v>116</v>
      </c>
      <c r="E4358" s="22">
        <v>36</v>
      </c>
      <c r="F4358" s="22" t="s">
        <v>9</v>
      </c>
      <c r="G4358" s="22" t="s">
        <v>108</v>
      </c>
    </row>
    <row r="4359" spans="3:7">
      <c r="C4359" s="137">
        <v>44906</v>
      </c>
      <c r="D4359" s="22" t="s">
        <v>117</v>
      </c>
      <c r="E4359" s="22">
        <v>6</v>
      </c>
      <c r="F4359" s="22" t="s">
        <v>110</v>
      </c>
      <c r="G4359" s="22" t="s">
        <v>109</v>
      </c>
    </row>
    <row r="4360" spans="3:7">
      <c r="C4360" s="137">
        <v>44061</v>
      </c>
      <c r="D4360" s="22" t="s">
        <v>119</v>
      </c>
      <c r="E4360" s="22">
        <v>225</v>
      </c>
      <c r="F4360" s="22" t="s">
        <v>112</v>
      </c>
      <c r="G4360" s="22" t="s">
        <v>108</v>
      </c>
    </row>
    <row r="4361" spans="3:7">
      <c r="C4361" s="137">
        <v>44691</v>
      </c>
      <c r="D4361" s="22" t="s">
        <v>116</v>
      </c>
      <c r="E4361" s="22">
        <v>3</v>
      </c>
      <c r="F4361" s="22" t="s">
        <v>9</v>
      </c>
      <c r="G4361" s="22" t="s">
        <v>115</v>
      </c>
    </row>
    <row r="4362" spans="3:7">
      <c r="C4362" s="137">
        <v>44154</v>
      </c>
      <c r="D4362" s="22" t="s">
        <v>119</v>
      </c>
      <c r="E4362" s="22">
        <v>375</v>
      </c>
      <c r="F4362" s="22" t="s">
        <v>6</v>
      </c>
      <c r="G4362" s="22" t="s">
        <v>106</v>
      </c>
    </row>
    <row r="4363" spans="3:7">
      <c r="C4363" s="137">
        <v>44744</v>
      </c>
      <c r="D4363" s="22" t="s">
        <v>117</v>
      </c>
      <c r="E4363" s="22">
        <v>30</v>
      </c>
      <c r="F4363" s="22" t="s">
        <v>112</v>
      </c>
      <c r="G4363" s="22" t="s">
        <v>105</v>
      </c>
    </row>
    <row r="4364" spans="3:7">
      <c r="C4364" s="137">
        <v>43928</v>
      </c>
      <c r="D4364" s="22" t="s">
        <v>119</v>
      </c>
      <c r="E4364" s="22">
        <v>31</v>
      </c>
      <c r="F4364" s="22" t="s">
        <v>6</v>
      </c>
      <c r="G4364" s="22" t="s">
        <v>106</v>
      </c>
    </row>
    <row r="4365" spans="3:7">
      <c r="C4365" s="137">
        <v>44194</v>
      </c>
      <c r="D4365" s="22" t="s">
        <v>116</v>
      </c>
      <c r="E4365" s="22">
        <v>5</v>
      </c>
      <c r="F4365" s="22" t="s">
        <v>6</v>
      </c>
      <c r="G4365" s="22" t="s">
        <v>106</v>
      </c>
    </row>
    <row r="4366" spans="3:7">
      <c r="C4366" s="137">
        <v>44790</v>
      </c>
      <c r="D4366" s="22" t="s">
        <v>117</v>
      </c>
      <c r="E4366" s="22">
        <v>14</v>
      </c>
      <c r="F4366" s="22" t="s">
        <v>114</v>
      </c>
      <c r="G4366" s="22" t="s">
        <v>113</v>
      </c>
    </row>
    <row r="4367" spans="3:7">
      <c r="C4367" s="137">
        <v>44270</v>
      </c>
      <c r="D4367" s="22" t="s">
        <v>117</v>
      </c>
      <c r="E4367" s="22">
        <v>31</v>
      </c>
      <c r="F4367" s="22" t="s">
        <v>114</v>
      </c>
      <c r="G4367" s="22" t="s">
        <v>115</v>
      </c>
    </row>
    <row r="4368" spans="3:7">
      <c r="C4368" s="137">
        <v>43882</v>
      </c>
      <c r="D4368" s="22" t="s">
        <v>119</v>
      </c>
      <c r="E4368" s="22">
        <v>475</v>
      </c>
      <c r="F4368" s="22" t="s">
        <v>110</v>
      </c>
      <c r="G4368" s="22" t="s">
        <v>115</v>
      </c>
    </row>
    <row r="4369" spans="3:7">
      <c r="C4369" s="137">
        <v>44846</v>
      </c>
      <c r="D4369" s="22" t="s">
        <v>119</v>
      </c>
      <c r="E4369" s="22">
        <v>4</v>
      </c>
      <c r="F4369" s="22" t="s">
        <v>112</v>
      </c>
      <c r="G4369" s="22" t="s">
        <v>115</v>
      </c>
    </row>
    <row r="4370" spans="3:7">
      <c r="C4370" s="137">
        <v>43981</v>
      </c>
      <c r="D4370" s="22" t="s">
        <v>118</v>
      </c>
      <c r="E4370" s="22">
        <v>300</v>
      </c>
      <c r="F4370" s="22" t="s">
        <v>6</v>
      </c>
      <c r="G4370" s="22" t="s">
        <v>115</v>
      </c>
    </row>
    <row r="4371" spans="3:7">
      <c r="C4371" s="137">
        <v>44320</v>
      </c>
      <c r="D4371" s="22" t="s">
        <v>118</v>
      </c>
      <c r="E4371" s="22">
        <v>375</v>
      </c>
      <c r="F4371" s="22" t="s">
        <v>112</v>
      </c>
      <c r="G4371" s="22" t="s">
        <v>105</v>
      </c>
    </row>
    <row r="4372" spans="3:7">
      <c r="C4372" s="137">
        <v>44085</v>
      </c>
      <c r="D4372" s="22" t="s">
        <v>118</v>
      </c>
      <c r="E4372" s="22">
        <v>40</v>
      </c>
      <c r="F4372" s="22" t="s">
        <v>6</v>
      </c>
      <c r="G4372" s="22" t="s">
        <v>109</v>
      </c>
    </row>
    <row r="4373" spans="3:7">
      <c r="C4373" s="137">
        <v>44580</v>
      </c>
      <c r="D4373" s="22" t="s">
        <v>119</v>
      </c>
      <c r="E4373" s="22">
        <v>39</v>
      </c>
      <c r="F4373" s="22" t="s">
        <v>6</v>
      </c>
      <c r="G4373" s="22" t="s">
        <v>108</v>
      </c>
    </row>
    <row r="4374" spans="3:7">
      <c r="C4374" s="137">
        <v>44846</v>
      </c>
      <c r="D4374" s="22" t="s">
        <v>118</v>
      </c>
      <c r="E4374" s="22">
        <v>38</v>
      </c>
      <c r="F4374" s="22" t="s">
        <v>114</v>
      </c>
      <c r="G4374" s="22" t="s">
        <v>109</v>
      </c>
    </row>
    <row r="4375" spans="3:7">
      <c r="C4375" s="137">
        <v>44788</v>
      </c>
      <c r="D4375" s="22" t="s">
        <v>119</v>
      </c>
      <c r="E4375" s="22">
        <v>18</v>
      </c>
      <c r="F4375" s="22" t="s">
        <v>9</v>
      </c>
      <c r="G4375" s="22" t="s">
        <v>111</v>
      </c>
    </row>
    <row r="4376" spans="3:7">
      <c r="C4376" s="137">
        <v>44476</v>
      </c>
      <c r="D4376" s="22" t="s">
        <v>117</v>
      </c>
      <c r="E4376" s="22">
        <v>1</v>
      </c>
      <c r="F4376" s="22" t="s">
        <v>9</v>
      </c>
      <c r="G4376" s="22" t="s">
        <v>105</v>
      </c>
    </row>
    <row r="4377" spans="3:7">
      <c r="C4377" s="137">
        <v>44772</v>
      </c>
      <c r="D4377" s="22" t="s">
        <v>107</v>
      </c>
      <c r="E4377" s="22">
        <v>4</v>
      </c>
      <c r="F4377" s="22" t="s">
        <v>114</v>
      </c>
      <c r="G4377" s="22" t="s">
        <v>115</v>
      </c>
    </row>
    <row r="4378" spans="3:7">
      <c r="C4378" s="137">
        <v>44334</v>
      </c>
      <c r="D4378" s="22" t="s">
        <v>118</v>
      </c>
      <c r="E4378" s="22">
        <v>275</v>
      </c>
      <c r="F4378" s="22" t="s">
        <v>114</v>
      </c>
      <c r="G4378" s="22" t="s">
        <v>106</v>
      </c>
    </row>
    <row r="4379" spans="3:7">
      <c r="C4379" s="137">
        <v>43952</v>
      </c>
      <c r="D4379" s="22" t="s">
        <v>118</v>
      </c>
      <c r="E4379" s="22">
        <v>49</v>
      </c>
      <c r="F4379" s="22" t="s">
        <v>6</v>
      </c>
      <c r="G4379" s="22" t="s">
        <v>108</v>
      </c>
    </row>
    <row r="4380" spans="3:7">
      <c r="C4380" s="137">
        <v>44396</v>
      </c>
      <c r="D4380" s="22" t="s">
        <v>119</v>
      </c>
      <c r="E4380" s="22">
        <v>175</v>
      </c>
      <c r="F4380" s="22" t="s">
        <v>6</v>
      </c>
      <c r="G4380" s="22" t="s">
        <v>111</v>
      </c>
    </row>
    <row r="4381" spans="3:7">
      <c r="C4381" s="137">
        <v>44398</v>
      </c>
      <c r="D4381" s="22" t="s">
        <v>116</v>
      </c>
      <c r="E4381" s="22">
        <v>2</v>
      </c>
      <c r="F4381" s="22" t="s">
        <v>6</v>
      </c>
      <c r="G4381" s="22" t="s">
        <v>106</v>
      </c>
    </row>
    <row r="4382" spans="3:7">
      <c r="C4382" s="137">
        <v>44619</v>
      </c>
      <c r="D4382" s="22" t="s">
        <v>118</v>
      </c>
      <c r="E4382" s="22">
        <v>225</v>
      </c>
      <c r="F4382" s="22" t="s">
        <v>6</v>
      </c>
      <c r="G4382" s="22" t="s">
        <v>109</v>
      </c>
    </row>
    <row r="4383" spans="3:7">
      <c r="C4383" s="137">
        <v>44889</v>
      </c>
      <c r="D4383" s="22" t="s">
        <v>117</v>
      </c>
      <c r="E4383" s="22">
        <v>350</v>
      </c>
      <c r="F4383" s="22" t="s">
        <v>110</v>
      </c>
      <c r="G4383" s="22" t="s">
        <v>115</v>
      </c>
    </row>
    <row r="4384" spans="3:7">
      <c r="C4384" s="137">
        <v>43863</v>
      </c>
      <c r="D4384" s="22" t="s">
        <v>117</v>
      </c>
      <c r="E4384" s="22">
        <v>575</v>
      </c>
      <c r="F4384" s="22" t="s">
        <v>6</v>
      </c>
      <c r="G4384" s="22" t="s">
        <v>115</v>
      </c>
    </row>
    <row r="4385" spans="3:7">
      <c r="C4385" s="137">
        <v>44300</v>
      </c>
      <c r="D4385" s="22" t="s">
        <v>118</v>
      </c>
      <c r="E4385" s="22">
        <v>50</v>
      </c>
      <c r="F4385" s="22" t="s">
        <v>9</v>
      </c>
      <c r="G4385" s="22" t="s">
        <v>106</v>
      </c>
    </row>
    <row r="4386" spans="3:7">
      <c r="C4386" s="137">
        <v>44560</v>
      </c>
      <c r="D4386" s="22" t="s">
        <v>119</v>
      </c>
      <c r="E4386" s="22">
        <v>13</v>
      </c>
      <c r="F4386" s="22" t="s">
        <v>6</v>
      </c>
      <c r="G4386" s="22" t="s">
        <v>105</v>
      </c>
    </row>
    <row r="4387" spans="3:7">
      <c r="C4387" s="137">
        <v>44826</v>
      </c>
      <c r="D4387" s="22" t="s">
        <v>119</v>
      </c>
      <c r="E4387" s="22">
        <v>28</v>
      </c>
      <c r="F4387" s="22" t="s">
        <v>6</v>
      </c>
      <c r="G4387" s="22" t="s">
        <v>109</v>
      </c>
    </row>
    <row r="4388" spans="3:7">
      <c r="C4388" s="137">
        <v>44043</v>
      </c>
      <c r="D4388" s="22" t="s">
        <v>117</v>
      </c>
      <c r="E4388" s="22">
        <v>29</v>
      </c>
      <c r="F4388" s="22" t="s">
        <v>9</v>
      </c>
      <c r="G4388" s="22" t="s">
        <v>111</v>
      </c>
    </row>
    <row r="4389" spans="3:7">
      <c r="C4389" s="137">
        <v>44770</v>
      </c>
      <c r="D4389" s="22" t="s">
        <v>117</v>
      </c>
      <c r="E4389" s="22">
        <v>40</v>
      </c>
      <c r="F4389" s="22" t="s">
        <v>6</v>
      </c>
      <c r="G4389" s="22" t="s">
        <v>106</v>
      </c>
    </row>
    <row r="4390" spans="3:7">
      <c r="C4390" s="137">
        <v>43879</v>
      </c>
      <c r="D4390" s="22" t="s">
        <v>117</v>
      </c>
      <c r="E4390" s="22">
        <v>39</v>
      </c>
      <c r="F4390" s="22" t="s">
        <v>112</v>
      </c>
      <c r="G4390" s="22" t="s">
        <v>115</v>
      </c>
    </row>
    <row r="4391" spans="3:7">
      <c r="C4391" s="137">
        <v>44828</v>
      </c>
      <c r="D4391" s="22" t="s">
        <v>117</v>
      </c>
      <c r="E4391" s="22">
        <v>28</v>
      </c>
      <c r="F4391" s="22" t="s">
        <v>9</v>
      </c>
      <c r="G4391" s="22" t="s">
        <v>106</v>
      </c>
    </row>
    <row r="4392" spans="3:7">
      <c r="C4392" s="137">
        <v>44479</v>
      </c>
      <c r="D4392" s="22" t="s">
        <v>116</v>
      </c>
      <c r="E4392" s="22">
        <v>4</v>
      </c>
      <c r="F4392" s="22" t="s">
        <v>114</v>
      </c>
      <c r="G4392" s="22" t="s">
        <v>111</v>
      </c>
    </row>
    <row r="4393" spans="3:7">
      <c r="C4393" s="137">
        <v>44441</v>
      </c>
      <c r="D4393" s="22" t="s">
        <v>116</v>
      </c>
      <c r="E4393" s="22">
        <v>375</v>
      </c>
      <c r="F4393" s="22" t="s">
        <v>110</v>
      </c>
      <c r="G4393" s="22" t="s">
        <v>106</v>
      </c>
    </row>
    <row r="4394" spans="3:7">
      <c r="C4394" s="137">
        <v>44047</v>
      </c>
      <c r="D4394" s="22" t="s">
        <v>107</v>
      </c>
      <c r="E4394" s="22">
        <v>34</v>
      </c>
      <c r="F4394" s="22" t="s">
        <v>114</v>
      </c>
      <c r="G4394" s="22" t="s">
        <v>115</v>
      </c>
    </row>
    <row r="4395" spans="3:7">
      <c r="C4395" s="137">
        <v>44186</v>
      </c>
      <c r="D4395" s="22" t="s">
        <v>117</v>
      </c>
      <c r="E4395" s="22">
        <v>425</v>
      </c>
      <c r="F4395" s="22" t="s">
        <v>114</v>
      </c>
      <c r="G4395" s="22" t="s">
        <v>111</v>
      </c>
    </row>
    <row r="4396" spans="3:7">
      <c r="C4396" s="137">
        <v>44198</v>
      </c>
      <c r="D4396" s="22" t="s">
        <v>107</v>
      </c>
      <c r="E4396" s="22">
        <v>2</v>
      </c>
      <c r="F4396" s="22" t="s">
        <v>110</v>
      </c>
      <c r="G4396" s="22" t="s">
        <v>109</v>
      </c>
    </row>
    <row r="4397" spans="3:7">
      <c r="C4397" s="137">
        <v>44228</v>
      </c>
      <c r="D4397" s="22" t="s">
        <v>107</v>
      </c>
      <c r="E4397" s="22">
        <v>5</v>
      </c>
      <c r="F4397" s="22" t="s">
        <v>114</v>
      </c>
      <c r="G4397" s="22" t="s">
        <v>111</v>
      </c>
    </row>
    <row r="4398" spans="3:7">
      <c r="C4398" s="137">
        <v>44622</v>
      </c>
      <c r="D4398" s="22" t="s">
        <v>119</v>
      </c>
      <c r="E4398" s="22">
        <v>350</v>
      </c>
      <c r="F4398" s="22" t="s">
        <v>9</v>
      </c>
      <c r="G4398" s="22" t="s">
        <v>113</v>
      </c>
    </row>
    <row r="4399" spans="3:7">
      <c r="C4399" s="137">
        <v>44889</v>
      </c>
      <c r="D4399" s="22" t="s">
        <v>117</v>
      </c>
      <c r="E4399" s="22">
        <v>15</v>
      </c>
      <c r="F4399" s="22" t="s">
        <v>9</v>
      </c>
      <c r="G4399" s="22" t="s">
        <v>111</v>
      </c>
    </row>
    <row r="4400" spans="3:7">
      <c r="C4400" s="137">
        <v>44183</v>
      </c>
      <c r="D4400" s="22" t="s">
        <v>119</v>
      </c>
      <c r="E4400" s="22">
        <v>600</v>
      </c>
      <c r="F4400" s="22" t="s">
        <v>9</v>
      </c>
      <c r="G4400" s="22" t="s">
        <v>115</v>
      </c>
    </row>
    <row r="4401" spans="3:7">
      <c r="C4401" s="137">
        <v>43872</v>
      </c>
      <c r="D4401" s="22" t="s">
        <v>117</v>
      </c>
      <c r="E4401" s="22">
        <v>11</v>
      </c>
      <c r="F4401" s="22" t="s">
        <v>114</v>
      </c>
      <c r="G4401" s="22" t="s">
        <v>115</v>
      </c>
    </row>
    <row r="4402" spans="3:7">
      <c r="C4402" s="137">
        <v>44834</v>
      </c>
      <c r="D4402" s="22" t="s">
        <v>107</v>
      </c>
      <c r="E4402" s="22">
        <v>33</v>
      </c>
      <c r="F4402" s="22" t="s">
        <v>9</v>
      </c>
      <c r="G4402" s="22" t="s">
        <v>115</v>
      </c>
    </row>
    <row r="4403" spans="3:7">
      <c r="C4403" s="137">
        <v>44646</v>
      </c>
      <c r="D4403" s="22" t="s">
        <v>119</v>
      </c>
      <c r="E4403" s="22">
        <v>29</v>
      </c>
      <c r="F4403" s="22" t="s">
        <v>110</v>
      </c>
      <c r="G4403" s="22" t="s">
        <v>108</v>
      </c>
    </row>
    <row r="4404" spans="3:7">
      <c r="C4404" s="137">
        <v>44129</v>
      </c>
      <c r="D4404" s="22" t="s">
        <v>116</v>
      </c>
      <c r="E4404" s="22">
        <v>475</v>
      </c>
      <c r="F4404" s="22" t="s">
        <v>112</v>
      </c>
      <c r="G4404" s="22" t="s">
        <v>105</v>
      </c>
    </row>
    <row r="4405" spans="3:7">
      <c r="C4405" s="137">
        <v>44222</v>
      </c>
      <c r="D4405" s="22" t="s">
        <v>117</v>
      </c>
      <c r="E4405" s="22">
        <v>175</v>
      </c>
      <c r="F4405" s="22" t="s">
        <v>9</v>
      </c>
      <c r="G4405" s="22" t="s">
        <v>108</v>
      </c>
    </row>
    <row r="4406" spans="3:7">
      <c r="C4406" s="137">
        <v>43911</v>
      </c>
      <c r="D4406" s="22" t="s">
        <v>119</v>
      </c>
      <c r="E4406" s="22">
        <v>325</v>
      </c>
      <c r="F4406" s="22" t="s">
        <v>6</v>
      </c>
      <c r="G4406" s="22" t="s">
        <v>111</v>
      </c>
    </row>
    <row r="4407" spans="3:7">
      <c r="C4407" s="137">
        <v>44511</v>
      </c>
      <c r="D4407" s="22" t="s">
        <v>117</v>
      </c>
      <c r="E4407" s="22">
        <v>39</v>
      </c>
      <c r="F4407" s="22" t="s">
        <v>9</v>
      </c>
      <c r="G4407" s="22" t="s">
        <v>115</v>
      </c>
    </row>
    <row r="4408" spans="3:7">
      <c r="C4408" s="137">
        <v>44273</v>
      </c>
      <c r="D4408" s="22" t="s">
        <v>107</v>
      </c>
      <c r="E4408" s="22">
        <v>18</v>
      </c>
      <c r="F4408" s="22" t="s">
        <v>110</v>
      </c>
      <c r="G4408" s="22" t="s">
        <v>109</v>
      </c>
    </row>
    <row r="4409" spans="3:7">
      <c r="C4409" s="137">
        <v>44005</v>
      </c>
      <c r="D4409" s="22" t="s">
        <v>116</v>
      </c>
      <c r="E4409" s="22">
        <v>8</v>
      </c>
      <c r="F4409" s="22" t="s">
        <v>6</v>
      </c>
      <c r="G4409" s="22" t="s">
        <v>106</v>
      </c>
    </row>
    <row r="4410" spans="3:7">
      <c r="C4410" s="137">
        <v>44761</v>
      </c>
      <c r="D4410" s="22" t="s">
        <v>116</v>
      </c>
      <c r="E4410" s="22">
        <v>30</v>
      </c>
      <c r="F4410" s="22" t="s">
        <v>114</v>
      </c>
      <c r="G4410" s="22" t="s">
        <v>105</v>
      </c>
    </row>
    <row r="4411" spans="3:7">
      <c r="C4411" s="137">
        <v>44055</v>
      </c>
      <c r="D4411" s="22" t="s">
        <v>119</v>
      </c>
      <c r="E4411" s="22">
        <v>48</v>
      </c>
      <c r="F4411" s="22" t="s">
        <v>9</v>
      </c>
      <c r="G4411" s="22" t="s">
        <v>106</v>
      </c>
    </row>
    <row r="4412" spans="3:7">
      <c r="C4412" s="137">
        <v>44465</v>
      </c>
      <c r="D4412" s="22" t="s">
        <v>107</v>
      </c>
      <c r="E4412" s="22">
        <v>475</v>
      </c>
      <c r="F4412" s="22" t="s">
        <v>110</v>
      </c>
      <c r="G4412" s="22" t="s">
        <v>108</v>
      </c>
    </row>
    <row r="4413" spans="3:7">
      <c r="C4413" s="137">
        <v>44174</v>
      </c>
      <c r="D4413" s="22" t="s">
        <v>119</v>
      </c>
      <c r="E4413" s="22">
        <v>15</v>
      </c>
      <c r="F4413" s="22" t="s">
        <v>112</v>
      </c>
      <c r="G4413" s="22" t="s">
        <v>113</v>
      </c>
    </row>
    <row r="4414" spans="3:7">
      <c r="C4414" s="137">
        <v>44760</v>
      </c>
      <c r="D4414" s="22" t="s">
        <v>117</v>
      </c>
      <c r="E4414" s="22">
        <v>7</v>
      </c>
      <c r="F4414" s="22" t="s">
        <v>112</v>
      </c>
      <c r="G4414" s="22" t="s">
        <v>105</v>
      </c>
    </row>
    <row r="4415" spans="3:7">
      <c r="C4415" s="137">
        <v>43906</v>
      </c>
      <c r="D4415" s="22" t="s">
        <v>119</v>
      </c>
      <c r="E4415" s="22">
        <v>5</v>
      </c>
      <c r="F4415" s="22" t="s">
        <v>112</v>
      </c>
      <c r="G4415" s="22" t="s">
        <v>113</v>
      </c>
    </row>
    <row r="4416" spans="3:7">
      <c r="C4416" s="137">
        <v>44420</v>
      </c>
      <c r="D4416" s="22" t="s">
        <v>117</v>
      </c>
      <c r="E4416" s="22">
        <v>32</v>
      </c>
      <c r="F4416" s="22" t="s">
        <v>114</v>
      </c>
      <c r="G4416" s="22" t="s">
        <v>106</v>
      </c>
    </row>
    <row r="4417" spans="3:7">
      <c r="C4417" s="137">
        <v>44128</v>
      </c>
      <c r="D4417" s="22" t="s">
        <v>118</v>
      </c>
      <c r="E4417" s="22">
        <v>36</v>
      </c>
      <c r="F4417" s="22" t="s">
        <v>112</v>
      </c>
      <c r="G4417" s="22" t="s">
        <v>109</v>
      </c>
    </row>
    <row r="4418" spans="3:7">
      <c r="C4418" s="137">
        <v>44156</v>
      </c>
      <c r="D4418" s="22" t="s">
        <v>116</v>
      </c>
      <c r="E4418" s="22">
        <v>8</v>
      </c>
      <c r="F4418" s="22" t="s">
        <v>110</v>
      </c>
      <c r="G4418" s="22" t="s">
        <v>115</v>
      </c>
    </row>
    <row r="4419" spans="3:7">
      <c r="C4419" s="137">
        <v>43897</v>
      </c>
      <c r="D4419" s="22" t="s">
        <v>107</v>
      </c>
      <c r="E4419" s="22">
        <v>2</v>
      </c>
      <c r="F4419" s="22" t="s">
        <v>110</v>
      </c>
      <c r="G4419" s="22" t="s">
        <v>115</v>
      </c>
    </row>
    <row r="4420" spans="3:7">
      <c r="C4420" s="137">
        <v>43977</v>
      </c>
      <c r="D4420" s="22" t="s">
        <v>119</v>
      </c>
      <c r="E4420" s="22">
        <v>550</v>
      </c>
      <c r="F4420" s="22" t="s">
        <v>6</v>
      </c>
      <c r="G4420" s="22" t="s">
        <v>113</v>
      </c>
    </row>
    <row r="4421" spans="3:7">
      <c r="C4421" s="137">
        <v>44150</v>
      </c>
      <c r="D4421" s="22" t="s">
        <v>117</v>
      </c>
      <c r="E4421" s="22">
        <v>7</v>
      </c>
      <c r="F4421" s="22" t="s">
        <v>112</v>
      </c>
      <c r="G4421" s="22" t="s">
        <v>105</v>
      </c>
    </row>
    <row r="4422" spans="3:7">
      <c r="C4422" s="137">
        <v>44353</v>
      </c>
      <c r="D4422" s="22" t="s">
        <v>119</v>
      </c>
      <c r="E4422" s="22">
        <v>14</v>
      </c>
      <c r="F4422" s="22" t="s">
        <v>6</v>
      </c>
      <c r="G4422" s="22" t="s">
        <v>106</v>
      </c>
    </row>
    <row r="4423" spans="3:7">
      <c r="C4423" s="137">
        <v>43959</v>
      </c>
      <c r="D4423" s="22" t="s">
        <v>107</v>
      </c>
      <c r="E4423" s="22">
        <v>425</v>
      </c>
      <c r="F4423" s="22" t="s">
        <v>6</v>
      </c>
      <c r="G4423" s="22" t="s">
        <v>108</v>
      </c>
    </row>
    <row r="4424" spans="3:7">
      <c r="C4424" s="137">
        <v>44886</v>
      </c>
      <c r="D4424" s="22" t="s">
        <v>117</v>
      </c>
      <c r="E4424" s="22">
        <v>44</v>
      </c>
      <c r="F4424" s="22" t="s">
        <v>112</v>
      </c>
      <c r="G4424" s="22" t="s">
        <v>106</v>
      </c>
    </row>
    <row r="4425" spans="3:7">
      <c r="C4425" s="137">
        <v>44247</v>
      </c>
      <c r="D4425" s="22" t="s">
        <v>118</v>
      </c>
      <c r="E4425" s="22">
        <v>325</v>
      </c>
      <c r="F4425" s="22" t="s">
        <v>112</v>
      </c>
      <c r="G4425" s="22" t="s">
        <v>109</v>
      </c>
    </row>
    <row r="4426" spans="3:7">
      <c r="C4426" s="137">
        <v>44162</v>
      </c>
      <c r="D4426" s="22" t="s">
        <v>117</v>
      </c>
      <c r="E4426" s="22">
        <v>10</v>
      </c>
      <c r="F4426" s="22" t="s">
        <v>6</v>
      </c>
      <c r="G4426" s="22" t="s">
        <v>106</v>
      </c>
    </row>
    <row r="4427" spans="3:7">
      <c r="C4427" s="137">
        <v>44662</v>
      </c>
      <c r="D4427" s="22" t="s">
        <v>107</v>
      </c>
      <c r="E4427" s="22">
        <v>425</v>
      </c>
      <c r="F4427" s="22" t="s">
        <v>9</v>
      </c>
      <c r="G4427" s="22" t="s">
        <v>108</v>
      </c>
    </row>
    <row r="4428" spans="3:7">
      <c r="C4428" s="137">
        <v>44201</v>
      </c>
      <c r="D4428" s="22" t="s">
        <v>119</v>
      </c>
      <c r="E4428" s="22">
        <v>175</v>
      </c>
      <c r="F4428" s="22" t="s">
        <v>110</v>
      </c>
      <c r="G4428" s="22" t="s">
        <v>113</v>
      </c>
    </row>
    <row r="4429" spans="3:7">
      <c r="C4429" s="137">
        <v>44096</v>
      </c>
      <c r="D4429" s="22" t="s">
        <v>117</v>
      </c>
      <c r="E4429" s="22">
        <v>9</v>
      </c>
      <c r="F4429" s="22" t="s">
        <v>112</v>
      </c>
      <c r="G4429" s="22" t="s">
        <v>106</v>
      </c>
    </row>
    <row r="4430" spans="3:7">
      <c r="C4430" s="137">
        <v>44049</v>
      </c>
      <c r="D4430" s="22" t="s">
        <v>118</v>
      </c>
      <c r="E4430" s="22">
        <v>15</v>
      </c>
      <c r="F4430" s="22" t="s">
        <v>9</v>
      </c>
      <c r="G4430" s="22" t="s">
        <v>106</v>
      </c>
    </row>
    <row r="4431" spans="3:7">
      <c r="C4431" s="137">
        <v>44282</v>
      </c>
      <c r="D4431" s="22" t="s">
        <v>119</v>
      </c>
      <c r="E4431" s="22">
        <v>27</v>
      </c>
      <c r="F4431" s="22" t="s">
        <v>114</v>
      </c>
      <c r="G4431" s="22" t="s">
        <v>109</v>
      </c>
    </row>
    <row r="4432" spans="3:7">
      <c r="C4432" s="137">
        <v>44667</v>
      </c>
      <c r="D4432" s="22" t="s">
        <v>117</v>
      </c>
      <c r="E4432" s="22">
        <v>49</v>
      </c>
      <c r="F4432" s="22" t="s">
        <v>112</v>
      </c>
      <c r="G4432" s="22" t="s">
        <v>113</v>
      </c>
    </row>
    <row r="4433" spans="3:7">
      <c r="C4433" s="137">
        <v>44022</v>
      </c>
      <c r="D4433" s="22" t="s">
        <v>107</v>
      </c>
      <c r="E4433" s="22">
        <v>600</v>
      </c>
      <c r="F4433" s="22" t="s">
        <v>112</v>
      </c>
      <c r="G4433" s="22" t="s">
        <v>108</v>
      </c>
    </row>
    <row r="4434" spans="3:7">
      <c r="C4434" s="137">
        <v>44731</v>
      </c>
      <c r="D4434" s="22" t="s">
        <v>117</v>
      </c>
      <c r="E4434" s="22">
        <v>5</v>
      </c>
      <c r="F4434" s="22" t="s">
        <v>114</v>
      </c>
      <c r="G4434" s="22" t="s">
        <v>113</v>
      </c>
    </row>
    <row r="4435" spans="3:7">
      <c r="C4435" s="137">
        <v>44390</v>
      </c>
      <c r="D4435" s="22" t="s">
        <v>117</v>
      </c>
      <c r="E4435" s="22">
        <v>5</v>
      </c>
      <c r="F4435" s="22" t="s">
        <v>114</v>
      </c>
      <c r="G4435" s="22" t="s">
        <v>115</v>
      </c>
    </row>
    <row r="4436" spans="3:7">
      <c r="C4436" s="137">
        <v>44820</v>
      </c>
      <c r="D4436" s="22" t="s">
        <v>107</v>
      </c>
      <c r="E4436" s="22">
        <v>2</v>
      </c>
      <c r="F4436" s="22" t="s">
        <v>6</v>
      </c>
      <c r="G4436" s="22" t="s">
        <v>111</v>
      </c>
    </row>
    <row r="4437" spans="3:7">
      <c r="C4437" s="137">
        <v>44636</v>
      </c>
      <c r="D4437" s="22" t="s">
        <v>116</v>
      </c>
      <c r="E4437" s="22">
        <v>125</v>
      </c>
      <c r="F4437" s="22" t="s">
        <v>9</v>
      </c>
      <c r="G4437" s="22" t="s">
        <v>106</v>
      </c>
    </row>
    <row r="4438" spans="3:7">
      <c r="C4438" s="137">
        <v>44362</v>
      </c>
      <c r="D4438" s="22" t="s">
        <v>117</v>
      </c>
      <c r="E4438" s="22">
        <v>50</v>
      </c>
      <c r="F4438" s="22" t="s">
        <v>110</v>
      </c>
      <c r="G4438" s="22" t="s">
        <v>108</v>
      </c>
    </row>
    <row r="4439" spans="3:7">
      <c r="C4439" s="137">
        <v>44360</v>
      </c>
      <c r="D4439" s="22" t="s">
        <v>117</v>
      </c>
      <c r="E4439" s="22">
        <v>600</v>
      </c>
      <c r="F4439" s="22" t="s">
        <v>110</v>
      </c>
      <c r="G4439" s="22" t="s">
        <v>105</v>
      </c>
    </row>
    <row r="4440" spans="3:7">
      <c r="C4440" s="137">
        <v>43952</v>
      </c>
      <c r="D4440" s="22" t="s">
        <v>118</v>
      </c>
      <c r="E4440" s="22">
        <v>39</v>
      </c>
      <c r="F4440" s="22" t="s">
        <v>9</v>
      </c>
      <c r="G4440" s="22" t="s">
        <v>108</v>
      </c>
    </row>
    <row r="4441" spans="3:7">
      <c r="C4441" s="137">
        <v>44197</v>
      </c>
      <c r="D4441" s="22" t="s">
        <v>119</v>
      </c>
      <c r="E4441" s="22">
        <v>20</v>
      </c>
      <c r="F4441" s="22" t="s">
        <v>112</v>
      </c>
      <c r="G4441" s="22" t="s">
        <v>108</v>
      </c>
    </row>
    <row r="4442" spans="3:7">
      <c r="C4442" s="137">
        <v>44010</v>
      </c>
      <c r="D4442" s="22" t="s">
        <v>119</v>
      </c>
      <c r="E4442" s="22">
        <v>350</v>
      </c>
      <c r="F4442" s="22" t="s">
        <v>114</v>
      </c>
      <c r="G4442" s="22" t="s">
        <v>106</v>
      </c>
    </row>
    <row r="4443" spans="3:7">
      <c r="C4443" s="137">
        <v>44810</v>
      </c>
      <c r="D4443" s="22" t="s">
        <v>119</v>
      </c>
      <c r="E4443" s="22">
        <v>400</v>
      </c>
      <c r="F4443" s="22" t="s">
        <v>114</v>
      </c>
      <c r="G4443" s="22" t="s">
        <v>105</v>
      </c>
    </row>
    <row r="4444" spans="3:7">
      <c r="C4444" s="137">
        <v>44687</v>
      </c>
      <c r="D4444" s="22" t="s">
        <v>117</v>
      </c>
      <c r="E4444" s="22">
        <v>375</v>
      </c>
      <c r="F4444" s="22" t="s">
        <v>114</v>
      </c>
      <c r="G4444" s="22" t="s">
        <v>105</v>
      </c>
    </row>
    <row r="4445" spans="3:7">
      <c r="C4445" s="137">
        <v>44874</v>
      </c>
      <c r="D4445" s="22" t="s">
        <v>107</v>
      </c>
      <c r="E4445" s="22">
        <v>4</v>
      </c>
      <c r="F4445" s="22" t="s">
        <v>6</v>
      </c>
      <c r="G4445" s="22" t="s">
        <v>105</v>
      </c>
    </row>
    <row r="4446" spans="3:7">
      <c r="C4446" s="137">
        <v>44578</v>
      </c>
      <c r="D4446" s="22" t="s">
        <v>119</v>
      </c>
      <c r="E4446" s="22">
        <v>7</v>
      </c>
      <c r="F4446" s="22" t="s">
        <v>114</v>
      </c>
      <c r="G4446" s="22" t="s">
        <v>105</v>
      </c>
    </row>
    <row r="4447" spans="3:7">
      <c r="C4447" s="137">
        <v>44442</v>
      </c>
      <c r="D4447" s="22" t="s">
        <v>117</v>
      </c>
      <c r="E4447" s="22">
        <v>6</v>
      </c>
      <c r="F4447" s="22" t="s">
        <v>110</v>
      </c>
      <c r="G4447" s="22" t="s">
        <v>109</v>
      </c>
    </row>
    <row r="4448" spans="3:7">
      <c r="C4448" s="137">
        <v>43897</v>
      </c>
      <c r="D4448" s="22" t="s">
        <v>107</v>
      </c>
      <c r="E4448" s="22">
        <v>75</v>
      </c>
      <c r="F4448" s="22" t="s">
        <v>110</v>
      </c>
      <c r="G4448" s="22" t="s">
        <v>106</v>
      </c>
    </row>
    <row r="4449" spans="3:7">
      <c r="C4449" s="137">
        <v>44844</v>
      </c>
      <c r="D4449" s="22" t="s">
        <v>107</v>
      </c>
      <c r="E4449" s="22">
        <v>325</v>
      </c>
      <c r="F4449" s="22" t="s">
        <v>112</v>
      </c>
      <c r="G4449" s="22" t="s">
        <v>109</v>
      </c>
    </row>
    <row r="4450" spans="3:7">
      <c r="C4450" s="137">
        <v>44578</v>
      </c>
      <c r="D4450" s="22" t="s">
        <v>117</v>
      </c>
      <c r="E4450" s="22">
        <v>200</v>
      </c>
      <c r="F4450" s="22" t="s">
        <v>9</v>
      </c>
      <c r="G4450" s="22" t="s">
        <v>111</v>
      </c>
    </row>
    <row r="4451" spans="3:7">
      <c r="C4451" s="137">
        <v>44256</v>
      </c>
      <c r="D4451" s="22" t="s">
        <v>119</v>
      </c>
      <c r="E4451" s="22">
        <v>7</v>
      </c>
      <c r="F4451" s="22" t="s">
        <v>112</v>
      </c>
      <c r="G4451" s="22" t="s">
        <v>108</v>
      </c>
    </row>
    <row r="4452" spans="3:7">
      <c r="C4452" s="137">
        <v>44868</v>
      </c>
      <c r="D4452" s="22" t="s">
        <v>118</v>
      </c>
      <c r="E4452" s="22">
        <v>48</v>
      </c>
      <c r="F4452" s="22" t="s">
        <v>110</v>
      </c>
      <c r="G4452" s="22" t="s">
        <v>111</v>
      </c>
    </row>
    <row r="4453" spans="3:7">
      <c r="C4453" s="137">
        <v>44544</v>
      </c>
      <c r="D4453" s="22" t="s">
        <v>117</v>
      </c>
      <c r="E4453" s="22">
        <v>325</v>
      </c>
      <c r="F4453" s="22" t="s">
        <v>110</v>
      </c>
      <c r="G4453" s="22" t="s">
        <v>106</v>
      </c>
    </row>
    <row r="4454" spans="3:7">
      <c r="C4454" s="137">
        <v>44902</v>
      </c>
      <c r="D4454" s="22" t="s">
        <v>117</v>
      </c>
      <c r="E4454" s="22">
        <v>275</v>
      </c>
      <c r="F4454" s="22" t="s">
        <v>112</v>
      </c>
      <c r="G4454" s="22" t="s">
        <v>106</v>
      </c>
    </row>
    <row r="4455" spans="3:7">
      <c r="C4455" s="137">
        <v>44743</v>
      </c>
      <c r="D4455" s="22" t="s">
        <v>119</v>
      </c>
      <c r="E4455" s="22">
        <v>8</v>
      </c>
      <c r="F4455" s="22" t="s">
        <v>112</v>
      </c>
      <c r="G4455" s="22" t="s">
        <v>109</v>
      </c>
    </row>
    <row r="4456" spans="3:7">
      <c r="C4456" s="137">
        <v>44109</v>
      </c>
      <c r="D4456" s="22" t="s">
        <v>117</v>
      </c>
      <c r="E4456" s="22">
        <v>175</v>
      </c>
      <c r="F4456" s="22" t="s">
        <v>114</v>
      </c>
      <c r="G4456" s="22" t="s">
        <v>113</v>
      </c>
    </row>
    <row r="4457" spans="3:7">
      <c r="C4457" s="137">
        <v>44012</v>
      </c>
      <c r="D4457" s="22" t="s">
        <v>116</v>
      </c>
      <c r="E4457" s="22">
        <v>5</v>
      </c>
      <c r="F4457" s="22" t="s">
        <v>110</v>
      </c>
      <c r="G4457" s="22" t="s">
        <v>106</v>
      </c>
    </row>
    <row r="4458" spans="3:7">
      <c r="C4458" s="137">
        <v>44845</v>
      </c>
      <c r="D4458" s="22" t="s">
        <v>117</v>
      </c>
      <c r="E4458" s="22">
        <v>25</v>
      </c>
      <c r="F4458" s="22" t="s">
        <v>112</v>
      </c>
      <c r="G4458" s="22" t="s">
        <v>106</v>
      </c>
    </row>
    <row r="4459" spans="3:7">
      <c r="C4459" s="137">
        <v>44180</v>
      </c>
      <c r="D4459" s="22" t="s">
        <v>117</v>
      </c>
      <c r="E4459" s="22">
        <v>46</v>
      </c>
      <c r="F4459" s="22" t="s">
        <v>9</v>
      </c>
      <c r="G4459" s="22" t="s">
        <v>113</v>
      </c>
    </row>
    <row r="4460" spans="3:7">
      <c r="C4460" s="137">
        <v>44033</v>
      </c>
      <c r="D4460" s="22" t="s">
        <v>118</v>
      </c>
      <c r="E4460" s="22">
        <v>325</v>
      </c>
      <c r="F4460" s="22" t="s">
        <v>110</v>
      </c>
      <c r="G4460" s="22" t="s">
        <v>108</v>
      </c>
    </row>
    <row r="4461" spans="3:7">
      <c r="C4461" s="137">
        <v>44628</v>
      </c>
      <c r="D4461" s="22" t="s">
        <v>119</v>
      </c>
      <c r="E4461" s="22">
        <v>600</v>
      </c>
      <c r="F4461" s="22" t="s">
        <v>6</v>
      </c>
      <c r="G4461" s="22" t="s">
        <v>108</v>
      </c>
    </row>
    <row r="4462" spans="3:7">
      <c r="C4462" s="137">
        <v>44444</v>
      </c>
      <c r="D4462" s="22" t="s">
        <v>116</v>
      </c>
      <c r="E4462" s="22">
        <v>1</v>
      </c>
      <c r="F4462" s="22" t="s">
        <v>9</v>
      </c>
      <c r="G4462" s="22" t="s">
        <v>106</v>
      </c>
    </row>
    <row r="4463" spans="3:7">
      <c r="C4463" s="137">
        <v>44222</v>
      </c>
      <c r="D4463" s="22" t="s">
        <v>116</v>
      </c>
      <c r="E4463" s="22">
        <v>9</v>
      </c>
      <c r="F4463" s="22" t="s">
        <v>114</v>
      </c>
      <c r="G4463" s="22" t="s">
        <v>106</v>
      </c>
    </row>
    <row r="4464" spans="3:7">
      <c r="C4464" s="137">
        <v>44887</v>
      </c>
      <c r="D4464" s="22" t="s">
        <v>117</v>
      </c>
      <c r="E4464" s="22">
        <v>9</v>
      </c>
      <c r="F4464" s="22" t="s">
        <v>9</v>
      </c>
      <c r="G4464" s="22" t="s">
        <v>109</v>
      </c>
    </row>
    <row r="4465" spans="3:7">
      <c r="C4465" s="137">
        <v>44181</v>
      </c>
      <c r="D4465" s="22" t="s">
        <v>107</v>
      </c>
      <c r="E4465" s="22">
        <v>42</v>
      </c>
      <c r="F4465" s="22" t="s">
        <v>6</v>
      </c>
      <c r="G4465" s="22" t="s">
        <v>115</v>
      </c>
    </row>
    <row r="4466" spans="3:7">
      <c r="C4466" s="137">
        <v>44801</v>
      </c>
      <c r="D4466" s="22" t="s">
        <v>116</v>
      </c>
      <c r="E4466" s="22">
        <v>125</v>
      </c>
      <c r="F4466" s="22" t="s">
        <v>112</v>
      </c>
      <c r="G4466" s="22" t="s">
        <v>115</v>
      </c>
    </row>
    <row r="4467" spans="3:7">
      <c r="C4467" s="137">
        <v>44857</v>
      </c>
      <c r="D4467" s="22" t="s">
        <v>118</v>
      </c>
      <c r="E4467" s="22">
        <v>1</v>
      </c>
      <c r="F4467" s="22" t="s">
        <v>9</v>
      </c>
      <c r="G4467" s="22" t="s">
        <v>109</v>
      </c>
    </row>
    <row r="4468" spans="3:7">
      <c r="C4468" s="137">
        <v>44410</v>
      </c>
      <c r="D4468" s="22" t="s">
        <v>117</v>
      </c>
      <c r="E4468" s="22">
        <v>3</v>
      </c>
      <c r="F4468" s="22" t="s">
        <v>110</v>
      </c>
      <c r="G4468" s="22" t="s">
        <v>109</v>
      </c>
    </row>
    <row r="4469" spans="3:7">
      <c r="C4469" s="137">
        <v>44808</v>
      </c>
      <c r="D4469" s="22" t="s">
        <v>116</v>
      </c>
      <c r="E4469" s="22">
        <v>425</v>
      </c>
      <c r="F4469" s="22" t="s">
        <v>112</v>
      </c>
      <c r="G4469" s="22" t="s">
        <v>113</v>
      </c>
    </row>
    <row r="4470" spans="3:7">
      <c r="C4470" s="137">
        <v>44542</v>
      </c>
      <c r="D4470" s="22" t="s">
        <v>117</v>
      </c>
      <c r="E4470" s="22">
        <v>75</v>
      </c>
      <c r="F4470" s="22" t="s">
        <v>110</v>
      </c>
      <c r="G4470" s="22" t="s">
        <v>115</v>
      </c>
    </row>
    <row r="4471" spans="3:7">
      <c r="C4471" s="137">
        <v>44836</v>
      </c>
      <c r="D4471" s="22" t="s">
        <v>117</v>
      </c>
      <c r="E4471" s="22">
        <v>19</v>
      </c>
      <c r="F4471" s="22" t="s">
        <v>114</v>
      </c>
      <c r="G4471" s="22" t="s">
        <v>115</v>
      </c>
    </row>
    <row r="4472" spans="3:7">
      <c r="C4472" s="137">
        <v>44844</v>
      </c>
      <c r="D4472" s="22" t="s">
        <v>117</v>
      </c>
      <c r="E4472" s="22">
        <v>250</v>
      </c>
      <c r="F4472" s="22" t="s">
        <v>6</v>
      </c>
      <c r="G4472" s="22" t="s">
        <v>111</v>
      </c>
    </row>
    <row r="4473" spans="3:7">
      <c r="C4473" s="137">
        <v>44100</v>
      </c>
      <c r="D4473" s="22" t="s">
        <v>118</v>
      </c>
      <c r="E4473" s="22">
        <v>21</v>
      </c>
      <c r="F4473" s="22" t="s">
        <v>112</v>
      </c>
      <c r="G4473" s="22" t="s">
        <v>109</v>
      </c>
    </row>
    <row r="4474" spans="3:7">
      <c r="C4474" s="137">
        <v>44548</v>
      </c>
      <c r="D4474" s="22" t="s">
        <v>119</v>
      </c>
      <c r="E4474" s="22">
        <v>37</v>
      </c>
      <c r="F4474" s="22" t="s">
        <v>6</v>
      </c>
      <c r="G4474" s="22" t="s">
        <v>105</v>
      </c>
    </row>
    <row r="4475" spans="3:7">
      <c r="C4475" s="137">
        <v>44879</v>
      </c>
      <c r="D4475" s="22" t="s">
        <v>118</v>
      </c>
      <c r="E4475" s="22">
        <v>1</v>
      </c>
      <c r="F4475" s="22" t="s">
        <v>6</v>
      </c>
      <c r="G4475" s="22" t="s">
        <v>108</v>
      </c>
    </row>
    <row r="4476" spans="3:7">
      <c r="C4476" s="137">
        <v>44102</v>
      </c>
      <c r="D4476" s="22" t="s">
        <v>117</v>
      </c>
      <c r="E4476" s="22">
        <v>5</v>
      </c>
      <c r="F4476" s="22" t="s">
        <v>9</v>
      </c>
      <c r="G4476" s="22" t="s">
        <v>109</v>
      </c>
    </row>
    <row r="4477" spans="3:7">
      <c r="C4477" s="137">
        <v>44422</v>
      </c>
      <c r="D4477" s="22" t="s">
        <v>116</v>
      </c>
      <c r="E4477" s="22">
        <v>325</v>
      </c>
      <c r="F4477" s="22" t="s">
        <v>114</v>
      </c>
      <c r="G4477" s="22" t="s">
        <v>115</v>
      </c>
    </row>
    <row r="4478" spans="3:7">
      <c r="C4478" s="137">
        <v>44076</v>
      </c>
      <c r="D4478" s="22" t="s">
        <v>119</v>
      </c>
      <c r="E4478" s="22">
        <v>3</v>
      </c>
      <c r="F4478" s="22" t="s">
        <v>9</v>
      </c>
      <c r="G4478" s="22" t="s">
        <v>106</v>
      </c>
    </row>
    <row r="4479" spans="3:7">
      <c r="C4479" s="137">
        <v>43863</v>
      </c>
      <c r="D4479" s="22" t="s">
        <v>107</v>
      </c>
      <c r="E4479" s="22">
        <v>8</v>
      </c>
      <c r="F4479" s="22" t="s">
        <v>6</v>
      </c>
      <c r="G4479" s="22" t="s">
        <v>111</v>
      </c>
    </row>
    <row r="4480" spans="3:7">
      <c r="C4480" s="137">
        <v>43948</v>
      </c>
      <c r="D4480" s="22" t="s">
        <v>117</v>
      </c>
      <c r="E4480" s="22">
        <v>4</v>
      </c>
      <c r="F4480" s="22" t="s">
        <v>6</v>
      </c>
      <c r="G4480" s="22" t="s">
        <v>108</v>
      </c>
    </row>
    <row r="4481" spans="3:7">
      <c r="C4481" s="137">
        <v>44194</v>
      </c>
      <c r="D4481" s="22" t="s">
        <v>119</v>
      </c>
      <c r="E4481" s="22">
        <v>5</v>
      </c>
      <c r="F4481" s="22" t="s">
        <v>114</v>
      </c>
      <c r="G4481" s="22" t="s">
        <v>108</v>
      </c>
    </row>
    <row r="4482" spans="3:7">
      <c r="C4482" s="137">
        <v>44353</v>
      </c>
      <c r="D4482" s="22" t="s">
        <v>107</v>
      </c>
      <c r="E4482" s="22">
        <v>425</v>
      </c>
      <c r="F4482" s="22" t="s">
        <v>112</v>
      </c>
      <c r="G4482" s="22" t="s">
        <v>106</v>
      </c>
    </row>
    <row r="4483" spans="3:7">
      <c r="C4483" s="137">
        <v>44271</v>
      </c>
      <c r="D4483" s="22" t="s">
        <v>117</v>
      </c>
      <c r="E4483" s="22">
        <v>14</v>
      </c>
      <c r="F4483" s="22" t="s">
        <v>110</v>
      </c>
      <c r="G4483" s="22" t="s">
        <v>115</v>
      </c>
    </row>
    <row r="4484" spans="3:7">
      <c r="C4484" s="137">
        <v>43879</v>
      </c>
      <c r="D4484" s="22" t="s">
        <v>118</v>
      </c>
      <c r="E4484" s="22">
        <v>23</v>
      </c>
      <c r="F4484" s="22" t="s">
        <v>110</v>
      </c>
      <c r="G4484" s="22" t="s">
        <v>111</v>
      </c>
    </row>
    <row r="4485" spans="3:7">
      <c r="C4485" s="137">
        <v>44470</v>
      </c>
      <c r="D4485" s="22" t="s">
        <v>107</v>
      </c>
      <c r="E4485" s="22">
        <v>425</v>
      </c>
      <c r="F4485" s="22" t="s">
        <v>6</v>
      </c>
      <c r="G4485" s="22" t="s">
        <v>105</v>
      </c>
    </row>
    <row r="4486" spans="3:7">
      <c r="C4486" s="137">
        <v>43992</v>
      </c>
      <c r="D4486" s="22" t="s">
        <v>107</v>
      </c>
      <c r="E4486" s="22">
        <v>1</v>
      </c>
      <c r="F4486" s="22" t="s">
        <v>114</v>
      </c>
      <c r="G4486" s="22" t="s">
        <v>115</v>
      </c>
    </row>
    <row r="4487" spans="3:7">
      <c r="C4487" s="137">
        <v>44327</v>
      </c>
      <c r="D4487" s="22" t="s">
        <v>119</v>
      </c>
      <c r="E4487" s="22">
        <v>25</v>
      </c>
      <c r="F4487" s="22" t="s">
        <v>9</v>
      </c>
      <c r="G4487" s="22" t="s">
        <v>111</v>
      </c>
    </row>
    <row r="4488" spans="3:7">
      <c r="C4488" s="137">
        <v>44121</v>
      </c>
      <c r="D4488" s="22" t="s">
        <v>117</v>
      </c>
      <c r="E4488" s="22">
        <v>7</v>
      </c>
      <c r="F4488" s="22" t="s">
        <v>9</v>
      </c>
      <c r="G4488" s="22" t="s">
        <v>105</v>
      </c>
    </row>
    <row r="4489" spans="3:7">
      <c r="C4489" s="137">
        <v>44560</v>
      </c>
      <c r="D4489" s="22" t="s">
        <v>107</v>
      </c>
      <c r="E4489" s="22">
        <v>4</v>
      </c>
      <c r="F4489" s="22" t="s">
        <v>112</v>
      </c>
      <c r="G4489" s="22" t="s">
        <v>105</v>
      </c>
    </row>
    <row r="4490" spans="3:7">
      <c r="C4490" s="137">
        <v>44377</v>
      </c>
      <c r="D4490" s="22" t="s">
        <v>117</v>
      </c>
      <c r="E4490" s="22">
        <v>250</v>
      </c>
      <c r="F4490" s="22" t="s">
        <v>112</v>
      </c>
      <c r="G4490" s="22" t="s">
        <v>111</v>
      </c>
    </row>
    <row r="4491" spans="3:7">
      <c r="C4491" s="137">
        <v>44325</v>
      </c>
      <c r="D4491" s="22" t="s">
        <v>119</v>
      </c>
      <c r="E4491" s="22">
        <v>4</v>
      </c>
      <c r="F4491" s="22" t="s">
        <v>6</v>
      </c>
      <c r="G4491" s="22" t="s">
        <v>115</v>
      </c>
    </row>
    <row r="4492" spans="3:7">
      <c r="C4492" s="137">
        <v>44692</v>
      </c>
      <c r="D4492" s="22" t="s">
        <v>119</v>
      </c>
      <c r="E4492" s="22">
        <v>31</v>
      </c>
      <c r="F4492" s="22" t="s">
        <v>110</v>
      </c>
      <c r="G4492" s="22" t="s">
        <v>105</v>
      </c>
    </row>
    <row r="4493" spans="3:7">
      <c r="C4493" s="137">
        <v>43833</v>
      </c>
      <c r="D4493" s="22" t="s">
        <v>119</v>
      </c>
      <c r="E4493" s="22">
        <v>37</v>
      </c>
      <c r="F4493" s="22" t="s">
        <v>6</v>
      </c>
      <c r="G4493" s="22" t="s">
        <v>105</v>
      </c>
    </row>
    <row r="4494" spans="3:7">
      <c r="C4494" s="137">
        <v>44297</v>
      </c>
      <c r="D4494" s="22" t="s">
        <v>119</v>
      </c>
      <c r="E4494" s="22">
        <v>34</v>
      </c>
      <c r="F4494" s="22" t="s">
        <v>112</v>
      </c>
      <c r="G4494" s="22" t="s">
        <v>113</v>
      </c>
    </row>
    <row r="4495" spans="3:7">
      <c r="C4495" s="137">
        <v>44594</v>
      </c>
      <c r="D4495" s="22" t="s">
        <v>119</v>
      </c>
      <c r="E4495" s="22">
        <v>37</v>
      </c>
      <c r="F4495" s="22" t="s">
        <v>112</v>
      </c>
      <c r="G4495" s="22" t="s">
        <v>106</v>
      </c>
    </row>
    <row r="4496" spans="3:7">
      <c r="C4496" s="137">
        <v>44240</v>
      </c>
      <c r="D4496" s="22" t="s">
        <v>118</v>
      </c>
      <c r="E4496" s="22">
        <v>5</v>
      </c>
      <c r="F4496" s="22" t="s">
        <v>112</v>
      </c>
      <c r="G4496" s="22" t="s">
        <v>115</v>
      </c>
    </row>
    <row r="4497" spans="3:7">
      <c r="C4497" s="137">
        <v>44868</v>
      </c>
      <c r="D4497" s="22" t="s">
        <v>116</v>
      </c>
      <c r="E4497" s="22">
        <v>24</v>
      </c>
      <c r="F4497" s="22" t="s">
        <v>110</v>
      </c>
      <c r="G4497" s="22" t="s">
        <v>108</v>
      </c>
    </row>
    <row r="4498" spans="3:7">
      <c r="C4498" s="137">
        <v>43913</v>
      </c>
      <c r="D4498" s="22" t="s">
        <v>118</v>
      </c>
      <c r="E4498" s="22">
        <v>8</v>
      </c>
      <c r="F4498" s="22" t="s">
        <v>6</v>
      </c>
      <c r="G4498" s="22" t="s">
        <v>105</v>
      </c>
    </row>
    <row r="4499" spans="3:7">
      <c r="C4499" s="137">
        <v>44841</v>
      </c>
      <c r="D4499" s="22" t="s">
        <v>117</v>
      </c>
      <c r="E4499" s="22">
        <v>450</v>
      </c>
      <c r="F4499" s="22" t="s">
        <v>114</v>
      </c>
      <c r="G4499" s="22" t="s">
        <v>111</v>
      </c>
    </row>
    <row r="4500" spans="3:7">
      <c r="C4500" s="137">
        <v>44548</v>
      </c>
      <c r="D4500" s="22" t="s">
        <v>107</v>
      </c>
      <c r="E4500" s="22">
        <v>6</v>
      </c>
      <c r="F4500" s="22" t="s">
        <v>9</v>
      </c>
      <c r="G4500" s="22" t="s">
        <v>115</v>
      </c>
    </row>
    <row r="4501" spans="3:7">
      <c r="C4501" s="137">
        <v>44305</v>
      </c>
      <c r="D4501" s="22" t="s">
        <v>119</v>
      </c>
      <c r="E4501" s="22">
        <v>28</v>
      </c>
      <c r="F4501" s="22" t="s">
        <v>110</v>
      </c>
      <c r="G4501" s="22" t="s">
        <v>115</v>
      </c>
    </row>
    <row r="4502" spans="3:7">
      <c r="C4502" s="137">
        <v>44066</v>
      </c>
      <c r="D4502" s="22" t="s">
        <v>116</v>
      </c>
      <c r="E4502" s="22">
        <v>24</v>
      </c>
      <c r="F4502" s="22" t="s">
        <v>110</v>
      </c>
      <c r="G4502" s="22" t="s">
        <v>111</v>
      </c>
    </row>
    <row r="4503" spans="3:7">
      <c r="C4503" s="137">
        <v>43925</v>
      </c>
      <c r="D4503" s="22" t="s">
        <v>118</v>
      </c>
      <c r="E4503" s="22">
        <v>37</v>
      </c>
      <c r="F4503" s="22" t="s">
        <v>6</v>
      </c>
      <c r="G4503" s="22" t="s">
        <v>115</v>
      </c>
    </row>
    <row r="4504" spans="3:7">
      <c r="C4504" s="137">
        <v>43946</v>
      </c>
      <c r="D4504" s="22" t="s">
        <v>116</v>
      </c>
      <c r="E4504" s="22">
        <v>500</v>
      </c>
      <c r="F4504" s="22" t="s">
        <v>9</v>
      </c>
      <c r="G4504" s="22" t="s">
        <v>115</v>
      </c>
    </row>
    <row r="4505" spans="3:7">
      <c r="C4505" s="137">
        <v>43997</v>
      </c>
      <c r="D4505" s="22" t="s">
        <v>107</v>
      </c>
      <c r="E4505" s="22">
        <v>3</v>
      </c>
      <c r="F4505" s="22" t="s">
        <v>9</v>
      </c>
      <c r="G4505" s="22" t="s">
        <v>113</v>
      </c>
    </row>
    <row r="4506" spans="3:7">
      <c r="C4506" s="137">
        <v>44890</v>
      </c>
      <c r="D4506" s="22" t="s">
        <v>107</v>
      </c>
      <c r="E4506" s="22">
        <v>46</v>
      </c>
      <c r="F4506" s="22" t="s">
        <v>6</v>
      </c>
      <c r="G4506" s="22" t="s">
        <v>113</v>
      </c>
    </row>
    <row r="4507" spans="3:7">
      <c r="C4507" s="137">
        <v>43956</v>
      </c>
      <c r="D4507" s="22" t="s">
        <v>118</v>
      </c>
      <c r="E4507" s="22">
        <v>175</v>
      </c>
      <c r="F4507" s="22" t="s">
        <v>6</v>
      </c>
      <c r="G4507" s="22" t="s">
        <v>109</v>
      </c>
    </row>
    <row r="4508" spans="3:7">
      <c r="C4508" s="137">
        <v>44903</v>
      </c>
      <c r="D4508" s="22" t="s">
        <v>116</v>
      </c>
      <c r="E4508" s="22">
        <v>225</v>
      </c>
      <c r="F4508" s="22" t="s">
        <v>9</v>
      </c>
      <c r="G4508" s="22" t="s">
        <v>108</v>
      </c>
    </row>
    <row r="4509" spans="3:7">
      <c r="C4509" s="137">
        <v>44924</v>
      </c>
      <c r="D4509" s="22" t="s">
        <v>107</v>
      </c>
      <c r="E4509" s="22">
        <v>375</v>
      </c>
      <c r="F4509" s="22" t="s">
        <v>6</v>
      </c>
      <c r="G4509" s="22" t="s">
        <v>105</v>
      </c>
    </row>
    <row r="4510" spans="3:7">
      <c r="C4510" s="137">
        <v>44679</v>
      </c>
      <c r="D4510" s="22" t="s">
        <v>117</v>
      </c>
      <c r="E4510" s="22">
        <v>38</v>
      </c>
      <c r="F4510" s="22" t="s">
        <v>9</v>
      </c>
      <c r="G4510" s="22" t="s">
        <v>113</v>
      </c>
    </row>
    <row r="4511" spans="3:7">
      <c r="C4511" s="137">
        <v>43864</v>
      </c>
      <c r="D4511" s="22" t="s">
        <v>116</v>
      </c>
      <c r="E4511" s="22">
        <v>2</v>
      </c>
      <c r="F4511" s="22" t="s">
        <v>114</v>
      </c>
      <c r="G4511" s="22" t="s">
        <v>105</v>
      </c>
    </row>
    <row r="4512" spans="3:7">
      <c r="C4512" s="137">
        <v>44874</v>
      </c>
      <c r="D4512" s="22" t="s">
        <v>117</v>
      </c>
      <c r="E4512" s="22">
        <v>250</v>
      </c>
      <c r="F4512" s="22" t="s">
        <v>110</v>
      </c>
      <c r="G4512" s="22" t="s">
        <v>109</v>
      </c>
    </row>
    <row r="4513" spans="3:7">
      <c r="C4513" s="137">
        <v>44755</v>
      </c>
      <c r="D4513" s="22" t="s">
        <v>107</v>
      </c>
      <c r="E4513" s="22">
        <v>41</v>
      </c>
      <c r="F4513" s="22" t="s">
        <v>9</v>
      </c>
      <c r="G4513" s="22" t="s">
        <v>111</v>
      </c>
    </row>
    <row r="4514" spans="3:7">
      <c r="C4514" s="137">
        <v>44309</v>
      </c>
      <c r="D4514" s="22" t="s">
        <v>116</v>
      </c>
      <c r="E4514" s="22">
        <v>2</v>
      </c>
      <c r="F4514" s="22" t="s">
        <v>9</v>
      </c>
      <c r="G4514" s="22" t="s">
        <v>111</v>
      </c>
    </row>
    <row r="4515" spans="3:7">
      <c r="C4515" s="137">
        <v>44348</v>
      </c>
      <c r="D4515" s="22" t="s">
        <v>119</v>
      </c>
      <c r="E4515" s="22">
        <v>24</v>
      </c>
      <c r="F4515" s="22" t="s">
        <v>110</v>
      </c>
      <c r="G4515" s="22" t="s">
        <v>111</v>
      </c>
    </row>
    <row r="4516" spans="3:7">
      <c r="C4516" s="137">
        <v>44653</v>
      </c>
      <c r="D4516" s="22" t="s">
        <v>117</v>
      </c>
      <c r="E4516" s="22">
        <v>6</v>
      </c>
      <c r="F4516" s="22" t="s">
        <v>112</v>
      </c>
      <c r="G4516" s="22" t="s">
        <v>106</v>
      </c>
    </row>
    <row r="4517" spans="3:7">
      <c r="C4517" s="137">
        <v>43889</v>
      </c>
      <c r="D4517" s="22" t="s">
        <v>118</v>
      </c>
      <c r="E4517" s="22">
        <v>525</v>
      </c>
      <c r="F4517" s="22" t="s">
        <v>110</v>
      </c>
      <c r="G4517" s="22" t="s">
        <v>113</v>
      </c>
    </row>
    <row r="4518" spans="3:7">
      <c r="C4518" s="137">
        <v>43873</v>
      </c>
      <c r="D4518" s="22" t="s">
        <v>117</v>
      </c>
      <c r="E4518" s="22">
        <v>48</v>
      </c>
      <c r="F4518" s="22" t="s">
        <v>9</v>
      </c>
      <c r="G4518" s="22" t="s">
        <v>111</v>
      </c>
    </row>
    <row r="4519" spans="3:7">
      <c r="C4519" s="137">
        <v>43986</v>
      </c>
      <c r="D4519" s="22" t="s">
        <v>118</v>
      </c>
      <c r="E4519" s="22">
        <v>43</v>
      </c>
      <c r="F4519" s="22" t="s">
        <v>114</v>
      </c>
      <c r="G4519" s="22" t="s">
        <v>111</v>
      </c>
    </row>
    <row r="4520" spans="3:7">
      <c r="C4520" s="137">
        <v>44666</v>
      </c>
      <c r="D4520" s="22" t="s">
        <v>117</v>
      </c>
      <c r="E4520" s="22">
        <v>575</v>
      </c>
      <c r="F4520" s="22" t="s">
        <v>9</v>
      </c>
      <c r="G4520" s="22" t="s">
        <v>113</v>
      </c>
    </row>
    <row r="4521" spans="3:7">
      <c r="C4521" s="137">
        <v>43873</v>
      </c>
      <c r="D4521" s="22" t="s">
        <v>119</v>
      </c>
      <c r="E4521" s="22">
        <v>9</v>
      </c>
      <c r="F4521" s="22" t="s">
        <v>6</v>
      </c>
      <c r="G4521" s="22" t="s">
        <v>106</v>
      </c>
    </row>
    <row r="4522" spans="3:7">
      <c r="C4522" s="137">
        <v>44034</v>
      </c>
      <c r="D4522" s="22" t="s">
        <v>116</v>
      </c>
      <c r="E4522" s="22">
        <v>42</v>
      </c>
      <c r="F4522" s="22" t="s">
        <v>9</v>
      </c>
      <c r="G4522" s="22" t="s">
        <v>105</v>
      </c>
    </row>
    <row r="4523" spans="3:7">
      <c r="C4523" s="137">
        <v>44626</v>
      </c>
      <c r="D4523" s="22" t="s">
        <v>117</v>
      </c>
      <c r="E4523" s="22">
        <v>350</v>
      </c>
      <c r="F4523" s="22" t="s">
        <v>6</v>
      </c>
      <c r="G4523" s="22" t="s">
        <v>105</v>
      </c>
    </row>
    <row r="4524" spans="3:7">
      <c r="C4524" s="137">
        <v>44427</v>
      </c>
      <c r="D4524" s="22" t="s">
        <v>117</v>
      </c>
      <c r="E4524" s="22">
        <v>525</v>
      </c>
      <c r="F4524" s="22" t="s">
        <v>114</v>
      </c>
      <c r="G4524" s="22" t="s">
        <v>111</v>
      </c>
    </row>
    <row r="4525" spans="3:7">
      <c r="C4525" s="137">
        <v>44908</v>
      </c>
      <c r="D4525" s="22" t="s">
        <v>117</v>
      </c>
      <c r="E4525" s="22">
        <v>500</v>
      </c>
      <c r="F4525" s="22" t="s">
        <v>9</v>
      </c>
      <c r="G4525" s="22" t="s">
        <v>105</v>
      </c>
    </row>
    <row r="4526" spans="3:7">
      <c r="C4526" s="137">
        <v>44125</v>
      </c>
      <c r="D4526" s="22" t="s">
        <v>116</v>
      </c>
      <c r="E4526" s="22">
        <v>13</v>
      </c>
      <c r="F4526" s="22" t="s">
        <v>112</v>
      </c>
      <c r="G4526" s="22" t="s">
        <v>105</v>
      </c>
    </row>
    <row r="4527" spans="3:7">
      <c r="C4527" s="137">
        <v>44227</v>
      </c>
      <c r="D4527" s="22" t="s">
        <v>117</v>
      </c>
      <c r="E4527" s="22">
        <v>425</v>
      </c>
      <c r="F4527" s="22" t="s">
        <v>112</v>
      </c>
      <c r="G4527" s="22" t="s">
        <v>113</v>
      </c>
    </row>
    <row r="4528" spans="3:7">
      <c r="C4528" s="137">
        <v>43993</v>
      </c>
      <c r="D4528" s="22" t="s">
        <v>118</v>
      </c>
      <c r="E4528" s="22">
        <v>3</v>
      </c>
      <c r="F4528" s="22" t="s">
        <v>6</v>
      </c>
      <c r="G4528" s="22" t="s">
        <v>113</v>
      </c>
    </row>
    <row r="4529" spans="3:7">
      <c r="C4529" s="137">
        <v>44340</v>
      </c>
      <c r="D4529" s="22" t="s">
        <v>118</v>
      </c>
      <c r="E4529" s="22">
        <v>39</v>
      </c>
      <c r="F4529" s="22" t="s">
        <v>110</v>
      </c>
      <c r="G4529" s="22" t="s">
        <v>105</v>
      </c>
    </row>
    <row r="4530" spans="3:7">
      <c r="C4530" s="137">
        <v>44284</v>
      </c>
      <c r="D4530" s="22" t="s">
        <v>116</v>
      </c>
      <c r="E4530" s="22">
        <v>3</v>
      </c>
      <c r="F4530" s="22" t="s">
        <v>114</v>
      </c>
      <c r="G4530" s="22" t="s">
        <v>115</v>
      </c>
    </row>
    <row r="4531" spans="3:7">
      <c r="C4531" s="137">
        <v>44712</v>
      </c>
      <c r="D4531" s="22" t="s">
        <v>107</v>
      </c>
      <c r="E4531" s="22">
        <v>10</v>
      </c>
      <c r="F4531" s="22" t="s">
        <v>110</v>
      </c>
      <c r="G4531" s="22" t="s">
        <v>106</v>
      </c>
    </row>
    <row r="4532" spans="3:7">
      <c r="C4532" s="137">
        <v>44301</v>
      </c>
      <c r="D4532" s="22" t="s">
        <v>118</v>
      </c>
      <c r="E4532" s="22">
        <v>41</v>
      </c>
      <c r="F4532" s="22" t="s">
        <v>6</v>
      </c>
      <c r="G4532" s="22" t="s">
        <v>106</v>
      </c>
    </row>
    <row r="4533" spans="3:7">
      <c r="C4533" s="137">
        <v>44586</v>
      </c>
      <c r="D4533" s="22" t="s">
        <v>119</v>
      </c>
      <c r="E4533" s="22">
        <v>43</v>
      </c>
      <c r="F4533" s="22" t="s">
        <v>9</v>
      </c>
      <c r="G4533" s="22" t="s">
        <v>108</v>
      </c>
    </row>
    <row r="4534" spans="3:7">
      <c r="C4534" s="137">
        <v>44053</v>
      </c>
      <c r="D4534" s="22" t="s">
        <v>119</v>
      </c>
      <c r="E4534" s="22">
        <v>33</v>
      </c>
      <c r="F4534" s="22" t="s">
        <v>112</v>
      </c>
      <c r="G4534" s="22" t="s">
        <v>109</v>
      </c>
    </row>
    <row r="4535" spans="3:7">
      <c r="C4535" s="137">
        <v>44735</v>
      </c>
      <c r="D4535" s="22" t="s">
        <v>117</v>
      </c>
      <c r="E4535" s="22">
        <v>325</v>
      </c>
      <c r="F4535" s="22" t="s">
        <v>110</v>
      </c>
      <c r="G4535" s="22" t="s">
        <v>108</v>
      </c>
    </row>
    <row r="4536" spans="3:7">
      <c r="C4536" s="137">
        <v>44326</v>
      </c>
      <c r="D4536" s="22" t="s">
        <v>117</v>
      </c>
      <c r="E4536" s="22">
        <v>41</v>
      </c>
      <c r="F4536" s="22" t="s">
        <v>112</v>
      </c>
      <c r="G4536" s="22" t="s">
        <v>109</v>
      </c>
    </row>
    <row r="4537" spans="3:7">
      <c r="C4537" s="137">
        <v>44854</v>
      </c>
      <c r="D4537" s="22" t="s">
        <v>107</v>
      </c>
      <c r="E4537" s="22">
        <v>15</v>
      </c>
      <c r="F4537" s="22" t="s">
        <v>9</v>
      </c>
      <c r="G4537" s="22" t="s">
        <v>108</v>
      </c>
    </row>
    <row r="4538" spans="3:7">
      <c r="C4538" s="137">
        <v>44896</v>
      </c>
      <c r="D4538" s="22" t="s">
        <v>117</v>
      </c>
      <c r="E4538" s="22">
        <v>39</v>
      </c>
      <c r="F4538" s="22" t="s">
        <v>110</v>
      </c>
      <c r="G4538" s="22" t="s">
        <v>113</v>
      </c>
    </row>
    <row r="4539" spans="3:7">
      <c r="C4539" s="137">
        <v>43983</v>
      </c>
      <c r="D4539" s="22" t="s">
        <v>118</v>
      </c>
      <c r="E4539" s="22">
        <v>5</v>
      </c>
      <c r="F4539" s="22" t="s">
        <v>9</v>
      </c>
      <c r="G4539" s="22" t="s">
        <v>108</v>
      </c>
    </row>
    <row r="4540" spans="3:7">
      <c r="C4540" s="137">
        <v>43837</v>
      </c>
      <c r="D4540" s="22" t="s">
        <v>116</v>
      </c>
      <c r="E4540" s="22">
        <v>24</v>
      </c>
      <c r="F4540" s="22" t="s">
        <v>110</v>
      </c>
      <c r="G4540" s="22" t="s">
        <v>108</v>
      </c>
    </row>
    <row r="4541" spans="3:7">
      <c r="C4541" s="137">
        <v>44434</v>
      </c>
      <c r="D4541" s="22" t="s">
        <v>116</v>
      </c>
      <c r="E4541" s="22">
        <v>3</v>
      </c>
      <c r="F4541" s="22" t="s">
        <v>110</v>
      </c>
      <c r="G4541" s="22" t="s">
        <v>108</v>
      </c>
    </row>
    <row r="4542" spans="3:7">
      <c r="C4542" s="137">
        <v>44025</v>
      </c>
      <c r="D4542" s="22" t="s">
        <v>118</v>
      </c>
      <c r="E4542" s="22">
        <v>150</v>
      </c>
      <c r="F4542" s="22" t="s">
        <v>6</v>
      </c>
      <c r="G4542" s="22" t="s">
        <v>108</v>
      </c>
    </row>
    <row r="4543" spans="3:7">
      <c r="C4543" s="137">
        <v>43838</v>
      </c>
      <c r="D4543" s="22" t="s">
        <v>116</v>
      </c>
      <c r="E4543" s="22">
        <v>48</v>
      </c>
      <c r="F4543" s="22" t="s">
        <v>110</v>
      </c>
      <c r="G4543" s="22" t="s">
        <v>105</v>
      </c>
    </row>
    <row r="4544" spans="3:7">
      <c r="C4544" s="137">
        <v>44390</v>
      </c>
      <c r="D4544" s="22" t="s">
        <v>117</v>
      </c>
      <c r="E4544" s="22">
        <v>5</v>
      </c>
      <c r="F4544" s="22" t="s">
        <v>112</v>
      </c>
      <c r="G4544" s="22" t="s">
        <v>105</v>
      </c>
    </row>
    <row r="4545" spans="3:7">
      <c r="C4545" s="137">
        <v>44349</v>
      </c>
      <c r="D4545" s="22" t="s">
        <v>117</v>
      </c>
      <c r="E4545" s="22">
        <v>4</v>
      </c>
      <c r="F4545" s="22" t="s">
        <v>112</v>
      </c>
      <c r="G4545" s="22" t="s">
        <v>106</v>
      </c>
    </row>
    <row r="4546" spans="3:7">
      <c r="C4546" s="137">
        <v>44384</v>
      </c>
      <c r="D4546" s="22" t="s">
        <v>107</v>
      </c>
      <c r="E4546" s="22">
        <v>350</v>
      </c>
      <c r="F4546" s="22" t="s">
        <v>114</v>
      </c>
      <c r="G4546" s="22" t="s">
        <v>113</v>
      </c>
    </row>
    <row r="4547" spans="3:7">
      <c r="C4547" s="137">
        <v>44305</v>
      </c>
      <c r="D4547" s="22" t="s">
        <v>117</v>
      </c>
      <c r="E4547" s="22">
        <v>23</v>
      </c>
      <c r="F4547" s="22" t="s">
        <v>110</v>
      </c>
      <c r="G4547" s="22" t="s">
        <v>115</v>
      </c>
    </row>
    <row r="4548" spans="3:7">
      <c r="C4548" s="137">
        <v>44603</v>
      </c>
      <c r="D4548" s="22" t="s">
        <v>117</v>
      </c>
      <c r="E4548" s="22">
        <v>475</v>
      </c>
      <c r="F4548" s="22" t="s">
        <v>114</v>
      </c>
      <c r="G4548" s="22" t="s">
        <v>113</v>
      </c>
    </row>
    <row r="4549" spans="3:7">
      <c r="C4549" s="137">
        <v>43836</v>
      </c>
      <c r="D4549" s="22" t="s">
        <v>116</v>
      </c>
      <c r="E4549" s="22">
        <v>43</v>
      </c>
      <c r="F4549" s="22" t="s">
        <v>114</v>
      </c>
      <c r="G4549" s="22" t="s">
        <v>115</v>
      </c>
    </row>
    <row r="4550" spans="3:7">
      <c r="C4550" s="137">
        <v>44459</v>
      </c>
      <c r="D4550" s="22" t="s">
        <v>119</v>
      </c>
      <c r="E4550" s="22">
        <v>250</v>
      </c>
      <c r="F4550" s="22" t="s">
        <v>114</v>
      </c>
      <c r="G4550" s="22" t="s">
        <v>108</v>
      </c>
    </row>
    <row r="4551" spans="3:7">
      <c r="C4551" s="137">
        <v>44883</v>
      </c>
      <c r="D4551" s="22" t="s">
        <v>119</v>
      </c>
      <c r="E4551" s="22">
        <v>12</v>
      </c>
      <c r="F4551" s="22" t="s">
        <v>112</v>
      </c>
      <c r="G4551" s="22" t="s">
        <v>105</v>
      </c>
    </row>
    <row r="4552" spans="3:7">
      <c r="C4552" s="137">
        <v>44483</v>
      </c>
      <c r="D4552" s="22" t="s">
        <v>118</v>
      </c>
      <c r="E4552" s="22">
        <v>6</v>
      </c>
      <c r="F4552" s="22" t="s">
        <v>114</v>
      </c>
      <c r="G4552" s="22" t="s">
        <v>106</v>
      </c>
    </row>
    <row r="4553" spans="3:7">
      <c r="C4553" s="137">
        <v>44171</v>
      </c>
      <c r="D4553" s="22" t="s">
        <v>117</v>
      </c>
      <c r="E4553" s="22">
        <v>500</v>
      </c>
      <c r="F4553" s="22" t="s">
        <v>6</v>
      </c>
      <c r="G4553" s="22" t="s">
        <v>115</v>
      </c>
    </row>
    <row r="4554" spans="3:7">
      <c r="C4554" s="137">
        <v>43839</v>
      </c>
      <c r="D4554" s="22" t="s">
        <v>107</v>
      </c>
      <c r="E4554" s="22">
        <v>75</v>
      </c>
      <c r="F4554" s="22" t="s">
        <v>6</v>
      </c>
      <c r="G4554" s="22" t="s">
        <v>111</v>
      </c>
    </row>
    <row r="4555" spans="3:7">
      <c r="C4555" s="137">
        <v>44847</v>
      </c>
      <c r="D4555" s="22" t="s">
        <v>119</v>
      </c>
      <c r="E4555" s="22">
        <v>45</v>
      </c>
      <c r="F4555" s="22" t="s">
        <v>110</v>
      </c>
      <c r="G4555" s="22" t="s">
        <v>105</v>
      </c>
    </row>
    <row r="4556" spans="3:7">
      <c r="C4556" s="137">
        <v>44424</v>
      </c>
      <c r="D4556" s="22" t="s">
        <v>119</v>
      </c>
      <c r="E4556" s="22">
        <v>500</v>
      </c>
      <c r="F4556" s="22" t="s">
        <v>112</v>
      </c>
      <c r="G4556" s="22" t="s">
        <v>115</v>
      </c>
    </row>
    <row r="4557" spans="3:7">
      <c r="C4557" s="137">
        <v>44198</v>
      </c>
      <c r="D4557" s="22" t="s">
        <v>119</v>
      </c>
      <c r="E4557" s="22">
        <v>1</v>
      </c>
      <c r="F4557" s="22" t="s">
        <v>6</v>
      </c>
      <c r="G4557" s="22" t="s">
        <v>109</v>
      </c>
    </row>
    <row r="4558" spans="3:7">
      <c r="C4558" s="137">
        <v>44670</v>
      </c>
      <c r="D4558" s="22" t="s">
        <v>117</v>
      </c>
      <c r="E4558" s="22">
        <v>13</v>
      </c>
      <c r="F4558" s="22" t="s">
        <v>9</v>
      </c>
      <c r="G4558" s="22" t="s">
        <v>111</v>
      </c>
    </row>
    <row r="4559" spans="3:7">
      <c r="C4559" s="137">
        <v>44246</v>
      </c>
      <c r="D4559" s="22" t="s">
        <v>119</v>
      </c>
      <c r="E4559" s="22">
        <v>9</v>
      </c>
      <c r="F4559" s="22" t="s">
        <v>110</v>
      </c>
      <c r="G4559" s="22" t="s">
        <v>105</v>
      </c>
    </row>
    <row r="4560" spans="3:7">
      <c r="C4560" s="137">
        <v>44246</v>
      </c>
      <c r="D4560" s="22" t="s">
        <v>119</v>
      </c>
      <c r="E4560" s="22">
        <v>17</v>
      </c>
      <c r="F4560" s="22" t="s">
        <v>9</v>
      </c>
      <c r="G4560" s="22" t="s">
        <v>113</v>
      </c>
    </row>
    <row r="4561" spans="3:7">
      <c r="C4561" s="137">
        <v>44615</v>
      </c>
      <c r="D4561" s="22" t="s">
        <v>118</v>
      </c>
      <c r="E4561" s="22">
        <v>5</v>
      </c>
      <c r="F4561" s="22" t="s">
        <v>112</v>
      </c>
      <c r="G4561" s="22" t="s">
        <v>115</v>
      </c>
    </row>
    <row r="4562" spans="3:7">
      <c r="C4562" s="137">
        <v>44545</v>
      </c>
      <c r="D4562" s="22" t="s">
        <v>119</v>
      </c>
      <c r="E4562" s="22">
        <v>47</v>
      </c>
      <c r="F4562" s="22" t="s">
        <v>110</v>
      </c>
      <c r="G4562" s="22" t="s">
        <v>111</v>
      </c>
    </row>
    <row r="4563" spans="3:7">
      <c r="C4563" s="137">
        <v>44136</v>
      </c>
      <c r="D4563" s="22" t="s">
        <v>118</v>
      </c>
      <c r="E4563" s="22">
        <v>400</v>
      </c>
      <c r="F4563" s="22" t="s">
        <v>6</v>
      </c>
      <c r="G4563" s="22" t="s">
        <v>111</v>
      </c>
    </row>
    <row r="4564" spans="3:7">
      <c r="C4564" s="137">
        <v>44614</v>
      </c>
      <c r="D4564" s="22" t="s">
        <v>116</v>
      </c>
      <c r="E4564" s="22">
        <v>275</v>
      </c>
      <c r="F4564" s="22" t="s">
        <v>114</v>
      </c>
      <c r="G4564" s="22" t="s">
        <v>108</v>
      </c>
    </row>
    <row r="4565" spans="3:7">
      <c r="C4565" s="137">
        <v>44334</v>
      </c>
      <c r="D4565" s="22" t="s">
        <v>116</v>
      </c>
      <c r="E4565" s="22">
        <v>6</v>
      </c>
      <c r="F4565" s="22" t="s">
        <v>114</v>
      </c>
      <c r="G4565" s="22" t="s">
        <v>105</v>
      </c>
    </row>
    <row r="4566" spans="3:7">
      <c r="C4566" s="137">
        <v>44040</v>
      </c>
      <c r="D4566" s="22" t="s">
        <v>107</v>
      </c>
      <c r="E4566" s="22">
        <v>6</v>
      </c>
      <c r="F4566" s="22" t="s">
        <v>114</v>
      </c>
      <c r="G4566" s="22" t="s">
        <v>105</v>
      </c>
    </row>
    <row r="4567" spans="3:7">
      <c r="C4567" s="137">
        <v>44887</v>
      </c>
      <c r="D4567" s="22" t="s">
        <v>119</v>
      </c>
      <c r="E4567" s="22">
        <v>21</v>
      </c>
      <c r="F4567" s="22" t="s">
        <v>110</v>
      </c>
      <c r="G4567" s="22" t="s">
        <v>109</v>
      </c>
    </row>
    <row r="4568" spans="3:7">
      <c r="C4568" s="137">
        <v>44190</v>
      </c>
      <c r="D4568" s="22" t="s">
        <v>116</v>
      </c>
      <c r="E4568" s="22">
        <v>250</v>
      </c>
      <c r="F4568" s="22" t="s">
        <v>110</v>
      </c>
      <c r="G4568" s="22" t="s">
        <v>113</v>
      </c>
    </row>
    <row r="4569" spans="3:7">
      <c r="C4569" s="137">
        <v>44389</v>
      </c>
      <c r="D4569" s="22" t="s">
        <v>118</v>
      </c>
      <c r="E4569" s="22">
        <v>41</v>
      </c>
      <c r="F4569" s="22" t="s">
        <v>114</v>
      </c>
      <c r="G4569" s="22" t="s">
        <v>105</v>
      </c>
    </row>
    <row r="4570" spans="3:7">
      <c r="C4570" s="137">
        <v>44113</v>
      </c>
      <c r="D4570" s="22" t="s">
        <v>117</v>
      </c>
      <c r="E4570" s="22">
        <v>43</v>
      </c>
      <c r="F4570" s="22" t="s">
        <v>6</v>
      </c>
      <c r="G4570" s="22" t="s">
        <v>111</v>
      </c>
    </row>
    <row r="4571" spans="3:7">
      <c r="C4571" s="137">
        <v>43885</v>
      </c>
      <c r="D4571" s="22" t="s">
        <v>117</v>
      </c>
      <c r="E4571" s="22">
        <v>6</v>
      </c>
      <c r="F4571" s="22" t="s">
        <v>9</v>
      </c>
      <c r="G4571" s="22" t="s">
        <v>113</v>
      </c>
    </row>
    <row r="4572" spans="3:7">
      <c r="C4572" s="137">
        <v>44029</v>
      </c>
      <c r="D4572" s="22" t="s">
        <v>119</v>
      </c>
      <c r="E4572" s="22">
        <v>125</v>
      </c>
      <c r="F4572" s="22" t="s">
        <v>6</v>
      </c>
      <c r="G4572" s="22" t="s">
        <v>106</v>
      </c>
    </row>
    <row r="4573" spans="3:7">
      <c r="C4573" s="137">
        <v>43954</v>
      </c>
      <c r="D4573" s="22" t="s">
        <v>119</v>
      </c>
      <c r="E4573" s="22">
        <v>15</v>
      </c>
      <c r="F4573" s="22" t="s">
        <v>110</v>
      </c>
      <c r="G4573" s="22" t="s">
        <v>105</v>
      </c>
    </row>
    <row r="4574" spans="3:7">
      <c r="C4574" s="137">
        <v>44429</v>
      </c>
      <c r="D4574" s="22" t="s">
        <v>118</v>
      </c>
      <c r="E4574" s="22">
        <v>325</v>
      </c>
      <c r="F4574" s="22" t="s">
        <v>112</v>
      </c>
      <c r="G4574" s="22" t="s">
        <v>108</v>
      </c>
    </row>
    <row r="4575" spans="3:7">
      <c r="C4575" s="137">
        <v>44518</v>
      </c>
      <c r="D4575" s="22" t="s">
        <v>116</v>
      </c>
      <c r="E4575" s="22">
        <v>300</v>
      </c>
      <c r="F4575" s="22" t="s">
        <v>114</v>
      </c>
      <c r="G4575" s="22" t="s">
        <v>115</v>
      </c>
    </row>
    <row r="4576" spans="3:7">
      <c r="C4576" s="137">
        <v>44467</v>
      </c>
      <c r="D4576" s="22" t="s">
        <v>119</v>
      </c>
      <c r="E4576" s="22">
        <v>9</v>
      </c>
      <c r="F4576" s="22" t="s">
        <v>9</v>
      </c>
      <c r="G4576" s="22" t="s">
        <v>111</v>
      </c>
    </row>
    <row r="4577" spans="3:7">
      <c r="C4577" s="137">
        <v>44675</v>
      </c>
      <c r="D4577" s="22" t="s">
        <v>119</v>
      </c>
      <c r="E4577" s="22">
        <v>3</v>
      </c>
      <c r="F4577" s="22" t="s">
        <v>6</v>
      </c>
      <c r="G4577" s="22" t="s">
        <v>108</v>
      </c>
    </row>
    <row r="4578" spans="3:7">
      <c r="C4578" s="137">
        <v>44517</v>
      </c>
      <c r="D4578" s="22" t="s">
        <v>119</v>
      </c>
      <c r="E4578" s="22">
        <v>4</v>
      </c>
      <c r="F4578" s="22" t="s">
        <v>9</v>
      </c>
      <c r="G4578" s="22" t="s">
        <v>115</v>
      </c>
    </row>
    <row r="4579" spans="3:7">
      <c r="C4579" s="137">
        <v>44525</v>
      </c>
      <c r="D4579" s="22" t="s">
        <v>107</v>
      </c>
      <c r="E4579" s="22">
        <v>8</v>
      </c>
      <c r="F4579" s="22" t="s">
        <v>6</v>
      </c>
      <c r="G4579" s="22" t="s">
        <v>111</v>
      </c>
    </row>
    <row r="4580" spans="3:7">
      <c r="C4580" s="137">
        <v>44268</v>
      </c>
      <c r="D4580" s="22" t="s">
        <v>116</v>
      </c>
      <c r="E4580" s="22">
        <v>1</v>
      </c>
      <c r="F4580" s="22" t="s">
        <v>110</v>
      </c>
      <c r="G4580" s="22" t="s">
        <v>106</v>
      </c>
    </row>
    <row r="4581" spans="3:7">
      <c r="C4581" s="137">
        <v>44757</v>
      </c>
      <c r="D4581" s="22" t="s">
        <v>117</v>
      </c>
      <c r="E4581" s="22">
        <v>7</v>
      </c>
      <c r="F4581" s="22" t="s">
        <v>114</v>
      </c>
      <c r="G4581" s="22" t="s">
        <v>105</v>
      </c>
    </row>
    <row r="4582" spans="3:7">
      <c r="C4582" s="137">
        <v>44656</v>
      </c>
      <c r="D4582" s="22" t="s">
        <v>118</v>
      </c>
      <c r="E4582" s="22">
        <v>300</v>
      </c>
      <c r="F4582" s="22" t="s">
        <v>6</v>
      </c>
      <c r="G4582" s="22" t="s">
        <v>105</v>
      </c>
    </row>
    <row r="4583" spans="3:7">
      <c r="C4583" s="137">
        <v>44598</v>
      </c>
      <c r="D4583" s="22" t="s">
        <v>116</v>
      </c>
      <c r="E4583" s="22">
        <v>21</v>
      </c>
      <c r="F4583" s="22" t="s">
        <v>110</v>
      </c>
      <c r="G4583" s="22" t="s">
        <v>105</v>
      </c>
    </row>
    <row r="4584" spans="3:7">
      <c r="C4584" s="137">
        <v>44012</v>
      </c>
      <c r="D4584" s="22" t="s">
        <v>118</v>
      </c>
      <c r="E4584" s="22">
        <v>18</v>
      </c>
      <c r="F4584" s="22" t="s">
        <v>114</v>
      </c>
      <c r="G4584" s="22" t="s">
        <v>111</v>
      </c>
    </row>
    <row r="4585" spans="3:7">
      <c r="C4585" s="137">
        <v>44061</v>
      </c>
      <c r="D4585" s="22" t="s">
        <v>118</v>
      </c>
      <c r="E4585" s="22">
        <v>36</v>
      </c>
      <c r="F4585" s="22" t="s">
        <v>110</v>
      </c>
      <c r="G4585" s="22" t="s">
        <v>113</v>
      </c>
    </row>
    <row r="4586" spans="3:7">
      <c r="C4586" s="137">
        <v>44759</v>
      </c>
      <c r="D4586" s="22" t="s">
        <v>119</v>
      </c>
      <c r="E4586" s="22">
        <v>15</v>
      </c>
      <c r="F4586" s="22" t="s">
        <v>112</v>
      </c>
      <c r="G4586" s="22" t="s">
        <v>109</v>
      </c>
    </row>
    <row r="4587" spans="3:7">
      <c r="C4587" s="137">
        <v>44259</v>
      </c>
      <c r="D4587" s="22" t="s">
        <v>119</v>
      </c>
      <c r="E4587" s="22">
        <v>3</v>
      </c>
      <c r="F4587" s="22" t="s">
        <v>114</v>
      </c>
      <c r="G4587" s="22" t="s">
        <v>108</v>
      </c>
    </row>
    <row r="4588" spans="3:7">
      <c r="C4588" s="137">
        <v>44493</v>
      </c>
      <c r="D4588" s="22" t="s">
        <v>119</v>
      </c>
      <c r="E4588" s="22">
        <v>3</v>
      </c>
      <c r="F4588" s="22" t="s">
        <v>110</v>
      </c>
      <c r="G4588" s="22" t="s">
        <v>106</v>
      </c>
    </row>
    <row r="4589" spans="3:7">
      <c r="C4589" s="137">
        <v>44256</v>
      </c>
      <c r="D4589" s="22" t="s">
        <v>118</v>
      </c>
      <c r="E4589" s="22">
        <v>17</v>
      </c>
      <c r="F4589" s="22" t="s">
        <v>9</v>
      </c>
      <c r="G4589" s="22" t="s">
        <v>109</v>
      </c>
    </row>
    <row r="4590" spans="3:7">
      <c r="C4590" s="137">
        <v>44180</v>
      </c>
      <c r="D4590" s="22" t="s">
        <v>107</v>
      </c>
      <c r="E4590" s="22">
        <v>16</v>
      </c>
      <c r="F4590" s="22" t="s">
        <v>114</v>
      </c>
      <c r="G4590" s="22" t="s">
        <v>108</v>
      </c>
    </row>
    <row r="4591" spans="3:7">
      <c r="C4591" s="137">
        <v>44065</v>
      </c>
      <c r="D4591" s="22" t="s">
        <v>117</v>
      </c>
      <c r="E4591" s="22">
        <v>6</v>
      </c>
      <c r="F4591" s="22" t="s">
        <v>110</v>
      </c>
      <c r="G4591" s="22" t="s">
        <v>106</v>
      </c>
    </row>
    <row r="4592" spans="3:7">
      <c r="C4592" s="137">
        <v>44611</v>
      </c>
      <c r="D4592" s="22" t="s">
        <v>118</v>
      </c>
      <c r="E4592" s="22">
        <v>1</v>
      </c>
      <c r="F4592" s="22" t="s">
        <v>9</v>
      </c>
      <c r="G4592" s="22" t="s">
        <v>108</v>
      </c>
    </row>
    <row r="4593" spans="3:7">
      <c r="C4593" s="137">
        <v>43980</v>
      </c>
      <c r="D4593" s="22" t="s">
        <v>116</v>
      </c>
      <c r="E4593" s="22">
        <v>425</v>
      </c>
      <c r="F4593" s="22" t="s">
        <v>9</v>
      </c>
      <c r="G4593" s="22" t="s">
        <v>111</v>
      </c>
    </row>
    <row r="4594" spans="3:7">
      <c r="C4594" s="137">
        <v>44705</v>
      </c>
      <c r="D4594" s="22" t="s">
        <v>119</v>
      </c>
      <c r="E4594" s="22">
        <v>4</v>
      </c>
      <c r="F4594" s="22" t="s">
        <v>9</v>
      </c>
      <c r="G4594" s="22" t="s">
        <v>109</v>
      </c>
    </row>
    <row r="4595" spans="3:7">
      <c r="C4595" s="137">
        <v>44820</v>
      </c>
      <c r="D4595" s="22" t="s">
        <v>119</v>
      </c>
      <c r="E4595" s="22">
        <v>35</v>
      </c>
      <c r="F4595" s="22" t="s">
        <v>6</v>
      </c>
      <c r="G4595" s="22" t="s">
        <v>105</v>
      </c>
    </row>
    <row r="4596" spans="3:7">
      <c r="C4596" s="137">
        <v>44855</v>
      </c>
      <c r="D4596" s="22" t="s">
        <v>119</v>
      </c>
      <c r="E4596" s="22">
        <v>40</v>
      </c>
      <c r="F4596" s="22" t="s">
        <v>112</v>
      </c>
      <c r="G4596" s="22" t="s">
        <v>115</v>
      </c>
    </row>
    <row r="4597" spans="3:7">
      <c r="C4597" s="137">
        <v>44301</v>
      </c>
      <c r="D4597" s="22" t="s">
        <v>119</v>
      </c>
      <c r="E4597" s="22">
        <v>250</v>
      </c>
      <c r="F4597" s="22" t="s">
        <v>9</v>
      </c>
      <c r="G4597" s="22" t="s">
        <v>113</v>
      </c>
    </row>
    <row r="4598" spans="3:7">
      <c r="C4598" s="137">
        <v>44789</v>
      </c>
      <c r="D4598" s="22" t="s">
        <v>117</v>
      </c>
      <c r="E4598" s="22">
        <v>6</v>
      </c>
      <c r="F4598" s="22" t="s">
        <v>9</v>
      </c>
      <c r="G4598" s="22" t="s">
        <v>108</v>
      </c>
    </row>
    <row r="4599" spans="3:7">
      <c r="C4599" s="137">
        <v>44311</v>
      </c>
      <c r="D4599" s="22" t="s">
        <v>117</v>
      </c>
      <c r="E4599" s="22">
        <v>12</v>
      </c>
      <c r="F4599" s="22" t="s">
        <v>114</v>
      </c>
      <c r="G4599" s="22" t="s">
        <v>113</v>
      </c>
    </row>
    <row r="4600" spans="3:7">
      <c r="C4600" s="137">
        <v>43895</v>
      </c>
      <c r="D4600" s="22" t="s">
        <v>119</v>
      </c>
      <c r="E4600" s="22">
        <v>300</v>
      </c>
      <c r="F4600" s="22" t="s">
        <v>114</v>
      </c>
      <c r="G4600" s="22" t="s">
        <v>106</v>
      </c>
    </row>
    <row r="4601" spans="3:7">
      <c r="C4601" s="137">
        <v>44762</v>
      </c>
      <c r="D4601" s="22" t="s">
        <v>116</v>
      </c>
      <c r="E4601" s="22">
        <v>225</v>
      </c>
      <c r="F4601" s="22" t="s">
        <v>110</v>
      </c>
      <c r="G4601" s="22" t="s">
        <v>111</v>
      </c>
    </row>
    <row r="4602" spans="3:7">
      <c r="C4602" s="137">
        <v>44215</v>
      </c>
      <c r="D4602" s="22" t="s">
        <v>117</v>
      </c>
      <c r="E4602" s="22">
        <v>50</v>
      </c>
      <c r="F4602" s="22" t="s">
        <v>110</v>
      </c>
      <c r="G4602" s="22" t="s">
        <v>109</v>
      </c>
    </row>
    <row r="4603" spans="3:7">
      <c r="C4603" s="137">
        <v>44706</v>
      </c>
      <c r="D4603" s="22" t="s">
        <v>116</v>
      </c>
      <c r="E4603" s="22">
        <v>23</v>
      </c>
      <c r="F4603" s="22" t="s">
        <v>9</v>
      </c>
      <c r="G4603" s="22" t="s">
        <v>113</v>
      </c>
    </row>
    <row r="4604" spans="3:7">
      <c r="C4604" s="137">
        <v>44214</v>
      </c>
      <c r="D4604" s="22" t="s">
        <v>117</v>
      </c>
      <c r="E4604" s="22">
        <v>47</v>
      </c>
      <c r="F4604" s="22" t="s">
        <v>6</v>
      </c>
      <c r="G4604" s="22" t="s">
        <v>108</v>
      </c>
    </row>
    <row r="4605" spans="3:7">
      <c r="C4605" s="137">
        <v>44785</v>
      </c>
      <c r="D4605" s="22" t="s">
        <v>107</v>
      </c>
      <c r="E4605" s="22">
        <v>35</v>
      </c>
      <c r="F4605" s="22" t="s">
        <v>6</v>
      </c>
      <c r="G4605" s="22" t="s">
        <v>113</v>
      </c>
    </row>
    <row r="4606" spans="3:7">
      <c r="C4606" s="137">
        <v>44084</v>
      </c>
      <c r="D4606" s="22" t="s">
        <v>117</v>
      </c>
      <c r="E4606" s="22">
        <v>14</v>
      </c>
      <c r="F4606" s="22" t="s">
        <v>6</v>
      </c>
      <c r="G4606" s="22" t="s">
        <v>106</v>
      </c>
    </row>
    <row r="4607" spans="3:7">
      <c r="C4607" s="137">
        <v>43967</v>
      </c>
      <c r="D4607" s="22" t="s">
        <v>107</v>
      </c>
      <c r="E4607" s="22">
        <v>26</v>
      </c>
      <c r="F4607" s="22" t="s">
        <v>112</v>
      </c>
      <c r="G4607" s="22" t="s">
        <v>108</v>
      </c>
    </row>
    <row r="4608" spans="3:7">
      <c r="C4608" s="137">
        <v>43974</v>
      </c>
      <c r="D4608" s="22" t="s">
        <v>118</v>
      </c>
      <c r="E4608" s="22">
        <v>425</v>
      </c>
      <c r="F4608" s="22" t="s">
        <v>110</v>
      </c>
      <c r="G4608" s="22" t="s">
        <v>113</v>
      </c>
    </row>
    <row r="4609" spans="3:7">
      <c r="C4609" s="137">
        <v>44259</v>
      </c>
      <c r="D4609" s="22" t="s">
        <v>117</v>
      </c>
      <c r="E4609" s="22">
        <v>225</v>
      </c>
      <c r="F4609" s="22" t="s">
        <v>112</v>
      </c>
      <c r="G4609" s="22" t="s">
        <v>109</v>
      </c>
    </row>
    <row r="4610" spans="3:7">
      <c r="C4610" s="137">
        <v>44359</v>
      </c>
      <c r="D4610" s="22" t="s">
        <v>117</v>
      </c>
      <c r="E4610" s="22">
        <v>28</v>
      </c>
      <c r="F4610" s="22" t="s">
        <v>6</v>
      </c>
      <c r="G4610" s="22" t="s">
        <v>113</v>
      </c>
    </row>
    <row r="4611" spans="3:7">
      <c r="C4611" s="137">
        <v>43997</v>
      </c>
      <c r="D4611" s="22" t="s">
        <v>119</v>
      </c>
      <c r="E4611" s="22">
        <v>10</v>
      </c>
      <c r="F4611" s="22" t="s">
        <v>112</v>
      </c>
      <c r="G4611" s="22" t="s">
        <v>105</v>
      </c>
    </row>
    <row r="4612" spans="3:7">
      <c r="C4612" s="137">
        <v>44157</v>
      </c>
      <c r="D4612" s="22" t="s">
        <v>107</v>
      </c>
      <c r="E4612" s="22">
        <v>6</v>
      </c>
      <c r="F4612" s="22" t="s">
        <v>114</v>
      </c>
      <c r="G4612" s="22" t="s">
        <v>115</v>
      </c>
    </row>
    <row r="4613" spans="3:7">
      <c r="C4613" s="137">
        <v>44611</v>
      </c>
      <c r="D4613" s="22" t="s">
        <v>116</v>
      </c>
      <c r="E4613" s="22">
        <v>8</v>
      </c>
      <c r="F4613" s="22" t="s">
        <v>6</v>
      </c>
      <c r="G4613" s="22" t="s">
        <v>105</v>
      </c>
    </row>
    <row r="4614" spans="3:7">
      <c r="C4614" s="137">
        <v>44534</v>
      </c>
      <c r="D4614" s="22" t="s">
        <v>118</v>
      </c>
      <c r="E4614" s="22">
        <v>5</v>
      </c>
      <c r="F4614" s="22" t="s">
        <v>6</v>
      </c>
      <c r="G4614" s="22" t="s">
        <v>111</v>
      </c>
    </row>
    <row r="4615" spans="3:7">
      <c r="C4615" s="137">
        <v>44486</v>
      </c>
      <c r="D4615" s="22" t="s">
        <v>118</v>
      </c>
      <c r="E4615" s="22">
        <v>9</v>
      </c>
      <c r="F4615" s="22" t="s">
        <v>9</v>
      </c>
      <c r="G4615" s="22" t="s">
        <v>111</v>
      </c>
    </row>
    <row r="4616" spans="3:7">
      <c r="C4616" s="137">
        <v>44534</v>
      </c>
      <c r="D4616" s="22" t="s">
        <v>117</v>
      </c>
      <c r="E4616" s="22">
        <v>9</v>
      </c>
      <c r="F4616" s="22" t="s">
        <v>9</v>
      </c>
      <c r="G4616" s="22" t="s">
        <v>109</v>
      </c>
    </row>
    <row r="4617" spans="3:7">
      <c r="C4617" s="137">
        <v>44739</v>
      </c>
      <c r="D4617" s="22" t="s">
        <v>119</v>
      </c>
      <c r="E4617" s="22">
        <v>9</v>
      </c>
      <c r="F4617" s="22" t="s">
        <v>9</v>
      </c>
      <c r="G4617" s="22" t="s">
        <v>109</v>
      </c>
    </row>
    <row r="4618" spans="3:7">
      <c r="C4618" s="137">
        <v>44269</v>
      </c>
      <c r="D4618" s="22" t="s">
        <v>117</v>
      </c>
      <c r="E4618" s="22">
        <v>125</v>
      </c>
      <c r="F4618" s="22" t="s">
        <v>112</v>
      </c>
      <c r="G4618" s="22" t="s">
        <v>113</v>
      </c>
    </row>
    <row r="4619" spans="3:7">
      <c r="C4619" s="137">
        <v>44387</v>
      </c>
      <c r="D4619" s="22" t="s">
        <v>117</v>
      </c>
      <c r="E4619" s="22">
        <v>23</v>
      </c>
      <c r="F4619" s="22" t="s">
        <v>110</v>
      </c>
      <c r="G4619" s="22" t="s">
        <v>111</v>
      </c>
    </row>
    <row r="4620" spans="3:7">
      <c r="C4620" s="137">
        <v>44820</v>
      </c>
      <c r="D4620" s="22" t="s">
        <v>107</v>
      </c>
      <c r="E4620" s="22">
        <v>275</v>
      </c>
      <c r="F4620" s="22" t="s">
        <v>112</v>
      </c>
      <c r="G4620" s="22" t="s">
        <v>113</v>
      </c>
    </row>
    <row r="4621" spans="3:7">
      <c r="C4621" s="137">
        <v>43869</v>
      </c>
      <c r="D4621" s="22" t="s">
        <v>116</v>
      </c>
      <c r="E4621" s="22">
        <v>450</v>
      </c>
      <c r="F4621" s="22" t="s">
        <v>9</v>
      </c>
      <c r="G4621" s="22" t="s">
        <v>109</v>
      </c>
    </row>
    <row r="4622" spans="3:7">
      <c r="C4622" s="137">
        <v>44924</v>
      </c>
      <c r="D4622" s="22" t="s">
        <v>116</v>
      </c>
      <c r="E4622" s="22">
        <v>6</v>
      </c>
      <c r="F4622" s="22" t="s">
        <v>114</v>
      </c>
      <c r="G4622" s="22" t="s">
        <v>111</v>
      </c>
    </row>
    <row r="4623" spans="3:7">
      <c r="C4623" s="137">
        <v>44029</v>
      </c>
      <c r="D4623" s="22" t="s">
        <v>117</v>
      </c>
      <c r="E4623" s="22">
        <v>7</v>
      </c>
      <c r="F4623" s="22" t="s">
        <v>9</v>
      </c>
      <c r="G4623" s="22" t="s">
        <v>113</v>
      </c>
    </row>
    <row r="4624" spans="3:7">
      <c r="C4624" s="137">
        <v>44715</v>
      </c>
      <c r="D4624" s="22" t="s">
        <v>119</v>
      </c>
      <c r="E4624" s="22">
        <v>475</v>
      </c>
      <c r="F4624" s="22" t="s">
        <v>9</v>
      </c>
      <c r="G4624" s="22" t="s">
        <v>108</v>
      </c>
    </row>
    <row r="4625" spans="3:7">
      <c r="C4625" s="137">
        <v>44793</v>
      </c>
      <c r="D4625" s="22" t="s">
        <v>117</v>
      </c>
      <c r="E4625" s="22">
        <v>550</v>
      </c>
      <c r="F4625" s="22" t="s">
        <v>9</v>
      </c>
      <c r="G4625" s="22" t="s">
        <v>115</v>
      </c>
    </row>
    <row r="4626" spans="3:7">
      <c r="C4626" s="137">
        <v>44905</v>
      </c>
      <c r="D4626" s="22" t="s">
        <v>116</v>
      </c>
      <c r="E4626" s="22">
        <v>4</v>
      </c>
      <c r="F4626" s="22" t="s">
        <v>114</v>
      </c>
      <c r="G4626" s="22" t="s">
        <v>106</v>
      </c>
    </row>
    <row r="4627" spans="3:7">
      <c r="C4627" s="137">
        <v>44658</v>
      </c>
      <c r="D4627" s="22" t="s">
        <v>117</v>
      </c>
      <c r="E4627" s="22">
        <v>21</v>
      </c>
      <c r="F4627" s="22" t="s">
        <v>6</v>
      </c>
      <c r="G4627" s="22" t="s">
        <v>105</v>
      </c>
    </row>
    <row r="4628" spans="3:7">
      <c r="C4628" s="137">
        <v>44516</v>
      </c>
      <c r="D4628" s="22" t="s">
        <v>116</v>
      </c>
      <c r="E4628" s="22">
        <v>200</v>
      </c>
      <c r="F4628" s="22" t="s">
        <v>110</v>
      </c>
      <c r="G4628" s="22" t="s">
        <v>108</v>
      </c>
    </row>
    <row r="4629" spans="3:7">
      <c r="C4629" s="137">
        <v>43972</v>
      </c>
      <c r="D4629" s="22" t="s">
        <v>119</v>
      </c>
      <c r="E4629" s="22">
        <v>125</v>
      </c>
      <c r="F4629" s="22" t="s">
        <v>110</v>
      </c>
      <c r="G4629" s="22" t="s">
        <v>105</v>
      </c>
    </row>
    <row r="4630" spans="3:7">
      <c r="C4630" s="137">
        <v>43899</v>
      </c>
      <c r="D4630" s="22" t="s">
        <v>117</v>
      </c>
      <c r="E4630" s="22">
        <v>2</v>
      </c>
      <c r="F4630" s="22" t="s">
        <v>112</v>
      </c>
      <c r="G4630" s="22" t="s">
        <v>111</v>
      </c>
    </row>
    <row r="4631" spans="3:7">
      <c r="C4631" s="137">
        <v>44771</v>
      </c>
      <c r="D4631" s="22" t="s">
        <v>119</v>
      </c>
      <c r="E4631" s="22">
        <v>7</v>
      </c>
      <c r="F4631" s="22" t="s">
        <v>6</v>
      </c>
      <c r="G4631" s="22" t="s">
        <v>113</v>
      </c>
    </row>
    <row r="4632" spans="3:7">
      <c r="C4632" s="137">
        <v>44218</v>
      </c>
      <c r="D4632" s="22" t="s">
        <v>117</v>
      </c>
      <c r="E4632" s="22">
        <v>425</v>
      </c>
      <c r="F4632" s="22" t="s">
        <v>114</v>
      </c>
      <c r="G4632" s="22" t="s">
        <v>106</v>
      </c>
    </row>
    <row r="4633" spans="3:7">
      <c r="C4633" s="137">
        <v>44469</v>
      </c>
      <c r="D4633" s="22" t="s">
        <v>117</v>
      </c>
      <c r="E4633" s="22">
        <v>8</v>
      </c>
      <c r="F4633" s="22" t="s">
        <v>6</v>
      </c>
      <c r="G4633" s="22" t="s">
        <v>108</v>
      </c>
    </row>
    <row r="4634" spans="3:7">
      <c r="C4634" s="137">
        <v>44723</v>
      </c>
      <c r="D4634" s="22" t="s">
        <v>119</v>
      </c>
      <c r="E4634" s="22">
        <v>7</v>
      </c>
      <c r="F4634" s="22" t="s">
        <v>114</v>
      </c>
      <c r="G4634" s="22" t="s">
        <v>108</v>
      </c>
    </row>
    <row r="4635" spans="3:7">
      <c r="C4635" s="137">
        <v>44115</v>
      </c>
      <c r="D4635" s="22" t="s">
        <v>117</v>
      </c>
      <c r="E4635" s="22">
        <v>7</v>
      </c>
      <c r="F4635" s="22" t="s">
        <v>9</v>
      </c>
      <c r="G4635" s="22" t="s">
        <v>105</v>
      </c>
    </row>
    <row r="4636" spans="3:7">
      <c r="C4636" s="137">
        <v>44892</v>
      </c>
      <c r="D4636" s="22" t="s">
        <v>116</v>
      </c>
      <c r="E4636" s="22">
        <v>36</v>
      </c>
      <c r="F4636" s="22" t="s">
        <v>114</v>
      </c>
      <c r="G4636" s="22" t="s">
        <v>113</v>
      </c>
    </row>
    <row r="4637" spans="3:7">
      <c r="C4637" s="137">
        <v>44250</v>
      </c>
      <c r="D4637" s="22" t="s">
        <v>117</v>
      </c>
      <c r="E4637" s="22">
        <v>125</v>
      </c>
      <c r="F4637" s="22" t="s">
        <v>110</v>
      </c>
      <c r="G4637" s="22" t="s">
        <v>111</v>
      </c>
    </row>
    <row r="4638" spans="3:7">
      <c r="C4638" s="137">
        <v>44610</v>
      </c>
      <c r="D4638" s="22" t="s">
        <v>118</v>
      </c>
      <c r="E4638" s="22">
        <v>9</v>
      </c>
      <c r="F4638" s="22" t="s">
        <v>9</v>
      </c>
      <c r="G4638" s="22" t="s">
        <v>106</v>
      </c>
    </row>
    <row r="4639" spans="3:7">
      <c r="C4639" s="137">
        <v>44788</v>
      </c>
      <c r="D4639" s="22" t="s">
        <v>117</v>
      </c>
      <c r="E4639" s="22">
        <v>8</v>
      </c>
      <c r="F4639" s="22" t="s">
        <v>112</v>
      </c>
      <c r="G4639" s="22" t="s">
        <v>115</v>
      </c>
    </row>
    <row r="4640" spans="3:7">
      <c r="C4640" s="137">
        <v>44677</v>
      </c>
      <c r="D4640" s="22" t="s">
        <v>118</v>
      </c>
      <c r="E4640" s="22">
        <v>8</v>
      </c>
      <c r="F4640" s="22" t="s">
        <v>110</v>
      </c>
      <c r="G4640" s="22" t="s">
        <v>108</v>
      </c>
    </row>
    <row r="4641" spans="3:7">
      <c r="C4641" s="137">
        <v>44083</v>
      </c>
      <c r="D4641" s="22" t="s">
        <v>117</v>
      </c>
      <c r="E4641" s="22">
        <v>1</v>
      </c>
      <c r="F4641" s="22" t="s">
        <v>114</v>
      </c>
      <c r="G4641" s="22" t="s">
        <v>115</v>
      </c>
    </row>
    <row r="4642" spans="3:7">
      <c r="C4642" s="137">
        <v>44713</v>
      </c>
      <c r="D4642" s="22" t="s">
        <v>119</v>
      </c>
      <c r="E4642" s="22">
        <v>3</v>
      </c>
      <c r="F4642" s="22" t="s">
        <v>9</v>
      </c>
      <c r="G4642" s="22" t="s">
        <v>108</v>
      </c>
    </row>
    <row r="4643" spans="3:7">
      <c r="C4643" s="137">
        <v>43986</v>
      </c>
      <c r="D4643" s="22" t="s">
        <v>117</v>
      </c>
      <c r="E4643" s="22">
        <v>14</v>
      </c>
      <c r="F4643" s="22" t="s">
        <v>6</v>
      </c>
      <c r="G4643" s="22" t="s">
        <v>111</v>
      </c>
    </row>
    <row r="4644" spans="3:7">
      <c r="C4644" s="137">
        <v>44550</v>
      </c>
      <c r="D4644" s="22" t="s">
        <v>117</v>
      </c>
      <c r="E4644" s="22">
        <v>4</v>
      </c>
      <c r="F4644" s="22" t="s">
        <v>112</v>
      </c>
      <c r="G4644" s="22" t="s">
        <v>108</v>
      </c>
    </row>
    <row r="4645" spans="3:7">
      <c r="C4645" s="137">
        <v>44475</v>
      </c>
      <c r="D4645" s="22" t="s">
        <v>116</v>
      </c>
      <c r="E4645" s="22">
        <v>33</v>
      </c>
      <c r="F4645" s="22" t="s">
        <v>110</v>
      </c>
      <c r="G4645" s="22" t="s">
        <v>108</v>
      </c>
    </row>
    <row r="4646" spans="3:7">
      <c r="C4646" s="137">
        <v>43925</v>
      </c>
      <c r="D4646" s="22" t="s">
        <v>117</v>
      </c>
      <c r="E4646" s="22">
        <v>46</v>
      </c>
      <c r="F4646" s="22" t="s">
        <v>112</v>
      </c>
      <c r="G4646" s="22" t="s">
        <v>113</v>
      </c>
    </row>
    <row r="4647" spans="3:7">
      <c r="C4647" s="137">
        <v>44436</v>
      </c>
      <c r="D4647" s="22" t="s">
        <v>118</v>
      </c>
      <c r="E4647" s="22">
        <v>275</v>
      </c>
      <c r="F4647" s="22" t="s">
        <v>110</v>
      </c>
      <c r="G4647" s="22" t="s">
        <v>108</v>
      </c>
    </row>
    <row r="4648" spans="3:7">
      <c r="C4648" s="137">
        <v>44610</v>
      </c>
      <c r="D4648" s="22" t="s">
        <v>119</v>
      </c>
      <c r="E4648" s="22">
        <v>300</v>
      </c>
      <c r="F4648" s="22" t="s">
        <v>9</v>
      </c>
      <c r="G4648" s="22" t="s">
        <v>108</v>
      </c>
    </row>
    <row r="4649" spans="3:7">
      <c r="C4649" s="137">
        <v>44497</v>
      </c>
      <c r="D4649" s="22" t="s">
        <v>119</v>
      </c>
      <c r="E4649" s="22">
        <v>31</v>
      </c>
      <c r="F4649" s="22" t="s">
        <v>114</v>
      </c>
      <c r="G4649" s="22" t="s">
        <v>105</v>
      </c>
    </row>
    <row r="4650" spans="3:7">
      <c r="C4650" s="137">
        <v>44797</v>
      </c>
      <c r="D4650" s="22" t="s">
        <v>119</v>
      </c>
      <c r="E4650" s="22">
        <v>8</v>
      </c>
      <c r="F4650" s="22" t="s">
        <v>6</v>
      </c>
      <c r="G4650" s="22" t="s">
        <v>108</v>
      </c>
    </row>
    <row r="4651" spans="3:7">
      <c r="C4651" s="137">
        <v>44617</v>
      </c>
      <c r="D4651" s="22" t="s">
        <v>117</v>
      </c>
      <c r="E4651" s="22">
        <v>24</v>
      </c>
      <c r="F4651" s="22" t="s">
        <v>9</v>
      </c>
      <c r="G4651" s="22" t="s">
        <v>105</v>
      </c>
    </row>
    <row r="4652" spans="3:7">
      <c r="C4652" s="137">
        <v>43925</v>
      </c>
      <c r="D4652" s="22" t="s">
        <v>118</v>
      </c>
      <c r="E4652" s="22">
        <v>175</v>
      </c>
      <c r="F4652" s="22" t="s">
        <v>112</v>
      </c>
      <c r="G4652" s="22" t="s">
        <v>113</v>
      </c>
    </row>
    <row r="4653" spans="3:7">
      <c r="C4653" s="137">
        <v>43949</v>
      </c>
      <c r="D4653" s="22" t="s">
        <v>107</v>
      </c>
      <c r="E4653" s="22">
        <v>26</v>
      </c>
      <c r="F4653" s="22" t="s">
        <v>112</v>
      </c>
      <c r="G4653" s="22" t="s">
        <v>113</v>
      </c>
    </row>
    <row r="4654" spans="3:7">
      <c r="C4654" s="137">
        <v>44147</v>
      </c>
      <c r="D4654" s="22" t="s">
        <v>117</v>
      </c>
      <c r="E4654" s="22">
        <v>8</v>
      </c>
      <c r="F4654" s="22" t="s">
        <v>112</v>
      </c>
      <c r="G4654" s="22" t="s">
        <v>111</v>
      </c>
    </row>
    <row r="4655" spans="3:7">
      <c r="C4655" s="137">
        <v>44415</v>
      </c>
      <c r="D4655" s="22" t="s">
        <v>119</v>
      </c>
      <c r="E4655" s="22">
        <v>12</v>
      </c>
      <c r="F4655" s="22" t="s">
        <v>6</v>
      </c>
      <c r="G4655" s="22" t="s">
        <v>111</v>
      </c>
    </row>
    <row r="4656" spans="3:7">
      <c r="C4656" s="137">
        <v>43978</v>
      </c>
      <c r="D4656" s="22" t="s">
        <v>107</v>
      </c>
      <c r="E4656" s="22">
        <v>9</v>
      </c>
      <c r="F4656" s="22" t="s">
        <v>112</v>
      </c>
      <c r="G4656" s="22" t="s">
        <v>108</v>
      </c>
    </row>
    <row r="4657" spans="3:7">
      <c r="C4657" s="137">
        <v>44627</v>
      </c>
      <c r="D4657" s="22" t="s">
        <v>118</v>
      </c>
      <c r="E4657" s="22">
        <v>9</v>
      </c>
      <c r="F4657" s="22" t="s">
        <v>110</v>
      </c>
      <c r="G4657" s="22" t="s">
        <v>109</v>
      </c>
    </row>
    <row r="4658" spans="3:7">
      <c r="C4658" s="137">
        <v>44888</v>
      </c>
      <c r="D4658" s="22" t="s">
        <v>117</v>
      </c>
      <c r="E4658" s="22">
        <v>1</v>
      </c>
      <c r="F4658" s="22" t="s">
        <v>112</v>
      </c>
      <c r="G4658" s="22" t="s">
        <v>106</v>
      </c>
    </row>
    <row r="4659" spans="3:7">
      <c r="C4659" s="137">
        <v>44170</v>
      </c>
      <c r="D4659" s="22" t="s">
        <v>107</v>
      </c>
      <c r="E4659" s="22">
        <v>11</v>
      </c>
      <c r="F4659" s="22" t="s">
        <v>110</v>
      </c>
      <c r="G4659" s="22" t="s">
        <v>105</v>
      </c>
    </row>
    <row r="4660" spans="3:7">
      <c r="C4660" s="137">
        <v>44157</v>
      </c>
      <c r="D4660" s="22" t="s">
        <v>116</v>
      </c>
      <c r="E4660" s="22">
        <v>250</v>
      </c>
      <c r="F4660" s="22" t="s">
        <v>9</v>
      </c>
      <c r="G4660" s="22" t="s">
        <v>113</v>
      </c>
    </row>
    <row r="4661" spans="3:7">
      <c r="C4661" s="137">
        <v>44796</v>
      </c>
      <c r="D4661" s="22" t="s">
        <v>117</v>
      </c>
      <c r="E4661" s="22">
        <v>35</v>
      </c>
      <c r="F4661" s="22" t="s">
        <v>6</v>
      </c>
      <c r="G4661" s="22" t="s">
        <v>106</v>
      </c>
    </row>
    <row r="4662" spans="3:7">
      <c r="C4662" s="137">
        <v>44243</v>
      </c>
      <c r="D4662" s="22" t="s">
        <v>107</v>
      </c>
      <c r="E4662" s="22">
        <v>500</v>
      </c>
      <c r="F4662" s="22" t="s">
        <v>9</v>
      </c>
      <c r="G4662" s="22" t="s">
        <v>108</v>
      </c>
    </row>
    <row r="4663" spans="3:7">
      <c r="C4663" s="137">
        <v>44497</v>
      </c>
      <c r="D4663" s="22" t="s">
        <v>107</v>
      </c>
      <c r="E4663" s="22">
        <v>5</v>
      </c>
      <c r="F4663" s="22" t="s">
        <v>112</v>
      </c>
      <c r="G4663" s="22" t="s">
        <v>105</v>
      </c>
    </row>
    <row r="4664" spans="3:7">
      <c r="C4664" s="137">
        <v>44024</v>
      </c>
      <c r="D4664" s="22" t="s">
        <v>119</v>
      </c>
      <c r="E4664" s="22">
        <v>25</v>
      </c>
      <c r="F4664" s="22" t="s">
        <v>112</v>
      </c>
      <c r="G4664" s="22" t="s">
        <v>113</v>
      </c>
    </row>
    <row r="4665" spans="3:7">
      <c r="C4665" s="137">
        <v>44484</v>
      </c>
      <c r="D4665" s="22" t="s">
        <v>117</v>
      </c>
      <c r="E4665" s="22">
        <v>4</v>
      </c>
      <c r="F4665" s="22" t="s">
        <v>6</v>
      </c>
      <c r="G4665" s="22" t="s">
        <v>108</v>
      </c>
    </row>
    <row r="4666" spans="3:7">
      <c r="C4666" s="137">
        <v>44137</v>
      </c>
      <c r="D4666" s="22" t="s">
        <v>116</v>
      </c>
      <c r="E4666" s="22">
        <v>4</v>
      </c>
      <c r="F4666" s="22" t="s">
        <v>112</v>
      </c>
      <c r="G4666" s="22" t="s">
        <v>105</v>
      </c>
    </row>
    <row r="4667" spans="3:7">
      <c r="C4667" s="137">
        <v>44772</v>
      </c>
      <c r="D4667" s="22" t="s">
        <v>117</v>
      </c>
      <c r="E4667" s="22">
        <v>7</v>
      </c>
      <c r="F4667" s="22" t="s">
        <v>9</v>
      </c>
      <c r="G4667" s="22" t="s">
        <v>109</v>
      </c>
    </row>
    <row r="4668" spans="3:7">
      <c r="C4668" s="137">
        <v>44524</v>
      </c>
      <c r="D4668" s="22" t="s">
        <v>119</v>
      </c>
      <c r="E4668" s="22">
        <v>575</v>
      </c>
      <c r="F4668" s="22" t="s">
        <v>9</v>
      </c>
      <c r="G4668" s="22" t="s">
        <v>108</v>
      </c>
    </row>
    <row r="4669" spans="3:7">
      <c r="C4669" s="137">
        <v>44118</v>
      </c>
      <c r="D4669" s="22" t="s">
        <v>116</v>
      </c>
      <c r="E4669" s="22">
        <v>450</v>
      </c>
      <c r="F4669" s="22" t="s">
        <v>110</v>
      </c>
      <c r="G4669" s="22" t="s">
        <v>109</v>
      </c>
    </row>
    <row r="4670" spans="3:7">
      <c r="C4670" s="137">
        <v>44613</v>
      </c>
      <c r="D4670" s="22" t="s">
        <v>119</v>
      </c>
      <c r="E4670" s="22">
        <v>325</v>
      </c>
      <c r="F4670" s="22" t="s">
        <v>110</v>
      </c>
      <c r="G4670" s="22" t="s">
        <v>115</v>
      </c>
    </row>
    <row r="4671" spans="3:7">
      <c r="C4671" s="137">
        <v>44348</v>
      </c>
      <c r="D4671" s="22" t="s">
        <v>116</v>
      </c>
      <c r="E4671" s="22">
        <v>175</v>
      </c>
      <c r="F4671" s="22" t="s">
        <v>112</v>
      </c>
      <c r="G4671" s="22" t="s">
        <v>115</v>
      </c>
    </row>
    <row r="4672" spans="3:7">
      <c r="C4672" s="137">
        <v>44482</v>
      </c>
      <c r="D4672" s="22" t="s">
        <v>116</v>
      </c>
      <c r="E4672" s="22">
        <v>4</v>
      </c>
      <c r="F4672" s="22" t="s">
        <v>6</v>
      </c>
      <c r="G4672" s="22" t="s">
        <v>111</v>
      </c>
    </row>
    <row r="4673" spans="3:7">
      <c r="C4673" s="137">
        <v>44163</v>
      </c>
      <c r="D4673" s="22" t="s">
        <v>107</v>
      </c>
      <c r="E4673" s="22">
        <v>11</v>
      </c>
      <c r="F4673" s="22" t="s">
        <v>112</v>
      </c>
      <c r="G4673" s="22" t="s">
        <v>108</v>
      </c>
    </row>
    <row r="4674" spans="3:7">
      <c r="C4674" s="137">
        <v>44723</v>
      </c>
      <c r="D4674" s="22" t="s">
        <v>117</v>
      </c>
      <c r="E4674" s="22">
        <v>225</v>
      </c>
      <c r="F4674" s="22" t="s">
        <v>114</v>
      </c>
      <c r="G4674" s="22" t="s">
        <v>111</v>
      </c>
    </row>
    <row r="4675" spans="3:7">
      <c r="C4675" s="137">
        <v>44822</v>
      </c>
      <c r="D4675" s="22" t="s">
        <v>119</v>
      </c>
      <c r="E4675" s="22">
        <v>6</v>
      </c>
      <c r="F4675" s="22" t="s">
        <v>112</v>
      </c>
      <c r="G4675" s="22" t="s">
        <v>105</v>
      </c>
    </row>
    <row r="4676" spans="3:7">
      <c r="C4676" s="137">
        <v>44715</v>
      </c>
      <c r="D4676" s="22" t="s">
        <v>119</v>
      </c>
      <c r="E4676" s="22">
        <v>6</v>
      </c>
      <c r="F4676" s="22" t="s">
        <v>110</v>
      </c>
      <c r="G4676" s="22" t="s">
        <v>108</v>
      </c>
    </row>
    <row r="4677" spans="3:7">
      <c r="C4677" s="137">
        <v>44379</v>
      </c>
      <c r="D4677" s="22" t="s">
        <v>117</v>
      </c>
      <c r="E4677" s="22">
        <v>575</v>
      </c>
      <c r="F4677" s="22" t="s">
        <v>112</v>
      </c>
      <c r="G4677" s="22" t="s">
        <v>108</v>
      </c>
    </row>
    <row r="4678" spans="3:7">
      <c r="C4678" s="137">
        <v>44450</v>
      </c>
      <c r="D4678" s="22" t="s">
        <v>118</v>
      </c>
      <c r="E4678" s="22">
        <v>250</v>
      </c>
      <c r="F4678" s="22" t="s">
        <v>9</v>
      </c>
      <c r="G4678" s="22" t="s">
        <v>113</v>
      </c>
    </row>
    <row r="4679" spans="3:7">
      <c r="C4679" s="137">
        <v>43946</v>
      </c>
      <c r="D4679" s="22" t="s">
        <v>116</v>
      </c>
      <c r="E4679" s="22">
        <v>400</v>
      </c>
      <c r="F4679" s="22" t="s">
        <v>110</v>
      </c>
      <c r="G4679" s="22" t="s">
        <v>106</v>
      </c>
    </row>
    <row r="4680" spans="3:7">
      <c r="C4680" s="137">
        <v>44517</v>
      </c>
      <c r="D4680" s="22" t="s">
        <v>107</v>
      </c>
      <c r="E4680" s="22">
        <v>48</v>
      </c>
      <c r="F4680" s="22" t="s">
        <v>112</v>
      </c>
      <c r="G4680" s="22" t="s">
        <v>111</v>
      </c>
    </row>
    <row r="4681" spans="3:7">
      <c r="C4681" s="137">
        <v>44714</v>
      </c>
      <c r="D4681" s="22" t="s">
        <v>107</v>
      </c>
      <c r="E4681" s="22">
        <v>9</v>
      </c>
      <c r="F4681" s="22" t="s">
        <v>6</v>
      </c>
      <c r="G4681" s="22" t="s">
        <v>113</v>
      </c>
    </row>
    <row r="4682" spans="3:7">
      <c r="C4682" s="137">
        <v>44433</v>
      </c>
      <c r="D4682" s="22" t="s">
        <v>117</v>
      </c>
      <c r="E4682" s="22">
        <v>40</v>
      </c>
      <c r="F4682" s="22" t="s">
        <v>112</v>
      </c>
      <c r="G4682" s="22" t="s">
        <v>109</v>
      </c>
    </row>
    <row r="4683" spans="3:7">
      <c r="C4683" s="137">
        <v>44224</v>
      </c>
      <c r="D4683" s="22" t="s">
        <v>107</v>
      </c>
      <c r="E4683" s="22">
        <v>50</v>
      </c>
      <c r="F4683" s="22" t="s">
        <v>112</v>
      </c>
      <c r="G4683" s="22" t="s">
        <v>109</v>
      </c>
    </row>
    <row r="4684" spans="3:7">
      <c r="C4684" s="137">
        <v>43956</v>
      </c>
      <c r="D4684" s="22" t="s">
        <v>107</v>
      </c>
      <c r="E4684" s="22">
        <v>43</v>
      </c>
      <c r="F4684" s="22" t="s">
        <v>110</v>
      </c>
      <c r="G4684" s="22" t="s">
        <v>106</v>
      </c>
    </row>
    <row r="4685" spans="3:7">
      <c r="C4685" s="137">
        <v>44910</v>
      </c>
      <c r="D4685" s="22" t="s">
        <v>118</v>
      </c>
      <c r="E4685" s="22">
        <v>475</v>
      </c>
      <c r="F4685" s="22" t="s">
        <v>6</v>
      </c>
      <c r="G4685" s="22" t="s">
        <v>115</v>
      </c>
    </row>
    <row r="4686" spans="3:7">
      <c r="C4686" s="137">
        <v>44001</v>
      </c>
      <c r="D4686" s="22" t="s">
        <v>116</v>
      </c>
      <c r="E4686" s="22">
        <v>31</v>
      </c>
      <c r="F4686" s="22" t="s">
        <v>9</v>
      </c>
      <c r="G4686" s="22" t="s">
        <v>108</v>
      </c>
    </row>
    <row r="4687" spans="3:7">
      <c r="C4687" s="137">
        <v>44141</v>
      </c>
      <c r="D4687" s="22" t="s">
        <v>119</v>
      </c>
      <c r="E4687" s="22">
        <v>575</v>
      </c>
      <c r="F4687" s="22" t="s">
        <v>9</v>
      </c>
      <c r="G4687" s="22" t="s">
        <v>113</v>
      </c>
    </row>
    <row r="4688" spans="3:7">
      <c r="C4688" s="137">
        <v>44417</v>
      </c>
      <c r="D4688" s="22" t="s">
        <v>119</v>
      </c>
      <c r="E4688" s="22">
        <v>525</v>
      </c>
      <c r="F4688" s="22" t="s">
        <v>9</v>
      </c>
      <c r="G4688" s="22" t="s">
        <v>109</v>
      </c>
    </row>
    <row r="4689" spans="3:7">
      <c r="C4689" s="137">
        <v>44567</v>
      </c>
      <c r="D4689" s="22" t="s">
        <v>107</v>
      </c>
      <c r="E4689" s="22">
        <v>38</v>
      </c>
      <c r="F4689" s="22" t="s">
        <v>114</v>
      </c>
      <c r="G4689" s="22" t="s">
        <v>109</v>
      </c>
    </row>
    <row r="4690" spans="3:7">
      <c r="C4690" s="137">
        <v>44160</v>
      </c>
      <c r="D4690" s="22" t="s">
        <v>119</v>
      </c>
      <c r="E4690" s="22">
        <v>4</v>
      </c>
      <c r="F4690" s="22" t="s">
        <v>110</v>
      </c>
      <c r="G4690" s="22" t="s">
        <v>111</v>
      </c>
    </row>
    <row r="4691" spans="3:7">
      <c r="C4691" s="137">
        <v>44668</v>
      </c>
      <c r="D4691" s="22" t="s">
        <v>118</v>
      </c>
      <c r="E4691" s="22">
        <v>5</v>
      </c>
      <c r="F4691" s="22" t="s">
        <v>110</v>
      </c>
      <c r="G4691" s="22" t="s">
        <v>115</v>
      </c>
    </row>
    <row r="4692" spans="3:7">
      <c r="C4692" s="137">
        <v>44814</v>
      </c>
      <c r="D4692" s="22" t="s">
        <v>116</v>
      </c>
      <c r="E4692" s="22">
        <v>200</v>
      </c>
      <c r="F4692" s="22" t="s">
        <v>9</v>
      </c>
      <c r="G4692" s="22" t="s">
        <v>115</v>
      </c>
    </row>
    <row r="4693" spans="3:7">
      <c r="C4693" s="137">
        <v>44552</v>
      </c>
      <c r="D4693" s="22" t="s">
        <v>118</v>
      </c>
      <c r="E4693" s="22">
        <v>6</v>
      </c>
      <c r="F4693" s="22" t="s">
        <v>114</v>
      </c>
      <c r="G4693" s="22" t="s">
        <v>108</v>
      </c>
    </row>
    <row r="4694" spans="3:7">
      <c r="C4694" s="137">
        <v>44651</v>
      </c>
      <c r="D4694" s="22" t="s">
        <v>117</v>
      </c>
      <c r="E4694" s="22">
        <v>1</v>
      </c>
      <c r="F4694" s="22" t="s">
        <v>110</v>
      </c>
      <c r="G4694" s="22" t="s">
        <v>108</v>
      </c>
    </row>
    <row r="4695" spans="3:7">
      <c r="C4695" s="137">
        <v>44272</v>
      </c>
      <c r="D4695" s="22" t="s">
        <v>119</v>
      </c>
      <c r="E4695" s="22">
        <v>550</v>
      </c>
      <c r="F4695" s="22" t="s">
        <v>110</v>
      </c>
      <c r="G4695" s="22" t="s">
        <v>111</v>
      </c>
    </row>
    <row r="4696" spans="3:7">
      <c r="C4696" s="137">
        <v>44119</v>
      </c>
      <c r="D4696" s="22" t="s">
        <v>117</v>
      </c>
      <c r="E4696" s="22">
        <v>27</v>
      </c>
      <c r="F4696" s="22" t="s">
        <v>9</v>
      </c>
      <c r="G4696" s="22" t="s">
        <v>113</v>
      </c>
    </row>
    <row r="4697" spans="3:7">
      <c r="C4697" s="137">
        <v>44595</v>
      </c>
      <c r="D4697" s="22" t="s">
        <v>117</v>
      </c>
      <c r="E4697" s="22">
        <v>18</v>
      </c>
      <c r="F4697" s="22" t="s">
        <v>9</v>
      </c>
      <c r="G4697" s="22" t="s">
        <v>113</v>
      </c>
    </row>
    <row r="4698" spans="3:7">
      <c r="C4698" s="137">
        <v>44876</v>
      </c>
      <c r="D4698" s="22" t="s">
        <v>119</v>
      </c>
      <c r="E4698" s="22">
        <v>17</v>
      </c>
      <c r="F4698" s="22" t="s">
        <v>9</v>
      </c>
      <c r="G4698" s="22" t="s">
        <v>113</v>
      </c>
    </row>
    <row r="4699" spans="3:7">
      <c r="C4699" s="137">
        <v>44886</v>
      </c>
      <c r="D4699" s="22" t="s">
        <v>119</v>
      </c>
      <c r="E4699" s="22">
        <v>4</v>
      </c>
      <c r="F4699" s="22" t="s">
        <v>114</v>
      </c>
      <c r="G4699" s="22" t="s">
        <v>105</v>
      </c>
    </row>
    <row r="4700" spans="3:7">
      <c r="C4700" s="137">
        <v>44299</v>
      </c>
      <c r="D4700" s="22" t="s">
        <v>118</v>
      </c>
      <c r="E4700" s="22">
        <v>48</v>
      </c>
      <c r="F4700" s="22" t="s">
        <v>114</v>
      </c>
      <c r="G4700" s="22" t="s">
        <v>113</v>
      </c>
    </row>
    <row r="4701" spans="3:7">
      <c r="C4701" s="137">
        <v>44032</v>
      </c>
      <c r="D4701" s="22" t="s">
        <v>117</v>
      </c>
      <c r="E4701" s="22">
        <v>300</v>
      </c>
      <c r="F4701" s="22" t="s">
        <v>6</v>
      </c>
      <c r="G4701" s="22" t="s">
        <v>115</v>
      </c>
    </row>
    <row r="4702" spans="3:7">
      <c r="C4702" s="137">
        <v>43929</v>
      </c>
      <c r="D4702" s="22" t="s">
        <v>119</v>
      </c>
      <c r="E4702" s="22">
        <v>43</v>
      </c>
      <c r="F4702" s="22" t="s">
        <v>6</v>
      </c>
      <c r="G4702" s="22" t="s">
        <v>108</v>
      </c>
    </row>
    <row r="4703" spans="3:7">
      <c r="C4703" s="137">
        <v>44910</v>
      </c>
      <c r="D4703" s="22" t="s">
        <v>118</v>
      </c>
      <c r="E4703" s="22">
        <v>275</v>
      </c>
      <c r="F4703" s="22" t="s">
        <v>6</v>
      </c>
      <c r="G4703" s="22" t="s">
        <v>111</v>
      </c>
    </row>
    <row r="4704" spans="3:7">
      <c r="C4704" s="137">
        <v>44478</v>
      </c>
      <c r="D4704" s="22" t="s">
        <v>107</v>
      </c>
      <c r="E4704" s="22">
        <v>6</v>
      </c>
      <c r="F4704" s="22" t="s">
        <v>114</v>
      </c>
      <c r="G4704" s="22" t="s">
        <v>113</v>
      </c>
    </row>
    <row r="4705" spans="3:7">
      <c r="C4705" s="137">
        <v>44274</v>
      </c>
      <c r="D4705" s="22" t="s">
        <v>119</v>
      </c>
      <c r="E4705" s="22">
        <v>7</v>
      </c>
      <c r="F4705" s="22" t="s">
        <v>9</v>
      </c>
      <c r="G4705" s="22" t="s">
        <v>108</v>
      </c>
    </row>
    <row r="4706" spans="3:7">
      <c r="C4706" s="137">
        <v>44082</v>
      </c>
      <c r="D4706" s="22" t="s">
        <v>117</v>
      </c>
      <c r="E4706" s="22">
        <v>43</v>
      </c>
      <c r="F4706" s="22" t="s">
        <v>9</v>
      </c>
      <c r="G4706" s="22" t="s">
        <v>109</v>
      </c>
    </row>
    <row r="4707" spans="3:7">
      <c r="C4707" s="137">
        <v>44081</v>
      </c>
      <c r="D4707" s="22" t="s">
        <v>117</v>
      </c>
      <c r="E4707" s="22">
        <v>41</v>
      </c>
      <c r="F4707" s="22" t="s">
        <v>112</v>
      </c>
      <c r="G4707" s="22" t="s">
        <v>108</v>
      </c>
    </row>
    <row r="4708" spans="3:7">
      <c r="C4708" s="137">
        <v>44472</v>
      </c>
      <c r="D4708" s="22" t="s">
        <v>119</v>
      </c>
      <c r="E4708" s="22">
        <v>4</v>
      </c>
      <c r="F4708" s="22" t="s">
        <v>6</v>
      </c>
      <c r="G4708" s="22" t="s">
        <v>108</v>
      </c>
    </row>
    <row r="4709" spans="3:7">
      <c r="C4709" s="137">
        <v>44484</v>
      </c>
      <c r="D4709" s="22" t="s">
        <v>117</v>
      </c>
      <c r="E4709" s="22">
        <v>18</v>
      </c>
      <c r="F4709" s="22" t="s">
        <v>112</v>
      </c>
      <c r="G4709" s="22" t="s">
        <v>115</v>
      </c>
    </row>
    <row r="4710" spans="3:7">
      <c r="C4710" s="137">
        <v>43840</v>
      </c>
      <c r="D4710" s="22" t="s">
        <v>119</v>
      </c>
      <c r="E4710" s="22">
        <v>575</v>
      </c>
      <c r="F4710" s="22" t="s">
        <v>6</v>
      </c>
      <c r="G4710" s="22" t="s">
        <v>106</v>
      </c>
    </row>
    <row r="4711" spans="3:7">
      <c r="C4711" s="137">
        <v>44768</v>
      </c>
      <c r="D4711" s="22" t="s">
        <v>119</v>
      </c>
      <c r="E4711" s="22">
        <v>175</v>
      </c>
      <c r="F4711" s="22" t="s">
        <v>6</v>
      </c>
      <c r="G4711" s="22" t="s">
        <v>111</v>
      </c>
    </row>
    <row r="4712" spans="3:7">
      <c r="C4712" s="137">
        <v>43949</v>
      </c>
      <c r="D4712" s="22" t="s">
        <v>119</v>
      </c>
      <c r="E4712" s="22">
        <v>425</v>
      </c>
      <c r="F4712" s="22" t="s">
        <v>9</v>
      </c>
      <c r="G4712" s="22" t="s">
        <v>111</v>
      </c>
    </row>
    <row r="4713" spans="3:7">
      <c r="C4713" s="137">
        <v>44393</v>
      </c>
      <c r="D4713" s="22" t="s">
        <v>119</v>
      </c>
      <c r="E4713" s="22">
        <v>38</v>
      </c>
      <c r="F4713" s="22" t="s">
        <v>110</v>
      </c>
      <c r="G4713" s="22" t="s">
        <v>109</v>
      </c>
    </row>
    <row r="4714" spans="3:7">
      <c r="C4714" s="137">
        <v>44728</v>
      </c>
      <c r="D4714" s="22" t="s">
        <v>119</v>
      </c>
      <c r="E4714" s="22">
        <v>5</v>
      </c>
      <c r="F4714" s="22" t="s">
        <v>110</v>
      </c>
      <c r="G4714" s="22" t="s">
        <v>105</v>
      </c>
    </row>
    <row r="4715" spans="3:7">
      <c r="C4715" s="137">
        <v>44292</v>
      </c>
      <c r="D4715" s="22" t="s">
        <v>118</v>
      </c>
      <c r="E4715" s="22">
        <v>275</v>
      </c>
      <c r="F4715" s="22" t="s">
        <v>114</v>
      </c>
      <c r="G4715" s="22" t="s">
        <v>109</v>
      </c>
    </row>
    <row r="4716" spans="3:7">
      <c r="C4716" s="137">
        <v>43972</v>
      </c>
      <c r="D4716" s="22" t="s">
        <v>107</v>
      </c>
      <c r="E4716" s="22">
        <v>5</v>
      </c>
      <c r="F4716" s="22" t="s">
        <v>114</v>
      </c>
      <c r="G4716" s="22" t="s">
        <v>109</v>
      </c>
    </row>
    <row r="4717" spans="3:7">
      <c r="C4717" s="137">
        <v>44511</v>
      </c>
      <c r="D4717" s="22" t="s">
        <v>117</v>
      </c>
      <c r="E4717" s="22">
        <v>4</v>
      </c>
      <c r="F4717" s="22" t="s">
        <v>6</v>
      </c>
      <c r="G4717" s="22" t="s">
        <v>108</v>
      </c>
    </row>
    <row r="4718" spans="3:7">
      <c r="C4718" s="137">
        <v>44593</v>
      </c>
      <c r="D4718" s="22" t="s">
        <v>116</v>
      </c>
      <c r="E4718" s="22">
        <v>27</v>
      </c>
      <c r="F4718" s="22" t="s">
        <v>110</v>
      </c>
      <c r="G4718" s="22" t="s">
        <v>106</v>
      </c>
    </row>
    <row r="4719" spans="3:7">
      <c r="C4719" s="137">
        <v>44243</v>
      </c>
      <c r="D4719" s="22" t="s">
        <v>119</v>
      </c>
      <c r="E4719" s="22">
        <v>4</v>
      </c>
      <c r="F4719" s="22" t="s">
        <v>6</v>
      </c>
      <c r="G4719" s="22" t="s">
        <v>113</v>
      </c>
    </row>
    <row r="4720" spans="3:7">
      <c r="C4720" s="137">
        <v>44609</v>
      </c>
      <c r="D4720" s="22" t="s">
        <v>119</v>
      </c>
      <c r="E4720" s="22">
        <v>600</v>
      </c>
      <c r="F4720" s="22" t="s">
        <v>114</v>
      </c>
      <c r="G4720" s="22" t="s">
        <v>113</v>
      </c>
    </row>
    <row r="4721" spans="3:7">
      <c r="C4721" s="137">
        <v>44238</v>
      </c>
      <c r="D4721" s="22" t="s">
        <v>117</v>
      </c>
      <c r="E4721" s="22">
        <v>18</v>
      </c>
      <c r="F4721" s="22" t="s">
        <v>112</v>
      </c>
      <c r="G4721" s="22" t="s">
        <v>105</v>
      </c>
    </row>
    <row r="4722" spans="3:7">
      <c r="C4722" s="137">
        <v>43852</v>
      </c>
      <c r="D4722" s="22" t="s">
        <v>119</v>
      </c>
      <c r="E4722" s="22">
        <v>350</v>
      </c>
      <c r="F4722" s="22" t="s">
        <v>6</v>
      </c>
      <c r="G4722" s="22" t="s">
        <v>105</v>
      </c>
    </row>
    <row r="4723" spans="3:7">
      <c r="C4723" s="137">
        <v>44440</v>
      </c>
      <c r="D4723" s="22" t="s">
        <v>117</v>
      </c>
      <c r="E4723" s="22">
        <v>300</v>
      </c>
      <c r="F4723" s="22" t="s">
        <v>112</v>
      </c>
      <c r="G4723" s="22" t="s">
        <v>106</v>
      </c>
    </row>
    <row r="4724" spans="3:7">
      <c r="C4724" s="137">
        <v>44416</v>
      </c>
      <c r="D4724" s="22" t="s">
        <v>116</v>
      </c>
      <c r="E4724" s="22">
        <v>34</v>
      </c>
      <c r="F4724" s="22" t="s">
        <v>110</v>
      </c>
      <c r="G4724" s="22" t="s">
        <v>113</v>
      </c>
    </row>
    <row r="4725" spans="3:7">
      <c r="C4725" s="137">
        <v>44155</v>
      </c>
      <c r="D4725" s="22" t="s">
        <v>117</v>
      </c>
      <c r="E4725" s="22">
        <v>9</v>
      </c>
      <c r="F4725" s="22" t="s">
        <v>114</v>
      </c>
      <c r="G4725" s="22" t="s">
        <v>111</v>
      </c>
    </row>
    <row r="4726" spans="3:7">
      <c r="C4726" s="137">
        <v>44401</v>
      </c>
      <c r="D4726" s="22" t="s">
        <v>116</v>
      </c>
      <c r="E4726" s="22">
        <v>9</v>
      </c>
      <c r="F4726" s="22" t="s">
        <v>114</v>
      </c>
      <c r="G4726" s="22" t="s">
        <v>106</v>
      </c>
    </row>
    <row r="4727" spans="3:7">
      <c r="C4727" s="137">
        <v>44002</v>
      </c>
      <c r="D4727" s="22" t="s">
        <v>119</v>
      </c>
      <c r="E4727" s="22">
        <v>8</v>
      </c>
      <c r="F4727" s="22" t="s">
        <v>112</v>
      </c>
      <c r="G4727" s="22" t="s">
        <v>111</v>
      </c>
    </row>
    <row r="4728" spans="3:7">
      <c r="C4728" s="137">
        <v>44238</v>
      </c>
      <c r="D4728" s="22" t="s">
        <v>119</v>
      </c>
      <c r="E4728" s="22">
        <v>2</v>
      </c>
      <c r="F4728" s="22" t="s">
        <v>6</v>
      </c>
      <c r="G4728" s="22" t="s">
        <v>108</v>
      </c>
    </row>
    <row r="4729" spans="3:7">
      <c r="C4729" s="137">
        <v>44386</v>
      </c>
      <c r="D4729" s="22" t="s">
        <v>116</v>
      </c>
      <c r="E4729" s="22">
        <v>8</v>
      </c>
      <c r="F4729" s="22" t="s">
        <v>9</v>
      </c>
      <c r="G4729" s="22" t="s">
        <v>105</v>
      </c>
    </row>
    <row r="4730" spans="3:7">
      <c r="C4730" s="137">
        <v>44577</v>
      </c>
      <c r="D4730" s="22" t="s">
        <v>119</v>
      </c>
      <c r="E4730" s="22">
        <v>250</v>
      </c>
      <c r="F4730" s="22" t="s">
        <v>6</v>
      </c>
      <c r="G4730" s="22" t="s">
        <v>109</v>
      </c>
    </row>
    <row r="4731" spans="3:7">
      <c r="C4731" s="137">
        <v>44507</v>
      </c>
      <c r="D4731" s="22" t="s">
        <v>107</v>
      </c>
      <c r="E4731" s="22">
        <v>3</v>
      </c>
      <c r="F4731" s="22" t="s">
        <v>9</v>
      </c>
      <c r="G4731" s="22" t="s">
        <v>115</v>
      </c>
    </row>
    <row r="4732" spans="3:7">
      <c r="C4732" s="137">
        <v>43883</v>
      </c>
      <c r="D4732" s="22" t="s">
        <v>119</v>
      </c>
      <c r="E4732" s="22">
        <v>3</v>
      </c>
      <c r="F4732" s="22" t="s">
        <v>114</v>
      </c>
      <c r="G4732" s="22" t="s">
        <v>105</v>
      </c>
    </row>
    <row r="4733" spans="3:7">
      <c r="C4733" s="137">
        <v>43936</v>
      </c>
      <c r="D4733" s="22" t="s">
        <v>116</v>
      </c>
      <c r="E4733" s="22">
        <v>17</v>
      </c>
      <c r="F4733" s="22" t="s">
        <v>112</v>
      </c>
      <c r="G4733" s="22" t="s">
        <v>111</v>
      </c>
    </row>
    <row r="4734" spans="3:7">
      <c r="C4734" s="137">
        <v>44139</v>
      </c>
      <c r="D4734" s="22" t="s">
        <v>107</v>
      </c>
      <c r="E4734" s="22">
        <v>8</v>
      </c>
      <c r="F4734" s="22" t="s">
        <v>110</v>
      </c>
      <c r="G4734" s="22" t="s">
        <v>113</v>
      </c>
    </row>
    <row r="4735" spans="3:7">
      <c r="C4735" s="137">
        <v>44187</v>
      </c>
      <c r="D4735" s="22" t="s">
        <v>118</v>
      </c>
      <c r="E4735" s="22">
        <v>5</v>
      </c>
      <c r="F4735" s="22" t="s">
        <v>110</v>
      </c>
      <c r="G4735" s="22" t="s">
        <v>113</v>
      </c>
    </row>
    <row r="4736" spans="3:7">
      <c r="C4736" s="137">
        <v>44165</v>
      </c>
      <c r="D4736" s="22" t="s">
        <v>119</v>
      </c>
      <c r="E4736" s="22">
        <v>39</v>
      </c>
      <c r="F4736" s="22" t="s">
        <v>6</v>
      </c>
      <c r="G4736" s="22" t="s">
        <v>105</v>
      </c>
    </row>
    <row r="4737" spans="3:7">
      <c r="C4737" s="137">
        <v>44270</v>
      </c>
      <c r="D4737" s="22" t="s">
        <v>107</v>
      </c>
      <c r="E4737" s="22">
        <v>9</v>
      </c>
      <c r="F4737" s="22" t="s">
        <v>112</v>
      </c>
      <c r="G4737" s="22" t="s">
        <v>115</v>
      </c>
    </row>
    <row r="4738" spans="3:7">
      <c r="C4738" s="137">
        <v>44425</v>
      </c>
      <c r="D4738" s="22" t="s">
        <v>107</v>
      </c>
      <c r="E4738" s="22">
        <v>225</v>
      </c>
      <c r="F4738" s="22" t="s">
        <v>6</v>
      </c>
      <c r="G4738" s="22" t="s">
        <v>105</v>
      </c>
    </row>
    <row r="4739" spans="3:7">
      <c r="C4739" s="137">
        <v>44722</v>
      </c>
      <c r="D4739" s="22" t="s">
        <v>119</v>
      </c>
      <c r="E4739" s="22">
        <v>24</v>
      </c>
      <c r="F4739" s="22" t="s">
        <v>114</v>
      </c>
      <c r="G4739" s="22" t="s">
        <v>113</v>
      </c>
    </row>
    <row r="4740" spans="3:7">
      <c r="C4740" s="137">
        <v>44084</v>
      </c>
      <c r="D4740" s="22" t="s">
        <v>107</v>
      </c>
      <c r="E4740" s="22">
        <v>575</v>
      </c>
      <c r="F4740" s="22" t="s">
        <v>114</v>
      </c>
      <c r="G4740" s="22" t="s">
        <v>106</v>
      </c>
    </row>
    <row r="4741" spans="3:7">
      <c r="C4741" s="137">
        <v>44015</v>
      </c>
      <c r="D4741" s="22" t="s">
        <v>119</v>
      </c>
      <c r="E4741" s="22">
        <v>6</v>
      </c>
      <c r="F4741" s="22" t="s">
        <v>9</v>
      </c>
      <c r="G4741" s="22" t="s">
        <v>115</v>
      </c>
    </row>
    <row r="4742" spans="3:7">
      <c r="C4742" s="137">
        <v>44663</v>
      </c>
      <c r="D4742" s="22" t="s">
        <v>119</v>
      </c>
      <c r="E4742" s="22">
        <v>48</v>
      </c>
      <c r="F4742" s="22" t="s">
        <v>112</v>
      </c>
      <c r="G4742" s="22" t="s">
        <v>106</v>
      </c>
    </row>
    <row r="4743" spans="3:7">
      <c r="C4743" s="137">
        <v>44746</v>
      </c>
      <c r="D4743" s="22" t="s">
        <v>118</v>
      </c>
      <c r="E4743" s="22">
        <v>26</v>
      </c>
      <c r="F4743" s="22" t="s">
        <v>110</v>
      </c>
      <c r="G4743" s="22" t="s">
        <v>115</v>
      </c>
    </row>
    <row r="4744" spans="3:7">
      <c r="C4744" s="137">
        <v>44764</v>
      </c>
      <c r="D4744" s="22" t="s">
        <v>119</v>
      </c>
      <c r="E4744" s="22">
        <v>400</v>
      </c>
      <c r="F4744" s="22" t="s">
        <v>9</v>
      </c>
      <c r="G4744" s="22" t="s">
        <v>111</v>
      </c>
    </row>
    <row r="4745" spans="3:7">
      <c r="C4745" s="137">
        <v>44560</v>
      </c>
      <c r="D4745" s="22" t="s">
        <v>118</v>
      </c>
      <c r="E4745" s="22">
        <v>8</v>
      </c>
      <c r="F4745" s="22" t="s">
        <v>110</v>
      </c>
      <c r="G4745" s="22" t="s">
        <v>111</v>
      </c>
    </row>
    <row r="4746" spans="3:7">
      <c r="C4746" s="137">
        <v>44868</v>
      </c>
      <c r="D4746" s="22" t="s">
        <v>118</v>
      </c>
      <c r="E4746" s="22">
        <v>9</v>
      </c>
      <c r="F4746" s="22" t="s">
        <v>110</v>
      </c>
      <c r="G4746" s="22" t="s">
        <v>106</v>
      </c>
    </row>
    <row r="4747" spans="3:7">
      <c r="C4747" s="137">
        <v>44363</v>
      </c>
      <c r="D4747" s="22" t="s">
        <v>117</v>
      </c>
      <c r="E4747" s="22">
        <v>100</v>
      </c>
      <c r="F4747" s="22" t="s">
        <v>110</v>
      </c>
      <c r="G4747" s="22" t="s">
        <v>111</v>
      </c>
    </row>
    <row r="4748" spans="3:7">
      <c r="C4748" s="137">
        <v>44033</v>
      </c>
      <c r="D4748" s="22" t="s">
        <v>119</v>
      </c>
      <c r="E4748" s="22">
        <v>6</v>
      </c>
      <c r="F4748" s="22" t="s">
        <v>110</v>
      </c>
      <c r="G4748" s="22" t="s">
        <v>115</v>
      </c>
    </row>
    <row r="4749" spans="3:7">
      <c r="C4749" s="137">
        <v>43846</v>
      </c>
      <c r="D4749" s="22" t="s">
        <v>116</v>
      </c>
      <c r="E4749" s="22">
        <v>7</v>
      </c>
      <c r="F4749" s="22" t="s">
        <v>110</v>
      </c>
      <c r="G4749" s="22" t="s">
        <v>108</v>
      </c>
    </row>
    <row r="4750" spans="3:7">
      <c r="C4750" s="137">
        <v>44577</v>
      </c>
      <c r="D4750" s="22" t="s">
        <v>118</v>
      </c>
      <c r="E4750" s="22">
        <v>31</v>
      </c>
      <c r="F4750" s="22" t="s">
        <v>110</v>
      </c>
      <c r="G4750" s="22" t="s">
        <v>105</v>
      </c>
    </row>
    <row r="4751" spans="3:7">
      <c r="C4751" s="137">
        <v>44141</v>
      </c>
      <c r="D4751" s="22" t="s">
        <v>118</v>
      </c>
      <c r="E4751" s="22">
        <v>450</v>
      </c>
      <c r="F4751" s="22" t="s">
        <v>110</v>
      </c>
      <c r="G4751" s="22" t="s">
        <v>109</v>
      </c>
    </row>
    <row r="4752" spans="3:7">
      <c r="C4752" s="137">
        <v>43885</v>
      </c>
      <c r="D4752" s="22" t="s">
        <v>119</v>
      </c>
      <c r="E4752" s="22">
        <v>550</v>
      </c>
      <c r="F4752" s="22" t="s">
        <v>112</v>
      </c>
      <c r="G4752" s="22" t="s">
        <v>105</v>
      </c>
    </row>
    <row r="4753" spans="3:7">
      <c r="C4753" s="137">
        <v>44324</v>
      </c>
      <c r="D4753" s="22" t="s">
        <v>119</v>
      </c>
      <c r="E4753" s="22">
        <v>38</v>
      </c>
      <c r="F4753" s="22" t="s">
        <v>9</v>
      </c>
      <c r="G4753" s="22" t="s">
        <v>113</v>
      </c>
    </row>
    <row r="4754" spans="3:7">
      <c r="C4754" s="137">
        <v>44061</v>
      </c>
      <c r="D4754" s="22" t="s">
        <v>116</v>
      </c>
      <c r="E4754" s="22">
        <v>2</v>
      </c>
      <c r="F4754" s="22" t="s">
        <v>9</v>
      </c>
      <c r="G4754" s="22" t="s">
        <v>106</v>
      </c>
    </row>
    <row r="4755" spans="3:7">
      <c r="C4755" s="137">
        <v>44443</v>
      </c>
      <c r="D4755" s="22" t="s">
        <v>119</v>
      </c>
      <c r="E4755" s="22">
        <v>34</v>
      </c>
      <c r="F4755" s="22" t="s">
        <v>112</v>
      </c>
      <c r="G4755" s="22" t="s">
        <v>105</v>
      </c>
    </row>
    <row r="4756" spans="3:7">
      <c r="C4756" s="137">
        <v>44644</v>
      </c>
      <c r="D4756" s="22" t="s">
        <v>116</v>
      </c>
      <c r="E4756" s="22">
        <v>9</v>
      </c>
      <c r="F4756" s="22" t="s">
        <v>112</v>
      </c>
      <c r="G4756" s="22" t="s">
        <v>105</v>
      </c>
    </row>
    <row r="4757" spans="3:7">
      <c r="C4757" s="137">
        <v>44241</v>
      </c>
      <c r="D4757" s="22" t="s">
        <v>119</v>
      </c>
      <c r="E4757" s="22">
        <v>29</v>
      </c>
      <c r="F4757" s="22" t="s">
        <v>110</v>
      </c>
      <c r="G4757" s="22" t="s">
        <v>108</v>
      </c>
    </row>
    <row r="4758" spans="3:7">
      <c r="C4758" s="137">
        <v>44344</v>
      </c>
      <c r="D4758" s="22" t="s">
        <v>119</v>
      </c>
      <c r="E4758" s="22">
        <v>400</v>
      </c>
      <c r="F4758" s="22" t="s">
        <v>110</v>
      </c>
      <c r="G4758" s="22" t="s">
        <v>106</v>
      </c>
    </row>
    <row r="4759" spans="3:7">
      <c r="C4759" s="137">
        <v>44017</v>
      </c>
      <c r="D4759" s="22" t="s">
        <v>118</v>
      </c>
      <c r="E4759" s="22">
        <v>35</v>
      </c>
      <c r="F4759" s="22" t="s">
        <v>112</v>
      </c>
      <c r="G4759" s="22" t="s">
        <v>109</v>
      </c>
    </row>
    <row r="4760" spans="3:7">
      <c r="C4760" s="137">
        <v>44197</v>
      </c>
      <c r="D4760" s="22" t="s">
        <v>118</v>
      </c>
      <c r="E4760" s="22">
        <v>4</v>
      </c>
      <c r="F4760" s="22" t="s">
        <v>112</v>
      </c>
      <c r="G4760" s="22" t="s">
        <v>111</v>
      </c>
    </row>
    <row r="4761" spans="3:7">
      <c r="C4761" s="137">
        <v>44309</v>
      </c>
      <c r="D4761" s="22" t="s">
        <v>116</v>
      </c>
      <c r="E4761" s="22">
        <v>575</v>
      </c>
      <c r="F4761" s="22" t="s">
        <v>110</v>
      </c>
      <c r="G4761" s="22" t="s">
        <v>115</v>
      </c>
    </row>
    <row r="4762" spans="3:7">
      <c r="C4762" s="137">
        <v>44754</v>
      </c>
      <c r="D4762" s="22" t="s">
        <v>117</v>
      </c>
      <c r="E4762" s="22">
        <v>25</v>
      </c>
      <c r="F4762" s="22" t="s">
        <v>112</v>
      </c>
      <c r="G4762" s="22" t="s">
        <v>108</v>
      </c>
    </row>
    <row r="4763" spans="3:7">
      <c r="C4763" s="137">
        <v>44087</v>
      </c>
      <c r="D4763" s="22" t="s">
        <v>107</v>
      </c>
      <c r="E4763" s="22">
        <v>32</v>
      </c>
      <c r="F4763" s="22" t="s">
        <v>6</v>
      </c>
      <c r="G4763" s="22" t="s">
        <v>108</v>
      </c>
    </row>
    <row r="4764" spans="3:7">
      <c r="C4764" s="137">
        <v>44755</v>
      </c>
      <c r="D4764" s="22" t="s">
        <v>119</v>
      </c>
      <c r="E4764" s="22">
        <v>29</v>
      </c>
      <c r="F4764" s="22" t="s">
        <v>9</v>
      </c>
      <c r="G4764" s="22" t="s">
        <v>113</v>
      </c>
    </row>
    <row r="4765" spans="3:7">
      <c r="C4765" s="137">
        <v>44845</v>
      </c>
      <c r="D4765" s="22" t="s">
        <v>107</v>
      </c>
      <c r="E4765" s="22">
        <v>2</v>
      </c>
      <c r="F4765" s="22" t="s">
        <v>9</v>
      </c>
      <c r="G4765" s="22" t="s">
        <v>108</v>
      </c>
    </row>
    <row r="4766" spans="3:7">
      <c r="C4766" s="137">
        <v>44878</v>
      </c>
      <c r="D4766" s="22" t="s">
        <v>107</v>
      </c>
      <c r="E4766" s="22">
        <v>475</v>
      </c>
      <c r="F4766" s="22" t="s">
        <v>6</v>
      </c>
      <c r="G4766" s="22" t="s">
        <v>105</v>
      </c>
    </row>
    <row r="4767" spans="3:7">
      <c r="C4767" s="137">
        <v>43862</v>
      </c>
      <c r="D4767" s="22" t="s">
        <v>119</v>
      </c>
      <c r="E4767" s="22">
        <v>40</v>
      </c>
      <c r="F4767" s="22" t="s">
        <v>9</v>
      </c>
      <c r="G4767" s="22" t="s">
        <v>115</v>
      </c>
    </row>
    <row r="4768" spans="3:7">
      <c r="C4768" s="137">
        <v>44643</v>
      </c>
      <c r="D4768" s="22" t="s">
        <v>118</v>
      </c>
      <c r="E4768" s="22">
        <v>7</v>
      </c>
      <c r="F4768" s="22" t="s">
        <v>114</v>
      </c>
      <c r="G4768" s="22" t="s">
        <v>109</v>
      </c>
    </row>
    <row r="4769" spans="3:7">
      <c r="C4769" s="137">
        <v>43972</v>
      </c>
      <c r="D4769" s="22" t="s">
        <v>117</v>
      </c>
      <c r="E4769" s="22">
        <v>425</v>
      </c>
      <c r="F4769" s="22" t="s">
        <v>112</v>
      </c>
      <c r="G4769" s="22" t="s">
        <v>106</v>
      </c>
    </row>
    <row r="4770" spans="3:7">
      <c r="C4770" s="137">
        <v>44048</v>
      </c>
      <c r="D4770" s="22" t="s">
        <v>119</v>
      </c>
      <c r="E4770" s="22">
        <v>1</v>
      </c>
      <c r="F4770" s="22" t="s">
        <v>112</v>
      </c>
      <c r="G4770" s="22" t="s">
        <v>113</v>
      </c>
    </row>
    <row r="4771" spans="3:7">
      <c r="C4771" s="137">
        <v>44317</v>
      </c>
      <c r="D4771" s="22" t="s">
        <v>117</v>
      </c>
      <c r="E4771" s="22">
        <v>39</v>
      </c>
      <c r="F4771" s="22" t="s">
        <v>114</v>
      </c>
      <c r="G4771" s="22" t="s">
        <v>111</v>
      </c>
    </row>
    <row r="4772" spans="3:7">
      <c r="C4772" s="137">
        <v>44713</v>
      </c>
      <c r="D4772" s="22" t="s">
        <v>119</v>
      </c>
      <c r="E4772" s="22">
        <v>9</v>
      </c>
      <c r="F4772" s="22" t="s">
        <v>114</v>
      </c>
      <c r="G4772" s="22" t="s">
        <v>115</v>
      </c>
    </row>
    <row r="4773" spans="3:7">
      <c r="C4773" s="137">
        <v>43998</v>
      </c>
      <c r="D4773" s="22" t="s">
        <v>119</v>
      </c>
      <c r="E4773" s="22">
        <v>7</v>
      </c>
      <c r="F4773" s="22" t="s">
        <v>114</v>
      </c>
      <c r="G4773" s="22" t="s">
        <v>108</v>
      </c>
    </row>
    <row r="4774" spans="3:7">
      <c r="C4774" s="137">
        <v>44658</v>
      </c>
      <c r="D4774" s="22" t="s">
        <v>116</v>
      </c>
      <c r="E4774" s="22">
        <v>475</v>
      </c>
      <c r="F4774" s="22" t="s">
        <v>114</v>
      </c>
      <c r="G4774" s="22" t="s">
        <v>105</v>
      </c>
    </row>
    <row r="4775" spans="3:7">
      <c r="C4775" s="137">
        <v>44370</v>
      </c>
      <c r="D4775" s="22" t="s">
        <v>119</v>
      </c>
      <c r="E4775" s="22">
        <v>300</v>
      </c>
      <c r="F4775" s="22" t="s">
        <v>112</v>
      </c>
      <c r="G4775" s="22" t="s">
        <v>109</v>
      </c>
    </row>
    <row r="4776" spans="3:7">
      <c r="C4776" s="137">
        <v>44349</v>
      </c>
      <c r="D4776" s="22" t="s">
        <v>119</v>
      </c>
      <c r="E4776" s="22">
        <v>36</v>
      </c>
      <c r="F4776" s="22" t="s">
        <v>9</v>
      </c>
      <c r="G4776" s="22" t="s">
        <v>109</v>
      </c>
    </row>
    <row r="4777" spans="3:7">
      <c r="C4777" s="137">
        <v>43841</v>
      </c>
      <c r="D4777" s="22" t="s">
        <v>119</v>
      </c>
      <c r="E4777" s="22">
        <v>425</v>
      </c>
      <c r="F4777" s="22" t="s">
        <v>110</v>
      </c>
      <c r="G4777" s="22" t="s">
        <v>108</v>
      </c>
    </row>
    <row r="4778" spans="3:7">
      <c r="C4778" s="137">
        <v>44518</v>
      </c>
      <c r="D4778" s="22" t="s">
        <v>117</v>
      </c>
      <c r="E4778" s="22">
        <v>1</v>
      </c>
      <c r="F4778" s="22" t="s">
        <v>112</v>
      </c>
      <c r="G4778" s="22" t="s">
        <v>106</v>
      </c>
    </row>
    <row r="4779" spans="3:7">
      <c r="C4779" s="137">
        <v>44845</v>
      </c>
      <c r="D4779" s="22" t="s">
        <v>116</v>
      </c>
      <c r="E4779" s="22">
        <v>8</v>
      </c>
      <c r="F4779" s="22" t="s">
        <v>114</v>
      </c>
      <c r="G4779" s="22" t="s">
        <v>106</v>
      </c>
    </row>
    <row r="4780" spans="3:7">
      <c r="C4780" s="137">
        <v>44218</v>
      </c>
      <c r="D4780" s="22" t="s">
        <v>118</v>
      </c>
      <c r="E4780" s="22">
        <v>8</v>
      </c>
      <c r="F4780" s="22" t="s">
        <v>112</v>
      </c>
      <c r="G4780" s="22" t="s">
        <v>106</v>
      </c>
    </row>
    <row r="4781" spans="3:7">
      <c r="C4781" s="137">
        <v>44307</v>
      </c>
      <c r="D4781" s="22" t="s">
        <v>118</v>
      </c>
      <c r="E4781" s="22">
        <v>29</v>
      </c>
      <c r="F4781" s="22" t="s">
        <v>6</v>
      </c>
      <c r="G4781" s="22" t="s">
        <v>105</v>
      </c>
    </row>
    <row r="4782" spans="3:7">
      <c r="C4782" s="137">
        <v>44422</v>
      </c>
      <c r="D4782" s="22" t="s">
        <v>118</v>
      </c>
      <c r="E4782" s="22">
        <v>325</v>
      </c>
      <c r="F4782" s="22" t="s">
        <v>6</v>
      </c>
      <c r="G4782" s="22" t="s">
        <v>106</v>
      </c>
    </row>
    <row r="4783" spans="3:7">
      <c r="C4783" s="137">
        <v>44878</v>
      </c>
      <c r="D4783" s="22" t="s">
        <v>117</v>
      </c>
      <c r="E4783" s="22">
        <v>44</v>
      </c>
      <c r="F4783" s="22" t="s">
        <v>114</v>
      </c>
      <c r="G4783" s="22" t="s">
        <v>109</v>
      </c>
    </row>
    <row r="4784" spans="3:7">
      <c r="C4784" s="137">
        <v>44633</v>
      </c>
      <c r="D4784" s="22" t="s">
        <v>117</v>
      </c>
      <c r="E4784" s="22">
        <v>37</v>
      </c>
      <c r="F4784" s="22" t="s">
        <v>6</v>
      </c>
      <c r="G4784" s="22" t="s">
        <v>113</v>
      </c>
    </row>
    <row r="4785" spans="3:7">
      <c r="C4785" s="137">
        <v>44121</v>
      </c>
      <c r="D4785" s="22" t="s">
        <v>119</v>
      </c>
      <c r="E4785" s="22">
        <v>425</v>
      </c>
      <c r="F4785" s="22" t="s">
        <v>110</v>
      </c>
      <c r="G4785" s="22" t="s">
        <v>106</v>
      </c>
    </row>
    <row r="4786" spans="3:7">
      <c r="C4786" s="137">
        <v>44409</v>
      </c>
      <c r="D4786" s="22" t="s">
        <v>117</v>
      </c>
      <c r="E4786" s="22">
        <v>45</v>
      </c>
      <c r="F4786" s="22" t="s">
        <v>9</v>
      </c>
      <c r="G4786" s="22" t="s">
        <v>105</v>
      </c>
    </row>
    <row r="4787" spans="3:7">
      <c r="C4787" s="137">
        <v>44550</v>
      </c>
      <c r="D4787" s="22" t="s">
        <v>107</v>
      </c>
      <c r="E4787" s="22">
        <v>9</v>
      </c>
      <c r="F4787" s="22" t="s">
        <v>9</v>
      </c>
      <c r="G4787" s="22" t="s">
        <v>113</v>
      </c>
    </row>
    <row r="4788" spans="3:7">
      <c r="C4788" s="137">
        <v>44091</v>
      </c>
      <c r="D4788" s="22" t="s">
        <v>119</v>
      </c>
      <c r="E4788" s="22">
        <v>200</v>
      </c>
      <c r="F4788" s="22" t="s">
        <v>6</v>
      </c>
      <c r="G4788" s="22" t="s">
        <v>111</v>
      </c>
    </row>
    <row r="4789" spans="3:7">
      <c r="C4789" s="137">
        <v>44215</v>
      </c>
      <c r="D4789" s="22" t="s">
        <v>116</v>
      </c>
      <c r="E4789" s="22">
        <v>3</v>
      </c>
      <c r="F4789" s="22" t="s">
        <v>6</v>
      </c>
      <c r="G4789" s="22" t="s">
        <v>106</v>
      </c>
    </row>
    <row r="4790" spans="3:7">
      <c r="C4790" s="137">
        <v>43873</v>
      </c>
      <c r="D4790" s="22" t="s">
        <v>119</v>
      </c>
      <c r="E4790" s="22">
        <v>525</v>
      </c>
      <c r="F4790" s="22" t="s">
        <v>110</v>
      </c>
      <c r="G4790" s="22" t="s">
        <v>109</v>
      </c>
    </row>
    <row r="4791" spans="3:7">
      <c r="C4791" s="137">
        <v>44386</v>
      </c>
      <c r="D4791" s="22" t="s">
        <v>117</v>
      </c>
      <c r="E4791" s="22">
        <v>7</v>
      </c>
      <c r="F4791" s="22" t="s">
        <v>112</v>
      </c>
      <c r="G4791" s="22" t="s">
        <v>111</v>
      </c>
    </row>
    <row r="4792" spans="3:7">
      <c r="C4792" s="137">
        <v>44399</v>
      </c>
      <c r="D4792" s="22" t="s">
        <v>117</v>
      </c>
      <c r="E4792" s="22">
        <v>8</v>
      </c>
      <c r="F4792" s="22" t="s">
        <v>112</v>
      </c>
      <c r="G4792" s="22" t="s">
        <v>115</v>
      </c>
    </row>
    <row r="4793" spans="3:7">
      <c r="C4793" s="137">
        <v>44387</v>
      </c>
      <c r="D4793" s="22" t="s">
        <v>119</v>
      </c>
      <c r="E4793" s="22">
        <v>2</v>
      </c>
      <c r="F4793" s="22" t="s">
        <v>112</v>
      </c>
      <c r="G4793" s="22" t="s">
        <v>105</v>
      </c>
    </row>
    <row r="4794" spans="3:7">
      <c r="C4794" s="137">
        <v>44566</v>
      </c>
      <c r="D4794" s="22" t="s">
        <v>117</v>
      </c>
      <c r="E4794" s="22">
        <v>4</v>
      </c>
      <c r="F4794" s="22" t="s">
        <v>9</v>
      </c>
      <c r="G4794" s="22" t="s">
        <v>111</v>
      </c>
    </row>
    <row r="4795" spans="3:7">
      <c r="C4795" s="137">
        <v>44109</v>
      </c>
      <c r="D4795" s="22" t="s">
        <v>118</v>
      </c>
      <c r="E4795" s="22">
        <v>43</v>
      </c>
      <c r="F4795" s="22" t="s">
        <v>112</v>
      </c>
      <c r="G4795" s="22" t="s">
        <v>105</v>
      </c>
    </row>
    <row r="4796" spans="3:7">
      <c r="C4796" s="137">
        <v>44842</v>
      </c>
      <c r="D4796" s="22" t="s">
        <v>118</v>
      </c>
      <c r="E4796" s="22">
        <v>21</v>
      </c>
      <c r="F4796" s="22" t="s">
        <v>114</v>
      </c>
      <c r="G4796" s="22" t="s">
        <v>111</v>
      </c>
    </row>
    <row r="4797" spans="3:7">
      <c r="C4797" s="137">
        <v>44885</v>
      </c>
      <c r="D4797" s="22" t="s">
        <v>117</v>
      </c>
      <c r="E4797" s="22">
        <v>9</v>
      </c>
      <c r="F4797" s="22" t="s">
        <v>112</v>
      </c>
      <c r="G4797" s="22" t="s">
        <v>113</v>
      </c>
    </row>
    <row r="4798" spans="3:7">
      <c r="C4798" s="137">
        <v>44234</v>
      </c>
      <c r="D4798" s="22" t="s">
        <v>117</v>
      </c>
      <c r="E4798" s="22">
        <v>400</v>
      </c>
      <c r="F4798" s="22" t="s">
        <v>112</v>
      </c>
      <c r="G4798" s="22" t="s">
        <v>113</v>
      </c>
    </row>
    <row r="4799" spans="3:7">
      <c r="C4799" s="137">
        <v>44623</v>
      </c>
      <c r="D4799" s="22" t="s">
        <v>118</v>
      </c>
      <c r="E4799" s="22">
        <v>44</v>
      </c>
      <c r="F4799" s="22" t="s">
        <v>9</v>
      </c>
      <c r="G4799" s="22" t="s">
        <v>115</v>
      </c>
    </row>
    <row r="4800" spans="3:7">
      <c r="C4800" s="137">
        <v>44851</v>
      </c>
      <c r="D4800" s="22" t="s">
        <v>116</v>
      </c>
      <c r="E4800" s="22">
        <v>150</v>
      </c>
      <c r="F4800" s="22" t="s">
        <v>9</v>
      </c>
      <c r="G4800" s="22" t="s">
        <v>109</v>
      </c>
    </row>
    <row r="4801" spans="3:7">
      <c r="C4801" s="137">
        <v>44345</v>
      </c>
      <c r="D4801" s="22" t="s">
        <v>107</v>
      </c>
      <c r="E4801" s="22">
        <v>475</v>
      </c>
      <c r="F4801" s="22" t="s">
        <v>110</v>
      </c>
      <c r="G4801" s="22" t="s">
        <v>108</v>
      </c>
    </row>
    <row r="4802" spans="3:7">
      <c r="C4802" s="137">
        <v>44581</v>
      </c>
      <c r="D4802" s="22" t="s">
        <v>116</v>
      </c>
      <c r="E4802" s="22">
        <v>19</v>
      </c>
      <c r="F4802" s="22" t="s">
        <v>6</v>
      </c>
      <c r="G4802" s="22" t="s">
        <v>108</v>
      </c>
    </row>
    <row r="4803" spans="3:7">
      <c r="C4803" s="137">
        <v>43936</v>
      </c>
      <c r="D4803" s="22" t="s">
        <v>118</v>
      </c>
      <c r="E4803" s="22">
        <v>4</v>
      </c>
      <c r="F4803" s="22" t="s">
        <v>112</v>
      </c>
      <c r="G4803" s="22" t="s">
        <v>109</v>
      </c>
    </row>
    <row r="4804" spans="3:7">
      <c r="C4804" s="137">
        <v>44382</v>
      </c>
      <c r="D4804" s="22" t="s">
        <v>107</v>
      </c>
      <c r="E4804" s="22">
        <v>9</v>
      </c>
      <c r="F4804" s="22" t="s">
        <v>6</v>
      </c>
      <c r="G4804" s="22" t="s">
        <v>113</v>
      </c>
    </row>
    <row r="4805" spans="3:7">
      <c r="C4805" s="137">
        <v>44193</v>
      </c>
      <c r="D4805" s="22" t="s">
        <v>118</v>
      </c>
      <c r="E4805" s="22">
        <v>525</v>
      </c>
      <c r="F4805" s="22" t="s">
        <v>110</v>
      </c>
      <c r="G4805" s="22" t="s">
        <v>108</v>
      </c>
    </row>
    <row r="4806" spans="3:7">
      <c r="C4806" s="137">
        <v>44044</v>
      </c>
      <c r="D4806" s="22" t="s">
        <v>119</v>
      </c>
      <c r="E4806" s="22">
        <v>200</v>
      </c>
      <c r="F4806" s="22" t="s">
        <v>6</v>
      </c>
      <c r="G4806" s="22" t="s">
        <v>106</v>
      </c>
    </row>
    <row r="4807" spans="3:7">
      <c r="C4807" s="137">
        <v>43916</v>
      </c>
      <c r="D4807" s="22" t="s">
        <v>107</v>
      </c>
      <c r="E4807" s="22">
        <v>11</v>
      </c>
      <c r="F4807" s="22" t="s">
        <v>9</v>
      </c>
      <c r="G4807" s="22" t="s">
        <v>105</v>
      </c>
    </row>
    <row r="4808" spans="3:7">
      <c r="C4808" s="137">
        <v>44039</v>
      </c>
      <c r="D4808" s="22" t="s">
        <v>107</v>
      </c>
      <c r="E4808" s="22">
        <v>44</v>
      </c>
      <c r="F4808" s="22" t="s">
        <v>9</v>
      </c>
      <c r="G4808" s="22" t="s">
        <v>109</v>
      </c>
    </row>
    <row r="4809" spans="3:7">
      <c r="C4809" s="137">
        <v>43835</v>
      </c>
      <c r="D4809" s="22" t="s">
        <v>119</v>
      </c>
      <c r="E4809" s="22">
        <v>6</v>
      </c>
      <c r="F4809" s="22" t="s">
        <v>112</v>
      </c>
      <c r="G4809" s="22" t="s">
        <v>111</v>
      </c>
    </row>
    <row r="4810" spans="3:7">
      <c r="C4810" s="137">
        <v>44443</v>
      </c>
      <c r="D4810" s="22" t="s">
        <v>118</v>
      </c>
      <c r="E4810" s="22">
        <v>7</v>
      </c>
      <c r="F4810" s="22" t="s">
        <v>112</v>
      </c>
      <c r="G4810" s="22" t="s">
        <v>115</v>
      </c>
    </row>
    <row r="4811" spans="3:7">
      <c r="C4811" s="137">
        <v>44040</v>
      </c>
      <c r="D4811" s="22" t="s">
        <v>117</v>
      </c>
      <c r="E4811" s="22">
        <v>8</v>
      </c>
      <c r="F4811" s="22" t="s">
        <v>114</v>
      </c>
      <c r="G4811" s="22" t="s">
        <v>105</v>
      </c>
    </row>
    <row r="4812" spans="3:7">
      <c r="C4812" s="137">
        <v>44498</v>
      </c>
      <c r="D4812" s="22" t="s">
        <v>107</v>
      </c>
      <c r="E4812" s="22">
        <v>19</v>
      </c>
      <c r="F4812" s="22" t="s">
        <v>110</v>
      </c>
      <c r="G4812" s="22" t="s">
        <v>109</v>
      </c>
    </row>
    <row r="4813" spans="3:7">
      <c r="C4813" s="137">
        <v>44482</v>
      </c>
      <c r="D4813" s="22" t="s">
        <v>118</v>
      </c>
      <c r="E4813" s="22">
        <v>350</v>
      </c>
      <c r="F4813" s="22" t="s">
        <v>112</v>
      </c>
      <c r="G4813" s="22" t="s">
        <v>108</v>
      </c>
    </row>
    <row r="4814" spans="3:7">
      <c r="C4814" s="137">
        <v>44113</v>
      </c>
      <c r="D4814" s="22" t="s">
        <v>116</v>
      </c>
      <c r="E4814" s="22">
        <v>6</v>
      </c>
      <c r="F4814" s="22" t="s">
        <v>114</v>
      </c>
      <c r="G4814" s="22" t="s">
        <v>105</v>
      </c>
    </row>
    <row r="4815" spans="3:7">
      <c r="C4815" s="137">
        <v>44859</v>
      </c>
      <c r="D4815" s="22" t="s">
        <v>119</v>
      </c>
      <c r="E4815" s="22">
        <v>6</v>
      </c>
      <c r="F4815" s="22" t="s">
        <v>9</v>
      </c>
      <c r="G4815" s="22" t="s">
        <v>105</v>
      </c>
    </row>
    <row r="4816" spans="3:7">
      <c r="C4816" s="137">
        <v>44384</v>
      </c>
      <c r="D4816" s="22" t="s">
        <v>116</v>
      </c>
      <c r="E4816" s="22">
        <v>300</v>
      </c>
      <c r="F4816" s="22" t="s">
        <v>110</v>
      </c>
      <c r="G4816" s="22" t="s">
        <v>105</v>
      </c>
    </row>
    <row r="4817" spans="3:7">
      <c r="C4817" s="137">
        <v>43997</v>
      </c>
      <c r="D4817" s="22" t="s">
        <v>117</v>
      </c>
      <c r="E4817" s="22">
        <v>9</v>
      </c>
      <c r="F4817" s="22" t="s">
        <v>114</v>
      </c>
      <c r="G4817" s="22" t="s">
        <v>109</v>
      </c>
    </row>
    <row r="4818" spans="3:7">
      <c r="C4818" s="137">
        <v>44529</v>
      </c>
      <c r="D4818" s="22" t="s">
        <v>118</v>
      </c>
      <c r="E4818" s="22">
        <v>47</v>
      </c>
      <c r="F4818" s="22" t="s">
        <v>112</v>
      </c>
      <c r="G4818" s="22" t="s">
        <v>106</v>
      </c>
    </row>
    <row r="4819" spans="3:7">
      <c r="C4819" s="137">
        <v>44543</v>
      </c>
      <c r="D4819" s="22" t="s">
        <v>117</v>
      </c>
      <c r="E4819" s="22">
        <v>9</v>
      </c>
      <c r="F4819" s="22" t="s">
        <v>6</v>
      </c>
      <c r="G4819" s="22" t="s">
        <v>108</v>
      </c>
    </row>
    <row r="4820" spans="3:7">
      <c r="C4820" s="137">
        <v>43843</v>
      </c>
      <c r="D4820" s="22" t="s">
        <v>117</v>
      </c>
      <c r="E4820" s="22">
        <v>9</v>
      </c>
      <c r="F4820" s="22" t="s">
        <v>112</v>
      </c>
      <c r="G4820" s="22" t="s">
        <v>106</v>
      </c>
    </row>
    <row r="4821" spans="3:7">
      <c r="C4821" s="137">
        <v>43996</v>
      </c>
      <c r="D4821" s="22" t="s">
        <v>117</v>
      </c>
      <c r="E4821" s="22">
        <v>8</v>
      </c>
      <c r="F4821" s="22" t="s">
        <v>9</v>
      </c>
      <c r="G4821" s="22" t="s">
        <v>111</v>
      </c>
    </row>
    <row r="4822" spans="3:7">
      <c r="C4822" s="137">
        <v>44747</v>
      </c>
      <c r="D4822" s="22" t="s">
        <v>116</v>
      </c>
      <c r="E4822" s="22">
        <v>9</v>
      </c>
      <c r="F4822" s="22" t="s">
        <v>114</v>
      </c>
      <c r="G4822" s="22" t="s">
        <v>109</v>
      </c>
    </row>
    <row r="4823" spans="3:7">
      <c r="C4823" s="137">
        <v>44375</v>
      </c>
      <c r="D4823" s="22" t="s">
        <v>119</v>
      </c>
      <c r="E4823" s="22">
        <v>400</v>
      </c>
      <c r="F4823" s="22" t="s">
        <v>110</v>
      </c>
      <c r="G4823" s="22" t="s">
        <v>105</v>
      </c>
    </row>
    <row r="4824" spans="3:7">
      <c r="C4824" s="137">
        <v>44619</v>
      </c>
      <c r="D4824" s="22" t="s">
        <v>119</v>
      </c>
      <c r="E4824" s="22">
        <v>9</v>
      </c>
      <c r="F4824" s="22" t="s">
        <v>114</v>
      </c>
      <c r="G4824" s="22" t="s">
        <v>108</v>
      </c>
    </row>
    <row r="4825" spans="3:7">
      <c r="C4825" s="137">
        <v>44333</v>
      </c>
      <c r="D4825" s="22" t="s">
        <v>117</v>
      </c>
      <c r="E4825" s="22">
        <v>9</v>
      </c>
      <c r="F4825" s="22" t="s">
        <v>6</v>
      </c>
      <c r="G4825" s="22" t="s">
        <v>113</v>
      </c>
    </row>
    <row r="4826" spans="3:7">
      <c r="C4826" s="137">
        <v>44016</v>
      </c>
      <c r="D4826" s="22" t="s">
        <v>116</v>
      </c>
      <c r="E4826" s="22">
        <v>8</v>
      </c>
      <c r="F4826" s="22" t="s">
        <v>6</v>
      </c>
      <c r="G4826" s="22" t="s">
        <v>108</v>
      </c>
    </row>
    <row r="4827" spans="3:7">
      <c r="C4827" s="137">
        <v>44370</v>
      </c>
      <c r="D4827" s="22" t="s">
        <v>116</v>
      </c>
      <c r="E4827" s="22">
        <v>225</v>
      </c>
      <c r="F4827" s="22" t="s">
        <v>112</v>
      </c>
      <c r="G4827" s="22" t="s">
        <v>106</v>
      </c>
    </row>
    <row r="4828" spans="3:7">
      <c r="C4828" s="137">
        <v>44035</v>
      </c>
      <c r="D4828" s="22" t="s">
        <v>119</v>
      </c>
      <c r="E4828" s="22">
        <v>100</v>
      </c>
      <c r="F4828" s="22" t="s">
        <v>112</v>
      </c>
      <c r="G4828" s="22" t="s">
        <v>108</v>
      </c>
    </row>
    <row r="4829" spans="3:7">
      <c r="C4829" s="137">
        <v>44227</v>
      </c>
      <c r="D4829" s="22" t="s">
        <v>119</v>
      </c>
      <c r="E4829" s="22">
        <v>19</v>
      </c>
      <c r="F4829" s="22" t="s">
        <v>114</v>
      </c>
      <c r="G4829" s="22" t="s">
        <v>111</v>
      </c>
    </row>
    <row r="4830" spans="3:7">
      <c r="C4830" s="137">
        <v>44141</v>
      </c>
      <c r="D4830" s="22" t="s">
        <v>117</v>
      </c>
      <c r="E4830" s="22">
        <v>7</v>
      </c>
      <c r="F4830" s="22" t="s">
        <v>110</v>
      </c>
      <c r="G4830" s="22" t="s">
        <v>109</v>
      </c>
    </row>
    <row r="4831" spans="3:7">
      <c r="C4831" s="137">
        <v>44885</v>
      </c>
      <c r="D4831" s="22" t="s">
        <v>119</v>
      </c>
      <c r="E4831" s="22">
        <v>2</v>
      </c>
      <c r="F4831" s="22" t="s">
        <v>6</v>
      </c>
      <c r="G4831" s="22" t="s">
        <v>111</v>
      </c>
    </row>
    <row r="4832" spans="3:7">
      <c r="C4832" s="137">
        <v>44045</v>
      </c>
      <c r="D4832" s="22" t="s">
        <v>116</v>
      </c>
      <c r="E4832" s="22">
        <v>1</v>
      </c>
      <c r="F4832" s="22" t="s">
        <v>114</v>
      </c>
      <c r="G4832" s="22" t="s">
        <v>111</v>
      </c>
    </row>
    <row r="4833" spans="3:7">
      <c r="C4833" s="137">
        <v>44683</v>
      </c>
      <c r="D4833" s="22" t="s">
        <v>117</v>
      </c>
      <c r="E4833" s="22">
        <v>40</v>
      </c>
      <c r="F4833" s="22" t="s">
        <v>110</v>
      </c>
      <c r="G4833" s="22" t="s">
        <v>106</v>
      </c>
    </row>
    <row r="4834" spans="3:7">
      <c r="C4834" s="137">
        <v>44623</v>
      </c>
      <c r="D4834" s="22" t="s">
        <v>118</v>
      </c>
      <c r="E4834" s="22">
        <v>16</v>
      </c>
      <c r="F4834" s="22" t="s">
        <v>112</v>
      </c>
      <c r="G4834" s="22" t="s">
        <v>105</v>
      </c>
    </row>
    <row r="4835" spans="3:7">
      <c r="C4835" s="137">
        <v>44407</v>
      </c>
      <c r="D4835" s="22" t="s">
        <v>119</v>
      </c>
      <c r="E4835" s="22">
        <v>17</v>
      </c>
      <c r="F4835" s="22" t="s">
        <v>6</v>
      </c>
      <c r="G4835" s="22" t="s">
        <v>113</v>
      </c>
    </row>
    <row r="4836" spans="3:7">
      <c r="C4836" s="137">
        <v>44113</v>
      </c>
      <c r="D4836" s="22" t="s">
        <v>119</v>
      </c>
      <c r="E4836" s="22">
        <v>75</v>
      </c>
      <c r="F4836" s="22" t="s">
        <v>112</v>
      </c>
      <c r="G4836" s="22" t="s">
        <v>106</v>
      </c>
    </row>
    <row r="4837" spans="3:7">
      <c r="C4837" s="137">
        <v>44217</v>
      </c>
      <c r="D4837" s="22" t="s">
        <v>117</v>
      </c>
      <c r="E4837" s="22">
        <v>5</v>
      </c>
      <c r="F4837" s="22" t="s">
        <v>112</v>
      </c>
      <c r="G4837" s="22" t="s">
        <v>115</v>
      </c>
    </row>
    <row r="4838" spans="3:7">
      <c r="C4838" s="137">
        <v>44688</v>
      </c>
      <c r="D4838" s="22" t="s">
        <v>116</v>
      </c>
      <c r="E4838" s="22">
        <v>34</v>
      </c>
      <c r="F4838" s="22" t="s">
        <v>6</v>
      </c>
      <c r="G4838" s="22" t="s">
        <v>113</v>
      </c>
    </row>
    <row r="4839" spans="3:7">
      <c r="C4839" s="137">
        <v>44840</v>
      </c>
      <c r="D4839" s="22" t="s">
        <v>119</v>
      </c>
      <c r="E4839" s="22">
        <v>43</v>
      </c>
      <c r="F4839" s="22" t="s">
        <v>114</v>
      </c>
      <c r="G4839" s="22" t="s">
        <v>105</v>
      </c>
    </row>
    <row r="4840" spans="3:7">
      <c r="C4840" s="137">
        <v>44312</v>
      </c>
      <c r="D4840" s="22" t="s">
        <v>117</v>
      </c>
      <c r="E4840" s="22">
        <v>4</v>
      </c>
      <c r="F4840" s="22" t="s">
        <v>9</v>
      </c>
      <c r="G4840" s="22" t="s">
        <v>106</v>
      </c>
    </row>
    <row r="4841" spans="3:7">
      <c r="C4841" s="137">
        <v>44000</v>
      </c>
      <c r="D4841" s="22" t="s">
        <v>119</v>
      </c>
      <c r="E4841" s="22">
        <v>14</v>
      </c>
      <c r="F4841" s="22" t="s">
        <v>114</v>
      </c>
      <c r="G4841" s="22" t="s">
        <v>106</v>
      </c>
    </row>
    <row r="4842" spans="3:7">
      <c r="C4842" s="137">
        <v>44785</v>
      </c>
      <c r="D4842" s="22" t="s">
        <v>117</v>
      </c>
      <c r="E4842" s="22">
        <v>11</v>
      </c>
      <c r="F4842" s="22" t="s">
        <v>6</v>
      </c>
      <c r="G4842" s="22" t="s">
        <v>108</v>
      </c>
    </row>
    <row r="4843" spans="3:7">
      <c r="C4843" s="137">
        <v>44452</v>
      </c>
      <c r="D4843" s="22" t="s">
        <v>116</v>
      </c>
      <c r="E4843" s="22">
        <v>300</v>
      </c>
      <c r="F4843" s="22" t="s">
        <v>9</v>
      </c>
      <c r="G4843" s="22" t="s">
        <v>113</v>
      </c>
    </row>
    <row r="4844" spans="3:7">
      <c r="C4844" s="137">
        <v>44185</v>
      </c>
      <c r="D4844" s="22" t="s">
        <v>117</v>
      </c>
      <c r="E4844" s="22">
        <v>6</v>
      </c>
      <c r="F4844" s="22" t="s">
        <v>9</v>
      </c>
      <c r="G4844" s="22" t="s">
        <v>109</v>
      </c>
    </row>
    <row r="4845" spans="3:7">
      <c r="C4845" s="137">
        <v>44872</v>
      </c>
      <c r="D4845" s="22" t="s">
        <v>116</v>
      </c>
      <c r="E4845" s="22">
        <v>425</v>
      </c>
      <c r="F4845" s="22" t="s">
        <v>114</v>
      </c>
      <c r="G4845" s="22" t="s">
        <v>115</v>
      </c>
    </row>
    <row r="4846" spans="3:7">
      <c r="C4846" s="137">
        <v>44578</v>
      </c>
      <c r="D4846" s="22" t="s">
        <v>119</v>
      </c>
      <c r="E4846" s="22">
        <v>200</v>
      </c>
      <c r="F4846" s="22" t="s">
        <v>114</v>
      </c>
      <c r="G4846" s="22" t="s">
        <v>105</v>
      </c>
    </row>
    <row r="4847" spans="3:7">
      <c r="C4847" s="137">
        <v>44213</v>
      </c>
      <c r="D4847" s="22" t="s">
        <v>107</v>
      </c>
      <c r="E4847" s="22">
        <v>2</v>
      </c>
      <c r="F4847" s="22" t="s">
        <v>6</v>
      </c>
      <c r="G4847" s="22" t="s">
        <v>113</v>
      </c>
    </row>
    <row r="4848" spans="3:7">
      <c r="C4848" s="137">
        <v>44648</v>
      </c>
      <c r="D4848" s="22" t="s">
        <v>117</v>
      </c>
      <c r="E4848" s="22">
        <v>225</v>
      </c>
      <c r="F4848" s="22" t="s">
        <v>112</v>
      </c>
      <c r="G4848" s="22" t="s">
        <v>106</v>
      </c>
    </row>
    <row r="4849" spans="3:7">
      <c r="C4849" s="137">
        <v>44271</v>
      </c>
      <c r="D4849" s="22" t="s">
        <v>119</v>
      </c>
      <c r="E4849" s="22">
        <v>25</v>
      </c>
      <c r="F4849" s="22" t="s">
        <v>6</v>
      </c>
      <c r="G4849" s="22" t="s">
        <v>105</v>
      </c>
    </row>
    <row r="4850" spans="3:7">
      <c r="C4850" s="137">
        <v>44212</v>
      </c>
      <c r="D4850" s="22" t="s">
        <v>118</v>
      </c>
      <c r="E4850" s="22">
        <v>3</v>
      </c>
      <c r="F4850" s="22" t="s">
        <v>112</v>
      </c>
      <c r="G4850" s="22" t="s">
        <v>108</v>
      </c>
    </row>
    <row r="4851" spans="3:7">
      <c r="C4851" s="137">
        <v>44227</v>
      </c>
      <c r="D4851" s="22" t="s">
        <v>119</v>
      </c>
      <c r="E4851" s="22">
        <v>2</v>
      </c>
      <c r="F4851" s="22" t="s">
        <v>6</v>
      </c>
      <c r="G4851" s="22" t="s">
        <v>105</v>
      </c>
    </row>
    <row r="4852" spans="3:7">
      <c r="C4852" s="137">
        <v>43909</v>
      </c>
      <c r="D4852" s="22" t="s">
        <v>119</v>
      </c>
      <c r="E4852" s="22">
        <v>4</v>
      </c>
      <c r="F4852" s="22" t="s">
        <v>110</v>
      </c>
      <c r="G4852" s="22" t="s">
        <v>115</v>
      </c>
    </row>
    <row r="4853" spans="3:7">
      <c r="C4853" s="137">
        <v>44254</v>
      </c>
      <c r="D4853" s="22" t="s">
        <v>107</v>
      </c>
      <c r="E4853" s="22">
        <v>20</v>
      </c>
      <c r="F4853" s="22" t="s">
        <v>114</v>
      </c>
      <c r="G4853" s="22" t="s">
        <v>106</v>
      </c>
    </row>
    <row r="4854" spans="3:7">
      <c r="C4854" s="137">
        <v>44702</v>
      </c>
      <c r="D4854" s="22" t="s">
        <v>118</v>
      </c>
      <c r="E4854" s="22">
        <v>5</v>
      </c>
      <c r="F4854" s="22" t="s">
        <v>110</v>
      </c>
      <c r="G4854" s="22" t="s">
        <v>109</v>
      </c>
    </row>
    <row r="4855" spans="3:7">
      <c r="C4855" s="137">
        <v>43864</v>
      </c>
      <c r="D4855" s="22" t="s">
        <v>117</v>
      </c>
      <c r="E4855" s="22">
        <v>8</v>
      </c>
      <c r="F4855" s="22" t="s">
        <v>6</v>
      </c>
      <c r="G4855" s="22" t="s">
        <v>105</v>
      </c>
    </row>
    <row r="4856" spans="3:7">
      <c r="C4856" s="137">
        <v>44163</v>
      </c>
      <c r="D4856" s="22" t="s">
        <v>117</v>
      </c>
      <c r="E4856" s="22">
        <v>8</v>
      </c>
      <c r="F4856" s="22" t="s">
        <v>6</v>
      </c>
      <c r="G4856" s="22" t="s">
        <v>105</v>
      </c>
    </row>
    <row r="4857" spans="3:7">
      <c r="C4857" s="137">
        <v>44103</v>
      </c>
      <c r="D4857" s="22" t="s">
        <v>118</v>
      </c>
      <c r="E4857" s="22">
        <v>29</v>
      </c>
      <c r="F4857" s="22" t="s">
        <v>110</v>
      </c>
      <c r="G4857" s="22" t="s">
        <v>111</v>
      </c>
    </row>
    <row r="4858" spans="3:7">
      <c r="C4858" s="137">
        <v>44702</v>
      </c>
      <c r="D4858" s="22" t="s">
        <v>117</v>
      </c>
      <c r="E4858" s="22">
        <v>6</v>
      </c>
      <c r="F4858" s="22" t="s">
        <v>112</v>
      </c>
      <c r="G4858" s="22" t="s">
        <v>109</v>
      </c>
    </row>
    <row r="4859" spans="3:7">
      <c r="C4859" s="137">
        <v>44562</v>
      </c>
      <c r="D4859" s="22" t="s">
        <v>116</v>
      </c>
      <c r="E4859" s="22">
        <v>300</v>
      </c>
      <c r="F4859" s="22" t="s">
        <v>9</v>
      </c>
      <c r="G4859" s="22" t="s">
        <v>105</v>
      </c>
    </row>
    <row r="4860" spans="3:7">
      <c r="C4860" s="137">
        <v>44882</v>
      </c>
      <c r="D4860" s="22" t="s">
        <v>107</v>
      </c>
      <c r="E4860" s="22">
        <v>35</v>
      </c>
      <c r="F4860" s="22" t="s">
        <v>110</v>
      </c>
      <c r="G4860" s="22" t="s">
        <v>109</v>
      </c>
    </row>
    <row r="4861" spans="3:7">
      <c r="C4861" s="137">
        <v>44444</v>
      </c>
      <c r="D4861" s="22" t="s">
        <v>107</v>
      </c>
      <c r="E4861" s="22">
        <v>325</v>
      </c>
      <c r="F4861" s="22" t="s">
        <v>6</v>
      </c>
      <c r="G4861" s="22" t="s">
        <v>111</v>
      </c>
    </row>
    <row r="4862" spans="3:7">
      <c r="C4862" s="137">
        <v>44032</v>
      </c>
      <c r="D4862" s="22" t="s">
        <v>116</v>
      </c>
      <c r="E4862" s="22">
        <v>11</v>
      </c>
      <c r="F4862" s="22" t="s">
        <v>112</v>
      </c>
      <c r="G4862" s="22" t="s">
        <v>105</v>
      </c>
    </row>
    <row r="4863" spans="3:7">
      <c r="C4863" s="137">
        <v>44868</v>
      </c>
      <c r="D4863" s="22" t="s">
        <v>116</v>
      </c>
      <c r="E4863" s="22">
        <v>30</v>
      </c>
      <c r="F4863" s="22" t="s">
        <v>6</v>
      </c>
      <c r="G4863" s="22" t="s">
        <v>115</v>
      </c>
    </row>
    <row r="4864" spans="3:7">
      <c r="C4864" s="137">
        <v>44115</v>
      </c>
      <c r="D4864" s="22" t="s">
        <v>118</v>
      </c>
      <c r="E4864" s="22">
        <v>6</v>
      </c>
      <c r="F4864" s="22" t="s">
        <v>6</v>
      </c>
      <c r="G4864" s="22" t="s">
        <v>105</v>
      </c>
    </row>
    <row r="4865" spans="3:7">
      <c r="C4865" s="137">
        <v>44419</v>
      </c>
      <c r="D4865" s="22" t="s">
        <v>117</v>
      </c>
      <c r="E4865" s="22">
        <v>3</v>
      </c>
      <c r="F4865" s="22" t="s">
        <v>9</v>
      </c>
      <c r="G4865" s="22" t="s">
        <v>105</v>
      </c>
    </row>
    <row r="4866" spans="3:7">
      <c r="C4866" s="137">
        <v>44222</v>
      </c>
      <c r="D4866" s="22" t="s">
        <v>117</v>
      </c>
      <c r="E4866" s="22">
        <v>39</v>
      </c>
      <c r="F4866" s="22" t="s">
        <v>114</v>
      </c>
      <c r="G4866" s="22" t="s">
        <v>108</v>
      </c>
    </row>
    <row r="4867" spans="3:7">
      <c r="C4867" s="137">
        <v>44589</v>
      </c>
      <c r="D4867" s="22" t="s">
        <v>107</v>
      </c>
      <c r="E4867" s="22">
        <v>475</v>
      </c>
      <c r="F4867" s="22" t="s">
        <v>112</v>
      </c>
      <c r="G4867" s="22" t="s">
        <v>108</v>
      </c>
    </row>
    <row r="4868" spans="3:7">
      <c r="C4868" s="137">
        <v>44353</v>
      </c>
      <c r="D4868" s="22" t="s">
        <v>119</v>
      </c>
      <c r="E4868" s="22">
        <v>575</v>
      </c>
      <c r="F4868" s="22" t="s">
        <v>110</v>
      </c>
      <c r="G4868" s="22" t="s">
        <v>105</v>
      </c>
    </row>
    <row r="4869" spans="3:7">
      <c r="C4869" s="137">
        <v>44877</v>
      </c>
      <c r="D4869" s="22" t="s">
        <v>117</v>
      </c>
      <c r="E4869" s="22">
        <v>2</v>
      </c>
      <c r="F4869" s="22" t="s">
        <v>114</v>
      </c>
      <c r="G4869" s="22" t="s">
        <v>106</v>
      </c>
    </row>
    <row r="4870" spans="3:7">
      <c r="C4870" s="137">
        <v>44064</v>
      </c>
      <c r="D4870" s="22" t="s">
        <v>107</v>
      </c>
      <c r="E4870" s="22">
        <v>7</v>
      </c>
      <c r="F4870" s="22" t="s">
        <v>6</v>
      </c>
      <c r="G4870" s="22" t="s">
        <v>111</v>
      </c>
    </row>
    <row r="4871" spans="3:7">
      <c r="C4871" s="137">
        <v>44333</v>
      </c>
      <c r="D4871" s="22" t="s">
        <v>107</v>
      </c>
      <c r="E4871" s="22">
        <v>3</v>
      </c>
      <c r="F4871" s="22" t="s">
        <v>9</v>
      </c>
      <c r="G4871" s="22" t="s">
        <v>105</v>
      </c>
    </row>
    <row r="4872" spans="3:7">
      <c r="C4872" s="137">
        <v>43853</v>
      </c>
      <c r="D4872" s="22" t="s">
        <v>117</v>
      </c>
      <c r="E4872" s="22">
        <v>44</v>
      </c>
      <c r="F4872" s="22" t="s">
        <v>112</v>
      </c>
      <c r="G4872" s="22" t="s">
        <v>106</v>
      </c>
    </row>
    <row r="4873" spans="3:7">
      <c r="C4873" s="137">
        <v>43995</v>
      </c>
      <c r="D4873" s="22" t="s">
        <v>118</v>
      </c>
      <c r="E4873" s="22">
        <v>3</v>
      </c>
      <c r="F4873" s="22" t="s">
        <v>9</v>
      </c>
      <c r="G4873" s="22" t="s">
        <v>113</v>
      </c>
    </row>
    <row r="4874" spans="3:7">
      <c r="C4874" s="137">
        <v>44138</v>
      </c>
      <c r="D4874" s="22" t="s">
        <v>117</v>
      </c>
      <c r="E4874" s="22">
        <v>3</v>
      </c>
      <c r="F4874" s="22" t="s">
        <v>112</v>
      </c>
      <c r="G4874" s="22" t="s">
        <v>115</v>
      </c>
    </row>
    <row r="4875" spans="3:7">
      <c r="C4875" s="137">
        <v>44366</v>
      </c>
      <c r="D4875" s="22" t="s">
        <v>107</v>
      </c>
      <c r="E4875" s="22">
        <v>17</v>
      </c>
      <c r="F4875" s="22" t="s">
        <v>110</v>
      </c>
      <c r="G4875" s="22" t="s">
        <v>111</v>
      </c>
    </row>
    <row r="4876" spans="3:7">
      <c r="C4876" s="137">
        <v>44717</v>
      </c>
      <c r="D4876" s="22" t="s">
        <v>117</v>
      </c>
      <c r="E4876" s="22">
        <v>450</v>
      </c>
      <c r="F4876" s="22" t="s">
        <v>6</v>
      </c>
      <c r="G4876" s="22" t="s">
        <v>113</v>
      </c>
    </row>
    <row r="4877" spans="3:7">
      <c r="C4877" s="137">
        <v>44393</v>
      </c>
      <c r="D4877" s="22" t="s">
        <v>107</v>
      </c>
      <c r="E4877" s="22">
        <v>3</v>
      </c>
      <c r="F4877" s="22" t="s">
        <v>6</v>
      </c>
      <c r="G4877" s="22" t="s">
        <v>105</v>
      </c>
    </row>
    <row r="4878" spans="3:7">
      <c r="C4878" s="137">
        <v>43938</v>
      </c>
      <c r="D4878" s="22" t="s">
        <v>116</v>
      </c>
      <c r="E4878" s="22">
        <v>5</v>
      </c>
      <c r="F4878" s="22" t="s">
        <v>9</v>
      </c>
      <c r="G4878" s="22" t="s">
        <v>111</v>
      </c>
    </row>
    <row r="4879" spans="3:7">
      <c r="C4879" s="137">
        <v>44874</v>
      </c>
      <c r="D4879" s="22" t="s">
        <v>119</v>
      </c>
      <c r="E4879" s="22">
        <v>3</v>
      </c>
      <c r="F4879" s="22" t="s">
        <v>114</v>
      </c>
      <c r="G4879" s="22" t="s">
        <v>111</v>
      </c>
    </row>
    <row r="4880" spans="3:7">
      <c r="C4880" s="137">
        <v>44255</v>
      </c>
      <c r="D4880" s="22" t="s">
        <v>107</v>
      </c>
      <c r="E4880" s="22">
        <v>225</v>
      </c>
      <c r="F4880" s="22" t="s">
        <v>112</v>
      </c>
      <c r="G4880" s="22" t="s">
        <v>106</v>
      </c>
    </row>
    <row r="4881" spans="3:7">
      <c r="C4881" s="137">
        <v>44820</v>
      </c>
      <c r="D4881" s="22" t="s">
        <v>116</v>
      </c>
      <c r="E4881" s="22">
        <v>425</v>
      </c>
      <c r="F4881" s="22" t="s">
        <v>112</v>
      </c>
      <c r="G4881" s="22" t="s">
        <v>115</v>
      </c>
    </row>
    <row r="4882" spans="3:7">
      <c r="C4882" s="137">
        <v>44586</v>
      </c>
      <c r="D4882" s="22" t="s">
        <v>117</v>
      </c>
      <c r="E4882" s="22">
        <v>6</v>
      </c>
      <c r="F4882" s="22" t="s">
        <v>6</v>
      </c>
      <c r="G4882" s="22" t="s">
        <v>109</v>
      </c>
    </row>
    <row r="4883" spans="3:7">
      <c r="C4883" s="137">
        <v>43832</v>
      </c>
      <c r="D4883" s="22" t="s">
        <v>116</v>
      </c>
      <c r="E4883" s="22">
        <v>44</v>
      </c>
      <c r="F4883" s="22" t="s">
        <v>6</v>
      </c>
      <c r="G4883" s="22" t="s">
        <v>106</v>
      </c>
    </row>
    <row r="4884" spans="3:7">
      <c r="C4884" s="137">
        <v>43948</v>
      </c>
      <c r="D4884" s="22" t="s">
        <v>117</v>
      </c>
      <c r="E4884" s="22">
        <v>225</v>
      </c>
      <c r="F4884" s="22" t="s">
        <v>114</v>
      </c>
      <c r="G4884" s="22" t="s">
        <v>115</v>
      </c>
    </row>
    <row r="4885" spans="3:7">
      <c r="C4885" s="137">
        <v>44454</v>
      </c>
      <c r="D4885" s="22" t="s">
        <v>118</v>
      </c>
      <c r="E4885" s="22">
        <v>5</v>
      </c>
      <c r="F4885" s="22" t="s">
        <v>110</v>
      </c>
      <c r="G4885" s="22" t="s">
        <v>106</v>
      </c>
    </row>
    <row r="4886" spans="3:7">
      <c r="C4886" s="137">
        <v>43913</v>
      </c>
      <c r="D4886" s="22" t="s">
        <v>107</v>
      </c>
      <c r="E4886" s="22">
        <v>500</v>
      </c>
      <c r="F4886" s="22" t="s">
        <v>6</v>
      </c>
      <c r="G4886" s="22" t="s">
        <v>109</v>
      </c>
    </row>
    <row r="4887" spans="3:7">
      <c r="C4887" s="137">
        <v>44360</v>
      </c>
      <c r="D4887" s="22" t="s">
        <v>107</v>
      </c>
      <c r="E4887" s="22">
        <v>400</v>
      </c>
      <c r="F4887" s="22" t="s">
        <v>110</v>
      </c>
      <c r="G4887" s="22" t="s">
        <v>108</v>
      </c>
    </row>
    <row r="4888" spans="3:7">
      <c r="C4888" s="137">
        <v>44119</v>
      </c>
      <c r="D4888" s="22" t="s">
        <v>107</v>
      </c>
      <c r="E4888" s="22">
        <v>24</v>
      </c>
      <c r="F4888" s="22" t="s">
        <v>114</v>
      </c>
      <c r="G4888" s="22" t="s">
        <v>105</v>
      </c>
    </row>
    <row r="4889" spans="3:7">
      <c r="C4889" s="137">
        <v>44892</v>
      </c>
      <c r="D4889" s="22" t="s">
        <v>119</v>
      </c>
      <c r="E4889" s="22">
        <v>200</v>
      </c>
      <c r="F4889" s="22" t="s">
        <v>114</v>
      </c>
      <c r="G4889" s="22" t="s">
        <v>111</v>
      </c>
    </row>
    <row r="4890" spans="3:7">
      <c r="C4890" s="137">
        <v>44389</v>
      </c>
      <c r="D4890" s="22" t="s">
        <v>119</v>
      </c>
      <c r="E4890" s="22">
        <v>49</v>
      </c>
      <c r="F4890" s="22" t="s">
        <v>112</v>
      </c>
      <c r="G4890" s="22" t="s">
        <v>115</v>
      </c>
    </row>
    <row r="4891" spans="3:7">
      <c r="C4891" s="137">
        <v>44075</v>
      </c>
      <c r="D4891" s="22" t="s">
        <v>116</v>
      </c>
      <c r="E4891" s="22">
        <v>125</v>
      </c>
      <c r="F4891" s="22" t="s">
        <v>112</v>
      </c>
      <c r="G4891" s="22" t="s">
        <v>111</v>
      </c>
    </row>
    <row r="4892" spans="3:7">
      <c r="C4892" s="137">
        <v>44821</v>
      </c>
      <c r="D4892" s="22" t="s">
        <v>116</v>
      </c>
      <c r="E4892" s="22">
        <v>6</v>
      </c>
      <c r="F4892" s="22" t="s">
        <v>6</v>
      </c>
      <c r="G4892" s="22" t="s">
        <v>111</v>
      </c>
    </row>
    <row r="4893" spans="3:7">
      <c r="C4893" s="137">
        <v>44025</v>
      </c>
      <c r="D4893" s="22" t="s">
        <v>117</v>
      </c>
      <c r="E4893" s="22">
        <v>27</v>
      </c>
      <c r="F4893" s="22" t="s">
        <v>9</v>
      </c>
      <c r="G4893" s="22" t="s">
        <v>105</v>
      </c>
    </row>
    <row r="4894" spans="3:7">
      <c r="C4894" s="137">
        <v>44730</v>
      </c>
      <c r="D4894" s="22" t="s">
        <v>119</v>
      </c>
      <c r="E4894" s="22">
        <v>48</v>
      </c>
      <c r="F4894" s="22" t="s">
        <v>9</v>
      </c>
      <c r="G4894" s="22" t="s">
        <v>111</v>
      </c>
    </row>
    <row r="4895" spans="3:7">
      <c r="C4895" s="137">
        <v>44360</v>
      </c>
      <c r="D4895" s="22" t="s">
        <v>107</v>
      </c>
      <c r="E4895" s="22">
        <v>14</v>
      </c>
      <c r="F4895" s="22" t="s">
        <v>114</v>
      </c>
      <c r="G4895" s="22" t="s">
        <v>115</v>
      </c>
    </row>
    <row r="4896" spans="3:7">
      <c r="C4896" s="137">
        <v>44313</v>
      </c>
      <c r="D4896" s="22" t="s">
        <v>117</v>
      </c>
      <c r="E4896" s="22">
        <v>575</v>
      </c>
      <c r="F4896" s="22" t="s">
        <v>9</v>
      </c>
      <c r="G4896" s="22" t="s">
        <v>106</v>
      </c>
    </row>
    <row r="4897" spans="3:7">
      <c r="C4897" s="137">
        <v>44151</v>
      </c>
      <c r="D4897" s="22" t="s">
        <v>119</v>
      </c>
      <c r="E4897" s="22">
        <v>8</v>
      </c>
      <c r="F4897" s="22" t="s">
        <v>114</v>
      </c>
      <c r="G4897" s="22" t="s">
        <v>109</v>
      </c>
    </row>
    <row r="4898" spans="3:7">
      <c r="C4898" s="137">
        <v>43921</v>
      </c>
      <c r="D4898" s="22" t="s">
        <v>117</v>
      </c>
      <c r="E4898" s="22">
        <v>7</v>
      </c>
      <c r="F4898" s="22" t="s">
        <v>112</v>
      </c>
      <c r="G4898" s="22" t="s">
        <v>105</v>
      </c>
    </row>
    <row r="4899" spans="3:7">
      <c r="C4899" s="137">
        <v>44139</v>
      </c>
      <c r="D4899" s="22" t="s">
        <v>117</v>
      </c>
      <c r="E4899" s="22">
        <v>8</v>
      </c>
      <c r="F4899" s="22" t="s">
        <v>110</v>
      </c>
      <c r="G4899" s="22" t="s">
        <v>105</v>
      </c>
    </row>
    <row r="4900" spans="3:7">
      <c r="C4900" s="137">
        <v>43848</v>
      </c>
      <c r="D4900" s="22" t="s">
        <v>119</v>
      </c>
      <c r="E4900" s="22">
        <v>5</v>
      </c>
      <c r="F4900" s="22" t="s">
        <v>114</v>
      </c>
      <c r="G4900" s="22" t="s">
        <v>108</v>
      </c>
    </row>
    <row r="4901" spans="3:7">
      <c r="C4901" s="137">
        <v>44543</v>
      </c>
      <c r="D4901" s="22" t="s">
        <v>119</v>
      </c>
      <c r="E4901" s="22">
        <v>24</v>
      </c>
      <c r="F4901" s="22" t="s">
        <v>110</v>
      </c>
      <c r="G4901" s="22" t="s">
        <v>111</v>
      </c>
    </row>
    <row r="4902" spans="3:7">
      <c r="C4902" s="137">
        <v>44776</v>
      </c>
      <c r="D4902" s="22" t="s">
        <v>119</v>
      </c>
      <c r="E4902" s="22">
        <v>45</v>
      </c>
      <c r="F4902" s="22" t="s">
        <v>114</v>
      </c>
      <c r="G4902" s="22" t="s">
        <v>111</v>
      </c>
    </row>
    <row r="4903" spans="3:7">
      <c r="C4903" s="137">
        <v>44484</v>
      </c>
      <c r="D4903" s="22" t="s">
        <v>116</v>
      </c>
      <c r="E4903" s="22">
        <v>550</v>
      </c>
      <c r="F4903" s="22" t="s">
        <v>9</v>
      </c>
      <c r="G4903" s="22" t="s">
        <v>113</v>
      </c>
    </row>
    <row r="4904" spans="3:7">
      <c r="C4904" s="137">
        <v>44233</v>
      </c>
      <c r="D4904" s="22" t="s">
        <v>117</v>
      </c>
      <c r="E4904" s="22">
        <v>25</v>
      </c>
      <c r="F4904" s="22" t="s">
        <v>112</v>
      </c>
      <c r="G4904" s="22" t="s">
        <v>109</v>
      </c>
    </row>
    <row r="4905" spans="3:7">
      <c r="C4905" s="137">
        <v>44808</v>
      </c>
      <c r="D4905" s="22" t="s">
        <v>117</v>
      </c>
      <c r="E4905" s="22">
        <v>8</v>
      </c>
      <c r="F4905" s="22" t="s">
        <v>110</v>
      </c>
      <c r="G4905" s="22" t="s">
        <v>105</v>
      </c>
    </row>
    <row r="4906" spans="3:7">
      <c r="C4906" s="137">
        <v>44885</v>
      </c>
      <c r="D4906" s="22" t="s">
        <v>118</v>
      </c>
      <c r="E4906" s="22">
        <v>6</v>
      </c>
      <c r="F4906" s="22" t="s">
        <v>6</v>
      </c>
      <c r="G4906" s="22" t="s">
        <v>106</v>
      </c>
    </row>
    <row r="4907" spans="3:7">
      <c r="C4907" s="137">
        <v>44761</v>
      </c>
      <c r="D4907" s="22" t="s">
        <v>117</v>
      </c>
      <c r="E4907" s="22">
        <v>525</v>
      </c>
      <c r="F4907" s="22" t="s">
        <v>110</v>
      </c>
      <c r="G4907" s="22" t="s">
        <v>109</v>
      </c>
    </row>
    <row r="4908" spans="3:7">
      <c r="C4908" s="137">
        <v>44550</v>
      </c>
      <c r="D4908" s="22" t="s">
        <v>119</v>
      </c>
      <c r="E4908" s="22">
        <v>3</v>
      </c>
      <c r="F4908" s="22" t="s">
        <v>9</v>
      </c>
      <c r="G4908" s="22" t="s">
        <v>115</v>
      </c>
    </row>
    <row r="4909" spans="3:7">
      <c r="C4909" s="137">
        <v>44593</v>
      </c>
      <c r="D4909" s="22" t="s">
        <v>119</v>
      </c>
      <c r="E4909" s="22">
        <v>2</v>
      </c>
      <c r="F4909" s="22" t="s">
        <v>110</v>
      </c>
      <c r="G4909" s="22" t="s">
        <v>108</v>
      </c>
    </row>
    <row r="4910" spans="3:7">
      <c r="C4910" s="137">
        <v>44062</v>
      </c>
      <c r="D4910" s="22" t="s">
        <v>119</v>
      </c>
      <c r="E4910" s="22">
        <v>24</v>
      </c>
      <c r="F4910" s="22" t="s">
        <v>6</v>
      </c>
      <c r="G4910" s="22" t="s">
        <v>106</v>
      </c>
    </row>
    <row r="4911" spans="3:7">
      <c r="C4911" s="137">
        <v>44703</v>
      </c>
      <c r="D4911" s="22" t="s">
        <v>117</v>
      </c>
      <c r="E4911" s="22">
        <v>450</v>
      </c>
      <c r="F4911" s="22" t="s">
        <v>110</v>
      </c>
      <c r="G4911" s="22" t="s">
        <v>108</v>
      </c>
    </row>
    <row r="4912" spans="3:7">
      <c r="C4912" s="137">
        <v>43886</v>
      </c>
      <c r="D4912" s="22" t="s">
        <v>117</v>
      </c>
      <c r="E4912" s="22">
        <v>21</v>
      </c>
      <c r="F4912" s="22" t="s">
        <v>9</v>
      </c>
      <c r="G4912" s="22" t="s">
        <v>113</v>
      </c>
    </row>
    <row r="4913" spans="3:7">
      <c r="C4913" s="137">
        <v>44918</v>
      </c>
      <c r="D4913" s="22" t="s">
        <v>118</v>
      </c>
      <c r="E4913" s="22">
        <v>4</v>
      </c>
      <c r="F4913" s="22" t="s">
        <v>110</v>
      </c>
      <c r="G4913" s="22" t="s">
        <v>109</v>
      </c>
    </row>
    <row r="4914" spans="3:7">
      <c r="C4914" s="137">
        <v>44409</v>
      </c>
      <c r="D4914" s="22" t="s">
        <v>119</v>
      </c>
      <c r="E4914" s="22">
        <v>3</v>
      </c>
      <c r="F4914" s="22" t="s">
        <v>112</v>
      </c>
      <c r="G4914" s="22" t="s">
        <v>111</v>
      </c>
    </row>
    <row r="4915" spans="3:7">
      <c r="C4915" s="137">
        <v>44582</v>
      </c>
      <c r="D4915" s="22" t="s">
        <v>119</v>
      </c>
      <c r="E4915" s="22">
        <v>325</v>
      </c>
      <c r="F4915" s="22" t="s">
        <v>6</v>
      </c>
      <c r="G4915" s="22" t="s">
        <v>108</v>
      </c>
    </row>
    <row r="4916" spans="3:7">
      <c r="C4916" s="137">
        <v>44001</v>
      </c>
      <c r="D4916" s="22" t="s">
        <v>118</v>
      </c>
      <c r="E4916" s="22">
        <v>48</v>
      </c>
      <c r="F4916" s="22" t="s">
        <v>110</v>
      </c>
      <c r="G4916" s="22" t="s">
        <v>106</v>
      </c>
    </row>
    <row r="4917" spans="3:7">
      <c r="C4917" s="137">
        <v>44672</v>
      </c>
      <c r="D4917" s="22" t="s">
        <v>119</v>
      </c>
      <c r="E4917" s="22">
        <v>3</v>
      </c>
      <c r="F4917" s="22" t="s">
        <v>110</v>
      </c>
      <c r="G4917" s="22" t="s">
        <v>111</v>
      </c>
    </row>
    <row r="4918" spans="3:7">
      <c r="C4918" s="137">
        <v>44280</v>
      </c>
      <c r="D4918" s="22" t="s">
        <v>118</v>
      </c>
      <c r="E4918" s="22">
        <v>15</v>
      </c>
      <c r="F4918" s="22" t="s">
        <v>114</v>
      </c>
      <c r="G4918" s="22" t="s">
        <v>106</v>
      </c>
    </row>
    <row r="4919" spans="3:7">
      <c r="C4919" s="137">
        <v>44041</v>
      </c>
      <c r="D4919" s="22" t="s">
        <v>107</v>
      </c>
      <c r="E4919" s="22">
        <v>20</v>
      </c>
      <c r="F4919" s="22" t="s">
        <v>114</v>
      </c>
      <c r="G4919" s="22" t="s">
        <v>115</v>
      </c>
    </row>
    <row r="4920" spans="3:7">
      <c r="C4920" s="137">
        <v>44407</v>
      </c>
      <c r="D4920" s="22" t="s">
        <v>117</v>
      </c>
      <c r="E4920" s="22">
        <v>475</v>
      </c>
      <c r="F4920" s="22" t="s">
        <v>110</v>
      </c>
      <c r="G4920" s="22" t="s">
        <v>105</v>
      </c>
    </row>
    <row r="4921" spans="3:7">
      <c r="C4921" s="137">
        <v>43850</v>
      </c>
      <c r="D4921" s="22" t="s">
        <v>118</v>
      </c>
      <c r="E4921" s="22">
        <v>100</v>
      </c>
      <c r="F4921" s="22" t="s">
        <v>114</v>
      </c>
      <c r="G4921" s="22" t="s">
        <v>108</v>
      </c>
    </row>
    <row r="4922" spans="3:7">
      <c r="C4922" s="137">
        <v>44690</v>
      </c>
      <c r="D4922" s="22" t="s">
        <v>119</v>
      </c>
      <c r="E4922" s="22">
        <v>4</v>
      </c>
      <c r="F4922" s="22" t="s">
        <v>112</v>
      </c>
      <c r="G4922" s="22" t="s">
        <v>115</v>
      </c>
    </row>
    <row r="4923" spans="3:7">
      <c r="C4923" s="137">
        <v>44908</v>
      </c>
      <c r="D4923" s="22" t="s">
        <v>117</v>
      </c>
      <c r="E4923" s="22">
        <v>6</v>
      </c>
      <c r="F4923" s="22" t="s">
        <v>114</v>
      </c>
      <c r="G4923" s="22" t="s">
        <v>105</v>
      </c>
    </row>
    <row r="4924" spans="3:7">
      <c r="C4924" s="137">
        <v>44328</v>
      </c>
      <c r="D4924" s="22" t="s">
        <v>118</v>
      </c>
      <c r="E4924" s="22">
        <v>8</v>
      </c>
      <c r="F4924" s="22" t="s">
        <v>6</v>
      </c>
      <c r="G4924" s="22" t="s">
        <v>109</v>
      </c>
    </row>
    <row r="4925" spans="3:7">
      <c r="C4925" s="137">
        <v>44515</v>
      </c>
      <c r="D4925" s="22" t="s">
        <v>119</v>
      </c>
      <c r="E4925" s="22">
        <v>4</v>
      </c>
      <c r="F4925" s="22" t="s">
        <v>9</v>
      </c>
      <c r="G4925" s="22" t="s">
        <v>115</v>
      </c>
    </row>
    <row r="4926" spans="3:7">
      <c r="C4926" s="137">
        <v>43933</v>
      </c>
      <c r="D4926" s="22" t="s">
        <v>117</v>
      </c>
      <c r="E4926" s="22">
        <v>125</v>
      </c>
      <c r="F4926" s="22" t="s">
        <v>110</v>
      </c>
      <c r="G4926" s="22" t="s">
        <v>108</v>
      </c>
    </row>
    <row r="4927" spans="3:7">
      <c r="C4927" s="137">
        <v>44610</v>
      </c>
      <c r="D4927" s="22" t="s">
        <v>107</v>
      </c>
      <c r="E4927" s="22">
        <v>10</v>
      </c>
      <c r="F4927" s="22" t="s">
        <v>112</v>
      </c>
      <c r="G4927" s="22" t="s">
        <v>109</v>
      </c>
    </row>
    <row r="4928" spans="3:7">
      <c r="C4928" s="137">
        <v>44411</v>
      </c>
      <c r="D4928" s="22" t="s">
        <v>119</v>
      </c>
      <c r="E4928" s="22">
        <v>450</v>
      </c>
      <c r="F4928" s="22" t="s">
        <v>9</v>
      </c>
      <c r="G4928" s="22" t="s">
        <v>113</v>
      </c>
    </row>
    <row r="4929" spans="3:7">
      <c r="C4929" s="137">
        <v>43891</v>
      </c>
      <c r="D4929" s="22" t="s">
        <v>117</v>
      </c>
      <c r="E4929" s="22">
        <v>27</v>
      </c>
      <c r="F4929" s="22" t="s">
        <v>112</v>
      </c>
      <c r="G4929" s="22" t="s">
        <v>109</v>
      </c>
    </row>
    <row r="4930" spans="3:7">
      <c r="C4930" s="137">
        <v>44436</v>
      </c>
      <c r="D4930" s="22" t="s">
        <v>118</v>
      </c>
      <c r="E4930" s="22">
        <v>3</v>
      </c>
      <c r="F4930" s="22" t="s">
        <v>110</v>
      </c>
      <c r="G4930" s="22" t="s">
        <v>109</v>
      </c>
    </row>
    <row r="4931" spans="3:7">
      <c r="C4931" s="137">
        <v>43985</v>
      </c>
      <c r="D4931" s="22" t="s">
        <v>117</v>
      </c>
      <c r="E4931" s="22">
        <v>2</v>
      </c>
      <c r="F4931" s="22" t="s">
        <v>9</v>
      </c>
      <c r="G4931" s="22" t="s">
        <v>115</v>
      </c>
    </row>
    <row r="4932" spans="3:7">
      <c r="C4932" s="137">
        <v>44728</v>
      </c>
      <c r="D4932" s="22" t="s">
        <v>117</v>
      </c>
      <c r="E4932" s="22">
        <v>125</v>
      </c>
      <c r="F4932" s="22" t="s">
        <v>112</v>
      </c>
      <c r="G4932" s="22" t="s">
        <v>111</v>
      </c>
    </row>
    <row r="4933" spans="3:7">
      <c r="C4933" s="137">
        <v>43877</v>
      </c>
      <c r="D4933" s="22" t="s">
        <v>119</v>
      </c>
      <c r="E4933" s="22">
        <v>31</v>
      </c>
      <c r="F4933" s="22" t="s">
        <v>112</v>
      </c>
      <c r="G4933" s="22" t="s">
        <v>115</v>
      </c>
    </row>
    <row r="4934" spans="3:7">
      <c r="C4934" s="137">
        <v>44371</v>
      </c>
      <c r="D4934" s="22" t="s">
        <v>116</v>
      </c>
      <c r="E4934" s="22">
        <v>21</v>
      </c>
      <c r="F4934" s="22" t="s">
        <v>6</v>
      </c>
      <c r="G4934" s="22" t="s">
        <v>113</v>
      </c>
    </row>
    <row r="4935" spans="3:7">
      <c r="C4935" s="137">
        <v>44708</v>
      </c>
      <c r="D4935" s="22" t="s">
        <v>119</v>
      </c>
      <c r="E4935" s="22">
        <v>2</v>
      </c>
      <c r="F4935" s="22" t="s">
        <v>9</v>
      </c>
      <c r="G4935" s="22" t="s">
        <v>115</v>
      </c>
    </row>
    <row r="4936" spans="3:7">
      <c r="C4936" s="137">
        <v>44334</v>
      </c>
      <c r="D4936" s="22" t="s">
        <v>119</v>
      </c>
      <c r="E4936" s="22">
        <v>275</v>
      </c>
      <c r="F4936" s="22" t="s">
        <v>114</v>
      </c>
      <c r="G4936" s="22" t="s">
        <v>111</v>
      </c>
    </row>
    <row r="4937" spans="3:7">
      <c r="C4937" s="137">
        <v>44347</v>
      </c>
      <c r="D4937" s="22" t="s">
        <v>107</v>
      </c>
      <c r="E4937" s="22">
        <v>250</v>
      </c>
      <c r="F4937" s="22" t="s">
        <v>110</v>
      </c>
      <c r="G4937" s="22" t="s">
        <v>111</v>
      </c>
    </row>
    <row r="4938" spans="3:7">
      <c r="C4938" s="137">
        <v>44700</v>
      </c>
      <c r="D4938" s="22" t="s">
        <v>107</v>
      </c>
      <c r="E4938" s="22">
        <v>325</v>
      </c>
      <c r="F4938" s="22" t="s">
        <v>6</v>
      </c>
      <c r="G4938" s="22" t="s">
        <v>115</v>
      </c>
    </row>
    <row r="4939" spans="3:7">
      <c r="C4939" s="137">
        <v>44627</v>
      </c>
      <c r="D4939" s="22" t="s">
        <v>119</v>
      </c>
      <c r="E4939" s="22">
        <v>25</v>
      </c>
      <c r="F4939" s="22" t="s">
        <v>112</v>
      </c>
      <c r="G4939" s="22" t="s">
        <v>106</v>
      </c>
    </row>
    <row r="4940" spans="3:7">
      <c r="C4940" s="137">
        <v>44712</v>
      </c>
      <c r="D4940" s="22" t="s">
        <v>119</v>
      </c>
      <c r="E4940" s="22">
        <v>31</v>
      </c>
      <c r="F4940" s="22" t="s">
        <v>112</v>
      </c>
      <c r="G4940" s="22" t="s">
        <v>111</v>
      </c>
    </row>
    <row r="4941" spans="3:7">
      <c r="C4941" s="137">
        <v>44205</v>
      </c>
      <c r="D4941" s="22" t="s">
        <v>118</v>
      </c>
      <c r="E4941" s="22">
        <v>39</v>
      </c>
      <c r="F4941" s="22" t="s">
        <v>6</v>
      </c>
      <c r="G4941" s="22" t="s">
        <v>106</v>
      </c>
    </row>
    <row r="4942" spans="3:7">
      <c r="C4942" s="137">
        <v>43994</v>
      </c>
      <c r="D4942" s="22" t="s">
        <v>119</v>
      </c>
      <c r="E4942" s="22">
        <v>1</v>
      </c>
      <c r="F4942" s="22" t="s">
        <v>6</v>
      </c>
      <c r="G4942" s="22" t="s">
        <v>111</v>
      </c>
    </row>
    <row r="4943" spans="3:7">
      <c r="C4943" s="137">
        <v>44723</v>
      </c>
      <c r="D4943" s="22" t="s">
        <v>107</v>
      </c>
      <c r="E4943" s="22">
        <v>6</v>
      </c>
      <c r="F4943" s="22" t="s">
        <v>112</v>
      </c>
      <c r="G4943" s="22" t="s">
        <v>113</v>
      </c>
    </row>
    <row r="4944" spans="3:7">
      <c r="C4944" s="137">
        <v>44380</v>
      </c>
      <c r="D4944" s="22" t="s">
        <v>117</v>
      </c>
      <c r="E4944" s="22">
        <v>24</v>
      </c>
      <c r="F4944" s="22" t="s">
        <v>6</v>
      </c>
      <c r="G4944" s="22" t="s">
        <v>115</v>
      </c>
    </row>
    <row r="4945" spans="3:7">
      <c r="C4945" s="137">
        <v>44488</v>
      </c>
      <c r="D4945" s="22" t="s">
        <v>107</v>
      </c>
      <c r="E4945" s="22">
        <v>5</v>
      </c>
      <c r="F4945" s="22" t="s">
        <v>112</v>
      </c>
      <c r="G4945" s="22" t="s">
        <v>106</v>
      </c>
    </row>
    <row r="4946" spans="3:7">
      <c r="C4946" s="137">
        <v>44399</v>
      </c>
      <c r="D4946" s="22" t="s">
        <v>119</v>
      </c>
      <c r="E4946" s="22">
        <v>23</v>
      </c>
      <c r="F4946" s="22" t="s">
        <v>112</v>
      </c>
      <c r="G4946" s="22" t="s">
        <v>113</v>
      </c>
    </row>
    <row r="4947" spans="3:7">
      <c r="C4947" s="137">
        <v>44466</v>
      </c>
      <c r="D4947" s="22" t="s">
        <v>119</v>
      </c>
      <c r="E4947" s="22">
        <v>1</v>
      </c>
      <c r="F4947" s="22" t="s">
        <v>112</v>
      </c>
      <c r="G4947" s="22" t="s">
        <v>111</v>
      </c>
    </row>
    <row r="4948" spans="3:7">
      <c r="C4948" s="137">
        <v>44926</v>
      </c>
      <c r="D4948" s="22" t="s">
        <v>107</v>
      </c>
      <c r="E4948" s="22">
        <v>75</v>
      </c>
      <c r="F4948" s="22" t="s">
        <v>112</v>
      </c>
      <c r="G4948" s="22" t="s">
        <v>108</v>
      </c>
    </row>
    <row r="4949" spans="3:7">
      <c r="C4949" s="137">
        <v>44056</v>
      </c>
      <c r="D4949" s="22" t="s">
        <v>117</v>
      </c>
      <c r="E4949" s="22">
        <v>300</v>
      </c>
      <c r="F4949" s="22" t="s">
        <v>112</v>
      </c>
      <c r="G4949" s="22" t="s">
        <v>105</v>
      </c>
    </row>
    <row r="4950" spans="3:7">
      <c r="C4950" s="137">
        <v>44169</v>
      </c>
      <c r="D4950" s="22" t="s">
        <v>118</v>
      </c>
      <c r="E4950" s="22">
        <v>2</v>
      </c>
      <c r="F4950" s="22" t="s">
        <v>110</v>
      </c>
      <c r="G4950" s="22" t="s">
        <v>109</v>
      </c>
    </row>
    <row r="4951" spans="3:7">
      <c r="C4951" s="137">
        <v>44595</v>
      </c>
      <c r="D4951" s="22" t="s">
        <v>117</v>
      </c>
      <c r="E4951" s="22">
        <v>1</v>
      </c>
      <c r="F4951" s="22" t="s">
        <v>6</v>
      </c>
      <c r="G4951" s="22" t="s">
        <v>108</v>
      </c>
    </row>
    <row r="4952" spans="3:7">
      <c r="C4952" s="137">
        <v>43897</v>
      </c>
      <c r="D4952" s="22" t="s">
        <v>117</v>
      </c>
      <c r="E4952" s="22">
        <v>8</v>
      </c>
      <c r="F4952" s="22" t="s">
        <v>114</v>
      </c>
      <c r="G4952" s="22" t="s">
        <v>106</v>
      </c>
    </row>
    <row r="4953" spans="3:7">
      <c r="C4953" s="137">
        <v>44419</v>
      </c>
      <c r="D4953" s="22" t="s">
        <v>116</v>
      </c>
      <c r="E4953" s="22">
        <v>1</v>
      </c>
      <c r="F4953" s="22" t="s">
        <v>112</v>
      </c>
      <c r="G4953" s="22" t="s">
        <v>106</v>
      </c>
    </row>
    <row r="4954" spans="3:7">
      <c r="C4954" s="137">
        <v>44812</v>
      </c>
      <c r="D4954" s="22" t="s">
        <v>118</v>
      </c>
      <c r="E4954" s="22">
        <v>42</v>
      </c>
      <c r="F4954" s="22" t="s">
        <v>110</v>
      </c>
      <c r="G4954" s="22" t="s">
        <v>108</v>
      </c>
    </row>
    <row r="4955" spans="3:7">
      <c r="C4955" s="137">
        <v>44619</v>
      </c>
      <c r="D4955" s="22" t="s">
        <v>118</v>
      </c>
      <c r="E4955" s="22">
        <v>42</v>
      </c>
      <c r="F4955" s="22" t="s">
        <v>114</v>
      </c>
      <c r="G4955" s="22" t="s">
        <v>109</v>
      </c>
    </row>
    <row r="4956" spans="3:7">
      <c r="C4956" s="137">
        <v>44044</v>
      </c>
      <c r="D4956" s="22" t="s">
        <v>117</v>
      </c>
      <c r="E4956" s="22">
        <v>1</v>
      </c>
      <c r="F4956" s="22" t="s">
        <v>6</v>
      </c>
      <c r="G4956" s="22" t="s">
        <v>105</v>
      </c>
    </row>
    <row r="4957" spans="3:7">
      <c r="C4957" s="137">
        <v>44795</v>
      </c>
      <c r="D4957" s="22" t="s">
        <v>118</v>
      </c>
      <c r="E4957" s="22">
        <v>5</v>
      </c>
      <c r="F4957" s="22" t="s">
        <v>9</v>
      </c>
      <c r="G4957" s="22" t="s">
        <v>109</v>
      </c>
    </row>
    <row r="4958" spans="3:7">
      <c r="C4958" s="137">
        <v>43917</v>
      </c>
      <c r="D4958" s="22" t="s">
        <v>119</v>
      </c>
      <c r="E4958" s="22">
        <v>1</v>
      </c>
      <c r="F4958" s="22" t="s">
        <v>112</v>
      </c>
      <c r="G4958" s="22" t="s">
        <v>115</v>
      </c>
    </row>
    <row r="4959" spans="3:7">
      <c r="C4959" s="137">
        <v>44846</v>
      </c>
      <c r="D4959" s="22" t="s">
        <v>119</v>
      </c>
      <c r="E4959" s="22">
        <v>7</v>
      </c>
      <c r="F4959" s="22" t="s">
        <v>6</v>
      </c>
      <c r="G4959" s="22" t="s">
        <v>113</v>
      </c>
    </row>
    <row r="4960" spans="3:7">
      <c r="C4960" s="137">
        <v>44656</v>
      </c>
      <c r="D4960" s="22" t="s">
        <v>116</v>
      </c>
      <c r="E4960" s="22">
        <v>425</v>
      </c>
      <c r="F4960" s="22" t="s">
        <v>6</v>
      </c>
      <c r="G4960" s="22" t="s">
        <v>106</v>
      </c>
    </row>
    <row r="4961" spans="3:7">
      <c r="C4961" s="137">
        <v>44130</v>
      </c>
      <c r="D4961" s="22" t="s">
        <v>117</v>
      </c>
      <c r="E4961" s="22">
        <v>11</v>
      </c>
      <c r="F4961" s="22" t="s">
        <v>112</v>
      </c>
      <c r="G4961" s="22" t="s">
        <v>111</v>
      </c>
    </row>
    <row r="4962" spans="3:7">
      <c r="C4962" s="137">
        <v>44247</v>
      </c>
      <c r="D4962" s="22" t="s">
        <v>117</v>
      </c>
      <c r="E4962" s="22">
        <v>44</v>
      </c>
      <c r="F4962" s="22" t="s">
        <v>112</v>
      </c>
      <c r="G4962" s="22" t="s">
        <v>113</v>
      </c>
    </row>
    <row r="4963" spans="3:7">
      <c r="C4963" s="137">
        <v>44637</v>
      </c>
      <c r="D4963" s="22" t="s">
        <v>119</v>
      </c>
      <c r="E4963" s="22">
        <v>34</v>
      </c>
      <c r="F4963" s="22" t="s">
        <v>112</v>
      </c>
      <c r="G4963" s="22" t="s">
        <v>108</v>
      </c>
    </row>
    <row r="4964" spans="3:7">
      <c r="C4964" s="137">
        <v>44123</v>
      </c>
      <c r="D4964" s="22" t="s">
        <v>117</v>
      </c>
      <c r="E4964" s="22">
        <v>4</v>
      </c>
      <c r="F4964" s="22" t="s">
        <v>9</v>
      </c>
      <c r="G4964" s="22" t="s">
        <v>108</v>
      </c>
    </row>
    <row r="4965" spans="3:7">
      <c r="C4965" s="137">
        <v>44774</v>
      </c>
      <c r="D4965" s="22" t="s">
        <v>118</v>
      </c>
      <c r="E4965" s="22">
        <v>20</v>
      </c>
      <c r="F4965" s="22" t="s">
        <v>9</v>
      </c>
      <c r="G4965" s="22" t="s">
        <v>105</v>
      </c>
    </row>
    <row r="4966" spans="3:7">
      <c r="C4966" s="137">
        <v>44227</v>
      </c>
      <c r="D4966" s="22" t="s">
        <v>117</v>
      </c>
      <c r="E4966" s="22">
        <v>8</v>
      </c>
      <c r="F4966" s="22" t="s">
        <v>9</v>
      </c>
      <c r="G4966" s="22" t="s">
        <v>106</v>
      </c>
    </row>
    <row r="4967" spans="3:7">
      <c r="C4967" s="137">
        <v>44141</v>
      </c>
      <c r="D4967" s="22" t="s">
        <v>118</v>
      </c>
      <c r="E4967" s="22">
        <v>5</v>
      </c>
      <c r="F4967" s="22" t="s">
        <v>114</v>
      </c>
      <c r="G4967" s="22" t="s">
        <v>109</v>
      </c>
    </row>
    <row r="4968" spans="3:7">
      <c r="C4968" s="137">
        <v>44039</v>
      </c>
      <c r="D4968" s="22" t="s">
        <v>117</v>
      </c>
      <c r="E4968" s="22">
        <v>1</v>
      </c>
      <c r="F4968" s="22" t="s">
        <v>110</v>
      </c>
      <c r="G4968" s="22" t="s">
        <v>106</v>
      </c>
    </row>
    <row r="4969" spans="3:7">
      <c r="C4969" s="137">
        <v>44342</v>
      </c>
      <c r="D4969" s="22" t="s">
        <v>116</v>
      </c>
      <c r="E4969" s="22">
        <v>7</v>
      </c>
      <c r="F4969" s="22" t="s">
        <v>110</v>
      </c>
      <c r="G4969" s="22" t="s">
        <v>115</v>
      </c>
    </row>
    <row r="4970" spans="3:7">
      <c r="C4970" s="137">
        <v>44755</v>
      </c>
      <c r="D4970" s="22" t="s">
        <v>119</v>
      </c>
      <c r="E4970" s="22">
        <v>10</v>
      </c>
      <c r="F4970" s="22" t="s">
        <v>114</v>
      </c>
      <c r="G4970" s="22" t="s">
        <v>106</v>
      </c>
    </row>
    <row r="4971" spans="3:7">
      <c r="C4971" s="137">
        <v>44717</v>
      </c>
      <c r="D4971" s="22" t="s">
        <v>117</v>
      </c>
      <c r="E4971" s="22">
        <v>2</v>
      </c>
      <c r="F4971" s="22" t="s">
        <v>114</v>
      </c>
      <c r="G4971" s="22" t="s">
        <v>115</v>
      </c>
    </row>
    <row r="4972" spans="3:7">
      <c r="C4972" s="137">
        <v>44892</v>
      </c>
      <c r="D4972" s="22" t="s">
        <v>117</v>
      </c>
      <c r="E4972" s="22">
        <v>150</v>
      </c>
      <c r="F4972" s="22" t="s">
        <v>9</v>
      </c>
      <c r="G4972" s="22" t="s">
        <v>106</v>
      </c>
    </row>
    <row r="4973" spans="3:7">
      <c r="C4973" s="137">
        <v>44027</v>
      </c>
      <c r="D4973" s="22" t="s">
        <v>116</v>
      </c>
      <c r="E4973" s="22">
        <v>575</v>
      </c>
      <c r="F4973" s="22" t="s">
        <v>6</v>
      </c>
      <c r="G4973" s="22" t="s">
        <v>108</v>
      </c>
    </row>
    <row r="4974" spans="3:7">
      <c r="C4974" s="137">
        <v>44780</v>
      </c>
      <c r="D4974" s="22" t="s">
        <v>119</v>
      </c>
      <c r="E4974" s="22">
        <v>4</v>
      </c>
      <c r="F4974" s="22" t="s">
        <v>6</v>
      </c>
      <c r="G4974" s="22" t="s">
        <v>111</v>
      </c>
    </row>
    <row r="4975" spans="3:7">
      <c r="C4975" s="137">
        <v>44615</v>
      </c>
      <c r="D4975" s="22" t="s">
        <v>117</v>
      </c>
      <c r="E4975" s="22">
        <v>5</v>
      </c>
      <c r="F4975" s="22" t="s">
        <v>114</v>
      </c>
      <c r="G4975" s="22" t="s">
        <v>111</v>
      </c>
    </row>
    <row r="4976" spans="3:7">
      <c r="C4976" s="137">
        <v>44194</v>
      </c>
      <c r="D4976" s="22" t="s">
        <v>119</v>
      </c>
      <c r="E4976" s="22">
        <v>48</v>
      </c>
      <c r="F4976" s="22" t="s">
        <v>114</v>
      </c>
      <c r="G4976" s="22" t="s">
        <v>115</v>
      </c>
    </row>
    <row r="4977" spans="3:7">
      <c r="C4977" s="137">
        <v>44178</v>
      </c>
      <c r="D4977" s="22" t="s">
        <v>117</v>
      </c>
      <c r="E4977" s="22">
        <v>6</v>
      </c>
      <c r="F4977" s="22" t="s">
        <v>9</v>
      </c>
      <c r="G4977" s="22" t="s">
        <v>109</v>
      </c>
    </row>
    <row r="4978" spans="3:7">
      <c r="C4978" s="137">
        <v>44749</v>
      </c>
      <c r="D4978" s="22" t="s">
        <v>119</v>
      </c>
      <c r="E4978" s="22">
        <v>44</v>
      </c>
      <c r="F4978" s="22" t="s">
        <v>6</v>
      </c>
      <c r="G4978" s="22" t="s">
        <v>109</v>
      </c>
    </row>
    <row r="4979" spans="3:7">
      <c r="C4979" s="137">
        <v>44773</v>
      </c>
      <c r="D4979" s="22" t="s">
        <v>119</v>
      </c>
      <c r="E4979" s="22">
        <v>300</v>
      </c>
      <c r="F4979" s="22" t="s">
        <v>9</v>
      </c>
      <c r="G4979" s="22" t="s">
        <v>106</v>
      </c>
    </row>
    <row r="4980" spans="3:7">
      <c r="C4980" s="137">
        <v>44106</v>
      </c>
      <c r="D4980" s="22" t="s">
        <v>119</v>
      </c>
      <c r="E4980" s="22">
        <v>23</v>
      </c>
      <c r="F4980" s="22" t="s">
        <v>9</v>
      </c>
      <c r="G4980" s="22" t="s">
        <v>111</v>
      </c>
    </row>
    <row r="4981" spans="3:7">
      <c r="C4981" s="137">
        <v>44169</v>
      </c>
      <c r="D4981" s="22" t="s">
        <v>119</v>
      </c>
      <c r="E4981" s="22">
        <v>4</v>
      </c>
      <c r="F4981" s="22" t="s">
        <v>114</v>
      </c>
      <c r="G4981" s="22" t="s">
        <v>109</v>
      </c>
    </row>
    <row r="4982" spans="3:7">
      <c r="C4982" s="137">
        <v>44577</v>
      </c>
      <c r="D4982" s="22" t="s">
        <v>117</v>
      </c>
      <c r="E4982" s="22">
        <v>43</v>
      </c>
      <c r="F4982" s="22" t="s">
        <v>110</v>
      </c>
      <c r="G4982" s="22" t="s">
        <v>113</v>
      </c>
    </row>
    <row r="4983" spans="3:7">
      <c r="C4983" s="137">
        <v>44848</v>
      </c>
      <c r="D4983" s="22" t="s">
        <v>117</v>
      </c>
      <c r="E4983" s="22">
        <v>125</v>
      </c>
      <c r="F4983" s="22" t="s">
        <v>112</v>
      </c>
      <c r="G4983" s="22" t="s">
        <v>113</v>
      </c>
    </row>
    <row r="4984" spans="3:7">
      <c r="C4984" s="137">
        <v>44852</v>
      </c>
      <c r="D4984" s="22" t="s">
        <v>119</v>
      </c>
      <c r="E4984" s="22">
        <v>9</v>
      </c>
      <c r="F4984" s="22" t="s">
        <v>110</v>
      </c>
      <c r="G4984" s="22" t="s">
        <v>108</v>
      </c>
    </row>
    <row r="4985" spans="3:7">
      <c r="C4985" s="137">
        <v>44431</v>
      </c>
      <c r="D4985" s="22" t="s">
        <v>117</v>
      </c>
      <c r="E4985" s="22">
        <v>34</v>
      </c>
      <c r="F4985" s="22" t="s">
        <v>110</v>
      </c>
      <c r="G4985" s="22" t="s">
        <v>106</v>
      </c>
    </row>
    <row r="4986" spans="3:7">
      <c r="C4986" s="137">
        <v>44823</v>
      </c>
      <c r="D4986" s="22" t="s">
        <v>107</v>
      </c>
      <c r="E4986" s="22">
        <v>600</v>
      </c>
      <c r="F4986" s="22" t="s">
        <v>110</v>
      </c>
      <c r="G4986" s="22" t="s">
        <v>108</v>
      </c>
    </row>
    <row r="4987" spans="3:7">
      <c r="C4987" s="137">
        <v>44006</v>
      </c>
      <c r="D4987" s="22" t="s">
        <v>117</v>
      </c>
      <c r="E4987" s="22">
        <v>225</v>
      </c>
      <c r="F4987" s="22" t="s">
        <v>112</v>
      </c>
      <c r="G4987" s="22" t="s">
        <v>115</v>
      </c>
    </row>
    <row r="4988" spans="3:7">
      <c r="C4988" s="137">
        <v>44652</v>
      </c>
      <c r="D4988" s="22" t="s">
        <v>107</v>
      </c>
      <c r="E4988" s="22">
        <v>525</v>
      </c>
      <c r="F4988" s="22" t="s">
        <v>112</v>
      </c>
      <c r="G4988" s="22" t="s">
        <v>105</v>
      </c>
    </row>
    <row r="4989" spans="3:7">
      <c r="C4989" s="137">
        <v>44340</v>
      </c>
      <c r="D4989" s="22" t="s">
        <v>119</v>
      </c>
      <c r="E4989" s="22">
        <v>8</v>
      </c>
      <c r="F4989" s="22" t="s">
        <v>114</v>
      </c>
      <c r="G4989" s="22" t="s">
        <v>115</v>
      </c>
    </row>
    <row r="4990" spans="3:7">
      <c r="C4990" s="137">
        <v>43834</v>
      </c>
      <c r="D4990" s="22" t="s">
        <v>119</v>
      </c>
      <c r="E4990" s="22">
        <v>8</v>
      </c>
      <c r="F4990" s="22" t="s">
        <v>114</v>
      </c>
      <c r="G4990" s="22" t="s">
        <v>106</v>
      </c>
    </row>
    <row r="4991" spans="3:7">
      <c r="C4991" s="137">
        <v>43974</v>
      </c>
      <c r="D4991" s="22" t="s">
        <v>117</v>
      </c>
      <c r="E4991" s="22">
        <v>425</v>
      </c>
      <c r="F4991" s="22" t="s">
        <v>6</v>
      </c>
      <c r="G4991" s="22" t="s">
        <v>115</v>
      </c>
    </row>
    <row r="4992" spans="3:7">
      <c r="C4992" s="137">
        <v>44637</v>
      </c>
      <c r="D4992" s="22" t="s">
        <v>119</v>
      </c>
      <c r="E4992" s="22">
        <v>250</v>
      </c>
      <c r="F4992" s="22" t="s">
        <v>112</v>
      </c>
      <c r="G4992" s="22" t="s">
        <v>108</v>
      </c>
    </row>
    <row r="4993" spans="3:7">
      <c r="C4993" s="137">
        <v>44516</v>
      </c>
      <c r="D4993" s="22" t="s">
        <v>107</v>
      </c>
      <c r="E4993" s="22">
        <v>47</v>
      </c>
      <c r="F4993" s="22" t="s">
        <v>9</v>
      </c>
      <c r="G4993" s="22" t="s">
        <v>115</v>
      </c>
    </row>
    <row r="4994" spans="3:7">
      <c r="C4994" s="137">
        <v>44218</v>
      </c>
      <c r="D4994" s="22" t="s">
        <v>107</v>
      </c>
      <c r="E4994" s="22">
        <v>1</v>
      </c>
      <c r="F4994" s="22" t="s">
        <v>6</v>
      </c>
      <c r="G4994" s="22" t="s">
        <v>106</v>
      </c>
    </row>
    <row r="4995" spans="3:7">
      <c r="C4995" s="137">
        <v>44253</v>
      </c>
      <c r="D4995" s="22" t="s">
        <v>119</v>
      </c>
      <c r="E4995" s="22">
        <v>8</v>
      </c>
      <c r="F4995" s="22" t="s">
        <v>9</v>
      </c>
      <c r="G4995" s="22" t="s">
        <v>111</v>
      </c>
    </row>
    <row r="4996" spans="3:7">
      <c r="C4996" s="137">
        <v>44914</v>
      </c>
      <c r="D4996" s="22" t="s">
        <v>117</v>
      </c>
      <c r="E4996" s="22">
        <v>475</v>
      </c>
      <c r="F4996" s="22" t="s">
        <v>110</v>
      </c>
      <c r="G4996" s="22" t="s">
        <v>106</v>
      </c>
    </row>
    <row r="4997" spans="3:7">
      <c r="C4997" s="137">
        <v>44083</v>
      </c>
      <c r="D4997" s="22" t="s">
        <v>119</v>
      </c>
      <c r="E4997" s="22">
        <v>23</v>
      </c>
      <c r="F4997" s="22" t="s">
        <v>9</v>
      </c>
      <c r="G4997" s="22" t="s">
        <v>113</v>
      </c>
    </row>
    <row r="4998" spans="3:7">
      <c r="C4998" s="137">
        <v>44099</v>
      </c>
      <c r="D4998" s="22" t="s">
        <v>118</v>
      </c>
      <c r="E4998" s="22">
        <v>325</v>
      </c>
      <c r="F4998" s="22" t="s">
        <v>9</v>
      </c>
      <c r="G4998" s="22" t="s">
        <v>113</v>
      </c>
    </row>
    <row r="4999" spans="3:7">
      <c r="C4999" s="137">
        <v>44212</v>
      </c>
      <c r="D4999" s="22" t="s">
        <v>118</v>
      </c>
      <c r="E4999" s="22">
        <v>525</v>
      </c>
      <c r="F4999" s="22" t="s">
        <v>110</v>
      </c>
      <c r="G4999" s="22" t="s">
        <v>113</v>
      </c>
    </row>
    <row r="5000" spans="3:7">
      <c r="C5000" s="137">
        <v>44568</v>
      </c>
      <c r="D5000" s="22" t="s">
        <v>119</v>
      </c>
      <c r="E5000" s="22">
        <v>400</v>
      </c>
      <c r="F5000" s="22" t="s">
        <v>9</v>
      </c>
      <c r="G5000" s="22" t="s">
        <v>106</v>
      </c>
    </row>
    <row r="5001" spans="3:7">
      <c r="C5001" s="137">
        <v>44548</v>
      </c>
      <c r="D5001" s="22" t="s">
        <v>119</v>
      </c>
      <c r="E5001" s="22">
        <v>25</v>
      </c>
      <c r="F5001" s="22" t="s">
        <v>112</v>
      </c>
      <c r="G5001" s="22" t="s">
        <v>111</v>
      </c>
    </row>
    <row r="5002" spans="3:7">
      <c r="C5002" s="137">
        <v>44354</v>
      </c>
      <c r="D5002" s="22" t="s">
        <v>118</v>
      </c>
      <c r="E5002" s="22">
        <v>3</v>
      </c>
      <c r="F5002" s="22" t="s">
        <v>110</v>
      </c>
      <c r="G5002" s="22" t="s">
        <v>105</v>
      </c>
    </row>
    <row r="5003" spans="3:7">
      <c r="C5003" s="137">
        <v>44399</v>
      </c>
      <c r="D5003" s="22" t="s">
        <v>119</v>
      </c>
      <c r="E5003" s="22">
        <v>450</v>
      </c>
      <c r="F5003" s="22" t="s">
        <v>110</v>
      </c>
      <c r="G5003" s="22" t="s">
        <v>115</v>
      </c>
    </row>
    <row r="5004" spans="3:7">
      <c r="C5004" s="137">
        <v>44754</v>
      </c>
      <c r="D5004" s="22" t="s">
        <v>107</v>
      </c>
      <c r="E5004" s="22">
        <v>5</v>
      </c>
      <c r="F5004" s="22" t="s">
        <v>9</v>
      </c>
      <c r="G5004" s="22" t="s">
        <v>106</v>
      </c>
    </row>
    <row r="5005" spans="3:7">
      <c r="C5005" s="137">
        <v>44145</v>
      </c>
      <c r="D5005" s="22" t="s">
        <v>119</v>
      </c>
      <c r="E5005" s="22">
        <v>22</v>
      </c>
      <c r="F5005" s="22" t="s">
        <v>6</v>
      </c>
      <c r="G5005" s="22" t="s">
        <v>109</v>
      </c>
    </row>
    <row r="5006" spans="3:7">
      <c r="C5006" s="137">
        <v>44865</v>
      </c>
      <c r="D5006" s="22" t="s">
        <v>119</v>
      </c>
      <c r="E5006" s="22">
        <v>7</v>
      </c>
      <c r="F5006" s="22" t="s">
        <v>112</v>
      </c>
      <c r="G5006" s="22" t="s">
        <v>106</v>
      </c>
    </row>
    <row r="5007" spans="3:7">
      <c r="C5007" s="137">
        <v>44571</v>
      </c>
      <c r="D5007" s="22" t="s">
        <v>117</v>
      </c>
      <c r="E5007" s="22">
        <v>29</v>
      </c>
      <c r="F5007" s="22" t="s">
        <v>110</v>
      </c>
      <c r="G5007" s="22" t="s">
        <v>115</v>
      </c>
    </row>
    <row r="5008" spans="3:7">
      <c r="C5008" s="137">
        <v>44749</v>
      </c>
      <c r="D5008" s="22" t="s">
        <v>118</v>
      </c>
      <c r="E5008" s="22">
        <v>6</v>
      </c>
      <c r="F5008" s="22" t="s">
        <v>6</v>
      </c>
      <c r="G5008" s="22" t="s">
        <v>105</v>
      </c>
    </row>
    <row r="5009" spans="3:7">
      <c r="C5009" s="137">
        <v>44903</v>
      </c>
      <c r="D5009" s="22" t="s">
        <v>119</v>
      </c>
      <c r="E5009" s="22">
        <v>6</v>
      </c>
      <c r="F5009" s="22" t="s">
        <v>6</v>
      </c>
      <c r="G5009" s="22" t="s">
        <v>106</v>
      </c>
    </row>
    <row r="5010" spans="3:7">
      <c r="C5010" s="137">
        <v>44709</v>
      </c>
      <c r="D5010" s="22" t="s">
        <v>119</v>
      </c>
      <c r="E5010" s="22">
        <v>48</v>
      </c>
      <c r="F5010" s="22" t="s">
        <v>112</v>
      </c>
      <c r="G5010" s="22" t="s">
        <v>113</v>
      </c>
    </row>
    <row r="5011" spans="3:7">
      <c r="C5011" s="137">
        <v>44577</v>
      </c>
      <c r="D5011" s="22" t="s">
        <v>119</v>
      </c>
      <c r="E5011" s="22">
        <v>9</v>
      </c>
      <c r="F5011" s="22" t="s">
        <v>114</v>
      </c>
      <c r="G5011" s="22" t="s">
        <v>109</v>
      </c>
    </row>
    <row r="5012" spans="3:7">
      <c r="C5012" s="137">
        <v>43844</v>
      </c>
      <c r="D5012" s="22" t="s">
        <v>117</v>
      </c>
      <c r="E5012" s="22">
        <v>1</v>
      </c>
      <c r="F5012" s="22" t="s">
        <v>110</v>
      </c>
      <c r="G5012" s="22" t="s">
        <v>108</v>
      </c>
    </row>
    <row r="5013" spans="3:7">
      <c r="C5013" s="137">
        <v>43974</v>
      </c>
      <c r="D5013" s="22" t="s">
        <v>117</v>
      </c>
      <c r="E5013" s="22">
        <v>9</v>
      </c>
      <c r="F5013" s="22" t="s">
        <v>110</v>
      </c>
      <c r="G5013" s="22" t="s">
        <v>115</v>
      </c>
    </row>
    <row r="5014" spans="3:7">
      <c r="C5014" s="137">
        <v>44252</v>
      </c>
      <c r="D5014" s="22" t="s">
        <v>117</v>
      </c>
      <c r="E5014" s="22">
        <v>475</v>
      </c>
      <c r="F5014" s="22" t="s">
        <v>6</v>
      </c>
      <c r="G5014" s="22" t="s">
        <v>113</v>
      </c>
    </row>
    <row r="5015" spans="3:7">
      <c r="C5015" s="137">
        <v>44920</v>
      </c>
      <c r="D5015" s="22" t="s">
        <v>117</v>
      </c>
      <c r="E5015" s="22">
        <v>17</v>
      </c>
      <c r="F5015" s="22" t="s">
        <v>110</v>
      </c>
      <c r="G5015" s="22" t="s">
        <v>106</v>
      </c>
    </row>
    <row r="5016" spans="3:7">
      <c r="C5016" s="137">
        <v>44580</v>
      </c>
      <c r="D5016" s="22" t="s">
        <v>116</v>
      </c>
      <c r="E5016" s="22">
        <v>32</v>
      </c>
      <c r="F5016" s="22" t="s">
        <v>9</v>
      </c>
      <c r="G5016" s="22" t="s">
        <v>105</v>
      </c>
    </row>
    <row r="5017" spans="3:7">
      <c r="C5017" s="137">
        <v>44425</v>
      </c>
      <c r="D5017" s="22" t="s">
        <v>117</v>
      </c>
      <c r="E5017" s="22">
        <v>425</v>
      </c>
      <c r="F5017" s="22" t="s">
        <v>110</v>
      </c>
      <c r="G5017" s="22" t="s">
        <v>111</v>
      </c>
    </row>
    <row r="5018" spans="3:7">
      <c r="C5018" s="137">
        <v>44389</v>
      </c>
      <c r="D5018" s="22" t="s">
        <v>117</v>
      </c>
      <c r="E5018" s="22">
        <v>38</v>
      </c>
      <c r="F5018" s="22" t="s">
        <v>112</v>
      </c>
      <c r="G5018" s="22" t="s">
        <v>113</v>
      </c>
    </row>
    <row r="5019" spans="3:7">
      <c r="C5019" s="137">
        <v>44158</v>
      </c>
      <c r="D5019" s="22" t="s">
        <v>107</v>
      </c>
      <c r="E5019" s="22">
        <v>12</v>
      </c>
      <c r="F5019" s="22" t="s">
        <v>114</v>
      </c>
      <c r="G5019" s="22" t="s">
        <v>111</v>
      </c>
    </row>
    <row r="5020" spans="3:7">
      <c r="C5020" s="137">
        <v>44858</v>
      </c>
      <c r="D5020" s="22" t="s">
        <v>117</v>
      </c>
      <c r="E5020" s="22">
        <v>250</v>
      </c>
      <c r="F5020" s="22" t="s">
        <v>114</v>
      </c>
      <c r="G5020" s="22" t="s">
        <v>109</v>
      </c>
    </row>
    <row r="5021" spans="3:7">
      <c r="C5021" s="137">
        <v>44761</v>
      </c>
      <c r="D5021" s="22" t="s">
        <v>117</v>
      </c>
      <c r="E5021" s="22">
        <v>25</v>
      </c>
      <c r="F5021" s="22" t="s">
        <v>9</v>
      </c>
      <c r="G5021" s="22" t="s">
        <v>106</v>
      </c>
    </row>
    <row r="5022" spans="3:7">
      <c r="C5022" s="137">
        <v>43900</v>
      </c>
      <c r="D5022" s="22" t="s">
        <v>117</v>
      </c>
      <c r="E5022" s="22">
        <v>125</v>
      </c>
      <c r="F5022" s="22" t="s">
        <v>6</v>
      </c>
      <c r="G5022" s="22" t="s">
        <v>115</v>
      </c>
    </row>
    <row r="5023" spans="3:7">
      <c r="C5023" s="137">
        <v>44819</v>
      </c>
      <c r="D5023" s="22" t="s">
        <v>119</v>
      </c>
      <c r="E5023" s="22">
        <v>40</v>
      </c>
      <c r="F5023" s="22" t="s">
        <v>110</v>
      </c>
      <c r="G5023" s="22" t="s">
        <v>113</v>
      </c>
    </row>
    <row r="5024" spans="3:7">
      <c r="C5024" s="137">
        <v>44739</v>
      </c>
      <c r="D5024" s="22" t="s">
        <v>118</v>
      </c>
      <c r="E5024" s="22">
        <v>23</v>
      </c>
      <c r="F5024" s="22" t="s">
        <v>114</v>
      </c>
      <c r="G5024" s="22" t="s">
        <v>108</v>
      </c>
    </row>
    <row r="5025" spans="3:7">
      <c r="C5025" s="137">
        <v>44863</v>
      </c>
      <c r="D5025" s="22" t="s">
        <v>117</v>
      </c>
      <c r="E5025" s="22">
        <v>9</v>
      </c>
      <c r="F5025" s="22" t="s">
        <v>114</v>
      </c>
      <c r="G5025" s="22" t="s">
        <v>106</v>
      </c>
    </row>
    <row r="5026" spans="3:7">
      <c r="C5026" s="137">
        <v>44039</v>
      </c>
      <c r="D5026" s="22" t="s">
        <v>119</v>
      </c>
      <c r="E5026" s="22">
        <v>6</v>
      </c>
      <c r="F5026" s="22" t="s">
        <v>6</v>
      </c>
      <c r="G5026" s="22" t="s">
        <v>111</v>
      </c>
    </row>
    <row r="5027" spans="3:7">
      <c r="C5027" s="137">
        <v>44800</v>
      </c>
      <c r="D5027" s="22" t="s">
        <v>119</v>
      </c>
      <c r="E5027" s="22">
        <v>31</v>
      </c>
      <c r="F5027" s="22" t="s">
        <v>6</v>
      </c>
      <c r="G5027" s="22" t="s">
        <v>115</v>
      </c>
    </row>
    <row r="5028" spans="3:7">
      <c r="C5028" s="137">
        <v>44858</v>
      </c>
      <c r="D5028" s="22" t="s">
        <v>117</v>
      </c>
      <c r="E5028" s="22">
        <v>32</v>
      </c>
      <c r="F5028" s="22" t="s">
        <v>112</v>
      </c>
      <c r="G5028" s="22" t="s">
        <v>115</v>
      </c>
    </row>
    <row r="5029" spans="3:7">
      <c r="C5029" s="137">
        <v>44836</v>
      </c>
      <c r="D5029" s="22" t="s">
        <v>107</v>
      </c>
      <c r="E5029" s="22">
        <v>375</v>
      </c>
      <c r="F5029" s="22" t="s">
        <v>6</v>
      </c>
      <c r="G5029" s="22" t="s">
        <v>115</v>
      </c>
    </row>
    <row r="5030" spans="3:7">
      <c r="C5030" s="137">
        <v>44834</v>
      </c>
      <c r="D5030" s="22" t="s">
        <v>117</v>
      </c>
      <c r="E5030" s="22">
        <v>575</v>
      </c>
      <c r="F5030" s="22" t="s">
        <v>114</v>
      </c>
      <c r="G5030" s="22" t="s">
        <v>111</v>
      </c>
    </row>
    <row r="5031" spans="3:7">
      <c r="C5031" s="137">
        <v>44874</v>
      </c>
      <c r="D5031" s="22" t="s">
        <v>118</v>
      </c>
      <c r="E5031" s="22">
        <v>400</v>
      </c>
      <c r="F5031" s="22" t="s">
        <v>110</v>
      </c>
      <c r="G5031" s="22" t="s">
        <v>105</v>
      </c>
    </row>
    <row r="5032" spans="3:7">
      <c r="C5032" s="137">
        <v>43983</v>
      </c>
      <c r="D5032" s="22" t="s">
        <v>118</v>
      </c>
      <c r="E5032" s="22">
        <v>400</v>
      </c>
      <c r="F5032" s="22" t="s">
        <v>6</v>
      </c>
      <c r="G5032" s="22" t="s">
        <v>111</v>
      </c>
    </row>
    <row r="5033" spans="3:7">
      <c r="C5033" s="137">
        <v>44171</v>
      </c>
      <c r="D5033" s="22" t="s">
        <v>118</v>
      </c>
      <c r="E5033" s="22">
        <v>8</v>
      </c>
      <c r="F5033" s="22" t="s">
        <v>9</v>
      </c>
      <c r="G5033" s="22" t="s">
        <v>108</v>
      </c>
    </row>
    <row r="5034" spans="3:7">
      <c r="C5034" s="137">
        <v>44327</v>
      </c>
      <c r="D5034" s="22" t="s">
        <v>118</v>
      </c>
      <c r="E5034" s="22">
        <v>5</v>
      </c>
      <c r="F5034" s="22" t="s">
        <v>9</v>
      </c>
      <c r="G5034" s="22" t="s">
        <v>115</v>
      </c>
    </row>
    <row r="5035" spans="3:7">
      <c r="C5035" s="137">
        <v>43833</v>
      </c>
      <c r="D5035" s="22" t="s">
        <v>107</v>
      </c>
      <c r="E5035" s="22">
        <v>525</v>
      </c>
      <c r="F5035" s="22" t="s">
        <v>6</v>
      </c>
      <c r="G5035" s="22" t="s">
        <v>105</v>
      </c>
    </row>
    <row r="5036" spans="3:7">
      <c r="C5036" s="137">
        <v>44285</v>
      </c>
      <c r="D5036" s="22" t="s">
        <v>119</v>
      </c>
      <c r="E5036" s="22">
        <v>425</v>
      </c>
      <c r="F5036" s="22" t="s">
        <v>110</v>
      </c>
      <c r="G5036" s="22" t="s">
        <v>115</v>
      </c>
    </row>
    <row r="5037" spans="3:7">
      <c r="C5037" s="137">
        <v>44710</v>
      </c>
      <c r="D5037" s="22" t="s">
        <v>117</v>
      </c>
      <c r="E5037" s="22">
        <v>4</v>
      </c>
      <c r="F5037" s="22" t="s">
        <v>9</v>
      </c>
      <c r="G5037" s="22" t="s">
        <v>105</v>
      </c>
    </row>
    <row r="5038" spans="3:7">
      <c r="C5038" s="137">
        <v>43837</v>
      </c>
      <c r="D5038" s="22" t="s">
        <v>116</v>
      </c>
      <c r="E5038" s="22">
        <v>15</v>
      </c>
      <c r="F5038" s="22" t="s">
        <v>110</v>
      </c>
      <c r="G5038" s="22" t="s">
        <v>105</v>
      </c>
    </row>
    <row r="5039" spans="3:7">
      <c r="C5039" s="137">
        <v>44167</v>
      </c>
      <c r="D5039" s="22" t="s">
        <v>117</v>
      </c>
      <c r="E5039" s="22">
        <v>6</v>
      </c>
      <c r="F5039" s="22" t="s">
        <v>110</v>
      </c>
      <c r="G5039" s="22" t="s">
        <v>105</v>
      </c>
    </row>
    <row r="5040" spans="3:7">
      <c r="C5040" s="137">
        <v>44506</v>
      </c>
      <c r="D5040" s="22" t="s">
        <v>118</v>
      </c>
      <c r="E5040" s="22">
        <v>9</v>
      </c>
      <c r="F5040" s="22" t="s">
        <v>110</v>
      </c>
      <c r="G5040" s="22" t="s">
        <v>105</v>
      </c>
    </row>
    <row r="5041" spans="3:7">
      <c r="C5041" s="137">
        <v>44585</v>
      </c>
      <c r="D5041" s="22" t="s">
        <v>119</v>
      </c>
      <c r="E5041" s="22">
        <v>275</v>
      </c>
      <c r="F5041" s="22" t="s">
        <v>112</v>
      </c>
      <c r="G5041" s="22" t="s">
        <v>108</v>
      </c>
    </row>
    <row r="5042" spans="3:7">
      <c r="C5042" s="137">
        <v>44451</v>
      </c>
      <c r="D5042" s="22" t="s">
        <v>119</v>
      </c>
      <c r="E5042" s="22">
        <v>49</v>
      </c>
      <c r="F5042" s="22" t="s">
        <v>110</v>
      </c>
      <c r="G5042" s="22" t="s">
        <v>115</v>
      </c>
    </row>
    <row r="5043" spans="3:7">
      <c r="C5043" s="137">
        <v>44000</v>
      </c>
      <c r="D5043" s="22" t="s">
        <v>119</v>
      </c>
      <c r="E5043" s="22">
        <v>6</v>
      </c>
      <c r="F5043" s="22" t="s">
        <v>112</v>
      </c>
      <c r="G5043" s="22" t="s">
        <v>106</v>
      </c>
    </row>
    <row r="5044" spans="3:7">
      <c r="C5044" s="137">
        <v>44069</v>
      </c>
      <c r="D5044" s="22" t="s">
        <v>116</v>
      </c>
      <c r="E5044" s="22">
        <v>550</v>
      </c>
      <c r="F5044" s="22" t="s">
        <v>6</v>
      </c>
      <c r="G5044" s="22" t="s">
        <v>115</v>
      </c>
    </row>
    <row r="5045" spans="3:7">
      <c r="C5045" s="137">
        <v>44915</v>
      </c>
      <c r="D5045" s="22" t="s">
        <v>117</v>
      </c>
      <c r="E5045" s="22">
        <v>125</v>
      </c>
      <c r="F5045" s="22" t="s">
        <v>6</v>
      </c>
      <c r="G5045" s="22" t="s">
        <v>105</v>
      </c>
    </row>
    <row r="5046" spans="3:7">
      <c r="C5046" s="137">
        <v>44080</v>
      </c>
      <c r="D5046" s="22" t="s">
        <v>119</v>
      </c>
      <c r="E5046" s="22">
        <v>150</v>
      </c>
      <c r="F5046" s="22" t="s">
        <v>112</v>
      </c>
      <c r="G5046" s="22" t="s">
        <v>109</v>
      </c>
    </row>
    <row r="5047" spans="3:7">
      <c r="C5047" s="137">
        <v>43842</v>
      </c>
      <c r="D5047" s="22" t="s">
        <v>119</v>
      </c>
      <c r="E5047" s="22">
        <v>34</v>
      </c>
      <c r="F5047" s="22" t="s">
        <v>114</v>
      </c>
      <c r="G5047" s="22" t="s">
        <v>109</v>
      </c>
    </row>
    <row r="5048" spans="3:7">
      <c r="C5048" s="137">
        <v>44319</v>
      </c>
      <c r="D5048" s="22" t="s">
        <v>116</v>
      </c>
      <c r="E5048" s="22">
        <v>325</v>
      </c>
      <c r="F5048" s="22" t="s">
        <v>112</v>
      </c>
      <c r="G5048" s="22" t="s">
        <v>111</v>
      </c>
    </row>
    <row r="5049" spans="3:7">
      <c r="C5049" s="137">
        <v>44727</v>
      </c>
      <c r="D5049" s="22" t="s">
        <v>107</v>
      </c>
      <c r="E5049" s="22">
        <v>400</v>
      </c>
      <c r="F5049" s="22" t="s">
        <v>112</v>
      </c>
      <c r="G5049" s="22" t="s">
        <v>105</v>
      </c>
    </row>
    <row r="5050" spans="3:7">
      <c r="C5050" s="137">
        <v>44808</v>
      </c>
      <c r="D5050" s="22" t="s">
        <v>116</v>
      </c>
      <c r="E5050" s="22">
        <v>11</v>
      </c>
      <c r="F5050" s="22" t="s">
        <v>110</v>
      </c>
      <c r="G5050" s="22" t="s">
        <v>111</v>
      </c>
    </row>
    <row r="5051" spans="3:7">
      <c r="C5051" s="137">
        <v>44913</v>
      </c>
      <c r="D5051" s="22" t="s">
        <v>119</v>
      </c>
      <c r="E5051" s="22">
        <v>7</v>
      </c>
      <c r="F5051" s="22" t="s">
        <v>112</v>
      </c>
      <c r="G5051" s="22" t="s">
        <v>108</v>
      </c>
    </row>
    <row r="5052" spans="3:7">
      <c r="C5052" s="137">
        <v>43917</v>
      </c>
      <c r="D5052" s="22" t="s">
        <v>107</v>
      </c>
      <c r="E5052" s="22">
        <v>12</v>
      </c>
      <c r="F5052" s="22" t="s">
        <v>112</v>
      </c>
      <c r="G5052" s="22" t="s">
        <v>111</v>
      </c>
    </row>
    <row r="5053" spans="3:7">
      <c r="C5053" s="137">
        <v>44127</v>
      </c>
      <c r="D5053" s="22" t="s">
        <v>119</v>
      </c>
      <c r="E5053" s="22">
        <v>2</v>
      </c>
      <c r="F5053" s="22" t="s">
        <v>112</v>
      </c>
      <c r="G5053" s="22" t="s">
        <v>105</v>
      </c>
    </row>
    <row r="5054" spans="3:7">
      <c r="C5054" s="137">
        <v>44771</v>
      </c>
      <c r="D5054" s="22" t="s">
        <v>117</v>
      </c>
      <c r="E5054" s="22">
        <v>24</v>
      </c>
      <c r="F5054" s="22" t="s">
        <v>114</v>
      </c>
      <c r="G5054" s="22" t="s">
        <v>109</v>
      </c>
    </row>
    <row r="5055" spans="3:7">
      <c r="C5055" s="137">
        <v>44385</v>
      </c>
      <c r="D5055" s="22" t="s">
        <v>119</v>
      </c>
      <c r="E5055" s="22">
        <v>15</v>
      </c>
      <c r="F5055" s="22" t="s">
        <v>110</v>
      </c>
      <c r="G5055" s="22" t="s">
        <v>106</v>
      </c>
    </row>
    <row r="5056" spans="3:7">
      <c r="C5056" s="137">
        <v>44744</v>
      </c>
      <c r="D5056" s="22" t="s">
        <v>116</v>
      </c>
      <c r="E5056" s="22">
        <v>6</v>
      </c>
      <c r="F5056" s="22" t="s">
        <v>6</v>
      </c>
      <c r="G5056" s="22" t="s">
        <v>115</v>
      </c>
    </row>
    <row r="5057" spans="3:7">
      <c r="C5057" s="137">
        <v>44304</v>
      </c>
      <c r="D5057" s="22" t="s">
        <v>119</v>
      </c>
      <c r="E5057" s="22">
        <v>3</v>
      </c>
      <c r="F5057" s="22" t="s">
        <v>112</v>
      </c>
      <c r="G5057" s="22" t="s">
        <v>105</v>
      </c>
    </row>
    <row r="5058" spans="3:7">
      <c r="C5058" s="137">
        <v>44745</v>
      </c>
      <c r="D5058" s="22" t="s">
        <v>119</v>
      </c>
      <c r="E5058" s="22">
        <v>75</v>
      </c>
      <c r="F5058" s="22" t="s">
        <v>110</v>
      </c>
      <c r="G5058" s="22" t="s">
        <v>113</v>
      </c>
    </row>
    <row r="5059" spans="3:7">
      <c r="C5059" s="137">
        <v>44724</v>
      </c>
      <c r="D5059" s="22" t="s">
        <v>119</v>
      </c>
      <c r="E5059" s="22">
        <v>13</v>
      </c>
      <c r="F5059" s="22" t="s">
        <v>112</v>
      </c>
      <c r="G5059" s="22" t="s">
        <v>108</v>
      </c>
    </row>
    <row r="5060" spans="3:7">
      <c r="C5060" s="137">
        <v>44548</v>
      </c>
      <c r="D5060" s="22" t="s">
        <v>117</v>
      </c>
      <c r="E5060" s="22">
        <v>125</v>
      </c>
      <c r="F5060" s="22" t="s">
        <v>112</v>
      </c>
      <c r="G5060" s="22" t="s">
        <v>105</v>
      </c>
    </row>
    <row r="5061" spans="3:7">
      <c r="C5061" s="137">
        <v>44861</v>
      </c>
      <c r="D5061" s="22" t="s">
        <v>117</v>
      </c>
      <c r="E5061" s="22">
        <v>275</v>
      </c>
      <c r="F5061" s="22" t="s">
        <v>6</v>
      </c>
      <c r="G5061" s="22" t="s">
        <v>111</v>
      </c>
    </row>
    <row r="5062" spans="3:7">
      <c r="C5062" s="137">
        <v>44607</v>
      </c>
      <c r="D5062" s="22" t="s">
        <v>119</v>
      </c>
      <c r="E5062" s="22">
        <v>9</v>
      </c>
      <c r="F5062" s="22" t="s">
        <v>6</v>
      </c>
      <c r="G5062" s="22" t="s">
        <v>115</v>
      </c>
    </row>
    <row r="5063" spans="3:7">
      <c r="C5063" s="137">
        <v>44342</v>
      </c>
      <c r="D5063" s="22" t="s">
        <v>119</v>
      </c>
      <c r="E5063" s="22">
        <v>500</v>
      </c>
      <c r="F5063" s="22" t="s">
        <v>114</v>
      </c>
      <c r="G5063" s="22" t="s">
        <v>109</v>
      </c>
    </row>
    <row r="5064" spans="3:7">
      <c r="C5064" s="137">
        <v>44342</v>
      </c>
      <c r="D5064" s="22" t="s">
        <v>119</v>
      </c>
      <c r="E5064" s="22">
        <v>350</v>
      </c>
      <c r="F5064" s="22" t="s">
        <v>114</v>
      </c>
      <c r="G5064" s="22" t="s">
        <v>111</v>
      </c>
    </row>
    <row r="5065" spans="3:7">
      <c r="C5065" s="137">
        <v>44712</v>
      </c>
      <c r="D5065" s="22" t="s">
        <v>117</v>
      </c>
      <c r="E5065" s="22">
        <v>400</v>
      </c>
      <c r="F5065" s="22" t="s">
        <v>6</v>
      </c>
      <c r="G5065" s="22" t="s">
        <v>113</v>
      </c>
    </row>
    <row r="5066" spans="3:7">
      <c r="C5066" s="137">
        <v>43944</v>
      </c>
      <c r="D5066" s="22" t="s">
        <v>117</v>
      </c>
      <c r="E5066" s="22">
        <v>29</v>
      </c>
      <c r="F5066" s="22" t="s">
        <v>6</v>
      </c>
      <c r="G5066" s="22" t="s">
        <v>105</v>
      </c>
    </row>
    <row r="5067" spans="3:7">
      <c r="C5067" s="137">
        <v>44915</v>
      </c>
      <c r="D5067" s="22" t="s">
        <v>118</v>
      </c>
      <c r="E5067" s="22">
        <v>18</v>
      </c>
      <c r="F5067" s="22" t="s">
        <v>9</v>
      </c>
      <c r="G5067" s="22" t="s">
        <v>108</v>
      </c>
    </row>
    <row r="5068" spans="3:7">
      <c r="C5068" s="137">
        <v>43937</v>
      </c>
      <c r="D5068" s="22" t="s">
        <v>107</v>
      </c>
      <c r="E5068" s="22">
        <v>5</v>
      </c>
      <c r="F5068" s="22" t="s">
        <v>110</v>
      </c>
      <c r="G5068" s="22" t="s">
        <v>105</v>
      </c>
    </row>
    <row r="5069" spans="3:7">
      <c r="C5069" s="137">
        <v>44659</v>
      </c>
      <c r="D5069" s="22" t="s">
        <v>117</v>
      </c>
      <c r="E5069" s="22">
        <v>8</v>
      </c>
      <c r="F5069" s="22" t="s">
        <v>6</v>
      </c>
      <c r="G5069" s="22" t="s">
        <v>108</v>
      </c>
    </row>
    <row r="5070" spans="3:7">
      <c r="C5070" s="137">
        <v>44813</v>
      </c>
      <c r="D5070" s="22" t="s">
        <v>117</v>
      </c>
      <c r="E5070" s="22">
        <v>100</v>
      </c>
      <c r="F5070" s="22" t="s">
        <v>9</v>
      </c>
      <c r="G5070" s="22" t="s">
        <v>106</v>
      </c>
    </row>
    <row r="5071" spans="3:7">
      <c r="C5071" s="137">
        <v>44744</v>
      </c>
      <c r="D5071" s="22" t="s">
        <v>116</v>
      </c>
      <c r="E5071" s="22">
        <v>350</v>
      </c>
      <c r="F5071" s="22" t="s">
        <v>112</v>
      </c>
      <c r="G5071" s="22" t="s">
        <v>108</v>
      </c>
    </row>
    <row r="5072" spans="3:7">
      <c r="C5072" s="137">
        <v>44493</v>
      </c>
      <c r="D5072" s="22" t="s">
        <v>119</v>
      </c>
      <c r="E5072" s="22">
        <v>16</v>
      </c>
      <c r="F5072" s="22" t="s">
        <v>114</v>
      </c>
      <c r="G5072" s="22" t="s">
        <v>109</v>
      </c>
    </row>
    <row r="5073" spans="3:7">
      <c r="C5073" s="137">
        <v>44461</v>
      </c>
      <c r="D5073" s="22" t="s">
        <v>119</v>
      </c>
      <c r="E5073" s="22">
        <v>24</v>
      </c>
      <c r="F5073" s="22" t="s">
        <v>110</v>
      </c>
      <c r="G5073" s="22" t="s">
        <v>111</v>
      </c>
    </row>
    <row r="5074" spans="3:7">
      <c r="C5074" s="137">
        <v>44147</v>
      </c>
      <c r="D5074" s="22" t="s">
        <v>107</v>
      </c>
      <c r="E5074" s="22">
        <v>13</v>
      </c>
      <c r="F5074" s="22" t="s">
        <v>110</v>
      </c>
      <c r="G5074" s="22" t="s">
        <v>105</v>
      </c>
    </row>
    <row r="5075" spans="3:7">
      <c r="C5075" s="137">
        <v>43981</v>
      </c>
      <c r="D5075" s="22" t="s">
        <v>117</v>
      </c>
      <c r="E5075" s="22">
        <v>7</v>
      </c>
      <c r="F5075" s="22" t="s">
        <v>114</v>
      </c>
      <c r="G5075" s="22" t="s">
        <v>108</v>
      </c>
    </row>
    <row r="5076" spans="3:7">
      <c r="C5076" s="137">
        <v>44118</v>
      </c>
      <c r="D5076" s="22" t="s">
        <v>107</v>
      </c>
      <c r="E5076" s="22">
        <v>525</v>
      </c>
      <c r="F5076" s="22" t="s">
        <v>9</v>
      </c>
      <c r="G5076" s="22" t="s">
        <v>111</v>
      </c>
    </row>
    <row r="5077" spans="3:7">
      <c r="C5077" s="137">
        <v>44823</v>
      </c>
      <c r="D5077" s="22" t="s">
        <v>117</v>
      </c>
      <c r="E5077" s="22">
        <v>7</v>
      </c>
      <c r="F5077" s="22" t="s">
        <v>6</v>
      </c>
      <c r="G5077" s="22" t="s">
        <v>106</v>
      </c>
    </row>
    <row r="5078" spans="3:7">
      <c r="C5078" s="137">
        <v>43885</v>
      </c>
      <c r="D5078" s="22" t="s">
        <v>117</v>
      </c>
      <c r="E5078" s="22">
        <v>225</v>
      </c>
      <c r="F5078" s="22" t="s">
        <v>114</v>
      </c>
      <c r="G5078" s="22" t="s">
        <v>111</v>
      </c>
    </row>
    <row r="5079" spans="3:7">
      <c r="C5079" s="137">
        <v>44270</v>
      </c>
      <c r="D5079" s="22" t="s">
        <v>107</v>
      </c>
      <c r="E5079" s="22">
        <v>575</v>
      </c>
      <c r="F5079" s="22" t="s">
        <v>9</v>
      </c>
      <c r="G5079" s="22" t="s">
        <v>106</v>
      </c>
    </row>
    <row r="5080" spans="3:7">
      <c r="C5080" s="137">
        <v>44299</v>
      </c>
      <c r="D5080" s="22" t="s">
        <v>116</v>
      </c>
      <c r="E5080" s="22">
        <v>3</v>
      </c>
      <c r="F5080" s="22" t="s">
        <v>112</v>
      </c>
      <c r="G5080" s="22" t="s">
        <v>108</v>
      </c>
    </row>
    <row r="5081" spans="3:7">
      <c r="C5081" s="137">
        <v>44663</v>
      </c>
      <c r="D5081" s="22" t="s">
        <v>119</v>
      </c>
      <c r="E5081" s="22">
        <v>4</v>
      </c>
      <c r="F5081" s="22" t="s">
        <v>112</v>
      </c>
      <c r="G5081" s="22" t="s">
        <v>115</v>
      </c>
    </row>
    <row r="5082" spans="3:7">
      <c r="C5082" s="137">
        <v>44698</v>
      </c>
      <c r="D5082" s="22" t="s">
        <v>116</v>
      </c>
      <c r="E5082" s="22">
        <v>325</v>
      </c>
      <c r="F5082" s="22" t="s">
        <v>110</v>
      </c>
      <c r="G5082" s="22" t="s">
        <v>115</v>
      </c>
    </row>
    <row r="5083" spans="3:7">
      <c r="C5083" s="137">
        <v>44453</v>
      </c>
      <c r="D5083" s="22" t="s">
        <v>117</v>
      </c>
      <c r="E5083" s="22">
        <v>225</v>
      </c>
      <c r="F5083" s="22" t="s">
        <v>6</v>
      </c>
      <c r="G5083" s="22" t="s">
        <v>105</v>
      </c>
    </row>
    <row r="5084" spans="3:7">
      <c r="C5084" s="137">
        <v>44227</v>
      </c>
      <c r="D5084" s="22" t="s">
        <v>118</v>
      </c>
      <c r="E5084" s="22">
        <v>525</v>
      </c>
      <c r="F5084" s="22" t="s">
        <v>114</v>
      </c>
      <c r="G5084" s="22" t="s">
        <v>109</v>
      </c>
    </row>
    <row r="5085" spans="3:7">
      <c r="C5085" s="137">
        <v>43986</v>
      </c>
      <c r="D5085" s="22" t="s">
        <v>119</v>
      </c>
      <c r="E5085" s="22">
        <v>43</v>
      </c>
      <c r="F5085" s="22" t="s">
        <v>114</v>
      </c>
      <c r="G5085" s="22" t="s">
        <v>111</v>
      </c>
    </row>
    <row r="5086" spans="3:7">
      <c r="C5086" s="137">
        <v>44317</v>
      </c>
      <c r="D5086" s="22" t="s">
        <v>107</v>
      </c>
      <c r="E5086" s="22">
        <v>525</v>
      </c>
      <c r="F5086" s="22" t="s">
        <v>6</v>
      </c>
      <c r="G5086" s="22" t="s">
        <v>108</v>
      </c>
    </row>
    <row r="5087" spans="3:7">
      <c r="C5087" s="137">
        <v>43917</v>
      </c>
      <c r="D5087" s="22" t="s">
        <v>116</v>
      </c>
      <c r="E5087" s="22">
        <v>49</v>
      </c>
      <c r="F5087" s="22" t="s">
        <v>6</v>
      </c>
      <c r="G5087" s="22" t="s">
        <v>108</v>
      </c>
    </row>
    <row r="5088" spans="3:7">
      <c r="C5088" s="137">
        <v>44233</v>
      </c>
      <c r="D5088" s="22" t="s">
        <v>119</v>
      </c>
      <c r="E5088" s="22">
        <v>5</v>
      </c>
      <c r="F5088" s="22" t="s">
        <v>112</v>
      </c>
      <c r="G5088" s="22" t="s">
        <v>108</v>
      </c>
    </row>
    <row r="5089" spans="3:7">
      <c r="C5089" s="137">
        <v>44552</v>
      </c>
      <c r="D5089" s="22" t="s">
        <v>118</v>
      </c>
      <c r="E5089" s="22">
        <v>27</v>
      </c>
      <c r="F5089" s="22" t="s">
        <v>9</v>
      </c>
      <c r="G5089" s="22" t="s">
        <v>113</v>
      </c>
    </row>
    <row r="5090" spans="3:7">
      <c r="C5090" s="137">
        <v>44916</v>
      </c>
      <c r="D5090" s="22" t="s">
        <v>117</v>
      </c>
      <c r="E5090" s="22">
        <v>36</v>
      </c>
      <c r="F5090" s="22" t="s">
        <v>114</v>
      </c>
      <c r="G5090" s="22" t="s">
        <v>113</v>
      </c>
    </row>
    <row r="5091" spans="3:7">
      <c r="C5091" s="137">
        <v>43864</v>
      </c>
      <c r="D5091" s="22" t="s">
        <v>117</v>
      </c>
      <c r="E5091" s="22">
        <v>250</v>
      </c>
      <c r="F5091" s="22" t="s">
        <v>110</v>
      </c>
      <c r="G5091" s="22" t="s">
        <v>106</v>
      </c>
    </row>
    <row r="5092" spans="3:7">
      <c r="C5092" s="137">
        <v>43935</v>
      </c>
      <c r="D5092" s="22" t="s">
        <v>118</v>
      </c>
      <c r="E5092" s="22">
        <v>200</v>
      </c>
      <c r="F5092" s="22" t="s">
        <v>9</v>
      </c>
      <c r="G5092" s="22" t="s">
        <v>111</v>
      </c>
    </row>
    <row r="5093" spans="3:7">
      <c r="C5093" s="137">
        <v>44167</v>
      </c>
      <c r="D5093" s="22" t="s">
        <v>116</v>
      </c>
      <c r="E5093" s="22">
        <v>31</v>
      </c>
      <c r="F5093" s="22" t="s">
        <v>110</v>
      </c>
      <c r="G5093" s="22" t="s">
        <v>108</v>
      </c>
    </row>
    <row r="5094" spans="3:7">
      <c r="C5094" s="137">
        <v>44763</v>
      </c>
      <c r="D5094" s="22" t="s">
        <v>117</v>
      </c>
      <c r="E5094" s="22">
        <v>5</v>
      </c>
      <c r="F5094" s="22" t="s">
        <v>6</v>
      </c>
      <c r="G5094" s="22" t="s">
        <v>113</v>
      </c>
    </row>
    <row r="5095" spans="3:7">
      <c r="C5095" s="137">
        <v>44884</v>
      </c>
      <c r="D5095" s="22" t="s">
        <v>116</v>
      </c>
      <c r="E5095" s="22">
        <v>250</v>
      </c>
      <c r="F5095" s="22" t="s">
        <v>6</v>
      </c>
      <c r="G5095" s="22" t="s">
        <v>115</v>
      </c>
    </row>
    <row r="5096" spans="3:7">
      <c r="C5096" s="137">
        <v>44358</v>
      </c>
      <c r="D5096" s="22" t="s">
        <v>117</v>
      </c>
      <c r="E5096" s="22">
        <v>400</v>
      </c>
      <c r="F5096" s="22" t="s">
        <v>9</v>
      </c>
      <c r="G5096" s="22" t="s">
        <v>115</v>
      </c>
    </row>
    <row r="5097" spans="3:7">
      <c r="C5097" s="137">
        <v>44667</v>
      </c>
      <c r="D5097" s="22" t="s">
        <v>117</v>
      </c>
      <c r="E5097" s="22">
        <v>9</v>
      </c>
      <c r="F5097" s="22" t="s">
        <v>9</v>
      </c>
      <c r="G5097" s="22" t="s">
        <v>115</v>
      </c>
    </row>
    <row r="5098" spans="3:7">
      <c r="C5098" s="137">
        <v>43994</v>
      </c>
      <c r="D5098" s="22" t="s">
        <v>119</v>
      </c>
      <c r="E5098" s="22">
        <v>26</v>
      </c>
      <c r="F5098" s="22" t="s">
        <v>110</v>
      </c>
      <c r="G5098" s="22" t="s">
        <v>105</v>
      </c>
    </row>
    <row r="5099" spans="3:7">
      <c r="C5099" s="137">
        <v>43894</v>
      </c>
      <c r="D5099" s="22" t="s">
        <v>119</v>
      </c>
      <c r="E5099" s="22">
        <v>150</v>
      </c>
      <c r="F5099" s="22" t="s">
        <v>6</v>
      </c>
      <c r="G5099" s="22" t="s">
        <v>105</v>
      </c>
    </row>
    <row r="5100" spans="3:7">
      <c r="C5100" s="137">
        <v>44918</v>
      </c>
      <c r="D5100" s="22" t="s">
        <v>117</v>
      </c>
      <c r="E5100" s="22">
        <v>9</v>
      </c>
      <c r="F5100" s="22" t="s">
        <v>114</v>
      </c>
      <c r="G5100" s="22" t="s">
        <v>105</v>
      </c>
    </row>
    <row r="5101" spans="3:7">
      <c r="C5101" s="137">
        <v>44467</v>
      </c>
      <c r="D5101" s="22" t="s">
        <v>117</v>
      </c>
      <c r="E5101" s="22">
        <v>550</v>
      </c>
      <c r="F5101" s="22" t="s">
        <v>114</v>
      </c>
      <c r="G5101" s="22" t="s">
        <v>106</v>
      </c>
    </row>
    <row r="5102" spans="3:7">
      <c r="C5102" s="137">
        <v>44362</v>
      </c>
      <c r="D5102" s="22" t="s">
        <v>118</v>
      </c>
      <c r="E5102" s="22">
        <v>350</v>
      </c>
      <c r="F5102" s="22" t="s">
        <v>114</v>
      </c>
      <c r="G5102" s="22" t="s">
        <v>106</v>
      </c>
    </row>
    <row r="5103" spans="3:7">
      <c r="C5103" s="137">
        <v>44047</v>
      </c>
      <c r="D5103" s="22" t="s">
        <v>117</v>
      </c>
      <c r="E5103" s="22">
        <v>500</v>
      </c>
      <c r="F5103" s="22" t="s">
        <v>6</v>
      </c>
      <c r="G5103" s="22" t="s">
        <v>115</v>
      </c>
    </row>
    <row r="5104" spans="3:7">
      <c r="C5104" s="137">
        <v>44389</v>
      </c>
      <c r="D5104" s="22" t="s">
        <v>116</v>
      </c>
      <c r="E5104" s="22">
        <v>1</v>
      </c>
      <c r="F5104" s="22" t="s">
        <v>9</v>
      </c>
      <c r="G5104" s="22" t="s">
        <v>105</v>
      </c>
    </row>
    <row r="5105" spans="3:7">
      <c r="C5105" s="137">
        <v>44502</v>
      </c>
      <c r="D5105" s="22" t="s">
        <v>117</v>
      </c>
      <c r="E5105" s="22">
        <v>3</v>
      </c>
      <c r="F5105" s="22" t="s">
        <v>112</v>
      </c>
      <c r="G5105" s="22" t="s">
        <v>108</v>
      </c>
    </row>
    <row r="5106" spans="3:7">
      <c r="C5106" s="137">
        <v>44077</v>
      </c>
      <c r="D5106" s="22" t="s">
        <v>117</v>
      </c>
      <c r="E5106" s="22">
        <v>125</v>
      </c>
      <c r="F5106" s="22" t="s">
        <v>6</v>
      </c>
      <c r="G5106" s="22" t="s">
        <v>108</v>
      </c>
    </row>
    <row r="5107" spans="3:7">
      <c r="C5107" s="137">
        <v>44416</v>
      </c>
      <c r="D5107" s="22" t="s">
        <v>119</v>
      </c>
      <c r="E5107" s="22">
        <v>6</v>
      </c>
      <c r="F5107" s="22" t="s">
        <v>9</v>
      </c>
      <c r="G5107" s="22" t="s">
        <v>108</v>
      </c>
    </row>
    <row r="5108" spans="3:7">
      <c r="C5108" s="137">
        <v>44058</v>
      </c>
      <c r="D5108" s="22" t="s">
        <v>119</v>
      </c>
      <c r="E5108" s="22">
        <v>23</v>
      </c>
      <c r="F5108" s="22" t="s">
        <v>110</v>
      </c>
      <c r="G5108" s="22" t="s">
        <v>108</v>
      </c>
    </row>
    <row r="5109" spans="3:7">
      <c r="C5109" s="137">
        <v>44690</v>
      </c>
      <c r="D5109" s="22" t="s">
        <v>118</v>
      </c>
      <c r="E5109" s="22">
        <v>9</v>
      </c>
      <c r="F5109" s="22" t="s">
        <v>6</v>
      </c>
      <c r="G5109" s="22" t="s">
        <v>108</v>
      </c>
    </row>
    <row r="5110" spans="3:7">
      <c r="C5110" s="137">
        <v>44643</v>
      </c>
      <c r="D5110" s="22" t="s">
        <v>107</v>
      </c>
      <c r="E5110" s="22">
        <v>5</v>
      </c>
      <c r="F5110" s="22" t="s">
        <v>114</v>
      </c>
      <c r="G5110" s="22" t="s">
        <v>106</v>
      </c>
    </row>
    <row r="5111" spans="3:7">
      <c r="C5111" s="137">
        <v>44399</v>
      </c>
      <c r="D5111" s="22" t="s">
        <v>119</v>
      </c>
      <c r="E5111" s="22">
        <v>575</v>
      </c>
      <c r="F5111" s="22" t="s">
        <v>9</v>
      </c>
      <c r="G5111" s="22" t="s">
        <v>105</v>
      </c>
    </row>
    <row r="5112" spans="3:7">
      <c r="C5112" s="137">
        <v>44406</v>
      </c>
      <c r="D5112" s="22" t="s">
        <v>117</v>
      </c>
      <c r="E5112" s="22">
        <v>275</v>
      </c>
      <c r="F5112" s="22" t="s">
        <v>9</v>
      </c>
      <c r="G5112" s="22" t="s">
        <v>111</v>
      </c>
    </row>
    <row r="5113" spans="3:7">
      <c r="C5113" s="137">
        <v>44021</v>
      </c>
      <c r="D5113" s="22" t="s">
        <v>117</v>
      </c>
      <c r="E5113" s="22">
        <v>375</v>
      </c>
      <c r="F5113" s="22" t="s">
        <v>6</v>
      </c>
      <c r="G5113" s="22" t="s">
        <v>106</v>
      </c>
    </row>
    <row r="5114" spans="3:7">
      <c r="C5114" s="137">
        <v>43843</v>
      </c>
      <c r="D5114" s="22" t="s">
        <v>116</v>
      </c>
      <c r="E5114" s="22">
        <v>375</v>
      </c>
      <c r="F5114" s="22" t="s">
        <v>9</v>
      </c>
      <c r="G5114" s="22" t="s">
        <v>106</v>
      </c>
    </row>
    <row r="5115" spans="3:7">
      <c r="C5115" s="137">
        <v>44497</v>
      </c>
      <c r="D5115" s="22" t="s">
        <v>119</v>
      </c>
      <c r="E5115" s="22">
        <v>150</v>
      </c>
      <c r="F5115" s="22" t="s">
        <v>9</v>
      </c>
      <c r="G5115" s="22" t="s">
        <v>109</v>
      </c>
    </row>
    <row r="5116" spans="3:7">
      <c r="C5116" s="137">
        <v>43850</v>
      </c>
      <c r="D5116" s="22" t="s">
        <v>119</v>
      </c>
      <c r="E5116" s="22">
        <v>46</v>
      </c>
      <c r="F5116" s="22" t="s">
        <v>112</v>
      </c>
      <c r="G5116" s="22" t="s">
        <v>106</v>
      </c>
    </row>
    <row r="5117" spans="3:7">
      <c r="C5117" s="137">
        <v>44593</v>
      </c>
      <c r="D5117" s="22" t="s">
        <v>119</v>
      </c>
      <c r="E5117" s="22">
        <v>13</v>
      </c>
      <c r="F5117" s="22" t="s">
        <v>9</v>
      </c>
      <c r="G5117" s="22" t="s">
        <v>113</v>
      </c>
    </row>
    <row r="5118" spans="3:7">
      <c r="C5118" s="137">
        <v>44854</v>
      </c>
      <c r="D5118" s="22" t="s">
        <v>118</v>
      </c>
      <c r="E5118" s="22">
        <v>225</v>
      </c>
      <c r="F5118" s="22" t="s">
        <v>6</v>
      </c>
      <c r="G5118" s="22" t="s">
        <v>109</v>
      </c>
    </row>
    <row r="5119" spans="3:7">
      <c r="C5119" s="137">
        <v>44789</v>
      </c>
      <c r="D5119" s="22" t="s">
        <v>116</v>
      </c>
      <c r="E5119" s="22">
        <v>47</v>
      </c>
      <c r="F5119" s="22" t="s">
        <v>6</v>
      </c>
      <c r="G5119" s="22" t="s">
        <v>111</v>
      </c>
    </row>
    <row r="5120" spans="3:7">
      <c r="C5120" s="137">
        <v>44185</v>
      </c>
      <c r="D5120" s="22" t="s">
        <v>117</v>
      </c>
      <c r="E5120" s="22">
        <v>100</v>
      </c>
      <c r="F5120" s="22" t="s">
        <v>110</v>
      </c>
      <c r="G5120" s="22" t="s">
        <v>115</v>
      </c>
    </row>
    <row r="5121" spans="3:7">
      <c r="C5121" s="137">
        <v>44321</v>
      </c>
      <c r="D5121" s="22" t="s">
        <v>119</v>
      </c>
      <c r="E5121" s="22">
        <v>44</v>
      </c>
      <c r="F5121" s="22" t="s">
        <v>112</v>
      </c>
      <c r="G5121" s="22" t="s">
        <v>111</v>
      </c>
    </row>
    <row r="5122" spans="3:7">
      <c r="C5122" s="137">
        <v>44880</v>
      </c>
      <c r="D5122" s="22" t="s">
        <v>117</v>
      </c>
      <c r="E5122" s="22">
        <v>6</v>
      </c>
      <c r="F5122" s="22" t="s">
        <v>110</v>
      </c>
      <c r="G5122" s="22" t="s">
        <v>109</v>
      </c>
    </row>
    <row r="5123" spans="3:7">
      <c r="C5123" s="137">
        <v>44779</v>
      </c>
      <c r="D5123" s="22" t="s">
        <v>118</v>
      </c>
      <c r="E5123" s="22">
        <v>1</v>
      </c>
      <c r="F5123" s="22" t="s">
        <v>114</v>
      </c>
      <c r="G5123" s="22" t="s">
        <v>108</v>
      </c>
    </row>
    <row r="5124" spans="3:7">
      <c r="C5124" s="137">
        <v>44502</v>
      </c>
      <c r="D5124" s="22" t="s">
        <v>119</v>
      </c>
      <c r="E5124" s="22">
        <v>7</v>
      </c>
      <c r="F5124" s="22" t="s">
        <v>114</v>
      </c>
      <c r="G5124" s="22" t="s">
        <v>108</v>
      </c>
    </row>
    <row r="5125" spans="3:7">
      <c r="C5125" s="137">
        <v>43854</v>
      </c>
      <c r="D5125" s="22" t="s">
        <v>117</v>
      </c>
      <c r="E5125" s="22">
        <v>48</v>
      </c>
      <c r="F5125" s="22" t="s">
        <v>112</v>
      </c>
      <c r="G5125" s="22" t="s">
        <v>115</v>
      </c>
    </row>
    <row r="5126" spans="3:7">
      <c r="C5126" s="137">
        <v>44455</v>
      </c>
      <c r="D5126" s="22" t="s">
        <v>117</v>
      </c>
      <c r="E5126" s="22">
        <v>575</v>
      </c>
      <c r="F5126" s="22" t="s">
        <v>9</v>
      </c>
      <c r="G5126" s="22" t="s">
        <v>111</v>
      </c>
    </row>
    <row r="5127" spans="3:7">
      <c r="C5127" s="137">
        <v>44820</v>
      </c>
      <c r="D5127" s="22" t="s">
        <v>116</v>
      </c>
      <c r="E5127" s="22">
        <v>38</v>
      </c>
      <c r="F5127" s="22" t="s">
        <v>6</v>
      </c>
      <c r="G5127" s="22" t="s">
        <v>111</v>
      </c>
    </row>
    <row r="5128" spans="3:7">
      <c r="C5128" s="137">
        <v>43950</v>
      </c>
      <c r="D5128" s="22" t="s">
        <v>119</v>
      </c>
      <c r="E5128" s="22">
        <v>5</v>
      </c>
      <c r="F5128" s="22" t="s">
        <v>114</v>
      </c>
      <c r="G5128" s="22" t="s">
        <v>113</v>
      </c>
    </row>
    <row r="5129" spans="3:7">
      <c r="C5129" s="137">
        <v>44676</v>
      </c>
      <c r="D5129" s="22" t="s">
        <v>116</v>
      </c>
      <c r="E5129" s="22">
        <v>37</v>
      </c>
      <c r="F5129" s="22" t="s">
        <v>9</v>
      </c>
      <c r="G5129" s="22" t="s">
        <v>111</v>
      </c>
    </row>
    <row r="5130" spans="3:7">
      <c r="C5130" s="137">
        <v>44508</v>
      </c>
      <c r="D5130" s="22" t="s">
        <v>117</v>
      </c>
      <c r="E5130" s="22">
        <v>45</v>
      </c>
      <c r="F5130" s="22" t="s">
        <v>112</v>
      </c>
      <c r="G5130" s="22" t="s">
        <v>113</v>
      </c>
    </row>
    <row r="5131" spans="3:7">
      <c r="C5131" s="137">
        <v>44845</v>
      </c>
      <c r="D5131" s="22" t="s">
        <v>117</v>
      </c>
      <c r="E5131" s="22">
        <v>1</v>
      </c>
      <c r="F5131" s="22" t="s">
        <v>6</v>
      </c>
      <c r="G5131" s="22" t="s">
        <v>115</v>
      </c>
    </row>
    <row r="5132" spans="3:7">
      <c r="C5132" s="137">
        <v>44901</v>
      </c>
      <c r="D5132" s="22" t="s">
        <v>116</v>
      </c>
      <c r="E5132" s="22">
        <v>1</v>
      </c>
      <c r="F5132" s="22" t="s">
        <v>6</v>
      </c>
      <c r="G5132" s="22" t="s">
        <v>109</v>
      </c>
    </row>
    <row r="5133" spans="3:7">
      <c r="C5133" s="137">
        <v>44413</v>
      </c>
      <c r="D5133" s="22" t="s">
        <v>119</v>
      </c>
      <c r="E5133" s="22">
        <v>39</v>
      </c>
      <c r="F5133" s="22" t="s">
        <v>9</v>
      </c>
      <c r="G5133" s="22" t="s">
        <v>106</v>
      </c>
    </row>
    <row r="5134" spans="3:7">
      <c r="C5134" s="137">
        <v>44410</v>
      </c>
      <c r="D5134" s="22" t="s">
        <v>107</v>
      </c>
      <c r="E5134" s="22">
        <v>5</v>
      </c>
      <c r="F5134" s="22" t="s">
        <v>112</v>
      </c>
      <c r="G5134" s="22" t="s">
        <v>111</v>
      </c>
    </row>
    <row r="5135" spans="3:7">
      <c r="C5135" s="137">
        <v>44141</v>
      </c>
      <c r="D5135" s="22" t="s">
        <v>119</v>
      </c>
      <c r="E5135" s="22">
        <v>8</v>
      </c>
      <c r="F5135" s="22" t="s">
        <v>9</v>
      </c>
      <c r="G5135" s="22" t="s">
        <v>111</v>
      </c>
    </row>
    <row r="5136" spans="3:7">
      <c r="C5136" s="137">
        <v>44525</v>
      </c>
      <c r="D5136" s="22" t="s">
        <v>118</v>
      </c>
      <c r="E5136" s="22">
        <v>550</v>
      </c>
      <c r="F5136" s="22" t="s">
        <v>6</v>
      </c>
      <c r="G5136" s="22" t="s">
        <v>106</v>
      </c>
    </row>
    <row r="5137" spans="3:7">
      <c r="C5137" s="137">
        <v>44020</v>
      </c>
      <c r="D5137" s="22" t="s">
        <v>119</v>
      </c>
      <c r="E5137" s="22">
        <v>9</v>
      </c>
      <c r="F5137" s="22" t="s">
        <v>6</v>
      </c>
      <c r="G5137" s="22" t="s">
        <v>109</v>
      </c>
    </row>
    <row r="5138" spans="3:7">
      <c r="C5138" s="137">
        <v>44352</v>
      </c>
      <c r="D5138" s="22" t="s">
        <v>117</v>
      </c>
      <c r="E5138" s="22">
        <v>7</v>
      </c>
      <c r="F5138" s="22" t="s">
        <v>112</v>
      </c>
      <c r="G5138" s="22" t="s">
        <v>106</v>
      </c>
    </row>
    <row r="5139" spans="3:7">
      <c r="C5139" s="137">
        <v>44534</v>
      </c>
      <c r="D5139" s="22" t="s">
        <v>119</v>
      </c>
      <c r="E5139" s="22">
        <v>575</v>
      </c>
      <c r="F5139" s="22" t="s">
        <v>6</v>
      </c>
      <c r="G5139" s="22" t="s">
        <v>115</v>
      </c>
    </row>
    <row r="5140" spans="3:7">
      <c r="C5140" s="137">
        <v>44485</v>
      </c>
      <c r="D5140" s="22" t="s">
        <v>117</v>
      </c>
      <c r="E5140" s="22">
        <v>375</v>
      </c>
      <c r="F5140" s="22" t="s">
        <v>114</v>
      </c>
      <c r="G5140" s="22" t="s">
        <v>109</v>
      </c>
    </row>
    <row r="5141" spans="3:7">
      <c r="C5141" s="137">
        <v>44366</v>
      </c>
      <c r="D5141" s="22" t="s">
        <v>119</v>
      </c>
      <c r="E5141" s="22">
        <v>4</v>
      </c>
      <c r="F5141" s="22" t="s">
        <v>110</v>
      </c>
      <c r="G5141" s="22" t="s">
        <v>113</v>
      </c>
    </row>
    <row r="5142" spans="3:7">
      <c r="C5142" s="137">
        <v>43942</v>
      </c>
      <c r="D5142" s="22" t="s">
        <v>117</v>
      </c>
      <c r="E5142" s="22">
        <v>9</v>
      </c>
      <c r="F5142" s="22" t="s">
        <v>9</v>
      </c>
      <c r="G5142" s="22" t="s">
        <v>111</v>
      </c>
    </row>
    <row r="5143" spans="3:7">
      <c r="C5143" s="137">
        <v>44298</v>
      </c>
      <c r="D5143" s="22" t="s">
        <v>119</v>
      </c>
      <c r="E5143" s="22">
        <v>26</v>
      </c>
      <c r="F5143" s="22" t="s">
        <v>114</v>
      </c>
      <c r="G5143" s="22" t="s">
        <v>115</v>
      </c>
    </row>
    <row r="5144" spans="3:7">
      <c r="C5144" s="137">
        <v>43833</v>
      </c>
      <c r="D5144" s="22" t="s">
        <v>119</v>
      </c>
      <c r="E5144" s="22">
        <v>450</v>
      </c>
      <c r="F5144" s="22" t="s">
        <v>110</v>
      </c>
      <c r="G5144" s="22" t="s">
        <v>113</v>
      </c>
    </row>
    <row r="5145" spans="3:7">
      <c r="C5145" s="137">
        <v>44562</v>
      </c>
      <c r="D5145" s="22" t="s">
        <v>107</v>
      </c>
      <c r="E5145" s="22">
        <v>325</v>
      </c>
      <c r="F5145" s="22" t="s">
        <v>6</v>
      </c>
      <c r="G5145" s="22" t="s">
        <v>109</v>
      </c>
    </row>
    <row r="5146" spans="3:7">
      <c r="C5146" s="137">
        <v>44529</v>
      </c>
      <c r="D5146" s="22" t="s">
        <v>119</v>
      </c>
      <c r="E5146" s="22">
        <v>3</v>
      </c>
      <c r="F5146" s="22" t="s">
        <v>114</v>
      </c>
      <c r="G5146" s="22" t="s">
        <v>109</v>
      </c>
    </row>
    <row r="5147" spans="3:7">
      <c r="C5147" s="137">
        <v>43851</v>
      </c>
      <c r="D5147" s="22" t="s">
        <v>117</v>
      </c>
      <c r="E5147" s="22">
        <v>16</v>
      </c>
      <c r="F5147" s="22" t="s">
        <v>114</v>
      </c>
      <c r="G5147" s="22" t="s">
        <v>115</v>
      </c>
    </row>
    <row r="5148" spans="3:7">
      <c r="C5148" s="137">
        <v>43867</v>
      </c>
      <c r="D5148" s="22" t="s">
        <v>118</v>
      </c>
      <c r="E5148" s="22">
        <v>400</v>
      </c>
      <c r="F5148" s="22" t="s">
        <v>9</v>
      </c>
      <c r="G5148" s="22" t="s">
        <v>111</v>
      </c>
    </row>
    <row r="5149" spans="3:7">
      <c r="C5149" s="137">
        <v>44181</v>
      </c>
      <c r="D5149" s="22" t="s">
        <v>118</v>
      </c>
      <c r="E5149" s="22">
        <v>150</v>
      </c>
      <c r="F5149" s="22" t="s">
        <v>114</v>
      </c>
      <c r="G5149" s="22" t="s">
        <v>113</v>
      </c>
    </row>
    <row r="5150" spans="3:7">
      <c r="C5150" s="137">
        <v>44138</v>
      </c>
      <c r="D5150" s="22" t="s">
        <v>117</v>
      </c>
      <c r="E5150" s="22">
        <v>17</v>
      </c>
      <c r="F5150" s="22" t="s">
        <v>9</v>
      </c>
      <c r="G5150" s="22" t="s">
        <v>109</v>
      </c>
    </row>
    <row r="5151" spans="3:7">
      <c r="C5151" s="137">
        <v>44813</v>
      </c>
      <c r="D5151" s="22" t="s">
        <v>116</v>
      </c>
      <c r="E5151" s="22">
        <v>225</v>
      </c>
      <c r="F5151" s="22" t="s">
        <v>9</v>
      </c>
      <c r="G5151" s="22" t="s">
        <v>106</v>
      </c>
    </row>
    <row r="5152" spans="3:7">
      <c r="C5152" s="137">
        <v>44082</v>
      </c>
      <c r="D5152" s="22" t="s">
        <v>119</v>
      </c>
      <c r="E5152" s="22">
        <v>28</v>
      </c>
      <c r="F5152" s="22" t="s">
        <v>110</v>
      </c>
      <c r="G5152" s="22" t="s">
        <v>109</v>
      </c>
    </row>
    <row r="5153" spans="3:7">
      <c r="C5153" s="137">
        <v>44812</v>
      </c>
      <c r="D5153" s="22" t="s">
        <v>118</v>
      </c>
      <c r="E5153" s="22">
        <v>350</v>
      </c>
      <c r="F5153" s="22" t="s">
        <v>114</v>
      </c>
      <c r="G5153" s="22" t="s">
        <v>113</v>
      </c>
    </row>
    <row r="5154" spans="3:7">
      <c r="C5154" s="137">
        <v>43871</v>
      </c>
      <c r="D5154" s="22" t="s">
        <v>117</v>
      </c>
      <c r="E5154" s="22">
        <v>15</v>
      </c>
      <c r="F5154" s="22" t="s">
        <v>110</v>
      </c>
      <c r="G5154" s="22" t="s">
        <v>108</v>
      </c>
    </row>
    <row r="5155" spans="3:7">
      <c r="C5155" s="137">
        <v>44304</v>
      </c>
      <c r="D5155" s="22" t="s">
        <v>117</v>
      </c>
      <c r="E5155" s="22">
        <v>3</v>
      </c>
      <c r="F5155" s="22" t="s">
        <v>110</v>
      </c>
      <c r="G5155" s="22" t="s">
        <v>113</v>
      </c>
    </row>
    <row r="5156" spans="3:7">
      <c r="C5156" s="137">
        <v>44337</v>
      </c>
      <c r="D5156" s="22" t="s">
        <v>107</v>
      </c>
      <c r="E5156" s="22">
        <v>500</v>
      </c>
      <c r="F5156" s="22" t="s">
        <v>9</v>
      </c>
      <c r="G5156" s="22" t="s">
        <v>108</v>
      </c>
    </row>
    <row r="5157" spans="3:7">
      <c r="C5157" s="137">
        <v>43862</v>
      </c>
      <c r="D5157" s="22" t="s">
        <v>117</v>
      </c>
      <c r="E5157" s="22">
        <v>8</v>
      </c>
      <c r="F5157" s="22" t="s">
        <v>6</v>
      </c>
      <c r="G5157" s="22" t="s">
        <v>113</v>
      </c>
    </row>
    <row r="5158" spans="3:7">
      <c r="C5158" s="137">
        <v>44472</v>
      </c>
      <c r="D5158" s="22" t="s">
        <v>116</v>
      </c>
      <c r="E5158" s="22">
        <v>35</v>
      </c>
      <c r="F5158" s="22" t="s">
        <v>112</v>
      </c>
      <c r="G5158" s="22" t="s">
        <v>105</v>
      </c>
    </row>
    <row r="5159" spans="3:7">
      <c r="C5159" s="137">
        <v>44896</v>
      </c>
      <c r="D5159" s="22" t="s">
        <v>119</v>
      </c>
      <c r="E5159" s="22">
        <v>37</v>
      </c>
      <c r="F5159" s="22" t="s">
        <v>112</v>
      </c>
      <c r="G5159" s="22" t="s">
        <v>111</v>
      </c>
    </row>
    <row r="5160" spans="3:7">
      <c r="C5160" s="137">
        <v>44051</v>
      </c>
      <c r="D5160" s="22" t="s">
        <v>107</v>
      </c>
      <c r="E5160" s="22">
        <v>4</v>
      </c>
      <c r="F5160" s="22" t="s">
        <v>110</v>
      </c>
      <c r="G5160" s="22" t="s">
        <v>109</v>
      </c>
    </row>
    <row r="5161" spans="3:7">
      <c r="C5161" s="137">
        <v>44718</v>
      </c>
      <c r="D5161" s="22" t="s">
        <v>119</v>
      </c>
      <c r="E5161" s="22">
        <v>33</v>
      </c>
      <c r="F5161" s="22" t="s">
        <v>9</v>
      </c>
      <c r="G5161" s="22" t="s">
        <v>106</v>
      </c>
    </row>
    <row r="5162" spans="3:7">
      <c r="C5162" s="137">
        <v>43859</v>
      </c>
      <c r="D5162" s="22" t="s">
        <v>117</v>
      </c>
      <c r="E5162" s="22">
        <v>8</v>
      </c>
      <c r="F5162" s="22" t="s">
        <v>112</v>
      </c>
      <c r="G5162" s="22" t="s">
        <v>106</v>
      </c>
    </row>
    <row r="5163" spans="3:7">
      <c r="C5163" s="137">
        <v>44172</v>
      </c>
      <c r="D5163" s="22" t="s">
        <v>107</v>
      </c>
      <c r="E5163" s="22">
        <v>34</v>
      </c>
      <c r="F5163" s="22" t="s">
        <v>110</v>
      </c>
      <c r="G5163" s="22" t="s">
        <v>109</v>
      </c>
    </row>
    <row r="5164" spans="3:7">
      <c r="C5164" s="137">
        <v>44843</v>
      </c>
      <c r="D5164" s="22" t="s">
        <v>117</v>
      </c>
      <c r="E5164" s="22">
        <v>1</v>
      </c>
      <c r="F5164" s="22" t="s">
        <v>112</v>
      </c>
      <c r="G5164" s="22" t="s">
        <v>105</v>
      </c>
    </row>
    <row r="5165" spans="3:7">
      <c r="C5165" s="137">
        <v>44515</v>
      </c>
      <c r="D5165" s="22" t="s">
        <v>117</v>
      </c>
      <c r="E5165" s="22">
        <v>8</v>
      </c>
      <c r="F5165" s="22" t="s">
        <v>112</v>
      </c>
      <c r="G5165" s="22" t="s">
        <v>105</v>
      </c>
    </row>
    <row r="5166" spans="3:7">
      <c r="C5166" s="137">
        <v>44645</v>
      </c>
      <c r="D5166" s="22" t="s">
        <v>119</v>
      </c>
      <c r="E5166" s="22">
        <v>2</v>
      </c>
      <c r="F5166" s="22" t="s">
        <v>112</v>
      </c>
      <c r="G5166" s="22" t="s">
        <v>113</v>
      </c>
    </row>
    <row r="5167" spans="3:7">
      <c r="C5167" s="137">
        <v>43986</v>
      </c>
      <c r="D5167" s="22" t="s">
        <v>107</v>
      </c>
      <c r="E5167" s="22">
        <v>300</v>
      </c>
      <c r="F5167" s="22" t="s">
        <v>112</v>
      </c>
      <c r="G5167" s="22" t="s">
        <v>115</v>
      </c>
    </row>
    <row r="5168" spans="3:7">
      <c r="C5168" s="137">
        <v>44281</v>
      </c>
      <c r="D5168" s="22" t="s">
        <v>117</v>
      </c>
      <c r="E5168" s="22">
        <v>11</v>
      </c>
      <c r="F5168" s="22" t="s">
        <v>6</v>
      </c>
      <c r="G5168" s="22" t="s">
        <v>108</v>
      </c>
    </row>
    <row r="5169" spans="3:7">
      <c r="C5169" s="137">
        <v>43885</v>
      </c>
      <c r="D5169" s="22" t="s">
        <v>117</v>
      </c>
      <c r="E5169" s="22">
        <v>425</v>
      </c>
      <c r="F5169" s="22" t="s">
        <v>112</v>
      </c>
      <c r="G5169" s="22" t="s">
        <v>115</v>
      </c>
    </row>
    <row r="5170" spans="3:7">
      <c r="C5170" s="137">
        <v>44648</v>
      </c>
      <c r="D5170" s="22" t="s">
        <v>119</v>
      </c>
      <c r="E5170" s="22">
        <v>45</v>
      </c>
      <c r="F5170" s="22" t="s">
        <v>110</v>
      </c>
      <c r="G5170" s="22" t="s">
        <v>108</v>
      </c>
    </row>
    <row r="5171" spans="3:7">
      <c r="C5171" s="137">
        <v>43981</v>
      </c>
      <c r="D5171" s="22" t="s">
        <v>119</v>
      </c>
      <c r="E5171" s="22">
        <v>31</v>
      </c>
      <c r="F5171" s="22" t="s">
        <v>112</v>
      </c>
      <c r="G5171" s="22" t="s">
        <v>106</v>
      </c>
    </row>
    <row r="5172" spans="3:7">
      <c r="C5172" s="137">
        <v>44246</v>
      </c>
      <c r="D5172" s="22" t="s">
        <v>117</v>
      </c>
      <c r="E5172" s="22">
        <v>40</v>
      </c>
      <c r="F5172" s="22" t="s">
        <v>9</v>
      </c>
      <c r="G5172" s="22" t="s">
        <v>108</v>
      </c>
    </row>
    <row r="5173" spans="3:7">
      <c r="C5173" s="137">
        <v>44676</v>
      </c>
      <c r="D5173" s="22" t="s">
        <v>119</v>
      </c>
      <c r="E5173" s="22">
        <v>18</v>
      </c>
      <c r="F5173" s="22" t="s">
        <v>6</v>
      </c>
      <c r="G5173" s="22" t="s">
        <v>111</v>
      </c>
    </row>
    <row r="5174" spans="3:7">
      <c r="C5174" s="137">
        <v>43885</v>
      </c>
      <c r="D5174" s="22" t="s">
        <v>119</v>
      </c>
      <c r="E5174" s="22">
        <v>325</v>
      </c>
      <c r="F5174" s="22" t="s">
        <v>110</v>
      </c>
      <c r="G5174" s="22" t="s">
        <v>113</v>
      </c>
    </row>
    <row r="5175" spans="3:7">
      <c r="C5175" s="137">
        <v>44076</v>
      </c>
      <c r="D5175" s="22" t="s">
        <v>116</v>
      </c>
      <c r="E5175" s="22">
        <v>1</v>
      </c>
      <c r="F5175" s="22" t="s">
        <v>6</v>
      </c>
      <c r="G5175" s="22" t="s">
        <v>113</v>
      </c>
    </row>
    <row r="5176" spans="3:7">
      <c r="C5176" s="137">
        <v>44800</v>
      </c>
      <c r="D5176" s="22" t="s">
        <v>107</v>
      </c>
      <c r="E5176" s="22">
        <v>17</v>
      </c>
      <c r="F5176" s="22" t="s">
        <v>9</v>
      </c>
      <c r="G5176" s="22" t="s">
        <v>109</v>
      </c>
    </row>
    <row r="5177" spans="3:7">
      <c r="C5177" s="137">
        <v>44470</v>
      </c>
      <c r="D5177" s="22" t="s">
        <v>119</v>
      </c>
      <c r="E5177" s="22">
        <v>1</v>
      </c>
      <c r="F5177" s="22" t="s">
        <v>114</v>
      </c>
      <c r="G5177" s="22" t="s">
        <v>115</v>
      </c>
    </row>
    <row r="5178" spans="3:7">
      <c r="C5178" s="137">
        <v>44471</v>
      </c>
      <c r="D5178" s="22" t="s">
        <v>119</v>
      </c>
      <c r="E5178" s="22">
        <v>13</v>
      </c>
      <c r="F5178" s="22" t="s">
        <v>112</v>
      </c>
      <c r="G5178" s="22" t="s">
        <v>108</v>
      </c>
    </row>
    <row r="5179" spans="3:7">
      <c r="C5179" s="137">
        <v>44590</v>
      </c>
      <c r="D5179" s="22" t="s">
        <v>116</v>
      </c>
      <c r="E5179" s="22">
        <v>5</v>
      </c>
      <c r="F5179" s="22" t="s">
        <v>9</v>
      </c>
      <c r="G5179" s="22" t="s">
        <v>106</v>
      </c>
    </row>
    <row r="5180" spans="3:7">
      <c r="C5180" s="137">
        <v>44029</v>
      </c>
      <c r="D5180" s="22" t="s">
        <v>116</v>
      </c>
      <c r="E5180" s="22">
        <v>44</v>
      </c>
      <c r="F5180" s="22" t="s">
        <v>9</v>
      </c>
      <c r="G5180" s="22" t="s">
        <v>108</v>
      </c>
    </row>
    <row r="5181" spans="3:7">
      <c r="C5181" s="137">
        <v>44234</v>
      </c>
      <c r="D5181" s="22" t="s">
        <v>116</v>
      </c>
      <c r="E5181" s="22">
        <v>375</v>
      </c>
      <c r="F5181" s="22" t="s">
        <v>112</v>
      </c>
      <c r="G5181" s="22" t="s">
        <v>113</v>
      </c>
    </row>
    <row r="5182" spans="3:7">
      <c r="C5182" s="137">
        <v>43971</v>
      </c>
      <c r="D5182" s="22" t="s">
        <v>116</v>
      </c>
      <c r="E5182" s="22">
        <v>575</v>
      </c>
      <c r="F5182" s="22" t="s">
        <v>112</v>
      </c>
      <c r="G5182" s="22" t="s">
        <v>115</v>
      </c>
    </row>
    <row r="5183" spans="3:7">
      <c r="C5183" s="137">
        <v>44104</v>
      </c>
      <c r="D5183" s="22" t="s">
        <v>119</v>
      </c>
      <c r="E5183" s="22">
        <v>75</v>
      </c>
      <c r="F5183" s="22" t="s">
        <v>9</v>
      </c>
      <c r="G5183" s="22" t="s">
        <v>109</v>
      </c>
    </row>
    <row r="5184" spans="3:7">
      <c r="C5184" s="137">
        <v>44781</v>
      </c>
      <c r="D5184" s="22" t="s">
        <v>118</v>
      </c>
      <c r="E5184" s="22">
        <v>300</v>
      </c>
      <c r="F5184" s="22" t="s">
        <v>110</v>
      </c>
      <c r="G5184" s="22" t="s">
        <v>105</v>
      </c>
    </row>
    <row r="5185" spans="3:7">
      <c r="C5185" s="137">
        <v>44557</v>
      </c>
      <c r="D5185" s="22" t="s">
        <v>117</v>
      </c>
      <c r="E5185" s="22">
        <v>6</v>
      </c>
      <c r="F5185" s="22" t="s">
        <v>114</v>
      </c>
      <c r="G5185" s="22" t="s">
        <v>105</v>
      </c>
    </row>
    <row r="5186" spans="3:7">
      <c r="C5186" s="137">
        <v>43906</v>
      </c>
      <c r="D5186" s="22" t="s">
        <v>117</v>
      </c>
      <c r="E5186" s="22">
        <v>44</v>
      </c>
      <c r="F5186" s="22" t="s">
        <v>9</v>
      </c>
      <c r="G5186" s="22" t="s">
        <v>108</v>
      </c>
    </row>
    <row r="5187" spans="3:7">
      <c r="C5187" s="137">
        <v>44039</v>
      </c>
      <c r="D5187" s="22" t="s">
        <v>117</v>
      </c>
      <c r="E5187" s="22">
        <v>500</v>
      </c>
      <c r="F5187" s="22" t="s">
        <v>6</v>
      </c>
      <c r="G5187" s="22" t="s">
        <v>115</v>
      </c>
    </row>
    <row r="5188" spans="3:7">
      <c r="C5188" s="137">
        <v>44565</v>
      </c>
      <c r="D5188" s="22" t="s">
        <v>116</v>
      </c>
      <c r="E5188" s="22">
        <v>175</v>
      </c>
      <c r="F5188" s="22" t="s">
        <v>114</v>
      </c>
      <c r="G5188" s="22" t="s">
        <v>109</v>
      </c>
    </row>
    <row r="5189" spans="3:7">
      <c r="C5189" s="137">
        <v>44074</v>
      </c>
      <c r="D5189" s="22" t="s">
        <v>119</v>
      </c>
      <c r="E5189" s="22">
        <v>525</v>
      </c>
      <c r="F5189" s="22" t="s">
        <v>114</v>
      </c>
      <c r="G5189" s="22" t="s">
        <v>115</v>
      </c>
    </row>
    <row r="5190" spans="3:7">
      <c r="C5190" s="137">
        <v>44387</v>
      </c>
      <c r="D5190" s="22" t="s">
        <v>116</v>
      </c>
      <c r="E5190" s="22">
        <v>49</v>
      </c>
      <c r="F5190" s="22" t="s">
        <v>112</v>
      </c>
      <c r="G5190" s="22" t="s">
        <v>108</v>
      </c>
    </row>
    <row r="5191" spans="3:7">
      <c r="C5191" s="137">
        <v>44059</v>
      </c>
      <c r="D5191" s="22" t="s">
        <v>119</v>
      </c>
      <c r="E5191" s="22">
        <v>125</v>
      </c>
      <c r="F5191" s="22" t="s">
        <v>114</v>
      </c>
      <c r="G5191" s="22" t="s">
        <v>111</v>
      </c>
    </row>
    <row r="5192" spans="3:7">
      <c r="C5192" s="137">
        <v>44846</v>
      </c>
      <c r="D5192" s="22" t="s">
        <v>116</v>
      </c>
      <c r="E5192" s="22">
        <v>15</v>
      </c>
      <c r="F5192" s="22" t="s">
        <v>9</v>
      </c>
      <c r="G5192" s="22" t="s">
        <v>105</v>
      </c>
    </row>
    <row r="5193" spans="3:7">
      <c r="C5193" s="137">
        <v>44884</v>
      </c>
      <c r="D5193" s="22" t="s">
        <v>107</v>
      </c>
      <c r="E5193" s="22">
        <v>550</v>
      </c>
      <c r="F5193" s="22" t="s">
        <v>6</v>
      </c>
      <c r="G5193" s="22" t="s">
        <v>115</v>
      </c>
    </row>
    <row r="5194" spans="3:7">
      <c r="C5194" s="137">
        <v>44762</v>
      </c>
      <c r="D5194" s="22" t="s">
        <v>117</v>
      </c>
      <c r="E5194" s="22">
        <v>325</v>
      </c>
      <c r="F5194" s="22" t="s">
        <v>114</v>
      </c>
      <c r="G5194" s="22" t="s">
        <v>105</v>
      </c>
    </row>
    <row r="5195" spans="3:7">
      <c r="C5195" s="137">
        <v>44174</v>
      </c>
      <c r="D5195" s="22" t="s">
        <v>107</v>
      </c>
      <c r="E5195" s="22">
        <v>37</v>
      </c>
      <c r="F5195" s="22" t="s">
        <v>110</v>
      </c>
      <c r="G5195" s="22" t="s">
        <v>111</v>
      </c>
    </row>
    <row r="5196" spans="3:7">
      <c r="C5196" s="137">
        <v>44080</v>
      </c>
      <c r="D5196" s="22" t="s">
        <v>119</v>
      </c>
      <c r="E5196" s="22">
        <v>525</v>
      </c>
      <c r="F5196" s="22" t="s">
        <v>110</v>
      </c>
      <c r="G5196" s="22" t="s">
        <v>111</v>
      </c>
    </row>
    <row r="5197" spans="3:7">
      <c r="C5197" s="137">
        <v>44654</v>
      </c>
      <c r="D5197" s="22" t="s">
        <v>116</v>
      </c>
      <c r="E5197" s="22">
        <v>47</v>
      </c>
      <c r="F5197" s="22" t="s">
        <v>114</v>
      </c>
      <c r="G5197" s="22" t="s">
        <v>113</v>
      </c>
    </row>
    <row r="5198" spans="3:7">
      <c r="C5198" s="137">
        <v>44837</v>
      </c>
      <c r="D5198" s="22" t="s">
        <v>119</v>
      </c>
      <c r="E5198" s="22">
        <v>4</v>
      </c>
      <c r="F5198" s="22" t="s">
        <v>9</v>
      </c>
      <c r="G5198" s="22" t="s">
        <v>105</v>
      </c>
    </row>
    <row r="5199" spans="3:7">
      <c r="C5199" s="137">
        <v>43913</v>
      </c>
      <c r="D5199" s="22" t="s">
        <v>107</v>
      </c>
      <c r="E5199" s="22">
        <v>15</v>
      </c>
      <c r="F5199" s="22" t="s">
        <v>6</v>
      </c>
      <c r="G5199" s="22" t="s">
        <v>105</v>
      </c>
    </row>
    <row r="5200" spans="3:7">
      <c r="C5200" s="137">
        <v>44179</v>
      </c>
      <c r="D5200" s="22" t="s">
        <v>118</v>
      </c>
      <c r="E5200" s="22">
        <v>8</v>
      </c>
      <c r="F5200" s="22" t="s">
        <v>6</v>
      </c>
      <c r="G5200" s="22" t="s">
        <v>115</v>
      </c>
    </row>
    <row r="5201" spans="3:7">
      <c r="C5201" s="137">
        <v>44773</v>
      </c>
      <c r="D5201" s="22" t="s">
        <v>117</v>
      </c>
      <c r="E5201" s="22">
        <v>500</v>
      </c>
      <c r="F5201" s="22" t="s">
        <v>112</v>
      </c>
      <c r="G5201" s="22" t="s">
        <v>113</v>
      </c>
    </row>
    <row r="5202" spans="3:7">
      <c r="C5202" s="137">
        <v>44395</v>
      </c>
      <c r="D5202" s="22" t="s">
        <v>119</v>
      </c>
      <c r="E5202" s="22">
        <v>41</v>
      </c>
      <c r="F5202" s="22" t="s">
        <v>112</v>
      </c>
      <c r="G5202" s="22" t="s">
        <v>109</v>
      </c>
    </row>
    <row r="5203" spans="3:7">
      <c r="C5203" s="137">
        <v>44089</v>
      </c>
      <c r="D5203" s="22" t="s">
        <v>119</v>
      </c>
      <c r="E5203" s="22">
        <v>125</v>
      </c>
      <c r="F5203" s="22" t="s">
        <v>6</v>
      </c>
      <c r="G5203" s="22" t="s">
        <v>115</v>
      </c>
    </row>
    <row r="5204" spans="3:7">
      <c r="C5204" s="137">
        <v>44590</v>
      </c>
      <c r="D5204" s="22" t="s">
        <v>117</v>
      </c>
      <c r="E5204" s="22">
        <v>550</v>
      </c>
      <c r="F5204" s="22" t="s">
        <v>114</v>
      </c>
      <c r="G5204" s="22" t="s">
        <v>109</v>
      </c>
    </row>
    <row r="5205" spans="3:7">
      <c r="C5205" s="137">
        <v>44084</v>
      </c>
      <c r="D5205" s="22" t="s">
        <v>107</v>
      </c>
      <c r="E5205" s="22">
        <v>40</v>
      </c>
      <c r="F5205" s="22" t="s">
        <v>112</v>
      </c>
      <c r="G5205" s="22" t="s">
        <v>115</v>
      </c>
    </row>
    <row r="5206" spans="3:7">
      <c r="C5206" s="137">
        <v>43931</v>
      </c>
      <c r="D5206" s="22" t="s">
        <v>119</v>
      </c>
      <c r="E5206" s="22">
        <v>1</v>
      </c>
      <c r="F5206" s="22" t="s">
        <v>114</v>
      </c>
      <c r="G5206" s="22" t="s">
        <v>109</v>
      </c>
    </row>
    <row r="5207" spans="3:7">
      <c r="C5207" s="137">
        <v>44611</v>
      </c>
      <c r="D5207" s="22" t="s">
        <v>107</v>
      </c>
      <c r="E5207" s="22">
        <v>20</v>
      </c>
      <c r="F5207" s="22" t="s">
        <v>110</v>
      </c>
      <c r="G5207" s="22" t="s">
        <v>106</v>
      </c>
    </row>
    <row r="5208" spans="3:7">
      <c r="C5208" s="137">
        <v>44046</v>
      </c>
      <c r="D5208" s="22" t="s">
        <v>116</v>
      </c>
      <c r="E5208" s="22">
        <v>12</v>
      </c>
      <c r="F5208" s="22" t="s">
        <v>9</v>
      </c>
      <c r="G5208" s="22" t="s">
        <v>111</v>
      </c>
    </row>
    <row r="5209" spans="3:7">
      <c r="C5209" s="137">
        <v>44256</v>
      </c>
      <c r="D5209" s="22" t="s">
        <v>118</v>
      </c>
      <c r="E5209" s="22">
        <v>6</v>
      </c>
      <c r="F5209" s="22" t="s">
        <v>9</v>
      </c>
      <c r="G5209" s="22" t="s">
        <v>115</v>
      </c>
    </row>
    <row r="5210" spans="3:7">
      <c r="C5210" s="137">
        <v>44846</v>
      </c>
      <c r="D5210" s="22" t="s">
        <v>107</v>
      </c>
      <c r="E5210" s="22">
        <v>400</v>
      </c>
      <c r="F5210" s="22" t="s">
        <v>114</v>
      </c>
      <c r="G5210" s="22" t="s">
        <v>111</v>
      </c>
    </row>
    <row r="5211" spans="3:7">
      <c r="C5211" s="137">
        <v>44790</v>
      </c>
      <c r="D5211" s="22" t="s">
        <v>119</v>
      </c>
      <c r="E5211" s="22">
        <v>250</v>
      </c>
      <c r="F5211" s="22" t="s">
        <v>6</v>
      </c>
      <c r="G5211" s="22" t="s">
        <v>108</v>
      </c>
    </row>
    <row r="5212" spans="3:7">
      <c r="C5212" s="137">
        <v>44063</v>
      </c>
      <c r="D5212" s="22" t="s">
        <v>116</v>
      </c>
      <c r="E5212" s="22">
        <v>3</v>
      </c>
      <c r="F5212" s="22" t="s">
        <v>114</v>
      </c>
      <c r="G5212" s="22" t="s">
        <v>109</v>
      </c>
    </row>
    <row r="5213" spans="3:7">
      <c r="C5213" s="137">
        <v>43900</v>
      </c>
      <c r="D5213" s="22" t="s">
        <v>116</v>
      </c>
      <c r="E5213" s="22">
        <v>47</v>
      </c>
      <c r="F5213" s="22" t="s">
        <v>114</v>
      </c>
      <c r="G5213" s="22" t="s">
        <v>111</v>
      </c>
    </row>
    <row r="5214" spans="3:7">
      <c r="C5214" s="137">
        <v>44639</v>
      </c>
      <c r="D5214" s="22" t="s">
        <v>116</v>
      </c>
      <c r="E5214" s="22">
        <v>9</v>
      </c>
      <c r="F5214" s="22" t="s">
        <v>6</v>
      </c>
      <c r="G5214" s="22" t="s">
        <v>108</v>
      </c>
    </row>
    <row r="5215" spans="3:7">
      <c r="C5215" s="137">
        <v>43971</v>
      </c>
      <c r="D5215" s="22" t="s">
        <v>107</v>
      </c>
      <c r="E5215" s="22">
        <v>4</v>
      </c>
      <c r="F5215" s="22" t="s">
        <v>9</v>
      </c>
      <c r="G5215" s="22" t="s">
        <v>115</v>
      </c>
    </row>
    <row r="5216" spans="3:7">
      <c r="C5216" s="137">
        <v>44860</v>
      </c>
      <c r="D5216" s="22" t="s">
        <v>117</v>
      </c>
      <c r="E5216" s="22">
        <v>33</v>
      </c>
      <c r="F5216" s="22" t="s">
        <v>114</v>
      </c>
      <c r="G5216" s="22" t="s">
        <v>106</v>
      </c>
    </row>
    <row r="5217" spans="3:7">
      <c r="C5217" s="137">
        <v>44093</v>
      </c>
      <c r="D5217" s="22" t="s">
        <v>116</v>
      </c>
      <c r="E5217" s="22">
        <v>37</v>
      </c>
      <c r="F5217" s="22" t="s">
        <v>9</v>
      </c>
      <c r="G5217" s="22" t="s">
        <v>106</v>
      </c>
    </row>
    <row r="5218" spans="3:7">
      <c r="C5218" s="137">
        <v>44255</v>
      </c>
      <c r="D5218" s="22" t="s">
        <v>118</v>
      </c>
      <c r="E5218" s="22">
        <v>40</v>
      </c>
      <c r="F5218" s="22" t="s">
        <v>9</v>
      </c>
      <c r="G5218" s="22" t="s">
        <v>105</v>
      </c>
    </row>
    <row r="5219" spans="3:7">
      <c r="C5219" s="137">
        <v>44340</v>
      </c>
      <c r="D5219" s="22" t="s">
        <v>116</v>
      </c>
      <c r="E5219" s="22">
        <v>250</v>
      </c>
      <c r="F5219" s="22" t="s">
        <v>9</v>
      </c>
      <c r="G5219" s="22" t="s">
        <v>113</v>
      </c>
    </row>
    <row r="5220" spans="3:7">
      <c r="C5220" s="137">
        <v>44600</v>
      </c>
      <c r="D5220" s="22" t="s">
        <v>118</v>
      </c>
      <c r="E5220" s="22">
        <v>7</v>
      </c>
      <c r="F5220" s="22" t="s">
        <v>114</v>
      </c>
      <c r="G5220" s="22" t="s">
        <v>105</v>
      </c>
    </row>
    <row r="5221" spans="3:7">
      <c r="C5221" s="137">
        <v>44063</v>
      </c>
      <c r="D5221" s="22" t="s">
        <v>116</v>
      </c>
      <c r="E5221" s="22">
        <v>400</v>
      </c>
      <c r="F5221" s="22" t="s">
        <v>6</v>
      </c>
      <c r="G5221" s="22" t="s">
        <v>113</v>
      </c>
    </row>
    <row r="5222" spans="3:7">
      <c r="C5222" s="137">
        <v>44881</v>
      </c>
      <c r="D5222" s="22" t="s">
        <v>116</v>
      </c>
      <c r="E5222" s="22">
        <v>7</v>
      </c>
      <c r="F5222" s="22" t="s">
        <v>114</v>
      </c>
      <c r="G5222" s="22" t="s">
        <v>113</v>
      </c>
    </row>
    <row r="5223" spans="3:7">
      <c r="C5223" s="137">
        <v>44896</v>
      </c>
      <c r="D5223" s="22" t="s">
        <v>119</v>
      </c>
      <c r="E5223" s="22">
        <v>5</v>
      </c>
      <c r="F5223" s="22" t="s">
        <v>112</v>
      </c>
      <c r="G5223" s="22" t="s">
        <v>109</v>
      </c>
    </row>
    <row r="5224" spans="3:7">
      <c r="C5224" s="137">
        <v>44463</v>
      </c>
      <c r="D5224" s="22" t="s">
        <v>116</v>
      </c>
      <c r="E5224" s="22">
        <v>35</v>
      </c>
      <c r="F5224" s="22" t="s">
        <v>9</v>
      </c>
      <c r="G5224" s="22" t="s">
        <v>106</v>
      </c>
    </row>
    <row r="5225" spans="3:7">
      <c r="C5225" s="137">
        <v>44736</v>
      </c>
      <c r="D5225" s="22" t="s">
        <v>117</v>
      </c>
      <c r="E5225" s="22">
        <v>125</v>
      </c>
      <c r="F5225" s="22" t="s">
        <v>112</v>
      </c>
      <c r="G5225" s="22" t="s">
        <v>105</v>
      </c>
    </row>
    <row r="5226" spans="3:7">
      <c r="C5226" s="137">
        <v>43847</v>
      </c>
      <c r="D5226" s="22" t="s">
        <v>117</v>
      </c>
      <c r="E5226" s="22">
        <v>32</v>
      </c>
      <c r="F5226" s="22" t="s">
        <v>9</v>
      </c>
      <c r="G5226" s="22" t="s">
        <v>106</v>
      </c>
    </row>
    <row r="5227" spans="3:7">
      <c r="C5227" s="137">
        <v>43902</v>
      </c>
      <c r="D5227" s="22" t="s">
        <v>117</v>
      </c>
      <c r="E5227" s="22">
        <v>8</v>
      </c>
      <c r="F5227" s="22" t="s">
        <v>114</v>
      </c>
      <c r="G5227" s="22" t="s">
        <v>105</v>
      </c>
    </row>
    <row r="5228" spans="3:7">
      <c r="C5228" s="137">
        <v>44891</v>
      </c>
      <c r="D5228" s="22" t="s">
        <v>119</v>
      </c>
      <c r="E5228" s="22">
        <v>4</v>
      </c>
      <c r="F5228" s="22" t="s">
        <v>114</v>
      </c>
      <c r="G5228" s="22" t="s">
        <v>108</v>
      </c>
    </row>
    <row r="5229" spans="3:7">
      <c r="C5229" s="137">
        <v>43878</v>
      </c>
      <c r="D5229" s="22" t="s">
        <v>118</v>
      </c>
      <c r="E5229" s="22">
        <v>5</v>
      </c>
      <c r="F5229" s="22" t="s">
        <v>110</v>
      </c>
      <c r="G5229" s="22" t="s">
        <v>105</v>
      </c>
    </row>
    <row r="5230" spans="3:7">
      <c r="C5230" s="137">
        <v>44211</v>
      </c>
      <c r="D5230" s="22" t="s">
        <v>119</v>
      </c>
      <c r="E5230" s="22">
        <v>500</v>
      </c>
      <c r="F5230" s="22" t="s">
        <v>114</v>
      </c>
      <c r="G5230" s="22" t="s">
        <v>105</v>
      </c>
    </row>
    <row r="5231" spans="3:7">
      <c r="C5231" s="137">
        <v>43896</v>
      </c>
      <c r="D5231" s="22" t="s">
        <v>119</v>
      </c>
      <c r="E5231" s="22">
        <v>35</v>
      </c>
      <c r="F5231" s="22" t="s">
        <v>6</v>
      </c>
      <c r="G5231" s="22" t="s">
        <v>108</v>
      </c>
    </row>
    <row r="5232" spans="3:7">
      <c r="C5232" s="137">
        <v>44441</v>
      </c>
      <c r="D5232" s="22" t="s">
        <v>118</v>
      </c>
      <c r="E5232" s="22">
        <v>325</v>
      </c>
      <c r="F5232" s="22" t="s">
        <v>114</v>
      </c>
      <c r="G5232" s="22" t="s">
        <v>113</v>
      </c>
    </row>
    <row r="5233" spans="3:7">
      <c r="C5233" s="137">
        <v>44244</v>
      </c>
      <c r="D5233" s="22" t="s">
        <v>107</v>
      </c>
      <c r="E5233" s="22">
        <v>21</v>
      </c>
      <c r="F5233" s="22" t="s">
        <v>112</v>
      </c>
      <c r="G5233" s="22" t="s">
        <v>109</v>
      </c>
    </row>
    <row r="5234" spans="3:7">
      <c r="C5234" s="137">
        <v>44855</v>
      </c>
      <c r="D5234" s="22" t="s">
        <v>117</v>
      </c>
      <c r="E5234" s="22">
        <v>41</v>
      </c>
      <c r="F5234" s="22" t="s">
        <v>6</v>
      </c>
      <c r="G5234" s="22" t="s">
        <v>108</v>
      </c>
    </row>
    <row r="5235" spans="3:7">
      <c r="C5235" s="137">
        <v>44747</v>
      </c>
      <c r="D5235" s="22" t="s">
        <v>117</v>
      </c>
      <c r="E5235" s="22">
        <v>9</v>
      </c>
      <c r="F5235" s="22" t="s">
        <v>6</v>
      </c>
      <c r="G5235" s="22" t="s">
        <v>115</v>
      </c>
    </row>
    <row r="5236" spans="3:7">
      <c r="C5236" s="137">
        <v>44706</v>
      </c>
      <c r="D5236" s="22" t="s">
        <v>119</v>
      </c>
      <c r="E5236" s="22">
        <v>2</v>
      </c>
      <c r="F5236" s="22" t="s">
        <v>9</v>
      </c>
      <c r="G5236" s="22" t="s">
        <v>105</v>
      </c>
    </row>
    <row r="5237" spans="3:7">
      <c r="C5237" s="137">
        <v>44108</v>
      </c>
      <c r="D5237" s="22" t="s">
        <v>117</v>
      </c>
      <c r="E5237" s="22">
        <v>125</v>
      </c>
      <c r="F5237" s="22" t="s">
        <v>6</v>
      </c>
      <c r="G5237" s="22" t="s">
        <v>109</v>
      </c>
    </row>
    <row r="5238" spans="3:7">
      <c r="C5238" s="137">
        <v>44471</v>
      </c>
      <c r="D5238" s="22" t="s">
        <v>118</v>
      </c>
      <c r="E5238" s="22">
        <v>43</v>
      </c>
      <c r="F5238" s="22" t="s">
        <v>6</v>
      </c>
      <c r="G5238" s="22" t="s">
        <v>106</v>
      </c>
    </row>
    <row r="5239" spans="3:7">
      <c r="C5239" s="137">
        <v>44762</v>
      </c>
      <c r="D5239" s="22" t="s">
        <v>116</v>
      </c>
      <c r="E5239" s="22">
        <v>33</v>
      </c>
      <c r="F5239" s="22" t="s">
        <v>110</v>
      </c>
      <c r="G5239" s="22" t="s">
        <v>113</v>
      </c>
    </row>
    <row r="5240" spans="3:7">
      <c r="C5240" s="137">
        <v>43932</v>
      </c>
      <c r="D5240" s="22" t="s">
        <v>119</v>
      </c>
      <c r="E5240" s="22">
        <v>40</v>
      </c>
      <c r="F5240" s="22" t="s">
        <v>114</v>
      </c>
      <c r="G5240" s="22" t="s">
        <v>115</v>
      </c>
    </row>
    <row r="5241" spans="3:7">
      <c r="C5241" s="137">
        <v>44197</v>
      </c>
      <c r="D5241" s="22" t="s">
        <v>119</v>
      </c>
      <c r="E5241" s="22">
        <v>50</v>
      </c>
      <c r="F5241" s="22" t="s">
        <v>114</v>
      </c>
      <c r="G5241" s="22" t="s">
        <v>109</v>
      </c>
    </row>
    <row r="5242" spans="3:7">
      <c r="C5242" s="137">
        <v>44378</v>
      </c>
      <c r="D5242" s="22" t="s">
        <v>107</v>
      </c>
      <c r="E5242" s="22">
        <v>3</v>
      </c>
      <c r="F5242" s="22" t="s">
        <v>9</v>
      </c>
      <c r="G5242" s="22" t="s">
        <v>108</v>
      </c>
    </row>
    <row r="5243" spans="3:7">
      <c r="C5243" s="137">
        <v>44193</v>
      </c>
      <c r="D5243" s="22" t="s">
        <v>119</v>
      </c>
      <c r="E5243" s="22">
        <v>325</v>
      </c>
      <c r="F5243" s="22" t="s">
        <v>6</v>
      </c>
      <c r="G5243" s="22" t="s">
        <v>115</v>
      </c>
    </row>
    <row r="5244" spans="3:7">
      <c r="C5244" s="137">
        <v>44420</v>
      </c>
      <c r="D5244" s="22" t="s">
        <v>117</v>
      </c>
      <c r="E5244" s="22">
        <v>2</v>
      </c>
      <c r="F5244" s="22" t="s">
        <v>114</v>
      </c>
      <c r="G5244" s="22" t="s">
        <v>106</v>
      </c>
    </row>
    <row r="5245" spans="3:7">
      <c r="C5245" s="137">
        <v>44603</v>
      </c>
      <c r="D5245" s="22" t="s">
        <v>119</v>
      </c>
      <c r="E5245" s="22">
        <v>13</v>
      </c>
      <c r="F5245" s="22" t="s">
        <v>6</v>
      </c>
      <c r="G5245" s="22" t="s">
        <v>115</v>
      </c>
    </row>
    <row r="5246" spans="3:7">
      <c r="C5246" s="137">
        <v>44051</v>
      </c>
      <c r="D5246" s="22" t="s">
        <v>117</v>
      </c>
      <c r="E5246" s="22">
        <v>37</v>
      </c>
      <c r="F5246" s="22" t="s">
        <v>112</v>
      </c>
      <c r="G5246" s="22" t="s">
        <v>111</v>
      </c>
    </row>
    <row r="5247" spans="3:7">
      <c r="C5247" s="137">
        <v>44264</v>
      </c>
      <c r="D5247" s="22" t="s">
        <v>119</v>
      </c>
      <c r="E5247" s="22">
        <v>500</v>
      </c>
      <c r="F5247" s="22" t="s">
        <v>9</v>
      </c>
      <c r="G5247" s="22" t="s">
        <v>115</v>
      </c>
    </row>
    <row r="5248" spans="3:7">
      <c r="C5248" s="137">
        <v>43888</v>
      </c>
      <c r="D5248" s="22" t="s">
        <v>117</v>
      </c>
      <c r="E5248" s="22">
        <v>36</v>
      </c>
      <c r="F5248" s="22" t="s">
        <v>6</v>
      </c>
      <c r="G5248" s="22" t="s">
        <v>109</v>
      </c>
    </row>
    <row r="5249" spans="3:7">
      <c r="C5249" s="137">
        <v>44561</v>
      </c>
      <c r="D5249" s="22" t="s">
        <v>117</v>
      </c>
      <c r="E5249" s="22">
        <v>7</v>
      </c>
      <c r="F5249" s="22" t="s">
        <v>9</v>
      </c>
      <c r="G5249" s="22" t="s">
        <v>109</v>
      </c>
    </row>
    <row r="5250" spans="3:7">
      <c r="C5250" s="137">
        <v>44270</v>
      </c>
      <c r="D5250" s="22" t="s">
        <v>107</v>
      </c>
      <c r="E5250" s="22">
        <v>32</v>
      </c>
      <c r="F5250" s="22" t="s">
        <v>110</v>
      </c>
      <c r="G5250" s="22" t="s">
        <v>113</v>
      </c>
    </row>
    <row r="5251" spans="3:7">
      <c r="C5251" s="137">
        <v>44538</v>
      </c>
      <c r="D5251" s="22" t="s">
        <v>119</v>
      </c>
      <c r="E5251" s="22">
        <v>5</v>
      </c>
      <c r="F5251" s="22" t="s">
        <v>6</v>
      </c>
      <c r="G5251" s="22" t="s">
        <v>111</v>
      </c>
    </row>
    <row r="5252" spans="3:7">
      <c r="C5252" s="137">
        <v>44618</v>
      </c>
      <c r="D5252" s="22" t="s">
        <v>119</v>
      </c>
      <c r="E5252" s="22">
        <v>31</v>
      </c>
      <c r="F5252" s="22" t="s">
        <v>6</v>
      </c>
      <c r="G5252" s="22" t="s">
        <v>105</v>
      </c>
    </row>
    <row r="5253" spans="3:7">
      <c r="C5253" s="137">
        <v>44283</v>
      </c>
      <c r="D5253" s="22" t="s">
        <v>117</v>
      </c>
      <c r="E5253" s="22">
        <v>200</v>
      </c>
      <c r="F5253" s="22" t="s">
        <v>114</v>
      </c>
      <c r="G5253" s="22" t="s">
        <v>106</v>
      </c>
    </row>
    <row r="5254" spans="3:7">
      <c r="C5254" s="137">
        <v>44291</v>
      </c>
      <c r="D5254" s="22" t="s">
        <v>116</v>
      </c>
      <c r="E5254" s="22">
        <v>175</v>
      </c>
      <c r="F5254" s="22" t="s">
        <v>114</v>
      </c>
      <c r="G5254" s="22" t="s">
        <v>105</v>
      </c>
    </row>
    <row r="5255" spans="3:7">
      <c r="C5255" s="137">
        <v>44258</v>
      </c>
      <c r="D5255" s="22" t="s">
        <v>116</v>
      </c>
      <c r="E5255" s="22">
        <v>12</v>
      </c>
      <c r="F5255" s="22" t="s">
        <v>6</v>
      </c>
      <c r="G5255" s="22" t="s">
        <v>111</v>
      </c>
    </row>
    <row r="5256" spans="3:7">
      <c r="C5256" s="137">
        <v>44913</v>
      </c>
      <c r="D5256" s="22" t="s">
        <v>119</v>
      </c>
      <c r="E5256" s="22">
        <v>575</v>
      </c>
      <c r="F5256" s="22" t="s">
        <v>114</v>
      </c>
      <c r="G5256" s="22" t="s">
        <v>111</v>
      </c>
    </row>
    <row r="5257" spans="3:7">
      <c r="C5257" s="137">
        <v>44752</v>
      </c>
      <c r="D5257" s="22" t="s">
        <v>117</v>
      </c>
      <c r="E5257" s="22">
        <v>525</v>
      </c>
      <c r="F5257" s="22" t="s">
        <v>9</v>
      </c>
      <c r="G5257" s="22" t="s">
        <v>111</v>
      </c>
    </row>
    <row r="5258" spans="3:7">
      <c r="C5258" s="137">
        <v>44391</v>
      </c>
      <c r="D5258" s="22" t="s">
        <v>118</v>
      </c>
      <c r="E5258" s="22">
        <v>15</v>
      </c>
      <c r="F5258" s="22" t="s">
        <v>9</v>
      </c>
      <c r="G5258" s="22" t="s">
        <v>106</v>
      </c>
    </row>
    <row r="5259" spans="3:7">
      <c r="C5259" s="137">
        <v>43977</v>
      </c>
      <c r="D5259" s="22" t="s">
        <v>119</v>
      </c>
      <c r="E5259" s="22">
        <v>49</v>
      </c>
      <c r="F5259" s="22" t="s">
        <v>110</v>
      </c>
      <c r="G5259" s="22" t="s">
        <v>111</v>
      </c>
    </row>
    <row r="5260" spans="3:7">
      <c r="C5260" s="137">
        <v>43953</v>
      </c>
      <c r="D5260" s="22" t="s">
        <v>107</v>
      </c>
      <c r="E5260" s="22">
        <v>4</v>
      </c>
      <c r="F5260" s="22" t="s">
        <v>114</v>
      </c>
      <c r="G5260" s="22" t="s">
        <v>113</v>
      </c>
    </row>
    <row r="5261" spans="3:7">
      <c r="C5261" s="137">
        <v>43848</v>
      </c>
      <c r="D5261" s="22" t="s">
        <v>117</v>
      </c>
      <c r="E5261" s="22">
        <v>575</v>
      </c>
      <c r="F5261" s="22" t="s">
        <v>112</v>
      </c>
      <c r="G5261" s="22" t="s">
        <v>109</v>
      </c>
    </row>
    <row r="5262" spans="3:7">
      <c r="C5262" s="137">
        <v>43906</v>
      </c>
      <c r="D5262" s="22" t="s">
        <v>119</v>
      </c>
      <c r="E5262" s="22">
        <v>1</v>
      </c>
      <c r="F5262" s="22" t="s">
        <v>110</v>
      </c>
      <c r="G5262" s="22" t="s">
        <v>111</v>
      </c>
    </row>
    <row r="5263" spans="3:7">
      <c r="C5263" s="137">
        <v>44486</v>
      </c>
      <c r="D5263" s="22" t="s">
        <v>116</v>
      </c>
      <c r="E5263" s="22">
        <v>4</v>
      </c>
      <c r="F5263" s="22" t="s">
        <v>9</v>
      </c>
      <c r="G5263" s="22" t="s">
        <v>113</v>
      </c>
    </row>
    <row r="5264" spans="3:7">
      <c r="C5264" s="137">
        <v>44354</v>
      </c>
      <c r="D5264" s="22" t="s">
        <v>107</v>
      </c>
      <c r="E5264" s="22">
        <v>9</v>
      </c>
      <c r="F5264" s="22" t="s">
        <v>110</v>
      </c>
      <c r="G5264" s="22" t="s">
        <v>113</v>
      </c>
    </row>
    <row r="5265" spans="3:7">
      <c r="C5265" s="137">
        <v>44813</v>
      </c>
      <c r="D5265" s="22" t="s">
        <v>117</v>
      </c>
      <c r="E5265" s="22">
        <v>275</v>
      </c>
      <c r="F5265" s="22" t="s">
        <v>114</v>
      </c>
      <c r="G5265" s="22" t="s">
        <v>108</v>
      </c>
    </row>
    <row r="5266" spans="3:7">
      <c r="C5266" s="137">
        <v>44642</v>
      </c>
      <c r="D5266" s="22" t="s">
        <v>119</v>
      </c>
      <c r="E5266" s="22">
        <v>375</v>
      </c>
      <c r="F5266" s="22" t="s">
        <v>6</v>
      </c>
      <c r="G5266" s="22" t="s">
        <v>105</v>
      </c>
    </row>
    <row r="5267" spans="3:7">
      <c r="C5267" s="137">
        <v>44697</v>
      </c>
      <c r="D5267" s="22" t="s">
        <v>119</v>
      </c>
      <c r="E5267" s="22">
        <v>500</v>
      </c>
      <c r="F5267" s="22" t="s">
        <v>110</v>
      </c>
      <c r="G5267" s="22" t="s">
        <v>115</v>
      </c>
    </row>
    <row r="5268" spans="3:7">
      <c r="C5268" s="137">
        <v>43865</v>
      </c>
      <c r="D5268" s="22" t="s">
        <v>119</v>
      </c>
      <c r="E5268" s="22">
        <v>150</v>
      </c>
      <c r="F5268" s="22" t="s">
        <v>9</v>
      </c>
      <c r="G5268" s="22" t="s">
        <v>115</v>
      </c>
    </row>
    <row r="5269" spans="3:7">
      <c r="C5269" s="137">
        <v>44365</v>
      </c>
      <c r="D5269" s="22" t="s">
        <v>119</v>
      </c>
      <c r="E5269" s="22">
        <v>9</v>
      </c>
      <c r="F5269" s="22" t="s">
        <v>6</v>
      </c>
      <c r="G5269" s="22" t="s">
        <v>108</v>
      </c>
    </row>
    <row r="5270" spans="3:7">
      <c r="C5270" s="137">
        <v>44084</v>
      </c>
      <c r="D5270" s="22" t="s">
        <v>119</v>
      </c>
      <c r="E5270" s="22">
        <v>44</v>
      </c>
      <c r="F5270" s="22" t="s">
        <v>9</v>
      </c>
      <c r="G5270" s="22" t="s">
        <v>113</v>
      </c>
    </row>
    <row r="5271" spans="3:7">
      <c r="C5271" s="137">
        <v>44123</v>
      </c>
      <c r="D5271" s="22" t="s">
        <v>117</v>
      </c>
      <c r="E5271" s="22">
        <v>75</v>
      </c>
      <c r="F5271" s="22" t="s">
        <v>112</v>
      </c>
      <c r="G5271" s="22" t="s">
        <v>111</v>
      </c>
    </row>
    <row r="5272" spans="3:7">
      <c r="C5272" s="137">
        <v>43973</v>
      </c>
      <c r="D5272" s="22" t="s">
        <v>117</v>
      </c>
      <c r="E5272" s="22">
        <v>4</v>
      </c>
      <c r="F5272" s="22" t="s">
        <v>110</v>
      </c>
      <c r="G5272" s="22" t="s">
        <v>111</v>
      </c>
    </row>
    <row r="5273" spans="3:7">
      <c r="C5273" s="137">
        <v>44658</v>
      </c>
      <c r="D5273" s="22" t="s">
        <v>116</v>
      </c>
      <c r="E5273" s="22">
        <v>275</v>
      </c>
      <c r="F5273" s="22" t="s">
        <v>114</v>
      </c>
      <c r="G5273" s="22" t="s">
        <v>111</v>
      </c>
    </row>
    <row r="5274" spans="3:7">
      <c r="C5274" s="137">
        <v>44313</v>
      </c>
      <c r="D5274" s="22" t="s">
        <v>119</v>
      </c>
      <c r="E5274" s="22">
        <v>35</v>
      </c>
      <c r="F5274" s="22" t="s">
        <v>114</v>
      </c>
      <c r="G5274" s="22" t="s">
        <v>106</v>
      </c>
    </row>
    <row r="5275" spans="3:7">
      <c r="C5275" s="137">
        <v>44059</v>
      </c>
      <c r="D5275" s="22" t="s">
        <v>119</v>
      </c>
      <c r="E5275" s="22">
        <v>18</v>
      </c>
      <c r="F5275" s="22" t="s">
        <v>9</v>
      </c>
      <c r="G5275" s="22" t="s">
        <v>108</v>
      </c>
    </row>
    <row r="5276" spans="3:7">
      <c r="C5276" s="137">
        <v>44848</v>
      </c>
      <c r="D5276" s="22" t="s">
        <v>119</v>
      </c>
      <c r="E5276" s="22">
        <v>7</v>
      </c>
      <c r="F5276" s="22" t="s">
        <v>6</v>
      </c>
      <c r="G5276" s="22" t="s">
        <v>106</v>
      </c>
    </row>
    <row r="5277" spans="3:7">
      <c r="C5277" s="137">
        <v>43880</v>
      </c>
      <c r="D5277" s="22" t="s">
        <v>107</v>
      </c>
      <c r="E5277" s="22">
        <v>4</v>
      </c>
      <c r="F5277" s="22" t="s">
        <v>112</v>
      </c>
      <c r="G5277" s="22" t="s">
        <v>111</v>
      </c>
    </row>
    <row r="5278" spans="3:7">
      <c r="C5278" s="137">
        <v>44231</v>
      </c>
      <c r="D5278" s="22" t="s">
        <v>119</v>
      </c>
      <c r="E5278" s="22">
        <v>250</v>
      </c>
      <c r="F5278" s="22" t="s">
        <v>114</v>
      </c>
      <c r="G5278" s="22" t="s">
        <v>115</v>
      </c>
    </row>
    <row r="5279" spans="3:7">
      <c r="C5279" s="137">
        <v>44084</v>
      </c>
      <c r="D5279" s="22" t="s">
        <v>119</v>
      </c>
      <c r="E5279" s="22">
        <v>41</v>
      </c>
      <c r="F5279" s="22" t="s">
        <v>112</v>
      </c>
      <c r="G5279" s="22" t="s">
        <v>105</v>
      </c>
    </row>
    <row r="5280" spans="3:7">
      <c r="C5280" s="137">
        <v>44600</v>
      </c>
      <c r="D5280" s="22" t="s">
        <v>119</v>
      </c>
      <c r="E5280" s="22">
        <v>33</v>
      </c>
      <c r="F5280" s="22" t="s">
        <v>114</v>
      </c>
      <c r="G5280" s="22" t="s">
        <v>111</v>
      </c>
    </row>
    <row r="5281" spans="3:7">
      <c r="C5281" s="137">
        <v>44769</v>
      </c>
      <c r="D5281" s="22" t="s">
        <v>117</v>
      </c>
      <c r="E5281" s="22">
        <v>13</v>
      </c>
      <c r="F5281" s="22" t="s">
        <v>114</v>
      </c>
      <c r="G5281" s="22" t="s">
        <v>111</v>
      </c>
    </row>
    <row r="5282" spans="3:7">
      <c r="C5282" s="137">
        <v>44156</v>
      </c>
      <c r="D5282" s="22" t="s">
        <v>116</v>
      </c>
      <c r="E5282" s="22">
        <v>50</v>
      </c>
      <c r="F5282" s="22" t="s">
        <v>114</v>
      </c>
      <c r="G5282" s="22" t="s">
        <v>109</v>
      </c>
    </row>
    <row r="5283" spans="3:7">
      <c r="C5283" s="137">
        <v>44128</v>
      </c>
      <c r="D5283" s="22" t="s">
        <v>117</v>
      </c>
      <c r="E5283" s="22">
        <v>9</v>
      </c>
      <c r="F5283" s="22" t="s">
        <v>110</v>
      </c>
      <c r="G5283" s="22" t="s">
        <v>105</v>
      </c>
    </row>
    <row r="5284" spans="3:7">
      <c r="C5284" s="137">
        <v>43905</v>
      </c>
      <c r="D5284" s="22" t="s">
        <v>116</v>
      </c>
      <c r="E5284" s="22">
        <v>33</v>
      </c>
      <c r="F5284" s="22" t="s">
        <v>112</v>
      </c>
      <c r="G5284" s="22" t="s">
        <v>113</v>
      </c>
    </row>
    <row r="5285" spans="3:7">
      <c r="C5285" s="137">
        <v>44903</v>
      </c>
      <c r="D5285" s="22" t="s">
        <v>116</v>
      </c>
      <c r="E5285" s="22">
        <v>100</v>
      </c>
      <c r="F5285" s="22" t="s">
        <v>6</v>
      </c>
      <c r="G5285" s="22" t="s">
        <v>106</v>
      </c>
    </row>
    <row r="5286" spans="3:7">
      <c r="C5286" s="137">
        <v>44217</v>
      </c>
      <c r="D5286" s="22" t="s">
        <v>116</v>
      </c>
      <c r="E5286" s="22">
        <v>25</v>
      </c>
      <c r="F5286" s="22" t="s">
        <v>114</v>
      </c>
      <c r="G5286" s="22" t="s">
        <v>111</v>
      </c>
    </row>
    <row r="5287" spans="3:7">
      <c r="C5287" s="137">
        <v>44755</v>
      </c>
      <c r="D5287" s="22" t="s">
        <v>117</v>
      </c>
      <c r="E5287" s="22">
        <v>200</v>
      </c>
      <c r="F5287" s="22" t="s">
        <v>6</v>
      </c>
      <c r="G5287" s="22" t="s">
        <v>108</v>
      </c>
    </row>
    <row r="5288" spans="3:7">
      <c r="C5288" s="137">
        <v>43988</v>
      </c>
      <c r="D5288" s="22" t="s">
        <v>107</v>
      </c>
      <c r="E5288" s="22">
        <v>6</v>
      </c>
      <c r="F5288" s="22" t="s">
        <v>110</v>
      </c>
      <c r="G5288" s="22" t="s">
        <v>105</v>
      </c>
    </row>
    <row r="5289" spans="3:7">
      <c r="C5289" s="137">
        <v>44261</v>
      </c>
      <c r="D5289" s="22" t="s">
        <v>107</v>
      </c>
      <c r="E5289" s="22">
        <v>8</v>
      </c>
      <c r="F5289" s="22" t="s">
        <v>112</v>
      </c>
      <c r="G5289" s="22" t="s">
        <v>106</v>
      </c>
    </row>
    <row r="5290" spans="3:7">
      <c r="C5290" s="137">
        <v>44862</v>
      </c>
      <c r="D5290" s="22" t="s">
        <v>117</v>
      </c>
      <c r="E5290" s="22">
        <v>33</v>
      </c>
      <c r="F5290" s="22" t="s">
        <v>114</v>
      </c>
      <c r="G5290" s="22" t="s">
        <v>113</v>
      </c>
    </row>
    <row r="5291" spans="3:7">
      <c r="C5291" s="137">
        <v>43985</v>
      </c>
      <c r="D5291" s="22" t="s">
        <v>117</v>
      </c>
      <c r="E5291" s="22">
        <v>8</v>
      </c>
      <c r="F5291" s="22" t="s">
        <v>110</v>
      </c>
      <c r="G5291" s="22" t="s">
        <v>105</v>
      </c>
    </row>
    <row r="5292" spans="3:7">
      <c r="C5292" s="137">
        <v>44841</v>
      </c>
      <c r="D5292" s="22" t="s">
        <v>117</v>
      </c>
      <c r="E5292" s="22">
        <v>450</v>
      </c>
      <c r="F5292" s="22" t="s">
        <v>9</v>
      </c>
      <c r="G5292" s="22" t="s">
        <v>113</v>
      </c>
    </row>
    <row r="5293" spans="3:7">
      <c r="C5293" s="137">
        <v>43943</v>
      </c>
      <c r="D5293" s="22" t="s">
        <v>119</v>
      </c>
      <c r="E5293" s="22">
        <v>40</v>
      </c>
      <c r="F5293" s="22" t="s">
        <v>114</v>
      </c>
      <c r="G5293" s="22" t="s">
        <v>105</v>
      </c>
    </row>
    <row r="5294" spans="3:7">
      <c r="C5294" s="137">
        <v>44588</v>
      </c>
      <c r="D5294" s="22" t="s">
        <v>116</v>
      </c>
      <c r="E5294" s="22">
        <v>300</v>
      </c>
      <c r="F5294" s="22" t="s">
        <v>114</v>
      </c>
      <c r="G5294" s="22" t="s">
        <v>113</v>
      </c>
    </row>
    <row r="5295" spans="3:7">
      <c r="C5295" s="137">
        <v>44652</v>
      </c>
      <c r="D5295" s="22" t="s">
        <v>117</v>
      </c>
      <c r="E5295" s="22">
        <v>43</v>
      </c>
      <c r="F5295" s="22" t="s">
        <v>9</v>
      </c>
      <c r="G5295" s="22" t="s">
        <v>109</v>
      </c>
    </row>
    <row r="5296" spans="3:7">
      <c r="C5296" s="137">
        <v>44258</v>
      </c>
      <c r="D5296" s="22" t="s">
        <v>117</v>
      </c>
      <c r="E5296" s="22">
        <v>2</v>
      </c>
      <c r="F5296" s="22" t="s">
        <v>114</v>
      </c>
      <c r="G5296" s="22" t="s">
        <v>105</v>
      </c>
    </row>
    <row r="5297" spans="3:7">
      <c r="C5297" s="137">
        <v>44810</v>
      </c>
      <c r="D5297" s="22" t="s">
        <v>118</v>
      </c>
      <c r="E5297" s="22">
        <v>18</v>
      </c>
      <c r="F5297" s="22" t="s">
        <v>6</v>
      </c>
      <c r="G5297" s="22" t="s">
        <v>108</v>
      </c>
    </row>
    <row r="5298" spans="3:7">
      <c r="C5298" s="137">
        <v>44714</v>
      </c>
      <c r="D5298" s="22" t="s">
        <v>116</v>
      </c>
      <c r="E5298" s="22">
        <v>38</v>
      </c>
      <c r="F5298" s="22" t="s">
        <v>112</v>
      </c>
      <c r="G5298" s="22" t="s">
        <v>105</v>
      </c>
    </row>
    <row r="5299" spans="3:7">
      <c r="C5299" s="137">
        <v>44178</v>
      </c>
      <c r="D5299" s="22" t="s">
        <v>119</v>
      </c>
      <c r="E5299" s="22">
        <v>21</v>
      </c>
      <c r="F5299" s="22" t="s">
        <v>6</v>
      </c>
      <c r="G5299" s="22" t="s">
        <v>109</v>
      </c>
    </row>
    <row r="5300" spans="3:7">
      <c r="C5300" s="137">
        <v>44611</v>
      </c>
      <c r="D5300" s="22" t="s">
        <v>119</v>
      </c>
      <c r="E5300" s="22">
        <v>7</v>
      </c>
      <c r="F5300" s="22" t="s">
        <v>112</v>
      </c>
      <c r="G5300" s="22" t="s">
        <v>108</v>
      </c>
    </row>
    <row r="5301" spans="3:7">
      <c r="C5301" s="137">
        <v>44348</v>
      </c>
      <c r="D5301" s="22" t="s">
        <v>117</v>
      </c>
      <c r="E5301" s="22">
        <v>125</v>
      </c>
      <c r="F5301" s="22" t="s">
        <v>110</v>
      </c>
      <c r="G5301" s="22" t="s">
        <v>106</v>
      </c>
    </row>
    <row r="5302" spans="3:7">
      <c r="C5302" s="137">
        <v>44789</v>
      </c>
      <c r="D5302" s="22" t="s">
        <v>119</v>
      </c>
      <c r="E5302" s="22">
        <v>33</v>
      </c>
      <c r="F5302" s="22" t="s">
        <v>110</v>
      </c>
      <c r="G5302" s="22" t="s">
        <v>109</v>
      </c>
    </row>
    <row r="5303" spans="3:7">
      <c r="C5303" s="137">
        <v>43998</v>
      </c>
      <c r="D5303" s="22" t="s">
        <v>119</v>
      </c>
      <c r="E5303" s="22">
        <v>150</v>
      </c>
      <c r="F5303" s="22" t="s">
        <v>6</v>
      </c>
      <c r="G5303" s="22" t="s">
        <v>111</v>
      </c>
    </row>
    <row r="5304" spans="3:7">
      <c r="C5304" s="137">
        <v>44899</v>
      </c>
      <c r="D5304" s="22" t="s">
        <v>116</v>
      </c>
      <c r="E5304" s="22">
        <v>5</v>
      </c>
      <c r="F5304" s="22" t="s">
        <v>112</v>
      </c>
      <c r="G5304" s="22" t="s">
        <v>113</v>
      </c>
    </row>
    <row r="5305" spans="3:7">
      <c r="C5305" s="137">
        <v>44405</v>
      </c>
      <c r="D5305" s="22" t="s">
        <v>119</v>
      </c>
      <c r="E5305" s="22">
        <v>400</v>
      </c>
      <c r="F5305" s="22" t="s">
        <v>110</v>
      </c>
      <c r="G5305" s="22" t="s">
        <v>115</v>
      </c>
    </row>
    <row r="5306" spans="3:7">
      <c r="C5306" s="137">
        <v>44264</v>
      </c>
      <c r="D5306" s="22" t="s">
        <v>117</v>
      </c>
      <c r="E5306" s="22">
        <v>27</v>
      </c>
      <c r="F5306" s="22" t="s">
        <v>9</v>
      </c>
      <c r="G5306" s="22" t="s">
        <v>108</v>
      </c>
    </row>
    <row r="5307" spans="3:7">
      <c r="C5307" s="137">
        <v>44747</v>
      </c>
      <c r="D5307" s="22" t="s">
        <v>119</v>
      </c>
      <c r="E5307" s="22">
        <v>4</v>
      </c>
      <c r="F5307" s="22" t="s">
        <v>112</v>
      </c>
      <c r="G5307" s="22" t="s">
        <v>108</v>
      </c>
    </row>
    <row r="5308" spans="3:7">
      <c r="C5308" s="137">
        <v>44568</v>
      </c>
      <c r="D5308" s="22" t="s">
        <v>107</v>
      </c>
      <c r="E5308" s="22">
        <v>31</v>
      </c>
      <c r="F5308" s="22" t="s">
        <v>110</v>
      </c>
      <c r="G5308" s="22" t="s">
        <v>111</v>
      </c>
    </row>
    <row r="5309" spans="3:7">
      <c r="C5309" s="137">
        <v>44676</v>
      </c>
      <c r="D5309" s="22" t="s">
        <v>119</v>
      </c>
      <c r="E5309" s="22">
        <v>4</v>
      </c>
      <c r="F5309" s="22" t="s">
        <v>9</v>
      </c>
      <c r="G5309" s="22" t="s">
        <v>106</v>
      </c>
    </row>
    <row r="5310" spans="3:7">
      <c r="C5310" s="137">
        <v>43959</v>
      </c>
      <c r="D5310" s="22" t="s">
        <v>107</v>
      </c>
      <c r="E5310" s="22">
        <v>6</v>
      </c>
      <c r="F5310" s="22" t="s">
        <v>110</v>
      </c>
      <c r="G5310" s="22" t="s">
        <v>108</v>
      </c>
    </row>
    <row r="5311" spans="3:7">
      <c r="C5311" s="137">
        <v>44094</v>
      </c>
      <c r="D5311" s="22" t="s">
        <v>107</v>
      </c>
      <c r="E5311" s="22">
        <v>4</v>
      </c>
      <c r="F5311" s="22" t="s">
        <v>114</v>
      </c>
      <c r="G5311" s="22" t="s">
        <v>111</v>
      </c>
    </row>
    <row r="5312" spans="3:7">
      <c r="C5312" s="137">
        <v>44665</v>
      </c>
      <c r="D5312" s="22" t="s">
        <v>117</v>
      </c>
      <c r="E5312" s="22">
        <v>20</v>
      </c>
      <c r="F5312" s="22" t="s">
        <v>9</v>
      </c>
      <c r="G5312" s="22" t="s">
        <v>113</v>
      </c>
    </row>
    <row r="5313" spans="3:7">
      <c r="C5313" s="137">
        <v>44337</v>
      </c>
      <c r="D5313" s="22" t="s">
        <v>107</v>
      </c>
      <c r="E5313" s="22">
        <v>500</v>
      </c>
      <c r="F5313" s="22" t="s">
        <v>9</v>
      </c>
      <c r="G5313" s="22" t="s">
        <v>113</v>
      </c>
    </row>
    <row r="5314" spans="3:7">
      <c r="C5314" s="137">
        <v>44012</v>
      </c>
      <c r="D5314" s="22" t="s">
        <v>117</v>
      </c>
      <c r="E5314" s="22">
        <v>475</v>
      </c>
      <c r="F5314" s="22" t="s">
        <v>9</v>
      </c>
      <c r="G5314" s="22" t="s">
        <v>108</v>
      </c>
    </row>
    <row r="5315" spans="3:7">
      <c r="C5315" s="137">
        <v>44861</v>
      </c>
      <c r="D5315" s="22" t="s">
        <v>117</v>
      </c>
      <c r="E5315" s="22">
        <v>1</v>
      </c>
      <c r="F5315" s="22" t="s">
        <v>110</v>
      </c>
      <c r="G5315" s="22" t="s">
        <v>108</v>
      </c>
    </row>
    <row r="5316" spans="3:7">
      <c r="C5316" s="137">
        <v>44031</v>
      </c>
      <c r="D5316" s="22" t="s">
        <v>116</v>
      </c>
      <c r="E5316" s="22">
        <v>225</v>
      </c>
      <c r="F5316" s="22" t="s">
        <v>114</v>
      </c>
      <c r="G5316" s="22" t="s">
        <v>113</v>
      </c>
    </row>
    <row r="5317" spans="3:7">
      <c r="C5317" s="137">
        <v>44654</v>
      </c>
      <c r="D5317" s="22" t="s">
        <v>118</v>
      </c>
      <c r="E5317" s="22">
        <v>19</v>
      </c>
      <c r="F5317" s="22" t="s">
        <v>112</v>
      </c>
      <c r="G5317" s="22" t="s">
        <v>109</v>
      </c>
    </row>
    <row r="5318" spans="3:7">
      <c r="C5318" s="137">
        <v>44692</v>
      </c>
      <c r="D5318" s="22" t="s">
        <v>119</v>
      </c>
      <c r="E5318" s="22">
        <v>39</v>
      </c>
      <c r="F5318" s="22" t="s">
        <v>112</v>
      </c>
      <c r="G5318" s="22" t="s">
        <v>108</v>
      </c>
    </row>
    <row r="5319" spans="3:7">
      <c r="C5319" s="137">
        <v>43842</v>
      </c>
      <c r="D5319" s="22" t="s">
        <v>117</v>
      </c>
      <c r="E5319" s="22">
        <v>550</v>
      </c>
      <c r="F5319" s="22" t="s">
        <v>110</v>
      </c>
      <c r="G5319" s="22" t="s">
        <v>105</v>
      </c>
    </row>
    <row r="5320" spans="3:7">
      <c r="C5320" s="137">
        <v>44199</v>
      </c>
      <c r="D5320" s="22" t="s">
        <v>118</v>
      </c>
      <c r="E5320" s="22">
        <v>4</v>
      </c>
      <c r="F5320" s="22" t="s">
        <v>112</v>
      </c>
      <c r="G5320" s="22" t="s">
        <v>106</v>
      </c>
    </row>
    <row r="5321" spans="3:7">
      <c r="C5321" s="137">
        <v>44430</v>
      </c>
      <c r="D5321" s="22" t="s">
        <v>117</v>
      </c>
      <c r="E5321" s="22">
        <v>39</v>
      </c>
      <c r="F5321" s="22" t="s">
        <v>114</v>
      </c>
      <c r="G5321" s="22" t="s">
        <v>113</v>
      </c>
    </row>
    <row r="5322" spans="3:7">
      <c r="C5322" s="137">
        <v>44783</v>
      </c>
      <c r="D5322" s="22" t="s">
        <v>118</v>
      </c>
      <c r="E5322" s="22">
        <v>18</v>
      </c>
      <c r="F5322" s="22" t="s">
        <v>114</v>
      </c>
      <c r="G5322" s="22" t="s">
        <v>115</v>
      </c>
    </row>
    <row r="5323" spans="3:7">
      <c r="C5323" s="137">
        <v>43961</v>
      </c>
      <c r="D5323" s="22" t="s">
        <v>117</v>
      </c>
      <c r="E5323" s="22">
        <v>1</v>
      </c>
      <c r="F5323" s="22" t="s">
        <v>9</v>
      </c>
      <c r="G5323" s="22" t="s">
        <v>106</v>
      </c>
    </row>
    <row r="5324" spans="3:7">
      <c r="C5324" s="137">
        <v>44743</v>
      </c>
      <c r="D5324" s="22" t="s">
        <v>117</v>
      </c>
      <c r="E5324" s="22">
        <v>75</v>
      </c>
      <c r="F5324" s="22" t="s">
        <v>112</v>
      </c>
      <c r="G5324" s="22" t="s">
        <v>109</v>
      </c>
    </row>
    <row r="5325" spans="3:7">
      <c r="C5325" s="137">
        <v>44234</v>
      </c>
      <c r="D5325" s="22" t="s">
        <v>117</v>
      </c>
      <c r="E5325" s="22">
        <v>400</v>
      </c>
      <c r="F5325" s="22" t="s">
        <v>110</v>
      </c>
      <c r="G5325" s="22" t="s">
        <v>111</v>
      </c>
    </row>
    <row r="5326" spans="3:7">
      <c r="C5326" s="137">
        <v>44378</v>
      </c>
      <c r="D5326" s="22" t="s">
        <v>119</v>
      </c>
      <c r="E5326" s="22">
        <v>2</v>
      </c>
      <c r="F5326" s="22" t="s">
        <v>9</v>
      </c>
      <c r="G5326" s="22" t="s">
        <v>105</v>
      </c>
    </row>
    <row r="5327" spans="3:7">
      <c r="C5327" s="137">
        <v>44514</v>
      </c>
      <c r="D5327" s="22" t="s">
        <v>119</v>
      </c>
      <c r="E5327" s="22">
        <v>250</v>
      </c>
      <c r="F5327" s="22" t="s">
        <v>6</v>
      </c>
      <c r="G5327" s="22" t="s">
        <v>109</v>
      </c>
    </row>
    <row r="5328" spans="3:7">
      <c r="C5328" s="137">
        <v>44825</v>
      </c>
      <c r="D5328" s="22" t="s">
        <v>119</v>
      </c>
      <c r="E5328" s="22">
        <v>100</v>
      </c>
      <c r="F5328" s="22" t="s">
        <v>9</v>
      </c>
      <c r="G5328" s="22" t="s">
        <v>106</v>
      </c>
    </row>
    <row r="5329" spans="3:7">
      <c r="C5329" s="137">
        <v>44926</v>
      </c>
      <c r="D5329" s="22" t="s">
        <v>119</v>
      </c>
      <c r="E5329" s="22">
        <v>300</v>
      </c>
      <c r="F5329" s="22" t="s">
        <v>110</v>
      </c>
      <c r="G5329" s="22" t="s">
        <v>108</v>
      </c>
    </row>
    <row r="5330" spans="3:7">
      <c r="C5330" s="137">
        <v>44246</v>
      </c>
      <c r="D5330" s="22" t="s">
        <v>117</v>
      </c>
      <c r="E5330" s="22">
        <v>46</v>
      </c>
      <c r="F5330" s="22" t="s">
        <v>110</v>
      </c>
      <c r="G5330" s="22" t="s">
        <v>111</v>
      </c>
    </row>
    <row r="5331" spans="3:7">
      <c r="C5331" s="137">
        <v>44070</v>
      </c>
      <c r="D5331" s="22" t="s">
        <v>116</v>
      </c>
      <c r="E5331" s="22">
        <v>325</v>
      </c>
      <c r="F5331" s="22" t="s">
        <v>9</v>
      </c>
      <c r="G5331" s="22" t="s">
        <v>108</v>
      </c>
    </row>
    <row r="5332" spans="3:7">
      <c r="C5332" s="137">
        <v>43941</v>
      </c>
      <c r="D5332" s="22" t="s">
        <v>107</v>
      </c>
      <c r="E5332" s="22">
        <v>20</v>
      </c>
      <c r="F5332" s="22" t="s">
        <v>110</v>
      </c>
      <c r="G5332" s="22" t="s">
        <v>106</v>
      </c>
    </row>
    <row r="5333" spans="3:7">
      <c r="C5333" s="137">
        <v>44558</v>
      </c>
      <c r="D5333" s="22" t="s">
        <v>117</v>
      </c>
      <c r="E5333" s="22">
        <v>5</v>
      </c>
      <c r="F5333" s="22" t="s">
        <v>9</v>
      </c>
      <c r="G5333" s="22" t="s">
        <v>113</v>
      </c>
    </row>
    <row r="5334" spans="3:7">
      <c r="C5334" s="137">
        <v>44808</v>
      </c>
      <c r="D5334" s="22" t="s">
        <v>117</v>
      </c>
      <c r="E5334" s="22">
        <v>2</v>
      </c>
      <c r="F5334" s="22" t="s">
        <v>110</v>
      </c>
      <c r="G5334" s="22" t="s">
        <v>106</v>
      </c>
    </row>
    <row r="5335" spans="3:7">
      <c r="C5335" s="137">
        <v>44444</v>
      </c>
      <c r="D5335" s="22" t="s">
        <v>119</v>
      </c>
      <c r="E5335" s="22">
        <v>5</v>
      </c>
      <c r="F5335" s="22" t="s">
        <v>112</v>
      </c>
      <c r="G5335" s="22" t="s">
        <v>106</v>
      </c>
    </row>
    <row r="5336" spans="3:7">
      <c r="C5336" s="137">
        <v>44818</v>
      </c>
      <c r="D5336" s="22" t="s">
        <v>119</v>
      </c>
      <c r="E5336" s="22">
        <v>28</v>
      </c>
      <c r="F5336" s="22" t="s">
        <v>112</v>
      </c>
      <c r="G5336" s="22" t="s">
        <v>106</v>
      </c>
    </row>
    <row r="5337" spans="3:7">
      <c r="C5337" s="137">
        <v>44729</v>
      </c>
      <c r="D5337" s="22" t="s">
        <v>107</v>
      </c>
      <c r="E5337" s="22">
        <v>6</v>
      </c>
      <c r="F5337" s="22" t="s">
        <v>110</v>
      </c>
      <c r="G5337" s="22" t="s">
        <v>109</v>
      </c>
    </row>
    <row r="5338" spans="3:7">
      <c r="C5338" s="137">
        <v>44195</v>
      </c>
      <c r="D5338" s="22" t="s">
        <v>107</v>
      </c>
      <c r="E5338" s="22">
        <v>14</v>
      </c>
      <c r="F5338" s="22" t="s">
        <v>114</v>
      </c>
      <c r="G5338" s="22" t="s">
        <v>111</v>
      </c>
    </row>
    <row r="5339" spans="3:7">
      <c r="C5339" s="137">
        <v>44687</v>
      </c>
      <c r="D5339" s="22" t="s">
        <v>119</v>
      </c>
      <c r="E5339" s="22">
        <v>9</v>
      </c>
      <c r="F5339" s="22" t="s">
        <v>6</v>
      </c>
      <c r="G5339" s="22" t="s">
        <v>111</v>
      </c>
    </row>
    <row r="5340" spans="3:7">
      <c r="C5340" s="137">
        <v>44507</v>
      </c>
      <c r="D5340" s="22" t="s">
        <v>107</v>
      </c>
      <c r="E5340" s="22">
        <v>100</v>
      </c>
      <c r="F5340" s="22" t="s">
        <v>9</v>
      </c>
      <c r="G5340" s="22" t="s">
        <v>109</v>
      </c>
    </row>
    <row r="5341" spans="3:7">
      <c r="C5341" s="137">
        <v>44080</v>
      </c>
      <c r="D5341" s="22" t="s">
        <v>107</v>
      </c>
      <c r="E5341" s="22">
        <v>9</v>
      </c>
      <c r="F5341" s="22" t="s">
        <v>114</v>
      </c>
      <c r="G5341" s="22" t="s">
        <v>115</v>
      </c>
    </row>
    <row r="5342" spans="3:7">
      <c r="C5342" s="137">
        <v>44131</v>
      </c>
      <c r="D5342" s="22" t="s">
        <v>119</v>
      </c>
      <c r="E5342" s="22">
        <v>2</v>
      </c>
      <c r="F5342" s="22" t="s">
        <v>112</v>
      </c>
      <c r="G5342" s="22" t="s">
        <v>113</v>
      </c>
    </row>
    <row r="5343" spans="3:7">
      <c r="C5343" s="137">
        <v>44517</v>
      </c>
      <c r="D5343" s="22" t="s">
        <v>117</v>
      </c>
      <c r="E5343" s="22">
        <v>7</v>
      </c>
      <c r="F5343" s="22" t="s">
        <v>114</v>
      </c>
      <c r="G5343" s="22" t="s">
        <v>108</v>
      </c>
    </row>
    <row r="5344" spans="3:7">
      <c r="C5344" s="137">
        <v>44622</v>
      </c>
      <c r="D5344" s="22" t="s">
        <v>117</v>
      </c>
      <c r="E5344" s="22">
        <v>4</v>
      </c>
      <c r="F5344" s="22" t="s">
        <v>6</v>
      </c>
      <c r="G5344" s="22" t="s">
        <v>111</v>
      </c>
    </row>
    <row r="5345" spans="3:7">
      <c r="C5345" s="137">
        <v>44874</v>
      </c>
      <c r="D5345" s="22" t="s">
        <v>119</v>
      </c>
      <c r="E5345" s="22">
        <v>450</v>
      </c>
      <c r="F5345" s="22" t="s">
        <v>6</v>
      </c>
      <c r="G5345" s="22" t="s">
        <v>105</v>
      </c>
    </row>
    <row r="5346" spans="3:7">
      <c r="C5346" s="137">
        <v>44416</v>
      </c>
      <c r="D5346" s="22" t="s">
        <v>107</v>
      </c>
      <c r="E5346" s="22">
        <v>8</v>
      </c>
      <c r="F5346" s="22" t="s">
        <v>114</v>
      </c>
      <c r="G5346" s="22" t="s">
        <v>108</v>
      </c>
    </row>
    <row r="5347" spans="3:7">
      <c r="C5347" s="137">
        <v>43868</v>
      </c>
      <c r="D5347" s="22" t="s">
        <v>119</v>
      </c>
      <c r="E5347" s="22">
        <v>600</v>
      </c>
      <c r="F5347" s="22" t="s">
        <v>114</v>
      </c>
      <c r="G5347" s="22" t="s">
        <v>106</v>
      </c>
    </row>
    <row r="5348" spans="3:7">
      <c r="C5348" s="137">
        <v>44442</v>
      </c>
      <c r="D5348" s="22" t="s">
        <v>119</v>
      </c>
      <c r="E5348" s="22">
        <v>2</v>
      </c>
      <c r="F5348" s="22" t="s">
        <v>6</v>
      </c>
      <c r="G5348" s="22" t="s">
        <v>108</v>
      </c>
    </row>
    <row r="5349" spans="3:7">
      <c r="C5349" s="137">
        <v>44512</v>
      </c>
      <c r="D5349" s="22" t="s">
        <v>107</v>
      </c>
      <c r="E5349" s="22">
        <v>250</v>
      </c>
      <c r="F5349" s="22" t="s">
        <v>112</v>
      </c>
      <c r="G5349" s="22" t="s">
        <v>106</v>
      </c>
    </row>
    <row r="5350" spans="3:7">
      <c r="C5350" s="137">
        <v>44748</v>
      </c>
      <c r="D5350" s="22" t="s">
        <v>117</v>
      </c>
      <c r="E5350" s="22">
        <v>5</v>
      </c>
      <c r="F5350" s="22" t="s">
        <v>114</v>
      </c>
      <c r="G5350" s="22" t="s">
        <v>115</v>
      </c>
    </row>
    <row r="5351" spans="3:7">
      <c r="C5351" s="137">
        <v>44553</v>
      </c>
      <c r="D5351" s="22" t="s">
        <v>116</v>
      </c>
      <c r="E5351" s="22">
        <v>42</v>
      </c>
      <c r="F5351" s="22" t="s">
        <v>112</v>
      </c>
      <c r="G5351" s="22" t="s">
        <v>108</v>
      </c>
    </row>
    <row r="5352" spans="3:7">
      <c r="C5352" s="137">
        <v>44815</v>
      </c>
      <c r="D5352" s="22" t="s">
        <v>118</v>
      </c>
      <c r="E5352" s="22">
        <v>35</v>
      </c>
      <c r="F5352" s="22" t="s">
        <v>114</v>
      </c>
      <c r="G5352" s="22" t="s">
        <v>115</v>
      </c>
    </row>
    <row r="5353" spans="3:7">
      <c r="C5353" s="137">
        <v>44338</v>
      </c>
      <c r="D5353" s="22" t="s">
        <v>119</v>
      </c>
      <c r="E5353" s="22">
        <v>350</v>
      </c>
      <c r="F5353" s="22" t="s">
        <v>112</v>
      </c>
      <c r="G5353" s="22" t="s">
        <v>106</v>
      </c>
    </row>
    <row r="5354" spans="3:7">
      <c r="C5354" s="137">
        <v>44773</v>
      </c>
      <c r="D5354" s="22" t="s">
        <v>117</v>
      </c>
      <c r="E5354" s="22">
        <v>15</v>
      </c>
      <c r="F5354" s="22" t="s">
        <v>112</v>
      </c>
      <c r="G5354" s="22" t="s">
        <v>111</v>
      </c>
    </row>
    <row r="5355" spans="3:7">
      <c r="C5355" s="137">
        <v>43928</v>
      </c>
      <c r="D5355" s="22" t="s">
        <v>119</v>
      </c>
      <c r="E5355" s="22">
        <v>175</v>
      </c>
      <c r="F5355" s="22" t="s">
        <v>9</v>
      </c>
      <c r="G5355" s="22" t="s">
        <v>105</v>
      </c>
    </row>
    <row r="5356" spans="3:7">
      <c r="C5356" s="137">
        <v>44766</v>
      </c>
      <c r="D5356" s="22" t="s">
        <v>117</v>
      </c>
      <c r="E5356" s="22">
        <v>17</v>
      </c>
      <c r="F5356" s="22" t="s">
        <v>114</v>
      </c>
      <c r="G5356" s="22" t="s">
        <v>105</v>
      </c>
    </row>
    <row r="5357" spans="3:7">
      <c r="C5357" s="137">
        <v>44454</v>
      </c>
      <c r="D5357" s="22" t="s">
        <v>107</v>
      </c>
      <c r="E5357" s="22">
        <v>11</v>
      </c>
      <c r="F5357" s="22" t="s">
        <v>9</v>
      </c>
      <c r="G5357" s="22" t="s">
        <v>113</v>
      </c>
    </row>
    <row r="5358" spans="3:7">
      <c r="C5358" s="137">
        <v>44289</v>
      </c>
      <c r="D5358" s="22" t="s">
        <v>119</v>
      </c>
      <c r="E5358" s="22">
        <v>550</v>
      </c>
      <c r="F5358" s="22" t="s">
        <v>114</v>
      </c>
      <c r="G5358" s="22" t="s">
        <v>111</v>
      </c>
    </row>
    <row r="5359" spans="3:7">
      <c r="C5359" s="137">
        <v>44074</v>
      </c>
      <c r="D5359" s="22" t="s">
        <v>117</v>
      </c>
      <c r="E5359" s="22">
        <v>26</v>
      </c>
      <c r="F5359" s="22" t="s">
        <v>6</v>
      </c>
      <c r="G5359" s="22" t="s">
        <v>109</v>
      </c>
    </row>
    <row r="5360" spans="3:7">
      <c r="C5360" s="137">
        <v>43970</v>
      </c>
      <c r="D5360" s="22" t="s">
        <v>117</v>
      </c>
      <c r="E5360" s="22">
        <v>21</v>
      </c>
      <c r="F5360" s="22" t="s">
        <v>110</v>
      </c>
      <c r="G5360" s="22" t="s">
        <v>108</v>
      </c>
    </row>
    <row r="5361" spans="3:7">
      <c r="C5361" s="137">
        <v>44656</v>
      </c>
      <c r="D5361" s="22" t="s">
        <v>119</v>
      </c>
      <c r="E5361" s="22">
        <v>75</v>
      </c>
      <c r="F5361" s="22" t="s">
        <v>110</v>
      </c>
      <c r="G5361" s="22" t="s">
        <v>105</v>
      </c>
    </row>
    <row r="5362" spans="3:7">
      <c r="C5362" s="137">
        <v>44650</v>
      </c>
      <c r="D5362" s="22" t="s">
        <v>117</v>
      </c>
      <c r="E5362" s="22">
        <v>2</v>
      </c>
      <c r="F5362" s="22" t="s">
        <v>112</v>
      </c>
      <c r="G5362" s="22" t="s">
        <v>111</v>
      </c>
    </row>
    <row r="5363" spans="3:7">
      <c r="C5363" s="137">
        <v>44056</v>
      </c>
      <c r="D5363" s="22" t="s">
        <v>119</v>
      </c>
      <c r="E5363" s="22">
        <v>15</v>
      </c>
      <c r="F5363" s="22" t="s">
        <v>110</v>
      </c>
      <c r="G5363" s="22" t="s">
        <v>108</v>
      </c>
    </row>
    <row r="5364" spans="3:7">
      <c r="C5364" s="137">
        <v>44771</v>
      </c>
      <c r="D5364" s="22" t="s">
        <v>119</v>
      </c>
      <c r="E5364" s="22">
        <v>600</v>
      </c>
      <c r="F5364" s="22" t="s">
        <v>112</v>
      </c>
      <c r="G5364" s="22" t="s">
        <v>113</v>
      </c>
    </row>
    <row r="5365" spans="3:7">
      <c r="C5365" s="137">
        <v>44398</v>
      </c>
      <c r="D5365" s="22" t="s">
        <v>117</v>
      </c>
      <c r="E5365" s="22">
        <v>6</v>
      </c>
      <c r="F5365" s="22" t="s">
        <v>110</v>
      </c>
      <c r="G5365" s="22" t="s">
        <v>109</v>
      </c>
    </row>
    <row r="5366" spans="3:7">
      <c r="C5366" s="137">
        <v>44644</v>
      </c>
      <c r="D5366" s="22" t="s">
        <v>119</v>
      </c>
      <c r="E5366" s="22">
        <v>100</v>
      </c>
      <c r="F5366" s="22" t="s">
        <v>114</v>
      </c>
      <c r="G5366" s="22" t="s">
        <v>113</v>
      </c>
    </row>
    <row r="5367" spans="3:7">
      <c r="C5367" s="137">
        <v>44079</v>
      </c>
      <c r="D5367" s="22" t="s">
        <v>117</v>
      </c>
      <c r="E5367" s="22">
        <v>450</v>
      </c>
      <c r="F5367" s="22" t="s">
        <v>114</v>
      </c>
      <c r="G5367" s="22" t="s">
        <v>111</v>
      </c>
    </row>
    <row r="5368" spans="3:7">
      <c r="C5368" s="137">
        <v>44366</v>
      </c>
      <c r="D5368" s="22" t="s">
        <v>116</v>
      </c>
      <c r="E5368" s="22">
        <v>2</v>
      </c>
      <c r="F5368" s="22" t="s">
        <v>112</v>
      </c>
      <c r="G5368" s="22" t="s">
        <v>111</v>
      </c>
    </row>
    <row r="5369" spans="3:7">
      <c r="C5369" s="137">
        <v>43985</v>
      </c>
      <c r="D5369" s="22" t="s">
        <v>117</v>
      </c>
      <c r="E5369" s="22">
        <v>225</v>
      </c>
      <c r="F5369" s="22" t="s">
        <v>6</v>
      </c>
      <c r="G5369" s="22" t="s">
        <v>115</v>
      </c>
    </row>
    <row r="5370" spans="3:7">
      <c r="C5370" s="137">
        <v>44306</v>
      </c>
      <c r="D5370" s="22" t="s">
        <v>117</v>
      </c>
      <c r="E5370" s="22">
        <v>2</v>
      </c>
      <c r="F5370" s="22" t="s">
        <v>114</v>
      </c>
      <c r="G5370" s="22" t="s">
        <v>109</v>
      </c>
    </row>
    <row r="5371" spans="3:7">
      <c r="C5371" s="137">
        <v>44599</v>
      </c>
      <c r="D5371" s="22" t="s">
        <v>107</v>
      </c>
      <c r="E5371" s="22">
        <v>125</v>
      </c>
      <c r="F5371" s="22" t="s">
        <v>110</v>
      </c>
      <c r="G5371" s="22" t="s">
        <v>115</v>
      </c>
    </row>
    <row r="5372" spans="3:7">
      <c r="C5372" s="137">
        <v>44488</v>
      </c>
      <c r="D5372" s="22" t="s">
        <v>118</v>
      </c>
      <c r="E5372" s="22">
        <v>4</v>
      </c>
      <c r="F5372" s="22" t="s">
        <v>110</v>
      </c>
      <c r="G5372" s="22" t="s">
        <v>108</v>
      </c>
    </row>
    <row r="5373" spans="3:7">
      <c r="C5373" s="137">
        <v>44756</v>
      </c>
      <c r="D5373" s="22" t="s">
        <v>117</v>
      </c>
      <c r="E5373" s="22">
        <v>49</v>
      </c>
      <c r="F5373" s="22" t="s">
        <v>110</v>
      </c>
      <c r="G5373" s="22" t="s">
        <v>106</v>
      </c>
    </row>
    <row r="5374" spans="3:7">
      <c r="C5374" s="137">
        <v>43937</v>
      </c>
      <c r="D5374" s="22" t="s">
        <v>117</v>
      </c>
      <c r="E5374" s="22">
        <v>150</v>
      </c>
      <c r="F5374" s="22" t="s">
        <v>112</v>
      </c>
      <c r="G5374" s="22" t="s">
        <v>115</v>
      </c>
    </row>
    <row r="5375" spans="3:7">
      <c r="C5375" s="137">
        <v>44749</v>
      </c>
      <c r="D5375" s="22" t="s">
        <v>119</v>
      </c>
      <c r="E5375" s="22">
        <v>450</v>
      </c>
      <c r="F5375" s="22" t="s">
        <v>9</v>
      </c>
      <c r="G5375" s="22" t="s">
        <v>113</v>
      </c>
    </row>
    <row r="5376" spans="3:7">
      <c r="C5376" s="137">
        <v>44804</v>
      </c>
      <c r="D5376" s="22" t="s">
        <v>119</v>
      </c>
      <c r="E5376" s="22">
        <v>21</v>
      </c>
      <c r="F5376" s="22" t="s">
        <v>9</v>
      </c>
      <c r="G5376" s="22" t="s">
        <v>106</v>
      </c>
    </row>
    <row r="5377" spans="3:7">
      <c r="C5377" s="137">
        <v>44639</v>
      </c>
      <c r="D5377" s="22" t="s">
        <v>107</v>
      </c>
      <c r="E5377" s="22">
        <v>3</v>
      </c>
      <c r="F5377" s="22" t="s">
        <v>6</v>
      </c>
      <c r="G5377" s="22" t="s">
        <v>109</v>
      </c>
    </row>
    <row r="5378" spans="3:7">
      <c r="C5378" s="137">
        <v>44823</v>
      </c>
      <c r="D5378" s="22" t="s">
        <v>117</v>
      </c>
      <c r="E5378" s="22">
        <v>6</v>
      </c>
      <c r="F5378" s="22" t="s">
        <v>110</v>
      </c>
      <c r="G5378" s="22" t="s">
        <v>115</v>
      </c>
    </row>
    <row r="5379" spans="3:7">
      <c r="C5379" s="137">
        <v>44618</v>
      </c>
      <c r="D5379" s="22" t="s">
        <v>118</v>
      </c>
      <c r="E5379" s="22">
        <v>475</v>
      </c>
      <c r="F5379" s="22" t="s">
        <v>9</v>
      </c>
      <c r="G5379" s="22" t="s">
        <v>105</v>
      </c>
    </row>
    <row r="5380" spans="3:7">
      <c r="C5380" s="137">
        <v>44777</v>
      </c>
      <c r="D5380" s="22" t="s">
        <v>107</v>
      </c>
      <c r="E5380" s="22">
        <v>3</v>
      </c>
      <c r="F5380" s="22" t="s">
        <v>110</v>
      </c>
      <c r="G5380" s="22" t="s">
        <v>105</v>
      </c>
    </row>
    <row r="5381" spans="3:7">
      <c r="C5381" s="137">
        <v>44210</v>
      </c>
      <c r="D5381" s="22" t="s">
        <v>117</v>
      </c>
      <c r="E5381" s="22">
        <v>14</v>
      </c>
      <c r="F5381" s="22" t="s">
        <v>114</v>
      </c>
      <c r="G5381" s="22" t="s">
        <v>109</v>
      </c>
    </row>
    <row r="5382" spans="3:7">
      <c r="C5382" s="137">
        <v>44921</v>
      </c>
      <c r="D5382" s="22" t="s">
        <v>116</v>
      </c>
      <c r="E5382" s="22">
        <v>6</v>
      </c>
      <c r="F5382" s="22" t="s">
        <v>114</v>
      </c>
      <c r="G5382" s="22" t="s">
        <v>106</v>
      </c>
    </row>
    <row r="5383" spans="3:7">
      <c r="C5383" s="137">
        <v>44003</v>
      </c>
      <c r="D5383" s="22" t="s">
        <v>116</v>
      </c>
      <c r="E5383" s="22">
        <v>575</v>
      </c>
      <c r="F5383" s="22" t="s">
        <v>110</v>
      </c>
      <c r="G5383" s="22" t="s">
        <v>115</v>
      </c>
    </row>
    <row r="5384" spans="3:7">
      <c r="C5384" s="137">
        <v>44531</v>
      </c>
      <c r="D5384" s="22" t="s">
        <v>116</v>
      </c>
      <c r="E5384" s="22">
        <v>1</v>
      </c>
      <c r="F5384" s="22" t="s">
        <v>112</v>
      </c>
      <c r="G5384" s="22" t="s">
        <v>115</v>
      </c>
    </row>
    <row r="5385" spans="3:7">
      <c r="C5385" s="137">
        <v>43957</v>
      </c>
      <c r="D5385" s="22" t="s">
        <v>117</v>
      </c>
      <c r="E5385" s="22">
        <v>50</v>
      </c>
      <c r="F5385" s="22" t="s">
        <v>6</v>
      </c>
      <c r="G5385" s="22" t="s">
        <v>105</v>
      </c>
    </row>
    <row r="5386" spans="3:7">
      <c r="C5386" s="137">
        <v>44380</v>
      </c>
      <c r="D5386" s="22" t="s">
        <v>118</v>
      </c>
      <c r="E5386" s="22">
        <v>150</v>
      </c>
      <c r="F5386" s="22" t="s">
        <v>6</v>
      </c>
      <c r="G5386" s="22" t="s">
        <v>109</v>
      </c>
    </row>
    <row r="5387" spans="3:7">
      <c r="C5387" s="137">
        <v>44438</v>
      </c>
      <c r="D5387" s="22" t="s">
        <v>119</v>
      </c>
      <c r="E5387" s="22">
        <v>30</v>
      </c>
      <c r="F5387" s="22" t="s">
        <v>114</v>
      </c>
      <c r="G5387" s="22" t="s">
        <v>105</v>
      </c>
    </row>
    <row r="5388" spans="3:7">
      <c r="C5388" s="137">
        <v>44302</v>
      </c>
      <c r="D5388" s="22" t="s">
        <v>117</v>
      </c>
      <c r="E5388" s="22">
        <v>1</v>
      </c>
      <c r="F5388" s="22" t="s">
        <v>112</v>
      </c>
      <c r="G5388" s="22" t="s">
        <v>109</v>
      </c>
    </row>
    <row r="5389" spans="3:7">
      <c r="C5389" s="137">
        <v>43908</v>
      </c>
      <c r="D5389" s="22" t="s">
        <v>107</v>
      </c>
      <c r="E5389" s="22">
        <v>47</v>
      </c>
      <c r="F5389" s="22" t="s">
        <v>112</v>
      </c>
      <c r="G5389" s="22" t="s">
        <v>106</v>
      </c>
    </row>
    <row r="5390" spans="3:7">
      <c r="C5390" s="137">
        <v>44583</v>
      </c>
      <c r="D5390" s="22" t="s">
        <v>117</v>
      </c>
      <c r="E5390" s="22">
        <v>425</v>
      </c>
      <c r="F5390" s="22" t="s">
        <v>110</v>
      </c>
      <c r="G5390" s="22" t="s">
        <v>105</v>
      </c>
    </row>
    <row r="5391" spans="3:7">
      <c r="C5391" s="137">
        <v>43911</v>
      </c>
      <c r="D5391" s="22" t="s">
        <v>117</v>
      </c>
      <c r="E5391" s="22">
        <v>8</v>
      </c>
      <c r="F5391" s="22" t="s">
        <v>110</v>
      </c>
      <c r="G5391" s="22" t="s">
        <v>111</v>
      </c>
    </row>
    <row r="5392" spans="3:7">
      <c r="C5392" s="137">
        <v>43869</v>
      </c>
      <c r="D5392" s="22" t="s">
        <v>119</v>
      </c>
      <c r="E5392" s="22">
        <v>600</v>
      </c>
      <c r="F5392" s="22" t="s">
        <v>9</v>
      </c>
      <c r="G5392" s="22" t="s">
        <v>109</v>
      </c>
    </row>
    <row r="5393" spans="3:7">
      <c r="C5393" s="137">
        <v>44682</v>
      </c>
      <c r="D5393" s="22" t="s">
        <v>107</v>
      </c>
      <c r="E5393" s="22">
        <v>12</v>
      </c>
      <c r="F5393" s="22" t="s">
        <v>6</v>
      </c>
      <c r="G5393" s="22" t="s">
        <v>115</v>
      </c>
    </row>
    <row r="5394" spans="3:7">
      <c r="C5394" s="137">
        <v>44340</v>
      </c>
      <c r="D5394" s="22" t="s">
        <v>107</v>
      </c>
      <c r="E5394" s="22">
        <v>24</v>
      </c>
      <c r="F5394" s="22" t="s">
        <v>112</v>
      </c>
      <c r="G5394" s="22" t="s">
        <v>115</v>
      </c>
    </row>
    <row r="5395" spans="3:7">
      <c r="C5395" s="137">
        <v>43880</v>
      </c>
      <c r="D5395" s="22" t="s">
        <v>117</v>
      </c>
      <c r="E5395" s="22">
        <v>34</v>
      </c>
      <c r="F5395" s="22" t="s">
        <v>112</v>
      </c>
      <c r="G5395" s="22" t="s">
        <v>111</v>
      </c>
    </row>
    <row r="5396" spans="3:7">
      <c r="C5396" s="137">
        <v>43963</v>
      </c>
      <c r="D5396" s="22" t="s">
        <v>117</v>
      </c>
      <c r="E5396" s="22">
        <v>34</v>
      </c>
      <c r="F5396" s="22" t="s">
        <v>110</v>
      </c>
      <c r="G5396" s="22" t="s">
        <v>115</v>
      </c>
    </row>
    <row r="5397" spans="3:7">
      <c r="C5397" s="137">
        <v>44017</v>
      </c>
      <c r="D5397" s="22" t="s">
        <v>118</v>
      </c>
      <c r="E5397" s="22">
        <v>100</v>
      </c>
      <c r="F5397" s="22" t="s">
        <v>110</v>
      </c>
      <c r="G5397" s="22" t="s">
        <v>109</v>
      </c>
    </row>
    <row r="5398" spans="3:7">
      <c r="C5398" s="137">
        <v>44131</v>
      </c>
      <c r="D5398" s="22" t="s">
        <v>116</v>
      </c>
      <c r="E5398" s="22">
        <v>350</v>
      </c>
      <c r="F5398" s="22" t="s">
        <v>9</v>
      </c>
      <c r="G5398" s="22" t="s">
        <v>109</v>
      </c>
    </row>
    <row r="5399" spans="3:7">
      <c r="C5399" s="137">
        <v>44365</v>
      </c>
      <c r="D5399" s="22" t="s">
        <v>117</v>
      </c>
      <c r="E5399" s="22">
        <v>1</v>
      </c>
      <c r="F5399" s="22" t="s">
        <v>114</v>
      </c>
      <c r="G5399" s="22" t="s">
        <v>108</v>
      </c>
    </row>
    <row r="5400" spans="3:7">
      <c r="C5400" s="137">
        <v>44847</v>
      </c>
      <c r="D5400" s="22" t="s">
        <v>119</v>
      </c>
      <c r="E5400" s="22">
        <v>4</v>
      </c>
      <c r="F5400" s="22" t="s">
        <v>9</v>
      </c>
      <c r="G5400" s="22" t="s">
        <v>109</v>
      </c>
    </row>
    <row r="5401" spans="3:7">
      <c r="C5401" s="137">
        <v>44414</v>
      </c>
      <c r="D5401" s="22" t="s">
        <v>119</v>
      </c>
      <c r="E5401" s="22">
        <v>47</v>
      </c>
      <c r="F5401" s="22" t="s">
        <v>9</v>
      </c>
      <c r="G5401" s="22" t="s">
        <v>111</v>
      </c>
    </row>
    <row r="5402" spans="3:7">
      <c r="C5402" s="137">
        <v>44268</v>
      </c>
      <c r="D5402" s="22" t="s">
        <v>117</v>
      </c>
      <c r="E5402" s="22">
        <v>450</v>
      </c>
      <c r="F5402" s="22" t="s">
        <v>114</v>
      </c>
      <c r="G5402" s="22" t="s">
        <v>113</v>
      </c>
    </row>
    <row r="5403" spans="3:7">
      <c r="C5403" s="137">
        <v>44612</v>
      </c>
      <c r="D5403" s="22" t="s">
        <v>116</v>
      </c>
      <c r="E5403" s="22">
        <v>525</v>
      </c>
      <c r="F5403" s="22" t="s">
        <v>6</v>
      </c>
      <c r="G5403" s="22" t="s">
        <v>111</v>
      </c>
    </row>
    <row r="5404" spans="3:7">
      <c r="C5404" s="137">
        <v>44736</v>
      </c>
      <c r="D5404" s="22" t="s">
        <v>107</v>
      </c>
      <c r="E5404" s="22">
        <v>36</v>
      </c>
      <c r="F5404" s="22" t="s">
        <v>112</v>
      </c>
      <c r="G5404" s="22" t="s">
        <v>111</v>
      </c>
    </row>
    <row r="5405" spans="3:7">
      <c r="C5405" s="137">
        <v>44728</v>
      </c>
      <c r="D5405" s="22" t="s">
        <v>118</v>
      </c>
      <c r="E5405" s="22">
        <v>500</v>
      </c>
      <c r="F5405" s="22" t="s">
        <v>110</v>
      </c>
      <c r="G5405" s="22" t="s">
        <v>109</v>
      </c>
    </row>
    <row r="5406" spans="3:7">
      <c r="C5406" s="137">
        <v>44608</v>
      </c>
      <c r="D5406" s="22" t="s">
        <v>117</v>
      </c>
      <c r="E5406" s="22">
        <v>37</v>
      </c>
      <c r="F5406" s="22" t="s">
        <v>110</v>
      </c>
      <c r="G5406" s="22" t="s">
        <v>115</v>
      </c>
    </row>
    <row r="5407" spans="3:7">
      <c r="C5407" s="137">
        <v>44285</v>
      </c>
      <c r="D5407" s="22" t="s">
        <v>118</v>
      </c>
      <c r="E5407" s="22">
        <v>39</v>
      </c>
      <c r="F5407" s="22" t="s">
        <v>6</v>
      </c>
      <c r="G5407" s="22" t="s">
        <v>109</v>
      </c>
    </row>
    <row r="5408" spans="3:7">
      <c r="C5408" s="137">
        <v>44099</v>
      </c>
      <c r="D5408" s="22" t="s">
        <v>119</v>
      </c>
      <c r="E5408" s="22">
        <v>16</v>
      </c>
      <c r="F5408" s="22" t="s">
        <v>114</v>
      </c>
      <c r="G5408" s="22" t="s">
        <v>106</v>
      </c>
    </row>
    <row r="5409" spans="3:7">
      <c r="C5409" s="137">
        <v>43905</v>
      </c>
      <c r="D5409" s="22" t="s">
        <v>117</v>
      </c>
      <c r="E5409" s="22">
        <v>225</v>
      </c>
      <c r="F5409" s="22" t="s">
        <v>110</v>
      </c>
      <c r="G5409" s="22" t="s">
        <v>113</v>
      </c>
    </row>
    <row r="5410" spans="3:7">
      <c r="C5410" s="137">
        <v>43995</v>
      </c>
      <c r="D5410" s="22" t="s">
        <v>119</v>
      </c>
      <c r="E5410" s="22">
        <v>9</v>
      </c>
      <c r="F5410" s="22" t="s">
        <v>110</v>
      </c>
      <c r="G5410" s="22" t="s">
        <v>105</v>
      </c>
    </row>
    <row r="5411" spans="3:7">
      <c r="C5411" s="137">
        <v>44129</v>
      </c>
      <c r="D5411" s="22" t="s">
        <v>117</v>
      </c>
      <c r="E5411" s="22">
        <v>1</v>
      </c>
      <c r="F5411" s="22" t="s">
        <v>6</v>
      </c>
      <c r="G5411" s="22" t="s">
        <v>109</v>
      </c>
    </row>
    <row r="5412" spans="3:7">
      <c r="C5412" s="137">
        <v>44228</v>
      </c>
      <c r="D5412" s="22" t="s">
        <v>117</v>
      </c>
      <c r="E5412" s="22">
        <v>325</v>
      </c>
      <c r="F5412" s="22" t="s">
        <v>112</v>
      </c>
      <c r="G5412" s="22" t="s">
        <v>105</v>
      </c>
    </row>
    <row r="5413" spans="3:7">
      <c r="C5413" s="137">
        <v>44393</v>
      </c>
      <c r="D5413" s="22" t="s">
        <v>117</v>
      </c>
      <c r="E5413" s="22">
        <v>12</v>
      </c>
      <c r="F5413" s="22" t="s">
        <v>112</v>
      </c>
      <c r="G5413" s="22" t="s">
        <v>115</v>
      </c>
    </row>
    <row r="5414" spans="3:7">
      <c r="C5414" s="137">
        <v>44407</v>
      </c>
      <c r="D5414" s="22" t="s">
        <v>119</v>
      </c>
      <c r="E5414" s="22">
        <v>2</v>
      </c>
      <c r="F5414" s="22" t="s">
        <v>6</v>
      </c>
      <c r="G5414" s="22" t="s">
        <v>106</v>
      </c>
    </row>
    <row r="5415" spans="3:7">
      <c r="C5415" s="137">
        <v>43854</v>
      </c>
      <c r="D5415" s="22" t="s">
        <v>119</v>
      </c>
      <c r="E5415" s="22">
        <v>19</v>
      </c>
      <c r="F5415" s="22" t="s">
        <v>9</v>
      </c>
      <c r="G5415" s="22" t="s">
        <v>106</v>
      </c>
    </row>
    <row r="5416" spans="3:7">
      <c r="C5416" s="137">
        <v>44559</v>
      </c>
      <c r="D5416" s="22" t="s">
        <v>118</v>
      </c>
      <c r="E5416" s="22">
        <v>2</v>
      </c>
      <c r="F5416" s="22" t="s">
        <v>110</v>
      </c>
      <c r="G5416" s="22" t="s">
        <v>109</v>
      </c>
    </row>
    <row r="5417" spans="3:7">
      <c r="C5417" s="137">
        <v>44068</v>
      </c>
      <c r="D5417" s="22" t="s">
        <v>117</v>
      </c>
      <c r="E5417" s="22">
        <v>2</v>
      </c>
      <c r="F5417" s="22" t="s">
        <v>6</v>
      </c>
      <c r="G5417" s="22" t="s">
        <v>105</v>
      </c>
    </row>
    <row r="5418" spans="3:7">
      <c r="C5418" s="137">
        <v>44893</v>
      </c>
      <c r="D5418" s="22" t="s">
        <v>117</v>
      </c>
      <c r="E5418" s="22">
        <v>25</v>
      </c>
      <c r="F5418" s="22" t="s">
        <v>112</v>
      </c>
      <c r="G5418" s="22" t="s">
        <v>115</v>
      </c>
    </row>
    <row r="5419" spans="3:7">
      <c r="C5419" s="137">
        <v>44360</v>
      </c>
      <c r="D5419" s="22" t="s">
        <v>116</v>
      </c>
      <c r="E5419" s="22">
        <v>7</v>
      </c>
      <c r="F5419" s="22" t="s">
        <v>114</v>
      </c>
      <c r="G5419" s="22" t="s">
        <v>108</v>
      </c>
    </row>
    <row r="5420" spans="3:7">
      <c r="C5420" s="137">
        <v>44620</v>
      </c>
      <c r="D5420" s="22" t="s">
        <v>118</v>
      </c>
      <c r="E5420" s="22">
        <v>43</v>
      </c>
      <c r="F5420" s="22" t="s">
        <v>9</v>
      </c>
      <c r="G5420" s="22" t="s">
        <v>105</v>
      </c>
    </row>
    <row r="5421" spans="3:7">
      <c r="C5421" s="137">
        <v>44863</v>
      </c>
      <c r="D5421" s="22" t="s">
        <v>107</v>
      </c>
      <c r="E5421" s="22">
        <v>2</v>
      </c>
      <c r="F5421" s="22" t="s">
        <v>6</v>
      </c>
      <c r="G5421" s="22" t="s">
        <v>111</v>
      </c>
    </row>
    <row r="5422" spans="3:7">
      <c r="C5422" s="137">
        <v>44591</v>
      </c>
      <c r="D5422" s="22" t="s">
        <v>119</v>
      </c>
      <c r="E5422" s="22">
        <v>525</v>
      </c>
      <c r="F5422" s="22" t="s">
        <v>6</v>
      </c>
      <c r="G5422" s="22" t="s">
        <v>105</v>
      </c>
    </row>
    <row r="5423" spans="3:7">
      <c r="C5423" s="137">
        <v>44465</v>
      </c>
      <c r="D5423" s="22" t="s">
        <v>117</v>
      </c>
      <c r="E5423" s="22">
        <v>12</v>
      </c>
      <c r="F5423" s="22" t="s">
        <v>112</v>
      </c>
      <c r="G5423" s="22" t="s">
        <v>113</v>
      </c>
    </row>
    <row r="5424" spans="3:7">
      <c r="C5424" s="137">
        <v>44031</v>
      </c>
      <c r="D5424" s="22" t="s">
        <v>116</v>
      </c>
      <c r="E5424" s="22">
        <v>30</v>
      </c>
      <c r="F5424" s="22" t="s">
        <v>110</v>
      </c>
      <c r="G5424" s="22" t="s">
        <v>115</v>
      </c>
    </row>
    <row r="5425" spans="3:7">
      <c r="C5425" s="137">
        <v>44315</v>
      </c>
      <c r="D5425" s="22" t="s">
        <v>119</v>
      </c>
      <c r="E5425" s="22">
        <v>30</v>
      </c>
      <c r="F5425" s="22" t="s">
        <v>114</v>
      </c>
      <c r="G5425" s="22" t="s">
        <v>109</v>
      </c>
    </row>
    <row r="5426" spans="3:7">
      <c r="C5426" s="137">
        <v>44559</v>
      </c>
      <c r="D5426" s="22" t="s">
        <v>118</v>
      </c>
      <c r="E5426" s="22">
        <v>75</v>
      </c>
      <c r="F5426" s="22" t="s">
        <v>114</v>
      </c>
      <c r="G5426" s="22" t="s">
        <v>115</v>
      </c>
    </row>
    <row r="5427" spans="3:7">
      <c r="C5427" s="137">
        <v>44881</v>
      </c>
      <c r="D5427" s="22" t="s">
        <v>119</v>
      </c>
      <c r="E5427" s="22">
        <v>31</v>
      </c>
      <c r="F5427" s="22" t="s">
        <v>114</v>
      </c>
      <c r="G5427" s="22" t="s">
        <v>111</v>
      </c>
    </row>
    <row r="5428" spans="3:7">
      <c r="C5428" s="137">
        <v>43897</v>
      </c>
      <c r="D5428" s="22" t="s">
        <v>117</v>
      </c>
      <c r="E5428" s="22">
        <v>1</v>
      </c>
      <c r="F5428" s="22" t="s">
        <v>114</v>
      </c>
      <c r="G5428" s="22" t="s">
        <v>108</v>
      </c>
    </row>
    <row r="5429" spans="3:7">
      <c r="C5429" s="137">
        <v>44556</v>
      </c>
      <c r="D5429" s="22" t="s">
        <v>117</v>
      </c>
      <c r="E5429" s="22">
        <v>9</v>
      </c>
      <c r="F5429" s="22" t="s">
        <v>6</v>
      </c>
      <c r="G5429" s="22" t="s">
        <v>111</v>
      </c>
    </row>
    <row r="5430" spans="3:7">
      <c r="C5430" s="137">
        <v>43982</v>
      </c>
      <c r="D5430" s="22" t="s">
        <v>119</v>
      </c>
      <c r="E5430" s="22">
        <v>27</v>
      </c>
      <c r="F5430" s="22" t="s">
        <v>6</v>
      </c>
      <c r="G5430" s="22" t="s">
        <v>109</v>
      </c>
    </row>
    <row r="5431" spans="3:7">
      <c r="C5431" s="137">
        <v>44745</v>
      </c>
      <c r="D5431" s="22" t="s">
        <v>117</v>
      </c>
      <c r="E5431" s="22">
        <v>46</v>
      </c>
      <c r="F5431" s="22" t="s">
        <v>114</v>
      </c>
      <c r="G5431" s="22" t="s">
        <v>105</v>
      </c>
    </row>
    <row r="5432" spans="3:7">
      <c r="C5432" s="137">
        <v>44124</v>
      </c>
      <c r="D5432" s="22" t="s">
        <v>119</v>
      </c>
      <c r="E5432" s="22">
        <v>48</v>
      </c>
      <c r="F5432" s="22" t="s">
        <v>6</v>
      </c>
      <c r="G5432" s="22" t="s">
        <v>115</v>
      </c>
    </row>
    <row r="5433" spans="3:7">
      <c r="C5433" s="137">
        <v>43889</v>
      </c>
      <c r="D5433" s="22" t="s">
        <v>119</v>
      </c>
      <c r="E5433" s="22">
        <v>300</v>
      </c>
      <c r="F5433" s="22" t="s">
        <v>9</v>
      </c>
      <c r="G5433" s="22" t="s">
        <v>113</v>
      </c>
    </row>
    <row r="5434" spans="3:7">
      <c r="C5434" s="137">
        <v>44589</v>
      </c>
      <c r="D5434" s="22" t="s">
        <v>118</v>
      </c>
      <c r="E5434" s="22">
        <v>275</v>
      </c>
      <c r="F5434" s="22" t="s">
        <v>112</v>
      </c>
      <c r="G5434" s="22" t="s">
        <v>109</v>
      </c>
    </row>
    <row r="5435" spans="3:7">
      <c r="C5435" s="137">
        <v>44139</v>
      </c>
      <c r="D5435" s="22" t="s">
        <v>117</v>
      </c>
      <c r="E5435" s="22">
        <v>1</v>
      </c>
      <c r="F5435" s="22" t="s">
        <v>110</v>
      </c>
      <c r="G5435" s="22" t="s">
        <v>111</v>
      </c>
    </row>
    <row r="5436" spans="3:7">
      <c r="C5436" s="137">
        <v>44392</v>
      </c>
      <c r="D5436" s="22" t="s">
        <v>119</v>
      </c>
      <c r="E5436" s="22">
        <v>275</v>
      </c>
      <c r="F5436" s="22" t="s">
        <v>9</v>
      </c>
      <c r="G5436" s="22" t="s">
        <v>106</v>
      </c>
    </row>
    <row r="5437" spans="3:7">
      <c r="C5437" s="137">
        <v>44035</v>
      </c>
      <c r="D5437" s="22" t="s">
        <v>117</v>
      </c>
      <c r="E5437" s="22">
        <v>9</v>
      </c>
      <c r="F5437" s="22" t="s">
        <v>6</v>
      </c>
      <c r="G5437" s="22" t="s">
        <v>111</v>
      </c>
    </row>
    <row r="5438" spans="3:7">
      <c r="C5438" s="137">
        <v>44285</v>
      </c>
      <c r="D5438" s="22" t="s">
        <v>119</v>
      </c>
      <c r="E5438" s="22">
        <v>27</v>
      </c>
      <c r="F5438" s="22" t="s">
        <v>110</v>
      </c>
      <c r="G5438" s="22" t="s">
        <v>113</v>
      </c>
    </row>
    <row r="5439" spans="3:7">
      <c r="C5439" s="137">
        <v>43942</v>
      </c>
      <c r="D5439" s="22" t="s">
        <v>118</v>
      </c>
      <c r="E5439" s="22">
        <v>32</v>
      </c>
      <c r="F5439" s="22" t="s">
        <v>112</v>
      </c>
      <c r="G5439" s="22" t="s">
        <v>105</v>
      </c>
    </row>
    <row r="5440" spans="3:7">
      <c r="C5440" s="137">
        <v>44554</v>
      </c>
      <c r="D5440" s="22" t="s">
        <v>118</v>
      </c>
      <c r="E5440" s="22">
        <v>24</v>
      </c>
      <c r="F5440" s="22" t="s">
        <v>6</v>
      </c>
      <c r="G5440" s="22" t="s">
        <v>111</v>
      </c>
    </row>
    <row r="5441" spans="3:7">
      <c r="C5441" s="137">
        <v>44098</v>
      </c>
      <c r="D5441" s="22" t="s">
        <v>119</v>
      </c>
      <c r="E5441" s="22">
        <v>7</v>
      </c>
      <c r="F5441" s="22" t="s">
        <v>112</v>
      </c>
      <c r="G5441" s="22" t="s">
        <v>109</v>
      </c>
    </row>
    <row r="5442" spans="3:7">
      <c r="C5442" s="137">
        <v>44511</v>
      </c>
      <c r="D5442" s="22" t="s">
        <v>119</v>
      </c>
      <c r="E5442" s="22">
        <v>8</v>
      </c>
      <c r="F5442" s="22" t="s">
        <v>114</v>
      </c>
      <c r="G5442" s="22" t="s">
        <v>113</v>
      </c>
    </row>
    <row r="5443" spans="3:7">
      <c r="C5443" s="137">
        <v>44398</v>
      </c>
      <c r="D5443" s="22" t="s">
        <v>119</v>
      </c>
      <c r="E5443" s="22">
        <v>5</v>
      </c>
      <c r="F5443" s="22" t="s">
        <v>110</v>
      </c>
      <c r="G5443" s="22" t="s">
        <v>115</v>
      </c>
    </row>
    <row r="5444" spans="3:7">
      <c r="C5444" s="137">
        <v>44066</v>
      </c>
      <c r="D5444" s="22" t="s">
        <v>107</v>
      </c>
      <c r="E5444" s="22">
        <v>450</v>
      </c>
      <c r="F5444" s="22" t="s">
        <v>114</v>
      </c>
      <c r="G5444" s="22" t="s">
        <v>108</v>
      </c>
    </row>
    <row r="5445" spans="3:7">
      <c r="C5445" s="137">
        <v>44114</v>
      </c>
      <c r="D5445" s="22" t="s">
        <v>116</v>
      </c>
      <c r="E5445" s="22">
        <v>8</v>
      </c>
      <c r="F5445" s="22" t="s">
        <v>114</v>
      </c>
      <c r="G5445" s="22" t="s">
        <v>106</v>
      </c>
    </row>
    <row r="5446" spans="3:7">
      <c r="C5446" s="137">
        <v>44363</v>
      </c>
      <c r="D5446" s="22" t="s">
        <v>119</v>
      </c>
      <c r="E5446" s="22">
        <v>2</v>
      </c>
      <c r="F5446" s="22" t="s">
        <v>112</v>
      </c>
      <c r="G5446" s="22" t="s">
        <v>105</v>
      </c>
    </row>
    <row r="5447" spans="3:7">
      <c r="C5447" s="137">
        <v>44277</v>
      </c>
      <c r="D5447" s="22" t="s">
        <v>118</v>
      </c>
      <c r="E5447" s="22">
        <v>200</v>
      </c>
      <c r="F5447" s="22" t="s">
        <v>110</v>
      </c>
      <c r="G5447" s="22" t="s">
        <v>105</v>
      </c>
    </row>
    <row r="5448" spans="3:7">
      <c r="C5448" s="137">
        <v>44607</v>
      </c>
      <c r="D5448" s="22" t="s">
        <v>119</v>
      </c>
      <c r="E5448" s="22">
        <v>375</v>
      </c>
      <c r="F5448" s="22" t="s">
        <v>6</v>
      </c>
      <c r="G5448" s="22" t="s">
        <v>109</v>
      </c>
    </row>
    <row r="5449" spans="3:7">
      <c r="C5449" s="137">
        <v>44076</v>
      </c>
      <c r="D5449" s="22" t="s">
        <v>116</v>
      </c>
      <c r="E5449" s="22">
        <v>7</v>
      </c>
      <c r="F5449" s="22" t="s">
        <v>6</v>
      </c>
      <c r="G5449" s="22" t="s">
        <v>108</v>
      </c>
    </row>
    <row r="5450" spans="3:7">
      <c r="C5450" s="137">
        <v>44674</v>
      </c>
      <c r="D5450" s="22" t="s">
        <v>117</v>
      </c>
      <c r="E5450" s="22">
        <v>6</v>
      </c>
      <c r="F5450" s="22" t="s">
        <v>110</v>
      </c>
      <c r="G5450" s="22" t="s">
        <v>108</v>
      </c>
    </row>
    <row r="5451" spans="3:7">
      <c r="C5451" s="137">
        <v>44406</v>
      </c>
      <c r="D5451" s="22" t="s">
        <v>119</v>
      </c>
      <c r="E5451" s="22">
        <v>1</v>
      </c>
      <c r="F5451" s="22" t="s">
        <v>110</v>
      </c>
      <c r="G5451" s="22" t="s">
        <v>108</v>
      </c>
    </row>
    <row r="5452" spans="3:7">
      <c r="C5452" s="137">
        <v>44732</v>
      </c>
      <c r="D5452" s="22" t="s">
        <v>119</v>
      </c>
      <c r="E5452" s="22">
        <v>425</v>
      </c>
      <c r="F5452" s="22" t="s">
        <v>6</v>
      </c>
      <c r="G5452" s="22" t="s">
        <v>108</v>
      </c>
    </row>
    <row r="5453" spans="3:7">
      <c r="C5453" s="137">
        <v>43902</v>
      </c>
      <c r="D5453" s="22" t="s">
        <v>116</v>
      </c>
      <c r="E5453" s="22">
        <v>7</v>
      </c>
      <c r="F5453" s="22" t="s">
        <v>110</v>
      </c>
      <c r="G5453" s="22" t="s">
        <v>109</v>
      </c>
    </row>
    <row r="5454" spans="3:7">
      <c r="C5454" s="137">
        <v>44317</v>
      </c>
      <c r="D5454" s="22" t="s">
        <v>118</v>
      </c>
      <c r="E5454" s="22">
        <v>150</v>
      </c>
      <c r="F5454" s="22" t="s">
        <v>114</v>
      </c>
      <c r="G5454" s="22" t="s">
        <v>113</v>
      </c>
    </row>
    <row r="5455" spans="3:7">
      <c r="C5455" s="137">
        <v>44342</v>
      </c>
      <c r="D5455" s="22" t="s">
        <v>118</v>
      </c>
      <c r="E5455" s="22">
        <v>400</v>
      </c>
      <c r="F5455" s="22" t="s">
        <v>114</v>
      </c>
      <c r="G5455" s="22" t="s">
        <v>108</v>
      </c>
    </row>
    <row r="5456" spans="3:7">
      <c r="C5456" s="137">
        <v>44718</v>
      </c>
      <c r="D5456" s="22" t="s">
        <v>117</v>
      </c>
      <c r="E5456" s="22">
        <v>3</v>
      </c>
      <c r="F5456" s="22" t="s">
        <v>6</v>
      </c>
      <c r="G5456" s="22" t="s">
        <v>106</v>
      </c>
    </row>
    <row r="5457" spans="3:7">
      <c r="C5457" s="137">
        <v>44141</v>
      </c>
      <c r="D5457" s="22" t="s">
        <v>107</v>
      </c>
      <c r="E5457" s="22">
        <v>500</v>
      </c>
      <c r="F5457" s="22" t="s">
        <v>110</v>
      </c>
      <c r="G5457" s="22" t="s">
        <v>106</v>
      </c>
    </row>
    <row r="5458" spans="3:7">
      <c r="C5458" s="137">
        <v>44100</v>
      </c>
      <c r="D5458" s="22" t="s">
        <v>119</v>
      </c>
      <c r="E5458" s="22">
        <v>600</v>
      </c>
      <c r="F5458" s="22" t="s">
        <v>114</v>
      </c>
      <c r="G5458" s="22" t="s">
        <v>115</v>
      </c>
    </row>
    <row r="5459" spans="3:7">
      <c r="C5459" s="137">
        <v>44596</v>
      </c>
      <c r="D5459" s="22" t="s">
        <v>119</v>
      </c>
      <c r="E5459" s="22">
        <v>36</v>
      </c>
      <c r="F5459" s="22" t="s">
        <v>9</v>
      </c>
      <c r="G5459" s="22" t="s">
        <v>113</v>
      </c>
    </row>
    <row r="5460" spans="3:7">
      <c r="C5460" s="137">
        <v>43870</v>
      </c>
      <c r="D5460" s="22" t="s">
        <v>117</v>
      </c>
      <c r="E5460" s="22">
        <v>34</v>
      </c>
      <c r="F5460" s="22" t="s">
        <v>9</v>
      </c>
      <c r="G5460" s="22" t="s">
        <v>113</v>
      </c>
    </row>
    <row r="5461" spans="3:7">
      <c r="C5461" s="137">
        <v>43839</v>
      </c>
      <c r="D5461" s="22" t="s">
        <v>119</v>
      </c>
      <c r="E5461" s="22">
        <v>50</v>
      </c>
      <c r="F5461" s="22" t="s">
        <v>112</v>
      </c>
      <c r="G5461" s="22" t="s">
        <v>113</v>
      </c>
    </row>
    <row r="5462" spans="3:7">
      <c r="C5462" s="137">
        <v>44713</v>
      </c>
      <c r="D5462" s="22" t="s">
        <v>118</v>
      </c>
      <c r="E5462" s="22">
        <v>375</v>
      </c>
      <c r="F5462" s="22" t="s">
        <v>114</v>
      </c>
      <c r="G5462" s="22" t="s">
        <v>115</v>
      </c>
    </row>
    <row r="5463" spans="3:7">
      <c r="C5463" s="137">
        <v>44331</v>
      </c>
      <c r="D5463" s="22" t="s">
        <v>118</v>
      </c>
      <c r="E5463" s="22">
        <v>575</v>
      </c>
      <c r="F5463" s="22" t="s">
        <v>6</v>
      </c>
      <c r="G5463" s="22" t="s">
        <v>115</v>
      </c>
    </row>
    <row r="5464" spans="3:7">
      <c r="C5464" s="137">
        <v>44841</v>
      </c>
      <c r="D5464" s="22" t="s">
        <v>119</v>
      </c>
      <c r="E5464" s="22">
        <v>5</v>
      </c>
      <c r="F5464" s="22" t="s">
        <v>9</v>
      </c>
      <c r="G5464" s="22" t="s">
        <v>108</v>
      </c>
    </row>
    <row r="5465" spans="3:7">
      <c r="C5465" s="137">
        <v>43840</v>
      </c>
      <c r="D5465" s="22" t="s">
        <v>107</v>
      </c>
      <c r="E5465" s="22">
        <v>150</v>
      </c>
      <c r="F5465" s="22" t="s">
        <v>9</v>
      </c>
      <c r="G5465" s="22" t="s">
        <v>109</v>
      </c>
    </row>
    <row r="5466" spans="3:7">
      <c r="C5466" s="137">
        <v>44470</v>
      </c>
      <c r="D5466" s="22" t="s">
        <v>119</v>
      </c>
      <c r="E5466" s="22">
        <v>575</v>
      </c>
      <c r="F5466" s="22" t="s">
        <v>114</v>
      </c>
      <c r="G5466" s="22" t="s">
        <v>115</v>
      </c>
    </row>
    <row r="5467" spans="3:7">
      <c r="C5467" s="137">
        <v>44556</v>
      </c>
      <c r="D5467" s="22" t="s">
        <v>116</v>
      </c>
      <c r="E5467" s="22">
        <v>5</v>
      </c>
      <c r="F5467" s="22" t="s">
        <v>114</v>
      </c>
      <c r="G5467" s="22" t="s">
        <v>105</v>
      </c>
    </row>
    <row r="5468" spans="3:7">
      <c r="C5468" s="137">
        <v>44675</v>
      </c>
      <c r="D5468" s="22" t="s">
        <v>116</v>
      </c>
      <c r="E5468" s="22">
        <v>16</v>
      </c>
      <c r="F5468" s="22" t="s">
        <v>114</v>
      </c>
      <c r="G5468" s="22" t="s">
        <v>111</v>
      </c>
    </row>
    <row r="5469" spans="3:7">
      <c r="C5469" s="137">
        <v>44690</v>
      </c>
      <c r="D5469" s="22" t="s">
        <v>119</v>
      </c>
      <c r="E5469" s="22">
        <v>43</v>
      </c>
      <c r="F5469" s="22" t="s">
        <v>114</v>
      </c>
      <c r="G5469" s="22" t="s">
        <v>115</v>
      </c>
    </row>
    <row r="5470" spans="3:7">
      <c r="C5470" s="137">
        <v>44049</v>
      </c>
      <c r="D5470" s="22" t="s">
        <v>117</v>
      </c>
      <c r="E5470" s="22">
        <v>3</v>
      </c>
      <c r="F5470" s="22" t="s">
        <v>112</v>
      </c>
      <c r="G5470" s="22" t="s">
        <v>111</v>
      </c>
    </row>
    <row r="5471" spans="3:7">
      <c r="C5471" s="137">
        <v>44769</v>
      </c>
      <c r="D5471" s="22" t="s">
        <v>116</v>
      </c>
      <c r="E5471" s="22">
        <v>44</v>
      </c>
      <c r="F5471" s="22" t="s">
        <v>9</v>
      </c>
      <c r="G5471" s="22" t="s">
        <v>105</v>
      </c>
    </row>
    <row r="5472" spans="3:7">
      <c r="C5472" s="137">
        <v>44231</v>
      </c>
      <c r="D5472" s="22" t="s">
        <v>119</v>
      </c>
      <c r="E5472" s="22">
        <v>325</v>
      </c>
      <c r="F5472" s="22" t="s">
        <v>110</v>
      </c>
      <c r="G5472" s="22" t="s">
        <v>108</v>
      </c>
    </row>
    <row r="5473" spans="3:7">
      <c r="C5473" s="137">
        <v>44470</v>
      </c>
      <c r="D5473" s="22" t="s">
        <v>117</v>
      </c>
      <c r="E5473" s="22">
        <v>9</v>
      </c>
      <c r="F5473" s="22" t="s">
        <v>112</v>
      </c>
      <c r="G5473" s="22" t="s">
        <v>115</v>
      </c>
    </row>
    <row r="5474" spans="3:7">
      <c r="C5474" s="137">
        <v>44425</v>
      </c>
      <c r="D5474" s="22" t="s">
        <v>117</v>
      </c>
      <c r="E5474" s="22">
        <v>175</v>
      </c>
      <c r="F5474" s="22" t="s">
        <v>110</v>
      </c>
      <c r="G5474" s="22" t="s">
        <v>111</v>
      </c>
    </row>
    <row r="5475" spans="3:7">
      <c r="C5475" s="137">
        <v>43913</v>
      </c>
      <c r="D5475" s="22" t="s">
        <v>119</v>
      </c>
      <c r="E5475" s="22">
        <v>7</v>
      </c>
      <c r="F5475" s="22" t="s">
        <v>6</v>
      </c>
      <c r="G5475" s="22" t="s">
        <v>115</v>
      </c>
    </row>
    <row r="5476" spans="3:7">
      <c r="C5476" s="137">
        <v>44136</v>
      </c>
      <c r="D5476" s="22" t="s">
        <v>117</v>
      </c>
      <c r="E5476" s="22">
        <v>325</v>
      </c>
      <c r="F5476" s="22" t="s">
        <v>114</v>
      </c>
      <c r="G5476" s="22" t="s">
        <v>113</v>
      </c>
    </row>
    <row r="5477" spans="3:7">
      <c r="C5477" s="137">
        <v>44490</v>
      </c>
      <c r="D5477" s="22" t="s">
        <v>117</v>
      </c>
      <c r="E5477" s="22">
        <v>7</v>
      </c>
      <c r="F5477" s="22" t="s">
        <v>110</v>
      </c>
      <c r="G5477" s="22" t="s">
        <v>105</v>
      </c>
    </row>
    <row r="5478" spans="3:7">
      <c r="C5478" s="137">
        <v>44919</v>
      </c>
      <c r="D5478" s="22" t="s">
        <v>119</v>
      </c>
      <c r="E5478" s="22">
        <v>3</v>
      </c>
      <c r="F5478" s="22" t="s">
        <v>112</v>
      </c>
      <c r="G5478" s="22" t="s">
        <v>108</v>
      </c>
    </row>
    <row r="5479" spans="3:7">
      <c r="C5479" s="137">
        <v>43937</v>
      </c>
      <c r="D5479" s="22" t="s">
        <v>118</v>
      </c>
      <c r="E5479" s="22">
        <v>3</v>
      </c>
      <c r="F5479" s="22" t="s">
        <v>9</v>
      </c>
      <c r="G5479" s="22" t="s">
        <v>111</v>
      </c>
    </row>
    <row r="5480" spans="3:7">
      <c r="C5480" s="137">
        <v>43999</v>
      </c>
      <c r="D5480" s="22" t="s">
        <v>119</v>
      </c>
      <c r="E5480" s="22">
        <v>48</v>
      </c>
      <c r="F5480" s="22" t="s">
        <v>112</v>
      </c>
      <c r="G5480" s="22" t="s">
        <v>109</v>
      </c>
    </row>
    <row r="5481" spans="3:7">
      <c r="C5481" s="137">
        <v>44680</v>
      </c>
      <c r="D5481" s="22" t="s">
        <v>119</v>
      </c>
      <c r="E5481" s="22">
        <v>6</v>
      </c>
      <c r="F5481" s="22" t="s">
        <v>112</v>
      </c>
      <c r="G5481" s="22" t="s">
        <v>108</v>
      </c>
    </row>
    <row r="5482" spans="3:7">
      <c r="C5482" s="137">
        <v>44607</v>
      </c>
      <c r="D5482" s="22" t="s">
        <v>117</v>
      </c>
      <c r="E5482" s="22">
        <v>33</v>
      </c>
      <c r="F5482" s="22" t="s">
        <v>112</v>
      </c>
      <c r="G5482" s="22" t="s">
        <v>115</v>
      </c>
    </row>
    <row r="5483" spans="3:7">
      <c r="C5483" s="137">
        <v>44597</v>
      </c>
      <c r="D5483" s="22" t="s">
        <v>117</v>
      </c>
      <c r="E5483" s="22">
        <v>19</v>
      </c>
      <c r="F5483" s="22" t="s">
        <v>112</v>
      </c>
      <c r="G5483" s="22" t="s">
        <v>109</v>
      </c>
    </row>
    <row r="5484" spans="3:7">
      <c r="C5484" s="137">
        <v>44272</v>
      </c>
      <c r="D5484" s="22" t="s">
        <v>118</v>
      </c>
      <c r="E5484" s="22">
        <v>4</v>
      </c>
      <c r="F5484" s="22" t="s">
        <v>112</v>
      </c>
      <c r="G5484" s="22" t="s">
        <v>113</v>
      </c>
    </row>
    <row r="5485" spans="3:7">
      <c r="C5485" s="137">
        <v>43835</v>
      </c>
      <c r="D5485" s="22" t="s">
        <v>118</v>
      </c>
      <c r="E5485" s="22">
        <v>9</v>
      </c>
      <c r="F5485" s="22" t="s">
        <v>112</v>
      </c>
      <c r="G5485" s="22" t="s">
        <v>108</v>
      </c>
    </row>
    <row r="5486" spans="3:7">
      <c r="C5486" s="137">
        <v>44678</v>
      </c>
      <c r="D5486" s="22" t="s">
        <v>117</v>
      </c>
      <c r="E5486" s="22">
        <v>4</v>
      </c>
      <c r="F5486" s="22" t="s">
        <v>6</v>
      </c>
      <c r="G5486" s="22" t="s">
        <v>115</v>
      </c>
    </row>
    <row r="5487" spans="3:7">
      <c r="C5487" s="137">
        <v>44851</v>
      </c>
      <c r="D5487" s="22" t="s">
        <v>119</v>
      </c>
      <c r="E5487" s="22">
        <v>425</v>
      </c>
      <c r="F5487" s="22" t="s">
        <v>112</v>
      </c>
      <c r="G5487" s="22" t="s">
        <v>105</v>
      </c>
    </row>
    <row r="5488" spans="3:7">
      <c r="C5488" s="137">
        <v>44280</v>
      </c>
      <c r="D5488" s="22" t="s">
        <v>117</v>
      </c>
      <c r="E5488" s="22">
        <v>22</v>
      </c>
      <c r="F5488" s="22" t="s">
        <v>9</v>
      </c>
      <c r="G5488" s="22" t="s">
        <v>105</v>
      </c>
    </row>
    <row r="5489" spans="3:7">
      <c r="C5489" s="137">
        <v>44442</v>
      </c>
      <c r="D5489" s="22" t="s">
        <v>116</v>
      </c>
      <c r="E5489" s="22">
        <v>38</v>
      </c>
      <c r="F5489" s="22" t="s">
        <v>6</v>
      </c>
      <c r="G5489" s="22" t="s">
        <v>115</v>
      </c>
    </row>
    <row r="5490" spans="3:7">
      <c r="C5490" s="137">
        <v>44175</v>
      </c>
      <c r="D5490" s="22" t="s">
        <v>117</v>
      </c>
      <c r="E5490" s="22">
        <v>14</v>
      </c>
      <c r="F5490" s="22" t="s">
        <v>110</v>
      </c>
      <c r="G5490" s="22" t="s">
        <v>105</v>
      </c>
    </row>
    <row r="5491" spans="3:7">
      <c r="C5491" s="137">
        <v>44289</v>
      </c>
      <c r="D5491" s="22" t="s">
        <v>117</v>
      </c>
      <c r="E5491" s="22">
        <v>4</v>
      </c>
      <c r="F5491" s="22" t="s">
        <v>6</v>
      </c>
      <c r="G5491" s="22" t="s">
        <v>108</v>
      </c>
    </row>
    <row r="5492" spans="3:7">
      <c r="C5492" s="137">
        <v>44548</v>
      </c>
      <c r="D5492" s="22" t="s">
        <v>116</v>
      </c>
      <c r="E5492" s="22">
        <v>41</v>
      </c>
      <c r="F5492" s="22" t="s">
        <v>6</v>
      </c>
      <c r="G5492" s="22" t="s">
        <v>109</v>
      </c>
    </row>
    <row r="5493" spans="3:7">
      <c r="C5493" s="137">
        <v>44076</v>
      </c>
      <c r="D5493" s="22" t="s">
        <v>116</v>
      </c>
      <c r="E5493" s="22">
        <v>9</v>
      </c>
      <c r="F5493" s="22" t="s">
        <v>110</v>
      </c>
      <c r="G5493" s="22" t="s">
        <v>113</v>
      </c>
    </row>
    <row r="5494" spans="3:7">
      <c r="C5494" s="137">
        <v>44108</v>
      </c>
      <c r="D5494" s="22" t="s">
        <v>116</v>
      </c>
      <c r="E5494" s="22">
        <v>39</v>
      </c>
      <c r="F5494" s="22" t="s">
        <v>110</v>
      </c>
      <c r="G5494" s="22" t="s">
        <v>115</v>
      </c>
    </row>
    <row r="5495" spans="3:7">
      <c r="C5495" s="137">
        <v>44533</v>
      </c>
      <c r="D5495" s="22" t="s">
        <v>119</v>
      </c>
      <c r="E5495" s="22">
        <v>425</v>
      </c>
      <c r="F5495" s="22" t="s">
        <v>6</v>
      </c>
      <c r="G5495" s="22" t="s">
        <v>113</v>
      </c>
    </row>
    <row r="5496" spans="3:7">
      <c r="C5496" s="137">
        <v>44450</v>
      </c>
      <c r="D5496" s="22" t="s">
        <v>107</v>
      </c>
      <c r="E5496" s="22">
        <v>275</v>
      </c>
      <c r="F5496" s="22" t="s">
        <v>6</v>
      </c>
      <c r="G5496" s="22" t="s">
        <v>113</v>
      </c>
    </row>
    <row r="5497" spans="3:7">
      <c r="C5497" s="137">
        <v>44636</v>
      </c>
      <c r="D5497" s="22" t="s">
        <v>116</v>
      </c>
      <c r="E5497" s="22">
        <v>475</v>
      </c>
      <c r="F5497" s="22" t="s">
        <v>110</v>
      </c>
      <c r="G5497" s="22" t="s">
        <v>108</v>
      </c>
    </row>
    <row r="5498" spans="3:7">
      <c r="C5498" s="137">
        <v>44872</v>
      </c>
      <c r="D5498" s="22" t="s">
        <v>119</v>
      </c>
      <c r="E5498" s="22">
        <v>6</v>
      </c>
      <c r="F5498" s="22" t="s">
        <v>110</v>
      </c>
      <c r="G5498" s="22" t="s">
        <v>105</v>
      </c>
    </row>
    <row r="5499" spans="3:7">
      <c r="C5499" s="137">
        <v>44547</v>
      </c>
      <c r="D5499" s="22" t="s">
        <v>107</v>
      </c>
      <c r="E5499" s="22">
        <v>6</v>
      </c>
      <c r="F5499" s="22" t="s">
        <v>112</v>
      </c>
      <c r="G5499" s="22" t="s">
        <v>108</v>
      </c>
    </row>
    <row r="5500" spans="3:7">
      <c r="C5500" s="137">
        <v>44571</v>
      </c>
      <c r="D5500" s="22" t="s">
        <v>117</v>
      </c>
      <c r="E5500" s="22">
        <v>425</v>
      </c>
      <c r="F5500" s="22" t="s">
        <v>9</v>
      </c>
      <c r="G5500" s="22" t="s">
        <v>108</v>
      </c>
    </row>
    <row r="5501" spans="3:7">
      <c r="C5501" s="137">
        <v>44912</v>
      </c>
      <c r="D5501" s="22" t="s">
        <v>119</v>
      </c>
      <c r="E5501" s="22">
        <v>19</v>
      </c>
      <c r="F5501" s="22" t="s">
        <v>114</v>
      </c>
      <c r="G5501" s="22" t="s">
        <v>115</v>
      </c>
    </row>
    <row r="5502" spans="3:7">
      <c r="C5502" s="137">
        <v>44792</v>
      </c>
      <c r="D5502" s="22" t="s">
        <v>116</v>
      </c>
      <c r="E5502" s="22">
        <v>42</v>
      </c>
      <c r="F5502" s="22" t="s">
        <v>6</v>
      </c>
      <c r="G5502" s="22" t="s">
        <v>106</v>
      </c>
    </row>
    <row r="5503" spans="3:7">
      <c r="C5503" s="137">
        <v>44058</v>
      </c>
      <c r="D5503" s="22" t="s">
        <v>117</v>
      </c>
      <c r="E5503" s="22">
        <v>35</v>
      </c>
      <c r="F5503" s="22" t="s">
        <v>9</v>
      </c>
      <c r="G5503" s="22" t="s">
        <v>106</v>
      </c>
    </row>
    <row r="5504" spans="3:7">
      <c r="C5504" s="137">
        <v>44390</v>
      </c>
      <c r="D5504" s="22" t="s">
        <v>107</v>
      </c>
      <c r="E5504" s="22">
        <v>3</v>
      </c>
      <c r="F5504" s="22" t="s">
        <v>6</v>
      </c>
      <c r="G5504" s="22" t="s">
        <v>111</v>
      </c>
    </row>
    <row r="5505" spans="3:7">
      <c r="C5505" s="137">
        <v>43979</v>
      </c>
      <c r="D5505" s="22" t="s">
        <v>117</v>
      </c>
      <c r="E5505" s="22">
        <v>425</v>
      </c>
      <c r="F5505" s="22" t="s">
        <v>112</v>
      </c>
      <c r="G5505" s="22" t="s">
        <v>111</v>
      </c>
    </row>
    <row r="5506" spans="3:7">
      <c r="C5506" s="137">
        <v>44822</v>
      </c>
      <c r="D5506" s="22" t="s">
        <v>117</v>
      </c>
      <c r="E5506" s="22">
        <v>500</v>
      </c>
      <c r="F5506" s="22" t="s">
        <v>112</v>
      </c>
      <c r="G5506" s="22" t="s">
        <v>109</v>
      </c>
    </row>
    <row r="5507" spans="3:7">
      <c r="C5507" s="137">
        <v>44004</v>
      </c>
      <c r="D5507" s="22" t="s">
        <v>116</v>
      </c>
      <c r="E5507" s="22">
        <v>33</v>
      </c>
      <c r="F5507" s="22" t="s">
        <v>112</v>
      </c>
      <c r="G5507" s="22" t="s">
        <v>111</v>
      </c>
    </row>
    <row r="5508" spans="3:7">
      <c r="C5508" s="137">
        <v>44334</v>
      </c>
      <c r="D5508" s="22" t="s">
        <v>118</v>
      </c>
      <c r="E5508" s="22">
        <v>175</v>
      </c>
      <c r="F5508" s="22" t="s">
        <v>112</v>
      </c>
      <c r="G5508" s="22" t="s">
        <v>105</v>
      </c>
    </row>
    <row r="5509" spans="3:7">
      <c r="C5509" s="137">
        <v>44473</v>
      </c>
      <c r="D5509" s="22" t="s">
        <v>116</v>
      </c>
      <c r="E5509" s="22">
        <v>4</v>
      </c>
      <c r="F5509" s="22" t="s">
        <v>110</v>
      </c>
      <c r="G5509" s="22" t="s">
        <v>113</v>
      </c>
    </row>
    <row r="5510" spans="3:7">
      <c r="C5510" s="137">
        <v>44567</v>
      </c>
      <c r="D5510" s="22" t="s">
        <v>118</v>
      </c>
      <c r="E5510" s="22">
        <v>42</v>
      </c>
      <c r="F5510" s="22" t="s">
        <v>112</v>
      </c>
      <c r="G5510" s="22" t="s">
        <v>106</v>
      </c>
    </row>
    <row r="5511" spans="3:7">
      <c r="C5511" s="137">
        <v>44916</v>
      </c>
      <c r="D5511" s="22" t="s">
        <v>117</v>
      </c>
      <c r="E5511" s="22">
        <v>44</v>
      </c>
      <c r="F5511" s="22" t="s">
        <v>110</v>
      </c>
      <c r="G5511" s="22" t="s">
        <v>106</v>
      </c>
    </row>
    <row r="5512" spans="3:7">
      <c r="C5512" s="137">
        <v>44774</v>
      </c>
      <c r="D5512" s="22" t="s">
        <v>119</v>
      </c>
      <c r="E5512" s="22">
        <v>8</v>
      </c>
      <c r="F5512" s="22" t="s">
        <v>110</v>
      </c>
      <c r="G5512" s="22" t="s">
        <v>115</v>
      </c>
    </row>
    <row r="5513" spans="3:7">
      <c r="C5513" s="137">
        <v>44603</v>
      </c>
      <c r="D5513" s="22" t="s">
        <v>116</v>
      </c>
      <c r="E5513" s="22">
        <v>1</v>
      </c>
      <c r="F5513" s="22" t="s">
        <v>6</v>
      </c>
      <c r="G5513" s="22" t="s">
        <v>113</v>
      </c>
    </row>
    <row r="5514" spans="3:7">
      <c r="C5514" s="137">
        <v>43873</v>
      </c>
      <c r="D5514" s="22" t="s">
        <v>119</v>
      </c>
      <c r="E5514" s="22">
        <v>400</v>
      </c>
      <c r="F5514" s="22" t="s">
        <v>9</v>
      </c>
      <c r="G5514" s="22" t="s">
        <v>105</v>
      </c>
    </row>
    <row r="5515" spans="3:7">
      <c r="C5515" s="137">
        <v>44507</v>
      </c>
      <c r="D5515" s="22" t="s">
        <v>116</v>
      </c>
      <c r="E5515" s="22">
        <v>7</v>
      </c>
      <c r="F5515" s="22" t="s">
        <v>110</v>
      </c>
      <c r="G5515" s="22" t="s">
        <v>111</v>
      </c>
    </row>
    <row r="5516" spans="3:7">
      <c r="C5516" s="137">
        <v>44657</v>
      </c>
      <c r="D5516" s="22" t="s">
        <v>116</v>
      </c>
      <c r="E5516" s="22">
        <v>43</v>
      </c>
      <c r="F5516" s="22" t="s">
        <v>110</v>
      </c>
      <c r="G5516" s="22" t="s">
        <v>105</v>
      </c>
    </row>
    <row r="5517" spans="3:7">
      <c r="C5517" s="137">
        <v>44425</v>
      </c>
      <c r="D5517" s="22" t="s">
        <v>116</v>
      </c>
      <c r="E5517" s="22">
        <v>325</v>
      </c>
      <c r="F5517" s="22" t="s">
        <v>110</v>
      </c>
      <c r="G5517" s="22" t="s">
        <v>105</v>
      </c>
    </row>
    <row r="5518" spans="3:7">
      <c r="C5518" s="137">
        <v>44234</v>
      </c>
      <c r="D5518" s="22" t="s">
        <v>119</v>
      </c>
      <c r="E5518" s="22">
        <v>7</v>
      </c>
      <c r="F5518" s="22" t="s">
        <v>112</v>
      </c>
      <c r="G5518" s="22" t="s">
        <v>105</v>
      </c>
    </row>
    <row r="5519" spans="3:7">
      <c r="C5519" s="137">
        <v>44512</v>
      </c>
      <c r="D5519" s="22" t="s">
        <v>117</v>
      </c>
      <c r="E5519" s="22">
        <v>9</v>
      </c>
      <c r="F5519" s="22" t="s">
        <v>114</v>
      </c>
      <c r="G5519" s="22" t="s">
        <v>106</v>
      </c>
    </row>
    <row r="5520" spans="3:7">
      <c r="C5520" s="137">
        <v>43976</v>
      </c>
      <c r="D5520" s="22" t="s">
        <v>107</v>
      </c>
      <c r="E5520" s="22">
        <v>6</v>
      </c>
      <c r="F5520" s="22" t="s">
        <v>114</v>
      </c>
      <c r="G5520" s="22" t="s">
        <v>115</v>
      </c>
    </row>
    <row r="5521" spans="3:7">
      <c r="C5521" s="137">
        <v>44495</v>
      </c>
      <c r="D5521" s="22" t="s">
        <v>117</v>
      </c>
      <c r="E5521" s="22">
        <v>11</v>
      </c>
      <c r="F5521" s="22" t="s">
        <v>114</v>
      </c>
      <c r="G5521" s="22" t="s">
        <v>113</v>
      </c>
    </row>
    <row r="5522" spans="3:7">
      <c r="C5522" s="137">
        <v>44312</v>
      </c>
      <c r="D5522" s="22" t="s">
        <v>116</v>
      </c>
      <c r="E5522" s="22">
        <v>9</v>
      </c>
      <c r="F5522" s="22" t="s">
        <v>110</v>
      </c>
      <c r="G5522" s="22" t="s">
        <v>111</v>
      </c>
    </row>
    <row r="5523" spans="3:7">
      <c r="C5523" s="137">
        <v>44034</v>
      </c>
      <c r="D5523" s="22" t="s">
        <v>117</v>
      </c>
      <c r="E5523" s="22">
        <v>200</v>
      </c>
      <c r="F5523" s="22" t="s">
        <v>114</v>
      </c>
      <c r="G5523" s="22" t="s">
        <v>106</v>
      </c>
    </row>
    <row r="5524" spans="3:7">
      <c r="C5524" s="137">
        <v>43988</v>
      </c>
      <c r="D5524" s="22" t="s">
        <v>107</v>
      </c>
      <c r="E5524" s="22">
        <v>250</v>
      </c>
      <c r="F5524" s="22" t="s">
        <v>9</v>
      </c>
      <c r="G5524" s="22" t="s">
        <v>115</v>
      </c>
    </row>
    <row r="5525" spans="3:7">
      <c r="C5525" s="137">
        <v>44229</v>
      </c>
      <c r="D5525" s="22" t="s">
        <v>117</v>
      </c>
      <c r="E5525" s="22">
        <v>500</v>
      </c>
      <c r="F5525" s="22" t="s">
        <v>6</v>
      </c>
      <c r="G5525" s="22" t="s">
        <v>113</v>
      </c>
    </row>
    <row r="5526" spans="3:7">
      <c r="C5526" s="137">
        <v>44487</v>
      </c>
      <c r="D5526" s="22" t="s">
        <v>117</v>
      </c>
      <c r="E5526" s="22">
        <v>3</v>
      </c>
      <c r="F5526" s="22" t="s">
        <v>6</v>
      </c>
      <c r="G5526" s="22" t="s">
        <v>108</v>
      </c>
    </row>
    <row r="5527" spans="3:7">
      <c r="C5527" s="137">
        <v>44128</v>
      </c>
      <c r="D5527" s="22" t="s">
        <v>117</v>
      </c>
      <c r="E5527" s="22">
        <v>325</v>
      </c>
      <c r="F5527" s="22" t="s">
        <v>114</v>
      </c>
      <c r="G5527" s="22" t="s">
        <v>111</v>
      </c>
    </row>
    <row r="5528" spans="3:7">
      <c r="C5528" s="137">
        <v>44875</v>
      </c>
      <c r="D5528" s="22" t="s">
        <v>117</v>
      </c>
      <c r="E5528" s="22">
        <v>7</v>
      </c>
      <c r="F5528" s="22" t="s">
        <v>112</v>
      </c>
      <c r="G5528" s="22" t="s">
        <v>105</v>
      </c>
    </row>
    <row r="5529" spans="3:7">
      <c r="C5529" s="137">
        <v>44892</v>
      </c>
      <c r="D5529" s="22" t="s">
        <v>107</v>
      </c>
      <c r="E5529" s="22">
        <v>4</v>
      </c>
      <c r="F5529" s="22" t="s">
        <v>112</v>
      </c>
      <c r="G5529" s="22" t="s">
        <v>111</v>
      </c>
    </row>
    <row r="5530" spans="3:7">
      <c r="C5530" s="137">
        <v>44554</v>
      </c>
      <c r="D5530" s="22" t="s">
        <v>119</v>
      </c>
      <c r="E5530" s="22">
        <v>8</v>
      </c>
      <c r="F5530" s="22" t="s">
        <v>114</v>
      </c>
      <c r="G5530" s="22" t="s">
        <v>106</v>
      </c>
    </row>
    <row r="5531" spans="3:7">
      <c r="C5531" s="137">
        <v>44113</v>
      </c>
      <c r="D5531" s="22" t="s">
        <v>117</v>
      </c>
      <c r="E5531" s="22">
        <v>375</v>
      </c>
      <c r="F5531" s="22" t="s">
        <v>112</v>
      </c>
      <c r="G5531" s="22" t="s">
        <v>109</v>
      </c>
    </row>
    <row r="5532" spans="3:7">
      <c r="C5532" s="137">
        <v>44230</v>
      </c>
      <c r="D5532" s="22" t="s">
        <v>117</v>
      </c>
      <c r="E5532" s="22">
        <v>7</v>
      </c>
      <c r="F5532" s="22" t="s">
        <v>112</v>
      </c>
      <c r="G5532" s="22" t="s">
        <v>113</v>
      </c>
    </row>
    <row r="5533" spans="3:7">
      <c r="C5533" s="137">
        <v>44098</v>
      </c>
      <c r="D5533" s="22" t="s">
        <v>117</v>
      </c>
      <c r="E5533" s="22">
        <v>45</v>
      </c>
      <c r="F5533" s="22" t="s">
        <v>114</v>
      </c>
      <c r="G5533" s="22" t="s">
        <v>115</v>
      </c>
    </row>
    <row r="5534" spans="3:7">
      <c r="C5534" s="137">
        <v>44668</v>
      </c>
      <c r="D5534" s="22" t="s">
        <v>107</v>
      </c>
      <c r="E5534" s="22">
        <v>50</v>
      </c>
      <c r="F5534" s="22" t="s">
        <v>9</v>
      </c>
      <c r="G5534" s="22" t="s">
        <v>113</v>
      </c>
    </row>
    <row r="5535" spans="3:7">
      <c r="C5535" s="137">
        <v>44481</v>
      </c>
      <c r="D5535" s="22" t="s">
        <v>107</v>
      </c>
      <c r="E5535" s="22">
        <v>12</v>
      </c>
      <c r="F5535" s="22" t="s">
        <v>114</v>
      </c>
      <c r="G5535" s="22" t="s">
        <v>106</v>
      </c>
    </row>
    <row r="5536" spans="3:7">
      <c r="C5536" s="137">
        <v>44353</v>
      </c>
      <c r="D5536" s="22" t="s">
        <v>116</v>
      </c>
      <c r="E5536" s="22">
        <v>8</v>
      </c>
      <c r="F5536" s="22" t="s">
        <v>9</v>
      </c>
      <c r="G5536" s="22" t="s">
        <v>106</v>
      </c>
    </row>
    <row r="5537" spans="3:7">
      <c r="C5537" s="137">
        <v>44298</v>
      </c>
      <c r="D5537" s="22" t="s">
        <v>116</v>
      </c>
      <c r="E5537" s="22">
        <v>32</v>
      </c>
      <c r="F5537" s="22" t="s">
        <v>6</v>
      </c>
      <c r="G5537" s="22" t="s">
        <v>106</v>
      </c>
    </row>
    <row r="5538" spans="3:7">
      <c r="C5538" s="137">
        <v>44167</v>
      </c>
      <c r="D5538" s="22" t="s">
        <v>117</v>
      </c>
      <c r="E5538" s="22">
        <v>10</v>
      </c>
      <c r="F5538" s="22" t="s">
        <v>9</v>
      </c>
      <c r="G5538" s="22" t="s">
        <v>113</v>
      </c>
    </row>
    <row r="5539" spans="3:7">
      <c r="C5539" s="137">
        <v>44584</v>
      </c>
      <c r="D5539" s="22" t="s">
        <v>107</v>
      </c>
      <c r="E5539" s="22">
        <v>525</v>
      </c>
      <c r="F5539" s="22" t="s">
        <v>112</v>
      </c>
      <c r="G5539" s="22" t="s">
        <v>109</v>
      </c>
    </row>
    <row r="5540" spans="3:7">
      <c r="C5540" s="137">
        <v>44488</v>
      </c>
      <c r="D5540" s="22" t="s">
        <v>116</v>
      </c>
      <c r="E5540" s="22">
        <v>49</v>
      </c>
      <c r="F5540" s="22" t="s">
        <v>9</v>
      </c>
      <c r="G5540" s="22" t="s">
        <v>109</v>
      </c>
    </row>
    <row r="5541" spans="3:7">
      <c r="C5541" s="137">
        <v>44222</v>
      </c>
      <c r="D5541" s="22" t="s">
        <v>118</v>
      </c>
      <c r="E5541" s="22">
        <v>450</v>
      </c>
      <c r="F5541" s="22" t="s">
        <v>110</v>
      </c>
      <c r="G5541" s="22" t="s">
        <v>113</v>
      </c>
    </row>
    <row r="5542" spans="3:7">
      <c r="C5542" s="137">
        <v>44652</v>
      </c>
      <c r="D5542" s="22" t="s">
        <v>107</v>
      </c>
      <c r="E5542" s="22">
        <v>21</v>
      </c>
      <c r="F5542" s="22" t="s">
        <v>110</v>
      </c>
      <c r="G5542" s="22" t="s">
        <v>111</v>
      </c>
    </row>
    <row r="5543" spans="3:7">
      <c r="C5543" s="137">
        <v>44925</v>
      </c>
      <c r="D5543" s="22" t="s">
        <v>119</v>
      </c>
      <c r="E5543" s="22">
        <v>18</v>
      </c>
      <c r="F5543" s="22" t="s">
        <v>9</v>
      </c>
      <c r="G5543" s="22" t="s">
        <v>113</v>
      </c>
    </row>
    <row r="5544" spans="3:7">
      <c r="C5544" s="137">
        <v>44306</v>
      </c>
      <c r="D5544" s="22" t="s">
        <v>119</v>
      </c>
      <c r="E5544" s="22">
        <v>27</v>
      </c>
      <c r="F5544" s="22" t="s">
        <v>9</v>
      </c>
      <c r="G5544" s="22" t="s">
        <v>108</v>
      </c>
    </row>
    <row r="5545" spans="3:7">
      <c r="C5545" s="137">
        <v>44520</v>
      </c>
      <c r="D5545" s="22" t="s">
        <v>119</v>
      </c>
      <c r="E5545" s="22">
        <v>37</v>
      </c>
      <c r="F5545" s="22" t="s">
        <v>9</v>
      </c>
      <c r="G5545" s="22" t="s">
        <v>108</v>
      </c>
    </row>
    <row r="5546" spans="3:7">
      <c r="C5546" s="137">
        <v>44063</v>
      </c>
      <c r="D5546" s="22" t="s">
        <v>117</v>
      </c>
      <c r="E5546" s="22">
        <v>22</v>
      </c>
      <c r="F5546" s="22" t="s">
        <v>6</v>
      </c>
      <c r="G5546" s="22" t="s">
        <v>106</v>
      </c>
    </row>
    <row r="5547" spans="3:7">
      <c r="C5547" s="137">
        <v>44183</v>
      </c>
      <c r="D5547" s="22" t="s">
        <v>119</v>
      </c>
      <c r="E5547" s="22">
        <v>150</v>
      </c>
      <c r="F5547" s="22" t="s">
        <v>110</v>
      </c>
      <c r="G5547" s="22" t="s">
        <v>111</v>
      </c>
    </row>
    <row r="5548" spans="3:7">
      <c r="C5548" s="137">
        <v>44850</v>
      </c>
      <c r="D5548" s="22" t="s">
        <v>117</v>
      </c>
      <c r="E5548" s="22">
        <v>3</v>
      </c>
      <c r="F5548" s="22" t="s">
        <v>110</v>
      </c>
      <c r="G5548" s="22" t="s">
        <v>106</v>
      </c>
    </row>
    <row r="5549" spans="3:7">
      <c r="C5549" s="137">
        <v>44385</v>
      </c>
      <c r="D5549" s="22" t="s">
        <v>107</v>
      </c>
      <c r="E5549" s="22">
        <v>125</v>
      </c>
      <c r="F5549" s="22" t="s">
        <v>114</v>
      </c>
      <c r="G5549" s="22" t="s">
        <v>109</v>
      </c>
    </row>
    <row r="5550" spans="3:7">
      <c r="C5550" s="137">
        <v>43986</v>
      </c>
      <c r="D5550" s="22" t="s">
        <v>117</v>
      </c>
      <c r="E5550" s="22">
        <v>200</v>
      </c>
      <c r="F5550" s="22" t="s">
        <v>9</v>
      </c>
      <c r="G5550" s="22" t="s">
        <v>115</v>
      </c>
    </row>
    <row r="5551" spans="3:7">
      <c r="C5551" s="137">
        <v>44158</v>
      </c>
      <c r="D5551" s="22" t="s">
        <v>116</v>
      </c>
      <c r="E5551" s="22">
        <v>3</v>
      </c>
      <c r="F5551" s="22" t="s">
        <v>114</v>
      </c>
      <c r="G5551" s="22" t="s">
        <v>108</v>
      </c>
    </row>
    <row r="5552" spans="3:7">
      <c r="C5552" s="137">
        <v>43834</v>
      </c>
      <c r="D5552" s="22" t="s">
        <v>118</v>
      </c>
      <c r="E5552" s="22">
        <v>34</v>
      </c>
      <c r="F5552" s="22" t="s">
        <v>114</v>
      </c>
      <c r="G5552" s="22" t="s">
        <v>115</v>
      </c>
    </row>
    <row r="5553" spans="3:7">
      <c r="C5553" s="137">
        <v>44888</v>
      </c>
      <c r="D5553" s="22" t="s">
        <v>117</v>
      </c>
      <c r="E5553" s="22">
        <v>8</v>
      </c>
      <c r="F5553" s="22" t="s">
        <v>112</v>
      </c>
      <c r="G5553" s="22" t="s">
        <v>106</v>
      </c>
    </row>
    <row r="5554" spans="3:7">
      <c r="C5554" s="137">
        <v>44505</v>
      </c>
      <c r="D5554" s="22" t="s">
        <v>116</v>
      </c>
      <c r="E5554" s="22">
        <v>500</v>
      </c>
      <c r="F5554" s="22" t="s">
        <v>9</v>
      </c>
      <c r="G5554" s="22" t="s">
        <v>106</v>
      </c>
    </row>
    <row r="5555" spans="3:7">
      <c r="C5555" s="137">
        <v>44087</v>
      </c>
      <c r="D5555" s="22" t="s">
        <v>107</v>
      </c>
      <c r="E5555" s="22">
        <v>13</v>
      </c>
      <c r="F5555" s="22" t="s">
        <v>110</v>
      </c>
      <c r="G5555" s="22" t="s">
        <v>108</v>
      </c>
    </row>
    <row r="5556" spans="3:7">
      <c r="C5556" s="137">
        <v>44580</v>
      </c>
      <c r="D5556" s="22" t="s">
        <v>117</v>
      </c>
      <c r="E5556" s="22">
        <v>9</v>
      </c>
      <c r="F5556" s="22" t="s">
        <v>112</v>
      </c>
      <c r="G5556" s="22" t="s">
        <v>108</v>
      </c>
    </row>
    <row r="5557" spans="3:7">
      <c r="C5557" s="137">
        <v>44094</v>
      </c>
      <c r="D5557" s="22" t="s">
        <v>118</v>
      </c>
      <c r="E5557" s="22">
        <v>11</v>
      </c>
      <c r="F5557" s="22" t="s">
        <v>9</v>
      </c>
      <c r="G5557" s="22" t="s">
        <v>111</v>
      </c>
    </row>
    <row r="5558" spans="3:7">
      <c r="C5558" s="137">
        <v>44652</v>
      </c>
      <c r="D5558" s="22" t="s">
        <v>119</v>
      </c>
      <c r="E5558" s="22">
        <v>7</v>
      </c>
      <c r="F5558" s="22" t="s">
        <v>6</v>
      </c>
      <c r="G5558" s="22" t="s">
        <v>109</v>
      </c>
    </row>
    <row r="5559" spans="3:7">
      <c r="C5559" s="137">
        <v>44007</v>
      </c>
      <c r="D5559" s="22" t="s">
        <v>119</v>
      </c>
      <c r="E5559" s="22">
        <v>29</v>
      </c>
      <c r="F5559" s="22" t="s">
        <v>9</v>
      </c>
      <c r="G5559" s="22" t="s">
        <v>111</v>
      </c>
    </row>
    <row r="5560" spans="3:7">
      <c r="C5560" s="137">
        <v>44127</v>
      </c>
      <c r="D5560" s="22" t="s">
        <v>119</v>
      </c>
      <c r="E5560" s="22">
        <v>32</v>
      </c>
      <c r="F5560" s="22" t="s">
        <v>6</v>
      </c>
      <c r="G5560" s="22" t="s">
        <v>111</v>
      </c>
    </row>
    <row r="5561" spans="3:7">
      <c r="C5561" s="137">
        <v>44798</v>
      </c>
      <c r="D5561" s="22" t="s">
        <v>116</v>
      </c>
      <c r="E5561" s="22">
        <v>550</v>
      </c>
      <c r="F5561" s="22" t="s">
        <v>114</v>
      </c>
      <c r="G5561" s="22" t="s">
        <v>105</v>
      </c>
    </row>
    <row r="5562" spans="3:7">
      <c r="C5562" s="137">
        <v>44173</v>
      </c>
      <c r="D5562" s="22" t="s">
        <v>119</v>
      </c>
      <c r="E5562" s="22">
        <v>8</v>
      </c>
      <c r="F5562" s="22" t="s">
        <v>9</v>
      </c>
      <c r="G5562" s="22" t="s">
        <v>115</v>
      </c>
    </row>
    <row r="5563" spans="3:7">
      <c r="C5563" s="137">
        <v>44289</v>
      </c>
      <c r="D5563" s="22" t="s">
        <v>107</v>
      </c>
      <c r="E5563" s="22">
        <v>8</v>
      </c>
      <c r="F5563" s="22" t="s">
        <v>114</v>
      </c>
      <c r="G5563" s="22" t="s">
        <v>111</v>
      </c>
    </row>
    <row r="5564" spans="3:7">
      <c r="C5564" s="137">
        <v>44178</v>
      </c>
      <c r="D5564" s="22" t="s">
        <v>118</v>
      </c>
      <c r="E5564" s="22">
        <v>550</v>
      </c>
      <c r="F5564" s="22" t="s">
        <v>9</v>
      </c>
      <c r="G5564" s="22" t="s">
        <v>111</v>
      </c>
    </row>
    <row r="5565" spans="3:7">
      <c r="C5565" s="137">
        <v>44386</v>
      </c>
      <c r="D5565" s="22" t="s">
        <v>117</v>
      </c>
      <c r="E5565" s="22">
        <v>250</v>
      </c>
      <c r="F5565" s="22" t="s">
        <v>6</v>
      </c>
      <c r="G5565" s="22" t="s">
        <v>115</v>
      </c>
    </row>
    <row r="5566" spans="3:7">
      <c r="C5566" s="137">
        <v>44226</v>
      </c>
      <c r="D5566" s="22" t="s">
        <v>118</v>
      </c>
      <c r="E5566" s="22">
        <v>250</v>
      </c>
      <c r="F5566" s="22" t="s">
        <v>6</v>
      </c>
      <c r="G5566" s="22" t="s">
        <v>111</v>
      </c>
    </row>
    <row r="5567" spans="3:7">
      <c r="C5567" s="137">
        <v>44121</v>
      </c>
      <c r="D5567" s="22" t="s">
        <v>117</v>
      </c>
      <c r="E5567" s="22">
        <v>4</v>
      </c>
      <c r="F5567" s="22" t="s">
        <v>114</v>
      </c>
      <c r="G5567" s="22" t="s">
        <v>113</v>
      </c>
    </row>
    <row r="5568" spans="3:7">
      <c r="C5568" s="137">
        <v>44665</v>
      </c>
      <c r="D5568" s="22" t="s">
        <v>107</v>
      </c>
      <c r="E5568" s="22">
        <v>500</v>
      </c>
      <c r="F5568" s="22" t="s">
        <v>9</v>
      </c>
      <c r="G5568" s="22" t="s">
        <v>106</v>
      </c>
    </row>
    <row r="5569" spans="3:7">
      <c r="C5569" s="137">
        <v>44773</v>
      </c>
      <c r="D5569" s="22" t="s">
        <v>116</v>
      </c>
      <c r="E5569" s="22">
        <v>5</v>
      </c>
      <c r="F5569" s="22" t="s">
        <v>6</v>
      </c>
      <c r="G5569" s="22" t="s">
        <v>108</v>
      </c>
    </row>
    <row r="5570" spans="3:7">
      <c r="C5570" s="137">
        <v>44540</v>
      </c>
      <c r="D5570" s="22" t="s">
        <v>116</v>
      </c>
      <c r="E5570" s="22">
        <v>23</v>
      </c>
      <c r="F5570" s="22" t="s">
        <v>114</v>
      </c>
      <c r="G5570" s="22" t="s">
        <v>108</v>
      </c>
    </row>
    <row r="5571" spans="3:7">
      <c r="C5571" s="137">
        <v>44233</v>
      </c>
      <c r="D5571" s="22" t="s">
        <v>119</v>
      </c>
      <c r="E5571" s="22">
        <v>41</v>
      </c>
      <c r="F5571" s="22" t="s">
        <v>112</v>
      </c>
      <c r="G5571" s="22" t="s">
        <v>105</v>
      </c>
    </row>
    <row r="5572" spans="3:7">
      <c r="C5572" s="137">
        <v>44339</v>
      </c>
      <c r="D5572" s="22" t="s">
        <v>116</v>
      </c>
      <c r="E5572" s="22">
        <v>1</v>
      </c>
      <c r="F5572" s="22" t="s">
        <v>112</v>
      </c>
      <c r="G5572" s="22" t="s">
        <v>109</v>
      </c>
    </row>
    <row r="5573" spans="3:7">
      <c r="C5573" s="137">
        <v>43892</v>
      </c>
      <c r="D5573" s="22" t="s">
        <v>107</v>
      </c>
      <c r="E5573" s="22">
        <v>3</v>
      </c>
      <c r="F5573" s="22" t="s">
        <v>110</v>
      </c>
      <c r="G5573" s="22" t="s">
        <v>106</v>
      </c>
    </row>
    <row r="5574" spans="3:7">
      <c r="C5574" s="137">
        <v>44368</v>
      </c>
      <c r="D5574" s="22" t="s">
        <v>119</v>
      </c>
      <c r="E5574" s="22">
        <v>125</v>
      </c>
      <c r="F5574" s="22" t="s">
        <v>114</v>
      </c>
      <c r="G5574" s="22" t="s">
        <v>115</v>
      </c>
    </row>
    <row r="5575" spans="3:7">
      <c r="C5575" s="137">
        <v>44715</v>
      </c>
      <c r="D5575" s="22" t="s">
        <v>118</v>
      </c>
      <c r="E5575" s="22">
        <v>46</v>
      </c>
      <c r="F5575" s="22" t="s">
        <v>6</v>
      </c>
      <c r="G5575" s="22" t="s">
        <v>105</v>
      </c>
    </row>
    <row r="5576" spans="3:7">
      <c r="C5576" s="137">
        <v>44632</v>
      </c>
      <c r="D5576" s="22" t="s">
        <v>118</v>
      </c>
      <c r="E5576" s="22">
        <v>40</v>
      </c>
      <c r="F5576" s="22" t="s">
        <v>112</v>
      </c>
      <c r="G5576" s="22" t="s">
        <v>105</v>
      </c>
    </row>
    <row r="5577" spans="3:7">
      <c r="C5577" s="137">
        <v>43844</v>
      </c>
      <c r="D5577" s="22" t="s">
        <v>118</v>
      </c>
      <c r="E5577" s="22">
        <v>350</v>
      </c>
      <c r="F5577" s="22" t="s">
        <v>114</v>
      </c>
      <c r="G5577" s="22" t="s">
        <v>105</v>
      </c>
    </row>
    <row r="5578" spans="3:7">
      <c r="C5578" s="137">
        <v>44855</v>
      </c>
      <c r="D5578" s="22" t="s">
        <v>119</v>
      </c>
      <c r="E5578" s="22">
        <v>575</v>
      </c>
      <c r="F5578" s="22" t="s">
        <v>112</v>
      </c>
      <c r="G5578" s="22" t="s">
        <v>115</v>
      </c>
    </row>
    <row r="5579" spans="3:7">
      <c r="C5579" s="137">
        <v>44261</v>
      </c>
      <c r="D5579" s="22" t="s">
        <v>107</v>
      </c>
      <c r="E5579" s="22">
        <v>1</v>
      </c>
      <c r="F5579" s="22" t="s">
        <v>6</v>
      </c>
      <c r="G5579" s="22" t="s">
        <v>115</v>
      </c>
    </row>
    <row r="5580" spans="3:7">
      <c r="C5580" s="137">
        <v>44761</v>
      </c>
      <c r="D5580" s="22" t="s">
        <v>116</v>
      </c>
      <c r="E5580" s="22">
        <v>325</v>
      </c>
      <c r="F5580" s="22" t="s">
        <v>112</v>
      </c>
      <c r="G5580" s="22" t="s">
        <v>108</v>
      </c>
    </row>
    <row r="5581" spans="3:7">
      <c r="C5581" s="137">
        <v>44352</v>
      </c>
      <c r="D5581" s="22" t="s">
        <v>119</v>
      </c>
      <c r="E5581" s="22">
        <v>40</v>
      </c>
      <c r="F5581" s="22" t="s">
        <v>112</v>
      </c>
      <c r="G5581" s="22" t="s">
        <v>108</v>
      </c>
    </row>
    <row r="5582" spans="3:7">
      <c r="C5582" s="137">
        <v>44519</v>
      </c>
      <c r="D5582" s="22" t="s">
        <v>119</v>
      </c>
      <c r="E5582" s="22">
        <v>7</v>
      </c>
      <c r="F5582" s="22" t="s">
        <v>112</v>
      </c>
      <c r="G5582" s="22" t="s">
        <v>106</v>
      </c>
    </row>
    <row r="5583" spans="3:7">
      <c r="C5583" s="137">
        <v>44423</v>
      </c>
      <c r="D5583" s="22" t="s">
        <v>117</v>
      </c>
      <c r="E5583" s="22">
        <v>43</v>
      </c>
      <c r="F5583" s="22" t="s">
        <v>6</v>
      </c>
      <c r="G5583" s="22" t="s">
        <v>115</v>
      </c>
    </row>
    <row r="5584" spans="3:7">
      <c r="C5584" s="137">
        <v>44568</v>
      </c>
      <c r="D5584" s="22" t="s">
        <v>119</v>
      </c>
      <c r="E5584" s="22">
        <v>400</v>
      </c>
      <c r="F5584" s="22" t="s">
        <v>112</v>
      </c>
      <c r="G5584" s="22" t="s">
        <v>106</v>
      </c>
    </row>
    <row r="5585" spans="3:7">
      <c r="C5585" s="137">
        <v>44688</v>
      </c>
      <c r="D5585" s="22" t="s">
        <v>116</v>
      </c>
      <c r="E5585" s="22">
        <v>7</v>
      </c>
      <c r="F5585" s="22" t="s">
        <v>9</v>
      </c>
      <c r="G5585" s="22" t="s">
        <v>106</v>
      </c>
    </row>
    <row r="5586" spans="3:7">
      <c r="C5586" s="137">
        <v>44221</v>
      </c>
      <c r="D5586" s="22" t="s">
        <v>107</v>
      </c>
      <c r="E5586" s="22">
        <v>375</v>
      </c>
      <c r="F5586" s="22" t="s">
        <v>110</v>
      </c>
      <c r="G5586" s="22" t="s">
        <v>108</v>
      </c>
    </row>
    <row r="5587" spans="3:7">
      <c r="C5587" s="137">
        <v>43948</v>
      </c>
      <c r="D5587" s="22" t="s">
        <v>116</v>
      </c>
      <c r="E5587" s="22">
        <v>46</v>
      </c>
      <c r="F5587" s="22" t="s">
        <v>6</v>
      </c>
      <c r="G5587" s="22" t="s">
        <v>115</v>
      </c>
    </row>
    <row r="5588" spans="3:7">
      <c r="C5588" s="137">
        <v>44525</v>
      </c>
      <c r="D5588" s="22" t="s">
        <v>107</v>
      </c>
      <c r="E5588" s="22">
        <v>9</v>
      </c>
      <c r="F5588" s="22" t="s">
        <v>114</v>
      </c>
      <c r="G5588" s="22" t="s">
        <v>106</v>
      </c>
    </row>
    <row r="5589" spans="3:7">
      <c r="C5589" s="137">
        <v>44449</v>
      </c>
      <c r="D5589" s="22" t="s">
        <v>117</v>
      </c>
      <c r="E5589" s="22">
        <v>4</v>
      </c>
      <c r="F5589" s="22" t="s">
        <v>110</v>
      </c>
      <c r="G5589" s="22" t="s">
        <v>111</v>
      </c>
    </row>
    <row r="5590" spans="3:7">
      <c r="C5590" s="137">
        <v>44008</v>
      </c>
      <c r="D5590" s="22" t="s">
        <v>116</v>
      </c>
      <c r="E5590" s="22">
        <v>325</v>
      </c>
      <c r="F5590" s="22" t="s">
        <v>6</v>
      </c>
      <c r="G5590" s="22" t="s">
        <v>111</v>
      </c>
    </row>
    <row r="5591" spans="3:7">
      <c r="C5591" s="137">
        <v>44748</v>
      </c>
      <c r="D5591" s="22" t="s">
        <v>116</v>
      </c>
      <c r="E5591" s="22">
        <v>41</v>
      </c>
      <c r="F5591" s="22" t="s">
        <v>9</v>
      </c>
      <c r="G5591" s="22" t="s">
        <v>106</v>
      </c>
    </row>
    <row r="5592" spans="3:7">
      <c r="C5592" s="137">
        <v>43911</v>
      </c>
      <c r="D5592" s="22" t="s">
        <v>117</v>
      </c>
      <c r="E5592" s="22">
        <v>17</v>
      </c>
      <c r="F5592" s="22" t="s">
        <v>9</v>
      </c>
      <c r="G5592" s="22" t="s">
        <v>106</v>
      </c>
    </row>
    <row r="5593" spans="3:7">
      <c r="C5593" s="137">
        <v>44919</v>
      </c>
      <c r="D5593" s="22" t="s">
        <v>117</v>
      </c>
      <c r="E5593" s="22">
        <v>300</v>
      </c>
      <c r="F5593" s="22" t="s">
        <v>110</v>
      </c>
      <c r="G5593" s="22" t="s">
        <v>111</v>
      </c>
    </row>
    <row r="5594" spans="3:7">
      <c r="C5594" s="137">
        <v>44583</v>
      </c>
      <c r="D5594" s="22" t="s">
        <v>119</v>
      </c>
      <c r="E5594" s="22">
        <v>575</v>
      </c>
      <c r="F5594" s="22" t="s">
        <v>9</v>
      </c>
      <c r="G5594" s="22" t="s">
        <v>105</v>
      </c>
    </row>
    <row r="5595" spans="3:7">
      <c r="C5595" s="137">
        <v>44178</v>
      </c>
      <c r="D5595" s="22" t="s">
        <v>117</v>
      </c>
      <c r="E5595" s="22">
        <v>8</v>
      </c>
      <c r="F5595" s="22" t="s">
        <v>112</v>
      </c>
      <c r="G5595" s="22" t="s">
        <v>105</v>
      </c>
    </row>
    <row r="5596" spans="3:7">
      <c r="C5596" s="137">
        <v>44893</v>
      </c>
      <c r="D5596" s="22" t="s">
        <v>107</v>
      </c>
      <c r="E5596" s="22">
        <v>550</v>
      </c>
      <c r="F5596" s="22" t="s">
        <v>112</v>
      </c>
      <c r="G5596" s="22" t="s">
        <v>109</v>
      </c>
    </row>
    <row r="5597" spans="3:7">
      <c r="C5597" s="137">
        <v>44768</v>
      </c>
      <c r="D5597" s="22" t="s">
        <v>117</v>
      </c>
      <c r="E5597" s="22">
        <v>4</v>
      </c>
      <c r="F5597" s="22" t="s">
        <v>112</v>
      </c>
      <c r="G5597" s="22" t="s">
        <v>115</v>
      </c>
    </row>
    <row r="5598" spans="3:7">
      <c r="C5598" s="137">
        <v>44116</v>
      </c>
      <c r="D5598" s="22" t="s">
        <v>117</v>
      </c>
      <c r="E5598" s="22">
        <v>6</v>
      </c>
      <c r="F5598" s="22" t="s">
        <v>110</v>
      </c>
      <c r="G5598" s="22" t="s">
        <v>108</v>
      </c>
    </row>
    <row r="5599" spans="3:7">
      <c r="C5599" s="137">
        <v>44164</v>
      </c>
      <c r="D5599" s="22" t="s">
        <v>118</v>
      </c>
      <c r="E5599" s="22">
        <v>2</v>
      </c>
      <c r="F5599" s="22" t="s">
        <v>9</v>
      </c>
      <c r="G5599" s="22" t="s">
        <v>111</v>
      </c>
    </row>
    <row r="5600" spans="3:7">
      <c r="C5600" s="137">
        <v>44116</v>
      </c>
      <c r="D5600" s="22" t="s">
        <v>117</v>
      </c>
      <c r="E5600" s="22">
        <v>32</v>
      </c>
      <c r="F5600" s="22" t="s">
        <v>112</v>
      </c>
      <c r="G5600" s="22" t="s">
        <v>108</v>
      </c>
    </row>
    <row r="5601" spans="3:7">
      <c r="C5601" s="137">
        <v>44481</v>
      </c>
      <c r="D5601" s="22" t="s">
        <v>116</v>
      </c>
      <c r="E5601" s="22">
        <v>175</v>
      </c>
      <c r="F5601" s="22" t="s">
        <v>112</v>
      </c>
      <c r="G5601" s="22" t="s">
        <v>105</v>
      </c>
    </row>
    <row r="5602" spans="3:7">
      <c r="C5602" s="137">
        <v>44284</v>
      </c>
      <c r="D5602" s="22" t="s">
        <v>117</v>
      </c>
      <c r="E5602" s="22">
        <v>300</v>
      </c>
      <c r="F5602" s="22" t="s">
        <v>9</v>
      </c>
      <c r="G5602" s="22" t="s">
        <v>113</v>
      </c>
    </row>
    <row r="5603" spans="3:7">
      <c r="C5603" s="137">
        <v>44911</v>
      </c>
      <c r="D5603" s="22" t="s">
        <v>117</v>
      </c>
      <c r="E5603" s="22">
        <v>5</v>
      </c>
      <c r="F5603" s="22" t="s">
        <v>110</v>
      </c>
      <c r="G5603" s="22" t="s">
        <v>113</v>
      </c>
    </row>
    <row r="5604" spans="3:7">
      <c r="C5604" s="137">
        <v>44533</v>
      </c>
      <c r="D5604" s="22" t="s">
        <v>119</v>
      </c>
      <c r="E5604" s="22">
        <v>400</v>
      </c>
      <c r="F5604" s="22" t="s">
        <v>110</v>
      </c>
      <c r="G5604" s="22" t="s">
        <v>105</v>
      </c>
    </row>
    <row r="5605" spans="3:7">
      <c r="C5605" s="137">
        <v>43965</v>
      </c>
      <c r="D5605" s="22" t="s">
        <v>116</v>
      </c>
      <c r="E5605" s="22">
        <v>30</v>
      </c>
      <c r="F5605" s="22" t="s">
        <v>110</v>
      </c>
      <c r="G5605" s="22" t="s">
        <v>105</v>
      </c>
    </row>
    <row r="5606" spans="3:7">
      <c r="C5606" s="137">
        <v>44190</v>
      </c>
      <c r="D5606" s="22" t="s">
        <v>119</v>
      </c>
      <c r="E5606" s="22">
        <v>20</v>
      </c>
      <c r="F5606" s="22" t="s">
        <v>112</v>
      </c>
      <c r="G5606" s="22" t="s">
        <v>115</v>
      </c>
    </row>
    <row r="5607" spans="3:7">
      <c r="C5607" s="137">
        <v>44221</v>
      </c>
      <c r="D5607" s="22" t="s">
        <v>117</v>
      </c>
      <c r="E5607" s="22">
        <v>1</v>
      </c>
      <c r="F5607" s="22" t="s">
        <v>9</v>
      </c>
      <c r="G5607" s="22" t="s">
        <v>113</v>
      </c>
    </row>
    <row r="5608" spans="3:7">
      <c r="C5608" s="137">
        <v>44542</v>
      </c>
      <c r="D5608" s="22" t="s">
        <v>117</v>
      </c>
      <c r="E5608" s="22">
        <v>36</v>
      </c>
      <c r="F5608" s="22" t="s">
        <v>110</v>
      </c>
      <c r="G5608" s="22" t="s">
        <v>108</v>
      </c>
    </row>
    <row r="5609" spans="3:7">
      <c r="C5609" s="137">
        <v>43876</v>
      </c>
      <c r="D5609" s="22" t="s">
        <v>107</v>
      </c>
      <c r="E5609" s="22">
        <v>20</v>
      </c>
      <c r="F5609" s="22" t="s">
        <v>6</v>
      </c>
      <c r="G5609" s="22" t="s">
        <v>113</v>
      </c>
    </row>
    <row r="5610" spans="3:7">
      <c r="C5610" s="137">
        <v>44269</v>
      </c>
      <c r="D5610" s="22" t="s">
        <v>107</v>
      </c>
      <c r="E5610" s="22">
        <v>1</v>
      </c>
      <c r="F5610" s="22" t="s">
        <v>6</v>
      </c>
      <c r="G5610" s="22" t="s">
        <v>113</v>
      </c>
    </row>
    <row r="5611" spans="3:7">
      <c r="C5611" s="137">
        <v>44838</v>
      </c>
      <c r="D5611" s="22" t="s">
        <v>119</v>
      </c>
      <c r="E5611" s="22">
        <v>7</v>
      </c>
      <c r="F5611" s="22" t="s">
        <v>112</v>
      </c>
      <c r="G5611" s="22" t="s">
        <v>108</v>
      </c>
    </row>
    <row r="5612" spans="3:7">
      <c r="C5612" s="137">
        <v>44570</v>
      </c>
      <c r="D5612" s="22" t="s">
        <v>117</v>
      </c>
      <c r="E5612" s="22">
        <v>275</v>
      </c>
      <c r="F5612" s="22" t="s">
        <v>6</v>
      </c>
      <c r="G5612" s="22" t="s">
        <v>111</v>
      </c>
    </row>
    <row r="5613" spans="3:7">
      <c r="C5613" s="137">
        <v>44563</v>
      </c>
      <c r="D5613" s="22" t="s">
        <v>119</v>
      </c>
      <c r="E5613" s="22">
        <v>225</v>
      </c>
      <c r="F5613" s="22" t="s">
        <v>112</v>
      </c>
      <c r="G5613" s="22" t="s">
        <v>108</v>
      </c>
    </row>
    <row r="5614" spans="3:7">
      <c r="C5614" s="137">
        <v>44840</v>
      </c>
      <c r="D5614" s="22" t="s">
        <v>116</v>
      </c>
      <c r="E5614" s="22">
        <v>22</v>
      </c>
      <c r="F5614" s="22" t="s">
        <v>114</v>
      </c>
      <c r="G5614" s="22" t="s">
        <v>108</v>
      </c>
    </row>
    <row r="5615" spans="3:7">
      <c r="C5615" s="137">
        <v>44851</v>
      </c>
      <c r="D5615" s="22" t="s">
        <v>116</v>
      </c>
      <c r="E5615" s="22">
        <v>13</v>
      </c>
      <c r="F5615" s="22" t="s">
        <v>6</v>
      </c>
      <c r="G5615" s="22" t="s">
        <v>113</v>
      </c>
    </row>
    <row r="5616" spans="3:7">
      <c r="C5616" s="137">
        <v>44872</v>
      </c>
      <c r="D5616" s="22" t="s">
        <v>117</v>
      </c>
      <c r="E5616" s="22">
        <v>5</v>
      </c>
      <c r="F5616" s="22" t="s">
        <v>112</v>
      </c>
      <c r="G5616" s="22" t="s">
        <v>115</v>
      </c>
    </row>
    <row r="5617" spans="3:7">
      <c r="C5617" s="137">
        <v>44396</v>
      </c>
      <c r="D5617" s="22" t="s">
        <v>118</v>
      </c>
      <c r="E5617" s="22">
        <v>175</v>
      </c>
      <c r="F5617" s="22" t="s">
        <v>9</v>
      </c>
      <c r="G5617" s="22" t="s">
        <v>111</v>
      </c>
    </row>
    <row r="5618" spans="3:7">
      <c r="C5618" s="137">
        <v>43838</v>
      </c>
      <c r="D5618" s="22" t="s">
        <v>119</v>
      </c>
      <c r="E5618" s="22">
        <v>29</v>
      </c>
      <c r="F5618" s="22" t="s">
        <v>110</v>
      </c>
      <c r="G5618" s="22" t="s">
        <v>106</v>
      </c>
    </row>
    <row r="5619" spans="3:7">
      <c r="C5619" s="137">
        <v>44308</v>
      </c>
      <c r="D5619" s="22" t="s">
        <v>118</v>
      </c>
      <c r="E5619" s="22">
        <v>4</v>
      </c>
      <c r="F5619" s="22" t="s">
        <v>112</v>
      </c>
      <c r="G5619" s="22" t="s">
        <v>109</v>
      </c>
    </row>
    <row r="5620" spans="3:7">
      <c r="C5620" s="137">
        <v>44897</v>
      </c>
      <c r="D5620" s="22" t="s">
        <v>117</v>
      </c>
      <c r="E5620" s="22">
        <v>75</v>
      </c>
      <c r="F5620" s="22" t="s">
        <v>114</v>
      </c>
      <c r="G5620" s="22" t="s">
        <v>108</v>
      </c>
    </row>
    <row r="5621" spans="3:7">
      <c r="C5621" s="137">
        <v>44525</v>
      </c>
      <c r="D5621" s="22" t="s">
        <v>116</v>
      </c>
      <c r="E5621" s="22">
        <v>425</v>
      </c>
      <c r="F5621" s="22" t="s">
        <v>9</v>
      </c>
      <c r="G5621" s="22" t="s">
        <v>106</v>
      </c>
    </row>
    <row r="5622" spans="3:7">
      <c r="C5622" s="137">
        <v>44119</v>
      </c>
      <c r="D5622" s="22" t="s">
        <v>119</v>
      </c>
      <c r="E5622" s="22">
        <v>45</v>
      </c>
      <c r="F5622" s="22" t="s">
        <v>114</v>
      </c>
      <c r="G5622" s="22" t="s">
        <v>108</v>
      </c>
    </row>
    <row r="5623" spans="3:7">
      <c r="C5623" s="137">
        <v>44017</v>
      </c>
      <c r="D5623" s="22" t="s">
        <v>116</v>
      </c>
      <c r="E5623" s="22">
        <v>6</v>
      </c>
      <c r="F5623" s="22" t="s">
        <v>110</v>
      </c>
      <c r="G5623" s="22" t="s">
        <v>113</v>
      </c>
    </row>
    <row r="5624" spans="3:7">
      <c r="C5624" s="137">
        <v>44142</v>
      </c>
      <c r="D5624" s="22" t="s">
        <v>118</v>
      </c>
      <c r="E5624" s="22">
        <v>8</v>
      </c>
      <c r="F5624" s="22" t="s">
        <v>9</v>
      </c>
      <c r="G5624" s="22" t="s">
        <v>109</v>
      </c>
    </row>
    <row r="5625" spans="3:7">
      <c r="C5625" s="137">
        <v>44564</v>
      </c>
      <c r="D5625" s="22" t="s">
        <v>107</v>
      </c>
      <c r="E5625" s="22">
        <v>200</v>
      </c>
      <c r="F5625" s="22" t="s">
        <v>9</v>
      </c>
      <c r="G5625" s="22" t="s">
        <v>113</v>
      </c>
    </row>
    <row r="5626" spans="3:7">
      <c r="C5626" s="137">
        <v>43871</v>
      </c>
      <c r="D5626" s="22" t="s">
        <v>107</v>
      </c>
      <c r="E5626" s="22">
        <v>450</v>
      </c>
      <c r="F5626" s="22" t="s">
        <v>112</v>
      </c>
      <c r="G5626" s="22" t="s">
        <v>108</v>
      </c>
    </row>
    <row r="5627" spans="3:7">
      <c r="C5627" s="137">
        <v>43879</v>
      </c>
      <c r="D5627" s="22" t="s">
        <v>117</v>
      </c>
      <c r="E5627" s="22">
        <v>3</v>
      </c>
      <c r="F5627" s="22" t="s">
        <v>112</v>
      </c>
      <c r="G5627" s="22" t="s">
        <v>109</v>
      </c>
    </row>
    <row r="5628" spans="3:7">
      <c r="C5628" s="137">
        <v>44543</v>
      </c>
      <c r="D5628" s="22" t="s">
        <v>118</v>
      </c>
      <c r="E5628" s="22">
        <v>8</v>
      </c>
      <c r="F5628" s="22" t="s">
        <v>110</v>
      </c>
      <c r="G5628" s="22" t="s">
        <v>105</v>
      </c>
    </row>
    <row r="5629" spans="3:7">
      <c r="C5629" s="137">
        <v>44674</v>
      </c>
      <c r="D5629" s="22" t="s">
        <v>116</v>
      </c>
      <c r="E5629" s="22">
        <v>2</v>
      </c>
      <c r="F5629" s="22" t="s">
        <v>114</v>
      </c>
      <c r="G5629" s="22" t="s">
        <v>106</v>
      </c>
    </row>
    <row r="5630" spans="3:7">
      <c r="C5630" s="137">
        <v>43835</v>
      </c>
      <c r="D5630" s="22" t="s">
        <v>117</v>
      </c>
      <c r="E5630" s="22">
        <v>550</v>
      </c>
      <c r="F5630" s="22" t="s">
        <v>6</v>
      </c>
      <c r="G5630" s="22" t="s">
        <v>115</v>
      </c>
    </row>
    <row r="5631" spans="3:7">
      <c r="C5631" s="137">
        <v>44797</v>
      </c>
      <c r="D5631" s="22" t="s">
        <v>117</v>
      </c>
      <c r="E5631" s="22">
        <v>27</v>
      </c>
      <c r="F5631" s="22" t="s">
        <v>110</v>
      </c>
      <c r="G5631" s="22" t="s">
        <v>115</v>
      </c>
    </row>
    <row r="5632" spans="3:7">
      <c r="C5632" s="137">
        <v>44392</v>
      </c>
      <c r="D5632" s="22" t="s">
        <v>116</v>
      </c>
      <c r="E5632" s="22">
        <v>4</v>
      </c>
      <c r="F5632" s="22" t="s">
        <v>114</v>
      </c>
      <c r="G5632" s="22" t="s">
        <v>109</v>
      </c>
    </row>
    <row r="5633" spans="3:7">
      <c r="C5633" s="137">
        <v>44637</v>
      </c>
      <c r="D5633" s="22" t="s">
        <v>119</v>
      </c>
      <c r="E5633" s="22">
        <v>30</v>
      </c>
      <c r="F5633" s="22" t="s">
        <v>6</v>
      </c>
      <c r="G5633" s="22" t="s">
        <v>106</v>
      </c>
    </row>
    <row r="5634" spans="3:7">
      <c r="C5634" s="137">
        <v>44603</v>
      </c>
      <c r="D5634" s="22" t="s">
        <v>117</v>
      </c>
      <c r="E5634" s="22">
        <v>375</v>
      </c>
      <c r="F5634" s="22" t="s">
        <v>114</v>
      </c>
      <c r="G5634" s="22" t="s">
        <v>106</v>
      </c>
    </row>
    <row r="5635" spans="3:7">
      <c r="C5635" s="137">
        <v>43924</v>
      </c>
      <c r="D5635" s="22" t="s">
        <v>117</v>
      </c>
      <c r="E5635" s="22">
        <v>34</v>
      </c>
      <c r="F5635" s="22" t="s">
        <v>110</v>
      </c>
      <c r="G5635" s="22" t="s">
        <v>106</v>
      </c>
    </row>
    <row r="5636" spans="3:7">
      <c r="C5636" s="137">
        <v>44540</v>
      </c>
      <c r="D5636" s="22" t="s">
        <v>118</v>
      </c>
      <c r="E5636" s="22">
        <v>575</v>
      </c>
      <c r="F5636" s="22" t="s">
        <v>112</v>
      </c>
      <c r="G5636" s="22" t="s">
        <v>111</v>
      </c>
    </row>
    <row r="5637" spans="3:7">
      <c r="C5637" s="137">
        <v>44114</v>
      </c>
      <c r="D5637" s="22" t="s">
        <v>117</v>
      </c>
      <c r="E5637" s="22">
        <v>475</v>
      </c>
      <c r="F5637" s="22" t="s">
        <v>6</v>
      </c>
      <c r="G5637" s="22" t="s">
        <v>108</v>
      </c>
    </row>
    <row r="5638" spans="3:7">
      <c r="C5638" s="137">
        <v>43989</v>
      </c>
      <c r="D5638" s="22" t="s">
        <v>117</v>
      </c>
      <c r="E5638" s="22">
        <v>47</v>
      </c>
      <c r="F5638" s="22" t="s">
        <v>9</v>
      </c>
      <c r="G5638" s="22" t="s">
        <v>109</v>
      </c>
    </row>
    <row r="5639" spans="3:7">
      <c r="C5639" s="137">
        <v>44116</v>
      </c>
      <c r="D5639" s="22" t="s">
        <v>119</v>
      </c>
      <c r="E5639" s="22">
        <v>7</v>
      </c>
      <c r="F5639" s="22" t="s">
        <v>9</v>
      </c>
      <c r="G5639" s="22" t="s">
        <v>111</v>
      </c>
    </row>
    <row r="5640" spans="3:7">
      <c r="C5640" s="137">
        <v>44519</v>
      </c>
      <c r="D5640" s="22" t="s">
        <v>117</v>
      </c>
      <c r="E5640" s="22">
        <v>1</v>
      </c>
      <c r="F5640" s="22" t="s">
        <v>6</v>
      </c>
      <c r="G5640" s="22" t="s">
        <v>111</v>
      </c>
    </row>
    <row r="5641" spans="3:7">
      <c r="C5641" s="137">
        <v>44450</v>
      </c>
      <c r="D5641" s="22" t="s">
        <v>116</v>
      </c>
      <c r="E5641" s="22">
        <v>9</v>
      </c>
      <c r="F5641" s="22" t="s">
        <v>9</v>
      </c>
      <c r="G5641" s="22" t="s">
        <v>105</v>
      </c>
    </row>
    <row r="5642" spans="3:7">
      <c r="C5642" s="137">
        <v>44032</v>
      </c>
      <c r="D5642" s="22" t="s">
        <v>119</v>
      </c>
      <c r="E5642" s="22">
        <v>575</v>
      </c>
      <c r="F5642" s="22" t="s">
        <v>6</v>
      </c>
      <c r="G5642" s="22" t="s">
        <v>106</v>
      </c>
    </row>
    <row r="5643" spans="3:7">
      <c r="C5643" s="137">
        <v>44324</v>
      </c>
      <c r="D5643" s="22" t="s">
        <v>107</v>
      </c>
      <c r="E5643" s="22">
        <v>7</v>
      </c>
      <c r="F5643" s="22" t="s">
        <v>6</v>
      </c>
      <c r="G5643" s="22" t="s">
        <v>113</v>
      </c>
    </row>
    <row r="5644" spans="3:7">
      <c r="C5644" s="137">
        <v>44170</v>
      </c>
      <c r="D5644" s="22" t="s">
        <v>119</v>
      </c>
      <c r="E5644" s="22">
        <v>225</v>
      </c>
      <c r="F5644" s="22" t="s">
        <v>110</v>
      </c>
      <c r="G5644" s="22" t="s">
        <v>106</v>
      </c>
    </row>
    <row r="5645" spans="3:7">
      <c r="C5645" s="137">
        <v>43957</v>
      </c>
      <c r="D5645" s="22" t="s">
        <v>118</v>
      </c>
      <c r="E5645" s="22">
        <v>22</v>
      </c>
      <c r="F5645" s="22" t="s">
        <v>9</v>
      </c>
      <c r="G5645" s="22" t="s">
        <v>111</v>
      </c>
    </row>
    <row r="5646" spans="3:7">
      <c r="C5646" s="137">
        <v>44111</v>
      </c>
      <c r="D5646" s="22" t="s">
        <v>118</v>
      </c>
      <c r="E5646" s="22">
        <v>30</v>
      </c>
      <c r="F5646" s="22" t="s">
        <v>6</v>
      </c>
      <c r="G5646" s="22" t="s">
        <v>106</v>
      </c>
    </row>
    <row r="5647" spans="3:7">
      <c r="C5647" s="137">
        <v>43853</v>
      </c>
      <c r="D5647" s="22" t="s">
        <v>119</v>
      </c>
      <c r="E5647" s="22">
        <v>34</v>
      </c>
      <c r="F5647" s="22" t="s">
        <v>114</v>
      </c>
      <c r="G5647" s="22" t="s">
        <v>113</v>
      </c>
    </row>
    <row r="5648" spans="3:7">
      <c r="C5648" s="137">
        <v>44074</v>
      </c>
      <c r="D5648" s="22" t="s">
        <v>117</v>
      </c>
      <c r="E5648" s="22">
        <v>475</v>
      </c>
      <c r="F5648" s="22" t="s">
        <v>112</v>
      </c>
      <c r="G5648" s="22" t="s">
        <v>108</v>
      </c>
    </row>
    <row r="5649" spans="3:7">
      <c r="C5649" s="137">
        <v>43989</v>
      </c>
      <c r="D5649" s="22" t="s">
        <v>116</v>
      </c>
      <c r="E5649" s="22">
        <v>4</v>
      </c>
      <c r="F5649" s="22" t="s">
        <v>6</v>
      </c>
      <c r="G5649" s="22" t="s">
        <v>106</v>
      </c>
    </row>
    <row r="5650" spans="3:7">
      <c r="C5650" s="137">
        <v>44759</v>
      </c>
      <c r="D5650" s="22" t="s">
        <v>117</v>
      </c>
      <c r="E5650" s="22">
        <v>30</v>
      </c>
      <c r="F5650" s="22" t="s">
        <v>110</v>
      </c>
      <c r="G5650" s="22" t="s">
        <v>106</v>
      </c>
    </row>
    <row r="5651" spans="3:7">
      <c r="C5651" s="137">
        <v>44456</v>
      </c>
      <c r="D5651" s="22" t="s">
        <v>117</v>
      </c>
      <c r="E5651" s="22">
        <v>15</v>
      </c>
      <c r="F5651" s="22" t="s">
        <v>114</v>
      </c>
      <c r="G5651" s="22" t="s">
        <v>115</v>
      </c>
    </row>
    <row r="5652" spans="3:7">
      <c r="C5652" s="137">
        <v>44796</v>
      </c>
      <c r="D5652" s="22" t="s">
        <v>117</v>
      </c>
      <c r="E5652" s="22">
        <v>125</v>
      </c>
      <c r="F5652" s="22" t="s">
        <v>110</v>
      </c>
      <c r="G5652" s="22" t="s">
        <v>106</v>
      </c>
    </row>
    <row r="5653" spans="3:7">
      <c r="C5653" s="137">
        <v>43958</v>
      </c>
      <c r="D5653" s="22" t="s">
        <v>119</v>
      </c>
      <c r="E5653" s="22">
        <v>400</v>
      </c>
      <c r="F5653" s="22" t="s">
        <v>110</v>
      </c>
      <c r="G5653" s="22" t="s">
        <v>108</v>
      </c>
    </row>
    <row r="5654" spans="3:7">
      <c r="C5654" s="137">
        <v>44574</v>
      </c>
      <c r="D5654" s="22" t="s">
        <v>107</v>
      </c>
      <c r="E5654" s="22">
        <v>500</v>
      </c>
      <c r="F5654" s="22" t="s">
        <v>112</v>
      </c>
      <c r="G5654" s="22" t="s">
        <v>113</v>
      </c>
    </row>
    <row r="5655" spans="3:7">
      <c r="C5655" s="137">
        <v>44867</v>
      </c>
      <c r="D5655" s="22" t="s">
        <v>107</v>
      </c>
      <c r="E5655" s="22">
        <v>4</v>
      </c>
      <c r="F5655" s="22" t="s">
        <v>110</v>
      </c>
      <c r="G5655" s="22" t="s">
        <v>113</v>
      </c>
    </row>
    <row r="5656" spans="3:7">
      <c r="C5656" s="137">
        <v>44476</v>
      </c>
      <c r="D5656" s="22" t="s">
        <v>119</v>
      </c>
      <c r="E5656" s="22">
        <v>47</v>
      </c>
      <c r="F5656" s="22" t="s">
        <v>6</v>
      </c>
      <c r="G5656" s="22" t="s">
        <v>109</v>
      </c>
    </row>
    <row r="5657" spans="3:7">
      <c r="C5657" s="137">
        <v>44354</v>
      </c>
      <c r="D5657" s="22" t="s">
        <v>107</v>
      </c>
      <c r="E5657" s="22">
        <v>3</v>
      </c>
      <c r="F5657" s="22" t="s">
        <v>110</v>
      </c>
      <c r="G5657" s="22" t="s">
        <v>109</v>
      </c>
    </row>
    <row r="5658" spans="3:7">
      <c r="C5658" s="137">
        <v>44445</v>
      </c>
      <c r="D5658" s="22" t="s">
        <v>117</v>
      </c>
      <c r="E5658" s="22">
        <v>35</v>
      </c>
      <c r="F5658" s="22" t="s">
        <v>114</v>
      </c>
      <c r="G5658" s="22" t="s">
        <v>115</v>
      </c>
    </row>
    <row r="5659" spans="3:7">
      <c r="C5659" s="137">
        <v>44481</v>
      </c>
      <c r="D5659" s="22" t="s">
        <v>119</v>
      </c>
      <c r="E5659" s="22">
        <v>20</v>
      </c>
      <c r="F5659" s="22" t="s">
        <v>114</v>
      </c>
      <c r="G5659" s="22" t="s">
        <v>105</v>
      </c>
    </row>
    <row r="5660" spans="3:7">
      <c r="C5660" s="137">
        <v>44449</v>
      </c>
      <c r="D5660" s="22" t="s">
        <v>107</v>
      </c>
      <c r="E5660" s="22">
        <v>5</v>
      </c>
      <c r="F5660" s="22" t="s">
        <v>110</v>
      </c>
      <c r="G5660" s="22" t="s">
        <v>109</v>
      </c>
    </row>
    <row r="5661" spans="3:7">
      <c r="C5661" s="137">
        <v>44360</v>
      </c>
      <c r="D5661" s="22" t="s">
        <v>119</v>
      </c>
      <c r="E5661" s="22">
        <v>4</v>
      </c>
      <c r="F5661" s="22" t="s">
        <v>110</v>
      </c>
      <c r="G5661" s="22" t="s">
        <v>113</v>
      </c>
    </row>
    <row r="5662" spans="3:7">
      <c r="C5662" s="137">
        <v>44922</v>
      </c>
      <c r="D5662" s="22" t="s">
        <v>119</v>
      </c>
      <c r="E5662" s="22">
        <v>525</v>
      </c>
      <c r="F5662" s="22" t="s">
        <v>112</v>
      </c>
      <c r="G5662" s="22" t="s">
        <v>105</v>
      </c>
    </row>
    <row r="5663" spans="3:7">
      <c r="C5663" s="137">
        <v>44025</v>
      </c>
      <c r="D5663" s="22" t="s">
        <v>118</v>
      </c>
      <c r="E5663" s="22">
        <v>500</v>
      </c>
      <c r="F5663" s="22" t="s">
        <v>112</v>
      </c>
      <c r="G5663" s="22" t="s">
        <v>106</v>
      </c>
    </row>
    <row r="5664" spans="3:7">
      <c r="C5664" s="137">
        <v>44097</v>
      </c>
      <c r="D5664" s="22" t="s">
        <v>117</v>
      </c>
      <c r="E5664" s="22">
        <v>20</v>
      </c>
      <c r="F5664" s="22" t="s">
        <v>112</v>
      </c>
      <c r="G5664" s="22" t="s">
        <v>106</v>
      </c>
    </row>
    <row r="5665" spans="3:7">
      <c r="C5665" s="137">
        <v>44874</v>
      </c>
      <c r="D5665" s="22" t="s">
        <v>117</v>
      </c>
      <c r="E5665" s="22">
        <v>5</v>
      </c>
      <c r="F5665" s="22" t="s">
        <v>9</v>
      </c>
      <c r="G5665" s="22" t="s">
        <v>113</v>
      </c>
    </row>
    <row r="5666" spans="3:7">
      <c r="C5666" s="137">
        <v>43934</v>
      </c>
      <c r="D5666" s="22" t="s">
        <v>116</v>
      </c>
      <c r="E5666" s="22">
        <v>17</v>
      </c>
      <c r="F5666" s="22" t="s">
        <v>9</v>
      </c>
      <c r="G5666" s="22" t="s">
        <v>109</v>
      </c>
    </row>
    <row r="5667" spans="3:7">
      <c r="C5667" s="137">
        <v>43903</v>
      </c>
      <c r="D5667" s="22" t="s">
        <v>117</v>
      </c>
      <c r="E5667" s="22">
        <v>575</v>
      </c>
      <c r="F5667" s="22" t="s">
        <v>112</v>
      </c>
      <c r="G5667" s="22" t="s">
        <v>105</v>
      </c>
    </row>
    <row r="5668" spans="3:7">
      <c r="C5668" s="137">
        <v>44386</v>
      </c>
      <c r="D5668" s="22" t="s">
        <v>107</v>
      </c>
      <c r="E5668" s="22">
        <v>1</v>
      </c>
      <c r="F5668" s="22" t="s">
        <v>114</v>
      </c>
      <c r="G5668" s="22" t="s">
        <v>108</v>
      </c>
    </row>
    <row r="5669" spans="3:7">
      <c r="C5669" s="137">
        <v>43979</v>
      </c>
      <c r="D5669" s="22" t="s">
        <v>117</v>
      </c>
      <c r="E5669" s="22">
        <v>25</v>
      </c>
      <c r="F5669" s="22" t="s">
        <v>110</v>
      </c>
      <c r="G5669" s="22" t="s">
        <v>109</v>
      </c>
    </row>
    <row r="5670" spans="3:7">
      <c r="C5670" s="137">
        <v>44593</v>
      </c>
      <c r="D5670" s="22" t="s">
        <v>116</v>
      </c>
      <c r="E5670" s="22">
        <v>1</v>
      </c>
      <c r="F5670" s="22" t="s">
        <v>6</v>
      </c>
      <c r="G5670" s="22" t="s">
        <v>111</v>
      </c>
    </row>
    <row r="5671" spans="3:7">
      <c r="C5671" s="137">
        <v>43915</v>
      </c>
      <c r="D5671" s="22" t="s">
        <v>119</v>
      </c>
      <c r="E5671" s="22">
        <v>22</v>
      </c>
      <c r="F5671" s="22" t="s">
        <v>9</v>
      </c>
      <c r="G5671" s="22" t="s">
        <v>115</v>
      </c>
    </row>
    <row r="5672" spans="3:7">
      <c r="C5672" s="137">
        <v>44102</v>
      </c>
      <c r="D5672" s="22" t="s">
        <v>119</v>
      </c>
      <c r="E5672" s="22">
        <v>1</v>
      </c>
      <c r="F5672" s="22" t="s">
        <v>110</v>
      </c>
      <c r="G5672" s="22" t="s">
        <v>115</v>
      </c>
    </row>
    <row r="5673" spans="3:7">
      <c r="C5673" s="137">
        <v>44159</v>
      </c>
      <c r="D5673" s="22" t="s">
        <v>107</v>
      </c>
      <c r="E5673" s="22">
        <v>1</v>
      </c>
      <c r="F5673" s="22" t="s">
        <v>6</v>
      </c>
      <c r="G5673" s="22" t="s">
        <v>113</v>
      </c>
    </row>
    <row r="5674" spans="3:7">
      <c r="C5674" s="137">
        <v>44419</v>
      </c>
      <c r="D5674" s="22" t="s">
        <v>118</v>
      </c>
      <c r="E5674" s="22">
        <v>30</v>
      </c>
      <c r="F5674" s="22" t="s">
        <v>9</v>
      </c>
      <c r="G5674" s="22" t="s">
        <v>109</v>
      </c>
    </row>
    <row r="5675" spans="3:7">
      <c r="C5675" s="137">
        <v>44765</v>
      </c>
      <c r="D5675" s="22" t="s">
        <v>117</v>
      </c>
      <c r="E5675" s="22">
        <v>14</v>
      </c>
      <c r="F5675" s="22" t="s">
        <v>9</v>
      </c>
      <c r="G5675" s="22" t="s">
        <v>111</v>
      </c>
    </row>
    <row r="5676" spans="3:7">
      <c r="C5676" s="137">
        <v>43979</v>
      </c>
      <c r="D5676" s="22" t="s">
        <v>117</v>
      </c>
      <c r="E5676" s="22">
        <v>23</v>
      </c>
      <c r="F5676" s="22" t="s">
        <v>9</v>
      </c>
      <c r="G5676" s="22" t="s">
        <v>106</v>
      </c>
    </row>
    <row r="5677" spans="3:7">
      <c r="C5677" s="137">
        <v>44173</v>
      </c>
      <c r="D5677" s="22" t="s">
        <v>117</v>
      </c>
      <c r="E5677" s="22">
        <v>36</v>
      </c>
      <c r="F5677" s="22" t="s">
        <v>112</v>
      </c>
      <c r="G5677" s="22" t="s">
        <v>106</v>
      </c>
    </row>
    <row r="5678" spans="3:7">
      <c r="C5678" s="137">
        <v>44594</v>
      </c>
      <c r="D5678" s="22" t="s">
        <v>117</v>
      </c>
      <c r="E5678" s="22">
        <v>8</v>
      </c>
      <c r="F5678" s="22" t="s">
        <v>112</v>
      </c>
      <c r="G5678" s="22" t="s">
        <v>115</v>
      </c>
    </row>
    <row r="5679" spans="3:7">
      <c r="C5679" s="137">
        <v>44735</v>
      </c>
      <c r="D5679" s="22" t="s">
        <v>118</v>
      </c>
      <c r="E5679" s="22">
        <v>8</v>
      </c>
      <c r="F5679" s="22" t="s">
        <v>110</v>
      </c>
      <c r="G5679" s="22" t="s">
        <v>105</v>
      </c>
    </row>
    <row r="5680" spans="3:7">
      <c r="C5680" s="137">
        <v>44214</v>
      </c>
      <c r="D5680" s="22" t="s">
        <v>117</v>
      </c>
      <c r="E5680" s="22">
        <v>48</v>
      </c>
      <c r="F5680" s="22" t="s">
        <v>6</v>
      </c>
      <c r="G5680" s="22" t="s">
        <v>113</v>
      </c>
    </row>
    <row r="5681" spans="3:7">
      <c r="C5681" s="137">
        <v>43954</v>
      </c>
      <c r="D5681" s="22" t="s">
        <v>119</v>
      </c>
      <c r="E5681" s="22">
        <v>350</v>
      </c>
      <c r="F5681" s="22" t="s">
        <v>6</v>
      </c>
      <c r="G5681" s="22" t="s">
        <v>111</v>
      </c>
    </row>
    <row r="5682" spans="3:7">
      <c r="C5682" s="137">
        <v>44203</v>
      </c>
      <c r="D5682" s="22" t="s">
        <v>118</v>
      </c>
      <c r="E5682" s="22">
        <v>4</v>
      </c>
      <c r="F5682" s="22" t="s">
        <v>110</v>
      </c>
      <c r="G5682" s="22" t="s">
        <v>113</v>
      </c>
    </row>
    <row r="5683" spans="3:7">
      <c r="C5683" s="137">
        <v>44580</v>
      </c>
      <c r="D5683" s="22" t="s">
        <v>118</v>
      </c>
      <c r="E5683" s="22">
        <v>9</v>
      </c>
      <c r="F5683" s="22" t="s">
        <v>112</v>
      </c>
      <c r="G5683" s="22" t="s">
        <v>105</v>
      </c>
    </row>
    <row r="5684" spans="3:7">
      <c r="C5684" s="137">
        <v>44147</v>
      </c>
      <c r="D5684" s="22" t="s">
        <v>116</v>
      </c>
      <c r="E5684" s="22">
        <v>21</v>
      </c>
      <c r="F5684" s="22" t="s">
        <v>112</v>
      </c>
      <c r="G5684" s="22" t="s">
        <v>113</v>
      </c>
    </row>
    <row r="5685" spans="3:7">
      <c r="C5685" s="137">
        <v>44586</v>
      </c>
      <c r="D5685" s="22" t="s">
        <v>116</v>
      </c>
      <c r="E5685" s="22">
        <v>4</v>
      </c>
      <c r="F5685" s="22" t="s">
        <v>6</v>
      </c>
      <c r="G5685" s="22" t="s">
        <v>111</v>
      </c>
    </row>
    <row r="5686" spans="3:7">
      <c r="C5686" s="137">
        <v>44825</v>
      </c>
      <c r="D5686" s="22" t="s">
        <v>118</v>
      </c>
      <c r="E5686" s="22">
        <v>10</v>
      </c>
      <c r="F5686" s="22" t="s">
        <v>9</v>
      </c>
      <c r="G5686" s="22" t="s">
        <v>106</v>
      </c>
    </row>
    <row r="5687" spans="3:7">
      <c r="C5687" s="137">
        <v>44064</v>
      </c>
      <c r="D5687" s="22" t="s">
        <v>117</v>
      </c>
      <c r="E5687" s="22">
        <v>50</v>
      </c>
      <c r="F5687" s="22" t="s">
        <v>9</v>
      </c>
      <c r="G5687" s="22" t="s">
        <v>111</v>
      </c>
    </row>
    <row r="5688" spans="3:7">
      <c r="C5688" s="137">
        <v>44731</v>
      </c>
      <c r="D5688" s="22" t="s">
        <v>116</v>
      </c>
      <c r="E5688" s="22">
        <v>1</v>
      </c>
      <c r="F5688" s="22" t="s">
        <v>9</v>
      </c>
      <c r="G5688" s="22" t="s">
        <v>115</v>
      </c>
    </row>
    <row r="5689" spans="3:7">
      <c r="C5689" s="137">
        <v>44719</v>
      </c>
      <c r="D5689" s="22" t="s">
        <v>118</v>
      </c>
      <c r="E5689" s="22">
        <v>44</v>
      </c>
      <c r="F5689" s="22" t="s">
        <v>9</v>
      </c>
      <c r="G5689" s="22" t="s">
        <v>109</v>
      </c>
    </row>
    <row r="5690" spans="3:7">
      <c r="C5690" s="137">
        <v>44043</v>
      </c>
      <c r="D5690" s="22" t="s">
        <v>119</v>
      </c>
      <c r="E5690" s="22">
        <v>9</v>
      </c>
      <c r="F5690" s="22" t="s">
        <v>110</v>
      </c>
      <c r="G5690" s="22" t="s">
        <v>108</v>
      </c>
    </row>
    <row r="5691" spans="3:7">
      <c r="C5691" s="137">
        <v>44150</v>
      </c>
      <c r="D5691" s="22" t="s">
        <v>119</v>
      </c>
      <c r="E5691" s="22">
        <v>15</v>
      </c>
      <c r="F5691" s="22" t="s">
        <v>112</v>
      </c>
      <c r="G5691" s="22" t="s">
        <v>105</v>
      </c>
    </row>
    <row r="5692" spans="3:7">
      <c r="C5692" s="137">
        <v>43876</v>
      </c>
      <c r="D5692" s="22" t="s">
        <v>116</v>
      </c>
      <c r="E5692" s="22">
        <v>250</v>
      </c>
      <c r="F5692" s="22" t="s">
        <v>9</v>
      </c>
      <c r="G5692" s="22" t="s">
        <v>115</v>
      </c>
    </row>
    <row r="5693" spans="3:7">
      <c r="C5693" s="137">
        <v>44460</v>
      </c>
      <c r="D5693" s="22" t="s">
        <v>119</v>
      </c>
      <c r="E5693" s="22">
        <v>6</v>
      </c>
      <c r="F5693" s="22" t="s">
        <v>112</v>
      </c>
      <c r="G5693" s="22" t="s">
        <v>105</v>
      </c>
    </row>
    <row r="5694" spans="3:7">
      <c r="C5694" s="137">
        <v>43923</v>
      </c>
      <c r="D5694" s="22" t="s">
        <v>117</v>
      </c>
      <c r="E5694" s="22">
        <v>3</v>
      </c>
      <c r="F5694" s="22" t="s">
        <v>114</v>
      </c>
      <c r="G5694" s="22" t="s">
        <v>106</v>
      </c>
    </row>
    <row r="5695" spans="3:7">
      <c r="C5695" s="137">
        <v>44773</v>
      </c>
      <c r="D5695" s="22" t="s">
        <v>118</v>
      </c>
      <c r="E5695" s="22">
        <v>39</v>
      </c>
      <c r="F5695" s="22" t="s">
        <v>110</v>
      </c>
      <c r="G5695" s="22" t="s">
        <v>115</v>
      </c>
    </row>
    <row r="5696" spans="3:7">
      <c r="C5696" s="137">
        <v>44781</v>
      </c>
      <c r="D5696" s="22" t="s">
        <v>107</v>
      </c>
      <c r="E5696" s="22">
        <v>9</v>
      </c>
      <c r="F5696" s="22" t="s">
        <v>112</v>
      </c>
      <c r="G5696" s="22" t="s">
        <v>115</v>
      </c>
    </row>
    <row r="5697" spans="3:7">
      <c r="C5697" s="137">
        <v>43953</v>
      </c>
      <c r="D5697" s="22" t="s">
        <v>119</v>
      </c>
      <c r="E5697" s="22">
        <v>450</v>
      </c>
      <c r="F5697" s="22" t="s">
        <v>114</v>
      </c>
      <c r="G5697" s="22" t="s">
        <v>115</v>
      </c>
    </row>
    <row r="5698" spans="3:7">
      <c r="C5698" s="137">
        <v>44563</v>
      </c>
      <c r="D5698" s="22" t="s">
        <v>119</v>
      </c>
      <c r="E5698" s="22">
        <v>6</v>
      </c>
      <c r="F5698" s="22" t="s">
        <v>9</v>
      </c>
      <c r="G5698" s="22" t="s">
        <v>109</v>
      </c>
    </row>
    <row r="5699" spans="3:7">
      <c r="C5699" s="137">
        <v>44521</v>
      </c>
      <c r="D5699" s="22" t="s">
        <v>119</v>
      </c>
      <c r="E5699" s="22">
        <v>200</v>
      </c>
      <c r="F5699" s="22" t="s">
        <v>6</v>
      </c>
      <c r="G5699" s="22" t="s">
        <v>115</v>
      </c>
    </row>
    <row r="5700" spans="3:7">
      <c r="C5700" s="137">
        <v>43891</v>
      </c>
      <c r="D5700" s="22" t="s">
        <v>118</v>
      </c>
      <c r="E5700" s="22">
        <v>9</v>
      </c>
      <c r="F5700" s="22" t="s">
        <v>6</v>
      </c>
      <c r="G5700" s="22" t="s">
        <v>111</v>
      </c>
    </row>
    <row r="5701" spans="3:7">
      <c r="C5701" s="137">
        <v>44762</v>
      </c>
      <c r="D5701" s="22" t="s">
        <v>117</v>
      </c>
      <c r="E5701" s="22">
        <v>2</v>
      </c>
      <c r="F5701" s="22" t="s">
        <v>112</v>
      </c>
      <c r="G5701" s="22" t="s">
        <v>108</v>
      </c>
    </row>
    <row r="5702" spans="3:7">
      <c r="C5702" s="137">
        <v>44602</v>
      </c>
      <c r="D5702" s="22" t="s">
        <v>119</v>
      </c>
      <c r="E5702" s="22">
        <v>43</v>
      </c>
      <c r="F5702" s="22" t="s">
        <v>114</v>
      </c>
      <c r="G5702" s="22" t="s">
        <v>105</v>
      </c>
    </row>
    <row r="5703" spans="3:7">
      <c r="C5703" s="137">
        <v>44265</v>
      </c>
      <c r="D5703" s="22" t="s">
        <v>119</v>
      </c>
      <c r="E5703" s="22">
        <v>42</v>
      </c>
      <c r="F5703" s="22" t="s">
        <v>114</v>
      </c>
      <c r="G5703" s="22" t="s">
        <v>111</v>
      </c>
    </row>
    <row r="5704" spans="3:7">
      <c r="C5704" s="137">
        <v>44387</v>
      </c>
      <c r="D5704" s="22" t="s">
        <v>119</v>
      </c>
      <c r="E5704" s="22">
        <v>300</v>
      </c>
      <c r="F5704" s="22" t="s">
        <v>112</v>
      </c>
      <c r="G5704" s="22" t="s">
        <v>111</v>
      </c>
    </row>
    <row r="5705" spans="3:7">
      <c r="C5705" s="137">
        <v>43920</v>
      </c>
      <c r="D5705" s="22" t="s">
        <v>119</v>
      </c>
      <c r="E5705" s="22">
        <v>5</v>
      </c>
      <c r="F5705" s="22" t="s">
        <v>9</v>
      </c>
      <c r="G5705" s="22" t="s">
        <v>113</v>
      </c>
    </row>
    <row r="5706" spans="3:7">
      <c r="C5706" s="137">
        <v>44318</v>
      </c>
      <c r="D5706" s="22" t="s">
        <v>117</v>
      </c>
      <c r="E5706" s="22">
        <v>3</v>
      </c>
      <c r="F5706" s="22" t="s">
        <v>9</v>
      </c>
      <c r="G5706" s="22" t="s">
        <v>109</v>
      </c>
    </row>
    <row r="5707" spans="3:7">
      <c r="C5707" s="137">
        <v>43884</v>
      </c>
      <c r="D5707" s="22" t="s">
        <v>118</v>
      </c>
      <c r="E5707" s="22">
        <v>5</v>
      </c>
      <c r="F5707" s="22" t="s">
        <v>6</v>
      </c>
      <c r="G5707" s="22" t="s">
        <v>106</v>
      </c>
    </row>
    <row r="5708" spans="3:7">
      <c r="C5708" s="137">
        <v>44625</v>
      </c>
      <c r="D5708" s="22" t="s">
        <v>107</v>
      </c>
      <c r="E5708" s="22">
        <v>25</v>
      </c>
      <c r="F5708" s="22" t="s">
        <v>110</v>
      </c>
      <c r="G5708" s="22" t="s">
        <v>113</v>
      </c>
    </row>
    <row r="5709" spans="3:7">
      <c r="C5709" s="137">
        <v>44734</v>
      </c>
      <c r="D5709" s="22" t="s">
        <v>119</v>
      </c>
      <c r="E5709" s="22">
        <v>3</v>
      </c>
      <c r="F5709" s="22" t="s">
        <v>9</v>
      </c>
      <c r="G5709" s="22" t="s">
        <v>111</v>
      </c>
    </row>
    <row r="5710" spans="3:7">
      <c r="C5710" s="137">
        <v>44047</v>
      </c>
      <c r="D5710" s="22" t="s">
        <v>119</v>
      </c>
      <c r="E5710" s="22">
        <v>475</v>
      </c>
      <c r="F5710" s="22" t="s">
        <v>110</v>
      </c>
      <c r="G5710" s="22" t="s">
        <v>111</v>
      </c>
    </row>
    <row r="5711" spans="3:7">
      <c r="C5711" s="137">
        <v>43845</v>
      </c>
      <c r="D5711" s="22" t="s">
        <v>117</v>
      </c>
      <c r="E5711" s="22">
        <v>5</v>
      </c>
      <c r="F5711" s="22" t="s">
        <v>6</v>
      </c>
      <c r="G5711" s="22" t="s">
        <v>106</v>
      </c>
    </row>
    <row r="5712" spans="3:7">
      <c r="C5712" s="137">
        <v>44478</v>
      </c>
      <c r="D5712" s="22" t="s">
        <v>117</v>
      </c>
      <c r="E5712" s="22">
        <v>275</v>
      </c>
      <c r="F5712" s="22" t="s">
        <v>6</v>
      </c>
      <c r="G5712" s="22" t="s">
        <v>111</v>
      </c>
    </row>
    <row r="5713" spans="3:7">
      <c r="C5713" s="137">
        <v>43970</v>
      </c>
      <c r="D5713" s="22" t="s">
        <v>116</v>
      </c>
      <c r="E5713" s="22">
        <v>200</v>
      </c>
      <c r="F5713" s="22" t="s">
        <v>9</v>
      </c>
      <c r="G5713" s="22" t="s">
        <v>108</v>
      </c>
    </row>
    <row r="5714" spans="3:7">
      <c r="C5714" s="137">
        <v>44120</v>
      </c>
      <c r="D5714" s="22" t="s">
        <v>118</v>
      </c>
      <c r="E5714" s="22">
        <v>9</v>
      </c>
      <c r="F5714" s="22" t="s">
        <v>112</v>
      </c>
      <c r="G5714" s="22" t="s">
        <v>109</v>
      </c>
    </row>
    <row r="5715" spans="3:7">
      <c r="C5715" s="137">
        <v>44664</v>
      </c>
      <c r="D5715" s="22" t="s">
        <v>107</v>
      </c>
      <c r="E5715" s="22">
        <v>1</v>
      </c>
      <c r="F5715" s="22" t="s">
        <v>9</v>
      </c>
      <c r="G5715" s="22" t="s">
        <v>113</v>
      </c>
    </row>
    <row r="5716" spans="3:7">
      <c r="C5716" s="137">
        <v>43957</v>
      </c>
      <c r="D5716" s="22" t="s">
        <v>116</v>
      </c>
      <c r="E5716" s="22">
        <v>27</v>
      </c>
      <c r="F5716" s="22" t="s">
        <v>9</v>
      </c>
      <c r="G5716" s="22" t="s">
        <v>115</v>
      </c>
    </row>
    <row r="5717" spans="3:7">
      <c r="C5717" s="137">
        <v>44413</v>
      </c>
      <c r="D5717" s="22" t="s">
        <v>107</v>
      </c>
      <c r="E5717" s="22">
        <v>5</v>
      </c>
      <c r="F5717" s="22" t="s">
        <v>6</v>
      </c>
      <c r="G5717" s="22" t="s">
        <v>113</v>
      </c>
    </row>
    <row r="5718" spans="3:7">
      <c r="C5718" s="137">
        <v>44283</v>
      </c>
      <c r="D5718" s="22" t="s">
        <v>119</v>
      </c>
      <c r="E5718" s="22">
        <v>7</v>
      </c>
      <c r="F5718" s="22" t="s">
        <v>112</v>
      </c>
      <c r="G5718" s="22" t="s">
        <v>105</v>
      </c>
    </row>
    <row r="5719" spans="3:7">
      <c r="C5719" s="137">
        <v>44150</v>
      </c>
      <c r="D5719" s="22" t="s">
        <v>119</v>
      </c>
      <c r="E5719" s="22">
        <v>49</v>
      </c>
      <c r="F5719" s="22" t="s">
        <v>9</v>
      </c>
      <c r="G5719" s="22" t="s">
        <v>115</v>
      </c>
    </row>
    <row r="5720" spans="3:7">
      <c r="C5720" s="137">
        <v>44611</v>
      </c>
      <c r="D5720" s="22" t="s">
        <v>119</v>
      </c>
      <c r="E5720" s="22">
        <v>40</v>
      </c>
      <c r="F5720" s="22" t="s">
        <v>9</v>
      </c>
      <c r="G5720" s="22" t="s">
        <v>113</v>
      </c>
    </row>
    <row r="5721" spans="3:7">
      <c r="C5721" s="137">
        <v>44358</v>
      </c>
      <c r="D5721" s="22" t="s">
        <v>118</v>
      </c>
      <c r="E5721" s="22">
        <v>325</v>
      </c>
      <c r="F5721" s="22" t="s">
        <v>9</v>
      </c>
      <c r="G5721" s="22" t="s">
        <v>106</v>
      </c>
    </row>
    <row r="5722" spans="3:7">
      <c r="C5722" s="137">
        <v>44840</v>
      </c>
      <c r="D5722" s="22" t="s">
        <v>117</v>
      </c>
      <c r="E5722" s="22">
        <v>8</v>
      </c>
      <c r="F5722" s="22" t="s">
        <v>112</v>
      </c>
      <c r="G5722" s="22" t="s">
        <v>108</v>
      </c>
    </row>
    <row r="5723" spans="3:7">
      <c r="C5723" s="137">
        <v>44561</v>
      </c>
      <c r="D5723" s="22" t="s">
        <v>117</v>
      </c>
      <c r="E5723" s="22">
        <v>34</v>
      </c>
      <c r="F5723" s="22" t="s">
        <v>110</v>
      </c>
      <c r="G5723" s="22" t="s">
        <v>108</v>
      </c>
    </row>
    <row r="5724" spans="3:7">
      <c r="C5724" s="137">
        <v>43957</v>
      </c>
      <c r="D5724" s="22" t="s">
        <v>117</v>
      </c>
      <c r="E5724" s="22">
        <v>43</v>
      </c>
      <c r="F5724" s="22" t="s">
        <v>112</v>
      </c>
      <c r="G5724" s="22" t="s">
        <v>109</v>
      </c>
    </row>
    <row r="5725" spans="3:7">
      <c r="C5725" s="137">
        <v>44868</v>
      </c>
      <c r="D5725" s="22" t="s">
        <v>119</v>
      </c>
      <c r="E5725" s="22">
        <v>40</v>
      </c>
      <c r="F5725" s="22" t="s">
        <v>114</v>
      </c>
      <c r="G5725" s="22" t="s">
        <v>111</v>
      </c>
    </row>
    <row r="5726" spans="3:7">
      <c r="C5726" s="137">
        <v>43960</v>
      </c>
      <c r="D5726" s="22" t="s">
        <v>119</v>
      </c>
      <c r="E5726" s="22">
        <v>100</v>
      </c>
      <c r="F5726" s="22" t="s">
        <v>6</v>
      </c>
      <c r="G5726" s="22" t="s">
        <v>109</v>
      </c>
    </row>
    <row r="5727" spans="3:7">
      <c r="C5727" s="137">
        <v>44429</v>
      </c>
      <c r="D5727" s="22" t="s">
        <v>117</v>
      </c>
      <c r="E5727" s="22">
        <v>6</v>
      </c>
      <c r="F5727" s="22" t="s">
        <v>114</v>
      </c>
      <c r="G5727" s="22" t="s">
        <v>115</v>
      </c>
    </row>
    <row r="5728" spans="3:7">
      <c r="C5728" s="137">
        <v>44326</v>
      </c>
      <c r="D5728" s="22" t="s">
        <v>117</v>
      </c>
      <c r="E5728" s="22">
        <v>3</v>
      </c>
      <c r="F5728" s="22" t="s">
        <v>112</v>
      </c>
      <c r="G5728" s="22" t="s">
        <v>108</v>
      </c>
    </row>
    <row r="5729" spans="3:7">
      <c r="C5729" s="137">
        <v>44149</v>
      </c>
      <c r="D5729" s="22" t="s">
        <v>117</v>
      </c>
      <c r="E5729" s="22">
        <v>8</v>
      </c>
      <c r="F5729" s="22" t="s">
        <v>112</v>
      </c>
      <c r="G5729" s="22" t="s">
        <v>115</v>
      </c>
    </row>
    <row r="5730" spans="3:7">
      <c r="C5730" s="137">
        <v>44459</v>
      </c>
      <c r="D5730" s="22" t="s">
        <v>116</v>
      </c>
      <c r="E5730" s="22">
        <v>300</v>
      </c>
      <c r="F5730" s="22" t="s">
        <v>6</v>
      </c>
      <c r="G5730" s="22" t="s">
        <v>108</v>
      </c>
    </row>
    <row r="5731" spans="3:7">
      <c r="C5731" s="137">
        <v>43978</v>
      </c>
      <c r="D5731" s="22" t="s">
        <v>118</v>
      </c>
      <c r="E5731" s="22">
        <v>27</v>
      </c>
      <c r="F5731" s="22" t="s">
        <v>9</v>
      </c>
      <c r="G5731" s="22" t="s">
        <v>105</v>
      </c>
    </row>
    <row r="5732" spans="3:7">
      <c r="C5732" s="137">
        <v>44343</v>
      </c>
      <c r="D5732" s="22" t="s">
        <v>117</v>
      </c>
      <c r="E5732" s="22">
        <v>8</v>
      </c>
      <c r="F5732" s="22" t="s">
        <v>112</v>
      </c>
      <c r="G5732" s="22" t="s">
        <v>105</v>
      </c>
    </row>
    <row r="5733" spans="3:7">
      <c r="C5733" s="137">
        <v>44130</v>
      </c>
      <c r="D5733" s="22" t="s">
        <v>107</v>
      </c>
      <c r="E5733" s="22">
        <v>125</v>
      </c>
      <c r="F5733" s="22" t="s">
        <v>110</v>
      </c>
      <c r="G5733" s="22" t="s">
        <v>108</v>
      </c>
    </row>
    <row r="5734" spans="3:7">
      <c r="C5734" s="137">
        <v>44032</v>
      </c>
      <c r="D5734" s="22" t="s">
        <v>107</v>
      </c>
      <c r="E5734" s="22">
        <v>9</v>
      </c>
      <c r="F5734" s="22" t="s">
        <v>9</v>
      </c>
      <c r="G5734" s="22" t="s">
        <v>105</v>
      </c>
    </row>
    <row r="5735" spans="3:7">
      <c r="C5735" s="137">
        <v>44048</v>
      </c>
      <c r="D5735" s="22" t="s">
        <v>118</v>
      </c>
      <c r="E5735" s="22">
        <v>75</v>
      </c>
      <c r="F5735" s="22" t="s">
        <v>110</v>
      </c>
      <c r="G5735" s="22" t="s">
        <v>115</v>
      </c>
    </row>
    <row r="5736" spans="3:7">
      <c r="C5736" s="137">
        <v>44118</v>
      </c>
      <c r="D5736" s="22" t="s">
        <v>107</v>
      </c>
      <c r="E5736" s="22">
        <v>5</v>
      </c>
      <c r="F5736" s="22" t="s">
        <v>9</v>
      </c>
      <c r="G5736" s="22" t="s">
        <v>113</v>
      </c>
    </row>
    <row r="5737" spans="3:7">
      <c r="C5737" s="137">
        <v>43980</v>
      </c>
      <c r="D5737" s="22" t="s">
        <v>119</v>
      </c>
      <c r="E5737" s="22">
        <v>17</v>
      </c>
      <c r="F5737" s="22" t="s">
        <v>6</v>
      </c>
      <c r="G5737" s="22" t="s">
        <v>108</v>
      </c>
    </row>
    <row r="5738" spans="3:7">
      <c r="C5738" s="137">
        <v>44362</v>
      </c>
      <c r="D5738" s="22" t="s">
        <v>116</v>
      </c>
      <c r="E5738" s="22">
        <v>4</v>
      </c>
      <c r="F5738" s="22" t="s">
        <v>110</v>
      </c>
      <c r="G5738" s="22" t="s">
        <v>105</v>
      </c>
    </row>
    <row r="5739" spans="3:7">
      <c r="C5739" s="137">
        <v>44492</v>
      </c>
      <c r="D5739" s="22" t="s">
        <v>119</v>
      </c>
      <c r="E5739" s="22">
        <v>28</v>
      </c>
      <c r="F5739" s="22" t="s">
        <v>110</v>
      </c>
      <c r="G5739" s="22" t="s">
        <v>109</v>
      </c>
    </row>
    <row r="5740" spans="3:7">
      <c r="C5740" s="137">
        <v>44563</v>
      </c>
      <c r="D5740" s="22" t="s">
        <v>119</v>
      </c>
      <c r="E5740" s="22">
        <v>400</v>
      </c>
      <c r="F5740" s="22" t="s">
        <v>110</v>
      </c>
      <c r="G5740" s="22" t="s">
        <v>113</v>
      </c>
    </row>
    <row r="5741" spans="3:7">
      <c r="C5741" s="137">
        <v>44208</v>
      </c>
      <c r="D5741" s="22" t="s">
        <v>119</v>
      </c>
      <c r="E5741" s="22">
        <v>475</v>
      </c>
      <c r="F5741" s="22" t="s">
        <v>6</v>
      </c>
      <c r="G5741" s="22" t="s">
        <v>108</v>
      </c>
    </row>
    <row r="5742" spans="3:7">
      <c r="C5742" s="137">
        <v>43931</v>
      </c>
      <c r="D5742" s="22" t="s">
        <v>118</v>
      </c>
      <c r="E5742" s="22">
        <v>1</v>
      </c>
      <c r="F5742" s="22" t="s">
        <v>9</v>
      </c>
      <c r="G5742" s="22" t="s">
        <v>113</v>
      </c>
    </row>
    <row r="5743" spans="3:7">
      <c r="C5743" s="137">
        <v>44117</v>
      </c>
      <c r="D5743" s="22" t="s">
        <v>107</v>
      </c>
      <c r="E5743" s="22">
        <v>600</v>
      </c>
      <c r="F5743" s="22" t="s">
        <v>110</v>
      </c>
      <c r="G5743" s="22" t="s">
        <v>105</v>
      </c>
    </row>
    <row r="5744" spans="3:7">
      <c r="C5744" s="137">
        <v>44685</v>
      </c>
      <c r="D5744" s="22" t="s">
        <v>119</v>
      </c>
      <c r="E5744" s="22">
        <v>175</v>
      </c>
      <c r="F5744" s="22" t="s">
        <v>112</v>
      </c>
      <c r="G5744" s="22" t="s">
        <v>111</v>
      </c>
    </row>
    <row r="5745" spans="3:7">
      <c r="C5745" s="137">
        <v>44607</v>
      </c>
      <c r="D5745" s="22" t="s">
        <v>118</v>
      </c>
      <c r="E5745" s="22">
        <v>250</v>
      </c>
      <c r="F5745" s="22" t="s">
        <v>112</v>
      </c>
      <c r="G5745" s="22" t="s">
        <v>115</v>
      </c>
    </row>
    <row r="5746" spans="3:7">
      <c r="C5746" s="137">
        <v>44828</v>
      </c>
      <c r="D5746" s="22" t="s">
        <v>119</v>
      </c>
      <c r="E5746" s="22">
        <v>9</v>
      </c>
      <c r="F5746" s="22" t="s">
        <v>114</v>
      </c>
      <c r="G5746" s="22" t="s">
        <v>106</v>
      </c>
    </row>
    <row r="5747" spans="3:7">
      <c r="C5747" s="137">
        <v>44729</v>
      </c>
      <c r="D5747" s="22" t="s">
        <v>117</v>
      </c>
      <c r="E5747" s="22">
        <v>3</v>
      </c>
      <c r="F5747" s="22" t="s">
        <v>9</v>
      </c>
      <c r="G5747" s="22" t="s">
        <v>111</v>
      </c>
    </row>
    <row r="5748" spans="3:7">
      <c r="C5748" s="137">
        <v>44487</v>
      </c>
      <c r="D5748" s="22" t="s">
        <v>119</v>
      </c>
      <c r="E5748" s="22">
        <v>16</v>
      </c>
      <c r="F5748" s="22" t="s">
        <v>110</v>
      </c>
      <c r="G5748" s="22" t="s">
        <v>115</v>
      </c>
    </row>
    <row r="5749" spans="3:7">
      <c r="C5749" s="137">
        <v>43869</v>
      </c>
      <c r="D5749" s="22" t="s">
        <v>118</v>
      </c>
      <c r="E5749" s="22">
        <v>7</v>
      </c>
      <c r="F5749" s="22" t="s">
        <v>110</v>
      </c>
      <c r="G5749" s="22" t="s">
        <v>111</v>
      </c>
    </row>
    <row r="5750" spans="3:7">
      <c r="C5750" s="137">
        <v>44751</v>
      </c>
      <c r="D5750" s="22" t="s">
        <v>119</v>
      </c>
      <c r="E5750" s="22">
        <v>21</v>
      </c>
      <c r="F5750" s="22" t="s">
        <v>110</v>
      </c>
      <c r="G5750" s="22" t="s">
        <v>115</v>
      </c>
    </row>
    <row r="5751" spans="3:7">
      <c r="C5751" s="137">
        <v>44073</v>
      </c>
      <c r="D5751" s="22" t="s">
        <v>116</v>
      </c>
      <c r="E5751" s="22">
        <v>37</v>
      </c>
      <c r="F5751" s="22" t="s">
        <v>6</v>
      </c>
      <c r="G5751" s="22" t="s">
        <v>111</v>
      </c>
    </row>
    <row r="5752" spans="3:7">
      <c r="C5752" s="137">
        <v>43953</v>
      </c>
      <c r="D5752" s="22" t="s">
        <v>117</v>
      </c>
      <c r="E5752" s="22">
        <v>13</v>
      </c>
      <c r="F5752" s="22" t="s">
        <v>114</v>
      </c>
      <c r="G5752" s="22" t="s">
        <v>109</v>
      </c>
    </row>
    <row r="5753" spans="3:7">
      <c r="C5753" s="137">
        <v>43970</v>
      </c>
      <c r="D5753" s="22" t="s">
        <v>119</v>
      </c>
      <c r="E5753" s="22">
        <v>275</v>
      </c>
      <c r="F5753" s="22" t="s">
        <v>9</v>
      </c>
      <c r="G5753" s="22" t="s">
        <v>109</v>
      </c>
    </row>
    <row r="5754" spans="3:7">
      <c r="C5754" s="137">
        <v>44579</v>
      </c>
      <c r="D5754" s="22" t="s">
        <v>117</v>
      </c>
      <c r="E5754" s="22">
        <v>300</v>
      </c>
      <c r="F5754" s="22" t="s">
        <v>6</v>
      </c>
      <c r="G5754" s="22" t="s">
        <v>113</v>
      </c>
    </row>
    <row r="5755" spans="3:7">
      <c r="C5755" s="137">
        <v>44334</v>
      </c>
      <c r="D5755" s="22" t="s">
        <v>116</v>
      </c>
      <c r="E5755" s="22">
        <v>8</v>
      </c>
      <c r="F5755" s="22" t="s">
        <v>114</v>
      </c>
      <c r="G5755" s="22" t="s">
        <v>105</v>
      </c>
    </row>
    <row r="5756" spans="3:7">
      <c r="C5756" s="137">
        <v>43934</v>
      </c>
      <c r="D5756" s="22" t="s">
        <v>117</v>
      </c>
      <c r="E5756" s="22">
        <v>20</v>
      </c>
      <c r="F5756" s="22" t="s">
        <v>9</v>
      </c>
      <c r="G5756" s="22" t="s">
        <v>106</v>
      </c>
    </row>
    <row r="5757" spans="3:7">
      <c r="C5757" s="137">
        <v>44859</v>
      </c>
      <c r="D5757" s="22" t="s">
        <v>119</v>
      </c>
      <c r="E5757" s="22">
        <v>32</v>
      </c>
      <c r="F5757" s="22" t="s">
        <v>112</v>
      </c>
      <c r="G5757" s="22" t="s">
        <v>109</v>
      </c>
    </row>
    <row r="5758" spans="3:7">
      <c r="C5758" s="137">
        <v>44296</v>
      </c>
      <c r="D5758" s="22" t="s">
        <v>117</v>
      </c>
      <c r="E5758" s="22">
        <v>22</v>
      </c>
      <c r="F5758" s="22" t="s">
        <v>112</v>
      </c>
      <c r="G5758" s="22" t="s">
        <v>108</v>
      </c>
    </row>
    <row r="5759" spans="3:7">
      <c r="C5759" s="137">
        <v>44516</v>
      </c>
      <c r="D5759" s="22" t="s">
        <v>116</v>
      </c>
      <c r="E5759" s="22">
        <v>9</v>
      </c>
      <c r="F5759" s="22" t="s">
        <v>114</v>
      </c>
      <c r="G5759" s="22" t="s">
        <v>115</v>
      </c>
    </row>
    <row r="5760" spans="3:7">
      <c r="C5760" s="137">
        <v>44401</v>
      </c>
      <c r="D5760" s="22" t="s">
        <v>118</v>
      </c>
      <c r="E5760" s="22">
        <v>150</v>
      </c>
      <c r="F5760" s="22" t="s">
        <v>110</v>
      </c>
      <c r="G5760" s="22" t="s">
        <v>111</v>
      </c>
    </row>
    <row r="5761" spans="3:7">
      <c r="C5761" s="137">
        <v>44309</v>
      </c>
      <c r="D5761" s="22" t="s">
        <v>119</v>
      </c>
      <c r="E5761" s="22">
        <v>425</v>
      </c>
      <c r="F5761" s="22" t="s">
        <v>114</v>
      </c>
      <c r="G5761" s="22" t="s">
        <v>115</v>
      </c>
    </row>
    <row r="5762" spans="3:7">
      <c r="C5762" s="137">
        <v>44855</v>
      </c>
      <c r="D5762" s="22" t="s">
        <v>119</v>
      </c>
      <c r="E5762" s="22">
        <v>1</v>
      </c>
      <c r="F5762" s="22" t="s">
        <v>110</v>
      </c>
      <c r="G5762" s="22" t="s">
        <v>111</v>
      </c>
    </row>
    <row r="5763" spans="3:7">
      <c r="C5763" s="137">
        <v>44007</v>
      </c>
      <c r="D5763" s="22" t="s">
        <v>117</v>
      </c>
      <c r="E5763" s="22">
        <v>150</v>
      </c>
      <c r="F5763" s="22" t="s">
        <v>9</v>
      </c>
      <c r="G5763" s="22" t="s">
        <v>106</v>
      </c>
    </row>
    <row r="5764" spans="3:7">
      <c r="C5764" s="137">
        <v>44087</v>
      </c>
      <c r="D5764" s="22" t="s">
        <v>118</v>
      </c>
      <c r="E5764" s="22">
        <v>30</v>
      </c>
      <c r="F5764" s="22" t="s">
        <v>6</v>
      </c>
      <c r="G5764" s="22" t="s">
        <v>115</v>
      </c>
    </row>
    <row r="5765" spans="3:7">
      <c r="C5765" s="137">
        <v>44868</v>
      </c>
      <c r="D5765" s="22" t="s">
        <v>119</v>
      </c>
      <c r="E5765" s="22">
        <v>26</v>
      </c>
      <c r="F5765" s="22" t="s">
        <v>112</v>
      </c>
      <c r="G5765" s="22" t="s">
        <v>115</v>
      </c>
    </row>
    <row r="5766" spans="3:7">
      <c r="C5766" s="137">
        <v>44262</v>
      </c>
      <c r="D5766" s="22" t="s">
        <v>107</v>
      </c>
      <c r="E5766" s="22">
        <v>125</v>
      </c>
      <c r="F5766" s="22" t="s">
        <v>110</v>
      </c>
      <c r="G5766" s="22" t="s">
        <v>115</v>
      </c>
    </row>
    <row r="5767" spans="3:7">
      <c r="C5767" s="137">
        <v>44767</v>
      </c>
      <c r="D5767" s="22" t="s">
        <v>107</v>
      </c>
      <c r="E5767" s="22">
        <v>11</v>
      </c>
      <c r="F5767" s="22" t="s">
        <v>6</v>
      </c>
      <c r="G5767" s="22" t="s">
        <v>105</v>
      </c>
    </row>
    <row r="5768" spans="3:7">
      <c r="C5768" s="137">
        <v>44478</v>
      </c>
      <c r="D5768" s="22" t="s">
        <v>117</v>
      </c>
      <c r="E5768" s="22">
        <v>21</v>
      </c>
      <c r="F5768" s="22" t="s">
        <v>112</v>
      </c>
      <c r="G5768" s="22" t="s">
        <v>109</v>
      </c>
    </row>
    <row r="5769" spans="3:7">
      <c r="C5769" s="137">
        <v>44126</v>
      </c>
      <c r="D5769" s="22" t="s">
        <v>119</v>
      </c>
      <c r="E5769" s="22">
        <v>6</v>
      </c>
      <c r="F5769" s="22" t="s">
        <v>114</v>
      </c>
      <c r="G5769" s="22" t="s">
        <v>105</v>
      </c>
    </row>
    <row r="5770" spans="3:7">
      <c r="C5770" s="137">
        <v>44515</v>
      </c>
      <c r="D5770" s="22" t="s">
        <v>118</v>
      </c>
      <c r="E5770" s="22">
        <v>7</v>
      </c>
      <c r="F5770" s="22" t="s">
        <v>6</v>
      </c>
      <c r="G5770" s="22" t="s">
        <v>109</v>
      </c>
    </row>
    <row r="5771" spans="3:7">
      <c r="C5771" s="137">
        <v>44659</v>
      </c>
      <c r="D5771" s="22" t="s">
        <v>117</v>
      </c>
      <c r="E5771" s="22">
        <v>18</v>
      </c>
      <c r="F5771" s="22" t="s">
        <v>6</v>
      </c>
      <c r="G5771" s="22" t="s">
        <v>105</v>
      </c>
    </row>
    <row r="5772" spans="3:7">
      <c r="C5772" s="137">
        <v>44565</v>
      </c>
      <c r="D5772" s="22" t="s">
        <v>119</v>
      </c>
      <c r="E5772" s="22">
        <v>7</v>
      </c>
      <c r="F5772" s="22" t="s">
        <v>110</v>
      </c>
      <c r="G5772" s="22" t="s">
        <v>106</v>
      </c>
    </row>
    <row r="5773" spans="3:7">
      <c r="C5773" s="137">
        <v>44213</v>
      </c>
      <c r="D5773" s="22" t="s">
        <v>119</v>
      </c>
      <c r="E5773" s="22">
        <v>14</v>
      </c>
      <c r="F5773" s="22" t="s">
        <v>9</v>
      </c>
      <c r="G5773" s="22" t="s">
        <v>105</v>
      </c>
    </row>
    <row r="5774" spans="3:7">
      <c r="C5774" s="137">
        <v>44514</v>
      </c>
      <c r="D5774" s="22" t="s">
        <v>117</v>
      </c>
      <c r="E5774" s="22">
        <v>4</v>
      </c>
      <c r="F5774" s="22" t="s">
        <v>9</v>
      </c>
      <c r="G5774" s="22" t="s">
        <v>115</v>
      </c>
    </row>
    <row r="5775" spans="3:7">
      <c r="C5775" s="137">
        <v>44036</v>
      </c>
      <c r="D5775" s="22" t="s">
        <v>119</v>
      </c>
      <c r="E5775" s="22">
        <v>9</v>
      </c>
      <c r="F5775" s="22" t="s">
        <v>112</v>
      </c>
      <c r="G5775" s="22" t="s">
        <v>113</v>
      </c>
    </row>
    <row r="5776" spans="3:7">
      <c r="C5776" s="137">
        <v>43982</v>
      </c>
      <c r="D5776" s="22" t="s">
        <v>119</v>
      </c>
      <c r="E5776" s="22">
        <v>8</v>
      </c>
      <c r="F5776" s="22" t="s">
        <v>112</v>
      </c>
      <c r="G5776" s="22" t="s">
        <v>113</v>
      </c>
    </row>
    <row r="5777" spans="3:7">
      <c r="C5777" s="137">
        <v>44114</v>
      </c>
      <c r="D5777" s="22" t="s">
        <v>117</v>
      </c>
      <c r="E5777" s="22">
        <v>5</v>
      </c>
      <c r="F5777" s="22" t="s">
        <v>9</v>
      </c>
      <c r="G5777" s="22" t="s">
        <v>109</v>
      </c>
    </row>
    <row r="5778" spans="3:7">
      <c r="C5778" s="137">
        <v>43976</v>
      </c>
      <c r="D5778" s="22" t="s">
        <v>107</v>
      </c>
      <c r="E5778" s="22">
        <v>23</v>
      </c>
      <c r="F5778" s="22" t="s">
        <v>112</v>
      </c>
      <c r="G5778" s="22" t="s">
        <v>106</v>
      </c>
    </row>
    <row r="5779" spans="3:7">
      <c r="C5779" s="137">
        <v>44872</v>
      </c>
      <c r="D5779" s="22" t="s">
        <v>118</v>
      </c>
      <c r="E5779" s="22">
        <v>8</v>
      </c>
      <c r="F5779" s="22" t="s">
        <v>112</v>
      </c>
      <c r="G5779" s="22" t="s">
        <v>106</v>
      </c>
    </row>
    <row r="5780" spans="3:7">
      <c r="C5780" s="137">
        <v>44201</v>
      </c>
      <c r="D5780" s="22" t="s">
        <v>118</v>
      </c>
      <c r="E5780" s="22">
        <v>39</v>
      </c>
      <c r="F5780" s="22" t="s">
        <v>114</v>
      </c>
      <c r="G5780" s="22" t="s">
        <v>113</v>
      </c>
    </row>
    <row r="5781" spans="3:7">
      <c r="C5781" s="137">
        <v>44315</v>
      </c>
      <c r="D5781" s="22" t="s">
        <v>116</v>
      </c>
      <c r="E5781" s="22">
        <v>1</v>
      </c>
      <c r="F5781" s="22" t="s">
        <v>110</v>
      </c>
      <c r="G5781" s="22" t="s">
        <v>106</v>
      </c>
    </row>
    <row r="5782" spans="3:7">
      <c r="C5782" s="137">
        <v>44171</v>
      </c>
      <c r="D5782" s="22" t="s">
        <v>119</v>
      </c>
      <c r="E5782" s="22">
        <v>39</v>
      </c>
      <c r="F5782" s="22" t="s">
        <v>110</v>
      </c>
      <c r="G5782" s="22" t="s">
        <v>115</v>
      </c>
    </row>
    <row r="5783" spans="3:7">
      <c r="C5783" s="137">
        <v>44829</v>
      </c>
      <c r="D5783" s="22" t="s">
        <v>117</v>
      </c>
      <c r="E5783" s="22">
        <v>19</v>
      </c>
      <c r="F5783" s="22" t="s">
        <v>114</v>
      </c>
      <c r="G5783" s="22" t="s">
        <v>115</v>
      </c>
    </row>
    <row r="5784" spans="3:7">
      <c r="C5784" s="137">
        <v>44021</v>
      </c>
      <c r="D5784" s="22" t="s">
        <v>117</v>
      </c>
      <c r="E5784" s="22">
        <v>23</v>
      </c>
      <c r="F5784" s="22" t="s">
        <v>110</v>
      </c>
      <c r="G5784" s="22" t="s">
        <v>111</v>
      </c>
    </row>
    <row r="5785" spans="3:7">
      <c r="C5785" s="137">
        <v>43920</v>
      </c>
      <c r="D5785" s="22" t="s">
        <v>107</v>
      </c>
      <c r="E5785" s="22">
        <v>75</v>
      </c>
      <c r="F5785" s="22" t="s">
        <v>114</v>
      </c>
      <c r="G5785" s="22" t="s">
        <v>105</v>
      </c>
    </row>
    <row r="5786" spans="3:7">
      <c r="C5786" s="137">
        <v>44900</v>
      </c>
      <c r="D5786" s="22" t="s">
        <v>116</v>
      </c>
      <c r="E5786" s="22">
        <v>7</v>
      </c>
      <c r="F5786" s="22" t="s">
        <v>114</v>
      </c>
      <c r="G5786" s="22" t="s">
        <v>105</v>
      </c>
    </row>
    <row r="5787" spans="3:7">
      <c r="C5787" s="137">
        <v>44117</v>
      </c>
      <c r="D5787" s="22" t="s">
        <v>119</v>
      </c>
      <c r="E5787" s="22">
        <v>475</v>
      </c>
      <c r="F5787" s="22" t="s">
        <v>110</v>
      </c>
      <c r="G5787" s="22" t="s">
        <v>113</v>
      </c>
    </row>
    <row r="5788" spans="3:7">
      <c r="C5788" s="137">
        <v>44139</v>
      </c>
      <c r="D5788" s="22" t="s">
        <v>117</v>
      </c>
      <c r="E5788" s="22">
        <v>7</v>
      </c>
      <c r="F5788" s="22" t="s">
        <v>112</v>
      </c>
      <c r="G5788" s="22" t="s">
        <v>108</v>
      </c>
    </row>
    <row r="5789" spans="3:7">
      <c r="C5789" s="137">
        <v>44685</v>
      </c>
      <c r="D5789" s="22" t="s">
        <v>119</v>
      </c>
      <c r="E5789" s="22">
        <v>2</v>
      </c>
      <c r="F5789" s="22" t="s">
        <v>6</v>
      </c>
      <c r="G5789" s="22" t="s">
        <v>111</v>
      </c>
    </row>
    <row r="5790" spans="3:7">
      <c r="C5790" s="137">
        <v>44327</v>
      </c>
      <c r="D5790" s="22" t="s">
        <v>107</v>
      </c>
      <c r="E5790" s="22">
        <v>550</v>
      </c>
      <c r="F5790" s="22" t="s">
        <v>114</v>
      </c>
      <c r="G5790" s="22" t="s">
        <v>113</v>
      </c>
    </row>
    <row r="5791" spans="3:7">
      <c r="C5791" s="137">
        <v>44509</v>
      </c>
      <c r="D5791" s="22" t="s">
        <v>116</v>
      </c>
      <c r="E5791" s="22">
        <v>34</v>
      </c>
      <c r="F5791" s="22" t="s">
        <v>9</v>
      </c>
      <c r="G5791" s="22" t="s">
        <v>113</v>
      </c>
    </row>
    <row r="5792" spans="3:7">
      <c r="C5792" s="137">
        <v>44820</v>
      </c>
      <c r="D5792" s="22" t="s">
        <v>119</v>
      </c>
      <c r="E5792" s="22">
        <v>450</v>
      </c>
      <c r="F5792" s="22" t="s">
        <v>110</v>
      </c>
      <c r="G5792" s="22" t="s">
        <v>108</v>
      </c>
    </row>
    <row r="5793" spans="3:7">
      <c r="C5793" s="137">
        <v>44337</v>
      </c>
      <c r="D5793" s="22" t="s">
        <v>117</v>
      </c>
      <c r="E5793" s="22">
        <v>50</v>
      </c>
      <c r="F5793" s="22" t="s">
        <v>110</v>
      </c>
      <c r="G5793" s="22" t="s">
        <v>111</v>
      </c>
    </row>
    <row r="5794" spans="3:7">
      <c r="C5794" s="137">
        <v>44614</v>
      </c>
      <c r="D5794" s="22" t="s">
        <v>117</v>
      </c>
      <c r="E5794" s="22">
        <v>275</v>
      </c>
      <c r="F5794" s="22" t="s">
        <v>114</v>
      </c>
      <c r="G5794" s="22" t="s">
        <v>105</v>
      </c>
    </row>
    <row r="5795" spans="3:7">
      <c r="C5795" s="137">
        <v>44590</v>
      </c>
      <c r="D5795" s="22" t="s">
        <v>116</v>
      </c>
      <c r="E5795" s="22">
        <v>6</v>
      </c>
      <c r="F5795" s="22" t="s">
        <v>110</v>
      </c>
      <c r="G5795" s="22" t="s">
        <v>113</v>
      </c>
    </row>
    <row r="5796" spans="3:7">
      <c r="C5796" s="137">
        <v>43997</v>
      </c>
      <c r="D5796" s="22" t="s">
        <v>117</v>
      </c>
      <c r="E5796" s="22">
        <v>12</v>
      </c>
      <c r="F5796" s="22" t="s">
        <v>112</v>
      </c>
      <c r="G5796" s="22" t="s">
        <v>105</v>
      </c>
    </row>
    <row r="5797" spans="3:7">
      <c r="C5797" s="137">
        <v>44305</v>
      </c>
      <c r="D5797" s="22" t="s">
        <v>117</v>
      </c>
      <c r="E5797" s="22">
        <v>350</v>
      </c>
      <c r="F5797" s="22" t="s">
        <v>6</v>
      </c>
      <c r="G5797" s="22" t="s">
        <v>106</v>
      </c>
    </row>
    <row r="5798" spans="3:7">
      <c r="C5798" s="137">
        <v>44559</v>
      </c>
      <c r="D5798" s="22" t="s">
        <v>117</v>
      </c>
      <c r="E5798" s="22">
        <v>41</v>
      </c>
      <c r="F5798" s="22" t="s">
        <v>9</v>
      </c>
      <c r="G5798" s="22" t="s">
        <v>105</v>
      </c>
    </row>
    <row r="5799" spans="3:7">
      <c r="C5799" s="137">
        <v>44621</v>
      </c>
      <c r="D5799" s="22" t="s">
        <v>119</v>
      </c>
      <c r="E5799" s="22">
        <v>39</v>
      </c>
      <c r="F5799" s="22" t="s">
        <v>6</v>
      </c>
      <c r="G5799" s="22" t="s">
        <v>105</v>
      </c>
    </row>
    <row r="5800" spans="3:7">
      <c r="C5800" s="137">
        <v>44635</v>
      </c>
      <c r="D5800" s="22" t="s">
        <v>117</v>
      </c>
      <c r="E5800" s="22">
        <v>8</v>
      </c>
      <c r="F5800" s="22" t="s">
        <v>114</v>
      </c>
      <c r="G5800" s="22" t="s">
        <v>105</v>
      </c>
    </row>
    <row r="5801" spans="3:7">
      <c r="C5801" s="137">
        <v>44566</v>
      </c>
      <c r="D5801" s="22" t="s">
        <v>117</v>
      </c>
      <c r="E5801" s="22">
        <v>8</v>
      </c>
      <c r="F5801" s="22" t="s">
        <v>110</v>
      </c>
      <c r="G5801" s="22" t="s">
        <v>106</v>
      </c>
    </row>
    <row r="5802" spans="3:7">
      <c r="C5802" s="137">
        <v>44552</v>
      </c>
      <c r="D5802" s="22" t="s">
        <v>117</v>
      </c>
      <c r="E5802" s="22">
        <v>24</v>
      </c>
      <c r="F5802" s="22" t="s">
        <v>112</v>
      </c>
      <c r="G5802" s="22" t="s">
        <v>106</v>
      </c>
    </row>
    <row r="5803" spans="3:7">
      <c r="C5803" s="137">
        <v>44186</v>
      </c>
      <c r="D5803" s="22" t="s">
        <v>116</v>
      </c>
      <c r="E5803" s="22">
        <v>2</v>
      </c>
      <c r="F5803" s="22" t="s">
        <v>110</v>
      </c>
      <c r="G5803" s="22" t="s">
        <v>115</v>
      </c>
    </row>
    <row r="5804" spans="3:7">
      <c r="C5804" s="137">
        <v>44582</v>
      </c>
      <c r="D5804" s="22" t="s">
        <v>117</v>
      </c>
      <c r="E5804" s="22">
        <v>25</v>
      </c>
      <c r="F5804" s="22" t="s">
        <v>112</v>
      </c>
      <c r="G5804" s="22" t="s">
        <v>105</v>
      </c>
    </row>
    <row r="5805" spans="3:7">
      <c r="C5805" s="137">
        <v>44233</v>
      </c>
      <c r="D5805" s="22" t="s">
        <v>119</v>
      </c>
      <c r="E5805" s="22">
        <v>450</v>
      </c>
      <c r="F5805" s="22" t="s">
        <v>112</v>
      </c>
      <c r="G5805" s="22" t="s">
        <v>105</v>
      </c>
    </row>
    <row r="5806" spans="3:7">
      <c r="C5806" s="137">
        <v>44330</v>
      </c>
      <c r="D5806" s="22" t="s">
        <v>117</v>
      </c>
      <c r="E5806" s="22">
        <v>49</v>
      </c>
      <c r="F5806" s="22" t="s">
        <v>114</v>
      </c>
      <c r="G5806" s="22" t="s">
        <v>113</v>
      </c>
    </row>
    <row r="5807" spans="3:7">
      <c r="C5807" s="137">
        <v>44016</v>
      </c>
      <c r="D5807" s="22" t="s">
        <v>107</v>
      </c>
      <c r="E5807" s="22">
        <v>7</v>
      </c>
      <c r="F5807" s="22" t="s">
        <v>110</v>
      </c>
      <c r="G5807" s="22" t="s">
        <v>115</v>
      </c>
    </row>
    <row r="5808" spans="3:7">
      <c r="C5808" s="137">
        <v>44902</v>
      </c>
      <c r="D5808" s="22" t="s">
        <v>119</v>
      </c>
      <c r="E5808" s="22">
        <v>8</v>
      </c>
      <c r="F5808" s="22" t="s">
        <v>112</v>
      </c>
      <c r="G5808" s="22" t="s">
        <v>108</v>
      </c>
    </row>
    <row r="5809" spans="3:7">
      <c r="C5809" s="137">
        <v>44384</v>
      </c>
      <c r="D5809" s="22" t="s">
        <v>117</v>
      </c>
      <c r="E5809" s="22">
        <v>325</v>
      </c>
      <c r="F5809" s="22" t="s">
        <v>112</v>
      </c>
      <c r="G5809" s="22" t="s">
        <v>105</v>
      </c>
    </row>
    <row r="5810" spans="3:7">
      <c r="C5810" s="137">
        <v>44100</v>
      </c>
      <c r="D5810" s="22" t="s">
        <v>118</v>
      </c>
      <c r="E5810" s="22">
        <v>28</v>
      </c>
      <c r="F5810" s="22" t="s">
        <v>9</v>
      </c>
      <c r="G5810" s="22" t="s">
        <v>105</v>
      </c>
    </row>
    <row r="5811" spans="3:7">
      <c r="C5811" s="137">
        <v>44658</v>
      </c>
      <c r="D5811" s="22" t="s">
        <v>116</v>
      </c>
      <c r="E5811" s="22">
        <v>28</v>
      </c>
      <c r="F5811" s="22" t="s">
        <v>112</v>
      </c>
      <c r="G5811" s="22" t="s">
        <v>115</v>
      </c>
    </row>
    <row r="5812" spans="3:7">
      <c r="C5812" s="137">
        <v>44600</v>
      </c>
      <c r="D5812" s="22" t="s">
        <v>119</v>
      </c>
      <c r="E5812" s="22">
        <v>21</v>
      </c>
      <c r="F5812" s="22" t="s">
        <v>9</v>
      </c>
      <c r="G5812" s="22" t="s">
        <v>108</v>
      </c>
    </row>
    <row r="5813" spans="3:7">
      <c r="C5813" s="137">
        <v>43915</v>
      </c>
      <c r="D5813" s="22" t="s">
        <v>116</v>
      </c>
      <c r="E5813" s="22">
        <v>6</v>
      </c>
      <c r="F5813" s="22" t="s">
        <v>110</v>
      </c>
      <c r="G5813" s="22" t="s">
        <v>113</v>
      </c>
    </row>
    <row r="5814" spans="3:7">
      <c r="C5814" s="137">
        <v>44313</v>
      </c>
      <c r="D5814" s="22" t="s">
        <v>119</v>
      </c>
      <c r="E5814" s="22">
        <v>31</v>
      </c>
      <c r="F5814" s="22" t="s">
        <v>114</v>
      </c>
      <c r="G5814" s="22" t="s">
        <v>105</v>
      </c>
    </row>
    <row r="5815" spans="3:7">
      <c r="C5815" s="137">
        <v>44612</v>
      </c>
      <c r="D5815" s="22" t="s">
        <v>119</v>
      </c>
      <c r="E5815" s="22">
        <v>200</v>
      </c>
      <c r="F5815" s="22" t="s">
        <v>6</v>
      </c>
      <c r="G5815" s="22" t="s">
        <v>106</v>
      </c>
    </row>
    <row r="5816" spans="3:7">
      <c r="C5816" s="137">
        <v>44117</v>
      </c>
      <c r="D5816" s="22" t="s">
        <v>119</v>
      </c>
      <c r="E5816" s="22">
        <v>75</v>
      </c>
      <c r="F5816" s="22" t="s">
        <v>114</v>
      </c>
      <c r="G5816" s="22" t="s">
        <v>108</v>
      </c>
    </row>
    <row r="5817" spans="3:7">
      <c r="C5817" s="137">
        <v>44750</v>
      </c>
      <c r="D5817" s="22" t="s">
        <v>119</v>
      </c>
      <c r="E5817" s="22">
        <v>19</v>
      </c>
      <c r="F5817" s="22" t="s">
        <v>112</v>
      </c>
      <c r="G5817" s="22" t="s">
        <v>111</v>
      </c>
    </row>
    <row r="5818" spans="3:7">
      <c r="C5818" s="137">
        <v>44530</v>
      </c>
      <c r="D5818" s="22" t="s">
        <v>107</v>
      </c>
      <c r="E5818" s="22">
        <v>37</v>
      </c>
      <c r="F5818" s="22" t="s">
        <v>110</v>
      </c>
      <c r="G5818" s="22" t="s">
        <v>106</v>
      </c>
    </row>
    <row r="5819" spans="3:7">
      <c r="C5819" s="137">
        <v>44258</v>
      </c>
      <c r="D5819" s="22" t="s">
        <v>119</v>
      </c>
      <c r="E5819" s="22">
        <v>7</v>
      </c>
      <c r="F5819" s="22" t="s">
        <v>114</v>
      </c>
      <c r="G5819" s="22" t="s">
        <v>109</v>
      </c>
    </row>
    <row r="5820" spans="3:7">
      <c r="C5820" s="137">
        <v>43967</v>
      </c>
      <c r="D5820" s="22" t="s">
        <v>117</v>
      </c>
      <c r="E5820" s="22">
        <v>9</v>
      </c>
      <c r="F5820" s="22" t="s">
        <v>112</v>
      </c>
      <c r="G5820" s="22" t="s">
        <v>105</v>
      </c>
    </row>
    <row r="5821" spans="3:7">
      <c r="C5821" s="137">
        <v>44386</v>
      </c>
      <c r="D5821" s="22" t="s">
        <v>118</v>
      </c>
      <c r="E5821" s="22">
        <v>5</v>
      </c>
      <c r="F5821" s="22" t="s">
        <v>110</v>
      </c>
      <c r="G5821" s="22" t="s">
        <v>115</v>
      </c>
    </row>
    <row r="5822" spans="3:7">
      <c r="C5822" s="137">
        <v>44646</v>
      </c>
      <c r="D5822" s="22" t="s">
        <v>116</v>
      </c>
      <c r="E5822" s="22">
        <v>30</v>
      </c>
      <c r="F5822" s="22" t="s">
        <v>114</v>
      </c>
      <c r="G5822" s="22" t="s">
        <v>111</v>
      </c>
    </row>
    <row r="5823" spans="3:7">
      <c r="C5823" s="137">
        <v>44021</v>
      </c>
      <c r="D5823" s="22" t="s">
        <v>119</v>
      </c>
      <c r="E5823" s="22">
        <v>525</v>
      </c>
      <c r="F5823" s="22" t="s">
        <v>112</v>
      </c>
      <c r="G5823" s="22" t="s">
        <v>106</v>
      </c>
    </row>
    <row r="5824" spans="3:7">
      <c r="C5824" s="137">
        <v>44753</v>
      </c>
      <c r="D5824" s="22" t="s">
        <v>107</v>
      </c>
      <c r="E5824" s="22">
        <v>19</v>
      </c>
      <c r="F5824" s="22" t="s">
        <v>112</v>
      </c>
      <c r="G5824" s="22" t="s">
        <v>109</v>
      </c>
    </row>
    <row r="5825" spans="3:7">
      <c r="C5825" s="137">
        <v>44124</v>
      </c>
      <c r="D5825" s="22" t="s">
        <v>118</v>
      </c>
      <c r="E5825" s="22">
        <v>350</v>
      </c>
      <c r="F5825" s="22" t="s">
        <v>110</v>
      </c>
      <c r="G5825" s="22" t="s">
        <v>108</v>
      </c>
    </row>
    <row r="5826" spans="3:7">
      <c r="C5826" s="137">
        <v>44864</v>
      </c>
      <c r="D5826" s="22" t="s">
        <v>117</v>
      </c>
      <c r="E5826" s="22">
        <v>9</v>
      </c>
      <c r="F5826" s="22" t="s">
        <v>112</v>
      </c>
      <c r="G5826" s="22" t="s">
        <v>108</v>
      </c>
    </row>
    <row r="5827" spans="3:7">
      <c r="C5827" s="137">
        <v>44709</v>
      </c>
      <c r="D5827" s="22" t="s">
        <v>119</v>
      </c>
      <c r="E5827" s="22">
        <v>35</v>
      </c>
      <c r="F5827" s="22" t="s">
        <v>110</v>
      </c>
      <c r="G5827" s="22" t="s">
        <v>105</v>
      </c>
    </row>
    <row r="5828" spans="3:7">
      <c r="C5828" s="137">
        <v>44841</v>
      </c>
      <c r="D5828" s="22" t="s">
        <v>117</v>
      </c>
      <c r="E5828" s="22">
        <v>9</v>
      </c>
      <c r="F5828" s="22" t="s">
        <v>9</v>
      </c>
      <c r="G5828" s="22" t="s">
        <v>105</v>
      </c>
    </row>
    <row r="5829" spans="3:7">
      <c r="C5829" s="137">
        <v>44714</v>
      </c>
      <c r="D5829" s="22" t="s">
        <v>107</v>
      </c>
      <c r="E5829" s="22">
        <v>16</v>
      </c>
      <c r="F5829" s="22" t="s">
        <v>6</v>
      </c>
      <c r="G5829" s="22" t="s">
        <v>115</v>
      </c>
    </row>
    <row r="5830" spans="3:7">
      <c r="C5830" s="137">
        <v>44349</v>
      </c>
      <c r="D5830" s="22" t="s">
        <v>117</v>
      </c>
      <c r="E5830" s="22">
        <v>250</v>
      </c>
      <c r="F5830" s="22" t="s">
        <v>6</v>
      </c>
      <c r="G5830" s="22" t="s">
        <v>113</v>
      </c>
    </row>
    <row r="5831" spans="3:7">
      <c r="C5831" s="137">
        <v>44469</v>
      </c>
      <c r="D5831" s="22" t="s">
        <v>119</v>
      </c>
      <c r="E5831" s="22">
        <v>39</v>
      </c>
      <c r="F5831" s="22" t="s">
        <v>114</v>
      </c>
      <c r="G5831" s="22" t="s">
        <v>105</v>
      </c>
    </row>
    <row r="5832" spans="3:7">
      <c r="C5832" s="137">
        <v>44389</v>
      </c>
      <c r="D5832" s="22" t="s">
        <v>118</v>
      </c>
      <c r="E5832" s="22">
        <v>225</v>
      </c>
      <c r="F5832" s="22" t="s">
        <v>9</v>
      </c>
      <c r="G5832" s="22" t="s">
        <v>111</v>
      </c>
    </row>
    <row r="5833" spans="3:7">
      <c r="C5833" s="137">
        <v>44385</v>
      </c>
      <c r="D5833" s="22" t="s">
        <v>107</v>
      </c>
      <c r="E5833" s="22">
        <v>36</v>
      </c>
      <c r="F5833" s="22" t="s">
        <v>110</v>
      </c>
      <c r="G5833" s="22" t="s">
        <v>108</v>
      </c>
    </row>
    <row r="5834" spans="3:7">
      <c r="C5834" s="137">
        <v>44366</v>
      </c>
      <c r="D5834" s="22" t="s">
        <v>117</v>
      </c>
      <c r="E5834" s="22">
        <v>16</v>
      </c>
      <c r="F5834" s="22" t="s">
        <v>114</v>
      </c>
      <c r="G5834" s="22" t="s">
        <v>115</v>
      </c>
    </row>
    <row r="5835" spans="3:7">
      <c r="C5835" s="137">
        <v>44680</v>
      </c>
      <c r="D5835" s="22" t="s">
        <v>107</v>
      </c>
      <c r="E5835" s="22">
        <v>500</v>
      </c>
      <c r="F5835" s="22" t="s">
        <v>114</v>
      </c>
      <c r="G5835" s="22" t="s">
        <v>106</v>
      </c>
    </row>
    <row r="5836" spans="3:7">
      <c r="C5836" s="137">
        <v>44641</v>
      </c>
      <c r="D5836" s="22" t="s">
        <v>119</v>
      </c>
      <c r="E5836" s="22">
        <v>75</v>
      </c>
      <c r="F5836" s="22" t="s">
        <v>9</v>
      </c>
      <c r="G5836" s="22" t="s">
        <v>115</v>
      </c>
    </row>
    <row r="5837" spans="3:7">
      <c r="C5837" s="137">
        <v>44636</v>
      </c>
      <c r="D5837" s="22" t="s">
        <v>117</v>
      </c>
      <c r="E5837" s="22">
        <v>400</v>
      </c>
      <c r="F5837" s="22" t="s">
        <v>114</v>
      </c>
      <c r="G5837" s="22" t="s">
        <v>108</v>
      </c>
    </row>
    <row r="5838" spans="3:7">
      <c r="C5838" s="137">
        <v>44390</v>
      </c>
      <c r="D5838" s="22" t="s">
        <v>107</v>
      </c>
      <c r="E5838" s="22">
        <v>1</v>
      </c>
      <c r="F5838" s="22" t="s">
        <v>6</v>
      </c>
      <c r="G5838" s="22" t="s">
        <v>109</v>
      </c>
    </row>
    <row r="5839" spans="3:7">
      <c r="C5839" s="137">
        <v>44556</v>
      </c>
      <c r="D5839" s="22" t="s">
        <v>119</v>
      </c>
      <c r="E5839" s="22">
        <v>175</v>
      </c>
      <c r="F5839" s="22" t="s">
        <v>110</v>
      </c>
      <c r="G5839" s="22" t="s">
        <v>109</v>
      </c>
    </row>
    <row r="5840" spans="3:7">
      <c r="C5840" s="137">
        <v>44081</v>
      </c>
      <c r="D5840" s="22" t="s">
        <v>118</v>
      </c>
      <c r="E5840" s="22">
        <v>2</v>
      </c>
      <c r="F5840" s="22" t="s">
        <v>6</v>
      </c>
      <c r="G5840" s="22" t="s">
        <v>109</v>
      </c>
    </row>
    <row r="5841" spans="3:7">
      <c r="C5841" s="137">
        <v>43901</v>
      </c>
      <c r="D5841" s="22" t="s">
        <v>118</v>
      </c>
      <c r="E5841" s="22">
        <v>7</v>
      </c>
      <c r="F5841" s="22" t="s">
        <v>110</v>
      </c>
      <c r="G5841" s="22" t="s">
        <v>111</v>
      </c>
    </row>
    <row r="5842" spans="3:7">
      <c r="C5842" s="137">
        <v>44918</v>
      </c>
      <c r="D5842" s="22" t="s">
        <v>117</v>
      </c>
      <c r="E5842" s="22">
        <v>6</v>
      </c>
      <c r="F5842" s="22" t="s">
        <v>114</v>
      </c>
      <c r="G5842" s="22" t="s">
        <v>111</v>
      </c>
    </row>
    <row r="5843" spans="3:7">
      <c r="C5843" s="137">
        <v>43893</v>
      </c>
      <c r="D5843" s="22" t="s">
        <v>119</v>
      </c>
      <c r="E5843" s="22">
        <v>6</v>
      </c>
      <c r="F5843" s="22" t="s">
        <v>112</v>
      </c>
      <c r="G5843" s="22" t="s">
        <v>105</v>
      </c>
    </row>
    <row r="5844" spans="3:7">
      <c r="C5844" s="137">
        <v>44029</v>
      </c>
      <c r="D5844" s="22" t="s">
        <v>117</v>
      </c>
      <c r="E5844" s="22">
        <v>350</v>
      </c>
      <c r="F5844" s="22" t="s">
        <v>9</v>
      </c>
      <c r="G5844" s="22" t="s">
        <v>113</v>
      </c>
    </row>
    <row r="5845" spans="3:7">
      <c r="C5845" s="137">
        <v>44008</v>
      </c>
      <c r="D5845" s="22" t="s">
        <v>117</v>
      </c>
      <c r="E5845" s="22">
        <v>41</v>
      </c>
      <c r="F5845" s="22" t="s">
        <v>110</v>
      </c>
      <c r="G5845" s="22" t="s">
        <v>109</v>
      </c>
    </row>
    <row r="5846" spans="3:7">
      <c r="C5846" s="137">
        <v>44668</v>
      </c>
      <c r="D5846" s="22" t="s">
        <v>116</v>
      </c>
      <c r="E5846" s="22">
        <v>34</v>
      </c>
      <c r="F5846" s="22" t="s">
        <v>112</v>
      </c>
      <c r="G5846" s="22" t="s">
        <v>106</v>
      </c>
    </row>
    <row r="5847" spans="3:7">
      <c r="C5847" s="137">
        <v>44333</v>
      </c>
      <c r="D5847" s="22" t="s">
        <v>117</v>
      </c>
      <c r="E5847" s="22">
        <v>400</v>
      </c>
      <c r="F5847" s="22" t="s">
        <v>112</v>
      </c>
      <c r="G5847" s="22" t="s">
        <v>108</v>
      </c>
    </row>
    <row r="5848" spans="3:7">
      <c r="C5848" s="137">
        <v>43965</v>
      </c>
      <c r="D5848" s="22" t="s">
        <v>119</v>
      </c>
      <c r="E5848" s="22">
        <v>37</v>
      </c>
      <c r="F5848" s="22" t="s">
        <v>114</v>
      </c>
      <c r="G5848" s="22" t="s">
        <v>106</v>
      </c>
    </row>
    <row r="5849" spans="3:7">
      <c r="C5849" s="137">
        <v>44232</v>
      </c>
      <c r="D5849" s="22" t="s">
        <v>118</v>
      </c>
      <c r="E5849" s="22">
        <v>34</v>
      </c>
      <c r="F5849" s="22" t="s">
        <v>110</v>
      </c>
      <c r="G5849" s="22" t="s">
        <v>113</v>
      </c>
    </row>
    <row r="5850" spans="3:7">
      <c r="C5850" s="137">
        <v>43834</v>
      </c>
      <c r="D5850" s="22" t="s">
        <v>119</v>
      </c>
      <c r="E5850" s="22">
        <v>275</v>
      </c>
      <c r="F5850" s="22" t="s">
        <v>9</v>
      </c>
      <c r="G5850" s="22" t="s">
        <v>108</v>
      </c>
    </row>
    <row r="5851" spans="3:7">
      <c r="C5851" s="137">
        <v>44598</v>
      </c>
      <c r="D5851" s="22" t="s">
        <v>119</v>
      </c>
      <c r="E5851" s="22">
        <v>5</v>
      </c>
      <c r="F5851" s="22" t="s">
        <v>110</v>
      </c>
      <c r="G5851" s="22" t="s">
        <v>113</v>
      </c>
    </row>
    <row r="5852" spans="3:7">
      <c r="C5852" s="137">
        <v>43845</v>
      </c>
      <c r="D5852" s="22" t="s">
        <v>119</v>
      </c>
      <c r="E5852" s="22">
        <v>2</v>
      </c>
      <c r="F5852" s="22" t="s">
        <v>9</v>
      </c>
      <c r="G5852" s="22" t="s">
        <v>113</v>
      </c>
    </row>
    <row r="5853" spans="3:7">
      <c r="C5853" s="137">
        <v>44674</v>
      </c>
      <c r="D5853" s="22" t="s">
        <v>118</v>
      </c>
      <c r="E5853" s="22">
        <v>48</v>
      </c>
      <c r="F5853" s="22" t="s">
        <v>114</v>
      </c>
      <c r="G5853" s="22" t="s">
        <v>115</v>
      </c>
    </row>
    <row r="5854" spans="3:7">
      <c r="C5854" s="137">
        <v>44770</v>
      </c>
      <c r="D5854" s="22" t="s">
        <v>117</v>
      </c>
      <c r="E5854" s="22">
        <v>525</v>
      </c>
      <c r="F5854" s="22" t="s">
        <v>6</v>
      </c>
      <c r="G5854" s="22" t="s">
        <v>109</v>
      </c>
    </row>
    <row r="5855" spans="3:7">
      <c r="C5855" s="137">
        <v>44714</v>
      </c>
      <c r="D5855" s="22" t="s">
        <v>117</v>
      </c>
      <c r="E5855" s="22">
        <v>42</v>
      </c>
      <c r="F5855" s="22" t="s">
        <v>9</v>
      </c>
      <c r="G5855" s="22" t="s">
        <v>113</v>
      </c>
    </row>
    <row r="5856" spans="3:7">
      <c r="C5856" s="137">
        <v>44254</v>
      </c>
      <c r="D5856" s="22" t="s">
        <v>119</v>
      </c>
      <c r="E5856" s="22">
        <v>42</v>
      </c>
      <c r="F5856" s="22" t="s">
        <v>114</v>
      </c>
      <c r="G5856" s="22" t="s">
        <v>106</v>
      </c>
    </row>
    <row r="5857" spans="3:7">
      <c r="C5857" s="137">
        <v>44111</v>
      </c>
      <c r="D5857" s="22" t="s">
        <v>116</v>
      </c>
      <c r="E5857" s="22">
        <v>475</v>
      </c>
      <c r="F5857" s="22" t="s">
        <v>6</v>
      </c>
      <c r="G5857" s="22" t="s">
        <v>106</v>
      </c>
    </row>
    <row r="5858" spans="3:7">
      <c r="C5858" s="137">
        <v>44152</v>
      </c>
      <c r="D5858" s="22" t="s">
        <v>116</v>
      </c>
      <c r="E5858" s="22">
        <v>6</v>
      </c>
      <c r="F5858" s="22" t="s">
        <v>9</v>
      </c>
      <c r="G5858" s="22" t="s">
        <v>115</v>
      </c>
    </row>
    <row r="5859" spans="3:7">
      <c r="C5859" s="137">
        <v>44194</v>
      </c>
      <c r="D5859" s="22" t="s">
        <v>117</v>
      </c>
      <c r="E5859" s="22">
        <v>44</v>
      </c>
      <c r="F5859" s="22" t="s">
        <v>6</v>
      </c>
      <c r="G5859" s="22" t="s">
        <v>113</v>
      </c>
    </row>
    <row r="5860" spans="3:7">
      <c r="C5860" s="137">
        <v>44306</v>
      </c>
      <c r="D5860" s="22" t="s">
        <v>119</v>
      </c>
      <c r="E5860" s="22">
        <v>43</v>
      </c>
      <c r="F5860" s="22" t="s">
        <v>114</v>
      </c>
      <c r="G5860" s="22" t="s">
        <v>111</v>
      </c>
    </row>
    <row r="5861" spans="3:7">
      <c r="C5861" s="137">
        <v>44207</v>
      </c>
      <c r="D5861" s="22" t="s">
        <v>116</v>
      </c>
      <c r="E5861" s="22">
        <v>2</v>
      </c>
      <c r="F5861" s="22" t="s">
        <v>112</v>
      </c>
      <c r="G5861" s="22" t="s">
        <v>105</v>
      </c>
    </row>
    <row r="5862" spans="3:7">
      <c r="C5862" s="137">
        <v>44285</v>
      </c>
      <c r="D5862" s="22" t="s">
        <v>119</v>
      </c>
      <c r="E5862" s="22">
        <v>225</v>
      </c>
      <c r="F5862" s="22" t="s">
        <v>6</v>
      </c>
      <c r="G5862" s="22" t="s">
        <v>108</v>
      </c>
    </row>
    <row r="5863" spans="3:7">
      <c r="C5863" s="137">
        <v>44525</v>
      </c>
      <c r="D5863" s="22" t="s">
        <v>118</v>
      </c>
      <c r="E5863" s="22">
        <v>8</v>
      </c>
      <c r="F5863" s="22" t="s">
        <v>6</v>
      </c>
      <c r="G5863" s="22" t="s">
        <v>108</v>
      </c>
    </row>
    <row r="5864" spans="3:7">
      <c r="C5864" s="137">
        <v>44772</v>
      </c>
      <c r="D5864" s="22" t="s">
        <v>119</v>
      </c>
      <c r="E5864" s="22">
        <v>150</v>
      </c>
      <c r="F5864" s="22" t="s">
        <v>114</v>
      </c>
      <c r="G5864" s="22" t="s">
        <v>113</v>
      </c>
    </row>
    <row r="5865" spans="3:7">
      <c r="C5865" s="137">
        <v>44768</v>
      </c>
      <c r="D5865" s="22" t="s">
        <v>117</v>
      </c>
      <c r="E5865" s="22">
        <v>3</v>
      </c>
      <c r="F5865" s="22" t="s">
        <v>114</v>
      </c>
      <c r="G5865" s="22" t="s">
        <v>111</v>
      </c>
    </row>
    <row r="5866" spans="3:7">
      <c r="C5866" s="137">
        <v>44338</v>
      </c>
      <c r="D5866" s="22" t="s">
        <v>117</v>
      </c>
      <c r="E5866" s="22">
        <v>125</v>
      </c>
      <c r="F5866" s="22" t="s">
        <v>9</v>
      </c>
      <c r="G5866" s="22" t="s">
        <v>105</v>
      </c>
    </row>
    <row r="5867" spans="3:7">
      <c r="C5867" s="137">
        <v>44311</v>
      </c>
      <c r="D5867" s="22" t="s">
        <v>119</v>
      </c>
      <c r="E5867" s="22">
        <v>33</v>
      </c>
      <c r="F5867" s="22" t="s">
        <v>9</v>
      </c>
      <c r="G5867" s="22" t="s">
        <v>108</v>
      </c>
    </row>
    <row r="5868" spans="3:7">
      <c r="C5868" s="137">
        <v>44397</v>
      </c>
      <c r="D5868" s="22" t="s">
        <v>118</v>
      </c>
      <c r="E5868" s="22">
        <v>125</v>
      </c>
      <c r="F5868" s="22" t="s">
        <v>110</v>
      </c>
      <c r="G5868" s="22" t="s">
        <v>105</v>
      </c>
    </row>
    <row r="5869" spans="3:7">
      <c r="C5869" s="137">
        <v>44023</v>
      </c>
      <c r="D5869" s="22" t="s">
        <v>119</v>
      </c>
      <c r="E5869" s="22">
        <v>39</v>
      </c>
      <c r="F5869" s="22" t="s">
        <v>112</v>
      </c>
      <c r="G5869" s="22" t="s">
        <v>108</v>
      </c>
    </row>
    <row r="5870" spans="3:7">
      <c r="C5870" s="137">
        <v>44731</v>
      </c>
      <c r="D5870" s="22" t="s">
        <v>119</v>
      </c>
      <c r="E5870" s="22">
        <v>7</v>
      </c>
      <c r="F5870" s="22" t="s">
        <v>114</v>
      </c>
      <c r="G5870" s="22" t="s">
        <v>109</v>
      </c>
    </row>
    <row r="5871" spans="3:7">
      <c r="C5871" s="137">
        <v>44894</v>
      </c>
      <c r="D5871" s="22" t="s">
        <v>117</v>
      </c>
      <c r="E5871" s="22">
        <v>525</v>
      </c>
      <c r="F5871" s="22" t="s">
        <v>6</v>
      </c>
      <c r="G5871" s="22" t="s">
        <v>105</v>
      </c>
    </row>
    <row r="5872" spans="3:7">
      <c r="C5872" s="137">
        <v>44811</v>
      </c>
      <c r="D5872" s="22" t="s">
        <v>117</v>
      </c>
      <c r="E5872" s="22">
        <v>525</v>
      </c>
      <c r="F5872" s="22" t="s">
        <v>9</v>
      </c>
      <c r="G5872" s="22" t="s">
        <v>109</v>
      </c>
    </row>
    <row r="5873" spans="3:7">
      <c r="C5873" s="137">
        <v>44133</v>
      </c>
      <c r="D5873" s="22" t="s">
        <v>117</v>
      </c>
      <c r="E5873" s="22">
        <v>3</v>
      </c>
      <c r="F5873" s="22" t="s">
        <v>9</v>
      </c>
      <c r="G5873" s="22" t="s">
        <v>108</v>
      </c>
    </row>
    <row r="5874" spans="3:7">
      <c r="C5874" s="137">
        <v>44516</v>
      </c>
      <c r="D5874" s="22" t="s">
        <v>119</v>
      </c>
      <c r="E5874" s="22">
        <v>200</v>
      </c>
      <c r="F5874" s="22" t="s">
        <v>114</v>
      </c>
      <c r="G5874" s="22" t="s">
        <v>113</v>
      </c>
    </row>
    <row r="5875" spans="3:7">
      <c r="C5875" s="137">
        <v>44706</v>
      </c>
      <c r="D5875" s="22" t="s">
        <v>116</v>
      </c>
      <c r="E5875" s="22">
        <v>46</v>
      </c>
      <c r="F5875" s="22" t="s">
        <v>9</v>
      </c>
      <c r="G5875" s="22" t="s">
        <v>106</v>
      </c>
    </row>
    <row r="5876" spans="3:7">
      <c r="C5876" s="137">
        <v>44561</v>
      </c>
      <c r="D5876" s="22" t="s">
        <v>119</v>
      </c>
      <c r="E5876" s="22">
        <v>300</v>
      </c>
      <c r="F5876" s="22" t="s">
        <v>9</v>
      </c>
      <c r="G5876" s="22" t="s">
        <v>113</v>
      </c>
    </row>
    <row r="5877" spans="3:7">
      <c r="C5877" s="137">
        <v>43959</v>
      </c>
      <c r="D5877" s="22" t="s">
        <v>118</v>
      </c>
      <c r="E5877" s="22">
        <v>28</v>
      </c>
      <c r="F5877" s="22" t="s">
        <v>9</v>
      </c>
      <c r="G5877" s="22" t="s">
        <v>108</v>
      </c>
    </row>
    <row r="5878" spans="3:7">
      <c r="C5878" s="137">
        <v>44832</v>
      </c>
      <c r="D5878" s="22" t="s">
        <v>118</v>
      </c>
      <c r="E5878" s="22">
        <v>18</v>
      </c>
      <c r="F5878" s="22" t="s">
        <v>110</v>
      </c>
      <c r="G5878" s="22" t="s">
        <v>105</v>
      </c>
    </row>
    <row r="5879" spans="3:7">
      <c r="C5879" s="137">
        <v>44063</v>
      </c>
      <c r="D5879" s="22" t="s">
        <v>117</v>
      </c>
      <c r="E5879" s="22">
        <v>250</v>
      </c>
      <c r="F5879" s="22" t="s">
        <v>9</v>
      </c>
      <c r="G5879" s="22" t="s">
        <v>115</v>
      </c>
    </row>
    <row r="5880" spans="3:7">
      <c r="C5880" s="137">
        <v>44246</v>
      </c>
      <c r="D5880" s="22" t="s">
        <v>116</v>
      </c>
      <c r="E5880" s="22">
        <v>20</v>
      </c>
      <c r="F5880" s="22" t="s">
        <v>110</v>
      </c>
      <c r="G5880" s="22" t="s">
        <v>115</v>
      </c>
    </row>
    <row r="5881" spans="3:7">
      <c r="C5881" s="137">
        <v>44006</v>
      </c>
      <c r="D5881" s="22" t="s">
        <v>117</v>
      </c>
      <c r="E5881" s="22">
        <v>1</v>
      </c>
      <c r="F5881" s="22" t="s">
        <v>114</v>
      </c>
      <c r="G5881" s="22" t="s">
        <v>113</v>
      </c>
    </row>
    <row r="5882" spans="3:7">
      <c r="C5882" s="137">
        <v>44231</v>
      </c>
      <c r="D5882" s="22" t="s">
        <v>117</v>
      </c>
      <c r="E5882" s="22">
        <v>24</v>
      </c>
      <c r="F5882" s="22" t="s">
        <v>6</v>
      </c>
      <c r="G5882" s="22" t="s">
        <v>111</v>
      </c>
    </row>
    <row r="5883" spans="3:7">
      <c r="C5883" s="137">
        <v>44442</v>
      </c>
      <c r="D5883" s="22" t="s">
        <v>117</v>
      </c>
      <c r="E5883" s="22">
        <v>75</v>
      </c>
      <c r="F5883" s="22" t="s">
        <v>9</v>
      </c>
      <c r="G5883" s="22" t="s">
        <v>106</v>
      </c>
    </row>
    <row r="5884" spans="3:7">
      <c r="C5884" s="137">
        <v>44609</v>
      </c>
      <c r="D5884" s="22" t="s">
        <v>107</v>
      </c>
      <c r="E5884" s="22">
        <v>15</v>
      </c>
      <c r="F5884" s="22" t="s">
        <v>110</v>
      </c>
      <c r="G5884" s="22" t="s">
        <v>106</v>
      </c>
    </row>
    <row r="5885" spans="3:7">
      <c r="C5885" s="137">
        <v>44660</v>
      </c>
      <c r="D5885" s="22" t="s">
        <v>116</v>
      </c>
      <c r="E5885" s="22">
        <v>45</v>
      </c>
      <c r="F5885" s="22" t="s">
        <v>110</v>
      </c>
      <c r="G5885" s="22" t="s">
        <v>113</v>
      </c>
    </row>
    <row r="5886" spans="3:7">
      <c r="C5886" s="137">
        <v>44037</v>
      </c>
      <c r="D5886" s="22" t="s">
        <v>116</v>
      </c>
      <c r="E5886" s="22">
        <v>32</v>
      </c>
      <c r="F5886" s="22" t="s">
        <v>114</v>
      </c>
      <c r="G5886" s="22" t="s">
        <v>106</v>
      </c>
    </row>
    <row r="5887" spans="3:7">
      <c r="C5887" s="137">
        <v>43958</v>
      </c>
      <c r="D5887" s="22" t="s">
        <v>116</v>
      </c>
      <c r="E5887" s="22">
        <v>46</v>
      </c>
      <c r="F5887" s="22" t="s">
        <v>6</v>
      </c>
      <c r="G5887" s="22" t="s">
        <v>111</v>
      </c>
    </row>
    <row r="5888" spans="3:7">
      <c r="C5888" s="137">
        <v>43915</v>
      </c>
      <c r="D5888" s="22" t="s">
        <v>116</v>
      </c>
      <c r="E5888" s="22">
        <v>375</v>
      </c>
      <c r="F5888" s="22" t="s">
        <v>114</v>
      </c>
      <c r="G5888" s="22" t="s">
        <v>109</v>
      </c>
    </row>
    <row r="5889" spans="3:7">
      <c r="C5889" s="137">
        <v>44102</v>
      </c>
      <c r="D5889" s="22" t="s">
        <v>117</v>
      </c>
      <c r="E5889" s="22">
        <v>37</v>
      </c>
      <c r="F5889" s="22" t="s">
        <v>6</v>
      </c>
      <c r="G5889" s="22" t="s">
        <v>106</v>
      </c>
    </row>
    <row r="5890" spans="3:7">
      <c r="C5890" s="137">
        <v>44266</v>
      </c>
      <c r="D5890" s="22" t="s">
        <v>117</v>
      </c>
      <c r="E5890" s="22">
        <v>8</v>
      </c>
      <c r="F5890" s="22" t="s">
        <v>9</v>
      </c>
      <c r="G5890" s="22" t="s">
        <v>106</v>
      </c>
    </row>
    <row r="5891" spans="3:7">
      <c r="C5891" s="137">
        <v>44897</v>
      </c>
      <c r="D5891" s="22" t="s">
        <v>118</v>
      </c>
      <c r="E5891" s="22">
        <v>50</v>
      </c>
      <c r="F5891" s="22" t="s">
        <v>112</v>
      </c>
      <c r="G5891" s="22" t="s">
        <v>113</v>
      </c>
    </row>
  </sheetData>
  <pageMargins left="0.7" right="0.7" top="0.75" bottom="0.75" header="0.3" footer="0.3"/>
  <pageSetup orientation="portrait" r:id="rId2"/>
  <tableParts count="1">
    <tablePart r:id="rId3"/>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1457A-B054-4F08-BA37-43FDADCBD69C}">
  <sheetPr>
    <tabColor rgb="FFFF0000"/>
  </sheetPr>
  <dimension ref="A1:R5891"/>
  <sheetViews>
    <sheetView showGridLines="0" workbookViewId="0"/>
  </sheetViews>
  <sheetFormatPr defaultColWidth="8.85546875" defaultRowHeight="15"/>
  <cols>
    <col min="1" max="1" width="6.42578125" bestFit="1" customWidth="1"/>
    <col min="2" max="2" width="2.28515625" customWidth="1"/>
    <col min="3" max="3" width="17.28515625" customWidth="1"/>
    <col min="4" max="5" width="18" customWidth="1"/>
    <col min="6" max="6" width="14.140625" bestFit="1" customWidth="1"/>
    <col min="7" max="7" width="18.7109375" customWidth="1"/>
    <col min="8" max="8" width="2.28515625" customWidth="1"/>
    <col min="9" max="9" width="18.28515625" bestFit="1" customWidth="1"/>
    <col min="10" max="10" width="14.140625" bestFit="1" customWidth="1"/>
    <col min="11" max="17" width="10.85546875" bestFit="1" customWidth="1"/>
    <col min="18" max="18" width="11.28515625" bestFit="1" customWidth="1"/>
    <col min="19" max="20" width="14.140625" bestFit="1" customWidth="1"/>
    <col min="21" max="21" width="9.42578125" bestFit="1" customWidth="1"/>
    <col min="22" max="26" width="14.140625" bestFit="1" customWidth="1"/>
    <col min="27" max="27" width="12.28515625" bestFit="1" customWidth="1"/>
    <col min="28" max="32" width="14.140625" bestFit="1" customWidth="1"/>
    <col min="33" max="33" width="14" bestFit="1" customWidth="1"/>
    <col min="34" max="38" width="14.140625" bestFit="1" customWidth="1"/>
    <col min="39" max="39" width="15.7109375" bestFit="1" customWidth="1"/>
    <col min="40" max="44" width="14.140625" bestFit="1" customWidth="1"/>
    <col min="45" max="45" width="11" bestFit="1" customWidth="1"/>
    <col min="46" max="50" width="14.140625" bestFit="1" customWidth="1"/>
    <col min="51" max="51" width="10.42578125" bestFit="1" customWidth="1"/>
    <col min="52" max="52" width="11.140625" bestFit="1" customWidth="1"/>
    <col min="53" max="62" width="6.85546875" bestFit="1" customWidth="1"/>
    <col min="63" max="63" width="9.85546875" bestFit="1" customWidth="1"/>
    <col min="64" max="75" width="6.85546875" bestFit="1" customWidth="1"/>
    <col min="76" max="76" width="9.85546875" bestFit="1" customWidth="1"/>
    <col min="77" max="88" width="6.85546875" bestFit="1" customWidth="1"/>
    <col min="89" max="89" width="9.85546875" bestFit="1" customWidth="1"/>
    <col min="90" max="90" width="9.42578125" bestFit="1" customWidth="1"/>
    <col min="91" max="102" width="9.28515625" bestFit="1" customWidth="1"/>
    <col min="103" max="103" width="9.85546875" bestFit="1" customWidth="1"/>
    <col min="104" max="115" width="6.85546875" bestFit="1" customWidth="1"/>
    <col min="116" max="116" width="9.85546875" bestFit="1" customWidth="1"/>
    <col min="117" max="128" width="6.85546875" bestFit="1" customWidth="1"/>
    <col min="129" max="129" width="9.85546875" bestFit="1" customWidth="1"/>
    <col min="130" max="130" width="12.28515625" bestFit="1" customWidth="1"/>
    <col min="131" max="142" width="10.85546875" bestFit="1" customWidth="1"/>
    <col min="143" max="143" width="9.85546875" bestFit="1" customWidth="1"/>
    <col min="144" max="155" width="6.85546875" bestFit="1" customWidth="1"/>
    <col min="156" max="156" width="9.85546875" bestFit="1" customWidth="1"/>
    <col min="157" max="168" width="6.85546875" bestFit="1" customWidth="1"/>
    <col min="169" max="169" width="9.85546875" bestFit="1" customWidth="1"/>
    <col min="170" max="170" width="14" bestFit="1" customWidth="1"/>
    <col min="171" max="182" width="12.42578125" bestFit="1" customWidth="1"/>
    <col min="183" max="183" width="9.85546875" bestFit="1" customWidth="1"/>
    <col min="184" max="195" width="6.85546875" bestFit="1" customWidth="1"/>
    <col min="196" max="196" width="9.85546875" bestFit="1" customWidth="1"/>
    <col min="197" max="208" width="6.85546875" bestFit="1" customWidth="1"/>
    <col min="209" max="209" width="9.85546875" bestFit="1" customWidth="1"/>
    <col min="210" max="210" width="15.7109375" bestFit="1" customWidth="1"/>
    <col min="211" max="222" width="8" bestFit="1" customWidth="1"/>
    <col min="223" max="223" width="9.85546875" bestFit="1" customWidth="1"/>
    <col min="224" max="235" width="6.85546875" bestFit="1" customWidth="1"/>
    <col min="236" max="236" width="9.85546875" bestFit="1" customWidth="1"/>
    <col min="237" max="248" width="6.85546875" bestFit="1" customWidth="1"/>
    <col min="249" max="249" width="9.85546875" bestFit="1" customWidth="1"/>
    <col min="250" max="250" width="11" bestFit="1" customWidth="1"/>
    <col min="251" max="262" width="7.42578125" bestFit="1" customWidth="1"/>
    <col min="263" max="263" width="9.85546875" bestFit="1" customWidth="1"/>
    <col min="264" max="275" width="6.85546875" bestFit="1" customWidth="1"/>
    <col min="276" max="276" width="9.85546875" bestFit="1" customWidth="1"/>
    <col min="277" max="288" width="6.85546875" bestFit="1" customWidth="1"/>
    <col min="289" max="289" width="9.85546875" bestFit="1" customWidth="1"/>
    <col min="290" max="290" width="10.42578125" bestFit="1" customWidth="1"/>
    <col min="291" max="291" width="11.140625" bestFit="1" customWidth="1"/>
    <col min="292" max="579" width="9.42578125" bestFit="1" customWidth="1"/>
    <col min="580" max="580" width="12.28515625" bestFit="1" customWidth="1"/>
    <col min="581" max="1144" width="8.7109375" bestFit="1" customWidth="1"/>
    <col min="1145" max="1145" width="9.42578125" bestFit="1" customWidth="1"/>
    <col min="1146" max="1763" width="9.28515625" bestFit="1" customWidth="1"/>
    <col min="1764" max="1764" width="12.28515625" bestFit="1" customWidth="1"/>
    <col min="1765" max="2364" width="10.85546875" bestFit="1" customWidth="1"/>
    <col min="2365" max="2365" width="14" bestFit="1" customWidth="1"/>
    <col min="2366" max="2964" width="12.42578125" bestFit="1" customWidth="1"/>
    <col min="2965" max="2965" width="15.7109375" bestFit="1" customWidth="1"/>
    <col min="2966" max="3549" width="8.7109375" bestFit="1" customWidth="1"/>
    <col min="3550" max="3550" width="11" bestFit="1" customWidth="1"/>
    <col min="3551" max="4145" width="8.7109375" bestFit="1" customWidth="1"/>
    <col min="4146" max="4146" width="10.42578125" bestFit="1" customWidth="1"/>
    <col min="4147" max="4147" width="11.140625" bestFit="1" customWidth="1"/>
  </cols>
  <sheetData>
    <row r="1" spans="1:18" ht="6.75" customHeight="1"/>
    <row r="2" spans="1:18">
      <c r="A2" s="38" t="s">
        <v>281</v>
      </c>
      <c r="B2" s="38" t="s">
        <v>267</v>
      </c>
    </row>
    <row r="3" spans="1:18" ht="6.75" customHeight="1">
      <c r="A3" s="38"/>
    </row>
    <row r="4" spans="1:18">
      <c r="I4" s="49" t="s">
        <v>133</v>
      </c>
      <c r="J4" s="57" t="s">
        <v>130</v>
      </c>
    </row>
    <row r="5" spans="1:18">
      <c r="C5" s="22" t="s">
        <v>0</v>
      </c>
      <c r="D5" s="22" t="s">
        <v>101</v>
      </c>
      <c r="E5" s="22" t="s">
        <v>102</v>
      </c>
      <c r="F5" s="22" t="s">
        <v>1</v>
      </c>
      <c r="G5" s="22" t="s">
        <v>103</v>
      </c>
    </row>
    <row r="6" spans="1:18">
      <c r="C6" s="137">
        <v>44175</v>
      </c>
      <c r="D6" s="22" t="s">
        <v>116</v>
      </c>
      <c r="E6" s="22">
        <v>1</v>
      </c>
      <c r="F6" s="22" t="s">
        <v>6</v>
      </c>
      <c r="G6" s="22" t="s">
        <v>108</v>
      </c>
      <c r="I6" s="49" t="s">
        <v>268</v>
      </c>
      <c r="K6" s="49" t="s">
        <v>103</v>
      </c>
    </row>
    <row r="7" spans="1:18">
      <c r="C7" s="137">
        <v>44149</v>
      </c>
      <c r="D7" s="22" t="s">
        <v>119</v>
      </c>
      <c r="E7" s="22">
        <v>13</v>
      </c>
      <c r="F7" s="22" t="s">
        <v>112</v>
      </c>
      <c r="G7" s="22" t="s">
        <v>108</v>
      </c>
      <c r="I7" s="49" t="s">
        <v>101</v>
      </c>
      <c r="J7" s="49" t="s">
        <v>1</v>
      </c>
      <c r="K7" s="57" t="s">
        <v>111</v>
      </c>
      <c r="L7" s="57" t="s">
        <v>109</v>
      </c>
      <c r="M7" s="57" t="s">
        <v>105</v>
      </c>
      <c r="N7" s="57" t="s">
        <v>115</v>
      </c>
      <c r="O7" s="57" t="s">
        <v>113</v>
      </c>
      <c r="P7" s="57" t="s">
        <v>106</v>
      </c>
      <c r="Q7" s="57" t="s">
        <v>108</v>
      </c>
      <c r="R7" s="57" t="s">
        <v>36</v>
      </c>
    </row>
    <row r="8" spans="1:18">
      <c r="C8" s="137">
        <v>44134</v>
      </c>
      <c r="D8" s="22" t="s">
        <v>107</v>
      </c>
      <c r="E8" s="22">
        <v>9</v>
      </c>
      <c r="F8" s="22" t="s">
        <v>6</v>
      </c>
      <c r="G8" s="22" t="s">
        <v>106</v>
      </c>
      <c r="I8" s="57" t="s">
        <v>119</v>
      </c>
      <c r="J8" s="57" t="s">
        <v>114</v>
      </c>
      <c r="K8" s="97">
        <v>1214</v>
      </c>
      <c r="L8" s="97">
        <v>1203</v>
      </c>
      <c r="M8" s="97">
        <v>835</v>
      </c>
      <c r="N8" s="97">
        <v>3380</v>
      </c>
      <c r="O8" s="97">
        <v>1958</v>
      </c>
      <c r="P8" s="97">
        <v>2104</v>
      </c>
      <c r="Q8" s="97">
        <v>2247</v>
      </c>
      <c r="R8" s="97">
        <v>12941</v>
      </c>
    </row>
    <row r="9" spans="1:18">
      <c r="C9" s="137">
        <v>44903</v>
      </c>
      <c r="D9" s="22" t="s">
        <v>117</v>
      </c>
      <c r="E9" s="22">
        <v>6</v>
      </c>
      <c r="F9" s="22" t="s">
        <v>6</v>
      </c>
      <c r="G9" s="22" t="s">
        <v>115</v>
      </c>
      <c r="J9" s="57" t="s">
        <v>112</v>
      </c>
      <c r="K9" s="97">
        <v>1114</v>
      </c>
      <c r="L9" s="97">
        <v>1032</v>
      </c>
      <c r="M9" s="97">
        <v>1409</v>
      </c>
      <c r="N9" s="97">
        <v>2325</v>
      </c>
      <c r="O9" s="97">
        <v>1926</v>
      </c>
      <c r="P9" s="97">
        <v>4126</v>
      </c>
      <c r="Q9" s="97">
        <v>3637</v>
      </c>
      <c r="R9" s="97">
        <v>15569</v>
      </c>
    </row>
    <row r="10" spans="1:18">
      <c r="C10" s="137">
        <v>43921</v>
      </c>
      <c r="D10" s="22" t="s">
        <v>118</v>
      </c>
      <c r="E10" s="22">
        <v>425</v>
      </c>
      <c r="F10" s="22" t="s">
        <v>6</v>
      </c>
      <c r="G10" s="22" t="s">
        <v>108</v>
      </c>
      <c r="J10" s="57" t="s">
        <v>6</v>
      </c>
      <c r="K10" s="97">
        <v>3173</v>
      </c>
      <c r="L10" s="97">
        <v>2335</v>
      </c>
      <c r="M10" s="97">
        <v>2225</v>
      </c>
      <c r="N10" s="97">
        <v>1106</v>
      </c>
      <c r="O10" s="97">
        <v>2426</v>
      </c>
      <c r="P10" s="97">
        <v>3447</v>
      </c>
      <c r="Q10" s="97">
        <v>1958</v>
      </c>
      <c r="R10" s="97">
        <v>16670</v>
      </c>
    </row>
    <row r="11" spans="1:18">
      <c r="C11" s="137">
        <v>44758</v>
      </c>
      <c r="D11" s="22" t="s">
        <v>117</v>
      </c>
      <c r="E11" s="22">
        <v>5</v>
      </c>
      <c r="F11" s="22" t="s">
        <v>9</v>
      </c>
      <c r="G11" s="22" t="s">
        <v>115</v>
      </c>
      <c r="J11" s="57" t="s">
        <v>110</v>
      </c>
      <c r="K11" s="97">
        <v>1937</v>
      </c>
      <c r="L11" s="97">
        <v>1861</v>
      </c>
      <c r="M11" s="97">
        <v>1305</v>
      </c>
      <c r="N11" s="97">
        <v>1961</v>
      </c>
      <c r="O11" s="97">
        <v>2344</v>
      </c>
      <c r="P11" s="97">
        <v>2851</v>
      </c>
      <c r="Q11" s="97">
        <v>2950</v>
      </c>
      <c r="R11" s="97">
        <v>15209</v>
      </c>
    </row>
    <row r="12" spans="1:18">
      <c r="C12" s="137">
        <v>44411</v>
      </c>
      <c r="D12" s="22" t="s">
        <v>117</v>
      </c>
      <c r="E12" s="22">
        <v>10</v>
      </c>
      <c r="F12" s="22" t="s">
        <v>112</v>
      </c>
      <c r="G12" s="22" t="s">
        <v>106</v>
      </c>
      <c r="J12" s="57" t="s">
        <v>9</v>
      </c>
      <c r="K12" s="97">
        <v>1562</v>
      </c>
      <c r="L12" s="97">
        <v>2616</v>
      </c>
      <c r="M12" s="97">
        <v>2188</v>
      </c>
      <c r="N12" s="97">
        <v>2615</v>
      </c>
      <c r="O12" s="97">
        <v>2303</v>
      </c>
      <c r="P12" s="97">
        <v>1530</v>
      </c>
      <c r="Q12" s="97">
        <v>2565</v>
      </c>
      <c r="R12" s="97">
        <v>15379</v>
      </c>
    </row>
    <row r="13" spans="1:18">
      <c r="C13" s="137">
        <v>44067</v>
      </c>
      <c r="D13" s="22" t="s">
        <v>117</v>
      </c>
      <c r="E13" s="22">
        <v>250</v>
      </c>
      <c r="F13" s="22" t="s">
        <v>9</v>
      </c>
      <c r="G13" s="22" t="s">
        <v>111</v>
      </c>
      <c r="I13" s="57" t="s">
        <v>269</v>
      </c>
      <c r="J13" s="57"/>
      <c r="K13" s="97">
        <v>9000</v>
      </c>
      <c r="L13" s="97">
        <v>9047</v>
      </c>
      <c r="M13" s="97">
        <v>7962</v>
      </c>
      <c r="N13" s="97">
        <v>11387</v>
      </c>
      <c r="O13" s="97">
        <v>10957</v>
      </c>
      <c r="P13" s="97">
        <v>14058</v>
      </c>
      <c r="Q13" s="97">
        <v>13357</v>
      </c>
      <c r="R13" s="97">
        <v>75768</v>
      </c>
    </row>
    <row r="14" spans="1:18">
      <c r="C14" s="137">
        <v>44320</v>
      </c>
      <c r="D14" s="22" t="s">
        <v>116</v>
      </c>
      <c r="E14" s="22">
        <v>375</v>
      </c>
      <c r="F14" s="22" t="s">
        <v>114</v>
      </c>
      <c r="G14" s="22" t="s">
        <v>111</v>
      </c>
      <c r="I14" s="57" t="s">
        <v>117</v>
      </c>
      <c r="J14" s="57" t="s">
        <v>114</v>
      </c>
      <c r="K14" s="97">
        <v>4229</v>
      </c>
      <c r="L14" s="97">
        <v>1330</v>
      </c>
      <c r="M14" s="97">
        <v>1208</v>
      </c>
      <c r="N14" s="97">
        <v>1575</v>
      </c>
      <c r="O14" s="97">
        <v>1404</v>
      </c>
      <c r="P14" s="97">
        <v>1567</v>
      </c>
      <c r="Q14" s="97">
        <v>316</v>
      </c>
      <c r="R14" s="97">
        <v>11629</v>
      </c>
    </row>
    <row r="15" spans="1:18">
      <c r="C15" s="137">
        <v>44902</v>
      </c>
      <c r="D15" s="22" t="s">
        <v>119</v>
      </c>
      <c r="E15" s="22">
        <v>500</v>
      </c>
      <c r="F15" s="22" t="s">
        <v>110</v>
      </c>
      <c r="G15" s="22" t="s">
        <v>105</v>
      </c>
      <c r="J15" s="57" t="s">
        <v>112</v>
      </c>
      <c r="K15" s="97">
        <v>2447</v>
      </c>
      <c r="L15" s="97">
        <v>3173</v>
      </c>
      <c r="M15" s="97">
        <v>1911</v>
      </c>
      <c r="N15" s="97">
        <v>3523</v>
      </c>
      <c r="O15" s="97">
        <v>2677</v>
      </c>
      <c r="P15" s="97">
        <v>2164</v>
      </c>
      <c r="Q15" s="97">
        <v>3088</v>
      </c>
      <c r="R15" s="97">
        <v>18983</v>
      </c>
    </row>
    <row r="16" spans="1:18">
      <c r="C16" s="137">
        <v>44477</v>
      </c>
      <c r="D16" s="22" t="s">
        <v>116</v>
      </c>
      <c r="E16" s="22">
        <v>575</v>
      </c>
      <c r="F16" s="22" t="s">
        <v>110</v>
      </c>
      <c r="G16" s="22" t="s">
        <v>108</v>
      </c>
      <c r="J16" s="57" t="s">
        <v>6</v>
      </c>
      <c r="K16" s="97">
        <v>316</v>
      </c>
      <c r="L16" s="97">
        <v>1553</v>
      </c>
      <c r="M16" s="97">
        <v>2591</v>
      </c>
      <c r="N16" s="97">
        <v>5080</v>
      </c>
      <c r="O16" s="97">
        <v>1637</v>
      </c>
      <c r="P16" s="97">
        <v>1927</v>
      </c>
      <c r="Q16" s="97">
        <v>1039</v>
      </c>
      <c r="R16" s="97">
        <v>14143</v>
      </c>
    </row>
    <row r="17" spans="3:18">
      <c r="C17" s="137">
        <v>44390</v>
      </c>
      <c r="D17" s="22" t="s">
        <v>116</v>
      </c>
      <c r="E17" s="22">
        <v>41</v>
      </c>
      <c r="F17" s="22" t="s">
        <v>112</v>
      </c>
      <c r="G17" s="22" t="s">
        <v>113</v>
      </c>
      <c r="J17" s="57" t="s">
        <v>110</v>
      </c>
      <c r="K17" s="97">
        <v>942</v>
      </c>
      <c r="L17" s="97">
        <v>592</v>
      </c>
      <c r="M17" s="97">
        <v>2753</v>
      </c>
      <c r="N17" s="97">
        <v>2500</v>
      </c>
      <c r="O17" s="97">
        <v>1939</v>
      </c>
      <c r="P17" s="97">
        <v>998</v>
      </c>
      <c r="Q17" s="97">
        <v>3414</v>
      </c>
      <c r="R17" s="97">
        <v>13138</v>
      </c>
    </row>
    <row r="18" spans="3:18">
      <c r="C18" s="137">
        <v>43912</v>
      </c>
      <c r="D18" s="22" t="s">
        <v>119</v>
      </c>
      <c r="E18" s="22">
        <v>26</v>
      </c>
      <c r="F18" s="22" t="s">
        <v>9</v>
      </c>
      <c r="G18" s="22" t="s">
        <v>108</v>
      </c>
      <c r="J18" s="57" t="s">
        <v>9</v>
      </c>
      <c r="K18" s="97">
        <v>828</v>
      </c>
      <c r="L18" s="97">
        <v>1163</v>
      </c>
      <c r="M18" s="97">
        <v>1322</v>
      </c>
      <c r="N18" s="97">
        <v>3141</v>
      </c>
      <c r="O18" s="97">
        <v>752</v>
      </c>
      <c r="P18" s="97">
        <v>1675</v>
      </c>
      <c r="Q18" s="97">
        <v>1025</v>
      </c>
      <c r="R18" s="97">
        <v>9906</v>
      </c>
    </row>
    <row r="19" spans="3:18">
      <c r="C19" s="137">
        <v>44621</v>
      </c>
      <c r="D19" s="22" t="s">
        <v>107</v>
      </c>
      <c r="E19" s="22">
        <v>100</v>
      </c>
      <c r="F19" s="22" t="s">
        <v>114</v>
      </c>
      <c r="G19" s="22" t="s">
        <v>115</v>
      </c>
      <c r="I19" s="57" t="s">
        <v>270</v>
      </c>
      <c r="J19" s="57"/>
      <c r="K19" s="97">
        <v>8762</v>
      </c>
      <c r="L19" s="97">
        <v>7811</v>
      </c>
      <c r="M19" s="97">
        <v>9785</v>
      </c>
      <c r="N19" s="97">
        <v>15819</v>
      </c>
      <c r="O19" s="97">
        <v>8409</v>
      </c>
      <c r="P19" s="97">
        <v>8331</v>
      </c>
      <c r="Q19" s="97">
        <v>8882</v>
      </c>
      <c r="R19" s="97">
        <v>67799</v>
      </c>
    </row>
    <row r="20" spans="3:18">
      <c r="C20" s="137">
        <v>44029</v>
      </c>
      <c r="D20" s="22" t="s">
        <v>117</v>
      </c>
      <c r="E20" s="22">
        <v>100</v>
      </c>
      <c r="F20" s="22" t="s">
        <v>6</v>
      </c>
      <c r="G20" s="22" t="s">
        <v>115</v>
      </c>
      <c r="I20" s="57" t="s">
        <v>116</v>
      </c>
      <c r="J20" s="57" t="s">
        <v>114</v>
      </c>
      <c r="K20" s="97">
        <v>1006</v>
      </c>
      <c r="L20" s="97">
        <v>763</v>
      </c>
      <c r="M20" s="97">
        <v>199</v>
      </c>
      <c r="N20" s="97">
        <v>326</v>
      </c>
      <c r="O20" s="97">
        <v>955</v>
      </c>
      <c r="P20" s="97">
        <v>1063</v>
      </c>
      <c r="Q20" s="97">
        <v>678</v>
      </c>
      <c r="R20" s="97">
        <v>4990</v>
      </c>
    </row>
    <row r="21" spans="3:18">
      <c r="C21" s="137">
        <v>44068</v>
      </c>
      <c r="D21" s="22" t="s">
        <v>118</v>
      </c>
      <c r="E21" s="22">
        <v>4</v>
      </c>
      <c r="F21" s="22" t="s">
        <v>6</v>
      </c>
      <c r="G21" s="22" t="s">
        <v>115</v>
      </c>
      <c r="J21" s="57" t="s">
        <v>112</v>
      </c>
      <c r="K21" s="97">
        <v>814</v>
      </c>
      <c r="L21" s="97">
        <v>1902</v>
      </c>
      <c r="M21" s="97">
        <v>1131</v>
      </c>
      <c r="N21" s="97">
        <v>1132</v>
      </c>
      <c r="O21" s="97">
        <v>619</v>
      </c>
      <c r="P21" s="97">
        <v>1560</v>
      </c>
      <c r="Q21" s="97">
        <v>894</v>
      </c>
      <c r="R21" s="97">
        <v>8052</v>
      </c>
    </row>
    <row r="22" spans="3:18">
      <c r="C22" s="137">
        <v>43892</v>
      </c>
      <c r="D22" s="22" t="s">
        <v>119</v>
      </c>
      <c r="E22" s="22">
        <v>17</v>
      </c>
      <c r="F22" s="22" t="s">
        <v>112</v>
      </c>
      <c r="G22" s="22" t="s">
        <v>113</v>
      </c>
      <c r="J22" s="57" t="s">
        <v>6</v>
      </c>
      <c r="K22" s="97">
        <v>746</v>
      </c>
      <c r="L22" s="97">
        <v>1057</v>
      </c>
      <c r="M22" s="97">
        <v>1138</v>
      </c>
      <c r="N22" s="97">
        <v>1586</v>
      </c>
      <c r="O22" s="97">
        <v>1699</v>
      </c>
      <c r="P22" s="97">
        <v>1849</v>
      </c>
      <c r="Q22" s="97">
        <v>1543</v>
      </c>
      <c r="R22" s="97">
        <v>9618</v>
      </c>
    </row>
    <row r="23" spans="3:18">
      <c r="C23" s="137">
        <v>44904</v>
      </c>
      <c r="D23" s="22" t="s">
        <v>116</v>
      </c>
      <c r="E23" s="22">
        <v>350</v>
      </c>
      <c r="F23" s="22" t="s">
        <v>6</v>
      </c>
      <c r="G23" s="22" t="s">
        <v>105</v>
      </c>
      <c r="J23" s="57" t="s">
        <v>110</v>
      </c>
      <c r="K23" s="97">
        <v>365</v>
      </c>
      <c r="L23" s="97">
        <v>786</v>
      </c>
      <c r="M23" s="97">
        <v>668</v>
      </c>
      <c r="N23" s="97">
        <v>1725</v>
      </c>
      <c r="O23" s="97">
        <v>449</v>
      </c>
      <c r="P23" s="97">
        <v>1311</v>
      </c>
      <c r="Q23" s="97">
        <v>668</v>
      </c>
      <c r="R23" s="97">
        <v>5972</v>
      </c>
    </row>
    <row r="24" spans="3:18">
      <c r="C24" s="137">
        <v>44360</v>
      </c>
      <c r="D24" s="22" t="s">
        <v>118</v>
      </c>
      <c r="E24" s="22">
        <v>125</v>
      </c>
      <c r="F24" s="22" t="s">
        <v>6</v>
      </c>
      <c r="G24" s="22" t="s">
        <v>115</v>
      </c>
      <c r="J24" s="57" t="s">
        <v>9</v>
      </c>
      <c r="K24" s="97">
        <v>1719</v>
      </c>
      <c r="L24" s="97">
        <v>1572</v>
      </c>
      <c r="M24" s="97">
        <v>720</v>
      </c>
      <c r="N24" s="97">
        <v>1617</v>
      </c>
      <c r="O24" s="97">
        <v>1680</v>
      </c>
      <c r="P24" s="97">
        <v>1052</v>
      </c>
      <c r="Q24" s="97">
        <v>758</v>
      </c>
      <c r="R24" s="97">
        <v>9118</v>
      </c>
    </row>
    <row r="25" spans="3:18">
      <c r="C25" s="137">
        <v>44787</v>
      </c>
      <c r="D25" s="22" t="s">
        <v>116</v>
      </c>
      <c r="E25" s="22">
        <v>5</v>
      </c>
      <c r="F25" s="22" t="s">
        <v>6</v>
      </c>
      <c r="G25" s="22" t="s">
        <v>108</v>
      </c>
      <c r="I25" s="57" t="s">
        <v>271</v>
      </c>
      <c r="J25" s="57"/>
      <c r="K25" s="97">
        <v>4650</v>
      </c>
      <c r="L25" s="97">
        <v>6080</v>
      </c>
      <c r="M25" s="97">
        <v>3856</v>
      </c>
      <c r="N25" s="97">
        <v>6386</v>
      </c>
      <c r="O25" s="97">
        <v>5402</v>
      </c>
      <c r="P25" s="97">
        <v>6835</v>
      </c>
      <c r="Q25" s="97">
        <v>4541</v>
      </c>
      <c r="R25" s="97">
        <v>37750</v>
      </c>
    </row>
    <row r="26" spans="3:18">
      <c r="C26" s="137">
        <v>44778</v>
      </c>
      <c r="D26" s="22" t="s">
        <v>119</v>
      </c>
      <c r="E26" s="22">
        <v>7</v>
      </c>
      <c r="F26" s="22" t="s">
        <v>114</v>
      </c>
      <c r="G26" s="22" t="s">
        <v>115</v>
      </c>
      <c r="I26" s="57" t="s">
        <v>36</v>
      </c>
      <c r="K26" s="97">
        <v>22412</v>
      </c>
      <c r="L26" s="97">
        <v>22938</v>
      </c>
      <c r="M26" s="97">
        <v>21603</v>
      </c>
      <c r="N26" s="97">
        <v>33592</v>
      </c>
      <c r="O26" s="97">
        <v>24768</v>
      </c>
      <c r="P26" s="97">
        <v>29224</v>
      </c>
      <c r="Q26" s="97">
        <v>26780</v>
      </c>
      <c r="R26" s="97">
        <v>181317</v>
      </c>
    </row>
    <row r="27" spans="3:18">
      <c r="C27" s="137">
        <v>44197</v>
      </c>
      <c r="D27" s="22" t="s">
        <v>116</v>
      </c>
      <c r="E27" s="22">
        <v>35</v>
      </c>
      <c r="F27" s="22" t="s">
        <v>9</v>
      </c>
      <c r="G27" s="22" t="s">
        <v>105</v>
      </c>
    </row>
    <row r="28" spans="3:18">
      <c r="C28" s="137">
        <v>44195</v>
      </c>
      <c r="D28" s="22" t="s">
        <v>116</v>
      </c>
      <c r="E28" s="22">
        <v>20</v>
      </c>
      <c r="F28" s="22" t="s">
        <v>112</v>
      </c>
      <c r="G28" s="22" t="s">
        <v>105</v>
      </c>
    </row>
    <row r="29" spans="3:18">
      <c r="C29" s="137">
        <v>43918</v>
      </c>
      <c r="D29" s="22" t="s">
        <v>107</v>
      </c>
      <c r="E29" s="22">
        <v>1</v>
      </c>
      <c r="F29" s="22" t="s">
        <v>110</v>
      </c>
      <c r="G29" s="22" t="s">
        <v>113</v>
      </c>
    </row>
    <row r="30" spans="3:18">
      <c r="C30" s="137">
        <v>44371</v>
      </c>
      <c r="D30" s="22" t="s">
        <v>116</v>
      </c>
      <c r="E30" s="22">
        <v>7</v>
      </c>
      <c r="F30" s="22" t="s">
        <v>9</v>
      </c>
      <c r="G30" s="22" t="s">
        <v>111</v>
      </c>
    </row>
    <row r="31" spans="3:18">
      <c r="C31" s="137">
        <v>44412</v>
      </c>
      <c r="D31" s="22" t="s">
        <v>119</v>
      </c>
      <c r="E31" s="22">
        <v>125</v>
      </c>
      <c r="F31" s="22" t="s">
        <v>114</v>
      </c>
      <c r="G31" s="22" t="s">
        <v>111</v>
      </c>
    </row>
    <row r="32" spans="3:18">
      <c r="C32" s="137">
        <v>44856</v>
      </c>
      <c r="D32" s="22" t="s">
        <v>116</v>
      </c>
      <c r="E32" s="22">
        <v>17</v>
      </c>
      <c r="F32" s="22" t="s">
        <v>110</v>
      </c>
      <c r="G32" s="22" t="s">
        <v>113</v>
      </c>
    </row>
    <row r="33" spans="3:7">
      <c r="C33" s="137">
        <v>44208</v>
      </c>
      <c r="D33" s="22" t="s">
        <v>119</v>
      </c>
      <c r="E33" s="22">
        <v>7</v>
      </c>
      <c r="F33" s="22" t="s">
        <v>114</v>
      </c>
      <c r="G33" s="22" t="s">
        <v>105</v>
      </c>
    </row>
    <row r="34" spans="3:7">
      <c r="C34" s="137">
        <v>44512</v>
      </c>
      <c r="D34" s="22" t="s">
        <v>118</v>
      </c>
      <c r="E34" s="22">
        <v>175</v>
      </c>
      <c r="F34" s="22" t="s">
        <v>112</v>
      </c>
      <c r="G34" s="22" t="s">
        <v>111</v>
      </c>
    </row>
    <row r="35" spans="3:7">
      <c r="C35" s="137">
        <v>44335</v>
      </c>
      <c r="D35" s="22" t="s">
        <v>119</v>
      </c>
      <c r="E35" s="22">
        <v>23</v>
      </c>
      <c r="F35" s="22" t="s">
        <v>114</v>
      </c>
      <c r="G35" s="22" t="s">
        <v>105</v>
      </c>
    </row>
    <row r="36" spans="3:7">
      <c r="C36" s="137">
        <v>43966</v>
      </c>
      <c r="D36" s="22" t="s">
        <v>119</v>
      </c>
      <c r="E36" s="22">
        <v>15</v>
      </c>
      <c r="F36" s="22" t="s">
        <v>110</v>
      </c>
      <c r="G36" s="22" t="s">
        <v>115</v>
      </c>
    </row>
    <row r="37" spans="3:7">
      <c r="C37" s="137">
        <v>44621</v>
      </c>
      <c r="D37" s="22" t="s">
        <v>119</v>
      </c>
      <c r="E37" s="22">
        <v>325</v>
      </c>
      <c r="F37" s="22" t="s">
        <v>112</v>
      </c>
      <c r="G37" s="22" t="s">
        <v>109</v>
      </c>
    </row>
    <row r="38" spans="3:7">
      <c r="C38" s="137">
        <v>44265</v>
      </c>
      <c r="D38" s="22" t="s">
        <v>117</v>
      </c>
      <c r="E38" s="22">
        <v>12</v>
      </c>
      <c r="F38" s="22" t="s">
        <v>6</v>
      </c>
      <c r="G38" s="22" t="s">
        <v>106</v>
      </c>
    </row>
    <row r="39" spans="3:7">
      <c r="C39" s="137">
        <v>44612</v>
      </c>
      <c r="D39" s="22" t="s">
        <v>119</v>
      </c>
      <c r="E39" s="22">
        <v>7</v>
      </c>
      <c r="F39" s="22" t="s">
        <v>9</v>
      </c>
      <c r="G39" s="22" t="s">
        <v>108</v>
      </c>
    </row>
    <row r="40" spans="3:7">
      <c r="C40" s="137">
        <v>44873</v>
      </c>
      <c r="D40" s="22" t="s">
        <v>107</v>
      </c>
      <c r="E40" s="22">
        <v>5</v>
      </c>
      <c r="F40" s="22" t="s">
        <v>112</v>
      </c>
      <c r="G40" s="22" t="s">
        <v>105</v>
      </c>
    </row>
    <row r="41" spans="3:7">
      <c r="C41" s="137">
        <v>44740</v>
      </c>
      <c r="D41" s="22" t="s">
        <v>107</v>
      </c>
      <c r="E41" s="22">
        <v>125</v>
      </c>
      <c r="F41" s="22" t="s">
        <v>9</v>
      </c>
      <c r="G41" s="22" t="s">
        <v>111</v>
      </c>
    </row>
    <row r="42" spans="3:7">
      <c r="C42" s="137">
        <v>44472</v>
      </c>
      <c r="D42" s="22" t="s">
        <v>116</v>
      </c>
      <c r="E42" s="22">
        <v>48</v>
      </c>
      <c r="F42" s="22" t="s">
        <v>110</v>
      </c>
      <c r="G42" s="22" t="s">
        <v>115</v>
      </c>
    </row>
    <row r="43" spans="3:7">
      <c r="C43" s="137">
        <v>43998</v>
      </c>
      <c r="D43" s="22" t="s">
        <v>116</v>
      </c>
      <c r="E43" s="22">
        <v>7</v>
      </c>
      <c r="F43" s="22" t="s">
        <v>9</v>
      </c>
      <c r="G43" s="22" t="s">
        <v>109</v>
      </c>
    </row>
    <row r="44" spans="3:7">
      <c r="C44" s="137">
        <v>44527</v>
      </c>
      <c r="D44" s="22" t="s">
        <v>116</v>
      </c>
      <c r="E44" s="22">
        <v>5</v>
      </c>
      <c r="F44" s="22" t="s">
        <v>114</v>
      </c>
      <c r="G44" s="22" t="s">
        <v>109</v>
      </c>
    </row>
    <row r="45" spans="3:7">
      <c r="C45" s="137">
        <v>44825</v>
      </c>
      <c r="D45" s="22" t="s">
        <v>107</v>
      </c>
      <c r="E45" s="22">
        <v>375</v>
      </c>
      <c r="F45" s="22" t="s">
        <v>9</v>
      </c>
      <c r="G45" s="22" t="s">
        <v>108</v>
      </c>
    </row>
    <row r="46" spans="3:7">
      <c r="C46" s="137">
        <v>43968</v>
      </c>
      <c r="D46" s="22" t="s">
        <v>118</v>
      </c>
      <c r="E46" s="22">
        <v>20</v>
      </c>
      <c r="F46" s="22" t="s">
        <v>114</v>
      </c>
      <c r="G46" s="22" t="s">
        <v>106</v>
      </c>
    </row>
    <row r="47" spans="3:7">
      <c r="C47" s="137">
        <v>44335</v>
      </c>
      <c r="D47" s="22" t="s">
        <v>107</v>
      </c>
      <c r="E47" s="22">
        <v>50</v>
      </c>
      <c r="F47" s="22" t="s">
        <v>110</v>
      </c>
      <c r="G47" s="22" t="s">
        <v>105</v>
      </c>
    </row>
    <row r="48" spans="3:7">
      <c r="C48" s="137">
        <v>44148</v>
      </c>
      <c r="D48" s="22" t="s">
        <v>118</v>
      </c>
      <c r="E48" s="22">
        <v>525</v>
      </c>
      <c r="F48" s="22" t="s">
        <v>110</v>
      </c>
      <c r="G48" s="22" t="s">
        <v>115</v>
      </c>
    </row>
    <row r="49" spans="3:7">
      <c r="C49" s="137">
        <v>44349</v>
      </c>
      <c r="D49" s="22" t="s">
        <v>119</v>
      </c>
      <c r="E49" s="22">
        <v>450</v>
      </c>
      <c r="F49" s="22" t="s">
        <v>114</v>
      </c>
      <c r="G49" s="22" t="s">
        <v>115</v>
      </c>
    </row>
    <row r="50" spans="3:7">
      <c r="C50" s="137">
        <v>43936</v>
      </c>
      <c r="D50" s="22" t="s">
        <v>119</v>
      </c>
      <c r="E50" s="22">
        <v>1</v>
      </c>
      <c r="F50" s="22" t="s">
        <v>114</v>
      </c>
      <c r="G50" s="22" t="s">
        <v>115</v>
      </c>
    </row>
    <row r="51" spans="3:7">
      <c r="C51" s="137">
        <v>44600</v>
      </c>
      <c r="D51" s="22" t="s">
        <v>119</v>
      </c>
      <c r="E51" s="22">
        <v>46</v>
      </c>
      <c r="F51" s="22" t="s">
        <v>112</v>
      </c>
      <c r="G51" s="22" t="s">
        <v>111</v>
      </c>
    </row>
    <row r="52" spans="3:7">
      <c r="C52" s="137">
        <v>44150</v>
      </c>
      <c r="D52" s="22" t="s">
        <v>117</v>
      </c>
      <c r="E52" s="22">
        <v>2</v>
      </c>
      <c r="F52" s="22" t="s">
        <v>110</v>
      </c>
      <c r="G52" s="22" t="s">
        <v>113</v>
      </c>
    </row>
    <row r="53" spans="3:7">
      <c r="C53" s="137">
        <v>44570</v>
      </c>
      <c r="D53" s="22" t="s">
        <v>117</v>
      </c>
      <c r="E53" s="22">
        <v>175</v>
      </c>
      <c r="F53" s="22" t="s">
        <v>9</v>
      </c>
      <c r="G53" s="22" t="s">
        <v>105</v>
      </c>
    </row>
    <row r="54" spans="3:7">
      <c r="C54" s="137">
        <v>44082</v>
      </c>
      <c r="D54" s="22" t="s">
        <v>119</v>
      </c>
      <c r="E54" s="22">
        <v>550</v>
      </c>
      <c r="F54" s="22" t="s">
        <v>9</v>
      </c>
      <c r="G54" s="22" t="s">
        <v>115</v>
      </c>
    </row>
    <row r="55" spans="3:7">
      <c r="C55" s="137">
        <v>44627</v>
      </c>
      <c r="D55" s="22" t="s">
        <v>119</v>
      </c>
      <c r="E55" s="22">
        <v>500</v>
      </c>
      <c r="F55" s="22" t="s">
        <v>110</v>
      </c>
      <c r="G55" s="22" t="s">
        <v>106</v>
      </c>
    </row>
    <row r="56" spans="3:7">
      <c r="C56" s="137">
        <v>44383</v>
      </c>
      <c r="D56" s="22" t="s">
        <v>116</v>
      </c>
      <c r="E56" s="22">
        <v>350</v>
      </c>
      <c r="F56" s="22" t="s">
        <v>9</v>
      </c>
      <c r="G56" s="22" t="s">
        <v>105</v>
      </c>
    </row>
    <row r="57" spans="3:7">
      <c r="C57" s="137">
        <v>44760</v>
      </c>
      <c r="D57" s="22" t="s">
        <v>118</v>
      </c>
      <c r="E57" s="22">
        <v>10</v>
      </c>
      <c r="F57" s="22" t="s">
        <v>114</v>
      </c>
      <c r="G57" s="22" t="s">
        <v>108</v>
      </c>
    </row>
    <row r="58" spans="3:7">
      <c r="C58" s="137">
        <v>44322</v>
      </c>
      <c r="D58" s="22" t="s">
        <v>119</v>
      </c>
      <c r="E58" s="22">
        <v>525</v>
      </c>
      <c r="F58" s="22" t="s">
        <v>112</v>
      </c>
      <c r="G58" s="22" t="s">
        <v>109</v>
      </c>
    </row>
    <row r="59" spans="3:7">
      <c r="C59" s="137">
        <v>44339</v>
      </c>
      <c r="D59" s="22" t="s">
        <v>118</v>
      </c>
      <c r="E59" s="22">
        <v>8</v>
      </c>
      <c r="F59" s="22" t="s">
        <v>112</v>
      </c>
      <c r="G59" s="22" t="s">
        <v>109</v>
      </c>
    </row>
    <row r="60" spans="3:7">
      <c r="C60" s="137">
        <v>44158</v>
      </c>
      <c r="D60" s="22" t="s">
        <v>117</v>
      </c>
      <c r="E60" s="22">
        <v>35</v>
      </c>
      <c r="F60" s="22" t="s">
        <v>6</v>
      </c>
      <c r="G60" s="22" t="s">
        <v>113</v>
      </c>
    </row>
    <row r="61" spans="3:7">
      <c r="C61" s="137">
        <v>43914</v>
      </c>
      <c r="D61" s="22" t="s">
        <v>116</v>
      </c>
      <c r="E61" s="22">
        <v>300</v>
      </c>
      <c r="F61" s="22" t="s">
        <v>6</v>
      </c>
      <c r="G61" s="22" t="s">
        <v>109</v>
      </c>
    </row>
    <row r="62" spans="3:7">
      <c r="C62" s="137">
        <v>44388</v>
      </c>
      <c r="D62" s="22" t="s">
        <v>119</v>
      </c>
      <c r="E62" s="22">
        <v>30</v>
      </c>
      <c r="F62" s="22" t="s">
        <v>9</v>
      </c>
      <c r="G62" s="22" t="s">
        <v>108</v>
      </c>
    </row>
    <row r="63" spans="3:7">
      <c r="C63" s="137">
        <v>44089</v>
      </c>
      <c r="D63" s="22" t="s">
        <v>116</v>
      </c>
      <c r="E63" s="22">
        <v>2</v>
      </c>
      <c r="F63" s="22" t="s">
        <v>9</v>
      </c>
      <c r="G63" s="22" t="s">
        <v>106</v>
      </c>
    </row>
    <row r="64" spans="3:7">
      <c r="C64" s="137">
        <v>44068</v>
      </c>
      <c r="D64" s="22" t="s">
        <v>117</v>
      </c>
      <c r="E64" s="22">
        <v>38</v>
      </c>
      <c r="F64" s="22" t="s">
        <v>110</v>
      </c>
      <c r="G64" s="22" t="s">
        <v>106</v>
      </c>
    </row>
    <row r="65" spans="3:7">
      <c r="C65" s="137">
        <v>44784</v>
      </c>
      <c r="D65" s="22" t="s">
        <v>119</v>
      </c>
      <c r="E65" s="22">
        <v>475</v>
      </c>
      <c r="F65" s="22" t="s">
        <v>110</v>
      </c>
      <c r="G65" s="22" t="s">
        <v>115</v>
      </c>
    </row>
    <row r="66" spans="3:7">
      <c r="C66" s="137">
        <v>44522</v>
      </c>
      <c r="D66" s="22" t="s">
        <v>119</v>
      </c>
      <c r="E66" s="22">
        <v>1</v>
      </c>
      <c r="F66" s="22" t="s">
        <v>110</v>
      </c>
      <c r="G66" s="22" t="s">
        <v>113</v>
      </c>
    </row>
    <row r="67" spans="3:7">
      <c r="C67" s="137">
        <v>44156</v>
      </c>
      <c r="D67" s="22" t="s">
        <v>118</v>
      </c>
      <c r="E67" s="22">
        <v>47</v>
      </c>
      <c r="F67" s="22" t="s">
        <v>114</v>
      </c>
      <c r="G67" s="22" t="s">
        <v>113</v>
      </c>
    </row>
    <row r="68" spans="3:7">
      <c r="C68" s="137">
        <v>44528</v>
      </c>
      <c r="D68" s="22" t="s">
        <v>117</v>
      </c>
      <c r="E68" s="22">
        <v>20</v>
      </c>
      <c r="F68" s="22" t="s">
        <v>9</v>
      </c>
      <c r="G68" s="22" t="s">
        <v>115</v>
      </c>
    </row>
    <row r="69" spans="3:7">
      <c r="C69" s="137">
        <v>44541</v>
      </c>
      <c r="D69" s="22" t="s">
        <v>107</v>
      </c>
      <c r="E69" s="22">
        <v>44</v>
      </c>
      <c r="F69" s="22" t="s">
        <v>9</v>
      </c>
      <c r="G69" s="22" t="s">
        <v>108</v>
      </c>
    </row>
    <row r="70" spans="3:7">
      <c r="C70" s="137">
        <v>44247</v>
      </c>
      <c r="D70" s="22" t="s">
        <v>119</v>
      </c>
      <c r="E70" s="22">
        <v>475</v>
      </c>
      <c r="F70" s="22" t="s">
        <v>9</v>
      </c>
      <c r="G70" s="22" t="s">
        <v>108</v>
      </c>
    </row>
    <row r="71" spans="3:7">
      <c r="C71" s="137">
        <v>44637</v>
      </c>
      <c r="D71" s="22" t="s">
        <v>116</v>
      </c>
      <c r="E71" s="22">
        <v>175</v>
      </c>
      <c r="F71" s="22" t="s">
        <v>112</v>
      </c>
      <c r="G71" s="22" t="s">
        <v>105</v>
      </c>
    </row>
    <row r="72" spans="3:7">
      <c r="C72" s="137">
        <v>44607</v>
      </c>
      <c r="D72" s="22" t="s">
        <v>118</v>
      </c>
      <c r="E72" s="22">
        <v>40</v>
      </c>
      <c r="F72" s="22" t="s">
        <v>114</v>
      </c>
      <c r="G72" s="22" t="s">
        <v>115</v>
      </c>
    </row>
    <row r="73" spans="3:7">
      <c r="C73" s="137">
        <v>44674</v>
      </c>
      <c r="D73" s="22" t="s">
        <v>119</v>
      </c>
      <c r="E73" s="22">
        <v>7</v>
      </c>
      <c r="F73" s="22" t="s">
        <v>110</v>
      </c>
      <c r="G73" s="22" t="s">
        <v>106</v>
      </c>
    </row>
    <row r="74" spans="3:7">
      <c r="C74" s="137">
        <v>43877</v>
      </c>
      <c r="D74" s="22" t="s">
        <v>107</v>
      </c>
      <c r="E74" s="22">
        <v>575</v>
      </c>
      <c r="F74" s="22" t="s">
        <v>114</v>
      </c>
      <c r="G74" s="22" t="s">
        <v>113</v>
      </c>
    </row>
    <row r="75" spans="3:7">
      <c r="C75" s="137">
        <v>44533</v>
      </c>
      <c r="D75" s="22" t="s">
        <v>117</v>
      </c>
      <c r="E75" s="22">
        <v>4</v>
      </c>
      <c r="F75" s="22" t="s">
        <v>114</v>
      </c>
      <c r="G75" s="22" t="s">
        <v>106</v>
      </c>
    </row>
    <row r="76" spans="3:7">
      <c r="C76" s="137">
        <v>44506</v>
      </c>
      <c r="D76" s="22" t="s">
        <v>117</v>
      </c>
      <c r="E76" s="22">
        <v>150</v>
      </c>
      <c r="F76" s="22" t="s">
        <v>110</v>
      </c>
      <c r="G76" s="22" t="s">
        <v>111</v>
      </c>
    </row>
    <row r="77" spans="3:7">
      <c r="C77" s="137">
        <v>44398</v>
      </c>
      <c r="D77" s="22" t="s">
        <v>116</v>
      </c>
      <c r="E77" s="22">
        <v>10</v>
      </c>
      <c r="F77" s="22" t="s">
        <v>110</v>
      </c>
      <c r="G77" s="22" t="s">
        <v>105</v>
      </c>
    </row>
    <row r="78" spans="3:7">
      <c r="C78" s="137">
        <v>44108</v>
      </c>
      <c r="D78" s="22" t="s">
        <v>107</v>
      </c>
      <c r="E78" s="22">
        <v>1</v>
      </c>
      <c r="F78" s="22" t="s">
        <v>114</v>
      </c>
      <c r="G78" s="22" t="s">
        <v>109</v>
      </c>
    </row>
    <row r="79" spans="3:7">
      <c r="C79" s="137">
        <v>44052</v>
      </c>
      <c r="D79" s="22" t="s">
        <v>119</v>
      </c>
      <c r="E79" s="22">
        <v>14</v>
      </c>
      <c r="F79" s="22" t="s">
        <v>6</v>
      </c>
      <c r="G79" s="22" t="s">
        <v>108</v>
      </c>
    </row>
    <row r="80" spans="3:7">
      <c r="C80" s="137">
        <v>44309</v>
      </c>
      <c r="D80" s="22" t="s">
        <v>119</v>
      </c>
      <c r="E80" s="22">
        <v>475</v>
      </c>
      <c r="F80" s="22" t="s">
        <v>6</v>
      </c>
      <c r="G80" s="22" t="s">
        <v>105</v>
      </c>
    </row>
    <row r="81" spans="3:7">
      <c r="C81" s="137">
        <v>44650</v>
      </c>
      <c r="D81" s="22" t="s">
        <v>107</v>
      </c>
      <c r="E81" s="22">
        <v>200</v>
      </c>
      <c r="F81" s="22" t="s">
        <v>6</v>
      </c>
      <c r="G81" s="22" t="s">
        <v>106</v>
      </c>
    </row>
    <row r="82" spans="3:7">
      <c r="C82" s="137">
        <v>44874</v>
      </c>
      <c r="D82" s="22" t="s">
        <v>119</v>
      </c>
      <c r="E82" s="22">
        <v>26</v>
      </c>
      <c r="F82" s="22" t="s">
        <v>112</v>
      </c>
      <c r="G82" s="22" t="s">
        <v>113</v>
      </c>
    </row>
    <row r="83" spans="3:7">
      <c r="C83" s="137">
        <v>44435</v>
      </c>
      <c r="D83" s="22" t="s">
        <v>117</v>
      </c>
      <c r="E83" s="22">
        <v>425</v>
      </c>
      <c r="F83" s="22" t="s">
        <v>112</v>
      </c>
      <c r="G83" s="22" t="s">
        <v>113</v>
      </c>
    </row>
    <row r="84" spans="3:7">
      <c r="C84" s="137">
        <v>44718</v>
      </c>
      <c r="D84" s="22" t="s">
        <v>119</v>
      </c>
      <c r="E84" s="22">
        <v>600</v>
      </c>
      <c r="F84" s="22" t="s">
        <v>110</v>
      </c>
      <c r="G84" s="22" t="s">
        <v>111</v>
      </c>
    </row>
    <row r="85" spans="3:7">
      <c r="C85" s="137">
        <v>44700</v>
      </c>
      <c r="D85" s="22" t="s">
        <v>118</v>
      </c>
      <c r="E85" s="22">
        <v>550</v>
      </c>
      <c r="F85" s="22" t="s">
        <v>110</v>
      </c>
      <c r="G85" s="22" t="s">
        <v>105</v>
      </c>
    </row>
    <row r="86" spans="3:7">
      <c r="C86" s="137">
        <v>44077</v>
      </c>
      <c r="D86" s="22" t="s">
        <v>107</v>
      </c>
      <c r="E86" s="22">
        <v>7</v>
      </c>
      <c r="F86" s="22" t="s">
        <v>112</v>
      </c>
      <c r="G86" s="22" t="s">
        <v>108</v>
      </c>
    </row>
    <row r="87" spans="3:7">
      <c r="C87" s="137">
        <v>44540</v>
      </c>
      <c r="D87" s="22" t="s">
        <v>118</v>
      </c>
      <c r="E87" s="22">
        <v>3</v>
      </c>
      <c r="F87" s="22" t="s">
        <v>6</v>
      </c>
      <c r="G87" s="22" t="s">
        <v>106</v>
      </c>
    </row>
    <row r="88" spans="3:7">
      <c r="C88" s="137">
        <v>44124</v>
      </c>
      <c r="D88" s="22" t="s">
        <v>119</v>
      </c>
      <c r="E88" s="22">
        <v>49</v>
      </c>
      <c r="F88" s="22" t="s">
        <v>110</v>
      </c>
      <c r="G88" s="22" t="s">
        <v>109</v>
      </c>
    </row>
    <row r="89" spans="3:7">
      <c r="C89" s="137">
        <v>44656</v>
      </c>
      <c r="D89" s="22" t="s">
        <v>116</v>
      </c>
      <c r="E89" s="22">
        <v>350</v>
      </c>
      <c r="F89" s="22" t="s">
        <v>9</v>
      </c>
      <c r="G89" s="22" t="s">
        <v>108</v>
      </c>
    </row>
    <row r="90" spans="3:7">
      <c r="C90" s="137">
        <v>44905</v>
      </c>
      <c r="D90" s="22" t="s">
        <v>117</v>
      </c>
      <c r="E90" s="22">
        <v>5</v>
      </c>
      <c r="F90" s="22" t="s">
        <v>6</v>
      </c>
      <c r="G90" s="22" t="s">
        <v>111</v>
      </c>
    </row>
    <row r="91" spans="3:7">
      <c r="C91" s="137">
        <v>44066</v>
      </c>
      <c r="D91" s="22" t="s">
        <v>119</v>
      </c>
      <c r="E91" s="22">
        <v>39</v>
      </c>
      <c r="F91" s="22" t="s">
        <v>112</v>
      </c>
      <c r="G91" s="22" t="s">
        <v>106</v>
      </c>
    </row>
    <row r="92" spans="3:7">
      <c r="C92" s="137">
        <v>43930</v>
      </c>
      <c r="D92" s="22" t="s">
        <v>107</v>
      </c>
      <c r="E92" s="22">
        <v>35</v>
      </c>
      <c r="F92" s="22" t="s">
        <v>6</v>
      </c>
      <c r="G92" s="22" t="s">
        <v>106</v>
      </c>
    </row>
    <row r="93" spans="3:7">
      <c r="C93" s="137">
        <v>44885</v>
      </c>
      <c r="D93" s="22" t="s">
        <v>116</v>
      </c>
      <c r="E93" s="22">
        <v>550</v>
      </c>
      <c r="F93" s="22" t="s">
        <v>6</v>
      </c>
      <c r="G93" s="22" t="s">
        <v>113</v>
      </c>
    </row>
    <row r="94" spans="3:7">
      <c r="C94" s="137">
        <v>43913</v>
      </c>
      <c r="D94" s="22" t="s">
        <v>117</v>
      </c>
      <c r="E94" s="22">
        <v>500</v>
      </c>
      <c r="F94" s="22" t="s">
        <v>110</v>
      </c>
      <c r="G94" s="22" t="s">
        <v>115</v>
      </c>
    </row>
    <row r="95" spans="3:7">
      <c r="C95" s="137">
        <v>44082</v>
      </c>
      <c r="D95" s="22" t="s">
        <v>116</v>
      </c>
      <c r="E95" s="22">
        <v>100</v>
      </c>
      <c r="F95" s="22" t="s">
        <v>9</v>
      </c>
      <c r="G95" s="22" t="s">
        <v>108</v>
      </c>
    </row>
    <row r="96" spans="3:7">
      <c r="C96" s="137">
        <v>44068</v>
      </c>
      <c r="D96" s="22" t="s">
        <v>119</v>
      </c>
      <c r="E96" s="22">
        <v>32</v>
      </c>
      <c r="F96" s="22" t="s">
        <v>6</v>
      </c>
      <c r="G96" s="22" t="s">
        <v>113</v>
      </c>
    </row>
    <row r="97" spans="3:7">
      <c r="C97" s="137">
        <v>44830</v>
      </c>
      <c r="D97" s="22" t="s">
        <v>118</v>
      </c>
      <c r="E97" s="22">
        <v>9</v>
      </c>
      <c r="F97" s="22" t="s">
        <v>110</v>
      </c>
      <c r="G97" s="22" t="s">
        <v>113</v>
      </c>
    </row>
    <row r="98" spans="3:7">
      <c r="C98" s="137">
        <v>43871</v>
      </c>
      <c r="D98" s="22" t="s">
        <v>116</v>
      </c>
      <c r="E98" s="22">
        <v>325</v>
      </c>
      <c r="F98" s="22" t="s">
        <v>110</v>
      </c>
      <c r="G98" s="22" t="s">
        <v>108</v>
      </c>
    </row>
    <row r="99" spans="3:7">
      <c r="C99" s="137">
        <v>44752</v>
      </c>
      <c r="D99" s="22" t="s">
        <v>116</v>
      </c>
      <c r="E99" s="22">
        <v>16</v>
      </c>
      <c r="F99" s="22" t="s">
        <v>114</v>
      </c>
      <c r="G99" s="22" t="s">
        <v>109</v>
      </c>
    </row>
    <row r="100" spans="3:7">
      <c r="C100" s="137">
        <v>44329</v>
      </c>
      <c r="D100" s="22" t="s">
        <v>119</v>
      </c>
      <c r="E100" s="22">
        <v>25</v>
      </c>
      <c r="F100" s="22" t="s">
        <v>9</v>
      </c>
      <c r="G100" s="22" t="s">
        <v>105</v>
      </c>
    </row>
    <row r="101" spans="3:7">
      <c r="C101" s="137">
        <v>44061</v>
      </c>
      <c r="D101" s="22" t="s">
        <v>118</v>
      </c>
      <c r="E101" s="22">
        <v>40</v>
      </c>
      <c r="F101" s="22" t="s">
        <v>110</v>
      </c>
      <c r="G101" s="22" t="s">
        <v>113</v>
      </c>
    </row>
    <row r="102" spans="3:7">
      <c r="C102" s="137">
        <v>44411</v>
      </c>
      <c r="D102" s="22" t="s">
        <v>117</v>
      </c>
      <c r="E102" s="22">
        <v>350</v>
      </c>
      <c r="F102" s="22" t="s">
        <v>110</v>
      </c>
      <c r="G102" s="22" t="s">
        <v>111</v>
      </c>
    </row>
    <row r="103" spans="3:7">
      <c r="C103" s="137">
        <v>44576</v>
      </c>
      <c r="D103" s="22" t="s">
        <v>117</v>
      </c>
      <c r="E103" s="22">
        <v>4</v>
      </c>
      <c r="F103" s="22" t="s">
        <v>114</v>
      </c>
      <c r="G103" s="22" t="s">
        <v>115</v>
      </c>
    </row>
    <row r="104" spans="3:7">
      <c r="C104" s="137">
        <v>44153</v>
      </c>
      <c r="D104" s="22" t="s">
        <v>107</v>
      </c>
      <c r="E104" s="22">
        <v>6</v>
      </c>
      <c r="F104" s="22" t="s">
        <v>112</v>
      </c>
      <c r="G104" s="22" t="s">
        <v>108</v>
      </c>
    </row>
    <row r="105" spans="3:7">
      <c r="C105" s="137">
        <v>43905</v>
      </c>
      <c r="D105" s="22" t="s">
        <v>107</v>
      </c>
      <c r="E105" s="22">
        <v>5</v>
      </c>
      <c r="F105" s="22" t="s">
        <v>114</v>
      </c>
      <c r="G105" s="22" t="s">
        <v>108</v>
      </c>
    </row>
    <row r="106" spans="3:7">
      <c r="C106" s="137">
        <v>44662</v>
      </c>
      <c r="D106" s="22" t="s">
        <v>117</v>
      </c>
      <c r="E106" s="22">
        <v>10</v>
      </c>
      <c r="F106" s="22" t="s">
        <v>112</v>
      </c>
      <c r="G106" s="22" t="s">
        <v>113</v>
      </c>
    </row>
    <row r="107" spans="3:7">
      <c r="C107" s="137">
        <v>43869</v>
      </c>
      <c r="D107" s="22" t="s">
        <v>116</v>
      </c>
      <c r="E107" s="22">
        <v>5</v>
      </c>
      <c r="F107" s="22" t="s">
        <v>9</v>
      </c>
      <c r="G107" s="22" t="s">
        <v>115</v>
      </c>
    </row>
    <row r="108" spans="3:7">
      <c r="C108" s="137">
        <v>43832</v>
      </c>
      <c r="D108" s="22" t="s">
        <v>116</v>
      </c>
      <c r="E108" s="22">
        <v>27</v>
      </c>
      <c r="F108" s="22" t="s">
        <v>9</v>
      </c>
      <c r="G108" s="22" t="s">
        <v>113</v>
      </c>
    </row>
    <row r="109" spans="3:7">
      <c r="C109" s="137">
        <v>43915</v>
      </c>
      <c r="D109" s="22" t="s">
        <v>117</v>
      </c>
      <c r="E109" s="22">
        <v>29</v>
      </c>
      <c r="F109" s="22" t="s">
        <v>6</v>
      </c>
      <c r="G109" s="22" t="s">
        <v>111</v>
      </c>
    </row>
    <row r="110" spans="3:7">
      <c r="C110" s="137">
        <v>44161</v>
      </c>
      <c r="D110" s="22" t="s">
        <v>117</v>
      </c>
      <c r="E110" s="22">
        <v>225</v>
      </c>
      <c r="F110" s="22" t="s">
        <v>114</v>
      </c>
      <c r="G110" s="22" t="s">
        <v>111</v>
      </c>
    </row>
    <row r="111" spans="3:7">
      <c r="C111" s="137">
        <v>44430</v>
      </c>
      <c r="D111" s="22" t="s">
        <v>119</v>
      </c>
      <c r="E111" s="22">
        <v>37</v>
      </c>
      <c r="F111" s="22" t="s">
        <v>6</v>
      </c>
      <c r="G111" s="22" t="s">
        <v>111</v>
      </c>
    </row>
    <row r="112" spans="3:7">
      <c r="C112" s="137">
        <v>43993</v>
      </c>
      <c r="D112" s="22" t="s">
        <v>119</v>
      </c>
      <c r="E112" s="22">
        <v>125</v>
      </c>
      <c r="F112" s="22" t="s">
        <v>6</v>
      </c>
      <c r="G112" s="22" t="s">
        <v>113</v>
      </c>
    </row>
    <row r="113" spans="3:7">
      <c r="C113" s="137">
        <v>43891</v>
      </c>
      <c r="D113" s="22" t="s">
        <v>116</v>
      </c>
      <c r="E113" s="22">
        <v>400</v>
      </c>
      <c r="F113" s="22" t="s">
        <v>9</v>
      </c>
      <c r="G113" s="22" t="s">
        <v>113</v>
      </c>
    </row>
    <row r="114" spans="3:7">
      <c r="C114" s="137">
        <v>44907</v>
      </c>
      <c r="D114" s="22" t="s">
        <v>117</v>
      </c>
      <c r="E114" s="22">
        <v>26</v>
      </c>
      <c r="F114" s="22" t="s">
        <v>114</v>
      </c>
      <c r="G114" s="22" t="s">
        <v>111</v>
      </c>
    </row>
    <row r="115" spans="3:7">
      <c r="C115" s="137">
        <v>44366</v>
      </c>
      <c r="D115" s="22" t="s">
        <v>116</v>
      </c>
      <c r="E115" s="22">
        <v>6</v>
      </c>
      <c r="F115" s="22" t="s">
        <v>110</v>
      </c>
      <c r="G115" s="22" t="s">
        <v>109</v>
      </c>
    </row>
    <row r="116" spans="3:7">
      <c r="C116" s="137">
        <v>44600</v>
      </c>
      <c r="D116" s="22" t="s">
        <v>117</v>
      </c>
      <c r="E116" s="22">
        <v>1</v>
      </c>
      <c r="F116" s="22" t="s">
        <v>110</v>
      </c>
      <c r="G116" s="22" t="s">
        <v>106</v>
      </c>
    </row>
    <row r="117" spans="3:7">
      <c r="C117" s="137">
        <v>44922</v>
      </c>
      <c r="D117" s="22" t="s">
        <v>107</v>
      </c>
      <c r="E117" s="22">
        <v>13</v>
      </c>
      <c r="F117" s="22" t="s">
        <v>112</v>
      </c>
      <c r="G117" s="22" t="s">
        <v>108</v>
      </c>
    </row>
    <row r="118" spans="3:7">
      <c r="C118" s="137">
        <v>44833</v>
      </c>
      <c r="D118" s="22" t="s">
        <v>116</v>
      </c>
      <c r="E118" s="22">
        <v>500</v>
      </c>
      <c r="F118" s="22" t="s">
        <v>110</v>
      </c>
      <c r="G118" s="22" t="s">
        <v>111</v>
      </c>
    </row>
    <row r="119" spans="3:7">
      <c r="C119" s="137">
        <v>43940</v>
      </c>
      <c r="D119" s="22" t="s">
        <v>116</v>
      </c>
      <c r="E119" s="22">
        <v>550</v>
      </c>
      <c r="F119" s="22" t="s">
        <v>112</v>
      </c>
      <c r="G119" s="22" t="s">
        <v>106</v>
      </c>
    </row>
    <row r="120" spans="3:7">
      <c r="C120" s="137">
        <v>44158</v>
      </c>
      <c r="D120" s="22" t="s">
        <v>117</v>
      </c>
      <c r="E120" s="22">
        <v>5</v>
      </c>
      <c r="F120" s="22" t="s">
        <v>110</v>
      </c>
      <c r="G120" s="22" t="s">
        <v>105</v>
      </c>
    </row>
    <row r="121" spans="3:7">
      <c r="C121" s="137">
        <v>44762</v>
      </c>
      <c r="D121" s="22" t="s">
        <v>117</v>
      </c>
      <c r="E121" s="22">
        <v>525</v>
      </c>
      <c r="F121" s="22" t="s">
        <v>114</v>
      </c>
      <c r="G121" s="22" t="s">
        <v>108</v>
      </c>
    </row>
    <row r="122" spans="3:7">
      <c r="C122" s="137">
        <v>44587</v>
      </c>
      <c r="D122" s="22" t="s">
        <v>118</v>
      </c>
      <c r="E122" s="22">
        <v>20</v>
      </c>
      <c r="F122" s="22" t="s">
        <v>6</v>
      </c>
      <c r="G122" s="22" t="s">
        <v>113</v>
      </c>
    </row>
    <row r="123" spans="3:7">
      <c r="C123" s="137">
        <v>44557</v>
      </c>
      <c r="D123" s="22" t="s">
        <v>116</v>
      </c>
      <c r="E123" s="22">
        <v>2</v>
      </c>
      <c r="F123" s="22" t="s">
        <v>6</v>
      </c>
      <c r="G123" s="22" t="s">
        <v>108</v>
      </c>
    </row>
    <row r="124" spans="3:7">
      <c r="C124" s="137">
        <v>44255</v>
      </c>
      <c r="D124" s="22" t="s">
        <v>119</v>
      </c>
      <c r="E124" s="22">
        <v>32</v>
      </c>
      <c r="F124" s="22" t="s">
        <v>6</v>
      </c>
      <c r="G124" s="22" t="s">
        <v>115</v>
      </c>
    </row>
    <row r="125" spans="3:7">
      <c r="C125" s="137">
        <v>44456</v>
      </c>
      <c r="D125" s="22" t="s">
        <v>117</v>
      </c>
      <c r="E125" s="22">
        <v>50</v>
      </c>
      <c r="F125" s="22" t="s">
        <v>6</v>
      </c>
      <c r="G125" s="22" t="s">
        <v>108</v>
      </c>
    </row>
    <row r="126" spans="3:7">
      <c r="C126" s="137">
        <v>44248</v>
      </c>
      <c r="D126" s="22" t="s">
        <v>119</v>
      </c>
      <c r="E126" s="22">
        <v>41</v>
      </c>
      <c r="F126" s="22" t="s">
        <v>6</v>
      </c>
      <c r="G126" s="22" t="s">
        <v>105</v>
      </c>
    </row>
    <row r="127" spans="3:7">
      <c r="C127" s="137">
        <v>44681</v>
      </c>
      <c r="D127" s="22" t="s">
        <v>117</v>
      </c>
      <c r="E127" s="22">
        <v>9</v>
      </c>
      <c r="F127" s="22" t="s">
        <v>114</v>
      </c>
      <c r="G127" s="22" t="s">
        <v>115</v>
      </c>
    </row>
    <row r="128" spans="3:7">
      <c r="C128" s="137">
        <v>44538</v>
      </c>
      <c r="D128" s="22" t="s">
        <v>119</v>
      </c>
      <c r="E128" s="22">
        <v>11</v>
      </c>
      <c r="F128" s="22" t="s">
        <v>112</v>
      </c>
      <c r="G128" s="22" t="s">
        <v>108</v>
      </c>
    </row>
    <row r="129" spans="3:7">
      <c r="C129" s="137">
        <v>44812</v>
      </c>
      <c r="D129" s="22" t="s">
        <v>117</v>
      </c>
      <c r="E129" s="22">
        <v>6</v>
      </c>
      <c r="F129" s="22" t="s">
        <v>114</v>
      </c>
      <c r="G129" s="22" t="s">
        <v>108</v>
      </c>
    </row>
    <row r="130" spans="3:7">
      <c r="C130" s="137">
        <v>44741</v>
      </c>
      <c r="D130" s="22" t="s">
        <v>117</v>
      </c>
      <c r="E130" s="22">
        <v>9</v>
      </c>
      <c r="F130" s="22" t="s">
        <v>110</v>
      </c>
      <c r="G130" s="22" t="s">
        <v>109</v>
      </c>
    </row>
    <row r="131" spans="3:7">
      <c r="C131" s="137">
        <v>44699</v>
      </c>
      <c r="D131" s="22" t="s">
        <v>118</v>
      </c>
      <c r="E131" s="22">
        <v>275</v>
      </c>
      <c r="F131" s="22" t="s">
        <v>112</v>
      </c>
      <c r="G131" s="22" t="s">
        <v>115</v>
      </c>
    </row>
    <row r="132" spans="3:7">
      <c r="C132" s="137">
        <v>44870</v>
      </c>
      <c r="D132" s="22" t="s">
        <v>107</v>
      </c>
      <c r="E132" s="22">
        <v>44</v>
      </c>
      <c r="F132" s="22" t="s">
        <v>6</v>
      </c>
      <c r="G132" s="22" t="s">
        <v>115</v>
      </c>
    </row>
    <row r="133" spans="3:7">
      <c r="C133" s="137">
        <v>44163</v>
      </c>
      <c r="D133" s="22" t="s">
        <v>107</v>
      </c>
      <c r="E133" s="22">
        <v>150</v>
      </c>
      <c r="F133" s="22" t="s">
        <v>9</v>
      </c>
      <c r="G133" s="22" t="s">
        <v>113</v>
      </c>
    </row>
    <row r="134" spans="3:7">
      <c r="C134" s="137">
        <v>44514</v>
      </c>
      <c r="D134" s="22" t="s">
        <v>119</v>
      </c>
      <c r="E134" s="22">
        <v>500</v>
      </c>
      <c r="F134" s="22" t="s">
        <v>6</v>
      </c>
      <c r="G134" s="22" t="s">
        <v>115</v>
      </c>
    </row>
    <row r="135" spans="3:7">
      <c r="C135" s="137">
        <v>44575</v>
      </c>
      <c r="D135" s="22" t="s">
        <v>116</v>
      </c>
      <c r="E135" s="22">
        <v>1</v>
      </c>
      <c r="F135" s="22" t="s">
        <v>114</v>
      </c>
      <c r="G135" s="22" t="s">
        <v>115</v>
      </c>
    </row>
    <row r="136" spans="3:7">
      <c r="C136" s="137">
        <v>44078</v>
      </c>
      <c r="D136" s="22" t="s">
        <v>117</v>
      </c>
      <c r="E136" s="22">
        <v>9</v>
      </c>
      <c r="F136" s="22" t="s">
        <v>110</v>
      </c>
      <c r="G136" s="22" t="s">
        <v>113</v>
      </c>
    </row>
    <row r="137" spans="3:7">
      <c r="C137" s="137">
        <v>44291</v>
      </c>
      <c r="D137" s="22" t="s">
        <v>117</v>
      </c>
      <c r="E137" s="22">
        <v>75</v>
      </c>
      <c r="F137" s="22" t="s">
        <v>9</v>
      </c>
      <c r="G137" s="22" t="s">
        <v>113</v>
      </c>
    </row>
    <row r="138" spans="3:7">
      <c r="C138" s="137">
        <v>44869</v>
      </c>
      <c r="D138" s="22" t="s">
        <v>116</v>
      </c>
      <c r="E138" s="22">
        <v>75</v>
      </c>
      <c r="F138" s="22" t="s">
        <v>110</v>
      </c>
      <c r="G138" s="22" t="s">
        <v>111</v>
      </c>
    </row>
    <row r="139" spans="3:7">
      <c r="C139" s="137">
        <v>44772</v>
      </c>
      <c r="D139" s="22" t="s">
        <v>107</v>
      </c>
      <c r="E139" s="22">
        <v>19</v>
      </c>
      <c r="F139" s="22" t="s">
        <v>112</v>
      </c>
      <c r="G139" s="22" t="s">
        <v>115</v>
      </c>
    </row>
    <row r="140" spans="3:7">
      <c r="C140" s="137">
        <v>44539</v>
      </c>
      <c r="D140" s="22" t="s">
        <v>118</v>
      </c>
      <c r="E140" s="22">
        <v>425</v>
      </c>
      <c r="F140" s="22" t="s">
        <v>114</v>
      </c>
      <c r="G140" s="22" t="s">
        <v>106</v>
      </c>
    </row>
    <row r="141" spans="3:7">
      <c r="C141" s="137">
        <v>44700</v>
      </c>
      <c r="D141" s="22" t="s">
        <v>107</v>
      </c>
      <c r="E141" s="22">
        <v>275</v>
      </c>
      <c r="F141" s="22" t="s">
        <v>110</v>
      </c>
      <c r="G141" s="22" t="s">
        <v>108</v>
      </c>
    </row>
    <row r="142" spans="3:7">
      <c r="C142" s="137">
        <v>44399</v>
      </c>
      <c r="D142" s="22" t="s">
        <v>119</v>
      </c>
      <c r="E142" s="22">
        <v>16</v>
      </c>
      <c r="F142" s="22" t="s">
        <v>112</v>
      </c>
      <c r="G142" s="22" t="s">
        <v>108</v>
      </c>
    </row>
    <row r="143" spans="3:7">
      <c r="C143" s="137">
        <v>43975</v>
      </c>
      <c r="D143" s="22" t="s">
        <v>117</v>
      </c>
      <c r="E143" s="22">
        <v>575</v>
      </c>
      <c r="F143" s="22" t="s">
        <v>6</v>
      </c>
      <c r="G143" s="22" t="s">
        <v>106</v>
      </c>
    </row>
    <row r="144" spans="3:7">
      <c r="C144" s="137">
        <v>44740</v>
      </c>
      <c r="D144" s="22" t="s">
        <v>117</v>
      </c>
      <c r="E144" s="22">
        <v>525</v>
      </c>
      <c r="F144" s="22" t="s">
        <v>114</v>
      </c>
      <c r="G144" s="22" t="s">
        <v>113</v>
      </c>
    </row>
    <row r="145" spans="3:7">
      <c r="C145" s="137">
        <v>44356</v>
      </c>
      <c r="D145" s="22" t="s">
        <v>116</v>
      </c>
      <c r="E145" s="22">
        <v>75</v>
      </c>
      <c r="F145" s="22" t="s">
        <v>9</v>
      </c>
      <c r="G145" s="22" t="s">
        <v>108</v>
      </c>
    </row>
    <row r="146" spans="3:7">
      <c r="C146" s="137">
        <v>44707</v>
      </c>
      <c r="D146" s="22" t="s">
        <v>118</v>
      </c>
      <c r="E146" s="22">
        <v>150</v>
      </c>
      <c r="F146" s="22" t="s">
        <v>112</v>
      </c>
      <c r="G146" s="22" t="s">
        <v>109</v>
      </c>
    </row>
    <row r="147" spans="3:7">
      <c r="C147" s="137">
        <v>44871</v>
      </c>
      <c r="D147" s="22" t="s">
        <v>119</v>
      </c>
      <c r="E147" s="22">
        <v>225</v>
      </c>
      <c r="F147" s="22" t="s">
        <v>110</v>
      </c>
      <c r="G147" s="22" t="s">
        <v>113</v>
      </c>
    </row>
    <row r="148" spans="3:7">
      <c r="C148" s="137">
        <v>44676</v>
      </c>
      <c r="D148" s="22" t="s">
        <v>118</v>
      </c>
      <c r="E148" s="22">
        <v>5</v>
      </c>
      <c r="F148" s="22" t="s">
        <v>114</v>
      </c>
      <c r="G148" s="22" t="s">
        <v>109</v>
      </c>
    </row>
    <row r="149" spans="3:7">
      <c r="C149" s="137">
        <v>44055</v>
      </c>
      <c r="D149" s="22" t="s">
        <v>107</v>
      </c>
      <c r="E149" s="22">
        <v>350</v>
      </c>
      <c r="F149" s="22" t="s">
        <v>6</v>
      </c>
      <c r="G149" s="22" t="s">
        <v>111</v>
      </c>
    </row>
    <row r="150" spans="3:7">
      <c r="C150" s="137">
        <v>43974</v>
      </c>
      <c r="D150" s="22" t="s">
        <v>117</v>
      </c>
      <c r="E150" s="22">
        <v>550</v>
      </c>
      <c r="F150" s="22" t="s">
        <v>112</v>
      </c>
      <c r="G150" s="22" t="s">
        <v>106</v>
      </c>
    </row>
    <row r="151" spans="3:7">
      <c r="C151" s="137">
        <v>44726</v>
      </c>
      <c r="D151" s="22" t="s">
        <v>119</v>
      </c>
      <c r="E151" s="22">
        <v>575</v>
      </c>
      <c r="F151" s="22" t="s">
        <v>112</v>
      </c>
      <c r="G151" s="22" t="s">
        <v>115</v>
      </c>
    </row>
    <row r="152" spans="3:7">
      <c r="C152" s="137">
        <v>44148</v>
      </c>
      <c r="D152" s="22" t="s">
        <v>117</v>
      </c>
      <c r="E152" s="22">
        <v>250</v>
      </c>
      <c r="F152" s="22" t="s">
        <v>110</v>
      </c>
      <c r="G152" s="22" t="s">
        <v>111</v>
      </c>
    </row>
    <row r="153" spans="3:7">
      <c r="C153" s="137">
        <v>43933</v>
      </c>
      <c r="D153" s="22" t="s">
        <v>117</v>
      </c>
      <c r="E153" s="22">
        <v>3</v>
      </c>
      <c r="F153" s="22" t="s">
        <v>9</v>
      </c>
      <c r="G153" s="22" t="s">
        <v>108</v>
      </c>
    </row>
    <row r="154" spans="3:7">
      <c r="C154" s="137">
        <v>44605</v>
      </c>
      <c r="D154" s="22" t="s">
        <v>117</v>
      </c>
      <c r="E154" s="22">
        <v>525</v>
      </c>
      <c r="F154" s="22" t="s">
        <v>110</v>
      </c>
      <c r="G154" s="22" t="s">
        <v>109</v>
      </c>
    </row>
    <row r="155" spans="3:7">
      <c r="C155" s="137">
        <v>43932</v>
      </c>
      <c r="D155" s="22" t="s">
        <v>116</v>
      </c>
      <c r="E155" s="22">
        <v>49</v>
      </c>
      <c r="F155" s="22" t="s">
        <v>112</v>
      </c>
      <c r="G155" s="22" t="s">
        <v>111</v>
      </c>
    </row>
    <row r="156" spans="3:7">
      <c r="C156" s="137">
        <v>43910</v>
      </c>
      <c r="D156" s="22" t="s">
        <v>119</v>
      </c>
      <c r="E156" s="22">
        <v>425</v>
      </c>
      <c r="F156" s="22" t="s">
        <v>110</v>
      </c>
      <c r="G156" s="22" t="s">
        <v>106</v>
      </c>
    </row>
    <row r="157" spans="3:7">
      <c r="C157" s="137">
        <v>44355</v>
      </c>
      <c r="D157" s="22" t="s">
        <v>118</v>
      </c>
      <c r="E157" s="22">
        <v>34</v>
      </c>
      <c r="F157" s="22" t="s">
        <v>6</v>
      </c>
      <c r="G157" s="22" t="s">
        <v>105</v>
      </c>
    </row>
    <row r="158" spans="3:7">
      <c r="C158" s="137">
        <v>44349</v>
      </c>
      <c r="D158" s="22" t="s">
        <v>119</v>
      </c>
      <c r="E158" s="22">
        <v>3</v>
      </c>
      <c r="F158" s="22" t="s">
        <v>114</v>
      </c>
      <c r="G158" s="22" t="s">
        <v>108</v>
      </c>
    </row>
    <row r="159" spans="3:7">
      <c r="C159" s="137">
        <v>44661</v>
      </c>
      <c r="D159" s="22" t="s">
        <v>117</v>
      </c>
      <c r="E159" s="22">
        <v>44</v>
      </c>
      <c r="F159" s="22" t="s">
        <v>114</v>
      </c>
      <c r="G159" s="22" t="s">
        <v>106</v>
      </c>
    </row>
    <row r="160" spans="3:7">
      <c r="C160" s="137">
        <v>44746</v>
      </c>
      <c r="D160" s="22" t="s">
        <v>119</v>
      </c>
      <c r="E160" s="22">
        <v>575</v>
      </c>
      <c r="F160" s="22" t="s">
        <v>6</v>
      </c>
      <c r="G160" s="22" t="s">
        <v>109</v>
      </c>
    </row>
    <row r="161" spans="3:7">
      <c r="C161" s="137">
        <v>44535</v>
      </c>
      <c r="D161" s="22" t="s">
        <v>116</v>
      </c>
      <c r="E161" s="22">
        <v>275</v>
      </c>
      <c r="F161" s="22" t="s">
        <v>112</v>
      </c>
      <c r="G161" s="22" t="s">
        <v>109</v>
      </c>
    </row>
    <row r="162" spans="3:7">
      <c r="C162" s="137">
        <v>44381</v>
      </c>
      <c r="D162" s="22" t="s">
        <v>116</v>
      </c>
      <c r="E162" s="22">
        <v>8</v>
      </c>
      <c r="F162" s="22" t="s">
        <v>110</v>
      </c>
      <c r="G162" s="22" t="s">
        <v>105</v>
      </c>
    </row>
    <row r="163" spans="3:7">
      <c r="C163" s="137">
        <v>44651</v>
      </c>
      <c r="D163" s="22" t="s">
        <v>118</v>
      </c>
      <c r="E163" s="22">
        <v>4</v>
      </c>
      <c r="F163" s="22" t="s">
        <v>9</v>
      </c>
      <c r="G163" s="22" t="s">
        <v>109</v>
      </c>
    </row>
    <row r="164" spans="3:7">
      <c r="C164" s="137">
        <v>44826</v>
      </c>
      <c r="D164" s="22" t="s">
        <v>118</v>
      </c>
      <c r="E164" s="22">
        <v>6</v>
      </c>
      <c r="F164" s="22" t="s">
        <v>112</v>
      </c>
      <c r="G164" s="22" t="s">
        <v>113</v>
      </c>
    </row>
    <row r="165" spans="3:7">
      <c r="C165" s="137">
        <v>44003</v>
      </c>
      <c r="D165" s="22" t="s">
        <v>119</v>
      </c>
      <c r="E165" s="22">
        <v>450</v>
      </c>
      <c r="F165" s="22" t="s">
        <v>114</v>
      </c>
      <c r="G165" s="22" t="s">
        <v>113</v>
      </c>
    </row>
    <row r="166" spans="3:7">
      <c r="C166" s="137">
        <v>44811</v>
      </c>
      <c r="D166" s="22" t="s">
        <v>119</v>
      </c>
      <c r="E166" s="22">
        <v>325</v>
      </c>
      <c r="F166" s="22" t="s">
        <v>110</v>
      </c>
      <c r="G166" s="22" t="s">
        <v>108</v>
      </c>
    </row>
    <row r="167" spans="3:7">
      <c r="C167" s="137">
        <v>44658</v>
      </c>
      <c r="D167" s="22" t="s">
        <v>117</v>
      </c>
      <c r="E167" s="22">
        <v>34</v>
      </c>
      <c r="F167" s="22" t="s">
        <v>114</v>
      </c>
      <c r="G167" s="22" t="s">
        <v>106</v>
      </c>
    </row>
    <row r="168" spans="3:7">
      <c r="C168" s="137">
        <v>44191</v>
      </c>
      <c r="D168" s="22" t="s">
        <v>119</v>
      </c>
      <c r="E168" s="22">
        <v>9</v>
      </c>
      <c r="F168" s="22" t="s">
        <v>114</v>
      </c>
      <c r="G168" s="22" t="s">
        <v>111</v>
      </c>
    </row>
    <row r="169" spans="3:7">
      <c r="C169" s="137">
        <v>44230</v>
      </c>
      <c r="D169" s="22" t="s">
        <v>119</v>
      </c>
      <c r="E169" s="22">
        <v>9</v>
      </c>
      <c r="F169" s="22" t="s">
        <v>6</v>
      </c>
      <c r="G169" s="22" t="s">
        <v>115</v>
      </c>
    </row>
    <row r="170" spans="3:7">
      <c r="C170" s="137">
        <v>44236</v>
      </c>
      <c r="D170" s="22" t="s">
        <v>119</v>
      </c>
      <c r="E170" s="22">
        <v>7</v>
      </c>
      <c r="F170" s="22" t="s">
        <v>9</v>
      </c>
      <c r="G170" s="22" t="s">
        <v>109</v>
      </c>
    </row>
    <row r="171" spans="3:7">
      <c r="C171" s="137">
        <v>44469</v>
      </c>
      <c r="D171" s="22" t="s">
        <v>119</v>
      </c>
      <c r="E171" s="22">
        <v>8</v>
      </c>
      <c r="F171" s="22" t="s">
        <v>110</v>
      </c>
      <c r="G171" s="22" t="s">
        <v>113</v>
      </c>
    </row>
    <row r="172" spans="3:7">
      <c r="C172" s="137">
        <v>44316</v>
      </c>
      <c r="D172" s="22" t="s">
        <v>119</v>
      </c>
      <c r="E172" s="22">
        <v>2</v>
      </c>
      <c r="F172" s="22" t="s">
        <v>9</v>
      </c>
      <c r="G172" s="22" t="s">
        <v>113</v>
      </c>
    </row>
    <row r="173" spans="3:7">
      <c r="C173" s="137">
        <v>44024</v>
      </c>
      <c r="D173" s="22" t="s">
        <v>118</v>
      </c>
      <c r="E173" s="22">
        <v>1</v>
      </c>
      <c r="F173" s="22" t="s">
        <v>112</v>
      </c>
      <c r="G173" s="22" t="s">
        <v>108</v>
      </c>
    </row>
    <row r="174" spans="3:7">
      <c r="C174" s="137">
        <v>44551</v>
      </c>
      <c r="D174" s="22" t="s">
        <v>118</v>
      </c>
      <c r="E174" s="22">
        <v>38</v>
      </c>
      <c r="F174" s="22" t="s">
        <v>114</v>
      </c>
      <c r="G174" s="22" t="s">
        <v>113</v>
      </c>
    </row>
    <row r="175" spans="3:7">
      <c r="C175" s="137">
        <v>44194</v>
      </c>
      <c r="D175" s="22" t="s">
        <v>116</v>
      </c>
      <c r="E175" s="22">
        <v>250</v>
      </c>
      <c r="F175" s="22" t="s">
        <v>114</v>
      </c>
      <c r="G175" s="22" t="s">
        <v>113</v>
      </c>
    </row>
    <row r="176" spans="3:7">
      <c r="C176" s="137">
        <v>44780</v>
      </c>
      <c r="D176" s="22" t="s">
        <v>118</v>
      </c>
      <c r="E176" s="22">
        <v>4</v>
      </c>
      <c r="F176" s="22" t="s">
        <v>6</v>
      </c>
      <c r="G176" s="22" t="s">
        <v>105</v>
      </c>
    </row>
    <row r="177" spans="3:7">
      <c r="C177" s="137">
        <v>44677</v>
      </c>
      <c r="D177" s="22" t="s">
        <v>119</v>
      </c>
      <c r="E177" s="22">
        <v>18</v>
      </c>
      <c r="F177" s="22" t="s">
        <v>110</v>
      </c>
      <c r="G177" s="22" t="s">
        <v>108</v>
      </c>
    </row>
    <row r="178" spans="3:7">
      <c r="C178" s="137">
        <v>43896</v>
      </c>
      <c r="D178" s="22" t="s">
        <v>117</v>
      </c>
      <c r="E178" s="22">
        <v>9</v>
      </c>
      <c r="F178" s="22" t="s">
        <v>9</v>
      </c>
      <c r="G178" s="22" t="s">
        <v>113</v>
      </c>
    </row>
    <row r="179" spans="3:7">
      <c r="C179" s="137">
        <v>44056</v>
      </c>
      <c r="D179" s="22" t="s">
        <v>119</v>
      </c>
      <c r="E179" s="22">
        <v>15</v>
      </c>
      <c r="F179" s="22" t="s">
        <v>6</v>
      </c>
      <c r="G179" s="22" t="s">
        <v>106</v>
      </c>
    </row>
    <row r="180" spans="3:7">
      <c r="C180" s="137">
        <v>44411</v>
      </c>
      <c r="D180" s="22" t="s">
        <v>117</v>
      </c>
      <c r="E180" s="22">
        <v>21</v>
      </c>
      <c r="F180" s="22" t="s">
        <v>6</v>
      </c>
      <c r="G180" s="22" t="s">
        <v>106</v>
      </c>
    </row>
    <row r="181" spans="3:7">
      <c r="C181" s="137">
        <v>44868</v>
      </c>
      <c r="D181" s="22" t="s">
        <v>119</v>
      </c>
      <c r="E181" s="22">
        <v>200</v>
      </c>
      <c r="F181" s="22" t="s">
        <v>6</v>
      </c>
      <c r="G181" s="22" t="s">
        <v>113</v>
      </c>
    </row>
    <row r="182" spans="3:7">
      <c r="C182" s="137">
        <v>43839</v>
      </c>
      <c r="D182" s="22" t="s">
        <v>117</v>
      </c>
      <c r="E182" s="22">
        <v>45</v>
      </c>
      <c r="F182" s="22" t="s">
        <v>9</v>
      </c>
      <c r="G182" s="22" t="s">
        <v>111</v>
      </c>
    </row>
    <row r="183" spans="3:7">
      <c r="C183" s="137">
        <v>43910</v>
      </c>
      <c r="D183" s="22" t="s">
        <v>117</v>
      </c>
      <c r="E183" s="22">
        <v>2</v>
      </c>
      <c r="F183" s="22" t="s">
        <v>112</v>
      </c>
      <c r="G183" s="22" t="s">
        <v>115</v>
      </c>
    </row>
    <row r="184" spans="3:7">
      <c r="C184" s="137">
        <v>44101</v>
      </c>
      <c r="D184" s="22" t="s">
        <v>117</v>
      </c>
      <c r="E184" s="22">
        <v>44</v>
      </c>
      <c r="F184" s="22" t="s">
        <v>110</v>
      </c>
      <c r="G184" s="22" t="s">
        <v>105</v>
      </c>
    </row>
    <row r="185" spans="3:7">
      <c r="C185" s="137">
        <v>44804</v>
      </c>
      <c r="D185" s="22" t="s">
        <v>118</v>
      </c>
      <c r="E185" s="22">
        <v>36</v>
      </c>
      <c r="F185" s="22" t="s">
        <v>110</v>
      </c>
      <c r="G185" s="22" t="s">
        <v>115</v>
      </c>
    </row>
    <row r="186" spans="3:7">
      <c r="C186" s="137">
        <v>44156</v>
      </c>
      <c r="D186" s="22" t="s">
        <v>116</v>
      </c>
      <c r="E186" s="22">
        <v>45</v>
      </c>
      <c r="F186" s="22" t="s">
        <v>114</v>
      </c>
      <c r="G186" s="22" t="s">
        <v>109</v>
      </c>
    </row>
    <row r="187" spans="3:7">
      <c r="C187" s="137">
        <v>43876</v>
      </c>
      <c r="D187" s="22" t="s">
        <v>119</v>
      </c>
      <c r="E187" s="22">
        <v>19</v>
      </c>
      <c r="F187" s="22" t="s">
        <v>110</v>
      </c>
      <c r="G187" s="22" t="s">
        <v>105</v>
      </c>
    </row>
    <row r="188" spans="3:7">
      <c r="C188" s="137">
        <v>44521</v>
      </c>
      <c r="D188" s="22" t="s">
        <v>117</v>
      </c>
      <c r="E188" s="22">
        <v>34</v>
      </c>
      <c r="F188" s="22" t="s">
        <v>6</v>
      </c>
      <c r="G188" s="22" t="s">
        <v>105</v>
      </c>
    </row>
    <row r="189" spans="3:7">
      <c r="C189" s="137">
        <v>43947</v>
      </c>
      <c r="D189" s="22" t="s">
        <v>117</v>
      </c>
      <c r="E189" s="22">
        <v>200</v>
      </c>
      <c r="F189" s="22" t="s">
        <v>110</v>
      </c>
      <c r="G189" s="22" t="s">
        <v>105</v>
      </c>
    </row>
    <row r="190" spans="3:7">
      <c r="C190" s="137">
        <v>44749</v>
      </c>
      <c r="D190" s="22" t="s">
        <v>118</v>
      </c>
      <c r="E190" s="22">
        <v>6</v>
      </c>
      <c r="F190" s="22" t="s">
        <v>9</v>
      </c>
      <c r="G190" s="22" t="s">
        <v>108</v>
      </c>
    </row>
    <row r="191" spans="3:7">
      <c r="C191" s="137">
        <v>43844</v>
      </c>
      <c r="D191" s="22" t="s">
        <v>116</v>
      </c>
      <c r="E191" s="22">
        <v>425</v>
      </c>
      <c r="F191" s="22" t="s">
        <v>6</v>
      </c>
      <c r="G191" s="22" t="s">
        <v>106</v>
      </c>
    </row>
    <row r="192" spans="3:7">
      <c r="C192" s="137">
        <v>44284</v>
      </c>
      <c r="D192" s="22" t="s">
        <v>118</v>
      </c>
      <c r="E192" s="22">
        <v>34</v>
      </c>
      <c r="F192" s="22" t="s">
        <v>112</v>
      </c>
      <c r="G192" s="22" t="s">
        <v>111</v>
      </c>
    </row>
    <row r="193" spans="3:7">
      <c r="C193" s="137">
        <v>44226</v>
      </c>
      <c r="D193" s="22" t="s">
        <v>118</v>
      </c>
      <c r="E193" s="22">
        <v>6</v>
      </c>
      <c r="F193" s="22" t="s">
        <v>114</v>
      </c>
      <c r="G193" s="22" t="s">
        <v>109</v>
      </c>
    </row>
    <row r="194" spans="3:7">
      <c r="C194" s="137">
        <v>44055</v>
      </c>
      <c r="D194" s="22" t="s">
        <v>117</v>
      </c>
      <c r="E194" s="22">
        <v>42</v>
      </c>
      <c r="F194" s="22" t="s">
        <v>114</v>
      </c>
      <c r="G194" s="22" t="s">
        <v>108</v>
      </c>
    </row>
    <row r="195" spans="3:7">
      <c r="C195" s="137">
        <v>44462</v>
      </c>
      <c r="D195" s="22" t="s">
        <v>117</v>
      </c>
      <c r="E195" s="22">
        <v>4</v>
      </c>
      <c r="F195" s="22" t="s">
        <v>112</v>
      </c>
      <c r="G195" s="22" t="s">
        <v>106</v>
      </c>
    </row>
    <row r="196" spans="3:7">
      <c r="C196" s="137">
        <v>44885</v>
      </c>
      <c r="D196" s="22" t="s">
        <v>116</v>
      </c>
      <c r="E196" s="22">
        <v>4</v>
      </c>
      <c r="F196" s="22" t="s">
        <v>6</v>
      </c>
      <c r="G196" s="22" t="s">
        <v>113</v>
      </c>
    </row>
    <row r="197" spans="3:7">
      <c r="C197" s="137">
        <v>44922</v>
      </c>
      <c r="D197" s="22" t="s">
        <v>117</v>
      </c>
      <c r="E197" s="22">
        <v>500</v>
      </c>
      <c r="F197" s="22" t="s">
        <v>114</v>
      </c>
      <c r="G197" s="22" t="s">
        <v>106</v>
      </c>
    </row>
    <row r="198" spans="3:7">
      <c r="C198" s="137">
        <v>44691</v>
      </c>
      <c r="D198" s="22" t="s">
        <v>119</v>
      </c>
      <c r="E198" s="22">
        <v>1</v>
      </c>
      <c r="F198" s="22" t="s">
        <v>114</v>
      </c>
      <c r="G198" s="22" t="s">
        <v>111</v>
      </c>
    </row>
    <row r="199" spans="3:7">
      <c r="C199" s="137">
        <v>44140</v>
      </c>
      <c r="D199" s="22" t="s">
        <v>116</v>
      </c>
      <c r="E199" s="22">
        <v>4</v>
      </c>
      <c r="F199" s="22" t="s">
        <v>9</v>
      </c>
      <c r="G199" s="22" t="s">
        <v>109</v>
      </c>
    </row>
    <row r="200" spans="3:7">
      <c r="C200" s="137">
        <v>43875</v>
      </c>
      <c r="D200" s="22" t="s">
        <v>117</v>
      </c>
      <c r="E200" s="22">
        <v>41</v>
      </c>
      <c r="F200" s="22" t="s">
        <v>9</v>
      </c>
      <c r="G200" s="22" t="s">
        <v>115</v>
      </c>
    </row>
    <row r="201" spans="3:7">
      <c r="C201" s="137">
        <v>44686</v>
      </c>
      <c r="D201" s="22" t="s">
        <v>117</v>
      </c>
      <c r="E201" s="22">
        <v>6</v>
      </c>
      <c r="F201" s="22" t="s">
        <v>110</v>
      </c>
      <c r="G201" s="22" t="s">
        <v>109</v>
      </c>
    </row>
    <row r="202" spans="3:7">
      <c r="C202" s="137">
        <v>44586</v>
      </c>
      <c r="D202" s="22" t="s">
        <v>119</v>
      </c>
      <c r="E202" s="22">
        <v>125</v>
      </c>
      <c r="F202" s="22" t="s">
        <v>114</v>
      </c>
      <c r="G202" s="22" t="s">
        <v>111</v>
      </c>
    </row>
    <row r="203" spans="3:7">
      <c r="C203" s="137">
        <v>43882</v>
      </c>
      <c r="D203" s="22" t="s">
        <v>116</v>
      </c>
      <c r="E203" s="22">
        <v>325</v>
      </c>
      <c r="F203" s="22" t="s">
        <v>110</v>
      </c>
      <c r="G203" s="22" t="s">
        <v>111</v>
      </c>
    </row>
    <row r="204" spans="3:7">
      <c r="C204" s="137">
        <v>44757</v>
      </c>
      <c r="D204" s="22" t="s">
        <v>117</v>
      </c>
      <c r="E204" s="22">
        <v>325</v>
      </c>
      <c r="F204" s="22" t="s">
        <v>112</v>
      </c>
      <c r="G204" s="22" t="s">
        <v>106</v>
      </c>
    </row>
    <row r="205" spans="3:7">
      <c r="C205" s="137">
        <v>44827</v>
      </c>
      <c r="D205" s="22" t="s">
        <v>118</v>
      </c>
      <c r="E205" s="22">
        <v>28</v>
      </c>
      <c r="F205" s="22" t="s">
        <v>110</v>
      </c>
      <c r="G205" s="22" t="s">
        <v>113</v>
      </c>
    </row>
    <row r="206" spans="3:7">
      <c r="C206" s="137">
        <v>44646</v>
      </c>
      <c r="D206" s="22" t="s">
        <v>107</v>
      </c>
      <c r="E206" s="22">
        <v>22</v>
      </c>
      <c r="F206" s="22" t="s">
        <v>112</v>
      </c>
      <c r="G206" s="22" t="s">
        <v>109</v>
      </c>
    </row>
    <row r="207" spans="3:7">
      <c r="C207" s="137">
        <v>43908</v>
      </c>
      <c r="D207" s="22" t="s">
        <v>118</v>
      </c>
      <c r="E207" s="22">
        <v>18</v>
      </c>
      <c r="F207" s="22" t="s">
        <v>9</v>
      </c>
      <c r="G207" s="22" t="s">
        <v>109</v>
      </c>
    </row>
    <row r="208" spans="3:7">
      <c r="C208" s="137">
        <v>43932</v>
      </c>
      <c r="D208" s="22" t="s">
        <v>117</v>
      </c>
      <c r="E208" s="22">
        <v>28</v>
      </c>
      <c r="F208" s="22" t="s">
        <v>6</v>
      </c>
      <c r="G208" s="22" t="s">
        <v>108</v>
      </c>
    </row>
    <row r="209" spans="3:7">
      <c r="C209" s="137">
        <v>44143</v>
      </c>
      <c r="D209" s="22" t="s">
        <v>117</v>
      </c>
      <c r="E209" s="22">
        <v>350</v>
      </c>
      <c r="F209" s="22" t="s">
        <v>6</v>
      </c>
      <c r="G209" s="22" t="s">
        <v>108</v>
      </c>
    </row>
    <row r="210" spans="3:7">
      <c r="C210" s="137">
        <v>44918</v>
      </c>
      <c r="D210" s="22" t="s">
        <v>117</v>
      </c>
      <c r="E210" s="22">
        <v>500</v>
      </c>
      <c r="F210" s="22" t="s">
        <v>112</v>
      </c>
      <c r="G210" s="22" t="s">
        <v>109</v>
      </c>
    </row>
    <row r="211" spans="3:7">
      <c r="C211" s="137">
        <v>44113</v>
      </c>
      <c r="D211" s="22" t="s">
        <v>117</v>
      </c>
      <c r="E211" s="22">
        <v>13</v>
      </c>
      <c r="F211" s="22" t="s">
        <v>6</v>
      </c>
      <c r="G211" s="22" t="s">
        <v>109</v>
      </c>
    </row>
    <row r="212" spans="3:7">
      <c r="C212" s="137">
        <v>43866</v>
      </c>
      <c r="D212" s="22" t="s">
        <v>116</v>
      </c>
      <c r="E212" s="22">
        <v>43</v>
      </c>
      <c r="F212" s="22" t="s">
        <v>110</v>
      </c>
      <c r="G212" s="22" t="s">
        <v>108</v>
      </c>
    </row>
    <row r="213" spans="3:7">
      <c r="C213" s="137">
        <v>44760</v>
      </c>
      <c r="D213" s="22" t="s">
        <v>118</v>
      </c>
      <c r="E213" s="22">
        <v>1</v>
      </c>
      <c r="F213" s="22" t="s">
        <v>114</v>
      </c>
      <c r="G213" s="22" t="s">
        <v>113</v>
      </c>
    </row>
    <row r="214" spans="3:7">
      <c r="C214" s="137">
        <v>44500</v>
      </c>
      <c r="D214" s="22" t="s">
        <v>117</v>
      </c>
      <c r="E214" s="22">
        <v>75</v>
      </c>
      <c r="F214" s="22" t="s">
        <v>112</v>
      </c>
      <c r="G214" s="22" t="s">
        <v>115</v>
      </c>
    </row>
    <row r="215" spans="3:7">
      <c r="C215" s="137">
        <v>44543</v>
      </c>
      <c r="D215" s="22" t="s">
        <v>117</v>
      </c>
      <c r="E215" s="22">
        <v>7</v>
      </c>
      <c r="F215" s="22" t="s">
        <v>9</v>
      </c>
      <c r="G215" s="22" t="s">
        <v>105</v>
      </c>
    </row>
    <row r="216" spans="3:7">
      <c r="C216" s="137">
        <v>44538</v>
      </c>
      <c r="D216" s="22" t="s">
        <v>117</v>
      </c>
      <c r="E216" s="22">
        <v>16</v>
      </c>
      <c r="F216" s="22" t="s">
        <v>6</v>
      </c>
      <c r="G216" s="22" t="s">
        <v>106</v>
      </c>
    </row>
    <row r="217" spans="3:7">
      <c r="C217" s="137">
        <v>44240</v>
      </c>
      <c r="D217" s="22" t="s">
        <v>116</v>
      </c>
      <c r="E217" s="22">
        <v>75</v>
      </c>
      <c r="F217" s="22" t="s">
        <v>9</v>
      </c>
      <c r="G217" s="22" t="s">
        <v>108</v>
      </c>
    </row>
    <row r="218" spans="3:7">
      <c r="C218" s="137">
        <v>44064</v>
      </c>
      <c r="D218" s="22" t="s">
        <v>119</v>
      </c>
      <c r="E218" s="22">
        <v>50</v>
      </c>
      <c r="F218" s="22" t="s">
        <v>110</v>
      </c>
      <c r="G218" s="22" t="s">
        <v>106</v>
      </c>
    </row>
    <row r="219" spans="3:7">
      <c r="C219" s="137">
        <v>44540</v>
      </c>
      <c r="D219" s="22" t="s">
        <v>117</v>
      </c>
      <c r="E219" s="22">
        <v>150</v>
      </c>
      <c r="F219" s="22" t="s">
        <v>114</v>
      </c>
      <c r="G219" s="22" t="s">
        <v>108</v>
      </c>
    </row>
    <row r="220" spans="3:7">
      <c r="C220" s="137">
        <v>44368</v>
      </c>
      <c r="D220" s="22" t="s">
        <v>117</v>
      </c>
      <c r="E220" s="22">
        <v>2</v>
      </c>
      <c r="F220" s="22" t="s">
        <v>9</v>
      </c>
      <c r="G220" s="22" t="s">
        <v>105</v>
      </c>
    </row>
    <row r="221" spans="3:7">
      <c r="C221" s="137">
        <v>44171</v>
      </c>
      <c r="D221" s="22" t="s">
        <v>116</v>
      </c>
      <c r="E221" s="22">
        <v>200</v>
      </c>
      <c r="F221" s="22" t="s">
        <v>112</v>
      </c>
      <c r="G221" s="22" t="s">
        <v>115</v>
      </c>
    </row>
    <row r="222" spans="3:7">
      <c r="C222" s="137">
        <v>44776</v>
      </c>
      <c r="D222" s="22" t="s">
        <v>119</v>
      </c>
      <c r="E222" s="22">
        <v>8</v>
      </c>
      <c r="F222" s="22" t="s">
        <v>9</v>
      </c>
      <c r="G222" s="22" t="s">
        <v>111</v>
      </c>
    </row>
    <row r="223" spans="3:7">
      <c r="C223" s="137">
        <v>44649</v>
      </c>
      <c r="D223" s="22" t="s">
        <v>117</v>
      </c>
      <c r="E223" s="22">
        <v>6</v>
      </c>
      <c r="F223" s="22" t="s">
        <v>9</v>
      </c>
      <c r="G223" s="22" t="s">
        <v>109</v>
      </c>
    </row>
    <row r="224" spans="3:7">
      <c r="C224" s="137">
        <v>43908</v>
      </c>
      <c r="D224" s="22" t="s">
        <v>119</v>
      </c>
      <c r="E224" s="22">
        <v>35</v>
      </c>
      <c r="F224" s="22" t="s">
        <v>110</v>
      </c>
      <c r="G224" s="22" t="s">
        <v>105</v>
      </c>
    </row>
    <row r="225" spans="3:7">
      <c r="C225" s="137">
        <v>44667</v>
      </c>
      <c r="D225" s="22" t="s">
        <v>107</v>
      </c>
      <c r="E225" s="22">
        <v>4</v>
      </c>
      <c r="F225" s="22" t="s">
        <v>9</v>
      </c>
      <c r="G225" s="22" t="s">
        <v>108</v>
      </c>
    </row>
    <row r="226" spans="3:7">
      <c r="C226" s="137">
        <v>44420</v>
      </c>
      <c r="D226" s="22" t="s">
        <v>119</v>
      </c>
      <c r="E226" s="22">
        <v>18</v>
      </c>
      <c r="F226" s="22" t="s">
        <v>110</v>
      </c>
      <c r="G226" s="22" t="s">
        <v>111</v>
      </c>
    </row>
    <row r="227" spans="3:7">
      <c r="C227" s="137">
        <v>44788</v>
      </c>
      <c r="D227" s="22" t="s">
        <v>116</v>
      </c>
      <c r="E227" s="22">
        <v>2</v>
      </c>
      <c r="F227" s="22" t="s">
        <v>114</v>
      </c>
      <c r="G227" s="22" t="s">
        <v>105</v>
      </c>
    </row>
    <row r="228" spans="3:7">
      <c r="C228" s="137">
        <v>44509</v>
      </c>
      <c r="D228" s="22" t="s">
        <v>119</v>
      </c>
      <c r="E228" s="22">
        <v>250</v>
      </c>
      <c r="F228" s="22" t="s">
        <v>9</v>
      </c>
      <c r="G228" s="22" t="s">
        <v>105</v>
      </c>
    </row>
    <row r="229" spans="3:7">
      <c r="C229" s="137">
        <v>44601</v>
      </c>
      <c r="D229" s="22" t="s">
        <v>117</v>
      </c>
      <c r="E229" s="22">
        <v>200</v>
      </c>
      <c r="F229" s="22" t="s">
        <v>114</v>
      </c>
      <c r="G229" s="22" t="s">
        <v>113</v>
      </c>
    </row>
    <row r="230" spans="3:7">
      <c r="C230" s="137">
        <v>44364</v>
      </c>
      <c r="D230" s="22" t="s">
        <v>116</v>
      </c>
      <c r="E230" s="22">
        <v>475</v>
      </c>
      <c r="F230" s="22" t="s">
        <v>9</v>
      </c>
      <c r="G230" s="22" t="s">
        <v>113</v>
      </c>
    </row>
    <row r="231" spans="3:7">
      <c r="C231" s="137">
        <v>44424</v>
      </c>
      <c r="D231" s="22" t="s">
        <v>117</v>
      </c>
      <c r="E231" s="22">
        <v>75</v>
      </c>
      <c r="F231" s="22" t="s">
        <v>110</v>
      </c>
      <c r="G231" s="22" t="s">
        <v>109</v>
      </c>
    </row>
    <row r="232" spans="3:7">
      <c r="C232" s="137">
        <v>44347</v>
      </c>
      <c r="D232" s="22" t="s">
        <v>107</v>
      </c>
      <c r="E232" s="22">
        <v>20</v>
      </c>
      <c r="F232" s="22" t="s">
        <v>6</v>
      </c>
      <c r="G232" s="22" t="s">
        <v>108</v>
      </c>
    </row>
    <row r="233" spans="3:7">
      <c r="C233" s="137">
        <v>43953</v>
      </c>
      <c r="D233" s="22" t="s">
        <v>119</v>
      </c>
      <c r="E233" s="22">
        <v>200</v>
      </c>
      <c r="F233" s="22" t="s">
        <v>110</v>
      </c>
      <c r="G233" s="22" t="s">
        <v>111</v>
      </c>
    </row>
    <row r="234" spans="3:7">
      <c r="C234" s="137">
        <v>44182</v>
      </c>
      <c r="D234" s="22" t="s">
        <v>117</v>
      </c>
      <c r="E234" s="22">
        <v>25</v>
      </c>
      <c r="F234" s="22" t="s">
        <v>110</v>
      </c>
      <c r="G234" s="22" t="s">
        <v>111</v>
      </c>
    </row>
    <row r="235" spans="3:7">
      <c r="C235" s="137">
        <v>44335</v>
      </c>
      <c r="D235" s="22" t="s">
        <v>119</v>
      </c>
      <c r="E235" s="22">
        <v>1</v>
      </c>
      <c r="F235" s="22" t="s">
        <v>110</v>
      </c>
      <c r="G235" s="22" t="s">
        <v>108</v>
      </c>
    </row>
    <row r="236" spans="3:7">
      <c r="C236" s="137">
        <v>44068</v>
      </c>
      <c r="D236" s="22" t="s">
        <v>117</v>
      </c>
      <c r="E236" s="22">
        <v>3</v>
      </c>
      <c r="F236" s="22" t="s">
        <v>112</v>
      </c>
      <c r="G236" s="22" t="s">
        <v>106</v>
      </c>
    </row>
    <row r="237" spans="3:7">
      <c r="C237" s="137">
        <v>43878</v>
      </c>
      <c r="D237" s="22" t="s">
        <v>117</v>
      </c>
      <c r="E237" s="22">
        <v>13</v>
      </c>
      <c r="F237" s="22" t="s">
        <v>114</v>
      </c>
      <c r="G237" s="22" t="s">
        <v>105</v>
      </c>
    </row>
    <row r="238" spans="3:7">
      <c r="C238" s="137">
        <v>44354</v>
      </c>
      <c r="D238" s="22" t="s">
        <v>116</v>
      </c>
      <c r="E238" s="22">
        <v>33</v>
      </c>
      <c r="F238" s="22" t="s">
        <v>6</v>
      </c>
      <c r="G238" s="22" t="s">
        <v>108</v>
      </c>
    </row>
    <row r="239" spans="3:7">
      <c r="C239" s="137">
        <v>44223</v>
      </c>
      <c r="D239" s="22" t="s">
        <v>117</v>
      </c>
      <c r="E239" s="22">
        <v>400</v>
      </c>
      <c r="F239" s="22" t="s">
        <v>110</v>
      </c>
      <c r="G239" s="22" t="s">
        <v>111</v>
      </c>
    </row>
    <row r="240" spans="3:7">
      <c r="C240" s="137">
        <v>44854</v>
      </c>
      <c r="D240" s="22" t="s">
        <v>117</v>
      </c>
      <c r="E240" s="22">
        <v>250</v>
      </c>
      <c r="F240" s="22" t="s">
        <v>114</v>
      </c>
      <c r="G240" s="22" t="s">
        <v>113</v>
      </c>
    </row>
    <row r="241" spans="3:7">
      <c r="C241" s="137">
        <v>44889</v>
      </c>
      <c r="D241" s="22" t="s">
        <v>118</v>
      </c>
      <c r="E241" s="22">
        <v>9</v>
      </c>
      <c r="F241" s="22" t="s">
        <v>110</v>
      </c>
      <c r="G241" s="22" t="s">
        <v>106</v>
      </c>
    </row>
    <row r="242" spans="3:7">
      <c r="C242" s="137">
        <v>44313</v>
      </c>
      <c r="D242" s="22" t="s">
        <v>119</v>
      </c>
      <c r="E242" s="22">
        <v>175</v>
      </c>
      <c r="F242" s="22" t="s">
        <v>114</v>
      </c>
      <c r="G242" s="22" t="s">
        <v>106</v>
      </c>
    </row>
    <row r="243" spans="3:7">
      <c r="C243" s="137">
        <v>44279</v>
      </c>
      <c r="D243" s="22" t="s">
        <v>116</v>
      </c>
      <c r="E243" s="22">
        <v>9</v>
      </c>
      <c r="F243" s="22" t="s">
        <v>6</v>
      </c>
      <c r="G243" s="22" t="s">
        <v>108</v>
      </c>
    </row>
    <row r="244" spans="3:7">
      <c r="C244" s="137">
        <v>44719</v>
      </c>
      <c r="D244" s="22" t="s">
        <v>119</v>
      </c>
      <c r="E244" s="22">
        <v>3</v>
      </c>
      <c r="F244" s="22" t="s">
        <v>110</v>
      </c>
      <c r="G244" s="22" t="s">
        <v>113</v>
      </c>
    </row>
    <row r="245" spans="3:7">
      <c r="C245" s="137">
        <v>44859</v>
      </c>
      <c r="D245" s="22" t="s">
        <v>117</v>
      </c>
      <c r="E245" s="22">
        <v>22</v>
      </c>
      <c r="F245" s="22" t="s">
        <v>110</v>
      </c>
      <c r="G245" s="22" t="s">
        <v>115</v>
      </c>
    </row>
    <row r="246" spans="3:7">
      <c r="C246" s="137">
        <v>43929</v>
      </c>
      <c r="D246" s="22" t="s">
        <v>118</v>
      </c>
      <c r="E246" s="22">
        <v>3</v>
      </c>
      <c r="F246" s="22" t="s">
        <v>110</v>
      </c>
      <c r="G246" s="22" t="s">
        <v>105</v>
      </c>
    </row>
    <row r="247" spans="3:7">
      <c r="C247" s="137">
        <v>44545</v>
      </c>
      <c r="D247" s="22" t="s">
        <v>117</v>
      </c>
      <c r="E247" s="22">
        <v>44</v>
      </c>
      <c r="F247" s="22" t="s">
        <v>6</v>
      </c>
      <c r="G247" s="22" t="s">
        <v>109</v>
      </c>
    </row>
    <row r="248" spans="3:7">
      <c r="C248" s="137">
        <v>44875</v>
      </c>
      <c r="D248" s="22" t="s">
        <v>107</v>
      </c>
      <c r="E248" s="22">
        <v>175</v>
      </c>
      <c r="F248" s="22" t="s">
        <v>110</v>
      </c>
      <c r="G248" s="22" t="s">
        <v>113</v>
      </c>
    </row>
    <row r="249" spans="3:7">
      <c r="C249" s="137">
        <v>43910</v>
      </c>
      <c r="D249" s="22" t="s">
        <v>118</v>
      </c>
      <c r="E249" s="22">
        <v>30</v>
      </c>
      <c r="F249" s="22" t="s">
        <v>9</v>
      </c>
      <c r="G249" s="22" t="s">
        <v>109</v>
      </c>
    </row>
    <row r="250" spans="3:7">
      <c r="C250" s="137">
        <v>44480</v>
      </c>
      <c r="D250" s="22" t="s">
        <v>107</v>
      </c>
      <c r="E250" s="22">
        <v>8</v>
      </c>
      <c r="F250" s="22" t="s">
        <v>112</v>
      </c>
      <c r="G250" s="22" t="s">
        <v>109</v>
      </c>
    </row>
    <row r="251" spans="3:7">
      <c r="C251" s="137">
        <v>44068</v>
      </c>
      <c r="D251" s="22" t="s">
        <v>119</v>
      </c>
      <c r="E251" s="22">
        <v>75</v>
      </c>
      <c r="F251" s="22" t="s">
        <v>9</v>
      </c>
      <c r="G251" s="22" t="s">
        <v>111</v>
      </c>
    </row>
    <row r="252" spans="3:7">
      <c r="C252" s="137">
        <v>44350</v>
      </c>
      <c r="D252" s="22" t="s">
        <v>119</v>
      </c>
      <c r="E252" s="22">
        <v>375</v>
      </c>
      <c r="F252" s="22" t="s">
        <v>114</v>
      </c>
      <c r="G252" s="22" t="s">
        <v>115</v>
      </c>
    </row>
    <row r="253" spans="3:7">
      <c r="C253" s="137">
        <v>43882</v>
      </c>
      <c r="D253" s="22" t="s">
        <v>119</v>
      </c>
      <c r="E253" s="22">
        <v>4</v>
      </c>
      <c r="F253" s="22" t="s">
        <v>9</v>
      </c>
      <c r="G253" s="22" t="s">
        <v>111</v>
      </c>
    </row>
    <row r="254" spans="3:7">
      <c r="C254" s="137">
        <v>44460</v>
      </c>
      <c r="D254" s="22" t="s">
        <v>119</v>
      </c>
      <c r="E254" s="22">
        <v>8</v>
      </c>
      <c r="F254" s="22" t="s">
        <v>9</v>
      </c>
      <c r="G254" s="22" t="s">
        <v>115</v>
      </c>
    </row>
    <row r="255" spans="3:7">
      <c r="C255" s="137">
        <v>44096</v>
      </c>
      <c r="D255" s="22" t="s">
        <v>107</v>
      </c>
      <c r="E255" s="22">
        <v>250</v>
      </c>
      <c r="F255" s="22" t="s">
        <v>110</v>
      </c>
      <c r="G255" s="22" t="s">
        <v>108</v>
      </c>
    </row>
    <row r="256" spans="3:7">
      <c r="C256" s="137">
        <v>44086</v>
      </c>
      <c r="D256" s="22" t="s">
        <v>116</v>
      </c>
      <c r="E256" s="22">
        <v>325</v>
      </c>
      <c r="F256" s="22" t="s">
        <v>9</v>
      </c>
      <c r="G256" s="22" t="s">
        <v>106</v>
      </c>
    </row>
    <row r="257" spans="3:7">
      <c r="C257" s="137">
        <v>44521</v>
      </c>
      <c r="D257" s="22" t="s">
        <v>119</v>
      </c>
      <c r="E257" s="22">
        <v>6</v>
      </c>
      <c r="F257" s="22" t="s">
        <v>114</v>
      </c>
      <c r="G257" s="22" t="s">
        <v>105</v>
      </c>
    </row>
    <row r="258" spans="3:7">
      <c r="C258" s="137">
        <v>44273</v>
      </c>
      <c r="D258" s="22" t="s">
        <v>107</v>
      </c>
      <c r="E258" s="22">
        <v>350</v>
      </c>
      <c r="F258" s="22" t="s">
        <v>110</v>
      </c>
      <c r="G258" s="22" t="s">
        <v>115</v>
      </c>
    </row>
    <row r="259" spans="3:7">
      <c r="C259" s="137">
        <v>44664</v>
      </c>
      <c r="D259" s="22" t="s">
        <v>107</v>
      </c>
      <c r="E259" s="22">
        <v>6</v>
      </c>
      <c r="F259" s="22" t="s">
        <v>110</v>
      </c>
      <c r="G259" s="22" t="s">
        <v>115</v>
      </c>
    </row>
    <row r="260" spans="3:7">
      <c r="C260" s="137">
        <v>44499</v>
      </c>
      <c r="D260" s="22" t="s">
        <v>116</v>
      </c>
      <c r="E260" s="22">
        <v>125</v>
      </c>
      <c r="F260" s="22" t="s">
        <v>110</v>
      </c>
      <c r="G260" s="22" t="s">
        <v>111</v>
      </c>
    </row>
    <row r="261" spans="3:7">
      <c r="C261" s="137">
        <v>43874</v>
      </c>
      <c r="D261" s="22" t="s">
        <v>118</v>
      </c>
      <c r="E261" s="22">
        <v>2</v>
      </c>
      <c r="F261" s="22" t="s">
        <v>114</v>
      </c>
      <c r="G261" s="22" t="s">
        <v>106</v>
      </c>
    </row>
    <row r="262" spans="3:7">
      <c r="C262" s="137">
        <v>44863</v>
      </c>
      <c r="D262" s="22" t="s">
        <v>117</v>
      </c>
      <c r="E262" s="22">
        <v>3</v>
      </c>
      <c r="F262" s="22" t="s">
        <v>112</v>
      </c>
      <c r="G262" s="22" t="s">
        <v>115</v>
      </c>
    </row>
    <row r="263" spans="3:7">
      <c r="C263" s="137">
        <v>44088</v>
      </c>
      <c r="D263" s="22" t="s">
        <v>119</v>
      </c>
      <c r="E263" s="22">
        <v>13</v>
      </c>
      <c r="F263" s="22" t="s">
        <v>114</v>
      </c>
      <c r="G263" s="22" t="s">
        <v>105</v>
      </c>
    </row>
    <row r="264" spans="3:7">
      <c r="C264" s="137">
        <v>44707</v>
      </c>
      <c r="D264" s="22" t="s">
        <v>117</v>
      </c>
      <c r="E264" s="22">
        <v>400</v>
      </c>
      <c r="F264" s="22" t="s">
        <v>112</v>
      </c>
      <c r="G264" s="22" t="s">
        <v>105</v>
      </c>
    </row>
    <row r="265" spans="3:7">
      <c r="C265" s="137">
        <v>44434</v>
      </c>
      <c r="D265" s="22" t="s">
        <v>117</v>
      </c>
      <c r="E265" s="22">
        <v>30</v>
      </c>
      <c r="F265" s="22" t="s">
        <v>6</v>
      </c>
      <c r="G265" s="22" t="s">
        <v>108</v>
      </c>
    </row>
    <row r="266" spans="3:7">
      <c r="C266" s="137">
        <v>44642</v>
      </c>
      <c r="D266" s="22" t="s">
        <v>118</v>
      </c>
      <c r="E266" s="22">
        <v>50</v>
      </c>
      <c r="F266" s="22" t="s">
        <v>110</v>
      </c>
      <c r="G266" s="22" t="s">
        <v>109</v>
      </c>
    </row>
    <row r="267" spans="3:7">
      <c r="C267" s="137">
        <v>44737</v>
      </c>
      <c r="D267" s="22" t="s">
        <v>119</v>
      </c>
      <c r="E267" s="22">
        <v>375</v>
      </c>
      <c r="F267" s="22" t="s">
        <v>110</v>
      </c>
      <c r="G267" s="22" t="s">
        <v>105</v>
      </c>
    </row>
    <row r="268" spans="3:7">
      <c r="C268" s="137">
        <v>44141</v>
      </c>
      <c r="D268" s="22" t="s">
        <v>117</v>
      </c>
      <c r="E268" s="22">
        <v>7</v>
      </c>
      <c r="F268" s="22" t="s">
        <v>110</v>
      </c>
      <c r="G268" s="22" t="s">
        <v>113</v>
      </c>
    </row>
    <row r="269" spans="3:7">
      <c r="C269" s="137">
        <v>44791</v>
      </c>
      <c r="D269" s="22" t="s">
        <v>116</v>
      </c>
      <c r="E269" s="22">
        <v>30</v>
      </c>
      <c r="F269" s="22" t="s">
        <v>6</v>
      </c>
      <c r="G269" s="22" t="s">
        <v>113</v>
      </c>
    </row>
    <row r="270" spans="3:7">
      <c r="C270" s="137">
        <v>44445</v>
      </c>
      <c r="D270" s="22" t="s">
        <v>119</v>
      </c>
      <c r="E270" s="22">
        <v>13</v>
      </c>
      <c r="F270" s="22" t="s">
        <v>6</v>
      </c>
      <c r="G270" s="22" t="s">
        <v>113</v>
      </c>
    </row>
    <row r="271" spans="3:7">
      <c r="C271" s="137">
        <v>44384</v>
      </c>
      <c r="D271" s="22" t="s">
        <v>117</v>
      </c>
      <c r="E271" s="22">
        <v>2</v>
      </c>
      <c r="F271" s="22" t="s">
        <v>110</v>
      </c>
      <c r="G271" s="22" t="s">
        <v>109</v>
      </c>
    </row>
    <row r="272" spans="3:7">
      <c r="C272" s="137">
        <v>44360</v>
      </c>
      <c r="D272" s="22" t="s">
        <v>118</v>
      </c>
      <c r="E272" s="22">
        <v>5</v>
      </c>
      <c r="F272" s="22" t="s">
        <v>112</v>
      </c>
      <c r="G272" s="22" t="s">
        <v>106</v>
      </c>
    </row>
    <row r="273" spans="3:7">
      <c r="C273" s="137">
        <v>43862</v>
      </c>
      <c r="D273" s="22" t="s">
        <v>117</v>
      </c>
      <c r="E273" s="22">
        <v>24</v>
      </c>
      <c r="F273" s="22" t="s">
        <v>112</v>
      </c>
      <c r="G273" s="22" t="s">
        <v>109</v>
      </c>
    </row>
    <row r="274" spans="3:7">
      <c r="C274" s="137">
        <v>44652</v>
      </c>
      <c r="D274" s="22" t="s">
        <v>118</v>
      </c>
      <c r="E274" s="22">
        <v>8</v>
      </c>
      <c r="F274" s="22" t="s">
        <v>6</v>
      </c>
      <c r="G274" s="22" t="s">
        <v>111</v>
      </c>
    </row>
    <row r="275" spans="3:7">
      <c r="C275" s="137">
        <v>43992</v>
      </c>
      <c r="D275" s="22" t="s">
        <v>116</v>
      </c>
      <c r="E275" s="22">
        <v>3</v>
      </c>
      <c r="F275" s="22" t="s">
        <v>9</v>
      </c>
      <c r="G275" s="22" t="s">
        <v>105</v>
      </c>
    </row>
    <row r="276" spans="3:7">
      <c r="C276" s="137">
        <v>44827</v>
      </c>
      <c r="D276" s="22" t="s">
        <v>107</v>
      </c>
      <c r="E276" s="22">
        <v>100</v>
      </c>
      <c r="F276" s="22" t="s">
        <v>110</v>
      </c>
      <c r="G276" s="22" t="s">
        <v>108</v>
      </c>
    </row>
    <row r="277" spans="3:7">
      <c r="C277" s="137">
        <v>44731</v>
      </c>
      <c r="D277" s="22" t="s">
        <v>119</v>
      </c>
      <c r="E277" s="22">
        <v>38</v>
      </c>
      <c r="F277" s="22" t="s">
        <v>114</v>
      </c>
      <c r="G277" s="22" t="s">
        <v>106</v>
      </c>
    </row>
    <row r="278" spans="3:7">
      <c r="C278" s="137">
        <v>44221</v>
      </c>
      <c r="D278" s="22" t="s">
        <v>117</v>
      </c>
      <c r="E278" s="22">
        <v>450</v>
      </c>
      <c r="F278" s="22" t="s">
        <v>114</v>
      </c>
      <c r="G278" s="22" t="s">
        <v>109</v>
      </c>
    </row>
    <row r="279" spans="3:7">
      <c r="C279" s="137">
        <v>44755</v>
      </c>
      <c r="D279" s="22" t="s">
        <v>117</v>
      </c>
      <c r="E279" s="22">
        <v>7</v>
      </c>
      <c r="F279" s="22" t="s">
        <v>114</v>
      </c>
      <c r="G279" s="22" t="s">
        <v>106</v>
      </c>
    </row>
    <row r="280" spans="3:7">
      <c r="C280" s="137">
        <v>43878</v>
      </c>
      <c r="D280" s="22" t="s">
        <v>119</v>
      </c>
      <c r="E280" s="22">
        <v>15</v>
      </c>
      <c r="F280" s="22" t="s">
        <v>6</v>
      </c>
      <c r="G280" s="22" t="s">
        <v>106</v>
      </c>
    </row>
    <row r="281" spans="3:7">
      <c r="C281" s="137">
        <v>44529</v>
      </c>
      <c r="D281" s="22" t="s">
        <v>107</v>
      </c>
      <c r="E281" s="22">
        <v>375</v>
      </c>
      <c r="F281" s="22" t="s">
        <v>6</v>
      </c>
      <c r="G281" s="22" t="s">
        <v>108</v>
      </c>
    </row>
    <row r="282" spans="3:7">
      <c r="C282" s="137">
        <v>44138</v>
      </c>
      <c r="D282" s="22" t="s">
        <v>116</v>
      </c>
      <c r="E282" s="22">
        <v>1</v>
      </c>
      <c r="F282" s="22" t="s">
        <v>110</v>
      </c>
      <c r="G282" s="22" t="s">
        <v>115</v>
      </c>
    </row>
    <row r="283" spans="3:7">
      <c r="C283" s="137">
        <v>44651</v>
      </c>
      <c r="D283" s="22" t="s">
        <v>116</v>
      </c>
      <c r="E283" s="22">
        <v>11</v>
      </c>
      <c r="F283" s="22" t="s">
        <v>6</v>
      </c>
      <c r="G283" s="22" t="s">
        <v>115</v>
      </c>
    </row>
    <row r="284" spans="3:7">
      <c r="C284" s="137">
        <v>44864</v>
      </c>
      <c r="D284" s="22" t="s">
        <v>118</v>
      </c>
      <c r="E284" s="22">
        <v>21</v>
      </c>
      <c r="F284" s="22" t="s">
        <v>9</v>
      </c>
      <c r="G284" s="22" t="s">
        <v>109</v>
      </c>
    </row>
    <row r="285" spans="3:7">
      <c r="C285" s="137">
        <v>44920</v>
      </c>
      <c r="D285" s="22" t="s">
        <v>119</v>
      </c>
      <c r="E285" s="22">
        <v>575</v>
      </c>
      <c r="F285" s="22" t="s">
        <v>110</v>
      </c>
      <c r="G285" s="22" t="s">
        <v>108</v>
      </c>
    </row>
    <row r="286" spans="3:7">
      <c r="C286" s="137">
        <v>44338</v>
      </c>
      <c r="D286" s="22" t="s">
        <v>119</v>
      </c>
      <c r="E286" s="22">
        <v>1</v>
      </c>
      <c r="F286" s="22" t="s">
        <v>112</v>
      </c>
      <c r="G286" s="22" t="s">
        <v>113</v>
      </c>
    </row>
    <row r="287" spans="3:7">
      <c r="C287" s="137">
        <v>44406</v>
      </c>
      <c r="D287" s="22" t="s">
        <v>118</v>
      </c>
      <c r="E287" s="22">
        <v>32</v>
      </c>
      <c r="F287" s="22" t="s">
        <v>114</v>
      </c>
      <c r="G287" s="22" t="s">
        <v>108</v>
      </c>
    </row>
    <row r="288" spans="3:7">
      <c r="C288" s="137">
        <v>44025</v>
      </c>
      <c r="D288" s="22" t="s">
        <v>117</v>
      </c>
      <c r="E288" s="22">
        <v>6</v>
      </c>
      <c r="F288" s="22" t="s">
        <v>110</v>
      </c>
      <c r="G288" s="22" t="s">
        <v>105</v>
      </c>
    </row>
    <row r="289" spans="3:7">
      <c r="C289" s="137">
        <v>44141</v>
      </c>
      <c r="D289" s="22" t="s">
        <v>117</v>
      </c>
      <c r="E289" s="22">
        <v>26</v>
      </c>
      <c r="F289" s="22" t="s">
        <v>110</v>
      </c>
      <c r="G289" s="22" t="s">
        <v>115</v>
      </c>
    </row>
    <row r="290" spans="3:7">
      <c r="C290" s="137">
        <v>44756</v>
      </c>
      <c r="D290" s="22" t="s">
        <v>119</v>
      </c>
      <c r="E290" s="22">
        <v>23</v>
      </c>
      <c r="F290" s="22" t="s">
        <v>112</v>
      </c>
      <c r="G290" s="22" t="s">
        <v>108</v>
      </c>
    </row>
    <row r="291" spans="3:7">
      <c r="C291" s="137">
        <v>44575</v>
      </c>
      <c r="D291" s="22" t="s">
        <v>118</v>
      </c>
      <c r="E291" s="22">
        <v>6</v>
      </c>
      <c r="F291" s="22" t="s">
        <v>110</v>
      </c>
      <c r="G291" s="22" t="s">
        <v>106</v>
      </c>
    </row>
    <row r="292" spans="3:7">
      <c r="C292" s="137">
        <v>44285</v>
      </c>
      <c r="D292" s="22" t="s">
        <v>116</v>
      </c>
      <c r="E292" s="22">
        <v>150</v>
      </c>
      <c r="F292" s="22" t="s">
        <v>110</v>
      </c>
      <c r="G292" s="22" t="s">
        <v>109</v>
      </c>
    </row>
    <row r="293" spans="3:7">
      <c r="C293" s="137">
        <v>44044</v>
      </c>
      <c r="D293" s="22" t="s">
        <v>119</v>
      </c>
      <c r="E293" s="22">
        <v>150</v>
      </c>
      <c r="F293" s="22" t="s">
        <v>114</v>
      </c>
      <c r="G293" s="22" t="s">
        <v>115</v>
      </c>
    </row>
    <row r="294" spans="3:7">
      <c r="C294" s="137">
        <v>44450</v>
      </c>
      <c r="D294" s="22" t="s">
        <v>119</v>
      </c>
      <c r="E294" s="22">
        <v>20</v>
      </c>
      <c r="F294" s="22" t="s">
        <v>9</v>
      </c>
      <c r="G294" s="22" t="s">
        <v>113</v>
      </c>
    </row>
    <row r="295" spans="3:7">
      <c r="C295" s="137">
        <v>43912</v>
      </c>
      <c r="D295" s="22" t="s">
        <v>107</v>
      </c>
      <c r="E295" s="22">
        <v>13</v>
      </c>
      <c r="F295" s="22" t="s">
        <v>110</v>
      </c>
      <c r="G295" s="22" t="s">
        <v>109</v>
      </c>
    </row>
    <row r="296" spans="3:7">
      <c r="C296" s="137">
        <v>44612</v>
      </c>
      <c r="D296" s="22" t="s">
        <v>117</v>
      </c>
      <c r="E296" s="22">
        <v>325</v>
      </c>
      <c r="F296" s="22" t="s">
        <v>110</v>
      </c>
      <c r="G296" s="22" t="s">
        <v>113</v>
      </c>
    </row>
    <row r="297" spans="3:7">
      <c r="C297" s="137">
        <v>44153</v>
      </c>
      <c r="D297" s="22" t="s">
        <v>118</v>
      </c>
      <c r="E297" s="22">
        <v>4</v>
      </c>
      <c r="F297" s="22" t="s">
        <v>9</v>
      </c>
      <c r="G297" s="22" t="s">
        <v>111</v>
      </c>
    </row>
    <row r="298" spans="3:7">
      <c r="C298" s="137">
        <v>44339</v>
      </c>
      <c r="D298" s="22" t="s">
        <v>117</v>
      </c>
      <c r="E298" s="22">
        <v>25</v>
      </c>
      <c r="F298" s="22" t="s">
        <v>9</v>
      </c>
      <c r="G298" s="22" t="s">
        <v>108</v>
      </c>
    </row>
    <row r="299" spans="3:7">
      <c r="C299" s="137">
        <v>44447</v>
      </c>
      <c r="D299" s="22" t="s">
        <v>116</v>
      </c>
      <c r="E299" s="22">
        <v>2</v>
      </c>
      <c r="F299" s="22" t="s">
        <v>114</v>
      </c>
      <c r="G299" s="22" t="s">
        <v>111</v>
      </c>
    </row>
    <row r="300" spans="3:7">
      <c r="C300" s="137">
        <v>43905</v>
      </c>
      <c r="D300" s="22" t="s">
        <v>119</v>
      </c>
      <c r="E300" s="22">
        <v>43</v>
      </c>
      <c r="F300" s="22" t="s">
        <v>114</v>
      </c>
      <c r="G300" s="22" t="s">
        <v>113</v>
      </c>
    </row>
    <row r="301" spans="3:7">
      <c r="C301" s="137">
        <v>44064</v>
      </c>
      <c r="D301" s="22" t="s">
        <v>116</v>
      </c>
      <c r="E301" s="22">
        <v>350</v>
      </c>
      <c r="F301" s="22" t="s">
        <v>6</v>
      </c>
      <c r="G301" s="22" t="s">
        <v>105</v>
      </c>
    </row>
    <row r="302" spans="3:7">
      <c r="C302" s="137">
        <v>44288</v>
      </c>
      <c r="D302" s="22" t="s">
        <v>107</v>
      </c>
      <c r="E302" s="22">
        <v>42</v>
      </c>
      <c r="F302" s="22" t="s">
        <v>9</v>
      </c>
      <c r="G302" s="22" t="s">
        <v>109</v>
      </c>
    </row>
    <row r="303" spans="3:7">
      <c r="C303" s="137">
        <v>44326</v>
      </c>
      <c r="D303" s="22" t="s">
        <v>119</v>
      </c>
      <c r="E303" s="22">
        <v>3</v>
      </c>
      <c r="F303" s="22" t="s">
        <v>9</v>
      </c>
      <c r="G303" s="22" t="s">
        <v>106</v>
      </c>
    </row>
    <row r="304" spans="3:7">
      <c r="C304" s="137">
        <v>44407</v>
      </c>
      <c r="D304" s="22" t="s">
        <v>107</v>
      </c>
      <c r="E304" s="22">
        <v>7</v>
      </c>
      <c r="F304" s="22" t="s">
        <v>112</v>
      </c>
      <c r="G304" s="22" t="s">
        <v>108</v>
      </c>
    </row>
    <row r="305" spans="3:7">
      <c r="C305" s="137">
        <v>43967</v>
      </c>
      <c r="D305" s="22" t="s">
        <v>118</v>
      </c>
      <c r="E305" s="22">
        <v>200</v>
      </c>
      <c r="F305" s="22" t="s">
        <v>9</v>
      </c>
      <c r="G305" s="22" t="s">
        <v>105</v>
      </c>
    </row>
    <row r="306" spans="3:7">
      <c r="C306" s="137">
        <v>43896</v>
      </c>
      <c r="D306" s="22" t="s">
        <v>118</v>
      </c>
      <c r="E306" s="22">
        <v>9</v>
      </c>
      <c r="F306" s="22" t="s">
        <v>114</v>
      </c>
      <c r="G306" s="22" t="s">
        <v>113</v>
      </c>
    </row>
    <row r="307" spans="3:7">
      <c r="C307" s="137">
        <v>43892</v>
      </c>
      <c r="D307" s="22" t="s">
        <v>119</v>
      </c>
      <c r="E307" s="22">
        <v>125</v>
      </c>
      <c r="F307" s="22" t="s">
        <v>6</v>
      </c>
      <c r="G307" s="22" t="s">
        <v>115</v>
      </c>
    </row>
    <row r="308" spans="3:7">
      <c r="C308" s="137">
        <v>44655</v>
      </c>
      <c r="D308" s="22" t="s">
        <v>117</v>
      </c>
      <c r="E308" s="22">
        <v>300</v>
      </c>
      <c r="F308" s="22" t="s">
        <v>9</v>
      </c>
      <c r="G308" s="22" t="s">
        <v>108</v>
      </c>
    </row>
    <row r="309" spans="3:7">
      <c r="C309" s="137">
        <v>43958</v>
      </c>
      <c r="D309" s="22" t="s">
        <v>119</v>
      </c>
      <c r="E309" s="22">
        <v>35</v>
      </c>
      <c r="F309" s="22" t="s">
        <v>110</v>
      </c>
      <c r="G309" s="22" t="s">
        <v>113</v>
      </c>
    </row>
    <row r="310" spans="3:7">
      <c r="C310" s="137">
        <v>44741</v>
      </c>
      <c r="D310" s="22" t="s">
        <v>119</v>
      </c>
      <c r="E310" s="22">
        <v>3</v>
      </c>
      <c r="F310" s="22" t="s">
        <v>6</v>
      </c>
      <c r="G310" s="22" t="s">
        <v>108</v>
      </c>
    </row>
    <row r="311" spans="3:7">
      <c r="C311" s="137">
        <v>44465</v>
      </c>
      <c r="D311" s="22" t="s">
        <v>107</v>
      </c>
      <c r="E311" s="22">
        <v>125</v>
      </c>
      <c r="F311" s="22" t="s">
        <v>9</v>
      </c>
      <c r="G311" s="22" t="s">
        <v>105</v>
      </c>
    </row>
    <row r="312" spans="3:7">
      <c r="C312" s="137">
        <v>43883</v>
      </c>
      <c r="D312" s="22" t="s">
        <v>107</v>
      </c>
      <c r="E312" s="22">
        <v>9</v>
      </c>
      <c r="F312" s="22" t="s">
        <v>112</v>
      </c>
      <c r="G312" s="22" t="s">
        <v>105</v>
      </c>
    </row>
    <row r="313" spans="3:7">
      <c r="C313" s="137">
        <v>44536</v>
      </c>
      <c r="D313" s="22" t="s">
        <v>117</v>
      </c>
      <c r="E313" s="22">
        <v>8</v>
      </c>
      <c r="F313" s="22" t="s">
        <v>6</v>
      </c>
      <c r="G313" s="22" t="s">
        <v>109</v>
      </c>
    </row>
    <row r="314" spans="3:7">
      <c r="C314" s="137">
        <v>44298</v>
      </c>
      <c r="D314" s="22" t="s">
        <v>107</v>
      </c>
      <c r="E314" s="22">
        <v>37</v>
      </c>
      <c r="F314" s="22" t="s">
        <v>112</v>
      </c>
      <c r="G314" s="22" t="s">
        <v>113</v>
      </c>
    </row>
    <row r="315" spans="3:7">
      <c r="C315" s="137">
        <v>43971</v>
      </c>
      <c r="D315" s="22" t="s">
        <v>117</v>
      </c>
      <c r="E315" s="22">
        <v>17</v>
      </c>
      <c r="F315" s="22" t="s">
        <v>6</v>
      </c>
      <c r="G315" s="22" t="s">
        <v>108</v>
      </c>
    </row>
    <row r="316" spans="3:7">
      <c r="C316" s="137">
        <v>44379</v>
      </c>
      <c r="D316" s="22" t="s">
        <v>116</v>
      </c>
      <c r="E316" s="22">
        <v>75</v>
      </c>
      <c r="F316" s="22" t="s">
        <v>112</v>
      </c>
      <c r="G316" s="22" t="s">
        <v>109</v>
      </c>
    </row>
    <row r="317" spans="3:7">
      <c r="C317" s="137">
        <v>43898</v>
      </c>
      <c r="D317" s="22" t="s">
        <v>117</v>
      </c>
      <c r="E317" s="22">
        <v>1</v>
      </c>
      <c r="F317" s="22" t="s">
        <v>6</v>
      </c>
      <c r="G317" s="22" t="s">
        <v>109</v>
      </c>
    </row>
    <row r="318" spans="3:7">
      <c r="C318" s="137">
        <v>44368</v>
      </c>
      <c r="D318" s="22" t="s">
        <v>117</v>
      </c>
      <c r="E318" s="22">
        <v>5</v>
      </c>
      <c r="F318" s="22" t="s">
        <v>114</v>
      </c>
      <c r="G318" s="22" t="s">
        <v>113</v>
      </c>
    </row>
    <row r="319" spans="3:7">
      <c r="C319" s="137">
        <v>44809</v>
      </c>
      <c r="D319" s="22" t="s">
        <v>117</v>
      </c>
      <c r="E319" s="22">
        <v>8</v>
      </c>
      <c r="F319" s="22" t="s">
        <v>6</v>
      </c>
      <c r="G319" s="22" t="s">
        <v>111</v>
      </c>
    </row>
    <row r="320" spans="3:7">
      <c r="C320" s="137">
        <v>43948</v>
      </c>
      <c r="D320" s="22" t="s">
        <v>118</v>
      </c>
      <c r="E320" s="22">
        <v>500</v>
      </c>
      <c r="F320" s="22" t="s">
        <v>9</v>
      </c>
      <c r="G320" s="22" t="s">
        <v>109</v>
      </c>
    </row>
    <row r="321" spans="3:7">
      <c r="C321" s="137">
        <v>44808</v>
      </c>
      <c r="D321" s="22" t="s">
        <v>119</v>
      </c>
      <c r="E321" s="22">
        <v>49</v>
      </c>
      <c r="F321" s="22" t="s">
        <v>112</v>
      </c>
      <c r="G321" s="22" t="s">
        <v>106</v>
      </c>
    </row>
    <row r="322" spans="3:7">
      <c r="C322" s="137">
        <v>44805</v>
      </c>
      <c r="D322" s="22" t="s">
        <v>107</v>
      </c>
      <c r="E322" s="22">
        <v>3</v>
      </c>
      <c r="F322" s="22" t="s">
        <v>9</v>
      </c>
      <c r="G322" s="22" t="s">
        <v>111</v>
      </c>
    </row>
    <row r="323" spans="3:7">
      <c r="C323" s="137">
        <v>43849</v>
      </c>
      <c r="D323" s="22" t="s">
        <v>116</v>
      </c>
      <c r="E323" s="22">
        <v>1</v>
      </c>
      <c r="F323" s="22" t="s">
        <v>9</v>
      </c>
      <c r="G323" s="22" t="s">
        <v>106</v>
      </c>
    </row>
    <row r="324" spans="3:7">
      <c r="C324" s="137">
        <v>44783</v>
      </c>
      <c r="D324" s="22" t="s">
        <v>107</v>
      </c>
      <c r="E324" s="22">
        <v>6</v>
      </c>
      <c r="F324" s="22" t="s">
        <v>6</v>
      </c>
      <c r="G324" s="22" t="s">
        <v>105</v>
      </c>
    </row>
    <row r="325" spans="3:7">
      <c r="C325" s="137">
        <v>43929</v>
      </c>
      <c r="D325" s="22" t="s">
        <v>118</v>
      </c>
      <c r="E325" s="22">
        <v>475</v>
      </c>
      <c r="F325" s="22" t="s">
        <v>110</v>
      </c>
      <c r="G325" s="22" t="s">
        <v>115</v>
      </c>
    </row>
    <row r="326" spans="3:7">
      <c r="C326" s="137">
        <v>44632</v>
      </c>
      <c r="D326" s="22" t="s">
        <v>107</v>
      </c>
      <c r="E326" s="22">
        <v>600</v>
      </c>
      <c r="F326" s="22" t="s">
        <v>114</v>
      </c>
      <c r="G326" s="22" t="s">
        <v>108</v>
      </c>
    </row>
    <row r="327" spans="3:7">
      <c r="C327" s="137">
        <v>44000</v>
      </c>
      <c r="D327" s="22" t="s">
        <v>119</v>
      </c>
      <c r="E327" s="22">
        <v>21</v>
      </c>
      <c r="F327" s="22" t="s">
        <v>9</v>
      </c>
      <c r="G327" s="22" t="s">
        <v>108</v>
      </c>
    </row>
    <row r="328" spans="3:7">
      <c r="C328" s="137">
        <v>44877</v>
      </c>
      <c r="D328" s="22" t="s">
        <v>116</v>
      </c>
      <c r="E328" s="22">
        <v>35</v>
      </c>
      <c r="F328" s="22" t="s">
        <v>9</v>
      </c>
      <c r="G328" s="22" t="s">
        <v>113</v>
      </c>
    </row>
    <row r="329" spans="3:7">
      <c r="C329" s="137">
        <v>44170</v>
      </c>
      <c r="D329" s="22" t="s">
        <v>116</v>
      </c>
      <c r="E329" s="22">
        <v>18</v>
      </c>
      <c r="F329" s="22" t="s">
        <v>9</v>
      </c>
      <c r="G329" s="22" t="s">
        <v>109</v>
      </c>
    </row>
    <row r="330" spans="3:7">
      <c r="C330" s="137">
        <v>44453</v>
      </c>
      <c r="D330" s="22" t="s">
        <v>119</v>
      </c>
      <c r="E330" s="22">
        <v>3</v>
      </c>
      <c r="F330" s="22" t="s">
        <v>6</v>
      </c>
      <c r="G330" s="22" t="s">
        <v>108</v>
      </c>
    </row>
    <row r="331" spans="3:7">
      <c r="C331" s="137">
        <v>44840</v>
      </c>
      <c r="D331" s="22" t="s">
        <v>107</v>
      </c>
      <c r="E331" s="22">
        <v>600</v>
      </c>
      <c r="F331" s="22" t="s">
        <v>6</v>
      </c>
      <c r="G331" s="22" t="s">
        <v>106</v>
      </c>
    </row>
    <row r="332" spans="3:7">
      <c r="C332" s="137">
        <v>43917</v>
      </c>
      <c r="D332" s="22" t="s">
        <v>107</v>
      </c>
      <c r="E332" s="22">
        <v>475</v>
      </c>
      <c r="F332" s="22" t="s">
        <v>9</v>
      </c>
      <c r="G332" s="22" t="s">
        <v>106</v>
      </c>
    </row>
    <row r="333" spans="3:7">
      <c r="C333" s="137">
        <v>44899</v>
      </c>
      <c r="D333" s="22" t="s">
        <v>116</v>
      </c>
      <c r="E333" s="22">
        <v>5</v>
      </c>
      <c r="F333" s="22" t="s">
        <v>114</v>
      </c>
      <c r="G333" s="22" t="s">
        <v>108</v>
      </c>
    </row>
    <row r="334" spans="3:7">
      <c r="C334" s="137">
        <v>44044</v>
      </c>
      <c r="D334" s="22" t="s">
        <v>119</v>
      </c>
      <c r="E334" s="22">
        <v>31</v>
      </c>
      <c r="F334" s="22" t="s">
        <v>9</v>
      </c>
      <c r="G334" s="22" t="s">
        <v>105</v>
      </c>
    </row>
    <row r="335" spans="3:7">
      <c r="C335" s="137">
        <v>44728</v>
      </c>
      <c r="D335" s="22" t="s">
        <v>116</v>
      </c>
      <c r="E335" s="22">
        <v>325</v>
      </c>
      <c r="F335" s="22" t="s">
        <v>9</v>
      </c>
      <c r="G335" s="22" t="s">
        <v>105</v>
      </c>
    </row>
    <row r="336" spans="3:7">
      <c r="C336" s="137">
        <v>44068</v>
      </c>
      <c r="D336" s="22" t="s">
        <v>107</v>
      </c>
      <c r="E336" s="22">
        <v>125</v>
      </c>
      <c r="F336" s="22" t="s">
        <v>110</v>
      </c>
      <c r="G336" s="22" t="s">
        <v>105</v>
      </c>
    </row>
    <row r="337" spans="3:7">
      <c r="C337" s="137">
        <v>44462</v>
      </c>
      <c r="D337" s="22" t="s">
        <v>119</v>
      </c>
      <c r="E337" s="22">
        <v>36</v>
      </c>
      <c r="F337" s="22" t="s">
        <v>114</v>
      </c>
      <c r="G337" s="22" t="s">
        <v>105</v>
      </c>
    </row>
    <row r="338" spans="3:7">
      <c r="C338" s="137">
        <v>44685</v>
      </c>
      <c r="D338" s="22" t="s">
        <v>116</v>
      </c>
      <c r="E338" s="22">
        <v>350</v>
      </c>
      <c r="F338" s="22" t="s">
        <v>112</v>
      </c>
      <c r="G338" s="22" t="s">
        <v>111</v>
      </c>
    </row>
    <row r="339" spans="3:7">
      <c r="C339" s="137">
        <v>43920</v>
      </c>
      <c r="D339" s="22" t="s">
        <v>117</v>
      </c>
      <c r="E339" s="22">
        <v>9</v>
      </c>
      <c r="F339" s="22" t="s">
        <v>6</v>
      </c>
      <c r="G339" s="22" t="s">
        <v>105</v>
      </c>
    </row>
    <row r="340" spans="3:7">
      <c r="C340" s="137">
        <v>44826</v>
      </c>
      <c r="D340" s="22" t="s">
        <v>119</v>
      </c>
      <c r="E340" s="22">
        <v>20</v>
      </c>
      <c r="F340" s="22" t="s">
        <v>112</v>
      </c>
      <c r="G340" s="22" t="s">
        <v>106</v>
      </c>
    </row>
    <row r="341" spans="3:7">
      <c r="C341" s="137">
        <v>44739</v>
      </c>
      <c r="D341" s="22" t="s">
        <v>116</v>
      </c>
      <c r="E341" s="22">
        <v>2</v>
      </c>
      <c r="F341" s="22" t="s">
        <v>112</v>
      </c>
      <c r="G341" s="22" t="s">
        <v>108</v>
      </c>
    </row>
    <row r="342" spans="3:7">
      <c r="C342" s="137">
        <v>44610</v>
      </c>
      <c r="D342" s="22" t="s">
        <v>117</v>
      </c>
      <c r="E342" s="22">
        <v>9</v>
      </c>
      <c r="F342" s="22" t="s">
        <v>114</v>
      </c>
      <c r="G342" s="22" t="s">
        <v>115</v>
      </c>
    </row>
    <row r="343" spans="3:7">
      <c r="C343" s="137">
        <v>44635</v>
      </c>
      <c r="D343" s="22" t="s">
        <v>119</v>
      </c>
      <c r="E343" s="22">
        <v>24</v>
      </c>
      <c r="F343" s="22" t="s">
        <v>112</v>
      </c>
      <c r="G343" s="22" t="s">
        <v>113</v>
      </c>
    </row>
    <row r="344" spans="3:7">
      <c r="C344" s="137">
        <v>44557</v>
      </c>
      <c r="D344" s="22" t="s">
        <v>119</v>
      </c>
      <c r="E344" s="22">
        <v>250</v>
      </c>
      <c r="F344" s="22" t="s">
        <v>6</v>
      </c>
      <c r="G344" s="22" t="s">
        <v>108</v>
      </c>
    </row>
    <row r="345" spans="3:7">
      <c r="C345" s="137">
        <v>44585</v>
      </c>
      <c r="D345" s="22" t="s">
        <v>119</v>
      </c>
      <c r="E345" s="22">
        <v>175</v>
      </c>
      <c r="F345" s="22" t="s">
        <v>114</v>
      </c>
      <c r="G345" s="22" t="s">
        <v>109</v>
      </c>
    </row>
    <row r="346" spans="3:7">
      <c r="C346" s="137">
        <v>44119</v>
      </c>
      <c r="D346" s="22" t="s">
        <v>119</v>
      </c>
      <c r="E346" s="22">
        <v>125</v>
      </c>
      <c r="F346" s="22" t="s">
        <v>6</v>
      </c>
      <c r="G346" s="22" t="s">
        <v>111</v>
      </c>
    </row>
    <row r="347" spans="3:7">
      <c r="C347" s="137">
        <v>44721</v>
      </c>
      <c r="D347" s="22" t="s">
        <v>107</v>
      </c>
      <c r="E347" s="22">
        <v>4</v>
      </c>
      <c r="F347" s="22" t="s">
        <v>110</v>
      </c>
      <c r="G347" s="22" t="s">
        <v>108</v>
      </c>
    </row>
    <row r="348" spans="3:7">
      <c r="C348" s="137">
        <v>44806</v>
      </c>
      <c r="D348" s="22" t="s">
        <v>107</v>
      </c>
      <c r="E348" s="22">
        <v>400</v>
      </c>
      <c r="F348" s="22" t="s">
        <v>114</v>
      </c>
      <c r="G348" s="22" t="s">
        <v>105</v>
      </c>
    </row>
    <row r="349" spans="3:7">
      <c r="C349" s="137">
        <v>44560</v>
      </c>
      <c r="D349" s="22" t="s">
        <v>117</v>
      </c>
      <c r="E349" s="22">
        <v>500</v>
      </c>
      <c r="F349" s="22" t="s">
        <v>9</v>
      </c>
      <c r="G349" s="22" t="s">
        <v>109</v>
      </c>
    </row>
    <row r="350" spans="3:7">
      <c r="C350" s="137">
        <v>44475</v>
      </c>
      <c r="D350" s="22" t="s">
        <v>117</v>
      </c>
      <c r="E350" s="22">
        <v>35</v>
      </c>
      <c r="F350" s="22" t="s">
        <v>114</v>
      </c>
      <c r="G350" s="22" t="s">
        <v>111</v>
      </c>
    </row>
    <row r="351" spans="3:7">
      <c r="C351" s="137">
        <v>44689</v>
      </c>
      <c r="D351" s="22" t="s">
        <v>119</v>
      </c>
      <c r="E351" s="22">
        <v>22</v>
      </c>
      <c r="F351" s="22" t="s">
        <v>114</v>
      </c>
      <c r="G351" s="22" t="s">
        <v>115</v>
      </c>
    </row>
    <row r="352" spans="3:7">
      <c r="C352" s="137">
        <v>44160</v>
      </c>
      <c r="D352" s="22" t="s">
        <v>107</v>
      </c>
      <c r="E352" s="22">
        <v>6</v>
      </c>
      <c r="F352" s="22" t="s">
        <v>9</v>
      </c>
      <c r="G352" s="22" t="s">
        <v>105</v>
      </c>
    </row>
    <row r="353" spans="3:7">
      <c r="C353" s="137">
        <v>44724</v>
      </c>
      <c r="D353" s="22" t="s">
        <v>118</v>
      </c>
      <c r="E353" s="22">
        <v>23</v>
      </c>
      <c r="F353" s="22" t="s">
        <v>114</v>
      </c>
      <c r="G353" s="22" t="s">
        <v>109</v>
      </c>
    </row>
    <row r="354" spans="3:7">
      <c r="C354" s="137">
        <v>44810</v>
      </c>
      <c r="D354" s="22" t="s">
        <v>118</v>
      </c>
      <c r="E354" s="22">
        <v>500</v>
      </c>
      <c r="F354" s="22" t="s">
        <v>9</v>
      </c>
      <c r="G354" s="22" t="s">
        <v>113</v>
      </c>
    </row>
    <row r="355" spans="3:7">
      <c r="C355" s="137">
        <v>44161</v>
      </c>
      <c r="D355" s="22" t="s">
        <v>107</v>
      </c>
      <c r="E355" s="22">
        <v>75</v>
      </c>
      <c r="F355" s="22" t="s">
        <v>9</v>
      </c>
      <c r="G355" s="22" t="s">
        <v>113</v>
      </c>
    </row>
    <row r="356" spans="3:7">
      <c r="C356" s="137">
        <v>44519</v>
      </c>
      <c r="D356" s="22" t="s">
        <v>116</v>
      </c>
      <c r="E356" s="22">
        <v>8</v>
      </c>
      <c r="F356" s="22" t="s">
        <v>9</v>
      </c>
      <c r="G356" s="22" t="s">
        <v>111</v>
      </c>
    </row>
    <row r="357" spans="3:7">
      <c r="C357" s="137">
        <v>44157</v>
      </c>
      <c r="D357" s="22" t="s">
        <v>119</v>
      </c>
      <c r="E357" s="22">
        <v>75</v>
      </c>
      <c r="F357" s="22" t="s">
        <v>114</v>
      </c>
      <c r="G357" s="22" t="s">
        <v>106</v>
      </c>
    </row>
    <row r="358" spans="3:7">
      <c r="C358" s="137">
        <v>43984</v>
      </c>
      <c r="D358" s="22" t="s">
        <v>107</v>
      </c>
      <c r="E358" s="22">
        <v>225</v>
      </c>
      <c r="F358" s="22" t="s">
        <v>6</v>
      </c>
      <c r="G358" s="22" t="s">
        <v>111</v>
      </c>
    </row>
    <row r="359" spans="3:7">
      <c r="C359" s="137">
        <v>44080</v>
      </c>
      <c r="D359" s="22" t="s">
        <v>117</v>
      </c>
      <c r="E359" s="22">
        <v>46</v>
      </c>
      <c r="F359" s="22" t="s">
        <v>112</v>
      </c>
      <c r="G359" s="22" t="s">
        <v>105</v>
      </c>
    </row>
    <row r="360" spans="3:7">
      <c r="C360" s="137">
        <v>44743</v>
      </c>
      <c r="D360" s="22" t="s">
        <v>119</v>
      </c>
      <c r="E360" s="22">
        <v>3</v>
      </c>
      <c r="F360" s="22" t="s">
        <v>112</v>
      </c>
      <c r="G360" s="22" t="s">
        <v>115</v>
      </c>
    </row>
    <row r="361" spans="3:7">
      <c r="C361" s="137">
        <v>44918</v>
      </c>
      <c r="D361" s="22" t="s">
        <v>116</v>
      </c>
      <c r="E361" s="22">
        <v>30</v>
      </c>
      <c r="F361" s="22" t="s">
        <v>6</v>
      </c>
      <c r="G361" s="22" t="s">
        <v>109</v>
      </c>
    </row>
    <row r="362" spans="3:7">
      <c r="C362" s="137">
        <v>44802</v>
      </c>
      <c r="D362" s="22" t="s">
        <v>107</v>
      </c>
      <c r="E362" s="22">
        <v>225</v>
      </c>
      <c r="F362" s="22" t="s">
        <v>6</v>
      </c>
      <c r="G362" s="22" t="s">
        <v>109</v>
      </c>
    </row>
    <row r="363" spans="3:7">
      <c r="C363" s="137">
        <v>44181</v>
      </c>
      <c r="D363" s="22" t="s">
        <v>117</v>
      </c>
      <c r="E363" s="22">
        <v>46</v>
      </c>
      <c r="F363" s="22" t="s">
        <v>114</v>
      </c>
      <c r="G363" s="22" t="s">
        <v>115</v>
      </c>
    </row>
    <row r="364" spans="3:7">
      <c r="C364" s="137">
        <v>44332</v>
      </c>
      <c r="D364" s="22" t="s">
        <v>107</v>
      </c>
      <c r="E364" s="22">
        <v>15</v>
      </c>
      <c r="F364" s="22" t="s">
        <v>110</v>
      </c>
      <c r="G364" s="22" t="s">
        <v>105</v>
      </c>
    </row>
    <row r="365" spans="3:7">
      <c r="C365" s="137">
        <v>43857</v>
      </c>
      <c r="D365" s="22" t="s">
        <v>117</v>
      </c>
      <c r="E365" s="22">
        <v>550</v>
      </c>
      <c r="F365" s="22" t="s">
        <v>112</v>
      </c>
      <c r="G365" s="22" t="s">
        <v>115</v>
      </c>
    </row>
    <row r="366" spans="3:7">
      <c r="C366" s="137">
        <v>44408</v>
      </c>
      <c r="D366" s="22" t="s">
        <v>116</v>
      </c>
      <c r="E366" s="22">
        <v>575</v>
      </c>
      <c r="F366" s="22" t="s">
        <v>110</v>
      </c>
      <c r="G366" s="22" t="s">
        <v>108</v>
      </c>
    </row>
    <row r="367" spans="3:7">
      <c r="C367" s="137">
        <v>44491</v>
      </c>
      <c r="D367" s="22" t="s">
        <v>116</v>
      </c>
      <c r="E367" s="22">
        <v>16</v>
      </c>
      <c r="F367" s="22" t="s">
        <v>114</v>
      </c>
      <c r="G367" s="22" t="s">
        <v>105</v>
      </c>
    </row>
    <row r="368" spans="3:7">
      <c r="C368" s="137">
        <v>44393</v>
      </c>
      <c r="D368" s="22" t="s">
        <v>117</v>
      </c>
      <c r="E368" s="22">
        <v>21</v>
      </c>
      <c r="F368" s="22" t="s">
        <v>9</v>
      </c>
      <c r="G368" s="22" t="s">
        <v>108</v>
      </c>
    </row>
    <row r="369" spans="3:7">
      <c r="C369" s="137">
        <v>44641</v>
      </c>
      <c r="D369" s="22" t="s">
        <v>117</v>
      </c>
      <c r="E369" s="22">
        <v>6</v>
      </c>
      <c r="F369" s="22" t="s">
        <v>110</v>
      </c>
      <c r="G369" s="22" t="s">
        <v>108</v>
      </c>
    </row>
    <row r="370" spans="3:7">
      <c r="C370" s="137">
        <v>43995</v>
      </c>
      <c r="D370" s="22" t="s">
        <v>118</v>
      </c>
      <c r="E370" s="22">
        <v>4</v>
      </c>
      <c r="F370" s="22" t="s">
        <v>114</v>
      </c>
      <c r="G370" s="22" t="s">
        <v>109</v>
      </c>
    </row>
    <row r="371" spans="3:7">
      <c r="C371" s="137">
        <v>44507</v>
      </c>
      <c r="D371" s="22" t="s">
        <v>118</v>
      </c>
      <c r="E371" s="22">
        <v>2</v>
      </c>
      <c r="F371" s="22" t="s">
        <v>112</v>
      </c>
      <c r="G371" s="22" t="s">
        <v>108</v>
      </c>
    </row>
    <row r="372" spans="3:7">
      <c r="C372" s="137">
        <v>44548</v>
      </c>
      <c r="D372" s="22" t="s">
        <v>119</v>
      </c>
      <c r="E372" s="22">
        <v>400</v>
      </c>
      <c r="F372" s="22" t="s">
        <v>112</v>
      </c>
      <c r="G372" s="22" t="s">
        <v>109</v>
      </c>
    </row>
    <row r="373" spans="3:7">
      <c r="C373" s="137">
        <v>44903</v>
      </c>
      <c r="D373" s="22" t="s">
        <v>117</v>
      </c>
      <c r="E373" s="22">
        <v>13</v>
      </c>
      <c r="F373" s="22" t="s">
        <v>6</v>
      </c>
      <c r="G373" s="22" t="s">
        <v>113</v>
      </c>
    </row>
    <row r="374" spans="3:7">
      <c r="C374" s="137">
        <v>44594</v>
      </c>
      <c r="D374" s="22" t="s">
        <v>116</v>
      </c>
      <c r="E374" s="22">
        <v>7</v>
      </c>
      <c r="F374" s="22" t="s">
        <v>9</v>
      </c>
      <c r="G374" s="22" t="s">
        <v>115</v>
      </c>
    </row>
    <row r="375" spans="3:7">
      <c r="C375" s="137">
        <v>43831</v>
      </c>
      <c r="D375" s="22" t="s">
        <v>116</v>
      </c>
      <c r="E375" s="22">
        <v>500</v>
      </c>
      <c r="F375" s="22" t="s">
        <v>6</v>
      </c>
      <c r="G375" s="22" t="s">
        <v>115</v>
      </c>
    </row>
    <row r="376" spans="3:7">
      <c r="C376" s="137">
        <v>43835</v>
      </c>
      <c r="D376" s="22" t="s">
        <v>119</v>
      </c>
      <c r="E376" s="22">
        <v>200</v>
      </c>
      <c r="F376" s="22" t="s">
        <v>6</v>
      </c>
      <c r="G376" s="22" t="s">
        <v>109</v>
      </c>
    </row>
    <row r="377" spans="3:7">
      <c r="C377" s="137">
        <v>44740</v>
      </c>
      <c r="D377" s="22" t="s">
        <v>117</v>
      </c>
      <c r="E377" s="22">
        <v>325</v>
      </c>
      <c r="F377" s="22" t="s">
        <v>112</v>
      </c>
      <c r="G377" s="22" t="s">
        <v>115</v>
      </c>
    </row>
    <row r="378" spans="3:7">
      <c r="C378" s="137">
        <v>44389</v>
      </c>
      <c r="D378" s="22" t="s">
        <v>116</v>
      </c>
      <c r="E378" s="22">
        <v>6</v>
      </c>
      <c r="F378" s="22" t="s">
        <v>110</v>
      </c>
      <c r="G378" s="22" t="s">
        <v>105</v>
      </c>
    </row>
    <row r="379" spans="3:7">
      <c r="C379" s="137">
        <v>44013</v>
      </c>
      <c r="D379" s="22" t="s">
        <v>107</v>
      </c>
      <c r="E379" s="22">
        <v>550</v>
      </c>
      <c r="F379" s="22" t="s">
        <v>9</v>
      </c>
      <c r="G379" s="22" t="s">
        <v>106</v>
      </c>
    </row>
    <row r="380" spans="3:7">
      <c r="C380" s="137">
        <v>44440</v>
      </c>
      <c r="D380" s="22" t="s">
        <v>119</v>
      </c>
      <c r="E380" s="22">
        <v>475</v>
      </c>
      <c r="F380" s="22" t="s">
        <v>6</v>
      </c>
      <c r="G380" s="22" t="s">
        <v>108</v>
      </c>
    </row>
    <row r="381" spans="3:7">
      <c r="C381" s="137">
        <v>43909</v>
      </c>
      <c r="D381" s="22" t="s">
        <v>117</v>
      </c>
      <c r="E381" s="22">
        <v>28</v>
      </c>
      <c r="F381" s="22" t="s">
        <v>9</v>
      </c>
      <c r="G381" s="22" t="s">
        <v>113</v>
      </c>
    </row>
    <row r="382" spans="3:7">
      <c r="C382" s="137">
        <v>44684</v>
      </c>
      <c r="D382" s="22" t="s">
        <v>107</v>
      </c>
      <c r="E382" s="22">
        <v>7</v>
      </c>
      <c r="F382" s="22" t="s">
        <v>6</v>
      </c>
      <c r="G382" s="22" t="s">
        <v>105</v>
      </c>
    </row>
    <row r="383" spans="3:7">
      <c r="C383" s="137">
        <v>43846</v>
      </c>
      <c r="D383" s="22" t="s">
        <v>107</v>
      </c>
      <c r="E383" s="22">
        <v>75</v>
      </c>
      <c r="F383" s="22" t="s">
        <v>6</v>
      </c>
      <c r="G383" s="22" t="s">
        <v>111</v>
      </c>
    </row>
    <row r="384" spans="3:7">
      <c r="C384" s="137">
        <v>44797</v>
      </c>
      <c r="D384" s="22" t="s">
        <v>117</v>
      </c>
      <c r="E384" s="22">
        <v>42</v>
      </c>
      <c r="F384" s="22" t="s">
        <v>9</v>
      </c>
      <c r="G384" s="22" t="s">
        <v>115</v>
      </c>
    </row>
    <row r="385" spans="3:7">
      <c r="C385" s="137">
        <v>44216</v>
      </c>
      <c r="D385" s="22" t="s">
        <v>117</v>
      </c>
      <c r="E385" s="22">
        <v>41</v>
      </c>
      <c r="F385" s="22" t="s">
        <v>114</v>
      </c>
      <c r="G385" s="22" t="s">
        <v>111</v>
      </c>
    </row>
    <row r="386" spans="3:7">
      <c r="C386" s="137">
        <v>44441</v>
      </c>
      <c r="D386" s="22" t="s">
        <v>118</v>
      </c>
      <c r="E386" s="22">
        <v>31</v>
      </c>
      <c r="F386" s="22" t="s">
        <v>114</v>
      </c>
      <c r="G386" s="22" t="s">
        <v>105</v>
      </c>
    </row>
    <row r="387" spans="3:7">
      <c r="C387" s="137">
        <v>44243</v>
      </c>
      <c r="D387" s="22" t="s">
        <v>116</v>
      </c>
      <c r="E387" s="22">
        <v>475</v>
      </c>
      <c r="F387" s="22" t="s">
        <v>112</v>
      </c>
      <c r="G387" s="22" t="s">
        <v>113</v>
      </c>
    </row>
    <row r="388" spans="3:7">
      <c r="C388" s="137">
        <v>44652</v>
      </c>
      <c r="D388" s="22" t="s">
        <v>117</v>
      </c>
      <c r="E388" s="22">
        <v>26</v>
      </c>
      <c r="F388" s="22" t="s">
        <v>6</v>
      </c>
      <c r="G388" s="22" t="s">
        <v>113</v>
      </c>
    </row>
    <row r="389" spans="3:7">
      <c r="C389" s="137">
        <v>44109</v>
      </c>
      <c r="D389" s="22" t="s">
        <v>107</v>
      </c>
      <c r="E389" s="22">
        <v>525</v>
      </c>
      <c r="F389" s="22" t="s">
        <v>9</v>
      </c>
      <c r="G389" s="22" t="s">
        <v>106</v>
      </c>
    </row>
    <row r="390" spans="3:7">
      <c r="C390" s="137">
        <v>44617</v>
      </c>
      <c r="D390" s="22" t="s">
        <v>117</v>
      </c>
      <c r="E390" s="22">
        <v>400</v>
      </c>
      <c r="F390" s="22" t="s">
        <v>114</v>
      </c>
      <c r="G390" s="22" t="s">
        <v>115</v>
      </c>
    </row>
    <row r="391" spans="3:7">
      <c r="C391" s="137">
        <v>44059</v>
      </c>
      <c r="D391" s="22" t="s">
        <v>119</v>
      </c>
      <c r="E391" s="22">
        <v>42</v>
      </c>
      <c r="F391" s="22" t="s">
        <v>110</v>
      </c>
      <c r="G391" s="22" t="s">
        <v>111</v>
      </c>
    </row>
    <row r="392" spans="3:7">
      <c r="C392" s="137">
        <v>44714</v>
      </c>
      <c r="D392" s="22" t="s">
        <v>119</v>
      </c>
      <c r="E392" s="22">
        <v>100</v>
      </c>
      <c r="F392" s="22" t="s">
        <v>110</v>
      </c>
      <c r="G392" s="22" t="s">
        <v>106</v>
      </c>
    </row>
    <row r="393" spans="3:7">
      <c r="C393" s="137">
        <v>44906</v>
      </c>
      <c r="D393" s="22" t="s">
        <v>117</v>
      </c>
      <c r="E393" s="22">
        <v>9</v>
      </c>
      <c r="F393" s="22" t="s">
        <v>110</v>
      </c>
      <c r="G393" s="22" t="s">
        <v>111</v>
      </c>
    </row>
    <row r="394" spans="3:7">
      <c r="C394" s="137">
        <v>44289</v>
      </c>
      <c r="D394" s="22" t="s">
        <v>119</v>
      </c>
      <c r="E394" s="22">
        <v>11</v>
      </c>
      <c r="F394" s="22" t="s">
        <v>9</v>
      </c>
      <c r="G394" s="22" t="s">
        <v>106</v>
      </c>
    </row>
    <row r="395" spans="3:7">
      <c r="C395" s="137">
        <v>44611</v>
      </c>
      <c r="D395" s="22" t="s">
        <v>119</v>
      </c>
      <c r="E395" s="22">
        <v>3</v>
      </c>
      <c r="F395" s="22" t="s">
        <v>112</v>
      </c>
      <c r="G395" s="22" t="s">
        <v>111</v>
      </c>
    </row>
    <row r="396" spans="3:7">
      <c r="C396" s="137">
        <v>44386</v>
      </c>
      <c r="D396" s="22" t="s">
        <v>116</v>
      </c>
      <c r="E396" s="22">
        <v>425</v>
      </c>
      <c r="F396" s="22" t="s">
        <v>9</v>
      </c>
      <c r="G396" s="22" t="s">
        <v>115</v>
      </c>
    </row>
    <row r="397" spans="3:7">
      <c r="C397" s="137">
        <v>44618</v>
      </c>
      <c r="D397" s="22" t="s">
        <v>119</v>
      </c>
      <c r="E397" s="22">
        <v>27</v>
      </c>
      <c r="F397" s="22" t="s">
        <v>114</v>
      </c>
      <c r="G397" s="22" t="s">
        <v>105</v>
      </c>
    </row>
    <row r="398" spans="3:7">
      <c r="C398" s="137">
        <v>44027</v>
      </c>
      <c r="D398" s="22" t="s">
        <v>107</v>
      </c>
      <c r="E398" s="22">
        <v>5</v>
      </c>
      <c r="F398" s="22" t="s">
        <v>110</v>
      </c>
      <c r="G398" s="22" t="s">
        <v>115</v>
      </c>
    </row>
    <row r="399" spans="3:7">
      <c r="C399" s="137">
        <v>43862</v>
      </c>
      <c r="D399" s="22" t="s">
        <v>117</v>
      </c>
      <c r="E399" s="22">
        <v>37</v>
      </c>
      <c r="F399" s="22" t="s">
        <v>9</v>
      </c>
      <c r="G399" s="22" t="s">
        <v>108</v>
      </c>
    </row>
    <row r="400" spans="3:7">
      <c r="C400" s="137">
        <v>44332</v>
      </c>
      <c r="D400" s="22" t="s">
        <v>118</v>
      </c>
      <c r="E400" s="22">
        <v>4</v>
      </c>
      <c r="F400" s="22" t="s">
        <v>6</v>
      </c>
      <c r="G400" s="22" t="s">
        <v>106</v>
      </c>
    </row>
    <row r="401" spans="3:7">
      <c r="C401" s="137">
        <v>44006</v>
      </c>
      <c r="D401" s="22" t="s">
        <v>117</v>
      </c>
      <c r="E401" s="22">
        <v>12</v>
      </c>
      <c r="F401" s="22" t="s">
        <v>6</v>
      </c>
      <c r="G401" s="22" t="s">
        <v>113</v>
      </c>
    </row>
    <row r="402" spans="3:7">
      <c r="C402" s="137">
        <v>44186</v>
      </c>
      <c r="D402" s="22" t="s">
        <v>119</v>
      </c>
      <c r="E402" s="22">
        <v>45</v>
      </c>
      <c r="F402" s="22" t="s">
        <v>9</v>
      </c>
      <c r="G402" s="22" t="s">
        <v>115</v>
      </c>
    </row>
    <row r="403" spans="3:7">
      <c r="C403" s="137">
        <v>44190</v>
      </c>
      <c r="D403" s="22" t="s">
        <v>118</v>
      </c>
      <c r="E403" s="22">
        <v>42</v>
      </c>
      <c r="F403" s="22" t="s">
        <v>6</v>
      </c>
      <c r="G403" s="22" t="s">
        <v>109</v>
      </c>
    </row>
    <row r="404" spans="3:7">
      <c r="C404" s="137">
        <v>44184</v>
      </c>
      <c r="D404" s="22" t="s">
        <v>119</v>
      </c>
      <c r="E404" s="22">
        <v>7</v>
      </c>
      <c r="F404" s="22" t="s">
        <v>110</v>
      </c>
      <c r="G404" s="22" t="s">
        <v>115</v>
      </c>
    </row>
    <row r="405" spans="3:7">
      <c r="C405" s="137">
        <v>44622</v>
      </c>
      <c r="D405" s="22" t="s">
        <v>116</v>
      </c>
      <c r="E405" s="22">
        <v>17</v>
      </c>
      <c r="F405" s="22" t="s">
        <v>114</v>
      </c>
      <c r="G405" s="22" t="s">
        <v>115</v>
      </c>
    </row>
    <row r="406" spans="3:7">
      <c r="C406" s="137">
        <v>44312</v>
      </c>
      <c r="D406" s="22" t="s">
        <v>119</v>
      </c>
      <c r="E406" s="22">
        <v>9</v>
      </c>
      <c r="F406" s="22" t="s">
        <v>6</v>
      </c>
      <c r="G406" s="22" t="s">
        <v>109</v>
      </c>
    </row>
    <row r="407" spans="3:7">
      <c r="C407" s="137">
        <v>44472</v>
      </c>
      <c r="D407" s="22" t="s">
        <v>107</v>
      </c>
      <c r="E407" s="22">
        <v>17</v>
      </c>
      <c r="F407" s="22" t="s">
        <v>9</v>
      </c>
      <c r="G407" s="22" t="s">
        <v>113</v>
      </c>
    </row>
    <row r="408" spans="3:7">
      <c r="C408" s="137">
        <v>43902</v>
      </c>
      <c r="D408" s="22" t="s">
        <v>107</v>
      </c>
      <c r="E408" s="22">
        <v>75</v>
      </c>
      <c r="F408" s="22" t="s">
        <v>110</v>
      </c>
      <c r="G408" s="22" t="s">
        <v>105</v>
      </c>
    </row>
    <row r="409" spans="3:7">
      <c r="C409" s="137">
        <v>44262</v>
      </c>
      <c r="D409" s="22" t="s">
        <v>117</v>
      </c>
      <c r="E409" s="22">
        <v>475</v>
      </c>
      <c r="F409" s="22" t="s">
        <v>110</v>
      </c>
      <c r="G409" s="22" t="s">
        <v>106</v>
      </c>
    </row>
    <row r="410" spans="3:7">
      <c r="C410" s="137">
        <v>44234</v>
      </c>
      <c r="D410" s="22" t="s">
        <v>119</v>
      </c>
      <c r="E410" s="22">
        <v>525</v>
      </c>
      <c r="F410" s="22" t="s">
        <v>112</v>
      </c>
      <c r="G410" s="22" t="s">
        <v>109</v>
      </c>
    </row>
    <row r="411" spans="3:7">
      <c r="C411" s="137">
        <v>44048</v>
      </c>
      <c r="D411" s="22" t="s">
        <v>117</v>
      </c>
      <c r="E411" s="22">
        <v>550</v>
      </c>
      <c r="F411" s="22" t="s">
        <v>6</v>
      </c>
      <c r="G411" s="22" t="s">
        <v>113</v>
      </c>
    </row>
    <row r="412" spans="3:7">
      <c r="C412" s="137">
        <v>44322</v>
      </c>
      <c r="D412" s="22" t="s">
        <v>117</v>
      </c>
      <c r="E412" s="22">
        <v>43</v>
      </c>
      <c r="F412" s="22" t="s">
        <v>9</v>
      </c>
      <c r="G412" s="22" t="s">
        <v>109</v>
      </c>
    </row>
    <row r="413" spans="3:7">
      <c r="C413" s="137">
        <v>43835</v>
      </c>
      <c r="D413" s="22" t="s">
        <v>117</v>
      </c>
      <c r="E413" s="22">
        <v>600</v>
      </c>
      <c r="F413" s="22" t="s">
        <v>9</v>
      </c>
      <c r="G413" s="22" t="s">
        <v>109</v>
      </c>
    </row>
    <row r="414" spans="3:7">
      <c r="C414" s="137">
        <v>44311</v>
      </c>
      <c r="D414" s="22" t="s">
        <v>119</v>
      </c>
      <c r="E414" s="22">
        <v>75</v>
      </c>
      <c r="F414" s="22" t="s">
        <v>6</v>
      </c>
      <c r="G414" s="22" t="s">
        <v>106</v>
      </c>
    </row>
    <row r="415" spans="3:7">
      <c r="C415" s="137">
        <v>44359</v>
      </c>
      <c r="D415" s="22" t="s">
        <v>117</v>
      </c>
      <c r="E415" s="22">
        <v>7</v>
      </c>
      <c r="F415" s="22" t="s">
        <v>114</v>
      </c>
      <c r="G415" s="22" t="s">
        <v>105</v>
      </c>
    </row>
    <row r="416" spans="3:7">
      <c r="C416" s="137">
        <v>44890</v>
      </c>
      <c r="D416" s="22" t="s">
        <v>117</v>
      </c>
      <c r="E416" s="22">
        <v>35</v>
      </c>
      <c r="F416" s="22" t="s">
        <v>6</v>
      </c>
      <c r="G416" s="22" t="s">
        <v>108</v>
      </c>
    </row>
    <row r="417" spans="3:7">
      <c r="C417" s="137">
        <v>44130</v>
      </c>
      <c r="D417" s="22" t="s">
        <v>117</v>
      </c>
      <c r="E417" s="22">
        <v>5</v>
      </c>
      <c r="F417" s="22" t="s">
        <v>6</v>
      </c>
      <c r="G417" s="22" t="s">
        <v>105</v>
      </c>
    </row>
    <row r="418" spans="3:7">
      <c r="C418" s="137">
        <v>44761</v>
      </c>
      <c r="D418" s="22" t="s">
        <v>117</v>
      </c>
      <c r="E418" s="22">
        <v>450</v>
      </c>
      <c r="F418" s="22" t="s">
        <v>110</v>
      </c>
      <c r="G418" s="22" t="s">
        <v>111</v>
      </c>
    </row>
    <row r="419" spans="3:7">
      <c r="C419" s="137">
        <v>44320</v>
      </c>
      <c r="D419" s="22" t="s">
        <v>116</v>
      </c>
      <c r="E419" s="22">
        <v>21</v>
      </c>
      <c r="F419" s="22" t="s">
        <v>112</v>
      </c>
      <c r="G419" s="22" t="s">
        <v>115</v>
      </c>
    </row>
    <row r="420" spans="3:7">
      <c r="C420" s="137">
        <v>44066</v>
      </c>
      <c r="D420" s="22" t="s">
        <v>107</v>
      </c>
      <c r="E420" s="22">
        <v>34</v>
      </c>
      <c r="F420" s="22" t="s">
        <v>9</v>
      </c>
      <c r="G420" s="22" t="s">
        <v>108</v>
      </c>
    </row>
    <row r="421" spans="3:7">
      <c r="C421" s="137">
        <v>44292</v>
      </c>
      <c r="D421" s="22" t="s">
        <v>117</v>
      </c>
      <c r="E421" s="22">
        <v>550</v>
      </c>
      <c r="F421" s="22" t="s">
        <v>6</v>
      </c>
      <c r="G421" s="22" t="s">
        <v>115</v>
      </c>
    </row>
    <row r="422" spans="3:7">
      <c r="C422" s="137">
        <v>43976</v>
      </c>
      <c r="D422" s="22" t="s">
        <v>118</v>
      </c>
      <c r="E422" s="22">
        <v>4</v>
      </c>
      <c r="F422" s="22" t="s">
        <v>110</v>
      </c>
      <c r="G422" s="22" t="s">
        <v>105</v>
      </c>
    </row>
    <row r="423" spans="3:7">
      <c r="C423" s="137">
        <v>44873</v>
      </c>
      <c r="D423" s="22" t="s">
        <v>119</v>
      </c>
      <c r="E423" s="22">
        <v>100</v>
      </c>
      <c r="F423" s="22" t="s">
        <v>6</v>
      </c>
      <c r="G423" s="22" t="s">
        <v>111</v>
      </c>
    </row>
    <row r="424" spans="3:7">
      <c r="C424" s="137">
        <v>44074</v>
      </c>
      <c r="D424" s="22" t="s">
        <v>117</v>
      </c>
      <c r="E424" s="22">
        <v>1</v>
      </c>
      <c r="F424" s="22" t="s">
        <v>112</v>
      </c>
      <c r="G424" s="22" t="s">
        <v>111</v>
      </c>
    </row>
    <row r="425" spans="3:7">
      <c r="C425" s="137">
        <v>44633</v>
      </c>
      <c r="D425" s="22" t="s">
        <v>107</v>
      </c>
      <c r="E425" s="22">
        <v>550</v>
      </c>
      <c r="F425" s="22" t="s">
        <v>110</v>
      </c>
      <c r="G425" s="22" t="s">
        <v>105</v>
      </c>
    </row>
    <row r="426" spans="3:7">
      <c r="C426" s="137">
        <v>44598</v>
      </c>
      <c r="D426" s="22" t="s">
        <v>117</v>
      </c>
      <c r="E426" s="22">
        <v>7</v>
      </c>
      <c r="F426" s="22" t="s">
        <v>114</v>
      </c>
      <c r="G426" s="22" t="s">
        <v>105</v>
      </c>
    </row>
    <row r="427" spans="3:7">
      <c r="C427" s="137">
        <v>44228</v>
      </c>
      <c r="D427" s="22" t="s">
        <v>117</v>
      </c>
      <c r="E427" s="22">
        <v>2</v>
      </c>
      <c r="F427" s="22" t="s">
        <v>110</v>
      </c>
      <c r="G427" s="22" t="s">
        <v>108</v>
      </c>
    </row>
    <row r="428" spans="3:7">
      <c r="C428" s="137">
        <v>44875</v>
      </c>
      <c r="D428" s="22" t="s">
        <v>118</v>
      </c>
      <c r="E428" s="22">
        <v>13</v>
      </c>
      <c r="F428" s="22" t="s">
        <v>6</v>
      </c>
      <c r="G428" s="22" t="s">
        <v>111</v>
      </c>
    </row>
    <row r="429" spans="3:7">
      <c r="C429" s="137">
        <v>44031</v>
      </c>
      <c r="D429" s="22" t="s">
        <v>118</v>
      </c>
      <c r="E429" s="22">
        <v>47</v>
      </c>
      <c r="F429" s="22" t="s">
        <v>9</v>
      </c>
      <c r="G429" s="22" t="s">
        <v>115</v>
      </c>
    </row>
    <row r="430" spans="3:7">
      <c r="C430" s="137">
        <v>44754</v>
      </c>
      <c r="D430" s="22" t="s">
        <v>118</v>
      </c>
      <c r="E430" s="22">
        <v>525</v>
      </c>
      <c r="F430" s="22" t="s">
        <v>114</v>
      </c>
      <c r="G430" s="22" t="s">
        <v>111</v>
      </c>
    </row>
    <row r="431" spans="3:7">
      <c r="C431" s="137">
        <v>44548</v>
      </c>
      <c r="D431" s="22" t="s">
        <v>118</v>
      </c>
      <c r="E431" s="22">
        <v>3</v>
      </c>
      <c r="F431" s="22" t="s">
        <v>6</v>
      </c>
      <c r="G431" s="22" t="s">
        <v>108</v>
      </c>
    </row>
    <row r="432" spans="3:7">
      <c r="C432" s="137">
        <v>44779</v>
      </c>
      <c r="D432" s="22" t="s">
        <v>117</v>
      </c>
      <c r="E432" s="22">
        <v>6</v>
      </c>
      <c r="F432" s="22" t="s">
        <v>6</v>
      </c>
      <c r="G432" s="22" t="s">
        <v>108</v>
      </c>
    </row>
    <row r="433" spans="3:7">
      <c r="C433" s="137">
        <v>44746</v>
      </c>
      <c r="D433" s="22" t="s">
        <v>119</v>
      </c>
      <c r="E433" s="22">
        <v>1</v>
      </c>
      <c r="F433" s="22" t="s">
        <v>9</v>
      </c>
      <c r="G433" s="22" t="s">
        <v>115</v>
      </c>
    </row>
    <row r="434" spans="3:7">
      <c r="C434" s="137">
        <v>44076</v>
      </c>
      <c r="D434" s="22" t="s">
        <v>116</v>
      </c>
      <c r="E434" s="22">
        <v>7</v>
      </c>
      <c r="F434" s="22" t="s">
        <v>112</v>
      </c>
      <c r="G434" s="22" t="s">
        <v>109</v>
      </c>
    </row>
    <row r="435" spans="3:7">
      <c r="C435" s="137">
        <v>44094</v>
      </c>
      <c r="D435" s="22" t="s">
        <v>118</v>
      </c>
      <c r="E435" s="22">
        <v>4</v>
      </c>
      <c r="F435" s="22" t="s">
        <v>112</v>
      </c>
      <c r="G435" s="22" t="s">
        <v>111</v>
      </c>
    </row>
    <row r="436" spans="3:7">
      <c r="C436" s="137">
        <v>44685</v>
      </c>
      <c r="D436" s="22" t="s">
        <v>116</v>
      </c>
      <c r="E436" s="22">
        <v>125</v>
      </c>
      <c r="F436" s="22" t="s">
        <v>114</v>
      </c>
      <c r="G436" s="22" t="s">
        <v>113</v>
      </c>
    </row>
    <row r="437" spans="3:7">
      <c r="C437" s="137">
        <v>44170</v>
      </c>
      <c r="D437" s="22" t="s">
        <v>119</v>
      </c>
      <c r="E437" s="22">
        <v>475</v>
      </c>
      <c r="F437" s="22" t="s">
        <v>9</v>
      </c>
      <c r="G437" s="22" t="s">
        <v>109</v>
      </c>
    </row>
    <row r="438" spans="3:7">
      <c r="C438" s="137">
        <v>44337</v>
      </c>
      <c r="D438" s="22" t="s">
        <v>118</v>
      </c>
      <c r="E438" s="22">
        <v>9</v>
      </c>
      <c r="F438" s="22" t="s">
        <v>110</v>
      </c>
      <c r="G438" s="22" t="s">
        <v>113</v>
      </c>
    </row>
    <row r="439" spans="3:7">
      <c r="C439" s="137">
        <v>44116</v>
      </c>
      <c r="D439" s="22" t="s">
        <v>117</v>
      </c>
      <c r="E439" s="22">
        <v>2</v>
      </c>
      <c r="F439" s="22" t="s">
        <v>6</v>
      </c>
      <c r="G439" s="22" t="s">
        <v>111</v>
      </c>
    </row>
    <row r="440" spans="3:7">
      <c r="C440" s="137">
        <v>44104</v>
      </c>
      <c r="D440" s="22" t="s">
        <v>107</v>
      </c>
      <c r="E440" s="22">
        <v>17</v>
      </c>
      <c r="F440" s="22" t="s">
        <v>9</v>
      </c>
      <c r="G440" s="22" t="s">
        <v>115</v>
      </c>
    </row>
    <row r="441" spans="3:7">
      <c r="C441" s="137">
        <v>44597</v>
      </c>
      <c r="D441" s="22" t="s">
        <v>117</v>
      </c>
      <c r="E441" s="22">
        <v>75</v>
      </c>
      <c r="F441" s="22" t="s">
        <v>6</v>
      </c>
      <c r="G441" s="22" t="s">
        <v>109</v>
      </c>
    </row>
    <row r="442" spans="3:7">
      <c r="C442" s="137">
        <v>44542</v>
      </c>
      <c r="D442" s="22" t="s">
        <v>117</v>
      </c>
      <c r="E442" s="22">
        <v>475</v>
      </c>
      <c r="F442" s="22" t="s">
        <v>114</v>
      </c>
      <c r="G442" s="22" t="s">
        <v>105</v>
      </c>
    </row>
    <row r="443" spans="3:7">
      <c r="C443" s="137">
        <v>44434</v>
      </c>
      <c r="D443" s="22" t="s">
        <v>119</v>
      </c>
      <c r="E443" s="22">
        <v>17</v>
      </c>
      <c r="F443" s="22" t="s">
        <v>110</v>
      </c>
      <c r="G443" s="22" t="s">
        <v>111</v>
      </c>
    </row>
    <row r="444" spans="3:7">
      <c r="C444" s="137">
        <v>44146</v>
      </c>
      <c r="D444" s="22" t="s">
        <v>117</v>
      </c>
      <c r="E444" s="22">
        <v>475</v>
      </c>
      <c r="F444" s="22" t="s">
        <v>6</v>
      </c>
      <c r="G444" s="22" t="s">
        <v>109</v>
      </c>
    </row>
    <row r="445" spans="3:7">
      <c r="C445" s="137">
        <v>44088</v>
      </c>
      <c r="D445" s="22" t="s">
        <v>119</v>
      </c>
      <c r="E445" s="22">
        <v>14</v>
      </c>
      <c r="F445" s="22" t="s">
        <v>9</v>
      </c>
      <c r="G445" s="22" t="s">
        <v>115</v>
      </c>
    </row>
    <row r="446" spans="3:7">
      <c r="C446" s="137">
        <v>44271</v>
      </c>
      <c r="D446" s="22" t="s">
        <v>117</v>
      </c>
      <c r="E446" s="22">
        <v>75</v>
      </c>
      <c r="F446" s="22" t="s">
        <v>114</v>
      </c>
      <c r="G446" s="22" t="s">
        <v>115</v>
      </c>
    </row>
    <row r="447" spans="3:7">
      <c r="C447" s="137">
        <v>44291</v>
      </c>
      <c r="D447" s="22" t="s">
        <v>107</v>
      </c>
      <c r="E447" s="22">
        <v>6</v>
      </c>
      <c r="F447" s="22" t="s">
        <v>110</v>
      </c>
      <c r="G447" s="22" t="s">
        <v>106</v>
      </c>
    </row>
    <row r="448" spans="3:7">
      <c r="C448" s="137">
        <v>44071</v>
      </c>
      <c r="D448" s="22" t="s">
        <v>118</v>
      </c>
      <c r="E448" s="22">
        <v>33</v>
      </c>
      <c r="F448" s="22" t="s">
        <v>9</v>
      </c>
      <c r="G448" s="22" t="s">
        <v>108</v>
      </c>
    </row>
    <row r="449" spans="3:7">
      <c r="C449" s="137">
        <v>44021</v>
      </c>
      <c r="D449" s="22" t="s">
        <v>117</v>
      </c>
      <c r="E449" s="22">
        <v>5</v>
      </c>
      <c r="F449" s="22" t="s">
        <v>9</v>
      </c>
      <c r="G449" s="22" t="s">
        <v>106</v>
      </c>
    </row>
    <row r="450" spans="3:7">
      <c r="C450" s="137">
        <v>44114</v>
      </c>
      <c r="D450" s="22" t="s">
        <v>107</v>
      </c>
      <c r="E450" s="22">
        <v>500</v>
      </c>
      <c r="F450" s="22" t="s">
        <v>114</v>
      </c>
      <c r="G450" s="22" t="s">
        <v>111</v>
      </c>
    </row>
    <row r="451" spans="3:7">
      <c r="C451" s="137">
        <v>44484</v>
      </c>
      <c r="D451" s="22" t="s">
        <v>119</v>
      </c>
      <c r="E451" s="22">
        <v>13</v>
      </c>
      <c r="F451" s="22" t="s">
        <v>114</v>
      </c>
      <c r="G451" s="22" t="s">
        <v>109</v>
      </c>
    </row>
    <row r="452" spans="3:7">
      <c r="C452" s="137">
        <v>44529</v>
      </c>
      <c r="D452" s="22" t="s">
        <v>116</v>
      </c>
      <c r="E452" s="22">
        <v>350</v>
      </c>
      <c r="F452" s="22" t="s">
        <v>114</v>
      </c>
      <c r="G452" s="22" t="s">
        <v>115</v>
      </c>
    </row>
    <row r="453" spans="3:7">
      <c r="C453" s="137">
        <v>44461</v>
      </c>
      <c r="D453" s="22" t="s">
        <v>116</v>
      </c>
      <c r="E453" s="22">
        <v>17</v>
      </c>
      <c r="F453" s="22" t="s">
        <v>112</v>
      </c>
      <c r="G453" s="22" t="s">
        <v>106</v>
      </c>
    </row>
    <row r="454" spans="3:7">
      <c r="C454" s="137">
        <v>44511</v>
      </c>
      <c r="D454" s="22" t="s">
        <v>117</v>
      </c>
      <c r="E454" s="22">
        <v>32</v>
      </c>
      <c r="F454" s="22" t="s">
        <v>114</v>
      </c>
      <c r="G454" s="22" t="s">
        <v>115</v>
      </c>
    </row>
    <row r="455" spans="3:7">
      <c r="C455" s="137">
        <v>44012</v>
      </c>
      <c r="D455" s="22" t="s">
        <v>116</v>
      </c>
      <c r="E455" s="22">
        <v>27</v>
      </c>
      <c r="F455" s="22" t="s">
        <v>6</v>
      </c>
      <c r="G455" s="22" t="s">
        <v>108</v>
      </c>
    </row>
    <row r="456" spans="3:7">
      <c r="C456" s="137">
        <v>43868</v>
      </c>
      <c r="D456" s="22" t="s">
        <v>116</v>
      </c>
      <c r="E456" s="22">
        <v>9</v>
      </c>
      <c r="F456" s="22" t="s">
        <v>112</v>
      </c>
      <c r="G456" s="22" t="s">
        <v>106</v>
      </c>
    </row>
    <row r="457" spans="3:7">
      <c r="C457" s="137">
        <v>44530</v>
      </c>
      <c r="D457" s="22" t="s">
        <v>119</v>
      </c>
      <c r="E457" s="22">
        <v>39</v>
      </c>
      <c r="F457" s="22" t="s">
        <v>9</v>
      </c>
      <c r="G457" s="22" t="s">
        <v>109</v>
      </c>
    </row>
    <row r="458" spans="3:7">
      <c r="C458" s="137">
        <v>44522</v>
      </c>
      <c r="D458" s="22" t="s">
        <v>116</v>
      </c>
      <c r="E458" s="22">
        <v>500</v>
      </c>
      <c r="F458" s="22" t="s">
        <v>110</v>
      </c>
      <c r="G458" s="22" t="s">
        <v>108</v>
      </c>
    </row>
    <row r="459" spans="3:7">
      <c r="C459" s="137">
        <v>44459</v>
      </c>
      <c r="D459" s="22" t="s">
        <v>117</v>
      </c>
      <c r="E459" s="22">
        <v>75</v>
      </c>
      <c r="F459" s="22" t="s">
        <v>9</v>
      </c>
      <c r="G459" s="22" t="s">
        <v>111</v>
      </c>
    </row>
    <row r="460" spans="3:7">
      <c r="C460" s="137">
        <v>44366</v>
      </c>
      <c r="D460" s="22" t="s">
        <v>119</v>
      </c>
      <c r="E460" s="22">
        <v>31</v>
      </c>
      <c r="F460" s="22" t="s">
        <v>6</v>
      </c>
      <c r="G460" s="22" t="s">
        <v>111</v>
      </c>
    </row>
    <row r="461" spans="3:7">
      <c r="C461" s="137">
        <v>44209</v>
      </c>
      <c r="D461" s="22" t="s">
        <v>116</v>
      </c>
      <c r="E461" s="22">
        <v>7</v>
      </c>
      <c r="F461" s="22" t="s">
        <v>9</v>
      </c>
      <c r="G461" s="22" t="s">
        <v>115</v>
      </c>
    </row>
    <row r="462" spans="3:7">
      <c r="C462" s="137">
        <v>44289</v>
      </c>
      <c r="D462" s="22" t="s">
        <v>119</v>
      </c>
      <c r="E462" s="22">
        <v>525</v>
      </c>
      <c r="F462" s="22" t="s">
        <v>110</v>
      </c>
      <c r="G462" s="22" t="s">
        <v>109</v>
      </c>
    </row>
    <row r="463" spans="3:7">
      <c r="C463" s="137">
        <v>44264</v>
      </c>
      <c r="D463" s="22" t="s">
        <v>119</v>
      </c>
      <c r="E463" s="22">
        <v>400</v>
      </c>
      <c r="F463" s="22" t="s">
        <v>9</v>
      </c>
      <c r="G463" s="22" t="s">
        <v>105</v>
      </c>
    </row>
    <row r="464" spans="3:7">
      <c r="C464" s="137">
        <v>44055</v>
      </c>
      <c r="D464" s="22" t="s">
        <v>116</v>
      </c>
      <c r="E464" s="22">
        <v>1</v>
      </c>
      <c r="F464" s="22" t="s">
        <v>112</v>
      </c>
      <c r="G464" s="22" t="s">
        <v>109</v>
      </c>
    </row>
    <row r="465" spans="3:7">
      <c r="C465" s="137">
        <v>44589</v>
      </c>
      <c r="D465" s="22" t="s">
        <v>107</v>
      </c>
      <c r="E465" s="22">
        <v>19</v>
      </c>
      <c r="F465" s="22" t="s">
        <v>6</v>
      </c>
      <c r="G465" s="22" t="s">
        <v>111</v>
      </c>
    </row>
    <row r="466" spans="3:7">
      <c r="C466" s="137">
        <v>44510</v>
      </c>
      <c r="D466" s="22" t="s">
        <v>117</v>
      </c>
      <c r="E466" s="22">
        <v>475</v>
      </c>
      <c r="F466" s="22" t="s">
        <v>112</v>
      </c>
      <c r="G466" s="22" t="s">
        <v>105</v>
      </c>
    </row>
    <row r="467" spans="3:7">
      <c r="C467" s="137">
        <v>44050</v>
      </c>
      <c r="D467" s="22" t="s">
        <v>107</v>
      </c>
      <c r="E467" s="22">
        <v>7</v>
      </c>
      <c r="F467" s="22" t="s">
        <v>114</v>
      </c>
      <c r="G467" s="22" t="s">
        <v>108</v>
      </c>
    </row>
    <row r="468" spans="3:7">
      <c r="C468" s="137">
        <v>43833</v>
      </c>
      <c r="D468" s="22" t="s">
        <v>117</v>
      </c>
      <c r="E468" s="22">
        <v>100</v>
      </c>
      <c r="F468" s="22" t="s">
        <v>114</v>
      </c>
      <c r="G468" s="22" t="s">
        <v>115</v>
      </c>
    </row>
    <row r="469" spans="3:7">
      <c r="C469" s="137">
        <v>44340</v>
      </c>
      <c r="D469" s="22" t="s">
        <v>117</v>
      </c>
      <c r="E469" s="22">
        <v>200</v>
      </c>
      <c r="F469" s="22" t="s">
        <v>114</v>
      </c>
      <c r="G469" s="22" t="s">
        <v>105</v>
      </c>
    </row>
    <row r="470" spans="3:7">
      <c r="C470" s="137">
        <v>43906</v>
      </c>
      <c r="D470" s="22" t="s">
        <v>119</v>
      </c>
      <c r="E470" s="22">
        <v>25</v>
      </c>
      <c r="F470" s="22" t="s">
        <v>110</v>
      </c>
      <c r="G470" s="22" t="s">
        <v>111</v>
      </c>
    </row>
    <row r="471" spans="3:7">
      <c r="C471" s="137">
        <v>44054</v>
      </c>
      <c r="D471" s="22" t="s">
        <v>117</v>
      </c>
      <c r="E471" s="22">
        <v>22</v>
      </c>
      <c r="F471" s="22" t="s">
        <v>114</v>
      </c>
      <c r="G471" s="22" t="s">
        <v>106</v>
      </c>
    </row>
    <row r="472" spans="3:7">
      <c r="C472" s="137">
        <v>44616</v>
      </c>
      <c r="D472" s="22" t="s">
        <v>107</v>
      </c>
      <c r="E472" s="22">
        <v>1</v>
      </c>
      <c r="F472" s="22" t="s">
        <v>114</v>
      </c>
      <c r="G472" s="22" t="s">
        <v>111</v>
      </c>
    </row>
    <row r="473" spans="3:7">
      <c r="C473" s="137">
        <v>44107</v>
      </c>
      <c r="D473" s="22" t="s">
        <v>116</v>
      </c>
      <c r="E473" s="22">
        <v>9</v>
      </c>
      <c r="F473" s="22" t="s">
        <v>6</v>
      </c>
      <c r="G473" s="22" t="s">
        <v>109</v>
      </c>
    </row>
    <row r="474" spans="3:7">
      <c r="C474" s="137">
        <v>44369</v>
      </c>
      <c r="D474" s="22" t="s">
        <v>119</v>
      </c>
      <c r="E474" s="22">
        <v>49</v>
      </c>
      <c r="F474" s="22" t="s">
        <v>114</v>
      </c>
      <c r="G474" s="22" t="s">
        <v>111</v>
      </c>
    </row>
    <row r="475" spans="3:7">
      <c r="C475" s="137">
        <v>44107</v>
      </c>
      <c r="D475" s="22" t="s">
        <v>107</v>
      </c>
      <c r="E475" s="22">
        <v>34</v>
      </c>
      <c r="F475" s="22" t="s">
        <v>6</v>
      </c>
      <c r="G475" s="22" t="s">
        <v>105</v>
      </c>
    </row>
    <row r="476" spans="3:7">
      <c r="C476" s="137">
        <v>44418</v>
      </c>
      <c r="D476" s="22" t="s">
        <v>117</v>
      </c>
      <c r="E476" s="22">
        <v>19</v>
      </c>
      <c r="F476" s="22" t="s">
        <v>110</v>
      </c>
      <c r="G476" s="22" t="s">
        <v>115</v>
      </c>
    </row>
    <row r="477" spans="3:7">
      <c r="C477" s="137">
        <v>44888</v>
      </c>
      <c r="D477" s="22" t="s">
        <v>117</v>
      </c>
      <c r="E477" s="22">
        <v>16</v>
      </c>
      <c r="F477" s="22" t="s">
        <v>9</v>
      </c>
      <c r="G477" s="22" t="s">
        <v>106</v>
      </c>
    </row>
    <row r="478" spans="3:7">
      <c r="C478" s="137">
        <v>43865</v>
      </c>
      <c r="D478" s="22" t="s">
        <v>118</v>
      </c>
      <c r="E478" s="22">
        <v>150</v>
      </c>
      <c r="F478" s="22" t="s">
        <v>112</v>
      </c>
      <c r="G478" s="22" t="s">
        <v>111</v>
      </c>
    </row>
    <row r="479" spans="3:7">
      <c r="C479" s="137">
        <v>44774</v>
      </c>
      <c r="D479" s="22" t="s">
        <v>119</v>
      </c>
      <c r="E479" s="22">
        <v>300</v>
      </c>
      <c r="F479" s="22" t="s">
        <v>112</v>
      </c>
      <c r="G479" s="22" t="s">
        <v>108</v>
      </c>
    </row>
    <row r="480" spans="3:7">
      <c r="C480" s="137">
        <v>44359</v>
      </c>
      <c r="D480" s="22" t="s">
        <v>119</v>
      </c>
      <c r="E480" s="22">
        <v>7</v>
      </c>
      <c r="F480" s="22" t="s">
        <v>110</v>
      </c>
      <c r="G480" s="22" t="s">
        <v>115</v>
      </c>
    </row>
    <row r="481" spans="3:7">
      <c r="C481" s="137">
        <v>44755</v>
      </c>
      <c r="D481" s="22" t="s">
        <v>117</v>
      </c>
      <c r="E481" s="22">
        <v>49</v>
      </c>
      <c r="F481" s="22" t="s">
        <v>112</v>
      </c>
      <c r="G481" s="22" t="s">
        <v>115</v>
      </c>
    </row>
    <row r="482" spans="3:7">
      <c r="C482" s="137">
        <v>44349</v>
      </c>
      <c r="D482" s="22" t="s">
        <v>116</v>
      </c>
      <c r="E482" s="22">
        <v>9</v>
      </c>
      <c r="F482" s="22" t="s">
        <v>114</v>
      </c>
      <c r="G482" s="22" t="s">
        <v>111</v>
      </c>
    </row>
    <row r="483" spans="3:7">
      <c r="C483" s="137">
        <v>44098</v>
      </c>
      <c r="D483" s="22" t="s">
        <v>118</v>
      </c>
      <c r="E483" s="22">
        <v>48</v>
      </c>
      <c r="F483" s="22" t="s">
        <v>114</v>
      </c>
      <c r="G483" s="22" t="s">
        <v>115</v>
      </c>
    </row>
    <row r="484" spans="3:7">
      <c r="C484" s="137">
        <v>44286</v>
      </c>
      <c r="D484" s="22" t="s">
        <v>119</v>
      </c>
      <c r="E484" s="22">
        <v>575</v>
      </c>
      <c r="F484" s="22" t="s">
        <v>112</v>
      </c>
      <c r="G484" s="22" t="s">
        <v>105</v>
      </c>
    </row>
    <row r="485" spans="3:7">
      <c r="C485" s="137">
        <v>44637</v>
      </c>
      <c r="D485" s="22" t="s">
        <v>118</v>
      </c>
      <c r="E485" s="22">
        <v>425</v>
      </c>
      <c r="F485" s="22" t="s">
        <v>9</v>
      </c>
      <c r="G485" s="22" t="s">
        <v>109</v>
      </c>
    </row>
    <row r="486" spans="3:7">
      <c r="C486" s="137">
        <v>44820</v>
      </c>
      <c r="D486" s="22" t="s">
        <v>117</v>
      </c>
      <c r="E486" s="22">
        <v>27</v>
      </c>
      <c r="F486" s="22" t="s">
        <v>9</v>
      </c>
      <c r="G486" s="22" t="s">
        <v>106</v>
      </c>
    </row>
    <row r="487" spans="3:7">
      <c r="C487" s="137">
        <v>44567</v>
      </c>
      <c r="D487" s="22" t="s">
        <v>117</v>
      </c>
      <c r="E487" s="22">
        <v>250</v>
      </c>
      <c r="F487" s="22" t="s">
        <v>110</v>
      </c>
      <c r="G487" s="22" t="s">
        <v>113</v>
      </c>
    </row>
    <row r="488" spans="3:7">
      <c r="C488" s="137">
        <v>44782</v>
      </c>
      <c r="D488" s="22" t="s">
        <v>116</v>
      </c>
      <c r="E488" s="22">
        <v>100</v>
      </c>
      <c r="F488" s="22" t="s">
        <v>6</v>
      </c>
      <c r="G488" s="22" t="s">
        <v>109</v>
      </c>
    </row>
    <row r="489" spans="3:7">
      <c r="C489" s="137">
        <v>44314</v>
      </c>
      <c r="D489" s="22" t="s">
        <v>117</v>
      </c>
      <c r="E489" s="22">
        <v>475</v>
      </c>
      <c r="F489" s="22" t="s">
        <v>6</v>
      </c>
      <c r="G489" s="22" t="s">
        <v>105</v>
      </c>
    </row>
    <row r="490" spans="3:7">
      <c r="C490" s="137">
        <v>44618</v>
      </c>
      <c r="D490" s="22" t="s">
        <v>116</v>
      </c>
      <c r="E490" s="22">
        <v>425</v>
      </c>
      <c r="F490" s="22" t="s">
        <v>9</v>
      </c>
      <c r="G490" s="22" t="s">
        <v>111</v>
      </c>
    </row>
    <row r="491" spans="3:7">
      <c r="C491" s="137">
        <v>44699</v>
      </c>
      <c r="D491" s="22" t="s">
        <v>118</v>
      </c>
      <c r="E491" s="22">
        <v>5</v>
      </c>
      <c r="F491" s="22" t="s">
        <v>114</v>
      </c>
      <c r="G491" s="22" t="s">
        <v>106</v>
      </c>
    </row>
    <row r="492" spans="3:7">
      <c r="C492" s="137">
        <v>44288</v>
      </c>
      <c r="D492" s="22" t="s">
        <v>116</v>
      </c>
      <c r="E492" s="22">
        <v>27</v>
      </c>
      <c r="F492" s="22" t="s">
        <v>110</v>
      </c>
      <c r="G492" s="22" t="s">
        <v>105</v>
      </c>
    </row>
    <row r="493" spans="3:7">
      <c r="C493" s="137">
        <v>43948</v>
      </c>
      <c r="D493" s="22" t="s">
        <v>117</v>
      </c>
      <c r="E493" s="22">
        <v>575</v>
      </c>
      <c r="F493" s="22" t="s">
        <v>112</v>
      </c>
      <c r="G493" s="22" t="s">
        <v>108</v>
      </c>
    </row>
    <row r="494" spans="3:7">
      <c r="C494" s="137">
        <v>44698</v>
      </c>
      <c r="D494" s="22" t="s">
        <v>116</v>
      </c>
      <c r="E494" s="22">
        <v>6</v>
      </c>
      <c r="F494" s="22" t="s">
        <v>114</v>
      </c>
      <c r="G494" s="22" t="s">
        <v>115</v>
      </c>
    </row>
    <row r="495" spans="3:7">
      <c r="C495" s="137">
        <v>44638</v>
      </c>
      <c r="D495" s="22" t="s">
        <v>116</v>
      </c>
      <c r="E495" s="22">
        <v>8</v>
      </c>
      <c r="F495" s="22" t="s">
        <v>9</v>
      </c>
      <c r="G495" s="22" t="s">
        <v>115</v>
      </c>
    </row>
    <row r="496" spans="3:7">
      <c r="C496" s="137">
        <v>44694</v>
      </c>
      <c r="D496" s="22" t="s">
        <v>116</v>
      </c>
      <c r="E496" s="22">
        <v>525</v>
      </c>
      <c r="F496" s="22" t="s">
        <v>114</v>
      </c>
      <c r="G496" s="22" t="s">
        <v>108</v>
      </c>
    </row>
    <row r="497" spans="3:7">
      <c r="C497" s="137">
        <v>44125</v>
      </c>
      <c r="D497" s="22" t="s">
        <v>116</v>
      </c>
      <c r="E497" s="22">
        <v>7</v>
      </c>
      <c r="F497" s="22" t="s">
        <v>112</v>
      </c>
      <c r="G497" s="22" t="s">
        <v>113</v>
      </c>
    </row>
    <row r="498" spans="3:7">
      <c r="C498" s="137">
        <v>44598</v>
      </c>
      <c r="D498" s="22" t="s">
        <v>107</v>
      </c>
      <c r="E498" s="22">
        <v>10</v>
      </c>
      <c r="F498" s="22" t="s">
        <v>112</v>
      </c>
      <c r="G498" s="22" t="s">
        <v>105</v>
      </c>
    </row>
    <row r="499" spans="3:7">
      <c r="C499" s="137">
        <v>44287</v>
      </c>
      <c r="D499" s="22" t="s">
        <v>116</v>
      </c>
      <c r="E499" s="22">
        <v>11</v>
      </c>
      <c r="F499" s="22" t="s">
        <v>110</v>
      </c>
      <c r="G499" s="22" t="s">
        <v>111</v>
      </c>
    </row>
    <row r="500" spans="3:7">
      <c r="C500" s="137">
        <v>44652</v>
      </c>
      <c r="D500" s="22" t="s">
        <v>116</v>
      </c>
      <c r="E500" s="22">
        <v>550</v>
      </c>
      <c r="F500" s="22" t="s">
        <v>6</v>
      </c>
      <c r="G500" s="22" t="s">
        <v>115</v>
      </c>
    </row>
    <row r="501" spans="3:7">
      <c r="C501" s="137">
        <v>44036</v>
      </c>
      <c r="D501" s="22" t="s">
        <v>118</v>
      </c>
      <c r="E501" s="22">
        <v>125</v>
      </c>
      <c r="F501" s="22" t="s">
        <v>6</v>
      </c>
      <c r="G501" s="22" t="s">
        <v>105</v>
      </c>
    </row>
    <row r="502" spans="3:7">
      <c r="C502" s="137">
        <v>44573</v>
      </c>
      <c r="D502" s="22" t="s">
        <v>117</v>
      </c>
      <c r="E502" s="22">
        <v>150</v>
      </c>
      <c r="F502" s="22" t="s">
        <v>6</v>
      </c>
      <c r="G502" s="22" t="s">
        <v>109</v>
      </c>
    </row>
    <row r="503" spans="3:7">
      <c r="C503" s="137">
        <v>44728</v>
      </c>
      <c r="D503" s="22" t="s">
        <v>117</v>
      </c>
      <c r="E503" s="22">
        <v>49</v>
      </c>
      <c r="F503" s="22" t="s">
        <v>114</v>
      </c>
      <c r="G503" s="22" t="s">
        <v>115</v>
      </c>
    </row>
    <row r="504" spans="3:7">
      <c r="C504" s="137">
        <v>44476</v>
      </c>
      <c r="D504" s="22" t="s">
        <v>117</v>
      </c>
      <c r="E504" s="22">
        <v>19</v>
      </c>
      <c r="F504" s="22" t="s">
        <v>6</v>
      </c>
      <c r="G504" s="22" t="s">
        <v>109</v>
      </c>
    </row>
    <row r="505" spans="3:7">
      <c r="C505" s="137">
        <v>44779</v>
      </c>
      <c r="D505" s="22" t="s">
        <v>119</v>
      </c>
      <c r="E505" s="22">
        <v>350</v>
      </c>
      <c r="F505" s="22" t="s">
        <v>110</v>
      </c>
      <c r="G505" s="22" t="s">
        <v>109</v>
      </c>
    </row>
    <row r="506" spans="3:7">
      <c r="C506" s="137">
        <v>44862</v>
      </c>
      <c r="D506" s="22" t="s">
        <v>107</v>
      </c>
      <c r="E506" s="22">
        <v>42</v>
      </c>
      <c r="F506" s="22" t="s">
        <v>112</v>
      </c>
      <c r="G506" s="22" t="s">
        <v>106</v>
      </c>
    </row>
    <row r="507" spans="3:7">
      <c r="C507" s="137">
        <v>44672</v>
      </c>
      <c r="D507" s="22" t="s">
        <v>117</v>
      </c>
      <c r="E507" s="22">
        <v>6</v>
      </c>
      <c r="F507" s="22" t="s">
        <v>112</v>
      </c>
      <c r="G507" s="22" t="s">
        <v>106</v>
      </c>
    </row>
    <row r="508" spans="3:7">
      <c r="C508" s="137">
        <v>43932</v>
      </c>
      <c r="D508" s="22" t="s">
        <v>117</v>
      </c>
      <c r="E508" s="22">
        <v>350</v>
      </c>
      <c r="F508" s="22" t="s">
        <v>114</v>
      </c>
      <c r="G508" s="22" t="s">
        <v>111</v>
      </c>
    </row>
    <row r="509" spans="3:7">
      <c r="C509" s="137">
        <v>44408</v>
      </c>
      <c r="D509" s="22" t="s">
        <v>118</v>
      </c>
      <c r="E509" s="22">
        <v>30</v>
      </c>
      <c r="F509" s="22" t="s">
        <v>6</v>
      </c>
      <c r="G509" s="22" t="s">
        <v>109</v>
      </c>
    </row>
    <row r="510" spans="3:7">
      <c r="C510" s="137">
        <v>44369</v>
      </c>
      <c r="D510" s="22" t="s">
        <v>119</v>
      </c>
      <c r="E510" s="22">
        <v>31</v>
      </c>
      <c r="F510" s="22" t="s">
        <v>110</v>
      </c>
      <c r="G510" s="22" t="s">
        <v>108</v>
      </c>
    </row>
    <row r="511" spans="3:7">
      <c r="C511" s="137">
        <v>43956</v>
      </c>
      <c r="D511" s="22" t="s">
        <v>116</v>
      </c>
      <c r="E511" s="22">
        <v>9</v>
      </c>
      <c r="F511" s="22" t="s">
        <v>6</v>
      </c>
      <c r="G511" s="22" t="s">
        <v>115</v>
      </c>
    </row>
    <row r="512" spans="3:7">
      <c r="C512" s="137">
        <v>44223</v>
      </c>
      <c r="D512" s="22" t="s">
        <v>117</v>
      </c>
      <c r="E512" s="22">
        <v>100</v>
      </c>
      <c r="F512" s="22" t="s">
        <v>110</v>
      </c>
      <c r="G512" s="22" t="s">
        <v>108</v>
      </c>
    </row>
    <row r="513" spans="3:7">
      <c r="C513" s="137">
        <v>44009</v>
      </c>
      <c r="D513" s="22" t="s">
        <v>119</v>
      </c>
      <c r="E513" s="22">
        <v>1</v>
      </c>
      <c r="F513" s="22" t="s">
        <v>9</v>
      </c>
      <c r="G513" s="22" t="s">
        <v>115</v>
      </c>
    </row>
    <row r="514" spans="3:7">
      <c r="C514" s="137">
        <v>44597</v>
      </c>
      <c r="D514" s="22" t="s">
        <v>119</v>
      </c>
      <c r="E514" s="22">
        <v>10</v>
      </c>
      <c r="F514" s="22" t="s">
        <v>6</v>
      </c>
      <c r="G514" s="22" t="s">
        <v>106</v>
      </c>
    </row>
    <row r="515" spans="3:7">
      <c r="C515" s="137">
        <v>44799</v>
      </c>
      <c r="D515" s="22" t="s">
        <v>119</v>
      </c>
      <c r="E515" s="22">
        <v>475</v>
      </c>
      <c r="F515" s="22" t="s">
        <v>112</v>
      </c>
      <c r="G515" s="22" t="s">
        <v>113</v>
      </c>
    </row>
    <row r="516" spans="3:7">
      <c r="C516" s="137">
        <v>44130</v>
      </c>
      <c r="D516" s="22" t="s">
        <v>119</v>
      </c>
      <c r="E516" s="22">
        <v>21</v>
      </c>
      <c r="F516" s="22" t="s">
        <v>6</v>
      </c>
      <c r="G516" s="22" t="s">
        <v>108</v>
      </c>
    </row>
    <row r="517" spans="3:7">
      <c r="C517" s="137">
        <v>44562</v>
      </c>
      <c r="D517" s="22" t="s">
        <v>117</v>
      </c>
      <c r="E517" s="22">
        <v>5</v>
      </c>
      <c r="F517" s="22" t="s">
        <v>112</v>
      </c>
      <c r="G517" s="22" t="s">
        <v>105</v>
      </c>
    </row>
    <row r="518" spans="3:7">
      <c r="C518" s="137">
        <v>44666</v>
      </c>
      <c r="D518" s="22" t="s">
        <v>116</v>
      </c>
      <c r="E518" s="22">
        <v>1</v>
      </c>
      <c r="F518" s="22" t="s">
        <v>110</v>
      </c>
      <c r="G518" s="22" t="s">
        <v>113</v>
      </c>
    </row>
    <row r="519" spans="3:7">
      <c r="C519" s="137">
        <v>44325</v>
      </c>
      <c r="D519" s="22" t="s">
        <v>117</v>
      </c>
      <c r="E519" s="22">
        <v>1</v>
      </c>
      <c r="F519" s="22" t="s">
        <v>9</v>
      </c>
      <c r="G519" s="22" t="s">
        <v>111</v>
      </c>
    </row>
    <row r="520" spans="3:7">
      <c r="C520" s="137">
        <v>44023</v>
      </c>
      <c r="D520" s="22" t="s">
        <v>116</v>
      </c>
      <c r="E520" s="22">
        <v>37</v>
      </c>
      <c r="F520" s="22" t="s">
        <v>112</v>
      </c>
      <c r="G520" s="22" t="s">
        <v>111</v>
      </c>
    </row>
    <row r="521" spans="3:7">
      <c r="C521" s="137">
        <v>44684</v>
      </c>
      <c r="D521" s="22" t="s">
        <v>118</v>
      </c>
      <c r="E521" s="22">
        <v>5</v>
      </c>
      <c r="F521" s="22" t="s">
        <v>6</v>
      </c>
      <c r="G521" s="22" t="s">
        <v>113</v>
      </c>
    </row>
    <row r="522" spans="3:7">
      <c r="C522" s="137">
        <v>44418</v>
      </c>
      <c r="D522" s="22" t="s">
        <v>119</v>
      </c>
      <c r="E522" s="22">
        <v>225</v>
      </c>
      <c r="F522" s="22" t="s">
        <v>114</v>
      </c>
      <c r="G522" s="22" t="s">
        <v>113</v>
      </c>
    </row>
    <row r="523" spans="3:7">
      <c r="C523" s="137">
        <v>44584</v>
      </c>
      <c r="D523" s="22" t="s">
        <v>107</v>
      </c>
      <c r="E523" s="22">
        <v>20</v>
      </c>
      <c r="F523" s="22" t="s">
        <v>6</v>
      </c>
      <c r="G523" s="22" t="s">
        <v>115</v>
      </c>
    </row>
    <row r="524" spans="3:7">
      <c r="C524" s="137">
        <v>44583</v>
      </c>
      <c r="D524" s="22" t="s">
        <v>117</v>
      </c>
      <c r="E524" s="22">
        <v>30</v>
      </c>
      <c r="F524" s="22" t="s">
        <v>114</v>
      </c>
      <c r="G524" s="22" t="s">
        <v>113</v>
      </c>
    </row>
    <row r="525" spans="3:7">
      <c r="C525" s="137">
        <v>44806</v>
      </c>
      <c r="D525" s="22" t="s">
        <v>117</v>
      </c>
      <c r="E525" s="22">
        <v>11</v>
      </c>
      <c r="F525" s="22" t="s">
        <v>6</v>
      </c>
      <c r="G525" s="22" t="s">
        <v>115</v>
      </c>
    </row>
    <row r="526" spans="3:7">
      <c r="C526" s="137">
        <v>44758</v>
      </c>
      <c r="D526" s="22" t="s">
        <v>116</v>
      </c>
      <c r="E526" s="22">
        <v>400</v>
      </c>
      <c r="F526" s="22" t="s">
        <v>6</v>
      </c>
      <c r="G526" s="22" t="s">
        <v>105</v>
      </c>
    </row>
    <row r="527" spans="3:7">
      <c r="C527" s="137">
        <v>44069</v>
      </c>
      <c r="D527" s="22" t="s">
        <v>107</v>
      </c>
      <c r="E527" s="22">
        <v>29</v>
      </c>
      <c r="F527" s="22" t="s">
        <v>114</v>
      </c>
      <c r="G527" s="22" t="s">
        <v>108</v>
      </c>
    </row>
    <row r="528" spans="3:7">
      <c r="C528" s="137">
        <v>44057</v>
      </c>
      <c r="D528" s="22" t="s">
        <v>119</v>
      </c>
      <c r="E528" s="22">
        <v>500</v>
      </c>
      <c r="F528" s="22" t="s">
        <v>114</v>
      </c>
      <c r="G528" s="22" t="s">
        <v>108</v>
      </c>
    </row>
    <row r="529" spans="3:7">
      <c r="C529" s="137">
        <v>43879</v>
      </c>
      <c r="D529" s="22" t="s">
        <v>118</v>
      </c>
      <c r="E529" s="22">
        <v>44</v>
      </c>
      <c r="F529" s="22" t="s">
        <v>112</v>
      </c>
      <c r="G529" s="22" t="s">
        <v>115</v>
      </c>
    </row>
    <row r="530" spans="3:7">
      <c r="C530" s="137">
        <v>44153</v>
      </c>
      <c r="D530" s="22" t="s">
        <v>119</v>
      </c>
      <c r="E530" s="22">
        <v>25</v>
      </c>
      <c r="F530" s="22" t="s">
        <v>112</v>
      </c>
      <c r="G530" s="22" t="s">
        <v>106</v>
      </c>
    </row>
    <row r="531" spans="3:7">
      <c r="C531" s="137">
        <v>44373</v>
      </c>
      <c r="D531" s="22" t="s">
        <v>116</v>
      </c>
      <c r="E531" s="22">
        <v>450</v>
      </c>
      <c r="F531" s="22" t="s">
        <v>112</v>
      </c>
      <c r="G531" s="22" t="s">
        <v>111</v>
      </c>
    </row>
    <row r="532" spans="3:7">
      <c r="C532" s="137">
        <v>44737</v>
      </c>
      <c r="D532" s="22" t="s">
        <v>117</v>
      </c>
      <c r="E532" s="22">
        <v>100</v>
      </c>
      <c r="F532" s="22" t="s">
        <v>6</v>
      </c>
      <c r="G532" s="22" t="s">
        <v>111</v>
      </c>
    </row>
    <row r="533" spans="3:7">
      <c r="C533" s="137">
        <v>44843</v>
      </c>
      <c r="D533" s="22" t="s">
        <v>107</v>
      </c>
      <c r="E533" s="22">
        <v>40</v>
      </c>
      <c r="F533" s="22" t="s">
        <v>114</v>
      </c>
      <c r="G533" s="22" t="s">
        <v>109</v>
      </c>
    </row>
    <row r="534" spans="3:7">
      <c r="C534" s="137">
        <v>43989</v>
      </c>
      <c r="D534" s="22" t="s">
        <v>119</v>
      </c>
      <c r="E534" s="22">
        <v>11</v>
      </c>
      <c r="F534" s="22" t="s">
        <v>6</v>
      </c>
      <c r="G534" s="22" t="s">
        <v>109</v>
      </c>
    </row>
    <row r="535" spans="3:7">
      <c r="C535" s="137">
        <v>44686</v>
      </c>
      <c r="D535" s="22" t="s">
        <v>117</v>
      </c>
      <c r="E535" s="22">
        <v>13</v>
      </c>
      <c r="F535" s="22" t="s">
        <v>114</v>
      </c>
      <c r="G535" s="22" t="s">
        <v>113</v>
      </c>
    </row>
    <row r="536" spans="3:7">
      <c r="C536" s="137">
        <v>44827</v>
      </c>
      <c r="D536" s="22" t="s">
        <v>116</v>
      </c>
      <c r="E536" s="22">
        <v>11</v>
      </c>
      <c r="F536" s="22" t="s">
        <v>114</v>
      </c>
      <c r="G536" s="22" t="s">
        <v>115</v>
      </c>
    </row>
    <row r="537" spans="3:7">
      <c r="C537" s="137">
        <v>44490</v>
      </c>
      <c r="D537" s="22" t="s">
        <v>119</v>
      </c>
      <c r="E537" s="22">
        <v>9</v>
      </c>
      <c r="F537" s="22" t="s">
        <v>9</v>
      </c>
      <c r="G537" s="22" t="s">
        <v>106</v>
      </c>
    </row>
    <row r="538" spans="3:7">
      <c r="C538" s="137">
        <v>44907</v>
      </c>
      <c r="D538" s="22" t="s">
        <v>118</v>
      </c>
      <c r="E538" s="22">
        <v>5</v>
      </c>
      <c r="F538" s="22" t="s">
        <v>114</v>
      </c>
      <c r="G538" s="22" t="s">
        <v>105</v>
      </c>
    </row>
    <row r="539" spans="3:7">
      <c r="C539" s="137">
        <v>44002</v>
      </c>
      <c r="D539" s="22" t="s">
        <v>119</v>
      </c>
      <c r="E539" s="22">
        <v>400</v>
      </c>
      <c r="F539" s="22" t="s">
        <v>6</v>
      </c>
      <c r="G539" s="22" t="s">
        <v>106</v>
      </c>
    </row>
    <row r="540" spans="3:7">
      <c r="C540" s="137">
        <v>44142</v>
      </c>
      <c r="D540" s="22" t="s">
        <v>117</v>
      </c>
      <c r="E540" s="22">
        <v>43</v>
      </c>
      <c r="F540" s="22" t="s">
        <v>9</v>
      </c>
      <c r="G540" s="22" t="s">
        <v>105</v>
      </c>
    </row>
    <row r="541" spans="3:7">
      <c r="C541" s="137">
        <v>44085</v>
      </c>
      <c r="D541" s="22" t="s">
        <v>119</v>
      </c>
      <c r="E541" s="22">
        <v>550</v>
      </c>
      <c r="F541" s="22" t="s">
        <v>9</v>
      </c>
      <c r="G541" s="22" t="s">
        <v>115</v>
      </c>
    </row>
    <row r="542" spans="3:7">
      <c r="C542" s="137">
        <v>44267</v>
      </c>
      <c r="D542" s="22" t="s">
        <v>117</v>
      </c>
      <c r="E542" s="22">
        <v>300</v>
      </c>
      <c r="F542" s="22" t="s">
        <v>9</v>
      </c>
      <c r="G542" s="22" t="s">
        <v>115</v>
      </c>
    </row>
    <row r="543" spans="3:7">
      <c r="C543" s="137">
        <v>43977</v>
      </c>
      <c r="D543" s="22" t="s">
        <v>107</v>
      </c>
      <c r="E543" s="22">
        <v>44</v>
      </c>
      <c r="F543" s="22" t="s">
        <v>6</v>
      </c>
      <c r="G543" s="22" t="s">
        <v>106</v>
      </c>
    </row>
    <row r="544" spans="3:7">
      <c r="C544" s="137">
        <v>44178</v>
      </c>
      <c r="D544" s="22" t="s">
        <v>117</v>
      </c>
      <c r="E544" s="22">
        <v>525</v>
      </c>
      <c r="F544" s="22" t="s">
        <v>9</v>
      </c>
      <c r="G544" s="22" t="s">
        <v>106</v>
      </c>
    </row>
    <row r="545" spans="3:7">
      <c r="C545" s="137">
        <v>44514</v>
      </c>
      <c r="D545" s="22" t="s">
        <v>117</v>
      </c>
      <c r="E545" s="22">
        <v>575</v>
      </c>
      <c r="F545" s="22" t="s">
        <v>110</v>
      </c>
      <c r="G545" s="22" t="s">
        <v>115</v>
      </c>
    </row>
    <row r="546" spans="3:7">
      <c r="C546" s="137">
        <v>43854</v>
      </c>
      <c r="D546" s="22" t="s">
        <v>117</v>
      </c>
      <c r="E546" s="22">
        <v>13</v>
      </c>
      <c r="F546" s="22" t="s">
        <v>6</v>
      </c>
      <c r="G546" s="22" t="s">
        <v>111</v>
      </c>
    </row>
    <row r="547" spans="3:7">
      <c r="C547" s="137">
        <v>44007</v>
      </c>
      <c r="D547" s="22" t="s">
        <v>117</v>
      </c>
      <c r="E547" s="22">
        <v>1</v>
      </c>
      <c r="F547" s="22" t="s">
        <v>112</v>
      </c>
      <c r="G547" s="22" t="s">
        <v>111</v>
      </c>
    </row>
    <row r="548" spans="3:7">
      <c r="C548" s="137">
        <v>44663</v>
      </c>
      <c r="D548" s="22" t="s">
        <v>117</v>
      </c>
      <c r="E548" s="22">
        <v>35</v>
      </c>
      <c r="F548" s="22" t="s">
        <v>9</v>
      </c>
      <c r="G548" s="22" t="s">
        <v>105</v>
      </c>
    </row>
    <row r="549" spans="3:7">
      <c r="C549" s="137">
        <v>44063</v>
      </c>
      <c r="D549" s="22" t="s">
        <v>119</v>
      </c>
      <c r="E549" s="22">
        <v>36</v>
      </c>
      <c r="F549" s="22" t="s">
        <v>6</v>
      </c>
      <c r="G549" s="22" t="s">
        <v>109</v>
      </c>
    </row>
    <row r="550" spans="3:7">
      <c r="C550" s="137">
        <v>44910</v>
      </c>
      <c r="D550" s="22" t="s">
        <v>116</v>
      </c>
      <c r="E550" s="22">
        <v>48</v>
      </c>
      <c r="F550" s="22" t="s">
        <v>9</v>
      </c>
      <c r="G550" s="22" t="s">
        <v>108</v>
      </c>
    </row>
    <row r="551" spans="3:7">
      <c r="C551" s="137">
        <v>44567</v>
      </c>
      <c r="D551" s="22" t="s">
        <v>116</v>
      </c>
      <c r="E551" s="22">
        <v>27</v>
      </c>
      <c r="F551" s="22" t="s">
        <v>112</v>
      </c>
      <c r="G551" s="22" t="s">
        <v>115</v>
      </c>
    </row>
    <row r="552" spans="3:7">
      <c r="C552" s="137">
        <v>44478</v>
      </c>
      <c r="D552" s="22" t="s">
        <v>119</v>
      </c>
      <c r="E552" s="22">
        <v>375</v>
      </c>
      <c r="F552" s="22" t="s">
        <v>112</v>
      </c>
      <c r="G552" s="22" t="s">
        <v>108</v>
      </c>
    </row>
    <row r="553" spans="3:7">
      <c r="C553" s="137">
        <v>44335</v>
      </c>
      <c r="D553" s="22" t="s">
        <v>107</v>
      </c>
      <c r="E553" s="22">
        <v>10</v>
      </c>
      <c r="F553" s="22" t="s">
        <v>114</v>
      </c>
      <c r="G553" s="22" t="s">
        <v>106</v>
      </c>
    </row>
    <row r="554" spans="3:7">
      <c r="C554" s="137">
        <v>44116</v>
      </c>
      <c r="D554" s="22" t="s">
        <v>107</v>
      </c>
      <c r="E554" s="22">
        <v>22</v>
      </c>
      <c r="F554" s="22" t="s">
        <v>112</v>
      </c>
      <c r="G554" s="22" t="s">
        <v>109</v>
      </c>
    </row>
    <row r="555" spans="3:7">
      <c r="C555" s="137">
        <v>43878</v>
      </c>
      <c r="D555" s="22" t="s">
        <v>116</v>
      </c>
      <c r="E555" s="22">
        <v>1</v>
      </c>
      <c r="F555" s="22" t="s">
        <v>114</v>
      </c>
      <c r="G555" s="22" t="s">
        <v>105</v>
      </c>
    </row>
    <row r="556" spans="3:7">
      <c r="C556" s="137">
        <v>44470</v>
      </c>
      <c r="D556" s="22" t="s">
        <v>117</v>
      </c>
      <c r="E556" s="22">
        <v>425</v>
      </c>
      <c r="F556" s="22" t="s">
        <v>6</v>
      </c>
      <c r="G556" s="22" t="s">
        <v>106</v>
      </c>
    </row>
    <row r="557" spans="3:7">
      <c r="C557" s="137">
        <v>44160</v>
      </c>
      <c r="D557" s="22" t="s">
        <v>116</v>
      </c>
      <c r="E557" s="22">
        <v>33</v>
      </c>
      <c r="F557" s="22" t="s">
        <v>114</v>
      </c>
      <c r="G557" s="22" t="s">
        <v>115</v>
      </c>
    </row>
    <row r="558" spans="3:7">
      <c r="C558" s="137">
        <v>44513</v>
      </c>
      <c r="D558" s="22" t="s">
        <v>117</v>
      </c>
      <c r="E558" s="22">
        <v>23</v>
      </c>
      <c r="F558" s="22" t="s">
        <v>110</v>
      </c>
      <c r="G558" s="22" t="s">
        <v>105</v>
      </c>
    </row>
    <row r="559" spans="3:7">
      <c r="C559" s="137">
        <v>44453</v>
      </c>
      <c r="D559" s="22" t="s">
        <v>116</v>
      </c>
      <c r="E559" s="22">
        <v>8</v>
      </c>
      <c r="F559" s="22" t="s">
        <v>9</v>
      </c>
      <c r="G559" s="22" t="s">
        <v>111</v>
      </c>
    </row>
    <row r="560" spans="3:7">
      <c r="C560" s="137">
        <v>44429</v>
      </c>
      <c r="D560" s="22" t="s">
        <v>117</v>
      </c>
      <c r="E560" s="22">
        <v>9</v>
      </c>
      <c r="F560" s="22" t="s">
        <v>110</v>
      </c>
      <c r="G560" s="22" t="s">
        <v>105</v>
      </c>
    </row>
    <row r="561" spans="3:7">
      <c r="C561" s="137">
        <v>44319</v>
      </c>
      <c r="D561" s="22" t="s">
        <v>107</v>
      </c>
      <c r="E561" s="22">
        <v>500</v>
      </c>
      <c r="F561" s="22" t="s">
        <v>114</v>
      </c>
      <c r="G561" s="22" t="s">
        <v>106</v>
      </c>
    </row>
    <row r="562" spans="3:7">
      <c r="C562" s="137">
        <v>44274</v>
      </c>
      <c r="D562" s="22" t="s">
        <v>107</v>
      </c>
      <c r="E562" s="22">
        <v>75</v>
      </c>
      <c r="F562" s="22" t="s">
        <v>6</v>
      </c>
      <c r="G562" s="22" t="s">
        <v>109</v>
      </c>
    </row>
    <row r="563" spans="3:7">
      <c r="C563" s="137">
        <v>44743</v>
      </c>
      <c r="D563" s="22" t="s">
        <v>107</v>
      </c>
      <c r="E563" s="22">
        <v>22</v>
      </c>
      <c r="F563" s="22" t="s">
        <v>110</v>
      </c>
      <c r="G563" s="22" t="s">
        <v>113</v>
      </c>
    </row>
    <row r="564" spans="3:7">
      <c r="C564" s="137">
        <v>44449</v>
      </c>
      <c r="D564" s="22" t="s">
        <v>117</v>
      </c>
      <c r="E564" s="22">
        <v>6</v>
      </c>
      <c r="F564" s="22" t="s">
        <v>6</v>
      </c>
      <c r="G564" s="22" t="s">
        <v>115</v>
      </c>
    </row>
    <row r="565" spans="3:7">
      <c r="C565" s="137">
        <v>44610</v>
      </c>
      <c r="D565" s="22" t="s">
        <v>107</v>
      </c>
      <c r="E565" s="22">
        <v>15</v>
      </c>
      <c r="F565" s="22" t="s">
        <v>112</v>
      </c>
      <c r="G565" s="22" t="s">
        <v>109</v>
      </c>
    </row>
    <row r="566" spans="3:7">
      <c r="C566" s="137">
        <v>44195</v>
      </c>
      <c r="D566" s="22" t="s">
        <v>119</v>
      </c>
      <c r="E566" s="22">
        <v>31</v>
      </c>
      <c r="F566" s="22" t="s">
        <v>9</v>
      </c>
      <c r="G566" s="22" t="s">
        <v>111</v>
      </c>
    </row>
    <row r="567" spans="3:7">
      <c r="C567" s="137">
        <v>44550</v>
      </c>
      <c r="D567" s="22" t="s">
        <v>119</v>
      </c>
      <c r="E567" s="22">
        <v>39</v>
      </c>
      <c r="F567" s="22" t="s">
        <v>9</v>
      </c>
      <c r="G567" s="22" t="s">
        <v>109</v>
      </c>
    </row>
    <row r="568" spans="3:7">
      <c r="C568" s="137">
        <v>44528</v>
      </c>
      <c r="D568" s="22" t="s">
        <v>119</v>
      </c>
      <c r="E568" s="22">
        <v>29</v>
      </c>
      <c r="F568" s="22" t="s">
        <v>114</v>
      </c>
      <c r="G568" s="22" t="s">
        <v>105</v>
      </c>
    </row>
    <row r="569" spans="3:7">
      <c r="C569" s="137">
        <v>44057</v>
      </c>
      <c r="D569" s="22" t="s">
        <v>117</v>
      </c>
      <c r="E569" s="22">
        <v>38</v>
      </c>
      <c r="F569" s="22" t="s">
        <v>9</v>
      </c>
      <c r="G569" s="22" t="s">
        <v>106</v>
      </c>
    </row>
    <row r="570" spans="3:7">
      <c r="C570" s="137">
        <v>44330</v>
      </c>
      <c r="D570" s="22" t="s">
        <v>118</v>
      </c>
      <c r="E570" s="22">
        <v>2</v>
      </c>
      <c r="F570" s="22" t="s">
        <v>6</v>
      </c>
      <c r="G570" s="22" t="s">
        <v>109</v>
      </c>
    </row>
    <row r="571" spans="3:7">
      <c r="C571" s="137">
        <v>43923</v>
      </c>
      <c r="D571" s="22" t="s">
        <v>119</v>
      </c>
      <c r="E571" s="22">
        <v>525</v>
      </c>
      <c r="F571" s="22" t="s">
        <v>6</v>
      </c>
      <c r="G571" s="22" t="s">
        <v>108</v>
      </c>
    </row>
    <row r="572" spans="3:7">
      <c r="C572" s="137">
        <v>44110</v>
      </c>
      <c r="D572" s="22" t="s">
        <v>119</v>
      </c>
      <c r="E572" s="22">
        <v>1</v>
      </c>
      <c r="F572" s="22" t="s">
        <v>114</v>
      </c>
      <c r="G572" s="22" t="s">
        <v>111</v>
      </c>
    </row>
    <row r="573" spans="3:7">
      <c r="C573" s="137">
        <v>44081</v>
      </c>
      <c r="D573" s="22" t="s">
        <v>116</v>
      </c>
      <c r="E573" s="22">
        <v>23</v>
      </c>
      <c r="F573" s="22" t="s">
        <v>110</v>
      </c>
      <c r="G573" s="22" t="s">
        <v>113</v>
      </c>
    </row>
    <row r="574" spans="3:7">
      <c r="C574" s="137">
        <v>44217</v>
      </c>
      <c r="D574" s="22" t="s">
        <v>119</v>
      </c>
      <c r="E574" s="22">
        <v>200</v>
      </c>
      <c r="F574" s="22" t="s">
        <v>9</v>
      </c>
      <c r="G574" s="22" t="s">
        <v>115</v>
      </c>
    </row>
    <row r="575" spans="3:7">
      <c r="C575" s="137">
        <v>44001</v>
      </c>
      <c r="D575" s="22" t="s">
        <v>117</v>
      </c>
      <c r="E575" s="22">
        <v>1</v>
      </c>
      <c r="F575" s="22" t="s">
        <v>9</v>
      </c>
      <c r="G575" s="22" t="s">
        <v>113</v>
      </c>
    </row>
    <row r="576" spans="3:7">
      <c r="C576" s="137">
        <v>43846</v>
      </c>
      <c r="D576" s="22" t="s">
        <v>118</v>
      </c>
      <c r="E576" s="22">
        <v>7</v>
      </c>
      <c r="F576" s="22" t="s">
        <v>9</v>
      </c>
      <c r="G576" s="22" t="s">
        <v>113</v>
      </c>
    </row>
    <row r="577" spans="3:7">
      <c r="C577" s="137">
        <v>44077</v>
      </c>
      <c r="D577" s="22" t="s">
        <v>117</v>
      </c>
      <c r="E577" s="22">
        <v>2</v>
      </c>
      <c r="F577" s="22" t="s">
        <v>9</v>
      </c>
      <c r="G577" s="22" t="s">
        <v>115</v>
      </c>
    </row>
    <row r="578" spans="3:7">
      <c r="C578" s="137">
        <v>44642</v>
      </c>
      <c r="D578" s="22" t="s">
        <v>119</v>
      </c>
      <c r="E578" s="22">
        <v>7</v>
      </c>
      <c r="F578" s="22" t="s">
        <v>9</v>
      </c>
      <c r="G578" s="22" t="s">
        <v>105</v>
      </c>
    </row>
    <row r="579" spans="3:7">
      <c r="C579" s="137">
        <v>44114</v>
      </c>
      <c r="D579" s="22" t="s">
        <v>107</v>
      </c>
      <c r="E579" s="22">
        <v>20</v>
      </c>
      <c r="F579" s="22" t="s">
        <v>114</v>
      </c>
      <c r="G579" s="22" t="s">
        <v>109</v>
      </c>
    </row>
    <row r="580" spans="3:7">
      <c r="C580" s="137">
        <v>44625</v>
      </c>
      <c r="D580" s="22" t="s">
        <v>107</v>
      </c>
      <c r="E580" s="22">
        <v>350</v>
      </c>
      <c r="F580" s="22" t="s">
        <v>112</v>
      </c>
      <c r="G580" s="22" t="s">
        <v>111</v>
      </c>
    </row>
    <row r="581" spans="3:7">
      <c r="C581" s="137">
        <v>44398</v>
      </c>
      <c r="D581" s="22" t="s">
        <v>117</v>
      </c>
      <c r="E581" s="22">
        <v>450</v>
      </c>
      <c r="F581" s="22" t="s">
        <v>6</v>
      </c>
      <c r="G581" s="22" t="s">
        <v>115</v>
      </c>
    </row>
    <row r="582" spans="3:7">
      <c r="C582" s="137">
        <v>43989</v>
      </c>
      <c r="D582" s="22" t="s">
        <v>117</v>
      </c>
      <c r="E582" s="22">
        <v>4</v>
      </c>
      <c r="F582" s="22" t="s">
        <v>112</v>
      </c>
      <c r="G582" s="22" t="s">
        <v>109</v>
      </c>
    </row>
    <row r="583" spans="3:7">
      <c r="C583" s="137">
        <v>43955</v>
      </c>
      <c r="D583" s="22" t="s">
        <v>119</v>
      </c>
      <c r="E583" s="22">
        <v>325</v>
      </c>
      <c r="F583" s="22" t="s">
        <v>6</v>
      </c>
      <c r="G583" s="22" t="s">
        <v>111</v>
      </c>
    </row>
    <row r="584" spans="3:7">
      <c r="C584" s="137">
        <v>44451</v>
      </c>
      <c r="D584" s="22" t="s">
        <v>119</v>
      </c>
      <c r="E584" s="22">
        <v>28</v>
      </c>
      <c r="F584" s="22" t="s">
        <v>110</v>
      </c>
      <c r="G584" s="22" t="s">
        <v>108</v>
      </c>
    </row>
    <row r="585" spans="3:7">
      <c r="C585" s="137">
        <v>44148</v>
      </c>
      <c r="D585" s="22" t="s">
        <v>119</v>
      </c>
      <c r="E585" s="22">
        <v>550</v>
      </c>
      <c r="F585" s="22" t="s">
        <v>6</v>
      </c>
      <c r="G585" s="22" t="s">
        <v>105</v>
      </c>
    </row>
    <row r="586" spans="3:7">
      <c r="C586" s="137">
        <v>44347</v>
      </c>
      <c r="D586" s="22" t="s">
        <v>118</v>
      </c>
      <c r="E586" s="22">
        <v>37</v>
      </c>
      <c r="F586" s="22" t="s">
        <v>9</v>
      </c>
      <c r="G586" s="22" t="s">
        <v>105</v>
      </c>
    </row>
    <row r="587" spans="3:7">
      <c r="C587" s="137">
        <v>44251</v>
      </c>
      <c r="D587" s="22" t="s">
        <v>119</v>
      </c>
      <c r="E587" s="22">
        <v>39</v>
      </c>
      <c r="F587" s="22" t="s">
        <v>114</v>
      </c>
      <c r="G587" s="22" t="s">
        <v>105</v>
      </c>
    </row>
    <row r="588" spans="3:7">
      <c r="C588" s="137">
        <v>44147</v>
      </c>
      <c r="D588" s="22" t="s">
        <v>117</v>
      </c>
      <c r="E588" s="22">
        <v>450</v>
      </c>
      <c r="F588" s="22" t="s">
        <v>114</v>
      </c>
      <c r="G588" s="22" t="s">
        <v>115</v>
      </c>
    </row>
    <row r="589" spans="3:7">
      <c r="C589" s="137">
        <v>44801</v>
      </c>
      <c r="D589" s="22" t="s">
        <v>107</v>
      </c>
      <c r="E589" s="22">
        <v>3</v>
      </c>
      <c r="F589" s="22" t="s">
        <v>6</v>
      </c>
      <c r="G589" s="22" t="s">
        <v>108</v>
      </c>
    </row>
    <row r="590" spans="3:7">
      <c r="C590" s="137">
        <v>44186</v>
      </c>
      <c r="D590" s="22" t="s">
        <v>117</v>
      </c>
      <c r="E590" s="22">
        <v>75</v>
      </c>
      <c r="F590" s="22" t="s">
        <v>9</v>
      </c>
      <c r="G590" s="22" t="s">
        <v>113</v>
      </c>
    </row>
    <row r="591" spans="3:7">
      <c r="C591" s="137">
        <v>44375</v>
      </c>
      <c r="D591" s="22" t="s">
        <v>117</v>
      </c>
      <c r="E591" s="22">
        <v>6</v>
      </c>
      <c r="F591" s="22" t="s">
        <v>112</v>
      </c>
      <c r="G591" s="22" t="s">
        <v>105</v>
      </c>
    </row>
    <row r="592" spans="3:7">
      <c r="C592" s="137">
        <v>44335</v>
      </c>
      <c r="D592" s="22" t="s">
        <v>119</v>
      </c>
      <c r="E592" s="22">
        <v>26</v>
      </c>
      <c r="F592" s="22" t="s">
        <v>9</v>
      </c>
      <c r="G592" s="22" t="s">
        <v>106</v>
      </c>
    </row>
    <row r="593" spans="3:7">
      <c r="C593" s="137">
        <v>44108</v>
      </c>
      <c r="D593" s="22" t="s">
        <v>119</v>
      </c>
      <c r="E593" s="22">
        <v>425</v>
      </c>
      <c r="F593" s="22" t="s">
        <v>112</v>
      </c>
      <c r="G593" s="22" t="s">
        <v>106</v>
      </c>
    </row>
    <row r="594" spans="3:7">
      <c r="C594" s="137">
        <v>44567</v>
      </c>
      <c r="D594" s="22" t="s">
        <v>117</v>
      </c>
      <c r="E594" s="22">
        <v>5</v>
      </c>
      <c r="F594" s="22" t="s">
        <v>114</v>
      </c>
      <c r="G594" s="22" t="s">
        <v>113</v>
      </c>
    </row>
    <row r="595" spans="3:7">
      <c r="C595" s="137">
        <v>44288</v>
      </c>
      <c r="D595" s="22" t="s">
        <v>118</v>
      </c>
      <c r="E595" s="22">
        <v>7</v>
      </c>
      <c r="F595" s="22" t="s">
        <v>6</v>
      </c>
      <c r="G595" s="22" t="s">
        <v>106</v>
      </c>
    </row>
    <row r="596" spans="3:7">
      <c r="C596" s="137">
        <v>44079</v>
      </c>
      <c r="D596" s="22" t="s">
        <v>116</v>
      </c>
      <c r="E596" s="22">
        <v>6</v>
      </c>
      <c r="F596" s="22" t="s">
        <v>112</v>
      </c>
      <c r="G596" s="22" t="s">
        <v>109</v>
      </c>
    </row>
    <row r="597" spans="3:7">
      <c r="C597" s="137">
        <v>44770</v>
      </c>
      <c r="D597" s="22" t="s">
        <v>107</v>
      </c>
      <c r="E597" s="22">
        <v>2</v>
      </c>
      <c r="F597" s="22" t="s">
        <v>112</v>
      </c>
      <c r="G597" s="22" t="s">
        <v>113</v>
      </c>
    </row>
    <row r="598" spans="3:7">
      <c r="C598" s="137">
        <v>44408</v>
      </c>
      <c r="D598" s="22" t="s">
        <v>117</v>
      </c>
      <c r="E598" s="22">
        <v>16</v>
      </c>
      <c r="F598" s="22" t="s">
        <v>6</v>
      </c>
      <c r="G598" s="22" t="s">
        <v>109</v>
      </c>
    </row>
    <row r="599" spans="3:7">
      <c r="C599" s="137">
        <v>44773</v>
      </c>
      <c r="D599" s="22" t="s">
        <v>116</v>
      </c>
      <c r="E599" s="22">
        <v>40</v>
      </c>
      <c r="F599" s="22" t="s">
        <v>6</v>
      </c>
      <c r="G599" s="22" t="s">
        <v>109</v>
      </c>
    </row>
    <row r="600" spans="3:7">
      <c r="C600" s="137">
        <v>44500</v>
      </c>
      <c r="D600" s="22" t="s">
        <v>116</v>
      </c>
      <c r="E600" s="22">
        <v>11</v>
      </c>
      <c r="F600" s="22" t="s">
        <v>9</v>
      </c>
      <c r="G600" s="22" t="s">
        <v>111</v>
      </c>
    </row>
    <row r="601" spans="3:7">
      <c r="C601" s="137">
        <v>43856</v>
      </c>
      <c r="D601" s="22" t="s">
        <v>117</v>
      </c>
      <c r="E601" s="22">
        <v>8</v>
      </c>
      <c r="F601" s="22" t="s">
        <v>112</v>
      </c>
      <c r="G601" s="22" t="s">
        <v>113</v>
      </c>
    </row>
    <row r="602" spans="3:7">
      <c r="C602" s="137">
        <v>44551</v>
      </c>
      <c r="D602" s="22" t="s">
        <v>119</v>
      </c>
      <c r="E602" s="22">
        <v>8</v>
      </c>
      <c r="F602" s="22" t="s">
        <v>114</v>
      </c>
      <c r="G602" s="22" t="s">
        <v>113</v>
      </c>
    </row>
    <row r="603" spans="3:7">
      <c r="C603" s="137">
        <v>44259</v>
      </c>
      <c r="D603" s="22" t="s">
        <v>117</v>
      </c>
      <c r="E603" s="22">
        <v>17</v>
      </c>
      <c r="F603" s="22" t="s">
        <v>114</v>
      </c>
      <c r="G603" s="22" t="s">
        <v>106</v>
      </c>
    </row>
    <row r="604" spans="3:7">
      <c r="C604" s="137">
        <v>44541</v>
      </c>
      <c r="D604" s="22" t="s">
        <v>116</v>
      </c>
      <c r="E604" s="22">
        <v>3</v>
      </c>
      <c r="F604" s="22" t="s">
        <v>6</v>
      </c>
      <c r="G604" s="22" t="s">
        <v>105</v>
      </c>
    </row>
    <row r="605" spans="3:7">
      <c r="C605" s="137">
        <v>44915</v>
      </c>
      <c r="D605" s="22" t="s">
        <v>119</v>
      </c>
      <c r="E605" s="22">
        <v>8</v>
      </c>
      <c r="F605" s="22" t="s">
        <v>6</v>
      </c>
      <c r="G605" s="22" t="s">
        <v>113</v>
      </c>
    </row>
    <row r="606" spans="3:7">
      <c r="C606" s="137">
        <v>44090</v>
      </c>
      <c r="D606" s="22" t="s">
        <v>116</v>
      </c>
      <c r="E606" s="22">
        <v>7</v>
      </c>
      <c r="F606" s="22" t="s">
        <v>112</v>
      </c>
      <c r="G606" s="22" t="s">
        <v>105</v>
      </c>
    </row>
    <row r="607" spans="3:7">
      <c r="C607" s="137">
        <v>44004</v>
      </c>
      <c r="D607" s="22" t="s">
        <v>116</v>
      </c>
      <c r="E607" s="22">
        <v>7</v>
      </c>
      <c r="F607" s="22" t="s">
        <v>112</v>
      </c>
      <c r="G607" s="22" t="s">
        <v>108</v>
      </c>
    </row>
    <row r="608" spans="3:7">
      <c r="C608" s="137">
        <v>43917</v>
      </c>
      <c r="D608" s="22" t="s">
        <v>117</v>
      </c>
      <c r="E608" s="22">
        <v>9</v>
      </c>
      <c r="F608" s="22" t="s">
        <v>6</v>
      </c>
      <c r="G608" s="22" t="s">
        <v>108</v>
      </c>
    </row>
    <row r="609" spans="3:7">
      <c r="C609" s="137">
        <v>44427</v>
      </c>
      <c r="D609" s="22" t="s">
        <v>117</v>
      </c>
      <c r="E609" s="22">
        <v>450</v>
      </c>
      <c r="F609" s="22" t="s">
        <v>112</v>
      </c>
      <c r="G609" s="22" t="s">
        <v>115</v>
      </c>
    </row>
    <row r="610" spans="3:7">
      <c r="C610" s="137">
        <v>44685</v>
      </c>
      <c r="D610" s="22" t="s">
        <v>116</v>
      </c>
      <c r="E610" s="22">
        <v>325</v>
      </c>
      <c r="F610" s="22" t="s">
        <v>110</v>
      </c>
      <c r="G610" s="22" t="s">
        <v>106</v>
      </c>
    </row>
    <row r="611" spans="3:7">
      <c r="C611" s="137">
        <v>44289</v>
      </c>
      <c r="D611" s="22" t="s">
        <v>117</v>
      </c>
      <c r="E611" s="22">
        <v>27</v>
      </c>
      <c r="F611" s="22" t="s">
        <v>9</v>
      </c>
      <c r="G611" s="22" t="s">
        <v>105</v>
      </c>
    </row>
    <row r="612" spans="3:7">
      <c r="C612" s="137">
        <v>44141</v>
      </c>
      <c r="D612" s="22" t="s">
        <v>107</v>
      </c>
      <c r="E612" s="22">
        <v>17</v>
      </c>
      <c r="F612" s="22" t="s">
        <v>112</v>
      </c>
      <c r="G612" s="22" t="s">
        <v>105</v>
      </c>
    </row>
    <row r="613" spans="3:7">
      <c r="C613" s="137">
        <v>44406</v>
      </c>
      <c r="D613" s="22" t="s">
        <v>119</v>
      </c>
      <c r="E613" s="22">
        <v>9</v>
      </c>
      <c r="F613" s="22" t="s">
        <v>6</v>
      </c>
      <c r="G613" s="22" t="s">
        <v>105</v>
      </c>
    </row>
    <row r="614" spans="3:7">
      <c r="C614" s="137">
        <v>44373</v>
      </c>
      <c r="D614" s="22" t="s">
        <v>119</v>
      </c>
      <c r="E614" s="22">
        <v>75</v>
      </c>
      <c r="F614" s="22" t="s">
        <v>110</v>
      </c>
      <c r="G614" s="22" t="s">
        <v>115</v>
      </c>
    </row>
    <row r="615" spans="3:7">
      <c r="C615" s="137">
        <v>44028</v>
      </c>
      <c r="D615" s="22" t="s">
        <v>119</v>
      </c>
      <c r="E615" s="22">
        <v>9</v>
      </c>
      <c r="F615" s="22" t="s">
        <v>112</v>
      </c>
      <c r="G615" s="22" t="s">
        <v>115</v>
      </c>
    </row>
    <row r="616" spans="3:7">
      <c r="C616" s="137">
        <v>44251</v>
      </c>
      <c r="D616" s="22" t="s">
        <v>117</v>
      </c>
      <c r="E616" s="22">
        <v>42</v>
      </c>
      <c r="F616" s="22" t="s">
        <v>9</v>
      </c>
      <c r="G616" s="22" t="s">
        <v>109</v>
      </c>
    </row>
    <row r="617" spans="3:7">
      <c r="C617" s="137">
        <v>44493</v>
      </c>
      <c r="D617" s="22" t="s">
        <v>118</v>
      </c>
      <c r="E617" s="22">
        <v>7</v>
      </c>
      <c r="F617" s="22" t="s">
        <v>112</v>
      </c>
      <c r="G617" s="22" t="s">
        <v>106</v>
      </c>
    </row>
    <row r="618" spans="3:7">
      <c r="C618" s="137">
        <v>44402</v>
      </c>
      <c r="D618" s="22" t="s">
        <v>117</v>
      </c>
      <c r="E618" s="22">
        <v>400</v>
      </c>
      <c r="F618" s="22" t="s">
        <v>6</v>
      </c>
      <c r="G618" s="22" t="s">
        <v>105</v>
      </c>
    </row>
    <row r="619" spans="3:7">
      <c r="C619" s="137">
        <v>44875</v>
      </c>
      <c r="D619" s="22" t="s">
        <v>119</v>
      </c>
      <c r="E619" s="22">
        <v>3</v>
      </c>
      <c r="F619" s="22" t="s">
        <v>6</v>
      </c>
      <c r="G619" s="22" t="s">
        <v>106</v>
      </c>
    </row>
    <row r="620" spans="3:7">
      <c r="C620" s="137">
        <v>43974</v>
      </c>
      <c r="D620" s="22" t="s">
        <v>117</v>
      </c>
      <c r="E620" s="22">
        <v>23</v>
      </c>
      <c r="F620" s="22" t="s">
        <v>112</v>
      </c>
      <c r="G620" s="22" t="s">
        <v>108</v>
      </c>
    </row>
    <row r="621" spans="3:7">
      <c r="C621" s="137">
        <v>44557</v>
      </c>
      <c r="D621" s="22" t="s">
        <v>119</v>
      </c>
      <c r="E621" s="22">
        <v>6</v>
      </c>
      <c r="F621" s="22" t="s">
        <v>112</v>
      </c>
      <c r="G621" s="22" t="s">
        <v>115</v>
      </c>
    </row>
    <row r="622" spans="3:7">
      <c r="C622" s="137">
        <v>44592</v>
      </c>
      <c r="D622" s="22" t="s">
        <v>118</v>
      </c>
      <c r="E622" s="22">
        <v>44</v>
      </c>
      <c r="F622" s="22" t="s">
        <v>114</v>
      </c>
      <c r="G622" s="22" t="s">
        <v>111</v>
      </c>
    </row>
    <row r="623" spans="3:7">
      <c r="C623" s="137">
        <v>44726</v>
      </c>
      <c r="D623" s="22" t="s">
        <v>119</v>
      </c>
      <c r="E623" s="22">
        <v>43</v>
      </c>
      <c r="F623" s="22" t="s">
        <v>114</v>
      </c>
      <c r="G623" s="22" t="s">
        <v>106</v>
      </c>
    </row>
    <row r="624" spans="3:7">
      <c r="C624" s="137">
        <v>44924</v>
      </c>
      <c r="D624" s="22" t="s">
        <v>116</v>
      </c>
      <c r="E624" s="22">
        <v>23</v>
      </c>
      <c r="F624" s="22" t="s">
        <v>110</v>
      </c>
      <c r="G624" s="22" t="s">
        <v>113</v>
      </c>
    </row>
    <row r="625" spans="3:7">
      <c r="C625" s="137">
        <v>43832</v>
      </c>
      <c r="D625" s="22" t="s">
        <v>117</v>
      </c>
      <c r="E625" s="22">
        <v>13</v>
      </c>
      <c r="F625" s="22" t="s">
        <v>110</v>
      </c>
      <c r="G625" s="22" t="s">
        <v>115</v>
      </c>
    </row>
    <row r="626" spans="3:7">
      <c r="C626" s="137">
        <v>44818</v>
      </c>
      <c r="D626" s="22" t="s">
        <v>117</v>
      </c>
      <c r="E626" s="22">
        <v>350</v>
      </c>
      <c r="F626" s="22" t="s">
        <v>112</v>
      </c>
      <c r="G626" s="22" t="s">
        <v>105</v>
      </c>
    </row>
    <row r="627" spans="3:7">
      <c r="C627" s="137">
        <v>44093</v>
      </c>
      <c r="D627" s="22" t="s">
        <v>116</v>
      </c>
      <c r="E627" s="22">
        <v>29</v>
      </c>
      <c r="F627" s="22" t="s">
        <v>110</v>
      </c>
      <c r="G627" s="22" t="s">
        <v>106</v>
      </c>
    </row>
    <row r="628" spans="3:7">
      <c r="C628" s="137">
        <v>44356</v>
      </c>
      <c r="D628" s="22" t="s">
        <v>107</v>
      </c>
      <c r="E628" s="22">
        <v>1</v>
      </c>
      <c r="F628" s="22" t="s">
        <v>114</v>
      </c>
      <c r="G628" s="22" t="s">
        <v>111</v>
      </c>
    </row>
    <row r="629" spans="3:7">
      <c r="C629" s="137">
        <v>44292</v>
      </c>
      <c r="D629" s="22" t="s">
        <v>119</v>
      </c>
      <c r="E629" s="22">
        <v>10</v>
      </c>
      <c r="F629" s="22" t="s">
        <v>112</v>
      </c>
      <c r="G629" s="22" t="s">
        <v>115</v>
      </c>
    </row>
    <row r="630" spans="3:7">
      <c r="C630" s="137">
        <v>43916</v>
      </c>
      <c r="D630" s="22" t="s">
        <v>107</v>
      </c>
      <c r="E630" s="22">
        <v>6</v>
      </c>
      <c r="F630" s="22" t="s">
        <v>112</v>
      </c>
      <c r="G630" s="22" t="s">
        <v>109</v>
      </c>
    </row>
    <row r="631" spans="3:7">
      <c r="C631" s="137">
        <v>44162</v>
      </c>
      <c r="D631" s="22" t="s">
        <v>119</v>
      </c>
      <c r="E631" s="22">
        <v>8</v>
      </c>
      <c r="F631" s="22" t="s">
        <v>6</v>
      </c>
      <c r="G631" s="22" t="s">
        <v>113</v>
      </c>
    </row>
    <row r="632" spans="3:7">
      <c r="C632" s="137">
        <v>44167</v>
      </c>
      <c r="D632" s="22" t="s">
        <v>119</v>
      </c>
      <c r="E632" s="22">
        <v>3</v>
      </c>
      <c r="F632" s="22" t="s">
        <v>6</v>
      </c>
      <c r="G632" s="22" t="s">
        <v>108</v>
      </c>
    </row>
    <row r="633" spans="3:7">
      <c r="C633" s="137">
        <v>43855</v>
      </c>
      <c r="D633" s="22" t="s">
        <v>119</v>
      </c>
      <c r="E633" s="22">
        <v>8</v>
      </c>
      <c r="F633" s="22" t="s">
        <v>9</v>
      </c>
      <c r="G633" s="22" t="s">
        <v>109</v>
      </c>
    </row>
    <row r="634" spans="3:7">
      <c r="C634" s="137">
        <v>44658</v>
      </c>
      <c r="D634" s="22" t="s">
        <v>116</v>
      </c>
      <c r="E634" s="22">
        <v>225</v>
      </c>
      <c r="F634" s="22" t="s">
        <v>6</v>
      </c>
      <c r="G634" s="22" t="s">
        <v>105</v>
      </c>
    </row>
    <row r="635" spans="3:7">
      <c r="C635" s="137">
        <v>44510</v>
      </c>
      <c r="D635" s="22" t="s">
        <v>119</v>
      </c>
      <c r="E635" s="22">
        <v>550</v>
      </c>
      <c r="F635" s="22" t="s">
        <v>9</v>
      </c>
      <c r="G635" s="22" t="s">
        <v>106</v>
      </c>
    </row>
    <row r="636" spans="3:7">
      <c r="C636" s="137">
        <v>44784</v>
      </c>
      <c r="D636" s="22" t="s">
        <v>117</v>
      </c>
      <c r="E636" s="22">
        <v>44</v>
      </c>
      <c r="F636" s="22" t="s">
        <v>9</v>
      </c>
      <c r="G636" s="22" t="s">
        <v>111</v>
      </c>
    </row>
    <row r="637" spans="3:7">
      <c r="C637" s="137">
        <v>44266</v>
      </c>
      <c r="D637" s="22" t="s">
        <v>119</v>
      </c>
      <c r="E637" s="22">
        <v>550</v>
      </c>
      <c r="F637" s="22" t="s">
        <v>110</v>
      </c>
      <c r="G637" s="22" t="s">
        <v>106</v>
      </c>
    </row>
    <row r="638" spans="3:7">
      <c r="C638" s="137">
        <v>43858</v>
      </c>
      <c r="D638" s="22" t="s">
        <v>119</v>
      </c>
      <c r="E638" s="22">
        <v>7</v>
      </c>
      <c r="F638" s="22" t="s">
        <v>114</v>
      </c>
      <c r="G638" s="22" t="s">
        <v>111</v>
      </c>
    </row>
    <row r="639" spans="3:7">
      <c r="C639" s="137">
        <v>44820</v>
      </c>
      <c r="D639" s="22" t="s">
        <v>119</v>
      </c>
      <c r="E639" s="22">
        <v>12</v>
      </c>
      <c r="F639" s="22" t="s">
        <v>110</v>
      </c>
      <c r="G639" s="22" t="s">
        <v>111</v>
      </c>
    </row>
    <row r="640" spans="3:7">
      <c r="C640" s="137">
        <v>44498</v>
      </c>
      <c r="D640" s="22" t="s">
        <v>107</v>
      </c>
      <c r="E640" s="22">
        <v>3</v>
      </c>
      <c r="F640" s="22" t="s">
        <v>9</v>
      </c>
      <c r="G640" s="22" t="s">
        <v>106</v>
      </c>
    </row>
    <row r="641" spans="3:7">
      <c r="C641" s="137">
        <v>43985</v>
      </c>
      <c r="D641" s="22" t="s">
        <v>119</v>
      </c>
      <c r="E641" s="22">
        <v>37</v>
      </c>
      <c r="F641" s="22" t="s">
        <v>114</v>
      </c>
      <c r="G641" s="22" t="s">
        <v>108</v>
      </c>
    </row>
    <row r="642" spans="3:7">
      <c r="C642" s="137">
        <v>44713</v>
      </c>
      <c r="D642" s="22" t="s">
        <v>119</v>
      </c>
      <c r="E642" s="22">
        <v>30</v>
      </c>
      <c r="F642" s="22" t="s">
        <v>9</v>
      </c>
      <c r="G642" s="22" t="s">
        <v>109</v>
      </c>
    </row>
    <row r="643" spans="3:7">
      <c r="C643" s="137">
        <v>44242</v>
      </c>
      <c r="D643" s="22" t="s">
        <v>117</v>
      </c>
      <c r="E643" s="22">
        <v>6</v>
      </c>
      <c r="F643" s="22" t="s">
        <v>9</v>
      </c>
      <c r="G643" s="22" t="s">
        <v>111</v>
      </c>
    </row>
    <row r="644" spans="3:7">
      <c r="C644" s="137">
        <v>44441</v>
      </c>
      <c r="D644" s="22" t="s">
        <v>119</v>
      </c>
      <c r="E644" s="22">
        <v>250</v>
      </c>
      <c r="F644" s="22" t="s">
        <v>6</v>
      </c>
      <c r="G644" s="22" t="s">
        <v>106</v>
      </c>
    </row>
    <row r="645" spans="3:7">
      <c r="C645" s="137">
        <v>44604</v>
      </c>
      <c r="D645" s="22" t="s">
        <v>118</v>
      </c>
      <c r="E645" s="22">
        <v>9</v>
      </c>
      <c r="F645" s="22" t="s">
        <v>110</v>
      </c>
      <c r="G645" s="22" t="s">
        <v>105</v>
      </c>
    </row>
    <row r="646" spans="3:7">
      <c r="C646" s="137">
        <v>44723</v>
      </c>
      <c r="D646" s="22" t="s">
        <v>117</v>
      </c>
      <c r="E646" s="22">
        <v>350</v>
      </c>
      <c r="F646" s="22" t="s">
        <v>6</v>
      </c>
      <c r="G646" s="22" t="s">
        <v>105</v>
      </c>
    </row>
    <row r="647" spans="3:7">
      <c r="C647" s="137">
        <v>43884</v>
      </c>
      <c r="D647" s="22" t="s">
        <v>119</v>
      </c>
      <c r="E647" s="22">
        <v>1</v>
      </c>
      <c r="F647" s="22" t="s">
        <v>6</v>
      </c>
      <c r="G647" s="22" t="s">
        <v>109</v>
      </c>
    </row>
    <row r="648" spans="3:7">
      <c r="C648" s="137">
        <v>44523</v>
      </c>
      <c r="D648" s="22" t="s">
        <v>116</v>
      </c>
      <c r="E648" s="22">
        <v>600</v>
      </c>
      <c r="F648" s="22" t="s">
        <v>110</v>
      </c>
      <c r="G648" s="22" t="s">
        <v>113</v>
      </c>
    </row>
    <row r="649" spans="3:7">
      <c r="C649" s="137">
        <v>44461</v>
      </c>
      <c r="D649" s="22" t="s">
        <v>119</v>
      </c>
      <c r="E649" s="22">
        <v>1</v>
      </c>
      <c r="F649" s="22" t="s">
        <v>114</v>
      </c>
      <c r="G649" s="22" t="s">
        <v>113</v>
      </c>
    </row>
    <row r="650" spans="3:7">
      <c r="C650" s="137">
        <v>43981</v>
      </c>
      <c r="D650" s="22" t="s">
        <v>117</v>
      </c>
      <c r="E650" s="22">
        <v>4</v>
      </c>
      <c r="F650" s="22" t="s">
        <v>6</v>
      </c>
      <c r="G650" s="22" t="s">
        <v>111</v>
      </c>
    </row>
    <row r="651" spans="3:7">
      <c r="C651" s="137">
        <v>44354</v>
      </c>
      <c r="D651" s="22" t="s">
        <v>116</v>
      </c>
      <c r="E651" s="22">
        <v>500</v>
      </c>
      <c r="F651" s="22" t="s">
        <v>9</v>
      </c>
      <c r="G651" s="22" t="s">
        <v>111</v>
      </c>
    </row>
    <row r="652" spans="3:7">
      <c r="C652" s="137">
        <v>43847</v>
      </c>
      <c r="D652" s="22" t="s">
        <v>119</v>
      </c>
      <c r="E652" s="22">
        <v>175</v>
      </c>
      <c r="F652" s="22" t="s">
        <v>6</v>
      </c>
      <c r="G652" s="22" t="s">
        <v>106</v>
      </c>
    </row>
    <row r="653" spans="3:7">
      <c r="C653" s="137">
        <v>44170</v>
      </c>
      <c r="D653" s="22" t="s">
        <v>117</v>
      </c>
      <c r="E653" s="22">
        <v>6</v>
      </c>
      <c r="F653" s="22" t="s">
        <v>112</v>
      </c>
      <c r="G653" s="22" t="s">
        <v>111</v>
      </c>
    </row>
    <row r="654" spans="3:7">
      <c r="C654" s="137">
        <v>44725</v>
      </c>
      <c r="D654" s="22" t="s">
        <v>117</v>
      </c>
      <c r="E654" s="22">
        <v>49</v>
      </c>
      <c r="F654" s="22" t="s">
        <v>112</v>
      </c>
      <c r="G654" s="22" t="s">
        <v>111</v>
      </c>
    </row>
    <row r="655" spans="3:7">
      <c r="C655" s="137">
        <v>44163</v>
      </c>
      <c r="D655" s="22" t="s">
        <v>107</v>
      </c>
      <c r="E655" s="22">
        <v>400</v>
      </c>
      <c r="F655" s="22" t="s">
        <v>110</v>
      </c>
      <c r="G655" s="22" t="s">
        <v>111</v>
      </c>
    </row>
    <row r="656" spans="3:7">
      <c r="C656" s="137">
        <v>44786</v>
      </c>
      <c r="D656" s="22" t="s">
        <v>118</v>
      </c>
      <c r="E656" s="22">
        <v>43</v>
      </c>
      <c r="F656" s="22" t="s">
        <v>9</v>
      </c>
      <c r="G656" s="22" t="s">
        <v>108</v>
      </c>
    </row>
    <row r="657" spans="3:7">
      <c r="C657" s="137">
        <v>44692</v>
      </c>
      <c r="D657" s="22" t="s">
        <v>107</v>
      </c>
      <c r="E657" s="22">
        <v>6</v>
      </c>
      <c r="F657" s="22" t="s">
        <v>9</v>
      </c>
      <c r="G657" s="22" t="s">
        <v>113</v>
      </c>
    </row>
    <row r="658" spans="3:7">
      <c r="C658" s="137">
        <v>44660</v>
      </c>
      <c r="D658" s="22" t="s">
        <v>107</v>
      </c>
      <c r="E658" s="22">
        <v>1</v>
      </c>
      <c r="F658" s="22" t="s">
        <v>110</v>
      </c>
      <c r="G658" s="22" t="s">
        <v>115</v>
      </c>
    </row>
    <row r="659" spans="3:7">
      <c r="C659" s="137">
        <v>44307</v>
      </c>
      <c r="D659" s="22" t="s">
        <v>117</v>
      </c>
      <c r="E659" s="22">
        <v>3</v>
      </c>
      <c r="F659" s="22" t="s">
        <v>110</v>
      </c>
      <c r="G659" s="22" t="s">
        <v>115</v>
      </c>
    </row>
    <row r="660" spans="3:7">
      <c r="C660" s="137">
        <v>43858</v>
      </c>
      <c r="D660" s="22" t="s">
        <v>119</v>
      </c>
      <c r="E660" s="22">
        <v>150</v>
      </c>
      <c r="F660" s="22" t="s">
        <v>112</v>
      </c>
      <c r="G660" s="22" t="s">
        <v>106</v>
      </c>
    </row>
    <row r="661" spans="3:7">
      <c r="C661" s="137">
        <v>44116</v>
      </c>
      <c r="D661" s="22" t="s">
        <v>119</v>
      </c>
      <c r="E661" s="22">
        <v>175</v>
      </c>
      <c r="F661" s="22" t="s">
        <v>112</v>
      </c>
      <c r="G661" s="22" t="s">
        <v>115</v>
      </c>
    </row>
    <row r="662" spans="3:7">
      <c r="C662" s="137">
        <v>44489</v>
      </c>
      <c r="D662" s="22" t="s">
        <v>116</v>
      </c>
      <c r="E662" s="22">
        <v>475</v>
      </c>
      <c r="F662" s="22" t="s">
        <v>112</v>
      </c>
      <c r="G662" s="22" t="s">
        <v>115</v>
      </c>
    </row>
    <row r="663" spans="3:7">
      <c r="C663" s="137">
        <v>44003</v>
      </c>
      <c r="D663" s="22" t="s">
        <v>117</v>
      </c>
      <c r="E663" s="22">
        <v>550</v>
      </c>
      <c r="F663" s="22" t="s">
        <v>112</v>
      </c>
      <c r="G663" s="22" t="s">
        <v>108</v>
      </c>
    </row>
    <row r="664" spans="3:7">
      <c r="C664" s="137">
        <v>44463</v>
      </c>
      <c r="D664" s="22" t="s">
        <v>117</v>
      </c>
      <c r="E664" s="22">
        <v>175</v>
      </c>
      <c r="F664" s="22" t="s">
        <v>6</v>
      </c>
      <c r="G664" s="22" t="s">
        <v>105</v>
      </c>
    </row>
    <row r="665" spans="3:7">
      <c r="C665" s="137">
        <v>44380</v>
      </c>
      <c r="D665" s="22" t="s">
        <v>117</v>
      </c>
      <c r="E665" s="22">
        <v>500</v>
      </c>
      <c r="F665" s="22" t="s">
        <v>9</v>
      </c>
      <c r="G665" s="22" t="s">
        <v>105</v>
      </c>
    </row>
    <row r="666" spans="3:7">
      <c r="C666" s="137">
        <v>44909</v>
      </c>
      <c r="D666" s="22" t="s">
        <v>116</v>
      </c>
      <c r="E666" s="22">
        <v>325</v>
      </c>
      <c r="F666" s="22" t="s">
        <v>112</v>
      </c>
      <c r="G666" s="22" t="s">
        <v>108</v>
      </c>
    </row>
    <row r="667" spans="3:7">
      <c r="C667" s="137">
        <v>44370</v>
      </c>
      <c r="D667" s="22" t="s">
        <v>119</v>
      </c>
      <c r="E667" s="22">
        <v>9</v>
      </c>
      <c r="F667" s="22" t="s">
        <v>114</v>
      </c>
      <c r="G667" s="22" t="s">
        <v>109</v>
      </c>
    </row>
    <row r="668" spans="3:7">
      <c r="C668" s="137">
        <v>44111</v>
      </c>
      <c r="D668" s="22" t="s">
        <v>117</v>
      </c>
      <c r="E668" s="22">
        <v>125</v>
      </c>
      <c r="F668" s="22" t="s">
        <v>112</v>
      </c>
      <c r="G668" s="22" t="s">
        <v>106</v>
      </c>
    </row>
    <row r="669" spans="3:7">
      <c r="C669" s="137">
        <v>44521</v>
      </c>
      <c r="D669" s="22" t="s">
        <v>119</v>
      </c>
      <c r="E669" s="22">
        <v>50</v>
      </c>
      <c r="F669" s="22" t="s">
        <v>110</v>
      </c>
      <c r="G669" s="22" t="s">
        <v>105</v>
      </c>
    </row>
    <row r="670" spans="3:7">
      <c r="C670" s="137">
        <v>44367</v>
      </c>
      <c r="D670" s="22" t="s">
        <v>117</v>
      </c>
      <c r="E670" s="22">
        <v>23</v>
      </c>
      <c r="F670" s="22" t="s">
        <v>114</v>
      </c>
      <c r="G670" s="22" t="s">
        <v>109</v>
      </c>
    </row>
    <row r="671" spans="3:7">
      <c r="C671" s="137">
        <v>44115</v>
      </c>
      <c r="D671" s="22" t="s">
        <v>119</v>
      </c>
      <c r="E671" s="22">
        <v>14</v>
      </c>
      <c r="F671" s="22" t="s">
        <v>6</v>
      </c>
      <c r="G671" s="22" t="s">
        <v>108</v>
      </c>
    </row>
    <row r="672" spans="3:7">
      <c r="C672" s="137">
        <v>44839</v>
      </c>
      <c r="D672" s="22" t="s">
        <v>117</v>
      </c>
      <c r="E672" s="22">
        <v>34</v>
      </c>
      <c r="F672" s="22" t="s">
        <v>110</v>
      </c>
      <c r="G672" s="22" t="s">
        <v>105</v>
      </c>
    </row>
    <row r="673" spans="3:7">
      <c r="C673" s="137">
        <v>44585</v>
      </c>
      <c r="D673" s="22" t="s">
        <v>119</v>
      </c>
      <c r="E673" s="22">
        <v>47</v>
      </c>
      <c r="F673" s="22" t="s">
        <v>112</v>
      </c>
      <c r="G673" s="22" t="s">
        <v>105</v>
      </c>
    </row>
    <row r="674" spans="3:7">
      <c r="C674" s="137">
        <v>44040</v>
      </c>
      <c r="D674" s="22" t="s">
        <v>117</v>
      </c>
      <c r="E674" s="22">
        <v>9</v>
      </c>
      <c r="F674" s="22" t="s">
        <v>9</v>
      </c>
      <c r="G674" s="22" t="s">
        <v>113</v>
      </c>
    </row>
    <row r="675" spans="3:7">
      <c r="C675" s="137">
        <v>43879</v>
      </c>
      <c r="D675" s="22" t="s">
        <v>118</v>
      </c>
      <c r="E675" s="22">
        <v>525</v>
      </c>
      <c r="F675" s="22" t="s">
        <v>112</v>
      </c>
      <c r="G675" s="22" t="s">
        <v>108</v>
      </c>
    </row>
    <row r="676" spans="3:7">
      <c r="C676" s="137">
        <v>44297</v>
      </c>
      <c r="D676" s="22" t="s">
        <v>118</v>
      </c>
      <c r="E676" s="22">
        <v>475</v>
      </c>
      <c r="F676" s="22" t="s">
        <v>112</v>
      </c>
      <c r="G676" s="22" t="s">
        <v>111</v>
      </c>
    </row>
    <row r="677" spans="3:7">
      <c r="C677" s="137">
        <v>44803</v>
      </c>
      <c r="D677" s="22" t="s">
        <v>107</v>
      </c>
      <c r="E677" s="22">
        <v>47</v>
      </c>
      <c r="F677" s="22" t="s">
        <v>9</v>
      </c>
      <c r="G677" s="22" t="s">
        <v>111</v>
      </c>
    </row>
    <row r="678" spans="3:7">
      <c r="C678" s="137">
        <v>44070</v>
      </c>
      <c r="D678" s="22" t="s">
        <v>118</v>
      </c>
      <c r="E678" s="22">
        <v>6</v>
      </c>
      <c r="F678" s="22" t="s">
        <v>112</v>
      </c>
      <c r="G678" s="22" t="s">
        <v>115</v>
      </c>
    </row>
    <row r="679" spans="3:7">
      <c r="C679" s="137">
        <v>44895</v>
      </c>
      <c r="D679" s="22" t="s">
        <v>118</v>
      </c>
      <c r="E679" s="22">
        <v>9</v>
      </c>
      <c r="F679" s="22" t="s">
        <v>112</v>
      </c>
      <c r="G679" s="22" t="s">
        <v>115</v>
      </c>
    </row>
    <row r="680" spans="3:7">
      <c r="C680" s="137">
        <v>43842</v>
      </c>
      <c r="D680" s="22" t="s">
        <v>119</v>
      </c>
      <c r="E680" s="22">
        <v>6</v>
      </c>
      <c r="F680" s="22" t="s">
        <v>112</v>
      </c>
      <c r="G680" s="22" t="s">
        <v>113</v>
      </c>
    </row>
    <row r="681" spans="3:7">
      <c r="C681" s="137">
        <v>44923</v>
      </c>
      <c r="D681" s="22" t="s">
        <v>116</v>
      </c>
      <c r="E681" s="22">
        <v>600</v>
      </c>
      <c r="F681" s="22" t="s">
        <v>114</v>
      </c>
      <c r="G681" s="22" t="s">
        <v>111</v>
      </c>
    </row>
    <row r="682" spans="3:7">
      <c r="C682" s="137">
        <v>44666</v>
      </c>
      <c r="D682" s="22" t="s">
        <v>107</v>
      </c>
      <c r="E682" s="22">
        <v>400</v>
      </c>
      <c r="F682" s="22" t="s">
        <v>9</v>
      </c>
      <c r="G682" s="22" t="s">
        <v>115</v>
      </c>
    </row>
    <row r="683" spans="3:7">
      <c r="C683" s="137">
        <v>44042</v>
      </c>
      <c r="D683" s="22" t="s">
        <v>118</v>
      </c>
      <c r="E683" s="22">
        <v>325</v>
      </c>
      <c r="F683" s="22" t="s">
        <v>110</v>
      </c>
      <c r="G683" s="22" t="s">
        <v>106</v>
      </c>
    </row>
    <row r="684" spans="3:7">
      <c r="C684" s="137">
        <v>44457</v>
      </c>
      <c r="D684" s="22" t="s">
        <v>107</v>
      </c>
      <c r="E684" s="22">
        <v>35</v>
      </c>
      <c r="F684" s="22" t="s">
        <v>110</v>
      </c>
      <c r="G684" s="22" t="s">
        <v>108</v>
      </c>
    </row>
    <row r="685" spans="3:7">
      <c r="C685" s="137">
        <v>44399</v>
      </c>
      <c r="D685" s="22" t="s">
        <v>116</v>
      </c>
      <c r="E685" s="22">
        <v>7</v>
      </c>
      <c r="F685" s="22" t="s">
        <v>112</v>
      </c>
      <c r="G685" s="22" t="s">
        <v>108</v>
      </c>
    </row>
    <row r="686" spans="3:7">
      <c r="C686" s="137">
        <v>44053</v>
      </c>
      <c r="D686" s="22" t="s">
        <v>118</v>
      </c>
      <c r="E686" s="22">
        <v>41</v>
      </c>
      <c r="F686" s="22" t="s">
        <v>9</v>
      </c>
      <c r="G686" s="22" t="s">
        <v>115</v>
      </c>
    </row>
    <row r="687" spans="3:7">
      <c r="C687" s="137">
        <v>44180</v>
      </c>
      <c r="D687" s="22" t="s">
        <v>116</v>
      </c>
      <c r="E687" s="22">
        <v>1</v>
      </c>
      <c r="F687" s="22" t="s">
        <v>112</v>
      </c>
      <c r="G687" s="22" t="s">
        <v>106</v>
      </c>
    </row>
    <row r="688" spans="3:7">
      <c r="C688" s="137">
        <v>44925</v>
      </c>
      <c r="D688" s="22" t="s">
        <v>117</v>
      </c>
      <c r="E688" s="22">
        <v>175</v>
      </c>
      <c r="F688" s="22" t="s">
        <v>114</v>
      </c>
      <c r="G688" s="22" t="s">
        <v>106</v>
      </c>
    </row>
    <row r="689" spans="3:7">
      <c r="C689" s="137">
        <v>44362</v>
      </c>
      <c r="D689" s="22" t="s">
        <v>119</v>
      </c>
      <c r="E689" s="22">
        <v>1</v>
      </c>
      <c r="F689" s="22" t="s">
        <v>112</v>
      </c>
      <c r="G689" s="22" t="s">
        <v>106</v>
      </c>
    </row>
    <row r="690" spans="3:7">
      <c r="C690" s="137">
        <v>44579</v>
      </c>
      <c r="D690" s="22" t="s">
        <v>107</v>
      </c>
      <c r="E690" s="22">
        <v>8</v>
      </c>
      <c r="F690" s="22" t="s">
        <v>114</v>
      </c>
      <c r="G690" s="22" t="s">
        <v>113</v>
      </c>
    </row>
    <row r="691" spans="3:7">
      <c r="C691" s="137">
        <v>44690</v>
      </c>
      <c r="D691" s="22" t="s">
        <v>116</v>
      </c>
      <c r="E691" s="22">
        <v>23</v>
      </c>
      <c r="F691" s="22" t="s">
        <v>110</v>
      </c>
      <c r="G691" s="22" t="s">
        <v>108</v>
      </c>
    </row>
    <row r="692" spans="3:7">
      <c r="C692" s="137">
        <v>44195</v>
      </c>
      <c r="D692" s="22" t="s">
        <v>117</v>
      </c>
      <c r="E692" s="22">
        <v>2</v>
      </c>
      <c r="F692" s="22" t="s">
        <v>6</v>
      </c>
      <c r="G692" s="22" t="s">
        <v>113</v>
      </c>
    </row>
    <row r="693" spans="3:7">
      <c r="C693" s="137">
        <v>44182</v>
      </c>
      <c r="D693" s="22" t="s">
        <v>117</v>
      </c>
      <c r="E693" s="22">
        <v>48</v>
      </c>
      <c r="F693" s="22" t="s">
        <v>110</v>
      </c>
      <c r="G693" s="22" t="s">
        <v>105</v>
      </c>
    </row>
    <row r="694" spans="3:7">
      <c r="C694" s="137">
        <v>44742</v>
      </c>
      <c r="D694" s="22" t="s">
        <v>117</v>
      </c>
      <c r="E694" s="22">
        <v>43</v>
      </c>
      <c r="F694" s="22" t="s">
        <v>114</v>
      </c>
      <c r="G694" s="22" t="s">
        <v>109</v>
      </c>
    </row>
    <row r="695" spans="3:7">
      <c r="C695" s="137">
        <v>44388</v>
      </c>
      <c r="D695" s="22" t="s">
        <v>117</v>
      </c>
      <c r="E695" s="22">
        <v>575</v>
      </c>
      <c r="F695" s="22" t="s">
        <v>9</v>
      </c>
      <c r="G695" s="22" t="s">
        <v>106</v>
      </c>
    </row>
    <row r="696" spans="3:7">
      <c r="C696" s="137">
        <v>44254</v>
      </c>
      <c r="D696" s="22" t="s">
        <v>107</v>
      </c>
      <c r="E696" s="22">
        <v>1</v>
      </c>
      <c r="F696" s="22" t="s">
        <v>9</v>
      </c>
      <c r="G696" s="22" t="s">
        <v>106</v>
      </c>
    </row>
    <row r="697" spans="3:7">
      <c r="C697" s="137">
        <v>44219</v>
      </c>
      <c r="D697" s="22" t="s">
        <v>117</v>
      </c>
      <c r="E697" s="22">
        <v>30</v>
      </c>
      <c r="F697" s="22" t="s">
        <v>112</v>
      </c>
      <c r="G697" s="22" t="s">
        <v>115</v>
      </c>
    </row>
    <row r="698" spans="3:7">
      <c r="C698" s="137">
        <v>44107</v>
      </c>
      <c r="D698" s="22" t="s">
        <v>117</v>
      </c>
      <c r="E698" s="22">
        <v>3</v>
      </c>
      <c r="F698" s="22" t="s">
        <v>6</v>
      </c>
      <c r="G698" s="22" t="s">
        <v>111</v>
      </c>
    </row>
    <row r="699" spans="3:7">
      <c r="C699" s="137">
        <v>44760</v>
      </c>
      <c r="D699" s="22" t="s">
        <v>117</v>
      </c>
      <c r="E699" s="22">
        <v>1</v>
      </c>
      <c r="F699" s="22" t="s">
        <v>110</v>
      </c>
      <c r="G699" s="22" t="s">
        <v>109</v>
      </c>
    </row>
    <row r="700" spans="3:7">
      <c r="C700" s="137">
        <v>44858</v>
      </c>
      <c r="D700" s="22" t="s">
        <v>119</v>
      </c>
      <c r="E700" s="22">
        <v>9</v>
      </c>
      <c r="F700" s="22" t="s">
        <v>112</v>
      </c>
      <c r="G700" s="22" t="s">
        <v>113</v>
      </c>
    </row>
    <row r="701" spans="3:7">
      <c r="C701" s="137">
        <v>43994</v>
      </c>
      <c r="D701" s="22" t="s">
        <v>117</v>
      </c>
      <c r="E701" s="22">
        <v>350</v>
      </c>
      <c r="F701" s="22" t="s">
        <v>112</v>
      </c>
      <c r="G701" s="22" t="s">
        <v>115</v>
      </c>
    </row>
    <row r="702" spans="3:7">
      <c r="C702" s="137">
        <v>44819</v>
      </c>
      <c r="D702" s="22" t="s">
        <v>107</v>
      </c>
      <c r="E702" s="22">
        <v>7</v>
      </c>
      <c r="F702" s="22" t="s">
        <v>6</v>
      </c>
      <c r="G702" s="22" t="s">
        <v>109</v>
      </c>
    </row>
    <row r="703" spans="3:7">
      <c r="C703" s="137">
        <v>44221</v>
      </c>
      <c r="D703" s="22" t="s">
        <v>117</v>
      </c>
      <c r="E703" s="22">
        <v>12</v>
      </c>
      <c r="F703" s="22" t="s">
        <v>112</v>
      </c>
      <c r="G703" s="22" t="s">
        <v>111</v>
      </c>
    </row>
    <row r="704" spans="3:7">
      <c r="C704" s="137">
        <v>44888</v>
      </c>
      <c r="D704" s="22" t="s">
        <v>107</v>
      </c>
      <c r="E704" s="22">
        <v>17</v>
      </c>
      <c r="F704" s="22" t="s">
        <v>114</v>
      </c>
      <c r="G704" s="22" t="s">
        <v>105</v>
      </c>
    </row>
    <row r="705" spans="3:7">
      <c r="C705" s="137">
        <v>43934</v>
      </c>
      <c r="D705" s="22" t="s">
        <v>119</v>
      </c>
      <c r="E705" s="22">
        <v>11</v>
      </c>
      <c r="F705" s="22" t="s">
        <v>112</v>
      </c>
      <c r="G705" s="22" t="s">
        <v>105</v>
      </c>
    </row>
    <row r="706" spans="3:7">
      <c r="C706" s="137">
        <v>44817</v>
      </c>
      <c r="D706" s="22" t="s">
        <v>119</v>
      </c>
      <c r="E706" s="22">
        <v>46</v>
      </c>
      <c r="F706" s="22" t="s">
        <v>9</v>
      </c>
      <c r="G706" s="22" t="s">
        <v>106</v>
      </c>
    </row>
    <row r="707" spans="3:7">
      <c r="C707" s="137">
        <v>44468</v>
      </c>
      <c r="D707" s="22" t="s">
        <v>116</v>
      </c>
      <c r="E707" s="22">
        <v>175</v>
      </c>
      <c r="F707" s="22" t="s">
        <v>9</v>
      </c>
      <c r="G707" s="22" t="s">
        <v>115</v>
      </c>
    </row>
    <row r="708" spans="3:7">
      <c r="C708" s="137">
        <v>44862</v>
      </c>
      <c r="D708" s="22" t="s">
        <v>118</v>
      </c>
      <c r="E708" s="22">
        <v>13</v>
      </c>
      <c r="F708" s="22" t="s">
        <v>110</v>
      </c>
      <c r="G708" s="22" t="s">
        <v>113</v>
      </c>
    </row>
    <row r="709" spans="3:7">
      <c r="C709" s="137">
        <v>44092</v>
      </c>
      <c r="D709" s="22" t="s">
        <v>117</v>
      </c>
      <c r="E709" s="22">
        <v>5</v>
      </c>
      <c r="F709" s="22" t="s">
        <v>9</v>
      </c>
      <c r="G709" s="22" t="s">
        <v>113</v>
      </c>
    </row>
    <row r="710" spans="3:7">
      <c r="C710" s="137">
        <v>44386</v>
      </c>
      <c r="D710" s="22" t="s">
        <v>117</v>
      </c>
      <c r="E710" s="22">
        <v>4</v>
      </c>
      <c r="F710" s="22" t="s">
        <v>6</v>
      </c>
      <c r="G710" s="22" t="s">
        <v>115</v>
      </c>
    </row>
    <row r="711" spans="3:7">
      <c r="C711" s="137">
        <v>43982</v>
      </c>
      <c r="D711" s="22" t="s">
        <v>119</v>
      </c>
      <c r="E711" s="22">
        <v>4</v>
      </c>
      <c r="F711" s="22" t="s">
        <v>112</v>
      </c>
      <c r="G711" s="22" t="s">
        <v>109</v>
      </c>
    </row>
    <row r="712" spans="3:7">
      <c r="C712" s="137">
        <v>44671</v>
      </c>
      <c r="D712" s="22" t="s">
        <v>117</v>
      </c>
      <c r="E712" s="22">
        <v>5</v>
      </c>
      <c r="F712" s="22" t="s">
        <v>112</v>
      </c>
      <c r="G712" s="22" t="s">
        <v>105</v>
      </c>
    </row>
    <row r="713" spans="3:7">
      <c r="C713" s="137">
        <v>44741</v>
      </c>
      <c r="D713" s="22" t="s">
        <v>118</v>
      </c>
      <c r="E713" s="22">
        <v>35</v>
      </c>
      <c r="F713" s="22" t="s">
        <v>9</v>
      </c>
      <c r="G713" s="22" t="s">
        <v>105</v>
      </c>
    </row>
    <row r="714" spans="3:7">
      <c r="C714" s="137">
        <v>43950</v>
      </c>
      <c r="D714" s="22" t="s">
        <v>119</v>
      </c>
      <c r="E714" s="22">
        <v>6</v>
      </c>
      <c r="F714" s="22" t="s">
        <v>114</v>
      </c>
      <c r="G714" s="22" t="s">
        <v>113</v>
      </c>
    </row>
    <row r="715" spans="3:7">
      <c r="C715" s="137">
        <v>44341</v>
      </c>
      <c r="D715" s="22" t="s">
        <v>118</v>
      </c>
      <c r="E715" s="22">
        <v>4</v>
      </c>
      <c r="F715" s="22" t="s">
        <v>6</v>
      </c>
      <c r="G715" s="22" t="s">
        <v>111</v>
      </c>
    </row>
    <row r="716" spans="3:7">
      <c r="C716" s="137">
        <v>44785</v>
      </c>
      <c r="D716" s="22" t="s">
        <v>118</v>
      </c>
      <c r="E716" s="22">
        <v>44</v>
      </c>
      <c r="F716" s="22" t="s">
        <v>110</v>
      </c>
      <c r="G716" s="22" t="s">
        <v>115</v>
      </c>
    </row>
    <row r="717" spans="3:7">
      <c r="C717" s="137">
        <v>44086</v>
      </c>
      <c r="D717" s="22" t="s">
        <v>118</v>
      </c>
      <c r="E717" s="22">
        <v>75</v>
      </c>
      <c r="F717" s="22" t="s">
        <v>6</v>
      </c>
      <c r="G717" s="22" t="s">
        <v>106</v>
      </c>
    </row>
    <row r="718" spans="3:7">
      <c r="C718" s="137">
        <v>43893</v>
      </c>
      <c r="D718" s="22" t="s">
        <v>119</v>
      </c>
      <c r="E718" s="22">
        <v>9</v>
      </c>
      <c r="F718" s="22" t="s">
        <v>110</v>
      </c>
      <c r="G718" s="22" t="s">
        <v>108</v>
      </c>
    </row>
    <row r="719" spans="3:7">
      <c r="C719" s="137">
        <v>44712</v>
      </c>
      <c r="D719" s="22" t="s">
        <v>107</v>
      </c>
      <c r="E719" s="22">
        <v>300</v>
      </c>
      <c r="F719" s="22" t="s">
        <v>6</v>
      </c>
      <c r="G719" s="22" t="s">
        <v>108</v>
      </c>
    </row>
    <row r="720" spans="3:7">
      <c r="C720" s="137">
        <v>44472</v>
      </c>
      <c r="D720" s="22" t="s">
        <v>119</v>
      </c>
      <c r="E720" s="22">
        <v>35</v>
      </c>
      <c r="F720" s="22" t="s">
        <v>110</v>
      </c>
      <c r="G720" s="22" t="s">
        <v>106</v>
      </c>
    </row>
    <row r="721" spans="3:7">
      <c r="C721" s="137">
        <v>44729</v>
      </c>
      <c r="D721" s="22" t="s">
        <v>107</v>
      </c>
      <c r="E721" s="22">
        <v>7</v>
      </c>
      <c r="F721" s="22" t="s">
        <v>110</v>
      </c>
      <c r="G721" s="22" t="s">
        <v>113</v>
      </c>
    </row>
    <row r="722" spans="3:7">
      <c r="C722" s="137">
        <v>44131</v>
      </c>
      <c r="D722" s="22" t="s">
        <v>119</v>
      </c>
      <c r="E722" s="22">
        <v>1</v>
      </c>
      <c r="F722" s="22" t="s">
        <v>112</v>
      </c>
      <c r="G722" s="22" t="s">
        <v>113</v>
      </c>
    </row>
    <row r="723" spans="3:7">
      <c r="C723" s="137">
        <v>44080</v>
      </c>
      <c r="D723" s="22" t="s">
        <v>117</v>
      </c>
      <c r="E723" s="22">
        <v>7</v>
      </c>
      <c r="F723" s="22" t="s">
        <v>9</v>
      </c>
      <c r="G723" s="22" t="s">
        <v>106</v>
      </c>
    </row>
    <row r="724" spans="3:7">
      <c r="C724" s="137">
        <v>44128</v>
      </c>
      <c r="D724" s="22" t="s">
        <v>117</v>
      </c>
      <c r="E724" s="22">
        <v>44</v>
      </c>
      <c r="F724" s="22" t="s">
        <v>9</v>
      </c>
      <c r="G724" s="22" t="s">
        <v>115</v>
      </c>
    </row>
    <row r="725" spans="3:7">
      <c r="C725" s="137">
        <v>44027</v>
      </c>
      <c r="D725" s="22" t="s">
        <v>118</v>
      </c>
      <c r="E725" s="22">
        <v>350</v>
      </c>
      <c r="F725" s="22" t="s">
        <v>6</v>
      </c>
      <c r="G725" s="22" t="s">
        <v>111</v>
      </c>
    </row>
    <row r="726" spans="3:7">
      <c r="C726" s="137">
        <v>44360</v>
      </c>
      <c r="D726" s="22" t="s">
        <v>119</v>
      </c>
      <c r="E726" s="22">
        <v>27</v>
      </c>
      <c r="F726" s="22" t="s">
        <v>9</v>
      </c>
      <c r="G726" s="22" t="s">
        <v>113</v>
      </c>
    </row>
    <row r="727" spans="3:7">
      <c r="C727" s="137">
        <v>44191</v>
      </c>
      <c r="D727" s="22" t="s">
        <v>118</v>
      </c>
      <c r="E727" s="22">
        <v>30</v>
      </c>
      <c r="F727" s="22" t="s">
        <v>112</v>
      </c>
      <c r="G727" s="22" t="s">
        <v>115</v>
      </c>
    </row>
    <row r="728" spans="3:7">
      <c r="C728" s="137">
        <v>44300</v>
      </c>
      <c r="D728" s="22" t="s">
        <v>118</v>
      </c>
      <c r="E728" s="22">
        <v>125</v>
      </c>
      <c r="F728" s="22" t="s">
        <v>114</v>
      </c>
      <c r="G728" s="22" t="s">
        <v>108</v>
      </c>
    </row>
    <row r="729" spans="3:7">
      <c r="C729" s="137">
        <v>44926</v>
      </c>
      <c r="D729" s="22" t="s">
        <v>107</v>
      </c>
      <c r="E729" s="22">
        <v>275</v>
      </c>
      <c r="F729" s="22" t="s">
        <v>114</v>
      </c>
      <c r="G729" s="22" t="s">
        <v>108</v>
      </c>
    </row>
    <row r="730" spans="3:7">
      <c r="C730" s="137">
        <v>44396</v>
      </c>
      <c r="D730" s="22" t="s">
        <v>117</v>
      </c>
      <c r="E730" s="22">
        <v>3</v>
      </c>
      <c r="F730" s="22" t="s">
        <v>110</v>
      </c>
      <c r="G730" s="22" t="s">
        <v>109</v>
      </c>
    </row>
    <row r="731" spans="3:7">
      <c r="C731" s="137">
        <v>44327</v>
      </c>
      <c r="D731" s="22" t="s">
        <v>119</v>
      </c>
      <c r="E731" s="22">
        <v>250</v>
      </c>
      <c r="F731" s="22" t="s">
        <v>110</v>
      </c>
      <c r="G731" s="22" t="s">
        <v>105</v>
      </c>
    </row>
    <row r="732" spans="3:7">
      <c r="C732" s="137">
        <v>44050</v>
      </c>
      <c r="D732" s="22" t="s">
        <v>119</v>
      </c>
      <c r="E732" s="22">
        <v>14</v>
      </c>
      <c r="F732" s="22" t="s">
        <v>110</v>
      </c>
      <c r="G732" s="22" t="s">
        <v>111</v>
      </c>
    </row>
    <row r="733" spans="3:7">
      <c r="C733" s="137">
        <v>44635</v>
      </c>
      <c r="D733" s="22" t="s">
        <v>119</v>
      </c>
      <c r="E733" s="22">
        <v>8</v>
      </c>
      <c r="F733" s="22" t="s">
        <v>114</v>
      </c>
      <c r="G733" s="22" t="s">
        <v>109</v>
      </c>
    </row>
    <row r="734" spans="3:7">
      <c r="C734" s="137">
        <v>44755</v>
      </c>
      <c r="D734" s="22" t="s">
        <v>119</v>
      </c>
      <c r="E734" s="22">
        <v>350</v>
      </c>
      <c r="F734" s="22" t="s">
        <v>9</v>
      </c>
      <c r="G734" s="22" t="s">
        <v>111</v>
      </c>
    </row>
    <row r="735" spans="3:7">
      <c r="C735" s="137">
        <v>44072</v>
      </c>
      <c r="D735" s="22" t="s">
        <v>107</v>
      </c>
      <c r="E735" s="22">
        <v>14</v>
      </c>
      <c r="F735" s="22" t="s">
        <v>110</v>
      </c>
      <c r="G735" s="22" t="s">
        <v>111</v>
      </c>
    </row>
    <row r="736" spans="3:7">
      <c r="C736" s="137">
        <v>44124</v>
      </c>
      <c r="D736" s="22" t="s">
        <v>118</v>
      </c>
      <c r="E736" s="22">
        <v>49</v>
      </c>
      <c r="F736" s="22" t="s">
        <v>6</v>
      </c>
      <c r="G736" s="22" t="s">
        <v>108</v>
      </c>
    </row>
    <row r="737" spans="3:7">
      <c r="C737" s="137">
        <v>44707</v>
      </c>
      <c r="D737" s="22" t="s">
        <v>118</v>
      </c>
      <c r="E737" s="22">
        <v>525</v>
      </c>
      <c r="F737" s="22" t="s">
        <v>114</v>
      </c>
      <c r="G737" s="22" t="s">
        <v>111</v>
      </c>
    </row>
    <row r="738" spans="3:7">
      <c r="C738" s="137">
        <v>44128</v>
      </c>
      <c r="D738" s="22" t="s">
        <v>118</v>
      </c>
      <c r="E738" s="22">
        <v>175</v>
      </c>
      <c r="F738" s="22" t="s">
        <v>114</v>
      </c>
      <c r="G738" s="22" t="s">
        <v>105</v>
      </c>
    </row>
    <row r="739" spans="3:7">
      <c r="C739" s="137">
        <v>44147</v>
      </c>
      <c r="D739" s="22" t="s">
        <v>117</v>
      </c>
      <c r="E739" s="22">
        <v>125</v>
      </c>
      <c r="F739" s="22" t="s">
        <v>112</v>
      </c>
      <c r="G739" s="22" t="s">
        <v>106</v>
      </c>
    </row>
    <row r="740" spans="3:7">
      <c r="C740" s="137">
        <v>44486</v>
      </c>
      <c r="D740" s="22" t="s">
        <v>116</v>
      </c>
      <c r="E740" s="22">
        <v>9</v>
      </c>
      <c r="F740" s="22" t="s">
        <v>112</v>
      </c>
      <c r="G740" s="22" t="s">
        <v>115</v>
      </c>
    </row>
    <row r="741" spans="3:7">
      <c r="C741" s="137">
        <v>44440</v>
      </c>
      <c r="D741" s="22" t="s">
        <v>119</v>
      </c>
      <c r="E741" s="22">
        <v>550</v>
      </c>
      <c r="F741" s="22" t="s">
        <v>110</v>
      </c>
      <c r="G741" s="22" t="s">
        <v>113</v>
      </c>
    </row>
    <row r="742" spans="3:7">
      <c r="C742" s="137">
        <v>44866</v>
      </c>
      <c r="D742" s="22" t="s">
        <v>118</v>
      </c>
      <c r="E742" s="22">
        <v>325</v>
      </c>
      <c r="F742" s="22" t="s">
        <v>112</v>
      </c>
      <c r="G742" s="22" t="s">
        <v>105</v>
      </c>
    </row>
    <row r="743" spans="3:7">
      <c r="C743" s="137">
        <v>44732</v>
      </c>
      <c r="D743" s="22" t="s">
        <v>117</v>
      </c>
      <c r="E743" s="22">
        <v>5</v>
      </c>
      <c r="F743" s="22" t="s">
        <v>112</v>
      </c>
      <c r="G743" s="22" t="s">
        <v>106</v>
      </c>
    </row>
    <row r="744" spans="3:7">
      <c r="C744" s="137">
        <v>44071</v>
      </c>
      <c r="D744" s="22" t="s">
        <v>117</v>
      </c>
      <c r="E744" s="22">
        <v>9</v>
      </c>
      <c r="F744" s="22" t="s">
        <v>9</v>
      </c>
      <c r="G744" s="22" t="s">
        <v>111</v>
      </c>
    </row>
    <row r="745" spans="3:7">
      <c r="C745" s="137">
        <v>44124</v>
      </c>
      <c r="D745" s="22" t="s">
        <v>119</v>
      </c>
      <c r="E745" s="22">
        <v>8</v>
      </c>
      <c r="F745" s="22" t="s">
        <v>114</v>
      </c>
      <c r="G745" s="22" t="s">
        <v>109</v>
      </c>
    </row>
    <row r="746" spans="3:7">
      <c r="C746" s="137">
        <v>44711</v>
      </c>
      <c r="D746" s="22" t="s">
        <v>117</v>
      </c>
      <c r="E746" s="22">
        <v>75</v>
      </c>
      <c r="F746" s="22" t="s">
        <v>110</v>
      </c>
      <c r="G746" s="22" t="s">
        <v>105</v>
      </c>
    </row>
    <row r="747" spans="3:7">
      <c r="C747" s="137">
        <v>43940</v>
      </c>
      <c r="D747" s="22" t="s">
        <v>119</v>
      </c>
      <c r="E747" s="22">
        <v>23</v>
      </c>
      <c r="F747" s="22" t="s">
        <v>6</v>
      </c>
      <c r="G747" s="22" t="s">
        <v>106</v>
      </c>
    </row>
    <row r="748" spans="3:7">
      <c r="C748" s="137">
        <v>44652</v>
      </c>
      <c r="D748" s="22" t="s">
        <v>119</v>
      </c>
      <c r="E748" s="22">
        <v>21</v>
      </c>
      <c r="F748" s="22" t="s">
        <v>110</v>
      </c>
      <c r="G748" s="22" t="s">
        <v>113</v>
      </c>
    </row>
    <row r="749" spans="3:7">
      <c r="C749" s="137">
        <v>44574</v>
      </c>
      <c r="D749" s="22" t="s">
        <v>118</v>
      </c>
      <c r="E749" s="22">
        <v>30</v>
      </c>
      <c r="F749" s="22" t="s">
        <v>112</v>
      </c>
      <c r="G749" s="22" t="s">
        <v>115</v>
      </c>
    </row>
    <row r="750" spans="3:7">
      <c r="C750" s="137">
        <v>44914</v>
      </c>
      <c r="D750" s="22" t="s">
        <v>116</v>
      </c>
      <c r="E750" s="22">
        <v>250</v>
      </c>
      <c r="F750" s="22" t="s">
        <v>112</v>
      </c>
      <c r="G750" s="22" t="s">
        <v>105</v>
      </c>
    </row>
    <row r="751" spans="3:7">
      <c r="C751" s="137">
        <v>44313</v>
      </c>
      <c r="D751" s="22" t="s">
        <v>116</v>
      </c>
      <c r="E751" s="22">
        <v>4</v>
      </c>
      <c r="F751" s="22" t="s">
        <v>110</v>
      </c>
      <c r="G751" s="22" t="s">
        <v>111</v>
      </c>
    </row>
    <row r="752" spans="3:7">
      <c r="C752" s="137">
        <v>43884</v>
      </c>
      <c r="D752" s="22" t="s">
        <v>118</v>
      </c>
      <c r="E752" s="22">
        <v>48</v>
      </c>
      <c r="F752" s="22" t="s">
        <v>114</v>
      </c>
      <c r="G752" s="22" t="s">
        <v>108</v>
      </c>
    </row>
    <row r="753" spans="3:7">
      <c r="C753" s="137">
        <v>44065</v>
      </c>
      <c r="D753" s="22" t="s">
        <v>116</v>
      </c>
      <c r="E753" s="22">
        <v>425</v>
      </c>
      <c r="F753" s="22" t="s">
        <v>114</v>
      </c>
      <c r="G753" s="22" t="s">
        <v>111</v>
      </c>
    </row>
    <row r="754" spans="3:7">
      <c r="C754" s="137">
        <v>44921</v>
      </c>
      <c r="D754" s="22" t="s">
        <v>117</v>
      </c>
      <c r="E754" s="22">
        <v>35</v>
      </c>
      <c r="F754" s="22" t="s">
        <v>114</v>
      </c>
      <c r="G754" s="22" t="s">
        <v>109</v>
      </c>
    </row>
    <row r="755" spans="3:7">
      <c r="C755" s="137">
        <v>44251</v>
      </c>
      <c r="D755" s="22" t="s">
        <v>117</v>
      </c>
      <c r="E755" s="22">
        <v>400</v>
      </c>
      <c r="F755" s="22" t="s">
        <v>9</v>
      </c>
      <c r="G755" s="22" t="s">
        <v>105</v>
      </c>
    </row>
    <row r="756" spans="3:7">
      <c r="C756" s="137">
        <v>44494</v>
      </c>
      <c r="D756" s="22" t="s">
        <v>119</v>
      </c>
      <c r="E756" s="22">
        <v>25</v>
      </c>
      <c r="F756" s="22" t="s">
        <v>112</v>
      </c>
      <c r="G756" s="22" t="s">
        <v>115</v>
      </c>
    </row>
    <row r="757" spans="3:7">
      <c r="C757" s="137">
        <v>44124</v>
      </c>
      <c r="D757" s="22" t="s">
        <v>119</v>
      </c>
      <c r="E757" s="22">
        <v>150</v>
      </c>
      <c r="F757" s="22" t="s">
        <v>114</v>
      </c>
      <c r="G757" s="22" t="s">
        <v>106</v>
      </c>
    </row>
    <row r="758" spans="3:7">
      <c r="C758" s="137">
        <v>44502</v>
      </c>
      <c r="D758" s="22" t="s">
        <v>107</v>
      </c>
      <c r="E758" s="22">
        <v>10</v>
      </c>
      <c r="F758" s="22" t="s">
        <v>114</v>
      </c>
      <c r="G758" s="22" t="s">
        <v>111</v>
      </c>
    </row>
    <row r="759" spans="3:7">
      <c r="C759" s="137">
        <v>44117</v>
      </c>
      <c r="D759" s="22" t="s">
        <v>119</v>
      </c>
      <c r="E759" s="22">
        <v>19</v>
      </c>
      <c r="F759" s="22" t="s">
        <v>9</v>
      </c>
      <c r="G759" s="22" t="s">
        <v>108</v>
      </c>
    </row>
    <row r="760" spans="3:7">
      <c r="C760" s="137">
        <v>44783</v>
      </c>
      <c r="D760" s="22" t="s">
        <v>117</v>
      </c>
      <c r="E760" s="22">
        <v>100</v>
      </c>
      <c r="F760" s="22" t="s">
        <v>9</v>
      </c>
      <c r="G760" s="22" t="s">
        <v>105</v>
      </c>
    </row>
    <row r="761" spans="3:7">
      <c r="C761" s="137">
        <v>43859</v>
      </c>
      <c r="D761" s="22" t="s">
        <v>116</v>
      </c>
      <c r="E761" s="22">
        <v>4</v>
      </c>
      <c r="F761" s="22" t="s">
        <v>6</v>
      </c>
      <c r="G761" s="22" t="s">
        <v>111</v>
      </c>
    </row>
    <row r="762" spans="3:7">
      <c r="C762" s="137">
        <v>44406</v>
      </c>
      <c r="D762" s="22" t="s">
        <v>117</v>
      </c>
      <c r="E762" s="22">
        <v>50</v>
      </c>
      <c r="F762" s="22" t="s">
        <v>6</v>
      </c>
      <c r="G762" s="22" t="s">
        <v>113</v>
      </c>
    </row>
    <row r="763" spans="3:7">
      <c r="C763" s="137">
        <v>44012</v>
      </c>
      <c r="D763" s="22" t="s">
        <v>119</v>
      </c>
      <c r="E763" s="22">
        <v>9</v>
      </c>
      <c r="F763" s="22" t="s">
        <v>110</v>
      </c>
      <c r="G763" s="22" t="s">
        <v>108</v>
      </c>
    </row>
    <row r="764" spans="3:7">
      <c r="C764" s="137">
        <v>44414</v>
      </c>
      <c r="D764" s="22" t="s">
        <v>119</v>
      </c>
      <c r="E764" s="22">
        <v>22</v>
      </c>
      <c r="F764" s="22" t="s">
        <v>9</v>
      </c>
      <c r="G764" s="22" t="s">
        <v>109</v>
      </c>
    </row>
    <row r="765" spans="3:7">
      <c r="C765" s="137">
        <v>43908</v>
      </c>
      <c r="D765" s="22" t="s">
        <v>119</v>
      </c>
      <c r="E765" s="22">
        <v>1</v>
      </c>
      <c r="F765" s="22" t="s">
        <v>9</v>
      </c>
      <c r="G765" s="22" t="s">
        <v>108</v>
      </c>
    </row>
    <row r="766" spans="3:7">
      <c r="C766" s="137">
        <v>43913</v>
      </c>
      <c r="D766" s="22" t="s">
        <v>118</v>
      </c>
      <c r="E766" s="22">
        <v>3</v>
      </c>
      <c r="F766" s="22" t="s">
        <v>112</v>
      </c>
      <c r="G766" s="22" t="s">
        <v>105</v>
      </c>
    </row>
    <row r="767" spans="3:7">
      <c r="C767" s="137">
        <v>44334</v>
      </c>
      <c r="D767" s="22" t="s">
        <v>119</v>
      </c>
      <c r="E767" s="22">
        <v>400</v>
      </c>
      <c r="F767" s="22" t="s">
        <v>114</v>
      </c>
      <c r="G767" s="22" t="s">
        <v>115</v>
      </c>
    </row>
    <row r="768" spans="3:7">
      <c r="C768" s="137">
        <v>43897</v>
      </c>
      <c r="D768" s="22" t="s">
        <v>119</v>
      </c>
      <c r="E768" s="22">
        <v>500</v>
      </c>
      <c r="F768" s="22" t="s">
        <v>110</v>
      </c>
      <c r="G768" s="22" t="s">
        <v>106</v>
      </c>
    </row>
    <row r="769" spans="3:7">
      <c r="C769" s="137">
        <v>43844</v>
      </c>
      <c r="D769" s="22" t="s">
        <v>117</v>
      </c>
      <c r="E769" s="22">
        <v>275</v>
      </c>
      <c r="F769" s="22" t="s">
        <v>6</v>
      </c>
      <c r="G769" s="22" t="s">
        <v>113</v>
      </c>
    </row>
    <row r="770" spans="3:7">
      <c r="C770" s="137">
        <v>44426</v>
      </c>
      <c r="D770" s="22" t="s">
        <v>117</v>
      </c>
      <c r="E770" s="22">
        <v>2</v>
      </c>
      <c r="F770" s="22" t="s">
        <v>110</v>
      </c>
      <c r="G770" s="22" t="s">
        <v>111</v>
      </c>
    </row>
    <row r="771" spans="3:7">
      <c r="C771" s="137">
        <v>44095</v>
      </c>
      <c r="D771" s="22" t="s">
        <v>119</v>
      </c>
      <c r="E771" s="22">
        <v>43</v>
      </c>
      <c r="F771" s="22" t="s">
        <v>6</v>
      </c>
      <c r="G771" s="22" t="s">
        <v>109</v>
      </c>
    </row>
    <row r="772" spans="3:7">
      <c r="C772" s="137">
        <v>44091</v>
      </c>
      <c r="D772" s="22" t="s">
        <v>107</v>
      </c>
      <c r="E772" s="22">
        <v>225</v>
      </c>
      <c r="F772" s="22" t="s">
        <v>9</v>
      </c>
      <c r="G772" s="22" t="s">
        <v>105</v>
      </c>
    </row>
    <row r="773" spans="3:7">
      <c r="C773" s="137">
        <v>44473</v>
      </c>
      <c r="D773" s="22" t="s">
        <v>116</v>
      </c>
      <c r="E773" s="22">
        <v>13</v>
      </c>
      <c r="F773" s="22" t="s">
        <v>110</v>
      </c>
      <c r="G773" s="22" t="s">
        <v>105</v>
      </c>
    </row>
    <row r="774" spans="3:7">
      <c r="C774" s="137">
        <v>44787</v>
      </c>
      <c r="D774" s="22" t="s">
        <v>116</v>
      </c>
      <c r="E774" s="22">
        <v>4</v>
      </c>
      <c r="F774" s="22" t="s">
        <v>110</v>
      </c>
      <c r="G774" s="22" t="s">
        <v>113</v>
      </c>
    </row>
    <row r="775" spans="3:7">
      <c r="C775" s="137">
        <v>44123</v>
      </c>
      <c r="D775" s="22" t="s">
        <v>118</v>
      </c>
      <c r="E775" s="22">
        <v>425</v>
      </c>
      <c r="F775" s="22" t="s">
        <v>112</v>
      </c>
      <c r="G775" s="22" t="s">
        <v>106</v>
      </c>
    </row>
    <row r="776" spans="3:7">
      <c r="C776" s="137">
        <v>44194</v>
      </c>
      <c r="D776" s="22" t="s">
        <v>117</v>
      </c>
      <c r="E776" s="22">
        <v>1</v>
      </c>
      <c r="F776" s="22" t="s">
        <v>9</v>
      </c>
      <c r="G776" s="22" t="s">
        <v>113</v>
      </c>
    </row>
    <row r="777" spans="3:7">
      <c r="C777" s="137">
        <v>44021</v>
      </c>
      <c r="D777" s="22" t="s">
        <v>117</v>
      </c>
      <c r="E777" s="22">
        <v>1</v>
      </c>
      <c r="F777" s="22" t="s">
        <v>112</v>
      </c>
      <c r="G777" s="22" t="s">
        <v>105</v>
      </c>
    </row>
    <row r="778" spans="3:7">
      <c r="C778" s="137">
        <v>43845</v>
      </c>
      <c r="D778" s="22" t="s">
        <v>119</v>
      </c>
      <c r="E778" s="22">
        <v>525</v>
      </c>
      <c r="F778" s="22" t="s">
        <v>110</v>
      </c>
      <c r="G778" s="22" t="s">
        <v>108</v>
      </c>
    </row>
    <row r="779" spans="3:7">
      <c r="C779" s="137">
        <v>44321</v>
      </c>
      <c r="D779" s="22" t="s">
        <v>118</v>
      </c>
      <c r="E779" s="22">
        <v>400</v>
      </c>
      <c r="F779" s="22" t="s">
        <v>9</v>
      </c>
      <c r="G779" s="22" t="s">
        <v>109</v>
      </c>
    </row>
    <row r="780" spans="3:7">
      <c r="C780" s="137">
        <v>44391</v>
      </c>
      <c r="D780" s="22" t="s">
        <v>118</v>
      </c>
      <c r="E780" s="22">
        <v>9</v>
      </c>
      <c r="F780" s="22" t="s">
        <v>6</v>
      </c>
      <c r="G780" s="22" t="s">
        <v>105</v>
      </c>
    </row>
    <row r="781" spans="3:7">
      <c r="C781" s="137">
        <v>44117</v>
      </c>
      <c r="D781" s="22" t="s">
        <v>118</v>
      </c>
      <c r="E781" s="22">
        <v>125</v>
      </c>
      <c r="F781" s="22" t="s">
        <v>9</v>
      </c>
      <c r="G781" s="22" t="s">
        <v>113</v>
      </c>
    </row>
    <row r="782" spans="3:7">
      <c r="C782" s="137">
        <v>44290</v>
      </c>
      <c r="D782" s="22" t="s">
        <v>116</v>
      </c>
      <c r="E782" s="22">
        <v>3</v>
      </c>
      <c r="F782" s="22" t="s">
        <v>110</v>
      </c>
      <c r="G782" s="22" t="s">
        <v>108</v>
      </c>
    </row>
    <row r="783" spans="3:7">
      <c r="C783" s="137">
        <v>44236</v>
      </c>
      <c r="D783" s="22" t="s">
        <v>118</v>
      </c>
      <c r="E783" s="22">
        <v>36</v>
      </c>
      <c r="F783" s="22" t="s">
        <v>6</v>
      </c>
      <c r="G783" s="22" t="s">
        <v>109</v>
      </c>
    </row>
    <row r="784" spans="3:7">
      <c r="C784" s="137">
        <v>44387</v>
      </c>
      <c r="D784" s="22" t="s">
        <v>118</v>
      </c>
      <c r="E784" s="22">
        <v>475</v>
      </c>
      <c r="F784" s="22" t="s">
        <v>9</v>
      </c>
      <c r="G784" s="22" t="s">
        <v>111</v>
      </c>
    </row>
    <row r="785" spans="3:7">
      <c r="C785" s="137">
        <v>44899</v>
      </c>
      <c r="D785" s="22" t="s">
        <v>117</v>
      </c>
      <c r="E785" s="22">
        <v>29</v>
      </c>
      <c r="F785" s="22" t="s">
        <v>9</v>
      </c>
      <c r="G785" s="22" t="s">
        <v>113</v>
      </c>
    </row>
    <row r="786" spans="3:7">
      <c r="C786" s="137">
        <v>44012</v>
      </c>
      <c r="D786" s="22" t="s">
        <v>119</v>
      </c>
      <c r="E786" s="22">
        <v>8</v>
      </c>
      <c r="F786" s="22" t="s">
        <v>110</v>
      </c>
      <c r="G786" s="22" t="s">
        <v>105</v>
      </c>
    </row>
    <row r="787" spans="3:7">
      <c r="C787" s="137">
        <v>44553</v>
      </c>
      <c r="D787" s="22" t="s">
        <v>107</v>
      </c>
      <c r="E787" s="22">
        <v>16</v>
      </c>
      <c r="F787" s="22" t="s">
        <v>110</v>
      </c>
      <c r="G787" s="22" t="s">
        <v>106</v>
      </c>
    </row>
    <row r="788" spans="3:7">
      <c r="C788" s="137">
        <v>44296</v>
      </c>
      <c r="D788" s="22" t="s">
        <v>119</v>
      </c>
      <c r="E788" s="22">
        <v>4</v>
      </c>
      <c r="F788" s="22" t="s">
        <v>114</v>
      </c>
      <c r="G788" s="22" t="s">
        <v>113</v>
      </c>
    </row>
    <row r="789" spans="3:7">
      <c r="C789" s="137">
        <v>44791</v>
      </c>
      <c r="D789" s="22" t="s">
        <v>116</v>
      </c>
      <c r="E789" s="22">
        <v>100</v>
      </c>
      <c r="F789" s="22" t="s">
        <v>110</v>
      </c>
      <c r="G789" s="22" t="s">
        <v>109</v>
      </c>
    </row>
    <row r="790" spans="3:7">
      <c r="C790" s="137">
        <v>44222</v>
      </c>
      <c r="D790" s="22" t="s">
        <v>118</v>
      </c>
      <c r="E790" s="22">
        <v>34</v>
      </c>
      <c r="F790" s="22" t="s">
        <v>114</v>
      </c>
      <c r="G790" s="22" t="s">
        <v>106</v>
      </c>
    </row>
    <row r="791" spans="3:7">
      <c r="C791" s="137">
        <v>44727</v>
      </c>
      <c r="D791" s="22" t="s">
        <v>119</v>
      </c>
      <c r="E791" s="22">
        <v>47</v>
      </c>
      <c r="F791" s="22" t="s">
        <v>112</v>
      </c>
      <c r="G791" s="22" t="s">
        <v>105</v>
      </c>
    </row>
    <row r="792" spans="3:7">
      <c r="C792" s="137">
        <v>44309</v>
      </c>
      <c r="D792" s="22" t="s">
        <v>117</v>
      </c>
      <c r="E792" s="22">
        <v>325</v>
      </c>
      <c r="F792" s="22" t="s">
        <v>112</v>
      </c>
      <c r="G792" s="22" t="s">
        <v>106</v>
      </c>
    </row>
    <row r="793" spans="3:7">
      <c r="C793" s="137">
        <v>44813</v>
      </c>
      <c r="D793" s="22" t="s">
        <v>117</v>
      </c>
      <c r="E793" s="22">
        <v>18</v>
      </c>
      <c r="F793" s="22" t="s">
        <v>110</v>
      </c>
      <c r="G793" s="22" t="s">
        <v>115</v>
      </c>
    </row>
    <row r="794" spans="3:7">
      <c r="C794" s="137">
        <v>44662</v>
      </c>
      <c r="D794" s="22" t="s">
        <v>119</v>
      </c>
      <c r="E794" s="22">
        <v>8</v>
      </c>
      <c r="F794" s="22" t="s">
        <v>112</v>
      </c>
      <c r="G794" s="22" t="s">
        <v>105</v>
      </c>
    </row>
    <row r="795" spans="3:7">
      <c r="C795" s="137">
        <v>44782</v>
      </c>
      <c r="D795" s="22" t="s">
        <v>116</v>
      </c>
      <c r="E795" s="22">
        <v>400</v>
      </c>
      <c r="F795" s="22" t="s">
        <v>112</v>
      </c>
      <c r="G795" s="22" t="s">
        <v>108</v>
      </c>
    </row>
    <row r="796" spans="3:7">
      <c r="C796" s="137">
        <v>44345</v>
      </c>
      <c r="D796" s="22" t="s">
        <v>119</v>
      </c>
      <c r="E796" s="22">
        <v>31</v>
      </c>
      <c r="F796" s="22" t="s">
        <v>110</v>
      </c>
      <c r="G796" s="22" t="s">
        <v>109</v>
      </c>
    </row>
    <row r="797" spans="3:7">
      <c r="C797" s="137">
        <v>44565</v>
      </c>
      <c r="D797" s="22" t="s">
        <v>117</v>
      </c>
      <c r="E797" s="22">
        <v>2</v>
      </c>
      <c r="F797" s="22" t="s">
        <v>110</v>
      </c>
      <c r="G797" s="22" t="s">
        <v>105</v>
      </c>
    </row>
    <row r="798" spans="3:7">
      <c r="C798" s="137">
        <v>43892</v>
      </c>
      <c r="D798" s="22" t="s">
        <v>119</v>
      </c>
      <c r="E798" s="22">
        <v>9</v>
      </c>
      <c r="F798" s="22" t="s">
        <v>110</v>
      </c>
      <c r="G798" s="22" t="s">
        <v>105</v>
      </c>
    </row>
    <row r="799" spans="3:7">
      <c r="C799" s="137">
        <v>43872</v>
      </c>
      <c r="D799" s="22" t="s">
        <v>117</v>
      </c>
      <c r="E799" s="22">
        <v>10</v>
      </c>
      <c r="F799" s="22" t="s">
        <v>110</v>
      </c>
      <c r="G799" s="22" t="s">
        <v>113</v>
      </c>
    </row>
    <row r="800" spans="3:7">
      <c r="C800" s="137">
        <v>44469</v>
      </c>
      <c r="D800" s="22" t="s">
        <v>119</v>
      </c>
      <c r="E800" s="22">
        <v>30</v>
      </c>
      <c r="F800" s="22" t="s">
        <v>112</v>
      </c>
      <c r="G800" s="22" t="s">
        <v>108</v>
      </c>
    </row>
    <row r="801" spans="3:7">
      <c r="C801" s="137">
        <v>44045</v>
      </c>
      <c r="D801" s="22" t="s">
        <v>107</v>
      </c>
      <c r="E801" s="22">
        <v>6</v>
      </c>
      <c r="F801" s="22" t="s">
        <v>9</v>
      </c>
      <c r="G801" s="22" t="s">
        <v>115</v>
      </c>
    </row>
    <row r="802" spans="3:7">
      <c r="C802" s="137">
        <v>44683</v>
      </c>
      <c r="D802" s="22" t="s">
        <v>118</v>
      </c>
      <c r="E802" s="22">
        <v>4</v>
      </c>
      <c r="F802" s="22" t="s">
        <v>114</v>
      </c>
      <c r="G802" s="22" t="s">
        <v>111</v>
      </c>
    </row>
    <row r="803" spans="3:7">
      <c r="C803" s="137">
        <v>44311</v>
      </c>
      <c r="D803" s="22" t="s">
        <v>116</v>
      </c>
      <c r="E803" s="22">
        <v>400</v>
      </c>
      <c r="F803" s="22" t="s">
        <v>114</v>
      </c>
      <c r="G803" s="22" t="s">
        <v>108</v>
      </c>
    </row>
    <row r="804" spans="3:7">
      <c r="C804" s="137">
        <v>44871</v>
      </c>
      <c r="D804" s="22" t="s">
        <v>117</v>
      </c>
      <c r="E804" s="22">
        <v>300</v>
      </c>
      <c r="F804" s="22" t="s">
        <v>112</v>
      </c>
      <c r="G804" s="22" t="s">
        <v>105</v>
      </c>
    </row>
    <row r="805" spans="3:7">
      <c r="C805" s="137">
        <v>44515</v>
      </c>
      <c r="D805" s="22" t="s">
        <v>119</v>
      </c>
      <c r="E805" s="22">
        <v>19</v>
      </c>
      <c r="F805" s="22" t="s">
        <v>110</v>
      </c>
      <c r="G805" s="22" t="s">
        <v>108</v>
      </c>
    </row>
    <row r="806" spans="3:7">
      <c r="C806" s="137">
        <v>44916</v>
      </c>
      <c r="D806" s="22" t="s">
        <v>107</v>
      </c>
      <c r="E806" s="22">
        <v>6</v>
      </c>
      <c r="F806" s="22" t="s">
        <v>110</v>
      </c>
      <c r="G806" s="22" t="s">
        <v>109</v>
      </c>
    </row>
    <row r="807" spans="3:7">
      <c r="C807" s="137">
        <v>44289</v>
      </c>
      <c r="D807" s="22" t="s">
        <v>117</v>
      </c>
      <c r="E807" s="22">
        <v>575</v>
      </c>
      <c r="F807" s="22" t="s">
        <v>114</v>
      </c>
      <c r="G807" s="22" t="s">
        <v>106</v>
      </c>
    </row>
    <row r="808" spans="3:7">
      <c r="C808" s="137">
        <v>44463</v>
      </c>
      <c r="D808" s="22" t="s">
        <v>116</v>
      </c>
      <c r="E808" s="22">
        <v>3</v>
      </c>
      <c r="F808" s="22" t="s">
        <v>110</v>
      </c>
      <c r="G808" s="22" t="s">
        <v>106</v>
      </c>
    </row>
    <row r="809" spans="3:7">
      <c r="C809" s="137">
        <v>43955</v>
      </c>
      <c r="D809" s="22" t="s">
        <v>119</v>
      </c>
      <c r="E809" s="22">
        <v>30</v>
      </c>
      <c r="F809" s="22" t="s">
        <v>6</v>
      </c>
      <c r="G809" s="22" t="s">
        <v>109</v>
      </c>
    </row>
    <row r="810" spans="3:7">
      <c r="C810" s="137">
        <v>44530</v>
      </c>
      <c r="D810" s="22" t="s">
        <v>119</v>
      </c>
      <c r="E810" s="22">
        <v>225</v>
      </c>
      <c r="F810" s="22" t="s">
        <v>6</v>
      </c>
      <c r="G810" s="22" t="s">
        <v>111</v>
      </c>
    </row>
    <row r="811" spans="3:7">
      <c r="C811" s="137">
        <v>44177</v>
      </c>
      <c r="D811" s="22" t="s">
        <v>119</v>
      </c>
      <c r="E811" s="22">
        <v>7</v>
      </c>
      <c r="F811" s="22" t="s">
        <v>9</v>
      </c>
      <c r="G811" s="22" t="s">
        <v>113</v>
      </c>
    </row>
    <row r="812" spans="3:7">
      <c r="C812" s="137">
        <v>44036</v>
      </c>
      <c r="D812" s="22" t="s">
        <v>107</v>
      </c>
      <c r="E812" s="22">
        <v>12</v>
      </c>
      <c r="F812" s="22" t="s">
        <v>9</v>
      </c>
      <c r="G812" s="22" t="s">
        <v>108</v>
      </c>
    </row>
    <row r="813" spans="3:7">
      <c r="C813" s="137">
        <v>44634</v>
      </c>
      <c r="D813" s="22" t="s">
        <v>118</v>
      </c>
      <c r="E813" s="22">
        <v>43</v>
      </c>
      <c r="F813" s="22" t="s">
        <v>112</v>
      </c>
      <c r="G813" s="22" t="s">
        <v>108</v>
      </c>
    </row>
    <row r="814" spans="3:7">
      <c r="C814" s="137">
        <v>44533</v>
      </c>
      <c r="D814" s="22" t="s">
        <v>118</v>
      </c>
      <c r="E814" s="22">
        <v>46</v>
      </c>
      <c r="F814" s="22" t="s">
        <v>112</v>
      </c>
      <c r="G814" s="22" t="s">
        <v>106</v>
      </c>
    </row>
    <row r="815" spans="3:7">
      <c r="C815" s="137">
        <v>44518</v>
      </c>
      <c r="D815" s="22" t="s">
        <v>116</v>
      </c>
      <c r="E815" s="22">
        <v>19</v>
      </c>
      <c r="F815" s="22" t="s">
        <v>110</v>
      </c>
      <c r="G815" s="22" t="s">
        <v>105</v>
      </c>
    </row>
    <row r="816" spans="3:7">
      <c r="C816" s="137">
        <v>43951</v>
      </c>
      <c r="D816" s="22" t="s">
        <v>119</v>
      </c>
      <c r="E816" s="22">
        <v>4</v>
      </c>
      <c r="F816" s="22" t="s">
        <v>6</v>
      </c>
      <c r="G816" s="22" t="s">
        <v>115</v>
      </c>
    </row>
    <row r="817" spans="3:7">
      <c r="C817" s="137">
        <v>44836</v>
      </c>
      <c r="D817" s="22" t="s">
        <v>118</v>
      </c>
      <c r="E817" s="22">
        <v>475</v>
      </c>
      <c r="F817" s="22" t="s">
        <v>112</v>
      </c>
      <c r="G817" s="22" t="s">
        <v>115</v>
      </c>
    </row>
    <row r="818" spans="3:7">
      <c r="C818" s="137">
        <v>44859</v>
      </c>
      <c r="D818" s="22" t="s">
        <v>117</v>
      </c>
      <c r="E818" s="22">
        <v>39</v>
      </c>
      <c r="F818" s="22" t="s">
        <v>112</v>
      </c>
      <c r="G818" s="22" t="s">
        <v>108</v>
      </c>
    </row>
    <row r="819" spans="3:7">
      <c r="C819" s="137">
        <v>44101</v>
      </c>
      <c r="D819" s="22" t="s">
        <v>117</v>
      </c>
      <c r="E819" s="22">
        <v>23</v>
      </c>
      <c r="F819" s="22" t="s">
        <v>112</v>
      </c>
      <c r="G819" s="22" t="s">
        <v>113</v>
      </c>
    </row>
    <row r="820" spans="3:7">
      <c r="C820" s="137">
        <v>44529</v>
      </c>
      <c r="D820" s="22" t="s">
        <v>119</v>
      </c>
      <c r="E820" s="22">
        <v>38</v>
      </c>
      <c r="F820" s="22" t="s">
        <v>6</v>
      </c>
      <c r="G820" s="22" t="s">
        <v>106</v>
      </c>
    </row>
    <row r="821" spans="3:7">
      <c r="C821" s="137">
        <v>43906</v>
      </c>
      <c r="D821" s="22" t="s">
        <v>119</v>
      </c>
      <c r="E821" s="22">
        <v>39</v>
      </c>
      <c r="F821" s="22" t="s">
        <v>114</v>
      </c>
      <c r="G821" s="22" t="s">
        <v>106</v>
      </c>
    </row>
    <row r="822" spans="3:7">
      <c r="C822" s="137">
        <v>44374</v>
      </c>
      <c r="D822" s="22" t="s">
        <v>107</v>
      </c>
      <c r="E822" s="22">
        <v>375</v>
      </c>
      <c r="F822" s="22" t="s">
        <v>114</v>
      </c>
      <c r="G822" s="22" t="s">
        <v>106</v>
      </c>
    </row>
    <row r="823" spans="3:7">
      <c r="C823" s="137">
        <v>43948</v>
      </c>
      <c r="D823" s="22" t="s">
        <v>118</v>
      </c>
      <c r="E823" s="22">
        <v>4</v>
      </c>
      <c r="F823" s="22" t="s">
        <v>9</v>
      </c>
      <c r="G823" s="22" t="s">
        <v>111</v>
      </c>
    </row>
    <row r="824" spans="3:7">
      <c r="C824" s="137">
        <v>44464</v>
      </c>
      <c r="D824" s="22" t="s">
        <v>119</v>
      </c>
      <c r="E824" s="22">
        <v>8</v>
      </c>
      <c r="F824" s="22" t="s">
        <v>9</v>
      </c>
      <c r="G824" s="22" t="s">
        <v>109</v>
      </c>
    </row>
    <row r="825" spans="3:7">
      <c r="C825" s="137">
        <v>44754</v>
      </c>
      <c r="D825" s="22" t="s">
        <v>116</v>
      </c>
      <c r="E825" s="22">
        <v>100</v>
      </c>
      <c r="F825" s="22" t="s">
        <v>9</v>
      </c>
      <c r="G825" s="22" t="s">
        <v>106</v>
      </c>
    </row>
    <row r="826" spans="3:7">
      <c r="C826" s="137">
        <v>44875</v>
      </c>
      <c r="D826" s="22" t="s">
        <v>117</v>
      </c>
      <c r="E826" s="22">
        <v>4</v>
      </c>
      <c r="F826" s="22" t="s">
        <v>112</v>
      </c>
      <c r="G826" s="22" t="s">
        <v>108</v>
      </c>
    </row>
    <row r="827" spans="3:7">
      <c r="C827" s="137">
        <v>44247</v>
      </c>
      <c r="D827" s="22" t="s">
        <v>107</v>
      </c>
      <c r="E827" s="22">
        <v>4</v>
      </c>
      <c r="F827" s="22" t="s">
        <v>110</v>
      </c>
      <c r="G827" s="22" t="s">
        <v>111</v>
      </c>
    </row>
    <row r="828" spans="3:7">
      <c r="C828" s="137">
        <v>43910</v>
      </c>
      <c r="D828" s="22" t="s">
        <v>107</v>
      </c>
      <c r="E828" s="22">
        <v>36</v>
      </c>
      <c r="F828" s="22" t="s">
        <v>6</v>
      </c>
      <c r="G828" s="22" t="s">
        <v>113</v>
      </c>
    </row>
    <row r="829" spans="3:7">
      <c r="C829" s="137">
        <v>44302</v>
      </c>
      <c r="D829" s="22" t="s">
        <v>118</v>
      </c>
      <c r="E829" s="22">
        <v>275</v>
      </c>
      <c r="F829" s="22" t="s">
        <v>112</v>
      </c>
      <c r="G829" s="22" t="s">
        <v>111</v>
      </c>
    </row>
    <row r="830" spans="3:7">
      <c r="C830" s="137">
        <v>44037</v>
      </c>
      <c r="D830" s="22" t="s">
        <v>119</v>
      </c>
      <c r="E830" s="22">
        <v>37</v>
      </c>
      <c r="F830" s="22" t="s">
        <v>114</v>
      </c>
      <c r="G830" s="22" t="s">
        <v>108</v>
      </c>
    </row>
    <row r="831" spans="3:7">
      <c r="C831" s="137">
        <v>44584</v>
      </c>
      <c r="D831" s="22" t="s">
        <v>117</v>
      </c>
      <c r="E831" s="22">
        <v>34</v>
      </c>
      <c r="F831" s="22" t="s">
        <v>112</v>
      </c>
      <c r="G831" s="22" t="s">
        <v>106</v>
      </c>
    </row>
    <row r="832" spans="3:7">
      <c r="C832" s="137">
        <v>44421</v>
      </c>
      <c r="D832" s="22" t="s">
        <v>118</v>
      </c>
      <c r="E832" s="22">
        <v>7</v>
      </c>
      <c r="F832" s="22" t="s">
        <v>112</v>
      </c>
      <c r="G832" s="22" t="s">
        <v>109</v>
      </c>
    </row>
    <row r="833" spans="3:7">
      <c r="C833" s="137">
        <v>44185</v>
      </c>
      <c r="D833" s="22" t="s">
        <v>116</v>
      </c>
      <c r="E833" s="22">
        <v>475</v>
      </c>
      <c r="F833" s="22" t="s">
        <v>112</v>
      </c>
      <c r="G833" s="22" t="s">
        <v>113</v>
      </c>
    </row>
    <row r="834" spans="3:7">
      <c r="C834" s="137">
        <v>44914</v>
      </c>
      <c r="D834" s="22" t="s">
        <v>116</v>
      </c>
      <c r="E834" s="22">
        <v>2</v>
      </c>
      <c r="F834" s="22" t="s">
        <v>6</v>
      </c>
      <c r="G834" s="22" t="s">
        <v>109</v>
      </c>
    </row>
    <row r="835" spans="3:7">
      <c r="C835" s="137">
        <v>44062</v>
      </c>
      <c r="D835" s="22" t="s">
        <v>117</v>
      </c>
      <c r="E835" s="22">
        <v>6</v>
      </c>
      <c r="F835" s="22" t="s">
        <v>9</v>
      </c>
      <c r="G835" s="22" t="s">
        <v>109</v>
      </c>
    </row>
    <row r="836" spans="3:7">
      <c r="C836" s="137">
        <v>44568</v>
      </c>
      <c r="D836" s="22" t="s">
        <v>116</v>
      </c>
      <c r="E836" s="22">
        <v>18</v>
      </c>
      <c r="F836" s="22" t="s">
        <v>114</v>
      </c>
      <c r="G836" s="22" t="s">
        <v>105</v>
      </c>
    </row>
    <row r="837" spans="3:7">
      <c r="C837" s="137">
        <v>44072</v>
      </c>
      <c r="D837" s="22" t="s">
        <v>117</v>
      </c>
      <c r="E837" s="22">
        <v>275</v>
      </c>
      <c r="F837" s="22" t="s">
        <v>110</v>
      </c>
      <c r="G837" s="22" t="s">
        <v>113</v>
      </c>
    </row>
    <row r="838" spans="3:7">
      <c r="C838" s="137">
        <v>43922</v>
      </c>
      <c r="D838" s="22" t="s">
        <v>117</v>
      </c>
      <c r="E838" s="22">
        <v>7</v>
      </c>
      <c r="F838" s="22" t="s">
        <v>6</v>
      </c>
      <c r="G838" s="22" t="s">
        <v>111</v>
      </c>
    </row>
    <row r="839" spans="3:7">
      <c r="C839" s="137">
        <v>44068</v>
      </c>
      <c r="D839" s="22" t="s">
        <v>118</v>
      </c>
      <c r="E839" s="22">
        <v>200</v>
      </c>
      <c r="F839" s="22" t="s">
        <v>110</v>
      </c>
      <c r="G839" s="22" t="s">
        <v>115</v>
      </c>
    </row>
    <row r="840" spans="3:7">
      <c r="C840" s="137">
        <v>43988</v>
      </c>
      <c r="D840" s="22" t="s">
        <v>118</v>
      </c>
      <c r="E840" s="22">
        <v>75</v>
      </c>
      <c r="F840" s="22" t="s">
        <v>110</v>
      </c>
      <c r="G840" s="22" t="s">
        <v>113</v>
      </c>
    </row>
    <row r="841" spans="3:7">
      <c r="C841" s="137">
        <v>44518</v>
      </c>
      <c r="D841" s="22" t="s">
        <v>117</v>
      </c>
      <c r="E841" s="22">
        <v>550</v>
      </c>
      <c r="F841" s="22" t="s">
        <v>6</v>
      </c>
      <c r="G841" s="22" t="s">
        <v>111</v>
      </c>
    </row>
    <row r="842" spans="3:7">
      <c r="C842" s="137">
        <v>44063</v>
      </c>
      <c r="D842" s="22" t="s">
        <v>118</v>
      </c>
      <c r="E842" s="22">
        <v>5</v>
      </c>
      <c r="F842" s="22" t="s">
        <v>112</v>
      </c>
      <c r="G842" s="22" t="s">
        <v>108</v>
      </c>
    </row>
    <row r="843" spans="3:7">
      <c r="C843" s="137">
        <v>43960</v>
      </c>
      <c r="D843" s="22" t="s">
        <v>107</v>
      </c>
      <c r="E843" s="22">
        <v>20</v>
      </c>
      <c r="F843" s="22" t="s">
        <v>112</v>
      </c>
      <c r="G843" s="22" t="s">
        <v>105</v>
      </c>
    </row>
    <row r="844" spans="3:7">
      <c r="C844" s="137">
        <v>43984</v>
      </c>
      <c r="D844" s="22" t="s">
        <v>116</v>
      </c>
      <c r="E844" s="22">
        <v>8</v>
      </c>
      <c r="F844" s="22" t="s">
        <v>9</v>
      </c>
      <c r="G844" s="22" t="s">
        <v>108</v>
      </c>
    </row>
    <row r="845" spans="3:7">
      <c r="C845" s="137">
        <v>44378</v>
      </c>
      <c r="D845" s="22" t="s">
        <v>117</v>
      </c>
      <c r="E845" s="22">
        <v>350</v>
      </c>
      <c r="F845" s="22" t="s">
        <v>6</v>
      </c>
      <c r="G845" s="22" t="s">
        <v>109</v>
      </c>
    </row>
    <row r="846" spans="3:7">
      <c r="C846" s="137">
        <v>44806</v>
      </c>
      <c r="D846" s="22" t="s">
        <v>117</v>
      </c>
      <c r="E846" s="22">
        <v>39</v>
      </c>
      <c r="F846" s="22" t="s">
        <v>110</v>
      </c>
      <c r="G846" s="22" t="s">
        <v>105</v>
      </c>
    </row>
    <row r="847" spans="3:7">
      <c r="C847" s="137">
        <v>44740</v>
      </c>
      <c r="D847" s="22" t="s">
        <v>118</v>
      </c>
      <c r="E847" s="22">
        <v>39</v>
      </c>
      <c r="F847" s="22" t="s">
        <v>110</v>
      </c>
      <c r="G847" s="22" t="s">
        <v>106</v>
      </c>
    </row>
    <row r="848" spans="3:7">
      <c r="C848" s="137">
        <v>44871</v>
      </c>
      <c r="D848" s="22" t="s">
        <v>119</v>
      </c>
      <c r="E848" s="22">
        <v>200</v>
      </c>
      <c r="F848" s="22" t="s">
        <v>112</v>
      </c>
      <c r="G848" s="22" t="s">
        <v>111</v>
      </c>
    </row>
    <row r="849" spans="3:7">
      <c r="C849" s="137">
        <v>44240</v>
      </c>
      <c r="D849" s="22" t="s">
        <v>107</v>
      </c>
      <c r="E849" s="22">
        <v>3</v>
      </c>
      <c r="F849" s="22" t="s">
        <v>6</v>
      </c>
      <c r="G849" s="22" t="s">
        <v>115</v>
      </c>
    </row>
    <row r="850" spans="3:7">
      <c r="C850" s="137">
        <v>44860</v>
      </c>
      <c r="D850" s="22" t="s">
        <v>117</v>
      </c>
      <c r="E850" s="22">
        <v>12</v>
      </c>
      <c r="F850" s="22" t="s">
        <v>6</v>
      </c>
      <c r="G850" s="22" t="s">
        <v>111</v>
      </c>
    </row>
    <row r="851" spans="3:7">
      <c r="C851" s="137">
        <v>44824</v>
      </c>
      <c r="D851" s="22" t="s">
        <v>116</v>
      </c>
      <c r="E851" s="22">
        <v>26</v>
      </c>
      <c r="F851" s="22" t="s">
        <v>114</v>
      </c>
      <c r="G851" s="22" t="s">
        <v>113</v>
      </c>
    </row>
    <row r="852" spans="3:7">
      <c r="C852" s="137">
        <v>44808</v>
      </c>
      <c r="D852" s="22" t="s">
        <v>117</v>
      </c>
      <c r="E852" s="22">
        <v>525</v>
      </c>
      <c r="F852" s="22" t="s">
        <v>6</v>
      </c>
      <c r="G852" s="22" t="s">
        <v>105</v>
      </c>
    </row>
    <row r="853" spans="3:7">
      <c r="C853" s="137">
        <v>44474</v>
      </c>
      <c r="D853" s="22" t="s">
        <v>119</v>
      </c>
      <c r="E853" s="22">
        <v>16</v>
      </c>
      <c r="F853" s="22" t="s">
        <v>9</v>
      </c>
      <c r="G853" s="22" t="s">
        <v>105</v>
      </c>
    </row>
    <row r="854" spans="3:7">
      <c r="C854" s="137">
        <v>44897</v>
      </c>
      <c r="D854" s="22" t="s">
        <v>117</v>
      </c>
      <c r="E854" s="22">
        <v>575</v>
      </c>
      <c r="F854" s="22" t="s">
        <v>110</v>
      </c>
      <c r="G854" s="22" t="s">
        <v>109</v>
      </c>
    </row>
    <row r="855" spans="3:7">
      <c r="C855" s="137">
        <v>44858</v>
      </c>
      <c r="D855" s="22" t="s">
        <v>116</v>
      </c>
      <c r="E855" s="22">
        <v>50</v>
      </c>
      <c r="F855" s="22" t="s">
        <v>6</v>
      </c>
      <c r="G855" s="22" t="s">
        <v>106</v>
      </c>
    </row>
    <row r="856" spans="3:7">
      <c r="C856" s="137">
        <v>44299</v>
      </c>
      <c r="D856" s="22" t="s">
        <v>118</v>
      </c>
      <c r="E856" s="22">
        <v>400</v>
      </c>
      <c r="F856" s="22" t="s">
        <v>112</v>
      </c>
      <c r="G856" s="22" t="s">
        <v>105</v>
      </c>
    </row>
    <row r="857" spans="3:7">
      <c r="C857" s="137">
        <v>44785</v>
      </c>
      <c r="D857" s="22" t="s">
        <v>118</v>
      </c>
      <c r="E857" s="22">
        <v>30</v>
      </c>
      <c r="F857" s="22" t="s">
        <v>114</v>
      </c>
      <c r="G857" s="22" t="s">
        <v>105</v>
      </c>
    </row>
    <row r="858" spans="3:7">
      <c r="C858" s="137">
        <v>44318</v>
      </c>
      <c r="D858" s="22" t="s">
        <v>118</v>
      </c>
      <c r="E858" s="22">
        <v>43</v>
      </c>
      <c r="F858" s="22" t="s">
        <v>6</v>
      </c>
      <c r="G858" s="22" t="s">
        <v>106</v>
      </c>
    </row>
    <row r="859" spans="3:7">
      <c r="C859" s="137">
        <v>43882</v>
      </c>
      <c r="D859" s="22" t="s">
        <v>116</v>
      </c>
      <c r="E859" s="22">
        <v>450</v>
      </c>
      <c r="F859" s="22" t="s">
        <v>110</v>
      </c>
      <c r="G859" s="22" t="s">
        <v>105</v>
      </c>
    </row>
    <row r="860" spans="3:7">
      <c r="C860" s="137">
        <v>44087</v>
      </c>
      <c r="D860" s="22" t="s">
        <v>117</v>
      </c>
      <c r="E860" s="22">
        <v>4</v>
      </c>
      <c r="F860" s="22" t="s">
        <v>112</v>
      </c>
      <c r="G860" s="22" t="s">
        <v>109</v>
      </c>
    </row>
    <row r="861" spans="3:7">
      <c r="C861" s="137">
        <v>44850</v>
      </c>
      <c r="D861" s="22" t="s">
        <v>117</v>
      </c>
      <c r="E861" s="22">
        <v>6</v>
      </c>
      <c r="F861" s="22" t="s">
        <v>114</v>
      </c>
      <c r="G861" s="22" t="s">
        <v>115</v>
      </c>
    </row>
    <row r="862" spans="3:7">
      <c r="C862" s="137">
        <v>44089</v>
      </c>
      <c r="D862" s="22" t="s">
        <v>116</v>
      </c>
      <c r="E862" s="22">
        <v>2</v>
      </c>
      <c r="F862" s="22" t="s">
        <v>110</v>
      </c>
      <c r="G862" s="22" t="s">
        <v>111</v>
      </c>
    </row>
    <row r="863" spans="3:7">
      <c r="C863" s="137">
        <v>44680</v>
      </c>
      <c r="D863" s="22" t="s">
        <v>117</v>
      </c>
      <c r="E863" s="22">
        <v>3</v>
      </c>
      <c r="F863" s="22" t="s">
        <v>9</v>
      </c>
      <c r="G863" s="22" t="s">
        <v>115</v>
      </c>
    </row>
    <row r="864" spans="3:7">
      <c r="C864" s="137">
        <v>44825</v>
      </c>
      <c r="D864" s="22" t="s">
        <v>117</v>
      </c>
      <c r="E864" s="22">
        <v>17</v>
      </c>
      <c r="F864" s="22" t="s">
        <v>6</v>
      </c>
      <c r="G864" s="22" t="s">
        <v>109</v>
      </c>
    </row>
    <row r="865" spans="3:7">
      <c r="C865" s="137">
        <v>44086</v>
      </c>
      <c r="D865" s="22" t="s">
        <v>119</v>
      </c>
      <c r="E865" s="22">
        <v>5</v>
      </c>
      <c r="F865" s="22" t="s">
        <v>9</v>
      </c>
      <c r="G865" s="22" t="s">
        <v>111</v>
      </c>
    </row>
    <row r="866" spans="3:7">
      <c r="C866" s="137">
        <v>43968</v>
      </c>
      <c r="D866" s="22" t="s">
        <v>118</v>
      </c>
      <c r="E866" s="22">
        <v>11</v>
      </c>
      <c r="F866" s="22" t="s">
        <v>6</v>
      </c>
      <c r="G866" s="22" t="s">
        <v>106</v>
      </c>
    </row>
    <row r="867" spans="3:7">
      <c r="C867" s="137">
        <v>44598</v>
      </c>
      <c r="D867" s="22" t="s">
        <v>119</v>
      </c>
      <c r="E867" s="22">
        <v>50</v>
      </c>
      <c r="F867" s="22" t="s">
        <v>112</v>
      </c>
      <c r="G867" s="22" t="s">
        <v>115</v>
      </c>
    </row>
    <row r="868" spans="3:7">
      <c r="C868" s="137">
        <v>44428</v>
      </c>
      <c r="D868" s="22" t="s">
        <v>118</v>
      </c>
      <c r="E868" s="22">
        <v>5</v>
      </c>
      <c r="F868" s="22" t="s">
        <v>6</v>
      </c>
      <c r="G868" s="22" t="s">
        <v>109</v>
      </c>
    </row>
    <row r="869" spans="3:7">
      <c r="C869" s="137">
        <v>43986</v>
      </c>
      <c r="D869" s="22" t="s">
        <v>116</v>
      </c>
      <c r="E869" s="22">
        <v>39</v>
      </c>
      <c r="F869" s="22" t="s">
        <v>112</v>
      </c>
      <c r="G869" s="22" t="s">
        <v>108</v>
      </c>
    </row>
    <row r="870" spans="3:7">
      <c r="C870" s="137">
        <v>44662</v>
      </c>
      <c r="D870" s="22" t="s">
        <v>119</v>
      </c>
      <c r="E870" s="22">
        <v>28</v>
      </c>
      <c r="F870" s="22" t="s">
        <v>110</v>
      </c>
      <c r="G870" s="22" t="s">
        <v>105</v>
      </c>
    </row>
    <row r="871" spans="3:7">
      <c r="C871" s="137">
        <v>44590</v>
      </c>
      <c r="D871" s="22" t="s">
        <v>119</v>
      </c>
      <c r="E871" s="22">
        <v>3</v>
      </c>
      <c r="F871" s="22" t="s">
        <v>112</v>
      </c>
      <c r="G871" s="22" t="s">
        <v>115</v>
      </c>
    </row>
    <row r="872" spans="3:7">
      <c r="C872" s="137">
        <v>44464</v>
      </c>
      <c r="D872" s="22" t="s">
        <v>117</v>
      </c>
      <c r="E872" s="22">
        <v>9</v>
      </c>
      <c r="F872" s="22" t="s">
        <v>110</v>
      </c>
      <c r="G872" s="22" t="s">
        <v>109</v>
      </c>
    </row>
    <row r="873" spans="3:7">
      <c r="C873" s="137">
        <v>44580</v>
      </c>
      <c r="D873" s="22" t="s">
        <v>119</v>
      </c>
      <c r="E873" s="22">
        <v>45</v>
      </c>
      <c r="F873" s="22" t="s">
        <v>114</v>
      </c>
      <c r="G873" s="22" t="s">
        <v>113</v>
      </c>
    </row>
    <row r="874" spans="3:7">
      <c r="C874" s="137">
        <v>44225</v>
      </c>
      <c r="D874" s="22" t="s">
        <v>117</v>
      </c>
      <c r="E874" s="22">
        <v>31</v>
      </c>
      <c r="F874" s="22" t="s">
        <v>112</v>
      </c>
      <c r="G874" s="22" t="s">
        <v>106</v>
      </c>
    </row>
    <row r="875" spans="3:7">
      <c r="C875" s="137">
        <v>44302</v>
      </c>
      <c r="D875" s="22" t="s">
        <v>117</v>
      </c>
      <c r="E875" s="22">
        <v>36</v>
      </c>
      <c r="F875" s="22" t="s">
        <v>9</v>
      </c>
      <c r="G875" s="22" t="s">
        <v>105</v>
      </c>
    </row>
    <row r="876" spans="3:7">
      <c r="C876" s="137">
        <v>44917</v>
      </c>
      <c r="D876" s="22" t="s">
        <v>107</v>
      </c>
      <c r="E876" s="22">
        <v>3</v>
      </c>
      <c r="F876" s="22" t="s">
        <v>6</v>
      </c>
      <c r="G876" s="22" t="s">
        <v>109</v>
      </c>
    </row>
    <row r="877" spans="3:7">
      <c r="C877" s="137">
        <v>44678</v>
      </c>
      <c r="D877" s="22" t="s">
        <v>107</v>
      </c>
      <c r="E877" s="22">
        <v>34</v>
      </c>
      <c r="F877" s="22" t="s">
        <v>114</v>
      </c>
      <c r="G877" s="22" t="s">
        <v>115</v>
      </c>
    </row>
    <row r="878" spans="3:7">
      <c r="C878" s="137">
        <v>44115</v>
      </c>
      <c r="D878" s="22" t="s">
        <v>119</v>
      </c>
      <c r="E878" s="22">
        <v>22</v>
      </c>
      <c r="F878" s="22" t="s">
        <v>110</v>
      </c>
      <c r="G878" s="22" t="s">
        <v>115</v>
      </c>
    </row>
    <row r="879" spans="3:7">
      <c r="C879" s="137">
        <v>44215</v>
      </c>
      <c r="D879" s="22" t="s">
        <v>119</v>
      </c>
      <c r="E879" s="22">
        <v>9</v>
      </c>
      <c r="F879" s="22" t="s">
        <v>9</v>
      </c>
      <c r="G879" s="22" t="s">
        <v>111</v>
      </c>
    </row>
    <row r="880" spans="3:7">
      <c r="C880" s="137">
        <v>43955</v>
      </c>
      <c r="D880" s="22" t="s">
        <v>117</v>
      </c>
      <c r="E880" s="22">
        <v>35</v>
      </c>
      <c r="F880" s="22" t="s">
        <v>114</v>
      </c>
      <c r="G880" s="22" t="s">
        <v>109</v>
      </c>
    </row>
    <row r="881" spans="3:7">
      <c r="C881" s="137">
        <v>44110</v>
      </c>
      <c r="D881" s="22" t="s">
        <v>117</v>
      </c>
      <c r="E881" s="22">
        <v>49</v>
      </c>
      <c r="F881" s="22" t="s">
        <v>112</v>
      </c>
      <c r="G881" s="22" t="s">
        <v>108</v>
      </c>
    </row>
    <row r="882" spans="3:7">
      <c r="C882" s="137">
        <v>44070</v>
      </c>
      <c r="D882" s="22" t="s">
        <v>117</v>
      </c>
      <c r="E882" s="22">
        <v>11</v>
      </c>
      <c r="F882" s="22" t="s">
        <v>114</v>
      </c>
      <c r="G882" s="22" t="s">
        <v>113</v>
      </c>
    </row>
    <row r="883" spans="3:7">
      <c r="C883" s="137">
        <v>44710</v>
      </c>
      <c r="D883" s="22" t="s">
        <v>117</v>
      </c>
      <c r="E883" s="22">
        <v>250</v>
      </c>
      <c r="F883" s="22" t="s">
        <v>9</v>
      </c>
      <c r="G883" s="22" t="s">
        <v>113</v>
      </c>
    </row>
    <row r="884" spans="3:7">
      <c r="C884" s="137">
        <v>44509</v>
      </c>
      <c r="D884" s="22" t="s">
        <v>119</v>
      </c>
      <c r="E884" s="22">
        <v>9</v>
      </c>
      <c r="F884" s="22" t="s">
        <v>9</v>
      </c>
      <c r="G884" s="22" t="s">
        <v>105</v>
      </c>
    </row>
    <row r="885" spans="3:7">
      <c r="C885" s="137">
        <v>44650</v>
      </c>
      <c r="D885" s="22" t="s">
        <v>117</v>
      </c>
      <c r="E885" s="22">
        <v>2</v>
      </c>
      <c r="F885" s="22" t="s">
        <v>114</v>
      </c>
      <c r="G885" s="22" t="s">
        <v>109</v>
      </c>
    </row>
    <row r="886" spans="3:7">
      <c r="C886" s="137">
        <v>43858</v>
      </c>
      <c r="D886" s="22" t="s">
        <v>117</v>
      </c>
      <c r="E886" s="22">
        <v>425</v>
      </c>
      <c r="F886" s="22" t="s">
        <v>110</v>
      </c>
      <c r="G886" s="22" t="s">
        <v>115</v>
      </c>
    </row>
    <row r="887" spans="3:7">
      <c r="C887" s="137">
        <v>44014</v>
      </c>
      <c r="D887" s="22" t="s">
        <v>118</v>
      </c>
      <c r="E887" s="22">
        <v>46</v>
      </c>
      <c r="F887" s="22" t="s">
        <v>6</v>
      </c>
      <c r="G887" s="22" t="s">
        <v>115</v>
      </c>
    </row>
    <row r="888" spans="3:7">
      <c r="C888" s="137">
        <v>44739</v>
      </c>
      <c r="D888" s="22" t="s">
        <v>119</v>
      </c>
      <c r="E888" s="22">
        <v>150</v>
      </c>
      <c r="F888" s="22" t="s">
        <v>9</v>
      </c>
      <c r="G888" s="22" t="s">
        <v>105</v>
      </c>
    </row>
    <row r="889" spans="3:7">
      <c r="C889" s="137">
        <v>44805</v>
      </c>
      <c r="D889" s="22" t="s">
        <v>119</v>
      </c>
      <c r="E889" s="22">
        <v>4</v>
      </c>
      <c r="F889" s="22" t="s">
        <v>9</v>
      </c>
      <c r="G889" s="22" t="s">
        <v>105</v>
      </c>
    </row>
    <row r="890" spans="3:7">
      <c r="C890" s="137">
        <v>44714</v>
      </c>
      <c r="D890" s="22" t="s">
        <v>119</v>
      </c>
      <c r="E890" s="22">
        <v>3</v>
      </c>
      <c r="F890" s="22" t="s">
        <v>110</v>
      </c>
      <c r="G890" s="22" t="s">
        <v>105</v>
      </c>
    </row>
    <row r="891" spans="3:7">
      <c r="C891" s="137">
        <v>44702</v>
      </c>
      <c r="D891" s="22" t="s">
        <v>119</v>
      </c>
      <c r="E891" s="22">
        <v>325</v>
      </c>
      <c r="F891" s="22" t="s">
        <v>114</v>
      </c>
      <c r="G891" s="22" t="s">
        <v>106</v>
      </c>
    </row>
    <row r="892" spans="3:7">
      <c r="C892" s="137">
        <v>44832</v>
      </c>
      <c r="D892" s="22" t="s">
        <v>117</v>
      </c>
      <c r="E892" s="22">
        <v>250</v>
      </c>
      <c r="F892" s="22" t="s">
        <v>112</v>
      </c>
      <c r="G892" s="22" t="s">
        <v>109</v>
      </c>
    </row>
    <row r="893" spans="3:7">
      <c r="C893" s="137">
        <v>44292</v>
      </c>
      <c r="D893" s="22" t="s">
        <v>119</v>
      </c>
      <c r="E893" s="22">
        <v>325</v>
      </c>
      <c r="F893" s="22" t="s">
        <v>9</v>
      </c>
      <c r="G893" s="22" t="s">
        <v>109</v>
      </c>
    </row>
    <row r="894" spans="3:7">
      <c r="C894" s="137">
        <v>44629</v>
      </c>
      <c r="D894" s="22" t="s">
        <v>117</v>
      </c>
      <c r="E894" s="22">
        <v>11</v>
      </c>
      <c r="F894" s="22" t="s">
        <v>6</v>
      </c>
      <c r="G894" s="22" t="s">
        <v>111</v>
      </c>
    </row>
    <row r="895" spans="3:7">
      <c r="C895" s="137">
        <v>44308</v>
      </c>
      <c r="D895" s="22" t="s">
        <v>107</v>
      </c>
      <c r="E895" s="22">
        <v>13</v>
      </c>
      <c r="F895" s="22" t="s">
        <v>9</v>
      </c>
      <c r="G895" s="22" t="s">
        <v>109</v>
      </c>
    </row>
    <row r="896" spans="3:7">
      <c r="C896" s="137">
        <v>44843</v>
      </c>
      <c r="D896" s="22" t="s">
        <v>118</v>
      </c>
      <c r="E896" s="22">
        <v>42</v>
      </c>
      <c r="F896" s="22" t="s">
        <v>6</v>
      </c>
      <c r="G896" s="22" t="s">
        <v>109</v>
      </c>
    </row>
    <row r="897" spans="3:7">
      <c r="C897" s="137">
        <v>44179</v>
      </c>
      <c r="D897" s="22" t="s">
        <v>119</v>
      </c>
      <c r="E897" s="22">
        <v>350</v>
      </c>
      <c r="F897" s="22" t="s">
        <v>112</v>
      </c>
      <c r="G897" s="22" t="s">
        <v>108</v>
      </c>
    </row>
    <row r="898" spans="3:7">
      <c r="C898" s="137">
        <v>44450</v>
      </c>
      <c r="D898" s="22" t="s">
        <v>107</v>
      </c>
      <c r="E898" s="22">
        <v>11</v>
      </c>
      <c r="F898" s="22" t="s">
        <v>9</v>
      </c>
      <c r="G898" s="22" t="s">
        <v>109</v>
      </c>
    </row>
    <row r="899" spans="3:7">
      <c r="C899" s="137">
        <v>44192</v>
      </c>
      <c r="D899" s="22" t="s">
        <v>117</v>
      </c>
      <c r="E899" s="22">
        <v>29</v>
      </c>
      <c r="F899" s="22" t="s">
        <v>6</v>
      </c>
      <c r="G899" s="22" t="s">
        <v>105</v>
      </c>
    </row>
    <row r="900" spans="3:7">
      <c r="C900" s="137">
        <v>44210</v>
      </c>
      <c r="D900" s="22" t="s">
        <v>118</v>
      </c>
      <c r="E900" s="22">
        <v>9</v>
      </c>
      <c r="F900" s="22" t="s">
        <v>6</v>
      </c>
      <c r="G900" s="22" t="s">
        <v>109</v>
      </c>
    </row>
    <row r="901" spans="3:7">
      <c r="C901" s="137">
        <v>43938</v>
      </c>
      <c r="D901" s="22" t="s">
        <v>107</v>
      </c>
      <c r="E901" s="22">
        <v>22</v>
      </c>
      <c r="F901" s="22" t="s">
        <v>114</v>
      </c>
      <c r="G901" s="22" t="s">
        <v>115</v>
      </c>
    </row>
    <row r="902" spans="3:7">
      <c r="C902" s="137">
        <v>44370</v>
      </c>
      <c r="D902" s="22" t="s">
        <v>119</v>
      </c>
      <c r="E902" s="22">
        <v>30</v>
      </c>
      <c r="F902" s="22" t="s">
        <v>9</v>
      </c>
      <c r="G902" s="22" t="s">
        <v>105</v>
      </c>
    </row>
    <row r="903" spans="3:7">
      <c r="C903" s="137">
        <v>43889</v>
      </c>
      <c r="D903" s="22" t="s">
        <v>118</v>
      </c>
      <c r="E903" s="22">
        <v>47</v>
      </c>
      <c r="F903" s="22" t="s">
        <v>9</v>
      </c>
      <c r="G903" s="22" t="s">
        <v>106</v>
      </c>
    </row>
    <row r="904" spans="3:7">
      <c r="C904" s="137">
        <v>44743</v>
      </c>
      <c r="D904" s="22" t="s">
        <v>107</v>
      </c>
      <c r="E904" s="22">
        <v>2</v>
      </c>
      <c r="F904" s="22" t="s">
        <v>6</v>
      </c>
      <c r="G904" s="22" t="s">
        <v>106</v>
      </c>
    </row>
    <row r="905" spans="3:7">
      <c r="C905" s="137">
        <v>44749</v>
      </c>
      <c r="D905" s="22" t="s">
        <v>117</v>
      </c>
      <c r="E905" s="22">
        <v>31</v>
      </c>
      <c r="F905" s="22" t="s">
        <v>112</v>
      </c>
      <c r="G905" s="22" t="s">
        <v>111</v>
      </c>
    </row>
    <row r="906" spans="3:7">
      <c r="C906" s="137">
        <v>43894</v>
      </c>
      <c r="D906" s="22" t="s">
        <v>117</v>
      </c>
      <c r="E906" s="22">
        <v>16</v>
      </c>
      <c r="F906" s="22" t="s">
        <v>112</v>
      </c>
      <c r="G906" s="22" t="s">
        <v>113</v>
      </c>
    </row>
    <row r="907" spans="3:7">
      <c r="C907" s="137">
        <v>44834</v>
      </c>
      <c r="D907" s="22" t="s">
        <v>117</v>
      </c>
      <c r="E907" s="22">
        <v>250</v>
      </c>
      <c r="F907" s="22" t="s">
        <v>6</v>
      </c>
      <c r="G907" s="22" t="s">
        <v>113</v>
      </c>
    </row>
    <row r="908" spans="3:7">
      <c r="C908" s="137">
        <v>44500</v>
      </c>
      <c r="D908" s="22" t="s">
        <v>117</v>
      </c>
      <c r="E908" s="22">
        <v>44</v>
      </c>
      <c r="F908" s="22" t="s">
        <v>110</v>
      </c>
      <c r="G908" s="22" t="s">
        <v>115</v>
      </c>
    </row>
    <row r="909" spans="3:7">
      <c r="C909" s="137">
        <v>44593</v>
      </c>
      <c r="D909" s="22" t="s">
        <v>117</v>
      </c>
      <c r="E909" s="22">
        <v>425</v>
      </c>
      <c r="F909" s="22" t="s">
        <v>114</v>
      </c>
      <c r="G909" s="22" t="s">
        <v>106</v>
      </c>
    </row>
    <row r="910" spans="3:7">
      <c r="C910" s="137">
        <v>44330</v>
      </c>
      <c r="D910" s="22" t="s">
        <v>107</v>
      </c>
      <c r="E910" s="22">
        <v>45</v>
      </c>
      <c r="F910" s="22" t="s">
        <v>6</v>
      </c>
      <c r="G910" s="22" t="s">
        <v>106</v>
      </c>
    </row>
    <row r="911" spans="3:7">
      <c r="C911" s="137">
        <v>44324</v>
      </c>
      <c r="D911" s="22" t="s">
        <v>119</v>
      </c>
      <c r="E911" s="22">
        <v>25</v>
      </c>
      <c r="F911" s="22" t="s">
        <v>6</v>
      </c>
      <c r="G911" s="22" t="s">
        <v>115</v>
      </c>
    </row>
    <row r="912" spans="3:7">
      <c r="C912" s="137">
        <v>43870</v>
      </c>
      <c r="D912" s="22" t="s">
        <v>119</v>
      </c>
      <c r="E912" s="22">
        <v>7</v>
      </c>
      <c r="F912" s="22" t="s">
        <v>110</v>
      </c>
      <c r="G912" s="22" t="s">
        <v>113</v>
      </c>
    </row>
    <row r="913" spans="3:7">
      <c r="C913" s="137">
        <v>44005</v>
      </c>
      <c r="D913" s="22" t="s">
        <v>117</v>
      </c>
      <c r="E913" s="22">
        <v>6</v>
      </c>
      <c r="F913" s="22" t="s">
        <v>112</v>
      </c>
      <c r="G913" s="22" t="s">
        <v>113</v>
      </c>
    </row>
    <row r="914" spans="3:7">
      <c r="C914" s="137">
        <v>44571</v>
      </c>
      <c r="D914" s="22" t="s">
        <v>118</v>
      </c>
      <c r="E914" s="22">
        <v>3</v>
      </c>
      <c r="F914" s="22" t="s">
        <v>110</v>
      </c>
      <c r="G914" s="22" t="s">
        <v>108</v>
      </c>
    </row>
    <row r="915" spans="3:7">
      <c r="C915" s="137">
        <v>44682</v>
      </c>
      <c r="D915" s="22" t="s">
        <v>119</v>
      </c>
      <c r="E915" s="22">
        <v>39</v>
      </c>
      <c r="F915" s="22" t="s">
        <v>114</v>
      </c>
      <c r="G915" s="22" t="s">
        <v>113</v>
      </c>
    </row>
    <row r="916" spans="3:7">
      <c r="C916" s="137">
        <v>44457</v>
      </c>
      <c r="D916" s="22" t="s">
        <v>119</v>
      </c>
      <c r="E916" s="22">
        <v>375</v>
      </c>
      <c r="F916" s="22" t="s">
        <v>9</v>
      </c>
      <c r="G916" s="22" t="s">
        <v>105</v>
      </c>
    </row>
    <row r="917" spans="3:7">
      <c r="C917" s="137">
        <v>44445</v>
      </c>
      <c r="D917" s="22" t="s">
        <v>116</v>
      </c>
      <c r="E917" s="22">
        <v>1</v>
      </c>
      <c r="F917" s="22" t="s">
        <v>112</v>
      </c>
      <c r="G917" s="22" t="s">
        <v>111</v>
      </c>
    </row>
    <row r="918" spans="3:7">
      <c r="C918" s="137">
        <v>44645</v>
      </c>
      <c r="D918" s="22" t="s">
        <v>107</v>
      </c>
      <c r="E918" s="22">
        <v>43</v>
      </c>
      <c r="F918" s="22" t="s">
        <v>6</v>
      </c>
      <c r="G918" s="22" t="s">
        <v>109</v>
      </c>
    </row>
    <row r="919" spans="3:7">
      <c r="C919" s="137">
        <v>44419</v>
      </c>
      <c r="D919" s="22" t="s">
        <v>119</v>
      </c>
      <c r="E919" s="22">
        <v>1</v>
      </c>
      <c r="F919" s="22" t="s">
        <v>114</v>
      </c>
      <c r="G919" s="22" t="s">
        <v>108</v>
      </c>
    </row>
    <row r="920" spans="3:7">
      <c r="C920" s="137">
        <v>44416</v>
      </c>
      <c r="D920" s="22" t="s">
        <v>107</v>
      </c>
      <c r="E920" s="22">
        <v>1</v>
      </c>
      <c r="F920" s="22" t="s">
        <v>9</v>
      </c>
      <c r="G920" s="22" t="s">
        <v>115</v>
      </c>
    </row>
    <row r="921" spans="3:7">
      <c r="C921" s="137">
        <v>44314</v>
      </c>
      <c r="D921" s="22" t="s">
        <v>118</v>
      </c>
      <c r="E921" s="22">
        <v>3</v>
      </c>
      <c r="F921" s="22" t="s">
        <v>114</v>
      </c>
      <c r="G921" s="22" t="s">
        <v>105</v>
      </c>
    </row>
    <row r="922" spans="3:7">
      <c r="C922" s="137">
        <v>44635</v>
      </c>
      <c r="D922" s="22" t="s">
        <v>107</v>
      </c>
      <c r="E922" s="22">
        <v>28</v>
      </c>
      <c r="F922" s="22" t="s">
        <v>110</v>
      </c>
      <c r="G922" s="22" t="s">
        <v>113</v>
      </c>
    </row>
    <row r="923" spans="3:7">
      <c r="C923" s="137">
        <v>44044</v>
      </c>
      <c r="D923" s="22" t="s">
        <v>117</v>
      </c>
      <c r="E923" s="22">
        <v>3</v>
      </c>
      <c r="F923" s="22" t="s">
        <v>110</v>
      </c>
      <c r="G923" s="22" t="s">
        <v>106</v>
      </c>
    </row>
    <row r="924" spans="3:7">
      <c r="C924" s="137">
        <v>43905</v>
      </c>
      <c r="D924" s="22" t="s">
        <v>119</v>
      </c>
      <c r="E924" s="22">
        <v>6</v>
      </c>
      <c r="F924" s="22" t="s">
        <v>114</v>
      </c>
      <c r="G924" s="22" t="s">
        <v>115</v>
      </c>
    </row>
    <row r="925" spans="3:7">
      <c r="C925" s="137">
        <v>44391</v>
      </c>
      <c r="D925" s="22" t="s">
        <v>118</v>
      </c>
      <c r="E925" s="22">
        <v>48</v>
      </c>
      <c r="F925" s="22" t="s">
        <v>110</v>
      </c>
      <c r="G925" s="22" t="s">
        <v>113</v>
      </c>
    </row>
    <row r="926" spans="3:7">
      <c r="C926" s="137">
        <v>44647</v>
      </c>
      <c r="D926" s="22" t="s">
        <v>119</v>
      </c>
      <c r="E926" s="22">
        <v>300</v>
      </c>
      <c r="F926" s="22" t="s">
        <v>110</v>
      </c>
      <c r="G926" s="22" t="s">
        <v>106</v>
      </c>
    </row>
    <row r="927" spans="3:7">
      <c r="C927" s="137">
        <v>44649</v>
      </c>
      <c r="D927" s="22" t="s">
        <v>118</v>
      </c>
      <c r="E927" s="22">
        <v>6</v>
      </c>
      <c r="F927" s="22" t="s">
        <v>9</v>
      </c>
      <c r="G927" s="22" t="s">
        <v>111</v>
      </c>
    </row>
    <row r="928" spans="3:7">
      <c r="C928" s="137">
        <v>44194</v>
      </c>
      <c r="D928" s="22" t="s">
        <v>118</v>
      </c>
      <c r="E928" s="22">
        <v>350</v>
      </c>
      <c r="F928" s="22" t="s">
        <v>9</v>
      </c>
      <c r="G928" s="22" t="s">
        <v>109</v>
      </c>
    </row>
    <row r="929" spans="3:7">
      <c r="C929" s="137">
        <v>44233</v>
      </c>
      <c r="D929" s="22" t="s">
        <v>107</v>
      </c>
      <c r="E929" s="22">
        <v>175</v>
      </c>
      <c r="F929" s="22" t="s">
        <v>112</v>
      </c>
      <c r="G929" s="22" t="s">
        <v>106</v>
      </c>
    </row>
    <row r="930" spans="3:7">
      <c r="C930" s="137">
        <v>44875</v>
      </c>
      <c r="D930" s="22" t="s">
        <v>117</v>
      </c>
      <c r="E930" s="22">
        <v>400</v>
      </c>
      <c r="F930" s="22" t="s">
        <v>114</v>
      </c>
      <c r="G930" s="22" t="s">
        <v>113</v>
      </c>
    </row>
    <row r="931" spans="3:7">
      <c r="C931" s="137">
        <v>43916</v>
      </c>
      <c r="D931" s="22" t="s">
        <v>116</v>
      </c>
      <c r="E931" s="22">
        <v>10</v>
      </c>
      <c r="F931" s="22" t="s">
        <v>112</v>
      </c>
      <c r="G931" s="22" t="s">
        <v>108</v>
      </c>
    </row>
    <row r="932" spans="3:7">
      <c r="C932" s="137">
        <v>44644</v>
      </c>
      <c r="D932" s="22" t="s">
        <v>118</v>
      </c>
      <c r="E932" s="22">
        <v>1</v>
      </c>
      <c r="F932" s="22" t="s">
        <v>110</v>
      </c>
      <c r="G932" s="22" t="s">
        <v>105</v>
      </c>
    </row>
    <row r="933" spans="3:7">
      <c r="C933" s="137">
        <v>44098</v>
      </c>
      <c r="D933" s="22" t="s">
        <v>118</v>
      </c>
      <c r="E933" s="22">
        <v>75</v>
      </c>
      <c r="F933" s="22" t="s">
        <v>9</v>
      </c>
      <c r="G933" s="22" t="s">
        <v>106</v>
      </c>
    </row>
    <row r="934" spans="3:7">
      <c r="C934" s="137">
        <v>44293</v>
      </c>
      <c r="D934" s="22" t="s">
        <v>117</v>
      </c>
      <c r="E934" s="22">
        <v>14</v>
      </c>
      <c r="F934" s="22" t="s">
        <v>110</v>
      </c>
      <c r="G934" s="22" t="s">
        <v>115</v>
      </c>
    </row>
    <row r="935" spans="3:7">
      <c r="C935" s="137">
        <v>44643</v>
      </c>
      <c r="D935" s="22" t="s">
        <v>117</v>
      </c>
      <c r="E935" s="22">
        <v>31</v>
      </c>
      <c r="F935" s="22" t="s">
        <v>9</v>
      </c>
      <c r="G935" s="22" t="s">
        <v>111</v>
      </c>
    </row>
    <row r="936" spans="3:7">
      <c r="C936" s="137">
        <v>44869</v>
      </c>
      <c r="D936" s="22" t="s">
        <v>117</v>
      </c>
      <c r="E936" s="22">
        <v>2</v>
      </c>
      <c r="F936" s="22" t="s">
        <v>112</v>
      </c>
      <c r="G936" s="22" t="s">
        <v>105</v>
      </c>
    </row>
    <row r="937" spans="3:7">
      <c r="C937" s="137">
        <v>44456</v>
      </c>
      <c r="D937" s="22" t="s">
        <v>116</v>
      </c>
      <c r="E937" s="22">
        <v>6</v>
      </c>
      <c r="F937" s="22" t="s">
        <v>9</v>
      </c>
      <c r="G937" s="22" t="s">
        <v>105</v>
      </c>
    </row>
    <row r="938" spans="3:7">
      <c r="C938" s="137">
        <v>44679</v>
      </c>
      <c r="D938" s="22" t="s">
        <v>107</v>
      </c>
      <c r="E938" s="22">
        <v>6</v>
      </c>
      <c r="F938" s="22" t="s">
        <v>114</v>
      </c>
      <c r="G938" s="22" t="s">
        <v>111</v>
      </c>
    </row>
    <row r="939" spans="3:7">
      <c r="C939" s="137">
        <v>44655</v>
      </c>
      <c r="D939" s="22" t="s">
        <v>119</v>
      </c>
      <c r="E939" s="22">
        <v>6</v>
      </c>
      <c r="F939" s="22" t="s">
        <v>110</v>
      </c>
      <c r="G939" s="22" t="s">
        <v>109</v>
      </c>
    </row>
    <row r="940" spans="3:7">
      <c r="C940" s="137">
        <v>44793</v>
      </c>
      <c r="D940" s="22" t="s">
        <v>107</v>
      </c>
      <c r="E940" s="22">
        <v>29</v>
      </c>
      <c r="F940" s="22" t="s">
        <v>9</v>
      </c>
      <c r="G940" s="22" t="s">
        <v>108</v>
      </c>
    </row>
    <row r="941" spans="3:7">
      <c r="C941" s="137">
        <v>44124</v>
      </c>
      <c r="D941" s="22" t="s">
        <v>117</v>
      </c>
      <c r="E941" s="22">
        <v>20</v>
      </c>
      <c r="F941" s="22" t="s">
        <v>6</v>
      </c>
      <c r="G941" s="22" t="s">
        <v>111</v>
      </c>
    </row>
    <row r="942" spans="3:7">
      <c r="C942" s="137">
        <v>43949</v>
      </c>
      <c r="D942" s="22" t="s">
        <v>117</v>
      </c>
      <c r="E942" s="22">
        <v>34</v>
      </c>
      <c r="F942" s="22" t="s">
        <v>114</v>
      </c>
      <c r="G942" s="22" t="s">
        <v>108</v>
      </c>
    </row>
    <row r="943" spans="3:7">
      <c r="C943" s="137">
        <v>44804</v>
      </c>
      <c r="D943" s="22" t="s">
        <v>107</v>
      </c>
      <c r="E943" s="22">
        <v>9</v>
      </c>
      <c r="F943" s="22" t="s">
        <v>110</v>
      </c>
      <c r="G943" s="22" t="s">
        <v>113</v>
      </c>
    </row>
    <row r="944" spans="3:7">
      <c r="C944" s="137">
        <v>43977</v>
      </c>
      <c r="D944" s="22" t="s">
        <v>119</v>
      </c>
      <c r="E944" s="22">
        <v>200</v>
      </c>
      <c r="F944" s="22" t="s">
        <v>112</v>
      </c>
      <c r="G944" s="22" t="s">
        <v>108</v>
      </c>
    </row>
    <row r="945" spans="3:7">
      <c r="C945" s="137">
        <v>44850</v>
      </c>
      <c r="D945" s="22" t="s">
        <v>118</v>
      </c>
      <c r="E945" s="22">
        <v>8</v>
      </c>
      <c r="F945" s="22" t="s">
        <v>112</v>
      </c>
      <c r="G945" s="22" t="s">
        <v>109</v>
      </c>
    </row>
    <row r="946" spans="3:7">
      <c r="C946" s="137">
        <v>44556</v>
      </c>
      <c r="D946" s="22" t="s">
        <v>116</v>
      </c>
      <c r="E946" s="22">
        <v>5</v>
      </c>
      <c r="F946" s="22" t="s">
        <v>6</v>
      </c>
      <c r="G946" s="22" t="s">
        <v>106</v>
      </c>
    </row>
    <row r="947" spans="3:7">
      <c r="C947" s="137">
        <v>44459</v>
      </c>
      <c r="D947" s="22" t="s">
        <v>117</v>
      </c>
      <c r="E947" s="22">
        <v>175</v>
      </c>
      <c r="F947" s="22" t="s">
        <v>112</v>
      </c>
      <c r="G947" s="22" t="s">
        <v>115</v>
      </c>
    </row>
    <row r="948" spans="3:7">
      <c r="C948" s="137">
        <v>44262</v>
      </c>
      <c r="D948" s="22" t="s">
        <v>119</v>
      </c>
      <c r="E948" s="22">
        <v>3</v>
      </c>
      <c r="F948" s="22" t="s">
        <v>114</v>
      </c>
      <c r="G948" s="22" t="s">
        <v>111</v>
      </c>
    </row>
    <row r="949" spans="3:7">
      <c r="C949" s="137">
        <v>44736</v>
      </c>
      <c r="D949" s="22" t="s">
        <v>118</v>
      </c>
      <c r="E949" s="22">
        <v>475</v>
      </c>
      <c r="F949" s="22" t="s">
        <v>6</v>
      </c>
      <c r="G949" s="22" t="s">
        <v>115</v>
      </c>
    </row>
    <row r="950" spans="3:7">
      <c r="C950" s="137">
        <v>44867</v>
      </c>
      <c r="D950" s="22" t="s">
        <v>107</v>
      </c>
      <c r="E950" s="22">
        <v>40</v>
      </c>
      <c r="F950" s="22" t="s">
        <v>6</v>
      </c>
      <c r="G950" s="22" t="s">
        <v>106</v>
      </c>
    </row>
    <row r="951" spans="3:7">
      <c r="C951" s="137">
        <v>43992</v>
      </c>
      <c r="D951" s="22" t="s">
        <v>117</v>
      </c>
      <c r="E951" s="22">
        <v>300</v>
      </c>
      <c r="F951" s="22" t="s">
        <v>9</v>
      </c>
      <c r="G951" s="22" t="s">
        <v>106</v>
      </c>
    </row>
    <row r="952" spans="3:7">
      <c r="C952" s="137">
        <v>44792</v>
      </c>
      <c r="D952" s="22" t="s">
        <v>118</v>
      </c>
      <c r="E952" s="22">
        <v>8</v>
      </c>
      <c r="F952" s="22" t="s">
        <v>112</v>
      </c>
      <c r="G952" s="22" t="s">
        <v>105</v>
      </c>
    </row>
    <row r="953" spans="3:7">
      <c r="C953" s="137">
        <v>44495</v>
      </c>
      <c r="D953" s="22" t="s">
        <v>117</v>
      </c>
      <c r="E953" s="22">
        <v>225</v>
      </c>
      <c r="F953" s="22" t="s">
        <v>110</v>
      </c>
      <c r="G953" s="22" t="s">
        <v>113</v>
      </c>
    </row>
    <row r="954" spans="3:7">
      <c r="C954" s="137">
        <v>44798</v>
      </c>
      <c r="D954" s="22" t="s">
        <v>119</v>
      </c>
      <c r="E954" s="22">
        <v>3</v>
      </c>
      <c r="F954" s="22" t="s">
        <v>114</v>
      </c>
      <c r="G954" s="22" t="s">
        <v>106</v>
      </c>
    </row>
    <row r="955" spans="3:7">
      <c r="C955" s="137">
        <v>44803</v>
      </c>
      <c r="D955" s="22" t="s">
        <v>119</v>
      </c>
      <c r="E955" s="22">
        <v>5</v>
      </c>
      <c r="F955" s="22" t="s">
        <v>6</v>
      </c>
      <c r="G955" s="22" t="s">
        <v>109</v>
      </c>
    </row>
    <row r="956" spans="3:7">
      <c r="C956" s="137">
        <v>44185</v>
      </c>
      <c r="D956" s="22" t="s">
        <v>119</v>
      </c>
      <c r="E956" s="22">
        <v>425</v>
      </c>
      <c r="F956" s="22" t="s">
        <v>6</v>
      </c>
      <c r="G956" s="22" t="s">
        <v>109</v>
      </c>
    </row>
    <row r="957" spans="3:7">
      <c r="C957" s="137">
        <v>43851</v>
      </c>
      <c r="D957" s="22" t="s">
        <v>119</v>
      </c>
      <c r="E957" s="22">
        <v>250</v>
      </c>
      <c r="F957" s="22" t="s">
        <v>112</v>
      </c>
      <c r="G957" s="22" t="s">
        <v>106</v>
      </c>
    </row>
    <row r="958" spans="3:7">
      <c r="C958" s="137">
        <v>44838</v>
      </c>
      <c r="D958" s="22" t="s">
        <v>119</v>
      </c>
      <c r="E958" s="22">
        <v>75</v>
      </c>
      <c r="F958" s="22" t="s">
        <v>110</v>
      </c>
      <c r="G958" s="22" t="s">
        <v>106</v>
      </c>
    </row>
    <row r="959" spans="3:7">
      <c r="C959" s="137">
        <v>44622</v>
      </c>
      <c r="D959" s="22" t="s">
        <v>116</v>
      </c>
      <c r="E959" s="22">
        <v>5</v>
      </c>
      <c r="F959" s="22" t="s">
        <v>112</v>
      </c>
      <c r="G959" s="22" t="s">
        <v>111</v>
      </c>
    </row>
    <row r="960" spans="3:7">
      <c r="C960" s="137">
        <v>43949</v>
      </c>
      <c r="D960" s="22" t="s">
        <v>119</v>
      </c>
      <c r="E960" s="22">
        <v>9</v>
      </c>
      <c r="F960" s="22" t="s">
        <v>110</v>
      </c>
      <c r="G960" s="22" t="s">
        <v>115</v>
      </c>
    </row>
    <row r="961" spans="3:7">
      <c r="C961" s="137">
        <v>44228</v>
      </c>
      <c r="D961" s="22" t="s">
        <v>116</v>
      </c>
      <c r="E961" s="22">
        <v>1</v>
      </c>
      <c r="F961" s="22" t="s">
        <v>9</v>
      </c>
      <c r="G961" s="22" t="s">
        <v>115</v>
      </c>
    </row>
    <row r="962" spans="3:7">
      <c r="C962" s="137">
        <v>44719</v>
      </c>
      <c r="D962" s="22" t="s">
        <v>116</v>
      </c>
      <c r="E962" s="22">
        <v>300</v>
      </c>
      <c r="F962" s="22" t="s">
        <v>9</v>
      </c>
      <c r="G962" s="22" t="s">
        <v>109</v>
      </c>
    </row>
    <row r="963" spans="3:7">
      <c r="C963" s="137">
        <v>44194</v>
      </c>
      <c r="D963" s="22" t="s">
        <v>116</v>
      </c>
      <c r="E963" s="22">
        <v>7</v>
      </c>
      <c r="F963" s="22" t="s">
        <v>114</v>
      </c>
      <c r="G963" s="22" t="s">
        <v>115</v>
      </c>
    </row>
    <row r="964" spans="3:7">
      <c r="C964" s="137">
        <v>44425</v>
      </c>
      <c r="D964" s="22" t="s">
        <v>119</v>
      </c>
      <c r="E964" s="22">
        <v>2</v>
      </c>
      <c r="F964" s="22" t="s">
        <v>6</v>
      </c>
      <c r="G964" s="22" t="s">
        <v>113</v>
      </c>
    </row>
    <row r="965" spans="3:7">
      <c r="C965" s="137">
        <v>44728</v>
      </c>
      <c r="D965" s="22" t="s">
        <v>119</v>
      </c>
      <c r="E965" s="22">
        <v>36</v>
      </c>
      <c r="F965" s="22" t="s">
        <v>9</v>
      </c>
      <c r="G965" s="22" t="s">
        <v>105</v>
      </c>
    </row>
    <row r="966" spans="3:7">
      <c r="C966" s="137">
        <v>43887</v>
      </c>
      <c r="D966" s="22" t="s">
        <v>119</v>
      </c>
      <c r="E966" s="22">
        <v>12</v>
      </c>
      <c r="F966" s="22" t="s">
        <v>112</v>
      </c>
      <c r="G966" s="22" t="s">
        <v>109</v>
      </c>
    </row>
    <row r="967" spans="3:7">
      <c r="C967" s="137">
        <v>44020</v>
      </c>
      <c r="D967" s="22" t="s">
        <v>107</v>
      </c>
      <c r="E967" s="22">
        <v>175</v>
      </c>
      <c r="F967" s="22" t="s">
        <v>9</v>
      </c>
      <c r="G967" s="22" t="s">
        <v>111</v>
      </c>
    </row>
    <row r="968" spans="3:7">
      <c r="C968" s="137">
        <v>44444</v>
      </c>
      <c r="D968" s="22" t="s">
        <v>119</v>
      </c>
      <c r="E968" s="22">
        <v>375</v>
      </c>
      <c r="F968" s="22" t="s">
        <v>110</v>
      </c>
      <c r="G968" s="22" t="s">
        <v>113</v>
      </c>
    </row>
    <row r="969" spans="3:7">
      <c r="C969" s="137">
        <v>44816</v>
      </c>
      <c r="D969" s="22" t="s">
        <v>107</v>
      </c>
      <c r="E969" s="22">
        <v>425</v>
      </c>
      <c r="F969" s="22" t="s">
        <v>112</v>
      </c>
      <c r="G969" s="22" t="s">
        <v>115</v>
      </c>
    </row>
    <row r="970" spans="3:7">
      <c r="C970" s="137">
        <v>44400</v>
      </c>
      <c r="D970" s="22" t="s">
        <v>117</v>
      </c>
      <c r="E970" s="22">
        <v>50</v>
      </c>
      <c r="F970" s="22" t="s">
        <v>110</v>
      </c>
      <c r="G970" s="22" t="s">
        <v>115</v>
      </c>
    </row>
    <row r="971" spans="3:7">
      <c r="C971" s="137">
        <v>44651</v>
      </c>
      <c r="D971" s="22" t="s">
        <v>118</v>
      </c>
      <c r="E971" s="22">
        <v>275</v>
      </c>
      <c r="F971" s="22" t="s">
        <v>114</v>
      </c>
      <c r="G971" s="22" t="s">
        <v>108</v>
      </c>
    </row>
    <row r="972" spans="3:7">
      <c r="C972" s="137">
        <v>44323</v>
      </c>
      <c r="D972" s="22" t="s">
        <v>107</v>
      </c>
      <c r="E972" s="22">
        <v>47</v>
      </c>
      <c r="F972" s="22" t="s">
        <v>9</v>
      </c>
      <c r="G972" s="22" t="s">
        <v>113</v>
      </c>
    </row>
    <row r="973" spans="3:7">
      <c r="C973" s="137">
        <v>44861</v>
      </c>
      <c r="D973" s="22" t="s">
        <v>117</v>
      </c>
      <c r="E973" s="22">
        <v>1</v>
      </c>
      <c r="F973" s="22" t="s">
        <v>112</v>
      </c>
      <c r="G973" s="22" t="s">
        <v>106</v>
      </c>
    </row>
    <row r="974" spans="3:7">
      <c r="C974" s="137">
        <v>44216</v>
      </c>
      <c r="D974" s="22" t="s">
        <v>118</v>
      </c>
      <c r="E974" s="22">
        <v>550</v>
      </c>
      <c r="F974" s="22" t="s">
        <v>114</v>
      </c>
      <c r="G974" s="22" t="s">
        <v>111</v>
      </c>
    </row>
    <row r="975" spans="3:7">
      <c r="C975" s="137">
        <v>44196</v>
      </c>
      <c r="D975" s="22" t="s">
        <v>107</v>
      </c>
      <c r="E975" s="22">
        <v>39</v>
      </c>
      <c r="F975" s="22" t="s">
        <v>6</v>
      </c>
      <c r="G975" s="22" t="s">
        <v>109</v>
      </c>
    </row>
    <row r="976" spans="3:7">
      <c r="C976" s="137">
        <v>44344</v>
      </c>
      <c r="D976" s="22" t="s">
        <v>119</v>
      </c>
      <c r="E976" s="22">
        <v>575</v>
      </c>
      <c r="F976" s="22" t="s">
        <v>6</v>
      </c>
      <c r="G976" s="22" t="s">
        <v>106</v>
      </c>
    </row>
    <row r="977" spans="3:7">
      <c r="C977" s="137">
        <v>44145</v>
      </c>
      <c r="D977" s="22" t="s">
        <v>116</v>
      </c>
      <c r="E977" s="22">
        <v>575</v>
      </c>
      <c r="F977" s="22" t="s">
        <v>110</v>
      </c>
      <c r="G977" s="22" t="s">
        <v>106</v>
      </c>
    </row>
    <row r="978" spans="3:7">
      <c r="C978" s="137">
        <v>44163</v>
      </c>
      <c r="D978" s="22" t="s">
        <v>117</v>
      </c>
      <c r="E978" s="22">
        <v>375</v>
      </c>
      <c r="F978" s="22" t="s">
        <v>6</v>
      </c>
      <c r="G978" s="22" t="s">
        <v>105</v>
      </c>
    </row>
    <row r="979" spans="3:7">
      <c r="C979" s="137">
        <v>44054</v>
      </c>
      <c r="D979" s="22" t="s">
        <v>117</v>
      </c>
      <c r="E979" s="22">
        <v>30</v>
      </c>
      <c r="F979" s="22" t="s">
        <v>6</v>
      </c>
      <c r="G979" s="22" t="s">
        <v>111</v>
      </c>
    </row>
    <row r="980" spans="3:7">
      <c r="C980" s="137">
        <v>44806</v>
      </c>
      <c r="D980" s="22" t="s">
        <v>118</v>
      </c>
      <c r="E980" s="22">
        <v>31</v>
      </c>
      <c r="F980" s="22" t="s">
        <v>6</v>
      </c>
      <c r="G980" s="22" t="s">
        <v>106</v>
      </c>
    </row>
    <row r="981" spans="3:7">
      <c r="C981" s="137">
        <v>44324</v>
      </c>
      <c r="D981" s="22" t="s">
        <v>117</v>
      </c>
      <c r="E981" s="22">
        <v>350</v>
      </c>
      <c r="F981" s="22" t="s">
        <v>112</v>
      </c>
      <c r="G981" s="22" t="s">
        <v>115</v>
      </c>
    </row>
    <row r="982" spans="3:7">
      <c r="C982" s="137">
        <v>44032</v>
      </c>
      <c r="D982" s="22" t="s">
        <v>107</v>
      </c>
      <c r="E982" s="22">
        <v>3</v>
      </c>
      <c r="F982" s="22" t="s">
        <v>9</v>
      </c>
      <c r="G982" s="22" t="s">
        <v>108</v>
      </c>
    </row>
    <row r="983" spans="3:7">
      <c r="C983" s="137">
        <v>44340</v>
      </c>
      <c r="D983" s="22" t="s">
        <v>118</v>
      </c>
      <c r="E983" s="22">
        <v>30</v>
      </c>
      <c r="F983" s="22" t="s">
        <v>9</v>
      </c>
      <c r="G983" s="22" t="s">
        <v>108</v>
      </c>
    </row>
    <row r="984" spans="3:7">
      <c r="C984" s="137">
        <v>44374</v>
      </c>
      <c r="D984" s="22" t="s">
        <v>118</v>
      </c>
      <c r="E984" s="22">
        <v>31</v>
      </c>
      <c r="F984" s="22" t="s">
        <v>110</v>
      </c>
      <c r="G984" s="22" t="s">
        <v>113</v>
      </c>
    </row>
    <row r="985" spans="3:7">
      <c r="C985" s="137">
        <v>44265</v>
      </c>
      <c r="D985" s="22" t="s">
        <v>116</v>
      </c>
      <c r="E985" s="22">
        <v>6</v>
      </c>
      <c r="F985" s="22" t="s">
        <v>6</v>
      </c>
      <c r="G985" s="22" t="s">
        <v>109</v>
      </c>
    </row>
    <row r="986" spans="3:7">
      <c r="C986" s="137">
        <v>44344</v>
      </c>
      <c r="D986" s="22" t="s">
        <v>116</v>
      </c>
      <c r="E986" s="22">
        <v>37</v>
      </c>
      <c r="F986" s="22" t="s">
        <v>6</v>
      </c>
      <c r="G986" s="22" t="s">
        <v>108</v>
      </c>
    </row>
    <row r="987" spans="3:7">
      <c r="C987" s="137">
        <v>44741</v>
      </c>
      <c r="D987" s="22" t="s">
        <v>107</v>
      </c>
      <c r="E987" s="22">
        <v>225</v>
      </c>
      <c r="F987" s="22" t="s">
        <v>9</v>
      </c>
      <c r="G987" s="22" t="s">
        <v>108</v>
      </c>
    </row>
    <row r="988" spans="3:7">
      <c r="C988" s="137">
        <v>43989</v>
      </c>
      <c r="D988" s="22" t="s">
        <v>117</v>
      </c>
      <c r="E988" s="22">
        <v>200</v>
      </c>
      <c r="F988" s="22" t="s">
        <v>112</v>
      </c>
      <c r="G988" s="22" t="s">
        <v>109</v>
      </c>
    </row>
    <row r="989" spans="3:7">
      <c r="C989" s="137">
        <v>44519</v>
      </c>
      <c r="D989" s="22" t="s">
        <v>117</v>
      </c>
      <c r="E989" s="22">
        <v>150</v>
      </c>
      <c r="F989" s="22" t="s">
        <v>112</v>
      </c>
      <c r="G989" s="22" t="s">
        <v>109</v>
      </c>
    </row>
    <row r="990" spans="3:7">
      <c r="C990" s="137">
        <v>44610</v>
      </c>
      <c r="D990" s="22" t="s">
        <v>117</v>
      </c>
      <c r="E990" s="22">
        <v>6</v>
      </c>
      <c r="F990" s="22" t="s">
        <v>9</v>
      </c>
      <c r="G990" s="22" t="s">
        <v>105</v>
      </c>
    </row>
    <row r="991" spans="3:7">
      <c r="C991" s="137">
        <v>44095</v>
      </c>
      <c r="D991" s="22" t="s">
        <v>119</v>
      </c>
      <c r="E991" s="22">
        <v>600</v>
      </c>
      <c r="F991" s="22" t="s">
        <v>112</v>
      </c>
      <c r="G991" s="22" t="s">
        <v>108</v>
      </c>
    </row>
    <row r="992" spans="3:7">
      <c r="C992" s="137">
        <v>43983</v>
      </c>
      <c r="D992" s="22" t="s">
        <v>117</v>
      </c>
      <c r="E992" s="22">
        <v>600</v>
      </c>
      <c r="F992" s="22" t="s">
        <v>112</v>
      </c>
      <c r="G992" s="22" t="s">
        <v>113</v>
      </c>
    </row>
    <row r="993" spans="3:7">
      <c r="C993" s="137">
        <v>44168</v>
      </c>
      <c r="D993" s="22" t="s">
        <v>107</v>
      </c>
      <c r="E993" s="22">
        <v>175</v>
      </c>
      <c r="F993" s="22" t="s">
        <v>6</v>
      </c>
      <c r="G993" s="22" t="s">
        <v>108</v>
      </c>
    </row>
    <row r="994" spans="3:7">
      <c r="C994" s="137">
        <v>44539</v>
      </c>
      <c r="D994" s="22" t="s">
        <v>118</v>
      </c>
      <c r="E994" s="22">
        <v>24</v>
      </c>
      <c r="F994" s="22" t="s">
        <v>9</v>
      </c>
      <c r="G994" s="22" t="s">
        <v>111</v>
      </c>
    </row>
    <row r="995" spans="3:7">
      <c r="C995" s="137">
        <v>44802</v>
      </c>
      <c r="D995" s="22" t="s">
        <v>119</v>
      </c>
      <c r="E995" s="22">
        <v>25</v>
      </c>
      <c r="F995" s="22" t="s">
        <v>114</v>
      </c>
      <c r="G995" s="22" t="s">
        <v>111</v>
      </c>
    </row>
    <row r="996" spans="3:7">
      <c r="C996" s="137">
        <v>44795</v>
      </c>
      <c r="D996" s="22" t="s">
        <v>107</v>
      </c>
      <c r="E996" s="22">
        <v>10</v>
      </c>
      <c r="F996" s="22" t="s">
        <v>112</v>
      </c>
      <c r="G996" s="22" t="s">
        <v>105</v>
      </c>
    </row>
    <row r="997" spans="3:7">
      <c r="C997" s="137">
        <v>44892</v>
      </c>
      <c r="D997" s="22" t="s">
        <v>116</v>
      </c>
      <c r="E997" s="22">
        <v>375</v>
      </c>
      <c r="F997" s="22" t="s">
        <v>9</v>
      </c>
      <c r="G997" s="22" t="s">
        <v>111</v>
      </c>
    </row>
    <row r="998" spans="3:7">
      <c r="C998" s="137">
        <v>44822</v>
      </c>
      <c r="D998" s="22" t="s">
        <v>119</v>
      </c>
      <c r="E998" s="22">
        <v>4</v>
      </c>
      <c r="F998" s="22" t="s">
        <v>114</v>
      </c>
      <c r="G998" s="22" t="s">
        <v>108</v>
      </c>
    </row>
    <row r="999" spans="3:7">
      <c r="C999" s="137">
        <v>44203</v>
      </c>
      <c r="D999" s="22" t="s">
        <v>117</v>
      </c>
      <c r="E999" s="22">
        <v>35</v>
      </c>
      <c r="F999" s="22" t="s">
        <v>112</v>
      </c>
      <c r="G999" s="22" t="s">
        <v>115</v>
      </c>
    </row>
    <row r="1000" spans="3:7">
      <c r="C1000" s="137">
        <v>44713</v>
      </c>
      <c r="D1000" s="22" t="s">
        <v>117</v>
      </c>
      <c r="E1000" s="22">
        <v>1</v>
      </c>
      <c r="F1000" s="22" t="s">
        <v>9</v>
      </c>
      <c r="G1000" s="22" t="s">
        <v>106</v>
      </c>
    </row>
    <row r="1001" spans="3:7">
      <c r="C1001" s="137">
        <v>44751</v>
      </c>
      <c r="D1001" s="22" t="s">
        <v>119</v>
      </c>
      <c r="E1001" s="22">
        <v>150</v>
      </c>
      <c r="F1001" s="22" t="s">
        <v>114</v>
      </c>
      <c r="G1001" s="22" t="s">
        <v>111</v>
      </c>
    </row>
    <row r="1002" spans="3:7">
      <c r="C1002" s="137">
        <v>44902</v>
      </c>
      <c r="D1002" s="22" t="s">
        <v>117</v>
      </c>
      <c r="E1002" s="22">
        <v>12</v>
      </c>
      <c r="F1002" s="22" t="s">
        <v>114</v>
      </c>
      <c r="G1002" s="22" t="s">
        <v>105</v>
      </c>
    </row>
    <row r="1003" spans="3:7">
      <c r="C1003" s="137">
        <v>44889</v>
      </c>
      <c r="D1003" s="22" t="s">
        <v>107</v>
      </c>
      <c r="E1003" s="22">
        <v>175</v>
      </c>
      <c r="F1003" s="22" t="s">
        <v>112</v>
      </c>
      <c r="G1003" s="22" t="s">
        <v>106</v>
      </c>
    </row>
    <row r="1004" spans="3:7">
      <c r="C1004" s="137">
        <v>44511</v>
      </c>
      <c r="D1004" s="22" t="s">
        <v>117</v>
      </c>
      <c r="E1004" s="22">
        <v>9</v>
      </c>
      <c r="F1004" s="22" t="s">
        <v>110</v>
      </c>
      <c r="G1004" s="22" t="s">
        <v>106</v>
      </c>
    </row>
    <row r="1005" spans="3:7">
      <c r="C1005" s="137">
        <v>44746</v>
      </c>
      <c r="D1005" s="22" t="s">
        <v>119</v>
      </c>
      <c r="E1005" s="22">
        <v>3</v>
      </c>
      <c r="F1005" s="22" t="s">
        <v>9</v>
      </c>
      <c r="G1005" s="22" t="s">
        <v>113</v>
      </c>
    </row>
    <row r="1006" spans="3:7">
      <c r="C1006" s="137">
        <v>44911</v>
      </c>
      <c r="D1006" s="22" t="s">
        <v>117</v>
      </c>
      <c r="E1006" s="22">
        <v>44</v>
      </c>
      <c r="F1006" s="22" t="s">
        <v>9</v>
      </c>
      <c r="G1006" s="22" t="s">
        <v>108</v>
      </c>
    </row>
    <row r="1007" spans="3:7">
      <c r="C1007" s="137">
        <v>44365</v>
      </c>
      <c r="D1007" s="22" t="s">
        <v>118</v>
      </c>
      <c r="E1007" s="22">
        <v>4</v>
      </c>
      <c r="F1007" s="22" t="s">
        <v>6</v>
      </c>
      <c r="G1007" s="22" t="s">
        <v>106</v>
      </c>
    </row>
    <row r="1008" spans="3:7">
      <c r="C1008" s="137">
        <v>44620</v>
      </c>
      <c r="D1008" s="22" t="s">
        <v>119</v>
      </c>
      <c r="E1008" s="22">
        <v>11</v>
      </c>
      <c r="F1008" s="22" t="s">
        <v>110</v>
      </c>
      <c r="G1008" s="22" t="s">
        <v>111</v>
      </c>
    </row>
    <row r="1009" spans="3:7">
      <c r="C1009" s="137">
        <v>44124</v>
      </c>
      <c r="D1009" s="22" t="s">
        <v>117</v>
      </c>
      <c r="E1009" s="22">
        <v>25</v>
      </c>
      <c r="F1009" s="22" t="s">
        <v>9</v>
      </c>
      <c r="G1009" s="22" t="s">
        <v>106</v>
      </c>
    </row>
    <row r="1010" spans="3:7">
      <c r="C1010" s="137">
        <v>44707</v>
      </c>
      <c r="D1010" s="22" t="s">
        <v>119</v>
      </c>
      <c r="E1010" s="22">
        <v>200</v>
      </c>
      <c r="F1010" s="22" t="s">
        <v>9</v>
      </c>
      <c r="G1010" s="22" t="s">
        <v>111</v>
      </c>
    </row>
    <row r="1011" spans="3:7">
      <c r="C1011" s="137">
        <v>44642</v>
      </c>
      <c r="D1011" s="22" t="s">
        <v>119</v>
      </c>
      <c r="E1011" s="22">
        <v>350</v>
      </c>
      <c r="F1011" s="22" t="s">
        <v>112</v>
      </c>
      <c r="G1011" s="22" t="s">
        <v>111</v>
      </c>
    </row>
    <row r="1012" spans="3:7">
      <c r="C1012" s="137">
        <v>44001</v>
      </c>
      <c r="D1012" s="22" t="s">
        <v>119</v>
      </c>
      <c r="E1012" s="22">
        <v>575</v>
      </c>
      <c r="F1012" s="22" t="s">
        <v>112</v>
      </c>
      <c r="G1012" s="22" t="s">
        <v>115</v>
      </c>
    </row>
    <row r="1013" spans="3:7">
      <c r="C1013" s="137">
        <v>44740</v>
      </c>
      <c r="D1013" s="22" t="s">
        <v>116</v>
      </c>
      <c r="E1013" s="22">
        <v>32</v>
      </c>
      <c r="F1013" s="22" t="s">
        <v>110</v>
      </c>
      <c r="G1013" s="22" t="s">
        <v>106</v>
      </c>
    </row>
    <row r="1014" spans="3:7">
      <c r="C1014" s="137">
        <v>43943</v>
      </c>
      <c r="D1014" s="22" t="s">
        <v>107</v>
      </c>
      <c r="E1014" s="22">
        <v>200</v>
      </c>
      <c r="F1014" s="22" t="s">
        <v>9</v>
      </c>
      <c r="G1014" s="22" t="s">
        <v>108</v>
      </c>
    </row>
    <row r="1015" spans="3:7">
      <c r="C1015" s="137">
        <v>43985</v>
      </c>
      <c r="D1015" s="22" t="s">
        <v>117</v>
      </c>
      <c r="E1015" s="22">
        <v>550</v>
      </c>
      <c r="F1015" s="22" t="s">
        <v>114</v>
      </c>
      <c r="G1015" s="22" t="s">
        <v>111</v>
      </c>
    </row>
    <row r="1016" spans="3:7">
      <c r="C1016" s="137">
        <v>43883</v>
      </c>
      <c r="D1016" s="22" t="s">
        <v>119</v>
      </c>
      <c r="E1016" s="22">
        <v>275</v>
      </c>
      <c r="F1016" s="22" t="s">
        <v>9</v>
      </c>
      <c r="G1016" s="22" t="s">
        <v>109</v>
      </c>
    </row>
    <row r="1017" spans="3:7">
      <c r="C1017" s="137">
        <v>44120</v>
      </c>
      <c r="D1017" s="22" t="s">
        <v>117</v>
      </c>
      <c r="E1017" s="22">
        <v>38</v>
      </c>
      <c r="F1017" s="22" t="s">
        <v>110</v>
      </c>
      <c r="G1017" s="22" t="s">
        <v>113</v>
      </c>
    </row>
    <row r="1018" spans="3:7">
      <c r="C1018" s="137">
        <v>44139</v>
      </c>
      <c r="D1018" s="22" t="s">
        <v>117</v>
      </c>
      <c r="E1018" s="22">
        <v>6</v>
      </c>
      <c r="F1018" s="22" t="s">
        <v>112</v>
      </c>
      <c r="G1018" s="22" t="s">
        <v>115</v>
      </c>
    </row>
    <row r="1019" spans="3:7">
      <c r="C1019" s="137">
        <v>44443</v>
      </c>
      <c r="D1019" s="22" t="s">
        <v>118</v>
      </c>
      <c r="E1019" s="22">
        <v>50</v>
      </c>
      <c r="F1019" s="22" t="s">
        <v>114</v>
      </c>
      <c r="G1019" s="22" t="s">
        <v>106</v>
      </c>
    </row>
    <row r="1020" spans="3:7">
      <c r="C1020" s="137">
        <v>44767</v>
      </c>
      <c r="D1020" s="22" t="s">
        <v>117</v>
      </c>
      <c r="E1020" s="22">
        <v>375</v>
      </c>
      <c r="F1020" s="22" t="s">
        <v>112</v>
      </c>
      <c r="G1020" s="22" t="s">
        <v>108</v>
      </c>
    </row>
    <row r="1021" spans="3:7">
      <c r="C1021" s="137">
        <v>44640</v>
      </c>
      <c r="D1021" s="22" t="s">
        <v>119</v>
      </c>
      <c r="E1021" s="22">
        <v>5</v>
      </c>
      <c r="F1021" s="22" t="s">
        <v>110</v>
      </c>
      <c r="G1021" s="22" t="s">
        <v>115</v>
      </c>
    </row>
    <row r="1022" spans="3:7">
      <c r="C1022" s="137">
        <v>44889</v>
      </c>
      <c r="D1022" s="22" t="s">
        <v>119</v>
      </c>
      <c r="E1022" s="22">
        <v>575</v>
      </c>
      <c r="F1022" s="22" t="s">
        <v>6</v>
      </c>
      <c r="G1022" s="22" t="s">
        <v>113</v>
      </c>
    </row>
    <row r="1023" spans="3:7">
      <c r="C1023" s="137">
        <v>44908</v>
      </c>
      <c r="D1023" s="22" t="s">
        <v>117</v>
      </c>
      <c r="E1023" s="22">
        <v>7</v>
      </c>
      <c r="F1023" s="22" t="s">
        <v>110</v>
      </c>
      <c r="G1023" s="22" t="s">
        <v>109</v>
      </c>
    </row>
    <row r="1024" spans="3:7">
      <c r="C1024" s="137">
        <v>44203</v>
      </c>
      <c r="D1024" s="22" t="s">
        <v>116</v>
      </c>
      <c r="E1024" s="22">
        <v>8</v>
      </c>
      <c r="F1024" s="22" t="s">
        <v>114</v>
      </c>
      <c r="G1024" s="22" t="s">
        <v>115</v>
      </c>
    </row>
    <row r="1025" spans="3:7">
      <c r="C1025" s="137">
        <v>43933</v>
      </c>
      <c r="D1025" s="22" t="s">
        <v>117</v>
      </c>
      <c r="E1025" s="22">
        <v>300</v>
      </c>
      <c r="F1025" s="22" t="s">
        <v>112</v>
      </c>
      <c r="G1025" s="22" t="s">
        <v>113</v>
      </c>
    </row>
    <row r="1026" spans="3:7">
      <c r="C1026" s="137">
        <v>44228</v>
      </c>
      <c r="D1026" s="22" t="s">
        <v>107</v>
      </c>
      <c r="E1026" s="22">
        <v>600</v>
      </c>
      <c r="F1026" s="22" t="s">
        <v>114</v>
      </c>
      <c r="G1026" s="22" t="s">
        <v>111</v>
      </c>
    </row>
    <row r="1027" spans="3:7">
      <c r="C1027" s="137">
        <v>44403</v>
      </c>
      <c r="D1027" s="22" t="s">
        <v>116</v>
      </c>
      <c r="E1027" s="22">
        <v>525</v>
      </c>
      <c r="F1027" s="22" t="s">
        <v>114</v>
      </c>
      <c r="G1027" s="22" t="s">
        <v>111</v>
      </c>
    </row>
    <row r="1028" spans="3:7">
      <c r="C1028" s="137">
        <v>44501</v>
      </c>
      <c r="D1028" s="22" t="s">
        <v>119</v>
      </c>
      <c r="E1028" s="22">
        <v>44</v>
      </c>
      <c r="F1028" s="22" t="s">
        <v>6</v>
      </c>
      <c r="G1028" s="22" t="s">
        <v>109</v>
      </c>
    </row>
    <row r="1029" spans="3:7">
      <c r="C1029" s="137">
        <v>44916</v>
      </c>
      <c r="D1029" s="22" t="s">
        <v>117</v>
      </c>
      <c r="E1029" s="22">
        <v>45</v>
      </c>
      <c r="F1029" s="22" t="s">
        <v>9</v>
      </c>
      <c r="G1029" s="22" t="s">
        <v>115</v>
      </c>
    </row>
    <row r="1030" spans="3:7">
      <c r="C1030" s="137">
        <v>44458</v>
      </c>
      <c r="D1030" s="22" t="s">
        <v>117</v>
      </c>
      <c r="E1030" s="22">
        <v>1</v>
      </c>
      <c r="F1030" s="22" t="s">
        <v>6</v>
      </c>
      <c r="G1030" s="22" t="s">
        <v>113</v>
      </c>
    </row>
    <row r="1031" spans="3:7">
      <c r="C1031" s="137">
        <v>43966</v>
      </c>
      <c r="D1031" s="22" t="s">
        <v>116</v>
      </c>
      <c r="E1031" s="22">
        <v>14</v>
      </c>
      <c r="F1031" s="22" t="s">
        <v>112</v>
      </c>
      <c r="G1031" s="22" t="s">
        <v>111</v>
      </c>
    </row>
    <row r="1032" spans="3:7">
      <c r="C1032" s="137">
        <v>44845</v>
      </c>
      <c r="D1032" s="22" t="s">
        <v>118</v>
      </c>
      <c r="E1032" s="22">
        <v>125</v>
      </c>
      <c r="F1032" s="22" t="s">
        <v>114</v>
      </c>
      <c r="G1032" s="22" t="s">
        <v>113</v>
      </c>
    </row>
    <row r="1033" spans="3:7">
      <c r="C1033" s="137">
        <v>44787</v>
      </c>
      <c r="D1033" s="22" t="s">
        <v>117</v>
      </c>
      <c r="E1033" s="22">
        <v>3</v>
      </c>
      <c r="F1033" s="22" t="s">
        <v>6</v>
      </c>
      <c r="G1033" s="22" t="s">
        <v>113</v>
      </c>
    </row>
    <row r="1034" spans="3:7">
      <c r="C1034" s="137">
        <v>44243</v>
      </c>
      <c r="D1034" s="22" t="s">
        <v>117</v>
      </c>
      <c r="E1034" s="22">
        <v>8</v>
      </c>
      <c r="F1034" s="22" t="s">
        <v>110</v>
      </c>
      <c r="G1034" s="22" t="s">
        <v>111</v>
      </c>
    </row>
    <row r="1035" spans="3:7">
      <c r="C1035" s="137">
        <v>44103</v>
      </c>
      <c r="D1035" s="22" t="s">
        <v>119</v>
      </c>
      <c r="E1035" s="22">
        <v>29</v>
      </c>
      <c r="F1035" s="22" t="s">
        <v>6</v>
      </c>
      <c r="G1035" s="22" t="s">
        <v>106</v>
      </c>
    </row>
    <row r="1036" spans="3:7">
      <c r="C1036" s="137">
        <v>44850</v>
      </c>
      <c r="D1036" s="22" t="s">
        <v>118</v>
      </c>
      <c r="E1036" s="22">
        <v>100</v>
      </c>
      <c r="F1036" s="22" t="s">
        <v>110</v>
      </c>
      <c r="G1036" s="22" t="s">
        <v>105</v>
      </c>
    </row>
    <row r="1037" spans="3:7">
      <c r="C1037" s="137">
        <v>43950</v>
      </c>
      <c r="D1037" s="22" t="s">
        <v>116</v>
      </c>
      <c r="E1037" s="22">
        <v>400</v>
      </c>
      <c r="F1037" s="22" t="s">
        <v>112</v>
      </c>
      <c r="G1037" s="22" t="s">
        <v>109</v>
      </c>
    </row>
    <row r="1038" spans="3:7">
      <c r="C1038" s="137">
        <v>44033</v>
      </c>
      <c r="D1038" s="22" t="s">
        <v>117</v>
      </c>
      <c r="E1038" s="22">
        <v>7</v>
      </c>
      <c r="F1038" s="22" t="s">
        <v>6</v>
      </c>
      <c r="G1038" s="22" t="s">
        <v>105</v>
      </c>
    </row>
    <row r="1039" spans="3:7">
      <c r="C1039" s="137">
        <v>44274</v>
      </c>
      <c r="D1039" s="22" t="s">
        <v>119</v>
      </c>
      <c r="E1039" s="22">
        <v>19</v>
      </c>
      <c r="F1039" s="22" t="s">
        <v>114</v>
      </c>
      <c r="G1039" s="22" t="s">
        <v>105</v>
      </c>
    </row>
    <row r="1040" spans="3:7">
      <c r="C1040" s="137">
        <v>44350</v>
      </c>
      <c r="D1040" s="22" t="s">
        <v>119</v>
      </c>
      <c r="E1040" s="22">
        <v>46</v>
      </c>
      <c r="F1040" s="22" t="s">
        <v>110</v>
      </c>
      <c r="G1040" s="22" t="s">
        <v>106</v>
      </c>
    </row>
    <row r="1041" spans="3:7">
      <c r="C1041" s="137">
        <v>44472</v>
      </c>
      <c r="D1041" s="22" t="s">
        <v>119</v>
      </c>
      <c r="E1041" s="22">
        <v>125</v>
      </c>
      <c r="F1041" s="22" t="s">
        <v>110</v>
      </c>
      <c r="G1041" s="22" t="s">
        <v>106</v>
      </c>
    </row>
    <row r="1042" spans="3:7">
      <c r="C1042" s="137">
        <v>44425</v>
      </c>
      <c r="D1042" s="22" t="s">
        <v>119</v>
      </c>
      <c r="E1042" s="22">
        <v>150</v>
      </c>
      <c r="F1042" s="22" t="s">
        <v>6</v>
      </c>
      <c r="G1042" s="22" t="s">
        <v>108</v>
      </c>
    </row>
    <row r="1043" spans="3:7">
      <c r="C1043" s="137">
        <v>44583</v>
      </c>
      <c r="D1043" s="22" t="s">
        <v>119</v>
      </c>
      <c r="E1043" s="22">
        <v>8</v>
      </c>
      <c r="F1043" s="22" t="s">
        <v>112</v>
      </c>
      <c r="G1043" s="22" t="s">
        <v>108</v>
      </c>
    </row>
    <row r="1044" spans="3:7">
      <c r="C1044" s="137">
        <v>44007</v>
      </c>
      <c r="D1044" s="22" t="s">
        <v>119</v>
      </c>
      <c r="E1044" s="22">
        <v>450</v>
      </c>
      <c r="F1044" s="22" t="s">
        <v>112</v>
      </c>
      <c r="G1044" s="22" t="s">
        <v>113</v>
      </c>
    </row>
    <row r="1045" spans="3:7">
      <c r="C1045" s="137">
        <v>44511</v>
      </c>
      <c r="D1045" s="22" t="s">
        <v>117</v>
      </c>
      <c r="E1045" s="22">
        <v>1</v>
      </c>
      <c r="F1045" s="22" t="s">
        <v>112</v>
      </c>
      <c r="G1045" s="22" t="s">
        <v>109</v>
      </c>
    </row>
    <row r="1046" spans="3:7">
      <c r="C1046" s="137">
        <v>44004</v>
      </c>
      <c r="D1046" s="22" t="s">
        <v>117</v>
      </c>
      <c r="E1046" s="22">
        <v>4</v>
      </c>
      <c r="F1046" s="22" t="s">
        <v>112</v>
      </c>
      <c r="G1046" s="22" t="s">
        <v>105</v>
      </c>
    </row>
    <row r="1047" spans="3:7">
      <c r="C1047" s="137">
        <v>44555</v>
      </c>
      <c r="D1047" s="22" t="s">
        <v>119</v>
      </c>
      <c r="E1047" s="22">
        <v>38</v>
      </c>
      <c r="F1047" s="22" t="s">
        <v>9</v>
      </c>
      <c r="G1047" s="22" t="s">
        <v>111</v>
      </c>
    </row>
    <row r="1048" spans="3:7">
      <c r="C1048" s="137">
        <v>44491</v>
      </c>
      <c r="D1048" s="22" t="s">
        <v>118</v>
      </c>
      <c r="E1048" s="22">
        <v>45</v>
      </c>
      <c r="F1048" s="22" t="s">
        <v>114</v>
      </c>
      <c r="G1048" s="22" t="s">
        <v>105</v>
      </c>
    </row>
    <row r="1049" spans="3:7">
      <c r="C1049" s="137">
        <v>44472</v>
      </c>
      <c r="D1049" s="22" t="s">
        <v>118</v>
      </c>
      <c r="E1049" s="22">
        <v>475</v>
      </c>
      <c r="F1049" s="22" t="s">
        <v>114</v>
      </c>
      <c r="G1049" s="22" t="s">
        <v>111</v>
      </c>
    </row>
    <row r="1050" spans="3:7">
      <c r="C1050" s="137">
        <v>44028</v>
      </c>
      <c r="D1050" s="22" t="s">
        <v>117</v>
      </c>
      <c r="E1050" s="22">
        <v>29</v>
      </c>
      <c r="F1050" s="22" t="s">
        <v>114</v>
      </c>
      <c r="G1050" s="22" t="s">
        <v>111</v>
      </c>
    </row>
    <row r="1051" spans="3:7">
      <c r="C1051" s="137">
        <v>44184</v>
      </c>
      <c r="D1051" s="22" t="s">
        <v>119</v>
      </c>
      <c r="E1051" s="22">
        <v>15</v>
      </c>
      <c r="F1051" s="22" t="s">
        <v>6</v>
      </c>
      <c r="G1051" s="22" t="s">
        <v>113</v>
      </c>
    </row>
    <row r="1052" spans="3:7">
      <c r="C1052" s="137">
        <v>44366</v>
      </c>
      <c r="D1052" s="22" t="s">
        <v>118</v>
      </c>
      <c r="E1052" s="22">
        <v>75</v>
      </c>
      <c r="F1052" s="22" t="s">
        <v>6</v>
      </c>
      <c r="G1052" s="22" t="s">
        <v>108</v>
      </c>
    </row>
    <row r="1053" spans="3:7">
      <c r="C1053" s="137">
        <v>44715</v>
      </c>
      <c r="D1053" s="22" t="s">
        <v>117</v>
      </c>
      <c r="E1053" s="22">
        <v>525</v>
      </c>
      <c r="F1053" s="22" t="s">
        <v>6</v>
      </c>
      <c r="G1053" s="22" t="s">
        <v>111</v>
      </c>
    </row>
    <row r="1054" spans="3:7">
      <c r="C1054" s="137">
        <v>44136</v>
      </c>
      <c r="D1054" s="22" t="s">
        <v>117</v>
      </c>
      <c r="E1054" s="22">
        <v>21</v>
      </c>
      <c r="F1054" s="22" t="s">
        <v>112</v>
      </c>
      <c r="G1054" s="22" t="s">
        <v>113</v>
      </c>
    </row>
    <row r="1055" spans="3:7">
      <c r="C1055" s="137">
        <v>44517</v>
      </c>
      <c r="D1055" s="22" t="s">
        <v>119</v>
      </c>
      <c r="E1055" s="22">
        <v>2</v>
      </c>
      <c r="F1055" s="22" t="s">
        <v>114</v>
      </c>
      <c r="G1055" s="22" t="s">
        <v>111</v>
      </c>
    </row>
    <row r="1056" spans="3:7">
      <c r="C1056" s="137">
        <v>43976</v>
      </c>
      <c r="D1056" s="22" t="s">
        <v>116</v>
      </c>
      <c r="E1056" s="22">
        <v>36</v>
      </c>
      <c r="F1056" s="22" t="s">
        <v>114</v>
      </c>
      <c r="G1056" s="22" t="s">
        <v>106</v>
      </c>
    </row>
    <row r="1057" spans="3:7">
      <c r="C1057" s="137">
        <v>44493</v>
      </c>
      <c r="D1057" s="22" t="s">
        <v>107</v>
      </c>
      <c r="E1057" s="22">
        <v>225</v>
      </c>
      <c r="F1057" s="22" t="s">
        <v>9</v>
      </c>
      <c r="G1057" s="22" t="s">
        <v>115</v>
      </c>
    </row>
    <row r="1058" spans="3:7">
      <c r="C1058" s="137">
        <v>44769</v>
      </c>
      <c r="D1058" s="22" t="s">
        <v>118</v>
      </c>
      <c r="E1058" s="22">
        <v>10</v>
      </c>
      <c r="F1058" s="22" t="s">
        <v>114</v>
      </c>
      <c r="G1058" s="22" t="s">
        <v>115</v>
      </c>
    </row>
    <row r="1059" spans="3:7">
      <c r="C1059" s="137">
        <v>44374</v>
      </c>
      <c r="D1059" s="22" t="s">
        <v>117</v>
      </c>
      <c r="E1059" s="22">
        <v>375</v>
      </c>
      <c r="F1059" s="22" t="s">
        <v>6</v>
      </c>
      <c r="G1059" s="22" t="s">
        <v>105</v>
      </c>
    </row>
    <row r="1060" spans="3:7">
      <c r="C1060" s="137">
        <v>44237</v>
      </c>
      <c r="D1060" s="22" t="s">
        <v>117</v>
      </c>
      <c r="E1060" s="22">
        <v>8</v>
      </c>
      <c r="F1060" s="22" t="s">
        <v>110</v>
      </c>
      <c r="G1060" s="22" t="s">
        <v>113</v>
      </c>
    </row>
    <row r="1061" spans="3:7">
      <c r="C1061" s="137">
        <v>44242</v>
      </c>
      <c r="D1061" s="22" t="s">
        <v>107</v>
      </c>
      <c r="E1061" s="22">
        <v>250</v>
      </c>
      <c r="F1061" s="22" t="s">
        <v>110</v>
      </c>
      <c r="G1061" s="22" t="s">
        <v>111</v>
      </c>
    </row>
    <row r="1062" spans="3:7">
      <c r="C1062" s="137">
        <v>44904</v>
      </c>
      <c r="D1062" s="22" t="s">
        <v>117</v>
      </c>
      <c r="E1062" s="22">
        <v>6</v>
      </c>
      <c r="F1062" s="22" t="s">
        <v>112</v>
      </c>
      <c r="G1062" s="22" t="s">
        <v>111</v>
      </c>
    </row>
    <row r="1063" spans="3:7">
      <c r="C1063" s="137">
        <v>44146</v>
      </c>
      <c r="D1063" s="22" t="s">
        <v>119</v>
      </c>
      <c r="E1063" s="22">
        <v>26</v>
      </c>
      <c r="F1063" s="22" t="s">
        <v>9</v>
      </c>
      <c r="G1063" s="22" t="s">
        <v>105</v>
      </c>
    </row>
    <row r="1064" spans="3:7">
      <c r="C1064" s="137">
        <v>44545</v>
      </c>
      <c r="D1064" s="22" t="s">
        <v>117</v>
      </c>
      <c r="E1064" s="22">
        <v>100</v>
      </c>
      <c r="F1064" s="22" t="s">
        <v>112</v>
      </c>
      <c r="G1064" s="22" t="s">
        <v>109</v>
      </c>
    </row>
    <row r="1065" spans="3:7">
      <c r="C1065" s="137">
        <v>43941</v>
      </c>
      <c r="D1065" s="22" t="s">
        <v>117</v>
      </c>
      <c r="E1065" s="22">
        <v>48</v>
      </c>
      <c r="F1065" s="22" t="s">
        <v>9</v>
      </c>
      <c r="G1065" s="22" t="s">
        <v>108</v>
      </c>
    </row>
    <row r="1066" spans="3:7">
      <c r="C1066" s="137">
        <v>44659</v>
      </c>
      <c r="D1066" s="22" t="s">
        <v>117</v>
      </c>
      <c r="E1066" s="22">
        <v>425</v>
      </c>
      <c r="F1066" s="22" t="s">
        <v>112</v>
      </c>
      <c r="G1066" s="22" t="s">
        <v>115</v>
      </c>
    </row>
    <row r="1067" spans="3:7">
      <c r="C1067" s="137">
        <v>44146</v>
      </c>
      <c r="D1067" s="22" t="s">
        <v>118</v>
      </c>
      <c r="E1067" s="22">
        <v>8</v>
      </c>
      <c r="F1067" s="22" t="s">
        <v>6</v>
      </c>
      <c r="G1067" s="22" t="s">
        <v>106</v>
      </c>
    </row>
    <row r="1068" spans="3:7">
      <c r="C1068" s="137">
        <v>44388</v>
      </c>
      <c r="D1068" s="22" t="s">
        <v>119</v>
      </c>
      <c r="E1068" s="22">
        <v>30</v>
      </c>
      <c r="F1068" s="22" t="s">
        <v>112</v>
      </c>
      <c r="G1068" s="22" t="s">
        <v>105</v>
      </c>
    </row>
    <row r="1069" spans="3:7">
      <c r="C1069" s="137">
        <v>44876</v>
      </c>
      <c r="D1069" s="22" t="s">
        <v>118</v>
      </c>
      <c r="E1069" s="22">
        <v>125</v>
      </c>
      <c r="F1069" s="22" t="s">
        <v>110</v>
      </c>
      <c r="G1069" s="22" t="s">
        <v>108</v>
      </c>
    </row>
    <row r="1070" spans="3:7">
      <c r="C1070" s="137">
        <v>44730</v>
      </c>
      <c r="D1070" s="22" t="s">
        <v>119</v>
      </c>
      <c r="E1070" s="22">
        <v>400</v>
      </c>
      <c r="F1070" s="22" t="s">
        <v>6</v>
      </c>
      <c r="G1070" s="22" t="s">
        <v>111</v>
      </c>
    </row>
    <row r="1071" spans="3:7">
      <c r="C1071" s="137">
        <v>44832</v>
      </c>
      <c r="D1071" s="22" t="s">
        <v>117</v>
      </c>
      <c r="E1071" s="22">
        <v>6</v>
      </c>
      <c r="F1071" s="22" t="s">
        <v>110</v>
      </c>
      <c r="G1071" s="22" t="s">
        <v>113</v>
      </c>
    </row>
    <row r="1072" spans="3:7">
      <c r="C1072" s="137">
        <v>44875</v>
      </c>
      <c r="D1072" s="22" t="s">
        <v>118</v>
      </c>
      <c r="E1072" s="22">
        <v>25</v>
      </c>
      <c r="F1072" s="22" t="s">
        <v>9</v>
      </c>
      <c r="G1072" s="22" t="s">
        <v>113</v>
      </c>
    </row>
    <row r="1073" spans="3:7">
      <c r="C1073" s="137">
        <v>44389</v>
      </c>
      <c r="D1073" s="22" t="s">
        <v>117</v>
      </c>
      <c r="E1073" s="22">
        <v>525</v>
      </c>
      <c r="F1073" s="22" t="s">
        <v>6</v>
      </c>
      <c r="G1073" s="22" t="s">
        <v>106</v>
      </c>
    </row>
    <row r="1074" spans="3:7">
      <c r="C1074" s="137">
        <v>44736</v>
      </c>
      <c r="D1074" s="22" t="s">
        <v>117</v>
      </c>
      <c r="E1074" s="22">
        <v>42</v>
      </c>
      <c r="F1074" s="22" t="s">
        <v>112</v>
      </c>
      <c r="G1074" s="22" t="s">
        <v>113</v>
      </c>
    </row>
    <row r="1075" spans="3:7">
      <c r="C1075" s="137">
        <v>44256</v>
      </c>
      <c r="D1075" s="22" t="s">
        <v>116</v>
      </c>
      <c r="E1075" s="22">
        <v>5</v>
      </c>
      <c r="F1075" s="22" t="s">
        <v>6</v>
      </c>
      <c r="G1075" s="22" t="s">
        <v>106</v>
      </c>
    </row>
    <row r="1076" spans="3:7">
      <c r="C1076" s="137">
        <v>44444</v>
      </c>
      <c r="D1076" s="22" t="s">
        <v>107</v>
      </c>
      <c r="E1076" s="22">
        <v>75</v>
      </c>
      <c r="F1076" s="22" t="s">
        <v>110</v>
      </c>
      <c r="G1076" s="22" t="s">
        <v>115</v>
      </c>
    </row>
    <row r="1077" spans="3:7">
      <c r="C1077" s="137">
        <v>44768</v>
      </c>
      <c r="D1077" s="22" t="s">
        <v>116</v>
      </c>
      <c r="E1077" s="22">
        <v>225</v>
      </c>
      <c r="F1077" s="22" t="s">
        <v>6</v>
      </c>
      <c r="G1077" s="22" t="s">
        <v>115</v>
      </c>
    </row>
    <row r="1078" spans="3:7">
      <c r="C1078" s="137">
        <v>43844</v>
      </c>
      <c r="D1078" s="22" t="s">
        <v>118</v>
      </c>
      <c r="E1078" s="22">
        <v>44</v>
      </c>
      <c r="F1078" s="22" t="s">
        <v>6</v>
      </c>
      <c r="G1078" s="22" t="s">
        <v>105</v>
      </c>
    </row>
    <row r="1079" spans="3:7">
      <c r="C1079" s="137">
        <v>44032</v>
      </c>
      <c r="D1079" s="22" t="s">
        <v>119</v>
      </c>
      <c r="E1079" s="22">
        <v>325</v>
      </c>
      <c r="F1079" s="22" t="s">
        <v>114</v>
      </c>
      <c r="G1079" s="22" t="s">
        <v>113</v>
      </c>
    </row>
    <row r="1080" spans="3:7">
      <c r="C1080" s="137">
        <v>44186</v>
      </c>
      <c r="D1080" s="22" t="s">
        <v>119</v>
      </c>
      <c r="E1080" s="22">
        <v>175</v>
      </c>
      <c r="F1080" s="22" t="s">
        <v>112</v>
      </c>
      <c r="G1080" s="22" t="s">
        <v>115</v>
      </c>
    </row>
    <row r="1081" spans="3:7">
      <c r="C1081" s="137">
        <v>44669</v>
      </c>
      <c r="D1081" s="22" t="s">
        <v>117</v>
      </c>
      <c r="E1081" s="22">
        <v>3</v>
      </c>
      <c r="F1081" s="22" t="s">
        <v>114</v>
      </c>
      <c r="G1081" s="22" t="s">
        <v>115</v>
      </c>
    </row>
    <row r="1082" spans="3:7">
      <c r="C1082" s="137">
        <v>44323</v>
      </c>
      <c r="D1082" s="22" t="s">
        <v>118</v>
      </c>
      <c r="E1082" s="22">
        <v>3</v>
      </c>
      <c r="F1082" s="22" t="s">
        <v>112</v>
      </c>
      <c r="G1082" s="22" t="s">
        <v>105</v>
      </c>
    </row>
    <row r="1083" spans="3:7">
      <c r="C1083" s="137">
        <v>43929</v>
      </c>
      <c r="D1083" s="22" t="s">
        <v>116</v>
      </c>
      <c r="E1083" s="22">
        <v>34</v>
      </c>
      <c r="F1083" s="22" t="s">
        <v>114</v>
      </c>
      <c r="G1083" s="22" t="s">
        <v>113</v>
      </c>
    </row>
    <row r="1084" spans="3:7">
      <c r="C1084" s="137">
        <v>44474</v>
      </c>
      <c r="D1084" s="22" t="s">
        <v>117</v>
      </c>
      <c r="E1084" s="22">
        <v>4</v>
      </c>
      <c r="F1084" s="22" t="s">
        <v>112</v>
      </c>
      <c r="G1084" s="22" t="s">
        <v>113</v>
      </c>
    </row>
    <row r="1085" spans="3:7">
      <c r="C1085" s="137">
        <v>44545</v>
      </c>
      <c r="D1085" s="22" t="s">
        <v>107</v>
      </c>
      <c r="E1085" s="22">
        <v>2</v>
      </c>
      <c r="F1085" s="22" t="s">
        <v>110</v>
      </c>
      <c r="G1085" s="22" t="s">
        <v>106</v>
      </c>
    </row>
    <row r="1086" spans="3:7">
      <c r="C1086" s="137">
        <v>44433</v>
      </c>
      <c r="D1086" s="22" t="s">
        <v>107</v>
      </c>
      <c r="E1086" s="22">
        <v>3</v>
      </c>
      <c r="F1086" s="22" t="s">
        <v>110</v>
      </c>
      <c r="G1086" s="22" t="s">
        <v>113</v>
      </c>
    </row>
    <row r="1087" spans="3:7">
      <c r="C1087" s="137">
        <v>44159</v>
      </c>
      <c r="D1087" s="22" t="s">
        <v>119</v>
      </c>
      <c r="E1087" s="22">
        <v>3</v>
      </c>
      <c r="F1087" s="22" t="s">
        <v>114</v>
      </c>
      <c r="G1087" s="22" t="s">
        <v>113</v>
      </c>
    </row>
    <row r="1088" spans="3:7">
      <c r="C1088" s="137">
        <v>44489</v>
      </c>
      <c r="D1088" s="22" t="s">
        <v>117</v>
      </c>
      <c r="E1088" s="22">
        <v>45</v>
      </c>
      <c r="F1088" s="22" t="s">
        <v>6</v>
      </c>
      <c r="G1088" s="22" t="s">
        <v>113</v>
      </c>
    </row>
    <row r="1089" spans="3:7">
      <c r="C1089" s="137">
        <v>44283</v>
      </c>
      <c r="D1089" s="22" t="s">
        <v>116</v>
      </c>
      <c r="E1089" s="22">
        <v>3</v>
      </c>
      <c r="F1089" s="22" t="s">
        <v>112</v>
      </c>
      <c r="G1089" s="22" t="s">
        <v>109</v>
      </c>
    </row>
    <row r="1090" spans="3:7">
      <c r="C1090" s="137">
        <v>44270</v>
      </c>
      <c r="D1090" s="22" t="s">
        <v>119</v>
      </c>
      <c r="E1090" s="22">
        <v>450</v>
      </c>
      <c r="F1090" s="22" t="s">
        <v>6</v>
      </c>
      <c r="G1090" s="22" t="s">
        <v>105</v>
      </c>
    </row>
    <row r="1091" spans="3:7">
      <c r="C1091" s="137">
        <v>44510</v>
      </c>
      <c r="D1091" s="22" t="s">
        <v>119</v>
      </c>
      <c r="E1091" s="22">
        <v>500</v>
      </c>
      <c r="F1091" s="22" t="s">
        <v>112</v>
      </c>
      <c r="G1091" s="22" t="s">
        <v>109</v>
      </c>
    </row>
    <row r="1092" spans="3:7">
      <c r="C1092" s="137">
        <v>44101</v>
      </c>
      <c r="D1092" s="22" t="s">
        <v>117</v>
      </c>
      <c r="E1092" s="22">
        <v>11</v>
      </c>
      <c r="F1092" s="22" t="s">
        <v>112</v>
      </c>
      <c r="G1092" s="22" t="s">
        <v>109</v>
      </c>
    </row>
    <row r="1093" spans="3:7">
      <c r="C1093" s="137">
        <v>43994</v>
      </c>
      <c r="D1093" s="22" t="s">
        <v>117</v>
      </c>
      <c r="E1093" s="22">
        <v>525</v>
      </c>
      <c r="F1093" s="22" t="s">
        <v>9</v>
      </c>
      <c r="G1093" s="22" t="s">
        <v>115</v>
      </c>
    </row>
    <row r="1094" spans="3:7">
      <c r="C1094" s="137">
        <v>44134</v>
      </c>
      <c r="D1094" s="22" t="s">
        <v>117</v>
      </c>
      <c r="E1094" s="22">
        <v>225</v>
      </c>
      <c r="F1094" s="22" t="s">
        <v>112</v>
      </c>
      <c r="G1094" s="22" t="s">
        <v>113</v>
      </c>
    </row>
    <row r="1095" spans="3:7">
      <c r="C1095" s="137">
        <v>44288</v>
      </c>
      <c r="D1095" s="22" t="s">
        <v>118</v>
      </c>
      <c r="E1095" s="22">
        <v>20</v>
      </c>
      <c r="F1095" s="22" t="s">
        <v>9</v>
      </c>
      <c r="G1095" s="22" t="s">
        <v>113</v>
      </c>
    </row>
    <row r="1096" spans="3:7">
      <c r="C1096" s="137">
        <v>44078</v>
      </c>
      <c r="D1096" s="22" t="s">
        <v>119</v>
      </c>
      <c r="E1096" s="22">
        <v>5</v>
      </c>
      <c r="F1096" s="22" t="s">
        <v>9</v>
      </c>
      <c r="G1096" s="22" t="s">
        <v>111</v>
      </c>
    </row>
    <row r="1097" spans="3:7">
      <c r="C1097" s="137">
        <v>44671</v>
      </c>
      <c r="D1097" s="22" t="s">
        <v>117</v>
      </c>
      <c r="E1097" s="22">
        <v>41</v>
      </c>
      <c r="F1097" s="22" t="s">
        <v>6</v>
      </c>
      <c r="G1097" s="22" t="s">
        <v>113</v>
      </c>
    </row>
    <row r="1098" spans="3:7">
      <c r="C1098" s="137">
        <v>44110</v>
      </c>
      <c r="D1098" s="22" t="s">
        <v>116</v>
      </c>
      <c r="E1098" s="22">
        <v>1</v>
      </c>
      <c r="F1098" s="22" t="s">
        <v>9</v>
      </c>
      <c r="G1098" s="22" t="s">
        <v>105</v>
      </c>
    </row>
    <row r="1099" spans="3:7">
      <c r="C1099" s="137">
        <v>44620</v>
      </c>
      <c r="D1099" s="22" t="s">
        <v>117</v>
      </c>
      <c r="E1099" s="22">
        <v>6</v>
      </c>
      <c r="F1099" s="22" t="s">
        <v>114</v>
      </c>
      <c r="G1099" s="22" t="s">
        <v>108</v>
      </c>
    </row>
    <row r="1100" spans="3:7">
      <c r="C1100" s="137">
        <v>44871</v>
      </c>
      <c r="D1100" s="22" t="s">
        <v>119</v>
      </c>
      <c r="E1100" s="22">
        <v>5</v>
      </c>
      <c r="F1100" s="22" t="s">
        <v>112</v>
      </c>
      <c r="G1100" s="22" t="s">
        <v>115</v>
      </c>
    </row>
    <row r="1101" spans="3:7">
      <c r="C1101" s="137">
        <v>44861</v>
      </c>
      <c r="D1101" s="22" t="s">
        <v>119</v>
      </c>
      <c r="E1101" s="22">
        <v>46</v>
      </c>
      <c r="F1101" s="22" t="s">
        <v>114</v>
      </c>
      <c r="G1101" s="22" t="s">
        <v>109</v>
      </c>
    </row>
    <row r="1102" spans="3:7">
      <c r="C1102" s="137">
        <v>43872</v>
      </c>
      <c r="D1102" s="22" t="s">
        <v>117</v>
      </c>
      <c r="E1102" s="22">
        <v>400</v>
      </c>
      <c r="F1102" s="22" t="s">
        <v>112</v>
      </c>
      <c r="G1102" s="22" t="s">
        <v>109</v>
      </c>
    </row>
    <row r="1103" spans="3:7">
      <c r="C1103" s="137">
        <v>44771</v>
      </c>
      <c r="D1103" s="22" t="s">
        <v>117</v>
      </c>
      <c r="E1103" s="22">
        <v>41</v>
      </c>
      <c r="F1103" s="22" t="s">
        <v>6</v>
      </c>
      <c r="G1103" s="22" t="s">
        <v>113</v>
      </c>
    </row>
    <row r="1104" spans="3:7">
      <c r="C1104" s="137">
        <v>44317</v>
      </c>
      <c r="D1104" s="22" t="s">
        <v>116</v>
      </c>
      <c r="E1104" s="22">
        <v>9</v>
      </c>
      <c r="F1104" s="22" t="s">
        <v>6</v>
      </c>
      <c r="G1104" s="22" t="s">
        <v>105</v>
      </c>
    </row>
    <row r="1105" spans="3:7">
      <c r="C1105" s="137">
        <v>44066</v>
      </c>
      <c r="D1105" s="22" t="s">
        <v>117</v>
      </c>
      <c r="E1105" s="22">
        <v>3</v>
      </c>
      <c r="F1105" s="22" t="s">
        <v>114</v>
      </c>
      <c r="G1105" s="22" t="s">
        <v>115</v>
      </c>
    </row>
    <row r="1106" spans="3:7">
      <c r="C1106" s="137">
        <v>44538</v>
      </c>
      <c r="D1106" s="22" t="s">
        <v>117</v>
      </c>
      <c r="E1106" s="22">
        <v>50</v>
      </c>
      <c r="F1106" s="22" t="s">
        <v>114</v>
      </c>
      <c r="G1106" s="22" t="s">
        <v>109</v>
      </c>
    </row>
    <row r="1107" spans="3:7">
      <c r="C1107" s="137">
        <v>43858</v>
      </c>
      <c r="D1107" s="22" t="s">
        <v>118</v>
      </c>
      <c r="E1107" s="22">
        <v>6</v>
      </c>
      <c r="F1107" s="22" t="s">
        <v>112</v>
      </c>
      <c r="G1107" s="22" t="s">
        <v>113</v>
      </c>
    </row>
    <row r="1108" spans="3:7">
      <c r="C1108" s="137">
        <v>44314</v>
      </c>
      <c r="D1108" s="22" t="s">
        <v>107</v>
      </c>
      <c r="E1108" s="22">
        <v>1</v>
      </c>
      <c r="F1108" s="22" t="s">
        <v>9</v>
      </c>
      <c r="G1108" s="22" t="s">
        <v>111</v>
      </c>
    </row>
    <row r="1109" spans="3:7">
      <c r="C1109" s="137">
        <v>43964</v>
      </c>
      <c r="D1109" s="22" t="s">
        <v>117</v>
      </c>
      <c r="E1109" s="22">
        <v>225</v>
      </c>
      <c r="F1109" s="22" t="s">
        <v>110</v>
      </c>
      <c r="G1109" s="22" t="s">
        <v>115</v>
      </c>
    </row>
    <row r="1110" spans="3:7">
      <c r="C1110" s="137">
        <v>44844</v>
      </c>
      <c r="D1110" s="22" t="s">
        <v>117</v>
      </c>
      <c r="E1110" s="22">
        <v>2</v>
      </c>
      <c r="F1110" s="22" t="s">
        <v>6</v>
      </c>
      <c r="G1110" s="22" t="s">
        <v>113</v>
      </c>
    </row>
    <row r="1111" spans="3:7">
      <c r="C1111" s="137">
        <v>43984</v>
      </c>
      <c r="D1111" s="22" t="s">
        <v>107</v>
      </c>
      <c r="E1111" s="22">
        <v>350</v>
      </c>
      <c r="F1111" s="22" t="s">
        <v>9</v>
      </c>
      <c r="G1111" s="22" t="s">
        <v>111</v>
      </c>
    </row>
    <row r="1112" spans="3:7">
      <c r="C1112" s="137">
        <v>44726</v>
      </c>
      <c r="D1112" s="22" t="s">
        <v>107</v>
      </c>
      <c r="E1112" s="22">
        <v>275</v>
      </c>
      <c r="F1112" s="22" t="s">
        <v>114</v>
      </c>
      <c r="G1112" s="22" t="s">
        <v>109</v>
      </c>
    </row>
    <row r="1113" spans="3:7">
      <c r="C1113" s="137">
        <v>44163</v>
      </c>
      <c r="D1113" s="22" t="s">
        <v>117</v>
      </c>
      <c r="E1113" s="22">
        <v>13</v>
      </c>
      <c r="F1113" s="22" t="s">
        <v>114</v>
      </c>
      <c r="G1113" s="22" t="s">
        <v>106</v>
      </c>
    </row>
    <row r="1114" spans="3:7">
      <c r="C1114" s="137">
        <v>44258</v>
      </c>
      <c r="D1114" s="22" t="s">
        <v>119</v>
      </c>
      <c r="E1114" s="22">
        <v>425</v>
      </c>
      <c r="F1114" s="22" t="s">
        <v>114</v>
      </c>
      <c r="G1114" s="22" t="s">
        <v>108</v>
      </c>
    </row>
    <row r="1115" spans="3:7">
      <c r="C1115" s="137">
        <v>43831</v>
      </c>
      <c r="D1115" s="22" t="s">
        <v>118</v>
      </c>
      <c r="E1115" s="22">
        <v>38</v>
      </c>
      <c r="F1115" s="22" t="s">
        <v>9</v>
      </c>
      <c r="G1115" s="22" t="s">
        <v>115</v>
      </c>
    </row>
    <row r="1116" spans="3:7">
      <c r="C1116" s="137">
        <v>44709</v>
      </c>
      <c r="D1116" s="22" t="s">
        <v>117</v>
      </c>
      <c r="E1116" s="22">
        <v>3</v>
      </c>
      <c r="F1116" s="22" t="s">
        <v>112</v>
      </c>
      <c r="G1116" s="22" t="s">
        <v>106</v>
      </c>
    </row>
    <row r="1117" spans="3:7">
      <c r="C1117" s="137">
        <v>44558</v>
      </c>
      <c r="D1117" s="22" t="s">
        <v>117</v>
      </c>
      <c r="E1117" s="22">
        <v>3</v>
      </c>
      <c r="F1117" s="22" t="s">
        <v>114</v>
      </c>
      <c r="G1117" s="22" t="s">
        <v>115</v>
      </c>
    </row>
    <row r="1118" spans="3:7">
      <c r="C1118" s="137">
        <v>44365</v>
      </c>
      <c r="D1118" s="22" t="s">
        <v>107</v>
      </c>
      <c r="E1118" s="22">
        <v>12</v>
      </c>
      <c r="F1118" s="22" t="s">
        <v>112</v>
      </c>
      <c r="G1118" s="22" t="s">
        <v>108</v>
      </c>
    </row>
    <row r="1119" spans="3:7">
      <c r="C1119" s="137">
        <v>43903</v>
      </c>
      <c r="D1119" s="22" t="s">
        <v>119</v>
      </c>
      <c r="E1119" s="22">
        <v>25</v>
      </c>
      <c r="F1119" s="22" t="s">
        <v>6</v>
      </c>
      <c r="G1119" s="22" t="s">
        <v>105</v>
      </c>
    </row>
    <row r="1120" spans="3:7">
      <c r="C1120" s="137">
        <v>44556</v>
      </c>
      <c r="D1120" s="22" t="s">
        <v>116</v>
      </c>
      <c r="E1120" s="22">
        <v>575</v>
      </c>
      <c r="F1120" s="22" t="s">
        <v>9</v>
      </c>
      <c r="G1120" s="22" t="s">
        <v>113</v>
      </c>
    </row>
    <row r="1121" spans="3:7">
      <c r="C1121" s="137">
        <v>44793</v>
      </c>
      <c r="D1121" s="22" t="s">
        <v>119</v>
      </c>
      <c r="E1121" s="22">
        <v>4</v>
      </c>
      <c r="F1121" s="22" t="s">
        <v>112</v>
      </c>
      <c r="G1121" s="22" t="s">
        <v>108</v>
      </c>
    </row>
    <row r="1122" spans="3:7">
      <c r="C1122" s="137">
        <v>44653</v>
      </c>
      <c r="D1122" s="22" t="s">
        <v>116</v>
      </c>
      <c r="E1122" s="22">
        <v>1</v>
      </c>
      <c r="F1122" s="22" t="s">
        <v>9</v>
      </c>
      <c r="G1122" s="22" t="s">
        <v>105</v>
      </c>
    </row>
    <row r="1123" spans="3:7">
      <c r="C1123" s="137">
        <v>44441</v>
      </c>
      <c r="D1123" s="22" t="s">
        <v>116</v>
      </c>
      <c r="E1123" s="22">
        <v>9</v>
      </c>
      <c r="F1123" s="22" t="s">
        <v>114</v>
      </c>
      <c r="G1123" s="22" t="s">
        <v>108</v>
      </c>
    </row>
    <row r="1124" spans="3:7">
      <c r="C1124" s="137">
        <v>44265</v>
      </c>
      <c r="D1124" s="22" t="s">
        <v>119</v>
      </c>
      <c r="E1124" s="22">
        <v>8</v>
      </c>
      <c r="F1124" s="22" t="s">
        <v>112</v>
      </c>
      <c r="G1124" s="22" t="s">
        <v>105</v>
      </c>
    </row>
    <row r="1125" spans="3:7">
      <c r="C1125" s="137">
        <v>44278</v>
      </c>
      <c r="D1125" s="22" t="s">
        <v>119</v>
      </c>
      <c r="E1125" s="22">
        <v>45</v>
      </c>
      <c r="F1125" s="22" t="s">
        <v>110</v>
      </c>
      <c r="G1125" s="22" t="s">
        <v>105</v>
      </c>
    </row>
    <row r="1126" spans="3:7">
      <c r="C1126" s="137">
        <v>44819</v>
      </c>
      <c r="D1126" s="22" t="s">
        <v>117</v>
      </c>
      <c r="E1126" s="22">
        <v>100</v>
      </c>
      <c r="F1126" s="22" t="s">
        <v>9</v>
      </c>
      <c r="G1126" s="22" t="s">
        <v>105</v>
      </c>
    </row>
    <row r="1127" spans="3:7">
      <c r="C1127" s="137">
        <v>44133</v>
      </c>
      <c r="D1127" s="22" t="s">
        <v>117</v>
      </c>
      <c r="E1127" s="22">
        <v>8</v>
      </c>
      <c r="F1127" s="22" t="s">
        <v>112</v>
      </c>
      <c r="G1127" s="22" t="s">
        <v>106</v>
      </c>
    </row>
    <row r="1128" spans="3:7">
      <c r="C1128" s="137">
        <v>44277</v>
      </c>
      <c r="D1128" s="22" t="s">
        <v>117</v>
      </c>
      <c r="E1128" s="22">
        <v>19</v>
      </c>
      <c r="F1128" s="22" t="s">
        <v>9</v>
      </c>
      <c r="G1128" s="22" t="s">
        <v>106</v>
      </c>
    </row>
    <row r="1129" spans="3:7">
      <c r="C1129" s="137">
        <v>44771</v>
      </c>
      <c r="D1129" s="22" t="s">
        <v>118</v>
      </c>
      <c r="E1129" s="22">
        <v>7</v>
      </c>
      <c r="F1129" s="22" t="s">
        <v>9</v>
      </c>
      <c r="G1129" s="22" t="s">
        <v>111</v>
      </c>
    </row>
    <row r="1130" spans="3:7">
      <c r="C1130" s="137">
        <v>44384</v>
      </c>
      <c r="D1130" s="22" t="s">
        <v>116</v>
      </c>
      <c r="E1130" s="22">
        <v>2</v>
      </c>
      <c r="F1130" s="22" t="s">
        <v>9</v>
      </c>
      <c r="G1130" s="22" t="s">
        <v>109</v>
      </c>
    </row>
    <row r="1131" spans="3:7">
      <c r="C1131" s="137">
        <v>44885</v>
      </c>
      <c r="D1131" s="22" t="s">
        <v>119</v>
      </c>
      <c r="E1131" s="22">
        <v>9</v>
      </c>
      <c r="F1131" s="22" t="s">
        <v>6</v>
      </c>
      <c r="G1131" s="22" t="s">
        <v>109</v>
      </c>
    </row>
    <row r="1132" spans="3:7">
      <c r="C1132" s="137">
        <v>44400</v>
      </c>
      <c r="D1132" s="22" t="s">
        <v>118</v>
      </c>
      <c r="E1132" s="22">
        <v>7</v>
      </c>
      <c r="F1132" s="22" t="s">
        <v>6</v>
      </c>
      <c r="G1132" s="22" t="s">
        <v>106</v>
      </c>
    </row>
    <row r="1133" spans="3:7">
      <c r="C1133" s="137">
        <v>44112</v>
      </c>
      <c r="D1133" s="22" t="s">
        <v>119</v>
      </c>
      <c r="E1133" s="22">
        <v>32</v>
      </c>
      <c r="F1133" s="22" t="s">
        <v>112</v>
      </c>
      <c r="G1133" s="22" t="s">
        <v>109</v>
      </c>
    </row>
    <row r="1134" spans="3:7">
      <c r="C1134" s="137">
        <v>44323</v>
      </c>
      <c r="D1134" s="22" t="s">
        <v>119</v>
      </c>
      <c r="E1134" s="22">
        <v>9</v>
      </c>
      <c r="F1134" s="22" t="s">
        <v>9</v>
      </c>
      <c r="G1134" s="22" t="s">
        <v>108</v>
      </c>
    </row>
    <row r="1135" spans="3:7">
      <c r="C1135" s="137">
        <v>44112</v>
      </c>
      <c r="D1135" s="22" t="s">
        <v>117</v>
      </c>
      <c r="E1135" s="22">
        <v>500</v>
      </c>
      <c r="F1135" s="22" t="s">
        <v>110</v>
      </c>
      <c r="G1135" s="22" t="s">
        <v>108</v>
      </c>
    </row>
    <row r="1136" spans="3:7">
      <c r="C1136" s="137">
        <v>44909</v>
      </c>
      <c r="D1136" s="22" t="s">
        <v>117</v>
      </c>
      <c r="E1136" s="22">
        <v>175</v>
      </c>
      <c r="F1136" s="22" t="s">
        <v>110</v>
      </c>
      <c r="G1136" s="22" t="s">
        <v>111</v>
      </c>
    </row>
    <row r="1137" spans="3:7">
      <c r="C1137" s="137">
        <v>44849</v>
      </c>
      <c r="D1137" s="22" t="s">
        <v>116</v>
      </c>
      <c r="E1137" s="22">
        <v>18</v>
      </c>
      <c r="F1137" s="22" t="s">
        <v>9</v>
      </c>
      <c r="G1137" s="22" t="s">
        <v>109</v>
      </c>
    </row>
    <row r="1138" spans="3:7">
      <c r="C1138" s="137">
        <v>44034</v>
      </c>
      <c r="D1138" s="22" t="s">
        <v>117</v>
      </c>
      <c r="E1138" s="22">
        <v>17</v>
      </c>
      <c r="F1138" s="22" t="s">
        <v>6</v>
      </c>
      <c r="G1138" s="22" t="s">
        <v>108</v>
      </c>
    </row>
    <row r="1139" spans="3:7">
      <c r="C1139" s="137">
        <v>44085</v>
      </c>
      <c r="D1139" s="22" t="s">
        <v>118</v>
      </c>
      <c r="E1139" s="22">
        <v>27</v>
      </c>
      <c r="F1139" s="22" t="s">
        <v>6</v>
      </c>
      <c r="G1139" s="22" t="s">
        <v>109</v>
      </c>
    </row>
    <row r="1140" spans="3:7">
      <c r="C1140" s="137">
        <v>44826</v>
      </c>
      <c r="D1140" s="22" t="s">
        <v>117</v>
      </c>
      <c r="E1140" s="22">
        <v>4</v>
      </c>
      <c r="F1140" s="22" t="s">
        <v>114</v>
      </c>
      <c r="G1140" s="22" t="s">
        <v>105</v>
      </c>
    </row>
    <row r="1141" spans="3:7">
      <c r="C1141" s="137">
        <v>44065</v>
      </c>
      <c r="D1141" s="22" t="s">
        <v>117</v>
      </c>
      <c r="E1141" s="22">
        <v>225</v>
      </c>
      <c r="F1141" s="22" t="s">
        <v>110</v>
      </c>
      <c r="G1141" s="22" t="s">
        <v>108</v>
      </c>
    </row>
    <row r="1142" spans="3:7">
      <c r="C1142" s="137">
        <v>44515</v>
      </c>
      <c r="D1142" s="22" t="s">
        <v>117</v>
      </c>
      <c r="E1142" s="22">
        <v>9</v>
      </c>
      <c r="F1142" s="22" t="s">
        <v>112</v>
      </c>
      <c r="G1142" s="22" t="s">
        <v>105</v>
      </c>
    </row>
    <row r="1143" spans="3:7">
      <c r="C1143" s="137">
        <v>44666</v>
      </c>
      <c r="D1143" s="22" t="s">
        <v>119</v>
      </c>
      <c r="E1143" s="22">
        <v>6</v>
      </c>
      <c r="F1143" s="22" t="s">
        <v>114</v>
      </c>
      <c r="G1143" s="22" t="s">
        <v>113</v>
      </c>
    </row>
    <row r="1144" spans="3:7">
      <c r="C1144" s="137">
        <v>43966</v>
      </c>
      <c r="D1144" s="22" t="s">
        <v>116</v>
      </c>
      <c r="E1144" s="22">
        <v>75</v>
      </c>
      <c r="F1144" s="22" t="s">
        <v>114</v>
      </c>
      <c r="G1144" s="22" t="s">
        <v>106</v>
      </c>
    </row>
    <row r="1145" spans="3:7">
      <c r="C1145" s="137">
        <v>44805</v>
      </c>
      <c r="D1145" s="22" t="s">
        <v>118</v>
      </c>
      <c r="E1145" s="22">
        <v>8</v>
      </c>
      <c r="F1145" s="22" t="s">
        <v>9</v>
      </c>
      <c r="G1145" s="22" t="s">
        <v>109</v>
      </c>
    </row>
    <row r="1146" spans="3:7">
      <c r="C1146" s="137">
        <v>44125</v>
      </c>
      <c r="D1146" s="22" t="s">
        <v>107</v>
      </c>
      <c r="E1146" s="22">
        <v>375</v>
      </c>
      <c r="F1146" s="22" t="s">
        <v>114</v>
      </c>
      <c r="G1146" s="22" t="s">
        <v>108</v>
      </c>
    </row>
    <row r="1147" spans="3:7">
      <c r="C1147" s="137">
        <v>44032</v>
      </c>
      <c r="D1147" s="22" t="s">
        <v>117</v>
      </c>
      <c r="E1147" s="22">
        <v>48</v>
      </c>
      <c r="F1147" s="22" t="s">
        <v>112</v>
      </c>
      <c r="G1147" s="22" t="s">
        <v>115</v>
      </c>
    </row>
    <row r="1148" spans="3:7">
      <c r="C1148" s="137">
        <v>44057</v>
      </c>
      <c r="D1148" s="22" t="s">
        <v>119</v>
      </c>
      <c r="E1148" s="22">
        <v>12</v>
      </c>
      <c r="F1148" s="22" t="s">
        <v>114</v>
      </c>
      <c r="G1148" s="22" t="s">
        <v>115</v>
      </c>
    </row>
    <row r="1149" spans="3:7">
      <c r="C1149" s="137">
        <v>44411</v>
      </c>
      <c r="D1149" s="22" t="s">
        <v>119</v>
      </c>
      <c r="E1149" s="22">
        <v>375</v>
      </c>
      <c r="F1149" s="22" t="s">
        <v>112</v>
      </c>
      <c r="G1149" s="22" t="s">
        <v>106</v>
      </c>
    </row>
    <row r="1150" spans="3:7">
      <c r="C1150" s="137">
        <v>44922</v>
      </c>
      <c r="D1150" s="22" t="s">
        <v>119</v>
      </c>
      <c r="E1150" s="22">
        <v>28</v>
      </c>
      <c r="F1150" s="22" t="s">
        <v>6</v>
      </c>
      <c r="G1150" s="22" t="s">
        <v>105</v>
      </c>
    </row>
    <row r="1151" spans="3:7">
      <c r="C1151" s="137">
        <v>44190</v>
      </c>
      <c r="D1151" s="22" t="s">
        <v>116</v>
      </c>
      <c r="E1151" s="22">
        <v>525</v>
      </c>
      <c r="F1151" s="22" t="s">
        <v>6</v>
      </c>
      <c r="G1151" s="22" t="s">
        <v>109</v>
      </c>
    </row>
    <row r="1152" spans="3:7">
      <c r="C1152" s="137">
        <v>44358</v>
      </c>
      <c r="D1152" s="22" t="s">
        <v>117</v>
      </c>
      <c r="E1152" s="22">
        <v>7</v>
      </c>
      <c r="F1152" s="22" t="s">
        <v>9</v>
      </c>
      <c r="G1152" s="22" t="s">
        <v>108</v>
      </c>
    </row>
    <row r="1153" spans="3:7">
      <c r="C1153" s="137">
        <v>44246</v>
      </c>
      <c r="D1153" s="22" t="s">
        <v>118</v>
      </c>
      <c r="E1153" s="22">
        <v>39</v>
      </c>
      <c r="F1153" s="22" t="s">
        <v>114</v>
      </c>
      <c r="G1153" s="22" t="s">
        <v>109</v>
      </c>
    </row>
    <row r="1154" spans="3:7">
      <c r="C1154" s="137">
        <v>44510</v>
      </c>
      <c r="D1154" s="22" t="s">
        <v>107</v>
      </c>
      <c r="E1154" s="22">
        <v>32</v>
      </c>
      <c r="F1154" s="22" t="s">
        <v>6</v>
      </c>
      <c r="G1154" s="22" t="s">
        <v>115</v>
      </c>
    </row>
    <row r="1155" spans="3:7">
      <c r="C1155" s="137">
        <v>44710</v>
      </c>
      <c r="D1155" s="22" t="s">
        <v>117</v>
      </c>
      <c r="E1155" s="22">
        <v>9</v>
      </c>
      <c r="F1155" s="22" t="s">
        <v>114</v>
      </c>
      <c r="G1155" s="22" t="s">
        <v>108</v>
      </c>
    </row>
    <row r="1156" spans="3:7">
      <c r="C1156" s="137">
        <v>44075</v>
      </c>
      <c r="D1156" s="22" t="s">
        <v>118</v>
      </c>
      <c r="E1156" s="22">
        <v>16</v>
      </c>
      <c r="F1156" s="22" t="s">
        <v>114</v>
      </c>
      <c r="G1156" s="22" t="s">
        <v>108</v>
      </c>
    </row>
    <row r="1157" spans="3:7">
      <c r="C1157" s="137">
        <v>44818</v>
      </c>
      <c r="D1157" s="22" t="s">
        <v>118</v>
      </c>
      <c r="E1157" s="22">
        <v>5</v>
      </c>
      <c r="F1157" s="22" t="s">
        <v>114</v>
      </c>
      <c r="G1157" s="22" t="s">
        <v>106</v>
      </c>
    </row>
    <row r="1158" spans="3:7">
      <c r="C1158" s="137">
        <v>44021</v>
      </c>
      <c r="D1158" s="22" t="s">
        <v>117</v>
      </c>
      <c r="E1158" s="22">
        <v>4</v>
      </c>
      <c r="F1158" s="22" t="s">
        <v>6</v>
      </c>
      <c r="G1158" s="22" t="s">
        <v>113</v>
      </c>
    </row>
    <row r="1159" spans="3:7">
      <c r="C1159" s="137">
        <v>44344</v>
      </c>
      <c r="D1159" s="22" t="s">
        <v>119</v>
      </c>
      <c r="E1159" s="22">
        <v>8</v>
      </c>
      <c r="F1159" s="22" t="s">
        <v>9</v>
      </c>
      <c r="G1159" s="22" t="s">
        <v>108</v>
      </c>
    </row>
    <row r="1160" spans="3:7">
      <c r="C1160" s="137">
        <v>44777</v>
      </c>
      <c r="D1160" s="22" t="s">
        <v>116</v>
      </c>
      <c r="E1160" s="22">
        <v>150</v>
      </c>
      <c r="F1160" s="22" t="s">
        <v>6</v>
      </c>
      <c r="G1160" s="22" t="s">
        <v>108</v>
      </c>
    </row>
    <row r="1161" spans="3:7">
      <c r="C1161" s="137">
        <v>44260</v>
      </c>
      <c r="D1161" s="22" t="s">
        <v>118</v>
      </c>
      <c r="E1161" s="22">
        <v>200</v>
      </c>
      <c r="F1161" s="22" t="s">
        <v>114</v>
      </c>
      <c r="G1161" s="22" t="s">
        <v>106</v>
      </c>
    </row>
    <row r="1162" spans="3:7">
      <c r="C1162" s="137">
        <v>44880</v>
      </c>
      <c r="D1162" s="22" t="s">
        <v>107</v>
      </c>
      <c r="E1162" s="22">
        <v>325</v>
      </c>
      <c r="F1162" s="22" t="s">
        <v>112</v>
      </c>
      <c r="G1162" s="22" t="s">
        <v>115</v>
      </c>
    </row>
    <row r="1163" spans="3:7">
      <c r="C1163" s="137">
        <v>44363</v>
      </c>
      <c r="D1163" s="22" t="s">
        <v>116</v>
      </c>
      <c r="E1163" s="22">
        <v>7</v>
      </c>
      <c r="F1163" s="22" t="s">
        <v>110</v>
      </c>
      <c r="G1163" s="22" t="s">
        <v>109</v>
      </c>
    </row>
    <row r="1164" spans="3:7">
      <c r="C1164" s="137">
        <v>44174</v>
      </c>
      <c r="D1164" s="22" t="s">
        <v>116</v>
      </c>
      <c r="E1164" s="22">
        <v>450</v>
      </c>
      <c r="F1164" s="22" t="s">
        <v>6</v>
      </c>
      <c r="G1164" s="22" t="s">
        <v>108</v>
      </c>
    </row>
    <row r="1165" spans="3:7">
      <c r="C1165" s="137">
        <v>44399</v>
      </c>
      <c r="D1165" s="22" t="s">
        <v>116</v>
      </c>
      <c r="E1165" s="22">
        <v>3</v>
      </c>
      <c r="F1165" s="22" t="s">
        <v>114</v>
      </c>
      <c r="G1165" s="22" t="s">
        <v>115</v>
      </c>
    </row>
    <row r="1166" spans="3:7">
      <c r="C1166" s="137">
        <v>44188</v>
      </c>
      <c r="D1166" s="22" t="s">
        <v>118</v>
      </c>
      <c r="E1166" s="22">
        <v>13</v>
      </c>
      <c r="F1166" s="22" t="s">
        <v>110</v>
      </c>
      <c r="G1166" s="22" t="s">
        <v>106</v>
      </c>
    </row>
    <row r="1167" spans="3:7">
      <c r="C1167" s="137">
        <v>43934</v>
      </c>
      <c r="D1167" s="22" t="s">
        <v>119</v>
      </c>
      <c r="E1167" s="22">
        <v>300</v>
      </c>
      <c r="F1167" s="22" t="s">
        <v>112</v>
      </c>
      <c r="G1167" s="22" t="s">
        <v>111</v>
      </c>
    </row>
    <row r="1168" spans="3:7">
      <c r="C1168" s="137">
        <v>44665</v>
      </c>
      <c r="D1168" s="22" t="s">
        <v>117</v>
      </c>
      <c r="E1168" s="22">
        <v>4</v>
      </c>
      <c r="F1168" s="22" t="s">
        <v>110</v>
      </c>
      <c r="G1168" s="22" t="s">
        <v>115</v>
      </c>
    </row>
    <row r="1169" spans="3:7">
      <c r="C1169" s="137">
        <v>44751</v>
      </c>
      <c r="D1169" s="22" t="s">
        <v>116</v>
      </c>
      <c r="E1169" s="22">
        <v>9</v>
      </c>
      <c r="F1169" s="22" t="s">
        <v>114</v>
      </c>
      <c r="G1169" s="22" t="s">
        <v>108</v>
      </c>
    </row>
    <row r="1170" spans="3:7">
      <c r="C1170" s="137">
        <v>43867</v>
      </c>
      <c r="D1170" s="22" t="s">
        <v>116</v>
      </c>
      <c r="E1170" s="22">
        <v>9</v>
      </c>
      <c r="F1170" s="22" t="s">
        <v>114</v>
      </c>
      <c r="G1170" s="22" t="s">
        <v>106</v>
      </c>
    </row>
    <row r="1171" spans="3:7">
      <c r="C1171" s="137">
        <v>44733</v>
      </c>
      <c r="D1171" s="22" t="s">
        <v>118</v>
      </c>
      <c r="E1171" s="22">
        <v>10</v>
      </c>
      <c r="F1171" s="22" t="s">
        <v>110</v>
      </c>
      <c r="G1171" s="22" t="s">
        <v>109</v>
      </c>
    </row>
    <row r="1172" spans="3:7">
      <c r="C1172" s="137">
        <v>44335</v>
      </c>
      <c r="D1172" s="22" t="s">
        <v>117</v>
      </c>
      <c r="E1172" s="22">
        <v>3</v>
      </c>
      <c r="F1172" s="22" t="s">
        <v>112</v>
      </c>
      <c r="G1172" s="22" t="s">
        <v>113</v>
      </c>
    </row>
    <row r="1173" spans="3:7">
      <c r="C1173" s="137">
        <v>44664</v>
      </c>
      <c r="D1173" s="22" t="s">
        <v>119</v>
      </c>
      <c r="E1173" s="22">
        <v>22</v>
      </c>
      <c r="F1173" s="22" t="s">
        <v>110</v>
      </c>
      <c r="G1173" s="22" t="s">
        <v>113</v>
      </c>
    </row>
    <row r="1174" spans="3:7">
      <c r="C1174" s="137">
        <v>44388</v>
      </c>
      <c r="D1174" s="22" t="s">
        <v>119</v>
      </c>
      <c r="E1174" s="22">
        <v>50</v>
      </c>
      <c r="F1174" s="22" t="s">
        <v>110</v>
      </c>
      <c r="G1174" s="22" t="s">
        <v>105</v>
      </c>
    </row>
    <row r="1175" spans="3:7">
      <c r="C1175" s="137">
        <v>44750</v>
      </c>
      <c r="D1175" s="22" t="s">
        <v>117</v>
      </c>
      <c r="E1175" s="22">
        <v>39</v>
      </c>
      <c r="F1175" s="22" t="s">
        <v>6</v>
      </c>
      <c r="G1175" s="22" t="s">
        <v>113</v>
      </c>
    </row>
    <row r="1176" spans="3:7">
      <c r="C1176" s="137">
        <v>44453</v>
      </c>
      <c r="D1176" s="22" t="s">
        <v>119</v>
      </c>
      <c r="E1176" s="22">
        <v>100</v>
      </c>
      <c r="F1176" s="22" t="s">
        <v>112</v>
      </c>
      <c r="G1176" s="22" t="s">
        <v>105</v>
      </c>
    </row>
    <row r="1177" spans="3:7">
      <c r="C1177" s="137">
        <v>44665</v>
      </c>
      <c r="D1177" s="22" t="s">
        <v>107</v>
      </c>
      <c r="E1177" s="22">
        <v>35</v>
      </c>
      <c r="F1177" s="22" t="s">
        <v>110</v>
      </c>
      <c r="G1177" s="22" t="s">
        <v>108</v>
      </c>
    </row>
    <row r="1178" spans="3:7">
      <c r="C1178" s="137">
        <v>44751</v>
      </c>
      <c r="D1178" s="22" t="s">
        <v>119</v>
      </c>
      <c r="E1178" s="22">
        <v>175</v>
      </c>
      <c r="F1178" s="22" t="s">
        <v>114</v>
      </c>
      <c r="G1178" s="22" t="s">
        <v>113</v>
      </c>
    </row>
    <row r="1179" spans="3:7">
      <c r="C1179" s="137">
        <v>44037</v>
      </c>
      <c r="D1179" s="22" t="s">
        <v>119</v>
      </c>
      <c r="E1179" s="22">
        <v>6</v>
      </c>
      <c r="F1179" s="22" t="s">
        <v>6</v>
      </c>
      <c r="G1179" s="22" t="s">
        <v>105</v>
      </c>
    </row>
    <row r="1180" spans="3:7">
      <c r="C1180" s="137">
        <v>43987</v>
      </c>
      <c r="D1180" s="22" t="s">
        <v>119</v>
      </c>
      <c r="E1180" s="22">
        <v>5</v>
      </c>
      <c r="F1180" s="22" t="s">
        <v>9</v>
      </c>
      <c r="G1180" s="22" t="s">
        <v>111</v>
      </c>
    </row>
    <row r="1181" spans="3:7">
      <c r="C1181" s="137">
        <v>44386</v>
      </c>
      <c r="D1181" s="22" t="s">
        <v>116</v>
      </c>
      <c r="E1181" s="22">
        <v>35</v>
      </c>
      <c r="F1181" s="22" t="s">
        <v>114</v>
      </c>
      <c r="G1181" s="22" t="s">
        <v>111</v>
      </c>
    </row>
    <row r="1182" spans="3:7">
      <c r="C1182" s="137">
        <v>44611</v>
      </c>
      <c r="D1182" s="22" t="s">
        <v>117</v>
      </c>
      <c r="E1182" s="22">
        <v>3</v>
      </c>
      <c r="F1182" s="22" t="s">
        <v>6</v>
      </c>
      <c r="G1182" s="22" t="s">
        <v>109</v>
      </c>
    </row>
    <row r="1183" spans="3:7">
      <c r="C1183" s="137">
        <v>44512</v>
      </c>
      <c r="D1183" s="22" t="s">
        <v>107</v>
      </c>
      <c r="E1183" s="22">
        <v>225</v>
      </c>
      <c r="F1183" s="22" t="s">
        <v>6</v>
      </c>
      <c r="G1183" s="22" t="s">
        <v>111</v>
      </c>
    </row>
    <row r="1184" spans="3:7">
      <c r="C1184" s="137">
        <v>43941</v>
      </c>
      <c r="D1184" s="22" t="s">
        <v>116</v>
      </c>
      <c r="E1184" s="22">
        <v>575</v>
      </c>
      <c r="F1184" s="22" t="s">
        <v>112</v>
      </c>
      <c r="G1184" s="22" t="s">
        <v>105</v>
      </c>
    </row>
    <row r="1185" spans="3:7">
      <c r="C1185" s="137">
        <v>44331</v>
      </c>
      <c r="D1185" s="22" t="s">
        <v>116</v>
      </c>
      <c r="E1185" s="22">
        <v>7</v>
      </c>
      <c r="F1185" s="22" t="s">
        <v>9</v>
      </c>
      <c r="G1185" s="22" t="s">
        <v>109</v>
      </c>
    </row>
    <row r="1186" spans="3:7">
      <c r="C1186" s="137">
        <v>44369</v>
      </c>
      <c r="D1186" s="22" t="s">
        <v>119</v>
      </c>
      <c r="E1186" s="22">
        <v>8</v>
      </c>
      <c r="F1186" s="22" t="s">
        <v>6</v>
      </c>
      <c r="G1186" s="22" t="s">
        <v>108</v>
      </c>
    </row>
    <row r="1187" spans="3:7">
      <c r="C1187" s="137">
        <v>43893</v>
      </c>
      <c r="D1187" s="22" t="s">
        <v>119</v>
      </c>
      <c r="E1187" s="22">
        <v>475</v>
      </c>
      <c r="F1187" s="22" t="s">
        <v>110</v>
      </c>
      <c r="G1187" s="22" t="s">
        <v>115</v>
      </c>
    </row>
    <row r="1188" spans="3:7">
      <c r="C1188" s="137">
        <v>44463</v>
      </c>
      <c r="D1188" s="22" t="s">
        <v>117</v>
      </c>
      <c r="E1188" s="22">
        <v>4</v>
      </c>
      <c r="F1188" s="22" t="s">
        <v>6</v>
      </c>
      <c r="G1188" s="22" t="s">
        <v>108</v>
      </c>
    </row>
    <row r="1189" spans="3:7">
      <c r="C1189" s="137">
        <v>44323</v>
      </c>
      <c r="D1189" s="22" t="s">
        <v>117</v>
      </c>
      <c r="E1189" s="22">
        <v>100</v>
      </c>
      <c r="F1189" s="22" t="s">
        <v>6</v>
      </c>
      <c r="G1189" s="22" t="s">
        <v>106</v>
      </c>
    </row>
    <row r="1190" spans="3:7">
      <c r="C1190" s="137">
        <v>43855</v>
      </c>
      <c r="D1190" s="22" t="s">
        <v>116</v>
      </c>
      <c r="E1190" s="22">
        <v>5</v>
      </c>
      <c r="F1190" s="22" t="s">
        <v>9</v>
      </c>
      <c r="G1190" s="22" t="s">
        <v>115</v>
      </c>
    </row>
    <row r="1191" spans="3:7">
      <c r="C1191" s="137">
        <v>44650</v>
      </c>
      <c r="D1191" s="22" t="s">
        <v>116</v>
      </c>
      <c r="E1191" s="22">
        <v>11</v>
      </c>
      <c r="F1191" s="22" t="s">
        <v>112</v>
      </c>
      <c r="G1191" s="22" t="s">
        <v>109</v>
      </c>
    </row>
    <row r="1192" spans="3:7">
      <c r="C1192" s="137">
        <v>44816</v>
      </c>
      <c r="D1192" s="22" t="s">
        <v>117</v>
      </c>
      <c r="E1192" s="22">
        <v>1</v>
      </c>
      <c r="F1192" s="22" t="s">
        <v>6</v>
      </c>
      <c r="G1192" s="22" t="s">
        <v>106</v>
      </c>
    </row>
    <row r="1193" spans="3:7">
      <c r="C1193" s="137">
        <v>44058</v>
      </c>
      <c r="D1193" s="22" t="s">
        <v>117</v>
      </c>
      <c r="E1193" s="22">
        <v>6</v>
      </c>
      <c r="F1193" s="22" t="s">
        <v>6</v>
      </c>
      <c r="G1193" s="22" t="s">
        <v>111</v>
      </c>
    </row>
    <row r="1194" spans="3:7">
      <c r="C1194" s="137">
        <v>44045</v>
      </c>
      <c r="D1194" s="22" t="s">
        <v>119</v>
      </c>
      <c r="E1194" s="22">
        <v>4</v>
      </c>
      <c r="F1194" s="22" t="s">
        <v>114</v>
      </c>
      <c r="G1194" s="22" t="s">
        <v>108</v>
      </c>
    </row>
    <row r="1195" spans="3:7">
      <c r="C1195" s="137">
        <v>43863</v>
      </c>
      <c r="D1195" s="22" t="s">
        <v>118</v>
      </c>
      <c r="E1195" s="22">
        <v>49</v>
      </c>
      <c r="F1195" s="22" t="s">
        <v>114</v>
      </c>
      <c r="G1195" s="22" t="s">
        <v>105</v>
      </c>
    </row>
    <row r="1196" spans="3:7">
      <c r="C1196" s="137">
        <v>44384</v>
      </c>
      <c r="D1196" s="22" t="s">
        <v>107</v>
      </c>
      <c r="E1196" s="22">
        <v>150</v>
      </c>
      <c r="F1196" s="22" t="s">
        <v>6</v>
      </c>
      <c r="G1196" s="22" t="s">
        <v>108</v>
      </c>
    </row>
    <row r="1197" spans="3:7">
      <c r="C1197" s="137">
        <v>44819</v>
      </c>
      <c r="D1197" s="22" t="s">
        <v>118</v>
      </c>
      <c r="E1197" s="22">
        <v>4</v>
      </c>
      <c r="F1197" s="22" t="s">
        <v>114</v>
      </c>
      <c r="G1197" s="22" t="s">
        <v>109</v>
      </c>
    </row>
    <row r="1198" spans="3:7">
      <c r="C1198" s="137">
        <v>44127</v>
      </c>
      <c r="D1198" s="22" t="s">
        <v>117</v>
      </c>
      <c r="E1198" s="22">
        <v>26</v>
      </c>
      <c r="F1198" s="22" t="s">
        <v>114</v>
      </c>
      <c r="G1198" s="22" t="s">
        <v>113</v>
      </c>
    </row>
    <row r="1199" spans="3:7">
      <c r="C1199" s="137">
        <v>44807</v>
      </c>
      <c r="D1199" s="22" t="s">
        <v>118</v>
      </c>
      <c r="E1199" s="22">
        <v>550</v>
      </c>
      <c r="F1199" s="22" t="s">
        <v>9</v>
      </c>
      <c r="G1199" s="22" t="s">
        <v>106</v>
      </c>
    </row>
    <row r="1200" spans="3:7">
      <c r="C1200" s="137">
        <v>44204</v>
      </c>
      <c r="D1200" s="22" t="s">
        <v>117</v>
      </c>
      <c r="E1200" s="22">
        <v>1</v>
      </c>
      <c r="F1200" s="22" t="s">
        <v>110</v>
      </c>
      <c r="G1200" s="22" t="s">
        <v>108</v>
      </c>
    </row>
    <row r="1201" spans="3:7">
      <c r="C1201" s="137">
        <v>44215</v>
      </c>
      <c r="D1201" s="22" t="s">
        <v>119</v>
      </c>
      <c r="E1201" s="22">
        <v>19</v>
      </c>
      <c r="F1201" s="22" t="s">
        <v>114</v>
      </c>
      <c r="G1201" s="22" t="s">
        <v>109</v>
      </c>
    </row>
    <row r="1202" spans="3:7">
      <c r="C1202" s="137">
        <v>44098</v>
      </c>
      <c r="D1202" s="22" t="s">
        <v>118</v>
      </c>
      <c r="E1202" s="22">
        <v>550</v>
      </c>
      <c r="F1202" s="22" t="s">
        <v>114</v>
      </c>
      <c r="G1202" s="22" t="s">
        <v>106</v>
      </c>
    </row>
    <row r="1203" spans="3:7">
      <c r="C1203" s="137">
        <v>44681</v>
      </c>
      <c r="D1203" s="22" t="s">
        <v>117</v>
      </c>
      <c r="E1203" s="22">
        <v>8</v>
      </c>
      <c r="F1203" s="22" t="s">
        <v>114</v>
      </c>
      <c r="G1203" s="22" t="s">
        <v>108</v>
      </c>
    </row>
    <row r="1204" spans="3:7">
      <c r="C1204" s="137">
        <v>44358</v>
      </c>
      <c r="D1204" s="22" t="s">
        <v>117</v>
      </c>
      <c r="E1204" s="22">
        <v>46</v>
      </c>
      <c r="F1204" s="22" t="s">
        <v>110</v>
      </c>
      <c r="G1204" s="22" t="s">
        <v>105</v>
      </c>
    </row>
    <row r="1205" spans="3:7">
      <c r="C1205" s="137">
        <v>44048</v>
      </c>
      <c r="D1205" s="22" t="s">
        <v>117</v>
      </c>
      <c r="E1205" s="22">
        <v>525</v>
      </c>
      <c r="F1205" s="22" t="s">
        <v>114</v>
      </c>
      <c r="G1205" s="22" t="s">
        <v>105</v>
      </c>
    </row>
    <row r="1206" spans="3:7">
      <c r="C1206" s="137">
        <v>44599</v>
      </c>
      <c r="D1206" s="22" t="s">
        <v>117</v>
      </c>
      <c r="E1206" s="22">
        <v>9</v>
      </c>
      <c r="F1206" s="22" t="s">
        <v>112</v>
      </c>
      <c r="G1206" s="22" t="s">
        <v>113</v>
      </c>
    </row>
    <row r="1207" spans="3:7">
      <c r="C1207" s="137">
        <v>44565</v>
      </c>
      <c r="D1207" s="22" t="s">
        <v>119</v>
      </c>
      <c r="E1207" s="22">
        <v>350</v>
      </c>
      <c r="F1207" s="22" t="s">
        <v>112</v>
      </c>
      <c r="G1207" s="22" t="s">
        <v>113</v>
      </c>
    </row>
    <row r="1208" spans="3:7">
      <c r="C1208" s="137">
        <v>44034</v>
      </c>
      <c r="D1208" s="22" t="s">
        <v>119</v>
      </c>
      <c r="E1208" s="22">
        <v>75</v>
      </c>
      <c r="F1208" s="22" t="s">
        <v>9</v>
      </c>
      <c r="G1208" s="22" t="s">
        <v>108</v>
      </c>
    </row>
    <row r="1209" spans="3:7">
      <c r="C1209" s="137">
        <v>43832</v>
      </c>
      <c r="D1209" s="22" t="s">
        <v>119</v>
      </c>
      <c r="E1209" s="22">
        <v>36</v>
      </c>
      <c r="F1209" s="22" t="s">
        <v>110</v>
      </c>
      <c r="G1209" s="22" t="s">
        <v>115</v>
      </c>
    </row>
    <row r="1210" spans="3:7">
      <c r="C1210" s="137">
        <v>44727</v>
      </c>
      <c r="D1210" s="22" t="s">
        <v>107</v>
      </c>
      <c r="E1210" s="22">
        <v>150</v>
      </c>
      <c r="F1210" s="22" t="s">
        <v>6</v>
      </c>
      <c r="G1210" s="22" t="s">
        <v>109</v>
      </c>
    </row>
    <row r="1211" spans="3:7">
      <c r="C1211" s="137">
        <v>44895</v>
      </c>
      <c r="D1211" s="22" t="s">
        <v>118</v>
      </c>
      <c r="E1211" s="22">
        <v>18</v>
      </c>
      <c r="F1211" s="22" t="s">
        <v>9</v>
      </c>
      <c r="G1211" s="22" t="s">
        <v>106</v>
      </c>
    </row>
    <row r="1212" spans="3:7">
      <c r="C1212" s="137">
        <v>44612</v>
      </c>
      <c r="D1212" s="22" t="s">
        <v>117</v>
      </c>
      <c r="E1212" s="22">
        <v>22</v>
      </c>
      <c r="F1212" s="22" t="s">
        <v>6</v>
      </c>
      <c r="G1212" s="22" t="s">
        <v>111</v>
      </c>
    </row>
    <row r="1213" spans="3:7">
      <c r="C1213" s="137">
        <v>44275</v>
      </c>
      <c r="D1213" s="22" t="s">
        <v>107</v>
      </c>
      <c r="E1213" s="22">
        <v>1</v>
      </c>
      <c r="F1213" s="22" t="s">
        <v>114</v>
      </c>
      <c r="G1213" s="22" t="s">
        <v>108</v>
      </c>
    </row>
    <row r="1214" spans="3:7">
      <c r="C1214" s="137">
        <v>44532</v>
      </c>
      <c r="D1214" s="22" t="s">
        <v>117</v>
      </c>
      <c r="E1214" s="22">
        <v>37</v>
      </c>
      <c r="F1214" s="22" t="s">
        <v>114</v>
      </c>
      <c r="G1214" s="22" t="s">
        <v>115</v>
      </c>
    </row>
    <row r="1215" spans="3:7">
      <c r="C1215" s="137">
        <v>44067</v>
      </c>
      <c r="D1215" s="22" t="s">
        <v>117</v>
      </c>
      <c r="E1215" s="22">
        <v>475</v>
      </c>
      <c r="F1215" s="22" t="s">
        <v>114</v>
      </c>
      <c r="G1215" s="22" t="s">
        <v>109</v>
      </c>
    </row>
    <row r="1216" spans="3:7">
      <c r="C1216" s="137">
        <v>44022</v>
      </c>
      <c r="D1216" s="22" t="s">
        <v>116</v>
      </c>
      <c r="E1216" s="22">
        <v>7</v>
      </c>
      <c r="F1216" s="22" t="s">
        <v>9</v>
      </c>
      <c r="G1216" s="22" t="s">
        <v>109</v>
      </c>
    </row>
    <row r="1217" spans="3:7">
      <c r="C1217" s="137">
        <v>44763</v>
      </c>
      <c r="D1217" s="22" t="s">
        <v>119</v>
      </c>
      <c r="E1217" s="22">
        <v>550</v>
      </c>
      <c r="F1217" s="22" t="s">
        <v>110</v>
      </c>
      <c r="G1217" s="22" t="s">
        <v>113</v>
      </c>
    </row>
    <row r="1218" spans="3:7">
      <c r="C1218" s="137">
        <v>44496</v>
      </c>
      <c r="D1218" s="22" t="s">
        <v>117</v>
      </c>
      <c r="E1218" s="22">
        <v>24</v>
      </c>
      <c r="F1218" s="22" t="s">
        <v>6</v>
      </c>
      <c r="G1218" s="22" t="s">
        <v>106</v>
      </c>
    </row>
    <row r="1219" spans="3:7">
      <c r="C1219" s="137">
        <v>44775</v>
      </c>
      <c r="D1219" s="22" t="s">
        <v>119</v>
      </c>
      <c r="E1219" s="22">
        <v>49</v>
      </c>
      <c r="F1219" s="22" t="s">
        <v>110</v>
      </c>
      <c r="G1219" s="22" t="s">
        <v>106</v>
      </c>
    </row>
    <row r="1220" spans="3:7">
      <c r="C1220" s="137">
        <v>44422</v>
      </c>
      <c r="D1220" s="22" t="s">
        <v>107</v>
      </c>
      <c r="E1220" s="22">
        <v>175</v>
      </c>
      <c r="F1220" s="22" t="s">
        <v>6</v>
      </c>
      <c r="G1220" s="22" t="s">
        <v>109</v>
      </c>
    </row>
    <row r="1221" spans="3:7">
      <c r="C1221" s="137">
        <v>44782</v>
      </c>
      <c r="D1221" s="22" t="s">
        <v>117</v>
      </c>
      <c r="E1221" s="22">
        <v>8</v>
      </c>
      <c r="F1221" s="22" t="s">
        <v>9</v>
      </c>
      <c r="G1221" s="22" t="s">
        <v>108</v>
      </c>
    </row>
    <row r="1222" spans="3:7">
      <c r="C1222" s="137">
        <v>44416</v>
      </c>
      <c r="D1222" s="22" t="s">
        <v>119</v>
      </c>
      <c r="E1222" s="22">
        <v>125</v>
      </c>
      <c r="F1222" s="22" t="s">
        <v>110</v>
      </c>
      <c r="G1222" s="22" t="s">
        <v>115</v>
      </c>
    </row>
    <row r="1223" spans="3:7">
      <c r="C1223" s="137">
        <v>44729</v>
      </c>
      <c r="D1223" s="22" t="s">
        <v>117</v>
      </c>
      <c r="E1223" s="22">
        <v>38</v>
      </c>
      <c r="F1223" s="22" t="s">
        <v>112</v>
      </c>
      <c r="G1223" s="22" t="s">
        <v>113</v>
      </c>
    </row>
    <row r="1224" spans="3:7">
      <c r="C1224" s="137">
        <v>44185</v>
      </c>
      <c r="D1224" s="22" t="s">
        <v>116</v>
      </c>
      <c r="E1224" s="22">
        <v>40</v>
      </c>
      <c r="F1224" s="22" t="s">
        <v>6</v>
      </c>
      <c r="G1224" s="22" t="s">
        <v>113</v>
      </c>
    </row>
    <row r="1225" spans="3:7">
      <c r="C1225" s="137">
        <v>44873</v>
      </c>
      <c r="D1225" s="22" t="s">
        <v>119</v>
      </c>
      <c r="E1225" s="22">
        <v>38</v>
      </c>
      <c r="F1225" s="22" t="s">
        <v>112</v>
      </c>
      <c r="G1225" s="22" t="s">
        <v>111</v>
      </c>
    </row>
    <row r="1226" spans="3:7">
      <c r="C1226" s="137">
        <v>43875</v>
      </c>
      <c r="D1226" s="22" t="s">
        <v>117</v>
      </c>
      <c r="E1226" s="22">
        <v>350</v>
      </c>
      <c r="F1226" s="22" t="s">
        <v>110</v>
      </c>
      <c r="G1226" s="22" t="s">
        <v>115</v>
      </c>
    </row>
    <row r="1227" spans="3:7">
      <c r="C1227" s="137">
        <v>44102</v>
      </c>
      <c r="D1227" s="22" t="s">
        <v>119</v>
      </c>
      <c r="E1227" s="22">
        <v>41</v>
      </c>
      <c r="F1227" s="22" t="s">
        <v>114</v>
      </c>
      <c r="G1227" s="22" t="s">
        <v>106</v>
      </c>
    </row>
    <row r="1228" spans="3:7">
      <c r="C1228" s="137">
        <v>44636</v>
      </c>
      <c r="D1228" s="22" t="s">
        <v>119</v>
      </c>
      <c r="E1228" s="22">
        <v>525</v>
      </c>
      <c r="F1228" s="22" t="s">
        <v>114</v>
      </c>
      <c r="G1228" s="22" t="s">
        <v>113</v>
      </c>
    </row>
    <row r="1229" spans="3:7">
      <c r="C1229" s="137">
        <v>44235</v>
      </c>
      <c r="D1229" s="22" t="s">
        <v>118</v>
      </c>
      <c r="E1229" s="22">
        <v>500</v>
      </c>
      <c r="F1229" s="22" t="s">
        <v>114</v>
      </c>
      <c r="G1229" s="22" t="s">
        <v>105</v>
      </c>
    </row>
    <row r="1230" spans="3:7">
      <c r="C1230" s="137">
        <v>44169</v>
      </c>
      <c r="D1230" s="22" t="s">
        <v>119</v>
      </c>
      <c r="E1230" s="22">
        <v>325</v>
      </c>
      <c r="F1230" s="22" t="s">
        <v>9</v>
      </c>
      <c r="G1230" s="22" t="s">
        <v>106</v>
      </c>
    </row>
    <row r="1231" spans="3:7">
      <c r="C1231" s="137">
        <v>44742</v>
      </c>
      <c r="D1231" s="22" t="s">
        <v>119</v>
      </c>
      <c r="E1231" s="22">
        <v>1</v>
      </c>
      <c r="F1231" s="22" t="s">
        <v>110</v>
      </c>
      <c r="G1231" s="22" t="s">
        <v>105</v>
      </c>
    </row>
    <row r="1232" spans="3:7">
      <c r="C1232" s="137">
        <v>43941</v>
      </c>
      <c r="D1232" s="22" t="s">
        <v>107</v>
      </c>
      <c r="E1232" s="22">
        <v>48</v>
      </c>
      <c r="F1232" s="22" t="s">
        <v>110</v>
      </c>
      <c r="G1232" s="22" t="s">
        <v>115</v>
      </c>
    </row>
    <row r="1233" spans="3:7">
      <c r="C1233" s="137">
        <v>44588</v>
      </c>
      <c r="D1233" s="22" t="s">
        <v>107</v>
      </c>
      <c r="E1233" s="22">
        <v>16</v>
      </c>
      <c r="F1233" s="22" t="s">
        <v>6</v>
      </c>
      <c r="G1233" s="22" t="s">
        <v>115</v>
      </c>
    </row>
    <row r="1234" spans="3:7">
      <c r="C1234" s="137">
        <v>44630</v>
      </c>
      <c r="D1234" s="22" t="s">
        <v>119</v>
      </c>
      <c r="E1234" s="22">
        <v>38</v>
      </c>
      <c r="F1234" s="22" t="s">
        <v>6</v>
      </c>
      <c r="G1234" s="22" t="s">
        <v>106</v>
      </c>
    </row>
    <row r="1235" spans="3:7">
      <c r="C1235" s="137">
        <v>44195</v>
      </c>
      <c r="D1235" s="22" t="s">
        <v>107</v>
      </c>
      <c r="E1235" s="22">
        <v>225</v>
      </c>
      <c r="F1235" s="22" t="s">
        <v>6</v>
      </c>
      <c r="G1235" s="22" t="s">
        <v>108</v>
      </c>
    </row>
    <row r="1236" spans="3:7">
      <c r="C1236" s="137">
        <v>43979</v>
      </c>
      <c r="D1236" s="22" t="s">
        <v>116</v>
      </c>
      <c r="E1236" s="22">
        <v>9</v>
      </c>
      <c r="F1236" s="22" t="s">
        <v>114</v>
      </c>
      <c r="G1236" s="22" t="s">
        <v>108</v>
      </c>
    </row>
    <row r="1237" spans="3:7">
      <c r="C1237" s="137">
        <v>44409</v>
      </c>
      <c r="D1237" s="22" t="s">
        <v>118</v>
      </c>
      <c r="E1237" s="22">
        <v>48</v>
      </c>
      <c r="F1237" s="22" t="s">
        <v>9</v>
      </c>
      <c r="G1237" s="22" t="s">
        <v>106</v>
      </c>
    </row>
    <row r="1238" spans="3:7">
      <c r="C1238" s="137">
        <v>44113</v>
      </c>
      <c r="D1238" s="22" t="s">
        <v>117</v>
      </c>
      <c r="E1238" s="22">
        <v>4</v>
      </c>
      <c r="F1238" s="22" t="s">
        <v>6</v>
      </c>
      <c r="G1238" s="22" t="s">
        <v>113</v>
      </c>
    </row>
    <row r="1239" spans="3:7">
      <c r="C1239" s="137">
        <v>44806</v>
      </c>
      <c r="D1239" s="22" t="s">
        <v>116</v>
      </c>
      <c r="E1239" s="22">
        <v>275</v>
      </c>
      <c r="F1239" s="22" t="s">
        <v>9</v>
      </c>
      <c r="G1239" s="22" t="s">
        <v>113</v>
      </c>
    </row>
    <row r="1240" spans="3:7">
      <c r="C1240" s="137">
        <v>43883</v>
      </c>
      <c r="D1240" s="22" t="s">
        <v>119</v>
      </c>
      <c r="E1240" s="22">
        <v>27</v>
      </c>
      <c r="F1240" s="22" t="s">
        <v>112</v>
      </c>
      <c r="G1240" s="22" t="s">
        <v>115</v>
      </c>
    </row>
    <row r="1241" spans="3:7">
      <c r="C1241" s="137">
        <v>44719</v>
      </c>
      <c r="D1241" s="22" t="s">
        <v>119</v>
      </c>
      <c r="E1241" s="22">
        <v>38</v>
      </c>
      <c r="F1241" s="22" t="s">
        <v>110</v>
      </c>
      <c r="G1241" s="22" t="s">
        <v>105</v>
      </c>
    </row>
    <row r="1242" spans="3:7">
      <c r="C1242" s="137">
        <v>44492</v>
      </c>
      <c r="D1242" s="22" t="s">
        <v>119</v>
      </c>
      <c r="E1242" s="22">
        <v>13</v>
      </c>
      <c r="F1242" s="22" t="s">
        <v>6</v>
      </c>
      <c r="G1242" s="22" t="s">
        <v>106</v>
      </c>
    </row>
    <row r="1243" spans="3:7">
      <c r="C1243" s="137">
        <v>44563</v>
      </c>
      <c r="D1243" s="22" t="s">
        <v>116</v>
      </c>
      <c r="E1243" s="22">
        <v>1</v>
      </c>
      <c r="F1243" s="22" t="s">
        <v>114</v>
      </c>
      <c r="G1243" s="22" t="s">
        <v>106</v>
      </c>
    </row>
    <row r="1244" spans="3:7">
      <c r="C1244" s="137">
        <v>44383</v>
      </c>
      <c r="D1244" s="22" t="s">
        <v>119</v>
      </c>
      <c r="E1244" s="22">
        <v>125</v>
      </c>
      <c r="F1244" s="22" t="s">
        <v>110</v>
      </c>
      <c r="G1244" s="22" t="s">
        <v>113</v>
      </c>
    </row>
    <row r="1245" spans="3:7">
      <c r="C1245" s="137">
        <v>44572</v>
      </c>
      <c r="D1245" s="22" t="s">
        <v>117</v>
      </c>
      <c r="E1245" s="22">
        <v>150</v>
      </c>
      <c r="F1245" s="22" t="s">
        <v>112</v>
      </c>
      <c r="G1245" s="22" t="s">
        <v>108</v>
      </c>
    </row>
    <row r="1246" spans="3:7">
      <c r="C1246" s="137">
        <v>44238</v>
      </c>
      <c r="D1246" s="22" t="s">
        <v>117</v>
      </c>
      <c r="E1246" s="22">
        <v>20</v>
      </c>
      <c r="F1246" s="22" t="s">
        <v>110</v>
      </c>
      <c r="G1246" s="22" t="s">
        <v>105</v>
      </c>
    </row>
    <row r="1247" spans="3:7">
      <c r="C1247" s="137">
        <v>44604</v>
      </c>
      <c r="D1247" s="22" t="s">
        <v>116</v>
      </c>
      <c r="E1247" s="22">
        <v>29</v>
      </c>
      <c r="F1247" s="22" t="s">
        <v>110</v>
      </c>
      <c r="G1247" s="22" t="s">
        <v>111</v>
      </c>
    </row>
    <row r="1248" spans="3:7">
      <c r="C1248" s="137">
        <v>44284</v>
      </c>
      <c r="D1248" s="22" t="s">
        <v>117</v>
      </c>
      <c r="E1248" s="22">
        <v>7</v>
      </c>
      <c r="F1248" s="22" t="s">
        <v>112</v>
      </c>
      <c r="G1248" s="22" t="s">
        <v>115</v>
      </c>
    </row>
    <row r="1249" spans="3:7">
      <c r="C1249" s="137">
        <v>44610</v>
      </c>
      <c r="D1249" s="22" t="s">
        <v>118</v>
      </c>
      <c r="E1249" s="22">
        <v>150</v>
      </c>
      <c r="F1249" s="22" t="s">
        <v>112</v>
      </c>
      <c r="G1249" s="22" t="s">
        <v>115</v>
      </c>
    </row>
    <row r="1250" spans="3:7">
      <c r="C1250" s="137">
        <v>44095</v>
      </c>
      <c r="D1250" s="22" t="s">
        <v>117</v>
      </c>
      <c r="E1250" s="22">
        <v>34</v>
      </c>
      <c r="F1250" s="22" t="s">
        <v>9</v>
      </c>
      <c r="G1250" s="22" t="s">
        <v>106</v>
      </c>
    </row>
    <row r="1251" spans="3:7">
      <c r="C1251" s="137">
        <v>44296</v>
      </c>
      <c r="D1251" s="22" t="s">
        <v>119</v>
      </c>
      <c r="E1251" s="22">
        <v>2</v>
      </c>
      <c r="F1251" s="22" t="s">
        <v>114</v>
      </c>
      <c r="G1251" s="22" t="s">
        <v>106</v>
      </c>
    </row>
    <row r="1252" spans="3:7">
      <c r="C1252" s="137">
        <v>44428</v>
      </c>
      <c r="D1252" s="22" t="s">
        <v>117</v>
      </c>
      <c r="E1252" s="22">
        <v>24</v>
      </c>
      <c r="F1252" s="22" t="s">
        <v>112</v>
      </c>
      <c r="G1252" s="22" t="s">
        <v>113</v>
      </c>
    </row>
    <row r="1253" spans="3:7">
      <c r="C1253" s="137">
        <v>44287</v>
      </c>
      <c r="D1253" s="22" t="s">
        <v>117</v>
      </c>
      <c r="E1253" s="22">
        <v>175</v>
      </c>
      <c r="F1253" s="22" t="s">
        <v>114</v>
      </c>
      <c r="G1253" s="22" t="s">
        <v>113</v>
      </c>
    </row>
    <row r="1254" spans="3:7">
      <c r="C1254" s="137">
        <v>44279</v>
      </c>
      <c r="D1254" s="22" t="s">
        <v>119</v>
      </c>
      <c r="E1254" s="22">
        <v>2</v>
      </c>
      <c r="F1254" s="22" t="s">
        <v>110</v>
      </c>
      <c r="G1254" s="22" t="s">
        <v>108</v>
      </c>
    </row>
    <row r="1255" spans="3:7">
      <c r="C1255" s="137">
        <v>44595</v>
      </c>
      <c r="D1255" s="22" t="s">
        <v>116</v>
      </c>
      <c r="E1255" s="22">
        <v>8</v>
      </c>
      <c r="F1255" s="22" t="s">
        <v>9</v>
      </c>
      <c r="G1255" s="22" t="s">
        <v>106</v>
      </c>
    </row>
    <row r="1256" spans="3:7">
      <c r="C1256" s="137">
        <v>44475</v>
      </c>
      <c r="D1256" s="22" t="s">
        <v>117</v>
      </c>
      <c r="E1256" s="22">
        <v>2</v>
      </c>
      <c r="F1256" s="22" t="s">
        <v>6</v>
      </c>
      <c r="G1256" s="22" t="s">
        <v>106</v>
      </c>
    </row>
    <row r="1257" spans="3:7">
      <c r="C1257" s="137">
        <v>44236</v>
      </c>
      <c r="D1257" s="22" t="s">
        <v>116</v>
      </c>
      <c r="E1257" s="22">
        <v>8</v>
      </c>
      <c r="F1257" s="22" t="s">
        <v>9</v>
      </c>
      <c r="G1257" s="22" t="s">
        <v>109</v>
      </c>
    </row>
    <row r="1258" spans="3:7">
      <c r="C1258" s="137">
        <v>43875</v>
      </c>
      <c r="D1258" s="22" t="s">
        <v>117</v>
      </c>
      <c r="E1258" s="22">
        <v>16</v>
      </c>
      <c r="F1258" s="22" t="s">
        <v>6</v>
      </c>
      <c r="G1258" s="22" t="s">
        <v>113</v>
      </c>
    </row>
    <row r="1259" spans="3:7">
      <c r="C1259" s="137">
        <v>43834</v>
      </c>
      <c r="D1259" s="22" t="s">
        <v>117</v>
      </c>
      <c r="E1259" s="22">
        <v>45</v>
      </c>
      <c r="F1259" s="22" t="s">
        <v>110</v>
      </c>
      <c r="G1259" s="22" t="s">
        <v>111</v>
      </c>
    </row>
    <row r="1260" spans="3:7">
      <c r="C1260" s="137">
        <v>44385</v>
      </c>
      <c r="D1260" s="22" t="s">
        <v>116</v>
      </c>
      <c r="E1260" s="22">
        <v>4</v>
      </c>
      <c r="F1260" s="22" t="s">
        <v>114</v>
      </c>
      <c r="G1260" s="22" t="s">
        <v>113</v>
      </c>
    </row>
    <row r="1261" spans="3:7">
      <c r="C1261" s="137">
        <v>44123</v>
      </c>
      <c r="D1261" s="22" t="s">
        <v>119</v>
      </c>
      <c r="E1261" s="22">
        <v>4</v>
      </c>
      <c r="F1261" s="22" t="s">
        <v>110</v>
      </c>
      <c r="G1261" s="22" t="s">
        <v>106</v>
      </c>
    </row>
    <row r="1262" spans="3:7">
      <c r="C1262" s="137">
        <v>43919</v>
      </c>
      <c r="D1262" s="22" t="s">
        <v>116</v>
      </c>
      <c r="E1262" s="22">
        <v>2</v>
      </c>
      <c r="F1262" s="22" t="s">
        <v>114</v>
      </c>
      <c r="G1262" s="22" t="s">
        <v>113</v>
      </c>
    </row>
    <row r="1263" spans="3:7">
      <c r="C1263" s="137">
        <v>44283</v>
      </c>
      <c r="D1263" s="22" t="s">
        <v>119</v>
      </c>
      <c r="E1263" s="22">
        <v>5</v>
      </c>
      <c r="F1263" s="22" t="s">
        <v>110</v>
      </c>
      <c r="G1263" s="22" t="s">
        <v>109</v>
      </c>
    </row>
    <row r="1264" spans="3:7">
      <c r="C1264" s="137">
        <v>44652</v>
      </c>
      <c r="D1264" s="22" t="s">
        <v>117</v>
      </c>
      <c r="E1264" s="22">
        <v>45</v>
      </c>
      <c r="F1264" s="22" t="s">
        <v>112</v>
      </c>
      <c r="G1264" s="22" t="s">
        <v>108</v>
      </c>
    </row>
    <row r="1265" spans="3:7">
      <c r="C1265" s="137">
        <v>44761</v>
      </c>
      <c r="D1265" s="22" t="s">
        <v>119</v>
      </c>
      <c r="E1265" s="22">
        <v>12</v>
      </c>
      <c r="F1265" s="22" t="s">
        <v>9</v>
      </c>
      <c r="G1265" s="22" t="s">
        <v>106</v>
      </c>
    </row>
    <row r="1266" spans="3:7">
      <c r="C1266" s="137">
        <v>44701</v>
      </c>
      <c r="D1266" s="22" t="s">
        <v>119</v>
      </c>
      <c r="E1266" s="22">
        <v>425</v>
      </c>
      <c r="F1266" s="22" t="s">
        <v>110</v>
      </c>
      <c r="G1266" s="22" t="s">
        <v>113</v>
      </c>
    </row>
    <row r="1267" spans="3:7">
      <c r="C1267" s="137">
        <v>44094</v>
      </c>
      <c r="D1267" s="22" t="s">
        <v>116</v>
      </c>
      <c r="E1267" s="22">
        <v>35</v>
      </c>
      <c r="F1267" s="22" t="s">
        <v>114</v>
      </c>
      <c r="G1267" s="22" t="s">
        <v>113</v>
      </c>
    </row>
    <row r="1268" spans="3:7">
      <c r="C1268" s="137">
        <v>44458</v>
      </c>
      <c r="D1268" s="22" t="s">
        <v>118</v>
      </c>
      <c r="E1268" s="22">
        <v>34</v>
      </c>
      <c r="F1268" s="22" t="s">
        <v>114</v>
      </c>
      <c r="G1268" s="22" t="s">
        <v>105</v>
      </c>
    </row>
    <row r="1269" spans="3:7">
      <c r="C1269" s="137">
        <v>43905</v>
      </c>
      <c r="D1269" s="22" t="s">
        <v>107</v>
      </c>
      <c r="E1269" s="22">
        <v>19</v>
      </c>
      <c r="F1269" s="22" t="s">
        <v>114</v>
      </c>
      <c r="G1269" s="22" t="s">
        <v>115</v>
      </c>
    </row>
    <row r="1270" spans="3:7">
      <c r="C1270" s="137">
        <v>44785</v>
      </c>
      <c r="D1270" s="22" t="s">
        <v>119</v>
      </c>
      <c r="E1270" s="22">
        <v>3</v>
      </c>
      <c r="F1270" s="22" t="s">
        <v>6</v>
      </c>
      <c r="G1270" s="22" t="s">
        <v>113</v>
      </c>
    </row>
    <row r="1271" spans="3:7">
      <c r="C1271" s="137">
        <v>44072</v>
      </c>
      <c r="D1271" s="22" t="s">
        <v>116</v>
      </c>
      <c r="E1271" s="22">
        <v>125</v>
      </c>
      <c r="F1271" s="22" t="s">
        <v>112</v>
      </c>
      <c r="G1271" s="22" t="s">
        <v>106</v>
      </c>
    </row>
    <row r="1272" spans="3:7">
      <c r="C1272" s="137">
        <v>44491</v>
      </c>
      <c r="D1272" s="22" t="s">
        <v>118</v>
      </c>
      <c r="E1272" s="22">
        <v>34</v>
      </c>
      <c r="F1272" s="22" t="s">
        <v>110</v>
      </c>
      <c r="G1272" s="22" t="s">
        <v>109</v>
      </c>
    </row>
    <row r="1273" spans="3:7">
      <c r="C1273" s="137">
        <v>44780</v>
      </c>
      <c r="D1273" s="22" t="s">
        <v>118</v>
      </c>
      <c r="E1273" s="22">
        <v>14</v>
      </c>
      <c r="F1273" s="22" t="s">
        <v>9</v>
      </c>
      <c r="G1273" s="22" t="s">
        <v>106</v>
      </c>
    </row>
    <row r="1274" spans="3:7">
      <c r="C1274" s="137">
        <v>44418</v>
      </c>
      <c r="D1274" s="22" t="s">
        <v>119</v>
      </c>
      <c r="E1274" s="22">
        <v>8</v>
      </c>
      <c r="F1274" s="22" t="s">
        <v>110</v>
      </c>
      <c r="G1274" s="22" t="s">
        <v>111</v>
      </c>
    </row>
    <row r="1275" spans="3:7">
      <c r="C1275" s="137">
        <v>44851</v>
      </c>
      <c r="D1275" s="22" t="s">
        <v>107</v>
      </c>
      <c r="E1275" s="22">
        <v>275</v>
      </c>
      <c r="F1275" s="22" t="s">
        <v>112</v>
      </c>
      <c r="G1275" s="22" t="s">
        <v>108</v>
      </c>
    </row>
    <row r="1276" spans="3:7">
      <c r="C1276" s="137">
        <v>44926</v>
      </c>
      <c r="D1276" s="22" t="s">
        <v>116</v>
      </c>
      <c r="E1276" s="22">
        <v>150</v>
      </c>
      <c r="F1276" s="22" t="s">
        <v>110</v>
      </c>
      <c r="G1276" s="22" t="s">
        <v>106</v>
      </c>
    </row>
    <row r="1277" spans="3:7">
      <c r="C1277" s="137">
        <v>44316</v>
      </c>
      <c r="D1277" s="22" t="s">
        <v>117</v>
      </c>
      <c r="E1277" s="22">
        <v>28</v>
      </c>
      <c r="F1277" s="22" t="s">
        <v>110</v>
      </c>
      <c r="G1277" s="22" t="s">
        <v>105</v>
      </c>
    </row>
    <row r="1278" spans="3:7">
      <c r="C1278" s="137">
        <v>44051</v>
      </c>
      <c r="D1278" s="22" t="s">
        <v>118</v>
      </c>
      <c r="E1278" s="22">
        <v>1</v>
      </c>
      <c r="F1278" s="22" t="s">
        <v>6</v>
      </c>
      <c r="G1278" s="22" t="s">
        <v>108</v>
      </c>
    </row>
    <row r="1279" spans="3:7">
      <c r="C1279" s="137">
        <v>44790</v>
      </c>
      <c r="D1279" s="22" t="s">
        <v>119</v>
      </c>
      <c r="E1279" s="22">
        <v>5</v>
      </c>
      <c r="F1279" s="22" t="s">
        <v>6</v>
      </c>
      <c r="G1279" s="22" t="s">
        <v>111</v>
      </c>
    </row>
    <row r="1280" spans="3:7">
      <c r="C1280" s="137">
        <v>44117</v>
      </c>
      <c r="D1280" s="22" t="s">
        <v>107</v>
      </c>
      <c r="E1280" s="22">
        <v>32</v>
      </c>
      <c r="F1280" s="22" t="s">
        <v>110</v>
      </c>
      <c r="G1280" s="22" t="s">
        <v>115</v>
      </c>
    </row>
    <row r="1281" spans="3:7">
      <c r="C1281" s="137">
        <v>44039</v>
      </c>
      <c r="D1281" s="22" t="s">
        <v>116</v>
      </c>
      <c r="E1281" s="22">
        <v>275</v>
      </c>
      <c r="F1281" s="22" t="s">
        <v>110</v>
      </c>
      <c r="G1281" s="22" t="s">
        <v>106</v>
      </c>
    </row>
    <row r="1282" spans="3:7">
      <c r="C1282" s="137">
        <v>44475</v>
      </c>
      <c r="D1282" s="22" t="s">
        <v>118</v>
      </c>
      <c r="E1282" s="22">
        <v>2</v>
      </c>
      <c r="F1282" s="22" t="s">
        <v>112</v>
      </c>
      <c r="G1282" s="22" t="s">
        <v>106</v>
      </c>
    </row>
    <row r="1283" spans="3:7">
      <c r="C1283" s="137">
        <v>44865</v>
      </c>
      <c r="D1283" s="22" t="s">
        <v>119</v>
      </c>
      <c r="E1283" s="22">
        <v>150</v>
      </c>
      <c r="F1283" s="22" t="s">
        <v>110</v>
      </c>
      <c r="G1283" s="22" t="s">
        <v>106</v>
      </c>
    </row>
    <row r="1284" spans="3:7">
      <c r="C1284" s="137">
        <v>44402</v>
      </c>
      <c r="D1284" s="22" t="s">
        <v>116</v>
      </c>
      <c r="E1284" s="22">
        <v>9</v>
      </c>
      <c r="F1284" s="22" t="s">
        <v>9</v>
      </c>
      <c r="G1284" s="22" t="s">
        <v>108</v>
      </c>
    </row>
    <row r="1285" spans="3:7">
      <c r="C1285" s="137">
        <v>44171</v>
      </c>
      <c r="D1285" s="22" t="s">
        <v>119</v>
      </c>
      <c r="E1285" s="22">
        <v>30</v>
      </c>
      <c r="F1285" s="22" t="s">
        <v>110</v>
      </c>
      <c r="G1285" s="22" t="s">
        <v>111</v>
      </c>
    </row>
    <row r="1286" spans="3:7">
      <c r="C1286" s="137">
        <v>44230</v>
      </c>
      <c r="D1286" s="22" t="s">
        <v>118</v>
      </c>
      <c r="E1286" s="22">
        <v>100</v>
      </c>
      <c r="F1286" s="22" t="s">
        <v>9</v>
      </c>
      <c r="G1286" s="22" t="s">
        <v>111</v>
      </c>
    </row>
    <row r="1287" spans="3:7">
      <c r="C1287" s="137">
        <v>44803</v>
      </c>
      <c r="D1287" s="22" t="s">
        <v>117</v>
      </c>
      <c r="E1287" s="22">
        <v>250</v>
      </c>
      <c r="F1287" s="22" t="s">
        <v>110</v>
      </c>
      <c r="G1287" s="22" t="s">
        <v>106</v>
      </c>
    </row>
    <row r="1288" spans="3:7">
      <c r="C1288" s="137">
        <v>44507</v>
      </c>
      <c r="D1288" s="22" t="s">
        <v>107</v>
      </c>
      <c r="E1288" s="22">
        <v>4</v>
      </c>
      <c r="F1288" s="22" t="s">
        <v>114</v>
      </c>
      <c r="G1288" s="22" t="s">
        <v>111</v>
      </c>
    </row>
    <row r="1289" spans="3:7">
      <c r="C1289" s="137">
        <v>44507</v>
      </c>
      <c r="D1289" s="22" t="s">
        <v>119</v>
      </c>
      <c r="E1289" s="22">
        <v>200</v>
      </c>
      <c r="F1289" s="22" t="s">
        <v>112</v>
      </c>
      <c r="G1289" s="22" t="s">
        <v>113</v>
      </c>
    </row>
    <row r="1290" spans="3:7">
      <c r="C1290" s="137">
        <v>44468</v>
      </c>
      <c r="D1290" s="22" t="s">
        <v>117</v>
      </c>
      <c r="E1290" s="22">
        <v>75</v>
      </c>
      <c r="F1290" s="22" t="s">
        <v>6</v>
      </c>
      <c r="G1290" s="22" t="s">
        <v>106</v>
      </c>
    </row>
    <row r="1291" spans="3:7">
      <c r="C1291" s="137">
        <v>44896</v>
      </c>
      <c r="D1291" s="22" t="s">
        <v>117</v>
      </c>
      <c r="E1291" s="22">
        <v>6</v>
      </c>
      <c r="F1291" s="22" t="s">
        <v>6</v>
      </c>
      <c r="G1291" s="22" t="s">
        <v>113</v>
      </c>
    </row>
    <row r="1292" spans="3:7">
      <c r="C1292" s="137">
        <v>44583</v>
      </c>
      <c r="D1292" s="22" t="s">
        <v>119</v>
      </c>
      <c r="E1292" s="22">
        <v>550</v>
      </c>
      <c r="F1292" s="22" t="s">
        <v>110</v>
      </c>
      <c r="G1292" s="22" t="s">
        <v>105</v>
      </c>
    </row>
    <row r="1293" spans="3:7">
      <c r="C1293" s="137">
        <v>43972</v>
      </c>
      <c r="D1293" s="22" t="s">
        <v>117</v>
      </c>
      <c r="E1293" s="22">
        <v>15</v>
      </c>
      <c r="F1293" s="22" t="s">
        <v>110</v>
      </c>
      <c r="G1293" s="22" t="s">
        <v>106</v>
      </c>
    </row>
    <row r="1294" spans="3:7">
      <c r="C1294" s="137">
        <v>43909</v>
      </c>
      <c r="D1294" s="22" t="s">
        <v>117</v>
      </c>
      <c r="E1294" s="22">
        <v>475</v>
      </c>
      <c r="F1294" s="22" t="s">
        <v>112</v>
      </c>
      <c r="G1294" s="22" t="s">
        <v>111</v>
      </c>
    </row>
    <row r="1295" spans="3:7">
      <c r="C1295" s="137">
        <v>44268</v>
      </c>
      <c r="D1295" s="22" t="s">
        <v>117</v>
      </c>
      <c r="E1295" s="22">
        <v>200</v>
      </c>
      <c r="F1295" s="22" t="s">
        <v>114</v>
      </c>
      <c r="G1295" s="22" t="s">
        <v>106</v>
      </c>
    </row>
    <row r="1296" spans="3:7">
      <c r="C1296" s="137">
        <v>44488</v>
      </c>
      <c r="D1296" s="22" t="s">
        <v>116</v>
      </c>
      <c r="E1296" s="22">
        <v>8</v>
      </c>
      <c r="F1296" s="22" t="s">
        <v>114</v>
      </c>
      <c r="G1296" s="22" t="s">
        <v>113</v>
      </c>
    </row>
    <row r="1297" spans="3:7">
      <c r="C1297" s="137">
        <v>44002</v>
      </c>
      <c r="D1297" s="22" t="s">
        <v>116</v>
      </c>
      <c r="E1297" s="22">
        <v>41</v>
      </c>
      <c r="F1297" s="22" t="s">
        <v>9</v>
      </c>
      <c r="G1297" s="22" t="s">
        <v>105</v>
      </c>
    </row>
    <row r="1298" spans="3:7">
      <c r="C1298" s="137">
        <v>44479</v>
      </c>
      <c r="D1298" s="22" t="s">
        <v>119</v>
      </c>
      <c r="E1298" s="22">
        <v>9</v>
      </c>
      <c r="F1298" s="22" t="s">
        <v>110</v>
      </c>
      <c r="G1298" s="22" t="s">
        <v>105</v>
      </c>
    </row>
    <row r="1299" spans="3:7">
      <c r="C1299" s="137">
        <v>44922</v>
      </c>
      <c r="D1299" s="22" t="s">
        <v>107</v>
      </c>
      <c r="E1299" s="22">
        <v>375</v>
      </c>
      <c r="F1299" s="22" t="s">
        <v>114</v>
      </c>
      <c r="G1299" s="22" t="s">
        <v>115</v>
      </c>
    </row>
    <row r="1300" spans="3:7">
      <c r="C1300" s="137">
        <v>44632</v>
      </c>
      <c r="D1300" s="22" t="s">
        <v>116</v>
      </c>
      <c r="E1300" s="22">
        <v>8</v>
      </c>
      <c r="F1300" s="22" t="s">
        <v>9</v>
      </c>
      <c r="G1300" s="22" t="s">
        <v>113</v>
      </c>
    </row>
    <row r="1301" spans="3:7">
      <c r="C1301" s="137">
        <v>43903</v>
      </c>
      <c r="D1301" s="22" t="s">
        <v>116</v>
      </c>
      <c r="E1301" s="22">
        <v>475</v>
      </c>
      <c r="F1301" s="22" t="s">
        <v>6</v>
      </c>
      <c r="G1301" s="22" t="s">
        <v>115</v>
      </c>
    </row>
    <row r="1302" spans="3:7">
      <c r="C1302" s="137">
        <v>44619</v>
      </c>
      <c r="D1302" s="22" t="s">
        <v>107</v>
      </c>
      <c r="E1302" s="22">
        <v>425</v>
      </c>
      <c r="F1302" s="22" t="s">
        <v>6</v>
      </c>
      <c r="G1302" s="22" t="s">
        <v>105</v>
      </c>
    </row>
    <row r="1303" spans="3:7">
      <c r="C1303" s="137">
        <v>43941</v>
      </c>
      <c r="D1303" s="22" t="s">
        <v>117</v>
      </c>
      <c r="E1303" s="22">
        <v>9</v>
      </c>
      <c r="F1303" s="22" t="s">
        <v>110</v>
      </c>
      <c r="G1303" s="22" t="s">
        <v>109</v>
      </c>
    </row>
    <row r="1304" spans="3:7">
      <c r="C1304" s="137">
        <v>44353</v>
      </c>
      <c r="D1304" s="22" t="s">
        <v>117</v>
      </c>
      <c r="E1304" s="22">
        <v>28</v>
      </c>
      <c r="F1304" s="22" t="s">
        <v>6</v>
      </c>
      <c r="G1304" s="22" t="s">
        <v>105</v>
      </c>
    </row>
    <row r="1305" spans="3:7">
      <c r="C1305" s="137">
        <v>44377</v>
      </c>
      <c r="D1305" s="22" t="s">
        <v>117</v>
      </c>
      <c r="E1305" s="22">
        <v>325</v>
      </c>
      <c r="F1305" s="22" t="s">
        <v>112</v>
      </c>
      <c r="G1305" s="22" t="s">
        <v>111</v>
      </c>
    </row>
    <row r="1306" spans="3:7">
      <c r="C1306" s="137">
        <v>44640</v>
      </c>
      <c r="D1306" s="22" t="s">
        <v>118</v>
      </c>
      <c r="E1306" s="22">
        <v>18</v>
      </c>
      <c r="F1306" s="22" t="s">
        <v>6</v>
      </c>
      <c r="G1306" s="22" t="s">
        <v>105</v>
      </c>
    </row>
    <row r="1307" spans="3:7">
      <c r="C1307" s="137">
        <v>44017</v>
      </c>
      <c r="D1307" s="22" t="s">
        <v>117</v>
      </c>
      <c r="E1307" s="22">
        <v>4</v>
      </c>
      <c r="F1307" s="22" t="s">
        <v>110</v>
      </c>
      <c r="G1307" s="22" t="s">
        <v>105</v>
      </c>
    </row>
    <row r="1308" spans="3:7">
      <c r="C1308" s="137">
        <v>44480</v>
      </c>
      <c r="D1308" s="22" t="s">
        <v>116</v>
      </c>
      <c r="E1308" s="22">
        <v>15</v>
      </c>
      <c r="F1308" s="22" t="s">
        <v>9</v>
      </c>
      <c r="G1308" s="22" t="s">
        <v>106</v>
      </c>
    </row>
    <row r="1309" spans="3:7">
      <c r="C1309" s="137">
        <v>44597</v>
      </c>
      <c r="D1309" s="22" t="s">
        <v>117</v>
      </c>
      <c r="E1309" s="22">
        <v>15</v>
      </c>
      <c r="F1309" s="22" t="s">
        <v>114</v>
      </c>
      <c r="G1309" s="22" t="s">
        <v>108</v>
      </c>
    </row>
    <row r="1310" spans="3:7">
      <c r="C1310" s="137">
        <v>44084</v>
      </c>
      <c r="D1310" s="22" t="s">
        <v>119</v>
      </c>
      <c r="E1310" s="22">
        <v>7</v>
      </c>
      <c r="F1310" s="22" t="s">
        <v>114</v>
      </c>
      <c r="G1310" s="22" t="s">
        <v>111</v>
      </c>
    </row>
    <row r="1311" spans="3:7">
      <c r="C1311" s="137">
        <v>44773</v>
      </c>
      <c r="D1311" s="22" t="s">
        <v>118</v>
      </c>
      <c r="E1311" s="22">
        <v>125</v>
      </c>
      <c r="F1311" s="22" t="s">
        <v>112</v>
      </c>
      <c r="G1311" s="22" t="s">
        <v>105</v>
      </c>
    </row>
    <row r="1312" spans="3:7">
      <c r="C1312" s="137">
        <v>44873</v>
      </c>
      <c r="D1312" s="22" t="s">
        <v>116</v>
      </c>
      <c r="E1312" s="22">
        <v>550</v>
      </c>
      <c r="F1312" s="22" t="s">
        <v>9</v>
      </c>
      <c r="G1312" s="22" t="s">
        <v>109</v>
      </c>
    </row>
    <row r="1313" spans="3:7">
      <c r="C1313" s="137">
        <v>43841</v>
      </c>
      <c r="D1313" s="22" t="s">
        <v>118</v>
      </c>
      <c r="E1313" s="22">
        <v>300</v>
      </c>
      <c r="F1313" s="22" t="s">
        <v>112</v>
      </c>
      <c r="G1313" s="22" t="s">
        <v>115</v>
      </c>
    </row>
    <row r="1314" spans="3:7">
      <c r="C1314" s="137">
        <v>44793</v>
      </c>
      <c r="D1314" s="22" t="s">
        <v>117</v>
      </c>
      <c r="E1314" s="22">
        <v>3</v>
      </c>
      <c r="F1314" s="22" t="s">
        <v>6</v>
      </c>
      <c r="G1314" s="22" t="s">
        <v>106</v>
      </c>
    </row>
    <row r="1315" spans="3:7">
      <c r="C1315" s="137">
        <v>44609</v>
      </c>
      <c r="D1315" s="22" t="s">
        <v>116</v>
      </c>
      <c r="E1315" s="22">
        <v>400</v>
      </c>
      <c r="F1315" s="22" t="s">
        <v>9</v>
      </c>
      <c r="G1315" s="22" t="s">
        <v>111</v>
      </c>
    </row>
    <row r="1316" spans="3:7">
      <c r="C1316" s="137">
        <v>44006</v>
      </c>
      <c r="D1316" s="22" t="s">
        <v>107</v>
      </c>
      <c r="E1316" s="22">
        <v>325</v>
      </c>
      <c r="F1316" s="22" t="s">
        <v>6</v>
      </c>
      <c r="G1316" s="22" t="s">
        <v>108</v>
      </c>
    </row>
    <row r="1317" spans="3:7">
      <c r="C1317" s="137">
        <v>44752</v>
      </c>
      <c r="D1317" s="22" t="s">
        <v>117</v>
      </c>
      <c r="E1317" s="22">
        <v>5</v>
      </c>
      <c r="F1317" s="22" t="s">
        <v>112</v>
      </c>
      <c r="G1317" s="22" t="s">
        <v>111</v>
      </c>
    </row>
    <row r="1318" spans="3:7">
      <c r="C1318" s="137">
        <v>44592</v>
      </c>
      <c r="D1318" s="22" t="s">
        <v>119</v>
      </c>
      <c r="E1318" s="22">
        <v>225</v>
      </c>
      <c r="F1318" s="22" t="s">
        <v>112</v>
      </c>
      <c r="G1318" s="22" t="s">
        <v>113</v>
      </c>
    </row>
    <row r="1319" spans="3:7">
      <c r="C1319" s="137">
        <v>44693</v>
      </c>
      <c r="D1319" s="22" t="s">
        <v>117</v>
      </c>
      <c r="E1319" s="22">
        <v>400</v>
      </c>
      <c r="F1319" s="22" t="s">
        <v>112</v>
      </c>
      <c r="G1319" s="22" t="s">
        <v>115</v>
      </c>
    </row>
    <row r="1320" spans="3:7">
      <c r="C1320" s="137">
        <v>43855</v>
      </c>
      <c r="D1320" s="22" t="s">
        <v>118</v>
      </c>
      <c r="E1320" s="22">
        <v>75</v>
      </c>
      <c r="F1320" s="22" t="s">
        <v>6</v>
      </c>
      <c r="G1320" s="22" t="s">
        <v>108</v>
      </c>
    </row>
    <row r="1321" spans="3:7">
      <c r="C1321" s="137">
        <v>44796</v>
      </c>
      <c r="D1321" s="22" t="s">
        <v>119</v>
      </c>
      <c r="E1321" s="22">
        <v>350</v>
      </c>
      <c r="F1321" s="22" t="s">
        <v>114</v>
      </c>
      <c r="G1321" s="22" t="s">
        <v>113</v>
      </c>
    </row>
    <row r="1322" spans="3:7">
      <c r="C1322" s="137">
        <v>44082</v>
      </c>
      <c r="D1322" s="22" t="s">
        <v>119</v>
      </c>
      <c r="E1322" s="22">
        <v>500</v>
      </c>
      <c r="F1322" s="22" t="s">
        <v>6</v>
      </c>
      <c r="G1322" s="22" t="s">
        <v>113</v>
      </c>
    </row>
    <row r="1323" spans="3:7">
      <c r="C1323" s="137">
        <v>44320</v>
      </c>
      <c r="D1323" s="22" t="s">
        <v>117</v>
      </c>
      <c r="E1323" s="22">
        <v>550</v>
      </c>
      <c r="F1323" s="22" t="s">
        <v>9</v>
      </c>
      <c r="G1323" s="22" t="s">
        <v>108</v>
      </c>
    </row>
    <row r="1324" spans="3:7">
      <c r="C1324" s="137">
        <v>43968</v>
      </c>
      <c r="D1324" s="22" t="s">
        <v>117</v>
      </c>
      <c r="E1324" s="22">
        <v>47</v>
      </c>
      <c r="F1324" s="22" t="s">
        <v>6</v>
      </c>
      <c r="G1324" s="22" t="s">
        <v>113</v>
      </c>
    </row>
    <row r="1325" spans="3:7">
      <c r="C1325" s="137">
        <v>44165</v>
      </c>
      <c r="D1325" s="22" t="s">
        <v>116</v>
      </c>
      <c r="E1325" s="22">
        <v>350</v>
      </c>
      <c r="F1325" s="22" t="s">
        <v>9</v>
      </c>
      <c r="G1325" s="22" t="s">
        <v>111</v>
      </c>
    </row>
    <row r="1326" spans="3:7">
      <c r="C1326" s="137">
        <v>43853</v>
      </c>
      <c r="D1326" s="22" t="s">
        <v>118</v>
      </c>
      <c r="E1326" s="22">
        <v>39</v>
      </c>
      <c r="F1326" s="22" t="s">
        <v>110</v>
      </c>
      <c r="G1326" s="22" t="s">
        <v>113</v>
      </c>
    </row>
    <row r="1327" spans="3:7">
      <c r="C1327" s="137">
        <v>44293</v>
      </c>
      <c r="D1327" s="22" t="s">
        <v>116</v>
      </c>
      <c r="E1327" s="22">
        <v>550</v>
      </c>
      <c r="F1327" s="22" t="s">
        <v>114</v>
      </c>
      <c r="G1327" s="22" t="s">
        <v>111</v>
      </c>
    </row>
    <row r="1328" spans="3:7">
      <c r="C1328" s="137">
        <v>44615</v>
      </c>
      <c r="D1328" s="22" t="s">
        <v>118</v>
      </c>
      <c r="E1328" s="22">
        <v>7</v>
      </c>
      <c r="F1328" s="22" t="s">
        <v>114</v>
      </c>
      <c r="G1328" s="22" t="s">
        <v>115</v>
      </c>
    </row>
    <row r="1329" spans="3:7">
      <c r="C1329" s="137">
        <v>44793</v>
      </c>
      <c r="D1329" s="22" t="s">
        <v>117</v>
      </c>
      <c r="E1329" s="22">
        <v>2</v>
      </c>
      <c r="F1329" s="22" t="s">
        <v>6</v>
      </c>
      <c r="G1329" s="22" t="s">
        <v>113</v>
      </c>
    </row>
    <row r="1330" spans="3:7">
      <c r="C1330" s="137">
        <v>43876</v>
      </c>
      <c r="D1330" s="22" t="s">
        <v>119</v>
      </c>
      <c r="E1330" s="22">
        <v>525</v>
      </c>
      <c r="F1330" s="22" t="s">
        <v>9</v>
      </c>
      <c r="G1330" s="22" t="s">
        <v>115</v>
      </c>
    </row>
    <row r="1331" spans="3:7">
      <c r="C1331" s="137">
        <v>44366</v>
      </c>
      <c r="D1331" s="22" t="s">
        <v>119</v>
      </c>
      <c r="E1331" s="22">
        <v>8</v>
      </c>
      <c r="F1331" s="22" t="s">
        <v>9</v>
      </c>
      <c r="G1331" s="22" t="s">
        <v>113</v>
      </c>
    </row>
    <row r="1332" spans="3:7">
      <c r="C1332" s="137">
        <v>44855</v>
      </c>
      <c r="D1332" s="22" t="s">
        <v>118</v>
      </c>
      <c r="E1332" s="22">
        <v>39</v>
      </c>
      <c r="F1332" s="22" t="s">
        <v>6</v>
      </c>
      <c r="G1332" s="22" t="s">
        <v>106</v>
      </c>
    </row>
    <row r="1333" spans="3:7">
      <c r="C1333" s="137">
        <v>44198</v>
      </c>
      <c r="D1333" s="22" t="s">
        <v>119</v>
      </c>
      <c r="E1333" s="22">
        <v>5</v>
      </c>
      <c r="F1333" s="22" t="s">
        <v>114</v>
      </c>
      <c r="G1333" s="22" t="s">
        <v>108</v>
      </c>
    </row>
    <row r="1334" spans="3:7">
      <c r="C1334" s="137">
        <v>44217</v>
      </c>
      <c r="D1334" s="22" t="s">
        <v>107</v>
      </c>
      <c r="E1334" s="22">
        <v>41</v>
      </c>
      <c r="F1334" s="22" t="s">
        <v>112</v>
      </c>
      <c r="G1334" s="22" t="s">
        <v>105</v>
      </c>
    </row>
    <row r="1335" spans="3:7">
      <c r="C1335" s="137">
        <v>44861</v>
      </c>
      <c r="D1335" s="22" t="s">
        <v>117</v>
      </c>
      <c r="E1335" s="22">
        <v>425</v>
      </c>
      <c r="F1335" s="22" t="s">
        <v>9</v>
      </c>
      <c r="G1335" s="22" t="s">
        <v>111</v>
      </c>
    </row>
    <row r="1336" spans="3:7">
      <c r="C1336" s="137">
        <v>43868</v>
      </c>
      <c r="D1336" s="22" t="s">
        <v>107</v>
      </c>
      <c r="E1336" s="22">
        <v>5</v>
      </c>
      <c r="F1336" s="22" t="s">
        <v>9</v>
      </c>
      <c r="G1336" s="22" t="s">
        <v>106</v>
      </c>
    </row>
    <row r="1337" spans="3:7">
      <c r="C1337" s="137">
        <v>44064</v>
      </c>
      <c r="D1337" s="22" t="s">
        <v>119</v>
      </c>
      <c r="E1337" s="22">
        <v>35</v>
      </c>
      <c r="F1337" s="22" t="s">
        <v>110</v>
      </c>
      <c r="G1337" s="22" t="s">
        <v>113</v>
      </c>
    </row>
    <row r="1338" spans="3:7">
      <c r="C1338" s="137">
        <v>44249</v>
      </c>
      <c r="D1338" s="22" t="s">
        <v>117</v>
      </c>
      <c r="E1338" s="22">
        <v>3</v>
      </c>
      <c r="F1338" s="22" t="s">
        <v>114</v>
      </c>
      <c r="G1338" s="22" t="s">
        <v>111</v>
      </c>
    </row>
    <row r="1339" spans="3:7">
      <c r="C1339" s="137">
        <v>43887</v>
      </c>
      <c r="D1339" s="22" t="s">
        <v>116</v>
      </c>
      <c r="E1339" s="22">
        <v>400</v>
      </c>
      <c r="F1339" s="22" t="s">
        <v>114</v>
      </c>
      <c r="G1339" s="22" t="s">
        <v>113</v>
      </c>
    </row>
    <row r="1340" spans="3:7">
      <c r="C1340" s="137">
        <v>44778</v>
      </c>
      <c r="D1340" s="22" t="s">
        <v>118</v>
      </c>
      <c r="E1340" s="22">
        <v>27</v>
      </c>
      <c r="F1340" s="22" t="s">
        <v>112</v>
      </c>
      <c r="G1340" s="22" t="s">
        <v>106</v>
      </c>
    </row>
    <row r="1341" spans="3:7">
      <c r="C1341" s="137">
        <v>44007</v>
      </c>
      <c r="D1341" s="22" t="s">
        <v>119</v>
      </c>
      <c r="E1341" s="22">
        <v>4</v>
      </c>
      <c r="F1341" s="22" t="s">
        <v>112</v>
      </c>
      <c r="G1341" s="22" t="s">
        <v>109</v>
      </c>
    </row>
    <row r="1342" spans="3:7">
      <c r="C1342" s="137">
        <v>44783</v>
      </c>
      <c r="D1342" s="22" t="s">
        <v>117</v>
      </c>
      <c r="E1342" s="22">
        <v>175</v>
      </c>
      <c r="F1342" s="22" t="s">
        <v>112</v>
      </c>
      <c r="G1342" s="22" t="s">
        <v>109</v>
      </c>
    </row>
    <row r="1343" spans="3:7">
      <c r="C1343" s="137">
        <v>44158</v>
      </c>
      <c r="D1343" s="22" t="s">
        <v>117</v>
      </c>
      <c r="E1343" s="22">
        <v>7</v>
      </c>
      <c r="F1343" s="22" t="s">
        <v>112</v>
      </c>
      <c r="G1343" s="22" t="s">
        <v>113</v>
      </c>
    </row>
    <row r="1344" spans="3:7">
      <c r="C1344" s="137">
        <v>43955</v>
      </c>
      <c r="D1344" s="22" t="s">
        <v>118</v>
      </c>
      <c r="E1344" s="22">
        <v>400</v>
      </c>
      <c r="F1344" s="22" t="s">
        <v>110</v>
      </c>
      <c r="G1344" s="22" t="s">
        <v>105</v>
      </c>
    </row>
    <row r="1345" spans="3:7">
      <c r="C1345" s="137">
        <v>44114</v>
      </c>
      <c r="D1345" s="22" t="s">
        <v>117</v>
      </c>
      <c r="E1345" s="22">
        <v>13</v>
      </c>
      <c r="F1345" s="22" t="s">
        <v>9</v>
      </c>
      <c r="G1345" s="22" t="s">
        <v>113</v>
      </c>
    </row>
    <row r="1346" spans="3:7">
      <c r="C1346" s="137">
        <v>44408</v>
      </c>
      <c r="D1346" s="22" t="s">
        <v>117</v>
      </c>
      <c r="E1346" s="22">
        <v>49</v>
      </c>
      <c r="F1346" s="22" t="s">
        <v>9</v>
      </c>
      <c r="G1346" s="22" t="s">
        <v>113</v>
      </c>
    </row>
    <row r="1347" spans="3:7">
      <c r="C1347" s="137">
        <v>43891</v>
      </c>
      <c r="D1347" s="22" t="s">
        <v>118</v>
      </c>
      <c r="E1347" s="22">
        <v>5</v>
      </c>
      <c r="F1347" s="22" t="s">
        <v>9</v>
      </c>
      <c r="G1347" s="22" t="s">
        <v>106</v>
      </c>
    </row>
    <row r="1348" spans="3:7">
      <c r="C1348" s="137">
        <v>44226</v>
      </c>
      <c r="D1348" s="22" t="s">
        <v>116</v>
      </c>
      <c r="E1348" s="22">
        <v>275</v>
      </c>
      <c r="F1348" s="22" t="s">
        <v>112</v>
      </c>
      <c r="G1348" s="22" t="s">
        <v>111</v>
      </c>
    </row>
    <row r="1349" spans="3:7">
      <c r="C1349" s="137">
        <v>44399</v>
      </c>
      <c r="D1349" s="22" t="s">
        <v>107</v>
      </c>
      <c r="E1349" s="22">
        <v>425</v>
      </c>
      <c r="F1349" s="22" t="s">
        <v>112</v>
      </c>
      <c r="G1349" s="22" t="s">
        <v>105</v>
      </c>
    </row>
    <row r="1350" spans="3:7">
      <c r="C1350" s="137">
        <v>44064</v>
      </c>
      <c r="D1350" s="22" t="s">
        <v>119</v>
      </c>
      <c r="E1350" s="22">
        <v>12</v>
      </c>
      <c r="F1350" s="22" t="s">
        <v>112</v>
      </c>
      <c r="G1350" s="22" t="s">
        <v>108</v>
      </c>
    </row>
    <row r="1351" spans="3:7">
      <c r="C1351" s="137">
        <v>44338</v>
      </c>
      <c r="D1351" s="22" t="s">
        <v>118</v>
      </c>
      <c r="E1351" s="22">
        <v>250</v>
      </c>
      <c r="F1351" s="22" t="s">
        <v>9</v>
      </c>
      <c r="G1351" s="22" t="s">
        <v>115</v>
      </c>
    </row>
    <row r="1352" spans="3:7">
      <c r="C1352" s="137">
        <v>43882</v>
      </c>
      <c r="D1352" s="22" t="s">
        <v>116</v>
      </c>
      <c r="E1352" s="22">
        <v>250</v>
      </c>
      <c r="F1352" s="22" t="s">
        <v>114</v>
      </c>
      <c r="G1352" s="22" t="s">
        <v>109</v>
      </c>
    </row>
    <row r="1353" spans="3:7">
      <c r="C1353" s="137">
        <v>44830</v>
      </c>
      <c r="D1353" s="22" t="s">
        <v>119</v>
      </c>
      <c r="E1353" s="22">
        <v>2</v>
      </c>
      <c r="F1353" s="22" t="s">
        <v>112</v>
      </c>
      <c r="G1353" s="22" t="s">
        <v>105</v>
      </c>
    </row>
    <row r="1354" spans="3:7">
      <c r="C1354" s="137">
        <v>44002</v>
      </c>
      <c r="D1354" s="22" t="s">
        <v>107</v>
      </c>
      <c r="E1354" s="22">
        <v>26</v>
      </c>
      <c r="F1354" s="22" t="s">
        <v>112</v>
      </c>
      <c r="G1354" s="22" t="s">
        <v>111</v>
      </c>
    </row>
    <row r="1355" spans="3:7">
      <c r="C1355" s="137">
        <v>44824</v>
      </c>
      <c r="D1355" s="22" t="s">
        <v>119</v>
      </c>
      <c r="E1355" s="22">
        <v>5</v>
      </c>
      <c r="F1355" s="22" t="s">
        <v>112</v>
      </c>
      <c r="G1355" s="22" t="s">
        <v>105</v>
      </c>
    </row>
    <row r="1356" spans="3:7">
      <c r="C1356" s="137">
        <v>44110</v>
      </c>
      <c r="D1356" s="22" t="s">
        <v>119</v>
      </c>
      <c r="E1356" s="22">
        <v>1</v>
      </c>
      <c r="F1356" s="22" t="s">
        <v>110</v>
      </c>
      <c r="G1356" s="22" t="s">
        <v>109</v>
      </c>
    </row>
    <row r="1357" spans="3:7">
      <c r="C1357" s="137">
        <v>44822</v>
      </c>
      <c r="D1357" s="22" t="s">
        <v>118</v>
      </c>
      <c r="E1357" s="22">
        <v>9</v>
      </c>
      <c r="F1357" s="22" t="s">
        <v>9</v>
      </c>
      <c r="G1357" s="22" t="s">
        <v>105</v>
      </c>
    </row>
    <row r="1358" spans="3:7">
      <c r="C1358" s="137">
        <v>44676</v>
      </c>
      <c r="D1358" s="22" t="s">
        <v>119</v>
      </c>
      <c r="E1358" s="22">
        <v>325</v>
      </c>
      <c r="F1358" s="22" t="s">
        <v>114</v>
      </c>
      <c r="G1358" s="22" t="s">
        <v>115</v>
      </c>
    </row>
    <row r="1359" spans="3:7">
      <c r="C1359" s="137">
        <v>44812</v>
      </c>
      <c r="D1359" s="22" t="s">
        <v>107</v>
      </c>
      <c r="E1359" s="22">
        <v>250</v>
      </c>
      <c r="F1359" s="22" t="s">
        <v>9</v>
      </c>
      <c r="G1359" s="22" t="s">
        <v>111</v>
      </c>
    </row>
    <row r="1360" spans="3:7">
      <c r="C1360" s="137">
        <v>44434</v>
      </c>
      <c r="D1360" s="22" t="s">
        <v>119</v>
      </c>
      <c r="E1360" s="22">
        <v>41</v>
      </c>
      <c r="F1360" s="22" t="s">
        <v>112</v>
      </c>
      <c r="G1360" s="22" t="s">
        <v>108</v>
      </c>
    </row>
    <row r="1361" spans="3:7">
      <c r="C1361" s="137">
        <v>44157</v>
      </c>
      <c r="D1361" s="22" t="s">
        <v>107</v>
      </c>
      <c r="E1361" s="22">
        <v>1</v>
      </c>
      <c r="F1361" s="22" t="s">
        <v>9</v>
      </c>
      <c r="G1361" s="22" t="s">
        <v>109</v>
      </c>
    </row>
    <row r="1362" spans="3:7">
      <c r="C1362" s="137">
        <v>43974</v>
      </c>
      <c r="D1362" s="22" t="s">
        <v>117</v>
      </c>
      <c r="E1362" s="22">
        <v>5</v>
      </c>
      <c r="F1362" s="22" t="s">
        <v>114</v>
      </c>
      <c r="G1362" s="22" t="s">
        <v>115</v>
      </c>
    </row>
    <row r="1363" spans="3:7">
      <c r="C1363" s="137">
        <v>44182</v>
      </c>
      <c r="D1363" s="22" t="s">
        <v>119</v>
      </c>
      <c r="E1363" s="22">
        <v>16</v>
      </c>
      <c r="F1363" s="22" t="s">
        <v>110</v>
      </c>
      <c r="G1363" s="22" t="s">
        <v>105</v>
      </c>
    </row>
    <row r="1364" spans="3:7">
      <c r="C1364" s="137">
        <v>44415</v>
      </c>
      <c r="D1364" s="22" t="s">
        <v>119</v>
      </c>
      <c r="E1364" s="22">
        <v>150</v>
      </c>
      <c r="F1364" s="22" t="s">
        <v>6</v>
      </c>
      <c r="G1364" s="22" t="s">
        <v>111</v>
      </c>
    </row>
    <row r="1365" spans="3:7">
      <c r="C1365" s="137">
        <v>44651</v>
      </c>
      <c r="D1365" s="22" t="s">
        <v>118</v>
      </c>
      <c r="E1365" s="22">
        <v>23</v>
      </c>
      <c r="F1365" s="22" t="s">
        <v>114</v>
      </c>
      <c r="G1365" s="22" t="s">
        <v>109</v>
      </c>
    </row>
    <row r="1366" spans="3:7">
      <c r="C1366" s="137">
        <v>44593</v>
      </c>
      <c r="D1366" s="22" t="s">
        <v>119</v>
      </c>
      <c r="E1366" s="22">
        <v>525</v>
      </c>
      <c r="F1366" s="22" t="s">
        <v>110</v>
      </c>
      <c r="G1366" s="22" t="s">
        <v>109</v>
      </c>
    </row>
    <row r="1367" spans="3:7">
      <c r="C1367" s="137">
        <v>44102</v>
      </c>
      <c r="D1367" s="22" t="s">
        <v>107</v>
      </c>
      <c r="E1367" s="22">
        <v>45</v>
      </c>
      <c r="F1367" s="22" t="s">
        <v>112</v>
      </c>
      <c r="G1367" s="22" t="s">
        <v>111</v>
      </c>
    </row>
    <row r="1368" spans="3:7">
      <c r="C1368" s="137">
        <v>44385</v>
      </c>
      <c r="D1368" s="22" t="s">
        <v>119</v>
      </c>
      <c r="E1368" s="22">
        <v>575</v>
      </c>
      <c r="F1368" s="22" t="s">
        <v>114</v>
      </c>
      <c r="G1368" s="22" t="s">
        <v>109</v>
      </c>
    </row>
    <row r="1369" spans="3:7">
      <c r="C1369" s="137">
        <v>44450</v>
      </c>
      <c r="D1369" s="22" t="s">
        <v>119</v>
      </c>
      <c r="E1369" s="22">
        <v>600</v>
      </c>
      <c r="F1369" s="22" t="s">
        <v>112</v>
      </c>
      <c r="G1369" s="22" t="s">
        <v>108</v>
      </c>
    </row>
    <row r="1370" spans="3:7">
      <c r="C1370" s="137">
        <v>44428</v>
      </c>
      <c r="D1370" s="22" t="s">
        <v>117</v>
      </c>
      <c r="E1370" s="22">
        <v>9</v>
      </c>
      <c r="F1370" s="22" t="s">
        <v>6</v>
      </c>
      <c r="G1370" s="22" t="s">
        <v>105</v>
      </c>
    </row>
    <row r="1371" spans="3:7">
      <c r="C1371" s="137">
        <v>44136</v>
      </c>
      <c r="D1371" s="22" t="s">
        <v>118</v>
      </c>
      <c r="E1371" s="22">
        <v>16</v>
      </c>
      <c r="F1371" s="22" t="s">
        <v>112</v>
      </c>
      <c r="G1371" s="22" t="s">
        <v>106</v>
      </c>
    </row>
    <row r="1372" spans="3:7">
      <c r="C1372" s="137">
        <v>44050</v>
      </c>
      <c r="D1372" s="22" t="s">
        <v>119</v>
      </c>
      <c r="E1372" s="22">
        <v>18</v>
      </c>
      <c r="F1372" s="22" t="s">
        <v>6</v>
      </c>
      <c r="G1372" s="22" t="s">
        <v>108</v>
      </c>
    </row>
    <row r="1373" spans="3:7">
      <c r="C1373" s="137">
        <v>44753</v>
      </c>
      <c r="D1373" s="22" t="s">
        <v>117</v>
      </c>
      <c r="E1373" s="22">
        <v>39</v>
      </c>
      <c r="F1373" s="22" t="s">
        <v>9</v>
      </c>
      <c r="G1373" s="22" t="s">
        <v>109</v>
      </c>
    </row>
    <row r="1374" spans="3:7">
      <c r="C1374" s="137">
        <v>44714</v>
      </c>
      <c r="D1374" s="22" t="s">
        <v>116</v>
      </c>
      <c r="E1374" s="22">
        <v>35</v>
      </c>
      <c r="F1374" s="22" t="s">
        <v>110</v>
      </c>
      <c r="G1374" s="22" t="s">
        <v>105</v>
      </c>
    </row>
    <row r="1375" spans="3:7">
      <c r="C1375" s="137">
        <v>43885</v>
      </c>
      <c r="D1375" s="22" t="s">
        <v>117</v>
      </c>
      <c r="E1375" s="22">
        <v>100</v>
      </c>
      <c r="F1375" s="22" t="s">
        <v>114</v>
      </c>
      <c r="G1375" s="22" t="s">
        <v>111</v>
      </c>
    </row>
    <row r="1376" spans="3:7">
      <c r="C1376" s="137">
        <v>44447</v>
      </c>
      <c r="D1376" s="22" t="s">
        <v>119</v>
      </c>
      <c r="E1376" s="22">
        <v>450</v>
      </c>
      <c r="F1376" s="22" t="s">
        <v>112</v>
      </c>
      <c r="G1376" s="22" t="s">
        <v>113</v>
      </c>
    </row>
    <row r="1377" spans="3:7">
      <c r="C1377" s="137">
        <v>44313</v>
      </c>
      <c r="D1377" s="22" t="s">
        <v>117</v>
      </c>
      <c r="E1377" s="22">
        <v>425</v>
      </c>
      <c r="F1377" s="22" t="s">
        <v>9</v>
      </c>
      <c r="G1377" s="22" t="s">
        <v>105</v>
      </c>
    </row>
    <row r="1378" spans="3:7">
      <c r="C1378" s="137">
        <v>44378</v>
      </c>
      <c r="D1378" s="22" t="s">
        <v>107</v>
      </c>
      <c r="E1378" s="22">
        <v>7</v>
      </c>
      <c r="F1378" s="22" t="s">
        <v>9</v>
      </c>
      <c r="G1378" s="22" t="s">
        <v>105</v>
      </c>
    </row>
    <row r="1379" spans="3:7">
      <c r="C1379" s="137">
        <v>44156</v>
      </c>
      <c r="D1379" s="22" t="s">
        <v>117</v>
      </c>
      <c r="E1379" s="22">
        <v>2</v>
      </c>
      <c r="F1379" s="22" t="s">
        <v>9</v>
      </c>
      <c r="G1379" s="22" t="s">
        <v>113</v>
      </c>
    </row>
    <row r="1380" spans="3:7">
      <c r="C1380" s="137">
        <v>44326</v>
      </c>
      <c r="D1380" s="22" t="s">
        <v>107</v>
      </c>
      <c r="E1380" s="22">
        <v>425</v>
      </c>
      <c r="F1380" s="22" t="s">
        <v>112</v>
      </c>
      <c r="G1380" s="22" t="s">
        <v>106</v>
      </c>
    </row>
    <row r="1381" spans="3:7">
      <c r="C1381" s="137">
        <v>44823</v>
      </c>
      <c r="D1381" s="22" t="s">
        <v>118</v>
      </c>
      <c r="E1381" s="22">
        <v>6</v>
      </c>
      <c r="F1381" s="22" t="s">
        <v>9</v>
      </c>
      <c r="G1381" s="22" t="s">
        <v>109</v>
      </c>
    </row>
    <row r="1382" spans="3:7">
      <c r="C1382" s="137">
        <v>44630</v>
      </c>
      <c r="D1382" s="22" t="s">
        <v>119</v>
      </c>
      <c r="E1382" s="22">
        <v>300</v>
      </c>
      <c r="F1382" s="22" t="s">
        <v>114</v>
      </c>
      <c r="G1382" s="22" t="s">
        <v>109</v>
      </c>
    </row>
    <row r="1383" spans="3:7">
      <c r="C1383" s="137">
        <v>44527</v>
      </c>
      <c r="D1383" s="22" t="s">
        <v>117</v>
      </c>
      <c r="E1383" s="22">
        <v>18</v>
      </c>
      <c r="F1383" s="22" t="s">
        <v>112</v>
      </c>
      <c r="G1383" s="22" t="s">
        <v>113</v>
      </c>
    </row>
    <row r="1384" spans="3:7">
      <c r="C1384" s="137">
        <v>44742</v>
      </c>
      <c r="D1384" s="22" t="s">
        <v>116</v>
      </c>
      <c r="E1384" s="22">
        <v>425</v>
      </c>
      <c r="F1384" s="22" t="s">
        <v>110</v>
      </c>
      <c r="G1384" s="22" t="s">
        <v>105</v>
      </c>
    </row>
    <row r="1385" spans="3:7">
      <c r="C1385" s="137">
        <v>44910</v>
      </c>
      <c r="D1385" s="22" t="s">
        <v>117</v>
      </c>
      <c r="E1385" s="22">
        <v>575</v>
      </c>
      <c r="F1385" s="22" t="s">
        <v>112</v>
      </c>
      <c r="G1385" s="22" t="s">
        <v>113</v>
      </c>
    </row>
    <row r="1386" spans="3:7">
      <c r="C1386" s="137">
        <v>44220</v>
      </c>
      <c r="D1386" s="22" t="s">
        <v>119</v>
      </c>
      <c r="E1386" s="22">
        <v>75</v>
      </c>
      <c r="F1386" s="22" t="s">
        <v>114</v>
      </c>
      <c r="G1386" s="22" t="s">
        <v>113</v>
      </c>
    </row>
    <row r="1387" spans="3:7">
      <c r="C1387" s="137">
        <v>44051</v>
      </c>
      <c r="D1387" s="22" t="s">
        <v>107</v>
      </c>
      <c r="E1387" s="22">
        <v>250</v>
      </c>
      <c r="F1387" s="22" t="s">
        <v>110</v>
      </c>
      <c r="G1387" s="22" t="s">
        <v>113</v>
      </c>
    </row>
    <row r="1388" spans="3:7">
      <c r="C1388" s="137">
        <v>43881</v>
      </c>
      <c r="D1388" s="22" t="s">
        <v>107</v>
      </c>
      <c r="E1388" s="22">
        <v>9</v>
      </c>
      <c r="F1388" s="22" t="s">
        <v>6</v>
      </c>
      <c r="G1388" s="22" t="s">
        <v>109</v>
      </c>
    </row>
    <row r="1389" spans="3:7">
      <c r="C1389" s="137">
        <v>44672</v>
      </c>
      <c r="D1389" s="22" t="s">
        <v>107</v>
      </c>
      <c r="E1389" s="22">
        <v>9</v>
      </c>
      <c r="F1389" s="22" t="s">
        <v>110</v>
      </c>
      <c r="G1389" s="22" t="s">
        <v>113</v>
      </c>
    </row>
    <row r="1390" spans="3:7">
      <c r="C1390" s="137">
        <v>43897</v>
      </c>
      <c r="D1390" s="22" t="s">
        <v>119</v>
      </c>
      <c r="E1390" s="22">
        <v>11</v>
      </c>
      <c r="F1390" s="22" t="s">
        <v>112</v>
      </c>
      <c r="G1390" s="22" t="s">
        <v>115</v>
      </c>
    </row>
    <row r="1391" spans="3:7">
      <c r="C1391" s="137">
        <v>44737</v>
      </c>
      <c r="D1391" s="22" t="s">
        <v>117</v>
      </c>
      <c r="E1391" s="22">
        <v>31</v>
      </c>
      <c r="F1391" s="22" t="s">
        <v>9</v>
      </c>
      <c r="G1391" s="22" t="s">
        <v>113</v>
      </c>
    </row>
    <row r="1392" spans="3:7">
      <c r="C1392" s="137">
        <v>44621</v>
      </c>
      <c r="D1392" s="22" t="s">
        <v>107</v>
      </c>
      <c r="E1392" s="22">
        <v>7</v>
      </c>
      <c r="F1392" s="22" t="s">
        <v>6</v>
      </c>
      <c r="G1392" s="22" t="s">
        <v>115</v>
      </c>
    </row>
    <row r="1393" spans="3:7">
      <c r="C1393" s="137">
        <v>44504</v>
      </c>
      <c r="D1393" s="22" t="s">
        <v>107</v>
      </c>
      <c r="E1393" s="22">
        <v>31</v>
      </c>
      <c r="F1393" s="22" t="s">
        <v>112</v>
      </c>
      <c r="G1393" s="22" t="s">
        <v>105</v>
      </c>
    </row>
    <row r="1394" spans="3:7">
      <c r="C1394" s="137">
        <v>44607</v>
      </c>
      <c r="D1394" s="22" t="s">
        <v>116</v>
      </c>
      <c r="E1394" s="22">
        <v>225</v>
      </c>
      <c r="F1394" s="22" t="s">
        <v>114</v>
      </c>
      <c r="G1394" s="22" t="s">
        <v>105</v>
      </c>
    </row>
    <row r="1395" spans="3:7">
      <c r="C1395" s="137">
        <v>44512</v>
      </c>
      <c r="D1395" s="22" t="s">
        <v>107</v>
      </c>
      <c r="E1395" s="22">
        <v>35</v>
      </c>
      <c r="F1395" s="22" t="s">
        <v>9</v>
      </c>
      <c r="G1395" s="22" t="s">
        <v>113</v>
      </c>
    </row>
    <row r="1396" spans="3:7">
      <c r="C1396" s="137">
        <v>43956</v>
      </c>
      <c r="D1396" s="22" t="s">
        <v>116</v>
      </c>
      <c r="E1396" s="22">
        <v>17</v>
      </c>
      <c r="F1396" s="22" t="s">
        <v>110</v>
      </c>
      <c r="G1396" s="22" t="s">
        <v>109</v>
      </c>
    </row>
    <row r="1397" spans="3:7">
      <c r="C1397" s="137">
        <v>44604</v>
      </c>
      <c r="D1397" s="22" t="s">
        <v>117</v>
      </c>
      <c r="E1397" s="22">
        <v>5</v>
      </c>
      <c r="F1397" s="22" t="s">
        <v>114</v>
      </c>
      <c r="G1397" s="22" t="s">
        <v>106</v>
      </c>
    </row>
    <row r="1398" spans="3:7">
      <c r="C1398" s="137">
        <v>44373</v>
      </c>
      <c r="D1398" s="22" t="s">
        <v>107</v>
      </c>
      <c r="E1398" s="22">
        <v>4</v>
      </c>
      <c r="F1398" s="22" t="s">
        <v>6</v>
      </c>
      <c r="G1398" s="22" t="s">
        <v>111</v>
      </c>
    </row>
    <row r="1399" spans="3:7">
      <c r="C1399" s="137">
        <v>44715</v>
      </c>
      <c r="D1399" s="22" t="s">
        <v>116</v>
      </c>
      <c r="E1399" s="22">
        <v>1</v>
      </c>
      <c r="F1399" s="22" t="s">
        <v>114</v>
      </c>
      <c r="G1399" s="22" t="s">
        <v>106</v>
      </c>
    </row>
    <row r="1400" spans="3:7">
      <c r="C1400" s="137">
        <v>44827</v>
      </c>
      <c r="D1400" s="22" t="s">
        <v>117</v>
      </c>
      <c r="E1400" s="22">
        <v>100</v>
      </c>
      <c r="F1400" s="22" t="s">
        <v>114</v>
      </c>
      <c r="G1400" s="22" t="s">
        <v>111</v>
      </c>
    </row>
    <row r="1401" spans="3:7">
      <c r="C1401" s="137">
        <v>44817</v>
      </c>
      <c r="D1401" s="22" t="s">
        <v>116</v>
      </c>
      <c r="E1401" s="22">
        <v>10</v>
      </c>
      <c r="F1401" s="22" t="s">
        <v>6</v>
      </c>
      <c r="G1401" s="22" t="s">
        <v>115</v>
      </c>
    </row>
    <row r="1402" spans="3:7">
      <c r="C1402" s="137">
        <v>44229</v>
      </c>
      <c r="D1402" s="22" t="s">
        <v>116</v>
      </c>
      <c r="E1402" s="22">
        <v>4</v>
      </c>
      <c r="F1402" s="22" t="s">
        <v>112</v>
      </c>
      <c r="G1402" s="22" t="s">
        <v>109</v>
      </c>
    </row>
    <row r="1403" spans="3:7">
      <c r="C1403" s="137">
        <v>43873</v>
      </c>
      <c r="D1403" s="22" t="s">
        <v>116</v>
      </c>
      <c r="E1403" s="22">
        <v>9</v>
      </c>
      <c r="F1403" s="22" t="s">
        <v>9</v>
      </c>
      <c r="G1403" s="22" t="s">
        <v>109</v>
      </c>
    </row>
    <row r="1404" spans="3:7">
      <c r="C1404" s="137">
        <v>44297</v>
      </c>
      <c r="D1404" s="22" t="s">
        <v>118</v>
      </c>
      <c r="E1404" s="22">
        <v>49</v>
      </c>
      <c r="F1404" s="22" t="s">
        <v>6</v>
      </c>
      <c r="G1404" s="22" t="s">
        <v>108</v>
      </c>
    </row>
    <row r="1405" spans="3:7">
      <c r="C1405" s="137">
        <v>44463</v>
      </c>
      <c r="D1405" s="22" t="s">
        <v>117</v>
      </c>
      <c r="E1405" s="22">
        <v>225</v>
      </c>
      <c r="F1405" s="22" t="s">
        <v>114</v>
      </c>
      <c r="G1405" s="22" t="s">
        <v>115</v>
      </c>
    </row>
    <row r="1406" spans="3:7">
      <c r="C1406" s="137">
        <v>43862</v>
      </c>
      <c r="D1406" s="22" t="s">
        <v>107</v>
      </c>
      <c r="E1406" s="22">
        <v>9</v>
      </c>
      <c r="F1406" s="22" t="s">
        <v>110</v>
      </c>
      <c r="G1406" s="22" t="s">
        <v>111</v>
      </c>
    </row>
    <row r="1407" spans="3:7">
      <c r="C1407" s="137">
        <v>44612</v>
      </c>
      <c r="D1407" s="22" t="s">
        <v>117</v>
      </c>
      <c r="E1407" s="22">
        <v>3</v>
      </c>
      <c r="F1407" s="22" t="s">
        <v>9</v>
      </c>
      <c r="G1407" s="22" t="s">
        <v>109</v>
      </c>
    </row>
    <row r="1408" spans="3:7">
      <c r="C1408" s="137">
        <v>44645</v>
      </c>
      <c r="D1408" s="22" t="s">
        <v>118</v>
      </c>
      <c r="E1408" s="22">
        <v>3</v>
      </c>
      <c r="F1408" s="22" t="s">
        <v>110</v>
      </c>
      <c r="G1408" s="22" t="s">
        <v>108</v>
      </c>
    </row>
    <row r="1409" spans="3:7">
      <c r="C1409" s="137">
        <v>44311</v>
      </c>
      <c r="D1409" s="22" t="s">
        <v>117</v>
      </c>
      <c r="E1409" s="22">
        <v>350</v>
      </c>
      <c r="F1409" s="22" t="s">
        <v>9</v>
      </c>
      <c r="G1409" s="22" t="s">
        <v>115</v>
      </c>
    </row>
    <row r="1410" spans="3:7">
      <c r="C1410" s="137">
        <v>44051</v>
      </c>
      <c r="D1410" s="22" t="s">
        <v>119</v>
      </c>
      <c r="E1410" s="22">
        <v>475</v>
      </c>
      <c r="F1410" s="22" t="s">
        <v>9</v>
      </c>
      <c r="G1410" s="22" t="s">
        <v>105</v>
      </c>
    </row>
    <row r="1411" spans="3:7">
      <c r="C1411" s="137">
        <v>44651</v>
      </c>
      <c r="D1411" s="22" t="s">
        <v>119</v>
      </c>
      <c r="E1411" s="22">
        <v>375</v>
      </c>
      <c r="F1411" s="22" t="s">
        <v>110</v>
      </c>
      <c r="G1411" s="22" t="s">
        <v>109</v>
      </c>
    </row>
    <row r="1412" spans="3:7">
      <c r="C1412" s="137">
        <v>44835</v>
      </c>
      <c r="D1412" s="22" t="s">
        <v>107</v>
      </c>
      <c r="E1412" s="22">
        <v>375</v>
      </c>
      <c r="F1412" s="22" t="s">
        <v>9</v>
      </c>
      <c r="G1412" s="22" t="s">
        <v>106</v>
      </c>
    </row>
    <row r="1413" spans="3:7">
      <c r="C1413" s="137">
        <v>43895</v>
      </c>
      <c r="D1413" s="22" t="s">
        <v>119</v>
      </c>
      <c r="E1413" s="22">
        <v>12</v>
      </c>
      <c r="F1413" s="22" t="s">
        <v>9</v>
      </c>
      <c r="G1413" s="22" t="s">
        <v>115</v>
      </c>
    </row>
    <row r="1414" spans="3:7">
      <c r="C1414" s="137">
        <v>43894</v>
      </c>
      <c r="D1414" s="22" t="s">
        <v>119</v>
      </c>
      <c r="E1414" s="22">
        <v>32</v>
      </c>
      <c r="F1414" s="22" t="s">
        <v>110</v>
      </c>
      <c r="G1414" s="22" t="s">
        <v>111</v>
      </c>
    </row>
    <row r="1415" spans="3:7">
      <c r="C1415" s="137">
        <v>44682</v>
      </c>
      <c r="D1415" s="22" t="s">
        <v>116</v>
      </c>
      <c r="E1415" s="22">
        <v>4</v>
      </c>
      <c r="F1415" s="22" t="s">
        <v>114</v>
      </c>
      <c r="G1415" s="22" t="s">
        <v>115</v>
      </c>
    </row>
    <row r="1416" spans="3:7">
      <c r="C1416" s="137">
        <v>44397</v>
      </c>
      <c r="D1416" s="22" t="s">
        <v>117</v>
      </c>
      <c r="E1416" s="22">
        <v>38</v>
      </c>
      <c r="F1416" s="22" t="s">
        <v>112</v>
      </c>
      <c r="G1416" s="22" t="s">
        <v>111</v>
      </c>
    </row>
    <row r="1417" spans="3:7">
      <c r="C1417" s="137">
        <v>44146</v>
      </c>
      <c r="D1417" s="22" t="s">
        <v>119</v>
      </c>
      <c r="E1417" s="22">
        <v>425</v>
      </c>
      <c r="F1417" s="22" t="s">
        <v>110</v>
      </c>
      <c r="G1417" s="22" t="s">
        <v>105</v>
      </c>
    </row>
    <row r="1418" spans="3:7">
      <c r="C1418" s="137">
        <v>44800</v>
      </c>
      <c r="D1418" s="22" t="s">
        <v>117</v>
      </c>
      <c r="E1418" s="22">
        <v>41</v>
      </c>
      <c r="F1418" s="22" t="s">
        <v>9</v>
      </c>
      <c r="G1418" s="22" t="s">
        <v>108</v>
      </c>
    </row>
    <row r="1419" spans="3:7">
      <c r="C1419" s="137">
        <v>43913</v>
      </c>
      <c r="D1419" s="22" t="s">
        <v>118</v>
      </c>
      <c r="E1419" s="22">
        <v>18</v>
      </c>
      <c r="F1419" s="22" t="s">
        <v>112</v>
      </c>
      <c r="G1419" s="22" t="s">
        <v>109</v>
      </c>
    </row>
    <row r="1420" spans="3:7">
      <c r="C1420" s="137">
        <v>44799</v>
      </c>
      <c r="D1420" s="22" t="s">
        <v>119</v>
      </c>
      <c r="E1420" s="22">
        <v>500</v>
      </c>
      <c r="F1420" s="22" t="s">
        <v>114</v>
      </c>
      <c r="G1420" s="22" t="s">
        <v>109</v>
      </c>
    </row>
    <row r="1421" spans="3:7">
      <c r="C1421" s="137">
        <v>43873</v>
      </c>
      <c r="D1421" s="22" t="s">
        <v>119</v>
      </c>
      <c r="E1421" s="22">
        <v>575</v>
      </c>
      <c r="F1421" s="22" t="s">
        <v>6</v>
      </c>
      <c r="G1421" s="22" t="s">
        <v>111</v>
      </c>
    </row>
    <row r="1422" spans="3:7">
      <c r="C1422" s="137">
        <v>44855</v>
      </c>
      <c r="D1422" s="22" t="s">
        <v>117</v>
      </c>
      <c r="E1422" s="22">
        <v>100</v>
      </c>
      <c r="F1422" s="22" t="s">
        <v>6</v>
      </c>
      <c r="G1422" s="22" t="s">
        <v>106</v>
      </c>
    </row>
    <row r="1423" spans="3:7">
      <c r="C1423" s="137">
        <v>44177</v>
      </c>
      <c r="D1423" s="22" t="s">
        <v>116</v>
      </c>
      <c r="E1423" s="22">
        <v>26</v>
      </c>
      <c r="F1423" s="22" t="s">
        <v>9</v>
      </c>
      <c r="G1423" s="22" t="s">
        <v>105</v>
      </c>
    </row>
    <row r="1424" spans="3:7">
      <c r="C1424" s="137">
        <v>44822</v>
      </c>
      <c r="D1424" s="22" t="s">
        <v>117</v>
      </c>
      <c r="E1424" s="22">
        <v>5</v>
      </c>
      <c r="F1424" s="22" t="s">
        <v>112</v>
      </c>
      <c r="G1424" s="22" t="s">
        <v>108</v>
      </c>
    </row>
    <row r="1425" spans="3:7">
      <c r="C1425" s="137">
        <v>43913</v>
      </c>
      <c r="D1425" s="22" t="s">
        <v>107</v>
      </c>
      <c r="E1425" s="22">
        <v>6</v>
      </c>
      <c r="F1425" s="22" t="s">
        <v>110</v>
      </c>
      <c r="G1425" s="22" t="s">
        <v>108</v>
      </c>
    </row>
    <row r="1426" spans="3:7">
      <c r="C1426" s="137">
        <v>44501</v>
      </c>
      <c r="D1426" s="22" t="s">
        <v>119</v>
      </c>
      <c r="E1426" s="22">
        <v>49</v>
      </c>
      <c r="F1426" s="22" t="s">
        <v>114</v>
      </c>
      <c r="G1426" s="22" t="s">
        <v>111</v>
      </c>
    </row>
    <row r="1427" spans="3:7">
      <c r="C1427" s="137">
        <v>43864</v>
      </c>
      <c r="D1427" s="22" t="s">
        <v>118</v>
      </c>
      <c r="E1427" s="22">
        <v>8</v>
      </c>
      <c r="F1427" s="22" t="s">
        <v>6</v>
      </c>
      <c r="G1427" s="22" t="s">
        <v>106</v>
      </c>
    </row>
    <row r="1428" spans="3:7">
      <c r="C1428" s="137">
        <v>44026</v>
      </c>
      <c r="D1428" s="22" t="s">
        <v>119</v>
      </c>
      <c r="E1428" s="22">
        <v>4</v>
      </c>
      <c r="F1428" s="22" t="s">
        <v>9</v>
      </c>
      <c r="G1428" s="22" t="s">
        <v>105</v>
      </c>
    </row>
    <row r="1429" spans="3:7">
      <c r="C1429" s="137">
        <v>44759</v>
      </c>
      <c r="D1429" s="22" t="s">
        <v>119</v>
      </c>
      <c r="E1429" s="22">
        <v>49</v>
      </c>
      <c r="F1429" s="22" t="s">
        <v>114</v>
      </c>
      <c r="G1429" s="22" t="s">
        <v>108</v>
      </c>
    </row>
    <row r="1430" spans="3:7">
      <c r="C1430" s="137">
        <v>44214</v>
      </c>
      <c r="D1430" s="22" t="s">
        <v>116</v>
      </c>
      <c r="E1430" s="22">
        <v>40</v>
      </c>
      <c r="F1430" s="22" t="s">
        <v>112</v>
      </c>
      <c r="G1430" s="22" t="s">
        <v>108</v>
      </c>
    </row>
    <row r="1431" spans="3:7">
      <c r="C1431" s="137">
        <v>43926</v>
      </c>
      <c r="D1431" s="22" t="s">
        <v>116</v>
      </c>
      <c r="E1431" s="22">
        <v>400</v>
      </c>
      <c r="F1431" s="22" t="s">
        <v>6</v>
      </c>
      <c r="G1431" s="22" t="s">
        <v>113</v>
      </c>
    </row>
    <row r="1432" spans="3:7">
      <c r="C1432" s="137">
        <v>44031</v>
      </c>
      <c r="D1432" s="22" t="s">
        <v>116</v>
      </c>
      <c r="E1432" s="22">
        <v>1</v>
      </c>
      <c r="F1432" s="22" t="s">
        <v>6</v>
      </c>
      <c r="G1432" s="22" t="s">
        <v>111</v>
      </c>
    </row>
    <row r="1433" spans="3:7">
      <c r="C1433" s="137">
        <v>43926</v>
      </c>
      <c r="D1433" s="22" t="s">
        <v>119</v>
      </c>
      <c r="E1433" s="22">
        <v>16</v>
      </c>
      <c r="F1433" s="22" t="s">
        <v>110</v>
      </c>
      <c r="G1433" s="22" t="s">
        <v>115</v>
      </c>
    </row>
    <row r="1434" spans="3:7">
      <c r="C1434" s="137">
        <v>44150</v>
      </c>
      <c r="D1434" s="22" t="s">
        <v>119</v>
      </c>
      <c r="E1434" s="22">
        <v>500</v>
      </c>
      <c r="F1434" s="22" t="s">
        <v>6</v>
      </c>
      <c r="G1434" s="22" t="s">
        <v>111</v>
      </c>
    </row>
    <row r="1435" spans="3:7">
      <c r="C1435" s="137">
        <v>43994</v>
      </c>
      <c r="D1435" s="22" t="s">
        <v>117</v>
      </c>
      <c r="E1435" s="22">
        <v>7</v>
      </c>
      <c r="F1435" s="22" t="s">
        <v>110</v>
      </c>
      <c r="G1435" s="22" t="s">
        <v>115</v>
      </c>
    </row>
    <row r="1436" spans="3:7">
      <c r="C1436" s="137">
        <v>43920</v>
      </c>
      <c r="D1436" s="22" t="s">
        <v>119</v>
      </c>
      <c r="E1436" s="22">
        <v>5</v>
      </c>
      <c r="F1436" s="22" t="s">
        <v>114</v>
      </c>
      <c r="G1436" s="22" t="s">
        <v>113</v>
      </c>
    </row>
    <row r="1437" spans="3:7">
      <c r="C1437" s="137">
        <v>43877</v>
      </c>
      <c r="D1437" s="22" t="s">
        <v>116</v>
      </c>
      <c r="E1437" s="22">
        <v>3</v>
      </c>
      <c r="F1437" s="22" t="s">
        <v>6</v>
      </c>
      <c r="G1437" s="22" t="s">
        <v>105</v>
      </c>
    </row>
    <row r="1438" spans="3:7">
      <c r="C1438" s="137">
        <v>43887</v>
      </c>
      <c r="D1438" s="22" t="s">
        <v>119</v>
      </c>
      <c r="E1438" s="22">
        <v>275</v>
      </c>
      <c r="F1438" s="22" t="s">
        <v>112</v>
      </c>
      <c r="G1438" s="22" t="s">
        <v>106</v>
      </c>
    </row>
    <row r="1439" spans="3:7">
      <c r="C1439" s="137">
        <v>43943</v>
      </c>
      <c r="D1439" s="22" t="s">
        <v>117</v>
      </c>
      <c r="E1439" s="22">
        <v>1</v>
      </c>
      <c r="F1439" s="22" t="s">
        <v>110</v>
      </c>
      <c r="G1439" s="22" t="s">
        <v>113</v>
      </c>
    </row>
    <row r="1440" spans="3:7">
      <c r="C1440" s="137">
        <v>44289</v>
      </c>
      <c r="D1440" s="22" t="s">
        <v>119</v>
      </c>
      <c r="E1440" s="22">
        <v>16</v>
      </c>
      <c r="F1440" s="22" t="s">
        <v>6</v>
      </c>
      <c r="G1440" s="22" t="s">
        <v>111</v>
      </c>
    </row>
    <row r="1441" spans="3:7">
      <c r="C1441" s="137">
        <v>44726</v>
      </c>
      <c r="D1441" s="22" t="s">
        <v>119</v>
      </c>
      <c r="E1441" s="22">
        <v>40</v>
      </c>
      <c r="F1441" s="22" t="s">
        <v>6</v>
      </c>
      <c r="G1441" s="22" t="s">
        <v>111</v>
      </c>
    </row>
    <row r="1442" spans="3:7">
      <c r="C1442" s="137">
        <v>44431</v>
      </c>
      <c r="D1442" s="22" t="s">
        <v>107</v>
      </c>
      <c r="E1442" s="22">
        <v>43</v>
      </c>
      <c r="F1442" s="22" t="s">
        <v>110</v>
      </c>
      <c r="G1442" s="22" t="s">
        <v>105</v>
      </c>
    </row>
    <row r="1443" spans="3:7">
      <c r="C1443" s="137">
        <v>44917</v>
      </c>
      <c r="D1443" s="22" t="s">
        <v>119</v>
      </c>
      <c r="E1443" s="22">
        <v>1</v>
      </c>
      <c r="F1443" s="22" t="s">
        <v>6</v>
      </c>
      <c r="G1443" s="22" t="s">
        <v>115</v>
      </c>
    </row>
    <row r="1444" spans="3:7">
      <c r="C1444" s="137">
        <v>44875</v>
      </c>
      <c r="D1444" s="22" t="s">
        <v>116</v>
      </c>
      <c r="E1444" s="22">
        <v>44</v>
      </c>
      <c r="F1444" s="22" t="s">
        <v>114</v>
      </c>
      <c r="G1444" s="22" t="s">
        <v>105</v>
      </c>
    </row>
    <row r="1445" spans="3:7">
      <c r="C1445" s="137">
        <v>44868</v>
      </c>
      <c r="D1445" s="22" t="s">
        <v>117</v>
      </c>
      <c r="E1445" s="22">
        <v>175</v>
      </c>
      <c r="F1445" s="22" t="s">
        <v>114</v>
      </c>
      <c r="G1445" s="22" t="s">
        <v>109</v>
      </c>
    </row>
    <row r="1446" spans="3:7">
      <c r="C1446" s="137">
        <v>44384</v>
      </c>
      <c r="D1446" s="22" t="s">
        <v>118</v>
      </c>
      <c r="E1446" s="22">
        <v>75</v>
      </c>
      <c r="F1446" s="22" t="s">
        <v>6</v>
      </c>
      <c r="G1446" s="22" t="s">
        <v>108</v>
      </c>
    </row>
    <row r="1447" spans="3:7">
      <c r="C1447" s="137">
        <v>43888</v>
      </c>
      <c r="D1447" s="22" t="s">
        <v>117</v>
      </c>
      <c r="E1447" s="22">
        <v>7</v>
      </c>
      <c r="F1447" s="22" t="s">
        <v>114</v>
      </c>
      <c r="G1447" s="22" t="s">
        <v>105</v>
      </c>
    </row>
    <row r="1448" spans="3:7">
      <c r="C1448" s="137">
        <v>44581</v>
      </c>
      <c r="D1448" s="22" t="s">
        <v>107</v>
      </c>
      <c r="E1448" s="22">
        <v>525</v>
      </c>
      <c r="F1448" s="22" t="s">
        <v>112</v>
      </c>
      <c r="G1448" s="22" t="s">
        <v>113</v>
      </c>
    </row>
    <row r="1449" spans="3:7">
      <c r="C1449" s="137">
        <v>43972</v>
      </c>
      <c r="D1449" s="22" t="s">
        <v>116</v>
      </c>
      <c r="E1449" s="22">
        <v>4</v>
      </c>
      <c r="F1449" s="22" t="s">
        <v>112</v>
      </c>
      <c r="G1449" s="22" t="s">
        <v>115</v>
      </c>
    </row>
    <row r="1450" spans="3:7">
      <c r="C1450" s="137">
        <v>44772</v>
      </c>
      <c r="D1450" s="22" t="s">
        <v>116</v>
      </c>
      <c r="E1450" s="22">
        <v>500</v>
      </c>
      <c r="F1450" s="22" t="s">
        <v>112</v>
      </c>
      <c r="G1450" s="22" t="s">
        <v>113</v>
      </c>
    </row>
    <row r="1451" spans="3:7">
      <c r="C1451" s="137">
        <v>44895</v>
      </c>
      <c r="D1451" s="22" t="s">
        <v>116</v>
      </c>
      <c r="E1451" s="22">
        <v>8</v>
      </c>
      <c r="F1451" s="22" t="s">
        <v>6</v>
      </c>
      <c r="G1451" s="22" t="s">
        <v>108</v>
      </c>
    </row>
    <row r="1452" spans="3:7">
      <c r="C1452" s="137">
        <v>43884</v>
      </c>
      <c r="D1452" s="22" t="s">
        <v>117</v>
      </c>
      <c r="E1452" s="22">
        <v>13</v>
      </c>
      <c r="F1452" s="22" t="s">
        <v>9</v>
      </c>
      <c r="G1452" s="22" t="s">
        <v>115</v>
      </c>
    </row>
    <row r="1453" spans="3:7">
      <c r="C1453" s="137">
        <v>44767</v>
      </c>
      <c r="D1453" s="22" t="s">
        <v>119</v>
      </c>
      <c r="E1453" s="22">
        <v>9</v>
      </c>
      <c r="F1453" s="22" t="s">
        <v>110</v>
      </c>
      <c r="G1453" s="22" t="s">
        <v>108</v>
      </c>
    </row>
    <row r="1454" spans="3:7">
      <c r="C1454" s="137">
        <v>44479</v>
      </c>
      <c r="D1454" s="22" t="s">
        <v>119</v>
      </c>
      <c r="E1454" s="22">
        <v>17</v>
      </c>
      <c r="F1454" s="22" t="s">
        <v>114</v>
      </c>
      <c r="G1454" s="22" t="s">
        <v>106</v>
      </c>
    </row>
    <row r="1455" spans="3:7">
      <c r="C1455" s="137">
        <v>44024</v>
      </c>
      <c r="D1455" s="22" t="s">
        <v>119</v>
      </c>
      <c r="E1455" s="22">
        <v>125</v>
      </c>
      <c r="F1455" s="22" t="s">
        <v>9</v>
      </c>
      <c r="G1455" s="22" t="s">
        <v>106</v>
      </c>
    </row>
    <row r="1456" spans="3:7">
      <c r="C1456" s="137">
        <v>43902</v>
      </c>
      <c r="D1456" s="22" t="s">
        <v>117</v>
      </c>
      <c r="E1456" s="22">
        <v>450</v>
      </c>
      <c r="F1456" s="22" t="s">
        <v>110</v>
      </c>
      <c r="G1456" s="22" t="s">
        <v>108</v>
      </c>
    </row>
    <row r="1457" spans="3:7">
      <c r="C1457" s="137">
        <v>44831</v>
      </c>
      <c r="D1457" s="22" t="s">
        <v>117</v>
      </c>
      <c r="E1457" s="22">
        <v>250</v>
      </c>
      <c r="F1457" s="22" t="s">
        <v>9</v>
      </c>
      <c r="G1457" s="22" t="s">
        <v>106</v>
      </c>
    </row>
    <row r="1458" spans="3:7">
      <c r="C1458" s="137">
        <v>44444</v>
      </c>
      <c r="D1458" s="22" t="s">
        <v>119</v>
      </c>
      <c r="E1458" s="22">
        <v>525</v>
      </c>
      <c r="F1458" s="22" t="s">
        <v>9</v>
      </c>
      <c r="G1458" s="22" t="s">
        <v>115</v>
      </c>
    </row>
    <row r="1459" spans="3:7">
      <c r="C1459" s="137">
        <v>44756</v>
      </c>
      <c r="D1459" s="22" t="s">
        <v>107</v>
      </c>
      <c r="E1459" s="22">
        <v>600</v>
      </c>
      <c r="F1459" s="22" t="s">
        <v>9</v>
      </c>
      <c r="G1459" s="22" t="s">
        <v>105</v>
      </c>
    </row>
    <row r="1460" spans="3:7">
      <c r="C1460" s="137">
        <v>43851</v>
      </c>
      <c r="D1460" s="22" t="s">
        <v>117</v>
      </c>
      <c r="E1460" s="22">
        <v>21</v>
      </c>
      <c r="F1460" s="22" t="s">
        <v>114</v>
      </c>
      <c r="G1460" s="22" t="s">
        <v>113</v>
      </c>
    </row>
    <row r="1461" spans="3:7">
      <c r="C1461" s="137">
        <v>43913</v>
      </c>
      <c r="D1461" s="22" t="s">
        <v>119</v>
      </c>
      <c r="E1461" s="22">
        <v>5</v>
      </c>
      <c r="F1461" s="22" t="s">
        <v>9</v>
      </c>
      <c r="G1461" s="22" t="s">
        <v>115</v>
      </c>
    </row>
    <row r="1462" spans="3:7">
      <c r="C1462" s="137">
        <v>44030</v>
      </c>
      <c r="D1462" s="22" t="s">
        <v>117</v>
      </c>
      <c r="E1462" s="22">
        <v>300</v>
      </c>
      <c r="F1462" s="22" t="s">
        <v>9</v>
      </c>
      <c r="G1462" s="22" t="s">
        <v>108</v>
      </c>
    </row>
    <row r="1463" spans="3:7">
      <c r="C1463" s="137">
        <v>43959</v>
      </c>
      <c r="D1463" s="22" t="s">
        <v>117</v>
      </c>
      <c r="E1463" s="22">
        <v>325</v>
      </c>
      <c r="F1463" s="22" t="s">
        <v>112</v>
      </c>
      <c r="G1463" s="22" t="s">
        <v>108</v>
      </c>
    </row>
    <row r="1464" spans="3:7">
      <c r="C1464" s="137">
        <v>44199</v>
      </c>
      <c r="D1464" s="22" t="s">
        <v>116</v>
      </c>
      <c r="E1464" s="22">
        <v>7</v>
      </c>
      <c r="F1464" s="22" t="s">
        <v>6</v>
      </c>
      <c r="G1464" s="22" t="s">
        <v>109</v>
      </c>
    </row>
    <row r="1465" spans="3:7">
      <c r="C1465" s="137">
        <v>44523</v>
      </c>
      <c r="D1465" s="22" t="s">
        <v>119</v>
      </c>
      <c r="E1465" s="22">
        <v>400</v>
      </c>
      <c r="F1465" s="22" t="s">
        <v>114</v>
      </c>
      <c r="G1465" s="22" t="s">
        <v>113</v>
      </c>
    </row>
    <row r="1466" spans="3:7">
      <c r="C1466" s="137">
        <v>44731</v>
      </c>
      <c r="D1466" s="22" t="s">
        <v>107</v>
      </c>
      <c r="E1466" s="22">
        <v>7</v>
      </c>
      <c r="F1466" s="22" t="s">
        <v>112</v>
      </c>
      <c r="G1466" s="22" t="s">
        <v>105</v>
      </c>
    </row>
    <row r="1467" spans="3:7">
      <c r="C1467" s="137">
        <v>44155</v>
      </c>
      <c r="D1467" s="22" t="s">
        <v>117</v>
      </c>
      <c r="E1467" s="22">
        <v>39</v>
      </c>
      <c r="F1467" s="22" t="s">
        <v>110</v>
      </c>
      <c r="G1467" s="22" t="s">
        <v>115</v>
      </c>
    </row>
    <row r="1468" spans="3:7">
      <c r="C1468" s="137">
        <v>44831</v>
      </c>
      <c r="D1468" s="22" t="s">
        <v>117</v>
      </c>
      <c r="E1468" s="22">
        <v>75</v>
      </c>
      <c r="F1468" s="22" t="s">
        <v>112</v>
      </c>
      <c r="G1468" s="22" t="s">
        <v>111</v>
      </c>
    </row>
    <row r="1469" spans="3:7">
      <c r="C1469" s="137">
        <v>43870</v>
      </c>
      <c r="D1469" s="22" t="s">
        <v>117</v>
      </c>
      <c r="E1469" s="22">
        <v>3</v>
      </c>
      <c r="F1469" s="22" t="s">
        <v>112</v>
      </c>
      <c r="G1469" s="22" t="s">
        <v>106</v>
      </c>
    </row>
    <row r="1470" spans="3:7">
      <c r="C1470" s="137">
        <v>44800</v>
      </c>
      <c r="D1470" s="22" t="s">
        <v>117</v>
      </c>
      <c r="E1470" s="22">
        <v>225</v>
      </c>
      <c r="F1470" s="22" t="s">
        <v>114</v>
      </c>
      <c r="G1470" s="22" t="s">
        <v>111</v>
      </c>
    </row>
    <row r="1471" spans="3:7">
      <c r="C1471" s="137">
        <v>44278</v>
      </c>
      <c r="D1471" s="22" t="s">
        <v>116</v>
      </c>
      <c r="E1471" s="22">
        <v>1</v>
      </c>
      <c r="F1471" s="22" t="s">
        <v>112</v>
      </c>
      <c r="G1471" s="22" t="s">
        <v>115</v>
      </c>
    </row>
    <row r="1472" spans="3:7">
      <c r="C1472" s="137">
        <v>44793</v>
      </c>
      <c r="D1472" s="22" t="s">
        <v>117</v>
      </c>
      <c r="E1472" s="22">
        <v>26</v>
      </c>
      <c r="F1472" s="22" t="s">
        <v>9</v>
      </c>
      <c r="G1472" s="22" t="s">
        <v>106</v>
      </c>
    </row>
    <row r="1473" spans="3:7">
      <c r="C1473" s="137">
        <v>43889</v>
      </c>
      <c r="D1473" s="22" t="s">
        <v>116</v>
      </c>
      <c r="E1473" s="22">
        <v>15</v>
      </c>
      <c r="F1473" s="22" t="s">
        <v>112</v>
      </c>
      <c r="G1473" s="22" t="s">
        <v>115</v>
      </c>
    </row>
    <row r="1474" spans="3:7">
      <c r="C1474" s="137">
        <v>44509</v>
      </c>
      <c r="D1474" s="22" t="s">
        <v>117</v>
      </c>
      <c r="E1474" s="22">
        <v>2</v>
      </c>
      <c r="F1474" s="22" t="s">
        <v>112</v>
      </c>
      <c r="G1474" s="22" t="s">
        <v>108</v>
      </c>
    </row>
    <row r="1475" spans="3:7">
      <c r="C1475" s="137">
        <v>44366</v>
      </c>
      <c r="D1475" s="22" t="s">
        <v>116</v>
      </c>
      <c r="E1475" s="22">
        <v>175</v>
      </c>
      <c r="F1475" s="22" t="s">
        <v>110</v>
      </c>
      <c r="G1475" s="22" t="s">
        <v>106</v>
      </c>
    </row>
    <row r="1476" spans="3:7">
      <c r="C1476" s="137">
        <v>44185</v>
      </c>
      <c r="D1476" s="22" t="s">
        <v>116</v>
      </c>
      <c r="E1476" s="22">
        <v>325</v>
      </c>
      <c r="F1476" s="22" t="s">
        <v>9</v>
      </c>
      <c r="G1476" s="22" t="s">
        <v>109</v>
      </c>
    </row>
    <row r="1477" spans="3:7">
      <c r="C1477" s="137">
        <v>44398</v>
      </c>
      <c r="D1477" s="22" t="s">
        <v>117</v>
      </c>
      <c r="E1477" s="22">
        <v>3</v>
      </c>
      <c r="F1477" s="22" t="s">
        <v>9</v>
      </c>
      <c r="G1477" s="22" t="s">
        <v>106</v>
      </c>
    </row>
    <row r="1478" spans="3:7">
      <c r="C1478" s="137">
        <v>44881</v>
      </c>
      <c r="D1478" s="22" t="s">
        <v>119</v>
      </c>
      <c r="E1478" s="22">
        <v>575</v>
      </c>
      <c r="F1478" s="22" t="s">
        <v>6</v>
      </c>
      <c r="G1478" s="22" t="s">
        <v>113</v>
      </c>
    </row>
    <row r="1479" spans="3:7">
      <c r="C1479" s="137">
        <v>44334</v>
      </c>
      <c r="D1479" s="22" t="s">
        <v>107</v>
      </c>
      <c r="E1479" s="22">
        <v>6</v>
      </c>
      <c r="F1479" s="22" t="s">
        <v>110</v>
      </c>
      <c r="G1479" s="22" t="s">
        <v>109</v>
      </c>
    </row>
    <row r="1480" spans="3:7">
      <c r="C1480" s="137">
        <v>44852</v>
      </c>
      <c r="D1480" s="22" t="s">
        <v>118</v>
      </c>
      <c r="E1480" s="22">
        <v>17</v>
      </c>
      <c r="F1480" s="22" t="s">
        <v>114</v>
      </c>
      <c r="G1480" s="22" t="s">
        <v>109</v>
      </c>
    </row>
    <row r="1481" spans="3:7">
      <c r="C1481" s="137">
        <v>44915</v>
      </c>
      <c r="D1481" s="22" t="s">
        <v>118</v>
      </c>
      <c r="E1481" s="22">
        <v>22</v>
      </c>
      <c r="F1481" s="22" t="s">
        <v>112</v>
      </c>
      <c r="G1481" s="22" t="s">
        <v>106</v>
      </c>
    </row>
    <row r="1482" spans="3:7">
      <c r="C1482" s="137">
        <v>44884</v>
      </c>
      <c r="D1482" s="22" t="s">
        <v>119</v>
      </c>
      <c r="E1482" s="22">
        <v>32</v>
      </c>
      <c r="F1482" s="22" t="s">
        <v>110</v>
      </c>
      <c r="G1482" s="22" t="s">
        <v>113</v>
      </c>
    </row>
    <row r="1483" spans="3:7">
      <c r="C1483" s="137">
        <v>44169</v>
      </c>
      <c r="D1483" s="22" t="s">
        <v>116</v>
      </c>
      <c r="E1483" s="22">
        <v>400</v>
      </c>
      <c r="F1483" s="22" t="s">
        <v>6</v>
      </c>
      <c r="G1483" s="22" t="s">
        <v>106</v>
      </c>
    </row>
    <row r="1484" spans="3:7">
      <c r="C1484" s="137">
        <v>44826</v>
      </c>
      <c r="D1484" s="22" t="s">
        <v>117</v>
      </c>
      <c r="E1484" s="22">
        <v>600</v>
      </c>
      <c r="F1484" s="22" t="s">
        <v>110</v>
      </c>
      <c r="G1484" s="22" t="s">
        <v>105</v>
      </c>
    </row>
    <row r="1485" spans="3:7">
      <c r="C1485" s="137">
        <v>44627</v>
      </c>
      <c r="D1485" s="22" t="s">
        <v>117</v>
      </c>
      <c r="E1485" s="22">
        <v>36</v>
      </c>
      <c r="F1485" s="22" t="s">
        <v>112</v>
      </c>
      <c r="G1485" s="22" t="s">
        <v>109</v>
      </c>
    </row>
    <row r="1486" spans="3:7">
      <c r="C1486" s="137">
        <v>44219</v>
      </c>
      <c r="D1486" s="22" t="s">
        <v>119</v>
      </c>
      <c r="E1486" s="22">
        <v>21</v>
      </c>
      <c r="F1486" s="22" t="s">
        <v>6</v>
      </c>
      <c r="G1486" s="22" t="s">
        <v>106</v>
      </c>
    </row>
    <row r="1487" spans="3:7">
      <c r="C1487" s="137">
        <v>44399</v>
      </c>
      <c r="D1487" s="22" t="s">
        <v>107</v>
      </c>
      <c r="E1487" s="22">
        <v>5</v>
      </c>
      <c r="F1487" s="22" t="s">
        <v>114</v>
      </c>
      <c r="G1487" s="22" t="s">
        <v>111</v>
      </c>
    </row>
    <row r="1488" spans="3:7">
      <c r="C1488" s="137">
        <v>44177</v>
      </c>
      <c r="D1488" s="22" t="s">
        <v>119</v>
      </c>
      <c r="E1488" s="22">
        <v>42</v>
      </c>
      <c r="F1488" s="22" t="s">
        <v>114</v>
      </c>
      <c r="G1488" s="22" t="s">
        <v>106</v>
      </c>
    </row>
    <row r="1489" spans="3:7">
      <c r="C1489" s="137">
        <v>44371</v>
      </c>
      <c r="D1489" s="22" t="s">
        <v>107</v>
      </c>
      <c r="E1489" s="22">
        <v>350</v>
      </c>
      <c r="F1489" s="22" t="s">
        <v>9</v>
      </c>
      <c r="G1489" s="22" t="s">
        <v>113</v>
      </c>
    </row>
    <row r="1490" spans="3:7">
      <c r="C1490" s="137">
        <v>44234</v>
      </c>
      <c r="D1490" s="22" t="s">
        <v>118</v>
      </c>
      <c r="E1490" s="22">
        <v>16</v>
      </c>
      <c r="F1490" s="22" t="s">
        <v>9</v>
      </c>
      <c r="G1490" s="22" t="s">
        <v>105</v>
      </c>
    </row>
    <row r="1491" spans="3:7">
      <c r="C1491" s="137">
        <v>44305</v>
      </c>
      <c r="D1491" s="22" t="s">
        <v>116</v>
      </c>
      <c r="E1491" s="22">
        <v>325</v>
      </c>
      <c r="F1491" s="22" t="s">
        <v>110</v>
      </c>
      <c r="G1491" s="22" t="s">
        <v>111</v>
      </c>
    </row>
    <row r="1492" spans="3:7">
      <c r="C1492" s="137">
        <v>43945</v>
      </c>
      <c r="D1492" s="22" t="s">
        <v>119</v>
      </c>
      <c r="E1492" s="22">
        <v>28</v>
      </c>
      <c r="F1492" s="22" t="s">
        <v>110</v>
      </c>
      <c r="G1492" s="22" t="s">
        <v>106</v>
      </c>
    </row>
    <row r="1493" spans="3:7">
      <c r="C1493" s="137">
        <v>44567</v>
      </c>
      <c r="D1493" s="22" t="s">
        <v>107</v>
      </c>
      <c r="E1493" s="22">
        <v>8</v>
      </c>
      <c r="F1493" s="22" t="s">
        <v>9</v>
      </c>
      <c r="G1493" s="22" t="s">
        <v>111</v>
      </c>
    </row>
    <row r="1494" spans="3:7">
      <c r="C1494" s="137">
        <v>44742</v>
      </c>
      <c r="D1494" s="22" t="s">
        <v>116</v>
      </c>
      <c r="E1494" s="22">
        <v>100</v>
      </c>
      <c r="F1494" s="22" t="s">
        <v>6</v>
      </c>
      <c r="G1494" s="22" t="s">
        <v>105</v>
      </c>
    </row>
    <row r="1495" spans="3:7">
      <c r="C1495" s="137">
        <v>44248</v>
      </c>
      <c r="D1495" s="22" t="s">
        <v>118</v>
      </c>
      <c r="E1495" s="22">
        <v>1</v>
      </c>
      <c r="F1495" s="22" t="s">
        <v>114</v>
      </c>
      <c r="G1495" s="22" t="s">
        <v>106</v>
      </c>
    </row>
    <row r="1496" spans="3:7">
      <c r="C1496" s="137">
        <v>43989</v>
      </c>
      <c r="D1496" s="22" t="s">
        <v>117</v>
      </c>
      <c r="E1496" s="22">
        <v>8</v>
      </c>
      <c r="F1496" s="22" t="s">
        <v>112</v>
      </c>
      <c r="G1496" s="22" t="s">
        <v>108</v>
      </c>
    </row>
    <row r="1497" spans="3:7">
      <c r="C1497" s="137">
        <v>44371</v>
      </c>
      <c r="D1497" s="22" t="s">
        <v>117</v>
      </c>
      <c r="E1497" s="22">
        <v>525</v>
      </c>
      <c r="F1497" s="22" t="s">
        <v>6</v>
      </c>
      <c r="G1497" s="22" t="s">
        <v>111</v>
      </c>
    </row>
    <row r="1498" spans="3:7">
      <c r="C1498" s="137">
        <v>44921</v>
      </c>
      <c r="D1498" s="22" t="s">
        <v>119</v>
      </c>
      <c r="E1498" s="22">
        <v>36</v>
      </c>
      <c r="F1498" s="22" t="s">
        <v>112</v>
      </c>
      <c r="G1498" s="22" t="s">
        <v>106</v>
      </c>
    </row>
    <row r="1499" spans="3:7">
      <c r="C1499" s="137">
        <v>44760</v>
      </c>
      <c r="D1499" s="22" t="s">
        <v>118</v>
      </c>
      <c r="E1499" s="22">
        <v>43</v>
      </c>
      <c r="F1499" s="22" t="s">
        <v>112</v>
      </c>
      <c r="G1499" s="22" t="s">
        <v>115</v>
      </c>
    </row>
    <row r="1500" spans="3:7">
      <c r="C1500" s="137">
        <v>44621</v>
      </c>
      <c r="D1500" s="22" t="s">
        <v>118</v>
      </c>
      <c r="E1500" s="22">
        <v>5</v>
      </c>
      <c r="F1500" s="22" t="s">
        <v>110</v>
      </c>
      <c r="G1500" s="22" t="s">
        <v>106</v>
      </c>
    </row>
    <row r="1501" spans="3:7">
      <c r="C1501" s="137">
        <v>44368</v>
      </c>
      <c r="D1501" s="22" t="s">
        <v>119</v>
      </c>
      <c r="E1501" s="22">
        <v>18</v>
      </c>
      <c r="F1501" s="22" t="s">
        <v>110</v>
      </c>
      <c r="G1501" s="22" t="s">
        <v>109</v>
      </c>
    </row>
    <row r="1502" spans="3:7">
      <c r="C1502" s="137">
        <v>44118</v>
      </c>
      <c r="D1502" s="22" t="s">
        <v>107</v>
      </c>
      <c r="E1502" s="22">
        <v>2</v>
      </c>
      <c r="F1502" s="22" t="s">
        <v>112</v>
      </c>
      <c r="G1502" s="22" t="s">
        <v>109</v>
      </c>
    </row>
    <row r="1503" spans="3:7">
      <c r="C1503" s="137">
        <v>44375</v>
      </c>
      <c r="D1503" s="22" t="s">
        <v>119</v>
      </c>
      <c r="E1503" s="22">
        <v>30</v>
      </c>
      <c r="F1503" s="22" t="s">
        <v>9</v>
      </c>
      <c r="G1503" s="22" t="s">
        <v>108</v>
      </c>
    </row>
    <row r="1504" spans="3:7">
      <c r="C1504" s="137">
        <v>44126</v>
      </c>
      <c r="D1504" s="22" t="s">
        <v>118</v>
      </c>
      <c r="E1504" s="22">
        <v>10</v>
      </c>
      <c r="F1504" s="22" t="s">
        <v>6</v>
      </c>
      <c r="G1504" s="22" t="s">
        <v>115</v>
      </c>
    </row>
    <row r="1505" spans="3:7">
      <c r="C1505" s="137">
        <v>43869</v>
      </c>
      <c r="D1505" s="22" t="s">
        <v>117</v>
      </c>
      <c r="E1505" s="22">
        <v>550</v>
      </c>
      <c r="F1505" s="22" t="s">
        <v>114</v>
      </c>
      <c r="G1505" s="22" t="s">
        <v>113</v>
      </c>
    </row>
    <row r="1506" spans="3:7">
      <c r="C1506" s="137">
        <v>44892</v>
      </c>
      <c r="D1506" s="22" t="s">
        <v>117</v>
      </c>
      <c r="E1506" s="22">
        <v>6</v>
      </c>
      <c r="F1506" s="22" t="s">
        <v>6</v>
      </c>
      <c r="G1506" s="22" t="s">
        <v>108</v>
      </c>
    </row>
    <row r="1507" spans="3:7">
      <c r="C1507" s="137">
        <v>44294</v>
      </c>
      <c r="D1507" s="22" t="s">
        <v>107</v>
      </c>
      <c r="E1507" s="22">
        <v>4</v>
      </c>
      <c r="F1507" s="22" t="s">
        <v>112</v>
      </c>
      <c r="G1507" s="22" t="s">
        <v>108</v>
      </c>
    </row>
    <row r="1508" spans="3:7">
      <c r="C1508" s="137">
        <v>44865</v>
      </c>
      <c r="D1508" s="22" t="s">
        <v>118</v>
      </c>
      <c r="E1508" s="22">
        <v>7</v>
      </c>
      <c r="F1508" s="22" t="s">
        <v>112</v>
      </c>
      <c r="G1508" s="22" t="s">
        <v>115</v>
      </c>
    </row>
    <row r="1509" spans="3:7">
      <c r="C1509" s="137">
        <v>44848</v>
      </c>
      <c r="D1509" s="22" t="s">
        <v>119</v>
      </c>
      <c r="E1509" s="22">
        <v>6</v>
      </c>
      <c r="F1509" s="22" t="s">
        <v>9</v>
      </c>
      <c r="G1509" s="22" t="s">
        <v>108</v>
      </c>
    </row>
    <row r="1510" spans="3:7">
      <c r="C1510" s="137">
        <v>44018</v>
      </c>
      <c r="D1510" s="22" t="s">
        <v>118</v>
      </c>
      <c r="E1510" s="22">
        <v>200</v>
      </c>
      <c r="F1510" s="22" t="s">
        <v>114</v>
      </c>
      <c r="G1510" s="22" t="s">
        <v>105</v>
      </c>
    </row>
    <row r="1511" spans="3:7">
      <c r="C1511" s="137">
        <v>44239</v>
      </c>
      <c r="D1511" s="22" t="s">
        <v>107</v>
      </c>
      <c r="E1511" s="22">
        <v>150</v>
      </c>
      <c r="F1511" s="22" t="s">
        <v>110</v>
      </c>
      <c r="G1511" s="22" t="s">
        <v>105</v>
      </c>
    </row>
    <row r="1512" spans="3:7">
      <c r="C1512" s="137">
        <v>44735</v>
      </c>
      <c r="D1512" s="22" t="s">
        <v>107</v>
      </c>
      <c r="E1512" s="22">
        <v>2</v>
      </c>
      <c r="F1512" s="22" t="s">
        <v>110</v>
      </c>
      <c r="G1512" s="22" t="s">
        <v>111</v>
      </c>
    </row>
    <row r="1513" spans="3:7">
      <c r="C1513" s="137">
        <v>44396</v>
      </c>
      <c r="D1513" s="22" t="s">
        <v>107</v>
      </c>
      <c r="E1513" s="22">
        <v>275</v>
      </c>
      <c r="F1513" s="22" t="s">
        <v>110</v>
      </c>
      <c r="G1513" s="22" t="s">
        <v>115</v>
      </c>
    </row>
    <row r="1514" spans="3:7">
      <c r="C1514" s="137">
        <v>44836</v>
      </c>
      <c r="D1514" s="22" t="s">
        <v>107</v>
      </c>
      <c r="E1514" s="22">
        <v>9</v>
      </c>
      <c r="F1514" s="22" t="s">
        <v>9</v>
      </c>
      <c r="G1514" s="22" t="s">
        <v>115</v>
      </c>
    </row>
    <row r="1515" spans="3:7">
      <c r="C1515" s="137">
        <v>44139</v>
      </c>
      <c r="D1515" s="22" t="s">
        <v>107</v>
      </c>
      <c r="E1515" s="22">
        <v>325</v>
      </c>
      <c r="F1515" s="22" t="s">
        <v>112</v>
      </c>
      <c r="G1515" s="22" t="s">
        <v>105</v>
      </c>
    </row>
    <row r="1516" spans="3:7">
      <c r="C1516" s="137">
        <v>44618</v>
      </c>
      <c r="D1516" s="22" t="s">
        <v>118</v>
      </c>
      <c r="E1516" s="22">
        <v>375</v>
      </c>
      <c r="F1516" s="22" t="s">
        <v>112</v>
      </c>
      <c r="G1516" s="22" t="s">
        <v>111</v>
      </c>
    </row>
    <row r="1517" spans="3:7">
      <c r="C1517" s="137">
        <v>43939</v>
      </c>
      <c r="D1517" s="22" t="s">
        <v>119</v>
      </c>
      <c r="E1517" s="22">
        <v>175</v>
      </c>
      <c r="F1517" s="22" t="s">
        <v>110</v>
      </c>
      <c r="G1517" s="22" t="s">
        <v>113</v>
      </c>
    </row>
    <row r="1518" spans="3:7">
      <c r="C1518" s="137">
        <v>44291</v>
      </c>
      <c r="D1518" s="22" t="s">
        <v>118</v>
      </c>
      <c r="E1518" s="22">
        <v>1</v>
      </c>
      <c r="F1518" s="22" t="s">
        <v>110</v>
      </c>
      <c r="G1518" s="22" t="s">
        <v>109</v>
      </c>
    </row>
    <row r="1519" spans="3:7">
      <c r="C1519" s="137">
        <v>44160</v>
      </c>
      <c r="D1519" s="22" t="s">
        <v>119</v>
      </c>
      <c r="E1519" s="22">
        <v>4</v>
      </c>
      <c r="F1519" s="22" t="s">
        <v>6</v>
      </c>
      <c r="G1519" s="22" t="s">
        <v>113</v>
      </c>
    </row>
    <row r="1520" spans="3:7">
      <c r="C1520" s="137">
        <v>43957</v>
      </c>
      <c r="D1520" s="22" t="s">
        <v>119</v>
      </c>
      <c r="E1520" s="22">
        <v>75</v>
      </c>
      <c r="F1520" s="22" t="s">
        <v>112</v>
      </c>
      <c r="G1520" s="22" t="s">
        <v>109</v>
      </c>
    </row>
    <row r="1521" spans="3:7">
      <c r="C1521" s="137">
        <v>44783</v>
      </c>
      <c r="D1521" s="22" t="s">
        <v>116</v>
      </c>
      <c r="E1521" s="22">
        <v>275</v>
      </c>
      <c r="F1521" s="22" t="s">
        <v>110</v>
      </c>
      <c r="G1521" s="22" t="s">
        <v>108</v>
      </c>
    </row>
    <row r="1522" spans="3:7">
      <c r="C1522" s="137">
        <v>44912</v>
      </c>
      <c r="D1522" s="22" t="s">
        <v>119</v>
      </c>
      <c r="E1522" s="22">
        <v>475</v>
      </c>
      <c r="F1522" s="22" t="s">
        <v>6</v>
      </c>
      <c r="G1522" s="22" t="s">
        <v>109</v>
      </c>
    </row>
    <row r="1523" spans="3:7">
      <c r="C1523" s="137">
        <v>44669</v>
      </c>
      <c r="D1523" s="22" t="s">
        <v>119</v>
      </c>
      <c r="E1523" s="22">
        <v>5</v>
      </c>
      <c r="F1523" s="22" t="s">
        <v>6</v>
      </c>
      <c r="G1523" s="22" t="s">
        <v>108</v>
      </c>
    </row>
    <row r="1524" spans="3:7">
      <c r="C1524" s="137">
        <v>43914</v>
      </c>
      <c r="D1524" s="22" t="s">
        <v>119</v>
      </c>
      <c r="E1524" s="22">
        <v>2</v>
      </c>
      <c r="F1524" s="22" t="s">
        <v>110</v>
      </c>
      <c r="G1524" s="22" t="s">
        <v>109</v>
      </c>
    </row>
    <row r="1525" spans="3:7">
      <c r="C1525" s="137">
        <v>44729</v>
      </c>
      <c r="D1525" s="22" t="s">
        <v>119</v>
      </c>
      <c r="E1525" s="22">
        <v>12</v>
      </c>
      <c r="F1525" s="22" t="s">
        <v>6</v>
      </c>
      <c r="G1525" s="22" t="s">
        <v>106</v>
      </c>
    </row>
    <row r="1526" spans="3:7">
      <c r="C1526" s="137">
        <v>44339</v>
      </c>
      <c r="D1526" s="22" t="s">
        <v>116</v>
      </c>
      <c r="E1526" s="22">
        <v>27</v>
      </c>
      <c r="F1526" s="22" t="s">
        <v>110</v>
      </c>
      <c r="G1526" s="22" t="s">
        <v>111</v>
      </c>
    </row>
    <row r="1527" spans="3:7">
      <c r="C1527" s="137">
        <v>44843</v>
      </c>
      <c r="D1527" s="22" t="s">
        <v>117</v>
      </c>
      <c r="E1527" s="22">
        <v>44</v>
      </c>
      <c r="F1527" s="22" t="s">
        <v>110</v>
      </c>
      <c r="G1527" s="22" t="s">
        <v>109</v>
      </c>
    </row>
    <row r="1528" spans="3:7">
      <c r="C1528" s="137">
        <v>43866</v>
      </c>
      <c r="D1528" s="22" t="s">
        <v>116</v>
      </c>
      <c r="E1528" s="22">
        <v>2</v>
      </c>
      <c r="F1528" s="22" t="s">
        <v>9</v>
      </c>
      <c r="G1528" s="22" t="s">
        <v>108</v>
      </c>
    </row>
    <row r="1529" spans="3:7">
      <c r="C1529" s="137">
        <v>44266</v>
      </c>
      <c r="D1529" s="22" t="s">
        <v>118</v>
      </c>
      <c r="E1529" s="22">
        <v>8</v>
      </c>
      <c r="F1529" s="22" t="s">
        <v>112</v>
      </c>
      <c r="G1529" s="22" t="s">
        <v>106</v>
      </c>
    </row>
    <row r="1530" spans="3:7">
      <c r="C1530" s="137">
        <v>44368</v>
      </c>
      <c r="D1530" s="22" t="s">
        <v>116</v>
      </c>
      <c r="E1530" s="22">
        <v>525</v>
      </c>
      <c r="F1530" s="22" t="s">
        <v>112</v>
      </c>
      <c r="G1530" s="22" t="s">
        <v>111</v>
      </c>
    </row>
    <row r="1531" spans="3:7">
      <c r="C1531" s="137">
        <v>43854</v>
      </c>
      <c r="D1531" s="22" t="s">
        <v>117</v>
      </c>
      <c r="E1531" s="22">
        <v>500</v>
      </c>
      <c r="F1531" s="22" t="s">
        <v>6</v>
      </c>
      <c r="G1531" s="22" t="s">
        <v>106</v>
      </c>
    </row>
    <row r="1532" spans="3:7">
      <c r="C1532" s="137">
        <v>44375</v>
      </c>
      <c r="D1532" s="22" t="s">
        <v>117</v>
      </c>
      <c r="E1532" s="22">
        <v>2</v>
      </c>
      <c r="F1532" s="22" t="s">
        <v>112</v>
      </c>
      <c r="G1532" s="22" t="s">
        <v>115</v>
      </c>
    </row>
    <row r="1533" spans="3:7">
      <c r="C1533" s="137">
        <v>43997</v>
      </c>
      <c r="D1533" s="22" t="s">
        <v>119</v>
      </c>
      <c r="E1533" s="22">
        <v>24</v>
      </c>
      <c r="F1533" s="22" t="s">
        <v>112</v>
      </c>
      <c r="G1533" s="22" t="s">
        <v>111</v>
      </c>
    </row>
    <row r="1534" spans="3:7">
      <c r="C1534" s="137">
        <v>44718</v>
      </c>
      <c r="D1534" s="22" t="s">
        <v>117</v>
      </c>
      <c r="E1534" s="22">
        <v>200</v>
      </c>
      <c r="F1534" s="22" t="s">
        <v>114</v>
      </c>
      <c r="G1534" s="22" t="s">
        <v>108</v>
      </c>
    </row>
    <row r="1535" spans="3:7">
      <c r="C1535" s="137">
        <v>44507</v>
      </c>
      <c r="D1535" s="22" t="s">
        <v>117</v>
      </c>
      <c r="E1535" s="22">
        <v>75</v>
      </c>
      <c r="F1535" s="22" t="s">
        <v>9</v>
      </c>
      <c r="G1535" s="22" t="s">
        <v>106</v>
      </c>
    </row>
    <row r="1536" spans="3:7">
      <c r="C1536" s="137">
        <v>44650</v>
      </c>
      <c r="D1536" s="22" t="s">
        <v>119</v>
      </c>
      <c r="E1536" s="22">
        <v>6</v>
      </c>
      <c r="F1536" s="22" t="s">
        <v>9</v>
      </c>
      <c r="G1536" s="22" t="s">
        <v>108</v>
      </c>
    </row>
    <row r="1537" spans="3:7">
      <c r="C1537" s="137">
        <v>44148</v>
      </c>
      <c r="D1537" s="22" t="s">
        <v>117</v>
      </c>
      <c r="E1537" s="22">
        <v>6</v>
      </c>
      <c r="F1537" s="22" t="s">
        <v>114</v>
      </c>
      <c r="G1537" s="22" t="s">
        <v>108</v>
      </c>
    </row>
    <row r="1538" spans="3:7">
      <c r="C1538" s="137">
        <v>44414</v>
      </c>
      <c r="D1538" s="22" t="s">
        <v>119</v>
      </c>
      <c r="E1538" s="22">
        <v>50</v>
      </c>
      <c r="F1538" s="22" t="s">
        <v>6</v>
      </c>
      <c r="G1538" s="22" t="s">
        <v>109</v>
      </c>
    </row>
    <row r="1539" spans="3:7">
      <c r="C1539" s="137">
        <v>44703</v>
      </c>
      <c r="D1539" s="22" t="s">
        <v>117</v>
      </c>
      <c r="E1539" s="22">
        <v>175</v>
      </c>
      <c r="F1539" s="22" t="s">
        <v>9</v>
      </c>
      <c r="G1539" s="22" t="s">
        <v>113</v>
      </c>
    </row>
    <row r="1540" spans="3:7">
      <c r="C1540" s="137">
        <v>44866</v>
      </c>
      <c r="D1540" s="22" t="s">
        <v>117</v>
      </c>
      <c r="E1540" s="22">
        <v>3</v>
      </c>
      <c r="F1540" s="22" t="s">
        <v>112</v>
      </c>
      <c r="G1540" s="22" t="s">
        <v>108</v>
      </c>
    </row>
    <row r="1541" spans="3:7">
      <c r="C1541" s="137">
        <v>44182</v>
      </c>
      <c r="D1541" s="22" t="s">
        <v>119</v>
      </c>
      <c r="E1541" s="22">
        <v>400</v>
      </c>
      <c r="F1541" s="22" t="s">
        <v>112</v>
      </c>
      <c r="G1541" s="22" t="s">
        <v>108</v>
      </c>
    </row>
    <row r="1542" spans="3:7">
      <c r="C1542" s="137">
        <v>44738</v>
      </c>
      <c r="D1542" s="22" t="s">
        <v>116</v>
      </c>
      <c r="E1542" s="22">
        <v>25</v>
      </c>
      <c r="F1542" s="22" t="s">
        <v>114</v>
      </c>
      <c r="G1542" s="22" t="s">
        <v>109</v>
      </c>
    </row>
    <row r="1543" spans="3:7">
      <c r="C1543" s="137">
        <v>44241</v>
      </c>
      <c r="D1543" s="22" t="s">
        <v>107</v>
      </c>
      <c r="E1543" s="22">
        <v>50</v>
      </c>
      <c r="F1543" s="22" t="s">
        <v>112</v>
      </c>
      <c r="G1543" s="22" t="s">
        <v>113</v>
      </c>
    </row>
    <row r="1544" spans="3:7">
      <c r="C1544" s="137">
        <v>44710</v>
      </c>
      <c r="D1544" s="22" t="s">
        <v>107</v>
      </c>
      <c r="E1544" s="22">
        <v>475</v>
      </c>
      <c r="F1544" s="22" t="s">
        <v>114</v>
      </c>
      <c r="G1544" s="22" t="s">
        <v>105</v>
      </c>
    </row>
    <row r="1545" spans="3:7">
      <c r="C1545" s="137">
        <v>44317</v>
      </c>
      <c r="D1545" s="22" t="s">
        <v>118</v>
      </c>
      <c r="E1545" s="22">
        <v>12</v>
      </c>
      <c r="F1545" s="22" t="s">
        <v>114</v>
      </c>
      <c r="G1545" s="22" t="s">
        <v>109</v>
      </c>
    </row>
    <row r="1546" spans="3:7">
      <c r="C1546" s="137">
        <v>44726</v>
      </c>
      <c r="D1546" s="22" t="s">
        <v>117</v>
      </c>
      <c r="E1546" s="22">
        <v>2</v>
      </c>
      <c r="F1546" s="22" t="s">
        <v>114</v>
      </c>
      <c r="G1546" s="22" t="s">
        <v>109</v>
      </c>
    </row>
    <row r="1547" spans="3:7">
      <c r="C1547" s="137">
        <v>44728</v>
      </c>
      <c r="D1547" s="22" t="s">
        <v>116</v>
      </c>
      <c r="E1547" s="22">
        <v>20</v>
      </c>
      <c r="F1547" s="22" t="s">
        <v>112</v>
      </c>
      <c r="G1547" s="22" t="s">
        <v>108</v>
      </c>
    </row>
    <row r="1548" spans="3:7">
      <c r="C1548" s="137">
        <v>44311</v>
      </c>
      <c r="D1548" s="22" t="s">
        <v>118</v>
      </c>
      <c r="E1548" s="22">
        <v>7</v>
      </c>
      <c r="F1548" s="22" t="s">
        <v>6</v>
      </c>
      <c r="G1548" s="22" t="s">
        <v>106</v>
      </c>
    </row>
    <row r="1549" spans="3:7">
      <c r="C1549" s="137">
        <v>43887</v>
      </c>
      <c r="D1549" s="22" t="s">
        <v>119</v>
      </c>
      <c r="E1549" s="22">
        <v>600</v>
      </c>
      <c r="F1549" s="22" t="s">
        <v>114</v>
      </c>
      <c r="G1549" s="22" t="s">
        <v>115</v>
      </c>
    </row>
    <row r="1550" spans="3:7">
      <c r="C1550" s="137">
        <v>43924</v>
      </c>
      <c r="D1550" s="22" t="s">
        <v>117</v>
      </c>
      <c r="E1550" s="22">
        <v>75</v>
      </c>
      <c r="F1550" s="22" t="s">
        <v>112</v>
      </c>
      <c r="G1550" s="22" t="s">
        <v>108</v>
      </c>
    </row>
    <row r="1551" spans="3:7">
      <c r="C1551" s="137">
        <v>44186</v>
      </c>
      <c r="D1551" s="22" t="s">
        <v>117</v>
      </c>
      <c r="E1551" s="22">
        <v>500</v>
      </c>
      <c r="F1551" s="22" t="s">
        <v>110</v>
      </c>
      <c r="G1551" s="22" t="s">
        <v>111</v>
      </c>
    </row>
    <row r="1552" spans="3:7">
      <c r="C1552" s="137">
        <v>43879</v>
      </c>
      <c r="D1552" s="22" t="s">
        <v>116</v>
      </c>
      <c r="E1552" s="22">
        <v>2</v>
      </c>
      <c r="F1552" s="22" t="s">
        <v>110</v>
      </c>
      <c r="G1552" s="22" t="s">
        <v>115</v>
      </c>
    </row>
    <row r="1553" spans="3:7">
      <c r="C1553" s="137">
        <v>44588</v>
      </c>
      <c r="D1553" s="22" t="s">
        <v>107</v>
      </c>
      <c r="E1553" s="22">
        <v>100</v>
      </c>
      <c r="F1553" s="22" t="s">
        <v>6</v>
      </c>
      <c r="G1553" s="22" t="s">
        <v>106</v>
      </c>
    </row>
    <row r="1554" spans="3:7">
      <c r="C1554" s="137">
        <v>43911</v>
      </c>
      <c r="D1554" s="22" t="s">
        <v>119</v>
      </c>
      <c r="E1554" s="22">
        <v>18</v>
      </c>
      <c r="F1554" s="22" t="s">
        <v>9</v>
      </c>
      <c r="G1554" s="22" t="s">
        <v>109</v>
      </c>
    </row>
    <row r="1555" spans="3:7">
      <c r="C1555" s="137">
        <v>44668</v>
      </c>
      <c r="D1555" s="22" t="s">
        <v>117</v>
      </c>
      <c r="E1555" s="22">
        <v>2</v>
      </c>
      <c r="F1555" s="22" t="s">
        <v>6</v>
      </c>
      <c r="G1555" s="22" t="s">
        <v>108</v>
      </c>
    </row>
    <row r="1556" spans="3:7">
      <c r="C1556" s="137">
        <v>44245</v>
      </c>
      <c r="D1556" s="22" t="s">
        <v>118</v>
      </c>
      <c r="E1556" s="22">
        <v>41</v>
      </c>
      <c r="F1556" s="22" t="s">
        <v>114</v>
      </c>
      <c r="G1556" s="22" t="s">
        <v>105</v>
      </c>
    </row>
    <row r="1557" spans="3:7">
      <c r="C1557" s="137">
        <v>44332</v>
      </c>
      <c r="D1557" s="22" t="s">
        <v>116</v>
      </c>
      <c r="E1557" s="22">
        <v>125</v>
      </c>
      <c r="F1557" s="22" t="s">
        <v>112</v>
      </c>
      <c r="G1557" s="22" t="s">
        <v>113</v>
      </c>
    </row>
    <row r="1558" spans="3:7">
      <c r="C1558" s="137">
        <v>43976</v>
      </c>
      <c r="D1558" s="22" t="s">
        <v>119</v>
      </c>
      <c r="E1558" s="22">
        <v>50</v>
      </c>
      <c r="F1558" s="22" t="s">
        <v>114</v>
      </c>
      <c r="G1558" s="22" t="s">
        <v>109</v>
      </c>
    </row>
    <row r="1559" spans="3:7">
      <c r="C1559" s="137">
        <v>44245</v>
      </c>
      <c r="D1559" s="22" t="s">
        <v>116</v>
      </c>
      <c r="E1559" s="22">
        <v>375</v>
      </c>
      <c r="F1559" s="22" t="s">
        <v>110</v>
      </c>
      <c r="G1559" s="22" t="s">
        <v>106</v>
      </c>
    </row>
    <row r="1560" spans="3:7">
      <c r="C1560" s="137">
        <v>44504</v>
      </c>
      <c r="D1560" s="22" t="s">
        <v>118</v>
      </c>
      <c r="E1560" s="22">
        <v>49</v>
      </c>
      <c r="F1560" s="22" t="s">
        <v>6</v>
      </c>
      <c r="G1560" s="22" t="s">
        <v>115</v>
      </c>
    </row>
    <row r="1561" spans="3:7">
      <c r="C1561" s="137">
        <v>44501</v>
      </c>
      <c r="D1561" s="22" t="s">
        <v>118</v>
      </c>
      <c r="E1561" s="22">
        <v>8</v>
      </c>
      <c r="F1561" s="22" t="s">
        <v>9</v>
      </c>
      <c r="G1561" s="22" t="s">
        <v>113</v>
      </c>
    </row>
    <row r="1562" spans="3:7">
      <c r="C1562" s="137">
        <v>44715</v>
      </c>
      <c r="D1562" s="22" t="s">
        <v>117</v>
      </c>
      <c r="E1562" s="22">
        <v>275</v>
      </c>
      <c r="F1562" s="22" t="s">
        <v>6</v>
      </c>
      <c r="G1562" s="22" t="s">
        <v>111</v>
      </c>
    </row>
    <row r="1563" spans="3:7">
      <c r="C1563" s="137">
        <v>44385</v>
      </c>
      <c r="D1563" s="22" t="s">
        <v>117</v>
      </c>
      <c r="E1563" s="22">
        <v>350</v>
      </c>
      <c r="F1563" s="22" t="s">
        <v>114</v>
      </c>
      <c r="G1563" s="22" t="s">
        <v>105</v>
      </c>
    </row>
    <row r="1564" spans="3:7">
      <c r="C1564" s="137">
        <v>43843</v>
      </c>
      <c r="D1564" s="22" t="s">
        <v>119</v>
      </c>
      <c r="E1564" s="22">
        <v>7</v>
      </c>
      <c r="F1564" s="22" t="s">
        <v>6</v>
      </c>
      <c r="G1564" s="22" t="s">
        <v>105</v>
      </c>
    </row>
    <row r="1565" spans="3:7">
      <c r="C1565" s="137">
        <v>44077</v>
      </c>
      <c r="D1565" s="22" t="s">
        <v>119</v>
      </c>
      <c r="E1565" s="22">
        <v>325</v>
      </c>
      <c r="F1565" s="22" t="s">
        <v>112</v>
      </c>
      <c r="G1565" s="22" t="s">
        <v>106</v>
      </c>
    </row>
    <row r="1566" spans="3:7">
      <c r="C1566" s="137">
        <v>44300</v>
      </c>
      <c r="D1566" s="22" t="s">
        <v>116</v>
      </c>
      <c r="E1566" s="22">
        <v>3</v>
      </c>
      <c r="F1566" s="22" t="s">
        <v>9</v>
      </c>
      <c r="G1566" s="22" t="s">
        <v>105</v>
      </c>
    </row>
    <row r="1567" spans="3:7">
      <c r="C1567" s="137">
        <v>44170</v>
      </c>
      <c r="D1567" s="22" t="s">
        <v>107</v>
      </c>
      <c r="E1567" s="22">
        <v>7</v>
      </c>
      <c r="F1567" s="22" t="s">
        <v>9</v>
      </c>
      <c r="G1567" s="22" t="s">
        <v>108</v>
      </c>
    </row>
    <row r="1568" spans="3:7">
      <c r="C1568" s="137">
        <v>44713</v>
      </c>
      <c r="D1568" s="22" t="s">
        <v>117</v>
      </c>
      <c r="E1568" s="22">
        <v>575</v>
      </c>
      <c r="F1568" s="22" t="s">
        <v>9</v>
      </c>
      <c r="G1568" s="22" t="s">
        <v>105</v>
      </c>
    </row>
    <row r="1569" spans="3:7">
      <c r="C1569" s="137">
        <v>44912</v>
      </c>
      <c r="D1569" s="22" t="s">
        <v>116</v>
      </c>
      <c r="E1569" s="22">
        <v>12</v>
      </c>
      <c r="F1569" s="22" t="s">
        <v>114</v>
      </c>
      <c r="G1569" s="22" t="s">
        <v>108</v>
      </c>
    </row>
    <row r="1570" spans="3:7">
      <c r="C1570" s="137">
        <v>44220</v>
      </c>
      <c r="D1570" s="22" t="s">
        <v>119</v>
      </c>
      <c r="E1570" s="22">
        <v>6</v>
      </c>
      <c r="F1570" s="22" t="s">
        <v>110</v>
      </c>
      <c r="G1570" s="22" t="s">
        <v>109</v>
      </c>
    </row>
    <row r="1571" spans="3:7">
      <c r="C1571" s="137">
        <v>44645</v>
      </c>
      <c r="D1571" s="22" t="s">
        <v>116</v>
      </c>
      <c r="E1571" s="22">
        <v>30</v>
      </c>
      <c r="F1571" s="22" t="s">
        <v>112</v>
      </c>
      <c r="G1571" s="22" t="s">
        <v>108</v>
      </c>
    </row>
    <row r="1572" spans="3:7">
      <c r="C1572" s="137">
        <v>44562</v>
      </c>
      <c r="D1572" s="22" t="s">
        <v>117</v>
      </c>
      <c r="E1572" s="22">
        <v>4</v>
      </c>
      <c r="F1572" s="22" t="s">
        <v>114</v>
      </c>
      <c r="G1572" s="22" t="s">
        <v>113</v>
      </c>
    </row>
    <row r="1573" spans="3:7">
      <c r="C1573" s="137">
        <v>44046</v>
      </c>
      <c r="D1573" s="22" t="s">
        <v>116</v>
      </c>
      <c r="E1573" s="22">
        <v>450</v>
      </c>
      <c r="F1573" s="22" t="s">
        <v>6</v>
      </c>
      <c r="G1573" s="22" t="s">
        <v>106</v>
      </c>
    </row>
    <row r="1574" spans="3:7">
      <c r="C1574" s="137">
        <v>43984</v>
      </c>
      <c r="D1574" s="22" t="s">
        <v>119</v>
      </c>
      <c r="E1574" s="22">
        <v>3</v>
      </c>
      <c r="F1574" s="22" t="s">
        <v>9</v>
      </c>
      <c r="G1574" s="22" t="s">
        <v>106</v>
      </c>
    </row>
    <row r="1575" spans="3:7">
      <c r="C1575" s="137">
        <v>44625</v>
      </c>
      <c r="D1575" s="22" t="s">
        <v>107</v>
      </c>
      <c r="E1575" s="22">
        <v>1</v>
      </c>
      <c r="F1575" s="22" t="s">
        <v>6</v>
      </c>
      <c r="G1575" s="22" t="s">
        <v>113</v>
      </c>
    </row>
    <row r="1576" spans="3:7">
      <c r="C1576" s="137">
        <v>44197</v>
      </c>
      <c r="D1576" s="22" t="s">
        <v>119</v>
      </c>
      <c r="E1576" s="22">
        <v>36</v>
      </c>
      <c r="F1576" s="22" t="s">
        <v>110</v>
      </c>
      <c r="G1576" s="22" t="s">
        <v>111</v>
      </c>
    </row>
    <row r="1577" spans="3:7">
      <c r="C1577" s="137">
        <v>44899</v>
      </c>
      <c r="D1577" s="22" t="s">
        <v>118</v>
      </c>
      <c r="E1577" s="22">
        <v>31</v>
      </c>
      <c r="F1577" s="22" t="s">
        <v>110</v>
      </c>
      <c r="G1577" s="22" t="s">
        <v>108</v>
      </c>
    </row>
    <row r="1578" spans="3:7">
      <c r="C1578" s="137">
        <v>44337</v>
      </c>
      <c r="D1578" s="22" t="s">
        <v>119</v>
      </c>
      <c r="E1578" s="22">
        <v>5</v>
      </c>
      <c r="F1578" s="22" t="s">
        <v>6</v>
      </c>
      <c r="G1578" s="22" t="s">
        <v>113</v>
      </c>
    </row>
    <row r="1579" spans="3:7">
      <c r="C1579" s="137">
        <v>44373</v>
      </c>
      <c r="D1579" s="22" t="s">
        <v>107</v>
      </c>
      <c r="E1579" s="22">
        <v>4</v>
      </c>
      <c r="F1579" s="22" t="s">
        <v>9</v>
      </c>
      <c r="G1579" s="22" t="s">
        <v>113</v>
      </c>
    </row>
    <row r="1580" spans="3:7">
      <c r="C1580" s="137">
        <v>44430</v>
      </c>
      <c r="D1580" s="22" t="s">
        <v>118</v>
      </c>
      <c r="E1580" s="22">
        <v>200</v>
      </c>
      <c r="F1580" s="22" t="s">
        <v>112</v>
      </c>
      <c r="G1580" s="22" t="s">
        <v>106</v>
      </c>
    </row>
    <row r="1581" spans="3:7">
      <c r="C1581" s="137">
        <v>43831</v>
      </c>
      <c r="D1581" s="22" t="s">
        <v>117</v>
      </c>
      <c r="E1581" s="22">
        <v>500</v>
      </c>
      <c r="F1581" s="22" t="s">
        <v>9</v>
      </c>
      <c r="G1581" s="22" t="s">
        <v>115</v>
      </c>
    </row>
    <row r="1582" spans="3:7">
      <c r="C1582" s="137">
        <v>44076</v>
      </c>
      <c r="D1582" s="22" t="s">
        <v>117</v>
      </c>
      <c r="E1582" s="22">
        <v>35</v>
      </c>
      <c r="F1582" s="22" t="s">
        <v>112</v>
      </c>
      <c r="G1582" s="22" t="s">
        <v>115</v>
      </c>
    </row>
    <row r="1583" spans="3:7">
      <c r="C1583" s="137">
        <v>43901</v>
      </c>
      <c r="D1583" s="22" t="s">
        <v>117</v>
      </c>
      <c r="E1583" s="22">
        <v>7</v>
      </c>
      <c r="F1583" s="22" t="s">
        <v>114</v>
      </c>
      <c r="G1583" s="22" t="s">
        <v>105</v>
      </c>
    </row>
    <row r="1584" spans="3:7">
      <c r="C1584" s="137">
        <v>44058</v>
      </c>
      <c r="D1584" s="22" t="s">
        <v>116</v>
      </c>
      <c r="E1584" s="22">
        <v>425</v>
      </c>
      <c r="F1584" s="22" t="s">
        <v>114</v>
      </c>
      <c r="G1584" s="22" t="s">
        <v>111</v>
      </c>
    </row>
    <row r="1585" spans="3:7">
      <c r="C1585" s="137">
        <v>44239</v>
      </c>
      <c r="D1585" s="22" t="s">
        <v>119</v>
      </c>
      <c r="E1585" s="22">
        <v>450</v>
      </c>
      <c r="F1585" s="22" t="s">
        <v>110</v>
      </c>
      <c r="G1585" s="22" t="s">
        <v>111</v>
      </c>
    </row>
    <row r="1586" spans="3:7">
      <c r="C1586" s="137">
        <v>43842</v>
      </c>
      <c r="D1586" s="22" t="s">
        <v>117</v>
      </c>
      <c r="E1586" s="22">
        <v>1</v>
      </c>
      <c r="F1586" s="22" t="s">
        <v>112</v>
      </c>
      <c r="G1586" s="22" t="s">
        <v>108</v>
      </c>
    </row>
    <row r="1587" spans="3:7">
      <c r="C1587" s="137">
        <v>44420</v>
      </c>
      <c r="D1587" s="22" t="s">
        <v>119</v>
      </c>
      <c r="E1587" s="22">
        <v>14</v>
      </c>
      <c r="F1587" s="22" t="s">
        <v>110</v>
      </c>
      <c r="G1587" s="22" t="s">
        <v>115</v>
      </c>
    </row>
    <row r="1588" spans="3:7">
      <c r="C1588" s="137">
        <v>44410</v>
      </c>
      <c r="D1588" s="22" t="s">
        <v>116</v>
      </c>
      <c r="E1588" s="22">
        <v>35</v>
      </c>
      <c r="F1588" s="22" t="s">
        <v>110</v>
      </c>
      <c r="G1588" s="22" t="s">
        <v>108</v>
      </c>
    </row>
    <row r="1589" spans="3:7">
      <c r="C1589" s="137">
        <v>44778</v>
      </c>
      <c r="D1589" s="22" t="s">
        <v>107</v>
      </c>
      <c r="E1589" s="22">
        <v>9</v>
      </c>
      <c r="F1589" s="22" t="s">
        <v>110</v>
      </c>
      <c r="G1589" s="22" t="s">
        <v>106</v>
      </c>
    </row>
    <row r="1590" spans="3:7">
      <c r="C1590" s="137">
        <v>44109</v>
      </c>
      <c r="D1590" s="22" t="s">
        <v>119</v>
      </c>
      <c r="E1590" s="22">
        <v>14</v>
      </c>
      <c r="F1590" s="22" t="s">
        <v>9</v>
      </c>
      <c r="G1590" s="22" t="s">
        <v>113</v>
      </c>
    </row>
    <row r="1591" spans="3:7">
      <c r="C1591" s="137">
        <v>44501</v>
      </c>
      <c r="D1591" s="22" t="s">
        <v>118</v>
      </c>
      <c r="E1591" s="22">
        <v>2</v>
      </c>
      <c r="F1591" s="22" t="s">
        <v>110</v>
      </c>
      <c r="G1591" s="22" t="s">
        <v>105</v>
      </c>
    </row>
    <row r="1592" spans="3:7">
      <c r="C1592" s="137">
        <v>44274</v>
      </c>
      <c r="D1592" s="22" t="s">
        <v>118</v>
      </c>
      <c r="E1592" s="22">
        <v>375</v>
      </c>
      <c r="F1592" s="22" t="s">
        <v>114</v>
      </c>
      <c r="G1592" s="22" t="s">
        <v>105</v>
      </c>
    </row>
    <row r="1593" spans="3:7">
      <c r="C1593" s="137">
        <v>44138</v>
      </c>
      <c r="D1593" s="22" t="s">
        <v>117</v>
      </c>
      <c r="E1593" s="22">
        <v>8</v>
      </c>
      <c r="F1593" s="22" t="s">
        <v>110</v>
      </c>
      <c r="G1593" s="22" t="s">
        <v>115</v>
      </c>
    </row>
    <row r="1594" spans="3:7">
      <c r="C1594" s="137">
        <v>44339</v>
      </c>
      <c r="D1594" s="22" t="s">
        <v>116</v>
      </c>
      <c r="E1594" s="22">
        <v>575</v>
      </c>
      <c r="F1594" s="22" t="s">
        <v>9</v>
      </c>
      <c r="G1594" s="22" t="s">
        <v>109</v>
      </c>
    </row>
    <row r="1595" spans="3:7">
      <c r="C1595" s="137">
        <v>44909</v>
      </c>
      <c r="D1595" s="22" t="s">
        <v>116</v>
      </c>
      <c r="E1595" s="22">
        <v>23</v>
      </c>
      <c r="F1595" s="22" t="s">
        <v>110</v>
      </c>
      <c r="G1595" s="22" t="s">
        <v>105</v>
      </c>
    </row>
    <row r="1596" spans="3:7">
      <c r="C1596" s="137">
        <v>44514</v>
      </c>
      <c r="D1596" s="22" t="s">
        <v>119</v>
      </c>
      <c r="E1596" s="22">
        <v>36</v>
      </c>
      <c r="F1596" s="22" t="s">
        <v>114</v>
      </c>
      <c r="G1596" s="22" t="s">
        <v>106</v>
      </c>
    </row>
    <row r="1597" spans="3:7">
      <c r="C1597" s="137">
        <v>44497</v>
      </c>
      <c r="D1597" s="22" t="s">
        <v>117</v>
      </c>
      <c r="E1597" s="22">
        <v>5</v>
      </c>
      <c r="F1597" s="22" t="s">
        <v>112</v>
      </c>
      <c r="G1597" s="22" t="s">
        <v>108</v>
      </c>
    </row>
    <row r="1598" spans="3:7">
      <c r="C1598" s="137">
        <v>44574</v>
      </c>
      <c r="D1598" s="22" t="s">
        <v>119</v>
      </c>
      <c r="E1598" s="22">
        <v>9</v>
      </c>
      <c r="F1598" s="22" t="s">
        <v>9</v>
      </c>
      <c r="G1598" s="22" t="s">
        <v>113</v>
      </c>
    </row>
    <row r="1599" spans="3:7">
      <c r="C1599" s="137">
        <v>44514</v>
      </c>
      <c r="D1599" s="22" t="s">
        <v>119</v>
      </c>
      <c r="E1599" s="22">
        <v>36</v>
      </c>
      <c r="F1599" s="22" t="s">
        <v>114</v>
      </c>
      <c r="G1599" s="22" t="s">
        <v>109</v>
      </c>
    </row>
    <row r="1600" spans="3:7">
      <c r="C1600" s="137">
        <v>44438</v>
      </c>
      <c r="D1600" s="22" t="s">
        <v>107</v>
      </c>
      <c r="E1600" s="22">
        <v>13</v>
      </c>
      <c r="F1600" s="22" t="s">
        <v>114</v>
      </c>
      <c r="G1600" s="22" t="s">
        <v>109</v>
      </c>
    </row>
    <row r="1601" spans="3:7">
      <c r="C1601" s="137">
        <v>44780</v>
      </c>
      <c r="D1601" s="22" t="s">
        <v>116</v>
      </c>
      <c r="E1601" s="22">
        <v>20</v>
      </c>
      <c r="F1601" s="22" t="s">
        <v>110</v>
      </c>
      <c r="G1601" s="22" t="s">
        <v>105</v>
      </c>
    </row>
    <row r="1602" spans="3:7">
      <c r="C1602" s="137">
        <v>44847</v>
      </c>
      <c r="D1602" s="22" t="s">
        <v>116</v>
      </c>
      <c r="E1602" s="22">
        <v>9</v>
      </c>
      <c r="F1602" s="22" t="s">
        <v>9</v>
      </c>
      <c r="G1602" s="22" t="s">
        <v>105</v>
      </c>
    </row>
    <row r="1603" spans="3:7">
      <c r="C1603" s="137">
        <v>44768</v>
      </c>
      <c r="D1603" s="22" t="s">
        <v>117</v>
      </c>
      <c r="E1603" s="22">
        <v>400</v>
      </c>
      <c r="F1603" s="22" t="s">
        <v>110</v>
      </c>
      <c r="G1603" s="22" t="s">
        <v>106</v>
      </c>
    </row>
    <row r="1604" spans="3:7">
      <c r="C1604" s="137">
        <v>44892</v>
      </c>
      <c r="D1604" s="22" t="s">
        <v>117</v>
      </c>
      <c r="E1604" s="22">
        <v>500</v>
      </c>
      <c r="F1604" s="22" t="s">
        <v>6</v>
      </c>
      <c r="G1604" s="22" t="s">
        <v>106</v>
      </c>
    </row>
    <row r="1605" spans="3:7">
      <c r="C1605" s="137">
        <v>44054</v>
      </c>
      <c r="D1605" s="22" t="s">
        <v>119</v>
      </c>
      <c r="E1605" s="22">
        <v>500</v>
      </c>
      <c r="F1605" s="22" t="s">
        <v>110</v>
      </c>
      <c r="G1605" s="22" t="s">
        <v>115</v>
      </c>
    </row>
    <row r="1606" spans="3:7">
      <c r="C1606" s="137">
        <v>44833</v>
      </c>
      <c r="D1606" s="22" t="s">
        <v>107</v>
      </c>
      <c r="E1606" s="22">
        <v>43</v>
      </c>
      <c r="F1606" s="22" t="s">
        <v>9</v>
      </c>
      <c r="G1606" s="22" t="s">
        <v>106</v>
      </c>
    </row>
    <row r="1607" spans="3:7">
      <c r="C1607" s="137">
        <v>43945</v>
      </c>
      <c r="D1607" s="22" t="s">
        <v>116</v>
      </c>
      <c r="E1607" s="22">
        <v>22</v>
      </c>
      <c r="F1607" s="22" t="s">
        <v>112</v>
      </c>
      <c r="G1607" s="22" t="s">
        <v>115</v>
      </c>
    </row>
    <row r="1608" spans="3:7">
      <c r="C1608" s="137">
        <v>44262</v>
      </c>
      <c r="D1608" s="22" t="s">
        <v>119</v>
      </c>
      <c r="E1608" s="22">
        <v>20</v>
      </c>
      <c r="F1608" s="22" t="s">
        <v>110</v>
      </c>
      <c r="G1608" s="22" t="s">
        <v>111</v>
      </c>
    </row>
    <row r="1609" spans="3:7">
      <c r="C1609" s="137">
        <v>44357</v>
      </c>
      <c r="D1609" s="22" t="s">
        <v>107</v>
      </c>
      <c r="E1609" s="22">
        <v>500</v>
      </c>
      <c r="F1609" s="22" t="s">
        <v>114</v>
      </c>
      <c r="G1609" s="22" t="s">
        <v>115</v>
      </c>
    </row>
    <row r="1610" spans="3:7">
      <c r="C1610" s="137">
        <v>43941</v>
      </c>
      <c r="D1610" s="22" t="s">
        <v>117</v>
      </c>
      <c r="E1610" s="22">
        <v>16</v>
      </c>
      <c r="F1610" s="22" t="s">
        <v>110</v>
      </c>
      <c r="G1610" s="22" t="s">
        <v>109</v>
      </c>
    </row>
    <row r="1611" spans="3:7">
      <c r="C1611" s="137">
        <v>44664</v>
      </c>
      <c r="D1611" s="22" t="s">
        <v>119</v>
      </c>
      <c r="E1611" s="22">
        <v>4</v>
      </c>
      <c r="F1611" s="22" t="s">
        <v>9</v>
      </c>
      <c r="G1611" s="22" t="s">
        <v>111</v>
      </c>
    </row>
    <row r="1612" spans="3:7">
      <c r="C1612" s="137">
        <v>44649</v>
      </c>
      <c r="D1612" s="22" t="s">
        <v>119</v>
      </c>
      <c r="E1612" s="22">
        <v>4</v>
      </c>
      <c r="F1612" s="22" t="s">
        <v>112</v>
      </c>
      <c r="G1612" s="22" t="s">
        <v>111</v>
      </c>
    </row>
    <row r="1613" spans="3:7">
      <c r="C1613" s="137">
        <v>44740</v>
      </c>
      <c r="D1613" s="22" t="s">
        <v>119</v>
      </c>
      <c r="E1613" s="22">
        <v>1</v>
      </c>
      <c r="F1613" s="22" t="s">
        <v>114</v>
      </c>
      <c r="G1613" s="22" t="s">
        <v>109</v>
      </c>
    </row>
    <row r="1614" spans="3:7">
      <c r="C1614" s="137">
        <v>44070</v>
      </c>
      <c r="D1614" s="22" t="s">
        <v>107</v>
      </c>
      <c r="E1614" s="22">
        <v>49</v>
      </c>
      <c r="F1614" s="22" t="s">
        <v>9</v>
      </c>
      <c r="G1614" s="22" t="s">
        <v>113</v>
      </c>
    </row>
    <row r="1615" spans="3:7">
      <c r="C1615" s="137">
        <v>44670</v>
      </c>
      <c r="D1615" s="22" t="s">
        <v>116</v>
      </c>
      <c r="E1615" s="22">
        <v>9</v>
      </c>
      <c r="F1615" s="22" t="s">
        <v>112</v>
      </c>
      <c r="G1615" s="22" t="s">
        <v>109</v>
      </c>
    </row>
    <row r="1616" spans="3:7">
      <c r="C1616" s="137">
        <v>43994</v>
      </c>
      <c r="D1616" s="22" t="s">
        <v>117</v>
      </c>
      <c r="E1616" s="22">
        <v>400</v>
      </c>
      <c r="F1616" s="22" t="s">
        <v>9</v>
      </c>
      <c r="G1616" s="22" t="s">
        <v>115</v>
      </c>
    </row>
    <row r="1617" spans="3:7">
      <c r="C1617" s="137">
        <v>44757</v>
      </c>
      <c r="D1617" s="22" t="s">
        <v>119</v>
      </c>
      <c r="E1617" s="22">
        <v>31</v>
      </c>
      <c r="F1617" s="22" t="s">
        <v>9</v>
      </c>
      <c r="G1617" s="22" t="s">
        <v>109</v>
      </c>
    </row>
    <row r="1618" spans="3:7">
      <c r="C1618" s="137">
        <v>44188</v>
      </c>
      <c r="D1618" s="22" t="s">
        <v>118</v>
      </c>
      <c r="E1618" s="22">
        <v>45</v>
      </c>
      <c r="F1618" s="22" t="s">
        <v>110</v>
      </c>
      <c r="G1618" s="22" t="s">
        <v>105</v>
      </c>
    </row>
    <row r="1619" spans="3:7">
      <c r="C1619" s="137">
        <v>44004</v>
      </c>
      <c r="D1619" s="22" t="s">
        <v>119</v>
      </c>
      <c r="E1619" s="22">
        <v>475</v>
      </c>
      <c r="F1619" s="22" t="s">
        <v>114</v>
      </c>
      <c r="G1619" s="22" t="s">
        <v>108</v>
      </c>
    </row>
    <row r="1620" spans="3:7">
      <c r="C1620" s="137">
        <v>44787</v>
      </c>
      <c r="D1620" s="22" t="s">
        <v>117</v>
      </c>
      <c r="E1620" s="22">
        <v>6</v>
      </c>
      <c r="F1620" s="22" t="s">
        <v>9</v>
      </c>
      <c r="G1620" s="22" t="s">
        <v>108</v>
      </c>
    </row>
    <row r="1621" spans="3:7">
      <c r="C1621" s="137">
        <v>44414</v>
      </c>
      <c r="D1621" s="22" t="s">
        <v>118</v>
      </c>
      <c r="E1621" s="22">
        <v>250</v>
      </c>
      <c r="F1621" s="22" t="s">
        <v>9</v>
      </c>
      <c r="G1621" s="22" t="s">
        <v>109</v>
      </c>
    </row>
    <row r="1622" spans="3:7">
      <c r="C1622" s="137">
        <v>44244</v>
      </c>
      <c r="D1622" s="22" t="s">
        <v>119</v>
      </c>
      <c r="E1622" s="22">
        <v>26</v>
      </c>
      <c r="F1622" s="22" t="s">
        <v>6</v>
      </c>
      <c r="G1622" s="22" t="s">
        <v>109</v>
      </c>
    </row>
    <row r="1623" spans="3:7">
      <c r="C1623" s="137">
        <v>44873</v>
      </c>
      <c r="D1623" s="22" t="s">
        <v>117</v>
      </c>
      <c r="E1623" s="22">
        <v>4</v>
      </c>
      <c r="F1623" s="22" t="s">
        <v>6</v>
      </c>
      <c r="G1623" s="22" t="s">
        <v>111</v>
      </c>
    </row>
    <row r="1624" spans="3:7">
      <c r="C1624" s="137">
        <v>44137</v>
      </c>
      <c r="D1624" s="22" t="s">
        <v>117</v>
      </c>
      <c r="E1624" s="22">
        <v>23</v>
      </c>
      <c r="F1624" s="22" t="s">
        <v>110</v>
      </c>
      <c r="G1624" s="22" t="s">
        <v>106</v>
      </c>
    </row>
    <row r="1625" spans="3:7">
      <c r="C1625" s="137">
        <v>44449</v>
      </c>
      <c r="D1625" s="22" t="s">
        <v>119</v>
      </c>
      <c r="E1625" s="22">
        <v>75</v>
      </c>
      <c r="F1625" s="22" t="s">
        <v>114</v>
      </c>
      <c r="G1625" s="22" t="s">
        <v>111</v>
      </c>
    </row>
    <row r="1626" spans="3:7">
      <c r="C1626" s="137">
        <v>44071</v>
      </c>
      <c r="D1626" s="22" t="s">
        <v>118</v>
      </c>
      <c r="E1626" s="22">
        <v>175</v>
      </c>
      <c r="F1626" s="22" t="s">
        <v>114</v>
      </c>
      <c r="G1626" s="22" t="s">
        <v>108</v>
      </c>
    </row>
    <row r="1627" spans="3:7">
      <c r="C1627" s="137">
        <v>44792</v>
      </c>
      <c r="D1627" s="22" t="s">
        <v>119</v>
      </c>
      <c r="E1627" s="22">
        <v>21</v>
      </c>
      <c r="F1627" s="22" t="s">
        <v>110</v>
      </c>
      <c r="G1627" s="22" t="s">
        <v>105</v>
      </c>
    </row>
    <row r="1628" spans="3:7">
      <c r="C1628" s="137">
        <v>44676</v>
      </c>
      <c r="D1628" s="22" t="s">
        <v>119</v>
      </c>
      <c r="E1628" s="22">
        <v>26</v>
      </c>
      <c r="F1628" s="22" t="s">
        <v>6</v>
      </c>
      <c r="G1628" s="22" t="s">
        <v>106</v>
      </c>
    </row>
    <row r="1629" spans="3:7">
      <c r="C1629" s="137">
        <v>44726</v>
      </c>
      <c r="D1629" s="22" t="s">
        <v>117</v>
      </c>
      <c r="E1629" s="22">
        <v>225</v>
      </c>
      <c r="F1629" s="22" t="s">
        <v>6</v>
      </c>
      <c r="G1629" s="22" t="s">
        <v>111</v>
      </c>
    </row>
    <row r="1630" spans="3:7">
      <c r="C1630" s="137">
        <v>44813</v>
      </c>
      <c r="D1630" s="22" t="s">
        <v>119</v>
      </c>
      <c r="E1630" s="22">
        <v>550</v>
      </c>
      <c r="F1630" s="22" t="s">
        <v>9</v>
      </c>
      <c r="G1630" s="22" t="s">
        <v>113</v>
      </c>
    </row>
    <row r="1631" spans="3:7">
      <c r="C1631" s="137">
        <v>43932</v>
      </c>
      <c r="D1631" s="22" t="s">
        <v>117</v>
      </c>
      <c r="E1631" s="22">
        <v>46</v>
      </c>
      <c r="F1631" s="22" t="s">
        <v>110</v>
      </c>
      <c r="G1631" s="22" t="s">
        <v>105</v>
      </c>
    </row>
    <row r="1632" spans="3:7">
      <c r="C1632" s="137">
        <v>44123</v>
      </c>
      <c r="D1632" s="22" t="s">
        <v>119</v>
      </c>
      <c r="E1632" s="22">
        <v>22</v>
      </c>
      <c r="F1632" s="22" t="s">
        <v>9</v>
      </c>
      <c r="G1632" s="22" t="s">
        <v>108</v>
      </c>
    </row>
    <row r="1633" spans="3:7">
      <c r="C1633" s="137">
        <v>44576</v>
      </c>
      <c r="D1633" s="22" t="s">
        <v>116</v>
      </c>
      <c r="E1633" s="22">
        <v>4</v>
      </c>
      <c r="F1633" s="22" t="s">
        <v>6</v>
      </c>
      <c r="G1633" s="22" t="s">
        <v>115</v>
      </c>
    </row>
    <row r="1634" spans="3:7">
      <c r="C1634" s="137">
        <v>44216</v>
      </c>
      <c r="D1634" s="22" t="s">
        <v>107</v>
      </c>
      <c r="E1634" s="22">
        <v>8</v>
      </c>
      <c r="F1634" s="22" t="s">
        <v>6</v>
      </c>
      <c r="G1634" s="22" t="s">
        <v>106</v>
      </c>
    </row>
    <row r="1635" spans="3:7">
      <c r="C1635" s="137">
        <v>44321</v>
      </c>
      <c r="D1635" s="22" t="s">
        <v>118</v>
      </c>
      <c r="E1635" s="22">
        <v>49</v>
      </c>
      <c r="F1635" s="22" t="s">
        <v>112</v>
      </c>
      <c r="G1635" s="22" t="s">
        <v>113</v>
      </c>
    </row>
    <row r="1636" spans="3:7">
      <c r="C1636" s="137">
        <v>44401</v>
      </c>
      <c r="D1636" s="22" t="s">
        <v>118</v>
      </c>
      <c r="E1636" s="22">
        <v>175</v>
      </c>
      <c r="F1636" s="22" t="s">
        <v>114</v>
      </c>
      <c r="G1636" s="22" t="s">
        <v>113</v>
      </c>
    </row>
    <row r="1637" spans="3:7">
      <c r="C1637" s="137">
        <v>44630</v>
      </c>
      <c r="D1637" s="22" t="s">
        <v>119</v>
      </c>
      <c r="E1637" s="22">
        <v>375</v>
      </c>
      <c r="F1637" s="22" t="s">
        <v>6</v>
      </c>
      <c r="G1637" s="22" t="s">
        <v>111</v>
      </c>
    </row>
    <row r="1638" spans="3:7">
      <c r="C1638" s="137">
        <v>43915</v>
      </c>
      <c r="D1638" s="22" t="s">
        <v>116</v>
      </c>
      <c r="E1638" s="22">
        <v>225</v>
      </c>
      <c r="F1638" s="22" t="s">
        <v>110</v>
      </c>
      <c r="G1638" s="22" t="s">
        <v>108</v>
      </c>
    </row>
    <row r="1639" spans="3:7">
      <c r="C1639" s="137">
        <v>44758</v>
      </c>
      <c r="D1639" s="22" t="s">
        <v>117</v>
      </c>
      <c r="E1639" s="22">
        <v>75</v>
      </c>
      <c r="F1639" s="22" t="s">
        <v>110</v>
      </c>
      <c r="G1639" s="22" t="s">
        <v>115</v>
      </c>
    </row>
    <row r="1640" spans="3:7">
      <c r="C1640" s="137">
        <v>44218</v>
      </c>
      <c r="D1640" s="22" t="s">
        <v>117</v>
      </c>
      <c r="E1640" s="22">
        <v>425</v>
      </c>
      <c r="F1640" s="22" t="s">
        <v>114</v>
      </c>
      <c r="G1640" s="22" t="s">
        <v>115</v>
      </c>
    </row>
    <row r="1641" spans="3:7">
      <c r="C1641" s="137">
        <v>44649</v>
      </c>
      <c r="D1641" s="22" t="s">
        <v>118</v>
      </c>
      <c r="E1641" s="22">
        <v>3</v>
      </c>
      <c r="F1641" s="22" t="s">
        <v>114</v>
      </c>
      <c r="G1641" s="22" t="s">
        <v>111</v>
      </c>
    </row>
    <row r="1642" spans="3:7">
      <c r="C1642" s="137">
        <v>44530</v>
      </c>
      <c r="D1642" s="22" t="s">
        <v>117</v>
      </c>
      <c r="E1642" s="22">
        <v>10</v>
      </c>
      <c r="F1642" s="22" t="s">
        <v>114</v>
      </c>
      <c r="G1642" s="22" t="s">
        <v>115</v>
      </c>
    </row>
    <row r="1643" spans="3:7">
      <c r="C1643" s="137">
        <v>44796</v>
      </c>
      <c r="D1643" s="22" t="s">
        <v>119</v>
      </c>
      <c r="E1643" s="22">
        <v>1</v>
      </c>
      <c r="F1643" s="22" t="s">
        <v>112</v>
      </c>
      <c r="G1643" s="22" t="s">
        <v>111</v>
      </c>
    </row>
    <row r="1644" spans="3:7">
      <c r="C1644" s="137">
        <v>44180</v>
      </c>
      <c r="D1644" s="22" t="s">
        <v>117</v>
      </c>
      <c r="E1644" s="22">
        <v>21</v>
      </c>
      <c r="F1644" s="22" t="s">
        <v>110</v>
      </c>
      <c r="G1644" s="22" t="s">
        <v>108</v>
      </c>
    </row>
    <row r="1645" spans="3:7">
      <c r="C1645" s="137">
        <v>43881</v>
      </c>
      <c r="D1645" s="22" t="s">
        <v>119</v>
      </c>
      <c r="E1645" s="22">
        <v>22</v>
      </c>
      <c r="F1645" s="22" t="s">
        <v>6</v>
      </c>
      <c r="G1645" s="22" t="s">
        <v>113</v>
      </c>
    </row>
    <row r="1646" spans="3:7">
      <c r="C1646" s="137">
        <v>44423</v>
      </c>
      <c r="D1646" s="22" t="s">
        <v>116</v>
      </c>
      <c r="E1646" s="22">
        <v>49</v>
      </c>
      <c r="F1646" s="22" t="s">
        <v>112</v>
      </c>
      <c r="G1646" s="22" t="s">
        <v>115</v>
      </c>
    </row>
    <row r="1647" spans="3:7">
      <c r="C1647" s="137">
        <v>44221</v>
      </c>
      <c r="D1647" s="22" t="s">
        <v>119</v>
      </c>
      <c r="E1647" s="22">
        <v>7</v>
      </c>
      <c r="F1647" s="22" t="s">
        <v>9</v>
      </c>
      <c r="G1647" s="22" t="s">
        <v>115</v>
      </c>
    </row>
    <row r="1648" spans="3:7">
      <c r="C1648" s="137">
        <v>44521</v>
      </c>
      <c r="D1648" s="22" t="s">
        <v>119</v>
      </c>
      <c r="E1648" s="22">
        <v>150</v>
      </c>
      <c r="F1648" s="22" t="s">
        <v>9</v>
      </c>
      <c r="G1648" s="22" t="s">
        <v>108</v>
      </c>
    </row>
    <row r="1649" spans="3:7">
      <c r="C1649" s="137">
        <v>44321</v>
      </c>
      <c r="D1649" s="22" t="s">
        <v>119</v>
      </c>
      <c r="E1649" s="22">
        <v>1</v>
      </c>
      <c r="F1649" s="22" t="s">
        <v>110</v>
      </c>
      <c r="G1649" s="22" t="s">
        <v>115</v>
      </c>
    </row>
    <row r="1650" spans="3:7">
      <c r="C1650" s="137">
        <v>44836</v>
      </c>
      <c r="D1650" s="22" t="s">
        <v>118</v>
      </c>
      <c r="E1650" s="22">
        <v>41</v>
      </c>
      <c r="F1650" s="22" t="s">
        <v>110</v>
      </c>
      <c r="G1650" s="22" t="s">
        <v>106</v>
      </c>
    </row>
    <row r="1651" spans="3:7">
      <c r="C1651" s="137">
        <v>44213</v>
      </c>
      <c r="D1651" s="22" t="s">
        <v>107</v>
      </c>
      <c r="E1651" s="22">
        <v>5</v>
      </c>
      <c r="F1651" s="22" t="s">
        <v>112</v>
      </c>
      <c r="G1651" s="22" t="s">
        <v>109</v>
      </c>
    </row>
    <row r="1652" spans="3:7">
      <c r="C1652" s="137">
        <v>44322</v>
      </c>
      <c r="D1652" s="22" t="s">
        <v>117</v>
      </c>
      <c r="E1652" s="22">
        <v>75</v>
      </c>
      <c r="F1652" s="22" t="s">
        <v>110</v>
      </c>
      <c r="G1652" s="22" t="s">
        <v>106</v>
      </c>
    </row>
    <row r="1653" spans="3:7">
      <c r="C1653" s="137">
        <v>44470</v>
      </c>
      <c r="D1653" s="22" t="s">
        <v>119</v>
      </c>
      <c r="E1653" s="22">
        <v>3</v>
      </c>
      <c r="F1653" s="22" t="s">
        <v>9</v>
      </c>
      <c r="G1653" s="22" t="s">
        <v>109</v>
      </c>
    </row>
    <row r="1654" spans="3:7">
      <c r="C1654" s="137">
        <v>44381</v>
      </c>
      <c r="D1654" s="22" t="s">
        <v>117</v>
      </c>
      <c r="E1654" s="22">
        <v>26</v>
      </c>
      <c r="F1654" s="22" t="s">
        <v>112</v>
      </c>
      <c r="G1654" s="22" t="s">
        <v>108</v>
      </c>
    </row>
    <row r="1655" spans="3:7">
      <c r="C1655" s="137">
        <v>44064</v>
      </c>
      <c r="D1655" s="22" t="s">
        <v>117</v>
      </c>
      <c r="E1655" s="22">
        <v>100</v>
      </c>
      <c r="F1655" s="22" t="s">
        <v>9</v>
      </c>
      <c r="G1655" s="22" t="s">
        <v>115</v>
      </c>
    </row>
    <row r="1656" spans="3:7">
      <c r="C1656" s="137">
        <v>44921</v>
      </c>
      <c r="D1656" s="22" t="s">
        <v>117</v>
      </c>
      <c r="E1656" s="22">
        <v>6</v>
      </c>
      <c r="F1656" s="22" t="s">
        <v>112</v>
      </c>
      <c r="G1656" s="22" t="s">
        <v>115</v>
      </c>
    </row>
    <row r="1657" spans="3:7">
      <c r="C1657" s="137">
        <v>44893</v>
      </c>
      <c r="D1657" s="22" t="s">
        <v>118</v>
      </c>
      <c r="E1657" s="22">
        <v>4</v>
      </c>
      <c r="F1657" s="22" t="s">
        <v>9</v>
      </c>
      <c r="G1657" s="22" t="s">
        <v>105</v>
      </c>
    </row>
    <row r="1658" spans="3:7">
      <c r="C1658" s="137">
        <v>44061</v>
      </c>
      <c r="D1658" s="22" t="s">
        <v>119</v>
      </c>
      <c r="E1658" s="22">
        <v>5</v>
      </c>
      <c r="F1658" s="22" t="s">
        <v>110</v>
      </c>
      <c r="G1658" s="22" t="s">
        <v>115</v>
      </c>
    </row>
    <row r="1659" spans="3:7">
      <c r="C1659" s="137">
        <v>43939</v>
      </c>
      <c r="D1659" s="22" t="s">
        <v>116</v>
      </c>
      <c r="E1659" s="22">
        <v>48</v>
      </c>
      <c r="F1659" s="22" t="s">
        <v>114</v>
      </c>
      <c r="G1659" s="22" t="s">
        <v>105</v>
      </c>
    </row>
    <row r="1660" spans="3:7">
      <c r="C1660" s="137">
        <v>44080</v>
      </c>
      <c r="D1660" s="22" t="s">
        <v>118</v>
      </c>
      <c r="E1660" s="22">
        <v>9</v>
      </c>
      <c r="F1660" s="22" t="s">
        <v>110</v>
      </c>
      <c r="G1660" s="22" t="s">
        <v>106</v>
      </c>
    </row>
    <row r="1661" spans="3:7">
      <c r="C1661" s="137">
        <v>44028</v>
      </c>
      <c r="D1661" s="22" t="s">
        <v>117</v>
      </c>
      <c r="E1661" s="22">
        <v>300</v>
      </c>
      <c r="F1661" s="22" t="s">
        <v>9</v>
      </c>
      <c r="G1661" s="22" t="s">
        <v>115</v>
      </c>
    </row>
    <row r="1662" spans="3:7">
      <c r="C1662" s="137">
        <v>44411</v>
      </c>
      <c r="D1662" s="22" t="s">
        <v>119</v>
      </c>
      <c r="E1662" s="22">
        <v>46</v>
      </c>
      <c r="F1662" s="22" t="s">
        <v>112</v>
      </c>
      <c r="G1662" s="22" t="s">
        <v>109</v>
      </c>
    </row>
    <row r="1663" spans="3:7">
      <c r="C1663" s="137">
        <v>44919</v>
      </c>
      <c r="D1663" s="22" t="s">
        <v>116</v>
      </c>
      <c r="E1663" s="22">
        <v>26</v>
      </c>
      <c r="F1663" s="22" t="s">
        <v>6</v>
      </c>
      <c r="G1663" s="22" t="s">
        <v>105</v>
      </c>
    </row>
    <row r="1664" spans="3:7">
      <c r="C1664" s="137">
        <v>44278</v>
      </c>
      <c r="D1664" s="22" t="s">
        <v>117</v>
      </c>
      <c r="E1664" s="22">
        <v>8</v>
      </c>
      <c r="F1664" s="22" t="s">
        <v>114</v>
      </c>
      <c r="G1664" s="22" t="s">
        <v>109</v>
      </c>
    </row>
    <row r="1665" spans="3:7">
      <c r="C1665" s="137">
        <v>43876</v>
      </c>
      <c r="D1665" s="22" t="s">
        <v>119</v>
      </c>
      <c r="E1665" s="22">
        <v>175</v>
      </c>
      <c r="F1665" s="22" t="s">
        <v>6</v>
      </c>
      <c r="G1665" s="22" t="s">
        <v>109</v>
      </c>
    </row>
    <row r="1666" spans="3:7">
      <c r="C1666" s="137">
        <v>43843</v>
      </c>
      <c r="D1666" s="22" t="s">
        <v>117</v>
      </c>
      <c r="E1666" s="22">
        <v>9</v>
      </c>
      <c r="F1666" s="22" t="s">
        <v>9</v>
      </c>
      <c r="G1666" s="22" t="s">
        <v>105</v>
      </c>
    </row>
    <row r="1667" spans="3:7">
      <c r="C1667" s="137">
        <v>44863</v>
      </c>
      <c r="D1667" s="22" t="s">
        <v>119</v>
      </c>
      <c r="E1667" s="22">
        <v>4</v>
      </c>
      <c r="F1667" s="22" t="s">
        <v>112</v>
      </c>
      <c r="G1667" s="22" t="s">
        <v>108</v>
      </c>
    </row>
    <row r="1668" spans="3:7">
      <c r="C1668" s="137">
        <v>44076</v>
      </c>
      <c r="D1668" s="22" t="s">
        <v>117</v>
      </c>
      <c r="E1668" s="22">
        <v>12</v>
      </c>
      <c r="F1668" s="22" t="s">
        <v>9</v>
      </c>
      <c r="G1668" s="22" t="s">
        <v>106</v>
      </c>
    </row>
    <row r="1669" spans="3:7">
      <c r="C1669" s="137">
        <v>43993</v>
      </c>
      <c r="D1669" s="22" t="s">
        <v>119</v>
      </c>
      <c r="E1669" s="22">
        <v>125</v>
      </c>
      <c r="F1669" s="22" t="s">
        <v>6</v>
      </c>
      <c r="G1669" s="22" t="s">
        <v>115</v>
      </c>
    </row>
    <row r="1670" spans="3:7">
      <c r="C1670" s="137">
        <v>43880</v>
      </c>
      <c r="D1670" s="22" t="s">
        <v>118</v>
      </c>
      <c r="E1670" s="22">
        <v>32</v>
      </c>
      <c r="F1670" s="22" t="s">
        <v>6</v>
      </c>
      <c r="G1670" s="22" t="s">
        <v>113</v>
      </c>
    </row>
    <row r="1671" spans="3:7">
      <c r="C1671" s="137">
        <v>44256</v>
      </c>
      <c r="D1671" s="22" t="s">
        <v>119</v>
      </c>
      <c r="E1671" s="22">
        <v>325</v>
      </c>
      <c r="F1671" s="22" t="s">
        <v>110</v>
      </c>
      <c r="G1671" s="22" t="s">
        <v>109</v>
      </c>
    </row>
    <row r="1672" spans="3:7">
      <c r="C1672" s="137">
        <v>44083</v>
      </c>
      <c r="D1672" s="22" t="s">
        <v>117</v>
      </c>
      <c r="E1672" s="22">
        <v>19</v>
      </c>
      <c r="F1672" s="22" t="s">
        <v>112</v>
      </c>
      <c r="G1672" s="22" t="s">
        <v>106</v>
      </c>
    </row>
    <row r="1673" spans="3:7">
      <c r="C1673" s="137">
        <v>44297</v>
      </c>
      <c r="D1673" s="22" t="s">
        <v>107</v>
      </c>
      <c r="E1673" s="22">
        <v>42</v>
      </c>
      <c r="F1673" s="22" t="s">
        <v>9</v>
      </c>
      <c r="G1673" s="22" t="s">
        <v>111</v>
      </c>
    </row>
    <row r="1674" spans="3:7">
      <c r="C1674" s="137">
        <v>44199</v>
      </c>
      <c r="D1674" s="22" t="s">
        <v>116</v>
      </c>
      <c r="E1674" s="22">
        <v>50</v>
      </c>
      <c r="F1674" s="22" t="s">
        <v>9</v>
      </c>
      <c r="G1674" s="22" t="s">
        <v>113</v>
      </c>
    </row>
    <row r="1675" spans="3:7">
      <c r="C1675" s="137">
        <v>44186</v>
      </c>
      <c r="D1675" s="22" t="s">
        <v>118</v>
      </c>
      <c r="E1675" s="22">
        <v>5</v>
      </c>
      <c r="F1675" s="22" t="s">
        <v>114</v>
      </c>
      <c r="G1675" s="22" t="s">
        <v>106</v>
      </c>
    </row>
    <row r="1676" spans="3:7">
      <c r="C1676" s="137">
        <v>44052</v>
      </c>
      <c r="D1676" s="22" t="s">
        <v>117</v>
      </c>
      <c r="E1676" s="22">
        <v>500</v>
      </c>
      <c r="F1676" s="22" t="s">
        <v>110</v>
      </c>
      <c r="G1676" s="22" t="s">
        <v>108</v>
      </c>
    </row>
    <row r="1677" spans="3:7">
      <c r="C1677" s="137">
        <v>44420</v>
      </c>
      <c r="D1677" s="22" t="s">
        <v>107</v>
      </c>
      <c r="E1677" s="22">
        <v>5</v>
      </c>
      <c r="F1677" s="22" t="s">
        <v>110</v>
      </c>
      <c r="G1677" s="22" t="s">
        <v>108</v>
      </c>
    </row>
    <row r="1678" spans="3:7">
      <c r="C1678" s="137">
        <v>44648</v>
      </c>
      <c r="D1678" s="22" t="s">
        <v>119</v>
      </c>
      <c r="E1678" s="22">
        <v>100</v>
      </c>
      <c r="F1678" s="22" t="s">
        <v>9</v>
      </c>
      <c r="G1678" s="22" t="s">
        <v>111</v>
      </c>
    </row>
    <row r="1679" spans="3:7">
      <c r="C1679" s="137">
        <v>44759</v>
      </c>
      <c r="D1679" s="22" t="s">
        <v>117</v>
      </c>
      <c r="E1679" s="22">
        <v>450</v>
      </c>
      <c r="F1679" s="22" t="s">
        <v>6</v>
      </c>
      <c r="G1679" s="22" t="s">
        <v>105</v>
      </c>
    </row>
    <row r="1680" spans="3:7">
      <c r="C1680" s="137">
        <v>43941</v>
      </c>
      <c r="D1680" s="22" t="s">
        <v>116</v>
      </c>
      <c r="E1680" s="22">
        <v>31</v>
      </c>
      <c r="F1680" s="22" t="s">
        <v>110</v>
      </c>
      <c r="G1680" s="22" t="s">
        <v>113</v>
      </c>
    </row>
    <row r="1681" spans="3:7">
      <c r="C1681" s="137">
        <v>44437</v>
      </c>
      <c r="D1681" s="22" t="s">
        <v>118</v>
      </c>
      <c r="E1681" s="22">
        <v>37</v>
      </c>
      <c r="F1681" s="22" t="s">
        <v>9</v>
      </c>
      <c r="G1681" s="22" t="s">
        <v>115</v>
      </c>
    </row>
    <row r="1682" spans="3:7">
      <c r="C1682" s="137">
        <v>44059</v>
      </c>
      <c r="D1682" s="22" t="s">
        <v>118</v>
      </c>
      <c r="E1682" s="22">
        <v>36</v>
      </c>
      <c r="F1682" s="22" t="s">
        <v>114</v>
      </c>
      <c r="G1682" s="22" t="s">
        <v>105</v>
      </c>
    </row>
    <row r="1683" spans="3:7">
      <c r="C1683" s="137">
        <v>43927</v>
      </c>
      <c r="D1683" s="22" t="s">
        <v>117</v>
      </c>
      <c r="E1683" s="22">
        <v>4</v>
      </c>
      <c r="F1683" s="22" t="s">
        <v>6</v>
      </c>
      <c r="G1683" s="22" t="s">
        <v>113</v>
      </c>
    </row>
    <row r="1684" spans="3:7">
      <c r="C1684" s="137">
        <v>43964</v>
      </c>
      <c r="D1684" s="22" t="s">
        <v>116</v>
      </c>
      <c r="E1684" s="22">
        <v>9</v>
      </c>
      <c r="F1684" s="22" t="s">
        <v>9</v>
      </c>
      <c r="G1684" s="22" t="s">
        <v>106</v>
      </c>
    </row>
    <row r="1685" spans="3:7">
      <c r="C1685" s="137">
        <v>43835</v>
      </c>
      <c r="D1685" s="22" t="s">
        <v>107</v>
      </c>
      <c r="E1685" s="22">
        <v>36</v>
      </c>
      <c r="F1685" s="22" t="s">
        <v>112</v>
      </c>
      <c r="G1685" s="22" t="s">
        <v>115</v>
      </c>
    </row>
    <row r="1686" spans="3:7">
      <c r="C1686" s="137">
        <v>43982</v>
      </c>
      <c r="D1686" s="22" t="s">
        <v>119</v>
      </c>
      <c r="E1686" s="22">
        <v>3</v>
      </c>
      <c r="F1686" s="22" t="s">
        <v>114</v>
      </c>
      <c r="G1686" s="22" t="s">
        <v>115</v>
      </c>
    </row>
    <row r="1687" spans="3:7">
      <c r="C1687" s="137">
        <v>44881</v>
      </c>
      <c r="D1687" s="22" t="s">
        <v>107</v>
      </c>
      <c r="E1687" s="22">
        <v>23</v>
      </c>
      <c r="F1687" s="22" t="s">
        <v>9</v>
      </c>
      <c r="G1687" s="22" t="s">
        <v>106</v>
      </c>
    </row>
    <row r="1688" spans="3:7">
      <c r="C1688" s="137">
        <v>44925</v>
      </c>
      <c r="D1688" s="22" t="s">
        <v>107</v>
      </c>
      <c r="E1688" s="22">
        <v>1</v>
      </c>
      <c r="F1688" s="22" t="s">
        <v>9</v>
      </c>
      <c r="G1688" s="22" t="s">
        <v>113</v>
      </c>
    </row>
    <row r="1689" spans="3:7">
      <c r="C1689" s="137">
        <v>44314</v>
      </c>
      <c r="D1689" s="22" t="s">
        <v>116</v>
      </c>
      <c r="E1689" s="22">
        <v>16</v>
      </c>
      <c r="F1689" s="22" t="s">
        <v>6</v>
      </c>
      <c r="G1689" s="22" t="s">
        <v>105</v>
      </c>
    </row>
    <row r="1690" spans="3:7">
      <c r="C1690" s="137">
        <v>43919</v>
      </c>
      <c r="D1690" s="22" t="s">
        <v>116</v>
      </c>
      <c r="E1690" s="22">
        <v>6</v>
      </c>
      <c r="F1690" s="22" t="s">
        <v>6</v>
      </c>
      <c r="G1690" s="22" t="s">
        <v>115</v>
      </c>
    </row>
    <row r="1691" spans="3:7">
      <c r="C1691" s="137">
        <v>44833</v>
      </c>
      <c r="D1691" s="22" t="s">
        <v>117</v>
      </c>
      <c r="E1691" s="22">
        <v>275</v>
      </c>
      <c r="F1691" s="22" t="s">
        <v>114</v>
      </c>
      <c r="G1691" s="22" t="s">
        <v>106</v>
      </c>
    </row>
    <row r="1692" spans="3:7">
      <c r="C1692" s="137">
        <v>44764</v>
      </c>
      <c r="D1692" s="22" t="s">
        <v>119</v>
      </c>
      <c r="E1692" s="22">
        <v>575</v>
      </c>
      <c r="F1692" s="22" t="s">
        <v>110</v>
      </c>
      <c r="G1692" s="22" t="s">
        <v>113</v>
      </c>
    </row>
    <row r="1693" spans="3:7">
      <c r="C1693" s="137">
        <v>44078</v>
      </c>
      <c r="D1693" s="22" t="s">
        <v>119</v>
      </c>
      <c r="E1693" s="22">
        <v>4</v>
      </c>
      <c r="F1693" s="22" t="s">
        <v>114</v>
      </c>
      <c r="G1693" s="22" t="s">
        <v>111</v>
      </c>
    </row>
    <row r="1694" spans="3:7">
      <c r="C1694" s="137">
        <v>44254</v>
      </c>
      <c r="D1694" s="22" t="s">
        <v>116</v>
      </c>
      <c r="E1694" s="22">
        <v>9</v>
      </c>
      <c r="F1694" s="22" t="s">
        <v>110</v>
      </c>
      <c r="G1694" s="22" t="s">
        <v>109</v>
      </c>
    </row>
    <row r="1695" spans="3:7">
      <c r="C1695" s="137">
        <v>44313</v>
      </c>
      <c r="D1695" s="22" t="s">
        <v>118</v>
      </c>
      <c r="E1695" s="22">
        <v>20</v>
      </c>
      <c r="F1695" s="22" t="s">
        <v>9</v>
      </c>
      <c r="G1695" s="22" t="s">
        <v>113</v>
      </c>
    </row>
    <row r="1696" spans="3:7">
      <c r="C1696" s="137">
        <v>44232</v>
      </c>
      <c r="D1696" s="22" t="s">
        <v>119</v>
      </c>
      <c r="E1696" s="22">
        <v>11</v>
      </c>
      <c r="F1696" s="22" t="s">
        <v>114</v>
      </c>
      <c r="G1696" s="22" t="s">
        <v>105</v>
      </c>
    </row>
    <row r="1697" spans="3:7">
      <c r="C1697" s="137">
        <v>44130</v>
      </c>
      <c r="D1697" s="22" t="s">
        <v>107</v>
      </c>
      <c r="E1697" s="22">
        <v>16</v>
      </c>
      <c r="F1697" s="22" t="s">
        <v>114</v>
      </c>
      <c r="G1697" s="22" t="s">
        <v>113</v>
      </c>
    </row>
    <row r="1698" spans="3:7">
      <c r="C1698" s="137">
        <v>43960</v>
      </c>
      <c r="D1698" s="22" t="s">
        <v>107</v>
      </c>
      <c r="E1698" s="22">
        <v>1</v>
      </c>
      <c r="F1698" s="22" t="s">
        <v>9</v>
      </c>
      <c r="G1698" s="22" t="s">
        <v>115</v>
      </c>
    </row>
    <row r="1699" spans="3:7">
      <c r="C1699" s="137">
        <v>44047</v>
      </c>
      <c r="D1699" s="22" t="s">
        <v>117</v>
      </c>
      <c r="E1699" s="22">
        <v>2</v>
      </c>
      <c r="F1699" s="22" t="s">
        <v>110</v>
      </c>
      <c r="G1699" s="22" t="s">
        <v>108</v>
      </c>
    </row>
    <row r="1700" spans="3:7">
      <c r="C1700" s="137">
        <v>44480</v>
      </c>
      <c r="D1700" s="22" t="s">
        <v>119</v>
      </c>
      <c r="E1700" s="22">
        <v>575</v>
      </c>
      <c r="F1700" s="22" t="s">
        <v>110</v>
      </c>
      <c r="G1700" s="22" t="s">
        <v>111</v>
      </c>
    </row>
    <row r="1701" spans="3:7">
      <c r="C1701" s="137">
        <v>44476</v>
      </c>
      <c r="D1701" s="22" t="s">
        <v>118</v>
      </c>
      <c r="E1701" s="22">
        <v>375</v>
      </c>
      <c r="F1701" s="22" t="s">
        <v>110</v>
      </c>
      <c r="G1701" s="22" t="s">
        <v>115</v>
      </c>
    </row>
    <row r="1702" spans="3:7">
      <c r="C1702" s="137">
        <v>44749</v>
      </c>
      <c r="D1702" s="22" t="s">
        <v>116</v>
      </c>
      <c r="E1702" s="22">
        <v>250</v>
      </c>
      <c r="F1702" s="22" t="s">
        <v>6</v>
      </c>
      <c r="G1702" s="22" t="s">
        <v>105</v>
      </c>
    </row>
    <row r="1703" spans="3:7">
      <c r="C1703" s="137">
        <v>44030</v>
      </c>
      <c r="D1703" s="22" t="s">
        <v>116</v>
      </c>
      <c r="E1703" s="22">
        <v>6</v>
      </c>
      <c r="F1703" s="22" t="s">
        <v>110</v>
      </c>
      <c r="G1703" s="22" t="s">
        <v>106</v>
      </c>
    </row>
    <row r="1704" spans="3:7">
      <c r="C1704" s="137">
        <v>44549</v>
      </c>
      <c r="D1704" s="22" t="s">
        <v>107</v>
      </c>
      <c r="E1704" s="22">
        <v>375</v>
      </c>
      <c r="F1704" s="22" t="s">
        <v>6</v>
      </c>
      <c r="G1704" s="22" t="s">
        <v>113</v>
      </c>
    </row>
    <row r="1705" spans="3:7">
      <c r="C1705" s="137">
        <v>44280</v>
      </c>
      <c r="D1705" s="22" t="s">
        <v>119</v>
      </c>
      <c r="E1705" s="22">
        <v>28</v>
      </c>
      <c r="F1705" s="22" t="s">
        <v>112</v>
      </c>
      <c r="G1705" s="22" t="s">
        <v>111</v>
      </c>
    </row>
    <row r="1706" spans="3:7">
      <c r="C1706" s="137">
        <v>43865</v>
      </c>
      <c r="D1706" s="22" t="s">
        <v>119</v>
      </c>
      <c r="E1706" s="22">
        <v>3</v>
      </c>
      <c r="F1706" s="22" t="s">
        <v>9</v>
      </c>
      <c r="G1706" s="22" t="s">
        <v>113</v>
      </c>
    </row>
    <row r="1707" spans="3:7">
      <c r="C1707" s="137">
        <v>44614</v>
      </c>
      <c r="D1707" s="22" t="s">
        <v>107</v>
      </c>
      <c r="E1707" s="22">
        <v>28</v>
      </c>
      <c r="F1707" s="22" t="s">
        <v>112</v>
      </c>
      <c r="G1707" s="22" t="s">
        <v>106</v>
      </c>
    </row>
    <row r="1708" spans="3:7">
      <c r="C1708" s="137">
        <v>44379</v>
      </c>
      <c r="D1708" s="22" t="s">
        <v>119</v>
      </c>
      <c r="E1708" s="22">
        <v>500</v>
      </c>
      <c r="F1708" s="22" t="s">
        <v>110</v>
      </c>
      <c r="G1708" s="22" t="s">
        <v>108</v>
      </c>
    </row>
    <row r="1709" spans="3:7">
      <c r="C1709" s="137">
        <v>44507</v>
      </c>
      <c r="D1709" s="22" t="s">
        <v>118</v>
      </c>
      <c r="E1709" s="22">
        <v>8</v>
      </c>
      <c r="F1709" s="22" t="s">
        <v>114</v>
      </c>
      <c r="G1709" s="22" t="s">
        <v>105</v>
      </c>
    </row>
    <row r="1710" spans="3:7">
      <c r="C1710" s="137">
        <v>44525</v>
      </c>
      <c r="D1710" s="22" t="s">
        <v>117</v>
      </c>
      <c r="E1710" s="22">
        <v>1</v>
      </c>
      <c r="F1710" s="22" t="s">
        <v>112</v>
      </c>
      <c r="G1710" s="22" t="s">
        <v>111</v>
      </c>
    </row>
    <row r="1711" spans="3:7">
      <c r="C1711" s="137">
        <v>44015</v>
      </c>
      <c r="D1711" s="22" t="s">
        <v>117</v>
      </c>
      <c r="E1711" s="22">
        <v>18</v>
      </c>
      <c r="F1711" s="22" t="s">
        <v>9</v>
      </c>
      <c r="G1711" s="22" t="s">
        <v>113</v>
      </c>
    </row>
    <row r="1712" spans="3:7">
      <c r="C1712" s="137">
        <v>44872</v>
      </c>
      <c r="D1712" s="22" t="s">
        <v>117</v>
      </c>
      <c r="E1712" s="22">
        <v>2</v>
      </c>
      <c r="F1712" s="22" t="s">
        <v>6</v>
      </c>
      <c r="G1712" s="22" t="s">
        <v>106</v>
      </c>
    </row>
    <row r="1713" spans="3:7">
      <c r="C1713" s="137">
        <v>44902</v>
      </c>
      <c r="D1713" s="22" t="s">
        <v>117</v>
      </c>
      <c r="E1713" s="22">
        <v>550</v>
      </c>
      <c r="F1713" s="22" t="s">
        <v>6</v>
      </c>
      <c r="G1713" s="22" t="s">
        <v>109</v>
      </c>
    </row>
    <row r="1714" spans="3:7">
      <c r="C1714" s="137">
        <v>44332</v>
      </c>
      <c r="D1714" s="22" t="s">
        <v>119</v>
      </c>
      <c r="E1714" s="22">
        <v>4</v>
      </c>
      <c r="F1714" s="22" t="s">
        <v>112</v>
      </c>
      <c r="G1714" s="22" t="s">
        <v>113</v>
      </c>
    </row>
    <row r="1715" spans="3:7">
      <c r="C1715" s="137">
        <v>44282</v>
      </c>
      <c r="D1715" s="22" t="s">
        <v>119</v>
      </c>
      <c r="E1715" s="22">
        <v>36</v>
      </c>
      <c r="F1715" s="22" t="s">
        <v>112</v>
      </c>
      <c r="G1715" s="22" t="s">
        <v>111</v>
      </c>
    </row>
    <row r="1716" spans="3:7">
      <c r="C1716" s="137">
        <v>44708</v>
      </c>
      <c r="D1716" s="22" t="s">
        <v>107</v>
      </c>
      <c r="E1716" s="22">
        <v>200</v>
      </c>
      <c r="F1716" s="22" t="s">
        <v>6</v>
      </c>
      <c r="G1716" s="22" t="s">
        <v>106</v>
      </c>
    </row>
    <row r="1717" spans="3:7">
      <c r="C1717" s="137">
        <v>44098</v>
      </c>
      <c r="D1717" s="22" t="s">
        <v>119</v>
      </c>
      <c r="E1717" s="22">
        <v>5</v>
      </c>
      <c r="F1717" s="22" t="s">
        <v>112</v>
      </c>
      <c r="G1717" s="22" t="s">
        <v>113</v>
      </c>
    </row>
    <row r="1718" spans="3:7">
      <c r="C1718" s="137">
        <v>44784</v>
      </c>
      <c r="D1718" s="22" t="s">
        <v>107</v>
      </c>
      <c r="E1718" s="22">
        <v>33</v>
      </c>
      <c r="F1718" s="22" t="s">
        <v>110</v>
      </c>
      <c r="G1718" s="22" t="s">
        <v>113</v>
      </c>
    </row>
    <row r="1719" spans="3:7">
      <c r="C1719" s="137">
        <v>44797</v>
      </c>
      <c r="D1719" s="22" t="s">
        <v>119</v>
      </c>
      <c r="E1719" s="22">
        <v>36</v>
      </c>
      <c r="F1719" s="22" t="s">
        <v>6</v>
      </c>
      <c r="G1719" s="22" t="s">
        <v>113</v>
      </c>
    </row>
    <row r="1720" spans="3:7">
      <c r="C1720" s="137">
        <v>44054</v>
      </c>
      <c r="D1720" s="22" t="s">
        <v>116</v>
      </c>
      <c r="E1720" s="22">
        <v>225</v>
      </c>
      <c r="F1720" s="22" t="s">
        <v>110</v>
      </c>
      <c r="G1720" s="22" t="s">
        <v>109</v>
      </c>
    </row>
    <row r="1721" spans="3:7">
      <c r="C1721" s="137">
        <v>43919</v>
      </c>
      <c r="D1721" s="22" t="s">
        <v>118</v>
      </c>
      <c r="E1721" s="22">
        <v>3</v>
      </c>
      <c r="F1721" s="22" t="s">
        <v>6</v>
      </c>
      <c r="G1721" s="22" t="s">
        <v>109</v>
      </c>
    </row>
    <row r="1722" spans="3:7">
      <c r="C1722" s="137">
        <v>44234</v>
      </c>
      <c r="D1722" s="22" t="s">
        <v>117</v>
      </c>
      <c r="E1722" s="22">
        <v>8</v>
      </c>
      <c r="F1722" s="22" t="s">
        <v>112</v>
      </c>
      <c r="G1722" s="22" t="s">
        <v>113</v>
      </c>
    </row>
    <row r="1723" spans="3:7">
      <c r="C1723" s="137">
        <v>43914</v>
      </c>
      <c r="D1723" s="22" t="s">
        <v>116</v>
      </c>
      <c r="E1723" s="22">
        <v>8</v>
      </c>
      <c r="F1723" s="22" t="s">
        <v>114</v>
      </c>
      <c r="G1723" s="22" t="s">
        <v>109</v>
      </c>
    </row>
    <row r="1724" spans="3:7">
      <c r="C1724" s="137">
        <v>44164</v>
      </c>
      <c r="D1724" s="22" t="s">
        <v>117</v>
      </c>
      <c r="E1724" s="22">
        <v>22</v>
      </c>
      <c r="F1724" s="22" t="s">
        <v>114</v>
      </c>
      <c r="G1724" s="22" t="s">
        <v>113</v>
      </c>
    </row>
    <row r="1725" spans="3:7">
      <c r="C1725" s="137">
        <v>44012</v>
      </c>
      <c r="D1725" s="22" t="s">
        <v>107</v>
      </c>
      <c r="E1725" s="22">
        <v>500</v>
      </c>
      <c r="F1725" s="22" t="s">
        <v>112</v>
      </c>
      <c r="G1725" s="22" t="s">
        <v>108</v>
      </c>
    </row>
    <row r="1726" spans="3:7">
      <c r="C1726" s="137">
        <v>44761</v>
      </c>
      <c r="D1726" s="22" t="s">
        <v>119</v>
      </c>
      <c r="E1726" s="22">
        <v>22</v>
      </c>
      <c r="F1726" s="22" t="s">
        <v>6</v>
      </c>
      <c r="G1726" s="22" t="s">
        <v>113</v>
      </c>
    </row>
    <row r="1727" spans="3:7">
      <c r="C1727" s="137">
        <v>43994</v>
      </c>
      <c r="D1727" s="22" t="s">
        <v>116</v>
      </c>
      <c r="E1727" s="22">
        <v>500</v>
      </c>
      <c r="F1727" s="22" t="s">
        <v>114</v>
      </c>
      <c r="G1727" s="22" t="s">
        <v>108</v>
      </c>
    </row>
    <row r="1728" spans="3:7">
      <c r="C1728" s="137">
        <v>44481</v>
      </c>
      <c r="D1728" s="22" t="s">
        <v>117</v>
      </c>
      <c r="E1728" s="22">
        <v>29</v>
      </c>
      <c r="F1728" s="22" t="s">
        <v>6</v>
      </c>
      <c r="G1728" s="22" t="s">
        <v>111</v>
      </c>
    </row>
    <row r="1729" spans="3:7">
      <c r="C1729" s="137">
        <v>43902</v>
      </c>
      <c r="D1729" s="22" t="s">
        <v>107</v>
      </c>
      <c r="E1729" s="22">
        <v>150</v>
      </c>
      <c r="F1729" s="22" t="s">
        <v>112</v>
      </c>
      <c r="G1729" s="22" t="s">
        <v>105</v>
      </c>
    </row>
    <row r="1730" spans="3:7">
      <c r="C1730" s="137">
        <v>44347</v>
      </c>
      <c r="D1730" s="22" t="s">
        <v>119</v>
      </c>
      <c r="E1730" s="22">
        <v>375</v>
      </c>
      <c r="F1730" s="22" t="s">
        <v>6</v>
      </c>
      <c r="G1730" s="22" t="s">
        <v>106</v>
      </c>
    </row>
    <row r="1731" spans="3:7">
      <c r="C1731" s="137">
        <v>44736</v>
      </c>
      <c r="D1731" s="22" t="s">
        <v>119</v>
      </c>
      <c r="E1731" s="22">
        <v>175</v>
      </c>
      <c r="F1731" s="22" t="s">
        <v>112</v>
      </c>
      <c r="G1731" s="22" t="s">
        <v>106</v>
      </c>
    </row>
    <row r="1732" spans="3:7">
      <c r="C1732" s="137">
        <v>44089</v>
      </c>
      <c r="D1732" s="22" t="s">
        <v>118</v>
      </c>
      <c r="E1732" s="22">
        <v>275</v>
      </c>
      <c r="F1732" s="22" t="s">
        <v>9</v>
      </c>
      <c r="G1732" s="22" t="s">
        <v>113</v>
      </c>
    </row>
    <row r="1733" spans="3:7">
      <c r="C1733" s="137">
        <v>43860</v>
      </c>
      <c r="D1733" s="22" t="s">
        <v>118</v>
      </c>
      <c r="E1733" s="22">
        <v>5</v>
      </c>
      <c r="F1733" s="22" t="s">
        <v>110</v>
      </c>
      <c r="G1733" s="22" t="s">
        <v>111</v>
      </c>
    </row>
    <row r="1734" spans="3:7">
      <c r="C1734" s="137">
        <v>44385</v>
      </c>
      <c r="D1734" s="22" t="s">
        <v>119</v>
      </c>
      <c r="E1734" s="22">
        <v>6</v>
      </c>
      <c r="F1734" s="22" t="s">
        <v>9</v>
      </c>
      <c r="G1734" s="22" t="s">
        <v>106</v>
      </c>
    </row>
    <row r="1735" spans="3:7">
      <c r="C1735" s="137">
        <v>43873</v>
      </c>
      <c r="D1735" s="22" t="s">
        <v>119</v>
      </c>
      <c r="E1735" s="22">
        <v>17</v>
      </c>
      <c r="F1735" s="22" t="s">
        <v>9</v>
      </c>
      <c r="G1735" s="22" t="s">
        <v>113</v>
      </c>
    </row>
    <row r="1736" spans="3:7">
      <c r="C1736" s="137">
        <v>43929</v>
      </c>
      <c r="D1736" s="22" t="s">
        <v>116</v>
      </c>
      <c r="E1736" s="22">
        <v>39</v>
      </c>
      <c r="F1736" s="22" t="s">
        <v>110</v>
      </c>
      <c r="G1736" s="22" t="s">
        <v>113</v>
      </c>
    </row>
    <row r="1737" spans="3:7">
      <c r="C1737" s="137">
        <v>43859</v>
      </c>
      <c r="D1737" s="22" t="s">
        <v>119</v>
      </c>
      <c r="E1737" s="22">
        <v>23</v>
      </c>
      <c r="F1737" s="22" t="s">
        <v>9</v>
      </c>
      <c r="G1737" s="22" t="s">
        <v>113</v>
      </c>
    </row>
    <row r="1738" spans="3:7">
      <c r="C1738" s="137">
        <v>43835</v>
      </c>
      <c r="D1738" s="22" t="s">
        <v>119</v>
      </c>
      <c r="E1738" s="22">
        <v>28</v>
      </c>
      <c r="F1738" s="22" t="s">
        <v>6</v>
      </c>
      <c r="G1738" s="22" t="s">
        <v>115</v>
      </c>
    </row>
    <row r="1739" spans="3:7">
      <c r="C1739" s="137">
        <v>44895</v>
      </c>
      <c r="D1739" s="22" t="s">
        <v>116</v>
      </c>
      <c r="E1739" s="22">
        <v>42</v>
      </c>
      <c r="F1739" s="22" t="s">
        <v>6</v>
      </c>
      <c r="G1739" s="22" t="s">
        <v>106</v>
      </c>
    </row>
    <row r="1740" spans="3:7">
      <c r="C1740" s="137">
        <v>44401</v>
      </c>
      <c r="D1740" s="22" t="s">
        <v>107</v>
      </c>
      <c r="E1740" s="22">
        <v>400</v>
      </c>
      <c r="F1740" s="22" t="s">
        <v>112</v>
      </c>
      <c r="G1740" s="22" t="s">
        <v>105</v>
      </c>
    </row>
    <row r="1741" spans="3:7">
      <c r="C1741" s="137">
        <v>44793</v>
      </c>
      <c r="D1741" s="22" t="s">
        <v>119</v>
      </c>
      <c r="E1741" s="22">
        <v>15</v>
      </c>
      <c r="F1741" s="22" t="s">
        <v>6</v>
      </c>
      <c r="G1741" s="22" t="s">
        <v>105</v>
      </c>
    </row>
    <row r="1742" spans="3:7">
      <c r="C1742" s="137">
        <v>44314</v>
      </c>
      <c r="D1742" s="22" t="s">
        <v>117</v>
      </c>
      <c r="E1742" s="22">
        <v>13</v>
      </c>
      <c r="F1742" s="22" t="s">
        <v>6</v>
      </c>
      <c r="G1742" s="22" t="s">
        <v>109</v>
      </c>
    </row>
    <row r="1743" spans="3:7">
      <c r="C1743" s="137">
        <v>44926</v>
      </c>
      <c r="D1743" s="22" t="s">
        <v>117</v>
      </c>
      <c r="E1743" s="22">
        <v>200</v>
      </c>
      <c r="F1743" s="22" t="s">
        <v>9</v>
      </c>
      <c r="G1743" s="22" t="s">
        <v>109</v>
      </c>
    </row>
    <row r="1744" spans="3:7">
      <c r="C1744" s="137">
        <v>44111</v>
      </c>
      <c r="D1744" s="22" t="s">
        <v>117</v>
      </c>
      <c r="E1744" s="22">
        <v>21</v>
      </c>
      <c r="F1744" s="22" t="s">
        <v>9</v>
      </c>
      <c r="G1744" s="22" t="s">
        <v>111</v>
      </c>
    </row>
    <row r="1745" spans="3:7">
      <c r="C1745" s="137">
        <v>43969</v>
      </c>
      <c r="D1745" s="22" t="s">
        <v>119</v>
      </c>
      <c r="E1745" s="22">
        <v>525</v>
      </c>
      <c r="F1745" s="22" t="s">
        <v>110</v>
      </c>
      <c r="G1745" s="22" t="s">
        <v>109</v>
      </c>
    </row>
    <row r="1746" spans="3:7">
      <c r="C1746" s="137">
        <v>44373</v>
      </c>
      <c r="D1746" s="22" t="s">
        <v>119</v>
      </c>
      <c r="E1746" s="22">
        <v>46</v>
      </c>
      <c r="F1746" s="22" t="s">
        <v>110</v>
      </c>
      <c r="G1746" s="22" t="s">
        <v>115</v>
      </c>
    </row>
    <row r="1747" spans="3:7">
      <c r="C1747" s="137">
        <v>44157</v>
      </c>
      <c r="D1747" s="22" t="s">
        <v>117</v>
      </c>
      <c r="E1747" s="22">
        <v>5</v>
      </c>
      <c r="F1747" s="22" t="s">
        <v>114</v>
      </c>
      <c r="G1747" s="22" t="s">
        <v>109</v>
      </c>
    </row>
    <row r="1748" spans="3:7">
      <c r="C1748" s="137">
        <v>44477</v>
      </c>
      <c r="D1748" s="22" t="s">
        <v>117</v>
      </c>
      <c r="E1748" s="22">
        <v>450</v>
      </c>
      <c r="F1748" s="22" t="s">
        <v>114</v>
      </c>
      <c r="G1748" s="22" t="s">
        <v>109</v>
      </c>
    </row>
    <row r="1749" spans="3:7">
      <c r="C1749" s="137">
        <v>44537</v>
      </c>
      <c r="D1749" s="22" t="s">
        <v>119</v>
      </c>
      <c r="E1749" s="22">
        <v>475</v>
      </c>
      <c r="F1749" s="22" t="s">
        <v>9</v>
      </c>
      <c r="G1749" s="22" t="s">
        <v>113</v>
      </c>
    </row>
    <row r="1750" spans="3:7">
      <c r="C1750" s="137">
        <v>44156</v>
      </c>
      <c r="D1750" s="22" t="s">
        <v>107</v>
      </c>
      <c r="E1750" s="22">
        <v>400</v>
      </c>
      <c r="F1750" s="22" t="s">
        <v>110</v>
      </c>
      <c r="G1750" s="22" t="s">
        <v>113</v>
      </c>
    </row>
    <row r="1751" spans="3:7">
      <c r="C1751" s="137">
        <v>44203</v>
      </c>
      <c r="D1751" s="22" t="s">
        <v>116</v>
      </c>
      <c r="E1751" s="22">
        <v>8</v>
      </c>
      <c r="F1751" s="22" t="s">
        <v>6</v>
      </c>
      <c r="G1751" s="22" t="s">
        <v>115</v>
      </c>
    </row>
    <row r="1752" spans="3:7">
      <c r="C1752" s="137">
        <v>44696</v>
      </c>
      <c r="D1752" s="22" t="s">
        <v>116</v>
      </c>
      <c r="E1752" s="22">
        <v>39</v>
      </c>
      <c r="F1752" s="22" t="s">
        <v>112</v>
      </c>
      <c r="G1752" s="22" t="s">
        <v>108</v>
      </c>
    </row>
    <row r="1753" spans="3:7">
      <c r="C1753" s="137">
        <v>44141</v>
      </c>
      <c r="D1753" s="22" t="s">
        <v>116</v>
      </c>
      <c r="E1753" s="22">
        <v>5</v>
      </c>
      <c r="F1753" s="22" t="s">
        <v>110</v>
      </c>
      <c r="G1753" s="22" t="s">
        <v>113</v>
      </c>
    </row>
    <row r="1754" spans="3:7">
      <c r="C1754" s="137">
        <v>43881</v>
      </c>
      <c r="D1754" s="22" t="s">
        <v>116</v>
      </c>
      <c r="E1754" s="22">
        <v>375</v>
      </c>
      <c r="F1754" s="22" t="s">
        <v>112</v>
      </c>
      <c r="G1754" s="22" t="s">
        <v>109</v>
      </c>
    </row>
    <row r="1755" spans="3:7">
      <c r="C1755" s="137">
        <v>44286</v>
      </c>
      <c r="D1755" s="22" t="s">
        <v>119</v>
      </c>
      <c r="E1755" s="22">
        <v>400</v>
      </c>
      <c r="F1755" s="22" t="s">
        <v>112</v>
      </c>
      <c r="G1755" s="22" t="s">
        <v>109</v>
      </c>
    </row>
    <row r="1756" spans="3:7">
      <c r="C1756" s="137">
        <v>44546</v>
      </c>
      <c r="D1756" s="22" t="s">
        <v>116</v>
      </c>
      <c r="E1756" s="22">
        <v>44</v>
      </c>
      <c r="F1756" s="22" t="s">
        <v>112</v>
      </c>
      <c r="G1756" s="22" t="s">
        <v>113</v>
      </c>
    </row>
    <row r="1757" spans="3:7">
      <c r="C1757" s="137">
        <v>44838</v>
      </c>
      <c r="D1757" s="22" t="s">
        <v>119</v>
      </c>
      <c r="E1757" s="22">
        <v>16</v>
      </c>
      <c r="F1757" s="22" t="s">
        <v>114</v>
      </c>
      <c r="G1757" s="22" t="s">
        <v>109</v>
      </c>
    </row>
    <row r="1758" spans="3:7">
      <c r="C1758" s="137">
        <v>44789</v>
      </c>
      <c r="D1758" s="22" t="s">
        <v>118</v>
      </c>
      <c r="E1758" s="22">
        <v>50</v>
      </c>
      <c r="F1758" s="22" t="s">
        <v>110</v>
      </c>
      <c r="G1758" s="22" t="s">
        <v>111</v>
      </c>
    </row>
    <row r="1759" spans="3:7">
      <c r="C1759" s="137">
        <v>44339</v>
      </c>
      <c r="D1759" s="22" t="s">
        <v>117</v>
      </c>
      <c r="E1759" s="22">
        <v>350</v>
      </c>
      <c r="F1759" s="22" t="s">
        <v>110</v>
      </c>
      <c r="G1759" s="22" t="s">
        <v>108</v>
      </c>
    </row>
    <row r="1760" spans="3:7">
      <c r="C1760" s="137">
        <v>44119</v>
      </c>
      <c r="D1760" s="22" t="s">
        <v>119</v>
      </c>
      <c r="E1760" s="22">
        <v>37</v>
      </c>
      <c r="F1760" s="22" t="s">
        <v>6</v>
      </c>
      <c r="G1760" s="22" t="s">
        <v>113</v>
      </c>
    </row>
    <row r="1761" spans="3:7">
      <c r="C1761" s="137">
        <v>44808</v>
      </c>
      <c r="D1761" s="22" t="s">
        <v>117</v>
      </c>
      <c r="E1761" s="22">
        <v>325</v>
      </c>
      <c r="F1761" s="22" t="s">
        <v>112</v>
      </c>
      <c r="G1761" s="22" t="s">
        <v>109</v>
      </c>
    </row>
    <row r="1762" spans="3:7">
      <c r="C1762" s="137">
        <v>44047</v>
      </c>
      <c r="D1762" s="22" t="s">
        <v>119</v>
      </c>
      <c r="E1762" s="22">
        <v>3</v>
      </c>
      <c r="F1762" s="22" t="s">
        <v>112</v>
      </c>
      <c r="G1762" s="22" t="s">
        <v>115</v>
      </c>
    </row>
    <row r="1763" spans="3:7">
      <c r="C1763" s="137">
        <v>44565</v>
      </c>
      <c r="D1763" s="22" t="s">
        <v>119</v>
      </c>
      <c r="E1763" s="22">
        <v>2</v>
      </c>
      <c r="F1763" s="22" t="s">
        <v>6</v>
      </c>
      <c r="G1763" s="22" t="s">
        <v>108</v>
      </c>
    </row>
    <row r="1764" spans="3:7">
      <c r="C1764" s="137">
        <v>44751</v>
      </c>
      <c r="D1764" s="22" t="s">
        <v>119</v>
      </c>
      <c r="E1764" s="22">
        <v>325</v>
      </c>
      <c r="F1764" s="22" t="s">
        <v>6</v>
      </c>
      <c r="G1764" s="22" t="s">
        <v>113</v>
      </c>
    </row>
    <row r="1765" spans="3:7">
      <c r="C1765" s="137">
        <v>44110</v>
      </c>
      <c r="D1765" s="22" t="s">
        <v>119</v>
      </c>
      <c r="E1765" s="22">
        <v>550</v>
      </c>
      <c r="F1765" s="22" t="s">
        <v>6</v>
      </c>
      <c r="G1765" s="22" t="s">
        <v>113</v>
      </c>
    </row>
    <row r="1766" spans="3:7">
      <c r="C1766" s="137">
        <v>44271</v>
      </c>
      <c r="D1766" s="22" t="s">
        <v>119</v>
      </c>
      <c r="E1766" s="22">
        <v>425</v>
      </c>
      <c r="F1766" s="22" t="s">
        <v>9</v>
      </c>
      <c r="G1766" s="22" t="s">
        <v>111</v>
      </c>
    </row>
    <row r="1767" spans="3:7">
      <c r="C1767" s="137">
        <v>43863</v>
      </c>
      <c r="D1767" s="22" t="s">
        <v>116</v>
      </c>
      <c r="E1767" s="22">
        <v>7</v>
      </c>
      <c r="F1767" s="22" t="s">
        <v>110</v>
      </c>
      <c r="G1767" s="22" t="s">
        <v>115</v>
      </c>
    </row>
    <row r="1768" spans="3:7">
      <c r="C1768" s="137">
        <v>44455</v>
      </c>
      <c r="D1768" s="22" t="s">
        <v>117</v>
      </c>
      <c r="E1768" s="22">
        <v>9</v>
      </c>
      <c r="F1768" s="22" t="s">
        <v>6</v>
      </c>
      <c r="G1768" s="22" t="s">
        <v>115</v>
      </c>
    </row>
    <row r="1769" spans="3:7">
      <c r="C1769" s="137">
        <v>44243</v>
      </c>
      <c r="D1769" s="22" t="s">
        <v>117</v>
      </c>
      <c r="E1769" s="22">
        <v>3</v>
      </c>
      <c r="F1769" s="22" t="s">
        <v>112</v>
      </c>
      <c r="G1769" s="22" t="s">
        <v>113</v>
      </c>
    </row>
    <row r="1770" spans="3:7">
      <c r="C1770" s="137">
        <v>43843</v>
      </c>
      <c r="D1770" s="22" t="s">
        <v>118</v>
      </c>
      <c r="E1770" s="22">
        <v>10</v>
      </c>
      <c r="F1770" s="22" t="s">
        <v>114</v>
      </c>
      <c r="G1770" s="22" t="s">
        <v>109</v>
      </c>
    </row>
    <row r="1771" spans="3:7">
      <c r="C1771" s="137">
        <v>44636</v>
      </c>
      <c r="D1771" s="22" t="s">
        <v>117</v>
      </c>
      <c r="E1771" s="22">
        <v>49</v>
      </c>
      <c r="F1771" s="22" t="s">
        <v>6</v>
      </c>
      <c r="G1771" s="22" t="s">
        <v>108</v>
      </c>
    </row>
    <row r="1772" spans="3:7">
      <c r="C1772" s="137">
        <v>44311</v>
      </c>
      <c r="D1772" s="22" t="s">
        <v>118</v>
      </c>
      <c r="E1772" s="22">
        <v>5</v>
      </c>
      <c r="F1772" s="22" t="s">
        <v>6</v>
      </c>
      <c r="G1772" s="22" t="s">
        <v>105</v>
      </c>
    </row>
    <row r="1773" spans="3:7">
      <c r="C1773" s="137">
        <v>44889</v>
      </c>
      <c r="D1773" s="22" t="s">
        <v>116</v>
      </c>
      <c r="E1773" s="22">
        <v>275</v>
      </c>
      <c r="F1773" s="22" t="s">
        <v>6</v>
      </c>
      <c r="G1773" s="22" t="s">
        <v>115</v>
      </c>
    </row>
    <row r="1774" spans="3:7">
      <c r="C1774" s="137">
        <v>44060</v>
      </c>
      <c r="D1774" s="22" t="s">
        <v>119</v>
      </c>
      <c r="E1774" s="22">
        <v>2</v>
      </c>
      <c r="F1774" s="22" t="s">
        <v>6</v>
      </c>
      <c r="G1774" s="22" t="s">
        <v>106</v>
      </c>
    </row>
    <row r="1775" spans="3:7">
      <c r="C1775" s="137">
        <v>44337</v>
      </c>
      <c r="D1775" s="22" t="s">
        <v>118</v>
      </c>
      <c r="E1775" s="22">
        <v>300</v>
      </c>
      <c r="F1775" s="22" t="s">
        <v>6</v>
      </c>
      <c r="G1775" s="22" t="s">
        <v>115</v>
      </c>
    </row>
    <row r="1776" spans="3:7">
      <c r="C1776" s="137">
        <v>44814</v>
      </c>
      <c r="D1776" s="22" t="s">
        <v>119</v>
      </c>
      <c r="E1776" s="22">
        <v>5</v>
      </c>
      <c r="F1776" s="22" t="s">
        <v>6</v>
      </c>
      <c r="G1776" s="22" t="s">
        <v>109</v>
      </c>
    </row>
    <row r="1777" spans="3:7">
      <c r="C1777" s="137">
        <v>44097</v>
      </c>
      <c r="D1777" s="22" t="s">
        <v>107</v>
      </c>
      <c r="E1777" s="22">
        <v>5</v>
      </c>
      <c r="F1777" s="22" t="s">
        <v>6</v>
      </c>
      <c r="G1777" s="22" t="s">
        <v>111</v>
      </c>
    </row>
    <row r="1778" spans="3:7">
      <c r="C1778" s="137">
        <v>44911</v>
      </c>
      <c r="D1778" s="22" t="s">
        <v>119</v>
      </c>
      <c r="E1778" s="22">
        <v>39</v>
      </c>
      <c r="F1778" s="22" t="s">
        <v>114</v>
      </c>
      <c r="G1778" s="22" t="s">
        <v>113</v>
      </c>
    </row>
    <row r="1779" spans="3:7">
      <c r="C1779" s="137">
        <v>44316</v>
      </c>
      <c r="D1779" s="22" t="s">
        <v>116</v>
      </c>
      <c r="E1779" s="22">
        <v>50</v>
      </c>
      <c r="F1779" s="22" t="s">
        <v>6</v>
      </c>
      <c r="G1779" s="22" t="s">
        <v>113</v>
      </c>
    </row>
    <row r="1780" spans="3:7">
      <c r="C1780" s="137">
        <v>44632</v>
      </c>
      <c r="D1780" s="22" t="s">
        <v>117</v>
      </c>
      <c r="E1780" s="22">
        <v>3</v>
      </c>
      <c r="F1780" s="22" t="s">
        <v>114</v>
      </c>
      <c r="G1780" s="22" t="s">
        <v>105</v>
      </c>
    </row>
    <row r="1781" spans="3:7">
      <c r="C1781" s="137">
        <v>44541</v>
      </c>
      <c r="D1781" s="22" t="s">
        <v>119</v>
      </c>
      <c r="E1781" s="22">
        <v>31</v>
      </c>
      <c r="F1781" s="22" t="s">
        <v>9</v>
      </c>
      <c r="G1781" s="22" t="s">
        <v>106</v>
      </c>
    </row>
    <row r="1782" spans="3:7">
      <c r="C1782" s="137">
        <v>44027</v>
      </c>
      <c r="D1782" s="22" t="s">
        <v>119</v>
      </c>
      <c r="E1782" s="22">
        <v>43</v>
      </c>
      <c r="F1782" s="22" t="s">
        <v>9</v>
      </c>
      <c r="G1782" s="22" t="s">
        <v>108</v>
      </c>
    </row>
    <row r="1783" spans="3:7">
      <c r="C1783" s="137">
        <v>44647</v>
      </c>
      <c r="D1783" s="22" t="s">
        <v>118</v>
      </c>
      <c r="E1783" s="22">
        <v>400</v>
      </c>
      <c r="F1783" s="22" t="s">
        <v>9</v>
      </c>
      <c r="G1783" s="22" t="s">
        <v>115</v>
      </c>
    </row>
    <row r="1784" spans="3:7">
      <c r="C1784" s="137">
        <v>44730</v>
      </c>
      <c r="D1784" s="22" t="s">
        <v>116</v>
      </c>
      <c r="E1784" s="22">
        <v>350</v>
      </c>
      <c r="F1784" s="22" t="s">
        <v>112</v>
      </c>
      <c r="G1784" s="22" t="s">
        <v>115</v>
      </c>
    </row>
    <row r="1785" spans="3:7">
      <c r="C1785" s="137">
        <v>43856</v>
      </c>
      <c r="D1785" s="22" t="s">
        <v>117</v>
      </c>
      <c r="E1785" s="22">
        <v>30</v>
      </c>
      <c r="F1785" s="22" t="s">
        <v>110</v>
      </c>
      <c r="G1785" s="22" t="s">
        <v>106</v>
      </c>
    </row>
    <row r="1786" spans="3:7">
      <c r="C1786" s="137">
        <v>44782</v>
      </c>
      <c r="D1786" s="22" t="s">
        <v>116</v>
      </c>
      <c r="E1786" s="22">
        <v>3</v>
      </c>
      <c r="F1786" s="22" t="s">
        <v>6</v>
      </c>
      <c r="G1786" s="22" t="s">
        <v>113</v>
      </c>
    </row>
    <row r="1787" spans="3:7">
      <c r="C1787" s="137">
        <v>44069</v>
      </c>
      <c r="D1787" s="22" t="s">
        <v>119</v>
      </c>
      <c r="E1787" s="22">
        <v>11</v>
      </c>
      <c r="F1787" s="22" t="s">
        <v>112</v>
      </c>
      <c r="G1787" s="22" t="s">
        <v>105</v>
      </c>
    </row>
    <row r="1788" spans="3:7">
      <c r="C1788" s="137">
        <v>44675</v>
      </c>
      <c r="D1788" s="22" t="s">
        <v>118</v>
      </c>
      <c r="E1788" s="22">
        <v>150</v>
      </c>
      <c r="F1788" s="22" t="s">
        <v>114</v>
      </c>
      <c r="G1788" s="22" t="s">
        <v>109</v>
      </c>
    </row>
    <row r="1789" spans="3:7">
      <c r="C1789" s="137">
        <v>44410</v>
      </c>
      <c r="D1789" s="22" t="s">
        <v>119</v>
      </c>
      <c r="E1789" s="22">
        <v>26</v>
      </c>
      <c r="F1789" s="22" t="s">
        <v>9</v>
      </c>
      <c r="G1789" s="22" t="s">
        <v>115</v>
      </c>
    </row>
    <row r="1790" spans="3:7">
      <c r="C1790" s="137">
        <v>44742</v>
      </c>
      <c r="D1790" s="22" t="s">
        <v>119</v>
      </c>
      <c r="E1790" s="22">
        <v>4</v>
      </c>
      <c r="F1790" s="22" t="s">
        <v>112</v>
      </c>
      <c r="G1790" s="22" t="s">
        <v>111</v>
      </c>
    </row>
    <row r="1791" spans="3:7">
      <c r="C1791" s="137">
        <v>44050</v>
      </c>
      <c r="D1791" s="22" t="s">
        <v>116</v>
      </c>
      <c r="E1791" s="22">
        <v>29</v>
      </c>
      <c r="F1791" s="22" t="s">
        <v>114</v>
      </c>
      <c r="G1791" s="22" t="s">
        <v>108</v>
      </c>
    </row>
    <row r="1792" spans="3:7">
      <c r="C1792" s="137">
        <v>44673</v>
      </c>
      <c r="D1792" s="22" t="s">
        <v>117</v>
      </c>
      <c r="E1792" s="22">
        <v>37</v>
      </c>
      <c r="F1792" s="22" t="s">
        <v>6</v>
      </c>
      <c r="G1792" s="22" t="s">
        <v>113</v>
      </c>
    </row>
    <row r="1793" spans="3:7">
      <c r="C1793" s="137">
        <v>44864</v>
      </c>
      <c r="D1793" s="22" t="s">
        <v>117</v>
      </c>
      <c r="E1793" s="22">
        <v>7</v>
      </c>
      <c r="F1793" s="22" t="s">
        <v>110</v>
      </c>
      <c r="G1793" s="22" t="s">
        <v>105</v>
      </c>
    </row>
    <row r="1794" spans="3:7">
      <c r="C1794" s="137">
        <v>43955</v>
      </c>
      <c r="D1794" s="22" t="s">
        <v>116</v>
      </c>
      <c r="E1794" s="22">
        <v>39</v>
      </c>
      <c r="F1794" s="22" t="s">
        <v>110</v>
      </c>
      <c r="G1794" s="22" t="s">
        <v>105</v>
      </c>
    </row>
    <row r="1795" spans="3:7">
      <c r="C1795" s="137">
        <v>43925</v>
      </c>
      <c r="D1795" s="22" t="s">
        <v>117</v>
      </c>
      <c r="E1795" s="22">
        <v>42</v>
      </c>
      <c r="F1795" s="22" t="s">
        <v>110</v>
      </c>
      <c r="G1795" s="22" t="s">
        <v>105</v>
      </c>
    </row>
    <row r="1796" spans="3:7">
      <c r="C1796" s="137">
        <v>44611</v>
      </c>
      <c r="D1796" s="22" t="s">
        <v>119</v>
      </c>
      <c r="E1796" s="22">
        <v>23</v>
      </c>
      <c r="F1796" s="22" t="s">
        <v>112</v>
      </c>
      <c r="G1796" s="22" t="s">
        <v>105</v>
      </c>
    </row>
    <row r="1797" spans="3:7">
      <c r="C1797" s="137">
        <v>44420</v>
      </c>
      <c r="D1797" s="22" t="s">
        <v>117</v>
      </c>
      <c r="E1797" s="22">
        <v>425</v>
      </c>
      <c r="F1797" s="22" t="s">
        <v>9</v>
      </c>
      <c r="G1797" s="22" t="s">
        <v>108</v>
      </c>
    </row>
    <row r="1798" spans="3:7">
      <c r="C1798" s="137">
        <v>44779</v>
      </c>
      <c r="D1798" s="22" t="s">
        <v>116</v>
      </c>
      <c r="E1798" s="22">
        <v>1</v>
      </c>
      <c r="F1798" s="22" t="s">
        <v>110</v>
      </c>
      <c r="G1798" s="22" t="s">
        <v>105</v>
      </c>
    </row>
    <row r="1799" spans="3:7">
      <c r="C1799" s="137">
        <v>44211</v>
      </c>
      <c r="D1799" s="22" t="s">
        <v>119</v>
      </c>
      <c r="E1799" s="22">
        <v>200</v>
      </c>
      <c r="F1799" s="22" t="s">
        <v>112</v>
      </c>
      <c r="G1799" s="22" t="s">
        <v>106</v>
      </c>
    </row>
    <row r="1800" spans="3:7">
      <c r="C1800" s="137">
        <v>44619</v>
      </c>
      <c r="D1800" s="22" t="s">
        <v>119</v>
      </c>
      <c r="E1800" s="22">
        <v>1</v>
      </c>
      <c r="F1800" s="22" t="s">
        <v>112</v>
      </c>
      <c r="G1800" s="22" t="s">
        <v>108</v>
      </c>
    </row>
    <row r="1801" spans="3:7">
      <c r="C1801" s="137">
        <v>44105</v>
      </c>
      <c r="D1801" s="22" t="s">
        <v>116</v>
      </c>
      <c r="E1801" s="22">
        <v>10</v>
      </c>
      <c r="F1801" s="22" t="s">
        <v>110</v>
      </c>
      <c r="G1801" s="22" t="s">
        <v>108</v>
      </c>
    </row>
    <row r="1802" spans="3:7">
      <c r="C1802" s="137">
        <v>44822</v>
      </c>
      <c r="D1802" s="22" t="s">
        <v>118</v>
      </c>
      <c r="E1802" s="22">
        <v>14</v>
      </c>
      <c r="F1802" s="22" t="s">
        <v>9</v>
      </c>
      <c r="G1802" s="22" t="s">
        <v>108</v>
      </c>
    </row>
    <row r="1803" spans="3:7">
      <c r="C1803" s="137">
        <v>44149</v>
      </c>
      <c r="D1803" s="22" t="s">
        <v>107</v>
      </c>
      <c r="E1803" s="22">
        <v>3</v>
      </c>
      <c r="F1803" s="22" t="s">
        <v>6</v>
      </c>
      <c r="G1803" s="22" t="s">
        <v>113</v>
      </c>
    </row>
    <row r="1804" spans="3:7">
      <c r="C1804" s="137">
        <v>44485</v>
      </c>
      <c r="D1804" s="22" t="s">
        <v>116</v>
      </c>
      <c r="E1804" s="22">
        <v>22</v>
      </c>
      <c r="F1804" s="22" t="s">
        <v>112</v>
      </c>
      <c r="G1804" s="22" t="s">
        <v>109</v>
      </c>
    </row>
    <row r="1805" spans="3:7">
      <c r="C1805" s="137">
        <v>44755</v>
      </c>
      <c r="D1805" s="22" t="s">
        <v>119</v>
      </c>
      <c r="E1805" s="22">
        <v>325</v>
      </c>
      <c r="F1805" s="22" t="s">
        <v>110</v>
      </c>
      <c r="G1805" s="22" t="s">
        <v>105</v>
      </c>
    </row>
    <row r="1806" spans="3:7">
      <c r="C1806" s="137">
        <v>44867</v>
      </c>
      <c r="D1806" s="22" t="s">
        <v>116</v>
      </c>
      <c r="E1806" s="22">
        <v>9</v>
      </c>
      <c r="F1806" s="22" t="s">
        <v>114</v>
      </c>
      <c r="G1806" s="22" t="s">
        <v>113</v>
      </c>
    </row>
    <row r="1807" spans="3:7">
      <c r="C1807" s="137">
        <v>43936</v>
      </c>
      <c r="D1807" s="22" t="s">
        <v>116</v>
      </c>
      <c r="E1807" s="22">
        <v>44</v>
      </c>
      <c r="F1807" s="22" t="s">
        <v>112</v>
      </c>
      <c r="G1807" s="22" t="s">
        <v>109</v>
      </c>
    </row>
    <row r="1808" spans="3:7">
      <c r="C1808" s="137">
        <v>44501</v>
      </c>
      <c r="D1808" s="22" t="s">
        <v>107</v>
      </c>
      <c r="E1808" s="22">
        <v>30</v>
      </c>
      <c r="F1808" s="22" t="s">
        <v>110</v>
      </c>
      <c r="G1808" s="22" t="s">
        <v>105</v>
      </c>
    </row>
    <row r="1809" spans="3:7">
      <c r="C1809" s="137">
        <v>43884</v>
      </c>
      <c r="D1809" s="22" t="s">
        <v>107</v>
      </c>
      <c r="E1809" s="22">
        <v>4</v>
      </c>
      <c r="F1809" s="22" t="s">
        <v>114</v>
      </c>
      <c r="G1809" s="22" t="s">
        <v>106</v>
      </c>
    </row>
    <row r="1810" spans="3:7">
      <c r="C1810" s="137">
        <v>43937</v>
      </c>
      <c r="D1810" s="22" t="s">
        <v>117</v>
      </c>
      <c r="E1810" s="22">
        <v>8</v>
      </c>
      <c r="F1810" s="22" t="s">
        <v>110</v>
      </c>
      <c r="G1810" s="22" t="s">
        <v>105</v>
      </c>
    </row>
    <row r="1811" spans="3:7">
      <c r="C1811" s="137">
        <v>43938</v>
      </c>
      <c r="D1811" s="22" t="s">
        <v>117</v>
      </c>
      <c r="E1811" s="22">
        <v>525</v>
      </c>
      <c r="F1811" s="22" t="s">
        <v>110</v>
      </c>
      <c r="G1811" s="22" t="s">
        <v>108</v>
      </c>
    </row>
    <row r="1812" spans="3:7">
      <c r="C1812" s="137">
        <v>43933</v>
      </c>
      <c r="D1812" s="22" t="s">
        <v>119</v>
      </c>
      <c r="E1812" s="22">
        <v>400</v>
      </c>
      <c r="F1812" s="22" t="s">
        <v>114</v>
      </c>
      <c r="G1812" s="22" t="s">
        <v>113</v>
      </c>
    </row>
    <row r="1813" spans="3:7">
      <c r="C1813" s="137">
        <v>43904</v>
      </c>
      <c r="D1813" s="22" t="s">
        <v>119</v>
      </c>
      <c r="E1813" s="22">
        <v>17</v>
      </c>
      <c r="F1813" s="22" t="s">
        <v>6</v>
      </c>
      <c r="G1813" s="22" t="s">
        <v>108</v>
      </c>
    </row>
    <row r="1814" spans="3:7">
      <c r="C1814" s="137">
        <v>44788</v>
      </c>
      <c r="D1814" s="22" t="s">
        <v>116</v>
      </c>
      <c r="E1814" s="22">
        <v>47</v>
      </c>
      <c r="F1814" s="22" t="s">
        <v>112</v>
      </c>
      <c r="G1814" s="22" t="s">
        <v>106</v>
      </c>
    </row>
    <row r="1815" spans="3:7">
      <c r="C1815" s="137">
        <v>44194</v>
      </c>
      <c r="D1815" s="22" t="s">
        <v>119</v>
      </c>
      <c r="E1815" s="22">
        <v>44</v>
      </c>
      <c r="F1815" s="22" t="s">
        <v>112</v>
      </c>
      <c r="G1815" s="22" t="s">
        <v>111</v>
      </c>
    </row>
    <row r="1816" spans="3:7">
      <c r="C1816" s="137">
        <v>44223</v>
      </c>
      <c r="D1816" s="22" t="s">
        <v>107</v>
      </c>
      <c r="E1816" s="22">
        <v>46</v>
      </c>
      <c r="F1816" s="22" t="s">
        <v>114</v>
      </c>
      <c r="G1816" s="22" t="s">
        <v>115</v>
      </c>
    </row>
    <row r="1817" spans="3:7">
      <c r="C1817" s="137">
        <v>44896</v>
      </c>
      <c r="D1817" s="22" t="s">
        <v>117</v>
      </c>
      <c r="E1817" s="22">
        <v>17</v>
      </c>
      <c r="F1817" s="22" t="s">
        <v>114</v>
      </c>
      <c r="G1817" s="22" t="s">
        <v>108</v>
      </c>
    </row>
    <row r="1818" spans="3:7">
      <c r="C1818" s="137">
        <v>44634</v>
      </c>
      <c r="D1818" s="22" t="s">
        <v>117</v>
      </c>
      <c r="E1818" s="22">
        <v>575</v>
      </c>
      <c r="F1818" s="22" t="s">
        <v>110</v>
      </c>
      <c r="G1818" s="22" t="s">
        <v>108</v>
      </c>
    </row>
    <row r="1819" spans="3:7">
      <c r="C1819" s="137">
        <v>44362</v>
      </c>
      <c r="D1819" s="22" t="s">
        <v>107</v>
      </c>
      <c r="E1819" s="22">
        <v>4</v>
      </c>
      <c r="F1819" s="22" t="s">
        <v>110</v>
      </c>
      <c r="G1819" s="22" t="s">
        <v>111</v>
      </c>
    </row>
    <row r="1820" spans="3:7">
      <c r="C1820" s="137">
        <v>44458</v>
      </c>
      <c r="D1820" s="22" t="s">
        <v>118</v>
      </c>
      <c r="E1820" s="22">
        <v>13</v>
      </c>
      <c r="F1820" s="22" t="s">
        <v>112</v>
      </c>
      <c r="G1820" s="22" t="s">
        <v>109</v>
      </c>
    </row>
    <row r="1821" spans="3:7">
      <c r="C1821" s="137">
        <v>44860</v>
      </c>
      <c r="D1821" s="22" t="s">
        <v>117</v>
      </c>
      <c r="E1821" s="22">
        <v>5</v>
      </c>
      <c r="F1821" s="22" t="s">
        <v>9</v>
      </c>
      <c r="G1821" s="22" t="s">
        <v>111</v>
      </c>
    </row>
    <row r="1822" spans="3:7">
      <c r="C1822" s="137">
        <v>44781</v>
      </c>
      <c r="D1822" s="22" t="s">
        <v>107</v>
      </c>
      <c r="E1822" s="22">
        <v>7</v>
      </c>
      <c r="F1822" s="22" t="s">
        <v>9</v>
      </c>
      <c r="G1822" s="22" t="s">
        <v>106</v>
      </c>
    </row>
    <row r="1823" spans="3:7">
      <c r="C1823" s="137">
        <v>44008</v>
      </c>
      <c r="D1823" s="22" t="s">
        <v>119</v>
      </c>
      <c r="E1823" s="22">
        <v>38</v>
      </c>
      <c r="F1823" s="22" t="s">
        <v>9</v>
      </c>
      <c r="G1823" s="22" t="s">
        <v>106</v>
      </c>
    </row>
    <row r="1824" spans="3:7">
      <c r="C1824" s="137">
        <v>44022</v>
      </c>
      <c r="D1824" s="22" t="s">
        <v>117</v>
      </c>
      <c r="E1824" s="22">
        <v>8</v>
      </c>
      <c r="F1824" s="22" t="s">
        <v>9</v>
      </c>
      <c r="G1824" s="22" t="s">
        <v>115</v>
      </c>
    </row>
    <row r="1825" spans="3:7">
      <c r="C1825" s="137">
        <v>44392</v>
      </c>
      <c r="D1825" s="22" t="s">
        <v>107</v>
      </c>
      <c r="E1825" s="22">
        <v>1</v>
      </c>
      <c r="F1825" s="22" t="s">
        <v>114</v>
      </c>
      <c r="G1825" s="22" t="s">
        <v>108</v>
      </c>
    </row>
    <row r="1826" spans="3:7">
      <c r="C1826" s="137">
        <v>43964</v>
      </c>
      <c r="D1826" s="22" t="s">
        <v>107</v>
      </c>
      <c r="E1826" s="22">
        <v>27</v>
      </c>
      <c r="F1826" s="22" t="s">
        <v>110</v>
      </c>
      <c r="G1826" s="22" t="s">
        <v>106</v>
      </c>
    </row>
    <row r="1827" spans="3:7">
      <c r="C1827" s="137">
        <v>43834</v>
      </c>
      <c r="D1827" s="22" t="s">
        <v>116</v>
      </c>
      <c r="E1827" s="22">
        <v>3</v>
      </c>
      <c r="F1827" s="22" t="s">
        <v>110</v>
      </c>
      <c r="G1827" s="22" t="s">
        <v>108</v>
      </c>
    </row>
    <row r="1828" spans="3:7">
      <c r="C1828" s="137">
        <v>44156</v>
      </c>
      <c r="D1828" s="22" t="s">
        <v>119</v>
      </c>
      <c r="E1828" s="22">
        <v>5</v>
      </c>
      <c r="F1828" s="22" t="s">
        <v>110</v>
      </c>
      <c r="G1828" s="22" t="s">
        <v>108</v>
      </c>
    </row>
    <row r="1829" spans="3:7">
      <c r="C1829" s="137">
        <v>43842</v>
      </c>
      <c r="D1829" s="22" t="s">
        <v>119</v>
      </c>
      <c r="E1829" s="22">
        <v>40</v>
      </c>
      <c r="F1829" s="22" t="s">
        <v>110</v>
      </c>
      <c r="G1829" s="22" t="s">
        <v>109</v>
      </c>
    </row>
    <row r="1830" spans="3:7">
      <c r="C1830" s="137">
        <v>44008</v>
      </c>
      <c r="D1830" s="22" t="s">
        <v>118</v>
      </c>
      <c r="E1830" s="22">
        <v>150</v>
      </c>
      <c r="F1830" s="22" t="s">
        <v>112</v>
      </c>
      <c r="G1830" s="22" t="s">
        <v>105</v>
      </c>
    </row>
    <row r="1831" spans="3:7">
      <c r="C1831" s="137">
        <v>43955</v>
      </c>
      <c r="D1831" s="22" t="s">
        <v>118</v>
      </c>
      <c r="E1831" s="22">
        <v>17</v>
      </c>
      <c r="F1831" s="22" t="s">
        <v>110</v>
      </c>
      <c r="G1831" s="22" t="s">
        <v>106</v>
      </c>
    </row>
    <row r="1832" spans="3:7">
      <c r="C1832" s="137">
        <v>44319</v>
      </c>
      <c r="D1832" s="22" t="s">
        <v>118</v>
      </c>
      <c r="E1832" s="22">
        <v>275</v>
      </c>
      <c r="F1832" s="22" t="s">
        <v>6</v>
      </c>
      <c r="G1832" s="22" t="s">
        <v>115</v>
      </c>
    </row>
    <row r="1833" spans="3:7">
      <c r="C1833" s="137">
        <v>44503</v>
      </c>
      <c r="D1833" s="22" t="s">
        <v>117</v>
      </c>
      <c r="E1833" s="22">
        <v>32</v>
      </c>
      <c r="F1833" s="22" t="s">
        <v>9</v>
      </c>
      <c r="G1833" s="22" t="s">
        <v>106</v>
      </c>
    </row>
    <row r="1834" spans="3:7">
      <c r="C1834" s="137">
        <v>44356</v>
      </c>
      <c r="D1834" s="22" t="s">
        <v>107</v>
      </c>
      <c r="E1834" s="22">
        <v>75</v>
      </c>
      <c r="F1834" s="22" t="s">
        <v>9</v>
      </c>
      <c r="G1834" s="22" t="s">
        <v>108</v>
      </c>
    </row>
    <row r="1835" spans="3:7">
      <c r="C1835" s="137">
        <v>44451</v>
      </c>
      <c r="D1835" s="22" t="s">
        <v>116</v>
      </c>
      <c r="E1835" s="22">
        <v>375</v>
      </c>
      <c r="F1835" s="22" t="s">
        <v>6</v>
      </c>
      <c r="G1835" s="22" t="s">
        <v>115</v>
      </c>
    </row>
    <row r="1836" spans="3:7">
      <c r="C1836" s="137">
        <v>43860</v>
      </c>
      <c r="D1836" s="22" t="s">
        <v>119</v>
      </c>
      <c r="E1836" s="22">
        <v>33</v>
      </c>
      <c r="F1836" s="22" t="s">
        <v>112</v>
      </c>
      <c r="G1836" s="22" t="s">
        <v>109</v>
      </c>
    </row>
    <row r="1837" spans="3:7">
      <c r="C1837" s="137">
        <v>44402</v>
      </c>
      <c r="D1837" s="22" t="s">
        <v>107</v>
      </c>
      <c r="E1837" s="22">
        <v>275</v>
      </c>
      <c r="F1837" s="22" t="s">
        <v>112</v>
      </c>
      <c r="G1837" s="22" t="s">
        <v>113</v>
      </c>
    </row>
    <row r="1838" spans="3:7">
      <c r="C1838" s="137">
        <v>44065</v>
      </c>
      <c r="D1838" s="22" t="s">
        <v>119</v>
      </c>
      <c r="E1838" s="22">
        <v>4</v>
      </c>
      <c r="F1838" s="22" t="s">
        <v>112</v>
      </c>
      <c r="G1838" s="22" t="s">
        <v>106</v>
      </c>
    </row>
    <row r="1839" spans="3:7">
      <c r="C1839" s="137">
        <v>44393</v>
      </c>
      <c r="D1839" s="22" t="s">
        <v>119</v>
      </c>
      <c r="E1839" s="22">
        <v>125</v>
      </c>
      <c r="F1839" s="22" t="s">
        <v>110</v>
      </c>
      <c r="G1839" s="22" t="s">
        <v>109</v>
      </c>
    </row>
    <row r="1840" spans="3:7">
      <c r="C1840" s="137">
        <v>44803</v>
      </c>
      <c r="D1840" s="22" t="s">
        <v>116</v>
      </c>
      <c r="E1840" s="22">
        <v>175</v>
      </c>
      <c r="F1840" s="22" t="s">
        <v>6</v>
      </c>
      <c r="G1840" s="22" t="s">
        <v>109</v>
      </c>
    </row>
    <row r="1841" spans="3:7">
      <c r="C1841" s="137">
        <v>44777</v>
      </c>
      <c r="D1841" s="22" t="s">
        <v>118</v>
      </c>
      <c r="E1841" s="22">
        <v>12</v>
      </c>
      <c r="F1841" s="22" t="s">
        <v>110</v>
      </c>
      <c r="G1841" s="22" t="s">
        <v>105</v>
      </c>
    </row>
    <row r="1842" spans="3:7">
      <c r="C1842" s="137">
        <v>44098</v>
      </c>
      <c r="D1842" s="22" t="s">
        <v>117</v>
      </c>
      <c r="E1842" s="22">
        <v>75</v>
      </c>
      <c r="F1842" s="22" t="s">
        <v>110</v>
      </c>
      <c r="G1842" s="22" t="s">
        <v>113</v>
      </c>
    </row>
    <row r="1843" spans="3:7">
      <c r="C1843" s="137">
        <v>44125</v>
      </c>
      <c r="D1843" s="22" t="s">
        <v>116</v>
      </c>
      <c r="E1843" s="22">
        <v>7</v>
      </c>
      <c r="F1843" s="22" t="s">
        <v>114</v>
      </c>
      <c r="G1843" s="22" t="s">
        <v>113</v>
      </c>
    </row>
    <row r="1844" spans="3:7">
      <c r="C1844" s="137">
        <v>44634</v>
      </c>
      <c r="D1844" s="22" t="s">
        <v>119</v>
      </c>
      <c r="E1844" s="22">
        <v>35</v>
      </c>
      <c r="F1844" s="22" t="s">
        <v>110</v>
      </c>
      <c r="G1844" s="22" t="s">
        <v>111</v>
      </c>
    </row>
    <row r="1845" spans="3:7">
      <c r="C1845" s="137">
        <v>44809</v>
      </c>
      <c r="D1845" s="22" t="s">
        <v>118</v>
      </c>
      <c r="E1845" s="22">
        <v>49</v>
      </c>
      <c r="F1845" s="22" t="s">
        <v>112</v>
      </c>
      <c r="G1845" s="22" t="s">
        <v>108</v>
      </c>
    </row>
    <row r="1846" spans="3:7">
      <c r="C1846" s="137">
        <v>44411</v>
      </c>
      <c r="D1846" s="22" t="s">
        <v>118</v>
      </c>
      <c r="E1846" s="22">
        <v>18</v>
      </c>
      <c r="F1846" s="22" t="s">
        <v>6</v>
      </c>
      <c r="G1846" s="22" t="s">
        <v>105</v>
      </c>
    </row>
    <row r="1847" spans="3:7">
      <c r="C1847" s="137">
        <v>43941</v>
      </c>
      <c r="D1847" s="22" t="s">
        <v>116</v>
      </c>
      <c r="E1847" s="22">
        <v>16</v>
      </c>
      <c r="F1847" s="22" t="s">
        <v>112</v>
      </c>
      <c r="G1847" s="22" t="s">
        <v>115</v>
      </c>
    </row>
    <row r="1848" spans="3:7">
      <c r="C1848" s="137">
        <v>44875</v>
      </c>
      <c r="D1848" s="22" t="s">
        <v>119</v>
      </c>
      <c r="E1848" s="22">
        <v>175</v>
      </c>
      <c r="F1848" s="22" t="s">
        <v>9</v>
      </c>
      <c r="G1848" s="22" t="s">
        <v>105</v>
      </c>
    </row>
    <row r="1849" spans="3:7">
      <c r="C1849" s="137">
        <v>44466</v>
      </c>
      <c r="D1849" s="22" t="s">
        <v>107</v>
      </c>
      <c r="E1849" s="22">
        <v>6</v>
      </c>
      <c r="F1849" s="22" t="s">
        <v>110</v>
      </c>
      <c r="G1849" s="22" t="s">
        <v>115</v>
      </c>
    </row>
    <row r="1850" spans="3:7">
      <c r="C1850" s="137">
        <v>44228</v>
      </c>
      <c r="D1850" s="22" t="s">
        <v>107</v>
      </c>
      <c r="E1850" s="22">
        <v>8</v>
      </c>
      <c r="F1850" s="22" t="s">
        <v>6</v>
      </c>
      <c r="G1850" s="22" t="s">
        <v>113</v>
      </c>
    </row>
    <row r="1851" spans="3:7">
      <c r="C1851" s="137">
        <v>44624</v>
      </c>
      <c r="D1851" s="22" t="s">
        <v>119</v>
      </c>
      <c r="E1851" s="22">
        <v>450</v>
      </c>
      <c r="F1851" s="22" t="s">
        <v>110</v>
      </c>
      <c r="G1851" s="22" t="s">
        <v>105</v>
      </c>
    </row>
    <row r="1852" spans="3:7">
      <c r="C1852" s="137">
        <v>44903</v>
      </c>
      <c r="D1852" s="22" t="s">
        <v>119</v>
      </c>
      <c r="E1852" s="22">
        <v>425</v>
      </c>
      <c r="F1852" s="22" t="s">
        <v>112</v>
      </c>
      <c r="G1852" s="22" t="s">
        <v>108</v>
      </c>
    </row>
    <row r="1853" spans="3:7">
      <c r="C1853" s="137">
        <v>44638</v>
      </c>
      <c r="D1853" s="22" t="s">
        <v>117</v>
      </c>
      <c r="E1853" s="22">
        <v>37</v>
      </c>
      <c r="F1853" s="22" t="s">
        <v>112</v>
      </c>
      <c r="G1853" s="22" t="s">
        <v>111</v>
      </c>
    </row>
    <row r="1854" spans="3:7">
      <c r="C1854" s="137">
        <v>44008</v>
      </c>
      <c r="D1854" s="22" t="s">
        <v>119</v>
      </c>
      <c r="E1854" s="22">
        <v>43</v>
      </c>
      <c r="F1854" s="22" t="s">
        <v>6</v>
      </c>
      <c r="G1854" s="22" t="s">
        <v>109</v>
      </c>
    </row>
    <row r="1855" spans="3:7">
      <c r="C1855" s="137">
        <v>44880</v>
      </c>
      <c r="D1855" s="22" t="s">
        <v>117</v>
      </c>
      <c r="E1855" s="22">
        <v>9</v>
      </c>
      <c r="F1855" s="22" t="s">
        <v>112</v>
      </c>
      <c r="G1855" s="22" t="s">
        <v>108</v>
      </c>
    </row>
    <row r="1856" spans="3:7">
      <c r="C1856" s="137">
        <v>44772</v>
      </c>
      <c r="D1856" s="22" t="s">
        <v>107</v>
      </c>
      <c r="E1856" s="22">
        <v>21</v>
      </c>
      <c r="F1856" s="22" t="s">
        <v>112</v>
      </c>
      <c r="G1856" s="22" t="s">
        <v>105</v>
      </c>
    </row>
    <row r="1857" spans="3:7">
      <c r="C1857" s="137">
        <v>44924</v>
      </c>
      <c r="D1857" s="22" t="s">
        <v>117</v>
      </c>
      <c r="E1857" s="22">
        <v>125</v>
      </c>
      <c r="F1857" s="22" t="s">
        <v>110</v>
      </c>
      <c r="G1857" s="22" t="s">
        <v>111</v>
      </c>
    </row>
    <row r="1858" spans="3:7">
      <c r="C1858" s="137">
        <v>44227</v>
      </c>
      <c r="D1858" s="22" t="s">
        <v>117</v>
      </c>
      <c r="E1858" s="22">
        <v>7</v>
      </c>
      <c r="F1858" s="22" t="s">
        <v>114</v>
      </c>
      <c r="G1858" s="22" t="s">
        <v>115</v>
      </c>
    </row>
    <row r="1859" spans="3:7">
      <c r="C1859" s="137">
        <v>44177</v>
      </c>
      <c r="D1859" s="22" t="s">
        <v>117</v>
      </c>
      <c r="E1859" s="22">
        <v>37</v>
      </c>
      <c r="F1859" s="22" t="s">
        <v>114</v>
      </c>
      <c r="G1859" s="22" t="s">
        <v>106</v>
      </c>
    </row>
    <row r="1860" spans="3:7">
      <c r="C1860" s="137">
        <v>44154</v>
      </c>
      <c r="D1860" s="22" t="s">
        <v>118</v>
      </c>
      <c r="E1860" s="22">
        <v>6</v>
      </c>
      <c r="F1860" s="22" t="s">
        <v>6</v>
      </c>
      <c r="G1860" s="22" t="s">
        <v>106</v>
      </c>
    </row>
    <row r="1861" spans="3:7">
      <c r="C1861" s="137">
        <v>44633</v>
      </c>
      <c r="D1861" s="22" t="s">
        <v>117</v>
      </c>
      <c r="E1861" s="22">
        <v>375</v>
      </c>
      <c r="F1861" s="22" t="s">
        <v>114</v>
      </c>
      <c r="G1861" s="22" t="s">
        <v>115</v>
      </c>
    </row>
    <row r="1862" spans="3:7">
      <c r="C1862" s="137">
        <v>44020</v>
      </c>
      <c r="D1862" s="22" t="s">
        <v>117</v>
      </c>
      <c r="E1862" s="22">
        <v>21</v>
      </c>
      <c r="F1862" s="22" t="s">
        <v>6</v>
      </c>
      <c r="G1862" s="22" t="s">
        <v>106</v>
      </c>
    </row>
    <row r="1863" spans="3:7">
      <c r="C1863" s="137">
        <v>44342</v>
      </c>
      <c r="D1863" s="22" t="s">
        <v>118</v>
      </c>
      <c r="E1863" s="22">
        <v>475</v>
      </c>
      <c r="F1863" s="22" t="s">
        <v>9</v>
      </c>
      <c r="G1863" s="22" t="s">
        <v>106</v>
      </c>
    </row>
    <row r="1864" spans="3:7">
      <c r="C1864" s="137">
        <v>43888</v>
      </c>
      <c r="D1864" s="22" t="s">
        <v>117</v>
      </c>
      <c r="E1864" s="22">
        <v>7</v>
      </c>
      <c r="F1864" s="22" t="s">
        <v>110</v>
      </c>
      <c r="G1864" s="22" t="s">
        <v>115</v>
      </c>
    </row>
    <row r="1865" spans="3:7">
      <c r="C1865" s="137">
        <v>44470</v>
      </c>
      <c r="D1865" s="22" t="s">
        <v>117</v>
      </c>
      <c r="E1865" s="22">
        <v>47</v>
      </c>
      <c r="F1865" s="22" t="s">
        <v>110</v>
      </c>
      <c r="G1865" s="22" t="s">
        <v>109</v>
      </c>
    </row>
    <row r="1866" spans="3:7">
      <c r="C1866" s="137">
        <v>44740</v>
      </c>
      <c r="D1866" s="22" t="s">
        <v>107</v>
      </c>
      <c r="E1866" s="22">
        <v>550</v>
      </c>
      <c r="F1866" s="22" t="s">
        <v>114</v>
      </c>
      <c r="G1866" s="22" t="s">
        <v>106</v>
      </c>
    </row>
    <row r="1867" spans="3:7">
      <c r="C1867" s="137">
        <v>44888</v>
      </c>
      <c r="D1867" s="22" t="s">
        <v>119</v>
      </c>
      <c r="E1867" s="22">
        <v>7</v>
      </c>
      <c r="F1867" s="22" t="s">
        <v>6</v>
      </c>
      <c r="G1867" s="22" t="s">
        <v>109</v>
      </c>
    </row>
    <row r="1868" spans="3:7">
      <c r="C1868" s="137">
        <v>44797</v>
      </c>
      <c r="D1868" s="22" t="s">
        <v>119</v>
      </c>
      <c r="E1868" s="22">
        <v>2</v>
      </c>
      <c r="F1868" s="22" t="s">
        <v>110</v>
      </c>
      <c r="G1868" s="22" t="s">
        <v>106</v>
      </c>
    </row>
    <row r="1869" spans="3:7">
      <c r="C1869" s="137">
        <v>44604</v>
      </c>
      <c r="D1869" s="22" t="s">
        <v>119</v>
      </c>
      <c r="E1869" s="22">
        <v>175</v>
      </c>
      <c r="F1869" s="22" t="s">
        <v>110</v>
      </c>
      <c r="G1869" s="22" t="s">
        <v>111</v>
      </c>
    </row>
    <row r="1870" spans="3:7">
      <c r="C1870" s="137">
        <v>44751</v>
      </c>
      <c r="D1870" s="22" t="s">
        <v>117</v>
      </c>
      <c r="E1870" s="22">
        <v>225</v>
      </c>
      <c r="F1870" s="22" t="s">
        <v>6</v>
      </c>
      <c r="G1870" s="22" t="s">
        <v>109</v>
      </c>
    </row>
    <row r="1871" spans="3:7">
      <c r="C1871" s="137">
        <v>44377</v>
      </c>
      <c r="D1871" s="22" t="s">
        <v>119</v>
      </c>
      <c r="E1871" s="22">
        <v>23</v>
      </c>
      <c r="F1871" s="22" t="s">
        <v>6</v>
      </c>
      <c r="G1871" s="22" t="s">
        <v>115</v>
      </c>
    </row>
    <row r="1872" spans="3:7">
      <c r="C1872" s="137">
        <v>43984</v>
      </c>
      <c r="D1872" s="22" t="s">
        <v>107</v>
      </c>
      <c r="E1872" s="22">
        <v>2</v>
      </c>
      <c r="F1872" s="22" t="s">
        <v>9</v>
      </c>
      <c r="G1872" s="22" t="s">
        <v>108</v>
      </c>
    </row>
    <row r="1873" spans="3:7">
      <c r="C1873" s="137">
        <v>44672</v>
      </c>
      <c r="D1873" s="22" t="s">
        <v>116</v>
      </c>
      <c r="E1873" s="22">
        <v>25</v>
      </c>
      <c r="F1873" s="22" t="s">
        <v>6</v>
      </c>
      <c r="G1873" s="22" t="s">
        <v>115</v>
      </c>
    </row>
    <row r="1874" spans="3:7">
      <c r="C1874" s="137">
        <v>44370</v>
      </c>
      <c r="D1874" s="22" t="s">
        <v>119</v>
      </c>
      <c r="E1874" s="22">
        <v>9</v>
      </c>
      <c r="F1874" s="22" t="s">
        <v>6</v>
      </c>
      <c r="G1874" s="22" t="s">
        <v>105</v>
      </c>
    </row>
    <row r="1875" spans="3:7">
      <c r="C1875" s="137">
        <v>44530</v>
      </c>
      <c r="D1875" s="22" t="s">
        <v>118</v>
      </c>
      <c r="E1875" s="22">
        <v>375</v>
      </c>
      <c r="F1875" s="22" t="s">
        <v>114</v>
      </c>
      <c r="G1875" s="22" t="s">
        <v>105</v>
      </c>
    </row>
    <row r="1876" spans="3:7">
      <c r="C1876" s="137">
        <v>44017</v>
      </c>
      <c r="D1876" s="22" t="s">
        <v>118</v>
      </c>
      <c r="E1876" s="22">
        <v>4</v>
      </c>
      <c r="F1876" s="22" t="s">
        <v>6</v>
      </c>
      <c r="G1876" s="22" t="s">
        <v>106</v>
      </c>
    </row>
    <row r="1877" spans="3:7">
      <c r="C1877" s="137">
        <v>43955</v>
      </c>
      <c r="D1877" s="22" t="s">
        <v>119</v>
      </c>
      <c r="E1877" s="22">
        <v>46</v>
      </c>
      <c r="F1877" s="22" t="s">
        <v>114</v>
      </c>
      <c r="G1877" s="22" t="s">
        <v>109</v>
      </c>
    </row>
    <row r="1878" spans="3:7">
      <c r="C1878" s="137">
        <v>44559</v>
      </c>
      <c r="D1878" s="22" t="s">
        <v>119</v>
      </c>
      <c r="E1878" s="22">
        <v>425</v>
      </c>
      <c r="F1878" s="22" t="s">
        <v>9</v>
      </c>
      <c r="G1878" s="22" t="s">
        <v>108</v>
      </c>
    </row>
    <row r="1879" spans="3:7">
      <c r="C1879" s="137">
        <v>44649</v>
      </c>
      <c r="D1879" s="22" t="s">
        <v>117</v>
      </c>
      <c r="E1879" s="22">
        <v>100</v>
      </c>
      <c r="F1879" s="22" t="s">
        <v>110</v>
      </c>
      <c r="G1879" s="22" t="s">
        <v>109</v>
      </c>
    </row>
    <row r="1880" spans="3:7">
      <c r="C1880" s="137">
        <v>44433</v>
      </c>
      <c r="D1880" s="22" t="s">
        <v>117</v>
      </c>
      <c r="E1880" s="22">
        <v>150</v>
      </c>
      <c r="F1880" s="22" t="s">
        <v>6</v>
      </c>
      <c r="G1880" s="22" t="s">
        <v>108</v>
      </c>
    </row>
    <row r="1881" spans="3:7">
      <c r="C1881" s="137">
        <v>43949</v>
      </c>
      <c r="D1881" s="22" t="s">
        <v>117</v>
      </c>
      <c r="E1881" s="22">
        <v>9</v>
      </c>
      <c r="F1881" s="22" t="s">
        <v>110</v>
      </c>
      <c r="G1881" s="22" t="s">
        <v>115</v>
      </c>
    </row>
    <row r="1882" spans="3:7">
      <c r="C1882" s="137">
        <v>43871</v>
      </c>
      <c r="D1882" s="22" t="s">
        <v>118</v>
      </c>
      <c r="E1882" s="22">
        <v>325</v>
      </c>
      <c r="F1882" s="22" t="s">
        <v>110</v>
      </c>
      <c r="G1882" s="22" t="s">
        <v>113</v>
      </c>
    </row>
    <row r="1883" spans="3:7">
      <c r="C1883" s="137">
        <v>44396</v>
      </c>
      <c r="D1883" s="22" t="s">
        <v>107</v>
      </c>
      <c r="E1883" s="22">
        <v>18</v>
      </c>
      <c r="F1883" s="22" t="s">
        <v>114</v>
      </c>
      <c r="G1883" s="22" t="s">
        <v>113</v>
      </c>
    </row>
    <row r="1884" spans="3:7">
      <c r="C1884" s="137">
        <v>43831</v>
      </c>
      <c r="D1884" s="22" t="s">
        <v>119</v>
      </c>
      <c r="E1884" s="22">
        <v>500</v>
      </c>
      <c r="F1884" s="22" t="s">
        <v>9</v>
      </c>
      <c r="G1884" s="22" t="s">
        <v>108</v>
      </c>
    </row>
    <row r="1885" spans="3:7">
      <c r="C1885" s="137">
        <v>44114</v>
      </c>
      <c r="D1885" s="22" t="s">
        <v>119</v>
      </c>
      <c r="E1885" s="22">
        <v>11</v>
      </c>
      <c r="F1885" s="22" t="s">
        <v>9</v>
      </c>
      <c r="G1885" s="22" t="s">
        <v>113</v>
      </c>
    </row>
    <row r="1886" spans="3:7">
      <c r="C1886" s="137">
        <v>44427</v>
      </c>
      <c r="D1886" s="22" t="s">
        <v>117</v>
      </c>
      <c r="E1886" s="22">
        <v>475</v>
      </c>
      <c r="F1886" s="22" t="s">
        <v>114</v>
      </c>
      <c r="G1886" s="22" t="s">
        <v>105</v>
      </c>
    </row>
    <row r="1887" spans="3:7">
      <c r="C1887" s="137">
        <v>44384</v>
      </c>
      <c r="D1887" s="22" t="s">
        <v>116</v>
      </c>
      <c r="E1887" s="22">
        <v>275</v>
      </c>
      <c r="F1887" s="22" t="s">
        <v>114</v>
      </c>
      <c r="G1887" s="22" t="s">
        <v>115</v>
      </c>
    </row>
    <row r="1888" spans="3:7">
      <c r="C1888" s="137">
        <v>44162</v>
      </c>
      <c r="D1888" s="22" t="s">
        <v>117</v>
      </c>
      <c r="E1888" s="22">
        <v>200</v>
      </c>
      <c r="F1888" s="22" t="s">
        <v>110</v>
      </c>
      <c r="G1888" s="22" t="s">
        <v>115</v>
      </c>
    </row>
    <row r="1889" spans="3:7">
      <c r="C1889" s="137">
        <v>44845</v>
      </c>
      <c r="D1889" s="22" t="s">
        <v>107</v>
      </c>
      <c r="E1889" s="22">
        <v>38</v>
      </c>
      <c r="F1889" s="22" t="s">
        <v>110</v>
      </c>
      <c r="G1889" s="22" t="s">
        <v>106</v>
      </c>
    </row>
    <row r="1890" spans="3:7">
      <c r="C1890" s="137">
        <v>43942</v>
      </c>
      <c r="D1890" s="22" t="s">
        <v>119</v>
      </c>
      <c r="E1890" s="22">
        <v>8</v>
      </c>
      <c r="F1890" s="22" t="s">
        <v>114</v>
      </c>
      <c r="G1890" s="22" t="s">
        <v>113</v>
      </c>
    </row>
    <row r="1891" spans="3:7">
      <c r="C1891" s="137">
        <v>44055</v>
      </c>
      <c r="D1891" s="22" t="s">
        <v>117</v>
      </c>
      <c r="E1891" s="22">
        <v>300</v>
      </c>
      <c r="F1891" s="22" t="s">
        <v>114</v>
      </c>
      <c r="G1891" s="22" t="s">
        <v>106</v>
      </c>
    </row>
    <row r="1892" spans="3:7">
      <c r="C1892" s="137">
        <v>44907</v>
      </c>
      <c r="D1892" s="22" t="s">
        <v>107</v>
      </c>
      <c r="E1892" s="22">
        <v>20</v>
      </c>
      <c r="F1892" s="22" t="s">
        <v>9</v>
      </c>
      <c r="G1892" s="22" t="s">
        <v>109</v>
      </c>
    </row>
    <row r="1893" spans="3:7">
      <c r="C1893" s="137">
        <v>44875</v>
      </c>
      <c r="D1893" s="22" t="s">
        <v>107</v>
      </c>
      <c r="E1893" s="22">
        <v>525</v>
      </c>
      <c r="F1893" s="22" t="s">
        <v>9</v>
      </c>
      <c r="G1893" s="22" t="s">
        <v>113</v>
      </c>
    </row>
    <row r="1894" spans="3:7">
      <c r="C1894" s="137">
        <v>44123</v>
      </c>
      <c r="D1894" s="22" t="s">
        <v>119</v>
      </c>
      <c r="E1894" s="22">
        <v>2</v>
      </c>
      <c r="F1894" s="22" t="s">
        <v>114</v>
      </c>
      <c r="G1894" s="22" t="s">
        <v>113</v>
      </c>
    </row>
    <row r="1895" spans="3:7">
      <c r="C1895" s="137">
        <v>44481</v>
      </c>
      <c r="D1895" s="22" t="s">
        <v>118</v>
      </c>
      <c r="E1895" s="22">
        <v>9</v>
      </c>
      <c r="F1895" s="22" t="s">
        <v>110</v>
      </c>
      <c r="G1895" s="22" t="s">
        <v>109</v>
      </c>
    </row>
    <row r="1896" spans="3:7">
      <c r="C1896" s="137">
        <v>44425</v>
      </c>
      <c r="D1896" s="22" t="s">
        <v>116</v>
      </c>
      <c r="E1896" s="22">
        <v>8</v>
      </c>
      <c r="F1896" s="22" t="s">
        <v>114</v>
      </c>
      <c r="G1896" s="22" t="s">
        <v>113</v>
      </c>
    </row>
    <row r="1897" spans="3:7">
      <c r="C1897" s="137">
        <v>43868</v>
      </c>
      <c r="D1897" s="22" t="s">
        <v>117</v>
      </c>
      <c r="E1897" s="22">
        <v>350</v>
      </c>
      <c r="F1897" s="22" t="s">
        <v>9</v>
      </c>
      <c r="G1897" s="22" t="s">
        <v>111</v>
      </c>
    </row>
    <row r="1898" spans="3:7">
      <c r="C1898" s="137">
        <v>44584</v>
      </c>
      <c r="D1898" s="22" t="s">
        <v>118</v>
      </c>
      <c r="E1898" s="22">
        <v>1</v>
      </c>
      <c r="F1898" s="22" t="s">
        <v>112</v>
      </c>
      <c r="G1898" s="22" t="s">
        <v>115</v>
      </c>
    </row>
    <row r="1899" spans="3:7">
      <c r="C1899" s="137">
        <v>44012</v>
      </c>
      <c r="D1899" s="22" t="s">
        <v>117</v>
      </c>
      <c r="E1899" s="22">
        <v>31</v>
      </c>
      <c r="F1899" s="22" t="s">
        <v>112</v>
      </c>
      <c r="G1899" s="22" t="s">
        <v>115</v>
      </c>
    </row>
    <row r="1900" spans="3:7">
      <c r="C1900" s="137">
        <v>44908</v>
      </c>
      <c r="D1900" s="22" t="s">
        <v>117</v>
      </c>
      <c r="E1900" s="22">
        <v>100</v>
      </c>
      <c r="F1900" s="22" t="s">
        <v>9</v>
      </c>
      <c r="G1900" s="22" t="s">
        <v>105</v>
      </c>
    </row>
    <row r="1901" spans="3:7">
      <c r="C1901" s="137">
        <v>44050</v>
      </c>
      <c r="D1901" s="22" t="s">
        <v>118</v>
      </c>
      <c r="E1901" s="22">
        <v>400</v>
      </c>
      <c r="F1901" s="22" t="s">
        <v>114</v>
      </c>
      <c r="G1901" s="22" t="s">
        <v>111</v>
      </c>
    </row>
    <row r="1902" spans="3:7">
      <c r="C1902" s="137">
        <v>44394</v>
      </c>
      <c r="D1902" s="22" t="s">
        <v>116</v>
      </c>
      <c r="E1902" s="22">
        <v>125</v>
      </c>
      <c r="F1902" s="22" t="s">
        <v>6</v>
      </c>
      <c r="G1902" s="22" t="s">
        <v>105</v>
      </c>
    </row>
    <row r="1903" spans="3:7">
      <c r="C1903" s="137">
        <v>44908</v>
      </c>
      <c r="D1903" s="22" t="s">
        <v>119</v>
      </c>
      <c r="E1903" s="22">
        <v>50</v>
      </c>
      <c r="F1903" s="22" t="s">
        <v>9</v>
      </c>
      <c r="G1903" s="22" t="s">
        <v>108</v>
      </c>
    </row>
    <row r="1904" spans="3:7">
      <c r="C1904" s="137">
        <v>44208</v>
      </c>
      <c r="D1904" s="22" t="s">
        <v>118</v>
      </c>
      <c r="E1904" s="22">
        <v>100</v>
      </c>
      <c r="F1904" s="22" t="s">
        <v>110</v>
      </c>
      <c r="G1904" s="22" t="s">
        <v>109</v>
      </c>
    </row>
    <row r="1905" spans="3:7">
      <c r="C1905" s="137">
        <v>44418</v>
      </c>
      <c r="D1905" s="22" t="s">
        <v>107</v>
      </c>
      <c r="E1905" s="22">
        <v>350</v>
      </c>
      <c r="F1905" s="22" t="s">
        <v>114</v>
      </c>
      <c r="G1905" s="22" t="s">
        <v>109</v>
      </c>
    </row>
    <row r="1906" spans="3:7">
      <c r="C1906" s="137">
        <v>44307</v>
      </c>
      <c r="D1906" s="22" t="s">
        <v>116</v>
      </c>
      <c r="E1906" s="22">
        <v>15</v>
      </c>
      <c r="F1906" s="22" t="s">
        <v>9</v>
      </c>
      <c r="G1906" s="22" t="s">
        <v>106</v>
      </c>
    </row>
    <row r="1907" spans="3:7">
      <c r="C1907" s="137">
        <v>44081</v>
      </c>
      <c r="D1907" s="22" t="s">
        <v>118</v>
      </c>
      <c r="E1907" s="22">
        <v>30</v>
      </c>
      <c r="F1907" s="22" t="s">
        <v>110</v>
      </c>
      <c r="G1907" s="22" t="s">
        <v>113</v>
      </c>
    </row>
    <row r="1908" spans="3:7">
      <c r="C1908" s="137">
        <v>43865</v>
      </c>
      <c r="D1908" s="22" t="s">
        <v>119</v>
      </c>
      <c r="E1908" s="22">
        <v>10</v>
      </c>
      <c r="F1908" s="22" t="s">
        <v>6</v>
      </c>
      <c r="G1908" s="22" t="s">
        <v>111</v>
      </c>
    </row>
    <row r="1909" spans="3:7">
      <c r="C1909" s="137">
        <v>44202</v>
      </c>
      <c r="D1909" s="22" t="s">
        <v>116</v>
      </c>
      <c r="E1909" s="22">
        <v>2</v>
      </c>
      <c r="F1909" s="22" t="s">
        <v>9</v>
      </c>
      <c r="G1909" s="22" t="s">
        <v>113</v>
      </c>
    </row>
    <row r="1910" spans="3:7">
      <c r="C1910" s="137">
        <v>44191</v>
      </c>
      <c r="D1910" s="22" t="s">
        <v>119</v>
      </c>
      <c r="E1910" s="22">
        <v>16</v>
      </c>
      <c r="F1910" s="22" t="s">
        <v>114</v>
      </c>
      <c r="G1910" s="22" t="s">
        <v>108</v>
      </c>
    </row>
    <row r="1911" spans="3:7">
      <c r="C1911" s="137">
        <v>44763</v>
      </c>
      <c r="D1911" s="22" t="s">
        <v>117</v>
      </c>
      <c r="E1911" s="22">
        <v>31</v>
      </c>
      <c r="F1911" s="22" t="s">
        <v>9</v>
      </c>
      <c r="G1911" s="22" t="s">
        <v>115</v>
      </c>
    </row>
    <row r="1912" spans="3:7">
      <c r="C1912" s="137">
        <v>44249</v>
      </c>
      <c r="D1912" s="22" t="s">
        <v>117</v>
      </c>
      <c r="E1912" s="22">
        <v>48</v>
      </c>
      <c r="F1912" s="22" t="s">
        <v>6</v>
      </c>
      <c r="G1912" s="22" t="s">
        <v>108</v>
      </c>
    </row>
    <row r="1913" spans="3:7">
      <c r="C1913" s="137">
        <v>43973</v>
      </c>
      <c r="D1913" s="22" t="s">
        <v>119</v>
      </c>
      <c r="E1913" s="22">
        <v>375</v>
      </c>
      <c r="F1913" s="22" t="s">
        <v>110</v>
      </c>
      <c r="G1913" s="22" t="s">
        <v>111</v>
      </c>
    </row>
    <row r="1914" spans="3:7">
      <c r="C1914" s="137">
        <v>44110</v>
      </c>
      <c r="D1914" s="22" t="s">
        <v>119</v>
      </c>
      <c r="E1914" s="22">
        <v>38</v>
      </c>
      <c r="F1914" s="22" t="s">
        <v>112</v>
      </c>
      <c r="G1914" s="22" t="s">
        <v>106</v>
      </c>
    </row>
    <row r="1915" spans="3:7">
      <c r="C1915" s="137">
        <v>44675</v>
      </c>
      <c r="D1915" s="22" t="s">
        <v>107</v>
      </c>
      <c r="E1915" s="22">
        <v>375</v>
      </c>
      <c r="F1915" s="22" t="s">
        <v>112</v>
      </c>
      <c r="G1915" s="22" t="s">
        <v>109</v>
      </c>
    </row>
    <row r="1916" spans="3:7">
      <c r="C1916" s="137">
        <v>44714</v>
      </c>
      <c r="D1916" s="22" t="s">
        <v>119</v>
      </c>
      <c r="E1916" s="22">
        <v>48</v>
      </c>
      <c r="F1916" s="22" t="s">
        <v>112</v>
      </c>
      <c r="G1916" s="22" t="s">
        <v>105</v>
      </c>
    </row>
    <row r="1917" spans="3:7">
      <c r="C1917" s="137">
        <v>44806</v>
      </c>
      <c r="D1917" s="22" t="s">
        <v>117</v>
      </c>
      <c r="E1917" s="22">
        <v>325</v>
      </c>
      <c r="F1917" s="22" t="s">
        <v>110</v>
      </c>
      <c r="G1917" s="22" t="s">
        <v>115</v>
      </c>
    </row>
    <row r="1918" spans="3:7">
      <c r="C1918" s="137">
        <v>44059</v>
      </c>
      <c r="D1918" s="22" t="s">
        <v>119</v>
      </c>
      <c r="E1918" s="22">
        <v>2</v>
      </c>
      <c r="F1918" s="22" t="s">
        <v>110</v>
      </c>
      <c r="G1918" s="22" t="s">
        <v>105</v>
      </c>
    </row>
    <row r="1919" spans="3:7">
      <c r="C1919" s="137">
        <v>44034</v>
      </c>
      <c r="D1919" s="22" t="s">
        <v>107</v>
      </c>
      <c r="E1919" s="22">
        <v>400</v>
      </c>
      <c r="F1919" s="22" t="s">
        <v>6</v>
      </c>
      <c r="G1919" s="22" t="s">
        <v>105</v>
      </c>
    </row>
    <row r="1920" spans="3:7">
      <c r="C1920" s="137">
        <v>44527</v>
      </c>
      <c r="D1920" s="22" t="s">
        <v>107</v>
      </c>
      <c r="E1920" s="22">
        <v>325</v>
      </c>
      <c r="F1920" s="22" t="s">
        <v>112</v>
      </c>
      <c r="G1920" s="22" t="s">
        <v>115</v>
      </c>
    </row>
    <row r="1921" spans="3:7">
      <c r="C1921" s="137">
        <v>44075</v>
      </c>
      <c r="D1921" s="22" t="s">
        <v>119</v>
      </c>
      <c r="E1921" s="22">
        <v>9</v>
      </c>
      <c r="F1921" s="22" t="s">
        <v>6</v>
      </c>
      <c r="G1921" s="22" t="s">
        <v>115</v>
      </c>
    </row>
    <row r="1922" spans="3:7">
      <c r="C1922" s="137">
        <v>44470</v>
      </c>
      <c r="D1922" s="22" t="s">
        <v>107</v>
      </c>
      <c r="E1922" s="22">
        <v>21</v>
      </c>
      <c r="F1922" s="22" t="s">
        <v>110</v>
      </c>
      <c r="G1922" s="22" t="s">
        <v>109</v>
      </c>
    </row>
    <row r="1923" spans="3:7">
      <c r="C1923" s="137">
        <v>43975</v>
      </c>
      <c r="D1923" s="22" t="s">
        <v>119</v>
      </c>
      <c r="E1923" s="22">
        <v>475</v>
      </c>
      <c r="F1923" s="22" t="s">
        <v>9</v>
      </c>
      <c r="G1923" s="22" t="s">
        <v>108</v>
      </c>
    </row>
    <row r="1924" spans="3:7">
      <c r="C1924" s="137">
        <v>44710</v>
      </c>
      <c r="D1924" s="22" t="s">
        <v>119</v>
      </c>
      <c r="E1924" s="22">
        <v>38</v>
      </c>
      <c r="F1924" s="22" t="s">
        <v>6</v>
      </c>
      <c r="G1924" s="22" t="s">
        <v>113</v>
      </c>
    </row>
    <row r="1925" spans="3:7">
      <c r="C1925" s="137">
        <v>44738</v>
      </c>
      <c r="D1925" s="22" t="s">
        <v>118</v>
      </c>
      <c r="E1925" s="22">
        <v>39</v>
      </c>
      <c r="F1925" s="22" t="s">
        <v>110</v>
      </c>
      <c r="G1925" s="22" t="s">
        <v>106</v>
      </c>
    </row>
    <row r="1926" spans="3:7">
      <c r="C1926" s="137">
        <v>44387</v>
      </c>
      <c r="D1926" s="22" t="s">
        <v>117</v>
      </c>
      <c r="E1926" s="22">
        <v>9</v>
      </c>
      <c r="F1926" s="22" t="s">
        <v>114</v>
      </c>
      <c r="G1926" s="22" t="s">
        <v>109</v>
      </c>
    </row>
    <row r="1927" spans="3:7">
      <c r="C1927" s="137">
        <v>44898</v>
      </c>
      <c r="D1927" s="22" t="s">
        <v>107</v>
      </c>
      <c r="E1927" s="22">
        <v>5</v>
      </c>
      <c r="F1927" s="22" t="s">
        <v>114</v>
      </c>
      <c r="G1927" s="22" t="s">
        <v>106</v>
      </c>
    </row>
    <row r="1928" spans="3:7">
      <c r="C1928" s="137">
        <v>44397</v>
      </c>
      <c r="D1928" s="22" t="s">
        <v>107</v>
      </c>
      <c r="E1928" s="22">
        <v>8</v>
      </c>
      <c r="F1928" s="22" t="s">
        <v>9</v>
      </c>
      <c r="G1928" s="22" t="s">
        <v>113</v>
      </c>
    </row>
    <row r="1929" spans="3:7">
      <c r="C1929" s="137">
        <v>43947</v>
      </c>
      <c r="D1929" s="22" t="s">
        <v>117</v>
      </c>
      <c r="E1929" s="22">
        <v>525</v>
      </c>
      <c r="F1929" s="22" t="s">
        <v>6</v>
      </c>
      <c r="G1929" s="22" t="s">
        <v>109</v>
      </c>
    </row>
    <row r="1930" spans="3:7">
      <c r="C1930" s="137">
        <v>44073</v>
      </c>
      <c r="D1930" s="22" t="s">
        <v>119</v>
      </c>
      <c r="E1930" s="22">
        <v>275</v>
      </c>
      <c r="F1930" s="22" t="s">
        <v>112</v>
      </c>
      <c r="G1930" s="22" t="s">
        <v>109</v>
      </c>
    </row>
    <row r="1931" spans="3:7">
      <c r="C1931" s="137">
        <v>44672</v>
      </c>
      <c r="D1931" s="22" t="s">
        <v>107</v>
      </c>
      <c r="E1931" s="22">
        <v>500</v>
      </c>
      <c r="F1931" s="22" t="s">
        <v>112</v>
      </c>
      <c r="G1931" s="22" t="s">
        <v>108</v>
      </c>
    </row>
    <row r="1932" spans="3:7">
      <c r="C1932" s="137">
        <v>43867</v>
      </c>
      <c r="D1932" s="22" t="s">
        <v>119</v>
      </c>
      <c r="E1932" s="22">
        <v>600</v>
      </c>
      <c r="F1932" s="22" t="s">
        <v>114</v>
      </c>
      <c r="G1932" s="22" t="s">
        <v>115</v>
      </c>
    </row>
    <row r="1933" spans="3:7">
      <c r="C1933" s="137">
        <v>44468</v>
      </c>
      <c r="D1933" s="22" t="s">
        <v>107</v>
      </c>
      <c r="E1933" s="22">
        <v>30</v>
      </c>
      <c r="F1933" s="22" t="s">
        <v>110</v>
      </c>
      <c r="G1933" s="22" t="s">
        <v>108</v>
      </c>
    </row>
    <row r="1934" spans="3:7">
      <c r="C1934" s="137">
        <v>44878</v>
      </c>
      <c r="D1934" s="22" t="s">
        <v>119</v>
      </c>
      <c r="E1934" s="22">
        <v>36</v>
      </c>
      <c r="F1934" s="22" t="s">
        <v>114</v>
      </c>
      <c r="G1934" s="22" t="s">
        <v>108</v>
      </c>
    </row>
    <row r="1935" spans="3:7">
      <c r="C1935" s="137">
        <v>44117</v>
      </c>
      <c r="D1935" s="22" t="s">
        <v>119</v>
      </c>
      <c r="E1935" s="22">
        <v>2</v>
      </c>
      <c r="F1935" s="22" t="s">
        <v>114</v>
      </c>
      <c r="G1935" s="22" t="s">
        <v>115</v>
      </c>
    </row>
    <row r="1936" spans="3:7">
      <c r="C1936" s="137">
        <v>44396</v>
      </c>
      <c r="D1936" s="22" t="s">
        <v>107</v>
      </c>
      <c r="E1936" s="22">
        <v>28</v>
      </c>
      <c r="F1936" s="22" t="s">
        <v>112</v>
      </c>
      <c r="G1936" s="22" t="s">
        <v>111</v>
      </c>
    </row>
    <row r="1937" spans="3:7">
      <c r="C1937" s="137">
        <v>44292</v>
      </c>
      <c r="D1937" s="22" t="s">
        <v>116</v>
      </c>
      <c r="E1937" s="22">
        <v>8</v>
      </c>
      <c r="F1937" s="22" t="s">
        <v>110</v>
      </c>
      <c r="G1937" s="22" t="s">
        <v>115</v>
      </c>
    </row>
    <row r="1938" spans="3:7">
      <c r="C1938" s="137">
        <v>44457</v>
      </c>
      <c r="D1938" s="22" t="s">
        <v>117</v>
      </c>
      <c r="E1938" s="22">
        <v>2</v>
      </c>
      <c r="F1938" s="22" t="s">
        <v>110</v>
      </c>
      <c r="G1938" s="22" t="s">
        <v>109</v>
      </c>
    </row>
    <row r="1939" spans="3:7">
      <c r="C1939" s="137">
        <v>44620</v>
      </c>
      <c r="D1939" s="22" t="s">
        <v>118</v>
      </c>
      <c r="E1939" s="22">
        <v>37</v>
      </c>
      <c r="F1939" s="22" t="s">
        <v>6</v>
      </c>
      <c r="G1939" s="22" t="s">
        <v>113</v>
      </c>
    </row>
    <row r="1940" spans="3:7">
      <c r="C1940" s="137">
        <v>44525</v>
      </c>
      <c r="D1940" s="22" t="s">
        <v>117</v>
      </c>
      <c r="E1940" s="22">
        <v>450</v>
      </c>
      <c r="F1940" s="22" t="s">
        <v>110</v>
      </c>
      <c r="G1940" s="22" t="s">
        <v>108</v>
      </c>
    </row>
    <row r="1941" spans="3:7">
      <c r="C1941" s="137">
        <v>44466</v>
      </c>
      <c r="D1941" s="22" t="s">
        <v>116</v>
      </c>
      <c r="E1941" s="22">
        <v>19</v>
      </c>
      <c r="F1941" s="22" t="s">
        <v>6</v>
      </c>
      <c r="G1941" s="22" t="s">
        <v>105</v>
      </c>
    </row>
    <row r="1942" spans="3:7">
      <c r="C1942" s="137">
        <v>44340</v>
      </c>
      <c r="D1942" s="22" t="s">
        <v>117</v>
      </c>
      <c r="E1942" s="22">
        <v>100</v>
      </c>
      <c r="F1942" s="22" t="s">
        <v>9</v>
      </c>
      <c r="G1942" s="22" t="s">
        <v>105</v>
      </c>
    </row>
    <row r="1943" spans="3:7">
      <c r="C1943" s="137">
        <v>44175</v>
      </c>
      <c r="D1943" s="22" t="s">
        <v>117</v>
      </c>
      <c r="E1943" s="22">
        <v>75</v>
      </c>
      <c r="F1943" s="22" t="s">
        <v>110</v>
      </c>
      <c r="G1943" s="22" t="s">
        <v>109</v>
      </c>
    </row>
    <row r="1944" spans="3:7">
      <c r="C1944" s="137">
        <v>44546</v>
      </c>
      <c r="D1944" s="22" t="s">
        <v>119</v>
      </c>
      <c r="E1944" s="22">
        <v>450</v>
      </c>
      <c r="F1944" s="22" t="s">
        <v>6</v>
      </c>
      <c r="G1944" s="22" t="s">
        <v>109</v>
      </c>
    </row>
    <row r="1945" spans="3:7">
      <c r="C1945" s="137">
        <v>44660</v>
      </c>
      <c r="D1945" s="22" t="s">
        <v>118</v>
      </c>
      <c r="E1945" s="22">
        <v>3</v>
      </c>
      <c r="F1945" s="22" t="s">
        <v>114</v>
      </c>
      <c r="G1945" s="22" t="s">
        <v>113</v>
      </c>
    </row>
    <row r="1946" spans="3:7">
      <c r="C1946" s="137">
        <v>44729</v>
      </c>
      <c r="D1946" s="22" t="s">
        <v>117</v>
      </c>
      <c r="E1946" s="22">
        <v>2</v>
      </c>
      <c r="F1946" s="22" t="s">
        <v>6</v>
      </c>
      <c r="G1946" s="22" t="s">
        <v>113</v>
      </c>
    </row>
    <row r="1947" spans="3:7">
      <c r="C1947" s="137">
        <v>44822</v>
      </c>
      <c r="D1947" s="22" t="s">
        <v>117</v>
      </c>
      <c r="E1947" s="22">
        <v>13</v>
      </c>
      <c r="F1947" s="22" t="s">
        <v>110</v>
      </c>
      <c r="G1947" s="22" t="s">
        <v>109</v>
      </c>
    </row>
    <row r="1948" spans="3:7">
      <c r="C1948" s="137">
        <v>44483</v>
      </c>
      <c r="D1948" s="22" t="s">
        <v>107</v>
      </c>
      <c r="E1948" s="22">
        <v>11</v>
      </c>
      <c r="F1948" s="22" t="s">
        <v>6</v>
      </c>
      <c r="G1948" s="22" t="s">
        <v>109</v>
      </c>
    </row>
    <row r="1949" spans="3:7">
      <c r="C1949" s="137">
        <v>44190</v>
      </c>
      <c r="D1949" s="22" t="s">
        <v>107</v>
      </c>
      <c r="E1949" s="22">
        <v>44</v>
      </c>
      <c r="F1949" s="22" t="s">
        <v>110</v>
      </c>
      <c r="G1949" s="22" t="s">
        <v>115</v>
      </c>
    </row>
    <row r="1950" spans="3:7">
      <c r="C1950" s="137">
        <v>44110</v>
      </c>
      <c r="D1950" s="22" t="s">
        <v>117</v>
      </c>
      <c r="E1950" s="22">
        <v>21</v>
      </c>
      <c r="F1950" s="22" t="s">
        <v>6</v>
      </c>
      <c r="G1950" s="22" t="s">
        <v>106</v>
      </c>
    </row>
    <row r="1951" spans="3:7">
      <c r="C1951" s="137">
        <v>44875</v>
      </c>
      <c r="D1951" s="22" t="s">
        <v>107</v>
      </c>
      <c r="E1951" s="22">
        <v>450</v>
      </c>
      <c r="F1951" s="22" t="s">
        <v>6</v>
      </c>
      <c r="G1951" s="22" t="s">
        <v>111</v>
      </c>
    </row>
    <row r="1952" spans="3:7">
      <c r="C1952" s="137">
        <v>44223</v>
      </c>
      <c r="D1952" s="22" t="s">
        <v>119</v>
      </c>
      <c r="E1952" s="22">
        <v>1</v>
      </c>
      <c r="F1952" s="22" t="s">
        <v>114</v>
      </c>
      <c r="G1952" s="22" t="s">
        <v>109</v>
      </c>
    </row>
    <row r="1953" spans="3:7">
      <c r="C1953" s="137">
        <v>43839</v>
      </c>
      <c r="D1953" s="22" t="s">
        <v>116</v>
      </c>
      <c r="E1953" s="22">
        <v>10</v>
      </c>
      <c r="F1953" s="22" t="s">
        <v>110</v>
      </c>
      <c r="G1953" s="22" t="s">
        <v>111</v>
      </c>
    </row>
    <row r="1954" spans="3:7">
      <c r="C1954" s="137">
        <v>44253</v>
      </c>
      <c r="D1954" s="22" t="s">
        <v>116</v>
      </c>
      <c r="E1954" s="22">
        <v>25</v>
      </c>
      <c r="F1954" s="22" t="s">
        <v>112</v>
      </c>
      <c r="G1954" s="22" t="s">
        <v>108</v>
      </c>
    </row>
    <row r="1955" spans="3:7">
      <c r="C1955" s="137">
        <v>44014</v>
      </c>
      <c r="D1955" s="22" t="s">
        <v>116</v>
      </c>
      <c r="E1955" s="22">
        <v>16</v>
      </c>
      <c r="F1955" s="22" t="s">
        <v>112</v>
      </c>
      <c r="G1955" s="22" t="s">
        <v>105</v>
      </c>
    </row>
    <row r="1956" spans="3:7">
      <c r="C1956" s="137">
        <v>44130</v>
      </c>
      <c r="D1956" s="22" t="s">
        <v>116</v>
      </c>
      <c r="E1956" s="22">
        <v>7</v>
      </c>
      <c r="F1956" s="22" t="s">
        <v>9</v>
      </c>
      <c r="G1956" s="22" t="s">
        <v>109</v>
      </c>
    </row>
    <row r="1957" spans="3:7">
      <c r="C1957" s="137">
        <v>44548</v>
      </c>
      <c r="D1957" s="22" t="s">
        <v>118</v>
      </c>
      <c r="E1957" s="22">
        <v>6</v>
      </c>
      <c r="F1957" s="22" t="s">
        <v>9</v>
      </c>
      <c r="G1957" s="22" t="s">
        <v>108</v>
      </c>
    </row>
    <row r="1958" spans="3:7">
      <c r="C1958" s="137">
        <v>44426</v>
      </c>
      <c r="D1958" s="22" t="s">
        <v>117</v>
      </c>
      <c r="E1958" s="22">
        <v>6</v>
      </c>
      <c r="F1958" s="22" t="s">
        <v>6</v>
      </c>
      <c r="G1958" s="22" t="s">
        <v>109</v>
      </c>
    </row>
    <row r="1959" spans="3:7">
      <c r="C1959" s="137">
        <v>44462</v>
      </c>
      <c r="D1959" s="22" t="s">
        <v>107</v>
      </c>
      <c r="E1959" s="22">
        <v>5</v>
      </c>
      <c r="F1959" s="22" t="s">
        <v>112</v>
      </c>
      <c r="G1959" s="22" t="s">
        <v>108</v>
      </c>
    </row>
    <row r="1960" spans="3:7">
      <c r="C1960" s="137">
        <v>44523</v>
      </c>
      <c r="D1960" s="22" t="s">
        <v>119</v>
      </c>
      <c r="E1960" s="22">
        <v>44</v>
      </c>
      <c r="F1960" s="22" t="s">
        <v>110</v>
      </c>
      <c r="G1960" s="22" t="s">
        <v>105</v>
      </c>
    </row>
    <row r="1961" spans="3:7">
      <c r="C1961" s="137">
        <v>44857</v>
      </c>
      <c r="D1961" s="22" t="s">
        <v>116</v>
      </c>
      <c r="E1961" s="22">
        <v>8</v>
      </c>
      <c r="F1961" s="22" t="s">
        <v>9</v>
      </c>
      <c r="G1961" s="22" t="s">
        <v>109</v>
      </c>
    </row>
    <row r="1962" spans="3:7">
      <c r="C1962" s="137">
        <v>44125</v>
      </c>
      <c r="D1962" s="22" t="s">
        <v>119</v>
      </c>
      <c r="E1962" s="22">
        <v>5</v>
      </c>
      <c r="F1962" s="22" t="s">
        <v>110</v>
      </c>
      <c r="G1962" s="22" t="s">
        <v>109</v>
      </c>
    </row>
    <row r="1963" spans="3:7">
      <c r="C1963" s="137">
        <v>44422</v>
      </c>
      <c r="D1963" s="22" t="s">
        <v>119</v>
      </c>
      <c r="E1963" s="22">
        <v>125</v>
      </c>
      <c r="F1963" s="22" t="s">
        <v>114</v>
      </c>
      <c r="G1963" s="22" t="s">
        <v>115</v>
      </c>
    </row>
    <row r="1964" spans="3:7">
      <c r="C1964" s="137">
        <v>44468</v>
      </c>
      <c r="D1964" s="22" t="s">
        <v>118</v>
      </c>
      <c r="E1964" s="22">
        <v>15</v>
      </c>
      <c r="F1964" s="22" t="s">
        <v>112</v>
      </c>
      <c r="G1964" s="22" t="s">
        <v>113</v>
      </c>
    </row>
    <row r="1965" spans="3:7">
      <c r="C1965" s="137">
        <v>44074</v>
      </c>
      <c r="D1965" s="22" t="s">
        <v>118</v>
      </c>
      <c r="E1965" s="22">
        <v>6</v>
      </c>
      <c r="F1965" s="22" t="s">
        <v>112</v>
      </c>
      <c r="G1965" s="22" t="s">
        <v>115</v>
      </c>
    </row>
    <row r="1966" spans="3:7">
      <c r="C1966" s="137">
        <v>44507</v>
      </c>
      <c r="D1966" s="22" t="s">
        <v>119</v>
      </c>
      <c r="E1966" s="22">
        <v>44</v>
      </c>
      <c r="F1966" s="22" t="s">
        <v>112</v>
      </c>
      <c r="G1966" s="22" t="s">
        <v>108</v>
      </c>
    </row>
    <row r="1967" spans="3:7">
      <c r="C1967" s="137">
        <v>44695</v>
      </c>
      <c r="D1967" s="22" t="s">
        <v>107</v>
      </c>
      <c r="E1967" s="22">
        <v>19</v>
      </c>
      <c r="F1967" s="22" t="s">
        <v>6</v>
      </c>
      <c r="G1967" s="22" t="s">
        <v>106</v>
      </c>
    </row>
    <row r="1968" spans="3:7">
      <c r="C1968" s="137">
        <v>44509</v>
      </c>
      <c r="D1968" s="22" t="s">
        <v>116</v>
      </c>
      <c r="E1968" s="22">
        <v>7</v>
      </c>
      <c r="F1968" s="22" t="s">
        <v>110</v>
      </c>
      <c r="G1968" s="22" t="s">
        <v>111</v>
      </c>
    </row>
    <row r="1969" spans="3:7">
      <c r="C1969" s="137">
        <v>44725</v>
      </c>
      <c r="D1969" s="22" t="s">
        <v>119</v>
      </c>
      <c r="E1969" s="22">
        <v>7</v>
      </c>
      <c r="F1969" s="22" t="s">
        <v>6</v>
      </c>
      <c r="G1969" s="22" t="s">
        <v>115</v>
      </c>
    </row>
    <row r="1970" spans="3:7">
      <c r="C1970" s="137">
        <v>44043</v>
      </c>
      <c r="D1970" s="22" t="s">
        <v>119</v>
      </c>
      <c r="E1970" s="22">
        <v>45</v>
      </c>
      <c r="F1970" s="22" t="s">
        <v>112</v>
      </c>
      <c r="G1970" s="22" t="s">
        <v>105</v>
      </c>
    </row>
    <row r="1971" spans="3:7">
      <c r="C1971" s="137">
        <v>44119</v>
      </c>
      <c r="D1971" s="22" t="s">
        <v>107</v>
      </c>
      <c r="E1971" s="22">
        <v>8</v>
      </c>
      <c r="F1971" s="22" t="s">
        <v>6</v>
      </c>
      <c r="G1971" s="22" t="s">
        <v>105</v>
      </c>
    </row>
    <row r="1972" spans="3:7">
      <c r="C1972" s="137">
        <v>44877</v>
      </c>
      <c r="D1972" s="22" t="s">
        <v>116</v>
      </c>
      <c r="E1972" s="22">
        <v>500</v>
      </c>
      <c r="F1972" s="22" t="s">
        <v>9</v>
      </c>
      <c r="G1972" s="22" t="s">
        <v>115</v>
      </c>
    </row>
    <row r="1973" spans="3:7">
      <c r="C1973" s="137">
        <v>44425</v>
      </c>
      <c r="D1973" s="22" t="s">
        <v>117</v>
      </c>
      <c r="E1973" s="22">
        <v>3</v>
      </c>
      <c r="F1973" s="22" t="s">
        <v>6</v>
      </c>
      <c r="G1973" s="22" t="s">
        <v>115</v>
      </c>
    </row>
    <row r="1974" spans="3:7">
      <c r="C1974" s="137">
        <v>44255</v>
      </c>
      <c r="D1974" s="22" t="s">
        <v>118</v>
      </c>
      <c r="E1974" s="22">
        <v>375</v>
      </c>
      <c r="F1974" s="22" t="s">
        <v>114</v>
      </c>
      <c r="G1974" s="22" t="s">
        <v>105</v>
      </c>
    </row>
    <row r="1975" spans="3:7">
      <c r="C1975" s="137">
        <v>44922</v>
      </c>
      <c r="D1975" s="22" t="s">
        <v>118</v>
      </c>
      <c r="E1975" s="22">
        <v>47</v>
      </c>
      <c r="F1975" s="22" t="s">
        <v>112</v>
      </c>
      <c r="G1975" s="22" t="s">
        <v>105</v>
      </c>
    </row>
    <row r="1976" spans="3:7">
      <c r="C1976" s="137">
        <v>44560</v>
      </c>
      <c r="D1976" s="22" t="s">
        <v>116</v>
      </c>
      <c r="E1976" s="22">
        <v>50</v>
      </c>
      <c r="F1976" s="22" t="s">
        <v>114</v>
      </c>
      <c r="G1976" s="22" t="s">
        <v>105</v>
      </c>
    </row>
    <row r="1977" spans="3:7">
      <c r="C1977" s="137">
        <v>44805</v>
      </c>
      <c r="D1977" s="22" t="s">
        <v>119</v>
      </c>
      <c r="E1977" s="22">
        <v>32</v>
      </c>
      <c r="F1977" s="22" t="s">
        <v>112</v>
      </c>
      <c r="G1977" s="22" t="s">
        <v>108</v>
      </c>
    </row>
    <row r="1978" spans="3:7">
      <c r="C1978" s="137">
        <v>44464</v>
      </c>
      <c r="D1978" s="22" t="s">
        <v>107</v>
      </c>
      <c r="E1978" s="22">
        <v>49</v>
      </c>
      <c r="F1978" s="22" t="s">
        <v>114</v>
      </c>
      <c r="G1978" s="22" t="s">
        <v>111</v>
      </c>
    </row>
    <row r="1979" spans="3:7">
      <c r="C1979" s="137">
        <v>44398</v>
      </c>
      <c r="D1979" s="22" t="s">
        <v>116</v>
      </c>
      <c r="E1979" s="22">
        <v>7</v>
      </c>
      <c r="F1979" s="22" t="s">
        <v>9</v>
      </c>
      <c r="G1979" s="22" t="s">
        <v>113</v>
      </c>
    </row>
    <row r="1980" spans="3:7">
      <c r="C1980" s="137">
        <v>44079</v>
      </c>
      <c r="D1980" s="22" t="s">
        <v>117</v>
      </c>
      <c r="E1980" s="22">
        <v>27</v>
      </c>
      <c r="F1980" s="22" t="s">
        <v>112</v>
      </c>
      <c r="G1980" s="22" t="s">
        <v>109</v>
      </c>
    </row>
    <row r="1981" spans="3:7">
      <c r="C1981" s="137">
        <v>43844</v>
      </c>
      <c r="D1981" s="22" t="s">
        <v>107</v>
      </c>
      <c r="E1981" s="22">
        <v>1</v>
      </c>
      <c r="F1981" s="22" t="s">
        <v>112</v>
      </c>
      <c r="G1981" s="22" t="s">
        <v>113</v>
      </c>
    </row>
    <row r="1982" spans="3:7">
      <c r="C1982" s="137">
        <v>44424</v>
      </c>
      <c r="D1982" s="22" t="s">
        <v>119</v>
      </c>
      <c r="E1982" s="22">
        <v>34</v>
      </c>
      <c r="F1982" s="22" t="s">
        <v>9</v>
      </c>
      <c r="G1982" s="22" t="s">
        <v>106</v>
      </c>
    </row>
    <row r="1983" spans="3:7">
      <c r="C1983" s="137">
        <v>44881</v>
      </c>
      <c r="D1983" s="22" t="s">
        <v>119</v>
      </c>
      <c r="E1983" s="22">
        <v>6</v>
      </c>
      <c r="F1983" s="22" t="s">
        <v>112</v>
      </c>
      <c r="G1983" s="22" t="s">
        <v>108</v>
      </c>
    </row>
    <row r="1984" spans="3:7">
      <c r="C1984" s="137">
        <v>43862</v>
      </c>
      <c r="D1984" s="22" t="s">
        <v>119</v>
      </c>
      <c r="E1984" s="22">
        <v>150</v>
      </c>
      <c r="F1984" s="22" t="s">
        <v>6</v>
      </c>
      <c r="G1984" s="22" t="s">
        <v>109</v>
      </c>
    </row>
    <row r="1985" spans="3:7">
      <c r="C1985" s="137">
        <v>44605</v>
      </c>
      <c r="D1985" s="22" t="s">
        <v>119</v>
      </c>
      <c r="E1985" s="22">
        <v>4</v>
      </c>
      <c r="F1985" s="22" t="s">
        <v>110</v>
      </c>
      <c r="G1985" s="22" t="s">
        <v>109</v>
      </c>
    </row>
    <row r="1986" spans="3:7">
      <c r="C1986" s="137">
        <v>44385</v>
      </c>
      <c r="D1986" s="22" t="s">
        <v>118</v>
      </c>
      <c r="E1986" s="22">
        <v>9</v>
      </c>
      <c r="F1986" s="22" t="s">
        <v>6</v>
      </c>
      <c r="G1986" s="22" t="s">
        <v>115</v>
      </c>
    </row>
    <row r="1987" spans="3:7">
      <c r="C1987" s="137">
        <v>44621</v>
      </c>
      <c r="D1987" s="22" t="s">
        <v>119</v>
      </c>
      <c r="E1987" s="22">
        <v>475</v>
      </c>
      <c r="F1987" s="22" t="s">
        <v>114</v>
      </c>
      <c r="G1987" s="22" t="s">
        <v>113</v>
      </c>
    </row>
    <row r="1988" spans="3:7">
      <c r="C1988" s="137">
        <v>44094</v>
      </c>
      <c r="D1988" s="22" t="s">
        <v>107</v>
      </c>
      <c r="E1988" s="22">
        <v>200</v>
      </c>
      <c r="F1988" s="22" t="s">
        <v>6</v>
      </c>
      <c r="G1988" s="22" t="s">
        <v>106</v>
      </c>
    </row>
    <row r="1989" spans="3:7">
      <c r="C1989" s="137">
        <v>44672</v>
      </c>
      <c r="D1989" s="22" t="s">
        <v>116</v>
      </c>
      <c r="E1989" s="22">
        <v>1</v>
      </c>
      <c r="F1989" s="22" t="s">
        <v>112</v>
      </c>
      <c r="G1989" s="22" t="s">
        <v>108</v>
      </c>
    </row>
    <row r="1990" spans="3:7">
      <c r="C1990" s="137">
        <v>44828</v>
      </c>
      <c r="D1990" s="22" t="s">
        <v>117</v>
      </c>
      <c r="E1990" s="22">
        <v>17</v>
      </c>
      <c r="F1990" s="22" t="s">
        <v>9</v>
      </c>
      <c r="G1990" s="22" t="s">
        <v>109</v>
      </c>
    </row>
    <row r="1991" spans="3:7">
      <c r="C1991" s="137">
        <v>44920</v>
      </c>
      <c r="D1991" s="22" t="s">
        <v>119</v>
      </c>
      <c r="E1991" s="22">
        <v>12</v>
      </c>
      <c r="F1991" s="22" t="s">
        <v>114</v>
      </c>
      <c r="G1991" s="22" t="s">
        <v>108</v>
      </c>
    </row>
    <row r="1992" spans="3:7">
      <c r="C1992" s="137">
        <v>44642</v>
      </c>
      <c r="D1992" s="22" t="s">
        <v>119</v>
      </c>
      <c r="E1992" s="22">
        <v>47</v>
      </c>
      <c r="F1992" s="22" t="s">
        <v>110</v>
      </c>
      <c r="G1992" s="22" t="s">
        <v>109</v>
      </c>
    </row>
    <row r="1993" spans="3:7">
      <c r="C1993" s="137">
        <v>44168</v>
      </c>
      <c r="D1993" s="22" t="s">
        <v>119</v>
      </c>
      <c r="E1993" s="22">
        <v>27</v>
      </c>
      <c r="F1993" s="22" t="s">
        <v>114</v>
      </c>
      <c r="G1993" s="22" t="s">
        <v>106</v>
      </c>
    </row>
    <row r="1994" spans="3:7">
      <c r="C1994" s="137">
        <v>44242</v>
      </c>
      <c r="D1994" s="22" t="s">
        <v>116</v>
      </c>
      <c r="E1994" s="22">
        <v>41</v>
      </c>
      <c r="F1994" s="22" t="s">
        <v>114</v>
      </c>
      <c r="G1994" s="22" t="s">
        <v>111</v>
      </c>
    </row>
    <row r="1995" spans="3:7">
      <c r="C1995" s="137">
        <v>44645</v>
      </c>
      <c r="D1995" s="22" t="s">
        <v>107</v>
      </c>
      <c r="E1995" s="22">
        <v>2</v>
      </c>
      <c r="F1995" s="22" t="s">
        <v>112</v>
      </c>
      <c r="G1995" s="22" t="s">
        <v>105</v>
      </c>
    </row>
    <row r="1996" spans="3:7">
      <c r="C1996" s="137">
        <v>43955</v>
      </c>
      <c r="D1996" s="22" t="s">
        <v>117</v>
      </c>
      <c r="E1996" s="22">
        <v>41</v>
      </c>
      <c r="F1996" s="22" t="s">
        <v>110</v>
      </c>
      <c r="G1996" s="22" t="s">
        <v>113</v>
      </c>
    </row>
    <row r="1997" spans="3:7">
      <c r="C1997" s="137">
        <v>44412</v>
      </c>
      <c r="D1997" s="22" t="s">
        <v>107</v>
      </c>
      <c r="E1997" s="22">
        <v>300</v>
      </c>
      <c r="F1997" s="22" t="s">
        <v>114</v>
      </c>
      <c r="G1997" s="22" t="s">
        <v>106</v>
      </c>
    </row>
    <row r="1998" spans="3:7">
      <c r="C1998" s="137">
        <v>43978</v>
      </c>
      <c r="D1998" s="22" t="s">
        <v>119</v>
      </c>
      <c r="E1998" s="22">
        <v>6</v>
      </c>
      <c r="F1998" s="22" t="s">
        <v>110</v>
      </c>
      <c r="G1998" s="22" t="s">
        <v>115</v>
      </c>
    </row>
    <row r="1999" spans="3:7">
      <c r="C1999" s="137">
        <v>44772</v>
      </c>
      <c r="D1999" s="22" t="s">
        <v>119</v>
      </c>
      <c r="E1999" s="22">
        <v>34</v>
      </c>
      <c r="F1999" s="22" t="s">
        <v>6</v>
      </c>
      <c r="G1999" s="22" t="s">
        <v>109</v>
      </c>
    </row>
    <row r="2000" spans="3:7">
      <c r="C2000" s="137">
        <v>44894</v>
      </c>
      <c r="D2000" s="22" t="s">
        <v>118</v>
      </c>
      <c r="E2000" s="22">
        <v>550</v>
      </c>
      <c r="F2000" s="22" t="s">
        <v>6</v>
      </c>
      <c r="G2000" s="22" t="s">
        <v>115</v>
      </c>
    </row>
    <row r="2001" spans="3:7">
      <c r="C2001" s="137">
        <v>44482</v>
      </c>
      <c r="D2001" s="22" t="s">
        <v>119</v>
      </c>
      <c r="E2001" s="22">
        <v>1</v>
      </c>
      <c r="F2001" s="22" t="s">
        <v>112</v>
      </c>
      <c r="G2001" s="22" t="s">
        <v>106</v>
      </c>
    </row>
    <row r="2002" spans="3:7">
      <c r="C2002" s="137">
        <v>44786</v>
      </c>
      <c r="D2002" s="22" t="s">
        <v>116</v>
      </c>
      <c r="E2002" s="22">
        <v>575</v>
      </c>
      <c r="F2002" s="22" t="s">
        <v>9</v>
      </c>
      <c r="G2002" s="22" t="s">
        <v>113</v>
      </c>
    </row>
    <row r="2003" spans="3:7">
      <c r="C2003" s="137">
        <v>44289</v>
      </c>
      <c r="D2003" s="22" t="s">
        <v>118</v>
      </c>
      <c r="E2003" s="22">
        <v>9</v>
      </c>
      <c r="F2003" s="22" t="s">
        <v>110</v>
      </c>
      <c r="G2003" s="22" t="s">
        <v>113</v>
      </c>
    </row>
    <row r="2004" spans="3:7">
      <c r="C2004" s="137">
        <v>44024</v>
      </c>
      <c r="D2004" s="22" t="s">
        <v>117</v>
      </c>
      <c r="E2004" s="22">
        <v>525</v>
      </c>
      <c r="F2004" s="22" t="s">
        <v>110</v>
      </c>
      <c r="G2004" s="22" t="s">
        <v>105</v>
      </c>
    </row>
    <row r="2005" spans="3:7">
      <c r="C2005" s="137">
        <v>44922</v>
      </c>
      <c r="D2005" s="22" t="s">
        <v>119</v>
      </c>
      <c r="E2005" s="22">
        <v>22</v>
      </c>
      <c r="F2005" s="22" t="s">
        <v>114</v>
      </c>
      <c r="G2005" s="22" t="s">
        <v>106</v>
      </c>
    </row>
    <row r="2006" spans="3:7">
      <c r="C2006" s="137">
        <v>44645</v>
      </c>
      <c r="D2006" s="22" t="s">
        <v>117</v>
      </c>
      <c r="E2006" s="22">
        <v>225</v>
      </c>
      <c r="F2006" s="22" t="s">
        <v>112</v>
      </c>
      <c r="G2006" s="22" t="s">
        <v>111</v>
      </c>
    </row>
    <row r="2007" spans="3:7">
      <c r="C2007" s="137">
        <v>44511</v>
      </c>
      <c r="D2007" s="22" t="s">
        <v>119</v>
      </c>
      <c r="E2007" s="22">
        <v>5</v>
      </c>
      <c r="F2007" s="22" t="s">
        <v>110</v>
      </c>
      <c r="G2007" s="22" t="s">
        <v>111</v>
      </c>
    </row>
    <row r="2008" spans="3:7">
      <c r="C2008" s="137">
        <v>44732</v>
      </c>
      <c r="D2008" s="22" t="s">
        <v>117</v>
      </c>
      <c r="E2008" s="22">
        <v>41</v>
      </c>
      <c r="F2008" s="22" t="s">
        <v>9</v>
      </c>
      <c r="G2008" s="22" t="s">
        <v>108</v>
      </c>
    </row>
    <row r="2009" spans="3:7">
      <c r="C2009" s="137">
        <v>44494</v>
      </c>
      <c r="D2009" s="22" t="s">
        <v>107</v>
      </c>
      <c r="E2009" s="22">
        <v>9</v>
      </c>
      <c r="F2009" s="22" t="s">
        <v>9</v>
      </c>
      <c r="G2009" s="22" t="s">
        <v>113</v>
      </c>
    </row>
    <row r="2010" spans="3:7">
      <c r="C2010" s="137">
        <v>44322</v>
      </c>
      <c r="D2010" s="22" t="s">
        <v>117</v>
      </c>
      <c r="E2010" s="22">
        <v>300</v>
      </c>
      <c r="F2010" s="22" t="s">
        <v>114</v>
      </c>
      <c r="G2010" s="22" t="s">
        <v>105</v>
      </c>
    </row>
    <row r="2011" spans="3:7">
      <c r="C2011" s="137">
        <v>44095</v>
      </c>
      <c r="D2011" s="22" t="s">
        <v>118</v>
      </c>
      <c r="E2011" s="22">
        <v>100</v>
      </c>
      <c r="F2011" s="22" t="s">
        <v>114</v>
      </c>
      <c r="G2011" s="22" t="s">
        <v>111</v>
      </c>
    </row>
    <row r="2012" spans="3:7">
      <c r="C2012" s="137">
        <v>44902</v>
      </c>
      <c r="D2012" s="22" t="s">
        <v>117</v>
      </c>
      <c r="E2012" s="22">
        <v>75</v>
      </c>
      <c r="F2012" s="22" t="s">
        <v>114</v>
      </c>
      <c r="G2012" s="22" t="s">
        <v>108</v>
      </c>
    </row>
    <row r="2013" spans="3:7">
      <c r="C2013" s="137">
        <v>43999</v>
      </c>
      <c r="D2013" s="22" t="s">
        <v>119</v>
      </c>
      <c r="E2013" s="22">
        <v>100</v>
      </c>
      <c r="F2013" s="22" t="s">
        <v>6</v>
      </c>
      <c r="G2013" s="22" t="s">
        <v>108</v>
      </c>
    </row>
    <row r="2014" spans="3:7">
      <c r="C2014" s="137">
        <v>43838</v>
      </c>
      <c r="D2014" s="22" t="s">
        <v>118</v>
      </c>
      <c r="E2014" s="22">
        <v>2</v>
      </c>
      <c r="F2014" s="22" t="s">
        <v>9</v>
      </c>
      <c r="G2014" s="22" t="s">
        <v>115</v>
      </c>
    </row>
    <row r="2015" spans="3:7">
      <c r="C2015" s="137">
        <v>44200</v>
      </c>
      <c r="D2015" s="22" t="s">
        <v>117</v>
      </c>
      <c r="E2015" s="22">
        <v>575</v>
      </c>
      <c r="F2015" s="22" t="s">
        <v>110</v>
      </c>
      <c r="G2015" s="22" t="s">
        <v>108</v>
      </c>
    </row>
    <row r="2016" spans="3:7">
      <c r="C2016" s="137">
        <v>44544</v>
      </c>
      <c r="D2016" s="22" t="s">
        <v>119</v>
      </c>
      <c r="E2016" s="22">
        <v>12</v>
      </c>
      <c r="F2016" s="22" t="s">
        <v>110</v>
      </c>
      <c r="G2016" s="22" t="s">
        <v>106</v>
      </c>
    </row>
    <row r="2017" spans="3:7">
      <c r="C2017" s="137">
        <v>44094</v>
      </c>
      <c r="D2017" s="22" t="s">
        <v>119</v>
      </c>
      <c r="E2017" s="22">
        <v>42</v>
      </c>
      <c r="F2017" s="22" t="s">
        <v>114</v>
      </c>
      <c r="G2017" s="22" t="s">
        <v>108</v>
      </c>
    </row>
    <row r="2018" spans="3:7">
      <c r="C2018" s="137">
        <v>44152</v>
      </c>
      <c r="D2018" s="22" t="s">
        <v>119</v>
      </c>
      <c r="E2018" s="22">
        <v>5</v>
      </c>
      <c r="F2018" s="22" t="s">
        <v>110</v>
      </c>
      <c r="G2018" s="22" t="s">
        <v>109</v>
      </c>
    </row>
    <row r="2019" spans="3:7">
      <c r="C2019" s="137">
        <v>44846</v>
      </c>
      <c r="D2019" s="22" t="s">
        <v>119</v>
      </c>
      <c r="E2019" s="22">
        <v>200</v>
      </c>
      <c r="F2019" s="22" t="s">
        <v>6</v>
      </c>
      <c r="G2019" s="22" t="s">
        <v>106</v>
      </c>
    </row>
    <row r="2020" spans="3:7">
      <c r="C2020" s="137">
        <v>44560</v>
      </c>
      <c r="D2020" s="22" t="s">
        <v>119</v>
      </c>
      <c r="E2020" s="22">
        <v>4</v>
      </c>
      <c r="F2020" s="22" t="s">
        <v>114</v>
      </c>
      <c r="G2020" s="22" t="s">
        <v>115</v>
      </c>
    </row>
    <row r="2021" spans="3:7">
      <c r="C2021" s="137">
        <v>44415</v>
      </c>
      <c r="D2021" s="22" t="s">
        <v>117</v>
      </c>
      <c r="E2021" s="22">
        <v>11</v>
      </c>
      <c r="F2021" s="22" t="s">
        <v>114</v>
      </c>
      <c r="G2021" s="22" t="s">
        <v>106</v>
      </c>
    </row>
    <row r="2022" spans="3:7">
      <c r="C2022" s="137">
        <v>44436</v>
      </c>
      <c r="D2022" s="22" t="s">
        <v>117</v>
      </c>
      <c r="E2022" s="22">
        <v>5</v>
      </c>
      <c r="F2022" s="22" t="s">
        <v>112</v>
      </c>
      <c r="G2022" s="22" t="s">
        <v>113</v>
      </c>
    </row>
    <row r="2023" spans="3:7">
      <c r="C2023" s="137">
        <v>44912</v>
      </c>
      <c r="D2023" s="22" t="s">
        <v>107</v>
      </c>
      <c r="E2023" s="22">
        <v>3</v>
      </c>
      <c r="F2023" s="22" t="s">
        <v>6</v>
      </c>
      <c r="G2023" s="22" t="s">
        <v>111</v>
      </c>
    </row>
    <row r="2024" spans="3:7">
      <c r="C2024" s="137">
        <v>44028</v>
      </c>
      <c r="D2024" s="22" t="s">
        <v>118</v>
      </c>
      <c r="E2024" s="22">
        <v>25</v>
      </c>
      <c r="F2024" s="22" t="s">
        <v>114</v>
      </c>
      <c r="G2024" s="22" t="s">
        <v>111</v>
      </c>
    </row>
    <row r="2025" spans="3:7">
      <c r="C2025" s="137">
        <v>44575</v>
      </c>
      <c r="D2025" s="22" t="s">
        <v>116</v>
      </c>
      <c r="E2025" s="22">
        <v>6</v>
      </c>
      <c r="F2025" s="22" t="s">
        <v>114</v>
      </c>
      <c r="G2025" s="22" t="s">
        <v>113</v>
      </c>
    </row>
    <row r="2026" spans="3:7">
      <c r="C2026" s="137">
        <v>44514</v>
      </c>
      <c r="D2026" s="22" t="s">
        <v>117</v>
      </c>
      <c r="E2026" s="22">
        <v>33</v>
      </c>
      <c r="F2026" s="22" t="s">
        <v>114</v>
      </c>
      <c r="G2026" s="22" t="s">
        <v>109</v>
      </c>
    </row>
    <row r="2027" spans="3:7">
      <c r="C2027" s="137">
        <v>44191</v>
      </c>
      <c r="D2027" s="22" t="s">
        <v>119</v>
      </c>
      <c r="E2027" s="22">
        <v>6</v>
      </c>
      <c r="F2027" s="22" t="s">
        <v>114</v>
      </c>
      <c r="G2027" s="22" t="s">
        <v>109</v>
      </c>
    </row>
    <row r="2028" spans="3:7">
      <c r="C2028" s="137">
        <v>44186</v>
      </c>
      <c r="D2028" s="22" t="s">
        <v>118</v>
      </c>
      <c r="E2028" s="22">
        <v>250</v>
      </c>
      <c r="F2028" s="22" t="s">
        <v>6</v>
      </c>
      <c r="G2028" s="22" t="s">
        <v>109</v>
      </c>
    </row>
    <row r="2029" spans="3:7">
      <c r="C2029" s="137">
        <v>44197</v>
      </c>
      <c r="D2029" s="22" t="s">
        <v>119</v>
      </c>
      <c r="E2029" s="22">
        <v>3</v>
      </c>
      <c r="F2029" s="22" t="s">
        <v>112</v>
      </c>
      <c r="G2029" s="22" t="s">
        <v>111</v>
      </c>
    </row>
    <row r="2030" spans="3:7">
      <c r="C2030" s="137">
        <v>44592</v>
      </c>
      <c r="D2030" s="22" t="s">
        <v>119</v>
      </c>
      <c r="E2030" s="22">
        <v>300</v>
      </c>
      <c r="F2030" s="22" t="s">
        <v>6</v>
      </c>
      <c r="G2030" s="22" t="s">
        <v>108</v>
      </c>
    </row>
    <row r="2031" spans="3:7">
      <c r="C2031" s="137">
        <v>44018</v>
      </c>
      <c r="D2031" s="22" t="s">
        <v>117</v>
      </c>
      <c r="E2031" s="22">
        <v>3</v>
      </c>
      <c r="F2031" s="22" t="s">
        <v>112</v>
      </c>
      <c r="G2031" s="22" t="s">
        <v>109</v>
      </c>
    </row>
    <row r="2032" spans="3:7">
      <c r="C2032" s="137">
        <v>43927</v>
      </c>
      <c r="D2032" s="22" t="s">
        <v>107</v>
      </c>
      <c r="E2032" s="22">
        <v>450</v>
      </c>
      <c r="F2032" s="22" t="s">
        <v>6</v>
      </c>
      <c r="G2032" s="22" t="s">
        <v>109</v>
      </c>
    </row>
    <row r="2033" spans="3:7">
      <c r="C2033" s="137">
        <v>44844</v>
      </c>
      <c r="D2033" s="22" t="s">
        <v>117</v>
      </c>
      <c r="E2033" s="22">
        <v>46</v>
      </c>
      <c r="F2033" s="22" t="s">
        <v>112</v>
      </c>
      <c r="G2033" s="22" t="s">
        <v>115</v>
      </c>
    </row>
    <row r="2034" spans="3:7">
      <c r="C2034" s="137">
        <v>44295</v>
      </c>
      <c r="D2034" s="22" t="s">
        <v>119</v>
      </c>
      <c r="E2034" s="22">
        <v>41</v>
      </c>
      <c r="F2034" s="22" t="s">
        <v>9</v>
      </c>
      <c r="G2034" s="22" t="s">
        <v>115</v>
      </c>
    </row>
    <row r="2035" spans="3:7">
      <c r="C2035" s="137">
        <v>44804</v>
      </c>
      <c r="D2035" s="22" t="s">
        <v>117</v>
      </c>
      <c r="E2035" s="22">
        <v>36</v>
      </c>
      <c r="F2035" s="22" t="s">
        <v>112</v>
      </c>
      <c r="G2035" s="22" t="s">
        <v>109</v>
      </c>
    </row>
    <row r="2036" spans="3:7">
      <c r="C2036" s="137">
        <v>44465</v>
      </c>
      <c r="D2036" s="22" t="s">
        <v>117</v>
      </c>
      <c r="E2036" s="22">
        <v>3</v>
      </c>
      <c r="F2036" s="22" t="s">
        <v>9</v>
      </c>
      <c r="G2036" s="22" t="s">
        <v>108</v>
      </c>
    </row>
    <row r="2037" spans="3:7">
      <c r="C2037" s="137">
        <v>43850</v>
      </c>
      <c r="D2037" s="22" t="s">
        <v>117</v>
      </c>
      <c r="E2037" s="22">
        <v>1</v>
      </c>
      <c r="F2037" s="22" t="s">
        <v>114</v>
      </c>
      <c r="G2037" s="22" t="s">
        <v>105</v>
      </c>
    </row>
    <row r="2038" spans="3:7">
      <c r="C2038" s="137">
        <v>44435</v>
      </c>
      <c r="D2038" s="22" t="s">
        <v>119</v>
      </c>
      <c r="E2038" s="22">
        <v>7</v>
      </c>
      <c r="F2038" s="22" t="s">
        <v>6</v>
      </c>
      <c r="G2038" s="22" t="s">
        <v>115</v>
      </c>
    </row>
    <row r="2039" spans="3:7">
      <c r="C2039" s="137">
        <v>44297</v>
      </c>
      <c r="D2039" s="22" t="s">
        <v>116</v>
      </c>
      <c r="E2039" s="22">
        <v>17</v>
      </c>
      <c r="F2039" s="22" t="s">
        <v>112</v>
      </c>
      <c r="G2039" s="22" t="s">
        <v>115</v>
      </c>
    </row>
    <row r="2040" spans="3:7">
      <c r="C2040" s="137">
        <v>44314</v>
      </c>
      <c r="D2040" s="22" t="s">
        <v>117</v>
      </c>
      <c r="E2040" s="22">
        <v>450</v>
      </c>
      <c r="F2040" s="22" t="s">
        <v>9</v>
      </c>
      <c r="G2040" s="22" t="s">
        <v>115</v>
      </c>
    </row>
    <row r="2041" spans="3:7">
      <c r="C2041" s="137">
        <v>44202</v>
      </c>
      <c r="D2041" s="22" t="s">
        <v>107</v>
      </c>
      <c r="E2041" s="22">
        <v>8</v>
      </c>
      <c r="F2041" s="22" t="s">
        <v>110</v>
      </c>
      <c r="G2041" s="22" t="s">
        <v>105</v>
      </c>
    </row>
    <row r="2042" spans="3:7">
      <c r="C2042" s="137">
        <v>43978</v>
      </c>
      <c r="D2042" s="22" t="s">
        <v>117</v>
      </c>
      <c r="E2042" s="22">
        <v>29</v>
      </c>
      <c r="F2042" s="22" t="s">
        <v>112</v>
      </c>
      <c r="G2042" s="22" t="s">
        <v>111</v>
      </c>
    </row>
    <row r="2043" spans="3:7">
      <c r="C2043" s="137">
        <v>44808</v>
      </c>
      <c r="D2043" s="22" t="s">
        <v>117</v>
      </c>
      <c r="E2043" s="22">
        <v>39</v>
      </c>
      <c r="F2043" s="22" t="s">
        <v>6</v>
      </c>
      <c r="G2043" s="22" t="s">
        <v>111</v>
      </c>
    </row>
    <row r="2044" spans="3:7">
      <c r="C2044" s="137">
        <v>44252</v>
      </c>
      <c r="D2044" s="22" t="s">
        <v>117</v>
      </c>
      <c r="E2044" s="22">
        <v>550</v>
      </c>
      <c r="F2044" s="22" t="s">
        <v>110</v>
      </c>
      <c r="G2044" s="22" t="s">
        <v>113</v>
      </c>
    </row>
    <row r="2045" spans="3:7">
      <c r="C2045" s="137">
        <v>44097</v>
      </c>
      <c r="D2045" s="22" t="s">
        <v>107</v>
      </c>
      <c r="E2045" s="22">
        <v>5</v>
      </c>
      <c r="F2045" s="22" t="s">
        <v>6</v>
      </c>
      <c r="G2045" s="22" t="s">
        <v>109</v>
      </c>
    </row>
    <row r="2046" spans="3:7">
      <c r="C2046" s="137">
        <v>44515</v>
      </c>
      <c r="D2046" s="22" t="s">
        <v>119</v>
      </c>
      <c r="E2046" s="22">
        <v>175</v>
      </c>
      <c r="F2046" s="22" t="s">
        <v>114</v>
      </c>
      <c r="G2046" s="22" t="s">
        <v>113</v>
      </c>
    </row>
    <row r="2047" spans="3:7">
      <c r="C2047" s="137">
        <v>44340</v>
      </c>
      <c r="D2047" s="22" t="s">
        <v>119</v>
      </c>
      <c r="E2047" s="22">
        <v>20</v>
      </c>
      <c r="F2047" s="22" t="s">
        <v>112</v>
      </c>
      <c r="G2047" s="22" t="s">
        <v>106</v>
      </c>
    </row>
    <row r="2048" spans="3:7">
      <c r="C2048" s="137">
        <v>44321</v>
      </c>
      <c r="D2048" s="22" t="s">
        <v>107</v>
      </c>
      <c r="E2048" s="22">
        <v>14</v>
      </c>
      <c r="F2048" s="22" t="s">
        <v>114</v>
      </c>
      <c r="G2048" s="22" t="s">
        <v>106</v>
      </c>
    </row>
    <row r="2049" spans="3:7">
      <c r="C2049" s="137">
        <v>44463</v>
      </c>
      <c r="D2049" s="22" t="s">
        <v>118</v>
      </c>
      <c r="E2049" s="22">
        <v>2</v>
      </c>
      <c r="F2049" s="22" t="s">
        <v>6</v>
      </c>
      <c r="G2049" s="22" t="s">
        <v>111</v>
      </c>
    </row>
    <row r="2050" spans="3:7">
      <c r="C2050" s="137">
        <v>44417</v>
      </c>
      <c r="D2050" s="22" t="s">
        <v>117</v>
      </c>
      <c r="E2050" s="22">
        <v>20</v>
      </c>
      <c r="F2050" s="22" t="s">
        <v>9</v>
      </c>
      <c r="G2050" s="22" t="s">
        <v>106</v>
      </c>
    </row>
    <row r="2051" spans="3:7">
      <c r="C2051" s="137">
        <v>44600</v>
      </c>
      <c r="D2051" s="22" t="s">
        <v>107</v>
      </c>
      <c r="E2051" s="22">
        <v>1</v>
      </c>
      <c r="F2051" s="22" t="s">
        <v>114</v>
      </c>
      <c r="G2051" s="22" t="s">
        <v>111</v>
      </c>
    </row>
    <row r="2052" spans="3:7">
      <c r="C2052" s="137">
        <v>43884</v>
      </c>
      <c r="D2052" s="22" t="s">
        <v>119</v>
      </c>
      <c r="E2052" s="22">
        <v>4</v>
      </c>
      <c r="F2052" s="22" t="s">
        <v>112</v>
      </c>
      <c r="G2052" s="22" t="s">
        <v>106</v>
      </c>
    </row>
    <row r="2053" spans="3:7">
      <c r="C2053" s="137">
        <v>44804</v>
      </c>
      <c r="D2053" s="22" t="s">
        <v>119</v>
      </c>
      <c r="E2053" s="22">
        <v>3</v>
      </c>
      <c r="F2053" s="22" t="s">
        <v>112</v>
      </c>
      <c r="G2053" s="22" t="s">
        <v>115</v>
      </c>
    </row>
    <row r="2054" spans="3:7">
      <c r="C2054" s="137">
        <v>44127</v>
      </c>
      <c r="D2054" s="22" t="s">
        <v>116</v>
      </c>
      <c r="E2054" s="22">
        <v>6</v>
      </c>
      <c r="F2054" s="22" t="s">
        <v>110</v>
      </c>
      <c r="G2054" s="22" t="s">
        <v>106</v>
      </c>
    </row>
    <row r="2055" spans="3:7">
      <c r="C2055" s="137">
        <v>43922</v>
      </c>
      <c r="D2055" s="22" t="s">
        <v>119</v>
      </c>
      <c r="E2055" s="22">
        <v>275</v>
      </c>
      <c r="F2055" s="22" t="s">
        <v>110</v>
      </c>
      <c r="G2055" s="22" t="s">
        <v>105</v>
      </c>
    </row>
    <row r="2056" spans="3:7">
      <c r="C2056" s="137">
        <v>44243</v>
      </c>
      <c r="D2056" s="22" t="s">
        <v>119</v>
      </c>
      <c r="E2056" s="22">
        <v>18</v>
      </c>
      <c r="F2056" s="22" t="s">
        <v>114</v>
      </c>
      <c r="G2056" s="22" t="s">
        <v>109</v>
      </c>
    </row>
    <row r="2057" spans="3:7">
      <c r="C2057" s="137">
        <v>44046</v>
      </c>
      <c r="D2057" s="22" t="s">
        <v>117</v>
      </c>
      <c r="E2057" s="22">
        <v>4</v>
      </c>
      <c r="F2057" s="22" t="s">
        <v>6</v>
      </c>
      <c r="G2057" s="22" t="s">
        <v>105</v>
      </c>
    </row>
    <row r="2058" spans="3:7">
      <c r="C2058" s="137">
        <v>43968</v>
      </c>
      <c r="D2058" s="22" t="s">
        <v>119</v>
      </c>
      <c r="E2058" s="22">
        <v>12</v>
      </c>
      <c r="F2058" s="22" t="s">
        <v>110</v>
      </c>
      <c r="G2058" s="22" t="s">
        <v>111</v>
      </c>
    </row>
    <row r="2059" spans="3:7">
      <c r="C2059" s="137">
        <v>43841</v>
      </c>
      <c r="D2059" s="22" t="s">
        <v>107</v>
      </c>
      <c r="E2059" s="22">
        <v>400</v>
      </c>
      <c r="F2059" s="22" t="s">
        <v>110</v>
      </c>
      <c r="G2059" s="22" t="s">
        <v>115</v>
      </c>
    </row>
    <row r="2060" spans="3:7">
      <c r="C2060" s="137">
        <v>44650</v>
      </c>
      <c r="D2060" s="22" t="s">
        <v>117</v>
      </c>
      <c r="E2060" s="22">
        <v>12</v>
      </c>
      <c r="F2060" s="22" t="s">
        <v>112</v>
      </c>
      <c r="G2060" s="22" t="s">
        <v>113</v>
      </c>
    </row>
    <row r="2061" spans="3:7">
      <c r="C2061" s="137">
        <v>43839</v>
      </c>
      <c r="D2061" s="22" t="s">
        <v>118</v>
      </c>
      <c r="E2061" s="22">
        <v>7</v>
      </c>
      <c r="F2061" s="22" t="s">
        <v>6</v>
      </c>
      <c r="G2061" s="22" t="s">
        <v>108</v>
      </c>
    </row>
    <row r="2062" spans="3:7">
      <c r="C2062" s="137">
        <v>43879</v>
      </c>
      <c r="D2062" s="22" t="s">
        <v>116</v>
      </c>
      <c r="E2062" s="22">
        <v>2</v>
      </c>
      <c r="F2062" s="22" t="s">
        <v>112</v>
      </c>
      <c r="G2062" s="22" t="s">
        <v>108</v>
      </c>
    </row>
    <row r="2063" spans="3:7">
      <c r="C2063" s="137">
        <v>44138</v>
      </c>
      <c r="D2063" s="22" t="s">
        <v>117</v>
      </c>
      <c r="E2063" s="22">
        <v>48</v>
      </c>
      <c r="F2063" s="22" t="s">
        <v>110</v>
      </c>
      <c r="G2063" s="22" t="s">
        <v>115</v>
      </c>
    </row>
    <row r="2064" spans="3:7">
      <c r="C2064" s="137">
        <v>43963</v>
      </c>
      <c r="D2064" s="22" t="s">
        <v>107</v>
      </c>
      <c r="E2064" s="22">
        <v>8</v>
      </c>
      <c r="F2064" s="22" t="s">
        <v>6</v>
      </c>
      <c r="G2064" s="22" t="s">
        <v>113</v>
      </c>
    </row>
    <row r="2065" spans="3:7">
      <c r="C2065" s="137">
        <v>44239</v>
      </c>
      <c r="D2065" s="22" t="s">
        <v>117</v>
      </c>
      <c r="E2065" s="22">
        <v>6</v>
      </c>
      <c r="F2065" s="22" t="s">
        <v>6</v>
      </c>
      <c r="G2065" s="22" t="s">
        <v>105</v>
      </c>
    </row>
    <row r="2066" spans="3:7">
      <c r="C2066" s="137">
        <v>44171</v>
      </c>
      <c r="D2066" s="22" t="s">
        <v>117</v>
      </c>
      <c r="E2066" s="22">
        <v>575</v>
      </c>
      <c r="F2066" s="22" t="s">
        <v>112</v>
      </c>
      <c r="G2066" s="22" t="s">
        <v>111</v>
      </c>
    </row>
    <row r="2067" spans="3:7">
      <c r="C2067" s="137">
        <v>44155</v>
      </c>
      <c r="D2067" s="22" t="s">
        <v>119</v>
      </c>
      <c r="E2067" s="22">
        <v>34</v>
      </c>
      <c r="F2067" s="22" t="s">
        <v>6</v>
      </c>
      <c r="G2067" s="22" t="s">
        <v>111</v>
      </c>
    </row>
    <row r="2068" spans="3:7">
      <c r="C2068" s="137">
        <v>44130</v>
      </c>
      <c r="D2068" s="22" t="s">
        <v>117</v>
      </c>
      <c r="E2068" s="22">
        <v>6</v>
      </c>
      <c r="F2068" s="22" t="s">
        <v>112</v>
      </c>
      <c r="G2068" s="22" t="s">
        <v>106</v>
      </c>
    </row>
    <row r="2069" spans="3:7">
      <c r="C2069" s="137">
        <v>44583</v>
      </c>
      <c r="D2069" s="22" t="s">
        <v>118</v>
      </c>
      <c r="E2069" s="22">
        <v>500</v>
      </c>
      <c r="F2069" s="22" t="s">
        <v>9</v>
      </c>
      <c r="G2069" s="22" t="s">
        <v>113</v>
      </c>
    </row>
    <row r="2070" spans="3:7">
      <c r="C2070" s="137">
        <v>43919</v>
      </c>
      <c r="D2070" s="22" t="s">
        <v>107</v>
      </c>
      <c r="E2070" s="22">
        <v>175</v>
      </c>
      <c r="F2070" s="22" t="s">
        <v>6</v>
      </c>
      <c r="G2070" s="22" t="s">
        <v>108</v>
      </c>
    </row>
    <row r="2071" spans="3:7">
      <c r="C2071" s="137">
        <v>44887</v>
      </c>
      <c r="D2071" s="22" t="s">
        <v>107</v>
      </c>
      <c r="E2071" s="22">
        <v>9</v>
      </c>
      <c r="F2071" s="22" t="s">
        <v>9</v>
      </c>
      <c r="G2071" s="22" t="s">
        <v>105</v>
      </c>
    </row>
    <row r="2072" spans="3:7">
      <c r="C2072" s="137">
        <v>43894</v>
      </c>
      <c r="D2072" s="22" t="s">
        <v>118</v>
      </c>
      <c r="E2072" s="22">
        <v>8</v>
      </c>
      <c r="F2072" s="22" t="s">
        <v>6</v>
      </c>
      <c r="G2072" s="22" t="s">
        <v>109</v>
      </c>
    </row>
    <row r="2073" spans="3:7">
      <c r="C2073" s="137">
        <v>44880</v>
      </c>
      <c r="D2073" s="22" t="s">
        <v>119</v>
      </c>
      <c r="E2073" s="22">
        <v>26</v>
      </c>
      <c r="F2073" s="22" t="s">
        <v>9</v>
      </c>
      <c r="G2073" s="22" t="s">
        <v>111</v>
      </c>
    </row>
    <row r="2074" spans="3:7">
      <c r="C2074" s="137">
        <v>44001</v>
      </c>
      <c r="D2074" s="22" t="s">
        <v>116</v>
      </c>
      <c r="E2074" s="22">
        <v>9</v>
      </c>
      <c r="F2074" s="22" t="s">
        <v>6</v>
      </c>
      <c r="G2074" s="22" t="s">
        <v>105</v>
      </c>
    </row>
    <row r="2075" spans="3:7">
      <c r="C2075" s="137">
        <v>44149</v>
      </c>
      <c r="D2075" s="22" t="s">
        <v>117</v>
      </c>
      <c r="E2075" s="22">
        <v>3</v>
      </c>
      <c r="F2075" s="22" t="s">
        <v>110</v>
      </c>
      <c r="G2075" s="22" t="s">
        <v>108</v>
      </c>
    </row>
    <row r="2076" spans="3:7">
      <c r="C2076" s="137">
        <v>43953</v>
      </c>
      <c r="D2076" s="22" t="s">
        <v>117</v>
      </c>
      <c r="E2076" s="22">
        <v>5</v>
      </c>
      <c r="F2076" s="22" t="s">
        <v>112</v>
      </c>
      <c r="G2076" s="22" t="s">
        <v>113</v>
      </c>
    </row>
    <row r="2077" spans="3:7">
      <c r="C2077" s="137">
        <v>44023</v>
      </c>
      <c r="D2077" s="22" t="s">
        <v>117</v>
      </c>
      <c r="E2077" s="22">
        <v>31</v>
      </c>
      <c r="F2077" s="22" t="s">
        <v>114</v>
      </c>
      <c r="G2077" s="22" t="s">
        <v>108</v>
      </c>
    </row>
    <row r="2078" spans="3:7">
      <c r="C2078" s="137">
        <v>43904</v>
      </c>
      <c r="D2078" s="22" t="s">
        <v>117</v>
      </c>
      <c r="E2078" s="22">
        <v>400</v>
      </c>
      <c r="F2078" s="22" t="s">
        <v>6</v>
      </c>
      <c r="G2078" s="22" t="s">
        <v>113</v>
      </c>
    </row>
    <row r="2079" spans="3:7">
      <c r="C2079" s="137">
        <v>44394</v>
      </c>
      <c r="D2079" s="22" t="s">
        <v>116</v>
      </c>
      <c r="E2079" s="22">
        <v>200</v>
      </c>
      <c r="F2079" s="22" t="s">
        <v>9</v>
      </c>
      <c r="G2079" s="22" t="s">
        <v>106</v>
      </c>
    </row>
    <row r="2080" spans="3:7">
      <c r="C2080" s="137">
        <v>44434</v>
      </c>
      <c r="D2080" s="22" t="s">
        <v>107</v>
      </c>
      <c r="E2080" s="22">
        <v>200</v>
      </c>
      <c r="F2080" s="22" t="s">
        <v>6</v>
      </c>
      <c r="G2080" s="22" t="s">
        <v>111</v>
      </c>
    </row>
    <row r="2081" spans="3:7">
      <c r="C2081" s="137">
        <v>43941</v>
      </c>
      <c r="D2081" s="22" t="s">
        <v>117</v>
      </c>
      <c r="E2081" s="22">
        <v>8</v>
      </c>
      <c r="F2081" s="22" t="s">
        <v>110</v>
      </c>
      <c r="G2081" s="22" t="s">
        <v>111</v>
      </c>
    </row>
    <row r="2082" spans="3:7">
      <c r="C2082" s="137">
        <v>43892</v>
      </c>
      <c r="D2082" s="22" t="s">
        <v>117</v>
      </c>
      <c r="E2082" s="22">
        <v>28</v>
      </c>
      <c r="F2082" s="22" t="s">
        <v>6</v>
      </c>
      <c r="G2082" s="22" t="s">
        <v>111</v>
      </c>
    </row>
    <row r="2083" spans="3:7">
      <c r="C2083" s="137">
        <v>44580</v>
      </c>
      <c r="D2083" s="22" t="s">
        <v>119</v>
      </c>
      <c r="E2083" s="22">
        <v>200</v>
      </c>
      <c r="F2083" s="22" t="s">
        <v>110</v>
      </c>
      <c r="G2083" s="22" t="s">
        <v>109</v>
      </c>
    </row>
    <row r="2084" spans="3:7">
      <c r="C2084" s="137">
        <v>44719</v>
      </c>
      <c r="D2084" s="22" t="s">
        <v>118</v>
      </c>
      <c r="E2084" s="22">
        <v>8</v>
      </c>
      <c r="F2084" s="22" t="s">
        <v>114</v>
      </c>
      <c r="G2084" s="22" t="s">
        <v>105</v>
      </c>
    </row>
    <row r="2085" spans="3:7">
      <c r="C2085" s="137">
        <v>43907</v>
      </c>
      <c r="D2085" s="22" t="s">
        <v>119</v>
      </c>
      <c r="E2085" s="22">
        <v>6</v>
      </c>
      <c r="F2085" s="22" t="s">
        <v>6</v>
      </c>
      <c r="G2085" s="22" t="s">
        <v>105</v>
      </c>
    </row>
    <row r="2086" spans="3:7">
      <c r="C2086" s="137">
        <v>44297</v>
      </c>
      <c r="D2086" s="22" t="s">
        <v>119</v>
      </c>
      <c r="E2086" s="22">
        <v>41</v>
      </c>
      <c r="F2086" s="22" t="s">
        <v>112</v>
      </c>
      <c r="G2086" s="22" t="s">
        <v>105</v>
      </c>
    </row>
    <row r="2087" spans="3:7">
      <c r="C2087" s="137">
        <v>44540</v>
      </c>
      <c r="D2087" s="22" t="s">
        <v>118</v>
      </c>
      <c r="E2087" s="22">
        <v>26</v>
      </c>
      <c r="F2087" s="22" t="s">
        <v>9</v>
      </c>
      <c r="G2087" s="22" t="s">
        <v>109</v>
      </c>
    </row>
    <row r="2088" spans="3:7">
      <c r="C2088" s="137">
        <v>44245</v>
      </c>
      <c r="D2088" s="22" t="s">
        <v>117</v>
      </c>
      <c r="E2088" s="22">
        <v>40</v>
      </c>
      <c r="F2088" s="22" t="s">
        <v>114</v>
      </c>
      <c r="G2088" s="22" t="s">
        <v>106</v>
      </c>
    </row>
    <row r="2089" spans="3:7">
      <c r="C2089" s="137">
        <v>44252</v>
      </c>
      <c r="D2089" s="22" t="s">
        <v>117</v>
      </c>
      <c r="E2089" s="22">
        <v>550</v>
      </c>
      <c r="F2089" s="22" t="s">
        <v>112</v>
      </c>
      <c r="G2089" s="22" t="s">
        <v>105</v>
      </c>
    </row>
    <row r="2090" spans="3:7">
      <c r="C2090" s="137">
        <v>44178</v>
      </c>
      <c r="D2090" s="22" t="s">
        <v>119</v>
      </c>
      <c r="E2090" s="22">
        <v>275</v>
      </c>
      <c r="F2090" s="22" t="s">
        <v>110</v>
      </c>
      <c r="G2090" s="22" t="s">
        <v>105</v>
      </c>
    </row>
    <row r="2091" spans="3:7">
      <c r="C2091" s="137">
        <v>43878</v>
      </c>
      <c r="D2091" s="22" t="s">
        <v>119</v>
      </c>
      <c r="E2091" s="22">
        <v>75</v>
      </c>
      <c r="F2091" s="22" t="s">
        <v>110</v>
      </c>
      <c r="G2091" s="22" t="s">
        <v>115</v>
      </c>
    </row>
    <row r="2092" spans="3:7">
      <c r="C2092" s="137">
        <v>44373</v>
      </c>
      <c r="D2092" s="22" t="s">
        <v>107</v>
      </c>
      <c r="E2092" s="22">
        <v>48</v>
      </c>
      <c r="F2092" s="22" t="s">
        <v>112</v>
      </c>
      <c r="G2092" s="22" t="s">
        <v>115</v>
      </c>
    </row>
    <row r="2093" spans="3:7">
      <c r="C2093" s="137">
        <v>44153</v>
      </c>
      <c r="D2093" s="22" t="s">
        <v>117</v>
      </c>
      <c r="E2093" s="22">
        <v>6</v>
      </c>
      <c r="F2093" s="22" t="s">
        <v>114</v>
      </c>
      <c r="G2093" s="22" t="s">
        <v>108</v>
      </c>
    </row>
    <row r="2094" spans="3:7">
      <c r="C2094" s="137">
        <v>44526</v>
      </c>
      <c r="D2094" s="22" t="s">
        <v>119</v>
      </c>
      <c r="E2094" s="22">
        <v>400</v>
      </c>
      <c r="F2094" s="22" t="s">
        <v>6</v>
      </c>
      <c r="G2094" s="22" t="s">
        <v>109</v>
      </c>
    </row>
    <row r="2095" spans="3:7">
      <c r="C2095" s="137">
        <v>44238</v>
      </c>
      <c r="D2095" s="22" t="s">
        <v>116</v>
      </c>
      <c r="E2095" s="22">
        <v>275</v>
      </c>
      <c r="F2095" s="22" t="s">
        <v>114</v>
      </c>
      <c r="G2095" s="22" t="s">
        <v>105</v>
      </c>
    </row>
    <row r="2096" spans="3:7">
      <c r="C2096" s="137">
        <v>44664</v>
      </c>
      <c r="D2096" s="22" t="s">
        <v>119</v>
      </c>
      <c r="E2096" s="22">
        <v>300</v>
      </c>
      <c r="F2096" s="22" t="s">
        <v>110</v>
      </c>
      <c r="G2096" s="22" t="s">
        <v>113</v>
      </c>
    </row>
    <row r="2097" spans="3:7">
      <c r="C2097" s="137">
        <v>44861</v>
      </c>
      <c r="D2097" s="22" t="s">
        <v>119</v>
      </c>
      <c r="E2097" s="22">
        <v>525</v>
      </c>
      <c r="F2097" s="22" t="s">
        <v>110</v>
      </c>
      <c r="G2097" s="22" t="s">
        <v>105</v>
      </c>
    </row>
    <row r="2098" spans="3:7">
      <c r="C2098" s="137">
        <v>44277</v>
      </c>
      <c r="D2098" s="22" t="s">
        <v>117</v>
      </c>
      <c r="E2098" s="22">
        <v>375</v>
      </c>
      <c r="F2098" s="22" t="s">
        <v>6</v>
      </c>
      <c r="G2098" s="22" t="s">
        <v>113</v>
      </c>
    </row>
    <row r="2099" spans="3:7">
      <c r="C2099" s="137">
        <v>44116</v>
      </c>
      <c r="D2099" s="22" t="s">
        <v>117</v>
      </c>
      <c r="E2099" s="22">
        <v>75</v>
      </c>
      <c r="F2099" s="22" t="s">
        <v>112</v>
      </c>
      <c r="G2099" s="22" t="s">
        <v>111</v>
      </c>
    </row>
    <row r="2100" spans="3:7">
      <c r="C2100" s="137">
        <v>44345</v>
      </c>
      <c r="D2100" s="22" t="s">
        <v>117</v>
      </c>
      <c r="E2100" s="22">
        <v>3</v>
      </c>
      <c r="F2100" s="22" t="s">
        <v>6</v>
      </c>
      <c r="G2100" s="22" t="s">
        <v>115</v>
      </c>
    </row>
    <row r="2101" spans="3:7">
      <c r="C2101" s="137">
        <v>44135</v>
      </c>
      <c r="D2101" s="22" t="s">
        <v>118</v>
      </c>
      <c r="E2101" s="22">
        <v>43</v>
      </c>
      <c r="F2101" s="22" t="s">
        <v>6</v>
      </c>
      <c r="G2101" s="22" t="s">
        <v>115</v>
      </c>
    </row>
    <row r="2102" spans="3:7">
      <c r="C2102" s="137">
        <v>44146</v>
      </c>
      <c r="D2102" s="22" t="s">
        <v>119</v>
      </c>
      <c r="E2102" s="22">
        <v>125</v>
      </c>
      <c r="F2102" s="22" t="s">
        <v>114</v>
      </c>
      <c r="G2102" s="22" t="s">
        <v>113</v>
      </c>
    </row>
    <row r="2103" spans="3:7">
      <c r="C2103" s="137">
        <v>44355</v>
      </c>
      <c r="D2103" s="22" t="s">
        <v>119</v>
      </c>
      <c r="E2103" s="22">
        <v>400</v>
      </c>
      <c r="F2103" s="22" t="s">
        <v>6</v>
      </c>
      <c r="G2103" s="22" t="s">
        <v>111</v>
      </c>
    </row>
    <row r="2104" spans="3:7">
      <c r="C2104" s="137">
        <v>44506</v>
      </c>
      <c r="D2104" s="22" t="s">
        <v>119</v>
      </c>
      <c r="E2104" s="22">
        <v>39</v>
      </c>
      <c r="F2104" s="22" t="s">
        <v>9</v>
      </c>
      <c r="G2104" s="22" t="s">
        <v>105</v>
      </c>
    </row>
    <row r="2105" spans="3:7">
      <c r="C2105" s="137">
        <v>44073</v>
      </c>
      <c r="D2105" s="22" t="s">
        <v>107</v>
      </c>
      <c r="E2105" s="22">
        <v>6</v>
      </c>
      <c r="F2105" s="22" t="s">
        <v>114</v>
      </c>
      <c r="G2105" s="22" t="s">
        <v>108</v>
      </c>
    </row>
    <row r="2106" spans="3:7">
      <c r="C2106" s="137">
        <v>43855</v>
      </c>
      <c r="D2106" s="22" t="s">
        <v>116</v>
      </c>
      <c r="E2106" s="22">
        <v>350</v>
      </c>
      <c r="F2106" s="22" t="s">
        <v>110</v>
      </c>
      <c r="G2106" s="22" t="s">
        <v>115</v>
      </c>
    </row>
    <row r="2107" spans="3:7">
      <c r="C2107" s="137">
        <v>44147</v>
      </c>
      <c r="D2107" s="22" t="s">
        <v>116</v>
      </c>
      <c r="E2107" s="22">
        <v>16</v>
      </c>
      <c r="F2107" s="22" t="s">
        <v>9</v>
      </c>
      <c r="G2107" s="22" t="s">
        <v>111</v>
      </c>
    </row>
    <row r="2108" spans="3:7">
      <c r="C2108" s="137">
        <v>44023</v>
      </c>
      <c r="D2108" s="22" t="s">
        <v>119</v>
      </c>
      <c r="E2108" s="22">
        <v>300</v>
      </c>
      <c r="F2108" s="22" t="s">
        <v>112</v>
      </c>
      <c r="G2108" s="22" t="s">
        <v>111</v>
      </c>
    </row>
    <row r="2109" spans="3:7">
      <c r="C2109" s="137">
        <v>44704</v>
      </c>
      <c r="D2109" s="22" t="s">
        <v>118</v>
      </c>
      <c r="E2109" s="22">
        <v>450</v>
      </c>
      <c r="F2109" s="22" t="s">
        <v>114</v>
      </c>
      <c r="G2109" s="22" t="s">
        <v>113</v>
      </c>
    </row>
    <row r="2110" spans="3:7">
      <c r="C2110" s="137">
        <v>44748</v>
      </c>
      <c r="D2110" s="22" t="s">
        <v>119</v>
      </c>
      <c r="E2110" s="22">
        <v>175</v>
      </c>
      <c r="F2110" s="22" t="s">
        <v>9</v>
      </c>
      <c r="G2110" s="22" t="s">
        <v>105</v>
      </c>
    </row>
    <row r="2111" spans="3:7">
      <c r="C2111" s="137">
        <v>44560</v>
      </c>
      <c r="D2111" s="22" t="s">
        <v>119</v>
      </c>
      <c r="E2111" s="22">
        <v>200</v>
      </c>
      <c r="F2111" s="22" t="s">
        <v>6</v>
      </c>
      <c r="G2111" s="22" t="s">
        <v>105</v>
      </c>
    </row>
    <row r="2112" spans="3:7">
      <c r="C2112" s="137">
        <v>44594</v>
      </c>
      <c r="D2112" s="22" t="s">
        <v>119</v>
      </c>
      <c r="E2112" s="22">
        <v>100</v>
      </c>
      <c r="F2112" s="22" t="s">
        <v>6</v>
      </c>
      <c r="G2112" s="22" t="s">
        <v>108</v>
      </c>
    </row>
    <row r="2113" spans="3:7">
      <c r="C2113" s="137">
        <v>44616</v>
      </c>
      <c r="D2113" s="22" t="s">
        <v>117</v>
      </c>
      <c r="E2113" s="22">
        <v>4</v>
      </c>
      <c r="F2113" s="22" t="s">
        <v>6</v>
      </c>
      <c r="G2113" s="22" t="s">
        <v>106</v>
      </c>
    </row>
    <row r="2114" spans="3:7">
      <c r="C2114" s="137">
        <v>44538</v>
      </c>
      <c r="D2114" s="22" t="s">
        <v>117</v>
      </c>
      <c r="E2114" s="22">
        <v>400</v>
      </c>
      <c r="F2114" s="22" t="s">
        <v>112</v>
      </c>
      <c r="G2114" s="22" t="s">
        <v>115</v>
      </c>
    </row>
    <row r="2115" spans="3:7">
      <c r="C2115" s="137">
        <v>44571</v>
      </c>
      <c r="D2115" s="22" t="s">
        <v>117</v>
      </c>
      <c r="E2115" s="22">
        <v>42</v>
      </c>
      <c r="F2115" s="22" t="s">
        <v>112</v>
      </c>
      <c r="G2115" s="22" t="s">
        <v>113</v>
      </c>
    </row>
    <row r="2116" spans="3:7">
      <c r="C2116" s="137">
        <v>43868</v>
      </c>
      <c r="D2116" s="22" t="s">
        <v>119</v>
      </c>
      <c r="E2116" s="22">
        <v>2</v>
      </c>
      <c r="F2116" s="22" t="s">
        <v>6</v>
      </c>
      <c r="G2116" s="22" t="s">
        <v>109</v>
      </c>
    </row>
    <row r="2117" spans="3:7">
      <c r="C2117" s="137">
        <v>44720</v>
      </c>
      <c r="D2117" s="22" t="s">
        <v>116</v>
      </c>
      <c r="E2117" s="22">
        <v>31</v>
      </c>
      <c r="F2117" s="22" t="s">
        <v>110</v>
      </c>
      <c r="G2117" s="22" t="s">
        <v>108</v>
      </c>
    </row>
    <row r="2118" spans="3:7">
      <c r="C2118" s="137">
        <v>44767</v>
      </c>
      <c r="D2118" s="22" t="s">
        <v>117</v>
      </c>
      <c r="E2118" s="22">
        <v>8</v>
      </c>
      <c r="F2118" s="22" t="s">
        <v>6</v>
      </c>
      <c r="G2118" s="22" t="s">
        <v>113</v>
      </c>
    </row>
    <row r="2119" spans="3:7">
      <c r="C2119" s="137">
        <v>44011</v>
      </c>
      <c r="D2119" s="22" t="s">
        <v>119</v>
      </c>
      <c r="E2119" s="22">
        <v>100</v>
      </c>
      <c r="F2119" s="22" t="s">
        <v>110</v>
      </c>
      <c r="G2119" s="22" t="s">
        <v>113</v>
      </c>
    </row>
    <row r="2120" spans="3:7">
      <c r="C2120" s="137">
        <v>44556</v>
      </c>
      <c r="D2120" s="22" t="s">
        <v>117</v>
      </c>
      <c r="E2120" s="22">
        <v>75</v>
      </c>
      <c r="F2120" s="22" t="s">
        <v>6</v>
      </c>
      <c r="G2120" s="22" t="s">
        <v>109</v>
      </c>
    </row>
    <row r="2121" spans="3:7">
      <c r="C2121" s="137">
        <v>44880</v>
      </c>
      <c r="D2121" s="22" t="s">
        <v>116</v>
      </c>
      <c r="E2121" s="22">
        <v>34</v>
      </c>
      <c r="F2121" s="22" t="s">
        <v>9</v>
      </c>
      <c r="G2121" s="22" t="s">
        <v>108</v>
      </c>
    </row>
    <row r="2122" spans="3:7">
      <c r="C2122" s="137">
        <v>43888</v>
      </c>
      <c r="D2122" s="22" t="s">
        <v>119</v>
      </c>
      <c r="E2122" s="22">
        <v>43</v>
      </c>
      <c r="F2122" s="22" t="s">
        <v>9</v>
      </c>
      <c r="G2122" s="22" t="s">
        <v>108</v>
      </c>
    </row>
    <row r="2123" spans="3:7">
      <c r="C2123" s="137">
        <v>44706</v>
      </c>
      <c r="D2123" s="22" t="s">
        <v>118</v>
      </c>
      <c r="E2123" s="22">
        <v>5</v>
      </c>
      <c r="F2123" s="22" t="s">
        <v>110</v>
      </c>
      <c r="G2123" s="22" t="s">
        <v>111</v>
      </c>
    </row>
    <row r="2124" spans="3:7">
      <c r="C2124" s="137">
        <v>44895</v>
      </c>
      <c r="D2124" s="22" t="s">
        <v>117</v>
      </c>
      <c r="E2124" s="22">
        <v>375</v>
      </c>
      <c r="F2124" s="22" t="s">
        <v>110</v>
      </c>
      <c r="G2124" s="22" t="s">
        <v>106</v>
      </c>
    </row>
    <row r="2125" spans="3:7">
      <c r="C2125" s="137">
        <v>44915</v>
      </c>
      <c r="D2125" s="22" t="s">
        <v>118</v>
      </c>
      <c r="E2125" s="22">
        <v>1</v>
      </c>
      <c r="F2125" s="22" t="s">
        <v>6</v>
      </c>
      <c r="G2125" s="22" t="s">
        <v>105</v>
      </c>
    </row>
    <row r="2126" spans="3:7">
      <c r="C2126" s="137">
        <v>44540</v>
      </c>
      <c r="D2126" s="22" t="s">
        <v>107</v>
      </c>
      <c r="E2126" s="22">
        <v>11</v>
      </c>
      <c r="F2126" s="22" t="s">
        <v>112</v>
      </c>
      <c r="G2126" s="22" t="s">
        <v>105</v>
      </c>
    </row>
    <row r="2127" spans="3:7">
      <c r="C2127" s="137">
        <v>43889</v>
      </c>
      <c r="D2127" s="22" t="s">
        <v>116</v>
      </c>
      <c r="E2127" s="22">
        <v>1</v>
      </c>
      <c r="F2127" s="22" t="s">
        <v>6</v>
      </c>
      <c r="G2127" s="22" t="s">
        <v>111</v>
      </c>
    </row>
    <row r="2128" spans="3:7">
      <c r="C2128" s="137">
        <v>44346</v>
      </c>
      <c r="D2128" s="22" t="s">
        <v>117</v>
      </c>
      <c r="E2128" s="22">
        <v>3</v>
      </c>
      <c r="F2128" s="22" t="s">
        <v>114</v>
      </c>
      <c r="G2128" s="22" t="s">
        <v>115</v>
      </c>
    </row>
    <row r="2129" spans="3:7">
      <c r="C2129" s="137">
        <v>44355</v>
      </c>
      <c r="D2129" s="22" t="s">
        <v>117</v>
      </c>
      <c r="E2129" s="22">
        <v>17</v>
      </c>
      <c r="F2129" s="22" t="s">
        <v>6</v>
      </c>
      <c r="G2129" s="22" t="s">
        <v>109</v>
      </c>
    </row>
    <row r="2130" spans="3:7">
      <c r="C2130" s="137">
        <v>44635</v>
      </c>
      <c r="D2130" s="22" t="s">
        <v>118</v>
      </c>
      <c r="E2130" s="22">
        <v>475</v>
      </c>
      <c r="F2130" s="22" t="s">
        <v>112</v>
      </c>
      <c r="G2130" s="22" t="s">
        <v>109</v>
      </c>
    </row>
    <row r="2131" spans="3:7">
      <c r="C2131" s="137">
        <v>44191</v>
      </c>
      <c r="D2131" s="22" t="s">
        <v>119</v>
      </c>
      <c r="E2131" s="22">
        <v>6</v>
      </c>
      <c r="F2131" s="22" t="s">
        <v>112</v>
      </c>
      <c r="G2131" s="22" t="s">
        <v>111</v>
      </c>
    </row>
    <row r="2132" spans="3:7">
      <c r="C2132" s="137">
        <v>44855</v>
      </c>
      <c r="D2132" s="22" t="s">
        <v>117</v>
      </c>
      <c r="E2132" s="22">
        <v>6</v>
      </c>
      <c r="F2132" s="22" t="s">
        <v>9</v>
      </c>
      <c r="G2132" s="22" t="s">
        <v>105</v>
      </c>
    </row>
    <row r="2133" spans="3:7">
      <c r="C2133" s="137">
        <v>44410</v>
      </c>
      <c r="D2133" s="22" t="s">
        <v>119</v>
      </c>
      <c r="E2133" s="22">
        <v>2</v>
      </c>
      <c r="F2133" s="22" t="s">
        <v>112</v>
      </c>
      <c r="G2133" s="22" t="s">
        <v>111</v>
      </c>
    </row>
    <row r="2134" spans="3:7">
      <c r="C2134" s="137">
        <v>44776</v>
      </c>
      <c r="D2134" s="22" t="s">
        <v>116</v>
      </c>
      <c r="E2134" s="22">
        <v>6</v>
      </c>
      <c r="F2134" s="22" t="s">
        <v>9</v>
      </c>
      <c r="G2134" s="22" t="s">
        <v>111</v>
      </c>
    </row>
    <row r="2135" spans="3:7">
      <c r="C2135" s="137">
        <v>44660</v>
      </c>
      <c r="D2135" s="22" t="s">
        <v>117</v>
      </c>
      <c r="E2135" s="22">
        <v>600</v>
      </c>
      <c r="F2135" s="22" t="s">
        <v>9</v>
      </c>
      <c r="G2135" s="22" t="s">
        <v>115</v>
      </c>
    </row>
    <row r="2136" spans="3:7">
      <c r="C2136" s="137">
        <v>44839</v>
      </c>
      <c r="D2136" s="22" t="s">
        <v>118</v>
      </c>
      <c r="E2136" s="22">
        <v>4</v>
      </c>
      <c r="F2136" s="22" t="s">
        <v>6</v>
      </c>
      <c r="G2136" s="22" t="s">
        <v>115</v>
      </c>
    </row>
    <row r="2137" spans="3:7">
      <c r="C2137" s="137">
        <v>44726</v>
      </c>
      <c r="D2137" s="22" t="s">
        <v>117</v>
      </c>
      <c r="E2137" s="22">
        <v>34</v>
      </c>
      <c r="F2137" s="22" t="s">
        <v>112</v>
      </c>
      <c r="G2137" s="22" t="s">
        <v>105</v>
      </c>
    </row>
    <row r="2138" spans="3:7">
      <c r="C2138" s="137">
        <v>44280</v>
      </c>
      <c r="D2138" s="22" t="s">
        <v>117</v>
      </c>
      <c r="E2138" s="22">
        <v>38</v>
      </c>
      <c r="F2138" s="22" t="s">
        <v>112</v>
      </c>
      <c r="G2138" s="22" t="s">
        <v>106</v>
      </c>
    </row>
    <row r="2139" spans="3:7">
      <c r="C2139" s="137">
        <v>44422</v>
      </c>
      <c r="D2139" s="22" t="s">
        <v>117</v>
      </c>
      <c r="E2139" s="22">
        <v>5</v>
      </c>
      <c r="F2139" s="22" t="s">
        <v>110</v>
      </c>
      <c r="G2139" s="22" t="s">
        <v>105</v>
      </c>
    </row>
    <row r="2140" spans="3:7">
      <c r="C2140" s="137">
        <v>44357</v>
      </c>
      <c r="D2140" s="22" t="s">
        <v>116</v>
      </c>
      <c r="E2140" s="22">
        <v>2</v>
      </c>
      <c r="F2140" s="22" t="s">
        <v>6</v>
      </c>
      <c r="G2140" s="22" t="s">
        <v>108</v>
      </c>
    </row>
    <row r="2141" spans="3:7">
      <c r="C2141" s="137">
        <v>44294</v>
      </c>
      <c r="D2141" s="22" t="s">
        <v>118</v>
      </c>
      <c r="E2141" s="22">
        <v>400</v>
      </c>
      <c r="F2141" s="22" t="s">
        <v>6</v>
      </c>
      <c r="G2141" s="22" t="s">
        <v>108</v>
      </c>
    </row>
    <row r="2142" spans="3:7">
      <c r="C2142" s="137">
        <v>44548</v>
      </c>
      <c r="D2142" s="22" t="s">
        <v>118</v>
      </c>
      <c r="E2142" s="22">
        <v>6</v>
      </c>
      <c r="F2142" s="22" t="s">
        <v>9</v>
      </c>
      <c r="G2142" s="22" t="s">
        <v>113</v>
      </c>
    </row>
    <row r="2143" spans="3:7">
      <c r="C2143" s="137">
        <v>44575</v>
      </c>
      <c r="D2143" s="22" t="s">
        <v>116</v>
      </c>
      <c r="E2143" s="22">
        <v>6</v>
      </c>
      <c r="F2143" s="22" t="s">
        <v>114</v>
      </c>
      <c r="G2143" s="22" t="s">
        <v>108</v>
      </c>
    </row>
    <row r="2144" spans="3:7">
      <c r="C2144" s="137">
        <v>44630</v>
      </c>
      <c r="D2144" s="22" t="s">
        <v>117</v>
      </c>
      <c r="E2144" s="22">
        <v>16</v>
      </c>
      <c r="F2144" s="22" t="s">
        <v>6</v>
      </c>
      <c r="G2144" s="22" t="s">
        <v>111</v>
      </c>
    </row>
    <row r="2145" spans="3:7">
      <c r="C2145" s="137">
        <v>44760</v>
      </c>
      <c r="D2145" s="22" t="s">
        <v>119</v>
      </c>
      <c r="E2145" s="22">
        <v>36</v>
      </c>
      <c r="F2145" s="22" t="s">
        <v>114</v>
      </c>
      <c r="G2145" s="22" t="s">
        <v>106</v>
      </c>
    </row>
    <row r="2146" spans="3:7">
      <c r="C2146" s="137">
        <v>44645</v>
      </c>
      <c r="D2146" s="22" t="s">
        <v>119</v>
      </c>
      <c r="E2146" s="22">
        <v>50</v>
      </c>
      <c r="F2146" s="22" t="s">
        <v>112</v>
      </c>
      <c r="G2146" s="22" t="s">
        <v>108</v>
      </c>
    </row>
    <row r="2147" spans="3:7">
      <c r="C2147" s="137">
        <v>44507</v>
      </c>
      <c r="D2147" s="22" t="s">
        <v>116</v>
      </c>
      <c r="E2147" s="22">
        <v>8</v>
      </c>
      <c r="F2147" s="22" t="s">
        <v>6</v>
      </c>
      <c r="G2147" s="22" t="s">
        <v>115</v>
      </c>
    </row>
    <row r="2148" spans="3:7">
      <c r="C2148" s="137">
        <v>44112</v>
      </c>
      <c r="D2148" s="22" t="s">
        <v>107</v>
      </c>
      <c r="E2148" s="22">
        <v>2</v>
      </c>
      <c r="F2148" s="22" t="s">
        <v>9</v>
      </c>
      <c r="G2148" s="22" t="s">
        <v>109</v>
      </c>
    </row>
    <row r="2149" spans="3:7">
      <c r="C2149" s="137">
        <v>44402</v>
      </c>
      <c r="D2149" s="22" t="s">
        <v>118</v>
      </c>
      <c r="E2149" s="22">
        <v>325</v>
      </c>
      <c r="F2149" s="22" t="s">
        <v>9</v>
      </c>
      <c r="G2149" s="22" t="s">
        <v>111</v>
      </c>
    </row>
    <row r="2150" spans="3:7">
      <c r="C2150" s="137">
        <v>44531</v>
      </c>
      <c r="D2150" s="22" t="s">
        <v>119</v>
      </c>
      <c r="E2150" s="22">
        <v>200</v>
      </c>
      <c r="F2150" s="22" t="s">
        <v>112</v>
      </c>
      <c r="G2150" s="22" t="s">
        <v>109</v>
      </c>
    </row>
    <row r="2151" spans="3:7">
      <c r="C2151" s="137">
        <v>44510</v>
      </c>
      <c r="D2151" s="22" t="s">
        <v>119</v>
      </c>
      <c r="E2151" s="22">
        <v>16</v>
      </c>
      <c r="F2151" s="22" t="s">
        <v>112</v>
      </c>
      <c r="G2151" s="22" t="s">
        <v>109</v>
      </c>
    </row>
    <row r="2152" spans="3:7">
      <c r="C2152" s="137">
        <v>43925</v>
      </c>
      <c r="D2152" s="22" t="s">
        <v>117</v>
      </c>
      <c r="E2152" s="22">
        <v>27</v>
      </c>
      <c r="F2152" s="22" t="s">
        <v>110</v>
      </c>
      <c r="G2152" s="22" t="s">
        <v>108</v>
      </c>
    </row>
    <row r="2153" spans="3:7">
      <c r="C2153" s="137">
        <v>43888</v>
      </c>
      <c r="D2153" s="22" t="s">
        <v>119</v>
      </c>
      <c r="E2153" s="22">
        <v>475</v>
      </c>
      <c r="F2153" s="22" t="s">
        <v>112</v>
      </c>
      <c r="G2153" s="22" t="s">
        <v>106</v>
      </c>
    </row>
    <row r="2154" spans="3:7">
      <c r="C2154" s="137">
        <v>44859</v>
      </c>
      <c r="D2154" s="22" t="s">
        <v>117</v>
      </c>
      <c r="E2154" s="22">
        <v>9</v>
      </c>
      <c r="F2154" s="22" t="s">
        <v>112</v>
      </c>
      <c r="G2154" s="22" t="s">
        <v>113</v>
      </c>
    </row>
    <row r="2155" spans="3:7">
      <c r="C2155" s="137">
        <v>44906</v>
      </c>
      <c r="D2155" s="22" t="s">
        <v>119</v>
      </c>
      <c r="E2155" s="22">
        <v>12</v>
      </c>
      <c r="F2155" s="22" t="s">
        <v>110</v>
      </c>
      <c r="G2155" s="22" t="s">
        <v>115</v>
      </c>
    </row>
    <row r="2156" spans="3:7">
      <c r="C2156" s="137">
        <v>44450</v>
      </c>
      <c r="D2156" s="22" t="s">
        <v>117</v>
      </c>
      <c r="E2156" s="22">
        <v>425</v>
      </c>
      <c r="F2156" s="22" t="s">
        <v>9</v>
      </c>
      <c r="G2156" s="22" t="s">
        <v>106</v>
      </c>
    </row>
    <row r="2157" spans="3:7">
      <c r="C2157" s="137">
        <v>43896</v>
      </c>
      <c r="D2157" s="22" t="s">
        <v>107</v>
      </c>
      <c r="E2157" s="22">
        <v>14</v>
      </c>
      <c r="F2157" s="22" t="s">
        <v>114</v>
      </c>
      <c r="G2157" s="22" t="s">
        <v>113</v>
      </c>
    </row>
    <row r="2158" spans="3:7">
      <c r="C2158" s="137">
        <v>44155</v>
      </c>
      <c r="D2158" s="22" t="s">
        <v>119</v>
      </c>
      <c r="E2158" s="22">
        <v>44</v>
      </c>
      <c r="F2158" s="22" t="s">
        <v>6</v>
      </c>
      <c r="G2158" s="22" t="s">
        <v>113</v>
      </c>
    </row>
    <row r="2159" spans="3:7">
      <c r="C2159" s="137">
        <v>44318</v>
      </c>
      <c r="D2159" s="22" t="s">
        <v>107</v>
      </c>
      <c r="E2159" s="22">
        <v>4</v>
      </c>
      <c r="F2159" s="22" t="s">
        <v>114</v>
      </c>
      <c r="G2159" s="22" t="s">
        <v>113</v>
      </c>
    </row>
    <row r="2160" spans="3:7">
      <c r="C2160" s="137">
        <v>44167</v>
      </c>
      <c r="D2160" s="22" t="s">
        <v>117</v>
      </c>
      <c r="E2160" s="22">
        <v>400</v>
      </c>
      <c r="F2160" s="22" t="s">
        <v>110</v>
      </c>
      <c r="G2160" s="22" t="s">
        <v>106</v>
      </c>
    </row>
    <row r="2161" spans="3:7">
      <c r="C2161" s="137">
        <v>44596</v>
      </c>
      <c r="D2161" s="22" t="s">
        <v>119</v>
      </c>
      <c r="E2161" s="22">
        <v>32</v>
      </c>
      <c r="F2161" s="22" t="s">
        <v>9</v>
      </c>
      <c r="G2161" s="22" t="s">
        <v>105</v>
      </c>
    </row>
    <row r="2162" spans="3:7">
      <c r="C2162" s="137">
        <v>43903</v>
      </c>
      <c r="D2162" s="22" t="s">
        <v>119</v>
      </c>
      <c r="E2162" s="22">
        <v>20</v>
      </c>
      <c r="F2162" s="22" t="s">
        <v>6</v>
      </c>
      <c r="G2162" s="22" t="s">
        <v>109</v>
      </c>
    </row>
    <row r="2163" spans="3:7">
      <c r="C2163" s="137">
        <v>44697</v>
      </c>
      <c r="D2163" s="22" t="s">
        <v>118</v>
      </c>
      <c r="E2163" s="22">
        <v>325</v>
      </c>
      <c r="F2163" s="22" t="s">
        <v>112</v>
      </c>
      <c r="G2163" s="22" t="s">
        <v>105</v>
      </c>
    </row>
    <row r="2164" spans="3:7">
      <c r="C2164" s="137">
        <v>44149</v>
      </c>
      <c r="D2164" s="22" t="s">
        <v>118</v>
      </c>
      <c r="E2164" s="22">
        <v>4</v>
      </c>
      <c r="F2164" s="22" t="s">
        <v>112</v>
      </c>
      <c r="G2164" s="22" t="s">
        <v>111</v>
      </c>
    </row>
    <row r="2165" spans="3:7">
      <c r="C2165" s="137">
        <v>43855</v>
      </c>
      <c r="D2165" s="22" t="s">
        <v>118</v>
      </c>
      <c r="E2165" s="22">
        <v>75</v>
      </c>
      <c r="F2165" s="22" t="s">
        <v>9</v>
      </c>
      <c r="G2165" s="22" t="s">
        <v>111</v>
      </c>
    </row>
    <row r="2166" spans="3:7">
      <c r="C2166" s="137">
        <v>44436</v>
      </c>
      <c r="D2166" s="22" t="s">
        <v>107</v>
      </c>
      <c r="E2166" s="22">
        <v>32</v>
      </c>
      <c r="F2166" s="22" t="s">
        <v>9</v>
      </c>
      <c r="G2166" s="22" t="s">
        <v>106</v>
      </c>
    </row>
    <row r="2167" spans="3:7">
      <c r="C2167" s="137">
        <v>44820</v>
      </c>
      <c r="D2167" s="22" t="s">
        <v>116</v>
      </c>
      <c r="E2167" s="22">
        <v>19</v>
      </c>
      <c r="F2167" s="22" t="s">
        <v>9</v>
      </c>
      <c r="G2167" s="22" t="s">
        <v>109</v>
      </c>
    </row>
    <row r="2168" spans="3:7">
      <c r="C2168" s="137">
        <v>44846</v>
      </c>
      <c r="D2168" s="22" t="s">
        <v>118</v>
      </c>
      <c r="E2168" s="22">
        <v>125</v>
      </c>
      <c r="F2168" s="22" t="s">
        <v>114</v>
      </c>
      <c r="G2168" s="22" t="s">
        <v>113</v>
      </c>
    </row>
    <row r="2169" spans="3:7">
      <c r="C2169" s="137">
        <v>44313</v>
      </c>
      <c r="D2169" s="22" t="s">
        <v>119</v>
      </c>
      <c r="E2169" s="22">
        <v>5</v>
      </c>
      <c r="F2169" s="22" t="s">
        <v>112</v>
      </c>
      <c r="G2169" s="22" t="s">
        <v>115</v>
      </c>
    </row>
    <row r="2170" spans="3:7">
      <c r="C2170" s="137">
        <v>44228</v>
      </c>
      <c r="D2170" s="22" t="s">
        <v>119</v>
      </c>
      <c r="E2170" s="22">
        <v>26</v>
      </c>
      <c r="F2170" s="22" t="s">
        <v>112</v>
      </c>
      <c r="G2170" s="22" t="s">
        <v>109</v>
      </c>
    </row>
    <row r="2171" spans="3:7">
      <c r="C2171" s="137">
        <v>44797</v>
      </c>
      <c r="D2171" s="22" t="s">
        <v>116</v>
      </c>
      <c r="E2171" s="22">
        <v>4</v>
      </c>
      <c r="F2171" s="22" t="s">
        <v>6</v>
      </c>
      <c r="G2171" s="22" t="s">
        <v>111</v>
      </c>
    </row>
    <row r="2172" spans="3:7">
      <c r="C2172" s="137">
        <v>44166</v>
      </c>
      <c r="D2172" s="22" t="s">
        <v>107</v>
      </c>
      <c r="E2172" s="22">
        <v>1</v>
      </c>
      <c r="F2172" s="22" t="s">
        <v>112</v>
      </c>
      <c r="G2172" s="22" t="s">
        <v>111</v>
      </c>
    </row>
    <row r="2173" spans="3:7">
      <c r="C2173" s="137">
        <v>44893</v>
      </c>
      <c r="D2173" s="22" t="s">
        <v>119</v>
      </c>
      <c r="E2173" s="22">
        <v>525</v>
      </c>
      <c r="F2173" s="22" t="s">
        <v>114</v>
      </c>
      <c r="G2173" s="22" t="s">
        <v>109</v>
      </c>
    </row>
    <row r="2174" spans="3:7">
      <c r="C2174" s="137">
        <v>44617</v>
      </c>
      <c r="D2174" s="22" t="s">
        <v>117</v>
      </c>
      <c r="E2174" s="22">
        <v>250</v>
      </c>
      <c r="F2174" s="22" t="s">
        <v>110</v>
      </c>
      <c r="G2174" s="22" t="s">
        <v>106</v>
      </c>
    </row>
    <row r="2175" spans="3:7">
      <c r="C2175" s="137">
        <v>44446</v>
      </c>
      <c r="D2175" s="22" t="s">
        <v>117</v>
      </c>
      <c r="E2175" s="22">
        <v>7</v>
      </c>
      <c r="F2175" s="22" t="s">
        <v>9</v>
      </c>
      <c r="G2175" s="22" t="s">
        <v>109</v>
      </c>
    </row>
    <row r="2176" spans="3:7">
      <c r="C2176" s="137">
        <v>44766</v>
      </c>
      <c r="D2176" s="22" t="s">
        <v>107</v>
      </c>
      <c r="E2176" s="22">
        <v>3</v>
      </c>
      <c r="F2176" s="22" t="s">
        <v>114</v>
      </c>
      <c r="G2176" s="22" t="s">
        <v>109</v>
      </c>
    </row>
    <row r="2177" spans="3:7">
      <c r="C2177" s="137">
        <v>43900</v>
      </c>
      <c r="D2177" s="22" t="s">
        <v>107</v>
      </c>
      <c r="E2177" s="22">
        <v>4</v>
      </c>
      <c r="F2177" s="22" t="s">
        <v>110</v>
      </c>
      <c r="G2177" s="22" t="s">
        <v>108</v>
      </c>
    </row>
    <row r="2178" spans="3:7">
      <c r="C2178" s="137">
        <v>44607</v>
      </c>
      <c r="D2178" s="22" t="s">
        <v>117</v>
      </c>
      <c r="E2178" s="22">
        <v>175</v>
      </c>
      <c r="F2178" s="22" t="s">
        <v>6</v>
      </c>
      <c r="G2178" s="22" t="s">
        <v>113</v>
      </c>
    </row>
    <row r="2179" spans="3:7">
      <c r="C2179" s="137">
        <v>43939</v>
      </c>
      <c r="D2179" s="22" t="s">
        <v>118</v>
      </c>
      <c r="E2179" s="22">
        <v>3</v>
      </c>
      <c r="F2179" s="22" t="s">
        <v>112</v>
      </c>
      <c r="G2179" s="22" t="s">
        <v>109</v>
      </c>
    </row>
    <row r="2180" spans="3:7">
      <c r="C2180" s="137">
        <v>44349</v>
      </c>
      <c r="D2180" s="22" t="s">
        <v>119</v>
      </c>
      <c r="E2180" s="22">
        <v>3</v>
      </c>
      <c r="F2180" s="22" t="s">
        <v>110</v>
      </c>
      <c r="G2180" s="22" t="s">
        <v>108</v>
      </c>
    </row>
    <row r="2181" spans="3:7">
      <c r="C2181" s="137">
        <v>44025</v>
      </c>
      <c r="D2181" s="22" t="s">
        <v>119</v>
      </c>
      <c r="E2181" s="22">
        <v>44</v>
      </c>
      <c r="F2181" s="22" t="s">
        <v>9</v>
      </c>
      <c r="G2181" s="22" t="s">
        <v>113</v>
      </c>
    </row>
    <row r="2182" spans="3:7">
      <c r="C2182" s="137">
        <v>44110</v>
      </c>
      <c r="D2182" s="22" t="s">
        <v>119</v>
      </c>
      <c r="E2182" s="22">
        <v>47</v>
      </c>
      <c r="F2182" s="22" t="s">
        <v>112</v>
      </c>
      <c r="G2182" s="22" t="s">
        <v>115</v>
      </c>
    </row>
    <row r="2183" spans="3:7">
      <c r="C2183" s="137">
        <v>44055</v>
      </c>
      <c r="D2183" s="22" t="s">
        <v>119</v>
      </c>
      <c r="E2183" s="22">
        <v>525</v>
      </c>
      <c r="F2183" s="22" t="s">
        <v>112</v>
      </c>
      <c r="G2183" s="22" t="s">
        <v>108</v>
      </c>
    </row>
    <row r="2184" spans="3:7">
      <c r="C2184" s="137">
        <v>44507</v>
      </c>
      <c r="D2184" s="22" t="s">
        <v>107</v>
      </c>
      <c r="E2184" s="22">
        <v>400</v>
      </c>
      <c r="F2184" s="22" t="s">
        <v>112</v>
      </c>
      <c r="G2184" s="22" t="s">
        <v>115</v>
      </c>
    </row>
    <row r="2185" spans="3:7">
      <c r="C2185" s="137">
        <v>44359</v>
      </c>
      <c r="D2185" s="22" t="s">
        <v>117</v>
      </c>
      <c r="E2185" s="22">
        <v>7</v>
      </c>
      <c r="F2185" s="22" t="s">
        <v>9</v>
      </c>
      <c r="G2185" s="22" t="s">
        <v>105</v>
      </c>
    </row>
    <row r="2186" spans="3:7">
      <c r="C2186" s="137">
        <v>44666</v>
      </c>
      <c r="D2186" s="22" t="s">
        <v>119</v>
      </c>
      <c r="E2186" s="22">
        <v>175</v>
      </c>
      <c r="F2186" s="22" t="s">
        <v>9</v>
      </c>
      <c r="G2186" s="22" t="s">
        <v>105</v>
      </c>
    </row>
    <row r="2187" spans="3:7">
      <c r="C2187" s="137">
        <v>44839</v>
      </c>
      <c r="D2187" s="22" t="s">
        <v>107</v>
      </c>
      <c r="E2187" s="22">
        <v>225</v>
      </c>
      <c r="F2187" s="22" t="s">
        <v>9</v>
      </c>
      <c r="G2187" s="22" t="s">
        <v>109</v>
      </c>
    </row>
    <row r="2188" spans="3:7">
      <c r="C2188" s="137">
        <v>44117</v>
      </c>
      <c r="D2188" s="22" t="s">
        <v>117</v>
      </c>
      <c r="E2188" s="22">
        <v>5</v>
      </c>
      <c r="F2188" s="22" t="s">
        <v>114</v>
      </c>
      <c r="G2188" s="22" t="s">
        <v>109</v>
      </c>
    </row>
    <row r="2189" spans="3:7">
      <c r="C2189" s="137">
        <v>44605</v>
      </c>
      <c r="D2189" s="22" t="s">
        <v>118</v>
      </c>
      <c r="E2189" s="22">
        <v>12</v>
      </c>
      <c r="F2189" s="22" t="s">
        <v>9</v>
      </c>
      <c r="G2189" s="22" t="s">
        <v>108</v>
      </c>
    </row>
    <row r="2190" spans="3:7">
      <c r="C2190" s="137">
        <v>44252</v>
      </c>
      <c r="D2190" s="22" t="s">
        <v>107</v>
      </c>
      <c r="E2190" s="22">
        <v>525</v>
      </c>
      <c r="F2190" s="22" t="s">
        <v>112</v>
      </c>
      <c r="G2190" s="22" t="s">
        <v>113</v>
      </c>
    </row>
    <row r="2191" spans="3:7">
      <c r="C2191" s="137">
        <v>44835</v>
      </c>
      <c r="D2191" s="22" t="s">
        <v>119</v>
      </c>
      <c r="E2191" s="22">
        <v>75</v>
      </c>
      <c r="F2191" s="22" t="s">
        <v>112</v>
      </c>
      <c r="G2191" s="22" t="s">
        <v>106</v>
      </c>
    </row>
    <row r="2192" spans="3:7">
      <c r="C2192" s="137">
        <v>43961</v>
      </c>
      <c r="D2192" s="22" t="s">
        <v>117</v>
      </c>
      <c r="E2192" s="22">
        <v>1</v>
      </c>
      <c r="F2192" s="22" t="s">
        <v>112</v>
      </c>
      <c r="G2192" s="22" t="s">
        <v>115</v>
      </c>
    </row>
    <row r="2193" spans="3:7">
      <c r="C2193" s="137">
        <v>44420</v>
      </c>
      <c r="D2193" s="22" t="s">
        <v>118</v>
      </c>
      <c r="E2193" s="22">
        <v>13</v>
      </c>
      <c r="F2193" s="22" t="s">
        <v>112</v>
      </c>
      <c r="G2193" s="22" t="s">
        <v>115</v>
      </c>
    </row>
    <row r="2194" spans="3:7">
      <c r="C2194" s="137">
        <v>43990</v>
      </c>
      <c r="D2194" s="22" t="s">
        <v>119</v>
      </c>
      <c r="E2194" s="22">
        <v>5</v>
      </c>
      <c r="F2194" s="22" t="s">
        <v>114</v>
      </c>
      <c r="G2194" s="22" t="s">
        <v>111</v>
      </c>
    </row>
    <row r="2195" spans="3:7">
      <c r="C2195" s="137">
        <v>44182</v>
      </c>
      <c r="D2195" s="22" t="s">
        <v>116</v>
      </c>
      <c r="E2195" s="22">
        <v>450</v>
      </c>
      <c r="F2195" s="22" t="s">
        <v>112</v>
      </c>
      <c r="G2195" s="22" t="s">
        <v>106</v>
      </c>
    </row>
    <row r="2196" spans="3:7">
      <c r="C2196" s="137">
        <v>44860</v>
      </c>
      <c r="D2196" s="22" t="s">
        <v>116</v>
      </c>
      <c r="E2196" s="22">
        <v>350</v>
      </c>
      <c r="F2196" s="22" t="s">
        <v>9</v>
      </c>
      <c r="G2196" s="22" t="s">
        <v>106</v>
      </c>
    </row>
    <row r="2197" spans="3:7">
      <c r="C2197" s="137">
        <v>44123</v>
      </c>
      <c r="D2197" s="22" t="s">
        <v>119</v>
      </c>
      <c r="E2197" s="22">
        <v>33</v>
      </c>
      <c r="F2197" s="22" t="s">
        <v>112</v>
      </c>
      <c r="G2197" s="22" t="s">
        <v>111</v>
      </c>
    </row>
    <row r="2198" spans="3:7">
      <c r="C2198" s="137">
        <v>44475</v>
      </c>
      <c r="D2198" s="22" t="s">
        <v>119</v>
      </c>
      <c r="E2198" s="22">
        <v>275</v>
      </c>
      <c r="F2198" s="22" t="s">
        <v>112</v>
      </c>
      <c r="G2198" s="22" t="s">
        <v>113</v>
      </c>
    </row>
    <row r="2199" spans="3:7">
      <c r="C2199" s="137">
        <v>44274</v>
      </c>
      <c r="D2199" s="22" t="s">
        <v>118</v>
      </c>
      <c r="E2199" s="22">
        <v>150</v>
      </c>
      <c r="F2199" s="22" t="s">
        <v>112</v>
      </c>
      <c r="G2199" s="22" t="s">
        <v>109</v>
      </c>
    </row>
    <row r="2200" spans="3:7">
      <c r="C2200" s="137">
        <v>43905</v>
      </c>
      <c r="D2200" s="22" t="s">
        <v>116</v>
      </c>
      <c r="E2200" s="22">
        <v>375</v>
      </c>
      <c r="F2200" s="22" t="s">
        <v>9</v>
      </c>
      <c r="G2200" s="22" t="s">
        <v>111</v>
      </c>
    </row>
    <row r="2201" spans="3:7">
      <c r="C2201" s="137">
        <v>44014</v>
      </c>
      <c r="D2201" s="22" t="s">
        <v>119</v>
      </c>
      <c r="E2201" s="22">
        <v>36</v>
      </c>
      <c r="F2201" s="22" t="s">
        <v>6</v>
      </c>
      <c r="G2201" s="22" t="s">
        <v>106</v>
      </c>
    </row>
    <row r="2202" spans="3:7">
      <c r="C2202" s="137">
        <v>44912</v>
      </c>
      <c r="D2202" s="22" t="s">
        <v>119</v>
      </c>
      <c r="E2202" s="22">
        <v>325</v>
      </c>
      <c r="F2202" s="22" t="s">
        <v>9</v>
      </c>
      <c r="G2202" s="22" t="s">
        <v>105</v>
      </c>
    </row>
    <row r="2203" spans="3:7">
      <c r="C2203" s="137">
        <v>44408</v>
      </c>
      <c r="D2203" s="22" t="s">
        <v>119</v>
      </c>
      <c r="E2203" s="22">
        <v>325</v>
      </c>
      <c r="F2203" s="22" t="s">
        <v>114</v>
      </c>
      <c r="G2203" s="22" t="s">
        <v>115</v>
      </c>
    </row>
    <row r="2204" spans="3:7">
      <c r="C2204" s="137">
        <v>44874</v>
      </c>
      <c r="D2204" s="22" t="s">
        <v>119</v>
      </c>
      <c r="E2204" s="22">
        <v>6</v>
      </c>
      <c r="F2204" s="22" t="s">
        <v>9</v>
      </c>
      <c r="G2204" s="22" t="s">
        <v>106</v>
      </c>
    </row>
    <row r="2205" spans="3:7">
      <c r="C2205" s="137">
        <v>44881</v>
      </c>
      <c r="D2205" s="22" t="s">
        <v>117</v>
      </c>
      <c r="E2205" s="22">
        <v>46</v>
      </c>
      <c r="F2205" s="22" t="s">
        <v>110</v>
      </c>
      <c r="G2205" s="22" t="s">
        <v>106</v>
      </c>
    </row>
    <row r="2206" spans="3:7">
      <c r="C2206" s="137">
        <v>44547</v>
      </c>
      <c r="D2206" s="22" t="s">
        <v>117</v>
      </c>
      <c r="E2206" s="22">
        <v>475</v>
      </c>
      <c r="F2206" s="22" t="s">
        <v>110</v>
      </c>
      <c r="G2206" s="22" t="s">
        <v>115</v>
      </c>
    </row>
    <row r="2207" spans="3:7">
      <c r="C2207" s="137">
        <v>44311</v>
      </c>
      <c r="D2207" s="22" t="s">
        <v>118</v>
      </c>
      <c r="E2207" s="22">
        <v>375</v>
      </c>
      <c r="F2207" s="22" t="s">
        <v>6</v>
      </c>
      <c r="G2207" s="22" t="s">
        <v>108</v>
      </c>
    </row>
    <row r="2208" spans="3:7">
      <c r="C2208" s="137">
        <v>43870</v>
      </c>
      <c r="D2208" s="22" t="s">
        <v>117</v>
      </c>
      <c r="E2208" s="22">
        <v>12</v>
      </c>
      <c r="F2208" s="22" t="s">
        <v>9</v>
      </c>
      <c r="G2208" s="22" t="s">
        <v>115</v>
      </c>
    </row>
    <row r="2209" spans="3:7">
      <c r="C2209" s="137">
        <v>44276</v>
      </c>
      <c r="D2209" s="22" t="s">
        <v>107</v>
      </c>
      <c r="E2209" s="22">
        <v>150</v>
      </c>
      <c r="F2209" s="22" t="s">
        <v>9</v>
      </c>
      <c r="G2209" s="22" t="s">
        <v>115</v>
      </c>
    </row>
    <row r="2210" spans="3:7">
      <c r="C2210" s="137">
        <v>43940</v>
      </c>
      <c r="D2210" s="22" t="s">
        <v>118</v>
      </c>
      <c r="E2210" s="22">
        <v>1</v>
      </c>
      <c r="F2210" s="22" t="s">
        <v>114</v>
      </c>
      <c r="G2210" s="22" t="s">
        <v>105</v>
      </c>
    </row>
    <row r="2211" spans="3:7">
      <c r="C2211" s="137">
        <v>44322</v>
      </c>
      <c r="D2211" s="22" t="s">
        <v>117</v>
      </c>
      <c r="E2211" s="22">
        <v>425</v>
      </c>
      <c r="F2211" s="22" t="s">
        <v>110</v>
      </c>
      <c r="G2211" s="22" t="s">
        <v>111</v>
      </c>
    </row>
    <row r="2212" spans="3:7">
      <c r="C2212" s="137">
        <v>44173</v>
      </c>
      <c r="D2212" s="22" t="s">
        <v>117</v>
      </c>
      <c r="E2212" s="22">
        <v>14</v>
      </c>
      <c r="F2212" s="22" t="s">
        <v>110</v>
      </c>
      <c r="G2212" s="22" t="s">
        <v>105</v>
      </c>
    </row>
    <row r="2213" spans="3:7">
      <c r="C2213" s="137">
        <v>44376</v>
      </c>
      <c r="D2213" s="22" t="s">
        <v>107</v>
      </c>
      <c r="E2213" s="22">
        <v>3</v>
      </c>
      <c r="F2213" s="22" t="s">
        <v>114</v>
      </c>
      <c r="G2213" s="22" t="s">
        <v>106</v>
      </c>
    </row>
    <row r="2214" spans="3:7">
      <c r="C2214" s="137">
        <v>44309</v>
      </c>
      <c r="D2214" s="22" t="s">
        <v>119</v>
      </c>
      <c r="E2214" s="22">
        <v>2</v>
      </c>
      <c r="F2214" s="22" t="s">
        <v>6</v>
      </c>
      <c r="G2214" s="22" t="s">
        <v>105</v>
      </c>
    </row>
    <row r="2215" spans="3:7">
      <c r="C2215" s="137">
        <v>44361</v>
      </c>
      <c r="D2215" s="22" t="s">
        <v>116</v>
      </c>
      <c r="E2215" s="22">
        <v>2</v>
      </c>
      <c r="F2215" s="22" t="s">
        <v>9</v>
      </c>
      <c r="G2215" s="22" t="s">
        <v>109</v>
      </c>
    </row>
    <row r="2216" spans="3:7">
      <c r="C2216" s="137">
        <v>44434</v>
      </c>
      <c r="D2216" s="22" t="s">
        <v>119</v>
      </c>
      <c r="E2216" s="22">
        <v>1</v>
      </c>
      <c r="F2216" s="22" t="s">
        <v>114</v>
      </c>
      <c r="G2216" s="22" t="s">
        <v>113</v>
      </c>
    </row>
    <row r="2217" spans="3:7">
      <c r="C2217" s="137">
        <v>44244</v>
      </c>
      <c r="D2217" s="22" t="s">
        <v>116</v>
      </c>
      <c r="E2217" s="22">
        <v>46</v>
      </c>
      <c r="F2217" s="22" t="s">
        <v>112</v>
      </c>
      <c r="G2217" s="22" t="s">
        <v>105</v>
      </c>
    </row>
    <row r="2218" spans="3:7">
      <c r="C2218" s="137">
        <v>44163</v>
      </c>
      <c r="D2218" s="22" t="s">
        <v>117</v>
      </c>
      <c r="E2218" s="22">
        <v>375</v>
      </c>
      <c r="F2218" s="22" t="s">
        <v>112</v>
      </c>
      <c r="G2218" s="22" t="s">
        <v>109</v>
      </c>
    </row>
    <row r="2219" spans="3:7">
      <c r="C2219" s="137">
        <v>44151</v>
      </c>
      <c r="D2219" s="22" t="s">
        <v>116</v>
      </c>
      <c r="E2219" s="22">
        <v>425</v>
      </c>
      <c r="F2219" s="22" t="s">
        <v>6</v>
      </c>
      <c r="G2219" s="22" t="s">
        <v>113</v>
      </c>
    </row>
    <row r="2220" spans="3:7">
      <c r="C2220" s="137">
        <v>44170</v>
      </c>
      <c r="D2220" s="22" t="s">
        <v>119</v>
      </c>
      <c r="E2220" s="22">
        <v>5</v>
      </c>
      <c r="F2220" s="22" t="s">
        <v>110</v>
      </c>
      <c r="G2220" s="22" t="s">
        <v>106</v>
      </c>
    </row>
    <row r="2221" spans="3:7">
      <c r="C2221" s="137">
        <v>44845</v>
      </c>
      <c r="D2221" s="22" t="s">
        <v>117</v>
      </c>
      <c r="E2221" s="22">
        <v>5</v>
      </c>
      <c r="F2221" s="22" t="s">
        <v>6</v>
      </c>
      <c r="G2221" s="22" t="s">
        <v>108</v>
      </c>
    </row>
    <row r="2222" spans="3:7">
      <c r="C2222" s="137">
        <v>43881</v>
      </c>
      <c r="D2222" s="22" t="s">
        <v>107</v>
      </c>
      <c r="E2222" s="22">
        <v>7</v>
      </c>
      <c r="F2222" s="22" t="s">
        <v>6</v>
      </c>
      <c r="G2222" s="22" t="s">
        <v>108</v>
      </c>
    </row>
    <row r="2223" spans="3:7">
      <c r="C2223" s="137">
        <v>44823</v>
      </c>
      <c r="D2223" s="22" t="s">
        <v>116</v>
      </c>
      <c r="E2223" s="22">
        <v>375</v>
      </c>
      <c r="F2223" s="22" t="s">
        <v>6</v>
      </c>
      <c r="G2223" s="22" t="s">
        <v>113</v>
      </c>
    </row>
    <row r="2224" spans="3:7">
      <c r="C2224" s="137">
        <v>43868</v>
      </c>
      <c r="D2224" s="22" t="s">
        <v>117</v>
      </c>
      <c r="E2224" s="22">
        <v>36</v>
      </c>
      <c r="F2224" s="22" t="s">
        <v>9</v>
      </c>
      <c r="G2224" s="22" t="s">
        <v>115</v>
      </c>
    </row>
    <row r="2225" spans="3:7">
      <c r="C2225" s="137">
        <v>44886</v>
      </c>
      <c r="D2225" s="22" t="s">
        <v>116</v>
      </c>
      <c r="E2225" s="22">
        <v>46</v>
      </c>
      <c r="F2225" s="22" t="s">
        <v>114</v>
      </c>
      <c r="G2225" s="22" t="s">
        <v>105</v>
      </c>
    </row>
    <row r="2226" spans="3:7">
      <c r="C2226" s="137">
        <v>44432</v>
      </c>
      <c r="D2226" s="22" t="s">
        <v>119</v>
      </c>
      <c r="E2226" s="22">
        <v>275</v>
      </c>
      <c r="F2226" s="22" t="s">
        <v>114</v>
      </c>
      <c r="G2226" s="22" t="s">
        <v>108</v>
      </c>
    </row>
    <row r="2227" spans="3:7">
      <c r="C2227" s="137">
        <v>44852</v>
      </c>
      <c r="D2227" s="22" t="s">
        <v>117</v>
      </c>
      <c r="E2227" s="22">
        <v>4</v>
      </c>
      <c r="F2227" s="22" t="s">
        <v>112</v>
      </c>
      <c r="G2227" s="22" t="s">
        <v>111</v>
      </c>
    </row>
    <row r="2228" spans="3:7">
      <c r="C2228" s="137">
        <v>43836</v>
      </c>
      <c r="D2228" s="22" t="s">
        <v>118</v>
      </c>
      <c r="E2228" s="22">
        <v>250</v>
      </c>
      <c r="F2228" s="22" t="s">
        <v>110</v>
      </c>
      <c r="G2228" s="22" t="s">
        <v>109</v>
      </c>
    </row>
    <row r="2229" spans="3:7">
      <c r="C2229" s="137">
        <v>43918</v>
      </c>
      <c r="D2229" s="22" t="s">
        <v>107</v>
      </c>
      <c r="E2229" s="22">
        <v>3</v>
      </c>
      <c r="F2229" s="22" t="s">
        <v>110</v>
      </c>
      <c r="G2229" s="22" t="s">
        <v>115</v>
      </c>
    </row>
    <row r="2230" spans="3:7">
      <c r="C2230" s="137">
        <v>44799</v>
      </c>
      <c r="D2230" s="22" t="s">
        <v>117</v>
      </c>
      <c r="E2230" s="22">
        <v>6</v>
      </c>
      <c r="F2230" s="22" t="s">
        <v>110</v>
      </c>
      <c r="G2230" s="22" t="s">
        <v>109</v>
      </c>
    </row>
    <row r="2231" spans="3:7">
      <c r="C2231" s="137">
        <v>44313</v>
      </c>
      <c r="D2231" s="22" t="s">
        <v>107</v>
      </c>
      <c r="E2231" s="22">
        <v>9</v>
      </c>
      <c r="F2231" s="22" t="s">
        <v>114</v>
      </c>
      <c r="G2231" s="22" t="s">
        <v>105</v>
      </c>
    </row>
    <row r="2232" spans="3:7">
      <c r="C2232" s="137">
        <v>44584</v>
      </c>
      <c r="D2232" s="22" t="s">
        <v>117</v>
      </c>
      <c r="E2232" s="22">
        <v>425</v>
      </c>
      <c r="F2232" s="22" t="s">
        <v>114</v>
      </c>
      <c r="G2232" s="22" t="s">
        <v>111</v>
      </c>
    </row>
    <row r="2233" spans="3:7">
      <c r="C2233" s="137">
        <v>44544</v>
      </c>
      <c r="D2233" s="22" t="s">
        <v>119</v>
      </c>
      <c r="E2233" s="22">
        <v>350</v>
      </c>
      <c r="F2233" s="22" t="s">
        <v>110</v>
      </c>
      <c r="G2233" s="22" t="s">
        <v>113</v>
      </c>
    </row>
    <row r="2234" spans="3:7">
      <c r="C2234" s="137">
        <v>44401</v>
      </c>
      <c r="D2234" s="22" t="s">
        <v>116</v>
      </c>
      <c r="E2234" s="22">
        <v>4</v>
      </c>
      <c r="F2234" s="22" t="s">
        <v>114</v>
      </c>
      <c r="G2234" s="22" t="s">
        <v>113</v>
      </c>
    </row>
    <row r="2235" spans="3:7">
      <c r="C2235" s="137">
        <v>44917</v>
      </c>
      <c r="D2235" s="22" t="s">
        <v>119</v>
      </c>
      <c r="E2235" s="22">
        <v>375</v>
      </c>
      <c r="F2235" s="22" t="s">
        <v>110</v>
      </c>
      <c r="G2235" s="22" t="s">
        <v>109</v>
      </c>
    </row>
    <row r="2236" spans="3:7">
      <c r="C2236" s="137">
        <v>44756</v>
      </c>
      <c r="D2236" s="22" t="s">
        <v>116</v>
      </c>
      <c r="E2236" s="22">
        <v>4</v>
      </c>
      <c r="F2236" s="22" t="s">
        <v>6</v>
      </c>
      <c r="G2236" s="22" t="s">
        <v>108</v>
      </c>
    </row>
    <row r="2237" spans="3:7">
      <c r="C2237" s="137">
        <v>43993</v>
      </c>
      <c r="D2237" s="22" t="s">
        <v>119</v>
      </c>
      <c r="E2237" s="22">
        <v>250</v>
      </c>
      <c r="F2237" s="22" t="s">
        <v>112</v>
      </c>
      <c r="G2237" s="22" t="s">
        <v>106</v>
      </c>
    </row>
    <row r="2238" spans="3:7">
      <c r="C2238" s="137">
        <v>44225</v>
      </c>
      <c r="D2238" s="22" t="s">
        <v>119</v>
      </c>
      <c r="E2238" s="22">
        <v>31</v>
      </c>
      <c r="F2238" s="22" t="s">
        <v>114</v>
      </c>
      <c r="G2238" s="22" t="s">
        <v>111</v>
      </c>
    </row>
    <row r="2239" spans="3:7">
      <c r="C2239" s="137">
        <v>44481</v>
      </c>
      <c r="D2239" s="22" t="s">
        <v>119</v>
      </c>
      <c r="E2239" s="22">
        <v>29</v>
      </c>
      <c r="F2239" s="22" t="s">
        <v>114</v>
      </c>
      <c r="G2239" s="22" t="s">
        <v>109</v>
      </c>
    </row>
    <row r="2240" spans="3:7">
      <c r="C2240" s="137">
        <v>44228</v>
      </c>
      <c r="D2240" s="22" t="s">
        <v>116</v>
      </c>
      <c r="E2240" s="22">
        <v>39</v>
      </c>
      <c r="F2240" s="22" t="s">
        <v>110</v>
      </c>
      <c r="G2240" s="22" t="s">
        <v>109</v>
      </c>
    </row>
    <row r="2241" spans="3:7">
      <c r="C2241" s="137">
        <v>44924</v>
      </c>
      <c r="D2241" s="22" t="s">
        <v>119</v>
      </c>
      <c r="E2241" s="22">
        <v>475</v>
      </c>
      <c r="F2241" s="22" t="s">
        <v>114</v>
      </c>
      <c r="G2241" s="22" t="s">
        <v>109</v>
      </c>
    </row>
    <row r="2242" spans="3:7">
      <c r="C2242" s="137">
        <v>44029</v>
      </c>
      <c r="D2242" s="22" t="s">
        <v>117</v>
      </c>
      <c r="E2242" s="22">
        <v>37</v>
      </c>
      <c r="F2242" s="22" t="s">
        <v>6</v>
      </c>
      <c r="G2242" s="22" t="s">
        <v>109</v>
      </c>
    </row>
    <row r="2243" spans="3:7">
      <c r="C2243" s="137">
        <v>44379</v>
      </c>
      <c r="D2243" s="22" t="s">
        <v>119</v>
      </c>
      <c r="E2243" s="22">
        <v>9</v>
      </c>
      <c r="F2243" s="22" t="s">
        <v>9</v>
      </c>
      <c r="G2243" s="22" t="s">
        <v>111</v>
      </c>
    </row>
    <row r="2244" spans="3:7">
      <c r="C2244" s="137">
        <v>44890</v>
      </c>
      <c r="D2244" s="22" t="s">
        <v>119</v>
      </c>
      <c r="E2244" s="22">
        <v>375</v>
      </c>
      <c r="F2244" s="22" t="s">
        <v>6</v>
      </c>
      <c r="G2244" s="22" t="s">
        <v>111</v>
      </c>
    </row>
    <row r="2245" spans="3:7">
      <c r="C2245" s="137">
        <v>43843</v>
      </c>
      <c r="D2245" s="22" t="s">
        <v>119</v>
      </c>
      <c r="E2245" s="22">
        <v>250</v>
      </c>
      <c r="F2245" s="22" t="s">
        <v>112</v>
      </c>
      <c r="G2245" s="22" t="s">
        <v>106</v>
      </c>
    </row>
    <row r="2246" spans="3:7">
      <c r="C2246" s="137">
        <v>44688</v>
      </c>
      <c r="D2246" s="22" t="s">
        <v>116</v>
      </c>
      <c r="E2246" s="22">
        <v>47</v>
      </c>
      <c r="F2246" s="22" t="s">
        <v>112</v>
      </c>
      <c r="G2246" s="22" t="s">
        <v>111</v>
      </c>
    </row>
    <row r="2247" spans="3:7">
      <c r="C2247" s="137">
        <v>44424</v>
      </c>
      <c r="D2247" s="22" t="s">
        <v>117</v>
      </c>
      <c r="E2247" s="22">
        <v>5</v>
      </c>
      <c r="F2247" s="22" t="s">
        <v>114</v>
      </c>
      <c r="G2247" s="22" t="s">
        <v>113</v>
      </c>
    </row>
    <row r="2248" spans="3:7">
      <c r="C2248" s="137">
        <v>44006</v>
      </c>
      <c r="D2248" s="22" t="s">
        <v>119</v>
      </c>
      <c r="E2248" s="22">
        <v>225</v>
      </c>
      <c r="F2248" s="22" t="s">
        <v>9</v>
      </c>
      <c r="G2248" s="22" t="s">
        <v>105</v>
      </c>
    </row>
    <row r="2249" spans="3:7">
      <c r="C2249" s="137">
        <v>44737</v>
      </c>
      <c r="D2249" s="22" t="s">
        <v>117</v>
      </c>
      <c r="E2249" s="22">
        <v>14</v>
      </c>
      <c r="F2249" s="22" t="s">
        <v>9</v>
      </c>
      <c r="G2249" s="22" t="s">
        <v>106</v>
      </c>
    </row>
    <row r="2250" spans="3:7">
      <c r="C2250" s="137">
        <v>44180</v>
      </c>
      <c r="D2250" s="22" t="s">
        <v>119</v>
      </c>
      <c r="E2250" s="22">
        <v>6</v>
      </c>
      <c r="F2250" s="22" t="s">
        <v>110</v>
      </c>
      <c r="G2250" s="22" t="s">
        <v>105</v>
      </c>
    </row>
    <row r="2251" spans="3:7">
      <c r="C2251" s="137">
        <v>44671</v>
      </c>
      <c r="D2251" s="22" t="s">
        <v>119</v>
      </c>
      <c r="E2251" s="22">
        <v>5</v>
      </c>
      <c r="F2251" s="22" t="s">
        <v>114</v>
      </c>
      <c r="G2251" s="22" t="s">
        <v>111</v>
      </c>
    </row>
    <row r="2252" spans="3:7">
      <c r="C2252" s="137">
        <v>44374</v>
      </c>
      <c r="D2252" s="22" t="s">
        <v>117</v>
      </c>
      <c r="E2252" s="22">
        <v>9</v>
      </c>
      <c r="F2252" s="22" t="s">
        <v>110</v>
      </c>
      <c r="G2252" s="22" t="s">
        <v>108</v>
      </c>
    </row>
    <row r="2253" spans="3:7">
      <c r="C2253" s="137">
        <v>44573</v>
      </c>
      <c r="D2253" s="22" t="s">
        <v>107</v>
      </c>
      <c r="E2253" s="22">
        <v>375</v>
      </c>
      <c r="F2253" s="22" t="s">
        <v>6</v>
      </c>
      <c r="G2253" s="22" t="s">
        <v>113</v>
      </c>
    </row>
    <row r="2254" spans="3:7">
      <c r="C2254" s="137">
        <v>44290</v>
      </c>
      <c r="D2254" s="22" t="s">
        <v>117</v>
      </c>
      <c r="E2254" s="22">
        <v>2</v>
      </c>
      <c r="F2254" s="22" t="s">
        <v>114</v>
      </c>
      <c r="G2254" s="22" t="s">
        <v>111</v>
      </c>
    </row>
    <row r="2255" spans="3:7">
      <c r="C2255" s="137">
        <v>44266</v>
      </c>
      <c r="D2255" s="22" t="s">
        <v>119</v>
      </c>
      <c r="E2255" s="22">
        <v>7</v>
      </c>
      <c r="F2255" s="22" t="s">
        <v>6</v>
      </c>
      <c r="G2255" s="22" t="s">
        <v>106</v>
      </c>
    </row>
    <row r="2256" spans="3:7">
      <c r="C2256" s="137">
        <v>44396</v>
      </c>
      <c r="D2256" s="22" t="s">
        <v>118</v>
      </c>
      <c r="E2256" s="22">
        <v>7</v>
      </c>
      <c r="F2256" s="22" t="s">
        <v>112</v>
      </c>
      <c r="G2256" s="22" t="s">
        <v>111</v>
      </c>
    </row>
    <row r="2257" spans="3:7">
      <c r="C2257" s="137">
        <v>44712</v>
      </c>
      <c r="D2257" s="22" t="s">
        <v>117</v>
      </c>
      <c r="E2257" s="22">
        <v>425</v>
      </c>
      <c r="F2257" s="22" t="s">
        <v>112</v>
      </c>
      <c r="G2257" s="22" t="s">
        <v>106</v>
      </c>
    </row>
    <row r="2258" spans="3:7">
      <c r="C2258" s="137">
        <v>44775</v>
      </c>
      <c r="D2258" s="22" t="s">
        <v>117</v>
      </c>
      <c r="E2258" s="22">
        <v>22</v>
      </c>
      <c r="F2258" s="22" t="s">
        <v>9</v>
      </c>
      <c r="G2258" s="22" t="s">
        <v>106</v>
      </c>
    </row>
    <row r="2259" spans="3:7">
      <c r="C2259" s="137">
        <v>44025</v>
      </c>
      <c r="D2259" s="22" t="s">
        <v>117</v>
      </c>
      <c r="E2259" s="22">
        <v>9</v>
      </c>
      <c r="F2259" s="22" t="s">
        <v>114</v>
      </c>
      <c r="G2259" s="22" t="s">
        <v>113</v>
      </c>
    </row>
    <row r="2260" spans="3:7">
      <c r="C2260" s="137">
        <v>44763</v>
      </c>
      <c r="D2260" s="22" t="s">
        <v>117</v>
      </c>
      <c r="E2260" s="22">
        <v>36</v>
      </c>
      <c r="F2260" s="22" t="s">
        <v>114</v>
      </c>
      <c r="G2260" s="22" t="s">
        <v>115</v>
      </c>
    </row>
    <row r="2261" spans="3:7">
      <c r="C2261" s="137">
        <v>44188</v>
      </c>
      <c r="D2261" s="22" t="s">
        <v>119</v>
      </c>
      <c r="E2261" s="22">
        <v>2</v>
      </c>
      <c r="F2261" s="22" t="s">
        <v>114</v>
      </c>
      <c r="G2261" s="22" t="s">
        <v>115</v>
      </c>
    </row>
    <row r="2262" spans="3:7">
      <c r="C2262" s="137">
        <v>44301</v>
      </c>
      <c r="D2262" s="22" t="s">
        <v>119</v>
      </c>
      <c r="E2262" s="22">
        <v>6</v>
      </c>
      <c r="F2262" s="22" t="s">
        <v>6</v>
      </c>
      <c r="G2262" s="22" t="s">
        <v>108</v>
      </c>
    </row>
    <row r="2263" spans="3:7">
      <c r="C2263" s="137">
        <v>44901</v>
      </c>
      <c r="D2263" s="22" t="s">
        <v>118</v>
      </c>
      <c r="E2263" s="22">
        <v>7</v>
      </c>
      <c r="F2263" s="22" t="s">
        <v>110</v>
      </c>
      <c r="G2263" s="22" t="s">
        <v>108</v>
      </c>
    </row>
    <row r="2264" spans="3:7">
      <c r="C2264" s="137">
        <v>44186</v>
      </c>
      <c r="D2264" s="22" t="s">
        <v>117</v>
      </c>
      <c r="E2264" s="22">
        <v>8</v>
      </c>
      <c r="F2264" s="22" t="s">
        <v>9</v>
      </c>
      <c r="G2264" s="22" t="s">
        <v>115</v>
      </c>
    </row>
    <row r="2265" spans="3:7">
      <c r="C2265" s="137">
        <v>44196</v>
      </c>
      <c r="D2265" s="22" t="s">
        <v>117</v>
      </c>
      <c r="E2265" s="22">
        <v>29</v>
      </c>
      <c r="F2265" s="22" t="s">
        <v>110</v>
      </c>
      <c r="G2265" s="22" t="s">
        <v>108</v>
      </c>
    </row>
    <row r="2266" spans="3:7">
      <c r="C2266" s="137">
        <v>43955</v>
      </c>
      <c r="D2266" s="22" t="s">
        <v>107</v>
      </c>
      <c r="E2266" s="22">
        <v>41</v>
      </c>
      <c r="F2266" s="22" t="s">
        <v>114</v>
      </c>
      <c r="G2266" s="22" t="s">
        <v>105</v>
      </c>
    </row>
    <row r="2267" spans="3:7">
      <c r="C2267" s="137">
        <v>44169</v>
      </c>
      <c r="D2267" s="22" t="s">
        <v>116</v>
      </c>
      <c r="E2267" s="22">
        <v>425</v>
      </c>
      <c r="F2267" s="22" t="s">
        <v>112</v>
      </c>
      <c r="G2267" s="22" t="s">
        <v>106</v>
      </c>
    </row>
    <row r="2268" spans="3:7">
      <c r="C2268" s="137">
        <v>44611</v>
      </c>
      <c r="D2268" s="22" t="s">
        <v>107</v>
      </c>
      <c r="E2268" s="22">
        <v>400</v>
      </c>
      <c r="F2268" s="22" t="s">
        <v>6</v>
      </c>
      <c r="G2268" s="22" t="s">
        <v>115</v>
      </c>
    </row>
    <row r="2269" spans="3:7">
      <c r="C2269" s="137">
        <v>44358</v>
      </c>
      <c r="D2269" s="22" t="s">
        <v>107</v>
      </c>
      <c r="E2269" s="22">
        <v>425</v>
      </c>
      <c r="F2269" s="22" t="s">
        <v>6</v>
      </c>
      <c r="G2269" s="22" t="s">
        <v>113</v>
      </c>
    </row>
    <row r="2270" spans="3:7">
      <c r="C2270" s="137">
        <v>43934</v>
      </c>
      <c r="D2270" s="22" t="s">
        <v>116</v>
      </c>
      <c r="E2270" s="22">
        <v>10</v>
      </c>
      <c r="F2270" s="22" t="s">
        <v>9</v>
      </c>
      <c r="G2270" s="22" t="s">
        <v>115</v>
      </c>
    </row>
    <row r="2271" spans="3:7">
      <c r="C2271" s="137">
        <v>44612</v>
      </c>
      <c r="D2271" s="22" t="s">
        <v>119</v>
      </c>
      <c r="E2271" s="22">
        <v>9</v>
      </c>
      <c r="F2271" s="22" t="s">
        <v>6</v>
      </c>
      <c r="G2271" s="22" t="s">
        <v>115</v>
      </c>
    </row>
    <row r="2272" spans="3:7">
      <c r="C2272" s="137">
        <v>44330</v>
      </c>
      <c r="D2272" s="22" t="s">
        <v>117</v>
      </c>
      <c r="E2272" s="22">
        <v>475</v>
      </c>
      <c r="F2272" s="22" t="s">
        <v>112</v>
      </c>
      <c r="G2272" s="22" t="s">
        <v>115</v>
      </c>
    </row>
    <row r="2273" spans="3:7">
      <c r="C2273" s="137">
        <v>44256</v>
      </c>
      <c r="D2273" s="22" t="s">
        <v>107</v>
      </c>
      <c r="E2273" s="22">
        <v>6</v>
      </c>
      <c r="F2273" s="22" t="s">
        <v>114</v>
      </c>
      <c r="G2273" s="22" t="s">
        <v>105</v>
      </c>
    </row>
    <row r="2274" spans="3:7">
      <c r="C2274" s="137">
        <v>44800</v>
      </c>
      <c r="D2274" s="22" t="s">
        <v>119</v>
      </c>
      <c r="E2274" s="22">
        <v>29</v>
      </c>
      <c r="F2274" s="22" t="s">
        <v>6</v>
      </c>
      <c r="G2274" s="22" t="s">
        <v>106</v>
      </c>
    </row>
    <row r="2275" spans="3:7">
      <c r="C2275" s="137">
        <v>44398</v>
      </c>
      <c r="D2275" s="22" t="s">
        <v>118</v>
      </c>
      <c r="E2275" s="22">
        <v>11</v>
      </c>
      <c r="F2275" s="22" t="s">
        <v>110</v>
      </c>
      <c r="G2275" s="22" t="s">
        <v>111</v>
      </c>
    </row>
    <row r="2276" spans="3:7">
      <c r="C2276" s="137">
        <v>44674</v>
      </c>
      <c r="D2276" s="22" t="s">
        <v>116</v>
      </c>
      <c r="E2276" s="22">
        <v>21</v>
      </c>
      <c r="F2276" s="22" t="s">
        <v>112</v>
      </c>
      <c r="G2276" s="22" t="s">
        <v>113</v>
      </c>
    </row>
    <row r="2277" spans="3:7">
      <c r="C2277" s="137">
        <v>44724</v>
      </c>
      <c r="D2277" s="22" t="s">
        <v>117</v>
      </c>
      <c r="E2277" s="22">
        <v>17</v>
      </c>
      <c r="F2277" s="22" t="s">
        <v>110</v>
      </c>
      <c r="G2277" s="22" t="s">
        <v>109</v>
      </c>
    </row>
    <row r="2278" spans="3:7">
      <c r="C2278" s="137">
        <v>44123</v>
      </c>
      <c r="D2278" s="22" t="s">
        <v>116</v>
      </c>
      <c r="E2278" s="22">
        <v>7</v>
      </c>
      <c r="F2278" s="22" t="s">
        <v>112</v>
      </c>
      <c r="G2278" s="22" t="s">
        <v>109</v>
      </c>
    </row>
    <row r="2279" spans="3:7">
      <c r="C2279" s="137">
        <v>44573</v>
      </c>
      <c r="D2279" s="22" t="s">
        <v>119</v>
      </c>
      <c r="E2279" s="22">
        <v>7</v>
      </c>
      <c r="F2279" s="22" t="s">
        <v>112</v>
      </c>
      <c r="G2279" s="22" t="s">
        <v>108</v>
      </c>
    </row>
    <row r="2280" spans="3:7">
      <c r="C2280" s="137">
        <v>44371</v>
      </c>
      <c r="D2280" s="22" t="s">
        <v>107</v>
      </c>
      <c r="E2280" s="22">
        <v>500</v>
      </c>
      <c r="F2280" s="22" t="s">
        <v>6</v>
      </c>
      <c r="G2280" s="22" t="s">
        <v>115</v>
      </c>
    </row>
    <row r="2281" spans="3:7">
      <c r="C2281" s="137">
        <v>44353</v>
      </c>
      <c r="D2281" s="22" t="s">
        <v>107</v>
      </c>
      <c r="E2281" s="22">
        <v>3</v>
      </c>
      <c r="F2281" s="22" t="s">
        <v>110</v>
      </c>
      <c r="G2281" s="22" t="s">
        <v>111</v>
      </c>
    </row>
    <row r="2282" spans="3:7">
      <c r="C2282" s="137">
        <v>44408</v>
      </c>
      <c r="D2282" s="22" t="s">
        <v>119</v>
      </c>
      <c r="E2282" s="22">
        <v>500</v>
      </c>
      <c r="F2282" s="22" t="s">
        <v>9</v>
      </c>
      <c r="G2282" s="22" t="s">
        <v>113</v>
      </c>
    </row>
    <row r="2283" spans="3:7">
      <c r="C2283" s="137">
        <v>44653</v>
      </c>
      <c r="D2283" s="22" t="s">
        <v>116</v>
      </c>
      <c r="E2283" s="22">
        <v>48</v>
      </c>
      <c r="F2283" s="22" t="s">
        <v>112</v>
      </c>
      <c r="G2283" s="22" t="s">
        <v>113</v>
      </c>
    </row>
    <row r="2284" spans="3:7">
      <c r="C2284" s="137">
        <v>44289</v>
      </c>
      <c r="D2284" s="22" t="s">
        <v>119</v>
      </c>
      <c r="E2284" s="22">
        <v>375</v>
      </c>
      <c r="F2284" s="22" t="s">
        <v>6</v>
      </c>
      <c r="G2284" s="22" t="s">
        <v>115</v>
      </c>
    </row>
    <row r="2285" spans="3:7">
      <c r="C2285" s="137">
        <v>44859</v>
      </c>
      <c r="D2285" s="22" t="s">
        <v>119</v>
      </c>
      <c r="E2285" s="22">
        <v>44</v>
      </c>
      <c r="F2285" s="22" t="s">
        <v>110</v>
      </c>
      <c r="G2285" s="22" t="s">
        <v>106</v>
      </c>
    </row>
    <row r="2286" spans="3:7">
      <c r="C2286" s="137">
        <v>44457</v>
      </c>
      <c r="D2286" s="22" t="s">
        <v>107</v>
      </c>
      <c r="E2286" s="22">
        <v>45</v>
      </c>
      <c r="F2286" s="22" t="s">
        <v>114</v>
      </c>
      <c r="G2286" s="22" t="s">
        <v>113</v>
      </c>
    </row>
    <row r="2287" spans="3:7">
      <c r="C2287" s="137">
        <v>44809</v>
      </c>
      <c r="D2287" s="22" t="s">
        <v>118</v>
      </c>
      <c r="E2287" s="22">
        <v>4</v>
      </c>
      <c r="F2287" s="22" t="s">
        <v>9</v>
      </c>
      <c r="G2287" s="22" t="s">
        <v>108</v>
      </c>
    </row>
    <row r="2288" spans="3:7">
      <c r="C2288" s="137">
        <v>43929</v>
      </c>
      <c r="D2288" s="22" t="s">
        <v>119</v>
      </c>
      <c r="E2288" s="22">
        <v>8</v>
      </c>
      <c r="F2288" s="22" t="s">
        <v>9</v>
      </c>
      <c r="G2288" s="22" t="s">
        <v>111</v>
      </c>
    </row>
    <row r="2289" spans="3:7">
      <c r="C2289" s="137">
        <v>44124</v>
      </c>
      <c r="D2289" s="22" t="s">
        <v>118</v>
      </c>
      <c r="E2289" s="22">
        <v>9</v>
      </c>
      <c r="F2289" s="22" t="s">
        <v>6</v>
      </c>
      <c r="G2289" s="22" t="s">
        <v>106</v>
      </c>
    </row>
    <row r="2290" spans="3:7">
      <c r="C2290" s="137">
        <v>44429</v>
      </c>
      <c r="D2290" s="22" t="s">
        <v>117</v>
      </c>
      <c r="E2290" s="22">
        <v>150</v>
      </c>
      <c r="F2290" s="22" t="s">
        <v>112</v>
      </c>
      <c r="G2290" s="22" t="s">
        <v>115</v>
      </c>
    </row>
    <row r="2291" spans="3:7">
      <c r="C2291" s="137">
        <v>44773</v>
      </c>
      <c r="D2291" s="22" t="s">
        <v>117</v>
      </c>
      <c r="E2291" s="22">
        <v>200</v>
      </c>
      <c r="F2291" s="22" t="s">
        <v>114</v>
      </c>
      <c r="G2291" s="22" t="s">
        <v>106</v>
      </c>
    </row>
    <row r="2292" spans="3:7">
      <c r="C2292" s="137">
        <v>44428</v>
      </c>
      <c r="D2292" s="22" t="s">
        <v>117</v>
      </c>
      <c r="E2292" s="22">
        <v>43</v>
      </c>
      <c r="F2292" s="22" t="s">
        <v>112</v>
      </c>
      <c r="G2292" s="22" t="s">
        <v>109</v>
      </c>
    </row>
    <row r="2293" spans="3:7">
      <c r="C2293" s="137">
        <v>44067</v>
      </c>
      <c r="D2293" s="22" t="s">
        <v>117</v>
      </c>
      <c r="E2293" s="22">
        <v>28</v>
      </c>
      <c r="F2293" s="22" t="s">
        <v>110</v>
      </c>
      <c r="G2293" s="22" t="s">
        <v>106</v>
      </c>
    </row>
    <row r="2294" spans="3:7">
      <c r="C2294" s="137">
        <v>44592</v>
      </c>
      <c r="D2294" s="22" t="s">
        <v>117</v>
      </c>
      <c r="E2294" s="22">
        <v>9</v>
      </c>
      <c r="F2294" s="22" t="s">
        <v>114</v>
      </c>
      <c r="G2294" s="22" t="s">
        <v>105</v>
      </c>
    </row>
    <row r="2295" spans="3:7">
      <c r="C2295" s="137">
        <v>44560</v>
      </c>
      <c r="D2295" s="22" t="s">
        <v>117</v>
      </c>
      <c r="E2295" s="22">
        <v>175</v>
      </c>
      <c r="F2295" s="22" t="s">
        <v>6</v>
      </c>
      <c r="G2295" s="22" t="s">
        <v>111</v>
      </c>
    </row>
    <row r="2296" spans="3:7">
      <c r="C2296" s="137">
        <v>44387</v>
      </c>
      <c r="D2296" s="22" t="s">
        <v>107</v>
      </c>
      <c r="E2296" s="22">
        <v>49</v>
      </c>
      <c r="F2296" s="22" t="s">
        <v>114</v>
      </c>
      <c r="G2296" s="22" t="s">
        <v>105</v>
      </c>
    </row>
    <row r="2297" spans="3:7">
      <c r="C2297" s="137">
        <v>44426</v>
      </c>
      <c r="D2297" s="22" t="s">
        <v>119</v>
      </c>
      <c r="E2297" s="22">
        <v>575</v>
      </c>
      <c r="F2297" s="22" t="s">
        <v>112</v>
      </c>
      <c r="G2297" s="22" t="s">
        <v>113</v>
      </c>
    </row>
    <row r="2298" spans="3:7">
      <c r="C2298" s="137">
        <v>44422</v>
      </c>
      <c r="D2298" s="22" t="s">
        <v>117</v>
      </c>
      <c r="E2298" s="22">
        <v>44</v>
      </c>
      <c r="F2298" s="22" t="s">
        <v>9</v>
      </c>
      <c r="G2298" s="22" t="s">
        <v>108</v>
      </c>
    </row>
    <row r="2299" spans="3:7">
      <c r="C2299" s="137">
        <v>44327</v>
      </c>
      <c r="D2299" s="22" t="s">
        <v>116</v>
      </c>
      <c r="E2299" s="22">
        <v>6</v>
      </c>
      <c r="F2299" s="22" t="s">
        <v>114</v>
      </c>
      <c r="G2299" s="22" t="s">
        <v>115</v>
      </c>
    </row>
    <row r="2300" spans="3:7">
      <c r="C2300" s="137">
        <v>44034</v>
      </c>
      <c r="D2300" s="22" t="s">
        <v>119</v>
      </c>
      <c r="E2300" s="22">
        <v>8</v>
      </c>
      <c r="F2300" s="22" t="s">
        <v>9</v>
      </c>
      <c r="G2300" s="22" t="s">
        <v>111</v>
      </c>
    </row>
    <row r="2301" spans="3:7">
      <c r="C2301" s="137">
        <v>44618</v>
      </c>
      <c r="D2301" s="22" t="s">
        <v>107</v>
      </c>
      <c r="E2301" s="22">
        <v>16</v>
      </c>
      <c r="F2301" s="22" t="s">
        <v>110</v>
      </c>
      <c r="G2301" s="22" t="s">
        <v>105</v>
      </c>
    </row>
    <row r="2302" spans="3:7">
      <c r="C2302" s="137">
        <v>44145</v>
      </c>
      <c r="D2302" s="22" t="s">
        <v>116</v>
      </c>
      <c r="E2302" s="22">
        <v>175</v>
      </c>
      <c r="F2302" s="22" t="s">
        <v>6</v>
      </c>
      <c r="G2302" s="22" t="s">
        <v>109</v>
      </c>
    </row>
    <row r="2303" spans="3:7">
      <c r="C2303" s="137">
        <v>44308</v>
      </c>
      <c r="D2303" s="22" t="s">
        <v>118</v>
      </c>
      <c r="E2303" s="22">
        <v>21</v>
      </c>
      <c r="F2303" s="22" t="s">
        <v>6</v>
      </c>
      <c r="G2303" s="22" t="s">
        <v>106</v>
      </c>
    </row>
    <row r="2304" spans="3:7">
      <c r="C2304" s="137">
        <v>43976</v>
      </c>
      <c r="D2304" s="22" t="s">
        <v>119</v>
      </c>
      <c r="E2304" s="22">
        <v>225</v>
      </c>
      <c r="F2304" s="22" t="s">
        <v>9</v>
      </c>
      <c r="G2304" s="22" t="s">
        <v>109</v>
      </c>
    </row>
    <row r="2305" spans="3:7">
      <c r="C2305" s="137">
        <v>44740</v>
      </c>
      <c r="D2305" s="22" t="s">
        <v>118</v>
      </c>
      <c r="E2305" s="22">
        <v>33</v>
      </c>
      <c r="F2305" s="22" t="s">
        <v>112</v>
      </c>
      <c r="G2305" s="22" t="s">
        <v>106</v>
      </c>
    </row>
    <row r="2306" spans="3:7">
      <c r="C2306" s="137">
        <v>44561</v>
      </c>
      <c r="D2306" s="22" t="s">
        <v>119</v>
      </c>
      <c r="E2306" s="22">
        <v>2</v>
      </c>
      <c r="F2306" s="22" t="s">
        <v>110</v>
      </c>
      <c r="G2306" s="22" t="s">
        <v>105</v>
      </c>
    </row>
    <row r="2307" spans="3:7">
      <c r="C2307" s="137">
        <v>44584</v>
      </c>
      <c r="D2307" s="22" t="s">
        <v>107</v>
      </c>
      <c r="E2307" s="22">
        <v>47</v>
      </c>
      <c r="F2307" s="22" t="s">
        <v>110</v>
      </c>
      <c r="G2307" s="22" t="s">
        <v>109</v>
      </c>
    </row>
    <row r="2308" spans="3:7">
      <c r="C2308" s="137">
        <v>44863</v>
      </c>
      <c r="D2308" s="22" t="s">
        <v>118</v>
      </c>
      <c r="E2308" s="22">
        <v>42</v>
      </c>
      <c r="F2308" s="22" t="s">
        <v>9</v>
      </c>
      <c r="G2308" s="22" t="s">
        <v>111</v>
      </c>
    </row>
    <row r="2309" spans="3:7">
      <c r="C2309" s="137">
        <v>44625</v>
      </c>
      <c r="D2309" s="22" t="s">
        <v>116</v>
      </c>
      <c r="E2309" s="22">
        <v>6</v>
      </c>
      <c r="F2309" s="22" t="s">
        <v>114</v>
      </c>
      <c r="G2309" s="22" t="s">
        <v>115</v>
      </c>
    </row>
    <row r="2310" spans="3:7">
      <c r="C2310" s="137">
        <v>43859</v>
      </c>
      <c r="D2310" s="22" t="s">
        <v>116</v>
      </c>
      <c r="E2310" s="22">
        <v>38</v>
      </c>
      <c r="F2310" s="22" t="s">
        <v>114</v>
      </c>
      <c r="G2310" s="22" t="s">
        <v>105</v>
      </c>
    </row>
    <row r="2311" spans="3:7">
      <c r="C2311" s="137">
        <v>44583</v>
      </c>
      <c r="D2311" s="22" t="s">
        <v>107</v>
      </c>
      <c r="E2311" s="22">
        <v>37</v>
      </c>
      <c r="F2311" s="22" t="s">
        <v>112</v>
      </c>
      <c r="G2311" s="22" t="s">
        <v>115</v>
      </c>
    </row>
    <row r="2312" spans="3:7">
      <c r="C2312" s="137">
        <v>44743</v>
      </c>
      <c r="D2312" s="22" t="s">
        <v>107</v>
      </c>
      <c r="E2312" s="22">
        <v>12</v>
      </c>
      <c r="F2312" s="22" t="s">
        <v>110</v>
      </c>
      <c r="G2312" s="22" t="s">
        <v>109</v>
      </c>
    </row>
    <row r="2313" spans="3:7">
      <c r="C2313" s="137">
        <v>44656</v>
      </c>
      <c r="D2313" s="22" t="s">
        <v>117</v>
      </c>
      <c r="E2313" s="22">
        <v>50</v>
      </c>
      <c r="F2313" s="22" t="s">
        <v>6</v>
      </c>
      <c r="G2313" s="22" t="s">
        <v>106</v>
      </c>
    </row>
    <row r="2314" spans="3:7">
      <c r="C2314" s="137">
        <v>44774</v>
      </c>
      <c r="D2314" s="22" t="s">
        <v>107</v>
      </c>
      <c r="E2314" s="22">
        <v>425</v>
      </c>
      <c r="F2314" s="22" t="s">
        <v>110</v>
      </c>
      <c r="G2314" s="22" t="s">
        <v>105</v>
      </c>
    </row>
    <row r="2315" spans="3:7">
      <c r="C2315" s="137">
        <v>44072</v>
      </c>
      <c r="D2315" s="22" t="s">
        <v>118</v>
      </c>
      <c r="E2315" s="22">
        <v>26</v>
      </c>
      <c r="F2315" s="22" t="s">
        <v>110</v>
      </c>
      <c r="G2315" s="22" t="s">
        <v>108</v>
      </c>
    </row>
    <row r="2316" spans="3:7">
      <c r="C2316" s="137">
        <v>43846</v>
      </c>
      <c r="D2316" s="22" t="s">
        <v>117</v>
      </c>
      <c r="E2316" s="22">
        <v>5</v>
      </c>
      <c r="F2316" s="22" t="s">
        <v>110</v>
      </c>
      <c r="G2316" s="22" t="s">
        <v>105</v>
      </c>
    </row>
    <row r="2317" spans="3:7">
      <c r="C2317" s="137">
        <v>44713</v>
      </c>
      <c r="D2317" s="22" t="s">
        <v>107</v>
      </c>
      <c r="E2317" s="22">
        <v>12</v>
      </c>
      <c r="F2317" s="22" t="s">
        <v>112</v>
      </c>
      <c r="G2317" s="22" t="s">
        <v>109</v>
      </c>
    </row>
    <row r="2318" spans="3:7">
      <c r="C2318" s="137">
        <v>44525</v>
      </c>
      <c r="D2318" s="22" t="s">
        <v>119</v>
      </c>
      <c r="E2318" s="22">
        <v>8</v>
      </c>
      <c r="F2318" s="22" t="s">
        <v>112</v>
      </c>
      <c r="G2318" s="22" t="s">
        <v>109</v>
      </c>
    </row>
    <row r="2319" spans="3:7">
      <c r="C2319" s="137">
        <v>44079</v>
      </c>
      <c r="D2319" s="22" t="s">
        <v>119</v>
      </c>
      <c r="E2319" s="22">
        <v>35</v>
      </c>
      <c r="F2319" s="22" t="s">
        <v>112</v>
      </c>
      <c r="G2319" s="22" t="s">
        <v>105</v>
      </c>
    </row>
    <row r="2320" spans="3:7">
      <c r="C2320" s="137">
        <v>44554</v>
      </c>
      <c r="D2320" s="22" t="s">
        <v>116</v>
      </c>
      <c r="E2320" s="22">
        <v>15</v>
      </c>
      <c r="F2320" s="22" t="s">
        <v>6</v>
      </c>
      <c r="G2320" s="22" t="s">
        <v>106</v>
      </c>
    </row>
    <row r="2321" spans="3:7">
      <c r="C2321" s="137">
        <v>44036</v>
      </c>
      <c r="D2321" s="22" t="s">
        <v>117</v>
      </c>
      <c r="E2321" s="22">
        <v>33</v>
      </c>
      <c r="F2321" s="22" t="s">
        <v>114</v>
      </c>
      <c r="G2321" s="22" t="s">
        <v>115</v>
      </c>
    </row>
    <row r="2322" spans="3:7">
      <c r="C2322" s="137">
        <v>43973</v>
      </c>
      <c r="D2322" s="22" t="s">
        <v>117</v>
      </c>
      <c r="E2322" s="22">
        <v>5</v>
      </c>
      <c r="F2322" s="22" t="s">
        <v>114</v>
      </c>
      <c r="G2322" s="22" t="s">
        <v>109</v>
      </c>
    </row>
    <row r="2323" spans="3:7">
      <c r="C2323" s="137">
        <v>44799</v>
      </c>
      <c r="D2323" s="22" t="s">
        <v>116</v>
      </c>
      <c r="E2323" s="22">
        <v>525</v>
      </c>
      <c r="F2323" s="22" t="s">
        <v>112</v>
      </c>
      <c r="G2323" s="22" t="s">
        <v>111</v>
      </c>
    </row>
    <row r="2324" spans="3:7">
      <c r="C2324" s="137">
        <v>44759</v>
      </c>
      <c r="D2324" s="22" t="s">
        <v>116</v>
      </c>
      <c r="E2324" s="22">
        <v>5</v>
      </c>
      <c r="F2324" s="22" t="s">
        <v>110</v>
      </c>
      <c r="G2324" s="22" t="s">
        <v>108</v>
      </c>
    </row>
    <row r="2325" spans="3:7">
      <c r="C2325" s="137">
        <v>43914</v>
      </c>
      <c r="D2325" s="22" t="s">
        <v>116</v>
      </c>
      <c r="E2325" s="22">
        <v>5</v>
      </c>
      <c r="F2325" s="22" t="s">
        <v>112</v>
      </c>
      <c r="G2325" s="22" t="s">
        <v>113</v>
      </c>
    </row>
    <row r="2326" spans="3:7">
      <c r="C2326" s="137">
        <v>44896</v>
      </c>
      <c r="D2326" s="22" t="s">
        <v>117</v>
      </c>
      <c r="E2326" s="22">
        <v>525</v>
      </c>
      <c r="F2326" s="22" t="s">
        <v>114</v>
      </c>
      <c r="G2326" s="22" t="s">
        <v>109</v>
      </c>
    </row>
    <row r="2327" spans="3:7">
      <c r="C2327" s="137">
        <v>44056</v>
      </c>
      <c r="D2327" s="22" t="s">
        <v>107</v>
      </c>
      <c r="E2327" s="22">
        <v>26</v>
      </c>
      <c r="F2327" s="22" t="s">
        <v>112</v>
      </c>
      <c r="G2327" s="22" t="s">
        <v>105</v>
      </c>
    </row>
    <row r="2328" spans="3:7">
      <c r="C2328" s="137">
        <v>44508</v>
      </c>
      <c r="D2328" s="22" t="s">
        <v>117</v>
      </c>
      <c r="E2328" s="22">
        <v>8</v>
      </c>
      <c r="F2328" s="22" t="s">
        <v>110</v>
      </c>
      <c r="G2328" s="22" t="s">
        <v>111</v>
      </c>
    </row>
    <row r="2329" spans="3:7">
      <c r="C2329" s="137">
        <v>44216</v>
      </c>
      <c r="D2329" s="22" t="s">
        <v>119</v>
      </c>
      <c r="E2329" s="22">
        <v>500</v>
      </c>
      <c r="F2329" s="22" t="s">
        <v>9</v>
      </c>
      <c r="G2329" s="22" t="s">
        <v>113</v>
      </c>
    </row>
    <row r="2330" spans="3:7">
      <c r="C2330" s="137">
        <v>43863</v>
      </c>
      <c r="D2330" s="22" t="s">
        <v>117</v>
      </c>
      <c r="E2330" s="22">
        <v>48</v>
      </c>
      <c r="F2330" s="22" t="s">
        <v>6</v>
      </c>
      <c r="G2330" s="22" t="s">
        <v>105</v>
      </c>
    </row>
    <row r="2331" spans="3:7">
      <c r="C2331" s="137">
        <v>44185</v>
      </c>
      <c r="D2331" s="22" t="s">
        <v>107</v>
      </c>
      <c r="E2331" s="22">
        <v>45</v>
      </c>
      <c r="F2331" s="22" t="s">
        <v>114</v>
      </c>
      <c r="G2331" s="22" t="s">
        <v>111</v>
      </c>
    </row>
    <row r="2332" spans="3:7">
      <c r="C2332" s="137">
        <v>44688</v>
      </c>
      <c r="D2332" s="22" t="s">
        <v>116</v>
      </c>
      <c r="E2332" s="22">
        <v>125</v>
      </c>
      <c r="F2332" s="22" t="s">
        <v>114</v>
      </c>
      <c r="G2332" s="22" t="s">
        <v>115</v>
      </c>
    </row>
    <row r="2333" spans="3:7">
      <c r="C2333" s="137">
        <v>44392</v>
      </c>
      <c r="D2333" s="22" t="s">
        <v>117</v>
      </c>
      <c r="E2333" s="22">
        <v>575</v>
      </c>
      <c r="F2333" s="22" t="s">
        <v>6</v>
      </c>
      <c r="G2333" s="22" t="s">
        <v>105</v>
      </c>
    </row>
    <row r="2334" spans="3:7">
      <c r="C2334" s="137">
        <v>44570</v>
      </c>
      <c r="D2334" s="22" t="s">
        <v>117</v>
      </c>
      <c r="E2334" s="22">
        <v>40</v>
      </c>
      <c r="F2334" s="22" t="s">
        <v>112</v>
      </c>
      <c r="G2334" s="22" t="s">
        <v>105</v>
      </c>
    </row>
    <row r="2335" spans="3:7">
      <c r="C2335" s="137">
        <v>44349</v>
      </c>
      <c r="D2335" s="22" t="s">
        <v>107</v>
      </c>
      <c r="E2335" s="22">
        <v>9</v>
      </c>
      <c r="F2335" s="22" t="s">
        <v>112</v>
      </c>
      <c r="G2335" s="22" t="s">
        <v>105</v>
      </c>
    </row>
    <row r="2336" spans="3:7">
      <c r="C2336" s="137">
        <v>43987</v>
      </c>
      <c r="D2336" s="22" t="s">
        <v>116</v>
      </c>
      <c r="E2336" s="22">
        <v>325</v>
      </c>
      <c r="F2336" s="22" t="s">
        <v>6</v>
      </c>
      <c r="G2336" s="22" t="s">
        <v>111</v>
      </c>
    </row>
    <row r="2337" spans="3:7">
      <c r="C2337" s="137">
        <v>44085</v>
      </c>
      <c r="D2337" s="22" t="s">
        <v>117</v>
      </c>
      <c r="E2337" s="22">
        <v>225</v>
      </c>
      <c r="F2337" s="22" t="s">
        <v>114</v>
      </c>
      <c r="G2337" s="22" t="s">
        <v>109</v>
      </c>
    </row>
    <row r="2338" spans="3:7">
      <c r="C2338" s="137">
        <v>44908</v>
      </c>
      <c r="D2338" s="22" t="s">
        <v>118</v>
      </c>
      <c r="E2338" s="22">
        <v>475</v>
      </c>
      <c r="F2338" s="22" t="s">
        <v>6</v>
      </c>
      <c r="G2338" s="22" t="s">
        <v>113</v>
      </c>
    </row>
    <row r="2339" spans="3:7">
      <c r="C2339" s="137">
        <v>43962</v>
      </c>
      <c r="D2339" s="22" t="s">
        <v>118</v>
      </c>
      <c r="E2339" s="22">
        <v>25</v>
      </c>
      <c r="F2339" s="22" t="s">
        <v>112</v>
      </c>
      <c r="G2339" s="22" t="s">
        <v>115</v>
      </c>
    </row>
    <row r="2340" spans="3:7">
      <c r="C2340" s="137">
        <v>44009</v>
      </c>
      <c r="D2340" s="22" t="s">
        <v>116</v>
      </c>
      <c r="E2340" s="22">
        <v>200</v>
      </c>
      <c r="F2340" s="22" t="s">
        <v>6</v>
      </c>
      <c r="G2340" s="22" t="s">
        <v>105</v>
      </c>
    </row>
    <row r="2341" spans="3:7">
      <c r="C2341" s="137">
        <v>44083</v>
      </c>
      <c r="D2341" s="22" t="s">
        <v>117</v>
      </c>
      <c r="E2341" s="22">
        <v>39</v>
      </c>
      <c r="F2341" s="22" t="s">
        <v>110</v>
      </c>
      <c r="G2341" s="22" t="s">
        <v>105</v>
      </c>
    </row>
    <row r="2342" spans="3:7">
      <c r="C2342" s="137">
        <v>44668</v>
      </c>
      <c r="D2342" s="22" t="s">
        <v>117</v>
      </c>
      <c r="E2342" s="22">
        <v>46</v>
      </c>
      <c r="F2342" s="22" t="s">
        <v>114</v>
      </c>
      <c r="G2342" s="22" t="s">
        <v>106</v>
      </c>
    </row>
    <row r="2343" spans="3:7">
      <c r="C2343" s="137">
        <v>44542</v>
      </c>
      <c r="D2343" s="22" t="s">
        <v>119</v>
      </c>
      <c r="E2343" s="22">
        <v>1</v>
      </c>
      <c r="F2343" s="22" t="s">
        <v>9</v>
      </c>
      <c r="G2343" s="22" t="s">
        <v>109</v>
      </c>
    </row>
    <row r="2344" spans="3:7">
      <c r="C2344" s="137">
        <v>44751</v>
      </c>
      <c r="D2344" s="22" t="s">
        <v>119</v>
      </c>
      <c r="E2344" s="22">
        <v>46</v>
      </c>
      <c r="F2344" s="22" t="s">
        <v>114</v>
      </c>
      <c r="G2344" s="22" t="s">
        <v>108</v>
      </c>
    </row>
    <row r="2345" spans="3:7">
      <c r="C2345" s="137">
        <v>43935</v>
      </c>
      <c r="D2345" s="22" t="s">
        <v>116</v>
      </c>
      <c r="E2345" s="22">
        <v>250</v>
      </c>
      <c r="F2345" s="22" t="s">
        <v>9</v>
      </c>
      <c r="G2345" s="22" t="s">
        <v>106</v>
      </c>
    </row>
    <row r="2346" spans="3:7">
      <c r="C2346" s="137">
        <v>44460</v>
      </c>
      <c r="D2346" s="22" t="s">
        <v>119</v>
      </c>
      <c r="E2346" s="22">
        <v>250</v>
      </c>
      <c r="F2346" s="22" t="s">
        <v>112</v>
      </c>
      <c r="G2346" s="22" t="s">
        <v>111</v>
      </c>
    </row>
    <row r="2347" spans="3:7">
      <c r="C2347" s="137">
        <v>43837</v>
      </c>
      <c r="D2347" s="22" t="s">
        <v>118</v>
      </c>
      <c r="E2347" s="22">
        <v>21</v>
      </c>
      <c r="F2347" s="22" t="s">
        <v>110</v>
      </c>
      <c r="G2347" s="22" t="s">
        <v>113</v>
      </c>
    </row>
    <row r="2348" spans="3:7">
      <c r="C2348" s="137">
        <v>44400</v>
      </c>
      <c r="D2348" s="22" t="s">
        <v>118</v>
      </c>
      <c r="E2348" s="22">
        <v>47</v>
      </c>
      <c r="F2348" s="22" t="s">
        <v>9</v>
      </c>
      <c r="G2348" s="22" t="s">
        <v>108</v>
      </c>
    </row>
    <row r="2349" spans="3:7">
      <c r="C2349" s="137">
        <v>44072</v>
      </c>
      <c r="D2349" s="22" t="s">
        <v>119</v>
      </c>
      <c r="E2349" s="22">
        <v>2</v>
      </c>
      <c r="F2349" s="22" t="s">
        <v>110</v>
      </c>
      <c r="G2349" s="22" t="s">
        <v>105</v>
      </c>
    </row>
    <row r="2350" spans="3:7">
      <c r="C2350" s="137">
        <v>44267</v>
      </c>
      <c r="D2350" s="22" t="s">
        <v>119</v>
      </c>
      <c r="E2350" s="22">
        <v>300</v>
      </c>
      <c r="F2350" s="22" t="s">
        <v>114</v>
      </c>
      <c r="G2350" s="22" t="s">
        <v>113</v>
      </c>
    </row>
    <row r="2351" spans="3:7">
      <c r="C2351" s="137">
        <v>44376</v>
      </c>
      <c r="D2351" s="22" t="s">
        <v>107</v>
      </c>
      <c r="E2351" s="22">
        <v>47</v>
      </c>
      <c r="F2351" s="22" t="s">
        <v>9</v>
      </c>
      <c r="G2351" s="22" t="s">
        <v>106</v>
      </c>
    </row>
    <row r="2352" spans="3:7">
      <c r="C2352" s="137">
        <v>44494</v>
      </c>
      <c r="D2352" s="22" t="s">
        <v>117</v>
      </c>
      <c r="E2352" s="22">
        <v>46</v>
      </c>
      <c r="F2352" s="22" t="s">
        <v>114</v>
      </c>
      <c r="G2352" s="22" t="s">
        <v>111</v>
      </c>
    </row>
    <row r="2353" spans="3:7">
      <c r="C2353" s="137">
        <v>44037</v>
      </c>
      <c r="D2353" s="22" t="s">
        <v>107</v>
      </c>
      <c r="E2353" s="22">
        <v>20</v>
      </c>
      <c r="F2353" s="22" t="s">
        <v>9</v>
      </c>
      <c r="G2353" s="22" t="s">
        <v>113</v>
      </c>
    </row>
    <row r="2354" spans="3:7">
      <c r="C2354" s="137">
        <v>44893</v>
      </c>
      <c r="D2354" s="22" t="s">
        <v>119</v>
      </c>
      <c r="E2354" s="22">
        <v>14</v>
      </c>
      <c r="F2354" s="22" t="s">
        <v>112</v>
      </c>
      <c r="G2354" s="22" t="s">
        <v>108</v>
      </c>
    </row>
    <row r="2355" spans="3:7">
      <c r="C2355" s="137">
        <v>44189</v>
      </c>
      <c r="D2355" s="22" t="s">
        <v>117</v>
      </c>
      <c r="E2355" s="22">
        <v>34</v>
      </c>
      <c r="F2355" s="22" t="s">
        <v>6</v>
      </c>
      <c r="G2355" s="22" t="s">
        <v>106</v>
      </c>
    </row>
    <row r="2356" spans="3:7">
      <c r="C2356" s="137">
        <v>44680</v>
      </c>
      <c r="D2356" s="22" t="s">
        <v>107</v>
      </c>
      <c r="E2356" s="22">
        <v>46</v>
      </c>
      <c r="F2356" s="22" t="s">
        <v>112</v>
      </c>
      <c r="G2356" s="22" t="s">
        <v>105</v>
      </c>
    </row>
    <row r="2357" spans="3:7">
      <c r="C2357" s="137">
        <v>44665</v>
      </c>
      <c r="D2357" s="22" t="s">
        <v>118</v>
      </c>
      <c r="E2357" s="22">
        <v>18</v>
      </c>
      <c r="F2357" s="22" t="s">
        <v>114</v>
      </c>
      <c r="G2357" s="22" t="s">
        <v>113</v>
      </c>
    </row>
    <row r="2358" spans="3:7">
      <c r="C2358" s="137">
        <v>44396</v>
      </c>
      <c r="D2358" s="22" t="s">
        <v>116</v>
      </c>
      <c r="E2358" s="22">
        <v>6</v>
      </c>
      <c r="F2358" s="22" t="s">
        <v>112</v>
      </c>
      <c r="G2358" s="22" t="s">
        <v>115</v>
      </c>
    </row>
    <row r="2359" spans="3:7">
      <c r="C2359" s="137">
        <v>44131</v>
      </c>
      <c r="D2359" s="22" t="s">
        <v>119</v>
      </c>
      <c r="E2359" s="22">
        <v>50</v>
      </c>
      <c r="F2359" s="22" t="s">
        <v>112</v>
      </c>
      <c r="G2359" s="22" t="s">
        <v>109</v>
      </c>
    </row>
    <row r="2360" spans="3:7">
      <c r="C2360" s="137">
        <v>43910</v>
      </c>
      <c r="D2360" s="22" t="s">
        <v>119</v>
      </c>
      <c r="E2360" s="22">
        <v>225</v>
      </c>
      <c r="F2360" s="22" t="s">
        <v>112</v>
      </c>
      <c r="G2360" s="22" t="s">
        <v>113</v>
      </c>
    </row>
    <row r="2361" spans="3:7">
      <c r="C2361" s="137">
        <v>44895</v>
      </c>
      <c r="D2361" s="22" t="s">
        <v>116</v>
      </c>
      <c r="E2361" s="22">
        <v>4</v>
      </c>
      <c r="F2361" s="22" t="s">
        <v>6</v>
      </c>
      <c r="G2361" s="22" t="s">
        <v>109</v>
      </c>
    </row>
    <row r="2362" spans="3:7">
      <c r="C2362" s="137">
        <v>44682</v>
      </c>
      <c r="D2362" s="22" t="s">
        <v>116</v>
      </c>
      <c r="E2362" s="22">
        <v>35</v>
      </c>
      <c r="F2362" s="22" t="s">
        <v>110</v>
      </c>
      <c r="G2362" s="22" t="s">
        <v>111</v>
      </c>
    </row>
    <row r="2363" spans="3:7">
      <c r="C2363" s="137">
        <v>43988</v>
      </c>
      <c r="D2363" s="22" t="s">
        <v>119</v>
      </c>
      <c r="E2363" s="22">
        <v>400</v>
      </c>
      <c r="F2363" s="22" t="s">
        <v>114</v>
      </c>
      <c r="G2363" s="22" t="s">
        <v>108</v>
      </c>
    </row>
    <row r="2364" spans="3:7">
      <c r="C2364" s="137">
        <v>44106</v>
      </c>
      <c r="D2364" s="22" t="s">
        <v>118</v>
      </c>
      <c r="E2364" s="22">
        <v>2</v>
      </c>
      <c r="F2364" s="22" t="s">
        <v>114</v>
      </c>
      <c r="G2364" s="22" t="s">
        <v>115</v>
      </c>
    </row>
    <row r="2365" spans="3:7">
      <c r="C2365" s="137">
        <v>44087</v>
      </c>
      <c r="D2365" s="22" t="s">
        <v>117</v>
      </c>
      <c r="E2365" s="22">
        <v>41</v>
      </c>
      <c r="F2365" s="22" t="s">
        <v>112</v>
      </c>
      <c r="G2365" s="22" t="s">
        <v>113</v>
      </c>
    </row>
    <row r="2366" spans="3:7">
      <c r="C2366" s="137">
        <v>44160</v>
      </c>
      <c r="D2366" s="22" t="s">
        <v>117</v>
      </c>
      <c r="E2366" s="22">
        <v>5</v>
      </c>
      <c r="F2366" s="22" t="s">
        <v>114</v>
      </c>
      <c r="G2366" s="22" t="s">
        <v>105</v>
      </c>
    </row>
    <row r="2367" spans="3:7">
      <c r="C2367" s="137">
        <v>44350</v>
      </c>
      <c r="D2367" s="22" t="s">
        <v>117</v>
      </c>
      <c r="E2367" s="22">
        <v>17</v>
      </c>
      <c r="F2367" s="22" t="s">
        <v>110</v>
      </c>
      <c r="G2367" s="22" t="s">
        <v>106</v>
      </c>
    </row>
    <row r="2368" spans="3:7">
      <c r="C2368" s="137">
        <v>44284</v>
      </c>
      <c r="D2368" s="22" t="s">
        <v>117</v>
      </c>
      <c r="E2368" s="22">
        <v>500</v>
      </c>
      <c r="F2368" s="22" t="s">
        <v>9</v>
      </c>
      <c r="G2368" s="22" t="s">
        <v>108</v>
      </c>
    </row>
    <row r="2369" spans="3:7">
      <c r="C2369" s="137">
        <v>43938</v>
      </c>
      <c r="D2369" s="22" t="s">
        <v>119</v>
      </c>
      <c r="E2369" s="22">
        <v>15</v>
      </c>
      <c r="F2369" s="22" t="s">
        <v>6</v>
      </c>
      <c r="G2369" s="22" t="s">
        <v>115</v>
      </c>
    </row>
    <row r="2370" spans="3:7">
      <c r="C2370" s="137">
        <v>44871</v>
      </c>
      <c r="D2370" s="22" t="s">
        <v>118</v>
      </c>
      <c r="E2370" s="22">
        <v>7</v>
      </c>
      <c r="F2370" s="22" t="s">
        <v>6</v>
      </c>
      <c r="G2370" s="22" t="s">
        <v>111</v>
      </c>
    </row>
    <row r="2371" spans="3:7">
      <c r="C2371" s="137">
        <v>44720</v>
      </c>
      <c r="D2371" s="22" t="s">
        <v>107</v>
      </c>
      <c r="E2371" s="22">
        <v>50</v>
      </c>
      <c r="F2371" s="22" t="s">
        <v>114</v>
      </c>
      <c r="G2371" s="22" t="s">
        <v>111</v>
      </c>
    </row>
    <row r="2372" spans="3:7">
      <c r="C2372" s="137">
        <v>44538</v>
      </c>
      <c r="D2372" s="22" t="s">
        <v>116</v>
      </c>
      <c r="E2372" s="22">
        <v>8</v>
      </c>
      <c r="F2372" s="22" t="s">
        <v>6</v>
      </c>
      <c r="G2372" s="22" t="s">
        <v>115</v>
      </c>
    </row>
    <row r="2373" spans="3:7">
      <c r="C2373" s="137">
        <v>44098</v>
      </c>
      <c r="D2373" s="22" t="s">
        <v>107</v>
      </c>
      <c r="E2373" s="22">
        <v>525</v>
      </c>
      <c r="F2373" s="22" t="s">
        <v>110</v>
      </c>
      <c r="G2373" s="22" t="s">
        <v>108</v>
      </c>
    </row>
    <row r="2374" spans="3:7">
      <c r="C2374" s="137">
        <v>44889</v>
      </c>
      <c r="D2374" s="22" t="s">
        <v>117</v>
      </c>
      <c r="E2374" s="22">
        <v>100</v>
      </c>
      <c r="F2374" s="22" t="s">
        <v>6</v>
      </c>
      <c r="G2374" s="22" t="s">
        <v>108</v>
      </c>
    </row>
    <row r="2375" spans="3:7">
      <c r="C2375" s="137">
        <v>44029</v>
      </c>
      <c r="D2375" s="22" t="s">
        <v>119</v>
      </c>
      <c r="E2375" s="22">
        <v>3</v>
      </c>
      <c r="F2375" s="22" t="s">
        <v>6</v>
      </c>
      <c r="G2375" s="22" t="s">
        <v>113</v>
      </c>
    </row>
    <row r="2376" spans="3:7">
      <c r="C2376" s="137">
        <v>44115</v>
      </c>
      <c r="D2376" s="22" t="s">
        <v>116</v>
      </c>
      <c r="E2376" s="22">
        <v>7</v>
      </c>
      <c r="F2376" s="22" t="s">
        <v>6</v>
      </c>
      <c r="G2376" s="22" t="s">
        <v>109</v>
      </c>
    </row>
    <row r="2377" spans="3:7">
      <c r="C2377" s="137">
        <v>44456</v>
      </c>
      <c r="D2377" s="22" t="s">
        <v>117</v>
      </c>
      <c r="E2377" s="22">
        <v>6</v>
      </c>
      <c r="F2377" s="22" t="s">
        <v>114</v>
      </c>
      <c r="G2377" s="22" t="s">
        <v>108</v>
      </c>
    </row>
    <row r="2378" spans="3:7">
      <c r="C2378" s="137">
        <v>44094</v>
      </c>
      <c r="D2378" s="22" t="s">
        <v>118</v>
      </c>
      <c r="E2378" s="22">
        <v>18</v>
      </c>
      <c r="F2378" s="22" t="s">
        <v>114</v>
      </c>
      <c r="G2378" s="22" t="s">
        <v>109</v>
      </c>
    </row>
    <row r="2379" spans="3:7">
      <c r="C2379" s="137">
        <v>44171</v>
      </c>
      <c r="D2379" s="22" t="s">
        <v>119</v>
      </c>
      <c r="E2379" s="22">
        <v>28</v>
      </c>
      <c r="F2379" s="22" t="s">
        <v>114</v>
      </c>
      <c r="G2379" s="22" t="s">
        <v>106</v>
      </c>
    </row>
    <row r="2380" spans="3:7">
      <c r="C2380" s="137">
        <v>43848</v>
      </c>
      <c r="D2380" s="22" t="s">
        <v>107</v>
      </c>
      <c r="E2380" s="22">
        <v>48</v>
      </c>
      <c r="F2380" s="22" t="s">
        <v>6</v>
      </c>
      <c r="G2380" s="22" t="s">
        <v>113</v>
      </c>
    </row>
    <row r="2381" spans="3:7">
      <c r="C2381" s="137">
        <v>44041</v>
      </c>
      <c r="D2381" s="22" t="s">
        <v>107</v>
      </c>
      <c r="E2381" s="22">
        <v>6</v>
      </c>
      <c r="F2381" s="22" t="s">
        <v>9</v>
      </c>
      <c r="G2381" s="22" t="s">
        <v>106</v>
      </c>
    </row>
    <row r="2382" spans="3:7">
      <c r="C2382" s="137">
        <v>44207</v>
      </c>
      <c r="D2382" s="22" t="s">
        <v>118</v>
      </c>
      <c r="E2382" s="22">
        <v>39</v>
      </c>
      <c r="F2382" s="22" t="s">
        <v>110</v>
      </c>
      <c r="G2382" s="22" t="s">
        <v>105</v>
      </c>
    </row>
    <row r="2383" spans="3:7">
      <c r="C2383" s="137">
        <v>44782</v>
      </c>
      <c r="D2383" s="22" t="s">
        <v>117</v>
      </c>
      <c r="E2383" s="22">
        <v>6</v>
      </c>
      <c r="F2383" s="22" t="s">
        <v>9</v>
      </c>
      <c r="G2383" s="22" t="s">
        <v>109</v>
      </c>
    </row>
    <row r="2384" spans="3:7">
      <c r="C2384" s="137">
        <v>43925</v>
      </c>
      <c r="D2384" s="22" t="s">
        <v>118</v>
      </c>
      <c r="E2384" s="22">
        <v>1</v>
      </c>
      <c r="F2384" s="22" t="s">
        <v>9</v>
      </c>
      <c r="G2384" s="22" t="s">
        <v>115</v>
      </c>
    </row>
    <row r="2385" spans="3:7">
      <c r="C2385" s="137">
        <v>44889</v>
      </c>
      <c r="D2385" s="22" t="s">
        <v>117</v>
      </c>
      <c r="E2385" s="22">
        <v>500</v>
      </c>
      <c r="F2385" s="22" t="s">
        <v>110</v>
      </c>
      <c r="G2385" s="22" t="s">
        <v>115</v>
      </c>
    </row>
    <row r="2386" spans="3:7">
      <c r="C2386" s="137">
        <v>44119</v>
      </c>
      <c r="D2386" s="22" t="s">
        <v>119</v>
      </c>
      <c r="E2386" s="22">
        <v>36</v>
      </c>
      <c r="F2386" s="22" t="s">
        <v>112</v>
      </c>
      <c r="G2386" s="22" t="s">
        <v>106</v>
      </c>
    </row>
    <row r="2387" spans="3:7">
      <c r="C2387" s="137">
        <v>44578</v>
      </c>
      <c r="D2387" s="22" t="s">
        <v>107</v>
      </c>
      <c r="E2387" s="22">
        <v>35</v>
      </c>
      <c r="F2387" s="22" t="s">
        <v>9</v>
      </c>
      <c r="G2387" s="22" t="s">
        <v>109</v>
      </c>
    </row>
    <row r="2388" spans="3:7">
      <c r="C2388" s="137">
        <v>44434</v>
      </c>
      <c r="D2388" s="22" t="s">
        <v>118</v>
      </c>
      <c r="E2388" s="22">
        <v>575</v>
      </c>
      <c r="F2388" s="22" t="s">
        <v>110</v>
      </c>
      <c r="G2388" s="22" t="s">
        <v>115</v>
      </c>
    </row>
    <row r="2389" spans="3:7">
      <c r="C2389" s="137">
        <v>44670</v>
      </c>
      <c r="D2389" s="22" t="s">
        <v>119</v>
      </c>
      <c r="E2389" s="22">
        <v>575</v>
      </c>
      <c r="F2389" s="22" t="s">
        <v>110</v>
      </c>
      <c r="G2389" s="22" t="s">
        <v>113</v>
      </c>
    </row>
    <row r="2390" spans="3:7">
      <c r="C2390" s="137">
        <v>44008</v>
      </c>
      <c r="D2390" s="22" t="s">
        <v>118</v>
      </c>
      <c r="E2390" s="22">
        <v>32</v>
      </c>
      <c r="F2390" s="22" t="s">
        <v>112</v>
      </c>
      <c r="G2390" s="22" t="s">
        <v>106</v>
      </c>
    </row>
    <row r="2391" spans="3:7">
      <c r="C2391" s="137">
        <v>44644</v>
      </c>
      <c r="D2391" s="22" t="s">
        <v>118</v>
      </c>
      <c r="E2391" s="22">
        <v>3</v>
      </c>
      <c r="F2391" s="22" t="s">
        <v>112</v>
      </c>
      <c r="G2391" s="22" t="s">
        <v>113</v>
      </c>
    </row>
    <row r="2392" spans="3:7">
      <c r="C2392" s="137">
        <v>44434</v>
      </c>
      <c r="D2392" s="22" t="s">
        <v>116</v>
      </c>
      <c r="E2392" s="22">
        <v>425</v>
      </c>
      <c r="F2392" s="22" t="s">
        <v>6</v>
      </c>
      <c r="G2392" s="22" t="s">
        <v>115</v>
      </c>
    </row>
    <row r="2393" spans="3:7">
      <c r="C2393" s="137">
        <v>44250</v>
      </c>
      <c r="D2393" s="22" t="s">
        <v>119</v>
      </c>
      <c r="E2393" s="22">
        <v>575</v>
      </c>
      <c r="F2393" s="22" t="s">
        <v>6</v>
      </c>
      <c r="G2393" s="22" t="s">
        <v>115</v>
      </c>
    </row>
    <row r="2394" spans="3:7">
      <c r="C2394" s="137">
        <v>44150</v>
      </c>
      <c r="D2394" s="22" t="s">
        <v>118</v>
      </c>
      <c r="E2394" s="22">
        <v>4</v>
      </c>
      <c r="F2394" s="22" t="s">
        <v>112</v>
      </c>
      <c r="G2394" s="22" t="s">
        <v>113</v>
      </c>
    </row>
    <row r="2395" spans="3:7">
      <c r="C2395" s="137">
        <v>43961</v>
      </c>
      <c r="D2395" s="22" t="s">
        <v>119</v>
      </c>
      <c r="E2395" s="22">
        <v>350</v>
      </c>
      <c r="F2395" s="22" t="s">
        <v>114</v>
      </c>
      <c r="G2395" s="22" t="s">
        <v>105</v>
      </c>
    </row>
    <row r="2396" spans="3:7">
      <c r="C2396" s="137">
        <v>44722</v>
      </c>
      <c r="D2396" s="22" t="s">
        <v>107</v>
      </c>
      <c r="E2396" s="22">
        <v>200</v>
      </c>
      <c r="F2396" s="22" t="s">
        <v>6</v>
      </c>
      <c r="G2396" s="22" t="s">
        <v>115</v>
      </c>
    </row>
    <row r="2397" spans="3:7">
      <c r="C2397" s="137">
        <v>44723</v>
      </c>
      <c r="D2397" s="22" t="s">
        <v>117</v>
      </c>
      <c r="E2397" s="22">
        <v>175</v>
      </c>
      <c r="F2397" s="22" t="s">
        <v>9</v>
      </c>
      <c r="G2397" s="22" t="s">
        <v>106</v>
      </c>
    </row>
    <row r="2398" spans="3:7">
      <c r="C2398" s="137">
        <v>44161</v>
      </c>
      <c r="D2398" s="22" t="s">
        <v>107</v>
      </c>
      <c r="E2398" s="22">
        <v>575</v>
      </c>
      <c r="F2398" s="22" t="s">
        <v>6</v>
      </c>
      <c r="G2398" s="22" t="s">
        <v>105</v>
      </c>
    </row>
    <row r="2399" spans="3:7">
      <c r="C2399" s="137">
        <v>44483</v>
      </c>
      <c r="D2399" s="22" t="s">
        <v>117</v>
      </c>
      <c r="E2399" s="22">
        <v>100</v>
      </c>
      <c r="F2399" s="22" t="s">
        <v>112</v>
      </c>
      <c r="G2399" s="22" t="s">
        <v>105</v>
      </c>
    </row>
    <row r="2400" spans="3:7">
      <c r="C2400" s="137">
        <v>44789</v>
      </c>
      <c r="D2400" s="22" t="s">
        <v>119</v>
      </c>
      <c r="E2400" s="22">
        <v>5</v>
      </c>
      <c r="F2400" s="22" t="s">
        <v>112</v>
      </c>
      <c r="G2400" s="22" t="s">
        <v>105</v>
      </c>
    </row>
    <row r="2401" spans="3:7">
      <c r="C2401" s="137">
        <v>44598</v>
      </c>
      <c r="D2401" s="22" t="s">
        <v>117</v>
      </c>
      <c r="E2401" s="22">
        <v>150</v>
      </c>
      <c r="F2401" s="22" t="s">
        <v>6</v>
      </c>
      <c r="G2401" s="22" t="s">
        <v>105</v>
      </c>
    </row>
    <row r="2402" spans="3:7">
      <c r="C2402" s="137">
        <v>44703</v>
      </c>
      <c r="D2402" s="22" t="s">
        <v>119</v>
      </c>
      <c r="E2402" s="22">
        <v>6</v>
      </c>
      <c r="F2402" s="22" t="s">
        <v>112</v>
      </c>
      <c r="G2402" s="22" t="s">
        <v>106</v>
      </c>
    </row>
    <row r="2403" spans="3:7">
      <c r="C2403" s="137">
        <v>44858</v>
      </c>
      <c r="D2403" s="22" t="s">
        <v>117</v>
      </c>
      <c r="E2403" s="22">
        <v>600</v>
      </c>
      <c r="F2403" s="22" t="s">
        <v>6</v>
      </c>
      <c r="G2403" s="22" t="s">
        <v>108</v>
      </c>
    </row>
    <row r="2404" spans="3:7">
      <c r="C2404" s="137">
        <v>44211</v>
      </c>
      <c r="D2404" s="22" t="s">
        <v>117</v>
      </c>
      <c r="E2404" s="22">
        <v>475</v>
      </c>
      <c r="F2404" s="22" t="s">
        <v>114</v>
      </c>
      <c r="G2404" s="22" t="s">
        <v>105</v>
      </c>
    </row>
    <row r="2405" spans="3:7">
      <c r="C2405" s="137">
        <v>44600</v>
      </c>
      <c r="D2405" s="22" t="s">
        <v>117</v>
      </c>
      <c r="E2405" s="22">
        <v>9</v>
      </c>
      <c r="F2405" s="22" t="s">
        <v>110</v>
      </c>
      <c r="G2405" s="22" t="s">
        <v>115</v>
      </c>
    </row>
    <row r="2406" spans="3:7">
      <c r="C2406" s="137">
        <v>44517</v>
      </c>
      <c r="D2406" s="22" t="s">
        <v>116</v>
      </c>
      <c r="E2406" s="22">
        <v>300</v>
      </c>
      <c r="F2406" s="22" t="s">
        <v>110</v>
      </c>
      <c r="G2406" s="22" t="s">
        <v>111</v>
      </c>
    </row>
    <row r="2407" spans="3:7">
      <c r="C2407" s="137">
        <v>44308</v>
      </c>
      <c r="D2407" s="22" t="s">
        <v>116</v>
      </c>
      <c r="E2407" s="22">
        <v>9</v>
      </c>
      <c r="F2407" s="22" t="s">
        <v>9</v>
      </c>
      <c r="G2407" s="22" t="s">
        <v>108</v>
      </c>
    </row>
    <row r="2408" spans="3:7">
      <c r="C2408" s="137">
        <v>44865</v>
      </c>
      <c r="D2408" s="22" t="s">
        <v>117</v>
      </c>
      <c r="E2408" s="22">
        <v>48</v>
      </c>
      <c r="F2408" s="22" t="s">
        <v>114</v>
      </c>
      <c r="G2408" s="22" t="s">
        <v>111</v>
      </c>
    </row>
    <row r="2409" spans="3:7">
      <c r="C2409" s="137">
        <v>44655</v>
      </c>
      <c r="D2409" s="22" t="s">
        <v>117</v>
      </c>
      <c r="E2409" s="22">
        <v>475</v>
      </c>
      <c r="F2409" s="22" t="s">
        <v>112</v>
      </c>
      <c r="G2409" s="22" t="s">
        <v>115</v>
      </c>
    </row>
    <row r="2410" spans="3:7">
      <c r="C2410" s="137">
        <v>44628</v>
      </c>
      <c r="D2410" s="22" t="s">
        <v>119</v>
      </c>
      <c r="E2410" s="22">
        <v>5</v>
      </c>
      <c r="F2410" s="22" t="s">
        <v>114</v>
      </c>
      <c r="G2410" s="22" t="s">
        <v>115</v>
      </c>
    </row>
    <row r="2411" spans="3:7">
      <c r="C2411" s="137">
        <v>43992</v>
      </c>
      <c r="D2411" s="22" t="s">
        <v>118</v>
      </c>
      <c r="E2411" s="22">
        <v>500</v>
      </c>
      <c r="F2411" s="22" t="s">
        <v>110</v>
      </c>
      <c r="G2411" s="22" t="s">
        <v>108</v>
      </c>
    </row>
    <row r="2412" spans="3:7">
      <c r="C2412" s="137">
        <v>44516</v>
      </c>
      <c r="D2412" s="22" t="s">
        <v>119</v>
      </c>
      <c r="E2412" s="22">
        <v>26</v>
      </c>
      <c r="F2412" s="22" t="s">
        <v>9</v>
      </c>
      <c r="G2412" s="22" t="s">
        <v>115</v>
      </c>
    </row>
    <row r="2413" spans="3:7">
      <c r="C2413" s="137">
        <v>43909</v>
      </c>
      <c r="D2413" s="22" t="s">
        <v>116</v>
      </c>
      <c r="E2413" s="22">
        <v>4</v>
      </c>
      <c r="F2413" s="22" t="s">
        <v>110</v>
      </c>
      <c r="G2413" s="22" t="s">
        <v>111</v>
      </c>
    </row>
    <row r="2414" spans="3:7">
      <c r="C2414" s="137">
        <v>44605</v>
      </c>
      <c r="D2414" s="22" t="s">
        <v>119</v>
      </c>
      <c r="E2414" s="22">
        <v>350</v>
      </c>
      <c r="F2414" s="22" t="s">
        <v>114</v>
      </c>
      <c r="G2414" s="22" t="s">
        <v>106</v>
      </c>
    </row>
    <row r="2415" spans="3:7">
      <c r="C2415" s="137">
        <v>44914</v>
      </c>
      <c r="D2415" s="22" t="s">
        <v>118</v>
      </c>
      <c r="E2415" s="22">
        <v>44</v>
      </c>
      <c r="F2415" s="22" t="s">
        <v>6</v>
      </c>
      <c r="G2415" s="22" t="s">
        <v>113</v>
      </c>
    </row>
    <row r="2416" spans="3:7">
      <c r="C2416" s="137">
        <v>44479</v>
      </c>
      <c r="D2416" s="22" t="s">
        <v>117</v>
      </c>
      <c r="E2416" s="22">
        <v>7</v>
      </c>
      <c r="F2416" s="22" t="s">
        <v>112</v>
      </c>
      <c r="G2416" s="22" t="s">
        <v>109</v>
      </c>
    </row>
    <row r="2417" spans="3:7">
      <c r="C2417" s="137">
        <v>44680</v>
      </c>
      <c r="D2417" s="22" t="s">
        <v>117</v>
      </c>
      <c r="E2417" s="22">
        <v>6</v>
      </c>
      <c r="F2417" s="22" t="s">
        <v>6</v>
      </c>
      <c r="G2417" s="22" t="s">
        <v>109</v>
      </c>
    </row>
    <row r="2418" spans="3:7">
      <c r="C2418" s="137">
        <v>44542</v>
      </c>
      <c r="D2418" s="22" t="s">
        <v>119</v>
      </c>
      <c r="E2418" s="22">
        <v>100</v>
      </c>
      <c r="F2418" s="22" t="s">
        <v>114</v>
      </c>
      <c r="G2418" s="22" t="s">
        <v>106</v>
      </c>
    </row>
    <row r="2419" spans="3:7">
      <c r="C2419" s="137">
        <v>44127</v>
      </c>
      <c r="D2419" s="22" t="s">
        <v>117</v>
      </c>
      <c r="E2419" s="22">
        <v>475</v>
      </c>
      <c r="F2419" s="22" t="s">
        <v>112</v>
      </c>
      <c r="G2419" s="22" t="s">
        <v>109</v>
      </c>
    </row>
    <row r="2420" spans="3:7">
      <c r="C2420" s="137">
        <v>44773</v>
      </c>
      <c r="D2420" s="22" t="s">
        <v>118</v>
      </c>
      <c r="E2420" s="22">
        <v>7</v>
      </c>
      <c r="F2420" s="22" t="s">
        <v>110</v>
      </c>
      <c r="G2420" s="22" t="s">
        <v>108</v>
      </c>
    </row>
    <row r="2421" spans="3:7">
      <c r="C2421" s="137">
        <v>44893</v>
      </c>
      <c r="D2421" s="22" t="s">
        <v>119</v>
      </c>
      <c r="E2421" s="22">
        <v>175</v>
      </c>
      <c r="F2421" s="22" t="s">
        <v>112</v>
      </c>
      <c r="G2421" s="22" t="s">
        <v>105</v>
      </c>
    </row>
    <row r="2422" spans="3:7">
      <c r="C2422" s="137">
        <v>44084</v>
      </c>
      <c r="D2422" s="22" t="s">
        <v>117</v>
      </c>
      <c r="E2422" s="22">
        <v>21</v>
      </c>
      <c r="F2422" s="22" t="s">
        <v>110</v>
      </c>
      <c r="G2422" s="22" t="s">
        <v>111</v>
      </c>
    </row>
    <row r="2423" spans="3:7">
      <c r="C2423" s="137">
        <v>44892</v>
      </c>
      <c r="D2423" s="22" t="s">
        <v>116</v>
      </c>
      <c r="E2423" s="22">
        <v>450</v>
      </c>
      <c r="F2423" s="22" t="s">
        <v>114</v>
      </c>
      <c r="G2423" s="22" t="s">
        <v>115</v>
      </c>
    </row>
    <row r="2424" spans="3:7">
      <c r="C2424" s="137">
        <v>44886</v>
      </c>
      <c r="D2424" s="22" t="s">
        <v>116</v>
      </c>
      <c r="E2424" s="22">
        <v>5</v>
      </c>
      <c r="F2424" s="22" t="s">
        <v>110</v>
      </c>
      <c r="G2424" s="22" t="s">
        <v>109</v>
      </c>
    </row>
    <row r="2425" spans="3:7">
      <c r="C2425" s="137">
        <v>44192</v>
      </c>
      <c r="D2425" s="22" t="s">
        <v>117</v>
      </c>
      <c r="E2425" s="22">
        <v>44</v>
      </c>
      <c r="F2425" s="22" t="s">
        <v>6</v>
      </c>
      <c r="G2425" s="22" t="s">
        <v>111</v>
      </c>
    </row>
    <row r="2426" spans="3:7">
      <c r="C2426" s="137">
        <v>44002</v>
      </c>
      <c r="D2426" s="22" t="s">
        <v>119</v>
      </c>
      <c r="E2426" s="22">
        <v>41</v>
      </c>
      <c r="F2426" s="22" t="s">
        <v>114</v>
      </c>
      <c r="G2426" s="22" t="s">
        <v>115</v>
      </c>
    </row>
    <row r="2427" spans="3:7">
      <c r="C2427" s="137">
        <v>44133</v>
      </c>
      <c r="D2427" s="22" t="s">
        <v>119</v>
      </c>
      <c r="E2427" s="22">
        <v>17</v>
      </c>
      <c r="F2427" s="22" t="s">
        <v>114</v>
      </c>
      <c r="G2427" s="22" t="s">
        <v>111</v>
      </c>
    </row>
    <row r="2428" spans="3:7">
      <c r="C2428" s="137">
        <v>44371</v>
      </c>
      <c r="D2428" s="22" t="s">
        <v>118</v>
      </c>
      <c r="E2428" s="22">
        <v>450</v>
      </c>
      <c r="F2428" s="22" t="s">
        <v>110</v>
      </c>
      <c r="G2428" s="22" t="s">
        <v>111</v>
      </c>
    </row>
    <row r="2429" spans="3:7">
      <c r="C2429" s="137">
        <v>44163</v>
      </c>
      <c r="D2429" s="22" t="s">
        <v>107</v>
      </c>
      <c r="E2429" s="22">
        <v>9</v>
      </c>
      <c r="F2429" s="22" t="s">
        <v>9</v>
      </c>
      <c r="G2429" s="22" t="s">
        <v>113</v>
      </c>
    </row>
    <row r="2430" spans="3:7">
      <c r="C2430" s="137">
        <v>44741</v>
      </c>
      <c r="D2430" s="22" t="s">
        <v>119</v>
      </c>
      <c r="E2430" s="22">
        <v>6</v>
      </c>
      <c r="F2430" s="22" t="s">
        <v>114</v>
      </c>
      <c r="G2430" s="22" t="s">
        <v>115</v>
      </c>
    </row>
    <row r="2431" spans="3:7">
      <c r="C2431" s="137">
        <v>44613</v>
      </c>
      <c r="D2431" s="22" t="s">
        <v>119</v>
      </c>
      <c r="E2431" s="22">
        <v>37</v>
      </c>
      <c r="F2431" s="22" t="s">
        <v>114</v>
      </c>
      <c r="G2431" s="22" t="s">
        <v>108</v>
      </c>
    </row>
    <row r="2432" spans="3:7">
      <c r="C2432" s="137">
        <v>44728</v>
      </c>
      <c r="D2432" s="22" t="s">
        <v>118</v>
      </c>
      <c r="E2432" s="22">
        <v>550</v>
      </c>
      <c r="F2432" s="22" t="s">
        <v>112</v>
      </c>
      <c r="G2432" s="22" t="s">
        <v>105</v>
      </c>
    </row>
    <row r="2433" spans="3:7">
      <c r="C2433" s="137">
        <v>44465</v>
      </c>
      <c r="D2433" s="22" t="s">
        <v>119</v>
      </c>
      <c r="E2433" s="22">
        <v>35</v>
      </c>
      <c r="F2433" s="22" t="s">
        <v>114</v>
      </c>
      <c r="G2433" s="22" t="s">
        <v>111</v>
      </c>
    </row>
    <row r="2434" spans="3:7">
      <c r="C2434" s="137">
        <v>44789</v>
      </c>
      <c r="D2434" s="22" t="s">
        <v>118</v>
      </c>
      <c r="E2434" s="22">
        <v>5</v>
      </c>
      <c r="F2434" s="22" t="s">
        <v>112</v>
      </c>
      <c r="G2434" s="22" t="s">
        <v>109</v>
      </c>
    </row>
    <row r="2435" spans="3:7">
      <c r="C2435" s="137">
        <v>43932</v>
      </c>
      <c r="D2435" s="22" t="s">
        <v>119</v>
      </c>
      <c r="E2435" s="22">
        <v>14</v>
      </c>
      <c r="F2435" s="22" t="s">
        <v>9</v>
      </c>
      <c r="G2435" s="22" t="s">
        <v>113</v>
      </c>
    </row>
    <row r="2436" spans="3:7">
      <c r="C2436" s="137">
        <v>44456</v>
      </c>
      <c r="D2436" s="22" t="s">
        <v>119</v>
      </c>
      <c r="E2436" s="22">
        <v>1</v>
      </c>
      <c r="F2436" s="22" t="s">
        <v>112</v>
      </c>
      <c r="G2436" s="22" t="s">
        <v>113</v>
      </c>
    </row>
    <row r="2437" spans="3:7">
      <c r="C2437" s="137">
        <v>44469</v>
      </c>
      <c r="D2437" s="22" t="s">
        <v>117</v>
      </c>
      <c r="E2437" s="22">
        <v>9</v>
      </c>
      <c r="F2437" s="22" t="s">
        <v>110</v>
      </c>
      <c r="G2437" s="22" t="s">
        <v>105</v>
      </c>
    </row>
    <row r="2438" spans="3:7">
      <c r="C2438" s="137">
        <v>43847</v>
      </c>
      <c r="D2438" s="22" t="s">
        <v>107</v>
      </c>
      <c r="E2438" s="22">
        <v>2</v>
      </c>
      <c r="F2438" s="22" t="s">
        <v>6</v>
      </c>
      <c r="G2438" s="22" t="s">
        <v>109</v>
      </c>
    </row>
    <row r="2439" spans="3:7">
      <c r="C2439" s="137">
        <v>44447</v>
      </c>
      <c r="D2439" s="22" t="s">
        <v>117</v>
      </c>
      <c r="E2439" s="22">
        <v>2</v>
      </c>
      <c r="F2439" s="22" t="s">
        <v>112</v>
      </c>
      <c r="G2439" s="22" t="s">
        <v>111</v>
      </c>
    </row>
    <row r="2440" spans="3:7">
      <c r="C2440" s="137">
        <v>43961</v>
      </c>
      <c r="D2440" s="22" t="s">
        <v>118</v>
      </c>
      <c r="E2440" s="22">
        <v>2</v>
      </c>
      <c r="F2440" s="22" t="s">
        <v>114</v>
      </c>
      <c r="G2440" s="22" t="s">
        <v>109</v>
      </c>
    </row>
    <row r="2441" spans="3:7">
      <c r="C2441" s="137">
        <v>44569</v>
      </c>
      <c r="D2441" s="22" t="s">
        <v>119</v>
      </c>
      <c r="E2441" s="22">
        <v>5</v>
      </c>
      <c r="F2441" s="22" t="s">
        <v>112</v>
      </c>
      <c r="G2441" s="22" t="s">
        <v>115</v>
      </c>
    </row>
    <row r="2442" spans="3:7">
      <c r="C2442" s="137">
        <v>44612</v>
      </c>
      <c r="D2442" s="22" t="s">
        <v>117</v>
      </c>
      <c r="E2442" s="22">
        <v>48</v>
      </c>
      <c r="F2442" s="22" t="s">
        <v>114</v>
      </c>
      <c r="G2442" s="22" t="s">
        <v>109</v>
      </c>
    </row>
    <row r="2443" spans="3:7">
      <c r="C2443" s="137">
        <v>43981</v>
      </c>
      <c r="D2443" s="22" t="s">
        <v>119</v>
      </c>
      <c r="E2443" s="22">
        <v>1</v>
      </c>
      <c r="F2443" s="22" t="s">
        <v>114</v>
      </c>
      <c r="G2443" s="22" t="s">
        <v>113</v>
      </c>
    </row>
    <row r="2444" spans="3:7">
      <c r="C2444" s="137">
        <v>44295</v>
      </c>
      <c r="D2444" s="22" t="s">
        <v>107</v>
      </c>
      <c r="E2444" s="22">
        <v>8</v>
      </c>
      <c r="F2444" s="22" t="s">
        <v>110</v>
      </c>
      <c r="G2444" s="22" t="s">
        <v>108</v>
      </c>
    </row>
    <row r="2445" spans="3:7">
      <c r="C2445" s="137">
        <v>44331</v>
      </c>
      <c r="D2445" s="22" t="s">
        <v>107</v>
      </c>
      <c r="E2445" s="22">
        <v>42</v>
      </c>
      <c r="F2445" s="22" t="s">
        <v>114</v>
      </c>
      <c r="G2445" s="22" t="s">
        <v>115</v>
      </c>
    </row>
    <row r="2446" spans="3:7">
      <c r="C2446" s="137">
        <v>44329</v>
      </c>
      <c r="D2446" s="22" t="s">
        <v>117</v>
      </c>
      <c r="E2446" s="22">
        <v>350</v>
      </c>
      <c r="F2446" s="22" t="s">
        <v>9</v>
      </c>
      <c r="G2446" s="22" t="s">
        <v>115</v>
      </c>
    </row>
    <row r="2447" spans="3:7">
      <c r="C2447" s="137">
        <v>44704</v>
      </c>
      <c r="D2447" s="22" t="s">
        <v>119</v>
      </c>
      <c r="E2447" s="22">
        <v>37</v>
      </c>
      <c r="F2447" s="22" t="s">
        <v>6</v>
      </c>
      <c r="G2447" s="22" t="s">
        <v>105</v>
      </c>
    </row>
    <row r="2448" spans="3:7">
      <c r="C2448" s="137">
        <v>44096</v>
      </c>
      <c r="D2448" s="22" t="s">
        <v>117</v>
      </c>
      <c r="E2448" s="22">
        <v>450</v>
      </c>
      <c r="F2448" s="22" t="s">
        <v>9</v>
      </c>
      <c r="G2448" s="22" t="s">
        <v>105</v>
      </c>
    </row>
    <row r="2449" spans="3:7">
      <c r="C2449" s="137">
        <v>44723</v>
      </c>
      <c r="D2449" s="22" t="s">
        <v>117</v>
      </c>
      <c r="E2449" s="22">
        <v>575</v>
      </c>
      <c r="F2449" s="22" t="s">
        <v>6</v>
      </c>
      <c r="G2449" s="22" t="s">
        <v>106</v>
      </c>
    </row>
    <row r="2450" spans="3:7">
      <c r="C2450" s="137">
        <v>44355</v>
      </c>
      <c r="D2450" s="22" t="s">
        <v>117</v>
      </c>
      <c r="E2450" s="22">
        <v>25</v>
      </c>
      <c r="F2450" s="22" t="s">
        <v>112</v>
      </c>
      <c r="G2450" s="22" t="s">
        <v>108</v>
      </c>
    </row>
    <row r="2451" spans="3:7">
      <c r="C2451" s="137">
        <v>44378</v>
      </c>
      <c r="D2451" s="22" t="s">
        <v>119</v>
      </c>
      <c r="E2451" s="22">
        <v>46</v>
      </c>
      <c r="F2451" s="22" t="s">
        <v>114</v>
      </c>
      <c r="G2451" s="22" t="s">
        <v>113</v>
      </c>
    </row>
    <row r="2452" spans="3:7">
      <c r="C2452" s="137">
        <v>44579</v>
      </c>
      <c r="D2452" s="22" t="s">
        <v>119</v>
      </c>
      <c r="E2452" s="22">
        <v>43</v>
      </c>
      <c r="F2452" s="22" t="s">
        <v>114</v>
      </c>
      <c r="G2452" s="22" t="s">
        <v>106</v>
      </c>
    </row>
    <row r="2453" spans="3:7">
      <c r="C2453" s="137">
        <v>44764</v>
      </c>
      <c r="D2453" s="22" t="s">
        <v>116</v>
      </c>
      <c r="E2453" s="22">
        <v>2</v>
      </c>
      <c r="F2453" s="22" t="s">
        <v>6</v>
      </c>
      <c r="G2453" s="22" t="s">
        <v>109</v>
      </c>
    </row>
    <row r="2454" spans="3:7">
      <c r="C2454" s="137">
        <v>44249</v>
      </c>
      <c r="D2454" s="22" t="s">
        <v>118</v>
      </c>
      <c r="E2454" s="22">
        <v>250</v>
      </c>
      <c r="F2454" s="22" t="s">
        <v>112</v>
      </c>
      <c r="G2454" s="22" t="s">
        <v>109</v>
      </c>
    </row>
    <row r="2455" spans="3:7">
      <c r="C2455" s="137">
        <v>44183</v>
      </c>
      <c r="D2455" s="22" t="s">
        <v>119</v>
      </c>
      <c r="E2455" s="22">
        <v>25</v>
      </c>
      <c r="F2455" s="22" t="s">
        <v>110</v>
      </c>
      <c r="G2455" s="22" t="s">
        <v>109</v>
      </c>
    </row>
    <row r="2456" spans="3:7">
      <c r="C2456" s="137">
        <v>44794</v>
      </c>
      <c r="D2456" s="22" t="s">
        <v>116</v>
      </c>
      <c r="E2456" s="22">
        <v>525</v>
      </c>
      <c r="F2456" s="22" t="s">
        <v>114</v>
      </c>
      <c r="G2456" s="22" t="s">
        <v>106</v>
      </c>
    </row>
    <row r="2457" spans="3:7">
      <c r="C2457" s="137">
        <v>43838</v>
      </c>
      <c r="D2457" s="22" t="s">
        <v>116</v>
      </c>
      <c r="E2457" s="22">
        <v>4</v>
      </c>
      <c r="F2457" s="22" t="s">
        <v>110</v>
      </c>
      <c r="G2457" s="22" t="s">
        <v>113</v>
      </c>
    </row>
    <row r="2458" spans="3:7">
      <c r="C2458" s="137">
        <v>44377</v>
      </c>
      <c r="D2458" s="22" t="s">
        <v>119</v>
      </c>
      <c r="E2458" s="22">
        <v>5</v>
      </c>
      <c r="F2458" s="22" t="s">
        <v>114</v>
      </c>
      <c r="G2458" s="22" t="s">
        <v>113</v>
      </c>
    </row>
    <row r="2459" spans="3:7">
      <c r="C2459" s="137">
        <v>44722</v>
      </c>
      <c r="D2459" s="22" t="s">
        <v>117</v>
      </c>
      <c r="E2459" s="22">
        <v>34</v>
      </c>
      <c r="F2459" s="22" t="s">
        <v>110</v>
      </c>
      <c r="G2459" s="22" t="s">
        <v>113</v>
      </c>
    </row>
    <row r="2460" spans="3:7">
      <c r="C2460" s="137">
        <v>44462</v>
      </c>
      <c r="D2460" s="22" t="s">
        <v>118</v>
      </c>
      <c r="E2460" s="22">
        <v>425</v>
      </c>
      <c r="F2460" s="22" t="s">
        <v>110</v>
      </c>
      <c r="G2460" s="22" t="s">
        <v>115</v>
      </c>
    </row>
    <row r="2461" spans="3:7">
      <c r="C2461" s="137">
        <v>44212</v>
      </c>
      <c r="D2461" s="22" t="s">
        <v>116</v>
      </c>
      <c r="E2461" s="22">
        <v>1</v>
      </c>
      <c r="F2461" s="22" t="s">
        <v>110</v>
      </c>
      <c r="G2461" s="22" t="s">
        <v>113</v>
      </c>
    </row>
    <row r="2462" spans="3:7">
      <c r="C2462" s="137">
        <v>44487</v>
      </c>
      <c r="D2462" s="22" t="s">
        <v>107</v>
      </c>
      <c r="E2462" s="22">
        <v>75</v>
      </c>
      <c r="F2462" s="22" t="s">
        <v>110</v>
      </c>
      <c r="G2462" s="22" t="s">
        <v>111</v>
      </c>
    </row>
    <row r="2463" spans="3:7">
      <c r="C2463" s="137">
        <v>44363</v>
      </c>
      <c r="D2463" s="22" t="s">
        <v>117</v>
      </c>
      <c r="E2463" s="22">
        <v>350</v>
      </c>
      <c r="F2463" s="22" t="s">
        <v>6</v>
      </c>
      <c r="G2463" s="22" t="s">
        <v>106</v>
      </c>
    </row>
    <row r="2464" spans="3:7">
      <c r="C2464" s="137">
        <v>44835</v>
      </c>
      <c r="D2464" s="22" t="s">
        <v>119</v>
      </c>
      <c r="E2464" s="22">
        <v>9</v>
      </c>
      <c r="F2464" s="22" t="s">
        <v>114</v>
      </c>
      <c r="G2464" s="22" t="s">
        <v>108</v>
      </c>
    </row>
    <row r="2465" spans="3:7">
      <c r="C2465" s="137">
        <v>44244</v>
      </c>
      <c r="D2465" s="22" t="s">
        <v>117</v>
      </c>
      <c r="E2465" s="22">
        <v>14</v>
      </c>
      <c r="F2465" s="22" t="s">
        <v>114</v>
      </c>
      <c r="G2465" s="22" t="s">
        <v>108</v>
      </c>
    </row>
    <row r="2466" spans="3:7">
      <c r="C2466" s="137">
        <v>44741</v>
      </c>
      <c r="D2466" s="22" t="s">
        <v>119</v>
      </c>
      <c r="E2466" s="22">
        <v>48</v>
      </c>
      <c r="F2466" s="22" t="s">
        <v>9</v>
      </c>
      <c r="G2466" s="22" t="s">
        <v>109</v>
      </c>
    </row>
    <row r="2467" spans="3:7">
      <c r="C2467" s="137">
        <v>44552</v>
      </c>
      <c r="D2467" s="22" t="s">
        <v>119</v>
      </c>
      <c r="E2467" s="22">
        <v>300</v>
      </c>
      <c r="F2467" s="22" t="s">
        <v>110</v>
      </c>
      <c r="G2467" s="22" t="s">
        <v>111</v>
      </c>
    </row>
    <row r="2468" spans="3:7">
      <c r="C2468" s="137">
        <v>44573</v>
      </c>
      <c r="D2468" s="22" t="s">
        <v>118</v>
      </c>
      <c r="E2468" s="22">
        <v>1</v>
      </c>
      <c r="F2468" s="22" t="s">
        <v>9</v>
      </c>
      <c r="G2468" s="22" t="s">
        <v>106</v>
      </c>
    </row>
    <row r="2469" spans="3:7">
      <c r="C2469" s="137">
        <v>44573</v>
      </c>
      <c r="D2469" s="22" t="s">
        <v>118</v>
      </c>
      <c r="E2469" s="22">
        <v>10</v>
      </c>
      <c r="F2469" s="22" t="s">
        <v>6</v>
      </c>
      <c r="G2469" s="22" t="s">
        <v>115</v>
      </c>
    </row>
    <row r="2470" spans="3:7">
      <c r="C2470" s="137">
        <v>44452</v>
      </c>
      <c r="D2470" s="22" t="s">
        <v>117</v>
      </c>
      <c r="E2470" s="22">
        <v>1</v>
      </c>
      <c r="F2470" s="22" t="s">
        <v>9</v>
      </c>
      <c r="G2470" s="22" t="s">
        <v>108</v>
      </c>
    </row>
    <row r="2471" spans="3:7">
      <c r="C2471" s="137">
        <v>44231</v>
      </c>
      <c r="D2471" s="22" t="s">
        <v>118</v>
      </c>
      <c r="E2471" s="22">
        <v>475</v>
      </c>
      <c r="F2471" s="22" t="s">
        <v>110</v>
      </c>
      <c r="G2471" s="22" t="s">
        <v>113</v>
      </c>
    </row>
    <row r="2472" spans="3:7">
      <c r="C2472" s="137">
        <v>44056</v>
      </c>
      <c r="D2472" s="22" t="s">
        <v>107</v>
      </c>
      <c r="E2472" s="22">
        <v>29</v>
      </c>
      <c r="F2472" s="22" t="s">
        <v>6</v>
      </c>
      <c r="G2472" s="22" t="s">
        <v>105</v>
      </c>
    </row>
    <row r="2473" spans="3:7">
      <c r="C2473" s="137">
        <v>44672</v>
      </c>
      <c r="D2473" s="22" t="s">
        <v>118</v>
      </c>
      <c r="E2473" s="22">
        <v>2</v>
      </c>
      <c r="F2473" s="22" t="s">
        <v>112</v>
      </c>
      <c r="G2473" s="22" t="s">
        <v>105</v>
      </c>
    </row>
    <row r="2474" spans="3:7">
      <c r="C2474" s="137">
        <v>44157</v>
      </c>
      <c r="D2474" s="22" t="s">
        <v>118</v>
      </c>
      <c r="E2474" s="22">
        <v>16</v>
      </c>
      <c r="F2474" s="22" t="s">
        <v>110</v>
      </c>
      <c r="G2474" s="22" t="s">
        <v>109</v>
      </c>
    </row>
    <row r="2475" spans="3:7">
      <c r="C2475" s="137">
        <v>44385</v>
      </c>
      <c r="D2475" s="22" t="s">
        <v>119</v>
      </c>
      <c r="E2475" s="22">
        <v>1</v>
      </c>
      <c r="F2475" s="22" t="s">
        <v>6</v>
      </c>
      <c r="G2475" s="22" t="s">
        <v>111</v>
      </c>
    </row>
    <row r="2476" spans="3:7">
      <c r="C2476" s="137">
        <v>44051</v>
      </c>
      <c r="D2476" s="22" t="s">
        <v>118</v>
      </c>
      <c r="E2476" s="22">
        <v>400</v>
      </c>
      <c r="F2476" s="22" t="s">
        <v>6</v>
      </c>
      <c r="G2476" s="22" t="s">
        <v>115</v>
      </c>
    </row>
    <row r="2477" spans="3:7">
      <c r="C2477" s="137">
        <v>44480</v>
      </c>
      <c r="D2477" s="22" t="s">
        <v>119</v>
      </c>
      <c r="E2477" s="22">
        <v>27</v>
      </c>
      <c r="F2477" s="22" t="s">
        <v>112</v>
      </c>
      <c r="G2477" s="22" t="s">
        <v>111</v>
      </c>
    </row>
    <row r="2478" spans="3:7">
      <c r="C2478" s="137">
        <v>44354</v>
      </c>
      <c r="D2478" s="22" t="s">
        <v>118</v>
      </c>
      <c r="E2478" s="22">
        <v>550</v>
      </c>
      <c r="F2478" s="22" t="s">
        <v>114</v>
      </c>
      <c r="G2478" s="22" t="s">
        <v>113</v>
      </c>
    </row>
    <row r="2479" spans="3:7">
      <c r="C2479" s="137">
        <v>44401</v>
      </c>
      <c r="D2479" s="22" t="s">
        <v>119</v>
      </c>
      <c r="E2479" s="22">
        <v>475</v>
      </c>
      <c r="F2479" s="22" t="s">
        <v>114</v>
      </c>
      <c r="G2479" s="22" t="s">
        <v>105</v>
      </c>
    </row>
    <row r="2480" spans="3:7">
      <c r="C2480" s="137">
        <v>44419</v>
      </c>
      <c r="D2480" s="22" t="s">
        <v>117</v>
      </c>
      <c r="E2480" s="22">
        <v>49</v>
      </c>
      <c r="F2480" s="22" t="s">
        <v>6</v>
      </c>
      <c r="G2480" s="22" t="s">
        <v>108</v>
      </c>
    </row>
    <row r="2481" spans="3:7">
      <c r="C2481" s="137">
        <v>44529</v>
      </c>
      <c r="D2481" s="22" t="s">
        <v>116</v>
      </c>
      <c r="E2481" s="22">
        <v>6</v>
      </c>
      <c r="F2481" s="22" t="s">
        <v>6</v>
      </c>
      <c r="G2481" s="22" t="s">
        <v>105</v>
      </c>
    </row>
    <row r="2482" spans="3:7">
      <c r="C2482" s="137">
        <v>44085</v>
      </c>
      <c r="D2482" s="22" t="s">
        <v>116</v>
      </c>
      <c r="E2482" s="22">
        <v>10</v>
      </c>
      <c r="F2482" s="22" t="s">
        <v>114</v>
      </c>
      <c r="G2482" s="22" t="s">
        <v>108</v>
      </c>
    </row>
    <row r="2483" spans="3:7">
      <c r="C2483" s="137">
        <v>44660</v>
      </c>
      <c r="D2483" s="22" t="s">
        <v>118</v>
      </c>
      <c r="E2483" s="22">
        <v>450</v>
      </c>
      <c r="F2483" s="22" t="s">
        <v>6</v>
      </c>
      <c r="G2483" s="22" t="s">
        <v>111</v>
      </c>
    </row>
    <row r="2484" spans="3:7">
      <c r="C2484" s="137">
        <v>43928</v>
      </c>
      <c r="D2484" s="22" t="s">
        <v>119</v>
      </c>
      <c r="E2484" s="22">
        <v>600</v>
      </c>
      <c r="F2484" s="22" t="s">
        <v>6</v>
      </c>
      <c r="G2484" s="22" t="s">
        <v>108</v>
      </c>
    </row>
    <row r="2485" spans="3:7">
      <c r="C2485" s="137">
        <v>44408</v>
      </c>
      <c r="D2485" s="22" t="s">
        <v>119</v>
      </c>
      <c r="E2485" s="22">
        <v>7</v>
      </c>
      <c r="F2485" s="22" t="s">
        <v>112</v>
      </c>
      <c r="G2485" s="22" t="s">
        <v>106</v>
      </c>
    </row>
    <row r="2486" spans="3:7">
      <c r="C2486" s="137">
        <v>44180</v>
      </c>
      <c r="D2486" s="22" t="s">
        <v>119</v>
      </c>
      <c r="E2486" s="22">
        <v>35</v>
      </c>
      <c r="F2486" s="22" t="s">
        <v>114</v>
      </c>
      <c r="G2486" s="22" t="s">
        <v>105</v>
      </c>
    </row>
    <row r="2487" spans="3:7">
      <c r="C2487" s="137">
        <v>44561</v>
      </c>
      <c r="D2487" s="22" t="s">
        <v>119</v>
      </c>
      <c r="E2487" s="22">
        <v>19</v>
      </c>
      <c r="F2487" s="22" t="s">
        <v>112</v>
      </c>
      <c r="G2487" s="22" t="s">
        <v>106</v>
      </c>
    </row>
    <row r="2488" spans="3:7">
      <c r="C2488" s="137">
        <v>43925</v>
      </c>
      <c r="D2488" s="22" t="s">
        <v>118</v>
      </c>
      <c r="E2488" s="22">
        <v>8</v>
      </c>
      <c r="F2488" s="22" t="s">
        <v>9</v>
      </c>
      <c r="G2488" s="22" t="s">
        <v>106</v>
      </c>
    </row>
    <row r="2489" spans="3:7">
      <c r="C2489" s="137">
        <v>43929</v>
      </c>
      <c r="D2489" s="22" t="s">
        <v>119</v>
      </c>
      <c r="E2489" s="22">
        <v>400</v>
      </c>
      <c r="F2489" s="22" t="s">
        <v>9</v>
      </c>
      <c r="G2489" s="22" t="s">
        <v>113</v>
      </c>
    </row>
    <row r="2490" spans="3:7">
      <c r="C2490" s="137">
        <v>44386</v>
      </c>
      <c r="D2490" s="22" t="s">
        <v>107</v>
      </c>
      <c r="E2490" s="22">
        <v>275</v>
      </c>
      <c r="F2490" s="22" t="s">
        <v>112</v>
      </c>
      <c r="G2490" s="22" t="s">
        <v>106</v>
      </c>
    </row>
    <row r="2491" spans="3:7">
      <c r="C2491" s="137">
        <v>44830</v>
      </c>
      <c r="D2491" s="22" t="s">
        <v>117</v>
      </c>
      <c r="E2491" s="22">
        <v>500</v>
      </c>
      <c r="F2491" s="22" t="s">
        <v>9</v>
      </c>
      <c r="G2491" s="22" t="s">
        <v>111</v>
      </c>
    </row>
    <row r="2492" spans="3:7">
      <c r="C2492" s="137">
        <v>44634</v>
      </c>
      <c r="D2492" s="22" t="s">
        <v>117</v>
      </c>
      <c r="E2492" s="22">
        <v>50</v>
      </c>
      <c r="F2492" s="22" t="s">
        <v>114</v>
      </c>
      <c r="G2492" s="22" t="s">
        <v>111</v>
      </c>
    </row>
    <row r="2493" spans="3:7">
      <c r="C2493" s="137">
        <v>44854</v>
      </c>
      <c r="D2493" s="22" t="s">
        <v>117</v>
      </c>
      <c r="E2493" s="22">
        <v>37</v>
      </c>
      <c r="F2493" s="22" t="s">
        <v>6</v>
      </c>
      <c r="G2493" s="22" t="s">
        <v>111</v>
      </c>
    </row>
    <row r="2494" spans="3:7">
      <c r="C2494" s="137">
        <v>44137</v>
      </c>
      <c r="D2494" s="22" t="s">
        <v>117</v>
      </c>
      <c r="E2494" s="22">
        <v>5</v>
      </c>
      <c r="F2494" s="22" t="s">
        <v>6</v>
      </c>
      <c r="G2494" s="22" t="s">
        <v>115</v>
      </c>
    </row>
    <row r="2495" spans="3:7">
      <c r="C2495" s="137">
        <v>44494</v>
      </c>
      <c r="D2495" s="22" t="s">
        <v>116</v>
      </c>
      <c r="E2495" s="22">
        <v>475</v>
      </c>
      <c r="F2495" s="22" t="s">
        <v>112</v>
      </c>
      <c r="G2495" s="22" t="s">
        <v>106</v>
      </c>
    </row>
    <row r="2496" spans="3:7">
      <c r="C2496" s="137">
        <v>44028</v>
      </c>
      <c r="D2496" s="22" t="s">
        <v>117</v>
      </c>
      <c r="E2496" s="22">
        <v>1</v>
      </c>
      <c r="F2496" s="22" t="s">
        <v>114</v>
      </c>
      <c r="G2496" s="22" t="s">
        <v>109</v>
      </c>
    </row>
    <row r="2497" spans="3:7">
      <c r="C2497" s="137">
        <v>44526</v>
      </c>
      <c r="D2497" s="22" t="s">
        <v>107</v>
      </c>
      <c r="E2497" s="22">
        <v>43</v>
      </c>
      <c r="F2497" s="22" t="s">
        <v>110</v>
      </c>
      <c r="G2497" s="22" t="s">
        <v>113</v>
      </c>
    </row>
    <row r="2498" spans="3:7">
      <c r="C2498" s="137">
        <v>44498</v>
      </c>
      <c r="D2498" s="22" t="s">
        <v>116</v>
      </c>
      <c r="E2498" s="22">
        <v>29</v>
      </c>
      <c r="F2498" s="22" t="s">
        <v>112</v>
      </c>
      <c r="G2498" s="22" t="s">
        <v>105</v>
      </c>
    </row>
    <row r="2499" spans="3:7">
      <c r="C2499" s="137">
        <v>44446</v>
      </c>
      <c r="D2499" s="22" t="s">
        <v>119</v>
      </c>
      <c r="E2499" s="22">
        <v>575</v>
      </c>
      <c r="F2499" s="22" t="s">
        <v>9</v>
      </c>
      <c r="G2499" s="22" t="s">
        <v>111</v>
      </c>
    </row>
    <row r="2500" spans="3:7">
      <c r="C2500" s="137">
        <v>44376</v>
      </c>
      <c r="D2500" s="22" t="s">
        <v>119</v>
      </c>
      <c r="E2500" s="22">
        <v>9</v>
      </c>
      <c r="F2500" s="22" t="s">
        <v>9</v>
      </c>
      <c r="G2500" s="22" t="s">
        <v>111</v>
      </c>
    </row>
    <row r="2501" spans="3:7">
      <c r="C2501" s="137">
        <v>44521</v>
      </c>
      <c r="D2501" s="22" t="s">
        <v>119</v>
      </c>
      <c r="E2501" s="22">
        <v>1</v>
      </c>
      <c r="F2501" s="22" t="s">
        <v>112</v>
      </c>
      <c r="G2501" s="22" t="s">
        <v>115</v>
      </c>
    </row>
    <row r="2502" spans="3:7">
      <c r="C2502" s="137">
        <v>44374</v>
      </c>
      <c r="D2502" s="22" t="s">
        <v>107</v>
      </c>
      <c r="E2502" s="22">
        <v>4</v>
      </c>
      <c r="F2502" s="22" t="s">
        <v>114</v>
      </c>
      <c r="G2502" s="22" t="s">
        <v>113</v>
      </c>
    </row>
    <row r="2503" spans="3:7">
      <c r="C2503" s="137">
        <v>44409</v>
      </c>
      <c r="D2503" s="22" t="s">
        <v>107</v>
      </c>
      <c r="E2503" s="22">
        <v>12</v>
      </c>
      <c r="F2503" s="22" t="s">
        <v>9</v>
      </c>
      <c r="G2503" s="22" t="s">
        <v>105</v>
      </c>
    </row>
    <row r="2504" spans="3:7">
      <c r="C2504" s="137">
        <v>44065</v>
      </c>
      <c r="D2504" s="22" t="s">
        <v>117</v>
      </c>
      <c r="E2504" s="22">
        <v>7</v>
      </c>
      <c r="F2504" s="22" t="s">
        <v>110</v>
      </c>
      <c r="G2504" s="22" t="s">
        <v>111</v>
      </c>
    </row>
    <row r="2505" spans="3:7">
      <c r="C2505" s="137">
        <v>44862</v>
      </c>
      <c r="D2505" s="22" t="s">
        <v>116</v>
      </c>
      <c r="E2505" s="22">
        <v>41</v>
      </c>
      <c r="F2505" s="22" t="s">
        <v>112</v>
      </c>
      <c r="G2505" s="22" t="s">
        <v>111</v>
      </c>
    </row>
    <row r="2506" spans="3:7">
      <c r="C2506" s="137">
        <v>44768</v>
      </c>
      <c r="D2506" s="22" t="s">
        <v>107</v>
      </c>
      <c r="E2506" s="22">
        <v>300</v>
      </c>
      <c r="F2506" s="22" t="s">
        <v>112</v>
      </c>
      <c r="G2506" s="22" t="s">
        <v>115</v>
      </c>
    </row>
    <row r="2507" spans="3:7">
      <c r="C2507" s="137">
        <v>44671</v>
      </c>
      <c r="D2507" s="22" t="s">
        <v>119</v>
      </c>
      <c r="E2507" s="22">
        <v>2</v>
      </c>
      <c r="F2507" s="22" t="s">
        <v>6</v>
      </c>
      <c r="G2507" s="22" t="s">
        <v>115</v>
      </c>
    </row>
    <row r="2508" spans="3:7">
      <c r="C2508" s="137">
        <v>44639</v>
      </c>
      <c r="D2508" s="22" t="s">
        <v>117</v>
      </c>
      <c r="E2508" s="22">
        <v>41</v>
      </c>
      <c r="F2508" s="22" t="s">
        <v>9</v>
      </c>
      <c r="G2508" s="22" t="s">
        <v>113</v>
      </c>
    </row>
    <row r="2509" spans="3:7">
      <c r="C2509" s="137">
        <v>44798</v>
      </c>
      <c r="D2509" s="22" t="s">
        <v>117</v>
      </c>
      <c r="E2509" s="22">
        <v>38</v>
      </c>
      <c r="F2509" s="22" t="s">
        <v>6</v>
      </c>
      <c r="G2509" s="22" t="s">
        <v>111</v>
      </c>
    </row>
    <row r="2510" spans="3:7">
      <c r="C2510" s="137">
        <v>44177</v>
      </c>
      <c r="D2510" s="22" t="s">
        <v>117</v>
      </c>
      <c r="E2510" s="22">
        <v>375</v>
      </c>
      <c r="F2510" s="22" t="s">
        <v>9</v>
      </c>
      <c r="G2510" s="22" t="s">
        <v>109</v>
      </c>
    </row>
    <row r="2511" spans="3:7">
      <c r="C2511" s="137">
        <v>43854</v>
      </c>
      <c r="D2511" s="22" t="s">
        <v>119</v>
      </c>
      <c r="E2511" s="22">
        <v>525</v>
      </c>
      <c r="F2511" s="22" t="s">
        <v>6</v>
      </c>
      <c r="G2511" s="22" t="s">
        <v>108</v>
      </c>
    </row>
    <row r="2512" spans="3:7">
      <c r="C2512" s="137">
        <v>44447</v>
      </c>
      <c r="D2512" s="22" t="s">
        <v>118</v>
      </c>
      <c r="E2512" s="22">
        <v>47</v>
      </c>
      <c r="F2512" s="22" t="s">
        <v>114</v>
      </c>
      <c r="G2512" s="22" t="s">
        <v>106</v>
      </c>
    </row>
    <row r="2513" spans="3:7">
      <c r="C2513" s="137">
        <v>44793</v>
      </c>
      <c r="D2513" s="22" t="s">
        <v>117</v>
      </c>
      <c r="E2513" s="22">
        <v>200</v>
      </c>
      <c r="F2513" s="22" t="s">
        <v>6</v>
      </c>
      <c r="G2513" s="22" t="s">
        <v>106</v>
      </c>
    </row>
    <row r="2514" spans="3:7">
      <c r="C2514" s="137">
        <v>44069</v>
      </c>
      <c r="D2514" s="22" t="s">
        <v>119</v>
      </c>
      <c r="E2514" s="22">
        <v>125</v>
      </c>
      <c r="F2514" s="22" t="s">
        <v>9</v>
      </c>
      <c r="G2514" s="22" t="s">
        <v>111</v>
      </c>
    </row>
    <row r="2515" spans="3:7">
      <c r="C2515" s="137">
        <v>44077</v>
      </c>
      <c r="D2515" s="22" t="s">
        <v>118</v>
      </c>
      <c r="E2515" s="22">
        <v>6</v>
      </c>
      <c r="F2515" s="22" t="s">
        <v>114</v>
      </c>
      <c r="G2515" s="22" t="s">
        <v>105</v>
      </c>
    </row>
    <row r="2516" spans="3:7">
      <c r="C2516" s="137">
        <v>44431</v>
      </c>
      <c r="D2516" s="22" t="s">
        <v>107</v>
      </c>
      <c r="E2516" s="22">
        <v>3</v>
      </c>
      <c r="F2516" s="22" t="s">
        <v>110</v>
      </c>
      <c r="G2516" s="22" t="s">
        <v>115</v>
      </c>
    </row>
    <row r="2517" spans="3:7">
      <c r="C2517" s="137">
        <v>44286</v>
      </c>
      <c r="D2517" s="22" t="s">
        <v>107</v>
      </c>
      <c r="E2517" s="22">
        <v>26</v>
      </c>
      <c r="F2517" s="22" t="s">
        <v>110</v>
      </c>
      <c r="G2517" s="22" t="s">
        <v>106</v>
      </c>
    </row>
    <row r="2518" spans="3:7">
      <c r="C2518" s="137">
        <v>44846</v>
      </c>
      <c r="D2518" s="22" t="s">
        <v>107</v>
      </c>
      <c r="E2518" s="22">
        <v>50</v>
      </c>
      <c r="F2518" s="22" t="s">
        <v>112</v>
      </c>
      <c r="G2518" s="22" t="s">
        <v>109</v>
      </c>
    </row>
    <row r="2519" spans="3:7">
      <c r="C2519" s="137">
        <v>44214</v>
      </c>
      <c r="D2519" s="22" t="s">
        <v>119</v>
      </c>
      <c r="E2519" s="22">
        <v>200</v>
      </c>
      <c r="F2519" s="22" t="s">
        <v>110</v>
      </c>
      <c r="G2519" s="22" t="s">
        <v>111</v>
      </c>
    </row>
    <row r="2520" spans="3:7">
      <c r="C2520" s="137">
        <v>44806</v>
      </c>
      <c r="D2520" s="22" t="s">
        <v>107</v>
      </c>
      <c r="E2520" s="22">
        <v>3</v>
      </c>
      <c r="F2520" s="22" t="s">
        <v>112</v>
      </c>
      <c r="G2520" s="22" t="s">
        <v>113</v>
      </c>
    </row>
    <row r="2521" spans="3:7">
      <c r="C2521" s="137">
        <v>44002</v>
      </c>
      <c r="D2521" s="22" t="s">
        <v>119</v>
      </c>
      <c r="E2521" s="22">
        <v>8</v>
      </c>
      <c r="F2521" s="22" t="s">
        <v>110</v>
      </c>
      <c r="G2521" s="22" t="s">
        <v>108</v>
      </c>
    </row>
    <row r="2522" spans="3:7">
      <c r="C2522" s="137">
        <v>44239</v>
      </c>
      <c r="D2522" s="22" t="s">
        <v>119</v>
      </c>
      <c r="E2522" s="22">
        <v>450</v>
      </c>
      <c r="F2522" s="22" t="s">
        <v>114</v>
      </c>
      <c r="G2522" s="22" t="s">
        <v>109</v>
      </c>
    </row>
    <row r="2523" spans="3:7">
      <c r="C2523" s="137">
        <v>44337</v>
      </c>
      <c r="D2523" s="22" t="s">
        <v>116</v>
      </c>
      <c r="E2523" s="22">
        <v>49</v>
      </c>
      <c r="F2523" s="22" t="s">
        <v>9</v>
      </c>
      <c r="G2523" s="22" t="s">
        <v>105</v>
      </c>
    </row>
    <row r="2524" spans="3:7">
      <c r="C2524" s="137">
        <v>44070</v>
      </c>
      <c r="D2524" s="22" t="s">
        <v>107</v>
      </c>
      <c r="E2524" s="22">
        <v>30</v>
      </c>
      <c r="F2524" s="22" t="s">
        <v>114</v>
      </c>
      <c r="G2524" s="22" t="s">
        <v>105</v>
      </c>
    </row>
    <row r="2525" spans="3:7">
      <c r="C2525" s="137">
        <v>44293</v>
      </c>
      <c r="D2525" s="22" t="s">
        <v>119</v>
      </c>
      <c r="E2525" s="22">
        <v>28</v>
      </c>
      <c r="F2525" s="22" t="s">
        <v>114</v>
      </c>
      <c r="G2525" s="22" t="s">
        <v>111</v>
      </c>
    </row>
    <row r="2526" spans="3:7">
      <c r="C2526" s="137">
        <v>44735</v>
      </c>
      <c r="D2526" s="22" t="s">
        <v>117</v>
      </c>
      <c r="E2526" s="22">
        <v>100</v>
      </c>
      <c r="F2526" s="22" t="s">
        <v>9</v>
      </c>
      <c r="G2526" s="22" t="s">
        <v>111</v>
      </c>
    </row>
    <row r="2527" spans="3:7">
      <c r="C2527" s="137">
        <v>44920</v>
      </c>
      <c r="D2527" s="22" t="s">
        <v>117</v>
      </c>
      <c r="E2527" s="22">
        <v>43</v>
      </c>
      <c r="F2527" s="22" t="s">
        <v>9</v>
      </c>
      <c r="G2527" s="22" t="s">
        <v>109</v>
      </c>
    </row>
    <row r="2528" spans="3:7">
      <c r="C2528" s="137">
        <v>44345</v>
      </c>
      <c r="D2528" s="22" t="s">
        <v>119</v>
      </c>
      <c r="E2528" s="22">
        <v>5</v>
      </c>
      <c r="F2528" s="22" t="s">
        <v>112</v>
      </c>
      <c r="G2528" s="22" t="s">
        <v>115</v>
      </c>
    </row>
    <row r="2529" spans="3:7">
      <c r="C2529" s="137">
        <v>44091</v>
      </c>
      <c r="D2529" s="22" t="s">
        <v>116</v>
      </c>
      <c r="E2529" s="22">
        <v>42</v>
      </c>
      <c r="F2529" s="22" t="s">
        <v>112</v>
      </c>
      <c r="G2529" s="22" t="s">
        <v>108</v>
      </c>
    </row>
    <row r="2530" spans="3:7">
      <c r="C2530" s="137">
        <v>44667</v>
      </c>
      <c r="D2530" s="22" t="s">
        <v>118</v>
      </c>
      <c r="E2530" s="22">
        <v>16</v>
      </c>
      <c r="F2530" s="22" t="s">
        <v>6</v>
      </c>
      <c r="G2530" s="22" t="s">
        <v>108</v>
      </c>
    </row>
    <row r="2531" spans="3:7">
      <c r="C2531" s="137">
        <v>44698</v>
      </c>
      <c r="D2531" s="22" t="s">
        <v>118</v>
      </c>
      <c r="E2531" s="22">
        <v>475</v>
      </c>
      <c r="F2531" s="22" t="s">
        <v>110</v>
      </c>
      <c r="G2531" s="22" t="s">
        <v>115</v>
      </c>
    </row>
    <row r="2532" spans="3:7">
      <c r="C2532" s="137">
        <v>44737</v>
      </c>
      <c r="D2532" s="22" t="s">
        <v>119</v>
      </c>
      <c r="E2532" s="22">
        <v>15</v>
      </c>
      <c r="F2532" s="22" t="s">
        <v>112</v>
      </c>
      <c r="G2532" s="22" t="s">
        <v>113</v>
      </c>
    </row>
    <row r="2533" spans="3:7">
      <c r="C2533" s="137">
        <v>44792</v>
      </c>
      <c r="D2533" s="22" t="s">
        <v>117</v>
      </c>
      <c r="E2533" s="22">
        <v>350</v>
      </c>
      <c r="F2533" s="22" t="s">
        <v>6</v>
      </c>
      <c r="G2533" s="22" t="s">
        <v>113</v>
      </c>
    </row>
    <row r="2534" spans="3:7">
      <c r="C2534" s="137">
        <v>44019</v>
      </c>
      <c r="D2534" s="22" t="s">
        <v>119</v>
      </c>
      <c r="E2534" s="22">
        <v>9</v>
      </c>
      <c r="F2534" s="22" t="s">
        <v>114</v>
      </c>
      <c r="G2534" s="22" t="s">
        <v>106</v>
      </c>
    </row>
    <row r="2535" spans="3:7">
      <c r="C2535" s="137">
        <v>44592</v>
      </c>
      <c r="D2535" s="22" t="s">
        <v>118</v>
      </c>
      <c r="E2535" s="22">
        <v>12</v>
      </c>
      <c r="F2535" s="22" t="s">
        <v>114</v>
      </c>
      <c r="G2535" s="22" t="s">
        <v>115</v>
      </c>
    </row>
    <row r="2536" spans="3:7">
      <c r="C2536" s="137">
        <v>44787</v>
      </c>
      <c r="D2536" s="22" t="s">
        <v>119</v>
      </c>
      <c r="E2536" s="22">
        <v>475</v>
      </c>
      <c r="F2536" s="22" t="s">
        <v>114</v>
      </c>
      <c r="G2536" s="22" t="s">
        <v>105</v>
      </c>
    </row>
    <row r="2537" spans="3:7">
      <c r="C2537" s="137">
        <v>44853</v>
      </c>
      <c r="D2537" s="22" t="s">
        <v>118</v>
      </c>
      <c r="E2537" s="22">
        <v>375</v>
      </c>
      <c r="F2537" s="22" t="s">
        <v>114</v>
      </c>
      <c r="G2537" s="22" t="s">
        <v>113</v>
      </c>
    </row>
    <row r="2538" spans="3:7">
      <c r="C2538" s="137">
        <v>43834</v>
      </c>
      <c r="D2538" s="22" t="s">
        <v>119</v>
      </c>
      <c r="E2538" s="22">
        <v>48</v>
      </c>
      <c r="F2538" s="22" t="s">
        <v>114</v>
      </c>
      <c r="G2538" s="22" t="s">
        <v>108</v>
      </c>
    </row>
    <row r="2539" spans="3:7">
      <c r="C2539" s="137">
        <v>44186</v>
      </c>
      <c r="D2539" s="22" t="s">
        <v>107</v>
      </c>
      <c r="E2539" s="22">
        <v>225</v>
      </c>
      <c r="F2539" s="22" t="s">
        <v>9</v>
      </c>
      <c r="G2539" s="22" t="s">
        <v>105</v>
      </c>
    </row>
    <row r="2540" spans="3:7">
      <c r="C2540" s="137">
        <v>44531</v>
      </c>
      <c r="D2540" s="22" t="s">
        <v>107</v>
      </c>
      <c r="E2540" s="22">
        <v>14</v>
      </c>
      <c r="F2540" s="22" t="s">
        <v>9</v>
      </c>
      <c r="G2540" s="22" t="s">
        <v>106</v>
      </c>
    </row>
    <row r="2541" spans="3:7">
      <c r="C2541" s="137">
        <v>44404</v>
      </c>
      <c r="D2541" s="22" t="s">
        <v>117</v>
      </c>
      <c r="E2541" s="22">
        <v>2</v>
      </c>
      <c r="F2541" s="22" t="s">
        <v>6</v>
      </c>
      <c r="G2541" s="22" t="s">
        <v>111</v>
      </c>
    </row>
    <row r="2542" spans="3:7">
      <c r="C2542" s="137">
        <v>44399</v>
      </c>
      <c r="D2542" s="22" t="s">
        <v>117</v>
      </c>
      <c r="E2542" s="22">
        <v>575</v>
      </c>
      <c r="F2542" s="22" t="s">
        <v>112</v>
      </c>
      <c r="G2542" s="22" t="s">
        <v>111</v>
      </c>
    </row>
    <row r="2543" spans="3:7">
      <c r="C2543" s="137">
        <v>43927</v>
      </c>
      <c r="D2543" s="22" t="s">
        <v>116</v>
      </c>
      <c r="E2543" s="22">
        <v>2</v>
      </c>
      <c r="F2543" s="22" t="s">
        <v>6</v>
      </c>
      <c r="G2543" s="22" t="s">
        <v>109</v>
      </c>
    </row>
    <row r="2544" spans="3:7">
      <c r="C2544" s="137">
        <v>44431</v>
      </c>
      <c r="D2544" s="22" t="s">
        <v>117</v>
      </c>
      <c r="E2544" s="22">
        <v>250</v>
      </c>
      <c r="F2544" s="22" t="s">
        <v>110</v>
      </c>
      <c r="G2544" s="22" t="s">
        <v>105</v>
      </c>
    </row>
    <row r="2545" spans="3:7">
      <c r="C2545" s="137">
        <v>44727</v>
      </c>
      <c r="D2545" s="22" t="s">
        <v>117</v>
      </c>
      <c r="E2545" s="22">
        <v>75</v>
      </c>
      <c r="F2545" s="22" t="s">
        <v>9</v>
      </c>
      <c r="G2545" s="22" t="s">
        <v>109</v>
      </c>
    </row>
    <row r="2546" spans="3:7">
      <c r="C2546" s="137">
        <v>43896</v>
      </c>
      <c r="D2546" s="22" t="s">
        <v>116</v>
      </c>
      <c r="E2546" s="22">
        <v>44</v>
      </c>
      <c r="F2546" s="22" t="s">
        <v>9</v>
      </c>
      <c r="G2546" s="22" t="s">
        <v>109</v>
      </c>
    </row>
    <row r="2547" spans="3:7">
      <c r="C2547" s="137">
        <v>44509</v>
      </c>
      <c r="D2547" s="22" t="s">
        <v>107</v>
      </c>
      <c r="E2547" s="22">
        <v>37</v>
      </c>
      <c r="F2547" s="22" t="s">
        <v>110</v>
      </c>
      <c r="G2547" s="22" t="s">
        <v>111</v>
      </c>
    </row>
    <row r="2548" spans="3:7">
      <c r="C2548" s="137">
        <v>44427</v>
      </c>
      <c r="D2548" s="22" t="s">
        <v>119</v>
      </c>
      <c r="E2548" s="22">
        <v>1</v>
      </c>
      <c r="F2548" s="22" t="s">
        <v>110</v>
      </c>
      <c r="G2548" s="22" t="s">
        <v>115</v>
      </c>
    </row>
    <row r="2549" spans="3:7">
      <c r="C2549" s="137">
        <v>44427</v>
      </c>
      <c r="D2549" s="22" t="s">
        <v>119</v>
      </c>
      <c r="E2549" s="22">
        <v>400</v>
      </c>
      <c r="F2549" s="22" t="s">
        <v>6</v>
      </c>
      <c r="G2549" s="22" t="s">
        <v>106</v>
      </c>
    </row>
    <row r="2550" spans="3:7">
      <c r="C2550" s="137">
        <v>44011</v>
      </c>
      <c r="D2550" s="22" t="s">
        <v>107</v>
      </c>
      <c r="E2550" s="22">
        <v>200</v>
      </c>
      <c r="F2550" s="22" t="s">
        <v>9</v>
      </c>
      <c r="G2550" s="22" t="s">
        <v>105</v>
      </c>
    </row>
    <row r="2551" spans="3:7">
      <c r="C2551" s="137">
        <v>44186</v>
      </c>
      <c r="D2551" s="22" t="s">
        <v>118</v>
      </c>
      <c r="E2551" s="22">
        <v>41</v>
      </c>
      <c r="F2551" s="22" t="s">
        <v>9</v>
      </c>
      <c r="G2551" s="22" t="s">
        <v>105</v>
      </c>
    </row>
    <row r="2552" spans="3:7">
      <c r="C2552" s="137">
        <v>44534</v>
      </c>
      <c r="D2552" s="22" t="s">
        <v>107</v>
      </c>
      <c r="E2552" s="22">
        <v>6</v>
      </c>
      <c r="F2552" s="22" t="s">
        <v>9</v>
      </c>
      <c r="G2552" s="22" t="s">
        <v>115</v>
      </c>
    </row>
    <row r="2553" spans="3:7">
      <c r="C2553" s="137">
        <v>44870</v>
      </c>
      <c r="D2553" s="22" t="s">
        <v>119</v>
      </c>
      <c r="E2553" s="22">
        <v>225</v>
      </c>
      <c r="F2553" s="22" t="s">
        <v>110</v>
      </c>
      <c r="G2553" s="22" t="s">
        <v>105</v>
      </c>
    </row>
    <row r="2554" spans="3:7">
      <c r="C2554" s="137">
        <v>44422</v>
      </c>
      <c r="D2554" s="22" t="s">
        <v>117</v>
      </c>
      <c r="E2554" s="22">
        <v>175</v>
      </c>
      <c r="F2554" s="22" t="s">
        <v>114</v>
      </c>
      <c r="G2554" s="22" t="s">
        <v>106</v>
      </c>
    </row>
    <row r="2555" spans="3:7">
      <c r="C2555" s="137">
        <v>44317</v>
      </c>
      <c r="D2555" s="22" t="s">
        <v>119</v>
      </c>
      <c r="E2555" s="22">
        <v>20</v>
      </c>
      <c r="F2555" s="22" t="s">
        <v>9</v>
      </c>
      <c r="G2555" s="22" t="s">
        <v>109</v>
      </c>
    </row>
    <row r="2556" spans="3:7">
      <c r="C2556" s="137">
        <v>43949</v>
      </c>
      <c r="D2556" s="22" t="s">
        <v>117</v>
      </c>
      <c r="E2556" s="22">
        <v>25</v>
      </c>
      <c r="F2556" s="22" t="s">
        <v>6</v>
      </c>
      <c r="G2556" s="22" t="s">
        <v>115</v>
      </c>
    </row>
    <row r="2557" spans="3:7">
      <c r="C2557" s="137">
        <v>43924</v>
      </c>
      <c r="D2557" s="22" t="s">
        <v>117</v>
      </c>
      <c r="E2557" s="22">
        <v>475</v>
      </c>
      <c r="F2557" s="22" t="s">
        <v>112</v>
      </c>
      <c r="G2557" s="22" t="s">
        <v>113</v>
      </c>
    </row>
    <row r="2558" spans="3:7">
      <c r="C2558" s="137">
        <v>44818</v>
      </c>
      <c r="D2558" s="22" t="s">
        <v>117</v>
      </c>
      <c r="E2558" s="22">
        <v>37</v>
      </c>
      <c r="F2558" s="22" t="s">
        <v>112</v>
      </c>
      <c r="G2558" s="22" t="s">
        <v>105</v>
      </c>
    </row>
    <row r="2559" spans="3:7">
      <c r="C2559" s="137">
        <v>44817</v>
      </c>
      <c r="D2559" s="22" t="s">
        <v>116</v>
      </c>
      <c r="E2559" s="22">
        <v>6</v>
      </c>
      <c r="F2559" s="22" t="s">
        <v>112</v>
      </c>
      <c r="G2559" s="22" t="s">
        <v>113</v>
      </c>
    </row>
    <row r="2560" spans="3:7">
      <c r="C2560" s="137">
        <v>44272</v>
      </c>
      <c r="D2560" s="22" t="s">
        <v>117</v>
      </c>
      <c r="E2560" s="22">
        <v>7</v>
      </c>
      <c r="F2560" s="22" t="s">
        <v>110</v>
      </c>
      <c r="G2560" s="22" t="s">
        <v>113</v>
      </c>
    </row>
    <row r="2561" spans="3:7">
      <c r="C2561" s="137">
        <v>44753</v>
      </c>
      <c r="D2561" s="22" t="s">
        <v>119</v>
      </c>
      <c r="E2561" s="22">
        <v>5</v>
      </c>
      <c r="F2561" s="22" t="s">
        <v>114</v>
      </c>
      <c r="G2561" s="22" t="s">
        <v>106</v>
      </c>
    </row>
    <row r="2562" spans="3:7">
      <c r="C2562" s="137">
        <v>44146</v>
      </c>
      <c r="D2562" s="22" t="s">
        <v>117</v>
      </c>
      <c r="E2562" s="22">
        <v>37</v>
      </c>
      <c r="F2562" s="22" t="s">
        <v>110</v>
      </c>
      <c r="G2562" s="22" t="s">
        <v>106</v>
      </c>
    </row>
    <row r="2563" spans="3:7">
      <c r="C2563" s="137">
        <v>44275</v>
      </c>
      <c r="D2563" s="22" t="s">
        <v>117</v>
      </c>
      <c r="E2563" s="22">
        <v>17</v>
      </c>
      <c r="F2563" s="22" t="s">
        <v>110</v>
      </c>
      <c r="G2563" s="22" t="s">
        <v>109</v>
      </c>
    </row>
    <row r="2564" spans="3:7">
      <c r="C2564" s="137">
        <v>44607</v>
      </c>
      <c r="D2564" s="22" t="s">
        <v>117</v>
      </c>
      <c r="E2564" s="22">
        <v>31</v>
      </c>
      <c r="F2564" s="22" t="s">
        <v>110</v>
      </c>
      <c r="G2564" s="22" t="s">
        <v>111</v>
      </c>
    </row>
    <row r="2565" spans="3:7">
      <c r="C2565" s="137">
        <v>44591</v>
      </c>
      <c r="D2565" s="22" t="s">
        <v>118</v>
      </c>
      <c r="E2565" s="22">
        <v>500</v>
      </c>
      <c r="F2565" s="22" t="s">
        <v>112</v>
      </c>
      <c r="G2565" s="22" t="s">
        <v>106</v>
      </c>
    </row>
    <row r="2566" spans="3:7">
      <c r="C2566" s="137">
        <v>44497</v>
      </c>
      <c r="D2566" s="22" t="s">
        <v>119</v>
      </c>
      <c r="E2566" s="22">
        <v>1</v>
      </c>
      <c r="F2566" s="22" t="s">
        <v>110</v>
      </c>
      <c r="G2566" s="22" t="s">
        <v>109</v>
      </c>
    </row>
    <row r="2567" spans="3:7">
      <c r="C2567" s="137">
        <v>44671</v>
      </c>
      <c r="D2567" s="22" t="s">
        <v>107</v>
      </c>
      <c r="E2567" s="22">
        <v>7</v>
      </c>
      <c r="F2567" s="22" t="s">
        <v>9</v>
      </c>
      <c r="G2567" s="22" t="s">
        <v>111</v>
      </c>
    </row>
    <row r="2568" spans="3:7">
      <c r="C2568" s="137">
        <v>44581</v>
      </c>
      <c r="D2568" s="22" t="s">
        <v>116</v>
      </c>
      <c r="E2568" s="22">
        <v>6</v>
      </c>
      <c r="F2568" s="22" t="s">
        <v>9</v>
      </c>
      <c r="G2568" s="22" t="s">
        <v>108</v>
      </c>
    </row>
    <row r="2569" spans="3:7">
      <c r="C2569" s="137">
        <v>44902</v>
      </c>
      <c r="D2569" s="22" t="s">
        <v>107</v>
      </c>
      <c r="E2569" s="22">
        <v>41</v>
      </c>
      <c r="F2569" s="22" t="s">
        <v>110</v>
      </c>
      <c r="G2569" s="22" t="s">
        <v>106</v>
      </c>
    </row>
    <row r="2570" spans="3:7">
      <c r="C2570" s="137">
        <v>44201</v>
      </c>
      <c r="D2570" s="22" t="s">
        <v>107</v>
      </c>
      <c r="E2570" s="22">
        <v>375</v>
      </c>
      <c r="F2570" s="22" t="s">
        <v>9</v>
      </c>
      <c r="G2570" s="22" t="s">
        <v>109</v>
      </c>
    </row>
    <row r="2571" spans="3:7">
      <c r="C2571" s="137">
        <v>43898</v>
      </c>
      <c r="D2571" s="22" t="s">
        <v>117</v>
      </c>
      <c r="E2571" s="22">
        <v>44</v>
      </c>
      <c r="F2571" s="22" t="s">
        <v>110</v>
      </c>
      <c r="G2571" s="22" t="s">
        <v>108</v>
      </c>
    </row>
    <row r="2572" spans="3:7">
      <c r="C2572" s="137">
        <v>44444</v>
      </c>
      <c r="D2572" s="22" t="s">
        <v>117</v>
      </c>
      <c r="E2572" s="22">
        <v>27</v>
      </c>
      <c r="F2572" s="22" t="s">
        <v>112</v>
      </c>
      <c r="G2572" s="22" t="s">
        <v>108</v>
      </c>
    </row>
    <row r="2573" spans="3:7">
      <c r="C2573" s="137">
        <v>44601</v>
      </c>
      <c r="D2573" s="22" t="s">
        <v>117</v>
      </c>
      <c r="E2573" s="22">
        <v>32</v>
      </c>
      <c r="F2573" s="22" t="s">
        <v>6</v>
      </c>
      <c r="G2573" s="22" t="s">
        <v>109</v>
      </c>
    </row>
    <row r="2574" spans="3:7">
      <c r="C2574" s="137">
        <v>43873</v>
      </c>
      <c r="D2574" s="22" t="s">
        <v>117</v>
      </c>
      <c r="E2574" s="22">
        <v>50</v>
      </c>
      <c r="F2574" s="22" t="s">
        <v>6</v>
      </c>
      <c r="G2574" s="22" t="s">
        <v>115</v>
      </c>
    </row>
    <row r="2575" spans="3:7">
      <c r="C2575" s="137">
        <v>43989</v>
      </c>
      <c r="D2575" s="22" t="s">
        <v>119</v>
      </c>
      <c r="E2575" s="22">
        <v>350</v>
      </c>
      <c r="F2575" s="22" t="s">
        <v>110</v>
      </c>
      <c r="G2575" s="22" t="s">
        <v>113</v>
      </c>
    </row>
    <row r="2576" spans="3:7">
      <c r="C2576" s="137">
        <v>44821</v>
      </c>
      <c r="D2576" s="22" t="s">
        <v>117</v>
      </c>
      <c r="E2576" s="22">
        <v>600</v>
      </c>
      <c r="F2576" s="22" t="s">
        <v>114</v>
      </c>
      <c r="G2576" s="22" t="s">
        <v>111</v>
      </c>
    </row>
    <row r="2577" spans="3:7">
      <c r="C2577" s="137">
        <v>44422</v>
      </c>
      <c r="D2577" s="22" t="s">
        <v>119</v>
      </c>
      <c r="E2577" s="22">
        <v>175</v>
      </c>
      <c r="F2577" s="22" t="s">
        <v>9</v>
      </c>
      <c r="G2577" s="22" t="s">
        <v>108</v>
      </c>
    </row>
    <row r="2578" spans="3:7">
      <c r="C2578" s="137">
        <v>44357</v>
      </c>
      <c r="D2578" s="22" t="s">
        <v>107</v>
      </c>
      <c r="E2578" s="22">
        <v>250</v>
      </c>
      <c r="F2578" s="22" t="s">
        <v>9</v>
      </c>
      <c r="G2578" s="22" t="s">
        <v>115</v>
      </c>
    </row>
    <row r="2579" spans="3:7">
      <c r="C2579" s="137">
        <v>43990</v>
      </c>
      <c r="D2579" s="22" t="s">
        <v>117</v>
      </c>
      <c r="E2579" s="22">
        <v>8</v>
      </c>
      <c r="F2579" s="22" t="s">
        <v>114</v>
      </c>
      <c r="G2579" s="22" t="s">
        <v>113</v>
      </c>
    </row>
    <row r="2580" spans="3:7">
      <c r="C2580" s="137">
        <v>44512</v>
      </c>
      <c r="D2580" s="22" t="s">
        <v>118</v>
      </c>
      <c r="E2580" s="22">
        <v>31</v>
      </c>
      <c r="F2580" s="22" t="s">
        <v>6</v>
      </c>
      <c r="G2580" s="22" t="s">
        <v>115</v>
      </c>
    </row>
    <row r="2581" spans="3:7">
      <c r="C2581" s="137">
        <v>44490</v>
      </c>
      <c r="D2581" s="22" t="s">
        <v>117</v>
      </c>
      <c r="E2581" s="22">
        <v>300</v>
      </c>
      <c r="F2581" s="22" t="s">
        <v>9</v>
      </c>
      <c r="G2581" s="22" t="s">
        <v>108</v>
      </c>
    </row>
    <row r="2582" spans="3:7">
      <c r="C2582" s="137">
        <v>44522</v>
      </c>
      <c r="D2582" s="22" t="s">
        <v>117</v>
      </c>
      <c r="E2582" s="22">
        <v>275</v>
      </c>
      <c r="F2582" s="22" t="s">
        <v>114</v>
      </c>
      <c r="G2582" s="22" t="s">
        <v>115</v>
      </c>
    </row>
    <row r="2583" spans="3:7">
      <c r="C2583" s="137">
        <v>44470</v>
      </c>
      <c r="D2583" s="22" t="s">
        <v>117</v>
      </c>
      <c r="E2583" s="22">
        <v>5</v>
      </c>
      <c r="F2583" s="22" t="s">
        <v>112</v>
      </c>
      <c r="G2583" s="22" t="s">
        <v>108</v>
      </c>
    </row>
    <row r="2584" spans="3:7">
      <c r="C2584" s="137">
        <v>43937</v>
      </c>
      <c r="D2584" s="22" t="s">
        <v>107</v>
      </c>
      <c r="E2584" s="22">
        <v>150</v>
      </c>
      <c r="F2584" s="22" t="s">
        <v>9</v>
      </c>
      <c r="G2584" s="22" t="s">
        <v>113</v>
      </c>
    </row>
    <row r="2585" spans="3:7">
      <c r="C2585" s="137">
        <v>44571</v>
      </c>
      <c r="D2585" s="22" t="s">
        <v>107</v>
      </c>
      <c r="E2585" s="22">
        <v>9</v>
      </c>
      <c r="F2585" s="22" t="s">
        <v>114</v>
      </c>
      <c r="G2585" s="22" t="s">
        <v>115</v>
      </c>
    </row>
    <row r="2586" spans="3:7">
      <c r="C2586" s="137">
        <v>43882</v>
      </c>
      <c r="D2586" s="22" t="s">
        <v>117</v>
      </c>
      <c r="E2586" s="22">
        <v>5</v>
      </c>
      <c r="F2586" s="22" t="s">
        <v>6</v>
      </c>
      <c r="G2586" s="22" t="s">
        <v>111</v>
      </c>
    </row>
    <row r="2587" spans="3:7">
      <c r="C2587" s="137">
        <v>43852</v>
      </c>
      <c r="D2587" s="22" t="s">
        <v>116</v>
      </c>
      <c r="E2587" s="22">
        <v>500</v>
      </c>
      <c r="F2587" s="22" t="s">
        <v>9</v>
      </c>
      <c r="G2587" s="22" t="s">
        <v>111</v>
      </c>
    </row>
    <row r="2588" spans="3:7">
      <c r="C2588" s="137">
        <v>43884</v>
      </c>
      <c r="D2588" s="22" t="s">
        <v>107</v>
      </c>
      <c r="E2588" s="22">
        <v>2</v>
      </c>
      <c r="F2588" s="22" t="s">
        <v>9</v>
      </c>
      <c r="G2588" s="22" t="s">
        <v>111</v>
      </c>
    </row>
    <row r="2589" spans="3:7">
      <c r="C2589" s="137">
        <v>44651</v>
      </c>
      <c r="D2589" s="22" t="s">
        <v>119</v>
      </c>
      <c r="E2589" s="22">
        <v>225</v>
      </c>
      <c r="F2589" s="22" t="s">
        <v>112</v>
      </c>
      <c r="G2589" s="22" t="s">
        <v>108</v>
      </c>
    </row>
    <row r="2590" spans="3:7">
      <c r="C2590" s="137">
        <v>44778</v>
      </c>
      <c r="D2590" s="22" t="s">
        <v>107</v>
      </c>
      <c r="E2590" s="22">
        <v>2</v>
      </c>
      <c r="F2590" s="22" t="s">
        <v>9</v>
      </c>
      <c r="G2590" s="22" t="s">
        <v>105</v>
      </c>
    </row>
    <row r="2591" spans="3:7">
      <c r="C2591" s="137">
        <v>44875</v>
      </c>
      <c r="D2591" s="22" t="s">
        <v>119</v>
      </c>
      <c r="E2591" s="22">
        <v>300</v>
      </c>
      <c r="F2591" s="22" t="s">
        <v>114</v>
      </c>
      <c r="G2591" s="22" t="s">
        <v>113</v>
      </c>
    </row>
    <row r="2592" spans="3:7">
      <c r="C2592" s="137">
        <v>44488</v>
      </c>
      <c r="D2592" s="22" t="s">
        <v>117</v>
      </c>
      <c r="E2592" s="22">
        <v>47</v>
      </c>
      <c r="F2592" s="22" t="s">
        <v>114</v>
      </c>
      <c r="G2592" s="22" t="s">
        <v>108</v>
      </c>
    </row>
    <row r="2593" spans="3:7">
      <c r="C2593" s="137">
        <v>43887</v>
      </c>
      <c r="D2593" s="22" t="s">
        <v>118</v>
      </c>
      <c r="E2593" s="22">
        <v>5</v>
      </c>
      <c r="F2593" s="22" t="s">
        <v>112</v>
      </c>
      <c r="G2593" s="22" t="s">
        <v>106</v>
      </c>
    </row>
    <row r="2594" spans="3:7">
      <c r="C2594" s="137">
        <v>44749</v>
      </c>
      <c r="D2594" s="22" t="s">
        <v>117</v>
      </c>
      <c r="E2594" s="22">
        <v>100</v>
      </c>
      <c r="F2594" s="22" t="s">
        <v>6</v>
      </c>
      <c r="G2594" s="22" t="s">
        <v>115</v>
      </c>
    </row>
    <row r="2595" spans="3:7">
      <c r="C2595" s="137">
        <v>44066</v>
      </c>
      <c r="D2595" s="22" t="s">
        <v>117</v>
      </c>
      <c r="E2595" s="22">
        <v>2</v>
      </c>
      <c r="F2595" s="22" t="s">
        <v>112</v>
      </c>
      <c r="G2595" s="22" t="s">
        <v>115</v>
      </c>
    </row>
    <row r="2596" spans="3:7">
      <c r="C2596" s="137">
        <v>44321</v>
      </c>
      <c r="D2596" s="22" t="s">
        <v>117</v>
      </c>
      <c r="E2596" s="22">
        <v>375</v>
      </c>
      <c r="F2596" s="22" t="s">
        <v>110</v>
      </c>
      <c r="G2596" s="22" t="s">
        <v>115</v>
      </c>
    </row>
    <row r="2597" spans="3:7">
      <c r="C2597" s="137">
        <v>44316</v>
      </c>
      <c r="D2597" s="22" t="s">
        <v>107</v>
      </c>
      <c r="E2597" s="22">
        <v>150</v>
      </c>
      <c r="F2597" s="22" t="s">
        <v>9</v>
      </c>
      <c r="G2597" s="22" t="s">
        <v>105</v>
      </c>
    </row>
    <row r="2598" spans="3:7">
      <c r="C2598" s="137">
        <v>44342</v>
      </c>
      <c r="D2598" s="22" t="s">
        <v>119</v>
      </c>
      <c r="E2598" s="22">
        <v>19</v>
      </c>
      <c r="F2598" s="22" t="s">
        <v>114</v>
      </c>
      <c r="G2598" s="22" t="s">
        <v>115</v>
      </c>
    </row>
    <row r="2599" spans="3:7">
      <c r="C2599" s="137">
        <v>44037</v>
      </c>
      <c r="D2599" s="22" t="s">
        <v>107</v>
      </c>
      <c r="E2599" s="22">
        <v>3</v>
      </c>
      <c r="F2599" s="22" t="s">
        <v>112</v>
      </c>
      <c r="G2599" s="22" t="s">
        <v>113</v>
      </c>
    </row>
    <row r="2600" spans="3:7">
      <c r="C2600" s="137">
        <v>44225</v>
      </c>
      <c r="D2600" s="22" t="s">
        <v>116</v>
      </c>
      <c r="E2600" s="22">
        <v>9</v>
      </c>
      <c r="F2600" s="22" t="s">
        <v>110</v>
      </c>
      <c r="G2600" s="22" t="s">
        <v>111</v>
      </c>
    </row>
    <row r="2601" spans="3:7">
      <c r="C2601" s="137">
        <v>44614</v>
      </c>
      <c r="D2601" s="22" t="s">
        <v>119</v>
      </c>
      <c r="E2601" s="22">
        <v>500</v>
      </c>
      <c r="F2601" s="22" t="s">
        <v>114</v>
      </c>
      <c r="G2601" s="22" t="s">
        <v>115</v>
      </c>
    </row>
    <row r="2602" spans="3:7">
      <c r="C2602" s="137">
        <v>44727</v>
      </c>
      <c r="D2602" s="22" t="s">
        <v>117</v>
      </c>
      <c r="E2602" s="22">
        <v>525</v>
      </c>
      <c r="F2602" s="22" t="s">
        <v>6</v>
      </c>
      <c r="G2602" s="22" t="s">
        <v>109</v>
      </c>
    </row>
    <row r="2603" spans="3:7">
      <c r="C2603" s="137">
        <v>43972</v>
      </c>
      <c r="D2603" s="22" t="s">
        <v>119</v>
      </c>
      <c r="E2603" s="22">
        <v>4</v>
      </c>
      <c r="F2603" s="22" t="s">
        <v>114</v>
      </c>
      <c r="G2603" s="22" t="s">
        <v>109</v>
      </c>
    </row>
    <row r="2604" spans="3:7">
      <c r="C2604" s="137">
        <v>43921</v>
      </c>
      <c r="D2604" s="22" t="s">
        <v>116</v>
      </c>
      <c r="E2604" s="22">
        <v>450</v>
      </c>
      <c r="F2604" s="22" t="s">
        <v>110</v>
      </c>
      <c r="G2604" s="22" t="s">
        <v>115</v>
      </c>
    </row>
    <row r="2605" spans="3:7">
      <c r="C2605" s="137">
        <v>44291</v>
      </c>
      <c r="D2605" s="22" t="s">
        <v>117</v>
      </c>
      <c r="E2605" s="22">
        <v>75</v>
      </c>
      <c r="F2605" s="22" t="s">
        <v>110</v>
      </c>
      <c r="G2605" s="22" t="s">
        <v>111</v>
      </c>
    </row>
    <row r="2606" spans="3:7">
      <c r="C2606" s="137">
        <v>44663</v>
      </c>
      <c r="D2606" s="22" t="s">
        <v>119</v>
      </c>
      <c r="E2606" s="22">
        <v>8</v>
      </c>
      <c r="F2606" s="22" t="s">
        <v>112</v>
      </c>
      <c r="G2606" s="22" t="s">
        <v>113</v>
      </c>
    </row>
    <row r="2607" spans="3:7">
      <c r="C2607" s="137">
        <v>44267</v>
      </c>
      <c r="D2607" s="22" t="s">
        <v>117</v>
      </c>
      <c r="E2607" s="22">
        <v>5</v>
      </c>
      <c r="F2607" s="22" t="s">
        <v>110</v>
      </c>
      <c r="G2607" s="22" t="s">
        <v>115</v>
      </c>
    </row>
    <row r="2608" spans="3:7">
      <c r="C2608" s="137">
        <v>44044</v>
      </c>
      <c r="D2608" s="22" t="s">
        <v>116</v>
      </c>
      <c r="E2608" s="22">
        <v>200</v>
      </c>
      <c r="F2608" s="22" t="s">
        <v>110</v>
      </c>
      <c r="G2608" s="22" t="s">
        <v>115</v>
      </c>
    </row>
    <row r="2609" spans="3:7">
      <c r="C2609" s="137">
        <v>44696</v>
      </c>
      <c r="D2609" s="22" t="s">
        <v>117</v>
      </c>
      <c r="E2609" s="22">
        <v>17</v>
      </c>
      <c r="F2609" s="22" t="s">
        <v>6</v>
      </c>
      <c r="G2609" s="22" t="s">
        <v>106</v>
      </c>
    </row>
    <row r="2610" spans="3:7">
      <c r="C2610" s="137">
        <v>44564</v>
      </c>
      <c r="D2610" s="22" t="s">
        <v>118</v>
      </c>
      <c r="E2610" s="22">
        <v>35</v>
      </c>
      <c r="F2610" s="22" t="s">
        <v>6</v>
      </c>
      <c r="G2610" s="22" t="s">
        <v>106</v>
      </c>
    </row>
    <row r="2611" spans="3:7">
      <c r="C2611" s="137">
        <v>44645</v>
      </c>
      <c r="D2611" s="22" t="s">
        <v>117</v>
      </c>
      <c r="E2611" s="22">
        <v>46</v>
      </c>
      <c r="F2611" s="22" t="s">
        <v>114</v>
      </c>
      <c r="G2611" s="22" t="s">
        <v>105</v>
      </c>
    </row>
    <row r="2612" spans="3:7">
      <c r="C2612" s="137">
        <v>44285</v>
      </c>
      <c r="D2612" s="22" t="s">
        <v>118</v>
      </c>
      <c r="E2612" s="22">
        <v>3</v>
      </c>
      <c r="F2612" s="22" t="s">
        <v>6</v>
      </c>
      <c r="G2612" s="22" t="s">
        <v>105</v>
      </c>
    </row>
    <row r="2613" spans="3:7">
      <c r="C2613" s="137">
        <v>44023</v>
      </c>
      <c r="D2613" s="22" t="s">
        <v>116</v>
      </c>
      <c r="E2613" s="22">
        <v>1</v>
      </c>
      <c r="F2613" s="22" t="s">
        <v>6</v>
      </c>
      <c r="G2613" s="22" t="s">
        <v>105</v>
      </c>
    </row>
    <row r="2614" spans="3:7">
      <c r="C2614" s="137">
        <v>44780</v>
      </c>
      <c r="D2614" s="22" t="s">
        <v>117</v>
      </c>
      <c r="E2614" s="22">
        <v>30</v>
      </c>
      <c r="F2614" s="22" t="s">
        <v>112</v>
      </c>
      <c r="G2614" s="22" t="s">
        <v>115</v>
      </c>
    </row>
    <row r="2615" spans="3:7">
      <c r="C2615" s="137">
        <v>44403</v>
      </c>
      <c r="D2615" s="22" t="s">
        <v>117</v>
      </c>
      <c r="E2615" s="22">
        <v>5</v>
      </c>
      <c r="F2615" s="22" t="s">
        <v>9</v>
      </c>
      <c r="G2615" s="22" t="s">
        <v>105</v>
      </c>
    </row>
    <row r="2616" spans="3:7">
      <c r="C2616" s="137">
        <v>44041</v>
      </c>
      <c r="D2616" s="22" t="s">
        <v>119</v>
      </c>
      <c r="E2616" s="22">
        <v>3</v>
      </c>
      <c r="F2616" s="22" t="s">
        <v>6</v>
      </c>
      <c r="G2616" s="22" t="s">
        <v>111</v>
      </c>
    </row>
    <row r="2617" spans="3:7">
      <c r="C2617" s="137">
        <v>44197</v>
      </c>
      <c r="D2617" s="22" t="s">
        <v>119</v>
      </c>
      <c r="E2617" s="22">
        <v>24</v>
      </c>
      <c r="F2617" s="22" t="s">
        <v>112</v>
      </c>
      <c r="G2617" s="22" t="s">
        <v>106</v>
      </c>
    </row>
    <row r="2618" spans="3:7">
      <c r="C2618" s="137">
        <v>44011</v>
      </c>
      <c r="D2618" s="22" t="s">
        <v>117</v>
      </c>
      <c r="E2618" s="22">
        <v>2</v>
      </c>
      <c r="F2618" s="22" t="s">
        <v>114</v>
      </c>
      <c r="G2618" s="22" t="s">
        <v>106</v>
      </c>
    </row>
    <row r="2619" spans="3:7">
      <c r="C2619" s="137">
        <v>43902</v>
      </c>
      <c r="D2619" s="22" t="s">
        <v>116</v>
      </c>
      <c r="E2619" s="22">
        <v>5</v>
      </c>
      <c r="F2619" s="22" t="s">
        <v>9</v>
      </c>
      <c r="G2619" s="22" t="s">
        <v>105</v>
      </c>
    </row>
    <row r="2620" spans="3:7">
      <c r="C2620" s="137">
        <v>43881</v>
      </c>
      <c r="D2620" s="22" t="s">
        <v>118</v>
      </c>
      <c r="E2620" s="22">
        <v>475</v>
      </c>
      <c r="F2620" s="22" t="s">
        <v>114</v>
      </c>
      <c r="G2620" s="22" t="s">
        <v>113</v>
      </c>
    </row>
    <row r="2621" spans="3:7">
      <c r="C2621" s="137">
        <v>44352</v>
      </c>
      <c r="D2621" s="22" t="s">
        <v>119</v>
      </c>
      <c r="E2621" s="22">
        <v>43</v>
      </c>
      <c r="F2621" s="22" t="s">
        <v>114</v>
      </c>
      <c r="G2621" s="22" t="s">
        <v>113</v>
      </c>
    </row>
    <row r="2622" spans="3:7">
      <c r="C2622" s="137">
        <v>44689</v>
      </c>
      <c r="D2622" s="22" t="s">
        <v>117</v>
      </c>
      <c r="E2622" s="22">
        <v>44</v>
      </c>
      <c r="F2622" s="22" t="s">
        <v>6</v>
      </c>
      <c r="G2622" s="22" t="s">
        <v>115</v>
      </c>
    </row>
    <row r="2623" spans="3:7">
      <c r="C2623" s="137">
        <v>44508</v>
      </c>
      <c r="D2623" s="22" t="s">
        <v>119</v>
      </c>
      <c r="E2623" s="22">
        <v>1</v>
      </c>
      <c r="F2623" s="22" t="s">
        <v>114</v>
      </c>
      <c r="G2623" s="22" t="s">
        <v>111</v>
      </c>
    </row>
    <row r="2624" spans="3:7">
      <c r="C2624" s="137">
        <v>44258</v>
      </c>
      <c r="D2624" s="22" t="s">
        <v>117</v>
      </c>
      <c r="E2624" s="22">
        <v>28</v>
      </c>
      <c r="F2624" s="22" t="s">
        <v>6</v>
      </c>
      <c r="G2624" s="22" t="s">
        <v>108</v>
      </c>
    </row>
    <row r="2625" spans="3:7">
      <c r="C2625" s="137">
        <v>44694</v>
      </c>
      <c r="D2625" s="22" t="s">
        <v>117</v>
      </c>
      <c r="E2625" s="22">
        <v>30</v>
      </c>
      <c r="F2625" s="22" t="s">
        <v>114</v>
      </c>
      <c r="G2625" s="22" t="s">
        <v>106</v>
      </c>
    </row>
    <row r="2626" spans="3:7">
      <c r="C2626" s="137">
        <v>43981</v>
      </c>
      <c r="D2626" s="22" t="s">
        <v>119</v>
      </c>
      <c r="E2626" s="22">
        <v>5</v>
      </c>
      <c r="F2626" s="22" t="s">
        <v>112</v>
      </c>
      <c r="G2626" s="22" t="s">
        <v>109</v>
      </c>
    </row>
    <row r="2627" spans="3:7">
      <c r="C2627" s="137">
        <v>44742</v>
      </c>
      <c r="D2627" s="22" t="s">
        <v>118</v>
      </c>
      <c r="E2627" s="22">
        <v>11</v>
      </c>
      <c r="F2627" s="22" t="s">
        <v>9</v>
      </c>
      <c r="G2627" s="22" t="s">
        <v>115</v>
      </c>
    </row>
    <row r="2628" spans="3:7">
      <c r="C2628" s="137">
        <v>44043</v>
      </c>
      <c r="D2628" s="22" t="s">
        <v>107</v>
      </c>
      <c r="E2628" s="22">
        <v>7</v>
      </c>
      <c r="F2628" s="22" t="s">
        <v>114</v>
      </c>
      <c r="G2628" s="22" t="s">
        <v>109</v>
      </c>
    </row>
    <row r="2629" spans="3:7">
      <c r="C2629" s="137">
        <v>44853</v>
      </c>
      <c r="D2629" s="22" t="s">
        <v>118</v>
      </c>
      <c r="E2629" s="22">
        <v>200</v>
      </c>
      <c r="F2629" s="22" t="s">
        <v>114</v>
      </c>
      <c r="G2629" s="22" t="s">
        <v>108</v>
      </c>
    </row>
    <row r="2630" spans="3:7">
      <c r="C2630" s="137">
        <v>43877</v>
      </c>
      <c r="D2630" s="22" t="s">
        <v>117</v>
      </c>
      <c r="E2630" s="22">
        <v>9</v>
      </c>
      <c r="F2630" s="22" t="s">
        <v>114</v>
      </c>
      <c r="G2630" s="22" t="s">
        <v>111</v>
      </c>
    </row>
    <row r="2631" spans="3:7">
      <c r="C2631" s="137">
        <v>43942</v>
      </c>
      <c r="D2631" s="22" t="s">
        <v>118</v>
      </c>
      <c r="E2631" s="22">
        <v>3</v>
      </c>
      <c r="F2631" s="22" t="s">
        <v>6</v>
      </c>
      <c r="G2631" s="22" t="s">
        <v>105</v>
      </c>
    </row>
    <row r="2632" spans="3:7">
      <c r="C2632" s="137">
        <v>44918</v>
      </c>
      <c r="D2632" s="22" t="s">
        <v>117</v>
      </c>
      <c r="E2632" s="22">
        <v>41</v>
      </c>
      <c r="F2632" s="22" t="s">
        <v>114</v>
      </c>
      <c r="G2632" s="22" t="s">
        <v>108</v>
      </c>
    </row>
    <row r="2633" spans="3:7">
      <c r="C2633" s="137">
        <v>43840</v>
      </c>
      <c r="D2633" s="22" t="s">
        <v>107</v>
      </c>
      <c r="E2633" s="22">
        <v>7</v>
      </c>
      <c r="F2633" s="22" t="s">
        <v>110</v>
      </c>
      <c r="G2633" s="22" t="s">
        <v>113</v>
      </c>
    </row>
    <row r="2634" spans="3:7">
      <c r="C2634" s="137">
        <v>44017</v>
      </c>
      <c r="D2634" s="22" t="s">
        <v>116</v>
      </c>
      <c r="E2634" s="22">
        <v>1</v>
      </c>
      <c r="F2634" s="22" t="s">
        <v>114</v>
      </c>
      <c r="G2634" s="22" t="s">
        <v>109</v>
      </c>
    </row>
    <row r="2635" spans="3:7">
      <c r="C2635" s="137">
        <v>44567</v>
      </c>
      <c r="D2635" s="22" t="s">
        <v>119</v>
      </c>
      <c r="E2635" s="22">
        <v>175</v>
      </c>
      <c r="F2635" s="22" t="s">
        <v>114</v>
      </c>
      <c r="G2635" s="22" t="s">
        <v>109</v>
      </c>
    </row>
    <row r="2636" spans="3:7">
      <c r="C2636" s="137">
        <v>44177</v>
      </c>
      <c r="D2636" s="22" t="s">
        <v>117</v>
      </c>
      <c r="E2636" s="22">
        <v>39</v>
      </c>
      <c r="F2636" s="22" t="s">
        <v>112</v>
      </c>
      <c r="G2636" s="22" t="s">
        <v>111</v>
      </c>
    </row>
    <row r="2637" spans="3:7">
      <c r="C2637" s="137">
        <v>44082</v>
      </c>
      <c r="D2637" s="22" t="s">
        <v>116</v>
      </c>
      <c r="E2637" s="22">
        <v>7</v>
      </c>
      <c r="F2637" s="22" t="s">
        <v>114</v>
      </c>
      <c r="G2637" s="22" t="s">
        <v>115</v>
      </c>
    </row>
    <row r="2638" spans="3:7">
      <c r="C2638" s="137">
        <v>43958</v>
      </c>
      <c r="D2638" s="22" t="s">
        <v>119</v>
      </c>
      <c r="E2638" s="22">
        <v>10</v>
      </c>
      <c r="F2638" s="22" t="s">
        <v>110</v>
      </c>
      <c r="G2638" s="22" t="s">
        <v>108</v>
      </c>
    </row>
    <row r="2639" spans="3:7">
      <c r="C2639" s="137">
        <v>44287</v>
      </c>
      <c r="D2639" s="22" t="s">
        <v>118</v>
      </c>
      <c r="E2639" s="22">
        <v>15</v>
      </c>
      <c r="F2639" s="22" t="s">
        <v>110</v>
      </c>
      <c r="G2639" s="22" t="s">
        <v>108</v>
      </c>
    </row>
    <row r="2640" spans="3:7">
      <c r="C2640" s="137">
        <v>44837</v>
      </c>
      <c r="D2640" s="22" t="s">
        <v>117</v>
      </c>
      <c r="E2640" s="22">
        <v>575</v>
      </c>
      <c r="F2640" s="22" t="s">
        <v>114</v>
      </c>
      <c r="G2640" s="22" t="s">
        <v>106</v>
      </c>
    </row>
    <row r="2641" spans="3:7">
      <c r="C2641" s="137">
        <v>44345</v>
      </c>
      <c r="D2641" s="22" t="s">
        <v>107</v>
      </c>
      <c r="E2641" s="22">
        <v>23</v>
      </c>
      <c r="F2641" s="22" t="s">
        <v>9</v>
      </c>
      <c r="G2641" s="22" t="s">
        <v>108</v>
      </c>
    </row>
    <row r="2642" spans="3:7">
      <c r="C2642" s="137">
        <v>44239</v>
      </c>
      <c r="D2642" s="22" t="s">
        <v>116</v>
      </c>
      <c r="E2642" s="22">
        <v>175</v>
      </c>
      <c r="F2642" s="22" t="s">
        <v>112</v>
      </c>
      <c r="G2642" s="22" t="s">
        <v>111</v>
      </c>
    </row>
    <row r="2643" spans="3:7">
      <c r="C2643" s="137">
        <v>44861</v>
      </c>
      <c r="D2643" s="22" t="s">
        <v>119</v>
      </c>
      <c r="E2643" s="22">
        <v>1</v>
      </c>
      <c r="F2643" s="22" t="s">
        <v>6</v>
      </c>
      <c r="G2643" s="22" t="s">
        <v>113</v>
      </c>
    </row>
    <row r="2644" spans="3:7">
      <c r="C2644" s="137">
        <v>44804</v>
      </c>
      <c r="D2644" s="22" t="s">
        <v>116</v>
      </c>
      <c r="E2644" s="22">
        <v>22</v>
      </c>
      <c r="F2644" s="22" t="s">
        <v>112</v>
      </c>
      <c r="G2644" s="22" t="s">
        <v>106</v>
      </c>
    </row>
    <row r="2645" spans="3:7">
      <c r="C2645" s="137">
        <v>44144</v>
      </c>
      <c r="D2645" s="22" t="s">
        <v>117</v>
      </c>
      <c r="E2645" s="22">
        <v>2</v>
      </c>
      <c r="F2645" s="22" t="s">
        <v>112</v>
      </c>
      <c r="G2645" s="22" t="s">
        <v>105</v>
      </c>
    </row>
    <row r="2646" spans="3:7">
      <c r="C2646" s="137">
        <v>44287</v>
      </c>
      <c r="D2646" s="22" t="s">
        <v>117</v>
      </c>
      <c r="E2646" s="22">
        <v>19</v>
      </c>
      <c r="F2646" s="22" t="s">
        <v>110</v>
      </c>
      <c r="G2646" s="22" t="s">
        <v>109</v>
      </c>
    </row>
    <row r="2647" spans="3:7">
      <c r="C2647" s="137">
        <v>44605</v>
      </c>
      <c r="D2647" s="22" t="s">
        <v>116</v>
      </c>
      <c r="E2647" s="22">
        <v>1</v>
      </c>
      <c r="F2647" s="22" t="s">
        <v>6</v>
      </c>
      <c r="G2647" s="22" t="s">
        <v>113</v>
      </c>
    </row>
    <row r="2648" spans="3:7">
      <c r="C2648" s="137">
        <v>44308</v>
      </c>
      <c r="D2648" s="22" t="s">
        <v>119</v>
      </c>
      <c r="E2648" s="22">
        <v>10</v>
      </c>
      <c r="F2648" s="22" t="s">
        <v>9</v>
      </c>
      <c r="G2648" s="22" t="s">
        <v>109</v>
      </c>
    </row>
    <row r="2649" spans="3:7">
      <c r="C2649" s="137">
        <v>44831</v>
      </c>
      <c r="D2649" s="22" t="s">
        <v>119</v>
      </c>
      <c r="E2649" s="22">
        <v>7</v>
      </c>
      <c r="F2649" s="22" t="s">
        <v>112</v>
      </c>
      <c r="G2649" s="22" t="s">
        <v>111</v>
      </c>
    </row>
    <row r="2650" spans="3:7">
      <c r="C2650" s="137">
        <v>44178</v>
      </c>
      <c r="D2650" s="22" t="s">
        <v>116</v>
      </c>
      <c r="E2650" s="22">
        <v>46</v>
      </c>
      <c r="F2650" s="22" t="s">
        <v>112</v>
      </c>
      <c r="G2650" s="22" t="s">
        <v>113</v>
      </c>
    </row>
    <row r="2651" spans="3:7">
      <c r="C2651" s="137">
        <v>44063</v>
      </c>
      <c r="D2651" s="22" t="s">
        <v>116</v>
      </c>
      <c r="E2651" s="22">
        <v>9</v>
      </c>
      <c r="F2651" s="22" t="s">
        <v>110</v>
      </c>
      <c r="G2651" s="22" t="s">
        <v>113</v>
      </c>
    </row>
    <row r="2652" spans="3:7">
      <c r="C2652" s="137">
        <v>43914</v>
      </c>
      <c r="D2652" s="22" t="s">
        <v>116</v>
      </c>
      <c r="E2652" s="22">
        <v>300</v>
      </c>
      <c r="F2652" s="22" t="s">
        <v>9</v>
      </c>
      <c r="G2652" s="22" t="s">
        <v>109</v>
      </c>
    </row>
    <row r="2653" spans="3:7">
      <c r="C2653" s="137">
        <v>44494</v>
      </c>
      <c r="D2653" s="22" t="s">
        <v>119</v>
      </c>
      <c r="E2653" s="22">
        <v>400</v>
      </c>
      <c r="F2653" s="22" t="s">
        <v>114</v>
      </c>
      <c r="G2653" s="22" t="s">
        <v>108</v>
      </c>
    </row>
    <row r="2654" spans="3:7">
      <c r="C2654" s="137">
        <v>44167</v>
      </c>
      <c r="D2654" s="22" t="s">
        <v>116</v>
      </c>
      <c r="E2654" s="22">
        <v>7</v>
      </c>
      <c r="F2654" s="22" t="s">
        <v>110</v>
      </c>
      <c r="G2654" s="22" t="s">
        <v>106</v>
      </c>
    </row>
    <row r="2655" spans="3:7">
      <c r="C2655" s="137">
        <v>44666</v>
      </c>
      <c r="D2655" s="22" t="s">
        <v>107</v>
      </c>
      <c r="E2655" s="22">
        <v>43</v>
      </c>
      <c r="F2655" s="22" t="s">
        <v>110</v>
      </c>
      <c r="G2655" s="22" t="s">
        <v>105</v>
      </c>
    </row>
    <row r="2656" spans="3:7">
      <c r="C2656" s="137">
        <v>44131</v>
      </c>
      <c r="D2656" s="22" t="s">
        <v>119</v>
      </c>
      <c r="E2656" s="22">
        <v>125</v>
      </c>
      <c r="F2656" s="22" t="s">
        <v>6</v>
      </c>
      <c r="G2656" s="22" t="s">
        <v>106</v>
      </c>
    </row>
    <row r="2657" spans="3:7">
      <c r="C2657" s="137">
        <v>44632</v>
      </c>
      <c r="D2657" s="22" t="s">
        <v>116</v>
      </c>
      <c r="E2657" s="22">
        <v>250</v>
      </c>
      <c r="F2657" s="22" t="s">
        <v>112</v>
      </c>
      <c r="G2657" s="22" t="s">
        <v>108</v>
      </c>
    </row>
    <row r="2658" spans="3:7">
      <c r="C2658" s="137">
        <v>44157</v>
      </c>
      <c r="D2658" s="22" t="s">
        <v>119</v>
      </c>
      <c r="E2658" s="22">
        <v>11</v>
      </c>
      <c r="F2658" s="22" t="s">
        <v>9</v>
      </c>
      <c r="G2658" s="22" t="s">
        <v>105</v>
      </c>
    </row>
    <row r="2659" spans="3:7">
      <c r="C2659" s="137">
        <v>44120</v>
      </c>
      <c r="D2659" s="22" t="s">
        <v>117</v>
      </c>
      <c r="E2659" s="22">
        <v>4</v>
      </c>
      <c r="F2659" s="22" t="s">
        <v>110</v>
      </c>
      <c r="G2659" s="22" t="s">
        <v>105</v>
      </c>
    </row>
    <row r="2660" spans="3:7">
      <c r="C2660" s="137">
        <v>44787</v>
      </c>
      <c r="D2660" s="22" t="s">
        <v>118</v>
      </c>
      <c r="E2660" s="22">
        <v>7</v>
      </c>
      <c r="F2660" s="22" t="s">
        <v>110</v>
      </c>
      <c r="G2660" s="22" t="s">
        <v>106</v>
      </c>
    </row>
    <row r="2661" spans="3:7">
      <c r="C2661" s="137">
        <v>43872</v>
      </c>
      <c r="D2661" s="22" t="s">
        <v>117</v>
      </c>
      <c r="E2661" s="22">
        <v>26</v>
      </c>
      <c r="F2661" s="22" t="s">
        <v>114</v>
      </c>
      <c r="G2661" s="22" t="s">
        <v>108</v>
      </c>
    </row>
    <row r="2662" spans="3:7">
      <c r="C2662" s="137">
        <v>44621</v>
      </c>
      <c r="D2662" s="22" t="s">
        <v>117</v>
      </c>
      <c r="E2662" s="22">
        <v>4</v>
      </c>
      <c r="F2662" s="22" t="s">
        <v>9</v>
      </c>
      <c r="G2662" s="22" t="s">
        <v>111</v>
      </c>
    </row>
    <row r="2663" spans="3:7">
      <c r="C2663" s="137">
        <v>44895</v>
      </c>
      <c r="D2663" s="22" t="s">
        <v>118</v>
      </c>
      <c r="E2663" s="22">
        <v>6</v>
      </c>
      <c r="F2663" s="22" t="s">
        <v>112</v>
      </c>
      <c r="G2663" s="22" t="s">
        <v>113</v>
      </c>
    </row>
    <row r="2664" spans="3:7">
      <c r="C2664" s="137">
        <v>44757</v>
      </c>
      <c r="D2664" s="22" t="s">
        <v>107</v>
      </c>
      <c r="E2664" s="22">
        <v>7</v>
      </c>
      <c r="F2664" s="22" t="s">
        <v>9</v>
      </c>
      <c r="G2664" s="22" t="s">
        <v>106</v>
      </c>
    </row>
    <row r="2665" spans="3:7">
      <c r="C2665" s="137">
        <v>44475</v>
      </c>
      <c r="D2665" s="22" t="s">
        <v>117</v>
      </c>
      <c r="E2665" s="22">
        <v>34</v>
      </c>
      <c r="F2665" s="22" t="s">
        <v>9</v>
      </c>
      <c r="G2665" s="22" t="s">
        <v>111</v>
      </c>
    </row>
    <row r="2666" spans="3:7">
      <c r="C2666" s="137">
        <v>44348</v>
      </c>
      <c r="D2666" s="22" t="s">
        <v>116</v>
      </c>
      <c r="E2666" s="22">
        <v>100</v>
      </c>
      <c r="F2666" s="22" t="s">
        <v>9</v>
      </c>
      <c r="G2666" s="22" t="s">
        <v>111</v>
      </c>
    </row>
    <row r="2667" spans="3:7">
      <c r="C2667" s="137">
        <v>44587</v>
      </c>
      <c r="D2667" s="22" t="s">
        <v>119</v>
      </c>
      <c r="E2667" s="22">
        <v>200</v>
      </c>
      <c r="F2667" s="22" t="s">
        <v>112</v>
      </c>
      <c r="G2667" s="22" t="s">
        <v>105</v>
      </c>
    </row>
    <row r="2668" spans="3:7">
      <c r="C2668" s="137">
        <v>44256</v>
      </c>
      <c r="D2668" s="22" t="s">
        <v>119</v>
      </c>
      <c r="E2668" s="22">
        <v>25</v>
      </c>
      <c r="F2668" s="22" t="s">
        <v>110</v>
      </c>
      <c r="G2668" s="22" t="s">
        <v>109</v>
      </c>
    </row>
    <row r="2669" spans="3:7">
      <c r="C2669" s="137">
        <v>44056</v>
      </c>
      <c r="D2669" s="22" t="s">
        <v>117</v>
      </c>
      <c r="E2669" s="22">
        <v>575</v>
      </c>
      <c r="F2669" s="22" t="s">
        <v>110</v>
      </c>
      <c r="G2669" s="22" t="s">
        <v>113</v>
      </c>
    </row>
    <row r="2670" spans="3:7">
      <c r="C2670" s="137">
        <v>44376</v>
      </c>
      <c r="D2670" s="22" t="s">
        <v>118</v>
      </c>
      <c r="E2670" s="22">
        <v>350</v>
      </c>
      <c r="F2670" s="22" t="s">
        <v>6</v>
      </c>
      <c r="G2670" s="22" t="s">
        <v>111</v>
      </c>
    </row>
    <row r="2671" spans="3:7">
      <c r="C2671" s="137">
        <v>43935</v>
      </c>
      <c r="D2671" s="22" t="s">
        <v>117</v>
      </c>
      <c r="E2671" s="22">
        <v>550</v>
      </c>
      <c r="F2671" s="22" t="s">
        <v>114</v>
      </c>
      <c r="G2671" s="22" t="s">
        <v>109</v>
      </c>
    </row>
    <row r="2672" spans="3:7">
      <c r="C2672" s="137">
        <v>44104</v>
      </c>
      <c r="D2672" s="22" t="s">
        <v>116</v>
      </c>
      <c r="E2672" s="22">
        <v>575</v>
      </c>
      <c r="F2672" s="22" t="s">
        <v>112</v>
      </c>
      <c r="G2672" s="22" t="s">
        <v>108</v>
      </c>
    </row>
    <row r="2673" spans="3:7">
      <c r="C2673" s="137">
        <v>44757</v>
      </c>
      <c r="D2673" s="22" t="s">
        <v>107</v>
      </c>
      <c r="E2673" s="22">
        <v>425</v>
      </c>
      <c r="F2673" s="22" t="s">
        <v>114</v>
      </c>
      <c r="G2673" s="22" t="s">
        <v>106</v>
      </c>
    </row>
    <row r="2674" spans="3:7">
      <c r="C2674" s="137">
        <v>44455</v>
      </c>
      <c r="D2674" s="22" t="s">
        <v>118</v>
      </c>
      <c r="E2674" s="22">
        <v>150</v>
      </c>
      <c r="F2674" s="22" t="s">
        <v>110</v>
      </c>
      <c r="G2674" s="22" t="s">
        <v>105</v>
      </c>
    </row>
    <row r="2675" spans="3:7">
      <c r="C2675" s="137">
        <v>44326</v>
      </c>
      <c r="D2675" s="22" t="s">
        <v>119</v>
      </c>
      <c r="E2675" s="22">
        <v>325</v>
      </c>
      <c r="F2675" s="22" t="s">
        <v>112</v>
      </c>
      <c r="G2675" s="22" t="s">
        <v>109</v>
      </c>
    </row>
    <row r="2676" spans="3:7">
      <c r="C2676" s="137">
        <v>44730</v>
      </c>
      <c r="D2676" s="22" t="s">
        <v>117</v>
      </c>
      <c r="E2676" s="22">
        <v>500</v>
      </c>
      <c r="F2676" s="22" t="s">
        <v>110</v>
      </c>
      <c r="G2676" s="22" t="s">
        <v>109</v>
      </c>
    </row>
    <row r="2677" spans="3:7">
      <c r="C2677" s="137">
        <v>44686</v>
      </c>
      <c r="D2677" s="22" t="s">
        <v>117</v>
      </c>
      <c r="E2677" s="22">
        <v>250</v>
      </c>
      <c r="F2677" s="22" t="s">
        <v>112</v>
      </c>
      <c r="G2677" s="22" t="s">
        <v>105</v>
      </c>
    </row>
    <row r="2678" spans="3:7">
      <c r="C2678" s="137">
        <v>44070</v>
      </c>
      <c r="D2678" s="22" t="s">
        <v>107</v>
      </c>
      <c r="E2678" s="22">
        <v>46</v>
      </c>
      <c r="F2678" s="22" t="s">
        <v>9</v>
      </c>
      <c r="G2678" s="22" t="s">
        <v>108</v>
      </c>
    </row>
    <row r="2679" spans="3:7">
      <c r="C2679" s="137">
        <v>44919</v>
      </c>
      <c r="D2679" s="22" t="s">
        <v>107</v>
      </c>
      <c r="E2679" s="22">
        <v>7</v>
      </c>
      <c r="F2679" s="22" t="s">
        <v>112</v>
      </c>
      <c r="G2679" s="22" t="s">
        <v>109</v>
      </c>
    </row>
    <row r="2680" spans="3:7">
      <c r="C2680" s="137">
        <v>44315</v>
      </c>
      <c r="D2680" s="22" t="s">
        <v>117</v>
      </c>
      <c r="E2680" s="22">
        <v>25</v>
      </c>
      <c r="F2680" s="22" t="s">
        <v>114</v>
      </c>
      <c r="G2680" s="22" t="s">
        <v>109</v>
      </c>
    </row>
    <row r="2681" spans="3:7">
      <c r="C2681" s="137">
        <v>44782</v>
      </c>
      <c r="D2681" s="22" t="s">
        <v>119</v>
      </c>
      <c r="E2681" s="22">
        <v>15</v>
      </c>
      <c r="F2681" s="22" t="s">
        <v>110</v>
      </c>
      <c r="G2681" s="22" t="s">
        <v>111</v>
      </c>
    </row>
    <row r="2682" spans="3:7">
      <c r="C2682" s="137">
        <v>44510</v>
      </c>
      <c r="D2682" s="22" t="s">
        <v>107</v>
      </c>
      <c r="E2682" s="22">
        <v>3</v>
      </c>
      <c r="F2682" s="22" t="s">
        <v>110</v>
      </c>
      <c r="G2682" s="22" t="s">
        <v>109</v>
      </c>
    </row>
    <row r="2683" spans="3:7">
      <c r="C2683" s="137">
        <v>44803</v>
      </c>
      <c r="D2683" s="22" t="s">
        <v>116</v>
      </c>
      <c r="E2683" s="22">
        <v>2</v>
      </c>
      <c r="F2683" s="22" t="s">
        <v>6</v>
      </c>
      <c r="G2683" s="22" t="s">
        <v>105</v>
      </c>
    </row>
    <row r="2684" spans="3:7">
      <c r="C2684" s="137">
        <v>44247</v>
      </c>
      <c r="D2684" s="22" t="s">
        <v>119</v>
      </c>
      <c r="E2684" s="22">
        <v>5</v>
      </c>
      <c r="F2684" s="22" t="s">
        <v>9</v>
      </c>
      <c r="G2684" s="22" t="s">
        <v>115</v>
      </c>
    </row>
    <row r="2685" spans="3:7">
      <c r="C2685" s="137">
        <v>44830</v>
      </c>
      <c r="D2685" s="22" t="s">
        <v>107</v>
      </c>
      <c r="E2685" s="22">
        <v>3</v>
      </c>
      <c r="F2685" s="22" t="s">
        <v>110</v>
      </c>
      <c r="G2685" s="22" t="s">
        <v>111</v>
      </c>
    </row>
    <row r="2686" spans="3:7">
      <c r="C2686" s="137">
        <v>44669</v>
      </c>
      <c r="D2686" s="22" t="s">
        <v>116</v>
      </c>
      <c r="E2686" s="22">
        <v>41</v>
      </c>
      <c r="F2686" s="22" t="s">
        <v>112</v>
      </c>
      <c r="G2686" s="22" t="s">
        <v>105</v>
      </c>
    </row>
    <row r="2687" spans="3:7">
      <c r="C2687" s="137">
        <v>44612</v>
      </c>
      <c r="D2687" s="22" t="s">
        <v>107</v>
      </c>
      <c r="E2687" s="22">
        <v>28</v>
      </c>
      <c r="F2687" s="22" t="s">
        <v>114</v>
      </c>
      <c r="G2687" s="22" t="s">
        <v>105</v>
      </c>
    </row>
    <row r="2688" spans="3:7">
      <c r="C2688" s="137">
        <v>44189</v>
      </c>
      <c r="D2688" s="22" t="s">
        <v>119</v>
      </c>
      <c r="E2688" s="22">
        <v>75</v>
      </c>
      <c r="F2688" s="22" t="s">
        <v>114</v>
      </c>
      <c r="G2688" s="22" t="s">
        <v>105</v>
      </c>
    </row>
    <row r="2689" spans="3:7">
      <c r="C2689" s="137">
        <v>44727</v>
      </c>
      <c r="D2689" s="22" t="s">
        <v>118</v>
      </c>
      <c r="E2689" s="22">
        <v>5</v>
      </c>
      <c r="F2689" s="22" t="s">
        <v>114</v>
      </c>
      <c r="G2689" s="22" t="s">
        <v>106</v>
      </c>
    </row>
    <row r="2690" spans="3:7">
      <c r="C2690" s="137">
        <v>43990</v>
      </c>
      <c r="D2690" s="22" t="s">
        <v>119</v>
      </c>
      <c r="E2690" s="22">
        <v>8</v>
      </c>
      <c r="F2690" s="22" t="s">
        <v>6</v>
      </c>
      <c r="G2690" s="22" t="s">
        <v>115</v>
      </c>
    </row>
    <row r="2691" spans="3:7">
      <c r="C2691" s="137">
        <v>44000</v>
      </c>
      <c r="D2691" s="22" t="s">
        <v>118</v>
      </c>
      <c r="E2691" s="22">
        <v>2</v>
      </c>
      <c r="F2691" s="22" t="s">
        <v>9</v>
      </c>
      <c r="G2691" s="22" t="s">
        <v>106</v>
      </c>
    </row>
    <row r="2692" spans="3:7">
      <c r="C2692" s="137">
        <v>44227</v>
      </c>
      <c r="D2692" s="22" t="s">
        <v>116</v>
      </c>
      <c r="E2692" s="22">
        <v>42</v>
      </c>
      <c r="F2692" s="22" t="s">
        <v>9</v>
      </c>
      <c r="G2692" s="22" t="s">
        <v>108</v>
      </c>
    </row>
    <row r="2693" spans="3:7">
      <c r="C2693" s="137">
        <v>44749</v>
      </c>
      <c r="D2693" s="22" t="s">
        <v>116</v>
      </c>
      <c r="E2693" s="22">
        <v>275</v>
      </c>
      <c r="F2693" s="22" t="s">
        <v>6</v>
      </c>
      <c r="G2693" s="22" t="s">
        <v>111</v>
      </c>
    </row>
    <row r="2694" spans="3:7">
      <c r="C2694" s="137">
        <v>44895</v>
      </c>
      <c r="D2694" s="22" t="s">
        <v>116</v>
      </c>
      <c r="E2694" s="22">
        <v>4</v>
      </c>
      <c r="F2694" s="22" t="s">
        <v>112</v>
      </c>
      <c r="G2694" s="22" t="s">
        <v>109</v>
      </c>
    </row>
    <row r="2695" spans="3:7">
      <c r="C2695" s="137">
        <v>44526</v>
      </c>
      <c r="D2695" s="22" t="s">
        <v>116</v>
      </c>
      <c r="E2695" s="22">
        <v>4</v>
      </c>
      <c r="F2695" s="22" t="s">
        <v>112</v>
      </c>
      <c r="G2695" s="22" t="s">
        <v>109</v>
      </c>
    </row>
    <row r="2696" spans="3:7">
      <c r="C2696" s="137">
        <v>44097</v>
      </c>
      <c r="D2696" s="22" t="s">
        <v>118</v>
      </c>
      <c r="E2696" s="22">
        <v>9</v>
      </c>
      <c r="F2696" s="22" t="s">
        <v>112</v>
      </c>
      <c r="G2696" s="22" t="s">
        <v>108</v>
      </c>
    </row>
    <row r="2697" spans="3:7">
      <c r="C2697" s="137">
        <v>44516</v>
      </c>
      <c r="D2697" s="22" t="s">
        <v>118</v>
      </c>
      <c r="E2697" s="22">
        <v>35</v>
      </c>
      <c r="F2697" s="22" t="s">
        <v>110</v>
      </c>
      <c r="G2697" s="22" t="s">
        <v>113</v>
      </c>
    </row>
    <row r="2698" spans="3:7">
      <c r="C2698" s="137">
        <v>44738</v>
      </c>
      <c r="D2698" s="22" t="s">
        <v>117</v>
      </c>
      <c r="E2698" s="22">
        <v>9</v>
      </c>
      <c r="F2698" s="22" t="s">
        <v>6</v>
      </c>
      <c r="G2698" s="22" t="s">
        <v>105</v>
      </c>
    </row>
    <row r="2699" spans="3:7">
      <c r="C2699" s="137">
        <v>44015</v>
      </c>
      <c r="D2699" s="22" t="s">
        <v>119</v>
      </c>
      <c r="E2699" s="22">
        <v>175</v>
      </c>
      <c r="F2699" s="22" t="s">
        <v>9</v>
      </c>
      <c r="G2699" s="22" t="s">
        <v>106</v>
      </c>
    </row>
    <row r="2700" spans="3:7">
      <c r="C2700" s="137">
        <v>44812</v>
      </c>
      <c r="D2700" s="22" t="s">
        <v>118</v>
      </c>
      <c r="E2700" s="22">
        <v>5</v>
      </c>
      <c r="F2700" s="22" t="s">
        <v>112</v>
      </c>
      <c r="G2700" s="22" t="s">
        <v>108</v>
      </c>
    </row>
    <row r="2701" spans="3:7">
      <c r="C2701" s="137">
        <v>44233</v>
      </c>
      <c r="D2701" s="22" t="s">
        <v>116</v>
      </c>
      <c r="E2701" s="22">
        <v>400</v>
      </c>
      <c r="F2701" s="22" t="s">
        <v>114</v>
      </c>
      <c r="G2701" s="22" t="s">
        <v>105</v>
      </c>
    </row>
    <row r="2702" spans="3:7">
      <c r="C2702" s="137">
        <v>44167</v>
      </c>
      <c r="D2702" s="22" t="s">
        <v>116</v>
      </c>
      <c r="E2702" s="22">
        <v>7</v>
      </c>
      <c r="F2702" s="22" t="s">
        <v>9</v>
      </c>
      <c r="G2702" s="22" t="s">
        <v>108</v>
      </c>
    </row>
    <row r="2703" spans="3:7">
      <c r="C2703" s="137">
        <v>44176</v>
      </c>
      <c r="D2703" s="22" t="s">
        <v>118</v>
      </c>
      <c r="E2703" s="22">
        <v>45</v>
      </c>
      <c r="F2703" s="22" t="s">
        <v>6</v>
      </c>
      <c r="G2703" s="22" t="s">
        <v>106</v>
      </c>
    </row>
    <row r="2704" spans="3:7">
      <c r="C2704" s="137">
        <v>44355</v>
      </c>
      <c r="D2704" s="22" t="s">
        <v>116</v>
      </c>
      <c r="E2704" s="22">
        <v>47</v>
      </c>
      <c r="F2704" s="22" t="s">
        <v>9</v>
      </c>
      <c r="G2704" s="22" t="s">
        <v>109</v>
      </c>
    </row>
    <row r="2705" spans="3:7">
      <c r="C2705" s="137">
        <v>43981</v>
      </c>
      <c r="D2705" s="22" t="s">
        <v>117</v>
      </c>
      <c r="E2705" s="22">
        <v>30</v>
      </c>
      <c r="F2705" s="22" t="s">
        <v>9</v>
      </c>
      <c r="G2705" s="22" t="s">
        <v>105</v>
      </c>
    </row>
    <row r="2706" spans="3:7">
      <c r="C2706" s="137">
        <v>44482</v>
      </c>
      <c r="D2706" s="22" t="s">
        <v>107</v>
      </c>
      <c r="E2706" s="22">
        <v>2</v>
      </c>
      <c r="F2706" s="22" t="s">
        <v>114</v>
      </c>
      <c r="G2706" s="22" t="s">
        <v>115</v>
      </c>
    </row>
    <row r="2707" spans="3:7">
      <c r="C2707" s="137">
        <v>44636</v>
      </c>
      <c r="D2707" s="22" t="s">
        <v>117</v>
      </c>
      <c r="E2707" s="22">
        <v>11</v>
      </c>
      <c r="F2707" s="22" t="s">
        <v>112</v>
      </c>
      <c r="G2707" s="22" t="s">
        <v>115</v>
      </c>
    </row>
    <row r="2708" spans="3:7">
      <c r="C2708" s="137">
        <v>44327</v>
      </c>
      <c r="D2708" s="22" t="s">
        <v>107</v>
      </c>
      <c r="E2708" s="22">
        <v>4</v>
      </c>
      <c r="F2708" s="22" t="s">
        <v>6</v>
      </c>
      <c r="G2708" s="22" t="s">
        <v>105</v>
      </c>
    </row>
    <row r="2709" spans="3:7">
      <c r="C2709" s="137">
        <v>44457</v>
      </c>
      <c r="D2709" s="22" t="s">
        <v>119</v>
      </c>
      <c r="E2709" s="22">
        <v>15</v>
      </c>
      <c r="F2709" s="22" t="s">
        <v>110</v>
      </c>
      <c r="G2709" s="22" t="s">
        <v>109</v>
      </c>
    </row>
    <row r="2710" spans="3:7">
      <c r="C2710" s="137">
        <v>44524</v>
      </c>
      <c r="D2710" s="22" t="s">
        <v>107</v>
      </c>
      <c r="E2710" s="22">
        <v>16</v>
      </c>
      <c r="F2710" s="22" t="s">
        <v>114</v>
      </c>
      <c r="G2710" s="22" t="s">
        <v>109</v>
      </c>
    </row>
    <row r="2711" spans="3:7">
      <c r="C2711" s="137">
        <v>43905</v>
      </c>
      <c r="D2711" s="22" t="s">
        <v>117</v>
      </c>
      <c r="E2711" s="22">
        <v>150</v>
      </c>
      <c r="F2711" s="22" t="s">
        <v>114</v>
      </c>
      <c r="G2711" s="22" t="s">
        <v>108</v>
      </c>
    </row>
    <row r="2712" spans="3:7">
      <c r="C2712" s="137">
        <v>43892</v>
      </c>
      <c r="D2712" s="22" t="s">
        <v>117</v>
      </c>
      <c r="E2712" s="22">
        <v>5</v>
      </c>
      <c r="F2712" s="22" t="s">
        <v>112</v>
      </c>
      <c r="G2712" s="22" t="s">
        <v>113</v>
      </c>
    </row>
    <row r="2713" spans="3:7">
      <c r="C2713" s="137">
        <v>43923</v>
      </c>
      <c r="D2713" s="22" t="s">
        <v>117</v>
      </c>
      <c r="E2713" s="22">
        <v>325</v>
      </c>
      <c r="F2713" s="22" t="s">
        <v>110</v>
      </c>
      <c r="G2713" s="22" t="s">
        <v>108</v>
      </c>
    </row>
    <row r="2714" spans="3:7">
      <c r="C2714" s="137">
        <v>44499</v>
      </c>
      <c r="D2714" s="22" t="s">
        <v>117</v>
      </c>
      <c r="E2714" s="22">
        <v>4</v>
      </c>
      <c r="F2714" s="22" t="s">
        <v>9</v>
      </c>
      <c r="G2714" s="22" t="s">
        <v>105</v>
      </c>
    </row>
    <row r="2715" spans="3:7">
      <c r="C2715" s="137">
        <v>44023</v>
      </c>
      <c r="D2715" s="22" t="s">
        <v>117</v>
      </c>
      <c r="E2715" s="22">
        <v>22</v>
      </c>
      <c r="F2715" s="22" t="s">
        <v>114</v>
      </c>
      <c r="G2715" s="22" t="s">
        <v>113</v>
      </c>
    </row>
    <row r="2716" spans="3:7">
      <c r="C2716" s="137">
        <v>44448</v>
      </c>
      <c r="D2716" s="22" t="s">
        <v>119</v>
      </c>
      <c r="E2716" s="22">
        <v>27</v>
      </c>
      <c r="F2716" s="22" t="s">
        <v>110</v>
      </c>
      <c r="G2716" s="22" t="s">
        <v>108</v>
      </c>
    </row>
    <row r="2717" spans="3:7">
      <c r="C2717" s="137">
        <v>44086</v>
      </c>
      <c r="D2717" s="22" t="s">
        <v>117</v>
      </c>
      <c r="E2717" s="22">
        <v>7</v>
      </c>
      <c r="F2717" s="22" t="s">
        <v>112</v>
      </c>
      <c r="G2717" s="22" t="s">
        <v>115</v>
      </c>
    </row>
    <row r="2718" spans="3:7">
      <c r="C2718" s="137">
        <v>44917</v>
      </c>
      <c r="D2718" s="22" t="s">
        <v>107</v>
      </c>
      <c r="E2718" s="22">
        <v>475</v>
      </c>
      <c r="F2718" s="22" t="s">
        <v>9</v>
      </c>
      <c r="G2718" s="22" t="s">
        <v>105</v>
      </c>
    </row>
    <row r="2719" spans="3:7">
      <c r="C2719" s="137">
        <v>44922</v>
      </c>
      <c r="D2719" s="22" t="s">
        <v>119</v>
      </c>
      <c r="E2719" s="22">
        <v>425</v>
      </c>
      <c r="F2719" s="22" t="s">
        <v>9</v>
      </c>
      <c r="G2719" s="22" t="s">
        <v>106</v>
      </c>
    </row>
    <row r="2720" spans="3:7">
      <c r="C2720" s="137">
        <v>44266</v>
      </c>
      <c r="D2720" s="22" t="s">
        <v>117</v>
      </c>
      <c r="E2720" s="22">
        <v>32</v>
      </c>
      <c r="F2720" s="22" t="s">
        <v>114</v>
      </c>
      <c r="G2720" s="22" t="s">
        <v>105</v>
      </c>
    </row>
    <row r="2721" spans="3:7">
      <c r="C2721" s="137">
        <v>44249</v>
      </c>
      <c r="D2721" s="22" t="s">
        <v>116</v>
      </c>
      <c r="E2721" s="22">
        <v>6</v>
      </c>
      <c r="F2721" s="22" t="s">
        <v>9</v>
      </c>
      <c r="G2721" s="22" t="s">
        <v>106</v>
      </c>
    </row>
    <row r="2722" spans="3:7">
      <c r="C2722" s="137">
        <v>44052</v>
      </c>
      <c r="D2722" s="22" t="s">
        <v>116</v>
      </c>
      <c r="E2722" s="22">
        <v>13</v>
      </c>
      <c r="F2722" s="22" t="s">
        <v>110</v>
      </c>
      <c r="G2722" s="22" t="s">
        <v>105</v>
      </c>
    </row>
    <row r="2723" spans="3:7">
      <c r="C2723" s="137">
        <v>44628</v>
      </c>
      <c r="D2723" s="22" t="s">
        <v>117</v>
      </c>
      <c r="E2723" s="22">
        <v>47</v>
      </c>
      <c r="F2723" s="22" t="s">
        <v>6</v>
      </c>
      <c r="G2723" s="22" t="s">
        <v>108</v>
      </c>
    </row>
    <row r="2724" spans="3:7">
      <c r="C2724" s="137">
        <v>44542</v>
      </c>
      <c r="D2724" s="22" t="s">
        <v>119</v>
      </c>
      <c r="E2724" s="22">
        <v>14</v>
      </c>
      <c r="F2724" s="22" t="s">
        <v>6</v>
      </c>
      <c r="G2724" s="22" t="s">
        <v>108</v>
      </c>
    </row>
    <row r="2725" spans="3:7">
      <c r="C2725" s="137">
        <v>44801</v>
      </c>
      <c r="D2725" s="22" t="s">
        <v>107</v>
      </c>
      <c r="E2725" s="22">
        <v>45</v>
      </c>
      <c r="F2725" s="22" t="s">
        <v>114</v>
      </c>
      <c r="G2725" s="22" t="s">
        <v>105</v>
      </c>
    </row>
    <row r="2726" spans="3:7">
      <c r="C2726" s="137">
        <v>44755</v>
      </c>
      <c r="D2726" s="22" t="s">
        <v>118</v>
      </c>
      <c r="E2726" s="22">
        <v>8</v>
      </c>
      <c r="F2726" s="22" t="s">
        <v>6</v>
      </c>
      <c r="G2726" s="22" t="s">
        <v>115</v>
      </c>
    </row>
    <row r="2727" spans="3:7">
      <c r="C2727" s="137">
        <v>44552</v>
      </c>
      <c r="D2727" s="22" t="s">
        <v>117</v>
      </c>
      <c r="E2727" s="22">
        <v>8</v>
      </c>
      <c r="F2727" s="22" t="s">
        <v>110</v>
      </c>
      <c r="G2727" s="22" t="s">
        <v>115</v>
      </c>
    </row>
    <row r="2728" spans="3:7">
      <c r="C2728" s="137">
        <v>43880</v>
      </c>
      <c r="D2728" s="22" t="s">
        <v>116</v>
      </c>
      <c r="E2728" s="22">
        <v>20</v>
      </c>
      <c r="F2728" s="22" t="s">
        <v>9</v>
      </c>
      <c r="G2728" s="22" t="s">
        <v>115</v>
      </c>
    </row>
    <row r="2729" spans="3:7">
      <c r="C2729" s="137">
        <v>44340</v>
      </c>
      <c r="D2729" s="22" t="s">
        <v>119</v>
      </c>
      <c r="E2729" s="22">
        <v>4</v>
      </c>
      <c r="F2729" s="22" t="s">
        <v>112</v>
      </c>
      <c r="G2729" s="22" t="s">
        <v>113</v>
      </c>
    </row>
    <row r="2730" spans="3:7">
      <c r="C2730" s="137">
        <v>44662</v>
      </c>
      <c r="D2730" s="22" t="s">
        <v>116</v>
      </c>
      <c r="E2730" s="22">
        <v>45</v>
      </c>
      <c r="F2730" s="22" t="s">
        <v>110</v>
      </c>
      <c r="G2730" s="22" t="s">
        <v>111</v>
      </c>
    </row>
    <row r="2731" spans="3:7">
      <c r="C2731" s="137">
        <v>44684</v>
      </c>
      <c r="D2731" s="22" t="s">
        <v>119</v>
      </c>
      <c r="E2731" s="22">
        <v>425</v>
      </c>
      <c r="F2731" s="22" t="s">
        <v>114</v>
      </c>
      <c r="G2731" s="22" t="s">
        <v>115</v>
      </c>
    </row>
    <row r="2732" spans="3:7">
      <c r="C2732" s="137">
        <v>44071</v>
      </c>
      <c r="D2732" s="22" t="s">
        <v>116</v>
      </c>
      <c r="E2732" s="22">
        <v>14</v>
      </c>
      <c r="F2732" s="22" t="s">
        <v>110</v>
      </c>
      <c r="G2732" s="22" t="s">
        <v>113</v>
      </c>
    </row>
    <row r="2733" spans="3:7">
      <c r="C2733" s="137">
        <v>44465</v>
      </c>
      <c r="D2733" s="22" t="s">
        <v>118</v>
      </c>
      <c r="E2733" s="22">
        <v>9</v>
      </c>
      <c r="F2733" s="22" t="s">
        <v>110</v>
      </c>
      <c r="G2733" s="22" t="s">
        <v>115</v>
      </c>
    </row>
    <row r="2734" spans="3:7">
      <c r="C2734" s="137">
        <v>44237</v>
      </c>
      <c r="D2734" s="22" t="s">
        <v>119</v>
      </c>
      <c r="E2734" s="22">
        <v>175</v>
      </c>
      <c r="F2734" s="22" t="s">
        <v>6</v>
      </c>
      <c r="G2734" s="22" t="s">
        <v>105</v>
      </c>
    </row>
    <row r="2735" spans="3:7">
      <c r="C2735" s="137">
        <v>44505</v>
      </c>
      <c r="D2735" s="22" t="s">
        <v>118</v>
      </c>
      <c r="E2735" s="22">
        <v>8</v>
      </c>
      <c r="F2735" s="22" t="s">
        <v>112</v>
      </c>
      <c r="G2735" s="22" t="s">
        <v>108</v>
      </c>
    </row>
    <row r="2736" spans="3:7">
      <c r="C2736" s="137">
        <v>44044</v>
      </c>
      <c r="D2736" s="22" t="s">
        <v>116</v>
      </c>
      <c r="E2736" s="22">
        <v>475</v>
      </c>
      <c r="F2736" s="22" t="s">
        <v>9</v>
      </c>
      <c r="G2736" s="22" t="s">
        <v>113</v>
      </c>
    </row>
    <row r="2737" spans="3:7">
      <c r="C2737" s="137">
        <v>44774</v>
      </c>
      <c r="D2737" s="22" t="s">
        <v>118</v>
      </c>
      <c r="E2737" s="22">
        <v>36</v>
      </c>
      <c r="F2737" s="22" t="s">
        <v>110</v>
      </c>
      <c r="G2737" s="22" t="s">
        <v>113</v>
      </c>
    </row>
    <row r="2738" spans="3:7">
      <c r="C2738" s="137">
        <v>44105</v>
      </c>
      <c r="D2738" s="22" t="s">
        <v>119</v>
      </c>
      <c r="E2738" s="22">
        <v>19</v>
      </c>
      <c r="F2738" s="22" t="s">
        <v>112</v>
      </c>
      <c r="G2738" s="22" t="s">
        <v>111</v>
      </c>
    </row>
    <row r="2739" spans="3:7">
      <c r="C2739" s="137">
        <v>44106</v>
      </c>
      <c r="D2739" s="22" t="s">
        <v>119</v>
      </c>
      <c r="E2739" s="22">
        <v>275</v>
      </c>
      <c r="F2739" s="22" t="s">
        <v>112</v>
      </c>
      <c r="G2739" s="22" t="s">
        <v>105</v>
      </c>
    </row>
    <row r="2740" spans="3:7">
      <c r="C2740" s="137">
        <v>43906</v>
      </c>
      <c r="D2740" s="22" t="s">
        <v>119</v>
      </c>
      <c r="E2740" s="22">
        <v>3</v>
      </c>
      <c r="F2740" s="22" t="s">
        <v>6</v>
      </c>
      <c r="G2740" s="22" t="s">
        <v>105</v>
      </c>
    </row>
    <row r="2741" spans="3:7">
      <c r="C2741" s="137">
        <v>44012</v>
      </c>
      <c r="D2741" s="22" t="s">
        <v>107</v>
      </c>
      <c r="E2741" s="22">
        <v>49</v>
      </c>
      <c r="F2741" s="22" t="s">
        <v>112</v>
      </c>
      <c r="G2741" s="22" t="s">
        <v>106</v>
      </c>
    </row>
    <row r="2742" spans="3:7">
      <c r="C2742" s="137">
        <v>44002</v>
      </c>
      <c r="D2742" s="22" t="s">
        <v>117</v>
      </c>
      <c r="E2742" s="22">
        <v>38</v>
      </c>
      <c r="F2742" s="22" t="s">
        <v>112</v>
      </c>
      <c r="G2742" s="22" t="s">
        <v>109</v>
      </c>
    </row>
    <row r="2743" spans="3:7">
      <c r="C2743" s="137">
        <v>44076</v>
      </c>
      <c r="D2743" s="22" t="s">
        <v>119</v>
      </c>
      <c r="E2743" s="22">
        <v>39</v>
      </c>
      <c r="F2743" s="22" t="s">
        <v>9</v>
      </c>
      <c r="G2743" s="22" t="s">
        <v>109</v>
      </c>
    </row>
    <row r="2744" spans="3:7">
      <c r="C2744" s="137">
        <v>43995</v>
      </c>
      <c r="D2744" s="22" t="s">
        <v>119</v>
      </c>
      <c r="E2744" s="22">
        <v>575</v>
      </c>
      <c r="F2744" s="22" t="s">
        <v>6</v>
      </c>
      <c r="G2744" s="22" t="s">
        <v>106</v>
      </c>
    </row>
    <row r="2745" spans="3:7">
      <c r="C2745" s="137">
        <v>44196</v>
      </c>
      <c r="D2745" s="22" t="s">
        <v>118</v>
      </c>
      <c r="E2745" s="22">
        <v>5</v>
      </c>
      <c r="F2745" s="22" t="s">
        <v>114</v>
      </c>
      <c r="G2745" s="22" t="s">
        <v>113</v>
      </c>
    </row>
    <row r="2746" spans="3:7">
      <c r="C2746" s="137">
        <v>44137</v>
      </c>
      <c r="D2746" s="22" t="s">
        <v>117</v>
      </c>
      <c r="E2746" s="22">
        <v>34</v>
      </c>
      <c r="F2746" s="22" t="s">
        <v>112</v>
      </c>
      <c r="G2746" s="22" t="s">
        <v>108</v>
      </c>
    </row>
    <row r="2747" spans="3:7">
      <c r="C2747" s="137">
        <v>44645</v>
      </c>
      <c r="D2747" s="22" t="s">
        <v>117</v>
      </c>
      <c r="E2747" s="22">
        <v>575</v>
      </c>
      <c r="F2747" s="22" t="s">
        <v>9</v>
      </c>
      <c r="G2747" s="22" t="s">
        <v>115</v>
      </c>
    </row>
    <row r="2748" spans="3:7">
      <c r="C2748" s="137">
        <v>44193</v>
      </c>
      <c r="D2748" s="22" t="s">
        <v>119</v>
      </c>
      <c r="E2748" s="22">
        <v>525</v>
      </c>
      <c r="F2748" s="22" t="s">
        <v>112</v>
      </c>
      <c r="G2748" s="22" t="s">
        <v>106</v>
      </c>
    </row>
    <row r="2749" spans="3:7">
      <c r="C2749" s="137">
        <v>44556</v>
      </c>
      <c r="D2749" s="22" t="s">
        <v>117</v>
      </c>
      <c r="E2749" s="22">
        <v>425</v>
      </c>
      <c r="F2749" s="22" t="s">
        <v>9</v>
      </c>
      <c r="G2749" s="22" t="s">
        <v>109</v>
      </c>
    </row>
    <row r="2750" spans="3:7">
      <c r="C2750" s="137">
        <v>44199</v>
      </c>
      <c r="D2750" s="22" t="s">
        <v>107</v>
      </c>
      <c r="E2750" s="22">
        <v>11</v>
      </c>
      <c r="F2750" s="22" t="s">
        <v>110</v>
      </c>
      <c r="G2750" s="22" t="s">
        <v>113</v>
      </c>
    </row>
    <row r="2751" spans="3:7">
      <c r="C2751" s="137">
        <v>44745</v>
      </c>
      <c r="D2751" s="22" t="s">
        <v>118</v>
      </c>
      <c r="E2751" s="22">
        <v>50</v>
      </c>
      <c r="F2751" s="22" t="s">
        <v>9</v>
      </c>
      <c r="G2751" s="22" t="s">
        <v>105</v>
      </c>
    </row>
    <row r="2752" spans="3:7">
      <c r="C2752" s="137">
        <v>43899</v>
      </c>
      <c r="D2752" s="22" t="s">
        <v>117</v>
      </c>
      <c r="E2752" s="22">
        <v>8</v>
      </c>
      <c r="F2752" s="22" t="s">
        <v>9</v>
      </c>
      <c r="G2752" s="22" t="s">
        <v>115</v>
      </c>
    </row>
    <row r="2753" spans="3:7">
      <c r="C2753" s="137">
        <v>44097</v>
      </c>
      <c r="D2753" s="22" t="s">
        <v>119</v>
      </c>
      <c r="E2753" s="22">
        <v>45</v>
      </c>
      <c r="F2753" s="22" t="s">
        <v>114</v>
      </c>
      <c r="G2753" s="22" t="s">
        <v>111</v>
      </c>
    </row>
    <row r="2754" spans="3:7">
      <c r="C2754" s="137">
        <v>44550</v>
      </c>
      <c r="D2754" s="22" t="s">
        <v>119</v>
      </c>
      <c r="E2754" s="22">
        <v>3</v>
      </c>
      <c r="F2754" s="22" t="s">
        <v>110</v>
      </c>
      <c r="G2754" s="22" t="s">
        <v>105</v>
      </c>
    </row>
    <row r="2755" spans="3:7">
      <c r="C2755" s="137">
        <v>44581</v>
      </c>
      <c r="D2755" s="22" t="s">
        <v>107</v>
      </c>
      <c r="E2755" s="22">
        <v>425</v>
      </c>
      <c r="F2755" s="22" t="s">
        <v>110</v>
      </c>
      <c r="G2755" s="22" t="s">
        <v>109</v>
      </c>
    </row>
    <row r="2756" spans="3:7">
      <c r="C2756" s="137">
        <v>44794</v>
      </c>
      <c r="D2756" s="22" t="s">
        <v>119</v>
      </c>
      <c r="E2756" s="22">
        <v>26</v>
      </c>
      <c r="F2756" s="22" t="s">
        <v>6</v>
      </c>
      <c r="G2756" s="22" t="s">
        <v>109</v>
      </c>
    </row>
    <row r="2757" spans="3:7">
      <c r="C2757" s="137">
        <v>44074</v>
      </c>
      <c r="D2757" s="22" t="s">
        <v>117</v>
      </c>
      <c r="E2757" s="22">
        <v>100</v>
      </c>
      <c r="F2757" s="22" t="s">
        <v>112</v>
      </c>
      <c r="G2757" s="22" t="s">
        <v>111</v>
      </c>
    </row>
    <row r="2758" spans="3:7">
      <c r="C2758" s="137">
        <v>44013</v>
      </c>
      <c r="D2758" s="22" t="s">
        <v>116</v>
      </c>
      <c r="E2758" s="22">
        <v>29</v>
      </c>
      <c r="F2758" s="22" t="s">
        <v>110</v>
      </c>
      <c r="G2758" s="22" t="s">
        <v>113</v>
      </c>
    </row>
    <row r="2759" spans="3:7">
      <c r="C2759" s="137">
        <v>44282</v>
      </c>
      <c r="D2759" s="22" t="s">
        <v>107</v>
      </c>
      <c r="E2759" s="22">
        <v>1</v>
      </c>
      <c r="F2759" s="22" t="s">
        <v>114</v>
      </c>
      <c r="G2759" s="22" t="s">
        <v>108</v>
      </c>
    </row>
    <row r="2760" spans="3:7">
      <c r="C2760" s="137">
        <v>44131</v>
      </c>
      <c r="D2760" s="22" t="s">
        <v>116</v>
      </c>
      <c r="E2760" s="22">
        <v>8</v>
      </c>
      <c r="F2760" s="22" t="s">
        <v>112</v>
      </c>
      <c r="G2760" s="22" t="s">
        <v>109</v>
      </c>
    </row>
    <row r="2761" spans="3:7">
      <c r="C2761" s="137">
        <v>44767</v>
      </c>
      <c r="D2761" s="22" t="s">
        <v>107</v>
      </c>
      <c r="E2761" s="22">
        <v>300</v>
      </c>
      <c r="F2761" s="22" t="s">
        <v>110</v>
      </c>
      <c r="G2761" s="22" t="s">
        <v>105</v>
      </c>
    </row>
    <row r="2762" spans="3:7">
      <c r="C2762" s="137">
        <v>44368</v>
      </c>
      <c r="D2762" s="22" t="s">
        <v>116</v>
      </c>
      <c r="E2762" s="22">
        <v>1</v>
      </c>
      <c r="F2762" s="22" t="s">
        <v>9</v>
      </c>
      <c r="G2762" s="22" t="s">
        <v>113</v>
      </c>
    </row>
    <row r="2763" spans="3:7">
      <c r="C2763" s="137">
        <v>43953</v>
      </c>
      <c r="D2763" s="22" t="s">
        <v>117</v>
      </c>
      <c r="E2763" s="22">
        <v>400</v>
      </c>
      <c r="F2763" s="22" t="s">
        <v>114</v>
      </c>
      <c r="G2763" s="22" t="s">
        <v>105</v>
      </c>
    </row>
    <row r="2764" spans="3:7">
      <c r="C2764" s="137">
        <v>44032</v>
      </c>
      <c r="D2764" s="22" t="s">
        <v>116</v>
      </c>
      <c r="E2764" s="22">
        <v>300</v>
      </c>
      <c r="F2764" s="22" t="s">
        <v>112</v>
      </c>
      <c r="G2764" s="22" t="s">
        <v>115</v>
      </c>
    </row>
    <row r="2765" spans="3:7">
      <c r="C2765" s="137">
        <v>44506</v>
      </c>
      <c r="D2765" s="22" t="s">
        <v>116</v>
      </c>
      <c r="E2765" s="22">
        <v>6</v>
      </c>
      <c r="F2765" s="22" t="s">
        <v>6</v>
      </c>
      <c r="G2765" s="22" t="s">
        <v>113</v>
      </c>
    </row>
    <row r="2766" spans="3:7">
      <c r="C2766" s="137">
        <v>44251</v>
      </c>
      <c r="D2766" s="22" t="s">
        <v>107</v>
      </c>
      <c r="E2766" s="22">
        <v>10</v>
      </c>
      <c r="F2766" s="22" t="s">
        <v>112</v>
      </c>
      <c r="G2766" s="22" t="s">
        <v>115</v>
      </c>
    </row>
    <row r="2767" spans="3:7">
      <c r="C2767" s="137">
        <v>44636</v>
      </c>
      <c r="D2767" s="22" t="s">
        <v>116</v>
      </c>
      <c r="E2767" s="22">
        <v>23</v>
      </c>
      <c r="F2767" s="22" t="s">
        <v>112</v>
      </c>
      <c r="G2767" s="22" t="s">
        <v>105</v>
      </c>
    </row>
    <row r="2768" spans="3:7">
      <c r="C2768" s="137">
        <v>43951</v>
      </c>
      <c r="D2768" s="22" t="s">
        <v>107</v>
      </c>
      <c r="E2768" s="22">
        <v>6</v>
      </c>
      <c r="F2768" s="22" t="s">
        <v>9</v>
      </c>
      <c r="G2768" s="22" t="s">
        <v>109</v>
      </c>
    </row>
    <row r="2769" spans="3:7">
      <c r="C2769" s="137">
        <v>44445</v>
      </c>
      <c r="D2769" s="22" t="s">
        <v>119</v>
      </c>
      <c r="E2769" s="22">
        <v>8</v>
      </c>
      <c r="F2769" s="22" t="s">
        <v>9</v>
      </c>
      <c r="G2769" s="22" t="s">
        <v>109</v>
      </c>
    </row>
    <row r="2770" spans="3:7">
      <c r="C2770" s="137">
        <v>44487</v>
      </c>
      <c r="D2770" s="22" t="s">
        <v>119</v>
      </c>
      <c r="E2770" s="22">
        <v>1</v>
      </c>
      <c r="F2770" s="22" t="s">
        <v>114</v>
      </c>
      <c r="G2770" s="22" t="s">
        <v>113</v>
      </c>
    </row>
    <row r="2771" spans="3:7">
      <c r="C2771" s="137">
        <v>44561</v>
      </c>
      <c r="D2771" s="22" t="s">
        <v>117</v>
      </c>
      <c r="E2771" s="22">
        <v>17</v>
      </c>
      <c r="F2771" s="22" t="s">
        <v>6</v>
      </c>
      <c r="G2771" s="22" t="s">
        <v>113</v>
      </c>
    </row>
    <row r="2772" spans="3:7">
      <c r="C2772" s="137">
        <v>43919</v>
      </c>
      <c r="D2772" s="22" t="s">
        <v>119</v>
      </c>
      <c r="E2772" s="22">
        <v>250</v>
      </c>
      <c r="F2772" s="22" t="s">
        <v>112</v>
      </c>
      <c r="G2772" s="22" t="s">
        <v>108</v>
      </c>
    </row>
    <row r="2773" spans="3:7">
      <c r="C2773" s="137">
        <v>43848</v>
      </c>
      <c r="D2773" s="22" t="s">
        <v>116</v>
      </c>
      <c r="E2773" s="22">
        <v>43</v>
      </c>
      <c r="F2773" s="22" t="s">
        <v>114</v>
      </c>
      <c r="G2773" s="22" t="s">
        <v>108</v>
      </c>
    </row>
    <row r="2774" spans="3:7">
      <c r="C2774" s="137">
        <v>44717</v>
      </c>
      <c r="D2774" s="22" t="s">
        <v>119</v>
      </c>
      <c r="E2774" s="22">
        <v>225</v>
      </c>
      <c r="F2774" s="22" t="s">
        <v>110</v>
      </c>
      <c r="G2774" s="22" t="s">
        <v>111</v>
      </c>
    </row>
    <row r="2775" spans="3:7">
      <c r="C2775" s="137">
        <v>44205</v>
      </c>
      <c r="D2775" s="22" t="s">
        <v>107</v>
      </c>
      <c r="E2775" s="22">
        <v>7</v>
      </c>
      <c r="F2775" s="22" t="s">
        <v>114</v>
      </c>
      <c r="G2775" s="22" t="s">
        <v>109</v>
      </c>
    </row>
    <row r="2776" spans="3:7">
      <c r="C2776" s="137">
        <v>44752</v>
      </c>
      <c r="D2776" s="22" t="s">
        <v>118</v>
      </c>
      <c r="E2776" s="22">
        <v>8</v>
      </c>
      <c r="F2776" s="22" t="s">
        <v>9</v>
      </c>
      <c r="G2776" s="22" t="s">
        <v>111</v>
      </c>
    </row>
    <row r="2777" spans="3:7">
      <c r="C2777" s="137">
        <v>44514</v>
      </c>
      <c r="D2777" s="22" t="s">
        <v>118</v>
      </c>
      <c r="E2777" s="22">
        <v>29</v>
      </c>
      <c r="F2777" s="22" t="s">
        <v>114</v>
      </c>
      <c r="G2777" s="22" t="s">
        <v>113</v>
      </c>
    </row>
    <row r="2778" spans="3:7">
      <c r="C2778" s="137">
        <v>44024</v>
      </c>
      <c r="D2778" s="22" t="s">
        <v>119</v>
      </c>
      <c r="E2778" s="22">
        <v>1</v>
      </c>
      <c r="F2778" s="22" t="s">
        <v>9</v>
      </c>
      <c r="G2778" s="22" t="s">
        <v>105</v>
      </c>
    </row>
    <row r="2779" spans="3:7">
      <c r="C2779" s="137">
        <v>43848</v>
      </c>
      <c r="D2779" s="22" t="s">
        <v>107</v>
      </c>
      <c r="E2779" s="22">
        <v>350</v>
      </c>
      <c r="F2779" s="22" t="s">
        <v>6</v>
      </c>
      <c r="G2779" s="22" t="s">
        <v>106</v>
      </c>
    </row>
    <row r="2780" spans="3:7">
      <c r="C2780" s="137">
        <v>44706</v>
      </c>
      <c r="D2780" s="22" t="s">
        <v>117</v>
      </c>
      <c r="E2780" s="22">
        <v>300</v>
      </c>
      <c r="F2780" s="22" t="s">
        <v>114</v>
      </c>
      <c r="G2780" s="22" t="s">
        <v>105</v>
      </c>
    </row>
    <row r="2781" spans="3:7">
      <c r="C2781" s="137">
        <v>44527</v>
      </c>
      <c r="D2781" s="22" t="s">
        <v>118</v>
      </c>
      <c r="E2781" s="22">
        <v>150</v>
      </c>
      <c r="F2781" s="22" t="s">
        <v>9</v>
      </c>
      <c r="G2781" s="22" t="s">
        <v>106</v>
      </c>
    </row>
    <row r="2782" spans="3:7">
      <c r="C2782" s="137">
        <v>44549</v>
      </c>
      <c r="D2782" s="22" t="s">
        <v>117</v>
      </c>
      <c r="E2782" s="22">
        <v>7</v>
      </c>
      <c r="F2782" s="22" t="s">
        <v>110</v>
      </c>
      <c r="G2782" s="22" t="s">
        <v>108</v>
      </c>
    </row>
    <row r="2783" spans="3:7">
      <c r="C2783" s="137">
        <v>44708</v>
      </c>
      <c r="D2783" s="22" t="s">
        <v>118</v>
      </c>
      <c r="E2783" s="22">
        <v>550</v>
      </c>
      <c r="F2783" s="22" t="s">
        <v>114</v>
      </c>
      <c r="G2783" s="22" t="s">
        <v>108</v>
      </c>
    </row>
    <row r="2784" spans="3:7">
      <c r="C2784" s="137">
        <v>43831</v>
      </c>
      <c r="D2784" s="22" t="s">
        <v>116</v>
      </c>
      <c r="E2784" s="22">
        <v>39</v>
      </c>
      <c r="F2784" s="22" t="s">
        <v>6</v>
      </c>
      <c r="G2784" s="22" t="s">
        <v>109</v>
      </c>
    </row>
    <row r="2785" spans="3:7">
      <c r="C2785" s="137">
        <v>44578</v>
      </c>
      <c r="D2785" s="22" t="s">
        <v>119</v>
      </c>
      <c r="E2785" s="22">
        <v>10</v>
      </c>
      <c r="F2785" s="22" t="s">
        <v>112</v>
      </c>
      <c r="G2785" s="22" t="s">
        <v>115</v>
      </c>
    </row>
    <row r="2786" spans="3:7">
      <c r="C2786" s="137">
        <v>44118</v>
      </c>
      <c r="D2786" s="22" t="s">
        <v>117</v>
      </c>
      <c r="E2786" s="22">
        <v>500</v>
      </c>
      <c r="F2786" s="22" t="s">
        <v>112</v>
      </c>
      <c r="G2786" s="22" t="s">
        <v>113</v>
      </c>
    </row>
    <row r="2787" spans="3:7">
      <c r="C2787" s="137">
        <v>43836</v>
      </c>
      <c r="D2787" s="22" t="s">
        <v>116</v>
      </c>
      <c r="E2787" s="22">
        <v>7</v>
      </c>
      <c r="F2787" s="22" t="s">
        <v>6</v>
      </c>
      <c r="G2787" s="22" t="s">
        <v>111</v>
      </c>
    </row>
    <row r="2788" spans="3:7">
      <c r="C2788" s="137">
        <v>43941</v>
      </c>
      <c r="D2788" s="22" t="s">
        <v>119</v>
      </c>
      <c r="E2788" s="22">
        <v>23</v>
      </c>
      <c r="F2788" s="22" t="s">
        <v>9</v>
      </c>
      <c r="G2788" s="22" t="s">
        <v>105</v>
      </c>
    </row>
    <row r="2789" spans="3:7">
      <c r="C2789" s="137">
        <v>44483</v>
      </c>
      <c r="D2789" s="22" t="s">
        <v>117</v>
      </c>
      <c r="E2789" s="22">
        <v>125</v>
      </c>
      <c r="F2789" s="22" t="s">
        <v>110</v>
      </c>
      <c r="G2789" s="22" t="s">
        <v>109</v>
      </c>
    </row>
    <row r="2790" spans="3:7">
      <c r="C2790" s="137">
        <v>44700</v>
      </c>
      <c r="D2790" s="22" t="s">
        <v>119</v>
      </c>
      <c r="E2790" s="22">
        <v>3</v>
      </c>
      <c r="F2790" s="22" t="s">
        <v>112</v>
      </c>
      <c r="G2790" s="22" t="s">
        <v>109</v>
      </c>
    </row>
    <row r="2791" spans="3:7">
      <c r="C2791" s="137">
        <v>44519</v>
      </c>
      <c r="D2791" s="22" t="s">
        <v>118</v>
      </c>
      <c r="E2791" s="22">
        <v>48</v>
      </c>
      <c r="F2791" s="22" t="s">
        <v>114</v>
      </c>
      <c r="G2791" s="22" t="s">
        <v>111</v>
      </c>
    </row>
    <row r="2792" spans="3:7">
      <c r="C2792" s="137">
        <v>44696</v>
      </c>
      <c r="D2792" s="22" t="s">
        <v>117</v>
      </c>
      <c r="E2792" s="22">
        <v>5</v>
      </c>
      <c r="F2792" s="22" t="s">
        <v>110</v>
      </c>
      <c r="G2792" s="22" t="s">
        <v>115</v>
      </c>
    </row>
    <row r="2793" spans="3:7">
      <c r="C2793" s="137">
        <v>44144</v>
      </c>
      <c r="D2793" s="22" t="s">
        <v>119</v>
      </c>
      <c r="E2793" s="22">
        <v>75</v>
      </c>
      <c r="F2793" s="22" t="s">
        <v>6</v>
      </c>
      <c r="G2793" s="22" t="s">
        <v>105</v>
      </c>
    </row>
    <row r="2794" spans="3:7">
      <c r="C2794" s="137">
        <v>44587</v>
      </c>
      <c r="D2794" s="22" t="s">
        <v>119</v>
      </c>
      <c r="E2794" s="22">
        <v>7</v>
      </c>
      <c r="F2794" s="22" t="s">
        <v>112</v>
      </c>
      <c r="G2794" s="22" t="s">
        <v>113</v>
      </c>
    </row>
    <row r="2795" spans="3:7">
      <c r="C2795" s="137">
        <v>44592</v>
      </c>
      <c r="D2795" s="22" t="s">
        <v>107</v>
      </c>
      <c r="E2795" s="22">
        <v>12</v>
      </c>
      <c r="F2795" s="22" t="s">
        <v>112</v>
      </c>
      <c r="G2795" s="22" t="s">
        <v>115</v>
      </c>
    </row>
    <row r="2796" spans="3:7">
      <c r="C2796" s="137">
        <v>44363</v>
      </c>
      <c r="D2796" s="22" t="s">
        <v>117</v>
      </c>
      <c r="E2796" s="22">
        <v>6</v>
      </c>
      <c r="F2796" s="22" t="s">
        <v>112</v>
      </c>
      <c r="G2796" s="22" t="s">
        <v>115</v>
      </c>
    </row>
    <row r="2797" spans="3:7">
      <c r="C2797" s="137">
        <v>44349</v>
      </c>
      <c r="D2797" s="22" t="s">
        <v>117</v>
      </c>
      <c r="E2797" s="22">
        <v>49</v>
      </c>
      <c r="F2797" s="22" t="s">
        <v>110</v>
      </c>
      <c r="G2797" s="22" t="s">
        <v>106</v>
      </c>
    </row>
    <row r="2798" spans="3:7">
      <c r="C2798" s="137">
        <v>44102</v>
      </c>
      <c r="D2798" s="22" t="s">
        <v>119</v>
      </c>
      <c r="E2798" s="22">
        <v>5</v>
      </c>
      <c r="F2798" s="22" t="s">
        <v>110</v>
      </c>
      <c r="G2798" s="22" t="s">
        <v>108</v>
      </c>
    </row>
    <row r="2799" spans="3:7">
      <c r="C2799" s="137">
        <v>43922</v>
      </c>
      <c r="D2799" s="22" t="s">
        <v>119</v>
      </c>
      <c r="E2799" s="22">
        <v>34</v>
      </c>
      <c r="F2799" s="22" t="s">
        <v>110</v>
      </c>
      <c r="G2799" s="22" t="s">
        <v>105</v>
      </c>
    </row>
    <row r="2800" spans="3:7">
      <c r="C2800" s="137">
        <v>44697</v>
      </c>
      <c r="D2800" s="22" t="s">
        <v>107</v>
      </c>
      <c r="E2800" s="22">
        <v>43</v>
      </c>
      <c r="F2800" s="22" t="s">
        <v>114</v>
      </c>
      <c r="G2800" s="22" t="s">
        <v>109</v>
      </c>
    </row>
    <row r="2801" spans="3:7">
      <c r="C2801" s="137">
        <v>44160</v>
      </c>
      <c r="D2801" s="22" t="s">
        <v>117</v>
      </c>
      <c r="E2801" s="22">
        <v>250</v>
      </c>
      <c r="F2801" s="22" t="s">
        <v>6</v>
      </c>
      <c r="G2801" s="22" t="s">
        <v>106</v>
      </c>
    </row>
    <row r="2802" spans="3:7">
      <c r="C2802" s="137">
        <v>44526</v>
      </c>
      <c r="D2802" s="22" t="s">
        <v>119</v>
      </c>
      <c r="E2802" s="22">
        <v>43</v>
      </c>
      <c r="F2802" s="22" t="s">
        <v>6</v>
      </c>
      <c r="G2802" s="22" t="s">
        <v>113</v>
      </c>
    </row>
    <row r="2803" spans="3:7">
      <c r="C2803" s="137">
        <v>44094</v>
      </c>
      <c r="D2803" s="22" t="s">
        <v>107</v>
      </c>
      <c r="E2803" s="22">
        <v>225</v>
      </c>
      <c r="F2803" s="22" t="s">
        <v>114</v>
      </c>
      <c r="G2803" s="22" t="s">
        <v>113</v>
      </c>
    </row>
    <row r="2804" spans="3:7">
      <c r="C2804" s="137">
        <v>44871</v>
      </c>
      <c r="D2804" s="22" t="s">
        <v>117</v>
      </c>
      <c r="E2804" s="22">
        <v>48</v>
      </c>
      <c r="F2804" s="22" t="s">
        <v>6</v>
      </c>
      <c r="G2804" s="22" t="s">
        <v>105</v>
      </c>
    </row>
    <row r="2805" spans="3:7">
      <c r="C2805" s="137">
        <v>44079</v>
      </c>
      <c r="D2805" s="22" t="s">
        <v>118</v>
      </c>
      <c r="E2805" s="22">
        <v>100</v>
      </c>
      <c r="F2805" s="22" t="s">
        <v>6</v>
      </c>
      <c r="G2805" s="22" t="s">
        <v>105</v>
      </c>
    </row>
    <row r="2806" spans="3:7">
      <c r="C2806" s="137">
        <v>43984</v>
      </c>
      <c r="D2806" s="22" t="s">
        <v>119</v>
      </c>
      <c r="E2806" s="22">
        <v>475</v>
      </c>
      <c r="F2806" s="22" t="s">
        <v>9</v>
      </c>
      <c r="G2806" s="22" t="s">
        <v>108</v>
      </c>
    </row>
    <row r="2807" spans="3:7">
      <c r="C2807" s="137">
        <v>44554</v>
      </c>
      <c r="D2807" s="22" t="s">
        <v>119</v>
      </c>
      <c r="E2807" s="22">
        <v>7</v>
      </c>
      <c r="F2807" s="22" t="s">
        <v>112</v>
      </c>
      <c r="G2807" s="22" t="s">
        <v>111</v>
      </c>
    </row>
    <row r="2808" spans="3:7">
      <c r="C2808" s="137">
        <v>44312</v>
      </c>
      <c r="D2808" s="22" t="s">
        <v>117</v>
      </c>
      <c r="E2808" s="22">
        <v>7</v>
      </c>
      <c r="F2808" s="22" t="s">
        <v>6</v>
      </c>
      <c r="G2808" s="22" t="s">
        <v>108</v>
      </c>
    </row>
    <row r="2809" spans="3:7">
      <c r="C2809" s="137">
        <v>44275</v>
      </c>
      <c r="D2809" s="22" t="s">
        <v>117</v>
      </c>
      <c r="E2809" s="22">
        <v>575</v>
      </c>
      <c r="F2809" s="22" t="s">
        <v>110</v>
      </c>
      <c r="G2809" s="22" t="s">
        <v>113</v>
      </c>
    </row>
    <row r="2810" spans="3:7">
      <c r="C2810" s="137">
        <v>44528</v>
      </c>
      <c r="D2810" s="22" t="s">
        <v>116</v>
      </c>
      <c r="E2810" s="22">
        <v>8</v>
      </c>
      <c r="F2810" s="22" t="s">
        <v>9</v>
      </c>
      <c r="G2810" s="22" t="s">
        <v>111</v>
      </c>
    </row>
    <row r="2811" spans="3:7">
      <c r="C2811" s="137">
        <v>43970</v>
      </c>
      <c r="D2811" s="22" t="s">
        <v>107</v>
      </c>
      <c r="E2811" s="22">
        <v>7</v>
      </c>
      <c r="F2811" s="22" t="s">
        <v>112</v>
      </c>
      <c r="G2811" s="22" t="s">
        <v>109</v>
      </c>
    </row>
    <row r="2812" spans="3:7">
      <c r="C2812" s="137">
        <v>43959</v>
      </c>
      <c r="D2812" s="22" t="s">
        <v>107</v>
      </c>
      <c r="E2812" s="22">
        <v>375</v>
      </c>
      <c r="F2812" s="22" t="s">
        <v>112</v>
      </c>
      <c r="G2812" s="22" t="s">
        <v>105</v>
      </c>
    </row>
    <row r="2813" spans="3:7">
      <c r="C2813" s="137">
        <v>44899</v>
      </c>
      <c r="D2813" s="22" t="s">
        <v>117</v>
      </c>
      <c r="E2813" s="22">
        <v>42</v>
      </c>
      <c r="F2813" s="22" t="s">
        <v>110</v>
      </c>
      <c r="G2813" s="22" t="s">
        <v>109</v>
      </c>
    </row>
    <row r="2814" spans="3:7">
      <c r="C2814" s="137">
        <v>44083</v>
      </c>
      <c r="D2814" s="22" t="s">
        <v>107</v>
      </c>
      <c r="E2814" s="22">
        <v>325</v>
      </c>
      <c r="F2814" s="22" t="s">
        <v>114</v>
      </c>
      <c r="G2814" s="22" t="s">
        <v>105</v>
      </c>
    </row>
    <row r="2815" spans="3:7">
      <c r="C2815" s="137">
        <v>44566</v>
      </c>
      <c r="D2815" s="22" t="s">
        <v>116</v>
      </c>
      <c r="E2815" s="22">
        <v>16</v>
      </c>
      <c r="F2815" s="22" t="s">
        <v>112</v>
      </c>
      <c r="G2815" s="22" t="s">
        <v>105</v>
      </c>
    </row>
    <row r="2816" spans="3:7">
      <c r="C2816" s="137">
        <v>44217</v>
      </c>
      <c r="D2816" s="22" t="s">
        <v>118</v>
      </c>
      <c r="E2816" s="22">
        <v>2</v>
      </c>
      <c r="F2816" s="22" t="s">
        <v>112</v>
      </c>
      <c r="G2816" s="22" t="s">
        <v>113</v>
      </c>
    </row>
    <row r="2817" spans="3:7">
      <c r="C2817" s="137">
        <v>44287</v>
      </c>
      <c r="D2817" s="22" t="s">
        <v>118</v>
      </c>
      <c r="E2817" s="22">
        <v>1</v>
      </c>
      <c r="F2817" s="22" t="s">
        <v>112</v>
      </c>
      <c r="G2817" s="22" t="s">
        <v>113</v>
      </c>
    </row>
    <row r="2818" spans="3:7">
      <c r="C2818" s="137">
        <v>44741</v>
      </c>
      <c r="D2818" s="22" t="s">
        <v>118</v>
      </c>
      <c r="E2818" s="22">
        <v>400</v>
      </c>
      <c r="F2818" s="22" t="s">
        <v>9</v>
      </c>
      <c r="G2818" s="22" t="s">
        <v>111</v>
      </c>
    </row>
    <row r="2819" spans="3:7">
      <c r="C2819" s="137">
        <v>44036</v>
      </c>
      <c r="D2819" s="22" t="s">
        <v>117</v>
      </c>
      <c r="E2819" s="22">
        <v>600</v>
      </c>
      <c r="F2819" s="22" t="s">
        <v>112</v>
      </c>
      <c r="G2819" s="22" t="s">
        <v>108</v>
      </c>
    </row>
    <row r="2820" spans="3:7">
      <c r="C2820" s="137">
        <v>44275</v>
      </c>
      <c r="D2820" s="22" t="s">
        <v>117</v>
      </c>
      <c r="E2820" s="22">
        <v>14</v>
      </c>
      <c r="F2820" s="22" t="s">
        <v>114</v>
      </c>
      <c r="G2820" s="22" t="s">
        <v>106</v>
      </c>
    </row>
    <row r="2821" spans="3:7">
      <c r="C2821" s="137">
        <v>44409</v>
      </c>
      <c r="D2821" s="22" t="s">
        <v>117</v>
      </c>
      <c r="E2821" s="22">
        <v>8</v>
      </c>
      <c r="F2821" s="22" t="s">
        <v>9</v>
      </c>
      <c r="G2821" s="22" t="s">
        <v>105</v>
      </c>
    </row>
    <row r="2822" spans="3:7">
      <c r="C2822" s="137">
        <v>44113</v>
      </c>
      <c r="D2822" s="22" t="s">
        <v>117</v>
      </c>
      <c r="E2822" s="22">
        <v>44</v>
      </c>
      <c r="F2822" s="22" t="s">
        <v>9</v>
      </c>
      <c r="G2822" s="22" t="s">
        <v>105</v>
      </c>
    </row>
    <row r="2823" spans="3:7">
      <c r="C2823" s="137">
        <v>44132</v>
      </c>
      <c r="D2823" s="22" t="s">
        <v>118</v>
      </c>
      <c r="E2823" s="22">
        <v>1</v>
      </c>
      <c r="F2823" s="22" t="s">
        <v>6</v>
      </c>
      <c r="G2823" s="22" t="s">
        <v>111</v>
      </c>
    </row>
    <row r="2824" spans="3:7">
      <c r="C2824" s="137">
        <v>44478</v>
      </c>
      <c r="D2824" s="22" t="s">
        <v>119</v>
      </c>
      <c r="E2824" s="22">
        <v>7</v>
      </c>
      <c r="F2824" s="22" t="s">
        <v>110</v>
      </c>
      <c r="G2824" s="22" t="s">
        <v>115</v>
      </c>
    </row>
    <row r="2825" spans="3:7">
      <c r="C2825" s="137">
        <v>44233</v>
      </c>
      <c r="D2825" s="22" t="s">
        <v>118</v>
      </c>
      <c r="E2825" s="22">
        <v>43</v>
      </c>
      <c r="F2825" s="22" t="s">
        <v>9</v>
      </c>
      <c r="G2825" s="22" t="s">
        <v>105</v>
      </c>
    </row>
    <row r="2826" spans="3:7">
      <c r="C2826" s="137">
        <v>43912</v>
      </c>
      <c r="D2826" s="22" t="s">
        <v>116</v>
      </c>
      <c r="E2826" s="22">
        <v>4</v>
      </c>
      <c r="F2826" s="22" t="s">
        <v>114</v>
      </c>
      <c r="G2826" s="22" t="s">
        <v>105</v>
      </c>
    </row>
    <row r="2827" spans="3:7">
      <c r="C2827" s="137">
        <v>44647</v>
      </c>
      <c r="D2827" s="22" t="s">
        <v>117</v>
      </c>
      <c r="E2827" s="22">
        <v>27</v>
      </c>
      <c r="F2827" s="22" t="s">
        <v>112</v>
      </c>
      <c r="G2827" s="22" t="s">
        <v>109</v>
      </c>
    </row>
    <row r="2828" spans="3:7">
      <c r="C2828" s="137">
        <v>43892</v>
      </c>
      <c r="D2828" s="22" t="s">
        <v>119</v>
      </c>
      <c r="E2828" s="22">
        <v>37</v>
      </c>
      <c r="F2828" s="22" t="s">
        <v>112</v>
      </c>
      <c r="G2828" s="22" t="s">
        <v>115</v>
      </c>
    </row>
    <row r="2829" spans="3:7">
      <c r="C2829" s="137">
        <v>44183</v>
      </c>
      <c r="D2829" s="22" t="s">
        <v>117</v>
      </c>
      <c r="E2829" s="22">
        <v>49</v>
      </c>
      <c r="F2829" s="22" t="s">
        <v>9</v>
      </c>
      <c r="G2829" s="22" t="s">
        <v>108</v>
      </c>
    </row>
    <row r="2830" spans="3:7">
      <c r="C2830" s="137">
        <v>44521</v>
      </c>
      <c r="D2830" s="22" t="s">
        <v>119</v>
      </c>
      <c r="E2830" s="22">
        <v>23</v>
      </c>
      <c r="F2830" s="22" t="s">
        <v>6</v>
      </c>
      <c r="G2830" s="22" t="s">
        <v>111</v>
      </c>
    </row>
    <row r="2831" spans="3:7">
      <c r="C2831" s="137">
        <v>44755</v>
      </c>
      <c r="D2831" s="22" t="s">
        <v>119</v>
      </c>
      <c r="E2831" s="22">
        <v>100</v>
      </c>
      <c r="F2831" s="22" t="s">
        <v>112</v>
      </c>
      <c r="G2831" s="22" t="s">
        <v>111</v>
      </c>
    </row>
    <row r="2832" spans="3:7">
      <c r="C2832" s="137">
        <v>44170</v>
      </c>
      <c r="D2832" s="22" t="s">
        <v>107</v>
      </c>
      <c r="E2832" s="22">
        <v>6</v>
      </c>
      <c r="F2832" s="22" t="s">
        <v>112</v>
      </c>
      <c r="G2832" s="22" t="s">
        <v>111</v>
      </c>
    </row>
    <row r="2833" spans="3:7">
      <c r="C2833" s="137">
        <v>44798</v>
      </c>
      <c r="D2833" s="22" t="s">
        <v>117</v>
      </c>
      <c r="E2833" s="22">
        <v>7</v>
      </c>
      <c r="F2833" s="22" t="s">
        <v>110</v>
      </c>
      <c r="G2833" s="22" t="s">
        <v>109</v>
      </c>
    </row>
    <row r="2834" spans="3:7">
      <c r="C2834" s="137">
        <v>43860</v>
      </c>
      <c r="D2834" s="22" t="s">
        <v>107</v>
      </c>
      <c r="E2834" s="22">
        <v>325</v>
      </c>
      <c r="F2834" s="22" t="s">
        <v>6</v>
      </c>
      <c r="G2834" s="22" t="s">
        <v>115</v>
      </c>
    </row>
    <row r="2835" spans="3:7">
      <c r="C2835" s="137">
        <v>43861</v>
      </c>
      <c r="D2835" s="22" t="s">
        <v>117</v>
      </c>
      <c r="E2835" s="22">
        <v>6</v>
      </c>
      <c r="F2835" s="22" t="s">
        <v>6</v>
      </c>
      <c r="G2835" s="22" t="s">
        <v>105</v>
      </c>
    </row>
    <row r="2836" spans="3:7">
      <c r="C2836" s="137">
        <v>44398</v>
      </c>
      <c r="D2836" s="22" t="s">
        <v>117</v>
      </c>
      <c r="E2836" s="22">
        <v>500</v>
      </c>
      <c r="F2836" s="22" t="s">
        <v>9</v>
      </c>
      <c r="G2836" s="22" t="s">
        <v>111</v>
      </c>
    </row>
    <row r="2837" spans="3:7">
      <c r="C2837" s="137">
        <v>44178</v>
      </c>
      <c r="D2837" s="22" t="s">
        <v>119</v>
      </c>
      <c r="E2837" s="22">
        <v>225</v>
      </c>
      <c r="F2837" s="22" t="s">
        <v>112</v>
      </c>
      <c r="G2837" s="22" t="s">
        <v>109</v>
      </c>
    </row>
    <row r="2838" spans="3:7">
      <c r="C2838" s="137">
        <v>44868</v>
      </c>
      <c r="D2838" s="22" t="s">
        <v>116</v>
      </c>
      <c r="E2838" s="22">
        <v>13</v>
      </c>
      <c r="F2838" s="22" t="s">
        <v>6</v>
      </c>
      <c r="G2838" s="22" t="s">
        <v>115</v>
      </c>
    </row>
    <row r="2839" spans="3:7">
      <c r="C2839" s="137">
        <v>44066</v>
      </c>
      <c r="D2839" s="22" t="s">
        <v>117</v>
      </c>
      <c r="E2839" s="22">
        <v>9</v>
      </c>
      <c r="F2839" s="22" t="s">
        <v>114</v>
      </c>
      <c r="G2839" s="22" t="s">
        <v>115</v>
      </c>
    </row>
    <row r="2840" spans="3:7">
      <c r="C2840" s="137">
        <v>44501</v>
      </c>
      <c r="D2840" s="22" t="s">
        <v>117</v>
      </c>
      <c r="E2840" s="22">
        <v>28</v>
      </c>
      <c r="F2840" s="22" t="s">
        <v>9</v>
      </c>
      <c r="G2840" s="22" t="s">
        <v>106</v>
      </c>
    </row>
    <row r="2841" spans="3:7">
      <c r="C2841" s="137">
        <v>44665</v>
      </c>
      <c r="D2841" s="22" t="s">
        <v>119</v>
      </c>
      <c r="E2841" s="22">
        <v>75</v>
      </c>
      <c r="F2841" s="22" t="s">
        <v>9</v>
      </c>
      <c r="G2841" s="22" t="s">
        <v>109</v>
      </c>
    </row>
    <row r="2842" spans="3:7">
      <c r="C2842" s="137">
        <v>44202</v>
      </c>
      <c r="D2842" s="22" t="s">
        <v>117</v>
      </c>
      <c r="E2842" s="22">
        <v>125</v>
      </c>
      <c r="F2842" s="22" t="s">
        <v>9</v>
      </c>
      <c r="G2842" s="22" t="s">
        <v>105</v>
      </c>
    </row>
    <row r="2843" spans="3:7">
      <c r="C2843" s="137">
        <v>44622</v>
      </c>
      <c r="D2843" s="22" t="s">
        <v>117</v>
      </c>
      <c r="E2843" s="22">
        <v>225</v>
      </c>
      <c r="F2843" s="22" t="s">
        <v>9</v>
      </c>
      <c r="G2843" s="22" t="s">
        <v>105</v>
      </c>
    </row>
    <row r="2844" spans="3:7">
      <c r="C2844" s="137">
        <v>44616</v>
      </c>
      <c r="D2844" s="22" t="s">
        <v>119</v>
      </c>
      <c r="E2844" s="22">
        <v>4</v>
      </c>
      <c r="F2844" s="22" t="s">
        <v>114</v>
      </c>
      <c r="G2844" s="22" t="s">
        <v>113</v>
      </c>
    </row>
    <row r="2845" spans="3:7">
      <c r="C2845" s="137">
        <v>44065</v>
      </c>
      <c r="D2845" s="22" t="s">
        <v>119</v>
      </c>
      <c r="E2845" s="22">
        <v>150</v>
      </c>
      <c r="F2845" s="22" t="s">
        <v>9</v>
      </c>
      <c r="G2845" s="22" t="s">
        <v>105</v>
      </c>
    </row>
    <row r="2846" spans="3:7">
      <c r="C2846" s="137">
        <v>44835</v>
      </c>
      <c r="D2846" s="22" t="s">
        <v>107</v>
      </c>
      <c r="E2846" s="22">
        <v>250</v>
      </c>
      <c r="F2846" s="22" t="s">
        <v>9</v>
      </c>
      <c r="G2846" s="22" t="s">
        <v>108</v>
      </c>
    </row>
    <row r="2847" spans="3:7">
      <c r="C2847" s="137">
        <v>44171</v>
      </c>
      <c r="D2847" s="22" t="s">
        <v>118</v>
      </c>
      <c r="E2847" s="22">
        <v>75</v>
      </c>
      <c r="F2847" s="22" t="s">
        <v>110</v>
      </c>
      <c r="G2847" s="22" t="s">
        <v>105</v>
      </c>
    </row>
    <row r="2848" spans="3:7">
      <c r="C2848" s="137">
        <v>44894</v>
      </c>
      <c r="D2848" s="22" t="s">
        <v>119</v>
      </c>
      <c r="E2848" s="22">
        <v>46</v>
      </c>
      <c r="F2848" s="22" t="s">
        <v>6</v>
      </c>
      <c r="G2848" s="22" t="s">
        <v>106</v>
      </c>
    </row>
    <row r="2849" spans="3:7">
      <c r="C2849" s="137">
        <v>44006</v>
      </c>
      <c r="D2849" s="22" t="s">
        <v>117</v>
      </c>
      <c r="E2849" s="22">
        <v>41</v>
      </c>
      <c r="F2849" s="22" t="s">
        <v>9</v>
      </c>
      <c r="G2849" s="22" t="s">
        <v>108</v>
      </c>
    </row>
    <row r="2850" spans="3:7">
      <c r="C2850" s="137">
        <v>44687</v>
      </c>
      <c r="D2850" s="22" t="s">
        <v>119</v>
      </c>
      <c r="E2850" s="22">
        <v>37</v>
      </c>
      <c r="F2850" s="22" t="s">
        <v>6</v>
      </c>
      <c r="G2850" s="22" t="s">
        <v>105</v>
      </c>
    </row>
    <row r="2851" spans="3:7">
      <c r="C2851" s="137">
        <v>44924</v>
      </c>
      <c r="D2851" s="22" t="s">
        <v>117</v>
      </c>
      <c r="E2851" s="22">
        <v>37</v>
      </c>
      <c r="F2851" s="22" t="s">
        <v>9</v>
      </c>
      <c r="G2851" s="22" t="s">
        <v>113</v>
      </c>
    </row>
    <row r="2852" spans="3:7">
      <c r="C2852" s="137">
        <v>43980</v>
      </c>
      <c r="D2852" s="22" t="s">
        <v>118</v>
      </c>
      <c r="E2852" s="22">
        <v>1</v>
      </c>
      <c r="F2852" s="22" t="s">
        <v>9</v>
      </c>
      <c r="G2852" s="22" t="s">
        <v>115</v>
      </c>
    </row>
    <row r="2853" spans="3:7">
      <c r="C2853" s="137">
        <v>44391</v>
      </c>
      <c r="D2853" s="22" t="s">
        <v>107</v>
      </c>
      <c r="E2853" s="22">
        <v>3</v>
      </c>
      <c r="F2853" s="22" t="s">
        <v>114</v>
      </c>
      <c r="G2853" s="22" t="s">
        <v>113</v>
      </c>
    </row>
    <row r="2854" spans="3:7">
      <c r="C2854" s="137">
        <v>44428</v>
      </c>
      <c r="D2854" s="22" t="s">
        <v>107</v>
      </c>
      <c r="E2854" s="22">
        <v>425</v>
      </c>
      <c r="F2854" s="22" t="s">
        <v>6</v>
      </c>
      <c r="G2854" s="22" t="s">
        <v>109</v>
      </c>
    </row>
    <row r="2855" spans="3:7">
      <c r="C2855" s="137">
        <v>44574</v>
      </c>
      <c r="D2855" s="22" t="s">
        <v>118</v>
      </c>
      <c r="E2855" s="22">
        <v>14</v>
      </c>
      <c r="F2855" s="22" t="s">
        <v>112</v>
      </c>
      <c r="G2855" s="22" t="s">
        <v>105</v>
      </c>
    </row>
    <row r="2856" spans="3:7">
      <c r="C2856" s="137">
        <v>44768</v>
      </c>
      <c r="D2856" s="22" t="s">
        <v>116</v>
      </c>
      <c r="E2856" s="22">
        <v>42</v>
      </c>
      <c r="F2856" s="22" t="s">
        <v>114</v>
      </c>
      <c r="G2856" s="22" t="s">
        <v>115</v>
      </c>
    </row>
    <row r="2857" spans="3:7">
      <c r="C2857" s="137">
        <v>44165</v>
      </c>
      <c r="D2857" s="22" t="s">
        <v>119</v>
      </c>
      <c r="E2857" s="22">
        <v>9</v>
      </c>
      <c r="F2857" s="22" t="s">
        <v>6</v>
      </c>
      <c r="G2857" s="22" t="s">
        <v>111</v>
      </c>
    </row>
    <row r="2858" spans="3:7">
      <c r="C2858" s="137">
        <v>44387</v>
      </c>
      <c r="D2858" s="22" t="s">
        <v>116</v>
      </c>
      <c r="E2858" s="22">
        <v>350</v>
      </c>
      <c r="F2858" s="22" t="s">
        <v>114</v>
      </c>
      <c r="G2858" s="22" t="s">
        <v>111</v>
      </c>
    </row>
    <row r="2859" spans="3:7">
      <c r="C2859" s="137">
        <v>44826</v>
      </c>
      <c r="D2859" s="22" t="s">
        <v>117</v>
      </c>
      <c r="E2859" s="22">
        <v>2</v>
      </c>
      <c r="F2859" s="22" t="s">
        <v>112</v>
      </c>
      <c r="G2859" s="22" t="s">
        <v>105</v>
      </c>
    </row>
    <row r="2860" spans="3:7">
      <c r="C2860" s="137">
        <v>44003</v>
      </c>
      <c r="D2860" s="22" t="s">
        <v>118</v>
      </c>
      <c r="E2860" s="22">
        <v>9</v>
      </c>
      <c r="F2860" s="22" t="s">
        <v>112</v>
      </c>
      <c r="G2860" s="22" t="s">
        <v>115</v>
      </c>
    </row>
    <row r="2861" spans="3:7">
      <c r="C2861" s="137">
        <v>44914</v>
      </c>
      <c r="D2861" s="22" t="s">
        <v>117</v>
      </c>
      <c r="E2861" s="22">
        <v>15</v>
      </c>
      <c r="F2861" s="22" t="s">
        <v>6</v>
      </c>
      <c r="G2861" s="22" t="s">
        <v>108</v>
      </c>
    </row>
    <row r="2862" spans="3:7">
      <c r="C2862" s="137">
        <v>44573</v>
      </c>
      <c r="D2862" s="22" t="s">
        <v>107</v>
      </c>
      <c r="E2862" s="22">
        <v>12</v>
      </c>
      <c r="F2862" s="22" t="s">
        <v>110</v>
      </c>
      <c r="G2862" s="22" t="s">
        <v>105</v>
      </c>
    </row>
    <row r="2863" spans="3:7">
      <c r="C2863" s="137">
        <v>44225</v>
      </c>
      <c r="D2863" s="22" t="s">
        <v>118</v>
      </c>
      <c r="E2863" s="22">
        <v>4</v>
      </c>
      <c r="F2863" s="22" t="s">
        <v>112</v>
      </c>
      <c r="G2863" s="22" t="s">
        <v>113</v>
      </c>
    </row>
    <row r="2864" spans="3:7">
      <c r="C2864" s="137">
        <v>44266</v>
      </c>
      <c r="D2864" s="22" t="s">
        <v>119</v>
      </c>
      <c r="E2864" s="22">
        <v>1</v>
      </c>
      <c r="F2864" s="22" t="s">
        <v>110</v>
      </c>
      <c r="G2864" s="22" t="s">
        <v>113</v>
      </c>
    </row>
    <row r="2865" spans="3:7">
      <c r="C2865" s="137">
        <v>44104</v>
      </c>
      <c r="D2865" s="22" t="s">
        <v>119</v>
      </c>
      <c r="E2865" s="22">
        <v>7</v>
      </c>
      <c r="F2865" s="22" t="s">
        <v>112</v>
      </c>
      <c r="G2865" s="22" t="s">
        <v>108</v>
      </c>
    </row>
    <row r="2866" spans="3:7">
      <c r="C2866" s="137">
        <v>44243</v>
      </c>
      <c r="D2866" s="22" t="s">
        <v>116</v>
      </c>
      <c r="E2866" s="22">
        <v>6</v>
      </c>
      <c r="F2866" s="22" t="s">
        <v>9</v>
      </c>
      <c r="G2866" s="22" t="s">
        <v>106</v>
      </c>
    </row>
    <row r="2867" spans="3:7">
      <c r="C2867" s="137">
        <v>44510</v>
      </c>
      <c r="D2867" s="22" t="s">
        <v>119</v>
      </c>
      <c r="E2867" s="22">
        <v>32</v>
      </c>
      <c r="F2867" s="22" t="s">
        <v>114</v>
      </c>
      <c r="G2867" s="22" t="s">
        <v>113</v>
      </c>
    </row>
    <row r="2868" spans="3:7">
      <c r="C2868" s="137">
        <v>44014</v>
      </c>
      <c r="D2868" s="22" t="s">
        <v>116</v>
      </c>
      <c r="E2868" s="22">
        <v>34</v>
      </c>
      <c r="F2868" s="22" t="s">
        <v>9</v>
      </c>
      <c r="G2868" s="22" t="s">
        <v>109</v>
      </c>
    </row>
    <row r="2869" spans="3:7">
      <c r="C2869" s="137">
        <v>44647</v>
      </c>
      <c r="D2869" s="22" t="s">
        <v>117</v>
      </c>
      <c r="E2869" s="22">
        <v>4</v>
      </c>
      <c r="F2869" s="22" t="s">
        <v>112</v>
      </c>
      <c r="G2869" s="22" t="s">
        <v>106</v>
      </c>
    </row>
    <row r="2870" spans="3:7">
      <c r="C2870" s="137">
        <v>44619</v>
      </c>
      <c r="D2870" s="22" t="s">
        <v>119</v>
      </c>
      <c r="E2870" s="22">
        <v>31</v>
      </c>
      <c r="F2870" s="22" t="s">
        <v>6</v>
      </c>
      <c r="G2870" s="22" t="s">
        <v>113</v>
      </c>
    </row>
    <row r="2871" spans="3:7">
      <c r="C2871" s="137">
        <v>44707</v>
      </c>
      <c r="D2871" s="22" t="s">
        <v>117</v>
      </c>
      <c r="E2871" s="22">
        <v>48</v>
      </c>
      <c r="F2871" s="22" t="s">
        <v>114</v>
      </c>
      <c r="G2871" s="22" t="s">
        <v>111</v>
      </c>
    </row>
    <row r="2872" spans="3:7">
      <c r="C2872" s="137">
        <v>44028</v>
      </c>
      <c r="D2872" s="22" t="s">
        <v>117</v>
      </c>
      <c r="E2872" s="22">
        <v>250</v>
      </c>
      <c r="F2872" s="22" t="s">
        <v>6</v>
      </c>
      <c r="G2872" s="22" t="s">
        <v>109</v>
      </c>
    </row>
    <row r="2873" spans="3:7">
      <c r="C2873" s="137">
        <v>44325</v>
      </c>
      <c r="D2873" s="22" t="s">
        <v>117</v>
      </c>
      <c r="E2873" s="22">
        <v>2</v>
      </c>
      <c r="F2873" s="22" t="s">
        <v>6</v>
      </c>
      <c r="G2873" s="22" t="s">
        <v>105</v>
      </c>
    </row>
    <row r="2874" spans="3:7">
      <c r="C2874" s="137">
        <v>44176</v>
      </c>
      <c r="D2874" s="22" t="s">
        <v>118</v>
      </c>
      <c r="E2874" s="22">
        <v>37</v>
      </c>
      <c r="F2874" s="22" t="s">
        <v>114</v>
      </c>
      <c r="G2874" s="22" t="s">
        <v>115</v>
      </c>
    </row>
    <row r="2875" spans="3:7">
      <c r="C2875" s="137">
        <v>43834</v>
      </c>
      <c r="D2875" s="22" t="s">
        <v>119</v>
      </c>
      <c r="E2875" s="22">
        <v>100</v>
      </c>
      <c r="F2875" s="22" t="s">
        <v>114</v>
      </c>
      <c r="G2875" s="22" t="s">
        <v>115</v>
      </c>
    </row>
    <row r="2876" spans="3:7">
      <c r="C2876" s="137">
        <v>44221</v>
      </c>
      <c r="D2876" s="22" t="s">
        <v>119</v>
      </c>
      <c r="E2876" s="22">
        <v>375</v>
      </c>
      <c r="F2876" s="22" t="s">
        <v>114</v>
      </c>
      <c r="G2876" s="22" t="s">
        <v>108</v>
      </c>
    </row>
    <row r="2877" spans="3:7">
      <c r="C2877" s="137">
        <v>44703</v>
      </c>
      <c r="D2877" s="22" t="s">
        <v>117</v>
      </c>
      <c r="E2877" s="22">
        <v>1</v>
      </c>
      <c r="F2877" s="22" t="s">
        <v>9</v>
      </c>
      <c r="G2877" s="22" t="s">
        <v>105</v>
      </c>
    </row>
    <row r="2878" spans="3:7">
      <c r="C2878" s="137">
        <v>44002</v>
      </c>
      <c r="D2878" s="22" t="s">
        <v>119</v>
      </c>
      <c r="E2878" s="22">
        <v>30</v>
      </c>
      <c r="F2878" s="22" t="s">
        <v>110</v>
      </c>
      <c r="G2878" s="22" t="s">
        <v>106</v>
      </c>
    </row>
    <row r="2879" spans="3:7">
      <c r="C2879" s="137">
        <v>44313</v>
      </c>
      <c r="D2879" s="22" t="s">
        <v>107</v>
      </c>
      <c r="E2879" s="22">
        <v>22</v>
      </c>
      <c r="F2879" s="22" t="s">
        <v>6</v>
      </c>
      <c r="G2879" s="22" t="s">
        <v>115</v>
      </c>
    </row>
    <row r="2880" spans="3:7">
      <c r="C2880" s="137">
        <v>44388</v>
      </c>
      <c r="D2880" s="22" t="s">
        <v>119</v>
      </c>
      <c r="E2880" s="22">
        <v>39</v>
      </c>
      <c r="F2880" s="22" t="s">
        <v>9</v>
      </c>
      <c r="G2880" s="22" t="s">
        <v>109</v>
      </c>
    </row>
    <row r="2881" spans="3:7">
      <c r="C2881" s="137">
        <v>43948</v>
      </c>
      <c r="D2881" s="22" t="s">
        <v>119</v>
      </c>
      <c r="E2881" s="22">
        <v>24</v>
      </c>
      <c r="F2881" s="22" t="s">
        <v>114</v>
      </c>
      <c r="G2881" s="22" t="s">
        <v>113</v>
      </c>
    </row>
    <row r="2882" spans="3:7">
      <c r="C2882" s="137">
        <v>43877</v>
      </c>
      <c r="D2882" s="22" t="s">
        <v>116</v>
      </c>
      <c r="E2882" s="22">
        <v>49</v>
      </c>
      <c r="F2882" s="22" t="s">
        <v>9</v>
      </c>
      <c r="G2882" s="22" t="s">
        <v>106</v>
      </c>
    </row>
    <row r="2883" spans="3:7">
      <c r="C2883" s="137">
        <v>44567</v>
      </c>
      <c r="D2883" s="22" t="s">
        <v>116</v>
      </c>
      <c r="E2883" s="22">
        <v>475</v>
      </c>
      <c r="F2883" s="22" t="s">
        <v>9</v>
      </c>
      <c r="G2883" s="22" t="s">
        <v>105</v>
      </c>
    </row>
    <row r="2884" spans="3:7">
      <c r="C2884" s="137">
        <v>44709</v>
      </c>
      <c r="D2884" s="22" t="s">
        <v>118</v>
      </c>
      <c r="E2884" s="22">
        <v>550</v>
      </c>
      <c r="F2884" s="22" t="s">
        <v>114</v>
      </c>
      <c r="G2884" s="22" t="s">
        <v>106</v>
      </c>
    </row>
    <row r="2885" spans="3:7">
      <c r="C2885" s="137">
        <v>44856</v>
      </c>
      <c r="D2885" s="22" t="s">
        <v>119</v>
      </c>
      <c r="E2885" s="22">
        <v>4</v>
      </c>
      <c r="F2885" s="22" t="s">
        <v>6</v>
      </c>
      <c r="G2885" s="22" t="s">
        <v>105</v>
      </c>
    </row>
    <row r="2886" spans="3:7">
      <c r="C2886" s="137">
        <v>44184</v>
      </c>
      <c r="D2886" s="22" t="s">
        <v>117</v>
      </c>
      <c r="E2886" s="22">
        <v>25</v>
      </c>
      <c r="F2886" s="22" t="s">
        <v>110</v>
      </c>
      <c r="G2886" s="22" t="s">
        <v>108</v>
      </c>
    </row>
    <row r="2887" spans="3:7">
      <c r="C2887" s="137">
        <v>44447</v>
      </c>
      <c r="D2887" s="22" t="s">
        <v>119</v>
      </c>
      <c r="E2887" s="22">
        <v>13</v>
      </c>
      <c r="F2887" s="22" t="s">
        <v>9</v>
      </c>
      <c r="G2887" s="22" t="s">
        <v>105</v>
      </c>
    </row>
    <row r="2888" spans="3:7">
      <c r="C2888" s="137">
        <v>44265</v>
      </c>
      <c r="D2888" s="22" t="s">
        <v>116</v>
      </c>
      <c r="E2888" s="22">
        <v>14</v>
      </c>
      <c r="F2888" s="22" t="s">
        <v>114</v>
      </c>
      <c r="G2888" s="22" t="s">
        <v>108</v>
      </c>
    </row>
    <row r="2889" spans="3:7">
      <c r="C2889" s="137">
        <v>44719</v>
      </c>
      <c r="D2889" s="22" t="s">
        <v>117</v>
      </c>
      <c r="E2889" s="22">
        <v>17</v>
      </c>
      <c r="F2889" s="22" t="s">
        <v>114</v>
      </c>
      <c r="G2889" s="22" t="s">
        <v>111</v>
      </c>
    </row>
    <row r="2890" spans="3:7">
      <c r="C2890" s="137">
        <v>44506</v>
      </c>
      <c r="D2890" s="22" t="s">
        <v>117</v>
      </c>
      <c r="E2890" s="22">
        <v>5</v>
      </c>
      <c r="F2890" s="22" t="s">
        <v>112</v>
      </c>
      <c r="G2890" s="22" t="s">
        <v>111</v>
      </c>
    </row>
    <row r="2891" spans="3:7">
      <c r="C2891" s="137">
        <v>44672</v>
      </c>
      <c r="D2891" s="22" t="s">
        <v>107</v>
      </c>
      <c r="E2891" s="22">
        <v>10</v>
      </c>
      <c r="F2891" s="22" t="s">
        <v>9</v>
      </c>
      <c r="G2891" s="22" t="s">
        <v>105</v>
      </c>
    </row>
    <row r="2892" spans="3:7">
      <c r="C2892" s="137">
        <v>43908</v>
      </c>
      <c r="D2892" s="22" t="s">
        <v>116</v>
      </c>
      <c r="E2892" s="22">
        <v>550</v>
      </c>
      <c r="F2892" s="22" t="s">
        <v>112</v>
      </c>
      <c r="G2892" s="22" t="s">
        <v>109</v>
      </c>
    </row>
    <row r="2893" spans="3:7">
      <c r="C2893" s="137">
        <v>43894</v>
      </c>
      <c r="D2893" s="22" t="s">
        <v>107</v>
      </c>
      <c r="E2893" s="22">
        <v>150</v>
      </c>
      <c r="F2893" s="22" t="s">
        <v>114</v>
      </c>
      <c r="G2893" s="22" t="s">
        <v>109</v>
      </c>
    </row>
    <row r="2894" spans="3:7">
      <c r="C2894" s="137">
        <v>43934</v>
      </c>
      <c r="D2894" s="22" t="s">
        <v>119</v>
      </c>
      <c r="E2894" s="22">
        <v>22</v>
      </c>
      <c r="F2894" s="22" t="s">
        <v>112</v>
      </c>
      <c r="G2894" s="22" t="s">
        <v>106</v>
      </c>
    </row>
    <row r="2895" spans="3:7">
      <c r="C2895" s="137">
        <v>44864</v>
      </c>
      <c r="D2895" s="22" t="s">
        <v>107</v>
      </c>
      <c r="E2895" s="22">
        <v>8</v>
      </c>
      <c r="F2895" s="22" t="s">
        <v>112</v>
      </c>
      <c r="G2895" s="22" t="s">
        <v>106</v>
      </c>
    </row>
    <row r="2896" spans="3:7">
      <c r="C2896" s="137">
        <v>44758</v>
      </c>
      <c r="D2896" s="22" t="s">
        <v>117</v>
      </c>
      <c r="E2896" s="22">
        <v>27</v>
      </c>
      <c r="F2896" s="22" t="s">
        <v>6</v>
      </c>
      <c r="G2896" s="22" t="s">
        <v>113</v>
      </c>
    </row>
    <row r="2897" spans="3:7">
      <c r="C2897" s="137">
        <v>43836</v>
      </c>
      <c r="D2897" s="22" t="s">
        <v>119</v>
      </c>
      <c r="E2897" s="22">
        <v>150</v>
      </c>
      <c r="F2897" s="22" t="s">
        <v>114</v>
      </c>
      <c r="G2897" s="22" t="s">
        <v>111</v>
      </c>
    </row>
    <row r="2898" spans="3:7">
      <c r="C2898" s="137">
        <v>44591</v>
      </c>
      <c r="D2898" s="22" t="s">
        <v>107</v>
      </c>
      <c r="E2898" s="22">
        <v>48</v>
      </c>
      <c r="F2898" s="22" t="s">
        <v>114</v>
      </c>
      <c r="G2898" s="22" t="s">
        <v>111</v>
      </c>
    </row>
    <row r="2899" spans="3:7">
      <c r="C2899" s="137">
        <v>44202</v>
      </c>
      <c r="D2899" s="22" t="s">
        <v>119</v>
      </c>
      <c r="E2899" s="22">
        <v>3</v>
      </c>
      <c r="F2899" s="22" t="s">
        <v>9</v>
      </c>
      <c r="G2899" s="22" t="s">
        <v>113</v>
      </c>
    </row>
    <row r="2900" spans="3:7">
      <c r="C2900" s="137">
        <v>44432</v>
      </c>
      <c r="D2900" s="22" t="s">
        <v>117</v>
      </c>
      <c r="E2900" s="22">
        <v>5</v>
      </c>
      <c r="F2900" s="22" t="s">
        <v>112</v>
      </c>
      <c r="G2900" s="22" t="s">
        <v>113</v>
      </c>
    </row>
    <row r="2901" spans="3:7">
      <c r="C2901" s="137">
        <v>44664</v>
      </c>
      <c r="D2901" s="22" t="s">
        <v>107</v>
      </c>
      <c r="E2901" s="22">
        <v>1</v>
      </c>
      <c r="F2901" s="22" t="s">
        <v>6</v>
      </c>
      <c r="G2901" s="22" t="s">
        <v>115</v>
      </c>
    </row>
    <row r="2902" spans="3:7">
      <c r="C2902" s="137">
        <v>43969</v>
      </c>
      <c r="D2902" s="22" t="s">
        <v>107</v>
      </c>
      <c r="E2902" s="22">
        <v>250</v>
      </c>
      <c r="F2902" s="22" t="s">
        <v>112</v>
      </c>
      <c r="G2902" s="22" t="s">
        <v>109</v>
      </c>
    </row>
    <row r="2903" spans="3:7">
      <c r="C2903" s="137">
        <v>44292</v>
      </c>
      <c r="D2903" s="22" t="s">
        <v>119</v>
      </c>
      <c r="E2903" s="22">
        <v>100</v>
      </c>
      <c r="F2903" s="22" t="s">
        <v>9</v>
      </c>
      <c r="G2903" s="22" t="s">
        <v>115</v>
      </c>
    </row>
    <row r="2904" spans="3:7">
      <c r="C2904" s="137">
        <v>44151</v>
      </c>
      <c r="D2904" s="22" t="s">
        <v>119</v>
      </c>
      <c r="E2904" s="22">
        <v>500</v>
      </c>
      <c r="F2904" s="22" t="s">
        <v>6</v>
      </c>
      <c r="G2904" s="22" t="s">
        <v>109</v>
      </c>
    </row>
    <row r="2905" spans="3:7">
      <c r="C2905" s="137">
        <v>44100</v>
      </c>
      <c r="D2905" s="22" t="s">
        <v>116</v>
      </c>
      <c r="E2905" s="22">
        <v>3</v>
      </c>
      <c r="F2905" s="22" t="s">
        <v>9</v>
      </c>
      <c r="G2905" s="22" t="s">
        <v>113</v>
      </c>
    </row>
    <row r="2906" spans="3:7">
      <c r="C2906" s="137">
        <v>43944</v>
      </c>
      <c r="D2906" s="22" t="s">
        <v>119</v>
      </c>
      <c r="E2906" s="22">
        <v>42</v>
      </c>
      <c r="F2906" s="22" t="s">
        <v>6</v>
      </c>
      <c r="G2906" s="22" t="s">
        <v>106</v>
      </c>
    </row>
    <row r="2907" spans="3:7">
      <c r="C2907" s="137">
        <v>44256</v>
      </c>
      <c r="D2907" s="22" t="s">
        <v>117</v>
      </c>
      <c r="E2907" s="22">
        <v>9</v>
      </c>
      <c r="F2907" s="22" t="s">
        <v>114</v>
      </c>
      <c r="G2907" s="22" t="s">
        <v>113</v>
      </c>
    </row>
    <row r="2908" spans="3:7">
      <c r="C2908" s="137">
        <v>44767</v>
      </c>
      <c r="D2908" s="22" t="s">
        <v>116</v>
      </c>
      <c r="E2908" s="22">
        <v>17</v>
      </c>
      <c r="F2908" s="22" t="s">
        <v>9</v>
      </c>
      <c r="G2908" s="22" t="s">
        <v>111</v>
      </c>
    </row>
    <row r="2909" spans="3:7">
      <c r="C2909" s="137">
        <v>43846</v>
      </c>
      <c r="D2909" s="22" t="s">
        <v>116</v>
      </c>
      <c r="E2909" s="22">
        <v>31</v>
      </c>
      <c r="F2909" s="22" t="s">
        <v>6</v>
      </c>
      <c r="G2909" s="22" t="s">
        <v>106</v>
      </c>
    </row>
    <row r="2910" spans="3:7">
      <c r="C2910" s="137">
        <v>44041</v>
      </c>
      <c r="D2910" s="22" t="s">
        <v>117</v>
      </c>
      <c r="E2910" s="22">
        <v>21</v>
      </c>
      <c r="F2910" s="22" t="s">
        <v>9</v>
      </c>
      <c r="G2910" s="22" t="s">
        <v>108</v>
      </c>
    </row>
    <row r="2911" spans="3:7">
      <c r="C2911" s="137">
        <v>44123</v>
      </c>
      <c r="D2911" s="22" t="s">
        <v>116</v>
      </c>
      <c r="E2911" s="22">
        <v>3</v>
      </c>
      <c r="F2911" s="22" t="s">
        <v>9</v>
      </c>
      <c r="G2911" s="22" t="s">
        <v>108</v>
      </c>
    </row>
    <row r="2912" spans="3:7">
      <c r="C2912" s="137">
        <v>44731</v>
      </c>
      <c r="D2912" s="22" t="s">
        <v>117</v>
      </c>
      <c r="E2912" s="22">
        <v>5</v>
      </c>
      <c r="F2912" s="22" t="s">
        <v>110</v>
      </c>
      <c r="G2912" s="22" t="s">
        <v>115</v>
      </c>
    </row>
    <row r="2913" spans="3:7">
      <c r="C2913" s="137">
        <v>43918</v>
      </c>
      <c r="D2913" s="22" t="s">
        <v>117</v>
      </c>
      <c r="E2913" s="22">
        <v>22</v>
      </c>
      <c r="F2913" s="22" t="s">
        <v>112</v>
      </c>
      <c r="G2913" s="22" t="s">
        <v>115</v>
      </c>
    </row>
    <row r="2914" spans="3:7">
      <c r="C2914" s="137">
        <v>44010</v>
      </c>
      <c r="D2914" s="22" t="s">
        <v>107</v>
      </c>
      <c r="E2914" s="22">
        <v>48</v>
      </c>
      <c r="F2914" s="22" t="s">
        <v>9</v>
      </c>
      <c r="G2914" s="22" t="s">
        <v>108</v>
      </c>
    </row>
    <row r="2915" spans="3:7">
      <c r="C2915" s="137">
        <v>44690</v>
      </c>
      <c r="D2915" s="22" t="s">
        <v>117</v>
      </c>
      <c r="E2915" s="22">
        <v>375</v>
      </c>
      <c r="F2915" s="22" t="s">
        <v>6</v>
      </c>
      <c r="G2915" s="22" t="s">
        <v>106</v>
      </c>
    </row>
    <row r="2916" spans="3:7">
      <c r="C2916" s="137">
        <v>44501</v>
      </c>
      <c r="D2916" s="22" t="s">
        <v>119</v>
      </c>
      <c r="E2916" s="22">
        <v>200</v>
      </c>
      <c r="F2916" s="22" t="s">
        <v>9</v>
      </c>
      <c r="G2916" s="22" t="s">
        <v>111</v>
      </c>
    </row>
    <row r="2917" spans="3:7">
      <c r="C2917" s="137">
        <v>44506</v>
      </c>
      <c r="D2917" s="22" t="s">
        <v>117</v>
      </c>
      <c r="E2917" s="22">
        <v>17</v>
      </c>
      <c r="F2917" s="22" t="s">
        <v>110</v>
      </c>
      <c r="G2917" s="22" t="s">
        <v>109</v>
      </c>
    </row>
    <row r="2918" spans="3:7">
      <c r="C2918" s="137">
        <v>44266</v>
      </c>
      <c r="D2918" s="22" t="s">
        <v>117</v>
      </c>
      <c r="E2918" s="22">
        <v>4</v>
      </c>
      <c r="F2918" s="22" t="s">
        <v>110</v>
      </c>
      <c r="G2918" s="22" t="s">
        <v>106</v>
      </c>
    </row>
    <row r="2919" spans="3:7">
      <c r="C2919" s="137">
        <v>44416</v>
      </c>
      <c r="D2919" s="22" t="s">
        <v>107</v>
      </c>
      <c r="E2919" s="22">
        <v>24</v>
      </c>
      <c r="F2919" s="22" t="s">
        <v>114</v>
      </c>
      <c r="G2919" s="22" t="s">
        <v>113</v>
      </c>
    </row>
    <row r="2920" spans="3:7">
      <c r="C2920" s="137">
        <v>44767</v>
      </c>
      <c r="D2920" s="22" t="s">
        <v>117</v>
      </c>
      <c r="E2920" s="22">
        <v>3</v>
      </c>
      <c r="F2920" s="22" t="s">
        <v>114</v>
      </c>
      <c r="G2920" s="22" t="s">
        <v>113</v>
      </c>
    </row>
    <row r="2921" spans="3:7">
      <c r="C2921" s="137">
        <v>44454</v>
      </c>
      <c r="D2921" s="22" t="s">
        <v>116</v>
      </c>
      <c r="E2921" s="22">
        <v>8</v>
      </c>
      <c r="F2921" s="22" t="s">
        <v>6</v>
      </c>
      <c r="G2921" s="22" t="s">
        <v>109</v>
      </c>
    </row>
    <row r="2922" spans="3:7">
      <c r="C2922" s="137">
        <v>44242</v>
      </c>
      <c r="D2922" s="22" t="s">
        <v>119</v>
      </c>
      <c r="E2922" s="22">
        <v>300</v>
      </c>
      <c r="F2922" s="22" t="s">
        <v>114</v>
      </c>
      <c r="G2922" s="22" t="s">
        <v>109</v>
      </c>
    </row>
    <row r="2923" spans="3:7">
      <c r="C2923" s="137">
        <v>44720</v>
      </c>
      <c r="D2923" s="22" t="s">
        <v>117</v>
      </c>
      <c r="E2923" s="22">
        <v>5</v>
      </c>
      <c r="F2923" s="22" t="s">
        <v>9</v>
      </c>
      <c r="G2923" s="22" t="s">
        <v>105</v>
      </c>
    </row>
    <row r="2924" spans="3:7">
      <c r="C2924" s="137">
        <v>44879</v>
      </c>
      <c r="D2924" s="22" t="s">
        <v>117</v>
      </c>
      <c r="E2924" s="22">
        <v>27</v>
      </c>
      <c r="F2924" s="22" t="s">
        <v>9</v>
      </c>
      <c r="G2924" s="22" t="s">
        <v>111</v>
      </c>
    </row>
    <row r="2925" spans="3:7">
      <c r="C2925" s="137">
        <v>44788</v>
      </c>
      <c r="D2925" s="22" t="s">
        <v>116</v>
      </c>
      <c r="E2925" s="22">
        <v>9</v>
      </c>
      <c r="F2925" s="22" t="s">
        <v>112</v>
      </c>
      <c r="G2925" s="22" t="s">
        <v>111</v>
      </c>
    </row>
    <row r="2926" spans="3:7">
      <c r="C2926" s="137">
        <v>44663</v>
      </c>
      <c r="D2926" s="22" t="s">
        <v>119</v>
      </c>
      <c r="E2926" s="22">
        <v>175</v>
      </c>
      <c r="F2926" s="22" t="s">
        <v>6</v>
      </c>
      <c r="G2926" s="22" t="s">
        <v>108</v>
      </c>
    </row>
    <row r="2927" spans="3:7">
      <c r="C2927" s="137">
        <v>44317</v>
      </c>
      <c r="D2927" s="22" t="s">
        <v>119</v>
      </c>
      <c r="E2927" s="22">
        <v>350</v>
      </c>
      <c r="F2927" s="22" t="s">
        <v>6</v>
      </c>
      <c r="G2927" s="22" t="s">
        <v>113</v>
      </c>
    </row>
    <row r="2928" spans="3:7">
      <c r="C2928" s="137">
        <v>44432</v>
      </c>
      <c r="D2928" s="22" t="s">
        <v>117</v>
      </c>
      <c r="E2928" s="22">
        <v>9</v>
      </c>
      <c r="F2928" s="22" t="s">
        <v>114</v>
      </c>
      <c r="G2928" s="22" t="s">
        <v>109</v>
      </c>
    </row>
    <row r="2929" spans="3:7">
      <c r="C2929" s="137">
        <v>44575</v>
      </c>
      <c r="D2929" s="22" t="s">
        <v>117</v>
      </c>
      <c r="E2929" s="22">
        <v>7</v>
      </c>
      <c r="F2929" s="22" t="s">
        <v>114</v>
      </c>
      <c r="G2929" s="22" t="s">
        <v>106</v>
      </c>
    </row>
    <row r="2930" spans="3:7">
      <c r="C2930" s="137">
        <v>44735</v>
      </c>
      <c r="D2930" s="22" t="s">
        <v>119</v>
      </c>
      <c r="E2930" s="22">
        <v>36</v>
      </c>
      <c r="F2930" s="22" t="s">
        <v>110</v>
      </c>
      <c r="G2930" s="22" t="s">
        <v>108</v>
      </c>
    </row>
    <row r="2931" spans="3:7">
      <c r="C2931" s="137">
        <v>43881</v>
      </c>
      <c r="D2931" s="22" t="s">
        <v>107</v>
      </c>
      <c r="E2931" s="22">
        <v>525</v>
      </c>
      <c r="F2931" s="22" t="s">
        <v>112</v>
      </c>
      <c r="G2931" s="22" t="s">
        <v>106</v>
      </c>
    </row>
    <row r="2932" spans="3:7">
      <c r="C2932" s="137">
        <v>44407</v>
      </c>
      <c r="D2932" s="22" t="s">
        <v>117</v>
      </c>
      <c r="E2932" s="22">
        <v>36</v>
      </c>
      <c r="F2932" s="22" t="s">
        <v>110</v>
      </c>
      <c r="G2932" s="22" t="s">
        <v>109</v>
      </c>
    </row>
    <row r="2933" spans="3:7">
      <c r="C2933" s="137">
        <v>44811</v>
      </c>
      <c r="D2933" s="22" t="s">
        <v>117</v>
      </c>
      <c r="E2933" s="22">
        <v>8</v>
      </c>
      <c r="F2933" s="22" t="s">
        <v>110</v>
      </c>
      <c r="G2933" s="22" t="s">
        <v>108</v>
      </c>
    </row>
    <row r="2934" spans="3:7">
      <c r="C2934" s="137">
        <v>44112</v>
      </c>
      <c r="D2934" s="22" t="s">
        <v>119</v>
      </c>
      <c r="E2934" s="22">
        <v>1</v>
      </c>
      <c r="F2934" s="22" t="s">
        <v>110</v>
      </c>
      <c r="G2934" s="22" t="s">
        <v>113</v>
      </c>
    </row>
    <row r="2935" spans="3:7">
      <c r="C2935" s="137">
        <v>44846</v>
      </c>
      <c r="D2935" s="22" t="s">
        <v>117</v>
      </c>
      <c r="E2935" s="22">
        <v>525</v>
      </c>
      <c r="F2935" s="22" t="s">
        <v>112</v>
      </c>
      <c r="G2935" s="22" t="s">
        <v>105</v>
      </c>
    </row>
    <row r="2936" spans="3:7">
      <c r="C2936" s="137">
        <v>44563</v>
      </c>
      <c r="D2936" s="22" t="s">
        <v>117</v>
      </c>
      <c r="E2936" s="22">
        <v>10</v>
      </c>
      <c r="F2936" s="22" t="s">
        <v>112</v>
      </c>
      <c r="G2936" s="22" t="s">
        <v>111</v>
      </c>
    </row>
    <row r="2937" spans="3:7">
      <c r="C2937" s="137">
        <v>44523</v>
      </c>
      <c r="D2937" s="22" t="s">
        <v>119</v>
      </c>
      <c r="E2937" s="22">
        <v>15</v>
      </c>
      <c r="F2937" s="22" t="s">
        <v>9</v>
      </c>
      <c r="G2937" s="22" t="s">
        <v>105</v>
      </c>
    </row>
    <row r="2938" spans="3:7">
      <c r="C2938" s="137">
        <v>44854</v>
      </c>
      <c r="D2938" s="22" t="s">
        <v>117</v>
      </c>
      <c r="E2938" s="22">
        <v>6</v>
      </c>
      <c r="F2938" s="22" t="s">
        <v>112</v>
      </c>
      <c r="G2938" s="22" t="s">
        <v>113</v>
      </c>
    </row>
    <row r="2939" spans="3:7">
      <c r="C2939" s="137">
        <v>44683</v>
      </c>
      <c r="D2939" s="22" t="s">
        <v>107</v>
      </c>
      <c r="E2939" s="22">
        <v>39</v>
      </c>
      <c r="F2939" s="22" t="s">
        <v>112</v>
      </c>
      <c r="G2939" s="22" t="s">
        <v>115</v>
      </c>
    </row>
    <row r="2940" spans="3:7">
      <c r="C2940" s="137">
        <v>44893</v>
      </c>
      <c r="D2940" s="22" t="s">
        <v>107</v>
      </c>
      <c r="E2940" s="22">
        <v>8</v>
      </c>
      <c r="F2940" s="22" t="s">
        <v>6</v>
      </c>
      <c r="G2940" s="22" t="s">
        <v>115</v>
      </c>
    </row>
    <row r="2941" spans="3:7">
      <c r="C2941" s="137">
        <v>44242</v>
      </c>
      <c r="D2941" s="22" t="s">
        <v>117</v>
      </c>
      <c r="E2941" s="22">
        <v>4</v>
      </c>
      <c r="F2941" s="22" t="s">
        <v>9</v>
      </c>
      <c r="G2941" s="22" t="s">
        <v>111</v>
      </c>
    </row>
    <row r="2942" spans="3:7">
      <c r="C2942" s="137">
        <v>44689</v>
      </c>
      <c r="D2942" s="22" t="s">
        <v>118</v>
      </c>
      <c r="E2942" s="22">
        <v>400</v>
      </c>
      <c r="F2942" s="22" t="s">
        <v>6</v>
      </c>
      <c r="G2942" s="22" t="s">
        <v>113</v>
      </c>
    </row>
    <row r="2943" spans="3:7">
      <c r="C2943" s="137">
        <v>44140</v>
      </c>
      <c r="D2943" s="22" t="s">
        <v>117</v>
      </c>
      <c r="E2943" s="22">
        <v>425</v>
      </c>
      <c r="F2943" s="22" t="s">
        <v>6</v>
      </c>
      <c r="G2943" s="22" t="s">
        <v>105</v>
      </c>
    </row>
    <row r="2944" spans="3:7">
      <c r="C2944" s="137">
        <v>44630</v>
      </c>
      <c r="D2944" s="22" t="s">
        <v>118</v>
      </c>
      <c r="E2944" s="22">
        <v>24</v>
      </c>
      <c r="F2944" s="22" t="s">
        <v>112</v>
      </c>
      <c r="G2944" s="22" t="s">
        <v>108</v>
      </c>
    </row>
    <row r="2945" spans="3:7">
      <c r="C2945" s="137">
        <v>44473</v>
      </c>
      <c r="D2945" s="22" t="s">
        <v>119</v>
      </c>
      <c r="E2945" s="22">
        <v>36</v>
      </c>
      <c r="F2945" s="22" t="s">
        <v>9</v>
      </c>
      <c r="G2945" s="22" t="s">
        <v>105</v>
      </c>
    </row>
    <row r="2946" spans="3:7">
      <c r="C2946" s="137">
        <v>44765</v>
      </c>
      <c r="D2946" s="22" t="s">
        <v>107</v>
      </c>
      <c r="E2946" s="22">
        <v>49</v>
      </c>
      <c r="F2946" s="22" t="s">
        <v>9</v>
      </c>
      <c r="G2946" s="22" t="s">
        <v>111</v>
      </c>
    </row>
    <row r="2947" spans="3:7">
      <c r="C2947" s="137">
        <v>44302</v>
      </c>
      <c r="D2947" s="22" t="s">
        <v>107</v>
      </c>
      <c r="E2947" s="22">
        <v>9</v>
      </c>
      <c r="F2947" s="22" t="s">
        <v>112</v>
      </c>
      <c r="G2947" s="22" t="s">
        <v>115</v>
      </c>
    </row>
    <row r="2948" spans="3:7">
      <c r="C2948" s="137">
        <v>44503</v>
      </c>
      <c r="D2948" s="22" t="s">
        <v>118</v>
      </c>
      <c r="E2948" s="22">
        <v>325</v>
      </c>
      <c r="F2948" s="22" t="s">
        <v>112</v>
      </c>
      <c r="G2948" s="22" t="s">
        <v>113</v>
      </c>
    </row>
    <row r="2949" spans="3:7">
      <c r="C2949" s="137">
        <v>44239</v>
      </c>
      <c r="D2949" s="22" t="s">
        <v>119</v>
      </c>
      <c r="E2949" s="22">
        <v>325</v>
      </c>
      <c r="F2949" s="22" t="s">
        <v>110</v>
      </c>
      <c r="G2949" s="22" t="s">
        <v>115</v>
      </c>
    </row>
    <row r="2950" spans="3:7">
      <c r="C2950" s="137">
        <v>44335</v>
      </c>
      <c r="D2950" s="22" t="s">
        <v>107</v>
      </c>
      <c r="E2950" s="22">
        <v>33</v>
      </c>
      <c r="F2950" s="22" t="s">
        <v>6</v>
      </c>
      <c r="G2950" s="22" t="s">
        <v>115</v>
      </c>
    </row>
    <row r="2951" spans="3:7">
      <c r="C2951" s="137">
        <v>43967</v>
      </c>
      <c r="D2951" s="22" t="s">
        <v>116</v>
      </c>
      <c r="E2951" s="22">
        <v>500</v>
      </c>
      <c r="F2951" s="22" t="s">
        <v>112</v>
      </c>
      <c r="G2951" s="22" t="s">
        <v>109</v>
      </c>
    </row>
    <row r="2952" spans="3:7">
      <c r="C2952" s="137">
        <v>44431</v>
      </c>
      <c r="D2952" s="22" t="s">
        <v>117</v>
      </c>
      <c r="E2952" s="22">
        <v>35</v>
      </c>
      <c r="F2952" s="22" t="s">
        <v>112</v>
      </c>
      <c r="G2952" s="22" t="s">
        <v>108</v>
      </c>
    </row>
    <row r="2953" spans="3:7">
      <c r="C2953" s="137">
        <v>44113</v>
      </c>
      <c r="D2953" s="22" t="s">
        <v>117</v>
      </c>
      <c r="E2953" s="22">
        <v>24</v>
      </c>
      <c r="F2953" s="22" t="s">
        <v>112</v>
      </c>
      <c r="G2953" s="22" t="s">
        <v>106</v>
      </c>
    </row>
    <row r="2954" spans="3:7">
      <c r="C2954" s="137">
        <v>44149</v>
      </c>
      <c r="D2954" s="22" t="s">
        <v>117</v>
      </c>
      <c r="E2954" s="22">
        <v>43</v>
      </c>
      <c r="F2954" s="22" t="s">
        <v>6</v>
      </c>
      <c r="G2954" s="22" t="s">
        <v>111</v>
      </c>
    </row>
    <row r="2955" spans="3:7">
      <c r="C2955" s="137">
        <v>44333</v>
      </c>
      <c r="D2955" s="22" t="s">
        <v>116</v>
      </c>
      <c r="E2955" s="22">
        <v>42</v>
      </c>
      <c r="F2955" s="22" t="s">
        <v>6</v>
      </c>
      <c r="G2955" s="22" t="s">
        <v>109</v>
      </c>
    </row>
    <row r="2956" spans="3:7">
      <c r="C2956" s="137">
        <v>43969</v>
      </c>
      <c r="D2956" s="22" t="s">
        <v>107</v>
      </c>
      <c r="E2956" s="22">
        <v>26</v>
      </c>
      <c r="F2956" s="22" t="s">
        <v>6</v>
      </c>
      <c r="G2956" s="22" t="s">
        <v>105</v>
      </c>
    </row>
    <row r="2957" spans="3:7">
      <c r="C2957" s="137">
        <v>44413</v>
      </c>
      <c r="D2957" s="22" t="s">
        <v>116</v>
      </c>
      <c r="E2957" s="22">
        <v>1</v>
      </c>
      <c r="F2957" s="22" t="s">
        <v>114</v>
      </c>
      <c r="G2957" s="22" t="s">
        <v>109</v>
      </c>
    </row>
    <row r="2958" spans="3:7">
      <c r="C2958" s="137">
        <v>44611</v>
      </c>
      <c r="D2958" s="22" t="s">
        <v>107</v>
      </c>
      <c r="E2958" s="22">
        <v>4</v>
      </c>
      <c r="F2958" s="22" t="s">
        <v>114</v>
      </c>
      <c r="G2958" s="22" t="s">
        <v>115</v>
      </c>
    </row>
    <row r="2959" spans="3:7">
      <c r="C2959" s="137">
        <v>44759</v>
      </c>
      <c r="D2959" s="22" t="s">
        <v>119</v>
      </c>
      <c r="E2959" s="22">
        <v>39</v>
      </c>
      <c r="F2959" s="22" t="s">
        <v>114</v>
      </c>
      <c r="G2959" s="22" t="s">
        <v>111</v>
      </c>
    </row>
    <row r="2960" spans="3:7">
      <c r="C2960" s="137">
        <v>44277</v>
      </c>
      <c r="D2960" s="22" t="s">
        <v>118</v>
      </c>
      <c r="E2960" s="22">
        <v>5</v>
      </c>
      <c r="F2960" s="22" t="s">
        <v>110</v>
      </c>
      <c r="G2960" s="22" t="s">
        <v>115</v>
      </c>
    </row>
    <row r="2961" spans="3:7">
      <c r="C2961" s="137">
        <v>44703</v>
      </c>
      <c r="D2961" s="22" t="s">
        <v>119</v>
      </c>
      <c r="E2961" s="22">
        <v>1</v>
      </c>
      <c r="F2961" s="22" t="s">
        <v>9</v>
      </c>
      <c r="G2961" s="22" t="s">
        <v>106</v>
      </c>
    </row>
    <row r="2962" spans="3:7">
      <c r="C2962" s="137">
        <v>44322</v>
      </c>
      <c r="D2962" s="22" t="s">
        <v>116</v>
      </c>
      <c r="E2962" s="22">
        <v>49</v>
      </c>
      <c r="F2962" s="22" t="s">
        <v>6</v>
      </c>
      <c r="G2962" s="22" t="s">
        <v>113</v>
      </c>
    </row>
    <row r="2963" spans="3:7">
      <c r="C2963" s="137">
        <v>44337</v>
      </c>
      <c r="D2963" s="22" t="s">
        <v>116</v>
      </c>
      <c r="E2963" s="22">
        <v>250</v>
      </c>
      <c r="F2963" s="22" t="s">
        <v>114</v>
      </c>
      <c r="G2963" s="22" t="s">
        <v>111</v>
      </c>
    </row>
    <row r="2964" spans="3:7">
      <c r="C2964" s="137">
        <v>44160</v>
      </c>
      <c r="D2964" s="22" t="s">
        <v>119</v>
      </c>
      <c r="E2964" s="22">
        <v>550</v>
      </c>
      <c r="F2964" s="22" t="s">
        <v>112</v>
      </c>
      <c r="G2964" s="22" t="s">
        <v>113</v>
      </c>
    </row>
    <row r="2965" spans="3:7">
      <c r="C2965" s="137">
        <v>44875</v>
      </c>
      <c r="D2965" s="22" t="s">
        <v>107</v>
      </c>
      <c r="E2965" s="22">
        <v>200</v>
      </c>
      <c r="F2965" s="22" t="s">
        <v>112</v>
      </c>
      <c r="G2965" s="22" t="s">
        <v>113</v>
      </c>
    </row>
    <row r="2966" spans="3:7">
      <c r="C2966" s="137">
        <v>44452</v>
      </c>
      <c r="D2966" s="22" t="s">
        <v>117</v>
      </c>
      <c r="E2966" s="22">
        <v>13</v>
      </c>
      <c r="F2966" s="22" t="s">
        <v>9</v>
      </c>
      <c r="G2966" s="22" t="s">
        <v>108</v>
      </c>
    </row>
    <row r="2967" spans="3:7">
      <c r="C2967" s="137">
        <v>44548</v>
      </c>
      <c r="D2967" s="22" t="s">
        <v>118</v>
      </c>
      <c r="E2967" s="22">
        <v>100</v>
      </c>
      <c r="F2967" s="22" t="s">
        <v>112</v>
      </c>
      <c r="G2967" s="22" t="s">
        <v>106</v>
      </c>
    </row>
    <row r="2968" spans="3:7">
      <c r="C2968" s="137">
        <v>43842</v>
      </c>
      <c r="D2968" s="22" t="s">
        <v>117</v>
      </c>
      <c r="E2968" s="22">
        <v>28</v>
      </c>
      <c r="F2968" s="22" t="s">
        <v>9</v>
      </c>
      <c r="G2968" s="22" t="s">
        <v>113</v>
      </c>
    </row>
    <row r="2969" spans="3:7">
      <c r="C2969" s="137">
        <v>44052</v>
      </c>
      <c r="D2969" s="22" t="s">
        <v>118</v>
      </c>
      <c r="E2969" s="22">
        <v>47</v>
      </c>
      <c r="F2969" s="22" t="s">
        <v>110</v>
      </c>
      <c r="G2969" s="22" t="s">
        <v>106</v>
      </c>
    </row>
    <row r="2970" spans="3:7">
      <c r="C2970" s="137">
        <v>44051</v>
      </c>
      <c r="D2970" s="22" t="s">
        <v>119</v>
      </c>
      <c r="E2970" s="22">
        <v>41</v>
      </c>
      <c r="F2970" s="22" t="s">
        <v>112</v>
      </c>
      <c r="G2970" s="22" t="s">
        <v>108</v>
      </c>
    </row>
    <row r="2971" spans="3:7">
      <c r="C2971" s="137">
        <v>44734</v>
      </c>
      <c r="D2971" s="22" t="s">
        <v>117</v>
      </c>
      <c r="E2971" s="22">
        <v>350</v>
      </c>
      <c r="F2971" s="22" t="s">
        <v>114</v>
      </c>
      <c r="G2971" s="22" t="s">
        <v>111</v>
      </c>
    </row>
    <row r="2972" spans="3:7">
      <c r="C2972" s="137">
        <v>44505</v>
      </c>
      <c r="D2972" s="22" t="s">
        <v>119</v>
      </c>
      <c r="E2972" s="22">
        <v>9</v>
      </c>
      <c r="F2972" s="22" t="s">
        <v>110</v>
      </c>
      <c r="G2972" s="22" t="s">
        <v>115</v>
      </c>
    </row>
    <row r="2973" spans="3:7">
      <c r="C2973" s="137">
        <v>44220</v>
      </c>
      <c r="D2973" s="22" t="s">
        <v>119</v>
      </c>
      <c r="E2973" s="22">
        <v>11</v>
      </c>
      <c r="F2973" s="22" t="s">
        <v>6</v>
      </c>
      <c r="G2973" s="22" t="s">
        <v>113</v>
      </c>
    </row>
    <row r="2974" spans="3:7">
      <c r="C2974" s="137">
        <v>44400</v>
      </c>
      <c r="D2974" s="22" t="s">
        <v>107</v>
      </c>
      <c r="E2974" s="22">
        <v>225</v>
      </c>
      <c r="F2974" s="22" t="s">
        <v>6</v>
      </c>
      <c r="G2974" s="22" t="s">
        <v>111</v>
      </c>
    </row>
    <row r="2975" spans="3:7">
      <c r="C2975" s="137">
        <v>43922</v>
      </c>
      <c r="D2975" s="22" t="s">
        <v>107</v>
      </c>
      <c r="E2975" s="22">
        <v>22</v>
      </c>
      <c r="F2975" s="22" t="s">
        <v>6</v>
      </c>
      <c r="G2975" s="22" t="s">
        <v>106</v>
      </c>
    </row>
    <row r="2976" spans="3:7">
      <c r="C2976" s="137">
        <v>44693</v>
      </c>
      <c r="D2976" s="22" t="s">
        <v>116</v>
      </c>
      <c r="E2976" s="22">
        <v>32</v>
      </c>
      <c r="F2976" s="22" t="s">
        <v>9</v>
      </c>
      <c r="G2976" s="22" t="s">
        <v>111</v>
      </c>
    </row>
    <row r="2977" spans="3:7">
      <c r="C2977" s="137">
        <v>43984</v>
      </c>
      <c r="D2977" s="22" t="s">
        <v>117</v>
      </c>
      <c r="E2977" s="22">
        <v>225</v>
      </c>
      <c r="F2977" s="22" t="s">
        <v>112</v>
      </c>
      <c r="G2977" s="22" t="s">
        <v>105</v>
      </c>
    </row>
    <row r="2978" spans="3:7">
      <c r="C2978" s="137">
        <v>43846</v>
      </c>
      <c r="D2978" s="22" t="s">
        <v>118</v>
      </c>
      <c r="E2978" s="22">
        <v>12</v>
      </c>
      <c r="F2978" s="22" t="s">
        <v>110</v>
      </c>
      <c r="G2978" s="22" t="s">
        <v>109</v>
      </c>
    </row>
    <row r="2979" spans="3:7">
      <c r="C2979" s="137">
        <v>43968</v>
      </c>
      <c r="D2979" s="22" t="s">
        <v>117</v>
      </c>
      <c r="E2979" s="22">
        <v>250</v>
      </c>
      <c r="F2979" s="22" t="s">
        <v>6</v>
      </c>
      <c r="G2979" s="22" t="s">
        <v>115</v>
      </c>
    </row>
    <row r="2980" spans="3:7">
      <c r="C2980" s="137">
        <v>44586</v>
      </c>
      <c r="D2980" s="22" t="s">
        <v>117</v>
      </c>
      <c r="E2980" s="22">
        <v>7</v>
      </c>
      <c r="F2980" s="22" t="s">
        <v>6</v>
      </c>
      <c r="G2980" s="22" t="s">
        <v>115</v>
      </c>
    </row>
    <row r="2981" spans="3:7">
      <c r="C2981" s="137">
        <v>44349</v>
      </c>
      <c r="D2981" s="22" t="s">
        <v>117</v>
      </c>
      <c r="E2981" s="22">
        <v>1</v>
      </c>
      <c r="F2981" s="22" t="s">
        <v>6</v>
      </c>
      <c r="G2981" s="22" t="s">
        <v>113</v>
      </c>
    </row>
    <row r="2982" spans="3:7">
      <c r="C2982" s="137">
        <v>44648</v>
      </c>
      <c r="D2982" s="22" t="s">
        <v>116</v>
      </c>
      <c r="E2982" s="22">
        <v>31</v>
      </c>
      <c r="F2982" s="22" t="s">
        <v>112</v>
      </c>
      <c r="G2982" s="22" t="s">
        <v>111</v>
      </c>
    </row>
    <row r="2983" spans="3:7">
      <c r="C2983" s="137">
        <v>44237</v>
      </c>
      <c r="D2983" s="22" t="s">
        <v>117</v>
      </c>
      <c r="E2983" s="22">
        <v>8</v>
      </c>
      <c r="F2983" s="22" t="s">
        <v>6</v>
      </c>
      <c r="G2983" s="22" t="s">
        <v>106</v>
      </c>
    </row>
    <row r="2984" spans="3:7">
      <c r="C2984" s="137">
        <v>44722</v>
      </c>
      <c r="D2984" s="22" t="s">
        <v>119</v>
      </c>
      <c r="E2984" s="22">
        <v>300</v>
      </c>
      <c r="F2984" s="22" t="s">
        <v>6</v>
      </c>
      <c r="G2984" s="22" t="s">
        <v>108</v>
      </c>
    </row>
    <row r="2985" spans="3:7">
      <c r="C2985" s="137">
        <v>43873</v>
      </c>
      <c r="D2985" s="22" t="s">
        <v>118</v>
      </c>
      <c r="E2985" s="22">
        <v>325</v>
      </c>
      <c r="F2985" s="22" t="s">
        <v>112</v>
      </c>
      <c r="G2985" s="22" t="s">
        <v>108</v>
      </c>
    </row>
    <row r="2986" spans="3:7">
      <c r="C2986" s="137">
        <v>43923</v>
      </c>
      <c r="D2986" s="22" t="s">
        <v>117</v>
      </c>
      <c r="E2986" s="22">
        <v>14</v>
      </c>
      <c r="F2986" s="22" t="s">
        <v>6</v>
      </c>
      <c r="G2986" s="22" t="s">
        <v>106</v>
      </c>
    </row>
    <row r="2987" spans="3:7">
      <c r="C2987" s="137">
        <v>44154</v>
      </c>
      <c r="D2987" s="22" t="s">
        <v>119</v>
      </c>
      <c r="E2987" s="22">
        <v>6</v>
      </c>
      <c r="F2987" s="22" t="s">
        <v>9</v>
      </c>
      <c r="G2987" s="22" t="s">
        <v>111</v>
      </c>
    </row>
    <row r="2988" spans="3:7">
      <c r="C2988" s="137">
        <v>44725</v>
      </c>
      <c r="D2988" s="22" t="s">
        <v>117</v>
      </c>
      <c r="E2988" s="22">
        <v>125</v>
      </c>
      <c r="F2988" s="22" t="s">
        <v>114</v>
      </c>
      <c r="G2988" s="22" t="s">
        <v>115</v>
      </c>
    </row>
    <row r="2989" spans="3:7">
      <c r="C2989" s="137">
        <v>44156</v>
      </c>
      <c r="D2989" s="22" t="s">
        <v>118</v>
      </c>
      <c r="E2989" s="22">
        <v>39</v>
      </c>
      <c r="F2989" s="22" t="s">
        <v>110</v>
      </c>
      <c r="G2989" s="22" t="s">
        <v>115</v>
      </c>
    </row>
    <row r="2990" spans="3:7">
      <c r="C2990" s="137">
        <v>44584</v>
      </c>
      <c r="D2990" s="22" t="s">
        <v>119</v>
      </c>
      <c r="E2990" s="22">
        <v>7</v>
      </c>
      <c r="F2990" s="22" t="s">
        <v>9</v>
      </c>
      <c r="G2990" s="22" t="s">
        <v>109</v>
      </c>
    </row>
    <row r="2991" spans="3:7">
      <c r="C2991" s="137">
        <v>44486</v>
      </c>
      <c r="D2991" s="22" t="s">
        <v>119</v>
      </c>
      <c r="E2991" s="22">
        <v>4</v>
      </c>
      <c r="F2991" s="22" t="s">
        <v>110</v>
      </c>
      <c r="G2991" s="22" t="s">
        <v>108</v>
      </c>
    </row>
    <row r="2992" spans="3:7">
      <c r="C2992" s="137">
        <v>44591</v>
      </c>
      <c r="D2992" s="22" t="s">
        <v>117</v>
      </c>
      <c r="E2992" s="22">
        <v>575</v>
      </c>
      <c r="F2992" s="22" t="s">
        <v>9</v>
      </c>
      <c r="G2992" s="22" t="s">
        <v>111</v>
      </c>
    </row>
    <row r="2993" spans="3:7">
      <c r="C2993" s="137">
        <v>44491</v>
      </c>
      <c r="D2993" s="22" t="s">
        <v>107</v>
      </c>
      <c r="E2993" s="22">
        <v>24</v>
      </c>
      <c r="F2993" s="22" t="s">
        <v>9</v>
      </c>
      <c r="G2993" s="22" t="s">
        <v>111</v>
      </c>
    </row>
    <row r="2994" spans="3:7">
      <c r="C2994" s="137">
        <v>44062</v>
      </c>
      <c r="D2994" s="22" t="s">
        <v>117</v>
      </c>
      <c r="E2994" s="22">
        <v>31</v>
      </c>
      <c r="F2994" s="22" t="s">
        <v>114</v>
      </c>
      <c r="G2994" s="22" t="s">
        <v>105</v>
      </c>
    </row>
    <row r="2995" spans="3:7">
      <c r="C2995" s="137">
        <v>44257</v>
      </c>
      <c r="D2995" s="22" t="s">
        <v>119</v>
      </c>
      <c r="E2995" s="22">
        <v>175</v>
      </c>
      <c r="F2995" s="22" t="s">
        <v>114</v>
      </c>
      <c r="G2995" s="22" t="s">
        <v>105</v>
      </c>
    </row>
    <row r="2996" spans="3:7">
      <c r="C2996" s="137">
        <v>44813</v>
      </c>
      <c r="D2996" s="22" t="s">
        <v>119</v>
      </c>
      <c r="E2996" s="22">
        <v>100</v>
      </c>
      <c r="F2996" s="22" t="s">
        <v>110</v>
      </c>
      <c r="G2996" s="22" t="s">
        <v>115</v>
      </c>
    </row>
    <row r="2997" spans="3:7">
      <c r="C2997" s="137">
        <v>44834</v>
      </c>
      <c r="D2997" s="22" t="s">
        <v>116</v>
      </c>
      <c r="E2997" s="22">
        <v>225</v>
      </c>
      <c r="F2997" s="22" t="s">
        <v>6</v>
      </c>
      <c r="G2997" s="22" t="s">
        <v>105</v>
      </c>
    </row>
    <row r="2998" spans="3:7">
      <c r="C2998" s="137">
        <v>44881</v>
      </c>
      <c r="D2998" s="22" t="s">
        <v>119</v>
      </c>
      <c r="E2998" s="22">
        <v>5</v>
      </c>
      <c r="F2998" s="22" t="s">
        <v>110</v>
      </c>
      <c r="G2998" s="22" t="s">
        <v>113</v>
      </c>
    </row>
    <row r="2999" spans="3:7">
      <c r="C2999" s="137">
        <v>44506</v>
      </c>
      <c r="D2999" s="22" t="s">
        <v>116</v>
      </c>
      <c r="E2999" s="22">
        <v>32</v>
      </c>
      <c r="F2999" s="22" t="s">
        <v>110</v>
      </c>
      <c r="G2999" s="22" t="s">
        <v>109</v>
      </c>
    </row>
    <row r="3000" spans="3:7">
      <c r="C3000" s="137">
        <v>44673</v>
      </c>
      <c r="D3000" s="22" t="s">
        <v>118</v>
      </c>
      <c r="E3000" s="22">
        <v>3</v>
      </c>
      <c r="F3000" s="22" t="s">
        <v>6</v>
      </c>
      <c r="G3000" s="22" t="s">
        <v>113</v>
      </c>
    </row>
    <row r="3001" spans="3:7">
      <c r="C3001" s="137">
        <v>43847</v>
      </c>
      <c r="D3001" s="22" t="s">
        <v>116</v>
      </c>
      <c r="E3001" s="22">
        <v>10</v>
      </c>
      <c r="F3001" s="22" t="s">
        <v>112</v>
      </c>
      <c r="G3001" s="22" t="s">
        <v>105</v>
      </c>
    </row>
    <row r="3002" spans="3:7">
      <c r="C3002" s="137">
        <v>44613</v>
      </c>
      <c r="D3002" s="22" t="s">
        <v>119</v>
      </c>
      <c r="E3002" s="22">
        <v>275</v>
      </c>
      <c r="F3002" s="22" t="s">
        <v>112</v>
      </c>
      <c r="G3002" s="22" t="s">
        <v>105</v>
      </c>
    </row>
    <row r="3003" spans="3:7">
      <c r="C3003" s="137">
        <v>43995</v>
      </c>
      <c r="D3003" s="22" t="s">
        <v>117</v>
      </c>
      <c r="E3003" s="22">
        <v>8</v>
      </c>
      <c r="F3003" s="22" t="s">
        <v>9</v>
      </c>
      <c r="G3003" s="22" t="s">
        <v>106</v>
      </c>
    </row>
    <row r="3004" spans="3:7">
      <c r="C3004" s="137">
        <v>44385</v>
      </c>
      <c r="D3004" s="22" t="s">
        <v>118</v>
      </c>
      <c r="E3004" s="22">
        <v>10</v>
      </c>
      <c r="F3004" s="22" t="s">
        <v>110</v>
      </c>
      <c r="G3004" s="22" t="s">
        <v>111</v>
      </c>
    </row>
    <row r="3005" spans="3:7">
      <c r="C3005" s="137">
        <v>44634</v>
      </c>
      <c r="D3005" s="22" t="s">
        <v>107</v>
      </c>
      <c r="E3005" s="22">
        <v>9</v>
      </c>
      <c r="F3005" s="22" t="s">
        <v>6</v>
      </c>
      <c r="G3005" s="22" t="s">
        <v>111</v>
      </c>
    </row>
    <row r="3006" spans="3:7">
      <c r="C3006" s="137">
        <v>44112</v>
      </c>
      <c r="D3006" s="22" t="s">
        <v>116</v>
      </c>
      <c r="E3006" s="22">
        <v>1</v>
      </c>
      <c r="F3006" s="22" t="s">
        <v>6</v>
      </c>
      <c r="G3006" s="22" t="s">
        <v>108</v>
      </c>
    </row>
    <row r="3007" spans="3:7">
      <c r="C3007" s="137">
        <v>44359</v>
      </c>
      <c r="D3007" s="22" t="s">
        <v>117</v>
      </c>
      <c r="E3007" s="22">
        <v>5</v>
      </c>
      <c r="F3007" s="22" t="s">
        <v>112</v>
      </c>
      <c r="G3007" s="22" t="s">
        <v>109</v>
      </c>
    </row>
    <row r="3008" spans="3:7">
      <c r="C3008" s="137">
        <v>44592</v>
      </c>
      <c r="D3008" s="22" t="s">
        <v>119</v>
      </c>
      <c r="E3008" s="22">
        <v>41</v>
      </c>
      <c r="F3008" s="22" t="s">
        <v>110</v>
      </c>
      <c r="G3008" s="22" t="s">
        <v>115</v>
      </c>
    </row>
    <row r="3009" spans="3:7">
      <c r="C3009" s="137">
        <v>44494</v>
      </c>
      <c r="D3009" s="22" t="s">
        <v>107</v>
      </c>
      <c r="E3009" s="22">
        <v>9</v>
      </c>
      <c r="F3009" s="22" t="s">
        <v>6</v>
      </c>
      <c r="G3009" s="22" t="s">
        <v>105</v>
      </c>
    </row>
    <row r="3010" spans="3:7">
      <c r="C3010" s="137">
        <v>44120</v>
      </c>
      <c r="D3010" s="22" t="s">
        <v>119</v>
      </c>
      <c r="E3010" s="22">
        <v>325</v>
      </c>
      <c r="F3010" s="22" t="s">
        <v>110</v>
      </c>
      <c r="G3010" s="22" t="s">
        <v>113</v>
      </c>
    </row>
    <row r="3011" spans="3:7">
      <c r="C3011" s="137">
        <v>44007</v>
      </c>
      <c r="D3011" s="22" t="s">
        <v>107</v>
      </c>
      <c r="E3011" s="22">
        <v>5</v>
      </c>
      <c r="F3011" s="22" t="s">
        <v>114</v>
      </c>
      <c r="G3011" s="22" t="s">
        <v>113</v>
      </c>
    </row>
    <row r="3012" spans="3:7">
      <c r="C3012" s="137">
        <v>44914</v>
      </c>
      <c r="D3012" s="22" t="s">
        <v>116</v>
      </c>
      <c r="E3012" s="22">
        <v>43</v>
      </c>
      <c r="F3012" s="22" t="s">
        <v>110</v>
      </c>
      <c r="G3012" s="22" t="s">
        <v>105</v>
      </c>
    </row>
    <row r="3013" spans="3:7">
      <c r="C3013" s="137">
        <v>43877</v>
      </c>
      <c r="D3013" s="22" t="s">
        <v>119</v>
      </c>
      <c r="E3013" s="22">
        <v>400</v>
      </c>
      <c r="F3013" s="22" t="s">
        <v>114</v>
      </c>
      <c r="G3013" s="22" t="s">
        <v>109</v>
      </c>
    </row>
    <row r="3014" spans="3:7">
      <c r="C3014" s="137">
        <v>43930</v>
      </c>
      <c r="D3014" s="22" t="s">
        <v>117</v>
      </c>
      <c r="E3014" s="22">
        <v>47</v>
      </c>
      <c r="F3014" s="22" t="s">
        <v>112</v>
      </c>
      <c r="G3014" s="22" t="s">
        <v>105</v>
      </c>
    </row>
    <row r="3015" spans="3:7">
      <c r="C3015" s="137">
        <v>44032</v>
      </c>
      <c r="D3015" s="22" t="s">
        <v>107</v>
      </c>
      <c r="E3015" s="22">
        <v>35</v>
      </c>
      <c r="F3015" s="22" t="s">
        <v>6</v>
      </c>
      <c r="G3015" s="22" t="s">
        <v>105</v>
      </c>
    </row>
    <row r="3016" spans="3:7">
      <c r="C3016" s="137">
        <v>43980</v>
      </c>
      <c r="D3016" s="22" t="s">
        <v>116</v>
      </c>
      <c r="E3016" s="22">
        <v>45</v>
      </c>
      <c r="F3016" s="22" t="s">
        <v>114</v>
      </c>
      <c r="G3016" s="22" t="s">
        <v>111</v>
      </c>
    </row>
    <row r="3017" spans="3:7">
      <c r="C3017" s="137">
        <v>44173</v>
      </c>
      <c r="D3017" s="22" t="s">
        <v>118</v>
      </c>
      <c r="E3017" s="22">
        <v>175</v>
      </c>
      <c r="F3017" s="22" t="s">
        <v>9</v>
      </c>
      <c r="G3017" s="22" t="s">
        <v>105</v>
      </c>
    </row>
    <row r="3018" spans="3:7">
      <c r="C3018" s="137">
        <v>44610</v>
      </c>
      <c r="D3018" s="22" t="s">
        <v>117</v>
      </c>
      <c r="E3018" s="22">
        <v>7</v>
      </c>
      <c r="F3018" s="22" t="s">
        <v>112</v>
      </c>
      <c r="G3018" s="22" t="s">
        <v>108</v>
      </c>
    </row>
    <row r="3019" spans="3:7">
      <c r="C3019" s="137">
        <v>44390</v>
      </c>
      <c r="D3019" s="22" t="s">
        <v>119</v>
      </c>
      <c r="E3019" s="22">
        <v>35</v>
      </c>
      <c r="F3019" s="22" t="s">
        <v>6</v>
      </c>
      <c r="G3019" s="22" t="s">
        <v>115</v>
      </c>
    </row>
    <row r="3020" spans="3:7">
      <c r="C3020" s="137">
        <v>44509</v>
      </c>
      <c r="D3020" s="22" t="s">
        <v>116</v>
      </c>
      <c r="E3020" s="22">
        <v>6</v>
      </c>
      <c r="F3020" s="22" t="s">
        <v>6</v>
      </c>
      <c r="G3020" s="22" t="s">
        <v>105</v>
      </c>
    </row>
    <row r="3021" spans="3:7">
      <c r="C3021" s="137">
        <v>44510</v>
      </c>
      <c r="D3021" s="22" t="s">
        <v>107</v>
      </c>
      <c r="E3021" s="22">
        <v>44</v>
      </c>
      <c r="F3021" s="22" t="s">
        <v>114</v>
      </c>
      <c r="G3021" s="22" t="s">
        <v>106</v>
      </c>
    </row>
    <row r="3022" spans="3:7">
      <c r="C3022" s="137">
        <v>44682</v>
      </c>
      <c r="D3022" s="22" t="s">
        <v>116</v>
      </c>
      <c r="E3022" s="22">
        <v>18</v>
      </c>
      <c r="F3022" s="22" t="s">
        <v>114</v>
      </c>
      <c r="G3022" s="22" t="s">
        <v>108</v>
      </c>
    </row>
    <row r="3023" spans="3:7">
      <c r="C3023" s="137">
        <v>44037</v>
      </c>
      <c r="D3023" s="22" t="s">
        <v>119</v>
      </c>
      <c r="E3023" s="22">
        <v>15</v>
      </c>
      <c r="F3023" s="22" t="s">
        <v>110</v>
      </c>
      <c r="G3023" s="22" t="s">
        <v>113</v>
      </c>
    </row>
    <row r="3024" spans="3:7">
      <c r="C3024" s="137">
        <v>43924</v>
      </c>
      <c r="D3024" s="22" t="s">
        <v>119</v>
      </c>
      <c r="E3024" s="22">
        <v>6</v>
      </c>
      <c r="F3024" s="22" t="s">
        <v>110</v>
      </c>
      <c r="G3024" s="22" t="s">
        <v>113</v>
      </c>
    </row>
    <row r="3025" spans="3:7">
      <c r="C3025" s="137">
        <v>43979</v>
      </c>
      <c r="D3025" s="22" t="s">
        <v>117</v>
      </c>
      <c r="E3025" s="22">
        <v>28</v>
      </c>
      <c r="F3025" s="22" t="s">
        <v>114</v>
      </c>
      <c r="G3025" s="22" t="s">
        <v>113</v>
      </c>
    </row>
    <row r="3026" spans="3:7">
      <c r="C3026" s="137">
        <v>44242</v>
      </c>
      <c r="D3026" s="22" t="s">
        <v>119</v>
      </c>
      <c r="E3026" s="22">
        <v>375</v>
      </c>
      <c r="F3026" s="22" t="s">
        <v>110</v>
      </c>
      <c r="G3026" s="22" t="s">
        <v>106</v>
      </c>
    </row>
    <row r="3027" spans="3:7">
      <c r="C3027" s="137">
        <v>44082</v>
      </c>
      <c r="D3027" s="22" t="s">
        <v>117</v>
      </c>
      <c r="E3027" s="22">
        <v>300</v>
      </c>
      <c r="F3027" s="22" t="s">
        <v>112</v>
      </c>
      <c r="G3027" s="22" t="s">
        <v>115</v>
      </c>
    </row>
    <row r="3028" spans="3:7">
      <c r="C3028" s="137">
        <v>43831</v>
      </c>
      <c r="D3028" s="22" t="s">
        <v>118</v>
      </c>
      <c r="E3028" s="22">
        <v>48</v>
      </c>
      <c r="F3028" s="22" t="s">
        <v>110</v>
      </c>
      <c r="G3028" s="22" t="s">
        <v>115</v>
      </c>
    </row>
    <row r="3029" spans="3:7">
      <c r="C3029" s="137">
        <v>44055</v>
      </c>
      <c r="D3029" s="22" t="s">
        <v>117</v>
      </c>
      <c r="E3029" s="22">
        <v>75</v>
      </c>
      <c r="F3029" s="22" t="s">
        <v>110</v>
      </c>
      <c r="G3029" s="22" t="s">
        <v>106</v>
      </c>
    </row>
    <row r="3030" spans="3:7">
      <c r="C3030" s="137">
        <v>43857</v>
      </c>
      <c r="D3030" s="22" t="s">
        <v>118</v>
      </c>
      <c r="E3030" s="22">
        <v>5</v>
      </c>
      <c r="F3030" s="22" t="s">
        <v>112</v>
      </c>
      <c r="G3030" s="22" t="s">
        <v>111</v>
      </c>
    </row>
    <row r="3031" spans="3:7">
      <c r="C3031" s="137">
        <v>43922</v>
      </c>
      <c r="D3031" s="22" t="s">
        <v>116</v>
      </c>
      <c r="E3031" s="22">
        <v>8</v>
      </c>
      <c r="F3031" s="22" t="s">
        <v>6</v>
      </c>
      <c r="G3031" s="22" t="s">
        <v>113</v>
      </c>
    </row>
    <row r="3032" spans="3:7">
      <c r="C3032" s="137">
        <v>44796</v>
      </c>
      <c r="D3032" s="22" t="s">
        <v>107</v>
      </c>
      <c r="E3032" s="22">
        <v>5</v>
      </c>
      <c r="F3032" s="22" t="s">
        <v>110</v>
      </c>
      <c r="G3032" s="22" t="s">
        <v>113</v>
      </c>
    </row>
    <row r="3033" spans="3:7">
      <c r="C3033" s="137">
        <v>43834</v>
      </c>
      <c r="D3033" s="22" t="s">
        <v>117</v>
      </c>
      <c r="E3033" s="22">
        <v>2</v>
      </c>
      <c r="F3033" s="22" t="s">
        <v>9</v>
      </c>
      <c r="G3033" s="22" t="s">
        <v>106</v>
      </c>
    </row>
    <row r="3034" spans="3:7">
      <c r="C3034" s="137">
        <v>43917</v>
      </c>
      <c r="D3034" s="22" t="s">
        <v>107</v>
      </c>
      <c r="E3034" s="22">
        <v>525</v>
      </c>
      <c r="F3034" s="22" t="s">
        <v>114</v>
      </c>
      <c r="G3034" s="22" t="s">
        <v>113</v>
      </c>
    </row>
    <row r="3035" spans="3:7">
      <c r="C3035" s="137">
        <v>44270</v>
      </c>
      <c r="D3035" s="22" t="s">
        <v>118</v>
      </c>
      <c r="E3035" s="22">
        <v>26</v>
      </c>
      <c r="F3035" s="22" t="s">
        <v>114</v>
      </c>
      <c r="G3035" s="22" t="s">
        <v>106</v>
      </c>
    </row>
    <row r="3036" spans="3:7">
      <c r="C3036" s="137">
        <v>44071</v>
      </c>
      <c r="D3036" s="22" t="s">
        <v>117</v>
      </c>
      <c r="E3036" s="22">
        <v>1</v>
      </c>
      <c r="F3036" s="22" t="s">
        <v>112</v>
      </c>
      <c r="G3036" s="22" t="s">
        <v>113</v>
      </c>
    </row>
    <row r="3037" spans="3:7">
      <c r="C3037" s="137">
        <v>44862</v>
      </c>
      <c r="D3037" s="22" t="s">
        <v>117</v>
      </c>
      <c r="E3037" s="22">
        <v>29</v>
      </c>
      <c r="F3037" s="22" t="s">
        <v>9</v>
      </c>
      <c r="G3037" s="22" t="s">
        <v>113</v>
      </c>
    </row>
    <row r="3038" spans="3:7">
      <c r="C3038" s="137">
        <v>44115</v>
      </c>
      <c r="D3038" s="22" t="s">
        <v>119</v>
      </c>
      <c r="E3038" s="22">
        <v>150</v>
      </c>
      <c r="F3038" s="22" t="s">
        <v>110</v>
      </c>
      <c r="G3038" s="22" t="s">
        <v>109</v>
      </c>
    </row>
    <row r="3039" spans="3:7">
      <c r="C3039" s="137">
        <v>44196</v>
      </c>
      <c r="D3039" s="22" t="s">
        <v>118</v>
      </c>
      <c r="E3039" s="22">
        <v>9</v>
      </c>
      <c r="F3039" s="22" t="s">
        <v>9</v>
      </c>
      <c r="G3039" s="22" t="s">
        <v>115</v>
      </c>
    </row>
    <row r="3040" spans="3:7">
      <c r="C3040" s="137">
        <v>44422</v>
      </c>
      <c r="D3040" s="22" t="s">
        <v>119</v>
      </c>
      <c r="E3040" s="22">
        <v>5</v>
      </c>
      <c r="F3040" s="22" t="s">
        <v>110</v>
      </c>
      <c r="G3040" s="22" t="s">
        <v>108</v>
      </c>
    </row>
    <row r="3041" spans="3:7">
      <c r="C3041" s="137">
        <v>44291</v>
      </c>
      <c r="D3041" s="22" t="s">
        <v>107</v>
      </c>
      <c r="E3041" s="22">
        <v>34</v>
      </c>
      <c r="F3041" s="22" t="s">
        <v>6</v>
      </c>
      <c r="G3041" s="22" t="s">
        <v>109</v>
      </c>
    </row>
    <row r="3042" spans="3:7">
      <c r="C3042" s="137">
        <v>44310</v>
      </c>
      <c r="D3042" s="22" t="s">
        <v>116</v>
      </c>
      <c r="E3042" s="22">
        <v>550</v>
      </c>
      <c r="F3042" s="22" t="s">
        <v>114</v>
      </c>
      <c r="G3042" s="22" t="s">
        <v>113</v>
      </c>
    </row>
    <row r="3043" spans="3:7">
      <c r="C3043" s="137">
        <v>44692</v>
      </c>
      <c r="D3043" s="22" t="s">
        <v>117</v>
      </c>
      <c r="E3043" s="22">
        <v>275</v>
      </c>
      <c r="F3043" s="22" t="s">
        <v>9</v>
      </c>
      <c r="G3043" s="22" t="s">
        <v>115</v>
      </c>
    </row>
    <row r="3044" spans="3:7">
      <c r="C3044" s="137">
        <v>44438</v>
      </c>
      <c r="D3044" s="22" t="s">
        <v>117</v>
      </c>
      <c r="E3044" s="22">
        <v>20</v>
      </c>
      <c r="F3044" s="22" t="s">
        <v>9</v>
      </c>
      <c r="G3044" s="22" t="s">
        <v>113</v>
      </c>
    </row>
    <row r="3045" spans="3:7">
      <c r="C3045" s="137">
        <v>44360</v>
      </c>
      <c r="D3045" s="22" t="s">
        <v>117</v>
      </c>
      <c r="E3045" s="22">
        <v>13</v>
      </c>
      <c r="F3045" s="22" t="s">
        <v>112</v>
      </c>
      <c r="G3045" s="22" t="s">
        <v>106</v>
      </c>
    </row>
    <row r="3046" spans="3:7">
      <c r="C3046" s="137">
        <v>44778</v>
      </c>
      <c r="D3046" s="22" t="s">
        <v>117</v>
      </c>
      <c r="E3046" s="22">
        <v>40</v>
      </c>
      <c r="F3046" s="22" t="s">
        <v>112</v>
      </c>
      <c r="G3046" s="22" t="s">
        <v>108</v>
      </c>
    </row>
    <row r="3047" spans="3:7">
      <c r="C3047" s="137">
        <v>44096</v>
      </c>
      <c r="D3047" s="22" t="s">
        <v>118</v>
      </c>
      <c r="E3047" s="22">
        <v>49</v>
      </c>
      <c r="F3047" s="22" t="s">
        <v>110</v>
      </c>
      <c r="G3047" s="22" t="s">
        <v>108</v>
      </c>
    </row>
    <row r="3048" spans="3:7">
      <c r="C3048" s="137">
        <v>44706</v>
      </c>
      <c r="D3048" s="22" t="s">
        <v>117</v>
      </c>
      <c r="E3048" s="22">
        <v>150</v>
      </c>
      <c r="F3048" s="22" t="s">
        <v>112</v>
      </c>
      <c r="G3048" s="22" t="s">
        <v>108</v>
      </c>
    </row>
    <row r="3049" spans="3:7">
      <c r="C3049" s="137">
        <v>44063</v>
      </c>
      <c r="D3049" s="22" t="s">
        <v>119</v>
      </c>
      <c r="E3049" s="22">
        <v>600</v>
      </c>
      <c r="F3049" s="22" t="s">
        <v>114</v>
      </c>
      <c r="G3049" s="22" t="s">
        <v>109</v>
      </c>
    </row>
    <row r="3050" spans="3:7">
      <c r="C3050" s="137">
        <v>44526</v>
      </c>
      <c r="D3050" s="22" t="s">
        <v>117</v>
      </c>
      <c r="E3050" s="22">
        <v>450</v>
      </c>
      <c r="F3050" s="22" t="s">
        <v>110</v>
      </c>
      <c r="G3050" s="22" t="s">
        <v>105</v>
      </c>
    </row>
    <row r="3051" spans="3:7">
      <c r="C3051" s="137">
        <v>43888</v>
      </c>
      <c r="D3051" s="22" t="s">
        <v>107</v>
      </c>
      <c r="E3051" s="22">
        <v>9</v>
      </c>
      <c r="F3051" s="22" t="s">
        <v>110</v>
      </c>
      <c r="G3051" s="22" t="s">
        <v>105</v>
      </c>
    </row>
    <row r="3052" spans="3:7">
      <c r="C3052" s="137">
        <v>44395</v>
      </c>
      <c r="D3052" s="22" t="s">
        <v>119</v>
      </c>
      <c r="E3052" s="22">
        <v>5</v>
      </c>
      <c r="F3052" s="22" t="s">
        <v>112</v>
      </c>
      <c r="G3052" s="22" t="s">
        <v>111</v>
      </c>
    </row>
    <row r="3053" spans="3:7">
      <c r="C3053" s="137">
        <v>43959</v>
      </c>
      <c r="D3053" s="22" t="s">
        <v>117</v>
      </c>
      <c r="E3053" s="22">
        <v>41</v>
      </c>
      <c r="F3053" s="22" t="s">
        <v>114</v>
      </c>
      <c r="G3053" s="22" t="s">
        <v>111</v>
      </c>
    </row>
    <row r="3054" spans="3:7">
      <c r="C3054" s="137">
        <v>44826</v>
      </c>
      <c r="D3054" s="22" t="s">
        <v>119</v>
      </c>
      <c r="E3054" s="22">
        <v>33</v>
      </c>
      <c r="F3054" s="22" t="s">
        <v>110</v>
      </c>
      <c r="G3054" s="22" t="s">
        <v>108</v>
      </c>
    </row>
    <row r="3055" spans="3:7">
      <c r="C3055" s="137">
        <v>44253</v>
      </c>
      <c r="D3055" s="22" t="s">
        <v>117</v>
      </c>
      <c r="E3055" s="22">
        <v>1</v>
      </c>
      <c r="F3055" s="22" t="s">
        <v>114</v>
      </c>
      <c r="G3055" s="22" t="s">
        <v>109</v>
      </c>
    </row>
    <row r="3056" spans="3:7">
      <c r="C3056" s="137">
        <v>44679</v>
      </c>
      <c r="D3056" s="22" t="s">
        <v>117</v>
      </c>
      <c r="E3056" s="22">
        <v>250</v>
      </c>
      <c r="F3056" s="22" t="s">
        <v>6</v>
      </c>
      <c r="G3056" s="22" t="s">
        <v>108</v>
      </c>
    </row>
    <row r="3057" spans="3:7">
      <c r="C3057" s="137">
        <v>44323</v>
      </c>
      <c r="D3057" s="22" t="s">
        <v>117</v>
      </c>
      <c r="E3057" s="22">
        <v>5</v>
      </c>
      <c r="F3057" s="22" t="s">
        <v>112</v>
      </c>
      <c r="G3057" s="22" t="s">
        <v>108</v>
      </c>
    </row>
    <row r="3058" spans="3:7">
      <c r="C3058" s="137">
        <v>44434</v>
      </c>
      <c r="D3058" s="22" t="s">
        <v>117</v>
      </c>
      <c r="E3058" s="22">
        <v>5</v>
      </c>
      <c r="F3058" s="22" t="s">
        <v>6</v>
      </c>
      <c r="G3058" s="22" t="s">
        <v>109</v>
      </c>
    </row>
    <row r="3059" spans="3:7">
      <c r="C3059" s="137">
        <v>44755</v>
      </c>
      <c r="D3059" s="22" t="s">
        <v>117</v>
      </c>
      <c r="E3059" s="22">
        <v>40</v>
      </c>
      <c r="F3059" s="22" t="s">
        <v>6</v>
      </c>
      <c r="G3059" s="22" t="s">
        <v>106</v>
      </c>
    </row>
    <row r="3060" spans="3:7">
      <c r="C3060" s="137">
        <v>44309</v>
      </c>
      <c r="D3060" s="22" t="s">
        <v>119</v>
      </c>
      <c r="E3060" s="22">
        <v>75</v>
      </c>
      <c r="F3060" s="22" t="s">
        <v>9</v>
      </c>
      <c r="G3060" s="22" t="s">
        <v>108</v>
      </c>
    </row>
    <row r="3061" spans="3:7">
      <c r="C3061" s="137">
        <v>43974</v>
      </c>
      <c r="D3061" s="22" t="s">
        <v>116</v>
      </c>
      <c r="E3061" s="22">
        <v>3</v>
      </c>
      <c r="F3061" s="22" t="s">
        <v>110</v>
      </c>
      <c r="G3061" s="22" t="s">
        <v>115</v>
      </c>
    </row>
    <row r="3062" spans="3:7">
      <c r="C3062" s="137">
        <v>43991</v>
      </c>
      <c r="D3062" s="22" t="s">
        <v>117</v>
      </c>
      <c r="E3062" s="22">
        <v>150</v>
      </c>
      <c r="F3062" s="22" t="s">
        <v>114</v>
      </c>
      <c r="G3062" s="22" t="s">
        <v>115</v>
      </c>
    </row>
    <row r="3063" spans="3:7">
      <c r="C3063" s="137">
        <v>44746</v>
      </c>
      <c r="D3063" s="22" t="s">
        <v>107</v>
      </c>
      <c r="E3063" s="22">
        <v>475</v>
      </c>
      <c r="F3063" s="22" t="s">
        <v>6</v>
      </c>
      <c r="G3063" s="22" t="s">
        <v>108</v>
      </c>
    </row>
    <row r="3064" spans="3:7">
      <c r="C3064" s="137">
        <v>44105</v>
      </c>
      <c r="D3064" s="22" t="s">
        <v>117</v>
      </c>
      <c r="E3064" s="22">
        <v>5</v>
      </c>
      <c r="F3064" s="22" t="s">
        <v>110</v>
      </c>
      <c r="G3064" s="22" t="s">
        <v>108</v>
      </c>
    </row>
    <row r="3065" spans="3:7">
      <c r="C3065" s="137">
        <v>43998</v>
      </c>
      <c r="D3065" s="22" t="s">
        <v>118</v>
      </c>
      <c r="E3065" s="22">
        <v>575</v>
      </c>
      <c r="F3065" s="22" t="s">
        <v>9</v>
      </c>
      <c r="G3065" s="22" t="s">
        <v>108</v>
      </c>
    </row>
    <row r="3066" spans="3:7">
      <c r="C3066" s="137">
        <v>44351</v>
      </c>
      <c r="D3066" s="22" t="s">
        <v>117</v>
      </c>
      <c r="E3066" s="22">
        <v>550</v>
      </c>
      <c r="F3066" s="22" t="s">
        <v>112</v>
      </c>
      <c r="G3066" s="22" t="s">
        <v>105</v>
      </c>
    </row>
    <row r="3067" spans="3:7">
      <c r="C3067" s="137">
        <v>44437</v>
      </c>
      <c r="D3067" s="22" t="s">
        <v>117</v>
      </c>
      <c r="E3067" s="22">
        <v>6</v>
      </c>
      <c r="F3067" s="22" t="s">
        <v>114</v>
      </c>
      <c r="G3067" s="22" t="s">
        <v>106</v>
      </c>
    </row>
    <row r="3068" spans="3:7">
      <c r="C3068" s="137">
        <v>44581</v>
      </c>
      <c r="D3068" s="22" t="s">
        <v>107</v>
      </c>
      <c r="E3068" s="22">
        <v>2</v>
      </c>
      <c r="F3068" s="22" t="s">
        <v>110</v>
      </c>
      <c r="G3068" s="22" t="s">
        <v>106</v>
      </c>
    </row>
    <row r="3069" spans="3:7">
      <c r="C3069" s="137">
        <v>43921</v>
      </c>
      <c r="D3069" s="22" t="s">
        <v>119</v>
      </c>
      <c r="E3069" s="22">
        <v>3</v>
      </c>
      <c r="F3069" s="22" t="s">
        <v>9</v>
      </c>
      <c r="G3069" s="22" t="s">
        <v>113</v>
      </c>
    </row>
    <row r="3070" spans="3:7">
      <c r="C3070" s="137">
        <v>44436</v>
      </c>
      <c r="D3070" s="22" t="s">
        <v>107</v>
      </c>
      <c r="E3070" s="22">
        <v>26</v>
      </c>
      <c r="F3070" s="22" t="s">
        <v>9</v>
      </c>
      <c r="G3070" s="22" t="s">
        <v>106</v>
      </c>
    </row>
    <row r="3071" spans="3:7">
      <c r="C3071" s="137">
        <v>44848</v>
      </c>
      <c r="D3071" s="22" t="s">
        <v>117</v>
      </c>
      <c r="E3071" s="22">
        <v>18</v>
      </c>
      <c r="F3071" s="22" t="s">
        <v>112</v>
      </c>
      <c r="G3071" s="22" t="s">
        <v>106</v>
      </c>
    </row>
    <row r="3072" spans="3:7">
      <c r="C3072" s="137">
        <v>44910</v>
      </c>
      <c r="D3072" s="22" t="s">
        <v>117</v>
      </c>
      <c r="E3072" s="22">
        <v>9</v>
      </c>
      <c r="F3072" s="22" t="s">
        <v>112</v>
      </c>
      <c r="G3072" s="22" t="s">
        <v>106</v>
      </c>
    </row>
    <row r="3073" spans="3:7">
      <c r="C3073" s="137">
        <v>43933</v>
      </c>
      <c r="D3073" s="22" t="s">
        <v>107</v>
      </c>
      <c r="E3073" s="22">
        <v>19</v>
      </c>
      <c r="F3073" s="22" t="s">
        <v>6</v>
      </c>
      <c r="G3073" s="22" t="s">
        <v>106</v>
      </c>
    </row>
    <row r="3074" spans="3:7">
      <c r="C3074" s="137">
        <v>44875</v>
      </c>
      <c r="D3074" s="22" t="s">
        <v>118</v>
      </c>
      <c r="E3074" s="22">
        <v>100</v>
      </c>
      <c r="F3074" s="22" t="s">
        <v>110</v>
      </c>
      <c r="G3074" s="22" t="s">
        <v>113</v>
      </c>
    </row>
    <row r="3075" spans="3:7">
      <c r="C3075" s="137">
        <v>44059</v>
      </c>
      <c r="D3075" s="22" t="s">
        <v>107</v>
      </c>
      <c r="E3075" s="22">
        <v>6</v>
      </c>
      <c r="F3075" s="22" t="s">
        <v>112</v>
      </c>
      <c r="G3075" s="22" t="s">
        <v>105</v>
      </c>
    </row>
    <row r="3076" spans="3:7">
      <c r="C3076" s="137">
        <v>44607</v>
      </c>
      <c r="D3076" s="22" t="s">
        <v>107</v>
      </c>
      <c r="E3076" s="22">
        <v>375</v>
      </c>
      <c r="F3076" s="22" t="s">
        <v>114</v>
      </c>
      <c r="G3076" s="22" t="s">
        <v>113</v>
      </c>
    </row>
    <row r="3077" spans="3:7">
      <c r="C3077" s="137">
        <v>44016</v>
      </c>
      <c r="D3077" s="22" t="s">
        <v>116</v>
      </c>
      <c r="E3077" s="22">
        <v>4</v>
      </c>
      <c r="F3077" s="22" t="s">
        <v>114</v>
      </c>
      <c r="G3077" s="22" t="s">
        <v>108</v>
      </c>
    </row>
    <row r="3078" spans="3:7">
      <c r="C3078" s="137">
        <v>44456</v>
      </c>
      <c r="D3078" s="22" t="s">
        <v>119</v>
      </c>
      <c r="E3078" s="22">
        <v>1</v>
      </c>
      <c r="F3078" s="22" t="s">
        <v>9</v>
      </c>
      <c r="G3078" s="22" t="s">
        <v>115</v>
      </c>
    </row>
    <row r="3079" spans="3:7">
      <c r="C3079" s="137">
        <v>43920</v>
      </c>
      <c r="D3079" s="22" t="s">
        <v>119</v>
      </c>
      <c r="E3079" s="22">
        <v>425</v>
      </c>
      <c r="F3079" s="22" t="s">
        <v>9</v>
      </c>
      <c r="G3079" s="22" t="s">
        <v>113</v>
      </c>
    </row>
    <row r="3080" spans="3:7">
      <c r="C3080" s="137">
        <v>43850</v>
      </c>
      <c r="D3080" s="22" t="s">
        <v>118</v>
      </c>
      <c r="E3080" s="22">
        <v>16</v>
      </c>
      <c r="F3080" s="22" t="s">
        <v>110</v>
      </c>
      <c r="G3080" s="22" t="s">
        <v>105</v>
      </c>
    </row>
    <row r="3081" spans="3:7">
      <c r="C3081" s="137">
        <v>44355</v>
      </c>
      <c r="D3081" s="22" t="s">
        <v>116</v>
      </c>
      <c r="E3081" s="22">
        <v>5</v>
      </c>
      <c r="F3081" s="22" t="s">
        <v>114</v>
      </c>
      <c r="G3081" s="22" t="s">
        <v>111</v>
      </c>
    </row>
    <row r="3082" spans="3:7">
      <c r="C3082" s="137">
        <v>44467</v>
      </c>
      <c r="D3082" s="22" t="s">
        <v>119</v>
      </c>
      <c r="E3082" s="22">
        <v>48</v>
      </c>
      <c r="F3082" s="22" t="s">
        <v>6</v>
      </c>
      <c r="G3082" s="22" t="s">
        <v>111</v>
      </c>
    </row>
    <row r="3083" spans="3:7">
      <c r="C3083" s="137">
        <v>44691</v>
      </c>
      <c r="D3083" s="22" t="s">
        <v>117</v>
      </c>
      <c r="E3083" s="22">
        <v>15</v>
      </c>
      <c r="F3083" s="22" t="s">
        <v>6</v>
      </c>
      <c r="G3083" s="22" t="s">
        <v>108</v>
      </c>
    </row>
    <row r="3084" spans="3:7">
      <c r="C3084" s="137">
        <v>44904</v>
      </c>
      <c r="D3084" s="22" t="s">
        <v>119</v>
      </c>
      <c r="E3084" s="22">
        <v>27</v>
      </c>
      <c r="F3084" s="22" t="s">
        <v>110</v>
      </c>
      <c r="G3084" s="22" t="s">
        <v>105</v>
      </c>
    </row>
    <row r="3085" spans="3:7">
      <c r="C3085" s="137">
        <v>44487</v>
      </c>
      <c r="D3085" s="22" t="s">
        <v>118</v>
      </c>
      <c r="E3085" s="22">
        <v>9</v>
      </c>
      <c r="F3085" s="22" t="s">
        <v>110</v>
      </c>
      <c r="G3085" s="22" t="s">
        <v>108</v>
      </c>
    </row>
    <row r="3086" spans="3:7">
      <c r="C3086" s="137">
        <v>44696</v>
      </c>
      <c r="D3086" s="22" t="s">
        <v>116</v>
      </c>
      <c r="E3086" s="22">
        <v>8</v>
      </c>
      <c r="F3086" s="22" t="s">
        <v>112</v>
      </c>
      <c r="G3086" s="22" t="s">
        <v>108</v>
      </c>
    </row>
    <row r="3087" spans="3:7">
      <c r="C3087" s="137">
        <v>44678</v>
      </c>
      <c r="D3087" s="22" t="s">
        <v>117</v>
      </c>
      <c r="E3087" s="22">
        <v>525</v>
      </c>
      <c r="F3087" s="22" t="s">
        <v>9</v>
      </c>
      <c r="G3087" s="22" t="s">
        <v>108</v>
      </c>
    </row>
    <row r="3088" spans="3:7">
      <c r="C3088" s="137">
        <v>44177</v>
      </c>
      <c r="D3088" s="22" t="s">
        <v>119</v>
      </c>
      <c r="E3088" s="22">
        <v>26</v>
      </c>
      <c r="F3088" s="22" t="s">
        <v>112</v>
      </c>
      <c r="G3088" s="22" t="s">
        <v>105</v>
      </c>
    </row>
    <row r="3089" spans="3:7">
      <c r="C3089" s="137">
        <v>43883</v>
      </c>
      <c r="D3089" s="22" t="s">
        <v>118</v>
      </c>
      <c r="E3089" s="22">
        <v>10</v>
      </c>
      <c r="F3089" s="22" t="s">
        <v>6</v>
      </c>
      <c r="G3089" s="22" t="s">
        <v>108</v>
      </c>
    </row>
    <row r="3090" spans="3:7">
      <c r="C3090" s="137">
        <v>44612</v>
      </c>
      <c r="D3090" s="22" t="s">
        <v>119</v>
      </c>
      <c r="E3090" s="22">
        <v>5</v>
      </c>
      <c r="F3090" s="22" t="s">
        <v>110</v>
      </c>
      <c r="G3090" s="22" t="s">
        <v>109</v>
      </c>
    </row>
    <row r="3091" spans="3:7">
      <c r="C3091" s="137">
        <v>44005</v>
      </c>
      <c r="D3091" s="22" t="s">
        <v>117</v>
      </c>
      <c r="E3091" s="22">
        <v>7</v>
      </c>
      <c r="F3091" s="22" t="s">
        <v>9</v>
      </c>
      <c r="G3091" s="22" t="s">
        <v>109</v>
      </c>
    </row>
    <row r="3092" spans="3:7">
      <c r="C3092" s="137">
        <v>44017</v>
      </c>
      <c r="D3092" s="22" t="s">
        <v>117</v>
      </c>
      <c r="E3092" s="22">
        <v>475</v>
      </c>
      <c r="F3092" s="22" t="s">
        <v>114</v>
      </c>
      <c r="G3092" s="22" t="s">
        <v>115</v>
      </c>
    </row>
    <row r="3093" spans="3:7">
      <c r="C3093" s="137">
        <v>44555</v>
      </c>
      <c r="D3093" s="22" t="s">
        <v>119</v>
      </c>
      <c r="E3093" s="22">
        <v>4</v>
      </c>
      <c r="F3093" s="22" t="s">
        <v>114</v>
      </c>
      <c r="G3093" s="22" t="s">
        <v>106</v>
      </c>
    </row>
    <row r="3094" spans="3:7">
      <c r="C3094" s="137">
        <v>44596</v>
      </c>
      <c r="D3094" s="22" t="s">
        <v>119</v>
      </c>
      <c r="E3094" s="22">
        <v>40</v>
      </c>
      <c r="F3094" s="22" t="s">
        <v>114</v>
      </c>
      <c r="G3094" s="22" t="s">
        <v>105</v>
      </c>
    </row>
    <row r="3095" spans="3:7">
      <c r="C3095" s="137">
        <v>44914</v>
      </c>
      <c r="D3095" s="22" t="s">
        <v>116</v>
      </c>
      <c r="E3095" s="22">
        <v>5</v>
      </c>
      <c r="F3095" s="22" t="s">
        <v>110</v>
      </c>
      <c r="G3095" s="22" t="s">
        <v>115</v>
      </c>
    </row>
    <row r="3096" spans="3:7">
      <c r="C3096" s="137">
        <v>44316</v>
      </c>
      <c r="D3096" s="22" t="s">
        <v>118</v>
      </c>
      <c r="E3096" s="22">
        <v>27</v>
      </c>
      <c r="F3096" s="22" t="s">
        <v>112</v>
      </c>
      <c r="G3096" s="22" t="s">
        <v>113</v>
      </c>
    </row>
    <row r="3097" spans="3:7">
      <c r="C3097" s="137">
        <v>44926</v>
      </c>
      <c r="D3097" s="22" t="s">
        <v>117</v>
      </c>
      <c r="E3097" s="22">
        <v>575</v>
      </c>
      <c r="F3097" s="22" t="s">
        <v>114</v>
      </c>
      <c r="G3097" s="22" t="s">
        <v>108</v>
      </c>
    </row>
    <row r="3098" spans="3:7">
      <c r="C3098" s="137">
        <v>44544</v>
      </c>
      <c r="D3098" s="22" t="s">
        <v>117</v>
      </c>
      <c r="E3098" s="22">
        <v>38</v>
      </c>
      <c r="F3098" s="22" t="s">
        <v>112</v>
      </c>
      <c r="G3098" s="22" t="s">
        <v>106</v>
      </c>
    </row>
    <row r="3099" spans="3:7">
      <c r="C3099" s="137">
        <v>44011</v>
      </c>
      <c r="D3099" s="22" t="s">
        <v>117</v>
      </c>
      <c r="E3099" s="22">
        <v>225</v>
      </c>
      <c r="F3099" s="22" t="s">
        <v>114</v>
      </c>
      <c r="G3099" s="22" t="s">
        <v>111</v>
      </c>
    </row>
    <row r="3100" spans="3:7">
      <c r="C3100" s="137">
        <v>44047</v>
      </c>
      <c r="D3100" s="22" t="s">
        <v>117</v>
      </c>
      <c r="E3100" s="22">
        <v>31</v>
      </c>
      <c r="F3100" s="22" t="s">
        <v>9</v>
      </c>
      <c r="G3100" s="22" t="s">
        <v>109</v>
      </c>
    </row>
    <row r="3101" spans="3:7">
      <c r="C3101" s="137">
        <v>44279</v>
      </c>
      <c r="D3101" s="22" t="s">
        <v>119</v>
      </c>
      <c r="E3101" s="22">
        <v>8</v>
      </c>
      <c r="F3101" s="22" t="s">
        <v>112</v>
      </c>
      <c r="G3101" s="22" t="s">
        <v>115</v>
      </c>
    </row>
    <row r="3102" spans="3:7">
      <c r="C3102" s="137">
        <v>44735</v>
      </c>
      <c r="D3102" s="22" t="s">
        <v>119</v>
      </c>
      <c r="E3102" s="22">
        <v>22</v>
      </c>
      <c r="F3102" s="22" t="s">
        <v>6</v>
      </c>
      <c r="G3102" s="22" t="s">
        <v>111</v>
      </c>
    </row>
    <row r="3103" spans="3:7">
      <c r="C3103" s="137">
        <v>44043</v>
      </c>
      <c r="D3103" s="22" t="s">
        <v>117</v>
      </c>
      <c r="E3103" s="22">
        <v>6</v>
      </c>
      <c r="F3103" s="22" t="s">
        <v>112</v>
      </c>
      <c r="G3103" s="22" t="s">
        <v>105</v>
      </c>
    </row>
    <row r="3104" spans="3:7">
      <c r="C3104" s="137">
        <v>44775</v>
      </c>
      <c r="D3104" s="22" t="s">
        <v>117</v>
      </c>
      <c r="E3104" s="22">
        <v>350</v>
      </c>
      <c r="F3104" s="22" t="s">
        <v>6</v>
      </c>
      <c r="G3104" s="22" t="s">
        <v>109</v>
      </c>
    </row>
    <row r="3105" spans="3:7">
      <c r="C3105" s="137">
        <v>44792</v>
      </c>
      <c r="D3105" s="22" t="s">
        <v>117</v>
      </c>
      <c r="E3105" s="22">
        <v>3</v>
      </c>
      <c r="F3105" s="22" t="s">
        <v>6</v>
      </c>
      <c r="G3105" s="22" t="s">
        <v>106</v>
      </c>
    </row>
    <row r="3106" spans="3:7">
      <c r="C3106" s="137">
        <v>43865</v>
      </c>
      <c r="D3106" s="22" t="s">
        <v>107</v>
      </c>
      <c r="E3106" s="22">
        <v>3</v>
      </c>
      <c r="F3106" s="22" t="s">
        <v>6</v>
      </c>
      <c r="G3106" s="22" t="s">
        <v>113</v>
      </c>
    </row>
    <row r="3107" spans="3:7">
      <c r="C3107" s="137">
        <v>44510</v>
      </c>
      <c r="D3107" s="22" t="s">
        <v>119</v>
      </c>
      <c r="E3107" s="22">
        <v>20</v>
      </c>
      <c r="F3107" s="22" t="s">
        <v>6</v>
      </c>
      <c r="G3107" s="22" t="s">
        <v>106</v>
      </c>
    </row>
    <row r="3108" spans="3:7">
      <c r="C3108" s="137">
        <v>44053</v>
      </c>
      <c r="D3108" s="22" t="s">
        <v>116</v>
      </c>
      <c r="E3108" s="22">
        <v>100</v>
      </c>
      <c r="F3108" s="22" t="s">
        <v>114</v>
      </c>
      <c r="G3108" s="22" t="s">
        <v>105</v>
      </c>
    </row>
    <row r="3109" spans="3:7">
      <c r="C3109" s="137">
        <v>44002</v>
      </c>
      <c r="D3109" s="22" t="s">
        <v>119</v>
      </c>
      <c r="E3109" s="22">
        <v>3</v>
      </c>
      <c r="F3109" s="22" t="s">
        <v>110</v>
      </c>
      <c r="G3109" s="22" t="s">
        <v>111</v>
      </c>
    </row>
    <row r="3110" spans="3:7">
      <c r="C3110" s="137">
        <v>43915</v>
      </c>
      <c r="D3110" s="22" t="s">
        <v>119</v>
      </c>
      <c r="E3110" s="22">
        <v>175</v>
      </c>
      <c r="F3110" s="22" t="s">
        <v>112</v>
      </c>
      <c r="G3110" s="22" t="s">
        <v>111</v>
      </c>
    </row>
    <row r="3111" spans="3:7">
      <c r="C3111" s="137">
        <v>44575</v>
      </c>
      <c r="D3111" s="22" t="s">
        <v>118</v>
      </c>
      <c r="E3111" s="22">
        <v>14</v>
      </c>
      <c r="F3111" s="22" t="s">
        <v>9</v>
      </c>
      <c r="G3111" s="22" t="s">
        <v>109</v>
      </c>
    </row>
    <row r="3112" spans="3:7">
      <c r="C3112" s="137">
        <v>44655</v>
      </c>
      <c r="D3112" s="22" t="s">
        <v>119</v>
      </c>
      <c r="E3112" s="22">
        <v>150</v>
      </c>
      <c r="F3112" s="22" t="s">
        <v>112</v>
      </c>
      <c r="G3112" s="22" t="s">
        <v>108</v>
      </c>
    </row>
    <row r="3113" spans="3:7">
      <c r="C3113" s="137">
        <v>44389</v>
      </c>
      <c r="D3113" s="22" t="s">
        <v>119</v>
      </c>
      <c r="E3113" s="22">
        <v>125</v>
      </c>
      <c r="F3113" s="22" t="s">
        <v>9</v>
      </c>
      <c r="G3113" s="22" t="s">
        <v>108</v>
      </c>
    </row>
    <row r="3114" spans="3:7">
      <c r="C3114" s="137">
        <v>44174</v>
      </c>
      <c r="D3114" s="22" t="s">
        <v>116</v>
      </c>
      <c r="E3114" s="22">
        <v>39</v>
      </c>
      <c r="F3114" s="22" t="s">
        <v>9</v>
      </c>
      <c r="G3114" s="22" t="s">
        <v>113</v>
      </c>
    </row>
    <row r="3115" spans="3:7">
      <c r="C3115" s="137">
        <v>44493</v>
      </c>
      <c r="D3115" s="22" t="s">
        <v>117</v>
      </c>
      <c r="E3115" s="22">
        <v>350</v>
      </c>
      <c r="F3115" s="22" t="s">
        <v>110</v>
      </c>
      <c r="G3115" s="22" t="s">
        <v>105</v>
      </c>
    </row>
    <row r="3116" spans="3:7">
      <c r="C3116" s="137">
        <v>44605</v>
      </c>
      <c r="D3116" s="22" t="s">
        <v>107</v>
      </c>
      <c r="E3116" s="22">
        <v>5</v>
      </c>
      <c r="F3116" s="22" t="s">
        <v>114</v>
      </c>
      <c r="G3116" s="22" t="s">
        <v>106</v>
      </c>
    </row>
    <row r="3117" spans="3:7">
      <c r="C3117" s="137">
        <v>44397</v>
      </c>
      <c r="D3117" s="22" t="s">
        <v>117</v>
      </c>
      <c r="E3117" s="22">
        <v>32</v>
      </c>
      <c r="F3117" s="22" t="s">
        <v>114</v>
      </c>
      <c r="G3117" s="22" t="s">
        <v>111</v>
      </c>
    </row>
    <row r="3118" spans="3:7">
      <c r="C3118" s="137">
        <v>44017</v>
      </c>
      <c r="D3118" s="22" t="s">
        <v>116</v>
      </c>
      <c r="E3118" s="22">
        <v>8</v>
      </c>
      <c r="F3118" s="22" t="s">
        <v>110</v>
      </c>
      <c r="G3118" s="22" t="s">
        <v>106</v>
      </c>
    </row>
    <row r="3119" spans="3:7">
      <c r="C3119" s="137">
        <v>44571</v>
      </c>
      <c r="D3119" s="22" t="s">
        <v>118</v>
      </c>
      <c r="E3119" s="22">
        <v>175</v>
      </c>
      <c r="F3119" s="22" t="s">
        <v>112</v>
      </c>
      <c r="G3119" s="22" t="s">
        <v>106</v>
      </c>
    </row>
    <row r="3120" spans="3:7">
      <c r="C3120" s="137">
        <v>43852</v>
      </c>
      <c r="D3120" s="22" t="s">
        <v>116</v>
      </c>
      <c r="E3120" s="22">
        <v>2</v>
      </c>
      <c r="F3120" s="22" t="s">
        <v>114</v>
      </c>
      <c r="G3120" s="22" t="s">
        <v>113</v>
      </c>
    </row>
    <row r="3121" spans="3:7">
      <c r="C3121" s="137">
        <v>44442</v>
      </c>
      <c r="D3121" s="22" t="s">
        <v>117</v>
      </c>
      <c r="E3121" s="22">
        <v>8</v>
      </c>
      <c r="F3121" s="22" t="s">
        <v>6</v>
      </c>
      <c r="G3121" s="22" t="s">
        <v>108</v>
      </c>
    </row>
    <row r="3122" spans="3:7">
      <c r="C3122" s="137">
        <v>44654</v>
      </c>
      <c r="D3122" s="22" t="s">
        <v>119</v>
      </c>
      <c r="E3122" s="22">
        <v>50</v>
      </c>
      <c r="F3122" s="22" t="s">
        <v>114</v>
      </c>
      <c r="G3122" s="22" t="s">
        <v>113</v>
      </c>
    </row>
    <row r="3123" spans="3:7">
      <c r="C3123" s="137">
        <v>44748</v>
      </c>
      <c r="D3123" s="22" t="s">
        <v>107</v>
      </c>
      <c r="E3123" s="22">
        <v>575</v>
      </c>
      <c r="F3123" s="22" t="s">
        <v>112</v>
      </c>
      <c r="G3123" s="22" t="s">
        <v>115</v>
      </c>
    </row>
    <row r="3124" spans="3:7">
      <c r="C3124" s="137">
        <v>44723</v>
      </c>
      <c r="D3124" s="22" t="s">
        <v>117</v>
      </c>
      <c r="E3124" s="22">
        <v>175</v>
      </c>
      <c r="F3124" s="22" t="s">
        <v>9</v>
      </c>
      <c r="G3124" s="22" t="s">
        <v>108</v>
      </c>
    </row>
    <row r="3125" spans="3:7">
      <c r="C3125" s="137">
        <v>44470</v>
      </c>
      <c r="D3125" s="22" t="s">
        <v>118</v>
      </c>
      <c r="E3125" s="22">
        <v>4</v>
      </c>
      <c r="F3125" s="22" t="s">
        <v>6</v>
      </c>
      <c r="G3125" s="22" t="s">
        <v>105</v>
      </c>
    </row>
    <row r="3126" spans="3:7">
      <c r="C3126" s="137">
        <v>44020</v>
      </c>
      <c r="D3126" s="22" t="s">
        <v>117</v>
      </c>
      <c r="E3126" s="22">
        <v>2</v>
      </c>
      <c r="F3126" s="22" t="s">
        <v>110</v>
      </c>
      <c r="G3126" s="22" t="s">
        <v>113</v>
      </c>
    </row>
    <row r="3127" spans="3:7">
      <c r="C3127" s="137">
        <v>44556</v>
      </c>
      <c r="D3127" s="22" t="s">
        <v>107</v>
      </c>
      <c r="E3127" s="22">
        <v>2</v>
      </c>
      <c r="F3127" s="22" t="s">
        <v>114</v>
      </c>
      <c r="G3127" s="22" t="s">
        <v>113</v>
      </c>
    </row>
    <row r="3128" spans="3:7">
      <c r="C3128" s="137">
        <v>44297</v>
      </c>
      <c r="D3128" s="22" t="s">
        <v>117</v>
      </c>
      <c r="E3128" s="22">
        <v>29</v>
      </c>
      <c r="F3128" s="22" t="s">
        <v>112</v>
      </c>
      <c r="G3128" s="22" t="s">
        <v>115</v>
      </c>
    </row>
    <row r="3129" spans="3:7">
      <c r="C3129" s="137">
        <v>44494</v>
      </c>
      <c r="D3129" s="22" t="s">
        <v>107</v>
      </c>
      <c r="E3129" s="22">
        <v>31</v>
      </c>
      <c r="F3129" s="22" t="s">
        <v>6</v>
      </c>
      <c r="G3129" s="22" t="s">
        <v>113</v>
      </c>
    </row>
    <row r="3130" spans="3:7">
      <c r="C3130" s="137">
        <v>44229</v>
      </c>
      <c r="D3130" s="22" t="s">
        <v>119</v>
      </c>
      <c r="E3130" s="22">
        <v>37</v>
      </c>
      <c r="F3130" s="22" t="s">
        <v>9</v>
      </c>
      <c r="G3130" s="22" t="s">
        <v>109</v>
      </c>
    </row>
    <row r="3131" spans="3:7">
      <c r="C3131" s="137">
        <v>44705</v>
      </c>
      <c r="D3131" s="22" t="s">
        <v>119</v>
      </c>
      <c r="E3131" s="22">
        <v>6</v>
      </c>
      <c r="F3131" s="22" t="s">
        <v>6</v>
      </c>
      <c r="G3131" s="22" t="s">
        <v>109</v>
      </c>
    </row>
    <row r="3132" spans="3:7">
      <c r="C3132" s="137">
        <v>44370</v>
      </c>
      <c r="D3132" s="22" t="s">
        <v>116</v>
      </c>
      <c r="E3132" s="22">
        <v>75</v>
      </c>
      <c r="F3132" s="22" t="s">
        <v>112</v>
      </c>
      <c r="G3132" s="22" t="s">
        <v>113</v>
      </c>
    </row>
    <row r="3133" spans="3:7">
      <c r="C3133" s="137">
        <v>44567</v>
      </c>
      <c r="D3133" s="22" t="s">
        <v>117</v>
      </c>
      <c r="E3133" s="22">
        <v>24</v>
      </c>
      <c r="F3133" s="22" t="s">
        <v>9</v>
      </c>
      <c r="G3133" s="22" t="s">
        <v>113</v>
      </c>
    </row>
    <row r="3134" spans="3:7">
      <c r="C3134" s="137">
        <v>44886</v>
      </c>
      <c r="D3134" s="22" t="s">
        <v>107</v>
      </c>
      <c r="E3134" s="22">
        <v>5</v>
      </c>
      <c r="F3134" s="22" t="s">
        <v>9</v>
      </c>
      <c r="G3134" s="22" t="s">
        <v>105</v>
      </c>
    </row>
    <row r="3135" spans="3:7">
      <c r="C3135" s="137">
        <v>44813</v>
      </c>
      <c r="D3135" s="22" t="s">
        <v>118</v>
      </c>
      <c r="E3135" s="22">
        <v>30</v>
      </c>
      <c r="F3135" s="22" t="s">
        <v>114</v>
      </c>
      <c r="G3135" s="22" t="s">
        <v>106</v>
      </c>
    </row>
    <row r="3136" spans="3:7">
      <c r="C3136" s="137">
        <v>44190</v>
      </c>
      <c r="D3136" s="22" t="s">
        <v>118</v>
      </c>
      <c r="E3136" s="22">
        <v>7</v>
      </c>
      <c r="F3136" s="22" t="s">
        <v>9</v>
      </c>
      <c r="G3136" s="22" t="s">
        <v>105</v>
      </c>
    </row>
    <row r="3137" spans="3:7">
      <c r="C3137" s="137">
        <v>44133</v>
      </c>
      <c r="D3137" s="22" t="s">
        <v>119</v>
      </c>
      <c r="E3137" s="22">
        <v>34</v>
      </c>
      <c r="F3137" s="22" t="s">
        <v>9</v>
      </c>
      <c r="G3137" s="22" t="s">
        <v>106</v>
      </c>
    </row>
    <row r="3138" spans="3:7">
      <c r="C3138" s="137">
        <v>44332</v>
      </c>
      <c r="D3138" s="22" t="s">
        <v>117</v>
      </c>
      <c r="E3138" s="22">
        <v>4</v>
      </c>
      <c r="F3138" s="22" t="s">
        <v>110</v>
      </c>
      <c r="G3138" s="22" t="s">
        <v>108</v>
      </c>
    </row>
    <row r="3139" spans="3:7">
      <c r="C3139" s="137">
        <v>44420</v>
      </c>
      <c r="D3139" s="22" t="s">
        <v>116</v>
      </c>
      <c r="E3139" s="22">
        <v>33</v>
      </c>
      <c r="F3139" s="22" t="s">
        <v>6</v>
      </c>
      <c r="G3139" s="22" t="s">
        <v>105</v>
      </c>
    </row>
    <row r="3140" spans="3:7">
      <c r="C3140" s="137">
        <v>43964</v>
      </c>
      <c r="D3140" s="22" t="s">
        <v>119</v>
      </c>
      <c r="E3140" s="22">
        <v>36</v>
      </c>
      <c r="F3140" s="22" t="s">
        <v>9</v>
      </c>
      <c r="G3140" s="22" t="s">
        <v>115</v>
      </c>
    </row>
    <row r="3141" spans="3:7">
      <c r="C3141" s="137">
        <v>44442</v>
      </c>
      <c r="D3141" s="22" t="s">
        <v>117</v>
      </c>
      <c r="E3141" s="22">
        <v>45</v>
      </c>
      <c r="F3141" s="22" t="s">
        <v>114</v>
      </c>
      <c r="G3141" s="22" t="s">
        <v>108</v>
      </c>
    </row>
    <row r="3142" spans="3:7">
      <c r="C3142" s="137">
        <v>43844</v>
      </c>
      <c r="D3142" s="22" t="s">
        <v>118</v>
      </c>
      <c r="E3142" s="22">
        <v>125</v>
      </c>
      <c r="F3142" s="22" t="s">
        <v>114</v>
      </c>
      <c r="G3142" s="22" t="s">
        <v>109</v>
      </c>
    </row>
    <row r="3143" spans="3:7">
      <c r="C3143" s="137">
        <v>44175</v>
      </c>
      <c r="D3143" s="22" t="s">
        <v>118</v>
      </c>
      <c r="E3143" s="22">
        <v>4</v>
      </c>
      <c r="F3143" s="22" t="s">
        <v>110</v>
      </c>
      <c r="G3143" s="22" t="s">
        <v>113</v>
      </c>
    </row>
    <row r="3144" spans="3:7">
      <c r="C3144" s="137">
        <v>43831</v>
      </c>
      <c r="D3144" s="22" t="s">
        <v>117</v>
      </c>
      <c r="E3144" s="22">
        <v>13</v>
      </c>
      <c r="F3144" s="22" t="s">
        <v>6</v>
      </c>
      <c r="G3144" s="22" t="s">
        <v>111</v>
      </c>
    </row>
    <row r="3145" spans="3:7">
      <c r="C3145" s="137">
        <v>44564</v>
      </c>
      <c r="D3145" s="22" t="s">
        <v>116</v>
      </c>
      <c r="E3145" s="22">
        <v>48</v>
      </c>
      <c r="F3145" s="22" t="s">
        <v>110</v>
      </c>
      <c r="G3145" s="22" t="s">
        <v>108</v>
      </c>
    </row>
    <row r="3146" spans="3:7">
      <c r="C3146" s="137">
        <v>43991</v>
      </c>
      <c r="D3146" s="22" t="s">
        <v>117</v>
      </c>
      <c r="E3146" s="22">
        <v>5</v>
      </c>
      <c r="F3146" s="22" t="s">
        <v>6</v>
      </c>
      <c r="G3146" s="22" t="s">
        <v>109</v>
      </c>
    </row>
    <row r="3147" spans="3:7">
      <c r="C3147" s="137">
        <v>43891</v>
      </c>
      <c r="D3147" s="22" t="s">
        <v>107</v>
      </c>
      <c r="E3147" s="22">
        <v>5</v>
      </c>
      <c r="F3147" s="22" t="s">
        <v>6</v>
      </c>
      <c r="G3147" s="22" t="s">
        <v>106</v>
      </c>
    </row>
    <row r="3148" spans="3:7">
      <c r="C3148" s="137">
        <v>44476</v>
      </c>
      <c r="D3148" s="22" t="s">
        <v>116</v>
      </c>
      <c r="E3148" s="22">
        <v>300</v>
      </c>
      <c r="F3148" s="22" t="s">
        <v>114</v>
      </c>
      <c r="G3148" s="22" t="s">
        <v>105</v>
      </c>
    </row>
    <row r="3149" spans="3:7">
      <c r="C3149" s="137">
        <v>44439</v>
      </c>
      <c r="D3149" s="22" t="s">
        <v>118</v>
      </c>
      <c r="E3149" s="22">
        <v>31</v>
      </c>
      <c r="F3149" s="22" t="s">
        <v>112</v>
      </c>
      <c r="G3149" s="22" t="s">
        <v>109</v>
      </c>
    </row>
    <row r="3150" spans="3:7">
      <c r="C3150" s="137">
        <v>44747</v>
      </c>
      <c r="D3150" s="22" t="s">
        <v>117</v>
      </c>
      <c r="E3150" s="22">
        <v>525</v>
      </c>
      <c r="F3150" s="22" t="s">
        <v>110</v>
      </c>
      <c r="G3150" s="22" t="s">
        <v>106</v>
      </c>
    </row>
    <row r="3151" spans="3:7">
      <c r="C3151" s="137">
        <v>44685</v>
      </c>
      <c r="D3151" s="22" t="s">
        <v>116</v>
      </c>
      <c r="E3151" s="22">
        <v>9</v>
      </c>
      <c r="F3151" s="22" t="s">
        <v>9</v>
      </c>
      <c r="G3151" s="22" t="s">
        <v>108</v>
      </c>
    </row>
    <row r="3152" spans="3:7">
      <c r="C3152" s="137">
        <v>44354</v>
      </c>
      <c r="D3152" s="22" t="s">
        <v>119</v>
      </c>
      <c r="E3152" s="22">
        <v>17</v>
      </c>
      <c r="F3152" s="22" t="s">
        <v>112</v>
      </c>
      <c r="G3152" s="22" t="s">
        <v>111</v>
      </c>
    </row>
    <row r="3153" spans="3:7">
      <c r="C3153" s="137">
        <v>44726</v>
      </c>
      <c r="D3153" s="22" t="s">
        <v>116</v>
      </c>
      <c r="E3153" s="22">
        <v>450</v>
      </c>
      <c r="F3153" s="22" t="s">
        <v>114</v>
      </c>
      <c r="G3153" s="22" t="s">
        <v>113</v>
      </c>
    </row>
    <row r="3154" spans="3:7">
      <c r="C3154" s="137">
        <v>44503</v>
      </c>
      <c r="D3154" s="22" t="s">
        <v>119</v>
      </c>
      <c r="E3154" s="22">
        <v>12</v>
      </c>
      <c r="F3154" s="22" t="s">
        <v>9</v>
      </c>
      <c r="G3154" s="22" t="s">
        <v>111</v>
      </c>
    </row>
    <row r="3155" spans="3:7">
      <c r="C3155" s="137">
        <v>44748</v>
      </c>
      <c r="D3155" s="22" t="s">
        <v>117</v>
      </c>
      <c r="E3155" s="22">
        <v>10</v>
      </c>
      <c r="F3155" s="22" t="s">
        <v>112</v>
      </c>
      <c r="G3155" s="22" t="s">
        <v>105</v>
      </c>
    </row>
    <row r="3156" spans="3:7">
      <c r="C3156" s="137">
        <v>44231</v>
      </c>
      <c r="D3156" s="22" t="s">
        <v>119</v>
      </c>
      <c r="E3156" s="22">
        <v>450</v>
      </c>
      <c r="F3156" s="22" t="s">
        <v>114</v>
      </c>
      <c r="G3156" s="22" t="s">
        <v>111</v>
      </c>
    </row>
    <row r="3157" spans="3:7">
      <c r="C3157" s="137">
        <v>43965</v>
      </c>
      <c r="D3157" s="22" t="s">
        <v>119</v>
      </c>
      <c r="E3157" s="22">
        <v>8</v>
      </c>
      <c r="F3157" s="22" t="s">
        <v>114</v>
      </c>
      <c r="G3157" s="22" t="s">
        <v>109</v>
      </c>
    </row>
    <row r="3158" spans="3:7">
      <c r="C3158" s="137">
        <v>44697</v>
      </c>
      <c r="D3158" s="22" t="s">
        <v>117</v>
      </c>
      <c r="E3158" s="22">
        <v>8</v>
      </c>
      <c r="F3158" s="22" t="s">
        <v>9</v>
      </c>
      <c r="G3158" s="22" t="s">
        <v>113</v>
      </c>
    </row>
    <row r="3159" spans="3:7">
      <c r="C3159" s="137">
        <v>44431</v>
      </c>
      <c r="D3159" s="22" t="s">
        <v>119</v>
      </c>
      <c r="E3159" s="22">
        <v>44</v>
      </c>
      <c r="F3159" s="22" t="s">
        <v>110</v>
      </c>
      <c r="G3159" s="22" t="s">
        <v>109</v>
      </c>
    </row>
    <row r="3160" spans="3:7">
      <c r="C3160" s="137">
        <v>43922</v>
      </c>
      <c r="D3160" s="22" t="s">
        <v>119</v>
      </c>
      <c r="E3160" s="22">
        <v>20</v>
      </c>
      <c r="F3160" s="22" t="s">
        <v>9</v>
      </c>
      <c r="G3160" s="22" t="s">
        <v>111</v>
      </c>
    </row>
    <row r="3161" spans="3:7">
      <c r="C3161" s="137">
        <v>44379</v>
      </c>
      <c r="D3161" s="22" t="s">
        <v>117</v>
      </c>
      <c r="E3161" s="22">
        <v>31</v>
      </c>
      <c r="F3161" s="22" t="s">
        <v>110</v>
      </c>
      <c r="G3161" s="22" t="s">
        <v>115</v>
      </c>
    </row>
    <row r="3162" spans="3:7">
      <c r="C3162" s="137">
        <v>44565</v>
      </c>
      <c r="D3162" s="22" t="s">
        <v>119</v>
      </c>
      <c r="E3162" s="22">
        <v>43</v>
      </c>
      <c r="F3162" s="22" t="s">
        <v>112</v>
      </c>
      <c r="G3162" s="22" t="s">
        <v>109</v>
      </c>
    </row>
    <row r="3163" spans="3:7">
      <c r="C3163" s="137">
        <v>44006</v>
      </c>
      <c r="D3163" s="22" t="s">
        <v>119</v>
      </c>
      <c r="E3163" s="22">
        <v>34</v>
      </c>
      <c r="F3163" s="22" t="s">
        <v>6</v>
      </c>
      <c r="G3163" s="22" t="s">
        <v>105</v>
      </c>
    </row>
    <row r="3164" spans="3:7">
      <c r="C3164" s="137">
        <v>44510</v>
      </c>
      <c r="D3164" s="22" t="s">
        <v>119</v>
      </c>
      <c r="E3164" s="22">
        <v>24</v>
      </c>
      <c r="F3164" s="22" t="s">
        <v>110</v>
      </c>
      <c r="G3164" s="22" t="s">
        <v>109</v>
      </c>
    </row>
    <row r="3165" spans="3:7">
      <c r="C3165" s="137">
        <v>44803</v>
      </c>
      <c r="D3165" s="22" t="s">
        <v>119</v>
      </c>
      <c r="E3165" s="22">
        <v>42</v>
      </c>
      <c r="F3165" s="22" t="s">
        <v>112</v>
      </c>
      <c r="G3165" s="22" t="s">
        <v>105</v>
      </c>
    </row>
    <row r="3166" spans="3:7">
      <c r="C3166" s="137">
        <v>44180</v>
      </c>
      <c r="D3166" s="22" t="s">
        <v>119</v>
      </c>
      <c r="E3166" s="22">
        <v>250</v>
      </c>
      <c r="F3166" s="22" t="s">
        <v>114</v>
      </c>
      <c r="G3166" s="22" t="s">
        <v>113</v>
      </c>
    </row>
    <row r="3167" spans="3:7">
      <c r="C3167" s="137">
        <v>44880</v>
      </c>
      <c r="D3167" s="22" t="s">
        <v>119</v>
      </c>
      <c r="E3167" s="22">
        <v>33</v>
      </c>
      <c r="F3167" s="22" t="s">
        <v>110</v>
      </c>
      <c r="G3167" s="22" t="s">
        <v>109</v>
      </c>
    </row>
    <row r="3168" spans="3:7">
      <c r="C3168" s="137">
        <v>44574</v>
      </c>
      <c r="D3168" s="22" t="s">
        <v>117</v>
      </c>
      <c r="E3168" s="22">
        <v>125</v>
      </c>
      <c r="F3168" s="22" t="s">
        <v>110</v>
      </c>
      <c r="G3168" s="22" t="s">
        <v>106</v>
      </c>
    </row>
    <row r="3169" spans="3:7">
      <c r="C3169" s="137">
        <v>44538</v>
      </c>
      <c r="D3169" s="22" t="s">
        <v>116</v>
      </c>
      <c r="E3169" s="22">
        <v>2</v>
      </c>
      <c r="F3169" s="22" t="s">
        <v>6</v>
      </c>
      <c r="G3169" s="22" t="s">
        <v>105</v>
      </c>
    </row>
    <row r="3170" spans="3:7">
      <c r="C3170" s="137">
        <v>43917</v>
      </c>
      <c r="D3170" s="22" t="s">
        <v>118</v>
      </c>
      <c r="E3170" s="22">
        <v>350</v>
      </c>
      <c r="F3170" s="22" t="s">
        <v>9</v>
      </c>
      <c r="G3170" s="22" t="s">
        <v>108</v>
      </c>
    </row>
    <row r="3171" spans="3:7">
      <c r="C3171" s="137">
        <v>43905</v>
      </c>
      <c r="D3171" s="22" t="s">
        <v>107</v>
      </c>
      <c r="E3171" s="22">
        <v>8</v>
      </c>
      <c r="F3171" s="22" t="s">
        <v>6</v>
      </c>
      <c r="G3171" s="22" t="s">
        <v>108</v>
      </c>
    </row>
    <row r="3172" spans="3:7">
      <c r="C3172" s="137">
        <v>44624</v>
      </c>
      <c r="D3172" s="22" t="s">
        <v>116</v>
      </c>
      <c r="E3172" s="22">
        <v>325</v>
      </c>
      <c r="F3172" s="22" t="s">
        <v>6</v>
      </c>
      <c r="G3172" s="22" t="s">
        <v>115</v>
      </c>
    </row>
    <row r="3173" spans="3:7">
      <c r="C3173" s="137">
        <v>44876</v>
      </c>
      <c r="D3173" s="22" t="s">
        <v>118</v>
      </c>
      <c r="E3173" s="22">
        <v>350</v>
      </c>
      <c r="F3173" s="22" t="s">
        <v>114</v>
      </c>
      <c r="G3173" s="22" t="s">
        <v>109</v>
      </c>
    </row>
    <row r="3174" spans="3:7">
      <c r="C3174" s="137">
        <v>44529</v>
      </c>
      <c r="D3174" s="22" t="s">
        <v>117</v>
      </c>
      <c r="E3174" s="22">
        <v>7</v>
      </c>
      <c r="F3174" s="22" t="s">
        <v>110</v>
      </c>
      <c r="G3174" s="22" t="s">
        <v>111</v>
      </c>
    </row>
    <row r="3175" spans="3:7">
      <c r="C3175" s="137">
        <v>43907</v>
      </c>
      <c r="D3175" s="22" t="s">
        <v>107</v>
      </c>
      <c r="E3175" s="22">
        <v>19</v>
      </c>
      <c r="F3175" s="22" t="s">
        <v>6</v>
      </c>
      <c r="G3175" s="22" t="s">
        <v>113</v>
      </c>
    </row>
    <row r="3176" spans="3:7">
      <c r="C3176" s="137">
        <v>44242</v>
      </c>
      <c r="D3176" s="22" t="s">
        <v>116</v>
      </c>
      <c r="E3176" s="22">
        <v>15</v>
      </c>
      <c r="F3176" s="22" t="s">
        <v>6</v>
      </c>
      <c r="G3176" s="22" t="s">
        <v>106</v>
      </c>
    </row>
    <row r="3177" spans="3:7">
      <c r="C3177" s="137">
        <v>44017</v>
      </c>
      <c r="D3177" s="22" t="s">
        <v>119</v>
      </c>
      <c r="E3177" s="22">
        <v>1</v>
      </c>
      <c r="F3177" s="22" t="s">
        <v>9</v>
      </c>
      <c r="G3177" s="22" t="s">
        <v>113</v>
      </c>
    </row>
    <row r="3178" spans="3:7">
      <c r="C3178" s="137">
        <v>44571</v>
      </c>
      <c r="D3178" s="22" t="s">
        <v>116</v>
      </c>
      <c r="E3178" s="22">
        <v>8</v>
      </c>
      <c r="F3178" s="22" t="s">
        <v>9</v>
      </c>
      <c r="G3178" s="22" t="s">
        <v>105</v>
      </c>
    </row>
    <row r="3179" spans="3:7">
      <c r="C3179" s="137">
        <v>44394</v>
      </c>
      <c r="D3179" s="22" t="s">
        <v>107</v>
      </c>
      <c r="E3179" s="22">
        <v>5</v>
      </c>
      <c r="F3179" s="22" t="s">
        <v>110</v>
      </c>
      <c r="G3179" s="22" t="s">
        <v>106</v>
      </c>
    </row>
    <row r="3180" spans="3:7">
      <c r="C3180" s="137">
        <v>44842</v>
      </c>
      <c r="D3180" s="22" t="s">
        <v>117</v>
      </c>
      <c r="E3180" s="22">
        <v>45</v>
      </c>
      <c r="F3180" s="22" t="s">
        <v>114</v>
      </c>
      <c r="G3180" s="22" t="s">
        <v>106</v>
      </c>
    </row>
    <row r="3181" spans="3:7">
      <c r="C3181" s="137">
        <v>44066</v>
      </c>
      <c r="D3181" s="22" t="s">
        <v>119</v>
      </c>
      <c r="E3181" s="22">
        <v>150</v>
      </c>
      <c r="F3181" s="22" t="s">
        <v>112</v>
      </c>
      <c r="G3181" s="22" t="s">
        <v>111</v>
      </c>
    </row>
    <row r="3182" spans="3:7">
      <c r="C3182" s="137">
        <v>44397</v>
      </c>
      <c r="D3182" s="22" t="s">
        <v>119</v>
      </c>
      <c r="E3182" s="22">
        <v>3</v>
      </c>
      <c r="F3182" s="22" t="s">
        <v>110</v>
      </c>
      <c r="G3182" s="22" t="s">
        <v>105</v>
      </c>
    </row>
    <row r="3183" spans="3:7">
      <c r="C3183" s="137">
        <v>44763</v>
      </c>
      <c r="D3183" s="22" t="s">
        <v>118</v>
      </c>
      <c r="E3183" s="22">
        <v>5</v>
      </c>
      <c r="F3183" s="22" t="s">
        <v>112</v>
      </c>
      <c r="G3183" s="22" t="s">
        <v>113</v>
      </c>
    </row>
    <row r="3184" spans="3:7">
      <c r="C3184" s="137">
        <v>43907</v>
      </c>
      <c r="D3184" s="22" t="s">
        <v>117</v>
      </c>
      <c r="E3184" s="22">
        <v>100</v>
      </c>
      <c r="F3184" s="22" t="s">
        <v>112</v>
      </c>
      <c r="G3184" s="22" t="s">
        <v>106</v>
      </c>
    </row>
    <row r="3185" spans="3:7">
      <c r="C3185" s="137">
        <v>44886</v>
      </c>
      <c r="D3185" s="22" t="s">
        <v>107</v>
      </c>
      <c r="E3185" s="22">
        <v>5</v>
      </c>
      <c r="F3185" s="22" t="s">
        <v>110</v>
      </c>
      <c r="G3185" s="22" t="s">
        <v>106</v>
      </c>
    </row>
    <row r="3186" spans="3:7">
      <c r="C3186" s="137">
        <v>44075</v>
      </c>
      <c r="D3186" s="22" t="s">
        <v>119</v>
      </c>
      <c r="E3186" s="22">
        <v>18</v>
      </c>
      <c r="F3186" s="22" t="s">
        <v>9</v>
      </c>
      <c r="G3186" s="22" t="s">
        <v>113</v>
      </c>
    </row>
    <row r="3187" spans="3:7">
      <c r="C3187" s="137">
        <v>44391</v>
      </c>
      <c r="D3187" s="22" t="s">
        <v>107</v>
      </c>
      <c r="E3187" s="22">
        <v>3</v>
      </c>
      <c r="F3187" s="22" t="s">
        <v>110</v>
      </c>
      <c r="G3187" s="22" t="s">
        <v>106</v>
      </c>
    </row>
    <row r="3188" spans="3:7">
      <c r="C3188" s="137">
        <v>44675</v>
      </c>
      <c r="D3188" s="22" t="s">
        <v>119</v>
      </c>
      <c r="E3188" s="22">
        <v>24</v>
      </c>
      <c r="F3188" s="22" t="s">
        <v>114</v>
      </c>
      <c r="G3188" s="22" t="s">
        <v>113</v>
      </c>
    </row>
    <row r="3189" spans="3:7">
      <c r="C3189" s="137">
        <v>44307</v>
      </c>
      <c r="D3189" s="22" t="s">
        <v>119</v>
      </c>
      <c r="E3189" s="22">
        <v>10</v>
      </c>
      <c r="F3189" s="22" t="s">
        <v>6</v>
      </c>
      <c r="G3189" s="22" t="s">
        <v>108</v>
      </c>
    </row>
    <row r="3190" spans="3:7">
      <c r="C3190" s="137">
        <v>44192</v>
      </c>
      <c r="D3190" s="22" t="s">
        <v>119</v>
      </c>
      <c r="E3190" s="22">
        <v>9</v>
      </c>
      <c r="F3190" s="22" t="s">
        <v>110</v>
      </c>
      <c r="G3190" s="22" t="s">
        <v>108</v>
      </c>
    </row>
    <row r="3191" spans="3:7">
      <c r="C3191" s="137">
        <v>44684</v>
      </c>
      <c r="D3191" s="22" t="s">
        <v>119</v>
      </c>
      <c r="E3191" s="22">
        <v>2</v>
      </c>
      <c r="F3191" s="22" t="s">
        <v>114</v>
      </c>
      <c r="G3191" s="22" t="s">
        <v>111</v>
      </c>
    </row>
    <row r="3192" spans="3:7">
      <c r="C3192" s="137">
        <v>43951</v>
      </c>
      <c r="D3192" s="22" t="s">
        <v>107</v>
      </c>
      <c r="E3192" s="22">
        <v>325</v>
      </c>
      <c r="F3192" s="22" t="s">
        <v>9</v>
      </c>
      <c r="G3192" s="22" t="s">
        <v>113</v>
      </c>
    </row>
    <row r="3193" spans="3:7">
      <c r="C3193" s="137">
        <v>44634</v>
      </c>
      <c r="D3193" s="22" t="s">
        <v>119</v>
      </c>
      <c r="E3193" s="22">
        <v>34</v>
      </c>
      <c r="F3193" s="22" t="s">
        <v>9</v>
      </c>
      <c r="G3193" s="22" t="s">
        <v>115</v>
      </c>
    </row>
    <row r="3194" spans="3:7">
      <c r="C3194" s="137">
        <v>44431</v>
      </c>
      <c r="D3194" s="22" t="s">
        <v>116</v>
      </c>
      <c r="E3194" s="22">
        <v>400</v>
      </c>
      <c r="F3194" s="22" t="s">
        <v>9</v>
      </c>
      <c r="G3194" s="22" t="s">
        <v>111</v>
      </c>
    </row>
    <row r="3195" spans="3:7">
      <c r="C3195" s="137">
        <v>44551</v>
      </c>
      <c r="D3195" s="22" t="s">
        <v>117</v>
      </c>
      <c r="E3195" s="22">
        <v>6</v>
      </c>
      <c r="F3195" s="22" t="s">
        <v>9</v>
      </c>
      <c r="G3195" s="22" t="s">
        <v>108</v>
      </c>
    </row>
    <row r="3196" spans="3:7">
      <c r="C3196" s="137">
        <v>44075</v>
      </c>
      <c r="D3196" s="22" t="s">
        <v>117</v>
      </c>
      <c r="E3196" s="22">
        <v>325</v>
      </c>
      <c r="F3196" s="22" t="s">
        <v>110</v>
      </c>
      <c r="G3196" s="22" t="s">
        <v>109</v>
      </c>
    </row>
    <row r="3197" spans="3:7">
      <c r="C3197" s="137">
        <v>44280</v>
      </c>
      <c r="D3197" s="22" t="s">
        <v>119</v>
      </c>
      <c r="E3197" s="22">
        <v>4</v>
      </c>
      <c r="F3197" s="22" t="s">
        <v>112</v>
      </c>
      <c r="G3197" s="22" t="s">
        <v>113</v>
      </c>
    </row>
    <row r="3198" spans="3:7">
      <c r="C3198" s="137">
        <v>44336</v>
      </c>
      <c r="D3198" s="22" t="s">
        <v>107</v>
      </c>
      <c r="E3198" s="22">
        <v>29</v>
      </c>
      <c r="F3198" s="22" t="s">
        <v>6</v>
      </c>
      <c r="G3198" s="22" t="s">
        <v>109</v>
      </c>
    </row>
    <row r="3199" spans="3:7">
      <c r="C3199" s="137">
        <v>44009</v>
      </c>
      <c r="D3199" s="22" t="s">
        <v>116</v>
      </c>
      <c r="E3199" s="22">
        <v>36</v>
      </c>
      <c r="F3199" s="22" t="s">
        <v>9</v>
      </c>
      <c r="G3199" s="22" t="s">
        <v>111</v>
      </c>
    </row>
    <row r="3200" spans="3:7">
      <c r="C3200" s="137">
        <v>44214</v>
      </c>
      <c r="D3200" s="22" t="s">
        <v>119</v>
      </c>
      <c r="E3200" s="22">
        <v>475</v>
      </c>
      <c r="F3200" s="22" t="s">
        <v>114</v>
      </c>
      <c r="G3200" s="22" t="s">
        <v>105</v>
      </c>
    </row>
    <row r="3201" spans="3:7">
      <c r="C3201" s="137">
        <v>44271</v>
      </c>
      <c r="D3201" s="22" t="s">
        <v>119</v>
      </c>
      <c r="E3201" s="22">
        <v>16</v>
      </c>
      <c r="F3201" s="22" t="s">
        <v>112</v>
      </c>
      <c r="G3201" s="22" t="s">
        <v>106</v>
      </c>
    </row>
    <row r="3202" spans="3:7">
      <c r="C3202" s="137">
        <v>44283</v>
      </c>
      <c r="D3202" s="22" t="s">
        <v>118</v>
      </c>
      <c r="E3202" s="22">
        <v>30</v>
      </c>
      <c r="F3202" s="22" t="s">
        <v>112</v>
      </c>
      <c r="G3202" s="22" t="s">
        <v>113</v>
      </c>
    </row>
    <row r="3203" spans="3:7">
      <c r="C3203" s="137">
        <v>44438</v>
      </c>
      <c r="D3203" s="22" t="s">
        <v>119</v>
      </c>
      <c r="E3203" s="22">
        <v>4</v>
      </c>
      <c r="F3203" s="22" t="s">
        <v>110</v>
      </c>
      <c r="G3203" s="22" t="s">
        <v>113</v>
      </c>
    </row>
    <row r="3204" spans="3:7">
      <c r="C3204" s="137">
        <v>43897</v>
      </c>
      <c r="D3204" s="22" t="s">
        <v>117</v>
      </c>
      <c r="E3204" s="22">
        <v>2</v>
      </c>
      <c r="F3204" s="22" t="s">
        <v>114</v>
      </c>
      <c r="G3204" s="22" t="s">
        <v>113</v>
      </c>
    </row>
    <row r="3205" spans="3:7">
      <c r="C3205" s="137">
        <v>44192</v>
      </c>
      <c r="D3205" s="22" t="s">
        <v>117</v>
      </c>
      <c r="E3205" s="22">
        <v>17</v>
      </c>
      <c r="F3205" s="22" t="s">
        <v>112</v>
      </c>
      <c r="G3205" s="22" t="s">
        <v>105</v>
      </c>
    </row>
    <row r="3206" spans="3:7">
      <c r="C3206" s="137">
        <v>44522</v>
      </c>
      <c r="D3206" s="22" t="s">
        <v>107</v>
      </c>
      <c r="E3206" s="22">
        <v>1</v>
      </c>
      <c r="F3206" s="22" t="s">
        <v>6</v>
      </c>
      <c r="G3206" s="22" t="s">
        <v>109</v>
      </c>
    </row>
    <row r="3207" spans="3:7">
      <c r="C3207" s="137">
        <v>43995</v>
      </c>
      <c r="D3207" s="22" t="s">
        <v>116</v>
      </c>
      <c r="E3207" s="22">
        <v>11</v>
      </c>
      <c r="F3207" s="22" t="s">
        <v>9</v>
      </c>
      <c r="G3207" s="22" t="s">
        <v>115</v>
      </c>
    </row>
    <row r="3208" spans="3:7">
      <c r="C3208" s="137">
        <v>44099</v>
      </c>
      <c r="D3208" s="22" t="s">
        <v>117</v>
      </c>
      <c r="E3208" s="22">
        <v>50</v>
      </c>
      <c r="F3208" s="22" t="s">
        <v>110</v>
      </c>
      <c r="G3208" s="22" t="s">
        <v>106</v>
      </c>
    </row>
    <row r="3209" spans="3:7">
      <c r="C3209" s="137">
        <v>44242</v>
      </c>
      <c r="D3209" s="22" t="s">
        <v>118</v>
      </c>
      <c r="E3209" s="22">
        <v>450</v>
      </c>
      <c r="F3209" s="22" t="s">
        <v>6</v>
      </c>
      <c r="G3209" s="22" t="s">
        <v>115</v>
      </c>
    </row>
    <row r="3210" spans="3:7">
      <c r="C3210" s="137">
        <v>44645</v>
      </c>
      <c r="D3210" s="22" t="s">
        <v>116</v>
      </c>
      <c r="E3210" s="22">
        <v>7</v>
      </c>
      <c r="F3210" s="22" t="s">
        <v>114</v>
      </c>
      <c r="G3210" s="22" t="s">
        <v>106</v>
      </c>
    </row>
    <row r="3211" spans="3:7">
      <c r="C3211" s="137">
        <v>44346</v>
      </c>
      <c r="D3211" s="22" t="s">
        <v>119</v>
      </c>
      <c r="E3211" s="22">
        <v>300</v>
      </c>
      <c r="F3211" s="22" t="s">
        <v>112</v>
      </c>
      <c r="G3211" s="22" t="s">
        <v>111</v>
      </c>
    </row>
    <row r="3212" spans="3:7">
      <c r="C3212" s="137">
        <v>44054</v>
      </c>
      <c r="D3212" s="22" t="s">
        <v>118</v>
      </c>
      <c r="E3212" s="22">
        <v>275</v>
      </c>
      <c r="F3212" s="22" t="s">
        <v>110</v>
      </c>
      <c r="G3212" s="22" t="s">
        <v>115</v>
      </c>
    </row>
    <row r="3213" spans="3:7">
      <c r="C3213" s="137">
        <v>44639</v>
      </c>
      <c r="D3213" s="22" t="s">
        <v>118</v>
      </c>
      <c r="E3213" s="22">
        <v>23</v>
      </c>
      <c r="F3213" s="22" t="s">
        <v>110</v>
      </c>
      <c r="G3213" s="22" t="s">
        <v>108</v>
      </c>
    </row>
    <row r="3214" spans="3:7">
      <c r="C3214" s="137">
        <v>43833</v>
      </c>
      <c r="D3214" s="22" t="s">
        <v>119</v>
      </c>
      <c r="E3214" s="22">
        <v>7</v>
      </c>
      <c r="F3214" s="22" t="s">
        <v>9</v>
      </c>
      <c r="G3214" s="22" t="s">
        <v>105</v>
      </c>
    </row>
    <row r="3215" spans="3:7">
      <c r="C3215" s="137">
        <v>44762</v>
      </c>
      <c r="D3215" s="22" t="s">
        <v>119</v>
      </c>
      <c r="E3215" s="22">
        <v>18</v>
      </c>
      <c r="F3215" s="22" t="s">
        <v>112</v>
      </c>
      <c r="G3215" s="22" t="s">
        <v>115</v>
      </c>
    </row>
    <row r="3216" spans="3:7">
      <c r="C3216" s="137">
        <v>43989</v>
      </c>
      <c r="D3216" s="22" t="s">
        <v>116</v>
      </c>
      <c r="E3216" s="22">
        <v>20</v>
      </c>
      <c r="F3216" s="22" t="s">
        <v>6</v>
      </c>
      <c r="G3216" s="22" t="s">
        <v>113</v>
      </c>
    </row>
    <row r="3217" spans="3:7">
      <c r="C3217" s="137">
        <v>44099</v>
      </c>
      <c r="D3217" s="22" t="s">
        <v>119</v>
      </c>
      <c r="E3217" s="22">
        <v>525</v>
      </c>
      <c r="F3217" s="22" t="s">
        <v>6</v>
      </c>
      <c r="G3217" s="22" t="s">
        <v>105</v>
      </c>
    </row>
    <row r="3218" spans="3:7">
      <c r="C3218" s="137">
        <v>44473</v>
      </c>
      <c r="D3218" s="22" t="s">
        <v>119</v>
      </c>
      <c r="E3218" s="22">
        <v>425</v>
      </c>
      <c r="F3218" s="22" t="s">
        <v>6</v>
      </c>
      <c r="G3218" s="22" t="s">
        <v>106</v>
      </c>
    </row>
    <row r="3219" spans="3:7">
      <c r="C3219" s="137">
        <v>43995</v>
      </c>
      <c r="D3219" s="22" t="s">
        <v>118</v>
      </c>
      <c r="E3219" s="22">
        <v>44</v>
      </c>
      <c r="F3219" s="22" t="s">
        <v>6</v>
      </c>
      <c r="G3219" s="22" t="s">
        <v>106</v>
      </c>
    </row>
    <row r="3220" spans="3:7">
      <c r="C3220" s="137">
        <v>44828</v>
      </c>
      <c r="D3220" s="22" t="s">
        <v>119</v>
      </c>
      <c r="E3220" s="22">
        <v>22</v>
      </c>
      <c r="F3220" s="22" t="s">
        <v>110</v>
      </c>
      <c r="G3220" s="22" t="s">
        <v>109</v>
      </c>
    </row>
    <row r="3221" spans="3:7">
      <c r="C3221" s="137">
        <v>44574</v>
      </c>
      <c r="D3221" s="22" t="s">
        <v>116</v>
      </c>
      <c r="E3221" s="22">
        <v>350</v>
      </c>
      <c r="F3221" s="22" t="s">
        <v>110</v>
      </c>
      <c r="G3221" s="22" t="s">
        <v>109</v>
      </c>
    </row>
    <row r="3222" spans="3:7">
      <c r="C3222" s="137">
        <v>44620</v>
      </c>
      <c r="D3222" s="22" t="s">
        <v>118</v>
      </c>
      <c r="E3222" s="22">
        <v>12</v>
      </c>
      <c r="F3222" s="22" t="s">
        <v>112</v>
      </c>
      <c r="G3222" s="22" t="s">
        <v>106</v>
      </c>
    </row>
    <row r="3223" spans="3:7">
      <c r="C3223" s="137">
        <v>44409</v>
      </c>
      <c r="D3223" s="22" t="s">
        <v>118</v>
      </c>
      <c r="E3223" s="22">
        <v>49</v>
      </c>
      <c r="F3223" s="22" t="s">
        <v>112</v>
      </c>
      <c r="G3223" s="22" t="s">
        <v>105</v>
      </c>
    </row>
    <row r="3224" spans="3:7">
      <c r="C3224" s="137">
        <v>43952</v>
      </c>
      <c r="D3224" s="22" t="s">
        <v>119</v>
      </c>
      <c r="E3224" s="22">
        <v>23</v>
      </c>
      <c r="F3224" s="22" t="s">
        <v>9</v>
      </c>
      <c r="G3224" s="22" t="s">
        <v>106</v>
      </c>
    </row>
    <row r="3225" spans="3:7">
      <c r="C3225" s="137">
        <v>44226</v>
      </c>
      <c r="D3225" s="22" t="s">
        <v>119</v>
      </c>
      <c r="E3225" s="22">
        <v>10</v>
      </c>
      <c r="F3225" s="22" t="s">
        <v>112</v>
      </c>
      <c r="G3225" s="22" t="s">
        <v>109</v>
      </c>
    </row>
    <row r="3226" spans="3:7">
      <c r="C3226" s="137">
        <v>44917</v>
      </c>
      <c r="D3226" s="22" t="s">
        <v>107</v>
      </c>
      <c r="E3226" s="22">
        <v>35</v>
      </c>
      <c r="F3226" s="22" t="s">
        <v>114</v>
      </c>
      <c r="G3226" s="22" t="s">
        <v>111</v>
      </c>
    </row>
    <row r="3227" spans="3:7">
      <c r="C3227" s="137">
        <v>44094</v>
      </c>
      <c r="D3227" s="22" t="s">
        <v>119</v>
      </c>
      <c r="E3227" s="22">
        <v>475</v>
      </c>
      <c r="F3227" s="22" t="s">
        <v>9</v>
      </c>
      <c r="G3227" s="22" t="s">
        <v>109</v>
      </c>
    </row>
    <row r="3228" spans="3:7">
      <c r="C3228" s="137">
        <v>44407</v>
      </c>
      <c r="D3228" s="22" t="s">
        <v>116</v>
      </c>
      <c r="E3228" s="22">
        <v>24</v>
      </c>
      <c r="F3228" s="22" t="s">
        <v>114</v>
      </c>
      <c r="G3228" s="22" t="s">
        <v>106</v>
      </c>
    </row>
    <row r="3229" spans="3:7">
      <c r="C3229" s="137">
        <v>44132</v>
      </c>
      <c r="D3229" s="22" t="s">
        <v>107</v>
      </c>
      <c r="E3229" s="22">
        <v>4</v>
      </c>
      <c r="F3229" s="22" t="s">
        <v>114</v>
      </c>
      <c r="G3229" s="22" t="s">
        <v>106</v>
      </c>
    </row>
    <row r="3230" spans="3:7">
      <c r="C3230" s="137">
        <v>44336</v>
      </c>
      <c r="D3230" s="22" t="s">
        <v>116</v>
      </c>
      <c r="E3230" s="22">
        <v>225</v>
      </c>
      <c r="F3230" s="22" t="s">
        <v>110</v>
      </c>
      <c r="G3230" s="22" t="s">
        <v>115</v>
      </c>
    </row>
    <row r="3231" spans="3:7">
      <c r="C3231" s="137">
        <v>44209</v>
      </c>
      <c r="D3231" s="22" t="s">
        <v>118</v>
      </c>
      <c r="E3231" s="22">
        <v>250</v>
      </c>
      <c r="F3231" s="22" t="s">
        <v>112</v>
      </c>
      <c r="G3231" s="22" t="s">
        <v>113</v>
      </c>
    </row>
    <row r="3232" spans="3:7">
      <c r="C3232" s="137">
        <v>43902</v>
      </c>
      <c r="D3232" s="22" t="s">
        <v>116</v>
      </c>
      <c r="E3232" s="22">
        <v>375</v>
      </c>
      <c r="F3232" s="22" t="s">
        <v>114</v>
      </c>
      <c r="G3232" s="22" t="s">
        <v>106</v>
      </c>
    </row>
    <row r="3233" spans="3:7">
      <c r="C3233" s="137">
        <v>44115</v>
      </c>
      <c r="D3233" s="22" t="s">
        <v>107</v>
      </c>
      <c r="E3233" s="22">
        <v>6</v>
      </c>
      <c r="F3233" s="22" t="s">
        <v>114</v>
      </c>
      <c r="G3233" s="22" t="s">
        <v>105</v>
      </c>
    </row>
    <row r="3234" spans="3:7">
      <c r="C3234" s="137">
        <v>44575</v>
      </c>
      <c r="D3234" s="22" t="s">
        <v>107</v>
      </c>
      <c r="E3234" s="22">
        <v>5</v>
      </c>
      <c r="F3234" s="22" t="s">
        <v>6</v>
      </c>
      <c r="G3234" s="22" t="s">
        <v>108</v>
      </c>
    </row>
    <row r="3235" spans="3:7">
      <c r="C3235" s="137">
        <v>44310</v>
      </c>
      <c r="D3235" s="22" t="s">
        <v>116</v>
      </c>
      <c r="E3235" s="22">
        <v>375</v>
      </c>
      <c r="F3235" s="22" t="s">
        <v>114</v>
      </c>
      <c r="G3235" s="22" t="s">
        <v>115</v>
      </c>
    </row>
    <row r="3236" spans="3:7">
      <c r="C3236" s="137">
        <v>44614</v>
      </c>
      <c r="D3236" s="22" t="s">
        <v>107</v>
      </c>
      <c r="E3236" s="22">
        <v>21</v>
      </c>
      <c r="F3236" s="22" t="s">
        <v>112</v>
      </c>
      <c r="G3236" s="22" t="s">
        <v>109</v>
      </c>
    </row>
    <row r="3237" spans="3:7">
      <c r="C3237" s="137">
        <v>44372</v>
      </c>
      <c r="D3237" s="22" t="s">
        <v>116</v>
      </c>
      <c r="E3237" s="22">
        <v>4</v>
      </c>
      <c r="F3237" s="22" t="s">
        <v>9</v>
      </c>
      <c r="G3237" s="22" t="s">
        <v>108</v>
      </c>
    </row>
    <row r="3238" spans="3:7">
      <c r="C3238" s="137">
        <v>44271</v>
      </c>
      <c r="D3238" s="22" t="s">
        <v>119</v>
      </c>
      <c r="E3238" s="22">
        <v>12</v>
      </c>
      <c r="F3238" s="22" t="s">
        <v>114</v>
      </c>
      <c r="G3238" s="22" t="s">
        <v>109</v>
      </c>
    </row>
    <row r="3239" spans="3:7">
      <c r="C3239" s="137">
        <v>44814</v>
      </c>
      <c r="D3239" s="22" t="s">
        <v>107</v>
      </c>
      <c r="E3239" s="22">
        <v>6</v>
      </c>
      <c r="F3239" s="22" t="s">
        <v>9</v>
      </c>
      <c r="G3239" s="22" t="s">
        <v>108</v>
      </c>
    </row>
    <row r="3240" spans="3:7">
      <c r="C3240" s="137">
        <v>44521</v>
      </c>
      <c r="D3240" s="22" t="s">
        <v>119</v>
      </c>
      <c r="E3240" s="22">
        <v>8</v>
      </c>
      <c r="F3240" s="22" t="s">
        <v>110</v>
      </c>
      <c r="G3240" s="22" t="s">
        <v>111</v>
      </c>
    </row>
    <row r="3241" spans="3:7">
      <c r="C3241" s="137">
        <v>44630</v>
      </c>
      <c r="D3241" s="22" t="s">
        <v>119</v>
      </c>
      <c r="E3241" s="22">
        <v>175</v>
      </c>
      <c r="F3241" s="22" t="s">
        <v>6</v>
      </c>
      <c r="G3241" s="22" t="s">
        <v>109</v>
      </c>
    </row>
    <row r="3242" spans="3:7">
      <c r="C3242" s="137">
        <v>44801</v>
      </c>
      <c r="D3242" s="22" t="s">
        <v>118</v>
      </c>
      <c r="E3242" s="22">
        <v>16</v>
      </c>
      <c r="F3242" s="22" t="s">
        <v>6</v>
      </c>
      <c r="G3242" s="22" t="s">
        <v>106</v>
      </c>
    </row>
    <row r="3243" spans="3:7">
      <c r="C3243" s="137">
        <v>44112</v>
      </c>
      <c r="D3243" s="22" t="s">
        <v>118</v>
      </c>
      <c r="E3243" s="22">
        <v>26</v>
      </c>
      <c r="F3243" s="22" t="s">
        <v>110</v>
      </c>
      <c r="G3243" s="22" t="s">
        <v>105</v>
      </c>
    </row>
    <row r="3244" spans="3:7">
      <c r="C3244" s="137">
        <v>44276</v>
      </c>
      <c r="D3244" s="22" t="s">
        <v>116</v>
      </c>
      <c r="E3244" s="22">
        <v>9</v>
      </c>
      <c r="F3244" s="22" t="s">
        <v>114</v>
      </c>
      <c r="G3244" s="22" t="s">
        <v>113</v>
      </c>
    </row>
    <row r="3245" spans="3:7">
      <c r="C3245" s="137">
        <v>43874</v>
      </c>
      <c r="D3245" s="22" t="s">
        <v>107</v>
      </c>
      <c r="E3245" s="22">
        <v>150</v>
      </c>
      <c r="F3245" s="22" t="s">
        <v>6</v>
      </c>
      <c r="G3245" s="22" t="s">
        <v>105</v>
      </c>
    </row>
    <row r="3246" spans="3:7">
      <c r="C3246" s="137">
        <v>44200</v>
      </c>
      <c r="D3246" s="22" t="s">
        <v>119</v>
      </c>
      <c r="E3246" s="22">
        <v>16</v>
      </c>
      <c r="F3246" s="22" t="s">
        <v>112</v>
      </c>
      <c r="G3246" s="22" t="s">
        <v>111</v>
      </c>
    </row>
    <row r="3247" spans="3:7">
      <c r="C3247" s="137">
        <v>44640</v>
      </c>
      <c r="D3247" s="22" t="s">
        <v>107</v>
      </c>
      <c r="E3247" s="22">
        <v>550</v>
      </c>
      <c r="F3247" s="22" t="s">
        <v>110</v>
      </c>
      <c r="G3247" s="22" t="s">
        <v>105</v>
      </c>
    </row>
    <row r="3248" spans="3:7">
      <c r="C3248" s="137">
        <v>44543</v>
      </c>
      <c r="D3248" s="22" t="s">
        <v>119</v>
      </c>
      <c r="E3248" s="22">
        <v>13</v>
      </c>
      <c r="F3248" s="22" t="s">
        <v>114</v>
      </c>
      <c r="G3248" s="22" t="s">
        <v>115</v>
      </c>
    </row>
    <row r="3249" spans="3:7">
      <c r="C3249" s="137">
        <v>44424</v>
      </c>
      <c r="D3249" s="22" t="s">
        <v>117</v>
      </c>
      <c r="E3249" s="22">
        <v>8</v>
      </c>
      <c r="F3249" s="22" t="s">
        <v>112</v>
      </c>
      <c r="G3249" s="22" t="s">
        <v>113</v>
      </c>
    </row>
    <row r="3250" spans="3:7">
      <c r="C3250" s="137">
        <v>44071</v>
      </c>
      <c r="D3250" s="22" t="s">
        <v>119</v>
      </c>
      <c r="E3250" s="22">
        <v>5</v>
      </c>
      <c r="F3250" s="22" t="s">
        <v>9</v>
      </c>
      <c r="G3250" s="22" t="s">
        <v>106</v>
      </c>
    </row>
    <row r="3251" spans="3:7">
      <c r="C3251" s="137">
        <v>44828</v>
      </c>
      <c r="D3251" s="22" t="s">
        <v>119</v>
      </c>
      <c r="E3251" s="22">
        <v>400</v>
      </c>
      <c r="F3251" s="22" t="s">
        <v>6</v>
      </c>
      <c r="G3251" s="22" t="s">
        <v>111</v>
      </c>
    </row>
    <row r="3252" spans="3:7">
      <c r="C3252" s="137">
        <v>44770</v>
      </c>
      <c r="D3252" s="22" t="s">
        <v>119</v>
      </c>
      <c r="E3252" s="22">
        <v>250</v>
      </c>
      <c r="F3252" s="22" t="s">
        <v>6</v>
      </c>
      <c r="G3252" s="22" t="s">
        <v>108</v>
      </c>
    </row>
    <row r="3253" spans="3:7">
      <c r="C3253" s="137">
        <v>44276</v>
      </c>
      <c r="D3253" s="22" t="s">
        <v>117</v>
      </c>
      <c r="E3253" s="22">
        <v>4</v>
      </c>
      <c r="F3253" s="22" t="s">
        <v>110</v>
      </c>
      <c r="G3253" s="22" t="s">
        <v>108</v>
      </c>
    </row>
    <row r="3254" spans="3:7">
      <c r="C3254" s="137">
        <v>44628</v>
      </c>
      <c r="D3254" s="22" t="s">
        <v>118</v>
      </c>
      <c r="E3254" s="22">
        <v>1</v>
      </c>
      <c r="F3254" s="22" t="s">
        <v>114</v>
      </c>
      <c r="G3254" s="22" t="s">
        <v>106</v>
      </c>
    </row>
    <row r="3255" spans="3:7">
      <c r="C3255" s="137">
        <v>44740</v>
      </c>
      <c r="D3255" s="22" t="s">
        <v>117</v>
      </c>
      <c r="E3255" s="22">
        <v>38</v>
      </c>
      <c r="F3255" s="22" t="s">
        <v>6</v>
      </c>
      <c r="G3255" s="22" t="s">
        <v>108</v>
      </c>
    </row>
    <row r="3256" spans="3:7">
      <c r="C3256" s="137">
        <v>44084</v>
      </c>
      <c r="D3256" s="22" t="s">
        <v>118</v>
      </c>
      <c r="E3256" s="22">
        <v>26</v>
      </c>
      <c r="F3256" s="22" t="s">
        <v>114</v>
      </c>
      <c r="G3256" s="22" t="s">
        <v>109</v>
      </c>
    </row>
    <row r="3257" spans="3:7">
      <c r="C3257" s="137">
        <v>44342</v>
      </c>
      <c r="D3257" s="22" t="s">
        <v>118</v>
      </c>
      <c r="E3257" s="22">
        <v>11</v>
      </c>
      <c r="F3257" s="22" t="s">
        <v>112</v>
      </c>
      <c r="G3257" s="22" t="s">
        <v>108</v>
      </c>
    </row>
    <row r="3258" spans="3:7">
      <c r="C3258" s="137">
        <v>44505</v>
      </c>
      <c r="D3258" s="22" t="s">
        <v>117</v>
      </c>
      <c r="E3258" s="22">
        <v>42</v>
      </c>
      <c r="F3258" s="22" t="s">
        <v>9</v>
      </c>
      <c r="G3258" s="22" t="s">
        <v>115</v>
      </c>
    </row>
    <row r="3259" spans="3:7">
      <c r="C3259" s="137">
        <v>44288</v>
      </c>
      <c r="D3259" s="22" t="s">
        <v>117</v>
      </c>
      <c r="E3259" s="22">
        <v>100</v>
      </c>
      <c r="F3259" s="22" t="s">
        <v>112</v>
      </c>
      <c r="G3259" s="22" t="s">
        <v>115</v>
      </c>
    </row>
    <row r="3260" spans="3:7">
      <c r="C3260" s="137">
        <v>44060</v>
      </c>
      <c r="D3260" s="22" t="s">
        <v>117</v>
      </c>
      <c r="E3260" s="22">
        <v>46</v>
      </c>
      <c r="F3260" s="22" t="s">
        <v>110</v>
      </c>
      <c r="G3260" s="22" t="s">
        <v>109</v>
      </c>
    </row>
    <row r="3261" spans="3:7">
      <c r="C3261" s="137">
        <v>44326</v>
      </c>
      <c r="D3261" s="22" t="s">
        <v>119</v>
      </c>
      <c r="E3261" s="22">
        <v>75</v>
      </c>
      <c r="F3261" s="22" t="s">
        <v>114</v>
      </c>
      <c r="G3261" s="22" t="s">
        <v>115</v>
      </c>
    </row>
    <row r="3262" spans="3:7">
      <c r="C3262" s="137">
        <v>44436</v>
      </c>
      <c r="D3262" s="22" t="s">
        <v>119</v>
      </c>
      <c r="E3262" s="22">
        <v>17</v>
      </c>
      <c r="F3262" s="22" t="s">
        <v>114</v>
      </c>
      <c r="G3262" s="22" t="s">
        <v>115</v>
      </c>
    </row>
    <row r="3263" spans="3:7">
      <c r="C3263" s="137">
        <v>43910</v>
      </c>
      <c r="D3263" s="22" t="s">
        <v>119</v>
      </c>
      <c r="E3263" s="22">
        <v>525</v>
      </c>
      <c r="F3263" s="22" t="s">
        <v>6</v>
      </c>
      <c r="G3263" s="22" t="s">
        <v>113</v>
      </c>
    </row>
    <row r="3264" spans="3:7">
      <c r="C3264" s="137">
        <v>44461</v>
      </c>
      <c r="D3264" s="22" t="s">
        <v>119</v>
      </c>
      <c r="E3264" s="22">
        <v>18</v>
      </c>
      <c r="F3264" s="22" t="s">
        <v>114</v>
      </c>
      <c r="G3264" s="22" t="s">
        <v>106</v>
      </c>
    </row>
    <row r="3265" spans="3:7">
      <c r="C3265" s="137">
        <v>44017</v>
      </c>
      <c r="D3265" s="22" t="s">
        <v>119</v>
      </c>
      <c r="E3265" s="22">
        <v>40</v>
      </c>
      <c r="F3265" s="22" t="s">
        <v>112</v>
      </c>
      <c r="G3265" s="22" t="s">
        <v>115</v>
      </c>
    </row>
    <row r="3266" spans="3:7">
      <c r="C3266" s="137">
        <v>44699</v>
      </c>
      <c r="D3266" s="22" t="s">
        <v>116</v>
      </c>
      <c r="E3266" s="22">
        <v>21</v>
      </c>
      <c r="F3266" s="22" t="s">
        <v>110</v>
      </c>
      <c r="G3266" s="22" t="s">
        <v>113</v>
      </c>
    </row>
    <row r="3267" spans="3:7">
      <c r="C3267" s="137">
        <v>44550</v>
      </c>
      <c r="D3267" s="22" t="s">
        <v>118</v>
      </c>
      <c r="E3267" s="22">
        <v>22</v>
      </c>
      <c r="F3267" s="22" t="s">
        <v>114</v>
      </c>
      <c r="G3267" s="22" t="s">
        <v>111</v>
      </c>
    </row>
    <row r="3268" spans="3:7">
      <c r="C3268" s="137">
        <v>44533</v>
      </c>
      <c r="D3268" s="22" t="s">
        <v>119</v>
      </c>
      <c r="E3268" s="22">
        <v>9</v>
      </c>
      <c r="F3268" s="22" t="s">
        <v>6</v>
      </c>
      <c r="G3268" s="22" t="s">
        <v>115</v>
      </c>
    </row>
    <row r="3269" spans="3:7">
      <c r="C3269" s="137">
        <v>43943</v>
      </c>
      <c r="D3269" s="22" t="s">
        <v>117</v>
      </c>
      <c r="E3269" s="22">
        <v>550</v>
      </c>
      <c r="F3269" s="22" t="s">
        <v>6</v>
      </c>
      <c r="G3269" s="22" t="s">
        <v>105</v>
      </c>
    </row>
    <row r="3270" spans="3:7">
      <c r="C3270" s="137">
        <v>44630</v>
      </c>
      <c r="D3270" s="22" t="s">
        <v>117</v>
      </c>
      <c r="E3270" s="22">
        <v>6</v>
      </c>
      <c r="F3270" s="22" t="s">
        <v>9</v>
      </c>
      <c r="G3270" s="22" t="s">
        <v>113</v>
      </c>
    </row>
    <row r="3271" spans="3:7">
      <c r="C3271" s="137">
        <v>44064</v>
      </c>
      <c r="D3271" s="22" t="s">
        <v>116</v>
      </c>
      <c r="E3271" s="22">
        <v>600</v>
      </c>
      <c r="F3271" s="22" t="s">
        <v>9</v>
      </c>
      <c r="G3271" s="22" t="s">
        <v>105</v>
      </c>
    </row>
    <row r="3272" spans="3:7">
      <c r="C3272" s="137">
        <v>44837</v>
      </c>
      <c r="D3272" s="22" t="s">
        <v>116</v>
      </c>
      <c r="E3272" s="22">
        <v>2</v>
      </c>
      <c r="F3272" s="22" t="s">
        <v>110</v>
      </c>
      <c r="G3272" s="22" t="s">
        <v>111</v>
      </c>
    </row>
    <row r="3273" spans="3:7">
      <c r="C3273" s="137">
        <v>44389</v>
      </c>
      <c r="D3273" s="22" t="s">
        <v>119</v>
      </c>
      <c r="E3273" s="22">
        <v>150</v>
      </c>
      <c r="F3273" s="22" t="s">
        <v>6</v>
      </c>
      <c r="G3273" s="22" t="s">
        <v>111</v>
      </c>
    </row>
    <row r="3274" spans="3:7">
      <c r="C3274" s="137">
        <v>43893</v>
      </c>
      <c r="D3274" s="22" t="s">
        <v>119</v>
      </c>
      <c r="E3274" s="22">
        <v>19</v>
      </c>
      <c r="F3274" s="22" t="s">
        <v>114</v>
      </c>
      <c r="G3274" s="22" t="s">
        <v>115</v>
      </c>
    </row>
    <row r="3275" spans="3:7">
      <c r="C3275" s="137">
        <v>44551</v>
      </c>
      <c r="D3275" s="22" t="s">
        <v>119</v>
      </c>
      <c r="E3275" s="22">
        <v>475</v>
      </c>
      <c r="F3275" s="22" t="s">
        <v>9</v>
      </c>
      <c r="G3275" s="22" t="s">
        <v>105</v>
      </c>
    </row>
    <row r="3276" spans="3:7">
      <c r="C3276" s="137">
        <v>44496</v>
      </c>
      <c r="D3276" s="22" t="s">
        <v>117</v>
      </c>
      <c r="E3276" s="22">
        <v>8</v>
      </c>
      <c r="F3276" s="22" t="s">
        <v>110</v>
      </c>
      <c r="G3276" s="22" t="s">
        <v>113</v>
      </c>
    </row>
    <row r="3277" spans="3:7">
      <c r="C3277" s="137">
        <v>44736</v>
      </c>
      <c r="D3277" s="22" t="s">
        <v>117</v>
      </c>
      <c r="E3277" s="22">
        <v>24</v>
      </c>
      <c r="F3277" s="22" t="s">
        <v>110</v>
      </c>
      <c r="G3277" s="22" t="s">
        <v>115</v>
      </c>
    </row>
    <row r="3278" spans="3:7">
      <c r="C3278" s="137">
        <v>44052</v>
      </c>
      <c r="D3278" s="22" t="s">
        <v>117</v>
      </c>
      <c r="E3278" s="22">
        <v>125</v>
      </c>
      <c r="F3278" s="22" t="s">
        <v>112</v>
      </c>
      <c r="G3278" s="22" t="s">
        <v>115</v>
      </c>
    </row>
    <row r="3279" spans="3:7">
      <c r="C3279" s="137">
        <v>44307</v>
      </c>
      <c r="D3279" s="22" t="s">
        <v>117</v>
      </c>
      <c r="E3279" s="22">
        <v>8</v>
      </c>
      <c r="F3279" s="22" t="s">
        <v>114</v>
      </c>
      <c r="G3279" s="22" t="s">
        <v>111</v>
      </c>
    </row>
    <row r="3280" spans="3:7">
      <c r="C3280" s="137">
        <v>44204</v>
      </c>
      <c r="D3280" s="22" t="s">
        <v>117</v>
      </c>
      <c r="E3280" s="22">
        <v>7</v>
      </c>
      <c r="F3280" s="22" t="s">
        <v>9</v>
      </c>
      <c r="G3280" s="22" t="s">
        <v>115</v>
      </c>
    </row>
    <row r="3281" spans="3:7">
      <c r="C3281" s="137">
        <v>44251</v>
      </c>
      <c r="D3281" s="22" t="s">
        <v>119</v>
      </c>
      <c r="E3281" s="22">
        <v>19</v>
      </c>
      <c r="F3281" s="22" t="s">
        <v>6</v>
      </c>
      <c r="G3281" s="22" t="s">
        <v>108</v>
      </c>
    </row>
    <row r="3282" spans="3:7">
      <c r="C3282" s="137">
        <v>44119</v>
      </c>
      <c r="D3282" s="22" t="s">
        <v>117</v>
      </c>
      <c r="E3282" s="22">
        <v>40</v>
      </c>
      <c r="F3282" s="22" t="s">
        <v>110</v>
      </c>
      <c r="G3282" s="22" t="s">
        <v>108</v>
      </c>
    </row>
    <row r="3283" spans="3:7">
      <c r="C3283" s="137">
        <v>44901</v>
      </c>
      <c r="D3283" s="22" t="s">
        <v>107</v>
      </c>
      <c r="E3283" s="22">
        <v>175</v>
      </c>
      <c r="F3283" s="22" t="s">
        <v>114</v>
      </c>
      <c r="G3283" s="22" t="s">
        <v>109</v>
      </c>
    </row>
    <row r="3284" spans="3:7">
      <c r="C3284" s="137">
        <v>44340</v>
      </c>
      <c r="D3284" s="22" t="s">
        <v>119</v>
      </c>
      <c r="E3284" s="22">
        <v>26</v>
      </c>
      <c r="F3284" s="22" t="s">
        <v>110</v>
      </c>
      <c r="G3284" s="22" t="s">
        <v>113</v>
      </c>
    </row>
    <row r="3285" spans="3:7">
      <c r="C3285" s="137">
        <v>44589</v>
      </c>
      <c r="D3285" s="22" t="s">
        <v>118</v>
      </c>
      <c r="E3285" s="22">
        <v>1</v>
      </c>
      <c r="F3285" s="22" t="s">
        <v>9</v>
      </c>
      <c r="G3285" s="22" t="s">
        <v>105</v>
      </c>
    </row>
    <row r="3286" spans="3:7">
      <c r="C3286" s="137">
        <v>44488</v>
      </c>
      <c r="D3286" s="22" t="s">
        <v>116</v>
      </c>
      <c r="E3286" s="22">
        <v>9</v>
      </c>
      <c r="F3286" s="22" t="s">
        <v>112</v>
      </c>
      <c r="G3286" s="22" t="s">
        <v>105</v>
      </c>
    </row>
    <row r="3287" spans="3:7">
      <c r="C3287" s="137">
        <v>44400</v>
      </c>
      <c r="D3287" s="22" t="s">
        <v>117</v>
      </c>
      <c r="E3287" s="22">
        <v>225</v>
      </c>
      <c r="F3287" s="22" t="s">
        <v>112</v>
      </c>
      <c r="G3287" s="22" t="s">
        <v>108</v>
      </c>
    </row>
    <row r="3288" spans="3:7">
      <c r="C3288" s="137">
        <v>44732</v>
      </c>
      <c r="D3288" s="22" t="s">
        <v>117</v>
      </c>
      <c r="E3288" s="22">
        <v>33</v>
      </c>
      <c r="F3288" s="22" t="s">
        <v>110</v>
      </c>
      <c r="G3288" s="22" t="s">
        <v>115</v>
      </c>
    </row>
    <row r="3289" spans="3:7">
      <c r="C3289" s="137">
        <v>44282</v>
      </c>
      <c r="D3289" s="22" t="s">
        <v>107</v>
      </c>
      <c r="E3289" s="22">
        <v>11</v>
      </c>
      <c r="F3289" s="22" t="s">
        <v>114</v>
      </c>
      <c r="G3289" s="22" t="s">
        <v>108</v>
      </c>
    </row>
    <row r="3290" spans="3:7">
      <c r="C3290" s="137">
        <v>43912</v>
      </c>
      <c r="D3290" s="22" t="s">
        <v>117</v>
      </c>
      <c r="E3290" s="22">
        <v>11</v>
      </c>
      <c r="F3290" s="22" t="s">
        <v>112</v>
      </c>
      <c r="G3290" s="22" t="s">
        <v>113</v>
      </c>
    </row>
    <row r="3291" spans="3:7">
      <c r="C3291" s="137">
        <v>43883</v>
      </c>
      <c r="D3291" s="22" t="s">
        <v>119</v>
      </c>
      <c r="E3291" s="22">
        <v>550</v>
      </c>
      <c r="F3291" s="22" t="s">
        <v>110</v>
      </c>
      <c r="G3291" s="22" t="s">
        <v>106</v>
      </c>
    </row>
    <row r="3292" spans="3:7">
      <c r="C3292" s="137">
        <v>44566</v>
      </c>
      <c r="D3292" s="22" t="s">
        <v>117</v>
      </c>
      <c r="E3292" s="22">
        <v>500</v>
      </c>
      <c r="F3292" s="22" t="s">
        <v>114</v>
      </c>
      <c r="G3292" s="22" t="s">
        <v>111</v>
      </c>
    </row>
    <row r="3293" spans="3:7">
      <c r="C3293" s="137">
        <v>44017</v>
      </c>
      <c r="D3293" s="22" t="s">
        <v>118</v>
      </c>
      <c r="E3293" s="22">
        <v>33</v>
      </c>
      <c r="F3293" s="22" t="s">
        <v>9</v>
      </c>
      <c r="G3293" s="22" t="s">
        <v>115</v>
      </c>
    </row>
    <row r="3294" spans="3:7">
      <c r="C3294" s="137">
        <v>44490</v>
      </c>
      <c r="D3294" s="22" t="s">
        <v>117</v>
      </c>
      <c r="E3294" s="22">
        <v>35</v>
      </c>
      <c r="F3294" s="22" t="s">
        <v>110</v>
      </c>
      <c r="G3294" s="22" t="s">
        <v>108</v>
      </c>
    </row>
    <row r="3295" spans="3:7">
      <c r="C3295" s="137">
        <v>43968</v>
      </c>
      <c r="D3295" s="22" t="s">
        <v>117</v>
      </c>
      <c r="E3295" s="22">
        <v>200</v>
      </c>
      <c r="F3295" s="22" t="s">
        <v>114</v>
      </c>
      <c r="G3295" s="22" t="s">
        <v>113</v>
      </c>
    </row>
    <row r="3296" spans="3:7">
      <c r="C3296" s="137">
        <v>44102</v>
      </c>
      <c r="D3296" s="22" t="s">
        <v>107</v>
      </c>
      <c r="E3296" s="22">
        <v>1</v>
      </c>
      <c r="F3296" s="22" t="s">
        <v>9</v>
      </c>
      <c r="G3296" s="22" t="s">
        <v>105</v>
      </c>
    </row>
    <row r="3297" spans="3:7">
      <c r="C3297" s="137">
        <v>44636</v>
      </c>
      <c r="D3297" s="22" t="s">
        <v>118</v>
      </c>
      <c r="E3297" s="22">
        <v>425</v>
      </c>
      <c r="F3297" s="22" t="s">
        <v>9</v>
      </c>
      <c r="G3297" s="22" t="s">
        <v>106</v>
      </c>
    </row>
    <row r="3298" spans="3:7">
      <c r="C3298" s="137">
        <v>43939</v>
      </c>
      <c r="D3298" s="22" t="s">
        <v>118</v>
      </c>
      <c r="E3298" s="22">
        <v>375</v>
      </c>
      <c r="F3298" s="22" t="s">
        <v>6</v>
      </c>
      <c r="G3298" s="22" t="s">
        <v>105</v>
      </c>
    </row>
    <row r="3299" spans="3:7">
      <c r="C3299" s="137">
        <v>44742</v>
      </c>
      <c r="D3299" s="22" t="s">
        <v>118</v>
      </c>
      <c r="E3299" s="22">
        <v>175</v>
      </c>
      <c r="F3299" s="22" t="s">
        <v>114</v>
      </c>
      <c r="G3299" s="22" t="s">
        <v>105</v>
      </c>
    </row>
    <row r="3300" spans="3:7">
      <c r="C3300" s="137">
        <v>44126</v>
      </c>
      <c r="D3300" s="22" t="s">
        <v>117</v>
      </c>
      <c r="E3300" s="22">
        <v>75</v>
      </c>
      <c r="F3300" s="22" t="s">
        <v>114</v>
      </c>
      <c r="G3300" s="22" t="s">
        <v>111</v>
      </c>
    </row>
    <row r="3301" spans="3:7">
      <c r="C3301" s="137">
        <v>44829</v>
      </c>
      <c r="D3301" s="22" t="s">
        <v>118</v>
      </c>
      <c r="E3301" s="22">
        <v>75</v>
      </c>
      <c r="F3301" s="22" t="s">
        <v>112</v>
      </c>
      <c r="G3301" s="22" t="s">
        <v>105</v>
      </c>
    </row>
    <row r="3302" spans="3:7">
      <c r="C3302" s="137">
        <v>44222</v>
      </c>
      <c r="D3302" s="22" t="s">
        <v>119</v>
      </c>
      <c r="E3302" s="22">
        <v>7</v>
      </c>
      <c r="F3302" s="22" t="s">
        <v>114</v>
      </c>
      <c r="G3302" s="22" t="s">
        <v>105</v>
      </c>
    </row>
    <row r="3303" spans="3:7">
      <c r="C3303" s="137">
        <v>44015</v>
      </c>
      <c r="D3303" s="22" t="s">
        <v>119</v>
      </c>
      <c r="E3303" s="22">
        <v>37</v>
      </c>
      <c r="F3303" s="22" t="s">
        <v>114</v>
      </c>
      <c r="G3303" s="22" t="s">
        <v>108</v>
      </c>
    </row>
    <row r="3304" spans="3:7">
      <c r="C3304" s="137">
        <v>44572</v>
      </c>
      <c r="D3304" s="22" t="s">
        <v>118</v>
      </c>
      <c r="E3304" s="22">
        <v>325</v>
      </c>
      <c r="F3304" s="22" t="s">
        <v>114</v>
      </c>
      <c r="G3304" s="22" t="s">
        <v>111</v>
      </c>
    </row>
    <row r="3305" spans="3:7">
      <c r="C3305" s="137">
        <v>44196</v>
      </c>
      <c r="D3305" s="22" t="s">
        <v>118</v>
      </c>
      <c r="E3305" s="22">
        <v>28</v>
      </c>
      <c r="F3305" s="22" t="s">
        <v>9</v>
      </c>
      <c r="G3305" s="22" t="s">
        <v>108</v>
      </c>
    </row>
    <row r="3306" spans="3:7">
      <c r="C3306" s="137">
        <v>44623</v>
      </c>
      <c r="D3306" s="22" t="s">
        <v>119</v>
      </c>
      <c r="E3306" s="22">
        <v>150</v>
      </c>
      <c r="F3306" s="22" t="s">
        <v>110</v>
      </c>
      <c r="G3306" s="22" t="s">
        <v>108</v>
      </c>
    </row>
    <row r="3307" spans="3:7">
      <c r="C3307" s="137">
        <v>44353</v>
      </c>
      <c r="D3307" s="22" t="s">
        <v>119</v>
      </c>
      <c r="E3307" s="22">
        <v>35</v>
      </c>
      <c r="F3307" s="22" t="s">
        <v>112</v>
      </c>
      <c r="G3307" s="22" t="s">
        <v>106</v>
      </c>
    </row>
    <row r="3308" spans="3:7">
      <c r="C3308" s="137">
        <v>44327</v>
      </c>
      <c r="D3308" s="22" t="s">
        <v>119</v>
      </c>
      <c r="E3308" s="22">
        <v>7</v>
      </c>
      <c r="F3308" s="22" t="s">
        <v>9</v>
      </c>
      <c r="G3308" s="22" t="s">
        <v>108</v>
      </c>
    </row>
    <row r="3309" spans="3:7">
      <c r="C3309" s="137">
        <v>44490</v>
      </c>
      <c r="D3309" s="22" t="s">
        <v>107</v>
      </c>
      <c r="E3309" s="22">
        <v>5</v>
      </c>
      <c r="F3309" s="22" t="s">
        <v>114</v>
      </c>
      <c r="G3309" s="22" t="s">
        <v>106</v>
      </c>
    </row>
    <row r="3310" spans="3:7">
      <c r="C3310" s="137">
        <v>44579</v>
      </c>
      <c r="D3310" s="22" t="s">
        <v>117</v>
      </c>
      <c r="E3310" s="22">
        <v>3</v>
      </c>
      <c r="F3310" s="22" t="s">
        <v>114</v>
      </c>
      <c r="G3310" s="22" t="s">
        <v>105</v>
      </c>
    </row>
    <row r="3311" spans="3:7">
      <c r="C3311" s="137">
        <v>44588</v>
      </c>
      <c r="D3311" s="22" t="s">
        <v>119</v>
      </c>
      <c r="E3311" s="22">
        <v>575</v>
      </c>
      <c r="F3311" s="22" t="s">
        <v>9</v>
      </c>
      <c r="G3311" s="22" t="s">
        <v>115</v>
      </c>
    </row>
    <row r="3312" spans="3:7">
      <c r="C3312" s="137">
        <v>44514</v>
      </c>
      <c r="D3312" s="22" t="s">
        <v>107</v>
      </c>
      <c r="E3312" s="22">
        <v>500</v>
      </c>
      <c r="F3312" s="22" t="s">
        <v>9</v>
      </c>
      <c r="G3312" s="22" t="s">
        <v>111</v>
      </c>
    </row>
    <row r="3313" spans="3:7">
      <c r="C3313" s="137">
        <v>44013</v>
      </c>
      <c r="D3313" s="22" t="s">
        <v>119</v>
      </c>
      <c r="E3313" s="22">
        <v>26</v>
      </c>
      <c r="F3313" s="22" t="s">
        <v>114</v>
      </c>
      <c r="G3313" s="22" t="s">
        <v>115</v>
      </c>
    </row>
    <row r="3314" spans="3:7">
      <c r="C3314" s="137">
        <v>44788</v>
      </c>
      <c r="D3314" s="22" t="s">
        <v>117</v>
      </c>
      <c r="E3314" s="22">
        <v>4</v>
      </c>
      <c r="F3314" s="22" t="s">
        <v>112</v>
      </c>
      <c r="G3314" s="22" t="s">
        <v>106</v>
      </c>
    </row>
    <row r="3315" spans="3:7">
      <c r="C3315" s="137">
        <v>44707</v>
      </c>
      <c r="D3315" s="22" t="s">
        <v>118</v>
      </c>
      <c r="E3315" s="22">
        <v>5</v>
      </c>
      <c r="F3315" s="22" t="s">
        <v>6</v>
      </c>
      <c r="G3315" s="22" t="s">
        <v>115</v>
      </c>
    </row>
    <row r="3316" spans="3:7">
      <c r="C3316" s="137">
        <v>44670</v>
      </c>
      <c r="D3316" s="22" t="s">
        <v>118</v>
      </c>
      <c r="E3316" s="22">
        <v>125</v>
      </c>
      <c r="F3316" s="22" t="s">
        <v>114</v>
      </c>
      <c r="G3316" s="22" t="s">
        <v>105</v>
      </c>
    </row>
    <row r="3317" spans="3:7">
      <c r="C3317" s="137">
        <v>44131</v>
      </c>
      <c r="D3317" s="22" t="s">
        <v>117</v>
      </c>
      <c r="E3317" s="22">
        <v>450</v>
      </c>
      <c r="F3317" s="22" t="s">
        <v>112</v>
      </c>
      <c r="G3317" s="22" t="s">
        <v>105</v>
      </c>
    </row>
    <row r="3318" spans="3:7">
      <c r="C3318" s="137">
        <v>44009</v>
      </c>
      <c r="D3318" s="22" t="s">
        <v>116</v>
      </c>
      <c r="E3318" s="22">
        <v>10</v>
      </c>
      <c r="F3318" s="22" t="s">
        <v>112</v>
      </c>
      <c r="G3318" s="22" t="s">
        <v>111</v>
      </c>
    </row>
    <row r="3319" spans="3:7">
      <c r="C3319" s="137">
        <v>44372</v>
      </c>
      <c r="D3319" s="22" t="s">
        <v>118</v>
      </c>
      <c r="E3319" s="22">
        <v>4</v>
      </c>
      <c r="F3319" s="22" t="s">
        <v>6</v>
      </c>
      <c r="G3319" s="22" t="s">
        <v>111</v>
      </c>
    </row>
    <row r="3320" spans="3:7">
      <c r="C3320" s="137">
        <v>44031</v>
      </c>
      <c r="D3320" s="22" t="s">
        <v>117</v>
      </c>
      <c r="E3320" s="22">
        <v>525</v>
      </c>
      <c r="F3320" s="22" t="s">
        <v>112</v>
      </c>
      <c r="G3320" s="22" t="s">
        <v>115</v>
      </c>
    </row>
    <row r="3321" spans="3:7">
      <c r="C3321" s="137">
        <v>44249</v>
      </c>
      <c r="D3321" s="22" t="s">
        <v>116</v>
      </c>
      <c r="E3321" s="22">
        <v>500</v>
      </c>
      <c r="F3321" s="22" t="s">
        <v>110</v>
      </c>
      <c r="G3321" s="22" t="s">
        <v>109</v>
      </c>
    </row>
    <row r="3322" spans="3:7">
      <c r="C3322" s="137">
        <v>44189</v>
      </c>
      <c r="D3322" s="22" t="s">
        <v>119</v>
      </c>
      <c r="E3322" s="22">
        <v>150</v>
      </c>
      <c r="F3322" s="22" t="s">
        <v>114</v>
      </c>
      <c r="G3322" s="22" t="s">
        <v>115</v>
      </c>
    </row>
    <row r="3323" spans="3:7">
      <c r="C3323" s="137">
        <v>43954</v>
      </c>
      <c r="D3323" s="22" t="s">
        <v>118</v>
      </c>
      <c r="E3323" s="22">
        <v>46</v>
      </c>
      <c r="F3323" s="22" t="s">
        <v>9</v>
      </c>
      <c r="G3323" s="22" t="s">
        <v>108</v>
      </c>
    </row>
    <row r="3324" spans="3:7">
      <c r="C3324" s="137">
        <v>44898</v>
      </c>
      <c r="D3324" s="22" t="s">
        <v>116</v>
      </c>
      <c r="E3324" s="22">
        <v>1</v>
      </c>
      <c r="F3324" s="22" t="s">
        <v>114</v>
      </c>
      <c r="G3324" s="22" t="s">
        <v>106</v>
      </c>
    </row>
    <row r="3325" spans="3:7">
      <c r="C3325" s="137">
        <v>44245</v>
      </c>
      <c r="D3325" s="22" t="s">
        <v>116</v>
      </c>
      <c r="E3325" s="22">
        <v>4</v>
      </c>
      <c r="F3325" s="22" t="s">
        <v>110</v>
      </c>
      <c r="G3325" s="22" t="s">
        <v>106</v>
      </c>
    </row>
    <row r="3326" spans="3:7">
      <c r="C3326" s="137">
        <v>44027</v>
      </c>
      <c r="D3326" s="22" t="s">
        <v>116</v>
      </c>
      <c r="E3326" s="22">
        <v>1</v>
      </c>
      <c r="F3326" s="22" t="s">
        <v>110</v>
      </c>
      <c r="G3326" s="22" t="s">
        <v>105</v>
      </c>
    </row>
    <row r="3327" spans="3:7">
      <c r="C3327" s="137">
        <v>44406</v>
      </c>
      <c r="D3327" s="22" t="s">
        <v>117</v>
      </c>
      <c r="E3327" s="22">
        <v>36</v>
      </c>
      <c r="F3327" s="22" t="s">
        <v>6</v>
      </c>
      <c r="G3327" s="22" t="s">
        <v>109</v>
      </c>
    </row>
    <row r="3328" spans="3:7">
      <c r="C3328" s="137">
        <v>43967</v>
      </c>
      <c r="D3328" s="22" t="s">
        <v>116</v>
      </c>
      <c r="E3328" s="22">
        <v>28</v>
      </c>
      <c r="F3328" s="22" t="s">
        <v>110</v>
      </c>
      <c r="G3328" s="22" t="s">
        <v>115</v>
      </c>
    </row>
    <row r="3329" spans="3:7">
      <c r="C3329" s="137">
        <v>44242</v>
      </c>
      <c r="D3329" s="22" t="s">
        <v>107</v>
      </c>
      <c r="E3329" s="22">
        <v>28</v>
      </c>
      <c r="F3329" s="22" t="s">
        <v>6</v>
      </c>
      <c r="G3329" s="22" t="s">
        <v>105</v>
      </c>
    </row>
    <row r="3330" spans="3:7">
      <c r="C3330" s="137">
        <v>44304</v>
      </c>
      <c r="D3330" s="22" t="s">
        <v>117</v>
      </c>
      <c r="E3330" s="22">
        <v>3</v>
      </c>
      <c r="F3330" s="22" t="s">
        <v>112</v>
      </c>
      <c r="G3330" s="22" t="s">
        <v>115</v>
      </c>
    </row>
    <row r="3331" spans="3:7">
      <c r="C3331" s="137">
        <v>44142</v>
      </c>
      <c r="D3331" s="22" t="s">
        <v>117</v>
      </c>
      <c r="E3331" s="22">
        <v>1</v>
      </c>
      <c r="F3331" s="22" t="s">
        <v>114</v>
      </c>
      <c r="G3331" s="22" t="s">
        <v>105</v>
      </c>
    </row>
    <row r="3332" spans="3:7">
      <c r="C3332" s="137">
        <v>44381</v>
      </c>
      <c r="D3332" s="22" t="s">
        <v>118</v>
      </c>
      <c r="E3332" s="22">
        <v>6</v>
      </c>
      <c r="F3332" s="22" t="s">
        <v>110</v>
      </c>
      <c r="G3332" s="22" t="s">
        <v>108</v>
      </c>
    </row>
    <row r="3333" spans="3:7">
      <c r="C3333" s="137">
        <v>44040</v>
      </c>
      <c r="D3333" s="22" t="s">
        <v>118</v>
      </c>
      <c r="E3333" s="22">
        <v>325</v>
      </c>
      <c r="F3333" s="22" t="s">
        <v>112</v>
      </c>
      <c r="G3333" s="22" t="s">
        <v>106</v>
      </c>
    </row>
    <row r="3334" spans="3:7">
      <c r="C3334" s="137">
        <v>44341</v>
      </c>
      <c r="D3334" s="22" t="s">
        <v>118</v>
      </c>
      <c r="E3334" s="22">
        <v>250</v>
      </c>
      <c r="F3334" s="22" t="s">
        <v>112</v>
      </c>
      <c r="G3334" s="22" t="s">
        <v>105</v>
      </c>
    </row>
    <row r="3335" spans="3:7">
      <c r="C3335" s="137">
        <v>44859</v>
      </c>
      <c r="D3335" s="22" t="s">
        <v>116</v>
      </c>
      <c r="E3335" s="22">
        <v>200</v>
      </c>
      <c r="F3335" s="22" t="s">
        <v>114</v>
      </c>
      <c r="G3335" s="22" t="s">
        <v>105</v>
      </c>
    </row>
    <row r="3336" spans="3:7">
      <c r="C3336" s="137">
        <v>44136</v>
      </c>
      <c r="D3336" s="22" t="s">
        <v>119</v>
      </c>
      <c r="E3336" s="22">
        <v>32</v>
      </c>
      <c r="F3336" s="22" t="s">
        <v>9</v>
      </c>
      <c r="G3336" s="22" t="s">
        <v>109</v>
      </c>
    </row>
    <row r="3337" spans="3:7">
      <c r="C3337" s="137">
        <v>44732</v>
      </c>
      <c r="D3337" s="22" t="s">
        <v>117</v>
      </c>
      <c r="E3337" s="22">
        <v>17</v>
      </c>
      <c r="F3337" s="22" t="s">
        <v>112</v>
      </c>
      <c r="G3337" s="22" t="s">
        <v>109</v>
      </c>
    </row>
    <row r="3338" spans="3:7">
      <c r="C3338" s="137">
        <v>44389</v>
      </c>
      <c r="D3338" s="22" t="s">
        <v>116</v>
      </c>
      <c r="E3338" s="22">
        <v>40</v>
      </c>
      <c r="F3338" s="22" t="s">
        <v>112</v>
      </c>
      <c r="G3338" s="22" t="s">
        <v>115</v>
      </c>
    </row>
    <row r="3339" spans="3:7">
      <c r="C3339" s="137">
        <v>44711</v>
      </c>
      <c r="D3339" s="22" t="s">
        <v>117</v>
      </c>
      <c r="E3339" s="22">
        <v>1</v>
      </c>
      <c r="F3339" s="22" t="s">
        <v>6</v>
      </c>
      <c r="G3339" s="22" t="s">
        <v>115</v>
      </c>
    </row>
    <row r="3340" spans="3:7">
      <c r="C3340" s="137">
        <v>44763</v>
      </c>
      <c r="D3340" s="22" t="s">
        <v>117</v>
      </c>
      <c r="E3340" s="22">
        <v>15</v>
      </c>
      <c r="F3340" s="22" t="s">
        <v>6</v>
      </c>
      <c r="G3340" s="22" t="s">
        <v>113</v>
      </c>
    </row>
    <row r="3341" spans="3:7">
      <c r="C3341" s="137">
        <v>44392</v>
      </c>
      <c r="D3341" s="22" t="s">
        <v>117</v>
      </c>
      <c r="E3341" s="22">
        <v>35</v>
      </c>
      <c r="F3341" s="22" t="s">
        <v>9</v>
      </c>
      <c r="G3341" s="22" t="s">
        <v>106</v>
      </c>
    </row>
    <row r="3342" spans="3:7">
      <c r="C3342" s="137">
        <v>43956</v>
      </c>
      <c r="D3342" s="22" t="s">
        <v>117</v>
      </c>
      <c r="E3342" s="22">
        <v>3</v>
      </c>
      <c r="F3342" s="22" t="s">
        <v>112</v>
      </c>
      <c r="G3342" s="22" t="s">
        <v>115</v>
      </c>
    </row>
    <row r="3343" spans="3:7">
      <c r="C3343" s="137">
        <v>43953</v>
      </c>
      <c r="D3343" s="22" t="s">
        <v>117</v>
      </c>
      <c r="E3343" s="22">
        <v>2</v>
      </c>
      <c r="F3343" s="22" t="s">
        <v>110</v>
      </c>
      <c r="G3343" s="22" t="s">
        <v>111</v>
      </c>
    </row>
    <row r="3344" spans="3:7">
      <c r="C3344" s="137">
        <v>44106</v>
      </c>
      <c r="D3344" s="22" t="s">
        <v>107</v>
      </c>
      <c r="E3344" s="22">
        <v>175</v>
      </c>
      <c r="F3344" s="22" t="s">
        <v>110</v>
      </c>
      <c r="G3344" s="22" t="s">
        <v>109</v>
      </c>
    </row>
    <row r="3345" spans="3:7">
      <c r="C3345" s="137">
        <v>44908</v>
      </c>
      <c r="D3345" s="22" t="s">
        <v>117</v>
      </c>
      <c r="E3345" s="22">
        <v>21</v>
      </c>
      <c r="F3345" s="22" t="s">
        <v>114</v>
      </c>
      <c r="G3345" s="22" t="s">
        <v>106</v>
      </c>
    </row>
    <row r="3346" spans="3:7">
      <c r="C3346" s="137">
        <v>44074</v>
      </c>
      <c r="D3346" s="22" t="s">
        <v>116</v>
      </c>
      <c r="E3346" s="22">
        <v>20</v>
      </c>
      <c r="F3346" s="22" t="s">
        <v>114</v>
      </c>
      <c r="G3346" s="22" t="s">
        <v>106</v>
      </c>
    </row>
    <row r="3347" spans="3:7">
      <c r="C3347" s="137">
        <v>44917</v>
      </c>
      <c r="D3347" s="22" t="s">
        <v>118</v>
      </c>
      <c r="E3347" s="22">
        <v>48</v>
      </c>
      <c r="F3347" s="22" t="s">
        <v>112</v>
      </c>
      <c r="G3347" s="22" t="s">
        <v>105</v>
      </c>
    </row>
    <row r="3348" spans="3:7">
      <c r="C3348" s="137">
        <v>44385</v>
      </c>
      <c r="D3348" s="22" t="s">
        <v>107</v>
      </c>
      <c r="E3348" s="22">
        <v>250</v>
      </c>
      <c r="F3348" s="22" t="s">
        <v>110</v>
      </c>
      <c r="G3348" s="22" t="s">
        <v>108</v>
      </c>
    </row>
    <row r="3349" spans="3:7">
      <c r="C3349" s="137">
        <v>44782</v>
      </c>
      <c r="D3349" s="22" t="s">
        <v>117</v>
      </c>
      <c r="E3349" s="22">
        <v>12</v>
      </c>
      <c r="F3349" s="22" t="s">
        <v>114</v>
      </c>
      <c r="G3349" s="22" t="s">
        <v>106</v>
      </c>
    </row>
    <row r="3350" spans="3:7">
      <c r="C3350" s="137">
        <v>44026</v>
      </c>
      <c r="D3350" s="22" t="s">
        <v>118</v>
      </c>
      <c r="E3350" s="22">
        <v>9</v>
      </c>
      <c r="F3350" s="22" t="s">
        <v>110</v>
      </c>
      <c r="G3350" s="22" t="s">
        <v>109</v>
      </c>
    </row>
    <row r="3351" spans="3:7">
      <c r="C3351" s="137">
        <v>44404</v>
      </c>
      <c r="D3351" s="22" t="s">
        <v>118</v>
      </c>
      <c r="E3351" s="22">
        <v>24</v>
      </c>
      <c r="F3351" s="22" t="s">
        <v>114</v>
      </c>
      <c r="G3351" s="22" t="s">
        <v>108</v>
      </c>
    </row>
    <row r="3352" spans="3:7">
      <c r="C3352" s="137">
        <v>44428</v>
      </c>
      <c r="D3352" s="22" t="s">
        <v>118</v>
      </c>
      <c r="E3352" s="22">
        <v>27</v>
      </c>
      <c r="F3352" s="22" t="s">
        <v>112</v>
      </c>
      <c r="G3352" s="22" t="s">
        <v>105</v>
      </c>
    </row>
    <row r="3353" spans="3:7">
      <c r="C3353" s="137">
        <v>44012</v>
      </c>
      <c r="D3353" s="22" t="s">
        <v>118</v>
      </c>
      <c r="E3353" s="22">
        <v>10</v>
      </c>
      <c r="F3353" s="22" t="s">
        <v>112</v>
      </c>
      <c r="G3353" s="22" t="s">
        <v>106</v>
      </c>
    </row>
    <row r="3354" spans="3:7">
      <c r="C3354" s="137">
        <v>44783</v>
      </c>
      <c r="D3354" s="22" t="s">
        <v>117</v>
      </c>
      <c r="E3354" s="22">
        <v>3</v>
      </c>
      <c r="F3354" s="22" t="s">
        <v>114</v>
      </c>
      <c r="G3354" s="22" t="s">
        <v>115</v>
      </c>
    </row>
    <row r="3355" spans="3:7">
      <c r="C3355" s="137">
        <v>44306</v>
      </c>
      <c r="D3355" s="22" t="s">
        <v>107</v>
      </c>
      <c r="E3355" s="22">
        <v>475</v>
      </c>
      <c r="F3355" s="22" t="s">
        <v>6</v>
      </c>
      <c r="G3355" s="22" t="s">
        <v>115</v>
      </c>
    </row>
    <row r="3356" spans="3:7">
      <c r="C3356" s="137">
        <v>44177</v>
      </c>
      <c r="D3356" s="22" t="s">
        <v>119</v>
      </c>
      <c r="E3356" s="22">
        <v>525</v>
      </c>
      <c r="F3356" s="22" t="s">
        <v>9</v>
      </c>
      <c r="G3356" s="22" t="s">
        <v>108</v>
      </c>
    </row>
    <row r="3357" spans="3:7">
      <c r="C3357" s="137">
        <v>44178</v>
      </c>
      <c r="D3357" s="22" t="s">
        <v>118</v>
      </c>
      <c r="E3357" s="22">
        <v>575</v>
      </c>
      <c r="F3357" s="22" t="s">
        <v>9</v>
      </c>
      <c r="G3357" s="22" t="s">
        <v>115</v>
      </c>
    </row>
    <row r="3358" spans="3:7">
      <c r="C3358" s="137">
        <v>44236</v>
      </c>
      <c r="D3358" s="22" t="s">
        <v>116</v>
      </c>
      <c r="E3358" s="22">
        <v>31</v>
      </c>
      <c r="F3358" s="22" t="s">
        <v>6</v>
      </c>
      <c r="G3358" s="22" t="s">
        <v>115</v>
      </c>
    </row>
    <row r="3359" spans="3:7">
      <c r="C3359" s="137">
        <v>44072</v>
      </c>
      <c r="D3359" s="22" t="s">
        <v>118</v>
      </c>
      <c r="E3359" s="22">
        <v>8</v>
      </c>
      <c r="F3359" s="22" t="s">
        <v>6</v>
      </c>
      <c r="G3359" s="22" t="s">
        <v>113</v>
      </c>
    </row>
    <row r="3360" spans="3:7">
      <c r="C3360" s="137">
        <v>44457</v>
      </c>
      <c r="D3360" s="22" t="s">
        <v>119</v>
      </c>
      <c r="E3360" s="22">
        <v>5</v>
      </c>
      <c r="F3360" s="22" t="s">
        <v>110</v>
      </c>
      <c r="G3360" s="22" t="s">
        <v>115</v>
      </c>
    </row>
    <row r="3361" spans="3:7">
      <c r="C3361" s="137">
        <v>44329</v>
      </c>
      <c r="D3361" s="22" t="s">
        <v>107</v>
      </c>
      <c r="E3361" s="22">
        <v>1</v>
      </c>
      <c r="F3361" s="22" t="s">
        <v>9</v>
      </c>
      <c r="G3361" s="22" t="s">
        <v>108</v>
      </c>
    </row>
    <row r="3362" spans="3:7">
      <c r="C3362" s="137">
        <v>43839</v>
      </c>
      <c r="D3362" s="22" t="s">
        <v>107</v>
      </c>
      <c r="E3362" s="22">
        <v>6</v>
      </c>
      <c r="F3362" s="22" t="s">
        <v>114</v>
      </c>
      <c r="G3362" s="22" t="s">
        <v>115</v>
      </c>
    </row>
    <row r="3363" spans="3:7">
      <c r="C3363" s="137">
        <v>44140</v>
      </c>
      <c r="D3363" s="22" t="s">
        <v>119</v>
      </c>
      <c r="E3363" s="22">
        <v>35</v>
      </c>
      <c r="F3363" s="22" t="s">
        <v>110</v>
      </c>
      <c r="G3363" s="22" t="s">
        <v>106</v>
      </c>
    </row>
    <row r="3364" spans="3:7">
      <c r="C3364" s="137">
        <v>44845</v>
      </c>
      <c r="D3364" s="22" t="s">
        <v>118</v>
      </c>
      <c r="E3364" s="22">
        <v>475</v>
      </c>
      <c r="F3364" s="22" t="s">
        <v>112</v>
      </c>
      <c r="G3364" s="22" t="s">
        <v>106</v>
      </c>
    </row>
    <row r="3365" spans="3:7">
      <c r="C3365" s="137">
        <v>44437</v>
      </c>
      <c r="D3365" s="22" t="s">
        <v>117</v>
      </c>
      <c r="E3365" s="22">
        <v>7</v>
      </c>
      <c r="F3365" s="22" t="s">
        <v>6</v>
      </c>
      <c r="G3365" s="22" t="s">
        <v>115</v>
      </c>
    </row>
    <row r="3366" spans="3:7">
      <c r="C3366" s="137">
        <v>44900</v>
      </c>
      <c r="D3366" s="22" t="s">
        <v>116</v>
      </c>
      <c r="E3366" s="22">
        <v>400</v>
      </c>
      <c r="F3366" s="22" t="s">
        <v>112</v>
      </c>
      <c r="G3366" s="22" t="s">
        <v>109</v>
      </c>
    </row>
    <row r="3367" spans="3:7">
      <c r="C3367" s="137">
        <v>44861</v>
      </c>
      <c r="D3367" s="22" t="s">
        <v>107</v>
      </c>
      <c r="E3367" s="22">
        <v>28</v>
      </c>
      <c r="F3367" s="22" t="s">
        <v>114</v>
      </c>
      <c r="G3367" s="22" t="s">
        <v>113</v>
      </c>
    </row>
    <row r="3368" spans="3:7">
      <c r="C3368" s="137">
        <v>43948</v>
      </c>
      <c r="D3368" s="22" t="s">
        <v>119</v>
      </c>
      <c r="E3368" s="22">
        <v>175</v>
      </c>
      <c r="F3368" s="22" t="s">
        <v>110</v>
      </c>
      <c r="G3368" s="22" t="s">
        <v>108</v>
      </c>
    </row>
    <row r="3369" spans="3:7">
      <c r="C3369" s="137">
        <v>44203</v>
      </c>
      <c r="D3369" s="22" t="s">
        <v>117</v>
      </c>
      <c r="E3369" s="22">
        <v>400</v>
      </c>
      <c r="F3369" s="22" t="s">
        <v>9</v>
      </c>
      <c r="G3369" s="22" t="s">
        <v>111</v>
      </c>
    </row>
    <row r="3370" spans="3:7">
      <c r="C3370" s="137">
        <v>44702</v>
      </c>
      <c r="D3370" s="22" t="s">
        <v>118</v>
      </c>
      <c r="E3370" s="22">
        <v>375</v>
      </c>
      <c r="F3370" s="22" t="s">
        <v>6</v>
      </c>
      <c r="G3370" s="22" t="s">
        <v>113</v>
      </c>
    </row>
    <row r="3371" spans="3:7">
      <c r="C3371" s="137">
        <v>44825</v>
      </c>
      <c r="D3371" s="22" t="s">
        <v>118</v>
      </c>
      <c r="E3371" s="22">
        <v>7</v>
      </c>
      <c r="F3371" s="22" t="s">
        <v>110</v>
      </c>
      <c r="G3371" s="22" t="s">
        <v>109</v>
      </c>
    </row>
    <row r="3372" spans="3:7">
      <c r="C3372" s="137">
        <v>44582</v>
      </c>
      <c r="D3372" s="22" t="s">
        <v>107</v>
      </c>
      <c r="E3372" s="22">
        <v>9</v>
      </c>
      <c r="F3372" s="22" t="s">
        <v>114</v>
      </c>
      <c r="G3372" s="22" t="s">
        <v>106</v>
      </c>
    </row>
    <row r="3373" spans="3:7">
      <c r="C3373" s="137">
        <v>44189</v>
      </c>
      <c r="D3373" s="22" t="s">
        <v>117</v>
      </c>
      <c r="E3373" s="22">
        <v>75</v>
      </c>
      <c r="F3373" s="22" t="s">
        <v>9</v>
      </c>
      <c r="G3373" s="22" t="s">
        <v>105</v>
      </c>
    </row>
    <row r="3374" spans="3:7">
      <c r="C3374" s="137">
        <v>44711</v>
      </c>
      <c r="D3374" s="22" t="s">
        <v>107</v>
      </c>
      <c r="E3374" s="22">
        <v>18</v>
      </c>
      <c r="F3374" s="22" t="s">
        <v>110</v>
      </c>
      <c r="G3374" s="22" t="s">
        <v>105</v>
      </c>
    </row>
    <row r="3375" spans="3:7">
      <c r="C3375" s="137">
        <v>44643</v>
      </c>
      <c r="D3375" s="22" t="s">
        <v>116</v>
      </c>
      <c r="E3375" s="22">
        <v>3</v>
      </c>
      <c r="F3375" s="22" t="s">
        <v>110</v>
      </c>
      <c r="G3375" s="22" t="s">
        <v>108</v>
      </c>
    </row>
    <row r="3376" spans="3:7">
      <c r="C3376" s="137">
        <v>44242</v>
      </c>
      <c r="D3376" s="22" t="s">
        <v>116</v>
      </c>
      <c r="E3376" s="22">
        <v>23</v>
      </c>
      <c r="F3376" s="22" t="s">
        <v>9</v>
      </c>
      <c r="G3376" s="22" t="s">
        <v>109</v>
      </c>
    </row>
    <row r="3377" spans="3:7">
      <c r="C3377" s="137">
        <v>44040</v>
      </c>
      <c r="D3377" s="22" t="s">
        <v>116</v>
      </c>
      <c r="E3377" s="22">
        <v>29</v>
      </c>
      <c r="F3377" s="22" t="s">
        <v>112</v>
      </c>
      <c r="G3377" s="22" t="s">
        <v>111</v>
      </c>
    </row>
    <row r="3378" spans="3:7">
      <c r="C3378" s="137">
        <v>44028</v>
      </c>
      <c r="D3378" s="22" t="s">
        <v>119</v>
      </c>
      <c r="E3378" s="22">
        <v>4</v>
      </c>
      <c r="F3378" s="22" t="s">
        <v>9</v>
      </c>
      <c r="G3378" s="22" t="s">
        <v>108</v>
      </c>
    </row>
    <row r="3379" spans="3:7">
      <c r="C3379" s="137">
        <v>44101</v>
      </c>
      <c r="D3379" s="22" t="s">
        <v>119</v>
      </c>
      <c r="E3379" s="22">
        <v>40</v>
      </c>
      <c r="F3379" s="22" t="s">
        <v>6</v>
      </c>
      <c r="G3379" s="22" t="s">
        <v>106</v>
      </c>
    </row>
    <row r="3380" spans="3:7">
      <c r="C3380" s="137">
        <v>44836</v>
      </c>
      <c r="D3380" s="22" t="s">
        <v>118</v>
      </c>
      <c r="E3380" s="22">
        <v>16</v>
      </c>
      <c r="F3380" s="22" t="s">
        <v>112</v>
      </c>
      <c r="G3380" s="22" t="s">
        <v>111</v>
      </c>
    </row>
    <row r="3381" spans="3:7">
      <c r="C3381" s="137">
        <v>44172</v>
      </c>
      <c r="D3381" s="22" t="s">
        <v>107</v>
      </c>
      <c r="E3381" s="22">
        <v>6</v>
      </c>
      <c r="F3381" s="22" t="s">
        <v>110</v>
      </c>
      <c r="G3381" s="22" t="s">
        <v>108</v>
      </c>
    </row>
    <row r="3382" spans="3:7">
      <c r="C3382" s="137">
        <v>44159</v>
      </c>
      <c r="D3382" s="22" t="s">
        <v>119</v>
      </c>
      <c r="E3382" s="22">
        <v>15</v>
      </c>
      <c r="F3382" s="22" t="s">
        <v>9</v>
      </c>
      <c r="G3382" s="22" t="s">
        <v>105</v>
      </c>
    </row>
    <row r="3383" spans="3:7">
      <c r="C3383" s="137">
        <v>44225</v>
      </c>
      <c r="D3383" s="22" t="s">
        <v>117</v>
      </c>
      <c r="E3383" s="22">
        <v>125</v>
      </c>
      <c r="F3383" s="22" t="s">
        <v>6</v>
      </c>
      <c r="G3383" s="22" t="s">
        <v>115</v>
      </c>
    </row>
    <row r="3384" spans="3:7">
      <c r="C3384" s="137">
        <v>44914</v>
      </c>
      <c r="D3384" s="22" t="s">
        <v>117</v>
      </c>
      <c r="E3384" s="22">
        <v>32</v>
      </c>
      <c r="F3384" s="22" t="s">
        <v>9</v>
      </c>
      <c r="G3384" s="22" t="s">
        <v>113</v>
      </c>
    </row>
    <row r="3385" spans="3:7">
      <c r="C3385" s="137">
        <v>44412</v>
      </c>
      <c r="D3385" s="22" t="s">
        <v>116</v>
      </c>
      <c r="E3385" s="22">
        <v>20</v>
      </c>
      <c r="F3385" s="22" t="s">
        <v>112</v>
      </c>
      <c r="G3385" s="22" t="s">
        <v>106</v>
      </c>
    </row>
    <row r="3386" spans="3:7">
      <c r="C3386" s="137">
        <v>44575</v>
      </c>
      <c r="D3386" s="22" t="s">
        <v>116</v>
      </c>
      <c r="E3386" s="22">
        <v>7</v>
      </c>
      <c r="F3386" s="22" t="s">
        <v>6</v>
      </c>
      <c r="G3386" s="22" t="s">
        <v>108</v>
      </c>
    </row>
    <row r="3387" spans="3:7">
      <c r="C3387" s="137">
        <v>43960</v>
      </c>
      <c r="D3387" s="22" t="s">
        <v>118</v>
      </c>
      <c r="E3387" s="22">
        <v>4</v>
      </c>
      <c r="F3387" s="22" t="s">
        <v>112</v>
      </c>
      <c r="G3387" s="22" t="s">
        <v>111</v>
      </c>
    </row>
    <row r="3388" spans="3:7">
      <c r="C3388" s="137">
        <v>44102</v>
      </c>
      <c r="D3388" s="22" t="s">
        <v>118</v>
      </c>
      <c r="E3388" s="22">
        <v>8</v>
      </c>
      <c r="F3388" s="22" t="s">
        <v>110</v>
      </c>
      <c r="G3388" s="22" t="s">
        <v>113</v>
      </c>
    </row>
    <row r="3389" spans="3:7">
      <c r="C3389" s="137">
        <v>43926</v>
      </c>
      <c r="D3389" s="22" t="s">
        <v>119</v>
      </c>
      <c r="E3389" s="22">
        <v>47</v>
      </c>
      <c r="F3389" s="22" t="s">
        <v>9</v>
      </c>
      <c r="G3389" s="22" t="s">
        <v>109</v>
      </c>
    </row>
    <row r="3390" spans="3:7">
      <c r="C3390" s="137">
        <v>43910</v>
      </c>
      <c r="D3390" s="22" t="s">
        <v>117</v>
      </c>
      <c r="E3390" s="22">
        <v>450</v>
      </c>
      <c r="F3390" s="22" t="s">
        <v>6</v>
      </c>
      <c r="G3390" s="22" t="s">
        <v>115</v>
      </c>
    </row>
    <row r="3391" spans="3:7">
      <c r="C3391" s="137">
        <v>44685</v>
      </c>
      <c r="D3391" s="22" t="s">
        <v>119</v>
      </c>
      <c r="E3391" s="22">
        <v>32</v>
      </c>
      <c r="F3391" s="22" t="s">
        <v>6</v>
      </c>
      <c r="G3391" s="22" t="s">
        <v>109</v>
      </c>
    </row>
    <row r="3392" spans="3:7">
      <c r="C3392" s="137">
        <v>44767</v>
      </c>
      <c r="D3392" s="22" t="s">
        <v>116</v>
      </c>
      <c r="E3392" s="22">
        <v>26</v>
      </c>
      <c r="F3392" s="22" t="s">
        <v>114</v>
      </c>
      <c r="G3392" s="22" t="s">
        <v>111</v>
      </c>
    </row>
    <row r="3393" spans="3:7">
      <c r="C3393" s="137">
        <v>44037</v>
      </c>
      <c r="D3393" s="22" t="s">
        <v>117</v>
      </c>
      <c r="E3393" s="22">
        <v>125</v>
      </c>
      <c r="F3393" s="22" t="s">
        <v>114</v>
      </c>
      <c r="G3393" s="22" t="s">
        <v>111</v>
      </c>
    </row>
    <row r="3394" spans="3:7">
      <c r="C3394" s="137">
        <v>43984</v>
      </c>
      <c r="D3394" s="22" t="s">
        <v>118</v>
      </c>
      <c r="E3394" s="22">
        <v>43</v>
      </c>
      <c r="F3394" s="22" t="s">
        <v>6</v>
      </c>
      <c r="G3394" s="22" t="s">
        <v>108</v>
      </c>
    </row>
    <row r="3395" spans="3:7">
      <c r="C3395" s="137">
        <v>43937</v>
      </c>
      <c r="D3395" s="22" t="s">
        <v>119</v>
      </c>
      <c r="E3395" s="22">
        <v>525</v>
      </c>
      <c r="F3395" s="22" t="s">
        <v>110</v>
      </c>
      <c r="G3395" s="22" t="s">
        <v>108</v>
      </c>
    </row>
    <row r="3396" spans="3:7">
      <c r="C3396" s="137">
        <v>44471</v>
      </c>
      <c r="D3396" s="22" t="s">
        <v>119</v>
      </c>
      <c r="E3396" s="22">
        <v>1</v>
      </c>
      <c r="F3396" s="22" t="s">
        <v>112</v>
      </c>
      <c r="G3396" s="22" t="s">
        <v>106</v>
      </c>
    </row>
    <row r="3397" spans="3:7">
      <c r="C3397" s="137">
        <v>44828</v>
      </c>
      <c r="D3397" s="22" t="s">
        <v>119</v>
      </c>
      <c r="E3397" s="22">
        <v>375</v>
      </c>
      <c r="F3397" s="22" t="s">
        <v>6</v>
      </c>
      <c r="G3397" s="22" t="s">
        <v>115</v>
      </c>
    </row>
    <row r="3398" spans="3:7">
      <c r="C3398" s="137">
        <v>44905</v>
      </c>
      <c r="D3398" s="22" t="s">
        <v>117</v>
      </c>
      <c r="E3398" s="22">
        <v>475</v>
      </c>
      <c r="F3398" s="22" t="s">
        <v>9</v>
      </c>
      <c r="G3398" s="22" t="s">
        <v>115</v>
      </c>
    </row>
    <row r="3399" spans="3:7">
      <c r="C3399" s="137">
        <v>44123</v>
      </c>
      <c r="D3399" s="22" t="s">
        <v>119</v>
      </c>
      <c r="E3399" s="22">
        <v>6</v>
      </c>
      <c r="F3399" s="22" t="s">
        <v>9</v>
      </c>
      <c r="G3399" s="22" t="s">
        <v>106</v>
      </c>
    </row>
    <row r="3400" spans="3:7">
      <c r="C3400" s="137">
        <v>44887</v>
      </c>
      <c r="D3400" s="22" t="s">
        <v>119</v>
      </c>
      <c r="E3400" s="22">
        <v>1</v>
      </c>
      <c r="F3400" s="22" t="s">
        <v>114</v>
      </c>
      <c r="G3400" s="22" t="s">
        <v>106</v>
      </c>
    </row>
    <row r="3401" spans="3:7">
      <c r="C3401" s="137">
        <v>44487</v>
      </c>
      <c r="D3401" s="22" t="s">
        <v>117</v>
      </c>
      <c r="E3401" s="22">
        <v>400</v>
      </c>
      <c r="F3401" s="22" t="s">
        <v>9</v>
      </c>
      <c r="G3401" s="22" t="s">
        <v>113</v>
      </c>
    </row>
    <row r="3402" spans="3:7">
      <c r="C3402" s="137">
        <v>44089</v>
      </c>
      <c r="D3402" s="22" t="s">
        <v>117</v>
      </c>
      <c r="E3402" s="22">
        <v>43</v>
      </c>
      <c r="F3402" s="22" t="s">
        <v>112</v>
      </c>
      <c r="G3402" s="22" t="s">
        <v>115</v>
      </c>
    </row>
    <row r="3403" spans="3:7">
      <c r="C3403" s="137">
        <v>44877</v>
      </c>
      <c r="D3403" s="22" t="s">
        <v>119</v>
      </c>
      <c r="E3403" s="22">
        <v>19</v>
      </c>
      <c r="F3403" s="22" t="s">
        <v>114</v>
      </c>
      <c r="G3403" s="22" t="s">
        <v>105</v>
      </c>
    </row>
    <row r="3404" spans="3:7">
      <c r="C3404" s="137">
        <v>44509</v>
      </c>
      <c r="D3404" s="22" t="s">
        <v>116</v>
      </c>
      <c r="E3404" s="22">
        <v>125</v>
      </c>
      <c r="F3404" s="22" t="s">
        <v>110</v>
      </c>
      <c r="G3404" s="22" t="s">
        <v>111</v>
      </c>
    </row>
    <row r="3405" spans="3:7">
      <c r="C3405" s="137">
        <v>44222</v>
      </c>
      <c r="D3405" s="22" t="s">
        <v>117</v>
      </c>
      <c r="E3405" s="22">
        <v>2</v>
      </c>
      <c r="F3405" s="22" t="s">
        <v>110</v>
      </c>
      <c r="G3405" s="22" t="s">
        <v>108</v>
      </c>
    </row>
    <row r="3406" spans="3:7">
      <c r="C3406" s="137">
        <v>44024</v>
      </c>
      <c r="D3406" s="22" t="s">
        <v>119</v>
      </c>
      <c r="E3406" s="22">
        <v>2</v>
      </c>
      <c r="F3406" s="22" t="s">
        <v>9</v>
      </c>
      <c r="G3406" s="22" t="s">
        <v>115</v>
      </c>
    </row>
    <row r="3407" spans="3:7">
      <c r="C3407" s="137">
        <v>43947</v>
      </c>
      <c r="D3407" s="22" t="s">
        <v>118</v>
      </c>
      <c r="E3407" s="22">
        <v>6</v>
      </c>
      <c r="F3407" s="22" t="s">
        <v>112</v>
      </c>
      <c r="G3407" s="22" t="s">
        <v>105</v>
      </c>
    </row>
    <row r="3408" spans="3:7">
      <c r="C3408" s="137">
        <v>43898</v>
      </c>
      <c r="D3408" s="22" t="s">
        <v>119</v>
      </c>
      <c r="E3408" s="22">
        <v>4</v>
      </c>
      <c r="F3408" s="22" t="s">
        <v>114</v>
      </c>
      <c r="G3408" s="22" t="s">
        <v>105</v>
      </c>
    </row>
    <row r="3409" spans="3:7">
      <c r="C3409" s="137">
        <v>44021</v>
      </c>
      <c r="D3409" s="22" t="s">
        <v>119</v>
      </c>
      <c r="E3409" s="22">
        <v>14</v>
      </c>
      <c r="F3409" s="22" t="s">
        <v>112</v>
      </c>
      <c r="G3409" s="22" t="s">
        <v>113</v>
      </c>
    </row>
    <row r="3410" spans="3:7">
      <c r="C3410" s="137">
        <v>44597</v>
      </c>
      <c r="D3410" s="22" t="s">
        <v>119</v>
      </c>
      <c r="E3410" s="22">
        <v>25</v>
      </c>
      <c r="F3410" s="22" t="s">
        <v>112</v>
      </c>
      <c r="G3410" s="22" t="s">
        <v>115</v>
      </c>
    </row>
    <row r="3411" spans="3:7">
      <c r="C3411" s="137">
        <v>43900</v>
      </c>
      <c r="D3411" s="22" t="s">
        <v>118</v>
      </c>
      <c r="E3411" s="22">
        <v>4</v>
      </c>
      <c r="F3411" s="22" t="s">
        <v>112</v>
      </c>
      <c r="G3411" s="22" t="s">
        <v>111</v>
      </c>
    </row>
    <row r="3412" spans="3:7">
      <c r="C3412" s="137">
        <v>44604</v>
      </c>
      <c r="D3412" s="22" t="s">
        <v>119</v>
      </c>
      <c r="E3412" s="22">
        <v>525</v>
      </c>
      <c r="F3412" s="22" t="s">
        <v>9</v>
      </c>
      <c r="G3412" s="22" t="s">
        <v>109</v>
      </c>
    </row>
    <row r="3413" spans="3:7">
      <c r="C3413" s="137">
        <v>44622</v>
      </c>
      <c r="D3413" s="22" t="s">
        <v>107</v>
      </c>
      <c r="E3413" s="22">
        <v>3</v>
      </c>
      <c r="F3413" s="22" t="s">
        <v>6</v>
      </c>
      <c r="G3413" s="22" t="s">
        <v>108</v>
      </c>
    </row>
    <row r="3414" spans="3:7">
      <c r="C3414" s="137">
        <v>44437</v>
      </c>
      <c r="D3414" s="22" t="s">
        <v>107</v>
      </c>
      <c r="E3414" s="22">
        <v>8</v>
      </c>
      <c r="F3414" s="22" t="s">
        <v>6</v>
      </c>
      <c r="G3414" s="22" t="s">
        <v>111</v>
      </c>
    </row>
    <row r="3415" spans="3:7">
      <c r="C3415" s="137">
        <v>44621</v>
      </c>
      <c r="D3415" s="22" t="s">
        <v>119</v>
      </c>
      <c r="E3415" s="22">
        <v>23</v>
      </c>
      <c r="F3415" s="22" t="s">
        <v>6</v>
      </c>
      <c r="G3415" s="22" t="s">
        <v>108</v>
      </c>
    </row>
    <row r="3416" spans="3:7">
      <c r="C3416" s="137">
        <v>44236</v>
      </c>
      <c r="D3416" s="22" t="s">
        <v>119</v>
      </c>
      <c r="E3416" s="22">
        <v>5</v>
      </c>
      <c r="F3416" s="22" t="s">
        <v>114</v>
      </c>
      <c r="G3416" s="22" t="s">
        <v>105</v>
      </c>
    </row>
    <row r="3417" spans="3:7">
      <c r="C3417" s="137">
        <v>44682</v>
      </c>
      <c r="D3417" s="22" t="s">
        <v>118</v>
      </c>
      <c r="E3417" s="22">
        <v>175</v>
      </c>
      <c r="F3417" s="22" t="s">
        <v>9</v>
      </c>
      <c r="G3417" s="22" t="s">
        <v>106</v>
      </c>
    </row>
    <row r="3418" spans="3:7">
      <c r="C3418" s="137">
        <v>44838</v>
      </c>
      <c r="D3418" s="22" t="s">
        <v>117</v>
      </c>
      <c r="E3418" s="22">
        <v>225</v>
      </c>
      <c r="F3418" s="22" t="s">
        <v>110</v>
      </c>
      <c r="G3418" s="22" t="s">
        <v>113</v>
      </c>
    </row>
    <row r="3419" spans="3:7">
      <c r="C3419" s="137">
        <v>44006</v>
      </c>
      <c r="D3419" s="22" t="s">
        <v>119</v>
      </c>
      <c r="E3419" s="22">
        <v>34</v>
      </c>
      <c r="F3419" s="22" t="s">
        <v>114</v>
      </c>
      <c r="G3419" s="22" t="s">
        <v>109</v>
      </c>
    </row>
    <row r="3420" spans="3:7">
      <c r="C3420" s="137">
        <v>43874</v>
      </c>
      <c r="D3420" s="22" t="s">
        <v>119</v>
      </c>
      <c r="E3420" s="22">
        <v>10</v>
      </c>
      <c r="F3420" s="22" t="s">
        <v>9</v>
      </c>
      <c r="G3420" s="22" t="s">
        <v>105</v>
      </c>
    </row>
    <row r="3421" spans="3:7">
      <c r="C3421" s="137">
        <v>44618</v>
      </c>
      <c r="D3421" s="22" t="s">
        <v>117</v>
      </c>
      <c r="E3421" s="22">
        <v>14</v>
      </c>
      <c r="F3421" s="22" t="s">
        <v>9</v>
      </c>
      <c r="G3421" s="22" t="s">
        <v>108</v>
      </c>
    </row>
    <row r="3422" spans="3:7">
      <c r="C3422" s="137">
        <v>44774</v>
      </c>
      <c r="D3422" s="22" t="s">
        <v>117</v>
      </c>
      <c r="E3422" s="22">
        <v>3</v>
      </c>
      <c r="F3422" s="22" t="s">
        <v>9</v>
      </c>
      <c r="G3422" s="22" t="s">
        <v>115</v>
      </c>
    </row>
    <row r="3423" spans="3:7">
      <c r="C3423" s="137">
        <v>43993</v>
      </c>
      <c r="D3423" s="22" t="s">
        <v>118</v>
      </c>
      <c r="E3423" s="22">
        <v>30</v>
      </c>
      <c r="F3423" s="22" t="s">
        <v>112</v>
      </c>
      <c r="G3423" s="22" t="s">
        <v>109</v>
      </c>
    </row>
    <row r="3424" spans="3:7">
      <c r="C3424" s="137">
        <v>44535</v>
      </c>
      <c r="D3424" s="22" t="s">
        <v>107</v>
      </c>
      <c r="E3424" s="22">
        <v>9</v>
      </c>
      <c r="F3424" s="22" t="s">
        <v>114</v>
      </c>
      <c r="G3424" s="22" t="s">
        <v>105</v>
      </c>
    </row>
    <row r="3425" spans="3:7">
      <c r="C3425" s="137">
        <v>44135</v>
      </c>
      <c r="D3425" s="22" t="s">
        <v>118</v>
      </c>
      <c r="E3425" s="22">
        <v>4</v>
      </c>
      <c r="F3425" s="22" t="s">
        <v>112</v>
      </c>
      <c r="G3425" s="22" t="s">
        <v>109</v>
      </c>
    </row>
    <row r="3426" spans="3:7">
      <c r="C3426" s="137">
        <v>43841</v>
      </c>
      <c r="D3426" s="22" t="s">
        <v>119</v>
      </c>
      <c r="E3426" s="22">
        <v>32</v>
      </c>
      <c r="F3426" s="22" t="s">
        <v>9</v>
      </c>
      <c r="G3426" s="22" t="s">
        <v>109</v>
      </c>
    </row>
    <row r="3427" spans="3:7">
      <c r="C3427" s="137">
        <v>43916</v>
      </c>
      <c r="D3427" s="22" t="s">
        <v>117</v>
      </c>
      <c r="E3427" s="22">
        <v>9</v>
      </c>
      <c r="F3427" s="22" t="s">
        <v>9</v>
      </c>
      <c r="G3427" s="22" t="s">
        <v>109</v>
      </c>
    </row>
    <row r="3428" spans="3:7">
      <c r="C3428" s="137">
        <v>44048</v>
      </c>
      <c r="D3428" s="22" t="s">
        <v>107</v>
      </c>
      <c r="E3428" s="22">
        <v>33</v>
      </c>
      <c r="F3428" s="22" t="s">
        <v>114</v>
      </c>
      <c r="G3428" s="22" t="s">
        <v>106</v>
      </c>
    </row>
    <row r="3429" spans="3:7">
      <c r="C3429" s="137">
        <v>44718</v>
      </c>
      <c r="D3429" s="22" t="s">
        <v>119</v>
      </c>
      <c r="E3429" s="22">
        <v>20</v>
      </c>
      <c r="F3429" s="22" t="s">
        <v>110</v>
      </c>
      <c r="G3429" s="22" t="s">
        <v>109</v>
      </c>
    </row>
    <row r="3430" spans="3:7">
      <c r="C3430" s="137">
        <v>44868</v>
      </c>
      <c r="D3430" s="22" t="s">
        <v>118</v>
      </c>
      <c r="E3430" s="22">
        <v>300</v>
      </c>
      <c r="F3430" s="22" t="s">
        <v>112</v>
      </c>
      <c r="G3430" s="22" t="s">
        <v>105</v>
      </c>
    </row>
    <row r="3431" spans="3:7">
      <c r="C3431" s="137">
        <v>43997</v>
      </c>
      <c r="D3431" s="22" t="s">
        <v>107</v>
      </c>
      <c r="E3431" s="22">
        <v>31</v>
      </c>
      <c r="F3431" s="22" t="s">
        <v>6</v>
      </c>
      <c r="G3431" s="22" t="s">
        <v>115</v>
      </c>
    </row>
    <row r="3432" spans="3:7">
      <c r="C3432" s="137">
        <v>44606</v>
      </c>
      <c r="D3432" s="22" t="s">
        <v>117</v>
      </c>
      <c r="E3432" s="22">
        <v>9</v>
      </c>
      <c r="F3432" s="22" t="s">
        <v>110</v>
      </c>
      <c r="G3432" s="22" t="s">
        <v>105</v>
      </c>
    </row>
    <row r="3433" spans="3:7">
      <c r="C3433" s="137">
        <v>44270</v>
      </c>
      <c r="D3433" s="22" t="s">
        <v>119</v>
      </c>
      <c r="E3433" s="22">
        <v>7</v>
      </c>
      <c r="F3433" s="22" t="s">
        <v>110</v>
      </c>
      <c r="G3433" s="22" t="s">
        <v>115</v>
      </c>
    </row>
    <row r="3434" spans="3:7">
      <c r="C3434" s="137">
        <v>44601</v>
      </c>
      <c r="D3434" s="22" t="s">
        <v>116</v>
      </c>
      <c r="E3434" s="22">
        <v>13</v>
      </c>
      <c r="F3434" s="22" t="s">
        <v>110</v>
      </c>
      <c r="G3434" s="22" t="s">
        <v>113</v>
      </c>
    </row>
    <row r="3435" spans="3:7">
      <c r="C3435" s="137">
        <v>44422</v>
      </c>
      <c r="D3435" s="22" t="s">
        <v>119</v>
      </c>
      <c r="E3435" s="22">
        <v>45</v>
      </c>
      <c r="F3435" s="22" t="s">
        <v>6</v>
      </c>
      <c r="G3435" s="22" t="s">
        <v>108</v>
      </c>
    </row>
    <row r="3436" spans="3:7">
      <c r="C3436" s="137">
        <v>44810</v>
      </c>
      <c r="D3436" s="22" t="s">
        <v>117</v>
      </c>
      <c r="E3436" s="22">
        <v>35</v>
      </c>
      <c r="F3436" s="22" t="s">
        <v>112</v>
      </c>
      <c r="G3436" s="22" t="s">
        <v>113</v>
      </c>
    </row>
    <row r="3437" spans="3:7">
      <c r="C3437" s="137">
        <v>44332</v>
      </c>
      <c r="D3437" s="22" t="s">
        <v>107</v>
      </c>
      <c r="E3437" s="22">
        <v>2</v>
      </c>
      <c r="F3437" s="22" t="s">
        <v>9</v>
      </c>
      <c r="G3437" s="22" t="s">
        <v>105</v>
      </c>
    </row>
    <row r="3438" spans="3:7">
      <c r="C3438" s="137">
        <v>44753</v>
      </c>
      <c r="D3438" s="22" t="s">
        <v>117</v>
      </c>
      <c r="E3438" s="22">
        <v>12</v>
      </c>
      <c r="F3438" s="22" t="s">
        <v>6</v>
      </c>
      <c r="G3438" s="22" t="s">
        <v>106</v>
      </c>
    </row>
    <row r="3439" spans="3:7">
      <c r="C3439" s="137">
        <v>44123</v>
      </c>
      <c r="D3439" s="22" t="s">
        <v>119</v>
      </c>
      <c r="E3439" s="22">
        <v>31</v>
      </c>
      <c r="F3439" s="22" t="s">
        <v>114</v>
      </c>
      <c r="G3439" s="22" t="s">
        <v>113</v>
      </c>
    </row>
    <row r="3440" spans="3:7">
      <c r="C3440" s="137">
        <v>44347</v>
      </c>
      <c r="D3440" s="22" t="s">
        <v>107</v>
      </c>
      <c r="E3440" s="22">
        <v>8</v>
      </c>
      <c r="F3440" s="22" t="s">
        <v>110</v>
      </c>
      <c r="G3440" s="22" t="s">
        <v>113</v>
      </c>
    </row>
    <row r="3441" spans="3:7">
      <c r="C3441" s="137">
        <v>43957</v>
      </c>
      <c r="D3441" s="22" t="s">
        <v>118</v>
      </c>
      <c r="E3441" s="22">
        <v>325</v>
      </c>
      <c r="F3441" s="22" t="s">
        <v>114</v>
      </c>
      <c r="G3441" s="22" t="s">
        <v>106</v>
      </c>
    </row>
    <row r="3442" spans="3:7">
      <c r="C3442" s="137">
        <v>44915</v>
      </c>
      <c r="D3442" s="22" t="s">
        <v>117</v>
      </c>
      <c r="E3442" s="22">
        <v>7</v>
      </c>
      <c r="F3442" s="22" t="s">
        <v>112</v>
      </c>
      <c r="G3442" s="22" t="s">
        <v>109</v>
      </c>
    </row>
    <row r="3443" spans="3:7">
      <c r="C3443" s="137">
        <v>44186</v>
      </c>
      <c r="D3443" s="22" t="s">
        <v>117</v>
      </c>
      <c r="E3443" s="22">
        <v>4</v>
      </c>
      <c r="F3443" s="22" t="s">
        <v>114</v>
      </c>
      <c r="G3443" s="22" t="s">
        <v>106</v>
      </c>
    </row>
    <row r="3444" spans="3:7">
      <c r="C3444" s="137">
        <v>43852</v>
      </c>
      <c r="D3444" s="22" t="s">
        <v>107</v>
      </c>
      <c r="E3444" s="22">
        <v>6</v>
      </c>
      <c r="F3444" s="22" t="s">
        <v>112</v>
      </c>
      <c r="G3444" s="22" t="s">
        <v>111</v>
      </c>
    </row>
    <row r="3445" spans="3:7">
      <c r="C3445" s="137">
        <v>43853</v>
      </c>
      <c r="D3445" s="22" t="s">
        <v>119</v>
      </c>
      <c r="E3445" s="22">
        <v>11</v>
      </c>
      <c r="F3445" s="22" t="s">
        <v>6</v>
      </c>
      <c r="G3445" s="22" t="s">
        <v>113</v>
      </c>
    </row>
    <row r="3446" spans="3:7">
      <c r="C3446" s="137">
        <v>44167</v>
      </c>
      <c r="D3446" s="22" t="s">
        <v>107</v>
      </c>
      <c r="E3446" s="22">
        <v>450</v>
      </c>
      <c r="F3446" s="22" t="s">
        <v>9</v>
      </c>
      <c r="G3446" s="22" t="s">
        <v>115</v>
      </c>
    </row>
    <row r="3447" spans="3:7">
      <c r="C3447" s="137">
        <v>44786</v>
      </c>
      <c r="D3447" s="22" t="s">
        <v>119</v>
      </c>
      <c r="E3447" s="22">
        <v>250</v>
      </c>
      <c r="F3447" s="22" t="s">
        <v>6</v>
      </c>
      <c r="G3447" s="22" t="s">
        <v>115</v>
      </c>
    </row>
    <row r="3448" spans="3:7">
      <c r="C3448" s="137">
        <v>44018</v>
      </c>
      <c r="D3448" s="22" t="s">
        <v>119</v>
      </c>
      <c r="E3448" s="22">
        <v>1</v>
      </c>
      <c r="F3448" s="22" t="s">
        <v>6</v>
      </c>
      <c r="G3448" s="22" t="s">
        <v>106</v>
      </c>
    </row>
    <row r="3449" spans="3:7">
      <c r="C3449" s="137">
        <v>44813</v>
      </c>
      <c r="D3449" s="22" t="s">
        <v>117</v>
      </c>
      <c r="E3449" s="22">
        <v>42</v>
      </c>
      <c r="F3449" s="22" t="s">
        <v>9</v>
      </c>
      <c r="G3449" s="22" t="s">
        <v>105</v>
      </c>
    </row>
    <row r="3450" spans="3:7">
      <c r="C3450" s="137">
        <v>44294</v>
      </c>
      <c r="D3450" s="22" t="s">
        <v>118</v>
      </c>
      <c r="E3450" s="22">
        <v>16</v>
      </c>
      <c r="F3450" s="22" t="s">
        <v>110</v>
      </c>
      <c r="G3450" s="22" t="s">
        <v>105</v>
      </c>
    </row>
    <row r="3451" spans="3:7">
      <c r="C3451" s="137">
        <v>43903</v>
      </c>
      <c r="D3451" s="22" t="s">
        <v>118</v>
      </c>
      <c r="E3451" s="22">
        <v>33</v>
      </c>
      <c r="F3451" s="22" t="s">
        <v>112</v>
      </c>
      <c r="G3451" s="22" t="s">
        <v>111</v>
      </c>
    </row>
    <row r="3452" spans="3:7">
      <c r="C3452" s="137">
        <v>44572</v>
      </c>
      <c r="D3452" s="22" t="s">
        <v>117</v>
      </c>
      <c r="E3452" s="22">
        <v>600</v>
      </c>
      <c r="F3452" s="22" t="s">
        <v>6</v>
      </c>
      <c r="G3452" s="22" t="s">
        <v>108</v>
      </c>
    </row>
    <row r="3453" spans="3:7">
      <c r="C3453" s="137">
        <v>44723</v>
      </c>
      <c r="D3453" s="22" t="s">
        <v>119</v>
      </c>
      <c r="E3453" s="22">
        <v>49</v>
      </c>
      <c r="F3453" s="22" t="s">
        <v>110</v>
      </c>
      <c r="G3453" s="22" t="s">
        <v>109</v>
      </c>
    </row>
    <row r="3454" spans="3:7">
      <c r="C3454" s="137">
        <v>44540</v>
      </c>
      <c r="D3454" s="22" t="s">
        <v>119</v>
      </c>
      <c r="E3454" s="22">
        <v>13</v>
      </c>
      <c r="F3454" s="22" t="s">
        <v>6</v>
      </c>
      <c r="G3454" s="22" t="s">
        <v>105</v>
      </c>
    </row>
    <row r="3455" spans="3:7">
      <c r="C3455" s="137">
        <v>44808</v>
      </c>
      <c r="D3455" s="22" t="s">
        <v>107</v>
      </c>
      <c r="E3455" s="22">
        <v>8</v>
      </c>
      <c r="F3455" s="22" t="s">
        <v>9</v>
      </c>
      <c r="G3455" s="22" t="s">
        <v>108</v>
      </c>
    </row>
    <row r="3456" spans="3:7">
      <c r="C3456" s="137">
        <v>44266</v>
      </c>
      <c r="D3456" s="22" t="s">
        <v>118</v>
      </c>
      <c r="E3456" s="22">
        <v>4</v>
      </c>
      <c r="F3456" s="22" t="s">
        <v>112</v>
      </c>
      <c r="G3456" s="22" t="s">
        <v>106</v>
      </c>
    </row>
    <row r="3457" spans="3:7">
      <c r="C3457" s="137">
        <v>44352</v>
      </c>
      <c r="D3457" s="22" t="s">
        <v>107</v>
      </c>
      <c r="E3457" s="22">
        <v>26</v>
      </c>
      <c r="F3457" s="22" t="s">
        <v>114</v>
      </c>
      <c r="G3457" s="22" t="s">
        <v>106</v>
      </c>
    </row>
    <row r="3458" spans="3:7">
      <c r="C3458" s="137">
        <v>44374</v>
      </c>
      <c r="D3458" s="22" t="s">
        <v>117</v>
      </c>
      <c r="E3458" s="22">
        <v>8</v>
      </c>
      <c r="F3458" s="22" t="s">
        <v>6</v>
      </c>
      <c r="G3458" s="22" t="s">
        <v>108</v>
      </c>
    </row>
    <row r="3459" spans="3:7">
      <c r="C3459" s="137">
        <v>44211</v>
      </c>
      <c r="D3459" s="22" t="s">
        <v>118</v>
      </c>
      <c r="E3459" s="22">
        <v>16</v>
      </c>
      <c r="F3459" s="22" t="s">
        <v>9</v>
      </c>
      <c r="G3459" s="22" t="s">
        <v>105</v>
      </c>
    </row>
    <row r="3460" spans="3:7">
      <c r="C3460" s="137">
        <v>44178</v>
      </c>
      <c r="D3460" s="22" t="s">
        <v>119</v>
      </c>
      <c r="E3460" s="22">
        <v>21</v>
      </c>
      <c r="F3460" s="22" t="s">
        <v>112</v>
      </c>
      <c r="G3460" s="22" t="s">
        <v>109</v>
      </c>
    </row>
    <row r="3461" spans="3:7">
      <c r="C3461" s="137">
        <v>44644</v>
      </c>
      <c r="D3461" s="22" t="s">
        <v>119</v>
      </c>
      <c r="E3461" s="22">
        <v>23</v>
      </c>
      <c r="F3461" s="22" t="s">
        <v>112</v>
      </c>
      <c r="G3461" s="22" t="s">
        <v>106</v>
      </c>
    </row>
    <row r="3462" spans="3:7">
      <c r="C3462" s="137">
        <v>44209</v>
      </c>
      <c r="D3462" s="22" t="s">
        <v>119</v>
      </c>
      <c r="E3462" s="22">
        <v>3</v>
      </c>
      <c r="F3462" s="22" t="s">
        <v>6</v>
      </c>
      <c r="G3462" s="22" t="s">
        <v>106</v>
      </c>
    </row>
    <row r="3463" spans="3:7">
      <c r="C3463" s="137">
        <v>44366</v>
      </c>
      <c r="D3463" s="22" t="s">
        <v>116</v>
      </c>
      <c r="E3463" s="22">
        <v>2</v>
      </c>
      <c r="F3463" s="22" t="s">
        <v>114</v>
      </c>
      <c r="G3463" s="22" t="s">
        <v>113</v>
      </c>
    </row>
    <row r="3464" spans="3:7">
      <c r="C3464" s="137">
        <v>43945</v>
      </c>
      <c r="D3464" s="22" t="s">
        <v>117</v>
      </c>
      <c r="E3464" s="22">
        <v>2</v>
      </c>
      <c r="F3464" s="22" t="s">
        <v>114</v>
      </c>
      <c r="G3464" s="22" t="s">
        <v>115</v>
      </c>
    </row>
    <row r="3465" spans="3:7">
      <c r="C3465" s="137">
        <v>44633</v>
      </c>
      <c r="D3465" s="22" t="s">
        <v>117</v>
      </c>
      <c r="E3465" s="22">
        <v>34</v>
      </c>
      <c r="F3465" s="22" t="s">
        <v>6</v>
      </c>
      <c r="G3465" s="22" t="s">
        <v>115</v>
      </c>
    </row>
    <row r="3466" spans="3:7">
      <c r="C3466" s="137">
        <v>43848</v>
      </c>
      <c r="D3466" s="22" t="s">
        <v>117</v>
      </c>
      <c r="E3466" s="22">
        <v>2</v>
      </c>
      <c r="F3466" s="22" t="s">
        <v>6</v>
      </c>
      <c r="G3466" s="22" t="s">
        <v>105</v>
      </c>
    </row>
    <row r="3467" spans="3:7">
      <c r="C3467" s="137">
        <v>44332</v>
      </c>
      <c r="D3467" s="22" t="s">
        <v>119</v>
      </c>
      <c r="E3467" s="22">
        <v>9</v>
      </c>
      <c r="F3467" s="22" t="s">
        <v>114</v>
      </c>
      <c r="G3467" s="22" t="s">
        <v>109</v>
      </c>
    </row>
    <row r="3468" spans="3:7">
      <c r="C3468" s="137">
        <v>44135</v>
      </c>
      <c r="D3468" s="22" t="s">
        <v>117</v>
      </c>
      <c r="E3468" s="22">
        <v>3</v>
      </c>
      <c r="F3468" s="22" t="s">
        <v>110</v>
      </c>
      <c r="G3468" s="22" t="s">
        <v>111</v>
      </c>
    </row>
    <row r="3469" spans="3:7">
      <c r="C3469" s="137">
        <v>44181</v>
      </c>
      <c r="D3469" s="22" t="s">
        <v>119</v>
      </c>
      <c r="E3469" s="22">
        <v>24</v>
      </c>
      <c r="F3469" s="22" t="s">
        <v>9</v>
      </c>
      <c r="G3469" s="22" t="s">
        <v>113</v>
      </c>
    </row>
    <row r="3470" spans="3:7">
      <c r="C3470" s="137">
        <v>43859</v>
      </c>
      <c r="D3470" s="22" t="s">
        <v>107</v>
      </c>
      <c r="E3470" s="22">
        <v>150</v>
      </c>
      <c r="F3470" s="22" t="s">
        <v>6</v>
      </c>
      <c r="G3470" s="22" t="s">
        <v>106</v>
      </c>
    </row>
    <row r="3471" spans="3:7">
      <c r="C3471" s="137">
        <v>44045</v>
      </c>
      <c r="D3471" s="22" t="s">
        <v>107</v>
      </c>
      <c r="E3471" s="22">
        <v>325</v>
      </c>
      <c r="F3471" s="22" t="s">
        <v>110</v>
      </c>
      <c r="G3471" s="22" t="s">
        <v>113</v>
      </c>
    </row>
    <row r="3472" spans="3:7">
      <c r="C3472" s="137">
        <v>44414</v>
      </c>
      <c r="D3472" s="22" t="s">
        <v>117</v>
      </c>
      <c r="E3472" s="22">
        <v>75</v>
      </c>
      <c r="F3472" s="22" t="s">
        <v>6</v>
      </c>
      <c r="G3472" s="22" t="s">
        <v>113</v>
      </c>
    </row>
    <row r="3473" spans="3:7">
      <c r="C3473" s="137">
        <v>44768</v>
      </c>
      <c r="D3473" s="22" t="s">
        <v>118</v>
      </c>
      <c r="E3473" s="22">
        <v>48</v>
      </c>
      <c r="F3473" s="22" t="s">
        <v>112</v>
      </c>
      <c r="G3473" s="22" t="s">
        <v>105</v>
      </c>
    </row>
    <row r="3474" spans="3:7">
      <c r="C3474" s="137">
        <v>43838</v>
      </c>
      <c r="D3474" s="22" t="s">
        <v>118</v>
      </c>
      <c r="E3474" s="22">
        <v>42</v>
      </c>
      <c r="F3474" s="22" t="s">
        <v>9</v>
      </c>
      <c r="G3474" s="22" t="s">
        <v>109</v>
      </c>
    </row>
    <row r="3475" spans="3:7">
      <c r="C3475" s="137">
        <v>44688</v>
      </c>
      <c r="D3475" s="22" t="s">
        <v>107</v>
      </c>
      <c r="E3475" s="22">
        <v>275</v>
      </c>
      <c r="F3475" s="22" t="s">
        <v>114</v>
      </c>
      <c r="G3475" s="22" t="s">
        <v>108</v>
      </c>
    </row>
    <row r="3476" spans="3:7">
      <c r="C3476" s="137">
        <v>44232</v>
      </c>
      <c r="D3476" s="22" t="s">
        <v>117</v>
      </c>
      <c r="E3476" s="22">
        <v>8</v>
      </c>
      <c r="F3476" s="22" t="s">
        <v>114</v>
      </c>
      <c r="G3476" s="22" t="s">
        <v>115</v>
      </c>
    </row>
    <row r="3477" spans="3:7">
      <c r="C3477" s="137">
        <v>44138</v>
      </c>
      <c r="D3477" s="22" t="s">
        <v>119</v>
      </c>
      <c r="E3477" s="22">
        <v>29</v>
      </c>
      <c r="F3477" s="22" t="s">
        <v>112</v>
      </c>
      <c r="G3477" s="22" t="s">
        <v>109</v>
      </c>
    </row>
    <row r="3478" spans="3:7">
      <c r="C3478" s="137">
        <v>44142</v>
      </c>
      <c r="D3478" s="22" t="s">
        <v>117</v>
      </c>
      <c r="E3478" s="22">
        <v>525</v>
      </c>
      <c r="F3478" s="22" t="s">
        <v>110</v>
      </c>
      <c r="G3478" s="22" t="s">
        <v>108</v>
      </c>
    </row>
    <row r="3479" spans="3:7">
      <c r="C3479" s="137">
        <v>44339</v>
      </c>
      <c r="D3479" s="22" t="s">
        <v>116</v>
      </c>
      <c r="E3479" s="22">
        <v>1</v>
      </c>
      <c r="F3479" s="22" t="s">
        <v>6</v>
      </c>
      <c r="G3479" s="22" t="s">
        <v>115</v>
      </c>
    </row>
    <row r="3480" spans="3:7">
      <c r="C3480" s="137">
        <v>43951</v>
      </c>
      <c r="D3480" s="22" t="s">
        <v>107</v>
      </c>
      <c r="E3480" s="22">
        <v>3</v>
      </c>
      <c r="F3480" s="22" t="s">
        <v>110</v>
      </c>
      <c r="G3480" s="22" t="s">
        <v>113</v>
      </c>
    </row>
    <row r="3481" spans="3:7">
      <c r="C3481" s="137">
        <v>44452</v>
      </c>
      <c r="D3481" s="22" t="s">
        <v>119</v>
      </c>
      <c r="E3481" s="22">
        <v>3</v>
      </c>
      <c r="F3481" s="22" t="s">
        <v>114</v>
      </c>
      <c r="G3481" s="22" t="s">
        <v>111</v>
      </c>
    </row>
    <row r="3482" spans="3:7">
      <c r="C3482" s="137">
        <v>44702</v>
      </c>
      <c r="D3482" s="22" t="s">
        <v>118</v>
      </c>
      <c r="E3482" s="22">
        <v>275</v>
      </c>
      <c r="F3482" s="22" t="s">
        <v>110</v>
      </c>
      <c r="G3482" s="22" t="s">
        <v>115</v>
      </c>
    </row>
    <row r="3483" spans="3:7">
      <c r="C3483" s="137">
        <v>44582</v>
      </c>
      <c r="D3483" s="22" t="s">
        <v>116</v>
      </c>
      <c r="E3483" s="22">
        <v>8</v>
      </c>
      <c r="F3483" s="22" t="s">
        <v>6</v>
      </c>
      <c r="G3483" s="22" t="s">
        <v>105</v>
      </c>
    </row>
    <row r="3484" spans="3:7">
      <c r="C3484" s="137">
        <v>44732</v>
      </c>
      <c r="D3484" s="22" t="s">
        <v>116</v>
      </c>
      <c r="E3484" s="22">
        <v>4</v>
      </c>
      <c r="F3484" s="22" t="s">
        <v>114</v>
      </c>
      <c r="G3484" s="22" t="s">
        <v>113</v>
      </c>
    </row>
    <row r="3485" spans="3:7">
      <c r="C3485" s="137">
        <v>44796</v>
      </c>
      <c r="D3485" s="22" t="s">
        <v>119</v>
      </c>
      <c r="E3485" s="22">
        <v>37</v>
      </c>
      <c r="F3485" s="22" t="s">
        <v>110</v>
      </c>
      <c r="G3485" s="22" t="s">
        <v>106</v>
      </c>
    </row>
    <row r="3486" spans="3:7">
      <c r="C3486" s="137">
        <v>44238</v>
      </c>
      <c r="D3486" s="22" t="s">
        <v>107</v>
      </c>
      <c r="E3486" s="22">
        <v>34</v>
      </c>
      <c r="F3486" s="22" t="s">
        <v>9</v>
      </c>
      <c r="G3486" s="22" t="s">
        <v>113</v>
      </c>
    </row>
    <row r="3487" spans="3:7">
      <c r="C3487" s="137">
        <v>43877</v>
      </c>
      <c r="D3487" s="22" t="s">
        <v>119</v>
      </c>
      <c r="E3487" s="22">
        <v>8</v>
      </c>
      <c r="F3487" s="22" t="s">
        <v>112</v>
      </c>
      <c r="G3487" s="22" t="s">
        <v>115</v>
      </c>
    </row>
    <row r="3488" spans="3:7">
      <c r="C3488" s="137">
        <v>44672</v>
      </c>
      <c r="D3488" s="22" t="s">
        <v>117</v>
      </c>
      <c r="E3488" s="22">
        <v>6</v>
      </c>
      <c r="F3488" s="22" t="s">
        <v>112</v>
      </c>
      <c r="G3488" s="22" t="s">
        <v>113</v>
      </c>
    </row>
    <row r="3489" spans="3:7">
      <c r="C3489" s="137">
        <v>44072</v>
      </c>
      <c r="D3489" s="22" t="s">
        <v>116</v>
      </c>
      <c r="E3489" s="22">
        <v>18</v>
      </c>
      <c r="F3489" s="22" t="s">
        <v>110</v>
      </c>
      <c r="G3489" s="22" t="s">
        <v>113</v>
      </c>
    </row>
    <row r="3490" spans="3:7">
      <c r="C3490" s="137">
        <v>44389</v>
      </c>
      <c r="D3490" s="22" t="s">
        <v>116</v>
      </c>
      <c r="E3490" s="22">
        <v>16</v>
      </c>
      <c r="F3490" s="22" t="s">
        <v>112</v>
      </c>
      <c r="G3490" s="22" t="s">
        <v>108</v>
      </c>
    </row>
    <row r="3491" spans="3:7">
      <c r="C3491" s="137">
        <v>44763</v>
      </c>
      <c r="D3491" s="22" t="s">
        <v>119</v>
      </c>
      <c r="E3491" s="22">
        <v>7</v>
      </c>
      <c r="F3491" s="22" t="s">
        <v>114</v>
      </c>
      <c r="G3491" s="22" t="s">
        <v>105</v>
      </c>
    </row>
    <row r="3492" spans="3:7">
      <c r="C3492" s="137">
        <v>44649</v>
      </c>
      <c r="D3492" s="22" t="s">
        <v>118</v>
      </c>
      <c r="E3492" s="22">
        <v>475</v>
      </c>
      <c r="F3492" s="22" t="s">
        <v>6</v>
      </c>
      <c r="G3492" s="22" t="s">
        <v>108</v>
      </c>
    </row>
    <row r="3493" spans="3:7">
      <c r="C3493" s="137">
        <v>44026</v>
      </c>
      <c r="D3493" s="22" t="s">
        <v>117</v>
      </c>
      <c r="E3493" s="22">
        <v>2</v>
      </c>
      <c r="F3493" s="22" t="s">
        <v>110</v>
      </c>
      <c r="G3493" s="22" t="s">
        <v>109</v>
      </c>
    </row>
    <row r="3494" spans="3:7">
      <c r="C3494" s="137">
        <v>44510</v>
      </c>
      <c r="D3494" s="22" t="s">
        <v>119</v>
      </c>
      <c r="E3494" s="22">
        <v>575</v>
      </c>
      <c r="F3494" s="22" t="s">
        <v>112</v>
      </c>
      <c r="G3494" s="22" t="s">
        <v>108</v>
      </c>
    </row>
    <row r="3495" spans="3:7">
      <c r="C3495" s="137">
        <v>44634</v>
      </c>
      <c r="D3495" s="22" t="s">
        <v>117</v>
      </c>
      <c r="E3495" s="22">
        <v>46</v>
      </c>
      <c r="F3495" s="22" t="s">
        <v>6</v>
      </c>
      <c r="G3495" s="22" t="s">
        <v>111</v>
      </c>
    </row>
    <row r="3496" spans="3:7">
      <c r="C3496" s="137">
        <v>44559</v>
      </c>
      <c r="D3496" s="22" t="s">
        <v>107</v>
      </c>
      <c r="E3496" s="22">
        <v>8</v>
      </c>
      <c r="F3496" s="22" t="s">
        <v>9</v>
      </c>
      <c r="G3496" s="22" t="s">
        <v>115</v>
      </c>
    </row>
    <row r="3497" spans="3:7">
      <c r="C3497" s="137">
        <v>44779</v>
      </c>
      <c r="D3497" s="22" t="s">
        <v>119</v>
      </c>
      <c r="E3497" s="22">
        <v>375</v>
      </c>
      <c r="F3497" s="22" t="s">
        <v>114</v>
      </c>
      <c r="G3497" s="22" t="s">
        <v>108</v>
      </c>
    </row>
    <row r="3498" spans="3:7">
      <c r="C3498" s="137">
        <v>43999</v>
      </c>
      <c r="D3498" s="22" t="s">
        <v>119</v>
      </c>
      <c r="E3498" s="22">
        <v>7</v>
      </c>
      <c r="F3498" s="22" t="s">
        <v>110</v>
      </c>
      <c r="G3498" s="22" t="s">
        <v>115</v>
      </c>
    </row>
    <row r="3499" spans="3:7">
      <c r="C3499" s="137">
        <v>44679</v>
      </c>
      <c r="D3499" s="22" t="s">
        <v>119</v>
      </c>
      <c r="E3499" s="22">
        <v>18</v>
      </c>
      <c r="F3499" s="22" t="s">
        <v>9</v>
      </c>
      <c r="G3499" s="22" t="s">
        <v>106</v>
      </c>
    </row>
    <row r="3500" spans="3:7">
      <c r="C3500" s="137">
        <v>43959</v>
      </c>
      <c r="D3500" s="22" t="s">
        <v>117</v>
      </c>
      <c r="E3500" s="22">
        <v>50</v>
      </c>
      <c r="F3500" s="22" t="s">
        <v>6</v>
      </c>
      <c r="G3500" s="22" t="s">
        <v>113</v>
      </c>
    </row>
    <row r="3501" spans="3:7">
      <c r="C3501" s="137">
        <v>44065</v>
      </c>
      <c r="D3501" s="22" t="s">
        <v>107</v>
      </c>
      <c r="E3501" s="22">
        <v>8</v>
      </c>
      <c r="F3501" s="22" t="s">
        <v>9</v>
      </c>
      <c r="G3501" s="22" t="s">
        <v>115</v>
      </c>
    </row>
    <row r="3502" spans="3:7">
      <c r="C3502" s="137">
        <v>44345</v>
      </c>
      <c r="D3502" s="22" t="s">
        <v>117</v>
      </c>
      <c r="E3502" s="22">
        <v>43</v>
      </c>
      <c r="F3502" s="22" t="s">
        <v>9</v>
      </c>
      <c r="G3502" s="22" t="s">
        <v>106</v>
      </c>
    </row>
    <row r="3503" spans="3:7">
      <c r="C3503" s="137">
        <v>44034</v>
      </c>
      <c r="D3503" s="22" t="s">
        <v>117</v>
      </c>
      <c r="E3503" s="22">
        <v>39</v>
      </c>
      <c r="F3503" s="22" t="s">
        <v>112</v>
      </c>
      <c r="G3503" s="22" t="s">
        <v>105</v>
      </c>
    </row>
    <row r="3504" spans="3:7">
      <c r="C3504" s="137">
        <v>44839</v>
      </c>
      <c r="D3504" s="22" t="s">
        <v>117</v>
      </c>
      <c r="E3504" s="22">
        <v>7</v>
      </c>
      <c r="F3504" s="22" t="s">
        <v>9</v>
      </c>
      <c r="G3504" s="22" t="s">
        <v>105</v>
      </c>
    </row>
    <row r="3505" spans="3:7">
      <c r="C3505" s="137">
        <v>44654</v>
      </c>
      <c r="D3505" s="22" t="s">
        <v>116</v>
      </c>
      <c r="E3505" s="22">
        <v>3</v>
      </c>
      <c r="F3505" s="22" t="s">
        <v>114</v>
      </c>
      <c r="G3505" s="22" t="s">
        <v>111</v>
      </c>
    </row>
    <row r="3506" spans="3:7">
      <c r="C3506" s="137">
        <v>44455</v>
      </c>
      <c r="D3506" s="22" t="s">
        <v>118</v>
      </c>
      <c r="E3506" s="22">
        <v>525</v>
      </c>
      <c r="F3506" s="22" t="s">
        <v>112</v>
      </c>
      <c r="G3506" s="22" t="s">
        <v>105</v>
      </c>
    </row>
    <row r="3507" spans="3:7">
      <c r="C3507" s="137">
        <v>44639</v>
      </c>
      <c r="D3507" s="22" t="s">
        <v>117</v>
      </c>
      <c r="E3507" s="22">
        <v>250</v>
      </c>
      <c r="F3507" s="22" t="s">
        <v>114</v>
      </c>
      <c r="G3507" s="22" t="s">
        <v>113</v>
      </c>
    </row>
    <row r="3508" spans="3:7">
      <c r="C3508" s="137">
        <v>44819</v>
      </c>
      <c r="D3508" s="22" t="s">
        <v>118</v>
      </c>
      <c r="E3508" s="22">
        <v>250</v>
      </c>
      <c r="F3508" s="22" t="s">
        <v>9</v>
      </c>
      <c r="G3508" s="22" t="s">
        <v>105</v>
      </c>
    </row>
    <row r="3509" spans="3:7">
      <c r="C3509" s="137">
        <v>44796</v>
      </c>
      <c r="D3509" s="22" t="s">
        <v>118</v>
      </c>
      <c r="E3509" s="22">
        <v>43</v>
      </c>
      <c r="F3509" s="22" t="s">
        <v>114</v>
      </c>
      <c r="G3509" s="22" t="s">
        <v>115</v>
      </c>
    </row>
    <row r="3510" spans="3:7">
      <c r="C3510" s="137">
        <v>43930</v>
      </c>
      <c r="D3510" s="22" t="s">
        <v>107</v>
      </c>
      <c r="E3510" s="22">
        <v>20</v>
      </c>
      <c r="F3510" s="22" t="s">
        <v>9</v>
      </c>
      <c r="G3510" s="22" t="s">
        <v>115</v>
      </c>
    </row>
    <row r="3511" spans="3:7">
      <c r="C3511" s="137">
        <v>44321</v>
      </c>
      <c r="D3511" s="22" t="s">
        <v>117</v>
      </c>
      <c r="E3511" s="22">
        <v>35</v>
      </c>
      <c r="F3511" s="22" t="s">
        <v>114</v>
      </c>
      <c r="G3511" s="22" t="s">
        <v>113</v>
      </c>
    </row>
    <row r="3512" spans="3:7">
      <c r="C3512" s="137">
        <v>44439</v>
      </c>
      <c r="D3512" s="22" t="s">
        <v>116</v>
      </c>
      <c r="E3512" s="22">
        <v>28</v>
      </c>
      <c r="F3512" s="22" t="s">
        <v>110</v>
      </c>
      <c r="G3512" s="22" t="s">
        <v>109</v>
      </c>
    </row>
    <row r="3513" spans="3:7">
      <c r="C3513" s="137">
        <v>44850</v>
      </c>
      <c r="D3513" s="22" t="s">
        <v>117</v>
      </c>
      <c r="E3513" s="22">
        <v>8</v>
      </c>
      <c r="F3513" s="22" t="s">
        <v>9</v>
      </c>
      <c r="G3513" s="22" t="s">
        <v>111</v>
      </c>
    </row>
    <row r="3514" spans="3:7">
      <c r="C3514" s="137">
        <v>44634</v>
      </c>
      <c r="D3514" s="22" t="s">
        <v>117</v>
      </c>
      <c r="E3514" s="22">
        <v>5</v>
      </c>
      <c r="F3514" s="22" t="s">
        <v>9</v>
      </c>
      <c r="G3514" s="22" t="s">
        <v>115</v>
      </c>
    </row>
    <row r="3515" spans="3:7">
      <c r="C3515" s="137">
        <v>43962</v>
      </c>
      <c r="D3515" s="22" t="s">
        <v>119</v>
      </c>
      <c r="E3515" s="22">
        <v>6</v>
      </c>
      <c r="F3515" s="22" t="s">
        <v>114</v>
      </c>
      <c r="G3515" s="22" t="s">
        <v>111</v>
      </c>
    </row>
    <row r="3516" spans="3:7">
      <c r="C3516" s="137">
        <v>43882</v>
      </c>
      <c r="D3516" s="22" t="s">
        <v>119</v>
      </c>
      <c r="E3516" s="22">
        <v>8</v>
      </c>
      <c r="F3516" s="22" t="s">
        <v>6</v>
      </c>
      <c r="G3516" s="22" t="s">
        <v>108</v>
      </c>
    </row>
    <row r="3517" spans="3:7">
      <c r="C3517" s="137">
        <v>44722</v>
      </c>
      <c r="D3517" s="22" t="s">
        <v>119</v>
      </c>
      <c r="E3517" s="22">
        <v>150</v>
      </c>
      <c r="F3517" s="22" t="s">
        <v>114</v>
      </c>
      <c r="G3517" s="22" t="s">
        <v>105</v>
      </c>
    </row>
    <row r="3518" spans="3:7">
      <c r="C3518" s="137">
        <v>44910</v>
      </c>
      <c r="D3518" s="22" t="s">
        <v>118</v>
      </c>
      <c r="E3518" s="22">
        <v>30</v>
      </c>
      <c r="F3518" s="22" t="s">
        <v>110</v>
      </c>
      <c r="G3518" s="22" t="s">
        <v>105</v>
      </c>
    </row>
    <row r="3519" spans="3:7">
      <c r="C3519" s="137">
        <v>44685</v>
      </c>
      <c r="D3519" s="22" t="s">
        <v>107</v>
      </c>
      <c r="E3519" s="22">
        <v>24</v>
      </c>
      <c r="F3519" s="22" t="s">
        <v>9</v>
      </c>
      <c r="G3519" s="22" t="s">
        <v>115</v>
      </c>
    </row>
    <row r="3520" spans="3:7">
      <c r="C3520" s="137">
        <v>44387</v>
      </c>
      <c r="D3520" s="22" t="s">
        <v>107</v>
      </c>
      <c r="E3520" s="22">
        <v>9</v>
      </c>
      <c r="F3520" s="22" t="s">
        <v>9</v>
      </c>
      <c r="G3520" s="22" t="s">
        <v>109</v>
      </c>
    </row>
    <row r="3521" spans="3:7">
      <c r="C3521" s="137">
        <v>44844</v>
      </c>
      <c r="D3521" s="22" t="s">
        <v>117</v>
      </c>
      <c r="E3521" s="22">
        <v>8</v>
      </c>
      <c r="F3521" s="22" t="s">
        <v>9</v>
      </c>
      <c r="G3521" s="22" t="s">
        <v>105</v>
      </c>
    </row>
    <row r="3522" spans="3:7">
      <c r="C3522" s="137">
        <v>44098</v>
      </c>
      <c r="D3522" s="22" t="s">
        <v>119</v>
      </c>
      <c r="E3522" s="22">
        <v>35</v>
      </c>
      <c r="F3522" s="22" t="s">
        <v>112</v>
      </c>
      <c r="G3522" s="22" t="s">
        <v>111</v>
      </c>
    </row>
    <row r="3523" spans="3:7">
      <c r="C3523" s="137">
        <v>44032</v>
      </c>
      <c r="D3523" s="22" t="s">
        <v>117</v>
      </c>
      <c r="E3523" s="22">
        <v>475</v>
      </c>
      <c r="F3523" s="22" t="s">
        <v>6</v>
      </c>
      <c r="G3523" s="22" t="s">
        <v>105</v>
      </c>
    </row>
    <row r="3524" spans="3:7">
      <c r="C3524" s="137">
        <v>43953</v>
      </c>
      <c r="D3524" s="22" t="s">
        <v>117</v>
      </c>
      <c r="E3524" s="22">
        <v>6</v>
      </c>
      <c r="F3524" s="22" t="s">
        <v>110</v>
      </c>
      <c r="G3524" s="22" t="s">
        <v>105</v>
      </c>
    </row>
    <row r="3525" spans="3:7">
      <c r="C3525" s="137">
        <v>44301</v>
      </c>
      <c r="D3525" s="22" t="s">
        <v>118</v>
      </c>
      <c r="E3525" s="22">
        <v>19</v>
      </c>
      <c r="F3525" s="22" t="s">
        <v>6</v>
      </c>
      <c r="G3525" s="22" t="s">
        <v>115</v>
      </c>
    </row>
    <row r="3526" spans="3:7">
      <c r="C3526" s="137">
        <v>44395</v>
      </c>
      <c r="D3526" s="22" t="s">
        <v>118</v>
      </c>
      <c r="E3526" s="22">
        <v>450</v>
      </c>
      <c r="F3526" s="22" t="s">
        <v>110</v>
      </c>
      <c r="G3526" s="22" t="s">
        <v>105</v>
      </c>
    </row>
    <row r="3527" spans="3:7">
      <c r="C3527" s="137">
        <v>44257</v>
      </c>
      <c r="D3527" s="22" t="s">
        <v>117</v>
      </c>
      <c r="E3527" s="22">
        <v>39</v>
      </c>
      <c r="F3527" s="22" t="s">
        <v>112</v>
      </c>
      <c r="G3527" s="22" t="s">
        <v>111</v>
      </c>
    </row>
    <row r="3528" spans="3:7">
      <c r="C3528" s="137">
        <v>43839</v>
      </c>
      <c r="D3528" s="22" t="s">
        <v>119</v>
      </c>
      <c r="E3528" s="22">
        <v>1</v>
      </c>
      <c r="F3528" s="22" t="s">
        <v>9</v>
      </c>
      <c r="G3528" s="22" t="s">
        <v>108</v>
      </c>
    </row>
    <row r="3529" spans="3:7">
      <c r="C3529" s="137">
        <v>44349</v>
      </c>
      <c r="D3529" s="22" t="s">
        <v>119</v>
      </c>
      <c r="E3529" s="22">
        <v>10</v>
      </c>
      <c r="F3529" s="22" t="s">
        <v>114</v>
      </c>
      <c r="G3529" s="22" t="s">
        <v>115</v>
      </c>
    </row>
    <row r="3530" spans="3:7">
      <c r="C3530" s="137">
        <v>44402</v>
      </c>
      <c r="D3530" s="22" t="s">
        <v>119</v>
      </c>
      <c r="E3530" s="22">
        <v>43</v>
      </c>
      <c r="F3530" s="22" t="s">
        <v>6</v>
      </c>
      <c r="G3530" s="22" t="s">
        <v>113</v>
      </c>
    </row>
    <row r="3531" spans="3:7">
      <c r="C3531" s="137">
        <v>44370</v>
      </c>
      <c r="D3531" s="22" t="s">
        <v>119</v>
      </c>
      <c r="E3531" s="22">
        <v>325</v>
      </c>
      <c r="F3531" s="22" t="s">
        <v>6</v>
      </c>
      <c r="G3531" s="22" t="s">
        <v>108</v>
      </c>
    </row>
    <row r="3532" spans="3:7">
      <c r="C3532" s="137">
        <v>43852</v>
      </c>
      <c r="D3532" s="22" t="s">
        <v>116</v>
      </c>
      <c r="E3532" s="22">
        <v>28</v>
      </c>
      <c r="F3532" s="22" t="s">
        <v>112</v>
      </c>
      <c r="G3532" s="22" t="s">
        <v>113</v>
      </c>
    </row>
    <row r="3533" spans="3:7">
      <c r="C3533" s="137">
        <v>44775</v>
      </c>
      <c r="D3533" s="22" t="s">
        <v>118</v>
      </c>
      <c r="E3533" s="22">
        <v>75</v>
      </c>
      <c r="F3533" s="22" t="s">
        <v>110</v>
      </c>
      <c r="G3533" s="22" t="s">
        <v>108</v>
      </c>
    </row>
    <row r="3534" spans="3:7">
      <c r="C3534" s="137">
        <v>44014</v>
      </c>
      <c r="D3534" s="22" t="s">
        <v>118</v>
      </c>
      <c r="E3534" s="22">
        <v>10</v>
      </c>
      <c r="F3534" s="22" t="s">
        <v>114</v>
      </c>
      <c r="G3534" s="22" t="s">
        <v>105</v>
      </c>
    </row>
    <row r="3535" spans="3:7">
      <c r="C3535" s="137">
        <v>44229</v>
      </c>
      <c r="D3535" s="22" t="s">
        <v>118</v>
      </c>
      <c r="E3535" s="22">
        <v>550</v>
      </c>
      <c r="F3535" s="22" t="s">
        <v>6</v>
      </c>
      <c r="G3535" s="22" t="s">
        <v>109</v>
      </c>
    </row>
    <row r="3536" spans="3:7">
      <c r="C3536" s="137">
        <v>44362</v>
      </c>
      <c r="D3536" s="22" t="s">
        <v>117</v>
      </c>
      <c r="E3536" s="22">
        <v>23</v>
      </c>
      <c r="F3536" s="22" t="s">
        <v>110</v>
      </c>
      <c r="G3536" s="22" t="s">
        <v>106</v>
      </c>
    </row>
    <row r="3537" spans="3:7">
      <c r="C3537" s="137">
        <v>44103</v>
      </c>
      <c r="D3537" s="22" t="s">
        <v>119</v>
      </c>
      <c r="E3537" s="22">
        <v>50</v>
      </c>
      <c r="F3537" s="22" t="s">
        <v>6</v>
      </c>
      <c r="G3537" s="22" t="s">
        <v>106</v>
      </c>
    </row>
    <row r="3538" spans="3:7">
      <c r="C3538" s="137">
        <v>44860</v>
      </c>
      <c r="D3538" s="22" t="s">
        <v>117</v>
      </c>
      <c r="E3538" s="22">
        <v>36</v>
      </c>
      <c r="F3538" s="22" t="s">
        <v>112</v>
      </c>
      <c r="G3538" s="22" t="s">
        <v>106</v>
      </c>
    </row>
    <row r="3539" spans="3:7">
      <c r="C3539" s="137">
        <v>44070</v>
      </c>
      <c r="D3539" s="22" t="s">
        <v>117</v>
      </c>
      <c r="E3539" s="22">
        <v>5</v>
      </c>
      <c r="F3539" s="22" t="s">
        <v>6</v>
      </c>
      <c r="G3539" s="22" t="s">
        <v>106</v>
      </c>
    </row>
    <row r="3540" spans="3:7">
      <c r="C3540" s="137">
        <v>44303</v>
      </c>
      <c r="D3540" s="22" t="s">
        <v>116</v>
      </c>
      <c r="E3540" s="22">
        <v>41</v>
      </c>
      <c r="F3540" s="22" t="s">
        <v>114</v>
      </c>
      <c r="G3540" s="22" t="s">
        <v>113</v>
      </c>
    </row>
    <row r="3541" spans="3:7">
      <c r="C3541" s="137">
        <v>43851</v>
      </c>
      <c r="D3541" s="22" t="s">
        <v>107</v>
      </c>
      <c r="E3541" s="22">
        <v>28</v>
      </c>
      <c r="F3541" s="22" t="s">
        <v>112</v>
      </c>
      <c r="G3541" s="22" t="s">
        <v>109</v>
      </c>
    </row>
    <row r="3542" spans="3:7">
      <c r="C3542" s="137">
        <v>44518</v>
      </c>
      <c r="D3542" s="22" t="s">
        <v>117</v>
      </c>
      <c r="E3542" s="22">
        <v>24</v>
      </c>
      <c r="F3542" s="22" t="s">
        <v>9</v>
      </c>
      <c r="G3542" s="22" t="s">
        <v>106</v>
      </c>
    </row>
    <row r="3543" spans="3:7">
      <c r="C3543" s="137">
        <v>44528</v>
      </c>
      <c r="D3543" s="22" t="s">
        <v>118</v>
      </c>
      <c r="E3543" s="22">
        <v>500</v>
      </c>
      <c r="F3543" s="22" t="s">
        <v>9</v>
      </c>
      <c r="G3543" s="22" t="s">
        <v>105</v>
      </c>
    </row>
    <row r="3544" spans="3:7">
      <c r="C3544" s="137">
        <v>43907</v>
      </c>
      <c r="D3544" s="22" t="s">
        <v>117</v>
      </c>
      <c r="E3544" s="22">
        <v>41</v>
      </c>
      <c r="F3544" s="22" t="s">
        <v>6</v>
      </c>
      <c r="G3544" s="22" t="s">
        <v>106</v>
      </c>
    </row>
    <row r="3545" spans="3:7">
      <c r="C3545" s="137">
        <v>43837</v>
      </c>
      <c r="D3545" s="22" t="s">
        <v>117</v>
      </c>
      <c r="E3545" s="22">
        <v>13</v>
      </c>
      <c r="F3545" s="22" t="s">
        <v>6</v>
      </c>
      <c r="G3545" s="22" t="s">
        <v>108</v>
      </c>
    </row>
    <row r="3546" spans="3:7">
      <c r="C3546" s="137">
        <v>44262</v>
      </c>
      <c r="D3546" s="22" t="s">
        <v>117</v>
      </c>
      <c r="E3546" s="22">
        <v>18</v>
      </c>
      <c r="F3546" s="22" t="s">
        <v>6</v>
      </c>
      <c r="G3546" s="22" t="s">
        <v>109</v>
      </c>
    </row>
    <row r="3547" spans="3:7">
      <c r="C3547" s="137">
        <v>44588</v>
      </c>
      <c r="D3547" s="22" t="s">
        <v>117</v>
      </c>
      <c r="E3547" s="22">
        <v>31</v>
      </c>
      <c r="F3547" s="22" t="s">
        <v>112</v>
      </c>
      <c r="G3547" s="22" t="s">
        <v>106</v>
      </c>
    </row>
    <row r="3548" spans="3:7">
      <c r="C3548" s="137">
        <v>44006</v>
      </c>
      <c r="D3548" s="22" t="s">
        <v>119</v>
      </c>
      <c r="E3548" s="22">
        <v>7</v>
      </c>
      <c r="F3548" s="22" t="s">
        <v>112</v>
      </c>
      <c r="G3548" s="22" t="s">
        <v>113</v>
      </c>
    </row>
    <row r="3549" spans="3:7">
      <c r="C3549" s="137">
        <v>44541</v>
      </c>
      <c r="D3549" s="22" t="s">
        <v>107</v>
      </c>
      <c r="E3549" s="22">
        <v>400</v>
      </c>
      <c r="F3549" s="22" t="s">
        <v>6</v>
      </c>
      <c r="G3549" s="22" t="s">
        <v>106</v>
      </c>
    </row>
    <row r="3550" spans="3:7">
      <c r="C3550" s="137">
        <v>44274</v>
      </c>
      <c r="D3550" s="22" t="s">
        <v>117</v>
      </c>
      <c r="E3550" s="22">
        <v>475</v>
      </c>
      <c r="F3550" s="22" t="s">
        <v>110</v>
      </c>
      <c r="G3550" s="22" t="s">
        <v>105</v>
      </c>
    </row>
    <row r="3551" spans="3:7">
      <c r="C3551" s="137">
        <v>44571</v>
      </c>
      <c r="D3551" s="22" t="s">
        <v>117</v>
      </c>
      <c r="E3551" s="22">
        <v>38</v>
      </c>
      <c r="F3551" s="22" t="s">
        <v>9</v>
      </c>
      <c r="G3551" s="22" t="s">
        <v>106</v>
      </c>
    </row>
    <row r="3552" spans="3:7">
      <c r="C3552" s="137">
        <v>44846</v>
      </c>
      <c r="D3552" s="22" t="s">
        <v>119</v>
      </c>
      <c r="E3552" s="22">
        <v>1</v>
      </c>
      <c r="F3552" s="22" t="s">
        <v>114</v>
      </c>
      <c r="G3552" s="22" t="s">
        <v>106</v>
      </c>
    </row>
    <row r="3553" spans="3:7">
      <c r="C3553" s="137">
        <v>44458</v>
      </c>
      <c r="D3553" s="22" t="s">
        <v>117</v>
      </c>
      <c r="E3553" s="22">
        <v>5</v>
      </c>
      <c r="F3553" s="22" t="s">
        <v>112</v>
      </c>
      <c r="G3553" s="22" t="s">
        <v>108</v>
      </c>
    </row>
    <row r="3554" spans="3:7">
      <c r="C3554" s="137">
        <v>44015</v>
      </c>
      <c r="D3554" s="22" t="s">
        <v>118</v>
      </c>
      <c r="E3554" s="22">
        <v>350</v>
      </c>
      <c r="F3554" s="22" t="s">
        <v>6</v>
      </c>
      <c r="G3554" s="22" t="s">
        <v>115</v>
      </c>
    </row>
    <row r="3555" spans="3:7">
      <c r="C3555" s="137">
        <v>44493</v>
      </c>
      <c r="D3555" s="22" t="s">
        <v>117</v>
      </c>
      <c r="E3555" s="22">
        <v>7</v>
      </c>
      <c r="F3555" s="22" t="s">
        <v>6</v>
      </c>
      <c r="G3555" s="22" t="s">
        <v>105</v>
      </c>
    </row>
    <row r="3556" spans="3:7">
      <c r="C3556" s="137">
        <v>44102</v>
      </c>
      <c r="D3556" s="22" t="s">
        <v>118</v>
      </c>
      <c r="E3556" s="22">
        <v>575</v>
      </c>
      <c r="F3556" s="22" t="s">
        <v>112</v>
      </c>
      <c r="G3556" s="22" t="s">
        <v>105</v>
      </c>
    </row>
    <row r="3557" spans="3:7">
      <c r="C3557" s="137">
        <v>44887</v>
      </c>
      <c r="D3557" s="22" t="s">
        <v>117</v>
      </c>
      <c r="E3557" s="22">
        <v>10</v>
      </c>
      <c r="F3557" s="22" t="s">
        <v>6</v>
      </c>
      <c r="G3557" s="22" t="s">
        <v>113</v>
      </c>
    </row>
    <row r="3558" spans="3:7">
      <c r="C3558" s="137">
        <v>44829</v>
      </c>
      <c r="D3558" s="22" t="s">
        <v>119</v>
      </c>
      <c r="E3558" s="22">
        <v>1</v>
      </c>
      <c r="F3558" s="22" t="s">
        <v>114</v>
      </c>
      <c r="G3558" s="22" t="s">
        <v>108</v>
      </c>
    </row>
    <row r="3559" spans="3:7">
      <c r="C3559" s="137">
        <v>44857</v>
      </c>
      <c r="D3559" s="22" t="s">
        <v>117</v>
      </c>
      <c r="E3559" s="22">
        <v>175</v>
      </c>
      <c r="F3559" s="22" t="s">
        <v>110</v>
      </c>
      <c r="G3559" s="22" t="s">
        <v>115</v>
      </c>
    </row>
    <row r="3560" spans="3:7">
      <c r="C3560" s="137">
        <v>44369</v>
      </c>
      <c r="D3560" s="22" t="s">
        <v>119</v>
      </c>
      <c r="E3560" s="22">
        <v>35</v>
      </c>
      <c r="F3560" s="22" t="s">
        <v>112</v>
      </c>
      <c r="G3560" s="22" t="s">
        <v>108</v>
      </c>
    </row>
    <row r="3561" spans="3:7">
      <c r="C3561" s="137">
        <v>44039</v>
      </c>
      <c r="D3561" s="22" t="s">
        <v>118</v>
      </c>
      <c r="E3561" s="22">
        <v>34</v>
      </c>
      <c r="F3561" s="22" t="s">
        <v>114</v>
      </c>
      <c r="G3561" s="22" t="s">
        <v>106</v>
      </c>
    </row>
    <row r="3562" spans="3:7">
      <c r="C3562" s="137">
        <v>44204</v>
      </c>
      <c r="D3562" s="22" t="s">
        <v>117</v>
      </c>
      <c r="E3562" s="22">
        <v>3</v>
      </c>
      <c r="F3562" s="22" t="s">
        <v>114</v>
      </c>
      <c r="G3562" s="22" t="s">
        <v>105</v>
      </c>
    </row>
    <row r="3563" spans="3:7">
      <c r="C3563" s="137">
        <v>44013</v>
      </c>
      <c r="D3563" s="22" t="s">
        <v>116</v>
      </c>
      <c r="E3563" s="22">
        <v>75</v>
      </c>
      <c r="F3563" s="22" t="s">
        <v>110</v>
      </c>
      <c r="G3563" s="22" t="s">
        <v>109</v>
      </c>
    </row>
    <row r="3564" spans="3:7">
      <c r="C3564" s="137">
        <v>44317</v>
      </c>
      <c r="D3564" s="22" t="s">
        <v>117</v>
      </c>
      <c r="E3564" s="22">
        <v>44</v>
      </c>
      <c r="F3564" s="22" t="s">
        <v>114</v>
      </c>
      <c r="G3564" s="22" t="s">
        <v>109</v>
      </c>
    </row>
    <row r="3565" spans="3:7">
      <c r="C3565" s="137">
        <v>44254</v>
      </c>
      <c r="D3565" s="22" t="s">
        <v>118</v>
      </c>
      <c r="E3565" s="22">
        <v>4</v>
      </c>
      <c r="F3565" s="22" t="s">
        <v>6</v>
      </c>
      <c r="G3565" s="22" t="s">
        <v>105</v>
      </c>
    </row>
    <row r="3566" spans="3:7">
      <c r="C3566" s="137">
        <v>44017</v>
      </c>
      <c r="D3566" s="22" t="s">
        <v>116</v>
      </c>
      <c r="E3566" s="22">
        <v>2</v>
      </c>
      <c r="F3566" s="22" t="s">
        <v>9</v>
      </c>
      <c r="G3566" s="22" t="s">
        <v>106</v>
      </c>
    </row>
    <row r="3567" spans="3:7">
      <c r="C3567" s="137">
        <v>44859</v>
      </c>
      <c r="D3567" s="22" t="s">
        <v>118</v>
      </c>
      <c r="E3567" s="22">
        <v>14</v>
      </c>
      <c r="F3567" s="22" t="s">
        <v>112</v>
      </c>
      <c r="G3567" s="22" t="s">
        <v>106</v>
      </c>
    </row>
    <row r="3568" spans="3:7">
      <c r="C3568" s="137">
        <v>44731</v>
      </c>
      <c r="D3568" s="22" t="s">
        <v>117</v>
      </c>
      <c r="E3568" s="22">
        <v>19</v>
      </c>
      <c r="F3568" s="22" t="s">
        <v>114</v>
      </c>
      <c r="G3568" s="22" t="s">
        <v>105</v>
      </c>
    </row>
    <row r="3569" spans="3:7">
      <c r="C3569" s="137">
        <v>43948</v>
      </c>
      <c r="D3569" s="22" t="s">
        <v>118</v>
      </c>
      <c r="E3569" s="22">
        <v>525</v>
      </c>
      <c r="F3569" s="22" t="s">
        <v>9</v>
      </c>
      <c r="G3569" s="22" t="s">
        <v>115</v>
      </c>
    </row>
    <row r="3570" spans="3:7">
      <c r="C3570" s="137">
        <v>44122</v>
      </c>
      <c r="D3570" s="22" t="s">
        <v>117</v>
      </c>
      <c r="E3570" s="22">
        <v>550</v>
      </c>
      <c r="F3570" s="22" t="s">
        <v>114</v>
      </c>
      <c r="G3570" s="22" t="s">
        <v>111</v>
      </c>
    </row>
    <row r="3571" spans="3:7">
      <c r="C3571" s="137">
        <v>43945</v>
      </c>
      <c r="D3571" s="22" t="s">
        <v>116</v>
      </c>
      <c r="E3571" s="22">
        <v>12</v>
      </c>
      <c r="F3571" s="22" t="s">
        <v>110</v>
      </c>
      <c r="G3571" s="22" t="s">
        <v>109</v>
      </c>
    </row>
    <row r="3572" spans="3:7">
      <c r="C3572" s="137">
        <v>44918</v>
      </c>
      <c r="D3572" s="22" t="s">
        <v>117</v>
      </c>
      <c r="E3572" s="22">
        <v>31</v>
      </c>
      <c r="F3572" s="22" t="s">
        <v>110</v>
      </c>
      <c r="G3572" s="22" t="s">
        <v>113</v>
      </c>
    </row>
    <row r="3573" spans="3:7">
      <c r="C3573" s="137">
        <v>44836</v>
      </c>
      <c r="D3573" s="22" t="s">
        <v>118</v>
      </c>
      <c r="E3573" s="22">
        <v>175</v>
      </c>
      <c r="F3573" s="22" t="s">
        <v>112</v>
      </c>
      <c r="G3573" s="22" t="s">
        <v>106</v>
      </c>
    </row>
    <row r="3574" spans="3:7">
      <c r="C3574" s="137">
        <v>44837</v>
      </c>
      <c r="D3574" s="22" t="s">
        <v>119</v>
      </c>
      <c r="E3574" s="22">
        <v>7</v>
      </c>
      <c r="F3574" s="22" t="s">
        <v>112</v>
      </c>
      <c r="G3574" s="22" t="s">
        <v>106</v>
      </c>
    </row>
    <row r="3575" spans="3:7">
      <c r="C3575" s="137">
        <v>44667</v>
      </c>
      <c r="D3575" s="22" t="s">
        <v>107</v>
      </c>
      <c r="E3575" s="22">
        <v>500</v>
      </c>
      <c r="F3575" s="22" t="s">
        <v>114</v>
      </c>
      <c r="G3575" s="22" t="s">
        <v>113</v>
      </c>
    </row>
    <row r="3576" spans="3:7">
      <c r="C3576" s="137">
        <v>43963</v>
      </c>
      <c r="D3576" s="22" t="s">
        <v>118</v>
      </c>
      <c r="E3576" s="22">
        <v>250</v>
      </c>
      <c r="F3576" s="22" t="s">
        <v>110</v>
      </c>
      <c r="G3576" s="22" t="s">
        <v>115</v>
      </c>
    </row>
    <row r="3577" spans="3:7">
      <c r="C3577" s="137">
        <v>44377</v>
      </c>
      <c r="D3577" s="22" t="s">
        <v>117</v>
      </c>
      <c r="E3577" s="22">
        <v>5</v>
      </c>
      <c r="F3577" s="22" t="s">
        <v>9</v>
      </c>
      <c r="G3577" s="22" t="s">
        <v>105</v>
      </c>
    </row>
    <row r="3578" spans="3:7">
      <c r="C3578" s="137">
        <v>44825</v>
      </c>
      <c r="D3578" s="22" t="s">
        <v>117</v>
      </c>
      <c r="E3578" s="22">
        <v>14</v>
      </c>
      <c r="F3578" s="22" t="s">
        <v>114</v>
      </c>
      <c r="G3578" s="22" t="s">
        <v>108</v>
      </c>
    </row>
    <row r="3579" spans="3:7">
      <c r="C3579" s="137">
        <v>44768</v>
      </c>
      <c r="D3579" s="22" t="s">
        <v>119</v>
      </c>
      <c r="E3579" s="22">
        <v>3</v>
      </c>
      <c r="F3579" s="22" t="s">
        <v>6</v>
      </c>
      <c r="G3579" s="22" t="s">
        <v>115</v>
      </c>
    </row>
    <row r="3580" spans="3:7">
      <c r="C3580" s="137">
        <v>43850</v>
      </c>
      <c r="D3580" s="22" t="s">
        <v>117</v>
      </c>
      <c r="E3580" s="22">
        <v>250</v>
      </c>
      <c r="F3580" s="22" t="s">
        <v>112</v>
      </c>
      <c r="G3580" s="22" t="s">
        <v>111</v>
      </c>
    </row>
    <row r="3581" spans="3:7">
      <c r="C3581" s="137">
        <v>44449</v>
      </c>
      <c r="D3581" s="22" t="s">
        <v>118</v>
      </c>
      <c r="E3581" s="22">
        <v>350</v>
      </c>
      <c r="F3581" s="22" t="s">
        <v>9</v>
      </c>
      <c r="G3581" s="22" t="s">
        <v>106</v>
      </c>
    </row>
    <row r="3582" spans="3:7">
      <c r="C3582" s="137">
        <v>44189</v>
      </c>
      <c r="D3582" s="22" t="s">
        <v>118</v>
      </c>
      <c r="E3582" s="22">
        <v>5</v>
      </c>
      <c r="F3582" s="22" t="s">
        <v>110</v>
      </c>
      <c r="G3582" s="22" t="s">
        <v>109</v>
      </c>
    </row>
    <row r="3583" spans="3:7">
      <c r="C3583" s="137">
        <v>44255</v>
      </c>
      <c r="D3583" s="22" t="s">
        <v>117</v>
      </c>
      <c r="E3583" s="22">
        <v>50</v>
      </c>
      <c r="F3583" s="22" t="s">
        <v>114</v>
      </c>
      <c r="G3583" s="22" t="s">
        <v>105</v>
      </c>
    </row>
    <row r="3584" spans="3:7">
      <c r="C3584" s="137">
        <v>44775</v>
      </c>
      <c r="D3584" s="22" t="s">
        <v>119</v>
      </c>
      <c r="E3584" s="22">
        <v>9</v>
      </c>
      <c r="F3584" s="22" t="s">
        <v>110</v>
      </c>
      <c r="G3584" s="22" t="s">
        <v>109</v>
      </c>
    </row>
    <row r="3585" spans="3:7">
      <c r="C3585" s="137">
        <v>44742</v>
      </c>
      <c r="D3585" s="22" t="s">
        <v>116</v>
      </c>
      <c r="E3585" s="22">
        <v>7</v>
      </c>
      <c r="F3585" s="22" t="s">
        <v>6</v>
      </c>
      <c r="G3585" s="22" t="s">
        <v>108</v>
      </c>
    </row>
    <row r="3586" spans="3:7">
      <c r="C3586" s="137">
        <v>44742</v>
      </c>
      <c r="D3586" s="22" t="s">
        <v>119</v>
      </c>
      <c r="E3586" s="22">
        <v>400</v>
      </c>
      <c r="F3586" s="22" t="s">
        <v>6</v>
      </c>
      <c r="G3586" s="22" t="s">
        <v>109</v>
      </c>
    </row>
    <row r="3587" spans="3:7">
      <c r="C3587" s="137">
        <v>44872</v>
      </c>
      <c r="D3587" s="22" t="s">
        <v>117</v>
      </c>
      <c r="E3587" s="22">
        <v>600</v>
      </c>
      <c r="F3587" s="22" t="s">
        <v>114</v>
      </c>
      <c r="G3587" s="22" t="s">
        <v>109</v>
      </c>
    </row>
    <row r="3588" spans="3:7">
      <c r="C3588" s="137">
        <v>43996</v>
      </c>
      <c r="D3588" s="22" t="s">
        <v>119</v>
      </c>
      <c r="E3588" s="22">
        <v>5</v>
      </c>
      <c r="F3588" s="22" t="s">
        <v>114</v>
      </c>
      <c r="G3588" s="22" t="s">
        <v>115</v>
      </c>
    </row>
    <row r="3589" spans="3:7">
      <c r="C3589" s="137">
        <v>44167</v>
      </c>
      <c r="D3589" s="22" t="s">
        <v>117</v>
      </c>
      <c r="E3589" s="22">
        <v>300</v>
      </c>
      <c r="F3589" s="22" t="s">
        <v>112</v>
      </c>
      <c r="G3589" s="22" t="s">
        <v>106</v>
      </c>
    </row>
    <row r="3590" spans="3:7">
      <c r="C3590" s="137">
        <v>44137</v>
      </c>
      <c r="D3590" s="22" t="s">
        <v>119</v>
      </c>
      <c r="E3590" s="22">
        <v>49</v>
      </c>
      <c r="F3590" s="22" t="s">
        <v>114</v>
      </c>
      <c r="G3590" s="22" t="s">
        <v>106</v>
      </c>
    </row>
    <row r="3591" spans="3:7">
      <c r="C3591" s="137">
        <v>44124</v>
      </c>
      <c r="D3591" s="22" t="s">
        <v>116</v>
      </c>
      <c r="E3591" s="22">
        <v>4</v>
      </c>
      <c r="F3591" s="22" t="s">
        <v>114</v>
      </c>
      <c r="G3591" s="22" t="s">
        <v>109</v>
      </c>
    </row>
    <row r="3592" spans="3:7">
      <c r="C3592" s="137">
        <v>44525</v>
      </c>
      <c r="D3592" s="22" t="s">
        <v>116</v>
      </c>
      <c r="E3592" s="22">
        <v>9</v>
      </c>
      <c r="F3592" s="22" t="s">
        <v>114</v>
      </c>
      <c r="G3592" s="22" t="s">
        <v>113</v>
      </c>
    </row>
    <row r="3593" spans="3:7">
      <c r="C3593" s="137">
        <v>44094</v>
      </c>
      <c r="D3593" s="22" t="s">
        <v>119</v>
      </c>
      <c r="E3593" s="22">
        <v>300</v>
      </c>
      <c r="F3593" s="22" t="s">
        <v>9</v>
      </c>
      <c r="G3593" s="22" t="s">
        <v>113</v>
      </c>
    </row>
    <row r="3594" spans="3:7">
      <c r="C3594" s="137">
        <v>44180</v>
      </c>
      <c r="D3594" s="22" t="s">
        <v>107</v>
      </c>
      <c r="E3594" s="22">
        <v>32</v>
      </c>
      <c r="F3594" s="22" t="s">
        <v>6</v>
      </c>
      <c r="G3594" s="22" t="s">
        <v>113</v>
      </c>
    </row>
    <row r="3595" spans="3:7">
      <c r="C3595" s="137">
        <v>44451</v>
      </c>
      <c r="D3595" s="22" t="s">
        <v>117</v>
      </c>
      <c r="E3595" s="22">
        <v>6</v>
      </c>
      <c r="F3595" s="22" t="s">
        <v>110</v>
      </c>
      <c r="G3595" s="22" t="s">
        <v>105</v>
      </c>
    </row>
    <row r="3596" spans="3:7">
      <c r="C3596" s="137">
        <v>44597</v>
      </c>
      <c r="D3596" s="22" t="s">
        <v>116</v>
      </c>
      <c r="E3596" s="22">
        <v>450</v>
      </c>
      <c r="F3596" s="22" t="s">
        <v>114</v>
      </c>
      <c r="G3596" s="22" t="s">
        <v>115</v>
      </c>
    </row>
    <row r="3597" spans="3:7">
      <c r="C3597" s="137">
        <v>44230</v>
      </c>
      <c r="D3597" s="22" t="s">
        <v>119</v>
      </c>
      <c r="E3597" s="22">
        <v>12</v>
      </c>
      <c r="F3597" s="22" t="s">
        <v>110</v>
      </c>
      <c r="G3597" s="22" t="s">
        <v>111</v>
      </c>
    </row>
    <row r="3598" spans="3:7">
      <c r="C3598" s="137">
        <v>44151</v>
      </c>
      <c r="D3598" s="22" t="s">
        <v>119</v>
      </c>
      <c r="E3598" s="22">
        <v>250</v>
      </c>
      <c r="F3598" s="22" t="s">
        <v>9</v>
      </c>
      <c r="G3598" s="22" t="s">
        <v>111</v>
      </c>
    </row>
    <row r="3599" spans="3:7">
      <c r="C3599" s="137">
        <v>44102</v>
      </c>
      <c r="D3599" s="22" t="s">
        <v>119</v>
      </c>
      <c r="E3599" s="22">
        <v>525</v>
      </c>
      <c r="F3599" s="22" t="s">
        <v>110</v>
      </c>
      <c r="G3599" s="22" t="s">
        <v>106</v>
      </c>
    </row>
    <row r="3600" spans="3:7">
      <c r="C3600" s="137">
        <v>44171</v>
      </c>
      <c r="D3600" s="22" t="s">
        <v>117</v>
      </c>
      <c r="E3600" s="22">
        <v>49</v>
      </c>
      <c r="F3600" s="22" t="s">
        <v>6</v>
      </c>
      <c r="G3600" s="22" t="s">
        <v>109</v>
      </c>
    </row>
    <row r="3601" spans="3:7">
      <c r="C3601" s="137">
        <v>44167</v>
      </c>
      <c r="D3601" s="22" t="s">
        <v>117</v>
      </c>
      <c r="E3601" s="22">
        <v>150</v>
      </c>
      <c r="F3601" s="22" t="s">
        <v>112</v>
      </c>
      <c r="G3601" s="22" t="s">
        <v>105</v>
      </c>
    </row>
    <row r="3602" spans="3:7">
      <c r="C3602" s="137">
        <v>44775</v>
      </c>
      <c r="D3602" s="22" t="s">
        <v>119</v>
      </c>
      <c r="E3602" s="22">
        <v>4</v>
      </c>
      <c r="F3602" s="22" t="s">
        <v>6</v>
      </c>
      <c r="G3602" s="22" t="s">
        <v>113</v>
      </c>
    </row>
    <row r="3603" spans="3:7">
      <c r="C3603" s="137">
        <v>44398</v>
      </c>
      <c r="D3603" s="22" t="s">
        <v>118</v>
      </c>
      <c r="E3603" s="22">
        <v>23</v>
      </c>
      <c r="F3603" s="22" t="s">
        <v>110</v>
      </c>
      <c r="G3603" s="22" t="s">
        <v>109</v>
      </c>
    </row>
    <row r="3604" spans="3:7">
      <c r="C3604" s="137">
        <v>43921</v>
      </c>
      <c r="D3604" s="22" t="s">
        <v>119</v>
      </c>
      <c r="E3604" s="22">
        <v>4</v>
      </c>
      <c r="F3604" s="22" t="s">
        <v>112</v>
      </c>
      <c r="G3604" s="22" t="s">
        <v>105</v>
      </c>
    </row>
    <row r="3605" spans="3:7">
      <c r="C3605" s="137">
        <v>44093</v>
      </c>
      <c r="D3605" s="22" t="s">
        <v>117</v>
      </c>
      <c r="E3605" s="22">
        <v>525</v>
      </c>
      <c r="F3605" s="22" t="s">
        <v>9</v>
      </c>
      <c r="G3605" s="22" t="s">
        <v>105</v>
      </c>
    </row>
    <row r="3606" spans="3:7">
      <c r="C3606" s="137">
        <v>43978</v>
      </c>
      <c r="D3606" s="22" t="s">
        <v>119</v>
      </c>
      <c r="E3606" s="22">
        <v>8</v>
      </c>
      <c r="F3606" s="22" t="s">
        <v>112</v>
      </c>
      <c r="G3606" s="22" t="s">
        <v>115</v>
      </c>
    </row>
    <row r="3607" spans="3:7">
      <c r="C3607" s="137">
        <v>44723</v>
      </c>
      <c r="D3607" s="22" t="s">
        <v>107</v>
      </c>
      <c r="E3607" s="22">
        <v>30</v>
      </c>
      <c r="F3607" s="22" t="s">
        <v>112</v>
      </c>
      <c r="G3607" s="22" t="s">
        <v>115</v>
      </c>
    </row>
    <row r="3608" spans="3:7">
      <c r="C3608" s="137">
        <v>44526</v>
      </c>
      <c r="D3608" s="22" t="s">
        <v>117</v>
      </c>
      <c r="E3608" s="22">
        <v>7</v>
      </c>
      <c r="F3608" s="22" t="s">
        <v>112</v>
      </c>
      <c r="G3608" s="22" t="s">
        <v>108</v>
      </c>
    </row>
    <row r="3609" spans="3:7">
      <c r="C3609" s="137">
        <v>44840</v>
      </c>
      <c r="D3609" s="22" t="s">
        <v>119</v>
      </c>
      <c r="E3609" s="22">
        <v>22</v>
      </c>
      <c r="F3609" s="22" t="s">
        <v>110</v>
      </c>
      <c r="G3609" s="22" t="s">
        <v>105</v>
      </c>
    </row>
    <row r="3610" spans="3:7">
      <c r="C3610" s="137">
        <v>44460</v>
      </c>
      <c r="D3610" s="22" t="s">
        <v>118</v>
      </c>
      <c r="E3610" s="22">
        <v>75</v>
      </c>
      <c r="F3610" s="22" t="s">
        <v>6</v>
      </c>
      <c r="G3610" s="22" t="s">
        <v>108</v>
      </c>
    </row>
    <row r="3611" spans="3:7">
      <c r="C3611" s="137">
        <v>44872</v>
      </c>
      <c r="D3611" s="22" t="s">
        <v>107</v>
      </c>
      <c r="E3611" s="22">
        <v>6</v>
      </c>
      <c r="F3611" s="22" t="s">
        <v>6</v>
      </c>
      <c r="G3611" s="22" t="s">
        <v>113</v>
      </c>
    </row>
    <row r="3612" spans="3:7">
      <c r="C3612" s="137">
        <v>44682</v>
      </c>
      <c r="D3612" s="22" t="s">
        <v>119</v>
      </c>
      <c r="E3612" s="22">
        <v>29</v>
      </c>
      <c r="F3612" s="22" t="s">
        <v>9</v>
      </c>
      <c r="G3612" s="22" t="s">
        <v>111</v>
      </c>
    </row>
    <row r="3613" spans="3:7">
      <c r="C3613" s="137">
        <v>44143</v>
      </c>
      <c r="D3613" s="22" t="s">
        <v>107</v>
      </c>
      <c r="E3613" s="22">
        <v>75</v>
      </c>
      <c r="F3613" s="22" t="s">
        <v>114</v>
      </c>
      <c r="G3613" s="22" t="s">
        <v>106</v>
      </c>
    </row>
    <row r="3614" spans="3:7">
      <c r="C3614" s="137">
        <v>44405</v>
      </c>
      <c r="D3614" s="22" t="s">
        <v>119</v>
      </c>
      <c r="E3614" s="22">
        <v>325</v>
      </c>
      <c r="F3614" s="22" t="s">
        <v>114</v>
      </c>
      <c r="G3614" s="22" t="s">
        <v>111</v>
      </c>
    </row>
    <row r="3615" spans="3:7">
      <c r="C3615" s="137">
        <v>44130</v>
      </c>
      <c r="D3615" s="22" t="s">
        <v>107</v>
      </c>
      <c r="E3615" s="22">
        <v>27</v>
      </c>
      <c r="F3615" s="22" t="s">
        <v>6</v>
      </c>
      <c r="G3615" s="22" t="s">
        <v>115</v>
      </c>
    </row>
    <row r="3616" spans="3:7">
      <c r="C3616" s="137">
        <v>44178</v>
      </c>
      <c r="D3616" s="22" t="s">
        <v>119</v>
      </c>
      <c r="E3616" s="22">
        <v>33</v>
      </c>
      <c r="F3616" s="22" t="s">
        <v>110</v>
      </c>
      <c r="G3616" s="22" t="s">
        <v>108</v>
      </c>
    </row>
    <row r="3617" spans="3:7">
      <c r="C3617" s="137">
        <v>44132</v>
      </c>
      <c r="D3617" s="22" t="s">
        <v>119</v>
      </c>
      <c r="E3617" s="22">
        <v>7</v>
      </c>
      <c r="F3617" s="22" t="s">
        <v>9</v>
      </c>
      <c r="G3617" s="22" t="s">
        <v>113</v>
      </c>
    </row>
    <row r="3618" spans="3:7">
      <c r="C3618" s="137">
        <v>44878</v>
      </c>
      <c r="D3618" s="22" t="s">
        <v>116</v>
      </c>
      <c r="E3618" s="22">
        <v>31</v>
      </c>
      <c r="F3618" s="22" t="s">
        <v>110</v>
      </c>
      <c r="G3618" s="22" t="s">
        <v>108</v>
      </c>
    </row>
    <row r="3619" spans="3:7">
      <c r="C3619" s="137">
        <v>44763</v>
      </c>
      <c r="D3619" s="22" t="s">
        <v>116</v>
      </c>
      <c r="E3619" s="22">
        <v>13</v>
      </c>
      <c r="F3619" s="22" t="s">
        <v>9</v>
      </c>
      <c r="G3619" s="22" t="s">
        <v>105</v>
      </c>
    </row>
    <row r="3620" spans="3:7">
      <c r="C3620" s="137">
        <v>44257</v>
      </c>
      <c r="D3620" s="22" t="s">
        <v>116</v>
      </c>
      <c r="E3620" s="22">
        <v>2</v>
      </c>
      <c r="F3620" s="22" t="s">
        <v>114</v>
      </c>
      <c r="G3620" s="22" t="s">
        <v>105</v>
      </c>
    </row>
    <row r="3621" spans="3:7">
      <c r="C3621" s="137">
        <v>44149</v>
      </c>
      <c r="D3621" s="22" t="s">
        <v>119</v>
      </c>
      <c r="E3621" s="22">
        <v>4</v>
      </c>
      <c r="F3621" s="22" t="s">
        <v>114</v>
      </c>
      <c r="G3621" s="22" t="s">
        <v>108</v>
      </c>
    </row>
    <row r="3622" spans="3:7">
      <c r="C3622" s="137">
        <v>44756</v>
      </c>
      <c r="D3622" s="22" t="s">
        <v>119</v>
      </c>
      <c r="E3622" s="22">
        <v>26</v>
      </c>
      <c r="F3622" s="22" t="s">
        <v>110</v>
      </c>
      <c r="G3622" s="22" t="s">
        <v>106</v>
      </c>
    </row>
    <row r="3623" spans="3:7">
      <c r="C3623" s="137">
        <v>43873</v>
      </c>
      <c r="D3623" s="22" t="s">
        <v>118</v>
      </c>
      <c r="E3623" s="22">
        <v>7</v>
      </c>
      <c r="F3623" s="22" t="s">
        <v>110</v>
      </c>
      <c r="G3623" s="22" t="s">
        <v>105</v>
      </c>
    </row>
    <row r="3624" spans="3:7">
      <c r="C3624" s="137">
        <v>44787</v>
      </c>
      <c r="D3624" s="22" t="s">
        <v>119</v>
      </c>
      <c r="E3624" s="22">
        <v>5</v>
      </c>
      <c r="F3624" s="22" t="s">
        <v>112</v>
      </c>
      <c r="G3624" s="22" t="s">
        <v>109</v>
      </c>
    </row>
    <row r="3625" spans="3:7">
      <c r="C3625" s="137">
        <v>44684</v>
      </c>
      <c r="D3625" s="22" t="s">
        <v>119</v>
      </c>
      <c r="E3625" s="22">
        <v>175</v>
      </c>
      <c r="F3625" s="22" t="s">
        <v>6</v>
      </c>
      <c r="G3625" s="22" t="s">
        <v>111</v>
      </c>
    </row>
    <row r="3626" spans="3:7">
      <c r="C3626" s="137">
        <v>44852</v>
      </c>
      <c r="D3626" s="22" t="s">
        <v>117</v>
      </c>
      <c r="E3626" s="22">
        <v>4</v>
      </c>
      <c r="F3626" s="22" t="s">
        <v>9</v>
      </c>
      <c r="G3626" s="22" t="s">
        <v>108</v>
      </c>
    </row>
    <row r="3627" spans="3:7">
      <c r="C3627" s="137">
        <v>44642</v>
      </c>
      <c r="D3627" s="22" t="s">
        <v>119</v>
      </c>
      <c r="E3627" s="22">
        <v>7</v>
      </c>
      <c r="F3627" s="22" t="s">
        <v>9</v>
      </c>
      <c r="G3627" s="22" t="s">
        <v>111</v>
      </c>
    </row>
    <row r="3628" spans="3:7">
      <c r="C3628" s="137">
        <v>43970</v>
      </c>
      <c r="D3628" s="22" t="s">
        <v>117</v>
      </c>
      <c r="E3628" s="22">
        <v>475</v>
      </c>
      <c r="F3628" s="22" t="s">
        <v>114</v>
      </c>
      <c r="G3628" s="22" t="s">
        <v>111</v>
      </c>
    </row>
    <row r="3629" spans="3:7">
      <c r="C3629" s="137">
        <v>44712</v>
      </c>
      <c r="D3629" s="22" t="s">
        <v>107</v>
      </c>
      <c r="E3629" s="22">
        <v>15</v>
      </c>
      <c r="F3629" s="22" t="s">
        <v>114</v>
      </c>
      <c r="G3629" s="22" t="s">
        <v>115</v>
      </c>
    </row>
    <row r="3630" spans="3:7">
      <c r="C3630" s="137">
        <v>44717</v>
      </c>
      <c r="D3630" s="22" t="s">
        <v>116</v>
      </c>
      <c r="E3630" s="22">
        <v>30</v>
      </c>
      <c r="F3630" s="22" t="s">
        <v>114</v>
      </c>
      <c r="G3630" s="22" t="s">
        <v>105</v>
      </c>
    </row>
    <row r="3631" spans="3:7">
      <c r="C3631" s="137">
        <v>44520</v>
      </c>
      <c r="D3631" s="22" t="s">
        <v>107</v>
      </c>
      <c r="E3631" s="22">
        <v>575</v>
      </c>
      <c r="F3631" s="22" t="s">
        <v>112</v>
      </c>
      <c r="G3631" s="22" t="s">
        <v>105</v>
      </c>
    </row>
    <row r="3632" spans="3:7">
      <c r="C3632" s="137">
        <v>44735</v>
      </c>
      <c r="D3632" s="22" t="s">
        <v>119</v>
      </c>
      <c r="E3632" s="22">
        <v>100</v>
      </c>
      <c r="F3632" s="22" t="s">
        <v>9</v>
      </c>
      <c r="G3632" s="22" t="s">
        <v>115</v>
      </c>
    </row>
    <row r="3633" spans="3:7">
      <c r="C3633" s="137">
        <v>44809</v>
      </c>
      <c r="D3633" s="22" t="s">
        <v>117</v>
      </c>
      <c r="E3633" s="22">
        <v>34</v>
      </c>
      <c r="F3633" s="22" t="s">
        <v>6</v>
      </c>
      <c r="G3633" s="22" t="s">
        <v>113</v>
      </c>
    </row>
    <row r="3634" spans="3:7">
      <c r="C3634" s="137">
        <v>44892</v>
      </c>
      <c r="D3634" s="22" t="s">
        <v>117</v>
      </c>
      <c r="E3634" s="22">
        <v>1</v>
      </c>
      <c r="F3634" s="22" t="s">
        <v>6</v>
      </c>
      <c r="G3634" s="22" t="s">
        <v>113</v>
      </c>
    </row>
    <row r="3635" spans="3:7">
      <c r="C3635" s="137">
        <v>44051</v>
      </c>
      <c r="D3635" s="22" t="s">
        <v>119</v>
      </c>
      <c r="E3635" s="22">
        <v>6</v>
      </c>
      <c r="F3635" s="22" t="s">
        <v>110</v>
      </c>
      <c r="G3635" s="22" t="s">
        <v>108</v>
      </c>
    </row>
    <row r="3636" spans="3:7">
      <c r="C3636" s="137">
        <v>44842</v>
      </c>
      <c r="D3636" s="22" t="s">
        <v>119</v>
      </c>
      <c r="E3636" s="22">
        <v>1</v>
      </c>
      <c r="F3636" s="22" t="s">
        <v>114</v>
      </c>
      <c r="G3636" s="22" t="s">
        <v>108</v>
      </c>
    </row>
    <row r="3637" spans="3:7">
      <c r="C3637" s="137">
        <v>44476</v>
      </c>
      <c r="D3637" s="22" t="s">
        <v>107</v>
      </c>
      <c r="E3637" s="22">
        <v>1</v>
      </c>
      <c r="F3637" s="22" t="s">
        <v>114</v>
      </c>
      <c r="G3637" s="22" t="s">
        <v>111</v>
      </c>
    </row>
    <row r="3638" spans="3:7">
      <c r="C3638" s="137">
        <v>44055</v>
      </c>
      <c r="D3638" s="22" t="s">
        <v>118</v>
      </c>
      <c r="E3638" s="22">
        <v>550</v>
      </c>
      <c r="F3638" s="22" t="s">
        <v>6</v>
      </c>
      <c r="G3638" s="22" t="s">
        <v>109</v>
      </c>
    </row>
    <row r="3639" spans="3:7">
      <c r="C3639" s="137">
        <v>44150</v>
      </c>
      <c r="D3639" s="22" t="s">
        <v>119</v>
      </c>
      <c r="E3639" s="22">
        <v>275</v>
      </c>
      <c r="F3639" s="22" t="s">
        <v>6</v>
      </c>
      <c r="G3639" s="22" t="s">
        <v>115</v>
      </c>
    </row>
    <row r="3640" spans="3:7">
      <c r="C3640" s="137">
        <v>44698</v>
      </c>
      <c r="D3640" s="22" t="s">
        <v>116</v>
      </c>
      <c r="E3640" s="22">
        <v>49</v>
      </c>
      <c r="F3640" s="22" t="s">
        <v>112</v>
      </c>
      <c r="G3640" s="22" t="s">
        <v>108</v>
      </c>
    </row>
    <row r="3641" spans="3:7">
      <c r="C3641" s="137">
        <v>43881</v>
      </c>
      <c r="D3641" s="22" t="s">
        <v>107</v>
      </c>
      <c r="E3641" s="22">
        <v>400</v>
      </c>
      <c r="F3641" s="22" t="s">
        <v>110</v>
      </c>
      <c r="G3641" s="22" t="s">
        <v>111</v>
      </c>
    </row>
    <row r="3642" spans="3:7">
      <c r="C3642" s="137">
        <v>44540</v>
      </c>
      <c r="D3642" s="22" t="s">
        <v>117</v>
      </c>
      <c r="E3642" s="22">
        <v>45</v>
      </c>
      <c r="F3642" s="22" t="s">
        <v>9</v>
      </c>
      <c r="G3642" s="22" t="s">
        <v>105</v>
      </c>
    </row>
    <row r="3643" spans="3:7">
      <c r="C3643" s="137">
        <v>44786</v>
      </c>
      <c r="D3643" s="22" t="s">
        <v>119</v>
      </c>
      <c r="E3643" s="22">
        <v>175</v>
      </c>
      <c r="F3643" s="22" t="s">
        <v>9</v>
      </c>
      <c r="G3643" s="22" t="s">
        <v>108</v>
      </c>
    </row>
    <row r="3644" spans="3:7">
      <c r="C3644" s="137">
        <v>44028</v>
      </c>
      <c r="D3644" s="22" t="s">
        <v>119</v>
      </c>
      <c r="E3644" s="22">
        <v>4</v>
      </c>
      <c r="F3644" s="22" t="s">
        <v>9</v>
      </c>
      <c r="G3644" s="22" t="s">
        <v>111</v>
      </c>
    </row>
    <row r="3645" spans="3:7">
      <c r="C3645" s="137">
        <v>43955</v>
      </c>
      <c r="D3645" s="22" t="s">
        <v>119</v>
      </c>
      <c r="E3645" s="22">
        <v>6</v>
      </c>
      <c r="F3645" s="22" t="s">
        <v>9</v>
      </c>
      <c r="G3645" s="22" t="s">
        <v>113</v>
      </c>
    </row>
    <row r="3646" spans="3:7">
      <c r="C3646" s="137">
        <v>44395</v>
      </c>
      <c r="D3646" s="22" t="s">
        <v>119</v>
      </c>
      <c r="E3646" s="22">
        <v>3</v>
      </c>
      <c r="F3646" s="22" t="s">
        <v>6</v>
      </c>
      <c r="G3646" s="22" t="s">
        <v>115</v>
      </c>
    </row>
    <row r="3647" spans="3:7">
      <c r="C3647" s="137">
        <v>44315</v>
      </c>
      <c r="D3647" s="22" t="s">
        <v>107</v>
      </c>
      <c r="E3647" s="22">
        <v>16</v>
      </c>
      <c r="F3647" s="22" t="s">
        <v>6</v>
      </c>
      <c r="G3647" s="22" t="s">
        <v>113</v>
      </c>
    </row>
    <row r="3648" spans="3:7">
      <c r="C3648" s="137">
        <v>44251</v>
      </c>
      <c r="D3648" s="22" t="s">
        <v>117</v>
      </c>
      <c r="E3648" s="22">
        <v>1</v>
      </c>
      <c r="F3648" s="22" t="s">
        <v>6</v>
      </c>
      <c r="G3648" s="22" t="s">
        <v>113</v>
      </c>
    </row>
    <row r="3649" spans="3:7">
      <c r="C3649" s="137">
        <v>43915</v>
      </c>
      <c r="D3649" s="22" t="s">
        <v>119</v>
      </c>
      <c r="E3649" s="22">
        <v>19</v>
      </c>
      <c r="F3649" s="22" t="s">
        <v>110</v>
      </c>
      <c r="G3649" s="22" t="s">
        <v>115</v>
      </c>
    </row>
    <row r="3650" spans="3:7">
      <c r="C3650" s="137">
        <v>43906</v>
      </c>
      <c r="D3650" s="22" t="s">
        <v>118</v>
      </c>
      <c r="E3650" s="22">
        <v>350</v>
      </c>
      <c r="F3650" s="22" t="s">
        <v>112</v>
      </c>
      <c r="G3650" s="22" t="s">
        <v>115</v>
      </c>
    </row>
    <row r="3651" spans="3:7">
      <c r="C3651" s="137">
        <v>44102</v>
      </c>
      <c r="D3651" s="22" t="s">
        <v>119</v>
      </c>
      <c r="E3651" s="22">
        <v>8</v>
      </c>
      <c r="F3651" s="22" t="s">
        <v>6</v>
      </c>
      <c r="G3651" s="22" t="s">
        <v>108</v>
      </c>
    </row>
    <row r="3652" spans="3:7">
      <c r="C3652" s="137">
        <v>44543</v>
      </c>
      <c r="D3652" s="22" t="s">
        <v>117</v>
      </c>
      <c r="E3652" s="22">
        <v>250</v>
      </c>
      <c r="F3652" s="22" t="s">
        <v>114</v>
      </c>
      <c r="G3652" s="22" t="s">
        <v>111</v>
      </c>
    </row>
    <row r="3653" spans="3:7">
      <c r="C3653" s="137">
        <v>44775</v>
      </c>
      <c r="D3653" s="22" t="s">
        <v>116</v>
      </c>
      <c r="E3653" s="22">
        <v>75</v>
      </c>
      <c r="F3653" s="22" t="s">
        <v>6</v>
      </c>
      <c r="G3653" s="22" t="s">
        <v>111</v>
      </c>
    </row>
    <row r="3654" spans="3:7">
      <c r="C3654" s="137">
        <v>44573</v>
      </c>
      <c r="D3654" s="22" t="s">
        <v>119</v>
      </c>
      <c r="E3654" s="22">
        <v>6</v>
      </c>
      <c r="F3654" s="22" t="s">
        <v>112</v>
      </c>
      <c r="G3654" s="22" t="s">
        <v>105</v>
      </c>
    </row>
    <row r="3655" spans="3:7">
      <c r="C3655" s="137">
        <v>44775</v>
      </c>
      <c r="D3655" s="22" t="s">
        <v>117</v>
      </c>
      <c r="E3655" s="22">
        <v>45</v>
      </c>
      <c r="F3655" s="22" t="s">
        <v>114</v>
      </c>
      <c r="G3655" s="22" t="s">
        <v>113</v>
      </c>
    </row>
    <row r="3656" spans="3:7">
      <c r="C3656" s="137">
        <v>44223</v>
      </c>
      <c r="D3656" s="22" t="s">
        <v>117</v>
      </c>
      <c r="E3656" s="22">
        <v>39</v>
      </c>
      <c r="F3656" s="22" t="s">
        <v>112</v>
      </c>
      <c r="G3656" s="22" t="s">
        <v>106</v>
      </c>
    </row>
    <row r="3657" spans="3:7">
      <c r="C3657" s="137">
        <v>43935</v>
      </c>
      <c r="D3657" s="22" t="s">
        <v>119</v>
      </c>
      <c r="E3657" s="22">
        <v>150</v>
      </c>
      <c r="F3657" s="22" t="s">
        <v>114</v>
      </c>
      <c r="G3657" s="22" t="s">
        <v>111</v>
      </c>
    </row>
    <row r="3658" spans="3:7">
      <c r="C3658" s="137">
        <v>44312</v>
      </c>
      <c r="D3658" s="22" t="s">
        <v>116</v>
      </c>
      <c r="E3658" s="22">
        <v>250</v>
      </c>
      <c r="F3658" s="22" t="s">
        <v>112</v>
      </c>
      <c r="G3658" s="22" t="s">
        <v>115</v>
      </c>
    </row>
    <row r="3659" spans="3:7">
      <c r="C3659" s="137">
        <v>44710</v>
      </c>
      <c r="D3659" s="22" t="s">
        <v>119</v>
      </c>
      <c r="E3659" s="22">
        <v>3</v>
      </c>
      <c r="F3659" s="22" t="s">
        <v>112</v>
      </c>
      <c r="G3659" s="22" t="s">
        <v>113</v>
      </c>
    </row>
    <row r="3660" spans="3:7">
      <c r="C3660" s="137">
        <v>44765</v>
      </c>
      <c r="D3660" s="22" t="s">
        <v>119</v>
      </c>
      <c r="E3660" s="22">
        <v>2</v>
      </c>
      <c r="F3660" s="22" t="s">
        <v>114</v>
      </c>
      <c r="G3660" s="22" t="s">
        <v>106</v>
      </c>
    </row>
    <row r="3661" spans="3:7">
      <c r="C3661" s="137">
        <v>44006</v>
      </c>
      <c r="D3661" s="22" t="s">
        <v>117</v>
      </c>
      <c r="E3661" s="22">
        <v>550</v>
      </c>
      <c r="F3661" s="22" t="s">
        <v>112</v>
      </c>
      <c r="G3661" s="22" t="s">
        <v>109</v>
      </c>
    </row>
    <row r="3662" spans="3:7">
      <c r="C3662" s="137">
        <v>44583</v>
      </c>
      <c r="D3662" s="22" t="s">
        <v>117</v>
      </c>
      <c r="E3662" s="22">
        <v>36</v>
      </c>
      <c r="F3662" s="22" t="s">
        <v>6</v>
      </c>
      <c r="G3662" s="22" t="s">
        <v>106</v>
      </c>
    </row>
    <row r="3663" spans="3:7">
      <c r="C3663" s="137">
        <v>43916</v>
      </c>
      <c r="D3663" s="22" t="s">
        <v>117</v>
      </c>
      <c r="E3663" s="22">
        <v>1</v>
      </c>
      <c r="F3663" s="22" t="s">
        <v>6</v>
      </c>
      <c r="G3663" s="22" t="s">
        <v>105</v>
      </c>
    </row>
    <row r="3664" spans="3:7">
      <c r="C3664" s="137">
        <v>44794</v>
      </c>
      <c r="D3664" s="22" t="s">
        <v>107</v>
      </c>
      <c r="E3664" s="22">
        <v>3</v>
      </c>
      <c r="F3664" s="22" t="s">
        <v>112</v>
      </c>
      <c r="G3664" s="22" t="s">
        <v>106</v>
      </c>
    </row>
    <row r="3665" spans="3:7">
      <c r="C3665" s="137">
        <v>44850</v>
      </c>
      <c r="D3665" s="22" t="s">
        <v>117</v>
      </c>
      <c r="E3665" s="22">
        <v>36</v>
      </c>
      <c r="F3665" s="22" t="s">
        <v>9</v>
      </c>
      <c r="G3665" s="22" t="s">
        <v>109</v>
      </c>
    </row>
    <row r="3666" spans="3:7">
      <c r="C3666" s="137">
        <v>44739</v>
      </c>
      <c r="D3666" s="22" t="s">
        <v>119</v>
      </c>
      <c r="E3666" s="22">
        <v>275</v>
      </c>
      <c r="F3666" s="22" t="s">
        <v>6</v>
      </c>
      <c r="G3666" s="22" t="s">
        <v>105</v>
      </c>
    </row>
    <row r="3667" spans="3:7">
      <c r="C3667" s="137">
        <v>44600</v>
      </c>
      <c r="D3667" s="22" t="s">
        <v>107</v>
      </c>
      <c r="E3667" s="22">
        <v>12</v>
      </c>
      <c r="F3667" s="22" t="s">
        <v>114</v>
      </c>
      <c r="G3667" s="22" t="s">
        <v>115</v>
      </c>
    </row>
    <row r="3668" spans="3:7">
      <c r="C3668" s="137">
        <v>43918</v>
      </c>
      <c r="D3668" s="22" t="s">
        <v>117</v>
      </c>
      <c r="E3668" s="22">
        <v>1</v>
      </c>
      <c r="F3668" s="22" t="s">
        <v>114</v>
      </c>
      <c r="G3668" s="22" t="s">
        <v>105</v>
      </c>
    </row>
    <row r="3669" spans="3:7">
      <c r="C3669" s="137">
        <v>44476</v>
      </c>
      <c r="D3669" s="22" t="s">
        <v>107</v>
      </c>
      <c r="E3669" s="22">
        <v>3</v>
      </c>
      <c r="F3669" s="22" t="s">
        <v>112</v>
      </c>
      <c r="G3669" s="22" t="s">
        <v>105</v>
      </c>
    </row>
    <row r="3670" spans="3:7">
      <c r="C3670" s="137">
        <v>44670</v>
      </c>
      <c r="D3670" s="22" t="s">
        <v>119</v>
      </c>
      <c r="E3670" s="22">
        <v>350</v>
      </c>
      <c r="F3670" s="22" t="s">
        <v>9</v>
      </c>
      <c r="G3670" s="22" t="s">
        <v>105</v>
      </c>
    </row>
    <row r="3671" spans="3:7">
      <c r="C3671" s="137">
        <v>44776</v>
      </c>
      <c r="D3671" s="22" t="s">
        <v>119</v>
      </c>
      <c r="E3671" s="22">
        <v>425</v>
      </c>
      <c r="F3671" s="22" t="s">
        <v>6</v>
      </c>
      <c r="G3671" s="22" t="s">
        <v>111</v>
      </c>
    </row>
    <row r="3672" spans="3:7">
      <c r="C3672" s="137">
        <v>43935</v>
      </c>
      <c r="D3672" s="22" t="s">
        <v>116</v>
      </c>
      <c r="E3672" s="22">
        <v>30</v>
      </c>
      <c r="F3672" s="22" t="s">
        <v>110</v>
      </c>
      <c r="G3672" s="22" t="s">
        <v>115</v>
      </c>
    </row>
    <row r="3673" spans="3:7">
      <c r="C3673" s="137">
        <v>43974</v>
      </c>
      <c r="D3673" s="22" t="s">
        <v>119</v>
      </c>
      <c r="E3673" s="22">
        <v>8</v>
      </c>
      <c r="F3673" s="22" t="s">
        <v>9</v>
      </c>
      <c r="G3673" s="22" t="s">
        <v>111</v>
      </c>
    </row>
    <row r="3674" spans="3:7">
      <c r="C3674" s="137">
        <v>44675</v>
      </c>
      <c r="D3674" s="22" t="s">
        <v>119</v>
      </c>
      <c r="E3674" s="22">
        <v>9</v>
      </c>
      <c r="F3674" s="22" t="s">
        <v>112</v>
      </c>
      <c r="G3674" s="22" t="s">
        <v>106</v>
      </c>
    </row>
    <row r="3675" spans="3:7">
      <c r="C3675" s="137">
        <v>44740</v>
      </c>
      <c r="D3675" s="22" t="s">
        <v>117</v>
      </c>
      <c r="E3675" s="22">
        <v>40</v>
      </c>
      <c r="F3675" s="22" t="s">
        <v>6</v>
      </c>
      <c r="G3675" s="22" t="s">
        <v>108</v>
      </c>
    </row>
    <row r="3676" spans="3:7">
      <c r="C3676" s="137">
        <v>43887</v>
      </c>
      <c r="D3676" s="22" t="s">
        <v>117</v>
      </c>
      <c r="E3676" s="22">
        <v>1</v>
      </c>
      <c r="F3676" s="22" t="s">
        <v>112</v>
      </c>
      <c r="G3676" s="22" t="s">
        <v>108</v>
      </c>
    </row>
    <row r="3677" spans="3:7">
      <c r="C3677" s="137">
        <v>44055</v>
      </c>
      <c r="D3677" s="22" t="s">
        <v>119</v>
      </c>
      <c r="E3677" s="22">
        <v>43</v>
      </c>
      <c r="F3677" s="22" t="s">
        <v>6</v>
      </c>
      <c r="G3677" s="22" t="s">
        <v>105</v>
      </c>
    </row>
    <row r="3678" spans="3:7">
      <c r="C3678" s="137">
        <v>44791</v>
      </c>
      <c r="D3678" s="22" t="s">
        <v>116</v>
      </c>
      <c r="E3678" s="22">
        <v>5</v>
      </c>
      <c r="F3678" s="22" t="s">
        <v>114</v>
      </c>
      <c r="G3678" s="22" t="s">
        <v>105</v>
      </c>
    </row>
    <row r="3679" spans="3:7">
      <c r="C3679" s="137">
        <v>44608</v>
      </c>
      <c r="D3679" s="22" t="s">
        <v>119</v>
      </c>
      <c r="E3679" s="22">
        <v>32</v>
      </c>
      <c r="F3679" s="22" t="s">
        <v>114</v>
      </c>
      <c r="G3679" s="22" t="s">
        <v>109</v>
      </c>
    </row>
    <row r="3680" spans="3:7">
      <c r="C3680" s="137">
        <v>44795</v>
      </c>
      <c r="D3680" s="22" t="s">
        <v>116</v>
      </c>
      <c r="E3680" s="22">
        <v>5</v>
      </c>
      <c r="F3680" s="22" t="s">
        <v>6</v>
      </c>
      <c r="G3680" s="22" t="s">
        <v>105</v>
      </c>
    </row>
    <row r="3681" spans="3:7">
      <c r="C3681" s="137">
        <v>44349</v>
      </c>
      <c r="D3681" s="22" t="s">
        <v>119</v>
      </c>
      <c r="E3681" s="22">
        <v>225</v>
      </c>
      <c r="F3681" s="22" t="s">
        <v>114</v>
      </c>
      <c r="G3681" s="22" t="s">
        <v>106</v>
      </c>
    </row>
    <row r="3682" spans="3:7">
      <c r="C3682" s="137">
        <v>43928</v>
      </c>
      <c r="D3682" s="22" t="s">
        <v>107</v>
      </c>
      <c r="E3682" s="22">
        <v>9</v>
      </c>
      <c r="F3682" s="22" t="s">
        <v>6</v>
      </c>
      <c r="G3682" s="22" t="s">
        <v>113</v>
      </c>
    </row>
    <row r="3683" spans="3:7">
      <c r="C3683" s="137">
        <v>44184</v>
      </c>
      <c r="D3683" s="22" t="s">
        <v>116</v>
      </c>
      <c r="E3683" s="22">
        <v>35</v>
      </c>
      <c r="F3683" s="22" t="s">
        <v>114</v>
      </c>
      <c r="G3683" s="22" t="s">
        <v>111</v>
      </c>
    </row>
    <row r="3684" spans="3:7">
      <c r="C3684" s="137">
        <v>44635</v>
      </c>
      <c r="D3684" s="22" t="s">
        <v>116</v>
      </c>
      <c r="E3684" s="22">
        <v>375</v>
      </c>
      <c r="F3684" s="22" t="s">
        <v>114</v>
      </c>
      <c r="G3684" s="22" t="s">
        <v>108</v>
      </c>
    </row>
    <row r="3685" spans="3:7">
      <c r="C3685" s="137">
        <v>44519</v>
      </c>
      <c r="D3685" s="22" t="s">
        <v>116</v>
      </c>
      <c r="E3685" s="22">
        <v>275</v>
      </c>
      <c r="F3685" s="22" t="s">
        <v>110</v>
      </c>
      <c r="G3685" s="22" t="s">
        <v>105</v>
      </c>
    </row>
    <row r="3686" spans="3:7">
      <c r="C3686" s="137">
        <v>43879</v>
      </c>
      <c r="D3686" s="22" t="s">
        <v>116</v>
      </c>
      <c r="E3686" s="22">
        <v>27</v>
      </c>
      <c r="F3686" s="22" t="s">
        <v>114</v>
      </c>
      <c r="G3686" s="22" t="s">
        <v>109</v>
      </c>
    </row>
    <row r="3687" spans="3:7">
      <c r="C3687" s="137">
        <v>44771</v>
      </c>
      <c r="D3687" s="22" t="s">
        <v>118</v>
      </c>
      <c r="E3687" s="22">
        <v>575</v>
      </c>
      <c r="F3687" s="22" t="s">
        <v>9</v>
      </c>
      <c r="G3687" s="22" t="s">
        <v>111</v>
      </c>
    </row>
    <row r="3688" spans="3:7">
      <c r="C3688" s="137">
        <v>44761</v>
      </c>
      <c r="D3688" s="22" t="s">
        <v>117</v>
      </c>
      <c r="E3688" s="22">
        <v>525</v>
      </c>
      <c r="F3688" s="22" t="s">
        <v>110</v>
      </c>
      <c r="G3688" s="22" t="s">
        <v>106</v>
      </c>
    </row>
    <row r="3689" spans="3:7">
      <c r="C3689" s="137">
        <v>44718</v>
      </c>
      <c r="D3689" s="22" t="s">
        <v>116</v>
      </c>
      <c r="E3689" s="22">
        <v>275</v>
      </c>
      <c r="F3689" s="22" t="s">
        <v>112</v>
      </c>
      <c r="G3689" s="22" t="s">
        <v>115</v>
      </c>
    </row>
    <row r="3690" spans="3:7">
      <c r="C3690" s="137">
        <v>44923</v>
      </c>
      <c r="D3690" s="22" t="s">
        <v>107</v>
      </c>
      <c r="E3690" s="22">
        <v>42</v>
      </c>
      <c r="F3690" s="22" t="s">
        <v>110</v>
      </c>
      <c r="G3690" s="22" t="s">
        <v>115</v>
      </c>
    </row>
    <row r="3691" spans="3:7">
      <c r="C3691" s="137">
        <v>44392</v>
      </c>
      <c r="D3691" s="22" t="s">
        <v>118</v>
      </c>
      <c r="E3691" s="22">
        <v>1</v>
      </c>
      <c r="F3691" s="22" t="s">
        <v>110</v>
      </c>
      <c r="G3691" s="22" t="s">
        <v>105</v>
      </c>
    </row>
    <row r="3692" spans="3:7">
      <c r="C3692" s="137">
        <v>44205</v>
      </c>
      <c r="D3692" s="22" t="s">
        <v>119</v>
      </c>
      <c r="E3692" s="22">
        <v>46</v>
      </c>
      <c r="F3692" s="22" t="s">
        <v>110</v>
      </c>
      <c r="G3692" s="22" t="s">
        <v>106</v>
      </c>
    </row>
    <row r="3693" spans="3:7">
      <c r="C3693" s="137">
        <v>44835</v>
      </c>
      <c r="D3693" s="22" t="s">
        <v>117</v>
      </c>
      <c r="E3693" s="22">
        <v>46</v>
      </c>
      <c r="F3693" s="22" t="s">
        <v>114</v>
      </c>
      <c r="G3693" s="22" t="s">
        <v>111</v>
      </c>
    </row>
    <row r="3694" spans="3:7">
      <c r="C3694" s="137">
        <v>44007</v>
      </c>
      <c r="D3694" s="22" t="s">
        <v>107</v>
      </c>
      <c r="E3694" s="22">
        <v>7</v>
      </c>
      <c r="F3694" s="22" t="s">
        <v>112</v>
      </c>
      <c r="G3694" s="22" t="s">
        <v>108</v>
      </c>
    </row>
    <row r="3695" spans="3:7">
      <c r="C3695" s="137">
        <v>43858</v>
      </c>
      <c r="D3695" s="22" t="s">
        <v>119</v>
      </c>
      <c r="E3695" s="22">
        <v>1</v>
      </c>
      <c r="F3695" s="22" t="s">
        <v>114</v>
      </c>
      <c r="G3695" s="22" t="s">
        <v>106</v>
      </c>
    </row>
    <row r="3696" spans="3:7">
      <c r="C3696" s="137">
        <v>43940</v>
      </c>
      <c r="D3696" s="22" t="s">
        <v>118</v>
      </c>
      <c r="E3696" s="22">
        <v>17</v>
      </c>
      <c r="F3696" s="22" t="s">
        <v>110</v>
      </c>
      <c r="G3696" s="22" t="s">
        <v>109</v>
      </c>
    </row>
    <row r="3697" spans="3:7">
      <c r="C3697" s="137">
        <v>44896</v>
      </c>
      <c r="D3697" s="22" t="s">
        <v>119</v>
      </c>
      <c r="E3697" s="22">
        <v>75</v>
      </c>
      <c r="F3697" s="22" t="s">
        <v>6</v>
      </c>
      <c r="G3697" s="22" t="s">
        <v>115</v>
      </c>
    </row>
    <row r="3698" spans="3:7">
      <c r="C3698" s="137">
        <v>44027</v>
      </c>
      <c r="D3698" s="22" t="s">
        <v>119</v>
      </c>
      <c r="E3698" s="22">
        <v>225</v>
      </c>
      <c r="F3698" s="22" t="s">
        <v>110</v>
      </c>
      <c r="G3698" s="22" t="s">
        <v>108</v>
      </c>
    </row>
    <row r="3699" spans="3:7">
      <c r="C3699" s="137">
        <v>44030</v>
      </c>
      <c r="D3699" s="22" t="s">
        <v>119</v>
      </c>
      <c r="E3699" s="22">
        <v>75</v>
      </c>
      <c r="F3699" s="22" t="s">
        <v>114</v>
      </c>
      <c r="G3699" s="22" t="s">
        <v>106</v>
      </c>
    </row>
    <row r="3700" spans="3:7">
      <c r="C3700" s="137">
        <v>44459</v>
      </c>
      <c r="D3700" s="22" t="s">
        <v>116</v>
      </c>
      <c r="E3700" s="22">
        <v>300</v>
      </c>
      <c r="F3700" s="22" t="s">
        <v>114</v>
      </c>
      <c r="G3700" s="22" t="s">
        <v>109</v>
      </c>
    </row>
    <row r="3701" spans="3:7">
      <c r="C3701" s="137">
        <v>44779</v>
      </c>
      <c r="D3701" s="22" t="s">
        <v>117</v>
      </c>
      <c r="E3701" s="22">
        <v>1</v>
      </c>
      <c r="F3701" s="22" t="s">
        <v>114</v>
      </c>
      <c r="G3701" s="22" t="s">
        <v>105</v>
      </c>
    </row>
    <row r="3702" spans="3:7">
      <c r="C3702" s="137">
        <v>43914</v>
      </c>
      <c r="D3702" s="22" t="s">
        <v>117</v>
      </c>
      <c r="E3702" s="22">
        <v>500</v>
      </c>
      <c r="F3702" s="22" t="s">
        <v>6</v>
      </c>
      <c r="G3702" s="22" t="s">
        <v>115</v>
      </c>
    </row>
    <row r="3703" spans="3:7">
      <c r="C3703" s="137">
        <v>44886</v>
      </c>
      <c r="D3703" s="22" t="s">
        <v>119</v>
      </c>
      <c r="E3703" s="22">
        <v>8</v>
      </c>
      <c r="F3703" s="22" t="s">
        <v>9</v>
      </c>
      <c r="G3703" s="22" t="s">
        <v>115</v>
      </c>
    </row>
    <row r="3704" spans="3:7">
      <c r="C3704" s="137">
        <v>44528</v>
      </c>
      <c r="D3704" s="22" t="s">
        <v>107</v>
      </c>
      <c r="E3704" s="22">
        <v>11</v>
      </c>
      <c r="F3704" s="22" t="s">
        <v>114</v>
      </c>
      <c r="G3704" s="22" t="s">
        <v>106</v>
      </c>
    </row>
    <row r="3705" spans="3:7">
      <c r="C3705" s="137">
        <v>44426</v>
      </c>
      <c r="D3705" s="22" t="s">
        <v>117</v>
      </c>
      <c r="E3705" s="22">
        <v>550</v>
      </c>
      <c r="F3705" s="22" t="s">
        <v>6</v>
      </c>
      <c r="G3705" s="22" t="s">
        <v>109</v>
      </c>
    </row>
    <row r="3706" spans="3:7">
      <c r="C3706" s="137">
        <v>44426</v>
      </c>
      <c r="D3706" s="22" t="s">
        <v>118</v>
      </c>
      <c r="E3706" s="22">
        <v>400</v>
      </c>
      <c r="F3706" s="22" t="s">
        <v>112</v>
      </c>
      <c r="G3706" s="22" t="s">
        <v>113</v>
      </c>
    </row>
    <row r="3707" spans="3:7">
      <c r="C3707" s="137">
        <v>44295</v>
      </c>
      <c r="D3707" s="22" t="s">
        <v>119</v>
      </c>
      <c r="E3707" s="22">
        <v>36</v>
      </c>
      <c r="F3707" s="22" t="s">
        <v>114</v>
      </c>
      <c r="G3707" s="22" t="s">
        <v>109</v>
      </c>
    </row>
    <row r="3708" spans="3:7">
      <c r="C3708" s="137">
        <v>44078</v>
      </c>
      <c r="D3708" s="22" t="s">
        <v>116</v>
      </c>
      <c r="E3708" s="22">
        <v>375</v>
      </c>
      <c r="F3708" s="22" t="s">
        <v>6</v>
      </c>
      <c r="G3708" s="22" t="s">
        <v>113</v>
      </c>
    </row>
    <row r="3709" spans="3:7">
      <c r="C3709" s="137">
        <v>44734</v>
      </c>
      <c r="D3709" s="22" t="s">
        <v>117</v>
      </c>
      <c r="E3709" s="22">
        <v>1</v>
      </c>
      <c r="F3709" s="22" t="s">
        <v>114</v>
      </c>
      <c r="G3709" s="22" t="s">
        <v>113</v>
      </c>
    </row>
    <row r="3710" spans="3:7">
      <c r="C3710" s="137">
        <v>44171</v>
      </c>
      <c r="D3710" s="22" t="s">
        <v>119</v>
      </c>
      <c r="E3710" s="22">
        <v>6</v>
      </c>
      <c r="F3710" s="22" t="s">
        <v>110</v>
      </c>
      <c r="G3710" s="22" t="s">
        <v>109</v>
      </c>
    </row>
    <row r="3711" spans="3:7">
      <c r="C3711" s="137">
        <v>44374</v>
      </c>
      <c r="D3711" s="22" t="s">
        <v>117</v>
      </c>
      <c r="E3711" s="22">
        <v>400</v>
      </c>
      <c r="F3711" s="22" t="s">
        <v>110</v>
      </c>
      <c r="G3711" s="22" t="s">
        <v>109</v>
      </c>
    </row>
    <row r="3712" spans="3:7">
      <c r="C3712" s="137">
        <v>44229</v>
      </c>
      <c r="D3712" s="22" t="s">
        <v>117</v>
      </c>
      <c r="E3712" s="22">
        <v>23</v>
      </c>
      <c r="F3712" s="22" t="s">
        <v>6</v>
      </c>
      <c r="G3712" s="22" t="s">
        <v>111</v>
      </c>
    </row>
    <row r="3713" spans="3:7">
      <c r="C3713" s="137">
        <v>44047</v>
      </c>
      <c r="D3713" s="22" t="s">
        <v>117</v>
      </c>
      <c r="E3713" s="22">
        <v>42</v>
      </c>
      <c r="F3713" s="22" t="s">
        <v>6</v>
      </c>
      <c r="G3713" s="22" t="s">
        <v>113</v>
      </c>
    </row>
    <row r="3714" spans="3:7">
      <c r="C3714" s="137">
        <v>44874</v>
      </c>
      <c r="D3714" s="22" t="s">
        <v>107</v>
      </c>
      <c r="E3714" s="22">
        <v>8</v>
      </c>
      <c r="F3714" s="22" t="s">
        <v>114</v>
      </c>
      <c r="G3714" s="22" t="s">
        <v>111</v>
      </c>
    </row>
    <row r="3715" spans="3:7">
      <c r="C3715" s="137">
        <v>43976</v>
      </c>
      <c r="D3715" s="22" t="s">
        <v>117</v>
      </c>
      <c r="E3715" s="22">
        <v>3</v>
      </c>
      <c r="F3715" s="22" t="s">
        <v>6</v>
      </c>
      <c r="G3715" s="22" t="s">
        <v>106</v>
      </c>
    </row>
    <row r="3716" spans="3:7">
      <c r="C3716" s="137">
        <v>43835</v>
      </c>
      <c r="D3716" s="22" t="s">
        <v>118</v>
      </c>
      <c r="E3716" s="22">
        <v>525</v>
      </c>
      <c r="F3716" s="22" t="s">
        <v>9</v>
      </c>
      <c r="G3716" s="22" t="s">
        <v>115</v>
      </c>
    </row>
    <row r="3717" spans="3:7">
      <c r="C3717" s="137">
        <v>44514</v>
      </c>
      <c r="D3717" s="22" t="s">
        <v>117</v>
      </c>
      <c r="E3717" s="22">
        <v>5</v>
      </c>
      <c r="F3717" s="22" t="s">
        <v>9</v>
      </c>
      <c r="G3717" s="22" t="s">
        <v>111</v>
      </c>
    </row>
    <row r="3718" spans="3:7">
      <c r="C3718" s="137">
        <v>44180</v>
      </c>
      <c r="D3718" s="22" t="s">
        <v>118</v>
      </c>
      <c r="E3718" s="22">
        <v>14</v>
      </c>
      <c r="F3718" s="22" t="s">
        <v>114</v>
      </c>
      <c r="G3718" s="22" t="s">
        <v>106</v>
      </c>
    </row>
    <row r="3719" spans="3:7">
      <c r="C3719" s="137">
        <v>44278</v>
      </c>
      <c r="D3719" s="22" t="s">
        <v>118</v>
      </c>
      <c r="E3719" s="22">
        <v>4</v>
      </c>
      <c r="F3719" s="22" t="s">
        <v>9</v>
      </c>
      <c r="G3719" s="22" t="s">
        <v>113</v>
      </c>
    </row>
    <row r="3720" spans="3:7">
      <c r="C3720" s="137">
        <v>44762</v>
      </c>
      <c r="D3720" s="22" t="s">
        <v>119</v>
      </c>
      <c r="E3720" s="22">
        <v>300</v>
      </c>
      <c r="F3720" s="22" t="s">
        <v>110</v>
      </c>
      <c r="G3720" s="22" t="s">
        <v>113</v>
      </c>
    </row>
    <row r="3721" spans="3:7">
      <c r="C3721" s="137">
        <v>43952</v>
      </c>
      <c r="D3721" s="22" t="s">
        <v>116</v>
      </c>
      <c r="E3721" s="22">
        <v>4</v>
      </c>
      <c r="F3721" s="22" t="s">
        <v>112</v>
      </c>
      <c r="G3721" s="22" t="s">
        <v>113</v>
      </c>
    </row>
    <row r="3722" spans="3:7">
      <c r="C3722" s="137">
        <v>44082</v>
      </c>
      <c r="D3722" s="22" t="s">
        <v>107</v>
      </c>
      <c r="E3722" s="22">
        <v>34</v>
      </c>
      <c r="F3722" s="22" t="s">
        <v>110</v>
      </c>
      <c r="G3722" s="22" t="s">
        <v>109</v>
      </c>
    </row>
    <row r="3723" spans="3:7">
      <c r="C3723" s="137">
        <v>44754</v>
      </c>
      <c r="D3723" s="22" t="s">
        <v>118</v>
      </c>
      <c r="E3723" s="22">
        <v>43</v>
      </c>
      <c r="F3723" s="22" t="s">
        <v>112</v>
      </c>
      <c r="G3723" s="22" t="s">
        <v>108</v>
      </c>
    </row>
    <row r="3724" spans="3:7">
      <c r="C3724" s="137">
        <v>44044</v>
      </c>
      <c r="D3724" s="22" t="s">
        <v>116</v>
      </c>
      <c r="E3724" s="22">
        <v>8</v>
      </c>
      <c r="F3724" s="22" t="s">
        <v>114</v>
      </c>
      <c r="G3724" s="22" t="s">
        <v>106</v>
      </c>
    </row>
    <row r="3725" spans="3:7">
      <c r="C3725" s="137">
        <v>43848</v>
      </c>
      <c r="D3725" s="22" t="s">
        <v>117</v>
      </c>
      <c r="E3725" s="22">
        <v>2</v>
      </c>
      <c r="F3725" s="22" t="s">
        <v>110</v>
      </c>
      <c r="G3725" s="22" t="s">
        <v>111</v>
      </c>
    </row>
    <row r="3726" spans="3:7">
      <c r="C3726" s="137">
        <v>44624</v>
      </c>
      <c r="D3726" s="22" t="s">
        <v>117</v>
      </c>
      <c r="E3726" s="22">
        <v>34</v>
      </c>
      <c r="F3726" s="22" t="s">
        <v>112</v>
      </c>
      <c r="G3726" s="22" t="s">
        <v>105</v>
      </c>
    </row>
    <row r="3727" spans="3:7">
      <c r="C3727" s="137">
        <v>44027</v>
      </c>
      <c r="D3727" s="22" t="s">
        <v>118</v>
      </c>
      <c r="E3727" s="22">
        <v>200</v>
      </c>
      <c r="F3727" s="22" t="s">
        <v>6</v>
      </c>
      <c r="G3727" s="22" t="s">
        <v>108</v>
      </c>
    </row>
    <row r="3728" spans="3:7">
      <c r="C3728" s="137">
        <v>43854</v>
      </c>
      <c r="D3728" s="22" t="s">
        <v>118</v>
      </c>
      <c r="E3728" s="22">
        <v>45</v>
      </c>
      <c r="F3728" s="22" t="s">
        <v>9</v>
      </c>
      <c r="G3728" s="22" t="s">
        <v>113</v>
      </c>
    </row>
    <row r="3729" spans="3:7">
      <c r="C3729" s="137">
        <v>44072</v>
      </c>
      <c r="D3729" s="22" t="s">
        <v>118</v>
      </c>
      <c r="E3729" s="22">
        <v>8</v>
      </c>
      <c r="F3729" s="22" t="s">
        <v>114</v>
      </c>
      <c r="G3729" s="22" t="s">
        <v>109</v>
      </c>
    </row>
    <row r="3730" spans="3:7">
      <c r="C3730" s="137">
        <v>43896</v>
      </c>
      <c r="D3730" s="22" t="s">
        <v>116</v>
      </c>
      <c r="E3730" s="22">
        <v>2</v>
      </c>
      <c r="F3730" s="22" t="s">
        <v>9</v>
      </c>
      <c r="G3730" s="22" t="s">
        <v>108</v>
      </c>
    </row>
    <row r="3731" spans="3:7">
      <c r="C3731" s="137">
        <v>44729</v>
      </c>
      <c r="D3731" s="22" t="s">
        <v>118</v>
      </c>
      <c r="E3731" s="22">
        <v>49</v>
      </c>
      <c r="F3731" s="22" t="s">
        <v>6</v>
      </c>
      <c r="G3731" s="22" t="s">
        <v>113</v>
      </c>
    </row>
    <row r="3732" spans="3:7">
      <c r="C3732" s="137">
        <v>44351</v>
      </c>
      <c r="D3732" s="22" t="s">
        <v>116</v>
      </c>
      <c r="E3732" s="22">
        <v>1</v>
      </c>
      <c r="F3732" s="22" t="s">
        <v>112</v>
      </c>
      <c r="G3732" s="22" t="s">
        <v>108</v>
      </c>
    </row>
    <row r="3733" spans="3:7">
      <c r="C3733" s="137">
        <v>44512</v>
      </c>
      <c r="D3733" s="22" t="s">
        <v>117</v>
      </c>
      <c r="E3733" s="22">
        <v>14</v>
      </c>
      <c r="F3733" s="22" t="s">
        <v>110</v>
      </c>
      <c r="G3733" s="22" t="s">
        <v>115</v>
      </c>
    </row>
    <row r="3734" spans="3:7">
      <c r="C3734" s="137">
        <v>44494</v>
      </c>
      <c r="D3734" s="22" t="s">
        <v>119</v>
      </c>
      <c r="E3734" s="22">
        <v>150</v>
      </c>
      <c r="F3734" s="22" t="s">
        <v>110</v>
      </c>
      <c r="G3734" s="22" t="s">
        <v>111</v>
      </c>
    </row>
    <row r="3735" spans="3:7">
      <c r="C3735" s="137">
        <v>44876</v>
      </c>
      <c r="D3735" s="22" t="s">
        <v>117</v>
      </c>
      <c r="E3735" s="22">
        <v>6</v>
      </c>
      <c r="F3735" s="22" t="s">
        <v>114</v>
      </c>
      <c r="G3735" s="22" t="s">
        <v>113</v>
      </c>
    </row>
    <row r="3736" spans="3:7">
      <c r="C3736" s="137">
        <v>43846</v>
      </c>
      <c r="D3736" s="22" t="s">
        <v>117</v>
      </c>
      <c r="E3736" s="22">
        <v>250</v>
      </c>
      <c r="F3736" s="22" t="s">
        <v>112</v>
      </c>
      <c r="G3736" s="22" t="s">
        <v>108</v>
      </c>
    </row>
    <row r="3737" spans="3:7">
      <c r="C3737" s="137">
        <v>43905</v>
      </c>
      <c r="D3737" s="22" t="s">
        <v>107</v>
      </c>
      <c r="E3737" s="22">
        <v>5</v>
      </c>
      <c r="F3737" s="22" t="s">
        <v>9</v>
      </c>
      <c r="G3737" s="22" t="s">
        <v>109</v>
      </c>
    </row>
    <row r="3738" spans="3:7">
      <c r="C3738" s="137">
        <v>44037</v>
      </c>
      <c r="D3738" s="22" t="s">
        <v>119</v>
      </c>
      <c r="E3738" s="22">
        <v>12</v>
      </c>
      <c r="F3738" s="22" t="s">
        <v>6</v>
      </c>
      <c r="G3738" s="22" t="s">
        <v>115</v>
      </c>
    </row>
    <row r="3739" spans="3:7">
      <c r="C3739" s="137">
        <v>44602</v>
      </c>
      <c r="D3739" s="22" t="s">
        <v>117</v>
      </c>
      <c r="E3739" s="22">
        <v>450</v>
      </c>
      <c r="F3739" s="22" t="s">
        <v>9</v>
      </c>
      <c r="G3739" s="22" t="s">
        <v>113</v>
      </c>
    </row>
    <row r="3740" spans="3:7">
      <c r="C3740" s="137">
        <v>44165</v>
      </c>
      <c r="D3740" s="22" t="s">
        <v>107</v>
      </c>
      <c r="E3740" s="22">
        <v>300</v>
      </c>
      <c r="F3740" s="22" t="s">
        <v>110</v>
      </c>
      <c r="G3740" s="22" t="s">
        <v>109</v>
      </c>
    </row>
    <row r="3741" spans="3:7">
      <c r="C3741" s="137">
        <v>44081</v>
      </c>
      <c r="D3741" s="22" t="s">
        <v>119</v>
      </c>
      <c r="E3741" s="22">
        <v>22</v>
      </c>
      <c r="F3741" s="22" t="s">
        <v>9</v>
      </c>
      <c r="G3741" s="22" t="s">
        <v>106</v>
      </c>
    </row>
    <row r="3742" spans="3:7">
      <c r="C3742" s="137">
        <v>44550</v>
      </c>
      <c r="D3742" s="22" t="s">
        <v>119</v>
      </c>
      <c r="E3742" s="22">
        <v>26</v>
      </c>
      <c r="F3742" s="22" t="s">
        <v>112</v>
      </c>
      <c r="G3742" s="22" t="s">
        <v>113</v>
      </c>
    </row>
    <row r="3743" spans="3:7">
      <c r="C3743" s="137">
        <v>44563</v>
      </c>
      <c r="D3743" s="22" t="s">
        <v>117</v>
      </c>
      <c r="E3743" s="22">
        <v>7</v>
      </c>
      <c r="F3743" s="22" t="s">
        <v>112</v>
      </c>
      <c r="G3743" s="22" t="s">
        <v>113</v>
      </c>
    </row>
    <row r="3744" spans="3:7">
      <c r="C3744" s="137">
        <v>44378</v>
      </c>
      <c r="D3744" s="22" t="s">
        <v>119</v>
      </c>
      <c r="E3744" s="22">
        <v>425</v>
      </c>
      <c r="F3744" s="22" t="s">
        <v>9</v>
      </c>
      <c r="G3744" s="22" t="s">
        <v>109</v>
      </c>
    </row>
    <row r="3745" spans="3:7">
      <c r="C3745" s="137">
        <v>44544</v>
      </c>
      <c r="D3745" s="22" t="s">
        <v>107</v>
      </c>
      <c r="E3745" s="22">
        <v>3</v>
      </c>
      <c r="F3745" s="22" t="s">
        <v>112</v>
      </c>
      <c r="G3745" s="22" t="s">
        <v>106</v>
      </c>
    </row>
    <row r="3746" spans="3:7">
      <c r="C3746" s="137">
        <v>44170</v>
      </c>
      <c r="D3746" s="22" t="s">
        <v>117</v>
      </c>
      <c r="E3746" s="22">
        <v>550</v>
      </c>
      <c r="F3746" s="22" t="s">
        <v>110</v>
      </c>
      <c r="G3746" s="22" t="s">
        <v>105</v>
      </c>
    </row>
    <row r="3747" spans="3:7">
      <c r="C3747" s="137">
        <v>44682</v>
      </c>
      <c r="D3747" s="22" t="s">
        <v>107</v>
      </c>
      <c r="E3747" s="22">
        <v>300</v>
      </c>
      <c r="F3747" s="22" t="s">
        <v>110</v>
      </c>
      <c r="G3747" s="22" t="s">
        <v>108</v>
      </c>
    </row>
    <row r="3748" spans="3:7">
      <c r="C3748" s="137">
        <v>44766</v>
      </c>
      <c r="D3748" s="22" t="s">
        <v>118</v>
      </c>
      <c r="E3748" s="22">
        <v>24</v>
      </c>
      <c r="F3748" s="22" t="s">
        <v>112</v>
      </c>
      <c r="G3748" s="22" t="s">
        <v>109</v>
      </c>
    </row>
    <row r="3749" spans="3:7">
      <c r="C3749" s="137">
        <v>44692</v>
      </c>
      <c r="D3749" s="22" t="s">
        <v>119</v>
      </c>
      <c r="E3749" s="22">
        <v>250</v>
      </c>
      <c r="F3749" s="22" t="s">
        <v>9</v>
      </c>
      <c r="G3749" s="22" t="s">
        <v>105</v>
      </c>
    </row>
    <row r="3750" spans="3:7">
      <c r="C3750" s="137">
        <v>43921</v>
      </c>
      <c r="D3750" s="22" t="s">
        <v>119</v>
      </c>
      <c r="E3750" s="22">
        <v>225</v>
      </c>
      <c r="F3750" s="22" t="s">
        <v>110</v>
      </c>
      <c r="G3750" s="22" t="s">
        <v>115</v>
      </c>
    </row>
    <row r="3751" spans="3:7">
      <c r="C3751" s="137">
        <v>43863</v>
      </c>
      <c r="D3751" s="22" t="s">
        <v>119</v>
      </c>
      <c r="E3751" s="22">
        <v>525</v>
      </c>
      <c r="F3751" s="22" t="s">
        <v>110</v>
      </c>
      <c r="G3751" s="22" t="s">
        <v>108</v>
      </c>
    </row>
    <row r="3752" spans="3:7">
      <c r="C3752" s="137">
        <v>44146</v>
      </c>
      <c r="D3752" s="22" t="s">
        <v>107</v>
      </c>
      <c r="E3752" s="22">
        <v>7</v>
      </c>
      <c r="F3752" s="22" t="s">
        <v>110</v>
      </c>
      <c r="G3752" s="22" t="s">
        <v>105</v>
      </c>
    </row>
    <row r="3753" spans="3:7">
      <c r="C3753" s="137">
        <v>44393</v>
      </c>
      <c r="D3753" s="22" t="s">
        <v>117</v>
      </c>
      <c r="E3753" s="22">
        <v>47</v>
      </c>
      <c r="F3753" s="22" t="s">
        <v>112</v>
      </c>
      <c r="G3753" s="22" t="s">
        <v>106</v>
      </c>
    </row>
    <row r="3754" spans="3:7">
      <c r="C3754" s="137">
        <v>44143</v>
      </c>
      <c r="D3754" s="22" t="s">
        <v>118</v>
      </c>
      <c r="E3754" s="22">
        <v>37</v>
      </c>
      <c r="F3754" s="22" t="s">
        <v>110</v>
      </c>
      <c r="G3754" s="22" t="s">
        <v>111</v>
      </c>
    </row>
    <row r="3755" spans="3:7">
      <c r="C3755" s="137">
        <v>44058</v>
      </c>
      <c r="D3755" s="22" t="s">
        <v>119</v>
      </c>
      <c r="E3755" s="22">
        <v>225</v>
      </c>
      <c r="F3755" s="22" t="s">
        <v>114</v>
      </c>
      <c r="G3755" s="22" t="s">
        <v>105</v>
      </c>
    </row>
    <row r="3756" spans="3:7">
      <c r="C3756" s="137">
        <v>43999</v>
      </c>
      <c r="D3756" s="22" t="s">
        <v>118</v>
      </c>
      <c r="E3756" s="22">
        <v>48</v>
      </c>
      <c r="F3756" s="22" t="s">
        <v>110</v>
      </c>
      <c r="G3756" s="22" t="s">
        <v>111</v>
      </c>
    </row>
    <row r="3757" spans="3:7">
      <c r="C3757" s="137">
        <v>44083</v>
      </c>
      <c r="D3757" s="22" t="s">
        <v>119</v>
      </c>
      <c r="E3757" s="22">
        <v>24</v>
      </c>
      <c r="F3757" s="22" t="s">
        <v>6</v>
      </c>
      <c r="G3757" s="22" t="s">
        <v>111</v>
      </c>
    </row>
    <row r="3758" spans="3:7">
      <c r="C3758" s="137">
        <v>44044</v>
      </c>
      <c r="D3758" s="22" t="s">
        <v>119</v>
      </c>
      <c r="E3758" s="22">
        <v>36</v>
      </c>
      <c r="F3758" s="22" t="s">
        <v>9</v>
      </c>
      <c r="G3758" s="22" t="s">
        <v>113</v>
      </c>
    </row>
    <row r="3759" spans="3:7">
      <c r="C3759" s="137">
        <v>44290</v>
      </c>
      <c r="D3759" s="22" t="s">
        <v>119</v>
      </c>
      <c r="E3759" s="22">
        <v>49</v>
      </c>
      <c r="F3759" s="22" t="s">
        <v>110</v>
      </c>
      <c r="G3759" s="22" t="s">
        <v>106</v>
      </c>
    </row>
    <row r="3760" spans="3:7">
      <c r="C3760" s="137">
        <v>44294</v>
      </c>
      <c r="D3760" s="22" t="s">
        <v>117</v>
      </c>
      <c r="E3760" s="22">
        <v>500</v>
      </c>
      <c r="F3760" s="22" t="s">
        <v>112</v>
      </c>
      <c r="G3760" s="22" t="s">
        <v>105</v>
      </c>
    </row>
    <row r="3761" spans="3:7">
      <c r="C3761" s="137">
        <v>44914</v>
      </c>
      <c r="D3761" s="22" t="s">
        <v>118</v>
      </c>
      <c r="E3761" s="22">
        <v>6</v>
      </c>
      <c r="F3761" s="22" t="s">
        <v>114</v>
      </c>
      <c r="G3761" s="22" t="s">
        <v>113</v>
      </c>
    </row>
    <row r="3762" spans="3:7">
      <c r="C3762" s="137">
        <v>44202</v>
      </c>
      <c r="D3762" s="22" t="s">
        <v>107</v>
      </c>
      <c r="E3762" s="22">
        <v>19</v>
      </c>
      <c r="F3762" s="22" t="s">
        <v>114</v>
      </c>
      <c r="G3762" s="22" t="s">
        <v>105</v>
      </c>
    </row>
    <row r="3763" spans="3:7">
      <c r="C3763" s="137">
        <v>44633</v>
      </c>
      <c r="D3763" s="22" t="s">
        <v>107</v>
      </c>
      <c r="E3763" s="22">
        <v>3</v>
      </c>
      <c r="F3763" s="22" t="s">
        <v>9</v>
      </c>
      <c r="G3763" s="22" t="s">
        <v>108</v>
      </c>
    </row>
    <row r="3764" spans="3:7">
      <c r="C3764" s="137">
        <v>44446</v>
      </c>
      <c r="D3764" s="22" t="s">
        <v>116</v>
      </c>
      <c r="E3764" s="22">
        <v>20</v>
      </c>
      <c r="F3764" s="22" t="s">
        <v>110</v>
      </c>
      <c r="G3764" s="22" t="s">
        <v>111</v>
      </c>
    </row>
    <row r="3765" spans="3:7">
      <c r="C3765" s="137">
        <v>44129</v>
      </c>
      <c r="D3765" s="22" t="s">
        <v>117</v>
      </c>
      <c r="E3765" s="22">
        <v>46</v>
      </c>
      <c r="F3765" s="22" t="s">
        <v>110</v>
      </c>
      <c r="G3765" s="22" t="s">
        <v>109</v>
      </c>
    </row>
    <row r="3766" spans="3:7">
      <c r="C3766" s="137">
        <v>44881</v>
      </c>
      <c r="D3766" s="22" t="s">
        <v>116</v>
      </c>
      <c r="E3766" s="22">
        <v>75</v>
      </c>
      <c r="F3766" s="22" t="s">
        <v>112</v>
      </c>
      <c r="G3766" s="22" t="s">
        <v>108</v>
      </c>
    </row>
    <row r="3767" spans="3:7">
      <c r="C3767" s="137">
        <v>44345</v>
      </c>
      <c r="D3767" s="22" t="s">
        <v>119</v>
      </c>
      <c r="E3767" s="22">
        <v>8</v>
      </c>
      <c r="F3767" s="22" t="s">
        <v>110</v>
      </c>
      <c r="G3767" s="22" t="s">
        <v>105</v>
      </c>
    </row>
    <row r="3768" spans="3:7">
      <c r="C3768" s="137">
        <v>44393</v>
      </c>
      <c r="D3768" s="22" t="s">
        <v>107</v>
      </c>
      <c r="E3768" s="22">
        <v>48</v>
      </c>
      <c r="F3768" s="22" t="s">
        <v>114</v>
      </c>
      <c r="G3768" s="22" t="s">
        <v>111</v>
      </c>
    </row>
    <row r="3769" spans="3:7">
      <c r="C3769" s="137">
        <v>44503</v>
      </c>
      <c r="D3769" s="22" t="s">
        <v>107</v>
      </c>
      <c r="E3769" s="22">
        <v>300</v>
      </c>
      <c r="F3769" s="22" t="s">
        <v>110</v>
      </c>
      <c r="G3769" s="22" t="s">
        <v>108</v>
      </c>
    </row>
    <row r="3770" spans="3:7">
      <c r="C3770" s="137">
        <v>44866</v>
      </c>
      <c r="D3770" s="22" t="s">
        <v>107</v>
      </c>
      <c r="E3770" s="22">
        <v>6</v>
      </c>
      <c r="F3770" s="22" t="s">
        <v>6</v>
      </c>
      <c r="G3770" s="22" t="s">
        <v>115</v>
      </c>
    </row>
    <row r="3771" spans="3:7">
      <c r="C3771" s="137">
        <v>44007</v>
      </c>
      <c r="D3771" s="22" t="s">
        <v>117</v>
      </c>
      <c r="E3771" s="22">
        <v>350</v>
      </c>
      <c r="F3771" s="22" t="s">
        <v>112</v>
      </c>
      <c r="G3771" s="22" t="s">
        <v>106</v>
      </c>
    </row>
    <row r="3772" spans="3:7">
      <c r="C3772" s="137">
        <v>44664</v>
      </c>
      <c r="D3772" s="22" t="s">
        <v>116</v>
      </c>
      <c r="E3772" s="22">
        <v>42</v>
      </c>
      <c r="F3772" s="22" t="s">
        <v>112</v>
      </c>
      <c r="G3772" s="22" t="s">
        <v>109</v>
      </c>
    </row>
    <row r="3773" spans="3:7">
      <c r="C3773" s="137">
        <v>44361</v>
      </c>
      <c r="D3773" s="22" t="s">
        <v>118</v>
      </c>
      <c r="E3773" s="22">
        <v>16</v>
      </c>
      <c r="F3773" s="22" t="s">
        <v>112</v>
      </c>
      <c r="G3773" s="22" t="s">
        <v>109</v>
      </c>
    </row>
    <row r="3774" spans="3:7">
      <c r="C3774" s="137">
        <v>44225</v>
      </c>
      <c r="D3774" s="22" t="s">
        <v>117</v>
      </c>
      <c r="E3774" s="22">
        <v>7</v>
      </c>
      <c r="F3774" s="22" t="s">
        <v>110</v>
      </c>
      <c r="G3774" s="22" t="s">
        <v>105</v>
      </c>
    </row>
    <row r="3775" spans="3:7">
      <c r="C3775" s="137">
        <v>43895</v>
      </c>
      <c r="D3775" s="22" t="s">
        <v>119</v>
      </c>
      <c r="E3775" s="22">
        <v>9</v>
      </c>
      <c r="F3775" s="22" t="s">
        <v>9</v>
      </c>
      <c r="G3775" s="22" t="s">
        <v>109</v>
      </c>
    </row>
    <row r="3776" spans="3:7">
      <c r="C3776" s="137">
        <v>44162</v>
      </c>
      <c r="D3776" s="22" t="s">
        <v>119</v>
      </c>
      <c r="E3776" s="22">
        <v>200</v>
      </c>
      <c r="F3776" s="22" t="s">
        <v>114</v>
      </c>
      <c r="G3776" s="22" t="s">
        <v>106</v>
      </c>
    </row>
    <row r="3777" spans="3:7">
      <c r="C3777" s="137">
        <v>44094</v>
      </c>
      <c r="D3777" s="22" t="s">
        <v>119</v>
      </c>
      <c r="E3777" s="22">
        <v>9</v>
      </c>
      <c r="F3777" s="22" t="s">
        <v>110</v>
      </c>
      <c r="G3777" s="22" t="s">
        <v>108</v>
      </c>
    </row>
    <row r="3778" spans="3:7">
      <c r="C3778" s="137">
        <v>44548</v>
      </c>
      <c r="D3778" s="22" t="s">
        <v>117</v>
      </c>
      <c r="E3778" s="22">
        <v>150</v>
      </c>
      <c r="F3778" s="22" t="s">
        <v>112</v>
      </c>
      <c r="G3778" s="22" t="s">
        <v>111</v>
      </c>
    </row>
    <row r="3779" spans="3:7">
      <c r="C3779" s="137">
        <v>43884</v>
      </c>
      <c r="D3779" s="22" t="s">
        <v>116</v>
      </c>
      <c r="E3779" s="22">
        <v>2</v>
      </c>
      <c r="F3779" s="22" t="s">
        <v>110</v>
      </c>
      <c r="G3779" s="22" t="s">
        <v>113</v>
      </c>
    </row>
    <row r="3780" spans="3:7">
      <c r="C3780" s="137">
        <v>44099</v>
      </c>
      <c r="D3780" s="22" t="s">
        <v>117</v>
      </c>
      <c r="E3780" s="22">
        <v>100</v>
      </c>
      <c r="F3780" s="22" t="s">
        <v>9</v>
      </c>
      <c r="G3780" s="22" t="s">
        <v>105</v>
      </c>
    </row>
    <row r="3781" spans="3:7">
      <c r="C3781" s="137">
        <v>44814</v>
      </c>
      <c r="D3781" s="22" t="s">
        <v>117</v>
      </c>
      <c r="E3781" s="22">
        <v>475</v>
      </c>
      <c r="F3781" s="22" t="s">
        <v>114</v>
      </c>
      <c r="G3781" s="22" t="s">
        <v>106</v>
      </c>
    </row>
    <row r="3782" spans="3:7">
      <c r="C3782" s="137">
        <v>44274</v>
      </c>
      <c r="D3782" s="22" t="s">
        <v>119</v>
      </c>
      <c r="E3782" s="22">
        <v>50</v>
      </c>
      <c r="F3782" s="22" t="s">
        <v>6</v>
      </c>
      <c r="G3782" s="22" t="s">
        <v>105</v>
      </c>
    </row>
    <row r="3783" spans="3:7">
      <c r="C3783" s="137">
        <v>44203</v>
      </c>
      <c r="D3783" s="22" t="s">
        <v>118</v>
      </c>
      <c r="E3783" s="22">
        <v>550</v>
      </c>
      <c r="F3783" s="22" t="s">
        <v>9</v>
      </c>
      <c r="G3783" s="22" t="s">
        <v>106</v>
      </c>
    </row>
    <row r="3784" spans="3:7">
      <c r="C3784" s="137">
        <v>44336</v>
      </c>
      <c r="D3784" s="22" t="s">
        <v>117</v>
      </c>
      <c r="E3784" s="22">
        <v>13</v>
      </c>
      <c r="F3784" s="22" t="s">
        <v>9</v>
      </c>
      <c r="G3784" s="22" t="s">
        <v>105</v>
      </c>
    </row>
    <row r="3785" spans="3:7">
      <c r="C3785" s="137">
        <v>44706</v>
      </c>
      <c r="D3785" s="22" t="s">
        <v>117</v>
      </c>
      <c r="E3785" s="22">
        <v>17</v>
      </c>
      <c r="F3785" s="22" t="s">
        <v>9</v>
      </c>
      <c r="G3785" s="22" t="s">
        <v>115</v>
      </c>
    </row>
    <row r="3786" spans="3:7">
      <c r="C3786" s="137">
        <v>44473</v>
      </c>
      <c r="D3786" s="22" t="s">
        <v>116</v>
      </c>
      <c r="E3786" s="22">
        <v>7</v>
      </c>
      <c r="F3786" s="22" t="s">
        <v>6</v>
      </c>
      <c r="G3786" s="22" t="s">
        <v>106</v>
      </c>
    </row>
    <row r="3787" spans="3:7">
      <c r="C3787" s="137">
        <v>44267</v>
      </c>
      <c r="D3787" s="22" t="s">
        <v>119</v>
      </c>
      <c r="E3787" s="22">
        <v>375</v>
      </c>
      <c r="F3787" s="22" t="s">
        <v>6</v>
      </c>
      <c r="G3787" s="22" t="s">
        <v>108</v>
      </c>
    </row>
    <row r="3788" spans="3:7">
      <c r="C3788" s="137">
        <v>44071</v>
      </c>
      <c r="D3788" s="22" t="s">
        <v>118</v>
      </c>
      <c r="E3788" s="22">
        <v>1</v>
      </c>
      <c r="F3788" s="22" t="s">
        <v>6</v>
      </c>
      <c r="G3788" s="22" t="s">
        <v>113</v>
      </c>
    </row>
    <row r="3789" spans="3:7">
      <c r="C3789" s="137">
        <v>43959</v>
      </c>
      <c r="D3789" s="22" t="s">
        <v>117</v>
      </c>
      <c r="E3789" s="22">
        <v>9</v>
      </c>
      <c r="F3789" s="22" t="s">
        <v>9</v>
      </c>
      <c r="G3789" s="22" t="s">
        <v>111</v>
      </c>
    </row>
    <row r="3790" spans="3:7">
      <c r="C3790" s="137">
        <v>43860</v>
      </c>
      <c r="D3790" s="22" t="s">
        <v>118</v>
      </c>
      <c r="E3790" s="22">
        <v>150</v>
      </c>
      <c r="F3790" s="22" t="s">
        <v>112</v>
      </c>
      <c r="G3790" s="22" t="s">
        <v>115</v>
      </c>
    </row>
    <row r="3791" spans="3:7">
      <c r="C3791" s="137">
        <v>44070</v>
      </c>
      <c r="D3791" s="22" t="s">
        <v>119</v>
      </c>
      <c r="E3791" s="22">
        <v>43</v>
      </c>
      <c r="F3791" s="22" t="s">
        <v>110</v>
      </c>
      <c r="G3791" s="22" t="s">
        <v>113</v>
      </c>
    </row>
    <row r="3792" spans="3:7">
      <c r="C3792" s="137">
        <v>44354</v>
      </c>
      <c r="D3792" s="22" t="s">
        <v>117</v>
      </c>
      <c r="E3792" s="22">
        <v>8</v>
      </c>
      <c r="F3792" s="22" t="s">
        <v>9</v>
      </c>
      <c r="G3792" s="22" t="s">
        <v>105</v>
      </c>
    </row>
    <row r="3793" spans="3:7">
      <c r="C3793" s="137">
        <v>44220</v>
      </c>
      <c r="D3793" s="22" t="s">
        <v>107</v>
      </c>
      <c r="E3793" s="22">
        <v>450</v>
      </c>
      <c r="F3793" s="22" t="s">
        <v>6</v>
      </c>
      <c r="G3793" s="22" t="s">
        <v>105</v>
      </c>
    </row>
    <row r="3794" spans="3:7">
      <c r="C3794" s="137">
        <v>43849</v>
      </c>
      <c r="D3794" s="22" t="s">
        <v>117</v>
      </c>
      <c r="E3794" s="22">
        <v>100</v>
      </c>
      <c r="F3794" s="22" t="s">
        <v>6</v>
      </c>
      <c r="G3794" s="22" t="s">
        <v>113</v>
      </c>
    </row>
    <row r="3795" spans="3:7">
      <c r="C3795" s="137">
        <v>44622</v>
      </c>
      <c r="D3795" s="22" t="s">
        <v>117</v>
      </c>
      <c r="E3795" s="22">
        <v>175</v>
      </c>
      <c r="F3795" s="22" t="s">
        <v>9</v>
      </c>
      <c r="G3795" s="22" t="s">
        <v>111</v>
      </c>
    </row>
    <row r="3796" spans="3:7">
      <c r="C3796" s="137">
        <v>44839</v>
      </c>
      <c r="D3796" s="22" t="s">
        <v>117</v>
      </c>
      <c r="E3796" s="22">
        <v>5</v>
      </c>
      <c r="F3796" s="22" t="s">
        <v>114</v>
      </c>
      <c r="G3796" s="22" t="s">
        <v>111</v>
      </c>
    </row>
    <row r="3797" spans="3:7">
      <c r="C3797" s="137">
        <v>44181</v>
      </c>
      <c r="D3797" s="22" t="s">
        <v>119</v>
      </c>
      <c r="E3797" s="22">
        <v>5</v>
      </c>
      <c r="F3797" s="22" t="s">
        <v>6</v>
      </c>
      <c r="G3797" s="22" t="s">
        <v>106</v>
      </c>
    </row>
    <row r="3798" spans="3:7">
      <c r="C3798" s="137">
        <v>44108</v>
      </c>
      <c r="D3798" s="22" t="s">
        <v>117</v>
      </c>
      <c r="E3798" s="22">
        <v>8</v>
      </c>
      <c r="F3798" s="22" t="s">
        <v>110</v>
      </c>
      <c r="G3798" s="22" t="s">
        <v>106</v>
      </c>
    </row>
    <row r="3799" spans="3:7">
      <c r="C3799" s="137">
        <v>44486</v>
      </c>
      <c r="D3799" s="22" t="s">
        <v>119</v>
      </c>
      <c r="E3799" s="22">
        <v>24</v>
      </c>
      <c r="F3799" s="22" t="s">
        <v>110</v>
      </c>
      <c r="G3799" s="22" t="s">
        <v>109</v>
      </c>
    </row>
    <row r="3800" spans="3:7">
      <c r="C3800" s="137">
        <v>43912</v>
      </c>
      <c r="D3800" s="22" t="s">
        <v>117</v>
      </c>
      <c r="E3800" s="22">
        <v>7</v>
      </c>
      <c r="F3800" s="22" t="s">
        <v>114</v>
      </c>
      <c r="G3800" s="22" t="s">
        <v>109</v>
      </c>
    </row>
    <row r="3801" spans="3:7">
      <c r="C3801" s="137">
        <v>44321</v>
      </c>
      <c r="D3801" s="22" t="s">
        <v>116</v>
      </c>
      <c r="E3801" s="22">
        <v>2</v>
      </c>
      <c r="F3801" s="22" t="s">
        <v>110</v>
      </c>
      <c r="G3801" s="22" t="s">
        <v>113</v>
      </c>
    </row>
    <row r="3802" spans="3:7">
      <c r="C3802" s="137">
        <v>44319</v>
      </c>
      <c r="D3802" s="22" t="s">
        <v>117</v>
      </c>
      <c r="E3802" s="22">
        <v>9</v>
      </c>
      <c r="F3802" s="22" t="s">
        <v>6</v>
      </c>
      <c r="G3802" s="22" t="s">
        <v>113</v>
      </c>
    </row>
    <row r="3803" spans="3:7">
      <c r="C3803" s="137">
        <v>44694</v>
      </c>
      <c r="D3803" s="22" t="s">
        <v>107</v>
      </c>
      <c r="E3803" s="22">
        <v>42</v>
      </c>
      <c r="F3803" s="22" t="s">
        <v>112</v>
      </c>
      <c r="G3803" s="22" t="s">
        <v>113</v>
      </c>
    </row>
    <row r="3804" spans="3:7">
      <c r="C3804" s="137">
        <v>43962</v>
      </c>
      <c r="D3804" s="22" t="s">
        <v>117</v>
      </c>
      <c r="E3804" s="22">
        <v>2</v>
      </c>
      <c r="F3804" s="22" t="s">
        <v>110</v>
      </c>
      <c r="G3804" s="22" t="s">
        <v>111</v>
      </c>
    </row>
    <row r="3805" spans="3:7">
      <c r="C3805" s="137">
        <v>44563</v>
      </c>
      <c r="D3805" s="22" t="s">
        <v>107</v>
      </c>
      <c r="E3805" s="22">
        <v>32</v>
      </c>
      <c r="F3805" s="22" t="s">
        <v>110</v>
      </c>
      <c r="G3805" s="22" t="s">
        <v>113</v>
      </c>
    </row>
    <row r="3806" spans="3:7">
      <c r="C3806" s="137">
        <v>44768</v>
      </c>
      <c r="D3806" s="22" t="s">
        <v>116</v>
      </c>
      <c r="E3806" s="22">
        <v>8</v>
      </c>
      <c r="F3806" s="22" t="s">
        <v>112</v>
      </c>
      <c r="G3806" s="22" t="s">
        <v>111</v>
      </c>
    </row>
    <row r="3807" spans="3:7">
      <c r="C3807" s="137">
        <v>44218</v>
      </c>
      <c r="D3807" s="22" t="s">
        <v>117</v>
      </c>
      <c r="E3807" s="22">
        <v>500</v>
      </c>
      <c r="F3807" s="22" t="s">
        <v>112</v>
      </c>
      <c r="G3807" s="22" t="s">
        <v>113</v>
      </c>
    </row>
    <row r="3808" spans="3:7">
      <c r="C3808" s="137">
        <v>44047</v>
      </c>
      <c r="D3808" s="22" t="s">
        <v>118</v>
      </c>
      <c r="E3808" s="22">
        <v>3</v>
      </c>
      <c r="F3808" s="22" t="s">
        <v>112</v>
      </c>
      <c r="G3808" s="22" t="s">
        <v>109</v>
      </c>
    </row>
    <row r="3809" spans="3:7">
      <c r="C3809" s="137">
        <v>44309</v>
      </c>
      <c r="D3809" s="22" t="s">
        <v>118</v>
      </c>
      <c r="E3809" s="22">
        <v>5</v>
      </c>
      <c r="F3809" s="22" t="s">
        <v>9</v>
      </c>
      <c r="G3809" s="22" t="s">
        <v>111</v>
      </c>
    </row>
    <row r="3810" spans="3:7">
      <c r="C3810" s="137">
        <v>43905</v>
      </c>
      <c r="D3810" s="22" t="s">
        <v>118</v>
      </c>
      <c r="E3810" s="22">
        <v>46</v>
      </c>
      <c r="F3810" s="22" t="s">
        <v>114</v>
      </c>
      <c r="G3810" s="22" t="s">
        <v>105</v>
      </c>
    </row>
    <row r="3811" spans="3:7">
      <c r="C3811" s="137">
        <v>44280</v>
      </c>
      <c r="D3811" s="22" t="s">
        <v>119</v>
      </c>
      <c r="E3811" s="22">
        <v>150</v>
      </c>
      <c r="F3811" s="22" t="s">
        <v>110</v>
      </c>
      <c r="G3811" s="22" t="s">
        <v>109</v>
      </c>
    </row>
    <row r="3812" spans="3:7">
      <c r="C3812" s="137">
        <v>44327</v>
      </c>
      <c r="D3812" s="22" t="s">
        <v>107</v>
      </c>
      <c r="E3812" s="22">
        <v>46</v>
      </c>
      <c r="F3812" s="22" t="s">
        <v>112</v>
      </c>
      <c r="G3812" s="22" t="s">
        <v>115</v>
      </c>
    </row>
    <row r="3813" spans="3:7">
      <c r="C3813" s="137">
        <v>44450</v>
      </c>
      <c r="D3813" s="22" t="s">
        <v>117</v>
      </c>
      <c r="E3813" s="22">
        <v>43</v>
      </c>
      <c r="F3813" s="22" t="s">
        <v>9</v>
      </c>
      <c r="G3813" s="22" t="s">
        <v>106</v>
      </c>
    </row>
    <row r="3814" spans="3:7">
      <c r="C3814" s="137">
        <v>44127</v>
      </c>
      <c r="D3814" s="22" t="s">
        <v>116</v>
      </c>
      <c r="E3814" s="22">
        <v>150</v>
      </c>
      <c r="F3814" s="22" t="s">
        <v>114</v>
      </c>
      <c r="G3814" s="22" t="s">
        <v>115</v>
      </c>
    </row>
    <row r="3815" spans="3:7">
      <c r="C3815" s="137">
        <v>44653</v>
      </c>
      <c r="D3815" s="22" t="s">
        <v>119</v>
      </c>
      <c r="E3815" s="22">
        <v>500</v>
      </c>
      <c r="F3815" s="22" t="s">
        <v>112</v>
      </c>
      <c r="G3815" s="22" t="s">
        <v>115</v>
      </c>
    </row>
    <row r="3816" spans="3:7">
      <c r="C3816" s="137">
        <v>43854</v>
      </c>
      <c r="D3816" s="22" t="s">
        <v>119</v>
      </c>
      <c r="E3816" s="22">
        <v>2</v>
      </c>
      <c r="F3816" s="22" t="s">
        <v>112</v>
      </c>
      <c r="G3816" s="22" t="s">
        <v>115</v>
      </c>
    </row>
    <row r="3817" spans="3:7">
      <c r="C3817" s="137">
        <v>44373</v>
      </c>
      <c r="D3817" s="22" t="s">
        <v>117</v>
      </c>
      <c r="E3817" s="22">
        <v>550</v>
      </c>
      <c r="F3817" s="22" t="s">
        <v>110</v>
      </c>
      <c r="G3817" s="22" t="s">
        <v>108</v>
      </c>
    </row>
    <row r="3818" spans="3:7">
      <c r="C3818" s="137">
        <v>44189</v>
      </c>
      <c r="D3818" s="22" t="s">
        <v>119</v>
      </c>
      <c r="E3818" s="22">
        <v>10</v>
      </c>
      <c r="F3818" s="22" t="s">
        <v>6</v>
      </c>
      <c r="G3818" s="22" t="s">
        <v>108</v>
      </c>
    </row>
    <row r="3819" spans="3:7">
      <c r="C3819" s="137">
        <v>44099</v>
      </c>
      <c r="D3819" s="22" t="s">
        <v>117</v>
      </c>
      <c r="E3819" s="22">
        <v>1</v>
      </c>
      <c r="F3819" s="22" t="s">
        <v>112</v>
      </c>
      <c r="G3819" s="22" t="s">
        <v>109</v>
      </c>
    </row>
    <row r="3820" spans="3:7">
      <c r="C3820" s="137">
        <v>43915</v>
      </c>
      <c r="D3820" s="22" t="s">
        <v>119</v>
      </c>
      <c r="E3820" s="22">
        <v>125</v>
      </c>
      <c r="F3820" s="22" t="s">
        <v>9</v>
      </c>
      <c r="G3820" s="22" t="s">
        <v>106</v>
      </c>
    </row>
    <row r="3821" spans="3:7">
      <c r="C3821" s="137">
        <v>44219</v>
      </c>
      <c r="D3821" s="22" t="s">
        <v>117</v>
      </c>
      <c r="E3821" s="22">
        <v>27</v>
      </c>
      <c r="F3821" s="22" t="s">
        <v>9</v>
      </c>
      <c r="G3821" s="22" t="s">
        <v>113</v>
      </c>
    </row>
    <row r="3822" spans="3:7">
      <c r="C3822" s="137">
        <v>44489</v>
      </c>
      <c r="D3822" s="22" t="s">
        <v>118</v>
      </c>
      <c r="E3822" s="22">
        <v>475</v>
      </c>
      <c r="F3822" s="22" t="s">
        <v>112</v>
      </c>
      <c r="G3822" s="22" t="s">
        <v>108</v>
      </c>
    </row>
    <row r="3823" spans="3:7">
      <c r="C3823" s="137">
        <v>44692</v>
      </c>
      <c r="D3823" s="22" t="s">
        <v>117</v>
      </c>
      <c r="E3823" s="22">
        <v>7</v>
      </c>
      <c r="F3823" s="22" t="s">
        <v>110</v>
      </c>
      <c r="G3823" s="22" t="s">
        <v>105</v>
      </c>
    </row>
    <row r="3824" spans="3:7">
      <c r="C3824" s="137">
        <v>44760</v>
      </c>
      <c r="D3824" s="22" t="s">
        <v>119</v>
      </c>
      <c r="E3824" s="22">
        <v>20</v>
      </c>
      <c r="F3824" s="22" t="s">
        <v>9</v>
      </c>
      <c r="G3824" s="22" t="s">
        <v>106</v>
      </c>
    </row>
    <row r="3825" spans="3:7">
      <c r="C3825" s="137">
        <v>43896</v>
      </c>
      <c r="D3825" s="22" t="s">
        <v>119</v>
      </c>
      <c r="E3825" s="22">
        <v>23</v>
      </c>
      <c r="F3825" s="22" t="s">
        <v>114</v>
      </c>
      <c r="G3825" s="22" t="s">
        <v>108</v>
      </c>
    </row>
    <row r="3826" spans="3:7">
      <c r="C3826" s="137">
        <v>43968</v>
      </c>
      <c r="D3826" s="22" t="s">
        <v>107</v>
      </c>
      <c r="E3826" s="22">
        <v>43</v>
      </c>
      <c r="F3826" s="22" t="s">
        <v>110</v>
      </c>
      <c r="G3826" s="22" t="s">
        <v>111</v>
      </c>
    </row>
    <row r="3827" spans="3:7">
      <c r="C3827" s="137">
        <v>44814</v>
      </c>
      <c r="D3827" s="22" t="s">
        <v>119</v>
      </c>
      <c r="E3827" s="22">
        <v>38</v>
      </c>
      <c r="F3827" s="22" t="s">
        <v>114</v>
      </c>
      <c r="G3827" s="22" t="s">
        <v>113</v>
      </c>
    </row>
    <row r="3828" spans="3:7">
      <c r="C3828" s="137">
        <v>43896</v>
      </c>
      <c r="D3828" s="22" t="s">
        <v>116</v>
      </c>
      <c r="E3828" s="22">
        <v>49</v>
      </c>
      <c r="F3828" s="22" t="s">
        <v>114</v>
      </c>
      <c r="G3828" s="22" t="s">
        <v>115</v>
      </c>
    </row>
    <row r="3829" spans="3:7">
      <c r="C3829" s="137">
        <v>44140</v>
      </c>
      <c r="D3829" s="22" t="s">
        <v>119</v>
      </c>
      <c r="E3829" s="22">
        <v>17</v>
      </c>
      <c r="F3829" s="22" t="s">
        <v>112</v>
      </c>
      <c r="G3829" s="22" t="s">
        <v>115</v>
      </c>
    </row>
    <row r="3830" spans="3:7">
      <c r="C3830" s="137">
        <v>44717</v>
      </c>
      <c r="D3830" s="22" t="s">
        <v>117</v>
      </c>
      <c r="E3830" s="22">
        <v>34</v>
      </c>
      <c r="F3830" s="22" t="s">
        <v>114</v>
      </c>
      <c r="G3830" s="22" t="s">
        <v>106</v>
      </c>
    </row>
    <row r="3831" spans="3:7">
      <c r="C3831" s="137">
        <v>44841</v>
      </c>
      <c r="D3831" s="22" t="s">
        <v>119</v>
      </c>
      <c r="E3831" s="22">
        <v>475</v>
      </c>
      <c r="F3831" s="22" t="s">
        <v>112</v>
      </c>
      <c r="G3831" s="22" t="s">
        <v>111</v>
      </c>
    </row>
    <row r="3832" spans="3:7">
      <c r="C3832" s="137">
        <v>44730</v>
      </c>
      <c r="D3832" s="22" t="s">
        <v>117</v>
      </c>
      <c r="E3832" s="22">
        <v>29</v>
      </c>
      <c r="F3832" s="22" t="s">
        <v>110</v>
      </c>
      <c r="G3832" s="22" t="s">
        <v>113</v>
      </c>
    </row>
    <row r="3833" spans="3:7">
      <c r="C3833" s="137">
        <v>44583</v>
      </c>
      <c r="D3833" s="22" t="s">
        <v>117</v>
      </c>
      <c r="E3833" s="22">
        <v>1</v>
      </c>
      <c r="F3833" s="22" t="s">
        <v>112</v>
      </c>
      <c r="G3833" s="22" t="s">
        <v>113</v>
      </c>
    </row>
    <row r="3834" spans="3:7">
      <c r="C3834" s="137">
        <v>44378</v>
      </c>
      <c r="D3834" s="22" t="s">
        <v>117</v>
      </c>
      <c r="E3834" s="22">
        <v>6</v>
      </c>
      <c r="F3834" s="22" t="s">
        <v>112</v>
      </c>
      <c r="G3834" s="22" t="s">
        <v>115</v>
      </c>
    </row>
    <row r="3835" spans="3:7">
      <c r="C3835" s="137">
        <v>43977</v>
      </c>
      <c r="D3835" s="22" t="s">
        <v>107</v>
      </c>
      <c r="E3835" s="22">
        <v>35</v>
      </c>
      <c r="F3835" s="22" t="s">
        <v>112</v>
      </c>
      <c r="G3835" s="22" t="s">
        <v>111</v>
      </c>
    </row>
    <row r="3836" spans="3:7">
      <c r="C3836" s="137">
        <v>44444</v>
      </c>
      <c r="D3836" s="22" t="s">
        <v>117</v>
      </c>
      <c r="E3836" s="22">
        <v>4</v>
      </c>
      <c r="F3836" s="22" t="s">
        <v>112</v>
      </c>
      <c r="G3836" s="22" t="s">
        <v>105</v>
      </c>
    </row>
    <row r="3837" spans="3:7">
      <c r="C3837" s="137">
        <v>44472</v>
      </c>
      <c r="D3837" s="22" t="s">
        <v>116</v>
      </c>
      <c r="E3837" s="22">
        <v>325</v>
      </c>
      <c r="F3837" s="22" t="s">
        <v>6</v>
      </c>
      <c r="G3837" s="22" t="s">
        <v>106</v>
      </c>
    </row>
    <row r="3838" spans="3:7">
      <c r="C3838" s="137">
        <v>44208</v>
      </c>
      <c r="D3838" s="22" t="s">
        <v>107</v>
      </c>
      <c r="E3838" s="22">
        <v>20</v>
      </c>
      <c r="F3838" s="22" t="s">
        <v>114</v>
      </c>
      <c r="G3838" s="22" t="s">
        <v>105</v>
      </c>
    </row>
    <row r="3839" spans="3:7">
      <c r="C3839" s="137">
        <v>44389</v>
      </c>
      <c r="D3839" s="22" t="s">
        <v>116</v>
      </c>
      <c r="E3839" s="22">
        <v>38</v>
      </c>
      <c r="F3839" s="22" t="s">
        <v>112</v>
      </c>
      <c r="G3839" s="22" t="s">
        <v>115</v>
      </c>
    </row>
    <row r="3840" spans="3:7">
      <c r="C3840" s="137">
        <v>44500</v>
      </c>
      <c r="D3840" s="22" t="s">
        <v>107</v>
      </c>
      <c r="E3840" s="22">
        <v>15</v>
      </c>
      <c r="F3840" s="22" t="s">
        <v>6</v>
      </c>
      <c r="G3840" s="22" t="s">
        <v>109</v>
      </c>
    </row>
    <row r="3841" spans="3:7">
      <c r="C3841" s="137">
        <v>44299</v>
      </c>
      <c r="D3841" s="22" t="s">
        <v>116</v>
      </c>
      <c r="E3841" s="22">
        <v>38</v>
      </c>
      <c r="F3841" s="22" t="s">
        <v>110</v>
      </c>
      <c r="G3841" s="22" t="s">
        <v>109</v>
      </c>
    </row>
    <row r="3842" spans="3:7">
      <c r="C3842" s="137">
        <v>44159</v>
      </c>
      <c r="D3842" s="22" t="s">
        <v>118</v>
      </c>
      <c r="E3842" s="22">
        <v>49</v>
      </c>
      <c r="F3842" s="22" t="s">
        <v>114</v>
      </c>
      <c r="G3842" s="22" t="s">
        <v>105</v>
      </c>
    </row>
    <row r="3843" spans="3:7">
      <c r="C3843" s="137">
        <v>44429</v>
      </c>
      <c r="D3843" s="22" t="s">
        <v>117</v>
      </c>
      <c r="E3843" s="22">
        <v>6</v>
      </c>
      <c r="F3843" s="22" t="s">
        <v>9</v>
      </c>
      <c r="G3843" s="22" t="s">
        <v>115</v>
      </c>
    </row>
    <row r="3844" spans="3:7">
      <c r="C3844" s="137">
        <v>44709</v>
      </c>
      <c r="D3844" s="22" t="s">
        <v>119</v>
      </c>
      <c r="E3844" s="22">
        <v>28</v>
      </c>
      <c r="F3844" s="22" t="s">
        <v>6</v>
      </c>
      <c r="G3844" s="22" t="s">
        <v>109</v>
      </c>
    </row>
    <row r="3845" spans="3:7">
      <c r="C3845" s="137">
        <v>44718</v>
      </c>
      <c r="D3845" s="22" t="s">
        <v>107</v>
      </c>
      <c r="E3845" s="22">
        <v>9</v>
      </c>
      <c r="F3845" s="22" t="s">
        <v>110</v>
      </c>
      <c r="G3845" s="22" t="s">
        <v>108</v>
      </c>
    </row>
    <row r="3846" spans="3:7">
      <c r="C3846" s="137">
        <v>44212</v>
      </c>
      <c r="D3846" s="22" t="s">
        <v>119</v>
      </c>
      <c r="E3846" s="22">
        <v>575</v>
      </c>
      <c r="F3846" s="22" t="s">
        <v>6</v>
      </c>
      <c r="G3846" s="22" t="s">
        <v>111</v>
      </c>
    </row>
    <row r="3847" spans="3:7">
      <c r="C3847" s="137">
        <v>43870</v>
      </c>
      <c r="D3847" s="22" t="s">
        <v>117</v>
      </c>
      <c r="E3847" s="22">
        <v>325</v>
      </c>
      <c r="F3847" s="22" t="s">
        <v>110</v>
      </c>
      <c r="G3847" s="22" t="s">
        <v>113</v>
      </c>
    </row>
    <row r="3848" spans="3:7">
      <c r="C3848" s="137">
        <v>44416</v>
      </c>
      <c r="D3848" s="22" t="s">
        <v>117</v>
      </c>
      <c r="E3848" s="22">
        <v>450</v>
      </c>
      <c r="F3848" s="22" t="s">
        <v>114</v>
      </c>
      <c r="G3848" s="22" t="s">
        <v>105</v>
      </c>
    </row>
    <row r="3849" spans="3:7">
      <c r="C3849" s="137">
        <v>44770</v>
      </c>
      <c r="D3849" s="22" t="s">
        <v>117</v>
      </c>
      <c r="E3849" s="22">
        <v>35</v>
      </c>
      <c r="F3849" s="22" t="s">
        <v>112</v>
      </c>
      <c r="G3849" s="22" t="s">
        <v>106</v>
      </c>
    </row>
    <row r="3850" spans="3:7">
      <c r="C3850" s="137">
        <v>44692</v>
      </c>
      <c r="D3850" s="22" t="s">
        <v>118</v>
      </c>
      <c r="E3850" s="22">
        <v>18</v>
      </c>
      <c r="F3850" s="22" t="s">
        <v>114</v>
      </c>
      <c r="G3850" s="22" t="s">
        <v>111</v>
      </c>
    </row>
    <row r="3851" spans="3:7">
      <c r="C3851" s="137">
        <v>44283</v>
      </c>
      <c r="D3851" s="22" t="s">
        <v>119</v>
      </c>
      <c r="E3851" s="22">
        <v>43</v>
      </c>
      <c r="F3851" s="22" t="s">
        <v>110</v>
      </c>
      <c r="G3851" s="22" t="s">
        <v>108</v>
      </c>
    </row>
    <row r="3852" spans="3:7">
      <c r="C3852" s="137">
        <v>44132</v>
      </c>
      <c r="D3852" s="22" t="s">
        <v>117</v>
      </c>
      <c r="E3852" s="22">
        <v>48</v>
      </c>
      <c r="F3852" s="22" t="s">
        <v>9</v>
      </c>
      <c r="G3852" s="22" t="s">
        <v>113</v>
      </c>
    </row>
    <row r="3853" spans="3:7">
      <c r="C3853" s="137">
        <v>44003</v>
      </c>
      <c r="D3853" s="22" t="s">
        <v>119</v>
      </c>
      <c r="E3853" s="22">
        <v>20</v>
      </c>
      <c r="F3853" s="22" t="s">
        <v>112</v>
      </c>
      <c r="G3853" s="22" t="s">
        <v>109</v>
      </c>
    </row>
    <row r="3854" spans="3:7">
      <c r="C3854" s="137">
        <v>43994</v>
      </c>
      <c r="D3854" s="22" t="s">
        <v>116</v>
      </c>
      <c r="E3854" s="22">
        <v>250</v>
      </c>
      <c r="F3854" s="22" t="s">
        <v>9</v>
      </c>
      <c r="G3854" s="22" t="s">
        <v>115</v>
      </c>
    </row>
    <row r="3855" spans="3:7">
      <c r="C3855" s="137">
        <v>44122</v>
      </c>
      <c r="D3855" s="22" t="s">
        <v>116</v>
      </c>
      <c r="E3855" s="22">
        <v>500</v>
      </c>
      <c r="F3855" s="22" t="s">
        <v>112</v>
      </c>
      <c r="G3855" s="22" t="s">
        <v>111</v>
      </c>
    </row>
    <row r="3856" spans="3:7">
      <c r="C3856" s="137">
        <v>44456</v>
      </c>
      <c r="D3856" s="22" t="s">
        <v>117</v>
      </c>
      <c r="E3856" s="22">
        <v>7</v>
      </c>
      <c r="F3856" s="22" t="s">
        <v>6</v>
      </c>
      <c r="G3856" s="22" t="s">
        <v>109</v>
      </c>
    </row>
    <row r="3857" spans="3:7">
      <c r="C3857" s="137">
        <v>44204</v>
      </c>
      <c r="D3857" s="22" t="s">
        <v>117</v>
      </c>
      <c r="E3857" s="22">
        <v>275</v>
      </c>
      <c r="F3857" s="22" t="s">
        <v>112</v>
      </c>
      <c r="G3857" s="22" t="s">
        <v>115</v>
      </c>
    </row>
    <row r="3858" spans="3:7">
      <c r="C3858" s="137">
        <v>43908</v>
      </c>
      <c r="D3858" s="22" t="s">
        <v>117</v>
      </c>
      <c r="E3858" s="22">
        <v>4</v>
      </c>
      <c r="F3858" s="22" t="s">
        <v>110</v>
      </c>
      <c r="G3858" s="22" t="s">
        <v>113</v>
      </c>
    </row>
    <row r="3859" spans="3:7">
      <c r="C3859" s="137">
        <v>44707</v>
      </c>
      <c r="D3859" s="22" t="s">
        <v>117</v>
      </c>
      <c r="E3859" s="22">
        <v>250</v>
      </c>
      <c r="F3859" s="22" t="s">
        <v>114</v>
      </c>
      <c r="G3859" s="22" t="s">
        <v>113</v>
      </c>
    </row>
    <row r="3860" spans="3:7">
      <c r="C3860" s="137">
        <v>44131</v>
      </c>
      <c r="D3860" s="22" t="s">
        <v>107</v>
      </c>
      <c r="E3860" s="22">
        <v>3</v>
      </c>
      <c r="F3860" s="22" t="s">
        <v>9</v>
      </c>
      <c r="G3860" s="22" t="s">
        <v>105</v>
      </c>
    </row>
    <row r="3861" spans="3:7">
      <c r="C3861" s="137">
        <v>44854</v>
      </c>
      <c r="D3861" s="22" t="s">
        <v>116</v>
      </c>
      <c r="E3861" s="22">
        <v>37</v>
      </c>
      <c r="F3861" s="22" t="s">
        <v>114</v>
      </c>
      <c r="G3861" s="22" t="s">
        <v>108</v>
      </c>
    </row>
    <row r="3862" spans="3:7">
      <c r="C3862" s="137">
        <v>44149</v>
      </c>
      <c r="D3862" s="22" t="s">
        <v>117</v>
      </c>
      <c r="E3862" s="22">
        <v>41</v>
      </c>
      <c r="F3862" s="22" t="s">
        <v>114</v>
      </c>
      <c r="G3862" s="22" t="s">
        <v>111</v>
      </c>
    </row>
    <row r="3863" spans="3:7">
      <c r="C3863" s="137">
        <v>44886</v>
      </c>
      <c r="D3863" s="22" t="s">
        <v>117</v>
      </c>
      <c r="E3863" s="22">
        <v>13</v>
      </c>
      <c r="F3863" s="22" t="s">
        <v>110</v>
      </c>
      <c r="G3863" s="22" t="s">
        <v>115</v>
      </c>
    </row>
    <row r="3864" spans="3:7">
      <c r="C3864" s="137">
        <v>44472</v>
      </c>
      <c r="D3864" s="22" t="s">
        <v>119</v>
      </c>
      <c r="E3864" s="22">
        <v>5</v>
      </c>
      <c r="F3864" s="22" t="s">
        <v>114</v>
      </c>
      <c r="G3864" s="22" t="s">
        <v>108</v>
      </c>
    </row>
    <row r="3865" spans="3:7">
      <c r="C3865" s="137">
        <v>44783</v>
      </c>
      <c r="D3865" s="22" t="s">
        <v>107</v>
      </c>
      <c r="E3865" s="22">
        <v>36</v>
      </c>
      <c r="F3865" s="22" t="s">
        <v>110</v>
      </c>
      <c r="G3865" s="22" t="s">
        <v>106</v>
      </c>
    </row>
    <row r="3866" spans="3:7">
      <c r="C3866" s="137">
        <v>44287</v>
      </c>
      <c r="D3866" s="22" t="s">
        <v>118</v>
      </c>
      <c r="E3866" s="22">
        <v>450</v>
      </c>
      <c r="F3866" s="22" t="s">
        <v>110</v>
      </c>
      <c r="G3866" s="22" t="s">
        <v>106</v>
      </c>
    </row>
    <row r="3867" spans="3:7">
      <c r="C3867" s="137">
        <v>44626</v>
      </c>
      <c r="D3867" s="22" t="s">
        <v>107</v>
      </c>
      <c r="E3867" s="22">
        <v>300</v>
      </c>
      <c r="F3867" s="22" t="s">
        <v>110</v>
      </c>
      <c r="G3867" s="22" t="s">
        <v>109</v>
      </c>
    </row>
    <row r="3868" spans="3:7">
      <c r="C3868" s="137">
        <v>44608</v>
      </c>
      <c r="D3868" s="22" t="s">
        <v>119</v>
      </c>
      <c r="E3868" s="22">
        <v>22</v>
      </c>
      <c r="F3868" s="22" t="s">
        <v>112</v>
      </c>
      <c r="G3868" s="22" t="s">
        <v>115</v>
      </c>
    </row>
    <row r="3869" spans="3:7">
      <c r="C3869" s="137">
        <v>44253</v>
      </c>
      <c r="D3869" s="22" t="s">
        <v>119</v>
      </c>
      <c r="E3869" s="22">
        <v>575</v>
      </c>
      <c r="F3869" s="22" t="s">
        <v>110</v>
      </c>
      <c r="G3869" s="22" t="s">
        <v>108</v>
      </c>
    </row>
    <row r="3870" spans="3:7">
      <c r="C3870" s="137">
        <v>44189</v>
      </c>
      <c r="D3870" s="22" t="s">
        <v>118</v>
      </c>
      <c r="E3870" s="22">
        <v>17</v>
      </c>
      <c r="F3870" s="22" t="s">
        <v>112</v>
      </c>
      <c r="G3870" s="22" t="s">
        <v>105</v>
      </c>
    </row>
    <row r="3871" spans="3:7">
      <c r="C3871" s="137">
        <v>44213</v>
      </c>
      <c r="D3871" s="22" t="s">
        <v>119</v>
      </c>
      <c r="E3871" s="22">
        <v>300</v>
      </c>
      <c r="F3871" s="22" t="s">
        <v>114</v>
      </c>
      <c r="G3871" s="22" t="s">
        <v>109</v>
      </c>
    </row>
    <row r="3872" spans="3:7">
      <c r="C3872" s="137">
        <v>44070</v>
      </c>
      <c r="D3872" s="22" t="s">
        <v>117</v>
      </c>
      <c r="E3872" s="22">
        <v>250</v>
      </c>
      <c r="F3872" s="22" t="s">
        <v>112</v>
      </c>
      <c r="G3872" s="22" t="s">
        <v>111</v>
      </c>
    </row>
    <row r="3873" spans="3:7">
      <c r="C3873" s="137">
        <v>43955</v>
      </c>
      <c r="D3873" s="22" t="s">
        <v>119</v>
      </c>
      <c r="E3873" s="22">
        <v>475</v>
      </c>
      <c r="F3873" s="22" t="s">
        <v>112</v>
      </c>
      <c r="G3873" s="22" t="s">
        <v>108</v>
      </c>
    </row>
    <row r="3874" spans="3:7">
      <c r="C3874" s="137">
        <v>44031</v>
      </c>
      <c r="D3874" s="22" t="s">
        <v>118</v>
      </c>
      <c r="E3874" s="22">
        <v>4</v>
      </c>
      <c r="F3874" s="22" t="s">
        <v>9</v>
      </c>
      <c r="G3874" s="22" t="s">
        <v>111</v>
      </c>
    </row>
    <row r="3875" spans="3:7">
      <c r="C3875" s="137">
        <v>44693</v>
      </c>
      <c r="D3875" s="22" t="s">
        <v>119</v>
      </c>
      <c r="E3875" s="22">
        <v>425</v>
      </c>
      <c r="F3875" s="22" t="s">
        <v>114</v>
      </c>
      <c r="G3875" s="22" t="s">
        <v>115</v>
      </c>
    </row>
    <row r="3876" spans="3:7">
      <c r="C3876" s="137">
        <v>44919</v>
      </c>
      <c r="D3876" s="22" t="s">
        <v>119</v>
      </c>
      <c r="E3876" s="22">
        <v>7</v>
      </c>
      <c r="F3876" s="22" t="s">
        <v>110</v>
      </c>
      <c r="G3876" s="22" t="s">
        <v>111</v>
      </c>
    </row>
    <row r="3877" spans="3:7">
      <c r="C3877" s="137">
        <v>44148</v>
      </c>
      <c r="D3877" s="22" t="s">
        <v>118</v>
      </c>
      <c r="E3877" s="22">
        <v>45</v>
      </c>
      <c r="F3877" s="22" t="s">
        <v>9</v>
      </c>
      <c r="G3877" s="22" t="s">
        <v>113</v>
      </c>
    </row>
    <row r="3878" spans="3:7">
      <c r="C3878" s="137">
        <v>43841</v>
      </c>
      <c r="D3878" s="22" t="s">
        <v>119</v>
      </c>
      <c r="E3878" s="22">
        <v>28</v>
      </c>
      <c r="F3878" s="22" t="s">
        <v>114</v>
      </c>
      <c r="G3878" s="22" t="s">
        <v>105</v>
      </c>
    </row>
    <row r="3879" spans="3:7">
      <c r="C3879" s="137">
        <v>44224</v>
      </c>
      <c r="D3879" s="22" t="s">
        <v>117</v>
      </c>
      <c r="E3879" s="22">
        <v>500</v>
      </c>
      <c r="F3879" s="22" t="s">
        <v>114</v>
      </c>
      <c r="G3879" s="22" t="s">
        <v>105</v>
      </c>
    </row>
    <row r="3880" spans="3:7">
      <c r="C3880" s="137">
        <v>44703</v>
      </c>
      <c r="D3880" s="22" t="s">
        <v>117</v>
      </c>
      <c r="E3880" s="22">
        <v>2</v>
      </c>
      <c r="F3880" s="22" t="s">
        <v>114</v>
      </c>
      <c r="G3880" s="22" t="s">
        <v>113</v>
      </c>
    </row>
    <row r="3881" spans="3:7">
      <c r="C3881" s="137">
        <v>44470</v>
      </c>
      <c r="D3881" s="22" t="s">
        <v>117</v>
      </c>
      <c r="E3881" s="22">
        <v>2</v>
      </c>
      <c r="F3881" s="22" t="s">
        <v>114</v>
      </c>
      <c r="G3881" s="22" t="s">
        <v>111</v>
      </c>
    </row>
    <row r="3882" spans="3:7">
      <c r="C3882" s="137">
        <v>44251</v>
      </c>
      <c r="D3882" s="22" t="s">
        <v>119</v>
      </c>
      <c r="E3882" s="22">
        <v>7</v>
      </c>
      <c r="F3882" s="22" t="s">
        <v>9</v>
      </c>
      <c r="G3882" s="22" t="s">
        <v>106</v>
      </c>
    </row>
    <row r="3883" spans="3:7">
      <c r="C3883" s="137">
        <v>44234</v>
      </c>
      <c r="D3883" s="22" t="s">
        <v>119</v>
      </c>
      <c r="E3883" s="22">
        <v>27</v>
      </c>
      <c r="F3883" s="22" t="s">
        <v>6</v>
      </c>
      <c r="G3883" s="22" t="s">
        <v>109</v>
      </c>
    </row>
    <row r="3884" spans="3:7">
      <c r="C3884" s="137">
        <v>44576</v>
      </c>
      <c r="D3884" s="22" t="s">
        <v>118</v>
      </c>
      <c r="E3884" s="22">
        <v>34</v>
      </c>
      <c r="F3884" s="22" t="s">
        <v>110</v>
      </c>
      <c r="G3884" s="22" t="s">
        <v>108</v>
      </c>
    </row>
    <row r="3885" spans="3:7">
      <c r="C3885" s="137">
        <v>44329</v>
      </c>
      <c r="D3885" s="22" t="s">
        <v>119</v>
      </c>
      <c r="E3885" s="22">
        <v>500</v>
      </c>
      <c r="F3885" s="22" t="s">
        <v>9</v>
      </c>
      <c r="G3885" s="22" t="s">
        <v>111</v>
      </c>
    </row>
    <row r="3886" spans="3:7">
      <c r="C3886" s="137">
        <v>44124</v>
      </c>
      <c r="D3886" s="22" t="s">
        <v>119</v>
      </c>
      <c r="E3886" s="22">
        <v>34</v>
      </c>
      <c r="F3886" s="22" t="s">
        <v>9</v>
      </c>
      <c r="G3886" s="22" t="s">
        <v>105</v>
      </c>
    </row>
    <row r="3887" spans="3:7">
      <c r="C3887" s="137">
        <v>44041</v>
      </c>
      <c r="D3887" s="22" t="s">
        <v>116</v>
      </c>
      <c r="E3887" s="22">
        <v>8</v>
      </c>
      <c r="F3887" s="22" t="s">
        <v>9</v>
      </c>
      <c r="G3887" s="22" t="s">
        <v>113</v>
      </c>
    </row>
    <row r="3888" spans="3:7">
      <c r="C3888" s="137">
        <v>44893</v>
      </c>
      <c r="D3888" s="22" t="s">
        <v>116</v>
      </c>
      <c r="E3888" s="22">
        <v>28</v>
      </c>
      <c r="F3888" s="22" t="s">
        <v>112</v>
      </c>
      <c r="G3888" s="22" t="s">
        <v>113</v>
      </c>
    </row>
    <row r="3889" spans="3:7">
      <c r="C3889" s="137">
        <v>43997</v>
      </c>
      <c r="D3889" s="22" t="s">
        <v>107</v>
      </c>
      <c r="E3889" s="22">
        <v>225</v>
      </c>
      <c r="F3889" s="22" t="s">
        <v>6</v>
      </c>
      <c r="G3889" s="22" t="s">
        <v>115</v>
      </c>
    </row>
    <row r="3890" spans="3:7">
      <c r="C3890" s="137">
        <v>44250</v>
      </c>
      <c r="D3890" s="22" t="s">
        <v>119</v>
      </c>
      <c r="E3890" s="22">
        <v>600</v>
      </c>
      <c r="F3890" s="22" t="s">
        <v>6</v>
      </c>
      <c r="G3890" s="22" t="s">
        <v>115</v>
      </c>
    </row>
    <row r="3891" spans="3:7">
      <c r="C3891" s="137">
        <v>44763</v>
      </c>
      <c r="D3891" s="22" t="s">
        <v>118</v>
      </c>
      <c r="E3891" s="22">
        <v>39</v>
      </c>
      <c r="F3891" s="22" t="s">
        <v>114</v>
      </c>
      <c r="G3891" s="22" t="s">
        <v>113</v>
      </c>
    </row>
    <row r="3892" spans="3:7">
      <c r="C3892" s="137">
        <v>44683</v>
      </c>
      <c r="D3892" s="22" t="s">
        <v>117</v>
      </c>
      <c r="E3892" s="22">
        <v>23</v>
      </c>
      <c r="F3892" s="22" t="s">
        <v>114</v>
      </c>
      <c r="G3892" s="22" t="s">
        <v>115</v>
      </c>
    </row>
    <row r="3893" spans="3:7">
      <c r="C3893" s="137">
        <v>44474</v>
      </c>
      <c r="D3893" s="22" t="s">
        <v>107</v>
      </c>
      <c r="E3893" s="22">
        <v>350</v>
      </c>
      <c r="F3893" s="22" t="s">
        <v>6</v>
      </c>
      <c r="G3893" s="22" t="s">
        <v>109</v>
      </c>
    </row>
    <row r="3894" spans="3:7">
      <c r="C3894" s="137">
        <v>44166</v>
      </c>
      <c r="D3894" s="22" t="s">
        <v>118</v>
      </c>
      <c r="E3894" s="22">
        <v>9</v>
      </c>
      <c r="F3894" s="22" t="s">
        <v>110</v>
      </c>
      <c r="G3894" s="22" t="s">
        <v>113</v>
      </c>
    </row>
    <row r="3895" spans="3:7">
      <c r="C3895" s="137">
        <v>44747</v>
      </c>
      <c r="D3895" s="22" t="s">
        <v>119</v>
      </c>
      <c r="E3895" s="22">
        <v>7</v>
      </c>
      <c r="F3895" s="22" t="s">
        <v>9</v>
      </c>
      <c r="G3895" s="22" t="s">
        <v>109</v>
      </c>
    </row>
    <row r="3896" spans="3:7">
      <c r="C3896" s="137">
        <v>44864</v>
      </c>
      <c r="D3896" s="22" t="s">
        <v>118</v>
      </c>
      <c r="E3896" s="22">
        <v>27</v>
      </c>
      <c r="F3896" s="22" t="s">
        <v>9</v>
      </c>
      <c r="G3896" s="22" t="s">
        <v>115</v>
      </c>
    </row>
    <row r="3897" spans="3:7">
      <c r="C3897" s="137">
        <v>44569</v>
      </c>
      <c r="D3897" s="22" t="s">
        <v>116</v>
      </c>
      <c r="E3897" s="22">
        <v>17</v>
      </c>
      <c r="F3897" s="22" t="s">
        <v>110</v>
      </c>
      <c r="G3897" s="22" t="s">
        <v>113</v>
      </c>
    </row>
    <row r="3898" spans="3:7">
      <c r="C3898" s="137">
        <v>44452</v>
      </c>
      <c r="D3898" s="22" t="s">
        <v>116</v>
      </c>
      <c r="E3898" s="22">
        <v>9</v>
      </c>
      <c r="F3898" s="22" t="s">
        <v>114</v>
      </c>
      <c r="G3898" s="22" t="s">
        <v>106</v>
      </c>
    </row>
    <row r="3899" spans="3:7">
      <c r="C3899" s="137">
        <v>44395</v>
      </c>
      <c r="D3899" s="22" t="s">
        <v>116</v>
      </c>
      <c r="E3899" s="22">
        <v>19</v>
      </c>
      <c r="F3899" s="22" t="s">
        <v>112</v>
      </c>
      <c r="G3899" s="22" t="s">
        <v>113</v>
      </c>
    </row>
    <row r="3900" spans="3:7">
      <c r="C3900" s="137">
        <v>44518</v>
      </c>
      <c r="D3900" s="22" t="s">
        <v>117</v>
      </c>
      <c r="E3900" s="22">
        <v>8</v>
      </c>
      <c r="F3900" s="22" t="s">
        <v>110</v>
      </c>
      <c r="G3900" s="22" t="s">
        <v>115</v>
      </c>
    </row>
    <row r="3901" spans="3:7">
      <c r="C3901" s="137">
        <v>44069</v>
      </c>
      <c r="D3901" s="22" t="s">
        <v>117</v>
      </c>
      <c r="E3901" s="22">
        <v>44</v>
      </c>
      <c r="F3901" s="22" t="s">
        <v>112</v>
      </c>
      <c r="G3901" s="22" t="s">
        <v>111</v>
      </c>
    </row>
    <row r="3902" spans="3:7">
      <c r="C3902" s="137">
        <v>44912</v>
      </c>
      <c r="D3902" s="22" t="s">
        <v>118</v>
      </c>
      <c r="E3902" s="22">
        <v>350</v>
      </c>
      <c r="F3902" s="22" t="s">
        <v>9</v>
      </c>
      <c r="G3902" s="22" t="s">
        <v>105</v>
      </c>
    </row>
    <row r="3903" spans="3:7">
      <c r="C3903" s="137">
        <v>43962</v>
      </c>
      <c r="D3903" s="22" t="s">
        <v>119</v>
      </c>
      <c r="E3903" s="22">
        <v>300</v>
      </c>
      <c r="F3903" s="22" t="s">
        <v>114</v>
      </c>
      <c r="G3903" s="22" t="s">
        <v>111</v>
      </c>
    </row>
    <row r="3904" spans="3:7">
      <c r="C3904" s="137">
        <v>44409</v>
      </c>
      <c r="D3904" s="22" t="s">
        <v>107</v>
      </c>
      <c r="E3904" s="22">
        <v>23</v>
      </c>
      <c r="F3904" s="22" t="s">
        <v>112</v>
      </c>
      <c r="G3904" s="22" t="s">
        <v>111</v>
      </c>
    </row>
    <row r="3905" spans="3:7">
      <c r="C3905" s="137">
        <v>44559</v>
      </c>
      <c r="D3905" s="22" t="s">
        <v>119</v>
      </c>
      <c r="E3905" s="22">
        <v>9</v>
      </c>
      <c r="F3905" s="22" t="s">
        <v>6</v>
      </c>
      <c r="G3905" s="22" t="s">
        <v>115</v>
      </c>
    </row>
    <row r="3906" spans="3:7">
      <c r="C3906" s="137">
        <v>44763</v>
      </c>
      <c r="D3906" s="22" t="s">
        <v>117</v>
      </c>
      <c r="E3906" s="22">
        <v>525</v>
      </c>
      <c r="F3906" s="22" t="s">
        <v>110</v>
      </c>
      <c r="G3906" s="22" t="s">
        <v>105</v>
      </c>
    </row>
    <row r="3907" spans="3:7">
      <c r="C3907" s="137">
        <v>43833</v>
      </c>
      <c r="D3907" s="22" t="s">
        <v>117</v>
      </c>
      <c r="E3907" s="22">
        <v>5</v>
      </c>
      <c r="F3907" s="22" t="s">
        <v>9</v>
      </c>
      <c r="G3907" s="22" t="s">
        <v>105</v>
      </c>
    </row>
    <row r="3908" spans="3:7">
      <c r="C3908" s="137">
        <v>44555</v>
      </c>
      <c r="D3908" s="22" t="s">
        <v>119</v>
      </c>
      <c r="E3908" s="22">
        <v>575</v>
      </c>
      <c r="F3908" s="22" t="s">
        <v>6</v>
      </c>
      <c r="G3908" s="22" t="s">
        <v>105</v>
      </c>
    </row>
    <row r="3909" spans="3:7">
      <c r="C3909" s="137">
        <v>44615</v>
      </c>
      <c r="D3909" s="22" t="s">
        <v>119</v>
      </c>
      <c r="E3909" s="22">
        <v>1</v>
      </c>
      <c r="F3909" s="22" t="s">
        <v>6</v>
      </c>
      <c r="G3909" s="22" t="s">
        <v>115</v>
      </c>
    </row>
    <row r="3910" spans="3:7">
      <c r="C3910" s="137">
        <v>44319</v>
      </c>
      <c r="D3910" s="22" t="s">
        <v>117</v>
      </c>
      <c r="E3910" s="22">
        <v>350</v>
      </c>
      <c r="F3910" s="22" t="s">
        <v>9</v>
      </c>
      <c r="G3910" s="22" t="s">
        <v>105</v>
      </c>
    </row>
    <row r="3911" spans="3:7">
      <c r="C3911" s="137">
        <v>44917</v>
      </c>
      <c r="D3911" s="22" t="s">
        <v>117</v>
      </c>
      <c r="E3911" s="22">
        <v>6</v>
      </c>
      <c r="F3911" s="22" t="s">
        <v>9</v>
      </c>
      <c r="G3911" s="22" t="s">
        <v>108</v>
      </c>
    </row>
    <row r="3912" spans="3:7">
      <c r="C3912" s="137">
        <v>44445</v>
      </c>
      <c r="D3912" s="22" t="s">
        <v>107</v>
      </c>
      <c r="E3912" s="22">
        <v>20</v>
      </c>
      <c r="F3912" s="22" t="s">
        <v>6</v>
      </c>
      <c r="G3912" s="22" t="s">
        <v>115</v>
      </c>
    </row>
    <row r="3913" spans="3:7">
      <c r="C3913" s="137">
        <v>44087</v>
      </c>
      <c r="D3913" s="22" t="s">
        <v>117</v>
      </c>
      <c r="E3913" s="22">
        <v>14</v>
      </c>
      <c r="F3913" s="22" t="s">
        <v>9</v>
      </c>
      <c r="G3913" s="22" t="s">
        <v>113</v>
      </c>
    </row>
    <row r="3914" spans="3:7">
      <c r="C3914" s="137">
        <v>44833</v>
      </c>
      <c r="D3914" s="22" t="s">
        <v>119</v>
      </c>
      <c r="E3914" s="22">
        <v>46</v>
      </c>
      <c r="F3914" s="22" t="s">
        <v>6</v>
      </c>
      <c r="G3914" s="22" t="s">
        <v>115</v>
      </c>
    </row>
    <row r="3915" spans="3:7">
      <c r="C3915" s="137">
        <v>44631</v>
      </c>
      <c r="D3915" s="22" t="s">
        <v>119</v>
      </c>
      <c r="E3915" s="22">
        <v>225</v>
      </c>
      <c r="F3915" s="22" t="s">
        <v>110</v>
      </c>
      <c r="G3915" s="22" t="s">
        <v>105</v>
      </c>
    </row>
    <row r="3916" spans="3:7">
      <c r="C3916" s="137">
        <v>44737</v>
      </c>
      <c r="D3916" s="22" t="s">
        <v>118</v>
      </c>
      <c r="E3916" s="22">
        <v>13</v>
      </c>
      <c r="F3916" s="22" t="s">
        <v>114</v>
      </c>
      <c r="G3916" s="22" t="s">
        <v>113</v>
      </c>
    </row>
    <row r="3917" spans="3:7">
      <c r="C3917" s="137">
        <v>44034</v>
      </c>
      <c r="D3917" s="22" t="s">
        <v>119</v>
      </c>
      <c r="E3917" s="22">
        <v>375</v>
      </c>
      <c r="F3917" s="22" t="s">
        <v>6</v>
      </c>
      <c r="G3917" s="22" t="s">
        <v>105</v>
      </c>
    </row>
    <row r="3918" spans="3:7">
      <c r="C3918" s="137">
        <v>44174</v>
      </c>
      <c r="D3918" s="22" t="s">
        <v>119</v>
      </c>
      <c r="E3918" s="22">
        <v>9</v>
      </c>
      <c r="F3918" s="22" t="s">
        <v>114</v>
      </c>
      <c r="G3918" s="22" t="s">
        <v>113</v>
      </c>
    </row>
    <row r="3919" spans="3:7">
      <c r="C3919" s="137">
        <v>43896</v>
      </c>
      <c r="D3919" s="22" t="s">
        <v>119</v>
      </c>
      <c r="E3919" s="22">
        <v>16</v>
      </c>
      <c r="F3919" s="22" t="s">
        <v>112</v>
      </c>
      <c r="G3919" s="22" t="s">
        <v>105</v>
      </c>
    </row>
    <row r="3920" spans="3:7">
      <c r="C3920" s="137">
        <v>44290</v>
      </c>
      <c r="D3920" s="22" t="s">
        <v>117</v>
      </c>
      <c r="E3920" s="22">
        <v>525</v>
      </c>
      <c r="F3920" s="22" t="s">
        <v>110</v>
      </c>
      <c r="G3920" s="22" t="s">
        <v>109</v>
      </c>
    </row>
    <row r="3921" spans="3:7">
      <c r="C3921" s="137">
        <v>44575</v>
      </c>
      <c r="D3921" s="22" t="s">
        <v>116</v>
      </c>
      <c r="E3921" s="22">
        <v>425</v>
      </c>
      <c r="F3921" s="22" t="s">
        <v>114</v>
      </c>
      <c r="G3921" s="22" t="s">
        <v>106</v>
      </c>
    </row>
    <row r="3922" spans="3:7">
      <c r="C3922" s="137">
        <v>43878</v>
      </c>
      <c r="D3922" s="22" t="s">
        <v>119</v>
      </c>
      <c r="E3922" s="22">
        <v>20</v>
      </c>
      <c r="F3922" s="22" t="s">
        <v>6</v>
      </c>
      <c r="G3922" s="22" t="s">
        <v>109</v>
      </c>
    </row>
    <row r="3923" spans="3:7">
      <c r="C3923" s="137">
        <v>44274</v>
      </c>
      <c r="D3923" s="22" t="s">
        <v>118</v>
      </c>
      <c r="E3923" s="22">
        <v>31</v>
      </c>
      <c r="F3923" s="22" t="s">
        <v>9</v>
      </c>
      <c r="G3923" s="22" t="s">
        <v>111</v>
      </c>
    </row>
    <row r="3924" spans="3:7">
      <c r="C3924" s="137">
        <v>44036</v>
      </c>
      <c r="D3924" s="22" t="s">
        <v>116</v>
      </c>
      <c r="E3924" s="22">
        <v>22</v>
      </c>
      <c r="F3924" s="22" t="s">
        <v>110</v>
      </c>
      <c r="G3924" s="22" t="s">
        <v>105</v>
      </c>
    </row>
    <row r="3925" spans="3:7">
      <c r="C3925" s="137">
        <v>44310</v>
      </c>
      <c r="D3925" s="22" t="s">
        <v>107</v>
      </c>
      <c r="E3925" s="22">
        <v>275</v>
      </c>
      <c r="F3925" s="22" t="s">
        <v>110</v>
      </c>
      <c r="G3925" s="22" t="s">
        <v>111</v>
      </c>
    </row>
    <row r="3926" spans="3:7">
      <c r="C3926" s="137">
        <v>44185</v>
      </c>
      <c r="D3926" s="22" t="s">
        <v>116</v>
      </c>
      <c r="E3926" s="22">
        <v>40</v>
      </c>
      <c r="F3926" s="22" t="s">
        <v>114</v>
      </c>
      <c r="G3926" s="22" t="s">
        <v>108</v>
      </c>
    </row>
    <row r="3927" spans="3:7">
      <c r="C3927" s="137">
        <v>43979</v>
      </c>
      <c r="D3927" s="22" t="s">
        <v>118</v>
      </c>
      <c r="E3927" s="22">
        <v>5</v>
      </c>
      <c r="F3927" s="22" t="s">
        <v>110</v>
      </c>
      <c r="G3927" s="22" t="s">
        <v>105</v>
      </c>
    </row>
    <row r="3928" spans="3:7">
      <c r="C3928" s="137">
        <v>44305</v>
      </c>
      <c r="D3928" s="22" t="s">
        <v>107</v>
      </c>
      <c r="E3928" s="22">
        <v>8</v>
      </c>
      <c r="F3928" s="22" t="s">
        <v>6</v>
      </c>
      <c r="G3928" s="22" t="s">
        <v>105</v>
      </c>
    </row>
    <row r="3929" spans="3:7">
      <c r="C3929" s="137">
        <v>43887</v>
      </c>
      <c r="D3929" s="22" t="s">
        <v>116</v>
      </c>
      <c r="E3929" s="22">
        <v>40</v>
      </c>
      <c r="F3929" s="22" t="s">
        <v>114</v>
      </c>
      <c r="G3929" s="22" t="s">
        <v>108</v>
      </c>
    </row>
    <row r="3930" spans="3:7">
      <c r="C3930" s="137">
        <v>44865</v>
      </c>
      <c r="D3930" s="22" t="s">
        <v>116</v>
      </c>
      <c r="E3930" s="22">
        <v>3</v>
      </c>
      <c r="F3930" s="22" t="s">
        <v>110</v>
      </c>
      <c r="G3930" s="22" t="s">
        <v>106</v>
      </c>
    </row>
    <row r="3931" spans="3:7">
      <c r="C3931" s="137">
        <v>43957</v>
      </c>
      <c r="D3931" s="22" t="s">
        <v>117</v>
      </c>
      <c r="E3931" s="22">
        <v>525</v>
      </c>
      <c r="F3931" s="22" t="s">
        <v>6</v>
      </c>
      <c r="G3931" s="22" t="s">
        <v>105</v>
      </c>
    </row>
    <row r="3932" spans="3:7">
      <c r="C3932" s="137">
        <v>43923</v>
      </c>
      <c r="D3932" s="22" t="s">
        <v>119</v>
      </c>
      <c r="E3932" s="22">
        <v>7</v>
      </c>
      <c r="F3932" s="22" t="s">
        <v>112</v>
      </c>
      <c r="G3932" s="22" t="s">
        <v>113</v>
      </c>
    </row>
    <row r="3933" spans="3:7">
      <c r="C3933" s="137">
        <v>44593</v>
      </c>
      <c r="D3933" s="22" t="s">
        <v>118</v>
      </c>
      <c r="E3933" s="22">
        <v>5</v>
      </c>
      <c r="F3933" s="22" t="s">
        <v>9</v>
      </c>
      <c r="G3933" s="22" t="s">
        <v>105</v>
      </c>
    </row>
    <row r="3934" spans="3:7">
      <c r="C3934" s="137">
        <v>44707</v>
      </c>
      <c r="D3934" s="22" t="s">
        <v>119</v>
      </c>
      <c r="E3934" s="22">
        <v>150</v>
      </c>
      <c r="F3934" s="22" t="s">
        <v>9</v>
      </c>
      <c r="G3934" s="22" t="s">
        <v>108</v>
      </c>
    </row>
    <row r="3935" spans="3:7">
      <c r="C3935" s="137">
        <v>44810</v>
      </c>
      <c r="D3935" s="22" t="s">
        <v>116</v>
      </c>
      <c r="E3935" s="22">
        <v>275</v>
      </c>
      <c r="F3935" s="22" t="s">
        <v>112</v>
      </c>
      <c r="G3935" s="22" t="s">
        <v>115</v>
      </c>
    </row>
    <row r="3936" spans="3:7">
      <c r="C3936" s="137">
        <v>44605</v>
      </c>
      <c r="D3936" s="22" t="s">
        <v>118</v>
      </c>
      <c r="E3936" s="22">
        <v>200</v>
      </c>
      <c r="F3936" s="22" t="s">
        <v>110</v>
      </c>
      <c r="G3936" s="22" t="s">
        <v>108</v>
      </c>
    </row>
    <row r="3937" spans="3:7">
      <c r="C3937" s="137">
        <v>44339</v>
      </c>
      <c r="D3937" s="22" t="s">
        <v>119</v>
      </c>
      <c r="E3937" s="22">
        <v>22</v>
      </c>
      <c r="F3937" s="22" t="s">
        <v>110</v>
      </c>
      <c r="G3937" s="22" t="s">
        <v>115</v>
      </c>
    </row>
    <row r="3938" spans="3:7">
      <c r="C3938" s="137">
        <v>44652</v>
      </c>
      <c r="D3938" s="22" t="s">
        <v>118</v>
      </c>
      <c r="E3938" s="22">
        <v>27</v>
      </c>
      <c r="F3938" s="22" t="s">
        <v>112</v>
      </c>
      <c r="G3938" s="22" t="s">
        <v>108</v>
      </c>
    </row>
    <row r="3939" spans="3:7">
      <c r="C3939" s="137">
        <v>44172</v>
      </c>
      <c r="D3939" s="22" t="s">
        <v>116</v>
      </c>
      <c r="E3939" s="22">
        <v>175</v>
      </c>
      <c r="F3939" s="22" t="s">
        <v>112</v>
      </c>
      <c r="G3939" s="22" t="s">
        <v>108</v>
      </c>
    </row>
    <row r="3940" spans="3:7">
      <c r="C3940" s="137">
        <v>44522</v>
      </c>
      <c r="D3940" s="22" t="s">
        <v>119</v>
      </c>
      <c r="E3940" s="22">
        <v>1</v>
      </c>
      <c r="F3940" s="22" t="s">
        <v>110</v>
      </c>
      <c r="G3940" s="22" t="s">
        <v>106</v>
      </c>
    </row>
    <row r="3941" spans="3:7">
      <c r="C3941" s="137">
        <v>44859</v>
      </c>
      <c r="D3941" s="22" t="s">
        <v>117</v>
      </c>
      <c r="E3941" s="22">
        <v>7</v>
      </c>
      <c r="F3941" s="22" t="s">
        <v>112</v>
      </c>
      <c r="G3941" s="22" t="s">
        <v>109</v>
      </c>
    </row>
    <row r="3942" spans="3:7">
      <c r="C3942" s="137">
        <v>44317</v>
      </c>
      <c r="D3942" s="22" t="s">
        <v>117</v>
      </c>
      <c r="E3942" s="22">
        <v>7</v>
      </c>
      <c r="F3942" s="22" t="s">
        <v>6</v>
      </c>
      <c r="G3942" s="22" t="s">
        <v>106</v>
      </c>
    </row>
    <row r="3943" spans="3:7">
      <c r="C3943" s="137">
        <v>44686</v>
      </c>
      <c r="D3943" s="22" t="s">
        <v>118</v>
      </c>
      <c r="E3943" s="22">
        <v>375</v>
      </c>
      <c r="F3943" s="22" t="s">
        <v>112</v>
      </c>
      <c r="G3943" s="22" t="s">
        <v>115</v>
      </c>
    </row>
    <row r="3944" spans="3:7">
      <c r="C3944" s="137">
        <v>44415</v>
      </c>
      <c r="D3944" s="22" t="s">
        <v>117</v>
      </c>
      <c r="E3944" s="22">
        <v>4</v>
      </c>
      <c r="F3944" s="22" t="s">
        <v>110</v>
      </c>
      <c r="G3944" s="22" t="s">
        <v>105</v>
      </c>
    </row>
    <row r="3945" spans="3:7">
      <c r="C3945" s="137">
        <v>44455</v>
      </c>
      <c r="D3945" s="22" t="s">
        <v>119</v>
      </c>
      <c r="E3945" s="22">
        <v>8</v>
      </c>
      <c r="F3945" s="22" t="s">
        <v>114</v>
      </c>
      <c r="G3945" s="22" t="s">
        <v>115</v>
      </c>
    </row>
    <row r="3946" spans="3:7">
      <c r="C3946" s="137">
        <v>44889</v>
      </c>
      <c r="D3946" s="22" t="s">
        <v>117</v>
      </c>
      <c r="E3946" s="22">
        <v>7</v>
      </c>
      <c r="F3946" s="22" t="s">
        <v>114</v>
      </c>
      <c r="G3946" s="22" t="s">
        <v>108</v>
      </c>
    </row>
    <row r="3947" spans="3:7">
      <c r="C3947" s="137">
        <v>43838</v>
      </c>
      <c r="D3947" s="22" t="s">
        <v>119</v>
      </c>
      <c r="E3947" s="22">
        <v>500</v>
      </c>
      <c r="F3947" s="22" t="s">
        <v>110</v>
      </c>
      <c r="G3947" s="22" t="s">
        <v>109</v>
      </c>
    </row>
    <row r="3948" spans="3:7">
      <c r="C3948" s="137">
        <v>44346</v>
      </c>
      <c r="D3948" s="22" t="s">
        <v>117</v>
      </c>
      <c r="E3948" s="22">
        <v>3</v>
      </c>
      <c r="F3948" s="22" t="s">
        <v>6</v>
      </c>
      <c r="G3948" s="22" t="s">
        <v>111</v>
      </c>
    </row>
    <row r="3949" spans="3:7">
      <c r="C3949" s="137">
        <v>44234</v>
      </c>
      <c r="D3949" s="22" t="s">
        <v>119</v>
      </c>
      <c r="E3949" s="22">
        <v>35</v>
      </c>
      <c r="F3949" s="22" t="s">
        <v>6</v>
      </c>
      <c r="G3949" s="22" t="s">
        <v>108</v>
      </c>
    </row>
    <row r="3950" spans="3:7">
      <c r="C3950" s="137">
        <v>44314</v>
      </c>
      <c r="D3950" s="22" t="s">
        <v>107</v>
      </c>
      <c r="E3950" s="22">
        <v>24</v>
      </c>
      <c r="F3950" s="22" t="s">
        <v>114</v>
      </c>
      <c r="G3950" s="22" t="s">
        <v>106</v>
      </c>
    </row>
    <row r="3951" spans="3:7">
      <c r="C3951" s="137">
        <v>44376</v>
      </c>
      <c r="D3951" s="22" t="s">
        <v>107</v>
      </c>
      <c r="E3951" s="22">
        <v>6</v>
      </c>
      <c r="F3951" s="22" t="s">
        <v>110</v>
      </c>
      <c r="G3951" s="22" t="s">
        <v>109</v>
      </c>
    </row>
    <row r="3952" spans="3:7">
      <c r="C3952" s="137">
        <v>44602</v>
      </c>
      <c r="D3952" s="22" t="s">
        <v>116</v>
      </c>
      <c r="E3952" s="22">
        <v>75</v>
      </c>
      <c r="F3952" s="22" t="s">
        <v>9</v>
      </c>
      <c r="G3952" s="22" t="s">
        <v>105</v>
      </c>
    </row>
    <row r="3953" spans="3:7">
      <c r="C3953" s="137">
        <v>44124</v>
      </c>
      <c r="D3953" s="22" t="s">
        <v>119</v>
      </c>
      <c r="E3953" s="22">
        <v>45</v>
      </c>
      <c r="F3953" s="22" t="s">
        <v>114</v>
      </c>
      <c r="G3953" s="22" t="s">
        <v>111</v>
      </c>
    </row>
    <row r="3954" spans="3:7">
      <c r="C3954" s="137">
        <v>44216</v>
      </c>
      <c r="D3954" s="22" t="s">
        <v>117</v>
      </c>
      <c r="E3954" s="22">
        <v>39</v>
      </c>
      <c r="F3954" s="22" t="s">
        <v>110</v>
      </c>
      <c r="G3954" s="22" t="s">
        <v>115</v>
      </c>
    </row>
    <row r="3955" spans="3:7">
      <c r="C3955" s="137">
        <v>44028</v>
      </c>
      <c r="D3955" s="22" t="s">
        <v>118</v>
      </c>
      <c r="E3955" s="22">
        <v>25</v>
      </c>
      <c r="F3955" s="22" t="s">
        <v>6</v>
      </c>
      <c r="G3955" s="22" t="s">
        <v>108</v>
      </c>
    </row>
    <row r="3956" spans="3:7">
      <c r="C3956" s="137">
        <v>44815</v>
      </c>
      <c r="D3956" s="22" t="s">
        <v>118</v>
      </c>
      <c r="E3956" s="22">
        <v>425</v>
      </c>
      <c r="F3956" s="22" t="s">
        <v>9</v>
      </c>
      <c r="G3956" s="22" t="s">
        <v>105</v>
      </c>
    </row>
    <row r="3957" spans="3:7">
      <c r="C3957" s="137">
        <v>44474</v>
      </c>
      <c r="D3957" s="22" t="s">
        <v>118</v>
      </c>
      <c r="E3957" s="22">
        <v>29</v>
      </c>
      <c r="F3957" s="22" t="s">
        <v>114</v>
      </c>
      <c r="G3957" s="22" t="s">
        <v>113</v>
      </c>
    </row>
    <row r="3958" spans="3:7">
      <c r="C3958" s="137">
        <v>44368</v>
      </c>
      <c r="D3958" s="22" t="s">
        <v>119</v>
      </c>
      <c r="E3958" s="22">
        <v>400</v>
      </c>
      <c r="F3958" s="22" t="s">
        <v>112</v>
      </c>
      <c r="G3958" s="22" t="s">
        <v>105</v>
      </c>
    </row>
    <row r="3959" spans="3:7">
      <c r="C3959" s="137">
        <v>44596</v>
      </c>
      <c r="D3959" s="22" t="s">
        <v>107</v>
      </c>
      <c r="E3959" s="22">
        <v>550</v>
      </c>
      <c r="F3959" s="22" t="s">
        <v>110</v>
      </c>
      <c r="G3959" s="22" t="s">
        <v>111</v>
      </c>
    </row>
    <row r="3960" spans="3:7">
      <c r="C3960" s="137">
        <v>43903</v>
      </c>
      <c r="D3960" s="22" t="s">
        <v>117</v>
      </c>
      <c r="E3960" s="22">
        <v>7</v>
      </c>
      <c r="F3960" s="22" t="s">
        <v>114</v>
      </c>
      <c r="G3960" s="22" t="s">
        <v>108</v>
      </c>
    </row>
    <row r="3961" spans="3:7">
      <c r="C3961" s="137">
        <v>44043</v>
      </c>
      <c r="D3961" s="22" t="s">
        <v>119</v>
      </c>
      <c r="E3961" s="22">
        <v>32</v>
      </c>
      <c r="F3961" s="22" t="s">
        <v>112</v>
      </c>
      <c r="G3961" s="22" t="s">
        <v>105</v>
      </c>
    </row>
    <row r="3962" spans="3:7">
      <c r="C3962" s="137">
        <v>44677</v>
      </c>
      <c r="D3962" s="22" t="s">
        <v>116</v>
      </c>
      <c r="E3962" s="22">
        <v>1</v>
      </c>
      <c r="F3962" s="22" t="s">
        <v>6</v>
      </c>
      <c r="G3962" s="22" t="s">
        <v>109</v>
      </c>
    </row>
    <row r="3963" spans="3:7">
      <c r="C3963" s="137">
        <v>44601</v>
      </c>
      <c r="D3963" s="22" t="s">
        <v>119</v>
      </c>
      <c r="E3963" s="22">
        <v>200</v>
      </c>
      <c r="F3963" s="22" t="s">
        <v>114</v>
      </c>
      <c r="G3963" s="22" t="s">
        <v>106</v>
      </c>
    </row>
    <row r="3964" spans="3:7">
      <c r="C3964" s="137">
        <v>44066</v>
      </c>
      <c r="D3964" s="22" t="s">
        <v>118</v>
      </c>
      <c r="E3964" s="22">
        <v>375</v>
      </c>
      <c r="F3964" s="22" t="s">
        <v>112</v>
      </c>
      <c r="G3964" s="22" t="s">
        <v>109</v>
      </c>
    </row>
    <row r="3965" spans="3:7">
      <c r="C3965" s="137">
        <v>43873</v>
      </c>
      <c r="D3965" s="22" t="s">
        <v>107</v>
      </c>
      <c r="E3965" s="22">
        <v>6</v>
      </c>
      <c r="F3965" s="22" t="s">
        <v>6</v>
      </c>
      <c r="G3965" s="22" t="s">
        <v>108</v>
      </c>
    </row>
    <row r="3966" spans="3:7">
      <c r="C3966" s="137">
        <v>44578</v>
      </c>
      <c r="D3966" s="22" t="s">
        <v>117</v>
      </c>
      <c r="E3966" s="22">
        <v>5</v>
      </c>
      <c r="F3966" s="22" t="s">
        <v>6</v>
      </c>
      <c r="G3966" s="22" t="s">
        <v>105</v>
      </c>
    </row>
    <row r="3967" spans="3:7">
      <c r="C3967" s="137">
        <v>44129</v>
      </c>
      <c r="D3967" s="22" t="s">
        <v>116</v>
      </c>
      <c r="E3967" s="22">
        <v>575</v>
      </c>
      <c r="F3967" s="22" t="s">
        <v>6</v>
      </c>
      <c r="G3967" s="22" t="s">
        <v>105</v>
      </c>
    </row>
    <row r="3968" spans="3:7">
      <c r="C3968" s="137">
        <v>44307</v>
      </c>
      <c r="D3968" s="22" t="s">
        <v>107</v>
      </c>
      <c r="E3968" s="22">
        <v>8</v>
      </c>
      <c r="F3968" s="22" t="s">
        <v>6</v>
      </c>
      <c r="G3968" s="22" t="s">
        <v>105</v>
      </c>
    </row>
    <row r="3969" spans="3:7">
      <c r="C3969" s="137">
        <v>43861</v>
      </c>
      <c r="D3969" s="22" t="s">
        <v>117</v>
      </c>
      <c r="E3969" s="22">
        <v>42</v>
      </c>
      <c r="F3969" s="22" t="s">
        <v>112</v>
      </c>
      <c r="G3969" s="22" t="s">
        <v>108</v>
      </c>
    </row>
    <row r="3970" spans="3:7">
      <c r="C3970" s="137">
        <v>43916</v>
      </c>
      <c r="D3970" s="22" t="s">
        <v>116</v>
      </c>
      <c r="E3970" s="22">
        <v>11</v>
      </c>
      <c r="F3970" s="22" t="s">
        <v>112</v>
      </c>
      <c r="G3970" s="22" t="s">
        <v>108</v>
      </c>
    </row>
    <row r="3971" spans="3:7">
      <c r="C3971" s="137">
        <v>44096</v>
      </c>
      <c r="D3971" s="22" t="s">
        <v>117</v>
      </c>
      <c r="E3971" s="22">
        <v>18</v>
      </c>
      <c r="F3971" s="22" t="s">
        <v>6</v>
      </c>
      <c r="G3971" s="22" t="s">
        <v>113</v>
      </c>
    </row>
    <row r="3972" spans="3:7">
      <c r="C3972" s="137">
        <v>44799</v>
      </c>
      <c r="D3972" s="22" t="s">
        <v>119</v>
      </c>
      <c r="E3972" s="22">
        <v>48</v>
      </c>
      <c r="F3972" s="22" t="s">
        <v>114</v>
      </c>
      <c r="G3972" s="22" t="s">
        <v>109</v>
      </c>
    </row>
    <row r="3973" spans="3:7">
      <c r="C3973" s="137">
        <v>44052</v>
      </c>
      <c r="D3973" s="22" t="s">
        <v>116</v>
      </c>
      <c r="E3973" s="22">
        <v>37</v>
      </c>
      <c r="F3973" s="22" t="s">
        <v>114</v>
      </c>
      <c r="G3973" s="22" t="s">
        <v>115</v>
      </c>
    </row>
    <row r="3974" spans="3:7">
      <c r="C3974" s="137">
        <v>44787</v>
      </c>
      <c r="D3974" s="22" t="s">
        <v>107</v>
      </c>
      <c r="E3974" s="22">
        <v>5</v>
      </c>
      <c r="F3974" s="22" t="s">
        <v>6</v>
      </c>
      <c r="G3974" s="22" t="s">
        <v>106</v>
      </c>
    </row>
    <row r="3975" spans="3:7">
      <c r="C3975" s="137">
        <v>44635</v>
      </c>
      <c r="D3975" s="22" t="s">
        <v>117</v>
      </c>
      <c r="E3975" s="22">
        <v>375</v>
      </c>
      <c r="F3975" s="22" t="s">
        <v>114</v>
      </c>
      <c r="G3975" s="22" t="s">
        <v>106</v>
      </c>
    </row>
    <row r="3976" spans="3:7">
      <c r="C3976" s="137">
        <v>43862</v>
      </c>
      <c r="D3976" s="22" t="s">
        <v>118</v>
      </c>
      <c r="E3976" s="22">
        <v>33</v>
      </c>
      <c r="F3976" s="22" t="s">
        <v>6</v>
      </c>
      <c r="G3976" s="22" t="s">
        <v>109</v>
      </c>
    </row>
    <row r="3977" spans="3:7">
      <c r="C3977" s="137">
        <v>44237</v>
      </c>
      <c r="D3977" s="22" t="s">
        <v>117</v>
      </c>
      <c r="E3977" s="22">
        <v>250</v>
      </c>
      <c r="F3977" s="22" t="s">
        <v>6</v>
      </c>
      <c r="G3977" s="22" t="s">
        <v>115</v>
      </c>
    </row>
    <row r="3978" spans="3:7">
      <c r="C3978" s="137">
        <v>43957</v>
      </c>
      <c r="D3978" s="22" t="s">
        <v>119</v>
      </c>
      <c r="E3978" s="22">
        <v>24</v>
      </c>
      <c r="F3978" s="22" t="s">
        <v>110</v>
      </c>
      <c r="G3978" s="22" t="s">
        <v>105</v>
      </c>
    </row>
    <row r="3979" spans="3:7">
      <c r="C3979" s="137">
        <v>44271</v>
      </c>
      <c r="D3979" s="22" t="s">
        <v>118</v>
      </c>
      <c r="E3979" s="22">
        <v>20</v>
      </c>
      <c r="F3979" s="22" t="s">
        <v>112</v>
      </c>
      <c r="G3979" s="22" t="s">
        <v>111</v>
      </c>
    </row>
    <row r="3980" spans="3:7">
      <c r="C3980" s="137">
        <v>44721</v>
      </c>
      <c r="D3980" s="22" t="s">
        <v>116</v>
      </c>
      <c r="E3980" s="22">
        <v>425</v>
      </c>
      <c r="F3980" s="22" t="s">
        <v>110</v>
      </c>
      <c r="G3980" s="22" t="s">
        <v>115</v>
      </c>
    </row>
    <row r="3981" spans="3:7">
      <c r="C3981" s="137">
        <v>44584</v>
      </c>
      <c r="D3981" s="22" t="s">
        <v>117</v>
      </c>
      <c r="E3981" s="22">
        <v>4</v>
      </c>
      <c r="F3981" s="22" t="s">
        <v>110</v>
      </c>
      <c r="G3981" s="22" t="s">
        <v>105</v>
      </c>
    </row>
    <row r="3982" spans="3:7">
      <c r="C3982" s="137">
        <v>44320</v>
      </c>
      <c r="D3982" s="22" t="s">
        <v>117</v>
      </c>
      <c r="E3982" s="22">
        <v>43</v>
      </c>
      <c r="F3982" s="22" t="s">
        <v>112</v>
      </c>
      <c r="G3982" s="22" t="s">
        <v>109</v>
      </c>
    </row>
    <row r="3983" spans="3:7">
      <c r="C3983" s="137">
        <v>44558</v>
      </c>
      <c r="D3983" s="22" t="s">
        <v>107</v>
      </c>
      <c r="E3983" s="22">
        <v>25</v>
      </c>
      <c r="F3983" s="22" t="s">
        <v>114</v>
      </c>
      <c r="G3983" s="22" t="s">
        <v>105</v>
      </c>
    </row>
    <row r="3984" spans="3:7">
      <c r="C3984" s="137">
        <v>44884</v>
      </c>
      <c r="D3984" s="22" t="s">
        <v>107</v>
      </c>
      <c r="E3984" s="22">
        <v>36</v>
      </c>
      <c r="F3984" s="22" t="s">
        <v>6</v>
      </c>
      <c r="G3984" s="22" t="s">
        <v>115</v>
      </c>
    </row>
    <row r="3985" spans="3:7">
      <c r="C3985" s="137">
        <v>44884</v>
      </c>
      <c r="D3985" s="22" t="s">
        <v>116</v>
      </c>
      <c r="E3985" s="22">
        <v>35</v>
      </c>
      <c r="F3985" s="22" t="s">
        <v>110</v>
      </c>
      <c r="G3985" s="22" t="s">
        <v>109</v>
      </c>
    </row>
    <row r="3986" spans="3:7">
      <c r="C3986" s="137">
        <v>44699</v>
      </c>
      <c r="D3986" s="22" t="s">
        <v>116</v>
      </c>
      <c r="E3986" s="22">
        <v>13</v>
      </c>
      <c r="F3986" s="22" t="s">
        <v>6</v>
      </c>
      <c r="G3986" s="22" t="s">
        <v>113</v>
      </c>
    </row>
    <row r="3987" spans="3:7">
      <c r="C3987" s="137">
        <v>44472</v>
      </c>
      <c r="D3987" s="22" t="s">
        <v>117</v>
      </c>
      <c r="E3987" s="22">
        <v>350</v>
      </c>
      <c r="F3987" s="22" t="s">
        <v>6</v>
      </c>
      <c r="G3987" s="22" t="s">
        <v>113</v>
      </c>
    </row>
    <row r="3988" spans="3:7">
      <c r="C3988" s="137">
        <v>43887</v>
      </c>
      <c r="D3988" s="22" t="s">
        <v>118</v>
      </c>
      <c r="E3988" s="22">
        <v>1</v>
      </c>
      <c r="F3988" s="22" t="s">
        <v>110</v>
      </c>
      <c r="G3988" s="22" t="s">
        <v>105</v>
      </c>
    </row>
    <row r="3989" spans="3:7">
      <c r="C3989" s="137">
        <v>44452</v>
      </c>
      <c r="D3989" s="22" t="s">
        <v>119</v>
      </c>
      <c r="E3989" s="22">
        <v>200</v>
      </c>
      <c r="F3989" s="22" t="s">
        <v>112</v>
      </c>
      <c r="G3989" s="22" t="s">
        <v>111</v>
      </c>
    </row>
    <row r="3990" spans="3:7">
      <c r="C3990" s="137">
        <v>44891</v>
      </c>
      <c r="D3990" s="22" t="s">
        <v>117</v>
      </c>
      <c r="E3990" s="22">
        <v>3</v>
      </c>
      <c r="F3990" s="22" t="s">
        <v>6</v>
      </c>
      <c r="G3990" s="22" t="s">
        <v>115</v>
      </c>
    </row>
    <row r="3991" spans="3:7">
      <c r="C3991" s="137">
        <v>43957</v>
      </c>
      <c r="D3991" s="22" t="s">
        <v>117</v>
      </c>
      <c r="E3991" s="22">
        <v>225</v>
      </c>
      <c r="F3991" s="22" t="s">
        <v>9</v>
      </c>
      <c r="G3991" s="22" t="s">
        <v>115</v>
      </c>
    </row>
    <row r="3992" spans="3:7">
      <c r="C3992" s="137">
        <v>44006</v>
      </c>
      <c r="D3992" s="22" t="s">
        <v>117</v>
      </c>
      <c r="E3992" s="22">
        <v>32</v>
      </c>
      <c r="F3992" s="22" t="s">
        <v>6</v>
      </c>
      <c r="G3992" s="22" t="s">
        <v>105</v>
      </c>
    </row>
    <row r="3993" spans="3:7">
      <c r="C3993" s="137">
        <v>44124</v>
      </c>
      <c r="D3993" s="22" t="s">
        <v>119</v>
      </c>
      <c r="E3993" s="22">
        <v>30</v>
      </c>
      <c r="F3993" s="22" t="s">
        <v>112</v>
      </c>
      <c r="G3993" s="22" t="s">
        <v>105</v>
      </c>
    </row>
    <row r="3994" spans="3:7">
      <c r="C3994" s="137">
        <v>44811</v>
      </c>
      <c r="D3994" s="22" t="s">
        <v>107</v>
      </c>
      <c r="E3994" s="22">
        <v>200</v>
      </c>
      <c r="F3994" s="22" t="s">
        <v>114</v>
      </c>
      <c r="G3994" s="22" t="s">
        <v>113</v>
      </c>
    </row>
    <row r="3995" spans="3:7">
      <c r="C3995" s="137">
        <v>44853</v>
      </c>
      <c r="D3995" s="22" t="s">
        <v>117</v>
      </c>
      <c r="E3995" s="22">
        <v>550</v>
      </c>
      <c r="F3995" s="22" t="s">
        <v>6</v>
      </c>
      <c r="G3995" s="22" t="s">
        <v>111</v>
      </c>
    </row>
    <row r="3996" spans="3:7">
      <c r="C3996" s="137">
        <v>44913</v>
      </c>
      <c r="D3996" s="22" t="s">
        <v>117</v>
      </c>
      <c r="E3996" s="22">
        <v>16</v>
      </c>
      <c r="F3996" s="22" t="s">
        <v>114</v>
      </c>
      <c r="G3996" s="22" t="s">
        <v>108</v>
      </c>
    </row>
    <row r="3997" spans="3:7">
      <c r="C3997" s="137">
        <v>44273</v>
      </c>
      <c r="D3997" s="22" t="s">
        <v>116</v>
      </c>
      <c r="E3997" s="22">
        <v>350</v>
      </c>
      <c r="F3997" s="22" t="s">
        <v>114</v>
      </c>
      <c r="G3997" s="22" t="s">
        <v>111</v>
      </c>
    </row>
    <row r="3998" spans="3:7">
      <c r="C3998" s="137">
        <v>44324</v>
      </c>
      <c r="D3998" s="22" t="s">
        <v>117</v>
      </c>
      <c r="E3998" s="22">
        <v>125</v>
      </c>
      <c r="F3998" s="22" t="s">
        <v>112</v>
      </c>
      <c r="G3998" s="22" t="s">
        <v>111</v>
      </c>
    </row>
    <row r="3999" spans="3:7">
      <c r="C3999" s="137">
        <v>44282</v>
      </c>
      <c r="D3999" s="22" t="s">
        <v>117</v>
      </c>
      <c r="E3999" s="22">
        <v>525</v>
      </c>
      <c r="F3999" s="22" t="s">
        <v>6</v>
      </c>
      <c r="G3999" s="22" t="s">
        <v>108</v>
      </c>
    </row>
    <row r="4000" spans="3:7">
      <c r="C4000" s="137">
        <v>44573</v>
      </c>
      <c r="D4000" s="22" t="s">
        <v>116</v>
      </c>
      <c r="E4000" s="22">
        <v>2</v>
      </c>
      <c r="F4000" s="22" t="s">
        <v>114</v>
      </c>
      <c r="G4000" s="22" t="s">
        <v>113</v>
      </c>
    </row>
    <row r="4001" spans="3:7">
      <c r="C4001" s="137">
        <v>44780</v>
      </c>
      <c r="D4001" s="22" t="s">
        <v>117</v>
      </c>
      <c r="E4001" s="22">
        <v>3</v>
      </c>
      <c r="F4001" s="22" t="s">
        <v>112</v>
      </c>
      <c r="G4001" s="22" t="s">
        <v>109</v>
      </c>
    </row>
    <row r="4002" spans="3:7">
      <c r="C4002" s="137">
        <v>44117</v>
      </c>
      <c r="D4002" s="22" t="s">
        <v>119</v>
      </c>
      <c r="E4002" s="22">
        <v>7</v>
      </c>
      <c r="F4002" s="22" t="s">
        <v>9</v>
      </c>
      <c r="G4002" s="22" t="s">
        <v>105</v>
      </c>
    </row>
    <row r="4003" spans="3:7">
      <c r="C4003" s="137">
        <v>44607</v>
      </c>
      <c r="D4003" s="22" t="s">
        <v>119</v>
      </c>
      <c r="E4003" s="22">
        <v>8</v>
      </c>
      <c r="F4003" s="22" t="s">
        <v>114</v>
      </c>
      <c r="G4003" s="22" t="s">
        <v>115</v>
      </c>
    </row>
    <row r="4004" spans="3:7">
      <c r="C4004" s="137">
        <v>44553</v>
      </c>
      <c r="D4004" s="22" t="s">
        <v>116</v>
      </c>
      <c r="E4004" s="22">
        <v>34</v>
      </c>
      <c r="F4004" s="22" t="s">
        <v>6</v>
      </c>
      <c r="G4004" s="22" t="s">
        <v>115</v>
      </c>
    </row>
    <row r="4005" spans="3:7">
      <c r="C4005" s="137">
        <v>44397</v>
      </c>
      <c r="D4005" s="22" t="s">
        <v>117</v>
      </c>
      <c r="E4005" s="22">
        <v>12</v>
      </c>
      <c r="F4005" s="22" t="s">
        <v>114</v>
      </c>
      <c r="G4005" s="22" t="s">
        <v>115</v>
      </c>
    </row>
    <row r="4006" spans="3:7">
      <c r="C4006" s="137">
        <v>44670</v>
      </c>
      <c r="D4006" s="22" t="s">
        <v>119</v>
      </c>
      <c r="E4006" s="22">
        <v>26</v>
      </c>
      <c r="F4006" s="22" t="s">
        <v>110</v>
      </c>
      <c r="G4006" s="22" t="s">
        <v>106</v>
      </c>
    </row>
    <row r="4007" spans="3:7">
      <c r="C4007" s="137">
        <v>44481</v>
      </c>
      <c r="D4007" s="22" t="s">
        <v>119</v>
      </c>
      <c r="E4007" s="22">
        <v>175</v>
      </c>
      <c r="F4007" s="22" t="s">
        <v>9</v>
      </c>
      <c r="G4007" s="22" t="s">
        <v>106</v>
      </c>
    </row>
    <row r="4008" spans="3:7">
      <c r="C4008" s="137">
        <v>44074</v>
      </c>
      <c r="D4008" s="22" t="s">
        <v>119</v>
      </c>
      <c r="E4008" s="22">
        <v>4</v>
      </c>
      <c r="F4008" s="22" t="s">
        <v>6</v>
      </c>
      <c r="G4008" s="22" t="s">
        <v>111</v>
      </c>
    </row>
    <row r="4009" spans="3:7">
      <c r="C4009" s="137">
        <v>44158</v>
      </c>
      <c r="D4009" s="22" t="s">
        <v>107</v>
      </c>
      <c r="E4009" s="22">
        <v>275</v>
      </c>
      <c r="F4009" s="22" t="s">
        <v>9</v>
      </c>
      <c r="G4009" s="22" t="s">
        <v>113</v>
      </c>
    </row>
    <row r="4010" spans="3:7">
      <c r="C4010" s="137">
        <v>44793</v>
      </c>
      <c r="D4010" s="22" t="s">
        <v>117</v>
      </c>
      <c r="E4010" s="22">
        <v>1</v>
      </c>
      <c r="F4010" s="22" t="s">
        <v>9</v>
      </c>
      <c r="G4010" s="22" t="s">
        <v>113</v>
      </c>
    </row>
    <row r="4011" spans="3:7">
      <c r="C4011" s="137">
        <v>44747</v>
      </c>
      <c r="D4011" s="22" t="s">
        <v>118</v>
      </c>
      <c r="E4011" s="22">
        <v>3</v>
      </c>
      <c r="F4011" s="22" t="s">
        <v>6</v>
      </c>
      <c r="G4011" s="22" t="s">
        <v>106</v>
      </c>
    </row>
    <row r="4012" spans="3:7">
      <c r="C4012" s="137">
        <v>44923</v>
      </c>
      <c r="D4012" s="22" t="s">
        <v>117</v>
      </c>
      <c r="E4012" s="22">
        <v>35</v>
      </c>
      <c r="F4012" s="22" t="s">
        <v>114</v>
      </c>
      <c r="G4012" s="22" t="s">
        <v>113</v>
      </c>
    </row>
    <row r="4013" spans="3:7">
      <c r="C4013" s="137">
        <v>44405</v>
      </c>
      <c r="D4013" s="22" t="s">
        <v>117</v>
      </c>
      <c r="E4013" s="22">
        <v>375</v>
      </c>
      <c r="F4013" s="22" t="s">
        <v>6</v>
      </c>
      <c r="G4013" s="22" t="s">
        <v>113</v>
      </c>
    </row>
    <row r="4014" spans="3:7">
      <c r="C4014" s="137">
        <v>44153</v>
      </c>
      <c r="D4014" s="22" t="s">
        <v>117</v>
      </c>
      <c r="E4014" s="22">
        <v>550</v>
      </c>
      <c r="F4014" s="22" t="s">
        <v>110</v>
      </c>
      <c r="G4014" s="22" t="s">
        <v>105</v>
      </c>
    </row>
    <row r="4015" spans="3:7">
      <c r="C4015" s="137">
        <v>44619</v>
      </c>
      <c r="D4015" s="22" t="s">
        <v>117</v>
      </c>
      <c r="E4015" s="22">
        <v>6</v>
      </c>
      <c r="F4015" s="22" t="s">
        <v>9</v>
      </c>
      <c r="G4015" s="22" t="s">
        <v>106</v>
      </c>
    </row>
    <row r="4016" spans="3:7">
      <c r="C4016" s="137">
        <v>44286</v>
      </c>
      <c r="D4016" s="22" t="s">
        <v>117</v>
      </c>
      <c r="E4016" s="22">
        <v>9</v>
      </c>
      <c r="F4016" s="22" t="s">
        <v>114</v>
      </c>
      <c r="G4016" s="22" t="s">
        <v>111</v>
      </c>
    </row>
    <row r="4017" spans="3:7">
      <c r="C4017" s="137">
        <v>44195</v>
      </c>
      <c r="D4017" s="22" t="s">
        <v>107</v>
      </c>
      <c r="E4017" s="22">
        <v>4</v>
      </c>
      <c r="F4017" s="22" t="s">
        <v>112</v>
      </c>
      <c r="G4017" s="22" t="s">
        <v>113</v>
      </c>
    </row>
    <row r="4018" spans="3:7">
      <c r="C4018" s="137">
        <v>44356</v>
      </c>
      <c r="D4018" s="22" t="s">
        <v>107</v>
      </c>
      <c r="E4018" s="22">
        <v>5</v>
      </c>
      <c r="F4018" s="22" t="s">
        <v>112</v>
      </c>
      <c r="G4018" s="22" t="s">
        <v>111</v>
      </c>
    </row>
    <row r="4019" spans="3:7">
      <c r="C4019" s="137">
        <v>44005</v>
      </c>
      <c r="D4019" s="22" t="s">
        <v>117</v>
      </c>
      <c r="E4019" s="22">
        <v>3</v>
      </c>
      <c r="F4019" s="22" t="s">
        <v>6</v>
      </c>
      <c r="G4019" s="22" t="s">
        <v>109</v>
      </c>
    </row>
    <row r="4020" spans="3:7">
      <c r="C4020" s="137">
        <v>43911</v>
      </c>
      <c r="D4020" s="22" t="s">
        <v>118</v>
      </c>
      <c r="E4020" s="22">
        <v>8</v>
      </c>
      <c r="F4020" s="22" t="s">
        <v>6</v>
      </c>
      <c r="G4020" s="22" t="s">
        <v>113</v>
      </c>
    </row>
    <row r="4021" spans="3:7">
      <c r="C4021" s="137">
        <v>43945</v>
      </c>
      <c r="D4021" s="22" t="s">
        <v>119</v>
      </c>
      <c r="E4021" s="22">
        <v>42</v>
      </c>
      <c r="F4021" s="22" t="s">
        <v>9</v>
      </c>
      <c r="G4021" s="22" t="s">
        <v>108</v>
      </c>
    </row>
    <row r="4022" spans="3:7">
      <c r="C4022" s="137">
        <v>44253</v>
      </c>
      <c r="D4022" s="22" t="s">
        <v>107</v>
      </c>
      <c r="E4022" s="22">
        <v>7</v>
      </c>
      <c r="F4022" s="22" t="s">
        <v>112</v>
      </c>
      <c r="G4022" s="22" t="s">
        <v>108</v>
      </c>
    </row>
    <row r="4023" spans="3:7">
      <c r="C4023" s="137">
        <v>44431</v>
      </c>
      <c r="D4023" s="22" t="s">
        <v>119</v>
      </c>
      <c r="E4023" s="22">
        <v>43</v>
      </c>
      <c r="F4023" s="22" t="s">
        <v>6</v>
      </c>
      <c r="G4023" s="22" t="s">
        <v>105</v>
      </c>
    </row>
    <row r="4024" spans="3:7">
      <c r="C4024" s="137">
        <v>44676</v>
      </c>
      <c r="D4024" s="22" t="s">
        <v>119</v>
      </c>
      <c r="E4024" s="22">
        <v>475</v>
      </c>
      <c r="F4024" s="22" t="s">
        <v>114</v>
      </c>
      <c r="G4024" s="22" t="s">
        <v>109</v>
      </c>
    </row>
    <row r="4025" spans="3:7">
      <c r="C4025" s="137">
        <v>44111</v>
      </c>
      <c r="D4025" s="22" t="s">
        <v>117</v>
      </c>
      <c r="E4025" s="22">
        <v>6</v>
      </c>
      <c r="F4025" s="22" t="s">
        <v>9</v>
      </c>
      <c r="G4025" s="22" t="s">
        <v>109</v>
      </c>
    </row>
    <row r="4026" spans="3:7">
      <c r="C4026" s="137">
        <v>44373</v>
      </c>
      <c r="D4026" s="22" t="s">
        <v>107</v>
      </c>
      <c r="E4026" s="22">
        <v>36</v>
      </c>
      <c r="F4026" s="22" t="s">
        <v>6</v>
      </c>
      <c r="G4026" s="22" t="s">
        <v>113</v>
      </c>
    </row>
    <row r="4027" spans="3:7">
      <c r="C4027" s="137">
        <v>44746</v>
      </c>
      <c r="D4027" s="22" t="s">
        <v>117</v>
      </c>
      <c r="E4027" s="22">
        <v>5</v>
      </c>
      <c r="F4027" s="22" t="s">
        <v>110</v>
      </c>
      <c r="G4027" s="22" t="s">
        <v>108</v>
      </c>
    </row>
    <row r="4028" spans="3:7">
      <c r="C4028" s="137">
        <v>44712</v>
      </c>
      <c r="D4028" s="22" t="s">
        <v>117</v>
      </c>
      <c r="E4028" s="22">
        <v>100</v>
      </c>
      <c r="F4028" s="22" t="s">
        <v>9</v>
      </c>
      <c r="G4028" s="22" t="s">
        <v>115</v>
      </c>
    </row>
    <row r="4029" spans="3:7">
      <c r="C4029" s="137">
        <v>44342</v>
      </c>
      <c r="D4029" s="22" t="s">
        <v>119</v>
      </c>
      <c r="E4029" s="22">
        <v>2</v>
      </c>
      <c r="F4029" s="22" t="s">
        <v>9</v>
      </c>
      <c r="G4029" s="22" t="s">
        <v>105</v>
      </c>
    </row>
    <row r="4030" spans="3:7">
      <c r="C4030" s="137">
        <v>43949</v>
      </c>
      <c r="D4030" s="22" t="s">
        <v>119</v>
      </c>
      <c r="E4030" s="22">
        <v>575</v>
      </c>
      <c r="F4030" s="22" t="s">
        <v>9</v>
      </c>
      <c r="G4030" s="22" t="s">
        <v>106</v>
      </c>
    </row>
    <row r="4031" spans="3:7">
      <c r="C4031" s="137">
        <v>44467</v>
      </c>
      <c r="D4031" s="22" t="s">
        <v>117</v>
      </c>
      <c r="E4031" s="22">
        <v>33</v>
      </c>
      <c r="F4031" s="22" t="s">
        <v>6</v>
      </c>
      <c r="G4031" s="22" t="s">
        <v>115</v>
      </c>
    </row>
    <row r="4032" spans="3:7">
      <c r="C4032" s="137">
        <v>44111</v>
      </c>
      <c r="D4032" s="22" t="s">
        <v>118</v>
      </c>
      <c r="E4032" s="22">
        <v>50</v>
      </c>
      <c r="F4032" s="22" t="s">
        <v>112</v>
      </c>
      <c r="G4032" s="22" t="s">
        <v>108</v>
      </c>
    </row>
    <row r="4033" spans="3:7">
      <c r="C4033" s="137">
        <v>44652</v>
      </c>
      <c r="D4033" s="22" t="s">
        <v>107</v>
      </c>
      <c r="E4033" s="22">
        <v>525</v>
      </c>
      <c r="F4033" s="22" t="s">
        <v>114</v>
      </c>
      <c r="G4033" s="22" t="s">
        <v>111</v>
      </c>
    </row>
    <row r="4034" spans="3:7">
      <c r="C4034" s="137">
        <v>44233</v>
      </c>
      <c r="D4034" s="22" t="s">
        <v>119</v>
      </c>
      <c r="E4034" s="22">
        <v>2</v>
      </c>
      <c r="F4034" s="22" t="s">
        <v>6</v>
      </c>
      <c r="G4034" s="22" t="s">
        <v>106</v>
      </c>
    </row>
    <row r="4035" spans="3:7">
      <c r="C4035" s="137">
        <v>44917</v>
      </c>
      <c r="D4035" s="22" t="s">
        <v>117</v>
      </c>
      <c r="E4035" s="22">
        <v>20</v>
      </c>
      <c r="F4035" s="22" t="s">
        <v>110</v>
      </c>
      <c r="G4035" s="22" t="s">
        <v>106</v>
      </c>
    </row>
    <row r="4036" spans="3:7">
      <c r="C4036" s="137">
        <v>44809</v>
      </c>
      <c r="D4036" s="22" t="s">
        <v>119</v>
      </c>
      <c r="E4036" s="22">
        <v>425</v>
      </c>
      <c r="F4036" s="22" t="s">
        <v>6</v>
      </c>
      <c r="G4036" s="22" t="s">
        <v>111</v>
      </c>
    </row>
    <row r="4037" spans="3:7">
      <c r="C4037" s="137">
        <v>43982</v>
      </c>
      <c r="D4037" s="22" t="s">
        <v>107</v>
      </c>
      <c r="E4037" s="22">
        <v>6</v>
      </c>
      <c r="F4037" s="22" t="s">
        <v>112</v>
      </c>
      <c r="G4037" s="22" t="s">
        <v>109</v>
      </c>
    </row>
    <row r="4038" spans="3:7">
      <c r="C4038" s="137">
        <v>44816</v>
      </c>
      <c r="D4038" s="22" t="s">
        <v>118</v>
      </c>
      <c r="E4038" s="22">
        <v>22</v>
      </c>
      <c r="F4038" s="22" t="s">
        <v>114</v>
      </c>
      <c r="G4038" s="22" t="s">
        <v>108</v>
      </c>
    </row>
    <row r="4039" spans="3:7">
      <c r="C4039" s="137">
        <v>44111</v>
      </c>
      <c r="D4039" s="22" t="s">
        <v>119</v>
      </c>
      <c r="E4039" s="22">
        <v>44</v>
      </c>
      <c r="F4039" s="22" t="s">
        <v>9</v>
      </c>
      <c r="G4039" s="22" t="s">
        <v>105</v>
      </c>
    </row>
    <row r="4040" spans="3:7">
      <c r="C4040" s="137">
        <v>44443</v>
      </c>
      <c r="D4040" s="22" t="s">
        <v>117</v>
      </c>
      <c r="E4040" s="22">
        <v>4</v>
      </c>
      <c r="F4040" s="22" t="s">
        <v>112</v>
      </c>
      <c r="G4040" s="22" t="s">
        <v>111</v>
      </c>
    </row>
    <row r="4041" spans="3:7">
      <c r="C4041" s="137">
        <v>44126</v>
      </c>
      <c r="D4041" s="22" t="s">
        <v>118</v>
      </c>
      <c r="E4041" s="22">
        <v>21</v>
      </c>
      <c r="F4041" s="22" t="s">
        <v>114</v>
      </c>
      <c r="G4041" s="22" t="s">
        <v>115</v>
      </c>
    </row>
    <row r="4042" spans="3:7">
      <c r="C4042" s="137">
        <v>44853</v>
      </c>
      <c r="D4042" s="22" t="s">
        <v>117</v>
      </c>
      <c r="E4042" s="22">
        <v>375</v>
      </c>
      <c r="F4042" s="22" t="s">
        <v>114</v>
      </c>
      <c r="G4042" s="22" t="s">
        <v>115</v>
      </c>
    </row>
    <row r="4043" spans="3:7">
      <c r="C4043" s="137">
        <v>44308</v>
      </c>
      <c r="D4043" s="22" t="s">
        <v>116</v>
      </c>
      <c r="E4043" s="22">
        <v>2</v>
      </c>
      <c r="F4043" s="22" t="s">
        <v>110</v>
      </c>
      <c r="G4043" s="22" t="s">
        <v>111</v>
      </c>
    </row>
    <row r="4044" spans="3:7">
      <c r="C4044" s="137">
        <v>43909</v>
      </c>
      <c r="D4044" s="22" t="s">
        <v>117</v>
      </c>
      <c r="E4044" s="22">
        <v>575</v>
      </c>
      <c r="F4044" s="22" t="s">
        <v>114</v>
      </c>
      <c r="G4044" s="22" t="s">
        <v>106</v>
      </c>
    </row>
    <row r="4045" spans="3:7">
      <c r="C4045" s="137">
        <v>44245</v>
      </c>
      <c r="D4045" s="22" t="s">
        <v>118</v>
      </c>
      <c r="E4045" s="22">
        <v>23</v>
      </c>
      <c r="F4045" s="22" t="s">
        <v>112</v>
      </c>
      <c r="G4045" s="22" t="s">
        <v>108</v>
      </c>
    </row>
    <row r="4046" spans="3:7">
      <c r="C4046" s="137">
        <v>43966</v>
      </c>
      <c r="D4046" s="22" t="s">
        <v>119</v>
      </c>
      <c r="E4046" s="22">
        <v>200</v>
      </c>
      <c r="F4046" s="22" t="s">
        <v>114</v>
      </c>
      <c r="G4046" s="22" t="s">
        <v>113</v>
      </c>
    </row>
    <row r="4047" spans="3:7">
      <c r="C4047" s="137">
        <v>44180</v>
      </c>
      <c r="D4047" s="22" t="s">
        <v>107</v>
      </c>
      <c r="E4047" s="22">
        <v>6</v>
      </c>
      <c r="F4047" s="22" t="s">
        <v>110</v>
      </c>
      <c r="G4047" s="22" t="s">
        <v>108</v>
      </c>
    </row>
    <row r="4048" spans="3:7">
      <c r="C4048" s="137">
        <v>44587</v>
      </c>
      <c r="D4048" s="22" t="s">
        <v>116</v>
      </c>
      <c r="E4048" s="22">
        <v>9</v>
      </c>
      <c r="F4048" s="22" t="s">
        <v>110</v>
      </c>
      <c r="G4048" s="22" t="s">
        <v>106</v>
      </c>
    </row>
    <row r="4049" spans="3:7">
      <c r="C4049" s="137">
        <v>44783</v>
      </c>
      <c r="D4049" s="22" t="s">
        <v>116</v>
      </c>
      <c r="E4049" s="22">
        <v>75</v>
      </c>
      <c r="F4049" s="22" t="s">
        <v>110</v>
      </c>
      <c r="G4049" s="22" t="s">
        <v>113</v>
      </c>
    </row>
    <row r="4050" spans="3:7">
      <c r="C4050" s="137">
        <v>44520</v>
      </c>
      <c r="D4050" s="22" t="s">
        <v>118</v>
      </c>
      <c r="E4050" s="22">
        <v>225</v>
      </c>
      <c r="F4050" s="22" t="s">
        <v>110</v>
      </c>
      <c r="G4050" s="22" t="s">
        <v>111</v>
      </c>
    </row>
    <row r="4051" spans="3:7">
      <c r="C4051" s="137">
        <v>44596</v>
      </c>
      <c r="D4051" s="22" t="s">
        <v>107</v>
      </c>
      <c r="E4051" s="22">
        <v>11</v>
      </c>
      <c r="F4051" s="22" t="s">
        <v>9</v>
      </c>
      <c r="G4051" s="22" t="s">
        <v>106</v>
      </c>
    </row>
    <row r="4052" spans="3:7">
      <c r="C4052" s="137">
        <v>43920</v>
      </c>
      <c r="D4052" s="22" t="s">
        <v>118</v>
      </c>
      <c r="E4052" s="22">
        <v>225</v>
      </c>
      <c r="F4052" s="22" t="s">
        <v>114</v>
      </c>
      <c r="G4052" s="22" t="s">
        <v>108</v>
      </c>
    </row>
    <row r="4053" spans="3:7">
      <c r="C4053" s="137">
        <v>44103</v>
      </c>
      <c r="D4053" s="22" t="s">
        <v>117</v>
      </c>
      <c r="E4053" s="22">
        <v>7</v>
      </c>
      <c r="F4053" s="22" t="s">
        <v>6</v>
      </c>
      <c r="G4053" s="22" t="s">
        <v>109</v>
      </c>
    </row>
    <row r="4054" spans="3:7">
      <c r="C4054" s="137">
        <v>44406</v>
      </c>
      <c r="D4054" s="22" t="s">
        <v>116</v>
      </c>
      <c r="E4054" s="22">
        <v>425</v>
      </c>
      <c r="F4054" s="22" t="s">
        <v>114</v>
      </c>
      <c r="G4054" s="22" t="s">
        <v>105</v>
      </c>
    </row>
    <row r="4055" spans="3:7">
      <c r="C4055" s="137">
        <v>44586</v>
      </c>
      <c r="D4055" s="22" t="s">
        <v>107</v>
      </c>
      <c r="E4055" s="22">
        <v>475</v>
      </c>
      <c r="F4055" s="22" t="s">
        <v>112</v>
      </c>
      <c r="G4055" s="22" t="s">
        <v>109</v>
      </c>
    </row>
    <row r="4056" spans="3:7">
      <c r="C4056" s="137">
        <v>44672</v>
      </c>
      <c r="D4056" s="22" t="s">
        <v>119</v>
      </c>
      <c r="E4056" s="22">
        <v>400</v>
      </c>
      <c r="F4056" s="22" t="s">
        <v>9</v>
      </c>
      <c r="G4056" s="22" t="s">
        <v>111</v>
      </c>
    </row>
    <row r="4057" spans="3:7">
      <c r="C4057" s="137">
        <v>44386</v>
      </c>
      <c r="D4057" s="22" t="s">
        <v>118</v>
      </c>
      <c r="E4057" s="22">
        <v>150</v>
      </c>
      <c r="F4057" s="22" t="s">
        <v>110</v>
      </c>
      <c r="G4057" s="22" t="s">
        <v>106</v>
      </c>
    </row>
    <row r="4058" spans="3:7">
      <c r="C4058" s="137">
        <v>44848</v>
      </c>
      <c r="D4058" s="22" t="s">
        <v>119</v>
      </c>
      <c r="E4058" s="22">
        <v>400</v>
      </c>
      <c r="F4058" s="22" t="s">
        <v>110</v>
      </c>
      <c r="G4058" s="22" t="s">
        <v>105</v>
      </c>
    </row>
    <row r="4059" spans="3:7">
      <c r="C4059" s="137">
        <v>44696</v>
      </c>
      <c r="D4059" s="22" t="s">
        <v>117</v>
      </c>
      <c r="E4059" s="22">
        <v>2</v>
      </c>
      <c r="F4059" s="22" t="s">
        <v>110</v>
      </c>
      <c r="G4059" s="22" t="s">
        <v>115</v>
      </c>
    </row>
    <row r="4060" spans="3:7">
      <c r="C4060" s="137">
        <v>44235</v>
      </c>
      <c r="D4060" s="22" t="s">
        <v>119</v>
      </c>
      <c r="E4060" s="22">
        <v>18</v>
      </c>
      <c r="F4060" s="22" t="s">
        <v>110</v>
      </c>
      <c r="G4060" s="22" t="s">
        <v>106</v>
      </c>
    </row>
    <row r="4061" spans="3:7">
      <c r="C4061" s="137">
        <v>43868</v>
      </c>
      <c r="D4061" s="22" t="s">
        <v>116</v>
      </c>
      <c r="E4061" s="22">
        <v>50</v>
      </c>
      <c r="F4061" s="22" t="s">
        <v>110</v>
      </c>
      <c r="G4061" s="22" t="s">
        <v>105</v>
      </c>
    </row>
    <row r="4062" spans="3:7">
      <c r="C4062" s="137">
        <v>44735</v>
      </c>
      <c r="D4062" s="22" t="s">
        <v>119</v>
      </c>
      <c r="E4062" s="22">
        <v>2</v>
      </c>
      <c r="F4062" s="22" t="s">
        <v>114</v>
      </c>
      <c r="G4062" s="22" t="s">
        <v>113</v>
      </c>
    </row>
    <row r="4063" spans="3:7">
      <c r="C4063" s="137">
        <v>43930</v>
      </c>
      <c r="D4063" s="22" t="s">
        <v>107</v>
      </c>
      <c r="E4063" s="22">
        <v>225</v>
      </c>
      <c r="F4063" s="22" t="s">
        <v>112</v>
      </c>
      <c r="G4063" s="22" t="s">
        <v>115</v>
      </c>
    </row>
    <row r="4064" spans="3:7">
      <c r="C4064" s="137">
        <v>44391</v>
      </c>
      <c r="D4064" s="22" t="s">
        <v>107</v>
      </c>
      <c r="E4064" s="22">
        <v>225</v>
      </c>
      <c r="F4064" s="22" t="s">
        <v>112</v>
      </c>
      <c r="G4064" s="22" t="s">
        <v>105</v>
      </c>
    </row>
    <row r="4065" spans="3:7">
      <c r="C4065" s="137">
        <v>44662</v>
      </c>
      <c r="D4065" s="22" t="s">
        <v>117</v>
      </c>
      <c r="E4065" s="22">
        <v>175</v>
      </c>
      <c r="F4065" s="22" t="s">
        <v>114</v>
      </c>
      <c r="G4065" s="22" t="s">
        <v>111</v>
      </c>
    </row>
    <row r="4066" spans="3:7">
      <c r="C4066" s="137">
        <v>44883</v>
      </c>
      <c r="D4066" s="22" t="s">
        <v>119</v>
      </c>
      <c r="E4066" s="22">
        <v>8</v>
      </c>
      <c r="F4066" s="22" t="s">
        <v>6</v>
      </c>
      <c r="G4066" s="22" t="s">
        <v>106</v>
      </c>
    </row>
    <row r="4067" spans="3:7">
      <c r="C4067" s="137">
        <v>44360</v>
      </c>
      <c r="D4067" s="22" t="s">
        <v>116</v>
      </c>
      <c r="E4067" s="22">
        <v>5</v>
      </c>
      <c r="F4067" s="22" t="s">
        <v>114</v>
      </c>
      <c r="G4067" s="22" t="s">
        <v>115</v>
      </c>
    </row>
    <row r="4068" spans="3:7">
      <c r="C4068" s="137">
        <v>44165</v>
      </c>
      <c r="D4068" s="22" t="s">
        <v>118</v>
      </c>
      <c r="E4068" s="22">
        <v>3</v>
      </c>
      <c r="F4068" s="22" t="s">
        <v>110</v>
      </c>
      <c r="G4068" s="22" t="s">
        <v>115</v>
      </c>
    </row>
    <row r="4069" spans="3:7">
      <c r="C4069" s="137">
        <v>44326</v>
      </c>
      <c r="D4069" s="22" t="s">
        <v>119</v>
      </c>
      <c r="E4069" s="22">
        <v>5</v>
      </c>
      <c r="F4069" s="22" t="s">
        <v>112</v>
      </c>
      <c r="G4069" s="22" t="s">
        <v>109</v>
      </c>
    </row>
    <row r="4070" spans="3:7">
      <c r="C4070" s="137">
        <v>44876</v>
      </c>
      <c r="D4070" s="22" t="s">
        <v>117</v>
      </c>
      <c r="E4070" s="22">
        <v>525</v>
      </c>
      <c r="F4070" s="22" t="s">
        <v>112</v>
      </c>
      <c r="G4070" s="22" t="s">
        <v>108</v>
      </c>
    </row>
    <row r="4071" spans="3:7">
      <c r="C4071" s="137">
        <v>44826</v>
      </c>
      <c r="D4071" s="22" t="s">
        <v>117</v>
      </c>
      <c r="E4071" s="22">
        <v>8</v>
      </c>
      <c r="F4071" s="22" t="s">
        <v>112</v>
      </c>
      <c r="G4071" s="22" t="s">
        <v>108</v>
      </c>
    </row>
    <row r="4072" spans="3:7">
      <c r="C4072" s="137">
        <v>43845</v>
      </c>
      <c r="D4072" s="22" t="s">
        <v>117</v>
      </c>
      <c r="E4072" s="22">
        <v>46</v>
      </c>
      <c r="F4072" s="22" t="s">
        <v>110</v>
      </c>
      <c r="G4072" s="22" t="s">
        <v>105</v>
      </c>
    </row>
    <row r="4073" spans="3:7">
      <c r="C4073" s="137">
        <v>44640</v>
      </c>
      <c r="D4073" s="22" t="s">
        <v>116</v>
      </c>
      <c r="E4073" s="22">
        <v>8</v>
      </c>
      <c r="F4073" s="22" t="s">
        <v>9</v>
      </c>
      <c r="G4073" s="22" t="s">
        <v>113</v>
      </c>
    </row>
    <row r="4074" spans="3:7">
      <c r="C4074" s="137">
        <v>43997</v>
      </c>
      <c r="D4074" s="22" t="s">
        <v>119</v>
      </c>
      <c r="E4074" s="22">
        <v>40</v>
      </c>
      <c r="F4074" s="22" t="s">
        <v>112</v>
      </c>
      <c r="G4074" s="22" t="s">
        <v>115</v>
      </c>
    </row>
    <row r="4075" spans="3:7">
      <c r="C4075" s="137">
        <v>44237</v>
      </c>
      <c r="D4075" s="22" t="s">
        <v>119</v>
      </c>
      <c r="E4075" s="22">
        <v>9</v>
      </c>
      <c r="F4075" s="22" t="s">
        <v>9</v>
      </c>
      <c r="G4075" s="22" t="s">
        <v>109</v>
      </c>
    </row>
    <row r="4076" spans="3:7">
      <c r="C4076" s="137">
        <v>44261</v>
      </c>
      <c r="D4076" s="22" t="s">
        <v>117</v>
      </c>
      <c r="E4076" s="22">
        <v>39</v>
      </c>
      <c r="F4076" s="22" t="s">
        <v>110</v>
      </c>
      <c r="G4076" s="22" t="s">
        <v>109</v>
      </c>
    </row>
    <row r="4077" spans="3:7">
      <c r="C4077" s="137">
        <v>44574</v>
      </c>
      <c r="D4077" s="22" t="s">
        <v>119</v>
      </c>
      <c r="E4077" s="22">
        <v>450</v>
      </c>
      <c r="F4077" s="22" t="s">
        <v>9</v>
      </c>
      <c r="G4077" s="22" t="s">
        <v>109</v>
      </c>
    </row>
    <row r="4078" spans="3:7">
      <c r="C4078" s="137">
        <v>44600</v>
      </c>
      <c r="D4078" s="22" t="s">
        <v>119</v>
      </c>
      <c r="E4078" s="22">
        <v>425</v>
      </c>
      <c r="F4078" s="22" t="s">
        <v>114</v>
      </c>
      <c r="G4078" s="22" t="s">
        <v>105</v>
      </c>
    </row>
    <row r="4079" spans="3:7">
      <c r="C4079" s="137">
        <v>44768</v>
      </c>
      <c r="D4079" s="22" t="s">
        <v>117</v>
      </c>
      <c r="E4079" s="22">
        <v>175</v>
      </c>
      <c r="F4079" s="22" t="s">
        <v>110</v>
      </c>
      <c r="G4079" s="22" t="s">
        <v>113</v>
      </c>
    </row>
    <row r="4080" spans="3:7">
      <c r="C4080" s="137">
        <v>43857</v>
      </c>
      <c r="D4080" s="22" t="s">
        <v>117</v>
      </c>
      <c r="E4080" s="22">
        <v>16</v>
      </c>
      <c r="F4080" s="22" t="s">
        <v>110</v>
      </c>
      <c r="G4080" s="22" t="s">
        <v>105</v>
      </c>
    </row>
    <row r="4081" spans="3:7">
      <c r="C4081" s="137">
        <v>44156</v>
      </c>
      <c r="D4081" s="22" t="s">
        <v>119</v>
      </c>
      <c r="E4081" s="22">
        <v>4</v>
      </c>
      <c r="F4081" s="22" t="s">
        <v>9</v>
      </c>
      <c r="G4081" s="22" t="s">
        <v>106</v>
      </c>
    </row>
    <row r="4082" spans="3:7">
      <c r="C4082" s="137">
        <v>44897</v>
      </c>
      <c r="D4082" s="22" t="s">
        <v>118</v>
      </c>
      <c r="E4082" s="22">
        <v>375</v>
      </c>
      <c r="F4082" s="22" t="s">
        <v>9</v>
      </c>
      <c r="G4082" s="22" t="s">
        <v>115</v>
      </c>
    </row>
    <row r="4083" spans="3:7">
      <c r="C4083" s="137">
        <v>44552</v>
      </c>
      <c r="D4083" s="22" t="s">
        <v>119</v>
      </c>
      <c r="E4083" s="22">
        <v>2</v>
      </c>
      <c r="F4083" s="22" t="s">
        <v>112</v>
      </c>
      <c r="G4083" s="22" t="s">
        <v>113</v>
      </c>
    </row>
    <row r="4084" spans="3:7">
      <c r="C4084" s="137">
        <v>44038</v>
      </c>
      <c r="D4084" s="22" t="s">
        <v>116</v>
      </c>
      <c r="E4084" s="22">
        <v>2</v>
      </c>
      <c r="F4084" s="22" t="s">
        <v>9</v>
      </c>
      <c r="G4084" s="22" t="s">
        <v>105</v>
      </c>
    </row>
    <row r="4085" spans="3:7">
      <c r="C4085" s="137">
        <v>44006</v>
      </c>
      <c r="D4085" s="22" t="s">
        <v>119</v>
      </c>
      <c r="E4085" s="22">
        <v>350</v>
      </c>
      <c r="F4085" s="22" t="s">
        <v>112</v>
      </c>
      <c r="G4085" s="22" t="s">
        <v>106</v>
      </c>
    </row>
    <row r="4086" spans="3:7">
      <c r="C4086" s="137">
        <v>44542</v>
      </c>
      <c r="D4086" s="22" t="s">
        <v>119</v>
      </c>
      <c r="E4086" s="22">
        <v>8</v>
      </c>
      <c r="F4086" s="22" t="s">
        <v>9</v>
      </c>
      <c r="G4086" s="22" t="s">
        <v>105</v>
      </c>
    </row>
    <row r="4087" spans="3:7">
      <c r="C4087" s="137">
        <v>44816</v>
      </c>
      <c r="D4087" s="22" t="s">
        <v>118</v>
      </c>
      <c r="E4087" s="22">
        <v>25</v>
      </c>
      <c r="F4087" s="22" t="s">
        <v>9</v>
      </c>
      <c r="G4087" s="22" t="s">
        <v>109</v>
      </c>
    </row>
    <row r="4088" spans="3:7">
      <c r="C4088" s="137">
        <v>44924</v>
      </c>
      <c r="D4088" s="22" t="s">
        <v>118</v>
      </c>
      <c r="E4088" s="22">
        <v>44</v>
      </c>
      <c r="F4088" s="22" t="s">
        <v>9</v>
      </c>
      <c r="G4088" s="22" t="s">
        <v>115</v>
      </c>
    </row>
    <row r="4089" spans="3:7">
      <c r="C4089" s="137">
        <v>43889</v>
      </c>
      <c r="D4089" s="22" t="s">
        <v>107</v>
      </c>
      <c r="E4089" s="22">
        <v>11</v>
      </c>
      <c r="F4089" s="22" t="s">
        <v>114</v>
      </c>
      <c r="G4089" s="22" t="s">
        <v>113</v>
      </c>
    </row>
    <row r="4090" spans="3:7">
      <c r="C4090" s="137">
        <v>43940</v>
      </c>
      <c r="D4090" s="22" t="s">
        <v>118</v>
      </c>
      <c r="E4090" s="22">
        <v>2</v>
      </c>
      <c r="F4090" s="22" t="s">
        <v>6</v>
      </c>
      <c r="G4090" s="22" t="s">
        <v>111</v>
      </c>
    </row>
    <row r="4091" spans="3:7">
      <c r="C4091" s="137">
        <v>44754</v>
      </c>
      <c r="D4091" s="22" t="s">
        <v>117</v>
      </c>
      <c r="E4091" s="22">
        <v>4</v>
      </c>
      <c r="F4091" s="22" t="s">
        <v>110</v>
      </c>
      <c r="G4091" s="22" t="s">
        <v>111</v>
      </c>
    </row>
    <row r="4092" spans="3:7">
      <c r="C4092" s="137">
        <v>43878</v>
      </c>
      <c r="D4092" s="22" t="s">
        <v>117</v>
      </c>
      <c r="E4092" s="22">
        <v>500</v>
      </c>
      <c r="F4092" s="22" t="s">
        <v>110</v>
      </c>
      <c r="G4092" s="22" t="s">
        <v>115</v>
      </c>
    </row>
    <row r="4093" spans="3:7">
      <c r="C4093" s="137">
        <v>44891</v>
      </c>
      <c r="D4093" s="22" t="s">
        <v>119</v>
      </c>
      <c r="E4093" s="22">
        <v>7</v>
      </c>
      <c r="F4093" s="22" t="s">
        <v>9</v>
      </c>
      <c r="G4093" s="22" t="s">
        <v>105</v>
      </c>
    </row>
    <row r="4094" spans="3:7">
      <c r="C4094" s="137">
        <v>44531</v>
      </c>
      <c r="D4094" s="22" t="s">
        <v>119</v>
      </c>
      <c r="E4094" s="22">
        <v>42</v>
      </c>
      <c r="F4094" s="22" t="s">
        <v>112</v>
      </c>
      <c r="G4094" s="22" t="s">
        <v>109</v>
      </c>
    </row>
    <row r="4095" spans="3:7">
      <c r="C4095" s="137">
        <v>44009</v>
      </c>
      <c r="D4095" s="22" t="s">
        <v>116</v>
      </c>
      <c r="E4095" s="22">
        <v>7</v>
      </c>
      <c r="F4095" s="22" t="s">
        <v>6</v>
      </c>
      <c r="G4095" s="22" t="s">
        <v>106</v>
      </c>
    </row>
    <row r="4096" spans="3:7">
      <c r="C4096" s="137">
        <v>44812</v>
      </c>
      <c r="D4096" s="22" t="s">
        <v>118</v>
      </c>
      <c r="E4096" s="22">
        <v>375</v>
      </c>
      <c r="F4096" s="22" t="s">
        <v>6</v>
      </c>
      <c r="G4096" s="22" t="s">
        <v>109</v>
      </c>
    </row>
    <row r="4097" spans="3:7">
      <c r="C4097" s="137">
        <v>44081</v>
      </c>
      <c r="D4097" s="22" t="s">
        <v>117</v>
      </c>
      <c r="E4097" s="22">
        <v>41</v>
      </c>
      <c r="F4097" s="22" t="s">
        <v>110</v>
      </c>
      <c r="G4097" s="22" t="s">
        <v>111</v>
      </c>
    </row>
    <row r="4098" spans="3:7">
      <c r="C4098" s="137">
        <v>44107</v>
      </c>
      <c r="D4098" s="22" t="s">
        <v>107</v>
      </c>
      <c r="E4098" s="22">
        <v>4</v>
      </c>
      <c r="F4098" s="22" t="s">
        <v>114</v>
      </c>
      <c r="G4098" s="22" t="s">
        <v>111</v>
      </c>
    </row>
    <row r="4099" spans="3:7">
      <c r="C4099" s="137">
        <v>44041</v>
      </c>
      <c r="D4099" s="22" t="s">
        <v>118</v>
      </c>
      <c r="E4099" s="22">
        <v>4</v>
      </c>
      <c r="F4099" s="22" t="s">
        <v>9</v>
      </c>
      <c r="G4099" s="22" t="s">
        <v>111</v>
      </c>
    </row>
    <row r="4100" spans="3:7">
      <c r="C4100" s="137">
        <v>44748</v>
      </c>
      <c r="D4100" s="22" t="s">
        <v>119</v>
      </c>
      <c r="E4100" s="22">
        <v>450</v>
      </c>
      <c r="F4100" s="22" t="s">
        <v>112</v>
      </c>
      <c r="G4100" s="22" t="s">
        <v>109</v>
      </c>
    </row>
    <row r="4101" spans="3:7">
      <c r="C4101" s="137">
        <v>44453</v>
      </c>
      <c r="D4101" s="22" t="s">
        <v>119</v>
      </c>
      <c r="E4101" s="22">
        <v>31</v>
      </c>
      <c r="F4101" s="22" t="s">
        <v>6</v>
      </c>
      <c r="G4101" s="22" t="s">
        <v>105</v>
      </c>
    </row>
    <row r="4102" spans="3:7">
      <c r="C4102" s="137">
        <v>44587</v>
      </c>
      <c r="D4102" s="22" t="s">
        <v>117</v>
      </c>
      <c r="E4102" s="22">
        <v>42</v>
      </c>
      <c r="F4102" s="22" t="s">
        <v>9</v>
      </c>
      <c r="G4102" s="22" t="s">
        <v>115</v>
      </c>
    </row>
    <row r="4103" spans="3:7">
      <c r="C4103" s="137">
        <v>44196</v>
      </c>
      <c r="D4103" s="22" t="s">
        <v>116</v>
      </c>
      <c r="E4103" s="22">
        <v>3</v>
      </c>
      <c r="F4103" s="22" t="s">
        <v>9</v>
      </c>
      <c r="G4103" s="22" t="s">
        <v>113</v>
      </c>
    </row>
    <row r="4104" spans="3:7">
      <c r="C4104" s="137">
        <v>44099</v>
      </c>
      <c r="D4104" s="22" t="s">
        <v>107</v>
      </c>
      <c r="E4104" s="22">
        <v>125</v>
      </c>
      <c r="F4104" s="22" t="s">
        <v>6</v>
      </c>
      <c r="G4104" s="22" t="s">
        <v>108</v>
      </c>
    </row>
    <row r="4105" spans="3:7">
      <c r="C4105" s="137">
        <v>44749</v>
      </c>
      <c r="D4105" s="22" t="s">
        <v>117</v>
      </c>
      <c r="E4105" s="22">
        <v>7</v>
      </c>
      <c r="F4105" s="22" t="s">
        <v>110</v>
      </c>
      <c r="G4105" s="22" t="s">
        <v>115</v>
      </c>
    </row>
    <row r="4106" spans="3:7">
      <c r="C4106" s="137">
        <v>44147</v>
      </c>
      <c r="D4106" s="22" t="s">
        <v>119</v>
      </c>
      <c r="E4106" s="22">
        <v>250</v>
      </c>
      <c r="F4106" s="22" t="s">
        <v>6</v>
      </c>
      <c r="G4106" s="22" t="s">
        <v>109</v>
      </c>
    </row>
    <row r="4107" spans="3:7">
      <c r="C4107" s="137">
        <v>44135</v>
      </c>
      <c r="D4107" s="22" t="s">
        <v>118</v>
      </c>
      <c r="E4107" s="22">
        <v>4</v>
      </c>
      <c r="F4107" s="22" t="s">
        <v>9</v>
      </c>
      <c r="G4107" s="22" t="s">
        <v>105</v>
      </c>
    </row>
    <row r="4108" spans="3:7">
      <c r="C4108" s="137">
        <v>44318</v>
      </c>
      <c r="D4108" s="22" t="s">
        <v>116</v>
      </c>
      <c r="E4108" s="22">
        <v>425</v>
      </c>
      <c r="F4108" s="22" t="s">
        <v>114</v>
      </c>
      <c r="G4108" s="22" t="s">
        <v>109</v>
      </c>
    </row>
    <row r="4109" spans="3:7">
      <c r="C4109" s="137">
        <v>44156</v>
      </c>
      <c r="D4109" s="22" t="s">
        <v>117</v>
      </c>
      <c r="E4109" s="22">
        <v>175</v>
      </c>
      <c r="F4109" s="22" t="s">
        <v>114</v>
      </c>
      <c r="G4109" s="22" t="s">
        <v>105</v>
      </c>
    </row>
    <row r="4110" spans="3:7">
      <c r="C4110" s="137">
        <v>44075</v>
      </c>
      <c r="D4110" s="22" t="s">
        <v>119</v>
      </c>
      <c r="E4110" s="22">
        <v>1</v>
      </c>
      <c r="F4110" s="22" t="s">
        <v>9</v>
      </c>
      <c r="G4110" s="22" t="s">
        <v>113</v>
      </c>
    </row>
    <row r="4111" spans="3:7">
      <c r="C4111" s="137">
        <v>43901</v>
      </c>
      <c r="D4111" s="22" t="s">
        <v>119</v>
      </c>
      <c r="E4111" s="22">
        <v>31</v>
      </c>
      <c r="F4111" s="22" t="s">
        <v>9</v>
      </c>
      <c r="G4111" s="22" t="s">
        <v>109</v>
      </c>
    </row>
    <row r="4112" spans="3:7">
      <c r="C4112" s="137">
        <v>44086</v>
      </c>
      <c r="D4112" s="22" t="s">
        <v>107</v>
      </c>
      <c r="E4112" s="22">
        <v>30</v>
      </c>
      <c r="F4112" s="22" t="s">
        <v>9</v>
      </c>
      <c r="G4112" s="22" t="s">
        <v>105</v>
      </c>
    </row>
    <row r="4113" spans="3:7">
      <c r="C4113" s="137">
        <v>44507</v>
      </c>
      <c r="D4113" s="22" t="s">
        <v>119</v>
      </c>
      <c r="E4113" s="22">
        <v>6</v>
      </c>
      <c r="F4113" s="22" t="s">
        <v>110</v>
      </c>
      <c r="G4113" s="22" t="s">
        <v>105</v>
      </c>
    </row>
    <row r="4114" spans="3:7">
      <c r="C4114" s="137">
        <v>44066</v>
      </c>
      <c r="D4114" s="22" t="s">
        <v>107</v>
      </c>
      <c r="E4114" s="22">
        <v>550</v>
      </c>
      <c r="F4114" s="22" t="s">
        <v>110</v>
      </c>
      <c r="G4114" s="22" t="s">
        <v>105</v>
      </c>
    </row>
    <row r="4115" spans="3:7">
      <c r="C4115" s="137">
        <v>44900</v>
      </c>
      <c r="D4115" s="22" t="s">
        <v>116</v>
      </c>
      <c r="E4115" s="22">
        <v>14</v>
      </c>
      <c r="F4115" s="22" t="s">
        <v>112</v>
      </c>
      <c r="G4115" s="22" t="s">
        <v>111</v>
      </c>
    </row>
    <row r="4116" spans="3:7">
      <c r="C4116" s="137">
        <v>44710</v>
      </c>
      <c r="D4116" s="22" t="s">
        <v>116</v>
      </c>
      <c r="E4116" s="22">
        <v>14</v>
      </c>
      <c r="F4116" s="22" t="s">
        <v>114</v>
      </c>
      <c r="G4116" s="22" t="s">
        <v>115</v>
      </c>
    </row>
    <row r="4117" spans="3:7">
      <c r="C4117" s="137">
        <v>43858</v>
      </c>
      <c r="D4117" s="22" t="s">
        <v>119</v>
      </c>
      <c r="E4117" s="22">
        <v>475</v>
      </c>
      <c r="F4117" s="22" t="s">
        <v>112</v>
      </c>
      <c r="G4117" s="22" t="s">
        <v>115</v>
      </c>
    </row>
    <row r="4118" spans="3:7">
      <c r="C4118" s="137">
        <v>44637</v>
      </c>
      <c r="D4118" s="22" t="s">
        <v>117</v>
      </c>
      <c r="E4118" s="22">
        <v>14</v>
      </c>
      <c r="F4118" s="22" t="s">
        <v>114</v>
      </c>
      <c r="G4118" s="22" t="s">
        <v>113</v>
      </c>
    </row>
    <row r="4119" spans="3:7">
      <c r="C4119" s="137">
        <v>44812</v>
      </c>
      <c r="D4119" s="22" t="s">
        <v>118</v>
      </c>
      <c r="E4119" s="22">
        <v>525</v>
      </c>
      <c r="F4119" s="22" t="s">
        <v>112</v>
      </c>
      <c r="G4119" s="22" t="s">
        <v>115</v>
      </c>
    </row>
    <row r="4120" spans="3:7">
      <c r="C4120" s="137">
        <v>44483</v>
      </c>
      <c r="D4120" s="22" t="s">
        <v>119</v>
      </c>
      <c r="E4120" s="22">
        <v>75</v>
      </c>
      <c r="F4120" s="22" t="s">
        <v>112</v>
      </c>
      <c r="G4120" s="22" t="s">
        <v>113</v>
      </c>
    </row>
    <row r="4121" spans="3:7">
      <c r="C4121" s="137">
        <v>44343</v>
      </c>
      <c r="D4121" s="22" t="s">
        <v>117</v>
      </c>
      <c r="E4121" s="22">
        <v>175</v>
      </c>
      <c r="F4121" s="22" t="s">
        <v>6</v>
      </c>
      <c r="G4121" s="22" t="s">
        <v>115</v>
      </c>
    </row>
    <row r="4122" spans="3:7">
      <c r="C4122" s="137">
        <v>44469</v>
      </c>
      <c r="D4122" s="22" t="s">
        <v>118</v>
      </c>
      <c r="E4122" s="22">
        <v>75</v>
      </c>
      <c r="F4122" s="22" t="s">
        <v>9</v>
      </c>
      <c r="G4122" s="22" t="s">
        <v>109</v>
      </c>
    </row>
    <row r="4123" spans="3:7">
      <c r="C4123" s="137">
        <v>44767</v>
      </c>
      <c r="D4123" s="22" t="s">
        <v>107</v>
      </c>
      <c r="E4123" s="22">
        <v>29</v>
      </c>
      <c r="F4123" s="22" t="s">
        <v>110</v>
      </c>
      <c r="G4123" s="22" t="s">
        <v>105</v>
      </c>
    </row>
    <row r="4124" spans="3:7">
      <c r="C4124" s="137">
        <v>44134</v>
      </c>
      <c r="D4124" s="22" t="s">
        <v>119</v>
      </c>
      <c r="E4124" s="22">
        <v>500</v>
      </c>
      <c r="F4124" s="22" t="s">
        <v>9</v>
      </c>
      <c r="G4124" s="22" t="s">
        <v>111</v>
      </c>
    </row>
    <row r="4125" spans="3:7">
      <c r="C4125" s="137">
        <v>44728</v>
      </c>
      <c r="D4125" s="22" t="s">
        <v>107</v>
      </c>
      <c r="E4125" s="22">
        <v>3</v>
      </c>
      <c r="F4125" s="22" t="s">
        <v>112</v>
      </c>
      <c r="G4125" s="22" t="s">
        <v>115</v>
      </c>
    </row>
    <row r="4126" spans="3:7">
      <c r="C4126" s="137">
        <v>44258</v>
      </c>
      <c r="D4126" s="22" t="s">
        <v>119</v>
      </c>
      <c r="E4126" s="22">
        <v>16</v>
      </c>
      <c r="F4126" s="22" t="s">
        <v>112</v>
      </c>
      <c r="G4126" s="22" t="s">
        <v>108</v>
      </c>
    </row>
    <row r="4127" spans="3:7">
      <c r="C4127" s="137">
        <v>44746</v>
      </c>
      <c r="D4127" s="22" t="s">
        <v>117</v>
      </c>
      <c r="E4127" s="22">
        <v>6</v>
      </c>
      <c r="F4127" s="22" t="s">
        <v>6</v>
      </c>
      <c r="G4127" s="22" t="s">
        <v>108</v>
      </c>
    </row>
    <row r="4128" spans="3:7">
      <c r="C4128" s="137">
        <v>44082</v>
      </c>
      <c r="D4128" s="22" t="s">
        <v>119</v>
      </c>
      <c r="E4128" s="22">
        <v>400</v>
      </c>
      <c r="F4128" s="22" t="s">
        <v>112</v>
      </c>
      <c r="G4128" s="22" t="s">
        <v>108</v>
      </c>
    </row>
    <row r="4129" spans="3:7">
      <c r="C4129" s="137">
        <v>44466</v>
      </c>
      <c r="D4129" s="22" t="s">
        <v>119</v>
      </c>
      <c r="E4129" s="22">
        <v>28</v>
      </c>
      <c r="F4129" s="22" t="s">
        <v>9</v>
      </c>
      <c r="G4129" s="22" t="s">
        <v>115</v>
      </c>
    </row>
    <row r="4130" spans="3:7">
      <c r="C4130" s="137">
        <v>43974</v>
      </c>
      <c r="D4130" s="22" t="s">
        <v>119</v>
      </c>
      <c r="E4130" s="22">
        <v>525</v>
      </c>
      <c r="F4130" s="22" t="s">
        <v>112</v>
      </c>
      <c r="G4130" s="22" t="s">
        <v>113</v>
      </c>
    </row>
    <row r="4131" spans="3:7">
      <c r="C4131" s="137">
        <v>44270</v>
      </c>
      <c r="D4131" s="22" t="s">
        <v>119</v>
      </c>
      <c r="E4131" s="22">
        <v>30</v>
      </c>
      <c r="F4131" s="22" t="s">
        <v>110</v>
      </c>
      <c r="G4131" s="22" t="s">
        <v>105</v>
      </c>
    </row>
    <row r="4132" spans="3:7">
      <c r="C4132" s="137">
        <v>43856</v>
      </c>
      <c r="D4132" s="22" t="s">
        <v>119</v>
      </c>
      <c r="E4132" s="22">
        <v>24</v>
      </c>
      <c r="F4132" s="22" t="s">
        <v>112</v>
      </c>
      <c r="G4132" s="22" t="s">
        <v>115</v>
      </c>
    </row>
    <row r="4133" spans="3:7">
      <c r="C4133" s="137">
        <v>44781</v>
      </c>
      <c r="D4133" s="22" t="s">
        <v>117</v>
      </c>
      <c r="E4133" s="22">
        <v>275</v>
      </c>
      <c r="F4133" s="22" t="s">
        <v>110</v>
      </c>
      <c r="G4133" s="22" t="s">
        <v>111</v>
      </c>
    </row>
    <row r="4134" spans="3:7">
      <c r="C4134" s="137">
        <v>43933</v>
      </c>
      <c r="D4134" s="22" t="s">
        <v>117</v>
      </c>
      <c r="E4134" s="22">
        <v>575</v>
      </c>
      <c r="F4134" s="22" t="s">
        <v>112</v>
      </c>
      <c r="G4134" s="22" t="s">
        <v>115</v>
      </c>
    </row>
    <row r="4135" spans="3:7">
      <c r="C4135" s="137">
        <v>44631</v>
      </c>
      <c r="D4135" s="22" t="s">
        <v>119</v>
      </c>
      <c r="E4135" s="22">
        <v>32</v>
      </c>
      <c r="F4135" s="22" t="s">
        <v>9</v>
      </c>
      <c r="G4135" s="22" t="s">
        <v>109</v>
      </c>
    </row>
    <row r="4136" spans="3:7">
      <c r="C4136" s="137">
        <v>43941</v>
      </c>
      <c r="D4136" s="22" t="s">
        <v>117</v>
      </c>
      <c r="E4136" s="22">
        <v>350</v>
      </c>
      <c r="F4136" s="22" t="s">
        <v>110</v>
      </c>
      <c r="G4136" s="22" t="s">
        <v>113</v>
      </c>
    </row>
    <row r="4137" spans="3:7">
      <c r="C4137" s="137">
        <v>43851</v>
      </c>
      <c r="D4137" s="22" t="s">
        <v>117</v>
      </c>
      <c r="E4137" s="22">
        <v>3</v>
      </c>
      <c r="F4137" s="22" t="s">
        <v>6</v>
      </c>
      <c r="G4137" s="22" t="s">
        <v>111</v>
      </c>
    </row>
    <row r="4138" spans="3:7">
      <c r="C4138" s="137">
        <v>44712</v>
      </c>
      <c r="D4138" s="22" t="s">
        <v>118</v>
      </c>
      <c r="E4138" s="22">
        <v>6</v>
      </c>
      <c r="F4138" s="22" t="s">
        <v>6</v>
      </c>
      <c r="G4138" s="22" t="s">
        <v>115</v>
      </c>
    </row>
    <row r="4139" spans="3:7">
      <c r="C4139" s="137">
        <v>43928</v>
      </c>
      <c r="D4139" s="22" t="s">
        <v>119</v>
      </c>
      <c r="E4139" s="22">
        <v>550</v>
      </c>
      <c r="F4139" s="22" t="s">
        <v>9</v>
      </c>
      <c r="G4139" s="22" t="s">
        <v>105</v>
      </c>
    </row>
    <row r="4140" spans="3:7">
      <c r="C4140" s="137">
        <v>43994</v>
      </c>
      <c r="D4140" s="22" t="s">
        <v>118</v>
      </c>
      <c r="E4140" s="22">
        <v>50</v>
      </c>
      <c r="F4140" s="22" t="s">
        <v>112</v>
      </c>
      <c r="G4140" s="22" t="s">
        <v>108</v>
      </c>
    </row>
    <row r="4141" spans="3:7">
      <c r="C4141" s="137">
        <v>44075</v>
      </c>
      <c r="D4141" s="22" t="s">
        <v>118</v>
      </c>
      <c r="E4141" s="22">
        <v>325</v>
      </c>
      <c r="F4141" s="22" t="s">
        <v>114</v>
      </c>
      <c r="G4141" s="22" t="s">
        <v>109</v>
      </c>
    </row>
    <row r="4142" spans="3:7">
      <c r="C4142" s="137">
        <v>44202</v>
      </c>
      <c r="D4142" s="22" t="s">
        <v>119</v>
      </c>
      <c r="E4142" s="22">
        <v>35</v>
      </c>
      <c r="F4142" s="22" t="s">
        <v>6</v>
      </c>
      <c r="G4142" s="22" t="s">
        <v>105</v>
      </c>
    </row>
    <row r="4143" spans="3:7">
      <c r="C4143" s="137">
        <v>43880</v>
      </c>
      <c r="D4143" s="22" t="s">
        <v>117</v>
      </c>
      <c r="E4143" s="22">
        <v>5</v>
      </c>
      <c r="F4143" s="22" t="s">
        <v>114</v>
      </c>
      <c r="G4143" s="22" t="s">
        <v>105</v>
      </c>
    </row>
    <row r="4144" spans="3:7">
      <c r="C4144" s="137">
        <v>44091</v>
      </c>
      <c r="D4144" s="22" t="s">
        <v>117</v>
      </c>
      <c r="E4144" s="22">
        <v>425</v>
      </c>
      <c r="F4144" s="22" t="s">
        <v>9</v>
      </c>
      <c r="G4144" s="22" t="s">
        <v>106</v>
      </c>
    </row>
    <row r="4145" spans="3:7">
      <c r="C4145" s="137">
        <v>44539</v>
      </c>
      <c r="D4145" s="22" t="s">
        <v>118</v>
      </c>
      <c r="E4145" s="22">
        <v>1</v>
      </c>
      <c r="F4145" s="22" t="s">
        <v>114</v>
      </c>
      <c r="G4145" s="22" t="s">
        <v>106</v>
      </c>
    </row>
    <row r="4146" spans="3:7">
      <c r="C4146" s="137">
        <v>44638</v>
      </c>
      <c r="D4146" s="22" t="s">
        <v>119</v>
      </c>
      <c r="E4146" s="22">
        <v>1</v>
      </c>
      <c r="F4146" s="22" t="s">
        <v>110</v>
      </c>
      <c r="G4146" s="22" t="s">
        <v>115</v>
      </c>
    </row>
    <row r="4147" spans="3:7">
      <c r="C4147" s="137">
        <v>44102</v>
      </c>
      <c r="D4147" s="22" t="s">
        <v>118</v>
      </c>
      <c r="E4147" s="22">
        <v>275</v>
      </c>
      <c r="F4147" s="22" t="s">
        <v>112</v>
      </c>
      <c r="G4147" s="22" t="s">
        <v>108</v>
      </c>
    </row>
    <row r="4148" spans="3:7">
      <c r="C4148" s="137">
        <v>44197</v>
      </c>
      <c r="D4148" s="22" t="s">
        <v>117</v>
      </c>
      <c r="E4148" s="22">
        <v>4</v>
      </c>
      <c r="F4148" s="22" t="s">
        <v>9</v>
      </c>
      <c r="G4148" s="22" t="s">
        <v>113</v>
      </c>
    </row>
    <row r="4149" spans="3:7">
      <c r="C4149" s="137">
        <v>44194</v>
      </c>
      <c r="D4149" s="22" t="s">
        <v>107</v>
      </c>
      <c r="E4149" s="22">
        <v>35</v>
      </c>
      <c r="F4149" s="22" t="s">
        <v>112</v>
      </c>
      <c r="G4149" s="22" t="s">
        <v>108</v>
      </c>
    </row>
    <row r="4150" spans="3:7">
      <c r="C4150" s="137">
        <v>44189</v>
      </c>
      <c r="D4150" s="22" t="s">
        <v>117</v>
      </c>
      <c r="E4150" s="22">
        <v>9</v>
      </c>
      <c r="F4150" s="22" t="s">
        <v>114</v>
      </c>
      <c r="G4150" s="22" t="s">
        <v>105</v>
      </c>
    </row>
    <row r="4151" spans="3:7">
      <c r="C4151" s="137">
        <v>44547</v>
      </c>
      <c r="D4151" s="22" t="s">
        <v>118</v>
      </c>
      <c r="E4151" s="22">
        <v>24</v>
      </c>
      <c r="F4151" s="22" t="s">
        <v>114</v>
      </c>
      <c r="G4151" s="22" t="s">
        <v>108</v>
      </c>
    </row>
    <row r="4152" spans="3:7">
      <c r="C4152" s="137">
        <v>44766</v>
      </c>
      <c r="D4152" s="22" t="s">
        <v>117</v>
      </c>
      <c r="E4152" s="22">
        <v>1</v>
      </c>
      <c r="F4152" s="22" t="s">
        <v>114</v>
      </c>
      <c r="G4152" s="22" t="s">
        <v>115</v>
      </c>
    </row>
    <row r="4153" spans="3:7">
      <c r="C4153" s="137">
        <v>44701</v>
      </c>
      <c r="D4153" s="22" t="s">
        <v>118</v>
      </c>
      <c r="E4153" s="22">
        <v>475</v>
      </c>
      <c r="F4153" s="22" t="s">
        <v>6</v>
      </c>
      <c r="G4153" s="22" t="s">
        <v>108</v>
      </c>
    </row>
    <row r="4154" spans="3:7">
      <c r="C4154" s="137">
        <v>43991</v>
      </c>
      <c r="D4154" s="22" t="s">
        <v>119</v>
      </c>
      <c r="E4154" s="22">
        <v>20</v>
      </c>
      <c r="F4154" s="22" t="s">
        <v>110</v>
      </c>
      <c r="G4154" s="22" t="s">
        <v>106</v>
      </c>
    </row>
    <row r="4155" spans="3:7">
      <c r="C4155" s="137">
        <v>43904</v>
      </c>
      <c r="D4155" s="22" t="s">
        <v>118</v>
      </c>
      <c r="E4155" s="22">
        <v>28</v>
      </c>
      <c r="F4155" s="22" t="s">
        <v>9</v>
      </c>
      <c r="G4155" s="22" t="s">
        <v>115</v>
      </c>
    </row>
    <row r="4156" spans="3:7">
      <c r="C4156" s="137">
        <v>44232</v>
      </c>
      <c r="D4156" s="22" t="s">
        <v>117</v>
      </c>
      <c r="E4156" s="22">
        <v>17</v>
      </c>
      <c r="F4156" s="22" t="s">
        <v>6</v>
      </c>
      <c r="G4156" s="22" t="s">
        <v>109</v>
      </c>
    </row>
    <row r="4157" spans="3:7">
      <c r="C4157" s="137">
        <v>44428</v>
      </c>
      <c r="D4157" s="22" t="s">
        <v>107</v>
      </c>
      <c r="E4157" s="22">
        <v>550</v>
      </c>
      <c r="F4157" s="22" t="s">
        <v>9</v>
      </c>
      <c r="G4157" s="22" t="s">
        <v>115</v>
      </c>
    </row>
    <row r="4158" spans="3:7">
      <c r="C4158" s="137">
        <v>43863</v>
      </c>
      <c r="D4158" s="22" t="s">
        <v>117</v>
      </c>
      <c r="E4158" s="22">
        <v>35</v>
      </c>
      <c r="F4158" s="22" t="s">
        <v>112</v>
      </c>
      <c r="G4158" s="22" t="s">
        <v>113</v>
      </c>
    </row>
    <row r="4159" spans="3:7">
      <c r="C4159" s="137">
        <v>44403</v>
      </c>
      <c r="D4159" s="22" t="s">
        <v>119</v>
      </c>
      <c r="E4159" s="22">
        <v>2</v>
      </c>
      <c r="F4159" s="22" t="s">
        <v>9</v>
      </c>
      <c r="G4159" s="22" t="s">
        <v>113</v>
      </c>
    </row>
    <row r="4160" spans="3:7">
      <c r="C4160" s="137">
        <v>43846</v>
      </c>
      <c r="D4160" s="22" t="s">
        <v>117</v>
      </c>
      <c r="E4160" s="22">
        <v>400</v>
      </c>
      <c r="F4160" s="22" t="s">
        <v>114</v>
      </c>
      <c r="G4160" s="22" t="s">
        <v>106</v>
      </c>
    </row>
    <row r="4161" spans="3:7">
      <c r="C4161" s="137">
        <v>44792</v>
      </c>
      <c r="D4161" s="22" t="s">
        <v>119</v>
      </c>
      <c r="E4161" s="22">
        <v>600</v>
      </c>
      <c r="F4161" s="22" t="s">
        <v>9</v>
      </c>
      <c r="G4161" s="22" t="s">
        <v>108</v>
      </c>
    </row>
    <row r="4162" spans="3:7">
      <c r="C4162" s="137">
        <v>44096</v>
      </c>
      <c r="D4162" s="22" t="s">
        <v>116</v>
      </c>
      <c r="E4162" s="22">
        <v>500</v>
      </c>
      <c r="F4162" s="22" t="s">
        <v>114</v>
      </c>
      <c r="G4162" s="22" t="s">
        <v>106</v>
      </c>
    </row>
    <row r="4163" spans="3:7">
      <c r="C4163" s="137">
        <v>43888</v>
      </c>
      <c r="D4163" s="22" t="s">
        <v>117</v>
      </c>
      <c r="E4163" s="22">
        <v>3</v>
      </c>
      <c r="F4163" s="22" t="s">
        <v>114</v>
      </c>
      <c r="G4163" s="22" t="s">
        <v>106</v>
      </c>
    </row>
    <row r="4164" spans="3:7">
      <c r="C4164" s="137">
        <v>44677</v>
      </c>
      <c r="D4164" s="22" t="s">
        <v>107</v>
      </c>
      <c r="E4164" s="22">
        <v>1</v>
      </c>
      <c r="F4164" s="22" t="s">
        <v>110</v>
      </c>
      <c r="G4164" s="22" t="s">
        <v>106</v>
      </c>
    </row>
    <row r="4165" spans="3:7">
      <c r="C4165" s="137">
        <v>44253</v>
      </c>
      <c r="D4165" s="22" t="s">
        <v>117</v>
      </c>
      <c r="E4165" s="22">
        <v>9</v>
      </c>
      <c r="F4165" s="22" t="s">
        <v>112</v>
      </c>
      <c r="G4165" s="22" t="s">
        <v>105</v>
      </c>
    </row>
    <row r="4166" spans="3:7">
      <c r="C4166" s="137">
        <v>44669</v>
      </c>
      <c r="D4166" s="22" t="s">
        <v>119</v>
      </c>
      <c r="E4166" s="22">
        <v>7</v>
      </c>
      <c r="F4166" s="22" t="s">
        <v>9</v>
      </c>
      <c r="G4166" s="22" t="s">
        <v>111</v>
      </c>
    </row>
    <row r="4167" spans="3:7">
      <c r="C4167" s="137">
        <v>44254</v>
      </c>
      <c r="D4167" s="22" t="s">
        <v>117</v>
      </c>
      <c r="E4167" s="22">
        <v>350</v>
      </c>
      <c r="F4167" s="22" t="s">
        <v>112</v>
      </c>
      <c r="G4167" s="22" t="s">
        <v>111</v>
      </c>
    </row>
    <row r="4168" spans="3:7">
      <c r="C4168" s="137">
        <v>44768</v>
      </c>
      <c r="D4168" s="22" t="s">
        <v>117</v>
      </c>
      <c r="E4168" s="22">
        <v>9</v>
      </c>
      <c r="F4168" s="22" t="s">
        <v>6</v>
      </c>
      <c r="G4168" s="22" t="s">
        <v>111</v>
      </c>
    </row>
    <row r="4169" spans="3:7">
      <c r="C4169" s="137">
        <v>44769</v>
      </c>
      <c r="D4169" s="22" t="s">
        <v>117</v>
      </c>
      <c r="E4169" s="22">
        <v>425</v>
      </c>
      <c r="F4169" s="22" t="s">
        <v>114</v>
      </c>
      <c r="G4169" s="22" t="s">
        <v>115</v>
      </c>
    </row>
    <row r="4170" spans="3:7">
      <c r="C4170" s="137">
        <v>44754</v>
      </c>
      <c r="D4170" s="22" t="s">
        <v>117</v>
      </c>
      <c r="E4170" s="22">
        <v>2</v>
      </c>
      <c r="F4170" s="22" t="s">
        <v>110</v>
      </c>
      <c r="G4170" s="22" t="s">
        <v>108</v>
      </c>
    </row>
    <row r="4171" spans="3:7">
      <c r="C4171" s="137">
        <v>44000</v>
      </c>
      <c r="D4171" s="22" t="s">
        <v>117</v>
      </c>
      <c r="E4171" s="22">
        <v>2</v>
      </c>
      <c r="F4171" s="22" t="s">
        <v>112</v>
      </c>
      <c r="G4171" s="22" t="s">
        <v>113</v>
      </c>
    </row>
    <row r="4172" spans="3:7">
      <c r="C4172" s="137">
        <v>44115</v>
      </c>
      <c r="D4172" s="22" t="s">
        <v>117</v>
      </c>
      <c r="E4172" s="22">
        <v>17</v>
      </c>
      <c r="F4172" s="22" t="s">
        <v>9</v>
      </c>
      <c r="G4172" s="22" t="s">
        <v>115</v>
      </c>
    </row>
    <row r="4173" spans="3:7">
      <c r="C4173" s="137">
        <v>43914</v>
      </c>
      <c r="D4173" s="22" t="s">
        <v>117</v>
      </c>
      <c r="E4173" s="22">
        <v>3</v>
      </c>
      <c r="F4173" s="22" t="s">
        <v>114</v>
      </c>
      <c r="G4173" s="22" t="s">
        <v>108</v>
      </c>
    </row>
    <row r="4174" spans="3:7">
      <c r="C4174" s="137">
        <v>44598</v>
      </c>
      <c r="D4174" s="22" t="s">
        <v>119</v>
      </c>
      <c r="E4174" s="22">
        <v>42</v>
      </c>
      <c r="F4174" s="22" t="s">
        <v>110</v>
      </c>
      <c r="G4174" s="22" t="s">
        <v>111</v>
      </c>
    </row>
    <row r="4175" spans="3:7">
      <c r="C4175" s="137">
        <v>44633</v>
      </c>
      <c r="D4175" s="22" t="s">
        <v>118</v>
      </c>
      <c r="E4175" s="22">
        <v>41</v>
      </c>
      <c r="F4175" s="22" t="s">
        <v>9</v>
      </c>
      <c r="G4175" s="22" t="s">
        <v>109</v>
      </c>
    </row>
    <row r="4176" spans="3:7">
      <c r="C4176" s="137">
        <v>44037</v>
      </c>
      <c r="D4176" s="22" t="s">
        <v>119</v>
      </c>
      <c r="E4176" s="22">
        <v>6</v>
      </c>
      <c r="F4176" s="22" t="s">
        <v>112</v>
      </c>
      <c r="G4176" s="22" t="s">
        <v>109</v>
      </c>
    </row>
    <row r="4177" spans="3:7">
      <c r="C4177" s="137">
        <v>44288</v>
      </c>
      <c r="D4177" s="22" t="s">
        <v>118</v>
      </c>
      <c r="E4177" s="22">
        <v>9</v>
      </c>
      <c r="F4177" s="22" t="s">
        <v>114</v>
      </c>
      <c r="G4177" s="22" t="s">
        <v>106</v>
      </c>
    </row>
    <row r="4178" spans="3:7">
      <c r="C4178" s="137">
        <v>43916</v>
      </c>
      <c r="D4178" s="22" t="s">
        <v>118</v>
      </c>
      <c r="E4178" s="22">
        <v>300</v>
      </c>
      <c r="F4178" s="22" t="s">
        <v>9</v>
      </c>
      <c r="G4178" s="22" t="s">
        <v>109</v>
      </c>
    </row>
    <row r="4179" spans="3:7">
      <c r="C4179" s="137">
        <v>44689</v>
      </c>
      <c r="D4179" s="22" t="s">
        <v>117</v>
      </c>
      <c r="E4179" s="22">
        <v>400</v>
      </c>
      <c r="F4179" s="22" t="s">
        <v>114</v>
      </c>
      <c r="G4179" s="22" t="s">
        <v>109</v>
      </c>
    </row>
    <row r="4180" spans="3:7">
      <c r="C4180" s="137">
        <v>43845</v>
      </c>
      <c r="D4180" s="22" t="s">
        <v>119</v>
      </c>
      <c r="E4180" s="22">
        <v>9</v>
      </c>
      <c r="F4180" s="22" t="s">
        <v>112</v>
      </c>
      <c r="G4180" s="22" t="s">
        <v>111</v>
      </c>
    </row>
    <row r="4181" spans="3:7">
      <c r="C4181" s="137">
        <v>44070</v>
      </c>
      <c r="D4181" s="22" t="s">
        <v>119</v>
      </c>
      <c r="E4181" s="22">
        <v>37</v>
      </c>
      <c r="F4181" s="22" t="s">
        <v>114</v>
      </c>
      <c r="G4181" s="22" t="s">
        <v>113</v>
      </c>
    </row>
    <row r="4182" spans="3:7">
      <c r="C4182" s="137">
        <v>44290</v>
      </c>
      <c r="D4182" s="22" t="s">
        <v>119</v>
      </c>
      <c r="E4182" s="22">
        <v>39</v>
      </c>
      <c r="F4182" s="22" t="s">
        <v>112</v>
      </c>
      <c r="G4182" s="22" t="s">
        <v>108</v>
      </c>
    </row>
    <row r="4183" spans="3:7">
      <c r="C4183" s="137">
        <v>44206</v>
      </c>
      <c r="D4183" s="22" t="s">
        <v>119</v>
      </c>
      <c r="E4183" s="22">
        <v>275</v>
      </c>
      <c r="F4183" s="22" t="s">
        <v>9</v>
      </c>
      <c r="G4183" s="22" t="s">
        <v>105</v>
      </c>
    </row>
    <row r="4184" spans="3:7">
      <c r="C4184" s="137">
        <v>43987</v>
      </c>
      <c r="D4184" s="22" t="s">
        <v>119</v>
      </c>
      <c r="E4184" s="22">
        <v>16</v>
      </c>
      <c r="F4184" s="22" t="s">
        <v>9</v>
      </c>
      <c r="G4184" s="22" t="s">
        <v>111</v>
      </c>
    </row>
    <row r="4185" spans="3:7">
      <c r="C4185" s="137">
        <v>43838</v>
      </c>
      <c r="D4185" s="22" t="s">
        <v>117</v>
      </c>
      <c r="E4185" s="22">
        <v>38</v>
      </c>
      <c r="F4185" s="22" t="s">
        <v>112</v>
      </c>
      <c r="G4185" s="22" t="s">
        <v>109</v>
      </c>
    </row>
    <row r="4186" spans="3:7">
      <c r="C4186" s="137">
        <v>44686</v>
      </c>
      <c r="D4186" s="22" t="s">
        <v>116</v>
      </c>
      <c r="E4186" s="22">
        <v>35</v>
      </c>
      <c r="F4186" s="22" t="s">
        <v>112</v>
      </c>
      <c r="G4186" s="22" t="s">
        <v>105</v>
      </c>
    </row>
    <row r="4187" spans="3:7">
      <c r="C4187" s="137">
        <v>43937</v>
      </c>
      <c r="D4187" s="22" t="s">
        <v>119</v>
      </c>
      <c r="E4187" s="22">
        <v>4</v>
      </c>
      <c r="F4187" s="22" t="s">
        <v>112</v>
      </c>
      <c r="G4187" s="22" t="s">
        <v>113</v>
      </c>
    </row>
    <row r="4188" spans="3:7">
      <c r="C4188" s="137">
        <v>44475</v>
      </c>
      <c r="D4188" s="22" t="s">
        <v>118</v>
      </c>
      <c r="E4188" s="22">
        <v>46</v>
      </c>
      <c r="F4188" s="22" t="s">
        <v>112</v>
      </c>
      <c r="G4188" s="22" t="s">
        <v>106</v>
      </c>
    </row>
    <row r="4189" spans="3:7">
      <c r="C4189" s="137">
        <v>44188</v>
      </c>
      <c r="D4189" s="22" t="s">
        <v>118</v>
      </c>
      <c r="E4189" s="22">
        <v>18</v>
      </c>
      <c r="F4189" s="22" t="s">
        <v>6</v>
      </c>
      <c r="G4189" s="22" t="s">
        <v>106</v>
      </c>
    </row>
    <row r="4190" spans="3:7">
      <c r="C4190" s="137">
        <v>44813</v>
      </c>
      <c r="D4190" s="22" t="s">
        <v>116</v>
      </c>
      <c r="E4190" s="22">
        <v>6</v>
      </c>
      <c r="F4190" s="22" t="s">
        <v>114</v>
      </c>
      <c r="G4190" s="22" t="s">
        <v>105</v>
      </c>
    </row>
    <row r="4191" spans="3:7">
      <c r="C4191" s="137">
        <v>44074</v>
      </c>
      <c r="D4191" s="22" t="s">
        <v>107</v>
      </c>
      <c r="E4191" s="22">
        <v>27</v>
      </c>
      <c r="F4191" s="22" t="s">
        <v>110</v>
      </c>
      <c r="G4191" s="22" t="s">
        <v>106</v>
      </c>
    </row>
    <row r="4192" spans="3:7">
      <c r="C4192" s="137">
        <v>44477</v>
      </c>
      <c r="D4192" s="22" t="s">
        <v>117</v>
      </c>
      <c r="E4192" s="22">
        <v>250</v>
      </c>
      <c r="F4192" s="22" t="s">
        <v>112</v>
      </c>
      <c r="G4192" s="22" t="s">
        <v>111</v>
      </c>
    </row>
    <row r="4193" spans="3:7">
      <c r="C4193" s="137">
        <v>44707</v>
      </c>
      <c r="D4193" s="22" t="s">
        <v>119</v>
      </c>
      <c r="E4193" s="22">
        <v>7</v>
      </c>
      <c r="F4193" s="22" t="s">
        <v>112</v>
      </c>
      <c r="G4193" s="22" t="s">
        <v>109</v>
      </c>
    </row>
    <row r="4194" spans="3:7">
      <c r="C4194" s="137">
        <v>44733</v>
      </c>
      <c r="D4194" s="22" t="s">
        <v>119</v>
      </c>
      <c r="E4194" s="22">
        <v>11</v>
      </c>
      <c r="F4194" s="22" t="s">
        <v>9</v>
      </c>
      <c r="G4194" s="22" t="s">
        <v>115</v>
      </c>
    </row>
    <row r="4195" spans="3:7">
      <c r="C4195" s="137">
        <v>44072</v>
      </c>
      <c r="D4195" s="22" t="s">
        <v>118</v>
      </c>
      <c r="E4195" s="22">
        <v>550</v>
      </c>
      <c r="F4195" s="22" t="s">
        <v>9</v>
      </c>
      <c r="G4195" s="22" t="s">
        <v>115</v>
      </c>
    </row>
    <row r="4196" spans="3:7">
      <c r="C4196" s="137">
        <v>44585</v>
      </c>
      <c r="D4196" s="22" t="s">
        <v>117</v>
      </c>
      <c r="E4196" s="22">
        <v>1</v>
      </c>
      <c r="F4196" s="22" t="s">
        <v>112</v>
      </c>
      <c r="G4196" s="22" t="s">
        <v>105</v>
      </c>
    </row>
    <row r="4197" spans="3:7">
      <c r="C4197" s="137">
        <v>44284</v>
      </c>
      <c r="D4197" s="22" t="s">
        <v>117</v>
      </c>
      <c r="E4197" s="22">
        <v>41</v>
      </c>
      <c r="F4197" s="22" t="s">
        <v>114</v>
      </c>
      <c r="G4197" s="22" t="s">
        <v>106</v>
      </c>
    </row>
    <row r="4198" spans="3:7">
      <c r="C4198" s="137">
        <v>44617</v>
      </c>
      <c r="D4198" s="22" t="s">
        <v>118</v>
      </c>
      <c r="E4198" s="22">
        <v>300</v>
      </c>
      <c r="F4198" s="22" t="s">
        <v>110</v>
      </c>
      <c r="G4198" s="22" t="s">
        <v>109</v>
      </c>
    </row>
    <row r="4199" spans="3:7">
      <c r="C4199" s="137">
        <v>44860</v>
      </c>
      <c r="D4199" s="22" t="s">
        <v>117</v>
      </c>
      <c r="E4199" s="22">
        <v>500</v>
      </c>
      <c r="F4199" s="22" t="s">
        <v>114</v>
      </c>
      <c r="G4199" s="22" t="s">
        <v>105</v>
      </c>
    </row>
    <row r="4200" spans="3:7">
      <c r="C4200" s="137">
        <v>44386</v>
      </c>
      <c r="D4200" s="22" t="s">
        <v>119</v>
      </c>
      <c r="E4200" s="22">
        <v>150</v>
      </c>
      <c r="F4200" s="22" t="s">
        <v>112</v>
      </c>
      <c r="G4200" s="22" t="s">
        <v>113</v>
      </c>
    </row>
    <row r="4201" spans="3:7">
      <c r="C4201" s="137">
        <v>43861</v>
      </c>
      <c r="D4201" s="22" t="s">
        <v>117</v>
      </c>
      <c r="E4201" s="22">
        <v>16</v>
      </c>
      <c r="F4201" s="22" t="s">
        <v>9</v>
      </c>
      <c r="G4201" s="22" t="s">
        <v>106</v>
      </c>
    </row>
    <row r="4202" spans="3:7">
      <c r="C4202" s="137">
        <v>44632</v>
      </c>
      <c r="D4202" s="22" t="s">
        <v>118</v>
      </c>
      <c r="E4202" s="22">
        <v>46</v>
      </c>
      <c r="F4202" s="22" t="s">
        <v>112</v>
      </c>
      <c r="G4202" s="22" t="s">
        <v>106</v>
      </c>
    </row>
    <row r="4203" spans="3:7">
      <c r="C4203" s="137">
        <v>44225</v>
      </c>
      <c r="D4203" s="22" t="s">
        <v>117</v>
      </c>
      <c r="E4203" s="22">
        <v>40</v>
      </c>
      <c r="F4203" s="22" t="s">
        <v>6</v>
      </c>
      <c r="G4203" s="22" t="s">
        <v>105</v>
      </c>
    </row>
    <row r="4204" spans="3:7">
      <c r="C4204" s="137">
        <v>44579</v>
      </c>
      <c r="D4204" s="22" t="s">
        <v>118</v>
      </c>
      <c r="E4204" s="22">
        <v>125</v>
      </c>
      <c r="F4204" s="22" t="s">
        <v>114</v>
      </c>
      <c r="G4204" s="22" t="s">
        <v>111</v>
      </c>
    </row>
    <row r="4205" spans="3:7">
      <c r="C4205" s="137">
        <v>44126</v>
      </c>
      <c r="D4205" s="22" t="s">
        <v>116</v>
      </c>
      <c r="E4205" s="22">
        <v>525</v>
      </c>
      <c r="F4205" s="22" t="s">
        <v>9</v>
      </c>
      <c r="G4205" s="22" t="s">
        <v>115</v>
      </c>
    </row>
    <row r="4206" spans="3:7">
      <c r="C4206" s="137">
        <v>44245</v>
      </c>
      <c r="D4206" s="22" t="s">
        <v>107</v>
      </c>
      <c r="E4206" s="22">
        <v>325</v>
      </c>
      <c r="F4206" s="22" t="s">
        <v>114</v>
      </c>
      <c r="G4206" s="22" t="s">
        <v>115</v>
      </c>
    </row>
    <row r="4207" spans="3:7">
      <c r="C4207" s="137">
        <v>44858</v>
      </c>
      <c r="D4207" s="22" t="s">
        <v>117</v>
      </c>
      <c r="E4207" s="22">
        <v>7</v>
      </c>
      <c r="F4207" s="22" t="s">
        <v>110</v>
      </c>
      <c r="G4207" s="22" t="s">
        <v>115</v>
      </c>
    </row>
    <row r="4208" spans="3:7">
      <c r="C4208" s="137">
        <v>44663</v>
      </c>
      <c r="D4208" s="22" t="s">
        <v>117</v>
      </c>
      <c r="E4208" s="22">
        <v>575</v>
      </c>
      <c r="F4208" s="22" t="s">
        <v>110</v>
      </c>
      <c r="G4208" s="22" t="s">
        <v>109</v>
      </c>
    </row>
    <row r="4209" spans="3:7">
      <c r="C4209" s="137">
        <v>44637</v>
      </c>
      <c r="D4209" s="22" t="s">
        <v>119</v>
      </c>
      <c r="E4209" s="22">
        <v>1</v>
      </c>
      <c r="F4209" s="22" t="s">
        <v>110</v>
      </c>
      <c r="G4209" s="22" t="s">
        <v>108</v>
      </c>
    </row>
    <row r="4210" spans="3:7">
      <c r="C4210" s="137">
        <v>44322</v>
      </c>
      <c r="D4210" s="22" t="s">
        <v>117</v>
      </c>
      <c r="E4210" s="22">
        <v>150</v>
      </c>
      <c r="F4210" s="22" t="s">
        <v>9</v>
      </c>
      <c r="G4210" s="22" t="s">
        <v>109</v>
      </c>
    </row>
    <row r="4211" spans="3:7">
      <c r="C4211" s="137">
        <v>44277</v>
      </c>
      <c r="D4211" s="22" t="s">
        <v>107</v>
      </c>
      <c r="E4211" s="22">
        <v>225</v>
      </c>
      <c r="F4211" s="22" t="s">
        <v>114</v>
      </c>
      <c r="G4211" s="22" t="s">
        <v>113</v>
      </c>
    </row>
    <row r="4212" spans="3:7">
      <c r="C4212" s="137">
        <v>44098</v>
      </c>
      <c r="D4212" s="22" t="s">
        <v>116</v>
      </c>
      <c r="E4212" s="22">
        <v>4</v>
      </c>
      <c r="F4212" s="22" t="s">
        <v>112</v>
      </c>
      <c r="G4212" s="22" t="s">
        <v>109</v>
      </c>
    </row>
    <row r="4213" spans="3:7">
      <c r="C4213" s="137">
        <v>43932</v>
      </c>
      <c r="D4213" s="22" t="s">
        <v>107</v>
      </c>
      <c r="E4213" s="22">
        <v>575</v>
      </c>
      <c r="F4213" s="22" t="s">
        <v>114</v>
      </c>
      <c r="G4213" s="22" t="s">
        <v>108</v>
      </c>
    </row>
    <row r="4214" spans="3:7">
      <c r="C4214" s="137">
        <v>44706</v>
      </c>
      <c r="D4214" s="22" t="s">
        <v>117</v>
      </c>
      <c r="E4214" s="22">
        <v>32</v>
      </c>
      <c r="F4214" s="22" t="s">
        <v>6</v>
      </c>
      <c r="G4214" s="22" t="s">
        <v>106</v>
      </c>
    </row>
    <row r="4215" spans="3:7">
      <c r="C4215" s="137">
        <v>44800</v>
      </c>
      <c r="D4215" s="22" t="s">
        <v>119</v>
      </c>
      <c r="E4215" s="22">
        <v>450</v>
      </c>
      <c r="F4215" s="22" t="s">
        <v>110</v>
      </c>
      <c r="G4215" s="22" t="s">
        <v>113</v>
      </c>
    </row>
    <row r="4216" spans="3:7">
      <c r="C4216" s="137">
        <v>43839</v>
      </c>
      <c r="D4216" s="22" t="s">
        <v>116</v>
      </c>
      <c r="E4216" s="22">
        <v>475</v>
      </c>
      <c r="F4216" s="22" t="s">
        <v>9</v>
      </c>
      <c r="G4216" s="22" t="s">
        <v>113</v>
      </c>
    </row>
    <row r="4217" spans="3:7">
      <c r="C4217" s="137">
        <v>43918</v>
      </c>
      <c r="D4217" s="22" t="s">
        <v>116</v>
      </c>
      <c r="E4217" s="22">
        <v>33</v>
      </c>
      <c r="F4217" s="22" t="s">
        <v>112</v>
      </c>
      <c r="G4217" s="22" t="s">
        <v>108</v>
      </c>
    </row>
    <row r="4218" spans="3:7">
      <c r="C4218" s="137">
        <v>44216</v>
      </c>
      <c r="D4218" s="22" t="s">
        <v>107</v>
      </c>
      <c r="E4218" s="22">
        <v>42</v>
      </c>
      <c r="F4218" s="22" t="s">
        <v>110</v>
      </c>
      <c r="G4218" s="22" t="s">
        <v>109</v>
      </c>
    </row>
    <row r="4219" spans="3:7">
      <c r="C4219" s="137">
        <v>44259</v>
      </c>
      <c r="D4219" s="22" t="s">
        <v>119</v>
      </c>
      <c r="E4219" s="22">
        <v>6</v>
      </c>
      <c r="F4219" s="22" t="s">
        <v>114</v>
      </c>
      <c r="G4219" s="22" t="s">
        <v>106</v>
      </c>
    </row>
    <row r="4220" spans="3:7">
      <c r="C4220" s="137">
        <v>43988</v>
      </c>
      <c r="D4220" s="22" t="s">
        <v>117</v>
      </c>
      <c r="E4220" s="22">
        <v>450</v>
      </c>
      <c r="F4220" s="22" t="s">
        <v>9</v>
      </c>
      <c r="G4220" s="22" t="s">
        <v>115</v>
      </c>
    </row>
    <row r="4221" spans="3:7">
      <c r="C4221" s="137">
        <v>43880</v>
      </c>
      <c r="D4221" s="22" t="s">
        <v>119</v>
      </c>
      <c r="E4221" s="22">
        <v>75</v>
      </c>
      <c r="F4221" s="22" t="s">
        <v>6</v>
      </c>
      <c r="G4221" s="22" t="s">
        <v>111</v>
      </c>
    </row>
    <row r="4222" spans="3:7">
      <c r="C4222" s="137">
        <v>44662</v>
      </c>
      <c r="D4222" s="22" t="s">
        <v>119</v>
      </c>
      <c r="E4222" s="22">
        <v>125</v>
      </c>
      <c r="F4222" s="22" t="s">
        <v>110</v>
      </c>
      <c r="G4222" s="22" t="s">
        <v>106</v>
      </c>
    </row>
    <row r="4223" spans="3:7">
      <c r="C4223" s="137">
        <v>44633</v>
      </c>
      <c r="D4223" s="22" t="s">
        <v>118</v>
      </c>
      <c r="E4223" s="22">
        <v>425</v>
      </c>
      <c r="F4223" s="22" t="s">
        <v>6</v>
      </c>
      <c r="G4223" s="22" t="s">
        <v>109</v>
      </c>
    </row>
    <row r="4224" spans="3:7">
      <c r="C4224" s="137">
        <v>44487</v>
      </c>
      <c r="D4224" s="22" t="s">
        <v>119</v>
      </c>
      <c r="E4224" s="22">
        <v>3</v>
      </c>
      <c r="F4224" s="22" t="s">
        <v>114</v>
      </c>
      <c r="G4224" s="22" t="s">
        <v>105</v>
      </c>
    </row>
    <row r="4225" spans="3:7">
      <c r="C4225" s="137">
        <v>44037</v>
      </c>
      <c r="D4225" s="22" t="s">
        <v>107</v>
      </c>
      <c r="E4225" s="22">
        <v>9</v>
      </c>
      <c r="F4225" s="22" t="s">
        <v>112</v>
      </c>
      <c r="G4225" s="22" t="s">
        <v>105</v>
      </c>
    </row>
    <row r="4226" spans="3:7">
      <c r="C4226" s="137">
        <v>44359</v>
      </c>
      <c r="D4226" s="22" t="s">
        <v>119</v>
      </c>
      <c r="E4226" s="22">
        <v>8</v>
      </c>
      <c r="F4226" s="22" t="s">
        <v>9</v>
      </c>
      <c r="G4226" s="22" t="s">
        <v>109</v>
      </c>
    </row>
    <row r="4227" spans="3:7">
      <c r="C4227" s="137">
        <v>43844</v>
      </c>
      <c r="D4227" s="22" t="s">
        <v>116</v>
      </c>
      <c r="E4227" s="22">
        <v>425</v>
      </c>
      <c r="F4227" s="22" t="s">
        <v>6</v>
      </c>
      <c r="G4227" s="22" t="s">
        <v>108</v>
      </c>
    </row>
    <row r="4228" spans="3:7">
      <c r="C4228" s="137">
        <v>44525</v>
      </c>
      <c r="D4228" s="22" t="s">
        <v>118</v>
      </c>
      <c r="E4228" s="22">
        <v>9</v>
      </c>
      <c r="F4228" s="22" t="s">
        <v>9</v>
      </c>
      <c r="G4228" s="22" t="s">
        <v>111</v>
      </c>
    </row>
    <row r="4229" spans="3:7">
      <c r="C4229" s="137">
        <v>44238</v>
      </c>
      <c r="D4229" s="22" t="s">
        <v>119</v>
      </c>
      <c r="E4229" s="22">
        <v>1</v>
      </c>
      <c r="F4229" s="22" t="s">
        <v>114</v>
      </c>
      <c r="G4229" s="22" t="s">
        <v>109</v>
      </c>
    </row>
    <row r="4230" spans="3:7">
      <c r="C4230" s="137">
        <v>44314</v>
      </c>
      <c r="D4230" s="22" t="s">
        <v>119</v>
      </c>
      <c r="E4230" s="22">
        <v>41</v>
      </c>
      <c r="F4230" s="22" t="s">
        <v>114</v>
      </c>
      <c r="G4230" s="22" t="s">
        <v>115</v>
      </c>
    </row>
    <row r="4231" spans="3:7">
      <c r="C4231" s="137">
        <v>44104</v>
      </c>
      <c r="D4231" s="22" t="s">
        <v>119</v>
      </c>
      <c r="E4231" s="22">
        <v>600</v>
      </c>
      <c r="F4231" s="22" t="s">
        <v>112</v>
      </c>
      <c r="G4231" s="22" t="s">
        <v>115</v>
      </c>
    </row>
    <row r="4232" spans="3:7">
      <c r="C4232" s="137">
        <v>43912</v>
      </c>
      <c r="D4232" s="22" t="s">
        <v>116</v>
      </c>
      <c r="E4232" s="22">
        <v>28</v>
      </c>
      <c r="F4232" s="22" t="s">
        <v>114</v>
      </c>
      <c r="G4232" s="22" t="s">
        <v>111</v>
      </c>
    </row>
    <row r="4233" spans="3:7">
      <c r="C4233" s="137">
        <v>44299</v>
      </c>
      <c r="D4233" s="22" t="s">
        <v>119</v>
      </c>
      <c r="E4233" s="22">
        <v>31</v>
      </c>
      <c r="F4233" s="22" t="s">
        <v>112</v>
      </c>
      <c r="G4233" s="22" t="s">
        <v>109</v>
      </c>
    </row>
    <row r="4234" spans="3:7">
      <c r="C4234" s="137">
        <v>44673</v>
      </c>
      <c r="D4234" s="22" t="s">
        <v>119</v>
      </c>
      <c r="E4234" s="22">
        <v>150</v>
      </c>
      <c r="F4234" s="22" t="s">
        <v>112</v>
      </c>
      <c r="G4234" s="22" t="s">
        <v>113</v>
      </c>
    </row>
    <row r="4235" spans="3:7">
      <c r="C4235" s="137">
        <v>44184</v>
      </c>
      <c r="D4235" s="22" t="s">
        <v>117</v>
      </c>
      <c r="E4235" s="22">
        <v>7</v>
      </c>
      <c r="F4235" s="22" t="s">
        <v>112</v>
      </c>
      <c r="G4235" s="22" t="s">
        <v>111</v>
      </c>
    </row>
    <row r="4236" spans="3:7">
      <c r="C4236" s="137">
        <v>44449</v>
      </c>
      <c r="D4236" s="22" t="s">
        <v>117</v>
      </c>
      <c r="E4236" s="22">
        <v>8</v>
      </c>
      <c r="F4236" s="22" t="s">
        <v>9</v>
      </c>
      <c r="G4236" s="22" t="s">
        <v>113</v>
      </c>
    </row>
    <row r="4237" spans="3:7">
      <c r="C4237" s="137">
        <v>44320</v>
      </c>
      <c r="D4237" s="22" t="s">
        <v>107</v>
      </c>
      <c r="E4237" s="22">
        <v>13</v>
      </c>
      <c r="F4237" s="22" t="s">
        <v>9</v>
      </c>
      <c r="G4237" s="22" t="s">
        <v>115</v>
      </c>
    </row>
    <row r="4238" spans="3:7">
      <c r="C4238" s="137">
        <v>44516</v>
      </c>
      <c r="D4238" s="22" t="s">
        <v>107</v>
      </c>
      <c r="E4238" s="22">
        <v>9</v>
      </c>
      <c r="F4238" s="22" t="s">
        <v>114</v>
      </c>
      <c r="G4238" s="22" t="s">
        <v>115</v>
      </c>
    </row>
    <row r="4239" spans="3:7">
      <c r="C4239" s="137">
        <v>44065</v>
      </c>
      <c r="D4239" s="22" t="s">
        <v>117</v>
      </c>
      <c r="E4239" s="22">
        <v>6</v>
      </c>
      <c r="F4239" s="22" t="s">
        <v>112</v>
      </c>
      <c r="G4239" s="22" t="s">
        <v>105</v>
      </c>
    </row>
    <row r="4240" spans="3:7">
      <c r="C4240" s="137">
        <v>44331</v>
      </c>
      <c r="D4240" s="22" t="s">
        <v>117</v>
      </c>
      <c r="E4240" s="22">
        <v>400</v>
      </c>
      <c r="F4240" s="22" t="s">
        <v>114</v>
      </c>
      <c r="G4240" s="22" t="s">
        <v>111</v>
      </c>
    </row>
    <row r="4241" spans="3:7">
      <c r="C4241" s="137">
        <v>44429</v>
      </c>
      <c r="D4241" s="22" t="s">
        <v>118</v>
      </c>
      <c r="E4241" s="22">
        <v>47</v>
      </c>
      <c r="F4241" s="22" t="s">
        <v>112</v>
      </c>
      <c r="G4241" s="22" t="s">
        <v>113</v>
      </c>
    </row>
    <row r="4242" spans="3:7">
      <c r="C4242" s="137">
        <v>44365</v>
      </c>
      <c r="D4242" s="22" t="s">
        <v>117</v>
      </c>
      <c r="E4242" s="22">
        <v>8</v>
      </c>
      <c r="F4242" s="22" t="s">
        <v>114</v>
      </c>
      <c r="G4242" s="22" t="s">
        <v>108</v>
      </c>
    </row>
    <row r="4243" spans="3:7">
      <c r="C4243" s="137">
        <v>44007</v>
      </c>
      <c r="D4243" s="22" t="s">
        <v>118</v>
      </c>
      <c r="E4243" s="22">
        <v>75</v>
      </c>
      <c r="F4243" s="22" t="s">
        <v>114</v>
      </c>
      <c r="G4243" s="22" t="s">
        <v>113</v>
      </c>
    </row>
    <row r="4244" spans="3:7">
      <c r="C4244" s="137">
        <v>44267</v>
      </c>
      <c r="D4244" s="22" t="s">
        <v>118</v>
      </c>
      <c r="E4244" s="22">
        <v>450</v>
      </c>
      <c r="F4244" s="22" t="s">
        <v>114</v>
      </c>
      <c r="G4244" s="22" t="s">
        <v>109</v>
      </c>
    </row>
    <row r="4245" spans="3:7">
      <c r="C4245" s="137">
        <v>44113</v>
      </c>
      <c r="D4245" s="22" t="s">
        <v>117</v>
      </c>
      <c r="E4245" s="22">
        <v>1</v>
      </c>
      <c r="F4245" s="22" t="s">
        <v>6</v>
      </c>
      <c r="G4245" s="22" t="s">
        <v>108</v>
      </c>
    </row>
    <row r="4246" spans="3:7">
      <c r="C4246" s="137">
        <v>44130</v>
      </c>
      <c r="D4246" s="22" t="s">
        <v>117</v>
      </c>
      <c r="E4246" s="22">
        <v>26</v>
      </c>
      <c r="F4246" s="22" t="s">
        <v>6</v>
      </c>
      <c r="G4246" s="22" t="s">
        <v>113</v>
      </c>
    </row>
    <row r="4247" spans="3:7">
      <c r="C4247" s="137">
        <v>44671</v>
      </c>
      <c r="D4247" s="22" t="s">
        <v>117</v>
      </c>
      <c r="E4247" s="22">
        <v>15</v>
      </c>
      <c r="F4247" s="22" t="s">
        <v>114</v>
      </c>
      <c r="G4247" s="22" t="s">
        <v>108</v>
      </c>
    </row>
    <row r="4248" spans="3:7">
      <c r="C4248" s="137">
        <v>43995</v>
      </c>
      <c r="D4248" s="22" t="s">
        <v>107</v>
      </c>
      <c r="E4248" s="22">
        <v>2</v>
      </c>
      <c r="F4248" s="22" t="s">
        <v>112</v>
      </c>
      <c r="G4248" s="22" t="s">
        <v>106</v>
      </c>
    </row>
    <row r="4249" spans="3:7">
      <c r="C4249" s="137">
        <v>43958</v>
      </c>
      <c r="D4249" s="22" t="s">
        <v>107</v>
      </c>
      <c r="E4249" s="22">
        <v>175</v>
      </c>
      <c r="F4249" s="22" t="s">
        <v>112</v>
      </c>
      <c r="G4249" s="22" t="s">
        <v>115</v>
      </c>
    </row>
    <row r="4250" spans="3:7">
      <c r="C4250" s="137">
        <v>44624</v>
      </c>
      <c r="D4250" s="22" t="s">
        <v>116</v>
      </c>
      <c r="E4250" s="22">
        <v>10</v>
      </c>
      <c r="F4250" s="22" t="s">
        <v>9</v>
      </c>
      <c r="G4250" s="22" t="s">
        <v>108</v>
      </c>
    </row>
    <row r="4251" spans="3:7">
      <c r="C4251" s="137">
        <v>44625</v>
      </c>
      <c r="D4251" s="22" t="s">
        <v>117</v>
      </c>
      <c r="E4251" s="22">
        <v>32</v>
      </c>
      <c r="F4251" s="22" t="s">
        <v>114</v>
      </c>
      <c r="G4251" s="22" t="s">
        <v>108</v>
      </c>
    </row>
    <row r="4252" spans="3:7">
      <c r="C4252" s="137">
        <v>44154</v>
      </c>
      <c r="D4252" s="22" t="s">
        <v>119</v>
      </c>
      <c r="E4252" s="22">
        <v>3</v>
      </c>
      <c r="F4252" s="22" t="s">
        <v>112</v>
      </c>
      <c r="G4252" s="22" t="s">
        <v>109</v>
      </c>
    </row>
    <row r="4253" spans="3:7">
      <c r="C4253" s="137">
        <v>43868</v>
      </c>
      <c r="D4253" s="22" t="s">
        <v>119</v>
      </c>
      <c r="E4253" s="22">
        <v>23</v>
      </c>
      <c r="F4253" s="22" t="s">
        <v>114</v>
      </c>
      <c r="G4253" s="22" t="s">
        <v>105</v>
      </c>
    </row>
    <row r="4254" spans="3:7">
      <c r="C4254" s="137">
        <v>44491</v>
      </c>
      <c r="D4254" s="22" t="s">
        <v>116</v>
      </c>
      <c r="E4254" s="22">
        <v>550</v>
      </c>
      <c r="F4254" s="22" t="s">
        <v>114</v>
      </c>
      <c r="G4254" s="22" t="s">
        <v>115</v>
      </c>
    </row>
    <row r="4255" spans="3:7">
      <c r="C4255" s="137">
        <v>43839</v>
      </c>
      <c r="D4255" s="22" t="s">
        <v>119</v>
      </c>
      <c r="E4255" s="22">
        <v>33</v>
      </c>
      <c r="F4255" s="22" t="s">
        <v>114</v>
      </c>
      <c r="G4255" s="22" t="s">
        <v>105</v>
      </c>
    </row>
    <row r="4256" spans="3:7">
      <c r="C4256" s="137">
        <v>44881</v>
      </c>
      <c r="D4256" s="22" t="s">
        <v>117</v>
      </c>
      <c r="E4256" s="22">
        <v>36</v>
      </c>
      <c r="F4256" s="22" t="s">
        <v>114</v>
      </c>
      <c r="G4256" s="22" t="s">
        <v>106</v>
      </c>
    </row>
    <row r="4257" spans="3:7">
      <c r="C4257" s="137">
        <v>44691</v>
      </c>
      <c r="D4257" s="22" t="s">
        <v>116</v>
      </c>
      <c r="E4257" s="22">
        <v>20</v>
      </c>
      <c r="F4257" s="22" t="s">
        <v>110</v>
      </c>
      <c r="G4257" s="22" t="s">
        <v>113</v>
      </c>
    </row>
    <row r="4258" spans="3:7">
      <c r="C4258" s="137">
        <v>44070</v>
      </c>
      <c r="D4258" s="22" t="s">
        <v>107</v>
      </c>
      <c r="E4258" s="22">
        <v>250</v>
      </c>
      <c r="F4258" s="22" t="s">
        <v>112</v>
      </c>
      <c r="G4258" s="22" t="s">
        <v>105</v>
      </c>
    </row>
    <row r="4259" spans="3:7">
      <c r="C4259" s="137">
        <v>44214</v>
      </c>
      <c r="D4259" s="22" t="s">
        <v>119</v>
      </c>
      <c r="E4259" s="22">
        <v>46</v>
      </c>
      <c r="F4259" s="22" t="s">
        <v>9</v>
      </c>
      <c r="G4259" s="22" t="s">
        <v>108</v>
      </c>
    </row>
    <row r="4260" spans="3:7">
      <c r="C4260" s="137">
        <v>43884</v>
      </c>
      <c r="D4260" s="22" t="s">
        <v>118</v>
      </c>
      <c r="E4260" s="22">
        <v>150</v>
      </c>
      <c r="F4260" s="22" t="s">
        <v>9</v>
      </c>
      <c r="G4260" s="22" t="s">
        <v>109</v>
      </c>
    </row>
    <row r="4261" spans="3:7">
      <c r="C4261" s="137">
        <v>43841</v>
      </c>
      <c r="D4261" s="22" t="s">
        <v>118</v>
      </c>
      <c r="E4261" s="22">
        <v>41</v>
      </c>
      <c r="F4261" s="22" t="s">
        <v>114</v>
      </c>
      <c r="G4261" s="22" t="s">
        <v>108</v>
      </c>
    </row>
    <row r="4262" spans="3:7">
      <c r="C4262" s="137">
        <v>44206</v>
      </c>
      <c r="D4262" s="22" t="s">
        <v>107</v>
      </c>
      <c r="E4262" s="22">
        <v>44</v>
      </c>
      <c r="F4262" s="22" t="s">
        <v>6</v>
      </c>
      <c r="G4262" s="22" t="s">
        <v>111</v>
      </c>
    </row>
    <row r="4263" spans="3:7">
      <c r="C4263" s="137">
        <v>44675</v>
      </c>
      <c r="D4263" s="22" t="s">
        <v>119</v>
      </c>
      <c r="E4263" s="22">
        <v>6</v>
      </c>
      <c r="F4263" s="22" t="s">
        <v>110</v>
      </c>
      <c r="G4263" s="22" t="s">
        <v>108</v>
      </c>
    </row>
    <row r="4264" spans="3:7">
      <c r="C4264" s="137">
        <v>44412</v>
      </c>
      <c r="D4264" s="22" t="s">
        <v>118</v>
      </c>
      <c r="E4264" s="22">
        <v>7</v>
      </c>
      <c r="F4264" s="22" t="s">
        <v>6</v>
      </c>
      <c r="G4264" s="22" t="s">
        <v>105</v>
      </c>
    </row>
    <row r="4265" spans="3:7">
      <c r="C4265" s="137">
        <v>44348</v>
      </c>
      <c r="D4265" s="22" t="s">
        <v>119</v>
      </c>
      <c r="E4265" s="22">
        <v>26</v>
      </c>
      <c r="F4265" s="22" t="s">
        <v>9</v>
      </c>
      <c r="G4265" s="22" t="s">
        <v>115</v>
      </c>
    </row>
    <row r="4266" spans="3:7">
      <c r="C4266" s="137">
        <v>44540</v>
      </c>
      <c r="D4266" s="22" t="s">
        <v>107</v>
      </c>
      <c r="E4266" s="22">
        <v>375</v>
      </c>
      <c r="F4266" s="22" t="s">
        <v>110</v>
      </c>
      <c r="G4266" s="22" t="s">
        <v>113</v>
      </c>
    </row>
    <row r="4267" spans="3:7">
      <c r="C4267" s="137">
        <v>44113</v>
      </c>
      <c r="D4267" s="22" t="s">
        <v>116</v>
      </c>
      <c r="E4267" s="22">
        <v>30</v>
      </c>
      <c r="F4267" s="22" t="s">
        <v>6</v>
      </c>
      <c r="G4267" s="22" t="s">
        <v>113</v>
      </c>
    </row>
    <row r="4268" spans="3:7">
      <c r="C4268" s="137">
        <v>44635</v>
      </c>
      <c r="D4268" s="22" t="s">
        <v>117</v>
      </c>
      <c r="E4268" s="22">
        <v>24</v>
      </c>
      <c r="F4268" s="22" t="s">
        <v>112</v>
      </c>
      <c r="G4268" s="22" t="s">
        <v>111</v>
      </c>
    </row>
    <row r="4269" spans="3:7">
      <c r="C4269" s="137">
        <v>43872</v>
      </c>
      <c r="D4269" s="22" t="s">
        <v>119</v>
      </c>
      <c r="E4269" s="22">
        <v>300</v>
      </c>
      <c r="F4269" s="22" t="s">
        <v>112</v>
      </c>
      <c r="G4269" s="22" t="s">
        <v>105</v>
      </c>
    </row>
    <row r="4270" spans="3:7">
      <c r="C4270" s="137">
        <v>44392</v>
      </c>
      <c r="D4270" s="22" t="s">
        <v>118</v>
      </c>
      <c r="E4270" s="22">
        <v>41</v>
      </c>
      <c r="F4270" s="22" t="s">
        <v>6</v>
      </c>
      <c r="G4270" s="22" t="s">
        <v>113</v>
      </c>
    </row>
    <row r="4271" spans="3:7">
      <c r="C4271" s="137">
        <v>43851</v>
      </c>
      <c r="D4271" s="22" t="s">
        <v>117</v>
      </c>
      <c r="E4271" s="22">
        <v>3</v>
      </c>
      <c r="F4271" s="22" t="s">
        <v>114</v>
      </c>
      <c r="G4271" s="22" t="s">
        <v>108</v>
      </c>
    </row>
    <row r="4272" spans="3:7">
      <c r="C4272" s="137">
        <v>44888</v>
      </c>
      <c r="D4272" s="22" t="s">
        <v>107</v>
      </c>
      <c r="E4272" s="22">
        <v>375</v>
      </c>
      <c r="F4272" s="22" t="s">
        <v>9</v>
      </c>
      <c r="G4272" s="22" t="s">
        <v>111</v>
      </c>
    </row>
    <row r="4273" spans="3:7">
      <c r="C4273" s="137">
        <v>44163</v>
      </c>
      <c r="D4273" s="22" t="s">
        <v>119</v>
      </c>
      <c r="E4273" s="22">
        <v>475</v>
      </c>
      <c r="F4273" s="22" t="s">
        <v>114</v>
      </c>
      <c r="G4273" s="22" t="s">
        <v>108</v>
      </c>
    </row>
    <row r="4274" spans="3:7">
      <c r="C4274" s="137">
        <v>44529</v>
      </c>
      <c r="D4274" s="22" t="s">
        <v>107</v>
      </c>
      <c r="E4274" s="22">
        <v>250</v>
      </c>
      <c r="F4274" s="22" t="s">
        <v>114</v>
      </c>
      <c r="G4274" s="22" t="s">
        <v>109</v>
      </c>
    </row>
    <row r="4275" spans="3:7">
      <c r="C4275" s="137">
        <v>44801</v>
      </c>
      <c r="D4275" s="22" t="s">
        <v>119</v>
      </c>
      <c r="E4275" s="22">
        <v>150</v>
      </c>
      <c r="F4275" s="22" t="s">
        <v>6</v>
      </c>
      <c r="G4275" s="22" t="s">
        <v>115</v>
      </c>
    </row>
    <row r="4276" spans="3:7">
      <c r="C4276" s="137">
        <v>44636</v>
      </c>
      <c r="D4276" s="22" t="s">
        <v>116</v>
      </c>
      <c r="E4276" s="22">
        <v>32</v>
      </c>
      <c r="F4276" s="22" t="s">
        <v>6</v>
      </c>
      <c r="G4276" s="22" t="s">
        <v>105</v>
      </c>
    </row>
    <row r="4277" spans="3:7">
      <c r="C4277" s="137">
        <v>44369</v>
      </c>
      <c r="D4277" s="22" t="s">
        <v>117</v>
      </c>
      <c r="E4277" s="22">
        <v>150</v>
      </c>
      <c r="F4277" s="22" t="s">
        <v>6</v>
      </c>
      <c r="G4277" s="22" t="s">
        <v>109</v>
      </c>
    </row>
    <row r="4278" spans="3:7">
      <c r="C4278" s="137">
        <v>43990</v>
      </c>
      <c r="D4278" s="22" t="s">
        <v>117</v>
      </c>
      <c r="E4278" s="22">
        <v>350</v>
      </c>
      <c r="F4278" s="22" t="s">
        <v>112</v>
      </c>
      <c r="G4278" s="22" t="s">
        <v>113</v>
      </c>
    </row>
    <row r="4279" spans="3:7">
      <c r="C4279" s="137">
        <v>44605</v>
      </c>
      <c r="D4279" s="22" t="s">
        <v>119</v>
      </c>
      <c r="E4279" s="22">
        <v>28</v>
      </c>
      <c r="F4279" s="22" t="s">
        <v>6</v>
      </c>
      <c r="G4279" s="22" t="s">
        <v>109</v>
      </c>
    </row>
    <row r="4280" spans="3:7">
      <c r="C4280" s="137">
        <v>44066</v>
      </c>
      <c r="D4280" s="22" t="s">
        <v>118</v>
      </c>
      <c r="E4280" s="22">
        <v>350</v>
      </c>
      <c r="F4280" s="22" t="s">
        <v>9</v>
      </c>
      <c r="G4280" s="22" t="s">
        <v>109</v>
      </c>
    </row>
    <row r="4281" spans="3:7">
      <c r="C4281" s="137">
        <v>44422</v>
      </c>
      <c r="D4281" s="22" t="s">
        <v>118</v>
      </c>
      <c r="E4281" s="22">
        <v>1</v>
      </c>
      <c r="F4281" s="22" t="s">
        <v>112</v>
      </c>
      <c r="G4281" s="22" t="s">
        <v>113</v>
      </c>
    </row>
    <row r="4282" spans="3:7">
      <c r="C4282" s="137">
        <v>44278</v>
      </c>
      <c r="D4282" s="22" t="s">
        <v>107</v>
      </c>
      <c r="E4282" s="22">
        <v>5</v>
      </c>
      <c r="F4282" s="22" t="s">
        <v>110</v>
      </c>
      <c r="G4282" s="22" t="s">
        <v>109</v>
      </c>
    </row>
    <row r="4283" spans="3:7">
      <c r="C4283" s="137">
        <v>44523</v>
      </c>
      <c r="D4283" s="22" t="s">
        <v>119</v>
      </c>
      <c r="E4283" s="22">
        <v>550</v>
      </c>
      <c r="F4283" s="22" t="s">
        <v>9</v>
      </c>
      <c r="G4283" s="22" t="s">
        <v>109</v>
      </c>
    </row>
    <row r="4284" spans="3:7">
      <c r="C4284" s="137">
        <v>44665</v>
      </c>
      <c r="D4284" s="22" t="s">
        <v>118</v>
      </c>
      <c r="E4284" s="22">
        <v>24</v>
      </c>
      <c r="F4284" s="22" t="s">
        <v>112</v>
      </c>
      <c r="G4284" s="22" t="s">
        <v>108</v>
      </c>
    </row>
    <row r="4285" spans="3:7">
      <c r="C4285" s="137">
        <v>44591</v>
      </c>
      <c r="D4285" s="22" t="s">
        <v>119</v>
      </c>
      <c r="E4285" s="22">
        <v>20</v>
      </c>
      <c r="F4285" s="22" t="s">
        <v>110</v>
      </c>
      <c r="G4285" s="22" t="s">
        <v>106</v>
      </c>
    </row>
    <row r="4286" spans="3:7">
      <c r="C4286" s="137">
        <v>44545</v>
      </c>
      <c r="D4286" s="22" t="s">
        <v>118</v>
      </c>
      <c r="E4286" s="22">
        <v>21</v>
      </c>
      <c r="F4286" s="22" t="s">
        <v>114</v>
      </c>
      <c r="G4286" s="22" t="s">
        <v>105</v>
      </c>
    </row>
    <row r="4287" spans="3:7">
      <c r="C4287" s="137">
        <v>44770</v>
      </c>
      <c r="D4287" s="22" t="s">
        <v>119</v>
      </c>
      <c r="E4287" s="22">
        <v>31</v>
      </c>
      <c r="F4287" s="22" t="s">
        <v>114</v>
      </c>
      <c r="G4287" s="22" t="s">
        <v>109</v>
      </c>
    </row>
    <row r="4288" spans="3:7">
      <c r="C4288" s="137">
        <v>44316</v>
      </c>
      <c r="D4288" s="22" t="s">
        <v>118</v>
      </c>
      <c r="E4288" s="22">
        <v>7</v>
      </c>
      <c r="F4288" s="22" t="s">
        <v>114</v>
      </c>
      <c r="G4288" s="22" t="s">
        <v>111</v>
      </c>
    </row>
    <row r="4289" spans="3:7">
      <c r="C4289" s="137">
        <v>44926</v>
      </c>
      <c r="D4289" s="22" t="s">
        <v>107</v>
      </c>
      <c r="E4289" s="22">
        <v>28</v>
      </c>
      <c r="F4289" s="22" t="s">
        <v>110</v>
      </c>
      <c r="G4289" s="22" t="s">
        <v>111</v>
      </c>
    </row>
    <row r="4290" spans="3:7">
      <c r="C4290" s="137">
        <v>44104</v>
      </c>
      <c r="D4290" s="22" t="s">
        <v>117</v>
      </c>
      <c r="E4290" s="22">
        <v>12</v>
      </c>
      <c r="F4290" s="22" t="s">
        <v>114</v>
      </c>
      <c r="G4290" s="22" t="s">
        <v>105</v>
      </c>
    </row>
    <row r="4291" spans="3:7">
      <c r="C4291" s="137">
        <v>44895</v>
      </c>
      <c r="D4291" s="22" t="s">
        <v>119</v>
      </c>
      <c r="E4291" s="22">
        <v>125</v>
      </c>
      <c r="F4291" s="22" t="s">
        <v>114</v>
      </c>
      <c r="G4291" s="22" t="s">
        <v>115</v>
      </c>
    </row>
    <row r="4292" spans="3:7">
      <c r="C4292" s="137">
        <v>44545</v>
      </c>
      <c r="D4292" s="22" t="s">
        <v>107</v>
      </c>
      <c r="E4292" s="22">
        <v>29</v>
      </c>
      <c r="F4292" s="22" t="s">
        <v>112</v>
      </c>
      <c r="G4292" s="22" t="s">
        <v>105</v>
      </c>
    </row>
    <row r="4293" spans="3:7">
      <c r="C4293" s="137">
        <v>44636</v>
      </c>
      <c r="D4293" s="22" t="s">
        <v>119</v>
      </c>
      <c r="E4293" s="22">
        <v>250</v>
      </c>
      <c r="F4293" s="22" t="s">
        <v>9</v>
      </c>
      <c r="G4293" s="22" t="s">
        <v>108</v>
      </c>
    </row>
    <row r="4294" spans="3:7">
      <c r="C4294" s="137">
        <v>44716</v>
      </c>
      <c r="D4294" s="22" t="s">
        <v>116</v>
      </c>
      <c r="E4294" s="22">
        <v>9</v>
      </c>
      <c r="F4294" s="22" t="s">
        <v>9</v>
      </c>
      <c r="G4294" s="22" t="s">
        <v>115</v>
      </c>
    </row>
    <row r="4295" spans="3:7">
      <c r="C4295" s="137">
        <v>44619</v>
      </c>
      <c r="D4295" s="22" t="s">
        <v>119</v>
      </c>
      <c r="E4295" s="22">
        <v>275</v>
      </c>
      <c r="F4295" s="22" t="s">
        <v>112</v>
      </c>
      <c r="G4295" s="22" t="s">
        <v>105</v>
      </c>
    </row>
    <row r="4296" spans="3:7">
      <c r="C4296" s="137">
        <v>44308</v>
      </c>
      <c r="D4296" s="22" t="s">
        <v>117</v>
      </c>
      <c r="E4296" s="22">
        <v>300</v>
      </c>
      <c r="F4296" s="22" t="s">
        <v>112</v>
      </c>
      <c r="G4296" s="22" t="s">
        <v>115</v>
      </c>
    </row>
    <row r="4297" spans="3:7">
      <c r="C4297" s="137">
        <v>44597</v>
      </c>
      <c r="D4297" s="22" t="s">
        <v>117</v>
      </c>
      <c r="E4297" s="22">
        <v>34</v>
      </c>
      <c r="F4297" s="22" t="s">
        <v>114</v>
      </c>
      <c r="G4297" s="22" t="s">
        <v>106</v>
      </c>
    </row>
    <row r="4298" spans="3:7">
      <c r="C4298" s="137">
        <v>44562</v>
      </c>
      <c r="D4298" s="22" t="s">
        <v>107</v>
      </c>
      <c r="E4298" s="22">
        <v>425</v>
      </c>
      <c r="F4298" s="22" t="s">
        <v>110</v>
      </c>
      <c r="G4298" s="22" t="s">
        <v>105</v>
      </c>
    </row>
    <row r="4299" spans="3:7">
      <c r="C4299" s="137">
        <v>44663</v>
      </c>
      <c r="D4299" s="22" t="s">
        <v>117</v>
      </c>
      <c r="E4299" s="22">
        <v>350</v>
      </c>
      <c r="F4299" s="22" t="s">
        <v>9</v>
      </c>
      <c r="G4299" s="22" t="s">
        <v>105</v>
      </c>
    </row>
    <row r="4300" spans="3:7">
      <c r="C4300" s="137">
        <v>44017</v>
      </c>
      <c r="D4300" s="22" t="s">
        <v>117</v>
      </c>
      <c r="E4300" s="22">
        <v>4</v>
      </c>
      <c r="F4300" s="22" t="s">
        <v>114</v>
      </c>
      <c r="G4300" s="22" t="s">
        <v>115</v>
      </c>
    </row>
    <row r="4301" spans="3:7">
      <c r="C4301" s="137">
        <v>43893</v>
      </c>
      <c r="D4301" s="22" t="s">
        <v>116</v>
      </c>
      <c r="E4301" s="22">
        <v>8</v>
      </c>
      <c r="F4301" s="22" t="s">
        <v>9</v>
      </c>
      <c r="G4301" s="22" t="s">
        <v>115</v>
      </c>
    </row>
    <row r="4302" spans="3:7">
      <c r="C4302" s="137">
        <v>44647</v>
      </c>
      <c r="D4302" s="22" t="s">
        <v>119</v>
      </c>
      <c r="E4302" s="22">
        <v>475</v>
      </c>
      <c r="F4302" s="22" t="s">
        <v>110</v>
      </c>
      <c r="G4302" s="22" t="s">
        <v>108</v>
      </c>
    </row>
    <row r="4303" spans="3:7">
      <c r="C4303" s="137">
        <v>44267</v>
      </c>
      <c r="D4303" s="22" t="s">
        <v>119</v>
      </c>
      <c r="E4303" s="22">
        <v>11</v>
      </c>
      <c r="F4303" s="22" t="s">
        <v>114</v>
      </c>
      <c r="G4303" s="22" t="s">
        <v>105</v>
      </c>
    </row>
    <row r="4304" spans="3:7">
      <c r="C4304" s="137">
        <v>43876</v>
      </c>
      <c r="D4304" s="22" t="s">
        <v>119</v>
      </c>
      <c r="E4304" s="22">
        <v>425</v>
      </c>
      <c r="F4304" s="22" t="s">
        <v>6</v>
      </c>
      <c r="G4304" s="22" t="s">
        <v>111</v>
      </c>
    </row>
    <row r="4305" spans="3:7">
      <c r="C4305" s="137">
        <v>44305</v>
      </c>
      <c r="D4305" s="22" t="s">
        <v>117</v>
      </c>
      <c r="E4305" s="22">
        <v>4</v>
      </c>
      <c r="F4305" s="22" t="s">
        <v>112</v>
      </c>
      <c r="G4305" s="22" t="s">
        <v>115</v>
      </c>
    </row>
    <row r="4306" spans="3:7">
      <c r="C4306" s="137">
        <v>44074</v>
      </c>
      <c r="D4306" s="22" t="s">
        <v>119</v>
      </c>
      <c r="E4306" s="22">
        <v>12</v>
      </c>
      <c r="F4306" s="22" t="s">
        <v>114</v>
      </c>
      <c r="G4306" s="22" t="s">
        <v>108</v>
      </c>
    </row>
    <row r="4307" spans="3:7">
      <c r="C4307" s="137">
        <v>44772</v>
      </c>
      <c r="D4307" s="22" t="s">
        <v>117</v>
      </c>
      <c r="E4307" s="22">
        <v>575</v>
      </c>
      <c r="F4307" s="22" t="s">
        <v>112</v>
      </c>
      <c r="G4307" s="22" t="s">
        <v>109</v>
      </c>
    </row>
    <row r="4308" spans="3:7">
      <c r="C4308" s="137">
        <v>43834</v>
      </c>
      <c r="D4308" s="22" t="s">
        <v>118</v>
      </c>
      <c r="E4308" s="22">
        <v>25</v>
      </c>
      <c r="F4308" s="22" t="s">
        <v>6</v>
      </c>
      <c r="G4308" s="22" t="s">
        <v>105</v>
      </c>
    </row>
    <row r="4309" spans="3:7">
      <c r="C4309" s="137">
        <v>44051</v>
      </c>
      <c r="D4309" s="22" t="s">
        <v>118</v>
      </c>
      <c r="E4309" s="22">
        <v>5</v>
      </c>
      <c r="F4309" s="22" t="s">
        <v>9</v>
      </c>
      <c r="G4309" s="22" t="s">
        <v>115</v>
      </c>
    </row>
    <row r="4310" spans="3:7">
      <c r="C4310" s="137">
        <v>44732</v>
      </c>
      <c r="D4310" s="22" t="s">
        <v>117</v>
      </c>
      <c r="E4310" s="22">
        <v>14</v>
      </c>
      <c r="F4310" s="22" t="s">
        <v>6</v>
      </c>
      <c r="G4310" s="22" t="s">
        <v>109</v>
      </c>
    </row>
    <row r="4311" spans="3:7">
      <c r="C4311" s="137">
        <v>44845</v>
      </c>
      <c r="D4311" s="22" t="s">
        <v>107</v>
      </c>
      <c r="E4311" s="22">
        <v>35</v>
      </c>
      <c r="F4311" s="22" t="s">
        <v>9</v>
      </c>
      <c r="G4311" s="22" t="s">
        <v>105</v>
      </c>
    </row>
    <row r="4312" spans="3:7">
      <c r="C4312" s="137">
        <v>44067</v>
      </c>
      <c r="D4312" s="22" t="s">
        <v>119</v>
      </c>
      <c r="E4312" s="22">
        <v>300</v>
      </c>
      <c r="F4312" s="22" t="s">
        <v>114</v>
      </c>
      <c r="G4312" s="22" t="s">
        <v>111</v>
      </c>
    </row>
    <row r="4313" spans="3:7">
      <c r="C4313" s="137">
        <v>44311</v>
      </c>
      <c r="D4313" s="22" t="s">
        <v>119</v>
      </c>
      <c r="E4313" s="22">
        <v>425</v>
      </c>
      <c r="F4313" s="22" t="s">
        <v>9</v>
      </c>
      <c r="G4313" s="22" t="s">
        <v>109</v>
      </c>
    </row>
    <row r="4314" spans="3:7">
      <c r="C4314" s="137">
        <v>44086</v>
      </c>
      <c r="D4314" s="22" t="s">
        <v>119</v>
      </c>
      <c r="E4314" s="22">
        <v>2</v>
      </c>
      <c r="F4314" s="22" t="s">
        <v>110</v>
      </c>
      <c r="G4314" s="22" t="s">
        <v>113</v>
      </c>
    </row>
    <row r="4315" spans="3:7">
      <c r="C4315" s="137">
        <v>44196</v>
      </c>
      <c r="D4315" s="22" t="s">
        <v>116</v>
      </c>
      <c r="E4315" s="22">
        <v>4</v>
      </c>
      <c r="F4315" s="22" t="s">
        <v>110</v>
      </c>
      <c r="G4315" s="22" t="s">
        <v>113</v>
      </c>
    </row>
    <row r="4316" spans="3:7">
      <c r="C4316" s="137">
        <v>44764</v>
      </c>
      <c r="D4316" s="22" t="s">
        <v>107</v>
      </c>
      <c r="E4316" s="22">
        <v>46</v>
      </c>
      <c r="F4316" s="22" t="s">
        <v>114</v>
      </c>
      <c r="G4316" s="22" t="s">
        <v>113</v>
      </c>
    </row>
    <row r="4317" spans="3:7">
      <c r="C4317" s="137">
        <v>44823</v>
      </c>
      <c r="D4317" s="22" t="s">
        <v>119</v>
      </c>
      <c r="E4317" s="22">
        <v>325</v>
      </c>
      <c r="F4317" s="22" t="s">
        <v>112</v>
      </c>
      <c r="G4317" s="22" t="s">
        <v>109</v>
      </c>
    </row>
    <row r="4318" spans="3:7">
      <c r="C4318" s="137">
        <v>44216</v>
      </c>
      <c r="D4318" s="22" t="s">
        <v>117</v>
      </c>
      <c r="E4318" s="22">
        <v>32</v>
      </c>
      <c r="F4318" s="22" t="s">
        <v>114</v>
      </c>
      <c r="G4318" s="22" t="s">
        <v>113</v>
      </c>
    </row>
    <row r="4319" spans="3:7">
      <c r="C4319" s="137">
        <v>44626</v>
      </c>
      <c r="D4319" s="22" t="s">
        <v>118</v>
      </c>
      <c r="E4319" s="22">
        <v>200</v>
      </c>
      <c r="F4319" s="22" t="s">
        <v>114</v>
      </c>
      <c r="G4319" s="22" t="s">
        <v>111</v>
      </c>
    </row>
    <row r="4320" spans="3:7">
      <c r="C4320" s="137">
        <v>44621</v>
      </c>
      <c r="D4320" s="22" t="s">
        <v>107</v>
      </c>
      <c r="E4320" s="22">
        <v>8</v>
      </c>
      <c r="F4320" s="22" t="s">
        <v>110</v>
      </c>
      <c r="G4320" s="22" t="s">
        <v>109</v>
      </c>
    </row>
    <row r="4321" spans="3:7">
      <c r="C4321" s="137">
        <v>44499</v>
      </c>
      <c r="D4321" s="22" t="s">
        <v>119</v>
      </c>
      <c r="E4321" s="22">
        <v>150</v>
      </c>
      <c r="F4321" s="22" t="s">
        <v>6</v>
      </c>
      <c r="G4321" s="22" t="s">
        <v>106</v>
      </c>
    </row>
    <row r="4322" spans="3:7">
      <c r="C4322" s="137">
        <v>44224</v>
      </c>
      <c r="D4322" s="22" t="s">
        <v>117</v>
      </c>
      <c r="E4322" s="22">
        <v>45</v>
      </c>
      <c r="F4322" s="22" t="s">
        <v>6</v>
      </c>
      <c r="G4322" s="22" t="s">
        <v>111</v>
      </c>
    </row>
    <row r="4323" spans="3:7">
      <c r="C4323" s="137">
        <v>44511</v>
      </c>
      <c r="D4323" s="22" t="s">
        <v>119</v>
      </c>
      <c r="E4323" s="22">
        <v>425</v>
      </c>
      <c r="F4323" s="22" t="s">
        <v>112</v>
      </c>
      <c r="G4323" s="22" t="s">
        <v>115</v>
      </c>
    </row>
    <row r="4324" spans="3:7">
      <c r="C4324" s="137">
        <v>44318</v>
      </c>
      <c r="D4324" s="22" t="s">
        <v>117</v>
      </c>
      <c r="E4324" s="22">
        <v>33</v>
      </c>
      <c r="F4324" s="22" t="s">
        <v>114</v>
      </c>
      <c r="G4324" s="22" t="s">
        <v>109</v>
      </c>
    </row>
    <row r="4325" spans="3:7">
      <c r="C4325" s="137">
        <v>44449</v>
      </c>
      <c r="D4325" s="22" t="s">
        <v>116</v>
      </c>
      <c r="E4325" s="22">
        <v>475</v>
      </c>
      <c r="F4325" s="22" t="s">
        <v>6</v>
      </c>
      <c r="G4325" s="22" t="s">
        <v>113</v>
      </c>
    </row>
    <row r="4326" spans="3:7">
      <c r="C4326" s="137">
        <v>44408</v>
      </c>
      <c r="D4326" s="22" t="s">
        <v>119</v>
      </c>
      <c r="E4326" s="22">
        <v>550</v>
      </c>
      <c r="F4326" s="22" t="s">
        <v>6</v>
      </c>
      <c r="G4326" s="22" t="s">
        <v>105</v>
      </c>
    </row>
    <row r="4327" spans="3:7">
      <c r="C4327" s="137">
        <v>44537</v>
      </c>
      <c r="D4327" s="22" t="s">
        <v>118</v>
      </c>
      <c r="E4327" s="22">
        <v>1</v>
      </c>
      <c r="F4327" s="22" t="s">
        <v>112</v>
      </c>
      <c r="G4327" s="22" t="s">
        <v>111</v>
      </c>
    </row>
    <row r="4328" spans="3:7">
      <c r="C4328" s="137">
        <v>44590</v>
      </c>
      <c r="D4328" s="22" t="s">
        <v>117</v>
      </c>
      <c r="E4328" s="22">
        <v>350</v>
      </c>
      <c r="F4328" s="22" t="s">
        <v>9</v>
      </c>
      <c r="G4328" s="22" t="s">
        <v>115</v>
      </c>
    </row>
    <row r="4329" spans="3:7">
      <c r="C4329" s="137">
        <v>44845</v>
      </c>
      <c r="D4329" s="22" t="s">
        <v>116</v>
      </c>
      <c r="E4329" s="22">
        <v>250</v>
      </c>
      <c r="F4329" s="22" t="s">
        <v>110</v>
      </c>
      <c r="G4329" s="22" t="s">
        <v>111</v>
      </c>
    </row>
    <row r="4330" spans="3:7">
      <c r="C4330" s="137">
        <v>44663</v>
      </c>
      <c r="D4330" s="22" t="s">
        <v>117</v>
      </c>
      <c r="E4330" s="22">
        <v>125</v>
      </c>
      <c r="F4330" s="22" t="s">
        <v>6</v>
      </c>
      <c r="G4330" s="22" t="s">
        <v>106</v>
      </c>
    </row>
    <row r="4331" spans="3:7">
      <c r="C4331" s="137">
        <v>44031</v>
      </c>
      <c r="D4331" s="22" t="s">
        <v>119</v>
      </c>
      <c r="E4331" s="22">
        <v>43</v>
      </c>
      <c r="F4331" s="22" t="s">
        <v>114</v>
      </c>
      <c r="G4331" s="22" t="s">
        <v>106</v>
      </c>
    </row>
    <row r="4332" spans="3:7">
      <c r="C4332" s="137">
        <v>44193</v>
      </c>
      <c r="D4332" s="22" t="s">
        <v>107</v>
      </c>
      <c r="E4332" s="22">
        <v>4</v>
      </c>
      <c r="F4332" s="22" t="s">
        <v>110</v>
      </c>
      <c r="G4332" s="22" t="s">
        <v>106</v>
      </c>
    </row>
    <row r="4333" spans="3:7">
      <c r="C4333" s="137">
        <v>44598</v>
      </c>
      <c r="D4333" s="22" t="s">
        <v>118</v>
      </c>
      <c r="E4333" s="22">
        <v>2</v>
      </c>
      <c r="F4333" s="22" t="s">
        <v>114</v>
      </c>
      <c r="G4333" s="22" t="s">
        <v>109</v>
      </c>
    </row>
    <row r="4334" spans="3:7">
      <c r="C4334" s="137">
        <v>44184</v>
      </c>
      <c r="D4334" s="22" t="s">
        <v>119</v>
      </c>
      <c r="E4334" s="22">
        <v>5</v>
      </c>
      <c r="F4334" s="22" t="s">
        <v>112</v>
      </c>
      <c r="G4334" s="22" t="s">
        <v>111</v>
      </c>
    </row>
    <row r="4335" spans="3:7">
      <c r="C4335" s="137">
        <v>44766</v>
      </c>
      <c r="D4335" s="22" t="s">
        <v>119</v>
      </c>
      <c r="E4335" s="22">
        <v>550</v>
      </c>
      <c r="F4335" s="22" t="s">
        <v>114</v>
      </c>
      <c r="G4335" s="22" t="s">
        <v>108</v>
      </c>
    </row>
    <row r="4336" spans="3:7">
      <c r="C4336" s="137">
        <v>44476</v>
      </c>
      <c r="D4336" s="22" t="s">
        <v>107</v>
      </c>
      <c r="E4336" s="22">
        <v>100</v>
      </c>
      <c r="F4336" s="22" t="s">
        <v>6</v>
      </c>
      <c r="G4336" s="22" t="s">
        <v>108</v>
      </c>
    </row>
    <row r="4337" spans="3:7">
      <c r="C4337" s="137">
        <v>44665</v>
      </c>
      <c r="D4337" s="22" t="s">
        <v>116</v>
      </c>
      <c r="E4337" s="22">
        <v>42</v>
      </c>
      <c r="F4337" s="22" t="s">
        <v>114</v>
      </c>
      <c r="G4337" s="22" t="s">
        <v>105</v>
      </c>
    </row>
    <row r="4338" spans="3:7">
      <c r="C4338" s="137">
        <v>44672</v>
      </c>
      <c r="D4338" s="22" t="s">
        <v>116</v>
      </c>
      <c r="E4338" s="22">
        <v>6</v>
      </c>
      <c r="F4338" s="22" t="s">
        <v>114</v>
      </c>
      <c r="G4338" s="22" t="s">
        <v>105</v>
      </c>
    </row>
    <row r="4339" spans="3:7">
      <c r="C4339" s="137">
        <v>43887</v>
      </c>
      <c r="D4339" s="22" t="s">
        <v>119</v>
      </c>
      <c r="E4339" s="22">
        <v>19</v>
      </c>
      <c r="F4339" s="22" t="s">
        <v>110</v>
      </c>
      <c r="G4339" s="22" t="s">
        <v>115</v>
      </c>
    </row>
    <row r="4340" spans="3:7">
      <c r="C4340" s="137">
        <v>44457</v>
      </c>
      <c r="D4340" s="22" t="s">
        <v>119</v>
      </c>
      <c r="E4340" s="22">
        <v>30</v>
      </c>
      <c r="F4340" s="22" t="s">
        <v>110</v>
      </c>
      <c r="G4340" s="22" t="s">
        <v>115</v>
      </c>
    </row>
    <row r="4341" spans="3:7">
      <c r="C4341" s="137">
        <v>44429</v>
      </c>
      <c r="D4341" s="22" t="s">
        <v>119</v>
      </c>
      <c r="E4341" s="22">
        <v>7</v>
      </c>
      <c r="F4341" s="22" t="s">
        <v>114</v>
      </c>
      <c r="G4341" s="22" t="s">
        <v>109</v>
      </c>
    </row>
    <row r="4342" spans="3:7">
      <c r="C4342" s="137">
        <v>44733</v>
      </c>
      <c r="D4342" s="22" t="s">
        <v>119</v>
      </c>
      <c r="E4342" s="22">
        <v>20</v>
      </c>
      <c r="F4342" s="22" t="s">
        <v>9</v>
      </c>
      <c r="G4342" s="22" t="s">
        <v>105</v>
      </c>
    </row>
    <row r="4343" spans="3:7">
      <c r="C4343" s="137">
        <v>44643</v>
      </c>
      <c r="D4343" s="22" t="s">
        <v>119</v>
      </c>
      <c r="E4343" s="22">
        <v>125</v>
      </c>
      <c r="F4343" s="22" t="s">
        <v>112</v>
      </c>
      <c r="G4343" s="22" t="s">
        <v>108</v>
      </c>
    </row>
    <row r="4344" spans="3:7">
      <c r="C4344" s="137">
        <v>44620</v>
      </c>
      <c r="D4344" s="22" t="s">
        <v>117</v>
      </c>
      <c r="E4344" s="22">
        <v>600</v>
      </c>
      <c r="F4344" s="22" t="s">
        <v>6</v>
      </c>
      <c r="G4344" s="22" t="s">
        <v>106</v>
      </c>
    </row>
    <row r="4345" spans="3:7">
      <c r="C4345" s="137">
        <v>44413</v>
      </c>
      <c r="D4345" s="22" t="s">
        <v>119</v>
      </c>
      <c r="E4345" s="22">
        <v>4</v>
      </c>
      <c r="F4345" s="22" t="s">
        <v>112</v>
      </c>
      <c r="G4345" s="22" t="s">
        <v>113</v>
      </c>
    </row>
    <row r="4346" spans="3:7">
      <c r="C4346" s="137">
        <v>44498</v>
      </c>
      <c r="D4346" s="22" t="s">
        <v>117</v>
      </c>
      <c r="E4346" s="22">
        <v>175</v>
      </c>
      <c r="F4346" s="22" t="s">
        <v>114</v>
      </c>
      <c r="G4346" s="22" t="s">
        <v>108</v>
      </c>
    </row>
    <row r="4347" spans="3:7">
      <c r="C4347" s="137">
        <v>44692</v>
      </c>
      <c r="D4347" s="22" t="s">
        <v>107</v>
      </c>
      <c r="E4347" s="22">
        <v>26</v>
      </c>
      <c r="F4347" s="22" t="s">
        <v>114</v>
      </c>
      <c r="G4347" s="22" t="s">
        <v>111</v>
      </c>
    </row>
    <row r="4348" spans="3:7">
      <c r="C4348" s="137">
        <v>44770</v>
      </c>
      <c r="D4348" s="22" t="s">
        <v>119</v>
      </c>
      <c r="E4348" s="22">
        <v>3</v>
      </c>
      <c r="F4348" s="22" t="s">
        <v>112</v>
      </c>
      <c r="G4348" s="22" t="s">
        <v>106</v>
      </c>
    </row>
    <row r="4349" spans="3:7">
      <c r="C4349" s="137">
        <v>44771</v>
      </c>
      <c r="D4349" s="22" t="s">
        <v>119</v>
      </c>
      <c r="E4349" s="22">
        <v>525</v>
      </c>
      <c r="F4349" s="22" t="s">
        <v>110</v>
      </c>
      <c r="G4349" s="22" t="s">
        <v>108</v>
      </c>
    </row>
    <row r="4350" spans="3:7">
      <c r="C4350" s="137">
        <v>44290</v>
      </c>
      <c r="D4350" s="22" t="s">
        <v>117</v>
      </c>
      <c r="E4350" s="22">
        <v>29</v>
      </c>
      <c r="F4350" s="22" t="s">
        <v>110</v>
      </c>
      <c r="G4350" s="22" t="s">
        <v>113</v>
      </c>
    </row>
    <row r="4351" spans="3:7">
      <c r="C4351" s="137">
        <v>44292</v>
      </c>
      <c r="D4351" s="22" t="s">
        <v>116</v>
      </c>
      <c r="E4351" s="22">
        <v>425</v>
      </c>
      <c r="F4351" s="22" t="s">
        <v>110</v>
      </c>
      <c r="G4351" s="22" t="s">
        <v>108</v>
      </c>
    </row>
    <row r="4352" spans="3:7">
      <c r="C4352" s="137">
        <v>44429</v>
      </c>
      <c r="D4352" s="22" t="s">
        <v>116</v>
      </c>
      <c r="E4352" s="22">
        <v>9</v>
      </c>
      <c r="F4352" s="22" t="s">
        <v>114</v>
      </c>
      <c r="G4352" s="22" t="s">
        <v>105</v>
      </c>
    </row>
    <row r="4353" spans="3:7">
      <c r="C4353" s="137">
        <v>44285</v>
      </c>
      <c r="D4353" s="22" t="s">
        <v>117</v>
      </c>
      <c r="E4353" s="22">
        <v>7</v>
      </c>
      <c r="F4353" s="22" t="s">
        <v>114</v>
      </c>
      <c r="G4353" s="22" t="s">
        <v>108</v>
      </c>
    </row>
    <row r="4354" spans="3:7">
      <c r="C4354" s="137">
        <v>44252</v>
      </c>
      <c r="D4354" s="22" t="s">
        <v>117</v>
      </c>
      <c r="E4354" s="22">
        <v>2</v>
      </c>
      <c r="F4354" s="22" t="s">
        <v>9</v>
      </c>
      <c r="G4354" s="22" t="s">
        <v>106</v>
      </c>
    </row>
    <row r="4355" spans="3:7">
      <c r="C4355" s="137">
        <v>44464</v>
      </c>
      <c r="D4355" s="22" t="s">
        <v>117</v>
      </c>
      <c r="E4355" s="22">
        <v>9</v>
      </c>
      <c r="F4355" s="22" t="s">
        <v>9</v>
      </c>
      <c r="G4355" s="22" t="s">
        <v>113</v>
      </c>
    </row>
    <row r="4356" spans="3:7">
      <c r="C4356" s="137">
        <v>44016</v>
      </c>
      <c r="D4356" s="22" t="s">
        <v>107</v>
      </c>
      <c r="E4356" s="22">
        <v>40</v>
      </c>
      <c r="F4356" s="22" t="s">
        <v>112</v>
      </c>
      <c r="G4356" s="22" t="s">
        <v>105</v>
      </c>
    </row>
    <row r="4357" spans="3:7">
      <c r="C4357" s="137">
        <v>43868</v>
      </c>
      <c r="D4357" s="22" t="s">
        <v>119</v>
      </c>
      <c r="E4357" s="22">
        <v>250</v>
      </c>
      <c r="F4357" s="22" t="s">
        <v>6</v>
      </c>
      <c r="G4357" s="22" t="s">
        <v>109</v>
      </c>
    </row>
    <row r="4358" spans="3:7">
      <c r="C4358" s="137">
        <v>44070</v>
      </c>
      <c r="D4358" s="22" t="s">
        <v>116</v>
      </c>
      <c r="E4358" s="22">
        <v>36</v>
      </c>
      <c r="F4358" s="22" t="s">
        <v>9</v>
      </c>
      <c r="G4358" s="22" t="s">
        <v>108</v>
      </c>
    </row>
    <row r="4359" spans="3:7">
      <c r="C4359" s="137">
        <v>44906</v>
      </c>
      <c r="D4359" s="22" t="s">
        <v>117</v>
      </c>
      <c r="E4359" s="22">
        <v>6</v>
      </c>
      <c r="F4359" s="22" t="s">
        <v>110</v>
      </c>
      <c r="G4359" s="22" t="s">
        <v>109</v>
      </c>
    </row>
    <row r="4360" spans="3:7">
      <c r="C4360" s="137">
        <v>44061</v>
      </c>
      <c r="D4360" s="22" t="s">
        <v>119</v>
      </c>
      <c r="E4360" s="22">
        <v>225</v>
      </c>
      <c r="F4360" s="22" t="s">
        <v>112</v>
      </c>
      <c r="G4360" s="22" t="s">
        <v>108</v>
      </c>
    </row>
    <row r="4361" spans="3:7">
      <c r="C4361" s="137">
        <v>44691</v>
      </c>
      <c r="D4361" s="22" t="s">
        <v>116</v>
      </c>
      <c r="E4361" s="22">
        <v>3</v>
      </c>
      <c r="F4361" s="22" t="s">
        <v>9</v>
      </c>
      <c r="G4361" s="22" t="s">
        <v>115</v>
      </c>
    </row>
    <row r="4362" spans="3:7">
      <c r="C4362" s="137">
        <v>44154</v>
      </c>
      <c r="D4362" s="22" t="s">
        <v>119</v>
      </c>
      <c r="E4362" s="22">
        <v>375</v>
      </c>
      <c r="F4362" s="22" t="s">
        <v>6</v>
      </c>
      <c r="G4362" s="22" t="s">
        <v>106</v>
      </c>
    </row>
    <row r="4363" spans="3:7">
      <c r="C4363" s="137">
        <v>44744</v>
      </c>
      <c r="D4363" s="22" t="s">
        <v>117</v>
      </c>
      <c r="E4363" s="22">
        <v>30</v>
      </c>
      <c r="F4363" s="22" t="s">
        <v>112</v>
      </c>
      <c r="G4363" s="22" t="s">
        <v>105</v>
      </c>
    </row>
    <row r="4364" spans="3:7">
      <c r="C4364" s="137">
        <v>43928</v>
      </c>
      <c r="D4364" s="22" t="s">
        <v>119</v>
      </c>
      <c r="E4364" s="22">
        <v>31</v>
      </c>
      <c r="F4364" s="22" t="s">
        <v>6</v>
      </c>
      <c r="G4364" s="22" t="s">
        <v>106</v>
      </c>
    </row>
    <row r="4365" spans="3:7">
      <c r="C4365" s="137">
        <v>44194</v>
      </c>
      <c r="D4365" s="22" t="s">
        <v>116</v>
      </c>
      <c r="E4365" s="22">
        <v>5</v>
      </c>
      <c r="F4365" s="22" t="s">
        <v>6</v>
      </c>
      <c r="G4365" s="22" t="s">
        <v>106</v>
      </c>
    </row>
    <row r="4366" spans="3:7">
      <c r="C4366" s="137">
        <v>44790</v>
      </c>
      <c r="D4366" s="22" t="s">
        <v>117</v>
      </c>
      <c r="E4366" s="22">
        <v>14</v>
      </c>
      <c r="F4366" s="22" t="s">
        <v>114</v>
      </c>
      <c r="G4366" s="22" t="s">
        <v>113</v>
      </c>
    </row>
    <row r="4367" spans="3:7">
      <c r="C4367" s="137">
        <v>44270</v>
      </c>
      <c r="D4367" s="22" t="s">
        <v>117</v>
      </c>
      <c r="E4367" s="22">
        <v>31</v>
      </c>
      <c r="F4367" s="22" t="s">
        <v>114</v>
      </c>
      <c r="G4367" s="22" t="s">
        <v>115</v>
      </c>
    </row>
    <row r="4368" spans="3:7">
      <c r="C4368" s="137">
        <v>43882</v>
      </c>
      <c r="D4368" s="22" t="s">
        <v>119</v>
      </c>
      <c r="E4368" s="22">
        <v>475</v>
      </c>
      <c r="F4368" s="22" t="s">
        <v>110</v>
      </c>
      <c r="G4368" s="22" t="s">
        <v>115</v>
      </c>
    </row>
    <row r="4369" spans="3:7">
      <c r="C4369" s="137">
        <v>44846</v>
      </c>
      <c r="D4369" s="22" t="s">
        <v>119</v>
      </c>
      <c r="E4369" s="22">
        <v>4</v>
      </c>
      <c r="F4369" s="22" t="s">
        <v>112</v>
      </c>
      <c r="G4369" s="22" t="s">
        <v>115</v>
      </c>
    </row>
    <row r="4370" spans="3:7">
      <c r="C4370" s="137">
        <v>43981</v>
      </c>
      <c r="D4370" s="22" t="s">
        <v>118</v>
      </c>
      <c r="E4370" s="22">
        <v>300</v>
      </c>
      <c r="F4370" s="22" t="s">
        <v>6</v>
      </c>
      <c r="G4370" s="22" t="s">
        <v>115</v>
      </c>
    </row>
    <row r="4371" spans="3:7">
      <c r="C4371" s="137">
        <v>44320</v>
      </c>
      <c r="D4371" s="22" t="s">
        <v>118</v>
      </c>
      <c r="E4371" s="22">
        <v>375</v>
      </c>
      <c r="F4371" s="22" t="s">
        <v>112</v>
      </c>
      <c r="G4371" s="22" t="s">
        <v>105</v>
      </c>
    </row>
    <row r="4372" spans="3:7">
      <c r="C4372" s="137">
        <v>44085</v>
      </c>
      <c r="D4372" s="22" t="s">
        <v>118</v>
      </c>
      <c r="E4372" s="22">
        <v>40</v>
      </c>
      <c r="F4372" s="22" t="s">
        <v>6</v>
      </c>
      <c r="G4372" s="22" t="s">
        <v>109</v>
      </c>
    </row>
    <row r="4373" spans="3:7">
      <c r="C4373" s="137">
        <v>44580</v>
      </c>
      <c r="D4373" s="22" t="s">
        <v>119</v>
      </c>
      <c r="E4373" s="22">
        <v>39</v>
      </c>
      <c r="F4373" s="22" t="s">
        <v>6</v>
      </c>
      <c r="G4373" s="22" t="s">
        <v>108</v>
      </c>
    </row>
    <row r="4374" spans="3:7">
      <c r="C4374" s="137">
        <v>44846</v>
      </c>
      <c r="D4374" s="22" t="s">
        <v>118</v>
      </c>
      <c r="E4374" s="22">
        <v>38</v>
      </c>
      <c r="F4374" s="22" t="s">
        <v>114</v>
      </c>
      <c r="G4374" s="22" t="s">
        <v>109</v>
      </c>
    </row>
    <row r="4375" spans="3:7">
      <c r="C4375" s="137">
        <v>44788</v>
      </c>
      <c r="D4375" s="22" t="s">
        <v>119</v>
      </c>
      <c r="E4375" s="22">
        <v>18</v>
      </c>
      <c r="F4375" s="22" t="s">
        <v>9</v>
      </c>
      <c r="G4375" s="22" t="s">
        <v>111</v>
      </c>
    </row>
    <row r="4376" spans="3:7">
      <c r="C4376" s="137">
        <v>44476</v>
      </c>
      <c r="D4376" s="22" t="s">
        <v>117</v>
      </c>
      <c r="E4376" s="22">
        <v>1</v>
      </c>
      <c r="F4376" s="22" t="s">
        <v>9</v>
      </c>
      <c r="G4376" s="22" t="s">
        <v>105</v>
      </c>
    </row>
    <row r="4377" spans="3:7">
      <c r="C4377" s="137">
        <v>44772</v>
      </c>
      <c r="D4377" s="22" t="s">
        <v>107</v>
      </c>
      <c r="E4377" s="22">
        <v>4</v>
      </c>
      <c r="F4377" s="22" t="s">
        <v>114</v>
      </c>
      <c r="G4377" s="22" t="s">
        <v>115</v>
      </c>
    </row>
    <row r="4378" spans="3:7">
      <c r="C4378" s="137">
        <v>44334</v>
      </c>
      <c r="D4378" s="22" t="s">
        <v>118</v>
      </c>
      <c r="E4378" s="22">
        <v>275</v>
      </c>
      <c r="F4378" s="22" t="s">
        <v>114</v>
      </c>
      <c r="G4378" s="22" t="s">
        <v>106</v>
      </c>
    </row>
    <row r="4379" spans="3:7">
      <c r="C4379" s="137">
        <v>43952</v>
      </c>
      <c r="D4379" s="22" t="s">
        <v>118</v>
      </c>
      <c r="E4379" s="22">
        <v>49</v>
      </c>
      <c r="F4379" s="22" t="s">
        <v>6</v>
      </c>
      <c r="G4379" s="22" t="s">
        <v>108</v>
      </c>
    </row>
    <row r="4380" spans="3:7">
      <c r="C4380" s="137">
        <v>44396</v>
      </c>
      <c r="D4380" s="22" t="s">
        <v>119</v>
      </c>
      <c r="E4380" s="22">
        <v>175</v>
      </c>
      <c r="F4380" s="22" t="s">
        <v>6</v>
      </c>
      <c r="G4380" s="22" t="s">
        <v>111</v>
      </c>
    </row>
    <row r="4381" spans="3:7">
      <c r="C4381" s="137">
        <v>44398</v>
      </c>
      <c r="D4381" s="22" t="s">
        <v>116</v>
      </c>
      <c r="E4381" s="22">
        <v>2</v>
      </c>
      <c r="F4381" s="22" t="s">
        <v>6</v>
      </c>
      <c r="G4381" s="22" t="s">
        <v>106</v>
      </c>
    </row>
    <row r="4382" spans="3:7">
      <c r="C4382" s="137">
        <v>44619</v>
      </c>
      <c r="D4382" s="22" t="s">
        <v>118</v>
      </c>
      <c r="E4382" s="22">
        <v>225</v>
      </c>
      <c r="F4382" s="22" t="s">
        <v>6</v>
      </c>
      <c r="G4382" s="22" t="s">
        <v>109</v>
      </c>
    </row>
    <row r="4383" spans="3:7">
      <c r="C4383" s="137">
        <v>44889</v>
      </c>
      <c r="D4383" s="22" t="s">
        <v>117</v>
      </c>
      <c r="E4383" s="22">
        <v>350</v>
      </c>
      <c r="F4383" s="22" t="s">
        <v>110</v>
      </c>
      <c r="G4383" s="22" t="s">
        <v>115</v>
      </c>
    </row>
    <row r="4384" spans="3:7">
      <c r="C4384" s="137">
        <v>43863</v>
      </c>
      <c r="D4384" s="22" t="s">
        <v>117</v>
      </c>
      <c r="E4384" s="22">
        <v>575</v>
      </c>
      <c r="F4384" s="22" t="s">
        <v>6</v>
      </c>
      <c r="G4384" s="22" t="s">
        <v>115</v>
      </c>
    </row>
    <row r="4385" spans="3:7">
      <c r="C4385" s="137">
        <v>44300</v>
      </c>
      <c r="D4385" s="22" t="s">
        <v>118</v>
      </c>
      <c r="E4385" s="22">
        <v>50</v>
      </c>
      <c r="F4385" s="22" t="s">
        <v>9</v>
      </c>
      <c r="G4385" s="22" t="s">
        <v>106</v>
      </c>
    </row>
    <row r="4386" spans="3:7">
      <c r="C4386" s="137">
        <v>44560</v>
      </c>
      <c r="D4386" s="22" t="s">
        <v>119</v>
      </c>
      <c r="E4386" s="22">
        <v>13</v>
      </c>
      <c r="F4386" s="22" t="s">
        <v>6</v>
      </c>
      <c r="G4386" s="22" t="s">
        <v>105</v>
      </c>
    </row>
    <row r="4387" spans="3:7">
      <c r="C4387" s="137">
        <v>44826</v>
      </c>
      <c r="D4387" s="22" t="s">
        <v>119</v>
      </c>
      <c r="E4387" s="22">
        <v>28</v>
      </c>
      <c r="F4387" s="22" t="s">
        <v>6</v>
      </c>
      <c r="G4387" s="22" t="s">
        <v>109</v>
      </c>
    </row>
    <row r="4388" spans="3:7">
      <c r="C4388" s="137">
        <v>44043</v>
      </c>
      <c r="D4388" s="22" t="s">
        <v>117</v>
      </c>
      <c r="E4388" s="22">
        <v>29</v>
      </c>
      <c r="F4388" s="22" t="s">
        <v>9</v>
      </c>
      <c r="G4388" s="22" t="s">
        <v>111</v>
      </c>
    </row>
    <row r="4389" spans="3:7">
      <c r="C4389" s="137">
        <v>44770</v>
      </c>
      <c r="D4389" s="22" t="s">
        <v>117</v>
      </c>
      <c r="E4389" s="22">
        <v>40</v>
      </c>
      <c r="F4389" s="22" t="s">
        <v>6</v>
      </c>
      <c r="G4389" s="22" t="s">
        <v>106</v>
      </c>
    </row>
    <row r="4390" spans="3:7">
      <c r="C4390" s="137">
        <v>43879</v>
      </c>
      <c r="D4390" s="22" t="s">
        <v>117</v>
      </c>
      <c r="E4390" s="22">
        <v>39</v>
      </c>
      <c r="F4390" s="22" t="s">
        <v>112</v>
      </c>
      <c r="G4390" s="22" t="s">
        <v>115</v>
      </c>
    </row>
    <row r="4391" spans="3:7">
      <c r="C4391" s="137">
        <v>44828</v>
      </c>
      <c r="D4391" s="22" t="s">
        <v>117</v>
      </c>
      <c r="E4391" s="22">
        <v>28</v>
      </c>
      <c r="F4391" s="22" t="s">
        <v>9</v>
      </c>
      <c r="G4391" s="22" t="s">
        <v>106</v>
      </c>
    </row>
    <row r="4392" spans="3:7">
      <c r="C4392" s="137">
        <v>44479</v>
      </c>
      <c r="D4392" s="22" t="s">
        <v>116</v>
      </c>
      <c r="E4392" s="22">
        <v>4</v>
      </c>
      <c r="F4392" s="22" t="s">
        <v>114</v>
      </c>
      <c r="G4392" s="22" t="s">
        <v>111</v>
      </c>
    </row>
    <row r="4393" spans="3:7">
      <c r="C4393" s="137">
        <v>44441</v>
      </c>
      <c r="D4393" s="22" t="s">
        <v>116</v>
      </c>
      <c r="E4393" s="22">
        <v>375</v>
      </c>
      <c r="F4393" s="22" t="s">
        <v>110</v>
      </c>
      <c r="G4393" s="22" t="s">
        <v>106</v>
      </c>
    </row>
    <row r="4394" spans="3:7">
      <c r="C4394" s="137">
        <v>44047</v>
      </c>
      <c r="D4394" s="22" t="s">
        <v>107</v>
      </c>
      <c r="E4394" s="22">
        <v>34</v>
      </c>
      <c r="F4394" s="22" t="s">
        <v>114</v>
      </c>
      <c r="G4394" s="22" t="s">
        <v>115</v>
      </c>
    </row>
    <row r="4395" spans="3:7">
      <c r="C4395" s="137">
        <v>44186</v>
      </c>
      <c r="D4395" s="22" t="s">
        <v>117</v>
      </c>
      <c r="E4395" s="22">
        <v>425</v>
      </c>
      <c r="F4395" s="22" t="s">
        <v>114</v>
      </c>
      <c r="G4395" s="22" t="s">
        <v>111</v>
      </c>
    </row>
    <row r="4396" spans="3:7">
      <c r="C4396" s="137">
        <v>44198</v>
      </c>
      <c r="D4396" s="22" t="s">
        <v>107</v>
      </c>
      <c r="E4396" s="22">
        <v>2</v>
      </c>
      <c r="F4396" s="22" t="s">
        <v>110</v>
      </c>
      <c r="G4396" s="22" t="s">
        <v>109</v>
      </c>
    </row>
    <row r="4397" spans="3:7">
      <c r="C4397" s="137">
        <v>44228</v>
      </c>
      <c r="D4397" s="22" t="s">
        <v>107</v>
      </c>
      <c r="E4397" s="22">
        <v>5</v>
      </c>
      <c r="F4397" s="22" t="s">
        <v>114</v>
      </c>
      <c r="G4397" s="22" t="s">
        <v>111</v>
      </c>
    </row>
    <row r="4398" spans="3:7">
      <c r="C4398" s="137">
        <v>44622</v>
      </c>
      <c r="D4398" s="22" t="s">
        <v>119</v>
      </c>
      <c r="E4398" s="22">
        <v>350</v>
      </c>
      <c r="F4398" s="22" t="s">
        <v>9</v>
      </c>
      <c r="G4398" s="22" t="s">
        <v>113</v>
      </c>
    </row>
    <row r="4399" spans="3:7">
      <c r="C4399" s="137">
        <v>44889</v>
      </c>
      <c r="D4399" s="22" t="s">
        <v>117</v>
      </c>
      <c r="E4399" s="22">
        <v>15</v>
      </c>
      <c r="F4399" s="22" t="s">
        <v>9</v>
      </c>
      <c r="G4399" s="22" t="s">
        <v>111</v>
      </c>
    </row>
    <row r="4400" spans="3:7">
      <c r="C4400" s="137">
        <v>44183</v>
      </c>
      <c r="D4400" s="22" t="s">
        <v>119</v>
      </c>
      <c r="E4400" s="22">
        <v>600</v>
      </c>
      <c r="F4400" s="22" t="s">
        <v>9</v>
      </c>
      <c r="G4400" s="22" t="s">
        <v>115</v>
      </c>
    </row>
    <row r="4401" spans="3:7">
      <c r="C4401" s="137">
        <v>43872</v>
      </c>
      <c r="D4401" s="22" t="s">
        <v>117</v>
      </c>
      <c r="E4401" s="22">
        <v>11</v>
      </c>
      <c r="F4401" s="22" t="s">
        <v>114</v>
      </c>
      <c r="G4401" s="22" t="s">
        <v>115</v>
      </c>
    </row>
    <row r="4402" spans="3:7">
      <c r="C4402" s="137">
        <v>44834</v>
      </c>
      <c r="D4402" s="22" t="s">
        <v>107</v>
      </c>
      <c r="E4402" s="22">
        <v>33</v>
      </c>
      <c r="F4402" s="22" t="s">
        <v>9</v>
      </c>
      <c r="G4402" s="22" t="s">
        <v>115</v>
      </c>
    </row>
    <row r="4403" spans="3:7">
      <c r="C4403" s="137">
        <v>44646</v>
      </c>
      <c r="D4403" s="22" t="s">
        <v>119</v>
      </c>
      <c r="E4403" s="22">
        <v>29</v>
      </c>
      <c r="F4403" s="22" t="s">
        <v>110</v>
      </c>
      <c r="G4403" s="22" t="s">
        <v>108</v>
      </c>
    </row>
    <row r="4404" spans="3:7">
      <c r="C4404" s="137">
        <v>44129</v>
      </c>
      <c r="D4404" s="22" t="s">
        <v>116</v>
      </c>
      <c r="E4404" s="22">
        <v>475</v>
      </c>
      <c r="F4404" s="22" t="s">
        <v>112</v>
      </c>
      <c r="G4404" s="22" t="s">
        <v>105</v>
      </c>
    </row>
    <row r="4405" spans="3:7">
      <c r="C4405" s="137">
        <v>44222</v>
      </c>
      <c r="D4405" s="22" t="s">
        <v>117</v>
      </c>
      <c r="E4405" s="22">
        <v>175</v>
      </c>
      <c r="F4405" s="22" t="s">
        <v>9</v>
      </c>
      <c r="G4405" s="22" t="s">
        <v>108</v>
      </c>
    </row>
    <row r="4406" spans="3:7">
      <c r="C4406" s="137">
        <v>43911</v>
      </c>
      <c r="D4406" s="22" t="s">
        <v>119</v>
      </c>
      <c r="E4406" s="22">
        <v>325</v>
      </c>
      <c r="F4406" s="22" t="s">
        <v>6</v>
      </c>
      <c r="G4406" s="22" t="s">
        <v>111</v>
      </c>
    </row>
    <row r="4407" spans="3:7">
      <c r="C4407" s="137">
        <v>44511</v>
      </c>
      <c r="D4407" s="22" t="s">
        <v>117</v>
      </c>
      <c r="E4407" s="22">
        <v>39</v>
      </c>
      <c r="F4407" s="22" t="s">
        <v>9</v>
      </c>
      <c r="G4407" s="22" t="s">
        <v>115</v>
      </c>
    </row>
    <row r="4408" spans="3:7">
      <c r="C4408" s="137">
        <v>44273</v>
      </c>
      <c r="D4408" s="22" t="s">
        <v>107</v>
      </c>
      <c r="E4408" s="22">
        <v>18</v>
      </c>
      <c r="F4408" s="22" t="s">
        <v>110</v>
      </c>
      <c r="G4408" s="22" t="s">
        <v>109</v>
      </c>
    </row>
    <row r="4409" spans="3:7">
      <c r="C4409" s="137">
        <v>44005</v>
      </c>
      <c r="D4409" s="22" t="s">
        <v>116</v>
      </c>
      <c r="E4409" s="22">
        <v>8</v>
      </c>
      <c r="F4409" s="22" t="s">
        <v>6</v>
      </c>
      <c r="G4409" s="22" t="s">
        <v>106</v>
      </c>
    </row>
    <row r="4410" spans="3:7">
      <c r="C4410" s="137">
        <v>44761</v>
      </c>
      <c r="D4410" s="22" t="s">
        <v>116</v>
      </c>
      <c r="E4410" s="22">
        <v>30</v>
      </c>
      <c r="F4410" s="22" t="s">
        <v>114</v>
      </c>
      <c r="G4410" s="22" t="s">
        <v>105</v>
      </c>
    </row>
    <row r="4411" spans="3:7">
      <c r="C4411" s="137">
        <v>44055</v>
      </c>
      <c r="D4411" s="22" t="s">
        <v>119</v>
      </c>
      <c r="E4411" s="22">
        <v>48</v>
      </c>
      <c r="F4411" s="22" t="s">
        <v>9</v>
      </c>
      <c r="G4411" s="22" t="s">
        <v>106</v>
      </c>
    </row>
    <row r="4412" spans="3:7">
      <c r="C4412" s="137">
        <v>44465</v>
      </c>
      <c r="D4412" s="22" t="s">
        <v>107</v>
      </c>
      <c r="E4412" s="22">
        <v>475</v>
      </c>
      <c r="F4412" s="22" t="s">
        <v>110</v>
      </c>
      <c r="G4412" s="22" t="s">
        <v>108</v>
      </c>
    </row>
    <row r="4413" spans="3:7">
      <c r="C4413" s="137">
        <v>44174</v>
      </c>
      <c r="D4413" s="22" t="s">
        <v>119</v>
      </c>
      <c r="E4413" s="22">
        <v>15</v>
      </c>
      <c r="F4413" s="22" t="s">
        <v>112</v>
      </c>
      <c r="G4413" s="22" t="s">
        <v>113</v>
      </c>
    </row>
    <row r="4414" spans="3:7">
      <c r="C4414" s="137">
        <v>44760</v>
      </c>
      <c r="D4414" s="22" t="s">
        <v>117</v>
      </c>
      <c r="E4414" s="22">
        <v>7</v>
      </c>
      <c r="F4414" s="22" t="s">
        <v>112</v>
      </c>
      <c r="G4414" s="22" t="s">
        <v>105</v>
      </c>
    </row>
    <row r="4415" spans="3:7">
      <c r="C4415" s="137">
        <v>43906</v>
      </c>
      <c r="D4415" s="22" t="s">
        <v>119</v>
      </c>
      <c r="E4415" s="22">
        <v>5</v>
      </c>
      <c r="F4415" s="22" t="s">
        <v>112</v>
      </c>
      <c r="G4415" s="22" t="s">
        <v>113</v>
      </c>
    </row>
    <row r="4416" spans="3:7">
      <c r="C4416" s="137">
        <v>44420</v>
      </c>
      <c r="D4416" s="22" t="s">
        <v>117</v>
      </c>
      <c r="E4416" s="22">
        <v>32</v>
      </c>
      <c r="F4416" s="22" t="s">
        <v>114</v>
      </c>
      <c r="G4416" s="22" t="s">
        <v>106</v>
      </c>
    </row>
    <row r="4417" spans="3:7">
      <c r="C4417" s="137">
        <v>44128</v>
      </c>
      <c r="D4417" s="22" t="s">
        <v>118</v>
      </c>
      <c r="E4417" s="22">
        <v>36</v>
      </c>
      <c r="F4417" s="22" t="s">
        <v>112</v>
      </c>
      <c r="G4417" s="22" t="s">
        <v>109</v>
      </c>
    </row>
    <row r="4418" spans="3:7">
      <c r="C4418" s="137">
        <v>44156</v>
      </c>
      <c r="D4418" s="22" t="s">
        <v>116</v>
      </c>
      <c r="E4418" s="22">
        <v>8</v>
      </c>
      <c r="F4418" s="22" t="s">
        <v>110</v>
      </c>
      <c r="G4418" s="22" t="s">
        <v>115</v>
      </c>
    </row>
    <row r="4419" spans="3:7">
      <c r="C4419" s="137">
        <v>43897</v>
      </c>
      <c r="D4419" s="22" t="s">
        <v>107</v>
      </c>
      <c r="E4419" s="22">
        <v>2</v>
      </c>
      <c r="F4419" s="22" t="s">
        <v>110</v>
      </c>
      <c r="G4419" s="22" t="s">
        <v>115</v>
      </c>
    </row>
    <row r="4420" spans="3:7">
      <c r="C4420" s="137">
        <v>43977</v>
      </c>
      <c r="D4420" s="22" t="s">
        <v>119</v>
      </c>
      <c r="E4420" s="22">
        <v>550</v>
      </c>
      <c r="F4420" s="22" t="s">
        <v>6</v>
      </c>
      <c r="G4420" s="22" t="s">
        <v>113</v>
      </c>
    </row>
    <row r="4421" spans="3:7">
      <c r="C4421" s="137">
        <v>44150</v>
      </c>
      <c r="D4421" s="22" t="s">
        <v>117</v>
      </c>
      <c r="E4421" s="22">
        <v>7</v>
      </c>
      <c r="F4421" s="22" t="s">
        <v>112</v>
      </c>
      <c r="G4421" s="22" t="s">
        <v>105</v>
      </c>
    </row>
    <row r="4422" spans="3:7">
      <c r="C4422" s="137">
        <v>44353</v>
      </c>
      <c r="D4422" s="22" t="s">
        <v>119</v>
      </c>
      <c r="E4422" s="22">
        <v>14</v>
      </c>
      <c r="F4422" s="22" t="s">
        <v>6</v>
      </c>
      <c r="G4422" s="22" t="s">
        <v>106</v>
      </c>
    </row>
    <row r="4423" spans="3:7">
      <c r="C4423" s="137">
        <v>43959</v>
      </c>
      <c r="D4423" s="22" t="s">
        <v>107</v>
      </c>
      <c r="E4423" s="22">
        <v>425</v>
      </c>
      <c r="F4423" s="22" t="s">
        <v>6</v>
      </c>
      <c r="G4423" s="22" t="s">
        <v>108</v>
      </c>
    </row>
    <row r="4424" spans="3:7">
      <c r="C4424" s="137">
        <v>44886</v>
      </c>
      <c r="D4424" s="22" t="s">
        <v>117</v>
      </c>
      <c r="E4424" s="22">
        <v>44</v>
      </c>
      <c r="F4424" s="22" t="s">
        <v>112</v>
      </c>
      <c r="G4424" s="22" t="s">
        <v>106</v>
      </c>
    </row>
    <row r="4425" spans="3:7">
      <c r="C4425" s="137">
        <v>44247</v>
      </c>
      <c r="D4425" s="22" t="s">
        <v>118</v>
      </c>
      <c r="E4425" s="22">
        <v>325</v>
      </c>
      <c r="F4425" s="22" t="s">
        <v>112</v>
      </c>
      <c r="G4425" s="22" t="s">
        <v>109</v>
      </c>
    </row>
    <row r="4426" spans="3:7">
      <c r="C4426" s="137">
        <v>44162</v>
      </c>
      <c r="D4426" s="22" t="s">
        <v>117</v>
      </c>
      <c r="E4426" s="22">
        <v>10</v>
      </c>
      <c r="F4426" s="22" t="s">
        <v>6</v>
      </c>
      <c r="G4426" s="22" t="s">
        <v>106</v>
      </c>
    </row>
    <row r="4427" spans="3:7">
      <c r="C4427" s="137">
        <v>44662</v>
      </c>
      <c r="D4427" s="22" t="s">
        <v>107</v>
      </c>
      <c r="E4427" s="22">
        <v>425</v>
      </c>
      <c r="F4427" s="22" t="s">
        <v>9</v>
      </c>
      <c r="G4427" s="22" t="s">
        <v>108</v>
      </c>
    </row>
    <row r="4428" spans="3:7">
      <c r="C4428" s="137">
        <v>44201</v>
      </c>
      <c r="D4428" s="22" t="s">
        <v>119</v>
      </c>
      <c r="E4428" s="22">
        <v>175</v>
      </c>
      <c r="F4428" s="22" t="s">
        <v>110</v>
      </c>
      <c r="G4428" s="22" t="s">
        <v>113</v>
      </c>
    </row>
    <row r="4429" spans="3:7">
      <c r="C4429" s="137">
        <v>44096</v>
      </c>
      <c r="D4429" s="22" t="s">
        <v>117</v>
      </c>
      <c r="E4429" s="22">
        <v>9</v>
      </c>
      <c r="F4429" s="22" t="s">
        <v>112</v>
      </c>
      <c r="G4429" s="22" t="s">
        <v>106</v>
      </c>
    </row>
    <row r="4430" spans="3:7">
      <c r="C4430" s="137">
        <v>44049</v>
      </c>
      <c r="D4430" s="22" t="s">
        <v>118</v>
      </c>
      <c r="E4430" s="22">
        <v>15</v>
      </c>
      <c r="F4430" s="22" t="s">
        <v>9</v>
      </c>
      <c r="G4430" s="22" t="s">
        <v>106</v>
      </c>
    </row>
    <row r="4431" spans="3:7">
      <c r="C4431" s="137">
        <v>44282</v>
      </c>
      <c r="D4431" s="22" t="s">
        <v>119</v>
      </c>
      <c r="E4431" s="22">
        <v>27</v>
      </c>
      <c r="F4431" s="22" t="s">
        <v>114</v>
      </c>
      <c r="G4431" s="22" t="s">
        <v>109</v>
      </c>
    </row>
    <row r="4432" spans="3:7">
      <c r="C4432" s="137">
        <v>44667</v>
      </c>
      <c r="D4432" s="22" t="s">
        <v>117</v>
      </c>
      <c r="E4432" s="22">
        <v>49</v>
      </c>
      <c r="F4432" s="22" t="s">
        <v>112</v>
      </c>
      <c r="G4432" s="22" t="s">
        <v>113</v>
      </c>
    </row>
    <row r="4433" spans="3:7">
      <c r="C4433" s="137">
        <v>44022</v>
      </c>
      <c r="D4433" s="22" t="s">
        <v>107</v>
      </c>
      <c r="E4433" s="22">
        <v>600</v>
      </c>
      <c r="F4433" s="22" t="s">
        <v>112</v>
      </c>
      <c r="G4433" s="22" t="s">
        <v>108</v>
      </c>
    </row>
    <row r="4434" spans="3:7">
      <c r="C4434" s="137">
        <v>44731</v>
      </c>
      <c r="D4434" s="22" t="s">
        <v>117</v>
      </c>
      <c r="E4434" s="22">
        <v>5</v>
      </c>
      <c r="F4434" s="22" t="s">
        <v>114</v>
      </c>
      <c r="G4434" s="22" t="s">
        <v>113</v>
      </c>
    </row>
    <row r="4435" spans="3:7">
      <c r="C4435" s="137">
        <v>44390</v>
      </c>
      <c r="D4435" s="22" t="s">
        <v>117</v>
      </c>
      <c r="E4435" s="22">
        <v>5</v>
      </c>
      <c r="F4435" s="22" t="s">
        <v>114</v>
      </c>
      <c r="G4435" s="22" t="s">
        <v>115</v>
      </c>
    </row>
    <row r="4436" spans="3:7">
      <c r="C4436" s="137">
        <v>44820</v>
      </c>
      <c r="D4436" s="22" t="s">
        <v>107</v>
      </c>
      <c r="E4436" s="22">
        <v>2</v>
      </c>
      <c r="F4436" s="22" t="s">
        <v>6</v>
      </c>
      <c r="G4436" s="22" t="s">
        <v>111</v>
      </c>
    </row>
    <row r="4437" spans="3:7">
      <c r="C4437" s="137">
        <v>44636</v>
      </c>
      <c r="D4437" s="22" t="s">
        <v>116</v>
      </c>
      <c r="E4437" s="22">
        <v>125</v>
      </c>
      <c r="F4437" s="22" t="s">
        <v>9</v>
      </c>
      <c r="G4437" s="22" t="s">
        <v>106</v>
      </c>
    </row>
    <row r="4438" spans="3:7">
      <c r="C4438" s="137">
        <v>44362</v>
      </c>
      <c r="D4438" s="22" t="s">
        <v>117</v>
      </c>
      <c r="E4438" s="22">
        <v>50</v>
      </c>
      <c r="F4438" s="22" t="s">
        <v>110</v>
      </c>
      <c r="G4438" s="22" t="s">
        <v>108</v>
      </c>
    </row>
    <row r="4439" spans="3:7">
      <c r="C4439" s="137">
        <v>44360</v>
      </c>
      <c r="D4439" s="22" t="s">
        <v>117</v>
      </c>
      <c r="E4439" s="22">
        <v>600</v>
      </c>
      <c r="F4439" s="22" t="s">
        <v>110</v>
      </c>
      <c r="G4439" s="22" t="s">
        <v>105</v>
      </c>
    </row>
    <row r="4440" spans="3:7">
      <c r="C4440" s="137">
        <v>43952</v>
      </c>
      <c r="D4440" s="22" t="s">
        <v>118</v>
      </c>
      <c r="E4440" s="22">
        <v>39</v>
      </c>
      <c r="F4440" s="22" t="s">
        <v>9</v>
      </c>
      <c r="G4440" s="22" t="s">
        <v>108</v>
      </c>
    </row>
    <row r="4441" spans="3:7">
      <c r="C4441" s="137">
        <v>44197</v>
      </c>
      <c r="D4441" s="22" t="s">
        <v>119</v>
      </c>
      <c r="E4441" s="22">
        <v>20</v>
      </c>
      <c r="F4441" s="22" t="s">
        <v>112</v>
      </c>
      <c r="G4441" s="22" t="s">
        <v>108</v>
      </c>
    </row>
    <row r="4442" spans="3:7">
      <c r="C4442" s="137">
        <v>44010</v>
      </c>
      <c r="D4442" s="22" t="s">
        <v>119</v>
      </c>
      <c r="E4442" s="22">
        <v>350</v>
      </c>
      <c r="F4442" s="22" t="s">
        <v>114</v>
      </c>
      <c r="G4442" s="22" t="s">
        <v>106</v>
      </c>
    </row>
    <row r="4443" spans="3:7">
      <c r="C4443" s="137">
        <v>44810</v>
      </c>
      <c r="D4443" s="22" t="s">
        <v>119</v>
      </c>
      <c r="E4443" s="22">
        <v>400</v>
      </c>
      <c r="F4443" s="22" t="s">
        <v>114</v>
      </c>
      <c r="G4443" s="22" t="s">
        <v>105</v>
      </c>
    </row>
    <row r="4444" spans="3:7">
      <c r="C4444" s="137">
        <v>44687</v>
      </c>
      <c r="D4444" s="22" t="s">
        <v>117</v>
      </c>
      <c r="E4444" s="22">
        <v>375</v>
      </c>
      <c r="F4444" s="22" t="s">
        <v>114</v>
      </c>
      <c r="G4444" s="22" t="s">
        <v>105</v>
      </c>
    </row>
    <row r="4445" spans="3:7">
      <c r="C4445" s="137">
        <v>44874</v>
      </c>
      <c r="D4445" s="22" t="s">
        <v>107</v>
      </c>
      <c r="E4445" s="22">
        <v>4</v>
      </c>
      <c r="F4445" s="22" t="s">
        <v>6</v>
      </c>
      <c r="G4445" s="22" t="s">
        <v>105</v>
      </c>
    </row>
    <row r="4446" spans="3:7">
      <c r="C4446" s="137">
        <v>44578</v>
      </c>
      <c r="D4446" s="22" t="s">
        <v>119</v>
      </c>
      <c r="E4446" s="22">
        <v>7</v>
      </c>
      <c r="F4446" s="22" t="s">
        <v>114</v>
      </c>
      <c r="G4446" s="22" t="s">
        <v>105</v>
      </c>
    </row>
    <row r="4447" spans="3:7">
      <c r="C4447" s="137">
        <v>44442</v>
      </c>
      <c r="D4447" s="22" t="s">
        <v>117</v>
      </c>
      <c r="E4447" s="22">
        <v>6</v>
      </c>
      <c r="F4447" s="22" t="s">
        <v>110</v>
      </c>
      <c r="G4447" s="22" t="s">
        <v>109</v>
      </c>
    </row>
    <row r="4448" spans="3:7">
      <c r="C4448" s="137">
        <v>43897</v>
      </c>
      <c r="D4448" s="22" t="s">
        <v>107</v>
      </c>
      <c r="E4448" s="22">
        <v>75</v>
      </c>
      <c r="F4448" s="22" t="s">
        <v>110</v>
      </c>
      <c r="G4448" s="22" t="s">
        <v>106</v>
      </c>
    </row>
    <row r="4449" spans="3:7">
      <c r="C4449" s="137">
        <v>44844</v>
      </c>
      <c r="D4449" s="22" t="s">
        <v>107</v>
      </c>
      <c r="E4449" s="22">
        <v>325</v>
      </c>
      <c r="F4449" s="22" t="s">
        <v>112</v>
      </c>
      <c r="G4449" s="22" t="s">
        <v>109</v>
      </c>
    </row>
    <row r="4450" spans="3:7">
      <c r="C4450" s="137">
        <v>44578</v>
      </c>
      <c r="D4450" s="22" t="s">
        <v>117</v>
      </c>
      <c r="E4450" s="22">
        <v>200</v>
      </c>
      <c r="F4450" s="22" t="s">
        <v>9</v>
      </c>
      <c r="G4450" s="22" t="s">
        <v>111</v>
      </c>
    </row>
    <row r="4451" spans="3:7">
      <c r="C4451" s="137">
        <v>44256</v>
      </c>
      <c r="D4451" s="22" t="s">
        <v>119</v>
      </c>
      <c r="E4451" s="22">
        <v>7</v>
      </c>
      <c r="F4451" s="22" t="s">
        <v>112</v>
      </c>
      <c r="G4451" s="22" t="s">
        <v>108</v>
      </c>
    </row>
    <row r="4452" spans="3:7">
      <c r="C4452" s="137">
        <v>44868</v>
      </c>
      <c r="D4452" s="22" t="s">
        <v>118</v>
      </c>
      <c r="E4452" s="22">
        <v>48</v>
      </c>
      <c r="F4452" s="22" t="s">
        <v>110</v>
      </c>
      <c r="G4452" s="22" t="s">
        <v>111</v>
      </c>
    </row>
    <row r="4453" spans="3:7">
      <c r="C4453" s="137">
        <v>44544</v>
      </c>
      <c r="D4453" s="22" t="s">
        <v>117</v>
      </c>
      <c r="E4453" s="22">
        <v>325</v>
      </c>
      <c r="F4453" s="22" t="s">
        <v>110</v>
      </c>
      <c r="G4453" s="22" t="s">
        <v>106</v>
      </c>
    </row>
    <row r="4454" spans="3:7">
      <c r="C4454" s="137">
        <v>44902</v>
      </c>
      <c r="D4454" s="22" t="s">
        <v>117</v>
      </c>
      <c r="E4454" s="22">
        <v>275</v>
      </c>
      <c r="F4454" s="22" t="s">
        <v>112</v>
      </c>
      <c r="G4454" s="22" t="s">
        <v>106</v>
      </c>
    </row>
    <row r="4455" spans="3:7">
      <c r="C4455" s="137">
        <v>44743</v>
      </c>
      <c r="D4455" s="22" t="s">
        <v>119</v>
      </c>
      <c r="E4455" s="22">
        <v>8</v>
      </c>
      <c r="F4455" s="22" t="s">
        <v>112</v>
      </c>
      <c r="G4455" s="22" t="s">
        <v>109</v>
      </c>
    </row>
    <row r="4456" spans="3:7">
      <c r="C4456" s="137">
        <v>44109</v>
      </c>
      <c r="D4456" s="22" t="s">
        <v>117</v>
      </c>
      <c r="E4456" s="22">
        <v>175</v>
      </c>
      <c r="F4456" s="22" t="s">
        <v>114</v>
      </c>
      <c r="G4456" s="22" t="s">
        <v>113</v>
      </c>
    </row>
    <row r="4457" spans="3:7">
      <c r="C4457" s="137">
        <v>44012</v>
      </c>
      <c r="D4457" s="22" t="s">
        <v>116</v>
      </c>
      <c r="E4457" s="22">
        <v>5</v>
      </c>
      <c r="F4457" s="22" t="s">
        <v>110</v>
      </c>
      <c r="G4457" s="22" t="s">
        <v>106</v>
      </c>
    </row>
    <row r="4458" spans="3:7">
      <c r="C4458" s="137">
        <v>44845</v>
      </c>
      <c r="D4458" s="22" t="s">
        <v>117</v>
      </c>
      <c r="E4458" s="22">
        <v>25</v>
      </c>
      <c r="F4458" s="22" t="s">
        <v>112</v>
      </c>
      <c r="G4458" s="22" t="s">
        <v>106</v>
      </c>
    </row>
    <row r="4459" spans="3:7">
      <c r="C4459" s="137">
        <v>44180</v>
      </c>
      <c r="D4459" s="22" t="s">
        <v>117</v>
      </c>
      <c r="E4459" s="22">
        <v>46</v>
      </c>
      <c r="F4459" s="22" t="s">
        <v>9</v>
      </c>
      <c r="G4459" s="22" t="s">
        <v>113</v>
      </c>
    </row>
    <row r="4460" spans="3:7">
      <c r="C4460" s="137">
        <v>44033</v>
      </c>
      <c r="D4460" s="22" t="s">
        <v>118</v>
      </c>
      <c r="E4460" s="22">
        <v>325</v>
      </c>
      <c r="F4460" s="22" t="s">
        <v>110</v>
      </c>
      <c r="G4460" s="22" t="s">
        <v>108</v>
      </c>
    </row>
    <row r="4461" spans="3:7">
      <c r="C4461" s="137">
        <v>44628</v>
      </c>
      <c r="D4461" s="22" t="s">
        <v>119</v>
      </c>
      <c r="E4461" s="22">
        <v>600</v>
      </c>
      <c r="F4461" s="22" t="s">
        <v>6</v>
      </c>
      <c r="G4461" s="22" t="s">
        <v>108</v>
      </c>
    </row>
    <row r="4462" spans="3:7">
      <c r="C4462" s="137">
        <v>44444</v>
      </c>
      <c r="D4462" s="22" t="s">
        <v>116</v>
      </c>
      <c r="E4462" s="22">
        <v>1</v>
      </c>
      <c r="F4462" s="22" t="s">
        <v>9</v>
      </c>
      <c r="G4462" s="22" t="s">
        <v>106</v>
      </c>
    </row>
    <row r="4463" spans="3:7">
      <c r="C4463" s="137">
        <v>44222</v>
      </c>
      <c r="D4463" s="22" t="s">
        <v>116</v>
      </c>
      <c r="E4463" s="22">
        <v>9</v>
      </c>
      <c r="F4463" s="22" t="s">
        <v>114</v>
      </c>
      <c r="G4463" s="22" t="s">
        <v>106</v>
      </c>
    </row>
    <row r="4464" spans="3:7">
      <c r="C4464" s="137">
        <v>44887</v>
      </c>
      <c r="D4464" s="22" t="s">
        <v>117</v>
      </c>
      <c r="E4464" s="22">
        <v>9</v>
      </c>
      <c r="F4464" s="22" t="s">
        <v>9</v>
      </c>
      <c r="G4464" s="22" t="s">
        <v>109</v>
      </c>
    </row>
    <row r="4465" spans="3:7">
      <c r="C4465" s="137">
        <v>44181</v>
      </c>
      <c r="D4465" s="22" t="s">
        <v>107</v>
      </c>
      <c r="E4465" s="22">
        <v>42</v>
      </c>
      <c r="F4465" s="22" t="s">
        <v>6</v>
      </c>
      <c r="G4465" s="22" t="s">
        <v>115</v>
      </c>
    </row>
    <row r="4466" spans="3:7">
      <c r="C4466" s="137">
        <v>44801</v>
      </c>
      <c r="D4466" s="22" t="s">
        <v>116</v>
      </c>
      <c r="E4466" s="22">
        <v>125</v>
      </c>
      <c r="F4466" s="22" t="s">
        <v>112</v>
      </c>
      <c r="G4466" s="22" t="s">
        <v>115</v>
      </c>
    </row>
    <row r="4467" spans="3:7">
      <c r="C4467" s="137">
        <v>44857</v>
      </c>
      <c r="D4467" s="22" t="s">
        <v>118</v>
      </c>
      <c r="E4467" s="22">
        <v>1</v>
      </c>
      <c r="F4467" s="22" t="s">
        <v>9</v>
      </c>
      <c r="G4467" s="22" t="s">
        <v>109</v>
      </c>
    </row>
    <row r="4468" spans="3:7">
      <c r="C4468" s="137">
        <v>44410</v>
      </c>
      <c r="D4468" s="22" t="s">
        <v>117</v>
      </c>
      <c r="E4468" s="22">
        <v>3</v>
      </c>
      <c r="F4468" s="22" t="s">
        <v>110</v>
      </c>
      <c r="G4468" s="22" t="s">
        <v>109</v>
      </c>
    </row>
    <row r="4469" spans="3:7">
      <c r="C4469" s="137">
        <v>44808</v>
      </c>
      <c r="D4469" s="22" t="s">
        <v>116</v>
      </c>
      <c r="E4469" s="22">
        <v>425</v>
      </c>
      <c r="F4469" s="22" t="s">
        <v>112</v>
      </c>
      <c r="G4469" s="22" t="s">
        <v>113</v>
      </c>
    </row>
    <row r="4470" spans="3:7">
      <c r="C4470" s="137">
        <v>44542</v>
      </c>
      <c r="D4470" s="22" t="s">
        <v>117</v>
      </c>
      <c r="E4470" s="22">
        <v>75</v>
      </c>
      <c r="F4470" s="22" t="s">
        <v>110</v>
      </c>
      <c r="G4470" s="22" t="s">
        <v>115</v>
      </c>
    </row>
    <row r="4471" spans="3:7">
      <c r="C4471" s="137">
        <v>44836</v>
      </c>
      <c r="D4471" s="22" t="s">
        <v>117</v>
      </c>
      <c r="E4471" s="22">
        <v>19</v>
      </c>
      <c r="F4471" s="22" t="s">
        <v>114</v>
      </c>
      <c r="G4471" s="22" t="s">
        <v>115</v>
      </c>
    </row>
    <row r="4472" spans="3:7">
      <c r="C4472" s="137">
        <v>44844</v>
      </c>
      <c r="D4472" s="22" t="s">
        <v>117</v>
      </c>
      <c r="E4472" s="22">
        <v>250</v>
      </c>
      <c r="F4472" s="22" t="s">
        <v>6</v>
      </c>
      <c r="G4472" s="22" t="s">
        <v>111</v>
      </c>
    </row>
    <row r="4473" spans="3:7">
      <c r="C4473" s="137">
        <v>44100</v>
      </c>
      <c r="D4473" s="22" t="s">
        <v>118</v>
      </c>
      <c r="E4473" s="22">
        <v>21</v>
      </c>
      <c r="F4473" s="22" t="s">
        <v>112</v>
      </c>
      <c r="G4473" s="22" t="s">
        <v>109</v>
      </c>
    </row>
    <row r="4474" spans="3:7">
      <c r="C4474" s="137">
        <v>44548</v>
      </c>
      <c r="D4474" s="22" t="s">
        <v>119</v>
      </c>
      <c r="E4474" s="22">
        <v>37</v>
      </c>
      <c r="F4474" s="22" t="s">
        <v>6</v>
      </c>
      <c r="G4474" s="22" t="s">
        <v>105</v>
      </c>
    </row>
    <row r="4475" spans="3:7">
      <c r="C4475" s="137">
        <v>44879</v>
      </c>
      <c r="D4475" s="22" t="s">
        <v>118</v>
      </c>
      <c r="E4475" s="22">
        <v>1</v>
      </c>
      <c r="F4475" s="22" t="s">
        <v>6</v>
      </c>
      <c r="G4475" s="22" t="s">
        <v>108</v>
      </c>
    </row>
    <row r="4476" spans="3:7">
      <c r="C4476" s="137">
        <v>44102</v>
      </c>
      <c r="D4476" s="22" t="s">
        <v>117</v>
      </c>
      <c r="E4476" s="22">
        <v>5</v>
      </c>
      <c r="F4476" s="22" t="s">
        <v>9</v>
      </c>
      <c r="G4476" s="22" t="s">
        <v>109</v>
      </c>
    </row>
    <row r="4477" spans="3:7">
      <c r="C4477" s="137">
        <v>44422</v>
      </c>
      <c r="D4477" s="22" t="s">
        <v>116</v>
      </c>
      <c r="E4477" s="22">
        <v>325</v>
      </c>
      <c r="F4477" s="22" t="s">
        <v>114</v>
      </c>
      <c r="G4477" s="22" t="s">
        <v>115</v>
      </c>
    </row>
    <row r="4478" spans="3:7">
      <c r="C4478" s="137">
        <v>44076</v>
      </c>
      <c r="D4478" s="22" t="s">
        <v>119</v>
      </c>
      <c r="E4478" s="22">
        <v>3</v>
      </c>
      <c r="F4478" s="22" t="s">
        <v>9</v>
      </c>
      <c r="G4478" s="22" t="s">
        <v>106</v>
      </c>
    </row>
    <row r="4479" spans="3:7">
      <c r="C4479" s="137">
        <v>43863</v>
      </c>
      <c r="D4479" s="22" t="s">
        <v>107</v>
      </c>
      <c r="E4479" s="22">
        <v>8</v>
      </c>
      <c r="F4479" s="22" t="s">
        <v>6</v>
      </c>
      <c r="G4479" s="22" t="s">
        <v>111</v>
      </c>
    </row>
    <row r="4480" spans="3:7">
      <c r="C4480" s="137">
        <v>43948</v>
      </c>
      <c r="D4480" s="22" t="s">
        <v>117</v>
      </c>
      <c r="E4480" s="22">
        <v>4</v>
      </c>
      <c r="F4480" s="22" t="s">
        <v>6</v>
      </c>
      <c r="G4480" s="22" t="s">
        <v>108</v>
      </c>
    </row>
    <row r="4481" spans="3:7">
      <c r="C4481" s="137">
        <v>44194</v>
      </c>
      <c r="D4481" s="22" t="s">
        <v>119</v>
      </c>
      <c r="E4481" s="22">
        <v>5</v>
      </c>
      <c r="F4481" s="22" t="s">
        <v>114</v>
      </c>
      <c r="G4481" s="22" t="s">
        <v>108</v>
      </c>
    </row>
    <row r="4482" spans="3:7">
      <c r="C4482" s="137">
        <v>44353</v>
      </c>
      <c r="D4482" s="22" t="s">
        <v>107</v>
      </c>
      <c r="E4482" s="22">
        <v>425</v>
      </c>
      <c r="F4482" s="22" t="s">
        <v>112</v>
      </c>
      <c r="G4482" s="22" t="s">
        <v>106</v>
      </c>
    </row>
    <row r="4483" spans="3:7">
      <c r="C4483" s="137">
        <v>44271</v>
      </c>
      <c r="D4483" s="22" t="s">
        <v>117</v>
      </c>
      <c r="E4483" s="22">
        <v>14</v>
      </c>
      <c r="F4483" s="22" t="s">
        <v>110</v>
      </c>
      <c r="G4483" s="22" t="s">
        <v>115</v>
      </c>
    </row>
    <row r="4484" spans="3:7">
      <c r="C4484" s="137">
        <v>43879</v>
      </c>
      <c r="D4484" s="22" t="s">
        <v>118</v>
      </c>
      <c r="E4484" s="22">
        <v>23</v>
      </c>
      <c r="F4484" s="22" t="s">
        <v>110</v>
      </c>
      <c r="G4484" s="22" t="s">
        <v>111</v>
      </c>
    </row>
    <row r="4485" spans="3:7">
      <c r="C4485" s="137">
        <v>44470</v>
      </c>
      <c r="D4485" s="22" t="s">
        <v>107</v>
      </c>
      <c r="E4485" s="22">
        <v>425</v>
      </c>
      <c r="F4485" s="22" t="s">
        <v>6</v>
      </c>
      <c r="G4485" s="22" t="s">
        <v>105</v>
      </c>
    </row>
    <row r="4486" spans="3:7">
      <c r="C4486" s="137">
        <v>43992</v>
      </c>
      <c r="D4486" s="22" t="s">
        <v>107</v>
      </c>
      <c r="E4486" s="22">
        <v>1</v>
      </c>
      <c r="F4486" s="22" t="s">
        <v>114</v>
      </c>
      <c r="G4486" s="22" t="s">
        <v>115</v>
      </c>
    </row>
    <row r="4487" spans="3:7">
      <c r="C4487" s="137">
        <v>44327</v>
      </c>
      <c r="D4487" s="22" t="s">
        <v>119</v>
      </c>
      <c r="E4487" s="22">
        <v>25</v>
      </c>
      <c r="F4487" s="22" t="s">
        <v>9</v>
      </c>
      <c r="G4487" s="22" t="s">
        <v>111</v>
      </c>
    </row>
    <row r="4488" spans="3:7">
      <c r="C4488" s="137">
        <v>44121</v>
      </c>
      <c r="D4488" s="22" t="s">
        <v>117</v>
      </c>
      <c r="E4488" s="22">
        <v>7</v>
      </c>
      <c r="F4488" s="22" t="s">
        <v>9</v>
      </c>
      <c r="G4488" s="22" t="s">
        <v>105</v>
      </c>
    </row>
    <row r="4489" spans="3:7">
      <c r="C4489" s="137">
        <v>44560</v>
      </c>
      <c r="D4489" s="22" t="s">
        <v>107</v>
      </c>
      <c r="E4489" s="22">
        <v>4</v>
      </c>
      <c r="F4489" s="22" t="s">
        <v>112</v>
      </c>
      <c r="G4489" s="22" t="s">
        <v>105</v>
      </c>
    </row>
    <row r="4490" spans="3:7">
      <c r="C4490" s="137">
        <v>44377</v>
      </c>
      <c r="D4490" s="22" t="s">
        <v>117</v>
      </c>
      <c r="E4490" s="22">
        <v>250</v>
      </c>
      <c r="F4490" s="22" t="s">
        <v>112</v>
      </c>
      <c r="G4490" s="22" t="s">
        <v>111</v>
      </c>
    </row>
    <row r="4491" spans="3:7">
      <c r="C4491" s="137">
        <v>44325</v>
      </c>
      <c r="D4491" s="22" t="s">
        <v>119</v>
      </c>
      <c r="E4491" s="22">
        <v>4</v>
      </c>
      <c r="F4491" s="22" t="s">
        <v>6</v>
      </c>
      <c r="G4491" s="22" t="s">
        <v>115</v>
      </c>
    </row>
    <row r="4492" spans="3:7">
      <c r="C4492" s="137">
        <v>44692</v>
      </c>
      <c r="D4492" s="22" t="s">
        <v>119</v>
      </c>
      <c r="E4492" s="22">
        <v>31</v>
      </c>
      <c r="F4492" s="22" t="s">
        <v>110</v>
      </c>
      <c r="G4492" s="22" t="s">
        <v>105</v>
      </c>
    </row>
    <row r="4493" spans="3:7">
      <c r="C4493" s="137">
        <v>43833</v>
      </c>
      <c r="D4493" s="22" t="s">
        <v>119</v>
      </c>
      <c r="E4493" s="22">
        <v>37</v>
      </c>
      <c r="F4493" s="22" t="s">
        <v>6</v>
      </c>
      <c r="G4493" s="22" t="s">
        <v>105</v>
      </c>
    </row>
    <row r="4494" spans="3:7">
      <c r="C4494" s="137">
        <v>44297</v>
      </c>
      <c r="D4494" s="22" t="s">
        <v>119</v>
      </c>
      <c r="E4494" s="22">
        <v>34</v>
      </c>
      <c r="F4494" s="22" t="s">
        <v>112</v>
      </c>
      <c r="G4494" s="22" t="s">
        <v>113</v>
      </c>
    </row>
    <row r="4495" spans="3:7">
      <c r="C4495" s="137">
        <v>44594</v>
      </c>
      <c r="D4495" s="22" t="s">
        <v>119</v>
      </c>
      <c r="E4495" s="22">
        <v>37</v>
      </c>
      <c r="F4495" s="22" t="s">
        <v>112</v>
      </c>
      <c r="G4495" s="22" t="s">
        <v>106</v>
      </c>
    </row>
    <row r="4496" spans="3:7">
      <c r="C4496" s="137">
        <v>44240</v>
      </c>
      <c r="D4496" s="22" t="s">
        <v>118</v>
      </c>
      <c r="E4496" s="22">
        <v>5</v>
      </c>
      <c r="F4496" s="22" t="s">
        <v>112</v>
      </c>
      <c r="G4496" s="22" t="s">
        <v>115</v>
      </c>
    </row>
    <row r="4497" spans="3:7">
      <c r="C4497" s="137">
        <v>44868</v>
      </c>
      <c r="D4497" s="22" t="s">
        <v>116</v>
      </c>
      <c r="E4497" s="22">
        <v>24</v>
      </c>
      <c r="F4497" s="22" t="s">
        <v>110</v>
      </c>
      <c r="G4497" s="22" t="s">
        <v>108</v>
      </c>
    </row>
    <row r="4498" spans="3:7">
      <c r="C4498" s="137">
        <v>43913</v>
      </c>
      <c r="D4498" s="22" t="s">
        <v>118</v>
      </c>
      <c r="E4498" s="22">
        <v>8</v>
      </c>
      <c r="F4498" s="22" t="s">
        <v>6</v>
      </c>
      <c r="G4498" s="22" t="s">
        <v>105</v>
      </c>
    </row>
    <row r="4499" spans="3:7">
      <c r="C4499" s="137">
        <v>44841</v>
      </c>
      <c r="D4499" s="22" t="s">
        <v>117</v>
      </c>
      <c r="E4499" s="22">
        <v>450</v>
      </c>
      <c r="F4499" s="22" t="s">
        <v>114</v>
      </c>
      <c r="G4499" s="22" t="s">
        <v>111</v>
      </c>
    </row>
    <row r="4500" spans="3:7">
      <c r="C4500" s="137">
        <v>44548</v>
      </c>
      <c r="D4500" s="22" t="s">
        <v>107</v>
      </c>
      <c r="E4500" s="22">
        <v>6</v>
      </c>
      <c r="F4500" s="22" t="s">
        <v>9</v>
      </c>
      <c r="G4500" s="22" t="s">
        <v>115</v>
      </c>
    </row>
    <row r="4501" spans="3:7">
      <c r="C4501" s="137">
        <v>44305</v>
      </c>
      <c r="D4501" s="22" t="s">
        <v>119</v>
      </c>
      <c r="E4501" s="22">
        <v>28</v>
      </c>
      <c r="F4501" s="22" t="s">
        <v>110</v>
      </c>
      <c r="G4501" s="22" t="s">
        <v>115</v>
      </c>
    </row>
    <row r="4502" spans="3:7">
      <c r="C4502" s="137">
        <v>44066</v>
      </c>
      <c r="D4502" s="22" t="s">
        <v>116</v>
      </c>
      <c r="E4502" s="22">
        <v>24</v>
      </c>
      <c r="F4502" s="22" t="s">
        <v>110</v>
      </c>
      <c r="G4502" s="22" t="s">
        <v>111</v>
      </c>
    </row>
    <row r="4503" spans="3:7">
      <c r="C4503" s="137">
        <v>43925</v>
      </c>
      <c r="D4503" s="22" t="s">
        <v>118</v>
      </c>
      <c r="E4503" s="22">
        <v>37</v>
      </c>
      <c r="F4503" s="22" t="s">
        <v>6</v>
      </c>
      <c r="G4503" s="22" t="s">
        <v>115</v>
      </c>
    </row>
    <row r="4504" spans="3:7">
      <c r="C4504" s="137">
        <v>43946</v>
      </c>
      <c r="D4504" s="22" t="s">
        <v>116</v>
      </c>
      <c r="E4504" s="22">
        <v>500</v>
      </c>
      <c r="F4504" s="22" t="s">
        <v>9</v>
      </c>
      <c r="G4504" s="22" t="s">
        <v>115</v>
      </c>
    </row>
    <row r="4505" spans="3:7">
      <c r="C4505" s="137">
        <v>43997</v>
      </c>
      <c r="D4505" s="22" t="s">
        <v>107</v>
      </c>
      <c r="E4505" s="22">
        <v>3</v>
      </c>
      <c r="F4505" s="22" t="s">
        <v>9</v>
      </c>
      <c r="G4505" s="22" t="s">
        <v>113</v>
      </c>
    </row>
    <row r="4506" spans="3:7">
      <c r="C4506" s="137">
        <v>44890</v>
      </c>
      <c r="D4506" s="22" t="s">
        <v>107</v>
      </c>
      <c r="E4506" s="22">
        <v>46</v>
      </c>
      <c r="F4506" s="22" t="s">
        <v>6</v>
      </c>
      <c r="G4506" s="22" t="s">
        <v>113</v>
      </c>
    </row>
    <row r="4507" spans="3:7">
      <c r="C4507" s="137">
        <v>43956</v>
      </c>
      <c r="D4507" s="22" t="s">
        <v>118</v>
      </c>
      <c r="E4507" s="22">
        <v>175</v>
      </c>
      <c r="F4507" s="22" t="s">
        <v>6</v>
      </c>
      <c r="G4507" s="22" t="s">
        <v>109</v>
      </c>
    </row>
    <row r="4508" spans="3:7">
      <c r="C4508" s="137">
        <v>44903</v>
      </c>
      <c r="D4508" s="22" t="s">
        <v>116</v>
      </c>
      <c r="E4508" s="22">
        <v>225</v>
      </c>
      <c r="F4508" s="22" t="s">
        <v>9</v>
      </c>
      <c r="G4508" s="22" t="s">
        <v>108</v>
      </c>
    </row>
    <row r="4509" spans="3:7">
      <c r="C4509" s="137">
        <v>44924</v>
      </c>
      <c r="D4509" s="22" t="s">
        <v>107</v>
      </c>
      <c r="E4509" s="22">
        <v>375</v>
      </c>
      <c r="F4509" s="22" t="s">
        <v>6</v>
      </c>
      <c r="G4509" s="22" t="s">
        <v>105</v>
      </c>
    </row>
    <row r="4510" spans="3:7">
      <c r="C4510" s="137">
        <v>44679</v>
      </c>
      <c r="D4510" s="22" t="s">
        <v>117</v>
      </c>
      <c r="E4510" s="22">
        <v>38</v>
      </c>
      <c r="F4510" s="22" t="s">
        <v>9</v>
      </c>
      <c r="G4510" s="22" t="s">
        <v>113</v>
      </c>
    </row>
    <row r="4511" spans="3:7">
      <c r="C4511" s="137">
        <v>43864</v>
      </c>
      <c r="D4511" s="22" t="s">
        <v>116</v>
      </c>
      <c r="E4511" s="22">
        <v>2</v>
      </c>
      <c r="F4511" s="22" t="s">
        <v>114</v>
      </c>
      <c r="G4511" s="22" t="s">
        <v>105</v>
      </c>
    </row>
    <row r="4512" spans="3:7">
      <c r="C4512" s="137">
        <v>44874</v>
      </c>
      <c r="D4512" s="22" t="s">
        <v>117</v>
      </c>
      <c r="E4512" s="22">
        <v>250</v>
      </c>
      <c r="F4512" s="22" t="s">
        <v>110</v>
      </c>
      <c r="G4512" s="22" t="s">
        <v>109</v>
      </c>
    </row>
    <row r="4513" spans="3:7">
      <c r="C4513" s="137">
        <v>44755</v>
      </c>
      <c r="D4513" s="22" t="s">
        <v>107</v>
      </c>
      <c r="E4513" s="22">
        <v>41</v>
      </c>
      <c r="F4513" s="22" t="s">
        <v>9</v>
      </c>
      <c r="G4513" s="22" t="s">
        <v>111</v>
      </c>
    </row>
    <row r="4514" spans="3:7">
      <c r="C4514" s="137">
        <v>44309</v>
      </c>
      <c r="D4514" s="22" t="s">
        <v>116</v>
      </c>
      <c r="E4514" s="22">
        <v>2</v>
      </c>
      <c r="F4514" s="22" t="s">
        <v>9</v>
      </c>
      <c r="G4514" s="22" t="s">
        <v>111</v>
      </c>
    </row>
    <row r="4515" spans="3:7">
      <c r="C4515" s="137">
        <v>44348</v>
      </c>
      <c r="D4515" s="22" t="s">
        <v>119</v>
      </c>
      <c r="E4515" s="22">
        <v>24</v>
      </c>
      <c r="F4515" s="22" t="s">
        <v>110</v>
      </c>
      <c r="G4515" s="22" t="s">
        <v>111</v>
      </c>
    </row>
    <row r="4516" spans="3:7">
      <c r="C4516" s="137">
        <v>44653</v>
      </c>
      <c r="D4516" s="22" t="s">
        <v>117</v>
      </c>
      <c r="E4516" s="22">
        <v>6</v>
      </c>
      <c r="F4516" s="22" t="s">
        <v>112</v>
      </c>
      <c r="G4516" s="22" t="s">
        <v>106</v>
      </c>
    </row>
    <row r="4517" spans="3:7">
      <c r="C4517" s="137">
        <v>43889</v>
      </c>
      <c r="D4517" s="22" t="s">
        <v>118</v>
      </c>
      <c r="E4517" s="22">
        <v>525</v>
      </c>
      <c r="F4517" s="22" t="s">
        <v>110</v>
      </c>
      <c r="G4517" s="22" t="s">
        <v>113</v>
      </c>
    </row>
    <row r="4518" spans="3:7">
      <c r="C4518" s="137">
        <v>43873</v>
      </c>
      <c r="D4518" s="22" t="s">
        <v>117</v>
      </c>
      <c r="E4518" s="22">
        <v>48</v>
      </c>
      <c r="F4518" s="22" t="s">
        <v>9</v>
      </c>
      <c r="G4518" s="22" t="s">
        <v>111</v>
      </c>
    </row>
    <row r="4519" spans="3:7">
      <c r="C4519" s="137">
        <v>43986</v>
      </c>
      <c r="D4519" s="22" t="s">
        <v>118</v>
      </c>
      <c r="E4519" s="22">
        <v>43</v>
      </c>
      <c r="F4519" s="22" t="s">
        <v>114</v>
      </c>
      <c r="G4519" s="22" t="s">
        <v>111</v>
      </c>
    </row>
    <row r="4520" spans="3:7">
      <c r="C4520" s="137">
        <v>44666</v>
      </c>
      <c r="D4520" s="22" t="s">
        <v>117</v>
      </c>
      <c r="E4520" s="22">
        <v>575</v>
      </c>
      <c r="F4520" s="22" t="s">
        <v>9</v>
      </c>
      <c r="G4520" s="22" t="s">
        <v>113</v>
      </c>
    </row>
    <row r="4521" spans="3:7">
      <c r="C4521" s="137">
        <v>43873</v>
      </c>
      <c r="D4521" s="22" t="s">
        <v>119</v>
      </c>
      <c r="E4521" s="22">
        <v>9</v>
      </c>
      <c r="F4521" s="22" t="s">
        <v>6</v>
      </c>
      <c r="G4521" s="22" t="s">
        <v>106</v>
      </c>
    </row>
    <row r="4522" spans="3:7">
      <c r="C4522" s="137">
        <v>44034</v>
      </c>
      <c r="D4522" s="22" t="s">
        <v>116</v>
      </c>
      <c r="E4522" s="22">
        <v>42</v>
      </c>
      <c r="F4522" s="22" t="s">
        <v>9</v>
      </c>
      <c r="G4522" s="22" t="s">
        <v>105</v>
      </c>
    </row>
    <row r="4523" spans="3:7">
      <c r="C4523" s="137">
        <v>44626</v>
      </c>
      <c r="D4523" s="22" t="s">
        <v>117</v>
      </c>
      <c r="E4523" s="22">
        <v>350</v>
      </c>
      <c r="F4523" s="22" t="s">
        <v>6</v>
      </c>
      <c r="G4523" s="22" t="s">
        <v>105</v>
      </c>
    </row>
    <row r="4524" spans="3:7">
      <c r="C4524" s="137">
        <v>44427</v>
      </c>
      <c r="D4524" s="22" t="s">
        <v>117</v>
      </c>
      <c r="E4524" s="22">
        <v>525</v>
      </c>
      <c r="F4524" s="22" t="s">
        <v>114</v>
      </c>
      <c r="G4524" s="22" t="s">
        <v>111</v>
      </c>
    </row>
    <row r="4525" spans="3:7">
      <c r="C4525" s="137">
        <v>44908</v>
      </c>
      <c r="D4525" s="22" t="s">
        <v>117</v>
      </c>
      <c r="E4525" s="22">
        <v>500</v>
      </c>
      <c r="F4525" s="22" t="s">
        <v>9</v>
      </c>
      <c r="G4525" s="22" t="s">
        <v>105</v>
      </c>
    </row>
    <row r="4526" spans="3:7">
      <c r="C4526" s="137">
        <v>44125</v>
      </c>
      <c r="D4526" s="22" t="s">
        <v>116</v>
      </c>
      <c r="E4526" s="22">
        <v>13</v>
      </c>
      <c r="F4526" s="22" t="s">
        <v>112</v>
      </c>
      <c r="G4526" s="22" t="s">
        <v>105</v>
      </c>
    </row>
    <row r="4527" spans="3:7">
      <c r="C4527" s="137">
        <v>44227</v>
      </c>
      <c r="D4527" s="22" t="s">
        <v>117</v>
      </c>
      <c r="E4527" s="22">
        <v>425</v>
      </c>
      <c r="F4527" s="22" t="s">
        <v>112</v>
      </c>
      <c r="G4527" s="22" t="s">
        <v>113</v>
      </c>
    </row>
    <row r="4528" spans="3:7">
      <c r="C4528" s="137">
        <v>43993</v>
      </c>
      <c r="D4528" s="22" t="s">
        <v>118</v>
      </c>
      <c r="E4528" s="22">
        <v>3</v>
      </c>
      <c r="F4528" s="22" t="s">
        <v>6</v>
      </c>
      <c r="G4528" s="22" t="s">
        <v>113</v>
      </c>
    </row>
    <row r="4529" spans="3:7">
      <c r="C4529" s="137">
        <v>44340</v>
      </c>
      <c r="D4529" s="22" t="s">
        <v>118</v>
      </c>
      <c r="E4529" s="22">
        <v>39</v>
      </c>
      <c r="F4529" s="22" t="s">
        <v>110</v>
      </c>
      <c r="G4529" s="22" t="s">
        <v>105</v>
      </c>
    </row>
    <row r="4530" spans="3:7">
      <c r="C4530" s="137">
        <v>44284</v>
      </c>
      <c r="D4530" s="22" t="s">
        <v>116</v>
      </c>
      <c r="E4530" s="22">
        <v>3</v>
      </c>
      <c r="F4530" s="22" t="s">
        <v>114</v>
      </c>
      <c r="G4530" s="22" t="s">
        <v>115</v>
      </c>
    </row>
    <row r="4531" spans="3:7">
      <c r="C4531" s="137">
        <v>44712</v>
      </c>
      <c r="D4531" s="22" t="s">
        <v>107</v>
      </c>
      <c r="E4531" s="22">
        <v>10</v>
      </c>
      <c r="F4531" s="22" t="s">
        <v>110</v>
      </c>
      <c r="G4531" s="22" t="s">
        <v>106</v>
      </c>
    </row>
    <row r="4532" spans="3:7">
      <c r="C4532" s="137">
        <v>44301</v>
      </c>
      <c r="D4532" s="22" t="s">
        <v>118</v>
      </c>
      <c r="E4532" s="22">
        <v>41</v>
      </c>
      <c r="F4532" s="22" t="s">
        <v>6</v>
      </c>
      <c r="G4532" s="22" t="s">
        <v>106</v>
      </c>
    </row>
    <row r="4533" spans="3:7">
      <c r="C4533" s="137">
        <v>44586</v>
      </c>
      <c r="D4533" s="22" t="s">
        <v>119</v>
      </c>
      <c r="E4533" s="22">
        <v>43</v>
      </c>
      <c r="F4533" s="22" t="s">
        <v>9</v>
      </c>
      <c r="G4533" s="22" t="s">
        <v>108</v>
      </c>
    </row>
    <row r="4534" spans="3:7">
      <c r="C4534" s="137">
        <v>44053</v>
      </c>
      <c r="D4534" s="22" t="s">
        <v>119</v>
      </c>
      <c r="E4534" s="22">
        <v>33</v>
      </c>
      <c r="F4534" s="22" t="s">
        <v>112</v>
      </c>
      <c r="G4534" s="22" t="s">
        <v>109</v>
      </c>
    </row>
    <row r="4535" spans="3:7">
      <c r="C4535" s="137">
        <v>44735</v>
      </c>
      <c r="D4535" s="22" t="s">
        <v>117</v>
      </c>
      <c r="E4535" s="22">
        <v>325</v>
      </c>
      <c r="F4535" s="22" t="s">
        <v>110</v>
      </c>
      <c r="G4535" s="22" t="s">
        <v>108</v>
      </c>
    </row>
    <row r="4536" spans="3:7">
      <c r="C4536" s="137">
        <v>44326</v>
      </c>
      <c r="D4536" s="22" t="s">
        <v>117</v>
      </c>
      <c r="E4536" s="22">
        <v>41</v>
      </c>
      <c r="F4536" s="22" t="s">
        <v>112</v>
      </c>
      <c r="G4536" s="22" t="s">
        <v>109</v>
      </c>
    </row>
    <row r="4537" spans="3:7">
      <c r="C4537" s="137">
        <v>44854</v>
      </c>
      <c r="D4537" s="22" t="s">
        <v>107</v>
      </c>
      <c r="E4537" s="22">
        <v>15</v>
      </c>
      <c r="F4537" s="22" t="s">
        <v>9</v>
      </c>
      <c r="G4537" s="22" t="s">
        <v>108</v>
      </c>
    </row>
    <row r="4538" spans="3:7">
      <c r="C4538" s="137">
        <v>44896</v>
      </c>
      <c r="D4538" s="22" t="s">
        <v>117</v>
      </c>
      <c r="E4538" s="22">
        <v>39</v>
      </c>
      <c r="F4538" s="22" t="s">
        <v>110</v>
      </c>
      <c r="G4538" s="22" t="s">
        <v>113</v>
      </c>
    </row>
    <row r="4539" spans="3:7">
      <c r="C4539" s="137">
        <v>43983</v>
      </c>
      <c r="D4539" s="22" t="s">
        <v>118</v>
      </c>
      <c r="E4539" s="22">
        <v>5</v>
      </c>
      <c r="F4539" s="22" t="s">
        <v>9</v>
      </c>
      <c r="G4539" s="22" t="s">
        <v>108</v>
      </c>
    </row>
    <row r="4540" spans="3:7">
      <c r="C4540" s="137">
        <v>43837</v>
      </c>
      <c r="D4540" s="22" t="s">
        <v>116</v>
      </c>
      <c r="E4540" s="22">
        <v>24</v>
      </c>
      <c r="F4540" s="22" t="s">
        <v>110</v>
      </c>
      <c r="G4540" s="22" t="s">
        <v>108</v>
      </c>
    </row>
    <row r="4541" spans="3:7">
      <c r="C4541" s="137">
        <v>44434</v>
      </c>
      <c r="D4541" s="22" t="s">
        <v>116</v>
      </c>
      <c r="E4541" s="22">
        <v>3</v>
      </c>
      <c r="F4541" s="22" t="s">
        <v>110</v>
      </c>
      <c r="G4541" s="22" t="s">
        <v>108</v>
      </c>
    </row>
    <row r="4542" spans="3:7">
      <c r="C4542" s="137">
        <v>44025</v>
      </c>
      <c r="D4542" s="22" t="s">
        <v>118</v>
      </c>
      <c r="E4542" s="22">
        <v>150</v>
      </c>
      <c r="F4542" s="22" t="s">
        <v>6</v>
      </c>
      <c r="G4542" s="22" t="s">
        <v>108</v>
      </c>
    </row>
    <row r="4543" spans="3:7">
      <c r="C4543" s="137">
        <v>43838</v>
      </c>
      <c r="D4543" s="22" t="s">
        <v>116</v>
      </c>
      <c r="E4543" s="22">
        <v>48</v>
      </c>
      <c r="F4543" s="22" t="s">
        <v>110</v>
      </c>
      <c r="G4543" s="22" t="s">
        <v>105</v>
      </c>
    </row>
    <row r="4544" spans="3:7">
      <c r="C4544" s="137">
        <v>44390</v>
      </c>
      <c r="D4544" s="22" t="s">
        <v>117</v>
      </c>
      <c r="E4544" s="22">
        <v>5</v>
      </c>
      <c r="F4544" s="22" t="s">
        <v>112</v>
      </c>
      <c r="G4544" s="22" t="s">
        <v>105</v>
      </c>
    </row>
    <row r="4545" spans="3:7">
      <c r="C4545" s="137">
        <v>44349</v>
      </c>
      <c r="D4545" s="22" t="s">
        <v>117</v>
      </c>
      <c r="E4545" s="22">
        <v>4</v>
      </c>
      <c r="F4545" s="22" t="s">
        <v>112</v>
      </c>
      <c r="G4545" s="22" t="s">
        <v>106</v>
      </c>
    </row>
    <row r="4546" spans="3:7">
      <c r="C4546" s="137">
        <v>44384</v>
      </c>
      <c r="D4546" s="22" t="s">
        <v>107</v>
      </c>
      <c r="E4546" s="22">
        <v>350</v>
      </c>
      <c r="F4546" s="22" t="s">
        <v>114</v>
      </c>
      <c r="G4546" s="22" t="s">
        <v>113</v>
      </c>
    </row>
    <row r="4547" spans="3:7">
      <c r="C4547" s="137">
        <v>44305</v>
      </c>
      <c r="D4547" s="22" t="s">
        <v>117</v>
      </c>
      <c r="E4547" s="22">
        <v>23</v>
      </c>
      <c r="F4547" s="22" t="s">
        <v>110</v>
      </c>
      <c r="G4547" s="22" t="s">
        <v>115</v>
      </c>
    </row>
    <row r="4548" spans="3:7">
      <c r="C4548" s="137">
        <v>44603</v>
      </c>
      <c r="D4548" s="22" t="s">
        <v>117</v>
      </c>
      <c r="E4548" s="22">
        <v>475</v>
      </c>
      <c r="F4548" s="22" t="s">
        <v>114</v>
      </c>
      <c r="G4548" s="22" t="s">
        <v>113</v>
      </c>
    </row>
    <row r="4549" spans="3:7">
      <c r="C4549" s="137">
        <v>43836</v>
      </c>
      <c r="D4549" s="22" t="s">
        <v>116</v>
      </c>
      <c r="E4549" s="22">
        <v>43</v>
      </c>
      <c r="F4549" s="22" t="s">
        <v>114</v>
      </c>
      <c r="G4549" s="22" t="s">
        <v>115</v>
      </c>
    </row>
    <row r="4550" spans="3:7">
      <c r="C4550" s="137">
        <v>44459</v>
      </c>
      <c r="D4550" s="22" t="s">
        <v>119</v>
      </c>
      <c r="E4550" s="22">
        <v>250</v>
      </c>
      <c r="F4550" s="22" t="s">
        <v>114</v>
      </c>
      <c r="G4550" s="22" t="s">
        <v>108</v>
      </c>
    </row>
    <row r="4551" spans="3:7">
      <c r="C4551" s="137">
        <v>44883</v>
      </c>
      <c r="D4551" s="22" t="s">
        <v>119</v>
      </c>
      <c r="E4551" s="22">
        <v>12</v>
      </c>
      <c r="F4551" s="22" t="s">
        <v>112</v>
      </c>
      <c r="G4551" s="22" t="s">
        <v>105</v>
      </c>
    </row>
    <row r="4552" spans="3:7">
      <c r="C4552" s="137">
        <v>44483</v>
      </c>
      <c r="D4552" s="22" t="s">
        <v>118</v>
      </c>
      <c r="E4552" s="22">
        <v>6</v>
      </c>
      <c r="F4552" s="22" t="s">
        <v>114</v>
      </c>
      <c r="G4552" s="22" t="s">
        <v>106</v>
      </c>
    </row>
    <row r="4553" spans="3:7">
      <c r="C4553" s="137">
        <v>44171</v>
      </c>
      <c r="D4553" s="22" t="s">
        <v>117</v>
      </c>
      <c r="E4553" s="22">
        <v>500</v>
      </c>
      <c r="F4553" s="22" t="s">
        <v>6</v>
      </c>
      <c r="G4553" s="22" t="s">
        <v>115</v>
      </c>
    </row>
    <row r="4554" spans="3:7">
      <c r="C4554" s="137">
        <v>43839</v>
      </c>
      <c r="D4554" s="22" t="s">
        <v>107</v>
      </c>
      <c r="E4554" s="22">
        <v>75</v>
      </c>
      <c r="F4554" s="22" t="s">
        <v>6</v>
      </c>
      <c r="G4554" s="22" t="s">
        <v>111</v>
      </c>
    </row>
    <row r="4555" spans="3:7">
      <c r="C4555" s="137">
        <v>44847</v>
      </c>
      <c r="D4555" s="22" t="s">
        <v>119</v>
      </c>
      <c r="E4555" s="22">
        <v>45</v>
      </c>
      <c r="F4555" s="22" t="s">
        <v>110</v>
      </c>
      <c r="G4555" s="22" t="s">
        <v>105</v>
      </c>
    </row>
    <row r="4556" spans="3:7">
      <c r="C4556" s="137">
        <v>44424</v>
      </c>
      <c r="D4556" s="22" t="s">
        <v>119</v>
      </c>
      <c r="E4556" s="22">
        <v>500</v>
      </c>
      <c r="F4556" s="22" t="s">
        <v>112</v>
      </c>
      <c r="G4556" s="22" t="s">
        <v>115</v>
      </c>
    </row>
    <row r="4557" spans="3:7">
      <c r="C4557" s="137">
        <v>44198</v>
      </c>
      <c r="D4557" s="22" t="s">
        <v>119</v>
      </c>
      <c r="E4557" s="22">
        <v>1</v>
      </c>
      <c r="F4557" s="22" t="s">
        <v>6</v>
      </c>
      <c r="G4557" s="22" t="s">
        <v>109</v>
      </c>
    </row>
    <row r="4558" spans="3:7">
      <c r="C4558" s="137">
        <v>44670</v>
      </c>
      <c r="D4558" s="22" t="s">
        <v>117</v>
      </c>
      <c r="E4558" s="22">
        <v>13</v>
      </c>
      <c r="F4558" s="22" t="s">
        <v>9</v>
      </c>
      <c r="G4558" s="22" t="s">
        <v>111</v>
      </c>
    </row>
    <row r="4559" spans="3:7">
      <c r="C4559" s="137">
        <v>44246</v>
      </c>
      <c r="D4559" s="22" t="s">
        <v>119</v>
      </c>
      <c r="E4559" s="22">
        <v>9</v>
      </c>
      <c r="F4559" s="22" t="s">
        <v>110</v>
      </c>
      <c r="G4559" s="22" t="s">
        <v>105</v>
      </c>
    </row>
    <row r="4560" spans="3:7">
      <c r="C4560" s="137">
        <v>44246</v>
      </c>
      <c r="D4560" s="22" t="s">
        <v>119</v>
      </c>
      <c r="E4560" s="22">
        <v>17</v>
      </c>
      <c r="F4560" s="22" t="s">
        <v>9</v>
      </c>
      <c r="G4560" s="22" t="s">
        <v>113</v>
      </c>
    </row>
    <row r="4561" spans="3:7">
      <c r="C4561" s="137">
        <v>44615</v>
      </c>
      <c r="D4561" s="22" t="s">
        <v>118</v>
      </c>
      <c r="E4561" s="22">
        <v>5</v>
      </c>
      <c r="F4561" s="22" t="s">
        <v>112</v>
      </c>
      <c r="G4561" s="22" t="s">
        <v>115</v>
      </c>
    </row>
    <row r="4562" spans="3:7">
      <c r="C4562" s="137">
        <v>44545</v>
      </c>
      <c r="D4562" s="22" t="s">
        <v>119</v>
      </c>
      <c r="E4562" s="22">
        <v>47</v>
      </c>
      <c r="F4562" s="22" t="s">
        <v>110</v>
      </c>
      <c r="G4562" s="22" t="s">
        <v>111</v>
      </c>
    </row>
    <row r="4563" spans="3:7">
      <c r="C4563" s="137">
        <v>44136</v>
      </c>
      <c r="D4563" s="22" t="s">
        <v>118</v>
      </c>
      <c r="E4563" s="22">
        <v>400</v>
      </c>
      <c r="F4563" s="22" t="s">
        <v>6</v>
      </c>
      <c r="G4563" s="22" t="s">
        <v>111</v>
      </c>
    </row>
    <row r="4564" spans="3:7">
      <c r="C4564" s="137">
        <v>44614</v>
      </c>
      <c r="D4564" s="22" t="s">
        <v>116</v>
      </c>
      <c r="E4564" s="22">
        <v>275</v>
      </c>
      <c r="F4564" s="22" t="s">
        <v>114</v>
      </c>
      <c r="G4564" s="22" t="s">
        <v>108</v>
      </c>
    </row>
    <row r="4565" spans="3:7">
      <c r="C4565" s="137">
        <v>44334</v>
      </c>
      <c r="D4565" s="22" t="s">
        <v>116</v>
      </c>
      <c r="E4565" s="22">
        <v>6</v>
      </c>
      <c r="F4565" s="22" t="s">
        <v>114</v>
      </c>
      <c r="G4565" s="22" t="s">
        <v>105</v>
      </c>
    </row>
    <row r="4566" spans="3:7">
      <c r="C4566" s="137">
        <v>44040</v>
      </c>
      <c r="D4566" s="22" t="s">
        <v>107</v>
      </c>
      <c r="E4566" s="22">
        <v>6</v>
      </c>
      <c r="F4566" s="22" t="s">
        <v>114</v>
      </c>
      <c r="G4566" s="22" t="s">
        <v>105</v>
      </c>
    </row>
    <row r="4567" spans="3:7">
      <c r="C4567" s="137">
        <v>44887</v>
      </c>
      <c r="D4567" s="22" t="s">
        <v>119</v>
      </c>
      <c r="E4567" s="22">
        <v>21</v>
      </c>
      <c r="F4567" s="22" t="s">
        <v>110</v>
      </c>
      <c r="G4567" s="22" t="s">
        <v>109</v>
      </c>
    </row>
    <row r="4568" spans="3:7">
      <c r="C4568" s="137">
        <v>44190</v>
      </c>
      <c r="D4568" s="22" t="s">
        <v>116</v>
      </c>
      <c r="E4568" s="22">
        <v>250</v>
      </c>
      <c r="F4568" s="22" t="s">
        <v>110</v>
      </c>
      <c r="G4568" s="22" t="s">
        <v>113</v>
      </c>
    </row>
    <row r="4569" spans="3:7">
      <c r="C4569" s="137">
        <v>44389</v>
      </c>
      <c r="D4569" s="22" t="s">
        <v>118</v>
      </c>
      <c r="E4569" s="22">
        <v>41</v>
      </c>
      <c r="F4569" s="22" t="s">
        <v>114</v>
      </c>
      <c r="G4569" s="22" t="s">
        <v>105</v>
      </c>
    </row>
    <row r="4570" spans="3:7">
      <c r="C4570" s="137">
        <v>44113</v>
      </c>
      <c r="D4570" s="22" t="s">
        <v>117</v>
      </c>
      <c r="E4570" s="22">
        <v>43</v>
      </c>
      <c r="F4570" s="22" t="s">
        <v>6</v>
      </c>
      <c r="G4570" s="22" t="s">
        <v>111</v>
      </c>
    </row>
    <row r="4571" spans="3:7">
      <c r="C4571" s="137">
        <v>43885</v>
      </c>
      <c r="D4571" s="22" t="s">
        <v>117</v>
      </c>
      <c r="E4571" s="22">
        <v>6</v>
      </c>
      <c r="F4571" s="22" t="s">
        <v>9</v>
      </c>
      <c r="G4571" s="22" t="s">
        <v>113</v>
      </c>
    </row>
    <row r="4572" spans="3:7">
      <c r="C4572" s="137">
        <v>44029</v>
      </c>
      <c r="D4572" s="22" t="s">
        <v>119</v>
      </c>
      <c r="E4572" s="22">
        <v>125</v>
      </c>
      <c r="F4572" s="22" t="s">
        <v>6</v>
      </c>
      <c r="G4572" s="22" t="s">
        <v>106</v>
      </c>
    </row>
    <row r="4573" spans="3:7">
      <c r="C4573" s="137">
        <v>43954</v>
      </c>
      <c r="D4573" s="22" t="s">
        <v>119</v>
      </c>
      <c r="E4573" s="22">
        <v>15</v>
      </c>
      <c r="F4573" s="22" t="s">
        <v>110</v>
      </c>
      <c r="G4573" s="22" t="s">
        <v>105</v>
      </c>
    </row>
    <row r="4574" spans="3:7">
      <c r="C4574" s="137">
        <v>44429</v>
      </c>
      <c r="D4574" s="22" t="s">
        <v>118</v>
      </c>
      <c r="E4574" s="22">
        <v>325</v>
      </c>
      <c r="F4574" s="22" t="s">
        <v>112</v>
      </c>
      <c r="G4574" s="22" t="s">
        <v>108</v>
      </c>
    </row>
    <row r="4575" spans="3:7">
      <c r="C4575" s="137">
        <v>44518</v>
      </c>
      <c r="D4575" s="22" t="s">
        <v>116</v>
      </c>
      <c r="E4575" s="22">
        <v>300</v>
      </c>
      <c r="F4575" s="22" t="s">
        <v>114</v>
      </c>
      <c r="G4575" s="22" t="s">
        <v>115</v>
      </c>
    </row>
    <row r="4576" spans="3:7">
      <c r="C4576" s="137">
        <v>44467</v>
      </c>
      <c r="D4576" s="22" t="s">
        <v>119</v>
      </c>
      <c r="E4576" s="22">
        <v>9</v>
      </c>
      <c r="F4576" s="22" t="s">
        <v>9</v>
      </c>
      <c r="G4576" s="22" t="s">
        <v>111</v>
      </c>
    </row>
    <row r="4577" spans="3:7">
      <c r="C4577" s="137">
        <v>44675</v>
      </c>
      <c r="D4577" s="22" t="s">
        <v>119</v>
      </c>
      <c r="E4577" s="22">
        <v>3</v>
      </c>
      <c r="F4577" s="22" t="s">
        <v>6</v>
      </c>
      <c r="G4577" s="22" t="s">
        <v>108</v>
      </c>
    </row>
    <row r="4578" spans="3:7">
      <c r="C4578" s="137">
        <v>44517</v>
      </c>
      <c r="D4578" s="22" t="s">
        <v>119</v>
      </c>
      <c r="E4578" s="22">
        <v>4</v>
      </c>
      <c r="F4578" s="22" t="s">
        <v>9</v>
      </c>
      <c r="G4578" s="22" t="s">
        <v>115</v>
      </c>
    </row>
    <row r="4579" spans="3:7">
      <c r="C4579" s="137">
        <v>44525</v>
      </c>
      <c r="D4579" s="22" t="s">
        <v>107</v>
      </c>
      <c r="E4579" s="22">
        <v>8</v>
      </c>
      <c r="F4579" s="22" t="s">
        <v>6</v>
      </c>
      <c r="G4579" s="22" t="s">
        <v>111</v>
      </c>
    </row>
    <row r="4580" spans="3:7">
      <c r="C4580" s="137">
        <v>44268</v>
      </c>
      <c r="D4580" s="22" t="s">
        <v>116</v>
      </c>
      <c r="E4580" s="22">
        <v>1</v>
      </c>
      <c r="F4580" s="22" t="s">
        <v>110</v>
      </c>
      <c r="G4580" s="22" t="s">
        <v>106</v>
      </c>
    </row>
    <row r="4581" spans="3:7">
      <c r="C4581" s="137">
        <v>44757</v>
      </c>
      <c r="D4581" s="22" t="s">
        <v>117</v>
      </c>
      <c r="E4581" s="22">
        <v>7</v>
      </c>
      <c r="F4581" s="22" t="s">
        <v>114</v>
      </c>
      <c r="G4581" s="22" t="s">
        <v>105</v>
      </c>
    </row>
    <row r="4582" spans="3:7">
      <c r="C4582" s="137">
        <v>44656</v>
      </c>
      <c r="D4582" s="22" t="s">
        <v>118</v>
      </c>
      <c r="E4582" s="22">
        <v>300</v>
      </c>
      <c r="F4582" s="22" t="s">
        <v>6</v>
      </c>
      <c r="G4582" s="22" t="s">
        <v>105</v>
      </c>
    </row>
    <row r="4583" spans="3:7">
      <c r="C4583" s="137">
        <v>44598</v>
      </c>
      <c r="D4583" s="22" t="s">
        <v>116</v>
      </c>
      <c r="E4583" s="22">
        <v>21</v>
      </c>
      <c r="F4583" s="22" t="s">
        <v>110</v>
      </c>
      <c r="G4583" s="22" t="s">
        <v>105</v>
      </c>
    </row>
    <row r="4584" spans="3:7">
      <c r="C4584" s="137">
        <v>44012</v>
      </c>
      <c r="D4584" s="22" t="s">
        <v>118</v>
      </c>
      <c r="E4584" s="22">
        <v>18</v>
      </c>
      <c r="F4584" s="22" t="s">
        <v>114</v>
      </c>
      <c r="G4584" s="22" t="s">
        <v>111</v>
      </c>
    </row>
    <row r="4585" spans="3:7">
      <c r="C4585" s="137">
        <v>44061</v>
      </c>
      <c r="D4585" s="22" t="s">
        <v>118</v>
      </c>
      <c r="E4585" s="22">
        <v>36</v>
      </c>
      <c r="F4585" s="22" t="s">
        <v>110</v>
      </c>
      <c r="G4585" s="22" t="s">
        <v>113</v>
      </c>
    </row>
    <row r="4586" spans="3:7">
      <c r="C4586" s="137">
        <v>44759</v>
      </c>
      <c r="D4586" s="22" t="s">
        <v>119</v>
      </c>
      <c r="E4586" s="22">
        <v>15</v>
      </c>
      <c r="F4586" s="22" t="s">
        <v>112</v>
      </c>
      <c r="G4586" s="22" t="s">
        <v>109</v>
      </c>
    </row>
    <row r="4587" spans="3:7">
      <c r="C4587" s="137">
        <v>44259</v>
      </c>
      <c r="D4587" s="22" t="s">
        <v>119</v>
      </c>
      <c r="E4587" s="22">
        <v>3</v>
      </c>
      <c r="F4587" s="22" t="s">
        <v>114</v>
      </c>
      <c r="G4587" s="22" t="s">
        <v>108</v>
      </c>
    </row>
    <row r="4588" spans="3:7">
      <c r="C4588" s="137">
        <v>44493</v>
      </c>
      <c r="D4588" s="22" t="s">
        <v>119</v>
      </c>
      <c r="E4588" s="22">
        <v>3</v>
      </c>
      <c r="F4588" s="22" t="s">
        <v>110</v>
      </c>
      <c r="G4588" s="22" t="s">
        <v>106</v>
      </c>
    </row>
    <row r="4589" spans="3:7">
      <c r="C4589" s="137">
        <v>44256</v>
      </c>
      <c r="D4589" s="22" t="s">
        <v>118</v>
      </c>
      <c r="E4589" s="22">
        <v>17</v>
      </c>
      <c r="F4589" s="22" t="s">
        <v>9</v>
      </c>
      <c r="G4589" s="22" t="s">
        <v>109</v>
      </c>
    </row>
    <row r="4590" spans="3:7">
      <c r="C4590" s="137">
        <v>44180</v>
      </c>
      <c r="D4590" s="22" t="s">
        <v>107</v>
      </c>
      <c r="E4590" s="22">
        <v>16</v>
      </c>
      <c r="F4590" s="22" t="s">
        <v>114</v>
      </c>
      <c r="G4590" s="22" t="s">
        <v>108</v>
      </c>
    </row>
    <row r="4591" spans="3:7">
      <c r="C4591" s="137">
        <v>44065</v>
      </c>
      <c r="D4591" s="22" t="s">
        <v>117</v>
      </c>
      <c r="E4591" s="22">
        <v>6</v>
      </c>
      <c r="F4591" s="22" t="s">
        <v>110</v>
      </c>
      <c r="G4591" s="22" t="s">
        <v>106</v>
      </c>
    </row>
    <row r="4592" spans="3:7">
      <c r="C4592" s="137">
        <v>44611</v>
      </c>
      <c r="D4592" s="22" t="s">
        <v>118</v>
      </c>
      <c r="E4592" s="22">
        <v>1</v>
      </c>
      <c r="F4592" s="22" t="s">
        <v>9</v>
      </c>
      <c r="G4592" s="22" t="s">
        <v>108</v>
      </c>
    </row>
    <row r="4593" spans="3:7">
      <c r="C4593" s="137">
        <v>43980</v>
      </c>
      <c r="D4593" s="22" t="s">
        <v>116</v>
      </c>
      <c r="E4593" s="22">
        <v>425</v>
      </c>
      <c r="F4593" s="22" t="s">
        <v>9</v>
      </c>
      <c r="G4593" s="22" t="s">
        <v>111</v>
      </c>
    </row>
    <row r="4594" spans="3:7">
      <c r="C4594" s="137">
        <v>44705</v>
      </c>
      <c r="D4594" s="22" t="s">
        <v>119</v>
      </c>
      <c r="E4594" s="22">
        <v>4</v>
      </c>
      <c r="F4594" s="22" t="s">
        <v>9</v>
      </c>
      <c r="G4594" s="22" t="s">
        <v>109</v>
      </c>
    </row>
    <row r="4595" spans="3:7">
      <c r="C4595" s="137">
        <v>44820</v>
      </c>
      <c r="D4595" s="22" t="s">
        <v>119</v>
      </c>
      <c r="E4595" s="22">
        <v>35</v>
      </c>
      <c r="F4595" s="22" t="s">
        <v>6</v>
      </c>
      <c r="G4595" s="22" t="s">
        <v>105</v>
      </c>
    </row>
    <row r="4596" spans="3:7">
      <c r="C4596" s="137">
        <v>44855</v>
      </c>
      <c r="D4596" s="22" t="s">
        <v>119</v>
      </c>
      <c r="E4596" s="22">
        <v>40</v>
      </c>
      <c r="F4596" s="22" t="s">
        <v>112</v>
      </c>
      <c r="G4596" s="22" t="s">
        <v>115</v>
      </c>
    </row>
    <row r="4597" spans="3:7">
      <c r="C4597" s="137">
        <v>44301</v>
      </c>
      <c r="D4597" s="22" t="s">
        <v>119</v>
      </c>
      <c r="E4597" s="22">
        <v>250</v>
      </c>
      <c r="F4597" s="22" t="s">
        <v>9</v>
      </c>
      <c r="G4597" s="22" t="s">
        <v>113</v>
      </c>
    </row>
    <row r="4598" spans="3:7">
      <c r="C4598" s="137">
        <v>44789</v>
      </c>
      <c r="D4598" s="22" t="s">
        <v>117</v>
      </c>
      <c r="E4598" s="22">
        <v>6</v>
      </c>
      <c r="F4598" s="22" t="s">
        <v>9</v>
      </c>
      <c r="G4598" s="22" t="s">
        <v>108</v>
      </c>
    </row>
    <row r="4599" spans="3:7">
      <c r="C4599" s="137">
        <v>44311</v>
      </c>
      <c r="D4599" s="22" t="s">
        <v>117</v>
      </c>
      <c r="E4599" s="22">
        <v>12</v>
      </c>
      <c r="F4599" s="22" t="s">
        <v>114</v>
      </c>
      <c r="G4599" s="22" t="s">
        <v>113</v>
      </c>
    </row>
    <row r="4600" spans="3:7">
      <c r="C4600" s="137">
        <v>43895</v>
      </c>
      <c r="D4600" s="22" t="s">
        <v>119</v>
      </c>
      <c r="E4600" s="22">
        <v>300</v>
      </c>
      <c r="F4600" s="22" t="s">
        <v>114</v>
      </c>
      <c r="G4600" s="22" t="s">
        <v>106</v>
      </c>
    </row>
    <row r="4601" spans="3:7">
      <c r="C4601" s="137">
        <v>44762</v>
      </c>
      <c r="D4601" s="22" t="s">
        <v>116</v>
      </c>
      <c r="E4601" s="22">
        <v>225</v>
      </c>
      <c r="F4601" s="22" t="s">
        <v>110</v>
      </c>
      <c r="G4601" s="22" t="s">
        <v>111</v>
      </c>
    </row>
    <row r="4602" spans="3:7">
      <c r="C4602" s="137">
        <v>44215</v>
      </c>
      <c r="D4602" s="22" t="s">
        <v>117</v>
      </c>
      <c r="E4602" s="22">
        <v>50</v>
      </c>
      <c r="F4602" s="22" t="s">
        <v>110</v>
      </c>
      <c r="G4602" s="22" t="s">
        <v>109</v>
      </c>
    </row>
    <row r="4603" spans="3:7">
      <c r="C4603" s="137">
        <v>44706</v>
      </c>
      <c r="D4603" s="22" t="s">
        <v>116</v>
      </c>
      <c r="E4603" s="22">
        <v>23</v>
      </c>
      <c r="F4603" s="22" t="s">
        <v>9</v>
      </c>
      <c r="G4603" s="22" t="s">
        <v>113</v>
      </c>
    </row>
    <row r="4604" spans="3:7">
      <c r="C4604" s="137">
        <v>44214</v>
      </c>
      <c r="D4604" s="22" t="s">
        <v>117</v>
      </c>
      <c r="E4604" s="22">
        <v>47</v>
      </c>
      <c r="F4604" s="22" t="s">
        <v>6</v>
      </c>
      <c r="G4604" s="22" t="s">
        <v>108</v>
      </c>
    </row>
    <row r="4605" spans="3:7">
      <c r="C4605" s="137">
        <v>44785</v>
      </c>
      <c r="D4605" s="22" t="s">
        <v>107</v>
      </c>
      <c r="E4605" s="22">
        <v>35</v>
      </c>
      <c r="F4605" s="22" t="s">
        <v>6</v>
      </c>
      <c r="G4605" s="22" t="s">
        <v>113</v>
      </c>
    </row>
    <row r="4606" spans="3:7">
      <c r="C4606" s="137">
        <v>44084</v>
      </c>
      <c r="D4606" s="22" t="s">
        <v>117</v>
      </c>
      <c r="E4606" s="22">
        <v>14</v>
      </c>
      <c r="F4606" s="22" t="s">
        <v>6</v>
      </c>
      <c r="G4606" s="22" t="s">
        <v>106</v>
      </c>
    </row>
    <row r="4607" spans="3:7">
      <c r="C4607" s="137">
        <v>43967</v>
      </c>
      <c r="D4607" s="22" t="s">
        <v>107</v>
      </c>
      <c r="E4607" s="22">
        <v>26</v>
      </c>
      <c r="F4607" s="22" t="s">
        <v>112</v>
      </c>
      <c r="G4607" s="22" t="s">
        <v>108</v>
      </c>
    </row>
    <row r="4608" spans="3:7">
      <c r="C4608" s="137">
        <v>43974</v>
      </c>
      <c r="D4608" s="22" t="s">
        <v>118</v>
      </c>
      <c r="E4608" s="22">
        <v>425</v>
      </c>
      <c r="F4608" s="22" t="s">
        <v>110</v>
      </c>
      <c r="G4608" s="22" t="s">
        <v>113</v>
      </c>
    </row>
    <row r="4609" spans="3:7">
      <c r="C4609" s="137">
        <v>44259</v>
      </c>
      <c r="D4609" s="22" t="s">
        <v>117</v>
      </c>
      <c r="E4609" s="22">
        <v>225</v>
      </c>
      <c r="F4609" s="22" t="s">
        <v>112</v>
      </c>
      <c r="G4609" s="22" t="s">
        <v>109</v>
      </c>
    </row>
    <row r="4610" spans="3:7">
      <c r="C4610" s="137">
        <v>44359</v>
      </c>
      <c r="D4610" s="22" t="s">
        <v>117</v>
      </c>
      <c r="E4610" s="22">
        <v>28</v>
      </c>
      <c r="F4610" s="22" t="s">
        <v>6</v>
      </c>
      <c r="G4610" s="22" t="s">
        <v>113</v>
      </c>
    </row>
    <row r="4611" spans="3:7">
      <c r="C4611" s="137">
        <v>43997</v>
      </c>
      <c r="D4611" s="22" t="s">
        <v>119</v>
      </c>
      <c r="E4611" s="22">
        <v>10</v>
      </c>
      <c r="F4611" s="22" t="s">
        <v>112</v>
      </c>
      <c r="G4611" s="22" t="s">
        <v>105</v>
      </c>
    </row>
    <row r="4612" spans="3:7">
      <c r="C4612" s="137">
        <v>44157</v>
      </c>
      <c r="D4612" s="22" t="s">
        <v>107</v>
      </c>
      <c r="E4612" s="22">
        <v>6</v>
      </c>
      <c r="F4612" s="22" t="s">
        <v>114</v>
      </c>
      <c r="G4612" s="22" t="s">
        <v>115</v>
      </c>
    </row>
    <row r="4613" spans="3:7">
      <c r="C4613" s="137">
        <v>44611</v>
      </c>
      <c r="D4613" s="22" t="s">
        <v>116</v>
      </c>
      <c r="E4613" s="22">
        <v>8</v>
      </c>
      <c r="F4613" s="22" t="s">
        <v>6</v>
      </c>
      <c r="G4613" s="22" t="s">
        <v>105</v>
      </c>
    </row>
    <row r="4614" spans="3:7">
      <c r="C4614" s="137">
        <v>44534</v>
      </c>
      <c r="D4614" s="22" t="s">
        <v>118</v>
      </c>
      <c r="E4614" s="22">
        <v>5</v>
      </c>
      <c r="F4614" s="22" t="s">
        <v>6</v>
      </c>
      <c r="G4614" s="22" t="s">
        <v>111</v>
      </c>
    </row>
    <row r="4615" spans="3:7">
      <c r="C4615" s="137">
        <v>44486</v>
      </c>
      <c r="D4615" s="22" t="s">
        <v>118</v>
      </c>
      <c r="E4615" s="22">
        <v>9</v>
      </c>
      <c r="F4615" s="22" t="s">
        <v>9</v>
      </c>
      <c r="G4615" s="22" t="s">
        <v>111</v>
      </c>
    </row>
    <row r="4616" spans="3:7">
      <c r="C4616" s="137">
        <v>44534</v>
      </c>
      <c r="D4616" s="22" t="s">
        <v>117</v>
      </c>
      <c r="E4616" s="22">
        <v>9</v>
      </c>
      <c r="F4616" s="22" t="s">
        <v>9</v>
      </c>
      <c r="G4616" s="22" t="s">
        <v>109</v>
      </c>
    </row>
    <row r="4617" spans="3:7">
      <c r="C4617" s="137">
        <v>44739</v>
      </c>
      <c r="D4617" s="22" t="s">
        <v>119</v>
      </c>
      <c r="E4617" s="22">
        <v>9</v>
      </c>
      <c r="F4617" s="22" t="s">
        <v>9</v>
      </c>
      <c r="G4617" s="22" t="s">
        <v>109</v>
      </c>
    </row>
    <row r="4618" spans="3:7">
      <c r="C4618" s="137">
        <v>44269</v>
      </c>
      <c r="D4618" s="22" t="s">
        <v>117</v>
      </c>
      <c r="E4618" s="22">
        <v>125</v>
      </c>
      <c r="F4618" s="22" t="s">
        <v>112</v>
      </c>
      <c r="G4618" s="22" t="s">
        <v>113</v>
      </c>
    </row>
    <row r="4619" spans="3:7">
      <c r="C4619" s="137">
        <v>44387</v>
      </c>
      <c r="D4619" s="22" t="s">
        <v>117</v>
      </c>
      <c r="E4619" s="22">
        <v>23</v>
      </c>
      <c r="F4619" s="22" t="s">
        <v>110</v>
      </c>
      <c r="G4619" s="22" t="s">
        <v>111</v>
      </c>
    </row>
    <row r="4620" spans="3:7">
      <c r="C4620" s="137">
        <v>44820</v>
      </c>
      <c r="D4620" s="22" t="s">
        <v>107</v>
      </c>
      <c r="E4620" s="22">
        <v>275</v>
      </c>
      <c r="F4620" s="22" t="s">
        <v>112</v>
      </c>
      <c r="G4620" s="22" t="s">
        <v>113</v>
      </c>
    </row>
    <row r="4621" spans="3:7">
      <c r="C4621" s="137">
        <v>43869</v>
      </c>
      <c r="D4621" s="22" t="s">
        <v>116</v>
      </c>
      <c r="E4621" s="22">
        <v>450</v>
      </c>
      <c r="F4621" s="22" t="s">
        <v>9</v>
      </c>
      <c r="G4621" s="22" t="s">
        <v>109</v>
      </c>
    </row>
    <row r="4622" spans="3:7">
      <c r="C4622" s="137">
        <v>44924</v>
      </c>
      <c r="D4622" s="22" t="s">
        <v>116</v>
      </c>
      <c r="E4622" s="22">
        <v>6</v>
      </c>
      <c r="F4622" s="22" t="s">
        <v>114</v>
      </c>
      <c r="G4622" s="22" t="s">
        <v>111</v>
      </c>
    </row>
    <row r="4623" spans="3:7">
      <c r="C4623" s="137">
        <v>44029</v>
      </c>
      <c r="D4623" s="22" t="s">
        <v>117</v>
      </c>
      <c r="E4623" s="22">
        <v>7</v>
      </c>
      <c r="F4623" s="22" t="s">
        <v>9</v>
      </c>
      <c r="G4623" s="22" t="s">
        <v>113</v>
      </c>
    </row>
    <row r="4624" spans="3:7">
      <c r="C4624" s="137">
        <v>44715</v>
      </c>
      <c r="D4624" s="22" t="s">
        <v>119</v>
      </c>
      <c r="E4624" s="22">
        <v>475</v>
      </c>
      <c r="F4624" s="22" t="s">
        <v>9</v>
      </c>
      <c r="G4624" s="22" t="s">
        <v>108</v>
      </c>
    </row>
    <row r="4625" spans="3:7">
      <c r="C4625" s="137">
        <v>44793</v>
      </c>
      <c r="D4625" s="22" t="s">
        <v>117</v>
      </c>
      <c r="E4625" s="22">
        <v>550</v>
      </c>
      <c r="F4625" s="22" t="s">
        <v>9</v>
      </c>
      <c r="G4625" s="22" t="s">
        <v>115</v>
      </c>
    </row>
    <row r="4626" spans="3:7">
      <c r="C4626" s="137">
        <v>44905</v>
      </c>
      <c r="D4626" s="22" t="s">
        <v>116</v>
      </c>
      <c r="E4626" s="22">
        <v>4</v>
      </c>
      <c r="F4626" s="22" t="s">
        <v>114</v>
      </c>
      <c r="G4626" s="22" t="s">
        <v>106</v>
      </c>
    </row>
    <row r="4627" spans="3:7">
      <c r="C4627" s="137">
        <v>44658</v>
      </c>
      <c r="D4627" s="22" t="s">
        <v>117</v>
      </c>
      <c r="E4627" s="22">
        <v>21</v>
      </c>
      <c r="F4627" s="22" t="s">
        <v>6</v>
      </c>
      <c r="G4627" s="22" t="s">
        <v>105</v>
      </c>
    </row>
    <row r="4628" spans="3:7">
      <c r="C4628" s="137">
        <v>44516</v>
      </c>
      <c r="D4628" s="22" t="s">
        <v>116</v>
      </c>
      <c r="E4628" s="22">
        <v>200</v>
      </c>
      <c r="F4628" s="22" t="s">
        <v>110</v>
      </c>
      <c r="G4628" s="22" t="s">
        <v>108</v>
      </c>
    </row>
    <row r="4629" spans="3:7">
      <c r="C4629" s="137">
        <v>43972</v>
      </c>
      <c r="D4629" s="22" t="s">
        <v>119</v>
      </c>
      <c r="E4629" s="22">
        <v>125</v>
      </c>
      <c r="F4629" s="22" t="s">
        <v>110</v>
      </c>
      <c r="G4629" s="22" t="s">
        <v>105</v>
      </c>
    </row>
    <row r="4630" spans="3:7">
      <c r="C4630" s="137">
        <v>43899</v>
      </c>
      <c r="D4630" s="22" t="s">
        <v>117</v>
      </c>
      <c r="E4630" s="22">
        <v>2</v>
      </c>
      <c r="F4630" s="22" t="s">
        <v>112</v>
      </c>
      <c r="G4630" s="22" t="s">
        <v>111</v>
      </c>
    </row>
    <row r="4631" spans="3:7">
      <c r="C4631" s="137">
        <v>44771</v>
      </c>
      <c r="D4631" s="22" t="s">
        <v>119</v>
      </c>
      <c r="E4631" s="22">
        <v>7</v>
      </c>
      <c r="F4631" s="22" t="s">
        <v>6</v>
      </c>
      <c r="G4631" s="22" t="s">
        <v>113</v>
      </c>
    </row>
    <row r="4632" spans="3:7">
      <c r="C4632" s="137">
        <v>44218</v>
      </c>
      <c r="D4632" s="22" t="s">
        <v>117</v>
      </c>
      <c r="E4632" s="22">
        <v>425</v>
      </c>
      <c r="F4632" s="22" t="s">
        <v>114</v>
      </c>
      <c r="G4632" s="22" t="s">
        <v>106</v>
      </c>
    </row>
    <row r="4633" spans="3:7">
      <c r="C4633" s="137">
        <v>44469</v>
      </c>
      <c r="D4633" s="22" t="s">
        <v>117</v>
      </c>
      <c r="E4633" s="22">
        <v>8</v>
      </c>
      <c r="F4633" s="22" t="s">
        <v>6</v>
      </c>
      <c r="G4633" s="22" t="s">
        <v>108</v>
      </c>
    </row>
    <row r="4634" spans="3:7">
      <c r="C4634" s="137">
        <v>44723</v>
      </c>
      <c r="D4634" s="22" t="s">
        <v>119</v>
      </c>
      <c r="E4634" s="22">
        <v>7</v>
      </c>
      <c r="F4634" s="22" t="s">
        <v>114</v>
      </c>
      <c r="G4634" s="22" t="s">
        <v>108</v>
      </c>
    </row>
    <row r="4635" spans="3:7">
      <c r="C4635" s="137">
        <v>44115</v>
      </c>
      <c r="D4635" s="22" t="s">
        <v>117</v>
      </c>
      <c r="E4635" s="22">
        <v>7</v>
      </c>
      <c r="F4635" s="22" t="s">
        <v>9</v>
      </c>
      <c r="G4635" s="22" t="s">
        <v>105</v>
      </c>
    </row>
    <row r="4636" spans="3:7">
      <c r="C4636" s="137">
        <v>44892</v>
      </c>
      <c r="D4636" s="22" t="s">
        <v>116</v>
      </c>
      <c r="E4636" s="22">
        <v>36</v>
      </c>
      <c r="F4636" s="22" t="s">
        <v>114</v>
      </c>
      <c r="G4636" s="22" t="s">
        <v>113</v>
      </c>
    </row>
    <row r="4637" spans="3:7">
      <c r="C4637" s="137">
        <v>44250</v>
      </c>
      <c r="D4637" s="22" t="s">
        <v>117</v>
      </c>
      <c r="E4637" s="22">
        <v>125</v>
      </c>
      <c r="F4637" s="22" t="s">
        <v>110</v>
      </c>
      <c r="G4637" s="22" t="s">
        <v>111</v>
      </c>
    </row>
    <row r="4638" spans="3:7">
      <c r="C4638" s="137">
        <v>44610</v>
      </c>
      <c r="D4638" s="22" t="s">
        <v>118</v>
      </c>
      <c r="E4638" s="22">
        <v>9</v>
      </c>
      <c r="F4638" s="22" t="s">
        <v>9</v>
      </c>
      <c r="G4638" s="22" t="s">
        <v>106</v>
      </c>
    </row>
    <row r="4639" spans="3:7">
      <c r="C4639" s="137">
        <v>44788</v>
      </c>
      <c r="D4639" s="22" t="s">
        <v>117</v>
      </c>
      <c r="E4639" s="22">
        <v>8</v>
      </c>
      <c r="F4639" s="22" t="s">
        <v>112</v>
      </c>
      <c r="G4639" s="22" t="s">
        <v>115</v>
      </c>
    </row>
    <row r="4640" spans="3:7">
      <c r="C4640" s="137">
        <v>44677</v>
      </c>
      <c r="D4640" s="22" t="s">
        <v>118</v>
      </c>
      <c r="E4640" s="22">
        <v>8</v>
      </c>
      <c r="F4640" s="22" t="s">
        <v>110</v>
      </c>
      <c r="G4640" s="22" t="s">
        <v>108</v>
      </c>
    </row>
    <row r="4641" spans="3:7">
      <c r="C4641" s="137">
        <v>44083</v>
      </c>
      <c r="D4641" s="22" t="s">
        <v>117</v>
      </c>
      <c r="E4641" s="22">
        <v>1</v>
      </c>
      <c r="F4641" s="22" t="s">
        <v>114</v>
      </c>
      <c r="G4641" s="22" t="s">
        <v>115</v>
      </c>
    </row>
    <row r="4642" spans="3:7">
      <c r="C4642" s="137">
        <v>44713</v>
      </c>
      <c r="D4642" s="22" t="s">
        <v>119</v>
      </c>
      <c r="E4642" s="22">
        <v>3</v>
      </c>
      <c r="F4642" s="22" t="s">
        <v>9</v>
      </c>
      <c r="G4642" s="22" t="s">
        <v>108</v>
      </c>
    </row>
    <row r="4643" spans="3:7">
      <c r="C4643" s="137">
        <v>43986</v>
      </c>
      <c r="D4643" s="22" t="s">
        <v>117</v>
      </c>
      <c r="E4643" s="22">
        <v>14</v>
      </c>
      <c r="F4643" s="22" t="s">
        <v>6</v>
      </c>
      <c r="G4643" s="22" t="s">
        <v>111</v>
      </c>
    </row>
    <row r="4644" spans="3:7">
      <c r="C4644" s="137">
        <v>44550</v>
      </c>
      <c r="D4644" s="22" t="s">
        <v>117</v>
      </c>
      <c r="E4644" s="22">
        <v>4</v>
      </c>
      <c r="F4644" s="22" t="s">
        <v>112</v>
      </c>
      <c r="G4644" s="22" t="s">
        <v>108</v>
      </c>
    </row>
    <row r="4645" spans="3:7">
      <c r="C4645" s="137">
        <v>44475</v>
      </c>
      <c r="D4645" s="22" t="s">
        <v>116</v>
      </c>
      <c r="E4645" s="22">
        <v>33</v>
      </c>
      <c r="F4645" s="22" t="s">
        <v>110</v>
      </c>
      <c r="G4645" s="22" t="s">
        <v>108</v>
      </c>
    </row>
    <row r="4646" spans="3:7">
      <c r="C4646" s="137">
        <v>43925</v>
      </c>
      <c r="D4646" s="22" t="s">
        <v>117</v>
      </c>
      <c r="E4646" s="22">
        <v>46</v>
      </c>
      <c r="F4646" s="22" t="s">
        <v>112</v>
      </c>
      <c r="G4646" s="22" t="s">
        <v>113</v>
      </c>
    </row>
    <row r="4647" spans="3:7">
      <c r="C4647" s="137">
        <v>44436</v>
      </c>
      <c r="D4647" s="22" t="s">
        <v>118</v>
      </c>
      <c r="E4647" s="22">
        <v>275</v>
      </c>
      <c r="F4647" s="22" t="s">
        <v>110</v>
      </c>
      <c r="G4647" s="22" t="s">
        <v>108</v>
      </c>
    </row>
    <row r="4648" spans="3:7">
      <c r="C4648" s="137">
        <v>44610</v>
      </c>
      <c r="D4648" s="22" t="s">
        <v>119</v>
      </c>
      <c r="E4648" s="22">
        <v>300</v>
      </c>
      <c r="F4648" s="22" t="s">
        <v>9</v>
      </c>
      <c r="G4648" s="22" t="s">
        <v>108</v>
      </c>
    </row>
    <row r="4649" spans="3:7">
      <c r="C4649" s="137">
        <v>44497</v>
      </c>
      <c r="D4649" s="22" t="s">
        <v>119</v>
      </c>
      <c r="E4649" s="22">
        <v>31</v>
      </c>
      <c r="F4649" s="22" t="s">
        <v>114</v>
      </c>
      <c r="G4649" s="22" t="s">
        <v>105</v>
      </c>
    </row>
    <row r="4650" spans="3:7">
      <c r="C4650" s="137">
        <v>44797</v>
      </c>
      <c r="D4650" s="22" t="s">
        <v>119</v>
      </c>
      <c r="E4650" s="22">
        <v>8</v>
      </c>
      <c r="F4650" s="22" t="s">
        <v>6</v>
      </c>
      <c r="G4650" s="22" t="s">
        <v>108</v>
      </c>
    </row>
    <row r="4651" spans="3:7">
      <c r="C4651" s="137">
        <v>44617</v>
      </c>
      <c r="D4651" s="22" t="s">
        <v>117</v>
      </c>
      <c r="E4651" s="22">
        <v>24</v>
      </c>
      <c r="F4651" s="22" t="s">
        <v>9</v>
      </c>
      <c r="G4651" s="22" t="s">
        <v>105</v>
      </c>
    </row>
    <row r="4652" spans="3:7">
      <c r="C4652" s="137">
        <v>43925</v>
      </c>
      <c r="D4652" s="22" t="s">
        <v>118</v>
      </c>
      <c r="E4652" s="22">
        <v>175</v>
      </c>
      <c r="F4652" s="22" t="s">
        <v>112</v>
      </c>
      <c r="G4652" s="22" t="s">
        <v>113</v>
      </c>
    </row>
    <row r="4653" spans="3:7">
      <c r="C4653" s="137">
        <v>43949</v>
      </c>
      <c r="D4653" s="22" t="s">
        <v>107</v>
      </c>
      <c r="E4653" s="22">
        <v>26</v>
      </c>
      <c r="F4653" s="22" t="s">
        <v>112</v>
      </c>
      <c r="G4653" s="22" t="s">
        <v>113</v>
      </c>
    </row>
    <row r="4654" spans="3:7">
      <c r="C4654" s="137">
        <v>44147</v>
      </c>
      <c r="D4654" s="22" t="s">
        <v>117</v>
      </c>
      <c r="E4654" s="22">
        <v>8</v>
      </c>
      <c r="F4654" s="22" t="s">
        <v>112</v>
      </c>
      <c r="G4654" s="22" t="s">
        <v>111</v>
      </c>
    </row>
    <row r="4655" spans="3:7">
      <c r="C4655" s="137">
        <v>44415</v>
      </c>
      <c r="D4655" s="22" t="s">
        <v>119</v>
      </c>
      <c r="E4655" s="22">
        <v>12</v>
      </c>
      <c r="F4655" s="22" t="s">
        <v>6</v>
      </c>
      <c r="G4655" s="22" t="s">
        <v>111</v>
      </c>
    </row>
    <row r="4656" spans="3:7">
      <c r="C4656" s="137">
        <v>43978</v>
      </c>
      <c r="D4656" s="22" t="s">
        <v>107</v>
      </c>
      <c r="E4656" s="22">
        <v>9</v>
      </c>
      <c r="F4656" s="22" t="s">
        <v>112</v>
      </c>
      <c r="G4656" s="22" t="s">
        <v>108</v>
      </c>
    </row>
    <row r="4657" spans="3:7">
      <c r="C4657" s="137">
        <v>44627</v>
      </c>
      <c r="D4657" s="22" t="s">
        <v>118</v>
      </c>
      <c r="E4657" s="22">
        <v>9</v>
      </c>
      <c r="F4657" s="22" t="s">
        <v>110</v>
      </c>
      <c r="G4657" s="22" t="s">
        <v>109</v>
      </c>
    </row>
    <row r="4658" spans="3:7">
      <c r="C4658" s="137">
        <v>44888</v>
      </c>
      <c r="D4658" s="22" t="s">
        <v>117</v>
      </c>
      <c r="E4658" s="22">
        <v>1</v>
      </c>
      <c r="F4658" s="22" t="s">
        <v>112</v>
      </c>
      <c r="G4658" s="22" t="s">
        <v>106</v>
      </c>
    </row>
    <row r="4659" spans="3:7">
      <c r="C4659" s="137">
        <v>44170</v>
      </c>
      <c r="D4659" s="22" t="s">
        <v>107</v>
      </c>
      <c r="E4659" s="22">
        <v>11</v>
      </c>
      <c r="F4659" s="22" t="s">
        <v>110</v>
      </c>
      <c r="G4659" s="22" t="s">
        <v>105</v>
      </c>
    </row>
    <row r="4660" spans="3:7">
      <c r="C4660" s="137">
        <v>44157</v>
      </c>
      <c r="D4660" s="22" t="s">
        <v>116</v>
      </c>
      <c r="E4660" s="22">
        <v>250</v>
      </c>
      <c r="F4660" s="22" t="s">
        <v>9</v>
      </c>
      <c r="G4660" s="22" t="s">
        <v>113</v>
      </c>
    </row>
    <row r="4661" spans="3:7">
      <c r="C4661" s="137">
        <v>44796</v>
      </c>
      <c r="D4661" s="22" t="s">
        <v>117</v>
      </c>
      <c r="E4661" s="22">
        <v>35</v>
      </c>
      <c r="F4661" s="22" t="s">
        <v>6</v>
      </c>
      <c r="G4661" s="22" t="s">
        <v>106</v>
      </c>
    </row>
    <row r="4662" spans="3:7">
      <c r="C4662" s="137">
        <v>44243</v>
      </c>
      <c r="D4662" s="22" t="s">
        <v>107</v>
      </c>
      <c r="E4662" s="22">
        <v>500</v>
      </c>
      <c r="F4662" s="22" t="s">
        <v>9</v>
      </c>
      <c r="G4662" s="22" t="s">
        <v>108</v>
      </c>
    </row>
    <row r="4663" spans="3:7">
      <c r="C4663" s="137">
        <v>44497</v>
      </c>
      <c r="D4663" s="22" t="s">
        <v>107</v>
      </c>
      <c r="E4663" s="22">
        <v>5</v>
      </c>
      <c r="F4663" s="22" t="s">
        <v>112</v>
      </c>
      <c r="G4663" s="22" t="s">
        <v>105</v>
      </c>
    </row>
    <row r="4664" spans="3:7">
      <c r="C4664" s="137">
        <v>44024</v>
      </c>
      <c r="D4664" s="22" t="s">
        <v>119</v>
      </c>
      <c r="E4664" s="22">
        <v>25</v>
      </c>
      <c r="F4664" s="22" t="s">
        <v>112</v>
      </c>
      <c r="G4664" s="22" t="s">
        <v>113</v>
      </c>
    </row>
    <row r="4665" spans="3:7">
      <c r="C4665" s="137">
        <v>44484</v>
      </c>
      <c r="D4665" s="22" t="s">
        <v>117</v>
      </c>
      <c r="E4665" s="22">
        <v>4</v>
      </c>
      <c r="F4665" s="22" t="s">
        <v>6</v>
      </c>
      <c r="G4665" s="22" t="s">
        <v>108</v>
      </c>
    </row>
    <row r="4666" spans="3:7">
      <c r="C4666" s="137">
        <v>44137</v>
      </c>
      <c r="D4666" s="22" t="s">
        <v>116</v>
      </c>
      <c r="E4666" s="22">
        <v>4</v>
      </c>
      <c r="F4666" s="22" t="s">
        <v>112</v>
      </c>
      <c r="G4666" s="22" t="s">
        <v>105</v>
      </c>
    </row>
    <row r="4667" spans="3:7">
      <c r="C4667" s="137">
        <v>44772</v>
      </c>
      <c r="D4667" s="22" t="s">
        <v>117</v>
      </c>
      <c r="E4667" s="22">
        <v>7</v>
      </c>
      <c r="F4667" s="22" t="s">
        <v>9</v>
      </c>
      <c r="G4667" s="22" t="s">
        <v>109</v>
      </c>
    </row>
    <row r="4668" spans="3:7">
      <c r="C4668" s="137">
        <v>44524</v>
      </c>
      <c r="D4668" s="22" t="s">
        <v>119</v>
      </c>
      <c r="E4668" s="22">
        <v>575</v>
      </c>
      <c r="F4668" s="22" t="s">
        <v>9</v>
      </c>
      <c r="G4668" s="22" t="s">
        <v>108</v>
      </c>
    </row>
    <row r="4669" spans="3:7">
      <c r="C4669" s="137">
        <v>44118</v>
      </c>
      <c r="D4669" s="22" t="s">
        <v>116</v>
      </c>
      <c r="E4669" s="22">
        <v>450</v>
      </c>
      <c r="F4669" s="22" t="s">
        <v>110</v>
      </c>
      <c r="G4669" s="22" t="s">
        <v>109</v>
      </c>
    </row>
    <row r="4670" spans="3:7">
      <c r="C4670" s="137">
        <v>44613</v>
      </c>
      <c r="D4670" s="22" t="s">
        <v>119</v>
      </c>
      <c r="E4670" s="22">
        <v>325</v>
      </c>
      <c r="F4670" s="22" t="s">
        <v>110</v>
      </c>
      <c r="G4670" s="22" t="s">
        <v>115</v>
      </c>
    </row>
    <row r="4671" spans="3:7">
      <c r="C4671" s="137">
        <v>44348</v>
      </c>
      <c r="D4671" s="22" t="s">
        <v>116</v>
      </c>
      <c r="E4671" s="22">
        <v>175</v>
      </c>
      <c r="F4671" s="22" t="s">
        <v>112</v>
      </c>
      <c r="G4671" s="22" t="s">
        <v>115</v>
      </c>
    </row>
    <row r="4672" spans="3:7">
      <c r="C4672" s="137">
        <v>44482</v>
      </c>
      <c r="D4672" s="22" t="s">
        <v>116</v>
      </c>
      <c r="E4672" s="22">
        <v>4</v>
      </c>
      <c r="F4672" s="22" t="s">
        <v>6</v>
      </c>
      <c r="G4672" s="22" t="s">
        <v>111</v>
      </c>
    </row>
    <row r="4673" spans="3:7">
      <c r="C4673" s="137">
        <v>44163</v>
      </c>
      <c r="D4673" s="22" t="s">
        <v>107</v>
      </c>
      <c r="E4673" s="22">
        <v>11</v>
      </c>
      <c r="F4673" s="22" t="s">
        <v>112</v>
      </c>
      <c r="G4673" s="22" t="s">
        <v>108</v>
      </c>
    </row>
    <row r="4674" spans="3:7">
      <c r="C4674" s="137">
        <v>44723</v>
      </c>
      <c r="D4674" s="22" t="s">
        <v>117</v>
      </c>
      <c r="E4674" s="22">
        <v>225</v>
      </c>
      <c r="F4674" s="22" t="s">
        <v>114</v>
      </c>
      <c r="G4674" s="22" t="s">
        <v>111</v>
      </c>
    </row>
    <row r="4675" spans="3:7">
      <c r="C4675" s="137">
        <v>44822</v>
      </c>
      <c r="D4675" s="22" t="s">
        <v>119</v>
      </c>
      <c r="E4675" s="22">
        <v>6</v>
      </c>
      <c r="F4675" s="22" t="s">
        <v>112</v>
      </c>
      <c r="G4675" s="22" t="s">
        <v>105</v>
      </c>
    </row>
    <row r="4676" spans="3:7">
      <c r="C4676" s="137">
        <v>44715</v>
      </c>
      <c r="D4676" s="22" t="s">
        <v>119</v>
      </c>
      <c r="E4676" s="22">
        <v>6</v>
      </c>
      <c r="F4676" s="22" t="s">
        <v>110</v>
      </c>
      <c r="G4676" s="22" t="s">
        <v>108</v>
      </c>
    </row>
    <row r="4677" spans="3:7">
      <c r="C4677" s="137">
        <v>44379</v>
      </c>
      <c r="D4677" s="22" t="s">
        <v>117</v>
      </c>
      <c r="E4677" s="22">
        <v>575</v>
      </c>
      <c r="F4677" s="22" t="s">
        <v>112</v>
      </c>
      <c r="G4677" s="22" t="s">
        <v>108</v>
      </c>
    </row>
    <row r="4678" spans="3:7">
      <c r="C4678" s="137">
        <v>44450</v>
      </c>
      <c r="D4678" s="22" t="s">
        <v>118</v>
      </c>
      <c r="E4678" s="22">
        <v>250</v>
      </c>
      <c r="F4678" s="22" t="s">
        <v>9</v>
      </c>
      <c r="G4678" s="22" t="s">
        <v>113</v>
      </c>
    </row>
    <row r="4679" spans="3:7">
      <c r="C4679" s="137">
        <v>43946</v>
      </c>
      <c r="D4679" s="22" t="s">
        <v>116</v>
      </c>
      <c r="E4679" s="22">
        <v>400</v>
      </c>
      <c r="F4679" s="22" t="s">
        <v>110</v>
      </c>
      <c r="G4679" s="22" t="s">
        <v>106</v>
      </c>
    </row>
    <row r="4680" spans="3:7">
      <c r="C4680" s="137">
        <v>44517</v>
      </c>
      <c r="D4680" s="22" t="s">
        <v>107</v>
      </c>
      <c r="E4680" s="22">
        <v>48</v>
      </c>
      <c r="F4680" s="22" t="s">
        <v>112</v>
      </c>
      <c r="G4680" s="22" t="s">
        <v>111</v>
      </c>
    </row>
    <row r="4681" spans="3:7">
      <c r="C4681" s="137">
        <v>44714</v>
      </c>
      <c r="D4681" s="22" t="s">
        <v>107</v>
      </c>
      <c r="E4681" s="22">
        <v>9</v>
      </c>
      <c r="F4681" s="22" t="s">
        <v>6</v>
      </c>
      <c r="G4681" s="22" t="s">
        <v>113</v>
      </c>
    </row>
    <row r="4682" spans="3:7">
      <c r="C4682" s="137">
        <v>44433</v>
      </c>
      <c r="D4682" s="22" t="s">
        <v>117</v>
      </c>
      <c r="E4682" s="22">
        <v>40</v>
      </c>
      <c r="F4682" s="22" t="s">
        <v>112</v>
      </c>
      <c r="G4682" s="22" t="s">
        <v>109</v>
      </c>
    </row>
    <row r="4683" spans="3:7">
      <c r="C4683" s="137">
        <v>44224</v>
      </c>
      <c r="D4683" s="22" t="s">
        <v>107</v>
      </c>
      <c r="E4683" s="22">
        <v>50</v>
      </c>
      <c r="F4683" s="22" t="s">
        <v>112</v>
      </c>
      <c r="G4683" s="22" t="s">
        <v>109</v>
      </c>
    </row>
    <row r="4684" spans="3:7">
      <c r="C4684" s="137">
        <v>43956</v>
      </c>
      <c r="D4684" s="22" t="s">
        <v>107</v>
      </c>
      <c r="E4684" s="22">
        <v>43</v>
      </c>
      <c r="F4684" s="22" t="s">
        <v>110</v>
      </c>
      <c r="G4684" s="22" t="s">
        <v>106</v>
      </c>
    </row>
    <row r="4685" spans="3:7">
      <c r="C4685" s="137">
        <v>44910</v>
      </c>
      <c r="D4685" s="22" t="s">
        <v>118</v>
      </c>
      <c r="E4685" s="22">
        <v>475</v>
      </c>
      <c r="F4685" s="22" t="s">
        <v>6</v>
      </c>
      <c r="G4685" s="22" t="s">
        <v>115</v>
      </c>
    </row>
    <row r="4686" spans="3:7">
      <c r="C4686" s="137">
        <v>44001</v>
      </c>
      <c r="D4686" s="22" t="s">
        <v>116</v>
      </c>
      <c r="E4686" s="22">
        <v>31</v>
      </c>
      <c r="F4686" s="22" t="s">
        <v>9</v>
      </c>
      <c r="G4686" s="22" t="s">
        <v>108</v>
      </c>
    </row>
    <row r="4687" spans="3:7">
      <c r="C4687" s="137">
        <v>44141</v>
      </c>
      <c r="D4687" s="22" t="s">
        <v>119</v>
      </c>
      <c r="E4687" s="22">
        <v>575</v>
      </c>
      <c r="F4687" s="22" t="s">
        <v>9</v>
      </c>
      <c r="G4687" s="22" t="s">
        <v>113</v>
      </c>
    </row>
    <row r="4688" spans="3:7">
      <c r="C4688" s="137">
        <v>44417</v>
      </c>
      <c r="D4688" s="22" t="s">
        <v>119</v>
      </c>
      <c r="E4688" s="22">
        <v>525</v>
      </c>
      <c r="F4688" s="22" t="s">
        <v>9</v>
      </c>
      <c r="G4688" s="22" t="s">
        <v>109</v>
      </c>
    </row>
    <row r="4689" spans="3:7">
      <c r="C4689" s="137">
        <v>44567</v>
      </c>
      <c r="D4689" s="22" t="s">
        <v>107</v>
      </c>
      <c r="E4689" s="22">
        <v>38</v>
      </c>
      <c r="F4689" s="22" t="s">
        <v>114</v>
      </c>
      <c r="G4689" s="22" t="s">
        <v>109</v>
      </c>
    </row>
    <row r="4690" spans="3:7">
      <c r="C4690" s="137">
        <v>44160</v>
      </c>
      <c r="D4690" s="22" t="s">
        <v>119</v>
      </c>
      <c r="E4690" s="22">
        <v>4</v>
      </c>
      <c r="F4690" s="22" t="s">
        <v>110</v>
      </c>
      <c r="G4690" s="22" t="s">
        <v>111</v>
      </c>
    </row>
    <row r="4691" spans="3:7">
      <c r="C4691" s="137">
        <v>44668</v>
      </c>
      <c r="D4691" s="22" t="s">
        <v>118</v>
      </c>
      <c r="E4691" s="22">
        <v>5</v>
      </c>
      <c r="F4691" s="22" t="s">
        <v>110</v>
      </c>
      <c r="G4691" s="22" t="s">
        <v>115</v>
      </c>
    </row>
    <row r="4692" spans="3:7">
      <c r="C4692" s="137">
        <v>44814</v>
      </c>
      <c r="D4692" s="22" t="s">
        <v>116</v>
      </c>
      <c r="E4692" s="22">
        <v>200</v>
      </c>
      <c r="F4692" s="22" t="s">
        <v>9</v>
      </c>
      <c r="G4692" s="22" t="s">
        <v>115</v>
      </c>
    </row>
    <row r="4693" spans="3:7">
      <c r="C4693" s="137">
        <v>44552</v>
      </c>
      <c r="D4693" s="22" t="s">
        <v>118</v>
      </c>
      <c r="E4693" s="22">
        <v>6</v>
      </c>
      <c r="F4693" s="22" t="s">
        <v>114</v>
      </c>
      <c r="G4693" s="22" t="s">
        <v>108</v>
      </c>
    </row>
    <row r="4694" spans="3:7">
      <c r="C4694" s="137">
        <v>44651</v>
      </c>
      <c r="D4694" s="22" t="s">
        <v>117</v>
      </c>
      <c r="E4694" s="22">
        <v>1</v>
      </c>
      <c r="F4694" s="22" t="s">
        <v>110</v>
      </c>
      <c r="G4694" s="22" t="s">
        <v>108</v>
      </c>
    </row>
    <row r="4695" spans="3:7">
      <c r="C4695" s="137">
        <v>44272</v>
      </c>
      <c r="D4695" s="22" t="s">
        <v>119</v>
      </c>
      <c r="E4695" s="22">
        <v>550</v>
      </c>
      <c r="F4695" s="22" t="s">
        <v>110</v>
      </c>
      <c r="G4695" s="22" t="s">
        <v>111</v>
      </c>
    </row>
    <row r="4696" spans="3:7">
      <c r="C4696" s="137">
        <v>44119</v>
      </c>
      <c r="D4696" s="22" t="s">
        <v>117</v>
      </c>
      <c r="E4696" s="22">
        <v>27</v>
      </c>
      <c r="F4696" s="22" t="s">
        <v>9</v>
      </c>
      <c r="G4696" s="22" t="s">
        <v>113</v>
      </c>
    </row>
    <row r="4697" spans="3:7">
      <c r="C4697" s="137">
        <v>44595</v>
      </c>
      <c r="D4697" s="22" t="s">
        <v>117</v>
      </c>
      <c r="E4697" s="22">
        <v>18</v>
      </c>
      <c r="F4697" s="22" t="s">
        <v>9</v>
      </c>
      <c r="G4697" s="22" t="s">
        <v>113</v>
      </c>
    </row>
    <row r="4698" spans="3:7">
      <c r="C4698" s="137">
        <v>44876</v>
      </c>
      <c r="D4698" s="22" t="s">
        <v>119</v>
      </c>
      <c r="E4698" s="22">
        <v>17</v>
      </c>
      <c r="F4698" s="22" t="s">
        <v>9</v>
      </c>
      <c r="G4698" s="22" t="s">
        <v>113</v>
      </c>
    </row>
    <row r="4699" spans="3:7">
      <c r="C4699" s="137">
        <v>44886</v>
      </c>
      <c r="D4699" s="22" t="s">
        <v>119</v>
      </c>
      <c r="E4699" s="22">
        <v>4</v>
      </c>
      <c r="F4699" s="22" t="s">
        <v>114</v>
      </c>
      <c r="G4699" s="22" t="s">
        <v>105</v>
      </c>
    </row>
    <row r="4700" spans="3:7">
      <c r="C4700" s="137">
        <v>44299</v>
      </c>
      <c r="D4700" s="22" t="s">
        <v>118</v>
      </c>
      <c r="E4700" s="22">
        <v>48</v>
      </c>
      <c r="F4700" s="22" t="s">
        <v>114</v>
      </c>
      <c r="G4700" s="22" t="s">
        <v>113</v>
      </c>
    </row>
    <row r="4701" spans="3:7">
      <c r="C4701" s="137">
        <v>44032</v>
      </c>
      <c r="D4701" s="22" t="s">
        <v>117</v>
      </c>
      <c r="E4701" s="22">
        <v>300</v>
      </c>
      <c r="F4701" s="22" t="s">
        <v>6</v>
      </c>
      <c r="G4701" s="22" t="s">
        <v>115</v>
      </c>
    </row>
    <row r="4702" spans="3:7">
      <c r="C4702" s="137">
        <v>43929</v>
      </c>
      <c r="D4702" s="22" t="s">
        <v>119</v>
      </c>
      <c r="E4702" s="22">
        <v>43</v>
      </c>
      <c r="F4702" s="22" t="s">
        <v>6</v>
      </c>
      <c r="G4702" s="22" t="s">
        <v>108</v>
      </c>
    </row>
    <row r="4703" spans="3:7">
      <c r="C4703" s="137">
        <v>44910</v>
      </c>
      <c r="D4703" s="22" t="s">
        <v>118</v>
      </c>
      <c r="E4703" s="22">
        <v>275</v>
      </c>
      <c r="F4703" s="22" t="s">
        <v>6</v>
      </c>
      <c r="G4703" s="22" t="s">
        <v>111</v>
      </c>
    </row>
    <row r="4704" spans="3:7">
      <c r="C4704" s="137">
        <v>44478</v>
      </c>
      <c r="D4704" s="22" t="s">
        <v>107</v>
      </c>
      <c r="E4704" s="22">
        <v>6</v>
      </c>
      <c r="F4704" s="22" t="s">
        <v>114</v>
      </c>
      <c r="G4704" s="22" t="s">
        <v>113</v>
      </c>
    </row>
    <row r="4705" spans="3:7">
      <c r="C4705" s="137">
        <v>44274</v>
      </c>
      <c r="D4705" s="22" t="s">
        <v>119</v>
      </c>
      <c r="E4705" s="22">
        <v>7</v>
      </c>
      <c r="F4705" s="22" t="s">
        <v>9</v>
      </c>
      <c r="G4705" s="22" t="s">
        <v>108</v>
      </c>
    </row>
    <row r="4706" spans="3:7">
      <c r="C4706" s="137">
        <v>44082</v>
      </c>
      <c r="D4706" s="22" t="s">
        <v>117</v>
      </c>
      <c r="E4706" s="22">
        <v>43</v>
      </c>
      <c r="F4706" s="22" t="s">
        <v>9</v>
      </c>
      <c r="G4706" s="22" t="s">
        <v>109</v>
      </c>
    </row>
    <row r="4707" spans="3:7">
      <c r="C4707" s="137">
        <v>44081</v>
      </c>
      <c r="D4707" s="22" t="s">
        <v>117</v>
      </c>
      <c r="E4707" s="22">
        <v>41</v>
      </c>
      <c r="F4707" s="22" t="s">
        <v>112</v>
      </c>
      <c r="G4707" s="22" t="s">
        <v>108</v>
      </c>
    </row>
    <row r="4708" spans="3:7">
      <c r="C4708" s="137">
        <v>44472</v>
      </c>
      <c r="D4708" s="22" t="s">
        <v>119</v>
      </c>
      <c r="E4708" s="22">
        <v>4</v>
      </c>
      <c r="F4708" s="22" t="s">
        <v>6</v>
      </c>
      <c r="G4708" s="22" t="s">
        <v>108</v>
      </c>
    </row>
    <row r="4709" spans="3:7">
      <c r="C4709" s="137">
        <v>44484</v>
      </c>
      <c r="D4709" s="22" t="s">
        <v>117</v>
      </c>
      <c r="E4709" s="22">
        <v>18</v>
      </c>
      <c r="F4709" s="22" t="s">
        <v>112</v>
      </c>
      <c r="G4709" s="22" t="s">
        <v>115</v>
      </c>
    </row>
    <row r="4710" spans="3:7">
      <c r="C4710" s="137">
        <v>43840</v>
      </c>
      <c r="D4710" s="22" t="s">
        <v>119</v>
      </c>
      <c r="E4710" s="22">
        <v>575</v>
      </c>
      <c r="F4710" s="22" t="s">
        <v>6</v>
      </c>
      <c r="G4710" s="22" t="s">
        <v>106</v>
      </c>
    </row>
    <row r="4711" spans="3:7">
      <c r="C4711" s="137">
        <v>44768</v>
      </c>
      <c r="D4711" s="22" t="s">
        <v>119</v>
      </c>
      <c r="E4711" s="22">
        <v>175</v>
      </c>
      <c r="F4711" s="22" t="s">
        <v>6</v>
      </c>
      <c r="G4711" s="22" t="s">
        <v>111</v>
      </c>
    </row>
    <row r="4712" spans="3:7">
      <c r="C4712" s="137">
        <v>43949</v>
      </c>
      <c r="D4712" s="22" t="s">
        <v>119</v>
      </c>
      <c r="E4712" s="22">
        <v>425</v>
      </c>
      <c r="F4712" s="22" t="s">
        <v>9</v>
      </c>
      <c r="G4712" s="22" t="s">
        <v>111</v>
      </c>
    </row>
    <row r="4713" spans="3:7">
      <c r="C4713" s="137">
        <v>44393</v>
      </c>
      <c r="D4713" s="22" t="s">
        <v>119</v>
      </c>
      <c r="E4713" s="22">
        <v>38</v>
      </c>
      <c r="F4713" s="22" t="s">
        <v>110</v>
      </c>
      <c r="G4713" s="22" t="s">
        <v>109</v>
      </c>
    </row>
    <row r="4714" spans="3:7">
      <c r="C4714" s="137">
        <v>44728</v>
      </c>
      <c r="D4714" s="22" t="s">
        <v>119</v>
      </c>
      <c r="E4714" s="22">
        <v>5</v>
      </c>
      <c r="F4714" s="22" t="s">
        <v>110</v>
      </c>
      <c r="G4714" s="22" t="s">
        <v>105</v>
      </c>
    </row>
    <row r="4715" spans="3:7">
      <c r="C4715" s="137">
        <v>44292</v>
      </c>
      <c r="D4715" s="22" t="s">
        <v>118</v>
      </c>
      <c r="E4715" s="22">
        <v>275</v>
      </c>
      <c r="F4715" s="22" t="s">
        <v>114</v>
      </c>
      <c r="G4715" s="22" t="s">
        <v>109</v>
      </c>
    </row>
    <row r="4716" spans="3:7">
      <c r="C4716" s="137">
        <v>43972</v>
      </c>
      <c r="D4716" s="22" t="s">
        <v>107</v>
      </c>
      <c r="E4716" s="22">
        <v>5</v>
      </c>
      <c r="F4716" s="22" t="s">
        <v>114</v>
      </c>
      <c r="G4716" s="22" t="s">
        <v>109</v>
      </c>
    </row>
    <row r="4717" spans="3:7">
      <c r="C4717" s="137">
        <v>44511</v>
      </c>
      <c r="D4717" s="22" t="s">
        <v>117</v>
      </c>
      <c r="E4717" s="22">
        <v>4</v>
      </c>
      <c r="F4717" s="22" t="s">
        <v>6</v>
      </c>
      <c r="G4717" s="22" t="s">
        <v>108</v>
      </c>
    </row>
    <row r="4718" spans="3:7">
      <c r="C4718" s="137">
        <v>44593</v>
      </c>
      <c r="D4718" s="22" t="s">
        <v>116</v>
      </c>
      <c r="E4718" s="22">
        <v>27</v>
      </c>
      <c r="F4718" s="22" t="s">
        <v>110</v>
      </c>
      <c r="G4718" s="22" t="s">
        <v>106</v>
      </c>
    </row>
    <row r="4719" spans="3:7">
      <c r="C4719" s="137">
        <v>44243</v>
      </c>
      <c r="D4719" s="22" t="s">
        <v>119</v>
      </c>
      <c r="E4719" s="22">
        <v>4</v>
      </c>
      <c r="F4719" s="22" t="s">
        <v>6</v>
      </c>
      <c r="G4719" s="22" t="s">
        <v>113</v>
      </c>
    </row>
    <row r="4720" spans="3:7">
      <c r="C4720" s="137">
        <v>44609</v>
      </c>
      <c r="D4720" s="22" t="s">
        <v>119</v>
      </c>
      <c r="E4720" s="22">
        <v>600</v>
      </c>
      <c r="F4720" s="22" t="s">
        <v>114</v>
      </c>
      <c r="G4720" s="22" t="s">
        <v>113</v>
      </c>
    </row>
    <row r="4721" spans="3:7">
      <c r="C4721" s="137">
        <v>44238</v>
      </c>
      <c r="D4721" s="22" t="s">
        <v>117</v>
      </c>
      <c r="E4721" s="22">
        <v>18</v>
      </c>
      <c r="F4721" s="22" t="s">
        <v>112</v>
      </c>
      <c r="G4721" s="22" t="s">
        <v>105</v>
      </c>
    </row>
    <row r="4722" spans="3:7">
      <c r="C4722" s="137">
        <v>43852</v>
      </c>
      <c r="D4722" s="22" t="s">
        <v>119</v>
      </c>
      <c r="E4722" s="22">
        <v>350</v>
      </c>
      <c r="F4722" s="22" t="s">
        <v>6</v>
      </c>
      <c r="G4722" s="22" t="s">
        <v>105</v>
      </c>
    </row>
    <row r="4723" spans="3:7">
      <c r="C4723" s="137">
        <v>44440</v>
      </c>
      <c r="D4723" s="22" t="s">
        <v>117</v>
      </c>
      <c r="E4723" s="22">
        <v>300</v>
      </c>
      <c r="F4723" s="22" t="s">
        <v>112</v>
      </c>
      <c r="G4723" s="22" t="s">
        <v>106</v>
      </c>
    </row>
    <row r="4724" spans="3:7">
      <c r="C4724" s="137">
        <v>44416</v>
      </c>
      <c r="D4724" s="22" t="s">
        <v>116</v>
      </c>
      <c r="E4724" s="22">
        <v>34</v>
      </c>
      <c r="F4724" s="22" t="s">
        <v>110</v>
      </c>
      <c r="G4724" s="22" t="s">
        <v>113</v>
      </c>
    </row>
    <row r="4725" spans="3:7">
      <c r="C4725" s="137">
        <v>44155</v>
      </c>
      <c r="D4725" s="22" t="s">
        <v>117</v>
      </c>
      <c r="E4725" s="22">
        <v>9</v>
      </c>
      <c r="F4725" s="22" t="s">
        <v>114</v>
      </c>
      <c r="G4725" s="22" t="s">
        <v>111</v>
      </c>
    </row>
    <row r="4726" spans="3:7">
      <c r="C4726" s="137">
        <v>44401</v>
      </c>
      <c r="D4726" s="22" t="s">
        <v>116</v>
      </c>
      <c r="E4726" s="22">
        <v>9</v>
      </c>
      <c r="F4726" s="22" t="s">
        <v>114</v>
      </c>
      <c r="G4726" s="22" t="s">
        <v>106</v>
      </c>
    </row>
    <row r="4727" spans="3:7">
      <c r="C4727" s="137">
        <v>44002</v>
      </c>
      <c r="D4727" s="22" t="s">
        <v>119</v>
      </c>
      <c r="E4727" s="22">
        <v>8</v>
      </c>
      <c r="F4727" s="22" t="s">
        <v>112</v>
      </c>
      <c r="G4727" s="22" t="s">
        <v>111</v>
      </c>
    </row>
    <row r="4728" spans="3:7">
      <c r="C4728" s="137">
        <v>44238</v>
      </c>
      <c r="D4728" s="22" t="s">
        <v>119</v>
      </c>
      <c r="E4728" s="22">
        <v>2</v>
      </c>
      <c r="F4728" s="22" t="s">
        <v>6</v>
      </c>
      <c r="G4728" s="22" t="s">
        <v>108</v>
      </c>
    </row>
    <row r="4729" spans="3:7">
      <c r="C4729" s="137">
        <v>44386</v>
      </c>
      <c r="D4729" s="22" t="s">
        <v>116</v>
      </c>
      <c r="E4729" s="22">
        <v>8</v>
      </c>
      <c r="F4729" s="22" t="s">
        <v>9</v>
      </c>
      <c r="G4729" s="22" t="s">
        <v>105</v>
      </c>
    </row>
    <row r="4730" spans="3:7">
      <c r="C4730" s="137">
        <v>44577</v>
      </c>
      <c r="D4730" s="22" t="s">
        <v>119</v>
      </c>
      <c r="E4730" s="22">
        <v>250</v>
      </c>
      <c r="F4730" s="22" t="s">
        <v>6</v>
      </c>
      <c r="G4730" s="22" t="s">
        <v>109</v>
      </c>
    </row>
    <row r="4731" spans="3:7">
      <c r="C4731" s="137">
        <v>44507</v>
      </c>
      <c r="D4731" s="22" t="s">
        <v>107</v>
      </c>
      <c r="E4731" s="22">
        <v>3</v>
      </c>
      <c r="F4731" s="22" t="s">
        <v>9</v>
      </c>
      <c r="G4731" s="22" t="s">
        <v>115</v>
      </c>
    </row>
    <row r="4732" spans="3:7">
      <c r="C4732" s="137">
        <v>43883</v>
      </c>
      <c r="D4732" s="22" t="s">
        <v>119</v>
      </c>
      <c r="E4732" s="22">
        <v>3</v>
      </c>
      <c r="F4732" s="22" t="s">
        <v>114</v>
      </c>
      <c r="G4732" s="22" t="s">
        <v>105</v>
      </c>
    </row>
    <row r="4733" spans="3:7">
      <c r="C4733" s="137">
        <v>43936</v>
      </c>
      <c r="D4733" s="22" t="s">
        <v>116</v>
      </c>
      <c r="E4733" s="22">
        <v>17</v>
      </c>
      <c r="F4733" s="22" t="s">
        <v>112</v>
      </c>
      <c r="G4733" s="22" t="s">
        <v>111</v>
      </c>
    </row>
    <row r="4734" spans="3:7">
      <c r="C4734" s="137">
        <v>44139</v>
      </c>
      <c r="D4734" s="22" t="s">
        <v>107</v>
      </c>
      <c r="E4734" s="22">
        <v>8</v>
      </c>
      <c r="F4734" s="22" t="s">
        <v>110</v>
      </c>
      <c r="G4734" s="22" t="s">
        <v>113</v>
      </c>
    </row>
    <row r="4735" spans="3:7">
      <c r="C4735" s="137">
        <v>44187</v>
      </c>
      <c r="D4735" s="22" t="s">
        <v>118</v>
      </c>
      <c r="E4735" s="22">
        <v>5</v>
      </c>
      <c r="F4735" s="22" t="s">
        <v>110</v>
      </c>
      <c r="G4735" s="22" t="s">
        <v>113</v>
      </c>
    </row>
    <row r="4736" spans="3:7">
      <c r="C4736" s="137">
        <v>44165</v>
      </c>
      <c r="D4736" s="22" t="s">
        <v>119</v>
      </c>
      <c r="E4736" s="22">
        <v>39</v>
      </c>
      <c r="F4736" s="22" t="s">
        <v>6</v>
      </c>
      <c r="G4736" s="22" t="s">
        <v>105</v>
      </c>
    </row>
    <row r="4737" spans="3:7">
      <c r="C4737" s="137">
        <v>44270</v>
      </c>
      <c r="D4737" s="22" t="s">
        <v>107</v>
      </c>
      <c r="E4737" s="22">
        <v>9</v>
      </c>
      <c r="F4737" s="22" t="s">
        <v>112</v>
      </c>
      <c r="G4737" s="22" t="s">
        <v>115</v>
      </c>
    </row>
    <row r="4738" spans="3:7">
      <c r="C4738" s="137">
        <v>44425</v>
      </c>
      <c r="D4738" s="22" t="s">
        <v>107</v>
      </c>
      <c r="E4738" s="22">
        <v>225</v>
      </c>
      <c r="F4738" s="22" t="s">
        <v>6</v>
      </c>
      <c r="G4738" s="22" t="s">
        <v>105</v>
      </c>
    </row>
    <row r="4739" spans="3:7">
      <c r="C4739" s="137">
        <v>44722</v>
      </c>
      <c r="D4739" s="22" t="s">
        <v>119</v>
      </c>
      <c r="E4739" s="22">
        <v>24</v>
      </c>
      <c r="F4739" s="22" t="s">
        <v>114</v>
      </c>
      <c r="G4739" s="22" t="s">
        <v>113</v>
      </c>
    </row>
    <row r="4740" spans="3:7">
      <c r="C4740" s="137">
        <v>44084</v>
      </c>
      <c r="D4740" s="22" t="s">
        <v>107</v>
      </c>
      <c r="E4740" s="22">
        <v>575</v>
      </c>
      <c r="F4740" s="22" t="s">
        <v>114</v>
      </c>
      <c r="G4740" s="22" t="s">
        <v>106</v>
      </c>
    </row>
    <row r="4741" spans="3:7">
      <c r="C4741" s="137">
        <v>44015</v>
      </c>
      <c r="D4741" s="22" t="s">
        <v>119</v>
      </c>
      <c r="E4741" s="22">
        <v>6</v>
      </c>
      <c r="F4741" s="22" t="s">
        <v>9</v>
      </c>
      <c r="G4741" s="22" t="s">
        <v>115</v>
      </c>
    </row>
    <row r="4742" spans="3:7">
      <c r="C4742" s="137">
        <v>44663</v>
      </c>
      <c r="D4742" s="22" t="s">
        <v>119</v>
      </c>
      <c r="E4742" s="22">
        <v>48</v>
      </c>
      <c r="F4742" s="22" t="s">
        <v>112</v>
      </c>
      <c r="G4742" s="22" t="s">
        <v>106</v>
      </c>
    </row>
    <row r="4743" spans="3:7">
      <c r="C4743" s="137">
        <v>44746</v>
      </c>
      <c r="D4743" s="22" t="s">
        <v>118</v>
      </c>
      <c r="E4743" s="22">
        <v>26</v>
      </c>
      <c r="F4743" s="22" t="s">
        <v>110</v>
      </c>
      <c r="G4743" s="22" t="s">
        <v>115</v>
      </c>
    </row>
    <row r="4744" spans="3:7">
      <c r="C4744" s="137">
        <v>44764</v>
      </c>
      <c r="D4744" s="22" t="s">
        <v>119</v>
      </c>
      <c r="E4744" s="22">
        <v>400</v>
      </c>
      <c r="F4744" s="22" t="s">
        <v>9</v>
      </c>
      <c r="G4744" s="22" t="s">
        <v>111</v>
      </c>
    </row>
    <row r="4745" spans="3:7">
      <c r="C4745" s="137">
        <v>44560</v>
      </c>
      <c r="D4745" s="22" t="s">
        <v>118</v>
      </c>
      <c r="E4745" s="22">
        <v>8</v>
      </c>
      <c r="F4745" s="22" t="s">
        <v>110</v>
      </c>
      <c r="G4745" s="22" t="s">
        <v>111</v>
      </c>
    </row>
    <row r="4746" spans="3:7">
      <c r="C4746" s="137">
        <v>44868</v>
      </c>
      <c r="D4746" s="22" t="s">
        <v>118</v>
      </c>
      <c r="E4746" s="22">
        <v>9</v>
      </c>
      <c r="F4746" s="22" t="s">
        <v>110</v>
      </c>
      <c r="G4746" s="22" t="s">
        <v>106</v>
      </c>
    </row>
    <row r="4747" spans="3:7">
      <c r="C4747" s="137">
        <v>44363</v>
      </c>
      <c r="D4747" s="22" t="s">
        <v>117</v>
      </c>
      <c r="E4747" s="22">
        <v>100</v>
      </c>
      <c r="F4747" s="22" t="s">
        <v>110</v>
      </c>
      <c r="G4747" s="22" t="s">
        <v>111</v>
      </c>
    </row>
    <row r="4748" spans="3:7">
      <c r="C4748" s="137">
        <v>44033</v>
      </c>
      <c r="D4748" s="22" t="s">
        <v>119</v>
      </c>
      <c r="E4748" s="22">
        <v>6</v>
      </c>
      <c r="F4748" s="22" t="s">
        <v>110</v>
      </c>
      <c r="G4748" s="22" t="s">
        <v>115</v>
      </c>
    </row>
    <row r="4749" spans="3:7">
      <c r="C4749" s="137">
        <v>43846</v>
      </c>
      <c r="D4749" s="22" t="s">
        <v>116</v>
      </c>
      <c r="E4749" s="22">
        <v>7</v>
      </c>
      <c r="F4749" s="22" t="s">
        <v>110</v>
      </c>
      <c r="G4749" s="22" t="s">
        <v>108</v>
      </c>
    </row>
    <row r="4750" spans="3:7">
      <c r="C4750" s="137">
        <v>44577</v>
      </c>
      <c r="D4750" s="22" t="s">
        <v>118</v>
      </c>
      <c r="E4750" s="22">
        <v>31</v>
      </c>
      <c r="F4750" s="22" t="s">
        <v>110</v>
      </c>
      <c r="G4750" s="22" t="s">
        <v>105</v>
      </c>
    </row>
    <row r="4751" spans="3:7">
      <c r="C4751" s="137">
        <v>44141</v>
      </c>
      <c r="D4751" s="22" t="s">
        <v>118</v>
      </c>
      <c r="E4751" s="22">
        <v>450</v>
      </c>
      <c r="F4751" s="22" t="s">
        <v>110</v>
      </c>
      <c r="G4751" s="22" t="s">
        <v>109</v>
      </c>
    </row>
    <row r="4752" spans="3:7">
      <c r="C4752" s="137">
        <v>43885</v>
      </c>
      <c r="D4752" s="22" t="s">
        <v>119</v>
      </c>
      <c r="E4752" s="22">
        <v>550</v>
      </c>
      <c r="F4752" s="22" t="s">
        <v>112</v>
      </c>
      <c r="G4752" s="22" t="s">
        <v>105</v>
      </c>
    </row>
    <row r="4753" spans="3:7">
      <c r="C4753" s="137">
        <v>44324</v>
      </c>
      <c r="D4753" s="22" t="s">
        <v>119</v>
      </c>
      <c r="E4753" s="22">
        <v>38</v>
      </c>
      <c r="F4753" s="22" t="s">
        <v>9</v>
      </c>
      <c r="G4753" s="22" t="s">
        <v>113</v>
      </c>
    </row>
    <row r="4754" spans="3:7">
      <c r="C4754" s="137">
        <v>44061</v>
      </c>
      <c r="D4754" s="22" t="s">
        <v>116</v>
      </c>
      <c r="E4754" s="22">
        <v>2</v>
      </c>
      <c r="F4754" s="22" t="s">
        <v>9</v>
      </c>
      <c r="G4754" s="22" t="s">
        <v>106</v>
      </c>
    </row>
    <row r="4755" spans="3:7">
      <c r="C4755" s="137">
        <v>44443</v>
      </c>
      <c r="D4755" s="22" t="s">
        <v>119</v>
      </c>
      <c r="E4755" s="22">
        <v>34</v>
      </c>
      <c r="F4755" s="22" t="s">
        <v>112</v>
      </c>
      <c r="G4755" s="22" t="s">
        <v>105</v>
      </c>
    </row>
    <row r="4756" spans="3:7">
      <c r="C4756" s="137">
        <v>44644</v>
      </c>
      <c r="D4756" s="22" t="s">
        <v>116</v>
      </c>
      <c r="E4756" s="22">
        <v>9</v>
      </c>
      <c r="F4756" s="22" t="s">
        <v>112</v>
      </c>
      <c r="G4756" s="22" t="s">
        <v>105</v>
      </c>
    </row>
    <row r="4757" spans="3:7">
      <c r="C4757" s="137">
        <v>44241</v>
      </c>
      <c r="D4757" s="22" t="s">
        <v>119</v>
      </c>
      <c r="E4757" s="22">
        <v>29</v>
      </c>
      <c r="F4757" s="22" t="s">
        <v>110</v>
      </c>
      <c r="G4757" s="22" t="s">
        <v>108</v>
      </c>
    </row>
    <row r="4758" spans="3:7">
      <c r="C4758" s="137">
        <v>44344</v>
      </c>
      <c r="D4758" s="22" t="s">
        <v>119</v>
      </c>
      <c r="E4758" s="22">
        <v>400</v>
      </c>
      <c r="F4758" s="22" t="s">
        <v>110</v>
      </c>
      <c r="G4758" s="22" t="s">
        <v>106</v>
      </c>
    </row>
    <row r="4759" spans="3:7">
      <c r="C4759" s="137">
        <v>44017</v>
      </c>
      <c r="D4759" s="22" t="s">
        <v>118</v>
      </c>
      <c r="E4759" s="22">
        <v>35</v>
      </c>
      <c r="F4759" s="22" t="s">
        <v>112</v>
      </c>
      <c r="G4759" s="22" t="s">
        <v>109</v>
      </c>
    </row>
    <row r="4760" spans="3:7">
      <c r="C4760" s="137">
        <v>44197</v>
      </c>
      <c r="D4760" s="22" t="s">
        <v>118</v>
      </c>
      <c r="E4760" s="22">
        <v>4</v>
      </c>
      <c r="F4760" s="22" t="s">
        <v>112</v>
      </c>
      <c r="G4760" s="22" t="s">
        <v>111</v>
      </c>
    </row>
    <row r="4761" spans="3:7">
      <c r="C4761" s="137">
        <v>44309</v>
      </c>
      <c r="D4761" s="22" t="s">
        <v>116</v>
      </c>
      <c r="E4761" s="22">
        <v>575</v>
      </c>
      <c r="F4761" s="22" t="s">
        <v>110</v>
      </c>
      <c r="G4761" s="22" t="s">
        <v>115</v>
      </c>
    </row>
    <row r="4762" spans="3:7">
      <c r="C4762" s="137">
        <v>44754</v>
      </c>
      <c r="D4762" s="22" t="s">
        <v>117</v>
      </c>
      <c r="E4762" s="22">
        <v>25</v>
      </c>
      <c r="F4762" s="22" t="s">
        <v>112</v>
      </c>
      <c r="G4762" s="22" t="s">
        <v>108</v>
      </c>
    </row>
    <row r="4763" spans="3:7">
      <c r="C4763" s="137">
        <v>44087</v>
      </c>
      <c r="D4763" s="22" t="s">
        <v>107</v>
      </c>
      <c r="E4763" s="22">
        <v>32</v>
      </c>
      <c r="F4763" s="22" t="s">
        <v>6</v>
      </c>
      <c r="G4763" s="22" t="s">
        <v>108</v>
      </c>
    </row>
    <row r="4764" spans="3:7">
      <c r="C4764" s="137">
        <v>44755</v>
      </c>
      <c r="D4764" s="22" t="s">
        <v>119</v>
      </c>
      <c r="E4764" s="22">
        <v>29</v>
      </c>
      <c r="F4764" s="22" t="s">
        <v>9</v>
      </c>
      <c r="G4764" s="22" t="s">
        <v>113</v>
      </c>
    </row>
    <row r="4765" spans="3:7">
      <c r="C4765" s="137">
        <v>44845</v>
      </c>
      <c r="D4765" s="22" t="s">
        <v>107</v>
      </c>
      <c r="E4765" s="22">
        <v>2</v>
      </c>
      <c r="F4765" s="22" t="s">
        <v>9</v>
      </c>
      <c r="G4765" s="22" t="s">
        <v>108</v>
      </c>
    </row>
    <row r="4766" spans="3:7">
      <c r="C4766" s="137">
        <v>44878</v>
      </c>
      <c r="D4766" s="22" t="s">
        <v>107</v>
      </c>
      <c r="E4766" s="22">
        <v>475</v>
      </c>
      <c r="F4766" s="22" t="s">
        <v>6</v>
      </c>
      <c r="G4766" s="22" t="s">
        <v>105</v>
      </c>
    </row>
    <row r="4767" spans="3:7">
      <c r="C4767" s="137">
        <v>43862</v>
      </c>
      <c r="D4767" s="22" t="s">
        <v>119</v>
      </c>
      <c r="E4767" s="22">
        <v>40</v>
      </c>
      <c r="F4767" s="22" t="s">
        <v>9</v>
      </c>
      <c r="G4767" s="22" t="s">
        <v>115</v>
      </c>
    </row>
    <row r="4768" spans="3:7">
      <c r="C4768" s="137">
        <v>44643</v>
      </c>
      <c r="D4768" s="22" t="s">
        <v>118</v>
      </c>
      <c r="E4768" s="22">
        <v>7</v>
      </c>
      <c r="F4768" s="22" t="s">
        <v>114</v>
      </c>
      <c r="G4768" s="22" t="s">
        <v>109</v>
      </c>
    </row>
    <row r="4769" spans="3:7">
      <c r="C4769" s="137">
        <v>43972</v>
      </c>
      <c r="D4769" s="22" t="s">
        <v>117</v>
      </c>
      <c r="E4769" s="22">
        <v>425</v>
      </c>
      <c r="F4769" s="22" t="s">
        <v>112</v>
      </c>
      <c r="G4769" s="22" t="s">
        <v>106</v>
      </c>
    </row>
    <row r="4770" spans="3:7">
      <c r="C4770" s="137">
        <v>44048</v>
      </c>
      <c r="D4770" s="22" t="s">
        <v>119</v>
      </c>
      <c r="E4770" s="22">
        <v>1</v>
      </c>
      <c r="F4770" s="22" t="s">
        <v>112</v>
      </c>
      <c r="G4770" s="22" t="s">
        <v>113</v>
      </c>
    </row>
    <row r="4771" spans="3:7">
      <c r="C4771" s="137">
        <v>44317</v>
      </c>
      <c r="D4771" s="22" t="s">
        <v>117</v>
      </c>
      <c r="E4771" s="22">
        <v>39</v>
      </c>
      <c r="F4771" s="22" t="s">
        <v>114</v>
      </c>
      <c r="G4771" s="22" t="s">
        <v>111</v>
      </c>
    </row>
    <row r="4772" spans="3:7">
      <c r="C4772" s="137">
        <v>44713</v>
      </c>
      <c r="D4772" s="22" t="s">
        <v>119</v>
      </c>
      <c r="E4772" s="22">
        <v>9</v>
      </c>
      <c r="F4772" s="22" t="s">
        <v>114</v>
      </c>
      <c r="G4772" s="22" t="s">
        <v>115</v>
      </c>
    </row>
    <row r="4773" spans="3:7">
      <c r="C4773" s="137">
        <v>43998</v>
      </c>
      <c r="D4773" s="22" t="s">
        <v>119</v>
      </c>
      <c r="E4773" s="22">
        <v>7</v>
      </c>
      <c r="F4773" s="22" t="s">
        <v>114</v>
      </c>
      <c r="G4773" s="22" t="s">
        <v>108</v>
      </c>
    </row>
    <row r="4774" spans="3:7">
      <c r="C4774" s="137">
        <v>44658</v>
      </c>
      <c r="D4774" s="22" t="s">
        <v>116</v>
      </c>
      <c r="E4774" s="22">
        <v>475</v>
      </c>
      <c r="F4774" s="22" t="s">
        <v>114</v>
      </c>
      <c r="G4774" s="22" t="s">
        <v>105</v>
      </c>
    </row>
    <row r="4775" spans="3:7">
      <c r="C4775" s="137">
        <v>44370</v>
      </c>
      <c r="D4775" s="22" t="s">
        <v>119</v>
      </c>
      <c r="E4775" s="22">
        <v>300</v>
      </c>
      <c r="F4775" s="22" t="s">
        <v>112</v>
      </c>
      <c r="G4775" s="22" t="s">
        <v>109</v>
      </c>
    </row>
    <row r="4776" spans="3:7">
      <c r="C4776" s="137">
        <v>44349</v>
      </c>
      <c r="D4776" s="22" t="s">
        <v>119</v>
      </c>
      <c r="E4776" s="22">
        <v>36</v>
      </c>
      <c r="F4776" s="22" t="s">
        <v>9</v>
      </c>
      <c r="G4776" s="22" t="s">
        <v>109</v>
      </c>
    </row>
    <row r="4777" spans="3:7">
      <c r="C4777" s="137">
        <v>43841</v>
      </c>
      <c r="D4777" s="22" t="s">
        <v>119</v>
      </c>
      <c r="E4777" s="22">
        <v>425</v>
      </c>
      <c r="F4777" s="22" t="s">
        <v>110</v>
      </c>
      <c r="G4777" s="22" t="s">
        <v>108</v>
      </c>
    </row>
    <row r="4778" spans="3:7">
      <c r="C4778" s="137">
        <v>44518</v>
      </c>
      <c r="D4778" s="22" t="s">
        <v>117</v>
      </c>
      <c r="E4778" s="22">
        <v>1</v>
      </c>
      <c r="F4778" s="22" t="s">
        <v>112</v>
      </c>
      <c r="G4778" s="22" t="s">
        <v>106</v>
      </c>
    </row>
    <row r="4779" spans="3:7">
      <c r="C4779" s="137">
        <v>44845</v>
      </c>
      <c r="D4779" s="22" t="s">
        <v>116</v>
      </c>
      <c r="E4779" s="22">
        <v>8</v>
      </c>
      <c r="F4779" s="22" t="s">
        <v>114</v>
      </c>
      <c r="G4779" s="22" t="s">
        <v>106</v>
      </c>
    </row>
    <row r="4780" spans="3:7">
      <c r="C4780" s="137">
        <v>44218</v>
      </c>
      <c r="D4780" s="22" t="s">
        <v>118</v>
      </c>
      <c r="E4780" s="22">
        <v>8</v>
      </c>
      <c r="F4780" s="22" t="s">
        <v>112</v>
      </c>
      <c r="G4780" s="22" t="s">
        <v>106</v>
      </c>
    </row>
    <row r="4781" spans="3:7">
      <c r="C4781" s="137">
        <v>44307</v>
      </c>
      <c r="D4781" s="22" t="s">
        <v>118</v>
      </c>
      <c r="E4781" s="22">
        <v>29</v>
      </c>
      <c r="F4781" s="22" t="s">
        <v>6</v>
      </c>
      <c r="G4781" s="22" t="s">
        <v>105</v>
      </c>
    </row>
    <row r="4782" spans="3:7">
      <c r="C4782" s="137">
        <v>44422</v>
      </c>
      <c r="D4782" s="22" t="s">
        <v>118</v>
      </c>
      <c r="E4782" s="22">
        <v>325</v>
      </c>
      <c r="F4782" s="22" t="s">
        <v>6</v>
      </c>
      <c r="G4782" s="22" t="s">
        <v>106</v>
      </c>
    </row>
    <row r="4783" spans="3:7">
      <c r="C4783" s="137">
        <v>44878</v>
      </c>
      <c r="D4783" s="22" t="s">
        <v>117</v>
      </c>
      <c r="E4783" s="22">
        <v>44</v>
      </c>
      <c r="F4783" s="22" t="s">
        <v>114</v>
      </c>
      <c r="G4783" s="22" t="s">
        <v>109</v>
      </c>
    </row>
    <row r="4784" spans="3:7">
      <c r="C4784" s="137">
        <v>44633</v>
      </c>
      <c r="D4784" s="22" t="s">
        <v>117</v>
      </c>
      <c r="E4784" s="22">
        <v>37</v>
      </c>
      <c r="F4784" s="22" t="s">
        <v>6</v>
      </c>
      <c r="G4784" s="22" t="s">
        <v>113</v>
      </c>
    </row>
    <row r="4785" spans="3:7">
      <c r="C4785" s="137">
        <v>44121</v>
      </c>
      <c r="D4785" s="22" t="s">
        <v>119</v>
      </c>
      <c r="E4785" s="22">
        <v>425</v>
      </c>
      <c r="F4785" s="22" t="s">
        <v>110</v>
      </c>
      <c r="G4785" s="22" t="s">
        <v>106</v>
      </c>
    </row>
    <row r="4786" spans="3:7">
      <c r="C4786" s="137">
        <v>44409</v>
      </c>
      <c r="D4786" s="22" t="s">
        <v>117</v>
      </c>
      <c r="E4786" s="22">
        <v>45</v>
      </c>
      <c r="F4786" s="22" t="s">
        <v>9</v>
      </c>
      <c r="G4786" s="22" t="s">
        <v>105</v>
      </c>
    </row>
    <row r="4787" spans="3:7">
      <c r="C4787" s="137">
        <v>44550</v>
      </c>
      <c r="D4787" s="22" t="s">
        <v>107</v>
      </c>
      <c r="E4787" s="22">
        <v>9</v>
      </c>
      <c r="F4787" s="22" t="s">
        <v>9</v>
      </c>
      <c r="G4787" s="22" t="s">
        <v>113</v>
      </c>
    </row>
    <row r="4788" spans="3:7">
      <c r="C4788" s="137">
        <v>44091</v>
      </c>
      <c r="D4788" s="22" t="s">
        <v>119</v>
      </c>
      <c r="E4788" s="22">
        <v>200</v>
      </c>
      <c r="F4788" s="22" t="s">
        <v>6</v>
      </c>
      <c r="G4788" s="22" t="s">
        <v>111</v>
      </c>
    </row>
    <row r="4789" spans="3:7">
      <c r="C4789" s="137">
        <v>44215</v>
      </c>
      <c r="D4789" s="22" t="s">
        <v>116</v>
      </c>
      <c r="E4789" s="22">
        <v>3</v>
      </c>
      <c r="F4789" s="22" t="s">
        <v>6</v>
      </c>
      <c r="G4789" s="22" t="s">
        <v>106</v>
      </c>
    </row>
    <row r="4790" spans="3:7">
      <c r="C4790" s="137">
        <v>43873</v>
      </c>
      <c r="D4790" s="22" t="s">
        <v>119</v>
      </c>
      <c r="E4790" s="22">
        <v>525</v>
      </c>
      <c r="F4790" s="22" t="s">
        <v>110</v>
      </c>
      <c r="G4790" s="22" t="s">
        <v>109</v>
      </c>
    </row>
    <row r="4791" spans="3:7">
      <c r="C4791" s="137">
        <v>44386</v>
      </c>
      <c r="D4791" s="22" t="s">
        <v>117</v>
      </c>
      <c r="E4791" s="22">
        <v>7</v>
      </c>
      <c r="F4791" s="22" t="s">
        <v>112</v>
      </c>
      <c r="G4791" s="22" t="s">
        <v>111</v>
      </c>
    </row>
    <row r="4792" spans="3:7">
      <c r="C4792" s="137">
        <v>44399</v>
      </c>
      <c r="D4792" s="22" t="s">
        <v>117</v>
      </c>
      <c r="E4792" s="22">
        <v>8</v>
      </c>
      <c r="F4792" s="22" t="s">
        <v>112</v>
      </c>
      <c r="G4792" s="22" t="s">
        <v>115</v>
      </c>
    </row>
    <row r="4793" spans="3:7">
      <c r="C4793" s="137">
        <v>44387</v>
      </c>
      <c r="D4793" s="22" t="s">
        <v>119</v>
      </c>
      <c r="E4793" s="22">
        <v>2</v>
      </c>
      <c r="F4793" s="22" t="s">
        <v>112</v>
      </c>
      <c r="G4793" s="22" t="s">
        <v>105</v>
      </c>
    </row>
    <row r="4794" spans="3:7">
      <c r="C4794" s="137">
        <v>44566</v>
      </c>
      <c r="D4794" s="22" t="s">
        <v>117</v>
      </c>
      <c r="E4794" s="22">
        <v>4</v>
      </c>
      <c r="F4794" s="22" t="s">
        <v>9</v>
      </c>
      <c r="G4794" s="22" t="s">
        <v>111</v>
      </c>
    </row>
    <row r="4795" spans="3:7">
      <c r="C4795" s="137">
        <v>44109</v>
      </c>
      <c r="D4795" s="22" t="s">
        <v>118</v>
      </c>
      <c r="E4795" s="22">
        <v>43</v>
      </c>
      <c r="F4795" s="22" t="s">
        <v>112</v>
      </c>
      <c r="G4795" s="22" t="s">
        <v>105</v>
      </c>
    </row>
    <row r="4796" spans="3:7">
      <c r="C4796" s="137">
        <v>44842</v>
      </c>
      <c r="D4796" s="22" t="s">
        <v>118</v>
      </c>
      <c r="E4796" s="22">
        <v>21</v>
      </c>
      <c r="F4796" s="22" t="s">
        <v>114</v>
      </c>
      <c r="G4796" s="22" t="s">
        <v>111</v>
      </c>
    </row>
    <row r="4797" spans="3:7">
      <c r="C4797" s="137">
        <v>44885</v>
      </c>
      <c r="D4797" s="22" t="s">
        <v>117</v>
      </c>
      <c r="E4797" s="22">
        <v>9</v>
      </c>
      <c r="F4797" s="22" t="s">
        <v>112</v>
      </c>
      <c r="G4797" s="22" t="s">
        <v>113</v>
      </c>
    </row>
    <row r="4798" spans="3:7">
      <c r="C4798" s="137">
        <v>44234</v>
      </c>
      <c r="D4798" s="22" t="s">
        <v>117</v>
      </c>
      <c r="E4798" s="22">
        <v>400</v>
      </c>
      <c r="F4798" s="22" t="s">
        <v>112</v>
      </c>
      <c r="G4798" s="22" t="s">
        <v>113</v>
      </c>
    </row>
    <row r="4799" spans="3:7">
      <c r="C4799" s="137">
        <v>44623</v>
      </c>
      <c r="D4799" s="22" t="s">
        <v>118</v>
      </c>
      <c r="E4799" s="22">
        <v>44</v>
      </c>
      <c r="F4799" s="22" t="s">
        <v>9</v>
      </c>
      <c r="G4799" s="22" t="s">
        <v>115</v>
      </c>
    </row>
    <row r="4800" spans="3:7">
      <c r="C4800" s="137">
        <v>44851</v>
      </c>
      <c r="D4800" s="22" t="s">
        <v>116</v>
      </c>
      <c r="E4800" s="22">
        <v>150</v>
      </c>
      <c r="F4800" s="22" t="s">
        <v>9</v>
      </c>
      <c r="G4800" s="22" t="s">
        <v>109</v>
      </c>
    </row>
    <row r="4801" spans="3:7">
      <c r="C4801" s="137">
        <v>44345</v>
      </c>
      <c r="D4801" s="22" t="s">
        <v>107</v>
      </c>
      <c r="E4801" s="22">
        <v>475</v>
      </c>
      <c r="F4801" s="22" t="s">
        <v>110</v>
      </c>
      <c r="G4801" s="22" t="s">
        <v>108</v>
      </c>
    </row>
    <row r="4802" spans="3:7">
      <c r="C4802" s="137">
        <v>44581</v>
      </c>
      <c r="D4802" s="22" t="s">
        <v>116</v>
      </c>
      <c r="E4802" s="22">
        <v>19</v>
      </c>
      <c r="F4802" s="22" t="s">
        <v>6</v>
      </c>
      <c r="G4802" s="22" t="s">
        <v>108</v>
      </c>
    </row>
    <row r="4803" spans="3:7">
      <c r="C4803" s="137">
        <v>43936</v>
      </c>
      <c r="D4803" s="22" t="s">
        <v>118</v>
      </c>
      <c r="E4803" s="22">
        <v>4</v>
      </c>
      <c r="F4803" s="22" t="s">
        <v>112</v>
      </c>
      <c r="G4803" s="22" t="s">
        <v>109</v>
      </c>
    </row>
    <row r="4804" spans="3:7">
      <c r="C4804" s="137">
        <v>44382</v>
      </c>
      <c r="D4804" s="22" t="s">
        <v>107</v>
      </c>
      <c r="E4804" s="22">
        <v>9</v>
      </c>
      <c r="F4804" s="22" t="s">
        <v>6</v>
      </c>
      <c r="G4804" s="22" t="s">
        <v>113</v>
      </c>
    </row>
    <row r="4805" spans="3:7">
      <c r="C4805" s="137">
        <v>44193</v>
      </c>
      <c r="D4805" s="22" t="s">
        <v>118</v>
      </c>
      <c r="E4805" s="22">
        <v>525</v>
      </c>
      <c r="F4805" s="22" t="s">
        <v>110</v>
      </c>
      <c r="G4805" s="22" t="s">
        <v>108</v>
      </c>
    </row>
    <row r="4806" spans="3:7">
      <c r="C4806" s="137">
        <v>44044</v>
      </c>
      <c r="D4806" s="22" t="s">
        <v>119</v>
      </c>
      <c r="E4806" s="22">
        <v>200</v>
      </c>
      <c r="F4806" s="22" t="s">
        <v>6</v>
      </c>
      <c r="G4806" s="22" t="s">
        <v>106</v>
      </c>
    </row>
    <row r="4807" spans="3:7">
      <c r="C4807" s="137">
        <v>43916</v>
      </c>
      <c r="D4807" s="22" t="s">
        <v>107</v>
      </c>
      <c r="E4807" s="22">
        <v>11</v>
      </c>
      <c r="F4807" s="22" t="s">
        <v>9</v>
      </c>
      <c r="G4807" s="22" t="s">
        <v>105</v>
      </c>
    </row>
    <row r="4808" spans="3:7">
      <c r="C4808" s="137">
        <v>44039</v>
      </c>
      <c r="D4808" s="22" t="s">
        <v>107</v>
      </c>
      <c r="E4808" s="22">
        <v>44</v>
      </c>
      <c r="F4808" s="22" t="s">
        <v>9</v>
      </c>
      <c r="G4808" s="22" t="s">
        <v>109</v>
      </c>
    </row>
    <row r="4809" spans="3:7">
      <c r="C4809" s="137">
        <v>43835</v>
      </c>
      <c r="D4809" s="22" t="s">
        <v>119</v>
      </c>
      <c r="E4809" s="22">
        <v>6</v>
      </c>
      <c r="F4809" s="22" t="s">
        <v>112</v>
      </c>
      <c r="G4809" s="22" t="s">
        <v>111</v>
      </c>
    </row>
    <row r="4810" spans="3:7">
      <c r="C4810" s="137">
        <v>44443</v>
      </c>
      <c r="D4810" s="22" t="s">
        <v>118</v>
      </c>
      <c r="E4810" s="22">
        <v>7</v>
      </c>
      <c r="F4810" s="22" t="s">
        <v>112</v>
      </c>
      <c r="G4810" s="22" t="s">
        <v>115</v>
      </c>
    </row>
    <row r="4811" spans="3:7">
      <c r="C4811" s="137">
        <v>44040</v>
      </c>
      <c r="D4811" s="22" t="s">
        <v>117</v>
      </c>
      <c r="E4811" s="22">
        <v>8</v>
      </c>
      <c r="F4811" s="22" t="s">
        <v>114</v>
      </c>
      <c r="G4811" s="22" t="s">
        <v>105</v>
      </c>
    </row>
    <row r="4812" spans="3:7">
      <c r="C4812" s="137">
        <v>44498</v>
      </c>
      <c r="D4812" s="22" t="s">
        <v>107</v>
      </c>
      <c r="E4812" s="22">
        <v>19</v>
      </c>
      <c r="F4812" s="22" t="s">
        <v>110</v>
      </c>
      <c r="G4812" s="22" t="s">
        <v>109</v>
      </c>
    </row>
    <row r="4813" spans="3:7">
      <c r="C4813" s="137">
        <v>44482</v>
      </c>
      <c r="D4813" s="22" t="s">
        <v>118</v>
      </c>
      <c r="E4813" s="22">
        <v>350</v>
      </c>
      <c r="F4813" s="22" t="s">
        <v>112</v>
      </c>
      <c r="G4813" s="22" t="s">
        <v>108</v>
      </c>
    </row>
    <row r="4814" spans="3:7">
      <c r="C4814" s="137">
        <v>44113</v>
      </c>
      <c r="D4814" s="22" t="s">
        <v>116</v>
      </c>
      <c r="E4814" s="22">
        <v>6</v>
      </c>
      <c r="F4814" s="22" t="s">
        <v>114</v>
      </c>
      <c r="G4814" s="22" t="s">
        <v>105</v>
      </c>
    </row>
    <row r="4815" spans="3:7">
      <c r="C4815" s="137">
        <v>44859</v>
      </c>
      <c r="D4815" s="22" t="s">
        <v>119</v>
      </c>
      <c r="E4815" s="22">
        <v>6</v>
      </c>
      <c r="F4815" s="22" t="s">
        <v>9</v>
      </c>
      <c r="G4815" s="22" t="s">
        <v>105</v>
      </c>
    </row>
    <row r="4816" spans="3:7">
      <c r="C4816" s="137">
        <v>44384</v>
      </c>
      <c r="D4816" s="22" t="s">
        <v>116</v>
      </c>
      <c r="E4816" s="22">
        <v>300</v>
      </c>
      <c r="F4816" s="22" t="s">
        <v>110</v>
      </c>
      <c r="G4816" s="22" t="s">
        <v>105</v>
      </c>
    </row>
    <row r="4817" spans="3:7">
      <c r="C4817" s="137">
        <v>43997</v>
      </c>
      <c r="D4817" s="22" t="s">
        <v>117</v>
      </c>
      <c r="E4817" s="22">
        <v>9</v>
      </c>
      <c r="F4817" s="22" t="s">
        <v>114</v>
      </c>
      <c r="G4817" s="22" t="s">
        <v>109</v>
      </c>
    </row>
    <row r="4818" spans="3:7">
      <c r="C4818" s="137">
        <v>44529</v>
      </c>
      <c r="D4818" s="22" t="s">
        <v>118</v>
      </c>
      <c r="E4818" s="22">
        <v>47</v>
      </c>
      <c r="F4818" s="22" t="s">
        <v>112</v>
      </c>
      <c r="G4818" s="22" t="s">
        <v>106</v>
      </c>
    </row>
    <row r="4819" spans="3:7">
      <c r="C4819" s="137">
        <v>44543</v>
      </c>
      <c r="D4819" s="22" t="s">
        <v>117</v>
      </c>
      <c r="E4819" s="22">
        <v>9</v>
      </c>
      <c r="F4819" s="22" t="s">
        <v>6</v>
      </c>
      <c r="G4819" s="22" t="s">
        <v>108</v>
      </c>
    </row>
    <row r="4820" spans="3:7">
      <c r="C4820" s="137">
        <v>43843</v>
      </c>
      <c r="D4820" s="22" t="s">
        <v>117</v>
      </c>
      <c r="E4820" s="22">
        <v>9</v>
      </c>
      <c r="F4820" s="22" t="s">
        <v>112</v>
      </c>
      <c r="G4820" s="22" t="s">
        <v>106</v>
      </c>
    </row>
    <row r="4821" spans="3:7">
      <c r="C4821" s="137">
        <v>43996</v>
      </c>
      <c r="D4821" s="22" t="s">
        <v>117</v>
      </c>
      <c r="E4821" s="22">
        <v>8</v>
      </c>
      <c r="F4821" s="22" t="s">
        <v>9</v>
      </c>
      <c r="G4821" s="22" t="s">
        <v>111</v>
      </c>
    </row>
    <row r="4822" spans="3:7">
      <c r="C4822" s="137">
        <v>44747</v>
      </c>
      <c r="D4822" s="22" t="s">
        <v>116</v>
      </c>
      <c r="E4822" s="22">
        <v>9</v>
      </c>
      <c r="F4822" s="22" t="s">
        <v>114</v>
      </c>
      <c r="G4822" s="22" t="s">
        <v>109</v>
      </c>
    </row>
    <row r="4823" spans="3:7">
      <c r="C4823" s="137">
        <v>44375</v>
      </c>
      <c r="D4823" s="22" t="s">
        <v>119</v>
      </c>
      <c r="E4823" s="22">
        <v>400</v>
      </c>
      <c r="F4823" s="22" t="s">
        <v>110</v>
      </c>
      <c r="G4823" s="22" t="s">
        <v>105</v>
      </c>
    </row>
    <row r="4824" spans="3:7">
      <c r="C4824" s="137">
        <v>44619</v>
      </c>
      <c r="D4824" s="22" t="s">
        <v>119</v>
      </c>
      <c r="E4824" s="22">
        <v>9</v>
      </c>
      <c r="F4824" s="22" t="s">
        <v>114</v>
      </c>
      <c r="G4824" s="22" t="s">
        <v>108</v>
      </c>
    </row>
    <row r="4825" spans="3:7">
      <c r="C4825" s="137">
        <v>44333</v>
      </c>
      <c r="D4825" s="22" t="s">
        <v>117</v>
      </c>
      <c r="E4825" s="22">
        <v>9</v>
      </c>
      <c r="F4825" s="22" t="s">
        <v>6</v>
      </c>
      <c r="G4825" s="22" t="s">
        <v>113</v>
      </c>
    </row>
    <row r="4826" spans="3:7">
      <c r="C4826" s="137">
        <v>44016</v>
      </c>
      <c r="D4826" s="22" t="s">
        <v>116</v>
      </c>
      <c r="E4826" s="22">
        <v>8</v>
      </c>
      <c r="F4826" s="22" t="s">
        <v>6</v>
      </c>
      <c r="G4826" s="22" t="s">
        <v>108</v>
      </c>
    </row>
    <row r="4827" spans="3:7">
      <c r="C4827" s="137">
        <v>44370</v>
      </c>
      <c r="D4827" s="22" t="s">
        <v>116</v>
      </c>
      <c r="E4827" s="22">
        <v>225</v>
      </c>
      <c r="F4827" s="22" t="s">
        <v>112</v>
      </c>
      <c r="G4827" s="22" t="s">
        <v>106</v>
      </c>
    </row>
    <row r="4828" spans="3:7">
      <c r="C4828" s="137">
        <v>44035</v>
      </c>
      <c r="D4828" s="22" t="s">
        <v>119</v>
      </c>
      <c r="E4828" s="22">
        <v>100</v>
      </c>
      <c r="F4828" s="22" t="s">
        <v>112</v>
      </c>
      <c r="G4828" s="22" t="s">
        <v>108</v>
      </c>
    </row>
    <row r="4829" spans="3:7">
      <c r="C4829" s="137">
        <v>44227</v>
      </c>
      <c r="D4829" s="22" t="s">
        <v>119</v>
      </c>
      <c r="E4829" s="22">
        <v>19</v>
      </c>
      <c r="F4829" s="22" t="s">
        <v>114</v>
      </c>
      <c r="G4829" s="22" t="s">
        <v>111</v>
      </c>
    </row>
    <row r="4830" spans="3:7">
      <c r="C4830" s="137">
        <v>44141</v>
      </c>
      <c r="D4830" s="22" t="s">
        <v>117</v>
      </c>
      <c r="E4830" s="22">
        <v>7</v>
      </c>
      <c r="F4830" s="22" t="s">
        <v>110</v>
      </c>
      <c r="G4830" s="22" t="s">
        <v>109</v>
      </c>
    </row>
    <row r="4831" spans="3:7">
      <c r="C4831" s="137">
        <v>44885</v>
      </c>
      <c r="D4831" s="22" t="s">
        <v>119</v>
      </c>
      <c r="E4831" s="22">
        <v>2</v>
      </c>
      <c r="F4831" s="22" t="s">
        <v>6</v>
      </c>
      <c r="G4831" s="22" t="s">
        <v>111</v>
      </c>
    </row>
    <row r="4832" spans="3:7">
      <c r="C4832" s="137">
        <v>44045</v>
      </c>
      <c r="D4832" s="22" t="s">
        <v>116</v>
      </c>
      <c r="E4832" s="22">
        <v>1</v>
      </c>
      <c r="F4832" s="22" t="s">
        <v>114</v>
      </c>
      <c r="G4832" s="22" t="s">
        <v>111</v>
      </c>
    </row>
    <row r="4833" spans="3:7">
      <c r="C4833" s="137">
        <v>44683</v>
      </c>
      <c r="D4833" s="22" t="s">
        <v>117</v>
      </c>
      <c r="E4833" s="22">
        <v>40</v>
      </c>
      <c r="F4833" s="22" t="s">
        <v>110</v>
      </c>
      <c r="G4833" s="22" t="s">
        <v>106</v>
      </c>
    </row>
    <row r="4834" spans="3:7">
      <c r="C4834" s="137">
        <v>44623</v>
      </c>
      <c r="D4834" s="22" t="s">
        <v>118</v>
      </c>
      <c r="E4834" s="22">
        <v>16</v>
      </c>
      <c r="F4834" s="22" t="s">
        <v>112</v>
      </c>
      <c r="G4834" s="22" t="s">
        <v>105</v>
      </c>
    </row>
    <row r="4835" spans="3:7">
      <c r="C4835" s="137">
        <v>44407</v>
      </c>
      <c r="D4835" s="22" t="s">
        <v>119</v>
      </c>
      <c r="E4835" s="22">
        <v>17</v>
      </c>
      <c r="F4835" s="22" t="s">
        <v>6</v>
      </c>
      <c r="G4835" s="22" t="s">
        <v>113</v>
      </c>
    </row>
    <row r="4836" spans="3:7">
      <c r="C4836" s="137">
        <v>44113</v>
      </c>
      <c r="D4836" s="22" t="s">
        <v>119</v>
      </c>
      <c r="E4836" s="22">
        <v>75</v>
      </c>
      <c r="F4836" s="22" t="s">
        <v>112</v>
      </c>
      <c r="G4836" s="22" t="s">
        <v>106</v>
      </c>
    </row>
    <row r="4837" spans="3:7">
      <c r="C4837" s="137">
        <v>44217</v>
      </c>
      <c r="D4837" s="22" t="s">
        <v>117</v>
      </c>
      <c r="E4837" s="22">
        <v>5</v>
      </c>
      <c r="F4837" s="22" t="s">
        <v>112</v>
      </c>
      <c r="G4837" s="22" t="s">
        <v>115</v>
      </c>
    </row>
    <row r="4838" spans="3:7">
      <c r="C4838" s="137">
        <v>44688</v>
      </c>
      <c r="D4838" s="22" t="s">
        <v>116</v>
      </c>
      <c r="E4838" s="22">
        <v>34</v>
      </c>
      <c r="F4838" s="22" t="s">
        <v>6</v>
      </c>
      <c r="G4838" s="22" t="s">
        <v>113</v>
      </c>
    </row>
    <row r="4839" spans="3:7">
      <c r="C4839" s="137">
        <v>44840</v>
      </c>
      <c r="D4839" s="22" t="s">
        <v>119</v>
      </c>
      <c r="E4839" s="22">
        <v>43</v>
      </c>
      <c r="F4839" s="22" t="s">
        <v>114</v>
      </c>
      <c r="G4839" s="22" t="s">
        <v>105</v>
      </c>
    </row>
    <row r="4840" spans="3:7">
      <c r="C4840" s="137">
        <v>44312</v>
      </c>
      <c r="D4840" s="22" t="s">
        <v>117</v>
      </c>
      <c r="E4840" s="22">
        <v>4</v>
      </c>
      <c r="F4840" s="22" t="s">
        <v>9</v>
      </c>
      <c r="G4840" s="22" t="s">
        <v>106</v>
      </c>
    </row>
    <row r="4841" spans="3:7">
      <c r="C4841" s="137">
        <v>44000</v>
      </c>
      <c r="D4841" s="22" t="s">
        <v>119</v>
      </c>
      <c r="E4841" s="22">
        <v>14</v>
      </c>
      <c r="F4841" s="22" t="s">
        <v>114</v>
      </c>
      <c r="G4841" s="22" t="s">
        <v>106</v>
      </c>
    </row>
    <row r="4842" spans="3:7">
      <c r="C4842" s="137">
        <v>44785</v>
      </c>
      <c r="D4842" s="22" t="s">
        <v>117</v>
      </c>
      <c r="E4842" s="22">
        <v>11</v>
      </c>
      <c r="F4842" s="22" t="s">
        <v>6</v>
      </c>
      <c r="G4842" s="22" t="s">
        <v>108</v>
      </c>
    </row>
    <row r="4843" spans="3:7">
      <c r="C4843" s="137">
        <v>44452</v>
      </c>
      <c r="D4843" s="22" t="s">
        <v>116</v>
      </c>
      <c r="E4843" s="22">
        <v>300</v>
      </c>
      <c r="F4843" s="22" t="s">
        <v>9</v>
      </c>
      <c r="G4843" s="22" t="s">
        <v>113</v>
      </c>
    </row>
    <row r="4844" spans="3:7">
      <c r="C4844" s="137">
        <v>44185</v>
      </c>
      <c r="D4844" s="22" t="s">
        <v>117</v>
      </c>
      <c r="E4844" s="22">
        <v>6</v>
      </c>
      <c r="F4844" s="22" t="s">
        <v>9</v>
      </c>
      <c r="G4844" s="22" t="s">
        <v>109</v>
      </c>
    </row>
    <row r="4845" spans="3:7">
      <c r="C4845" s="137">
        <v>44872</v>
      </c>
      <c r="D4845" s="22" t="s">
        <v>116</v>
      </c>
      <c r="E4845" s="22">
        <v>425</v>
      </c>
      <c r="F4845" s="22" t="s">
        <v>114</v>
      </c>
      <c r="G4845" s="22" t="s">
        <v>115</v>
      </c>
    </row>
    <row r="4846" spans="3:7">
      <c r="C4846" s="137">
        <v>44578</v>
      </c>
      <c r="D4846" s="22" t="s">
        <v>119</v>
      </c>
      <c r="E4846" s="22">
        <v>200</v>
      </c>
      <c r="F4846" s="22" t="s">
        <v>114</v>
      </c>
      <c r="G4846" s="22" t="s">
        <v>105</v>
      </c>
    </row>
    <row r="4847" spans="3:7">
      <c r="C4847" s="137">
        <v>44213</v>
      </c>
      <c r="D4847" s="22" t="s">
        <v>107</v>
      </c>
      <c r="E4847" s="22">
        <v>2</v>
      </c>
      <c r="F4847" s="22" t="s">
        <v>6</v>
      </c>
      <c r="G4847" s="22" t="s">
        <v>113</v>
      </c>
    </row>
    <row r="4848" spans="3:7">
      <c r="C4848" s="137">
        <v>44648</v>
      </c>
      <c r="D4848" s="22" t="s">
        <v>117</v>
      </c>
      <c r="E4848" s="22">
        <v>225</v>
      </c>
      <c r="F4848" s="22" t="s">
        <v>112</v>
      </c>
      <c r="G4848" s="22" t="s">
        <v>106</v>
      </c>
    </row>
    <row r="4849" spans="3:7">
      <c r="C4849" s="137">
        <v>44271</v>
      </c>
      <c r="D4849" s="22" t="s">
        <v>119</v>
      </c>
      <c r="E4849" s="22">
        <v>25</v>
      </c>
      <c r="F4849" s="22" t="s">
        <v>6</v>
      </c>
      <c r="G4849" s="22" t="s">
        <v>105</v>
      </c>
    </row>
    <row r="4850" spans="3:7">
      <c r="C4850" s="137">
        <v>44212</v>
      </c>
      <c r="D4850" s="22" t="s">
        <v>118</v>
      </c>
      <c r="E4850" s="22">
        <v>3</v>
      </c>
      <c r="F4850" s="22" t="s">
        <v>112</v>
      </c>
      <c r="G4850" s="22" t="s">
        <v>108</v>
      </c>
    </row>
    <row r="4851" spans="3:7">
      <c r="C4851" s="137">
        <v>44227</v>
      </c>
      <c r="D4851" s="22" t="s">
        <v>119</v>
      </c>
      <c r="E4851" s="22">
        <v>2</v>
      </c>
      <c r="F4851" s="22" t="s">
        <v>6</v>
      </c>
      <c r="G4851" s="22" t="s">
        <v>105</v>
      </c>
    </row>
    <row r="4852" spans="3:7">
      <c r="C4852" s="137">
        <v>43909</v>
      </c>
      <c r="D4852" s="22" t="s">
        <v>119</v>
      </c>
      <c r="E4852" s="22">
        <v>4</v>
      </c>
      <c r="F4852" s="22" t="s">
        <v>110</v>
      </c>
      <c r="G4852" s="22" t="s">
        <v>115</v>
      </c>
    </row>
    <row r="4853" spans="3:7">
      <c r="C4853" s="137">
        <v>44254</v>
      </c>
      <c r="D4853" s="22" t="s">
        <v>107</v>
      </c>
      <c r="E4853" s="22">
        <v>20</v>
      </c>
      <c r="F4853" s="22" t="s">
        <v>114</v>
      </c>
      <c r="G4853" s="22" t="s">
        <v>106</v>
      </c>
    </row>
    <row r="4854" spans="3:7">
      <c r="C4854" s="137">
        <v>44702</v>
      </c>
      <c r="D4854" s="22" t="s">
        <v>118</v>
      </c>
      <c r="E4854" s="22">
        <v>5</v>
      </c>
      <c r="F4854" s="22" t="s">
        <v>110</v>
      </c>
      <c r="G4854" s="22" t="s">
        <v>109</v>
      </c>
    </row>
    <row r="4855" spans="3:7">
      <c r="C4855" s="137">
        <v>43864</v>
      </c>
      <c r="D4855" s="22" t="s">
        <v>117</v>
      </c>
      <c r="E4855" s="22">
        <v>8</v>
      </c>
      <c r="F4855" s="22" t="s">
        <v>6</v>
      </c>
      <c r="G4855" s="22" t="s">
        <v>105</v>
      </c>
    </row>
    <row r="4856" spans="3:7">
      <c r="C4856" s="137">
        <v>44163</v>
      </c>
      <c r="D4856" s="22" t="s">
        <v>117</v>
      </c>
      <c r="E4856" s="22">
        <v>8</v>
      </c>
      <c r="F4856" s="22" t="s">
        <v>6</v>
      </c>
      <c r="G4856" s="22" t="s">
        <v>105</v>
      </c>
    </row>
    <row r="4857" spans="3:7">
      <c r="C4857" s="137">
        <v>44103</v>
      </c>
      <c r="D4857" s="22" t="s">
        <v>118</v>
      </c>
      <c r="E4857" s="22">
        <v>29</v>
      </c>
      <c r="F4857" s="22" t="s">
        <v>110</v>
      </c>
      <c r="G4857" s="22" t="s">
        <v>111</v>
      </c>
    </row>
    <row r="4858" spans="3:7">
      <c r="C4858" s="137">
        <v>44702</v>
      </c>
      <c r="D4858" s="22" t="s">
        <v>117</v>
      </c>
      <c r="E4858" s="22">
        <v>6</v>
      </c>
      <c r="F4858" s="22" t="s">
        <v>112</v>
      </c>
      <c r="G4858" s="22" t="s">
        <v>109</v>
      </c>
    </row>
    <row r="4859" spans="3:7">
      <c r="C4859" s="137">
        <v>44562</v>
      </c>
      <c r="D4859" s="22" t="s">
        <v>116</v>
      </c>
      <c r="E4859" s="22">
        <v>300</v>
      </c>
      <c r="F4859" s="22" t="s">
        <v>9</v>
      </c>
      <c r="G4859" s="22" t="s">
        <v>105</v>
      </c>
    </row>
    <row r="4860" spans="3:7">
      <c r="C4860" s="137">
        <v>44882</v>
      </c>
      <c r="D4860" s="22" t="s">
        <v>107</v>
      </c>
      <c r="E4860" s="22">
        <v>35</v>
      </c>
      <c r="F4860" s="22" t="s">
        <v>110</v>
      </c>
      <c r="G4860" s="22" t="s">
        <v>109</v>
      </c>
    </row>
    <row r="4861" spans="3:7">
      <c r="C4861" s="137">
        <v>44444</v>
      </c>
      <c r="D4861" s="22" t="s">
        <v>107</v>
      </c>
      <c r="E4861" s="22">
        <v>325</v>
      </c>
      <c r="F4861" s="22" t="s">
        <v>6</v>
      </c>
      <c r="G4861" s="22" t="s">
        <v>111</v>
      </c>
    </row>
    <row r="4862" spans="3:7">
      <c r="C4862" s="137">
        <v>44032</v>
      </c>
      <c r="D4862" s="22" t="s">
        <v>116</v>
      </c>
      <c r="E4862" s="22">
        <v>11</v>
      </c>
      <c r="F4862" s="22" t="s">
        <v>112</v>
      </c>
      <c r="G4862" s="22" t="s">
        <v>105</v>
      </c>
    </row>
    <row r="4863" spans="3:7">
      <c r="C4863" s="137">
        <v>44868</v>
      </c>
      <c r="D4863" s="22" t="s">
        <v>116</v>
      </c>
      <c r="E4863" s="22">
        <v>30</v>
      </c>
      <c r="F4863" s="22" t="s">
        <v>6</v>
      </c>
      <c r="G4863" s="22" t="s">
        <v>115</v>
      </c>
    </row>
    <row r="4864" spans="3:7">
      <c r="C4864" s="137">
        <v>44115</v>
      </c>
      <c r="D4864" s="22" t="s">
        <v>118</v>
      </c>
      <c r="E4864" s="22">
        <v>6</v>
      </c>
      <c r="F4864" s="22" t="s">
        <v>6</v>
      </c>
      <c r="G4864" s="22" t="s">
        <v>105</v>
      </c>
    </row>
    <row r="4865" spans="3:7">
      <c r="C4865" s="137">
        <v>44419</v>
      </c>
      <c r="D4865" s="22" t="s">
        <v>117</v>
      </c>
      <c r="E4865" s="22">
        <v>3</v>
      </c>
      <c r="F4865" s="22" t="s">
        <v>9</v>
      </c>
      <c r="G4865" s="22" t="s">
        <v>105</v>
      </c>
    </row>
    <row r="4866" spans="3:7">
      <c r="C4866" s="137">
        <v>44222</v>
      </c>
      <c r="D4866" s="22" t="s">
        <v>117</v>
      </c>
      <c r="E4866" s="22">
        <v>39</v>
      </c>
      <c r="F4866" s="22" t="s">
        <v>114</v>
      </c>
      <c r="G4866" s="22" t="s">
        <v>108</v>
      </c>
    </row>
    <row r="4867" spans="3:7">
      <c r="C4867" s="137">
        <v>44589</v>
      </c>
      <c r="D4867" s="22" t="s">
        <v>107</v>
      </c>
      <c r="E4867" s="22">
        <v>475</v>
      </c>
      <c r="F4867" s="22" t="s">
        <v>112</v>
      </c>
      <c r="G4867" s="22" t="s">
        <v>108</v>
      </c>
    </row>
    <row r="4868" spans="3:7">
      <c r="C4868" s="137">
        <v>44353</v>
      </c>
      <c r="D4868" s="22" t="s">
        <v>119</v>
      </c>
      <c r="E4868" s="22">
        <v>575</v>
      </c>
      <c r="F4868" s="22" t="s">
        <v>110</v>
      </c>
      <c r="G4868" s="22" t="s">
        <v>105</v>
      </c>
    </row>
    <row r="4869" spans="3:7">
      <c r="C4869" s="137">
        <v>44877</v>
      </c>
      <c r="D4869" s="22" t="s">
        <v>117</v>
      </c>
      <c r="E4869" s="22">
        <v>2</v>
      </c>
      <c r="F4869" s="22" t="s">
        <v>114</v>
      </c>
      <c r="G4869" s="22" t="s">
        <v>106</v>
      </c>
    </row>
    <row r="4870" spans="3:7">
      <c r="C4870" s="137">
        <v>44064</v>
      </c>
      <c r="D4870" s="22" t="s">
        <v>107</v>
      </c>
      <c r="E4870" s="22">
        <v>7</v>
      </c>
      <c r="F4870" s="22" t="s">
        <v>6</v>
      </c>
      <c r="G4870" s="22" t="s">
        <v>111</v>
      </c>
    </row>
    <row r="4871" spans="3:7">
      <c r="C4871" s="137">
        <v>44333</v>
      </c>
      <c r="D4871" s="22" t="s">
        <v>107</v>
      </c>
      <c r="E4871" s="22">
        <v>3</v>
      </c>
      <c r="F4871" s="22" t="s">
        <v>9</v>
      </c>
      <c r="G4871" s="22" t="s">
        <v>105</v>
      </c>
    </row>
    <row r="4872" spans="3:7">
      <c r="C4872" s="137">
        <v>43853</v>
      </c>
      <c r="D4872" s="22" t="s">
        <v>117</v>
      </c>
      <c r="E4872" s="22">
        <v>44</v>
      </c>
      <c r="F4872" s="22" t="s">
        <v>112</v>
      </c>
      <c r="G4872" s="22" t="s">
        <v>106</v>
      </c>
    </row>
    <row r="4873" spans="3:7">
      <c r="C4873" s="137">
        <v>43995</v>
      </c>
      <c r="D4873" s="22" t="s">
        <v>118</v>
      </c>
      <c r="E4873" s="22">
        <v>3</v>
      </c>
      <c r="F4873" s="22" t="s">
        <v>9</v>
      </c>
      <c r="G4873" s="22" t="s">
        <v>113</v>
      </c>
    </row>
    <row r="4874" spans="3:7">
      <c r="C4874" s="137">
        <v>44138</v>
      </c>
      <c r="D4874" s="22" t="s">
        <v>117</v>
      </c>
      <c r="E4874" s="22">
        <v>3</v>
      </c>
      <c r="F4874" s="22" t="s">
        <v>112</v>
      </c>
      <c r="G4874" s="22" t="s">
        <v>115</v>
      </c>
    </row>
    <row r="4875" spans="3:7">
      <c r="C4875" s="137">
        <v>44366</v>
      </c>
      <c r="D4875" s="22" t="s">
        <v>107</v>
      </c>
      <c r="E4875" s="22">
        <v>17</v>
      </c>
      <c r="F4875" s="22" t="s">
        <v>110</v>
      </c>
      <c r="G4875" s="22" t="s">
        <v>111</v>
      </c>
    </row>
    <row r="4876" spans="3:7">
      <c r="C4876" s="137">
        <v>44717</v>
      </c>
      <c r="D4876" s="22" t="s">
        <v>117</v>
      </c>
      <c r="E4876" s="22">
        <v>450</v>
      </c>
      <c r="F4876" s="22" t="s">
        <v>6</v>
      </c>
      <c r="G4876" s="22" t="s">
        <v>113</v>
      </c>
    </row>
    <row r="4877" spans="3:7">
      <c r="C4877" s="137">
        <v>44393</v>
      </c>
      <c r="D4877" s="22" t="s">
        <v>107</v>
      </c>
      <c r="E4877" s="22">
        <v>3</v>
      </c>
      <c r="F4877" s="22" t="s">
        <v>6</v>
      </c>
      <c r="G4877" s="22" t="s">
        <v>105</v>
      </c>
    </row>
    <row r="4878" spans="3:7">
      <c r="C4878" s="137">
        <v>43938</v>
      </c>
      <c r="D4878" s="22" t="s">
        <v>116</v>
      </c>
      <c r="E4878" s="22">
        <v>5</v>
      </c>
      <c r="F4878" s="22" t="s">
        <v>9</v>
      </c>
      <c r="G4878" s="22" t="s">
        <v>111</v>
      </c>
    </row>
    <row r="4879" spans="3:7">
      <c r="C4879" s="137">
        <v>44874</v>
      </c>
      <c r="D4879" s="22" t="s">
        <v>119</v>
      </c>
      <c r="E4879" s="22">
        <v>3</v>
      </c>
      <c r="F4879" s="22" t="s">
        <v>114</v>
      </c>
      <c r="G4879" s="22" t="s">
        <v>111</v>
      </c>
    </row>
    <row r="4880" spans="3:7">
      <c r="C4880" s="137">
        <v>44255</v>
      </c>
      <c r="D4880" s="22" t="s">
        <v>107</v>
      </c>
      <c r="E4880" s="22">
        <v>225</v>
      </c>
      <c r="F4880" s="22" t="s">
        <v>112</v>
      </c>
      <c r="G4880" s="22" t="s">
        <v>106</v>
      </c>
    </row>
    <row r="4881" spans="3:7">
      <c r="C4881" s="137">
        <v>44820</v>
      </c>
      <c r="D4881" s="22" t="s">
        <v>116</v>
      </c>
      <c r="E4881" s="22">
        <v>425</v>
      </c>
      <c r="F4881" s="22" t="s">
        <v>112</v>
      </c>
      <c r="G4881" s="22" t="s">
        <v>115</v>
      </c>
    </row>
    <row r="4882" spans="3:7">
      <c r="C4882" s="137">
        <v>44586</v>
      </c>
      <c r="D4882" s="22" t="s">
        <v>117</v>
      </c>
      <c r="E4882" s="22">
        <v>6</v>
      </c>
      <c r="F4882" s="22" t="s">
        <v>6</v>
      </c>
      <c r="G4882" s="22" t="s">
        <v>109</v>
      </c>
    </row>
    <row r="4883" spans="3:7">
      <c r="C4883" s="137">
        <v>43832</v>
      </c>
      <c r="D4883" s="22" t="s">
        <v>116</v>
      </c>
      <c r="E4883" s="22">
        <v>44</v>
      </c>
      <c r="F4883" s="22" t="s">
        <v>6</v>
      </c>
      <c r="G4883" s="22" t="s">
        <v>106</v>
      </c>
    </row>
    <row r="4884" spans="3:7">
      <c r="C4884" s="137">
        <v>43948</v>
      </c>
      <c r="D4884" s="22" t="s">
        <v>117</v>
      </c>
      <c r="E4884" s="22">
        <v>225</v>
      </c>
      <c r="F4884" s="22" t="s">
        <v>114</v>
      </c>
      <c r="G4884" s="22" t="s">
        <v>115</v>
      </c>
    </row>
    <row r="4885" spans="3:7">
      <c r="C4885" s="137">
        <v>44454</v>
      </c>
      <c r="D4885" s="22" t="s">
        <v>118</v>
      </c>
      <c r="E4885" s="22">
        <v>5</v>
      </c>
      <c r="F4885" s="22" t="s">
        <v>110</v>
      </c>
      <c r="G4885" s="22" t="s">
        <v>106</v>
      </c>
    </row>
    <row r="4886" spans="3:7">
      <c r="C4886" s="137">
        <v>43913</v>
      </c>
      <c r="D4886" s="22" t="s">
        <v>107</v>
      </c>
      <c r="E4886" s="22">
        <v>500</v>
      </c>
      <c r="F4886" s="22" t="s">
        <v>6</v>
      </c>
      <c r="G4886" s="22" t="s">
        <v>109</v>
      </c>
    </row>
    <row r="4887" spans="3:7">
      <c r="C4887" s="137">
        <v>44360</v>
      </c>
      <c r="D4887" s="22" t="s">
        <v>107</v>
      </c>
      <c r="E4887" s="22">
        <v>400</v>
      </c>
      <c r="F4887" s="22" t="s">
        <v>110</v>
      </c>
      <c r="G4887" s="22" t="s">
        <v>108</v>
      </c>
    </row>
    <row r="4888" spans="3:7">
      <c r="C4888" s="137">
        <v>44119</v>
      </c>
      <c r="D4888" s="22" t="s">
        <v>107</v>
      </c>
      <c r="E4888" s="22">
        <v>24</v>
      </c>
      <c r="F4888" s="22" t="s">
        <v>114</v>
      </c>
      <c r="G4888" s="22" t="s">
        <v>105</v>
      </c>
    </row>
    <row r="4889" spans="3:7">
      <c r="C4889" s="137">
        <v>44892</v>
      </c>
      <c r="D4889" s="22" t="s">
        <v>119</v>
      </c>
      <c r="E4889" s="22">
        <v>200</v>
      </c>
      <c r="F4889" s="22" t="s">
        <v>114</v>
      </c>
      <c r="G4889" s="22" t="s">
        <v>111</v>
      </c>
    </row>
    <row r="4890" spans="3:7">
      <c r="C4890" s="137">
        <v>44389</v>
      </c>
      <c r="D4890" s="22" t="s">
        <v>119</v>
      </c>
      <c r="E4890" s="22">
        <v>49</v>
      </c>
      <c r="F4890" s="22" t="s">
        <v>112</v>
      </c>
      <c r="G4890" s="22" t="s">
        <v>115</v>
      </c>
    </row>
    <row r="4891" spans="3:7">
      <c r="C4891" s="137">
        <v>44075</v>
      </c>
      <c r="D4891" s="22" t="s">
        <v>116</v>
      </c>
      <c r="E4891" s="22">
        <v>125</v>
      </c>
      <c r="F4891" s="22" t="s">
        <v>112</v>
      </c>
      <c r="G4891" s="22" t="s">
        <v>111</v>
      </c>
    </row>
    <row r="4892" spans="3:7">
      <c r="C4892" s="137">
        <v>44821</v>
      </c>
      <c r="D4892" s="22" t="s">
        <v>116</v>
      </c>
      <c r="E4892" s="22">
        <v>6</v>
      </c>
      <c r="F4892" s="22" t="s">
        <v>6</v>
      </c>
      <c r="G4892" s="22" t="s">
        <v>111</v>
      </c>
    </row>
    <row r="4893" spans="3:7">
      <c r="C4893" s="137">
        <v>44025</v>
      </c>
      <c r="D4893" s="22" t="s">
        <v>117</v>
      </c>
      <c r="E4893" s="22">
        <v>27</v>
      </c>
      <c r="F4893" s="22" t="s">
        <v>9</v>
      </c>
      <c r="G4893" s="22" t="s">
        <v>105</v>
      </c>
    </row>
    <row r="4894" spans="3:7">
      <c r="C4894" s="137">
        <v>44730</v>
      </c>
      <c r="D4894" s="22" t="s">
        <v>119</v>
      </c>
      <c r="E4894" s="22">
        <v>48</v>
      </c>
      <c r="F4894" s="22" t="s">
        <v>9</v>
      </c>
      <c r="G4894" s="22" t="s">
        <v>111</v>
      </c>
    </row>
    <row r="4895" spans="3:7">
      <c r="C4895" s="137">
        <v>44360</v>
      </c>
      <c r="D4895" s="22" t="s">
        <v>107</v>
      </c>
      <c r="E4895" s="22">
        <v>14</v>
      </c>
      <c r="F4895" s="22" t="s">
        <v>114</v>
      </c>
      <c r="G4895" s="22" t="s">
        <v>115</v>
      </c>
    </row>
    <row r="4896" spans="3:7">
      <c r="C4896" s="137">
        <v>44313</v>
      </c>
      <c r="D4896" s="22" t="s">
        <v>117</v>
      </c>
      <c r="E4896" s="22">
        <v>575</v>
      </c>
      <c r="F4896" s="22" t="s">
        <v>9</v>
      </c>
      <c r="G4896" s="22" t="s">
        <v>106</v>
      </c>
    </row>
    <row r="4897" spans="3:7">
      <c r="C4897" s="137">
        <v>44151</v>
      </c>
      <c r="D4897" s="22" t="s">
        <v>119</v>
      </c>
      <c r="E4897" s="22">
        <v>8</v>
      </c>
      <c r="F4897" s="22" t="s">
        <v>114</v>
      </c>
      <c r="G4897" s="22" t="s">
        <v>109</v>
      </c>
    </row>
    <row r="4898" spans="3:7">
      <c r="C4898" s="137">
        <v>43921</v>
      </c>
      <c r="D4898" s="22" t="s">
        <v>117</v>
      </c>
      <c r="E4898" s="22">
        <v>7</v>
      </c>
      <c r="F4898" s="22" t="s">
        <v>112</v>
      </c>
      <c r="G4898" s="22" t="s">
        <v>105</v>
      </c>
    </row>
    <row r="4899" spans="3:7">
      <c r="C4899" s="137">
        <v>44139</v>
      </c>
      <c r="D4899" s="22" t="s">
        <v>117</v>
      </c>
      <c r="E4899" s="22">
        <v>8</v>
      </c>
      <c r="F4899" s="22" t="s">
        <v>110</v>
      </c>
      <c r="G4899" s="22" t="s">
        <v>105</v>
      </c>
    </row>
    <row r="4900" spans="3:7">
      <c r="C4900" s="137">
        <v>43848</v>
      </c>
      <c r="D4900" s="22" t="s">
        <v>119</v>
      </c>
      <c r="E4900" s="22">
        <v>5</v>
      </c>
      <c r="F4900" s="22" t="s">
        <v>114</v>
      </c>
      <c r="G4900" s="22" t="s">
        <v>108</v>
      </c>
    </row>
    <row r="4901" spans="3:7">
      <c r="C4901" s="137">
        <v>44543</v>
      </c>
      <c r="D4901" s="22" t="s">
        <v>119</v>
      </c>
      <c r="E4901" s="22">
        <v>24</v>
      </c>
      <c r="F4901" s="22" t="s">
        <v>110</v>
      </c>
      <c r="G4901" s="22" t="s">
        <v>111</v>
      </c>
    </row>
    <row r="4902" spans="3:7">
      <c r="C4902" s="137">
        <v>44776</v>
      </c>
      <c r="D4902" s="22" t="s">
        <v>119</v>
      </c>
      <c r="E4902" s="22">
        <v>45</v>
      </c>
      <c r="F4902" s="22" t="s">
        <v>114</v>
      </c>
      <c r="G4902" s="22" t="s">
        <v>111</v>
      </c>
    </row>
    <row r="4903" spans="3:7">
      <c r="C4903" s="137">
        <v>44484</v>
      </c>
      <c r="D4903" s="22" t="s">
        <v>116</v>
      </c>
      <c r="E4903" s="22">
        <v>550</v>
      </c>
      <c r="F4903" s="22" t="s">
        <v>9</v>
      </c>
      <c r="G4903" s="22" t="s">
        <v>113</v>
      </c>
    </row>
    <row r="4904" spans="3:7">
      <c r="C4904" s="137">
        <v>44233</v>
      </c>
      <c r="D4904" s="22" t="s">
        <v>117</v>
      </c>
      <c r="E4904" s="22">
        <v>25</v>
      </c>
      <c r="F4904" s="22" t="s">
        <v>112</v>
      </c>
      <c r="G4904" s="22" t="s">
        <v>109</v>
      </c>
    </row>
    <row r="4905" spans="3:7">
      <c r="C4905" s="137">
        <v>44808</v>
      </c>
      <c r="D4905" s="22" t="s">
        <v>117</v>
      </c>
      <c r="E4905" s="22">
        <v>8</v>
      </c>
      <c r="F4905" s="22" t="s">
        <v>110</v>
      </c>
      <c r="G4905" s="22" t="s">
        <v>105</v>
      </c>
    </row>
    <row r="4906" spans="3:7">
      <c r="C4906" s="137">
        <v>44885</v>
      </c>
      <c r="D4906" s="22" t="s">
        <v>118</v>
      </c>
      <c r="E4906" s="22">
        <v>6</v>
      </c>
      <c r="F4906" s="22" t="s">
        <v>6</v>
      </c>
      <c r="G4906" s="22" t="s">
        <v>106</v>
      </c>
    </row>
    <row r="4907" spans="3:7">
      <c r="C4907" s="137">
        <v>44761</v>
      </c>
      <c r="D4907" s="22" t="s">
        <v>117</v>
      </c>
      <c r="E4907" s="22">
        <v>525</v>
      </c>
      <c r="F4907" s="22" t="s">
        <v>110</v>
      </c>
      <c r="G4907" s="22" t="s">
        <v>109</v>
      </c>
    </row>
    <row r="4908" spans="3:7">
      <c r="C4908" s="137">
        <v>44550</v>
      </c>
      <c r="D4908" s="22" t="s">
        <v>119</v>
      </c>
      <c r="E4908" s="22">
        <v>3</v>
      </c>
      <c r="F4908" s="22" t="s">
        <v>9</v>
      </c>
      <c r="G4908" s="22" t="s">
        <v>115</v>
      </c>
    </row>
    <row r="4909" spans="3:7">
      <c r="C4909" s="137">
        <v>44593</v>
      </c>
      <c r="D4909" s="22" t="s">
        <v>119</v>
      </c>
      <c r="E4909" s="22">
        <v>2</v>
      </c>
      <c r="F4909" s="22" t="s">
        <v>110</v>
      </c>
      <c r="G4909" s="22" t="s">
        <v>108</v>
      </c>
    </row>
    <row r="4910" spans="3:7">
      <c r="C4910" s="137">
        <v>44062</v>
      </c>
      <c r="D4910" s="22" t="s">
        <v>119</v>
      </c>
      <c r="E4910" s="22">
        <v>24</v>
      </c>
      <c r="F4910" s="22" t="s">
        <v>6</v>
      </c>
      <c r="G4910" s="22" t="s">
        <v>106</v>
      </c>
    </row>
    <row r="4911" spans="3:7">
      <c r="C4911" s="137">
        <v>44703</v>
      </c>
      <c r="D4911" s="22" t="s">
        <v>117</v>
      </c>
      <c r="E4911" s="22">
        <v>450</v>
      </c>
      <c r="F4911" s="22" t="s">
        <v>110</v>
      </c>
      <c r="G4911" s="22" t="s">
        <v>108</v>
      </c>
    </row>
    <row r="4912" spans="3:7">
      <c r="C4912" s="137">
        <v>43886</v>
      </c>
      <c r="D4912" s="22" t="s">
        <v>117</v>
      </c>
      <c r="E4912" s="22">
        <v>21</v>
      </c>
      <c r="F4912" s="22" t="s">
        <v>9</v>
      </c>
      <c r="G4912" s="22" t="s">
        <v>113</v>
      </c>
    </row>
    <row r="4913" spans="3:7">
      <c r="C4913" s="137">
        <v>44918</v>
      </c>
      <c r="D4913" s="22" t="s">
        <v>118</v>
      </c>
      <c r="E4913" s="22">
        <v>4</v>
      </c>
      <c r="F4913" s="22" t="s">
        <v>110</v>
      </c>
      <c r="G4913" s="22" t="s">
        <v>109</v>
      </c>
    </row>
    <row r="4914" spans="3:7">
      <c r="C4914" s="137">
        <v>44409</v>
      </c>
      <c r="D4914" s="22" t="s">
        <v>119</v>
      </c>
      <c r="E4914" s="22">
        <v>3</v>
      </c>
      <c r="F4914" s="22" t="s">
        <v>112</v>
      </c>
      <c r="G4914" s="22" t="s">
        <v>111</v>
      </c>
    </row>
    <row r="4915" spans="3:7">
      <c r="C4915" s="137">
        <v>44582</v>
      </c>
      <c r="D4915" s="22" t="s">
        <v>119</v>
      </c>
      <c r="E4915" s="22">
        <v>325</v>
      </c>
      <c r="F4915" s="22" t="s">
        <v>6</v>
      </c>
      <c r="G4915" s="22" t="s">
        <v>108</v>
      </c>
    </row>
    <row r="4916" spans="3:7">
      <c r="C4916" s="137">
        <v>44001</v>
      </c>
      <c r="D4916" s="22" t="s">
        <v>118</v>
      </c>
      <c r="E4916" s="22">
        <v>48</v>
      </c>
      <c r="F4916" s="22" t="s">
        <v>110</v>
      </c>
      <c r="G4916" s="22" t="s">
        <v>106</v>
      </c>
    </row>
    <row r="4917" spans="3:7">
      <c r="C4917" s="137">
        <v>44672</v>
      </c>
      <c r="D4917" s="22" t="s">
        <v>119</v>
      </c>
      <c r="E4917" s="22">
        <v>3</v>
      </c>
      <c r="F4917" s="22" t="s">
        <v>110</v>
      </c>
      <c r="G4917" s="22" t="s">
        <v>111</v>
      </c>
    </row>
    <row r="4918" spans="3:7">
      <c r="C4918" s="137">
        <v>44280</v>
      </c>
      <c r="D4918" s="22" t="s">
        <v>118</v>
      </c>
      <c r="E4918" s="22">
        <v>15</v>
      </c>
      <c r="F4918" s="22" t="s">
        <v>114</v>
      </c>
      <c r="G4918" s="22" t="s">
        <v>106</v>
      </c>
    </row>
    <row r="4919" spans="3:7">
      <c r="C4919" s="137">
        <v>44041</v>
      </c>
      <c r="D4919" s="22" t="s">
        <v>107</v>
      </c>
      <c r="E4919" s="22">
        <v>20</v>
      </c>
      <c r="F4919" s="22" t="s">
        <v>114</v>
      </c>
      <c r="G4919" s="22" t="s">
        <v>115</v>
      </c>
    </row>
    <row r="4920" spans="3:7">
      <c r="C4920" s="137">
        <v>44407</v>
      </c>
      <c r="D4920" s="22" t="s">
        <v>117</v>
      </c>
      <c r="E4920" s="22">
        <v>475</v>
      </c>
      <c r="F4920" s="22" t="s">
        <v>110</v>
      </c>
      <c r="G4920" s="22" t="s">
        <v>105</v>
      </c>
    </row>
    <row r="4921" spans="3:7">
      <c r="C4921" s="137">
        <v>43850</v>
      </c>
      <c r="D4921" s="22" t="s">
        <v>118</v>
      </c>
      <c r="E4921" s="22">
        <v>100</v>
      </c>
      <c r="F4921" s="22" t="s">
        <v>114</v>
      </c>
      <c r="G4921" s="22" t="s">
        <v>108</v>
      </c>
    </row>
    <row r="4922" spans="3:7">
      <c r="C4922" s="137">
        <v>44690</v>
      </c>
      <c r="D4922" s="22" t="s">
        <v>119</v>
      </c>
      <c r="E4922" s="22">
        <v>4</v>
      </c>
      <c r="F4922" s="22" t="s">
        <v>112</v>
      </c>
      <c r="G4922" s="22" t="s">
        <v>115</v>
      </c>
    </row>
    <row r="4923" spans="3:7">
      <c r="C4923" s="137">
        <v>44908</v>
      </c>
      <c r="D4923" s="22" t="s">
        <v>117</v>
      </c>
      <c r="E4923" s="22">
        <v>6</v>
      </c>
      <c r="F4923" s="22" t="s">
        <v>114</v>
      </c>
      <c r="G4923" s="22" t="s">
        <v>105</v>
      </c>
    </row>
    <row r="4924" spans="3:7">
      <c r="C4924" s="137">
        <v>44328</v>
      </c>
      <c r="D4924" s="22" t="s">
        <v>118</v>
      </c>
      <c r="E4924" s="22">
        <v>8</v>
      </c>
      <c r="F4924" s="22" t="s">
        <v>6</v>
      </c>
      <c r="G4924" s="22" t="s">
        <v>109</v>
      </c>
    </row>
    <row r="4925" spans="3:7">
      <c r="C4925" s="137">
        <v>44515</v>
      </c>
      <c r="D4925" s="22" t="s">
        <v>119</v>
      </c>
      <c r="E4925" s="22">
        <v>4</v>
      </c>
      <c r="F4925" s="22" t="s">
        <v>9</v>
      </c>
      <c r="G4925" s="22" t="s">
        <v>115</v>
      </c>
    </row>
    <row r="4926" spans="3:7">
      <c r="C4926" s="137">
        <v>43933</v>
      </c>
      <c r="D4926" s="22" t="s">
        <v>117</v>
      </c>
      <c r="E4926" s="22">
        <v>125</v>
      </c>
      <c r="F4926" s="22" t="s">
        <v>110</v>
      </c>
      <c r="G4926" s="22" t="s">
        <v>108</v>
      </c>
    </row>
    <row r="4927" spans="3:7">
      <c r="C4927" s="137">
        <v>44610</v>
      </c>
      <c r="D4927" s="22" t="s">
        <v>107</v>
      </c>
      <c r="E4927" s="22">
        <v>10</v>
      </c>
      <c r="F4927" s="22" t="s">
        <v>112</v>
      </c>
      <c r="G4927" s="22" t="s">
        <v>109</v>
      </c>
    </row>
    <row r="4928" spans="3:7">
      <c r="C4928" s="137">
        <v>44411</v>
      </c>
      <c r="D4928" s="22" t="s">
        <v>119</v>
      </c>
      <c r="E4928" s="22">
        <v>450</v>
      </c>
      <c r="F4928" s="22" t="s">
        <v>9</v>
      </c>
      <c r="G4928" s="22" t="s">
        <v>113</v>
      </c>
    </row>
    <row r="4929" spans="3:7">
      <c r="C4929" s="137">
        <v>43891</v>
      </c>
      <c r="D4929" s="22" t="s">
        <v>117</v>
      </c>
      <c r="E4929" s="22">
        <v>27</v>
      </c>
      <c r="F4929" s="22" t="s">
        <v>112</v>
      </c>
      <c r="G4929" s="22" t="s">
        <v>109</v>
      </c>
    </row>
    <row r="4930" spans="3:7">
      <c r="C4930" s="137">
        <v>44436</v>
      </c>
      <c r="D4930" s="22" t="s">
        <v>118</v>
      </c>
      <c r="E4930" s="22">
        <v>3</v>
      </c>
      <c r="F4930" s="22" t="s">
        <v>110</v>
      </c>
      <c r="G4930" s="22" t="s">
        <v>109</v>
      </c>
    </row>
    <row r="4931" spans="3:7">
      <c r="C4931" s="137">
        <v>43985</v>
      </c>
      <c r="D4931" s="22" t="s">
        <v>117</v>
      </c>
      <c r="E4931" s="22">
        <v>2</v>
      </c>
      <c r="F4931" s="22" t="s">
        <v>9</v>
      </c>
      <c r="G4931" s="22" t="s">
        <v>115</v>
      </c>
    </row>
    <row r="4932" spans="3:7">
      <c r="C4932" s="137">
        <v>44728</v>
      </c>
      <c r="D4932" s="22" t="s">
        <v>117</v>
      </c>
      <c r="E4932" s="22">
        <v>125</v>
      </c>
      <c r="F4932" s="22" t="s">
        <v>112</v>
      </c>
      <c r="G4932" s="22" t="s">
        <v>111</v>
      </c>
    </row>
    <row r="4933" spans="3:7">
      <c r="C4933" s="137">
        <v>43877</v>
      </c>
      <c r="D4933" s="22" t="s">
        <v>119</v>
      </c>
      <c r="E4933" s="22">
        <v>31</v>
      </c>
      <c r="F4933" s="22" t="s">
        <v>112</v>
      </c>
      <c r="G4933" s="22" t="s">
        <v>115</v>
      </c>
    </row>
    <row r="4934" spans="3:7">
      <c r="C4934" s="137">
        <v>44371</v>
      </c>
      <c r="D4934" s="22" t="s">
        <v>116</v>
      </c>
      <c r="E4934" s="22">
        <v>21</v>
      </c>
      <c r="F4934" s="22" t="s">
        <v>6</v>
      </c>
      <c r="G4934" s="22" t="s">
        <v>113</v>
      </c>
    </row>
    <row r="4935" spans="3:7">
      <c r="C4935" s="137">
        <v>44708</v>
      </c>
      <c r="D4935" s="22" t="s">
        <v>119</v>
      </c>
      <c r="E4935" s="22">
        <v>2</v>
      </c>
      <c r="F4935" s="22" t="s">
        <v>9</v>
      </c>
      <c r="G4935" s="22" t="s">
        <v>115</v>
      </c>
    </row>
    <row r="4936" spans="3:7">
      <c r="C4936" s="137">
        <v>44334</v>
      </c>
      <c r="D4936" s="22" t="s">
        <v>119</v>
      </c>
      <c r="E4936" s="22">
        <v>275</v>
      </c>
      <c r="F4936" s="22" t="s">
        <v>114</v>
      </c>
      <c r="G4936" s="22" t="s">
        <v>111</v>
      </c>
    </row>
    <row r="4937" spans="3:7">
      <c r="C4937" s="137">
        <v>44347</v>
      </c>
      <c r="D4937" s="22" t="s">
        <v>107</v>
      </c>
      <c r="E4937" s="22">
        <v>250</v>
      </c>
      <c r="F4937" s="22" t="s">
        <v>110</v>
      </c>
      <c r="G4937" s="22" t="s">
        <v>111</v>
      </c>
    </row>
    <row r="4938" spans="3:7">
      <c r="C4938" s="137">
        <v>44700</v>
      </c>
      <c r="D4938" s="22" t="s">
        <v>107</v>
      </c>
      <c r="E4938" s="22">
        <v>325</v>
      </c>
      <c r="F4938" s="22" t="s">
        <v>6</v>
      </c>
      <c r="G4938" s="22" t="s">
        <v>115</v>
      </c>
    </row>
    <row r="4939" spans="3:7">
      <c r="C4939" s="137">
        <v>44627</v>
      </c>
      <c r="D4939" s="22" t="s">
        <v>119</v>
      </c>
      <c r="E4939" s="22">
        <v>25</v>
      </c>
      <c r="F4939" s="22" t="s">
        <v>112</v>
      </c>
      <c r="G4939" s="22" t="s">
        <v>106</v>
      </c>
    </row>
    <row r="4940" spans="3:7">
      <c r="C4940" s="137">
        <v>44712</v>
      </c>
      <c r="D4940" s="22" t="s">
        <v>119</v>
      </c>
      <c r="E4940" s="22">
        <v>31</v>
      </c>
      <c r="F4940" s="22" t="s">
        <v>112</v>
      </c>
      <c r="G4940" s="22" t="s">
        <v>111</v>
      </c>
    </row>
    <row r="4941" spans="3:7">
      <c r="C4941" s="137">
        <v>44205</v>
      </c>
      <c r="D4941" s="22" t="s">
        <v>118</v>
      </c>
      <c r="E4941" s="22">
        <v>39</v>
      </c>
      <c r="F4941" s="22" t="s">
        <v>6</v>
      </c>
      <c r="G4941" s="22" t="s">
        <v>106</v>
      </c>
    </row>
    <row r="4942" spans="3:7">
      <c r="C4942" s="137">
        <v>43994</v>
      </c>
      <c r="D4942" s="22" t="s">
        <v>119</v>
      </c>
      <c r="E4942" s="22">
        <v>1</v>
      </c>
      <c r="F4942" s="22" t="s">
        <v>6</v>
      </c>
      <c r="G4942" s="22" t="s">
        <v>111</v>
      </c>
    </row>
    <row r="4943" spans="3:7">
      <c r="C4943" s="137">
        <v>44723</v>
      </c>
      <c r="D4943" s="22" t="s">
        <v>107</v>
      </c>
      <c r="E4943" s="22">
        <v>6</v>
      </c>
      <c r="F4943" s="22" t="s">
        <v>112</v>
      </c>
      <c r="G4943" s="22" t="s">
        <v>113</v>
      </c>
    </row>
    <row r="4944" spans="3:7">
      <c r="C4944" s="137">
        <v>44380</v>
      </c>
      <c r="D4944" s="22" t="s">
        <v>117</v>
      </c>
      <c r="E4944" s="22">
        <v>24</v>
      </c>
      <c r="F4944" s="22" t="s">
        <v>6</v>
      </c>
      <c r="G4944" s="22" t="s">
        <v>115</v>
      </c>
    </row>
    <row r="4945" spans="3:7">
      <c r="C4945" s="137">
        <v>44488</v>
      </c>
      <c r="D4945" s="22" t="s">
        <v>107</v>
      </c>
      <c r="E4945" s="22">
        <v>5</v>
      </c>
      <c r="F4945" s="22" t="s">
        <v>112</v>
      </c>
      <c r="G4945" s="22" t="s">
        <v>106</v>
      </c>
    </row>
    <row r="4946" spans="3:7">
      <c r="C4946" s="137">
        <v>44399</v>
      </c>
      <c r="D4946" s="22" t="s">
        <v>119</v>
      </c>
      <c r="E4946" s="22">
        <v>23</v>
      </c>
      <c r="F4946" s="22" t="s">
        <v>112</v>
      </c>
      <c r="G4946" s="22" t="s">
        <v>113</v>
      </c>
    </row>
    <row r="4947" spans="3:7">
      <c r="C4947" s="137">
        <v>44466</v>
      </c>
      <c r="D4947" s="22" t="s">
        <v>119</v>
      </c>
      <c r="E4947" s="22">
        <v>1</v>
      </c>
      <c r="F4947" s="22" t="s">
        <v>112</v>
      </c>
      <c r="G4947" s="22" t="s">
        <v>111</v>
      </c>
    </row>
    <row r="4948" spans="3:7">
      <c r="C4948" s="137">
        <v>44926</v>
      </c>
      <c r="D4948" s="22" t="s">
        <v>107</v>
      </c>
      <c r="E4948" s="22">
        <v>75</v>
      </c>
      <c r="F4948" s="22" t="s">
        <v>112</v>
      </c>
      <c r="G4948" s="22" t="s">
        <v>108</v>
      </c>
    </row>
    <row r="4949" spans="3:7">
      <c r="C4949" s="137">
        <v>44056</v>
      </c>
      <c r="D4949" s="22" t="s">
        <v>117</v>
      </c>
      <c r="E4949" s="22">
        <v>300</v>
      </c>
      <c r="F4949" s="22" t="s">
        <v>112</v>
      </c>
      <c r="G4949" s="22" t="s">
        <v>105</v>
      </c>
    </row>
    <row r="4950" spans="3:7">
      <c r="C4950" s="137">
        <v>44169</v>
      </c>
      <c r="D4950" s="22" t="s">
        <v>118</v>
      </c>
      <c r="E4950" s="22">
        <v>2</v>
      </c>
      <c r="F4950" s="22" t="s">
        <v>110</v>
      </c>
      <c r="G4950" s="22" t="s">
        <v>109</v>
      </c>
    </row>
    <row r="4951" spans="3:7">
      <c r="C4951" s="137">
        <v>44595</v>
      </c>
      <c r="D4951" s="22" t="s">
        <v>117</v>
      </c>
      <c r="E4951" s="22">
        <v>1</v>
      </c>
      <c r="F4951" s="22" t="s">
        <v>6</v>
      </c>
      <c r="G4951" s="22" t="s">
        <v>108</v>
      </c>
    </row>
    <row r="4952" spans="3:7">
      <c r="C4952" s="137">
        <v>43897</v>
      </c>
      <c r="D4952" s="22" t="s">
        <v>117</v>
      </c>
      <c r="E4952" s="22">
        <v>8</v>
      </c>
      <c r="F4952" s="22" t="s">
        <v>114</v>
      </c>
      <c r="G4952" s="22" t="s">
        <v>106</v>
      </c>
    </row>
    <row r="4953" spans="3:7">
      <c r="C4953" s="137">
        <v>44419</v>
      </c>
      <c r="D4953" s="22" t="s">
        <v>116</v>
      </c>
      <c r="E4953" s="22">
        <v>1</v>
      </c>
      <c r="F4953" s="22" t="s">
        <v>112</v>
      </c>
      <c r="G4953" s="22" t="s">
        <v>106</v>
      </c>
    </row>
    <row r="4954" spans="3:7">
      <c r="C4954" s="137">
        <v>44812</v>
      </c>
      <c r="D4954" s="22" t="s">
        <v>118</v>
      </c>
      <c r="E4954" s="22">
        <v>42</v>
      </c>
      <c r="F4954" s="22" t="s">
        <v>110</v>
      </c>
      <c r="G4954" s="22" t="s">
        <v>108</v>
      </c>
    </row>
    <row r="4955" spans="3:7">
      <c r="C4955" s="137">
        <v>44619</v>
      </c>
      <c r="D4955" s="22" t="s">
        <v>118</v>
      </c>
      <c r="E4955" s="22">
        <v>42</v>
      </c>
      <c r="F4955" s="22" t="s">
        <v>114</v>
      </c>
      <c r="G4955" s="22" t="s">
        <v>109</v>
      </c>
    </row>
    <row r="4956" spans="3:7">
      <c r="C4956" s="137">
        <v>44044</v>
      </c>
      <c r="D4956" s="22" t="s">
        <v>117</v>
      </c>
      <c r="E4956" s="22">
        <v>1</v>
      </c>
      <c r="F4956" s="22" t="s">
        <v>6</v>
      </c>
      <c r="G4956" s="22" t="s">
        <v>105</v>
      </c>
    </row>
    <row r="4957" spans="3:7">
      <c r="C4957" s="137">
        <v>44795</v>
      </c>
      <c r="D4957" s="22" t="s">
        <v>118</v>
      </c>
      <c r="E4957" s="22">
        <v>5</v>
      </c>
      <c r="F4957" s="22" t="s">
        <v>9</v>
      </c>
      <c r="G4957" s="22" t="s">
        <v>109</v>
      </c>
    </row>
    <row r="4958" spans="3:7">
      <c r="C4958" s="137">
        <v>43917</v>
      </c>
      <c r="D4958" s="22" t="s">
        <v>119</v>
      </c>
      <c r="E4958" s="22">
        <v>1</v>
      </c>
      <c r="F4958" s="22" t="s">
        <v>112</v>
      </c>
      <c r="G4958" s="22" t="s">
        <v>115</v>
      </c>
    </row>
    <row r="4959" spans="3:7">
      <c r="C4959" s="137">
        <v>44846</v>
      </c>
      <c r="D4959" s="22" t="s">
        <v>119</v>
      </c>
      <c r="E4959" s="22">
        <v>7</v>
      </c>
      <c r="F4959" s="22" t="s">
        <v>6</v>
      </c>
      <c r="G4959" s="22" t="s">
        <v>113</v>
      </c>
    </row>
    <row r="4960" spans="3:7">
      <c r="C4960" s="137">
        <v>44656</v>
      </c>
      <c r="D4960" s="22" t="s">
        <v>116</v>
      </c>
      <c r="E4960" s="22">
        <v>425</v>
      </c>
      <c r="F4960" s="22" t="s">
        <v>6</v>
      </c>
      <c r="G4960" s="22" t="s">
        <v>106</v>
      </c>
    </row>
    <row r="4961" spans="3:7">
      <c r="C4961" s="137">
        <v>44130</v>
      </c>
      <c r="D4961" s="22" t="s">
        <v>117</v>
      </c>
      <c r="E4961" s="22">
        <v>11</v>
      </c>
      <c r="F4961" s="22" t="s">
        <v>112</v>
      </c>
      <c r="G4961" s="22" t="s">
        <v>111</v>
      </c>
    </row>
    <row r="4962" spans="3:7">
      <c r="C4962" s="137">
        <v>44247</v>
      </c>
      <c r="D4962" s="22" t="s">
        <v>117</v>
      </c>
      <c r="E4962" s="22">
        <v>44</v>
      </c>
      <c r="F4962" s="22" t="s">
        <v>112</v>
      </c>
      <c r="G4962" s="22" t="s">
        <v>113</v>
      </c>
    </row>
    <row r="4963" spans="3:7">
      <c r="C4963" s="137">
        <v>44637</v>
      </c>
      <c r="D4963" s="22" t="s">
        <v>119</v>
      </c>
      <c r="E4963" s="22">
        <v>34</v>
      </c>
      <c r="F4963" s="22" t="s">
        <v>112</v>
      </c>
      <c r="G4963" s="22" t="s">
        <v>108</v>
      </c>
    </row>
    <row r="4964" spans="3:7">
      <c r="C4964" s="137">
        <v>44123</v>
      </c>
      <c r="D4964" s="22" t="s">
        <v>117</v>
      </c>
      <c r="E4964" s="22">
        <v>4</v>
      </c>
      <c r="F4964" s="22" t="s">
        <v>9</v>
      </c>
      <c r="G4964" s="22" t="s">
        <v>108</v>
      </c>
    </row>
    <row r="4965" spans="3:7">
      <c r="C4965" s="137">
        <v>44774</v>
      </c>
      <c r="D4965" s="22" t="s">
        <v>118</v>
      </c>
      <c r="E4965" s="22">
        <v>20</v>
      </c>
      <c r="F4965" s="22" t="s">
        <v>9</v>
      </c>
      <c r="G4965" s="22" t="s">
        <v>105</v>
      </c>
    </row>
    <row r="4966" spans="3:7">
      <c r="C4966" s="137">
        <v>44227</v>
      </c>
      <c r="D4966" s="22" t="s">
        <v>117</v>
      </c>
      <c r="E4966" s="22">
        <v>8</v>
      </c>
      <c r="F4966" s="22" t="s">
        <v>9</v>
      </c>
      <c r="G4966" s="22" t="s">
        <v>106</v>
      </c>
    </row>
    <row r="4967" spans="3:7">
      <c r="C4967" s="137">
        <v>44141</v>
      </c>
      <c r="D4967" s="22" t="s">
        <v>118</v>
      </c>
      <c r="E4967" s="22">
        <v>5</v>
      </c>
      <c r="F4967" s="22" t="s">
        <v>114</v>
      </c>
      <c r="G4967" s="22" t="s">
        <v>109</v>
      </c>
    </row>
    <row r="4968" spans="3:7">
      <c r="C4968" s="137">
        <v>44039</v>
      </c>
      <c r="D4968" s="22" t="s">
        <v>117</v>
      </c>
      <c r="E4968" s="22">
        <v>1</v>
      </c>
      <c r="F4968" s="22" t="s">
        <v>110</v>
      </c>
      <c r="G4968" s="22" t="s">
        <v>106</v>
      </c>
    </row>
    <row r="4969" spans="3:7">
      <c r="C4969" s="137">
        <v>44342</v>
      </c>
      <c r="D4969" s="22" t="s">
        <v>116</v>
      </c>
      <c r="E4969" s="22">
        <v>7</v>
      </c>
      <c r="F4969" s="22" t="s">
        <v>110</v>
      </c>
      <c r="G4969" s="22" t="s">
        <v>115</v>
      </c>
    </row>
    <row r="4970" spans="3:7">
      <c r="C4970" s="137">
        <v>44755</v>
      </c>
      <c r="D4970" s="22" t="s">
        <v>119</v>
      </c>
      <c r="E4970" s="22">
        <v>10</v>
      </c>
      <c r="F4970" s="22" t="s">
        <v>114</v>
      </c>
      <c r="G4970" s="22" t="s">
        <v>106</v>
      </c>
    </row>
    <row r="4971" spans="3:7">
      <c r="C4971" s="137">
        <v>44717</v>
      </c>
      <c r="D4971" s="22" t="s">
        <v>117</v>
      </c>
      <c r="E4971" s="22">
        <v>2</v>
      </c>
      <c r="F4971" s="22" t="s">
        <v>114</v>
      </c>
      <c r="G4971" s="22" t="s">
        <v>115</v>
      </c>
    </row>
    <row r="4972" spans="3:7">
      <c r="C4972" s="137">
        <v>44892</v>
      </c>
      <c r="D4972" s="22" t="s">
        <v>117</v>
      </c>
      <c r="E4972" s="22">
        <v>150</v>
      </c>
      <c r="F4972" s="22" t="s">
        <v>9</v>
      </c>
      <c r="G4972" s="22" t="s">
        <v>106</v>
      </c>
    </row>
    <row r="4973" spans="3:7">
      <c r="C4973" s="137">
        <v>44027</v>
      </c>
      <c r="D4973" s="22" t="s">
        <v>116</v>
      </c>
      <c r="E4973" s="22">
        <v>575</v>
      </c>
      <c r="F4973" s="22" t="s">
        <v>6</v>
      </c>
      <c r="G4973" s="22" t="s">
        <v>108</v>
      </c>
    </row>
    <row r="4974" spans="3:7">
      <c r="C4974" s="137">
        <v>44780</v>
      </c>
      <c r="D4974" s="22" t="s">
        <v>119</v>
      </c>
      <c r="E4974" s="22">
        <v>4</v>
      </c>
      <c r="F4974" s="22" t="s">
        <v>6</v>
      </c>
      <c r="G4974" s="22" t="s">
        <v>111</v>
      </c>
    </row>
    <row r="4975" spans="3:7">
      <c r="C4975" s="137">
        <v>44615</v>
      </c>
      <c r="D4975" s="22" t="s">
        <v>117</v>
      </c>
      <c r="E4975" s="22">
        <v>5</v>
      </c>
      <c r="F4975" s="22" t="s">
        <v>114</v>
      </c>
      <c r="G4975" s="22" t="s">
        <v>111</v>
      </c>
    </row>
    <row r="4976" spans="3:7">
      <c r="C4976" s="137">
        <v>44194</v>
      </c>
      <c r="D4976" s="22" t="s">
        <v>119</v>
      </c>
      <c r="E4976" s="22">
        <v>48</v>
      </c>
      <c r="F4976" s="22" t="s">
        <v>114</v>
      </c>
      <c r="G4976" s="22" t="s">
        <v>115</v>
      </c>
    </row>
    <row r="4977" spans="3:7">
      <c r="C4977" s="137">
        <v>44178</v>
      </c>
      <c r="D4977" s="22" t="s">
        <v>117</v>
      </c>
      <c r="E4977" s="22">
        <v>6</v>
      </c>
      <c r="F4977" s="22" t="s">
        <v>9</v>
      </c>
      <c r="G4977" s="22" t="s">
        <v>109</v>
      </c>
    </row>
    <row r="4978" spans="3:7">
      <c r="C4978" s="137">
        <v>44749</v>
      </c>
      <c r="D4978" s="22" t="s">
        <v>119</v>
      </c>
      <c r="E4978" s="22">
        <v>44</v>
      </c>
      <c r="F4978" s="22" t="s">
        <v>6</v>
      </c>
      <c r="G4978" s="22" t="s">
        <v>109</v>
      </c>
    </row>
    <row r="4979" spans="3:7">
      <c r="C4979" s="137">
        <v>44773</v>
      </c>
      <c r="D4979" s="22" t="s">
        <v>119</v>
      </c>
      <c r="E4979" s="22">
        <v>300</v>
      </c>
      <c r="F4979" s="22" t="s">
        <v>9</v>
      </c>
      <c r="G4979" s="22" t="s">
        <v>106</v>
      </c>
    </row>
    <row r="4980" spans="3:7">
      <c r="C4980" s="137">
        <v>44106</v>
      </c>
      <c r="D4980" s="22" t="s">
        <v>119</v>
      </c>
      <c r="E4980" s="22">
        <v>23</v>
      </c>
      <c r="F4980" s="22" t="s">
        <v>9</v>
      </c>
      <c r="G4980" s="22" t="s">
        <v>111</v>
      </c>
    </row>
    <row r="4981" spans="3:7">
      <c r="C4981" s="137">
        <v>44169</v>
      </c>
      <c r="D4981" s="22" t="s">
        <v>119</v>
      </c>
      <c r="E4981" s="22">
        <v>4</v>
      </c>
      <c r="F4981" s="22" t="s">
        <v>114</v>
      </c>
      <c r="G4981" s="22" t="s">
        <v>109</v>
      </c>
    </row>
    <row r="4982" spans="3:7">
      <c r="C4982" s="137">
        <v>44577</v>
      </c>
      <c r="D4982" s="22" t="s">
        <v>117</v>
      </c>
      <c r="E4982" s="22">
        <v>43</v>
      </c>
      <c r="F4982" s="22" t="s">
        <v>110</v>
      </c>
      <c r="G4982" s="22" t="s">
        <v>113</v>
      </c>
    </row>
    <row r="4983" spans="3:7">
      <c r="C4983" s="137">
        <v>44848</v>
      </c>
      <c r="D4983" s="22" t="s">
        <v>117</v>
      </c>
      <c r="E4983" s="22">
        <v>125</v>
      </c>
      <c r="F4983" s="22" t="s">
        <v>112</v>
      </c>
      <c r="G4983" s="22" t="s">
        <v>113</v>
      </c>
    </row>
    <row r="4984" spans="3:7">
      <c r="C4984" s="137">
        <v>44852</v>
      </c>
      <c r="D4984" s="22" t="s">
        <v>119</v>
      </c>
      <c r="E4984" s="22">
        <v>9</v>
      </c>
      <c r="F4984" s="22" t="s">
        <v>110</v>
      </c>
      <c r="G4984" s="22" t="s">
        <v>108</v>
      </c>
    </row>
    <row r="4985" spans="3:7">
      <c r="C4985" s="137">
        <v>44431</v>
      </c>
      <c r="D4985" s="22" t="s">
        <v>117</v>
      </c>
      <c r="E4985" s="22">
        <v>34</v>
      </c>
      <c r="F4985" s="22" t="s">
        <v>110</v>
      </c>
      <c r="G4985" s="22" t="s">
        <v>106</v>
      </c>
    </row>
    <row r="4986" spans="3:7">
      <c r="C4986" s="137">
        <v>44823</v>
      </c>
      <c r="D4986" s="22" t="s">
        <v>107</v>
      </c>
      <c r="E4986" s="22">
        <v>600</v>
      </c>
      <c r="F4986" s="22" t="s">
        <v>110</v>
      </c>
      <c r="G4986" s="22" t="s">
        <v>108</v>
      </c>
    </row>
    <row r="4987" spans="3:7">
      <c r="C4987" s="137">
        <v>44006</v>
      </c>
      <c r="D4987" s="22" t="s">
        <v>117</v>
      </c>
      <c r="E4987" s="22">
        <v>225</v>
      </c>
      <c r="F4987" s="22" t="s">
        <v>112</v>
      </c>
      <c r="G4987" s="22" t="s">
        <v>115</v>
      </c>
    </row>
    <row r="4988" spans="3:7">
      <c r="C4988" s="137">
        <v>44652</v>
      </c>
      <c r="D4988" s="22" t="s">
        <v>107</v>
      </c>
      <c r="E4988" s="22">
        <v>525</v>
      </c>
      <c r="F4988" s="22" t="s">
        <v>112</v>
      </c>
      <c r="G4988" s="22" t="s">
        <v>105</v>
      </c>
    </row>
    <row r="4989" spans="3:7">
      <c r="C4989" s="137">
        <v>44340</v>
      </c>
      <c r="D4989" s="22" t="s">
        <v>119</v>
      </c>
      <c r="E4989" s="22">
        <v>8</v>
      </c>
      <c r="F4989" s="22" t="s">
        <v>114</v>
      </c>
      <c r="G4989" s="22" t="s">
        <v>115</v>
      </c>
    </row>
    <row r="4990" spans="3:7">
      <c r="C4990" s="137">
        <v>43834</v>
      </c>
      <c r="D4990" s="22" t="s">
        <v>119</v>
      </c>
      <c r="E4990" s="22">
        <v>8</v>
      </c>
      <c r="F4990" s="22" t="s">
        <v>114</v>
      </c>
      <c r="G4990" s="22" t="s">
        <v>106</v>
      </c>
    </row>
    <row r="4991" spans="3:7">
      <c r="C4991" s="137">
        <v>43974</v>
      </c>
      <c r="D4991" s="22" t="s">
        <v>117</v>
      </c>
      <c r="E4991" s="22">
        <v>425</v>
      </c>
      <c r="F4991" s="22" t="s">
        <v>6</v>
      </c>
      <c r="G4991" s="22" t="s">
        <v>115</v>
      </c>
    </row>
    <row r="4992" spans="3:7">
      <c r="C4992" s="137">
        <v>44637</v>
      </c>
      <c r="D4992" s="22" t="s">
        <v>119</v>
      </c>
      <c r="E4992" s="22">
        <v>250</v>
      </c>
      <c r="F4992" s="22" t="s">
        <v>112</v>
      </c>
      <c r="G4992" s="22" t="s">
        <v>108</v>
      </c>
    </row>
    <row r="4993" spans="3:7">
      <c r="C4993" s="137">
        <v>44516</v>
      </c>
      <c r="D4993" s="22" t="s">
        <v>107</v>
      </c>
      <c r="E4993" s="22">
        <v>47</v>
      </c>
      <c r="F4993" s="22" t="s">
        <v>9</v>
      </c>
      <c r="G4993" s="22" t="s">
        <v>115</v>
      </c>
    </row>
    <row r="4994" spans="3:7">
      <c r="C4994" s="137">
        <v>44218</v>
      </c>
      <c r="D4994" s="22" t="s">
        <v>107</v>
      </c>
      <c r="E4994" s="22">
        <v>1</v>
      </c>
      <c r="F4994" s="22" t="s">
        <v>6</v>
      </c>
      <c r="G4994" s="22" t="s">
        <v>106</v>
      </c>
    </row>
    <row r="4995" spans="3:7">
      <c r="C4995" s="137">
        <v>44253</v>
      </c>
      <c r="D4995" s="22" t="s">
        <v>119</v>
      </c>
      <c r="E4995" s="22">
        <v>8</v>
      </c>
      <c r="F4995" s="22" t="s">
        <v>9</v>
      </c>
      <c r="G4995" s="22" t="s">
        <v>111</v>
      </c>
    </row>
    <row r="4996" spans="3:7">
      <c r="C4996" s="137">
        <v>44914</v>
      </c>
      <c r="D4996" s="22" t="s">
        <v>117</v>
      </c>
      <c r="E4996" s="22">
        <v>475</v>
      </c>
      <c r="F4996" s="22" t="s">
        <v>110</v>
      </c>
      <c r="G4996" s="22" t="s">
        <v>106</v>
      </c>
    </row>
    <row r="4997" spans="3:7">
      <c r="C4997" s="137">
        <v>44083</v>
      </c>
      <c r="D4997" s="22" t="s">
        <v>119</v>
      </c>
      <c r="E4997" s="22">
        <v>23</v>
      </c>
      <c r="F4997" s="22" t="s">
        <v>9</v>
      </c>
      <c r="G4997" s="22" t="s">
        <v>113</v>
      </c>
    </row>
    <row r="4998" spans="3:7">
      <c r="C4998" s="137">
        <v>44099</v>
      </c>
      <c r="D4998" s="22" t="s">
        <v>118</v>
      </c>
      <c r="E4998" s="22">
        <v>325</v>
      </c>
      <c r="F4998" s="22" t="s">
        <v>9</v>
      </c>
      <c r="G4998" s="22" t="s">
        <v>113</v>
      </c>
    </row>
    <row r="4999" spans="3:7">
      <c r="C4999" s="137">
        <v>44212</v>
      </c>
      <c r="D4999" s="22" t="s">
        <v>118</v>
      </c>
      <c r="E4999" s="22">
        <v>525</v>
      </c>
      <c r="F4999" s="22" t="s">
        <v>110</v>
      </c>
      <c r="G4999" s="22" t="s">
        <v>113</v>
      </c>
    </row>
    <row r="5000" spans="3:7">
      <c r="C5000" s="137">
        <v>44568</v>
      </c>
      <c r="D5000" s="22" t="s">
        <v>119</v>
      </c>
      <c r="E5000" s="22">
        <v>400</v>
      </c>
      <c r="F5000" s="22" t="s">
        <v>9</v>
      </c>
      <c r="G5000" s="22" t="s">
        <v>106</v>
      </c>
    </row>
    <row r="5001" spans="3:7">
      <c r="C5001" s="137">
        <v>44548</v>
      </c>
      <c r="D5001" s="22" t="s">
        <v>119</v>
      </c>
      <c r="E5001" s="22">
        <v>25</v>
      </c>
      <c r="F5001" s="22" t="s">
        <v>112</v>
      </c>
      <c r="G5001" s="22" t="s">
        <v>111</v>
      </c>
    </row>
    <row r="5002" spans="3:7">
      <c r="C5002" s="137">
        <v>44354</v>
      </c>
      <c r="D5002" s="22" t="s">
        <v>118</v>
      </c>
      <c r="E5002" s="22">
        <v>3</v>
      </c>
      <c r="F5002" s="22" t="s">
        <v>110</v>
      </c>
      <c r="G5002" s="22" t="s">
        <v>105</v>
      </c>
    </row>
    <row r="5003" spans="3:7">
      <c r="C5003" s="137">
        <v>44399</v>
      </c>
      <c r="D5003" s="22" t="s">
        <v>119</v>
      </c>
      <c r="E5003" s="22">
        <v>450</v>
      </c>
      <c r="F5003" s="22" t="s">
        <v>110</v>
      </c>
      <c r="G5003" s="22" t="s">
        <v>115</v>
      </c>
    </row>
    <row r="5004" spans="3:7">
      <c r="C5004" s="137">
        <v>44754</v>
      </c>
      <c r="D5004" s="22" t="s">
        <v>107</v>
      </c>
      <c r="E5004" s="22">
        <v>5</v>
      </c>
      <c r="F5004" s="22" t="s">
        <v>9</v>
      </c>
      <c r="G5004" s="22" t="s">
        <v>106</v>
      </c>
    </row>
    <row r="5005" spans="3:7">
      <c r="C5005" s="137">
        <v>44145</v>
      </c>
      <c r="D5005" s="22" t="s">
        <v>119</v>
      </c>
      <c r="E5005" s="22">
        <v>22</v>
      </c>
      <c r="F5005" s="22" t="s">
        <v>6</v>
      </c>
      <c r="G5005" s="22" t="s">
        <v>109</v>
      </c>
    </row>
    <row r="5006" spans="3:7">
      <c r="C5006" s="137">
        <v>44865</v>
      </c>
      <c r="D5006" s="22" t="s">
        <v>119</v>
      </c>
      <c r="E5006" s="22">
        <v>7</v>
      </c>
      <c r="F5006" s="22" t="s">
        <v>112</v>
      </c>
      <c r="G5006" s="22" t="s">
        <v>106</v>
      </c>
    </row>
    <row r="5007" spans="3:7">
      <c r="C5007" s="137">
        <v>44571</v>
      </c>
      <c r="D5007" s="22" t="s">
        <v>117</v>
      </c>
      <c r="E5007" s="22">
        <v>29</v>
      </c>
      <c r="F5007" s="22" t="s">
        <v>110</v>
      </c>
      <c r="G5007" s="22" t="s">
        <v>115</v>
      </c>
    </row>
    <row r="5008" spans="3:7">
      <c r="C5008" s="137">
        <v>44749</v>
      </c>
      <c r="D5008" s="22" t="s">
        <v>118</v>
      </c>
      <c r="E5008" s="22">
        <v>6</v>
      </c>
      <c r="F5008" s="22" t="s">
        <v>6</v>
      </c>
      <c r="G5008" s="22" t="s">
        <v>105</v>
      </c>
    </row>
    <row r="5009" spans="3:7">
      <c r="C5009" s="137">
        <v>44903</v>
      </c>
      <c r="D5009" s="22" t="s">
        <v>119</v>
      </c>
      <c r="E5009" s="22">
        <v>6</v>
      </c>
      <c r="F5009" s="22" t="s">
        <v>6</v>
      </c>
      <c r="G5009" s="22" t="s">
        <v>106</v>
      </c>
    </row>
    <row r="5010" spans="3:7">
      <c r="C5010" s="137">
        <v>44709</v>
      </c>
      <c r="D5010" s="22" t="s">
        <v>119</v>
      </c>
      <c r="E5010" s="22">
        <v>48</v>
      </c>
      <c r="F5010" s="22" t="s">
        <v>112</v>
      </c>
      <c r="G5010" s="22" t="s">
        <v>113</v>
      </c>
    </row>
    <row r="5011" spans="3:7">
      <c r="C5011" s="137">
        <v>44577</v>
      </c>
      <c r="D5011" s="22" t="s">
        <v>119</v>
      </c>
      <c r="E5011" s="22">
        <v>9</v>
      </c>
      <c r="F5011" s="22" t="s">
        <v>114</v>
      </c>
      <c r="G5011" s="22" t="s">
        <v>109</v>
      </c>
    </row>
    <row r="5012" spans="3:7">
      <c r="C5012" s="137">
        <v>43844</v>
      </c>
      <c r="D5012" s="22" t="s">
        <v>117</v>
      </c>
      <c r="E5012" s="22">
        <v>1</v>
      </c>
      <c r="F5012" s="22" t="s">
        <v>110</v>
      </c>
      <c r="G5012" s="22" t="s">
        <v>108</v>
      </c>
    </row>
    <row r="5013" spans="3:7">
      <c r="C5013" s="137">
        <v>43974</v>
      </c>
      <c r="D5013" s="22" t="s">
        <v>117</v>
      </c>
      <c r="E5013" s="22">
        <v>9</v>
      </c>
      <c r="F5013" s="22" t="s">
        <v>110</v>
      </c>
      <c r="G5013" s="22" t="s">
        <v>115</v>
      </c>
    </row>
    <row r="5014" spans="3:7">
      <c r="C5014" s="137">
        <v>44252</v>
      </c>
      <c r="D5014" s="22" t="s">
        <v>117</v>
      </c>
      <c r="E5014" s="22">
        <v>475</v>
      </c>
      <c r="F5014" s="22" t="s">
        <v>6</v>
      </c>
      <c r="G5014" s="22" t="s">
        <v>113</v>
      </c>
    </row>
    <row r="5015" spans="3:7">
      <c r="C5015" s="137">
        <v>44920</v>
      </c>
      <c r="D5015" s="22" t="s">
        <v>117</v>
      </c>
      <c r="E5015" s="22">
        <v>17</v>
      </c>
      <c r="F5015" s="22" t="s">
        <v>110</v>
      </c>
      <c r="G5015" s="22" t="s">
        <v>106</v>
      </c>
    </row>
    <row r="5016" spans="3:7">
      <c r="C5016" s="137">
        <v>44580</v>
      </c>
      <c r="D5016" s="22" t="s">
        <v>116</v>
      </c>
      <c r="E5016" s="22">
        <v>32</v>
      </c>
      <c r="F5016" s="22" t="s">
        <v>9</v>
      </c>
      <c r="G5016" s="22" t="s">
        <v>105</v>
      </c>
    </row>
    <row r="5017" spans="3:7">
      <c r="C5017" s="137">
        <v>44425</v>
      </c>
      <c r="D5017" s="22" t="s">
        <v>117</v>
      </c>
      <c r="E5017" s="22">
        <v>425</v>
      </c>
      <c r="F5017" s="22" t="s">
        <v>110</v>
      </c>
      <c r="G5017" s="22" t="s">
        <v>111</v>
      </c>
    </row>
    <row r="5018" spans="3:7">
      <c r="C5018" s="137">
        <v>44389</v>
      </c>
      <c r="D5018" s="22" t="s">
        <v>117</v>
      </c>
      <c r="E5018" s="22">
        <v>38</v>
      </c>
      <c r="F5018" s="22" t="s">
        <v>112</v>
      </c>
      <c r="G5018" s="22" t="s">
        <v>113</v>
      </c>
    </row>
    <row r="5019" spans="3:7">
      <c r="C5019" s="137">
        <v>44158</v>
      </c>
      <c r="D5019" s="22" t="s">
        <v>107</v>
      </c>
      <c r="E5019" s="22">
        <v>12</v>
      </c>
      <c r="F5019" s="22" t="s">
        <v>114</v>
      </c>
      <c r="G5019" s="22" t="s">
        <v>111</v>
      </c>
    </row>
    <row r="5020" spans="3:7">
      <c r="C5020" s="137">
        <v>44858</v>
      </c>
      <c r="D5020" s="22" t="s">
        <v>117</v>
      </c>
      <c r="E5020" s="22">
        <v>250</v>
      </c>
      <c r="F5020" s="22" t="s">
        <v>114</v>
      </c>
      <c r="G5020" s="22" t="s">
        <v>109</v>
      </c>
    </row>
    <row r="5021" spans="3:7">
      <c r="C5021" s="137">
        <v>44761</v>
      </c>
      <c r="D5021" s="22" t="s">
        <v>117</v>
      </c>
      <c r="E5021" s="22">
        <v>25</v>
      </c>
      <c r="F5021" s="22" t="s">
        <v>9</v>
      </c>
      <c r="G5021" s="22" t="s">
        <v>106</v>
      </c>
    </row>
    <row r="5022" spans="3:7">
      <c r="C5022" s="137">
        <v>43900</v>
      </c>
      <c r="D5022" s="22" t="s">
        <v>117</v>
      </c>
      <c r="E5022" s="22">
        <v>125</v>
      </c>
      <c r="F5022" s="22" t="s">
        <v>6</v>
      </c>
      <c r="G5022" s="22" t="s">
        <v>115</v>
      </c>
    </row>
    <row r="5023" spans="3:7">
      <c r="C5023" s="137">
        <v>44819</v>
      </c>
      <c r="D5023" s="22" t="s">
        <v>119</v>
      </c>
      <c r="E5023" s="22">
        <v>40</v>
      </c>
      <c r="F5023" s="22" t="s">
        <v>110</v>
      </c>
      <c r="G5023" s="22" t="s">
        <v>113</v>
      </c>
    </row>
    <row r="5024" spans="3:7">
      <c r="C5024" s="137">
        <v>44739</v>
      </c>
      <c r="D5024" s="22" t="s">
        <v>118</v>
      </c>
      <c r="E5024" s="22">
        <v>23</v>
      </c>
      <c r="F5024" s="22" t="s">
        <v>114</v>
      </c>
      <c r="G5024" s="22" t="s">
        <v>108</v>
      </c>
    </row>
    <row r="5025" spans="3:7">
      <c r="C5025" s="137">
        <v>44863</v>
      </c>
      <c r="D5025" s="22" t="s">
        <v>117</v>
      </c>
      <c r="E5025" s="22">
        <v>9</v>
      </c>
      <c r="F5025" s="22" t="s">
        <v>114</v>
      </c>
      <c r="G5025" s="22" t="s">
        <v>106</v>
      </c>
    </row>
    <row r="5026" spans="3:7">
      <c r="C5026" s="137">
        <v>44039</v>
      </c>
      <c r="D5026" s="22" t="s">
        <v>119</v>
      </c>
      <c r="E5026" s="22">
        <v>6</v>
      </c>
      <c r="F5026" s="22" t="s">
        <v>6</v>
      </c>
      <c r="G5026" s="22" t="s">
        <v>111</v>
      </c>
    </row>
    <row r="5027" spans="3:7">
      <c r="C5027" s="137">
        <v>44800</v>
      </c>
      <c r="D5027" s="22" t="s">
        <v>119</v>
      </c>
      <c r="E5027" s="22">
        <v>31</v>
      </c>
      <c r="F5027" s="22" t="s">
        <v>6</v>
      </c>
      <c r="G5027" s="22" t="s">
        <v>115</v>
      </c>
    </row>
    <row r="5028" spans="3:7">
      <c r="C5028" s="137">
        <v>44858</v>
      </c>
      <c r="D5028" s="22" t="s">
        <v>117</v>
      </c>
      <c r="E5028" s="22">
        <v>32</v>
      </c>
      <c r="F5028" s="22" t="s">
        <v>112</v>
      </c>
      <c r="G5028" s="22" t="s">
        <v>115</v>
      </c>
    </row>
    <row r="5029" spans="3:7">
      <c r="C5029" s="137">
        <v>44836</v>
      </c>
      <c r="D5029" s="22" t="s">
        <v>107</v>
      </c>
      <c r="E5029" s="22">
        <v>375</v>
      </c>
      <c r="F5029" s="22" t="s">
        <v>6</v>
      </c>
      <c r="G5029" s="22" t="s">
        <v>115</v>
      </c>
    </row>
    <row r="5030" spans="3:7">
      <c r="C5030" s="137">
        <v>44834</v>
      </c>
      <c r="D5030" s="22" t="s">
        <v>117</v>
      </c>
      <c r="E5030" s="22">
        <v>575</v>
      </c>
      <c r="F5030" s="22" t="s">
        <v>114</v>
      </c>
      <c r="G5030" s="22" t="s">
        <v>111</v>
      </c>
    </row>
    <row r="5031" spans="3:7">
      <c r="C5031" s="137">
        <v>44874</v>
      </c>
      <c r="D5031" s="22" t="s">
        <v>118</v>
      </c>
      <c r="E5031" s="22">
        <v>400</v>
      </c>
      <c r="F5031" s="22" t="s">
        <v>110</v>
      </c>
      <c r="G5031" s="22" t="s">
        <v>105</v>
      </c>
    </row>
    <row r="5032" spans="3:7">
      <c r="C5032" s="137">
        <v>43983</v>
      </c>
      <c r="D5032" s="22" t="s">
        <v>118</v>
      </c>
      <c r="E5032" s="22">
        <v>400</v>
      </c>
      <c r="F5032" s="22" t="s">
        <v>6</v>
      </c>
      <c r="G5032" s="22" t="s">
        <v>111</v>
      </c>
    </row>
    <row r="5033" spans="3:7">
      <c r="C5033" s="137">
        <v>44171</v>
      </c>
      <c r="D5033" s="22" t="s">
        <v>118</v>
      </c>
      <c r="E5033" s="22">
        <v>8</v>
      </c>
      <c r="F5033" s="22" t="s">
        <v>9</v>
      </c>
      <c r="G5033" s="22" t="s">
        <v>108</v>
      </c>
    </row>
    <row r="5034" spans="3:7">
      <c r="C5034" s="137">
        <v>44327</v>
      </c>
      <c r="D5034" s="22" t="s">
        <v>118</v>
      </c>
      <c r="E5034" s="22">
        <v>5</v>
      </c>
      <c r="F5034" s="22" t="s">
        <v>9</v>
      </c>
      <c r="G5034" s="22" t="s">
        <v>115</v>
      </c>
    </row>
    <row r="5035" spans="3:7">
      <c r="C5035" s="137">
        <v>43833</v>
      </c>
      <c r="D5035" s="22" t="s">
        <v>107</v>
      </c>
      <c r="E5035" s="22">
        <v>525</v>
      </c>
      <c r="F5035" s="22" t="s">
        <v>6</v>
      </c>
      <c r="G5035" s="22" t="s">
        <v>105</v>
      </c>
    </row>
    <row r="5036" spans="3:7">
      <c r="C5036" s="137">
        <v>44285</v>
      </c>
      <c r="D5036" s="22" t="s">
        <v>119</v>
      </c>
      <c r="E5036" s="22">
        <v>425</v>
      </c>
      <c r="F5036" s="22" t="s">
        <v>110</v>
      </c>
      <c r="G5036" s="22" t="s">
        <v>115</v>
      </c>
    </row>
    <row r="5037" spans="3:7">
      <c r="C5037" s="137">
        <v>44710</v>
      </c>
      <c r="D5037" s="22" t="s">
        <v>117</v>
      </c>
      <c r="E5037" s="22">
        <v>4</v>
      </c>
      <c r="F5037" s="22" t="s">
        <v>9</v>
      </c>
      <c r="G5037" s="22" t="s">
        <v>105</v>
      </c>
    </row>
    <row r="5038" spans="3:7">
      <c r="C5038" s="137">
        <v>43837</v>
      </c>
      <c r="D5038" s="22" t="s">
        <v>116</v>
      </c>
      <c r="E5038" s="22">
        <v>15</v>
      </c>
      <c r="F5038" s="22" t="s">
        <v>110</v>
      </c>
      <c r="G5038" s="22" t="s">
        <v>105</v>
      </c>
    </row>
    <row r="5039" spans="3:7">
      <c r="C5039" s="137">
        <v>44167</v>
      </c>
      <c r="D5039" s="22" t="s">
        <v>117</v>
      </c>
      <c r="E5039" s="22">
        <v>6</v>
      </c>
      <c r="F5039" s="22" t="s">
        <v>110</v>
      </c>
      <c r="G5039" s="22" t="s">
        <v>105</v>
      </c>
    </row>
    <row r="5040" spans="3:7">
      <c r="C5040" s="137">
        <v>44506</v>
      </c>
      <c r="D5040" s="22" t="s">
        <v>118</v>
      </c>
      <c r="E5040" s="22">
        <v>9</v>
      </c>
      <c r="F5040" s="22" t="s">
        <v>110</v>
      </c>
      <c r="G5040" s="22" t="s">
        <v>105</v>
      </c>
    </row>
    <row r="5041" spans="3:7">
      <c r="C5041" s="137">
        <v>44585</v>
      </c>
      <c r="D5041" s="22" t="s">
        <v>119</v>
      </c>
      <c r="E5041" s="22">
        <v>275</v>
      </c>
      <c r="F5041" s="22" t="s">
        <v>112</v>
      </c>
      <c r="G5041" s="22" t="s">
        <v>108</v>
      </c>
    </row>
    <row r="5042" spans="3:7">
      <c r="C5042" s="137">
        <v>44451</v>
      </c>
      <c r="D5042" s="22" t="s">
        <v>119</v>
      </c>
      <c r="E5042" s="22">
        <v>49</v>
      </c>
      <c r="F5042" s="22" t="s">
        <v>110</v>
      </c>
      <c r="G5042" s="22" t="s">
        <v>115</v>
      </c>
    </row>
    <row r="5043" spans="3:7">
      <c r="C5043" s="137">
        <v>44000</v>
      </c>
      <c r="D5043" s="22" t="s">
        <v>119</v>
      </c>
      <c r="E5043" s="22">
        <v>6</v>
      </c>
      <c r="F5043" s="22" t="s">
        <v>112</v>
      </c>
      <c r="G5043" s="22" t="s">
        <v>106</v>
      </c>
    </row>
    <row r="5044" spans="3:7">
      <c r="C5044" s="137">
        <v>44069</v>
      </c>
      <c r="D5044" s="22" t="s">
        <v>116</v>
      </c>
      <c r="E5044" s="22">
        <v>550</v>
      </c>
      <c r="F5044" s="22" t="s">
        <v>6</v>
      </c>
      <c r="G5044" s="22" t="s">
        <v>115</v>
      </c>
    </row>
    <row r="5045" spans="3:7">
      <c r="C5045" s="137">
        <v>44915</v>
      </c>
      <c r="D5045" s="22" t="s">
        <v>117</v>
      </c>
      <c r="E5045" s="22">
        <v>125</v>
      </c>
      <c r="F5045" s="22" t="s">
        <v>6</v>
      </c>
      <c r="G5045" s="22" t="s">
        <v>105</v>
      </c>
    </row>
    <row r="5046" spans="3:7">
      <c r="C5046" s="137">
        <v>44080</v>
      </c>
      <c r="D5046" s="22" t="s">
        <v>119</v>
      </c>
      <c r="E5046" s="22">
        <v>150</v>
      </c>
      <c r="F5046" s="22" t="s">
        <v>112</v>
      </c>
      <c r="G5046" s="22" t="s">
        <v>109</v>
      </c>
    </row>
    <row r="5047" spans="3:7">
      <c r="C5047" s="137">
        <v>43842</v>
      </c>
      <c r="D5047" s="22" t="s">
        <v>119</v>
      </c>
      <c r="E5047" s="22">
        <v>34</v>
      </c>
      <c r="F5047" s="22" t="s">
        <v>114</v>
      </c>
      <c r="G5047" s="22" t="s">
        <v>109</v>
      </c>
    </row>
    <row r="5048" spans="3:7">
      <c r="C5048" s="137">
        <v>44319</v>
      </c>
      <c r="D5048" s="22" t="s">
        <v>116</v>
      </c>
      <c r="E5048" s="22">
        <v>325</v>
      </c>
      <c r="F5048" s="22" t="s">
        <v>112</v>
      </c>
      <c r="G5048" s="22" t="s">
        <v>111</v>
      </c>
    </row>
    <row r="5049" spans="3:7">
      <c r="C5049" s="137">
        <v>44727</v>
      </c>
      <c r="D5049" s="22" t="s">
        <v>107</v>
      </c>
      <c r="E5049" s="22">
        <v>400</v>
      </c>
      <c r="F5049" s="22" t="s">
        <v>112</v>
      </c>
      <c r="G5049" s="22" t="s">
        <v>105</v>
      </c>
    </row>
    <row r="5050" spans="3:7">
      <c r="C5050" s="137">
        <v>44808</v>
      </c>
      <c r="D5050" s="22" t="s">
        <v>116</v>
      </c>
      <c r="E5050" s="22">
        <v>11</v>
      </c>
      <c r="F5050" s="22" t="s">
        <v>110</v>
      </c>
      <c r="G5050" s="22" t="s">
        <v>111</v>
      </c>
    </row>
    <row r="5051" spans="3:7">
      <c r="C5051" s="137">
        <v>44913</v>
      </c>
      <c r="D5051" s="22" t="s">
        <v>119</v>
      </c>
      <c r="E5051" s="22">
        <v>7</v>
      </c>
      <c r="F5051" s="22" t="s">
        <v>112</v>
      </c>
      <c r="G5051" s="22" t="s">
        <v>108</v>
      </c>
    </row>
    <row r="5052" spans="3:7">
      <c r="C5052" s="137">
        <v>43917</v>
      </c>
      <c r="D5052" s="22" t="s">
        <v>107</v>
      </c>
      <c r="E5052" s="22">
        <v>12</v>
      </c>
      <c r="F5052" s="22" t="s">
        <v>112</v>
      </c>
      <c r="G5052" s="22" t="s">
        <v>111</v>
      </c>
    </row>
    <row r="5053" spans="3:7">
      <c r="C5053" s="137">
        <v>44127</v>
      </c>
      <c r="D5053" s="22" t="s">
        <v>119</v>
      </c>
      <c r="E5053" s="22">
        <v>2</v>
      </c>
      <c r="F5053" s="22" t="s">
        <v>112</v>
      </c>
      <c r="G5053" s="22" t="s">
        <v>105</v>
      </c>
    </row>
    <row r="5054" spans="3:7">
      <c r="C5054" s="137">
        <v>44771</v>
      </c>
      <c r="D5054" s="22" t="s">
        <v>117</v>
      </c>
      <c r="E5054" s="22">
        <v>24</v>
      </c>
      <c r="F5054" s="22" t="s">
        <v>114</v>
      </c>
      <c r="G5054" s="22" t="s">
        <v>109</v>
      </c>
    </row>
    <row r="5055" spans="3:7">
      <c r="C5055" s="137">
        <v>44385</v>
      </c>
      <c r="D5055" s="22" t="s">
        <v>119</v>
      </c>
      <c r="E5055" s="22">
        <v>15</v>
      </c>
      <c r="F5055" s="22" t="s">
        <v>110</v>
      </c>
      <c r="G5055" s="22" t="s">
        <v>106</v>
      </c>
    </row>
    <row r="5056" spans="3:7">
      <c r="C5056" s="137">
        <v>44744</v>
      </c>
      <c r="D5056" s="22" t="s">
        <v>116</v>
      </c>
      <c r="E5056" s="22">
        <v>6</v>
      </c>
      <c r="F5056" s="22" t="s">
        <v>6</v>
      </c>
      <c r="G5056" s="22" t="s">
        <v>115</v>
      </c>
    </row>
    <row r="5057" spans="3:7">
      <c r="C5057" s="137">
        <v>44304</v>
      </c>
      <c r="D5057" s="22" t="s">
        <v>119</v>
      </c>
      <c r="E5057" s="22">
        <v>3</v>
      </c>
      <c r="F5057" s="22" t="s">
        <v>112</v>
      </c>
      <c r="G5057" s="22" t="s">
        <v>105</v>
      </c>
    </row>
    <row r="5058" spans="3:7">
      <c r="C5058" s="137">
        <v>44745</v>
      </c>
      <c r="D5058" s="22" t="s">
        <v>119</v>
      </c>
      <c r="E5058" s="22">
        <v>75</v>
      </c>
      <c r="F5058" s="22" t="s">
        <v>110</v>
      </c>
      <c r="G5058" s="22" t="s">
        <v>113</v>
      </c>
    </row>
    <row r="5059" spans="3:7">
      <c r="C5059" s="137">
        <v>44724</v>
      </c>
      <c r="D5059" s="22" t="s">
        <v>119</v>
      </c>
      <c r="E5059" s="22">
        <v>13</v>
      </c>
      <c r="F5059" s="22" t="s">
        <v>112</v>
      </c>
      <c r="G5059" s="22" t="s">
        <v>108</v>
      </c>
    </row>
    <row r="5060" spans="3:7">
      <c r="C5060" s="137">
        <v>44548</v>
      </c>
      <c r="D5060" s="22" t="s">
        <v>117</v>
      </c>
      <c r="E5060" s="22">
        <v>125</v>
      </c>
      <c r="F5060" s="22" t="s">
        <v>112</v>
      </c>
      <c r="G5060" s="22" t="s">
        <v>105</v>
      </c>
    </row>
    <row r="5061" spans="3:7">
      <c r="C5061" s="137">
        <v>44861</v>
      </c>
      <c r="D5061" s="22" t="s">
        <v>117</v>
      </c>
      <c r="E5061" s="22">
        <v>275</v>
      </c>
      <c r="F5061" s="22" t="s">
        <v>6</v>
      </c>
      <c r="G5061" s="22" t="s">
        <v>111</v>
      </c>
    </row>
    <row r="5062" spans="3:7">
      <c r="C5062" s="137">
        <v>44607</v>
      </c>
      <c r="D5062" s="22" t="s">
        <v>119</v>
      </c>
      <c r="E5062" s="22">
        <v>9</v>
      </c>
      <c r="F5062" s="22" t="s">
        <v>6</v>
      </c>
      <c r="G5062" s="22" t="s">
        <v>115</v>
      </c>
    </row>
    <row r="5063" spans="3:7">
      <c r="C5063" s="137">
        <v>44342</v>
      </c>
      <c r="D5063" s="22" t="s">
        <v>119</v>
      </c>
      <c r="E5063" s="22">
        <v>500</v>
      </c>
      <c r="F5063" s="22" t="s">
        <v>114</v>
      </c>
      <c r="G5063" s="22" t="s">
        <v>109</v>
      </c>
    </row>
    <row r="5064" spans="3:7">
      <c r="C5064" s="137">
        <v>44342</v>
      </c>
      <c r="D5064" s="22" t="s">
        <v>119</v>
      </c>
      <c r="E5064" s="22">
        <v>350</v>
      </c>
      <c r="F5064" s="22" t="s">
        <v>114</v>
      </c>
      <c r="G5064" s="22" t="s">
        <v>111</v>
      </c>
    </row>
    <row r="5065" spans="3:7">
      <c r="C5065" s="137">
        <v>44712</v>
      </c>
      <c r="D5065" s="22" t="s">
        <v>117</v>
      </c>
      <c r="E5065" s="22">
        <v>400</v>
      </c>
      <c r="F5065" s="22" t="s">
        <v>6</v>
      </c>
      <c r="G5065" s="22" t="s">
        <v>113</v>
      </c>
    </row>
    <row r="5066" spans="3:7">
      <c r="C5066" s="137">
        <v>43944</v>
      </c>
      <c r="D5066" s="22" t="s">
        <v>117</v>
      </c>
      <c r="E5066" s="22">
        <v>29</v>
      </c>
      <c r="F5066" s="22" t="s">
        <v>6</v>
      </c>
      <c r="G5066" s="22" t="s">
        <v>105</v>
      </c>
    </row>
    <row r="5067" spans="3:7">
      <c r="C5067" s="137">
        <v>44915</v>
      </c>
      <c r="D5067" s="22" t="s">
        <v>118</v>
      </c>
      <c r="E5067" s="22">
        <v>18</v>
      </c>
      <c r="F5067" s="22" t="s">
        <v>9</v>
      </c>
      <c r="G5067" s="22" t="s">
        <v>108</v>
      </c>
    </row>
    <row r="5068" spans="3:7">
      <c r="C5068" s="137">
        <v>43937</v>
      </c>
      <c r="D5068" s="22" t="s">
        <v>107</v>
      </c>
      <c r="E5068" s="22">
        <v>5</v>
      </c>
      <c r="F5068" s="22" t="s">
        <v>110</v>
      </c>
      <c r="G5068" s="22" t="s">
        <v>105</v>
      </c>
    </row>
    <row r="5069" spans="3:7">
      <c r="C5069" s="137">
        <v>44659</v>
      </c>
      <c r="D5069" s="22" t="s">
        <v>117</v>
      </c>
      <c r="E5069" s="22">
        <v>8</v>
      </c>
      <c r="F5069" s="22" t="s">
        <v>6</v>
      </c>
      <c r="G5069" s="22" t="s">
        <v>108</v>
      </c>
    </row>
    <row r="5070" spans="3:7">
      <c r="C5070" s="137">
        <v>44813</v>
      </c>
      <c r="D5070" s="22" t="s">
        <v>117</v>
      </c>
      <c r="E5070" s="22">
        <v>100</v>
      </c>
      <c r="F5070" s="22" t="s">
        <v>9</v>
      </c>
      <c r="G5070" s="22" t="s">
        <v>106</v>
      </c>
    </row>
    <row r="5071" spans="3:7">
      <c r="C5071" s="137">
        <v>44744</v>
      </c>
      <c r="D5071" s="22" t="s">
        <v>116</v>
      </c>
      <c r="E5071" s="22">
        <v>350</v>
      </c>
      <c r="F5071" s="22" t="s">
        <v>112</v>
      </c>
      <c r="G5071" s="22" t="s">
        <v>108</v>
      </c>
    </row>
    <row r="5072" spans="3:7">
      <c r="C5072" s="137">
        <v>44493</v>
      </c>
      <c r="D5072" s="22" t="s">
        <v>119</v>
      </c>
      <c r="E5072" s="22">
        <v>16</v>
      </c>
      <c r="F5072" s="22" t="s">
        <v>114</v>
      </c>
      <c r="G5072" s="22" t="s">
        <v>109</v>
      </c>
    </row>
    <row r="5073" spans="3:7">
      <c r="C5073" s="137">
        <v>44461</v>
      </c>
      <c r="D5073" s="22" t="s">
        <v>119</v>
      </c>
      <c r="E5073" s="22">
        <v>24</v>
      </c>
      <c r="F5073" s="22" t="s">
        <v>110</v>
      </c>
      <c r="G5073" s="22" t="s">
        <v>111</v>
      </c>
    </row>
    <row r="5074" spans="3:7">
      <c r="C5074" s="137">
        <v>44147</v>
      </c>
      <c r="D5074" s="22" t="s">
        <v>107</v>
      </c>
      <c r="E5074" s="22">
        <v>13</v>
      </c>
      <c r="F5074" s="22" t="s">
        <v>110</v>
      </c>
      <c r="G5074" s="22" t="s">
        <v>105</v>
      </c>
    </row>
    <row r="5075" spans="3:7">
      <c r="C5075" s="137">
        <v>43981</v>
      </c>
      <c r="D5075" s="22" t="s">
        <v>117</v>
      </c>
      <c r="E5075" s="22">
        <v>7</v>
      </c>
      <c r="F5075" s="22" t="s">
        <v>114</v>
      </c>
      <c r="G5075" s="22" t="s">
        <v>108</v>
      </c>
    </row>
    <row r="5076" spans="3:7">
      <c r="C5076" s="137">
        <v>44118</v>
      </c>
      <c r="D5076" s="22" t="s">
        <v>107</v>
      </c>
      <c r="E5076" s="22">
        <v>525</v>
      </c>
      <c r="F5076" s="22" t="s">
        <v>9</v>
      </c>
      <c r="G5076" s="22" t="s">
        <v>111</v>
      </c>
    </row>
    <row r="5077" spans="3:7">
      <c r="C5077" s="137">
        <v>44823</v>
      </c>
      <c r="D5077" s="22" t="s">
        <v>117</v>
      </c>
      <c r="E5077" s="22">
        <v>7</v>
      </c>
      <c r="F5077" s="22" t="s">
        <v>6</v>
      </c>
      <c r="G5077" s="22" t="s">
        <v>106</v>
      </c>
    </row>
    <row r="5078" spans="3:7">
      <c r="C5078" s="137">
        <v>43885</v>
      </c>
      <c r="D5078" s="22" t="s">
        <v>117</v>
      </c>
      <c r="E5078" s="22">
        <v>225</v>
      </c>
      <c r="F5078" s="22" t="s">
        <v>114</v>
      </c>
      <c r="G5078" s="22" t="s">
        <v>111</v>
      </c>
    </row>
    <row r="5079" spans="3:7">
      <c r="C5079" s="137">
        <v>44270</v>
      </c>
      <c r="D5079" s="22" t="s">
        <v>107</v>
      </c>
      <c r="E5079" s="22">
        <v>575</v>
      </c>
      <c r="F5079" s="22" t="s">
        <v>9</v>
      </c>
      <c r="G5079" s="22" t="s">
        <v>106</v>
      </c>
    </row>
    <row r="5080" spans="3:7">
      <c r="C5080" s="137">
        <v>44299</v>
      </c>
      <c r="D5080" s="22" t="s">
        <v>116</v>
      </c>
      <c r="E5080" s="22">
        <v>3</v>
      </c>
      <c r="F5080" s="22" t="s">
        <v>112</v>
      </c>
      <c r="G5080" s="22" t="s">
        <v>108</v>
      </c>
    </row>
    <row r="5081" spans="3:7">
      <c r="C5081" s="137">
        <v>44663</v>
      </c>
      <c r="D5081" s="22" t="s">
        <v>119</v>
      </c>
      <c r="E5081" s="22">
        <v>4</v>
      </c>
      <c r="F5081" s="22" t="s">
        <v>112</v>
      </c>
      <c r="G5081" s="22" t="s">
        <v>115</v>
      </c>
    </row>
    <row r="5082" spans="3:7">
      <c r="C5082" s="137">
        <v>44698</v>
      </c>
      <c r="D5082" s="22" t="s">
        <v>116</v>
      </c>
      <c r="E5082" s="22">
        <v>325</v>
      </c>
      <c r="F5082" s="22" t="s">
        <v>110</v>
      </c>
      <c r="G5082" s="22" t="s">
        <v>115</v>
      </c>
    </row>
    <row r="5083" spans="3:7">
      <c r="C5083" s="137">
        <v>44453</v>
      </c>
      <c r="D5083" s="22" t="s">
        <v>117</v>
      </c>
      <c r="E5083" s="22">
        <v>225</v>
      </c>
      <c r="F5083" s="22" t="s">
        <v>6</v>
      </c>
      <c r="G5083" s="22" t="s">
        <v>105</v>
      </c>
    </row>
    <row r="5084" spans="3:7">
      <c r="C5084" s="137">
        <v>44227</v>
      </c>
      <c r="D5084" s="22" t="s">
        <v>118</v>
      </c>
      <c r="E5084" s="22">
        <v>525</v>
      </c>
      <c r="F5084" s="22" t="s">
        <v>114</v>
      </c>
      <c r="G5084" s="22" t="s">
        <v>109</v>
      </c>
    </row>
    <row r="5085" spans="3:7">
      <c r="C5085" s="137">
        <v>43986</v>
      </c>
      <c r="D5085" s="22" t="s">
        <v>119</v>
      </c>
      <c r="E5085" s="22">
        <v>43</v>
      </c>
      <c r="F5085" s="22" t="s">
        <v>114</v>
      </c>
      <c r="G5085" s="22" t="s">
        <v>111</v>
      </c>
    </row>
    <row r="5086" spans="3:7">
      <c r="C5086" s="137">
        <v>44317</v>
      </c>
      <c r="D5086" s="22" t="s">
        <v>107</v>
      </c>
      <c r="E5086" s="22">
        <v>525</v>
      </c>
      <c r="F5086" s="22" t="s">
        <v>6</v>
      </c>
      <c r="G5086" s="22" t="s">
        <v>108</v>
      </c>
    </row>
    <row r="5087" spans="3:7">
      <c r="C5087" s="137">
        <v>43917</v>
      </c>
      <c r="D5087" s="22" t="s">
        <v>116</v>
      </c>
      <c r="E5087" s="22">
        <v>49</v>
      </c>
      <c r="F5087" s="22" t="s">
        <v>6</v>
      </c>
      <c r="G5087" s="22" t="s">
        <v>108</v>
      </c>
    </row>
    <row r="5088" spans="3:7">
      <c r="C5088" s="137">
        <v>44233</v>
      </c>
      <c r="D5088" s="22" t="s">
        <v>119</v>
      </c>
      <c r="E5088" s="22">
        <v>5</v>
      </c>
      <c r="F5088" s="22" t="s">
        <v>112</v>
      </c>
      <c r="G5088" s="22" t="s">
        <v>108</v>
      </c>
    </row>
    <row r="5089" spans="3:7">
      <c r="C5089" s="137">
        <v>44552</v>
      </c>
      <c r="D5089" s="22" t="s">
        <v>118</v>
      </c>
      <c r="E5089" s="22">
        <v>27</v>
      </c>
      <c r="F5089" s="22" t="s">
        <v>9</v>
      </c>
      <c r="G5089" s="22" t="s">
        <v>113</v>
      </c>
    </row>
    <row r="5090" spans="3:7">
      <c r="C5090" s="137">
        <v>44916</v>
      </c>
      <c r="D5090" s="22" t="s">
        <v>117</v>
      </c>
      <c r="E5090" s="22">
        <v>36</v>
      </c>
      <c r="F5090" s="22" t="s">
        <v>114</v>
      </c>
      <c r="G5090" s="22" t="s">
        <v>113</v>
      </c>
    </row>
    <row r="5091" spans="3:7">
      <c r="C5091" s="137">
        <v>43864</v>
      </c>
      <c r="D5091" s="22" t="s">
        <v>117</v>
      </c>
      <c r="E5091" s="22">
        <v>250</v>
      </c>
      <c r="F5091" s="22" t="s">
        <v>110</v>
      </c>
      <c r="G5091" s="22" t="s">
        <v>106</v>
      </c>
    </row>
    <row r="5092" spans="3:7">
      <c r="C5092" s="137">
        <v>43935</v>
      </c>
      <c r="D5092" s="22" t="s">
        <v>118</v>
      </c>
      <c r="E5092" s="22">
        <v>200</v>
      </c>
      <c r="F5092" s="22" t="s">
        <v>9</v>
      </c>
      <c r="G5092" s="22" t="s">
        <v>111</v>
      </c>
    </row>
    <row r="5093" spans="3:7">
      <c r="C5093" s="137">
        <v>44167</v>
      </c>
      <c r="D5093" s="22" t="s">
        <v>116</v>
      </c>
      <c r="E5093" s="22">
        <v>31</v>
      </c>
      <c r="F5093" s="22" t="s">
        <v>110</v>
      </c>
      <c r="G5093" s="22" t="s">
        <v>108</v>
      </c>
    </row>
    <row r="5094" spans="3:7">
      <c r="C5094" s="137">
        <v>44763</v>
      </c>
      <c r="D5094" s="22" t="s">
        <v>117</v>
      </c>
      <c r="E5094" s="22">
        <v>5</v>
      </c>
      <c r="F5094" s="22" t="s">
        <v>6</v>
      </c>
      <c r="G5094" s="22" t="s">
        <v>113</v>
      </c>
    </row>
    <row r="5095" spans="3:7">
      <c r="C5095" s="137">
        <v>44884</v>
      </c>
      <c r="D5095" s="22" t="s">
        <v>116</v>
      </c>
      <c r="E5095" s="22">
        <v>250</v>
      </c>
      <c r="F5095" s="22" t="s">
        <v>6</v>
      </c>
      <c r="G5095" s="22" t="s">
        <v>115</v>
      </c>
    </row>
    <row r="5096" spans="3:7">
      <c r="C5096" s="137">
        <v>44358</v>
      </c>
      <c r="D5096" s="22" t="s">
        <v>117</v>
      </c>
      <c r="E5096" s="22">
        <v>400</v>
      </c>
      <c r="F5096" s="22" t="s">
        <v>9</v>
      </c>
      <c r="G5096" s="22" t="s">
        <v>115</v>
      </c>
    </row>
    <row r="5097" spans="3:7">
      <c r="C5097" s="137">
        <v>44667</v>
      </c>
      <c r="D5097" s="22" t="s">
        <v>117</v>
      </c>
      <c r="E5097" s="22">
        <v>9</v>
      </c>
      <c r="F5097" s="22" t="s">
        <v>9</v>
      </c>
      <c r="G5097" s="22" t="s">
        <v>115</v>
      </c>
    </row>
    <row r="5098" spans="3:7">
      <c r="C5098" s="137">
        <v>43994</v>
      </c>
      <c r="D5098" s="22" t="s">
        <v>119</v>
      </c>
      <c r="E5098" s="22">
        <v>26</v>
      </c>
      <c r="F5098" s="22" t="s">
        <v>110</v>
      </c>
      <c r="G5098" s="22" t="s">
        <v>105</v>
      </c>
    </row>
    <row r="5099" spans="3:7">
      <c r="C5099" s="137">
        <v>43894</v>
      </c>
      <c r="D5099" s="22" t="s">
        <v>119</v>
      </c>
      <c r="E5099" s="22">
        <v>150</v>
      </c>
      <c r="F5099" s="22" t="s">
        <v>6</v>
      </c>
      <c r="G5099" s="22" t="s">
        <v>105</v>
      </c>
    </row>
    <row r="5100" spans="3:7">
      <c r="C5100" s="137">
        <v>44918</v>
      </c>
      <c r="D5100" s="22" t="s">
        <v>117</v>
      </c>
      <c r="E5100" s="22">
        <v>9</v>
      </c>
      <c r="F5100" s="22" t="s">
        <v>114</v>
      </c>
      <c r="G5100" s="22" t="s">
        <v>105</v>
      </c>
    </row>
    <row r="5101" spans="3:7">
      <c r="C5101" s="137">
        <v>44467</v>
      </c>
      <c r="D5101" s="22" t="s">
        <v>117</v>
      </c>
      <c r="E5101" s="22">
        <v>550</v>
      </c>
      <c r="F5101" s="22" t="s">
        <v>114</v>
      </c>
      <c r="G5101" s="22" t="s">
        <v>106</v>
      </c>
    </row>
    <row r="5102" spans="3:7">
      <c r="C5102" s="137">
        <v>44362</v>
      </c>
      <c r="D5102" s="22" t="s">
        <v>118</v>
      </c>
      <c r="E5102" s="22">
        <v>350</v>
      </c>
      <c r="F5102" s="22" t="s">
        <v>114</v>
      </c>
      <c r="G5102" s="22" t="s">
        <v>106</v>
      </c>
    </row>
    <row r="5103" spans="3:7">
      <c r="C5103" s="137">
        <v>44047</v>
      </c>
      <c r="D5103" s="22" t="s">
        <v>117</v>
      </c>
      <c r="E5103" s="22">
        <v>500</v>
      </c>
      <c r="F5103" s="22" t="s">
        <v>6</v>
      </c>
      <c r="G5103" s="22" t="s">
        <v>115</v>
      </c>
    </row>
    <row r="5104" spans="3:7">
      <c r="C5104" s="137">
        <v>44389</v>
      </c>
      <c r="D5104" s="22" t="s">
        <v>116</v>
      </c>
      <c r="E5104" s="22">
        <v>1</v>
      </c>
      <c r="F5104" s="22" t="s">
        <v>9</v>
      </c>
      <c r="G5104" s="22" t="s">
        <v>105</v>
      </c>
    </row>
    <row r="5105" spans="3:7">
      <c r="C5105" s="137">
        <v>44502</v>
      </c>
      <c r="D5105" s="22" t="s">
        <v>117</v>
      </c>
      <c r="E5105" s="22">
        <v>3</v>
      </c>
      <c r="F5105" s="22" t="s">
        <v>112</v>
      </c>
      <c r="G5105" s="22" t="s">
        <v>108</v>
      </c>
    </row>
    <row r="5106" spans="3:7">
      <c r="C5106" s="137">
        <v>44077</v>
      </c>
      <c r="D5106" s="22" t="s">
        <v>117</v>
      </c>
      <c r="E5106" s="22">
        <v>125</v>
      </c>
      <c r="F5106" s="22" t="s">
        <v>6</v>
      </c>
      <c r="G5106" s="22" t="s">
        <v>108</v>
      </c>
    </row>
    <row r="5107" spans="3:7">
      <c r="C5107" s="137">
        <v>44416</v>
      </c>
      <c r="D5107" s="22" t="s">
        <v>119</v>
      </c>
      <c r="E5107" s="22">
        <v>6</v>
      </c>
      <c r="F5107" s="22" t="s">
        <v>9</v>
      </c>
      <c r="G5107" s="22" t="s">
        <v>108</v>
      </c>
    </row>
    <row r="5108" spans="3:7">
      <c r="C5108" s="137">
        <v>44058</v>
      </c>
      <c r="D5108" s="22" t="s">
        <v>119</v>
      </c>
      <c r="E5108" s="22">
        <v>23</v>
      </c>
      <c r="F5108" s="22" t="s">
        <v>110</v>
      </c>
      <c r="G5108" s="22" t="s">
        <v>108</v>
      </c>
    </row>
    <row r="5109" spans="3:7">
      <c r="C5109" s="137">
        <v>44690</v>
      </c>
      <c r="D5109" s="22" t="s">
        <v>118</v>
      </c>
      <c r="E5109" s="22">
        <v>9</v>
      </c>
      <c r="F5109" s="22" t="s">
        <v>6</v>
      </c>
      <c r="G5109" s="22" t="s">
        <v>108</v>
      </c>
    </row>
    <row r="5110" spans="3:7">
      <c r="C5110" s="137">
        <v>44643</v>
      </c>
      <c r="D5110" s="22" t="s">
        <v>107</v>
      </c>
      <c r="E5110" s="22">
        <v>5</v>
      </c>
      <c r="F5110" s="22" t="s">
        <v>114</v>
      </c>
      <c r="G5110" s="22" t="s">
        <v>106</v>
      </c>
    </row>
    <row r="5111" spans="3:7">
      <c r="C5111" s="137">
        <v>44399</v>
      </c>
      <c r="D5111" s="22" t="s">
        <v>119</v>
      </c>
      <c r="E5111" s="22">
        <v>575</v>
      </c>
      <c r="F5111" s="22" t="s">
        <v>9</v>
      </c>
      <c r="G5111" s="22" t="s">
        <v>105</v>
      </c>
    </row>
    <row r="5112" spans="3:7">
      <c r="C5112" s="137">
        <v>44406</v>
      </c>
      <c r="D5112" s="22" t="s">
        <v>117</v>
      </c>
      <c r="E5112" s="22">
        <v>275</v>
      </c>
      <c r="F5112" s="22" t="s">
        <v>9</v>
      </c>
      <c r="G5112" s="22" t="s">
        <v>111</v>
      </c>
    </row>
    <row r="5113" spans="3:7">
      <c r="C5113" s="137">
        <v>44021</v>
      </c>
      <c r="D5113" s="22" t="s">
        <v>117</v>
      </c>
      <c r="E5113" s="22">
        <v>375</v>
      </c>
      <c r="F5113" s="22" t="s">
        <v>6</v>
      </c>
      <c r="G5113" s="22" t="s">
        <v>106</v>
      </c>
    </row>
    <row r="5114" spans="3:7">
      <c r="C5114" s="137">
        <v>43843</v>
      </c>
      <c r="D5114" s="22" t="s">
        <v>116</v>
      </c>
      <c r="E5114" s="22">
        <v>375</v>
      </c>
      <c r="F5114" s="22" t="s">
        <v>9</v>
      </c>
      <c r="G5114" s="22" t="s">
        <v>106</v>
      </c>
    </row>
    <row r="5115" spans="3:7">
      <c r="C5115" s="137">
        <v>44497</v>
      </c>
      <c r="D5115" s="22" t="s">
        <v>119</v>
      </c>
      <c r="E5115" s="22">
        <v>150</v>
      </c>
      <c r="F5115" s="22" t="s">
        <v>9</v>
      </c>
      <c r="G5115" s="22" t="s">
        <v>109</v>
      </c>
    </row>
    <row r="5116" spans="3:7">
      <c r="C5116" s="137">
        <v>43850</v>
      </c>
      <c r="D5116" s="22" t="s">
        <v>119</v>
      </c>
      <c r="E5116" s="22">
        <v>46</v>
      </c>
      <c r="F5116" s="22" t="s">
        <v>112</v>
      </c>
      <c r="G5116" s="22" t="s">
        <v>106</v>
      </c>
    </row>
    <row r="5117" spans="3:7">
      <c r="C5117" s="137">
        <v>44593</v>
      </c>
      <c r="D5117" s="22" t="s">
        <v>119</v>
      </c>
      <c r="E5117" s="22">
        <v>13</v>
      </c>
      <c r="F5117" s="22" t="s">
        <v>9</v>
      </c>
      <c r="G5117" s="22" t="s">
        <v>113</v>
      </c>
    </row>
    <row r="5118" spans="3:7">
      <c r="C5118" s="137">
        <v>44854</v>
      </c>
      <c r="D5118" s="22" t="s">
        <v>118</v>
      </c>
      <c r="E5118" s="22">
        <v>225</v>
      </c>
      <c r="F5118" s="22" t="s">
        <v>6</v>
      </c>
      <c r="G5118" s="22" t="s">
        <v>109</v>
      </c>
    </row>
    <row r="5119" spans="3:7">
      <c r="C5119" s="137">
        <v>44789</v>
      </c>
      <c r="D5119" s="22" t="s">
        <v>116</v>
      </c>
      <c r="E5119" s="22">
        <v>47</v>
      </c>
      <c r="F5119" s="22" t="s">
        <v>6</v>
      </c>
      <c r="G5119" s="22" t="s">
        <v>111</v>
      </c>
    </row>
    <row r="5120" spans="3:7">
      <c r="C5120" s="137">
        <v>44185</v>
      </c>
      <c r="D5120" s="22" t="s">
        <v>117</v>
      </c>
      <c r="E5120" s="22">
        <v>100</v>
      </c>
      <c r="F5120" s="22" t="s">
        <v>110</v>
      </c>
      <c r="G5120" s="22" t="s">
        <v>115</v>
      </c>
    </row>
    <row r="5121" spans="3:7">
      <c r="C5121" s="137">
        <v>44321</v>
      </c>
      <c r="D5121" s="22" t="s">
        <v>119</v>
      </c>
      <c r="E5121" s="22">
        <v>44</v>
      </c>
      <c r="F5121" s="22" t="s">
        <v>112</v>
      </c>
      <c r="G5121" s="22" t="s">
        <v>111</v>
      </c>
    </row>
    <row r="5122" spans="3:7">
      <c r="C5122" s="137">
        <v>44880</v>
      </c>
      <c r="D5122" s="22" t="s">
        <v>117</v>
      </c>
      <c r="E5122" s="22">
        <v>6</v>
      </c>
      <c r="F5122" s="22" t="s">
        <v>110</v>
      </c>
      <c r="G5122" s="22" t="s">
        <v>109</v>
      </c>
    </row>
    <row r="5123" spans="3:7">
      <c r="C5123" s="137">
        <v>44779</v>
      </c>
      <c r="D5123" s="22" t="s">
        <v>118</v>
      </c>
      <c r="E5123" s="22">
        <v>1</v>
      </c>
      <c r="F5123" s="22" t="s">
        <v>114</v>
      </c>
      <c r="G5123" s="22" t="s">
        <v>108</v>
      </c>
    </row>
    <row r="5124" spans="3:7">
      <c r="C5124" s="137">
        <v>44502</v>
      </c>
      <c r="D5124" s="22" t="s">
        <v>119</v>
      </c>
      <c r="E5124" s="22">
        <v>7</v>
      </c>
      <c r="F5124" s="22" t="s">
        <v>114</v>
      </c>
      <c r="G5124" s="22" t="s">
        <v>108</v>
      </c>
    </row>
    <row r="5125" spans="3:7">
      <c r="C5125" s="137">
        <v>43854</v>
      </c>
      <c r="D5125" s="22" t="s">
        <v>117</v>
      </c>
      <c r="E5125" s="22">
        <v>48</v>
      </c>
      <c r="F5125" s="22" t="s">
        <v>112</v>
      </c>
      <c r="G5125" s="22" t="s">
        <v>115</v>
      </c>
    </row>
    <row r="5126" spans="3:7">
      <c r="C5126" s="137">
        <v>44455</v>
      </c>
      <c r="D5126" s="22" t="s">
        <v>117</v>
      </c>
      <c r="E5126" s="22">
        <v>575</v>
      </c>
      <c r="F5126" s="22" t="s">
        <v>9</v>
      </c>
      <c r="G5126" s="22" t="s">
        <v>111</v>
      </c>
    </row>
    <row r="5127" spans="3:7">
      <c r="C5127" s="137">
        <v>44820</v>
      </c>
      <c r="D5127" s="22" t="s">
        <v>116</v>
      </c>
      <c r="E5127" s="22">
        <v>38</v>
      </c>
      <c r="F5127" s="22" t="s">
        <v>6</v>
      </c>
      <c r="G5127" s="22" t="s">
        <v>111</v>
      </c>
    </row>
    <row r="5128" spans="3:7">
      <c r="C5128" s="137">
        <v>43950</v>
      </c>
      <c r="D5128" s="22" t="s">
        <v>119</v>
      </c>
      <c r="E5128" s="22">
        <v>5</v>
      </c>
      <c r="F5128" s="22" t="s">
        <v>114</v>
      </c>
      <c r="G5128" s="22" t="s">
        <v>113</v>
      </c>
    </row>
    <row r="5129" spans="3:7">
      <c r="C5129" s="137">
        <v>44676</v>
      </c>
      <c r="D5129" s="22" t="s">
        <v>116</v>
      </c>
      <c r="E5129" s="22">
        <v>37</v>
      </c>
      <c r="F5129" s="22" t="s">
        <v>9</v>
      </c>
      <c r="G5129" s="22" t="s">
        <v>111</v>
      </c>
    </row>
    <row r="5130" spans="3:7">
      <c r="C5130" s="137">
        <v>44508</v>
      </c>
      <c r="D5130" s="22" t="s">
        <v>117</v>
      </c>
      <c r="E5130" s="22">
        <v>45</v>
      </c>
      <c r="F5130" s="22" t="s">
        <v>112</v>
      </c>
      <c r="G5130" s="22" t="s">
        <v>113</v>
      </c>
    </row>
    <row r="5131" spans="3:7">
      <c r="C5131" s="137">
        <v>44845</v>
      </c>
      <c r="D5131" s="22" t="s">
        <v>117</v>
      </c>
      <c r="E5131" s="22">
        <v>1</v>
      </c>
      <c r="F5131" s="22" t="s">
        <v>6</v>
      </c>
      <c r="G5131" s="22" t="s">
        <v>115</v>
      </c>
    </row>
    <row r="5132" spans="3:7">
      <c r="C5132" s="137">
        <v>44901</v>
      </c>
      <c r="D5132" s="22" t="s">
        <v>116</v>
      </c>
      <c r="E5132" s="22">
        <v>1</v>
      </c>
      <c r="F5132" s="22" t="s">
        <v>6</v>
      </c>
      <c r="G5132" s="22" t="s">
        <v>109</v>
      </c>
    </row>
    <row r="5133" spans="3:7">
      <c r="C5133" s="137">
        <v>44413</v>
      </c>
      <c r="D5133" s="22" t="s">
        <v>119</v>
      </c>
      <c r="E5133" s="22">
        <v>39</v>
      </c>
      <c r="F5133" s="22" t="s">
        <v>9</v>
      </c>
      <c r="G5133" s="22" t="s">
        <v>106</v>
      </c>
    </row>
    <row r="5134" spans="3:7">
      <c r="C5134" s="137">
        <v>44410</v>
      </c>
      <c r="D5134" s="22" t="s">
        <v>107</v>
      </c>
      <c r="E5134" s="22">
        <v>5</v>
      </c>
      <c r="F5134" s="22" t="s">
        <v>112</v>
      </c>
      <c r="G5134" s="22" t="s">
        <v>111</v>
      </c>
    </row>
    <row r="5135" spans="3:7">
      <c r="C5135" s="137">
        <v>44141</v>
      </c>
      <c r="D5135" s="22" t="s">
        <v>119</v>
      </c>
      <c r="E5135" s="22">
        <v>8</v>
      </c>
      <c r="F5135" s="22" t="s">
        <v>9</v>
      </c>
      <c r="G5135" s="22" t="s">
        <v>111</v>
      </c>
    </row>
    <row r="5136" spans="3:7">
      <c r="C5136" s="137">
        <v>44525</v>
      </c>
      <c r="D5136" s="22" t="s">
        <v>118</v>
      </c>
      <c r="E5136" s="22">
        <v>550</v>
      </c>
      <c r="F5136" s="22" t="s">
        <v>6</v>
      </c>
      <c r="G5136" s="22" t="s">
        <v>106</v>
      </c>
    </row>
    <row r="5137" spans="3:7">
      <c r="C5137" s="137">
        <v>44020</v>
      </c>
      <c r="D5137" s="22" t="s">
        <v>119</v>
      </c>
      <c r="E5137" s="22">
        <v>9</v>
      </c>
      <c r="F5137" s="22" t="s">
        <v>6</v>
      </c>
      <c r="G5137" s="22" t="s">
        <v>109</v>
      </c>
    </row>
    <row r="5138" spans="3:7">
      <c r="C5138" s="137">
        <v>44352</v>
      </c>
      <c r="D5138" s="22" t="s">
        <v>117</v>
      </c>
      <c r="E5138" s="22">
        <v>7</v>
      </c>
      <c r="F5138" s="22" t="s">
        <v>112</v>
      </c>
      <c r="G5138" s="22" t="s">
        <v>106</v>
      </c>
    </row>
    <row r="5139" spans="3:7">
      <c r="C5139" s="137">
        <v>44534</v>
      </c>
      <c r="D5139" s="22" t="s">
        <v>119</v>
      </c>
      <c r="E5139" s="22">
        <v>575</v>
      </c>
      <c r="F5139" s="22" t="s">
        <v>6</v>
      </c>
      <c r="G5139" s="22" t="s">
        <v>115</v>
      </c>
    </row>
    <row r="5140" spans="3:7">
      <c r="C5140" s="137">
        <v>44485</v>
      </c>
      <c r="D5140" s="22" t="s">
        <v>117</v>
      </c>
      <c r="E5140" s="22">
        <v>375</v>
      </c>
      <c r="F5140" s="22" t="s">
        <v>114</v>
      </c>
      <c r="G5140" s="22" t="s">
        <v>109</v>
      </c>
    </row>
    <row r="5141" spans="3:7">
      <c r="C5141" s="137">
        <v>44366</v>
      </c>
      <c r="D5141" s="22" t="s">
        <v>119</v>
      </c>
      <c r="E5141" s="22">
        <v>4</v>
      </c>
      <c r="F5141" s="22" t="s">
        <v>110</v>
      </c>
      <c r="G5141" s="22" t="s">
        <v>113</v>
      </c>
    </row>
    <row r="5142" spans="3:7">
      <c r="C5142" s="137">
        <v>43942</v>
      </c>
      <c r="D5142" s="22" t="s">
        <v>117</v>
      </c>
      <c r="E5142" s="22">
        <v>9</v>
      </c>
      <c r="F5142" s="22" t="s">
        <v>9</v>
      </c>
      <c r="G5142" s="22" t="s">
        <v>111</v>
      </c>
    </row>
    <row r="5143" spans="3:7">
      <c r="C5143" s="137">
        <v>44298</v>
      </c>
      <c r="D5143" s="22" t="s">
        <v>119</v>
      </c>
      <c r="E5143" s="22">
        <v>26</v>
      </c>
      <c r="F5143" s="22" t="s">
        <v>114</v>
      </c>
      <c r="G5143" s="22" t="s">
        <v>115</v>
      </c>
    </row>
    <row r="5144" spans="3:7">
      <c r="C5144" s="137">
        <v>43833</v>
      </c>
      <c r="D5144" s="22" t="s">
        <v>119</v>
      </c>
      <c r="E5144" s="22">
        <v>450</v>
      </c>
      <c r="F5144" s="22" t="s">
        <v>110</v>
      </c>
      <c r="G5144" s="22" t="s">
        <v>113</v>
      </c>
    </row>
    <row r="5145" spans="3:7">
      <c r="C5145" s="137">
        <v>44562</v>
      </c>
      <c r="D5145" s="22" t="s">
        <v>107</v>
      </c>
      <c r="E5145" s="22">
        <v>325</v>
      </c>
      <c r="F5145" s="22" t="s">
        <v>6</v>
      </c>
      <c r="G5145" s="22" t="s">
        <v>109</v>
      </c>
    </row>
    <row r="5146" spans="3:7">
      <c r="C5146" s="137">
        <v>44529</v>
      </c>
      <c r="D5146" s="22" t="s">
        <v>119</v>
      </c>
      <c r="E5146" s="22">
        <v>3</v>
      </c>
      <c r="F5146" s="22" t="s">
        <v>114</v>
      </c>
      <c r="G5146" s="22" t="s">
        <v>109</v>
      </c>
    </row>
    <row r="5147" spans="3:7">
      <c r="C5147" s="137">
        <v>43851</v>
      </c>
      <c r="D5147" s="22" t="s">
        <v>117</v>
      </c>
      <c r="E5147" s="22">
        <v>16</v>
      </c>
      <c r="F5147" s="22" t="s">
        <v>114</v>
      </c>
      <c r="G5147" s="22" t="s">
        <v>115</v>
      </c>
    </row>
    <row r="5148" spans="3:7">
      <c r="C5148" s="137">
        <v>43867</v>
      </c>
      <c r="D5148" s="22" t="s">
        <v>118</v>
      </c>
      <c r="E5148" s="22">
        <v>400</v>
      </c>
      <c r="F5148" s="22" t="s">
        <v>9</v>
      </c>
      <c r="G5148" s="22" t="s">
        <v>111</v>
      </c>
    </row>
    <row r="5149" spans="3:7">
      <c r="C5149" s="137">
        <v>44181</v>
      </c>
      <c r="D5149" s="22" t="s">
        <v>118</v>
      </c>
      <c r="E5149" s="22">
        <v>150</v>
      </c>
      <c r="F5149" s="22" t="s">
        <v>114</v>
      </c>
      <c r="G5149" s="22" t="s">
        <v>113</v>
      </c>
    </row>
    <row r="5150" spans="3:7">
      <c r="C5150" s="137">
        <v>44138</v>
      </c>
      <c r="D5150" s="22" t="s">
        <v>117</v>
      </c>
      <c r="E5150" s="22">
        <v>17</v>
      </c>
      <c r="F5150" s="22" t="s">
        <v>9</v>
      </c>
      <c r="G5150" s="22" t="s">
        <v>109</v>
      </c>
    </row>
    <row r="5151" spans="3:7">
      <c r="C5151" s="137">
        <v>44813</v>
      </c>
      <c r="D5151" s="22" t="s">
        <v>116</v>
      </c>
      <c r="E5151" s="22">
        <v>225</v>
      </c>
      <c r="F5151" s="22" t="s">
        <v>9</v>
      </c>
      <c r="G5151" s="22" t="s">
        <v>106</v>
      </c>
    </row>
    <row r="5152" spans="3:7">
      <c r="C5152" s="137">
        <v>44082</v>
      </c>
      <c r="D5152" s="22" t="s">
        <v>119</v>
      </c>
      <c r="E5152" s="22">
        <v>28</v>
      </c>
      <c r="F5152" s="22" t="s">
        <v>110</v>
      </c>
      <c r="G5152" s="22" t="s">
        <v>109</v>
      </c>
    </row>
    <row r="5153" spans="3:7">
      <c r="C5153" s="137">
        <v>44812</v>
      </c>
      <c r="D5153" s="22" t="s">
        <v>118</v>
      </c>
      <c r="E5153" s="22">
        <v>350</v>
      </c>
      <c r="F5153" s="22" t="s">
        <v>114</v>
      </c>
      <c r="G5153" s="22" t="s">
        <v>113</v>
      </c>
    </row>
    <row r="5154" spans="3:7">
      <c r="C5154" s="137">
        <v>43871</v>
      </c>
      <c r="D5154" s="22" t="s">
        <v>117</v>
      </c>
      <c r="E5154" s="22">
        <v>15</v>
      </c>
      <c r="F5154" s="22" t="s">
        <v>110</v>
      </c>
      <c r="G5154" s="22" t="s">
        <v>108</v>
      </c>
    </row>
    <row r="5155" spans="3:7">
      <c r="C5155" s="137">
        <v>44304</v>
      </c>
      <c r="D5155" s="22" t="s">
        <v>117</v>
      </c>
      <c r="E5155" s="22">
        <v>3</v>
      </c>
      <c r="F5155" s="22" t="s">
        <v>110</v>
      </c>
      <c r="G5155" s="22" t="s">
        <v>113</v>
      </c>
    </row>
    <row r="5156" spans="3:7">
      <c r="C5156" s="137">
        <v>44337</v>
      </c>
      <c r="D5156" s="22" t="s">
        <v>107</v>
      </c>
      <c r="E5156" s="22">
        <v>500</v>
      </c>
      <c r="F5156" s="22" t="s">
        <v>9</v>
      </c>
      <c r="G5156" s="22" t="s">
        <v>108</v>
      </c>
    </row>
    <row r="5157" spans="3:7">
      <c r="C5157" s="137">
        <v>43862</v>
      </c>
      <c r="D5157" s="22" t="s">
        <v>117</v>
      </c>
      <c r="E5157" s="22">
        <v>8</v>
      </c>
      <c r="F5157" s="22" t="s">
        <v>6</v>
      </c>
      <c r="G5157" s="22" t="s">
        <v>113</v>
      </c>
    </row>
    <row r="5158" spans="3:7">
      <c r="C5158" s="137">
        <v>44472</v>
      </c>
      <c r="D5158" s="22" t="s">
        <v>116</v>
      </c>
      <c r="E5158" s="22">
        <v>35</v>
      </c>
      <c r="F5158" s="22" t="s">
        <v>112</v>
      </c>
      <c r="G5158" s="22" t="s">
        <v>105</v>
      </c>
    </row>
    <row r="5159" spans="3:7">
      <c r="C5159" s="137">
        <v>44896</v>
      </c>
      <c r="D5159" s="22" t="s">
        <v>119</v>
      </c>
      <c r="E5159" s="22">
        <v>37</v>
      </c>
      <c r="F5159" s="22" t="s">
        <v>112</v>
      </c>
      <c r="G5159" s="22" t="s">
        <v>111</v>
      </c>
    </row>
    <row r="5160" spans="3:7">
      <c r="C5160" s="137">
        <v>44051</v>
      </c>
      <c r="D5160" s="22" t="s">
        <v>107</v>
      </c>
      <c r="E5160" s="22">
        <v>4</v>
      </c>
      <c r="F5160" s="22" t="s">
        <v>110</v>
      </c>
      <c r="G5160" s="22" t="s">
        <v>109</v>
      </c>
    </row>
    <row r="5161" spans="3:7">
      <c r="C5161" s="137">
        <v>44718</v>
      </c>
      <c r="D5161" s="22" t="s">
        <v>119</v>
      </c>
      <c r="E5161" s="22">
        <v>33</v>
      </c>
      <c r="F5161" s="22" t="s">
        <v>9</v>
      </c>
      <c r="G5161" s="22" t="s">
        <v>106</v>
      </c>
    </row>
    <row r="5162" spans="3:7">
      <c r="C5162" s="137">
        <v>43859</v>
      </c>
      <c r="D5162" s="22" t="s">
        <v>117</v>
      </c>
      <c r="E5162" s="22">
        <v>8</v>
      </c>
      <c r="F5162" s="22" t="s">
        <v>112</v>
      </c>
      <c r="G5162" s="22" t="s">
        <v>106</v>
      </c>
    </row>
    <row r="5163" spans="3:7">
      <c r="C5163" s="137">
        <v>44172</v>
      </c>
      <c r="D5163" s="22" t="s">
        <v>107</v>
      </c>
      <c r="E5163" s="22">
        <v>34</v>
      </c>
      <c r="F5163" s="22" t="s">
        <v>110</v>
      </c>
      <c r="G5163" s="22" t="s">
        <v>109</v>
      </c>
    </row>
    <row r="5164" spans="3:7">
      <c r="C5164" s="137">
        <v>44843</v>
      </c>
      <c r="D5164" s="22" t="s">
        <v>117</v>
      </c>
      <c r="E5164" s="22">
        <v>1</v>
      </c>
      <c r="F5164" s="22" t="s">
        <v>112</v>
      </c>
      <c r="G5164" s="22" t="s">
        <v>105</v>
      </c>
    </row>
    <row r="5165" spans="3:7">
      <c r="C5165" s="137">
        <v>44515</v>
      </c>
      <c r="D5165" s="22" t="s">
        <v>117</v>
      </c>
      <c r="E5165" s="22">
        <v>8</v>
      </c>
      <c r="F5165" s="22" t="s">
        <v>112</v>
      </c>
      <c r="G5165" s="22" t="s">
        <v>105</v>
      </c>
    </row>
    <row r="5166" spans="3:7">
      <c r="C5166" s="137">
        <v>44645</v>
      </c>
      <c r="D5166" s="22" t="s">
        <v>119</v>
      </c>
      <c r="E5166" s="22">
        <v>2</v>
      </c>
      <c r="F5166" s="22" t="s">
        <v>112</v>
      </c>
      <c r="G5166" s="22" t="s">
        <v>113</v>
      </c>
    </row>
    <row r="5167" spans="3:7">
      <c r="C5167" s="137">
        <v>43986</v>
      </c>
      <c r="D5167" s="22" t="s">
        <v>107</v>
      </c>
      <c r="E5167" s="22">
        <v>300</v>
      </c>
      <c r="F5167" s="22" t="s">
        <v>112</v>
      </c>
      <c r="G5167" s="22" t="s">
        <v>115</v>
      </c>
    </row>
    <row r="5168" spans="3:7">
      <c r="C5168" s="137">
        <v>44281</v>
      </c>
      <c r="D5168" s="22" t="s">
        <v>117</v>
      </c>
      <c r="E5168" s="22">
        <v>11</v>
      </c>
      <c r="F5168" s="22" t="s">
        <v>6</v>
      </c>
      <c r="G5168" s="22" t="s">
        <v>108</v>
      </c>
    </row>
    <row r="5169" spans="3:7">
      <c r="C5169" s="137">
        <v>43885</v>
      </c>
      <c r="D5169" s="22" t="s">
        <v>117</v>
      </c>
      <c r="E5169" s="22">
        <v>425</v>
      </c>
      <c r="F5169" s="22" t="s">
        <v>112</v>
      </c>
      <c r="G5169" s="22" t="s">
        <v>115</v>
      </c>
    </row>
    <row r="5170" spans="3:7">
      <c r="C5170" s="137">
        <v>44648</v>
      </c>
      <c r="D5170" s="22" t="s">
        <v>119</v>
      </c>
      <c r="E5170" s="22">
        <v>45</v>
      </c>
      <c r="F5170" s="22" t="s">
        <v>110</v>
      </c>
      <c r="G5170" s="22" t="s">
        <v>108</v>
      </c>
    </row>
    <row r="5171" spans="3:7">
      <c r="C5171" s="137">
        <v>43981</v>
      </c>
      <c r="D5171" s="22" t="s">
        <v>119</v>
      </c>
      <c r="E5171" s="22">
        <v>31</v>
      </c>
      <c r="F5171" s="22" t="s">
        <v>112</v>
      </c>
      <c r="G5171" s="22" t="s">
        <v>106</v>
      </c>
    </row>
    <row r="5172" spans="3:7">
      <c r="C5172" s="137">
        <v>44246</v>
      </c>
      <c r="D5172" s="22" t="s">
        <v>117</v>
      </c>
      <c r="E5172" s="22">
        <v>40</v>
      </c>
      <c r="F5172" s="22" t="s">
        <v>9</v>
      </c>
      <c r="G5172" s="22" t="s">
        <v>108</v>
      </c>
    </row>
    <row r="5173" spans="3:7">
      <c r="C5173" s="137">
        <v>44676</v>
      </c>
      <c r="D5173" s="22" t="s">
        <v>119</v>
      </c>
      <c r="E5173" s="22">
        <v>18</v>
      </c>
      <c r="F5173" s="22" t="s">
        <v>6</v>
      </c>
      <c r="G5173" s="22" t="s">
        <v>111</v>
      </c>
    </row>
    <row r="5174" spans="3:7">
      <c r="C5174" s="137">
        <v>43885</v>
      </c>
      <c r="D5174" s="22" t="s">
        <v>119</v>
      </c>
      <c r="E5174" s="22">
        <v>325</v>
      </c>
      <c r="F5174" s="22" t="s">
        <v>110</v>
      </c>
      <c r="G5174" s="22" t="s">
        <v>113</v>
      </c>
    </row>
    <row r="5175" spans="3:7">
      <c r="C5175" s="137">
        <v>44076</v>
      </c>
      <c r="D5175" s="22" t="s">
        <v>116</v>
      </c>
      <c r="E5175" s="22">
        <v>1</v>
      </c>
      <c r="F5175" s="22" t="s">
        <v>6</v>
      </c>
      <c r="G5175" s="22" t="s">
        <v>113</v>
      </c>
    </row>
    <row r="5176" spans="3:7">
      <c r="C5176" s="137">
        <v>44800</v>
      </c>
      <c r="D5176" s="22" t="s">
        <v>107</v>
      </c>
      <c r="E5176" s="22">
        <v>17</v>
      </c>
      <c r="F5176" s="22" t="s">
        <v>9</v>
      </c>
      <c r="G5176" s="22" t="s">
        <v>109</v>
      </c>
    </row>
    <row r="5177" spans="3:7">
      <c r="C5177" s="137">
        <v>44470</v>
      </c>
      <c r="D5177" s="22" t="s">
        <v>119</v>
      </c>
      <c r="E5177" s="22">
        <v>1</v>
      </c>
      <c r="F5177" s="22" t="s">
        <v>114</v>
      </c>
      <c r="G5177" s="22" t="s">
        <v>115</v>
      </c>
    </row>
    <row r="5178" spans="3:7">
      <c r="C5178" s="137">
        <v>44471</v>
      </c>
      <c r="D5178" s="22" t="s">
        <v>119</v>
      </c>
      <c r="E5178" s="22">
        <v>13</v>
      </c>
      <c r="F5178" s="22" t="s">
        <v>112</v>
      </c>
      <c r="G5178" s="22" t="s">
        <v>108</v>
      </c>
    </row>
    <row r="5179" spans="3:7">
      <c r="C5179" s="137">
        <v>44590</v>
      </c>
      <c r="D5179" s="22" t="s">
        <v>116</v>
      </c>
      <c r="E5179" s="22">
        <v>5</v>
      </c>
      <c r="F5179" s="22" t="s">
        <v>9</v>
      </c>
      <c r="G5179" s="22" t="s">
        <v>106</v>
      </c>
    </row>
    <row r="5180" spans="3:7">
      <c r="C5180" s="137">
        <v>44029</v>
      </c>
      <c r="D5180" s="22" t="s">
        <v>116</v>
      </c>
      <c r="E5180" s="22">
        <v>44</v>
      </c>
      <c r="F5180" s="22" t="s">
        <v>9</v>
      </c>
      <c r="G5180" s="22" t="s">
        <v>108</v>
      </c>
    </row>
    <row r="5181" spans="3:7">
      <c r="C5181" s="137">
        <v>44234</v>
      </c>
      <c r="D5181" s="22" t="s">
        <v>116</v>
      </c>
      <c r="E5181" s="22">
        <v>375</v>
      </c>
      <c r="F5181" s="22" t="s">
        <v>112</v>
      </c>
      <c r="G5181" s="22" t="s">
        <v>113</v>
      </c>
    </row>
    <row r="5182" spans="3:7">
      <c r="C5182" s="137">
        <v>43971</v>
      </c>
      <c r="D5182" s="22" t="s">
        <v>116</v>
      </c>
      <c r="E5182" s="22">
        <v>575</v>
      </c>
      <c r="F5182" s="22" t="s">
        <v>112</v>
      </c>
      <c r="G5182" s="22" t="s">
        <v>115</v>
      </c>
    </row>
    <row r="5183" spans="3:7">
      <c r="C5183" s="137">
        <v>44104</v>
      </c>
      <c r="D5183" s="22" t="s">
        <v>119</v>
      </c>
      <c r="E5183" s="22">
        <v>75</v>
      </c>
      <c r="F5183" s="22" t="s">
        <v>9</v>
      </c>
      <c r="G5183" s="22" t="s">
        <v>109</v>
      </c>
    </row>
    <row r="5184" spans="3:7">
      <c r="C5184" s="137">
        <v>44781</v>
      </c>
      <c r="D5184" s="22" t="s">
        <v>118</v>
      </c>
      <c r="E5184" s="22">
        <v>300</v>
      </c>
      <c r="F5184" s="22" t="s">
        <v>110</v>
      </c>
      <c r="G5184" s="22" t="s">
        <v>105</v>
      </c>
    </row>
    <row r="5185" spans="3:7">
      <c r="C5185" s="137">
        <v>44557</v>
      </c>
      <c r="D5185" s="22" t="s">
        <v>117</v>
      </c>
      <c r="E5185" s="22">
        <v>6</v>
      </c>
      <c r="F5185" s="22" t="s">
        <v>114</v>
      </c>
      <c r="G5185" s="22" t="s">
        <v>105</v>
      </c>
    </row>
    <row r="5186" spans="3:7">
      <c r="C5186" s="137">
        <v>43906</v>
      </c>
      <c r="D5186" s="22" t="s">
        <v>117</v>
      </c>
      <c r="E5186" s="22">
        <v>44</v>
      </c>
      <c r="F5186" s="22" t="s">
        <v>9</v>
      </c>
      <c r="G5186" s="22" t="s">
        <v>108</v>
      </c>
    </row>
    <row r="5187" spans="3:7">
      <c r="C5187" s="137">
        <v>44039</v>
      </c>
      <c r="D5187" s="22" t="s">
        <v>117</v>
      </c>
      <c r="E5187" s="22">
        <v>500</v>
      </c>
      <c r="F5187" s="22" t="s">
        <v>6</v>
      </c>
      <c r="G5187" s="22" t="s">
        <v>115</v>
      </c>
    </row>
    <row r="5188" spans="3:7">
      <c r="C5188" s="137">
        <v>44565</v>
      </c>
      <c r="D5188" s="22" t="s">
        <v>116</v>
      </c>
      <c r="E5188" s="22">
        <v>175</v>
      </c>
      <c r="F5188" s="22" t="s">
        <v>114</v>
      </c>
      <c r="G5188" s="22" t="s">
        <v>109</v>
      </c>
    </row>
    <row r="5189" spans="3:7">
      <c r="C5189" s="137">
        <v>44074</v>
      </c>
      <c r="D5189" s="22" t="s">
        <v>119</v>
      </c>
      <c r="E5189" s="22">
        <v>525</v>
      </c>
      <c r="F5189" s="22" t="s">
        <v>114</v>
      </c>
      <c r="G5189" s="22" t="s">
        <v>115</v>
      </c>
    </row>
    <row r="5190" spans="3:7">
      <c r="C5190" s="137">
        <v>44387</v>
      </c>
      <c r="D5190" s="22" t="s">
        <v>116</v>
      </c>
      <c r="E5190" s="22">
        <v>49</v>
      </c>
      <c r="F5190" s="22" t="s">
        <v>112</v>
      </c>
      <c r="G5190" s="22" t="s">
        <v>108</v>
      </c>
    </row>
    <row r="5191" spans="3:7">
      <c r="C5191" s="137">
        <v>44059</v>
      </c>
      <c r="D5191" s="22" t="s">
        <v>119</v>
      </c>
      <c r="E5191" s="22">
        <v>125</v>
      </c>
      <c r="F5191" s="22" t="s">
        <v>114</v>
      </c>
      <c r="G5191" s="22" t="s">
        <v>111</v>
      </c>
    </row>
    <row r="5192" spans="3:7">
      <c r="C5192" s="137">
        <v>44846</v>
      </c>
      <c r="D5192" s="22" t="s">
        <v>116</v>
      </c>
      <c r="E5192" s="22">
        <v>15</v>
      </c>
      <c r="F5192" s="22" t="s">
        <v>9</v>
      </c>
      <c r="G5192" s="22" t="s">
        <v>105</v>
      </c>
    </row>
    <row r="5193" spans="3:7">
      <c r="C5193" s="137">
        <v>44884</v>
      </c>
      <c r="D5193" s="22" t="s">
        <v>107</v>
      </c>
      <c r="E5193" s="22">
        <v>550</v>
      </c>
      <c r="F5193" s="22" t="s">
        <v>6</v>
      </c>
      <c r="G5193" s="22" t="s">
        <v>115</v>
      </c>
    </row>
    <row r="5194" spans="3:7">
      <c r="C5194" s="137">
        <v>44762</v>
      </c>
      <c r="D5194" s="22" t="s">
        <v>117</v>
      </c>
      <c r="E5194" s="22">
        <v>325</v>
      </c>
      <c r="F5194" s="22" t="s">
        <v>114</v>
      </c>
      <c r="G5194" s="22" t="s">
        <v>105</v>
      </c>
    </row>
    <row r="5195" spans="3:7">
      <c r="C5195" s="137">
        <v>44174</v>
      </c>
      <c r="D5195" s="22" t="s">
        <v>107</v>
      </c>
      <c r="E5195" s="22">
        <v>37</v>
      </c>
      <c r="F5195" s="22" t="s">
        <v>110</v>
      </c>
      <c r="G5195" s="22" t="s">
        <v>111</v>
      </c>
    </row>
    <row r="5196" spans="3:7">
      <c r="C5196" s="137">
        <v>44080</v>
      </c>
      <c r="D5196" s="22" t="s">
        <v>119</v>
      </c>
      <c r="E5196" s="22">
        <v>525</v>
      </c>
      <c r="F5196" s="22" t="s">
        <v>110</v>
      </c>
      <c r="G5196" s="22" t="s">
        <v>111</v>
      </c>
    </row>
    <row r="5197" spans="3:7">
      <c r="C5197" s="137">
        <v>44654</v>
      </c>
      <c r="D5197" s="22" t="s">
        <v>116</v>
      </c>
      <c r="E5197" s="22">
        <v>47</v>
      </c>
      <c r="F5197" s="22" t="s">
        <v>114</v>
      </c>
      <c r="G5197" s="22" t="s">
        <v>113</v>
      </c>
    </row>
    <row r="5198" spans="3:7">
      <c r="C5198" s="137">
        <v>44837</v>
      </c>
      <c r="D5198" s="22" t="s">
        <v>119</v>
      </c>
      <c r="E5198" s="22">
        <v>4</v>
      </c>
      <c r="F5198" s="22" t="s">
        <v>9</v>
      </c>
      <c r="G5198" s="22" t="s">
        <v>105</v>
      </c>
    </row>
    <row r="5199" spans="3:7">
      <c r="C5199" s="137">
        <v>43913</v>
      </c>
      <c r="D5199" s="22" t="s">
        <v>107</v>
      </c>
      <c r="E5199" s="22">
        <v>15</v>
      </c>
      <c r="F5199" s="22" t="s">
        <v>6</v>
      </c>
      <c r="G5199" s="22" t="s">
        <v>105</v>
      </c>
    </row>
    <row r="5200" spans="3:7">
      <c r="C5200" s="137">
        <v>44179</v>
      </c>
      <c r="D5200" s="22" t="s">
        <v>118</v>
      </c>
      <c r="E5200" s="22">
        <v>8</v>
      </c>
      <c r="F5200" s="22" t="s">
        <v>6</v>
      </c>
      <c r="G5200" s="22" t="s">
        <v>115</v>
      </c>
    </row>
    <row r="5201" spans="3:7">
      <c r="C5201" s="137">
        <v>44773</v>
      </c>
      <c r="D5201" s="22" t="s">
        <v>117</v>
      </c>
      <c r="E5201" s="22">
        <v>500</v>
      </c>
      <c r="F5201" s="22" t="s">
        <v>112</v>
      </c>
      <c r="G5201" s="22" t="s">
        <v>113</v>
      </c>
    </row>
    <row r="5202" spans="3:7">
      <c r="C5202" s="137">
        <v>44395</v>
      </c>
      <c r="D5202" s="22" t="s">
        <v>119</v>
      </c>
      <c r="E5202" s="22">
        <v>41</v>
      </c>
      <c r="F5202" s="22" t="s">
        <v>112</v>
      </c>
      <c r="G5202" s="22" t="s">
        <v>109</v>
      </c>
    </row>
    <row r="5203" spans="3:7">
      <c r="C5203" s="137">
        <v>44089</v>
      </c>
      <c r="D5203" s="22" t="s">
        <v>119</v>
      </c>
      <c r="E5203" s="22">
        <v>125</v>
      </c>
      <c r="F5203" s="22" t="s">
        <v>6</v>
      </c>
      <c r="G5203" s="22" t="s">
        <v>115</v>
      </c>
    </row>
    <row r="5204" spans="3:7">
      <c r="C5204" s="137">
        <v>44590</v>
      </c>
      <c r="D5204" s="22" t="s">
        <v>117</v>
      </c>
      <c r="E5204" s="22">
        <v>550</v>
      </c>
      <c r="F5204" s="22" t="s">
        <v>114</v>
      </c>
      <c r="G5204" s="22" t="s">
        <v>109</v>
      </c>
    </row>
    <row r="5205" spans="3:7">
      <c r="C5205" s="137">
        <v>44084</v>
      </c>
      <c r="D5205" s="22" t="s">
        <v>107</v>
      </c>
      <c r="E5205" s="22">
        <v>40</v>
      </c>
      <c r="F5205" s="22" t="s">
        <v>112</v>
      </c>
      <c r="G5205" s="22" t="s">
        <v>115</v>
      </c>
    </row>
    <row r="5206" spans="3:7">
      <c r="C5206" s="137">
        <v>43931</v>
      </c>
      <c r="D5206" s="22" t="s">
        <v>119</v>
      </c>
      <c r="E5206" s="22">
        <v>1</v>
      </c>
      <c r="F5206" s="22" t="s">
        <v>114</v>
      </c>
      <c r="G5206" s="22" t="s">
        <v>109</v>
      </c>
    </row>
    <row r="5207" spans="3:7">
      <c r="C5207" s="137">
        <v>44611</v>
      </c>
      <c r="D5207" s="22" t="s">
        <v>107</v>
      </c>
      <c r="E5207" s="22">
        <v>20</v>
      </c>
      <c r="F5207" s="22" t="s">
        <v>110</v>
      </c>
      <c r="G5207" s="22" t="s">
        <v>106</v>
      </c>
    </row>
    <row r="5208" spans="3:7">
      <c r="C5208" s="137">
        <v>44046</v>
      </c>
      <c r="D5208" s="22" t="s">
        <v>116</v>
      </c>
      <c r="E5208" s="22">
        <v>12</v>
      </c>
      <c r="F5208" s="22" t="s">
        <v>9</v>
      </c>
      <c r="G5208" s="22" t="s">
        <v>111</v>
      </c>
    </row>
    <row r="5209" spans="3:7">
      <c r="C5209" s="137">
        <v>44256</v>
      </c>
      <c r="D5209" s="22" t="s">
        <v>118</v>
      </c>
      <c r="E5209" s="22">
        <v>6</v>
      </c>
      <c r="F5209" s="22" t="s">
        <v>9</v>
      </c>
      <c r="G5209" s="22" t="s">
        <v>115</v>
      </c>
    </row>
    <row r="5210" spans="3:7">
      <c r="C5210" s="137">
        <v>44846</v>
      </c>
      <c r="D5210" s="22" t="s">
        <v>107</v>
      </c>
      <c r="E5210" s="22">
        <v>400</v>
      </c>
      <c r="F5210" s="22" t="s">
        <v>114</v>
      </c>
      <c r="G5210" s="22" t="s">
        <v>111</v>
      </c>
    </row>
    <row r="5211" spans="3:7">
      <c r="C5211" s="137">
        <v>44790</v>
      </c>
      <c r="D5211" s="22" t="s">
        <v>119</v>
      </c>
      <c r="E5211" s="22">
        <v>250</v>
      </c>
      <c r="F5211" s="22" t="s">
        <v>6</v>
      </c>
      <c r="G5211" s="22" t="s">
        <v>108</v>
      </c>
    </row>
    <row r="5212" spans="3:7">
      <c r="C5212" s="137">
        <v>44063</v>
      </c>
      <c r="D5212" s="22" t="s">
        <v>116</v>
      </c>
      <c r="E5212" s="22">
        <v>3</v>
      </c>
      <c r="F5212" s="22" t="s">
        <v>114</v>
      </c>
      <c r="G5212" s="22" t="s">
        <v>109</v>
      </c>
    </row>
    <row r="5213" spans="3:7">
      <c r="C5213" s="137">
        <v>43900</v>
      </c>
      <c r="D5213" s="22" t="s">
        <v>116</v>
      </c>
      <c r="E5213" s="22">
        <v>47</v>
      </c>
      <c r="F5213" s="22" t="s">
        <v>114</v>
      </c>
      <c r="G5213" s="22" t="s">
        <v>111</v>
      </c>
    </row>
    <row r="5214" spans="3:7">
      <c r="C5214" s="137">
        <v>44639</v>
      </c>
      <c r="D5214" s="22" t="s">
        <v>116</v>
      </c>
      <c r="E5214" s="22">
        <v>9</v>
      </c>
      <c r="F5214" s="22" t="s">
        <v>6</v>
      </c>
      <c r="G5214" s="22" t="s">
        <v>108</v>
      </c>
    </row>
    <row r="5215" spans="3:7">
      <c r="C5215" s="137">
        <v>43971</v>
      </c>
      <c r="D5215" s="22" t="s">
        <v>107</v>
      </c>
      <c r="E5215" s="22">
        <v>4</v>
      </c>
      <c r="F5215" s="22" t="s">
        <v>9</v>
      </c>
      <c r="G5215" s="22" t="s">
        <v>115</v>
      </c>
    </row>
    <row r="5216" spans="3:7">
      <c r="C5216" s="137">
        <v>44860</v>
      </c>
      <c r="D5216" s="22" t="s">
        <v>117</v>
      </c>
      <c r="E5216" s="22">
        <v>33</v>
      </c>
      <c r="F5216" s="22" t="s">
        <v>114</v>
      </c>
      <c r="G5216" s="22" t="s">
        <v>106</v>
      </c>
    </row>
    <row r="5217" spans="3:7">
      <c r="C5217" s="137">
        <v>44093</v>
      </c>
      <c r="D5217" s="22" t="s">
        <v>116</v>
      </c>
      <c r="E5217" s="22">
        <v>37</v>
      </c>
      <c r="F5217" s="22" t="s">
        <v>9</v>
      </c>
      <c r="G5217" s="22" t="s">
        <v>106</v>
      </c>
    </row>
    <row r="5218" spans="3:7">
      <c r="C5218" s="137">
        <v>44255</v>
      </c>
      <c r="D5218" s="22" t="s">
        <v>118</v>
      </c>
      <c r="E5218" s="22">
        <v>40</v>
      </c>
      <c r="F5218" s="22" t="s">
        <v>9</v>
      </c>
      <c r="G5218" s="22" t="s">
        <v>105</v>
      </c>
    </row>
    <row r="5219" spans="3:7">
      <c r="C5219" s="137">
        <v>44340</v>
      </c>
      <c r="D5219" s="22" t="s">
        <v>116</v>
      </c>
      <c r="E5219" s="22">
        <v>250</v>
      </c>
      <c r="F5219" s="22" t="s">
        <v>9</v>
      </c>
      <c r="G5219" s="22" t="s">
        <v>113</v>
      </c>
    </row>
    <row r="5220" spans="3:7">
      <c r="C5220" s="137">
        <v>44600</v>
      </c>
      <c r="D5220" s="22" t="s">
        <v>118</v>
      </c>
      <c r="E5220" s="22">
        <v>7</v>
      </c>
      <c r="F5220" s="22" t="s">
        <v>114</v>
      </c>
      <c r="G5220" s="22" t="s">
        <v>105</v>
      </c>
    </row>
    <row r="5221" spans="3:7">
      <c r="C5221" s="137">
        <v>44063</v>
      </c>
      <c r="D5221" s="22" t="s">
        <v>116</v>
      </c>
      <c r="E5221" s="22">
        <v>400</v>
      </c>
      <c r="F5221" s="22" t="s">
        <v>6</v>
      </c>
      <c r="G5221" s="22" t="s">
        <v>113</v>
      </c>
    </row>
    <row r="5222" spans="3:7">
      <c r="C5222" s="137">
        <v>44881</v>
      </c>
      <c r="D5222" s="22" t="s">
        <v>116</v>
      </c>
      <c r="E5222" s="22">
        <v>7</v>
      </c>
      <c r="F5222" s="22" t="s">
        <v>114</v>
      </c>
      <c r="G5222" s="22" t="s">
        <v>113</v>
      </c>
    </row>
    <row r="5223" spans="3:7">
      <c r="C5223" s="137">
        <v>44896</v>
      </c>
      <c r="D5223" s="22" t="s">
        <v>119</v>
      </c>
      <c r="E5223" s="22">
        <v>5</v>
      </c>
      <c r="F5223" s="22" t="s">
        <v>112</v>
      </c>
      <c r="G5223" s="22" t="s">
        <v>109</v>
      </c>
    </row>
    <row r="5224" spans="3:7">
      <c r="C5224" s="137">
        <v>44463</v>
      </c>
      <c r="D5224" s="22" t="s">
        <v>116</v>
      </c>
      <c r="E5224" s="22">
        <v>35</v>
      </c>
      <c r="F5224" s="22" t="s">
        <v>9</v>
      </c>
      <c r="G5224" s="22" t="s">
        <v>106</v>
      </c>
    </row>
    <row r="5225" spans="3:7">
      <c r="C5225" s="137">
        <v>44736</v>
      </c>
      <c r="D5225" s="22" t="s">
        <v>117</v>
      </c>
      <c r="E5225" s="22">
        <v>125</v>
      </c>
      <c r="F5225" s="22" t="s">
        <v>112</v>
      </c>
      <c r="G5225" s="22" t="s">
        <v>105</v>
      </c>
    </row>
    <row r="5226" spans="3:7">
      <c r="C5226" s="137">
        <v>43847</v>
      </c>
      <c r="D5226" s="22" t="s">
        <v>117</v>
      </c>
      <c r="E5226" s="22">
        <v>32</v>
      </c>
      <c r="F5226" s="22" t="s">
        <v>9</v>
      </c>
      <c r="G5226" s="22" t="s">
        <v>106</v>
      </c>
    </row>
    <row r="5227" spans="3:7">
      <c r="C5227" s="137">
        <v>43902</v>
      </c>
      <c r="D5227" s="22" t="s">
        <v>117</v>
      </c>
      <c r="E5227" s="22">
        <v>8</v>
      </c>
      <c r="F5227" s="22" t="s">
        <v>114</v>
      </c>
      <c r="G5227" s="22" t="s">
        <v>105</v>
      </c>
    </row>
    <row r="5228" spans="3:7">
      <c r="C5228" s="137">
        <v>44891</v>
      </c>
      <c r="D5228" s="22" t="s">
        <v>119</v>
      </c>
      <c r="E5228" s="22">
        <v>4</v>
      </c>
      <c r="F5228" s="22" t="s">
        <v>114</v>
      </c>
      <c r="G5228" s="22" t="s">
        <v>108</v>
      </c>
    </row>
    <row r="5229" spans="3:7">
      <c r="C5229" s="137">
        <v>43878</v>
      </c>
      <c r="D5229" s="22" t="s">
        <v>118</v>
      </c>
      <c r="E5229" s="22">
        <v>5</v>
      </c>
      <c r="F5229" s="22" t="s">
        <v>110</v>
      </c>
      <c r="G5229" s="22" t="s">
        <v>105</v>
      </c>
    </row>
    <row r="5230" spans="3:7">
      <c r="C5230" s="137">
        <v>44211</v>
      </c>
      <c r="D5230" s="22" t="s">
        <v>119</v>
      </c>
      <c r="E5230" s="22">
        <v>500</v>
      </c>
      <c r="F5230" s="22" t="s">
        <v>114</v>
      </c>
      <c r="G5230" s="22" t="s">
        <v>105</v>
      </c>
    </row>
    <row r="5231" spans="3:7">
      <c r="C5231" s="137">
        <v>43896</v>
      </c>
      <c r="D5231" s="22" t="s">
        <v>119</v>
      </c>
      <c r="E5231" s="22">
        <v>35</v>
      </c>
      <c r="F5231" s="22" t="s">
        <v>6</v>
      </c>
      <c r="G5231" s="22" t="s">
        <v>108</v>
      </c>
    </row>
    <row r="5232" spans="3:7">
      <c r="C5232" s="137">
        <v>44441</v>
      </c>
      <c r="D5232" s="22" t="s">
        <v>118</v>
      </c>
      <c r="E5232" s="22">
        <v>325</v>
      </c>
      <c r="F5232" s="22" t="s">
        <v>114</v>
      </c>
      <c r="G5232" s="22" t="s">
        <v>113</v>
      </c>
    </row>
    <row r="5233" spans="3:7">
      <c r="C5233" s="137">
        <v>44244</v>
      </c>
      <c r="D5233" s="22" t="s">
        <v>107</v>
      </c>
      <c r="E5233" s="22">
        <v>21</v>
      </c>
      <c r="F5233" s="22" t="s">
        <v>112</v>
      </c>
      <c r="G5233" s="22" t="s">
        <v>109</v>
      </c>
    </row>
    <row r="5234" spans="3:7">
      <c r="C5234" s="137">
        <v>44855</v>
      </c>
      <c r="D5234" s="22" t="s">
        <v>117</v>
      </c>
      <c r="E5234" s="22">
        <v>41</v>
      </c>
      <c r="F5234" s="22" t="s">
        <v>6</v>
      </c>
      <c r="G5234" s="22" t="s">
        <v>108</v>
      </c>
    </row>
    <row r="5235" spans="3:7">
      <c r="C5235" s="137">
        <v>44747</v>
      </c>
      <c r="D5235" s="22" t="s">
        <v>117</v>
      </c>
      <c r="E5235" s="22">
        <v>9</v>
      </c>
      <c r="F5235" s="22" t="s">
        <v>6</v>
      </c>
      <c r="G5235" s="22" t="s">
        <v>115</v>
      </c>
    </row>
    <row r="5236" spans="3:7">
      <c r="C5236" s="137">
        <v>44706</v>
      </c>
      <c r="D5236" s="22" t="s">
        <v>119</v>
      </c>
      <c r="E5236" s="22">
        <v>2</v>
      </c>
      <c r="F5236" s="22" t="s">
        <v>9</v>
      </c>
      <c r="G5236" s="22" t="s">
        <v>105</v>
      </c>
    </row>
    <row r="5237" spans="3:7">
      <c r="C5237" s="137">
        <v>44108</v>
      </c>
      <c r="D5237" s="22" t="s">
        <v>117</v>
      </c>
      <c r="E5237" s="22">
        <v>125</v>
      </c>
      <c r="F5237" s="22" t="s">
        <v>6</v>
      </c>
      <c r="G5237" s="22" t="s">
        <v>109</v>
      </c>
    </row>
    <row r="5238" spans="3:7">
      <c r="C5238" s="137">
        <v>44471</v>
      </c>
      <c r="D5238" s="22" t="s">
        <v>118</v>
      </c>
      <c r="E5238" s="22">
        <v>43</v>
      </c>
      <c r="F5238" s="22" t="s">
        <v>6</v>
      </c>
      <c r="G5238" s="22" t="s">
        <v>106</v>
      </c>
    </row>
    <row r="5239" spans="3:7">
      <c r="C5239" s="137">
        <v>44762</v>
      </c>
      <c r="D5239" s="22" t="s">
        <v>116</v>
      </c>
      <c r="E5239" s="22">
        <v>33</v>
      </c>
      <c r="F5239" s="22" t="s">
        <v>110</v>
      </c>
      <c r="G5239" s="22" t="s">
        <v>113</v>
      </c>
    </row>
    <row r="5240" spans="3:7">
      <c r="C5240" s="137">
        <v>43932</v>
      </c>
      <c r="D5240" s="22" t="s">
        <v>119</v>
      </c>
      <c r="E5240" s="22">
        <v>40</v>
      </c>
      <c r="F5240" s="22" t="s">
        <v>114</v>
      </c>
      <c r="G5240" s="22" t="s">
        <v>115</v>
      </c>
    </row>
    <row r="5241" spans="3:7">
      <c r="C5241" s="137">
        <v>44197</v>
      </c>
      <c r="D5241" s="22" t="s">
        <v>119</v>
      </c>
      <c r="E5241" s="22">
        <v>50</v>
      </c>
      <c r="F5241" s="22" t="s">
        <v>114</v>
      </c>
      <c r="G5241" s="22" t="s">
        <v>109</v>
      </c>
    </row>
    <row r="5242" spans="3:7">
      <c r="C5242" s="137">
        <v>44378</v>
      </c>
      <c r="D5242" s="22" t="s">
        <v>107</v>
      </c>
      <c r="E5242" s="22">
        <v>3</v>
      </c>
      <c r="F5242" s="22" t="s">
        <v>9</v>
      </c>
      <c r="G5242" s="22" t="s">
        <v>108</v>
      </c>
    </row>
    <row r="5243" spans="3:7">
      <c r="C5243" s="137">
        <v>44193</v>
      </c>
      <c r="D5243" s="22" t="s">
        <v>119</v>
      </c>
      <c r="E5243" s="22">
        <v>325</v>
      </c>
      <c r="F5243" s="22" t="s">
        <v>6</v>
      </c>
      <c r="G5243" s="22" t="s">
        <v>115</v>
      </c>
    </row>
    <row r="5244" spans="3:7">
      <c r="C5244" s="137">
        <v>44420</v>
      </c>
      <c r="D5244" s="22" t="s">
        <v>117</v>
      </c>
      <c r="E5244" s="22">
        <v>2</v>
      </c>
      <c r="F5244" s="22" t="s">
        <v>114</v>
      </c>
      <c r="G5244" s="22" t="s">
        <v>106</v>
      </c>
    </row>
    <row r="5245" spans="3:7">
      <c r="C5245" s="137">
        <v>44603</v>
      </c>
      <c r="D5245" s="22" t="s">
        <v>119</v>
      </c>
      <c r="E5245" s="22">
        <v>13</v>
      </c>
      <c r="F5245" s="22" t="s">
        <v>6</v>
      </c>
      <c r="G5245" s="22" t="s">
        <v>115</v>
      </c>
    </row>
    <row r="5246" spans="3:7">
      <c r="C5246" s="137">
        <v>44051</v>
      </c>
      <c r="D5246" s="22" t="s">
        <v>117</v>
      </c>
      <c r="E5246" s="22">
        <v>37</v>
      </c>
      <c r="F5246" s="22" t="s">
        <v>112</v>
      </c>
      <c r="G5246" s="22" t="s">
        <v>111</v>
      </c>
    </row>
    <row r="5247" spans="3:7">
      <c r="C5247" s="137">
        <v>44264</v>
      </c>
      <c r="D5247" s="22" t="s">
        <v>119</v>
      </c>
      <c r="E5247" s="22">
        <v>500</v>
      </c>
      <c r="F5247" s="22" t="s">
        <v>9</v>
      </c>
      <c r="G5247" s="22" t="s">
        <v>115</v>
      </c>
    </row>
    <row r="5248" spans="3:7">
      <c r="C5248" s="137">
        <v>43888</v>
      </c>
      <c r="D5248" s="22" t="s">
        <v>117</v>
      </c>
      <c r="E5248" s="22">
        <v>36</v>
      </c>
      <c r="F5248" s="22" t="s">
        <v>6</v>
      </c>
      <c r="G5248" s="22" t="s">
        <v>109</v>
      </c>
    </row>
    <row r="5249" spans="3:7">
      <c r="C5249" s="137">
        <v>44561</v>
      </c>
      <c r="D5249" s="22" t="s">
        <v>117</v>
      </c>
      <c r="E5249" s="22">
        <v>7</v>
      </c>
      <c r="F5249" s="22" t="s">
        <v>9</v>
      </c>
      <c r="G5249" s="22" t="s">
        <v>109</v>
      </c>
    </row>
    <row r="5250" spans="3:7">
      <c r="C5250" s="137">
        <v>44270</v>
      </c>
      <c r="D5250" s="22" t="s">
        <v>107</v>
      </c>
      <c r="E5250" s="22">
        <v>32</v>
      </c>
      <c r="F5250" s="22" t="s">
        <v>110</v>
      </c>
      <c r="G5250" s="22" t="s">
        <v>113</v>
      </c>
    </row>
    <row r="5251" spans="3:7">
      <c r="C5251" s="137">
        <v>44538</v>
      </c>
      <c r="D5251" s="22" t="s">
        <v>119</v>
      </c>
      <c r="E5251" s="22">
        <v>5</v>
      </c>
      <c r="F5251" s="22" t="s">
        <v>6</v>
      </c>
      <c r="G5251" s="22" t="s">
        <v>111</v>
      </c>
    </row>
    <row r="5252" spans="3:7">
      <c r="C5252" s="137">
        <v>44618</v>
      </c>
      <c r="D5252" s="22" t="s">
        <v>119</v>
      </c>
      <c r="E5252" s="22">
        <v>31</v>
      </c>
      <c r="F5252" s="22" t="s">
        <v>6</v>
      </c>
      <c r="G5252" s="22" t="s">
        <v>105</v>
      </c>
    </row>
    <row r="5253" spans="3:7">
      <c r="C5253" s="137">
        <v>44283</v>
      </c>
      <c r="D5253" s="22" t="s">
        <v>117</v>
      </c>
      <c r="E5253" s="22">
        <v>200</v>
      </c>
      <c r="F5253" s="22" t="s">
        <v>114</v>
      </c>
      <c r="G5253" s="22" t="s">
        <v>106</v>
      </c>
    </row>
    <row r="5254" spans="3:7">
      <c r="C5254" s="137">
        <v>44291</v>
      </c>
      <c r="D5254" s="22" t="s">
        <v>116</v>
      </c>
      <c r="E5254" s="22">
        <v>175</v>
      </c>
      <c r="F5254" s="22" t="s">
        <v>114</v>
      </c>
      <c r="G5254" s="22" t="s">
        <v>105</v>
      </c>
    </row>
    <row r="5255" spans="3:7">
      <c r="C5255" s="137">
        <v>44258</v>
      </c>
      <c r="D5255" s="22" t="s">
        <v>116</v>
      </c>
      <c r="E5255" s="22">
        <v>12</v>
      </c>
      <c r="F5255" s="22" t="s">
        <v>6</v>
      </c>
      <c r="G5255" s="22" t="s">
        <v>111</v>
      </c>
    </row>
    <row r="5256" spans="3:7">
      <c r="C5256" s="137">
        <v>44913</v>
      </c>
      <c r="D5256" s="22" t="s">
        <v>119</v>
      </c>
      <c r="E5256" s="22">
        <v>575</v>
      </c>
      <c r="F5256" s="22" t="s">
        <v>114</v>
      </c>
      <c r="G5256" s="22" t="s">
        <v>111</v>
      </c>
    </row>
    <row r="5257" spans="3:7">
      <c r="C5257" s="137">
        <v>44752</v>
      </c>
      <c r="D5257" s="22" t="s">
        <v>117</v>
      </c>
      <c r="E5257" s="22">
        <v>525</v>
      </c>
      <c r="F5257" s="22" t="s">
        <v>9</v>
      </c>
      <c r="G5257" s="22" t="s">
        <v>111</v>
      </c>
    </row>
    <row r="5258" spans="3:7">
      <c r="C5258" s="137">
        <v>44391</v>
      </c>
      <c r="D5258" s="22" t="s">
        <v>118</v>
      </c>
      <c r="E5258" s="22">
        <v>15</v>
      </c>
      <c r="F5258" s="22" t="s">
        <v>9</v>
      </c>
      <c r="G5258" s="22" t="s">
        <v>106</v>
      </c>
    </row>
    <row r="5259" spans="3:7">
      <c r="C5259" s="137">
        <v>43977</v>
      </c>
      <c r="D5259" s="22" t="s">
        <v>119</v>
      </c>
      <c r="E5259" s="22">
        <v>49</v>
      </c>
      <c r="F5259" s="22" t="s">
        <v>110</v>
      </c>
      <c r="G5259" s="22" t="s">
        <v>111</v>
      </c>
    </row>
    <row r="5260" spans="3:7">
      <c r="C5260" s="137">
        <v>43953</v>
      </c>
      <c r="D5260" s="22" t="s">
        <v>107</v>
      </c>
      <c r="E5260" s="22">
        <v>4</v>
      </c>
      <c r="F5260" s="22" t="s">
        <v>114</v>
      </c>
      <c r="G5260" s="22" t="s">
        <v>113</v>
      </c>
    </row>
    <row r="5261" spans="3:7">
      <c r="C5261" s="137">
        <v>43848</v>
      </c>
      <c r="D5261" s="22" t="s">
        <v>117</v>
      </c>
      <c r="E5261" s="22">
        <v>575</v>
      </c>
      <c r="F5261" s="22" t="s">
        <v>112</v>
      </c>
      <c r="G5261" s="22" t="s">
        <v>109</v>
      </c>
    </row>
    <row r="5262" spans="3:7">
      <c r="C5262" s="137">
        <v>43906</v>
      </c>
      <c r="D5262" s="22" t="s">
        <v>119</v>
      </c>
      <c r="E5262" s="22">
        <v>1</v>
      </c>
      <c r="F5262" s="22" t="s">
        <v>110</v>
      </c>
      <c r="G5262" s="22" t="s">
        <v>111</v>
      </c>
    </row>
    <row r="5263" spans="3:7">
      <c r="C5263" s="137">
        <v>44486</v>
      </c>
      <c r="D5263" s="22" t="s">
        <v>116</v>
      </c>
      <c r="E5263" s="22">
        <v>4</v>
      </c>
      <c r="F5263" s="22" t="s">
        <v>9</v>
      </c>
      <c r="G5263" s="22" t="s">
        <v>113</v>
      </c>
    </row>
    <row r="5264" spans="3:7">
      <c r="C5264" s="137">
        <v>44354</v>
      </c>
      <c r="D5264" s="22" t="s">
        <v>107</v>
      </c>
      <c r="E5264" s="22">
        <v>9</v>
      </c>
      <c r="F5264" s="22" t="s">
        <v>110</v>
      </c>
      <c r="G5264" s="22" t="s">
        <v>113</v>
      </c>
    </row>
    <row r="5265" spans="3:7">
      <c r="C5265" s="137">
        <v>44813</v>
      </c>
      <c r="D5265" s="22" t="s">
        <v>117</v>
      </c>
      <c r="E5265" s="22">
        <v>275</v>
      </c>
      <c r="F5265" s="22" t="s">
        <v>114</v>
      </c>
      <c r="G5265" s="22" t="s">
        <v>108</v>
      </c>
    </row>
    <row r="5266" spans="3:7">
      <c r="C5266" s="137">
        <v>44642</v>
      </c>
      <c r="D5266" s="22" t="s">
        <v>119</v>
      </c>
      <c r="E5266" s="22">
        <v>375</v>
      </c>
      <c r="F5266" s="22" t="s">
        <v>6</v>
      </c>
      <c r="G5266" s="22" t="s">
        <v>105</v>
      </c>
    </row>
    <row r="5267" spans="3:7">
      <c r="C5267" s="137">
        <v>44697</v>
      </c>
      <c r="D5267" s="22" t="s">
        <v>119</v>
      </c>
      <c r="E5267" s="22">
        <v>500</v>
      </c>
      <c r="F5267" s="22" t="s">
        <v>110</v>
      </c>
      <c r="G5267" s="22" t="s">
        <v>115</v>
      </c>
    </row>
    <row r="5268" spans="3:7">
      <c r="C5268" s="137">
        <v>43865</v>
      </c>
      <c r="D5268" s="22" t="s">
        <v>119</v>
      </c>
      <c r="E5268" s="22">
        <v>150</v>
      </c>
      <c r="F5268" s="22" t="s">
        <v>9</v>
      </c>
      <c r="G5268" s="22" t="s">
        <v>115</v>
      </c>
    </row>
    <row r="5269" spans="3:7">
      <c r="C5269" s="137">
        <v>44365</v>
      </c>
      <c r="D5269" s="22" t="s">
        <v>119</v>
      </c>
      <c r="E5269" s="22">
        <v>9</v>
      </c>
      <c r="F5269" s="22" t="s">
        <v>6</v>
      </c>
      <c r="G5269" s="22" t="s">
        <v>108</v>
      </c>
    </row>
    <row r="5270" spans="3:7">
      <c r="C5270" s="137">
        <v>44084</v>
      </c>
      <c r="D5270" s="22" t="s">
        <v>119</v>
      </c>
      <c r="E5270" s="22">
        <v>44</v>
      </c>
      <c r="F5270" s="22" t="s">
        <v>9</v>
      </c>
      <c r="G5270" s="22" t="s">
        <v>113</v>
      </c>
    </row>
    <row r="5271" spans="3:7">
      <c r="C5271" s="137">
        <v>44123</v>
      </c>
      <c r="D5271" s="22" t="s">
        <v>117</v>
      </c>
      <c r="E5271" s="22">
        <v>75</v>
      </c>
      <c r="F5271" s="22" t="s">
        <v>112</v>
      </c>
      <c r="G5271" s="22" t="s">
        <v>111</v>
      </c>
    </row>
    <row r="5272" spans="3:7">
      <c r="C5272" s="137">
        <v>43973</v>
      </c>
      <c r="D5272" s="22" t="s">
        <v>117</v>
      </c>
      <c r="E5272" s="22">
        <v>4</v>
      </c>
      <c r="F5272" s="22" t="s">
        <v>110</v>
      </c>
      <c r="G5272" s="22" t="s">
        <v>111</v>
      </c>
    </row>
    <row r="5273" spans="3:7">
      <c r="C5273" s="137">
        <v>44658</v>
      </c>
      <c r="D5273" s="22" t="s">
        <v>116</v>
      </c>
      <c r="E5273" s="22">
        <v>275</v>
      </c>
      <c r="F5273" s="22" t="s">
        <v>114</v>
      </c>
      <c r="G5273" s="22" t="s">
        <v>111</v>
      </c>
    </row>
    <row r="5274" spans="3:7">
      <c r="C5274" s="137">
        <v>44313</v>
      </c>
      <c r="D5274" s="22" t="s">
        <v>119</v>
      </c>
      <c r="E5274" s="22">
        <v>35</v>
      </c>
      <c r="F5274" s="22" t="s">
        <v>114</v>
      </c>
      <c r="G5274" s="22" t="s">
        <v>106</v>
      </c>
    </row>
    <row r="5275" spans="3:7">
      <c r="C5275" s="137">
        <v>44059</v>
      </c>
      <c r="D5275" s="22" t="s">
        <v>119</v>
      </c>
      <c r="E5275" s="22">
        <v>18</v>
      </c>
      <c r="F5275" s="22" t="s">
        <v>9</v>
      </c>
      <c r="G5275" s="22" t="s">
        <v>108</v>
      </c>
    </row>
    <row r="5276" spans="3:7">
      <c r="C5276" s="137">
        <v>44848</v>
      </c>
      <c r="D5276" s="22" t="s">
        <v>119</v>
      </c>
      <c r="E5276" s="22">
        <v>7</v>
      </c>
      <c r="F5276" s="22" t="s">
        <v>6</v>
      </c>
      <c r="G5276" s="22" t="s">
        <v>106</v>
      </c>
    </row>
    <row r="5277" spans="3:7">
      <c r="C5277" s="137">
        <v>43880</v>
      </c>
      <c r="D5277" s="22" t="s">
        <v>107</v>
      </c>
      <c r="E5277" s="22">
        <v>4</v>
      </c>
      <c r="F5277" s="22" t="s">
        <v>112</v>
      </c>
      <c r="G5277" s="22" t="s">
        <v>111</v>
      </c>
    </row>
    <row r="5278" spans="3:7">
      <c r="C5278" s="137">
        <v>44231</v>
      </c>
      <c r="D5278" s="22" t="s">
        <v>119</v>
      </c>
      <c r="E5278" s="22">
        <v>250</v>
      </c>
      <c r="F5278" s="22" t="s">
        <v>114</v>
      </c>
      <c r="G5278" s="22" t="s">
        <v>115</v>
      </c>
    </row>
    <row r="5279" spans="3:7">
      <c r="C5279" s="137">
        <v>44084</v>
      </c>
      <c r="D5279" s="22" t="s">
        <v>119</v>
      </c>
      <c r="E5279" s="22">
        <v>41</v>
      </c>
      <c r="F5279" s="22" t="s">
        <v>112</v>
      </c>
      <c r="G5279" s="22" t="s">
        <v>105</v>
      </c>
    </row>
    <row r="5280" spans="3:7">
      <c r="C5280" s="137">
        <v>44600</v>
      </c>
      <c r="D5280" s="22" t="s">
        <v>119</v>
      </c>
      <c r="E5280" s="22">
        <v>33</v>
      </c>
      <c r="F5280" s="22" t="s">
        <v>114</v>
      </c>
      <c r="G5280" s="22" t="s">
        <v>111</v>
      </c>
    </row>
    <row r="5281" spans="3:7">
      <c r="C5281" s="137">
        <v>44769</v>
      </c>
      <c r="D5281" s="22" t="s">
        <v>117</v>
      </c>
      <c r="E5281" s="22">
        <v>13</v>
      </c>
      <c r="F5281" s="22" t="s">
        <v>114</v>
      </c>
      <c r="G5281" s="22" t="s">
        <v>111</v>
      </c>
    </row>
    <row r="5282" spans="3:7">
      <c r="C5282" s="137">
        <v>44156</v>
      </c>
      <c r="D5282" s="22" t="s">
        <v>116</v>
      </c>
      <c r="E5282" s="22">
        <v>50</v>
      </c>
      <c r="F5282" s="22" t="s">
        <v>114</v>
      </c>
      <c r="G5282" s="22" t="s">
        <v>109</v>
      </c>
    </row>
    <row r="5283" spans="3:7">
      <c r="C5283" s="137">
        <v>44128</v>
      </c>
      <c r="D5283" s="22" t="s">
        <v>117</v>
      </c>
      <c r="E5283" s="22">
        <v>9</v>
      </c>
      <c r="F5283" s="22" t="s">
        <v>110</v>
      </c>
      <c r="G5283" s="22" t="s">
        <v>105</v>
      </c>
    </row>
    <row r="5284" spans="3:7">
      <c r="C5284" s="137">
        <v>43905</v>
      </c>
      <c r="D5284" s="22" t="s">
        <v>116</v>
      </c>
      <c r="E5284" s="22">
        <v>33</v>
      </c>
      <c r="F5284" s="22" t="s">
        <v>112</v>
      </c>
      <c r="G5284" s="22" t="s">
        <v>113</v>
      </c>
    </row>
    <row r="5285" spans="3:7">
      <c r="C5285" s="137">
        <v>44903</v>
      </c>
      <c r="D5285" s="22" t="s">
        <v>116</v>
      </c>
      <c r="E5285" s="22">
        <v>100</v>
      </c>
      <c r="F5285" s="22" t="s">
        <v>6</v>
      </c>
      <c r="G5285" s="22" t="s">
        <v>106</v>
      </c>
    </row>
    <row r="5286" spans="3:7">
      <c r="C5286" s="137">
        <v>44217</v>
      </c>
      <c r="D5286" s="22" t="s">
        <v>116</v>
      </c>
      <c r="E5286" s="22">
        <v>25</v>
      </c>
      <c r="F5286" s="22" t="s">
        <v>114</v>
      </c>
      <c r="G5286" s="22" t="s">
        <v>111</v>
      </c>
    </row>
    <row r="5287" spans="3:7">
      <c r="C5287" s="137">
        <v>44755</v>
      </c>
      <c r="D5287" s="22" t="s">
        <v>117</v>
      </c>
      <c r="E5287" s="22">
        <v>200</v>
      </c>
      <c r="F5287" s="22" t="s">
        <v>6</v>
      </c>
      <c r="G5287" s="22" t="s">
        <v>108</v>
      </c>
    </row>
    <row r="5288" spans="3:7">
      <c r="C5288" s="137">
        <v>43988</v>
      </c>
      <c r="D5288" s="22" t="s">
        <v>107</v>
      </c>
      <c r="E5288" s="22">
        <v>6</v>
      </c>
      <c r="F5288" s="22" t="s">
        <v>110</v>
      </c>
      <c r="G5288" s="22" t="s">
        <v>105</v>
      </c>
    </row>
    <row r="5289" spans="3:7">
      <c r="C5289" s="137">
        <v>44261</v>
      </c>
      <c r="D5289" s="22" t="s">
        <v>107</v>
      </c>
      <c r="E5289" s="22">
        <v>8</v>
      </c>
      <c r="F5289" s="22" t="s">
        <v>112</v>
      </c>
      <c r="G5289" s="22" t="s">
        <v>106</v>
      </c>
    </row>
    <row r="5290" spans="3:7">
      <c r="C5290" s="137">
        <v>44862</v>
      </c>
      <c r="D5290" s="22" t="s">
        <v>117</v>
      </c>
      <c r="E5290" s="22">
        <v>33</v>
      </c>
      <c r="F5290" s="22" t="s">
        <v>114</v>
      </c>
      <c r="G5290" s="22" t="s">
        <v>113</v>
      </c>
    </row>
    <row r="5291" spans="3:7">
      <c r="C5291" s="137">
        <v>43985</v>
      </c>
      <c r="D5291" s="22" t="s">
        <v>117</v>
      </c>
      <c r="E5291" s="22">
        <v>8</v>
      </c>
      <c r="F5291" s="22" t="s">
        <v>110</v>
      </c>
      <c r="G5291" s="22" t="s">
        <v>105</v>
      </c>
    </row>
    <row r="5292" spans="3:7">
      <c r="C5292" s="137">
        <v>44841</v>
      </c>
      <c r="D5292" s="22" t="s">
        <v>117</v>
      </c>
      <c r="E5292" s="22">
        <v>450</v>
      </c>
      <c r="F5292" s="22" t="s">
        <v>9</v>
      </c>
      <c r="G5292" s="22" t="s">
        <v>113</v>
      </c>
    </row>
    <row r="5293" spans="3:7">
      <c r="C5293" s="137">
        <v>43943</v>
      </c>
      <c r="D5293" s="22" t="s">
        <v>119</v>
      </c>
      <c r="E5293" s="22">
        <v>40</v>
      </c>
      <c r="F5293" s="22" t="s">
        <v>114</v>
      </c>
      <c r="G5293" s="22" t="s">
        <v>105</v>
      </c>
    </row>
    <row r="5294" spans="3:7">
      <c r="C5294" s="137">
        <v>44588</v>
      </c>
      <c r="D5294" s="22" t="s">
        <v>116</v>
      </c>
      <c r="E5294" s="22">
        <v>300</v>
      </c>
      <c r="F5294" s="22" t="s">
        <v>114</v>
      </c>
      <c r="G5294" s="22" t="s">
        <v>113</v>
      </c>
    </row>
    <row r="5295" spans="3:7">
      <c r="C5295" s="137">
        <v>44652</v>
      </c>
      <c r="D5295" s="22" t="s">
        <v>117</v>
      </c>
      <c r="E5295" s="22">
        <v>43</v>
      </c>
      <c r="F5295" s="22" t="s">
        <v>9</v>
      </c>
      <c r="G5295" s="22" t="s">
        <v>109</v>
      </c>
    </row>
    <row r="5296" spans="3:7">
      <c r="C5296" s="137">
        <v>44258</v>
      </c>
      <c r="D5296" s="22" t="s">
        <v>117</v>
      </c>
      <c r="E5296" s="22">
        <v>2</v>
      </c>
      <c r="F5296" s="22" t="s">
        <v>114</v>
      </c>
      <c r="G5296" s="22" t="s">
        <v>105</v>
      </c>
    </row>
    <row r="5297" spans="3:7">
      <c r="C5297" s="137">
        <v>44810</v>
      </c>
      <c r="D5297" s="22" t="s">
        <v>118</v>
      </c>
      <c r="E5297" s="22">
        <v>18</v>
      </c>
      <c r="F5297" s="22" t="s">
        <v>6</v>
      </c>
      <c r="G5297" s="22" t="s">
        <v>108</v>
      </c>
    </row>
    <row r="5298" spans="3:7">
      <c r="C5298" s="137">
        <v>44714</v>
      </c>
      <c r="D5298" s="22" t="s">
        <v>116</v>
      </c>
      <c r="E5298" s="22">
        <v>38</v>
      </c>
      <c r="F5298" s="22" t="s">
        <v>112</v>
      </c>
      <c r="G5298" s="22" t="s">
        <v>105</v>
      </c>
    </row>
    <row r="5299" spans="3:7">
      <c r="C5299" s="137">
        <v>44178</v>
      </c>
      <c r="D5299" s="22" t="s">
        <v>119</v>
      </c>
      <c r="E5299" s="22">
        <v>21</v>
      </c>
      <c r="F5299" s="22" t="s">
        <v>6</v>
      </c>
      <c r="G5299" s="22" t="s">
        <v>109</v>
      </c>
    </row>
    <row r="5300" spans="3:7">
      <c r="C5300" s="137">
        <v>44611</v>
      </c>
      <c r="D5300" s="22" t="s">
        <v>119</v>
      </c>
      <c r="E5300" s="22">
        <v>7</v>
      </c>
      <c r="F5300" s="22" t="s">
        <v>112</v>
      </c>
      <c r="G5300" s="22" t="s">
        <v>108</v>
      </c>
    </row>
    <row r="5301" spans="3:7">
      <c r="C5301" s="137">
        <v>44348</v>
      </c>
      <c r="D5301" s="22" t="s">
        <v>117</v>
      </c>
      <c r="E5301" s="22">
        <v>125</v>
      </c>
      <c r="F5301" s="22" t="s">
        <v>110</v>
      </c>
      <c r="G5301" s="22" t="s">
        <v>106</v>
      </c>
    </row>
    <row r="5302" spans="3:7">
      <c r="C5302" s="137">
        <v>44789</v>
      </c>
      <c r="D5302" s="22" t="s">
        <v>119</v>
      </c>
      <c r="E5302" s="22">
        <v>33</v>
      </c>
      <c r="F5302" s="22" t="s">
        <v>110</v>
      </c>
      <c r="G5302" s="22" t="s">
        <v>109</v>
      </c>
    </row>
    <row r="5303" spans="3:7">
      <c r="C5303" s="137">
        <v>43998</v>
      </c>
      <c r="D5303" s="22" t="s">
        <v>119</v>
      </c>
      <c r="E5303" s="22">
        <v>150</v>
      </c>
      <c r="F5303" s="22" t="s">
        <v>6</v>
      </c>
      <c r="G5303" s="22" t="s">
        <v>111</v>
      </c>
    </row>
    <row r="5304" spans="3:7">
      <c r="C5304" s="137">
        <v>44899</v>
      </c>
      <c r="D5304" s="22" t="s">
        <v>116</v>
      </c>
      <c r="E5304" s="22">
        <v>5</v>
      </c>
      <c r="F5304" s="22" t="s">
        <v>112</v>
      </c>
      <c r="G5304" s="22" t="s">
        <v>113</v>
      </c>
    </row>
    <row r="5305" spans="3:7">
      <c r="C5305" s="137">
        <v>44405</v>
      </c>
      <c r="D5305" s="22" t="s">
        <v>119</v>
      </c>
      <c r="E5305" s="22">
        <v>400</v>
      </c>
      <c r="F5305" s="22" t="s">
        <v>110</v>
      </c>
      <c r="G5305" s="22" t="s">
        <v>115</v>
      </c>
    </row>
    <row r="5306" spans="3:7">
      <c r="C5306" s="137">
        <v>44264</v>
      </c>
      <c r="D5306" s="22" t="s">
        <v>117</v>
      </c>
      <c r="E5306" s="22">
        <v>27</v>
      </c>
      <c r="F5306" s="22" t="s">
        <v>9</v>
      </c>
      <c r="G5306" s="22" t="s">
        <v>108</v>
      </c>
    </row>
    <row r="5307" spans="3:7">
      <c r="C5307" s="137">
        <v>44747</v>
      </c>
      <c r="D5307" s="22" t="s">
        <v>119</v>
      </c>
      <c r="E5307" s="22">
        <v>4</v>
      </c>
      <c r="F5307" s="22" t="s">
        <v>112</v>
      </c>
      <c r="G5307" s="22" t="s">
        <v>108</v>
      </c>
    </row>
    <row r="5308" spans="3:7">
      <c r="C5308" s="137">
        <v>44568</v>
      </c>
      <c r="D5308" s="22" t="s">
        <v>107</v>
      </c>
      <c r="E5308" s="22">
        <v>31</v>
      </c>
      <c r="F5308" s="22" t="s">
        <v>110</v>
      </c>
      <c r="G5308" s="22" t="s">
        <v>111</v>
      </c>
    </row>
    <row r="5309" spans="3:7">
      <c r="C5309" s="137">
        <v>44676</v>
      </c>
      <c r="D5309" s="22" t="s">
        <v>119</v>
      </c>
      <c r="E5309" s="22">
        <v>4</v>
      </c>
      <c r="F5309" s="22" t="s">
        <v>9</v>
      </c>
      <c r="G5309" s="22" t="s">
        <v>106</v>
      </c>
    </row>
    <row r="5310" spans="3:7">
      <c r="C5310" s="137">
        <v>43959</v>
      </c>
      <c r="D5310" s="22" t="s">
        <v>107</v>
      </c>
      <c r="E5310" s="22">
        <v>6</v>
      </c>
      <c r="F5310" s="22" t="s">
        <v>110</v>
      </c>
      <c r="G5310" s="22" t="s">
        <v>108</v>
      </c>
    </row>
    <row r="5311" spans="3:7">
      <c r="C5311" s="137">
        <v>44094</v>
      </c>
      <c r="D5311" s="22" t="s">
        <v>107</v>
      </c>
      <c r="E5311" s="22">
        <v>4</v>
      </c>
      <c r="F5311" s="22" t="s">
        <v>114</v>
      </c>
      <c r="G5311" s="22" t="s">
        <v>111</v>
      </c>
    </row>
    <row r="5312" spans="3:7">
      <c r="C5312" s="137">
        <v>44665</v>
      </c>
      <c r="D5312" s="22" t="s">
        <v>117</v>
      </c>
      <c r="E5312" s="22">
        <v>20</v>
      </c>
      <c r="F5312" s="22" t="s">
        <v>9</v>
      </c>
      <c r="G5312" s="22" t="s">
        <v>113</v>
      </c>
    </row>
    <row r="5313" spans="3:7">
      <c r="C5313" s="137">
        <v>44337</v>
      </c>
      <c r="D5313" s="22" t="s">
        <v>107</v>
      </c>
      <c r="E5313" s="22">
        <v>500</v>
      </c>
      <c r="F5313" s="22" t="s">
        <v>9</v>
      </c>
      <c r="G5313" s="22" t="s">
        <v>113</v>
      </c>
    </row>
    <row r="5314" spans="3:7">
      <c r="C5314" s="137">
        <v>44012</v>
      </c>
      <c r="D5314" s="22" t="s">
        <v>117</v>
      </c>
      <c r="E5314" s="22">
        <v>475</v>
      </c>
      <c r="F5314" s="22" t="s">
        <v>9</v>
      </c>
      <c r="G5314" s="22" t="s">
        <v>108</v>
      </c>
    </row>
    <row r="5315" spans="3:7">
      <c r="C5315" s="137">
        <v>44861</v>
      </c>
      <c r="D5315" s="22" t="s">
        <v>117</v>
      </c>
      <c r="E5315" s="22">
        <v>1</v>
      </c>
      <c r="F5315" s="22" t="s">
        <v>110</v>
      </c>
      <c r="G5315" s="22" t="s">
        <v>108</v>
      </c>
    </row>
    <row r="5316" spans="3:7">
      <c r="C5316" s="137">
        <v>44031</v>
      </c>
      <c r="D5316" s="22" t="s">
        <v>116</v>
      </c>
      <c r="E5316" s="22">
        <v>225</v>
      </c>
      <c r="F5316" s="22" t="s">
        <v>114</v>
      </c>
      <c r="G5316" s="22" t="s">
        <v>113</v>
      </c>
    </row>
    <row r="5317" spans="3:7">
      <c r="C5317" s="137">
        <v>44654</v>
      </c>
      <c r="D5317" s="22" t="s">
        <v>118</v>
      </c>
      <c r="E5317" s="22">
        <v>19</v>
      </c>
      <c r="F5317" s="22" t="s">
        <v>112</v>
      </c>
      <c r="G5317" s="22" t="s">
        <v>109</v>
      </c>
    </row>
    <row r="5318" spans="3:7">
      <c r="C5318" s="137">
        <v>44692</v>
      </c>
      <c r="D5318" s="22" t="s">
        <v>119</v>
      </c>
      <c r="E5318" s="22">
        <v>39</v>
      </c>
      <c r="F5318" s="22" t="s">
        <v>112</v>
      </c>
      <c r="G5318" s="22" t="s">
        <v>108</v>
      </c>
    </row>
    <row r="5319" spans="3:7">
      <c r="C5319" s="137">
        <v>43842</v>
      </c>
      <c r="D5319" s="22" t="s">
        <v>117</v>
      </c>
      <c r="E5319" s="22">
        <v>550</v>
      </c>
      <c r="F5319" s="22" t="s">
        <v>110</v>
      </c>
      <c r="G5319" s="22" t="s">
        <v>105</v>
      </c>
    </row>
    <row r="5320" spans="3:7">
      <c r="C5320" s="137">
        <v>44199</v>
      </c>
      <c r="D5320" s="22" t="s">
        <v>118</v>
      </c>
      <c r="E5320" s="22">
        <v>4</v>
      </c>
      <c r="F5320" s="22" t="s">
        <v>112</v>
      </c>
      <c r="G5320" s="22" t="s">
        <v>106</v>
      </c>
    </row>
    <row r="5321" spans="3:7">
      <c r="C5321" s="137">
        <v>44430</v>
      </c>
      <c r="D5321" s="22" t="s">
        <v>117</v>
      </c>
      <c r="E5321" s="22">
        <v>39</v>
      </c>
      <c r="F5321" s="22" t="s">
        <v>114</v>
      </c>
      <c r="G5321" s="22" t="s">
        <v>113</v>
      </c>
    </row>
    <row r="5322" spans="3:7">
      <c r="C5322" s="137">
        <v>44783</v>
      </c>
      <c r="D5322" s="22" t="s">
        <v>118</v>
      </c>
      <c r="E5322" s="22">
        <v>18</v>
      </c>
      <c r="F5322" s="22" t="s">
        <v>114</v>
      </c>
      <c r="G5322" s="22" t="s">
        <v>115</v>
      </c>
    </row>
    <row r="5323" spans="3:7">
      <c r="C5323" s="137">
        <v>43961</v>
      </c>
      <c r="D5323" s="22" t="s">
        <v>117</v>
      </c>
      <c r="E5323" s="22">
        <v>1</v>
      </c>
      <c r="F5323" s="22" t="s">
        <v>9</v>
      </c>
      <c r="G5323" s="22" t="s">
        <v>106</v>
      </c>
    </row>
    <row r="5324" spans="3:7">
      <c r="C5324" s="137">
        <v>44743</v>
      </c>
      <c r="D5324" s="22" t="s">
        <v>117</v>
      </c>
      <c r="E5324" s="22">
        <v>75</v>
      </c>
      <c r="F5324" s="22" t="s">
        <v>112</v>
      </c>
      <c r="G5324" s="22" t="s">
        <v>109</v>
      </c>
    </row>
    <row r="5325" spans="3:7">
      <c r="C5325" s="137">
        <v>44234</v>
      </c>
      <c r="D5325" s="22" t="s">
        <v>117</v>
      </c>
      <c r="E5325" s="22">
        <v>400</v>
      </c>
      <c r="F5325" s="22" t="s">
        <v>110</v>
      </c>
      <c r="G5325" s="22" t="s">
        <v>111</v>
      </c>
    </row>
    <row r="5326" spans="3:7">
      <c r="C5326" s="137">
        <v>44378</v>
      </c>
      <c r="D5326" s="22" t="s">
        <v>119</v>
      </c>
      <c r="E5326" s="22">
        <v>2</v>
      </c>
      <c r="F5326" s="22" t="s">
        <v>9</v>
      </c>
      <c r="G5326" s="22" t="s">
        <v>105</v>
      </c>
    </row>
    <row r="5327" spans="3:7">
      <c r="C5327" s="137">
        <v>44514</v>
      </c>
      <c r="D5327" s="22" t="s">
        <v>119</v>
      </c>
      <c r="E5327" s="22">
        <v>250</v>
      </c>
      <c r="F5327" s="22" t="s">
        <v>6</v>
      </c>
      <c r="G5327" s="22" t="s">
        <v>109</v>
      </c>
    </row>
    <row r="5328" spans="3:7">
      <c r="C5328" s="137">
        <v>44825</v>
      </c>
      <c r="D5328" s="22" t="s">
        <v>119</v>
      </c>
      <c r="E5328" s="22">
        <v>100</v>
      </c>
      <c r="F5328" s="22" t="s">
        <v>9</v>
      </c>
      <c r="G5328" s="22" t="s">
        <v>106</v>
      </c>
    </row>
    <row r="5329" spans="3:7">
      <c r="C5329" s="137">
        <v>44926</v>
      </c>
      <c r="D5329" s="22" t="s">
        <v>119</v>
      </c>
      <c r="E5329" s="22">
        <v>300</v>
      </c>
      <c r="F5329" s="22" t="s">
        <v>110</v>
      </c>
      <c r="G5329" s="22" t="s">
        <v>108</v>
      </c>
    </row>
    <row r="5330" spans="3:7">
      <c r="C5330" s="137">
        <v>44246</v>
      </c>
      <c r="D5330" s="22" t="s">
        <v>117</v>
      </c>
      <c r="E5330" s="22">
        <v>46</v>
      </c>
      <c r="F5330" s="22" t="s">
        <v>110</v>
      </c>
      <c r="G5330" s="22" t="s">
        <v>111</v>
      </c>
    </row>
    <row r="5331" spans="3:7">
      <c r="C5331" s="137">
        <v>44070</v>
      </c>
      <c r="D5331" s="22" t="s">
        <v>116</v>
      </c>
      <c r="E5331" s="22">
        <v>325</v>
      </c>
      <c r="F5331" s="22" t="s">
        <v>9</v>
      </c>
      <c r="G5331" s="22" t="s">
        <v>108</v>
      </c>
    </row>
    <row r="5332" spans="3:7">
      <c r="C5332" s="137">
        <v>43941</v>
      </c>
      <c r="D5332" s="22" t="s">
        <v>107</v>
      </c>
      <c r="E5332" s="22">
        <v>20</v>
      </c>
      <c r="F5332" s="22" t="s">
        <v>110</v>
      </c>
      <c r="G5332" s="22" t="s">
        <v>106</v>
      </c>
    </row>
    <row r="5333" spans="3:7">
      <c r="C5333" s="137">
        <v>44558</v>
      </c>
      <c r="D5333" s="22" t="s">
        <v>117</v>
      </c>
      <c r="E5333" s="22">
        <v>5</v>
      </c>
      <c r="F5333" s="22" t="s">
        <v>9</v>
      </c>
      <c r="G5333" s="22" t="s">
        <v>113</v>
      </c>
    </row>
    <row r="5334" spans="3:7">
      <c r="C5334" s="137">
        <v>44808</v>
      </c>
      <c r="D5334" s="22" t="s">
        <v>117</v>
      </c>
      <c r="E5334" s="22">
        <v>2</v>
      </c>
      <c r="F5334" s="22" t="s">
        <v>110</v>
      </c>
      <c r="G5334" s="22" t="s">
        <v>106</v>
      </c>
    </row>
    <row r="5335" spans="3:7">
      <c r="C5335" s="137">
        <v>44444</v>
      </c>
      <c r="D5335" s="22" t="s">
        <v>119</v>
      </c>
      <c r="E5335" s="22">
        <v>5</v>
      </c>
      <c r="F5335" s="22" t="s">
        <v>112</v>
      </c>
      <c r="G5335" s="22" t="s">
        <v>106</v>
      </c>
    </row>
    <row r="5336" spans="3:7">
      <c r="C5336" s="137">
        <v>44818</v>
      </c>
      <c r="D5336" s="22" t="s">
        <v>119</v>
      </c>
      <c r="E5336" s="22">
        <v>28</v>
      </c>
      <c r="F5336" s="22" t="s">
        <v>112</v>
      </c>
      <c r="G5336" s="22" t="s">
        <v>106</v>
      </c>
    </row>
    <row r="5337" spans="3:7">
      <c r="C5337" s="137">
        <v>44729</v>
      </c>
      <c r="D5337" s="22" t="s">
        <v>107</v>
      </c>
      <c r="E5337" s="22">
        <v>6</v>
      </c>
      <c r="F5337" s="22" t="s">
        <v>110</v>
      </c>
      <c r="G5337" s="22" t="s">
        <v>109</v>
      </c>
    </row>
    <row r="5338" spans="3:7">
      <c r="C5338" s="137">
        <v>44195</v>
      </c>
      <c r="D5338" s="22" t="s">
        <v>107</v>
      </c>
      <c r="E5338" s="22">
        <v>14</v>
      </c>
      <c r="F5338" s="22" t="s">
        <v>114</v>
      </c>
      <c r="G5338" s="22" t="s">
        <v>111</v>
      </c>
    </row>
    <row r="5339" spans="3:7">
      <c r="C5339" s="137">
        <v>44687</v>
      </c>
      <c r="D5339" s="22" t="s">
        <v>119</v>
      </c>
      <c r="E5339" s="22">
        <v>9</v>
      </c>
      <c r="F5339" s="22" t="s">
        <v>6</v>
      </c>
      <c r="G5339" s="22" t="s">
        <v>111</v>
      </c>
    </row>
    <row r="5340" spans="3:7">
      <c r="C5340" s="137">
        <v>44507</v>
      </c>
      <c r="D5340" s="22" t="s">
        <v>107</v>
      </c>
      <c r="E5340" s="22">
        <v>100</v>
      </c>
      <c r="F5340" s="22" t="s">
        <v>9</v>
      </c>
      <c r="G5340" s="22" t="s">
        <v>109</v>
      </c>
    </row>
    <row r="5341" spans="3:7">
      <c r="C5341" s="137">
        <v>44080</v>
      </c>
      <c r="D5341" s="22" t="s">
        <v>107</v>
      </c>
      <c r="E5341" s="22">
        <v>9</v>
      </c>
      <c r="F5341" s="22" t="s">
        <v>114</v>
      </c>
      <c r="G5341" s="22" t="s">
        <v>115</v>
      </c>
    </row>
    <row r="5342" spans="3:7">
      <c r="C5342" s="137">
        <v>44131</v>
      </c>
      <c r="D5342" s="22" t="s">
        <v>119</v>
      </c>
      <c r="E5342" s="22">
        <v>2</v>
      </c>
      <c r="F5342" s="22" t="s">
        <v>112</v>
      </c>
      <c r="G5342" s="22" t="s">
        <v>113</v>
      </c>
    </row>
    <row r="5343" spans="3:7">
      <c r="C5343" s="137">
        <v>44517</v>
      </c>
      <c r="D5343" s="22" t="s">
        <v>117</v>
      </c>
      <c r="E5343" s="22">
        <v>7</v>
      </c>
      <c r="F5343" s="22" t="s">
        <v>114</v>
      </c>
      <c r="G5343" s="22" t="s">
        <v>108</v>
      </c>
    </row>
    <row r="5344" spans="3:7">
      <c r="C5344" s="137">
        <v>44622</v>
      </c>
      <c r="D5344" s="22" t="s">
        <v>117</v>
      </c>
      <c r="E5344" s="22">
        <v>4</v>
      </c>
      <c r="F5344" s="22" t="s">
        <v>6</v>
      </c>
      <c r="G5344" s="22" t="s">
        <v>111</v>
      </c>
    </row>
    <row r="5345" spans="3:7">
      <c r="C5345" s="137">
        <v>44874</v>
      </c>
      <c r="D5345" s="22" t="s">
        <v>119</v>
      </c>
      <c r="E5345" s="22">
        <v>450</v>
      </c>
      <c r="F5345" s="22" t="s">
        <v>6</v>
      </c>
      <c r="G5345" s="22" t="s">
        <v>105</v>
      </c>
    </row>
    <row r="5346" spans="3:7">
      <c r="C5346" s="137">
        <v>44416</v>
      </c>
      <c r="D5346" s="22" t="s">
        <v>107</v>
      </c>
      <c r="E5346" s="22">
        <v>8</v>
      </c>
      <c r="F5346" s="22" t="s">
        <v>114</v>
      </c>
      <c r="G5346" s="22" t="s">
        <v>108</v>
      </c>
    </row>
    <row r="5347" spans="3:7">
      <c r="C5347" s="137">
        <v>43868</v>
      </c>
      <c r="D5347" s="22" t="s">
        <v>119</v>
      </c>
      <c r="E5347" s="22">
        <v>600</v>
      </c>
      <c r="F5347" s="22" t="s">
        <v>114</v>
      </c>
      <c r="G5347" s="22" t="s">
        <v>106</v>
      </c>
    </row>
    <row r="5348" spans="3:7">
      <c r="C5348" s="137">
        <v>44442</v>
      </c>
      <c r="D5348" s="22" t="s">
        <v>119</v>
      </c>
      <c r="E5348" s="22">
        <v>2</v>
      </c>
      <c r="F5348" s="22" t="s">
        <v>6</v>
      </c>
      <c r="G5348" s="22" t="s">
        <v>108</v>
      </c>
    </row>
    <row r="5349" spans="3:7">
      <c r="C5349" s="137">
        <v>44512</v>
      </c>
      <c r="D5349" s="22" t="s">
        <v>107</v>
      </c>
      <c r="E5349" s="22">
        <v>250</v>
      </c>
      <c r="F5349" s="22" t="s">
        <v>112</v>
      </c>
      <c r="G5349" s="22" t="s">
        <v>106</v>
      </c>
    </row>
    <row r="5350" spans="3:7">
      <c r="C5350" s="137">
        <v>44748</v>
      </c>
      <c r="D5350" s="22" t="s">
        <v>117</v>
      </c>
      <c r="E5350" s="22">
        <v>5</v>
      </c>
      <c r="F5350" s="22" t="s">
        <v>114</v>
      </c>
      <c r="G5350" s="22" t="s">
        <v>115</v>
      </c>
    </row>
    <row r="5351" spans="3:7">
      <c r="C5351" s="137">
        <v>44553</v>
      </c>
      <c r="D5351" s="22" t="s">
        <v>116</v>
      </c>
      <c r="E5351" s="22">
        <v>42</v>
      </c>
      <c r="F5351" s="22" t="s">
        <v>112</v>
      </c>
      <c r="G5351" s="22" t="s">
        <v>108</v>
      </c>
    </row>
    <row r="5352" spans="3:7">
      <c r="C5352" s="137">
        <v>44815</v>
      </c>
      <c r="D5352" s="22" t="s">
        <v>118</v>
      </c>
      <c r="E5352" s="22">
        <v>35</v>
      </c>
      <c r="F5352" s="22" t="s">
        <v>114</v>
      </c>
      <c r="G5352" s="22" t="s">
        <v>115</v>
      </c>
    </row>
    <row r="5353" spans="3:7">
      <c r="C5353" s="137">
        <v>44338</v>
      </c>
      <c r="D5353" s="22" t="s">
        <v>119</v>
      </c>
      <c r="E5353" s="22">
        <v>350</v>
      </c>
      <c r="F5353" s="22" t="s">
        <v>112</v>
      </c>
      <c r="G5353" s="22" t="s">
        <v>106</v>
      </c>
    </row>
    <row r="5354" spans="3:7">
      <c r="C5354" s="137">
        <v>44773</v>
      </c>
      <c r="D5354" s="22" t="s">
        <v>117</v>
      </c>
      <c r="E5354" s="22">
        <v>15</v>
      </c>
      <c r="F5354" s="22" t="s">
        <v>112</v>
      </c>
      <c r="G5354" s="22" t="s">
        <v>111</v>
      </c>
    </row>
    <row r="5355" spans="3:7">
      <c r="C5355" s="137">
        <v>43928</v>
      </c>
      <c r="D5355" s="22" t="s">
        <v>119</v>
      </c>
      <c r="E5355" s="22">
        <v>175</v>
      </c>
      <c r="F5355" s="22" t="s">
        <v>9</v>
      </c>
      <c r="G5355" s="22" t="s">
        <v>105</v>
      </c>
    </row>
    <row r="5356" spans="3:7">
      <c r="C5356" s="137">
        <v>44766</v>
      </c>
      <c r="D5356" s="22" t="s">
        <v>117</v>
      </c>
      <c r="E5356" s="22">
        <v>17</v>
      </c>
      <c r="F5356" s="22" t="s">
        <v>114</v>
      </c>
      <c r="G5356" s="22" t="s">
        <v>105</v>
      </c>
    </row>
    <row r="5357" spans="3:7">
      <c r="C5357" s="137">
        <v>44454</v>
      </c>
      <c r="D5357" s="22" t="s">
        <v>107</v>
      </c>
      <c r="E5357" s="22">
        <v>11</v>
      </c>
      <c r="F5357" s="22" t="s">
        <v>9</v>
      </c>
      <c r="G5357" s="22" t="s">
        <v>113</v>
      </c>
    </row>
    <row r="5358" spans="3:7">
      <c r="C5358" s="137">
        <v>44289</v>
      </c>
      <c r="D5358" s="22" t="s">
        <v>119</v>
      </c>
      <c r="E5358" s="22">
        <v>550</v>
      </c>
      <c r="F5358" s="22" t="s">
        <v>114</v>
      </c>
      <c r="G5358" s="22" t="s">
        <v>111</v>
      </c>
    </row>
    <row r="5359" spans="3:7">
      <c r="C5359" s="137">
        <v>44074</v>
      </c>
      <c r="D5359" s="22" t="s">
        <v>117</v>
      </c>
      <c r="E5359" s="22">
        <v>26</v>
      </c>
      <c r="F5359" s="22" t="s">
        <v>6</v>
      </c>
      <c r="G5359" s="22" t="s">
        <v>109</v>
      </c>
    </row>
    <row r="5360" spans="3:7">
      <c r="C5360" s="137">
        <v>43970</v>
      </c>
      <c r="D5360" s="22" t="s">
        <v>117</v>
      </c>
      <c r="E5360" s="22">
        <v>21</v>
      </c>
      <c r="F5360" s="22" t="s">
        <v>110</v>
      </c>
      <c r="G5360" s="22" t="s">
        <v>108</v>
      </c>
    </row>
    <row r="5361" spans="3:7">
      <c r="C5361" s="137">
        <v>44656</v>
      </c>
      <c r="D5361" s="22" t="s">
        <v>119</v>
      </c>
      <c r="E5361" s="22">
        <v>75</v>
      </c>
      <c r="F5361" s="22" t="s">
        <v>110</v>
      </c>
      <c r="G5361" s="22" t="s">
        <v>105</v>
      </c>
    </row>
    <row r="5362" spans="3:7">
      <c r="C5362" s="137">
        <v>44650</v>
      </c>
      <c r="D5362" s="22" t="s">
        <v>117</v>
      </c>
      <c r="E5362" s="22">
        <v>2</v>
      </c>
      <c r="F5362" s="22" t="s">
        <v>112</v>
      </c>
      <c r="G5362" s="22" t="s">
        <v>111</v>
      </c>
    </row>
    <row r="5363" spans="3:7">
      <c r="C5363" s="137">
        <v>44056</v>
      </c>
      <c r="D5363" s="22" t="s">
        <v>119</v>
      </c>
      <c r="E5363" s="22">
        <v>15</v>
      </c>
      <c r="F5363" s="22" t="s">
        <v>110</v>
      </c>
      <c r="G5363" s="22" t="s">
        <v>108</v>
      </c>
    </row>
    <row r="5364" spans="3:7">
      <c r="C5364" s="137">
        <v>44771</v>
      </c>
      <c r="D5364" s="22" t="s">
        <v>119</v>
      </c>
      <c r="E5364" s="22">
        <v>600</v>
      </c>
      <c r="F5364" s="22" t="s">
        <v>112</v>
      </c>
      <c r="G5364" s="22" t="s">
        <v>113</v>
      </c>
    </row>
    <row r="5365" spans="3:7">
      <c r="C5365" s="137">
        <v>44398</v>
      </c>
      <c r="D5365" s="22" t="s">
        <v>117</v>
      </c>
      <c r="E5365" s="22">
        <v>6</v>
      </c>
      <c r="F5365" s="22" t="s">
        <v>110</v>
      </c>
      <c r="G5365" s="22" t="s">
        <v>109</v>
      </c>
    </row>
    <row r="5366" spans="3:7">
      <c r="C5366" s="137">
        <v>44644</v>
      </c>
      <c r="D5366" s="22" t="s">
        <v>119</v>
      </c>
      <c r="E5366" s="22">
        <v>100</v>
      </c>
      <c r="F5366" s="22" t="s">
        <v>114</v>
      </c>
      <c r="G5366" s="22" t="s">
        <v>113</v>
      </c>
    </row>
    <row r="5367" spans="3:7">
      <c r="C5367" s="137">
        <v>44079</v>
      </c>
      <c r="D5367" s="22" t="s">
        <v>117</v>
      </c>
      <c r="E5367" s="22">
        <v>450</v>
      </c>
      <c r="F5367" s="22" t="s">
        <v>114</v>
      </c>
      <c r="G5367" s="22" t="s">
        <v>111</v>
      </c>
    </row>
    <row r="5368" spans="3:7">
      <c r="C5368" s="137">
        <v>44366</v>
      </c>
      <c r="D5368" s="22" t="s">
        <v>116</v>
      </c>
      <c r="E5368" s="22">
        <v>2</v>
      </c>
      <c r="F5368" s="22" t="s">
        <v>112</v>
      </c>
      <c r="G5368" s="22" t="s">
        <v>111</v>
      </c>
    </row>
    <row r="5369" spans="3:7">
      <c r="C5369" s="137">
        <v>43985</v>
      </c>
      <c r="D5369" s="22" t="s">
        <v>117</v>
      </c>
      <c r="E5369" s="22">
        <v>225</v>
      </c>
      <c r="F5369" s="22" t="s">
        <v>6</v>
      </c>
      <c r="G5369" s="22" t="s">
        <v>115</v>
      </c>
    </row>
    <row r="5370" spans="3:7">
      <c r="C5370" s="137">
        <v>44306</v>
      </c>
      <c r="D5370" s="22" t="s">
        <v>117</v>
      </c>
      <c r="E5370" s="22">
        <v>2</v>
      </c>
      <c r="F5370" s="22" t="s">
        <v>114</v>
      </c>
      <c r="G5370" s="22" t="s">
        <v>109</v>
      </c>
    </row>
    <row r="5371" spans="3:7">
      <c r="C5371" s="137">
        <v>44599</v>
      </c>
      <c r="D5371" s="22" t="s">
        <v>107</v>
      </c>
      <c r="E5371" s="22">
        <v>125</v>
      </c>
      <c r="F5371" s="22" t="s">
        <v>110</v>
      </c>
      <c r="G5371" s="22" t="s">
        <v>115</v>
      </c>
    </row>
    <row r="5372" spans="3:7">
      <c r="C5372" s="137">
        <v>44488</v>
      </c>
      <c r="D5372" s="22" t="s">
        <v>118</v>
      </c>
      <c r="E5372" s="22">
        <v>4</v>
      </c>
      <c r="F5372" s="22" t="s">
        <v>110</v>
      </c>
      <c r="G5372" s="22" t="s">
        <v>108</v>
      </c>
    </row>
    <row r="5373" spans="3:7">
      <c r="C5373" s="137">
        <v>44756</v>
      </c>
      <c r="D5373" s="22" t="s">
        <v>117</v>
      </c>
      <c r="E5373" s="22">
        <v>49</v>
      </c>
      <c r="F5373" s="22" t="s">
        <v>110</v>
      </c>
      <c r="G5373" s="22" t="s">
        <v>106</v>
      </c>
    </row>
    <row r="5374" spans="3:7">
      <c r="C5374" s="137">
        <v>43937</v>
      </c>
      <c r="D5374" s="22" t="s">
        <v>117</v>
      </c>
      <c r="E5374" s="22">
        <v>150</v>
      </c>
      <c r="F5374" s="22" t="s">
        <v>112</v>
      </c>
      <c r="G5374" s="22" t="s">
        <v>115</v>
      </c>
    </row>
    <row r="5375" spans="3:7">
      <c r="C5375" s="137">
        <v>44749</v>
      </c>
      <c r="D5375" s="22" t="s">
        <v>119</v>
      </c>
      <c r="E5375" s="22">
        <v>450</v>
      </c>
      <c r="F5375" s="22" t="s">
        <v>9</v>
      </c>
      <c r="G5375" s="22" t="s">
        <v>113</v>
      </c>
    </row>
    <row r="5376" spans="3:7">
      <c r="C5376" s="137">
        <v>44804</v>
      </c>
      <c r="D5376" s="22" t="s">
        <v>119</v>
      </c>
      <c r="E5376" s="22">
        <v>21</v>
      </c>
      <c r="F5376" s="22" t="s">
        <v>9</v>
      </c>
      <c r="G5376" s="22" t="s">
        <v>106</v>
      </c>
    </row>
    <row r="5377" spans="3:7">
      <c r="C5377" s="137">
        <v>44639</v>
      </c>
      <c r="D5377" s="22" t="s">
        <v>107</v>
      </c>
      <c r="E5377" s="22">
        <v>3</v>
      </c>
      <c r="F5377" s="22" t="s">
        <v>6</v>
      </c>
      <c r="G5377" s="22" t="s">
        <v>109</v>
      </c>
    </row>
    <row r="5378" spans="3:7">
      <c r="C5378" s="137">
        <v>44823</v>
      </c>
      <c r="D5378" s="22" t="s">
        <v>117</v>
      </c>
      <c r="E5378" s="22">
        <v>6</v>
      </c>
      <c r="F5378" s="22" t="s">
        <v>110</v>
      </c>
      <c r="G5378" s="22" t="s">
        <v>115</v>
      </c>
    </row>
    <row r="5379" spans="3:7">
      <c r="C5379" s="137">
        <v>44618</v>
      </c>
      <c r="D5379" s="22" t="s">
        <v>118</v>
      </c>
      <c r="E5379" s="22">
        <v>475</v>
      </c>
      <c r="F5379" s="22" t="s">
        <v>9</v>
      </c>
      <c r="G5379" s="22" t="s">
        <v>105</v>
      </c>
    </row>
    <row r="5380" spans="3:7">
      <c r="C5380" s="137">
        <v>44777</v>
      </c>
      <c r="D5380" s="22" t="s">
        <v>107</v>
      </c>
      <c r="E5380" s="22">
        <v>3</v>
      </c>
      <c r="F5380" s="22" t="s">
        <v>110</v>
      </c>
      <c r="G5380" s="22" t="s">
        <v>105</v>
      </c>
    </row>
    <row r="5381" spans="3:7">
      <c r="C5381" s="137">
        <v>44210</v>
      </c>
      <c r="D5381" s="22" t="s">
        <v>117</v>
      </c>
      <c r="E5381" s="22">
        <v>14</v>
      </c>
      <c r="F5381" s="22" t="s">
        <v>114</v>
      </c>
      <c r="G5381" s="22" t="s">
        <v>109</v>
      </c>
    </row>
    <row r="5382" spans="3:7">
      <c r="C5382" s="137">
        <v>44921</v>
      </c>
      <c r="D5382" s="22" t="s">
        <v>116</v>
      </c>
      <c r="E5382" s="22">
        <v>6</v>
      </c>
      <c r="F5382" s="22" t="s">
        <v>114</v>
      </c>
      <c r="G5382" s="22" t="s">
        <v>106</v>
      </c>
    </row>
    <row r="5383" spans="3:7">
      <c r="C5383" s="137">
        <v>44003</v>
      </c>
      <c r="D5383" s="22" t="s">
        <v>116</v>
      </c>
      <c r="E5383" s="22">
        <v>575</v>
      </c>
      <c r="F5383" s="22" t="s">
        <v>110</v>
      </c>
      <c r="G5383" s="22" t="s">
        <v>115</v>
      </c>
    </row>
    <row r="5384" spans="3:7">
      <c r="C5384" s="137">
        <v>44531</v>
      </c>
      <c r="D5384" s="22" t="s">
        <v>116</v>
      </c>
      <c r="E5384" s="22">
        <v>1</v>
      </c>
      <c r="F5384" s="22" t="s">
        <v>112</v>
      </c>
      <c r="G5384" s="22" t="s">
        <v>115</v>
      </c>
    </row>
    <row r="5385" spans="3:7">
      <c r="C5385" s="137">
        <v>43957</v>
      </c>
      <c r="D5385" s="22" t="s">
        <v>117</v>
      </c>
      <c r="E5385" s="22">
        <v>50</v>
      </c>
      <c r="F5385" s="22" t="s">
        <v>6</v>
      </c>
      <c r="G5385" s="22" t="s">
        <v>105</v>
      </c>
    </row>
    <row r="5386" spans="3:7">
      <c r="C5386" s="137">
        <v>44380</v>
      </c>
      <c r="D5386" s="22" t="s">
        <v>118</v>
      </c>
      <c r="E5386" s="22">
        <v>150</v>
      </c>
      <c r="F5386" s="22" t="s">
        <v>6</v>
      </c>
      <c r="G5386" s="22" t="s">
        <v>109</v>
      </c>
    </row>
    <row r="5387" spans="3:7">
      <c r="C5387" s="137">
        <v>44438</v>
      </c>
      <c r="D5387" s="22" t="s">
        <v>119</v>
      </c>
      <c r="E5387" s="22">
        <v>30</v>
      </c>
      <c r="F5387" s="22" t="s">
        <v>114</v>
      </c>
      <c r="G5387" s="22" t="s">
        <v>105</v>
      </c>
    </row>
    <row r="5388" spans="3:7">
      <c r="C5388" s="137">
        <v>44302</v>
      </c>
      <c r="D5388" s="22" t="s">
        <v>117</v>
      </c>
      <c r="E5388" s="22">
        <v>1</v>
      </c>
      <c r="F5388" s="22" t="s">
        <v>112</v>
      </c>
      <c r="G5388" s="22" t="s">
        <v>109</v>
      </c>
    </row>
    <row r="5389" spans="3:7">
      <c r="C5389" s="137">
        <v>43908</v>
      </c>
      <c r="D5389" s="22" t="s">
        <v>107</v>
      </c>
      <c r="E5389" s="22">
        <v>47</v>
      </c>
      <c r="F5389" s="22" t="s">
        <v>112</v>
      </c>
      <c r="G5389" s="22" t="s">
        <v>106</v>
      </c>
    </row>
    <row r="5390" spans="3:7">
      <c r="C5390" s="137">
        <v>44583</v>
      </c>
      <c r="D5390" s="22" t="s">
        <v>117</v>
      </c>
      <c r="E5390" s="22">
        <v>425</v>
      </c>
      <c r="F5390" s="22" t="s">
        <v>110</v>
      </c>
      <c r="G5390" s="22" t="s">
        <v>105</v>
      </c>
    </row>
    <row r="5391" spans="3:7">
      <c r="C5391" s="137">
        <v>43911</v>
      </c>
      <c r="D5391" s="22" t="s">
        <v>117</v>
      </c>
      <c r="E5391" s="22">
        <v>8</v>
      </c>
      <c r="F5391" s="22" t="s">
        <v>110</v>
      </c>
      <c r="G5391" s="22" t="s">
        <v>111</v>
      </c>
    </row>
    <row r="5392" spans="3:7">
      <c r="C5392" s="137">
        <v>43869</v>
      </c>
      <c r="D5392" s="22" t="s">
        <v>119</v>
      </c>
      <c r="E5392" s="22">
        <v>600</v>
      </c>
      <c r="F5392" s="22" t="s">
        <v>9</v>
      </c>
      <c r="G5392" s="22" t="s">
        <v>109</v>
      </c>
    </row>
    <row r="5393" spans="3:7">
      <c r="C5393" s="137">
        <v>44682</v>
      </c>
      <c r="D5393" s="22" t="s">
        <v>107</v>
      </c>
      <c r="E5393" s="22">
        <v>12</v>
      </c>
      <c r="F5393" s="22" t="s">
        <v>6</v>
      </c>
      <c r="G5393" s="22" t="s">
        <v>115</v>
      </c>
    </row>
    <row r="5394" spans="3:7">
      <c r="C5394" s="137">
        <v>44340</v>
      </c>
      <c r="D5394" s="22" t="s">
        <v>107</v>
      </c>
      <c r="E5394" s="22">
        <v>24</v>
      </c>
      <c r="F5394" s="22" t="s">
        <v>112</v>
      </c>
      <c r="G5394" s="22" t="s">
        <v>115</v>
      </c>
    </row>
    <row r="5395" spans="3:7">
      <c r="C5395" s="137">
        <v>43880</v>
      </c>
      <c r="D5395" s="22" t="s">
        <v>117</v>
      </c>
      <c r="E5395" s="22">
        <v>34</v>
      </c>
      <c r="F5395" s="22" t="s">
        <v>112</v>
      </c>
      <c r="G5395" s="22" t="s">
        <v>111</v>
      </c>
    </row>
    <row r="5396" spans="3:7">
      <c r="C5396" s="137">
        <v>43963</v>
      </c>
      <c r="D5396" s="22" t="s">
        <v>117</v>
      </c>
      <c r="E5396" s="22">
        <v>34</v>
      </c>
      <c r="F5396" s="22" t="s">
        <v>110</v>
      </c>
      <c r="G5396" s="22" t="s">
        <v>115</v>
      </c>
    </row>
    <row r="5397" spans="3:7">
      <c r="C5397" s="137">
        <v>44017</v>
      </c>
      <c r="D5397" s="22" t="s">
        <v>118</v>
      </c>
      <c r="E5397" s="22">
        <v>100</v>
      </c>
      <c r="F5397" s="22" t="s">
        <v>110</v>
      </c>
      <c r="G5397" s="22" t="s">
        <v>109</v>
      </c>
    </row>
    <row r="5398" spans="3:7">
      <c r="C5398" s="137">
        <v>44131</v>
      </c>
      <c r="D5398" s="22" t="s">
        <v>116</v>
      </c>
      <c r="E5398" s="22">
        <v>350</v>
      </c>
      <c r="F5398" s="22" t="s">
        <v>9</v>
      </c>
      <c r="G5398" s="22" t="s">
        <v>109</v>
      </c>
    </row>
    <row r="5399" spans="3:7">
      <c r="C5399" s="137">
        <v>44365</v>
      </c>
      <c r="D5399" s="22" t="s">
        <v>117</v>
      </c>
      <c r="E5399" s="22">
        <v>1</v>
      </c>
      <c r="F5399" s="22" t="s">
        <v>114</v>
      </c>
      <c r="G5399" s="22" t="s">
        <v>108</v>
      </c>
    </row>
    <row r="5400" spans="3:7">
      <c r="C5400" s="137">
        <v>44847</v>
      </c>
      <c r="D5400" s="22" t="s">
        <v>119</v>
      </c>
      <c r="E5400" s="22">
        <v>4</v>
      </c>
      <c r="F5400" s="22" t="s">
        <v>9</v>
      </c>
      <c r="G5400" s="22" t="s">
        <v>109</v>
      </c>
    </row>
    <row r="5401" spans="3:7">
      <c r="C5401" s="137">
        <v>44414</v>
      </c>
      <c r="D5401" s="22" t="s">
        <v>119</v>
      </c>
      <c r="E5401" s="22">
        <v>47</v>
      </c>
      <c r="F5401" s="22" t="s">
        <v>9</v>
      </c>
      <c r="G5401" s="22" t="s">
        <v>111</v>
      </c>
    </row>
    <row r="5402" spans="3:7">
      <c r="C5402" s="137">
        <v>44268</v>
      </c>
      <c r="D5402" s="22" t="s">
        <v>117</v>
      </c>
      <c r="E5402" s="22">
        <v>450</v>
      </c>
      <c r="F5402" s="22" t="s">
        <v>114</v>
      </c>
      <c r="G5402" s="22" t="s">
        <v>113</v>
      </c>
    </row>
    <row r="5403" spans="3:7">
      <c r="C5403" s="137">
        <v>44612</v>
      </c>
      <c r="D5403" s="22" t="s">
        <v>116</v>
      </c>
      <c r="E5403" s="22">
        <v>525</v>
      </c>
      <c r="F5403" s="22" t="s">
        <v>6</v>
      </c>
      <c r="G5403" s="22" t="s">
        <v>111</v>
      </c>
    </row>
    <row r="5404" spans="3:7">
      <c r="C5404" s="137">
        <v>44736</v>
      </c>
      <c r="D5404" s="22" t="s">
        <v>107</v>
      </c>
      <c r="E5404" s="22">
        <v>36</v>
      </c>
      <c r="F5404" s="22" t="s">
        <v>112</v>
      </c>
      <c r="G5404" s="22" t="s">
        <v>111</v>
      </c>
    </row>
    <row r="5405" spans="3:7">
      <c r="C5405" s="137">
        <v>44728</v>
      </c>
      <c r="D5405" s="22" t="s">
        <v>118</v>
      </c>
      <c r="E5405" s="22">
        <v>500</v>
      </c>
      <c r="F5405" s="22" t="s">
        <v>110</v>
      </c>
      <c r="G5405" s="22" t="s">
        <v>109</v>
      </c>
    </row>
    <row r="5406" spans="3:7">
      <c r="C5406" s="137">
        <v>44608</v>
      </c>
      <c r="D5406" s="22" t="s">
        <v>117</v>
      </c>
      <c r="E5406" s="22">
        <v>37</v>
      </c>
      <c r="F5406" s="22" t="s">
        <v>110</v>
      </c>
      <c r="G5406" s="22" t="s">
        <v>115</v>
      </c>
    </row>
    <row r="5407" spans="3:7">
      <c r="C5407" s="137">
        <v>44285</v>
      </c>
      <c r="D5407" s="22" t="s">
        <v>118</v>
      </c>
      <c r="E5407" s="22">
        <v>39</v>
      </c>
      <c r="F5407" s="22" t="s">
        <v>6</v>
      </c>
      <c r="G5407" s="22" t="s">
        <v>109</v>
      </c>
    </row>
    <row r="5408" spans="3:7">
      <c r="C5408" s="137">
        <v>44099</v>
      </c>
      <c r="D5408" s="22" t="s">
        <v>119</v>
      </c>
      <c r="E5408" s="22">
        <v>16</v>
      </c>
      <c r="F5408" s="22" t="s">
        <v>114</v>
      </c>
      <c r="G5408" s="22" t="s">
        <v>106</v>
      </c>
    </row>
    <row r="5409" spans="3:7">
      <c r="C5409" s="137">
        <v>43905</v>
      </c>
      <c r="D5409" s="22" t="s">
        <v>117</v>
      </c>
      <c r="E5409" s="22">
        <v>225</v>
      </c>
      <c r="F5409" s="22" t="s">
        <v>110</v>
      </c>
      <c r="G5409" s="22" t="s">
        <v>113</v>
      </c>
    </row>
    <row r="5410" spans="3:7">
      <c r="C5410" s="137">
        <v>43995</v>
      </c>
      <c r="D5410" s="22" t="s">
        <v>119</v>
      </c>
      <c r="E5410" s="22">
        <v>9</v>
      </c>
      <c r="F5410" s="22" t="s">
        <v>110</v>
      </c>
      <c r="G5410" s="22" t="s">
        <v>105</v>
      </c>
    </row>
    <row r="5411" spans="3:7">
      <c r="C5411" s="137">
        <v>44129</v>
      </c>
      <c r="D5411" s="22" t="s">
        <v>117</v>
      </c>
      <c r="E5411" s="22">
        <v>1</v>
      </c>
      <c r="F5411" s="22" t="s">
        <v>6</v>
      </c>
      <c r="G5411" s="22" t="s">
        <v>109</v>
      </c>
    </row>
    <row r="5412" spans="3:7">
      <c r="C5412" s="137">
        <v>44228</v>
      </c>
      <c r="D5412" s="22" t="s">
        <v>117</v>
      </c>
      <c r="E5412" s="22">
        <v>325</v>
      </c>
      <c r="F5412" s="22" t="s">
        <v>112</v>
      </c>
      <c r="G5412" s="22" t="s">
        <v>105</v>
      </c>
    </row>
    <row r="5413" spans="3:7">
      <c r="C5413" s="137">
        <v>44393</v>
      </c>
      <c r="D5413" s="22" t="s">
        <v>117</v>
      </c>
      <c r="E5413" s="22">
        <v>12</v>
      </c>
      <c r="F5413" s="22" t="s">
        <v>112</v>
      </c>
      <c r="G5413" s="22" t="s">
        <v>115</v>
      </c>
    </row>
    <row r="5414" spans="3:7">
      <c r="C5414" s="137">
        <v>44407</v>
      </c>
      <c r="D5414" s="22" t="s">
        <v>119</v>
      </c>
      <c r="E5414" s="22">
        <v>2</v>
      </c>
      <c r="F5414" s="22" t="s">
        <v>6</v>
      </c>
      <c r="G5414" s="22" t="s">
        <v>106</v>
      </c>
    </row>
    <row r="5415" spans="3:7">
      <c r="C5415" s="137">
        <v>43854</v>
      </c>
      <c r="D5415" s="22" t="s">
        <v>119</v>
      </c>
      <c r="E5415" s="22">
        <v>19</v>
      </c>
      <c r="F5415" s="22" t="s">
        <v>9</v>
      </c>
      <c r="G5415" s="22" t="s">
        <v>106</v>
      </c>
    </row>
    <row r="5416" spans="3:7">
      <c r="C5416" s="137">
        <v>44559</v>
      </c>
      <c r="D5416" s="22" t="s">
        <v>118</v>
      </c>
      <c r="E5416" s="22">
        <v>2</v>
      </c>
      <c r="F5416" s="22" t="s">
        <v>110</v>
      </c>
      <c r="G5416" s="22" t="s">
        <v>109</v>
      </c>
    </row>
    <row r="5417" spans="3:7">
      <c r="C5417" s="137">
        <v>44068</v>
      </c>
      <c r="D5417" s="22" t="s">
        <v>117</v>
      </c>
      <c r="E5417" s="22">
        <v>2</v>
      </c>
      <c r="F5417" s="22" t="s">
        <v>6</v>
      </c>
      <c r="G5417" s="22" t="s">
        <v>105</v>
      </c>
    </row>
    <row r="5418" spans="3:7">
      <c r="C5418" s="137">
        <v>44893</v>
      </c>
      <c r="D5418" s="22" t="s">
        <v>117</v>
      </c>
      <c r="E5418" s="22">
        <v>25</v>
      </c>
      <c r="F5418" s="22" t="s">
        <v>112</v>
      </c>
      <c r="G5418" s="22" t="s">
        <v>115</v>
      </c>
    </row>
    <row r="5419" spans="3:7">
      <c r="C5419" s="137">
        <v>44360</v>
      </c>
      <c r="D5419" s="22" t="s">
        <v>116</v>
      </c>
      <c r="E5419" s="22">
        <v>7</v>
      </c>
      <c r="F5419" s="22" t="s">
        <v>114</v>
      </c>
      <c r="G5419" s="22" t="s">
        <v>108</v>
      </c>
    </row>
    <row r="5420" spans="3:7">
      <c r="C5420" s="137">
        <v>44620</v>
      </c>
      <c r="D5420" s="22" t="s">
        <v>118</v>
      </c>
      <c r="E5420" s="22">
        <v>43</v>
      </c>
      <c r="F5420" s="22" t="s">
        <v>9</v>
      </c>
      <c r="G5420" s="22" t="s">
        <v>105</v>
      </c>
    </row>
    <row r="5421" spans="3:7">
      <c r="C5421" s="137">
        <v>44863</v>
      </c>
      <c r="D5421" s="22" t="s">
        <v>107</v>
      </c>
      <c r="E5421" s="22">
        <v>2</v>
      </c>
      <c r="F5421" s="22" t="s">
        <v>6</v>
      </c>
      <c r="G5421" s="22" t="s">
        <v>111</v>
      </c>
    </row>
    <row r="5422" spans="3:7">
      <c r="C5422" s="137">
        <v>44591</v>
      </c>
      <c r="D5422" s="22" t="s">
        <v>119</v>
      </c>
      <c r="E5422" s="22">
        <v>525</v>
      </c>
      <c r="F5422" s="22" t="s">
        <v>6</v>
      </c>
      <c r="G5422" s="22" t="s">
        <v>105</v>
      </c>
    </row>
    <row r="5423" spans="3:7">
      <c r="C5423" s="137">
        <v>44465</v>
      </c>
      <c r="D5423" s="22" t="s">
        <v>117</v>
      </c>
      <c r="E5423" s="22">
        <v>12</v>
      </c>
      <c r="F5423" s="22" t="s">
        <v>112</v>
      </c>
      <c r="G5423" s="22" t="s">
        <v>113</v>
      </c>
    </row>
    <row r="5424" spans="3:7">
      <c r="C5424" s="137">
        <v>44031</v>
      </c>
      <c r="D5424" s="22" t="s">
        <v>116</v>
      </c>
      <c r="E5424" s="22">
        <v>30</v>
      </c>
      <c r="F5424" s="22" t="s">
        <v>110</v>
      </c>
      <c r="G5424" s="22" t="s">
        <v>115</v>
      </c>
    </row>
    <row r="5425" spans="3:7">
      <c r="C5425" s="137">
        <v>44315</v>
      </c>
      <c r="D5425" s="22" t="s">
        <v>119</v>
      </c>
      <c r="E5425" s="22">
        <v>30</v>
      </c>
      <c r="F5425" s="22" t="s">
        <v>114</v>
      </c>
      <c r="G5425" s="22" t="s">
        <v>109</v>
      </c>
    </row>
    <row r="5426" spans="3:7">
      <c r="C5426" s="137">
        <v>44559</v>
      </c>
      <c r="D5426" s="22" t="s">
        <v>118</v>
      </c>
      <c r="E5426" s="22">
        <v>75</v>
      </c>
      <c r="F5426" s="22" t="s">
        <v>114</v>
      </c>
      <c r="G5426" s="22" t="s">
        <v>115</v>
      </c>
    </row>
    <row r="5427" spans="3:7">
      <c r="C5427" s="137">
        <v>44881</v>
      </c>
      <c r="D5427" s="22" t="s">
        <v>119</v>
      </c>
      <c r="E5427" s="22">
        <v>31</v>
      </c>
      <c r="F5427" s="22" t="s">
        <v>114</v>
      </c>
      <c r="G5427" s="22" t="s">
        <v>111</v>
      </c>
    </row>
    <row r="5428" spans="3:7">
      <c r="C5428" s="137">
        <v>43897</v>
      </c>
      <c r="D5428" s="22" t="s">
        <v>117</v>
      </c>
      <c r="E5428" s="22">
        <v>1</v>
      </c>
      <c r="F5428" s="22" t="s">
        <v>114</v>
      </c>
      <c r="G5428" s="22" t="s">
        <v>108</v>
      </c>
    </row>
    <row r="5429" spans="3:7">
      <c r="C5429" s="137">
        <v>44556</v>
      </c>
      <c r="D5429" s="22" t="s">
        <v>117</v>
      </c>
      <c r="E5429" s="22">
        <v>9</v>
      </c>
      <c r="F5429" s="22" t="s">
        <v>6</v>
      </c>
      <c r="G5429" s="22" t="s">
        <v>111</v>
      </c>
    </row>
    <row r="5430" spans="3:7">
      <c r="C5430" s="137">
        <v>43982</v>
      </c>
      <c r="D5430" s="22" t="s">
        <v>119</v>
      </c>
      <c r="E5430" s="22">
        <v>27</v>
      </c>
      <c r="F5430" s="22" t="s">
        <v>6</v>
      </c>
      <c r="G5430" s="22" t="s">
        <v>109</v>
      </c>
    </row>
    <row r="5431" spans="3:7">
      <c r="C5431" s="137">
        <v>44745</v>
      </c>
      <c r="D5431" s="22" t="s">
        <v>117</v>
      </c>
      <c r="E5431" s="22">
        <v>46</v>
      </c>
      <c r="F5431" s="22" t="s">
        <v>114</v>
      </c>
      <c r="G5431" s="22" t="s">
        <v>105</v>
      </c>
    </row>
    <row r="5432" spans="3:7">
      <c r="C5432" s="137">
        <v>44124</v>
      </c>
      <c r="D5432" s="22" t="s">
        <v>119</v>
      </c>
      <c r="E5432" s="22">
        <v>48</v>
      </c>
      <c r="F5432" s="22" t="s">
        <v>6</v>
      </c>
      <c r="G5432" s="22" t="s">
        <v>115</v>
      </c>
    </row>
    <row r="5433" spans="3:7">
      <c r="C5433" s="137">
        <v>43889</v>
      </c>
      <c r="D5433" s="22" t="s">
        <v>119</v>
      </c>
      <c r="E5433" s="22">
        <v>300</v>
      </c>
      <c r="F5433" s="22" t="s">
        <v>9</v>
      </c>
      <c r="G5433" s="22" t="s">
        <v>113</v>
      </c>
    </row>
    <row r="5434" spans="3:7">
      <c r="C5434" s="137">
        <v>44589</v>
      </c>
      <c r="D5434" s="22" t="s">
        <v>118</v>
      </c>
      <c r="E5434" s="22">
        <v>275</v>
      </c>
      <c r="F5434" s="22" t="s">
        <v>112</v>
      </c>
      <c r="G5434" s="22" t="s">
        <v>109</v>
      </c>
    </row>
    <row r="5435" spans="3:7">
      <c r="C5435" s="137">
        <v>44139</v>
      </c>
      <c r="D5435" s="22" t="s">
        <v>117</v>
      </c>
      <c r="E5435" s="22">
        <v>1</v>
      </c>
      <c r="F5435" s="22" t="s">
        <v>110</v>
      </c>
      <c r="G5435" s="22" t="s">
        <v>111</v>
      </c>
    </row>
    <row r="5436" spans="3:7">
      <c r="C5436" s="137">
        <v>44392</v>
      </c>
      <c r="D5436" s="22" t="s">
        <v>119</v>
      </c>
      <c r="E5436" s="22">
        <v>275</v>
      </c>
      <c r="F5436" s="22" t="s">
        <v>9</v>
      </c>
      <c r="G5436" s="22" t="s">
        <v>106</v>
      </c>
    </row>
    <row r="5437" spans="3:7">
      <c r="C5437" s="137">
        <v>44035</v>
      </c>
      <c r="D5437" s="22" t="s">
        <v>117</v>
      </c>
      <c r="E5437" s="22">
        <v>9</v>
      </c>
      <c r="F5437" s="22" t="s">
        <v>6</v>
      </c>
      <c r="G5437" s="22" t="s">
        <v>111</v>
      </c>
    </row>
    <row r="5438" spans="3:7">
      <c r="C5438" s="137">
        <v>44285</v>
      </c>
      <c r="D5438" s="22" t="s">
        <v>119</v>
      </c>
      <c r="E5438" s="22">
        <v>27</v>
      </c>
      <c r="F5438" s="22" t="s">
        <v>110</v>
      </c>
      <c r="G5438" s="22" t="s">
        <v>113</v>
      </c>
    </row>
    <row r="5439" spans="3:7">
      <c r="C5439" s="137">
        <v>43942</v>
      </c>
      <c r="D5439" s="22" t="s">
        <v>118</v>
      </c>
      <c r="E5439" s="22">
        <v>32</v>
      </c>
      <c r="F5439" s="22" t="s">
        <v>112</v>
      </c>
      <c r="G5439" s="22" t="s">
        <v>105</v>
      </c>
    </row>
    <row r="5440" spans="3:7">
      <c r="C5440" s="137">
        <v>44554</v>
      </c>
      <c r="D5440" s="22" t="s">
        <v>118</v>
      </c>
      <c r="E5440" s="22">
        <v>24</v>
      </c>
      <c r="F5440" s="22" t="s">
        <v>6</v>
      </c>
      <c r="G5440" s="22" t="s">
        <v>111</v>
      </c>
    </row>
    <row r="5441" spans="3:7">
      <c r="C5441" s="137">
        <v>44098</v>
      </c>
      <c r="D5441" s="22" t="s">
        <v>119</v>
      </c>
      <c r="E5441" s="22">
        <v>7</v>
      </c>
      <c r="F5441" s="22" t="s">
        <v>112</v>
      </c>
      <c r="G5441" s="22" t="s">
        <v>109</v>
      </c>
    </row>
    <row r="5442" spans="3:7">
      <c r="C5442" s="137">
        <v>44511</v>
      </c>
      <c r="D5442" s="22" t="s">
        <v>119</v>
      </c>
      <c r="E5442" s="22">
        <v>8</v>
      </c>
      <c r="F5442" s="22" t="s">
        <v>114</v>
      </c>
      <c r="G5442" s="22" t="s">
        <v>113</v>
      </c>
    </row>
    <row r="5443" spans="3:7">
      <c r="C5443" s="137">
        <v>44398</v>
      </c>
      <c r="D5443" s="22" t="s">
        <v>119</v>
      </c>
      <c r="E5443" s="22">
        <v>5</v>
      </c>
      <c r="F5443" s="22" t="s">
        <v>110</v>
      </c>
      <c r="G5443" s="22" t="s">
        <v>115</v>
      </c>
    </row>
    <row r="5444" spans="3:7">
      <c r="C5444" s="137">
        <v>44066</v>
      </c>
      <c r="D5444" s="22" t="s">
        <v>107</v>
      </c>
      <c r="E5444" s="22">
        <v>450</v>
      </c>
      <c r="F5444" s="22" t="s">
        <v>114</v>
      </c>
      <c r="G5444" s="22" t="s">
        <v>108</v>
      </c>
    </row>
    <row r="5445" spans="3:7">
      <c r="C5445" s="137">
        <v>44114</v>
      </c>
      <c r="D5445" s="22" t="s">
        <v>116</v>
      </c>
      <c r="E5445" s="22">
        <v>8</v>
      </c>
      <c r="F5445" s="22" t="s">
        <v>114</v>
      </c>
      <c r="G5445" s="22" t="s">
        <v>106</v>
      </c>
    </row>
    <row r="5446" spans="3:7">
      <c r="C5446" s="137">
        <v>44363</v>
      </c>
      <c r="D5446" s="22" t="s">
        <v>119</v>
      </c>
      <c r="E5446" s="22">
        <v>2</v>
      </c>
      <c r="F5446" s="22" t="s">
        <v>112</v>
      </c>
      <c r="G5446" s="22" t="s">
        <v>105</v>
      </c>
    </row>
    <row r="5447" spans="3:7">
      <c r="C5447" s="137">
        <v>44277</v>
      </c>
      <c r="D5447" s="22" t="s">
        <v>118</v>
      </c>
      <c r="E5447" s="22">
        <v>200</v>
      </c>
      <c r="F5447" s="22" t="s">
        <v>110</v>
      </c>
      <c r="G5447" s="22" t="s">
        <v>105</v>
      </c>
    </row>
    <row r="5448" spans="3:7">
      <c r="C5448" s="137">
        <v>44607</v>
      </c>
      <c r="D5448" s="22" t="s">
        <v>119</v>
      </c>
      <c r="E5448" s="22">
        <v>375</v>
      </c>
      <c r="F5448" s="22" t="s">
        <v>6</v>
      </c>
      <c r="G5448" s="22" t="s">
        <v>109</v>
      </c>
    </row>
    <row r="5449" spans="3:7">
      <c r="C5449" s="137">
        <v>44076</v>
      </c>
      <c r="D5449" s="22" t="s">
        <v>116</v>
      </c>
      <c r="E5449" s="22">
        <v>7</v>
      </c>
      <c r="F5449" s="22" t="s">
        <v>6</v>
      </c>
      <c r="G5449" s="22" t="s">
        <v>108</v>
      </c>
    </row>
    <row r="5450" spans="3:7">
      <c r="C5450" s="137">
        <v>44674</v>
      </c>
      <c r="D5450" s="22" t="s">
        <v>117</v>
      </c>
      <c r="E5450" s="22">
        <v>6</v>
      </c>
      <c r="F5450" s="22" t="s">
        <v>110</v>
      </c>
      <c r="G5450" s="22" t="s">
        <v>108</v>
      </c>
    </row>
    <row r="5451" spans="3:7">
      <c r="C5451" s="137">
        <v>44406</v>
      </c>
      <c r="D5451" s="22" t="s">
        <v>119</v>
      </c>
      <c r="E5451" s="22">
        <v>1</v>
      </c>
      <c r="F5451" s="22" t="s">
        <v>110</v>
      </c>
      <c r="G5451" s="22" t="s">
        <v>108</v>
      </c>
    </row>
    <row r="5452" spans="3:7">
      <c r="C5452" s="137">
        <v>44732</v>
      </c>
      <c r="D5452" s="22" t="s">
        <v>119</v>
      </c>
      <c r="E5452" s="22">
        <v>425</v>
      </c>
      <c r="F5452" s="22" t="s">
        <v>6</v>
      </c>
      <c r="G5452" s="22" t="s">
        <v>108</v>
      </c>
    </row>
    <row r="5453" spans="3:7">
      <c r="C5453" s="137">
        <v>43902</v>
      </c>
      <c r="D5453" s="22" t="s">
        <v>116</v>
      </c>
      <c r="E5453" s="22">
        <v>7</v>
      </c>
      <c r="F5453" s="22" t="s">
        <v>110</v>
      </c>
      <c r="G5453" s="22" t="s">
        <v>109</v>
      </c>
    </row>
    <row r="5454" spans="3:7">
      <c r="C5454" s="137">
        <v>44317</v>
      </c>
      <c r="D5454" s="22" t="s">
        <v>118</v>
      </c>
      <c r="E5454" s="22">
        <v>150</v>
      </c>
      <c r="F5454" s="22" t="s">
        <v>114</v>
      </c>
      <c r="G5454" s="22" t="s">
        <v>113</v>
      </c>
    </row>
    <row r="5455" spans="3:7">
      <c r="C5455" s="137">
        <v>44342</v>
      </c>
      <c r="D5455" s="22" t="s">
        <v>118</v>
      </c>
      <c r="E5455" s="22">
        <v>400</v>
      </c>
      <c r="F5455" s="22" t="s">
        <v>114</v>
      </c>
      <c r="G5455" s="22" t="s">
        <v>108</v>
      </c>
    </row>
    <row r="5456" spans="3:7">
      <c r="C5456" s="137">
        <v>44718</v>
      </c>
      <c r="D5456" s="22" t="s">
        <v>117</v>
      </c>
      <c r="E5456" s="22">
        <v>3</v>
      </c>
      <c r="F5456" s="22" t="s">
        <v>6</v>
      </c>
      <c r="G5456" s="22" t="s">
        <v>106</v>
      </c>
    </row>
    <row r="5457" spans="3:7">
      <c r="C5457" s="137">
        <v>44141</v>
      </c>
      <c r="D5457" s="22" t="s">
        <v>107</v>
      </c>
      <c r="E5457" s="22">
        <v>500</v>
      </c>
      <c r="F5457" s="22" t="s">
        <v>110</v>
      </c>
      <c r="G5457" s="22" t="s">
        <v>106</v>
      </c>
    </row>
    <row r="5458" spans="3:7">
      <c r="C5458" s="137">
        <v>44100</v>
      </c>
      <c r="D5458" s="22" t="s">
        <v>119</v>
      </c>
      <c r="E5458" s="22">
        <v>600</v>
      </c>
      <c r="F5458" s="22" t="s">
        <v>114</v>
      </c>
      <c r="G5458" s="22" t="s">
        <v>115</v>
      </c>
    </row>
    <row r="5459" spans="3:7">
      <c r="C5459" s="137">
        <v>44596</v>
      </c>
      <c r="D5459" s="22" t="s">
        <v>119</v>
      </c>
      <c r="E5459" s="22">
        <v>36</v>
      </c>
      <c r="F5459" s="22" t="s">
        <v>9</v>
      </c>
      <c r="G5459" s="22" t="s">
        <v>113</v>
      </c>
    </row>
    <row r="5460" spans="3:7">
      <c r="C5460" s="137">
        <v>43870</v>
      </c>
      <c r="D5460" s="22" t="s">
        <v>117</v>
      </c>
      <c r="E5460" s="22">
        <v>34</v>
      </c>
      <c r="F5460" s="22" t="s">
        <v>9</v>
      </c>
      <c r="G5460" s="22" t="s">
        <v>113</v>
      </c>
    </row>
    <row r="5461" spans="3:7">
      <c r="C5461" s="137">
        <v>43839</v>
      </c>
      <c r="D5461" s="22" t="s">
        <v>119</v>
      </c>
      <c r="E5461" s="22">
        <v>50</v>
      </c>
      <c r="F5461" s="22" t="s">
        <v>112</v>
      </c>
      <c r="G5461" s="22" t="s">
        <v>113</v>
      </c>
    </row>
    <row r="5462" spans="3:7">
      <c r="C5462" s="137">
        <v>44713</v>
      </c>
      <c r="D5462" s="22" t="s">
        <v>118</v>
      </c>
      <c r="E5462" s="22">
        <v>375</v>
      </c>
      <c r="F5462" s="22" t="s">
        <v>114</v>
      </c>
      <c r="G5462" s="22" t="s">
        <v>115</v>
      </c>
    </row>
    <row r="5463" spans="3:7">
      <c r="C5463" s="137">
        <v>44331</v>
      </c>
      <c r="D5463" s="22" t="s">
        <v>118</v>
      </c>
      <c r="E5463" s="22">
        <v>575</v>
      </c>
      <c r="F5463" s="22" t="s">
        <v>6</v>
      </c>
      <c r="G5463" s="22" t="s">
        <v>115</v>
      </c>
    </row>
    <row r="5464" spans="3:7">
      <c r="C5464" s="137">
        <v>44841</v>
      </c>
      <c r="D5464" s="22" t="s">
        <v>119</v>
      </c>
      <c r="E5464" s="22">
        <v>5</v>
      </c>
      <c r="F5464" s="22" t="s">
        <v>9</v>
      </c>
      <c r="G5464" s="22" t="s">
        <v>108</v>
      </c>
    </row>
    <row r="5465" spans="3:7">
      <c r="C5465" s="137">
        <v>43840</v>
      </c>
      <c r="D5465" s="22" t="s">
        <v>107</v>
      </c>
      <c r="E5465" s="22">
        <v>150</v>
      </c>
      <c r="F5465" s="22" t="s">
        <v>9</v>
      </c>
      <c r="G5465" s="22" t="s">
        <v>109</v>
      </c>
    </row>
    <row r="5466" spans="3:7">
      <c r="C5466" s="137">
        <v>44470</v>
      </c>
      <c r="D5466" s="22" t="s">
        <v>119</v>
      </c>
      <c r="E5466" s="22">
        <v>575</v>
      </c>
      <c r="F5466" s="22" t="s">
        <v>114</v>
      </c>
      <c r="G5466" s="22" t="s">
        <v>115</v>
      </c>
    </row>
    <row r="5467" spans="3:7">
      <c r="C5467" s="137">
        <v>44556</v>
      </c>
      <c r="D5467" s="22" t="s">
        <v>116</v>
      </c>
      <c r="E5467" s="22">
        <v>5</v>
      </c>
      <c r="F5467" s="22" t="s">
        <v>114</v>
      </c>
      <c r="G5467" s="22" t="s">
        <v>105</v>
      </c>
    </row>
    <row r="5468" spans="3:7">
      <c r="C5468" s="137">
        <v>44675</v>
      </c>
      <c r="D5468" s="22" t="s">
        <v>116</v>
      </c>
      <c r="E5468" s="22">
        <v>16</v>
      </c>
      <c r="F5468" s="22" t="s">
        <v>114</v>
      </c>
      <c r="G5468" s="22" t="s">
        <v>111</v>
      </c>
    </row>
    <row r="5469" spans="3:7">
      <c r="C5469" s="137">
        <v>44690</v>
      </c>
      <c r="D5469" s="22" t="s">
        <v>119</v>
      </c>
      <c r="E5469" s="22">
        <v>43</v>
      </c>
      <c r="F5469" s="22" t="s">
        <v>114</v>
      </c>
      <c r="G5469" s="22" t="s">
        <v>115</v>
      </c>
    </row>
    <row r="5470" spans="3:7">
      <c r="C5470" s="137">
        <v>44049</v>
      </c>
      <c r="D5470" s="22" t="s">
        <v>117</v>
      </c>
      <c r="E5470" s="22">
        <v>3</v>
      </c>
      <c r="F5470" s="22" t="s">
        <v>112</v>
      </c>
      <c r="G5470" s="22" t="s">
        <v>111</v>
      </c>
    </row>
    <row r="5471" spans="3:7">
      <c r="C5471" s="137">
        <v>44769</v>
      </c>
      <c r="D5471" s="22" t="s">
        <v>116</v>
      </c>
      <c r="E5471" s="22">
        <v>44</v>
      </c>
      <c r="F5471" s="22" t="s">
        <v>9</v>
      </c>
      <c r="G5471" s="22" t="s">
        <v>105</v>
      </c>
    </row>
    <row r="5472" spans="3:7">
      <c r="C5472" s="137">
        <v>44231</v>
      </c>
      <c r="D5472" s="22" t="s">
        <v>119</v>
      </c>
      <c r="E5472" s="22">
        <v>325</v>
      </c>
      <c r="F5472" s="22" t="s">
        <v>110</v>
      </c>
      <c r="G5472" s="22" t="s">
        <v>108</v>
      </c>
    </row>
    <row r="5473" spans="3:7">
      <c r="C5473" s="137">
        <v>44470</v>
      </c>
      <c r="D5473" s="22" t="s">
        <v>117</v>
      </c>
      <c r="E5473" s="22">
        <v>9</v>
      </c>
      <c r="F5473" s="22" t="s">
        <v>112</v>
      </c>
      <c r="G5473" s="22" t="s">
        <v>115</v>
      </c>
    </row>
    <row r="5474" spans="3:7">
      <c r="C5474" s="137">
        <v>44425</v>
      </c>
      <c r="D5474" s="22" t="s">
        <v>117</v>
      </c>
      <c r="E5474" s="22">
        <v>175</v>
      </c>
      <c r="F5474" s="22" t="s">
        <v>110</v>
      </c>
      <c r="G5474" s="22" t="s">
        <v>111</v>
      </c>
    </row>
    <row r="5475" spans="3:7">
      <c r="C5475" s="137">
        <v>43913</v>
      </c>
      <c r="D5475" s="22" t="s">
        <v>119</v>
      </c>
      <c r="E5475" s="22">
        <v>7</v>
      </c>
      <c r="F5475" s="22" t="s">
        <v>6</v>
      </c>
      <c r="G5475" s="22" t="s">
        <v>115</v>
      </c>
    </row>
    <row r="5476" spans="3:7">
      <c r="C5476" s="137">
        <v>44136</v>
      </c>
      <c r="D5476" s="22" t="s">
        <v>117</v>
      </c>
      <c r="E5476" s="22">
        <v>325</v>
      </c>
      <c r="F5476" s="22" t="s">
        <v>114</v>
      </c>
      <c r="G5476" s="22" t="s">
        <v>113</v>
      </c>
    </row>
    <row r="5477" spans="3:7">
      <c r="C5477" s="137">
        <v>44490</v>
      </c>
      <c r="D5477" s="22" t="s">
        <v>117</v>
      </c>
      <c r="E5477" s="22">
        <v>7</v>
      </c>
      <c r="F5477" s="22" t="s">
        <v>110</v>
      </c>
      <c r="G5477" s="22" t="s">
        <v>105</v>
      </c>
    </row>
    <row r="5478" spans="3:7">
      <c r="C5478" s="137">
        <v>44919</v>
      </c>
      <c r="D5478" s="22" t="s">
        <v>119</v>
      </c>
      <c r="E5478" s="22">
        <v>3</v>
      </c>
      <c r="F5478" s="22" t="s">
        <v>112</v>
      </c>
      <c r="G5478" s="22" t="s">
        <v>108</v>
      </c>
    </row>
    <row r="5479" spans="3:7">
      <c r="C5479" s="137">
        <v>43937</v>
      </c>
      <c r="D5479" s="22" t="s">
        <v>118</v>
      </c>
      <c r="E5479" s="22">
        <v>3</v>
      </c>
      <c r="F5479" s="22" t="s">
        <v>9</v>
      </c>
      <c r="G5479" s="22" t="s">
        <v>111</v>
      </c>
    </row>
    <row r="5480" spans="3:7">
      <c r="C5480" s="137">
        <v>43999</v>
      </c>
      <c r="D5480" s="22" t="s">
        <v>119</v>
      </c>
      <c r="E5480" s="22">
        <v>48</v>
      </c>
      <c r="F5480" s="22" t="s">
        <v>112</v>
      </c>
      <c r="G5480" s="22" t="s">
        <v>109</v>
      </c>
    </row>
    <row r="5481" spans="3:7">
      <c r="C5481" s="137">
        <v>44680</v>
      </c>
      <c r="D5481" s="22" t="s">
        <v>119</v>
      </c>
      <c r="E5481" s="22">
        <v>6</v>
      </c>
      <c r="F5481" s="22" t="s">
        <v>112</v>
      </c>
      <c r="G5481" s="22" t="s">
        <v>108</v>
      </c>
    </row>
    <row r="5482" spans="3:7">
      <c r="C5482" s="137">
        <v>44607</v>
      </c>
      <c r="D5482" s="22" t="s">
        <v>117</v>
      </c>
      <c r="E5482" s="22">
        <v>33</v>
      </c>
      <c r="F5482" s="22" t="s">
        <v>112</v>
      </c>
      <c r="G5482" s="22" t="s">
        <v>115</v>
      </c>
    </row>
    <row r="5483" spans="3:7">
      <c r="C5483" s="137">
        <v>44597</v>
      </c>
      <c r="D5483" s="22" t="s">
        <v>117</v>
      </c>
      <c r="E5483" s="22">
        <v>19</v>
      </c>
      <c r="F5483" s="22" t="s">
        <v>112</v>
      </c>
      <c r="G5483" s="22" t="s">
        <v>109</v>
      </c>
    </row>
    <row r="5484" spans="3:7">
      <c r="C5484" s="137">
        <v>44272</v>
      </c>
      <c r="D5484" s="22" t="s">
        <v>118</v>
      </c>
      <c r="E5484" s="22">
        <v>4</v>
      </c>
      <c r="F5484" s="22" t="s">
        <v>112</v>
      </c>
      <c r="G5484" s="22" t="s">
        <v>113</v>
      </c>
    </row>
    <row r="5485" spans="3:7">
      <c r="C5485" s="137">
        <v>43835</v>
      </c>
      <c r="D5485" s="22" t="s">
        <v>118</v>
      </c>
      <c r="E5485" s="22">
        <v>9</v>
      </c>
      <c r="F5485" s="22" t="s">
        <v>112</v>
      </c>
      <c r="G5485" s="22" t="s">
        <v>108</v>
      </c>
    </row>
    <row r="5486" spans="3:7">
      <c r="C5486" s="137">
        <v>44678</v>
      </c>
      <c r="D5486" s="22" t="s">
        <v>117</v>
      </c>
      <c r="E5486" s="22">
        <v>4</v>
      </c>
      <c r="F5486" s="22" t="s">
        <v>6</v>
      </c>
      <c r="G5486" s="22" t="s">
        <v>115</v>
      </c>
    </row>
    <row r="5487" spans="3:7">
      <c r="C5487" s="137">
        <v>44851</v>
      </c>
      <c r="D5487" s="22" t="s">
        <v>119</v>
      </c>
      <c r="E5487" s="22">
        <v>425</v>
      </c>
      <c r="F5487" s="22" t="s">
        <v>112</v>
      </c>
      <c r="G5487" s="22" t="s">
        <v>105</v>
      </c>
    </row>
    <row r="5488" spans="3:7">
      <c r="C5488" s="137">
        <v>44280</v>
      </c>
      <c r="D5488" s="22" t="s">
        <v>117</v>
      </c>
      <c r="E5488" s="22">
        <v>22</v>
      </c>
      <c r="F5488" s="22" t="s">
        <v>9</v>
      </c>
      <c r="G5488" s="22" t="s">
        <v>105</v>
      </c>
    </row>
    <row r="5489" spans="3:7">
      <c r="C5489" s="137">
        <v>44442</v>
      </c>
      <c r="D5489" s="22" t="s">
        <v>116</v>
      </c>
      <c r="E5489" s="22">
        <v>38</v>
      </c>
      <c r="F5489" s="22" t="s">
        <v>6</v>
      </c>
      <c r="G5489" s="22" t="s">
        <v>115</v>
      </c>
    </row>
    <row r="5490" spans="3:7">
      <c r="C5490" s="137">
        <v>44175</v>
      </c>
      <c r="D5490" s="22" t="s">
        <v>117</v>
      </c>
      <c r="E5490" s="22">
        <v>14</v>
      </c>
      <c r="F5490" s="22" t="s">
        <v>110</v>
      </c>
      <c r="G5490" s="22" t="s">
        <v>105</v>
      </c>
    </row>
    <row r="5491" spans="3:7">
      <c r="C5491" s="137">
        <v>44289</v>
      </c>
      <c r="D5491" s="22" t="s">
        <v>117</v>
      </c>
      <c r="E5491" s="22">
        <v>4</v>
      </c>
      <c r="F5491" s="22" t="s">
        <v>6</v>
      </c>
      <c r="G5491" s="22" t="s">
        <v>108</v>
      </c>
    </row>
    <row r="5492" spans="3:7">
      <c r="C5492" s="137">
        <v>44548</v>
      </c>
      <c r="D5492" s="22" t="s">
        <v>116</v>
      </c>
      <c r="E5492" s="22">
        <v>41</v>
      </c>
      <c r="F5492" s="22" t="s">
        <v>6</v>
      </c>
      <c r="G5492" s="22" t="s">
        <v>109</v>
      </c>
    </row>
    <row r="5493" spans="3:7">
      <c r="C5493" s="137">
        <v>44076</v>
      </c>
      <c r="D5493" s="22" t="s">
        <v>116</v>
      </c>
      <c r="E5493" s="22">
        <v>9</v>
      </c>
      <c r="F5493" s="22" t="s">
        <v>110</v>
      </c>
      <c r="G5493" s="22" t="s">
        <v>113</v>
      </c>
    </row>
    <row r="5494" spans="3:7">
      <c r="C5494" s="137">
        <v>44108</v>
      </c>
      <c r="D5494" s="22" t="s">
        <v>116</v>
      </c>
      <c r="E5494" s="22">
        <v>39</v>
      </c>
      <c r="F5494" s="22" t="s">
        <v>110</v>
      </c>
      <c r="G5494" s="22" t="s">
        <v>115</v>
      </c>
    </row>
    <row r="5495" spans="3:7">
      <c r="C5495" s="137">
        <v>44533</v>
      </c>
      <c r="D5495" s="22" t="s">
        <v>119</v>
      </c>
      <c r="E5495" s="22">
        <v>425</v>
      </c>
      <c r="F5495" s="22" t="s">
        <v>6</v>
      </c>
      <c r="G5495" s="22" t="s">
        <v>113</v>
      </c>
    </row>
    <row r="5496" spans="3:7">
      <c r="C5496" s="137">
        <v>44450</v>
      </c>
      <c r="D5496" s="22" t="s">
        <v>107</v>
      </c>
      <c r="E5496" s="22">
        <v>275</v>
      </c>
      <c r="F5496" s="22" t="s">
        <v>6</v>
      </c>
      <c r="G5496" s="22" t="s">
        <v>113</v>
      </c>
    </row>
    <row r="5497" spans="3:7">
      <c r="C5497" s="137">
        <v>44636</v>
      </c>
      <c r="D5497" s="22" t="s">
        <v>116</v>
      </c>
      <c r="E5497" s="22">
        <v>475</v>
      </c>
      <c r="F5497" s="22" t="s">
        <v>110</v>
      </c>
      <c r="G5497" s="22" t="s">
        <v>108</v>
      </c>
    </row>
    <row r="5498" spans="3:7">
      <c r="C5498" s="137">
        <v>44872</v>
      </c>
      <c r="D5498" s="22" t="s">
        <v>119</v>
      </c>
      <c r="E5498" s="22">
        <v>6</v>
      </c>
      <c r="F5498" s="22" t="s">
        <v>110</v>
      </c>
      <c r="G5498" s="22" t="s">
        <v>105</v>
      </c>
    </row>
    <row r="5499" spans="3:7">
      <c r="C5499" s="137">
        <v>44547</v>
      </c>
      <c r="D5499" s="22" t="s">
        <v>107</v>
      </c>
      <c r="E5499" s="22">
        <v>6</v>
      </c>
      <c r="F5499" s="22" t="s">
        <v>112</v>
      </c>
      <c r="G5499" s="22" t="s">
        <v>108</v>
      </c>
    </row>
    <row r="5500" spans="3:7">
      <c r="C5500" s="137">
        <v>44571</v>
      </c>
      <c r="D5500" s="22" t="s">
        <v>117</v>
      </c>
      <c r="E5500" s="22">
        <v>425</v>
      </c>
      <c r="F5500" s="22" t="s">
        <v>9</v>
      </c>
      <c r="G5500" s="22" t="s">
        <v>108</v>
      </c>
    </row>
    <row r="5501" spans="3:7">
      <c r="C5501" s="137">
        <v>44912</v>
      </c>
      <c r="D5501" s="22" t="s">
        <v>119</v>
      </c>
      <c r="E5501" s="22">
        <v>19</v>
      </c>
      <c r="F5501" s="22" t="s">
        <v>114</v>
      </c>
      <c r="G5501" s="22" t="s">
        <v>115</v>
      </c>
    </row>
    <row r="5502" spans="3:7">
      <c r="C5502" s="137">
        <v>44792</v>
      </c>
      <c r="D5502" s="22" t="s">
        <v>116</v>
      </c>
      <c r="E5502" s="22">
        <v>42</v>
      </c>
      <c r="F5502" s="22" t="s">
        <v>6</v>
      </c>
      <c r="G5502" s="22" t="s">
        <v>106</v>
      </c>
    </row>
    <row r="5503" spans="3:7">
      <c r="C5503" s="137">
        <v>44058</v>
      </c>
      <c r="D5503" s="22" t="s">
        <v>117</v>
      </c>
      <c r="E5503" s="22">
        <v>35</v>
      </c>
      <c r="F5503" s="22" t="s">
        <v>9</v>
      </c>
      <c r="G5503" s="22" t="s">
        <v>106</v>
      </c>
    </row>
    <row r="5504" spans="3:7">
      <c r="C5504" s="137">
        <v>44390</v>
      </c>
      <c r="D5504" s="22" t="s">
        <v>107</v>
      </c>
      <c r="E5504" s="22">
        <v>3</v>
      </c>
      <c r="F5504" s="22" t="s">
        <v>6</v>
      </c>
      <c r="G5504" s="22" t="s">
        <v>111</v>
      </c>
    </row>
    <row r="5505" spans="3:7">
      <c r="C5505" s="137">
        <v>43979</v>
      </c>
      <c r="D5505" s="22" t="s">
        <v>117</v>
      </c>
      <c r="E5505" s="22">
        <v>425</v>
      </c>
      <c r="F5505" s="22" t="s">
        <v>112</v>
      </c>
      <c r="G5505" s="22" t="s">
        <v>111</v>
      </c>
    </row>
    <row r="5506" spans="3:7">
      <c r="C5506" s="137">
        <v>44822</v>
      </c>
      <c r="D5506" s="22" t="s">
        <v>117</v>
      </c>
      <c r="E5506" s="22">
        <v>500</v>
      </c>
      <c r="F5506" s="22" t="s">
        <v>112</v>
      </c>
      <c r="G5506" s="22" t="s">
        <v>109</v>
      </c>
    </row>
    <row r="5507" spans="3:7">
      <c r="C5507" s="137">
        <v>44004</v>
      </c>
      <c r="D5507" s="22" t="s">
        <v>116</v>
      </c>
      <c r="E5507" s="22">
        <v>33</v>
      </c>
      <c r="F5507" s="22" t="s">
        <v>112</v>
      </c>
      <c r="G5507" s="22" t="s">
        <v>111</v>
      </c>
    </row>
    <row r="5508" spans="3:7">
      <c r="C5508" s="137">
        <v>44334</v>
      </c>
      <c r="D5508" s="22" t="s">
        <v>118</v>
      </c>
      <c r="E5508" s="22">
        <v>175</v>
      </c>
      <c r="F5508" s="22" t="s">
        <v>112</v>
      </c>
      <c r="G5508" s="22" t="s">
        <v>105</v>
      </c>
    </row>
    <row r="5509" spans="3:7">
      <c r="C5509" s="137">
        <v>44473</v>
      </c>
      <c r="D5509" s="22" t="s">
        <v>116</v>
      </c>
      <c r="E5509" s="22">
        <v>4</v>
      </c>
      <c r="F5509" s="22" t="s">
        <v>110</v>
      </c>
      <c r="G5509" s="22" t="s">
        <v>113</v>
      </c>
    </row>
    <row r="5510" spans="3:7">
      <c r="C5510" s="137">
        <v>44567</v>
      </c>
      <c r="D5510" s="22" t="s">
        <v>118</v>
      </c>
      <c r="E5510" s="22">
        <v>42</v>
      </c>
      <c r="F5510" s="22" t="s">
        <v>112</v>
      </c>
      <c r="G5510" s="22" t="s">
        <v>106</v>
      </c>
    </row>
    <row r="5511" spans="3:7">
      <c r="C5511" s="137">
        <v>44916</v>
      </c>
      <c r="D5511" s="22" t="s">
        <v>117</v>
      </c>
      <c r="E5511" s="22">
        <v>44</v>
      </c>
      <c r="F5511" s="22" t="s">
        <v>110</v>
      </c>
      <c r="G5511" s="22" t="s">
        <v>106</v>
      </c>
    </row>
    <row r="5512" spans="3:7">
      <c r="C5512" s="137">
        <v>44774</v>
      </c>
      <c r="D5512" s="22" t="s">
        <v>119</v>
      </c>
      <c r="E5512" s="22">
        <v>8</v>
      </c>
      <c r="F5512" s="22" t="s">
        <v>110</v>
      </c>
      <c r="G5512" s="22" t="s">
        <v>115</v>
      </c>
    </row>
    <row r="5513" spans="3:7">
      <c r="C5513" s="137">
        <v>44603</v>
      </c>
      <c r="D5513" s="22" t="s">
        <v>116</v>
      </c>
      <c r="E5513" s="22">
        <v>1</v>
      </c>
      <c r="F5513" s="22" t="s">
        <v>6</v>
      </c>
      <c r="G5513" s="22" t="s">
        <v>113</v>
      </c>
    </row>
    <row r="5514" spans="3:7">
      <c r="C5514" s="137">
        <v>43873</v>
      </c>
      <c r="D5514" s="22" t="s">
        <v>119</v>
      </c>
      <c r="E5514" s="22">
        <v>400</v>
      </c>
      <c r="F5514" s="22" t="s">
        <v>9</v>
      </c>
      <c r="G5514" s="22" t="s">
        <v>105</v>
      </c>
    </row>
    <row r="5515" spans="3:7">
      <c r="C5515" s="137">
        <v>44507</v>
      </c>
      <c r="D5515" s="22" t="s">
        <v>116</v>
      </c>
      <c r="E5515" s="22">
        <v>7</v>
      </c>
      <c r="F5515" s="22" t="s">
        <v>110</v>
      </c>
      <c r="G5515" s="22" t="s">
        <v>111</v>
      </c>
    </row>
    <row r="5516" spans="3:7">
      <c r="C5516" s="137">
        <v>44657</v>
      </c>
      <c r="D5516" s="22" t="s">
        <v>116</v>
      </c>
      <c r="E5516" s="22">
        <v>43</v>
      </c>
      <c r="F5516" s="22" t="s">
        <v>110</v>
      </c>
      <c r="G5516" s="22" t="s">
        <v>105</v>
      </c>
    </row>
    <row r="5517" spans="3:7">
      <c r="C5517" s="137">
        <v>44425</v>
      </c>
      <c r="D5517" s="22" t="s">
        <v>116</v>
      </c>
      <c r="E5517" s="22">
        <v>325</v>
      </c>
      <c r="F5517" s="22" t="s">
        <v>110</v>
      </c>
      <c r="G5517" s="22" t="s">
        <v>105</v>
      </c>
    </row>
    <row r="5518" spans="3:7">
      <c r="C5518" s="137">
        <v>44234</v>
      </c>
      <c r="D5518" s="22" t="s">
        <v>119</v>
      </c>
      <c r="E5518" s="22">
        <v>7</v>
      </c>
      <c r="F5518" s="22" t="s">
        <v>112</v>
      </c>
      <c r="G5518" s="22" t="s">
        <v>105</v>
      </c>
    </row>
    <row r="5519" spans="3:7">
      <c r="C5519" s="137">
        <v>44512</v>
      </c>
      <c r="D5519" s="22" t="s">
        <v>117</v>
      </c>
      <c r="E5519" s="22">
        <v>9</v>
      </c>
      <c r="F5519" s="22" t="s">
        <v>114</v>
      </c>
      <c r="G5519" s="22" t="s">
        <v>106</v>
      </c>
    </row>
    <row r="5520" spans="3:7">
      <c r="C5520" s="137">
        <v>43976</v>
      </c>
      <c r="D5520" s="22" t="s">
        <v>107</v>
      </c>
      <c r="E5520" s="22">
        <v>6</v>
      </c>
      <c r="F5520" s="22" t="s">
        <v>114</v>
      </c>
      <c r="G5520" s="22" t="s">
        <v>115</v>
      </c>
    </row>
    <row r="5521" spans="3:7">
      <c r="C5521" s="137">
        <v>44495</v>
      </c>
      <c r="D5521" s="22" t="s">
        <v>117</v>
      </c>
      <c r="E5521" s="22">
        <v>11</v>
      </c>
      <c r="F5521" s="22" t="s">
        <v>114</v>
      </c>
      <c r="G5521" s="22" t="s">
        <v>113</v>
      </c>
    </row>
    <row r="5522" spans="3:7">
      <c r="C5522" s="137">
        <v>44312</v>
      </c>
      <c r="D5522" s="22" t="s">
        <v>116</v>
      </c>
      <c r="E5522" s="22">
        <v>9</v>
      </c>
      <c r="F5522" s="22" t="s">
        <v>110</v>
      </c>
      <c r="G5522" s="22" t="s">
        <v>111</v>
      </c>
    </row>
    <row r="5523" spans="3:7">
      <c r="C5523" s="137">
        <v>44034</v>
      </c>
      <c r="D5523" s="22" t="s">
        <v>117</v>
      </c>
      <c r="E5523" s="22">
        <v>200</v>
      </c>
      <c r="F5523" s="22" t="s">
        <v>114</v>
      </c>
      <c r="G5523" s="22" t="s">
        <v>106</v>
      </c>
    </row>
    <row r="5524" spans="3:7">
      <c r="C5524" s="137">
        <v>43988</v>
      </c>
      <c r="D5524" s="22" t="s">
        <v>107</v>
      </c>
      <c r="E5524" s="22">
        <v>250</v>
      </c>
      <c r="F5524" s="22" t="s">
        <v>9</v>
      </c>
      <c r="G5524" s="22" t="s">
        <v>115</v>
      </c>
    </row>
    <row r="5525" spans="3:7">
      <c r="C5525" s="137">
        <v>44229</v>
      </c>
      <c r="D5525" s="22" t="s">
        <v>117</v>
      </c>
      <c r="E5525" s="22">
        <v>500</v>
      </c>
      <c r="F5525" s="22" t="s">
        <v>6</v>
      </c>
      <c r="G5525" s="22" t="s">
        <v>113</v>
      </c>
    </row>
    <row r="5526" spans="3:7">
      <c r="C5526" s="137">
        <v>44487</v>
      </c>
      <c r="D5526" s="22" t="s">
        <v>117</v>
      </c>
      <c r="E5526" s="22">
        <v>3</v>
      </c>
      <c r="F5526" s="22" t="s">
        <v>6</v>
      </c>
      <c r="G5526" s="22" t="s">
        <v>108</v>
      </c>
    </row>
    <row r="5527" spans="3:7">
      <c r="C5527" s="137">
        <v>44128</v>
      </c>
      <c r="D5527" s="22" t="s">
        <v>117</v>
      </c>
      <c r="E5527" s="22">
        <v>325</v>
      </c>
      <c r="F5527" s="22" t="s">
        <v>114</v>
      </c>
      <c r="G5527" s="22" t="s">
        <v>111</v>
      </c>
    </row>
    <row r="5528" spans="3:7">
      <c r="C5528" s="137">
        <v>44875</v>
      </c>
      <c r="D5528" s="22" t="s">
        <v>117</v>
      </c>
      <c r="E5528" s="22">
        <v>7</v>
      </c>
      <c r="F5528" s="22" t="s">
        <v>112</v>
      </c>
      <c r="G5528" s="22" t="s">
        <v>105</v>
      </c>
    </row>
    <row r="5529" spans="3:7">
      <c r="C5529" s="137">
        <v>44892</v>
      </c>
      <c r="D5529" s="22" t="s">
        <v>107</v>
      </c>
      <c r="E5529" s="22">
        <v>4</v>
      </c>
      <c r="F5529" s="22" t="s">
        <v>112</v>
      </c>
      <c r="G5529" s="22" t="s">
        <v>111</v>
      </c>
    </row>
    <row r="5530" spans="3:7">
      <c r="C5530" s="137">
        <v>44554</v>
      </c>
      <c r="D5530" s="22" t="s">
        <v>119</v>
      </c>
      <c r="E5530" s="22">
        <v>8</v>
      </c>
      <c r="F5530" s="22" t="s">
        <v>114</v>
      </c>
      <c r="G5530" s="22" t="s">
        <v>106</v>
      </c>
    </row>
    <row r="5531" spans="3:7">
      <c r="C5531" s="137">
        <v>44113</v>
      </c>
      <c r="D5531" s="22" t="s">
        <v>117</v>
      </c>
      <c r="E5531" s="22">
        <v>375</v>
      </c>
      <c r="F5531" s="22" t="s">
        <v>112</v>
      </c>
      <c r="G5531" s="22" t="s">
        <v>109</v>
      </c>
    </row>
    <row r="5532" spans="3:7">
      <c r="C5532" s="137">
        <v>44230</v>
      </c>
      <c r="D5532" s="22" t="s">
        <v>117</v>
      </c>
      <c r="E5532" s="22">
        <v>7</v>
      </c>
      <c r="F5532" s="22" t="s">
        <v>112</v>
      </c>
      <c r="G5532" s="22" t="s">
        <v>113</v>
      </c>
    </row>
    <row r="5533" spans="3:7">
      <c r="C5533" s="137">
        <v>44098</v>
      </c>
      <c r="D5533" s="22" t="s">
        <v>117</v>
      </c>
      <c r="E5533" s="22">
        <v>45</v>
      </c>
      <c r="F5533" s="22" t="s">
        <v>114</v>
      </c>
      <c r="G5533" s="22" t="s">
        <v>115</v>
      </c>
    </row>
    <row r="5534" spans="3:7">
      <c r="C5534" s="137">
        <v>44668</v>
      </c>
      <c r="D5534" s="22" t="s">
        <v>107</v>
      </c>
      <c r="E5534" s="22">
        <v>50</v>
      </c>
      <c r="F5534" s="22" t="s">
        <v>9</v>
      </c>
      <c r="G5534" s="22" t="s">
        <v>113</v>
      </c>
    </row>
    <row r="5535" spans="3:7">
      <c r="C5535" s="137">
        <v>44481</v>
      </c>
      <c r="D5535" s="22" t="s">
        <v>107</v>
      </c>
      <c r="E5535" s="22">
        <v>12</v>
      </c>
      <c r="F5535" s="22" t="s">
        <v>114</v>
      </c>
      <c r="G5535" s="22" t="s">
        <v>106</v>
      </c>
    </row>
    <row r="5536" spans="3:7">
      <c r="C5536" s="137">
        <v>44353</v>
      </c>
      <c r="D5536" s="22" t="s">
        <v>116</v>
      </c>
      <c r="E5536" s="22">
        <v>8</v>
      </c>
      <c r="F5536" s="22" t="s">
        <v>9</v>
      </c>
      <c r="G5536" s="22" t="s">
        <v>106</v>
      </c>
    </row>
    <row r="5537" spans="3:7">
      <c r="C5537" s="137">
        <v>44298</v>
      </c>
      <c r="D5537" s="22" t="s">
        <v>116</v>
      </c>
      <c r="E5537" s="22">
        <v>32</v>
      </c>
      <c r="F5537" s="22" t="s">
        <v>6</v>
      </c>
      <c r="G5537" s="22" t="s">
        <v>106</v>
      </c>
    </row>
    <row r="5538" spans="3:7">
      <c r="C5538" s="137">
        <v>44167</v>
      </c>
      <c r="D5538" s="22" t="s">
        <v>117</v>
      </c>
      <c r="E5538" s="22">
        <v>10</v>
      </c>
      <c r="F5538" s="22" t="s">
        <v>9</v>
      </c>
      <c r="G5538" s="22" t="s">
        <v>113</v>
      </c>
    </row>
    <row r="5539" spans="3:7">
      <c r="C5539" s="137">
        <v>44584</v>
      </c>
      <c r="D5539" s="22" t="s">
        <v>107</v>
      </c>
      <c r="E5539" s="22">
        <v>525</v>
      </c>
      <c r="F5539" s="22" t="s">
        <v>112</v>
      </c>
      <c r="G5539" s="22" t="s">
        <v>109</v>
      </c>
    </row>
    <row r="5540" spans="3:7">
      <c r="C5540" s="137">
        <v>44488</v>
      </c>
      <c r="D5540" s="22" t="s">
        <v>116</v>
      </c>
      <c r="E5540" s="22">
        <v>49</v>
      </c>
      <c r="F5540" s="22" t="s">
        <v>9</v>
      </c>
      <c r="G5540" s="22" t="s">
        <v>109</v>
      </c>
    </row>
    <row r="5541" spans="3:7">
      <c r="C5541" s="137">
        <v>44222</v>
      </c>
      <c r="D5541" s="22" t="s">
        <v>118</v>
      </c>
      <c r="E5541" s="22">
        <v>450</v>
      </c>
      <c r="F5541" s="22" t="s">
        <v>110</v>
      </c>
      <c r="G5541" s="22" t="s">
        <v>113</v>
      </c>
    </row>
    <row r="5542" spans="3:7">
      <c r="C5542" s="137">
        <v>44652</v>
      </c>
      <c r="D5542" s="22" t="s">
        <v>107</v>
      </c>
      <c r="E5542" s="22">
        <v>21</v>
      </c>
      <c r="F5542" s="22" t="s">
        <v>110</v>
      </c>
      <c r="G5542" s="22" t="s">
        <v>111</v>
      </c>
    </row>
    <row r="5543" spans="3:7">
      <c r="C5543" s="137">
        <v>44925</v>
      </c>
      <c r="D5543" s="22" t="s">
        <v>119</v>
      </c>
      <c r="E5543" s="22">
        <v>18</v>
      </c>
      <c r="F5543" s="22" t="s">
        <v>9</v>
      </c>
      <c r="G5543" s="22" t="s">
        <v>113</v>
      </c>
    </row>
    <row r="5544" spans="3:7">
      <c r="C5544" s="137">
        <v>44306</v>
      </c>
      <c r="D5544" s="22" t="s">
        <v>119</v>
      </c>
      <c r="E5544" s="22">
        <v>27</v>
      </c>
      <c r="F5544" s="22" t="s">
        <v>9</v>
      </c>
      <c r="G5544" s="22" t="s">
        <v>108</v>
      </c>
    </row>
    <row r="5545" spans="3:7">
      <c r="C5545" s="137">
        <v>44520</v>
      </c>
      <c r="D5545" s="22" t="s">
        <v>119</v>
      </c>
      <c r="E5545" s="22">
        <v>37</v>
      </c>
      <c r="F5545" s="22" t="s">
        <v>9</v>
      </c>
      <c r="G5545" s="22" t="s">
        <v>108</v>
      </c>
    </row>
    <row r="5546" spans="3:7">
      <c r="C5546" s="137">
        <v>44063</v>
      </c>
      <c r="D5546" s="22" t="s">
        <v>117</v>
      </c>
      <c r="E5546" s="22">
        <v>22</v>
      </c>
      <c r="F5546" s="22" t="s">
        <v>6</v>
      </c>
      <c r="G5546" s="22" t="s">
        <v>106</v>
      </c>
    </row>
    <row r="5547" spans="3:7">
      <c r="C5547" s="137">
        <v>44183</v>
      </c>
      <c r="D5547" s="22" t="s">
        <v>119</v>
      </c>
      <c r="E5547" s="22">
        <v>150</v>
      </c>
      <c r="F5547" s="22" t="s">
        <v>110</v>
      </c>
      <c r="G5547" s="22" t="s">
        <v>111</v>
      </c>
    </row>
    <row r="5548" spans="3:7">
      <c r="C5548" s="137">
        <v>44850</v>
      </c>
      <c r="D5548" s="22" t="s">
        <v>117</v>
      </c>
      <c r="E5548" s="22">
        <v>3</v>
      </c>
      <c r="F5548" s="22" t="s">
        <v>110</v>
      </c>
      <c r="G5548" s="22" t="s">
        <v>106</v>
      </c>
    </row>
    <row r="5549" spans="3:7">
      <c r="C5549" s="137">
        <v>44385</v>
      </c>
      <c r="D5549" s="22" t="s">
        <v>107</v>
      </c>
      <c r="E5549" s="22">
        <v>125</v>
      </c>
      <c r="F5549" s="22" t="s">
        <v>114</v>
      </c>
      <c r="G5549" s="22" t="s">
        <v>109</v>
      </c>
    </row>
    <row r="5550" spans="3:7">
      <c r="C5550" s="137">
        <v>43986</v>
      </c>
      <c r="D5550" s="22" t="s">
        <v>117</v>
      </c>
      <c r="E5550" s="22">
        <v>200</v>
      </c>
      <c r="F5550" s="22" t="s">
        <v>9</v>
      </c>
      <c r="G5550" s="22" t="s">
        <v>115</v>
      </c>
    </row>
    <row r="5551" spans="3:7">
      <c r="C5551" s="137">
        <v>44158</v>
      </c>
      <c r="D5551" s="22" t="s">
        <v>116</v>
      </c>
      <c r="E5551" s="22">
        <v>3</v>
      </c>
      <c r="F5551" s="22" t="s">
        <v>114</v>
      </c>
      <c r="G5551" s="22" t="s">
        <v>108</v>
      </c>
    </row>
    <row r="5552" spans="3:7">
      <c r="C5552" s="137">
        <v>43834</v>
      </c>
      <c r="D5552" s="22" t="s">
        <v>118</v>
      </c>
      <c r="E5552" s="22">
        <v>34</v>
      </c>
      <c r="F5552" s="22" t="s">
        <v>114</v>
      </c>
      <c r="G5552" s="22" t="s">
        <v>115</v>
      </c>
    </row>
    <row r="5553" spans="3:7">
      <c r="C5553" s="137">
        <v>44888</v>
      </c>
      <c r="D5553" s="22" t="s">
        <v>117</v>
      </c>
      <c r="E5553" s="22">
        <v>8</v>
      </c>
      <c r="F5553" s="22" t="s">
        <v>112</v>
      </c>
      <c r="G5553" s="22" t="s">
        <v>106</v>
      </c>
    </row>
    <row r="5554" spans="3:7">
      <c r="C5554" s="137">
        <v>44505</v>
      </c>
      <c r="D5554" s="22" t="s">
        <v>116</v>
      </c>
      <c r="E5554" s="22">
        <v>500</v>
      </c>
      <c r="F5554" s="22" t="s">
        <v>9</v>
      </c>
      <c r="G5554" s="22" t="s">
        <v>106</v>
      </c>
    </row>
    <row r="5555" spans="3:7">
      <c r="C5555" s="137">
        <v>44087</v>
      </c>
      <c r="D5555" s="22" t="s">
        <v>107</v>
      </c>
      <c r="E5555" s="22">
        <v>13</v>
      </c>
      <c r="F5555" s="22" t="s">
        <v>110</v>
      </c>
      <c r="G5555" s="22" t="s">
        <v>108</v>
      </c>
    </row>
    <row r="5556" spans="3:7">
      <c r="C5556" s="137">
        <v>44580</v>
      </c>
      <c r="D5556" s="22" t="s">
        <v>117</v>
      </c>
      <c r="E5556" s="22">
        <v>9</v>
      </c>
      <c r="F5556" s="22" t="s">
        <v>112</v>
      </c>
      <c r="G5556" s="22" t="s">
        <v>108</v>
      </c>
    </row>
    <row r="5557" spans="3:7">
      <c r="C5557" s="137">
        <v>44094</v>
      </c>
      <c r="D5557" s="22" t="s">
        <v>118</v>
      </c>
      <c r="E5557" s="22">
        <v>11</v>
      </c>
      <c r="F5557" s="22" t="s">
        <v>9</v>
      </c>
      <c r="G5557" s="22" t="s">
        <v>111</v>
      </c>
    </row>
    <row r="5558" spans="3:7">
      <c r="C5558" s="137">
        <v>44652</v>
      </c>
      <c r="D5558" s="22" t="s">
        <v>119</v>
      </c>
      <c r="E5558" s="22">
        <v>7</v>
      </c>
      <c r="F5558" s="22" t="s">
        <v>6</v>
      </c>
      <c r="G5558" s="22" t="s">
        <v>109</v>
      </c>
    </row>
    <row r="5559" spans="3:7">
      <c r="C5559" s="137">
        <v>44007</v>
      </c>
      <c r="D5559" s="22" t="s">
        <v>119</v>
      </c>
      <c r="E5559" s="22">
        <v>29</v>
      </c>
      <c r="F5559" s="22" t="s">
        <v>9</v>
      </c>
      <c r="G5559" s="22" t="s">
        <v>111</v>
      </c>
    </row>
    <row r="5560" spans="3:7">
      <c r="C5560" s="137">
        <v>44127</v>
      </c>
      <c r="D5560" s="22" t="s">
        <v>119</v>
      </c>
      <c r="E5560" s="22">
        <v>32</v>
      </c>
      <c r="F5560" s="22" t="s">
        <v>6</v>
      </c>
      <c r="G5560" s="22" t="s">
        <v>111</v>
      </c>
    </row>
    <row r="5561" spans="3:7">
      <c r="C5561" s="137">
        <v>44798</v>
      </c>
      <c r="D5561" s="22" t="s">
        <v>116</v>
      </c>
      <c r="E5561" s="22">
        <v>550</v>
      </c>
      <c r="F5561" s="22" t="s">
        <v>114</v>
      </c>
      <c r="G5561" s="22" t="s">
        <v>105</v>
      </c>
    </row>
    <row r="5562" spans="3:7">
      <c r="C5562" s="137">
        <v>44173</v>
      </c>
      <c r="D5562" s="22" t="s">
        <v>119</v>
      </c>
      <c r="E5562" s="22">
        <v>8</v>
      </c>
      <c r="F5562" s="22" t="s">
        <v>9</v>
      </c>
      <c r="G5562" s="22" t="s">
        <v>115</v>
      </c>
    </row>
    <row r="5563" spans="3:7">
      <c r="C5563" s="137">
        <v>44289</v>
      </c>
      <c r="D5563" s="22" t="s">
        <v>107</v>
      </c>
      <c r="E5563" s="22">
        <v>8</v>
      </c>
      <c r="F5563" s="22" t="s">
        <v>114</v>
      </c>
      <c r="G5563" s="22" t="s">
        <v>111</v>
      </c>
    </row>
    <row r="5564" spans="3:7">
      <c r="C5564" s="137">
        <v>44178</v>
      </c>
      <c r="D5564" s="22" t="s">
        <v>118</v>
      </c>
      <c r="E5564" s="22">
        <v>550</v>
      </c>
      <c r="F5564" s="22" t="s">
        <v>9</v>
      </c>
      <c r="G5564" s="22" t="s">
        <v>111</v>
      </c>
    </row>
    <row r="5565" spans="3:7">
      <c r="C5565" s="137">
        <v>44386</v>
      </c>
      <c r="D5565" s="22" t="s">
        <v>117</v>
      </c>
      <c r="E5565" s="22">
        <v>250</v>
      </c>
      <c r="F5565" s="22" t="s">
        <v>6</v>
      </c>
      <c r="G5565" s="22" t="s">
        <v>115</v>
      </c>
    </row>
    <row r="5566" spans="3:7">
      <c r="C5566" s="137">
        <v>44226</v>
      </c>
      <c r="D5566" s="22" t="s">
        <v>118</v>
      </c>
      <c r="E5566" s="22">
        <v>250</v>
      </c>
      <c r="F5566" s="22" t="s">
        <v>6</v>
      </c>
      <c r="G5566" s="22" t="s">
        <v>111</v>
      </c>
    </row>
    <row r="5567" spans="3:7">
      <c r="C5567" s="137">
        <v>44121</v>
      </c>
      <c r="D5567" s="22" t="s">
        <v>117</v>
      </c>
      <c r="E5567" s="22">
        <v>4</v>
      </c>
      <c r="F5567" s="22" t="s">
        <v>114</v>
      </c>
      <c r="G5567" s="22" t="s">
        <v>113</v>
      </c>
    </row>
    <row r="5568" spans="3:7">
      <c r="C5568" s="137">
        <v>44665</v>
      </c>
      <c r="D5568" s="22" t="s">
        <v>107</v>
      </c>
      <c r="E5568" s="22">
        <v>500</v>
      </c>
      <c r="F5568" s="22" t="s">
        <v>9</v>
      </c>
      <c r="G5568" s="22" t="s">
        <v>106</v>
      </c>
    </row>
    <row r="5569" spans="3:7">
      <c r="C5569" s="137">
        <v>44773</v>
      </c>
      <c r="D5569" s="22" t="s">
        <v>116</v>
      </c>
      <c r="E5569" s="22">
        <v>5</v>
      </c>
      <c r="F5569" s="22" t="s">
        <v>6</v>
      </c>
      <c r="G5569" s="22" t="s">
        <v>108</v>
      </c>
    </row>
    <row r="5570" spans="3:7">
      <c r="C5570" s="137">
        <v>44540</v>
      </c>
      <c r="D5570" s="22" t="s">
        <v>116</v>
      </c>
      <c r="E5570" s="22">
        <v>23</v>
      </c>
      <c r="F5570" s="22" t="s">
        <v>114</v>
      </c>
      <c r="G5570" s="22" t="s">
        <v>108</v>
      </c>
    </row>
    <row r="5571" spans="3:7">
      <c r="C5571" s="137">
        <v>44233</v>
      </c>
      <c r="D5571" s="22" t="s">
        <v>119</v>
      </c>
      <c r="E5571" s="22">
        <v>41</v>
      </c>
      <c r="F5571" s="22" t="s">
        <v>112</v>
      </c>
      <c r="G5571" s="22" t="s">
        <v>105</v>
      </c>
    </row>
    <row r="5572" spans="3:7">
      <c r="C5572" s="137">
        <v>44339</v>
      </c>
      <c r="D5572" s="22" t="s">
        <v>116</v>
      </c>
      <c r="E5572" s="22">
        <v>1</v>
      </c>
      <c r="F5572" s="22" t="s">
        <v>112</v>
      </c>
      <c r="G5572" s="22" t="s">
        <v>109</v>
      </c>
    </row>
    <row r="5573" spans="3:7">
      <c r="C5573" s="137">
        <v>43892</v>
      </c>
      <c r="D5573" s="22" t="s">
        <v>107</v>
      </c>
      <c r="E5573" s="22">
        <v>3</v>
      </c>
      <c r="F5573" s="22" t="s">
        <v>110</v>
      </c>
      <c r="G5573" s="22" t="s">
        <v>106</v>
      </c>
    </row>
    <row r="5574" spans="3:7">
      <c r="C5574" s="137">
        <v>44368</v>
      </c>
      <c r="D5574" s="22" t="s">
        <v>119</v>
      </c>
      <c r="E5574" s="22">
        <v>125</v>
      </c>
      <c r="F5574" s="22" t="s">
        <v>114</v>
      </c>
      <c r="G5574" s="22" t="s">
        <v>115</v>
      </c>
    </row>
    <row r="5575" spans="3:7">
      <c r="C5575" s="137">
        <v>44715</v>
      </c>
      <c r="D5575" s="22" t="s">
        <v>118</v>
      </c>
      <c r="E5575" s="22">
        <v>46</v>
      </c>
      <c r="F5575" s="22" t="s">
        <v>6</v>
      </c>
      <c r="G5575" s="22" t="s">
        <v>105</v>
      </c>
    </row>
    <row r="5576" spans="3:7">
      <c r="C5576" s="137">
        <v>44632</v>
      </c>
      <c r="D5576" s="22" t="s">
        <v>118</v>
      </c>
      <c r="E5576" s="22">
        <v>40</v>
      </c>
      <c r="F5576" s="22" t="s">
        <v>112</v>
      </c>
      <c r="G5576" s="22" t="s">
        <v>105</v>
      </c>
    </row>
    <row r="5577" spans="3:7">
      <c r="C5577" s="137">
        <v>43844</v>
      </c>
      <c r="D5577" s="22" t="s">
        <v>118</v>
      </c>
      <c r="E5577" s="22">
        <v>350</v>
      </c>
      <c r="F5577" s="22" t="s">
        <v>114</v>
      </c>
      <c r="G5577" s="22" t="s">
        <v>105</v>
      </c>
    </row>
    <row r="5578" spans="3:7">
      <c r="C5578" s="137">
        <v>44855</v>
      </c>
      <c r="D5578" s="22" t="s">
        <v>119</v>
      </c>
      <c r="E5578" s="22">
        <v>575</v>
      </c>
      <c r="F5578" s="22" t="s">
        <v>112</v>
      </c>
      <c r="G5578" s="22" t="s">
        <v>115</v>
      </c>
    </row>
    <row r="5579" spans="3:7">
      <c r="C5579" s="137">
        <v>44261</v>
      </c>
      <c r="D5579" s="22" t="s">
        <v>107</v>
      </c>
      <c r="E5579" s="22">
        <v>1</v>
      </c>
      <c r="F5579" s="22" t="s">
        <v>6</v>
      </c>
      <c r="G5579" s="22" t="s">
        <v>115</v>
      </c>
    </row>
    <row r="5580" spans="3:7">
      <c r="C5580" s="137">
        <v>44761</v>
      </c>
      <c r="D5580" s="22" t="s">
        <v>116</v>
      </c>
      <c r="E5580" s="22">
        <v>325</v>
      </c>
      <c r="F5580" s="22" t="s">
        <v>112</v>
      </c>
      <c r="G5580" s="22" t="s">
        <v>108</v>
      </c>
    </row>
    <row r="5581" spans="3:7">
      <c r="C5581" s="137">
        <v>44352</v>
      </c>
      <c r="D5581" s="22" t="s">
        <v>119</v>
      </c>
      <c r="E5581" s="22">
        <v>40</v>
      </c>
      <c r="F5581" s="22" t="s">
        <v>112</v>
      </c>
      <c r="G5581" s="22" t="s">
        <v>108</v>
      </c>
    </row>
    <row r="5582" spans="3:7">
      <c r="C5582" s="137">
        <v>44519</v>
      </c>
      <c r="D5582" s="22" t="s">
        <v>119</v>
      </c>
      <c r="E5582" s="22">
        <v>7</v>
      </c>
      <c r="F5582" s="22" t="s">
        <v>112</v>
      </c>
      <c r="G5582" s="22" t="s">
        <v>106</v>
      </c>
    </row>
    <row r="5583" spans="3:7">
      <c r="C5583" s="137">
        <v>44423</v>
      </c>
      <c r="D5583" s="22" t="s">
        <v>117</v>
      </c>
      <c r="E5583" s="22">
        <v>43</v>
      </c>
      <c r="F5583" s="22" t="s">
        <v>6</v>
      </c>
      <c r="G5583" s="22" t="s">
        <v>115</v>
      </c>
    </row>
    <row r="5584" spans="3:7">
      <c r="C5584" s="137">
        <v>44568</v>
      </c>
      <c r="D5584" s="22" t="s">
        <v>119</v>
      </c>
      <c r="E5584" s="22">
        <v>400</v>
      </c>
      <c r="F5584" s="22" t="s">
        <v>112</v>
      </c>
      <c r="G5584" s="22" t="s">
        <v>106</v>
      </c>
    </row>
    <row r="5585" spans="3:7">
      <c r="C5585" s="137">
        <v>44688</v>
      </c>
      <c r="D5585" s="22" t="s">
        <v>116</v>
      </c>
      <c r="E5585" s="22">
        <v>7</v>
      </c>
      <c r="F5585" s="22" t="s">
        <v>9</v>
      </c>
      <c r="G5585" s="22" t="s">
        <v>106</v>
      </c>
    </row>
    <row r="5586" spans="3:7">
      <c r="C5586" s="137">
        <v>44221</v>
      </c>
      <c r="D5586" s="22" t="s">
        <v>107</v>
      </c>
      <c r="E5586" s="22">
        <v>375</v>
      </c>
      <c r="F5586" s="22" t="s">
        <v>110</v>
      </c>
      <c r="G5586" s="22" t="s">
        <v>108</v>
      </c>
    </row>
    <row r="5587" spans="3:7">
      <c r="C5587" s="137">
        <v>43948</v>
      </c>
      <c r="D5587" s="22" t="s">
        <v>116</v>
      </c>
      <c r="E5587" s="22">
        <v>46</v>
      </c>
      <c r="F5587" s="22" t="s">
        <v>6</v>
      </c>
      <c r="G5587" s="22" t="s">
        <v>115</v>
      </c>
    </row>
    <row r="5588" spans="3:7">
      <c r="C5588" s="137">
        <v>44525</v>
      </c>
      <c r="D5588" s="22" t="s">
        <v>107</v>
      </c>
      <c r="E5588" s="22">
        <v>9</v>
      </c>
      <c r="F5588" s="22" t="s">
        <v>114</v>
      </c>
      <c r="G5588" s="22" t="s">
        <v>106</v>
      </c>
    </row>
    <row r="5589" spans="3:7">
      <c r="C5589" s="137">
        <v>44449</v>
      </c>
      <c r="D5589" s="22" t="s">
        <v>117</v>
      </c>
      <c r="E5589" s="22">
        <v>4</v>
      </c>
      <c r="F5589" s="22" t="s">
        <v>110</v>
      </c>
      <c r="G5589" s="22" t="s">
        <v>111</v>
      </c>
    </row>
    <row r="5590" spans="3:7">
      <c r="C5590" s="137">
        <v>44008</v>
      </c>
      <c r="D5590" s="22" t="s">
        <v>116</v>
      </c>
      <c r="E5590" s="22">
        <v>325</v>
      </c>
      <c r="F5590" s="22" t="s">
        <v>6</v>
      </c>
      <c r="G5590" s="22" t="s">
        <v>111</v>
      </c>
    </row>
    <row r="5591" spans="3:7">
      <c r="C5591" s="137">
        <v>44748</v>
      </c>
      <c r="D5591" s="22" t="s">
        <v>116</v>
      </c>
      <c r="E5591" s="22">
        <v>41</v>
      </c>
      <c r="F5591" s="22" t="s">
        <v>9</v>
      </c>
      <c r="G5591" s="22" t="s">
        <v>106</v>
      </c>
    </row>
    <row r="5592" spans="3:7">
      <c r="C5592" s="137">
        <v>43911</v>
      </c>
      <c r="D5592" s="22" t="s">
        <v>117</v>
      </c>
      <c r="E5592" s="22">
        <v>17</v>
      </c>
      <c r="F5592" s="22" t="s">
        <v>9</v>
      </c>
      <c r="G5592" s="22" t="s">
        <v>106</v>
      </c>
    </row>
    <row r="5593" spans="3:7">
      <c r="C5593" s="137">
        <v>44919</v>
      </c>
      <c r="D5593" s="22" t="s">
        <v>117</v>
      </c>
      <c r="E5593" s="22">
        <v>300</v>
      </c>
      <c r="F5593" s="22" t="s">
        <v>110</v>
      </c>
      <c r="G5593" s="22" t="s">
        <v>111</v>
      </c>
    </row>
    <row r="5594" spans="3:7">
      <c r="C5594" s="137">
        <v>44583</v>
      </c>
      <c r="D5594" s="22" t="s">
        <v>119</v>
      </c>
      <c r="E5594" s="22">
        <v>575</v>
      </c>
      <c r="F5594" s="22" t="s">
        <v>9</v>
      </c>
      <c r="G5594" s="22" t="s">
        <v>105</v>
      </c>
    </row>
    <row r="5595" spans="3:7">
      <c r="C5595" s="137">
        <v>44178</v>
      </c>
      <c r="D5595" s="22" t="s">
        <v>117</v>
      </c>
      <c r="E5595" s="22">
        <v>8</v>
      </c>
      <c r="F5595" s="22" t="s">
        <v>112</v>
      </c>
      <c r="G5595" s="22" t="s">
        <v>105</v>
      </c>
    </row>
    <row r="5596" spans="3:7">
      <c r="C5596" s="137">
        <v>44893</v>
      </c>
      <c r="D5596" s="22" t="s">
        <v>107</v>
      </c>
      <c r="E5596" s="22">
        <v>550</v>
      </c>
      <c r="F5596" s="22" t="s">
        <v>112</v>
      </c>
      <c r="G5596" s="22" t="s">
        <v>109</v>
      </c>
    </row>
    <row r="5597" spans="3:7">
      <c r="C5597" s="137">
        <v>44768</v>
      </c>
      <c r="D5597" s="22" t="s">
        <v>117</v>
      </c>
      <c r="E5597" s="22">
        <v>4</v>
      </c>
      <c r="F5597" s="22" t="s">
        <v>112</v>
      </c>
      <c r="G5597" s="22" t="s">
        <v>115</v>
      </c>
    </row>
    <row r="5598" spans="3:7">
      <c r="C5598" s="137">
        <v>44116</v>
      </c>
      <c r="D5598" s="22" t="s">
        <v>117</v>
      </c>
      <c r="E5598" s="22">
        <v>6</v>
      </c>
      <c r="F5598" s="22" t="s">
        <v>110</v>
      </c>
      <c r="G5598" s="22" t="s">
        <v>108</v>
      </c>
    </row>
    <row r="5599" spans="3:7">
      <c r="C5599" s="137">
        <v>44164</v>
      </c>
      <c r="D5599" s="22" t="s">
        <v>118</v>
      </c>
      <c r="E5599" s="22">
        <v>2</v>
      </c>
      <c r="F5599" s="22" t="s">
        <v>9</v>
      </c>
      <c r="G5599" s="22" t="s">
        <v>111</v>
      </c>
    </row>
    <row r="5600" spans="3:7">
      <c r="C5600" s="137">
        <v>44116</v>
      </c>
      <c r="D5600" s="22" t="s">
        <v>117</v>
      </c>
      <c r="E5600" s="22">
        <v>32</v>
      </c>
      <c r="F5600" s="22" t="s">
        <v>112</v>
      </c>
      <c r="G5600" s="22" t="s">
        <v>108</v>
      </c>
    </row>
    <row r="5601" spans="3:7">
      <c r="C5601" s="137">
        <v>44481</v>
      </c>
      <c r="D5601" s="22" t="s">
        <v>116</v>
      </c>
      <c r="E5601" s="22">
        <v>175</v>
      </c>
      <c r="F5601" s="22" t="s">
        <v>112</v>
      </c>
      <c r="G5601" s="22" t="s">
        <v>105</v>
      </c>
    </row>
    <row r="5602" spans="3:7">
      <c r="C5602" s="137">
        <v>44284</v>
      </c>
      <c r="D5602" s="22" t="s">
        <v>117</v>
      </c>
      <c r="E5602" s="22">
        <v>300</v>
      </c>
      <c r="F5602" s="22" t="s">
        <v>9</v>
      </c>
      <c r="G5602" s="22" t="s">
        <v>113</v>
      </c>
    </row>
    <row r="5603" spans="3:7">
      <c r="C5603" s="137">
        <v>44911</v>
      </c>
      <c r="D5603" s="22" t="s">
        <v>117</v>
      </c>
      <c r="E5603" s="22">
        <v>5</v>
      </c>
      <c r="F5603" s="22" t="s">
        <v>110</v>
      </c>
      <c r="G5603" s="22" t="s">
        <v>113</v>
      </c>
    </row>
    <row r="5604" spans="3:7">
      <c r="C5604" s="137">
        <v>44533</v>
      </c>
      <c r="D5604" s="22" t="s">
        <v>119</v>
      </c>
      <c r="E5604" s="22">
        <v>400</v>
      </c>
      <c r="F5604" s="22" t="s">
        <v>110</v>
      </c>
      <c r="G5604" s="22" t="s">
        <v>105</v>
      </c>
    </row>
    <row r="5605" spans="3:7">
      <c r="C5605" s="137">
        <v>43965</v>
      </c>
      <c r="D5605" s="22" t="s">
        <v>116</v>
      </c>
      <c r="E5605" s="22">
        <v>30</v>
      </c>
      <c r="F5605" s="22" t="s">
        <v>110</v>
      </c>
      <c r="G5605" s="22" t="s">
        <v>105</v>
      </c>
    </row>
    <row r="5606" spans="3:7">
      <c r="C5606" s="137">
        <v>44190</v>
      </c>
      <c r="D5606" s="22" t="s">
        <v>119</v>
      </c>
      <c r="E5606" s="22">
        <v>20</v>
      </c>
      <c r="F5606" s="22" t="s">
        <v>112</v>
      </c>
      <c r="G5606" s="22" t="s">
        <v>115</v>
      </c>
    </row>
    <row r="5607" spans="3:7">
      <c r="C5607" s="137">
        <v>44221</v>
      </c>
      <c r="D5607" s="22" t="s">
        <v>117</v>
      </c>
      <c r="E5607" s="22">
        <v>1</v>
      </c>
      <c r="F5607" s="22" t="s">
        <v>9</v>
      </c>
      <c r="G5607" s="22" t="s">
        <v>113</v>
      </c>
    </row>
    <row r="5608" spans="3:7">
      <c r="C5608" s="137">
        <v>44542</v>
      </c>
      <c r="D5608" s="22" t="s">
        <v>117</v>
      </c>
      <c r="E5608" s="22">
        <v>36</v>
      </c>
      <c r="F5608" s="22" t="s">
        <v>110</v>
      </c>
      <c r="G5608" s="22" t="s">
        <v>108</v>
      </c>
    </row>
    <row r="5609" spans="3:7">
      <c r="C5609" s="137">
        <v>43876</v>
      </c>
      <c r="D5609" s="22" t="s">
        <v>107</v>
      </c>
      <c r="E5609" s="22">
        <v>20</v>
      </c>
      <c r="F5609" s="22" t="s">
        <v>6</v>
      </c>
      <c r="G5609" s="22" t="s">
        <v>113</v>
      </c>
    </row>
    <row r="5610" spans="3:7">
      <c r="C5610" s="137">
        <v>44269</v>
      </c>
      <c r="D5610" s="22" t="s">
        <v>107</v>
      </c>
      <c r="E5610" s="22">
        <v>1</v>
      </c>
      <c r="F5610" s="22" t="s">
        <v>6</v>
      </c>
      <c r="G5610" s="22" t="s">
        <v>113</v>
      </c>
    </row>
    <row r="5611" spans="3:7">
      <c r="C5611" s="137">
        <v>44838</v>
      </c>
      <c r="D5611" s="22" t="s">
        <v>119</v>
      </c>
      <c r="E5611" s="22">
        <v>7</v>
      </c>
      <c r="F5611" s="22" t="s">
        <v>112</v>
      </c>
      <c r="G5611" s="22" t="s">
        <v>108</v>
      </c>
    </row>
    <row r="5612" spans="3:7">
      <c r="C5612" s="137">
        <v>44570</v>
      </c>
      <c r="D5612" s="22" t="s">
        <v>117</v>
      </c>
      <c r="E5612" s="22">
        <v>275</v>
      </c>
      <c r="F5612" s="22" t="s">
        <v>6</v>
      </c>
      <c r="G5612" s="22" t="s">
        <v>111</v>
      </c>
    </row>
    <row r="5613" spans="3:7">
      <c r="C5613" s="137">
        <v>44563</v>
      </c>
      <c r="D5613" s="22" t="s">
        <v>119</v>
      </c>
      <c r="E5613" s="22">
        <v>225</v>
      </c>
      <c r="F5613" s="22" t="s">
        <v>112</v>
      </c>
      <c r="G5613" s="22" t="s">
        <v>108</v>
      </c>
    </row>
    <row r="5614" spans="3:7">
      <c r="C5614" s="137">
        <v>44840</v>
      </c>
      <c r="D5614" s="22" t="s">
        <v>116</v>
      </c>
      <c r="E5614" s="22">
        <v>22</v>
      </c>
      <c r="F5614" s="22" t="s">
        <v>114</v>
      </c>
      <c r="G5614" s="22" t="s">
        <v>108</v>
      </c>
    </row>
    <row r="5615" spans="3:7">
      <c r="C5615" s="137">
        <v>44851</v>
      </c>
      <c r="D5615" s="22" t="s">
        <v>116</v>
      </c>
      <c r="E5615" s="22">
        <v>13</v>
      </c>
      <c r="F5615" s="22" t="s">
        <v>6</v>
      </c>
      <c r="G5615" s="22" t="s">
        <v>113</v>
      </c>
    </row>
    <row r="5616" spans="3:7">
      <c r="C5616" s="137">
        <v>44872</v>
      </c>
      <c r="D5616" s="22" t="s">
        <v>117</v>
      </c>
      <c r="E5616" s="22">
        <v>5</v>
      </c>
      <c r="F5616" s="22" t="s">
        <v>112</v>
      </c>
      <c r="G5616" s="22" t="s">
        <v>115</v>
      </c>
    </row>
    <row r="5617" spans="3:7">
      <c r="C5617" s="137">
        <v>44396</v>
      </c>
      <c r="D5617" s="22" t="s">
        <v>118</v>
      </c>
      <c r="E5617" s="22">
        <v>175</v>
      </c>
      <c r="F5617" s="22" t="s">
        <v>9</v>
      </c>
      <c r="G5617" s="22" t="s">
        <v>111</v>
      </c>
    </row>
    <row r="5618" spans="3:7">
      <c r="C5618" s="137">
        <v>43838</v>
      </c>
      <c r="D5618" s="22" t="s">
        <v>119</v>
      </c>
      <c r="E5618" s="22">
        <v>29</v>
      </c>
      <c r="F5618" s="22" t="s">
        <v>110</v>
      </c>
      <c r="G5618" s="22" t="s">
        <v>106</v>
      </c>
    </row>
    <row r="5619" spans="3:7">
      <c r="C5619" s="137">
        <v>44308</v>
      </c>
      <c r="D5619" s="22" t="s">
        <v>118</v>
      </c>
      <c r="E5619" s="22">
        <v>4</v>
      </c>
      <c r="F5619" s="22" t="s">
        <v>112</v>
      </c>
      <c r="G5619" s="22" t="s">
        <v>109</v>
      </c>
    </row>
    <row r="5620" spans="3:7">
      <c r="C5620" s="137">
        <v>44897</v>
      </c>
      <c r="D5620" s="22" t="s">
        <v>117</v>
      </c>
      <c r="E5620" s="22">
        <v>75</v>
      </c>
      <c r="F5620" s="22" t="s">
        <v>114</v>
      </c>
      <c r="G5620" s="22" t="s">
        <v>108</v>
      </c>
    </row>
    <row r="5621" spans="3:7">
      <c r="C5621" s="137">
        <v>44525</v>
      </c>
      <c r="D5621" s="22" t="s">
        <v>116</v>
      </c>
      <c r="E5621" s="22">
        <v>425</v>
      </c>
      <c r="F5621" s="22" t="s">
        <v>9</v>
      </c>
      <c r="G5621" s="22" t="s">
        <v>106</v>
      </c>
    </row>
    <row r="5622" spans="3:7">
      <c r="C5622" s="137">
        <v>44119</v>
      </c>
      <c r="D5622" s="22" t="s">
        <v>119</v>
      </c>
      <c r="E5622" s="22">
        <v>45</v>
      </c>
      <c r="F5622" s="22" t="s">
        <v>114</v>
      </c>
      <c r="G5622" s="22" t="s">
        <v>108</v>
      </c>
    </row>
    <row r="5623" spans="3:7">
      <c r="C5623" s="137">
        <v>44017</v>
      </c>
      <c r="D5623" s="22" t="s">
        <v>116</v>
      </c>
      <c r="E5623" s="22">
        <v>6</v>
      </c>
      <c r="F5623" s="22" t="s">
        <v>110</v>
      </c>
      <c r="G5623" s="22" t="s">
        <v>113</v>
      </c>
    </row>
    <row r="5624" spans="3:7">
      <c r="C5624" s="137">
        <v>44142</v>
      </c>
      <c r="D5624" s="22" t="s">
        <v>118</v>
      </c>
      <c r="E5624" s="22">
        <v>8</v>
      </c>
      <c r="F5624" s="22" t="s">
        <v>9</v>
      </c>
      <c r="G5624" s="22" t="s">
        <v>109</v>
      </c>
    </row>
    <row r="5625" spans="3:7">
      <c r="C5625" s="137">
        <v>44564</v>
      </c>
      <c r="D5625" s="22" t="s">
        <v>107</v>
      </c>
      <c r="E5625" s="22">
        <v>200</v>
      </c>
      <c r="F5625" s="22" t="s">
        <v>9</v>
      </c>
      <c r="G5625" s="22" t="s">
        <v>113</v>
      </c>
    </row>
    <row r="5626" spans="3:7">
      <c r="C5626" s="137">
        <v>43871</v>
      </c>
      <c r="D5626" s="22" t="s">
        <v>107</v>
      </c>
      <c r="E5626" s="22">
        <v>450</v>
      </c>
      <c r="F5626" s="22" t="s">
        <v>112</v>
      </c>
      <c r="G5626" s="22" t="s">
        <v>108</v>
      </c>
    </row>
    <row r="5627" spans="3:7">
      <c r="C5627" s="137">
        <v>43879</v>
      </c>
      <c r="D5627" s="22" t="s">
        <v>117</v>
      </c>
      <c r="E5627" s="22">
        <v>3</v>
      </c>
      <c r="F5627" s="22" t="s">
        <v>112</v>
      </c>
      <c r="G5627" s="22" t="s">
        <v>109</v>
      </c>
    </row>
    <row r="5628" spans="3:7">
      <c r="C5628" s="137">
        <v>44543</v>
      </c>
      <c r="D5628" s="22" t="s">
        <v>118</v>
      </c>
      <c r="E5628" s="22">
        <v>8</v>
      </c>
      <c r="F5628" s="22" t="s">
        <v>110</v>
      </c>
      <c r="G5628" s="22" t="s">
        <v>105</v>
      </c>
    </row>
    <row r="5629" spans="3:7">
      <c r="C5629" s="137">
        <v>44674</v>
      </c>
      <c r="D5629" s="22" t="s">
        <v>116</v>
      </c>
      <c r="E5629" s="22">
        <v>2</v>
      </c>
      <c r="F5629" s="22" t="s">
        <v>114</v>
      </c>
      <c r="G5629" s="22" t="s">
        <v>106</v>
      </c>
    </row>
    <row r="5630" spans="3:7">
      <c r="C5630" s="137">
        <v>43835</v>
      </c>
      <c r="D5630" s="22" t="s">
        <v>117</v>
      </c>
      <c r="E5630" s="22">
        <v>550</v>
      </c>
      <c r="F5630" s="22" t="s">
        <v>6</v>
      </c>
      <c r="G5630" s="22" t="s">
        <v>115</v>
      </c>
    </row>
    <row r="5631" spans="3:7">
      <c r="C5631" s="137">
        <v>44797</v>
      </c>
      <c r="D5631" s="22" t="s">
        <v>117</v>
      </c>
      <c r="E5631" s="22">
        <v>27</v>
      </c>
      <c r="F5631" s="22" t="s">
        <v>110</v>
      </c>
      <c r="G5631" s="22" t="s">
        <v>115</v>
      </c>
    </row>
    <row r="5632" spans="3:7">
      <c r="C5632" s="137">
        <v>44392</v>
      </c>
      <c r="D5632" s="22" t="s">
        <v>116</v>
      </c>
      <c r="E5632" s="22">
        <v>4</v>
      </c>
      <c r="F5632" s="22" t="s">
        <v>114</v>
      </c>
      <c r="G5632" s="22" t="s">
        <v>109</v>
      </c>
    </row>
    <row r="5633" spans="3:7">
      <c r="C5633" s="137">
        <v>44637</v>
      </c>
      <c r="D5633" s="22" t="s">
        <v>119</v>
      </c>
      <c r="E5633" s="22">
        <v>30</v>
      </c>
      <c r="F5633" s="22" t="s">
        <v>6</v>
      </c>
      <c r="G5633" s="22" t="s">
        <v>106</v>
      </c>
    </row>
    <row r="5634" spans="3:7">
      <c r="C5634" s="137">
        <v>44603</v>
      </c>
      <c r="D5634" s="22" t="s">
        <v>117</v>
      </c>
      <c r="E5634" s="22">
        <v>375</v>
      </c>
      <c r="F5634" s="22" t="s">
        <v>114</v>
      </c>
      <c r="G5634" s="22" t="s">
        <v>106</v>
      </c>
    </row>
    <row r="5635" spans="3:7">
      <c r="C5635" s="137">
        <v>43924</v>
      </c>
      <c r="D5635" s="22" t="s">
        <v>117</v>
      </c>
      <c r="E5635" s="22">
        <v>34</v>
      </c>
      <c r="F5635" s="22" t="s">
        <v>110</v>
      </c>
      <c r="G5635" s="22" t="s">
        <v>106</v>
      </c>
    </row>
    <row r="5636" spans="3:7">
      <c r="C5636" s="137">
        <v>44540</v>
      </c>
      <c r="D5636" s="22" t="s">
        <v>118</v>
      </c>
      <c r="E5636" s="22">
        <v>575</v>
      </c>
      <c r="F5636" s="22" t="s">
        <v>112</v>
      </c>
      <c r="G5636" s="22" t="s">
        <v>111</v>
      </c>
    </row>
    <row r="5637" spans="3:7">
      <c r="C5637" s="137">
        <v>44114</v>
      </c>
      <c r="D5637" s="22" t="s">
        <v>117</v>
      </c>
      <c r="E5637" s="22">
        <v>475</v>
      </c>
      <c r="F5637" s="22" t="s">
        <v>6</v>
      </c>
      <c r="G5637" s="22" t="s">
        <v>108</v>
      </c>
    </row>
    <row r="5638" spans="3:7">
      <c r="C5638" s="137">
        <v>43989</v>
      </c>
      <c r="D5638" s="22" t="s">
        <v>117</v>
      </c>
      <c r="E5638" s="22">
        <v>47</v>
      </c>
      <c r="F5638" s="22" t="s">
        <v>9</v>
      </c>
      <c r="G5638" s="22" t="s">
        <v>109</v>
      </c>
    </row>
    <row r="5639" spans="3:7">
      <c r="C5639" s="137">
        <v>44116</v>
      </c>
      <c r="D5639" s="22" t="s">
        <v>119</v>
      </c>
      <c r="E5639" s="22">
        <v>7</v>
      </c>
      <c r="F5639" s="22" t="s">
        <v>9</v>
      </c>
      <c r="G5639" s="22" t="s">
        <v>111</v>
      </c>
    </row>
    <row r="5640" spans="3:7">
      <c r="C5640" s="137">
        <v>44519</v>
      </c>
      <c r="D5640" s="22" t="s">
        <v>117</v>
      </c>
      <c r="E5640" s="22">
        <v>1</v>
      </c>
      <c r="F5640" s="22" t="s">
        <v>6</v>
      </c>
      <c r="G5640" s="22" t="s">
        <v>111</v>
      </c>
    </row>
    <row r="5641" spans="3:7">
      <c r="C5641" s="137">
        <v>44450</v>
      </c>
      <c r="D5641" s="22" t="s">
        <v>116</v>
      </c>
      <c r="E5641" s="22">
        <v>9</v>
      </c>
      <c r="F5641" s="22" t="s">
        <v>9</v>
      </c>
      <c r="G5641" s="22" t="s">
        <v>105</v>
      </c>
    </row>
    <row r="5642" spans="3:7">
      <c r="C5642" s="137">
        <v>44032</v>
      </c>
      <c r="D5642" s="22" t="s">
        <v>119</v>
      </c>
      <c r="E5642" s="22">
        <v>575</v>
      </c>
      <c r="F5642" s="22" t="s">
        <v>6</v>
      </c>
      <c r="G5642" s="22" t="s">
        <v>106</v>
      </c>
    </row>
    <row r="5643" spans="3:7">
      <c r="C5643" s="137">
        <v>44324</v>
      </c>
      <c r="D5643" s="22" t="s">
        <v>107</v>
      </c>
      <c r="E5643" s="22">
        <v>7</v>
      </c>
      <c r="F5643" s="22" t="s">
        <v>6</v>
      </c>
      <c r="G5643" s="22" t="s">
        <v>113</v>
      </c>
    </row>
    <row r="5644" spans="3:7">
      <c r="C5644" s="137">
        <v>44170</v>
      </c>
      <c r="D5644" s="22" t="s">
        <v>119</v>
      </c>
      <c r="E5644" s="22">
        <v>225</v>
      </c>
      <c r="F5644" s="22" t="s">
        <v>110</v>
      </c>
      <c r="G5644" s="22" t="s">
        <v>106</v>
      </c>
    </row>
    <row r="5645" spans="3:7">
      <c r="C5645" s="137">
        <v>43957</v>
      </c>
      <c r="D5645" s="22" t="s">
        <v>118</v>
      </c>
      <c r="E5645" s="22">
        <v>22</v>
      </c>
      <c r="F5645" s="22" t="s">
        <v>9</v>
      </c>
      <c r="G5645" s="22" t="s">
        <v>111</v>
      </c>
    </row>
    <row r="5646" spans="3:7">
      <c r="C5646" s="137">
        <v>44111</v>
      </c>
      <c r="D5646" s="22" t="s">
        <v>118</v>
      </c>
      <c r="E5646" s="22">
        <v>30</v>
      </c>
      <c r="F5646" s="22" t="s">
        <v>6</v>
      </c>
      <c r="G5646" s="22" t="s">
        <v>106</v>
      </c>
    </row>
    <row r="5647" spans="3:7">
      <c r="C5647" s="137">
        <v>43853</v>
      </c>
      <c r="D5647" s="22" t="s">
        <v>119</v>
      </c>
      <c r="E5647" s="22">
        <v>34</v>
      </c>
      <c r="F5647" s="22" t="s">
        <v>114</v>
      </c>
      <c r="G5647" s="22" t="s">
        <v>113</v>
      </c>
    </row>
    <row r="5648" spans="3:7">
      <c r="C5648" s="137">
        <v>44074</v>
      </c>
      <c r="D5648" s="22" t="s">
        <v>117</v>
      </c>
      <c r="E5648" s="22">
        <v>475</v>
      </c>
      <c r="F5648" s="22" t="s">
        <v>112</v>
      </c>
      <c r="G5648" s="22" t="s">
        <v>108</v>
      </c>
    </row>
    <row r="5649" spans="3:7">
      <c r="C5649" s="137">
        <v>43989</v>
      </c>
      <c r="D5649" s="22" t="s">
        <v>116</v>
      </c>
      <c r="E5649" s="22">
        <v>4</v>
      </c>
      <c r="F5649" s="22" t="s">
        <v>6</v>
      </c>
      <c r="G5649" s="22" t="s">
        <v>106</v>
      </c>
    </row>
    <row r="5650" spans="3:7">
      <c r="C5650" s="137">
        <v>44759</v>
      </c>
      <c r="D5650" s="22" t="s">
        <v>117</v>
      </c>
      <c r="E5650" s="22">
        <v>30</v>
      </c>
      <c r="F5650" s="22" t="s">
        <v>110</v>
      </c>
      <c r="G5650" s="22" t="s">
        <v>106</v>
      </c>
    </row>
    <row r="5651" spans="3:7">
      <c r="C5651" s="137">
        <v>44456</v>
      </c>
      <c r="D5651" s="22" t="s">
        <v>117</v>
      </c>
      <c r="E5651" s="22">
        <v>15</v>
      </c>
      <c r="F5651" s="22" t="s">
        <v>114</v>
      </c>
      <c r="G5651" s="22" t="s">
        <v>115</v>
      </c>
    </row>
    <row r="5652" spans="3:7">
      <c r="C5652" s="137">
        <v>44796</v>
      </c>
      <c r="D5652" s="22" t="s">
        <v>117</v>
      </c>
      <c r="E5652" s="22">
        <v>125</v>
      </c>
      <c r="F5652" s="22" t="s">
        <v>110</v>
      </c>
      <c r="G5652" s="22" t="s">
        <v>106</v>
      </c>
    </row>
    <row r="5653" spans="3:7">
      <c r="C5653" s="137">
        <v>43958</v>
      </c>
      <c r="D5653" s="22" t="s">
        <v>119</v>
      </c>
      <c r="E5653" s="22">
        <v>400</v>
      </c>
      <c r="F5653" s="22" t="s">
        <v>110</v>
      </c>
      <c r="G5653" s="22" t="s">
        <v>108</v>
      </c>
    </row>
    <row r="5654" spans="3:7">
      <c r="C5654" s="137">
        <v>44574</v>
      </c>
      <c r="D5654" s="22" t="s">
        <v>107</v>
      </c>
      <c r="E5654" s="22">
        <v>500</v>
      </c>
      <c r="F5654" s="22" t="s">
        <v>112</v>
      </c>
      <c r="G5654" s="22" t="s">
        <v>113</v>
      </c>
    </row>
    <row r="5655" spans="3:7">
      <c r="C5655" s="137">
        <v>44867</v>
      </c>
      <c r="D5655" s="22" t="s">
        <v>107</v>
      </c>
      <c r="E5655" s="22">
        <v>4</v>
      </c>
      <c r="F5655" s="22" t="s">
        <v>110</v>
      </c>
      <c r="G5655" s="22" t="s">
        <v>113</v>
      </c>
    </row>
    <row r="5656" spans="3:7">
      <c r="C5656" s="137">
        <v>44476</v>
      </c>
      <c r="D5656" s="22" t="s">
        <v>119</v>
      </c>
      <c r="E5656" s="22">
        <v>47</v>
      </c>
      <c r="F5656" s="22" t="s">
        <v>6</v>
      </c>
      <c r="G5656" s="22" t="s">
        <v>109</v>
      </c>
    </row>
    <row r="5657" spans="3:7">
      <c r="C5657" s="137">
        <v>44354</v>
      </c>
      <c r="D5657" s="22" t="s">
        <v>107</v>
      </c>
      <c r="E5657" s="22">
        <v>3</v>
      </c>
      <c r="F5657" s="22" t="s">
        <v>110</v>
      </c>
      <c r="G5657" s="22" t="s">
        <v>109</v>
      </c>
    </row>
    <row r="5658" spans="3:7">
      <c r="C5658" s="137">
        <v>44445</v>
      </c>
      <c r="D5658" s="22" t="s">
        <v>117</v>
      </c>
      <c r="E5658" s="22">
        <v>35</v>
      </c>
      <c r="F5658" s="22" t="s">
        <v>114</v>
      </c>
      <c r="G5658" s="22" t="s">
        <v>115</v>
      </c>
    </row>
    <row r="5659" spans="3:7">
      <c r="C5659" s="137">
        <v>44481</v>
      </c>
      <c r="D5659" s="22" t="s">
        <v>119</v>
      </c>
      <c r="E5659" s="22">
        <v>20</v>
      </c>
      <c r="F5659" s="22" t="s">
        <v>114</v>
      </c>
      <c r="G5659" s="22" t="s">
        <v>105</v>
      </c>
    </row>
    <row r="5660" spans="3:7">
      <c r="C5660" s="137">
        <v>44449</v>
      </c>
      <c r="D5660" s="22" t="s">
        <v>107</v>
      </c>
      <c r="E5660" s="22">
        <v>5</v>
      </c>
      <c r="F5660" s="22" t="s">
        <v>110</v>
      </c>
      <c r="G5660" s="22" t="s">
        <v>109</v>
      </c>
    </row>
    <row r="5661" spans="3:7">
      <c r="C5661" s="137">
        <v>44360</v>
      </c>
      <c r="D5661" s="22" t="s">
        <v>119</v>
      </c>
      <c r="E5661" s="22">
        <v>4</v>
      </c>
      <c r="F5661" s="22" t="s">
        <v>110</v>
      </c>
      <c r="G5661" s="22" t="s">
        <v>113</v>
      </c>
    </row>
    <row r="5662" spans="3:7">
      <c r="C5662" s="137">
        <v>44922</v>
      </c>
      <c r="D5662" s="22" t="s">
        <v>119</v>
      </c>
      <c r="E5662" s="22">
        <v>525</v>
      </c>
      <c r="F5662" s="22" t="s">
        <v>112</v>
      </c>
      <c r="G5662" s="22" t="s">
        <v>105</v>
      </c>
    </row>
    <row r="5663" spans="3:7">
      <c r="C5663" s="137">
        <v>44025</v>
      </c>
      <c r="D5663" s="22" t="s">
        <v>118</v>
      </c>
      <c r="E5663" s="22">
        <v>500</v>
      </c>
      <c r="F5663" s="22" t="s">
        <v>112</v>
      </c>
      <c r="G5663" s="22" t="s">
        <v>106</v>
      </c>
    </row>
    <row r="5664" spans="3:7">
      <c r="C5664" s="137">
        <v>44097</v>
      </c>
      <c r="D5664" s="22" t="s">
        <v>117</v>
      </c>
      <c r="E5664" s="22">
        <v>20</v>
      </c>
      <c r="F5664" s="22" t="s">
        <v>112</v>
      </c>
      <c r="G5664" s="22" t="s">
        <v>106</v>
      </c>
    </row>
    <row r="5665" spans="3:7">
      <c r="C5665" s="137">
        <v>44874</v>
      </c>
      <c r="D5665" s="22" t="s">
        <v>117</v>
      </c>
      <c r="E5665" s="22">
        <v>5</v>
      </c>
      <c r="F5665" s="22" t="s">
        <v>9</v>
      </c>
      <c r="G5665" s="22" t="s">
        <v>113</v>
      </c>
    </row>
    <row r="5666" spans="3:7">
      <c r="C5666" s="137">
        <v>43934</v>
      </c>
      <c r="D5666" s="22" t="s">
        <v>116</v>
      </c>
      <c r="E5666" s="22">
        <v>17</v>
      </c>
      <c r="F5666" s="22" t="s">
        <v>9</v>
      </c>
      <c r="G5666" s="22" t="s">
        <v>109</v>
      </c>
    </row>
    <row r="5667" spans="3:7">
      <c r="C5667" s="137">
        <v>43903</v>
      </c>
      <c r="D5667" s="22" t="s">
        <v>117</v>
      </c>
      <c r="E5667" s="22">
        <v>575</v>
      </c>
      <c r="F5667" s="22" t="s">
        <v>112</v>
      </c>
      <c r="G5667" s="22" t="s">
        <v>105</v>
      </c>
    </row>
    <row r="5668" spans="3:7">
      <c r="C5668" s="137">
        <v>44386</v>
      </c>
      <c r="D5668" s="22" t="s">
        <v>107</v>
      </c>
      <c r="E5668" s="22">
        <v>1</v>
      </c>
      <c r="F5668" s="22" t="s">
        <v>114</v>
      </c>
      <c r="G5668" s="22" t="s">
        <v>108</v>
      </c>
    </row>
    <row r="5669" spans="3:7">
      <c r="C5669" s="137">
        <v>43979</v>
      </c>
      <c r="D5669" s="22" t="s">
        <v>117</v>
      </c>
      <c r="E5669" s="22">
        <v>25</v>
      </c>
      <c r="F5669" s="22" t="s">
        <v>110</v>
      </c>
      <c r="G5669" s="22" t="s">
        <v>109</v>
      </c>
    </row>
    <row r="5670" spans="3:7">
      <c r="C5670" s="137">
        <v>44593</v>
      </c>
      <c r="D5670" s="22" t="s">
        <v>116</v>
      </c>
      <c r="E5670" s="22">
        <v>1</v>
      </c>
      <c r="F5670" s="22" t="s">
        <v>6</v>
      </c>
      <c r="G5670" s="22" t="s">
        <v>111</v>
      </c>
    </row>
    <row r="5671" spans="3:7">
      <c r="C5671" s="137">
        <v>43915</v>
      </c>
      <c r="D5671" s="22" t="s">
        <v>119</v>
      </c>
      <c r="E5671" s="22">
        <v>22</v>
      </c>
      <c r="F5671" s="22" t="s">
        <v>9</v>
      </c>
      <c r="G5671" s="22" t="s">
        <v>115</v>
      </c>
    </row>
    <row r="5672" spans="3:7">
      <c r="C5672" s="137">
        <v>44102</v>
      </c>
      <c r="D5672" s="22" t="s">
        <v>119</v>
      </c>
      <c r="E5672" s="22">
        <v>1</v>
      </c>
      <c r="F5672" s="22" t="s">
        <v>110</v>
      </c>
      <c r="G5672" s="22" t="s">
        <v>115</v>
      </c>
    </row>
    <row r="5673" spans="3:7">
      <c r="C5673" s="137">
        <v>44159</v>
      </c>
      <c r="D5673" s="22" t="s">
        <v>107</v>
      </c>
      <c r="E5673" s="22">
        <v>1</v>
      </c>
      <c r="F5673" s="22" t="s">
        <v>6</v>
      </c>
      <c r="G5673" s="22" t="s">
        <v>113</v>
      </c>
    </row>
    <row r="5674" spans="3:7">
      <c r="C5674" s="137">
        <v>44419</v>
      </c>
      <c r="D5674" s="22" t="s">
        <v>118</v>
      </c>
      <c r="E5674" s="22">
        <v>30</v>
      </c>
      <c r="F5674" s="22" t="s">
        <v>9</v>
      </c>
      <c r="G5674" s="22" t="s">
        <v>109</v>
      </c>
    </row>
    <row r="5675" spans="3:7">
      <c r="C5675" s="137">
        <v>44765</v>
      </c>
      <c r="D5675" s="22" t="s">
        <v>117</v>
      </c>
      <c r="E5675" s="22">
        <v>14</v>
      </c>
      <c r="F5675" s="22" t="s">
        <v>9</v>
      </c>
      <c r="G5675" s="22" t="s">
        <v>111</v>
      </c>
    </row>
    <row r="5676" spans="3:7">
      <c r="C5676" s="137">
        <v>43979</v>
      </c>
      <c r="D5676" s="22" t="s">
        <v>117</v>
      </c>
      <c r="E5676" s="22">
        <v>23</v>
      </c>
      <c r="F5676" s="22" t="s">
        <v>9</v>
      </c>
      <c r="G5676" s="22" t="s">
        <v>106</v>
      </c>
    </row>
    <row r="5677" spans="3:7">
      <c r="C5677" s="137">
        <v>44173</v>
      </c>
      <c r="D5677" s="22" t="s">
        <v>117</v>
      </c>
      <c r="E5677" s="22">
        <v>36</v>
      </c>
      <c r="F5677" s="22" t="s">
        <v>112</v>
      </c>
      <c r="G5677" s="22" t="s">
        <v>106</v>
      </c>
    </row>
    <row r="5678" spans="3:7">
      <c r="C5678" s="137">
        <v>44594</v>
      </c>
      <c r="D5678" s="22" t="s">
        <v>117</v>
      </c>
      <c r="E5678" s="22">
        <v>8</v>
      </c>
      <c r="F5678" s="22" t="s">
        <v>112</v>
      </c>
      <c r="G5678" s="22" t="s">
        <v>115</v>
      </c>
    </row>
    <row r="5679" spans="3:7">
      <c r="C5679" s="137">
        <v>44735</v>
      </c>
      <c r="D5679" s="22" t="s">
        <v>118</v>
      </c>
      <c r="E5679" s="22">
        <v>8</v>
      </c>
      <c r="F5679" s="22" t="s">
        <v>110</v>
      </c>
      <c r="G5679" s="22" t="s">
        <v>105</v>
      </c>
    </row>
    <row r="5680" spans="3:7">
      <c r="C5680" s="137">
        <v>44214</v>
      </c>
      <c r="D5680" s="22" t="s">
        <v>117</v>
      </c>
      <c r="E5680" s="22">
        <v>48</v>
      </c>
      <c r="F5680" s="22" t="s">
        <v>6</v>
      </c>
      <c r="G5680" s="22" t="s">
        <v>113</v>
      </c>
    </row>
    <row r="5681" spans="3:7">
      <c r="C5681" s="137">
        <v>43954</v>
      </c>
      <c r="D5681" s="22" t="s">
        <v>119</v>
      </c>
      <c r="E5681" s="22">
        <v>350</v>
      </c>
      <c r="F5681" s="22" t="s">
        <v>6</v>
      </c>
      <c r="G5681" s="22" t="s">
        <v>111</v>
      </c>
    </row>
    <row r="5682" spans="3:7">
      <c r="C5682" s="137">
        <v>44203</v>
      </c>
      <c r="D5682" s="22" t="s">
        <v>118</v>
      </c>
      <c r="E5682" s="22">
        <v>4</v>
      </c>
      <c r="F5682" s="22" t="s">
        <v>110</v>
      </c>
      <c r="G5682" s="22" t="s">
        <v>113</v>
      </c>
    </row>
    <row r="5683" spans="3:7">
      <c r="C5683" s="137">
        <v>44580</v>
      </c>
      <c r="D5683" s="22" t="s">
        <v>118</v>
      </c>
      <c r="E5683" s="22">
        <v>9</v>
      </c>
      <c r="F5683" s="22" t="s">
        <v>112</v>
      </c>
      <c r="G5683" s="22" t="s">
        <v>105</v>
      </c>
    </row>
    <row r="5684" spans="3:7">
      <c r="C5684" s="137">
        <v>44147</v>
      </c>
      <c r="D5684" s="22" t="s">
        <v>116</v>
      </c>
      <c r="E5684" s="22">
        <v>21</v>
      </c>
      <c r="F5684" s="22" t="s">
        <v>112</v>
      </c>
      <c r="G5684" s="22" t="s">
        <v>113</v>
      </c>
    </row>
    <row r="5685" spans="3:7">
      <c r="C5685" s="137">
        <v>44586</v>
      </c>
      <c r="D5685" s="22" t="s">
        <v>116</v>
      </c>
      <c r="E5685" s="22">
        <v>4</v>
      </c>
      <c r="F5685" s="22" t="s">
        <v>6</v>
      </c>
      <c r="G5685" s="22" t="s">
        <v>111</v>
      </c>
    </row>
    <row r="5686" spans="3:7">
      <c r="C5686" s="137">
        <v>44825</v>
      </c>
      <c r="D5686" s="22" t="s">
        <v>118</v>
      </c>
      <c r="E5686" s="22">
        <v>10</v>
      </c>
      <c r="F5686" s="22" t="s">
        <v>9</v>
      </c>
      <c r="G5686" s="22" t="s">
        <v>106</v>
      </c>
    </row>
    <row r="5687" spans="3:7">
      <c r="C5687" s="137">
        <v>44064</v>
      </c>
      <c r="D5687" s="22" t="s">
        <v>117</v>
      </c>
      <c r="E5687" s="22">
        <v>50</v>
      </c>
      <c r="F5687" s="22" t="s">
        <v>9</v>
      </c>
      <c r="G5687" s="22" t="s">
        <v>111</v>
      </c>
    </row>
    <row r="5688" spans="3:7">
      <c r="C5688" s="137">
        <v>44731</v>
      </c>
      <c r="D5688" s="22" t="s">
        <v>116</v>
      </c>
      <c r="E5688" s="22">
        <v>1</v>
      </c>
      <c r="F5688" s="22" t="s">
        <v>9</v>
      </c>
      <c r="G5688" s="22" t="s">
        <v>115</v>
      </c>
    </row>
    <row r="5689" spans="3:7">
      <c r="C5689" s="137">
        <v>44719</v>
      </c>
      <c r="D5689" s="22" t="s">
        <v>118</v>
      </c>
      <c r="E5689" s="22">
        <v>44</v>
      </c>
      <c r="F5689" s="22" t="s">
        <v>9</v>
      </c>
      <c r="G5689" s="22" t="s">
        <v>109</v>
      </c>
    </row>
    <row r="5690" spans="3:7">
      <c r="C5690" s="137">
        <v>44043</v>
      </c>
      <c r="D5690" s="22" t="s">
        <v>119</v>
      </c>
      <c r="E5690" s="22">
        <v>9</v>
      </c>
      <c r="F5690" s="22" t="s">
        <v>110</v>
      </c>
      <c r="G5690" s="22" t="s">
        <v>108</v>
      </c>
    </row>
    <row r="5691" spans="3:7">
      <c r="C5691" s="137">
        <v>44150</v>
      </c>
      <c r="D5691" s="22" t="s">
        <v>119</v>
      </c>
      <c r="E5691" s="22">
        <v>15</v>
      </c>
      <c r="F5691" s="22" t="s">
        <v>112</v>
      </c>
      <c r="G5691" s="22" t="s">
        <v>105</v>
      </c>
    </row>
    <row r="5692" spans="3:7">
      <c r="C5692" s="137">
        <v>43876</v>
      </c>
      <c r="D5692" s="22" t="s">
        <v>116</v>
      </c>
      <c r="E5692" s="22">
        <v>250</v>
      </c>
      <c r="F5692" s="22" t="s">
        <v>9</v>
      </c>
      <c r="G5692" s="22" t="s">
        <v>115</v>
      </c>
    </row>
    <row r="5693" spans="3:7">
      <c r="C5693" s="137">
        <v>44460</v>
      </c>
      <c r="D5693" s="22" t="s">
        <v>119</v>
      </c>
      <c r="E5693" s="22">
        <v>6</v>
      </c>
      <c r="F5693" s="22" t="s">
        <v>112</v>
      </c>
      <c r="G5693" s="22" t="s">
        <v>105</v>
      </c>
    </row>
    <row r="5694" spans="3:7">
      <c r="C5694" s="137">
        <v>43923</v>
      </c>
      <c r="D5694" s="22" t="s">
        <v>117</v>
      </c>
      <c r="E5694" s="22">
        <v>3</v>
      </c>
      <c r="F5694" s="22" t="s">
        <v>114</v>
      </c>
      <c r="G5694" s="22" t="s">
        <v>106</v>
      </c>
    </row>
    <row r="5695" spans="3:7">
      <c r="C5695" s="137">
        <v>44773</v>
      </c>
      <c r="D5695" s="22" t="s">
        <v>118</v>
      </c>
      <c r="E5695" s="22">
        <v>39</v>
      </c>
      <c r="F5695" s="22" t="s">
        <v>110</v>
      </c>
      <c r="G5695" s="22" t="s">
        <v>115</v>
      </c>
    </row>
    <row r="5696" spans="3:7">
      <c r="C5696" s="137">
        <v>44781</v>
      </c>
      <c r="D5696" s="22" t="s">
        <v>107</v>
      </c>
      <c r="E5696" s="22">
        <v>9</v>
      </c>
      <c r="F5696" s="22" t="s">
        <v>112</v>
      </c>
      <c r="G5696" s="22" t="s">
        <v>115</v>
      </c>
    </row>
    <row r="5697" spans="3:7">
      <c r="C5697" s="137">
        <v>43953</v>
      </c>
      <c r="D5697" s="22" t="s">
        <v>119</v>
      </c>
      <c r="E5697" s="22">
        <v>450</v>
      </c>
      <c r="F5697" s="22" t="s">
        <v>114</v>
      </c>
      <c r="G5697" s="22" t="s">
        <v>115</v>
      </c>
    </row>
    <row r="5698" spans="3:7">
      <c r="C5698" s="137">
        <v>44563</v>
      </c>
      <c r="D5698" s="22" t="s">
        <v>119</v>
      </c>
      <c r="E5698" s="22">
        <v>6</v>
      </c>
      <c r="F5698" s="22" t="s">
        <v>9</v>
      </c>
      <c r="G5698" s="22" t="s">
        <v>109</v>
      </c>
    </row>
    <row r="5699" spans="3:7">
      <c r="C5699" s="137">
        <v>44521</v>
      </c>
      <c r="D5699" s="22" t="s">
        <v>119</v>
      </c>
      <c r="E5699" s="22">
        <v>200</v>
      </c>
      <c r="F5699" s="22" t="s">
        <v>6</v>
      </c>
      <c r="G5699" s="22" t="s">
        <v>115</v>
      </c>
    </row>
    <row r="5700" spans="3:7">
      <c r="C5700" s="137">
        <v>43891</v>
      </c>
      <c r="D5700" s="22" t="s">
        <v>118</v>
      </c>
      <c r="E5700" s="22">
        <v>9</v>
      </c>
      <c r="F5700" s="22" t="s">
        <v>6</v>
      </c>
      <c r="G5700" s="22" t="s">
        <v>111</v>
      </c>
    </row>
    <row r="5701" spans="3:7">
      <c r="C5701" s="137">
        <v>44762</v>
      </c>
      <c r="D5701" s="22" t="s">
        <v>117</v>
      </c>
      <c r="E5701" s="22">
        <v>2</v>
      </c>
      <c r="F5701" s="22" t="s">
        <v>112</v>
      </c>
      <c r="G5701" s="22" t="s">
        <v>108</v>
      </c>
    </row>
    <row r="5702" spans="3:7">
      <c r="C5702" s="137">
        <v>44602</v>
      </c>
      <c r="D5702" s="22" t="s">
        <v>119</v>
      </c>
      <c r="E5702" s="22">
        <v>43</v>
      </c>
      <c r="F5702" s="22" t="s">
        <v>114</v>
      </c>
      <c r="G5702" s="22" t="s">
        <v>105</v>
      </c>
    </row>
    <row r="5703" spans="3:7">
      <c r="C5703" s="137">
        <v>44265</v>
      </c>
      <c r="D5703" s="22" t="s">
        <v>119</v>
      </c>
      <c r="E5703" s="22">
        <v>42</v>
      </c>
      <c r="F5703" s="22" t="s">
        <v>114</v>
      </c>
      <c r="G5703" s="22" t="s">
        <v>111</v>
      </c>
    </row>
    <row r="5704" spans="3:7">
      <c r="C5704" s="137">
        <v>44387</v>
      </c>
      <c r="D5704" s="22" t="s">
        <v>119</v>
      </c>
      <c r="E5704" s="22">
        <v>300</v>
      </c>
      <c r="F5704" s="22" t="s">
        <v>112</v>
      </c>
      <c r="G5704" s="22" t="s">
        <v>111</v>
      </c>
    </row>
    <row r="5705" spans="3:7">
      <c r="C5705" s="137">
        <v>43920</v>
      </c>
      <c r="D5705" s="22" t="s">
        <v>119</v>
      </c>
      <c r="E5705" s="22">
        <v>5</v>
      </c>
      <c r="F5705" s="22" t="s">
        <v>9</v>
      </c>
      <c r="G5705" s="22" t="s">
        <v>113</v>
      </c>
    </row>
    <row r="5706" spans="3:7">
      <c r="C5706" s="137">
        <v>44318</v>
      </c>
      <c r="D5706" s="22" t="s">
        <v>117</v>
      </c>
      <c r="E5706" s="22">
        <v>3</v>
      </c>
      <c r="F5706" s="22" t="s">
        <v>9</v>
      </c>
      <c r="G5706" s="22" t="s">
        <v>109</v>
      </c>
    </row>
    <row r="5707" spans="3:7">
      <c r="C5707" s="137">
        <v>43884</v>
      </c>
      <c r="D5707" s="22" t="s">
        <v>118</v>
      </c>
      <c r="E5707" s="22">
        <v>5</v>
      </c>
      <c r="F5707" s="22" t="s">
        <v>6</v>
      </c>
      <c r="G5707" s="22" t="s">
        <v>106</v>
      </c>
    </row>
    <row r="5708" spans="3:7">
      <c r="C5708" s="137">
        <v>44625</v>
      </c>
      <c r="D5708" s="22" t="s">
        <v>107</v>
      </c>
      <c r="E5708" s="22">
        <v>25</v>
      </c>
      <c r="F5708" s="22" t="s">
        <v>110</v>
      </c>
      <c r="G5708" s="22" t="s">
        <v>113</v>
      </c>
    </row>
    <row r="5709" spans="3:7">
      <c r="C5709" s="137">
        <v>44734</v>
      </c>
      <c r="D5709" s="22" t="s">
        <v>119</v>
      </c>
      <c r="E5709" s="22">
        <v>3</v>
      </c>
      <c r="F5709" s="22" t="s">
        <v>9</v>
      </c>
      <c r="G5709" s="22" t="s">
        <v>111</v>
      </c>
    </row>
    <row r="5710" spans="3:7">
      <c r="C5710" s="137">
        <v>44047</v>
      </c>
      <c r="D5710" s="22" t="s">
        <v>119</v>
      </c>
      <c r="E5710" s="22">
        <v>475</v>
      </c>
      <c r="F5710" s="22" t="s">
        <v>110</v>
      </c>
      <c r="G5710" s="22" t="s">
        <v>111</v>
      </c>
    </row>
    <row r="5711" spans="3:7">
      <c r="C5711" s="137">
        <v>43845</v>
      </c>
      <c r="D5711" s="22" t="s">
        <v>117</v>
      </c>
      <c r="E5711" s="22">
        <v>5</v>
      </c>
      <c r="F5711" s="22" t="s">
        <v>6</v>
      </c>
      <c r="G5711" s="22" t="s">
        <v>106</v>
      </c>
    </row>
    <row r="5712" spans="3:7">
      <c r="C5712" s="137">
        <v>44478</v>
      </c>
      <c r="D5712" s="22" t="s">
        <v>117</v>
      </c>
      <c r="E5712" s="22">
        <v>275</v>
      </c>
      <c r="F5712" s="22" t="s">
        <v>6</v>
      </c>
      <c r="G5712" s="22" t="s">
        <v>111</v>
      </c>
    </row>
    <row r="5713" spans="3:7">
      <c r="C5713" s="137">
        <v>43970</v>
      </c>
      <c r="D5713" s="22" t="s">
        <v>116</v>
      </c>
      <c r="E5713" s="22">
        <v>200</v>
      </c>
      <c r="F5713" s="22" t="s">
        <v>9</v>
      </c>
      <c r="G5713" s="22" t="s">
        <v>108</v>
      </c>
    </row>
    <row r="5714" spans="3:7">
      <c r="C5714" s="137">
        <v>44120</v>
      </c>
      <c r="D5714" s="22" t="s">
        <v>118</v>
      </c>
      <c r="E5714" s="22">
        <v>9</v>
      </c>
      <c r="F5714" s="22" t="s">
        <v>112</v>
      </c>
      <c r="G5714" s="22" t="s">
        <v>109</v>
      </c>
    </row>
    <row r="5715" spans="3:7">
      <c r="C5715" s="137">
        <v>44664</v>
      </c>
      <c r="D5715" s="22" t="s">
        <v>107</v>
      </c>
      <c r="E5715" s="22">
        <v>1</v>
      </c>
      <c r="F5715" s="22" t="s">
        <v>9</v>
      </c>
      <c r="G5715" s="22" t="s">
        <v>113</v>
      </c>
    </row>
    <row r="5716" spans="3:7">
      <c r="C5716" s="137">
        <v>43957</v>
      </c>
      <c r="D5716" s="22" t="s">
        <v>116</v>
      </c>
      <c r="E5716" s="22">
        <v>27</v>
      </c>
      <c r="F5716" s="22" t="s">
        <v>9</v>
      </c>
      <c r="G5716" s="22" t="s">
        <v>115</v>
      </c>
    </row>
    <row r="5717" spans="3:7">
      <c r="C5717" s="137">
        <v>44413</v>
      </c>
      <c r="D5717" s="22" t="s">
        <v>107</v>
      </c>
      <c r="E5717" s="22">
        <v>5</v>
      </c>
      <c r="F5717" s="22" t="s">
        <v>6</v>
      </c>
      <c r="G5717" s="22" t="s">
        <v>113</v>
      </c>
    </row>
    <row r="5718" spans="3:7">
      <c r="C5718" s="137">
        <v>44283</v>
      </c>
      <c r="D5718" s="22" t="s">
        <v>119</v>
      </c>
      <c r="E5718" s="22">
        <v>7</v>
      </c>
      <c r="F5718" s="22" t="s">
        <v>112</v>
      </c>
      <c r="G5718" s="22" t="s">
        <v>105</v>
      </c>
    </row>
    <row r="5719" spans="3:7">
      <c r="C5719" s="137">
        <v>44150</v>
      </c>
      <c r="D5719" s="22" t="s">
        <v>119</v>
      </c>
      <c r="E5719" s="22">
        <v>49</v>
      </c>
      <c r="F5719" s="22" t="s">
        <v>9</v>
      </c>
      <c r="G5719" s="22" t="s">
        <v>115</v>
      </c>
    </row>
    <row r="5720" spans="3:7">
      <c r="C5720" s="137">
        <v>44611</v>
      </c>
      <c r="D5720" s="22" t="s">
        <v>119</v>
      </c>
      <c r="E5720" s="22">
        <v>40</v>
      </c>
      <c r="F5720" s="22" t="s">
        <v>9</v>
      </c>
      <c r="G5720" s="22" t="s">
        <v>113</v>
      </c>
    </row>
    <row r="5721" spans="3:7">
      <c r="C5721" s="137">
        <v>44358</v>
      </c>
      <c r="D5721" s="22" t="s">
        <v>118</v>
      </c>
      <c r="E5721" s="22">
        <v>325</v>
      </c>
      <c r="F5721" s="22" t="s">
        <v>9</v>
      </c>
      <c r="G5721" s="22" t="s">
        <v>106</v>
      </c>
    </row>
    <row r="5722" spans="3:7">
      <c r="C5722" s="137">
        <v>44840</v>
      </c>
      <c r="D5722" s="22" t="s">
        <v>117</v>
      </c>
      <c r="E5722" s="22">
        <v>8</v>
      </c>
      <c r="F5722" s="22" t="s">
        <v>112</v>
      </c>
      <c r="G5722" s="22" t="s">
        <v>108</v>
      </c>
    </row>
    <row r="5723" spans="3:7">
      <c r="C5723" s="137">
        <v>44561</v>
      </c>
      <c r="D5723" s="22" t="s">
        <v>117</v>
      </c>
      <c r="E5723" s="22">
        <v>34</v>
      </c>
      <c r="F5723" s="22" t="s">
        <v>110</v>
      </c>
      <c r="G5723" s="22" t="s">
        <v>108</v>
      </c>
    </row>
    <row r="5724" spans="3:7">
      <c r="C5724" s="137">
        <v>43957</v>
      </c>
      <c r="D5724" s="22" t="s">
        <v>117</v>
      </c>
      <c r="E5724" s="22">
        <v>43</v>
      </c>
      <c r="F5724" s="22" t="s">
        <v>112</v>
      </c>
      <c r="G5724" s="22" t="s">
        <v>109</v>
      </c>
    </row>
    <row r="5725" spans="3:7">
      <c r="C5725" s="137">
        <v>44868</v>
      </c>
      <c r="D5725" s="22" t="s">
        <v>119</v>
      </c>
      <c r="E5725" s="22">
        <v>40</v>
      </c>
      <c r="F5725" s="22" t="s">
        <v>114</v>
      </c>
      <c r="G5725" s="22" t="s">
        <v>111</v>
      </c>
    </row>
    <row r="5726" spans="3:7">
      <c r="C5726" s="137">
        <v>43960</v>
      </c>
      <c r="D5726" s="22" t="s">
        <v>119</v>
      </c>
      <c r="E5726" s="22">
        <v>100</v>
      </c>
      <c r="F5726" s="22" t="s">
        <v>6</v>
      </c>
      <c r="G5726" s="22" t="s">
        <v>109</v>
      </c>
    </row>
    <row r="5727" spans="3:7">
      <c r="C5727" s="137">
        <v>44429</v>
      </c>
      <c r="D5727" s="22" t="s">
        <v>117</v>
      </c>
      <c r="E5727" s="22">
        <v>6</v>
      </c>
      <c r="F5727" s="22" t="s">
        <v>114</v>
      </c>
      <c r="G5727" s="22" t="s">
        <v>115</v>
      </c>
    </row>
    <row r="5728" spans="3:7">
      <c r="C5728" s="137">
        <v>44326</v>
      </c>
      <c r="D5728" s="22" t="s">
        <v>117</v>
      </c>
      <c r="E5728" s="22">
        <v>3</v>
      </c>
      <c r="F5728" s="22" t="s">
        <v>112</v>
      </c>
      <c r="G5728" s="22" t="s">
        <v>108</v>
      </c>
    </row>
    <row r="5729" spans="3:7">
      <c r="C5729" s="137">
        <v>44149</v>
      </c>
      <c r="D5729" s="22" t="s">
        <v>117</v>
      </c>
      <c r="E5729" s="22">
        <v>8</v>
      </c>
      <c r="F5729" s="22" t="s">
        <v>112</v>
      </c>
      <c r="G5729" s="22" t="s">
        <v>115</v>
      </c>
    </row>
    <row r="5730" spans="3:7">
      <c r="C5730" s="137">
        <v>44459</v>
      </c>
      <c r="D5730" s="22" t="s">
        <v>116</v>
      </c>
      <c r="E5730" s="22">
        <v>300</v>
      </c>
      <c r="F5730" s="22" t="s">
        <v>6</v>
      </c>
      <c r="G5730" s="22" t="s">
        <v>108</v>
      </c>
    </row>
    <row r="5731" spans="3:7">
      <c r="C5731" s="137">
        <v>43978</v>
      </c>
      <c r="D5731" s="22" t="s">
        <v>118</v>
      </c>
      <c r="E5731" s="22">
        <v>27</v>
      </c>
      <c r="F5731" s="22" t="s">
        <v>9</v>
      </c>
      <c r="G5731" s="22" t="s">
        <v>105</v>
      </c>
    </row>
    <row r="5732" spans="3:7">
      <c r="C5732" s="137">
        <v>44343</v>
      </c>
      <c r="D5732" s="22" t="s">
        <v>117</v>
      </c>
      <c r="E5732" s="22">
        <v>8</v>
      </c>
      <c r="F5732" s="22" t="s">
        <v>112</v>
      </c>
      <c r="G5732" s="22" t="s">
        <v>105</v>
      </c>
    </row>
    <row r="5733" spans="3:7">
      <c r="C5733" s="137">
        <v>44130</v>
      </c>
      <c r="D5733" s="22" t="s">
        <v>107</v>
      </c>
      <c r="E5733" s="22">
        <v>125</v>
      </c>
      <c r="F5733" s="22" t="s">
        <v>110</v>
      </c>
      <c r="G5733" s="22" t="s">
        <v>108</v>
      </c>
    </row>
    <row r="5734" spans="3:7">
      <c r="C5734" s="137">
        <v>44032</v>
      </c>
      <c r="D5734" s="22" t="s">
        <v>107</v>
      </c>
      <c r="E5734" s="22">
        <v>9</v>
      </c>
      <c r="F5734" s="22" t="s">
        <v>9</v>
      </c>
      <c r="G5734" s="22" t="s">
        <v>105</v>
      </c>
    </row>
    <row r="5735" spans="3:7">
      <c r="C5735" s="137">
        <v>44048</v>
      </c>
      <c r="D5735" s="22" t="s">
        <v>118</v>
      </c>
      <c r="E5735" s="22">
        <v>75</v>
      </c>
      <c r="F5735" s="22" t="s">
        <v>110</v>
      </c>
      <c r="G5735" s="22" t="s">
        <v>115</v>
      </c>
    </row>
    <row r="5736" spans="3:7">
      <c r="C5736" s="137">
        <v>44118</v>
      </c>
      <c r="D5736" s="22" t="s">
        <v>107</v>
      </c>
      <c r="E5736" s="22">
        <v>5</v>
      </c>
      <c r="F5736" s="22" t="s">
        <v>9</v>
      </c>
      <c r="G5736" s="22" t="s">
        <v>113</v>
      </c>
    </row>
    <row r="5737" spans="3:7">
      <c r="C5737" s="137">
        <v>43980</v>
      </c>
      <c r="D5737" s="22" t="s">
        <v>119</v>
      </c>
      <c r="E5737" s="22">
        <v>17</v>
      </c>
      <c r="F5737" s="22" t="s">
        <v>6</v>
      </c>
      <c r="G5737" s="22" t="s">
        <v>108</v>
      </c>
    </row>
    <row r="5738" spans="3:7">
      <c r="C5738" s="137">
        <v>44362</v>
      </c>
      <c r="D5738" s="22" t="s">
        <v>116</v>
      </c>
      <c r="E5738" s="22">
        <v>4</v>
      </c>
      <c r="F5738" s="22" t="s">
        <v>110</v>
      </c>
      <c r="G5738" s="22" t="s">
        <v>105</v>
      </c>
    </row>
    <row r="5739" spans="3:7">
      <c r="C5739" s="137">
        <v>44492</v>
      </c>
      <c r="D5739" s="22" t="s">
        <v>119</v>
      </c>
      <c r="E5739" s="22">
        <v>28</v>
      </c>
      <c r="F5739" s="22" t="s">
        <v>110</v>
      </c>
      <c r="G5739" s="22" t="s">
        <v>109</v>
      </c>
    </row>
    <row r="5740" spans="3:7">
      <c r="C5740" s="137">
        <v>44563</v>
      </c>
      <c r="D5740" s="22" t="s">
        <v>119</v>
      </c>
      <c r="E5740" s="22">
        <v>400</v>
      </c>
      <c r="F5740" s="22" t="s">
        <v>110</v>
      </c>
      <c r="G5740" s="22" t="s">
        <v>113</v>
      </c>
    </row>
    <row r="5741" spans="3:7">
      <c r="C5741" s="137">
        <v>44208</v>
      </c>
      <c r="D5741" s="22" t="s">
        <v>119</v>
      </c>
      <c r="E5741" s="22">
        <v>475</v>
      </c>
      <c r="F5741" s="22" t="s">
        <v>6</v>
      </c>
      <c r="G5741" s="22" t="s">
        <v>108</v>
      </c>
    </row>
    <row r="5742" spans="3:7">
      <c r="C5742" s="137">
        <v>43931</v>
      </c>
      <c r="D5742" s="22" t="s">
        <v>118</v>
      </c>
      <c r="E5742" s="22">
        <v>1</v>
      </c>
      <c r="F5742" s="22" t="s">
        <v>9</v>
      </c>
      <c r="G5742" s="22" t="s">
        <v>113</v>
      </c>
    </row>
    <row r="5743" spans="3:7">
      <c r="C5743" s="137">
        <v>44117</v>
      </c>
      <c r="D5743" s="22" t="s">
        <v>107</v>
      </c>
      <c r="E5743" s="22">
        <v>600</v>
      </c>
      <c r="F5743" s="22" t="s">
        <v>110</v>
      </c>
      <c r="G5743" s="22" t="s">
        <v>105</v>
      </c>
    </row>
    <row r="5744" spans="3:7">
      <c r="C5744" s="137">
        <v>44685</v>
      </c>
      <c r="D5744" s="22" t="s">
        <v>119</v>
      </c>
      <c r="E5744" s="22">
        <v>175</v>
      </c>
      <c r="F5744" s="22" t="s">
        <v>112</v>
      </c>
      <c r="G5744" s="22" t="s">
        <v>111</v>
      </c>
    </row>
    <row r="5745" spans="3:7">
      <c r="C5745" s="137">
        <v>44607</v>
      </c>
      <c r="D5745" s="22" t="s">
        <v>118</v>
      </c>
      <c r="E5745" s="22">
        <v>250</v>
      </c>
      <c r="F5745" s="22" t="s">
        <v>112</v>
      </c>
      <c r="G5745" s="22" t="s">
        <v>115</v>
      </c>
    </row>
    <row r="5746" spans="3:7">
      <c r="C5746" s="137">
        <v>44828</v>
      </c>
      <c r="D5746" s="22" t="s">
        <v>119</v>
      </c>
      <c r="E5746" s="22">
        <v>9</v>
      </c>
      <c r="F5746" s="22" t="s">
        <v>114</v>
      </c>
      <c r="G5746" s="22" t="s">
        <v>106</v>
      </c>
    </row>
    <row r="5747" spans="3:7">
      <c r="C5747" s="137">
        <v>44729</v>
      </c>
      <c r="D5747" s="22" t="s">
        <v>117</v>
      </c>
      <c r="E5747" s="22">
        <v>3</v>
      </c>
      <c r="F5747" s="22" t="s">
        <v>9</v>
      </c>
      <c r="G5747" s="22" t="s">
        <v>111</v>
      </c>
    </row>
    <row r="5748" spans="3:7">
      <c r="C5748" s="137">
        <v>44487</v>
      </c>
      <c r="D5748" s="22" t="s">
        <v>119</v>
      </c>
      <c r="E5748" s="22">
        <v>16</v>
      </c>
      <c r="F5748" s="22" t="s">
        <v>110</v>
      </c>
      <c r="G5748" s="22" t="s">
        <v>115</v>
      </c>
    </row>
    <row r="5749" spans="3:7">
      <c r="C5749" s="137">
        <v>43869</v>
      </c>
      <c r="D5749" s="22" t="s">
        <v>118</v>
      </c>
      <c r="E5749" s="22">
        <v>7</v>
      </c>
      <c r="F5749" s="22" t="s">
        <v>110</v>
      </c>
      <c r="G5749" s="22" t="s">
        <v>111</v>
      </c>
    </row>
    <row r="5750" spans="3:7">
      <c r="C5750" s="137">
        <v>44751</v>
      </c>
      <c r="D5750" s="22" t="s">
        <v>119</v>
      </c>
      <c r="E5750" s="22">
        <v>21</v>
      </c>
      <c r="F5750" s="22" t="s">
        <v>110</v>
      </c>
      <c r="G5750" s="22" t="s">
        <v>115</v>
      </c>
    </row>
    <row r="5751" spans="3:7">
      <c r="C5751" s="137">
        <v>44073</v>
      </c>
      <c r="D5751" s="22" t="s">
        <v>116</v>
      </c>
      <c r="E5751" s="22">
        <v>37</v>
      </c>
      <c r="F5751" s="22" t="s">
        <v>6</v>
      </c>
      <c r="G5751" s="22" t="s">
        <v>111</v>
      </c>
    </row>
    <row r="5752" spans="3:7">
      <c r="C5752" s="137">
        <v>43953</v>
      </c>
      <c r="D5752" s="22" t="s">
        <v>117</v>
      </c>
      <c r="E5752" s="22">
        <v>13</v>
      </c>
      <c r="F5752" s="22" t="s">
        <v>114</v>
      </c>
      <c r="G5752" s="22" t="s">
        <v>109</v>
      </c>
    </row>
    <row r="5753" spans="3:7">
      <c r="C5753" s="137">
        <v>43970</v>
      </c>
      <c r="D5753" s="22" t="s">
        <v>119</v>
      </c>
      <c r="E5753" s="22">
        <v>275</v>
      </c>
      <c r="F5753" s="22" t="s">
        <v>9</v>
      </c>
      <c r="G5753" s="22" t="s">
        <v>109</v>
      </c>
    </row>
    <row r="5754" spans="3:7">
      <c r="C5754" s="137">
        <v>44579</v>
      </c>
      <c r="D5754" s="22" t="s">
        <v>117</v>
      </c>
      <c r="E5754" s="22">
        <v>300</v>
      </c>
      <c r="F5754" s="22" t="s">
        <v>6</v>
      </c>
      <c r="G5754" s="22" t="s">
        <v>113</v>
      </c>
    </row>
    <row r="5755" spans="3:7">
      <c r="C5755" s="137">
        <v>44334</v>
      </c>
      <c r="D5755" s="22" t="s">
        <v>116</v>
      </c>
      <c r="E5755" s="22">
        <v>8</v>
      </c>
      <c r="F5755" s="22" t="s">
        <v>114</v>
      </c>
      <c r="G5755" s="22" t="s">
        <v>105</v>
      </c>
    </row>
    <row r="5756" spans="3:7">
      <c r="C5756" s="137">
        <v>43934</v>
      </c>
      <c r="D5756" s="22" t="s">
        <v>117</v>
      </c>
      <c r="E5756" s="22">
        <v>20</v>
      </c>
      <c r="F5756" s="22" t="s">
        <v>9</v>
      </c>
      <c r="G5756" s="22" t="s">
        <v>106</v>
      </c>
    </row>
    <row r="5757" spans="3:7">
      <c r="C5757" s="137">
        <v>44859</v>
      </c>
      <c r="D5757" s="22" t="s">
        <v>119</v>
      </c>
      <c r="E5757" s="22">
        <v>32</v>
      </c>
      <c r="F5757" s="22" t="s">
        <v>112</v>
      </c>
      <c r="G5757" s="22" t="s">
        <v>109</v>
      </c>
    </row>
    <row r="5758" spans="3:7">
      <c r="C5758" s="137">
        <v>44296</v>
      </c>
      <c r="D5758" s="22" t="s">
        <v>117</v>
      </c>
      <c r="E5758" s="22">
        <v>22</v>
      </c>
      <c r="F5758" s="22" t="s">
        <v>112</v>
      </c>
      <c r="G5758" s="22" t="s">
        <v>108</v>
      </c>
    </row>
    <row r="5759" spans="3:7">
      <c r="C5759" s="137">
        <v>44516</v>
      </c>
      <c r="D5759" s="22" t="s">
        <v>116</v>
      </c>
      <c r="E5759" s="22">
        <v>9</v>
      </c>
      <c r="F5759" s="22" t="s">
        <v>114</v>
      </c>
      <c r="G5759" s="22" t="s">
        <v>115</v>
      </c>
    </row>
    <row r="5760" spans="3:7">
      <c r="C5760" s="137">
        <v>44401</v>
      </c>
      <c r="D5760" s="22" t="s">
        <v>118</v>
      </c>
      <c r="E5760" s="22">
        <v>150</v>
      </c>
      <c r="F5760" s="22" t="s">
        <v>110</v>
      </c>
      <c r="G5760" s="22" t="s">
        <v>111</v>
      </c>
    </row>
    <row r="5761" spans="3:7">
      <c r="C5761" s="137">
        <v>44309</v>
      </c>
      <c r="D5761" s="22" t="s">
        <v>119</v>
      </c>
      <c r="E5761" s="22">
        <v>425</v>
      </c>
      <c r="F5761" s="22" t="s">
        <v>114</v>
      </c>
      <c r="G5761" s="22" t="s">
        <v>115</v>
      </c>
    </row>
    <row r="5762" spans="3:7">
      <c r="C5762" s="137">
        <v>44855</v>
      </c>
      <c r="D5762" s="22" t="s">
        <v>119</v>
      </c>
      <c r="E5762" s="22">
        <v>1</v>
      </c>
      <c r="F5762" s="22" t="s">
        <v>110</v>
      </c>
      <c r="G5762" s="22" t="s">
        <v>111</v>
      </c>
    </row>
    <row r="5763" spans="3:7">
      <c r="C5763" s="137">
        <v>44007</v>
      </c>
      <c r="D5763" s="22" t="s">
        <v>117</v>
      </c>
      <c r="E5763" s="22">
        <v>150</v>
      </c>
      <c r="F5763" s="22" t="s">
        <v>9</v>
      </c>
      <c r="G5763" s="22" t="s">
        <v>106</v>
      </c>
    </row>
    <row r="5764" spans="3:7">
      <c r="C5764" s="137">
        <v>44087</v>
      </c>
      <c r="D5764" s="22" t="s">
        <v>118</v>
      </c>
      <c r="E5764" s="22">
        <v>30</v>
      </c>
      <c r="F5764" s="22" t="s">
        <v>6</v>
      </c>
      <c r="G5764" s="22" t="s">
        <v>115</v>
      </c>
    </row>
    <row r="5765" spans="3:7">
      <c r="C5765" s="137">
        <v>44868</v>
      </c>
      <c r="D5765" s="22" t="s">
        <v>119</v>
      </c>
      <c r="E5765" s="22">
        <v>26</v>
      </c>
      <c r="F5765" s="22" t="s">
        <v>112</v>
      </c>
      <c r="G5765" s="22" t="s">
        <v>115</v>
      </c>
    </row>
    <row r="5766" spans="3:7">
      <c r="C5766" s="137">
        <v>44262</v>
      </c>
      <c r="D5766" s="22" t="s">
        <v>107</v>
      </c>
      <c r="E5766" s="22">
        <v>125</v>
      </c>
      <c r="F5766" s="22" t="s">
        <v>110</v>
      </c>
      <c r="G5766" s="22" t="s">
        <v>115</v>
      </c>
    </row>
    <row r="5767" spans="3:7">
      <c r="C5767" s="137">
        <v>44767</v>
      </c>
      <c r="D5767" s="22" t="s">
        <v>107</v>
      </c>
      <c r="E5767" s="22">
        <v>11</v>
      </c>
      <c r="F5767" s="22" t="s">
        <v>6</v>
      </c>
      <c r="G5767" s="22" t="s">
        <v>105</v>
      </c>
    </row>
    <row r="5768" spans="3:7">
      <c r="C5768" s="137">
        <v>44478</v>
      </c>
      <c r="D5768" s="22" t="s">
        <v>117</v>
      </c>
      <c r="E5768" s="22">
        <v>21</v>
      </c>
      <c r="F5768" s="22" t="s">
        <v>112</v>
      </c>
      <c r="G5768" s="22" t="s">
        <v>109</v>
      </c>
    </row>
    <row r="5769" spans="3:7">
      <c r="C5769" s="137">
        <v>44126</v>
      </c>
      <c r="D5769" s="22" t="s">
        <v>119</v>
      </c>
      <c r="E5769" s="22">
        <v>6</v>
      </c>
      <c r="F5769" s="22" t="s">
        <v>114</v>
      </c>
      <c r="G5769" s="22" t="s">
        <v>105</v>
      </c>
    </row>
    <row r="5770" spans="3:7">
      <c r="C5770" s="137">
        <v>44515</v>
      </c>
      <c r="D5770" s="22" t="s">
        <v>118</v>
      </c>
      <c r="E5770" s="22">
        <v>7</v>
      </c>
      <c r="F5770" s="22" t="s">
        <v>6</v>
      </c>
      <c r="G5770" s="22" t="s">
        <v>109</v>
      </c>
    </row>
    <row r="5771" spans="3:7">
      <c r="C5771" s="137">
        <v>44659</v>
      </c>
      <c r="D5771" s="22" t="s">
        <v>117</v>
      </c>
      <c r="E5771" s="22">
        <v>18</v>
      </c>
      <c r="F5771" s="22" t="s">
        <v>6</v>
      </c>
      <c r="G5771" s="22" t="s">
        <v>105</v>
      </c>
    </row>
    <row r="5772" spans="3:7">
      <c r="C5772" s="137">
        <v>44565</v>
      </c>
      <c r="D5772" s="22" t="s">
        <v>119</v>
      </c>
      <c r="E5772" s="22">
        <v>7</v>
      </c>
      <c r="F5772" s="22" t="s">
        <v>110</v>
      </c>
      <c r="G5772" s="22" t="s">
        <v>106</v>
      </c>
    </row>
    <row r="5773" spans="3:7">
      <c r="C5773" s="137">
        <v>44213</v>
      </c>
      <c r="D5773" s="22" t="s">
        <v>119</v>
      </c>
      <c r="E5773" s="22">
        <v>14</v>
      </c>
      <c r="F5773" s="22" t="s">
        <v>9</v>
      </c>
      <c r="G5773" s="22" t="s">
        <v>105</v>
      </c>
    </row>
    <row r="5774" spans="3:7">
      <c r="C5774" s="137">
        <v>44514</v>
      </c>
      <c r="D5774" s="22" t="s">
        <v>117</v>
      </c>
      <c r="E5774" s="22">
        <v>4</v>
      </c>
      <c r="F5774" s="22" t="s">
        <v>9</v>
      </c>
      <c r="G5774" s="22" t="s">
        <v>115</v>
      </c>
    </row>
    <row r="5775" spans="3:7">
      <c r="C5775" s="137">
        <v>44036</v>
      </c>
      <c r="D5775" s="22" t="s">
        <v>119</v>
      </c>
      <c r="E5775" s="22">
        <v>9</v>
      </c>
      <c r="F5775" s="22" t="s">
        <v>112</v>
      </c>
      <c r="G5775" s="22" t="s">
        <v>113</v>
      </c>
    </row>
    <row r="5776" spans="3:7">
      <c r="C5776" s="137">
        <v>43982</v>
      </c>
      <c r="D5776" s="22" t="s">
        <v>119</v>
      </c>
      <c r="E5776" s="22">
        <v>8</v>
      </c>
      <c r="F5776" s="22" t="s">
        <v>112</v>
      </c>
      <c r="G5776" s="22" t="s">
        <v>113</v>
      </c>
    </row>
    <row r="5777" spans="3:7">
      <c r="C5777" s="137">
        <v>44114</v>
      </c>
      <c r="D5777" s="22" t="s">
        <v>117</v>
      </c>
      <c r="E5777" s="22">
        <v>5</v>
      </c>
      <c r="F5777" s="22" t="s">
        <v>9</v>
      </c>
      <c r="G5777" s="22" t="s">
        <v>109</v>
      </c>
    </row>
    <row r="5778" spans="3:7">
      <c r="C5778" s="137">
        <v>43976</v>
      </c>
      <c r="D5778" s="22" t="s">
        <v>107</v>
      </c>
      <c r="E5778" s="22">
        <v>23</v>
      </c>
      <c r="F5778" s="22" t="s">
        <v>112</v>
      </c>
      <c r="G5778" s="22" t="s">
        <v>106</v>
      </c>
    </row>
    <row r="5779" spans="3:7">
      <c r="C5779" s="137">
        <v>44872</v>
      </c>
      <c r="D5779" s="22" t="s">
        <v>118</v>
      </c>
      <c r="E5779" s="22">
        <v>8</v>
      </c>
      <c r="F5779" s="22" t="s">
        <v>112</v>
      </c>
      <c r="G5779" s="22" t="s">
        <v>106</v>
      </c>
    </row>
    <row r="5780" spans="3:7">
      <c r="C5780" s="137">
        <v>44201</v>
      </c>
      <c r="D5780" s="22" t="s">
        <v>118</v>
      </c>
      <c r="E5780" s="22">
        <v>39</v>
      </c>
      <c r="F5780" s="22" t="s">
        <v>114</v>
      </c>
      <c r="G5780" s="22" t="s">
        <v>113</v>
      </c>
    </row>
    <row r="5781" spans="3:7">
      <c r="C5781" s="137">
        <v>44315</v>
      </c>
      <c r="D5781" s="22" t="s">
        <v>116</v>
      </c>
      <c r="E5781" s="22">
        <v>1</v>
      </c>
      <c r="F5781" s="22" t="s">
        <v>110</v>
      </c>
      <c r="G5781" s="22" t="s">
        <v>106</v>
      </c>
    </row>
    <row r="5782" spans="3:7">
      <c r="C5782" s="137">
        <v>44171</v>
      </c>
      <c r="D5782" s="22" t="s">
        <v>119</v>
      </c>
      <c r="E5782" s="22">
        <v>39</v>
      </c>
      <c r="F5782" s="22" t="s">
        <v>110</v>
      </c>
      <c r="G5782" s="22" t="s">
        <v>115</v>
      </c>
    </row>
    <row r="5783" spans="3:7">
      <c r="C5783" s="137">
        <v>44829</v>
      </c>
      <c r="D5783" s="22" t="s">
        <v>117</v>
      </c>
      <c r="E5783" s="22">
        <v>19</v>
      </c>
      <c r="F5783" s="22" t="s">
        <v>114</v>
      </c>
      <c r="G5783" s="22" t="s">
        <v>115</v>
      </c>
    </row>
    <row r="5784" spans="3:7">
      <c r="C5784" s="137">
        <v>44021</v>
      </c>
      <c r="D5784" s="22" t="s">
        <v>117</v>
      </c>
      <c r="E5784" s="22">
        <v>23</v>
      </c>
      <c r="F5784" s="22" t="s">
        <v>110</v>
      </c>
      <c r="G5784" s="22" t="s">
        <v>111</v>
      </c>
    </row>
    <row r="5785" spans="3:7">
      <c r="C5785" s="137">
        <v>43920</v>
      </c>
      <c r="D5785" s="22" t="s">
        <v>107</v>
      </c>
      <c r="E5785" s="22">
        <v>75</v>
      </c>
      <c r="F5785" s="22" t="s">
        <v>114</v>
      </c>
      <c r="G5785" s="22" t="s">
        <v>105</v>
      </c>
    </row>
    <row r="5786" spans="3:7">
      <c r="C5786" s="137">
        <v>44900</v>
      </c>
      <c r="D5786" s="22" t="s">
        <v>116</v>
      </c>
      <c r="E5786" s="22">
        <v>7</v>
      </c>
      <c r="F5786" s="22" t="s">
        <v>114</v>
      </c>
      <c r="G5786" s="22" t="s">
        <v>105</v>
      </c>
    </row>
    <row r="5787" spans="3:7">
      <c r="C5787" s="137">
        <v>44117</v>
      </c>
      <c r="D5787" s="22" t="s">
        <v>119</v>
      </c>
      <c r="E5787" s="22">
        <v>475</v>
      </c>
      <c r="F5787" s="22" t="s">
        <v>110</v>
      </c>
      <c r="G5787" s="22" t="s">
        <v>113</v>
      </c>
    </row>
    <row r="5788" spans="3:7">
      <c r="C5788" s="137">
        <v>44139</v>
      </c>
      <c r="D5788" s="22" t="s">
        <v>117</v>
      </c>
      <c r="E5788" s="22">
        <v>7</v>
      </c>
      <c r="F5788" s="22" t="s">
        <v>112</v>
      </c>
      <c r="G5788" s="22" t="s">
        <v>108</v>
      </c>
    </row>
    <row r="5789" spans="3:7">
      <c r="C5789" s="137">
        <v>44685</v>
      </c>
      <c r="D5789" s="22" t="s">
        <v>119</v>
      </c>
      <c r="E5789" s="22">
        <v>2</v>
      </c>
      <c r="F5789" s="22" t="s">
        <v>6</v>
      </c>
      <c r="G5789" s="22" t="s">
        <v>111</v>
      </c>
    </row>
    <row r="5790" spans="3:7">
      <c r="C5790" s="137">
        <v>44327</v>
      </c>
      <c r="D5790" s="22" t="s">
        <v>107</v>
      </c>
      <c r="E5790" s="22">
        <v>550</v>
      </c>
      <c r="F5790" s="22" t="s">
        <v>114</v>
      </c>
      <c r="G5790" s="22" t="s">
        <v>113</v>
      </c>
    </row>
    <row r="5791" spans="3:7">
      <c r="C5791" s="137">
        <v>44509</v>
      </c>
      <c r="D5791" s="22" t="s">
        <v>116</v>
      </c>
      <c r="E5791" s="22">
        <v>34</v>
      </c>
      <c r="F5791" s="22" t="s">
        <v>9</v>
      </c>
      <c r="G5791" s="22" t="s">
        <v>113</v>
      </c>
    </row>
    <row r="5792" spans="3:7">
      <c r="C5792" s="137">
        <v>44820</v>
      </c>
      <c r="D5792" s="22" t="s">
        <v>119</v>
      </c>
      <c r="E5792" s="22">
        <v>450</v>
      </c>
      <c r="F5792" s="22" t="s">
        <v>110</v>
      </c>
      <c r="G5792" s="22" t="s">
        <v>108</v>
      </c>
    </row>
    <row r="5793" spans="3:7">
      <c r="C5793" s="137">
        <v>44337</v>
      </c>
      <c r="D5793" s="22" t="s">
        <v>117</v>
      </c>
      <c r="E5793" s="22">
        <v>50</v>
      </c>
      <c r="F5793" s="22" t="s">
        <v>110</v>
      </c>
      <c r="G5793" s="22" t="s">
        <v>111</v>
      </c>
    </row>
    <row r="5794" spans="3:7">
      <c r="C5794" s="137">
        <v>44614</v>
      </c>
      <c r="D5794" s="22" t="s">
        <v>117</v>
      </c>
      <c r="E5794" s="22">
        <v>275</v>
      </c>
      <c r="F5794" s="22" t="s">
        <v>114</v>
      </c>
      <c r="G5794" s="22" t="s">
        <v>105</v>
      </c>
    </row>
    <row r="5795" spans="3:7">
      <c r="C5795" s="137">
        <v>44590</v>
      </c>
      <c r="D5795" s="22" t="s">
        <v>116</v>
      </c>
      <c r="E5795" s="22">
        <v>6</v>
      </c>
      <c r="F5795" s="22" t="s">
        <v>110</v>
      </c>
      <c r="G5795" s="22" t="s">
        <v>113</v>
      </c>
    </row>
    <row r="5796" spans="3:7">
      <c r="C5796" s="137">
        <v>43997</v>
      </c>
      <c r="D5796" s="22" t="s">
        <v>117</v>
      </c>
      <c r="E5796" s="22">
        <v>12</v>
      </c>
      <c r="F5796" s="22" t="s">
        <v>112</v>
      </c>
      <c r="G5796" s="22" t="s">
        <v>105</v>
      </c>
    </row>
    <row r="5797" spans="3:7">
      <c r="C5797" s="137">
        <v>44305</v>
      </c>
      <c r="D5797" s="22" t="s">
        <v>117</v>
      </c>
      <c r="E5797" s="22">
        <v>350</v>
      </c>
      <c r="F5797" s="22" t="s">
        <v>6</v>
      </c>
      <c r="G5797" s="22" t="s">
        <v>106</v>
      </c>
    </row>
    <row r="5798" spans="3:7">
      <c r="C5798" s="137">
        <v>44559</v>
      </c>
      <c r="D5798" s="22" t="s">
        <v>117</v>
      </c>
      <c r="E5798" s="22">
        <v>41</v>
      </c>
      <c r="F5798" s="22" t="s">
        <v>9</v>
      </c>
      <c r="G5798" s="22" t="s">
        <v>105</v>
      </c>
    </row>
    <row r="5799" spans="3:7">
      <c r="C5799" s="137">
        <v>44621</v>
      </c>
      <c r="D5799" s="22" t="s">
        <v>119</v>
      </c>
      <c r="E5799" s="22">
        <v>39</v>
      </c>
      <c r="F5799" s="22" t="s">
        <v>6</v>
      </c>
      <c r="G5799" s="22" t="s">
        <v>105</v>
      </c>
    </row>
    <row r="5800" spans="3:7">
      <c r="C5800" s="137">
        <v>44635</v>
      </c>
      <c r="D5800" s="22" t="s">
        <v>117</v>
      </c>
      <c r="E5800" s="22">
        <v>8</v>
      </c>
      <c r="F5800" s="22" t="s">
        <v>114</v>
      </c>
      <c r="G5800" s="22" t="s">
        <v>105</v>
      </c>
    </row>
    <row r="5801" spans="3:7">
      <c r="C5801" s="137">
        <v>44566</v>
      </c>
      <c r="D5801" s="22" t="s">
        <v>117</v>
      </c>
      <c r="E5801" s="22">
        <v>8</v>
      </c>
      <c r="F5801" s="22" t="s">
        <v>110</v>
      </c>
      <c r="G5801" s="22" t="s">
        <v>106</v>
      </c>
    </row>
    <row r="5802" spans="3:7">
      <c r="C5802" s="137">
        <v>44552</v>
      </c>
      <c r="D5802" s="22" t="s">
        <v>117</v>
      </c>
      <c r="E5802" s="22">
        <v>24</v>
      </c>
      <c r="F5802" s="22" t="s">
        <v>112</v>
      </c>
      <c r="G5802" s="22" t="s">
        <v>106</v>
      </c>
    </row>
    <row r="5803" spans="3:7">
      <c r="C5803" s="137">
        <v>44186</v>
      </c>
      <c r="D5803" s="22" t="s">
        <v>116</v>
      </c>
      <c r="E5803" s="22">
        <v>2</v>
      </c>
      <c r="F5803" s="22" t="s">
        <v>110</v>
      </c>
      <c r="G5803" s="22" t="s">
        <v>115</v>
      </c>
    </row>
    <row r="5804" spans="3:7">
      <c r="C5804" s="137">
        <v>44582</v>
      </c>
      <c r="D5804" s="22" t="s">
        <v>117</v>
      </c>
      <c r="E5804" s="22">
        <v>25</v>
      </c>
      <c r="F5804" s="22" t="s">
        <v>112</v>
      </c>
      <c r="G5804" s="22" t="s">
        <v>105</v>
      </c>
    </row>
    <row r="5805" spans="3:7">
      <c r="C5805" s="137">
        <v>44233</v>
      </c>
      <c r="D5805" s="22" t="s">
        <v>119</v>
      </c>
      <c r="E5805" s="22">
        <v>450</v>
      </c>
      <c r="F5805" s="22" t="s">
        <v>112</v>
      </c>
      <c r="G5805" s="22" t="s">
        <v>105</v>
      </c>
    </row>
    <row r="5806" spans="3:7">
      <c r="C5806" s="137">
        <v>44330</v>
      </c>
      <c r="D5806" s="22" t="s">
        <v>117</v>
      </c>
      <c r="E5806" s="22">
        <v>49</v>
      </c>
      <c r="F5806" s="22" t="s">
        <v>114</v>
      </c>
      <c r="G5806" s="22" t="s">
        <v>113</v>
      </c>
    </row>
    <row r="5807" spans="3:7">
      <c r="C5807" s="137">
        <v>44016</v>
      </c>
      <c r="D5807" s="22" t="s">
        <v>107</v>
      </c>
      <c r="E5807" s="22">
        <v>7</v>
      </c>
      <c r="F5807" s="22" t="s">
        <v>110</v>
      </c>
      <c r="G5807" s="22" t="s">
        <v>115</v>
      </c>
    </row>
    <row r="5808" spans="3:7">
      <c r="C5808" s="137">
        <v>44902</v>
      </c>
      <c r="D5808" s="22" t="s">
        <v>119</v>
      </c>
      <c r="E5808" s="22">
        <v>8</v>
      </c>
      <c r="F5808" s="22" t="s">
        <v>112</v>
      </c>
      <c r="G5808" s="22" t="s">
        <v>108</v>
      </c>
    </row>
    <row r="5809" spans="3:7">
      <c r="C5809" s="137">
        <v>44384</v>
      </c>
      <c r="D5809" s="22" t="s">
        <v>117</v>
      </c>
      <c r="E5809" s="22">
        <v>325</v>
      </c>
      <c r="F5809" s="22" t="s">
        <v>112</v>
      </c>
      <c r="G5809" s="22" t="s">
        <v>105</v>
      </c>
    </row>
    <row r="5810" spans="3:7">
      <c r="C5810" s="137">
        <v>44100</v>
      </c>
      <c r="D5810" s="22" t="s">
        <v>118</v>
      </c>
      <c r="E5810" s="22">
        <v>28</v>
      </c>
      <c r="F5810" s="22" t="s">
        <v>9</v>
      </c>
      <c r="G5810" s="22" t="s">
        <v>105</v>
      </c>
    </row>
    <row r="5811" spans="3:7">
      <c r="C5811" s="137">
        <v>44658</v>
      </c>
      <c r="D5811" s="22" t="s">
        <v>116</v>
      </c>
      <c r="E5811" s="22">
        <v>28</v>
      </c>
      <c r="F5811" s="22" t="s">
        <v>112</v>
      </c>
      <c r="G5811" s="22" t="s">
        <v>115</v>
      </c>
    </row>
    <row r="5812" spans="3:7">
      <c r="C5812" s="137">
        <v>44600</v>
      </c>
      <c r="D5812" s="22" t="s">
        <v>119</v>
      </c>
      <c r="E5812" s="22">
        <v>21</v>
      </c>
      <c r="F5812" s="22" t="s">
        <v>9</v>
      </c>
      <c r="G5812" s="22" t="s">
        <v>108</v>
      </c>
    </row>
    <row r="5813" spans="3:7">
      <c r="C5813" s="137">
        <v>43915</v>
      </c>
      <c r="D5813" s="22" t="s">
        <v>116</v>
      </c>
      <c r="E5813" s="22">
        <v>6</v>
      </c>
      <c r="F5813" s="22" t="s">
        <v>110</v>
      </c>
      <c r="G5813" s="22" t="s">
        <v>113</v>
      </c>
    </row>
    <row r="5814" spans="3:7">
      <c r="C5814" s="137">
        <v>44313</v>
      </c>
      <c r="D5814" s="22" t="s">
        <v>119</v>
      </c>
      <c r="E5814" s="22">
        <v>31</v>
      </c>
      <c r="F5814" s="22" t="s">
        <v>114</v>
      </c>
      <c r="G5814" s="22" t="s">
        <v>105</v>
      </c>
    </row>
    <row r="5815" spans="3:7">
      <c r="C5815" s="137">
        <v>44612</v>
      </c>
      <c r="D5815" s="22" t="s">
        <v>119</v>
      </c>
      <c r="E5815" s="22">
        <v>200</v>
      </c>
      <c r="F5815" s="22" t="s">
        <v>6</v>
      </c>
      <c r="G5815" s="22" t="s">
        <v>106</v>
      </c>
    </row>
    <row r="5816" spans="3:7">
      <c r="C5816" s="137">
        <v>44117</v>
      </c>
      <c r="D5816" s="22" t="s">
        <v>119</v>
      </c>
      <c r="E5816" s="22">
        <v>75</v>
      </c>
      <c r="F5816" s="22" t="s">
        <v>114</v>
      </c>
      <c r="G5816" s="22" t="s">
        <v>108</v>
      </c>
    </row>
    <row r="5817" spans="3:7">
      <c r="C5817" s="137">
        <v>44750</v>
      </c>
      <c r="D5817" s="22" t="s">
        <v>119</v>
      </c>
      <c r="E5817" s="22">
        <v>19</v>
      </c>
      <c r="F5817" s="22" t="s">
        <v>112</v>
      </c>
      <c r="G5817" s="22" t="s">
        <v>111</v>
      </c>
    </row>
    <row r="5818" spans="3:7">
      <c r="C5818" s="137">
        <v>44530</v>
      </c>
      <c r="D5818" s="22" t="s">
        <v>107</v>
      </c>
      <c r="E5818" s="22">
        <v>37</v>
      </c>
      <c r="F5818" s="22" t="s">
        <v>110</v>
      </c>
      <c r="G5818" s="22" t="s">
        <v>106</v>
      </c>
    </row>
    <row r="5819" spans="3:7">
      <c r="C5819" s="137">
        <v>44258</v>
      </c>
      <c r="D5819" s="22" t="s">
        <v>119</v>
      </c>
      <c r="E5819" s="22">
        <v>7</v>
      </c>
      <c r="F5819" s="22" t="s">
        <v>114</v>
      </c>
      <c r="G5819" s="22" t="s">
        <v>109</v>
      </c>
    </row>
    <row r="5820" spans="3:7">
      <c r="C5820" s="137">
        <v>43967</v>
      </c>
      <c r="D5820" s="22" t="s">
        <v>117</v>
      </c>
      <c r="E5820" s="22">
        <v>9</v>
      </c>
      <c r="F5820" s="22" t="s">
        <v>112</v>
      </c>
      <c r="G5820" s="22" t="s">
        <v>105</v>
      </c>
    </row>
    <row r="5821" spans="3:7">
      <c r="C5821" s="137">
        <v>44386</v>
      </c>
      <c r="D5821" s="22" t="s">
        <v>118</v>
      </c>
      <c r="E5821" s="22">
        <v>5</v>
      </c>
      <c r="F5821" s="22" t="s">
        <v>110</v>
      </c>
      <c r="G5821" s="22" t="s">
        <v>115</v>
      </c>
    </row>
    <row r="5822" spans="3:7">
      <c r="C5822" s="137">
        <v>44646</v>
      </c>
      <c r="D5822" s="22" t="s">
        <v>116</v>
      </c>
      <c r="E5822" s="22">
        <v>30</v>
      </c>
      <c r="F5822" s="22" t="s">
        <v>114</v>
      </c>
      <c r="G5822" s="22" t="s">
        <v>111</v>
      </c>
    </row>
    <row r="5823" spans="3:7">
      <c r="C5823" s="137">
        <v>44021</v>
      </c>
      <c r="D5823" s="22" t="s">
        <v>119</v>
      </c>
      <c r="E5823" s="22">
        <v>525</v>
      </c>
      <c r="F5823" s="22" t="s">
        <v>112</v>
      </c>
      <c r="G5823" s="22" t="s">
        <v>106</v>
      </c>
    </row>
    <row r="5824" spans="3:7">
      <c r="C5824" s="137">
        <v>44753</v>
      </c>
      <c r="D5824" s="22" t="s">
        <v>107</v>
      </c>
      <c r="E5824" s="22">
        <v>19</v>
      </c>
      <c r="F5824" s="22" t="s">
        <v>112</v>
      </c>
      <c r="G5824" s="22" t="s">
        <v>109</v>
      </c>
    </row>
    <row r="5825" spans="3:7">
      <c r="C5825" s="137">
        <v>44124</v>
      </c>
      <c r="D5825" s="22" t="s">
        <v>118</v>
      </c>
      <c r="E5825" s="22">
        <v>350</v>
      </c>
      <c r="F5825" s="22" t="s">
        <v>110</v>
      </c>
      <c r="G5825" s="22" t="s">
        <v>108</v>
      </c>
    </row>
    <row r="5826" spans="3:7">
      <c r="C5826" s="137">
        <v>44864</v>
      </c>
      <c r="D5826" s="22" t="s">
        <v>117</v>
      </c>
      <c r="E5826" s="22">
        <v>9</v>
      </c>
      <c r="F5826" s="22" t="s">
        <v>112</v>
      </c>
      <c r="G5826" s="22" t="s">
        <v>108</v>
      </c>
    </row>
    <row r="5827" spans="3:7">
      <c r="C5827" s="137">
        <v>44709</v>
      </c>
      <c r="D5827" s="22" t="s">
        <v>119</v>
      </c>
      <c r="E5827" s="22">
        <v>35</v>
      </c>
      <c r="F5827" s="22" t="s">
        <v>110</v>
      </c>
      <c r="G5827" s="22" t="s">
        <v>105</v>
      </c>
    </row>
    <row r="5828" spans="3:7">
      <c r="C5828" s="137">
        <v>44841</v>
      </c>
      <c r="D5828" s="22" t="s">
        <v>117</v>
      </c>
      <c r="E5828" s="22">
        <v>9</v>
      </c>
      <c r="F5828" s="22" t="s">
        <v>9</v>
      </c>
      <c r="G5828" s="22" t="s">
        <v>105</v>
      </c>
    </row>
    <row r="5829" spans="3:7">
      <c r="C5829" s="137">
        <v>44714</v>
      </c>
      <c r="D5829" s="22" t="s">
        <v>107</v>
      </c>
      <c r="E5829" s="22">
        <v>16</v>
      </c>
      <c r="F5829" s="22" t="s">
        <v>6</v>
      </c>
      <c r="G5829" s="22" t="s">
        <v>115</v>
      </c>
    </row>
    <row r="5830" spans="3:7">
      <c r="C5830" s="137">
        <v>44349</v>
      </c>
      <c r="D5830" s="22" t="s">
        <v>117</v>
      </c>
      <c r="E5830" s="22">
        <v>250</v>
      </c>
      <c r="F5830" s="22" t="s">
        <v>6</v>
      </c>
      <c r="G5830" s="22" t="s">
        <v>113</v>
      </c>
    </row>
    <row r="5831" spans="3:7">
      <c r="C5831" s="137">
        <v>44469</v>
      </c>
      <c r="D5831" s="22" t="s">
        <v>119</v>
      </c>
      <c r="E5831" s="22">
        <v>39</v>
      </c>
      <c r="F5831" s="22" t="s">
        <v>114</v>
      </c>
      <c r="G5831" s="22" t="s">
        <v>105</v>
      </c>
    </row>
    <row r="5832" spans="3:7">
      <c r="C5832" s="137">
        <v>44389</v>
      </c>
      <c r="D5832" s="22" t="s">
        <v>118</v>
      </c>
      <c r="E5832" s="22">
        <v>225</v>
      </c>
      <c r="F5832" s="22" t="s">
        <v>9</v>
      </c>
      <c r="G5832" s="22" t="s">
        <v>111</v>
      </c>
    </row>
    <row r="5833" spans="3:7">
      <c r="C5833" s="137">
        <v>44385</v>
      </c>
      <c r="D5833" s="22" t="s">
        <v>107</v>
      </c>
      <c r="E5833" s="22">
        <v>36</v>
      </c>
      <c r="F5833" s="22" t="s">
        <v>110</v>
      </c>
      <c r="G5833" s="22" t="s">
        <v>108</v>
      </c>
    </row>
    <row r="5834" spans="3:7">
      <c r="C5834" s="137">
        <v>44366</v>
      </c>
      <c r="D5834" s="22" t="s">
        <v>117</v>
      </c>
      <c r="E5834" s="22">
        <v>16</v>
      </c>
      <c r="F5834" s="22" t="s">
        <v>114</v>
      </c>
      <c r="G5834" s="22" t="s">
        <v>115</v>
      </c>
    </row>
    <row r="5835" spans="3:7">
      <c r="C5835" s="137">
        <v>44680</v>
      </c>
      <c r="D5835" s="22" t="s">
        <v>107</v>
      </c>
      <c r="E5835" s="22">
        <v>500</v>
      </c>
      <c r="F5835" s="22" t="s">
        <v>114</v>
      </c>
      <c r="G5835" s="22" t="s">
        <v>106</v>
      </c>
    </row>
    <row r="5836" spans="3:7">
      <c r="C5836" s="137">
        <v>44641</v>
      </c>
      <c r="D5836" s="22" t="s">
        <v>119</v>
      </c>
      <c r="E5836" s="22">
        <v>75</v>
      </c>
      <c r="F5836" s="22" t="s">
        <v>9</v>
      </c>
      <c r="G5836" s="22" t="s">
        <v>115</v>
      </c>
    </row>
    <row r="5837" spans="3:7">
      <c r="C5837" s="137">
        <v>44636</v>
      </c>
      <c r="D5837" s="22" t="s">
        <v>117</v>
      </c>
      <c r="E5837" s="22">
        <v>400</v>
      </c>
      <c r="F5837" s="22" t="s">
        <v>114</v>
      </c>
      <c r="G5837" s="22" t="s">
        <v>108</v>
      </c>
    </row>
    <row r="5838" spans="3:7">
      <c r="C5838" s="137">
        <v>44390</v>
      </c>
      <c r="D5838" s="22" t="s">
        <v>107</v>
      </c>
      <c r="E5838" s="22">
        <v>1</v>
      </c>
      <c r="F5838" s="22" t="s">
        <v>6</v>
      </c>
      <c r="G5838" s="22" t="s">
        <v>109</v>
      </c>
    </row>
    <row r="5839" spans="3:7">
      <c r="C5839" s="137">
        <v>44556</v>
      </c>
      <c r="D5839" s="22" t="s">
        <v>119</v>
      </c>
      <c r="E5839" s="22">
        <v>175</v>
      </c>
      <c r="F5839" s="22" t="s">
        <v>110</v>
      </c>
      <c r="G5839" s="22" t="s">
        <v>109</v>
      </c>
    </row>
    <row r="5840" spans="3:7">
      <c r="C5840" s="137">
        <v>44081</v>
      </c>
      <c r="D5840" s="22" t="s">
        <v>118</v>
      </c>
      <c r="E5840" s="22">
        <v>2</v>
      </c>
      <c r="F5840" s="22" t="s">
        <v>6</v>
      </c>
      <c r="G5840" s="22" t="s">
        <v>109</v>
      </c>
    </row>
    <row r="5841" spans="3:7">
      <c r="C5841" s="137">
        <v>43901</v>
      </c>
      <c r="D5841" s="22" t="s">
        <v>118</v>
      </c>
      <c r="E5841" s="22">
        <v>7</v>
      </c>
      <c r="F5841" s="22" t="s">
        <v>110</v>
      </c>
      <c r="G5841" s="22" t="s">
        <v>111</v>
      </c>
    </row>
    <row r="5842" spans="3:7">
      <c r="C5842" s="137">
        <v>44918</v>
      </c>
      <c r="D5842" s="22" t="s">
        <v>117</v>
      </c>
      <c r="E5842" s="22">
        <v>6</v>
      </c>
      <c r="F5842" s="22" t="s">
        <v>114</v>
      </c>
      <c r="G5842" s="22" t="s">
        <v>111</v>
      </c>
    </row>
    <row r="5843" spans="3:7">
      <c r="C5843" s="137">
        <v>43893</v>
      </c>
      <c r="D5843" s="22" t="s">
        <v>119</v>
      </c>
      <c r="E5843" s="22">
        <v>6</v>
      </c>
      <c r="F5843" s="22" t="s">
        <v>112</v>
      </c>
      <c r="G5843" s="22" t="s">
        <v>105</v>
      </c>
    </row>
    <row r="5844" spans="3:7">
      <c r="C5844" s="137">
        <v>44029</v>
      </c>
      <c r="D5844" s="22" t="s">
        <v>117</v>
      </c>
      <c r="E5844" s="22">
        <v>350</v>
      </c>
      <c r="F5844" s="22" t="s">
        <v>9</v>
      </c>
      <c r="G5844" s="22" t="s">
        <v>113</v>
      </c>
    </row>
    <row r="5845" spans="3:7">
      <c r="C5845" s="137">
        <v>44008</v>
      </c>
      <c r="D5845" s="22" t="s">
        <v>117</v>
      </c>
      <c r="E5845" s="22">
        <v>41</v>
      </c>
      <c r="F5845" s="22" t="s">
        <v>110</v>
      </c>
      <c r="G5845" s="22" t="s">
        <v>109</v>
      </c>
    </row>
    <row r="5846" spans="3:7">
      <c r="C5846" s="137">
        <v>44668</v>
      </c>
      <c r="D5846" s="22" t="s">
        <v>116</v>
      </c>
      <c r="E5846" s="22">
        <v>34</v>
      </c>
      <c r="F5846" s="22" t="s">
        <v>112</v>
      </c>
      <c r="G5846" s="22" t="s">
        <v>106</v>
      </c>
    </row>
    <row r="5847" spans="3:7">
      <c r="C5847" s="137">
        <v>44333</v>
      </c>
      <c r="D5847" s="22" t="s">
        <v>117</v>
      </c>
      <c r="E5847" s="22">
        <v>400</v>
      </c>
      <c r="F5847" s="22" t="s">
        <v>112</v>
      </c>
      <c r="G5847" s="22" t="s">
        <v>108</v>
      </c>
    </row>
    <row r="5848" spans="3:7">
      <c r="C5848" s="137">
        <v>43965</v>
      </c>
      <c r="D5848" s="22" t="s">
        <v>119</v>
      </c>
      <c r="E5848" s="22">
        <v>37</v>
      </c>
      <c r="F5848" s="22" t="s">
        <v>114</v>
      </c>
      <c r="G5848" s="22" t="s">
        <v>106</v>
      </c>
    </row>
    <row r="5849" spans="3:7">
      <c r="C5849" s="137">
        <v>44232</v>
      </c>
      <c r="D5849" s="22" t="s">
        <v>118</v>
      </c>
      <c r="E5849" s="22">
        <v>34</v>
      </c>
      <c r="F5849" s="22" t="s">
        <v>110</v>
      </c>
      <c r="G5849" s="22" t="s">
        <v>113</v>
      </c>
    </row>
    <row r="5850" spans="3:7">
      <c r="C5850" s="137">
        <v>43834</v>
      </c>
      <c r="D5850" s="22" t="s">
        <v>119</v>
      </c>
      <c r="E5850" s="22">
        <v>275</v>
      </c>
      <c r="F5850" s="22" t="s">
        <v>9</v>
      </c>
      <c r="G5850" s="22" t="s">
        <v>108</v>
      </c>
    </row>
    <row r="5851" spans="3:7">
      <c r="C5851" s="137">
        <v>44598</v>
      </c>
      <c r="D5851" s="22" t="s">
        <v>119</v>
      </c>
      <c r="E5851" s="22">
        <v>5</v>
      </c>
      <c r="F5851" s="22" t="s">
        <v>110</v>
      </c>
      <c r="G5851" s="22" t="s">
        <v>113</v>
      </c>
    </row>
    <row r="5852" spans="3:7">
      <c r="C5852" s="137">
        <v>43845</v>
      </c>
      <c r="D5852" s="22" t="s">
        <v>119</v>
      </c>
      <c r="E5852" s="22">
        <v>2</v>
      </c>
      <c r="F5852" s="22" t="s">
        <v>9</v>
      </c>
      <c r="G5852" s="22" t="s">
        <v>113</v>
      </c>
    </row>
    <row r="5853" spans="3:7">
      <c r="C5853" s="137">
        <v>44674</v>
      </c>
      <c r="D5853" s="22" t="s">
        <v>118</v>
      </c>
      <c r="E5853" s="22">
        <v>48</v>
      </c>
      <c r="F5853" s="22" t="s">
        <v>114</v>
      </c>
      <c r="G5853" s="22" t="s">
        <v>115</v>
      </c>
    </row>
    <row r="5854" spans="3:7">
      <c r="C5854" s="137">
        <v>44770</v>
      </c>
      <c r="D5854" s="22" t="s">
        <v>117</v>
      </c>
      <c r="E5854" s="22">
        <v>525</v>
      </c>
      <c r="F5854" s="22" t="s">
        <v>6</v>
      </c>
      <c r="G5854" s="22" t="s">
        <v>109</v>
      </c>
    </row>
    <row r="5855" spans="3:7">
      <c r="C5855" s="137">
        <v>44714</v>
      </c>
      <c r="D5855" s="22" t="s">
        <v>117</v>
      </c>
      <c r="E5855" s="22">
        <v>42</v>
      </c>
      <c r="F5855" s="22" t="s">
        <v>9</v>
      </c>
      <c r="G5855" s="22" t="s">
        <v>113</v>
      </c>
    </row>
    <row r="5856" spans="3:7">
      <c r="C5856" s="137">
        <v>44254</v>
      </c>
      <c r="D5856" s="22" t="s">
        <v>119</v>
      </c>
      <c r="E5856" s="22">
        <v>42</v>
      </c>
      <c r="F5856" s="22" t="s">
        <v>114</v>
      </c>
      <c r="G5856" s="22" t="s">
        <v>106</v>
      </c>
    </row>
    <row r="5857" spans="3:7">
      <c r="C5857" s="137">
        <v>44111</v>
      </c>
      <c r="D5857" s="22" t="s">
        <v>116</v>
      </c>
      <c r="E5857" s="22">
        <v>475</v>
      </c>
      <c r="F5857" s="22" t="s">
        <v>6</v>
      </c>
      <c r="G5857" s="22" t="s">
        <v>106</v>
      </c>
    </row>
    <row r="5858" spans="3:7">
      <c r="C5858" s="137">
        <v>44152</v>
      </c>
      <c r="D5858" s="22" t="s">
        <v>116</v>
      </c>
      <c r="E5858" s="22">
        <v>6</v>
      </c>
      <c r="F5858" s="22" t="s">
        <v>9</v>
      </c>
      <c r="G5858" s="22" t="s">
        <v>115</v>
      </c>
    </row>
    <row r="5859" spans="3:7">
      <c r="C5859" s="137">
        <v>44194</v>
      </c>
      <c r="D5859" s="22" t="s">
        <v>117</v>
      </c>
      <c r="E5859" s="22">
        <v>44</v>
      </c>
      <c r="F5859" s="22" t="s">
        <v>6</v>
      </c>
      <c r="G5859" s="22" t="s">
        <v>113</v>
      </c>
    </row>
    <row r="5860" spans="3:7">
      <c r="C5860" s="137">
        <v>44306</v>
      </c>
      <c r="D5860" s="22" t="s">
        <v>119</v>
      </c>
      <c r="E5860" s="22">
        <v>43</v>
      </c>
      <c r="F5860" s="22" t="s">
        <v>114</v>
      </c>
      <c r="G5860" s="22" t="s">
        <v>111</v>
      </c>
    </row>
    <row r="5861" spans="3:7">
      <c r="C5861" s="137">
        <v>44207</v>
      </c>
      <c r="D5861" s="22" t="s">
        <v>116</v>
      </c>
      <c r="E5861" s="22">
        <v>2</v>
      </c>
      <c r="F5861" s="22" t="s">
        <v>112</v>
      </c>
      <c r="G5861" s="22" t="s">
        <v>105</v>
      </c>
    </row>
    <row r="5862" spans="3:7">
      <c r="C5862" s="137">
        <v>44285</v>
      </c>
      <c r="D5862" s="22" t="s">
        <v>119</v>
      </c>
      <c r="E5862" s="22">
        <v>225</v>
      </c>
      <c r="F5862" s="22" t="s">
        <v>6</v>
      </c>
      <c r="G5862" s="22" t="s">
        <v>108</v>
      </c>
    </row>
    <row r="5863" spans="3:7">
      <c r="C5863" s="137">
        <v>44525</v>
      </c>
      <c r="D5863" s="22" t="s">
        <v>118</v>
      </c>
      <c r="E5863" s="22">
        <v>8</v>
      </c>
      <c r="F5863" s="22" t="s">
        <v>6</v>
      </c>
      <c r="G5863" s="22" t="s">
        <v>108</v>
      </c>
    </row>
    <row r="5864" spans="3:7">
      <c r="C5864" s="137">
        <v>44772</v>
      </c>
      <c r="D5864" s="22" t="s">
        <v>119</v>
      </c>
      <c r="E5864" s="22">
        <v>150</v>
      </c>
      <c r="F5864" s="22" t="s">
        <v>114</v>
      </c>
      <c r="G5864" s="22" t="s">
        <v>113</v>
      </c>
    </row>
    <row r="5865" spans="3:7">
      <c r="C5865" s="137">
        <v>44768</v>
      </c>
      <c r="D5865" s="22" t="s">
        <v>117</v>
      </c>
      <c r="E5865" s="22">
        <v>3</v>
      </c>
      <c r="F5865" s="22" t="s">
        <v>114</v>
      </c>
      <c r="G5865" s="22" t="s">
        <v>111</v>
      </c>
    </row>
    <row r="5866" spans="3:7">
      <c r="C5866" s="137">
        <v>44338</v>
      </c>
      <c r="D5866" s="22" t="s">
        <v>117</v>
      </c>
      <c r="E5866" s="22">
        <v>125</v>
      </c>
      <c r="F5866" s="22" t="s">
        <v>9</v>
      </c>
      <c r="G5866" s="22" t="s">
        <v>105</v>
      </c>
    </row>
    <row r="5867" spans="3:7">
      <c r="C5867" s="137">
        <v>44311</v>
      </c>
      <c r="D5867" s="22" t="s">
        <v>119</v>
      </c>
      <c r="E5867" s="22">
        <v>33</v>
      </c>
      <c r="F5867" s="22" t="s">
        <v>9</v>
      </c>
      <c r="G5867" s="22" t="s">
        <v>108</v>
      </c>
    </row>
    <row r="5868" spans="3:7">
      <c r="C5868" s="137">
        <v>44397</v>
      </c>
      <c r="D5868" s="22" t="s">
        <v>118</v>
      </c>
      <c r="E5868" s="22">
        <v>125</v>
      </c>
      <c r="F5868" s="22" t="s">
        <v>110</v>
      </c>
      <c r="G5868" s="22" t="s">
        <v>105</v>
      </c>
    </row>
    <row r="5869" spans="3:7">
      <c r="C5869" s="137">
        <v>44023</v>
      </c>
      <c r="D5869" s="22" t="s">
        <v>119</v>
      </c>
      <c r="E5869" s="22">
        <v>39</v>
      </c>
      <c r="F5869" s="22" t="s">
        <v>112</v>
      </c>
      <c r="G5869" s="22" t="s">
        <v>108</v>
      </c>
    </row>
    <row r="5870" spans="3:7">
      <c r="C5870" s="137">
        <v>44731</v>
      </c>
      <c r="D5870" s="22" t="s">
        <v>119</v>
      </c>
      <c r="E5870" s="22">
        <v>7</v>
      </c>
      <c r="F5870" s="22" t="s">
        <v>114</v>
      </c>
      <c r="G5870" s="22" t="s">
        <v>109</v>
      </c>
    </row>
    <row r="5871" spans="3:7">
      <c r="C5871" s="137">
        <v>44894</v>
      </c>
      <c r="D5871" s="22" t="s">
        <v>117</v>
      </c>
      <c r="E5871" s="22">
        <v>525</v>
      </c>
      <c r="F5871" s="22" t="s">
        <v>6</v>
      </c>
      <c r="G5871" s="22" t="s">
        <v>105</v>
      </c>
    </row>
    <row r="5872" spans="3:7">
      <c r="C5872" s="137">
        <v>44811</v>
      </c>
      <c r="D5872" s="22" t="s">
        <v>117</v>
      </c>
      <c r="E5872" s="22">
        <v>525</v>
      </c>
      <c r="F5872" s="22" t="s">
        <v>9</v>
      </c>
      <c r="G5872" s="22" t="s">
        <v>109</v>
      </c>
    </row>
    <row r="5873" spans="3:7">
      <c r="C5873" s="137">
        <v>44133</v>
      </c>
      <c r="D5873" s="22" t="s">
        <v>117</v>
      </c>
      <c r="E5873" s="22">
        <v>3</v>
      </c>
      <c r="F5873" s="22" t="s">
        <v>9</v>
      </c>
      <c r="G5873" s="22" t="s">
        <v>108</v>
      </c>
    </row>
    <row r="5874" spans="3:7">
      <c r="C5874" s="137">
        <v>44516</v>
      </c>
      <c r="D5874" s="22" t="s">
        <v>119</v>
      </c>
      <c r="E5874" s="22">
        <v>200</v>
      </c>
      <c r="F5874" s="22" t="s">
        <v>114</v>
      </c>
      <c r="G5874" s="22" t="s">
        <v>113</v>
      </c>
    </row>
    <row r="5875" spans="3:7">
      <c r="C5875" s="137">
        <v>44706</v>
      </c>
      <c r="D5875" s="22" t="s">
        <v>116</v>
      </c>
      <c r="E5875" s="22">
        <v>46</v>
      </c>
      <c r="F5875" s="22" t="s">
        <v>9</v>
      </c>
      <c r="G5875" s="22" t="s">
        <v>106</v>
      </c>
    </row>
    <row r="5876" spans="3:7">
      <c r="C5876" s="137">
        <v>44561</v>
      </c>
      <c r="D5876" s="22" t="s">
        <v>119</v>
      </c>
      <c r="E5876" s="22">
        <v>300</v>
      </c>
      <c r="F5876" s="22" t="s">
        <v>9</v>
      </c>
      <c r="G5876" s="22" t="s">
        <v>113</v>
      </c>
    </row>
    <row r="5877" spans="3:7">
      <c r="C5877" s="137">
        <v>43959</v>
      </c>
      <c r="D5877" s="22" t="s">
        <v>118</v>
      </c>
      <c r="E5877" s="22">
        <v>28</v>
      </c>
      <c r="F5877" s="22" t="s">
        <v>9</v>
      </c>
      <c r="G5877" s="22" t="s">
        <v>108</v>
      </c>
    </row>
    <row r="5878" spans="3:7">
      <c r="C5878" s="137">
        <v>44832</v>
      </c>
      <c r="D5878" s="22" t="s">
        <v>118</v>
      </c>
      <c r="E5878" s="22">
        <v>18</v>
      </c>
      <c r="F5878" s="22" t="s">
        <v>110</v>
      </c>
      <c r="G5878" s="22" t="s">
        <v>105</v>
      </c>
    </row>
    <row r="5879" spans="3:7">
      <c r="C5879" s="137">
        <v>44063</v>
      </c>
      <c r="D5879" s="22" t="s">
        <v>117</v>
      </c>
      <c r="E5879" s="22">
        <v>250</v>
      </c>
      <c r="F5879" s="22" t="s">
        <v>9</v>
      </c>
      <c r="G5879" s="22" t="s">
        <v>115</v>
      </c>
    </row>
    <row r="5880" spans="3:7">
      <c r="C5880" s="137">
        <v>44246</v>
      </c>
      <c r="D5880" s="22" t="s">
        <v>116</v>
      </c>
      <c r="E5880" s="22">
        <v>20</v>
      </c>
      <c r="F5880" s="22" t="s">
        <v>110</v>
      </c>
      <c r="G5880" s="22" t="s">
        <v>115</v>
      </c>
    </row>
    <row r="5881" spans="3:7">
      <c r="C5881" s="137">
        <v>44006</v>
      </c>
      <c r="D5881" s="22" t="s">
        <v>117</v>
      </c>
      <c r="E5881" s="22">
        <v>1</v>
      </c>
      <c r="F5881" s="22" t="s">
        <v>114</v>
      </c>
      <c r="G5881" s="22" t="s">
        <v>113</v>
      </c>
    </row>
    <row r="5882" spans="3:7">
      <c r="C5882" s="137">
        <v>44231</v>
      </c>
      <c r="D5882" s="22" t="s">
        <v>117</v>
      </c>
      <c r="E5882" s="22">
        <v>24</v>
      </c>
      <c r="F5882" s="22" t="s">
        <v>6</v>
      </c>
      <c r="G5882" s="22" t="s">
        <v>111</v>
      </c>
    </row>
    <row r="5883" spans="3:7">
      <c r="C5883" s="137">
        <v>44442</v>
      </c>
      <c r="D5883" s="22" t="s">
        <v>117</v>
      </c>
      <c r="E5883" s="22">
        <v>75</v>
      </c>
      <c r="F5883" s="22" t="s">
        <v>9</v>
      </c>
      <c r="G5883" s="22" t="s">
        <v>106</v>
      </c>
    </row>
    <row r="5884" spans="3:7">
      <c r="C5884" s="137">
        <v>44609</v>
      </c>
      <c r="D5884" s="22" t="s">
        <v>107</v>
      </c>
      <c r="E5884" s="22">
        <v>15</v>
      </c>
      <c r="F5884" s="22" t="s">
        <v>110</v>
      </c>
      <c r="G5884" s="22" t="s">
        <v>106</v>
      </c>
    </row>
    <row r="5885" spans="3:7">
      <c r="C5885" s="137">
        <v>44660</v>
      </c>
      <c r="D5885" s="22" t="s">
        <v>116</v>
      </c>
      <c r="E5885" s="22">
        <v>45</v>
      </c>
      <c r="F5885" s="22" t="s">
        <v>110</v>
      </c>
      <c r="G5885" s="22" t="s">
        <v>113</v>
      </c>
    </row>
    <row r="5886" spans="3:7">
      <c r="C5886" s="137">
        <v>44037</v>
      </c>
      <c r="D5886" s="22" t="s">
        <v>116</v>
      </c>
      <c r="E5886" s="22">
        <v>32</v>
      </c>
      <c r="F5886" s="22" t="s">
        <v>114</v>
      </c>
      <c r="G5886" s="22" t="s">
        <v>106</v>
      </c>
    </row>
    <row r="5887" spans="3:7">
      <c r="C5887" s="137">
        <v>43958</v>
      </c>
      <c r="D5887" s="22" t="s">
        <v>116</v>
      </c>
      <c r="E5887" s="22">
        <v>46</v>
      </c>
      <c r="F5887" s="22" t="s">
        <v>6</v>
      </c>
      <c r="G5887" s="22" t="s">
        <v>111</v>
      </c>
    </row>
    <row r="5888" spans="3:7">
      <c r="C5888" s="137">
        <v>43915</v>
      </c>
      <c r="D5888" s="22" t="s">
        <v>116</v>
      </c>
      <c r="E5888" s="22">
        <v>375</v>
      </c>
      <c r="F5888" s="22" t="s">
        <v>114</v>
      </c>
      <c r="G5888" s="22" t="s">
        <v>109</v>
      </c>
    </row>
    <row r="5889" spans="3:7">
      <c r="C5889" s="137">
        <v>44102</v>
      </c>
      <c r="D5889" s="22" t="s">
        <v>117</v>
      </c>
      <c r="E5889" s="22">
        <v>37</v>
      </c>
      <c r="F5889" s="22" t="s">
        <v>6</v>
      </c>
      <c r="G5889" s="22" t="s">
        <v>106</v>
      </c>
    </row>
    <row r="5890" spans="3:7">
      <c r="C5890" s="137">
        <v>44266</v>
      </c>
      <c r="D5890" s="22" t="s">
        <v>117</v>
      </c>
      <c r="E5890" s="22">
        <v>8</v>
      </c>
      <c r="F5890" s="22" t="s">
        <v>9</v>
      </c>
      <c r="G5890" s="22" t="s">
        <v>106</v>
      </c>
    </row>
    <row r="5891" spans="3:7">
      <c r="C5891" s="137">
        <v>44897</v>
      </c>
      <c r="D5891" s="22" t="s">
        <v>118</v>
      </c>
      <c r="E5891" s="22">
        <v>50</v>
      </c>
      <c r="F5891" s="22" t="s">
        <v>112</v>
      </c>
      <c r="G5891" s="22" t="s">
        <v>113</v>
      </c>
    </row>
  </sheetData>
  <pageMargins left="0.7" right="0.7" top="0.75" bottom="0.75" header="0.3" footer="0.3"/>
  <pageSetup orientation="portrait" r:id="rId2"/>
  <tableParts count="1">
    <tablePart r:id="rId3"/>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A06C4-D10F-44BB-9B42-6170803B78AF}">
  <sheetPr>
    <tabColor rgb="FF0000FF"/>
  </sheetPr>
  <dimension ref="B1:P27"/>
  <sheetViews>
    <sheetView zoomScale="145" zoomScaleNormal="145" workbookViewId="0"/>
  </sheetViews>
  <sheetFormatPr defaultColWidth="8.85546875" defaultRowHeight="15"/>
  <cols>
    <col min="1" max="1" width="1.28515625" customWidth="1"/>
    <col min="2" max="2" width="6.42578125" bestFit="1" customWidth="1"/>
    <col min="3" max="3" width="1.7109375" customWidth="1"/>
    <col min="4" max="4" width="11.140625" customWidth="1"/>
    <col min="5" max="8" width="14.7109375" customWidth="1"/>
    <col min="9" max="9" width="1.7109375" customWidth="1"/>
    <col min="11" max="11" width="2.28515625" customWidth="1"/>
  </cols>
  <sheetData>
    <row r="1" spans="2:16" ht="6" customHeight="1"/>
    <row r="2" spans="2:16">
      <c r="B2" s="38" t="s">
        <v>289</v>
      </c>
      <c r="C2" s="38" t="s">
        <v>288</v>
      </c>
    </row>
    <row r="3" spans="2:16" ht="6" customHeight="1"/>
    <row r="4" spans="2:16" ht="6" customHeight="1"/>
    <row r="5" spans="2:16">
      <c r="D5" t="s">
        <v>302</v>
      </c>
    </row>
    <row r="7" spans="2:16">
      <c r="D7" t="s">
        <v>297</v>
      </c>
      <c r="E7" t="s">
        <v>300</v>
      </c>
      <c r="F7" t="s">
        <v>298</v>
      </c>
      <c r="G7" t="s">
        <v>299</v>
      </c>
      <c r="H7" t="s">
        <v>283</v>
      </c>
    </row>
    <row r="8" spans="2:16">
      <c r="D8" t="s">
        <v>284</v>
      </c>
      <c r="E8">
        <v>-0.98</v>
      </c>
      <c r="F8">
        <v>-0.69</v>
      </c>
      <c r="G8">
        <v>-0.64</v>
      </c>
      <c r="H8">
        <v>-0.85</v>
      </c>
      <c r="M8">
        <f t="shared" ref="M8:P11" si="0">E8+0.02</f>
        <v>-0.96</v>
      </c>
      <c r="N8">
        <f t="shared" si="0"/>
        <v>-0.66999999999999993</v>
      </c>
      <c r="O8">
        <f t="shared" si="0"/>
        <v>-0.62</v>
      </c>
      <c r="P8">
        <f t="shared" si="0"/>
        <v>-0.83</v>
      </c>
    </row>
    <row r="9" spans="2:16">
      <c r="D9" t="s">
        <v>285</v>
      </c>
      <c r="E9">
        <v>-0.16</v>
      </c>
      <c r="F9">
        <v>-0.59</v>
      </c>
      <c r="G9">
        <v>-0.73</v>
      </c>
      <c r="H9">
        <v>-0.84</v>
      </c>
      <c r="M9">
        <f t="shared" si="0"/>
        <v>-0.14000000000000001</v>
      </c>
      <c r="N9">
        <f t="shared" si="0"/>
        <v>-0.56999999999999995</v>
      </c>
      <c r="O9">
        <f t="shared" si="0"/>
        <v>-0.71</v>
      </c>
      <c r="P9">
        <f t="shared" si="0"/>
        <v>-0.82</v>
      </c>
    </row>
    <row r="10" spans="2:16">
      <c r="D10" t="s">
        <v>286</v>
      </c>
      <c r="E10">
        <v>-0.54</v>
      </c>
      <c r="F10">
        <v>-0.71</v>
      </c>
      <c r="G10">
        <v>-0.79</v>
      </c>
      <c r="H10">
        <v>-0.86</v>
      </c>
      <c r="M10">
        <f t="shared" si="0"/>
        <v>-0.52</v>
      </c>
      <c r="N10">
        <f t="shared" si="0"/>
        <v>-0.69</v>
      </c>
      <c r="O10">
        <f t="shared" si="0"/>
        <v>-0.77</v>
      </c>
      <c r="P10">
        <f t="shared" si="0"/>
        <v>-0.84</v>
      </c>
    </row>
    <row r="11" spans="2:16">
      <c r="D11" t="s">
        <v>287</v>
      </c>
      <c r="E11">
        <v>-0.22</v>
      </c>
      <c r="F11">
        <v>-0.61</v>
      </c>
      <c r="G11">
        <v>-0.78</v>
      </c>
      <c r="H11">
        <v>-0.9</v>
      </c>
      <c r="M11">
        <f t="shared" si="0"/>
        <v>-0.2</v>
      </c>
      <c r="N11">
        <f t="shared" si="0"/>
        <v>-0.59</v>
      </c>
      <c r="O11">
        <f t="shared" si="0"/>
        <v>-0.76</v>
      </c>
      <c r="P11">
        <f t="shared" si="0"/>
        <v>-0.88</v>
      </c>
    </row>
    <row r="12" spans="2:16" ht="6" customHeight="1"/>
    <row r="13" spans="2:16">
      <c r="D13" t="s">
        <v>301</v>
      </c>
    </row>
    <row r="14" spans="2:16" ht="6" customHeight="1"/>
    <row r="15" spans="2:16" ht="15.75" thickBot="1">
      <c r="B15" s="141"/>
      <c r="C15" s="147"/>
      <c r="D15" s="147"/>
      <c r="E15" s="147"/>
      <c r="F15" s="147"/>
      <c r="G15" s="147"/>
      <c r="H15" s="147"/>
      <c r="I15" s="147"/>
      <c r="J15" s="141"/>
    </row>
    <row r="16" spans="2:16" ht="6" customHeight="1">
      <c r="B16" s="145"/>
      <c r="C16" s="149"/>
      <c r="D16" s="150"/>
      <c r="E16" s="150"/>
      <c r="F16" s="150"/>
      <c r="G16" s="150"/>
      <c r="H16" s="150"/>
      <c r="I16" s="151"/>
      <c r="J16" s="146"/>
    </row>
    <row r="17" spans="2:10">
      <c r="B17" s="145"/>
      <c r="C17" s="152"/>
      <c r="D17" s="142" t="s">
        <v>302</v>
      </c>
      <c r="E17" s="141"/>
      <c r="F17" s="141"/>
      <c r="G17" s="141"/>
      <c r="H17" s="141"/>
      <c r="I17" s="153"/>
      <c r="J17" s="146"/>
    </row>
    <row r="18" spans="2:10" ht="6" customHeight="1">
      <c r="B18" s="145"/>
      <c r="C18" s="152"/>
      <c r="D18" s="141"/>
      <c r="E18" s="141"/>
      <c r="F18" s="141"/>
      <c r="G18" s="141"/>
      <c r="H18" s="141"/>
      <c r="I18" s="153"/>
      <c r="J18" s="146"/>
    </row>
    <row r="19" spans="2:10">
      <c r="B19" s="145"/>
      <c r="C19" s="152"/>
      <c r="D19" s="143" t="s">
        <v>297</v>
      </c>
      <c r="E19" s="143" t="s">
        <v>300</v>
      </c>
      <c r="F19" s="143" t="s">
        <v>298</v>
      </c>
      <c r="G19" s="143" t="s">
        <v>299</v>
      </c>
      <c r="H19" s="143" t="s">
        <v>283</v>
      </c>
      <c r="I19" s="153"/>
      <c r="J19" s="146"/>
    </row>
    <row r="20" spans="2:10">
      <c r="B20" s="145"/>
      <c r="C20" s="152"/>
      <c r="D20" s="143" t="s">
        <v>284</v>
      </c>
      <c r="E20" s="144">
        <f t="shared" ref="E20:H23" si="1">E8</f>
        <v>-0.98</v>
      </c>
      <c r="F20" s="144">
        <f t="shared" si="1"/>
        <v>-0.69</v>
      </c>
      <c r="G20" s="144">
        <f t="shared" si="1"/>
        <v>-0.64</v>
      </c>
      <c r="H20" s="144">
        <f t="shared" si="1"/>
        <v>-0.85</v>
      </c>
      <c r="I20" s="153"/>
      <c r="J20" s="146"/>
    </row>
    <row r="21" spans="2:10">
      <c r="B21" s="145"/>
      <c r="C21" s="152"/>
      <c r="D21" s="143" t="s">
        <v>285</v>
      </c>
      <c r="E21" s="144">
        <f t="shared" si="1"/>
        <v>-0.16</v>
      </c>
      <c r="F21" s="144">
        <f t="shared" si="1"/>
        <v>-0.59</v>
      </c>
      <c r="G21" s="144">
        <f t="shared" si="1"/>
        <v>-0.73</v>
      </c>
      <c r="H21" s="144">
        <f t="shared" si="1"/>
        <v>-0.84</v>
      </c>
      <c r="I21" s="153"/>
      <c r="J21" s="146"/>
    </row>
    <row r="22" spans="2:10">
      <c r="B22" s="145"/>
      <c r="C22" s="152"/>
      <c r="D22" s="143" t="s">
        <v>286</v>
      </c>
      <c r="E22" s="144">
        <f t="shared" si="1"/>
        <v>-0.54</v>
      </c>
      <c r="F22" s="144">
        <f t="shared" si="1"/>
        <v>-0.71</v>
      </c>
      <c r="G22" s="144">
        <f t="shared" si="1"/>
        <v>-0.79</v>
      </c>
      <c r="H22" s="144">
        <f t="shared" si="1"/>
        <v>-0.86</v>
      </c>
      <c r="I22" s="153"/>
      <c r="J22" s="146"/>
    </row>
    <row r="23" spans="2:10">
      <c r="B23" s="145"/>
      <c r="C23" s="152"/>
      <c r="D23" s="143" t="s">
        <v>287</v>
      </c>
      <c r="E23" s="144">
        <f t="shared" si="1"/>
        <v>-0.22</v>
      </c>
      <c r="F23" s="144">
        <f t="shared" si="1"/>
        <v>-0.61</v>
      </c>
      <c r="G23" s="144">
        <f t="shared" si="1"/>
        <v>-0.78</v>
      </c>
      <c r="H23" s="144">
        <f t="shared" si="1"/>
        <v>-0.9</v>
      </c>
      <c r="I23" s="153"/>
      <c r="J23" s="146"/>
    </row>
    <row r="24" spans="2:10" ht="6" customHeight="1">
      <c r="B24" s="145"/>
      <c r="C24" s="152"/>
      <c r="D24" s="141"/>
      <c r="E24" s="141"/>
      <c r="F24" s="141"/>
      <c r="G24" s="141"/>
      <c r="H24" s="141"/>
      <c r="I24" s="153"/>
      <c r="J24" s="146"/>
    </row>
    <row r="25" spans="2:10">
      <c r="B25" s="145"/>
      <c r="C25" s="152"/>
      <c r="D25" s="162" t="s">
        <v>303</v>
      </c>
      <c r="E25" s="161"/>
      <c r="F25" s="161"/>
      <c r="G25" s="161"/>
      <c r="H25" s="161"/>
      <c r="I25" s="153"/>
      <c r="J25" s="146"/>
    </row>
    <row r="26" spans="2:10" ht="6" customHeight="1" thickBot="1">
      <c r="B26" s="145"/>
      <c r="C26" s="154"/>
      <c r="D26" s="155"/>
      <c r="E26" s="155"/>
      <c r="F26" s="155"/>
      <c r="G26" s="155"/>
      <c r="H26" s="155"/>
      <c r="I26" s="156"/>
      <c r="J26" s="146"/>
    </row>
    <row r="27" spans="2:10">
      <c r="B27" s="141"/>
      <c r="C27" s="148"/>
      <c r="D27" s="148"/>
      <c r="E27" s="148"/>
      <c r="F27" s="148"/>
      <c r="G27" s="148"/>
      <c r="H27" s="148"/>
      <c r="I27" s="148"/>
      <c r="J27" s="141"/>
    </row>
  </sheetData>
  <conditionalFormatting sqref="E20:H23">
    <cfRule type="colorScale" priority="1">
      <colorScale>
        <cfvo type="min"/>
        <cfvo type="max"/>
        <color rgb="FF63BE7B"/>
        <color rgb="FFFCFCFF"/>
      </colorScale>
    </cfRule>
  </conditionalFormatting>
  <pageMargins left="0.7" right="0.7" top="0.75" bottom="0.75" header="0.3" footer="0.3"/>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59E94-5604-41BD-B76D-5D2FEB2826A5}">
  <sheetPr>
    <tabColor rgb="FFFF0000"/>
  </sheetPr>
  <dimension ref="B1:J28"/>
  <sheetViews>
    <sheetView zoomScale="145" zoomScaleNormal="145" workbookViewId="0"/>
  </sheetViews>
  <sheetFormatPr defaultColWidth="8.85546875" defaultRowHeight="15"/>
  <cols>
    <col min="1" max="1" width="1.28515625" customWidth="1"/>
    <col min="2" max="2" width="6.42578125" bestFit="1" customWidth="1"/>
    <col min="3" max="3" width="1.7109375" customWidth="1"/>
    <col min="4" max="4" width="11.7109375" customWidth="1"/>
    <col min="5" max="8" width="14.7109375" customWidth="1"/>
    <col min="9" max="9" width="1.7109375" customWidth="1"/>
    <col min="11" max="11" width="2.28515625" customWidth="1"/>
  </cols>
  <sheetData>
    <row r="1" spans="2:10" ht="6" customHeight="1"/>
    <row r="2" spans="2:10">
      <c r="B2" s="38" t="s">
        <v>289</v>
      </c>
      <c r="C2" s="38" t="s">
        <v>288</v>
      </c>
    </row>
    <row r="3" spans="2:10" ht="6" customHeight="1" thickBot="1">
      <c r="B3" s="38"/>
      <c r="C3" s="38"/>
    </row>
    <row r="4" spans="2:10" ht="6" customHeight="1">
      <c r="C4" s="149"/>
      <c r="D4" s="150"/>
      <c r="E4" s="150"/>
      <c r="F4" s="150"/>
      <c r="G4" s="150"/>
      <c r="H4" s="150"/>
      <c r="I4" s="151"/>
    </row>
    <row r="5" spans="2:10">
      <c r="C5" s="152"/>
      <c r="D5" s="142" t="s">
        <v>302</v>
      </c>
      <c r="E5" s="141"/>
      <c r="F5" s="141"/>
      <c r="G5" s="141"/>
      <c r="H5" s="141"/>
      <c r="I5" s="153"/>
    </row>
    <row r="6" spans="2:10">
      <c r="C6" s="152"/>
      <c r="D6" s="141"/>
      <c r="E6" s="141"/>
      <c r="F6" s="141"/>
      <c r="G6" s="141"/>
      <c r="H6" s="141"/>
      <c r="I6" s="153"/>
    </row>
    <row r="7" spans="2:10">
      <c r="C7" s="152"/>
      <c r="D7" s="143" t="s">
        <v>297</v>
      </c>
      <c r="E7" s="143" t="s">
        <v>300</v>
      </c>
      <c r="F7" s="143" t="s">
        <v>298</v>
      </c>
      <c r="G7" s="143" t="s">
        <v>299</v>
      </c>
      <c r="H7" s="143" t="s">
        <v>283</v>
      </c>
      <c r="I7" s="153"/>
    </row>
    <row r="8" spans="2:10">
      <c r="C8" s="152"/>
      <c r="D8" s="143" t="s">
        <v>284</v>
      </c>
      <c r="E8" s="144">
        <f>'Ch17(158-159)'!E8</f>
        <v>-0.98</v>
      </c>
      <c r="F8" s="144">
        <f>'Ch17(158-159)'!F8</f>
        <v>-0.69</v>
      </c>
      <c r="G8" s="144">
        <f>'Ch17(158-159)'!G8</f>
        <v>-0.64</v>
      </c>
      <c r="H8" s="144">
        <f>'Ch17(158-159)'!H8</f>
        <v>-0.85</v>
      </c>
      <c r="I8" s="153"/>
    </row>
    <row r="9" spans="2:10">
      <c r="C9" s="152"/>
      <c r="D9" s="143" t="s">
        <v>285</v>
      </c>
      <c r="E9" s="144">
        <f>'Ch17(158-159)'!E9</f>
        <v>-0.16</v>
      </c>
      <c r="F9" s="144">
        <f>'Ch17(158-159)'!F9</f>
        <v>-0.59</v>
      </c>
      <c r="G9" s="144">
        <f>'Ch17(158-159)'!G9</f>
        <v>-0.73</v>
      </c>
      <c r="H9" s="144">
        <f>'Ch17(158-159)'!H9</f>
        <v>-0.84</v>
      </c>
      <c r="I9" s="153"/>
    </row>
    <row r="10" spans="2:10">
      <c r="C10" s="152"/>
      <c r="D10" s="143" t="s">
        <v>286</v>
      </c>
      <c r="E10" s="144">
        <f>'Ch17(158-159)'!E10</f>
        <v>-0.54</v>
      </c>
      <c r="F10" s="144">
        <f>'Ch17(158-159)'!F10</f>
        <v>-0.71</v>
      </c>
      <c r="G10" s="144">
        <f>'Ch17(158-159)'!G10</f>
        <v>-0.79</v>
      </c>
      <c r="H10" s="144">
        <f>'Ch17(158-159)'!H10</f>
        <v>-0.86</v>
      </c>
      <c r="I10" s="153"/>
    </row>
    <row r="11" spans="2:10">
      <c r="C11" s="152"/>
      <c r="D11" s="143" t="s">
        <v>287</v>
      </c>
      <c r="E11" s="144">
        <f>'Ch17(158-159)'!E11</f>
        <v>-0.22</v>
      </c>
      <c r="F11" s="144">
        <f>'Ch17(158-159)'!F11</f>
        <v>-0.61</v>
      </c>
      <c r="G11" s="144">
        <f>'Ch17(158-159)'!G11</f>
        <v>-0.78</v>
      </c>
      <c r="H11" s="144">
        <f>'Ch17(158-159)'!H11</f>
        <v>-0.9</v>
      </c>
      <c r="I11" s="153"/>
    </row>
    <row r="12" spans="2:10" ht="6" customHeight="1">
      <c r="C12" s="152"/>
      <c r="D12" s="141"/>
      <c r="E12" s="141"/>
      <c r="F12" s="141"/>
      <c r="G12" s="141"/>
      <c r="H12" s="141"/>
      <c r="I12" s="153"/>
    </row>
    <row r="13" spans="2:10" ht="15" customHeight="1">
      <c r="C13" s="152"/>
      <c r="D13" s="162" t="s">
        <v>303</v>
      </c>
      <c r="E13" s="161"/>
      <c r="F13" s="161"/>
      <c r="G13" s="161"/>
      <c r="H13" s="161"/>
      <c r="I13" s="153"/>
    </row>
    <row r="14" spans="2:10" ht="6" customHeight="1" thickBot="1">
      <c r="C14" s="154"/>
      <c r="D14" s="155"/>
      <c r="E14" s="155"/>
      <c r="F14" s="155"/>
      <c r="G14" s="155"/>
      <c r="H14" s="155"/>
      <c r="I14" s="156"/>
    </row>
    <row r="16" spans="2:10" ht="15.75" thickBot="1">
      <c r="B16" s="141"/>
      <c r="C16" s="147"/>
      <c r="D16" s="147"/>
      <c r="E16" s="147"/>
      <c r="F16" s="147"/>
      <c r="G16" s="147"/>
      <c r="H16" s="147"/>
      <c r="I16" s="147"/>
      <c r="J16" s="141"/>
    </row>
    <row r="17" spans="2:10" ht="6" customHeight="1">
      <c r="B17" s="145"/>
      <c r="C17" s="149"/>
      <c r="D17" s="150"/>
      <c r="E17" s="150"/>
      <c r="F17" s="150"/>
      <c r="G17" s="150"/>
      <c r="H17" s="150"/>
      <c r="I17" s="151"/>
      <c r="J17" s="146"/>
    </row>
    <row r="18" spans="2:10">
      <c r="B18" s="145"/>
      <c r="C18" s="152"/>
      <c r="D18" s="142" t="s">
        <v>302</v>
      </c>
      <c r="E18" s="141"/>
      <c r="F18" s="141"/>
      <c r="G18" s="141"/>
      <c r="H18" s="141"/>
      <c r="I18" s="153"/>
      <c r="J18" s="146"/>
    </row>
    <row r="19" spans="2:10" ht="6" customHeight="1">
      <c r="B19" s="145"/>
      <c r="C19" s="152"/>
      <c r="D19" s="141"/>
      <c r="E19" s="141"/>
      <c r="F19" s="141"/>
      <c r="G19" s="141"/>
      <c r="H19" s="141"/>
      <c r="I19" s="153"/>
      <c r="J19" s="146"/>
    </row>
    <row r="20" spans="2:10">
      <c r="B20" s="145"/>
      <c r="C20" s="152"/>
      <c r="D20" s="143" t="s">
        <v>297</v>
      </c>
      <c r="E20" s="143" t="s">
        <v>300</v>
      </c>
      <c r="F20" s="143" t="s">
        <v>298</v>
      </c>
      <c r="G20" s="143" t="s">
        <v>299</v>
      </c>
      <c r="H20" s="143" t="s">
        <v>283</v>
      </c>
      <c r="I20" s="153"/>
      <c r="J20" s="146"/>
    </row>
    <row r="21" spans="2:10">
      <c r="B21" s="145"/>
      <c r="C21" s="152"/>
      <c r="D21" s="143" t="s">
        <v>284</v>
      </c>
      <c r="E21" s="144">
        <f t="shared" ref="E21:H24" si="0">E8</f>
        <v>-0.98</v>
      </c>
      <c r="F21" s="144">
        <f t="shared" si="0"/>
        <v>-0.69</v>
      </c>
      <c r="G21" s="144">
        <f t="shared" si="0"/>
        <v>-0.64</v>
      </c>
      <c r="H21" s="144">
        <f t="shared" si="0"/>
        <v>-0.85</v>
      </c>
      <c r="I21" s="153"/>
      <c r="J21" s="146"/>
    </row>
    <row r="22" spans="2:10">
      <c r="B22" s="145"/>
      <c r="C22" s="152"/>
      <c r="D22" s="143" t="s">
        <v>285</v>
      </c>
      <c r="E22" s="144">
        <f t="shared" si="0"/>
        <v>-0.16</v>
      </c>
      <c r="F22" s="144">
        <f t="shared" si="0"/>
        <v>-0.59</v>
      </c>
      <c r="G22" s="144">
        <f t="shared" si="0"/>
        <v>-0.73</v>
      </c>
      <c r="H22" s="144">
        <f t="shared" si="0"/>
        <v>-0.84</v>
      </c>
      <c r="I22" s="153"/>
      <c r="J22" s="146"/>
    </row>
    <row r="23" spans="2:10">
      <c r="B23" s="145"/>
      <c r="C23" s="152"/>
      <c r="D23" s="143" t="s">
        <v>286</v>
      </c>
      <c r="E23" s="144">
        <f t="shared" si="0"/>
        <v>-0.54</v>
      </c>
      <c r="F23" s="144">
        <f t="shared" si="0"/>
        <v>-0.71</v>
      </c>
      <c r="G23" s="144">
        <f t="shared" si="0"/>
        <v>-0.79</v>
      </c>
      <c r="H23" s="144">
        <f t="shared" si="0"/>
        <v>-0.86</v>
      </c>
      <c r="I23" s="153"/>
      <c r="J23" s="146"/>
    </row>
    <row r="24" spans="2:10">
      <c r="B24" s="145"/>
      <c r="C24" s="152"/>
      <c r="D24" s="143" t="s">
        <v>287</v>
      </c>
      <c r="E24" s="144">
        <f t="shared" si="0"/>
        <v>-0.22</v>
      </c>
      <c r="F24" s="144">
        <f t="shared" si="0"/>
        <v>-0.61</v>
      </c>
      <c r="G24" s="144">
        <f t="shared" si="0"/>
        <v>-0.78</v>
      </c>
      <c r="H24" s="144">
        <f t="shared" si="0"/>
        <v>-0.9</v>
      </c>
      <c r="I24" s="153"/>
      <c r="J24" s="146"/>
    </row>
    <row r="25" spans="2:10" ht="6" customHeight="1">
      <c r="B25" s="145"/>
      <c r="C25" s="152"/>
      <c r="D25" s="141"/>
      <c r="E25" s="141"/>
      <c r="F25" s="141"/>
      <c r="G25" s="141"/>
      <c r="H25" s="141"/>
      <c r="I25" s="153"/>
      <c r="J25" s="146"/>
    </row>
    <row r="26" spans="2:10" ht="15" customHeight="1">
      <c r="B26" s="145"/>
      <c r="C26" s="152"/>
      <c r="D26" s="162" t="s">
        <v>303</v>
      </c>
      <c r="E26" s="161"/>
      <c r="F26" s="161"/>
      <c r="G26" s="161"/>
      <c r="H26" s="161"/>
      <c r="I26" s="153"/>
      <c r="J26" s="146"/>
    </row>
    <row r="27" spans="2:10" ht="6" customHeight="1" thickBot="1">
      <c r="B27" s="145"/>
      <c r="C27" s="154"/>
      <c r="D27" s="155"/>
      <c r="E27" s="155"/>
      <c r="F27" s="155"/>
      <c r="G27" s="155"/>
      <c r="H27" s="155"/>
      <c r="I27" s="156"/>
      <c r="J27" s="146"/>
    </row>
    <row r="28" spans="2:10">
      <c r="B28" s="141"/>
      <c r="C28" s="148"/>
      <c r="D28" s="148"/>
      <c r="E28" s="148"/>
      <c r="F28" s="148"/>
      <c r="G28" s="148"/>
      <c r="H28" s="148"/>
      <c r="I28" s="148"/>
      <c r="J28" s="141"/>
    </row>
  </sheetData>
  <conditionalFormatting sqref="E8:H11">
    <cfRule type="colorScale" priority="2">
      <colorScale>
        <cfvo type="min"/>
        <cfvo type="max"/>
        <color rgb="FF63BE7B"/>
        <color rgb="FFFCFCFF"/>
      </colorScale>
    </cfRule>
  </conditionalFormatting>
  <conditionalFormatting sqref="E21:H24">
    <cfRule type="colorScale" priority="1">
      <colorScale>
        <cfvo type="min"/>
        <cfvo type="max"/>
        <color rgb="FF63BE7B"/>
        <color rgb="FFFCFCFF"/>
      </colorScale>
    </cfRule>
  </conditionalFormatting>
  <pageMargins left="0.7" right="0.7" top="0.75" bottom="0.75" header="0.3" footer="0.3"/>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E8074-F53D-4116-BDBB-E9F5F5581317}">
  <sheetPr>
    <tabColor rgb="FF0000FF"/>
  </sheetPr>
  <dimension ref="B1:I22"/>
  <sheetViews>
    <sheetView zoomScale="115" zoomScaleNormal="115" workbookViewId="0"/>
  </sheetViews>
  <sheetFormatPr defaultColWidth="8.85546875" defaultRowHeight="15"/>
  <cols>
    <col min="1" max="1" width="1.85546875" customWidth="1"/>
    <col min="2" max="2" width="6.42578125" bestFit="1" customWidth="1"/>
    <col min="3" max="3" width="13.42578125" bestFit="1" customWidth="1"/>
    <col min="4" max="8" width="14.28515625" bestFit="1" customWidth="1"/>
    <col min="9" max="9" width="11.28515625" bestFit="1" customWidth="1"/>
  </cols>
  <sheetData>
    <row r="1" spans="2:9" ht="5.25" customHeight="1"/>
    <row r="2" spans="2:9">
      <c r="B2" s="38" t="s">
        <v>295</v>
      </c>
      <c r="C2" s="38" t="s">
        <v>296</v>
      </c>
    </row>
    <row r="3" spans="2:9" ht="5.25" customHeight="1"/>
    <row r="4" spans="2:9">
      <c r="C4" s="49" t="s">
        <v>268</v>
      </c>
      <c r="D4" s="49" t="s">
        <v>1</v>
      </c>
    </row>
    <row r="5" spans="2:9">
      <c r="C5" s="49" t="s">
        <v>101</v>
      </c>
      <c r="D5" s="57" t="s">
        <v>114</v>
      </c>
      <c r="E5" s="57" t="s">
        <v>112</v>
      </c>
      <c r="F5" s="57" t="s">
        <v>6</v>
      </c>
      <c r="G5" s="57" t="s">
        <v>110</v>
      </c>
      <c r="H5" s="57" t="s">
        <v>9</v>
      </c>
      <c r="I5" s="57" t="s">
        <v>36</v>
      </c>
    </row>
    <row r="6" spans="2:9">
      <c r="C6" s="57" t="s">
        <v>119</v>
      </c>
      <c r="D6" s="97">
        <v>40059</v>
      </c>
      <c r="E6" s="97">
        <v>39577</v>
      </c>
      <c r="F6" s="97">
        <v>44792</v>
      </c>
      <c r="G6" s="97">
        <v>45150</v>
      </c>
      <c r="H6" s="97">
        <v>40911</v>
      </c>
      <c r="I6" s="97">
        <v>210489</v>
      </c>
    </row>
    <row r="7" spans="2:9">
      <c r="C7" s="57" t="s">
        <v>117</v>
      </c>
      <c r="D7" s="97">
        <v>41845</v>
      </c>
      <c r="E7" s="97">
        <v>43762</v>
      </c>
      <c r="F7" s="97">
        <v>42048</v>
      </c>
      <c r="G7" s="97">
        <v>40420</v>
      </c>
      <c r="H7" s="97">
        <v>36078</v>
      </c>
      <c r="I7" s="97">
        <v>204153</v>
      </c>
    </row>
    <row r="8" spans="2:9">
      <c r="C8" s="57" t="s">
        <v>107</v>
      </c>
      <c r="D8" s="97">
        <v>17093</v>
      </c>
      <c r="E8" s="97">
        <v>19074</v>
      </c>
      <c r="F8" s="97">
        <v>20915</v>
      </c>
      <c r="G8" s="97">
        <v>17047</v>
      </c>
      <c r="H8" s="97">
        <v>17143</v>
      </c>
      <c r="I8" s="97">
        <v>91272</v>
      </c>
    </row>
    <row r="9" spans="2:9">
      <c r="C9" s="57" t="s">
        <v>118</v>
      </c>
      <c r="D9" s="97">
        <v>18826</v>
      </c>
      <c r="E9" s="97">
        <v>19501</v>
      </c>
      <c r="F9" s="97">
        <v>17656</v>
      </c>
      <c r="G9" s="97">
        <v>17512</v>
      </c>
      <c r="H9" s="97">
        <v>20011</v>
      </c>
      <c r="I9" s="97">
        <v>93506</v>
      </c>
    </row>
    <row r="10" spans="2:9">
      <c r="C10" s="57" t="s">
        <v>116</v>
      </c>
      <c r="D10" s="97">
        <v>20959</v>
      </c>
      <c r="E10" s="97">
        <v>20240</v>
      </c>
      <c r="F10" s="97">
        <v>18860</v>
      </c>
      <c r="G10" s="97">
        <v>18310</v>
      </c>
      <c r="H10" s="97">
        <v>22492</v>
      </c>
      <c r="I10" s="97">
        <v>100861</v>
      </c>
    </row>
    <row r="11" spans="2:9">
      <c r="C11" s="57" t="s">
        <v>36</v>
      </c>
      <c r="D11" s="97">
        <v>138782</v>
      </c>
      <c r="E11" s="97">
        <v>142154</v>
      </c>
      <c r="F11" s="97">
        <v>144271</v>
      </c>
      <c r="G11" s="97">
        <v>138439</v>
      </c>
      <c r="H11" s="97">
        <v>136635</v>
      </c>
      <c r="I11" s="97">
        <v>700281</v>
      </c>
    </row>
    <row r="15" spans="2:9">
      <c r="C15" s="49" t="s">
        <v>268</v>
      </c>
      <c r="D15" s="49" t="s">
        <v>1</v>
      </c>
    </row>
    <row r="16" spans="2:9">
      <c r="C16" s="49" t="s">
        <v>101</v>
      </c>
      <c r="D16" s="57" t="s">
        <v>114</v>
      </c>
      <c r="E16" s="57" t="s">
        <v>112</v>
      </c>
      <c r="F16" s="57" t="s">
        <v>6</v>
      </c>
      <c r="G16" s="57" t="s">
        <v>110</v>
      </c>
      <c r="H16" s="57" t="s">
        <v>9</v>
      </c>
      <c r="I16" s="57" t="s">
        <v>36</v>
      </c>
    </row>
    <row r="17" spans="3:9">
      <c r="C17" s="57" t="s">
        <v>119</v>
      </c>
      <c r="D17" s="97">
        <v>40059</v>
      </c>
      <c r="E17" s="97">
        <v>39577</v>
      </c>
      <c r="F17" s="97">
        <v>44792</v>
      </c>
      <c r="G17" s="97">
        <v>45150</v>
      </c>
      <c r="H17" s="97">
        <v>40911</v>
      </c>
      <c r="I17" s="97">
        <v>210489</v>
      </c>
    </row>
    <row r="18" spans="3:9">
      <c r="C18" s="57" t="s">
        <v>117</v>
      </c>
      <c r="D18" s="97">
        <v>41845</v>
      </c>
      <c r="E18" s="97">
        <v>43762</v>
      </c>
      <c r="F18" s="97">
        <v>42048</v>
      </c>
      <c r="G18" s="97">
        <v>40420</v>
      </c>
      <c r="H18" s="97">
        <v>36078</v>
      </c>
      <c r="I18" s="97">
        <v>204153</v>
      </c>
    </row>
    <row r="19" spans="3:9">
      <c r="C19" s="57" t="s">
        <v>107</v>
      </c>
      <c r="D19" s="97">
        <v>17093</v>
      </c>
      <c r="E19" s="97">
        <v>19074</v>
      </c>
      <c r="F19" s="97">
        <v>20915</v>
      </c>
      <c r="G19" s="97">
        <v>17047</v>
      </c>
      <c r="H19" s="97">
        <v>17143</v>
      </c>
      <c r="I19" s="97">
        <v>91272</v>
      </c>
    </row>
    <row r="20" spans="3:9">
      <c r="C20" s="57" t="s">
        <v>118</v>
      </c>
      <c r="D20" s="97">
        <v>18826</v>
      </c>
      <c r="E20" s="97">
        <v>19501</v>
      </c>
      <c r="F20" s="97">
        <v>17656</v>
      </c>
      <c r="G20" s="97">
        <v>17512</v>
      </c>
      <c r="H20" s="97">
        <v>20011</v>
      </c>
      <c r="I20" s="97">
        <v>93506</v>
      </c>
    </row>
    <row r="21" spans="3:9">
      <c r="C21" s="57" t="s">
        <v>116</v>
      </c>
      <c r="D21" s="97">
        <v>20959</v>
      </c>
      <c r="E21" s="97">
        <v>20240</v>
      </c>
      <c r="F21" s="97">
        <v>18860</v>
      </c>
      <c r="G21" s="97">
        <v>18310</v>
      </c>
      <c r="H21" s="97">
        <v>22492</v>
      </c>
      <c r="I21" s="97">
        <v>100861</v>
      </c>
    </row>
    <row r="22" spans="3:9">
      <c r="C22" s="57" t="s">
        <v>36</v>
      </c>
      <c r="D22" s="97">
        <v>138782</v>
      </c>
      <c r="E22" s="97">
        <v>142154</v>
      </c>
      <c r="F22" s="97">
        <v>144271</v>
      </c>
      <c r="G22" s="97">
        <v>138439</v>
      </c>
      <c r="H22" s="97">
        <v>136635</v>
      </c>
      <c r="I22" s="97">
        <v>700281</v>
      </c>
    </row>
  </sheetData>
  <conditionalFormatting pivot="1" sqref="D17:H21">
    <cfRule type="top10" dxfId="89" priority="1" rank="5"/>
  </conditionalFormatting>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C1F2C-0A3A-4ABB-A6D0-40CCBD1C6DB1}">
  <sheetPr>
    <tabColor rgb="FFFF0000"/>
  </sheetPr>
  <dimension ref="B1:I46"/>
  <sheetViews>
    <sheetView zoomScale="115" zoomScaleNormal="115" workbookViewId="0"/>
  </sheetViews>
  <sheetFormatPr defaultColWidth="8.85546875" defaultRowHeight="15"/>
  <cols>
    <col min="1" max="1" width="1.85546875" customWidth="1"/>
    <col min="2" max="2" width="6.42578125" bestFit="1" customWidth="1"/>
    <col min="3" max="3" width="13.42578125" bestFit="1" customWidth="1"/>
    <col min="4" max="8" width="14.28515625" bestFit="1" customWidth="1"/>
    <col min="9" max="9" width="11.28515625" bestFit="1" customWidth="1"/>
  </cols>
  <sheetData>
    <row r="1" spans="2:9" ht="5.25" customHeight="1"/>
    <row r="2" spans="2:9">
      <c r="B2" s="38" t="s">
        <v>295</v>
      </c>
      <c r="C2" s="38" t="s">
        <v>296</v>
      </c>
    </row>
    <row r="3" spans="2:9" ht="5.25" customHeight="1"/>
    <row r="4" spans="2:9">
      <c r="C4" s="49" t="s">
        <v>268</v>
      </c>
      <c r="D4" s="49" t="s">
        <v>1</v>
      </c>
    </row>
    <row r="5" spans="2:9">
      <c r="C5" s="49" t="s">
        <v>101</v>
      </c>
      <c r="D5" s="57" t="s">
        <v>114</v>
      </c>
      <c r="E5" s="57" t="s">
        <v>112</v>
      </c>
      <c r="F5" s="57" t="s">
        <v>6</v>
      </c>
      <c r="G5" s="57" t="s">
        <v>110</v>
      </c>
      <c r="H5" s="57" t="s">
        <v>9</v>
      </c>
      <c r="I5" s="57" t="s">
        <v>36</v>
      </c>
    </row>
    <row r="6" spans="2:9">
      <c r="C6" s="57" t="s">
        <v>119</v>
      </c>
      <c r="D6" s="97">
        <v>40059</v>
      </c>
      <c r="E6" s="97">
        <v>39577</v>
      </c>
      <c r="F6" s="97">
        <v>44792</v>
      </c>
      <c r="G6" s="97">
        <v>45150</v>
      </c>
      <c r="H6" s="97">
        <v>40911</v>
      </c>
      <c r="I6" s="97">
        <v>210489</v>
      </c>
    </row>
    <row r="7" spans="2:9">
      <c r="C7" s="57" t="s">
        <v>117</v>
      </c>
      <c r="D7" s="97">
        <v>41845</v>
      </c>
      <c r="E7" s="97">
        <v>43762</v>
      </c>
      <c r="F7" s="97">
        <v>42048</v>
      </c>
      <c r="G7" s="97">
        <v>40420</v>
      </c>
      <c r="H7" s="97">
        <v>36078</v>
      </c>
      <c r="I7" s="97">
        <v>204153</v>
      </c>
    </row>
    <row r="8" spans="2:9">
      <c r="C8" s="57" t="s">
        <v>107</v>
      </c>
      <c r="D8" s="97">
        <v>17093</v>
      </c>
      <c r="E8" s="97">
        <v>19074</v>
      </c>
      <c r="F8" s="97">
        <v>20915</v>
      </c>
      <c r="G8" s="97">
        <v>17047</v>
      </c>
      <c r="H8" s="97">
        <v>17143</v>
      </c>
      <c r="I8" s="97">
        <v>91272</v>
      </c>
    </row>
    <row r="9" spans="2:9">
      <c r="C9" s="57" t="s">
        <v>118</v>
      </c>
      <c r="D9" s="97">
        <v>18826</v>
      </c>
      <c r="E9" s="97">
        <v>19501</v>
      </c>
      <c r="F9" s="97">
        <v>17656</v>
      </c>
      <c r="G9" s="97">
        <v>17512</v>
      </c>
      <c r="H9" s="97">
        <v>20011</v>
      </c>
      <c r="I9" s="97">
        <v>93506</v>
      </c>
    </row>
    <row r="10" spans="2:9">
      <c r="C10" s="57" t="s">
        <v>116</v>
      </c>
      <c r="D10" s="97">
        <v>20959</v>
      </c>
      <c r="E10" s="97">
        <v>20240</v>
      </c>
      <c r="F10" s="97">
        <v>18860</v>
      </c>
      <c r="G10" s="97">
        <v>18310</v>
      </c>
      <c r="H10" s="97">
        <v>22492</v>
      </c>
      <c r="I10" s="97">
        <v>100861</v>
      </c>
    </row>
    <row r="11" spans="2:9">
      <c r="C11" s="57" t="s">
        <v>36</v>
      </c>
      <c r="D11" s="97">
        <v>138782</v>
      </c>
      <c r="E11" s="97">
        <v>142154</v>
      </c>
      <c r="F11" s="97">
        <v>144271</v>
      </c>
      <c r="G11" s="97">
        <v>138439</v>
      </c>
      <c r="H11" s="97">
        <v>136635</v>
      </c>
      <c r="I11" s="97">
        <v>700281</v>
      </c>
    </row>
    <row r="15" spans="2:9">
      <c r="C15" s="49" t="s">
        <v>1</v>
      </c>
      <c r="D15" s="49" t="s">
        <v>101</v>
      </c>
      <c r="E15" t="s">
        <v>268</v>
      </c>
    </row>
    <row r="16" spans="2:9">
      <c r="C16" s="57" t="s">
        <v>114</v>
      </c>
      <c r="D16" s="57" t="s">
        <v>119</v>
      </c>
      <c r="E16" s="97">
        <v>40059</v>
      </c>
    </row>
    <row r="17" spans="3:5">
      <c r="D17" s="57" t="s">
        <v>117</v>
      </c>
      <c r="E17" s="97">
        <v>41845</v>
      </c>
    </row>
    <row r="18" spans="3:5">
      <c r="D18" s="57" t="s">
        <v>107</v>
      </c>
      <c r="E18" s="97">
        <v>17093</v>
      </c>
    </row>
    <row r="19" spans="3:5">
      <c r="D19" s="57" t="s">
        <v>118</v>
      </c>
      <c r="E19" s="97">
        <v>18826</v>
      </c>
    </row>
    <row r="20" spans="3:5">
      <c r="D20" s="57" t="s">
        <v>116</v>
      </c>
      <c r="E20" s="97">
        <v>20959</v>
      </c>
    </row>
    <row r="21" spans="3:5">
      <c r="C21" s="57" t="s">
        <v>290</v>
      </c>
      <c r="D21" s="57"/>
      <c r="E21" s="97">
        <v>138782</v>
      </c>
    </row>
    <row r="22" spans="3:5">
      <c r="C22" s="57" t="s">
        <v>112</v>
      </c>
      <c r="D22" s="57" t="s">
        <v>119</v>
      </c>
      <c r="E22" s="97">
        <v>39577</v>
      </c>
    </row>
    <row r="23" spans="3:5">
      <c r="D23" s="57" t="s">
        <v>117</v>
      </c>
      <c r="E23" s="97">
        <v>43762</v>
      </c>
    </row>
    <row r="24" spans="3:5">
      <c r="D24" s="57" t="s">
        <v>107</v>
      </c>
      <c r="E24" s="97">
        <v>19074</v>
      </c>
    </row>
    <row r="25" spans="3:5">
      <c r="D25" s="57" t="s">
        <v>118</v>
      </c>
      <c r="E25" s="97">
        <v>19501</v>
      </c>
    </row>
    <row r="26" spans="3:5">
      <c r="D26" s="57" t="s">
        <v>116</v>
      </c>
      <c r="E26" s="97">
        <v>20240</v>
      </c>
    </row>
    <row r="27" spans="3:5">
      <c r="C27" s="57" t="s">
        <v>291</v>
      </c>
      <c r="D27" s="57"/>
      <c r="E27" s="97">
        <v>142154</v>
      </c>
    </row>
    <row r="28" spans="3:5">
      <c r="C28" s="57" t="s">
        <v>6</v>
      </c>
      <c r="D28" s="57" t="s">
        <v>119</v>
      </c>
      <c r="E28" s="97">
        <v>44792</v>
      </c>
    </row>
    <row r="29" spans="3:5">
      <c r="D29" s="57" t="s">
        <v>117</v>
      </c>
      <c r="E29" s="97">
        <v>42048</v>
      </c>
    </row>
    <row r="30" spans="3:5">
      <c r="D30" s="57" t="s">
        <v>107</v>
      </c>
      <c r="E30" s="97">
        <v>20915</v>
      </c>
    </row>
    <row r="31" spans="3:5">
      <c r="D31" s="57" t="s">
        <v>118</v>
      </c>
      <c r="E31" s="97">
        <v>17656</v>
      </c>
    </row>
    <row r="32" spans="3:5">
      <c r="D32" s="57" t="s">
        <v>116</v>
      </c>
      <c r="E32" s="97">
        <v>18860</v>
      </c>
    </row>
    <row r="33" spans="3:5">
      <c r="C33" s="57" t="s">
        <v>292</v>
      </c>
      <c r="D33" s="57"/>
      <c r="E33" s="97">
        <v>144271</v>
      </c>
    </row>
    <row r="34" spans="3:5">
      <c r="C34" s="57" t="s">
        <v>110</v>
      </c>
      <c r="D34" s="57" t="s">
        <v>119</v>
      </c>
      <c r="E34" s="97">
        <v>45150</v>
      </c>
    </row>
    <row r="35" spans="3:5">
      <c r="D35" s="57" t="s">
        <v>117</v>
      </c>
      <c r="E35" s="97">
        <v>40420</v>
      </c>
    </row>
    <row r="36" spans="3:5">
      <c r="D36" s="57" t="s">
        <v>107</v>
      </c>
      <c r="E36" s="97">
        <v>17047</v>
      </c>
    </row>
    <row r="37" spans="3:5">
      <c r="D37" s="57" t="s">
        <v>118</v>
      </c>
      <c r="E37" s="97">
        <v>17512</v>
      </c>
    </row>
    <row r="38" spans="3:5">
      <c r="D38" s="57" t="s">
        <v>116</v>
      </c>
      <c r="E38" s="97">
        <v>18310</v>
      </c>
    </row>
    <row r="39" spans="3:5">
      <c r="C39" s="57" t="s">
        <v>293</v>
      </c>
      <c r="D39" s="57"/>
      <c r="E39" s="97">
        <v>138439</v>
      </c>
    </row>
    <row r="40" spans="3:5">
      <c r="C40" s="57" t="s">
        <v>9</v>
      </c>
      <c r="D40" s="57" t="s">
        <v>119</v>
      </c>
      <c r="E40" s="97">
        <v>40911</v>
      </c>
    </row>
    <row r="41" spans="3:5">
      <c r="D41" s="57" t="s">
        <v>117</v>
      </c>
      <c r="E41" s="97">
        <v>36078</v>
      </c>
    </row>
    <row r="42" spans="3:5">
      <c r="D42" s="57" t="s">
        <v>107</v>
      </c>
      <c r="E42" s="97">
        <v>17143</v>
      </c>
    </row>
    <row r="43" spans="3:5">
      <c r="D43" s="57" t="s">
        <v>118</v>
      </c>
      <c r="E43" s="97">
        <v>20011</v>
      </c>
    </row>
    <row r="44" spans="3:5">
      <c r="D44" s="57" t="s">
        <v>116</v>
      </c>
      <c r="E44" s="97">
        <v>22492</v>
      </c>
    </row>
    <row r="45" spans="3:5">
      <c r="C45" s="57" t="s">
        <v>294</v>
      </c>
      <c r="D45" s="57"/>
      <c r="E45" s="97">
        <v>136635</v>
      </c>
    </row>
    <row r="46" spans="3:5">
      <c r="C46" s="57" t="s">
        <v>36</v>
      </c>
      <c r="E46" s="97">
        <v>700281</v>
      </c>
    </row>
  </sheetData>
  <conditionalFormatting pivot="1" sqref="E16:E20 E22:E26 E28:E32 E34:E38 E40:E44">
    <cfRule type="top10" dxfId="88" priority="2" rank="5"/>
  </conditionalFormatting>
  <conditionalFormatting pivot="1" sqref="D6:H10">
    <cfRule type="top10" dxfId="87" priority="1" rank="5"/>
  </conditionalFormatting>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8600E-BC4F-4C2A-B8F9-146AA17276F1}">
  <sheetPr>
    <tabColor rgb="FF0000FF"/>
  </sheetPr>
  <dimension ref="B1:M42"/>
  <sheetViews>
    <sheetView showGridLines="0" zoomScale="130" zoomScaleNormal="130" workbookViewId="0"/>
  </sheetViews>
  <sheetFormatPr defaultColWidth="8.85546875" defaultRowHeight="15"/>
  <cols>
    <col min="1" max="1" width="1.42578125" customWidth="1"/>
    <col min="2" max="2" width="16.85546875" style="57" bestFit="1" customWidth="1"/>
    <col min="3" max="3" width="12" style="57" customWidth="1"/>
    <col min="4" max="4" width="6.28515625" style="57" bestFit="1" customWidth="1"/>
    <col min="5" max="5" width="9.140625" style="57" customWidth="1"/>
    <col min="6" max="6" width="10.42578125" customWidth="1"/>
    <col min="7" max="7" width="13.7109375" customWidth="1"/>
    <col min="8" max="8" width="11.28515625" bestFit="1" customWidth="1"/>
    <col min="9" max="9" width="1.42578125" customWidth="1"/>
    <col min="10" max="10" width="18.42578125" bestFit="1" customWidth="1"/>
    <col min="11" max="11" width="16" bestFit="1" customWidth="1"/>
    <col min="12" max="12" width="1.42578125" customWidth="1"/>
    <col min="13" max="13" width="17.85546875" style="57" customWidth="1"/>
    <col min="14" max="14" width="8.140625" customWidth="1"/>
    <col min="15" max="15" width="11.42578125" customWidth="1"/>
  </cols>
  <sheetData>
    <row r="1" spans="2:13" s="57" customFormat="1" ht="5.25" customHeight="1"/>
    <row r="2" spans="2:13" s="57" customFormat="1">
      <c r="B2" s="38" t="s">
        <v>311</v>
      </c>
      <c r="C2" s="38"/>
    </row>
    <row r="3" spans="2:13" s="57" customFormat="1"/>
    <row r="4" spans="2:13" s="57" customFormat="1" ht="15.75" thickBot="1">
      <c r="B4" s="159" t="s">
        <v>164</v>
      </c>
      <c r="C4" s="159" t="s">
        <v>304</v>
      </c>
      <c r="D4" s="159" t="s">
        <v>24</v>
      </c>
      <c r="E4"/>
      <c r="F4" s="9" t="s">
        <v>1</v>
      </c>
      <c r="G4" s="9" t="s">
        <v>158</v>
      </c>
      <c r="H4" s="9" t="s">
        <v>57</v>
      </c>
      <c r="J4" s="157" t="s">
        <v>305</v>
      </c>
      <c r="K4" s="3">
        <v>0</v>
      </c>
    </row>
    <row r="5" spans="2:13" s="57" customFormat="1">
      <c r="B5" s="57" t="str" cm="1">
        <f t="array" ref="B5:B12">_xlfn.SEQUENCE(K9,,K4,K5)&amp;" up to "&amp;_xlfn.SEQUENCE(K9,,K5,K5)</f>
        <v>0 up to 50</v>
      </c>
      <c r="C5" cm="1">
        <f t="array" ref="C5:C12">_xlfn.ANCHORARRAY(D5)</f>
        <v>10</v>
      </c>
      <c r="D5" cm="1">
        <f t="array" ref="D5:D12">COUNTIFS(H5:H32,"&gt;="&amp;_xlfn.SEQUENCE(K9,,K4,K5),H5:H32,"&lt;"&amp;_xlfn.SEQUENCE(K9,,K5,K5))</f>
        <v>10</v>
      </c>
      <c r="E5"/>
      <c r="F5" s="3" t="s">
        <v>6</v>
      </c>
      <c r="G5" s="3">
        <v>300</v>
      </c>
      <c r="H5" s="109">
        <v>173.16</v>
      </c>
      <c r="J5" s="157" t="s">
        <v>306</v>
      </c>
      <c r="K5" s="3">
        <v>50</v>
      </c>
    </row>
    <row r="6" spans="2:13" s="57" customFormat="1">
      <c r="B6" s="57" t="str">
        <v>50 up to 100</v>
      </c>
      <c r="C6">
        <v>6</v>
      </c>
      <c r="D6">
        <v>6</v>
      </c>
      <c r="E6"/>
      <c r="F6" s="3" t="s">
        <v>7</v>
      </c>
      <c r="G6" s="3">
        <v>100</v>
      </c>
      <c r="H6" s="109">
        <v>22.95</v>
      </c>
      <c r="J6" s="1" t="s">
        <v>129</v>
      </c>
      <c r="K6" s="158">
        <f>_xlfn.FLOOR.MATH(MIN(H5:H32),K5)</f>
        <v>0</v>
      </c>
      <c r="M6" s="160" t="s">
        <v>309</v>
      </c>
    </row>
    <row r="7" spans="2:13">
      <c r="B7" s="57" t="str">
        <v>100 up to 150</v>
      </c>
      <c r="C7">
        <v>3</v>
      </c>
      <c r="D7">
        <v>3</v>
      </c>
      <c r="E7"/>
      <c r="F7" s="3" t="s">
        <v>6</v>
      </c>
      <c r="G7" s="3">
        <v>300</v>
      </c>
      <c r="H7" s="109">
        <v>243.69</v>
      </c>
      <c r="J7" s="1" t="s">
        <v>128</v>
      </c>
      <c r="K7" s="158">
        <f>_xlfn.CEILING.MATH(MAX(H5:H32),K5)</f>
        <v>400</v>
      </c>
      <c r="M7" s="57" t="str" cm="1">
        <f t="array" aca="1" ref="M7:M10" ca="1">_xlfn.IFNA("Formula in cell "&amp;ADDRESS(ROW(K6:K9),COLUMN(K6:K9),4)&amp;": "&amp;_xlfn.FORMULATEXT(K6:K9),"")</f>
        <v>Formula in cell K6: =FLOOR.MATH(MIN(H5:H32),K5)</v>
      </c>
    </row>
    <row r="8" spans="2:13">
      <c r="B8" s="57" t="str">
        <v>150 up to 200</v>
      </c>
      <c r="C8">
        <v>2</v>
      </c>
      <c r="D8">
        <v>2</v>
      </c>
      <c r="E8"/>
      <c r="F8" s="3" t="s">
        <v>7</v>
      </c>
      <c r="G8" s="3">
        <v>100</v>
      </c>
      <c r="H8" s="109">
        <v>33.32</v>
      </c>
      <c r="J8" s="1" t="s">
        <v>307</v>
      </c>
      <c r="K8" s="158">
        <f>K7-K6</f>
        <v>400</v>
      </c>
      <c r="M8" s="57" t="str">
        <f ca="1"/>
        <v>Formula in cell K7: =CEILING.MATH(MAX(H5:H32),K5)</v>
      </c>
    </row>
    <row r="9" spans="2:13">
      <c r="B9" s="57" t="str">
        <v>200 up to 250</v>
      </c>
      <c r="C9">
        <v>2</v>
      </c>
      <c r="D9">
        <v>2</v>
      </c>
      <c r="E9"/>
      <c r="F9" s="3" t="s">
        <v>7</v>
      </c>
      <c r="G9" s="3">
        <v>100</v>
      </c>
      <c r="H9" s="109">
        <v>50</v>
      </c>
      <c r="J9" s="1" t="s">
        <v>308</v>
      </c>
      <c r="K9" s="158">
        <f>K8/K5</f>
        <v>8</v>
      </c>
      <c r="M9" s="57" t="str">
        <f ca="1"/>
        <v>Formula in cell K8: =K7-K6</v>
      </c>
    </row>
    <row r="10" spans="2:13">
      <c r="B10" s="57" t="str">
        <v>250 up to 300</v>
      </c>
      <c r="C10">
        <v>2</v>
      </c>
      <c r="D10">
        <v>2</v>
      </c>
      <c r="E10"/>
      <c r="F10" s="3" t="s">
        <v>10</v>
      </c>
      <c r="G10" s="3">
        <v>200</v>
      </c>
      <c r="H10" s="109">
        <v>18.91</v>
      </c>
      <c r="M10" s="57" t="str">
        <f ca="1"/>
        <v>Formula in cell K9: =K8/K5</v>
      </c>
    </row>
    <row r="11" spans="2:13">
      <c r="B11" s="57" t="str">
        <v>300 up to 350</v>
      </c>
      <c r="C11">
        <v>1</v>
      </c>
      <c r="D11">
        <v>1</v>
      </c>
      <c r="E11"/>
      <c r="F11" s="3" t="s">
        <v>10</v>
      </c>
      <c r="G11" s="3">
        <v>200</v>
      </c>
      <c r="H11" s="109">
        <v>40.1</v>
      </c>
      <c r="M11" t="str" cm="1">
        <f t="array" aca="1" ref="M11:M13" ca="1">TRANSPOSE("Formula in cell "&amp;ADDRESS(ROW(B5:D5),COLUMN(B5:D5),4)&amp;": "&amp;_xlfn.FORMULATEXT(B5:D5))</f>
        <v>Formula in cell B5: =SEQUENCE(K9,,K4,K5)&amp;" up to "&amp;SEQUENCE(K9,,K5,K5)</v>
      </c>
    </row>
    <row r="12" spans="2:13">
      <c r="B12" s="57" t="str">
        <v>350 up to 400</v>
      </c>
      <c r="C12">
        <v>2</v>
      </c>
      <c r="D12">
        <v>2</v>
      </c>
      <c r="E12"/>
      <c r="F12" s="3" t="s">
        <v>10</v>
      </c>
      <c r="G12" s="3">
        <v>200</v>
      </c>
      <c r="H12" s="109">
        <v>27.89</v>
      </c>
      <c r="M12" s="57" t="str">
        <f ca="1"/>
        <v>Formula in cell C5: =D5#</v>
      </c>
    </row>
    <row r="13" spans="2:13">
      <c r="F13" s="3" t="s">
        <v>6</v>
      </c>
      <c r="G13" s="3">
        <v>300</v>
      </c>
      <c r="H13" s="109">
        <v>143.69</v>
      </c>
      <c r="M13" s="57" t="str">
        <f ca="1"/>
        <v>Formula in cell D5: =COUNTIFS(H5:H32,"&gt;="&amp;SEQUENCE(K9,,K4,K5),H5:H32,"&lt;"&amp;SEQUENCE(K9,,K5,K5))</v>
      </c>
    </row>
    <row r="14" spans="2:13">
      <c r="F14" s="3" t="s">
        <v>6</v>
      </c>
      <c r="G14" s="3">
        <v>300</v>
      </c>
      <c r="H14" s="109">
        <v>127</v>
      </c>
    </row>
    <row r="15" spans="2:13" hidden="1">
      <c r="F15" s="3" t="s">
        <v>6</v>
      </c>
      <c r="G15" s="3">
        <v>300</v>
      </c>
      <c r="H15" s="109">
        <v>17.09</v>
      </c>
    </row>
    <row r="16" spans="2:13" hidden="1">
      <c r="F16" s="3" t="s">
        <v>7</v>
      </c>
      <c r="G16" s="3">
        <v>100</v>
      </c>
      <c r="H16" s="109">
        <v>83.97</v>
      </c>
    </row>
    <row r="17" spans="6:8" hidden="1">
      <c r="F17" s="3" t="s">
        <v>7</v>
      </c>
      <c r="G17" s="3">
        <v>100</v>
      </c>
      <c r="H17" s="109">
        <v>78.400000000000006</v>
      </c>
    </row>
    <row r="18" spans="6:8" hidden="1">
      <c r="F18" s="3" t="s">
        <v>6</v>
      </c>
      <c r="G18" s="3">
        <v>300</v>
      </c>
      <c r="H18" s="109">
        <v>198.27</v>
      </c>
    </row>
    <row r="19" spans="6:8" hidden="1">
      <c r="F19" s="3" t="s">
        <v>6</v>
      </c>
      <c r="G19" s="3">
        <v>300</v>
      </c>
      <c r="H19" s="109">
        <v>264.16000000000003</v>
      </c>
    </row>
    <row r="20" spans="6:8" hidden="1">
      <c r="F20" s="3" t="s">
        <v>7</v>
      </c>
      <c r="G20" s="3">
        <v>100</v>
      </c>
      <c r="H20" s="109">
        <v>13.95</v>
      </c>
    </row>
    <row r="21" spans="6:8" hidden="1">
      <c r="F21" s="3" t="s">
        <v>6</v>
      </c>
      <c r="G21" s="3">
        <v>300</v>
      </c>
      <c r="H21" s="109">
        <v>82.72</v>
      </c>
    </row>
    <row r="22" spans="6:8" hidden="1">
      <c r="F22" s="3" t="s">
        <v>7</v>
      </c>
      <c r="G22" s="3">
        <v>100</v>
      </c>
      <c r="H22" s="109">
        <v>24.32</v>
      </c>
    </row>
    <row r="23" spans="6:8" hidden="1">
      <c r="F23" s="3" t="s">
        <v>7</v>
      </c>
      <c r="G23" s="3">
        <v>100</v>
      </c>
      <c r="H23" s="109">
        <v>41</v>
      </c>
    </row>
    <row r="24" spans="6:8" hidden="1">
      <c r="F24" s="3" t="s">
        <v>10</v>
      </c>
      <c r="G24" s="3">
        <v>200</v>
      </c>
      <c r="H24" s="109">
        <v>255</v>
      </c>
    </row>
    <row r="25" spans="6:8" hidden="1">
      <c r="F25" s="3" t="s">
        <v>10</v>
      </c>
      <c r="G25" s="3">
        <v>200</v>
      </c>
      <c r="H25" s="109">
        <v>375.55</v>
      </c>
    </row>
    <row r="26" spans="6:8" hidden="1">
      <c r="F26" s="3" t="s">
        <v>10</v>
      </c>
      <c r="G26" s="3">
        <v>200</v>
      </c>
      <c r="H26" s="109">
        <v>18.89</v>
      </c>
    </row>
    <row r="27" spans="6:8" hidden="1">
      <c r="F27" s="3" t="s">
        <v>6</v>
      </c>
      <c r="G27" s="3">
        <v>300</v>
      </c>
      <c r="H27" s="109">
        <v>134.69</v>
      </c>
    </row>
    <row r="28" spans="6:8" hidden="1">
      <c r="F28" s="3" t="s">
        <v>6</v>
      </c>
      <c r="G28" s="3">
        <v>300</v>
      </c>
      <c r="H28" s="109">
        <v>60.69</v>
      </c>
    </row>
    <row r="29" spans="6:8" hidden="1">
      <c r="F29" s="3" t="s">
        <v>6</v>
      </c>
      <c r="G29" s="3">
        <v>300</v>
      </c>
      <c r="H29" s="109">
        <v>322.75</v>
      </c>
    </row>
    <row r="30" spans="6:8" hidden="1">
      <c r="F30" s="3" t="s">
        <v>7</v>
      </c>
      <c r="G30" s="3">
        <v>100</v>
      </c>
      <c r="H30" s="109">
        <v>249.87</v>
      </c>
    </row>
    <row r="31" spans="6:8" hidden="1">
      <c r="F31" s="3" t="s">
        <v>7</v>
      </c>
      <c r="G31" s="3">
        <v>100</v>
      </c>
      <c r="H31" s="109">
        <v>69.400000000000006</v>
      </c>
    </row>
    <row r="32" spans="6:8">
      <c r="F32" s="3" t="s">
        <v>6</v>
      </c>
      <c r="G32" s="3">
        <v>300</v>
      </c>
      <c r="H32" s="109">
        <v>389.55</v>
      </c>
    </row>
    <row r="34" spans="2:4" ht="15.75" thickBot="1">
      <c r="B34" s="159" t="s">
        <v>164</v>
      </c>
      <c r="C34" s="159" t="s">
        <v>304</v>
      </c>
      <c r="D34" s="159" t="s">
        <v>24</v>
      </c>
    </row>
    <row r="35" spans="2:4">
      <c r="B35" s="57" t="str" cm="1">
        <f t="array" ref="B35:B42">_xlfn.SEQUENCE(K9,,K4,K5)&amp;" up to "&amp;_xlfn.SEQUENCE(K9,,K5,K5)</f>
        <v>0 up to 50</v>
      </c>
      <c r="C35" s="57" cm="1">
        <f t="array" ref="C35:C42">_xlfn.ANCHORARRAY(D35)</f>
        <v>10</v>
      </c>
      <c r="D35" s="57" cm="1">
        <f t="array" ref="D35:D42">COUNTIFS(H5:H32,"&gt;="&amp;_xlfn.SEQUENCE(K9,,K4,K5),H5:H32,"&lt;"&amp;_xlfn.SEQUENCE(K9,,K5,K5))</f>
        <v>10</v>
      </c>
    </row>
    <row r="36" spans="2:4">
      <c r="B36" s="57" t="str">
        <v>50 up to 100</v>
      </c>
      <c r="C36" s="57">
        <v>6</v>
      </c>
      <c r="D36" s="57">
        <v>6</v>
      </c>
    </row>
    <row r="37" spans="2:4">
      <c r="B37" s="57" t="str">
        <v>100 up to 150</v>
      </c>
      <c r="C37" s="57">
        <v>3</v>
      </c>
      <c r="D37" s="57">
        <v>3</v>
      </c>
    </row>
    <row r="38" spans="2:4">
      <c r="B38" s="57" t="str">
        <v>150 up to 200</v>
      </c>
      <c r="C38" s="57">
        <v>2</v>
      </c>
      <c r="D38" s="57">
        <v>2</v>
      </c>
    </row>
    <row r="39" spans="2:4">
      <c r="B39" s="57" t="str">
        <v>200 up to 250</v>
      </c>
      <c r="C39" s="57">
        <v>2</v>
      </c>
      <c r="D39" s="57">
        <v>2</v>
      </c>
    </row>
    <row r="40" spans="2:4">
      <c r="B40" s="57" t="str">
        <v>250 up to 300</v>
      </c>
      <c r="C40" s="57">
        <v>2</v>
      </c>
      <c r="D40" s="57">
        <v>2</v>
      </c>
    </row>
    <row r="41" spans="2:4">
      <c r="B41" s="57" t="str">
        <v>300 up to 350</v>
      </c>
      <c r="C41" s="57">
        <v>1</v>
      </c>
      <c r="D41" s="57">
        <v>1</v>
      </c>
    </row>
    <row r="42" spans="2:4">
      <c r="B42" s="57" t="str">
        <v>350 up to 400</v>
      </c>
      <c r="C42" s="57">
        <v>2</v>
      </c>
      <c r="D42" s="57">
        <v>2</v>
      </c>
    </row>
  </sheetData>
  <conditionalFormatting sqref="J27:K32">
    <cfRule type="expression" dxfId="86" priority="4">
      <formula>J27&lt;&gt;""</formula>
    </cfRule>
  </conditionalFormatting>
  <conditionalFormatting sqref="C35:C42">
    <cfRule type="dataBar" priority="1">
      <dataBar showValue="0">
        <cfvo type="min"/>
        <cfvo type="max"/>
        <color rgb="FF008AEF"/>
      </dataBar>
      <extLst>
        <ext xmlns:x14="http://schemas.microsoft.com/office/spreadsheetml/2009/9/main" uri="{B025F937-C7B1-47D3-B67F-A62EFF666E3E}">
          <x14:id>{E1D7C40B-A4E4-46A6-B607-51BD4C8427B5}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1D7C40B-A4E4-46A6-B607-51BD4C8427B5}">
            <x14:dataBar minLength="0" maxLength="100" gradient="0">
              <x14:cfvo type="autoMin"/>
              <x14:cfvo type="autoMax"/>
              <x14:negativeFillColor rgb="FFFF0000"/>
              <x14:axisColor rgb="FF000000"/>
            </x14:dataBar>
          </x14:cfRule>
          <xm:sqref>C35:C42</xm:sqref>
        </x14:conditionalFormatting>
      </x14:conditionalFormatting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13613-1B38-4531-9D7A-A280AB1A0D34}">
  <sheetPr>
    <tabColor rgb="FFFF0000"/>
  </sheetPr>
  <dimension ref="B1:M42"/>
  <sheetViews>
    <sheetView showGridLines="0" zoomScale="130" zoomScaleNormal="130" workbookViewId="0"/>
  </sheetViews>
  <sheetFormatPr defaultColWidth="9.140625" defaultRowHeight="15"/>
  <cols>
    <col min="1" max="1" width="1.42578125" style="57" customWidth="1"/>
    <col min="2" max="2" width="16.85546875" style="57" bestFit="1" customWidth="1"/>
    <col min="3" max="3" width="12" style="57" customWidth="1"/>
    <col min="4" max="4" width="6.28515625" style="57" bestFit="1" customWidth="1"/>
    <col min="5" max="5" width="9.140625" style="57" customWidth="1"/>
    <col min="6" max="6" width="10.42578125" style="57" customWidth="1"/>
    <col min="7" max="7" width="13.7109375" style="57" customWidth="1"/>
    <col min="8" max="8" width="11.28515625" style="57" bestFit="1" customWidth="1"/>
    <col min="9" max="9" width="1.42578125" style="57" customWidth="1"/>
    <col min="10" max="10" width="18.42578125" style="57" bestFit="1" customWidth="1"/>
    <col min="11" max="11" width="16" style="57" bestFit="1" customWidth="1"/>
    <col min="12" max="12" width="1.42578125" style="57" customWidth="1"/>
    <col min="13" max="13" width="17.85546875" style="57" customWidth="1"/>
    <col min="14" max="14" width="8.140625" style="57" customWidth="1"/>
    <col min="15" max="15" width="11.42578125" style="57" customWidth="1"/>
    <col min="16" max="16384" width="9.140625" style="57"/>
  </cols>
  <sheetData>
    <row r="1" spans="2:13" ht="5.25" customHeight="1"/>
    <row r="2" spans="2:13">
      <c r="B2" s="38" t="s">
        <v>310</v>
      </c>
      <c r="C2" s="38"/>
    </row>
    <row r="4" spans="2:13" ht="15.75" thickBot="1">
      <c r="B4" s="159" t="s">
        <v>164</v>
      </c>
      <c r="C4" s="159" t="s">
        <v>304</v>
      </c>
      <c r="D4" s="159" t="s">
        <v>24</v>
      </c>
      <c r="F4" s="9" t="s">
        <v>1</v>
      </c>
      <c r="G4" s="9" t="s">
        <v>158</v>
      </c>
      <c r="H4" s="9" t="s">
        <v>57</v>
      </c>
      <c r="J4" s="157" t="s">
        <v>305</v>
      </c>
      <c r="K4" s="3">
        <v>0</v>
      </c>
    </row>
    <row r="5" spans="2:13">
      <c r="B5" s="57" t="str" cm="1">
        <f t="array" ref="B5:B12">_xlfn.SEQUENCE(K9,,K4,K5)&amp;" up to "&amp;_xlfn.SEQUENCE(K9,,K5,K5)</f>
        <v>0 up to 50</v>
      </c>
      <c r="C5" s="57" cm="1">
        <f t="array" ref="C5:C12">_xlfn.ANCHORARRAY(D5)</f>
        <v>10</v>
      </c>
      <c r="D5" s="57" cm="1">
        <f t="array" ref="D5:D12">COUNTIFS(H5:H32,"&gt;="&amp;_xlfn.SEQUENCE(K9,,K4,K5),H5:H32,"&lt;"&amp;_xlfn.SEQUENCE(K9,,K5,K5))</f>
        <v>10</v>
      </c>
      <c r="F5" s="3" t="s">
        <v>6</v>
      </c>
      <c r="G5" s="3">
        <v>300</v>
      </c>
      <c r="H5" s="109">
        <v>173.16</v>
      </c>
      <c r="J5" s="157" t="s">
        <v>306</v>
      </c>
      <c r="K5" s="3">
        <v>50</v>
      </c>
    </row>
    <row r="6" spans="2:13">
      <c r="B6" s="57" t="str">
        <v>50 up to 100</v>
      </c>
      <c r="C6" s="57">
        <v>6</v>
      </c>
      <c r="D6" s="57">
        <v>6</v>
      </c>
      <c r="F6" s="3" t="s">
        <v>7</v>
      </c>
      <c r="G6" s="3">
        <v>100</v>
      </c>
      <c r="H6" s="109">
        <v>22.95</v>
      </c>
      <c r="J6" s="1" t="s">
        <v>129</v>
      </c>
      <c r="K6" s="158">
        <f>_xlfn.FLOOR.MATH(MIN(H5:H32),K5)</f>
        <v>0</v>
      </c>
      <c r="M6" s="160" t="s">
        <v>309</v>
      </c>
    </row>
    <row r="7" spans="2:13">
      <c r="B7" s="57" t="str">
        <v>100 up to 150</v>
      </c>
      <c r="C7" s="57">
        <v>3</v>
      </c>
      <c r="D7" s="57">
        <v>3</v>
      </c>
      <c r="F7" s="3" t="s">
        <v>6</v>
      </c>
      <c r="G7" s="3">
        <v>300</v>
      </c>
      <c r="H7" s="109">
        <v>243.69</v>
      </c>
      <c r="J7" s="1" t="s">
        <v>128</v>
      </c>
      <c r="K7" s="158">
        <f>_xlfn.CEILING.MATH(MAX(H5:H32),K5)</f>
        <v>400</v>
      </c>
      <c r="M7" s="57" t="str" cm="1">
        <f t="array" aca="1" ref="M7:M10" ca="1">_xlfn.IFNA("Formula in cell "&amp;ADDRESS(ROW(K6:K9),COLUMN(K6:K9),4)&amp;": "&amp;_xlfn.FORMULATEXT(K6:K9),"")</f>
        <v>Formula in cell K6: =FLOOR.MATH(MIN(H5:H32),K5)</v>
      </c>
    </row>
    <row r="8" spans="2:13">
      <c r="B8" s="57" t="str">
        <v>150 up to 200</v>
      </c>
      <c r="C8" s="57">
        <v>2</v>
      </c>
      <c r="D8" s="57">
        <v>2</v>
      </c>
      <c r="F8" s="3" t="s">
        <v>7</v>
      </c>
      <c r="G8" s="3">
        <v>100</v>
      </c>
      <c r="H8" s="109">
        <v>33.32</v>
      </c>
      <c r="J8" s="1" t="s">
        <v>307</v>
      </c>
      <c r="K8" s="158">
        <f>K7-K6</f>
        <v>400</v>
      </c>
      <c r="M8" s="57" t="str">
        <f ca="1"/>
        <v>Formula in cell K7: =CEILING.MATH(MAX(H5:H32),K5)</v>
      </c>
    </row>
    <row r="9" spans="2:13">
      <c r="B9" s="57" t="str">
        <v>200 up to 250</v>
      </c>
      <c r="C9" s="57">
        <v>2</v>
      </c>
      <c r="D9" s="57">
        <v>2</v>
      </c>
      <c r="F9" s="3" t="s">
        <v>7</v>
      </c>
      <c r="G9" s="3">
        <v>100</v>
      </c>
      <c r="H9" s="109">
        <v>50</v>
      </c>
      <c r="J9" s="1" t="s">
        <v>308</v>
      </c>
      <c r="K9" s="158">
        <f>K8/K5</f>
        <v>8</v>
      </c>
      <c r="M9" s="57" t="str">
        <f ca="1"/>
        <v>Formula in cell K8: =K7-K6</v>
      </c>
    </row>
    <row r="10" spans="2:13">
      <c r="B10" s="57" t="str">
        <v>250 up to 300</v>
      </c>
      <c r="C10" s="57">
        <v>2</v>
      </c>
      <c r="D10" s="57">
        <v>2</v>
      </c>
      <c r="F10" s="3" t="s">
        <v>10</v>
      </c>
      <c r="G10" s="3">
        <v>200</v>
      </c>
      <c r="H10" s="109">
        <v>18.91</v>
      </c>
      <c r="M10" s="57" t="str">
        <f ca="1"/>
        <v>Formula in cell K9: =K8/K5</v>
      </c>
    </row>
    <row r="11" spans="2:13">
      <c r="B11" s="57" t="str">
        <v>300 up to 350</v>
      </c>
      <c r="C11" s="57">
        <v>1</v>
      </c>
      <c r="D11" s="57">
        <v>1</v>
      </c>
      <c r="F11" s="3" t="s">
        <v>10</v>
      </c>
      <c r="G11" s="3">
        <v>200</v>
      </c>
      <c r="H11" s="109">
        <v>40.1</v>
      </c>
      <c r="M11" s="57" t="str" cm="1">
        <f t="array" aca="1" ref="M11:M13" ca="1">TRANSPOSE("Formula in cell "&amp;ADDRESS(ROW(B5:D5),COLUMN(B5:D5),4)&amp;": "&amp;_xlfn.FORMULATEXT(B5:D5))</f>
        <v>Formula in cell B5: =SEQUENCE(K9,,K4,K5)&amp;" up to "&amp;SEQUENCE(K9,,K5,K5)</v>
      </c>
    </row>
    <row r="12" spans="2:13">
      <c r="B12" s="57" t="str">
        <v>350 up to 400</v>
      </c>
      <c r="C12" s="57">
        <v>2</v>
      </c>
      <c r="D12" s="57">
        <v>2</v>
      </c>
      <c r="F12" s="3" t="s">
        <v>10</v>
      </c>
      <c r="G12" s="3">
        <v>200</v>
      </c>
      <c r="H12" s="109">
        <v>27.89</v>
      </c>
      <c r="M12" s="57" t="str">
        <f ca="1"/>
        <v>Formula in cell C5: =D5#</v>
      </c>
    </row>
    <row r="13" spans="2:13">
      <c r="F13" s="3" t="s">
        <v>6</v>
      </c>
      <c r="G13" s="3">
        <v>300</v>
      </c>
      <c r="H13" s="109">
        <v>143.69</v>
      </c>
      <c r="M13" s="57" t="str">
        <f ca="1"/>
        <v>Formula in cell D5: =COUNTIFS(H5:H32,"&gt;="&amp;SEQUENCE(K9,,K4,K5),H5:H32,"&lt;"&amp;SEQUENCE(K9,,K5,K5))</v>
      </c>
    </row>
    <row r="14" spans="2:13">
      <c r="F14" s="3" t="s">
        <v>6</v>
      </c>
      <c r="G14" s="3">
        <v>300</v>
      </c>
      <c r="H14" s="109">
        <v>127</v>
      </c>
    </row>
    <row r="15" spans="2:13" hidden="1">
      <c r="F15" s="3" t="s">
        <v>6</v>
      </c>
      <c r="G15" s="3">
        <v>300</v>
      </c>
      <c r="H15" s="109">
        <v>17.09</v>
      </c>
    </row>
    <row r="16" spans="2:13" hidden="1">
      <c r="F16" s="3" t="s">
        <v>7</v>
      </c>
      <c r="G16" s="3">
        <v>100</v>
      </c>
      <c r="H16" s="109">
        <v>83.97</v>
      </c>
    </row>
    <row r="17" spans="6:8" hidden="1">
      <c r="F17" s="3" t="s">
        <v>7</v>
      </c>
      <c r="G17" s="3">
        <v>100</v>
      </c>
      <c r="H17" s="109">
        <v>78.400000000000006</v>
      </c>
    </row>
    <row r="18" spans="6:8" hidden="1">
      <c r="F18" s="3" t="s">
        <v>6</v>
      </c>
      <c r="G18" s="3">
        <v>300</v>
      </c>
      <c r="H18" s="109">
        <v>198.27</v>
      </c>
    </row>
    <row r="19" spans="6:8" hidden="1">
      <c r="F19" s="3" t="s">
        <v>6</v>
      </c>
      <c r="G19" s="3">
        <v>300</v>
      </c>
      <c r="H19" s="109">
        <v>264.16000000000003</v>
      </c>
    </row>
    <row r="20" spans="6:8" hidden="1">
      <c r="F20" s="3" t="s">
        <v>7</v>
      </c>
      <c r="G20" s="3">
        <v>100</v>
      </c>
      <c r="H20" s="109">
        <v>13.95</v>
      </c>
    </row>
    <row r="21" spans="6:8" hidden="1">
      <c r="F21" s="3" t="s">
        <v>6</v>
      </c>
      <c r="G21" s="3">
        <v>300</v>
      </c>
      <c r="H21" s="109">
        <v>82.72</v>
      </c>
    </row>
    <row r="22" spans="6:8" hidden="1">
      <c r="F22" s="3" t="s">
        <v>7</v>
      </c>
      <c r="G22" s="3">
        <v>100</v>
      </c>
      <c r="H22" s="109">
        <v>24.32</v>
      </c>
    </row>
    <row r="23" spans="6:8" hidden="1">
      <c r="F23" s="3" t="s">
        <v>7</v>
      </c>
      <c r="G23" s="3">
        <v>100</v>
      </c>
      <c r="H23" s="109">
        <v>41</v>
      </c>
    </row>
    <row r="24" spans="6:8" hidden="1">
      <c r="F24" s="3" t="s">
        <v>10</v>
      </c>
      <c r="G24" s="3">
        <v>200</v>
      </c>
      <c r="H24" s="109">
        <v>255</v>
      </c>
    </row>
    <row r="25" spans="6:8" hidden="1">
      <c r="F25" s="3" t="s">
        <v>10</v>
      </c>
      <c r="G25" s="3">
        <v>200</v>
      </c>
      <c r="H25" s="109">
        <v>375.55</v>
      </c>
    </row>
    <row r="26" spans="6:8" hidden="1">
      <c r="F26" s="3" t="s">
        <v>10</v>
      </c>
      <c r="G26" s="3">
        <v>200</v>
      </c>
      <c r="H26" s="109">
        <v>18.89</v>
      </c>
    </row>
    <row r="27" spans="6:8" hidden="1">
      <c r="F27" s="3" t="s">
        <v>6</v>
      </c>
      <c r="G27" s="3">
        <v>300</v>
      </c>
      <c r="H27" s="109">
        <v>134.69</v>
      </c>
    </row>
    <row r="28" spans="6:8" hidden="1">
      <c r="F28" s="3" t="s">
        <v>6</v>
      </c>
      <c r="G28" s="3">
        <v>300</v>
      </c>
      <c r="H28" s="109">
        <v>60.69</v>
      </c>
    </row>
    <row r="29" spans="6:8" hidden="1">
      <c r="F29" s="3" t="s">
        <v>6</v>
      </c>
      <c r="G29" s="3">
        <v>300</v>
      </c>
      <c r="H29" s="109">
        <v>322.75</v>
      </c>
    </row>
    <row r="30" spans="6:8" hidden="1">
      <c r="F30" s="3" t="s">
        <v>7</v>
      </c>
      <c r="G30" s="3">
        <v>100</v>
      </c>
      <c r="H30" s="109">
        <v>249.87</v>
      </c>
    </row>
    <row r="31" spans="6:8" hidden="1">
      <c r="F31" s="3" t="s">
        <v>7</v>
      </c>
      <c r="G31" s="3">
        <v>100</v>
      </c>
      <c r="H31" s="109">
        <v>69.400000000000006</v>
      </c>
    </row>
    <row r="32" spans="6:8">
      <c r="F32" s="3" t="s">
        <v>6</v>
      </c>
      <c r="G32" s="3">
        <v>300</v>
      </c>
      <c r="H32" s="109">
        <v>389.55</v>
      </c>
    </row>
    <row r="34" spans="2:4" ht="15.75" thickBot="1">
      <c r="B34" s="159" t="s">
        <v>164</v>
      </c>
      <c r="C34" s="159" t="s">
        <v>304</v>
      </c>
      <c r="D34" s="159" t="s">
        <v>24</v>
      </c>
    </row>
    <row r="35" spans="2:4">
      <c r="B35" s="57" t="str" cm="1">
        <f t="array" ref="B35:B42">_xlfn.SEQUENCE(K9,,K4,K5)&amp;" up to "&amp;_xlfn.SEQUENCE(K9,,K5,K5)</f>
        <v>0 up to 50</v>
      </c>
      <c r="C35" s="57" cm="1">
        <f t="array" ref="C35:C42">_xlfn.ANCHORARRAY(D35)</f>
        <v>10</v>
      </c>
      <c r="D35" s="57" cm="1">
        <f t="array" ref="D35:D42">COUNTIFS(H5:H32,"&gt;="&amp;_xlfn.SEQUENCE(K9,,K4,K5),H5:H32,"&lt;"&amp;_xlfn.SEQUENCE(K9,,K5,K5))</f>
        <v>10</v>
      </c>
    </row>
    <row r="36" spans="2:4">
      <c r="B36" s="57" t="str">
        <v>50 up to 100</v>
      </c>
      <c r="C36" s="57">
        <v>6</v>
      </c>
      <c r="D36" s="57">
        <v>6</v>
      </c>
    </row>
    <row r="37" spans="2:4">
      <c r="B37" s="57" t="str">
        <v>100 up to 150</v>
      </c>
      <c r="C37" s="57">
        <v>3</v>
      </c>
      <c r="D37" s="57">
        <v>3</v>
      </c>
    </row>
    <row r="38" spans="2:4">
      <c r="B38" s="57" t="str">
        <v>150 up to 200</v>
      </c>
      <c r="C38" s="57">
        <v>2</v>
      </c>
      <c r="D38" s="57">
        <v>2</v>
      </c>
    </row>
    <row r="39" spans="2:4">
      <c r="B39" s="57" t="str">
        <v>200 up to 250</v>
      </c>
      <c r="C39" s="57">
        <v>2</v>
      </c>
      <c r="D39" s="57">
        <v>2</v>
      </c>
    </row>
    <row r="40" spans="2:4">
      <c r="B40" s="57" t="str">
        <v>250 up to 300</v>
      </c>
      <c r="C40" s="57">
        <v>2</v>
      </c>
      <c r="D40" s="57">
        <v>2</v>
      </c>
    </row>
    <row r="41" spans="2:4">
      <c r="B41" s="57" t="str">
        <v>300 up to 350</v>
      </c>
      <c r="C41" s="57">
        <v>1</v>
      </c>
      <c r="D41" s="57">
        <v>1</v>
      </c>
    </row>
    <row r="42" spans="2:4">
      <c r="B42" s="57" t="str">
        <v>350 up to 400</v>
      </c>
      <c r="C42" s="57">
        <v>2</v>
      </c>
      <c r="D42" s="57">
        <v>2</v>
      </c>
    </row>
  </sheetData>
  <conditionalFormatting sqref="J27:K32">
    <cfRule type="expression" dxfId="85" priority="3">
      <formula>J27&lt;&gt;""</formula>
    </cfRule>
  </conditionalFormatting>
  <conditionalFormatting sqref="C35:C42">
    <cfRule type="dataBar" priority="2">
      <dataBar showValue="0">
        <cfvo type="min"/>
        <cfvo type="max"/>
        <color rgb="FF008AEF"/>
      </dataBar>
      <extLst>
        <ext xmlns:x14="http://schemas.microsoft.com/office/spreadsheetml/2009/9/main" uri="{B025F937-C7B1-47D3-B67F-A62EFF666E3E}">
          <x14:id>{6D4112DB-03D0-4F14-B7E0-BFD603A4FF35}</x14:id>
        </ext>
      </extLst>
    </cfRule>
  </conditionalFormatting>
  <conditionalFormatting sqref="C5:C12">
    <cfRule type="dataBar" priority="1">
      <dataBar showValue="0">
        <cfvo type="min"/>
        <cfvo type="max"/>
        <color rgb="FF008AEF"/>
      </dataBar>
      <extLst>
        <ext xmlns:x14="http://schemas.microsoft.com/office/spreadsheetml/2009/9/main" uri="{B025F937-C7B1-47D3-B67F-A62EFF666E3E}">
          <x14:id>{14C52530-3467-4D63-966F-D4C41845229B}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D4112DB-03D0-4F14-B7E0-BFD603A4FF35}">
            <x14:dataBar minLength="0" maxLength="100" gradient="0">
              <x14:cfvo type="autoMin"/>
              <x14:cfvo type="autoMax"/>
              <x14:negativeFillColor rgb="FFFF0000"/>
              <x14:axisColor rgb="FF000000"/>
            </x14:dataBar>
          </x14:cfRule>
          <xm:sqref>C35:C42</xm:sqref>
        </x14:conditionalFormatting>
        <x14:conditionalFormatting xmlns:xm="http://schemas.microsoft.com/office/excel/2006/main">
          <x14:cfRule type="dataBar" id="{14C52530-3467-4D63-966F-D4C41845229B}">
            <x14:dataBar minLength="0" maxLength="100" gradient="0">
              <x14:cfvo type="autoMin"/>
              <x14:cfvo type="autoMax"/>
              <x14:negativeFillColor rgb="FFFF0000"/>
              <x14:axisColor rgb="FF000000"/>
            </x14:dataBar>
          </x14:cfRule>
          <xm:sqref>C5:C12</xm:sqref>
        </x14:conditionalFormatting>
      </x14:conditionalFormatting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B39E1-E1FA-42B3-95B0-2C9A037177D9}">
  <sheetPr>
    <tabColor rgb="FF0000FF"/>
  </sheetPr>
  <dimension ref="B1:Y1212"/>
  <sheetViews>
    <sheetView zoomScale="130" zoomScaleNormal="130" workbookViewId="0"/>
  </sheetViews>
  <sheetFormatPr defaultColWidth="8.85546875" defaultRowHeight="15"/>
  <cols>
    <col min="1" max="1" width="1.42578125" customWidth="1"/>
    <col min="2" max="2" width="13.42578125" customWidth="1"/>
    <col min="3" max="3" width="10" customWidth="1"/>
    <col min="4" max="4" width="11.42578125" bestFit="1" customWidth="1"/>
    <col min="5" max="5" width="14.42578125" customWidth="1"/>
    <col min="6" max="6" width="1.42578125" customWidth="1"/>
    <col min="7" max="7" width="23.7109375" bestFit="1" customWidth="1"/>
    <col min="8" max="8" width="1.42578125" customWidth="1"/>
    <col min="9" max="9" width="15.140625" bestFit="1" customWidth="1"/>
    <col min="10" max="14" width="10.140625" bestFit="1" customWidth="1"/>
    <col min="15" max="15" width="11.28515625" bestFit="1" customWidth="1"/>
  </cols>
  <sheetData>
    <row r="1" spans="2:25" s="57" customFormat="1" ht="6.75" customHeight="1">
      <c r="F1"/>
    </row>
    <row r="2" spans="2:25" s="57" customFormat="1">
      <c r="B2" s="38" t="s">
        <v>314</v>
      </c>
      <c r="C2" s="38" t="s">
        <v>315</v>
      </c>
      <c r="H2"/>
      <c r="I2"/>
      <c r="J2"/>
      <c r="K2"/>
    </row>
    <row r="3" spans="2:25" s="57" customFormat="1" ht="6" customHeight="1">
      <c r="H3"/>
      <c r="I3"/>
      <c r="J3"/>
      <c r="K3"/>
    </row>
    <row r="4" spans="2:25">
      <c r="B4" s="38" t="s">
        <v>0</v>
      </c>
      <c r="C4" s="38" t="s">
        <v>1</v>
      </c>
      <c r="D4" s="38" t="s">
        <v>2</v>
      </c>
      <c r="E4" s="38" t="s">
        <v>313</v>
      </c>
      <c r="G4" t="s">
        <v>316</v>
      </c>
      <c r="I4" s="49" t="s">
        <v>37</v>
      </c>
      <c r="J4" s="49" t="s">
        <v>1</v>
      </c>
      <c r="W4" s="38" t="s">
        <v>0</v>
      </c>
      <c r="X4" s="38" t="s">
        <v>1</v>
      </c>
      <c r="Y4" s="38" t="s">
        <v>57</v>
      </c>
    </row>
    <row r="5" spans="2:25">
      <c r="B5" s="53">
        <v>44782</v>
      </c>
      <c r="C5" t="s">
        <v>9</v>
      </c>
      <c r="D5" s="163">
        <v>2580.02</v>
      </c>
      <c r="E5" s="164"/>
      <c r="G5" s="57" t="str">
        <f ca="1">_xlfn.IFNA(_xlfn.UNICHAR(9668)&amp;" "&amp;_xlfn.FORMULATEXT(fSalesEx24[[#This Row],[Day of Week]]),"")</f>
        <v/>
      </c>
      <c r="I5" s="49" t="s">
        <v>313</v>
      </c>
      <c r="J5" s="57" t="s">
        <v>7</v>
      </c>
      <c r="K5" s="57" t="s">
        <v>312</v>
      </c>
      <c r="L5" s="57" t="s">
        <v>10</v>
      </c>
      <c r="M5" s="57" t="s">
        <v>6</v>
      </c>
      <c r="N5" s="57" t="s">
        <v>9</v>
      </c>
      <c r="O5" s="57" t="s">
        <v>36</v>
      </c>
      <c r="W5" s="53">
        <f ca="1">RANDBETWEEN("4/1/2021","3/31/2023")</f>
        <v>44522</v>
      </c>
      <c r="X5" s="57" t="str" cm="1">
        <f t="array" aca="1" ref="X5" ca="1">INDEX({"Quad";"Bellen";"Aspen";"Yanaki";"Carlota";"Yanaki";"Quad"},RANDBETWEEN(1,7))</f>
        <v>Quad</v>
      </c>
      <c r="Y5" s="57">
        <f ca="1">IF(MONTH(W5)&gt;9,RANDBETWEEN(20099,399999),RANDBETWEEN(1099,259999))</f>
        <v>73091</v>
      </c>
    </row>
    <row r="6" spans="2:25">
      <c r="B6" s="53">
        <v>44483</v>
      </c>
      <c r="C6" s="57" t="s">
        <v>10</v>
      </c>
      <c r="D6" s="163">
        <v>1530.77</v>
      </c>
      <c r="E6" s="164"/>
      <c r="G6" s="38"/>
      <c r="I6" s="57" t="s">
        <v>419</v>
      </c>
      <c r="J6" s="97">
        <v>230302.02999999991</v>
      </c>
      <c r="K6" s="97">
        <v>262166.85000000009</v>
      </c>
      <c r="L6" s="97">
        <v>280277.10000000003</v>
      </c>
      <c r="M6" s="97">
        <v>479013.40999999963</v>
      </c>
      <c r="N6" s="97">
        <v>562553.58000000112</v>
      </c>
      <c r="O6" s="97">
        <v>1814312.9700000007</v>
      </c>
    </row>
    <row r="7" spans="2:25">
      <c r="B7" s="53">
        <v>44881</v>
      </c>
      <c r="C7" s="57" t="s">
        <v>9</v>
      </c>
      <c r="D7" s="163">
        <v>895.13</v>
      </c>
      <c r="E7" s="164"/>
      <c r="I7" s="57" t="s">
        <v>36</v>
      </c>
      <c r="J7" s="97">
        <v>230302.02999999991</v>
      </c>
      <c r="K7" s="97">
        <v>262166.85000000009</v>
      </c>
      <c r="L7" s="97">
        <v>280277.10000000003</v>
      </c>
      <c r="M7" s="97">
        <v>479013.40999999963</v>
      </c>
      <c r="N7" s="97">
        <v>562553.58000000112</v>
      </c>
      <c r="O7" s="97">
        <v>1814312.9700000007</v>
      </c>
    </row>
    <row r="8" spans="2:25">
      <c r="B8" s="53">
        <v>44411</v>
      </c>
      <c r="C8" s="57" t="s">
        <v>9</v>
      </c>
      <c r="D8" s="163">
        <v>502.66</v>
      </c>
      <c r="E8" s="164"/>
    </row>
    <row r="9" spans="2:25">
      <c r="B9" s="53">
        <v>44844</v>
      </c>
      <c r="C9" s="57" t="s">
        <v>6</v>
      </c>
      <c r="D9" s="163">
        <v>3912.13</v>
      </c>
      <c r="E9" s="164"/>
    </row>
    <row r="10" spans="2:25">
      <c r="B10" s="53">
        <v>44510</v>
      </c>
      <c r="C10" s="57" t="s">
        <v>9</v>
      </c>
      <c r="D10" s="163">
        <v>2075.11</v>
      </c>
      <c r="E10" s="164"/>
    </row>
    <row r="11" spans="2:25">
      <c r="B11" s="53">
        <v>44951</v>
      </c>
      <c r="C11" s="57" t="s">
        <v>9</v>
      </c>
      <c r="D11" s="163">
        <v>154.36000000000001</v>
      </c>
      <c r="E11" s="164"/>
    </row>
    <row r="12" spans="2:25">
      <c r="B12" s="53">
        <v>44923</v>
      </c>
      <c r="C12" s="57" t="s">
        <v>7</v>
      </c>
      <c r="D12" s="163">
        <v>572</v>
      </c>
      <c r="E12" s="164"/>
    </row>
    <row r="13" spans="2:25">
      <c r="B13" s="53">
        <v>44499</v>
      </c>
      <c r="C13" s="57" t="s">
        <v>9</v>
      </c>
      <c r="D13" s="163">
        <v>3328.19</v>
      </c>
      <c r="E13" s="164"/>
    </row>
    <row r="14" spans="2:25">
      <c r="B14" s="53">
        <v>44581</v>
      </c>
      <c r="C14" s="57" t="s">
        <v>6</v>
      </c>
      <c r="D14" s="163">
        <v>318.31</v>
      </c>
      <c r="E14" s="164"/>
    </row>
    <row r="15" spans="2:25" hidden="1">
      <c r="B15" s="53">
        <v>44297</v>
      </c>
      <c r="C15" s="57" t="s">
        <v>312</v>
      </c>
      <c r="D15" s="163">
        <v>1199.08</v>
      </c>
      <c r="E15" s="164"/>
    </row>
    <row r="16" spans="2:25" hidden="1">
      <c r="B16" s="53">
        <v>44293</v>
      </c>
      <c r="C16" s="57" t="s">
        <v>312</v>
      </c>
      <c r="D16" s="163">
        <v>2113.48</v>
      </c>
      <c r="E16" s="164"/>
    </row>
    <row r="17" spans="2:5" hidden="1">
      <c r="B17" s="53">
        <v>44929</v>
      </c>
      <c r="C17" s="57" t="s">
        <v>7</v>
      </c>
      <c r="D17" s="163">
        <v>2118.37</v>
      </c>
      <c r="E17" s="164"/>
    </row>
    <row r="18" spans="2:5" hidden="1">
      <c r="B18" s="53">
        <v>44512</v>
      </c>
      <c r="C18" s="57" t="s">
        <v>6</v>
      </c>
      <c r="D18" s="163">
        <v>3577.95</v>
      </c>
      <c r="E18" s="164"/>
    </row>
    <row r="19" spans="2:5" hidden="1">
      <c r="B19" s="53">
        <v>44730</v>
      </c>
      <c r="C19" s="57" t="s">
        <v>10</v>
      </c>
      <c r="D19" s="163">
        <v>626.08000000000004</v>
      </c>
      <c r="E19" s="164"/>
    </row>
    <row r="20" spans="2:5" hidden="1">
      <c r="B20" s="53">
        <v>44891</v>
      </c>
      <c r="C20" s="57" t="s">
        <v>9</v>
      </c>
      <c r="D20" s="163">
        <v>3827.65</v>
      </c>
      <c r="E20" s="164"/>
    </row>
    <row r="21" spans="2:5" hidden="1">
      <c r="B21" s="53">
        <v>44498</v>
      </c>
      <c r="C21" s="57" t="s">
        <v>9</v>
      </c>
      <c r="D21" s="163">
        <v>1564.74</v>
      </c>
      <c r="E21" s="164"/>
    </row>
    <row r="22" spans="2:5" hidden="1">
      <c r="B22" s="53">
        <v>44802</v>
      </c>
      <c r="C22" s="57" t="s">
        <v>312</v>
      </c>
      <c r="D22" s="163">
        <v>1378.14</v>
      </c>
      <c r="E22" s="164"/>
    </row>
    <row r="23" spans="2:5" hidden="1">
      <c r="B23" s="53">
        <v>44492</v>
      </c>
      <c r="C23" s="57" t="s">
        <v>6</v>
      </c>
      <c r="D23" s="163">
        <v>2583.11</v>
      </c>
      <c r="E23" s="164"/>
    </row>
    <row r="24" spans="2:5" hidden="1">
      <c r="B24" s="53">
        <v>44590</v>
      </c>
      <c r="C24" s="57" t="s">
        <v>6</v>
      </c>
      <c r="D24" s="163">
        <v>321.7</v>
      </c>
      <c r="E24" s="164"/>
    </row>
    <row r="25" spans="2:5" hidden="1">
      <c r="B25" s="53">
        <v>44656</v>
      </c>
      <c r="C25" s="57" t="s">
        <v>10</v>
      </c>
      <c r="D25" s="163">
        <v>2005.27</v>
      </c>
      <c r="E25" s="164"/>
    </row>
    <row r="26" spans="2:5" hidden="1">
      <c r="B26" s="53">
        <v>44886</v>
      </c>
      <c r="C26" s="57" t="s">
        <v>7</v>
      </c>
      <c r="D26" s="163">
        <v>1802.38</v>
      </c>
      <c r="E26" s="164"/>
    </row>
    <row r="27" spans="2:5" hidden="1">
      <c r="B27" s="53">
        <v>44975</v>
      </c>
      <c r="C27" s="57" t="s">
        <v>10</v>
      </c>
      <c r="D27" s="163">
        <v>172.39</v>
      </c>
      <c r="E27" s="164"/>
    </row>
    <row r="28" spans="2:5" hidden="1">
      <c r="B28" s="53">
        <v>44310</v>
      </c>
      <c r="C28" s="57" t="s">
        <v>10</v>
      </c>
      <c r="D28" s="163">
        <v>1942.36</v>
      </c>
      <c r="E28" s="164"/>
    </row>
    <row r="29" spans="2:5" hidden="1">
      <c r="B29" s="53">
        <v>44454</v>
      </c>
      <c r="C29" s="57" t="s">
        <v>6</v>
      </c>
      <c r="D29" s="163">
        <v>2212.91</v>
      </c>
      <c r="E29" s="164"/>
    </row>
    <row r="30" spans="2:5" hidden="1">
      <c r="B30" s="53">
        <v>44413</v>
      </c>
      <c r="C30" s="57" t="s">
        <v>10</v>
      </c>
      <c r="D30" s="163">
        <v>62.35</v>
      </c>
      <c r="E30" s="164"/>
    </row>
    <row r="31" spans="2:5" hidden="1">
      <c r="B31" s="53">
        <v>44899</v>
      </c>
      <c r="C31" s="57" t="s">
        <v>10</v>
      </c>
      <c r="D31" s="163">
        <v>1811.4</v>
      </c>
      <c r="E31" s="164"/>
    </row>
    <row r="32" spans="2:5" hidden="1">
      <c r="B32" s="53">
        <v>44850</v>
      </c>
      <c r="C32" s="57" t="s">
        <v>9</v>
      </c>
      <c r="D32" s="163">
        <v>399.97</v>
      </c>
      <c r="E32" s="164"/>
    </row>
    <row r="33" spans="2:5" hidden="1">
      <c r="B33" s="53">
        <v>44875</v>
      </c>
      <c r="C33" s="57" t="s">
        <v>6</v>
      </c>
      <c r="D33" s="163">
        <v>2550.9699999999998</v>
      </c>
      <c r="E33" s="164"/>
    </row>
    <row r="34" spans="2:5" hidden="1">
      <c r="B34" s="53">
        <v>44793</v>
      </c>
      <c r="C34" s="57" t="s">
        <v>312</v>
      </c>
      <c r="D34" s="163">
        <v>1529.4</v>
      </c>
      <c r="E34" s="164"/>
    </row>
    <row r="35" spans="2:5" hidden="1">
      <c r="B35" s="53">
        <v>44527</v>
      </c>
      <c r="C35" s="57" t="s">
        <v>6</v>
      </c>
      <c r="D35" s="163">
        <v>3874.99</v>
      </c>
      <c r="E35" s="164"/>
    </row>
    <row r="36" spans="2:5" hidden="1">
      <c r="B36" s="53">
        <v>44429</v>
      </c>
      <c r="C36" s="57" t="s">
        <v>6</v>
      </c>
      <c r="D36" s="163">
        <v>2330.35</v>
      </c>
      <c r="E36" s="164"/>
    </row>
    <row r="37" spans="2:5" hidden="1">
      <c r="B37" s="53">
        <v>44342</v>
      </c>
      <c r="C37" s="57" t="s">
        <v>10</v>
      </c>
      <c r="D37" s="163">
        <v>1593.9</v>
      </c>
      <c r="E37" s="164"/>
    </row>
    <row r="38" spans="2:5" hidden="1">
      <c r="B38" s="53">
        <v>44646</v>
      </c>
      <c r="C38" s="57" t="s">
        <v>9</v>
      </c>
      <c r="D38" s="163">
        <v>2540.2600000000002</v>
      </c>
      <c r="E38" s="164"/>
    </row>
    <row r="39" spans="2:5" hidden="1">
      <c r="B39" s="53">
        <v>44690</v>
      </c>
      <c r="C39" s="57" t="s">
        <v>9</v>
      </c>
      <c r="D39" s="163">
        <v>497.18</v>
      </c>
      <c r="E39" s="164"/>
    </row>
    <row r="40" spans="2:5" hidden="1">
      <c r="B40" s="53">
        <v>44381</v>
      </c>
      <c r="C40" s="57" t="s">
        <v>7</v>
      </c>
      <c r="D40" s="163">
        <v>1624.98</v>
      </c>
      <c r="E40" s="164"/>
    </row>
    <row r="41" spans="2:5" hidden="1">
      <c r="B41" s="53">
        <v>44429</v>
      </c>
      <c r="C41" s="57" t="s">
        <v>6</v>
      </c>
      <c r="D41" s="163">
        <v>1641.9</v>
      </c>
      <c r="E41" s="164"/>
    </row>
    <row r="42" spans="2:5" hidden="1">
      <c r="B42" s="53">
        <v>44915</v>
      </c>
      <c r="C42" s="57" t="s">
        <v>7</v>
      </c>
      <c r="D42" s="163">
        <v>2060.77</v>
      </c>
      <c r="E42" s="164"/>
    </row>
    <row r="43" spans="2:5" hidden="1">
      <c r="B43" s="53">
        <v>45006</v>
      </c>
      <c r="C43" s="57" t="s">
        <v>312</v>
      </c>
      <c r="D43" s="163">
        <v>608.9</v>
      </c>
      <c r="E43" s="164"/>
    </row>
    <row r="44" spans="2:5" hidden="1">
      <c r="B44" s="53">
        <v>44310</v>
      </c>
      <c r="C44" s="57" t="s">
        <v>9</v>
      </c>
      <c r="D44" s="163">
        <v>990.56</v>
      </c>
      <c r="E44" s="164"/>
    </row>
    <row r="45" spans="2:5" hidden="1">
      <c r="B45" s="53">
        <v>45008</v>
      </c>
      <c r="C45" s="57" t="s">
        <v>6</v>
      </c>
      <c r="D45" s="163">
        <v>841.31</v>
      </c>
      <c r="E45" s="164"/>
    </row>
    <row r="46" spans="2:5" hidden="1">
      <c r="B46" s="53">
        <v>44905</v>
      </c>
      <c r="C46" s="57" t="s">
        <v>9</v>
      </c>
      <c r="D46" s="163">
        <v>1853.89</v>
      </c>
      <c r="E46" s="164"/>
    </row>
    <row r="47" spans="2:5" hidden="1">
      <c r="B47" s="53">
        <v>44311</v>
      </c>
      <c r="C47" s="57" t="s">
        <v>9</v>
      </c>
      <c r="D47" s="163">
        <v>192.5</v>
      </c>
      <c r="E47" s="164"/>
    </row>
    <row r="48" spans="2:5" hidden="1">
      <c r="B48" s="53">
        <v>44767</v>
      </c>
      <c r="C48" s="57" t="s">
        <v>9</v>
      </c>
      <c r="D48" s="163">
        <v>1756.78</v>
      </c>
      <c r="E48" s="164"/>
    </row>
    <row r="49" spans="2:5" hidden="1">
      <c r="B49" s="53">
        <v>44655</v>
      </c>
      <c r="C49" s="57" t="s">
        <v>6</v>
      </c>
      <c r="D49" s="163">
        <v>1533.33</v>
      </c>
      <c r="E49" s="164"/>
    </row>
    <row r="50" spans="2:5" hidden="1">
      <c r="B50" s="53">
        <v>44656</v>
      </c>
      <c r="C50" s="57" t="s">
        <v>6</v>
      </c>
      <c r="D50" s="163">
        <v>736.92</v>
      </c>
      <c r="E50" s="164"/>
    </row>
    <row r="51" spans="2:5" hidden="1">
      <c r="B51" s="53">
        <v>44688</v>
      </c>
      <c r="C51" s="57" t="s">
        <v>9</v>
      </c>
      <c r="D51" s="163">
        <v>1456.94</v>
      </c>
      <c r="E51" s="164"/>
    </row>
    <row r="52" spans="2:5" hidden="1">
      <c r="B52" s="53">
        <v>44340</v>
      </c>
      <c r="C52" s="57" t="s">
        <v>7</v>
      </c>
      <c r="D52" s="163">
        <v>819.38</v>
      </c>
      <c r="E52" s="164"/>
    </row>
    <row r="53" spans="2:5" hidden="1">
      <c r="B53" s="53">
        <v>44703</v>
      </c>
      <c r="C53" s="57" t="s">
        <v>9</v>
      </c>
      <c r="D53" s="163">
        <v>1524.65</v>
      </c>
      <c r="E53" s="164"/>
    </row>
    <row r="54" spans="2:5" hidden="1">
      <c r="B54" s="53">
        <v>44788</v>
      </c>
      <c r="C54" s="57" t="s">
        <v>9</v>
      </c>
      <c r="D54" s="163">
        <v>1905.26</v>
      </c>
      <c r="E54" s="164"/>
    </row>
    <row r="55" spans="2:5" hidden="1">
      <c r="B55" s="53">
        <v>44727</v>
      </c>
      <c r="C55" s="57" t="s">
        <v>10</v>
      </c>
      <c r="D55" s="163">
        <v>1614.84</v>
      </c>
      <c r="E55" s="164"/>
    </row>
    <row r="56" spans="2:5" hidden="1">
      <c r="B56" s="53">
        <v>44575</v>
      </c>
      <c r="C56" s="57" t="s">
        <v>10</v>
      </c>
      <c r="D56" s="163">
        <v>373.69</v>
      </c>
      <c r="E56" s="164"/>
    </row>
    <row r="57" spans="2:5" hidden="1">
      <c r="B57" s="53">
        <v>44478</v>
      </c>
      <c r="C57" s="57" t="s">
        <v>6</v>
      </c>
      <c r="D57" s="163">
        <v>3705.22</v>
      </c>
      <c r="E57" s="164"/>
    </row>
    <row r="58" spans="2:5" hidden="1">
      <c r="B58" s="53">
        <v>44394</v>
      </c>
      <c r="C58" s="57" t="s">
        <v>10</v>
      </c>
      <c r="D58" s="163">
        <v>2027.46</v>
      </c>
      <c r="E58" s="164"/>
    </row>
    <row r="59" spans="2:5" hidden="1">
      <c r="B59" s="53">
        <v>44933</v>
      </c>
      <c r="C59" s="57" t="s">
        <v>9</v>
      </c>
      <c r="D59" s="163">
        <v>2057.52</v>
      </c>
      <c r="E59" s="164"/>
    </row>
    <row r="60" spans="2:5" hidden="1">
      <c r="B60" s="53">
        <v>44694</v>
      </c>
      <c r="C60" s="57" t="s">
        <v>312</v>
      </c>
      <c r="D60" s="163">
        <v>2416.4699999999998</v>
      </c>
      <c r="E60" s="164"/>
    </row>
    <row r="61" spans="2:5" hidden="1">
      <c r="B61" s="53">
        <v>44925</v>
      </c>
      <c r="C61" s="57" t="s">
        <v>6</v>
      </c>
      <c r="D61" s="163">
        <v>1375.62</v>
      </c>
      <c r="E61" s="164"/>
    </row>
    <row r="62" spans="2:5" hidden="1">
      <c r="B62" s="53">
        <v>44606</v>
      </c>
      <c r="C62" s="57" t="s">
        <v>7</v>
      </c>
      <c r="D62" s="163">
        <v>2144.69</v>
      </c>
      <c r="E62" s="164"/>
    </row>
    <row r="63" spans="2:5" hidden="1">
      <c r="B63" s="53">
        <v>44591</v>
      </c>
      <c r="C63" s="57" t="s">
        <v>9</v>
      </c>
      <c r="D63" s="163">
        <v>365.87</v>
      </c>
      <c r="E63" s="164"/>
    </row>
    <row r="64" spans="2:5" hidden="1">
      <c r="B64" s="53">
        <v>44805</v>
      </c>
      <c r="C64" s="57" t="s">
        <v>10</v>
      </c>
      <c r="D64" s="163">
        <v>858.51</v>
      </c>
      <c r="E64" s="164"/>
    </row>
    <row r="65" spans="2:5" hidden="1">
      <c r="B65" s="53">
        <v>44508</v>
      </c>
      <c r="C65" s="57" t="s">
        <v>9</v>
      </c>
      <c r="D65" s="163">
        <v>1384.37</v>
      </c>
      <c r="E65" s="164"/>
    </row>
    <row r="66" spans="2:5" hidden="1">
      <c r="B66" s="53">
        <v>44660</v>
      </c>
      <c r="C66" s="57" t="s">
        <v>10</v>
      </c>
      <c r="D66" s="163">
        <v>907.58</v>
      </c>
      <c r="E66" s="164"/>
    </row>
    <row r="67" spans="2:5" hidden="1">
      <c r="B67" s="53">
        <v>44717</v>
      </c>
      <c r="C67" s="57" t="s">
        <v>10</v>
      </c>
      <c r="D67" s="163">
        <v>524.15</v>
      </c>
      <c r="E67" s="164"/>
    </row>
    <row r="68" spans="2:5" hidden="1">
      <c r="B68" s="53">
        <v>44865</v>
      </c>
      <c r="C68" s="57" t="s">
        <v>9</v>
      </c>
      <c r="D68" s="163">
        <v>1488.11</v>
      </c>
      <c r="E68" s="164"/>
    </row>
    <row r="69" spans="2:5" hidden="1">
      <c r="B69" s="53">
        <v>44974</v>
      </c>
      <c r="C69" s="57" t="s">
        <v>7</v>
      </c>
      <c r="D69" s="163">
        <v>2316.8000000000002</v>
      </c>
      <c r="E69" s="164"/>
    </row>
    <row r="70" spans="2:5" hidden="1">
      <c r="B70" s="53">
        <v>45012</v>
      </c>
      <c r="C70" s="57" t="s">
        <v>9</v>
      </c>
      <c r="D70" s="163">
        <v>589.39</v>
      </c>
      <c r="E70" s="164"/>
    </row>
    <row r="71" spans="2:5" hidden="1">
      <c r="B71" s="53">
        <v>44611</v>
      </c>
      <c r="C71" s="57" t="s">
        <v>9</v>
      </c>
      <c r="D71" s="163">
        <v>1192.3800000000001</v>
      </c>
      <c r="E71" s="164"/>
    </row>
    <row r="72" spans="2:5" hidden="1">
      <c r="B72" s="53">
        <v>44430</v>
      </c>
      <c r="C72" s="57" t="s">
        <v>6</v>
      </c>
      <c r="D72" s="163">
        <v>182.39</v>
      </c>
      <c r="E72" s="164"/>
    </row>
    <row r="73" spans="2:5" hidden="1">
      <c r="B73" s="53">
        <v>44424</v>
      </c>
      <c r="C73" s="57" t="s">
        <v>9</v>
      </c>
      <c r="D73" s="163">
        <v>1370.32</v>
      </c>
      <c r="E73" s="164"/>
    </row>
    <row r="74" spans="2:5" hidden="1">
      <c r="B74" s="53">
        <v>44355</v>
      </c>
      <c r="C74" s="57" t="s">
        <v>7</v>
      </c>
      <c r="D74" s="163">
        <v>223.46</v>
      </c>
      <c r="E74" s="164"/>
    </row>
    <row r="75" spans="2:5" hidden="1">
      <c r="B75" s="53">
        <v>44463</v>
      </c>
      <c r="C75" s="57" t="s">
        <v>9</v>
      </c>
      <c r="D75" s="163">
        <v>2019.13</v>
      </c>
      <c r="E75" s="164"/>
    </row>
    <row r="76" spans="2:5" hidden="1">
      <c r="B76" s="53">
        <v>44664</v>
      </c>
      <c r="C76" s="57" t="s">
        <v>312</v>
      </c>
      <c r="D76" s="163">
        <v>1337.65</v>
      </c>
      <c r="E76" s="164"/>
    </row>
    <row r="77" spans="2:5" hidden="1">
      <c r="B77" s="53">
        <v>44853</v>
      </c>
      <c r="C77" s="57" t="s">
        <v>6</v>
      </c>
      <c r="D77" s="163">
        <v>2055.14</v>
      </c>
      <c r="E77" s="164"/>
    </row>
    <row r="78" spans="2:5" hidden="1">
      <c r="B78" s="53">
        <v>44940</v>
      </c>
      <c r="C78" s="57" t="s">
        <v>10</v>
      </c>
      <c r="D78" s="163">
        <v>528.03</v>
      </c>
      <c r="E78" s="164"/>
    </row>
    <row r="79" spans="2:5" hidden="1">
      <c r="B79" s="53">
        <v>44540</v>
      </c>
      <c r="C79" s="57" t="s">
        <v>9</v>
      </c>
      <c r="D79" s="163">
        <v>3776.9</v>
      </c>
      <c r="E79" s="164"/>
    </row>
    <row r="80" spans="2:5" hidden="1">
      <c r="B80" s="53">
        <v>44938</v>
      </c>
      <c r="C80" s="57" t="s">
        <v>9</v>
      </c>
      <c r="D80" s="163">
        <v>1869.98</v>
      </c>
      <c r="E80" s="164"/>
    </row>
    <row r="81" spans="2:5" hidden="1">
      <c r="B81" s="53">
        <v>44953</v>
      </c>
      <c r="C81" s="57" t="s">
        <v>6</v>
      </c>
      <c r="D81" s="163">
        <v>581.73</v>
      </c>
      <c r="E81" s="164"/>
    </row>
    <row r="82" spans="2:5" hidden="1">
      <c r="B82" s="53">
        <v>44995</v>
      </c>
      <c r="C82" s="57" t="s">
        <v>6</v>
      </c>
      <c r="D82" s="163">
        <v>2045.02</v>
      </c>
      <c r="E82" s="164"/>
    </row>
    <row r="83" spans="2:5" hidden="1">
      <c r="B83" s="53">
        <v>44524</v>
      </c>
      <c r="C83" s="57" t="s">
        <v>312</v>
      </c>
      <c r="D83" s="163">
        <v>224.98</v>
      </c>
      <c r="E83" s="164"/>
    </row>
    <row r="84" spans="2:5" hidden="1">
      <c r="B84" s="53">
        <v>44548</v>
      </c>
      <c r="C84" s="57" t="s">
        <v>7</v>
      </c>
      <c r="D84" s="163">
        <v>3358.71</v>
      </c>
      <c r="E84" s="164"/>
    </row>
    <row r="85" spans="2:5" hidden="1">
      <c r="B85" s="53">
        <v>44437</v>
      </c>
      <c r="C85" s="57" t="s">
        <v>312</v>
      </c>
      <c r="D85" s="163">
        <v>1806.93</v>
      </c>
      <c r="E85" s="164"/>
    </row>
    <row r="86" spans="2:5" hidden="1">
      <c r="B86" s="53">
        <v>44510</v>
      </c>
      <c r="C86" s="57" t="s">
        <v>9</v>
      </c>
      <c r="D86" s="163">
        <v>3867.4</v>
      </c>
      <c r="E86" s="164"/>
    </row>
    <row r="87" spans="2:5" hidden="1">
      <c r="B87" s="53">
        <v>44334</v>
      </c>
      <c r="C87" s="57" t="s">
        <v>6</v>
      </c>
      <c r="D87" s="163">
        <v>2046.03</v>
      </c>
      <c r="E87" s="164"/>
    </row>
    <row r="88" spans="2:5" hidden="1">
      <c r="B88" s="53">
        <v>44674</v>
      </c>
      <c r="C88" s="57" t="s">
        <v>9</v>
      </c>
      <c r="D88" s="163">
        <v>1783.59</v>
      </c>
      <c r="E88" s="164"/>
    </row>
    <row r="89" spans="2:5" hidden="1">
      <c r="B89" s="53">
        <v>44603</v>
      </c>
      <c r="C89" s="57" t="s">
        <v>9</v>
      </c>
      <c r="D89" s="163">
        <v>1110.8699999999999</v>
      </c>
      <c r="E89" s="164"/>
    </row>
    <row r="90" spans="2:5" hidden="1">
      <c r="B90" s="53">
        <v>44390</v>
      </c>
      <c r="C90" s="57" t="s">
        <v>6</v>
      </c>
      <c r="D90" s="163">
        <v>614.97</v>
      </c>
      <c r="E90" s="164"/>
    </row>
    <row r="91" spans="2:5" hidden="1">
      <c r="B91" s="53">
        <v>44572</v>
      </c>
      <c r="C91" s="57" t="s">
        <v>312</v>
      </c>
      <c r="D91" s="163">
        <v>1710.19</v>
      </c>
      <c r="E91" s="164"/>
    </row>
    <row r="92" spans="2:5" hidden="1">
      <c r="B92" s="53">
        <v>44922</v>
      </c>
      <c r="C92" s="57" t="s">
        <v>6</v>
      </c>
      <c r="D92" s="163">
        <v>1886.41</v>
      </c>
      <c r="E92" s="164"/>
    </row>
    <row r="93" spans="2:5" hidden="1">
      <c r="B93" s="53">
        <v>44446</v>
      </c>
      <c r="C93" s="57" t="s">
        <v>9</v>
      </c>
      <c r="D93" s="163">
        <v>974.19</v>
      </c>
      <c r="E93" s="164"/>
    </row>
    <row r="94" spans="2:5" hidden="1">
      <c r="B94" s="53">
        <v>44554</v>
      </c>
      <c r="C94" s="57" t="s">
        <v>9</v>
      </c>
      <c r="D94" s="163">
        <v>1196.47</v>
      </c>
      <c r="E94" s="164"/>
    </row>
    <row r="95" spans="2:5" hidden="1">
      <c r="B95" s="53">
        <v>44348</v>
      </c>
      <c r="C95" s="57" t="s">
        <v>9</v>
      </c>
      <c r="D95" s="163">
        <v>2144.37</v>
      </c>
      <c r="E95" s="164"/>
    </row>
    <row r="96" spans="2:5" hidden="1">
      <c r="B96" s="53">
        <v>44433</v>
      </c>
      <c r="C96" s="57" t="s">
        <v>10</v>
      </c>
      <c r="D96" s="163">
        <v>2368.9699999999998</v>
      </c>
      <c r="E96" s="164"/>
    </row>
    <row r="97" spans="2:5" hidden="1">
      <c r="B97" s="53">
        <v>44523</v>
      </c>
      <c r="C97" s="57" t="s">
        <v>312</v>
      </c>
      <c r="D97" s="163">
        <v>3965.1</v>
      </c>
      <c r="E97" s="164"/>
    </row>
    <row r="98" spans="2:5" hidden="1">
      <c r="B98" s="53">
        <v>44725</v>
      </c>
      <c r="C98" s="57" t="s">
        <v>312</v>
      </c>
      <c r="D98" s="163">
        <v>1813.33</v>
      </c>
      <c r="E98" s="164"/>
    </row>
    <row r="99" spans="2:5" hidden="1">
      <c r="B99" s="53">
        <v>44368</v>
      </c>
      <c r="C99" s="57" t="s">
        <v>9</v>
      </c>
      <c r="D99" s="163">
        <v>827.58</v>
      </c>
      <c r="E99" s="164"/>
    </row>
    <row r="100" spans="2:5" hidden="1">
      <c r="B100" s="53">
        <v>44820</v>
      </c>
      <c r="C100" s="57" t="s">
        <v>6</v>
      </c>
      <c r="D100" s="163">
        <v>173.15</v>
      </c>
      <c r="E100" s="164"/>
    </row>
    <row r="101" spans="2:5" hidden="1">
      <c r="B101" s="53">
        <v>44331</v>
      </c>
      <c r="C101" s="57" t="s">
        <v>7</v>
      </c>
      <c r="D101" s="163">
        <v>1876.82</v>
      </c>
      <c r="E101" s="164"/>
    </row>
    <row r="102" spans="2:5" hidden="1">
      <c r="B102" s="53">
        <v>44990</v>
      </c>
      <c r="C102" s="57" t="s">
        <v>7</v>
      </c>
      <c r="D102" s="163">
        <v>1629.04</v>
      </c>
      <c r="E102" s="164"/>
    </row>
    <row r="103" spans="2:5" hidden="1">
      <c r="B103" s="53">
        <v>44764</v>
      </c>
      <c r="C103" s="57" t="s">
        <v>9</v>
      </c>
      <c r="D103" s="163">
        <v>1757.71</v>
      </c>
      <c r="E103" s="164"/>
    </row>
    <row r="104" spans="2:5" hidden="1">
      <c r="B104" s="53">
        <v>44575</v>
      </c>
      <c r="C104" s="57" t="s">
        <v>9</v>
      </c>
      <c r="D104" s="163">
        <v>1366.82</v>
      </c>
      <c r="E104" s="164"/>
    </row>
    <row r="105" spans="2:5" hidden="1">
      <c r="B105" s="53">
        <v>44950</v>
      </c>
      <c r="C105" s="57" t="s">
        <v>9</v>
      </c>
      <c r="D105" s="163">
        <v>2563.98</v>
      </c>
      <c r="E105" s="164"/>
    </row>
    <row r="106" spans="2:5" hidden="1">
      <c r="B106" s="53">
        <v>44967</v>
      </c>
      <c r="C106" s="57" t="s">
        <v>6</v>
      </c>
      <c r="D106" s="163">
        <v>2359.15</v>
      </c>
      <c r="E106" s="164"/>
    </row>
    <row r="107" spans="2:5" hidden="1">
      <c r="B107" s="53">
        <v>44816</v>
      </c>
      <c r="C107" s="57" t="s">
        <v>10</v>
      </c>
      <c r="D107" s="163">
        <v>1812.19</v>
      </c>
      <c r="E107" s="164"/>
    </row>
    <row r="108" spans="2:5" hidden="1">
      <c r="B108" s="53">
        <v>44372</v>
      </c>
      <c r="C108" s="57" t="s">
        <v>10</v>
      </c>
      <c r="D108" s="163">
        <v>1319.26</v>
      </c>
      <c r="E108" s="164"/>
    </row>
    <row r="109" spans="2:5" hidden="1">
      <c r="B109" s="53">
        <v>44809</v>
      </c>
      <c r="C109" s="57" t="s">
        <v>10</v>
      </c>
      <c r="D109" s="163">
        <v>1822.81</v>
      </c>
      <c r="E109" s="164"/>
    </row>
    <row r="110" spans="2:5" hidden="1">
      <c r="B110" s="53">
        <v>44481</v>
      </c>
      <c r="C110" s="57" t="s">
        <v>6</v>
      </c>
      <c r="D110" s="163">
        <v>698.04</v>
      </c>
      <c r="E110" s="164"/>
    </row>
    <row r="111" spans="2:5" hidden="1">
      <c r="B111" s="53">
        <v>44456</v>
      </c>
      <c r="C111" s="57" t="s">
        <v>6</v>
      </c>
      <c r="D111" s="163">
        <v>2236.4899999999998</v>
      </c>
      <c r="E111" s="164"/>
    </row>
    <row r="112" spans="2:5" hidden="1">
      <c r="B112" s="53">
        <v>44896</v>
      </c>
      <c r="C112" s="57" t="s">
        <v>7</v>
      </c>
      <c r="D112" s="163">
        <v>1800.18</v>
      </c>
      <c r="E112" s="164"/>
    </row>
    <row r="113" spans="2:5" hidden="1">
      <c r="B113" s="53">
        <v>44895</v>
      </c>
      <c r="C113" s="57" t="s">
        <v>7</v>
      </c>
      <c r="D113" s="163">
        <v>203.54</v>
      </c>
      <c r="E113" s="164"/>
    </row>
    <row r="114" spans="2:5" hidden="1">
      <c r="B114" s="53">
        <v>44918</v>
      </c>
      <c r="C114" s="57" t="s">
        <v>7</v>
      </c>
      <c r="D114" s="163">
        <v>3572.78</v>
      </c>
      <c r="E114" s="164"/>
    </row>
    <row r="115" spans="2:5" hidden="1">
      <c r="B115" s="53">
        <v>44618</v>
      </c>
      <c r="C115" s="57" t="s">
        <v>7</v>
      </c>
      <c r="D115" s="163">
        <v>1127.54</v>
      </c>
      <c r="E115" s="164"/>
    </row>
    <row r="116" spans="2:5" hidden="1">
      <c r="B116" s="53">
        <v>44425</v>
      </c>
      <c r="C116" s="57" t="s">
        <v>10</v>
      </c>
      <c r="D116" s="163">
        <v>648.78</v>
      </c>
      <c r="E116" s="164"/>
    </row>
    <row r="117" spans="2:5" hidden="1">
      <c r="B117" s="53">
        <v>44466</v>
      </c>
      <c r="C117" s="57" t="s">
        <v>9</v>
      </c>
      <c r="D117" s="163">
        <v>370.96</v>
      </c>
      <c r="E117" s="164"/>
    </row>
    <row r="118" spans="2:5" hidden="1">
      <c r="B118" s="53">
        <v>44435</v>
      </c>
      <c r="C118" s="57" t="s">
        <v>312</v>
      </c>
      <c r="D118" s="163">
        <v>2135.19</v>
      </c>
      <c r="E118" s="164"/>
    </row>
    <row r="119" spans="2:5" hidden="1">
      <c r="B119" s="53">
        <v>44908</v>
      </c>
      <c r="C119" s="57" t="s">
        <v>312</v>
      </c>
      <c r="D119" s="163">
        <v>1578.73</v>
      </c>
      <c r="E119" s="164"/>
    </row>
    <row r="120" spans="2:5" hidden="1">
      <c r="B120" s="53">
        <v>44302</v>
      </c>
      <c r="C120" s="57" t="s">
        <v>9</v>
      </c>
      <c r="D120" s="163">
        <v>2053.2399999999998</v>
      </c>
      <c r="E120" s="164"/>
    </row>
    <row r="121" spans="2:5" hidden="1">
      <c r="B121" s="53">
        <v>44900</v>
      </c>
      <c r="C121" s="57" t="s">
        <v>6</v>
      </c>
      <c r="D121" s="163">
        <v>3877.54</v>
      </c>
      <c r="E121" s="164"/>
    </row>
    <row r="122" spans="2:5" hidden="1">
      <c r="B122" s="53">
        <v>44496</v>
      </c>
      <c r="C122" s="57" t="s">
        <v>9</v>
      </c>
      <c r="D122" s="163">
        <v>2114.89</v>
      </c>
      <c r="E122" s="164"/>
    </row>
    <row r="123" spans="2:5" hidden="1">
      <c r="B123" s="53">
        <v>44372</v>
      </c>
      <c r="C123" s="57" t="s">
        <v>9</v>
      </c>
      <c r="D123" s="163">
        <v>1493.36</v>
      </c>
      <c r="E123" s="164"/>
    </row>
    <row r="124" spans="2:5" hidden="1">
      <c r="B124" s="53">
        <v>44799</v>
      </c>
      <c r="C124" s="57" t="s">
        <v>6</v>
      </c>
      <c r="D124" s="163">
        <v>1492.31</v>
      </c>
      <c r="E124" s="164"/>
    </row>
    <row r="125" spans="2:5" hidden="1">
      <c r="B125" s="53">
        <v>44599</v>
      </c>
      <c r="C125" s="57" t="s">
        <v>10</v>
      </c>
      <c r="D125" s="163">
        <v>2454.41</v>
      </c>
      <c r="E125" s="164"/>
    </row>
    <row r="126" spans="2:5" hidden="1">
      <c r="B126" s="53">
        <v>44759</v>
      </c>
      <c r="C126" s="57" t="s">
        <v>9</v>
      </c>
      <c r="D126" s="163">
        <v>1046.72</v>
      </c>
      <c r="E126" s="164"/>
    </row>
    <row r="127" spans="2:5" hidden="1">
      <c r="B127" s="53">
        <v>44934</v>
      </c>
      <c r="C127" s="57" t="s">
        <v>9</v>
      </c>
      <c r="D127" s="163">
        <v>466.86</v>
      </c>
      <c r="E127" s="164"/>
    </row>
    <row r="128" spans="2:5" hidden="1">
      <c r="B128" s="53">
        <v>44413</v>
      </c>
      <c r="C128" s="57" t="s">
        <v>6</v>
      </c>
      <c r="D128" s="163">
        <v>1650.99</v>
      </c>
      <c r="E128" s="164"/>
    </row>
    <row r="129" spans="2:5" hidden="1">
      <c r="B129" s="53">
        <v>44976</v>
      </c>
      <c r="C129" s="57" t="s">
        <v>312</v>
      </c>
      <c r="D129" s="163">
        <v>413.52</v>
      </c>
      <c r="E129" s="164"/>
    </row>
    <row r="130" spans="2:5" hidden="1">
      <c r="B130" s="53">
        <v>44442</v>
      </c>
      <c r="C130" s="57" t="s">
        <v>9</v>
      </c>
      <c r="D130" s="163">
        <v>2217.46</v>
      </c>
      <c r="E130" s="164"/>
    </row>
    <row r="131" spans="2:5" hidden="1">
      <c r="B131" s="53">
        <v>44746</v>
      </c>
      <c r="C131" s="57" t="s">
        <v>9</v>
      </c>
      <c r="D131" s="163">
        <v>280.10000000000002</v>
      </c>
      <c r="E131" s="164"/>
    </row>
    <row r="132" spans="2:5" hidden="1">
      <c r="B132" s="53">
        <v>44331</v>
      </c>
      <c r="C132" s="57" t="s">
        <v>6</v>
      </c>
      <c r="D132" s="163">
        <v>1834.32</v>
      </c>
      <c r="E132" s="164"/>
    </row>
    <row r="133" spans="2:5" hidden="1">
      <c r="B133" s="53">
        <v>44933</v>
      </c>
      <c r="C133" s="57" t="s">
        <v>6</v>
      </c>
      <c r="D133" s="163">
        <v>572.51</v>
      </c>
      <c r="E133" s="164"/>
    </row>
    <row r="134" spans="2:5" hidden="1">
      <c r="B134" s="53">
        <v>44300</v>
      </c>
      <c r="C134" s="57" t="s">
        <v>312</v>
      </c>
      <c r="D134" s="163">
        <v>1304.8900000000001</v>
      </c>
      <c r="E134" s="164"/>
    </row>
    <row r="135" spans="2:5" hidden="1">
      <c r="B135" s="53">
        <v>44686</v>
      </c>
      <c r="C135" s="57" t="s">
        <v>9</v>
      </c>
      <c r="D135" s="163">
        <v>1549.47</v>
      </c>
      <c r="E135" s="164"/>
    </row>
    <row r="136" spans="2:5" hidden="1">
      <c r="B136" s="53">
        <v>44401</v>
      </c>
      <c r="C136" s="57" t="s">
        <v>6</v>
      </c>
      <c r="D136" s="163">
        <v>2487.29</v>
      </c>
      <c r="E136" s="164"/>
    </row>
    <row r="137" spans="2:5" hidden="1">
      <c r="B137" s="53">
        <v>45008</v>
      </c>
      <c r="C137" s="57" t="s">
        <v>9</v>
      </c>
      <c r="D137" s="163">
        <v>1163.2</v>
      </c>
      <c r="E137" s="164"/>
    </row>
    <row r="138" spans="2:5" hidden="1">
      <c r="B138" s="53">
        <v>44801</v>
      </c>
      <c r="C138" s="57" t="s">
        <v>6</v>
      </c>
      <c r="D138" s="163">
        <v>1274.48</v>
      </c>
      <c r="E138" s="164"/>
    </row>
    <row r="139" spans="2:5" hidden="1">
      <c r="B139" s="53">
        <v>44692</v>
      </c>
      <c r="C139" s="57" t="s">
        <v>6</v>
      </c>
      <c r="D139" s="163">
        <v>2493.4899999999998</v>
      </c>
      <c r="E139" s="164"/>
    </row>
    <row r="140" spans="2:5" hidden="1">
      <c r="B140" s="53">
        <v>44715</v>
      </c>
      <c r="C140" s="57" t="s">
        <v>7</v>
      </c>
      <c r="D140" s="163">
        <v>898.16</v>
      </c>
      <c r="E140" s="164"/>
    </row>
    <row r="141" spans="2:5" hidden="1">
      <c r="B141" s="53">
        <v>44601</v>
      </c>
      <c r="C141" s="57" t="s">
        <v>10</v>
      </c>
      <c r="D141" s="163">
        <v>2102.66</v>
      </c>
      <c r="E141" s="164"/>
    </row>
    <row r="142" spans="2:5" hidden="1">
      <c r="B142" s="53">
        <v>44303</v>
      </c>
      <c r="C142" s="57" t="s">
        <v>9</v>
      </c>
      <c r="D142" s="163">
        <v>2296.9</v>
      </c>
      <c r="E142" s="164"/>
    </row>
    <row r="143" spans="2:5" hidden="1">
      <c r="B143" s="53">
        <v>44371</v>
      </c>
      <c r="C143" s="57" t="s">
        <v>6</v>
      </c>
      <c r="D143" s="163">
        <v>2305.63</v>
      </c>
      <c r="E143" s="164"/>
    </row>
    <row r="144" spans="2:5" hidden="1">
      <c r="B144" s="53">
        <v>44532</v>
      </c>
      <c r="C144" s="57" t="s">
        <v>10</v>
      </c>
      <c r="D144" s="163">
        <v>3890.5</v>
      </c>
      <c r="E144" s="164"/>
    </row>
    <row r="145" spans="2:5" hidden="1">
      <c r="B145" s="53">
        <v>44407</v>
      </c>
      <c r="C145" s="57" t="s">
        <v>312</v>
      </c>
      <c r="D145" s="163">
        <v>1518.65</v>
      </c>
      <c r="E145" s="164"/>
    </row>
    <row r="146" spans="2:5" hidden="1">
      <c r="B146" s="53">
        <v>44661</v>
      </c>
      <c r="C146" s="57" t="s">
        <v>6</v>
      </c>
      <c r="D146" s="163">
        <v>2047.32</v>
      </c>
      <c r="E146" s="164"/>
    </row>
    <row r="147" spans="2:5" hidden="1">
      <c r="B147" s="53">
        <v>44869</v>
      </c>
      <c r="C147" s="57" t="s">
        <v>9</v>
      </c>
      <c r="D147" s="163">
        <v>1407.33</v>
      </c>
      <c r="E147" s="164"/>
    </row>
    <row r="148" spans="2:5" hidden="1">
      <c r="B148" s="53">
        <v>44485</v>
      </c>
      <c r="C148" s="57" t="s">
        <v>6</v>
      </c>
      <c r="D148" s="163">
        <v>817.96</v>
      </c>
      <c r="E148" s="164"/>
    </row>
    <row r="149" spans="2:5" hidden="1">
      <c r="B149" s="53">
        <v>44706</v>
      </c>
      <c r="C149" s="57" t="s">
        <v>9</v>
      </c>
      <c r="D149" s="163">
        <v>1941.73</v>
      </c>
      <c r="E149" s="164"/>
    </row>
    <row r="150" spans="2:5" hidden="1">
      <c r="B150" s="53">
        <v>44330</v>
      </c>
      <c r="C150" s="57" t="s">
        <v>10</v>
      </c>
      <c r="D150" s="163">
        <v>1688.04</v>
      </c>
      <c r="E150" s="164"/>
    </row>
    <row r="151" spans="2:5" hidden="1">
      <c r="B151" s="53">
        <v>44794</v>
      </c>
      <c r="C151" s="57" t="s">
        <v>6</v>
      </c>
      <c r="D151" s="163">
        <v>81.41</v>
      </c>
      <c r="E151" s="164"/>
    </row>
    <row r="152" spans="2:5" hidden="1">
      <c r="B152" s="53">
        <v>44321</v>
      </c>
      <c r="C152" s="57" t="s">
        <v>10</v>
      </c>
      <c r="D152" s="163">
        <v>102.21</v>
      </c>
      <c r="E152" s="164"/>
    </row>
    <row r="153" spans="2:5" hidden="1">
      <c r="B153" s="53">
        <v>44329</v>
      </c>
      <c r="C153" s="57" t="s">
        <v>7</v>
      </c>
      <c r="D153" s="163">
        <v>849.9</v>
      </c>
      <c r="E153" s="164"/>
    </row>
    <row r="154" spans="2:5" hidden="1">
      <c r="B154" s="53">
        <v>44527</v>
      </c>
      <c r="C154" s="57" t="s">
        <v>312</v>
      </c>
      <c r="D154" s="163">
        <v>342.11</v>
      </c>
      <c r="E154" s="164"/>
    </row>
    <row r="155" spans="2:5" hidden="1">
      <c r="B155" s="53">
        <v>44608</v>
      </c>
      <c r="C155" s="57" t="s">
        <v>10</v>
      </c>
      <c r="D155" s="163">
        <v>645.16999999999996</v>
      </c>
      <c r="E155" s="164"/>
    </row>
    <row r="156" spans="2:5" hidden="1">
      <c r="B156" s="53">
        <v>44535</v>
      </c>
      <c r="C156" s="57" t="s">
        <v>9</v>
      </c>
      <c r="D156" s="163">
        <v>2214.73</v>
      </c>
      <c r="E156" s="164"/>
    </row>
    <row r="157" spans="2:5" hidden="1">
      <c r="B157" s="53">
        <v>44692</v>
      </c>
      <c r="C157" s="57" t="s">
        <v>9</v>
      </c>
      <c r="D157" s="163">
        <v>854.47</v>
      </c>
      <c r="E157" s="164"/>
    </row>
    <row r="158" spans="2:5" hidden="1">
      <c r="B158" s="53">
        <v>44836</v>
      </c>
      <c r="C158" s="57" t="s">
        <v>6</v>
      </c>
      <c r="D158" s="163">
        <v>1210.08</v>
      </c>
      <c r="E158" s="164"/>
    </row>
    <row r="159" spans="2:5" hidden="1">
      <c r="B159" s="53">
        <v>44788</v>
      </c>
      <c r="C159" s="57" t="s">
        <v>10</v>
      </c>
      <c r="D159" s="163">
        <v>2258.75</v>
      </c>
      <c r="E159" s="164"/>
    </row>
    <row r="160" spans="2:5" hidden="1">
      <c r="B160" s="53">
        <v>44880</v>
      </c>
      <c r="C160" s="57" t="s">
        <v>9</v>
      </c>
      <c r="D160" s="163">
        <v>1479.5</v>
      </c>
      <c r="E160" s="164"/>
    </row>
    <row r="161" spans="2:5" hidden="1">
      <c r="B161" s="53">
        <v>44720</v>
      </c>
      <c r="C161" s="57" t="s">
        <v>312</v>
      </c>
      <c r="D161" s="163">
        <v>1820.63</v>
      </c>
      <c r="E161" s="164"/>
    </row>
    <row r="162" spans="2:5" hidden="1">
      <c r="B162" s="53">
        <v>44289</v>
      </c>
      <c r="C162" s="57" t="s">
        <v>6</v>
      </c>
      <c r="D162" s="163">
        <v>1261.3</v>
      </c>
      <c r="E162" s="164"/>
    </row>
    <row r="163" spans="2:5" hidden="1">
      <c r="B163" s="53">
        <v>44930</v>
      </c>
      <c r="C163" s="57" t="s">
        <v>312</v>
      </c>
      <c r="D163" s="163">
        <v>2056.69</v>
      </c>
      <c r="E163" s="164"/>
    </row>
    <row r="164" spans="2:5" hidden="1">
      <c r="B164" s="53">
        <v>44668</v>
      </c>
      <c r="C164" s="57" t="s">
        <v>7</v>
      </c>
      <c r="D164" s="163">
        <v>590.05999999999995</v>
      </c>
      <c r="E164" s="164"/>
    </row>
    <row r="165" spans="2:5" hidden="1">
      <c r="B165" s="53">
        <v>44962</v>
      </c>
      <c r="C165" s="57" t="s">
        <v>7</v>
      </c>
      <c r="D165" s="163">
        <v>1562.87</v>
      </c>
      <c r="E165" s="164"/>
    </row>
    <row r="166" spans="2:5" hidden="1">
      <c r="B166" s="53">
        <v>44586</v>
      </c>
      <c r="C166" s="57" t="s">
        <v>9</v>
      </c>
      <c r="D166" s="163">
        <v>1504.69</v>
      </c>
      <c r="E166" s="164"/>
    </row>
    <row r="167" spans="2:5" hidden="1">
      <c r="B167" s="53">
        <v>44318</v>
      </c>
      <c r="C167" s="57" t="s">
        <v>6</v>
      </c>
      <c r="D167" s="163">
        <v>2133.79</v>
      </c>
      <c r="E167" s="164"/>
    </row>
    <row r="168" spans="2:5" hidden="1">
      <c r="B168" s="53">
        <v>44457</v>
      </c>
      <c r="C168" s="57" t="s">
        <v>6</v>
      </c>
      <c r="D168" s="163">
        <v>559.9</v>
      </c>
      <c r="E168" s="164"/>
    </row>
    <row r="169" spans="2:5" hidden="1">
      <c r="B169" s="53">
        <v>44670</v>
      </c>
      <c r="C169" s="57" t="s">
        <v>9</v>
      </c>
      <c r="D169" s="163">
        <v>2206.41</v>
      </c>
      <c r="E169" s="164"/>
    </row>
    <row r="170" spans="2:5" hidden="1">
      <c r="B170" s="53">
        <v>44583</v>
      </c>
      <c r="C170" s="57" t="s">
        <v>9</v>
      </c>
      <c r="D170" s="163">
        <v>174.53</v>
      </c>
      <c r="E170" s="164"/>
    </row>
    <row r="171" spans="2:5" hidden="1">
      <c r="B171" s="53">
        <v>44957</v>
      </c>
      <c r="C171" s="57" t="s">
        <v>7</v>
      </c>
      <c r="D171" s="163">
        <v>2219.94</v>
      </c>
      <c r="E171" s="164"/>
    </row>
    <row r="172" spans="2:5" hidden="1">
      <c r="B172" s="53">
        <v>44821</v>
      </c>
      <c r="C172" s="57" t="s">
        <v>9</v>
      </c>
      <c r="D172" s="163">
        <v>1394.4</v>
      </c>
      <c r="E172" s="164"/>
    </row>
    <row r="173" spans="2:5" hidden="1">
      <c r="B173" s="53">
        <v>44535</v>
      </c>
      <c r="C173" s="57" t="s">
        <v>9</v>
      </c>
      <c r="D173" s="163">
        <v>798.13</v>
      </c>
      <c r="E173" s="164"/>
    </row>
    <row r="174" spans="2:5" hidden="1">
      <c r="B174" s="53">
        <v>44886</v>
      </c>
      <c r="C174" s="57" t="s">
        <v>10</v>
      </c>
      <c r="D174" s="163">
        <v>3502.08</v>
      </c>
      <c r="E174" s="164"/>
    </row>
    <row r="175" spans="2:5" hidden="1">
      <c r="B175" s="53">
        <v>44809</v>
      </c>
      <c r="C175" s="57" t="s">
        <v>10</v>
      </c>
      <c r="D175" s="163">
        <v>2499</v>
      </c>
      <c r="E175" s="164"/>
    </row>
    <row r="176" spans="2:5" hidden="1">
      <c r="B176" s="53">
        <v>44989</v>
      </c>
      <c r="C176" s="57" t="s">
        <v>312</v>
      </c>
      <c r="D176" s="163">
        <v>2017.83</v>
      </c>
      <c r="E176" s="164"/>
    </row>
    <row r="177" spans="2:5" hidden="1">
      <c r="B177" s="53">
        <v>44815</v>
      </c>
      <c r="C177" s="57" t="s">
        <v>9</v>
      </c>
      <c r="D177" s="163">
        <v>1142.19</v>
      </c>
      <c r="E177" s="164"/>
    </row>
    <row r="178" spans="2:5" hidden="1">
      <c r="B178" s="53">
        <v>44445</v>
      </c>
      <c r="C178" s="57" t="s">
        <v>7</v>
      </c>
      <c r="D178" s="163">
        <v>1524.57</v>
      </c>
      <c r="E178" s="164"/>
    </row>
    <row r="179" spans="2:5" hidden="1">
      <c r="B179" s="53">
        <v>44501</v>
      </c>
      <c r="C179" s="57" t="s">
        <v>7</v>
      </c>
      <c r="D179" s="163">
        <v>2095.7199999999998</v>
      </c>
      <c r="E179" s="164"/>
    </row>
    <row r="180" spans="2:5" hidden="1">
      <c r="B180" s="53">
        <v>44897</v>
      </c>
      <c r="C180" s="57" t="s">
        <v>6</v>
      </c>
      <c r="D180" s="163">
        <v>2837.43</v>
      </c>
      <c r="E180" s="164"/>
    </row>
    <row r="181" spans="2:5" hidden="1">
      <c r="B181" s="53">
        <v>44560</v>
      </c>
      <c r="C181" s="57" t="s">
        <v>10</v>
      </c>
      <c r="D181" s="163">
        <v>1542.49</v>
      </c>
      <c r="E181" s="164"/>
    </row>
    <row r="182" spans="2:5" hidden="1">
      <c r="B182" s="53">
        <v>44866</v>
      </c>
      <c r="C182" s="57" t="s">
        <v>6</v>
      </c>
      <c r="D182" s="163">
        <v>404.74</v>
      </c>
      <c r="E182" s="164"/>
    </row>
    <row r="183" spans="2:5" hidden="1">
      <c r="B183" s="53">
        <v>44536</v>
      </c>
      <c r="C183" s="57" t="s">
        <v>7</v>
      </c>
      <c r="D183" s="163">
        <v>327.58</v>
      </c>
      <c r="E183" s="164"/>
    </row>
    <row r="184" spans="2:5" hidden="1">
      <c r="B184" s="53">
        <v>44642</v>
      </c>
      <c r="C184" s="57" t="s">
        <v>7</v>
      </c>
      <c r="D184" s="163">
        <v>2171.37</v>
      </c>
      <c r="E184" s="164"/>
    </row>
    <row r="185" spans="2:5" hidden="1">
      <c r="B185" s="53">
        <v>44492</v>
      </c>
      <c r="C185" s="57" t="s">
        <v>6</v>
      </c>
      <c r="D185" s="163">
        <v>2211.9</v>
      </c>
      <c r="E185" s="164"/>
    </row>
    <row r="186" spans="2:5" hidden="1">
      <c r="B186" s="53">
        <v>44621</v>
      </c>
      <c r="C186" s="57" t="s">
        <v>6</v>
      </c>
      <c r="D186" s="163">
        <v>104.16</v>
      </c>
      <c r="E186" s="164"/>
    </row>
    <row r="187" spans="2:5" hidden="1">
      <c r="B187" s="53">
        <v>44906</v>
      </c>
      <c r="C187" s="57" t="s">
        <v>312</v>
      </c>
      <c r="D187" s="163">
        <v>1260.1300000000001</v>
      </c>
      <c r="E187" s="164"/>
    </row>
    <row r="188" spans="2:5" hidden="1">
      <c r="B188" s="53">
        <v>44774</v>
      </c>
      <c r="C188" s="57" t="s">
        <v>6</v>
      </c>
      <c r="D188" s="163">
        <v>2083.7199999999998</v>
      </c>
      <c r="E188" s="164"/>
    </row>
    <row r="189" spans="2:5" hidden="1">
      <c r="B189" s="53">
        <v>45007</v>
      </c>
      <c r="C189" s="57" t="s">
        <v>9</v>
      </c>
      <c r="D189" s="163">
        <v>966.27</v>
      </c>
      <c r="E189" s="164"/>
    </row>
    <row r="190" spans="2:5" hidden="1">
      <c r="B190" s="53">
        <v>44643</v>
      </c>
      <c r="C190" s="57" t="s">
        <v>7</v>
      </c>
      <c r="D190" s="163">
        <v>2315.2600000000002</v>
      </c>
      <c r="E190" s="164"/>
    </row>
    <row r="191" spans="2:5" hidden="1">
      <c r="B191" s="53">
        <v>44864</v>
      </c>
      <c r="C191" s="57" t="s">
        <v>10</v>
      </c>
      <c r="D191" s="163">
        <v>3849.55</v>
      </c>
      <c r="E191" s="164"/>
    </row>
    <row r="192" spans="2:5" hidden="1">
      <c r="B192" s="53">
        <v>44860</v>
      </c>
      <c r="C192" s="57" t="s">
        <v>10</v>
      </c>
      <c r="D192" s="163">
        <v>1949.28</v>
      </c>
      <c r="E192" s="164"/>
    </row>
    <row r="193" spans="2:5" hidden="1">
      <c r="B193" s="53">
        <v>44385</v>
      </c>
      <c r="C193" s="57" t="s">
        <v>6</v>
      </c>
      <c r="D193" s="163">
        <v>113.7</v>
      </c>
      <c r="E193" s="164"/>
    </row>
    <row r="194" spans="2:5" hidden="1">
      <c r="B194" s="53">
        <v>44941</v>
      </c>
      <c r="C194" s="57" t="s">
        <v>6</v>
      </c>
      <c r="D194" s="163">
        <v>2401.58</v>
      </c>
      <c r="E194" s="164"/>
    </row>
    <row r="195" spans="2:5" hidden="1">
      <c r="B195" s="53">
        <v>45002</v>
      </c>
      <c r="C195" s="57" t="s">
        <v>10</v>
      </c>
      <c r="D195" s="163">
        <v>2265.1799999999998</v>
      </c>
      <c r="E195" s="164"/>
    </row>
    <row r="196" spans="2:5" hidden="1">
      <c r="B196" s="53">
        <v>44488</v>
      </c>
      <c r="C196" s="57" t="s">
        <v>7</v>
      </c>
      <c r="D196" s="163">
        <v>266.08999999999997</v>
      </c>
      <c r="E196" s="164"/>
    </row>
    <row r="197" spans="2:5" hidden="1">
      <c r="B197" s="53">
        <v>44736</v>
      </c>
      <c r="C197" s="57" t="s">
        <v>9</v>
      </c>
      <c r="D197" s="163">
        <v>1228.7</v>
      </c>
      <c r="E197" s="164"/>
    </row>
    <row r="198" spans="2:5" hidden="1">
      <c r="B198" s="53">
        <v>44344</v>
      </c>
      <c r="C198" s="57" t="s">
        <v>10</v>
      </c>
      <c r="D198" s="163">
        <v>1221.44</v>
      </c>
      <c r="E198" s="164"/>
    </row>
    <row r="199" spans="2:5" hidden="1">
      <c r="B199" s="53">
        <v>44590</v>
      </c>
      <c r="C199" s="57" t="s">
        <v>9</v>
      </c>
      <c r="D199" s="163">
        <v>1434.74</v>
      </c>
      <c r="E199" s="164"/>
    </row>
    <row r="200" spans="2:5" hidden="1">
      <c r="B200" s="53">
        <v>44711</v>
      </c>
      <c r="C200" s="57" t="s">
        <v>6</v>
      </c>
      <c r="D200" s="163">
        <v>2527.06</v>
      </c>
      <c r="E200" s="164"/>
    </row>
    <row r="201" spans="2:5" hidden="1">
      <c r="B201" s="53">
        <v>44290</v>
      </c>
      <c r="C201" s="57" t="s">
        <v>6</v>
      </c>
      <c r="D201" s="163">
        <v>132.30000000000001</v>
      </c>
      <c r="E201" s="164"/>
    </row>
    <row r="202" spans="2:5" hidden="1">
      <c r="B202" s="53">
        <v>44494</v>
      </c>
      <c r="C202" s="57" t="s">
        <v>312</v>
      </c>
      <c r="D202" s="163">
        <v>3322.97</v>
      </c>
      <c r="E202" s="164"/>
    </row>
    <row r="203" spans="2:5" hidden="1">
      <c r="B203" s="53">
        <v>44385</v>
      </c>
      <c r="C203" s="57" t="s">
        <v>10</v>
      </c>
      <c r="D203" s="163">
        <v>1869.17</v>
      </c>
      <c r="E203" s="164"/>
    </row>
    <row r="204" spans="2:5" hidden="1">
      <c r="B204" s="53">
        <v>44587</v>
      </c>
      <c r="C204" s="57" t="s">
        <v>6</v>
      </c>
      <c r="D204" s="163">
        <v>2350.92</v>
      </c>
      <c r="E204" s="164"/>
    </row>
    <row r="205" spans="2:5" hidden="1">
      <c r="B205" s="53">
        <v>44608</v>
      </c>
      <c r="C205" s="57" t="s">
        <v>9</v>
      </c>
      <c r="D205" s="163">
        <v>2057.0700000000002</v>
      </c>
      <c r="E205" s="164"/>
    </row>
    <row r="206" spans="2:5" hidden="1">
      <c r="B206" s="53">
        <v>44938</v>
      </c>
      <c r="C206" s="57" t="s">
        <v>7</v>
      </c>
      <c r="D206" s="163">
        <v>116.78</v>
      </c>
      <c r="E206" s="164"/>
    </row>
    <row r="207" spans="2:5" hidden="1">
      <c r="B207" s="53">
        <v>44916</v>
      </c>
      <c r="C207" s="57" t="s">
        <v>10</v>
      </c>
      <c r="D207" s="163">
        <v>1757.16</v>
      </c>
      <c r="E207" s="164"/>
    </row>
    <row r="208" spans="2:5" hidden="1">
      <c r="B208" s="53">
        <v>44585</v>
      </c>
      <c r="C208" s="57" t="s">
        <v>6</v>
      </c>
      <c r="D208" s="163">
        <v>301.58999999999997</v>
      </c>
      <c r="E208" s="164"/>
    </row>
    <row r="209" spans="2:5" hidden="1">
      <c r="B209" s="53">
        <v>44820</v>
      </c>
      <c r="C209" s="57" t="s">
        <v>7</v>
      </c>
      <c r="D209" s="163">
        <v>1532.8</v>
      </c>
      <c r="E209" s="164"/>
    </row>
    <row r="210" spans="2:5" hidden="1">
      <c r="B210" s="53">
        <v>44366</v>
      </c>
      <c r="C210" s="57" t="s">
        <v>7</v>
      </c>
      <c r="D210" s="163">
        <v>1578.11</v>
      </c>
      <c r="E210" s="164"/>
    </row>
    <row r="211" spans="2:5" hidden="1">
      <c r="B211" s="53">
        <v>44615</v>
      </c>
      <c r="C211" s="57" t="s">
        <v>6</v>
      </c>
      <c r="D211" s="163">
        <v>1905.64</v>
      </c>
      <c r="E211" s="164"/>
    </row>
    <row r="212" spans="2:5" hidden="1">
      <c r="B212" s="53">
        <v>45008</v>
      </c>
      <c r="C212" s="57" t="s">
        <v>10</v>
      </c>
      <c r="D212" s="163">
        <v>621.84</v>
      </c>
      <c r="E212" s="164"/>
    </row>
    <row r="213" spans="2:5" hidden="1">
      <c r="B213" s="53">
        <v>44760</v>
      </c>
      <c r="C213" s="57" t="s">
        <v>9</v>
      </c>
      <c r="D213" s="163">
        <v>964.41</v>
      </c>
      <c r="E213" s="164"/>
    </row>
    <row r="214" spans="2:5" hidden="1">
      <c r="B214" s="53">
        <v>44897</v>
      </c>
      <c r="C214" s="57" t="s">
        <v>9</v>
      </c>
      <c r="D214" s="163">
        <v>1998.8</v>
      </c>
      <c r="E214" s="164"/>
    </row>
    <row r="215" spans="2:5" hidden="1">
      <c r="B215" s="53">
        <v>44979</v>
      </c>
      <c r="C215" s="57" t="s">
        <v>10</v>
      </c>
      <c r="D215" s="163">
        <v>2150.87</v>
      </c>
      <c r="E215" s="164"/>
    </row>
    <row r="216" spans="2:5" hidden="1">
      <c r="B216" s="53">
        <v>44699</v>
      </c>
      <c r="C216" s="57" t="s">
        <v>9</v>
      </c>
      <c r="D216" s="163">
        <v>2067.2600000000002</v>
      </c>
      <c r="E216" s="164"/>
    </row>
    <row r="217" spans="2:5" hidden="1">
      <c r="B217" s="53">
        <v>44966</v>
      </c>
      <c r="C217" s="57" t="s">
        <v>9</v>
      </c>
      <c r="D217" s="163">
        <v>418.77</v>
      </c>
      <c r="E217" s="164"/>
    </row>
    <row r="218" spans="2:5" hidden="1">
      <c r="B218" s="53">
        <v>44686</v>
      </c>
      <c r="C218" s="57" t="s">
        <v>6</v>
      </c>
      <c r="D218" s="163">
        <v>333.82</v>
      </c>
      <c r="E218" s="164"/>
    </row>
    <row r="219" spans="2:5" hidden="1">
      <c r="B219" s="53">
        <v>44957</v>
      </c>
      <c r="C219" s="57" t="s">
        <v>7</v>
      </c>
      <c r="D219" s="163">
        <v>880.63</v>
      </c>
      <c r="E219" s="164"/>
    </row>
    <row r="220" spans="2:5" hidden="1">
      <c r="B220" s="53">
        <v>44540</v>
      </c>
      <c r="C220" s="57" t="s">
        <v>312</v>
      </c>
      <c r="D220" s="163">
        <v>2993.12</v>
      </c>
      <c r="E220" s="164"/>
    </row>
    <row r="221" spans="2:5" hidden="1">
      <c r="B221" s="53">
        <v>44500</v>
      </c>
      <c r="C221" s="57" t="s">
        <v>6</v>
      </c>
      <c r="D221" s="163">
        <v>676.86</v>
      </c>
      <c r="E221" s="164"/>
    </row>
    <row r="222" spans="2:5" hidden="1">
      <c r="B222" s="53">
        <v>44986</v>
      </c>
      <c r="C222" s="57" t="s">
        <v>312</v>
      </c>
      <c r="D222" s="163">
        <v>1940.59</v>
      </c>
      <c r="E222" s="164"/>
    </row>
    <row r="223" spans="2:5" hidden="1">
      <c r="B223" s="53">
        <v>44933</v>
      </c>
      <c r="C223" s="57" t="s">
        <v>7</v>
      </c>
      <c r="D223" s="163">
        <v>445.71</v>
      </c>
      <c r="E223" s="164"/>
    </row>
    <row r="224" spans="2:5" hidden="1">
      <c r="B224" s="53">
        <v>44808</v>
      </c>
      <c r="C224" s="57" t="s">
        <v>6</v>
      </c>
      <c r="D224" s="163">
        <v>1127.4100000000001</v>
      </c>
      <c r="E224" s="164"/>
    </row>
    <row r="225" spans="2:5" hidden="1">
      <c r="B225" s="53">
        <v>44746</v>
      </c>
      <c r="C225" s="57" t="s">
        <v>10</v>
      </c>
      <c r="D225" s="163">
        <v>527.47</v>
      </c>
      <c r="E225" s="164"/>
    </row>
    <row r="226" spans="2:5" hidden="1">
      <c r="B226" s="53">
        <v>44834</v>
      </c>
      <c r="C226" s="57" t="s">
        <v>10</v>
      </c>
      <c r="D226" s="163">
        <v>830.47</v>
      </c>
      <c r="E226" s="164"/>
    </row>
    <row r="227" spans="2:5" hidden="1">
      <c r="B227" s="53">
        <v>44733</v>
      </c>
      <c r="C227" s="57" t="s">
        <v>6</v>
      </c>
      <c r="D227" s="163">
        <v>1171.29</v>
      </c>
      <c r="E227" s="164"/>
    </row>
    <row r="228" spans="2:5" hidden="1">
      <c r="B228" s="53">
        <v>44556</v>
      </c>
      <c r="C228" s="57" t="s">
        <v>9</v>
      </c>
      <c r="D228" s="163">
        <v>3648.67</v>
      </c>
      <c r="E228" s="164"/>
    </row>
    <row r="229" spans="2:5" hidden="1">
      <c r="B229" s="53">
        <v>44760</v>
      </c>
      <c r="C229" s="57" t="s">
        <v>6</v>
      </c>
      <c r="D229" s="163">
        <v>349.68</v>
      </c>
      <c r="E229" s="164"/>
    </row>
    <row r="230" spans="2:5" hidden="1">
      <c r="B230" s="53">
        <v>44593</v>
      </c>
      <c r="C230" s="57" t="s">
        <v>9</v>
      </c>
      <c r="D230" s="163">
        <v>448.56</v>
      </c>
      <c r="E230" s="164"/>
    </row>
    <row r="231" spans="2:5" hidden="1">
      <c r="B231" s="53">
        <v>44876</v>
      </c>
      <c r="C231" s="57" t="s">
        <v>312</v>
      </c>
      <c r="D231" s="163">
        <v>1202.44</v>
      </c>
      <c r="E231" s="164"/>
    </row>
    <row r="232" spans="2:5" hidden="1">
      <c r="B232" s="53">
        <v>44700</v>
      </c>
      <c r="C232" s="57" t="s">
        <v>6</v>
      </c>
      <c r="D232" s="163">
        <v>2496.4899999999998</v>
      </c>
      <c r="E232" s="164"/>
    </row>
    <row r="233" spans="2:5" hidden="1">
      <c r="B233" s="53">
        <v>44425</v>
      </c>
      <c r="C233" s="57" t="s">
        <v>9</v>
      </c>
      <c r="D233" s="163">
        <v>679.24</v>
      </c>
      <c r="E233" s="164"/>
    </row>
    <row r="234" spans="2:5" hidden="1">
      <c r="B234" s="53">
        <v>44826</v>
      </c>
      <c r="C234" s="57" t="s">
        <v>312</v>
      </c>
      <c r="D234" s="163">
        <v>56.21</v>
      </c>
      <c r="E234" s="164"/>
    </row>
    <row r="235" spans="2:5" hidden="1">
      <c r="B235" s="53">
        <v>44762</v>
      </c>
      <c r="C235" s="57" t="s">
        <v>7</v>
      </c>
      <c r="D235" s="163">
        <v>1525.46</v>
      </c>
      <c r="E235" s="164"/>
    </row>
    <row r="236" spans="2:5" hidden="1">
      <c r="B236" s="53">
        <v>44677</v>
      </c>
      <c r="C236" s="57" t="s">
        <v>10</v>
      </c>
      <c r="D236" s="163">
        <v>1706.14</v>
      </c>
      <c r="E236" s="164"/>
    </row>
    <row r="237" spans="2:5" hidden="1">
      <c r="B237" s="53">
        <v>44641</v>
      </c>
      <c r="C237" s="57" t="s">
        <v>6</v>
      </c>
      <c r="D237" s="163">
        <v>1900.18</v>
      </c>
      <c r="E237" s="164"/>
    </row>
    <row r="238" spans="2:5" hidden="1">
      <c r="B238" s="53">
        <v>44385</v>
      </c>
      <c r="C238" s="57" t="s">
        <v>7</v>
      </c>
      <c r="D238" s="163">
        <v>631.9</v>
      </c>
      <c r="E238" s="164"/>
    </row>
    <row r="239" spans="2:5" hidden="1">
      <c r="B239" s="53">
        <v>44291</v>
      </c>
      <c r="C239" s="57" t="s">
        <v>312</v>
      </c>
      <c r="D239" s="163">
        <v>778.01</v>
      </c>
      <c r="E239" s="164"/>
    </row>
    <row r="240" spans="2:5" hidden="1">
      <c r="B240" s="53">
        <v>44900</v>
      </c>
      <c r="C240" s="57" t="s">
        <v>6</v>
      </c>
      <c r="D240" s="163">
        <v>811.35</v>
      </c>
      <c r="E240" s="164"/>
    </row>
    <row r="241" spans="2:5" hidden="1">
      <c r="B241" s="53">
        <v>45009</v>
      </c>
      <c r="C241" s="57" t="s">
        <v>6</v>
      </c>
      <c r="D241" s="163">
        <v>991.61</v>
      </c>
      <c r="E241" s="164"/>
    </row>
    <row r="242" spans="2:5" hidden="1">
      <c r="B242" s="53">
        <v>44603</v>
      </c>
      <c r="C242" s="57" t="s">
        <v>7</v>
      </c>
      <c r="D242" s="163">
        <v>110</v>
      </c>
      <c r="E242" s="164"/>
    </row>
    <row r="243" spans="2:5" hidden="1">
      <c r="B243" s="53">
        <v>44534</v>
      </c>
      <c r="C243" s="57" t="s">
        <v>6</v>
      </c>
      <c r="D243" s="163">
        <v>1840.27</v>
      </c>
      <c r="E243" s="164"/>
    </row>
    <row r="244" spans="2:5" hidden="1">
      <c r="B244" s="53">
        <v>44580</v>
      </c>
      <c r="C244" s="57" t="s">
        <v>9</v>
      </c>
      <c r="D244" s="163">
        <v>1929.18</v>
      </c>
      <c r="E244" s="164"/>
    </row>
    <row r="245" spans="2:5" hidden="1">
      <c r="B245" s="53">
        <v>44821</v>
      </c>
      <c r="C245" s="57" t="s">
        <v>6</v>
      </c>
      <c r="D245" s="163">
        <v>525.25</v>
      </c>
      <c r="E245" s="164"/>
    </row>
    <row r="246" spans="2:5" hidden="1">
      <c r="B246" s="53">
        <v>44475</v>
      </c>
      <c r="C246" s="57" t="s">
        <v>9</v>
      </c>
      <c r="D246" s="163">
        <v>477.23</v>
      </c>
      <c r="E246" s="164"/>
    </row>
    <row r="247" spans="2:5" hidden="1">
      <c r="B247" s="53">
        <v>44684</v>
      </c>
      <c r="C247" s="57" t="s">
        <v>312</v>
      </c>
      <c r="D247" s="163">
        <v>1891.86</v>
      </c>
      <c r="E247" s="164"/>
    </row>
    <row r="248" spans="2:5" hidden="1">
      <c r="B248" s="53">
        <v>44706</v>
      </c>
      <c r="C248" s="57" t="s">
        <v>312</v>
      </c>
      <c r="D248" s="163">
        <v>2029.16</v>
      </c>
      <c r="E248" s="164"/>
    </row>
    <row r="249" spans="2:5" hidden="1">
      <c r="B249" s="53">
        <v>44915</v>
      </c>
      <c r="C249" s="57" t="s">
        <v>9</v>
      </c>
      <c r="D249" s="163">
        <v>553.27</v>
      </c>
      <c r="E249" s="164"/>
    </row>
    <row r="250" spans="2:5" hidden="1">
      <c r="B250" s="53">
        <v>45016</v>
      </c>
      <c r="C250" s="57" t="s">
        <v>9</v>
      </c>
      <c r="D250" s="163">
        <v>2174.48</v>
      </c>
      <c r="E250" s="164"/>
    </row>
    <row r="251" spans="2:5" hidden="1">
      <c r="B251" s="53">
        <v>44536</v>
      </c>
      <c r="C251" s="57" t="s">
        <v>6</v>
      </c>
      <c r="D251" s="163">
        <v>2317.48</v>
      </c>
      <c r="E251" s="164"/>
    </row>
    <row r="252" spans="2:5" hidden="1">
      <c r="B252" s="53">
        <v>44642</v>
      </c>
      <c r="C252" s="57" t="s">
        <v>6</v>
      </c>
      <c r="D252" s="163">
        <v>1644.94</v>
      </c>
      <c r="E252" s="164"/>
    </row>
    <row r="253" spans="2:5" hidden="1">
      <c r="B253" s="53">
        <v>44576</v>
      </c>
      <c r="C253" s="57" t="s">
        <v>6</v>
      </c>
      <c r="D253" s="163">
        <v>42.84</v>
      </c>
      <c r="E253" s="164"/>
    </row>
    <row r="254" spans="2:5" hidden="1">
      <c r="B254" s="53">
        <v>44304</v>
      </c>
      <c r="C254" s="57" t="s">
        <v>6</v>
      </c>
      <c r="D254" s="163">
        <v>658.85</v>
      </c>
      <c r="E254" s="164"/>
    </row>
    <row r="255" spans="2:5" hidden="1">
      <c r="B255" s="53">
        <v>44455</v>
      </c>
      <c r="C255" s="57" t="s">
        <v>6</v>
      </c>
      <c r="D255" s="163">
        <v>247.11</v>
      </c>
      <c r="E255" s="164"/>
    </row>
    <row r="256" spans="2:5" hidden="1">
      <c r="B256" s="53">
        <v>44718</v>
      </c>
      <c r="C256" s="57" t="s">
        <v>9</v>
      </c>
      <c r="D256" s="163">
        <v>1245.56</v>
      </c>
      <c r="E256" s="164"/>
    </row>
    <row r="257" spans="2:5" hidden="1">
      <c r="B257" s="53">
        <v>44362</v>
      </c>
      <c r="C257" s="57" t="s">
        <v>312</v>
      </c>
      <c r="D257" s="163">
        <v>2019</v>
      </c>
      <c r="E257" s="164"/>
    </row>
    <row r="258" spans="2:5" hidden="1">
      <c r="B258" s="53">
        <v>44781</v>
      </c>
      <c r="C258" s="57" t="s">
        <v>6</v>
      </c>
      <c r="D258" s="163">
        <v>806.36</v>
      </c>
      <c r="E258" s="164"/>
    </row>
    <row r="259" spans="2:5" hidden="1">
      <c r="B259" s="53">
        <v>45013</v>
      </c>
      <c r="C259" s="57" t="s">
        <v>6</v>
      </c>
      <c r="D259" s="163">
        <v>1861.37</v>
      </c>
      <c r="E259" s="164"/>
    </row>
    <row r="260" spans="2:5" hidden="1">
      <c r="B260" s="53">
        <v>44681</v>
      </c>
      <c r="C260" s="57" t="s">
        <v>6</v>
      </c>
      <c r="D260" s="163">
        <v>1347.52</v>
      </c>
      <c r="E260" s="164"/>
    </row>
    <row r="261" spans="2:5" hidden="1">
      <c r="B261" s="53">
        <v>44681</v>
      </c>
      <c r="C261" s="57" t="s">
        <v>312</v>
      </c>
      <c r="D261" s="163">
        <v>806.82</v>
      </c>
      <c r="E261" s="164"/>
    </row>
    <row r="262" spans="2:5" hidden="1">
      <c r="B262" s="53">
        <v>44974</v>
      </c>
      <c r="C262" s="57" t="s">
        <v>10</v>
      </c>
      <c r="D262" s="163">
        <v>2580.79</v>
      </c>
      <c r="E262" s="164"/>
    </row>
    <row r="263" spans="2:5" hidden="1">
      <c r="B263" s="53">
        <v>44622</v>
      </c>
      <c r="C263" s="57" t="s">
        <v>9</v>
      </c>
      <c r="D263" s="163">
        <v>165.09</v>
      </c>
      <c r="E263" s="164"/>
    </row>
    <row r="264" spans="2:5" hidden="1">
      <c r="B264" s="53">
        <v>44754</v>
      </c>
      <c r="C264" s="57" t="s">
        <v>9</v>
      </c>
      <c r="D264" s="163">
        <v>1684.92</v>
      </c>
      <c r="E264" s="164"/>
    </row>
    <row r="265" spans="2:5" hidden="1">
      <c r="B265" s="53">
        <v>44982</v>
      </c>
      <c r="C265" s="57" t="s">
        <v>9</v>
      </c>
      <c r="D265" s="163">
        <v>267.14</v>
      </c>
      <c r="E265" s="164"/>
    </row>
    <row r="266" spans="2:5" hidden="1">
      <c r="B266" s="53">
        <v>44443</v>
      </c>
      <c r="C266" s="57" t="s">
        <v>10</v>
      </c>
      <c r="D266" s="163">
        <v>2442.4899999999998</v>
      </c>
      <c r="E266" s="164"/>
    </row>
    <row r="267" spans="2:5" hidden="1">
      <c r="B267" s="53">
        <v>44555</v>
      </c>
      <c r="C267" s="57" t="s">
        <v>6</v>
      </c>
      <c r="D267" s="163">
        <v>1990.07</v>
      </c>
      <c r="E267" s="164"/>
    </row>
    <row r="268" spans="2:5" hidden="1">
      <c r="B268" s="53">
        <v>44697</v>
      </c>
      <c r="C268" s="57" t="s">
        <v>9</v>
      </c>
      <c r="D268" s="163">
        <v>2592.9699999999998</v>
      </c>
      <c r="E268" s="164"/>
    </row>
    <row r="269" spans="2:5" hidden="1">
      <c r="B269" s="53">
        <v>44732</v>
      </c>
      <c r="C269" s="57" t="s">
        <v>6</v>
      </c>
      <c r="D269" s="163">
        <v>737.23</v>
      </c>
      <c r="E269" s="164"/>
    </row>
    <row r="270" spans="2:5" hidden="1">
      <c r="B270" s="53">
        <v>44561</v>
      </c>
      <c r="C270" s="57" t="s">
        <v>6</v>
      </c>
      <c r="D270" s="163">
        <v>584.64</v>
      </c>
      <c r="E270" s="164"/>
    </row>
    <row r="271" spans="2:5" hidden="1">
      <c r="B271" s="53">
        <v>44685</v>
      </c>
      <c r="C271" s="57" t="s">
        <v>7</v>
      </c>
      <c r="D271" s="163">
        <v>356.74</v>
      </c>
      <c r="E271" s="164"/>
    </row>
    <row r="272" spans="2:5" hidden="1">
      <c r="B272" s="53">
        <v>44951</v>
      </c>
      <c r="C272" s="57" t="s">
        <v>7</v>
      </c>
      <c r="D272" s="163">
        <v>1798.96</v>
      </c>
      <c r="E272" s="164"/>
    </row>
    <row r="273" spans="2:5" hidden="1">
      <c r="B273" s="53">
        <v>44294</v>
      </c>
      <c r="C273" s="57" t="s">
        <v>9</v>
      </c>
      <c r="D273" s="163">
        <v>652.25</v>
      </c>
      <c r="E273" s="164"/>
    </row>
    <row r="274" spans="2:5" hidden="1">
      <c r="B274" s="53">
        <v>44320</v>
      </c>
      <c r="C274" s="57" t="s">
        <v>312</v>
      </c>
      <c r="D274" s="163">
        <v>1653.73</v>
      </c>
      <c r="E274" s="164"/>
    </row>
    <row r="275" spans="2:5" hidden="1">
      <c r="B275" s="53">
        <v>44520</v>
      </c>
      <c r="C275" s="57" t="s">
        <v>6</v>
      </c>
      <c r="D275" s="163">
        <v>3581.19</v>
      </c>
      <c r="E275" s="164"/>
    </row>
    <row r="276" spans="2:5" hidden="1">
      <c r="B276" s="53">
        <v>44743</v>
      </c>
      <c r="C276" s="57" t="s">
        <v>6</v>
      </c>
      <c r="D276" s="163">
        <v>1807.23</v>
      </c>
      <c r="E276" s="164"/>
    </row>
    <row r="277" spans="2:5" hidden="1">
      <c r="B277" s="53">
        <v>44833</v>
      </c>
      <c r="C277" s="57" t="s">
        <v>6</v>
      </c>
      <c r="D277" s="163">
        <v>1181.01</v>
      </c>
      <c r="E277" s="164"/>
    </row>
    <row r="278" spans="2:5" hidden="1">
      <c r="B278" s="53">
        <v>44719</v>
      </c>
      <c r="C278" s="57" t="s">
        <v>10</v>
      </c>
      <c r="D278" s="163">
        <v>1336.88</v>
      </c>
      <c r="E278" s="164"/>
    </row>
    <row r="279" spans="2:5" hidden="1">
      <c r="B279" s="53">
        <v>44783</v>
      </c>
      <c r="C279" s="57" t="s">
        <v>10</v>
      </c>
      <c r="D279" s="163">
        <v>2585.02</v>
      </c>
      <c r="E279" s="164"/>
    </row>
    <row r="280" spans="2:5" hidden="1">
      <c r="B280" s="53">
        <v>45005</v>
      </c>
      <c r="C280" s="57" t="s">
        <v>7</v>
      </c>
      <c r="D280" s="163">
        <v>461.17</v>
      </c>
      <c r="E280" s="164"/>
    </row>
    <row r="281" spans="2:5" hidden="1">
      <c r="B281" s="53">
        <v>44322</v>
      </c>
      <c r="C281" s="57" t="s">
        <v>10</v>
      </c>
      <c r="D281" s="163">
        <v>1634.08</v>
      </c>
      <c r="E281" s="164"/>
    </row>
    <row r="282" spans="2:5" hidden="1">
      <c r="B282" s="53">
        <v>44604</v>
      </c>
      <c r="C282" s="57" t="s">
        <v>9</v>
      </c>
      <c r="D282" s="163">
        <v>229.69</v>
      </c>
      <c r="E282" s="164"/>
    </row>
    <row r="283" spans="2:5" hidden="1">
      <c r="B283" s="53">
        <v>44625</v>
      </c>
      <c r="C283" s="57" t="s">
        <v>9</v>
      </c>
      <c r="D283" s="163">
        <v>2034.45</v>
      </c>
      <c r="E283" s="164"/>
    </row>
    <row r="284" spans="2:5" hidden="1">
      <c r="B284" s="53">
        <v>44621</v>
      </c>
      <c r="C284" s="57" t="s">
        <v>9</v>
      </c>
      <c r="D284" s="163">
        <v>118.02</v>
      </c>
      <c r="E284" s="164"/>
    </row>
    <row r="285" spans="2:5" hidden="1">
      <c r="B285" s="53">
        <v>44481</v>
      </c>
      <c r="C285" s="57" t="s">
        <v>9</v>
      </c>
      <c r="D285" s="163">
        <v>3983.35</v>
      </c>
      <c r="E285" s="164"/>
    </row>
    <row r="286" spans="2:5" hidden="1">
      <c r="B286" s="53">
        <v>44895</v>
      </c>
      <c r="C286" s="57" t="s">
        <v>6</v>
      </c>
      <c r="D286" s="163">
        <v>437.29</v>
      </c>
      <c r="E286" s="164"/>
    </row>
    <row r="287" spans="2:5" hidden="1">
      <c r="B287" s="53">
        <v>44760</v>
      </c>
      <c r="C287" s="57" t="s">
        <v>6</v>
      </c>
      <c r="D287" s="163">
        <v>1196.27</v>
      </c>
      <c r="E287" s="164"/>
    </row>
    <row r="288" spans="2:5" hidden="1">
      <c r="B288" s="53">
        <v>44370</v>
      </c>
      <c r="C288" s="57" t="s">
        <v>6</v>
      </c>
      <c r="D288" s="163">
        <v>866.28</v>
      </c>
      <c r="E288" s="164"/>
    </row>
    <row r="289" spans="2:5" hidden="1">
      <c r="B289" s="53">
        <v>44975</v>
      </c>
      <c r="C289" s="57" t="s">
        <v>9</v>
      </c>
      <c r="D289" s="163">
        <v>1362.59</v>
      </c>
      <c r="E289" s="164"/>
    </row>
    <row r="290" spans="2:5" hidden="1">
      <c r="B290" s="53">
        <v>44824</v>
      </c>
      <c r="C290" s="57" t="s">
        <v>10</v>
      </c>
      <c r="D290" s="163">
        <v>226.95</v>
      </c>
      <c r="E290" s="164"/>
    </row>
    <row r="291" spans="2:5" hidden="1">
      <c r="B291" s="53">
        <v>44679</v>
      </c>
      <c r="C291" s="57" t="s">
        <v>9</v>
      </c>
      <c r="D291" s="163">
        <v>994.62</v>
      </c>
      <c r="E291" s="164"/>
    </row>
    <row r="292" spans="2:5" hidden="1">
      <c r="B292" s="53">
        <v>44370</v>
      </c>
      <c r="C292" s="57" t="s">
        <v>9</v>
      </c>
      <c r="D292" s="163">
        <v>323.49</v>
      </c>
      <c r="E292" s="164"/>
    </row>
    <row r="293" spans="2:5" hidden="1">
      <c r="B293" s="53">
        <v>44656</v>
      </c>
      <c r="C293" s="57" t="s">
        <v>9</v>
      </c>
      <c r="D293" s="163">
        <v>2540.41</v>
      </c>
      <c r="E293" s="164"/>
    </row>
    <row r="294" spans="2:5" hidden="1">
      <c r="B294" s="53">
        <v>44707</v>
      </c>
      <c r="C294" s="57" t="s">
        <v>6</v>
      </c>
      <c r="D294" s="163">
        <v>250.67</v>
      </c>
      <c r="E294" s="164"/>
    </row>
    <row r="295" spans="2:5" hidden="1">
      <c r="B295" s="53">
        <v>44699</v>
      </c>
      <c r="C295" s="57" t="s">
        <v>6</v>
      </c>
      <c r="D295" s="163">
        <v>2479.17</v>
      </c>
      <c r="E295" s="164"/>
    </row>
    <row r="296" spans="2:5" hidden="1">
      <c r="B296" s="53">
        <v>44401</v>
      </c>
      <c r="C296" s="57" t="s">
        <v>9</v>
      </c>
      <c r="D296" s="163">
        <v>781.11</v>
      </c>
      <c r="E296" s="164"/>
    </row>
    <row r="297" spans="2:5" hidden="1">
      <c r="B297" s="53">
        <v>44849</v>
      </c>
      <c r="C297" s="57" t="s">
        <v>9</v>
      </c>
      <c r="D297" s="163">
        <v>1442.28</v>
      </c>
      <c r="E297" s="164"/>
    </row>
    <row r="298" spans="2:5" hidden="1">
      <c r="B298" s="53">
        <v>44892</v>
      </c>
      <c r="C298" s="57" t="s">
        <v>7</v>
      </c>
      <c r="D298" s="163">
        <v>2205.41</v>
      </c>
      <c r="E298" s="164"/>
    </row>
    <row r="299" spans="2:5" hidden="1">
      <c r="B299" s="53">
        <v>44708</v>
      </c>
      <c r="C299" s="57" t="s">
        <v>6</v>
      </c>
      <c r="D299" s="163">
        <v>934.59</v>
      </c>
      <c r="E299" s="164"/>
    </row>
    <row r="300" spans="2:5" hidden="1">
      <c r="B300" s="53">
        <v>44734</v>
      </c>
      <c r="C300" s="57" t="s">
        <v>6</v>
      </c>
      <c r="D300" s="163">
        <v>1236.23</v>
      </c>
      <c r="E300" s="164"/>
    </row>
    <row r="301" spans="2:5" hidden="1">
      <c r="B301" s="53">
        <v>44668</v>
      </c>
      <c r="C301" s="57" t="s">
        <v>312</v>
      </c>
      <c r="D301" s="163">
        <v>1373.85</v>
      </c>
      <c r="E301" s="164"/>
    </row>
    <row r="302" spans="2:5" hidden="1">
      <c r="B302" s="53">
        <v>44808</v>
      </c>
      <c r="C302" s="57" t="s">
        <v>7</v>
      </c>
      <c r="D302" s="163">
        <v>2285.62</v>
      </c>
      <c r="E302" s="164"/>
    </row>
    <row r="303" spans="2:5" hidden="1">
      <c r="B303" s="53">
        <v>44823</v>
      </c>
      <c r="C303" s="57" t="s">
        <v>10</v>
      </c>
      <c r="D303" s="163">
        <v>319.81</v>
      </c>
      <c r="E303" s="164"/>
    </row>
    <row r="304" spans="2:5" hidden="1">
      <c r="B304" s="53">
        <v>45005</v>
      </c>
      <c r="C304" s="57" t="s">
        <v>312</v>
      </c>
      <c r="D304" s="163">
        <v>569.98</v>
      </c>
      <c r="E304" s="164"/>
    </row>
    <row r="305" spans="2:5" hidden="1">
      <c r="B305" s="53">
        <v>44772</v>
      </c>
      <c r="C305" s="57" t="s">
        <v>10</v>
      </c>
      <c r="D305" s="163">
        <v>1345.25</v>
      </c>
      <c r="E305" s="164"/>
    </row>
    <row r="306" spans="2:5" hidden="1">
      <c r="B306" s="53">
        <v>44568</v>
      </c>
      <c r="C306" s="57" t="s">
        <v>9</v>
      </c>
      <c r="D306" s="163">
        <v>72.56</v>
      </c>
      <c r="E306" s="164"/>
    </row>
    <row r="307" spans="2:5" hidden="1">
      <c r="B307" s="53">
        <v>44844</v>
      </c>
      <c r="C307" s="57" t="s">
        <v>9</v>
      </c>
      <c r="D307" s="163">
        <v>2517.1999999999998</v>
      </c>
      <c r="E307" s="164"/>
    </row>
    <row r="308" spans="2:5" hidden="1">
      <c r="B308" s="53">
        <v>44813</v>
      </c>
      <c r="C308" s="57" t="s">
        <v>6</v>
      </c>
      <c r="D308" s="163">
        <v>1062.1600000000001</v>
      </c>
      <c r="E308" s="164"/>
    </row>
    <row r="309" spans="2:5" hidden="1">
      <c r="B309" s="53">
        <v>44484</v>
      </c>
      <c r="C309" s="57" t="s">
        <v>9</v>
      </c>
      <c r="D309" s="163">
        <v>1265.56</v>
      </c>
      <c r="E309" s="164"/>
    </row>
    <row r="310" spans="2:5" hidden="1">
      <c r="B310" s="53">
        <v>44367</v>
      </c>
      <c r="C310" s="57" t="s">
        <v>7</v>
      </c>
      <c r="D310" s="163">
        <v>264.33999999999997</v>
      </c>
      <c r="E310" s="164"/>
    </row>
    <row r="311" spans="2:5" hidden="1">
      <c r="B311" s="53">
        <v>44996</v>
      </c>
      <c r="C311" s="57" t="s">
        <v>7</v>
      </c>
      <c r="D311" s="163">
        <v>676.54</v>
      </c>
      <c r="E311" s="164"/>
    </row>
    <row r="312" spans="2:5" hidden="1">
      <c r="B312" s="53">
        <v>44958</v>
      </c>
      <c r="C312" s="57" t="s">
        <v>6</v>
      </c>
      <c r="D312" s="163">
        <v>2087.12</v>
      </c>
      <c r="E312" s="164"/>
    </row>
    <row r="313" spans="2:5" hidden="1">
      <c r="B313" s="53">
        <v>44525</v>
      </c>
      <c r="C313" s="57" t="s">
        <v>6</v>
      </c>
      <c r="D313" s="163">
        <v>3061.3</v>
      </c>
      <c r="E313" s="164"/>
    </row>
    <row r="314" spans="2:5" hidden="1">
      <c r="B314" s="53">
        <v>44952</v>
      </c>
      <c r="C314" s="57" t="s">
        <v>6</v>
      </c>
      <c r="D314" s="163">
        <v>1076.05</v>
      </c>
      <c r="E314" s="164"/>
    </row>
    <row r="315" spans="2:5" hidden="1">
      <c r="B315" s="53">
        <v>44555</v>
      </c>
      <c r="C315" s="57" t="s">
        <v>7</v>
      </c>
      <c r="D315" s="163">
        <v>2407.7600000000002</v>
      </c>
      <c r="E315" s="164"/>
    </row>
    <row r="316" spans="2:5" hidden="1">
      <c r="B316" s="53">
        <v>44853</v>
      </c>
      <c r="C316" s="57" t="s">
        <v>6</v>
      </c>
      <c r="D316" s="163">
        <v>347.7</v>
      </c>
      <c r="E316" s="164"/>
    </row>
    <row r="317" spans="2:5" hidden="1">
      <c r="B317" s="53">
        <v>44702</v>
      </c>
      <c r="C317" s="57" t="s">
        <v>10</v>
      </c>
      <c r="D317" s="163">
        <v>1869.97</v>
      </c>
      <c r="E317" s="164"/>
    </row>
    <row r="318" spans="2:5" hidden="1">
      <c r="B318" s="53">
        <v>44429</v>
      </c>
      <c r="C318" s="57" t="s">
        <v>9</v>
      </c>
      <c r="D318" s="163">
        <v>1893.5</v>
      </c>
      <c r="E318" s="164"/>
    </row>
    <row r="319" spans="2:5" hidden="1">
      <c r="B319" s="53">
        <v>44661</v>
      </c>
      <c r="C319" s="57" t="s">
        <v>9</v>
      </c>
      <c r="D319" s="163">
        <v>626.16</v>
      </c>
      <c r="E319" s="164"/>
    </row>
    <row r="320" spans="2:5" hidden="1">
      <c r="B320" s="53">
        <v>44401</v>
      </c>
      <c r="C320" s="57" t="s">
        <v>7</v>
      </c>
      <c r="D320" s="163">
        <v>1476.89</v>
      </c>
      <c r="E320" s="164"/>
    </row>
    <row r="321" spans="2:5" hidden="1">
      <c r="B321" s="53">
        <v>45015</v>
      </c>
      <c r="C321" s="57" t="s">
        <v>10</v>
      </c>
      <c r="D321" s="163">
        <v>797.5</v>
      </c>
      <c r="E321" s="164"/>
    </row>
    <row r="322" spans="2:5" hidden="1">
      <c r="B322" s="53">
        <v>44582</v>
      </c>
      <c r="C322" s="57" t="s">
        <v>7</v>
      </c>
      <c r="D322" s="163">
        <v>998.11</v>
      </c>
      <c r="E322" s="164"/>
    </row>
    <row r="323" spans="2:5" hidden="1">
      <c r="B323" s="53">
        <v>44813</v>
      </c>
      <c r="C323" s="57" t="s">
        <v>9</v>
      </c>
      <c r="D323" s="163">
        <v>2556.2199999999998</v>
      </c>
      <c r="E323" s="164"/>
    </row>
    <row r="324" spans="2:5" hidden="1">
      <c r="B324" s="53">
        <v>44760</v>
      </c>
      <c r="C324" s="57" t="s">
        <v>6</v>
      </c>
      <c r="D324" s="163">
        <v>2354.7800000000002</v>
      </c>
      <c r="E324" s="164"/>
    </row>
    <row r="325" spans="2:5" hidden="1">
      <c r="B325" s="53">
        <v>44965</v>
      </c>
      <c r="C325" s="57" t="s">
        <v>6</v>
      </c>
      <c r="D325" s="163">
        <v>447.76</v>
      </c>
      <c r="E325" s="164"/>
    </row>
    <row r="326" spans="2:5" hidden="1">
      <c r="B326" s="53">
        <v>44377</v>
      </c>
      <c r="C326" s="57" t="s">
        <v>312</v>
      </c>
      <c r="D326" s="163">
        <v>1360.8</v>
      </c>
      <c r="E326" s="164"/>
    </row>
    <row r="327" spans="2:5" hidden="1">
      <c r="B327" s="53">
        <v>44764</v>
      </c>
      <c r="C327" s="57" t="s">
        <v>7</v>
      </c>
      <c r="D327" s="163">
        <v>1117.22</v>
      </c>
      <c r="E327" s="164"/>
    </row>
    <row r="328" spans="2:5" hidden="1">
      <c r="B328" s="53">
        <v>44454</v>
      </c>
      <c r="C328" s="57" t="s">
        <v>9</v>
      </c>
      <c r="D328" s="163">
        <v>815.76</v>
      </c>
      <c r="E328" s="164"/>
    </row>
    <row r="329" spans="2:5" hidden="1">
      <c r="B329" s="53">
        <v>44761</v>
      </c>
      <c r="C329" s="57" t="s">
        <v>6</v>
      </c>
      <c r="D329" s="163">
        <v>769.67</v>
      </c>
      <c r="E329" s="164"/>
    </row>
    <row r="330" spans="2:5" hidden="1">
      <c r="B330" s="53">
        <v>44473</v>
      </c>
      <c r="C330" s="57" t="s">
        <v>6</v>
      </c>
      <c r="D330" s="163">
        <v>3098.77</v>
      </c>
      <c r="E330" s="164"/>
    </row>
    <row r="331" spans="2:5" hidden="1">
      <c r="B331" s="53">
        <v>44650</v>
      </c>
      <c r="C331" s="57" t="s">
        <v>9</v>
      </c>
      <c r="D331" s="163">
        <v>2543.29</v>
      </c>
      <c r="E331" s="164"/>
    </row>
    <row r="332" spans="2:5" hidden="1">
      <c r="B332" s="53">
        <v>44830</v>
      </c>
      <c r="C332" s="57" t="s">
        <v>9</v>
      </c>
      <c r="D332" s="163">
        <v>2099.71</v>
      </c>
      <c r="E332" s="164"/>
    </row>
    <row r="333" spans="2:5" hidden="1">
      <c r="B333" s="53">
        <v>44790</v>
      </c>
      <c r="C333" s="57" t="s">
        <v>9</v>
      </c>
      <c r="D333" s="163">
        <v>2294.65</v>
      </c>
      <c r="E333" s="164"/>
    </row>
    <row r="334" spans="2:5" hidden="1">
      <c r="B334" s="53">
        <v>44485</v>
      </c>
      <c r="C334" s="57" t="s">
        <v>9</v>
      </c>
      <c r="D334" s="163">
        <v>3462.54</v>
      </c>
      <c r="E334" s="164"/>
    </row>
    <row r="335" spans="2:5" hidden="1">
      <c r="B335" s="53">
        <v>44311</v>
      </c>
      <c r="C335" s="57" t="s">
        <v>312</v>
      </c>
      <c r="D335" s="163">
        <v>359.94</v>
      </c>
      <c r="E335" s="164"/>
    </row>
    <row r="336" spans="2:5" hidden="1">
      <c r="B336" s="53">
        <v>44350</v>
      </c>
      <c r="C336" s="57" t="s">
        <v>7</v>
      </c>
      <c r="D336" s="163">
        <v>139.80000000000001</v>
      </c>
      <c r="E336" s="164"/>
    </row>
    <row r="337" spans="2:5" hidden="1">
      <c r="B337" s="53">
        <v>44288</v>
      </c>
      <c r="C337" s="57" t="s">
        <v>6</v>
      </c>
      <c r="D337" s="163">
        <v>2257.39</v>
      </c>
      <c r="E337" s="164"/>
    </row>
    <row r="338" spans="2:5" hidden="1">
      <c r="B338" s="53">
        <v>44687</v>
      </c>
      <c r="C338" s="57" t="s">
        <v>10</v>
      </c>
      <c r="D338" s="163">
        <v>442.51</v>
      </c>
      <c r="E338" s="164"/>
    </row>
    <row r="339" spans="2:5" hidden="1">
      <c r="B339" s="53">
        <v>44824</v>
      </c>
      <c r="C339" s="57" t="s">
        <v>6</v>
      </c>
      <c r="D339" s="163">
        <v>168.14</v>
      </c>
      <c r="E339" s="164"/>
    </row>
    <row r="340" spans="2:5" hidden="1">
      <c r="B340" s="53">
        <v>44397</v>
      </c>
      <c r="C340" s="57" t="s">
        <v>6</v>
      </c>
      <c r="D340" s="163">
        <v>96.18</v>
      </c>
      <c r="E340" s="164"/>
    </row>
    <row r="341" spans="2:5" hidden="1">
      <c r="B341" s="53">
        <v>44325</v>
      </c>
      <c r="C341" s="57" t="s">
        <v>9</v>
      </c>
      <c r="D341" s="163">
        <v>735.42</v>
      </c>
      <c r="E341" s="164"/>
    </row>
    <row r="342" spans="2:5" hidden="1">
      <c r="B342" s="53">
        <v>44717</v>
      </c>
      <c r="C342" s="57" t="s">
        <v>9</v>
      </c>
      <c r="D342" s="163">
        <v>2219.94</v>
      </c>
      <c r="E342" s="164"/>
    </row>
    <row r="343" spans="2:5" hidden="1">
      <c r="B343" s="53">
        <v>44513</v>
      </c>
      <c r="C343" s="57" t="s">
        <v>312</v>
      </c>
      <c r="D343" s="163">
        <v>3820.95</v>
      </c>
      <c r="E343" s="164"/>
    </row>
    <row r="344" spans="2:5" hidden="1">
      <c r="B344" s="53">
        <v>44861</v>
      </c>
      <c r="C344" s="57" t="s">
        <v>6</v>
      </c>
      <c r="D344" s="163">
        <v>1618.55</v>
      </c>
      <c r="E344" s="164"/>
    </row>
    <row r="345" spans="2:5" hidden="1">
      <c r="B345" s="53">
        <v>44797</v>
      </c>
      <c r="C345" s="57" t="s">
        <v>7</v>
      </c>
      <c r="D345" s="163">
        <v>1497.78</v>
      </c>
      <c r="E345" s="164"/>
    </row>
    <row r="346" spans="2:5" hidden="1">
      <c r="B346" s="53">
        <v>44307</v>
      </c>
      <c r="C346" s="57" t="s">
        <v>312</v>
      </c>
      <c r="D346" s="163">
        <v>314.35000000000002</v>
      </c>
      <c r="E346" s="164"/>
    </row>
    <row r="347" spans="2:5" hidden="1">
      <c r="B347" s="53">
        <v>44629</v>
      </c>
      <c r="C347" s="57" t="s">
        <v>9</v>
      </c>
      <c r="D347" s="163">
        <v>987.34</v>
      </c>
      <c r="E347" s="164"/>
    </row>
    <row r="348" spans="2:5" hidden="1">
      <c r="B348" s="53">
        <v>44486</v>
      </c>
      <c r="C348" s="57" t="s">
        <v>6</v>
      </c>
      <c r="D348" s="163">
        <v>994.24</v>
      </c>
      <c r="E348" s="164"/>
    </row>
    <row r="349" spans="2:5" hidden="1">
      <c r="B349" s="53">
        <v>44419</v>
      </c>
      <c r="C349" s="57" t="s">
        <v>9</v>
      </c>
      <c r="D349" s="163">
        <v>1818.11</v>
      </c>
      <c r="E349" s="164"/>
    </row>
    <row r="350" spans="2:5" hidden="1">
      <c r="B350" s="53">
        <v>44294</v>
      </c>
      <c r="C350" s="57" t="s">
        <v>6</v>
      </c>
      <c r="D350" s="163">
        <v>1118.9100000000001</v>
      </c>
      <c r="E350" s="164"/>
    </row>
    <row r="351" spans="2:5" hidden="1">
      <c r="B351" s="53">
        <v>44697</v>
      </c>
      <c r="C351" s="57" t="s">
        <v>312</v>
      </c>
      <c r="D351" s="163">
        <v>2456.0500000000002</v>
      </c>
      <c r="E351" s="164"/>
    </row>
    <row r="352" spans="2:5" hidden="1">
      <c r="B352" s="53">
        <v>44634</v>
      </c>
      <c r="C352" s="57" t="s">
        <v>9</v>
      </c>
      <c r="D352" s="163">
        <v>2516.39</v>
      </c>
      <c r="E352" s="164"/>
    </row>
    <row r="353" spans="2:5" hidden="1">
      <c r="B353" s="53">
        <v>44543</v>
      </c>
      <c r="C353" s="57" t="s">
        <v>9</v>
      </c>
      <c r="D353" s="163">
        <v>3810.02</v>
      </c>
      <c r="E353" s="164"/>
    </row>
    <row r="354" spans="2:5" hidden="1">
      <c r="B354" s="53">
        <v>44498</v>
      </c>
      <c r="C354" s="57" t="s">
        <v>6</v>
      </c>
      <c r="D354" s="163">
        <v>1094.48</v>
      </c>
      <c r="E354" s="164"/>
    </row>
    <row r="355" spans="2:5" hidden="1">
      <c r="B355" s="53">
        <v>44532</v>
      </c>
      <c r="C355" s="57" t="s">
        <v>10</v>
      </c>
      <c r="D355" s="163">
        <v>1911.26</v>
      </c>
      <c r="E355" s="164"/>
    </row>
    <row r="356" spans="2:5" hidden="1">
      <c r="B356" s="53">
        <v>44537</v>
      </c>
      <c r="C356" s="57" t="s">
        <v>6</v>
      </c>
      <c r="D356" s="163">
        <v>1268.5</v>
      </c>
      <c r="E356" s="164"/>
    </row>
    <row r="357" spans="2:5" hidden="1">
      <c r="B357" s="53">
        <v>44443</v>
      </c>
      <c r="C357" s="57" t="s">
        <v>6</v>
      </c>
      <c r="D357" s="163">
        <v>148.08000000000001</v>
      </c>
      <c r="E357" s="164"/>
    </row>
    <row r="358" spans="2:5" hidden="1">
      <c r="B358" s="53">
        <v>44822</v>
      </c>
      <c r="C358" s="57" t="s">
        <v>9</v>
      </c>
      <c r="D358" s="163">
        <v>2276.5</v>
      </c>
      <c r="E358" s="164"/>
    </row>
    <row r="359" spans="2:5" hidden="1">
      <c r="B359" s="53">
        <v>44694</v>
      </c>
      <c r="C359" s="57" t="s">
        <v>7</v>
      </c>
      <c r="D359" s="163">
        <v>2199.9299999999998</v>
      </c>
      <c r="E359" s="164"/>
    </row>
    <row r="360" spans="2:5" hidden="1">
      <c r="B360" s="53">
        <v>44773</v>
      </c>
      <c r="C360" s="57" t="s">
        <v>9</v>
      </c>
      <c r="D360" s="163">
        <v>639.82000000000005</v>
      </c>
      <c r="E360" s="164"/>
    </row>
    <row r="361" spans="2:5" hidden="1">
      <c r="B361" s="53">
        <v>44987</v>
      </c>
      <c r="C361" s="57" t="s">
        <v>312</v>
      </c>
      <c r="D361" s="163">
        <v>331.88</v>
      </c>
      <c r="E361" s="164"/>
    </row>
    <row r="362" spans="2:5" hidden="1">
      <c r="B362" s="53">
        <v>44404</v>
      </c>
      <c r="C362" s="57" t="s">
        <v>312</v>
      </c>
      <c r="D362" s="163">
        <v>416.46</v>
      </c>
      <c r="E362" s="164"/>
    </row>
    <row r="363" spans="2:5" hidden="1">
      <c r="B363" s="53">
        <v>44953</v>
      </c>
      <c r="C363" s="57" t="s">
        <v>7</v>
      </c>
      <c r="D363" s="163">
        <v>745.36</v>
      </c>
      <c r="E363" s="164"/>
    </row>
    <row r="364" spans="2:5" hidden="1">
      <c r="B364" s="53">
        <v>44771</v>
      </c>
      <c r="C364" s="57" t="s">
        <v>6</v>
      </c>
      <c r="D364" s="163">
        <v>2364.08</v>
      </c>
      <c r="E364" s="164"/>
    </row>
    <row r="365" spans="2:5" hidden="1">
      <c r="B365" s="53">
        <v>44660</v>
      </c>
      <c r="C365" s="57" t="s">
        <v>9</v>
      </c>
      <c r="D365" s="163">
        <v>61.5</v>
      </c>
      <c r="E365" s="164"/>
    </row>
    <row r="366" spans="2:5" hidden="1">
      <c r="B366" s="53">
        <v>44325</v>
      </c>
      <c r="C366" s="57" t="s">
        <v>7</v>
      </c>
      <c r="D366" s="163">
        <v>748.96</v>
      </c>
      <c r="E366" s="164"/>
    </row>
    <row r="367" spans="2:5" hidden="1">
      <c r="B367" s="53">
        <v>44504</v>
      </c>
      <c r="C367" s="57" t="s">
        <v>9</v>
      </c>
      <c r="D367" s="163">
        <v>2558.54</v>
      </c>
      <c r="E367" s="164"/>
    </row>
    <row r="368" spans="2:5" hidden="1">
      <c r="B368" s="53">
        <v>44654</v>
      </c>
      <c r="C368" s="57" t="s">
        <v>10</v>
      </c>
      <c r="D368" s="163">
        <v>1210.25</v>
      </c>
      <c r="E368" s="164"/>
    </row>
    <row r="369" spans="2:5" hidden="1">
      <c r="B369" s="53">
        <v>44377</v>
      </c>
      <c r="C369" s="57" t="s">
        <v>312</v>
      </c>
      <c r="D369" s="163">
        <v>2023.91</v>
      </c>
      <c r="E369" s="164"/>
    </row>
    <row r="370" spans="2:5" hidden="1">
      <c r="B370" s="53">
        <v>44953</v>
      </c>
      <c r="C370" s="57" t="s">
        <v>7</v>
      </c>
      <c r="D370" s="163">
        <v>2346.64</v>
      </c>
      <c r="E370" s="164"/>
    </row>
    <row r="371" spans="2:5" hidden="1">
      <c r="B371" s="53">
        <v>44526</v>
      </c>
      <c r="C371" s="57" t="s">
        <v>10</v>
      </c>
      <c r="D371" s="163">
        <v>1617.98</v>
      </c>
      <c r="E371" s="164"/>
    </row>
    <row r="372" spans="2:5" hidden="1">
      <c r="B372" s="53">
        <v>44741</v>
      </c>
      <c r="C372" s="57" t="s">
        <v>7</v>
      </c>
      <c r="D372" s="163">
        <v>282.32</v>
      </c>
      <c r="E372" s="164"/>
    </row>
    <row r="373" spans="2:5" hidden="1">
      <c r="B373" s="53">
        <v>44366</v>
      </c>
      <c r="C373" s="57" t="s">
        <v>312</v>
      </c>
      <c r="D373" s="163">
        <v>2015.98</v>
      </c>
      <c r="E373" s="164"/>
    </row>
    <row r="374" spans="2:5" hidden="1">
      <c r="B374" s="53">
        <v>44415</v>
      </c>
      <c r="C374" s="57" t="s">
        <v>6</v>
      </c>
      <c r="D374" s="163">
        <v>764.76</v>
      </c>
      <c r="E374" s="164"/>
    </row>
    <row r="375" spans="2:5" hidden="1">
      <c r="B375" s="53">
        <v>44584</v>
      </c>
      <c r="C375" s="57" t="s">
        <v>6</v>
      </c>
      <c r="D375" s="163">
        <v>2371.77</v>
      </c>
      <c r="E375" s="164"/>
    </row>
    <row r="376" spans="2:5" hidden="1">
      <c r="B376" s="53">
        <v>44943</v>
      </c>
      <c r="C376" s="57" t="s">
        <v>9</v>
      </c>
      <c r="D376" s="163">
        <v>1724.89</v>
      </c>
      <c r="E376" s="164"/>
    </row>
    <row r="377" spans="2:5" hidden="1">
      <c r="B377" s="53">
        <v>44695</v>
      </c>
      <c r="C377" s="57" t="s">
        <v>312</v>
      </c>
      <c r="D377" s="163">
        <v>1630.11</v>
      </c>
      <c r="E377" s="164"/>
    </row>
    <row r="378" spans="2:5" hidden="1">
      <c r="B378" s="53">
        <v>44546</v>
      </c>
      <c r="C378" s="57" t="s">
        <v>7</v>
      </c>
      <c r="D378" s="163">
        <v>1567.89</v>
      </c>
      <c r="E378" s="164"/>
    </row>
    <row r="379" spans="2:5" hidden="1">
      <c r="B379" s="53">
        <v>44323</v>
      </c>
      <c r="C379" s="57" t="s">
        <v>10</v>
      </c>
      <c r="D379" s="163">
        <v>852.72</v>
      </c>
      <c r="E379" s="164"/>
    </row>
    <row r="380" spans="2:5" hidden="1">
      <c r="B380" s="53">
        <v>44365</v>
      </c>
      <c r="C380" s="57" t="s">
        <v>10</v>
      </c>
      <c r="D380" s="163">
        <v>768.39</v>
      </c>
      <c r="E380" s="164"/>
    </row>
    <row r="381" spans="2:5" hidden="1">
      <c r="B381" s="53">
        <v>44848</v>
      </c>
      <c r="C381" s="57" t="s">
        <v>10</v>
      </c>
      <c r="D381" s="163">
        <v>514.71</v>
      </c>
      <c r="E381" s="164"/>
    </row>
    <row r="382" spans="2:5" hidden="1">
      <c r="B382" s="53">
        <v>44540</v>
      </c>
      <c r="C382" s="57" t="s">
        <v>7</v>
      </c>
      <c r="D382" s="163">
        <v>1831.55</v>
      </c>
      <c r="E382" s="164"/>
    </row>
    <row r="383" spans="2:5" hidden="1">
      <c r="B383" s="53">
        <v>44980</v>
      </c>
      <c r="C383" s="57" t="s">
        <v>312</v>
      </c>
      <c r="D383" s="163">
        <v>842.9</v>
      </c>
      <c r="E383" s="164"/>
    </row>
    <row r="384" spans="2:5" hidden="1">
      <c r="B384" s="53">
        <v>44638</v>
      </c>
      <c r="C384" s="57" t="s">
        <v>10</v>
      </c>
      <c r="D384" s="163">
        <v>37.270000000000003</v>
      </c>
      <c r="E384" s="164"/>
    </row>
    <row r="385" spans="2:5" hidden="1">
      <c r="B385" s="53">
        <v>44908</v>
      </c>
      <c r="C385" s="57" t="s">
        <v>6</v>
      </c>
      <c r="D385" s="163">
        <v>1351.87</v>
      </c>
      <c r="E385" s="164"/>
    </row>
    <row r="386" spans="2:5" hidden="1">
      <c r="B386" s="53">
        <v>44573</v>
      </c>
      <c r="C386" s="57" t="s">
        <v>312</v>
      </c>
      <c r="D386" s="163">
        <v>1899.7</v>
      </c>
      <c r="E386" s="164"/>
    </row>
    <row r="387" spans="2:5" hidden="1">
      <c r="B387" s="53">
        <v>44685</v>
      </c>
      <c r="C387" s="57" t="s">
        <v>9</v>
      </c>
      <c r="D387" s="163">
        <v>127.01</v>
      </c>
      <c r="E387" s="164"/>
    </row>
    <row r="388" spans="2:5" hidden="1">
      <c r="B388" s="53">
        <v>44715</v>
      </c>
      <c r="C388" s="57" t="s">
        <v>10</v>
      </c>
      <c r="D388" s="163">
        <v>1105.8900000000001</v>
      </c>
      <c r="E388" s="164"/>
    </row>
    <row r="389" spans="2:5" hidden="1">
      <c r="B389" s="53">
        <v>44654</v>
      </c>
      <c r="C389" s="57" t="s">
        <v>6</v>
      </c>
      <c r="D389" s="163">
        <v>549.79999999999995</v>
      </c>
      <c r="E389" s="164"/>
    </row>
    <row r="390" spans="2:5" hidden="1">
      <c r="B390" s="53">
        <v>44351</v>
      </c>
      <c r="C390" s="57" t="s">
        <v>9</v>
      </c>
      <c r="D390" s="163">
        <v>2354.9499999999998</v>
      </c>
      <c r="E390" s="164"/>
    </row>
    <row r="391" spans="2:5" hidden="1">
      <c r="B391" s="53">
        <v>44550</v>
      </c>
      <c r="C391" s="57" t="s">
        <v>9</v>
      </c>
      <c r="D391" s="163">
        <v>2786.28</v>
      </c>
      <c r="E391" s="164"/>
    </row>
    <row r="392" spans="2:5" hidden="1">
      <c r="B392" s="53">
        <v>44808</v>
      </c>
      <c r="C392" s="57" t="s">
        <v>9</v>
      </c>
      <c r="D392" s="163">
        <v>1946.11</v>
      </c>
      <c r="E392" s="164"/>
    </row>
    <row r="393" spans="2:5" hidden="1">
      <c r="B393" s="53">
        <v>44339</v>
      </c>
      <c r="C393" s="57" t="s">
        <v>10</v>
      </c>
      <c r="D393" s="163">
        <v>1600.46</v>
      </c>
      <c r="E393" s="164"/>
    </row>
    <row r="394" spans="2:5" hidden="1">
      <c r="B394" s="53">
        <v>44765</v>
      </c>
      <c r="C394" s="57" t="s">
        <v>9</v>
      </c>
      <c r="D394" s="163">
        <v>462.43</v>
      </c>
      <c r="E394" s="164"/>
    </row>
    <row r="395" spans="2:5" hidden="1">
      <c r="B395" s="53">
        <v>44334</v>
      </c>
      <c r="C395" s="57" t="s">
        <v>6</v>
      </c>
      <c r="D395" s="163">
        <v>1770.51</v>
      </c>
      <c r="E395" s="164"/>
    </row>
    <row r="396" spans="2:5" hidden="1">
      <c r="B396" s="53">
        <v>44652</v>
      </c>
      <c r="C396" s="57" t="s">
        <v>9</v>
      </c>
      <c r="D396" s="163">
        <v>1752.28</v>
      </c>
      <c r="E396" s="164"/>
    </row>
    <row r="397" spans="2:5" hidden="1">
      <c r="B397" s="53">
        <v>44477</v>
      </c>
      <c r="C397" s="57" t="s">
        <v>6</v>
      </c>
      <c r="D397" s="163">
        <v>700.25</v>
      </c>
      <c r="E397" s="164"/>
    </row>
    <row r="398" spans="2:5" hidden="1">
      <c r="B398" s="53">
        <v>44966</v>
      </c>
      <c r="C398" s="57" t="s">
        <v>6</v>
      </c>
      <c r="D398" s="163">
        <v>2161.0100000000002</v>
      </c>
      <c r="E398" s="164"/>
    </row>
    <row r="399" spans="2:5" hidden="1">
      <c r="B399" s="53">
        <v>44922</v>
      </c>
      <c r="C399" s="57" t="s">
        <v>312</v>
      </c>
      <c r="D399" s="163">
        <v>2847.5</v>
      </c>
      <c r="E399" s="164"/>
    </row>
    <row r="400" spans="2:5" hidden="1">
      <c r="B400" s="53">
        <v>44979</v>
      </c>
      <c r="C400" s="57" t="s">
        <v>10</v>
      </c>
      <c r="D400" s="163">
        <v>759.77</v>
      </c>
      <c r="E400" s="164"/>
    </row>
    <row r="401" spans="2:5" hidden="1">
      <c r="B401" s="53">
        <v>44390</v>
      </c>
      <c r="C401" s="57" t="s">
        <v>312</v>
      </c>
      <c r="D401" s="163">
        <v>2018.41</v>
      </c>
      <c r="E401" s="164"/>
    </row>
    <row r="402" spans="2:5" hidden="1">
      <c r="B402" s="53">
        <v>44582</v>
      </c>
      <c r="C402" s="57" t="s">
        <v>10</v>
      </c>
      <c r="D402" s="163">
        <v>504.84</v>
      </c>
      <c r="E402" s="164"/>
    </row>
    <row r="403" spans="2:5" hidden="1">
      <c r="B403" s="53">
        <v>44996</v>
      </c>
      <c r="C403" s="57" t="s">
        <v>10</v>
      </c>
      <c r="D403" s="163">
        <v>1734.81</v>
      </c>
      <c r="E403" s="164"/>
    </row>
    <row r="404" spans="2:5" hidden="1">
      <c r="B404" s="53">
        <v>44506</v>
      </c>
      <c r="C404" s="57" t="s">
        <v>10</v>
      </c>
      <c r="D404" s="163">
        <v>2162.79</v>
      </c>
      <c r="E404" s="164"/>
    </row>
    <row r="405" spans="2:5" hidden="1">
      <c r="B405" s="53">
        <v>44882</v>
      </c>
      <c r="C405" s="57" t="s">
        <v>6</v>
      </c>
      <c r="D405" s="163">
        <v>1878.82</v>
      </c>
      <c r="E405" s="164"/>
    </row>
    <row r="406" spans="2:5" hidden="1">
      <c r="B406" s="53">
        <v>44974</v>
      </c>
      <c r="C406" s="57" t="s">
        <v>10</v>
      </c>
      <c r="D406" s="163">
        <v>1493.41</v>
      </c>
      <c r="E406" s="164"/>
    </row>
    <row r="407" spans="2:5" hidden="1">
      <c r="B407" s="53">
        <v>44776</v>
      </c>
      <c r="C407" s="57" t="s">
        <v>7</v>
      </c>
      <c r="D407" s="163">
        <v>2260.96</v>
      </c>
      <c r="E407" s="164"/>
    </row>
    <row r="408" spans="2:5" hidden="1">
      <c r="B408" s="53">
        <v>44653</v>
      </c>
      <c r="C408" s="57" t="s">
        <v>6</v>
      </c>
      <c r="D408" s="163">
        <v>1244.4000000000001</v>
      </c>
      <c r="E408" s="164"/>
    </row>
    <row r="409" spans="2:5" hidden="1">
      <c r="B409" s="53">
        <v>44934</v>
      </c>
      <c r="C409" s="57" t="s">
        <v>9</v>
      </c>
      <c r="D409" s="163">
        <v>584.66</v>
      </c>
      <c r="E409" s="164"/>
    </row>
    <row r="410" spans="2:5" hidden="1">
      <c r="B410" s="53">
        <v>44992</v>
      </c>
      <c r="C410" s="57" t="s">
        <v>6</v>
      </c>
      <c r="D410" s="163">
        <v>909.5</v>
      </c>
      <c r="E410" s="164"/>
    </row>
    <row r="411" spans="2:5" hidden="1">
      <c r="B411" s="53">
        <v>44700</v>
      </c>
      <c r="C411" s="57" t="s">
        <v>7</v>
      </c>
      <c r="D411" s="163">
        <v>1064.6400000000001</v>
      </c>
      <c r="E411" s="164"/>
    </row>
    <row r="412" spans="2:5" hidden="1">
      <c r="B412" s="53">
        <v>44989</v>
      </c>
      <c r="C412" s="57" t="s">
        <v>10</v>
      </c>
      <c r="D412" s="163">
        <v>2188.46</v>
      </c>
      <c r="E412" s="164"/>
    </row>
    <row r="413" spans="2:5" hidden="1">
      <c r="B413" s="53">
        <v>44684</v>
      </c>
      <c r="C413" s="57" t="s">
        <v>7</v>
      </c>
      <c r="D413" s="163">
        <v>993.98</v>
      </c>
      <c r="E413" s="164"/>
    </row>
    <row r="414" spans="2:5" hidden="1">
      <c r="B414" s="53">
        <v>44620</v>
      </c>
      <c r="C414" s="57" t="s">
        <v>7</v>
      </c>
      <c r="D414" s="163">
        <v>232.87</v>
      </c>
      <c r="E414" s="164"/>
    </row>
    <row r="415" spans="2:5" hidden="1">
      <c r="B415" s="53">
        <v>44807</v>
      </c>
      <c r="C415" s="57" t="s">
        <v>9</v>
      </c>
      <c r="D415" s="163">
        <v>532.87</v>
      </c>
      <c r="E415" s="164"/>
    </row>
    <row r="416" spans="2:5" hidden="1">
      <c r="B416" s="53">
        <v>44689</v>
      </c>
      <c r="C416" s="57" t="s">
        <v>6</v>
      </c>
      <c r="D416" s="163">
        <v>1587.6</v>
      </c>
      <c r="E416" s="164"/>
    </row>
    <row r="417" spans="2:5" hidden="1">
      <c r="B417" s="53">
        <v>44465</v>
      </c>
      <c r="C417" s="57" t="s">
        <v>7</v>
      </c>
      <c r="D417" s="163">
        <v>1261.9100000000001</v>
      </c>
      <c r="E417" s="164"/>
    </row>
    <row r="418" spans="2:5" hidden="1">
      <c r="B418" s="53">
        <v>44376</v>
      </c>
      <c r="C418" s="57" t="s">
        <v>9</v>
      </c>
      <c r="D418" s="163">
        <v>259.57</v>
      </c>
      <c r="E418" s="164"/>
    </row>
    <row r="419" spans="2:5" hidden="1">
      <c r="B419" s="53">
        <v>44547</v>
      </c>
      <c r="C419" s="57" t="s">
        <v>9</v>
      </c>
      <c r="D419" s="163">
        <v>2699.64</v>
      </c>
      <c r="E419" s="164"/>
    </row>
    <row r="420" spans="2:5" hidden="1">
      <c r="B420" s="53">
        <v>44527</v>
      </c>
      <c r="C420" s="57" t="s">
        <v>7</v>
      </c>
      <c r="D420" s="163">
        <v>1690.69</v>
      </c>
      <c r="E420" s="164"/>
    </row>
    <row r="421" spans="2:5" hidden="1">
      <c r="B421" s="53">
        <v>44685</v>
      </c>
      <c r="C421" s="57" t="s">
        <v>10</v>
      </c>
      <c r="D421" s="163">
        <v>382.23</v>
      </c>
      <c r="E421" s="164"/>
    </row>
    <row r="422" spans="2:5" hidden="1">
      <c r="B422" s="53">
        <v>44348</v>
      </c>
      <c r="C422" s="57" t="s">
        <v>9</v>
      </c>
      <c r="D422" s="163">
        <v>616.21</v>
      </c>
      <c r="E422" s="164"/>
    </row>
    <row r="423" spans="2:5" hidden="1">
      <c r="B423" s="53">
        <v>44877</v>
      </c>
      <c r="C423" s="57" t="s">
        <v>6</v>
      </c>
      <c r="D423" s="163">
        <v>1830.09</v>
      </c>
      <c r="E423" s="164"/>
    </row>
    <row r="424" spans="2:5" hidden="1">
      <c r="B424" s="53">
        <v>44323</v>
      </c>
      <c r="C424" s="57" t="s">
        <v>10</v>
      </c>
      <c r="D424" s="163">
        <v>169.4</v>
      </c>
      <c r="E424" s="164"/>
    </row>
    <row r="425" spans="2:5" hidden="1">
      <c r="B425" s="53">
        <v>44638</v>
      </c>
      <c r="C425" s="57" t="s">
        <v>9</v>
      </c>
      <c r="D425" s="163">
        <v>1076.1099999999999</v>
      </c>
      <c r="E425" s="164"/>
    </row>
    <row r="426" spans="2:5" hidden="1">
      <c r="B426" s="53">
        <v>45012</v>
      </c>
      <c r="C426" s="57" t="s">
        <v>6</v>
      </c>
      <c r="D426" s="163">
        <v>1371.83</v>
      </c>
      <c r="E426" s="164"/>
    </row>
    <row r="427" spans="2:5" hidden="1">
      <c r="B427" s="53">
        <v>44991</v>
      </c>
      <c r="C427" s="57" t="s">
        <v>9</v>
      </c>
      <c r="D427" s="163">
        <v>2013.56</v>
      </c>
      <c r="E427" s="164"/>
    </row>
    <row r="428" spans="2:5" hidden="1">
      <c r="B428" s="53">
        <v>44312</v>
      </c>
      <c r="C428" s="57" t="s">
        <v>7</v>
      </c>
      <c r="D428" s="163">
        <v>1111.1500000000001</v>
      </c>
      <c r="E428" s="164"/>
    </row>
    <row r="429" spans="2:5" hidden="1">
      <c r="B429" s="53">
        <v>44867</v>
      </c>
      <c r="C429" s="57" t="s">
        <v>9</v>
      </c>
      <c r="D429" s="163">
        <v>1006.48</v>
      </c>
      <c r="E429" s="164"/>
    </row>
    <row r="430" spans="2:5" hidden="1">
      <c r="B430" s="53">
        <v>44719</v>
      </c>
      <c r="C430" s="57" t="s">
        <v>9</v>
      </c>
      <c r="D430" s="163">
        <v>2432.4299999999998</v>
      </c>
      <c r="E430" s="164"/>
    </row>
    <row r="431" spans="2:5" hidden="1">
      <c r="B431" s="53">
        <v>44803</v>
      </c>
      <c r="C431" s="57" t="s">
        <v>7</v>
      </c>
      <c r="D431" s="163">
        <v>1129.54</v>
      </c>
      <c r="E431" s="164"/>
    </row>
    <row r="432" spans="2:5" hidden="1">
      <c r="B432" s="53">
        <v>44742</v>
      </c>
      <c r="C432" s="57" t="s">
        <v>9</v>
      </c>
      <c r="D432" s="163">
        <v>486.22</v>
      </c>
      <c r="E432" s="164"/>
    </row>
    <row r="433" spans="2:5" hidden="1">
      <c r="B433" s="53">
        <v>44791</v>
      </c>
      <c r="C433" s="57" t="s">
        <v>9</v>
      </c>
      <c r="D433" s="163">
        <v>792.47</v>
      </c>
      <c r="E433" s="164"/>
    </row>
    <row r="434" spans="2:5" hidden="1">
      <c r="B434" s="53">
        <v>44476</v>
      </c>
      <c r="C434" s="57" t="s">
        <v>10</v>
      </c>
      <c r="D434" s="163">
        <v>3316.5</v>
      </c>
      <c r="E434" s="164"/>
    </row>
    <row r="435" spans="2:5" hidden="1">
      <c r="B435" s="53">
        <v>44726</v>
      </c>
      <c r="C435" s="57" t="s">
        <v>10</v>
      </c>
      <c r="D435" s="163">
        <v>1607.14</v>
      </c>
      <c r="E435" s="164"/>
    </row>
    <row r="436" spans="2:5" hidden="1">
      <c r="B436" s="53">
        <v>44753</v>
      </c>
      <c r="C436" s="57" t="s">
        <v>9</v>
      </c>
      <c r="D436" s="163">
        <v>835.61</v>
      </c>
      <c r="E436" s="164"/>
    </row>
    <row r="437" spans="2:5" hidden="1">
      <c r="B437" s="53">
        <v>44674</v>
      </c>
      <c r="C437" s="57" t="s">
        <v>6</v>
      </c>
      <c r="D437" s="163">
        <v>791.24</v>
      </c>
      <c r="E437" s="164"/>
    </row>
    <row r="438" spans="2:5" hidden="1">
      <c r="B438" s="53">
        <v>44902</v>
      </c>
      <c r="C438" s="57" t="s">
        <v>6</v>
      </c>
      <c r="D438" s="163">
        <v>1737.19</v>
      </c>
      <c r="E438" s="164"/>
    </row>
    <row r="439" spans="2:5" hidden="1">
      <c r="B439" s="53">
        <v>44476</v>
      </c>
      <c r="C439" s="57" t="s">
        <v>6</v>
      </c>
      <c r="D439" s="163">
        <v>3169.03</v>
      </c>
      <c r="E439" s="164"/>
    </row>
    <row r="440" spans="2:5" hidden="1">
      <c r="B440" s="53">
        <v>44903</v>
      </c>
      <c r="C440" s="57" t="s">
        <v>10</v>
      </c>
      <c r="D440" s="163">
        <v>2552.56</v>
      </c>
      <c r="E440" s="164"/>
    </row>
    <row r="441" spans="2:5" hidden="1">
      <c r="B441" s="53">
        <v>44480</v>
      </c>
      <c r="C441" s="57" t="s">
        <v>6</v>
      </c>
      <c r="D441" s="163">
        <v>2773.75</v>
      </c>
      <c r="E441" s="164"/>
    </row>
    <row r="442" spans="2:5" hidden="1">
      <c r="B442" s="53">
        <v>44923</v>
      </c>
      <c r="C442" s="57" t="s">
        <v>6</v>
      </c>
      <c r="D442" s="163">
        <v>3062.65</v>
      </c>
      <c r="E442" s="164"/>
    </row>
    <row r="443" spans="2:5" hidden="1">
      <c r="B443" s="53">
        <v>44314</v>
      </c>
      <c r="C443" s="57" t="s">
        <v>9</v>
      </c>
      <c r="D443" s="163">
        <v>19.309999999999999</v>
      </c>
      <c r="E443" s="164"/>
    </row>
    <row r="444" spans="2:5" hidden="1">
      <c r="B444" s="53">
        <v>44703</v>
      </c>
      <c r="C444" s="57" t="s">
        <v>7</v>
      </c>
      <c r="D444" s="163">
        <v>958.99</v>
      </c>
      <c r="E444" s="164"/>
    </row>
    <row r="445" spans="2:5" hidden="1">
      <c r="B445" s="53">
        <v>44668</v>
      </c>
      <c r="C445" s="57" t="s">
        <v>6</v>
      </c>
      <c r="D445" s="163">
        <v>966.09</v>
      </c>
      <c r="E445" s="164"/>
    </row>
    <row r="446" spans="2:5" hidden="1">
      <c r="B446" s="53">
        <v>44756</v>
      </c>
      <c r="C446" s="57" t="s">
        <v>10</v>
      </c>
      <c r="D446" s="163">
        <v>215.66</v>
      </c>
      <c r="E446" s="164"/>
    </row>
    <row r="447" spans="2:5" hidden="1">
      <c r="B447" s="53">
        <v>44550</v>
      </c>
      <c r="C447" s="57" t="s">
        <v>10</v>
      </c>
      <c r="D447" s="163">
        <v>928.2</v>
      </c>
      <c r="E447" s="164"/>
    </row>
    <row r="448" spans="2:5" hidden="1">
      <c r="B448" s="53">
        <v>44943</v>
      </c>
      <c r="C448" s="57" t="s">
        <v>6</v>
      </c>
      <c r="D448" s="163">
        <v>2443.27</v>
      </c>
      <c r="E448" s="164"/>
    </row>
    <row r="449" spans="2:5" hidden="1">
      <c r="B449" s="53">
        <v>44463</v>
      </c>
      <c r="C449" s="57" t="s">
        <v>10</v>
      </c>
      <c r="D449" s="163">
        <v>1790.78</v>
      </c>
      <c r="E449" s="164"/>
    </row>
    <row r="450" spans="2:5" hidden="1">
      <c r="B450" s="53">
        <v>44560</v>
      </c>
      <c r="C450" s="57" t="s">
        <v>6</v>
      </c>
      <c r="D450" s="163">
        <v>614.70000000000005</v>
      </c>
      <c r="E450" s="164"/>
    </row>
    <row r="451" spans="2:5" hidden="1">
      <c r="B451" s="53">
        <v>44347</v>
      </c>
      <c r="C451" s="57" t="s">
        <v>9</v>
      </c>
      <c r="D451" s="163">
        <v>960.35</v>
      </c>
      <c r="E451" s="164"/>
    </row>
    <row r="452" spans="2:5" hidden="1">
      <c r="B452" s="53">
        <v>44541</v>
      </c>
      <c r="C452" s="57" t="s">
        <v>6</v>
      </c>
      <c r="D452" s="163">
        <v>3627.85</v>
      </c>
      <c r="E452" s="164"/>
    </row>
    <row r="453" spans="2:5" hidden="1">
      <c r="B453" s="53">
        <v>44421</v>
      </c>
      <c r="C453" s="57" t="s">
        <v>7</v>
      </c>
      <c r="D453" s="163">
        <v>1806.96</v>
      </c>
      <c r="E453" s="164"/>
    </row>
    <row r="454" spans="2:5" hidden="1">
      <c r="B454" s="53">
        <v>44296</v>
      </c>
      <c r="C454" s="57" t="s">
        <v>6</v>
      </c>
      <c r="D454" s="163">
        <v>317.67</v>
      </c>
      <c r="E454" s="164"/>
    </row>
    <row r="455" spans="2:5" hidden="1">
      <c r="B455" s="53">
        <v>44317</v>
      </c>
      <c r="C455" s="57" t="s">
        <v>9</v>
      </c>
      <c r="D455" s="163">
        <v>503.82</v>
      </c>
      <c r="E455" s="164"/>
    </row>
    <row r="456" spans="2:5" hidden="1">
      <c r="B456" s="53">
        <v>44946</v>
      </c>
      <c r="C456" s="57" t="s">
        <v>312</v>
      </c>
      <c r="D456" s="163">
        <v>721.56</v>
      </c>
      <c r="E456" s="164"/>
    </row>
    <row r="457" spans="2:5" hidden="1">
      <c r="B457" s="53">
        <v>44642</v>
      </c>
      <c r="C457" s="57" t="s">
        <v>9</v>
      </c>
      <c r="D457" s="163">
        <v>2321.2600000000002</v>
      </c>
      <c r="E457" s="164"/>
    </row>
    <row r="458" spans="2:5" hidden="1">
      <c r="B458" s="53">
        <v>44487</v>
      </c>
      <c r="C458" s="57" t="s">
        <v>6</v>
      </c>
      <c r="D458" s="163">
        <v>3300.28</v>
      </c>
      <c r="E458" s="164"/>
    </row>
    <row r="459" spans="2:5" hidden="1">
      <c r="B459" s="53">
        <v>45010</v>
      </c>
      <c r="C459" s="57" t="s">
        <v>312</v>
      </c>
      <c r="D459" s="163">
        <v>1769.01</v>
      </c>
      <c r="E459" s="164"/>
    </row>
    <row r="460" spans="2:5" hidden="1">
      <c r="B460" s="53">
        <v>44447</v>
      </c>
      <c r="C460" s="57" t="s">
        <v>9</v>
      </c>
      <c r="D460" s="163">
        <v>1391.25</v>
      </c>
      <c r="E460" s="164"/>
    </row>
    <row r="461" spans="2:5" hidden="1">
      <c r="B461" s="53">
        <v>44673</v>
      </c>
      <c r="C461" s="57" t="s">
        <v>312</v>
      </c>
      <c r="D461" s="163">
        <v>1234.04</v>
      </c>
      <c r="E461" s="164"/>
    </row>
    <row r="462" spans="2:5" hidden="1">
      <c r="B462" s="53">
        <v>44573</v>
      </c>
      <c r="C462" s="57" t="s">
        <v>7</v>
      </c>
      <c r="D462" s="163">
        <v>2122.1799999999998</v>
      </c>
      <c r="E462" s="164"/>
    </row>
    <row r="463" spans="2:5" hidden="1">
      <c r="B463" s="53">
        <v>44470</v>
      </c>
      <c r="C463" s="57" t="s">
        <v>6</v>
      </c>
      <c r="D463" s="163">
        <v>1151.56</v>
      </c>
      <c r="E463" s="164"/>
    </row>
    <row r="464" spans="2:5" hidden="1">
      <c r="B464" s="53">
        <v>44441</v>
      </c>
      <c r="C464" s="57" t="s">
        <v>312</v>
      </c>
      <c r="D464" s="163">
        <v>1441.41</v>
      </c>
      <c r="E464" s="164"/>
    </row>
    <row r="465" spans="2:5" hidden="1">
      <c r="B465" s="53">
        <v>44442</v>
      </c>
      <c r="C465" s="57" t="s">
        <v>9</v>
      </c>
      <c r="D465" s="163">
        <v>1677.96</v>
      </c>
      <c r="E465" s="164"/>
    </row>
    <row r="466" spans="2:5" hidden="1">
      <c r="B466" s="53">
        <v>44596</v>
      </c>
      <c r="C466" s="57" t="s">
        <v>9</v>
      </c>
      <c r="D466" s="163">
        <v>823.82</v>
      </c>
      <c r="E466" s="164"/>
    </row>
    <row r="467" spans="2:5" hidden="1">
      <c r="B467" s="53">
        <v>44903</v>
      </c>
      <c r="C467" s="57" t="s">
        <v>7</v>
      </c>
      <c r="D467" s="163">
        <v>2270.48</v>
      </c>
      <c r="E467" s="164"/>
    </row>
    <row r="468" spans="2:5" hidden="1">
      <c r="B468" s="53">
        <v>44442</v>
      </c>
      <c r="C468" s="57" t="s">
        <v>9</v>
      </c>
      <c r="D468" s="163">
        <v>2434.7600000000002</v>
      </c>
      <c r="E468" s="164"/>
    </row>
    <row r="469" spans="2:5" hidden="1">
      <c r="B469" s="53">
        <v>44621</v>
      </c>
      <c r="C469" s="57" t="s">
        <v>9</v>
      </c>
      <c r="D469" s="163">
        <v>2282.79</v>
      </c>
      <c r="E469" s="164"/>
    </row>
    <row r="470" spans="2:5" hidden="1">
      <c r="B470" s="53">
        <v>44668</v>
      </c>
      <c r="C470" s="57" t="s">
        <v>9</v>
      </c>
      <c r="D470" s="163">
        <v>168.64</v>
      </c>
      <c r="E470" s="164"/>
    </row>
    <row r="471" spans="2:5" hidden="1">
      <c r="B471" s="53">
        <v>44450</v>
      </c>
      <c r="C471" s="57" t="s">
        <v>6</v>
      </c>
      <c r="D471" s="163">
        <v>2514.64</v>
      </c>
      <c r="E471" s="164"/>
    </row>
    <row r="472" spans="2:5" hidden="1">
      <c r="B472" s="53">
        <v>44992</v>
      </c>
      <c r="C472" s="57" t="s">
        <v>6</v>
      </c>
      <c r="D472" s="163">
        <v>2473.23</v>
      </c>
      <c r="E472" s="164"/>
    </row>
    <row r="473" spans="2:5" hidden="1">
      <c r="B473" s="53">
        <v>44748</v>
      </c>
      <c r="C473" s="57" t="s">
        <v>9</v>
      </c>
      <c r="D473" s="163">
        <v>54.01</v>
      </c>
      <c r="E473" s="164"/>
    </row>
    <row r="474" spans="2:5" hidden="1">
      <c r="B474" s="53">
        <v>44638</v>
      </c>
      <c r="C474" s="57" t="s">
        <v>10</v>
      </c>
      <c r="D474" s="163">
        <v>297.48</v>
      </c>
      <c r="E474" s="164"/>
    </row>
    <row r="475" spans="2:5" hidden="1">
      <c r="B475" s="53">
        <v>44651</v>
      </c>
      <c r="C475" s="57" t="s">
        <v>9</v>
      </c>
      <c r="D475" s="163">
        <v>2294.61</v>
      </c>
      <c r="E475" s="164"/>
    </row>
    <row r="476" spans="2:5" hidden="1">
      <c r="B476" s="53">
        <v>44630</v>
      </c>
      <c r="C476" s="57" t="s">
        <v>9</v>
      </c>
      <c r="D476" s="163">
        <v>636.37</v>
      </c>
      <c r="E476" s="164"/>
    </row>
    <row r="477" spans="2:5" hidden="1">
      <c r="B477" s="53">
        <v>44705</v>
      </c>
      <c r="C477" s="57" t="s">
        <v>6</v>
      </c>
      <c r="D477" s="163">
        <v>2228.8200000000002</v>
      </c>
      <c r="E477" s="164"/>
    </row>
    <row r="478" spans="2:5" hidden="1">
      <c r="B478" s="53">
        <v>44345</v>
      </c>
      <c r="C478" s="57" t="s">
        <v>6</v>
      </c>
      <c r="D478" s="163">
        <v>319.27</v>
      </c>
      <c r="E478" s="164"/>
    </row>
    <row r="479" spans="2:5" hidden="1">
      <c r="B479" s="53">
        <v>44340</v>
      </c>
      <c r="C479" s="57" t="s">
        <v>6</v>
      </c>
      <c r="D479" s="163">
        <v>630.96</v>
      </c>
      <c r="E479" s="164"/>
    </row>
    <row r="480" spans="2:5" hidden="1">
      <c r="B480" s="53">
        <v>44413</v>
      </c>
      <c r="C480" s="57" t="s">
        <v>9</v>
      </c>
      <c r="D480" s="163">
        <v>664.4</v>
      </c>
      <c r="E480" s="164"/>
    </row>
    <row r="481" spans="2:5" hidden="1">
      <c r="B481" s="53">
        <v>44972</v>
      </c>
      <c r="C481" s="57" t="s">
        <v>7</v>
      </c>
      <c r="D481" s="163">
        <v>891.13</v>
      </c>
      <c r="E481" s="164"/>
    </row>
    <row r="482" spans="2:5" hidden="1">
      <c r="B482" s="53">
        <v>44850</v>
      </c>
      <c r="C482" s="57" t="s">
        <v>9</v>
      </c>
      <c r="D482" s="163">
        <v>3861.73</v>
      </c>
      <c r="E482" s="164"/>
    </row>
    <row r="483" spans="2:5" hidden="1">
      <c r="B483" s="53">
        <v>44642</v>
      </c>
      <c r="C483" s="57" t="s">
        <v>9</v>
      </c>
      <c r="D483" s="163">
        <v>602.70000000000005</v>
      </c>
      <c r="E483" s="164"/>
    </row>
    <row r="484" spans="2:5" hidden="1">
      <c r="B484" s="53">
        <v>44803</v>
      </c>
      <c r="C484" s="57" t="s">
        <v>9</v>
      </c>
      <c r="D484" s="163">
        <v>548.84</v>
      </c>
      <c r="E484" s="164"/>
    </row>
    <row r="485" spans="2:5" hidden="1">
      <c r="B485" s="53">
        <v>44864</v>
      </c>
      <c r="C485" s="57" t="s">
        <v>312</v>
      </c>
      <c r="D485" s="163">
        <v>2188.62</v>
      </c>
      <c r="E485" s="164"/>
    </row>
    <row r="486" spans="2:5" hidden="1">
      <c r="B486" s="53">
        <v>44889</v>
      </c>
      <c r="C486" s="57" t="s">
        <v>312</v>
      </c>
      <c r="D486" s="163">
        <v>3731.61</v>
      </c>
      <c r="E486" s="164"/>
    </row>
    <row r="487" spans="2:5" hidden="1">
      <c r="B487" s="53">
        <v>44917</v>
      </c>
      <c r="C487" s="57" t="s">
        <v>10</v>
      </c>
      <c r="D487" s="163">
        <v>2568.1</v>
      </c>
      <c r="E487" s="164"/>
    </row>
    <row r="488" spans="2:5" hidden="1">
      <c r="B488" s="53">
        <v>44381</v>
      </c>
      <c r="C488" s="57" t="s">
        <v>10</v>
      </c>
      <c r="D488" s="163">
        <v>2507.14</v>
      </c>
      <c r="E488" s="164"/>
    </row>
    <row r="489" spans="2:5" hidden="1">
      <c r="B489" s="53">
        <v>44656</v>
      </c>
      <c r="C489" s="57" t="s">
        <v>6</v>
      </c>
      <c r="D489" s="163">
        <v>610.62</v>
      </c>
      <c r="E489" s="164"/>
    </row>
    <row r="490" spans="2:5" hidden="1">
      <c r="B490" s="53">
        <v>44695</v>
      </c>
      <c r="C490" s="57" t="s">
        <v>6</v>
      </c>
      <c r="D490" s="163">
        <v>2445.08</v>
      </c>
      <c r="E490" s="164"/>
    </row>
    <row r="491" spans="2:5" hidden="1">
      <c r="B491" s="53">
        <v>44617</v>
      </c>
      <c r="C491" s="57" t="s">
        <v>312</v>
      </c>
      <c r="D491" s="163">
        <v>633.16</v>
      </c>
      <c r="E491" s="164"/>
    </row>
    <row r="492" spans="2:5" hidden="1">
      <c r="B492" s="53">
        <v>44337</v>
      </c>
      <c r="C492" s="57" t="s">
        <v>312</v>
      </c>
      <c r="D492" s="163">
        <v>1650.42</v>
      </c>
      <c r="E492" s="164"/>
    </row>
    <row r="493" spans="2:5" hidden="1">
      <c r="B493" s="53">
        <v>44675</v>
      </c>
      <c r="C493" s="57" t="s">
        <v>10</v>
      </c>
      <c r="D493" s="163">
        <v>655.72</v>
      </c>
      <c r="E493" s="164"/>
    </row>
    <row r="494" spans="2:5" hidden="1">
      <c r="B494" s="53">
        <v>44473</v>
      </c>
      <c r="C494" s="57" t="s">
        <v>9</v>
      </c>
      <c r="D494" s="163">
        <v>2918.27</v>
      </c>
      <c r="E494" s="164"/>
    </row>
    <row r="495" spans="2:5" hidden="1">
      <c r="B495" s="53">
        <v>44488</v>
      </c>
      <c r="C495" s="57" t="s">
        <v>9</v>
      </c>
      <c r="D495" s="163">
        <v>2377.84</v>
      </c>
      <c r="E495" s="164"/>
    </row>
    <row r="496" spans="2:5" hidden="1">
      <c r="B496" s="53">
        <v>44834</v>
      </c>
      <c r="C496" s="57" t="s">
        <v>9</v>
      </c>
      <c r="D496" s="163">
        <v>1623.96</v>
      </c>
      <c r="E496" s="164"/>
    </row>
    <row r="497" spans="2:5" hidden="1">
      <c r="B497" s="53">
        <v>44884</v>
      </c>
      <c r="C497" s="57" t="s">
        <v>7</v>
      </c>
      <c r="D497" s="163">
        <v>1028.53</v>
      </c>
      <c r="E497" s="164"/>
    </row>
    <row r="498" spans="2:5" hidden="1">
      <c r="B498" s="53">
        <v>44924</v>
      </c>
      <c r="C498" s="57" t="s">
        <v>10</v>
      </c>
      <c r="D498" s="163">
        <v>1504.08</v>
      </c>
      <c r="E498" s="164"/>
    </row>
    <row r="499" spans="2:5" hidden="1">
      <c r="B499" s="53">
        <v>44544</v>
      </c>
      <c r="C499" s="57" t="s">
        <v>9</v>
      </c>
      <c r="D499" s="163">
        <v>1085.6400000000001</v>
      </c>
      <c r="E499" s="164"/>
    </row>
    <row r="500" spans="2:5" hidden="1">
      <c r="B500" s="53">
        <v>44328</v>
      </c>
      <c r="C500" s="57" t="s">
        <v>6</v>
      </c>
      <c r="D500" s="163">
        <v>1039.32</v>
      </c>
      <c r="E500" s="164"/>
    </row>
    <row r="501" spans="2:5" hidden="1">
      <c r="B501" s="53">
        <v>44515</v>
      </c>
      <c r="C501" s="57" t="s">
        <v>6</v>
      </c>
      <c r="D501" s="163">
        <v>2251.58</v>
      </c>
      <c r="E501" s="164"/>
    </row>
    <row r="502" spans="2:5" hidden="1">
      <c r="B502" s="53">
        <v>44375</v>
      </c>
      <c r="C502" s="57" t="s">
        <v>6</v>
      </c>
      <c r="D502" s="163">
        <v>1402.58</v>
      </c>
      <c r="E502" s="164"/>
    </row>
    <row r="503" spans="2:5" hidden="1">
      <c r="B503" s="53">
        <v>44676</v>
      </c>
      <c r="C503" s="57" t="s">
        <v>6</v>
      </c>
      <c r="D503" s="163">
        <v>1851.38</v>
      </c>
      <c r="E503" s="164"/>
    </row>
    <row r="504" spans="2:5" hidden="1">
      <c r="B504" s="53">
        <v>44723</v>
      </c>
      <c r="C504" s="57" t="s">
        <v>7</v>
      </c>
      <c r="D504" s="163">
        <v>1173.6199999999999</v>
      </c>
      <c r="E504" s="164"/>
    </row>
    <row r="505" spans="2:5" hidden="1">
      <c r="B505" s="53">
        <v>44999</v>
      </c>
      <c r="C505" s="57" t="s">
        <v>312</v>
      </c>
      <c r="D505" s="163">
        <v>1707.46</v>
      </c>
      <c r="E505" s="164"/>
    </row>
    <row r="506" spans="2:5" hidden="1">
      <c r="B506" s="53">
        <v>44958</v>
      </c>
      <c r="C506" s="57" t="s">
        <v>6</v>
      </c>
      <c r="D506" s="163">
        <v>1337.02</v>
      </c>
      <c r="E506" s="164"/>
    </row>
    <row r="507" spans="2:5" hidden="1">
      <c r="B507" s="53">
        <v>44831</v>
      </c>
      <c r="C507" s="57" t="s">
        <v>9</v>
      </c>
      <c r="D507" s="163">
        <v>1174.27</v>
      </c>
      <c r="E507" s="164"/>
    </row>
    <row r="508" spans="2:5" hidden="1">
      <c r="B508" s="53">
        <v>44565</v>
      </c>
      <c r="C508" s="57" t="s">
        <v>9</v>
      </c>
      <c r="D508" s="163">
        <v>377.25</v>
      </c>
      <c r="E508" s="164"/>
    </row>
    <row r="509" spans="2:5" hidden="1">
      <c r="B509" s="53">
        <v>44615</v>
      </c>
      <c r="C509" s="57" t="s">
        <v>9</v>
      </c>
      <c r="D509" s="163">
        <v>1821.53</v>
      </c>
      <c r="E509" s="164"/>
    </row>
    <row r="510" spans="2:5" hidden="1">
      <c r="B510" s="53">
        <v>44609</v>
      </c>
      <c r="C510" s="57" t="s">
        <v>9</v>
      </c>
      <c r="D510" s="163">
        <v>1165.8800000000001</v>
      </c>
      <c r="E510" s="164"/>
    </row>
    <row r="511" spans="2:5" hidden="1">
      <c r="B511" s="53">
        <v>44988</v>
      </c>
      <c r="C511" s="57" t="s">
        <v>6</v>
      </c>
      <c r="D511" s="163">
        <v>959.18</v>
      </c>
      <c r="E511" s="164"/>
    </row>
    <row r="512" spans="2:5" hidden="1">
      <c r="B512" s="53">
        <v>44879</v>
      </c>
      <c r="C512" s="57" t="s">
        <v>9</v>
      </c>
      <c r="D512" s="163">
        <v>1069.9100000000001</v>
      </c>
      <c r="E512" s="164"/>
    </row>
    <row r="513" spans="2:5" hidden="1">
      <c r="B513" s="53">
        <v>44370</v>
      </c>
      <c r="C513" s="57" t="s">
        <v>10</v>
      </c>
      <c r="D513" s="163">
        <v>195.67</v>
      </c>
      <c r="E513" s="164"/>
    </row>
    <row r="514" spans="2:5" hidden="1">
      <c r="B514" s="53">
        <v>44424</v>
      </c>
      <c r="C514" s="57" t="s">
        <v>312</v>
      </c>
      <c r="D514" s="163">
        <v>975.74</v>
      </c>
      <c r="E514" s="164"/>
    </row>
    <row r="515" spans="2:5" hidden="1">
      <c r="B515" s="53">
        <v>44643</v>
      </c>
      <c r="C515" s="57" t="s">
        <v>312</v>
      </c>
      <c r="D515" s="163">
        <v>476.78</v>
      </c>
      <c r="E515" s="164"/>
    </row>
    <row r="516" spans="2:5" hidden="1">
      <c r="B516" s="53">
        <v>44599</v>
      </c>
      <c r="C516" s="57" t="s">
        <v>6</v>
      </c>
      <c r="D516" s="163">
        <v>941.93</v>
      </c>
      <c r="E516" s="164"/>
    </row>
    <row r="517" spans="2:5" hidden="1">
      <c r="B517" s="53">
        <v>44845</v>
      </c>
      <c r="C517" s="57" t="s">
        <v>6</v>
      </c>
      <c r="D517" s="163">
        <v>2533.5500000000002</v>
      </c>
      <c r="E517" s="164"/>
    </row>
    <row r="518" spans="2:5" hidden="1">
      <c r="B518" s="53">
        <v>44335</v>
      </c>
      <c r="C518" s="57" t="s">
        <v>9</v>
      </c>
      <c r="D518" s="163">
        <v>1011.82</v>
      </c>
      <c r="E518" s="164"/>
    </row>
    <row r="519" spans="2:5" hidden="1">
      <c r="B519" s="53">
        <v>44758</v>
      </c>
      <c r="C519" s="57" t="s">
        <v>312</v>
      </c>
      <c r="D519" s="163">
        <v>1856.17</v>
      </c>
      <c r="E519" s="164"/>
    </row>
    <row r="520" spans="2:5" hidden="1">
      <c r="B520" s="53">
        <v>44381</v>
      </c>
      <c r="C520" s="57" t="s">
        <v>9</v>
      </c>
      <c r="D520" s="163">
        <v>2145.85</v>
      </c>
      <c r="E520" s="164"/>
    </row>
    <row r="521" spans="2:5" hidden="1">
      <c r="B521" s="53">
        <v>44332</v>
      </c>
      <c r="C521" s="57" t="s">
        <v>9</v>
      </c>
      <c r="D521" s="163">
        <v>2077.4</v>
      </c>
      <c r="E521" s="164"/>
    </row>
    <row r="522" spans="2:5" hidden="1">
      <c r="B522" s="53">
        <v>44809</v>
      </c>
      <c r="C522" s="57" t="s">
        <v>6</v>
      </c>
      <c r="D522" s="163">
        <v>2192.14</v>
      </c>
      <c r="E522" s="164"/>
    </row>
    <row r="523" spans="2:5" hidden="1">
      <c r="B523" s="53">
        <v>44424</v>
      </c>
      <c r="C523" s="57" t="s">
        <v>312</v>
      </c>
      <c r="D523" s="163">
        <v>1110.78</v>
      </c>
      <c r="E523" s="164"/>
    </row>
    <row r="524" spans="2:5" hidden="1">
      <c r="B524" s="53">
        <v>44346</v>
      </c>
      <c r="C524" s="57" t="s">
        <v>9</v>
      </c>
      <c r="D524" s="163">
        <v>1978.46</v>
      </c>
      <c r="E524" s="164"/>
    </row>
    <row r="525" spans="2:5" hidden="1">
      <c r="B525" s="53">
        <v>44742</v>
      </c>
      <c r="C525" s="57" t="s">
        <v>6</v>
      </c>
      <c r="D525" s="163">
        <v>937.17</v>
      </c>
      <c r="E525" s="164"/>
    </row>
    <row r="526" spans="2:5" hidden="1">
      <c r="B526" s="53">
        <v>45012</v>
      </c>
      <c r="C526" s="57" t="s">
        <v>10</v>
      </c>
      <c r="D526" s="163">
        <v>1392.72</v>
      </c>
      <c r="E526" s="164"/>
    </row>
    <row r="527" spans="2:5" hidden="1">
      <c r="B527" s="53">
        <v>44944</v>
      </c>
      <c r="C527" s="57" t="s">
        <v>6</v>
      </c>
      <c r="D527" s="163">
        <v>2520.1799999999998</v>
      </c>
      <c r="E527" s="164"/>
    </row>
    <row r="528" spans="2:5" hidden="1">
      <c r="B528" s="53">
        <v>44574</v>
      </c>
      <c r="C528" s="57" t="s">
        <v>10</v>
      </c>
      <c r="D528" s="163">
        <v>1822.55</v>
      </c>
      <c r="E528" s="164"/>
    </row>
    <row r="529" spans="2:5" hidden="1">
      <c r="B529" s="53">
        <v>44402</v>
      </c>
      <c r="C529" s="57" t="s">
        <v>10</v>
      </c>
      <c r="D529" s="163">
        <v>287.60000000000002</v>
      </c>
      <c r="E529" s="164"/>
    </row>
    <row r="530" spans="2:5" hidden="1">
      <c r="B530" s="53">
        <v>44675</v>
      </c>
      <c r="C530" s="57" t="s">
        <v>9</v>
      </c>
      <c r="D530" s="163">
        <v>1632.26</v>
      </c>
      <c r="E530" s="164"/>
    </row>
    <row r="531" spans="2:5" hidden="1">
      <c r="B531" s="53">
        <v>44697</v>
      </c>
      <c r="C531" s="57" t="s">
        <v>6</v>
      </c>
      <c r="D531" s="163">
        <v>709.16</v>
      </c>
      <c r="E531" s="164"/>
    </row>
    <row r="532" spans="2:5" hidden="1">
      <c r="B532" s="53">
        <v>44300</v>
      </c>
      <c r="C532" s="57" t="s">
        <v>6</v>
      </c>
      <c r="D532" s="163">
        <v>789.04</v>
      </c>
      <c r="E532" s="164"/>
    </row>
    <row r="533" spans="2:5" hidden="1">
      <c r="B533" s="53">
        <v>44304</v>
      </c>
      <c r="C533" s="57" t="s">
        <v>9</v>
      </c>
      <c r="D533" s="163">
        <v>70.48</v>
      </c>
      <c r="E533" s="164"/>
    </row>
    <row r="534" spans="2:5" hidden="1">
      <c r="B534" s="53">
        <v>44543</v>
      </c>
      <c r="C534" s="57" t="s">
        <v>9</v>
      </c>
      <c r="D534" s="163">
        <v>2072.27</v>
      </c>
      <c r="E534" s="164"/>
    </row>
    <row r="535" spans="2:5" hidden="1">
      <c r="B535" s="53">
        <v>44736</v>
      </c>
      <c r="C535" s="57" t="s">
        <v>6</v>
      </c>
      <c r="D535" s="163">
        <v>1414.2</v>
      </c>
      <c r="E535" s="164"/>
    </row>
    <row r="536" spans="2:5" hidden="1">
      <c r="B536" s="53">
        <v>44794</v>
      </c>
      <c r="C536" s="57" t="s">
        <v>9</v>
      </c>
      <c r="D536" s="163">
        <v>2150.19</v>
      </c>
      <c r="E536" s="164"/>
    </row>
    <row r="537" spans="2:5" hidden="1">
      <c r="B537" s="53">
        <v>44393</v>
      </c>
      <c r="C537" s="57" t="s">
        <v>10</v>
      </c>
      <c r="D537" s="163">
        <v>345.48</v>
      </c>
      <c r="E537" s="164"/>
    </row>
    <row r="538" spans="2:5" hidden="1">
      <c r="B538" s="53">
        <v>44820</v>
      </c>
      <c r="C538" s="57" t="s">
        <v>6</v>
      </c>
      <c r="D538" s="163">
        <v>826.24</v>
      </c>
      <c r="E538" s="164"/>
    </row>
    <row r="539" spans="2:5" hidden="1">
      <c r="B539" s="53">
        <v>44549</v>
      </c>
      <c r="C539" s="57" t="s">
        <v>7</v>
      </c>
      <c r="D539" s="163">
        <v>718.49</v>
      </c>
      <c r="E539" s="164"/>
    </row>
    <row r="540" spans="2:5" hidden="1">
      <c r="B540" s="53">
        <v>44400</v>
      </c>
      <c r="C540" s="57" t="s">
        <v>6</v>
      </c>
      <c r="D540" s="163">
        <v>380.02</v>
      </c>
      <c r="E540" s="164"/>
    </row>
    <row r="541" spans="2:5" hidden="1">
      <c r="B541" s="53">
        <v>44853</v>
      </c>
      <c r="C541" s="57" t="s">
        <v>9</v>
      </c>
      <c r="D541" s="163">
        <v>510.6</v>
      </c>
      <c r="E541" s="164"/>
    </row>
    <row r="542" spans="2:5" hidden="1">
      <c r="B542" s="53">
        <v>44471</v>
      </c>
      <c r="C542" s="57" t="s">
        <v>9</v>
      </c>
      <c r="D542" s="163">
        <v>3773.32</v>
      </c>
      <c r="E542" s="164"/>
    </row>
    <row r="543" spans="2:5" hidden="1">
      <c r="B543" s="53">
        <v>44354</v>
      </c>
      <c r="C543" s="57" t="s">
        <v>9</v>
      </c>
      <c r="D543" s="163">
        <v>2592.09</v>
      </c>
      <c r="E543" s="164"/>
    </row>
    <row r="544" spans="2:5" hidden="1">
      <c r="B544" s="53">
        <v>45015</v>
      </c>
      <c r="C544" s="57" t="s">
        <v>6</v>
      </c>
      <c r="D544" s="163">
        <v>43.02</v>
      </c>
      <c r="E544" s="164"/>
    </row>
    <row r="545" spans="2:5" hidden="1">
      <c r="B545" s="53">
        <v>44452</v>
      </c>
      <c r="C545" s="57" t="s">
        <v>6</v>
      </c>
      <c r="D545" s="163">
        <v>2259.71</v>
      </c>
      <c r="E545" s="164"/>
    </row>
    <row r="546" spans="2:5" hidden="1">
      <c r="B546" s="53">
        <v>44300</v>
      </c>
      <c r="C546" s="57" t="s">
        <v>9</v>
      </c>
      <c r="D546" s="163">
        <v>488.96</v>
      </c>
      <c r="E546" s="164"/>
    </row>
    <row r="547" spans="2:5" hidden="1">
      <c r="B547" s="53">
        <v>44705</v>
      </c>
      <c r="C547" s="57" t="s">
        <v>9</v>
      </c>
      <c r="D547" s="163">
        <v>756.04</v>
      </c>
      <c r="E547" s="164"/>
    </row>
    <row r="548" spans="2:5" hidden="1">
      <c r="B548" s="53">
        <v>44650</v>
      </c>
      <c r="C548" s="57" t="s">
        <v>7</v>
      </c>
      <c r="D548" s="163">
        <v>291.04000000000002</v>
      </c>
      <c r="E548" s="164"/>
    </row>
    <row r="549" spans="2:5" hidden="1">
      <c r="B549" s="53">
        <v>44699</v>
      </c>
      <c r="C549" s="57" t="s">
        <v>10</v>
      </c>
      <c r="D549" s="163">
        <v>2469.25</v>
      </c>
      <c r="E549" s="164"/>
    </row>
    <row r="550" spans="2:5" hidden="1">
      <c r="B550" s="53">
        <v>44409</v>
      </c>
      <c r="C550" s="57" t="s">
        <v>10</v>
      </c>
      <c r="D550" s="163">
        <v>1487.64</v>
      </c>
      <c r="E550" s="164"/>
    </row>
    <row r="551" spans="2:5" hidden="1">
      <c r="B551" s="53">
        <v>44826</v>
      </c>
      <c r="C551" s="57" t="s">
        <v>312</v>
      </c>
      <c r="D551" s="163">
        <v>295.89</v>
      </c>
      <c r="E551" s="164"/>
    </row>
    <row r="552" spans="2:5" hidden="1">
      <c r="B552" s="53">
        <v>44304</v>
      </c>
      <c r="C552" s="57" t="s">
        <v>312</v>
      </c>
      <c r="D552" s="163">
        <v>455.05</v>
      </c>
      <c r="E552" s="164"/>
    </row>
    <row r="553" spans="2:5" hidden="1">
      <c r="B553" s="53">
        <v>44541</v>
      </c>
      <c r="C553" s="57" t="s">
        <v>312</v>
      </c>
      <c r="D553" s="163">
        <v>282.19</v>
      </c>
      <c r="E553" s="164"/>
    </row>
    <row r="554" spans="2:5" hidden="1">
      <c r="B554" s="53">
        <v>44567</v>
      </c>
      <c r="C554" s="57" t="s">
        <v>6</v>
      </c>
      <c r="D554" s="163">
        <v>1193.8499999999999</v>
      </c>
      <c r="E554" s="164"/>
    </row>
    <row r="555" spans="2:5" hidden="1">
      <c r="B555" s="53">
        <v>44785</v>
      </c>
      <c r="C555" s="57" t="s">
        <v>6</v>
      </c>
      <c r="D555" s="163">
        <v>2433.29</v>
      </c>
      <c r="E555" s="164"/>
    </row>
    <row r="556" spans="2:5" hidden="1">
      <c r="B556" s="53">
        <v>44368</v>
      </c>
      <c r="C556" s="57" t="s">
        <v>312</v>
      </c>
      <c r="D556" s="163">
        <v>2196.6999999999998</v>
      </c>
      <c r="E556" s="164"/>
    </row>
    <row r="557" spans="2:5" hidden="1">
      <c r="B557" s="53">
        <v>44733</v>
      </c>
      <c r="C557" s="57" t="s">
        <v>7</v>
      </c>
      <c r="D557" s="163">
        <v>1186.54</v>
      </c>
      <c r="E557" s="164"/>
    </row>
    <row r="558" spans="2:5" hidden="1">
      <c r="B558" s="53">
        <v>44780</v>
      </c>
      <c r="C558" s="57" t="s">
        <v>6</v>
      </c>
      <c r="D558" s="163">
        <v>2312.9899999999998</v>
      </c>
      <c r="E558" s="164"/>
    </row>
    <row r="559" spans="2:5" hidden="1">
      <c r="B559" s="53">
        <v>44812</v>
      </c>
      <c r="C559" s="57" t="s">
        <v>10</v>
      </c>
      <c r="D559" s="163">
        <v>1518.98</v>
      </c>
      <c r="E559" s="164"/>
    </row>
    <row r="560" spans="2:5" hidden="1">
      <c r="B560" s="53">
        <v>44800</v>
      </c>
      <c r="C560" s="57" t="s">
        <v>10</v>
      </c>
      <c r="D560" s="163">
        <v>1660.39</v>
      </c>
      <c r="E560" s="164"/>
    </row>
    <row r="561" spans="2:5" hidden="1">
      <c r="B561" s="53">
        <v>44813</v>
      </c>
      <c r="C561" s="57" t="s">
        <v>7</v>
      </c>
      <c r="D561" s="163">
        <v>2579.3200000000002</v>
      </c>
      <c r="E561" s="164"/>
    </row>
    <row r="562" spans="2:5" hidden="1">
      <c r="B562" s="53">
        <v>44786</v>
      </c>
      <c r="C562" s="57" t="s">
        <v>312</v>
      </c>
      <c r="D562" s="163">
        <v>465.56</v>
      </c>
      <c r="E562" s="164"/>
    </row>
    <row r="563" spans="2:5" hidden="1">
      <c r="B563" s="53">
        <v>45010</v>
      </c>
      <c r="C563" s="57" t="s">
        <v>7</v>
      </c>
      <c r="D563" s="163">
        <v>2024.56</v>
      </c>
      <c r="E563" s="164"/>
    </row>
    <row r="564" spans="2:5" hidden="1">
      <c r="B564" s="53">
        <v>44570</v>
      </c>
      <c r="C564" s="57" t="s">
        <v>312</v>
      </c>
      <c r="D564" s="163">
        <v>721.11</v>
      </c>
      <c r="E564" s="164"/>
    </row>
    <row r="565" spans="2:5" hidden="1">
      <c r="B565" s="53">
        <v>44690</v>
      </c>
      <c r="C565" s="57" t="s">
        <v>9</v>
      </c>
      <c r="D565" s="163">
        <v>213.86</v>
      </c>
      <c r="E565" s="164"/>
    </row>
    <row r="566" spans="2:5" hidden="1">
      <c r="B566" s="53">
        <v>44469</v>
      </c>
      <c r="C566" s="57" t="s">
        <v>312</v>
      </c>
      <c r="D566" s="163">
        <v>581</v>
      </c>
      <c r="E566" s="164"/>
    </row>
    <row r="567" spans="2:5" hidden="1">
      <c r="B567" s="53">
        <v>44643</v>
      </c>
      <c r="C567" s="57" t="s">
        <v>10</v>
      </c>
      <c r="D567" s="163">
        <v>1585.21</v>
      </c>
      <c r="E567" s="164"/>
    </row>
    <row r="568" spans="2:5" hidden="1">
      <c r="B568" s="53">
        <v>44522</v>
      </c>
      <c r="C568" s="57" t="s">
        <v>6</v>
      </c>
      <c r="D568" s="163">
        <v>1175.44</v>
      </c>
      <c r="E568" s="164"/>
    </row>
    <row r="569" spans="2:5" hidden="1">
      <c r="B569" s="53">
        <v>44882</v>
      </c>
      <c r="C569" s="57" t="s">
        <v>7</v>
      </c>
      <c r="D569" s="163">
        <v>3182.07</v>
      </c>
      <c r="E569" s="164"/>
    </row>
    <row r="570" spans="2:5" hidden="1">
      <c r="B570" s="53">
        <v>44487</v>
      </c>
      <c r="C570" s="57" t="s">
        <v>312</v>
      </c>
      <c r="D570" s="163">
        <v>373.89</v>
      </c>
      <c r="E570" s="164"/>
    </row>
    <row r="571" spans="2:5" hidden="1">
      <c r="B571" s="53">
        <v>44739</v>
      </c>
      <c r="C571" s="57" t="s">
        <v>9</v>
      </c>
      <c r="D571" s="163">
        <v>567.24</v>
      </c>
      <c r="E571" s="164"/>
    </row>
    <row r="572" spans="2:5" hidden="1">
      <c r="B572" s="53">
        <v>44689</v>
      </c>
      <c r="C572" s="57" t="s">
        <v>9</v>
      </c>
      <c r="D572" s="163">
        <v>796.54</v>
      </c>
      <c r="E572" s="164"/>
    </row>
    <row r="573" spans="2:5" hidden="1">
      <c r="B573" s="53">
        <v>44698</v>
      </c>
      <c r="C573" s="57" t="s">
        <v>6</v>
      </c>
      <c r="D573" s="163">
        <v>1119.77</v>
      </c>
      <c r="E573" s="164"/>
    </row>
    <row r="574" spans="2:5" hidden="1">
      <c r="B574" s="53">
        <v>44758</v>
      </c>
      <c r="C574" s="57" t="s">
        <v>312</v>
      </c>
      <c r="D574" s="163">
        <v>222.02</v>
      </c>
      <c r="E574" s="164"/>
    </row>
    <row r="575" spans="2:5" hidden="1">
      <c r="B575" s="53">
        <v>44632</v>
      </c>
      <c r="C575" s="57" t="s">
        <v>9</v>
      </c>
      <c r="D575" s="163">
        <v>1883.22</v>
      </c>
      <c r="E575" s="164"/>
    </row>
    <row r="576" spans="2:5" hidden="1">
      <c r="B576" s="53">
        <v>44768</v>
      </c>
      <c r="C576" s="57" t="s">
        <v>7</v>
      </c>
      <c r="D576" s="163">
        <v>1712.08</v>
      </c>
      <c r="E576" s="164"/>
    </row>
    <row r="577" spans="2:5" hidden="1">
      <c r="B577" s="53">
        <v>44590</v>
      </c>
      <c r="C577" s="57" t="s">
        <v>7</v>
      </c>
      <c r="D577" s="163">
        <v>488.05</v>
      </c>
      <c r="E577" s="164"/>
    </row>
    <row r="578" spans="2:5" hidden="1">
      <c r="B578" s="53">
        <v>44778</v>
      </c>
      <c r="C578" s="57" t="s">
        <v>312</v>
      </c>
      <c r="D578" s="163">
        <v>2073.04</v>
      </c>
      <c r="E578" s="164"/>
    </row>
    <row r="579" spans="2:5" hidden="1">
      <c r="B579" s="53">
        <v>44866</v>
      </c>
      <c r="C579" s="57" t="s">
        <v>7</v>
      </c>
      <c r="D579" s="163">
        <v>918.48</v>
      </c>
      <c r="E579" s="164"/>
    </row>
    <row r="580" spans="2:5" hidden="1">
      <c r="B580" s="53">
        <v>44780</v>
      </c>
      <c r="C580" s="57" t="s">
        <v>9</v>
      </c>
      <c r="D580" s="163">
        <v>1117.6600000000001</v>
      </c>
      <c r="E580" s="164"/>
    </row>
    <row r="581" spans="2:5" hidden="1">
      <c r="B581" s="53">
        <v>44634</v>
      </c>
      <c r="C581" s="57" t="s">
        <v>9</v>
      </c>
      <c r="D581" s="163">
        <v>2424.6999999999998</v>
      </c>
      <c r="E581" s="164"/>
    </row>
    <row r="582" spans="2:5" hidden="1">
      <c r="B582" s="53">
        <v>44923</v>
      </c>
      <c r="C582" s="57" t="s">
        <v>6</v>
      </c>
      <c r="D582" s="163">
        <v>2103.0300000000002</v>
      </c>
      <c r="E582" s="164"/>
    </row>
    <row r="583" spans="2:5" hidden="1">
      <c r="B583" s="53">
        <v>44597</v>
      </c>
      <c r="C583" s="57" t="s">
        <v>9</v>
      </c>
      <c r="D583" s="163">
        <v>931.72</v>
      </c>
      <c r="E583" s="164"/>
    </row>
    <row r="584" spans="2:5" hidden="1">
      <c r="B584" s="53">
        <v>44987</v>
      </c>
      <c r="C584" s="57" t="s">
        <v>6</v>
      </c>
      <c r="D584" s="163">
        <v>1335.98</v>
      </c>
      <c r="E584" s="164"/>
    </row>
    <row r="585" spans="2:5" hidden="1">
      <c r="B585" s="53">
        <v>44510</v>
      </c>
      <c r="C585" s="57" t="s">
        <v>9</v>
      </c>
      <c r="D585" s="163">
        <v>2513.62</v>
      </c>
      <c r="E585" s="164"/>
    </row>
    <row r="586" spans="2:5" hidden="1">
      <c r="B586" s="53">
        <v>44446</v>
      </c>
      <c r="C586" s="57" t="s">
        <v>6</v>
      </c>
      <c r="D586" s="163">
        <v>1431.71</v>
      </c>
      <c r="E586" s="164"/>
    </row>
    <row r="587" spans="2:5" hidden="1">
      <c r="B587" s="53">
        <v>44944</v>
      </c>
      <c r="C587" s="57" t="s">
        <v>7</v>
      </c>
      <c r="D587" s="163">
        <v>1498.72</v>
      </c>
      <c r="E587" s="164"/>
    </row>
    <row r="588" spans="2:5" hidden="1">
      <c r="B588" s="53">
        <v>44905</v>
      </c>
      <c r="C588" s="57" t="s">
        <v>312</v>
      </c>
      <c r="D588" s="163">
        <v>1580.7</v>
      </c>
      <c r="E588" s="164"/>
    </row>
    <row r="589" spans="2:5" hidden="1">
      <c r="B589" s="53">
        <v>44571</v>
      </c>
      <c r="C589" s="57" t="s">
        <v>10</v>
      </c>
      <c r="D589" s="163">
        <v>1375.49</v>
      </c>
      <c r="E589" s="164"/>
    </row>
    <row r="590" spans="2:5" hidden="1">
      <c r="B590" s="53">
        <v>44508</v>
      </c>
      <c r="C590" s="57" t="s">
        <v>9</v>
      </c>
      <c r="D590" s="163">
        <v>1568.19</v>
      </c>
      <c r="E590" s="164"/>
    </row>
    <row r="591" spans="2:5" hidden="1">
      <c r="B591" s="53">
        <v>44883</v>
      </c>
      <c r="C591" s="57" t="s">
        <v>9</v>
      </c>
      <c r="D591" s="163">
        <v>1864.77</v>
      </c>
      <c r="E591" s="164"/>
    </row>
    <row r="592" spans="2:5" hidden="1">
      <c r="B592" s="53">
        <v>44624</v>
      </c>
      <c r="C592" s="57" t="s">
        <v>6</v>
      </c>
      <c r="D592" s="163">
        <v>1035.94</v>
      </c>
      <c r="E592" s="164"/>
    </row>
    <row r="593" spans="2:5" hidden="1">
      <c r="B593" s="53">
        <v>44674</v>
      </c>
      <c r="C593" s="57" t="s">
        <v>10</v>
      </c>
      <c r="D593" s="163">
        <v>159.19</v>
      </c>
      <c r="E593" s="164"/>
    </row>
    <row r="594" spans="2:5" hidden="1">
      <c r="B594" s="53">
        <v>44326</v>
      </c>
      <c r="C594" s="57" t="s">
        <v>6</v>
      </c>
      <c r="D594" s="163">
        <v>1422.36</v>
      </c>
      <c r="E594" s="164"/>
    </row>
    <row r="595" spans="2:5" hidden="1">
      <c r="B595" s="53">
        <v>44932</v>
      </c>
      <c r="C595" s="57" t="s">
        <v>9</v>
      </c>
      <c r="D595" s="163">
        <v>2331.44</v>
      </c>
      <c r="E595" s="164"/>
    </row>
    <row r="596" spans="2:5" hidden="1">
      <c r="B596" s="53">
        <v>44320</v>
      </c>
      <c r="C596" s="57" t="s">
        <v>312</v>
      </c>
      <c r="D596" s="163">
        <v>358.53</v>
      </c>
      <c r="E596" s="164"/>
    </row>
    <row r="597" spans="2:5" hidden="1">
      <c r="B597" s="53">
        <v>44315</v>
      </c>
      <c r="C597" s="57" t="s">
        <v>9</v>
      </c>
      <c r="D597" s="163">
        <v>118.88</v>
      </c>
      <c r="E597" s="164"/>
    </row>
    <row r="598" spans="2:5" hidden="1">
      <c r="B598" s="53">
        <v>44954</v>
      </c>
      <c r="C598" s="57" t="s">
        <v>6</v>
      </c>
      <c r="D598" s="163">
        <v>1631.03</v>
      </c>
      <c r="E598" s="164"/>
    </row>
    <row r="599" spans="2:5" hidden="1">
      <c r="B599" s="53">
        <v>44294</v>
      </c>
      <c r="C599" s="57" t="s">
        <v>10</v>
      </c>
      <c r="D599" s="163">
        <v>1397.62</v>
      </c>
      <c r="E599" s="164"/>
    </row>
    <row r="600" spans="2:5" hidden="1">
      <c r="B600" s="53">
        <v>44691</v>
      </c>
      <c r="C600" s="57" t="s">
        <v>312</v>
      </c>
      <c r="D600" s="163">
        <v>1409.72</v>
      </c>
      <c r="E600" s="164"/>
    </row>
    <row r="601" spans="2:5" hidden="1">
      <c r="B601" s="53">
        <v>44349</v>
      </c>
      <c r="C601" s="57" t="s">
        <v>10</v>
      </c>
      <c r="D601" s="163">
        <v>2559.5700000000002</v>
      </c>
      <c r="E601" s="164"/>
    </row>
    <row r="602" spans="2:5" hidden="1">
      <c r="B602" s="53">
        <v>44389</v>
      </c>
      <c r="C602" s="57" t="s">
        <v>9</v>
      </c>
      <c r="D602" s="163">
        <v>2030.28</v>
      </c>
      <c r="E602" s="164"/>
    </row>
    <row r="603" spans="2:5" hidden="1">
      <c r="B603" s="53">
        <v>44551</v>
      </c>
      <c r="C603" s="57" t="s">
        <v>9</v>
      </c>
      <c r="D603" s="163">
        <v>560.49</v>
      </c>
      <c r="E603" s="164"/>
    </row>
    <row r="604" spans="2:5" hidden="1">
      <c r="B604" s="53">
        <v>44691</v>
      </c>
      <c r="C604" s="57" t="s">
        <v>9</v>
      </c>
      <c r="D604" s="163">
        <v>2210.09</v>
      </c>
      <c r="E604" s="164"/>
    </row>
    <row r="605" spans="2:5" hidden="1">
      <c r="B605" s="53">
        <v>44851</v>
      </c>
      <c r="C605" s="57" t="s">
        <v>6</v>
      </c>
      <c r="D605" s="163">
        <v>3230.55</v>
      </c>
      <c r="E605" s="164"/>
    </row>
    <row r="606" spans="2:5" hidden="1">
      <c r="B606" s="53">
        <v>44412</v>
      </c>
      <c r="C606" s="57" t="s">
        <v>9</v>
      </c>
      <c r="D606" s="163">
        <v>1818.18</v>
      </c>
      <c r="E606" s="164"/>
    </row>
    <row r="607" spans="2:5" hidden="1">
      <c r="B607" s="53">
        <v>44703</v>
      </c>
      <c r="C607" s="57" t="s">
        <v>312</v>
      </c>
      <c r="D607" s="163">
        <v>1014.66</v>
      </c>
      <c r="E607" s="164"/>
    </row>
    <row r="608" spans="2:5" hidden="1">
      <c r="B608" s="53">
        <v>44539</v>
      </c>
      <c r="C608" s="57" t="s">
        <v>312</v>
      </c>
      <c r="D608" s="163">
        <v>280.35000000000002</v>
      </c>
      <c r="E608" s="164"/>
    </row>
    <row r="609" spans="2:5" hidden="1">
      <c r="B609" s="53">
        <v>44613</v>
      </c>
      <c r="C609" s="57" t="s">
        <v>6</v>
      </c>
      <c r="D609" s="163">
        <v>194.98</v>
      </c>
      <c r="E609" s="164"/>
    </row>
    <row r="610" spans="2:5" hidden="1">
      <c r="B610" s="53">
        <v>44587</v>
      </c>
      <c r="C610" s="57" t="s">
        <v>9</v>
      </c>
      <c r="D610" s="163">
        <v>410.95</v>
      </c>
      <c r="E610" s="164"/>
    </row>
    <row r="611" spans="2:5" hidden="1">
      <c r="B611" s="53">
        <v>44291</v>
      </c>
      <c r="C611" s="57" t="s">
        <v>6</v>
      </c>
      <c r="D611" s="163">
        <v>1815.79</v>
      </c>
      <c r="E611" s="164"/>
    </row>
    <row r="612" spans="2:5" hidden="1">
      <c r="B612" s="53">
        <v>44903</v>
      </c>
      <c r="C612" s="57" t="s">
        <v>9</v>
      </c>
      <c r="D612" s="163">
        <v>1738.23</v>
      </c>
      <c r="E612" s="164"/>
    </row>
    <row r="613" spans="2:5" hidden="1">
      <c r="B613" s="53">
        <v>44597</v>
      </c>
      <c r="C613" s="57" t="s">
        <v>312</v>
      </c>
      <c r="D613" s="163">
        <v>1105.3</v>
      </c>
      <c r="E613" s="164"/>
    </row>
    <row r="614" spans="2:5" hidden="1">
      <c r="B614" s="53">
        <v>45004</v>
      </c>
      <c r="C614" s="57" t="s">
        <v>10</v>
      </c>
      <c r="D614" s="163">
        <v>470.52</v>
      </c>
      <c r="E614" s="164"/>
    </row>
    <row r="615" spans="2:5" hidden="1">
      <c r="B615" s="53">
        <v>44591</v>
      </c>
      <c r="C615" s="57" t="s">
        <v>9</v>
      </c>
      <c r="D615" s="163">
        <v>2547.9299999999998</v>
      </c>
      <c r="E615" s="164"/>
    </row>
    <row r="616" spans="2:5" hidden="1">
      <c r="B616" s="53">
        <v>44724</v>
      </c>
      <c r="C616" s="57" t="s">
        <v>312</v>
      </c>
      <c r="D616" s="163">
        <v>1408.08</v>
      </c>
      <c r="E616" s="164"/>
    </row>
    <row r="617" spans="2:5" hidden="1">
      <c r="B617" s="53">
        <v>44852</v>
      </c>
      <c r="C617" s="57" t="s">
        <v>9</v>
      </c>
      <c r="D617" s="163">
        <v>322.5</v>
      </c>
      <c r="E617" s="164"/>
    </row>
    <row r="618" spans="2:5" hidden="1">
      <c r="B618" s="53">
        <v>44524</v>
      </c>
      <c r="C618" s="57" t="s">
        <v>9</v>
      </c>
      <c r="D618" s="163">
        <v>239.6</v>
      </c>
      <c r="E618" s="164"/>
    </row>
    <row r="619" spans="2:5" hidden="1">
      <c r="B619" s="53">
        <v>44445</v>
      </c>
      <c r="C619" s="57" t="s">
        <v>9</v>
      </c>
      <c r="D619" s="163">
        <v>2107.63</v>
      </c>
      <c r="E619" s="164"/>
    </row>
    <row r="620" spans="2:5" hidden="1">
      <c r="B620" s="53">
        <v>44739</v>
      </c>
      <c r="C620" s="57" t="s">
        <v>9</v>
      </c>
      <c r="D620" s="163">
        <v>2280.84</v>
      </c>
      <c r="E620" s="164"/>
    </row>
    <row r="621" spans="2:5" hidden="1">
      <c r="B621" s="53">
        <v>44554</v>
      </c>
      <c r="C621" s="57" t="s">
        <v>9</v>
      </c>
      <c r="D621" s="163">
        <v>3461.9</v>
      </c>
      <c r="E621" s="164"/>
    </row>
    <row r="622" spans="2:5" hidden="1">
      <c r="B622" s="53">
        <v>44779</v>
      </c>
      <c r="C622" s="57" t="s">
        <v>9</v>
      </c>
      <c r="D622" s="163">
        <v>905.41</v>
      </c>
      <c r="E622" s="164"/>
    </row>
    <row r="623" spans="2:5" hidden="1">
      <c r="B623" s="53">
        <v>44984</v>
      </c>
      <c r="C623" s="57" t="s">
        <v>6</v>
      </c>
      <c r="D623" s="163">
        <v>495.07</v>
      </c>
      <c r="E623" s="164"/>
    </row>
    <row r="624" spans="2:5" hidden="1">
      <c r="B624" s="53">
        <v>44606</v>
      </c>
      <c r="C624" s="57" t="s">
        <v>312</v>
      </c>
      <c r="D624" s="163">
        <v>852.32</v>
      </c>
      <c r="E624" s="164"/>
    </row>
    <row r="625" spans="2:5" hidden="1">
      <c r="B625" s="53">
        <v>44398</v>
      </c>
      <c r="C625" s="57" t="s">
        <v>6</v>
      </c>
      <c r="D625" s="163">
        <v>1071.29</v>
      </c>
      <c r="E625" s="164"/>
    </row>
    <row r="626" spans="2:5" hidden="1">
      <c r="B626" s="53">
        <v>44620</v>
      </c>
      <c r="C626" s="57" t="s">
        <v>312</v>
      </c>
      <c r="D626" s="163">
        <v>1715.67</v>
      </c>
      <c r="E626" s="164"/>
    </row>
    <row r="627" spans="2:5" hidden="1">
      <c r="B627" s="53">
        <v>44988</v>
      </c>
      <c r="C627" s="57" t="s">
        <v>9</v>
      </c>
      <c r="D627" s="163">
        <v>2492.6</v>
      </c>
      <c r="E627" s="164"/>
    </row>
    <row r="628" spans="2:5" hidden="1">
      <c r="B628" s="53">
        <v>44503</v>
      </c>
      <c r="C628" s="57" t="s">
        <v>9</v>
      </c>
      <c r="D628" s="163">
        <v>3626.7</v>
      </c>
      <c r="E628" s="164"/>
    </row>
    <row r="629" spans="2:5" hidden="1">
      <c r="B629" s="53">
        <v>44574</v>
      </c>
      <c r="C629" s="57" t="s">
        <v>312</v>
      </c>
      <c r="D629" s="163">
        <v>1971.21</v>
      </c>
      <c r="E629" s="164"/>
    </row>
    <row r="630" spans="2:5" hidden="1">
      <c r="B630" s="53">
        <v>44853</v>
      </c>
      <c r="C630" s="57" t="s">
        <v>10</v>
      </c>
      <c r="D630" s="163">
        <v>1176.8499999999999</v>
      </c>
      <c r="E630" s="164"/>
    </row>
    <row r="631" spans="2:5" hidden="1">
      <c r="B631" s="53">
        <v>45004</v>
      </c>
      <c r="C631" s="57" t="s">
        <v>6</v>
      </c>
      <c r="D631" s="163">
        <v>1031.07</v>
      </c>
      <c r="E631" s="164"/>
    </row>
    <row r="632" spans="2:5" hidden="1">
      <c r="B632" s="53">
        <v>44587</v>
      </c>
      <c r="C632" s="57" t="s">
        <v>9</v>
      </c>
      <c r="D632" s="163">
        <v>190.45</v>
      </c>
      <c r="E632" s="164"/>
    </row>
    <row r="633" spans="2:5" hidden="1">
      <c r="B633" s="53">
        <v>44349</v>
      </c>
      <c r="C633" s="57" t="s">
        <v>9</v>
      </c>
      <c r="D633" s="163">
        <v>1860.02</v>
      </c>
      <c r="E633" s="164"/>
    </row>
    <row r="634" spans="2:5" hidden="1">
      <c r="B634" s="53">
        <v>44513</v>
      </c>
      <c r="C634" s="57" t="s">
        <v>9</v>
      </c>
      <c r="D634" s="163">
        <v>941.82</v>
      </c>
      <c r="E634" s="164"/>
    </row>
    <row r="635" spans="2:5" hidden="1">
      <c r="B635" s="53">
        <v>44996</v>
      </c>
      <c r="C635" s="57" t="s">
        <v>9</v>
      </c>
      <c r="D635" s="163">
        <v>2489.09</v>
      </c>
      <c r="E635" s="164"/>
    </row>
    <row r="636" spans="2:5" hidden="1">
      <c r="B636" s="53">
        <v>44651</v>
      </c>
      <c r="C636" s="57" t="s">
        <v>9</v>
      </c>
      <c r="D636" s="163">
        <v>2554.1799999999998</v>
      </c>
      <c r="E636" s="164"/>
    </row>
    <row r="637" spans="2:5" hidden="1">
      <c r="B637" s="53">
        <v>44905</v>
      </c>
      <c r="C637" s="57" t="s">
        <v>10</v>
      </c>
      <c r="D637" s="163">
        <v>3742.65</v>
      </c>
      <c r="E637" s="164"/>
    </row>
    <row r="638" spans="2:5" hidden="1">
      <c r="B638" s="53">
        <v>44821</v>
      </c>
      <c r="C638" s="57" t="s">
        <v>10</v>
      </c>
      <c r="D638" s="163">
        <v>628.64</v>
      </c>
      <c r="E638" s="164"/>
    </row>
    <row r="639" spans="2:5" hidden="1">
      <c r="B639" s="53">
        <v>44525</v>
      </c>
      <c r="C639" s="57" t="s">
        <v>6</v>
      </c>
      <c r="D639" s="163">
        <v>3068.84</v>
      </c>
      <c r="E639" s="164"/>
    </row>
    <row r="640" spans="2:5" hidden="1">
      <c r="B640" s="53">
        <v>44795</v>
      </c>
      <c r="C640" s="57" t="s">
        <v>6</v>
      </c>
      <c r="D640" s="163">
        <v>1441.58</v>
      </c>
      <c r="E640" s="164"/>
    </row>
    <row r="641" spans="2:5" hidden="1">
      <c r="B641" s="53">
        <v>44970</v>
      </c>
      <c r="C641" s="57" t="s">
        <v>10</v>
      </c>
      <c r="D641" s="163">
        <v>1213.21</v>
      </c>
      <c r="E641" s="164"/>
    </row>
    <row r="642" spans="2:5" hidden="1">
      <c r="B642" s="53">
        <v>44991</v>
      </c>
      <c r="C642" s="57" t="s">
        <v>10</v>
      </c>
      <c r="D642" s="163">
        <v>1095.73</v>
      </c>
      <c r="E642" s="164"/>
    </row>
    <row r="643" spans="2:5" hidden="1">
      <c r="B643" s="53">
        <v>44704</v>
      </c>
      <c r="C643" s="57" t="s">
        <v>312</v>
      </c>
      <c r="D643" s="163">
        <v>2386.25</v>
      </c>
      <c r="E643" s="164"/>
    </row>
    <row r="644" spans="2:5" hidden="1">
      <c r="B644" s="53">
        <v>45003</v>
      </c>
      <c r="C644" s="57" t="s">
        <v>6</v>
      </c>
      <c r="D644" s="163">
        <v>2526.92</v>
      </c>
      <c r="E644" s="164"/>
    </row>
    <row r="645" spans="2:5" hidden="1">
      <c r="B645" s="53">
        <v>44378</v>
      </c>
      <c r="C645" s="57" t="s">
        <v>9</v>
      </c>
      <c r="D645" s="163">
        <v>1552.64</v>
      </c>
      <c r="E645" s="164"/>
    </row>
    <row r="646" spans="2:5" hidden="1">
      <c r="B646" s="53">
        <v>44295</v>
      </c>
      <c r="C646" s="57" t="s">
        <v>6</v>
      </c>
      <c r="D646" s="163">
        <v>262.38</v>
      </c>
      <c r="E646" s="164"/>
    </row>
    <row r="647" spans="2:5" hidden="1">
      <c r="B647" s="53">
        <v>44531</v>
      </c>
      <c r="C647" s="57" t="s">
        <v>312</v>
      </c>
      <c r="D647" s="163">
        <v>3662.08</v>
      </c>
      <c r="E647" s="164"/>
    </row>
    <row r="648" spans="2:5" hidden="1">
      <c r="B648" s="53">
        <v>44659</v>
      </c>
      <c r="C648" s="57" t="s">
        <v>6</v>
      </c>
      <c r="D648" s="163">
        <v>667.84</v>
      </c>
      <c r="E648" s="164"/>
    </row>
    <row r="649" spans="2:5" hidden="1">
      <c r="B649" s="53">
        <v>44943</v>
      </c>
      <c r="C649" s="57" t="s">
        <v>9</v>
      </c>
      <c r="D649" s="163">
        <v>723.3</v>
      </c>
      <c r="E649" s="164"/>
    </row>
    <row r="650" spans="2:5" hidden="1">
      <c r="B650" s="53">
        <v>44955</v>
      </c>
      <c r="C650" s="57" t="s">
        <v>312</v>
      </c>
      <c r="D650" s="163">
        <v>686.91</v>
      </c>
      <c r="E650" s="164"/>
    </row>
    <row r="651" spans="2:5" hidden="1">
      <c r="B651" s="53">
        <v>44397</v>
      </c>
      <c r="C651" s="57" t="s">
        <v>312</v>
      </c>
      <c r="D651" s="163">
        <v>2082.79</v>
      </c>
      <c r="E651" s="164"/>
    </row>
    <row r="652" spans="2:5" hidden="1">
      <c r="B652" s="53">
        <v>44608</v>
      </c>
      <c r="C652" s="57" t="s">
        <v>9</v>
      </c>
      <c r="D652" s="163">
        <v>1026.96</v>
      </c>
      <c r="E652" s="164"/>
    </row>
    <row r="653" spans="2:5" hidden="1">
      <c r="B653" s="53">
        <v>44505</v>
      </c>
      <c r="C653" s="57" t="s">
        <v>9</v>
      </c>
      <c r="D653" s="163">
        <v>470.94</v>
      </c>
      <c r="E653" s="164"/>
    </row>
    <row r="654" spans="2:5" hidden="1">
      <c r="B654" s="53">
        <v>44531</v>
      </c>
      <c r="C654" s="57" t="s">
        <v>7</v>
      </c>
      <c r="D654" s="163">
        <v>2483.65</v>
      </c>
      <c r="E654" s="164"/>
    </row>
    <row r="655" spans="2:5" hidden="1">
      <c r="B655" s="53">
        <v>44922</v>
      </c>
      <c r="C655" s="57" t="s">
        <v>10</v>
      </c>
      <c r="D655" s="163">
        <v>1407.32</v>
      </c>
      <c r="E655" s="164"/>
    </row>
    <row r="656" spans="2:5" hidden="1">
      <c r="B656" s="53">
        <v>44525</v>
      </c>
      <c r="C656" s="57" t="s">
        <v>9</v>
      </c>
      <c r="D656" s="163">
        <v>324.66000000000003</v>
      </c>
      <c r="E656" s="164"/>
    </row>
    <row r="657" spans="2:5" hidden="1">
      <c r="B657" s="53">
        <v>44305</v>
      </c>
      <c r="C657" s="57" t="s">
        <v>7</v>
      </c>
      <c r="D657" s="163">
        <v>245.82</v>
      </c>
      <c r="E657" s="164"/>
    </row>
    <row r="658" spans="2:5" hidden="1">
      <c r="B658" s="53">
        <v>45012</v>
      </c>
      <c r="C658" s="57" t="s">
        <v>9</v>
      </c>
      <c r="D658" s="163">
        <v>1329.64</v>
      </c>
      <c r="E658" s="164"/>
    </row>
    <row r="659" spans="2:5" hidden="1">
      <c r="B659" s="53">
        <v>44634</v>
      </c>
      <c r="C659" s="57" t="s">
        <v>6</v>
      </c>
      <c r="D659" s="163">
        <v>422.03</v>
      </c>
      <c r="E659" s="164"/>
    </row>
    <row r="660" spans="2:5" hidden="1">
      <c r="B660" s="53">
        <v>44669</v>
      </c>
      <c r="C660" s="57" t="s">
        <v>9</v>
      </c>
      <c r="D660" s="163">
        <v>408.76</v>
      </c>
      <c r="E660" s="164"/>
    </row>
    <row r="661" spans="2:5" hidden="1">
      <c r="B661" s="53">
        <v>44633</v>
      </c>
      <c r="C661" s="57" t="s">
        <v>7</v>
      </c>
      <c r="D661" s="163">
        <v>938.66</v>
      </c>
      <c r="E661" s="164"/>
    </row>
    <row r="662" spans="2:5" hidden="1">
      <c r="B662" s="53">
        <v>44514</v>
      </c>
      <c r="C662" s="57" t="s">
        <v>10</v>
      </c>
      <c r="D662" s="163">
        <v>206.82</v>
      </c>
      <c r="E662" s="164"/>
    </row>
    <row r="663" spans="2:5" hidden="1">
      <c r="B663" s="53">
        <v>44777</v>
      </c>
      <c r="C663" s="57" t="s">
        <v>6</v>
      </c>
      <c r="D663" s="163">
        <v>946.23</v>
      </c>
      <c r="E663" s="164"/>
    </row>
    <row r="664" spans="2:5" hidden="1">
      <c r="B664" s="53">
        <v>44907</v>
      </c>
      <c r="C664" s="57" t="s">
        <v>6</v>
      </c>
      <c r="D664" s="163">
        <v>3949.53</v>
      </c>
      <c r="E664" s="164"/>
    </row>
    <row r="665" spans="2:5" hidden="1">
      <c r="B665" s="53">
        <v>44469</v>
      </c>
      <c r="C665" s="57" t="s">
        <v>7</v>
      </c>
      <c r="D665" s="163">
        <v>1546.6</v>
      </c>
      <c r="E665" s="164"/>
    </row>
    <row r="666" spans="2:5" hidden="1">
      <c r="B666" s="53">
        <v>44997</v>
      </c>
      <c r="C666" s="57" t="s">
        <v>10</v>
      </c>
      <c r="D666" s="163">
        <v>1816.23</v>
      </c>
      <c r="E666" s="164"/>
    </row>
    <row r="667" spans="2:5" hidden="1">
      <c r="B667" s="53">
        <v>44775</v>
      </c>
      <c r="C667" s="57" t="s">
        <v>10</v>
      </c>
      <c r="D667" s="163">
        <v>1977.07</v>
      </c>
      <c r="E667" s="164"/>
    </row>
    <row r="668" spans="2:5" hidden="1">
      <c r="B668" s="53">
        <v>44846</v>
      </c>
      <c r="C668" s="57" t="s">
        <v>7</v>
      </c>
      <c r="D668" s="163">
        <v>495.79</v>
      </c>
      <c r="E668" s="164"/>
    </row>
    <row r="669" spans="2:5" hidden="1">
      <c r="B669" s="53">
        <v>44927</v>
      </c>
      <c r="C669" s="57" t="s">
        <v>9</v>
      </c>
      <c r="D669" s="163">
        <v>2342.08</v>
      </c>
      <c r="E669" s="164"/>
    </row>
    <row r="670" spans="2:5" hidden="1">
      <c r="B670" s="53">
        <v>44505</v>
      </c>
      <c r="C670" s="57" t="s">
        <v>6</v>
      </c>
      <c r="D670" s="163">
        <v>908.35</v>
      </c>
      <c r="E670" s="164"/>
    </row>
    <row r="671" spans="2:5" hidden="1">
      <c r="B671" s="53">
        <v>44498</v>
      </c>
      <c r="C671" s="57" t="s">
        <v>10</v>
      </c>
      <c r="D671" s="163">
        <v>2309.29</v>
      </c>
      <c r="E671" s="164"/>
    </row>
    <row r="672" spans="2:5" hidden="1">
      <c r="B672" s="53">
        <v>44585</v>
      </c>
      <c r="C672" s="57" t="s">
        <v>6</v>
      </c>
      <c r="D672" s="163">
        <v>2394.66</v>
      </c>
      <c r="E672" s="164"/>
    </row>
    <row r="673" spans="2:5" hidden="1">
      <c r="B673" s="53">
        <v>44621</v>
      </c>
      <c r="C673" s="57" t="s">
        <v>9</v>
      </c>
      <c r="D673" s="163">
        <v>2573.5500000000002</v>
      </c>
      <c r="E673" s="164"/>
    </row>
    <row r="674" spans="2:5" hidden="1">
      <c r="B674" s="53">
        <v>44453</v>
      </c>
      <c r="C674" s="57" t="s">
        <v>312</v>
      </c>
      <c r="D674" s="163">
        <v>2263.33</v>
      </c>
      <c r="E674" s="164"/>
    </row>
    <row r="675" spans="2:5" hidden="1">
      <c r="B675" s="53">
        <v>44793</v>
      </c>
      <c r="C675" s="57" t="s">
        <v>9</v>
      </c>
      <c r="D675" s="163">
        <v>201.17</v>
      </c>
      <c r="E675" s="164"/>
    </row>
    <row r="676" spans="2:5" hidden="1">
      <c r="B676" s="53">
        <v>44431</v>
      </c>
      <c r="C676" s="57" t="s">
        <v>9</v>
      </c>
      <c r="D676" s="163">
        <v>2342.02</v>
      </c>
      <c r="E676" s="164"/>
    </row>
    <row r="677" spans="2:5" hidden="1">
      <c r="B677" s="53">
        <v>44793</v>
      </c>
      <c r="C677" s="57" t="s">
        <v>312</v>
      </c>
      <c r="D677" s="163">
        <v>206.11</v>
      </c>
      <c r="E677" s="164"/>
    </row>
    <row r="678" spans="2:5" hidden="1">
      <c r="B678" s="53">
        <v>44823</v>
      </c>
      <c r="C678" s="57" t="s">
        <v>9</v>
      </c>
      <c r="D678" s="163">
        <v>1310.72</v>
      </c>
      <c r="E678" s="164"/>
    </row>
    <row r="679" spans="2:5" hidden="1">
      <c r="B679" s="53">
        <v>44387</v>
      </c>
      <c r="C679" s="57" t="s">
        <v>312</v>
      </c>
      <c r="D679" s="163">
        <v>1653.43</v>
      </c>
      <c r="E679" s="164"/>
    </row>
    <row r="680" spans="2:5" hidden="1">
      <c r="B680" s="53">
        <v>44983</v>
      </c>
      <c r="C680" s="57" t="s">
        <v>9</v>
      </c>
      <c r="D680" s="163">
        <v>2255.31</v>
      </c>
      <c r="E680" s="164"/>
    </row>
    <row r="681" spans="2:5" hidden="1">
      <c r="B681" s="53">
        <v>44804</v>
      </c>
      <c r="C681" s="57" t="s">
        <v>6</v>
      </c>
      <c r="D681" s="163">
        <v>517.55999999999995</v>
      </c>
      <c r="E681" s="164"/>
    </row>
    <row r="682" spans="2:5" hidden="1">
      <c r="B682" s="53">
        <v>44912</v>
      </c>
      <c r="C682" s="57" t="s">
        <v>312</v>
      </c>
      <c r="D682" s="163">
        <v>1779.64</v>
      </c>
      <c r="E682" s="164"/>
    </row>
    <row r="683" spans="2:5" hidden="1">
      <c r="B683" s="53">
        <v>44472</v>
      </c>
      <c r="C683" s="57" t="s">
        <v>9</v>
      </c>
      <c r="D683" s="163">
        <v>2829.35</v>
      </c>
      <c r="E683" s="164"/>
    </row>
    <row r="684" spans="2:5" hidden="1">
      <c r="B684" s="53">
        <v>44317</v>
      </c>
      <c r="C684" s="57" t="s">
        <v>312</v>
      </c>
      <c r="D684" s="163">
        <v>1039.3800000000001</v>
      </c>
      <c r="E684" s="164"/>
    </row>
    <row r="685" spans="2:5" hidden="1">
      <c r="B685" s="53">
        <v>44905</v>
      </c>
      <c r="C685" s="57" t="s">
        <v>10</v>
      </c>
      <c r="D685" s="163">
        <v>2163.83</v>
      </c>
      <c r="E685" s="164"/>
    </row>
    <row r="686" spans="2:5" hidden="1">
      <c r="B686" s="53">
        <v>45012</v>
      </c>
      <c r="C686" s="57" t="s">
        <v>9</v>
      </c>
      <c r="D686" s="163">
        <v>1131.0999999999999</v>
      </c>
      <c r="E686" s="164"/>
    </row>
    <row r="687" spans="2:5" hidden="1">
      <c r="B687" s="53">
        <v>44471</v>
      </c>
      <c r="C687" s="57" t="s">
        <v>9</v>
      </c>
      <c r="D687" s="163">
        <v>943.96</v>
      </c>
      <c r="E687" s="164"/>
    </row>
    <row r="688" spans="2:5" hidden="1">
      <c r="B688" s="53">
        <v>44798</v>
      </c>
      <c r="C688" s="57" t="s">
        <v>312</v>
      </c>
      <c r="D688" s="163">
        <v>628.6</v>
      </c>
      <c r="E688" s="164"/>
    </row>
    <row r="689" spans="2:5" hidden="1">
      <c r="B689" s="53">
        <v>44451</v>
      </c>
      <c r="C689" s="57" t="s">
        <v>6</v>
      </c>
      <c r="D689" s="163">
        <v>2363.48</v>
      </c>
      <c r="E689" s="164"/>
    </row>
    <row r="690" spans="2:5" hidden="1">
      <c r="B690" s="53">
        <v>44842</v>
      </c>
      <c r="C690" s="57" t="s">
        <v>6</v>
      </c>
      <c r="D690" s="163">
        <v>3869.35</v>
      </c>
      <c r="E690" s="164"/>
    </row>
    <row r="691" spans="2:5" hidden="1">
      <c r="B691" s="53">
        <v>44837</v>
      </c>
      <c r="C691" s="57" t="s">
        <v>6</v>
      </c>
      <c r="D691" s="163">
        <v>3171.08</v>
      </c>
      <c r="E691" s="164"/>
    </row>
    <row r="692" spans="2:5" hidden="1">
      <c r="B692" s="53">
        <v>44387</v>
      </c>
      <c r="C692" s="57" t="s">
        <v>10</v>
      </c>
      <c r="D692" s="163">
        <v>498.35</v>
      </c>
      <c r="E692" s="164"/>
    </row>
    <row r="693" spans="2:5" hidden="1">
      <c r="B693" s="53">
        <v>44854</v>
      </c>
      <c r="C693" s="57" t="s">
        <v>6</v>
      </c>
      <c r="D693" s="163">
        <v>2337.62</v>
      </c>
      <c r="E693" s="164"/>
    </row>
    <row r="694" spans="2:5" hidden="1">
      <c r="B694" s="53">
        <v>44487</v>
      </c>
      <c r="C694" s="57" t="s">
        <v>10</v>
      </c>
      <c r="D694" s="163">
        <v>3028.15</v>
      </c>
      <c r="E694" s="164"/>
    </row>
    <row r="695" spans="2:5" hidden="1">
      <c r="B695" s="53">
        <v>44431</v>
      </c>
      <c r="C695" s="57" t="s">
        <v>7</v>
      </c>
      <c r="D695" s="163">
        <v>141.04</v>
      </c>
      <c r="E695" s="164"/>
    </row>
    <row r="696" spans="2:5" hidden="1">
      <c r="B696" s="53">
        <v>44558</v>
      </c>
      <c r="C696" s="57" t="s">
        <v>10</v>
      </c>
      <c r="D696" s="163">
        <v>3795.56</v>
      </c>
      <c r="E696" s="164"/>
    </row>
    <row r="697" spans="2:5" hidden="1">
      <c r="B697" s="53">
        <v>45002</v>
      </c>
      <c r="C697" s="57" t="s">
        <v>10</v>
      </c>
      <c r="D697" s="163">
        <v>1593.52</v>
      </c>
      <c r="E697" s="164"/>
    </row>
    <row r="698" spans="2:5" hidden="1">
      <c r="B698" s="53">
        <v>44484</v>
      </c>
      <c r="C698" s="57" t="s">
        <v>9</v>
      </c>
      <c r="D698" s="163">
        <v>2506.13</v>
      </c>
      <c r="E698" s="164"/>
    </row>
    <row r="699" spans="2:5" hidden="1">
      <c r="B699" s="53">
        <v>44780</v>
      </c>
      <c r="C699" s="57" t="s">
        <v>10</v>
      </c>
      <c r="D699" s="163">
        <v>1049.26</v>
      </c>
      <c r="E699" s="164"/>
    </row>
    <row r="700" spans="2:5" hidden="1">
      <c r="B700" s="53">
        <v>44604</v>
      </c>
      <c r="C700" s="57" t="s">
        <v>312</v>
      </c>
      <c r="D700" s="163">
        <v>1584.51</v>
      </c>
      <c r="E700" s="164"/>
    </row>
    <row r="701" spans="2:5" hidden="1">
      <c r="B701" s="53">
        <v>44736</v>
      </c>
      <c r="C701" s="57" t="s">
        <v>9</v>
      </c>
      <c r="D701" s="163">
        <v>1442.63</v>
      </c>
      <c r="E701" s="164"/>
    </row>
    <row r="702" spans="2:5" hidden="1">
      <c r="B702" s="53">
        <v>44738</v>
      </c>
      <c r="C702" s="57" t="s">
        <v>10</v>
      </c>
      <c r="D702" s="163">
        <v>1291.8800000000001</v>
      </c>
      <c r="E702" s="164"/>
    </row>
    <row r="703" spans="2:5" hidden="1">
      <c r="B703" s="53">
        <v>45000</v>
      </c>
      <c r="C703" s="57" t="s">
        <v>9</v>
      </c>
      <c r="D703" s="163">
        <v>478.93</v>
      </c>
      <c r="E703" s="164"/>
    </row>
    <row r="704" spans="2:5" hidden="1">
      <c r="B704" s="53">
        <v>44556</v>
      </c>
      <c r="C704" s="57" t="s">
        <v>10</v>
      </c>
      <c r="D704" s="163">
        <v>1643.23</v>
      </c>
      <c r="E704" s="164"/>
    </row>
    <row r="705" spans="2:5" hidden="1">
      <c r="B705" s="53">
        <v>44899</v>
      </c>
      <c r="C705" s="57" t="s">
        <v>312</v>
      </c>
      <c r="D705" s="163">
        <v>1364.22</v>
      </c>
      <c r="E705" s="164"/>
    </row>
    <row r="706" spans="2:5" hidden="1">
      <c r="B706" s="53">
        <v>44518</v>
      </c>
      <c r="C706" s="57" t="s">
        <v>9</v>
      </c>
      <c r="D706" s="163">
        <v>1225.6099999999999</v>
      </c>
      <c r="E706" s="164"/>
    </row>
    <row r="707" spans="2:5" hidden="1">
      <c r="B707" s="53">
        <v>44869</v>
      </c>
      <c r="C707" s="57" t="s">
        <v>10</v>
      </c>
      <c r="D707" s="163">
        <v>1580.82</v>
      </c>
      <c r="E707" s="164"/>
    </row>
    <row r="708" spans="2:5" hidden="1">
      <c r="B708" s="53">
        <v>44852</v>
      </c>
      <c r="C708" s="57" t="s">
        <v>9</v>
      </c>
      <c r="D708" s="163">
        <v>1657.76</v>
      </c>
      <c r="E708" s="164"/>
    </row>
    <row r="709" spans="2:5" hidden="1">
      <c r="B709" s="53">
        <v>44683</v>
      </c>
      <c r="C709" s="57" t="s">
        <v>6</v>
      </c>
      <c r="D709" s="163">
        <v>2303.33</v>
      </c>
      <c r="E709" s="164"/>
    </row>
    <row r="710" spans="2:5" hidden="1">
      <c r="B710" s="53">
        <v>44481</v>
      </c>
      <c r="C710" s="57" t="s">
        <v>7</v>
      </c>
      <c r="D710" s="163">
        <v>1311.71</v>
      </c>
      <c r="E710" s="164"/>
    </row>
    <row r="711" spans="2:5" hidden="1">
      <c r="B711" s="53">
        <v>44881</v>
      </c>
      <c r="C711" s="57" t="s">
        <v>7</v>
      </c>
      <c r="D711" s="163">
        <v>664.14</v>
      </c>
      <c r="E711" s="164"/>
    </row>
    <row r="712" spans="2:5" hidden="1">
      <c r="B712" s="53">
        <v>44553</v>
      </c>
      <c r="C712" s="57" t="s">
        <v>7</v>
      </c>
      <c r="D712" s="163">
        <v>3381.73</v>
      </c>
      <c r="E712" s="164"/>
    </row>
    <row r="713" spans="2:5" hidden="1">
      <c r="B713" s="53">
        <v>44805</v>
      </c>
      <c r="C713" s="57" t="s">
        <v>7</v>
      </c>
      <c r="D713" s="163">
        <v>209.4</v>
      </c>
      <c r="E713" s="164"/>
    </row>
    <row r="714" spans="2:5" hidden="1">
      <c r="B714" s="53">
        <v>44937</v>
      </c>
      <c r="C714" s="57" t="s">
        <v>6</v>
      </c>
      <c r="D714" s="163">
        <v>1910.26</v>
      </c>
      <c r="E714" s="164"/>
    </row>
    <row r="715" spans="2:5" hidden="1">
      <c r="B715" s="53">
        <v>44604</v>
      </c>
      <c r="C715" s="57" t="s">
        <v>10</v>
      </c>
      <c r="D715" s="163">
        <v>1551.25</v>
      </c>
      <c r="E715" s="164"/>
    </row>
    <row r="716" spans="2:5" hidden="1">
      <c r="B716" s="53">
        <v>44645</v>
      </c>
      <c r="C716" s="57" t="s">
        <v>6</v>
      </c>
      <c r="D716" s="163">
        <v>2133</v>
      </c>
      <c r="E716" s="164"/>
    </row>
    <row r="717" spans="2:5" hidden="1">
      <c r="B717" s="53">
        <v>44647</v>
      </c>
      <c r="C717" s="57" t="s">
        <v>10</v>
      </c>
      <c r="D717" s="163">
        <v>2276.13</v>
      </c>
      <c r="E717" s="164"/>
    </row>
    <row r="718" spans="2:5" hidden="1">
      <c r="B718" s="53">
        <v>44847</v>
      </c>
      <c r="C718" s="57" t="s">
        <v>7</v>
      </c>
      <c r="D718" s="163">
        <v>3800.41</v>
      </c>
      <c r="E718" s="164"/>
    </row>
    <row r="719" spans="2:5" hidden="1">
      <c r="B719" s="53">
        <v>44517</v>
      </c>
      <c r="C719" s="57" t="s">
        <v>6</v>
      </c>
      <c r="D719" s="163">
        <v>866.32</v>
      </c>
      <c r="E719" s="164"/>
    </row>
    <row r="720" spans="2:5" hidden="1">
      <c r="B720" s="53">
        <v>44996</v>
      </c>
      <c r="C720" s="57" t="s">
        <v>9</v>
      </c>
      <c r="D720" s="163">
        <v>1844.74</v>
      </c>
      <c r="E720" s="164"/>
    </row>
    <row r="721" spans="2:5" hidden="1">
      <c r="B721" s="53">
        <v>44287</v>
      </c>
      <c r="C721" s="57" t="s">
        <v>6</v>
      </c>
      <c r="D721" s="163">
        <v>1628.41</v>
      </c>
      <c r="E721" s="164"/>
    </row>
    <row r="722" spans="2:5" hidden="1">
      <c r="B722" s="53">
        <v>44785</v>
      </c>
      <c r="C722" s="57" t="s">
        <v>7</v>
      </c>
      <c r="D722" s="163">
        <v>1916.71</v>
      </c>
      <c r="E722" s="164"/>
    </row>
    <row r="723" spans="2:5" hidden="1">
      <c r="B723" s="53">
        <v>44896</v>
      </c>
      <c r="C723" s="57" t="s">
        <v>6</v>
      </c>
      <c r="D723" s="163">
        <v>702.62</v>
      </c>
      <c r="E723" s="164"/>
    </row>
    <row r="724" spans="2:5" hidden="1">
      <c r="B724" s="53">
        <v>44811</v>
      </c>
      <c r="C724" s="57" t="s">
        <v>312</v>
      </c>
      <c r="D724" s="163">
        <v>758.92</v>
      </c>
      <c r="E724" s="164"/>
    </row>
    <row r="725" spans="2:5" hidden="1">
      <c r="B725" s="53">
        <v>44802</v>
      </c>
      <c r="C725" s="57" t="s">
        <v>7</v>
      </c>
      <c r="D725" s="163">
        <v>2240.65</v>
      </c>
      <c r="E725" s="164"/>
    </row>
    <row r="726" spans="2:5" hidden="1">
      <c r="B726" s="53">
        <v>44967</v>
      </c>
      <c r="C726" s="57" t="s">
        <v>7</v>
      </c>
      <c r="D726" s="163">
        <v>1247.07</v>
      </c>
      <c r="E726" s="164"/>
    </row>
    <row r="727" spans="2:5" hidden="1">
      <c r="B727" s="53">
        <v>44456</v>
      </c>
      <c r="C727" s="57" t="s">
        <v>9</v>
      </c>
      <c r="D727" s="163">
        <v>501.17</v>
      </c>
      <c r="E727" s="164"/>
    </row>
    <row r="728" spans="2:5" hidden="1">
      <c r="B728" s="53">
        <v>44377</v>
      </c>
      <c r="C728" s="57" t="s">
        <v>6</v>
      </c>
      <c r="D728" s="163">
        <v>1830.25</v>
      </c>
      <c r="E728" s="164"/>
    </row>
    <row r="729" spans="2:5" hidden="1">
      <c r="B729" s="53">
        <v>44484</v>
      </c>
      <c r="C729" s="57" t="s">
        <v>9</v>
      </c>
      <c r="D729" s="163">
        <v>3514.11</v>
      </c>
      <c r="E729" s="164"/>
    </row>
    <row r="730" spans="2:5" hidden="1">
      <c r="B730" s="53">
        <v>44696</v>
      </c>
      <c r="C730" s="57" t="s">
        <v>6</v>
      </c>
      <c r="D730" s="163">
        <v>689.73</v>
      </c>
      <c r="E730" s="164"/>
    </row>
    <row r="731" spans="2:5" hidden="1">
      <c r="B731" s="53">
        <v>44760</v>
      </c>
      <c r="C731" s="57" t="s">
        <v>312</v>
      </c>
      <c r="D731" s="163">
        <v>2284.17</v>
      </c>
      <c r="E731" s="164"/>
    </row>
    <row r="732" spans="2:5" hidden="1">
      <c r="B732" s="53">
        <v>44661</v>
      </c>
      <c r="C732" s="57" t="s">
        <v>312</v>
      </c>
      <c r="D732" s="163">
        <v>526.79</v>
      </c>
      <c r="E732" s="164"/>
    </row>
    <row r="733" spans="2:5" hidden="1">
      <c r="B733" s="53">
        <v>44647</v>
      </c>
      <c r="C733" s="57" t="s">
        <v>9</v>
      </c>
      <c r="D733" s="163">
        <v>400.92</v>
      </c>
      <c r="E733" s="164"/>
    </row>
    <row r="734" spans="2:5" hidden="1">
      <c r="B734" s="53">
        <v>44370</v>
      </c>
      <c r="C734" s="57" t="s">
        <v>9</v>
      </c>
      <c r="D734" s="163">
        <v>1528.03</v>
      </c>
      <c r="E734" s="164"/>
    </row>
    <row r="735" spans="2:5" hidden="1">
      <c r="B735" s="53">
        <v>44948</v>
      </c>
      <c r="C735" s="57" t="s">
        <v>6</v>
      </c>
      <c r="D735" s="163">
        <v>850.33</v>
      </c>
      <c r="E735" s="164"/>
    </row>
    <row r="736" spans="2:5" hidden="1">
      <c r="B736" s="53">
        <v>44846</v>
      </c>
      <c r="C736" s="57" t="s">
        <v>6</v>
      </c>
      <c r="D736" s="163">
        <v>2975.96</v>
      </c>
      <c r="E736" s="164"/>
    </row>
    <row r="737" spans="2:5" hidden="1">
      <c r="B737" s="53">
        <v>44973</v>
      </c>
      <c r="C737" s="57" t="s">
        <v>6</v>
      </c>
      <c r="D737" s="163">
        <v>1776.7</v>
      </c>
      <c r="E737" s="164"/>
    </row>
    <row r="738" spans="2:5" hidden="1">
      <c r="B738" s="53">
        <v>44676</v>
      </c>
      <c r="C738" s="57" t="s">
        <v>6</v>
      </c>
      <c r="D738" s="163">
        <v>1918.86</v>
      </c>
      <c r="E738" s="164"/>
    </row>
    <row r="739" spans="2:5" hidden="1">
      <c r="B739" s="53">
        <v>44896</v>
      </c>
      <c r="C739" s="57" t="s">
        <v>7</v>
      </c>
      <c r="D739" s="163">
        <v>3724.45</v>
      </c>
      <c r="E739" s="164"/>
    </row>
    <row r="740" spans="2:5" hidden="1">
      <c r="B740" s="53">
        <v>44729</v>
      </c>
      <c r="C740" s="57" t="s">
        <v>10</v>
      </c>
      <c r="D740" s="163">
        <v>1096.72</v>
      </c>
      <c r="E740" s="164"/>
    </row>
    <row r="741" spans="2:5" hidden="1">
      <c r="B741" s="53">
        <v>44785</v>
      </c>
      <c r="C741" s="57" t="s">
        <v>6</v>
      </c>
      <c r="D741" s="163">
        <v>385.39</v>
      </c>
      <c r="E741" s="164"/>
    </row>
    <row r="742" spans="2:5" hidden="1">
      <c r="B742" s="53">
        <v>44925</v>
      </c>
      <c r="C742" s="57" t="s">
        <v>7</v>
      </c>
      <c r="D742" s="163">
        <v>698.46</v>
      </c>
      <c r="E742" s="164"/>
    </row>
    <row r="743" spans="2:5" hidden="1">
      <c r="B743" s="53">
        <v>44676</v>
      </c>
      <c r="C743" s="57" t="s">
        <v>6</v>
      </c>
      <c r="D743" s="163">
        <v>2310.48</v>
      </c>
      <c r="E743" s="164"/>
    </row>
    <row r="744" spans="2:5" hidden="1">
      <c r="B744" s="53">
        <v>44805</v>
      </c>
      <c r="C744" s="57" t="s">
        <v>9</v>
      </c>
      <c r="D744" s="163">
        <v>453.05</v>
      </c>
      <c r="E744" s="164"/>
    </row>
    <row r="745" spans="2:5" hidden="1">
      <c r="B745" s="53">
        <v>44336</v>
      </c>
      <c r="C745" s="57" t="s">
        <v>9</v>
      </c>
      <c r="D745" s="163">
        <v>1510.96</v>
      </c>
      <c r="E745" s="164"/>
    </row>
    <row r="746" spans="2:5" hidden="1">
      <c r="B746" s="53">
        <v>44794</v>
      </c>
      <c r="C746" s="57" t="s">
        <v>9</v>
      </c>
      <c r="D746" s="163">
        <v>163.16</v>
      </c>
      <c r="E746" s="164"/>
    </row>
    <row r="747" spans="2:5" hidden="1">
      <c r="B747" s="53">
        <v>44382</v>
      </c>
      <c r="C747" s="57" t="s">
        <v>6</v>
      </c>
      <c r="D747" s="163">
        <v>1130.56</v>
      </c>
      <c r="E747" s="164"/>
    </row>
    <row r="748" spans="2:5" hidden="1">
      <c r="B748" s="53">
        <v>44656</v>
      </c>
      <c r="C748" s="57" t="s">
        <v>312</v>
      </c>
      <c r="D748" s="163">
        <v>1922.58</v>
      </c>
      <c r="E748" s="164"/>
    </row>
    <row r="749" spans="2:5" hidden="1">
      <c r="B749" s="53">
        <v>44372</v>
      </c>
      <c r="C749" s="57" t="s">
        <v>312</v>
      </c>
      <c r="D749" s="163">
        <v>919.14</v>
      </c>
      <c r="E749" s="164"/>
    </row>
    <row r="750" spans="2:5" hidden="1">
      <c r="B750" s="53">
        <v>44318</v>
      </c>
      <c r="C750" s="57" t="s">
        <v>6</v>
      </c>
      <c r="D750" s="163">
        <v>436.57</v>
      </c>
      <c r="E750" s="164"/>
    </row>
    <row r="751" spans="2:5" hidden="1">
      <c r="B751" s="53">
        <v>44456</v>
      </c>
      <c r="C751" s="57" t="s">
        <v>9</v>
      </c>
      <c r="D751" s="163">
        <v>2343.14</v>
      </c>
      <c r="E751" s="164"/>
    </row>
    <row r="752" spans="2:5" hidden="1">
      <c r="B752" s="53">
        <v>44713</v>
      </c>
      <c r="C752" s="57" t="s">
        <v>10</v>
      </c>
      <c r="D752" s="163">
        <v>857.69</v>
      </c>
      <c r="E752" s="164"/>
    </row>
    <row r="753" spans="2:5" hidden="1">
      <c r="B753" s="53">
        <v>44315</v>
      </c>
      <c r="C753" s="57" t="s">
        <v>6</v>
      </c>
      <c r="D753" s="163">
        <v>1417.32</v>
      </c>
      <c r="E753" s="164"/>
    </row>
    <row r="754" spans="2:5" hidden="1">
      <c r="B754" s="53">
        <v>44966</v>
      </c>
      <c r="C754" s="57" t="s">
        <v>7</v>
      </c>
      <c r="D754" s="163">
        <v>1606.66</v>
      </c>
      <c r="E754" s="164"/>
    </row>
    <row r="755" spans="2:5" hidden="1">
      <c r="B755" s="53">
        <v>44749</v>
      </c>
      <c r="C755" s="57" t="s">
        <v>9</v>
      </c>
      <c r="D755" s="163">
        <v>1151.54</v>
      </c>
      <c r="E755" s="164"/>
    </row>
    <row r="756" spans="2:5" hidden="1">
      <c r="B756" s="53">
        <v>44828</v>
      </c>
      <c r="C756" s="57" t="s">
        <v>7</v>
      </c>
      <c r="D756" s="163">
        <v>2008.66</v>
      </c>
      <c r="E756" s="164"/>
    </row>
    <row r="757" spans="2:5" hidden="1">
      <c r="B757" s="53">
        <v>44488</v>
      </c>
      <c r="C757" s="57" t="s">
        <v>6</v>
      </c>
      <c r="D757" s="163">
        <v>454.11</v>
      </c>
      <c r="E757" s="164"/>
    </row>
    <row r="758" spans="2:5" hidden="1">
      <c r="B758" s="53">
        <v>44875</v>
      </c>
      <c r="C758" s="57" t="s">
        <v>9</v>
      </c>
      <c r="D758" s="163">
        <v>2087.5100000000002</v>
      </c>
      <c r="E758" s="164"/>
    </row>
    <row r="759" spans="2:5" hidden="1">
      <c r="B759" s="53">
        <v>44512</v>
      </c>
      <c r="C759" s="57" t="s">
        <v>312</v>
      </c>
      <c r="D759" s="163">
        <v>2530.7800000000002</v>
      </c>
      <c r="E759" s="164"/>
    </row>
    <row r="760" spans="2:5" hidden="1">
      <c r="B760" s="53">
        <v>44498</v>
      </c>
      <c r="C760" s="57" t="s">
        <v>10</v>
      </c>
      <c r="D760" s="163">
        <v>2139.8200000000002</v>
      </c>
      <c r="E760" s="164"/>
    </row>
    <row r="761" spans="2:5" hidden="1">
      <c r="B761" s="53">
        <v>44680</v>
      </c>
      <c r="C761" s="57" t="s">
        <v>9</v>
      </c>
      <c r="D761" s="163">
        <v>1304.08</v>
      </c>
      <c r="E761" s="164"/>
    </row>
    <row r="762" spans="2:5" hidden="1">
      <c r="B762" s="53">
        <v>44372</v>
      </c>
      <c r="C762" s="57" t="s">
        <v>7</v>
      </c>
      <c r="D762" s="163">
        <v>1464.96</v>
      </c>
      <c r="E762" s="164"/>
    </row>
    <row r="763" spans="2:5" hidden="1">
      <c r="B763" s="53">
        <v>44987</v>
      </c>
      <c r="C763" s="57" t="s">
        <v>7</v>
      </c>
      <c r="D763" s="163">
        <v>583.11</v>
      </c>
      <c r="E763" s="164"/>
    </row>
    <row r="764" spans="2:5" hidden="1">
      <c r="B764" s="53">
        <v>44354</v>
      </c>
      <c r="C764" s="57" t="s">
        <v>7</v>
      </c>
      <c r="D764" s="163">
        <v>999.69</v>
      </c>
      <c r="E764" s="164"/>
    </row>
    <row r="765" spans="2:5" hidden="1">
      <c r="B765" s="53">
        <v>44356</v>
      </c>
      <c r="C765" s="57" t="s">
        <v>9</v>
      </c>
      <c r="D765" s="163">
        <v>2010.52</v>
      </c>
      <c r="E765" s="164"/>
    </row>
    <row r="766" spans="2:5" hidden="1">
      <c r="B766" s="53">
        <v>44798</v>
      </c>
      <c r="C766" s="57" t="s">
        <v>6</v>
      </c>
      <c r="D766" s="163">
        <v>1675.03</v>
      </c>
      <c r="E766" s="164"/>
    </row>
    <row r="767" spans="2:5" hidden="1">
      <c r="B767" s="53">
        <v>44834</v>
      </c>
      <c r="C767" s="57" t="s">
        <v>6</v>
      </c>
      <c r="D767" s="163">
        <v>1214.54</v>
      </c>
      <c r="E767" s="164"/>
    </row>
    <row r="768" spans="2:5" hidden="1">
      <c r="B768" s="53">
        <v>44890</v>
      </c>
      <c r="C768" s="57" t="s">
        <v>9</v>
      </c>
      <c r="D768" s="163">
        <v>605.04</v>
      </c>
      <c r="E768" s="164"/>
    </row>
    <row r="769" spans="2:5" hidden="1">
      <c r="B769" s="53">
        <v>44490</v>
      </c>
      <c r="C769" s="57" t="s">
        <v>6</v>
      </c>
      <c r="D769" s="163">
        <v>1468.02</v>
      </c>
      <c r="E769" s="164"/>
    </row>
    <row r="770" spans="2:5" hidden="1">
      <c r="B770" s="53">
        <v>44837</v>
      </c>
      <c r="C770" s="57" t="s">
        <v>10</v>
      </c>
      <c r="D770" s="163">
        <v>1939.61</v>
      </c>
      <c r="E770" s="164"/>
    </row>
    <row r="771" spans="2:5" hidden="1">
      <c r="B771" s="53">
        <v>44444</v>
      </c>
      <c r="C771" s="57" t="s">
        <v>9</v>
      </c>
      <c r="D771" s="163">
        <v>644.34</v>
      </c>
      <c r="E771" s="164"/>
    </row>
    <row r="772" spans="2:5" hidden="1">
      <c r="B772" s="53">
        <v>44622</v>
      </c>
      <c r="C772" s="57" t="s">
        <v>9</v>
      </c>
      <c r="D772" s="163">
        <v>1689.54</v>
      </c>
      <c r="E772" s="164"/>
    </row>
    <row r="773" spans="2:5" hidden="1">
      <c r="B773" s="53">
        <v>44980</v>
      </c>
      <c r="C773" s="57" t="s">
        <v>10</v>
      </c>
      <c r="D773" s="163">
        <v>230.78</v>
      </c>
      <c r="E773" s="164"/>
    </row>
    <row r="774" spans="2:5" hidden="1">
      <c r="B774" s="53">
        <v>44700</v>
      </c>
      <c r="C774" s="57" t="s">
        <v>6</v>
      </c>
      <c r="D774" s="163">
        <v>1422.67</v>
      </c>
      <c r="E774" s="164"/>
    </row>
    <row r="775" spans="2:5" hidden="1">
      <c r="B775" s="53">
        <v>44862</v>
      </c>
      <c r="C775" s="57" t="s">
        <v>9</v>
      </c>
      <c r="D775" s="163">
        <v>3387.15</v>
      </c>
      <c r="E775" s="164"/>
    </row>
    <row r="776" spans="2:5" hidden="1">
      <c r="B776" s="53">
        <v>44415</v>
      </c>
      <c r="C776" s="57" t="s">
        <v>10</v>
      </c>
      <c r="D776" s="163">
        <v>921.31</v>
      </c>
      <c r="E776" s="164"/>
    </row>
    <row r="777" spans="2:5" hidden="1">
      <c r="B777" s="53">
        <v>44540</v>
      </c>
      <c r="C777" s="57" t="s">
        <v>6</v>
      </c>
      <c r="D777" s="163">
        <v>864.11</v>
      </c>
      <c r="E777" s="164"/>
    </row>
    <row r="778" spans="2:5" hidden="1">
      <c r="B778" s="53">
        <v>44335</v>
      </c>
      <c r="C778" s="57" t="s">
        <v>312</v>
      </c>
      <c r="D778" s="163">
        <v>436.56</v>
      </c>
      <c r="E778" s="164"/>
    </row>
    <row r="779" spans="2:5" hidden="1">
      <c r="B779" s="53">
        <v>44469</v>
      </c>
      <c r="C779" s="57" t="s">
        <v>9</v>
      </c>
      <c r="D779" s="163">
        <v>1134.6199999999999</v>
      </c>
      <c r="E779" s="164"/>
    </row>
    <row r="780" spans="2:5" hidden="1">
      <c r="B780" s="53">
        <v>44420</v>
      </c>
      <c r="C780" s="57" t="s">
        <v>6</v>
      </c>
      <c r="D780" s="163">
        <v>1958.38</v>
      </c>
      <c r="E780" s="164"/>
    </row>
    <row r="781" spans="2:5" hidden="1">
      <c r="B781" s="53">
        <v>44994</v>
      </c>
      <c r="C781" s="57" t="s">
        <v>10</v>
      </c>
      <c r="D781" s="163">
        <v>2359.0100000000002</v>
      </c>
      <c r="E781" s="164"/>
    </row>
    <row r="782" spans="2:5" hidden="1">
      <c r="B782" s="53">
        <v>44928</v>
      </c>
      <c r="C782" s="57" t="s">
        <v>9</v>
      </c>
      <c r="D782" s="163">
        <v>1396.78</v>
      </c>
      <c r="E782" s="164"/>
    </row>
    <row r="783" spans="2:5" hidden="1">
      <c r="B783" s="53">
        <v>44722</v>
      </c>
      <c r="C783" s="57" t="s">
        <v>312</v>
      </c>
      <c r="D783" s="163">
        <v>1915.24</v>
      </c>
      <c r="E783" s="164"/>
    </row>
    <row r="784" spans="2:5" hidden="1">
      <c r="B784" s="53">
        <v>44876</v>
      </c>
      <c r="C784" s="57" t="s">
        <v>9</v>
      </c>
      <c r="D784" s="163">
        <v>3946.96</v>
      </c>
      <c r="E784" s="164"/>
    </row>
    <row r="785" spans="2:5" hidden="1">
      <c r="B785" s="53">
        <v>44386</v>
      </c>
      <c r="C785" s="57" t="s">
        <v>6</v>
      </c>
      <c r="D785" s="163">
        <v>1847.04</v>
      </c>
      <c r="E785" s="164"/>
    </row>
    <row r="786" spans="2:5" hidden="1">
      <c r="B786" s="53">
        <v>44530</v>
      </c>
      <c r="C786" s="57" t="s">
        <v>6</v>
      </c>
      <c r="D786" s="163">
        <v>583.99</v>
      </c>
      <c r="E786" s="164"/>
    </row>
    <row r="787" spans="2:5" hidden="1">
      <c r="B787" s="53">
        <v>44480</v>
      </c>
      <c r="C787" s="57" t="s">
        <v>9</v>
      </c>
      <c r="D787" s="163">
        <v>2349.02</v>
      </c>
      <c r="E787" s="164"/>
    </row>
    <row r="788" spans="2:5" hidden="1">
      <c r="B788" s="53">
        <v>44608</v>
      </c>
      <c r="C788" s="57" t="s">
        <v>9</v>
      </c>
      <c r="D788" s="163">
        <v>1232.9000000000001</v>
      </c>
      <c r="E788" s="164"/>
    </row>
    <row r="789" spans="2:5" hidden="1">
      <c r="B789" s="53">
        <v>44861</v>
      </c>
      <c r="C789" s="57" t="s">
        <v>7</v>
      </c>
      <c r="D789" s="163">
        <v>1984.55</v>
      </c>
      <c r="E789" s="164"/>
    </row>
    <row r="790" spans="2:5" hidden="1">
      <c r="B790" s="53">
        <v>44584</v>
      </c>
      <c r="C790" s="57" t="s">
        <v>10</v>
      </c>
      <c r="D790" s="163">
        <v>1575.83</v>
      </c>
      <c r="E790" s="164"/>
    </row>
    <row r="791" spans="2:5" hidden="1">
      <c r="B791" s="53">
        <v>44926</v>
      </c>
      <c r="C791" s="57" t="s">
        <v>7</v>
      </c>
      <c r="D791" s="163">
        <v>1778.21</v>
      </c>
      <c r="E791" s="164"/>
    </row>
    <row r="792" spans="2:5" hidden="1">
      <c r="B792" s="53">
        <v>44415</v>
      </c>
      <c r="C792" s="57" t="s">
        <v>6</v>
      </c>
      <c r="D792" s="163">
        <v>1523.01</v>
      </c>
      <c r="E792" s="164"/>
    </row>
    <row r="793" spans="2:5" hidden="1">
      <c r="B793" s="53">
        <v>44898</v>
      </c>
      <c r="C793" s="57" t="s">
        <v>6</v>
      </c>
      <c r="D793" s="163">
        <v>1193.33</v>
      </c>
      <c r="E793" s="164"/>
    </row>
    <row r="794" spans="2:5" hidden="1">
      <c r="B794" s="53">
        <v>44655</v>
      </c>
      <c r="C794" s="57" t="s">
        <v>9</v>
      </c>
      <c r="D794" s="163">
        <v>1772.17</v>
      </c>
      <c r="E794" s="164"/>
    </row>
    <row r="795" spans="2:5" hidden="1">
      <c r="B795" s="53">
        <v>44779</v>
      </c>
      <c r="C795" s="57" t="s">
        <v>6</v>
      </c>
      <c r="D795" s="163">
        <v>2568.62</v>
      </c>
      <c r="E795" s="164"/>
    </row>
    <row r="796" spans="2:5" hidden="1">
      <c r="B796" s="53">
        <v>44601</v>
      </c>
      <c r="C796" s="57" t="s">
        <v>9</v>
      </c>
      <c r="D796" s="163">
        <v>1442.03</v>
      </c>
      <c r="E796" s="164"/>
    </row>
    <row r="797" spans="2:5" hidden="1">
      <c r="B797" s="53">
        <v>44766</v>
      </c>
      <c r="C797" s="57" t="s">
        <v>312</v>
      </c>
      <c r="D797" s="163">
        <v>2223.88</v>
      </c>
      <c r="E797" s="164"/>
    </row>
    <row r="798" spans="2:5" hidden="1">
      <c r="B798" s="53">
        <v>44359</v>
      </c>
      <c r="C798" s="57" t="s">
        <v>9</v>
      </c>
      <c r="D798" s="163">
        <v>1846.44</v>
      </c>
      <c r="E798" s="164"/>
    </row>
    <row r="799" spans="2:5" hidden="1">
      <c r="B799" s="53">
        <v>44976</v>
      </c>
      <c r="C799" s="57" t="s">
        <v>9</v>
      </c>
      <c r="D799" s="163">
        <v>1086.5899999999999</v>
      </c>
      <c r="E799" s="164"/>
    </row>
    <row r="800" spans="2:5" hidden="1">
      <c r="B800" s="53">
        <v>44675</v>
      </c>
      <c r="C800" s="57" t="s">
        <v>312</v>
      </c>
      <c r="D800" s="163">
        <v>1957.58</v>
      </c>
      <c r="E800" s="164"/>
    </row>
    <row r="801" spans="2:5" hidden="1">
      <c r="B801" s="53">
        <v>44506</v>
      </c>
      <c r="C801" s="57" t="s">
        <v>7</v>
      </c>
      <c r="D801" s="163">
        <v>2710.01</v>
      </c>
      <c r="E801" s="164"/>
    </row>
    <row r="802" spans="2:5" hidden="1">
      <c r="B802" s="53">
        <v>44619</v>
      </c>
      <c r="C802" s="57" t="s">
        <v>9</v>
      </c>
      <c r="D802" s="163">
        <v>1356.27</v>
      </c>
      <c r="E802" s="164"/>
    </row>
    <row r="803" spans="2:5" hidden="1">
      <c r="B803" s="53">
        <v>44799</v>
      </c>
      <c r="C803" s="57" t="s">
        <v>312</v>
      </c>
      <c r="D803" s="163">
        <v>464.86</v>
      </c>
      <c r="E803" s="164"/>
    </row>
    <row r="804" spans="2:5" hidden="1">
      <c r="B804" s="53">
        <v>44456</v>
      </c>
      <c r="C804" s="57" t="s">
        <v>10</v>
      </c>
      <c r="D804" s="163">
        <v>155.96</v>
      </c>
      <c r="E804" s="164"/>
    </row>
    <row r="805" spans="2:5" hidden="1">
      <c r="B805" s="53">
        <v>44343</v>
      </c>
      <c r="C805" s="57" t="s">
        <v>9</v>
      </c>
      <c r="D805" s="163">
        <v>2589.4699999999998</v>
      </c>
      <c r="E805" s="164"/>
    </row>
    <row r="806" spans="2:5" hidden="1">
      <c r="B806" s="53">
        <v>44322</v>
      </c>
      <c r="C806" s="57" t="s">
        <v>7</v>
      </c>
      <c r="D806" s="163">
        <v>1650.9</v>
      </c>
      <c r="E806" s="164"/>
    </row>
    <row r="807" spans="2:5" hidden="1">
      <c r="B807" s="53">
        <v>44363</v>
      </c>
      <c r="C807" s="57" t="s">
        <v>6</v>
      </c>
      <c r="D807" s="163">
        <v>162.05000000000001</v>
      </c>
      <c r="E807" s="164"/>
    </row>
    <row r="808" spans="2:5" hidden="1">
      <c r="B808" s="53">
        <v>44330</v>
      </c>
      <c r="C808" s="57" t="s">
        <v>312</v>
      </c>
      <c r="D808" s="163">
        <v>98.94</v>
      </c>
      <c r="E808" s="164"/>
    </row>
    <row r="809" spans="2:5" hidden="1">
      <c r="B809" s="53">
        <v>44618</v>
      </c>
      <c r="C809" s="57" t="s">
        <v>6</v>
      </c>
      <c r="D809" s="163">
        <v>2477.31</v>
      </c>
      <c r="E809" s="164"/>
    </row>
    <row r="810" spans="2:5" hidden="1">
      <c r="B810" s="53">
        <v>44649</v>
      </c>
      <c r="C810" s="57" t="s">
        <v>312</v>
      </c>
      <c r="D810" s="163">
        <v>1161.1600000000001</v>
      </c>
      <c r="E810" s="164"/>
    </row>
    <row r="811" spans="2:5" hidden="1">
      <c r="B811" s="53">
        <v>44298</v>
      </c>
      <c r="C811" s="57" t="s">
        <v>312</v>
      </c>
      <c r="D811" s="163">
        <v>2027.34</v>
      </c>
      <c r="E811" s="164"/>
    </row>
    <row r="812" spans="2:5" hidden="1">
      <c r="B812" s="53">
        <v>44510</v>
      </c>
      <c r="C812" s="57" t="s">
        <v>6</v>
      </c>
      <c r="D812" s="163">
        <v>912.3</v>
      </c>
      <c r="E812" s="164"/>
    </row>
    <row r="813" spans="2:5" hidden="1">
      <c r="B813" s="53">
        <v>44777</v>
      </c>
      <c r="C813" s="57" t="s">
        <v>7</v>
      </c>
      <c r="D813" s="163">
        <v>504.88</v>
      </c>
      <c r="E813" s="164"/>
    </row>
    <row r="814" spans="2:5" hidden="1">
      <c r="B814" s="53">
        <v>44772</v>
      </c>
      <c r="C814" s="57" t="s">
        <v>9</v>
      </c>
      <c r="D814" s="163">
        <v>2542.7199999999998</v>
      </c>
      <c r="E814" s="164"/>
    </row>
    <row r="815" spans="2:5" hidden="1">
      <c r="B815" s="53">
        <v>44827</v>
      </c>
      <c r="C815" s="57" t="s">
        <v>10</v>
      </c>
      <c r="D815" s="163">
        <v>1975.12</v>
      </c>
      <c r="E815" s="164"/>
    </row>
    <row r="816" spans="2:5" hidden="1">
      <c r="B816" s="53">
        <v>44470</v>
      </c>
      <c r="C816" s="57" t="s">
        <v>6</v>
      </c>
      <c r="D816" s="163">
        <v>2102.36</v>
      </c>
      <c r="E816" s="164"/>
    </row>
    <row r="817" spans="2:5" hidden="1">
      <c r="B817" s="53">
        <v>44584</v>
      </c>
      <c r="C817" s="57" t="s">
        <v>9</v>
      </c>
      <c r="D817" s="163">
        <v>2542.3000000000002</v>
      </c>
      <c r="E817" s="164"/>
    </row>
    <row r="818" spans="2:5" hidden="1">
      <c r="B818" s="53">
        <v>44782</v>
      </c>
      <c r="C818" s="57" t="s">
        <v>6</v>
      </c>
      <c r="D818" s="163">
        <v>1362.21</v>
      </c>
      <c r="E818" s="164"/>
    </row>
    <row r="819" spans="2:5" hidden="1">
      <c r="B819" s="53">
        <v>44629</v>
      </c>
      <c r="C819" s="57" t="s">
        <v>6</v>
      </c>
      <c r="D819" s="163">
        <v>2274.7600000000002</v>
      </c>
      <c r="E819" s="164"/>
    </row>
    <row r="820" spans="2:5" hidden="1">
      <c r="B820" s="53">
        <v>44544</v>
      </c>
      <c r="C820" s="57" t="s">
        <v>312</v>
      </c>
      <c r="D820" s="163">
        <v>3717.96</v>
      </c>
      <c r="E820" s="164"/>
    </row>
    <row r="821" spans="2:5" hidden="1">
      <c r="B821" s="53">
        <v>44379</v>
      </c>
      <c r="C821" s="57" t="s">
        <v>6</v>
      </c>
      <c r="D821" s="163">
        <v>360.76</v>
      </c>
      <c r="E821" s="164"/>
    </row>
    <row r="822" spans="2:5" hidden="1">
      <c r="B822" s="53">
        <v>44458</v>
      </c>
      <c r="C822" s="57" t="s">
        <v>9</v>
      </c>
      <c r="D822" s="163">
        <v>273.68</v>
      </c>
      <c r="E822" s="164"/>
    </row>
    <row r="823" spans="2:5" hidden="1">
      <c r="B823" s="53">
        <v>44481</v>
      </c>
      <c r="C823" s="57" t="s">
        <v>10</v>
      </c>
      <c r="D823" s="163">
        <v>2874.21</v>
      </c>
      <c r="E823" s="164"/>
    </row>
    <row r="824" spans="2:5" hidden="1">
      <c r="B824" s="53">
        <v>44884</v>
      </c>
      <c r="C824" s="57" t="s">
        <v>6</v>
      </c>
      <c r="D824" s="163">
        <v>2872.88</v>
      </c>
      <c r="E824" s="164"/>
    </row>
    <row r="825" spans="2:5" hidden="1">
      <c r="B825" s="53">
        <v>44612</v>
      </c>
      <c r="C825" s="57" t="s">
        <v>312</v>
      </c>
      <c r="D825" s="163">
        <v>894.07</v>
      </c>
      <c r="E825" s="164"/>
    </row>
    <row r="826" spans="2:5" hidden="1">
      <c r="B826" s="53">
        <v>44739</v>
      </c>
      <c r="C826" s="57" t="s">
        <v>312</v>
      </c>
      <c r="D826" s="163">
        <v>897.53</v>
      </c>
      <c r="E826" s="164"/>
    </row>
    <row r="827" spans="2:5" hidden="1">
      <c r="B827" s="53">
        <v>44433</v>
      </c>
      <c r="C827" s="57" t="s">
        <v>9</v>
      </c>
      <c r="D827" s="163">
        <v>2343.5500000000002</v>
      </c>
      <c r="E827" s="164"/>
    </row>
    <row r="828" spans="2:5" hidden="1">
      <c r="B828" s="53">
        <v>44972</v>
      </c>
      <c r="C828" s="57" t="s">
        <v>10</v>
      </c>
      <c r="D828" s="163">
        <v>1651.33</v>
      </c>
      <c r="E828" s="164"/>
    </row>
    <row r="829" spans="2:5" hidden="1">
      <c r="B829" s="53">
        <v>44658</v>
      </c>
      <c r="C829" s="57" t="s">
        <v>10</v>
      </c>
      <c r="D829" s="163">
        <v>2017.77</v>
      </c>
      <c r="E829" s="164"/>
    </row>
    <row r="830" spans="2:5" hidden="1">
      <c r="B830" s="53">
        <v>44951</v>
      </c>
      <c r="C830" s="57" t="s">
        <v>10</v>
      </c>
      <c r="D830" s="163">
        <v>415.3</v>
      </c>
      <c r="E830" s="164"/>
    </row>
    <row r="831" spans="2:5" hidden="1">
      <c r="B831" s="53">
        <v>44325</v>
      </c>
      <c r="C831" s="57" t="s">
        <v>6</v>
      </c>
      <c r="D831" s="163">
        <v>1663.75</v>
      </c>
      <c r="E831" s="164"/>
    </row>
    <row r="832" spans="2:5" hidden="1">
      <c r="B832" s="53">
        <v>44314</v>
      </c>
      <c r="C832" s="57" t="s">
        <v>10</v>
      </c>
      <c r="D832" s="163">
        <v>1225.23</v>
      </c>
      <c r="E832" s="164"/>
    </row>
    <row r="833" spans="2:5" hidden="1">
      <c r="B833" s="53">
        <v>44651</v>
      </c>
      <c r="C833" s="57" t="s">
        <v>9</v>
      </c>
      <c r="D833" s="163">
        <v>2128.02</v>
      </c>
      <c r="E833" s="164"/>
    </row>
    <row r="834" spans="2:5" hidden="1">
      <c r="B834" s="53">
        <v>44807</v>
      </c>
      <c r="C834" s="57" t="s">
        <v>312</v>
      </c>
      <c r="D834" s="163">
        <v>2337.4699999999998</v>
      </c>
      <c r="E834" s="164"/>
    </row>
    <row r="835" spans="2:5" hidden="1">
      <c r="B835" s="53">
        <v>44486</v>
      </c>
      <c r="C835" s="57" t="s">
        <v>7</v>
      </c>
      <c r="D835" s="163">
        <v>1674.12</v>
      </c>
      <c r="E835" s="164"/>
    </row>
    <row r="836" spans="2:5" hidden="1">
      <c r="B836" s="53">
        <v>44975</v>
      </c>
      <c r="C836" s="57" t="s">
        <v>6</v>
      </c>
      <c r="D836" s="163">
        <v>968.54</v>
      </c>
      <c r="E836" s="164"/>
    </row>
    <row r="837" spans="2:5" hidden="1">
      <c r="B837" s="53">
        <v>44679</v>
      </c>
      <c r="C837" s="57" t="s">
        <v>10</v>
      </c>
      <c r="D837" s="163">
        <v>2017.51</v>
      </c>
      <c r="E837" s="164"/>
    </row>
    <row r="838" spans="2:5" hidden="1">
      <c r="B838" s="53">
        <v>44684</v>
      </c>
      <c r="C838" s="57" t="s">
        <v>312</v>
      </c>
      <c r="D838" s="163">
        <v>137.59</v>
      </c>
      <c r="E838" s="164"/>
    </row>
    <row r="839" spans="2:5" hidden="1">
      <c r="B839" s="53">
        <v>44356</v>
      </c>
      <c r="C839" s="57" t="s">
        <v>6</v>
      </c>
      <c r="D839" s="163">
        <v>545.01</v>
      </c>
      <c r="E839" s="164"/>
    </row>
    <row r="840" spans="2:5" hidden="1">
      <c r="B840" s="53">
        <v>44430</v>
      </c>
      <c r="C840" s="57" t="s">
        <v>312</v>
      </c>
      <c r="D840" s="163">
        <v>2361.7800000000002</v>
      </c>
      <c r="E840" s="164"/>
    </row>
    <row r="841" spans="2:5" hidden="1">
      <c r="B841" s="53">
        <v>44641</v>
      </c>
      <c r="C841" s="57" t="s">
        <v>9</v>
      </c>
      <c r="D841" s="163">
        <v>2515.35</v>
      </c>
      <c r="E841" s="164"/>
    </row>
    <row r="842" spans="2:5" hidden="1">
      <c r="B842" s="53">
        <v>44573</v>
      </c>
      <c r="C842" s="57" t="s">
        <v>9</v>
      </c>
      <c r="D842" s="163">
        <v>1466.33</v>
      </c>
      <c r="E842" s="164"/>
    </row>
    <row r="843" spans="2:5" hidden="1">
      <c r="B843" s="53">
        <v>44660</v>
      </c>
      <c r="C843" s="57" t="s">
        <v>6</v>
      </c>
      <c r="D843" s="163">
        <v>2058.12</v>
      </c>
      <c r="E843" s="164"/>
    </row>
    <row r="844" spans="2:5" hidden="1">
      <c r="B844" s="53">
        <v>44743</v>
      </c>
      <c r="C844" s="57" t="s">
        <v>10</v>
      </c>
      <c r="D844" s="163">
        <v>1621.88</v>
      </c>
      <c r="E844" s="164"/>
    </row>
    <row r="845" spans="2:5" hidden="1">
      <c r="B845" s="53">
        <v>44922</v>
      </c>
      <c r="C845" s="57" t="s">
        <v>9</v>
      </c>
      <c r="D845" s="163">
        <v>2449.42</v>
      </c>
      <c r="E845" s="164"/>
    </row>
    <row r="846" spans="2:5" hidden="1">
      <c r="B846" s="53">
        <v>44409</v>
      </c>
      <c r="C846" s="57" t="s">
        <v>6</v>
      </c>
      <c r="D846" s="163">
        <v>271.64999999999998</v>
      </c>
      <c r="E846" s="164"/>
    </row>
    <row r="847" spans="2:5" hidden="1">
      <c r="B847" s="53">
        <v>44912</v>
      </c>
      <c r="C847" s="57" t="s">
        <v>9</v>
      </c>
      <c r="D847" s="163">
        <v>609.28</v>
      </c>
      <c r="E847" s="164"/>
    </row>
    <row r="848" spans="2:5" hidden="1">
      <c r="B848" s="53">
        <v>44559</v>
      </c>
      <c r="C848" s="57" t="s">
        <v>312</v>
      </c>
      <c r="D848" s="163">
        <v>577.92999999999995</v>
      </c>
      <c r="E848" s="164"/>
    </row>
    <row r="849" spans="2:5" hidden="1">
      <c r="B849" s="53">
        <v>44765</v>
      </c>
      <c r="C849" s="57" t="s">
        <v>7</v>
      </c>
      <c r="D849" s="163">
        <v>1992.86</v>
      </c>
      <c r="E849" s="164"/>
    </row>
    <row r="850" spans="2:5" hidden="1">
      <c r="B850" s="53">
        <v>44963</v>
      </c>
      <c r="C850" s="57" t="s">
        <v>312</v>
      </c>
      <c r="D850" s="163">
        <v>419.15</v>
      </c>
      <c r="E850" s="164"/>
    </row>
    <row r="851" spans="2:5" hidden="1">
      <c r="B851" s="53">
        <v>44653</v>
      </c>
      <c r="C851" s="57" t="s">
        <v>6</v>
      </c>
      <c r="D851" s="163">
        <v>1089.55</v>
      </c>
      <c r="E851" s="164"/>
    </row>
    <row r="852" spans="2:5" hidden="1">
      <c r="B852" s="53">
        <v>44756</v>
      </c>
      <c r="C852" s="57" t="s">
        <v>6</v>
      </c>
      <c r="D852" s="163">
        <v>2363.06</v>
      </c>
      <c r="E852" s="164"/>
    </row>
    <row r="853" spans="2:5" hidden="1">
      <c r="B853" s="53">
        <v>44288</v>
      </c>
      <c r="C853" s="57" t="s">
        <v>6</v>
      </c>
      <c r="D853" s="163">
        <v>1171.24</v>
      </c>
      <c r="E853" s="164"/>
    </row>
    <row r="854" spans="2:5" hidden="1">
      <c r="B854" s="53">
        <v>44569</v>
      </c>
      <c r="C854" s="57" t="s">
        <v>312</v>
      </c>
      <c r="D854" s="163">
        <v>57.59</v>
      </c>
      <c r="E854" s="164"/>
    </row>
    <row r="855" spans="2:5" hidden="1">
      <c r="B855" s="53">
        <v>44784</v>
      </c>
      <c r="C855" s="57" t="s">
        <v>7</v>
      </c>
      <c r="D855" s="163">
        <v>293.52999999999997</v>
      </c>
      <c r="E855" s="164"/>
    </row>
    <row r="856" spans="2:5" hidden="1">
      <c r="B856" s="53">
        <v>44648</v>
      </c>
      <c r="C856" s="57" t="s">
        <v>9</v>
      </c>
      <c r="D856" s="163">
        <v>589.71</v>
      </c>
      <c r="E856" s="164"/>
    </row>
    <row r="857" spans="2:5" hidden="1">
      <c r="B857" s="53">
        <v>44344</v>
      </c>
      <c r="C857" s="57" t="s">
        <v>6</v>
      </c>
      <c r="D857" s="163">
        <v>275.48</v>
      </c>
      <c r="E857" s="164"/>
    </row>
    <row r="858" spans="2:5" hidden="1">
      <c r="B858" s="53">
        <v>44348</v>
      </c>
      <c r="C858" s="57" t="s">
        <v>312</v>
      </c>
      <c r="D858" s="163">
        <v>412.68</v>
      </c>
      <c r="E858" s="164"/>
    </row>
    <row r="859" spans="2:5" hidden="1">
      <c r="B859" s="53">
        <v>44307</v>
      </c>
      <c r="C859" s="57" t="s">
        <v>6</v>
      </c>
      <c r="D859" s="163">
        <v>554.09</v>
      </c>
      <c r="E859" s="164"/>
    </row>
    <row r="860" spans="2:5" hidden="1">
      <c r="B860" s="53">
        <v>44299</v>
      </c>
      <c r="C860" s="57" t="s">
        <v>6</v>
      </c>
      <c r="D860" s="163">
        <v>1374.06</v>
      </c>
      <c r="E860" s="164"/>
    </row>
    <row r="861" spans="2:5" hidden="1">
      <c r="B861" s="53">
        <v>44817</v>
      </c>
      <c r="C861" s="57" t="s">
        <v>7</v>
      </c>
      <c r="D861" s="163">
        <v>2170.71</v>
      </c>
      <c r="E861" s="164"/>
    </row>
    <row r="862" spans="2:5" hidden="1">
      <c r="B862" s="53">
        <v>44576</v>
      </c>
      <c r="C862" s="57" t="s">
        <v>9</v>
      </c>
      <c r="D862" s="163">
        <v>204.31</v>
      </c>
      <c r="E862" s="164"/>
    </row>
    <row r="863" spans="2:5" hidden="1">
      <c r="B863" s="53">
        <v>44725</v>
      </c>
      <c r="C863" s="57" t="s">
        <v>9</v>
      </c>
      <c r="D863" s="163">
        <v>2549.91</v>
      </c>
      <c r="E863" s="164"/>
    </row>
    <row r="864" spans="2:5" hidden="1">
      <c r="B864" s="53">
        <v>44669</v>
      </c>
      <c r="C864" s="57" t="s">
        <v>9</v>
      </c>
      <c r="D864" s="163">
        <v>769.58</v>
      </c>
      <c r="E864" s="164"/>
    </row>
    <row r="865" spans="2:5" hidden="1">
      <c r="B865" s="53">
        <v>44352</v>
      </c>
      <c r="C865" s="57" t="s">
        <v>10</v>
      </c>
      <c r="D865" s="163">
        <v>1779.81</v>
      </c>
      <c r="E865" s="164"/>
    </row>
    <row r="866" spans="2:5" hidden="1">
      <c r="B866" s="53">
        <v>44797</v>
      </c>
      <c r="C866" s="57" t="s">
        <v>9</v>
      </c>
      <c r="D866" s="163">
        <v>584.88</v>
      </c>
      <c r="E866" s="164"/>
    </row>
    <row r="867" spans="2:5" hidden="1">
      <c r="B867" s="53">
        <v>44926</v>
      </c>
      <c r="C867" s="57" t="s">
        <v>10</v>
      </c>
      <c r="D867" s="163">
        <v>3865.79</v>
      </c>
      <c r="E867" s="164"/>
    </row>
    <row r="868" spans="2:5" hidden="1">
      <c r="B868" s="53">
        <v>44940</v>
      </c>
      <c r="C868" s="57" t="s">
        <v>6</v>
      </c>
      <c r="D868" s="163">
        <v>1846.33</v>
      </c>
      <c r="E868" s="164"/>
    </row>
    <row r="869" spans="2:5" hidden="1">
      <c r="B869" s="53">
        <v>44814</v>
      </c>
      <c r="C869" s="57" t="s">
        <v>6</v>
      </c>
      <c r="D869" s="163">
        <v>2443.4</v>
      </c>
      <c r="E869" s="164"/>
    </row>
    <row r="870" spans="2:5" hidden="1">
      <c r="B870" s="53">
        <v>44791</v>
      </c>
      <c r="C870" s="57" t="s">
        <v>6</v>
      </c>
      <c r="D870" s="163">
        <v>926.34</v>
      </c>
      <c r="E870" s="164"/>
    </row>
    <row r="871" spans="2:5" hidden="1">
      <c r="B871" s="53">
        <v>44642</v>
      </c>
      <c r="C871" s="57" t="s">
        <v>9</v>
      </c>
      <c r="D871" s="163">
        <v>1530.78</v>
      </c>
      <c r="E871" s="164"/>
    </row>
    <row r="872" spans="2:5" hidden="1">
      <c r="B872" s="53">
        <v>44924</v>
      </c>
      <c r="C872" s="57" t="s">
        <v>9</v>
      </c>
      <c r="D872" s="163">
        <v>2824.81</v>
      </c>
      <c r="E872" s="164"/>
    </row>
    <row r="873" spans="2:5" hidden="1">
      <c r="B873" s="53">
        <v>44545</v>
      </c>
      <c r="C873" s="57" t="s">
        <v>6</v>
      </c>
      <c r="D873" s="163">
        <v>2431.85</v>
      </c>
      <c r="E873" s="164"/>
    </row>
    <row r="874" spans="2:5" hidden="1">
      <c r="B874" s="53">
        <v>44753</v>
      </c>
      <c r="C874" s="57" t="s">
        <v>9</v>
      </c>
      <c r="D874" s="163">
        <v>1169.6500000000001</v>
      </c>
      <c r="E874" s="164"/>
    </row>
    <row r="875" spans="2:5" hidden="1">
      <c r="B875" s="53">
        <v>44566</v>
      </c>
      <c r="C875" s="57" t="s">
        <v>6</v>
      </c>
      <c r="D875" s="163">
        <v>1770.38</v>
      </c>
      <c r="E875" s="164"/>
    </row>
    <row r="876" spans="2:5" hidden="1">
      <c r="B876" s="53">
        <v>44503</v>
      </c>
      <c r="C876" s="57" t="s">
        <v>7</v>
      </c>
      <c r="D876" s="163">
        <v>3655.59</v>
      </c>
      <c r="E876" s="164"/>
    </row>
    <row r="877" spans="2:5" hidden="1">
      <c r="B877" s="53">
        <v>44373</v>
      </c>
      <c r="C877" s="57" t="s">
        <v>312</v>
      </c>
      <c r="D877" s="163">
        <v>2547.69</v>
      </c>
      <c r="E877" s="164"/>
    </row>
    <row r="878" spans="2:5" hidden="1">
      <c r="B878" s="53">
        <v>44425</v>
      </c>
      <c r="C878" s="57" t="s">
        <v>6</v>
      </c>
      <c r="D878" s="163">
        <v>1398.24</v>
      </c>
      <c r="E878" s="164"/>
    </row>
    <row r="879" spans="2:5" hidden="1">
      <c r="B879" s="53">
        <v>44745</v>
      </c>
      <c r="C879" s="57" t="s">
        <v>10</v>
      </c>
      <c r="D879" s="163">
        <v>410.16</v>
      </c>
      <c r="E879" s="164"/>
    </row>
    <row r="880" spans="2:5" hidden="1">
      <c r="B880" s="53">
        <v>44572</v>
      </c>
      <c r="C880" s="57" t="s">
        <v>7</v>
      </c>
      <c r="D880" s="163">
        <v>1265.53</v>
      </c>
      <c r="E880" s="164"/>
    </row>
    <row r="881" spans="2:5" hidden="1">
      <c r="B881" s="53">
        <v>44677</v>
      </c>
      <c r="C881" s="57" t="s">
        <v>9</v>
      </c>
      <c r="D881" s="163">
        <v>88.2</v>
      </c>
      <c r="E881" s="164"/>
    </row>
    <row r="882" spans="2:5" hidden="1">
      <c r="B882" s="53">
        <v>44913</v>
      </c>
      <c r="C882" s="57" t="s">
        <v>10</v>
      </c>
      <c r="D882" s="163">
        <v>549.14</v>
      </c>
      <c r="E882" s="164"/>
    </row>
    <row r="883" spans="2:5" hidden="1">
      <c r="B883" s="53">
        <v>44615</v>
      </c>
      <c r="C883" s="57" t="s">
        <v>6</v>
      </c>
      <c r="D883" s="163">
        <v>981.39</v>
      </c>
      <c r="E883" s="164"/>
    </row>
    <row r="884" spans="2:5" hidden="1">
      <c r="B884" s="53">
        <v>44968</v>
      </c>
      <c r="C884" s="57" t="s">
        <v>6</v>
      </c>
      <c r="D884" s="163">
        <v>2316.83</v>
      </c>
      <c r="E884" s="164"/>
    </row>
    <row r="885" spans="2:5" hidden="1">
      <c r="B885" s="53">
        <v>44424</v>
      </c>
      <c r="C885" s="57" t="s">
        <v>9</v>
      </c>
      <c r="D885" s="163">
        <v>1937.89</v>
      </c>
      <c r="E885" s="164"/>
    </row>
    <row r="886" spans="2:5" hidden="1">
      <c r="B886" s="53">
        <v>44894</v>
      </c>
      <c r="C886" s="57" t="s">
        <v>312</v>
      </c>
      <c r="D886" s="163">
        <v>1314.28</v>
      </c>
      <c r="E886" s="164"/>
    </row>
    <row r="887" spans="2:5" hidden="1">
      <c r="B887" s="53">
        <v>44320</v>
      </c>
      <c r="C887" s="57" t="s">
        <v>6</v>
      </c>
      <c r="D887" s="163">
        <v>2431.61</v>
      </c>
      <c r="E887" s="164"/>
    </row>
    <row r="888" spans="2:5" hidden="1">
      <c r="B888" s="53">
        <v>44354</v>
      </c>
      <c r="C888" s="57" t="s">
        <v>312</v>
      </c>
      <c r="D888" s="163">
        <v>164.52</v>
      </c>
      <c r="E888" s="164"/>
    </row>
    <row r="889" spans="2:5" hidden="1">
      <c r="B889" s="53">
        <v>44365</v>
      </c>
      <c r="C889" s="57" t="s">
        <v>9</v>
      </c>
      <c r="D889" s="163">
        <v>201.18</v>
      </c>
      <c r="E889" s="164"/>
    </row>
    <row r="890" spans="2:5" hidden="1">
      <c r="B890" s="53">
        <v>44351</v>
      </c>
      <c r="C890" s="57" t="s">
        <v>9</v>
      </c>
      <c r="D890" s="163">
        <v>2277.56</v>
      </c>
      <c r="E890" s="164"/>
    </row>
    <row r="891" spans="2:5" hidden="1">
      <c r="B891" s="53">
        <v>44503</v>
      </c>
      <c r="C891" s="57" t="s">
        <v>10</v>
      </c>
      <c r="D891" s="163">
        <v>494.44</v>
      </c>
      <c r="E891" s="164"/>
    </row>
    <row r="892" spans="2:5" hidden="1">
      <c r="B892" s="53">
        <v>44526</v>
      </c>
      <c r="C892" s="57" t="s">
        <v>10</v>
      </c>
      <c r="D892" s="163">
        <v>1471.28</v>
      </c>
      <c r="E892" s="164"/>
    </row>
    <row r="893" spans="2:5" hidden="1">
      <c r="B893" s="53">
        <v>44354</v>
      </c>
      <c r="C893" s="57" t="s">
        <v>9</v>
      </c>
      <c r="D893" s="163">
        <v>1409.87</v>
      </c>
      <c r="E893" s="164"/>
    </row>
    <row r="894" spans="2:5" hidden="1">
      <c r="B894" s="53">
        <v>44287</v>
      </c>
      <c r="C894" s="57" t="s">
        <v>6</v>
      </c>
      <c r="D894" s="163">
        <v>2532.71</v>
      </c>
      <c r="E894" s="164"/>
    </row>
    <row r="895" spans="2:5" hidden="1">
      <c r="B895" s="53">
        <v>44492</v>
      </c>
      <c r="C895" s="57" t="s">
        <v>10</v>
      </c>
      <c r="D895" s="163">
        <v>2354</v>
      </c>
      <c r="E895" s="164"/>
    </row>
    <row r="896" spans="2:5" hidden="1">
      <c r="B896" s="53">
        <v>44353</v>
      </c>
      <c r="C896" s="57" t="s">
        <v>6</v>
      </c>
      <c r="D896" s="163">
        <v>829.72</v>
      </c>
      <c r="E896" s="164"/>
    </row>
    <row r="897" spans="2:5" hidden="1">
      <c r="B897" s="53">
        <v>44570</v>
      </c>
      <c r="C897" s="57" t="s">
        <v>6</v>
      </c>
      <c r="D897" s="163">
        <v>1035.8699999999999</v>
      </c>
      <c r="E897" s="164"/>
    </row>
    <row r="898" spans="2:5" hidden="1">
      <c r="B898" s="53">
        <v>44678</v>
      </c>
      <c r="C898" s="57" t="s">
        <v>9</v>
      </c>
      <c r="D898" s="163">
        <v>284.35000000000002</v>
      </c>
      <c r="E898" s="164"/>
    </row>
    <row r="899" spans="2:5" hidden="1">
      <c r="B899" s="53">
        <v>44939</v>
      </c>
      <c r="C899" s="57" t="s">
        <v>312</v>
      </c>
      <c r="D899" s="163">
        <v>724.89</v>
      </c>
      <c r="E899" s="164"/>
    </row>
    <row r="900" spans="2:5" hidden="1">
      <c r="B900" s="53">
        <v>44723</v>
      </c>
      <c r="C900" s="57" t="s">
        <v>9</v>
      </c>
      <c r="D900" s="163">
        <v>16.16</v>
      </c>
      <c r="E900" s="164"/>
    </row>
    <row r="901" spans="2:5" hidden="1">
      <c r="B901" s="53">
        <v>44959</v>
      </c>
      <c r="C901" s="57" t="s">
        <v>10</v>
      </c>
      <c r="D901" s="163">
        <v>2590.6999999999998</v>
      </c>
      <c r="E901" s="164"/>
    </row>
    <row r="902" spans="2:5" hidden="1">
      <c r="B902" s="53">
        <v>44964</v>
      </c>
      <c r="C902" s="57" t="s">
        <v>7</v>
      </c>
      <c r="D902" s="163">
        <v>2437.8200000000002</v>
      </c>
      <c r="E902" s="164"/>
    </row>
    <row r="903" spans="2:5" hidden="1">
      <c r="B903" s="53">
        <v>44734</v>
      </c>
      <c r="C903" s="57" t="s">
        <v>10</v>
      </c>
      <c r="D903" s="163">
        <v>520.57000000000005</v>
      </c>
      <c r="E903" s="164"/>
    </row>
    <row r="904" spans="2:5" hidden="1">
      <c r="B904" s="53">
        <v>44868</v>
      </c>
      <c r="C904" s="57" t="s">
        <v>312</v>
      </c>
      <c r="D904" s="163">
        <v>1322.98</v>
      </c>
      <c r="E904" s="164"/>
    </row>
    <row r="905" spans="2:5" hidden="1">
      <c r="B905" s="53">
        <v>44442</v>
      </c>
      <c r="C905" s="57" t="s">
        <v>6</v>
      </c>
      <c r="D905" s="163">
        <v>931.82</v>
      </c>
      <c r="E905" s="164"/>
    </row>
    <row r="906" spans="2:5" hidden="1">
      <c r="B906" s="53">
        <v>44535</v>
      </c>
      <c r="C906" s="57" t="s">
        <v>9</v>
      </c>
      <c r="D906" s="163">
        <v>1440.44</v>
      </c>
      <c r="E906" s="164"/>
    </row>
    <row r="907" spans="2:5" hidden="1">
      <c r="B907" s="53">
        <v>44956</v>
      </c>
      <c r="C907" s="57" t="s">
        <v>10</v>
      </c>
      <c r="D907" s="163">
        <v>2004.31</v>
      </c>
      <c r="E907" s="164"/>
    </row>
    <row r="908" spans="2:5" hidden="1">
      <c r="B908" s="53">
        <v>44663</v>
      </c>
      <c r="C908" s="57" t="s">
        <v>312</v>
      </c>
      <c r="D908" s="163">
        <v>2012.13</v>
      </c>
      <c r="E908" s="164"/>
    </row>
    <row r="909" spans="2:5" hidden="1">
      <c r="B909" s="53">
        <v>44418</v>
      </c>
      <c r="C909" s="57" t="s">
        <v>312</v>
      </c>
      <c r="D909" s="163">
        <v>1406.45</v>
      </c>
      <c r="E909" s="164"/>
    </row>
    <row r="910" spans="2:5" hidden="1">
      <c r="B910" s="53">
        <v>44670</v>
      </c>
      <c r="C910" s="57" t="s">
        <v>9</v>
      </c>
      <c r="D910" s="163">
        <v>1065.18</v>
      </c>
      <c r="E910" s="164"/>
    </row>
    <row r="911" spans="2:5" hidden="1">
      <c r="B911" s="53">
        <v>44548</v>
      </c>
      <c r="C911" s="57" t="s">
        <v>6</v>
      </c>
      <c r="D911" s="163">
        <v>2999.85</v>
      </c>
      <c r="E911" s="164"/>
    </row>
    <row r="912" spans="2:5" hidden="1">
      <c r="B912" s="53">
        <v>44935</v>
      </c>
      <c r="C912" s="57" t="s">
        <v>9</v>
      </c>
      <c r="D912" s="163">
        <v>48.34</v>
      </c>
      <c r="E912" s="164"/>
    </row>
    <row r="913" spans="2:5" hidden="1">
      <c r="B913" s="53">
        <v>44625</v>
      </c>
      <c r="C913" s="57" t="s">
        <v>9</v>
      </c>
      <c r="D913" s="163">
        <v>179.27</v>
      </c>
      <c r="E913" s="164"/>
    </row>
    <row r="914" spans="2:5" hidden="1">
      <c r="B914" s="53">
        <v>44467</v>
      </c>
      <c r="C914" s="57" t="s">
        <v>9</v>
      </c>
      <c r="D914" s="163">
        <v>245.75</v>
      </c>
      <c r="E914" s="164"/>
    </row>
    <row r="915" spans="2:5" hidden="1">
      <c r="B915" s="53">
        <v>44631</v>
      </c>
      <c r="C915" s="57" t="s">
        <v>312</v>
      </c>
      <c r="D915" s="163">
        <v>2355.52</v>
      </c>
      <c r="E915" s="164"/>
    </row>
    <row r="916" spans="2:5" hidden="1">
      <c r="B916" s="53">
        <v>44691</v>
      </c>
      <c r="C916" s="57" t="s">
        <v>7</v>
      </c>
      <c r="D916" s="163">
        <v>308.83999999999997</v>
      </c>
      <c r="E916" s="164"/>
    </row>
    <row r="917" spans="2:5" hidden="1">
      <c r="B917" s="53">
        <v>44892</v>
      </c>
      <c r="C917" s="57" t="s">
        <v>10</v>
      </c>
      <c r="D917" s="163">
        <v>1113.81</v>
      </c>
      <c r="E917" s="164"/>
    </row>
    <row r="918" spans="2:5" hidden="1">
      <c r="B918" s="53">
        <v>44899</v>
      </c>
      <c r="C918" s="57" t="s">
        <v>10</v>
      </c>
      <c r="D918" s="163">
        <v>3000.01</v>
      </c>
      <c r="E918" s="164"/>
    </row>
    <row r="919" spans="2:5" hidden="1">
      <c r="B919" s="53">
        <v>44475</v>
      </c>
      <c r="C919" s="57" t="s">
        <v>10</v>
      </c>
      <c r="D919" s="163">
        <v>3388.87</v>
      </c>
      <c r="E919" s="164"/>
    </row>
    <row r="920" spans="2:5" hidden="1">
      <c r="B920" s="53">
        <v>44287</v>
      </c>
      <c r="C920" s="57" t="s">
        <v>10</v>
      </c>
      <c r="D920" s="163">
        <v>2198.0500000000002</v>
      </c>
      <c r="E920" s="164"/>
    </row>
    <row r="921" spans="2:5" hidden="1">
      <c r="B921" s="53">
        <v>44809</v>
      </c>
      <c r="C921" s="57" t="s">
        <v>312</v>
      </c>
      <c r="D921" s="163">
        <v>2339.4299999999998</v>
      </c>
      <c r="E921" s="164"/>
    </row>
    <row r="922" spans="2:5" hidden="1">
      <c r="B922" s="53">
        <v>44840</v>
      </c>
      <c r="C922" s="57" t="s">
        <v>9</v>
      </c>
      <c r="D922" s="163">
        <v>910.89</v>
      </c>
      <c r="E922" s="164"/>
    </row>
    <row r="923" spans="2:5" hidden="1">
      <c r="B923" s="53">
        <v>44728</v>
      </c>
      <c r="C923" s="57" t="s">
        <v>6</v>
      </c>
      <c r="D923" s="163">
        <v>1042.3900000000001</v>
      </c>
      <c r="E923" s="164"/>
    </row>
    <row r="924" spans="2:5" hidden="1">
      <c r="B924" s="53">
        <v>44348</v>
      </c>
      <c r="C924" s="57" t="s">
        <v>9</v>
      </c>
      <c r="D924" s="163">
        <v>1251.79</v>
      </c>
      <c r="E924" s="164"/>
    </row>
    <row r="925" spans="2:5" hidden="1">
      <c r="B925" s="53">
        <v>44389</v>
      </c>
      <c r="C925" s="57" t="s">
        <v>7</v>
      </c>
      <c r="D925" s="163">
        <v>2132.65</v>
      </c>
      <c r="E925" s="164"/>
    </row>
    <row r="926" spans="2:5" hidden="1">
      <c r="B926" s="53">
        <v>44865</v>
      </c>
      <c r="C926" s="57" t="s">
        <v>9</v>
      </c>
      <c r="D926" s="163">
        <v>3014.53</v>
      </c>
      <c r="E926" s="164"/>
    </row>
    <row r="927" spans="2:5" hidden="1">
      <c r="B927" s="53">
        <v>44997</v>
      </c>
      <c r="C927" s="57" t="s">
        <v>6</v>
      </c>
      <c r="D927" s="163">
        <v>1828.99</v>
      </c>
      <c r="E927" s="164"/>
    </row>
    <row r="928" spans="2:5" hidden="1">
      <c r="B928" s="53">
        <v>44990</v>
      </c>
      <c r="C928" s="57" t="s">
        <v>10</v>
      </c>
      <c r="D928" s="163">
        <v>321.95999999999998</v>
      </c>
      <c r="E928" s="164"/>
    </row>
    <row r="929" spans="2:5" hidden="1">
      <c r="B929" s="53">
        <v>44795</v>
      </c>
      <c r="C929" s="57" t="s">
        <v>6</v>
      </c>
      <c r="D929" s="163">
        <v>2282.8000000000002</v>
      </c>
      <c r="E929" s="164"/>
    </row>
    <row r="930" spans="2:5" hidden="1">
      <c r="B930" s="53">
        <v>44577</v>
      </c>
      <c r="C930" s="57" t="s">
        <v>6</v>
      </c>
      <c r="D930" s="163">
        <v>2468.41</v>
      </c>
      <c r="E930" s="164"/>
    </row>
    <row r="931" spans="2:5" hidden="1">
      <c r="B931" s="53">
        <v>44471</v>
      </c>
      <c r="C931" s="57" t="s">
        <v>6</v>
      </c>
      <c r="D931" s="163">
        <v>941.46</v>
      </c>
      <c r="E931" s="164"/>
    </row>
    <row r="932" spans="2:5" hidden="1">
      <c r="B932" s="53">
        <v>44770</v>
      </c>
      <c r="C932" s="57" t="s">
        <v>7</v>
      </c>
      <c r="D932" s="163">
        <v>733.45</v>
      </c>
      <c r="E932" s="164"/>
    </row>
    <row r="933" spans="2:5" hidden="1">
      <c r="B933" s="53">
        <v>44549</v>
      </c>
      <c r="C933" s="57" t="s">
        <v>9</v>
      </c>
      <c r="D933" s="163">
        <v>614.34</v>
      </c>
      <c r="E933" s="164"/>
    </row>
    <row r="934" spans="2:5" hidden="1">
      <c r="B934" s="53">
        <v>45009</v>
      </c>
      <c r="C934" s="57" t="s">
        <v>9</v>
      </c>
      <c r="D934" s="163">
        <v>1004.64</v>
      </c>
      <c r="E934" s="164"/>
    </row>
    <row r="935" spans="2:5" hidden="1">
      <c r="B935" s="53">
        <v>44472</v>
      </c>
      <c r="C935" s="57" t="s">
        <v>6</v>
      </c>
      <c r="D935" s="163">
        <v>3135.49</v>
      </c>
      <c r="E935" s="164"/>
    </row>
    <row r="936" spans="2:5" hidden="1">
      <c r="B936" s="53">
        <v>44560</v>
      </c>
      <c r="C936" s="57" t="s">
        <v>9</v>
      </c>
      <c r="D936" s="163">
        <v>2148.6999999999998</v>
      </c>
      <c r="E936" s="164"/>
    </row>
    <row r="937" spans="2:5" hidden="1">
      <c r="B937" s="53">
        <v>44524</v>
      </c>
      <c r="C937" s="57" t="s">
        <v>312</v>
      </c>
      <c r="D937" s="163">
        <v>3599.79</v>
      </c>
      <c r="E937" s="164"/>
    </row>
    <row r="938" spans="2:5" hidden="1">
      <c r="B938" s="53">
        <v>44577</v>
      </c>
      <c r="C938" s="57" t="s">
        <v>6</v>
      </c>
      <c r="D938" s="163">
        <v>214.29</v>
      </c>
      <c r="E938" s="164"/>
    </row>
    <row r="939" spans="2:5" hidden="1">
      <c r="B939" s="53">
        <v>44624</v>
      </c>
      <c r="C939" s="57" t="s">
        <v>6</v>
      </c>
      <c r="D939" s="163">
        <v>1267.75</v>
      </c>
      <c r="E939" s="164"/>
    </row>
    <row r="940" spans="2:5" hidden="1">
      <c r="B940" s="53">
        <v>44695</v>
      </c>
      <c r="C940" s="57" t="s">
        <v>10</v>
      </c>
      <c r="D940" s="163">
        <v>2484.5100000000002</v>
      </c>
      <c r="E940" s="164"/>
    </row>
    <row r="941" spans="2:5" hidden="1">
      <c r="B941" s="53">
        <v>45007</v>
      </c>
      <c r="C941" s="57" t="s">
        <v>10</v>
      </c>
      <c r="D941" s="163">
        <v>2295.23</v>
      </c>
      <c r="E941" s="164"/>
    </row>
    <row r="942" spans="2:5" hidden="1">
      <c r="B942" s="53">
        <v>44773</v>
      </c>
      <c r="C942" s="57" t="s">
        <v>9</v>
      </c>
      <c r="D942" s="163">
        <v>2150.23</v>
      </c>
      <c r="E942" s="164"/>
    </row>
    <row r="943" spans="2:5" hidden="1">
      <c r="B943" s="53">
        <v>44862</v>
      </c>
      <c r="C943" s="57" t="s">
        <v>312</v>
      </c>
      <c r="D943" s="163">
        <v>2287.0100000000002</v>
      </c>
      <c r="E943" s="164"/>
    </row>
    <row r="944" spans="2:5" hidden="1">
      <c r="B944" s="53">
        <v>44961</v>
      </c>
      <c r="C944" s="57" t="s">
        <v>10</v>
      </c>
      <c r="D944" s="163">
        <v>2462.31</v>
      </c>
      <c r="E944" s="164"/>
    </row>
    <row r="945" spans="2:5" hidden="1">
      <c r="B945" s="53">
        <v>44935</v>
      </c>
      <c r="C945" s="57" t="s">
        <v>9</v>
      </c>
      <c r="D945" s="163">
        <v>2168.02</v>
      </c>
      <c r="E945" s="164"/>
    </row>
    <row r="946" spans="2:5" hidden="1">
      <c r="B946" s="53">
        <v>44621</v>
      </c>
      <c r="C946" s="57" t="s">
        <v>10</v>
      </c>
      <c r="D946" s="163">
        <v>255.46</v>
      </c>
      <c r="E946" s="164"/>
    </row>
    <row r="947" spans="2:5" hidden="1">
      <c r="B947" s="53">
        <v>44853</v>
      </c>
      <c r="C947" s="57" t="s">
        <v>6</v>
      </c>
      <c r="D947" s="163">
        <v>1627.46</v>
      </c>
      <c r="E947" s="164"/>
    </row>
    <row r="948" spans="2:5" hidden="1">
      <c r="B948" s="53">
        <v>44863</v>
      </c>
      <c r="C948" s="57" t="s">
        <v>10</v>
      </c>
      <c r="D948" s="163">
        <v>2188.7199999999998</v>
      </c>
      <c r="E948" s="164"/>
    </row>
    <row r="949" spans="2:5" hidden="1">
      <c r="B949" s="53">
        <v>44745</v>
      </c>
      <c r="C949" s="57" t="s">
        <v>9</v>
      </c>
      <c r="D949" s="163">
        <v>2457.0700000000002</v>
      </c>
      <c r="E949" s="164"/>
    </row>
    <row r="950" spans="2:5" hidden="1">
      <c r="B950" s="53">
        <v>44707</v>
      </c>
      <c r="C950" s="57" t="s">
        <v>9</v>
      </c>
      <c r="D950" s="163">
        <v>1044.8399999999999</v>
      </c>
      <c r="E950" s="164"/>
    </row>
    <row r="951" spans="2:5" hidden="1">
      <c r="B951" s="53">
        <v>44304</v>
      </c>
      <c r="C951" s="57" t="s">
        <v>10</v>
      </c>
      <c r="D951" s="163">
        <v>860.89</v>
      </c>
      <c r="E951" s="164"/>
    </row>
    <row r="952" spans="2:5" hidden="1">
      <c r="B952" s="53">
        <v>44508</v>
      </c>
      <c r="C952" s="57" t="s">
        <v>9</v>
      </c>
      <c r="D952" s="163">
        <v>1727.32</v>
      </c>
      <c r="E952" s="164"/>
    </row>
    <row r="953" spans="2:5" hidden="1">
      <c r="B953" s="53">
        <v>44397</v>
      </c>
      <c r="C953" s="57" t="s">
        <v>6</v>
      </c>
      <c r="D953" s="163">
        <v>1156.29</v>
      </c>
      <c r="E953" s="164"/>
    </row>
    <row r="954" spans="2:5" hidden="1">
      <c r="B954" s="53">
        <v>44709</v>
      </c>
      <c r="C954" s="57" t="s">
        <v>312</v>
      </c>
      <c r="D954" s="163">
        <v>1748.35</v>
      </c>
      <c r="E954" s="164"/>
    </row>
    <row r="955" spans="2:5" hidden="1">
      <c r="B955" s="53">
        <v>44580</v>
      </c>
      <c r="C955" s="57" t="s">
        <v>7</v>
      </c>
      <c r="D955" s="163">
        <v>1960</v>
      </c>
      <c r="E955" s="164"/>
    </row>
    <row r="956" spans="2:5" hidden="1">
      <c r="B956" s="53">
        <v>44565</v>
      </c>
      <c r="C956" s="57" t="s">
        <v>9</v>
      </c>
      <c r="D956" s="163">
        <v>1674.09</v>
      </c>
      <c r="E956" s="164"/>
    </row>
    <row r="957" spans="2:5" hidden="1">
      <c r="B957" s="53">
        <v>44388</v>
      </c>
      <c r="C957" s="57" t="s">
        <v>312</v>
      </c>
      <c r="D957" s="163">
        <v>1101.94</v>
      </c>
      <c r="E957" s="164"/>
    </row>
    <row r="958" spans="2:5" hidden="1">
      <c r="B958" s="53">
        <v>44450</v>
      </c>
      <c r="C958" s="57" t="s">
        <v>9</v>
      </c>
      <c r="D958" s="163">
        <v>444.4</v>
      </c>
      <c r="E958" s="164"/>
    </row>
    <row r="959" spans="2:5" hidden="1">
      <c r="B959" s="53">
        <v>44737</v>
      </c>
      <c r="C959" s="57" t="s">
        <v>7</v>
      </c>
      <c r="D959" s="163">
        <v>683.12</v>
      </c>
      <c r="E959" s="164"/>
    </row>
    <row r="960" spans="2:5" hidden="1">
      <c r="B960" s="53">
        <v>44872</v>
      </c>
      <c r="C960" s="57" t="s">
        <v>312</v>
      </c>
      <c r="D960" s="163">
        <v>2671.78</v>
      </c>
      <c r="E960" s="164"/>
    </row>
    <row r="961" spans="2:5" hidden="1">
      <c r="B961" s="53">
        <v>44927</v>
      </c>
      <c r="C961" s="57" t="s">
        <v>6</v>
      </c>
      <c r="D961" s="163">
        <v>2392.62</v>
      </c>
      <c r="E961" s="164"/>
    </row>
    <row r="962" spans="2:5" hidden="1">
      <c r="B962" s="53">
        <v>44441</v>
      </c>
      <c r="C962" s="57" t="s">
        <v>10</v>
      </c>
      <c r="D962" s="163">
        <v>1138.48</v>
      </c>
      <c r="E962" s="164"/>
    </row>
    <row r="963" spans="2:5" hidden="1">
      <c r="B963" s="53">
        <v>44631</v>
      </c>
      <c r="C963" s="57" t="s">
        <v>10</v>
      </c>
      <c r="D963" s="163">
        <v>966.49</v>
      </c>
      <c r="E963" s="164"/>
    </row>
    <row r="964" spans="2:5" hidden="1">
      <c r="B964" s="53">
        <v>44567</v>
      </c>
      <c r="C964" s="57" t="s">
        <v>9</v>
      </c>
      <c r="D964" s="163">
        <v>1709.3</v>
      </c>
      <c r="E964" s="164"/>
    </row>
    <row r="965" spans="2:5" hidden="1">
      <c r="B965" s="53">
        <v>44307</v>
      </c>
      <c r="C965" s="57" t="s">
        <v>6</v>
      </c>
      <c r="D965" s="163">
        <v>184.22</v>
      </c>
      <c r="E965" s="164"/>
    </row>
    <row r="966" spans="2:5" hidden="1">
      <c r="B966" s="53">
        <v>44376</v>
      </c>
      <c r="C966" s="57" t="s">
        <v>312</v>
      </c>
      <c r="D966" s="163">
        <v>2508.85</v>
      </c>
      <c r="E966" s="164"/>
    </row>
    <row r="967" spans="2:5" hidden="1">
      <c r="B967" s="53">
        <v>44617</v>
      </c>
      <c r="C967" s="57" t="s">
        <v>9</v>
      </c>
      <c r="D967" s="163">
        <v>1366.47</v>
      </c>
      <c r="E967" s="164"/>
    </row>
    <row r="968" spans="2:5" hidden="1">
      <c r="B968" s="53">
        <v>44443</v>
      </c>
      <c r="C968" s="57" t="s">
        <v>312</v>
      </c>
      <c r="D968" s="163">
        <v>1582.28</v>
      </c>
      <c r="E968" s="164"/>
    </row>
    <row r="969" spans="2:5" hidden="1">
      <c r="B969" s="53">
        <v>44733</v>
      </c>
      <c r="C969" s="57" t="s">
        <v>312</v>
      </c>
      <c r="D969" s="163">
        <v>2586.08</v>
      </c>
      <c r="E969" s="164"/>
    </row>
    <row r="970" spans="2:5" hidden="1">
      <c r="B970" s="53">
        <v>44775</v>
      </c>
      <c r="C970" s="57" t="s">
        <v>10</v>
      </c>
      <c r="D970" s="163">
        <v>1653.68</v>
      </c>
      <c r="E970" s="164"/>
    </row>
    <row r="971" spans="2:5" hidden="1">
      <c r="B971" s="53">
        <v>44801</v>
      </c>
      <c r="C971" s="57" t="s">
        <v>6</v>
      </c>
      <c r="D971" s="163">
        <v>879.33</v>
      </c>
      <c r="E971" s="164"/>
    </row>
    <row r="972" spans="2:5" hidden="1">
      <c r="B972" s="53">
        <v>44759</v>
      </c>
      <c r="C972" s="57" t="s">
        <v>7</v>
      </c>
      <c r="D972" s="163">
        <v>2104.64</v>
      </c>
      <c r="E972" s="164"/>
    </row>
    <row r="973" spans="2:5" hidden="1">
      <c r="B973" s="53">
        <v>44572</v>
      </c>
      <c r="C973" s="57" t="s">
        <v>312</v>
      </c>
      <c r="D973" s="163">
        <v>954.79</v>
      </c>
      <c r="E973" s="164"/>
    </row>
    <row r="974" spans="2:5" hidden="1">
      <c r="B974" s="53">
        <v>44471</v>
      </c>
      <c r="C974" s="57" t="s">
        <v>312</v>
      </c>
      <c r="D974" s="163">
        <v>2482.2600000000002</v>
      </c>
      <c r="E974" s="164"/>
    </row>
    <row r="975" spans="2:5" hidden="1">
      <c r="B975" s="53">
        <v>44407</v>
      </c>
      <c r="C975" s="57" t="s">
        <v>7</v>
      </c>
      <c r="D975" s="163">
        <v>1641.28</v>
      </c>
      <c r="E975" s="164"/>
    </row>
    <row r="976" spans="2:5" hidden="1">
      <c r="B976" s="53">
        <v>44428</v>
      </c>
      <c r="C976" s="57" t="s">
        <v>7</v>
      </c>
      <c r="D976" s="163">
        <v>848.63</v>
      </c>
      <c r="E976" s="164"/>
    </row>
    <row r="977" spans="2:5" hidden="1">
      <c r="B977" s="53">
        <v>44539</v>
      </c>
      <c r="C977" s="57" t="s">
        <v>7</v>
      </c>
      <c r="D977" s="163">
        <v>3203.46</v>
      </c>
      <c r="E977" s="164"/>
    </row>
    <row r="978" spans="2:5" hidden="1">
      <c r="B978" s="53">
        <v>44858</v>
      </c>
      <c r="C978" s="57" t="s">
        <v>7</v>
      </c>
      <c r="D978" s="163">
        <v>2059.21</v>
      </c>
      <c r="E978" s="164"/>
    </row>
    <row r="979" spans="2:5" hidden="1">
      <c r="B979" s="53">
        <v>44616</v>
      </c>
      <c r="C979" s="57" t="s">
        <v>10</v>
      </c>
      <c r="D979" s="163">
        <v>579.34</v>
      </c>
      <c r="E979" s="164"/>
    </row>
    <row r="980" spans="2:5" hidden="1">
      <c r="B980" s="53">
        <v>44979</v>
      </c>
      <c r="C980" s="57" t="s">
        <v>10</v>
      </c>
      <c r="D980" s="163">
        <v>1643.63</v>
      </c>
      <c r="E980" s="164"/>
    </row>
    <row r="981" spans="2:5" hidden="1">
      <c r="B981" s="53">
        <v>44302</v>
      </c>
      <c r="C981" s="57" t="s">
        <v>9</v>
      </c>
      <c r="D981" s="163">
        <v>1616.08</v>
      </c>
      <c r="E981" s="164"/>
    </row>
    <row r="982" spans="2:5" hidden="1">
      <c r="B982" s="53">
        <v>45016</v>
      </c>
      <c r="C982" s="57" t="s">
        <v>312</v>
      </c>
      <c r="D982" s="163">
        <v>2118.63</v>
      </c>
      <c r="E982" s="164"/>
    </row>
    <row r="983" spans="2:5" hidden="1">
      <c r="B983" s="53">
        <v>44694</v>
      </c>
      <c r="C983" s="57" t="s">
        <v>9</v>
      </c>
      <c r="D983" s="163">
        <v>2159.89</v>
      </c>
      <c r="E983" s="164"/>
    </row>
    <row r="984" spans="2:5" hidden="1">
      <c r="B984" s="53">
        <v>44633</v>
      </c>
      <c r="C984" s="57" t="s">
        <v>9</v>
      </c>
      <c r="D984" s="163">
        <v>2010.97</v>
      </c>
      <c r="E984" s="164"/>
    </row>
    <row r="985" spans="2:5" hidden="1">
      <c r="B985" s="53">
        <v>44522</v>
      </c>
      <c r="C985" s="57" t="s">
        <v>10</v>
      </c>
      <c r="D985" s="163">
        <v>3536.47</v>
      </c>
      <c r="E985" s="164"/>
    </row>
    <row r="986" spans="2:5" hidden="1">
      <c r="B986" s="53">
        <v>44969</v>
      </c>
      <c r="C986" s="57" t="s">
        <v>6</v>
      </c>
      <c r="D986" s="163">
        <v>215.6</v>
      </c>
      <c r="E986" s="164"/>
    </row>
    <row r="987" spans="2:5" hidden="1">
      <c r="B987" s="53">
        <v>44528</v>
      </c>
      <c r="C987" s="57" t="s">
        <v>9</v>
      </c>
      <c r="D987" s="163">
        <v>357.2</v>
      </c>
      <c r="E987" s="164"/>
    </row>
    <row r="988" spans="2:5" hidden="1">
      <c r="B988" s="53">
        <v>44559</v>
      </c>
      <c r="C988" s="57" t="s">
        <v>9</v>
      </c>
      <c r="D988" s="163">
        <v>2109.08</v>
      </c>
      <c r="E988" s="164"/>
    </row>
    <row r="989" spans="2:5" hidden="1">
      <c r="B989" s="53">
        <v>44611</v>
      </c>
      <c r="C989" s="57" t="s">
        <v>7</v>
      </c>
      <c r="D989" s="163">
        <v>2166.5</v>
      </c>
      <c r="E989" s="164"/>
    </row>
    <row r="990" spans="2:5" hidden="1">
      <c r="B990" s="53">
        <v>44539</v>
      </c>
      <c r="C990" s="57" t="s">
        <v>9</v>
      </c>
      <c r="D990" s="163">
        <v>3330.32</v>
      </c>
      <c r="E990" s="164"/>
    </row>
    <row r="991" spans="2:5" hidden="1">
      <c r="B991" s="53">
        <v>44406</v>
      </c>
      <c r="C991" s="57" t="s">
        <v>10</v>
      </c>
      <c r="D991" s="163">
        <v>1176.67</v>
      </c>
      <c r="E991" s="164"/>
    </row>
    <row r="992" spans="2:5" hidden="1">
      <c r="B992" s="53">
        <v>44843</v>
      </c>
      <c r="C992" s="57" t="s">
        <v>9</v>
      </c>
      <c r="D992" s="163">
        <v>1025.96</v>
      </c>
      <c r="E992" s="164"/>
    </row>
    <row r="993" spans="2:5" hidden="1">
      <c r="B993" s="53">
        <v>44815</v>
      </c>
      <c r="C993" s="57" t="s">
        <v>9</v>
      </c>
      <c r="D993" s="163">
        <v>984.93</v>
      </c>
      <c r="E993" s="164"/>
    </row>
    <row r="994" spans="2:5" hidden="1">
      <c r="B994" s="53">
        <v>44895</v>
      </c>
      <c r="C994" s="57" t="s">
        <v>9</v>
      </c>
      <c r="D994" s="163">
        <v>2477.9299999999998</v>
      </c>
      <c r="E994" s="164"/>
    </row>
    <row r="995" spans="2:5" hidden="1">
      <c r="B995" s="53">
        <v>44575</v>
      </c>
      <c r="C995" s="57" t="s">
        <v>6</v>
      </c>
      <c r="D995" s="163">
        <v>1111.2</v>
      </c>
      <c r="E995" s="164"/>
    </row>
    <row r="996" spans="2:5" hidden="1">
      <c r="B996" s="53">
        <v>44944</v>
      </c>
      <c r="C996" s="57" t="s">
        <v>7</v>
      </c>
      <c r="D996" s="163">
        <v>2063.96</v>
      </c>
      <c r="E996" s="164"/>
    </row>
    <row r="997" spans="2:5" hidden="1">
      <c r="B997" s="53">
        <v>44952</v>
      </c>
      <c r="C997" s="57" t="s">
        <v>7</v>
      </c>
      <c r="D997" s="163">
        <v>1484</v>
      </c>
      <c r="E997" s="164"/>
    </row>
    <row r="998" spans="2:5" hidden="1">
      <c r="B998" s="53">
        <v>44972</v>
      </c>
      <c r="C998" s="57" t="s">
        <v>10</v>
      </c>
      <c r="D998" s="163">
        <v>2343.09</v>
      </c>
      <c r="E998" s="164"/>
    </row>
    <row r="999" spans="2:5" hidden="1">
      <c r="B999" s="53">
        <v>44860</v>
      </c>
      <c r="C999" s="57" t="s">
        <v>9</v>
      </c>
      <c r="D999" s="163">
        <v>2005.24</v>
      </c>
      <c r="E999" s="164"/>
    </row>
    <row r="1000" spans="2:5" hidden="1">
      <c r="B1000" s="53">
        <v>44888</v>
      </c>
      <c r="C1000" s="57" t="s">
        <v>9</v>
      </c>
      <c r="D1000" s="163">
        <v>353.33</v>
      </c>
      <c r="E1000" s="164"/>
    </row>
    <row r="1001" spans="2:5" hidden="1">
      <c r="B1001" s="53">
        <v>44801</v>
      </c>
      <c r="C1001" s="57" t="s">
        <v>312</v>
      </c>
      <c r="D1001" s="163">
        <v>216.59</v>
      </c>
      <c r="E1001" s="164"/>
    </row>
    <row r="1002" spans="2:5" hidden="1">
      <c r="B1002" s="53">
        <v>44946</v>
      </c>
      <c r="C1002" s="57" t="s">
        <v>10</v>
      </c>
      <c r="D1002" s="163">
        <v>1586.11</v>
      </c>
      <c r="E1002" s="164"/>
    </row>
    <row r="1003" spans="2:5" hidden="1">
      <c r="B1003" s="53">
        <v>44458</v>
      </c>
      <c r="C1003" s="57" t="s">
        <v>9</v>
      </c>
      <c r="D1003" s="163">
        <v>1130.46</v>
      </c>
      <c r="E1003" s="164"/>
    </row>
    <row r="1004" spans="2:5" hidden="1">
      <c r="B1004" s="53">
        <v>44621</v>
      </c>
      <c r="C1004" s="57" t="s">
        <v>7</v>
      </c>
      <c r="D1004" s="163">
        <v>182.72</v>
      </c>
      <c r="E1004" s="164"/>
    </row>
    <row r="1005" spans="2:5" hidden="1">
      <c r="B1005" s="53">
        <v>44999</v>
      </c>
      <c r="C1005" s="57" t="s">
        <v>9</v>
      </c>
      <c r="D1005" s="163">
        <v>884.07</v>
      </c>
      <c r="E1005" s="164"/>
    </row>
    <row r="1006" spans="2:5" hidden="1">
      <c r="B1006" s="53">
        <v>44697</v>
      </c>
      <c r="C1006" s="57" t="s">
        <v>6</v>
      </c>
      <c r="D1006" s="163">
        <v>1983.95</v>
      </c>
      <c r="E1006" s="164"/>
    </row>
    <row r="1007" spans="2:5" hidden="1">
      <c r="B1007" s="53">
        <v>44499</v>
      </c>
      <c r="C1007" s="57" t="s">
        <v>312</v>
      </c>
      <c r="D1007" s="163">
        <v>2576.31</v>
      </c>
      <c r="E1007" s="164"/>
    </row>
    <row r="1008" spans="2:5" hidden="1">
      <c r="B1008" s="53">
        <v>44351</v>
      </c>
      <c r="C1008" s="57" t="s">
        <v>7</v>
      </c>
      <c r="D1008" s="163">
        <v>610.45000000000005</v>
      </c>
      <c r="E1008" s="164"/>
    </row>
    <row r="1009" spans="2:5" hidden="1">
      <c r="B1009" s="53">
        <v>44867</v>
      </c>
      <c r="C1009" s="57" t="s">
        <v>9</v>
      </c>
      <c r="D1009" s="163">
        <v>1868.09</v>
      </c>
      <c r="E1009" s="164"/>
    </row>
    <row r="1010" spans="2:5" hidden="1">
      <c r="B1010" s="53">
        <v>44785</v>
      </c>
      <c r="C1010" s="57" t="s">
        <v>9</v>
      </c>
      <c r="D1010" s="163">
        <v>842.88</v>
      </c>
      <c r="E1010" s="164"/>
    </row>
    <row r="1011" spans="2:5" hidden="1">
      <c r="B1011" s="53">
        <v>44567</v>
      </c>
      <c r="C1011" s="57" t="s">
        <v>6</v>
      </c>
      <c r="D1011" s="163">
        <v>630.98</v>
      </c>
      <c r="E1011" s="164"/>
    </row>
    <row r="1012" spans="2:5" hidden="1">
      <c r="B1012" s="53">
        <v>44753</v>
      </c>
      <c r="C1012" s="57" t="s">
        <v>312</v>
      </c>
      <c r="D1012" s="163">
        <v>2450.7800000000002</v>
      </c>
      <c r="E1012" s="164"/>
    </row>
    <row r="1013" spans="2:5" hidden="1">
      <c r="B1013" s="53">
        <v>44417</v>
      </c>
      <c r="C1013" s="57" t="s">
        <v>6</v>
      </c>
      <c r="D1013" s="163">
        <v>127.11</v>
      </c>
      <c r="E1013" s="164"/>
    </row>
    <row r="1014" spans="2:5" hidden="1">
      <c r="B1014" s="53">
        <v>44869</v>
      </c>
      <c r="C1014" s="57" t="s">
        <v>9</v>
      </c>
      <c r="D1014" s="163">
        <v>1804.71</v>
      </c>
      <c r="E1014" s="164"/>
    </row>
    <row r="1015" spans="2:5" hidden="1">
      <c r="B1015" s="53">
        <v>44889</v>
      </c>
      <c r="C1015" s="57" t="s">
        <v>6</v>
      </c>
      <c r="D1015" s="163">
        <v>2363.37</v>
      </c>
      <c r="E1015" s="164"/>
    </row>
    <row r="1016" spans="2:5" hidden="1">
      <c r="B1016" s="53">
        <v>44821</v>
      </c>
      <c r="C1016" s="57" t="s">
        <v>10</v>
      </c>
      <c r="D1016" s="163">
        <v>2326.88</v>
      </c>
      <c r="E1016" s="164"/>
    </row>
    <row r="1017" spans="2:5" hidden="1">
      <c r="B1017" s="53">
        <v>45011</v>
      </c>
      <c r="C1017" s="57" t="s">
        <v>312</v>
      </c>
      <c r="D1017" s="163">
        <v>2045.78</v>
      </c>
      <c r="E1017" s="164"/>
    </row>
    <row r="1018" spans="2:5" hidden="1">
      <c r="B1018" s="53">
        <v>44856</v>
      </c>
      <c r="C1018" s="57" t="s">
        <v>312</v>
      </c>
      <c r="D1018" s="163">
        <v>3709.27</v>
      </c>
      <c r="E1018" s="164"/>
    </row>
    <row r="1019" spans="2:5" hidden="1">
      <c r="B1019" s="53">
        <v>44469</v>
      </c>
      <c r="C1019" s="57" t="s">
        <v>9</v>
      </c>
      <c r="D1019" s="163">
        <v>2514.87</v>
      </c>
      <c r="E1019" s="164"/>
    </row>
    <row r="1020" spans="2:5" hidden="1">
      <c r="B1020" s="53">
        <v>44590</v>
      </c>
      <c r="C1020" s="57" t="s">
        <v>312</v>
      </c>
      <c r="D1020" s="163">
        <v>2068.84</v>
      </c>
      <c r="E1020" s="164"/>
    </row>
    <row r="1021" spans="2:5" hidden="1">
      <c r="B1021" s="53">
        <v>44351</v>
      </c>
      <c r="C1021" s="57" t="s">
        <v>7</v>
      </c>
      <c r="D1021" s="163">
        <v>1192.58</v>
      </c>
      <c r="E1021" s="164"/>
    </row>
    <row r="1022" spans="2:5" hidden="1">
      <c r="B1022" s="53">
        <v>45016</v>
      </c>
      <c r="C1022" s="57" t="s">
        <v>6</v>
      </c>
      <c r="D1022" s="163">
        <v>1289.42</v>
      </c>
      <c r="E1022" s="164"/>
    </row>
    <row r="1023" spans="2:5" hidden="1">
      <c r="B1023" s="53">
        <v>44400</v>
      </c>
      <c r="C1023" s="57" t="s">
        <v>6</v>
      </c>
      <c r="D1023" s="163">
        <v>1625.39</v>
      </c>
      <c r="E1023" s="164"/>
    </row>
    <row r="1024" spans="2:5" hidden="1">
      <c r="B1024" s="53">
        <v>44287</v>
      </c>
      <c r="C1024" s="57" t="s">
        <v>10</v>
      </c>
      <c r="D1024" s="163">
        <v>1000.18</v>
      </c>
      <c r="E1024" s="164"/>
    </row>
    <row r="1025" spans="2:5" hidden="1">
      <c r="B1025" s="53">
        <v>44953</v>
      </c>
      <c r="C1025" s="57" t="s">
        <v>6</v>
      </c>
      <c r="D1025" s="163">
        <v>92.68</v>
      </c>
      <c r="E1025" s="164"/>
    </row>
    <row r="1026" spans="2:5" hidden="1">
      <c r="B1026" s="53">
        <v>44426</v>
      </c>
      <c r="C1026" s="57" t="s">
        <v>9</v>
      </c>
      <c r="D1026" s="163">
        <v>393.55</v>
      </c>
      <c r="E1026" s="164"/>
    </row>
    <row r="1027" spans="2:5" hidden="1">
      <c r="B1027" s="53">
        <v>44600</v>
      </c>
      <c r="C1027" s="57" t="s">
        <v>10</v>
      </c>
      <c r="D1027" s="163">
        <v>256.49</v>
      </c>
      <c r="E1027" s="164"/>
    </row>
    <row r="1028" spans="2:5" hidden="1">
      <c r="B1028" s="53">
        <v>44777</v>
      </c>
      <c r="C1028" s="57" t="s">
        <v>6</v>
      </c>
      <c r="D1028" s="163">
        <v>1335.22</v>
      </c>
      <c r="E1028" s="164"/>
    </row>
    <row r="1029" spans="2:5" hidden="1">
      <c r="B1029" s="53">
        <v>44584</v>
      </c>
      <c r="C1029" s="57" t="s">
        <v>312</v>
      </c>
      <c r="D1029" s="163">
        <v>2152.9499999999998</v>
      </c>
      <c r="E1029" s="164"/>
    </row>
    <row r="1030" spans="2:5" hidden="1">
      <c r="B1030" s="53">
        <v>44767</v>
      </c>
      <c r="C1030" s="57" t="s">
        <v>7</v>
      </c>
      <c r="D1030" s="163">
        <v>776.15</v>
      </c>
      <c r="E1030" s="164"/>
    </row>
    <row r="1031" spans="2:5" hidden="1">
      <c r="B1031" s="53">
        <v>44873</v>
      </c>
      <c r="C1031" s="57" t="s">
        <v>6</v>
      </c>
      <c r="D1031" s="163">
        <v>322.58999999999997</v>
      </c>
      <c r="E1031" s="164"/>
    </row>
    <row r="1032" spans="2:5" hidden="1">
      <c r="B1032" s="53">
        <v>44301</v>
      </c>
      <c r="C1032" s="57" t="s">
        <v>6</v>
      </c>
      <c r="D1032" s="163">
        <v>2304.42</v>
      </c>
      <c r="E1032" s="164"/>
    </row>
    <row r="1033" spans="2:5" hidden="1">
      <c r="B1033" s="53">
        <v>44701</v>
      </c>
      <c r="C1033" s="57" t="s">
        <v>7</v>
      </c>
      <c r="D1033" s="163">
        <v>2521.87</v>
      </c>
      <c r="E1033" s="164"/>
    </row>
    <row r="1034" spans="2:5" hidden="1">
      <c r="B1034" s="53">
        <v>44435</v>
      </c>
      <c r="C1034" s="57" t="s">
        <v>312</v>
      </c>
      <c r="D1034" s="163">
        <v>12.93</v>
      </c>
      <c r="E1034" s="164"/>
    </row>
    <row r="1035" spans="2:5" hidden="1">
      <c r="B1035" s="53">
        <v>44463</v>
      </c>
      <c r="C1035" s="57" t="s">
        <v>9</v>
      </c>
      <c r="D1035" s="163">
        <v>1613.6</v>
      </c>
      <c r="E1035" s="164"/>
    </row>
    <row r="1036" spans="2:5" hidden="1">
      <c r="B1036" s="53">
        <v>44841</v>
      </c>
      <c r="C1036" s="57" t="s">
        <v>6</v>
      </c>
      <c r="D1036" s="163">
        <v>882.95</v>
      </c>
      <c r="E1036" s="164"/>
    </row>
    <row r="1037" spans="2:5" hidden="1">
      <c r="B1037" s="53">
        <v>44769</v>
      </c>
      <c r="C1037" s="57" t="s">
        <v>6</v>
      </c>
      <c r="D1037" s="163">
        <v>1681.33</v>
      </c>
      <c r="E1037" s="164"/>
    </row>
    <row r="1038" spans="2:5" hidden="1">
      <c r="B1038" s="53">
        <v>44855</v>
      </c>
      <c r="C1038" s="57" t="s">
        <v>312</v>
      </c>
      <c r="D1038" s="163">
        <v>990.97</v>
      </c>
      <c r="E1038" s="164"/>
    </row>
    <row r="1039" spans="2:5" hidden="1">
      <c r="B1039" s="53">
        <v>44880</v>
      </c>
      <c r="C1039" s="57" t="s">
        <v>9</v>
      </c>
      <c r="D1039" s="163">
        <v>204.19</v>
      </c>
      <c r="E1039" s="164"/>
    </row>
    <row r="1040" spans="2:5" hidden="1">
      <c r="B1040" s="53">
        <v>44305</v>
      </c>
      <c r="C1040" s="57" t="s">
        <v>7</v>
      </c>
      <c r="D1040" s="163">
        <v>1529</v>
      </c>
      <c r="E1040" s="164"/>
    </row>
    <row r="1041" spans="2:5" hidden="1">
      <c r="B1041" s="53">
        <v>44393</v>
      </c>
      <c r="C1041" s="57" t="s">
        <v>6</v>
      </c>
      <c r="D1041" s="163">
        <v>895.17</v>
      </c>
      <c r="E1041" s="164"/>
    </row>
    <row r="1042" spans="2:5" hidden="1">
      <c r="B1042" s="53">
        <v>44546</v>
      </c>
      <c r="C1042" s="57" t="s">
        <v>9</v>
      </c>
      <c r="D1042" s="163">
        <v>3606.41</v>
      </c>
      <c r="E1042" s="164"/>
    </row>
    <row r="1043" spans="2:5" hidden="1">
      <c r="B1043" s="53">
        <v>44503</v>
      </c>
      <c r="C1043" s="57" t="s">
        <v>9</v>
      </c>
      <c r="D1043" s="163">
        <v>1117.01</v>
      </c>
      <c r="E1043" s="164"/>
    </row>
    <row r="1044" spans="2:5" hidden="1">
      <c r="B1044" s="53">
        <v>44349</v>
      </c>
      <c r="C1044" s="57" t="s">
        <v>6</v>
      </c>
      <c r="D1044" s="163">
        <v>710.24</v>
      </c>
      <c r="E1044" s="164"/>
    </row>
    <row r="1045" spans="2:5" hidden="1">
      <c r="B1045" s="53">
        <v>44845</v>
      </c>
      <c r="C1045" s="57" t="s">
        <v>9</v>
      </c>
      <c r="D1045" s="163">
        <v>1667.87</v>
      </c>
      <c r="E1045" s="164"/>
    </row>
    <row r="1046" spans="2:5" hidden="1">
      <c r="B1046" s="53">
        <v>44799</v>
      </c>
      <c r="C1046" s="57" t="s">
        <v>10</v>
      </c>
      <c r="D1046" s="163">
        <v>813.69</v>
      </c>
      <c r="E1046" s="164"/>
    </row>
    <row r="1047" spans="2:5" hidden="1">
      <c r="B1047" s="53">
        <v>44854</v>
      </c>
      <c r="C1047" s="57" t="s">
        <v>10</v>
      </c>
      <c r="D1047" s="163">
        <v>489.14</v>
      </c>
      <c r="E1047" s="164"/>
    </row>
    <row r="1048" spans="2:5" hidden="1">
      <c r="B1048" s="53">
        <v>44887</v>
      </c>
      <c r="C1048" s="57" t="s">
        <v>9</v>
      </c>
      <c r="D1048" s="163">
        <v>2338.2600000000002</v>
      </c>
      <c r="E1048" s="164"/>
    </row>
    <row r="1049" spans="2:5" hidden="1">
      <c r="B1049" s="53">
        <v>44926</v>
      </c>
      <c r="C1049" s="57" t="s">
        <v>6</v>
      </c>
      <c r="D1049" s="163">
        <v>3025.02</v>
      </c>
      <c r="E1049" s="164"/>
    </row>
    <row r="1050" spans="2:5" hidden="1">
      <c r="B1050" s="53">
        <v>44537</v>
      </c>
      <c r="C1050" s="57" t="s">
        <v>9</v>
      </c>
      <c r="D1050" s="163">
        <v>3673.75</v>
      </c>
      <c r="E1050" s="164"/>
    </row>
    <row r="1051" spans="2:5" hidden="1">
      <c r="B1051" s="53">
        <v>44467</v>
      </c>
      <c r="C1051" s="57" t="s">
        <v>312</v>
      </c>
      <c r="D1051" s="163">
        <v>1644.17</v>
      </c>
      <c r="E1051" s="164"/>
    </row>
    <row r="1052" spans="2:5" hidden="1">
      <c r="B1052" s="53">
        <v>44648</v>
      </c>
      <c r="C1052" s="57" t="s">
        <v>9</v>
      </c>
      <c r="D1052" s="163">
        <v>753.92</v>
      </c>
      <c r="E1052" s="164"/>
    </row>
    <row r="1053" spans="2:5" hidden="1">
      <c r="B1053" s="53">
        <v>44366</v>
      </c>
      <c r="C1053" s="57" t="s">
        <v>6</v>
      </c>
      <c r="D1053" s="163">
        <v>1594.86</v>
      </c>
      <c r="E1053" s="164"/>
    </row>
    <row r="1054" spans="2:5" hidden="1">
      <c r="B1054" s="53">
        <v>44677</v>
      </c>
      <c r="C1054" s="57" t="s">
        <v>6</v>
      </c>
      <c r="D1054" s="163">
        <v>1168.5</v>
      </c>
      <c r="E1054" s="164"/>
    </row>
    <row r="1055" spans="2:5" hidden="1">
      <c r="B1055" s="53">
        <v>44884</v>
      </c>
      <c r="C1055" s="57" t="s">
        <v>7</v>
      </c>
      <c r="D1055" s="163">
        <v>1731.79</v>
      </c>
      <c r="E1055" s="164"/>
    </row>
    <row r="1056" spans="2:5" hidden="1">
      <c r="B1056" s="53">
        <v>44829</v>
      </c>
      <c r="C1056" s="57" t="s">
        <v>6</v>
      </c>
      <c r="D1056" s="163">
        <v>2017.22</v>
      </c>
      <c r="E1056" s="164"/>
    </row>
    <row r="1057" spans="2:5" hidden="1">
      <c r="B1057" s="53">
        <v>44503</v>
      </c>
      <c r="C1057" s="57" t="s">
        <v>312</v>
      </c>
      <c r="D1057" s="163">
        <v>2234.21</v>
      </c>
      <c r="E1057" s="164"/>
    </row>
    <row r="1058" spans="2:5" hidden="1">
      <c r="B1058" s="53">
        <v>44496</v>
      </c>
      <c r="C1058" s="57" t="s">
        <v>312</v>
      </c>
      <c r="D1058" s="163">
        <v>2970.26</v>
      </c>
      <c r="E1058" s="164"/>
    </row>
    <row r="1059" spans="2:5" hidden="1">
      <c r="B1059" s="53">
        <v>44771</v>
      </c>
      <c r="C1059" s="57" t="s">
        <v>9</v>
      </c>
      <c r="D1059" s="163">
        <v>620.54</v>
      </c>
      <c r="E1059" s="164"/>
    </row>
    <row r="1060" spans="2:5" hidden="1">
      <c r="B1060" s="53">
        <v>44884</v>
      </c>
      <c r="C1060" s="57" t="s">
        <v>9</v>
      </c>
      <c r="D1060" s="163">
        <v>3743.91</v>
      </c>
      <c r="E1060" s="164"/>
    </row>
    <row r="1061" spans="2:5" hidden="1">
      <c r="B1061" s="53">
        <v>44563</v>
      </c>
      <c r="C1061" s="57" t="s">
        <v>9</v>
      </c>
      <c r="D1061" s="163">
        <v>348.43</v>
      </c>
      <c r="E1061" s="164"/>
    </row>
    <row r="1062" spans="2:5" hidden="1">
      <c r="B1062" s="53">
        <v>44823</v>
      </c>
      <c r="C1062" s="57" t="s">
        <v>10</v>
      </c>
      <c r="D1062" s="163">
        <v>2401.7199999999998</v>
      </c>
      <c r="E1062" s="164"/>
    </row>
    <row r="1063" spans="2:5" hidden="1">
      <c r="B1063" s="53">
        <v>44669</v>
      </c>
      <c r="C1063" s="57" t="s">
        <v>10</v>
      </c>
      <c r="D1063" s="163">
        <v>489.29</v>
      </c>
      <c r="E1063" s="164"/>
    </row>
    <row r="1064" spans="2:5" hidden="1">
      <c r="B1064" s="53">
        <v>44524</v>
      </c>
      <c r="C1064" s="57" t="s">
        <v>6</v>
      </c>
      <c r="D1064" s="163">
        <v>1314.36</v>
      </c>
      <c r="E1064" s="164"/>
    </row>
    <row r="1065" spans="2:5" hidden="1">
      <c r="B1065" s="53">
        <v>44845</v>
      </c>
      <c r="C1065" s="57" t="s">
        <v>9</v>
      </c>
      <c r="D1065" s="163">
        <v>1476.58</v>
      </c>
      <c r="E1065" s="164"/>
    </row>
    <row r="1066" spans="2:5" hidden="1">
      <c r="B1066" s="53">
        <v>44688</v>
      </c>
      <c r="C1066" s="57" t="s">
        <v>9</v>
      </c>
      <c r="D1066" s="163">
        <v>1479.86</v>
      </c>
      <c r="E1066" s="164"/>
    </row>
    <row r="1067" spans="2:5" hidden="1">
      <c r="B1067" s="53">
        <v>44886</v>
      </c>
      <c r="C1067" s="57" t="s">
        <v>6</v>
      </c>
      <c r="D1067" s="163">
        <v>671.45</v>
      </c>
      <c r="E1067" s="164"/>
    </row>
    <row r="1068" spans="2:5" hidden="1">
      <c r="B1068" s="53">
        <v>44933</v>
      </c>
      <c r="C1068" s="57" t="s">
        <v>6</v>
      </c>
      <c r="D1068" s="163">
        <v>1106.28</v>
      </c>
      <c r="E1068" s="164"/>
    </row>
    <row r="1069" spans="2:5" hidden="1">
      <c r="B1069" s="53">
        <v>44646</v>
      </c>
      <c r="C1069" s="57" t="s">
        <v>7</v>
      </c>
      <c r="D1069" s="163">
        <v>1322.15</v>
      </c>
      <c r="E1069" s="164"/>
    </row>
    <row r="1070" spans="2:5" hidden="1">
      <c r="B1070" s="53">
        <v>44351</v>
      </c>
      <c r="C1070" s="57" t="s">
        <v>6</v>
      </c>
      <c r="D1070" s="163">
        <v>1213.4100000000001</v>
      </c>
      <c r="E1070" s="164"/>
    </row>
    <row r="1071" spans="2:5" hidden="1">
      <c r="B1071" s="53">
        <v>44740</v>
      </c>
      <c r="C1071" s="57" t="s">
        <v>312</v>
      </c>
      <c r="D1071" s="163">
        <v>1577.92</v>
      </c>
      <c r="E1071" s="164"/>
    </row>
    <row r="1072" spans="2:5" hidden="1">
      <c r="B1072" s="53">
        <v>44943</v>
      </c>
      <c r="C1072" s="57" t="s">
        <v>7</v>
      </c>
      <c r="D1072" s="163">
        <v>2592.7199999999998</v>
      </c>
      <c r="E1072" s="164"/>
    </row>
    <row r="1073" spans="2:5" hidden="1">
      <c r="B1073" s="53">
        <v>44461</v>
      </c>
      <c r="C1073" s="57" t="s">
        <v>7</v>
      </c>
      <c r="D1073" s="163">
        <v>2407.91</v>
      </c>
      <c r="E1073" s="164"/>
    </row>
    <row r="1074" spans="2:5" hidden="1">
      <c r="B1074" s="53">
        <v>44520</v>
      </c>
      <c r="C1074" s="57" t="s">
        <v>6</v>
      </c>
      <c r="D1074" s="163">
        <v>3728.21</v>
      </c>
      <c r="E1074" s="164"/>
    </row>
    <row r="1075" spans="2:5" hidden="1">
      <c r="B1075" s="53">
        <v>44539</v>
      </c>
      <c r="C1075" s="57" t="s">
        <v>10</v>
      </c>
      <c r="D1075" s="163">
        <v>1909.53</v>
      </c>
      <c r="E1075" s="164"/>
    </row>
    <row r="1076" spans="2:5" hidden="1">
      <c r="B1076" s="53">
        <v>44938</v>
      </c>
      <c r="C1076" s="57" t="s">
        <v>9</v>
      </c>
      <c r="D1076" s="163">
        <v>1396.71</v>
      </c>
      <c r="E1076" s="164"/>
    </row>
    <row r="1077" spans="2:5" hidden="1">
      <c r="B1077" s="53">
        <v>44786</v>
      </c>
      <c r="C1077" s="57" t="s">
        <v>312</v>
      </c>
      <c r="D1077" s="163">
        <v>1394.53</v>
      </c>
      <c r="E1077" s="164"/>
    </row>
    <row r="1078" spans="2:5" hidden="1">
      <c r="B1078" s="53">
        <v>44594</v>
      </c>
      <c r="C1078" s="57" t="s">
        <v>6</v>
      </c>
      <c r="D1078" s="163">
        <v>1049.4100000000001</v>
      </c>
      <c r="E1078" s="164"/>
    </row>
    <row r="1079" spans="2:5" hidden="1">
      <c r="B1079" s="53">
        <v>44936</v>
      </c>
      <c r="C1079" s="57" t="s">
        <v>9</v>
      </c>
      <c r="D1079" s="163">
        <v>887.03</v>
      </c>
      <c r="E1079" s="164"/>
    </row>
    <row r="1080" spans="2:5" hidden="1">
      <c r="B1080" s="53">
        <v>44498</v>
      </c>
      <c r="C1080" s="57" t="s">
        <v>9</v>
      </c>
      <c r="D1080" s="163">
        <v>2140.34</v>
      </c>
      <c r="E1080" s="164"/>
    </row>
    <row r="1081" spans="2:5" hidden="1">
      <c r="B1081" s="53">
        <v>44755</v>
      </c>
      <c r="C1081" s="57" t="s">
        <v>7</v>
      </c>
      <c r="D1081" s="163">
        <v>708.89</v>
      </c>
      <c r="E1081" s="164"/>
    </row>
    <row r="1082" spans="2:5" hidden="1">
      <c r="B1082" s="53">
        <v>44337</v>
      </c>
      <c r="C1082" s="57" t="s">
        <v>6</v>
      </c>
      <c r="D1082" s="163">
        <v>2492.2399999999998</v>
      </c>
      <c r="E1082" s="164"/>
    </row>
    <row r="1083" spans="2:5" hidden="1">
      <c r="B1083" s="53">
        <v>44957</v>
      </c>
      <c r="C1083" s="57" t="s">
        <v>6</v>
      </c>
      <c r="D1083" s="163">
        <v>125.49</v>
      </c>
      <c r="E1083" s="164"/>
    </row>
    <row r="1084" spans="2:5" hidden="1">
      <c r="B1084" s="53">
        <v>44527</v>
      </c>
      <c r="C1084" s="57" t="s">
        <v>7</v>
      </c>
      <c r="D1084" s="163">
        <v>1977.56</v>
      </c>
      <c r="E1084" s="164"/>
    </row>
    <row r="1085" spans="2:5" hidden="1">
      <c r="B1085" s="53">
        <v>44830</v>
      </c>
      <c r="C1085" s="57" t="s">
        <v>9</v>
      </c>
      <c r="D1085" s="163">
        <v>1511.63</v>
      </c>
      <c r="E1085" s="164"/>
    </row>
    <row r="1086" spans="2:5" hidden="1">
      <c r="B1086" s="53">
        <v>44556</v>
      </c>
      <c r="C1086" s="57" t="s">
        <v>10</v>
      </c>
      <c r="D1086" s="163">
        <v>471.98</v>
      </c>
      <c r="E1086" s="164"/>
    </row>
    <row r="1087" spans="2:5" hidden="1">
      <c r="B1087" s="53">
        <v>44881</v>
      </c>
      <c r="C1087" s="57" t="s">
        <v>9</v>
      </c>
      <c r="D1087" s="163">
        <v>1012.39</v>
      </c>
      <c r="E1087" s="164"/>
    </row>
    <row r="1088" spans="2:5" hidden="1">
      <c r="B1088" s="53">
        <v>44291</v>
      </c>
      <c r="C1088" s="57" t="s">
        <v>9</v>
      </c>
      <c r="D1088" s="163">
        <v>75.87</v>
      </c>
      <c r="E1088" s="164"/>
    </row>
    <row r="1089" spans="2:5" hidden="1">
      <c r="B1089" s="53">
        <v>44649</v>
      </c>
      <c r="C1089" s="57" t="s">
        <v>9</v>
      </c>
      <c r="D1089" s="163">
        <v>541.03</v>
      </c>
      <c r="E1089" s="164"/>
    </row>
    <row r="1090" spans="2:5" hidden="1">
      <c r="B1090" s="53">
        <v>44886</v>
      </c>
      <c r="C1090" s="57" t="s">
        <v>7</v>
      </c>
      <c r="D1090" s="163">
        <v>1067.92</v>
      </c>
      <c r="E1090" s="164"/>
    </row>
    <row r="1091" spans="2:5" hidden="1">
      <c r="B1091" s="53">
        <v>44907</v>
      </c>
      <c r="C1091" s="57" t="s">
        <v>7</v>
      </c>
      <c r="D1091" s="163">
        <v>2027.87</v>
      </c>
      <c r="E1091" s="164"/>
    </row>
    <row r="1092" spans="2:5" hidden="1">
      <c r="B1092" s="53">
        <v>44903</v>
      </c>
      <c r="C1092" s="57" t="s">
        <v>6</v>
      </c>
      <c r="D1092" s="163">
        <v>1481.98</v>
      </c>
      <c r="E1092" s="164"/>
    </row>
    <row r="1093" spans="2:5" hidden="1">
      <c r="B1093" s="53">
        <v>44771</v>
      </c>
      <c r="C1093" s="57" t="s">
        <v>7</v>
      </c>
      <c r="D1093" s="163">
        <v>2596.4899999999998</v>
      </c>
      <c r="E1093" s="164"/>
    </row>
    <row r="1094" spans="2:5" hidden="1">
      <c r="B1094" s="53">
        <v>44857</v>
      </c>
      <c r="C1094" s="57" t="s">
        <v>312</v>
      </c>
      <c r="D1094" s="163">
        <v>1992.68</v>
      </c>
      <c r="E1094" s="164"/>
    </row>
    <row r="1095" spans="2:5" hidden="1">
      <c r="B1095" s="53">
        <v>45004</v>
      </c>
      <c r="C1095" s="57" t="s">
        <v>7</v>
      </c>
      <c r="D1095" s="163">
        <v>2364.9699999999998</v>
      </c>
      <c r="E1095" s="164"/>
    </row>
    <row r="1096" spans="2:5" hidden="1">
      <c r="B1096" s="53">
        <v>44382</v>
      </c>
      <c r="C1096" s="57" t="s">
        <v>9</v>
      </c>
      <c r="D1096" s="163">
        <v>1273.43</v>
      </c>
      <c r="E1096" s="164"/>
    </row>
    <row r="1097" spans="2:5" hidden="1">
      <c r="B1097" s="53">
        <v>44404</v>
      </c>
      <c r="C1097" s="57" t="s">
        <v>9</v>
      </c>
      <c r="D1097" s="163">
        <v>1246.57</v>
      </c>
      <c r="E1097" s="164"/>
    </row>
    <row r="1098" spans="2:5" hidden="1">
      <c r="B1098" s="53">
        <v>44825</v>
      </c>
      <c r="C1098" s="57" t="s">
        <v>9</v>
      </c>
      <c r="D1098" s="163">
        <v>1077.8599999999999</v>
      </c>
      <c r="E1098" s="164"/>
    </row>
    <row r="1099" spans="2:5" hidden="1">
      <c r="B1099" s="53">
        <v>44614</v>
      </c>
      <c r="C1099" s="57" t="s">
        <v>6</v>
      </c>
      <c r="D1099" s="163">
        <v>645.86</v>
      </c>
      <c r="E1099" s="164"/>
    </row>
    <row r="1100" spans="2:5" hidden="1">
      <c r="B1100" s="53">
        <v>44622</v>
      </c>
      <c r="C1100" s="57" t="s">
        <v>10</v>
      </c>
      <c r="D1100" s="163">
        <v>560.35</v>
      </c>
      <c r="E1100" s="164"/>
    </row>
    <row r="1101" spans="2:5" hidden="1">
      <c r="B1101" s="53">
        <v>44410</v>
      </c>
      <c r="C1101" s="57" t="s">
        <v>9</v>
      </c>
      <c r="D1101" s="163">
        <v>2347.7600000000002</v>
      </c>
      <c r="E1101" s="164"/>
    </row>
    <row r="1102" spans="2:5" hidden="1">
      <c r="B1102" s="53">
        <v>44566</v>
      </c>
      <c r="C1102" s="57" t="s">
        <v>312</v>
      </c>
      <c r="D1102" s="163">
        <v>636.65</v>
      </c>
      <c r="E1102" s="164"/>
    </row>
    <row r="1103" spans="2:5" hidden="1">
      <c r="B1103" s="53">
        <v>44564</v>
      </c>
      <c r="C1103" s="57" t="s">
        <v>10</v>
      </c>
      <c r="D1103" s="163">
        <v>1510.63</v>
      </c>
      <c r="E1103" s="164"/>
    </row>
    <row r="1104" spans="2:5" hidden="1">
      <c r="B1104" s="53">
        <v>44448</v>
      </c>
      <c r="C1104" s="57" t="s">
        <v>312</v>
      </c>
      <c r="D1104" s="163">
        <v>2236.37</v>
      </c>
      <c r="E1104" s="164"/>
    </row>
    <row r="1105" spans="2:5" hidden="1">
      <c r="B1105" s="53">
        <v>44972</v>
      </c>
      <c r="C1105" s="57" t="s">
        <v>9</v>
      </c>
      <c r="D1105" s="163">
        <v>1788.5</v>
      </c>
      <c r="E1105" s="164"/>
    </row>
    <row r="1106" spans="2:5" hidden="1">
      <c r="B1106" s="53">
        <v>44949</v>
      </c>
      <c r="C1106" s="57" t="s">
        <v>6</v>
      </c>
      <c r="D1106" s="163">
        <v>1230.57</v>
      </c>
      <c r="E1106" s="164"/>
    </row>
    <row r="1107" spans="2:5" hidden="1">
      <c r="B1107" s="53">
        <v>44864</v>
      </c>
      <c r="C1107" s="57" t="s">
        <v>6</v>
      </c>
      <c r="D1107" s="163">
        <v>2540.12</v>
      </c>
      <c r="E1107" s="164"/>
    </row>
    <row r="1108" spans="2:5" hidden="1">
      <c r="B1108" s="53">
        <v>44317</v>
      </c>
      <c r="C1108" s="57" t="s">
        <v>9</v>
      </c>
      <c r="D1108" s="163">
        <v>329.95</v>
      </c>
      <c r="E1108" s="164"/>
    </row>
    <row r="1109" spans="2:5" hidden="1">
      <c r="B1109" s="53">
        <v>44779</v>
      </c>
      <c r="C1109" s="57" t="s">
        <v>6</v>
      </c>
      <c r="D1109" s="163">
        <v>932.1</v>
      </c>
      <c r="E1109" s="164"/>
    </row>
    <row r="1110" spans="2:5" hidden="1">
      <c r="B1110" s="53">
        <v>44402</v>
      </c>
      <c r="C1110" s="57" t="s">
        <v>6</v>
      </c>
      <c r="D1110" s="163">
        <v>259.38</v>
      </c>
      <c r="E1110" s="164"/>
    </row>
    <row r="1111" spans="2:5" hidden="1">
      <c r="B1111" s="53">
        <v>44321</v>
      </c>
      <c r="C1111" s="57" t="s">
        <v>312</v>
      </c>
      <c r="D1111" s="163">
        <v>1894.55</v>
      </c>
      <c r="E1111" s="164"/>
    </row>
    <row r="1112" spans="2:5" hidden="1">
      <c r="B1112" s="53">
        <v>44987</v>
      </c>
      <c r="C1112" s="57" t="s">
        <v>7</v>
      </c>
      <c r="D1112" s="163">
        <v>1280.8399999999999</v>
      </c>
      <c r="E1112" s="164"/>
    </row>
    <row r="1113" spans="2:5" hidden="1">
      <c r="B1113" s="53">
        <v>44936</v>
      </c>
      <c r="C1113" s="57" t="s">
        <v>10</v>
      </c>
      <c r="D1113" s="163">
        <v>224.82</v>
      </c>
      <c r="E1113" s="164"/>
    </row>
    <row r="1114" spans="2:5" hidden="1">
      <c r="B1114" s="53">
        <v>44907</v>
      </c>
      <c r="C1114" s="57" t="s">
        <v>7</v>
      </c>
      <c r="D1114" s="163">
        <v>1800.71</v>
      </c>
      <c r="E1114" s="164"/>
    </row>
    <row r="1115" spans="2:5" hidden="1">
      <c r="B1115" s="53">
        <v>44868</v>
      </c>
      <c r="C1115" s="57" t="s">
        <v>6</v>
      </c>
      <c r="D1115" s="163">
        <v>649.34</v>
      </c>
      <c r="E1115" s="164"/>
    </row>
    <row r="1116" spans="2:5" hidden="1">
      <c r="B1116" s="53">
        <v>44359</v>
      </c>
      <c r="C1116" s="57" t="s">
        <v>10</v>
      </c>
      <c r="D1116" s="163">
        <v>2516.88</v>
      </c>
      <c r="E1116" s="164"/>
    </row>
    <row r="1117" spans="2:5" hidden="1">
      <c r="B1117" s="53">
        <v>44297</v>
      </c>
      <c r="C1117" s="57" t="s">
        <v>10</v>
      </c>
      <c r="D1117" s="163">
        <v>817.2</v>
      </c>
      <c r="E1117" s="164"/>
    </row>
    <row r="1118" spans="2:5" hidden="1">
      <c r="B1118" s="53">
        <v>44739</v>
      </c>
      <c r="C1118" s="57" t="s">
        <v>6</v>
      </c>
      <c r="D1118" s="163">
        <v>878.63</v>
      </c>
      <c r="E1118" s="164"/>
    </row>
    <row r="1119" spans="2:5" hidden="1">
      <c r="B1119" s="53">
        <v>44730</v>
      </c>
      <c r="C1119" s="57" t="s">
        <v>9</v>
      </c>
      <c r="D1119" s="163">
        <v>2059.1799999999998</v>
      </c>
      <c r="E1119" s="164"/>
    </row>
    <row r="1120" spans="2:5" hidden="1">
      <c r="B1120" s="53">
        <v>44569</v>
      </c>
      <c r="C1120" s="57" t="s">
        <v>9</v>
      </c>
      <c r="D1120" s="163">
        <v>2525.21</v>
      </c>
      <c r="E1120" s="164"/>
    </row>
    <row r="1121" spans="2:5" hidden="1">
      <c r="B1121" s="53">
        <v>44724</v>
      </c>
      <c r="C1121" s="57" t="s">
        <v>9</v>
      </c>
      <c r="D1121" s="163">
        <v>2512.6999999999998</v>
      </c>
      <c r="E1121" s="164"/>
    </row>
    <row r="1122" spans="2:5" hidden="1">
      <c r="B1122" s="53">
        <v>44412</v>
      </c>
      <c r="C1122" s="57" t="s">
        <v>9</v>
      </c>
      <c r="D1122" s="163">
        <v>2445.09</v>
      </c>
      <c r="E1122" s="164"/>
    </row>
    <row r="1123" spans="2:5" hidden="1">
      <c r="B1123" s="53">
        <v>44755</v>
      </c>
      <c r="C1123" s="57" t="s">
        <v>9</v>
      </c>
      <c r="D1123" s="163">
        <v>2201.08</v>
      </c>
      <c r="E1123" s="164"/>
    </row>
    <row r="1124" spans="2:5" hidden="1">
      <c r="B1124" s="53">
        <v>44872</v>
      </c>
      <c r="C1124" s="57" t="s">
        <v>9</v>
      </c>
      <c r="D1124" s="163">
        <v>3255.58</v>
      </c>
      <c r="E1124" s="164"/>
    </row>
    <row r="1125" spans="2:5" hidden="1">
      <c r="B1125" s="53">
        <v>44545</v>
      </c>
      <c r="C1125" s="57" t="s">
        <v>6</v>
      </c>
      <c r="D1125" s="163">
        <v>3505.78</v>
      </c>
      <c r="E1125" s="164"/>
    </row>
    <row r="1126" spans="2:5" hidden="1">
      <c r="B1126" s="53">
        <v>44513</v>
      </c>
      <c r="C1126" s="57" t="s">
        <v>9</v>
      </c>
      <c r="D1126" s="163">
        <v>1986.51</v>
      </c>
      <c r="E1126" s="164"/>
    </row>
    <row r="1127" spans="2:5" hidden="1">
      <c r="B1127" s="53">
        <v>45016</v>
      </c>
      <c r="C1127" s="57" t="s">
        <v>10</v>
      </c>
      <c r="D1127" s="163">
        <v>1501.36</v>
      </c>
      <c r="E1127" s="164"/>
    </row>
    <row r="1128" spans="2:5" hidden="1">
      <c r="B1128" s="53">
        <v>45010</v>
      </c>
      <c r="C1128" s="57" t="s">
        <v>7</v>
      </c>
      <c r="D1128" s="163">
        <v>129.30000000000001</v>
      </c>
      <c r="E1128" s="164"/>
    </row>
    <row r="1129" spans="2:5" hidden="1">
      <c r="B1129" s="53">
        <v>44956</v>
      </c>
      <c r="C1129" s="57" t="s">
        <v>7</v>
      </c>
      <c r="D1129" s="163">
        <v>155.33000000000001</v>
      </c>
      <c r="E1129" s="164"/>
    </row>
    <row r="1130" spans="2:5" hidden="1">
      <c r="B1130" s="53">
        <v>44977</v>
      </c>
      <c r="C1130" s="57" t="s">
        <v>7</v>
      </c>
      <c r="D1130" s="163">
        <v>817.13</v>
      </c>
      <c r="E1130" s="164"/>
    </row>
    <row r="1131" spans="2:5" hidden="1">
      <c r="B1131" s="53">
        <v>44875</v>
      </c>
      <c r="C1131" s="57" t="s">
        <v>312</v>
      </c>
      <c r="D1131" s="163">
        <v>2967.51</v>
      </c>
      <c r="E1131" s="164"/>
    </row>
    <row r="1132" spans="2:5" hidden="1">
      <c r="B1132" s="53">
        <v>44362</v>
      </c>
      <c r="C1132" s="57" t="s">
        <v>7</v>
      </c>
      <c r="D1132" s="163">
        <v>1849.8</v>
      </c>
      <c r="E1132" s="164"/>
    </row>
    <row r="1133" spans="2:5" hidden="1">
      <c r="B1133" s="53">
        <v>44695</v>
      </c>
      <c r="C1133" s="57" t="s">
        <v>9</v>
      </c>
      <c r="D1133" s="163">
        <v>2513.71</v>
      </c>
      <c r="E1133" s="164"/>
    </row>
    <row r="1134" spans="2:5" hidden="1">
      <c r="B1134" s="53">
        <v>44923</v>
      </c>
      <c r="C1134" s="57" t="s">
        <v>6</v>
      </c>
      <c r="D1134" s="163">
        <v>3634.69</v>
      </c>
      <c r="E1134" s="164"/>
    </row>
    <row r="1135" spans="2:5" hidden="1">
      <c r="B1135" s="53">
        <v>44583</v>
      </c>
      <c r="C1135" s="57" t="s">
        <v>312</v>
      </c>
      <c r="D1135" s="163">
        <v>536.84</v>
      </c>
      <c r="E1135" s="164"/>
    </row>
    <row r="1136" spans="2:5" hidden="1">
      <c r="B1136" s="53">
        <v>44827</v>
      </c>
      <c r="C1136" s="57" t="s">
        <v>10</v>
      </c>
      <c r="D1136" s="163">
        <v>2245.73</v>
      </c>
      <c r="E1136" s="164"/>
    </row>
    <row r="1137" spans="2:5" hidden="1">
      <c r="B1137" s="53">
        <v>44550</v>
      </c>
      <c r="C1137" s="57" t="s">
        <v>312</v>
      </c>
      <c r="D1137" s="163">
        <v>2492.92</v>
      </c>
      <c r="E1137" s="164"/>
    </row>
    <row r="1138" spans="2:5" hidden="1">
      <c r="B1138" s="53">
        <v>44307</v>
      </c>
      <c r="C1138" s="57" t="s">
        <v>6</v>
      </c>
      <c r="D1138" s="163">
        <v>829.3</v>
      </c>
      <c r="E1138" s="164"/>
    </row>
    <row r="1139" spans="2:5" hidden="1">
      <c r="B1139" s="53">
        <v>44922</v>
      </c>
      <c r="C1139" s="57" t="s">
        <v>9</v>
      </c>
      <c r="D1139" s="163">
        <v>3756.18</v>
      </c>
      <c r="E1139" s="164"/>
    </row>
    <row r="1140" spans="2:5" hidden="1">
      <c r="B1140" s="53">
        <v>44534</v>
      </c>
      <c r="C1140" s="57" t="s">
        <v>6</v>
      </c>
      <c r="D1140" s="163">
        <v>2043.42</v>
      </c>
      <c r="E1140" s="164"/>
    </row>
    <row r="1141" spans="2:5" hidden="1">
      <c r="B1141" s="53">
        <v>44787</v>
      </c>
      <c r="C1141" s="57" t="s">
        <v>10</v>
      </c>
      <c r="D1141" s="163">
        <v>972.8</v>
      </c>
      <c r="E1141" s="164"/>
    </row>
    <row r="1142" spans="2:5" hidden="1">
      <c r="B1142" s="53">
        <v>44855</v>
      </c>
      <c r="C1142" s="57" t="s">
        <v>9</v>
      </c>
      <c r="D1142" s="163">
        <v>1442.94</v>
      </c>
      <c r="E1142" s="164"/>
    </row>
    <row r="1143" spans="2:5" hidden="1">
      <c r="B1143" s="53">
        <v>44475</v>
      </c>
      <c r="C1143" s="57" t="s">
        <v>9</v>
      </c>
      <c r="D1143" s="163">
        <v>748.04</v>
      </c>
      <c r="E1143" s="164"/>
    </row>
    <row r="1144" spans="2:5" hidden="1">
      <c r="B1144" s="53">
        <v>44517</v>
      </c>
      <c r="C1144" s="57" t="s">
        <v>312</v>
      </c>
      <c r="D1144" s="163">
        <v>1531.13</v>
      </c>
      <c r="E1144" s="164"/>
    </row>
    <row r="1145" spans="2:5" hidden="1">
      <c r="B1145" s="53">
        <v>44956</v>
      </c>
      <c r="C1145" s="57" t="s">
        <v>312</v>
      </c>
      <c r="D1145" s="163">
        <v>1184.02</v>
      </c>
      <c r="E1145" s="164"/>
    </row>
    <row r="1146" spans="2:5" hidden="1">
      <c r="B1146" s="53">
        <v>44504</v>
      </c>
      <c r="C1146" s="57" t="s">
        <v>312</v>
      </c>
      <c r="D1146" s="163">
        <v>2304.17</v>
      </c>
      <c r="E1146" s="164"/>
    </row>
    <row r="1147" spans="2:5" hidden="1">
      <c r="B1147" s="53">
        <v>44908</v>
      </c>
      <c r="C1147" s="57" t="s">
        <v>6</v>
      </c>
      <c r="D1147" s="163">
        <v>3759.07</v>
      </c>
      <c r="E1147" s="164"/>
    </row>
    <row r="1148" spans="2:5" hidden="1">
      <c r="B1148" s="53">
        <v>44542</v>
      </c>
      <c r="C1148" s="57" t="s">
        <v>9</v>
      </c>
      <c r="D1148" s="163">
        <v>1950.53</v>
      </c>
      <c r="E1148" s="164"/>
    </row>
    <row r="1149" spans="2:5" hidden="1">
      <c r="B1149" s="53">
        <v>44506</v>
      </c>
      <c r="C1149" s="57" t="s">
        <v>9</v>
      </c>
      <c r="D1149" s="163">
        <v>2778.5</v>
      </c>
      <c r="E1149" s="164"/>
    </row>
    <row r="1150" spans="2:5" hidden="1">
      <c r="B1150" s="53">
        <v>44629</v>
      </c>
      <c r="C1150" s="57" t="s">
        <v>7</v>
      </c>
      <c r="D1150" s="163">
        <v>2476.7600000000002</v>
      </c>
      <c r="E1150" s="164"/>
    </row>
    <row r="1151" spans="2:5" hidden="1">
      <c r="B1151" s="53">
        <v>44800</v>
      </c>
      <c r="C1151" s="57" t="s">
        <v>9</v>
      </c>
      <c r="D1151" s="163">
        <v>495</v>
      </c>
      <c r="E1151" s="164"/>
    </row>
    <row r="1152" spans="2:5" hidden="1">
      <c r="B1152" s="53">
        <v>44546</v>
      </c>
      <c r="C1152" s="57" t="s">
        <v>10</v>
      </c>
      <c r="D1152" s="163">
        <v>3557.6</v>
      </c>
      <c r="E1152" s="164"/>
    </row>
    <row r="1153" spans="2:5" hidden="1">
      <c r="B1153" s="53">
        <v>44431</v>
      </c>
      <c r="C1153" s="57" t="s">
        <v>9</v>
      </c>
      <c r="D1153" s="163">
        <v>410.37</v>
      </c>
      <c r="E1153" s="164"/>
    </row>
    <row r="1154" spans="2:5" hidden="1">
      <c r="B1154" s="53">
        <v>44361</v>
      </c>
      <c r="C1154" s="57" t="s">
        <v>9</v>
      </c>
      <c r="D1154" s="163">
        <v>384.93</v>
      </c>
      <c r="E1154" s="164"/>
    </row>
    <row r="1155" spans="2:5" hidden="1">
      <c r="B1155" s="53">
        <v>44468</v>
      </c>
      <c r="C1155" s="57" t="s">
        <v>9</v>
      </c>
      <c r="D1155" s="163">
        <v>2129.4299999999998</v>
      </c>
      <c r="E1155" s="164"/>
    </row>
    <row r="1156" spans="2:5" hidden="1">
      <c r="B1156" s="53">
        <v>44570</v>
      </c>
      <c r="C1156" s="57" t="s">
        <v>6</v>
      </c>
      <c r="D1156" s="163">
        <v>1172.47</v>
      </c>
      <c r="E1156" s="164"/>
    </row>
    <row r="1157" spans="2:5" hidden="1">
      <c r="B1157" s="53">
        <v>44884</v>
      </c>
      <c r="C1157" s="57" t="s">
        <v>312</v>
      </c>
      <c r="D1157" s="163">
        <v>3265.68</v>
      </c>
      <c r="E1157" s="164"/>
    </row>
    <row r="1158" spans="2:5" hidden="1">
      <c r="B1158" s="53">
        <v>44997</v>
      </c>
      <c r="C1158" s="57" t="s">
        <v>312</v>
      </c>
      <c r="D1158" s="163">
        <v>1460.65</v>
      </c>
      <c r="E1158" s="164"/>
    </row>
    <row r="1159" spans="2:5" hidden="1">
      <c r="B1159" s="53">
        <v>44609</v>
      </c>
      <c r="C1159" s="57" t="s">
        <v>6</v>
      </c>
      <c r="D1159" s="163">
        <v>2200.1999999999998</v>
      </c>
      <c r="E1159" s="164"/>
    </row>
    <row r="1160" spans="2:5" hidden="1">
      <c r="B1160" s="53">
        <v>44702</v>
      </c>
      <c r="C1160" s="57" t="s">
        <v>9</v>
      </c>
      <c r="D1160" s="163">
        <v>1490.28</v>
      </c>
      <c r="E1160" s="164"/>
    </row>
    <row r="1161" spans="2:5" hidden="1">
      <c r="B1161" s="53">
        <v>44813</v>
      </c>
      <c r="C1161" s="57" t="s">
        <v>6</v>
      </c>
      <c r="D1161" s="163">
        <v>642.73</v>
      </c>
      <c r="E1161" s="164"/>
    </row>
    <row r="1162" spans="2:5" hidden="1">
      <c r="B1162" s="53">
        <v>44984</v>
      </c>
      <c r="C1162" s="57" t="s">
        <v>9</v>
      </c>
      <c r="D1162" s="163">
        <v>1169.22</v>
      </c>
      <c r="E1162" s="164"/>
    </row>
    <row r="1163" spans="2:5" hidden="1">
      <c r="B1163" s="53">
        <v>44607</v>
      </c>
      <c r="C1163" s="57" t="s">
        <v>9</v>
      </c>
      <c r="D1163" s="163">
        <v>536.16999999999996</v>
      </c>
      <c r="E1163" s="164"/>
    </row>
    <row r="1164" spans="2:5" hidden="1">
      <c r="B1164" s="53">
        <v>44565</v>
      </c>
      <c r="C1164" s="57" t="s">
        <v>9</v>
      </c>
      <c r="D1164" s="163">
        <v>677.12</v>
      </c>
      <c r="E1164" s="164"/>
    </row>
    <row r="1165" spans="2:5" hidden="1">
      <c r="B1165" s="53">
        <v>45001</v>
      </c>
      <c r="C1165" s="57" t="s">
        <v>9</v>
      </c>
      <c r="D1165" s="163">
        <v>935.29</v>
      </c>
      <c r="E1165" s="164"/>
    </row>
    <row r="1166" spans="2:5" hidden="1">
      <c r="B1166" s="53">
        <v>44590</v>
      </c>
      <c r="C1166" s="57" t="s">
        <v>9</v>
      </c>
      <c r="D1166" s="163">
        <v>144.63999999999999</v>
      </c>
      <c r="E1166" s="164"/>
    </row>
    <row r="1167" spans="2:5" hidden="1">
      <c r="B1167" s="53">
        <v>44739</v>
      </c>
      <c r="C1167" s="57" t="s">
        <v>10</v>
      </c>
      <c r="D1167" s="163">
        <v>1533.33</v>
      </c>
      <c r="E1167" s="164"/>
    </row>
    <row r="1168" spans="2:5" hidden="1">
      <c r="B1168" s="53">
        <v>44932</v>
      </c>
      <c r="C1168" s="57" t="s">
        <v>9</v>
      </c>
      <c r="D1168" s="163">
        <v>343.3</v>
      </c>
      <c r="E1168" s="164"/>
    </row>
    <row r="1169" spans="2:5" hidden="1">
      <c r="B1169" s="53">
        <v>44839</v>
      </c>
      <c r="C1169" s="57" t="s">
        <v>6</v>
      </c>
      <c r="D1169" s="163">
        <v>980.88</v>
      </c>
      <c r="E1169" s="164"/>
    </row>
    <row r="1170" spans="2:5" hidden="1">
      <c r="B1170" s="53">
        <v>44681</v>
      </c>
      <c r="C1170" s="57" t="s">
        <v>6</v>
      </c>
      <c r="D1170" s="163">
        <v>1032.72</v>
      </c>
      <c r="E1170" s="164"/>
    </row>
    <row r="1171" spans="2:5" hidden="1">
      <c r="B1171" s="53">
        <v>44624</v>
      </c>
      <c r="C1171" s="57" t="s">
        <v>6</v>
      </c>
      <c r="D1171" s="163">
        <v>1002.1</v>
      </c>
      <c r="E1171" s="164"/>
    </row>
    <row r="1172" spans="2:5" hidden="1">
      <c r="B1172" s="53">
        <v>44400</v>
      </c>
      <c r="C1172" s="57" t="s">
        <v>6</v>
      </c>
      <c r="D1172" s="163">
        <v>1643.75</v>
      </c>
      <c r="E1172" s="164"/>
    </row>
    <row r="1173" spans="2:5" hidden="1">
      <c r="B1173" s="53">
        <v>44840</v>
      </c>
      <c r="C1173" s="57" t="s">
        <v>312</v>
      </c>
      <c r="D1173" s="163">
        <v>3953.06</v>
      </c>
      <c r="E1173" s="164"/>
    </row>
    <row r="1174" spans="2:5" hidden="1">
      <c r="B1174" s="53">
        <v>44620</v>
      </c>
      <c r="C1174" s="57" t="s">
        <v>7</v>
      </c>
      <c r="D1174" s="163">
        <v>964.35</v>
      </c>
      <c r="E1174" s="164"/>
    </row>
    <row r="1175" spans="2:5" hidden="1">
      <c r="B1175" s="53">
        <v>44661</v>
      </c>
      <c r="C1175" s="57" t="s">
        <v>6</v>
      </c>
      <c r="D1175" s="163">
        <v>1959.66</v>
      </c>
      <c r="E1175" s="164"/>
    </row>
    <row r="1176" spans="2:5" hidden="1">
      <c r="B1176" s="53">
        <v>44412</v>
      </c>
      <c r="C1176" s="57" t="s">
        <v>9</v>
      </c>
      <c r="D1176" s="163">
        <v>1629.69</v>
      </c>
      <c r="E1176" s="164"/>
    </row>
    <row r="1177" spans="2:5" hidden="1">
      <c r="B1177" s="53">
        <v>44834</v>
      </c>
      <c r="C1177" s="57" t="s">
        <v>6</v>
      </c>
      <c r="D1177" s="163">
        <v>1186.56</v>
      </c>
      <c r="E1177" s="164"/>
    </row>
    <row r="1178" spans="2:5" hidden="1">
      <c r="B1178" s="53">
        <v>44978</v>
      </c>
      <c r="C1178" s="57" t="s">
        <v>6</v>
      </c>
      <c r="D1178" s="163">
        <v>1302.24</v>
      </c>
      <c r="E1178" s="164"/>
    </row>
    <row r="1179" spans="2:5" hidden="1">
      <c r="B1179" s="53">
        <v>44287</v>
      </c>
      <c r="C1179" s="57" t="s">
        <v>9</v>
      </c>
      <c r="D1179" s="163">
        <v>1569.02</v>
      </c>
      <c r="E1179" s="164"/>
    </row>
    <row r="1180" spans="2:5" hidden="1">
      <c r="B1180" s="53">
        <v>44903</v>
      </c>
      <c r="C1180" s="57" t="s">
        <v>10</v>
      </c>
      <c r="D1180" s="163">
        <v>2293.63</v>
      </c>
      <c r="E1180" s="164"/>
    </row>
    <row r="1181" spans="2:5" hidden="1">
      <c r="B1181" s="53">
        <v>44730</v>
      </c>
      <c r="C1181" s="57" t="s">
        <v>312</v>
      </c>
      <c r="D1181" s="163">
        <v>1616</v>
      </c>
      <c r="E1181" s="164"/>
    </row>
    <row r="1182" spans="2:5" hidden="1">
      <c r="B1182" s="53">
        <v>44861</v>
      </c>
      <c r="C1182" s="57" t="s">
        <v>6</v>
      </c>
      <c r="D1182" s="163">
        <v>949.25</v>
      </c>
      <c r="E1182" s="164"/>
    </row>
    <row r="1183" spans="2:5" hidden="1">
      <c r="B1183" s="53">
        <v>44520</v>
      </c>
      <c r="C1183" s="57" t="s">
        <v>7</v>
      </c>
      <c r="D1183" s="163">
        <v>206.59</v>
      </c>
      <c r="E1183" s="164"/>
    </row>
    <row r="1184" spans="2:5" hidden="1">
      <c r="B1184" s="53">
        <v>44783</v>
      </c>
      <c r="C1184" s="57" t="s">
        <v>9</v>
      </c>
      <c r="D1184" s="163">
        <v>406.05</v>
      </c>
      <c r="E1184" s="164"/>
    </row>
    <row r="1185" spans="2:5" hidden="1">
      <c r="B1185" s="53">
        <v>44675</v>
      </c>
      <c r="C1185" s="57" t="s">
        <v>7</v>
      </c>
      <c r="D1185" s="163">
        <v>2269.4899999999998</v>
      </c>
      <c r="E1185" s="164"/>
    </row>
    <row r="1186" spans="2:5" hidden="1">
      <c r="B1186" s="53">
        <v>44509</v>
      </c>
      <c r="C1186" s="57" t="s">
        <v>9</v>
      </c>
      <c r="D1186" s="163">
        <v>1479.29</v>
      </c>
      <c r="E1186" s="164"/>
    </row>
    <row r="1187" spans="2:5" hidden="1">
      <c r="B1187" s="53">
        <v>44759</v>
      </c>
      <c r="C1187" s="57" t="s">
        <v>312</v>
      </c>
      <c r="D1187" s="163">
        <v>1107.46</v>
      </c>
      <c r="E1187" s="164"/>
    </row>
    <row r="1188" spans="2:5" hidden="1">
      <c r="B1188" s="53">
        <v>44519</v>
      </c>
      <c r="C1188" s="57" t="s">
        <v>9</v>
      </c>
      <c r="D1188" s="163">
        <v>2988.54</v>
      </c>
      <c r="E1188" s="164"/>
    </row>
    <row r="1189" spans="2:5" hidden="1">
      <c r="B1189" s="53">
        <v>44589</v>
      </c>
      <c r="C1189" s="57" t="s">
        <v>9</v>
      </c>
      <c r="D1189" s="163">
        <v>2413.61</v>
      </c>
      <c r="E1189" s="164"/>
    </row>
    <row r="1190" spans="2:5" hidden="1">
      <c r="B1190" s="53">
        <v>44511</v>
      </c>
      <c r="C1190" s="57" t="s">
        <v>9</v>
      </c>
      <c r="D1190" s="163">
        <v>2516.2399999999998</v>
      </c>
      <c r="E1190" s="164"/>
    </row>
    <row r="1191" spans="2:5" hidden="1">
      <c r="B1191" s="53">
        <v>44667</v>
      </c>
      <c r="C1191" s="57" t="s">
        <v>312</v>
      </c>
      <c r="D1191" s="163">
        <v>474.69</v>
      </c>
      <c r="E1191" s="164"/>
    </row>
    <row r="1192" spans="2:5" hidden="1">
      <c r="B1192" s="53">
        <v>44397</v>
      </c>
      <c r="C1192" s="57" t="s">
        <v>10</v>
      </c>
      <c r="D1192" s="163">
        <v>2476.9899999999998</v>
      </c>
      <c r="E1192" s="164"/>
    </row>
    <row r="1193" spans="2:5" hidden="1">
      <c r="B1193" s="53">
        <v>44648</v>
      </c>
      <c r="C1193" s="57" t="s">
        <v>6</v>
      </c>
      <c r="D1193" s="163">
        <v>167.08</v>
      </c>
      <c r="E1193" s="164"/>
    </row>
    <row r="1194" spans="2:5" hidden="1">
      <c r="B1194" s="53">
        <v>44679</v>
      </c>
      <c r="C1194" s="57" t="s">
        <v>6</v>
      </c>
      <c r="D1194" s="163">
        <v>2403.7800000000002</v>
      </c>
      <c r="E1194" s="164"/>
    </row>
    <row r="1195" spans="2:5" hidden="1">
      <c r="B1195" s="53">
        <v>44688</v>
      </c>
      <c r="C1195" s="57" t="s">
        <v>9</v>
      </c>
      <c r="D1195" s="163">
        <v>939.06</v>
      </c>
      <c r="E1195" s="164"/>
    </row>
    <row r="1196" spans="2:5" hidden="1">
      <c r="B1196" s="53">
        <v>44679</v>
      </c>
      <c r="C1196" s="57" t="s">
        <v>10</v>
      </c>
      <c r="D1196" s="163">
        <v>1573.54</v>
      </c>
      <c r="E1196" s="164"/>
    </row>
    <row r="1197" spans="2:5" hidden="1">
      <c r="B1197" s="53">
        <v>44349</v>
      </c>
      <c r="C1197" s="57" t="s">
        <v>9</v>
      </c>
      <c r="D1197" s="163">
        <v>283.89999999999998</v>
      </c>
      <c r="E1197" s="164"/>
    </row>
    <row r="1198" spans="2:5" hidden="1">
      <c r="B1198" s="53">
        <v>44546</v>
      </c>
      <c r="C1198" s="57" t="s">
        <v>6</v>
      </c>
      <c r="D1198" s="163">
        <v>3822.5</v>
      </c>
      <c r="E1198" s="164"/>
    </row>
    <row r="1199" spans="2:5" hidden="1">
      <c r="B1199" s="53">
        <v>44628</v>
      </c>
      <c r="C1199" s="57" t="s">
        <v>7</v>
      </c>
      <c r="D1199" s="163">
        <v>2327.4299999999998</v>
      </c>
      <c r="E1199" s="164"/>
    </row>
    <row r="1200" spans="2:5" hidden="1">
      <c r="B1200" s="53">
        <v>44820</v>
      </c>
      <c r="C1200" s="57" t="s">
        <v>6</v>
      </c>
      <c r="D1200" s="163">
        <v>1434.72</v>
      </c>
      <c r="E1200" s="164"/>
    </row>
    <row r="1201" spans="2:5" hidden="1">
      <c r="B1201" s="53">
        <v>44446</v>
      </c>
      <c r="C1201" s="57" t="s">
        <v>9</v>
      </c>
      <c r="D1201" s="163">
        <v>1640.82</v>
      </c>
      <c r="E1201" s="164"/>
    </row>
    <row r="1202" spans="2:5" hidden="1">
      <c r="B1202" s="53">
        <v>44802</v>
      </c>
      <c r="C1202" s="57" t="s">
        <v>9</v>
      </c>
      <c r="D1202" s="163">
        <v>1230</v>
      </c>
      <c r="E1202" s="164"/>
    </row>
    <row r="1203" spans="2:5" hidden="1">
      <c r="B1203" s="53">
        <v>44690</v>
      </c>
      <c r="C1203" s="57" t="s">
        <v>7</v>
      </c>
      <c r="D1203" s="163">
        <v>2115.31</v>
      </c>
      <c r="E1203" s="164"/>
    </row>
    <row r="1204" spans="2:5" hidden="1">
      <c r="B1204" s="53">
        <v>44937</v>
      </c>
      <c r="C1204" s="57" t="s">
        <v>6</v>
      </c>
      <c r="D1204" s="163">
        <v>772.67</v>
      </c>
      <c r="E1204" s="164"/>
    </row>
    <row r="1205" spans="2:5" hidden="1">
      <c r="B1205" s="53">
        <v>44376</v>
      </c>
      <c r="C1205" s="57" t="s">
        <v>312</v>
      </c>
      <c r="D1205" s="163">
        <v>870.48</v>
      </c>
      <c r="E1205" s="164"/>
    </row>
    <row r="1206" spans="2:5" hidden="1">
      <c r="B1206" s="53">
        <v>44486</v>
      </c>
      <c r="C1206" s="57" t="s">
        <v>10</v>
      </c>
      <c r="D1206" s="163">
        <v>726.69</v>
      </c>
      <c r="E1206" s="164"/>
    </row>
    <row r="1207" spans="2:5" hidden="1">
      <c r="B1207" s="53">
        <v>44453</v>
      </c>
      <c r="C1207" s="57" t="s">
        <v>9</v>
      </c>
      <c r="D1207" s="163">
        <v>513.26</v>
      </c>
      <c r="E1207" s="164"/>
    </row>
    <row r="1208" spans="2:5" hidden="1">
      <c r="B1208" s="53">
        <v>44772</v>
      </c>
      <c r="C1208" s="57" t="s">
        <v>312</v>
      </c>
      <c r="D1208" s="163">
        <v>719.98</v>
      </c>
      <c r="E1208" s="164"/>
    </row>
    <row r="1209" spans="2:5" hidden="1">
      <c r="B1209" s="53">
        <v>44883</v>
      </c>
      <c r="C1209" s="57" t="s">
        <v>9</v>
      </c>
      <c r="D1209" s="163">
        <v>2674.76</v>
      </c>
      <c r="E1209" s="164"/>
    </row>
    <row r="1210" spans="2:5" hidden="1">
      <c r="B1210" s="53">
        <v>44726</v>
      </c>
      <c r="C1210" s="57" t="s">
        <v>7</v>
      </c>
      <c r="D1210" s="163">
        <v>1741.21</v>
      </c>
      <c r="E1210" s="164"/>
    </row>
    <row r="1211" spans="2:5" hidden="1">
      <c r="B1211" s="53">
        <v>44697</v>
      </c>
      <c r="C1211" s="57" t="s">
        <v>7</v>
      </c>
      <c r="D1211" s="163">
        <v>2438.6</v>
      </c>
      <c r="E1211" s="164"/>
    </row>
    <row r="1212" spans="2:5">
      <c r="B1212" s="53">
        <v>44876</v>
      </c>
      <c r="C1212" s="57" t="s">
        <v>312</v>
      </c>
      <c r="D1212" s="163">
        <v>279.45999999999998</v>
      </c>
      <c r="E1212" s="164"/>
    </row>
  </sheetData>
  <pageMargins left="0.7" right="0.7" top="0.75" bottom="0.75" header="0.3" footer="0.3"/>
  <pageSetup orientation="portrait" r:id="rId2"/>
  <tableParts count="1">
    <tablePart r:id="rId3"/>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B5110-F2A4-4FEF-93E0-F7AC3C773C76}">
  <sheetPr>
    <tabColor rgb="FFFF0000"/>
  </sheetPr>
  <dimension ref="B1:Y1212"/>
  <sheetViews>
    <sheetView zoomScale="130" zoomScaleNormal="130" workbookViewId="0"/>
  </sheetViews>
  <sheetFormatPr defaultColWidth="9.140625" defaultRowHeight="15"/>
  <cols>
    <col min="1" max="1" width="1.42578125" style="57" customWidth="1"/>
    <col min="2" max="2" width="13.42578125" style="57" customWidth="1"/>
    <col min="3" max="3" width="10" style="57" customWidth="1"/>
    <col min="4" max="4" width="11.42578125" style="57" bestFit="1" customWidth="1"/>
    <col min="5" max="5" width="14.42578125" style="57" customWidth="1"/>
    <col min="6" max="6" width="1.42578125" style="57" customWidth="1"/>
    <col min="7" max="7" width="23.7109375" style="57" bestFit="1" customWidth="1"/>
    <col min="8" max="8" width="1.42578125" style="57" customWidth="1"/>
    <col min="9" max="9" width="16.7109375" style="57" customWidth="1"/>
    <col min="10" max="14" width="10.140625" style="57" bestFit="1" customWidth="1"/>
    <col min="15" max="15" width="11.28515625" style="57" bestFit="1" customWidth="1"/>
    <col min="16" max="16384" width="9.140625" style="57"/>
  </cols>
  <sheetData>
    <row r="1" spans="2:25" ht="6.75" customHeight="1"/>
    <row r="2" spans="2:25">
      <c r="B2" s="38" t="s">
        <v>314</v>
      </c>
      <c r="C2" s="38" t="s">
        <v>315</v>
      </c>
    </row>
    <row r="3" spans="2:25" ht="6" customHeight="1"/>
    <row r="4" spans="2:25">
      <c r="B4" s="38" t="s">
        <v>0</v>
      </c>
      <c r="C4" s="38" t="s">
        <v>1</v>
      </c>
      <c r="D4" s="38" t="s">
        <v>2</v>
      </c>
      <c r="E4" s="38" t="s">
        <v>313</v>
      </c>
      <c r="G4" s="57" t="s">
        <v>316</v>
      </c>
      <c r="I4"/>
      <c r="J4"/>
      <c r="K4"/>
      <c r="L4"/>
      <c r="M4"/>
      <c r="N4"/>
      <c r="O4"/>
      <c r="W4" s="38" t="s">
        <v>0</v>
      </c>
      <c r="X4" s="38" t="s">
        <v>1</v>
      </c>
      <c r="Y4" s="38" t="s">
        <v>57</v>
      </c>
    </row>
    <row r="5" spans="2:25">
      <c r="B5" s="53">
        <v>44782</v>
      </c>
      <c r="C5" s="57" t="s">
        <v>9</v>
      </c>
      <c r="D5" s="163">
        <v>2580.02</v>
      </c>
      <c r="E5" s="164" t="str">
        <f>TEXT(fSalesEx24Answer[[#This Row],[Date]],"ddd")</f>
        <v>Tue</v>
      </c>
      <c r="G5" s="57" t="str">
        <f ca="1">_xlfn.IFNA(_xlfn.UNICHAR(9668)&amp;" "&amp;_xlfn.FORMULATEXT(fSalesEx24Answer[[#This Row],[Day of Week]]),"")</f>
        <v>◄ =TEXT([@Date],"ddd")</v>
      </c>
      <c r="I5"/>
      <c r="J5"/>
      <c r="K5"/>
      <c r="L5"/>
      <c r="M5"/>
      <c r="N5"/>
      <c r="O5"/>
      <c r="W5" s="53">
        <f ca="1">RANDBETWEEN("4/1/2021","3/31/2023")</f>
        <v>44705</v>
      </c>
      <c r="X5" s="57" t="str" cm="1">
        <f t="array" aca="1" ref="X5" ca="1">INDEX({"Quad";"Bellen";"Aspen";"Yanaki";"Carlota";"Yanaki";"Quad"},RANDBETWEEN(1,7))</f>
        <v>Yanaki</v>
      </c>
      <c r="Y5" s="57">
        <f ca="1">IF(MONTH(W5)&gt;9,RANDBETWEEN(20099,399999),RANDBETWEEN(1099,259999))</f>
        <v>202176</v>
      </c>
    </row>
    <row r="6" spans="2:25">
      <c r="B6" s="53">
        <v>44483</v>
      </c>
      <c r="C6" s="57" t="s">
        <v>10</v>
      </c>
      <c r="D6" s="163">
        <v>1530.77</v>
      </c>
      <c r="E6" s="164" t="str">
        <f>TEXT(fSalesEx24Answer[[#This Row],[Date]],"ddd")</f>
        <v>Thu</v>
      </c>
      <c r="G6" s="38"/>
      <c r="I6"/>
      <c r="J6"/>
      <c r="K6"/>
      <c r="L6"/>
      <c r="M6"/>
      <c r="N6"/>
      <c r="O6"/>
    </row>
    <row r="7" spans="2:25">
      <c r="B7" s="53">
        <v>44881</v>
      </c>
      <c r="C7" s="57" t="s">
        <v>9</v>
      </c>
      <c r="D7" s="163">
        <v>895.13</v>
      </c>
      <c r="E7" s="164" t="str">
        <f>TEXT(fSalesEx24Answer[[#This Row],[Date]],"ddd")</f>
        <v>Wed</v>
      </c>
      <c r="I7"/>
      <c r="J7"/>
      <c r="K7"/>
      <c r="L7"/>
      <c r="M7"/>
      <c r="N7"/>
      <c r="O7"/>
    </row>
    <row r="8" spans="2:25">
      <c r="B8" s="53">
        <v>44411</v>
      </c>
      <c r="C8" s="57" t="s">
        <v>9</v>
      </c>
      <c r="D8" s="163">
        <v>502.66</v>
      </c>
      <c r="E8" s="164" t="str">
        <f>TEXT(fSalesEx24Answer[[#This Row],[Date]],"ddd")</f>
        <v>Tue</v>
      </c>
      <c r="I8"/>
      <c r="J8"/>
      <c r="K8"/>
      <c r="L8"/>
      <c r="M8"/>
      <c r="N8"/>
      <c r="O8"/>
    </row>
    <row r="9" spans="2:25">
      <c r="B9" s="53">
        <v>44844</v>
      </c>
      <c r="C9" s="57" t="s">
        <v>6</v>
      </c>
      <c r="D9" s="163">
        <v>3912.13</v>
      </c>
      <c r="E9" s="164" t="str">
        <f>TEXT(fSalesEx24Answer[[#This Row],[Date]],"ddd")</f>
        <v>Mon</v>
      </c>
      <c r="I9"/>
      <c r="J9"/>
      <c r="K9"/>
      <c r="L9"/>
      <c r="M9"/>
      <c r="N9"/>
      <c r="O9"/>
    </row>
    <row r="10" spans="2:25">
      <c r="B10" s="53">
        <v>44510</v>
      </c>
      <c r="C10" s="57" t="s">
        <v>9</v>
      </c>
      <c r="D10" s="163">
        <v>2075.11</v>
      </c>
      <c r="E10" s="164" t="str">
        <f>TEXT(fSalesEx24Answer[[#This Row],[Date]],"ddd")</f>
        <v>Wed</v>
      </c>
      <c r="I10"/>
      <c r="J10"/>
      <c r="K10"/>
      <c r="L10"/>
      <c r="M10"/>
      <c r="N10"/>
      <c r="O10"/>
    </row>
    <row r="11" spans="2:25">
      <c r="B11" s="53">
        <v>44951</v>
      </c>
      <c r="C11" s="57" t="s">
        <v>9</v>
      </c>
      <c r="D11" s="163">
        <v>154.36000000000001</v>
      </c>
      <c r="E11" s="164" t="str">
        <f>TEXT(fSalesEx24Answer[[#This Row],[Date]],"ddd")</f>
        <v>Wed</v>
      </c>
      <c r="I11"/>
      <c r="J11"/>
      <c r="K11"/>
      <c r="L11"/>
      <c r="M11"/>
      <c r="N11"/>
      <c r="O11"/>
    </row>
    <row r="12" spans="2:25">
      <c r="B12" s="53">
        <v>44923</v>
      </c>
      <c r="C12" s="57" t="s">
        <v>7</v>
      </c>
      <c r="D12" s="163">
        <v>572</v>
      </c>
      <c r="E12" s="164" t="str">
        <f>TEXT(fSalesEx24Answer[[#This Row],[Date]],"ddd")</f>
        <v>Wed</v>
      </c>
      <c r="I12"/>
      <c r="J12"/>
      <c r="K12"/>
      <c r="L12"/>
      <c r="M12"/>
      <c r="N12"/>
      <c r="O12"/>
    </row>
    <row r="13" spans="2:25">
      <c r="B13" s="53">
        <v>44499</v>
      </c>
      <c r="C13" s="57" t="s">
        <v>9</v>
      </c>
      <c r="D13" s="163">
        <v>3328.19</v>
      </c>
      <c r="E13" s="164" t="str">
        <f>TEXT(fSalesEx24Answer[[#This Row],[Date]],"ddd")</f>
        <v>Sat</v>
      </c>
      <c r="I13"/>
      <c r="J13"/>
      <c r="K13"/>
      <c r="L13"/>
      <c r="M13"/>
      <c r="N13"/>
      <c r="O13"/>
    </row>
    <row r="14" spans="2:25">
      <c r="B14" s="53">
        <v>44581</v>
      </c>
      <c r="C14" s="57" t="s">
        <v>6</v>
      </c>
      <c r="D14" s="163">
        <v>318.31</v>
      </c>
      <c r="E14" s="164" t="str">
        <f>TEXT(fSalesEx24Answer[[#This Row],[Date]],"ddd")</f>
        <v>Thu</v>
      </c>
    </row>
    <row r="15" spans="2:25" hidden="1">
      <c r="B15" s="53">
        <v>44297</v>
      </c>
      <c r="C15" s="57" t="s">
        <v>312</v>
      </c>
      <c r="D15" s="163">
        <v>1199.08</v>
      </c>
      <c r="E15" s="164" t="str">
        <f>TEXT(fSalesEx24Answer[[#This Row],[Date]],"ddd")</f>
        <v>Sun</v>
      </c>
    </row>
    <row r="16" spans="2:25" hidden="1">
      <c r="B16" s="53">
        <v>44293</v>
      </c>
      <c r="C16" s="57" t="s">
        <v>312</v>
      </c>
      <c r="D16" s="163">
        <v>2113.48</v>
      </c>
      <c r="E16" s="164" t="str">
        <f>TEXT(fSalesEx24Answer[[#This Row],[Date]],"ddd")</f>
        <v>Wed</v>
      </c>
    </row>
    <row r="17" spans="2:5" hidden="1">
      <c r="B17" s="53">
        <v>44929</v>
      </c>
      <c r="C17" s="57" t="s">
        <v>7</v>
      </c>
      <c r="D17" s="163">
        <v>2118.37</v>
      </c>
      <c r="E17" s="164" t="str">
        <f>TEXT(fSalesEx24Answer[[#This Row],[Date]],"ddd")</f>
        <v>Tue</v>
      </c>
    </row>
    <row r="18" spans="2:5" hidden="1">
      <c r="B18" s="53">
        <v>44512</v>
      </c>
      <c r="C18" s="57" t="s">
        <v>6</v>
      </c>
      <c r="D18" s="163">
        <v>3577.95</v>
      </c>
      <c r="E18" s="164" t="str">
        <f>TEXT(fSalesEx24Answer[[#This Row],[Date]],"ddd")</f>
        <v>Fri</v>
      </c>
    </row>
    <row r="19" spans="2:5" hidden="1">
      <c r="B19" s="53">
        <v>44730</v>
      </c>
      <c r="C19" s="57" t="s">
        <v>10</v>
      </c>
      <c r="D19" s="163">
        <v>626.08000000000004</v>
      </c>
      <c r="E19" s="164" t="str">
        <f>TEXT(fSalesEx24Answer[[#This Row],[Date]],"ddd")</f>
        <v>Sat</v>
      </c>
    </row>
    <row r="20" spans="2:5" hidden="1">
      <c r="B20" s="53">
        <v>44891</v>
      </c>
      <c r="C20" s="57" t="s">
        <v>9</v>
      </c>
      <c r="D20" s="163">
        <v>3827.65</v>
      </c>
      <c r="E20" s="164" t="str">
        <f>TEXT(fSalesEx24Answer[[#This Row],[Date]],"ddd")</f>
        <v>Sat</v>
      </c>
    </row>
    <row r="21" spans="2:5" hidden="1">
      <c r="B21" s="53">
        <v>44498</v>
      </c>
      <c r="C21" s="57" t="s">
        <v>9</v>
      </c>
      <c r="D21" s="163">
        <v>1564.74</v>
      </c>
      <c r="E21" s="164" t="str">
        <f>TEXT(fSalesEx24Answer[[#This Row],[Date]],"ddd")</f>
        <v>Fri</v>
      </c>
    </row>
    <row r="22" spans="2:5" hidden="1">
      <c r="B22" s="53">
        <v>44802</v>
      </c>
      <c r="C22" s="57" t="s">
        <v>312</v>
      </c>
      <c r="D22" s="163">
        <v>1378.14</v>
      </c>
      <c r="E22" s="164" t="str">
        <f>TEXT(fSalesEx24Answer[[#This Row],[Date]],"ddd")</f>
        <v>Mon</v>
      </c>
    </row>
    <row r="23" spans="2:5" hidden="1">
      <c r="B23" s="53">
        <v>44492</v>
      </c>
      <c r="C23" s="57" t="s">
        <v>6</v>
      </c>
      <c r="D23" s="163">
        <v>2583.11</v>
      </c>
      <c r="E23" s="164" t="str">
        <f>TEXT(fSalesEx24Answer[[#This Row],[Date]],"ddd")</f>
        <v>Sat</v>
      </c>
    </row>
    <row r="24" spans="2:5" hidden="1">
      <c r="B24" s="53">
        <v>44590</v>
      </c>
      <c r="C24" s="57" t="s">
        <v>6</v>
      </c>
      <c r="D24" s="163">
        <v>321.7</v>
      </c>
      <c r="E24" s="164" t="str">
        <f>TEXT(fSalesEx24Answer[[#This Row],[Date]],"ddd")</f>
        <v>Sat</v>
      </c>
    </row>
    <row r="25" spans="2:5" hidden="1">
      <c r="B25" s="53">
        <v>44656</v>
      </c>
      <c r="C25" s="57" t="s">
        <v>10</v>
      </c>
      <c r="D25" s="163">
        <v>2005.27</v>
      </c>
      <c r="E25" s="164" t="str">
        <f>TEXT(fSalesEx24Answer[[#This Row],[Date]],"ddd")</f>
        <v>Tue</v>
      </c>
    </row>
    <row r="26" spans="2:5" hidden="1">
      <c r="B26" s="53">
        <v>44886</v>
      </c>
      <c r="C26" s="57" t="s">
        <v>7</v>
      </c>
      <c r="D26" s="163">
        <v>1802.38</v>
      </c>
      <c r="E26" s="164" t="str">
        <f>TEXT(fSalesEx24Answer[[#This Row],[Date]],"ddd")</f>
        <v>Mon</v>
      </c>
    </row>
    <row r="27" spans="2:5" hidden="1">
      <c r="B27" s="53">
        <v>44975</v>
      </c>
      <c r="C27" s="57" t="s">
        <v>10</v>
      </c>
      <c r="D27" s="163">
        <v>172.39</v>
      </c>
      <c r="E27" s="164" t="str">
        <f>TEXT(fSalesEx24Answer[[#This Row],[Date]],"ddd")</f>
        <v>Sat</v>
      </c>
    </row>
    <row r="28" spans="2:5" hidden="1">
      <c r="B28" s="53">
        <v>44310</v>
      </c>
      <c r="C28" s="57" t="s">
        <v>10</v>
      </c>
      <c r="D28" s="163">
        <v>1942.36</v>
      </c>
      <c r="E28" s="164" t="str">
        <f>TEXT(fSalesEx24Answer[[#This Row],[Date]],"ddd")</f>
        <v>Sat</v>
      </c>
    </row>
    <row r="29" spans="2:5" hidden="1">
      <c r="B29" s="53">
        <v>44454</v>
      </c>
      <c r="C29" s="57" t="s">
        <v>6</v>
      </c>
      <c r="D29" s="163">
        <v>2212.91</v>
      </c>
      <c r="E29" s="164" t="str">
        <f>TEXT(fSalesEx24Answer[[#This Row],[Date]],"ddd")</f>
        <v>Wed</v>
      </c>
    </row>
    <row r="30" spans="2:5" hidden="1">
      <c r="B30" s="53">
        <v>44413</v>
      </c>
      <c r="C30" s="57" t="s">
        <v>10</v>
      </c>
      <c r="D30" s="163">
        <v>62.35</v>
      </c>
      <c r="E30" s="164" t="str">
        <f>TEXT(fSalesEx24Answer[[#This Row],[Date]],"ddd")</f>
        <v>Thu</v>
      </c>
    </row>
    <row r="31" spans="2:5" hidden="1">
      <c r="B31" s="53">
        <v>44899</v>
      </c>
      <c r="C31" s="57" t="s">
        <v>10</v>
      </c>
      <c r="D31" s="163">
        <v>1811.4</v>
      </c>
      <c r="E31" s="164" t="str">
        <f>TEXT(fSalesEx24Answer[[#This Row],[Date]],"ddd")</f>
        <v>Sun</v>
      </c>
    </row>
    <row r="32" spans="2:5" hidden="1">
      <c r="B32" s="53">
        <v>44850</v>
      </c>
      <c r="C32" s="57" t="s">
        <v>9</v>
      </c>
      <c r="D32" s="163">
        <v>399.97</v>
      </c>
      <c r="E32" s="164" t="str">
        <f>TEXT(fSalesEx24Answer[[#This Row],[Date]],"ddd")</f>
        <v>Sun</v>
      </c>
    </row>
    <row r="33" spans="2:5" hidden="1">
      <c r="B33" s="53">
        <v>44875</v>
      </c>
      <c r="C33" s="57" t="s">
        <v>6</v>
      </c>
      <c r="D33" s="163">
        <v>2550.9699999999998</v>
      </c>
      <c r="E33" s="164" t="str">
        <f>TEXT(fSalesEx24Answer[[#This Row],[Date]],"ddd")</f>
        <v>Thu</v>
      </c>
    </row>
    <row r="34" spans="2:5" hidden="1">
      <c r="B34" s="53">
        <v>44793</v>
      </c>
      <c r="C34" s="57" t="s">
        <v>312</v>
      </c>
      <c r="D34" s="163">
        <v>1529.4</v>
      </c>
      <c r="E34" s="164" t="str">
        <f>TEXT(fSalesEx24Answer[[#This Row],[Date]],"ddd")</f>
        <v>Sat</v>
      </c>
    </row>
    <row r="35" spans="2:5" hidden="1">
      <c r="B35" s="53">
        <v>44527</v>
      </c>
      <c r="C35" s="57" t="s">
        <v>6</v>
      </c>
      <c r="D35" s="163">
        <v>3874.99</v>
      </c>
      <c r="E35" s="164" t="str">
        <f>TEXT(fSalesEx24Answer[[#This Row],[Date]],"ddd")</f>
        <v>Sat</v>
      </c>
    </row>
    <row r="36" spans="2:5" hidden="1">
      <c r="B36" s="53">
        <v>44429</v>
      </c>
      <c r="C36" s="57" t="s">
        <v>6</v>
      </c>
      <c r="D36" s="163">
        <v>2330.35</v>
      </c>
      <c r="E36" s="164" t="str">
        <f>TEXT(fSalesEx24Answer[[#This Row],[Date]],"ddd")</f>
        <v>Sat</v>
      </c>
    </row>
    <row r="37" spans="2:5" hidden="1">
      <c r="B37" s="53">
        <v>44342</v>
      </c>
      <c r="C37" s="57" t="s">
        <v>10</v>
      </c>
      <c r="D37" s="163">
        <v>1593.9</v>
      </c>
      <c r="E37" s="164" t="str">
        <f>TEXT(fSalesEx24Answer[[#This Row],[Date]],"ddd")</f>
        <v>Wed</v>
      </c>
    </row>
    <row r="38" spans="2:5" hidden="1">
      <c r="B38" s="53">
        <v>44646</v>
      </c>
      <c r="C38" s="57" t="s">
        <v>9</v>
      </c>
      <c r="D38" s="163">
        <v>2540.2600000000002</v>
      </c>
      <c r="E38" s="164" t="str">
        <f>TEXT(fSalesEx24Answer[[#This Row],[Date]],"ddd")</f>
        <v>Sat</v>
      </c>
    </row>
    <row r="39" spans="2:5" hidden="1">
      <c r="B39" s="53">
        <v>44690</v>
      </c>
      <c r="C39" s="57" t="s">
        <v>9</v>
      </c>
      <c r="D39" s="163">
        <v>497.18</v>
      </c>
      <c r="E39" s="164" t="str">
        <f>TEXT(fSalesEx24Answer[[#This Row],[Date]],"ddd")</f>
        <v>Mon</v>
      </c>
    </row>
    <row r="40" spans="2:5" hidden="1">
      <c r="B40" s="53">
        <v>44381</v>
      </c>
      <c r="C40" s="57" t="s">
        <v>7</v>
      </c>
      <c r="D40" s="163">
        <v>1624.98</v>
      </c>
      <c r="E40" s="164" t="str">
        <f>TEXT(fSalesEx24Answer[[#This Row],[Date]],"ddd")</f>
        <v>Sun</v>
      </c>
    </row>
    <row r="41" spans="2:5" hidden="1">
      <c r="B41" s="53">
        <v>44429</v>
      </c>
      <c r="C41" s="57" t="s">
        <v>6</v>
      </c>
      <c r="D41" s="163">
        <v>1641.9</v>
      </c>
      <c r="E41" s="164" t="str">
        <f>TEXT(fSalesEx24Answer[[#This Row],[Date]],"ddd")</f>
        <v>Sat</v>
      </c>
    </row>
    <row r="42" spans="2:5" hidden="1">
      <c r="B42" s="53">
        <v>44915</v>
      </c>
      <c r="C42" s="57" t="s">
        <v>7</v>
      </c>
      <c r="D42" s="163">
        <v>2060.77</v>
      </c>
      <c r="E42" s="164" t="str">
        <f>TEXT(fSalesEx24Answer[[#This Row],[Date]],"ddd")</f>
        <v>Tue</v>
      </c>
    </row>
    <row r="43" spans="2:5" hidden="1">
      <c r="B43" s="53">
        <v>45006</v>
      </c>
      <c r="C43" s="57" t="s">
        <v>312</v>
      </c>
      <c r="D43" s="163">
        <v>608.9</v>
      </c>
      <c r="E43" s="164" t="str">
        <f>TEXT(fSalesEx24Answer[[#This Row],[Date]],"ddd")</f>
        <v>Tue</v>
      </c>
    </row>
    <row r="44" spans="2:5" hidden="1">
      <c r="B44" s="53">
        <v>44310</v>
      </c>
      <c r="C44" s="57" t="s">
        <v>9</v>
      </c>
      <c r="D44" s="163">
        <v>990.56</v>
      </c>
      <c r="E44" s="164" t="str">
        <f>TEXT(fSalesEx24Answer[[#This Row],[Date]],"ddd")</f>
        <v>Sat</v>
      </c>
    </row>
    <row r="45" spans="2:5" hidden="1">
      <c r="B45" s="53">
        <v>45008</v>
      </c>
      <c r="C45" s="57" t="s">
        <v>6</v>
      </c>
      <c r="D45" s="163">
        <v>841.31</v>
      </c>
      <c r="E45" s="164" t="str">
        <f>TEXT(fSalesEx24Answer[[#This Row],[Date]],"ddd")</f>
        <v>Thu</v>
      </c>
    </row>
    <row r="46" spans="2:5" hidden="1">
      <c r="B46" s="53">
        <v>44905</v>
      </c>
      <c r="C46" s="57" t="s">
        <v>9</v>
      </c>
      <c r="D46" s="163">
        <v>1853.89</v>
      </c>
      <c r="E46" s="164" t="str">
        <f>TEXT(fSalesEx24Answer[[#This Row],[Date]],"ddd")</f>
        <v>Sat</v>
      </c>
    </row>
    <row r="47" spans="2:5" hidden="1">
      <c r="B47" s="53">
        <v>44311</v>
      </c>
      <c r="C47" s="57" t="s">
        <v>9</v>
      </c>
      <c r="D47" s="163">
        <v>192.5</v>
      </c>
      <c r="E47" s="164" t="str">
        <f>TEXT(fSalesEx24Answer[[#This Row],[Date]],"ddd")</f>
        <v>Sun</v>
      </c>
    </row>
    <row r="48" spans="2:5" hidden="1">
      <c r="B48" s="53">
        <v>44767</v>
      </c>
      <c r="C48" s="57" t="s">
        <v>9</v>
      </c>
      <c r="D48" s="163">
        <v>1756.78</v>
      </c>
      <c r="E48" s="164" t="str">
        <f>TEXT(fSalesEx24Answer[[#This Row],[Date]],"ddd")</f>
        <v>Mon</v>
      </c>
    </row>
    <row r="49" spans="2:5" hidden="1">
      <c r="B49" s="53">
        <v>44655</v>
      </c>
      <c r="C49" s="57" t="s">
        <v>6</v>
      </c>
      <c r="D49" s="163">
        <v>1533.33</v>
      </c>
      <c r="E49" s="164" t="str">
        <f>TEXT(fSalesEx24Answer[[#This Row],[Date]],"ddd")</f>
        <v>Mon</v>
      </c>
    </row>
    <row r="50" spans="2:5" hidden="1">
      <c r="B50" s="53">
        <v>44656</v>
      </c>
      <c r="C50" s="57" t="s">
        <v>6</v>
      </c>
      <c r="D50" s="163">
        <v>736.92</v>
      </c>
      <c r="E50" s="164" t="str">
        <f>TEXT(fSalesEx24Answer[[#This Row],[Date]],"ddd")</f>
        <v>Tue</v>
      </c>
    </row>
    <row r="51" spans="2:5" hidden="1">
      <c r="B51" s="53">
        <v>44688</v>
      </c>
      <c r="C51" s="57" t="s">
        <v>9</v>
      </c>
      <c r="D51" s="163">
        <v>1456.94</v>
      </c>
      <c r="E51" s="164" t="str">
        <f>TEXT(fSalesEx24Answer[[#This Row],[Date]],"ddd")</f>
        <v>Sat</v>
      </c>
    </row>
    <row r="52" spans="2:5" hidden="1">
      <c r="B52" s="53">
        <v>44340</v>
      </c>
      <c r="C52" s="57" t="s">
        <v>7</v>
      </c>
      <c r="D52" s="163">
        <v>819.38</v>
      </c>
      <c r="E52" s="164" t="str">
        <f>TEXT(fSalesEx24Answer[[#This Row],[Date]],"ddd")</f>
        <v>Mon</v>
      </c>
    </row>
    <row r="53" spans="2:5" hidden="1">
      <c r="B53" s="53">
        <v>44703</v>
      </c>
      <c r="C53" s="57" t="s">
        <v>9</v>
      </c>
      <c r="D53" s="163">
        <v>1524.65</v>
      </c>
      <c r="E53" s="164" t="str">
        <f>TEXT(fSalesEx24Answer[[#This Row],[Date]],"ddd")</f>
        <v>Sun</v>
      </c>
    </row>
    <row r="54" spans="2:5" hidden="1">
      <c r="B54" s="53">
        <v>44788</v>
      </c>
      <c r="C54" s="57" t="s">
        <v>9</v>
      </c>
      <c r="D54" s="163">
        <v>1905.26</v>
      </c>
      <c r="E54" s="164" t="str">
        <f>TEXT(fSalesEx24Answer[[#This Row],[Date]],"ddd")</f>
        <v>Mon</v>
      </c>
    </row>
    <row r="55" spans="2:5" hidden="1">
      <c r="B55" s="53">
        <v>44727</v>
      </c>
      <c r="C55" s="57" t="s">
        <v>10</v>
      </c>
      <c r="D55" s="163">
        <v>1614.84</v>
      </c>
      <c r="E55" s="164" t="str">
        <f>TEXT(fSalesEx24Answer[[#This Row],[Date]],"ddd")</f>
        <v>Wed</v>
      </c>
    </row>
    <row r="56" spans="2:5" hidden="1">
      <c r="B56" s="53">
        <v>44575</v>
      </c>
      <c r="C56" s="57" t="s">
        <v>10</v>
      </c>
      <c r="D56" s="163">
        <v>373.69</v>
      </c>
      <c r="E56" s="164" t="str">
        <f>TEXT(fSalesEx24Answer[[#This Row],[Date]],"ddd")</f>
        <v>Fri</v>
      </c>
    </row>
    <row r="57" spans="2:5" hidden="1">
      <c r="B57" s="53">
        <v>44478</v>
      </c>
      <c r="C57" s="57" t="s">
        <v>6</v>
      </c>
      <c r="D57" s="163">
        <v>3705.22</v>
      </c>
      <c r="E57" s="164" t="str">
        <f>TEXT(fSalesEx24Answer[[#This Row],[Date]],"ddd")</f>
        <v>Sat</v>
      </c>
    </row>
    <row r="58" spans="2:5" hidden="1">
      <c r="B58" s="53">
        <v>44394</v>
      </c>
      <c r="C58" s="57" t="s">
        <v>10</v>
      </c>
      <c r="D58" s="163">
        <v>2027.46</v>
      </c>
      <c r="E58" s="164" t="str">
        <f>TEXT(fSalesEx24Answer[[#This Row],[Date]],"ddd")</f>
        <v>Sat</v>
      </c>
    </row>
    <row r="59" spans="2:5" hidden="1">
      <c r="B59" s="53">
        <v>44933</v>
      </c>
      <c r="C59" s="57" t="s">
        <v>9</v>
      </c>
      <c r="D59" s="163">
        <v>2057.52</v>
      </c>
      <c r="E59" s="164" t="str">
        <f>TEXT(fSalesEx24Answer[[#This Row],[Date]],"ddd")</f>
        <v>Sat</v>
      </c>
    </row>
    <row r="60" spans="2:5" hidden="1">
      <c r="B60" s="53">
        <v>44694</v>
      </c>
      <c r="C60" s="57" t="s">
        <v>312</v>
      </c>
      <c r="D60" s="163">
        <v>2416.4699999999998</v>
      </c>
      <c r="E60" s="164" t="str">
        <f>TEXT(fSalesEx24Answer[[#This Row],[Date]],"ddd")</f>
        <v>Fri</v>
      </c>
    </row>
    <row r="61" spans="2:5" hidden="1">
      <c r="B61" s="53">
        <v>44925</v>
      </c>
      <c r="C61" s="57" t="s">
        <v>6</v>
      </c>
      <c r="D61" s="163">
        <v>1375.62</v>
      </c>
      <c r="E61" s="164" t="str">
        <f>TEXT(fSalesEx24Answer[[#This Row],[Date]],"ddd")</f>
        <v>Fri</v>
      </c>
    </row>
    <row r="62" spans="2:5" hidden="1">
      <c r="B62" s="53">
        <v>44606</v>
      </c>
      <c r="C62" s="57" t="s">
        <v>7</v>
      </c>
      <c r="D62" s="163">
        <v>2144.69</v>
      </c>
      <c r="E62" s="164" t="str">
        <f>TEXT(fSalesEx24Answer[[#This Row],[Date]],"ddd")</f>
        <v>Mon</v>
      </c>
    </row>
    <row r="63" spans="2:5" hidden="1">
      <c r="B63" s="53">
        <v>44591</v>
      </c>
      <c r="C63" s="57" t="s">
        <v>9</v>
      </c>
      <c r="D63" s="163">
        <v>365.87</v>
      </c>
      <c r="E63" s="164" t="str">
        <f>TEXT(fSalesEx24Answer[[#This Row],[Date]],"ddd")</f>
        <v>Sun</v>
      </c>
    </row>
    <row r="64" spans="2:5" hidden="1">
      <c r="B64" s="53">
        <v>44805</v>
      </c>
      <c r="C64" s="57" t="s">
        <v>10</v>
      </c>
      <c r="D64" s="163">
        <v>858.51</v>
      </c>
      <c r="E64" s="164" t="str">
        <f>TEXT(fSalesEx24Answer[[#This Row],[Date]],"ddd")</f>
        <v>Thu</v>
      </c>
    </row>
    <row r="65" spans="2:5" hidden="1">
      <c r="B65" s="53">
        <v>44508</v>
      </c>
      <c r="C65" s="57" t="s">
        <v>9</v>
      </c>
      <c r="D65" s="163">
        <v>1384.37</v>
      </c>
      <c r="E65" s="164" t="str">
        <f>TEXT(fSalesEx24Answer[[#This Row],[Date]],"ddd")</f>
        <v>Mon</v>
      </c>
    </row>
    <row r="66" spans="2:5" hidden="1">
      <c r="B66" s="53">
        <v>44660</v>
      </c>
      <c r="C66" s="57" t="s">
        <v>10</v>
      </c>
      <c r="D66" s="163">
        <v>907.58</v>
      </c>
      <c r="E66" s="164" t="str">
        <f>TEXT(fSalesEx24Answer[[#This Row],[Date]],"ddd")</f>
        <v>Sat</v>
      </c>
    </row>
    <row r="67" spans="2:5" hidden="1">
      <c r="B67" s="53">
        <v>44717</v>
      </c>
      <c r="C67" s="57" t="s">
        <v>10</v>
      </c>
      <c r="D67" s="163">
        <v>524.15</v>
      </c>
      <c r="E67" s="164" t="str">
        <f>TEXT(fSalesEx24Answer[[#This Row],[Date]],"ddd")</f>
        <v>Sun</v>
      </c>
    </row>
    <row r="68" spans="2:5" hidden="1">
      <c r="B68" s="53">
        <v>44865</v>
      </c>
      <c r="C68" s="57" t="s">
        <v>9</v>
      </c>
      <c r="D68" s="163">
        <v>1488.11</v>
      </c>
      <c r="E68" s="164" t="str">
        <f>TEXT(fSalesEx24Answer[[#This Row],[Date]],"ddd")</f>
        <v>Mon</v>
      </c>
    </row>
    <row r="69" spans="2:5" hidden="1">
      <c r="B69" s="53">
        <v>44974</v>
      </c>
      <c r="C69" s="57" t="s">
        <v>7</v>
      </c>
      <c r="D69" s="163">
        <v>2316.8000000000002</v>
      </c>
      <c r="E69" s="164" t="str">
        <f>TEXT(fSalesEx24Answer[[#This Row],[Date]],"ddd")</f>
        <v>Fri</v>
      </c>
    </row>
    <row r="70" spans="2:5" hidden="1">
      <c r="B70" s="53">
        <v>45012</v>
      </c>
      <c r="C70" s="57" t="s">
        <v>9</v>
      </c>
      <c r="D70" s="163">
        <v>589.39</v>
      </c>
      <c r="E70" s="164" t="str">
        <f>TEXT(fSalesEx24Answer[[#This Row],[Date]],"ddd")</f>
        <v>Mon</v>
      </c>
    </row>
    <row r="71" spans="2:5" hidden="1">
      <c r="B71" s="53">
        <v>44611</v>
      </c>
      <c r="C71" s="57" t="s">
        <v>9</v>
      </c>
      <c r="D71" s="163">
        <v>1192.3800000000001</v>
      </c>
      <c r="E71" s="164" t="str">
        <f>TEXT(fSalesEx24Answer[[#This Row],[Date]],"ddd")</f>
        <v>Sat</v>
      </c>
    </row>
    <row r="72" spans="2:5" hidden="1">
      <c r="B72" s="53">
        <v>44430</v>
      </c>
      <c r="C72" s="57" t="s">
        <v>6</v>
      </c>
      <c r="D72" s="163">
        <v>182.39</v>
      </c>
      <c r="E72" s="164" t="str">
        <f>TEXT(fSalesEx24Answer[[#This Row],[Date]],"ddd")</f>
        <v>Sun</v>
      </c>
    </row>
    <row r="73" spans="2:5" hidden="1">
      <c r="B73" s="53">
        <v>44424</v>
      </c>
      <c r="C73" s="57" t="s">
        <v>9</v>
      </c>
      <c r="D73" s="163">
        <v>1370.32</v>
      </c>
      <c r="E73" s="164" t="str">
        <f>TEXT(fSalesEx24Answer[[#This Row],[Date]],"ddd")</f>
        <v>Mon</v>
      </c>
    </row>
    <row r="74" spans="2:5" hidden="1">
      <c r="B74" s="53">
        <v>44355</v>
      </c>
      <c r="C74" s="57" t="s">
        <v>7</v>
      </c>
      <c r="D74" s="163">
        <v>223.46</v>
      </c>
      <c r="E74" s="164" t="str">
        <f>TEXT(fSalesEx24Answer[[#This Row],[Date]],"ddd")</f>
        <v>Tue</v>
      </c>
    </row>
    <row r="75" spans="2:5" hidden="1">
      <c r="B75" s="53">
        <v>44463</v>
      </c>
      <c r="C75" s="57" t="s">
        <v>9</v>
      </c>
      <c r="D75" s="163">
        <v>2019.13</v>
      </c>
      <c r="E75" s="164" t="str">
        <f>TEXT(fSalesEx24Answer[[#This Row],[Date]],"ddd")</f>
        <v>Fri</v>
      </c>
    </row>
    <row r="76" spans="2:5" hidden="1">
      <c r="B76" s="53">
        <v>44664</v>
      </c>
      <c r="C76" s="57" t="s">
        <v>312</v>
      </c>
      <c r="D76" s="163">
        <v>1337.65</v>
      </c>
      <c r="E76" s="164" t="str">
        <f>TEXT(fSalesEx24Answer[[#This Row],[Date]],"ddd")</f>
        <v>Wed</v>
      </c>
    </row>
    <row r="77" spans="2:5" hidden="1">
      <c r="B77" s="53">
        <v>44853</v>
      </c>
      <c r="C77" s="57" t="s">
        <v>6</v>
      </c>
      <c r="D77" s="163">
        <v>2055.14</v>
      </c>
      <c r="E77" s="164" t="str">
        <f>TEXT(fSalesEx24Answer[[#This Row],[Date]],"ddd")</f>
        <v>Wed</v>
      </c>
    </row>
    <row r="78" spans="2:5" hidden="1">
      <c r="B78" s="53">
        <v>44940</v>
      </c>
      <c r="C78" s="57" t="s">
        <v>10</v>
      </c>
      <c r="D78" s="163">
        <v>528.03</v>
      </c>
      <c r="E78" s="164" t="str">
        <f>TEXT(fSalesEx24Answer[[#This Row],[Date]],"ddd")</f>
        <v>Sat</v>
      </c>
    </row>
    <row r="79" spans="2:5" hidden="1">
      <c r="B79" s="53">
        <v>44540</v>
      </c>
      <c r="C79" s="57" t="s">
        <v>9</v>
      </c>
      <c r="D79" s="163">
        <v>3776.9</v>
      </c>
      <c r="E79" s="164" t="str">
        <f>TEXT(fSalesEx24Answer[[#This Row],[Date]],"ddd")</f>
        <v>Fri</v>
      </c>
    </row>
    <row r="80" spans="2:5" hidden="1">
      <c r="B80" s="53">
        <v>44938</v>
      </c>
      <c r="C80" s="57" t="s">
        <v>9</v>
      </c>
      <c r="D80" s="163">
        <v>1869.98</v>
      </c>
      <c r="E80" s="164" t="str">
        <f>TEXT(fSalesEx24Answer[[#This Row],[Date]],"ddd")</f>
        <v>Thu</v>
      </c>
    </row>
    <row r="81" spans="2:5" hidden="1">
      <c r="B81" s="53">
        <v>44953</v>
      </c>
      <c r="C81" s="57" t="s">
        <v>6</v>
      </c>
      <c r="D81" s="163">
        <v>581.73</v>
      </c>
      <c r="E81" s="164" t="str">
        <f>TEXT(fSalesEx24Answer[[#This Row],[Date]],"ddd")</f>
        <v>Fri</v>
      </c>
    </row>
    <row r="82" spans="2:5" hidden="1">
      <c r="B82" s="53">
        <v>44995</v>
      </c>
      <c r="C82" s="57" t="s">
        <v>6</v>
      </c>
      <c r="D82" s="163">
        <v>2045.02</v>
      </c>
      <c r="E82" s="164" t="str">
        <f>TEXT(fSalesEx24Answer[[#This Row],[Date]],"ddd")</f>
        <v>Fri</v>
      </c>
    </row>
    <row r="83" spans="2:5" hidden="1">
      <c r="B83" s="53">
        <v>44524</v>
      </c>
      <c r="C83" s="57" t="s">
        <v>312</v>
      </c>
      <c r="D83" s="163">
        <v>224.98</v>
      </c>
      <c r="E83" s="164" t="str">
        <f>TEXT(fSalesEx24Answer[[#This Row],[Date]],"ddd")</f>
        <v>Wed</v>
      </c>
    </row>
    <row r="84" spans="2:5" hidden="1">
      <c r="B84" s="53">
        <v>44548</v>
      </c>
      <c r="C84" s="57" t="s">
        <v>7</v>
      </c>
      <c r="D84" s="163">
        <v>3358.71</v>
      </c>
      <c r="E84" s="164" t="str">
        <f>TEXT(fSalesEx24Answer[[#This Row],[Date]],"ddd")</f>
        <v>Sat</v>
      </c>
    </row>
    <row r="85" spans="2:5" hidden="1">
      <c r="B85" s="53">
        <v>44437</v>
      </c>
      <c r="C85" s="57" t="s">
        <v>312</v>
      </c>
      <c r="D85" s="163">
        <v>1806.93</v>
      </c>
      <c r="E85" s="164" t="str">
        <f>TEXT(fSalesEx24Answer[[#This Row],[Date]],"ddd")</f>
        <v>Sun</v>
      </c>
    </row>
    <row r="86" spans="2:5" hidden="1">
      <c r="B86" s="53">
        <v>44510</v>
      </c>
      <c r="C86" s="57" t="s">
        <v>9</v>
      </c>
      <c r="D86" s="163">
        <v>3867.4</v>
      </c>
      <c r="E86" s="164" t="str">
        <f>TEXT(fSalesEx24Answer[[#This Row],[Date]],"ddd")</f>
        <v>Wed</v>
      </c>
    </row>
    <row r="87" spans="2:5" hidden="1">
      <c r="B87" s="53">
        <v>44334</v>
      </c>
      <c r="C87" s="57" t="s">
        <v>6</v>
      </c>
      <c r="D87" s="163">
        <v>2046.03</v>
      </c>
      <c r="E87" s="164" t="str">
        <f>TEXT(fSalesEx24Answer[[#This Row],[Date]],"ddd")</f>
        <v>Tue</v>
      </c>
    </row>
    <row r="88" spans="2:5" hidden="1">
      <c r="B88" s="53">
        <v>44674</v>
      </c>
      <c r="C88" s="57" t="s">
        <v>9</v>
      </c>
      <c r="D88" s="163">
        <v>1783.59</v>
      </c>
      <c r="E88" s="164" t="str">
        <f>TEXT(fSalesEx24Answer[[#This Row],[Date]],"ddd")</f>
        <v>Sat</v>
      </c>
    </row>
    <row r="89" spans="2:5" hidden="1">
      <c r="B89" s="53">
        <v>44603</v>
      </c>
      <c r="C89" s="57" t="s">
        <v>9</v>
      </c>
      <c r="D89" s="163">
        <v>1110.8699999999999</v>
      </c>
      <c r="E89" s="164" t="str">
        <f>TEXT(fSalesEx24Answer[[#This Row],[Date]],"ddd")</f>
        <v>Fri</v>
      </c>
    </row>
    <row r="90" spans="2:5" hidden="1">
      <c r="B90" s="53">
        <v>44390</v>
      </c>
      <c r="C90" s="57" t="s">
        <v>6</v>
      </c>
      <c r="D90" s="163">
        <v>614.97</v>
      </c>
      <c r="E90" s="164" t="str">
        <f>TEXT(fSalesEx24Answer[[#This Row],[Date]],"ddd")</f>
        <v>Tue</v>
      </c>
    </row>
    <row r="91" spans="2:5" hidden="1">
      <c r="B91" s="53">
        <v>44572</v>
      </c>
      <c r="C91" s="57" t="s">
        <v>312</v>
      </c>
      <c r="D91" s="163">
        <v>1710.19</v>
      </c>
      <c r="E91" s="164" t="str">
        <f>TEXT(fSalesEx24Answer[[#This Row],[Date]],"ddd")</f>
        <v>Tue</v>
      </c>
    </row>
    <row r="92" spans="2:5" hidden="1">
      <c r="B92" s="53">
        <v>44922</v>
      </c>
      <c r="C92" s="57" t="s">
        <v>6</v>
      </c>
      <c r="D92" s="163">
        <v>1886.41</v>
      </c>
      <c r="E92" s="164" t="str">
        <f>TEXT(fSalesEx24Answer[[#This Row],[Date]],"ddd")</f>
        <v>Tue</v>
      </c>
    </row>
    <row r="93" spans="2:5" hidden="1">
      <c r="B93" s="53">
        <v>44446</v>
      </c>
      <c r="C93" s="57" t="s">
        <v>9</v>
      </c>
      <c r="D93" s="163">
        <v>974.19</v>
      </c>
      <c r="E93" s="164" t="str">
        <f>TEXT(fSalesEx24Answer[[#This Row],[Date]],"ddd")</f>
        <v>Tue</v>
      </c>
    </row>
    <row r="94" spans="2:5" hidden="1">
      <c r="B94" s="53">
        <v>44554</v>
      </c>
      <c r="C94" s="57" t="s">
        <v>9</v>
      </c>
      <c r="D94" s="163">
        <v>1196.47</v>
      </c>
      <c r="E94" s="164" t="str">
        <f>TEXT(fSalesEx24Answer[[#This Row],[Date]],"ddd")</f>
        <v>Fri</v>
      </c>
    </row>
    <row r="95" spans="2:5" hidden="1">
      <c r="B95" s="53">
        <v>44348</v>
      </c>
      <c r="C95" s="57" t="s">
        <v>9</v>
      </c>
      <c r="D95" s="163">
        <v>2144.37</v>
      </c>
      <c r="E95" s="164" t="str">
        <f>TEXT(fSalesEx24Answer[[#This Row],[Date]],"ddd")</f>
        <v>Tue</v>
      </c>
    </row>
    <row r="96" spans="2:5" hidden="1">
      <c r="B96" s="53">
        <v>44433</v>
      </c>
      <c r="C96" s="57" t="s">
        <v>10</v>
      </c>
      <c r="D96" s="163">
        <v>2368.9699999999998</v>
      </c>
      <c r="E96" s="164" t="str">
        <f>TEXT(fSalesEx24Answer[[#This Row],[Date]],"ddd")</f>
        <v>Wed</v>
      </c>
    </row>
    <row r="97" spans="2:5" hidden="1">
      <c r="B97" s="53">
        <v>44523</v>
      </c>
      <c r="C97" s="57" t="s">
        <v>312</v>
      </c>
      <c r="D97" s="163">
        <v>3965.1</v>
      </c>
      <c r="E97" s="164" t="str">
        <f>TEXT(fSalesEx24Answer[[#This Row],[Date]],"ddd")</f>
        <v>Tue</v>
      </c>
    </row>
    <row r="98" spans="2:5" hidden="1">
      <c r="B98" s="53">
        <v>44725</v>
      </c>
      <c r="C98" s="57" t="s">
        <v>312</v>
      </c>
      <c r="D98" s="163">
        <v>1813.33</v>
      </c>
      <c r="E98" s="164" t="str">
        <f>TEXT(fSalesEx24Answer[[#This Row],[Date]],"ddd")</f>
        <v>Mon</v>
      </c>
    </row>
    <row r="99" spans="2:5" hidden="1">
      <c r="B99" s="53">
        <v>44368</v>
      </c>
      <c r="C99" s="57" t="s">
        <v>9</v>
      </c>
      <c r="D99" s="163">
        <v>827.58</v>
      </c>
      <c r="E99" s="164" t="str">
        <f>TEXT(fSalesEx24Answer[[#This Row],[Date]],"ddd")</f>
        <v>Mon</v>
      </c>
    </row>
    <row r="100" spans="2:5" hidden="1">
      <c r="B100" s="53">
        <v>44820</v>
      </c>
      <c r="C100" s="57" t="s">
        <v>6</v>
      </c>
      <c r="D100" s="163">
        <v>173.15</v>
      </c>
      <c r="E100" s="164" t="str">
        <f>TEXT(fSalesEx24Answer[[#This Row],[Date]],"ddd")</f>
        <v>Fri</v>
      </c>
    </row>
    <row r="101" spans="2:5" hidden="1">
      <c r="B101" s="53">
        <v>44331</v>
      </c>
      <c r="C101" s="57" t="s">
        <v>7</v>
      </c>
      <c r="D101" s="163">
        <v>1876.82</v>
      </c>
      <c r="E101" s="164" t="str">
        <f>TEXT(fSalesEx24Answer[[#This Row],[Date]],"ddd")</f>
        <v>Sat</v>
      </c>
    </row>
    <row r="102" spans="2:5" hidden="1">
      <c r="B102" s="53">
        <v>44990</v>
      </c>
      <c r="C102" s="57" t="s">
        <v>7</v>
      </c>
      <c r="D102" s="163">
        <v>1629.04</v>
      </c>
      <c r="E102" s="164" t="str">
        <f>TEXT(fSalesEx24Answer[[#This Row],[Date]],"ddd")</f>
        <v>Sun</v>
      </c>
    </row>
    <row r="103" spans="2:5" hidden="1">
      <c r="B103" s="53">
        <v>44764</v>
      </c>
      <c r="C103" s="57" t="s">
        <v>9</v>
      </c>
      <c r="D103" s="163">
        <v>1757.71</v>
      </c>
      <c r="E103" s="164" t="str">
        <f>TEXT(fSalesEx24Answer[[#This Row],[Date]],"ddd")</f>
        <v>Fri</v>
      </c>
    </row>
    <row r="104" spans="2:5" hidden="1">
      <c r="B104" s="53">
        <v>44575</v>
      </c>
      <c r="C104" s="57" t="s">
        <v>9</v>
      </c>
      <c r="D104" s="163">
        <v>1366.82</v>
      </c>
      <c r="E104" s="164" t="str">
        <f>TEXT(fSalesEx24Answer[[#This Row],[Date]],"ddd")</f>
        <v>Fri</v>
      </c>
    </row>
    <row r="105" spans="2:5" hidden="1">
      <c r="B105" s="53">
        <v>44950</v>
      </c>
      <c r="C105" s="57" t="s">
        <v>9</v>
      </c>
      <c r="D105" s="163">
        <v>2563.98</v>
      </c>
      <c r="E105" s="164" t="str">
        <f>TEXT(fSalesEx24Answer[[#This Row],[Date]],"ddd")</f>
        <v>Tue</v>
      </c>
    </row>
    <row r="106" spans="2:5" hidden="1">
      <c r="B106" s="53">
        <v>44967</v>
      </c>
      <c r="C106" s="57" t="s">
        <v>6</v>
      </c>
      <c r="D106" s="163">
        <v>2359.15</v>
      </c>
      <c r="E106" s="164" t="str">
        <f>TEXT(fSalesEx24Answer[[#This Row],[Date]],"ddd")</f>
        <v>Fri</v>
      </c>
    </row>
    <row r="107" spans="2:5" hidden="1">
      <c r="B107" s="53">
        <v>44816</v>
      </c>
      <c r="C107" s="57" t="s">
        <v>10</v>
      </c>
      <c r="D107" s="163">
        <v>1812.19</v>
      </c>
      <c r="E107" s="164" t="str">
        <f>TEXT(fSalesEx24Answer[[#This Row],[Date]],"ddd")</f>
        <v>Mon</v>
      </c>
    </row>
    <row r="108" spans="2:5" hidden="1">
      <c r="B108" s="53">
        <v>44372</v>
      </c>
      <c r="C108" s="57" t="s">
        <v>10</v>
      </c>
      <c r="D108" s="163">
        <v>1319.26</v>
      </c>
      <c r="E108" s="164" t="str">
        <f>TEXT(fSalesEx24Answer[[#This Row],[Date]],"ddd")</f>
        <v>Fri</v>
      </c>
    </row>
    <row r="109" spans="2:5" hidden="1">
      <c r="B109" s="53">
        <v>44809</v>
      </c>
      <c r="C109" s="57" t="s">
        <v>10</v>
      </c>
      <c r="D109" s="163">
        <v>1822.81</v>
      </c>
      <c r="E109" s="164" t="str">
        <f>TEXT(fSalesEx24Answer[[#This Row],[Date]],"ddd")</f>
        <v>Mon</v>
      </c>
    </row>
    <row r="110" spans="2:5" hidden="1">
      <c r="B110" s="53">
        <v>44481</v>
      </c>
      <c r="C110" s="57" t="s">
        <v>6</v>
      </c>
      <c r="D110" s="163">
        <v>698.04</v>
      </c>
      <c r="E110" s="164" t="str">
        <f>TEXT(fSalesEx24Answer[[#This Row],[Date]],"ddd")</f>
        <v>Tue</v>
      </c>
    </row>
    <row r="111" spans="2:5" hidden="1">
      <c r="B111" s="53">
        <v>44456</v>
      </c>
      <c r="C111" s="57" t="s">
        <v>6</v>
      </c>
      <c r="D111" s="163">
        <v>2236.4899999999998</v>
      </c>
      <c r="E111" s="164" t="str">
        <f>TEXT(fSalesEx24Answer[[#This Row],[Date]],"ddd")</f>
        <v>Fri</v>
      </c>
    </row>
    <row r="112" spans="2:5" hidden="1">
      <c r="B112" s="53">
        <v>44896</v>
      </c>
      <c r="C112" s="57" t="s">
        <v>7</v>
      </c>
      <c r="D112" s="163">
        <v>1800.18</v>
      </c>
      <c r="E112" s="164" t="str">
        <f>TEXT(fSalesEx24Answer[[#This Row],[Date]],"ddd")</f>
        <v>Thu</v>
      </c>
    </row>
    <row r="113" spans="2:5" hidden="1">
      <c r="B113" s="53">
        <v>44895</v>
      </c>
      <c r="C113" s="57" t="s">
        <v>7</v>
      </c>
      <c r="D113" s="163">
        <v>203.54</v>
      </c>
      <c r="E113" s="164" t="str">
        <f>TEXT(fSalesEx24Answer[[#This Row],[Date]],"ddd")</f>
        <v>Wed</v>
      </c>
    </row>
    <row r="114" spans="2:5" hidden="1">
      <c r="B114" s="53">
        <v>44918</v>
      </c>
      <c r="C114" s="57" t="s">
        <v>7</v>
      </c>
      <c r="D114" s="163">
        <v>3572.78</v>
      </c>
      <c r="E114" s="164" t="str">
        <f>TEXT(fSalesEx24Answer[[#This Row],[Date]],"ddd")</f>
        <v>Fri</v>
      </c>
    </row>
    <row r="115" spans="2:5" hidden="1">
      <c r="B115" s="53">
        <v>44618</v>
      </c>
      <c r="C115" s="57" t="s">
        <v>7</v>
      </c>
      <c r="D115" s="163">
        <v>1127.54</v>
      </c>
      <c r="E115" s="164" t="str">
        <f>TEXT(fSalesEx24Answer[[#This Row],[Date]],"ddd")</f>
        <v>Sat</v>
      </c>
    </row>
    <row r="116" spans="2:5" hidden="1">
      <c r="B116" s="53">
        <v>44425</v>
      </c>
      <c r="C116" s="57" t="s">
        <v>10</v>
      </c>
      <c r="D116" s="163">
        <v>648.78</v>
      </c>
      <c r="E116" s="164" t="str">
        <f>TEXT(fSalesEx24Answer[[#This Row],[Date]],"ddd")</f>
        <v>Tue</v>
      </c>
    </row>
    <row r="117" spans="2:5" hidden="1">
      <c r="B117" s="53">
        <v>44466</v>
      </c>
      <c r="C117" s="57" t="s">
        <v>9</v>
      </c>
      <c r="D117" s="163">
        <v>370.96</v>
      </c>
      <c r="E117" s="164" t="str">
        <f>TEXT(fSalesEx24Answer[[#This Row],[Date]],"ddd")</f>
        <v>Mon</v>
      </c>
    </row>
    <row r="118" spans="2:5" hidden="1">
      <c r="B118" s="53">
        <v>44435</v>
      </c>
      <c r="C118" s="57" t="s">
        <v>312</v>
      </c>
      <c r="D118" s="163">
        <v>2135.19</v>
      </c>
      <c r="E118" s="164" t="str">
        <f>TEXT(fSalesEx24Answer[[#This Row],[Date]],"ddd")</f>
        <v>Fri</v>
      </c>
    </row>
    <row r="119" spans="2:5" hidden="1">
      <c r="B119" s="53">
        <v>44908</v>
      </c>
      <c r="C119" s="57" t="s">
        <v>312</v>
      </c>
      <c r="D119" s="163">
        <v>1578.73</v>
      </c>
      <c r="E119" s="164" t="str">
        <f>TEXT(fSalesEx24Answer[[#This Row],[Date]],"ddd")</f>
        <v>Tue</v>
      </c>
    </row>
    <row r="120" spans="2:5" hidden="1">
      <c r="B120" s="53">
        <v>44302</v>
      </c>
      <c r="C120" s="57" t="s">
        <v>9</v>
      </c>
      <c r="D120" s="163">
        <v>2053.2399999999998</v>
      </c>
      <c r="E120" s="164" t="str">
        <f>TEXT(fSalesEx24Answer[[#This Row],[Date]],"ddd")</f>
        <v>Fri</v>
      </c>
    </row>
    <row r="121" spans="2:5" hidden="1">
      <c r="B121" s="53">
        <v>44900</v>
      </c>
      <c r="C121" s="57" t="s">
        <v>6</v>
      </c>
      <c r="D121" s="163">
        <v>3877.54</v>
      </c>
      <c r="E121" s="164" t="str">
        <f>TEXT(fSalesEx24Answer[[#This Row],[Date]],"ddd")</f>
        <v>Mon</v>
      </c>
    </row>
    <row r="122" spans="2:5" hidden="1">
      <c r="B122" s="53">
        <v>44496</v>
      </c>
      <c r="C122" s="57" t="s">
        <v>9</v>
      </c>
      <c r="D122" s="163">
        <v>2114.89</v>
      </c>
      <c r="E122" s="164" t="str">
        <f>TEXT(fSalesEx24Answer[[#This Row],[Date]],"ddd")</f>
        <v>Wed</v>
      </c>
    </row>
    <row r="123" spans="2:5" hidden="1">
      <c r="B123" s="53">
        <v>44372</v>
      </c>
      <c r="C123" s="57" t="s">
        <v>9</v>
      </c>
      <c r="D123" s="163">
        <v>1493.36</v>
      </c>
      <c r="E123" s="164" t="str">
        <f>TEXT(fSalesEx24Answer[[#This Row],[Date]],"ddd")</f>
        <v>Fri</v>
      </c>
    </row>
    <row r="124" spans="2:5" hidden="1">
      <c r="B124" s="53">
        <v>44799</v>
      </c>
      <c r="C124" s="57" t="s">
        <v>6</v>
      </c>
      <c r="D124" s="163">
        <v>1492.31</v>
      </c>
      <c r="E124" s="164" t="str">
        <f>TEXT(fSalesEx24Answer[[#This Row],[Date]],"ddd")</f>
        <v>Fri</v>
      </c>
    </row>
    <row r="125" spans="2:5" hidden="1">
      <c r="B125" s="53">
        <v>44599</v>
      </c>
      <c r="C125" s="57" t="s">
        <v>10</v>
      </c>
      <c r="D125" s="163">
        <v>2454.41</v>
      </c>
      <c r="E125" s="164" t="str">
        <f>TEXT(fSalesEx24Answer[[#This Row],[Date]],"ddd")</f>
        <v>Mon</v>
      </c>
    </row>
    <row r="126" spans="2:5" hidden="1">
      <c r="B126" s="53">
        <v>44759</v>
      </c>
      <c r="C126" s="57" t="s">
        <v>9</v>
      </c>
      <c r="D126" s="163">
        <v>1046.72</v>
      </c>
      <c r="E126" s="164" t="str">
        <f>TEXT(fSalesEx24Answer[[#This Row],[Date]],"ddd")</f>
        <v>Sun</v>
      </c>
    </row>
    <row r="127" spans="2:5" hidden="1">
      <c r="B127" s="53">
        <v>44934</v>
      </c>
      <c r="C127" s="57" t="s">
        <v>9</v>
      </c>
      <c r="D127" s="163">
        <v>466.86</v>
      </c>
      <c r="E127" s="164" t="str">
        <f>TEXT(fSalesEx24Answer[[#This Row],[Date]],"ddd")</f>
        <v>Sun</v>
      </c>
    </row>
    <row r="128" spans="2:5" hidden="1">
      <c r="B128" s="53">
        <v>44413</v>
      </c>
      <c r="C128" s="57" t="s">
        <v>6</v>
      </c>
      <c r="D128" s="163">
        <v>1650.99</v>
      </c>
      <c r="E128" s="164" t="str">
        <f>TEXT(fSalesEx24Answer[[#This Row],[Date]],"ddd")</f>
        <v>Thu</v>
      </c>
    </row>
    <row r="129" spans="2:5" hidden="1">
      <c r="B129" s="53">
        <v>44976</v>
      </c>
      <c r="C129" s="57" t="s">
        <v>312</v>
      </c>
      <c r="D129" s="163">
        <v>413.52</v>
      </c>
      <c r="E129" s="164" t="str">
        <f>TEXT(fSalesEx24Answer[[#This Row],[Date]],"ddd")</f>
        <v>Sun</v>
      </c>
    </row>
    <row r="130" spans="2:5" hidden="1">
      <c r="B130" s="53">
        <v>44442</v>
      </c>
      <c r="C130" s="57" t="s">
        <v>9</v>
      </c>
      <c r="D130" s="163">
        <v>2217.46</v>
      </c>
      <c r="E130" s="164" t="str">
        <f>TEXT(fSalesEx24Answer[[#This Row],[Date]],"ddd")</f>
        <v>Fri</v>
      </c>
    </row>
    <row r="131" spans="2:5" hidden="1">
      <c r="B131" s="53">
        <v>44746</v>
      </c>
      <c r="C131" s="57" t="s">
        <v>9</v>
      </c>
      <c r="D131" s="163">
        <v>280.10000000000002</v>
      </c>
      <c r="E131" s="164" t="str">
        <f>TEXT(fSalesEx24Answer[[#This Row],[Date]],"ddd")</f>
        <v>Mon</v>
      </c>
    </row>
    <row r="132" spans="2:5" hidden="1">
      <c r="B132" s="53">
        <v>44331</v>
      </c>
      <c r="C132" s="57" t="s">
        <v>6</v>
      </c>
      <c r="D132" s="163">
        <v>1834.32</v>
      </c>
      <c r="E132" s="164" t="str">
        <f>TEXT(fSalesEx24Answer[[#This Row],[Date]],"ddd")</f>
        <v>Sat</v>
      </c>
    </row>
    <row r="133" spans="2:5" hidden="1">
      <c r="B133" s="53">
        <v>44933</v>
      </c>
      <c r="C133" s="57" t="s">
        <v>6</v>
      </c>
      <c r="D133" s="163">
        <v>572.51</v>
      </c>
      <c r="E133" s="164" t="str">
        <f>TEXT(fSalesEx24Answer[[#This Row],[Date]],"ddd")</f>
        <v>Sat</v>
      </c>
    </row>
    <row r="134" spans="2:5" hidden="1">
      <c r="B134" s="53">
        <v>44300</v>
      </c>
      <c r="C134" s="57" t="s">
        <v>312</v>
      </c>
      <c r="D134" s="163">
        <v>1304.8900000000001</v>
      </c>
      <c r="E134" s="164" t="str">
        <f>TEXT(fSalesEx24Answer[[#This Row],[Date]],"ddd")</f>
        <v>Wed</v>
      </c>
    </row>
    <row r="135" spans="2:5" hidden="1">
      <c r="B135" s="53">
        <v>44686</v>
      </c>
      <c r="C135" s="57" t="s">
        <v>9</v>
      </c>
      <c r="D135" s="163">
        <v>1549.47</v>
      </c>
      <c r="E135" s="164" t="str">
        <f>TEXT(fSalesEx24Answer[[#This Row],[Date]],"ddd")</f>
        <v>Thu</v>
      </c>
    </row>
    <row r="136" spans="2:5" hidden="1">
      <c r="B136" s="53">
        <v>44401</v>
      </c>
      <c r="C136" s="57" t="s">
        <v>6</v>
      </c>
      <c r="D136" s="163">
        <v>2487.29</v>
      </c>
      <c r="E136" s="164" t="str">
        <f>TEXT(fSalesEx24Answer[[#This Row],[Date]],"ddd")</f>
        <v>Sat</v>
      </c>
    </row>
    <row r="137" spans="2:5" hidden="1">
      <c r="B137" s="53">
        <v>45008</v>
      </c>
      <c r="C137" s="57" t="s">
        <v>9</v>
      </c>
      <c r="D137" s="163">
        <v>1163.2</v>
      </c>
      <c r="E137" s="164" t="str">
        <f>TEXT(fSalesEx24Answer[[#This Row],[Date]],"ddd")</f>
        <v>Thu</v>
      </c>
    </row>
    <row r="138" spans="2:5" hidden="1">
      <c r="B138" s="53">
        <v>44801</v>
      </c>
      <c r="C138" s="57" t="s">
        <v>6</v>
      </c>
      <c r="D138" s="163">
        <v>1274.48</v>
      </c>
      <c r="E138" s="164" t="str">
        <f>TEXT(fSalesEx24Answer[[#This Row],[Date]],"ddd")</f>
        <v>Sun</v>
      </c>
    </row>
    <row r="139" spans="2:5" hidden="1">
      <c r="B139" s="53">
        <v>44692</v>
      </c>
      <c r="C139" s="57" t="s">
        <v>6</v>
      </c>
      <c r="D139" s="163">
        <v>2493.4899999999998</v>
      </c>
      <c r="E139" s="164" t="str">
        <f>TEXT(fSalesEx24Answer[[#This Row],[Date]],"ddd")</f>
        <v>Wed</v>
      </c>
    </row>
    <row r="140" spans="2:5" hidden="1">
      <c r="B140" s="53">
        <v>44715</v>
      </c>
      <c r="C140" s="57" t="s">
        <v>7</v>
      </c>
      <c r="D140" s="163">
        <v>898.16</v>
      </c>
      <c r="E140" s="164" t="str">
        <f>TEXT(fSalesEx24Answer[[#This Row],[Date]],"ddd")</f>
        <v>Fri</v>
      </c>
    </row>
    <row r="141" spans="2:5" hidden="1">
      <c r="B141" s="53">
        <v>44601</v>
      </c>
      <c r="C141" s="57" t="s">
        <v>10</v>
      </c>
      <c r="D141" s="163">
        <v>2102.66</v>
      </c>
      <c r="E141" s="164" t="str">
        <f>TEXT(fSalesEx24Answer[[#This Row],[Date]],"ddd")</f>
        <v>Wed</v>
      </c>
    </row>
    <row r="142" spans="2:5" hidden="1">
      <c r="B142" s="53">
        <v>44303</v>
      </c>
      <c r="C142" s="57" t="s">
        <v>9</v>
      </c>
      <c r="D142" s="163">
        <v>2296.9</v>
      </c>
      <c r="E142" s="164" t="str">
        <f>TEXT(fSalesEx24Answer[[#This Row],[Date]],"ddd")</f>
        <v>Sat</v>
      </c>
    </row>
    <row r="143" spans="2:5" hidden="1">
      <c r="B143" s="53">
        <v>44371</v>
      </c>
      <c r="C143" s="57" t="s">
        <v>6</v>
      </c>
      <c r="D143" s="163">
        <v>2305.63</v>
      </c>
      <c r="E143" s="164" t="str">
        <f>TEXT(fSalesEx24Answer[[#This Row],[Date]],"ddd")</f>
        <v>Thu</v>
      </c>
    </row>
    <row r="144" spans="2:5" hidden="1">
      <c r="B144" s="53">
        <v>44532</v>
      </c>
      <c r="C144" s="57" t="s">
        <v>10</v>
      </c>
      <c r="D144" s="163">
        <v>3890.5</v>
      </c>
      <c r="E144" s="164" t="str">
        <f>TEXT(fSalesEx24Answer[[#This Row],[Date]],"ddd")</f>
        <v>Thu</v>
      </c>
    </row>
    <row r="145" spans="2:5" hidden="1">
      <c r="B145" s="53">
        <v>44407</v>
      </c>
      <c r="C145" s="57" t="s">
        <v>312</v>
      </c>
      <c r="D145" s="163">
        <v>1518.65</v>
      </c>
      <c r="E145" s="164" t="str">
        <f>TEXT(fSalesEx24Answer[[#This Row],[Date]],"ddd")</f>
        <v>Fri</v>
      </c>
    </row>
    <row r="146" spans="2:5" hidden="1">
      <c r="B146" s="53">
        <v>44661</v>
      </c>
      <c r="C146" s="57" t="s">
        <v>6</v>
      </c>
      <c r="D146" s="163">
        <v>2047.32</v>
      </c>
      <c r="E146" s="164" t="str">
        <f>TEXT(fSalesEx24Answer[[#This Row],[Date]],"ddd")</f>
        <v>Sun</v>
      </c>
    </row>
    <row r="147" spans="2:5" hidden="1">
      <c r="B147" s="53">
        <v>44869</v>
      </c>
      <c r="C147" s="57" t="s">
        <v>9</v>
      </c>
      <c r="D147" s="163">
        <v>1407.33</v>
      </c>
      <c r="E147" s="164" t="str">
        <f>TEXT(fSalesEx24Answer[[#This Row],[Date]],"ddd")</f>
        <v>Fri</v>
      </c>
    </row>
    <row r="148" spans="2:5" hidden="1">
      <c r="B148" s="53">
        <v>44485</v>
      </c>
      <c r="C148" s="57" t="s">
        <v>6</v>
      </c>
      <c r="D148" s="163">
        <v>817.96</v>
      </c>
      <c r="E148" s="164" t="str">
        <f>TEXT(fSalesEx24Answer[[#This Row],[Date]],"ddd")</f>
        <v>Sat</v>
      </c>
    </row>
    <row r="149" spans="2:5" hidden="1">
      <c r="B149" s="53">
        <v>44706</v>
      </c>
      <c r="C149" s="57" t="s">
        <v>9</v>
      </c>
      <c r="D149" s="163">
        <v>1941.73</v>
      </c>
      <c r="E149" s="164" t="str">
        <f>TEXT(fSalesEx24Answer[[#This Row],[Date]],"ddd")</f>
        <v>Wed</v>
      </c>
    </row>
    <row r="150" spans="2:5" hidden="1">
      <c r="B150" s="53">
        <v>44330</v>
      </c>
      <c r="C150" s="57" t="s">
        <v>10</v>
      </c>
      <c r="D150" s="163">
        <v>1688.04</v>
      </c>
      <c r="E150" s="164" t="str">
        <f>TEXT(fSalesEx24Answer[[#This Row],[Date]],"ddd")</f>
        <v>Fri</v>
      </c>
    </row>
    <row r="151" spans="2:5" hidden="1">
      <c r="B151" s="53">
        <v>44794</v>
      </c>
      <c r="C151" s="57" t="s">
        <v>6</v>
      </c>
      <c r="D151" s="163">
        <v>81.41</v>
      </c>
      <c r="E151" s="164" t="str">
        <f>TEXT(fSalesEx24Answer[[#This Row],[Date]],"ddd")</f>
        <v>Sun</v>
      </c>
    </row>
    <row r="152" spans="2:5" hidden="1">
      <c r="B152" s="53">
        <v>44321</v>
      </c>
      <c r="C152" s="57" t="s">
        <v>10</v>
      </c>
      <c r="D152" s="163">
        <v>102.21</v>
      </c>
      <c r="E152" s="164" t="str">
        <f>TEXT(fSalesEx24Answer[[#This Row],[Date]],"ddd")</f>
        <v>Wed</v>
      </c>
    </row>
    <row r="153" spans="2:5" hidden="1">
      <c r="B153" s="53">
        <v>44329</v>
      </c>
      <c r="C153" s="57" t="s">
        <v>7</v>
      </c>
      <c r="D153" s="163">
        <v>849.9</v>
      </c>
      <c r="E153" s="164" t="str">
        <f>TEXT(fSalesEx24Answer[[#This Row],[Date]],"ddd")</f>
        <v>Thu</v>
      </c>
    </row>
    <row r="154" spans="2:5" hidden="1">
      <c r="B154" s="53">
        <v>44527</v>
      </c>
      <c r="C154" s="57" t="s">
        <v>312</v>
      </c>
      <c r="D154" s="163">
        <v>342.11</v>
      </c>
      <c r="E154" s="164" t="str">
        <f>TEXT(fSalesEx24Answer[[#This Row],[Date]],"ddd")</f>
        <v>Sat</v>
      </c>
    </row>
    <row r="155" spans="2:5" hidden="1">
      <c r="B155" s="53">
        <v>44608</v>
      </c>
      <c r="C155" s="57" t="s">
        <v>10</v>
      </c>
      <c r="D155" s="163">
        <v>645.16999999999996</v>
      </c>
      <c r="E155" s="164" t="str">
        <f>TEXT(fSalesEx24Answer[[#This Row],[Date]],"ddd")</f>
        <v>Wed</v>
      </c>
    </row>
    <row r="156" spans="2:5" hidden="1">
      <c r="B156" s="53">
        <v>44535</v>
      </c>
      <c r="C156" s="57" t="s">
        <v>9</v>
      </c>
      <c r="D156" s="163">
        <v>2214.73</v>
      </c>
      <c r="E156" s="164" t="str">
        <f>TEXT(fSalesEx24Answer[[#This Row],[Date]],"ddd")</f>
        <v>Sun</v>
      </c>
    </row>
    <row r="157" spans="2:5" hidden="1">
      <c r="B157" s="53">
        <v>44692</v>
      </c>
      <c r="C157" s="57" t="s">
        <v>9</v>
      </c>
      <c r="D157" s="163">
        <v>854.47</v>
      </c>
      <c r="E157" s="164" t="str">
        <f>TEXT(fSalesEx24Answer[[#This Row],[Date]],"ddd")</f>
        <v>Wed</v>
      </c>
    </row>
    <row r="158" spans="2:5" hidden="1">
      <c r="B158" s="53">
        <v>44836</v>
      </c>
      <c r="C158" s="57" t="s">
        <v>6</v>
      </c>
      <c r="D158" s="163">
        <v>1210.08</v>
      </c>
      <c r="E158" s="164" t="str">
        <f>TEXT(fSalesEx24Answer[[#This Row],[Date]],"ddd")</f>
        <v>Sun</v>
      </c>
    </row>
    <row r="159" spans="2:5" hidden="1">
      <c r="B159" s="53">
        <v>44788</v>
      </c>
      <c r="C159" s="57" t="s">
        <v>10</v>
      </c>
      <c r="D159" s="163">
        <v>2258.75</v>
      </c>
      <c r="E159" s="164" t="str">
        <f>TEXT(fSalesEx24Answer[[#This Row],[Date]],"ddd")</f>
        <v>Mon</v>
      </c>
    </row>
    <row r="160" spans="2:5" hidden="1">
      <c r="B160" s="53">
        <v>44880</v>
      </c>
      <c r="C160" s="57" t="s">
        <v>9</v>
      </c>
      <c r="D160" s="163">
        <v>1479.5</v>
      </c>
      <c r="E160" s="164" t="str">
        <f>TEXT(fSalesEx24Answer[[#This Row],[Date]],"ddd")</f>
        <v>Tue</v>
      </c>
    </row>
    <row r="161" spans="2:5" hidden="1">
      <c r="B161" s="53">
        <v>44720</v>
      </c>
      <c r="C161" s="57" t="s">
        <v>312</v>
      </c>
      <c r="D161" s="163">
        <v>1820.63</v>
      </c>
      <c r="E161" s="164" t="str">
        <f>TEXT(fSalesEx24Answer[[#This Row],[Date]],"ddd")</f>
        <v>Wed</v>
      </c>
    </row>
    <row r="162" spans="2:5" hidden="1">
      <c r="B162" s="53">
        <v>44289</v>
      </c>
      <c r="C162" s="57" t="s">
        <v>6</v>
      </c>
      <c r="D162" s="163">
        <v>1261.3</v>
      </c>
      <c r="E162" s="164" t="str">
        <f>TEXT(fSalesEx24Answer[[#This Row],[Date]],"ddd")</f>
        <v>Sat</v>
      </c>
    </row>
    <row r="163" spans="2:5" hidden="1">
      <c r="B163" s="53">
        <v>44930</v>
      </c>
      <c r="C163" s="57" t="s">
        <v>312</v>
      </c>
      <c r="D163" s="163">
        <v>2056.69</v>
      </c>
      <c r="E163" s="164" t="str">
        <f>TEXT(fSalesEx24Answer[[#This Row],[Date]],"ddd")</f>
        <v>Wed</v>
      </c>
    </row>
    <row r="164" spans="2:5" hidden="1">
      <c r="B164" s="53">
        <v>44668</v>
      </c>
      <c r="C164" s="57" t="s">
        <v>7</v>
      </c>
      <c r="D164" s="163">
        <v>590.05999999999995</v>
      </c>
      <c r="E164" s="164" t="str">
        <f>TEXT(fSalesEx24Answer[[#This Row],[Date]],"ddd")</f>
        <v>Sun</v>
      </c>
    </row>
    <row r="165" spans="2:5" hidden="1">
      <c r="B165" s="53">
        <v>44962</v>
      </c>
      <c r="C165" s="57" t="s">
        <v>7</v>
      </c>
      <c r="D165" s="163">
        <v>1562.87</v>
      </c>
      <c r="E165" s="164" t="str">
        <f>TEXT(fSalesEx24Answer[[#This Row],[Date]],"ddd")</f>
        <v>Sun</v>
      </c>
    </row>
    <row r="166" spans="2:5" hidden="1">
      <c r="B166" s="53">
        <v>44586</v>
      </c>
      <c r="C166" s="57" t="s">
        <v>9</v>
      </c>
      <c r="D166" s="163">
        <v>1504.69</v>
      </c>
      <c r="E166" s="164" t="str">
        <f>TEXT(fSalesEx24Answer[[#This Row],[Date]],"ddd")</f>
        <v>Tue</v>
      </c>
    </row>
    <row r="167" spans="2:5" hidden="1">
      <c r="B167" s="53">
        <v>44318</v>
      </c>
      <c r="C167" s="57" t="s">
        <v>6</v>
      </c>
      <c r="D167" s="163">
        <v>2133.79</v>
      </c>
      <c r="E167" s="164" t="str">
        <f>TEXT(fSalesEx24Answer[[#This Row],[Date]],"ddd")</f>
        <v>Sun</v>
      </c>
    </row>
    <row r="168" spans="2:5" hidden="1">
      <c r="B168" s="53">
        <v>44457</v>
      </c>
      <c r="C168" s="57" t="s">
        <v>6</v>
      </c>
      <c r="D168" s="163">
        <v>559.9</v>
      </c>
      <c r="E168" s="164" t="str">
        <f>TEXT(fSalesEx24Answer[[#This Row],[Date]],"ddd")</f>
        <v>Sat</v>
      </c>
    </row>
    <row r="169" spans="2:5" hidden="1">
      <c r="B169" s="53">
        <v>44670</v>
      </c>
      <c r="C169" s="57" t="s">
        <v>9</v>
      </c>
      <c r="D169" s="163">
        <v>2206.41</v>
      </c>
      <c r="E169" s="164" t="str">
        <f>TEXT(fSalesEx24Answer[[#This Row],[Date]],"ddd")</f>
        <v>Tue</v>
      </c>
    </row>
    <row r="170" spans="2:5" hidden="1">
      <c r="B170" s="53">
        <v>44583</v>
      </c>
      <c r="C170" s="57" t="s">
        <v>9</v>
      </c>
      <c r="D170" s="163">
        <v>174.53</v>
      </c>
      <c r="E170" s="164" t="str">
        <f>TEXT(fSalesEx24Answer[[#This Row],[Date]],"ddd")</f>
        <v>Sat</v>
      </c>
    </row>
    <row r="171" spans="2:5" hidden="1">
      <c r="B171" s="53">
        <v>44957</v>
      </c>
      <c r="C171" s="57" t="s">
        <v>7</v>
      </c>
      <c r="D171" s="163">
        <v>2219.94</v>
      </c>
      <c r="E171" s="164" t="str">
        <f>TEXT(fSalesEx24Answer[[#This Row],[Date]],"ddd")</f>
        <v>Tue</v>
      </c>
    </row>
    <row r="172" spans="2:5" hidden="1">
      <c r="B172" s="53">
        <v>44821</v>
      </c>
      <c r="C172" s="57" t="s">
        <v>9</v>
      </c>
      <c r="D172" s="163">
        <v>1394.4</v>
      </c>
      <c r="E172" s="164" t="str">
        <f>TEXT(fSalesEx24Answer[[#This Row],[Date]],"ddd")</f>
        <v>Sat</v>
      </c>
    </row>
    <row r="173" spans="2:5" hidden="1">
      <c r="B173" s="53">
        <v>44535</v>
      </c>
      <c r="C173" s="57" t="s">
        <v>9</v>
      </c>
      <c r="D173" s="163">
        <v>798.13</v>
      </c>
      <c r="E173" s="164" t="str">
        <f>TEXT(fSalesEx24Answer[[#This Row],[Date]],"ddd")</f>
        <v>Sun</v>
      </c>
    </row>
    <row r="174" spans="2:5" hidden="1">
      <c r="B174" s="53">
        <v>44886</v>
      </c>
      <c r="C174" s="57" t="s">
        <v>10</v>
      </c>
      <c r="D174" s="163">
        <v>3502.08</v>
      </c>
      <c r="E174" s="164" t="str">
        <f>TEXT(fSalesEx24Answer[[#This Row],[Date]],"ddd")</f>
        <v>Mon</v>
      </c>
    </row>
    <row r="175" spans="2:5" hidden="1">
      <c r="B175" s="53">
        <v>44809</v>
      </c>
      <c r="C175" s="57" t="s">
        <v>10</v>
      </c>
      <c r="D175" s="163">
        <v>2499</v>
      </c>
      <c r="E175" s="164" t="str">
        <f>TEXT(fSalesEx24Answer[[#This Row],[Date]],"ddd")</f>
        <v>Mon</v>
      </c>
    </row>
    <row r="176" spans="2:5" hidden="1">
      <c r="B176" s="53">
        <v>44989</v>
      </c>
      <c r="C176" s="57" t="s">
        <v>312</v>
      </c>
      <c r="D176" s="163">
        <v>2017.83</v>
      </c>
      <c r="E176" s="164" t="str">
        <f>TEXT(fSalesEx24Answer[[#This Row],[Date]],"ddd")</f>
        <v>Sat</v>
      </c>
    </row>
    <row r="177" spans="2:5" hidden="1">
      <c r="B177" s="53">
        <v>44815</v>
      </c>
      <c r="C177" s="57" t="s">
        <v>9</v>
      </c>
      <c r="D177" s="163">
        <v>1142.19</v>
      </c>
      <c r="E177" s="164" t="str">
        <f>TEXT(fSalesEx24Answer[[#This Row],[Date]],"ddd")</f>
        <v>Sun</v>
      </c>
    </row>
    <row r="178" spans="2:5" hidden="1">
      <c r="B178" s="53">
        <v>44445</v>
      </c>
      <c r="C178" s="57" t="s">
        <v>7</v>
      </c>
      <c r="D178" s="163">
        <v>1524.57</v>
      </c>
      <c r="E178" s="164" t="str">
        <f>TEXT(fSalesEx24Answer[[#This Row],[Date]],"ddd")</f>
        <v>Mon</v>
      </c>
    </row>
    <row r="179" spans="2:5" hidden="1">
      <c r="B179" s="53">
        <v>44501</v>
      </c>
      <c r="C179" s="57" t="s">
        <v>7</v>
      </c>
      <c r="D179" s="163">
        <v>2095.7199999999998</v>
      </c>
      <c r="E179" s="164" t="str">
        <f>TEXT(fSalesEx24Answer[[#This Row],[Date]],"ddd")</f>
        <v>Mon</v>
      </c>
    </row>
    <row r="180" spans="2:5" hidden="1">
      <c r="B180" s="53">
        <v>44897</v>
      </c>
      <c r="C180" s="57" t="s">
        <v>6</v>
      </c>
      <c r="D180" s="163">
        <v>2837.43</v>
      </c>
      <c r="E180" s="164" t="str">
        <f>TEXT(fSalesEx24Answer[[#This Row],[Date]],"ddd")</f>
        <v>Fri</v>
      </c>
    </row>
    <row r="181" spans="2:5" hidden="1">
      <c r="B181" s="53">
        <v>44560</v>
      </c>
      <c r="C181" s="57" t="s">
        <v>10</v>
      </c>
      <c r="D181" s="163">
        <v>1542.49</v>
      </c>
      <c r="E181" s="164" t="str">
        <f>TEXT(fSalesEx24Answer[[#This Row],[Date]],"ddd")</f>
        <v>Thu</v>
      </c>
    </row>
    <row r="182" spans="2:5" hidden="1">
      <c r="B182" s="53">
        <v>44866</v>
      </c>
      <c r="C182" s="57" t="s">
        <v>6</v>
      </c>
      <c r="D182" s="163">
        <v>404.74</v>
      </c>
      <c r="E182" s="164" t="str">
        <f>TEXT(fSalesEx24Answer[[#This Row],[Date]],"ddd")</f>
        <v>Tue</v>
      </c>
    </row>
    <row r="183" spans="2:5" hidden="1">
      <c r="B183" s="53">
        <v>44536</v>
      </c>
      <c r="C183" s="57" t="s">
        <v>7</v>
      </c>
      <c r="D183" s="163">
        <v>327.58</v>
      </c>
      <c r="E183" s="164" t="str">
        <f>TEXT(fSalesEx24Answer[[#This Row],[Date]],"ddd")</f>
        <v>Mon</v>
      </c>
    </row>
    <row r="184" spans="2:5" hidden="1">
      <c r="B184" s="53">
        <v>44642</v>
      </c>
      <c r="C184" s="57" t="s">
        <v>7</v>
      </c>
      <c r="D184" s="163">
        <v>2171.37</v>
      </c>
      <c r="E184" s="164" t="str">
        <f>TEXT(fSalesEx24Answer[[#This Row],[Date]],"ddd")</f>
        <v>Tue</v>
      </c>
    </row>
    <row r="185" spans="2:5" hidden="1">
      <c r="B185" s="53">
        <v>44492</v>
      </c>
      <c r="C185" s="57" t="s">
        <v>6</v>
      </c>
      <c r="D185" s="163">
        <v>2211.9</v>
      </c>
      <c r="E185" s="164" t="str">
        <f>TEXT(fSalesEx24Answer[[#This Row],[Date]],"ddd")</f>
        <v>Sat</v>
      </c>
    </row>
    <row r="186" spans="2:5" hidden="1">
      <c r="B186" s="53">
        <v>44621</v>
      </c>
      <c r="C186" s="57" t="s">
        <v>6</v>
      </c>
      <c r="D186" s="163">
        <v>104.16</v>
      </c>
      <c r="E186" s="164" t="str">
        <f>TEXT(fSalesEx24Answer[[#This Row],[Date]],"ddd")</f>
        <v>Tue</v>
      </c>
    </row>
    <row r="187" spans="2:5" hidden="1">
      <c r="B187" s="53">
        <v>44906</v>
      </c>
      <c r="C187" s="57" t="s">
        <v>312</v>
      </c>
      <c r="D187" s="163">
        <v>1260.1300000000001</v>
      </c>
      <c r="E187" s="164" t="str">
        <f>TEXT(fSalesEx24Answer[[#This Row],[Date]],"ddd")</f>
        <v>Sun</v>
      </c>
    </row>
    <row r="188" spans="2:5" hidden="1">
      <c r="B188" s="53">
        <v>44774</v>
      </c>
      <c r="C188" s="57" t="s">
        <v>6</v>
      </c>
      <c r="D188" s="163">
        <v>2083.7199999999998</v>
      </c>
      <c r="E188" s="164" t="str">
        <f>TEXT(fSalesEx24Answer[[#This Row],[Date]],"ddd")</f>
        <v>Mon</v>
      </c>
    </row>
    <row r="189" spans="2:5" hidden="1">
      <c r="B189" s="53">
        <v>45007</v>
      </c>
      <c r="C189" s="57" t="s">
        <v>9</v>
      </c>
      <c r="D189" s="163">
        <v>966.27</v>
      </c>
      <c r="E189" s="164" t="str">
        <f>TEXT(fSalesEx24Answer[[#This Row],[Date]],"ddd")</f>
        <v>Wed</v>
      </c>
    </row>
    <row r="190" spans="2:5" hidden="1">
      <c r="B190" s="53">
        <v>44643</v>
      </c>
      <c r="C190" s="57" t="s">
        <v>7</v>
      </c>
      <c r="D190" s="163">
        <v>2315.2600000000002</v>
      </c>
      <c r="E190" s="164" t="str">
        <f>TEXT(fSalesEx24Answer[[#This Row],[Date]],"ddd")</f>
        <v>Wed</v>
      </c>
    </row>
    <row r="191" spans="2:5" hidden="1">
      <c r="B191" s="53">
        <v>44864</v>
      </c>
      <c r="C191" s="57" t="s">
        <v>10</v>
      </c>
      <c r="D191" s="163">
        <v>3849.55</v>
      </c>
      <c r="E191" s="164" t="str">
        <f>TEXT(fSalesEx24Answer[[#This Row],[Date]],"ddd")</f>
        <v>Sun</v>
      </c>
    </row>
    <row r="192" spans="2:5" hidden="1">
      <c r="B192" s="53">
        <v>44860</v>
      </c>
      <c r="C192" s="57" t="s">
        <v>10</v>
      </c>
      <c r="D192" s="163">
        <v>1949.28</v>
      </c>
      <c r="E192" s="164" t="str">
        <f>TEXT(fSalesEx24Answer[[#This Row],[Date]],"ddd")</f>
        <v>Wed</v>
      </c>
    </row>
    <row r="193" spans="2:5" hidden="1">
      <c r="B193" s="53">
        <v>44385</v>
      </c>
      <c r="C193" s="57" t="s">
        <v>6</v>
      </c>
      <c r="D193" s="163">
        <v>113.7</v>
      </c>
      <c r="E193" s="164" t="str">
        <f>TEXT(fSalesEx24Answer[[#This Row],[Date]],"ddd")</f>
        <v>Thu</v>
      </c>
    </row>
    <row r="194" spans="2:5" hidden="1">
      <c r="B194" s="53">
        <v>44941</v>
      </c>
      <c r="C194" s="57" t="s">
        <v>6</v>
      </c>
      <c r="D194" s="163">
        <v>2401.58</v>
      </c>
      <c r="E194" s="164" t="str">
        <f>TEXT(fSalesEx24Answer[[#This Row],[Date]],"ddd")</f>
        <v>Sun</v>
      </c>
    </row>
    <row r="195" spans="2:5" hidden="1">
      <c r="B195" s="53">
        <v>45002</v>
      </c>
      <c r="C195" s="57" t="s">
        <v>10</v>
      </c>
      <c r="D195" s="163">
        <v>2265.1799999999998</v>
      </c>
      <c r="E195" s="164" t="str">
        <f>TEXT(fSalesEx24Answer[[#This Row],[Date]],"ddd")</f>
        <v>Fri</v>
      </c>
    </row>
    <row r="196" spans="2:5" hidden="1">
      <c r="B196" s="53">
        <v>44488</v>
      </c>
      <c r="C196" s="57" t="s">
        <v>7</v>
      </c>
      <c r="D196" s="163">
        <v>266.08999999999997</v>
      </c>
      <c r="E196" s="164" t="str">
        <f>TEXT(fSalesEx24Answer[[#This Row],[Date]],"ddd")</f>
        <v>Tue</v>
      </c>
    </row>
    <row r="197" spans="2:5" hidden="1">
      <c r="B197" s="53">
        <v>44736</v>
      </c>
      <c r="C197" s="57" t="s">
        <v>9</v>
      </c>
      <c r="D197" s="163">
        <v>1228.7</v>
      </c>
      <c r="E197" s="164" t="str">
        <f>TEXT(fSalesEx24Answer[[#This Row],[Date]],"ddd")</f>
        <v>Fri</v>
      </c>
    </row>
    <row r="198" spans="2:5" hidden="1">
      <c r="B198" s="53">
        <v>44344</v>
      </c>
      <c r="C198" s="57" t="s">
        <v>10</v>
      </c>
      <c r="D198" s="163">
        <v>1221.44</v>
      </c>
      <c r="E198" s="164" t="str">
        <f>TEXT(fSalesEx24Answer[[#This Row],[Date]],"ddd")</f>
        <v>Fri</v>
      </c>
    </row>
    <row r="199" spans="2:5" hidden="1">
      <c r="B199" s="53">
        <v>44590</v>
      </c>
      <c r="C199" s="57" t="s">
        <v>9</v>
      </c>
      <c r="D199" s="163">
        <v>1434.74</v>
      </c>
      <c r="E199" s="164" t="str">
        <f>TEXT(fSalesEx24Answer[[#This Row],[Date]],"ddd")</f>
        <v>Sat</v>
      </c>
    </row>
    <row r="200" spans="2:5" hidden="1">
      <c r="B200" s="53">
        <v>44711</v>
      </c>
      <c r="C200" s="57" t="s">
        <v>6</v>
      </c>
      <c r="D200" s="163">
        <v>2527.06</v>
      </c>
      <c r="E200" s="164" t="str">
        <f>TEXT(fSalesEx24Answer[[#This Row],[Date]],"ddd")</f>
        <v>Mon</v>
      </c>
    </row>
    <row r="201" spans="2:5" hidden="1">
      <c r="B201" s="53">
        <v>44290</v>
      </c>
      <c r="C201" s="57" t="s">
        <v>6</v>
      </c>
      <c r="D201" s="163">
        <v>132.30000000000001</v>
      </c>
      <c r="E201" s="164" t="str">
        <f>TEXT(fSalesEx24Answer[[#This Row],[Date]],"ddd")</f>
        <v>Sun</v>
      </c>
    </row>
    <row r="202" spans="2:5" hidden="1">
      <c r="B202" s="53">
        <v>44494</v>
      </c>
      <c r="C202" s="57" t="s">
        <v>312</v>
      </c>
      <c r="D202" s="163">
        <v>3322.97</v>
      </c>
      <c r="E202" s="164" t="str">
        <f>TEXT(fSalesEx24Answer[[#This Row],[Date]],"ddd")</f>
        <v>Mon</v>
      </c>
    </row>
    <row r="203" spans="2:5" hidden="1">
      <c r="B203" s="53">
        <v>44385</v>
      </c>
      <c r="C203" s="57" t="s">
        <v>10</v>
      </c>
      <c r="D203" s="163">
        <v>1869.17</v>
      </c>
      <c r="E203" s="164" t="str">
        <f>TEXT(fSalesEx24Answer[[#This Row],[Date]],"ddd")</f>
        <v>Thu</v>
      </c>
    </row>
    <row r="204" spans="2:5" hidden="1">
      <c r="B204" s="53">
        <v>44587</v>
      </c>
      <c r="C204" s="57" t="s">
        <v>6</v>
      </c>
      <c r="D204" s="163">
        <v>2350.92</v>
      </c>
      <c r="E204" s="164" t="str">
        <f>TEXT(fSalesEx24Answer[[#This Row],[Date]],"ddd")</f>
        <v>Wed</v>
      </c>
    </row>
    <row r="205" spans="2:5" hidden="1">
      <c r="B205" s="53">
        <v>44608</v>
      </c>
      <c r="C205" s="57" t="s">
        <v>9</v>
      </c>
      <c r="D205" s="163">
        <v>2057.0700000000002</v>
      </c>
      <c r="E205" s="164" t="str">
        <f>TEXT(fSalesEx24Answer[[#This Row],[Date]],"ddd")</f>
        <v>Wed</v>
      </c>
    </row>
    <row r="206" spans="2:5" hidden="1">
      <c r="B206" s="53">
        <v>44938</v>
      </c>
      <c r="C206" s="57" t="s">
        <v>7</v>
      </c>
      <c r="D206" s="163">
        <v>116.78</v>
      </c>
      <c r="E206" s="164" t="str">
        <f>TEXT(fSalesEx24Answer[[#This Row],[Date]],"ddd")</f>
        <v>Thu</v>
      </c>
    </row>
    <row r="207" spans="2:5" hidden="1">
      <c r="B207" s="53">
        <v>44916</v>
      </c>
      <c r="C207" s="57" t="s">
        <v>10</v>
      </c>
      <c r="D207" s="163">
        <v>1757.16</v>
      </c>
      <c r="E207" s="164" t="str">
        <f>TEXT(fSalesEx24Answer[[#This Row],[Date]],"ddd")</f>
        <v>Wed</v>
      </c>
    </row>
    <row r="208" spans="2:5" hidden="1">
      <c r="B208" s="53">
        <v>44585</v>
      </c>
      <c r="C208" s="57" t="s">
        <v>6</v>
      </c>
      <c r="D208" s="163">
        <v>301.58999999999997</v>
      </c>
      <c r="E208" s="164" t="str">
        <f>TEXT(fSalesEx24Answer[[#This Row],[Date]],"ddd")</f>
        <v>Mon</v>
      </c>
    </row>
    <row r="209" spans="2:5" hidden="1">
      <c r="B209" s="53">
        <v>44820</v>
      </c>
      <c r="C209" s="57" t="s">
        <v>7</v>
      </c>
      <c r="D209" s="163">
        <v>1532.8</v>
      </c>
      <c r="E209" s="164" t="str">
        <f>TEXT(fSalesEx24Answer[[#This Row],[Date]],"ddd")</f>
        <v>Fri</v>
      </c>
    </row>
    <row r="210" spans="2:5" hidden="1">
      <c r="B210" s="53">
        <v>44366</v>
      </c>
      <c r="C210" s="57" t="s">
        <v>7</v>
      </c>
      <c r="D210" s="163">
        <v>1578.11</v>
      </c>
      <c r="E210" s="164" t="str">
        <f>TEXT(fSalesEx24Answer[[#This Row],[Date]],"ddd")</f>
        <v>Sat</v>
      </c>
    </row>
    <row r="211" spans="2:5" hidden="1">
      <c r="B211" s="53">
        <v>44615</v>
      </c>
      <c r="C211" s="57" t="s">
        <v>6</v>
      </c>
      <c r="D211" s="163">
        <v>1905.64</v>
      </c>
      <c r="E211" s="164" t="str">
        <f>TEXT(fSalesEx24Answer[[#This Row],[Date]],"ddd")</f>
        <v>Wed</v>
      </c>
    </row>
    <row r="212" spans="2:5" hidden="1">
      <c r="B212" s="53">
        <v>45008</v>
      </c>
      <c r="C212" s="57" t="s">
        <v>10</v>
      </c>
      <c r="D212" s="163">
        <v>621.84</v>
      </c>
      <c r="E212" s="164" t="str">
        <f>TEXT(fSalesEx24Answer[[#This Row],[Date]],"ddd")</f>
        <v>Thu</v>
      </c>
    </row>
    <row r="213" spans="2:5" hidden="1">
      <c r="B213" s="53">
        <v>44760</v>
      </c>
      <c r="C213" s="57" t="s">
        <v>9</v>
      </c>
      <c r="D213" s="163">
        <v>964.41</v>
      </c>
      <c r="E213" s="164" t="str">
        <f>TEXT(fSalesEx24Answer[[#This Row],[Date]],"ddd")</f>
        <v>Mon</v>
      </c>
    </row>
    <row r="214" spans="2:5" hidden="1">
      <c r="B214" s="53">
        <v>44897</v>
      </c>
      <c r="C214" s="57" t="s">
        <v>9</v>
      </c>
      <c r="D214" s="163">
        <v>1998.8</v>
      </c>
      <c r="E214" s="164" t="str">
        <f>TEXT(fSalesEx24Answer[[#This Row],[Date]],"ddd")</f>
        <v>Fri</v>
      </c>
    </row>
    <row r="215" spans="2:5" hidden="1">
      <c r="B215" s="53">
        <v>44979</v>
      </c>
      <c r="C215" s="57" t="s">
        <v>10</v>
      </c>
      <c r="D215" s="163">
        <v>2150.87</v>
      </c>
      <c r="E215" s="164" t="str">
        <f>TEXT(fSalesEx24Answer[[#This Row],[Date]],"ddd")</f>
        <v>Wed</v>
      </c>
    </row>
    <row r="216" spans="2:5" hidden="1">
      <c r="B216" s="53">
        <v>44699</v>
      </c>
      <c r="C216" s="57" t="s">
        <v>9</v>
      </c>
      <c r="D216" s="163">
        <v>2067.2600000000002</v>
      </c>
      <c r="E216" s="164" t="str">
        <f>TEXT(fSalesEx24Answer[[#This Row],[Date]],"ddd")</f>
        <v>Wed</v>
      </c>
    </row>
    <row r="217" spans="2:5" hidden="1">
      <c r="B217" s="53">
        <v>44966</v>
      </c>
      <c r="C217" s="57" t="s">
        <v>9</v>
      </c>
      <c r="D217" s="163">
        <v>418.77</v>
      </c>
      <c r="E217" s="164" t="str">
        <f>TEXT(fSalesEx24Answer[[#This Row],[Date]],"ddd")</f>
        <v>Thu</v>
      </c>
    </row>
    <row r="218" spans="2:5" hidden="1">
      <c r="B218" s="53">
        <v>44686</v>
      </c>
      <c r="C218" s="57" t="s">
        <v>6</v>
      </c>
      <c r="D218" s="163">
        <v>333.82</v>
      </c>
      <c r="E218" s="164" t="str">
        <f>TEXT(fSalesEx24Answer[[#This Row],[Date]],"ddd")</f>
        <v>Thu</v>
      </c>
    </row>
    <row r="219" spans="2:5" hidden="1">
      <c r="B219" s="53">
        <v>44957</v>
      </c>
      <c r="C219" s="57" t="s">
        <v>7</v>
      </c>
      <c r="D219" s="163">
        <v>880.63</v>
      </c>
      <c r="E219" s="164" t="str">
        <f>TEXT(fSalesEx24Answer[[#This Row],[Date]],"ddd")</f>
        <v>Tue</v>
      </c>
    </row>
    <row r="220" spans="2:5" hidden="1">
      <c r="B220" s="53">
        <v>44540</v>
      </c>
      <c r="C220" s="57" t="s">
        <v>312</v>
      </c>
      <c r="D220" s="163">
        <v>2993.12</v>
      </c>
      <c r="E220" s="164" t="str">
        <f>TEXT(fSalesEx24Answer[[#This Row],[Date]],"ddd")</f>
        <v>Fri</v>
      </c>
    </row>
    <row r="221" spans="2:5" hidden="1">
      <c r="B221" s="53">
        <v>44500</v>
      </c>
      <c r="C221" s="57" t="s">
        <v>6</v>
      </c>
      <c r="D221" s="163">
        <v>676.86</v>
      </c>
      <c r="E221" s="164" t="str">
        <f>TEXT(fSalesEx24Answer[[#This Row],[Date]],"ddd")</f>
        <v>Sun</v>
      </c>
    </row>
    <row r="222" spans="2:5" hidden="1">
      <c r="B222" s="53">
        <v>44986</v>
      </c>
      <c r="C222" s="57" t="s">
        <v>312</v>
      </c>
      <c r="D222" s="163">
        <v>1940.59</v>
      </c>
      <c r="E222" s="164" t="str">
        <f>TEXT(fSalesEx24Answer[[#This Row],[Date]],"ddd")</f>
        <v>Wed</v>
      </c>
    </row>
    <row r="223" spans="2:5" hidden="1">
      <c r="B223" s="53">
        <v>44933</v>
      </c>
      <c r="C223" s="57" t="s">
        <v>7</v>
      </c>
      <c r="D223" s="163">
        <v>445.71</v>
      </c>
      <c r="E223" s="164" t="str">
        <f>TEXT(fSalesEx24Answer[[#This Row],[Date]],"ddd")</f>
        <v>Sat</v>
      </c>
    </row>
    <row r="224" spans="2:5" hidden="1">
      <c r="B224" s="53">
        <v>44808</v>
      </c>
      <c r="C224" s="57" t="s">
        <v>6</v>
      </c>
      <c r="D224" s="163">
        <v>1127.4100000000001</v>
      </c>
      <c r="E224" s="164" t="str">
        <f>TEXT(fSalesEx24Answer[[#This Row],[Date]],"ddd")</f>
        <v>Sun</v>
      </c>
    </row>
    <row r="225" spans="2:5" hidden="1">
      <c r="B225" s="53">
        <v>44746</v>
      </c>
      <c r="C225" s="57" t="s">
        <v>10</v>
      </c>
      <c r="D225" s="163">
        <v>527.47</v>
      </c>
      <c r="E225" s="164" t="str">
        <f>TEXT(fSalesEx24Answer[[#This Row],[Date]],"ddd")</f>
        <v>Mon</v>
      </c>
    </row>
    <row r="226" spans="2:5" hidden="1">
      <c r="B226" s="53">
        <v>44834</v>
      </c>
      <c r="C226" s="57" t="s">
        <v>10</v>
      </c>
      <c r="D226" s="163">
        <v>830.47</v>
      </c>
      <c r="E226" s="164" t="str">
        <f>TEXT(fSalesEx24Answer[[#This Row],[Date]],"ddd")</f>
        <v>Fri</v>
      </c>
    </row>
    <row r="227" spans="2:5" hidden="1">
      <c r="B227" s="53">
        <v>44733</v>
      </c>
      <c r="C227" s="57" t="s">
        <v>6</v>
      </c>
      <c r="D227" s="163">
        <v>1171.29</v>
      </c>
      <c r="E227" s="164" t="str">
        <f>TEXT(fSalesEx24Answer[[#This Row],[Date]],"ddd")</f>
        <v>Tue</v>
      </c>
    </row>
    <row r="228" spans="2:5" hidden="1">
      <c r="B228" s="53">
        <v>44556</v>
      </c>
      <c r="C228" s="57" t="s">
        <v>9</v>
      </c>
      <c r="D228" s="163">
        <v>3648.67</v>
      </c>
      <c r="E228" s="164" t="str">
        <f>TEXT(fSalesEx24Answer[[#This Row],[Date]],"ddd")</f>
        <v>Sun</v>
      </c>
    </row>
    <row r="229" spans="2:5" hidden="1">
      <c r="B229" s="53">
        <v>44760</v>
      </c>
      <c r="C229" s="57" t="s">
        <v>6</v>
      </c>
      <c r="D229" s="163">
        <v>349.68</v>
      </c>
      <c r="E229" s="164" t="str">
        <f>TEXT(fSalesEx24Answer[[#This Row],[Date]],"ddd")</f>
        <v>Mon</v>
      </c>
    </row>
    <row r="230" spans="2:5" hidden="1">
      <c r="B230" s="53">
        <v>44593</v>
      </c>
      <c r="C230" s="57" t="s">
        <v>9</v>
      </c>
      <c r="D230" s="163">
        <v>448.56</v>
      </c>
      <c r="E230" s="164" t="str">
        <f>TEXT(fSalesEx24Answer[[#This Row],[Date]],"ddd")</f>
        <v>Tue</v>
      </c>
    </row>
    <row r="231" spans="2:5" hidden="1">
      <c r="B231" s="53">
        <v>44876</v>
      </c>
      <c r="C231" s="57" t="s">
        <v>312</v>
      </c>
      <c r="D231" s="163">
        <v>1202.44</v>
      </c>
      <c r="E231" s="164" t="str">
        <f>TEXT(fSalesEx24Answer[[#This Row],[Date]],"ddd")</f>
        <v>Fri</v>
      </c>
    </row>
    <row r="232" spans="2:5" hidden="1">
      <c r="B232" s="53">
        <v>44700</v>
      </c>
      <c r="C232" s="57" t="s">
        <v>6</v>
      </c>
      <c r="D232" s="163">
        <v>2496.4899999999998</v>
      </c>
      <c r="E232" s="164" t="str">
        <f>TEXT(fSalesEx24Answer[[#This Row],[Date]],"ddd")</f>
        <v>Thu</v>
      </c>
    </row>
    <row r="233" spans="2:5" hidden="1">
      <c r="B233" s="53">
        <v>44425</v>
      </c>
      <c r="C233" s="57" t="s">
        <v>9</v>
      </c>
      <c r="D233" s="163">
        <v>679.24</v>
      </c>
      <c r="E233" s="164" t="str">
        <f>TEXT(fSalesEx24Answer[[#This Row],[Date]],"ddd")</f>
        <v>Tue</v>
      </c>
    </row>
    <row r="234" spans="2:5" hidden="1">
      <c r="B234" s="53">
        <v>44826</v>
      </c>
      <c r="C234" s="57" t="s">
        <v>312</v>
      </c>
      <c r="D234" s="163">
        <v>56.21</v>
      </c>
      <c r="E234" s="164" t="str">
        <f>TEXT(fSalesEx24Answer[[#This Row],[Date]],"ddd")</f>
        <v>Thu</v>
      </c>
    </row>
    <row r="235" spans="2:5" hidden="1">
      <c r="B235" s="53">
        <v>44762</v>
      </c>
      <c r="C235" s="57" t="s">
        <v>7</v>
      </c>
      <c r="D235" s="163">
        <v>1525.46</v>
      </c>
      <c r="E235" s="164" t="str">
        <f>TEXT(fSalesEx24Answer[[#This Row],[Date]],"ddd")</f>
        <v>Wed</v>
      </c>
    </row>
    <row r="236" spans="2:5" hidden="1">
      <c r="B236" s="53">
        <v>44677</v>
      </c>
      <c r="C236" s="57" t="s">
        <v>10</v>
      </c>
      <c r="D236" s="163">
        <v>1706.14</v>
      </c>
      <c r="E236" s="164" t="str">
        <f>TEXT(fSalesEx24Answer[[#This Row],[Date]],"ddd")</f>
        <v>Tue</v>
      </c>
    </row>
    <row r="237" spans="2:5" hidden="1">
      <c r="B237" s="53">
        <v>44641</v>
      </c>
      <c r="C237" s="57" t="s">
        <v>6</v>
      </c>
      <c r="D237" s="163">
        <v>1900.18</v>
      </c>
      <c r="E237" s="164" t="str">
        <f>TEXT(fSalesEx24Answer[[#This Row],[Date]],"ddd")</f>
        <v>Mon</v>
      </c>
    </row>
    <row r="238" spans="2:5" hidden="1">
      <c r="B238" s="53">
        <v>44385</v>
      </c>
      <c r="C238" s="57" t="s">
        <v>7</v>
      </c>
      <c r="D238" s="163">
        <v>631.9</v>
      </c>
      <c r="E238" s="164" t="str">
        <f>TEXT(fSalesEx24Answer[[#This Row],[Date]],"ddd")</f>
        <v>Thu</v>
      </c>
    </row>
    <row r="239" spans="2:5" hidden="1">
      <c r="B239" s="53">
        <v>44291</v>
      </c>
      <c r="C239" s="57" t="s">
        <v>312</v>
      </c>
      <c r="D239" s="163">
        <v>778.01</v>
      </c>
      <c r="E239" s="164" t="str">
        <f>TEXT(fSalesEx24Answer[[#This Row],[Date]],"ddd")</f>
        <v>Mon</v>
      </c>
    </row>
    <row r="240" spans="2:5" hidden="1">
      <c r="B240" s="53">
        <v>44900</v>
      </c>
      <c r="C240" s="57" t="s">
        <v>6</v>
      </c>
      <c r="D240" s="163">
        <v>811.35</v>
      </c>
      <c r="E240" s="164" t="str">
        <f>TEXT(fSalesEx24Answer[[#This Row],[Date]],"ddd")</f>
        <v>Mon</v>
      </c>
    </row>
    <row r="241" spans="2:5" hidden="1">
      <c r="B241" s="53">
        <v>45009</v>
      </c>
      <c r="C241" s="57" t="s">
        <v>6</v>
      </c>
      <c r="D241" s="163">
        <v>991.61</v>
      </c>
      <c r="E241" s="164" t="str">
        <f>TEXT(fSalesEx24Answer[[#This Row],[Date]],"ddd")</f>
        <v>Fri</v>
      </c>
    </row>
    <row r="242" spans="2:5" hidden="1">
      <c r="B242" s="53">
        <v>44603</v>
      </c>
      <c r="C242" s="57" t="s">
        <v>7</v>
      </c>
      <c r="D242" s="163">
        <v>110</v>
      </c>
      <c r="E242" s="164" t="str">
        <f>TEXT(fSalesEx24Answer[[#This Row],[Date]],"ddd")</f>
        <v>Fri</v>
      </c>
    </row>
    <row r="243" spans="2:5" hidden="1">
      <c r="B243" s="53">
        <v>44534</v>
      </c>
      <c r="C243" s="57" t="s">
        <v>6</v>
      </c>
      <c r="D243" s="163">
        <v>1840.27</v>
      </c>
      <c r="E243" s="164" t="str">
        <f>TEXT(fSalesEx24Answer[[#This Row],[Date]],"ddd")</f>
        <v>Sat</v>
      </c>
    </row>
    <row r="244" spans="2:5" hidden="1">
      <c r="B244" s="53">
        <v>44580</v>
      </c>
      <c r="C244" s="57" t="s">
        <v>9</v>
      </c>
      <c r="D244" s="163">
        <v>1929.18</v>
      </c>
      <c r="E244" s="164" t="str">
        <f>TEXT(fSalesEx24Answer[[#This Row],[Date]],"ddd")</f>
        <v>Wed</v>
      </c>
    </row>
    <row r="245" spans="2:5" hidden="1">
      <c r="B245" s="53">
        <v>44821</v>
      </c>
      <c r="C245" s="57" t="s">
        <v>6</v>
      </c>
      <c r="D245" s="163">
        <v>525.25</v>
      </c>
      <c r="E245" s="164" t="str">
        <f>TEXT(fSalesEx24Answer[[#This Row],[Date]],"ddd")</f>
        <v>Sat</v>
      </c>
    </row>
    <row r="246" spans="2:5" hidden="1">
      <c r="B246" s="53">
        <v>44475</v>
      </c>
      <c r="C246" s="57" t="s">
        <v>9</v>
      </c>
      <c r="D246" s="163">
        <v>477.23</v>
      </c>
      <c r="E246" s="164" t="str">
        <f>TEXT(fSalesEx24Answer[[#This Row],[Date]],"ddd")</f>
        <v>Wed</v>
      </c>
    </row>
    <row r="247" spans="2:5" hidden="1">
      <c r="B247" s="53">
        <v>44684</v>
      </c>
      <c r="C247" s="57" t="s">
        <v>312</v>
      </c>
      <c r="D247" s="163">
        <v>1891.86</v>
      </c>
      <c r="E247" s="164" t="str">
        <f>TEXT(fSalesEx24Answer[[#This Row],[Date]],"ddd")</f>
        <v>Tue</v>
      </c>
    </row>
    <row r="248" spans="2:5" hidden="1">
      <c r="B248" s="53">
        <v>44706</v>
      </c>
      <c r="C248" s="57" t="s">
        <v>312</v>
      </c>
      <c r="D248" s="163">
        <v>2029.16</v>
      </c>
      <c r="E248" s="164" t="str">
        <f>TEXT(fSalesEx24Answer[[#This Row],[Date]],"ddd")</f>
        <v>Wed</v>
      </c>
    </row>
    <row r="249" spans="2:5" hidden="1">
      <c r="B249" s="53">
        <v>44915</v>
      </c>
      <c r="C249" s="57" t="s">
        <v>9</v>
      </c>
      <c r="D249" s="163">
        <v>553.27</v>
      </c>
      <c r="E249" s="164" t="str">
        <f>TEXT(fSalesEx24Answer[[#This Row],[Date]],"ddd")</f>
        <v>Tue</v>
      </c>
    </row>
    <row r="250" spans="2:5" hidden="1">
      <c r="B250" s="53">
        <v>45016</v>
      </c>
      <c r="C250" s="57" t="s">
        <v>9</v>
      </c>
      <c r="D250" s="163">
        <v>2174.48</v>
      </c>
      <c r="E250" s="164" t="str">
        <f>TEXT(fSalesEx24Answer[[#This Row],[Date]],"ddd")</f>
        <v>Fri</v>
      </c>
    </row>
    <row r="251" spans="2:5" hidden="1">
      <c r="B251" s="53">
        <v>44536</v>
      </c>
      <c r="C251" s="57" t="s">
        <v>6</v>
      </c>
      <c r="D251" s="163">
        <v>2317.48</v>
      </c>
      <c r="E251" s="164" t="str">
        <f>TEXT(fSalesEx24Answer[[#This Row],[Date]],"ddd")</f>
        <v>Mon</v>
      </c>
    </row>
    <row r="252" spans="2:5" hidden="1">
      <c r="B252" s="53">
        <v>44642</v>
      </c>
      <c r="C252" s="57" t="s">
        <v>6</v>
      </c>
      <c r="D252" s="163">
        <v>1644.94</v>
      </c>
      <c r="E252" s="164" t="str">
        <f>TEXT(fSalesEx24Answer[[#This Row],[Date]],"ddd")</f>
        <v>Tue</v>
      </c>
    </row>
    <row r="253" spans="2:5" hidden="1">
      <c r="B253" s="53">
        <v>44576</v>
      </c>
      <c r="C253" s="57" t="s">
        <v>6</v>
      </c>
      <c r="D253" s="163">
        <v>42.84</v>
      </c>
      <c r="E253" s="164" t="str">
        <f>TEXT(fSalesEx24Answer[[#This Row],[Date]],"ddd")</f>
        <v>Sat</v>
      </c>
    </row>
    <row r="254" spans="2:5" hidden="1">
      <c r="B254" s="53">
        <v>44304</v>
      </c>
      <c r="C254" s="57" t="s">
        <v>6</v>
      </c>
      <c r="D254" s="163">
        <v>658.85</v>
      </c>
      <c r="E254" s="164" t="str">
        <f>TEXT(fSalesEx24Answer[[#This Row],[Date]],"ddd")</f>
        <v>Sun</v>
      </c>
    </row>
    <row r="255" spans="2:5" hidden="1">
      <c r="B255" s="53">
        <v>44455</v>
      </c>
      <c r="C255" s="57" t="s">
        <v>6</v>
      </c>
      <c r="D255" s="163">
        <v>247.11</v>
      </c>
      <c r="E255" s="164" t="str">
        <f>TEXT(fSalesEx24Answer[[#This Row],[Date]],"ddd")</f>
        <v>Thu</v>
      </c>
    </row>
    <row r="256" spans="2:5" hidden="1">
      <c r="B256" s="53">
        <v>44718</v>
      </c>
      <c r="C256" s="57" t="s">
        <v>9</v>
      </c>
      <c r="D256" s="163">
        <v>1245.56</v>
      </c>
      <c r="E256" s="164" t="str">
        <f>TEXT(fSalesEx24Answer[[#This Row],[Date]],"ddd")</f>
        <v>Mon</v>
      </c>
    </row>
    <row r="257" spans="2:5" hidden="1">
      <c r="B257" s="53">
        <v>44362</v>
      </c>
      <c r="C257" s="57" t="s">
        <v>312</v>
      </c>
      <c r="D257" s="163">
        <v>2019</v>
      </c>
      <c r="E257" s="164" t="str">
        <f>TEXT(fSalesEx24Answer[[#This Row],[Date]],"ddd")</f>
        <v>Tue</v>
      </c>
    </row>
    <row r="258" spans="2:5" hidden="1">
      <c r="B258" s="53">
        <v>44781</v>
      </c>
      <c r="C258" s="57" t="s">
        <v>6</v>
      </c>
      <c r="D258" s="163">
        <v>806.36</v>
      </c>
      <c r="E258" s="164" t="str">
        <f>TEXT(fSalesEx24Answer[[#This Row],[Date]],"ddd")</f>
        <v>Mon</v>
      </c>
    </row>
    <row r="259" spans="2:5" hidden="1">
      <c r="B259" s="53">
        <v>45013</v>
      </c>
      <c r="C259" s="57" t="s">
        <v>6</v>
      </c>
      <c r="D259" s="163">
        <v>1861.37</v>
      </c>
      <c r="E259" s="164" t="str">
        <f>TEXT(fSalesEx24Answer[[#This Row],[Date]],"ddd")</f>
        <v>Tue</v>
      </c>
    </row>
    <row r="260" spans="2:5" hidden="1">
      <c r="B260" s="53">
        <v>44681</v>
      </c>
      <c r="C260" s="57" t="s">
        <v>6</v>
      </c>
      <c r="D260" s="163">
        <v>1347.52</v>
      </c>
      <c r="E260" s="164" t="str">
        <f>TEXT(fSalesEx24Answer[[#This Row],[Date]],"ddd")</f>
        <v>Sat</v>
      </c>
    </row>
    <row r="261" spans="2:5" hidden="1">
      <c r="B261" s="53">
        <v>44681</v>
      </c>
      <c r="C261" s="57" t="s">
        <v>312</v>
      </c>
      <c r="D261" s="163">
        <v>806.82</v>
      </c>
      <c r="E261" s="164" t="str">
        <f>TEXT(fSalesEx24Answer[[#This Row],[Date]],"ddd")</f>
        <v>Sat</v>
      </c>
    </row>
    <row r="262" spans="2:5" hidden="1">
      <c r="B262" s="53">
        <v>44974</v>
      </c>
      <c r="C262" s="57" t="s">
        <v>10</v>
      </c>
      <c r="D262" s="163">
        <v>2580.79</v>
      </c>
      <c r="E262" s="164" t="str">
        <f>TEXT(fSalesEx24Answer[[#This Row],[Date]],"ddd")</f>
        <v>Fri</v>
      </c>
    </row>
    <row r="263" spans="2:5" hidden="1">
      <c r="B263" s="53">
        <v>44622</v>
      </c>
      <c r="C263" s="57" t="s">
        <v>9</v>
      </c>
      <c r="D263" s="163">
        <v>165.09</v>
      </c>
      <c r="E263" s="164" t="str">
        <f>TEXT(fSalesEx24Answer[[#This Row],[Date]],"ddd")</f>
        <v>Wed</v>
      </c>
    </row>
    <row r="264" spans="2:5" hidden="1">
      <c r="B264" s="53">
        <v>44754</v>
      </c>
      <c r="C264" s="57" t="s">
        <v>9</v>
      </c>
      <c r="D264" s="163">
        <v>1684.92</v>
      </c>
      <c r="E264" s="164" t="str">
        <f>TEXT(fSalesEx24Answer[[#This Row],[Date]],"ddd")</f>
        <v>Tue</v>
      </c>
    </row>
    <row r="265" spans="2:5" hidden="1">
      <c r="B265" s="53">
        <v>44982</v>
      </c>
      <c r="C265" s="57" t="s">
        <v>9</v>
      </c>
      <c r="D265" s="163">
        <v>267.14</v>
      </c>
      <c r="E265" s="164" t="str">
        <f>TEXT(fSalesEx24Answer[[#This Row],[Date]],"ddd")</f>
        <v>Sat</v>
      </c>
    </row>
    <row r="266" spans="2:5" hidden="1">
      <c r="B266" s="53">
        <v>44443</v>
      </c>
      <c r="C266" s="57" t="s">
        <v>10</v>
      </c>
      <c r="D266" s="163">
        <v>2442.4899999999998</v>
      </c>
      <c r="E266" s="164" t="str">
        <f>TEXT(fSalesEx24Answer[[#This Row],[Date]],"ddd")</f>
        <v>Sat</v>
      </c>
    </row>
    <row r="267" spans="2:5" hidden="1">
      <c r="B267" s="53">
        <v>44555</v>
      </c>
      <c r="C267" s="57" t="s">
        <v>6</v>
      </c>
      <c r="D267" s="163">
        <v>1990.07</v>
      </c>
      <c r="E267" s="164" t="str">
        <f>TEXT(fSalesEx24Answer[[#This Row],[Date]],"ddd")</f>
        <v>Sat</v>
      </c>
    </row>
    <row r="268" spans="2:5" hidden="1">
      <c r="B268" s="53">
        <v>44697</v>
      </c>
      <c r="C268" s="57" t="s">
        <v>9</v>
      </c>
      <c r="D268" s="163">
        <v>2592.9699999999998</v>
      </c>
      <c r="E268" s="164" t="str">
        <f>TEXT(fSalesEx24Answer[[#This Row],[Date]],"ddd")</f>
        <v>Mon</v>
      </c>
    </row>
    <row r="269" spans="2:5" hidden="1">
      <c r="B269" s="53">
        <v>44732</v>
      </c>
      <c r="C269" s="57" t="s">
        <v>6</v>
      </c>
      <c r="D269" s="163">
        <v>737.23</v>
      </c>
      <c r="E269" s="164" t="str">
        <f>TEXT(fSalesEx24Answer[[#This Row],[Date]],"ddd")</f>
        <v>Mon</v>
      </c>
    </row>
    <row r="270" spans="2:5" hidden="1">
      <c r="B270" s="53">
        <v>44561</v>
      </c>
      <c r="C270" s="57" t="s">
        <v>6</v>
      </c>
      <c r="D270" s="163">
        <v>584.64</v>
      </c>
      <c r="E270" s="164" t="str">
        <f>TEXT(fSalesEx24Answer[[#This Row],[Date]],"ddd")</f>
        <v>Fri</v>
      </c>
    </row>
    <row r="271" spans="2:5" hidden="1">
      <c r="B271" s="53">
        <v>44685</v>
      </c>
      <c r="C271" s="57" t="s">
        <v>7</v>
      </c>
      <c r="D271" s="163">
        <v>356.74</v>
      </c>
      <c r="E271" s="164" t="str">
        <f>TEXT(fSalesEx24Answer[[#This Row],[Date]],"ddd")</f>
        <v>Wed</v>
      </c>
    </row>
    <row r="272" spans="2:5" hidden="1">
      <c r="B272" s="53">
        <v>44951</v>
      </c>
      <c r="C272" s="57" t="s">
        <v>7</v>
      </c>
      <c r="D272" s="163">
        <v>1798.96</v>
      </c>
      <c r="E272" s="164" t="str">
        <f>TEXT(fSalesEx24Answer[[#This Row],[Date]],"ddd")</f>
        <v>Wed</v>
      </c>
    </row>
    <row r="273" spans="2:5" hidden="1">
      <c r="B273" s="53">
        <v>44294</v>
      </c>
      <c r="C273" s="57" t="s">
        <v>9</v>
      </c>
      <c r="D273" s="163">
        <v>652.25</v>
      </c>
      <c r="E273" s="164" t="str">
        <f>TEXT(fSalesEx24Answer[[#This Row],[Date]],"ddd")</f>
        <v>Thu</v>
      </c>
    </row>
    <row r="274" spans="2:5" hidden="1">
      <c r="B274" s="53">
        <v>44320</v>
      </c>
      <c r="C274" s="57" t="s">
        <v>312</v>
      </c>
      <c r="D274" s="163">
        <v>1653.73</v>
      </c>
      <c r="E274" s="164" t="str">
        <f>TEXT(fSalesEx24Answer[[#This Row],[Date]],"ddd")</f>
        <v>Tue</v>
      </c>
    </row>
    <row r="275" spans="2:5" hidden="1">
      <c r="B275" s="53">
        <v>44520</v>
      </c>
      <c r="C275" s="57" t="s">
        <v>6</v>
      </c>
      <c r="D275" s="163">
        <v>3581.19</v>
      </c>
      <c r="E275" s="164" t="str">
        <f>TEXT(fSalesEx24Answer[[#This Row],[Date]],"ddd")</f>
        <v>Sat</v>
      </c>
    </row>
    <row r="276" spans="2:5" hidden="1">
      <c r="B276" s="53">
        <v>44743</v>
      </c>
      <c r="C276" s="57" t="s">
        <v>6</v>
      </c>
      <c r="D276" s="163">
        <v>1807.23</v>
      </c>
      <c r="E276" s="164" t="str">
        <f>TEXT(fSalesEx24Answer[[#This Row],[Date]],"ddd")</f>
        <v>Fri</v>
      </c>
    </row>
    <row r="277" spans="2:5" hidden="1">
      <c r="B277" s="53">
        <v>44833</v>
      </c>
      <c r="C277" s="57" t="s">
        <v>6</v>
      </c>
      <c r="D277" s="163">
        <v>1181.01</v>
      </c>
      <c r="E277" s="164" t="str">
        <f>TEXT(fSalesEx24Answer[[#This Row],[Date]],"ddd")</f>
        <v>Thu</v>
      </c>
    </row>
    <row r="278" spans="2:5" hidden="1">
      <c r="B278" s="53">
        <v>44719</v>
      </c>
      <c r="C278" s="57" t="s">
        <v>10</v>
      </c>
      <c r="D278" s="163">
        <v>1336.88</v>
      </c>
      <c r="E278" s="164" t="str">
        <f>TEXT(fSalesEx24Answer[[#This Row],[Date]],"ddd")</f>
        <v>Tue</v>
      </c>
    </row>
    <row r="279" spans="2:5" hidden="1">
      <c r="B279" s="53">
        <v>44783</v>
      </c>
      <c r="C279" s="57" t="s">
        <v>10</v>
      </c>
      <c r="D279" s="163">
        <v>2585.02</v>
      </c>
      <c r="E279" s="164" t="str">
        <f>TEXT(fSalesEx24Answer[[#This Row],[Date]],"ddd")</f>
        <v>Wed</v>
      </c>
    </row>
    <row r="280" spans="2:5" hidden="1">
      <c r="B280" s="53">
        <v>45005</v>
      </c>
      <c r="C280" s="57" t="s">
        <v>7</v>
      </c>
      <c r="D280" s="163">
        <v>461.17</v>
      </c>
      <c r="E280" s="164" t="str">
        <f>TEXT(fSalesEx24Answer[[#This Row],[Date]],"ddd")</f>
        <v>Mon</v>
      </c>
    </row>
    <row r="281" spans="2:5" hidden="1">
      <c r="B281" s="53">
        <v>44322</v>
      </c>
      <c r="C281" s="57" t="s">
        <v>10</v>
      </c>
      <c r="D281" s="163">
        <v>1634.08</v>
      </c>
      <c r="E281" s="164" t="str">
        <f>TEXT(fSalesEx24Answer[[#This Row],[Date]],"ddd")</f>
        <v>Thu</v>
      </c>
    </row>
    <row r="282" spans="2:5" hidden="1">
      <c r="B282" s="53">
        <v>44604</v>
      </c>
      <c r="C282" s="57" t="s">
        <v>9</v>
      </c>
      <c r="D282" s="163">
        <v>229.69</v>
      </c>
      <c r="E282" s="164" t="str">
        <f>TEXT(fSalesEx24Answer[[#This Row],[Date]],"ddd")</f>
        <v>Sat</v>
      </c>
    </row>
    <row r="283" spans="2:5" hidden="1">
      <c r="B283" s="53">
        <v>44625</v>
      </c>
      <c r="C283" s="57" t="s">
        <v>9</v>
      </c>
      <c r="D283" s="163">
        <v>2034.45</v>
      </c>
      <c r="E283" s="164" t="str">
        <f>TEXT(fSalesEx24Answer[[#This Row],[Date]],"ddd")</f>
        <v>Sat</v>
      </c>
    </row>
    <row r="284" spans="2:5" hidden="1">
      <c r="B284" s="53">
        <v>44621</v>
      </c>
      <c r="C284" s="57" t="s">
        <v>9</v>
      </c>
      <c r="D284" s="163">
        <v>118.02</v>
      </c>
      <c r="E284" s="164" t="str">
        <f>TEXT(fSalesEx24Answer[[#This Row],[Date]],"ddd")</f>
        <v>Tue</v>
      </c>
    </row>
    <row r="285" spans="2:5" hidden="1">
      <c r="B285" s="53">
        <v>44481</v>
      </c>
      <c r="C285" s="57" t="s">
        <v>9</v>
      </c>
      <c r="D285" s="163">
        <v>3983.35</v>
      </c>
      <c r="E285" s="164" t="str">
        <f>TEXT(fSalesEx24Answer[[#This Row],[Date]],"ddd")</f>
        <v>Tue</v>
      </c>
    </row>
    <row r="286" spans="2:5" hidden="1">
      <c r="B286" s="53">
        <v>44895</v>
      </c>
      <c r="C286" s="57" t="s">
        <v>6</v>
      </c>
      <c r="D286" s="163">
        <v>437.29</v>
      </c>
      <c r="E286" s="164" t="str">
        <f>TEXT(fSalesEx24Answer[[#This Row],[Date]],"ddd")</f>
        <v>Wed</v>
      </c>
    </row>
    <row r="287" spans="2:5" hidden="1">
      <c r="B287" s="53">
        <v>44760</v>
      </c>
      <c r="C287" s="57" t="s">
        <v>6</v>
      </c>
      <c r="D287" s="163">
        <v>1196.27</v>
      </c>
      <c r="E287" s="164" t="str">
        <f>TEXT(fSalesEx24Answer[[#This Row],[Date]],"ddd")</f>
        <v>Mon</v>
      </c>
    </row>
    <row r="288" spans="2:5" hidden="1">
      <c r="B288" s="53">
        <v>44370</v>
      </c>
      <c r="C288" s="57" t="s">
        <v>6</v>
      </c>
      <c r="D288" s="163">
        <v>866.28</v>
      </c>
      <c r="E288" s="164" t="str">
        <f>TEXT(fSalesEx24Answer[[#This Row],[Date]],"ddd")</f>
        <v>Wed</v>
      </c>
    </row>
    <row r="289" spans="2:5" hidden="1">
      <c r="B289" s="53">
        <v>44975</v>
      </c>
      <c r="C289" s="57" t="s">
        <v>9</v>
      </c>
      <c r="D289" s="163">
        <v>1362.59</v>
      </c>
      <c r="E289" s="164" t="str">
        <f>TEXT(fSalesEx24Answer[[#This Row],[Date]],"ddd")</f>
        <v>Sat</v>
      </c>
    </row>
    <row r="290" spans="2:5" hidden="1">
      <c r="B290" s="53">
        <v>44824</v>
      </c>
      <c r="C290" s="57" t="s">
        <v>10</v>
      </c>
      <c r="D290" s="163">
        <v>226.95</v>
      </c>
      <c r="E290" s="164" t="str">
        <f>TEXT(fSalesEx24Answer[[#This Row],[Date]],"ddd")</f>
        <v>Tue</v>
      </c>
    </row>
    <row r="291" spans="2:5" hidden="1">
      <c r="B291" s="53">
        <v>44679</v>
      </c>
      <c r="C291" s="57" t="s">
        <v>9</v>
      </c>
      <c r="D291" s="163">
        <v>994.62</v>
      </c>
      <c r="E291" s="164" t="str">
        <f>TEXT(fSalesEx24Answer[[#This Row],[Date]],"ddd")</f>
        <v>Thu</v>
      </c>
    </row>
    <row r="292" spans="2:5" hidden="1">
      <c r="B292" s="53">
        <v>44370</v>
      </c>
      <c r="C292" s="57" t="s">
        <v>9</v>
      </c>
      <c r="D292" s="163">
        <v>323.49</v>
      </c>
      <c r="E292" s="164" t="str">
        <f>TEXT(fSalesEx24Answer[[#This Row],[Date]],"ddd")</f>
        <v>Wed</v>
      </c>
    </row>
    <row r="293" spans="2:5" hidden="1">
      <c r="B293" s="53">
        <v>44656</v>
      </c>
      <c r="C293" s="57" t="s">
        <v>9</v>
      </c>
      <c r="D293" s="163">
        <v>2540.41</v>
      </c>
      <c r="E293" s="164" t="str">
        <f>TEXT(fSalesEx24Answer[[#This Row],[Date]],"ddd")</f>
        <v>Tue</v>
      </c>
    </row>
    <row r="294" spans="2:5" hidden="1">
      <c r="B294" s="53">
        <v>44707</v>
      </c>
      <c r="C294" s="57" t="s">
        <v>6</v>
      </c>
      <c r="D294" s="163">
        <v>250.67</v>
      </c>
      <c r="E294" s="164" t="str">
        <f>TEXT(fSalesEx24Answer[[#This Row],[Date]],"ddd")</f>
        <v>Thu</v>
      </c>
    </row>
    <row r="295" spans="2:5" hidden="1">
      <c r="B295" s="53">
        <v>44699</v>
      </c>
      <c r="C295" s="57" t="s">
        <v>6</v>
      </c>
      <c r="D295" s="163">
        <v>2479.17</v>
      </c>
      <c r="E295" s="164" t="str">
        <f>TEXT(fSalesEx24Answer[[#This Row],[Date]],"ddd")</f>
        <v>Wed</v>
      </c>
    </row>
    <row r="296" spans="2:5" hidden="1">
      <c r="B296" s="53">
        <v>44401</v>
      </c>
      <c r="C296" s="57" t="s">
        <v>9</v>
      </c>
      <c r="D296" s="163">
        <v>781.11</v>
      </c>
      <c r="E296" s="164" t="str">
        <f>TEXT(fSalesEx24Answer[[#This Row],[Date]],"ddd")</f>
        <v>Sat</v>
      </c>
    </row>
    <row r="297" spans="2:5" hidden="1">
      <c r="B297" s="53">
        <v>44849</v>
      </c>
      <c r="C297" s="57" t="s">
        <v>9</v>
      </c>
      <c r="D297" s="163">
        <v>1442.28</v>
      </c>
      <c r="E297" s="164" t="str">
        <f>TEXT(fSalesEx24Answer[[#This Row],[Date]],"ddd")</f>
        <v>Sat</v>
      </c>
    </row>
    <row r="298" spans="2:5" hidden="1">
      <c r="B298" s="53">
        <v>44892</v>
      </c>
      <c r="C298" s="57" t="s">
        <v>7</v>
      </c>
      <c r="D298" s="163">
        <v>2205.41</v>
      </c>
      <c r="E298" s="164" t="str">
        <f>TEXT(fSalesEx24Answer[[#This Row],[Date]],"ddd")</f>
        <v>Sun</v>
      </c>
    </row>
    <row r="299" spans="2:5" hidden="1">
      <c r="B299" s="53">
        <v>44708</v>
      </c>
      <c r="C299" s="57" t="s">
        <v>6</v>
      </c>
      <c r="D299" s="163">
        <v>934.59</v>
      </c>
      <c r="E299" s="164" t="str">
        <f>TEXT(fSalesEx24Answer[[#This Row],[Date]],"ddd")</f>
        <v>Fri</v>
      </c>
    </row>
    <row r="300" spans="2:5" hidden="1">
      <c r="B300" s="53">
        <v>44734</v>
      </c>
      <c r="C300" s="57" t="s">
        <v>6</v>
      </c>
      <c r="D300" s="163">
        <v>1236.23</v>
      </c>
      <c r="E300" s="164" t="str">
        <f>TEXT(fSalesEx24Answer[[#This Row],[Date]],"ddd")</f>
        <v>Wed</v>
      </c>
    </row>
    <row r="301" spans="2:5" hidden="1">
      <c r="B301" s="53">
        <v>44668</v>
      </c>
      <c r="C301" s="57" t="s">
        <v>312</v>
      </c>
      <c r="D301" s="163">
        <v>1373.85</v>
      </c>
      <c r="E301" s="164" t="str">
        <f>TEXT(fSalesEx24Answer[[#This Row],[Date]],"ddd")</f>
        <v>Sun</v>
      </c>
    </row>
    <row r="302" spans="2:5" hidden="1">
      <c r="B302" s="53">
        <v>44808</v>
      </c>
      <c r="C302" s="57" t="s">
        <v>7</v>
      </c>
      <c r="D302" s="163">
        <v>2285.62</v>
      </c>
      <c r="E302" s="164" t="str">
        <f>TEXT(fSalesEx24Answer[[#This Row],[Date]],"ddd")</f>
        <v>Sun</v>
      </c>
    </row>
    <row r="303" spans="2:5" hidden="1">
      <c r="B303" s="53">
        <v>44823</v>
      </c>
      <c r="C303" s="57" t="s">
        <v>10</v>
      </c>
      <c r="D303" s="163">
        <v>319.81</v>
      </c>
      <c r="E303" s="164" t="str">
        <f>TEXT(fSalesEx24Answer[[#This Row],[Date]],"ddd")</f>
        <v>Mon</v>
      </c>
    </row>
    <row r="304" spans="2:5" hidden="1">
      <c r="B304" s="53">
        <v>45005</v>
      </c>
      <c r="C304" s="57" t="s">
        <v>312</v>
      </c>
      <c r="D304" s="163">
        <v>569.98</v>
      </c>
      <c r="E304" s="164" t="str">
        <f>TEXT(fSalesEx24Answer[[#This Row],[Date]],"ddd")</f>
        <v>Mon</v>
      </c>
    </row>
    <row r="305" spans="2:5" hidden="1">
      <c r="B305" s="53">
        <v>44772</v>
      </c>
      <c r="C305" s="57" t="s">
        <v>10</v>
      </c>
      <c r="D305" s="163">
        <v>1345.25</v>
      </c>
      <c r="E305" s="164" t="str">
        <f>TEXT(fSalesEx24Answer[[#This Row],[Date]],"ddd")</f>
        <v>Sat</v>
      </c>
    </row>
    <row r="306" spans="2:5" hidden="1">
      <c r="B306" s="53">
        <v>44568</v>
      </c>
      <c r="C306" s="57" t="s">
        <v>9</v>
      </c>
      <c r="D306" s="163">
        <v>72.56</v>
      </c>
      <c r="E306" s="164" t="str">
        <f>TEXT(fSalesEx24Answer[[#This Row],[Date]],"ddd")</f>
        <v>Fri</v>
      </c>
    </row>
    <row r="307" spans="2:5" hidden="1">
      <c r="B307" s="53">
        <v>44844</v>
      </c>
      <c r="C307" s="57" t="s">
        <v>9</v>
      </c>
      <c r="D307" s="163">
        <v>2517.1999999999998</v>
      </c>
      <c r="E307" s="164" t="str">
        <f>TEXT(fSalesEx24Answer[[#This Row],[Date]],"ddd")</f>
        <v>Mon</v>
      </c>
    </row>
    <row r="308" spans="2:5" hidden="1">
      <c r="B308" s="53">
        <v>44813</v>
      </c>
      <c r="C308" s="57" t="s">
        <v>6</v>
      </c>
      <c r="D308" s="163">
        <v>1062.1600000000001</v>
      </c>
      <c r="E308" s="164" t="str">
        <f>TEXT(fSalesEx24Answer[[#This Row],[Date]],"ddd")</f>
        <v>Fri</v>
      </c>
    </row>
    <row r="309" spans="2:5" hidden="1">
      <c r="B309" s="53">
        <v>44484</v>
      </c>
      <c r="C309" s="57" t="s">
        <v>9</v>
      </c>
      <c r="D309" s="163">
        <v>1265.56</v>
      </c>
      <c r="E309" s="164" t="str">
        <f>TEXT(fSalesEx24Answer[[#This Row],[Date]],"ddd")</f>
        <v>Fri</v>
      </c>
    </row>
    <row r="310" spans="2:5" hidden="1">
      <c r="B310" s="53">
        <v>44367</v>
      </c>
      <c r="C310" s="57" t="s">
        <v>7</v>
      </c>
      <c r="D310" s="163">
        <v>264.33999999999997</v>
      </c>
      <c r="E310" s="164" t="str">
        <f>TEXT(fSalesEx24Answer[[#This Row],[Date]],"ddd")</f>
        <v>Sun</v>
      </c>
    </row>
    <row r="311" spans="2:5" hidden="1">
      <c r="B311" s="53">
        <v>44996</v>
      </c>
      <c r="C311" s="57" t="s">
        <v>7</v>
      </c>
      <c r="D311" s="163">
        <v>676.54</v>
      </c>
      <c r="E311" s="164" t="str">
        <f>TEXT(fSalesEx24Answer[[#This Row],[Date]],"ddd")</f>
        <v>Sat</v>
      </c>
    </row>
    <row r="312" spans="2:5" hidden="1">
      <c r="B312" s="53">
        <v>44958</v>
      </c>
      <c r="C312" s="57" t="s">
        <v>6</v>
      </c>
      <c r="D312" s="163">
        <v>2087.12</v>
      </c>
      <c r="E312" s="164" t="str">
        <f>TEXT(fSalesEx24Answer[[#This Row],[Date]],"ddd")</f>
        <v>Wed</v>
      </c>
    </row>
    <row r="313" spans="2:5" hidden="1">
      <c r="B313" s="53">
        <v>44525</v>
      </c>
      <c r="C313" s="57" t="s">
        <v>6</v>
      </c>
      <c r="D313" s="163">
        <v>3061.3</v>
      </c>
      <c r="E313" s="164" t="str">
        <f>TEXT(fSalesEx24Answer[[#This Row],[Date]],"ddd")</f>
        <v>Thu</v>
      </c>
    </row>
    <row r="314" spans="2:5" hidden="1">
      <c r="B314" s="53">
        <v>44952</v>
      </c>
      <c r="C314" s="57" t="s">
        <v>6</v>
      </c>
      <c r="D314" s="163">
        <v>1076.05</v>
      </c>
      <c r="E314" s="164" t="str">
        <f>TEXT(fSalesEx24Answer[[#This Row],[Date]],"ddd")</f>
        <v>Thu</v>
      </c>
    </row>
    <row r="315" spans="2:5" hidden="1">
      <c r="B315" s="53">
        <v>44555</v>
      </c>
      <c r="C315" s="57" t="s">
        <v>7</v>
      </c>
      <c r="D315" s="163">
        <v>2407.7600000000002</v>
      </c>
      <c r="E315" s="164" t="str">
        <f>TEXT(fSalesEx24Answer[[#This Row],[Date]],"ddd")</f>
        <v>Sat</v>
      </c>
    </row>
    <row r="316" spans="2:5" hidden="1">
      <c r="B316" s="53">
        <v>44853</v>
      </c>
      <c r="C316" s="57" t="s">
        <v>6</v>
      </c>
      <c r="D316" s="163">
        <v>347.7</v>
      </c>
      <c r="E316" s="164" t="str">
        <f>TEXT(fSalesEx24Answer[[#This Row],[Date]],"ddd")</f>
        <v>Wed</v>
      </c>
    </row>
    <row r="317" spans="2:5" hidden="1">
      <c r="B317" s="53">
        <v>44702</v>
      </c>
      <c r="C317" s="57" t="s">
        <v>10</v>
      </c>
      <c r="D317" s="163">
        <v>1869.97</v>
      </c>
      <c r="E317" s="164" t="str">
        <f>TEXT(fSalesEx24Answer[[#This Row],[Date]],"ddd")</f>
        <v>Sat</v>
      </c>
    </row>
    <row r="318" spans="2:5" hidden="1">
      <c r="B318" s="53">
        <v>44429</v>
      </c>
      <c r="C318" s="57" t="s">
        <v>9</v>
      </c>
      <c r="D318" s="163">
        <v>1893.5</v>
      </c>
      <c r="E318" s="164" t="str">
        <f>TEXT(fSalesEx24Answer[[#This Row],[Date]],"ddd")</f>
        <v>Sat</v>
      </c>
    </row>
    <row r="319" spans="2:5" hidden="1">
      <c r="B319" s="53">
        <v>44661</v>
      </c>
      <c r="C319" s="57" t="s">
        <v>9</v>
      </c>
      <c r="D319" s="163">
        <v>626.16</v>
      </c>
      <c r="E319" s="164" t="str">
        <f>TEXT(fSalesEx24Answer[[#This Row],[Date]],"ddd")</f>
        <v>Sun</v>
      </c>
    </row>
    <row r="320" spans="2:5" hidden="1">
      <c r="B320" s="53">
        <v>44401</v>
      </c>
      <c r="C320" s="57" t="s">
        <v>7</v>
      </c>
      <c r="D320" s="163">
        <v>1476.89</v>
      </c>
      <c r="E320" s="164" t="str">
        <f>TEXT(fSalesEx24Answer[[#This Row],[Date]],"ddd")</f>
        <v>Sat</v>
      </c>
    </row>
    <row r="321" spans="2:5" hidden="1">
      <c r="B321" s="53">
        <v>45015</v>
      </c>
      <c r="C321" s="57" t="s">
        <v>10</v>
      </c>
      <c r="D321" s="163">
        <v>797.5</v>
      </c>
      <c r="E321" s="164" t="str">
        <f>TEXT(fSalesEx24Answer[[#This Row],[Date]],"ddd")</f>
        <v>Thu</v>
      </c>
    </row>
    <row r="322" spans="2:5" hidden="1">
      <c r="B322" s="53">
        <v>44582</v>
      </c>
      <c r="C322" s="57" t="s">
        <v>7</v>
      </c>
      <c r="D322" s="163">
        <v>998.11</v>
      </c>
      <c r="E322" s="164" t="str">
        <f>TEXT(fSalesEx24Answer[[#This Row],[Date]],"ddd")</f>
        <v>Fri</v>
      </c>
    </row>
    <row r="323" spans="2:5" hidden="1">
      <c r="B323" s="53">
        <v>44813</v>
      </c>
      <c r="C323" s="57" t="s">
        <v>9</v>
      </c>
      <c r="D323" s="163">
        <v>2556.2199999999998</v>
      </c>
      <c r="E323" s="164" t="str">
        <f>TEXT(fSalesEx24Answer[[#This Row],[Date]],"ddd")</f>
        <v>Fri</v>
      </c>
    </row>
    <row r="324" spans="2:5" hidden="1">
      <c r="B324" s="53">
        <v>44760</v>
      </c>
      <c r="C324" s="57" t="s">
        <v>6</v>
      </c>
      <c r="D324" s="163">
        <v>2354.7800000000002</v>
      </c>
      <c r="E324" s="164" t="str">
        <f>TEXT(fSalesEx24Answer[[#This Row],[Date]],"ddd")</f>
        <v>Mon</v>
      </c>
    </row>
    <row r="325" spans="2:5" hidden="1">
      <c r="B325" s="53">
        <v>44965</v>
      </c>
      <c r="C325" s="57" t="s">
        <v>6</v>
      </c>
      <c r="D325" s="163">
        <v>447.76</v>
      </c>
      <c r="E325" s="164" t="str">
        <f>TEXT(fSalesEx24Answer[[#This Row],[Date]],"ddd")</f>
        <v>Wed</v>
      </c>
    </row>
    <row r="326" spans="2:5" hidden="1">
      <c r="B326" s="53">
        <v>44377</v>
      </c>
      <c r="C326" s="57" t="s">
        <v>312</v>
      </c>
      <c r="D326" s="163">
        <v>1360.8</v>
      </c>
      <c r="E326" s="164" t="str">
        <f>TEXT(fSalesEx24Answer[[#This Row],[Date]],"ddd")</f>
        <v>Wed</v>
      </c>
    </row>
    <row r="327" spans="2:5" hidden="1">
      <c r="B327" s="53">
        <v>44764</v>
      </c>
      <c r="C327" s="57" t="s">
        <v>7</v>
      </c>
      <c r="D327" s="163">
        <v>1117.22</v>
      </c>
      <c r="E327" s="164" t="str">
        <f>TEXT(fSalesEx24Answer[[#This Row],[Date]],"ddd")</f>
        <v>Fri</v>
      </c>
    </row>
    <row r="328" spans="2:5" hidden="1">
      <c r="B328" s="53">
        <v>44454</v>
      </c>
      <c r="C328" s="57" t="s">
        <v>9</v>
      </c>
      <c r="D328" s="163">
        <v>815.76</v>
      </c>
      <c r="E328" s="164" t="str">
        <f>TEXT(fSalesEx24Answer[[#This Row],[Date]],"ddd")</f>
        <v>Wed</v>
      </c>
    </row>
    <row r="329" spans="2:5" hidden="1">
      <c r="B329" s="53">
        <v>44761</v>
      </c>
      <c r="C329" s="57" t="s">
        <v>6</v>
      </c>
      <c r="D329" s="163">
        <v>769.67</v>
      </c>
      <c r="E329" s="164" t="str">
        <f>TEXT(fSalesEx24Answer[[#This Row],[Date]],"ddd")</f>
        <v>Tue</v>
      </c>
    </row>
    <row r="330" spans="2:5" hidden="1">
      <c r="B330" s="53">
        <v>44473</v>
      </c>
      <c r="C330" s="57" t="s">
        <v>6</v>
      </c>
      <c r="D330" s="163">
        <v>3098.77</v>
      </c>
      <c r="E330" s="164" t="str">
        <f>TEXT(fSalesEx24Answer[[#This Row],[Date]],"ddd")</f>
        <v>Mon</v>
      </c>
    </row>
    <row r="331" spans="2:5" hidden="1">
      <c r="B331" s="53">
        <v>44650</v>
      </c>
      <c r="C331" s="57" t="s">
        <v>9</v>
      </c>
      <c r="D331" s="163">
        <v>2543.29</v>
      </c>
      <c r="E331" s="164" t="str">
        <f>TEXT(fSalesEx24Answer[[#This Row],[Date]],"ddd")</f>
        <v>Wed</v>
      </c>
    </row>
    <row r="332" spans="2:5" hidden="1">
      <c r="B332" s="53">
        <v>44830</v>
      </c>
      <c r="C332" s="57" t="s">
        <v>9</v>
      </c>
      <c r="D332" s="163">
        <v>2099.71</v>
      </c>
      <c r="E332" s="164" t="str">
        <f>TEXT(fSalesEx24Answer[[#This Row],[Date]],"ddd")</f>
        <v>Mon</v>
      </c>
    </row>
    <row r="333" spans="2:5" hidden="1">
      <c r="B333" s="53">
        <v>44790</v>
      </c>
      <c r="C333" s="57" t="s">
        <v>9</v>
      </c>
      <c r="D333" s="163">
        <v>2294.65</v>
      </c>
      <c r="E333" s="164" t="str">
        <f>TEXT(fSalesEx24Answer[[#This Row],[Date]],"ddd")</f>
        <v>Wed</v>
      </c>
    </row>
    <row r="334" spans="2:5" hidden="1">
      <c r="B334" s="53">
        <v>44485</v>
      </c>
      <c r="C334" s="57" t="s">
        <v>9</v>
      </c>
      <c r="D334" s="163">
        <v>3462.54</v>
      </c>
      <c r="E334" s="164" t="str">
        <f>TEXT(fSalesEx24Answer[[#This Row],[Date]],"ddd")</f>
        <v>Sat</v>
      </c>
    </row>
    <row r="335" spans="2:5" hidden="1">
      <c r="B335" s="53">
        <v>44311</v>
      </c>
      <c r="C335" s="57" t="s">
        <v>312</v>
      </c>
      <c r="D335" s="163">
        <v>359.94</v>
      </c>
      <c r="E335" s="164" t="str">
        <f>TEXT(fSalesEx24Answer[[#This Row],[Date]],"ddd")</f>
        <v>Sun</v>
      </c>
    </row>
    <row r="336" spans="2:5" hidden="1">
      <c r="B336" s="53">
        <v>44350</v>
      </c>
      <c r="C336" s="57" t="s">
        <v>7</v>
      </c>
      <c r="D336" s="163">
        <v>139.80000000000001</v>
      </c>
      <c r="E336" s="164" t="str">
        <f>TEXT(fSalesEx24Answer[[#This Row],[Date]],"ddd")</f>
        <v>Thu</v>
      </c>
    </row>
    <row r="337" spans="2:5" hidden="1">
      <c r="B337" s="53">
        <v>44288</v>
      </c>
      <c r="C337" s="57" t="s">
        <v>6</v>
      </c>
      <c r="D337" s="163">
        <v>2257.39</v>
      </c>
      <c r="E337" s="164" t="str">
        <f>TEXT(fSalesEx24Answer[[#This Row],[Date]],"ddd")</f>
        <v>Fri</v>
      </c>
    </row>
    <row r="338" spans="2:5" hidden="1">
      <c r="B338" s="53">
        <v>44687</v>
      </c>
      <c r="C338" s="57" t="s">
        <v>10</v>
      </c>
      <c r="D338" s="163">
        <v>442.51</v>
      </c>
      <c r="E338" s="164" t="str">
        <f>TEXT(fSalesEx24Answer[[#This Row],[Date]],"ddd")</f>
        <v>Fri</v>
      </c>
    </row>
    <row r="339" spans="2:5" hidden="1">
      <c r="B339" s="53">
        <v>44824</v>
      </c>
      <c r="C339" s="57" t="s">
        <v>6</v>
      </c>
      <c r="D339" s="163">
        <v>168.14</v>
      </c>
      <c r="E339" s="164" t="str">
        <f>TEXT(fSalesEx24Answer[[#This Row],[Date]],"ddd")</f>
        <v>Tue</v>
      </c>
    </row>
    <row r="340" spans="2:5" hidden="1">
      <c r="B340" s="53">
        <v>44397</v>
      </c>
      <c r="C340" s="57" t="s">
        <v>6</v>
      </c>
      <c r="D340" s="163">
        <v>96.18</v>
      </c>
      <c r="E340" s="164" t="str">
        <f>TEXT(fSalesEx24Answer[[#This Row],[Date]],"ddd")</f>
        <v>Tue</v>
      </c>
    </row>
    <row r="341" spans="2:5" hidden="1">
      <c r="B341" s="53">
        <v>44325</v>
      </c>
      <c r="C341" s="57" t="s">
        <v>9</v>
      </c>
      <c r="D341" s="163">
        <v>735.42</v>
      </c>
      <c r="E341" s="164" t="str">
        <f>TEXT(fSalesEx24Answer[[#This Row],[Date]],"ddd")</f>
        <v>Sun</v>
      </c>
    </row>
    <row r="342" spans="2:5" hidden="1">
      <c r="B342" s="53">
        <v>44717</v>
      </c>
      <c r="C342" s="57" t="s">
        <v>9</v>
      </c>
      <c r="D342" s="163">
        <v>2219.94</v>
      </c>
      <c r="E342" s="164" t="str">
        <f>TEXT(fSalesEx24Answer[[#This Row],[Date]],"ddd")</f>
        <v>Sun</v>
      </c>
    </row>
    <row r="343" spans="2:5" hidden="1">
      <c r="B343" s="53">
        <v>44513</v>
      </c>
      <c r="C343" s="57" t="s">
        <v>312</v>
      </c>
      <c r="D343" s="163">
        <v>3820.95</v>
      </c>
      <c r="E343" s="164" t="str">
        <f>TEXT(fSalesEx24Answer[[#This Row],[Date]],"ddd")</f>
        <v>Sat</v>
      </c>
    </row>
    <row r="344" spans="2:5" hidden="1">
      <c r="B344" s="53">
        <v>44861</v>
      </c>
      <c r="C344" s="57" t="s">
        <v>6</v>
      </c>
      <c r="D344" s="163">
        <v>1618.55</v>
      </c>
      <c r="E344" s="164" t="str">
        <f>TEXT(fSalesEx24Answer[[#This Row],[Date]],"ddd")</f>
        <v>Thu</v>
      </c>
    </row>
    <row r="345" spans="2:5" hidden="1">
      <c r="B345" s="53">
        <v>44797</v>
      </c>
      <c r="C345" s="57" t="s">
        <v>7</v>
      </c>
      <c r="D345" s="163">
        <v>1497.78</v>
      </c>
      <c r="E345" s="164" t="str">
        <f>TEXT(fSalesEx24Answer[[#This Row],[Date]],"ddd")</f>
        <v>Wed</v>
      </c>
    </row>
    <row r="346" spans="2:5" hidden="1">
      <c r="B346" s="53">
        <v>44307</v>
      </c>
      <c r="C346" s="57" t="s">
        <v>312</v>
      </c>
      <c r="D346" s="163">
        <v>314.35000000000002</v>
      </c>
      <c r="E346" s="164" t="str">
        <f>TEXT(fSalesEx24Answer[[#This Row],[Date]],"ddd")</f>
        <v>Wed</v>
      </c>
    </row>
    <row r="347" spans="2:5" hidden="1">
      <c r="B347" s="53">
        <v>44629</v>
      </c>
      <c r="C347" s="57" t="s">
        <v>9</v>
      </c>
      <c r="D347" s="163">
        <v>987.34</v>
      </c>
      <c r="E347" s="164" t="str">
        <f>TEXT(fSalesEx24Answer[[#This Row],[Date]],"ddd")</f>
        <v>Wed</v>
      </c>
    </row>
    <row r="348" spans="2:5" hidden="1">
      <c r="B348" s="53">
        <v>44486</v>
      </c>
      <c r="C348" s="57" t="s">
        <v>6</v>
      </c>
      <c r="D348" s="163">
        <v>994.24</v>
      </c>
      <c r="E348" s="164" t="str">
        <f>TEXT(fSalesEx24Answer[[#This Row],[Date]],"ddd")</f>
        <v>Sun</v>
      </c>
    </row>
    <row r="349" spans="2:5" hidden="1">
      <c r="B349" s="53">
        <v>44419</v>
      </c>
      <c r="C349" s="57" t="s">
        <v>9</v>
      </c>
      <c r="D349" s="163">
        <v>1818.11</v>
      </c>
      <c r="E349" s="164" t="str">
        <f>TEXT(fSalesEx24Answer[[#This Row],[Date]],"ddd")</f>
        <v>Wed</v>
      </c>
    </row>
    <row r="350" spans="2:5" hidden="1">
      <c r="B350" s="53">
        <v>44294</v>
      </c>
      <c r="C350" s="57" t="s">
        <v>6</v>
      </c>
      <c r="D350" s="163">
        <v>1118.9100000000001</v>
      </c>
      <c r="E350" s="164" t="str">
        <f>TEXT(fSalesEx24Answer[[#This Row],[Date]],"ddd")</f>
        <v>Thu</v>
      </c>
    </row>
    <row r="351" spans="2:5" hidden="1">
      <c r="B351" s="53">
        <v>44697</v>
      </c>
      <c r="C351" s="57" t="s">
        <v>312</v>
      </c>
      <c r="D351" s="163">
        <v>2456.0500000000002</v>
      </c>
      <c r="E351" s="164" t="str">
        <f>TEXT(fSalesEx24Answer[[#This Row],[Date]],"ddd")</f>
        <v>Mon</v>
      </c>
    </row>
    <row r="352" spans="2:5" hidden="1">
      <c r="B352" s="53">
        <v>44634</v>
      </c>
      <c r="C352" s="57" t="s">
        <v>9</v>
      </c>
      <c r="D352" s="163">
        <v>2516.39</v>
      </c>
      <c r="E352" s="164" t="str">
        <f>TEXT(fSalesEx24Answer[[#This Row],[Date]],"ddd")</f>
        <v>Mon</v>
      </c>
    </row>
    <row r="353" spans="2:5" hidden="1">
      <c r="B353" s="53">
        <v>44543</v>
      </c>
      <c r="C353" s="57" t="s">
        <v>9</v>
      </c>
      <c r="D353" s="163">
        <v>3810.02</v>
      </c>
      <c r="E353" s="164" t="str">
        <f>TEXT(fSalesEx24Answer[[#This Row],[Date]],"ddd")</f>
        <v>Mon</v>
      </c>
    </row>
    <row r="354" spans="2:5" hidden="1">
      <c r="B354" s="53">
        <v>44498</v>
      </c>
      <c r="C354" s="57" t="s">
        <v>6</v>
      </c>
      <c r="D354" s="163">
        <v>1094.48</v>
      </c>
      <c r="E354" s="164" t="str">
        <f>TEXT(fSalesEx24Answer[[#This Row],[Date]],"ddd")</f>
        <v>Fri</v>
      </c>
    </row>
    <row r="355" spans="2:5" hidden="1">
      <c r="B355" s="53">
        <v>44532</v>
      </c>
      <c r="C355" s="57" t="s">
        <v>10</v>
      </c>
      <c r="D355" s="163">
        <v>1911.26</v>
      </c>
      <c r="E355" s="164" t="str">
        <f>TEXT(fSalesEx24Answer[[#This Row],[Date]],"ddd")</f>
        <v>Thu</v>
      </c>
    </row>
    <row r="356" spans="2:5" hidden="1">
      <c r="B356" s="53">
        <v>44537</v>
      </c>
      <c r="C356" s="57" t="s">
        <v>6</v>
      </c>
      <c r="D356" s="163">
        <v>1268.5</v>
      </c>
      <c r="E356" s="164" t="str">
        <f>TEXT(fSalesEx24Answer[[#This Row],[Date]],"ddd")</f>
        <v>Tue</v>
      </c>
    </row>
    <row r="357" spans="2:5" hidden="1">
      <c r="B357" s="53">
        <v>44443</v>
      </c>
      <c r="C357" s="57" t="s">
        <v>6</v>
      </c>
      <c r="D357" s="163">
        <v>148.08000000000001</v>
      </c>
      <c r="E357" s="164" t="str">
        <f>TEXT(fSalesEx24Answer[[#This Row],[Date]],"ddd")</f>
        <v>Sat</v>
      </c>
    </row>
    <row r="358" spans="2:5" hidden="1">
      <c r="B358" s="53">
        <v>44822</v>
      </c>
      <c r="C358" s="57" t="s">
        <v>9</v>
      </c>
      <c r="D358" s="163">
        <v>2276.5</v>
      </c>
      <c r="E358" s="164" t="str">
        <f>TEXT(fSalesEx24Answer[[#This Row],[Date]],"ddd")</f>
        <v>Sun</v>
      </c>
    </row>
    <row r="359" spans="2:5" hidden="1">
      <c r="B359" s="53">
        <v>44694</v>
      </c>
      <c r="C359" s="57" t="s">
        <v>7</v>
      </c>
      <c r="D359" s="163">
        <v>2199.9299999999998</v>
      </c>
      <c r="E359" s="164" t="str">
        <f>TEXT(fSalesEx24Answer[[#This Row],[Date]],"ddd")</f>
        <v>Fri</v>
      </c>
    </row>
    <row r="360" spans="2:5" hidden="1">
      <c r="B360" s="53">
        <v>44773</v>
      </c>
      <c r="C360" s="57" t="s">
        <v>9</v>
      </c>
      <c r="D360" s="163">
        <v>639.82000000000005</v>
      </c>
      <c r="E360" s="164" t="str">
        <f>TEXT(fSalesEx24Answer[[#This Row],[Date]],"ddd")</f>
        <v>Sun</v>
      </c>
    </row>
    <row r="361" spans="2:5" hidden="1">
      <c r="B361" s="53">
        <v>44987</v>
      </c>
      <c r="C361" s="57" t="s">
        <v>312</v>
      </c>
      <c r="D361" s="163">
        <v>331.88</v>
      </c>
      <c r="E361" s="164" t="str">
        <f>TEXT(fSalesEx24Answer[[#This Row],[Date]],"ddd")</f>
        <v>Thu</v>
      </c>
    </row>
    <row r="362" spans="2:5" hidden="1">
      <c r="B362" s="53">
        <v>44404</v>
      </c>
      <c r="C362" s="57" t="s">
        <v>312</v>
      </c>
      <c r="D362" s="163">
        <v>416.46</v>
      </c>
      <c r="E362" s="164" t="str">
        <f>TEXT(fSalesEx24Answer[[#This Row],[Date]],"ddd")</f>
        <v>Tue</v>
      </c>
    </row>
    <row r="363" spans="2:5" hidden="1">
      <c r="B363" s="53">
        <v>44953</v>
      </c>
      <c r="C363" s="57" t="s">
        <v>7</v>
      </c>
      <c r="D363" s="163">
        <v>745.36</v>
      </c>
      <c r="E363" s="164" t="str">
        <f>TEXT(fSalesEx24Answer[[#This Row],[Date]],"ddd")</f>
        <v>Fri</v>
      </c>
    </row>
    <row r="364" spans="2:5" hidden="1">
      <c r="B364" s="53">
        <v>44771</v>
      </c>
      <c r="C364" s="57" t="s">
        <v>6</v>
      </c>
      <c r="D364" s="163">
        <v>2364.08</v>
      </c>
      <c r="E364" s="164" t="str">
        <f>TEXT(fSalesEx24Answer[[#This Row],[Date]],"ddd")</f>
        <v>Fri</v>
      </c>
    </row>
    <row r="365" spans="2:5" hidden="1">
      <c r="B365" s="53">
        <v>44660</v>
      </c>
      <c r="C365" s="57" t="s">
        <v>9</v>
      </c>
      <c r="D365" s="163">
        <v>61.5</v>
      </c>
      <c r="E365" s="164" t="str">
        <f>TEXT(fSalesEx24Answer[[#This Row],[Date]],"ddd")</f>
        <v>Sat</v>
      </c>
    </row>
    <row r="366" spans="2:5" hidden="1">
      <c r="B366" s="53">
        <v>44325</v>
      </c>
      <c r="C366" s="57" t="s">
        <v>7</v>
      </c>
      <c r="D366" s="163">
        <v>748.96</v>
      </c>
      <c r="E366" s="164" t="str">
        <f>TEXT(fSalesEx24Answer[[#This Row],[Date]],"ddd")</f>
        <v>Sun</v>
      </c>
    </row>
    <row r="367" spans="2:5" hidden="1">
      <c r="B367" s="53">
        <v>44504</v>
      </c>
      <c r="C367" s="57" t="s">
        <v>9</v>
      </c>
      <c r="D367" s="163">
        <v>2558.54</v>
      </c>
      <c r="E367" s="164" t="str">
        <f>TEXT(fSalesEx24Answer[[#This Row],[Date]],"ddd")</f>
        <v>Thu</v>
      </c>
    </row>
    <row r="368" spans="2:5" hidden="1">
      <c r="B368" s="53">
        <v>44654</v>
      </c>
      <c r="C368" s="57" t="s">
        <v>10</v>
      </c>
      <c r="D368" s="163">
        <v>1210.25</v>
      </c>
      <c r="E368" s="164" t="str">
        <f>TEXT(fSalesEx24Answer[[#This Row],[Date]],"ddd")</f>
        <v>Sun</v>
      </c>
    </row>
    <row r="369" spans="2:5" hidden="1">
      <c r="B369" s="53">
        <v>44377</v>
      </c>
      <c r="C369" s="57" t="s">
        <v>312</v>
      </c>
      <c r="D369" s="163">
        <v>2023.91</v>
      </c>
      <c r="E369" s="164" t="str">
        <f>TEXT(fSalesEx24Answer[[#This Row],[Date]],"ddd")</f>
        <v>Wed</v>
      </c>
    </row>
    <row r="370" spans="2:5" hidden="1">
      <c r="B370" s="53">
        <v>44953</v>
      </c>
      <c r="C370" s="57" t="s">
        <v>7</v>
      </c>
      <c r="D370" s="163">
        <v>2346.64</v>
      </c>
      <c r="E370" s="164" t="str">
        <f>TEXT(fSalesEx24Answer[[#This Row],[Date]],"ddd")</f>
        <v>Fri</v>
      </c>
    </row>
    <row r="371" spans="2:5" hidden="1">
      <c r="B371" s="53">
        <v>44526</v>
      </c>
      <c r="C371" s="57" t="s">
        <v>10</v>
      </c>
      <c r="D371" s="163">
        <v>1617.98</v>
      </c>
      <c r="E371" s="164" t="str">
        <f>TEXT(fSalesEx24Answer[[#This Row],[Date]],"ddd")</f>
        <v>Fri</v>
      </c>
    </row>
    <row r="372" spans="2:5" hidden="1">
      <c r="B372" s="53">
        <v>44741</v>
      </c>
      <c r="C372" s="57" t="s">
        <v>7</v>
      </c>
      <c r="D372" s="163">
        <v>282.32</v>
      </c>
      <c r="E372" s="164" t="str">
        <f>TEXT(fSalesEx24Answer[[#This Row],[Date]],"ddd")</f>
        <v>Wed</v>
      </c>
    </row>
    <row r="373" spans="2:5" hidden="1">
      <c r="B373" s="53">
        <v>44366</v>
      </c>
      <c r="C373" s="57" t="s">
        <v>312</v>
      </c>
      <c r="D373" s="163">
        <v>2015.98</v>
      </c>
      <c r="E373" s="164" t="str">
        <f>TEXT(fSalesEx24Answer[[#This Row],[Date]],"ddd")</f>
        <v>Sat</v>
      </c>
    </row>
    <row r="374" spans="2:5" hidden="1">
      <c r="B374" s="53">
        <v>44415</v>
      </c>
      <c r="C374" s="57" t="s">
        <v>6</v>
      </c>
      <c r="D374" s="163">
        <v>764.76</v>
      </c>
      <c r="E374" s="164" t="str">
        <f>TEXT(fSalesEx24Answer[[#This Row],[Date]],"ddd")</f>
        <v>Sat</v>
      </c>
    </row>
    <row r="375" spans="2:5" hidden="1">
      <c r="B375" s="53">
        <v>44584</v>
      </c>
      <c r="C375" s="57" t="s">
        <v>6</v>
      </c>
      <c r="D375" s="163">
        <v>2371.77</v>
      </c>
      <c r="E375" s="164" t="str">
        <f>TEXT(fSalesEx24Answer[[#This Row],[Date]],"ddd")</f>
        <v>Sun</v>
      </c>
    </row>
    <row r="376" spans="2:5" hidden="1">
      <c r="B376" s="53">
        <v>44943</v>
      </c>
      <c r="C376" s="57" t="s">
        <v>9</v>
      </c>
      <c r="D376" s="163">
        <v>1724.89</v>
      </c>
      <c r="E376" s="164" t="str">
        <f>TEXT(fSalesEx24Answer[[#This Row],[Date]],"ddd")</f>
        <v>Tue</v>
      </c>
    </row>
    <row r="377" spans="2:5" hidden="1">
      <c r="B377" s="53">
        <v>44695</v>
      </c>
      <c r="C377" s="57" t="s">
        <v>312</v>
      </c>
      <c r="D377" s="163">
        <v>1630.11</v>
      </c>
      <c r="E377" s="164" t="str">
        <f>TEXT(fSalesEx24Answer[[#This Row],[Date]],"ddd")</f>
        <v>Sat</v>
      </c>
    </row>
    <row r="378" spans="2:5" hidden="1">
      <c r="B378" s="53">
        <v>44546</v>
      </c>
      <c r="C378" s="57" t="s">
        <v>7</v>
      </c>
      <c r="D378" s="163">
        <v>1567.89</v>
      </c>
      <c r="E378" s="164" t="str">
        <f>TEXT(fSalesEx24Answer[[#This Row],[Date]],"ddd")</f>
        <v>Thu</v>
      </c>
    </row>
    <row r="379" spans="2:5" hidden="1">
      <c r="B379" s="53">
        <v>44323</v>
      </c>
      <c r="C379" s="57" t="s">
        <v>10</v>
      </c>
      <c r="D379" s="163">
        <v>852.72</v>
      </c>
      <c r="E379" s="164" t="str">
        <f>TEXT(fSalesEx24Answer[[#This Row],[Date]],"ddd")</f>
        <v>Fri</v>
      </c>
    </row>
    <row r="380" spans="2:5" hidden="1">
      <c r="B380" s="53">
        <v>44365</v>
      </c>
      <c r="C380" s="57" t="s">
        <v>10</v>
      </c>
      <c r="D380" s="163">
        <v>768.39</v>
      </c>
      <c r="E380" s="164" t="str">
        <f>TEXT(fSalesEx24Answer[[#This Row],[Date]],"ddd")</f>
        <v>Fri</v>
      </c>
    </row>
    <row r="381" spans="2:5" hidden="1">
      <c r="B381" s="53">
        <v>44848</v>
      </c>
      <c r="C381" s="57" t="s">
        <v>10</v>
      </c>
      <c r="D381" s="163">
        <v>514.71</v>
      </c>
      <c r="E381" s="164" t="str">
        <f>TEXT(fSalesEx24Answer[[#This Row],[Date]],"ddd")</f>
        <v>Fri</v>
      </c>
    </row>
    <row r="382" spans="2:5" hidden="1">
      <c r="B382" s="53">
        <v>44540</v>
      </c>
      <c r="C382" s="57" t="s">
        <v>7</v>
      </c>
      <c r="D382" s="163">
        <v>1831.55</v>
      </c>
      <c r="E382" s="164" t="str">
        <f>TEXT(fSalesEx24Answer[[#This Row],[Date]],"ddd")</f>
        <v>Fri</v>
      </c>
    </row>
    <row r="383" spans="2:5" hidden="1">
      <c r="B383" s="53">
        <v>44980</v>
      </c>
      <c r="C383" s="57" t="s">
        <v>312</v>
      </c>
      <c r="D383" s="163">
        <v>842.9</v>
      </c>
      <c r="E383" s="164" t="str">
        <f>TEXT(fSalesEx24Answer[[#This Row],[Date]],"ddd")</f>
        <v>Thu</v>
      </c>
    </row>
    <row r="384" spans="2:5" hidden="1">
      <c r="B384" s="53">
        <v>44638</v>
      </c>
      <c r="C384" s="57" t="s">
        <v>10</v>
      </c>
      <c r="D384" s="163">
        <v>37.270000000000003</v>
      </c>
      <c r="E384" s="164" t="str">
        <f>TEXT(fSalesEx24Answer[[#This Row],[Date]],"ddd")</f>
        <v>Fri</v>
      </c>
    </row>
    <row r="385" spans="2:5" hidden="1">
      <c r="B385" s="53">
        <v>44908</v>
      </c>
      <c r="C385" s="57" t="s">
        <v>6</v>
      </c>
      <c r="D385" s="163">
        <v>1351.87</v>
      </c>
      <c r="E385" s="164" t="str">
        <f>TEXT(fSalesEx24Answer[[#This Row],[Date]],"ddd")</f>
        <v>Tue</v>
      </c>
    </row>
    <row r="386" spans="2:5" hidden="1">
      <c r="B386" s="53">
        <v>44573</v>
      </c>
      <c r="C386" s="57" t="s">
        <v>312</v>
      </c>
      <c r="D386" s="163">
        <v>1899.7</v>
      </c>
      <c r="E386" s="164" t="str">
        <f>TEXT(fSalesEx24Answer[[#This Row],[Date]],"ddd")</f>
        <v>Wed</v>
      </c>
    </row>
    <row r="387" spans="2:5" hidden="1">
      <c r="B387" s="53">
        <v>44685</v>
      </c>
      <c r="C387" s="57" t="s">
        <v>9</v>
      </c>
      <c r="D387" s="163">
        <v>127.01</v>
      </c>
      <c r="E387" s="164" t="str">
        <f>TEXT(fSalesEx24Answer[[#This Row],[Date]],"ddd")</f>
        <v>Wed</v>
      </c>
    </row>
    <row r="388" spans="2:5" hidden="1">
      <c r="B388" s="53">
        <v>44715</v>
      </c>
      <c r="C388" s="57" t="s">
        <v>10</v>
      </c>
      <c r="D388" s="163">
        <v>1105.8900000000001</v>
      </c>
      <c r="E388" s="164" t="str">
        <f>TEXT(fSalesEx24Answer[[#This Row],[Date]],"ddd")</f>
        <v>Fri</v>
      </c>
    </row>
    <row r="389" spans="2:5" hidden="1">
      <c r="B389" s="53">
        <v>44654</v>
      </c>
      <c r="C389" s="57" t="s">
        <v>6</v>
      </c>
      <c r="D389" s="163">
        <v>549.79999999999995</v>
      </c>
      <c r="E389" s="164" t="str">
        <f>TEXT(fSalesEx24Answer[[#This Row],[Date]],"ddd")</f>
        <v>Sun</v>
      </c>
    </row>
    <row r="390" spans="2:5" hidden="1">
      <c r="B390" s="53">
        <v>44351</v>
      </c>
      <c r="C390" s="57" t="s">
        <v>9</v>
      </c>
      <c r="D390" s="163">
        <v>2354.9499999999998</v>
      </c>
      <c r="E390" s="164" t="str">
        <f>TEXT(fSalesEx24Answer[[#This Row],[Date]],"ddd")</f>
        <v>Fri</v>
      </c>
    </row>
    <row r="391" spans="2:5" hidden="1">
      <c r="B391" s="53">
        <v>44550</v>
      </c>
      <c r="C391" s="57" t="s">
        <v>9</v>
      </c>
      <c r="D391" s="163">
        <v>2786.28</v>
      </c>
      <c r="E391" s="164" t="str">
        <f>TEXT(fSalesEx24Answer[[#This Row],[Date]],"ddd")</f>
        <v>Mon</v>
      </c>
    </row>
    <row r="392" spans="2:5" hidden="1">
      <c r="B392" s="53">
        <v>44808</v>
      </c>
      <c r="C392" s="57" t="s">
        <v>9</v>
      </c>
      <c r="D392" s="163">
        <v>1946.11</v>
      </c>
      <c r="E392" s="164" t="str">
        <f>TEXT(fSalesEx24Answer[[#This Row],[Date]],"ddd")</f>
        <v>Sun</v>
      </c>
    </row>
    <row r="393" spans="2:5" hidden="1">
      <c r="B393" s="53">
        <v>44339</v>
      </c>
      <c r="C393" s="57" t="s">
        <v>10</v>
      </c>
      <c r="D393" s="163">
        <v>1600.46</v>
      </c>
      <c r="E393" s="164" t="str">
        <f>TEXT(fSalesEx24Answer[[#This Row],[Date]],"ddd")</f>
        <v>Sun</v>
      </c>
    </row>
    <row r="394" spans="2:5" hidden="1">
      <c r="B394" s="53">
        <v>44765</v>
      </c>
      <c r="C394" s="57" t="s">
        <v>9</v>
      </c>
      <c r="D394" s="163">
        <v>462.43</v>
      </c>
      <c r="E394" s="164" t="str">
        <f>TEXT(fSalesEx24Answer[[#This Row],[Date]],"ddd")</f>
        <v>Sat</v>
      </c>
    </row>
    <row r="395" spans="2:5" hidden="1">
      <c r="B395" s="53">
        <v>44334</v>
      </c>
      <c r="C395" s="57" t="s">
        <v>6</v>
      </c>
      <c r="D395" s="163">
        <v>1770.51</v>
      </c>
      <c r="E395" s="164" t="str">
        <f>TEXT(fSalesEx24Answer[[#This Row],[Date]],"ddd")</f>
        <v>Tue</v>
      </c>
    </row>
    <row r="396" spans="2:5" hidden="1">
      <c r="B396" s="53">
        <v>44652</v>
      </c>
      <c r="C396" s="57" t="s">
        <v>9</v>
      </c>
      <c r="D396" s="163">
        <v>1752.28</v>
      </c>
      <c r="E396" s="164" t="str">
        <f>TEXT(fSalesEx24Answer[[#This Row],[Date]],"ddd")</f>
        <v>Fri</v>
      </c>
    </row>
    <row r="397" spans="2:5" hidden="1">
      <c r="B397" s="53">
        <v>44477</v>
      </c>
      <c r="C397" s="57" t="s">
        <v>6</v>
      </c>
      <c r="D397" s="163">
        <v>700.25</v>
      </c>
      <c r="E397" s="164" t="str">
        <f>TEXT(fSalesEx24Answer[[#This Row],[Date]],"ddd")</f>
        <v>Fri</v>
      </c>
    </row>
    <row r="398" spans="2:5" hidden="1">
      <c r="B398" s="53">
        <v>44966</v>
      </c>
      <c r="C398" s="57" t="s">
        <v>6</v>
      </c>
      <c r="D398" s="163">
        <v>2161.0100000000002</v>
      </c>
      <c r="E398" s="164" t="str">
        <f>TEXT(fSalesEx24Answer[[#This Row],[Date]],"ddd")</f>
        <v>Thu</v>
      </c>
    </row>
    <row r="399" spans="2:5" hidden="1">
      <c r="B399" s="53">
        <v>44922</v>
      </c>
      <c r="C399" s="57" t="s">
        <v>312</v>
      </c>
      <c r="D399" s="163">
        <v>2847.5</v>
      </c>
      <c r="E399" s="164" t="str">
        <f>TEXT(fSalesEx24Answer[[#This Row],[Date]],"ddd")</f>
        <v>Tue</v>
      </c>
    </row>
    <row r="400" spans="2:5" hidden="1">
      <c r="B400" s="53">
        <v>44979</v>
      </c>
      <c r="C400" s="57" t="s">
        <v>10</v>
      </c>
      <c r="D400" s="163">
        <v>759.77</v>
      </c>
      <c r="E400" s="164" t="str">
        <f>TEXT(fSalesEx24Answer[[#This Row],[Date]],"ddd")</f>
        <v>Wed</v>
      </c>
    </row>
    <row r="401" spans="2:5" hidden="1">
      <c r="B401" s="53">
        <v>44390</v>
      </c>
      <c r="C401" s="57" t="s">
        <v>312</v>
      </c>
      <c r="D401" s="163">
        <v>2018.41</v>
      </c>
      <c r="E401" s="164" t="str">
        <f>TEXT(fSalesEx24Answer[[#This Row],[Date]],"ddd")</f>
        <v>Tue</v>
      </c>
    </row>
    <row r="402" spans="2:5" hidden="1">
      <c r="B402" s="53">
        <v>44582</v>
      </c>
      <c r="C402" s="57" t="s">
        <v>10</v>
      </c>
      <c r="D402" s="163">
        <v>504.84</v>
      </c>
      <c r="E402" s="164" t="str">
        <f>TEXT(fSalesEx24Answer[[#This Row],[Date]],"ddd")</f>
        <v>Fri</v>
      </c>
    </row>
    <row r="403" spans="2:5" hidden="1">
      <c r="B403" s="53">
        <v>44996</v>
      </c>
      <c r="C403" s="57" t="s">
        <v>10</v>
      </c>
      <c r="D403" s="163">
        <v>1734.81</v>
      </c>
      <c r="E403" s="164" t="str">
        <f>TEXT(fSalesEx24Answer[[#This Row],[Date]],"ddd")</f>
        <v>Sat</v>
      </c>
    </row>
    <row r="404" spans="2:5" hidden="1">
      <c r="B404" s="53">
        <v>44506</v>
      </c>
      <c r="C404" s="57" t="s">
        <v>10</v>
      </c>
      <c r="D404" s="163">
        <v>2162.79</v>
      </c>
      <c r="E404" s="164" t="str">
        <f>TEXT(fSalesEx24Answer[[#This Row],[Date]],"ddd")</f>
        <v>Sat</v>
      </c>
    </row>
    <row r="405" spans="2:5" hidden="1">
      <c r="B405" s="53">
        <v>44882</v>
      </c>
      <c r="C405" s="57" t="s">
        <v>6</v>
      </c>
      <c r="D405" s="163">
        <v>1878.82</v>
      </c>
      <c r="E405" s="164" t="str">
        <f>TEXT(fSalesEx24Answer[[#This Row],[Date]],"ddd")</f>
        <v>Thu</v>
      </c>
    </row>
    <row r="406" spans="2:5" hidden="1">
      <c r="B406" s="53">
        <v>44974</v>
      </c>
      <c r="C406" s="57" t="s">
        <v>10</v>
      </c>
      <c r="D406" s="163">
        <v>1493.41</v>
      </c>
      <c r="E406" s="164" t="str">
        <f>TEXT(fSalesEx24Answer[[#This Row],[Date]],"ddd")</f>
        <v>Fri</v>
      </c>
    </row>
    <row r="407" spans="2:5" hidden="1">
      <c r="B407" s="53">
        <v>44776</v>
      </c>
      <c r="C407" s="57" t="s">
        <v>7</v>
      </c>
      <c r="D407" s="163">
        <v>2260.96</v>
      </c>
      <c r="E407" s="164" t="str">
        <f>TEXT(fSalesEx24Answer[[#This Row],[Date]],"ddd")</f>
        <v>Wed</v>
      </c>
    </row>
    <row r="408" spans="2:5" hidden="1">
      <c r="B408" s="53">
        <v>44653</v>
      </c>
      <c r="C408" s="57" t="s">
        <v>6</v>
      </c>
      <c r="D408" s="163">
        <v>1244.4000000000001</v>
      </c>
      <c r="E408" s="164" t="str">
        <f>TEXT(fSalesEx24Answer[[#This Row],[Date]],"ddd")</f>
        <v>Sat</v>
      </c>
    </row>
    <row r="409" spans="2:5" hidden="1">
      <c r="B409" s="53">
        <v>44934</v>
      </c>
      <c r="C409" s="57" t="s">
        <v>9</v>
      </c>
      <c r="D409" s="163">
        <v>584.66</v>
      </c>
      <c r="E409" s="164" t="str">
        <f>TEXT(fSalesEx24Answer[[#This Row],[Date]],"ddd")</f>
        <v>Sun</v>
      </c>
    </row>
    <row r="410" spans="2:5" hidden="1">
      <c r="B410" s="53">
        <v>44992</v>
      </c>
      <c r="C410" s="57" t="s">
        <v>6</v>
      </c>
      <c r="D410" s="163">
        <v>909.5</v>
      </c>
      <c r="E410" s="164" t="str">
        <f>TEXT(fSalesEx24Answer[[#This Row],[Date]],"ddd")</f>
        <v>Tue</v>
      </c>
    </row>
    <row r="411" spans="2:5" hidden="1">
      <c r="B411" s="53">
        <v>44700</v>
      </c>
      <c r="C411" s="57" t="s">
        <v>7</v>
      </c>
      <c r="D411" s="163">
        <v>1064.6400000000001</v>
      </c>
      <c r="E411" s="164" t="str">
        <f>TEXT(fSalesEx24Answer[[#This Row],[Date]],"ddd")</f>
        <v>Thu</v>
      </c>
    </row>
    <row r="412" spans="2:5" hidden="1">
      <c r="B412" s="53">
        <v>44989</v>
      </c>
      <c r="C412" s="57" t="s">
        <v>10</v>
      </c>
      <c r="D412" s="163">
        <v>2188.46</v>
      </c>
      <c r="E412" s="164" t="str">
        <f>TEXT(fSalesEx24Answer[[#This Row],[Date]],"ddd")</f>
        <v>Sat</v>
      </c>
    </row>
    <row r="413" spans="2:5" hidden="1">
      <c r="B413" s="53">
        <v>44684</v>
      </c>
      <c r="C413" s="57" t="s">
        <v>7</v>
      </c>
      <c r="D413" s="163">
        <v>993.98</v>
      </c>
      <c r="E413" s="164" t="str">
        <f>TEXT(fSalesEx24Answer[[#This Row],[Date]],"ddd")</f>
        <v>Tue</v>
      </c>
    </row>
    <row r="414" spans="2:5" hidden="1">
      <c r="B414" s="53">
        <v>44620</v>
      </c>
      <c r="C414" s="57" t="s">
        <v>7</v>
      </c>
      <c r="D414" s="163">
        <v>232.87</v>
      </c>
      <c r="E414" s="164" t="str">
        <f>TEXT(fSalesEx24Answer[[#This Row],[Date]],"ddd")</f>
        <v>Mon</v>
      </c>
    </row>
    <row r="415" spans="2:5" hidden="1">
      <c r="B415" s="53">
        <v>44807</v>
      </c>
      <c r="C415" s="57" t="s">
        <v>9</v>
      </c>
      <c r="D415" s="163">
        <v>532.87</v>
      </c>
      <c r="E415" s="164" t="str">
        <f>TEXT(fSalesEx24Answer[[#This Row],[Date]],"ddd")</f>
        <v>Sat</v>
      </c>
    </row>
    <row r="416" spans="2:5" hidden="1">
      <c r="B416" s="53">
        <v>44689</v>
      </c>
      <c r="C416" s="57" t="s">
        <v>6</v>
      </c>
      <c r="D416" s="163">
        <v>1587.6</v>
      </c>
      <c r="E416" s="164" t="str">
        <f>TEXT(fSalesEx24Answer[[#This Row],[Date]],"ddd")</f>
        <v>Sun</v>
      </c>
    </row>
    <row r="417" spans="2:5" hidden="1">
      <c r="B417" s="53">
        <v>44465</v>
      </c>
      <c r="C417" s="57" t="s">
        <v>7</v>
      </c>
      <c r="D417" s="163">
        <v>1261.9100000000001</v>
      </c>
      <c r="E417" s="164" t="str">
        <f>TEXT(fSalesEx24Answer[[#This Row],[Date]],"ddd")</f>
        <v>Sun</v>
      </c>
    </row>
    <row r="418" spans="2:5" hidden="1">
      <c r="B418" s="53">
        <v>44376</v>
      </c>
      <c r="C418" s="57" t="s">
        <v>9</v>
      </c>
      <c r="D418" s="163">
        <v>259.57</v>
      </c>
      <c r="E418" s="164" t="str">
        <f>TEXT(fSalesEx24Answer[[#This Row],[Date]],"ddd")</f>
        <v>Tue</v>
      </c>
    </row>
    <row r="419" spans="2:5" hidden="1">
      <c r="B419" s="53">
        <v>44547</v>
      </c>
      <c r="C419" s="57" t="s">
        <v>9</v>
      </c>
      <c r="D419" s="163">
        <v>2699.64</v>
      </c>
      <c r="E419" s="164" t="str">
        <f>TEXT(fSalesEx24Answer[[#This Row],[Date]],"ddd")</f>
        <v>Fri</v>
      </c>
    </row>
    <row r="420" spans="2:5" hidden="1">
      <c r="B420" s="53">
        <v>44527</v>
      </c>
      <c r="C420" s="57" t="s">
        <v>7</v>
      </c>
      <c r="D420" s="163">
        <v>1690.69</v>
      </c>
      <c r="E420" s="164" t="str">
        <f>TEXT(fSalesEx24Answer[[#This Row],[Date]],"ddd")</f>
        <v>Sat</v>
      </c>
    </row>
    <row r="421" spans="2:5" hidden="1">
      <c r="B421" s="53">
        <v>44685</v>
      </c>
      <c r="C421" s="57" t="s">
        <v>10</v>
      </c>
      <c r="D421" s="163">
        <v>382.23</v>
      </c>
      <c r="E421" s="164" t="str">
        <f>TEXT(fSalesEx24Answer[[#This Row],[Date]],"ddd")</f>
        <v>Wed</v>
      </c>
    </row>
    <row r="422" spans="2:5" hidden="1">
      <c r="B422" s="53">
        <v>44348</v>
      </c>
      <c r="C422" s="57" t="s">
        <v>9</v>
      </c>
      <c r="D422" s="163">
        <v>616.21</v>
      </c>
      <c r="E422" s="164" t="str">
        <f>TEXT(fSalesEx24Answer[[#This Row],[Date]],"ddd")</f>
        <v>Tue</v>
      </c>
    </row>
    <row r="423" spans="2:5" hidden="1">
      <c r="B423" s="53">
        <v>44877</v>
      </c>
      <c r="C423" s="57" t="s">
        <v>6</v>
      </c>
      <c r="D423" s="163">
        <v>1830.09</v>
      </c>
      <c r="E423" s="164" t="str">
        <f>TEXT(fSalesEx24Answer[[#This Row],[Date]],"ddd")</f>
        <v>Sat</v>
      </c>
    </row>
    <row r="424" spans="2:5" hidden="1">
      <c r="B424" s="53">
        <v>44323</v>
      </c>
      <c r="C424" s="57" t="s">
        <v>10</v>
      </c>
      <c r="D424" s="163">
        <v>169.4</v>
      </c>
      <c r="E424" s="164" t="str">
        <f>TEXT(fSalesEx24Answer[[#This Row],[Date]],"ddd")</f>
        <v>Fri</v>
      </c>
    </row>
    <row r="425" spans="2:5" hidden="1">
      <c r="B425" s="53">
        <v>44638</v>
      </c>
      <c r="C425" s="57" t="s">
        <v>9</v>
      </c>
      <c r="D425" s="163">
        <v>1076.1099999999999</v>
      </c>
      <c r="E425" s="164" t="str">
        <f>TEXT(fSalesEx24Answer[[#This Row],[Date]],"ddd")</f>
        <v>Fri</v>
      </c>
    </row>
    <row r="426" spans="2:5" hidden="1">
      <c r="B426" s="53">
        <v>45012</v>
      </c>
      <c r="C426" s="57" t="s">
        <v>6</v>
      </c>
      <c r="D426" s="163">
        <v>1371.83</v>
      </c>
      <c r="E426" s="164" t="str">
        <f>TEXT(fSalesEx24Answer[[#This Row],[Date]],"ddd")</f>
        <v>Mon</v>
      </c>
    </row>
    <row r="427" spans="2:5" hidden="1">
      <c r="B427" s="53">
        <v>44991</v>
      </c>
      <c r="C427" s="57" t="s">
        <v>9</v>
      </c>
      <c r="D427" s="163">
        <v>2013.56</v>
      </c>
      <c r="E427" s="164" t="str">
        <f>TEXT(fSalesEx24Answer[[#This Row],[Date]],"ddd")</f>
        <v>Mon</v>
      </c>
    </row>
    <row r="428" spans="2:5" hidden="1">
      <c r="B428" s="53">
        <v>44312</v>
      </c>
      <c r="C428" s="57" t="s">
        <v>7</v>
      </c>
      <c r="D428" s="163">
        <v>1111.1500000000001</v>
      </c>
      <c r="E428" s="164" t="str">
        <f>TEXT(fSalesEx24Answer[[#This Row],[Date]],"ddd")</f>
        <v>Mon</v>
      </c>
    </row>
    <row r="429" spans="2:5" hidden="1">
      <c r="B429" s="53">
        <v>44867</v>
      </c>
      <c r="C429" s="57" t="s">
        <v>9</v>
      </c>
      <c r="D429" s="163">
        <v>1006.48</v>
      </c>
      <c r="E429" s="164" t="str">
        <f>TEXT(fSalesEx24Answer[[#This Row],[Date]],"ddd")</f>
        <v>Wed</v>
      </c>
    </row>
    <row r="430" spans="2:5" hidden="1">
      <c r="B430" s="53">
        <v>44719</v>
      </c>
      <c r="C430" s="57" t="s">
        <v>9</v>
      </c>
      <c r="D430" s="163">
        <v>2432.4299999999998</v>
      </c>
      <c r="E430" s="164" t="str">
        <f>TEXT(fSalesEx24Answer[[#This Row],[Date]],"ddd")</f>
        <v>Tue</v>
      </c>
    </row>
    <row r="431" spans="2:5" hidden="1">
      <c r="B431" s="53">
        <v>44803</v>
      </c>
      <c r="C431" s="57" t="s">
        <v>7</v>
      </c>
      <c r="D431" s="163">
        <v>1129.54</v>
      </c>
      <c r="E431" s="164" t="str">
        <f>TEXT(fSalesEx24Answer[[#This Row],[Date]],"ddd")</f>
        <v>Tue</v>
      </c>
    </row>
    <row r="432" spans="2:5" hidden="1">
      <c r="B432" s="53">
        <v>44742</v>
      </c>
      <c r="C432" s="57" t="s">
        <v>9</v>
      </c>
      <c r="D432" s="163">
        <v>486.22</v>
      </c>
      <c r="E432" s="164" t="str">
        <f>TEXT(fSalesEx24Answer[[#This Row],[Date]],"ddd")</f>
        <v>Thu</v>
      </c>
    </row>
    <row r="433" spans="2:5" hidden="1">
      <c r="B433" s="53">
        <v>44791</v>
      </c>
      <c r="C433" s="57" t="s">
        <v>9</v>
      </c>
      <c r="D433" s="163">
        <v>792.47</v>
      </c>
      <c r="E433" s="164" t="str">
        <f>TEXT(fSalesEx24Answer[[#This Row],[Date]],"ddd")</f>
        <v>Thu</v>
      </c>
    </row>
    <row r="434" spans="2:5" hidden="1">
      <c r="B434" s="53">
        <v>44476</v>
      </c>
      <c r="C434" s="57" t="s">
        <v>10</v>
      </c>
      <c r="D434" s="163">
        <v>3316.5</v>
      </c>
      <c r="E434" s="164" t="str">
        <f>TEXT(fSalesEx24Answer[[#This Row],[Date]],"ddd")</f>
        <v>Thu</v>
      </c>
    </row>
    <row r="435" spans="2:5" hidden="1">
      <c r="B435" s="53">
        <v>44726</v>
      </c>
      <c r="C435" s="57" t="s">
        <v>10</v>
      </c>
      <c r="D435" s="163">
        <v>1607.14</v>
      </c>
      <c r="E435" s="164" t="str">
        <f>TEXT(fSalesEx24Answer[[#This Row],[Date]],"ddd")</f>
        <v>Tue</v>
      </c>
    </row>
    <row r="436" spans="2:5" hidden="1">
      <c r="B436" s="53">
        <v>44753</v>
      </c>
      <c r="C436" s="57" t="s">
        <v>9</v>
      </c>
      <c r="D436" s="163">
        <v>835.61</v>
      </c>
      <c r="E436" s="164" t="str">
        <f>TEXT(fSalesEx24Answer[[#This Row],[Date]],"ddd")</f>
        <v>Mon</v>
      </c>
    </row>
    <row r="437" spans="2:5" hidden="1">
      <c r="B437" s="53">
        <v>44674</v>
      </c>
      <c r="C437" s="57" t="s">
        <v>6</v>
      </c>
      <c r="D437" s="163">
        <v>791.24</v>
      </c>
      <c r="E437" s="164" t="str">
        <f>TEXT(fSalesEx24Answer[[#This Row],[Date]],"ddd")</f>
        <v>Sat</v>
      </c>
    </row>
    <row r="438" spans="2:5" hidden="1">
      <c r="B438" s="53">
        <v>44902</v>
      </c>
      <c r="C438" s="57" t="s">
        <v>6</v>
      </c>
      <c r="D438" s="163">
        <v>1737.19</v>
      </c>
      <c r="E438" s="164" t="str">
        <f>TEXT(fSalesEx24Answer[[#This Row],[Date]],"ddd")</f>
        <v>Wed</v>
      </c>
    </row>
    <row r="439" spans="2:5" hidden="1">
      <c r="B439" s="53">
        <v>44476</v>
      </c>
      <c r="C439" s="57" t="s">
        <v>6</v>
      </c>
      <c r="D439" s="163">
        <v>3169.03</v>
      </c>
      <c r="E439" s="164" t="str">
        <f>TEXT(fSalesEx24Answer[[#This Row],[Date]],"ddd")</f>
        <v>Thu</v>
      </c>
    </row>
    <row r="440" spans="2:5" hidden="1">
      <c r="B440" s="53">
        <v>44903</v>
      </c>
      <c r="C440" s="57" t="s">
        <v>10</v>
      </c>
      <c r="D440" s="163">
        <v>2552.56</v>
      </c>
      <c r="E440" s="164" t="str">
        <f>TEXT(fSalesEx24Answer[[#This Row],[Date]],"ddd")</f>
        <v>Thu</v>
      </c>
    </row>
    <row r="441" spans="2:5" hidden="1">
      <c r="B441" s="53">
        <v>44480</v>
      </c>
      <c r="C441" s="57" t="s">
        <v>6</v>
      </c>
      <c r="D441" s="163">
        <v>2773.75</v>
      </c>
      <c r="E441" s="164" t="str">
        <f>TEXT(fSalesEx24Answer[[#This Row],[Date]],"ddd")</f>
        <v>Mon</v>
      </c>
    </row>
    <row r="442" spans="2:5" hidden="1">
      <c r="B442" s="53">
        <v>44923</v>
      </c>
      <c r="C442" s="57" t="s">
        <v>6</v>
      </c>
      <c r="D442" s="163">
        <v>3062.65</v>
      </c>
      <c r="E442" s="164" t="str">
        <f>TEXT(fSalesEx24Answer[[#This Row],[Date]],"ddd")</f>
        <v>Wed</v>
      </c>
    </row>
    <row r="443" spans="2:5" hidden="1">
      <c r="B443" s="53">
        <v>44314</v>
      </c>
      <c r="C443" s="57" t="s">
        <v>9</v>
      </c>
      <c r="D443" s="163">
        <v>19.309999999999999</v>
      </c>
      <c r="E443" s="164" t="str">
        <f>TEXT(fSalesEx24Answer[[#This Row],[Date]],"ddd")</f>
        <v>Wed</v>
      </c>
    </row>
    <row r="444" spans="2:5" hidden="1">
      <c r="B444" s="53">
        <v>44703</v>
      </c>
      <c r="C444" s="57" t="s">
        <v>7</v>
      </c>
      <c r="D444" s="163">
        <v>958.99</v>
      </c>
      <c r="E444" s="164" t="str">
        <f>TEXT(fSalesEx24Answer[[#This Row],[Date]],"ddd")</f>
        <v>Sun</v>
      </c>
    </row>
    <row r="445" spans="2:5" hidden="1">
      <c r="B445" s="53">
        <v>44668</v>
      </c>
      <c r="C445" s="57" t="s">
        <v>6</v>
      </c>
      <c r="D445" s="163">
        <v>966.09</v>
      </c>
      <c r="E445" s="164" t="str">
        <f>TEXT(fSalesEx24Answer[[#This Row],[Date]],"ddd")</f>
        <v>Sun</v>
      </c>
    </row>
    <row r="446" spans="2:5" hidden="1">
      <c r="B446" s="53">
        <v>44756</v>
      </c>
      <c r="C446" s="57" t="s">
        <v>10</v>
      </c>
      <c r="D446" s="163">
        <v>215.66</v>
      </c>
      <c r="E446" s="164" t="str">
        <f>TEXT(fSalesEx24Answer[[#This Row],[Date]],"ddd")</f>
        <v>Thu</v>
      </c>
    </row>
    <row r="447" spans="2:5" hidden="1">
      <c r="B447" s="53">
        <v>44550</v>
      </c>
      <c r="C447" s="57" t="s">
        <v>10</v>
      </c>
      <c r="D447" s="163">
        <v>928.2</v>
      </c>
      <c r="E447" s="164" t="str">
        <f>TEXT(fSalesEx24Answer[[#This Row],[Date]],"ddd")</f>
        <v>Mon</v>
      </c>
    </row>
    <row r="448" spans="2:5" hidden="1">
      <c r="B448" s="53">
        <v>44943</v>
      </c>
      <c r="C448" s="57" t="s">
        <v>6</v>
      </c>
      <c r="D448" s="163">
        <v>2443.27</v>
      </c>
      <c r="E448" s="164" t="str">
        <f>TEXT(fSalesEx24Answer[[#This Row],[Date]],"ddd")</f>
        <v>Tue</v>
      </c>
    </row>
    <row r="449" spans="2:5" hidden="1">
      <c r="B449" s="53">
        <v>44463</v>
      </c>
      <c r="C449" s="57" t="s">
        <v>10</v>
      </c>
      <c r="D449" s="163">
        <v>1790.78</v>
      </c>
      <c r="E449" s="164" t="str">
        <f>TEXT(fSalesEx24Answer[[#This Row],[Date]],"ddd")</f>
        <v>Fri</v>
      </c>
    </row>
    <row r="450" spans="2:5" hidden="1">
      <c r="B450" s="53">
        <v>44560</v>
      </c>
      <c r="C450" s="57" t="s">
        <v>6</v>
      </c>
      <c r="D450" s="163">
        <v>614.70000000000005</v>
      </c>
      <c r="E450" s="164" t="str">
        <f>TEXT(fSalesEx24Answer[[#This Row],[Date]],"ddd")</f>
        <v>Thu</v>
      </c>
    </row>
    <row r="451" spans="2:5" hidden="1">
      <c r="B451" s="53">
        <v>44347</v>
      </c>
      <c r="C451" s="57" t="s">
        <v>9</v>
      </c>
      <c r="D451" s="163">
        <v>960.35</v>
      </c>
      <c r="E451" s="164" t="str">
        <f>TEXT(fSalesEx24Answer[[#This Row],[Date]],"ddd")</f>
        <v>Mon</v>
      </c>
    </row>
    <row r="452" spans="2:5" hidden="1">
      <c r="B452" s="53">
        <v>44541</v>
      </c>
      <c r="C452" s="57" t="s">
        <v>6</v>
      </c>
      <c r="D452" s="163">
        <v>3627.85</v>
      </c>
      <c r="E452" s="164" t="str">
        <f>TEXT(fSalesEx24Answer[[#This Row],[Date]],"ddd")</f>
        <v>Sat</v>
      </c>
    </row>
    <row r="453" spans="2:5" hidden="1">
      <c r="B453" s="53">
        <v>44421</v>
      </c>
      <c r="C453" s="57" t="s">
        <v>7</v>
      </c>
      <c r="D453" s="163">
        <v>1806.96</v>
      </c>
      <c r="E453" s="164" t="str">
        <f>TEXT(fSalesEx24Answer[[#This Row],[Date]],"ddd")</f>
        <v>Fri</v>
      </c>
    </row>
    <row r="454" spans="2:5" hidden="1">
      <c r="B454" s="53">
        <v>44296</v>
      </c>
      <c r="C454" s="57" t="s">
        <v>6</v>
      </c>
      <c r="D454" s="163">
        <v>317.67</v>
      </c>
      <c r="E454" s="164" t="str">
        <f>TEXT(fSalesEx24Answer[[#This Row],[Date]],"ddd")</f>
        <v>Sat</v>
      </c>
    </row>
    <row r="455" spans="2:5" hidden="1">
      <c r="B455" s="53">
        <v>44317</v>
      </c>
      <c r="C455" s="57" t="s">
        <v>9</v>
      </c>
      <c r="D455" s="163">
        <v>503.82</v>
      </c>
      <c r="E455" s="164" t="str">
        <f>TEXT(fSalesEx24Answer[[#This Row],[Date]],"ddd")</f>
        <v>Sat</v>
      </c>
    </row>
    <row r="456" spans="2:5" hidden="1">
      <c r="B456" s="53">
        <v>44946</v>
      </c>
      <c r="C456" s="57" t="s">
        <v>312</v>
      </c>
      <c r="D456" s="163">
        <v>721.56</v>
      </c>
      <c r="E456" s="164" t="str">
        <f>TEXT(fSalesEx24Answer[[#This Row],[Date]],"ddd")</f>
        <v>Fri</v>
      </c>
    </row>
    <row r="457" spans="2:5" hidden="1">
      <c r="B457" s="53">
        <v>44642</v>
      </c>
      <c r="C457" s="57" t="s">
        <v>9</v>
      </c>
      <c r="D457" s="163">
        <v>2321.2600000000002</v>
      </c>
      <c r="E457" s="164" t="str">
        <f>TEXT(fSalesEx24Answer[[#This Row],[Date]],"ddd")</f>
        <v>Tue</v>
      </c>
    </row>
    <row r="458" spans="2:5" hidden="1">
      <c r="B458" s="53">
        <v>44487</v>
      </c>
      <c r="C458" s="57" t="s">
        <v>6</v>
      </c>
      <c r="D458" s="163">
        <v>3300.28</v>
      </c>
      <c r="E458" s="164" t="str">
        <f>TEXT(fSalesEx24Answer[[#This Row],[Date]],"ddd")</f>
        <v>Mon</v>
      </c>
    </row>
    <row r="459" spans="2:5" hidden="1">
      <c r="B459" s="53">
        <v>45010</v>
      </c>
      <c r="C459" s="57" t="s">
        <v>312</v>
      </c>
      <c r="D459" s="163">
        <v>1769.01</v>
      </c>
      <c r="E459" s="164" t="str">
        <f>TEXT(fSalesEx24Answer[[#This Row],[Date]],"ddd")</f>
        <v>Sat</v>
      </c>
    </row>
    <row r="460" spans="2:5" hidden="1">
      <c r="B460" s="53">
        <v>44447</v>
      </c>
      <c r="C460" s="57" t="s">
        <v>9</v>
      </c>
      <c r="D460" s="163">
        <v>1391.25</v>
      </c>
      <c r="E460" s="164" t="str">
        <f>TEXT(fSalesEx24Answer[[#This Row],[Date]],"ddd")</f>
        <v>Wed</v>
      </c>
    </row>
    <row r="461" spans="2:5" hidden="1">
      <c r="B461" s="53">
        <v>44673</v>
      </c>
      <c r="C461" s="57" t="s">
        <v>312</v>
      </c>
      <c r="D461" s="163">
        <v>1234.04</v>
      </c>
      <c r="E461" s="164" t="str">
        <f>TEXT(fSalesEx24Answer[[#This Row],[Date]],"ddd")</f>
        <v>Fri</v>
      </c>
    </row>
    <row r="462" spans="2:5" hidden="1">
      <c r="B462" s="53">
        <v>44573</v>
      </c>
      <c r="C462" s="57" t="s">
        <v>7</v>
      </c>
      <c r="D462" s="163">
        <v>2122.1799999999998</v>
      </c>
      <c r="E462" s="164" t="str">
        <f>TEXT(fSalesEx24Answer[[#This Row],[Date]],"ddd")</f>
        <v>Wed</v>
      </c>
    </row>
    <row r="463" spans="2:5" hidden="1">
      <c r="B463" s="53">
        <v>44470</v>
      </c>
      <c r="C463" s="57" t="s">
        <v>6</v>
      </c>
      <c r="D463" s="163">
        <v>1151.56</v>
      </c>
      <c r="E463" s="164" t="str">
        <f>TEXT(fSalesEx24Answer[[#This Row],[Date]],"ddd")</f>
        <v>Fri</v>
      </c>
    </row>
    <row r="464" spans="2:5" hidden="1">
      <c r="B464" s="53">
        <v>44441</v>
      </c>
      <c r="C464" s="57" t="s">
        <v>312</v>
      </c>
      <c r="D464" s="163">
        <v>1441.41</v>
      </c>
      <c r="E464" s="164" t="str">
        <f>TEXT(fSalesEx24Answer[[#This Row],[Date]],"ddd")</f>
        <v>Thu</v>
      </c>
    </row>
    <row r="465" spans="2:5" hidden="1">
      <c r="B465" s="53">
        <v>44442</v>
      </c>
      <c r="C465" s="57" t="s">
        <v>9</v>
      </c>
      <c r="D465" s="163">
        <v>1677.96</v>
      </c>
      <c r="E465" s="164" t="str">
        <f>TEXT(fSalesEx24Answer[[#This Row],[Date]],"ddd")</f>
        <v>Fri</v>
      </c>
    </row>
    <row r="466" spans="2:5" hidden="1">
      <c r="B466" s="53">
        <v>44596</v>
      </c>
      <c r="C466" s="57" t="s">
        <v>9</v>
      </c>
      <c r="D466" s="163">
        <v>823.82</v>
      </c>
      <c r="E466" s="164" t="str">
        <f>TEXT(fSalesEx24Answer[[#This Row],[Date]],"ddd")</f>
        <v>Fri</v>
      </c>
    </row>
    <row r="467" spans="2:5" hidden="1">
      <c r="B467" s="53">
        <v>44903</v>
      </c>
      <c r="C467" s="57" t="s">
        <v>7</v>
      </c>
      <c r="D467" s="163">
        <v>2270.48</v>
      </c>
      <c r="E467" s="164" t="str">
        <f>TEXT(fSalesEx24Answer[[#This Row],[Date]],"ddd")</f>
        <v>Thu</v>
      </c>
    </row>
    <row r="468" spans="2:5" hidden="1">
      <c r="B468" s="53">
        <v>44442</v>
      </c>
      <c r="C468" s="57" t="s">
        <v>9</v>
      </c>
      <c r="D468" s="163">
        <v>2434.7600000000002</v>
      </c>
      <c r="E468" s="164" t="str">
        <f>TEXT(fSalesEx24Answer[[#This Row],[Date]],"ddd")</f>
        <v>Fri</v>
      </c>
    </row>
    <row r="469" spans="2:5" hidden="1">
      <c r="B469" s="53">
        <v>44621</v>
      </c>
      <c r="C469" s="57" t="s">
        <v>9</v>
      </c>
      <c r="D469" s="163">
        <v>2282.79</v>
      </c>
      <c r="E469" s="164" t="str">
        <f>TEXT(fSalesEx24Answer[[#This Row],[Date]],"ddd")</f>
        <v>Tue</v>
      </c>
    </row>
    <row r="470" spans="2:5" hidden="1">
      <c r="B470" s="53">
        <v>44668</v>
      </c>
      <c r="C470" s="57" t="s">
        <v>9</v>
      </c>
      <c r="D470" s="163">
        <v>168.64</v>
      </c>
      <c r="E470" s="164" t="str">
        <f>TEXT(fSalesEx24Answer[[#This Row],[Date]],"ddd")</f>
        <v>Sun</v>
      </c>
    </row>
    <row r="471" spans="2:5" hidden="1">
      <c r="B471" s="53">
        <v>44450</v>
      </c>
      <c r="C471" s="57" t="s">
        <v>6</v>
      </c>
      <c r="D471" s="163">
        <v>2514.64</v>
      </c>
      <c r="E471" s="164" t="str">
        <f>TEXT(fSalesEx24Answer[[#This Row],[Date]],"ddd")</f>
        <v>Sat</v>
      </c>
    </row>
    <row r="472" spans="2:5" hidden="1">
      <c r="B472" s="53">
        <v>44992</v>
      </c>
      <c r="C472" s="57" t="s">
        <v>6</v>
      </c>
      <c r="D472" s="163">
        <v>2473.23</v>
      </c>
      <c r="E472" s="164" t="str">
        <f>TEXT(fSalesEx24Answer[[#This Row],[Date]],"ddd")</f>
        <v>Tue</v>
      </c>
    </row>
    <row r="473" spans="2:5" hidden="1">
      <c r="B473" s="53">
        <v>44748</v>
      </c>
      <c r="C473" s="57" t="s">
        <v>9</v>
      </c>
      <c r="D473" s="163">
        <v>54.01</v>
      </c>
      <c r="E473" s="164" t="str">
        <f>TEXT(fSalesEx24Answer[[#This Row],[Date]],"ddd")</f>
        <v>Wed</v>
      </c>
    </row>
    <row r="474" spans="2:5" hidden="1">
      <c r="B474" s="53">
        <v>44638</v>
      </c>
      <c r="C474" s="57" t="s">
        <v>10</v>
      </c>
      <c r="D474" s="163">
        <v>297.48</v>
      </c>
      <c r="E474" s="164" t="str">
        <f>TEXT(fSalesEx24Answer[[#This Row],[Date]],"ddd")</f>
        <v>Fri</v>
      </c>
    </row>
    <row r="475" spans="2:5" hidden="1">
      <c r="B475" s="53">
        <v>44651</v>
      </c>
      <c r="C475" s="57" t="s">
        <v>9</v>
      </c>
      <c r="D475" s="163">
        <v>2294.61</v>
      </c>
      <c r="E475" s="164" t="str">
        <f>TEXT(fSalesEx24Answer[[#This Row],[Date]],"ddd")</f>
        <v>Thu</v>
      </c>
    </row>
    <row r="476" spans="2:5" hidden="1">
      <c r="B476" s="53">
        <v>44630</v>
      </c>
      <c r="C476" s="57" t="s">
        <v>9</v>
      </c>
      <c r="D476" s="163">
        <v>636.37</v>
      </c>
      <c r="E476" s="164" t="str">
        <f>TEXT(fSalesEx24Answer[[#This Row],[Date]],"ddd")</f>
        <v>Thu</v>
      </c>
    </row>
    <row r="477" spans="2:5" hidden="1">
      <c r="B477" s="53">
        <v>44705</v>
      </c>
      <c r="C477" s="57" t="s">
        <v>6</v>
      </c>
      <c r="D477" s="163">
        <v>2228.8200000000002</v>
      </c>
      <c r="E477" s="164" t="str">
        <f>TEXT(fSalesEx24Answer[[#This Row],[Date]],"ddd")</f>
        <v>Tue</v>
      </c>
    </row>
    <row r="478" spans="2:5" hidden="1">
      <c r="B478" s="53">
        <v>44345</v>
      </c>
      <c r="C478" s="57" t="s">
        <v>6</v>
      </c>
      <c r="D478" s="163">
        <v>319.27</v>
      </c>
      <c r="E478" s="164" t="str">
        <f>TEXT(fSalesEx24Answer[[#This Row],[Date]],"ddd")</f>
        <v>Sat</v>
      </c>
    </row>
    <row r="479" spans="2:5" hidden="1">
      <c r="B479" s="53">
        <v>44340</v>
      </c>
      <c r="C479" s="57" t="s">
        <v>6</v>
      </c>
      <c r="D479" s="163">
        <v>630.96</v>
      </c>
      <c r="E479" s="164" t="str">
        <f>TEXT(fSalesEx24Answer[[#This Row],[Date]],"ddd")</f>
        <v>Mon</v>
      </c>
    </row>
    <row r="480" spans="2:5" hidden="1">
      <c r="B480" s="53">
        <v>44413</v>
      </c>
      <c r="C480" s="57" t="s">
        <v>9</v>
      </c>
      <c r="D480" s="163">
        <v>664.4</v>
      </c>
      <c r="E480" s="164" t="str">
        <f>TEXT(fSalesEx24Answer[[#This Row],[Date]],"ddd")</f>
        <v>Thu</v>
      </c>
    </row>
    <row r="481" spans="2:5" hidden="1">
      <c r="B481" s="53">
        <v>44972</v>
      </c>
      <c r="C481" s="57" t="s">
        <v>7</v>
      </c>
      <c r="D481" s="163">
        <v>891.13</v>
      </c>
      <c r="E481" s="164" t="str">
        <f>TEXT(fSalesEx24Answer[[#This Row],[Date]],"ddd")</f>
        <v>Wed</v>
      </c>
    </row>
    <row r="482" spans="2:5" hidden="1">
      <c r="B482" s="53">
        <v>44850</v>
      </c>
      <c r="C482" s="57" t="s">
        <v>9</v>
      </c>
      <c r="D482" s="163">
        <v>3861.73</v>
      </c>
      <c r="E482" s="164" t="str">
        <f>TEXT(fSalesEx24Answer[[#This Row],[Date]],"ddd")</f>
        <v>Sun</v>
      </c>
    </row>
    <row r="483" spans="2:5" hidden="1">
      <c r="B483" s="53">
        <v>44642</v>
      </c>
      <c r="C483" s="57" t="s">
        <v>9</v>
      </c>
      <c r="D483" s="163">
        <v>602.70000000000005</v>
      </c>
      <c r="E483" s="164" t="str">
        <f>TEXT(fSalesEx24Answer[[#This Row],[Date]],"ddd")</f>
        <v>Tue</v>
      </c>
    </row>
    <row r="484" spans="2:5" hidden="1">
      <c r="B484" s="53">
        <v>44803</v>
      </c>
      <c r="C484" s="57" t="s">
        <v>9</v>
      </c>
      <c r="D484" s="163">
        <v>548.84</v>
      </c>
      <c r="E484" s="164" t="str">
        <f>TEXT(fSalesEx24Answer[[#This Row],[Date]],"ddd")</f>
        <v>Tue</v>
      </c>
    </row>
    <row r="485" spans="2:5" hidden="1">
      <c r="B485" s="53">
        <v>44864</v>
      </c>
      <c r="C485" s="57" t="s">
        <v>312</v>
      </c>
      <c r="D485" s="163">
        <v>2188.62</v>
      </c>
      <c r="E485" s="164" t="str">
        <f>TEXT(fSalesEx24Answer[[#This Row],[Date]],"ddd")</f>
        <v>Sun</v>
      </c>
    </row>
    <row r="486" spans="2:5" hidden="1">
      <c r="B486" s="53">
        <v>44889</v>
      </c>
      <c r="C486" s="57" t="s">
        <v>312</v>
      </c>
      <c r="D486" s="163">
        <v>3731.61</v>
      </c>
      <c r="E486" s="164" t="str">
        <f>TEXT(fSalesEx24Answer[[#This Row],[Date]],"ddd")</f>
        <v>Thu</v>
      </c>
    </row>
    <row r="487" spans="2:5" hidden="1">
      <c r="B487" s="53">
        <v>44917</v>
      </c>
      <c r="C487" s="57" t="s">
        <v>10</v>
      </c>
      <c r="D487" s="163">
        <v>2568.1</v>
      </c>
      <c r="E487" s="164" t="str">
        <f>TEXT(fSalesEx24Answer[[#This Row],[Date]],"ddd")</f>
        <v>Thu</v>
      </c>
    </row>
    <row r="488" spans="2:5" hidden="1">
      <c r="B488" s="53">
        <v>44381</v>
      </c>
      <c r="C488" s="57" t="s">
        <v>10</v>
      </c>
      <c r="D488" s="163">
        <v>2507.14</v>
      </c>
      <c r="E488" s="164" t="str">
        <f>TEXT(fSalesEx24Answer[[#This Row],[Date]],"ddd")</f>
        <v>Sun</v>
      </c>
    </row>
    <row r="489" spans="2:5" hidden="1">
      <c r="B489" s="53">
        <v>44656</v>
      </c>
      <c r="C489" s="57" t="s">
        <v>6</v>
      </c>
      <c r="D489" s="163">
        <v>610.62</v>
      </c>
      <c r="E489" s="164" t="str">
        <f>TEXT(fSalesEx24Answer[[#This Row],[Date]],"ddd")</f>
        <v>Tue</v>
      </c>
    </row>
    <row r="490" spans="2:5" hidden="1">
      <c r="B490" s="53">
        <v>44695</v>
      </c>
      <c r="C490" s="57" t="s">
        <v>6</v>
      </c>
      <c r="D490" s="163">
        <v>2445.08</v>
      </c>
      <c r="E490" s="164" t="str">
        <f>TEXT(fSalesEx24Answer[[#This Row],[Date]],"ddd")</f>
        <v>Sat</v>
      </c>
    </row>
    <row r="491" spans="2:5" hidden="1">
      <c r="B491" s="53">
        <v>44617</v>
      </c>
      <c r="C491" s="57" t="s">
        <v>312</v>
      </c>
      <c r="D491" s="163">
        <v>633.16</v>
      </c>
      <c r="E491" s="164" t="str">
        <f>TEXT(fSalesEx24Answer[[#This Row],[Date]],"ddd")</f>
        <v>Fri</v>
      </c>
    </row>
    <row r="492" spans="2:5" hidden="1">
      <c r="B492" s="53">
        <v>44337</v>
      </c>
      <c r="C492" s="57" t="s">
        <v>312</v>
      </c>
      <c r="D492" s="163">
        <v>1650.42</v>
      </c>
      <c r="E492" s="164" t="str">
        <f>TEXT(fSalesEx24Answer[[#This Row],[Date]],"ddd")</f>
        <v>Fri</v>
      </c>
    </row>
    <row r="493" spans="2:5" hidden="1">
      <c r="B493" s="53">
        <v>44675</v>
      </c>
      <c r="C493" s="57" t="s">
        <v>10</v>
      </c>
      <c r="D493" s="163">
        <v>655.72</v>
      </c>
      <c r="E493" s="164" t="str">
        <f>TEXT(fSalesEx24Answer[[#This Row],[Date]],"ddd")</f>
        <v>Sun</v>
      </c>
    </row>
    <row r="494" spans="2:5" hidden="1">
      <c r="B494" s="53">
        <v>44473</v>
      </c>
      <c r="C494" s="57" t="s">
        <v>9</v>
      </c>
      <c r="D494" s="163">
        <v>2918.27</v>
      </c>
      <c r="E494" s="164" t="str">
        <f>TEXT(fSalesEx24Answer[[#This Row],[Date]],"ddd")</f>
        <v>Mon</v>
      </c>
    </row>
    <row r="495" spans="2:5" hidden="1">
      <c r="B495" s="53">
        <v>44488</v>
      </c>
      <c r="C495" s="57" t="s">
        <v>9</v>
      </c>
      <c r="D495" s="163">
        <v>2377.84</v>
      </c>
      <c r="E495" s="164" t="str">
        <f>TEXT(fSalesEx24Answer[[#This Row],[Date]],"ddd")</f>
        <v>Tue</v>
      </c>
    </row>
    <row r="496" spans="2:5" hidden="1">
      <c r="B496" s="53">
        <v>44834</v>
      </c>
      <c r="C496" s="57" t="s">
        <v>9</v>
      </c>
      <c r="D496" s="163">
        <v>1623.96</v>
      </c>
      <c r="E496" s="164" t="str">
        <f>TEXT(fSalesEx24Answer[[#This Row],[Date]],"ddd")</f>
        <v>Fri</v>
      </c>
    </row>
    <row r="497" spans="2:5" hidden="1">
      <c r="B497" s="53">
        <v>44884</v>
      </c>
      <c r="C497" s="57" t="s">
        <v>7</v>
      </c>
      <c r="D497" s="163">
        <v>1028.53</v>
      </c>
      <c r="E497" s="164" t="str">
        <f>TEXT(fSalesEx24Answer[[#This Row],[Date]],"ddd")</f>
        <v>Sat</v>
      </c>
    </row>
    <row r="498" spans="2:5" hidden="1">
      <c r="B498" s="53">
        <v>44924</v>
      </c>
      <c r="C498" s="57" t="s">
        <v>10</v>
      </c>
      <c r="D498" s="163">
        <v>1504.08</v>
      </c>
      <c r="E498" s="164" t="str">
        <f>TEXT(fSalesEx24Answer[[#This Row],[Date]],"ddd")</f>
        <v>Thu</v>
      </c>
    </row>
    <row r="499" spans="2:5" hidden="1">
      <c r="B499" s="53">
        <v>44544</v>
      </c>
      <c r="C499" s="57" t="s">
        <v>9</v>
      </c>
      <c r="D499" s="163">
        <v>1085.6400000000001</v>
      </c>
      <c r="E499" s="164" t="str">
        <f>TEXT(fSalesEx24Answer[[#This Row],[Date]],"ddd")</f>
        <v>Tue</v>
      </c>
    </row>
    <row r="500" spans="2:5" hidden="1">
      <c r="B500" s="53">
        <v>44328</v>
      </c>
      <c r="C500" s="57" t="s">
        <v>6</v>
      </c>
      <c r="D500" s="163">
        <v>1039.32</v>
      </c>
      <c r="E500" s="164" t="str">
        <f>TEXT(fSalesEx24Answer[[#This Row],[Date]],"ddd")</f>
        <v>Wed</v>
      </c>
    </row>
    <row r="501" spans="2:5" hidden="1">
      <c r="B501" s="53">
        <v>44515</v>
      </c>
      <c r="C501" s="57" t="s">
        <v>6</v>
      </c>
      <c r="D501" s="163">
        <v>2251.58</v>
      </c>
      <c r="E501" s="164" t="str">
        <f>TEXT(fSalesEx24Answer[[#This Row],[Date]],"ddd")</f>
        <v>Mon</v>
      </c>
    </row>
    <row r="502" spans="2:5" hidden="1">
      <c r="B502" s="53">
        <v>44375</v>
      </c>
      <c r="C502" s="57" t="s">
        <v>6</v>
      </c>
      <c r="D502" s="163">
        <v>1402.58</v>
      </c>
      <c r="E502" s="164" t="str">
        <f>TEXT(fSalesEx24Answer[[#This Row],[Date]],"ddd")</f>
        <v>Mon</v>
      </c>
    </row>
    <row r="503" spans="2:5" hidden="1">
      <c r="B503" s="53">
        <v>44676</v>
      </c>
      <c r="C503" s="57" t="s">
        <v>6</v>
      </c>
      <c r="D503" s="163">
        <v>1851.38</v>
      </c>
      <c r="E503" s="164" t="str">
        <f>TEXT(fSalesEx24Answer[[#This Row],[Date]],"ddd")</f>
        <v>Mon</v>
      </c>
    </row>
    <row r="504" spans="2:5" hidden="1">
      <c r="B504" s="53">
        <v>44723</v>
      </c>
      <c r="C504" s="57" t="s">
        <v>7</v>
      </c>
      <c r="D504" s="163">
        <v>1173.6199999999999</v>
      </c>
      <c r="E504" s="164" t="str">
        <f>TEXT(fSalesEx24Answer[[#This Row],[Date]],"ddd")</f>
        <v>Sat</v>
      </c>
    </row>
    <row r="505" spans="2:5" hidden="1">
      <c r="B505" s="53">
        <v>44999</v>
      </c>
      <c r="C505" s="57" t="s">
        <v>312</v>
      </c>
      <c r="D505" s="163">
        <v>1707.46</v>
      </c>
      <c r="E505" s="164" t="str">
        <f>TEXT(fSalesEx24Answer[[#This Row],[Date]],"ddd")</f>
        <v>Tue</v>
      </c>
    </row>
    <row r="506" spans="2:5" hidden="1">
      <c r="B506" s="53">
        <v>44958</v>
      </c>
      <c r="C506" s="57" t="s">
        <v>6</v>
      </c>
      <c r="D506" s="163">
        <v>1337.02</v>
      </c>
      <c r="E506" s="164" t="str">
        <f>TEXT(fSalesEx24Answer[[#This Row],[Date]],"ddd")</f>
        <v>Wed</v>
      </c>
    </row>
    <row r="507" spans="2:5" hidden="1">
      <c r="B507" s="53">
        <v>44831</v>
      </c>
      <c r="C507" s="57" t="s">
        <v>9</v>
      </c>
      <c r="D507" s="163">
        <v>1174.27</v>
      </c>
      <c r="E507" s="164" t="str">
        <f>TEXT(fSalesEx24Answer[[#This Row],[Date]],"ddd")</f>
        <v>Tue</v>
      </c>
    </row>
    <row r="508" spans="2:5" hidden="1">
      <c r="B508" s="53">
        <v>44565</v>
      </c>
      <c r="C508" s="57" t="s">
        <v>9</v>
      </c>
      <c r="D508" s="163">
        <v>377.25</v>
      </c>
      <c r="E508" s="164" t="str">
        <f>TEXT(fSalesEx24Answer[[#This Row],[Date]],"ddd")</f>
        <v>Tue</v>
      </c>
    </row>
    <row r="509" spans="2:5" hidden="1">
      <c r="B509" s="53">
        <v>44615</v>
      </c>
      <c r="C509" s="57" t="s">
        <v>9</v>
      </c>
      <c r="D509" s="163">
        <v>1821.53</v>
      </c>
      <c r="E509" s="164" t="str">
        <f>TEXT(fSalesEx24Answer[[#This Row],[Date]],"ddd")</f>
        <v>Wed</v>
      </c>
    </row>
    <row r="510" spans="2:5" hidden="1">
      <c r="B510" s="53">
        <v>44609</v>
      </c>
      <c r="C510" s="57" t="s">
        <v>9</v>
      </c>
      <c r="D510" s="163">
        <v>1165.8800000000001</v>
      </c>
      <c r="E510" s="164" t="str">
        <f>TEXT(fSalesEx24Answer[[#This Row],[Date]],"ddd")</f>
        <v>Thu</v>
      </c>
    </row>
    <row r="511" spans="2:5" hidden="1">
      <c r="B511" s="53">
        <v>44988</v>
      </c>
      <c r="C511" s="57" t="s">
        <v>6</v>
      </c>
      <c r="D511" s="163">
        <v>959.18</v>
      </c>
      <c r="E511" s="164" t="str">
        <f>TEXT(fSalesEx24Answer[[#This Row],[Date]],"ddd")</f>
        <v>Fri</v>
      </c>
    </row>
    <row r="512" spans="2:5" hidden="1">
      <c r="B512" s="53">
        <v>44879</v>
      </c>
      <c r="C512" s="57" t="s">
        <v>9</v>
      </c>
      <c r="D512" s="163">
        <v>1069.9100000000001</v>
      </c>
      <c r="E512" s="164" t="str">
        <f>TEXT(fSalesEx24Answer[[#This Row],[Date]],"ddd")</f>
        <v>Mon</v>
      </c>
    </row>
    <row r="513" spans="2:5" hidden="1">
      <c r="B513" s="53">
        <v>44370</v>
      </c>
      <c r="C513" s="57" t="s">
        <v>10</v>
      </c>
      <c r="D513" s="163">
        <v>195.67</v>
      </c>
      <c r="E513" s="164" t="str">
        <f>TEXT(fSalesEx24Answer[[#This Row],[Date]],"ddd")</f>
        <v>Wed</v>
      </c>
    </row>
    <row r="514" spans="2:5" hidden="1">
      <c r="B514" s="53">
        <v>44424</v>
      </c>
      <c r="C514" s="57" t="s">
        <v>312</v>
      </c>
      <c r="D514" s="163">
        <v>975.74</v>
      </c>
      <c r="E514" s="164" t="str">
        <f>TEXT(fSalesEx24Answer[[#This Row],[Date]],"ddd")</f>
        <v>Mon</v>
      </c>
    </row>
    <row r="515" spans="2:5" hidden="1">
      <c r="B515" s="53">
        <v>44643</v>
      </c>
      <c r="C515" s="57" t="s">
        <v>312</v>
      </c>
      <c r="D515" s="163">
        <v>476.78</v>
      </c>
      <c r="E515" s="164" t="str">
        <f>TEXT(fSalesEx24Answer[[#This Row],[Date]],"ddd")</f>
        <v>Wed</v>
      </c>
    </row>
    <row r="516" spans="2:5" hidden="1">
      <c r="B516" s="53">
        <v>44599</v>
      </c>
      <c r="C516" s="57" t="s">
        <v>6</v>
      </c>
      <c r="D516" s="163">
        <v>941.93</v>
      </c>
      <c r="E516" s="164" t="str">
        <f>TEXT(fSalesEx24Answer[[#This Row],[Date]],"ddd")</f>
        <v>Mon</v>
      </c>
    </row>
    <row r="517" spans="2:5" hidden="1">
      <c r="B517" s="53">
        <v>44845</v>
      </c>
      <c r="C517" s="57" t="s">
        <v>6</v>
      </c>
      <c r="D517" s="163">
        <v>2533.5500000000002</v>
      </c>
      <c r="E517" s="164" t="str">
        <f>TEXT(fSalesEx24Answer[[#This Row],[Date]],"ddd")</f>
        <v>Tue</v>
      </c>
    </row>
    <row r="518" spans="2:5" hidden="1">
      <c r="B518" s="53">
        <v>44335</v>
      </c>
      <c r="C518" s="57" t="s">
        <v>9</v>
      </c>
      <c r="D518" s="163">
        <v>1011.82</v>
      </c>
      <c r="E518" s="164" t="str">
        <f>TEXT(fSalesEx24Answer[[#This Row],[Date]],"ddd")</f>
        <v>Wed</v>
      </c>
    </row>
    <row r="519" spans="2:5" hidden="1">
      <c r="B519" s="53">
        <v>44758</v>
      </c>
      <c r="C519" s="57" t="s">
        <v>312</v>
      </c>
      <c r="D519" s="163">
        <v>1856.17</v>
      </c>
      <c r="E519" s="164" t="str">
        <f>TEXT(fSalesEx24Answer[[#This Row],[Date]],"ddd")</f>
        <v>Sat</v>
      </c>
    </row>
    <row r="520" spans="2:5" hidden="1">
      <c r="B520" s="53">
        <v>44381</v>
      </c>
      <c r="C520" s="57" t="s">
        <v>9</v>
      </c>
      <c r="D520" s="163">
        <v>2145.85</v>
      </c>
      <c r="E520" s="164" t="str">
        <f>TEXT(fSalesEx24Answer[[#This Row],[Date]],"ddd")</f>
        <v>Sun</v>
      </c>
    </row>
    <row r="521" spans="2:5" hidden="1">
      <c r="B521" s="53">
        <v>44332</v>
      </c>
      <c r="C521" s="57" t="s">
        <v>9</v>
      </c>
      <c r="D521" s="163">
        <v>2077.4</v>
      </c>
      <c r="E521" s="164" t="str">
        <f>TEXT(fSalesEx24Answer[[#This Row],[Date]],"ddd")</f>
        <v>Sun</v>
      </c>
    </row>
    <row r="522" spans="2:5" hidden="1">
      <c r="B522" s="53">
        <v>44809</v>
      </c>
      <c r="C522" s="57" t="s">
        <v>6</v>
      </c>
      <c r="D522" s="163">
        <v>2192.14</v>
      </c>
      <c r="E522" s="164" t="str">
        <f>TEXT(fSalesEx24Answer[[#This Row],[Date]],"ddd")</f>
        <v>Mon</v>
      </c>
    </row>
    <row r="523" spans="2:5" hidden="1">
      <c r="B523" s="53">
        <v>44424</v>
      </c>
      <c r="C523" s="57" t="s">
        <v>312</v>
      </c>
      <c r="D523" s="163">
        <v>1110.78</v>
      </c>
      <c r="E523" s="164" t="str">
        <f>TEXT(fSalesEx24Answer[[#This Row],[Date]],"ddd")</f>
        <v>Mon</v>
      </c>
    </row>
    <row r="524" spans="2:5" hidden="1">
      <c r="B524" s="53">
        <v>44346</v>
      </c>
      <c r="C524" s="57" t="s">
        <v>9</v>
      </c>
      <c r="D524" s="163">
        <v>1978.46</v>
      </c>
      <c r="E524" s="164" t="str">
        <f>TEXT(fSalesEx24Answer[[#This Row],[Date]],"ddd")</f>
        <v>Sun</v>
      </c>
    </row>
    <row r="525" spans="2:5" hidden="1">
      <c r="B525" s="53">
        <v>44742</v>
      </c>
      <c r="C525" s="57" t="s">
        <v>6</v>
      </c>
      <c r="D525" s="163">
        <v>937.17</v>
      </c>
      <c r="E525" s="164" t="str">
        <f>TEXT(fSalesEx24Answer[[#This Row],[Date]],"ddd")</f>
        <v>Thu</v>
      </c>
    </row>
    <row r="526" spans="2:5" hidden="1">
      <c r="B526" s="53">
        <v>45012</v>
      </c>
      <c r="C526" s="57" t="s">
        <v>10</v>
      </c>
      <c r="D526" s="163">
        <v>1392.72</v>
      </c>
      <c r="E526" s="164" t="str">
        <f>TEXT(fSalesEx24Answer[[#This Row],[Date]],"ddd")</f>
        <v>Mon</v>
      </c>
    </row>
    <row r="527" spans="2:5" hidden="1">
      <c r="B527" s="53">
        <v>44944</v>
      </c>
      <c r="C527" s="57" t="s">
        <v>6</v>
      </c>
      <c r="D527" s="163">
        <v>2520.1799999999998</v>
      </c>
      <c r="E527" s="164" t="str">
        <f>TEXT(fSalesEx24Answer[[#This Row],[Date]],"ddd")</f>
        <v>Wed</v>
      </c>
    </row>
    <row r="528" spans="2:5" hidden="1">
      <c r="B528" s="53">
        <v>44574</v>
      </c>
      <c r="C528" s="57" t="s">
        <v>10</v>
      </c>
      <c r="D528" s="163">
        <v>1822.55</v>
      </c>
      <c r="E528" s="164" t="str">
        <f>TEXT(fSalesEx24Answer[[#This Row],[Date]],"ddd")</f>
        <v>Thu</v>
      </c>
    </row>
    <row r="529" spans="2:5" hidden="1">
      <c r="B529" s="53">
        <v>44402</v>
      </c>
      <c r="C529" s="57" t="s">
        <v>10</v>
      </c>
      <c r="D529" s="163">
        <v>287.60000000000002</v>
      </c>
      <c r="E529" s="164" t="str">
        <f>TEXT(fSalesEx24Answer[[#This Row],[Date]],"ddd")</f>
        <v>Sun</v>
      </c>
    </row>
    <row r="530" spans="2:5" hidden="1">
      <c r="B530" s="53">
        <v>44675</v>
      </c>
      <c r="C530" s="57" t="s">
        <v>9</v>
      </c>
      <c r="D530" s="163">
        <v>1632.26</v>
      </c>
      <c r="E530" s="164" t="str">
        <f>TEXT(fSalesEx24Answer[[#This Row],[Date]],"ddd")</f>
        <v>Sun</v>
      </c>
    </row>
    <row r="531" spans="2:5" hidden="1">
      <c r="B531" s="53">
        <v>44697</v>
      </c>
      <c r="C531" s="57" t="s">
        <v>6</v>
      </c>
      <c r="D531" s="163">
        <v>709.16</v>
      </c>
      <c r="E531" s="164" t="str">
        <f>TEXT(fSalesEx24Answer[[#This Row],[Date]],"ddd")</f>
        <v>Mon</v>
      </c>
    </row>
    <row r="532" spans="2:5" hidden="1">
      <c r="B532" s="53">
        <v>44300</v>
      </c>
      <c r="C532" s="57" t="s">
        <v>6</v>
      </c>
      <c r="D532" s="163">
        <v>789.04</v>
      </c>
      <c r="E532" s="164" t="str">
        <f>TEXT(fSalesEx24Answer[[#This Row],[Date]],"ddd")</f>
        <v>Wed</v>
      </c>
    </row>
    <row r="533" spans="2:5" hidden="1">
      <c r="B533" s="53">
        <v>44304</v>
      </c>
      <c r="C533" s="57" t="s">
        <v>9</v>
      </c>
      <c r="D533" s="163">
        <v>70.48</v>
      </c>
      <c r="E533" s="164" t="str">
        <f>TEXT(fSalesEx24Answer[[#This Row],[Date]],"ddd")</f>
        <v>Sun</v>
      </c>
    </row>
    <row r="534" spans="2:5" hidden="1">
      <c r="B534" s="53">
        <v>44543</v>
      </c>
      <c r="C534" s="57" t="s">
        <v>9</v>
      </c>
      <c r="D534" s="163">
        <v>2072.27</v>
      </c>
      <c r="E534" s="164" t="str">
        <f>TEXT(fSalesEx24Answer[[#This Row],[Date]],"ddd")</f>
        <v>Mon</v>
      </c>
    </row>
    <row r="535" spans="2:5" hidden="1">
      <c r="B535" s="53">
        <v>44736</v>
      </c>
      <c r="C535" s="57" t="s">
        <v>6</v>
      </c>
      <c r="D535" s="163">
        <v>1414.2</v>
      </c>
      <c r="E535" s="164" t="str">
        <f>TEXT(fSalesEx24Answer[[#This Row],[Date]],"ddd")</f>
        <v>Fri</v>
      </c>
    </row>
    <row r="536" spans="2:5" hidden="1">
      <c r="B536" s="53">
        <v>44794</v>
      </c>
      <c r="C536" s="57" t="s">
        <v>9</v>
      </c>
      <c r="D536" s="163">
        <v>2150.19</v>
      </c>
      <c r="E536" s="164" t="str">
        <f>TEXT(fSalesEx24Answer[[#This Row],[Date]],"ddd")</f>
        <v>Sun</v>
      </c>
    </row>
    <row r="537" spans="2:5" hidden="1">
      <c r="B537" s="53">
        <v>44393</v>
      </c>
      <c r="C537" s="57" t="s">
        <v>10</v>
      </c>
      <c r="D537" s="163">
        <v>345.48</v>
      </c>
      <c r="E537" s="164" t="str">
        <f>TEXT(fSalesEx24Answer[[#This Row],[Date]],"ddd")</f>
        <v>Fri</v>
      </c>
    </row>
    <row r="538" spans="2:5" hidden="1">
      <c r="B538" s="53">
        <v>44820</v>
      </c>
      <c r="C538" s="57" t="s">
        <v>6</v>
      </c>
      <c r="D538" s="163">
        <v>826.24</v>
      </c>
      <c r="E538" s="164" t="str">
        <f>TEXT(fSalesEx24Answer[[#This Row],[Date]],"ddd")</f>
        <v>Fri</v>
      </c>
    </row>
    <row r="539" spans="2:5" hidden="1">
      <c r="B539" s="53">
        <v>44549</v>
      </c>
      <c r="C539" s="57" t="s">
        <v>7</v>
      </c>
      <c r="D539" s="163">
        <v>718.49</v>
      </c>
      <c r="E539" s="164" t="str">
        <f>TEXT(fSalesEx24Answer[[#This Row],[Date]],"ddd")</f>
        <v>Sun</v>
      </c>
    </row>
    <row r="540" spans="2:5" hidden="1">
      <c r="B540" s="53">
        <v>44400</v>
      </c>
      <c r="C540" s="57" t="s">
        <v>6</v>
      </c>
      <c r="D540" s="163">
        <v>380.02</v>
      </c>
      <c r="E540" s="164" t="str">
        <f>TEXT(fSalesEx24Answer[[#This Row],[Date]],"ddd")</f>
        <v>Fri</v>
      </c>
    </row>
    <row r="541" spans="2:5" hidden="1">
      <c r="B541" s="53">
        <v>44853</v>
      </c>
      <c r="C541" s="57" t="s">
        <v>9</v>
      </c>
      <c r="D541" s="163">
        <v>510.6</v>
      </c>
      <c r="E541" s="164" t="str">
        <f>TEXT(fSalesEx24Answer[[#This Row],[Date]],"ddd")</f>
        <v>Wed</v>
      </c>
    </row>
    <row r="542" spans="2:5" hidden="1">
      <c r="B542" s="53">
        <v>44471</v>
      </c>
      <c r="C542" s="57" t="s">
        <v>9</v>
      </c>
      <c r="D542" s="163">
        <v>3773.32</v>
      </c>
      <c r="E542" s="164" t="str">
        <f>TEXT(fSalesEx24Answer[[#This Row],[Date]],"ddd")</f>
        <v>Sat</v>
      </c>
    </row>
    <row r="543" spans="2:5" hidden="1">
      <c r="B543" s="53">
        <v>44354</v>
      </c>
      <c r="C543" s="57" t="s">
        <v>9</v>
      </c>
      <c r="D543" s="163">
        <v>2592.09</v>
      </c>
      <c r="E543" s="164" t="str">
        <f>TEXT(fSalesEx24Answer[[#This Row],[Date]],"ddd")</f>
        <v>Mon</v>
      </c>
    </row>
    <row r="544" spans="2:5" hidden="1">
      <c r="B544" s="53">
        <v>45015</v>
      </c>
      <c r="C544" s="57" t="s">
        <v>6</v>
      </c>
      <c r="D544" s="163">
        <v>43.02</v>
      </c>
      <c r="E544" s="164" t="str">
        <f>TEXT(fSalesEx24Answer[[#This Row],[Date]],"ddd")</f>
        <v>Thu</v>
      </c>
    </row>
    <row r="545" spans="2:5" hidden="1">
      <c r="B545" s="53">
        <v>44452</v>
      </c>
      <c r="C545" s="57" t="s">
        <v>6</v>
      </c>
      <c r="D545" s="163">
        <v>2259.71</v>
      </c>
      <c r="E545" s="164" t="str">
        <f>TEXT(fSalesEx24Answer[[#This Row],[Date]],"ddd")</f>
        <v>Mon</v>
      </c>
    </row>
    <row r="546" spans="2:5" hidden="1">
      <c r="B546" s="53">
        <v>44300</v>
      </c>
      <c r="C546" s="57" t="s">
        <v>9</v>
      </c>
      <c r="D546" s="163">
        <v>488.96</v>
      </c>
      <c r="E546" s="164" t="str">
        <f>TEXT(fSalesEx24Answer[[#This Row],[Date]],"ddd")</f>
        <v>Wed</v>
      </c>
    </row>
    <row r="547" spans="2:5" hidden="1">
      <c r="B547" s="53">
        <v>44705</v>
      </c>
      <c r="C547" s="57" t="s">
        <v>9</v>
      </c>
      <c r="D547" s="163">
        <v>756.04</v>
      </c>
      <c r="E547" s="164" t="str">
        <f>TEXT(fSalesEx24Answer[[#This Row],[Date]],"ddd")</f>
        <v>Tue</v>
      </c>
    </row>
    <row r="548" spans="2:5" hidden="1">
      <c r="B548" s="53">
        <v>44650</v>
      </c>
      <c r="C548" s="57" t="s">
        <v>7</v>
      </c>
      <c r="D548" s="163">
        <v>291.04000000000002</v>
      </c>
      <c r="E548" s="164" t="str">
        <f>TEXT(fSalesEx24Answer[[#This Row],[Date]],"ddd")</f>
        <v>Wed</v>
      </c>
    </row>
    <row r="549" spans="2:5" hidden="1">
      <c r="B549" s="53">
        <v>44699</v>
      </c>
      <c r="C549" s="57" t="s">
        <v>10</v>
      </c>
      <c r="D549" s="163">
        <v>2469.25</v>
      </c>
      <c r="E549" s="164" t="str">
        <f>TEXT(fSalesEx24Answer[[#This Row],[Date]],"ddd")</f>
        <v>Wed</v>
      </c>
    </row>
    <row r="550" spans="2:5" hidden="1">
      <c r="B550" s="53">
        <v>44409</v>
      </c>
      <c r="C550" s="57" t="s">
        <v>10</v>
      </c>
      <c r="D550" s="163">
        <v>1487.64</v>
      </c>
      <c r="E550" s="164" t="str">
        <f>TEXT(fSalesEx24Answer[[#This Row],[Date]],"ddd")</f>
        <v>Sun</v>
      </c>
    </row>
    <row r="551" spans="2:5" hidden="1">
      <c r="B551" s="53">
        <v>44826</v>
      </c>
      <c r="C551" s="57" t="s">
        <v>312</v>
      </c>
      <c r="D551" s="163">
        <v>295.89</v>
      </c>
      <c r="E551" s="164" t="str">
        <f>TEXT(fSalesEx24Answer[[#This Row],[Date]],"ddd")</f>
        <v>Thu</v>
      </c>
    </row>
    <row r="552" spans="2:5" hidden="1">
      <c r="B552" s="53">
        <v>44304</v>
      </c>
      <c r="C552" s="57" t="s">
        <v>312</v>
      </c>
      <c r="D552" s="163">
        <v>455.05</v>
      </c>
      <c r="E552" s="164" t="str">
        <f>TEXT(fSalesEx24Answer[[#This Row],[Date]],"ddd")</f>
        <v>Sun</v>
      </c>
    </row>
    <row r="553" spans="2:5" hidden="1">
      <c r="B553" s="53">
        <v>44541</v>
      </c>
      <c r="C553" s="57" t="s">
        <v>312</v>
      </c>
      <c r="D553" s="163">
        <v>282.19</v>
      </c>
      <c r="E553" s="164" t="str">
        <f>TEXT(fSalesEx24Answer[[#This Row],[Date]],"ddd")</f>
        <v>Sat</v>
      </c>
    </row>
    <row r="554" spans="2:5" hidden="1">
      <c r="B554" s="53">
        <v>44567</v>
      </c>
      <c r="C554" s="57" t="s">
        <v>6</v>
      </c>
      <c r="D554" s="163">
        <v>1193.8499999999999</v>
      </c>
      <c r="E554" s="164" t="str">
        <f>TEXT(fSalesEx24Answer[[#This Row],[Date]],"ddd")</f>
        <v>Thu</v>
      </c>
    </row>
    <row r="555" spans="2:5" hidden="1">
      <c r="B555" s="53">
        <v>44785</v>
      </c>
      <c r="C555" s="57" t="s">
        <v>6</v>
      </c>
      <c r="D555" s="163">
        <v>2433.29</v>
      </c>
      <c r="E555" s="164" t="str">
        <f>TEXT(fSalesEx24Answer[[#This Row],[Date]],"ddd")</f>
        <v>Fri</v>
      </c>
    </row>
    <row r="556" spans="2:5" hidden="1">
      <c r="B556" s="53">
        <v>44368</v>
      </c>
      <c r="C556" s="57" t="s">
        <v>312</v>
      </c>
      <c r="D556" s="163">
        <v>2196.6999999999998</v>
      </c>
      <c r="E556" s="164" t="str">
        <f>TEXT(fSalesEx24Answer[[#This Row],[Date]],"ddd")</f>
        <v>Mon</v>
      </c>
    </row>
    <row r="557" spans="2:5" hidden="1">
      <c r="B557" s="53">
        <v>44733</v>
      </c>
      <c r="C557" s="57" t="s">
        <v>7</v>
      </c>
      <c r="D557" s="163">
        <v>1186.54</v>
      </c>
      <c r="E557" s="164" t="str">
        <f>TEXT(fSalesEx24Answer[[#This Row],[Date]],"ddd")</f>
        <v>Tue</v>
      </c>
    </row>
    <row r="558" spans="2:5" hidden="1">
      <c r="B558" s="53">
        <v>44780</v>
      </c>
      <c r="C558" s="57" t="s">
        <v>6</v>
      </c>
      <c r="D558" s="163">
        <v>2312.9899999999998</v>
      </c>
      <c r="E558" s="164" t="str">
        <f>TEXT(fSalesEx24Answer[[#This Row],[Date]],"ddd")</f>
        <v>Sun</v>
      </c>
    </row>
    <row r="559" spans="2:5" hidden="1">
      <c r="B559" s="53">
        <v>44812</v>
      </c>
      <c r="C559" s="57" t="s">
        <v>10</v>
      </c>
      <c r="D559" s="163">
        <v>1518.98</v>
      </c>
      <c r="E559" s="164" t="str">
        <f>TEXT(fSalesEx24Answer[[#This Row],[Date]],"ddd")</f>
        <v>Thu</v>
      </c>
    </row>
    <row r="560" spans="2:5" hidden="1">
      <c r="B560" s="53">
        <v>44800</v>
      </c>
      <c r="C560" s="57" t="s">
        <v>10</v>
      </c>
      <c r="D560" s="163">
        <v>1660.39</v>
      </c>
      <c r="E560" s="164" t="str">
        <f>TEXT(fSalesEx24Answer[[#This Row],[Date]],"ddd")</f>
        <v>Sat</v>
      </c>
    </row>
    <row r="561" spans="2:5" hidden="1">
      <c r="B561" s="53">
        <v>44813</v>
      </c>
      <c r="C561" s="57" t="s">
        <v>7</v>
      </c>
      <c r="D561" s="163">
        <v>2579.3200000000002</v>
      </c>
      <c r="E561" s="164" t="str">
        <f>TEXT(fSalesEx24Answer[[#This Row],[Date]],"ddd")</f>
        <v>Fri</v>
      </c>
    </row>
    <row r="562" spans="2:5" hidden="1">
      <c r="B562" s="53">
        <v>44786</v>
      </c>
      <c r="C562" s="57" t="s">
        <v>312</v>
      </c>
      <c r="D562" s="163">
        <v>465.56</v>
      </c>
      <c r="E562" s="164" t="str">
        <f>TEXT(fSalesEx24Answer[[#This Row],[Date]],"ddd")</f>
        <v>Sat</v>
      </c>
    </row>
    <row r="563" spans="2:5" hidden="1">
      <c r="B563" s="53">
        <v>45010</v>
      </c>
      <c r="C563" s="57" t="s">
        <v>7</v>
      </c>
      <c r="D563" s="163">
        <v>2024.56</v>
      </c>
      <c r="E563" s="164" t="str">
        <f>TEXT(fSalesEx24Answer[[#This Row],[Date]],"ddd")</f>
        <v>Sat</v>
      </c>
    </row>
    <row r="564" spans="2:5" hidden="1">
      <c r="B564" s="53">
        <v>44570</v>
      </c>
      <c r="C564" s="57" t="s">
        <v>312</v>
      </c>
      <c r="D564" s="163">
        <v>721.11</v>
      </c>
      <c r="E564" s="164" t="str">
        <f>TEXT(fSalesEx24Answer[[#This Row],[Date]],"ddd")</f>
        <v>Sun</v>
      </c>
    </row>
    <row r="565" spans="2:5" hidden="1">
      <c r="B565" s="53">
        <v>44690</v>
      </c>
      <c r="C565" s="57" t="s">
        <v>9</v>
      </c>
      <c r="D565" s="163">
        <v>213.86</v>
      </c>
      <c r="E565" s="164" t="str">
        <f>TEXT(fSalesEx24Answer[[#This Row],[Date]],"ddd")</f>
        <v>Mon</v>
      </c>
    </row>
    <row r="566" spans="2:5" hidden="1">
      <c r="B566" s="53">
        <v>44469</v>
      </c>
      <c r="C566" s="57" t="s">
        <v>312</v>
      </c>
      <c r="D566" s="163">
        <v>581</v>
      </c>
      <c r="E566" s="164" t="str">
        <f>TEXT(fSalesEx24Answer[[#This Row],[Date]],"ddd")</f>
        <v>Thu</v>
      </c>
    </row>
    <row r="567" spans="2:5" hidden="1">
      <c r="B567" s="53">
        <v>44643</v>
      </c>
      <c r="C567" s="57" t="s">
        <v>10</v>
      </c>
      <c r="D567" s="163">
        <v>1585.21</v>
      </c>
      <c r="E567" s="164" t="str">
        <f>TEXT(fSalesEx24Answer[[#This Row],[Date]],"ddd")</f>
        <v>Wed</v>
      </c>
    </row>
    <row r="568" spans="2:5" hidden="1">
      <c r="B568" s="53">
        <v>44522</v>
      </c>
      <c r="C568" s="57" t="s">
        <v>6</v>
      </c>
      <c r="D568" s="163">
        <v>1175.44</v>
      </c>
      <c r="E568" s="164" t="str">
        <f>TEXT(fSalesEx24Answer[[#This Row],[Date]],"ddd")</f>
        <v>Mon</v>
      </c>
    </row>
    <row r="569" spans="2:5" hidden="1">
      <c r="B569" s="53">
        <v>44882</v>
      </c>
      <c r="C569" s="57" t="s">
        <v>7</v>
      </c>
      <c r="D569" s="163">
        <v>3182.07</v>
      </c>
      <c r="E569" s="164" t="str">
        <f>TEXT(fSalesEx24Answer[[#This Row],[Date]],"ddd")</f>
        <v>Thu</v>
      </c>
    </row>
    <row r="570" spans="2:5" hidden="1">
      <c r="B570" s="53">
        <v>44487</v>
      </c>
      <c r="C570" s="57" t="s">
        <v>312</v>
      </c>
      <c r="D570" s="163">
        <v>373.89</v>
      </c>
      <c r="E570" s="164" t="str">
        <f>TEXT(fSalesEx24Answer[[#This Row],[Date]],"ddd")</f>
        <v>Mon</v>
      </c>
    </row>
    <row r="571" spans="2:5" hidden="1">
      <c r="B571" s="53">
        <v>44739</v>
      </c>
      <c r="C571" s="57" t="s">
        <v>9</v>
      </c>
      <c r="D571" s="163">
        <v>567.24</v>
      </c>
      <c r="E571" s="164" t="str">
        <f>TEXT(fSalesEx24Answer[[#This Row],[Date]],"ddd")</f>
        <v>Mon</v>
      </c>
    </row>
    <row r="572" spans="2:5" hidden="1">
      <c r="B572" s="53">
        <v>44689</v>
      </c>
      <c r="C572" s="57" t="s">
        <v>9</v>
      </c>
      <c r="D572" s="163">
        <v>796.54</v>
      </c>
      <c r="E572" s="164" t="str">
        <f>TEXT(fSalesEx24Answer[[#This Row],[Date]],"ddd")</f>
        <v>Sun</v>
      </c>
    </row>
    <row r="573" spans="2:5" hidden="1">
      <c r="B573" s="53">
        <v>44698</v>
      </c>
      <c r="C573" s="57" t="s">
        <v>6</v>
      </c>
      <c r="D573" s="163">
        <v>1119.77</v>
      </c>
      <c r="E573" s="164" t="str">
        <f>TEXT(fSalesEx24Answer[[#This Row],[Date]],"ddd")</f>
        <v>Tue</v>
      </c>
    </row>
    <row r="574" spans="2:5" hidden="1">
      <c r="B574" s="53">
        <v>44758</v>
      </c>
      <c r="C574" s="57" t="s">
        <v>312</v>
      </c>
      <c r="D574" s="163">
        <v>222.02</v>
      </c>
      <c r="E574" s="164" t="str">
        <f>TEXT(fSalesEx24Answer[[#This Row],[Date]],"ddd")</f>
        <v>Sat</v>
      </c>
    </row>
    <row r="575" spans="2:5" hidden="1">
      <c r="B575" s="53">
        <v>44632</v>
      </c>
      <c r="C575" s="57" t="s">
        <v>9</v>
      </c>
      <c r="D575" s="163">
        <v>1883.22</v>
      </c>
      <c r="E575" s="164" t="str">
        <f>TEXT(fSalesEx24Answer[[#This Row],[Date]],"ddd")</f>
        <v>Sat</v>
      </c>
    </row>
    <row r="576" spans="2:5" hidden="1">
      <c r="B576" s="53">
        <v>44768</v>
      </c>
      <c r="C576" s="57" t="s">
        <v>7</v>
      </c>
      <c r="D576" s="163">
        <v>1712.08</v>
      </c>
      <c r="E576" s="164" t="str">
        <f>TEXT(fSalesEx24Answer[[#This Row],[Date]],"ddd")</f>
        <v>Tue</v>
      </c>
    </row>
    <row r="577" spans="2:5" hidden="1">
      <c r="B577" s="53">
        <v>44590</v>
      </c>
      <c r="C577" s="57" t="s">
        <v>7</v>
      </c>
      <c r="D577" s="163">
        <v>488.05</v>
      </c>
      <c r="E577" s="164" t="str">
        <f>TEXT(fSalesEx24Answer[[#This Row],[Date]],"ddd")</f>
        <v>Sat</v>
      </c>
    </row>
    <row r="578" spans="2:5" hidden="1">
      <c r="B578" s="53">
        <v>44778</v>
      </c>
      <c r="C578" s="57" t="s">
        <v>312</v>
      </c>
      <c r="D578" s="163">
        <v>2073.04</v>
      </c>
      <c r="E578" s="164" t="str">
        <f>TEXT(fSalesEx24Answer[[#This Row],[Date]],"ddd")</f>
        <v>Fri</v>
      </c>
    </row>
    <row r="579" spans="2:5" hidden="1">
      <c r="B579" s="53">
        <v>44866</v>
      </c>
      <c r="C579" s="57" t="s">
        <v>7</v>
      </c>
      <c r="D579" s="163">
        <v>918.48</v>
      </c>
      <c r="E579" s="164" t="str">
        <f>TEXT(fSalesEx24Answer[[#This Row],[Date]],"ddd")</f>
        <v>Tue</v>
      </c>
    </row>
    <row r="580" spans="2:5" hidden="1">
      <c r="B580" s="53">
        <v>44780</v>
      </c>
      <c r="C580" s="57" t="s">
        <v>9</v>
      </c>
      <c r="D580" s="163">
        <v>1117.6600000000001</v>
      </c>
      <c r="E580" s="164" t="str">
        <f>TEXT(fSalesEx24Answer[[#This Row],[Date]],"ddd")</f>
        <v>Sun</v>
      </c>
    </row>
    <row r="581" spans="2:5" hidden="1">
      <c r="B581" s="53">
        <v>44634</v>
      </c>
      <c r="C581" s="57" t="s">
        <v>9</v>
      </c>
      <c r="D581" s="163">
        <v>2424.6999999999998</v>
      </c>
      <c r="E581" s="164" t="str">
        <f>TEXT(fSalesEx24Answer[[#This Row],[Date]],"ddd")</f>
        <v>Mon</v>
      </c>
    </row>
    <row r="582" spans="2:5" hidden="1">
      <c r="B582" s="53">
        <v>44923</v>
      </c>
      <c r="C582" s="57" t="s">
        <v>6</v>
      </c>
      <c r="D582" s="163">
        <v>2103.0300000000002</v>
      </c>
      <c r="E582" s="164" t="str">
        <f>TEXT(fSalesEx24Answer[[#This Row],[Date]],"ddd")</f>
        <v>Wed</v>
      </c>
    </row>
    <row r="583" spans="2:5" hidden="1">
      <c r="B583" s="53">
        <v>44597</v>
      </c>
      <c r="C583" s="57" t="s">
        <v>9</v>
      </c>
      <c r="D583" s="163">
        <v>931.72</v>
      </c>
      <c r="E583" s="164" t="str">
        <f>TEXT(fSalesEx24Answer[[#This Row],[Date]],"ddd")</f>
        <v>Sat</v>
      </c>
    </row>
    <row r="584" spans="2:5" hidden="1">
      <c r="B584" s="53">
        <v>44987</v>
      </c>
      <c r="C584" s="57" t="s">
        <v>6</v>
      </c>
      <c r="D584" s="163">
        <v>1335.98</v>
      </c>
      <c r="E584" s="164" t="str">
        <f>TEXT(fSalesEx24Answer[[#This Row],[Date]],"ddd")</f>
        <v>Thu</v>
      </c>
    </row>
    <row r="585" spans="2:5" hidden="1">
      <c r="B585" s="53">
        <v>44510</v>
      </c>
      <c r="C585" s="57" t="s">
        <v>9</v>
      </c>
      <c r="D585" s="163">
        <v>2513.62</v>
      </c>
      <c r="E585" s="164" t="str">
        <f>TEXT(fSalesEx24Answer[[#This Row],[Date]],"ddd")</f>
        <v>Wed</v>
      </c>
    </row>
    <row r="586" spans="2:5" hidden="1">
      <c r="B586" s="53">
        <v>44446</v>
      </c>
      <c r="C586" s="57" t="s">
        <v>6</v>
      </c>
      <c r="D586" s="163">
        <v>1431.71</v>
      </c>
      <c r="E586" s="164" t="str">
        <f>TEXT(fSalesEx24Answer[[#This Row],[Date]],"ddd")</f>
        <v>Tue</v>
      </c>
    </row>
    <row r="587" spans="2:5" hidden="1">
      <c r="B587" s="53">
        <v>44944</v>
      </c>
      <c r="C587" s="57" t="s">
        <v>7</v>
      </c>
      <c r="D587" s="163">
        <v>1498.72</v>
      </c>
      <c r="E587" s="164" t="str">
        <f>TEXT(fSalesEx24Answer[[#This Row],[Date]],"ddd")</f>
        <v>Wed</v>
      </c>
    </row>
    <row r="588" spans="2:5" hidden="1">
      <c r="B588" s="53">
        <v>44905</v>
      </c>
      <c r="C588" s="57" t="s">
        <v>312</v>
      </c>
      <c r="D588" s="163">
        <v>1580.7</v>
      </c>
      <c r="E588" s="164" t="str">
        <f>TEXT(fSalesEx24Answer[[#This Row],[Date]],"ddd")</f>
        <v>Sat</v>
      </c>
    </row>
    <row r="589" spans="2:5" hidden="1">
      <c r="B589" s="53">
        <v>44571</v>
      </c>
      <c r="C589" s="57" t="s">
        <v>10</v>
      </c>
      <c r="D589" s="163">
        <v>1375.49</v>
      </c>
      <c r="E589" s="164" t="str">
        <f>TEXT(fSalesEx24Answer[[#This Row],[Date]],"ddd")</f>
        <v>Mon</v>
      </c>
    </row>
    <row r="590" spans="2:5" hidden="1">
      <c r="B590" s="53">
        <v>44508</v>
      </c>
      <c r="C590" s="57" t="s">
        <v>9</v>
      </c>
      <c r="D590" s="163">
        <v>1568.19</v>
      </c>
      <c r="E590" s="164" t="str">
        <f>TEXT(fSalesEx24Answer[[#This Row],[Date]],"ddd")</f>
        <v>Mon</v>
      </c>
    </row>
    <row r="591" spans="2:5" hidden="1">
      <c r="B591" s="53">
        <v>44883</v>
      </c>
      <c r="C591" s="57" t="s">
        <v>9</v>
      </c>
      <c r="D591" s="163">
        <v>1864.77</v>
      </c>
      <c r="E591" s="164" t="str">
        <f>TEXT(fSalesEx24Answer[[#This Row],[Date]],"ddd")</f>
        <v>Fri</v>
      </c>
    </row>
    <row r="592" spans="2:5" hidden="1">
      <c r="B592" s="53">
        <v>44624</v>
      </c>
      <c r="C592" s="57" t="s">
        <v>6</v>
      </c>
      <c r="D592" s="163">
        <v>1035.94</v>
      </c>
      <c r="E592" s="164" t="str">
        <f>TEXT(fSalesEx24Answer[[#This Row],[Date]],"ddd")</f>
        <v>Fri</v>
      </c>
    </row>
    <row r="593" spans="2:5" hidden="1">
      <c r="B593" s="53">
        <v>44674</v>
      </c>
      <c r="C593" s="57" t="s">
        <v>10</v>
      </c>
      <c r="D593" s="163">
        <v>159.19</v>
      </c>
      <c r="E593" s="164" t="str">
        <f>TEXT(fSalesEx24Answer[[#This Row],[Date]],"ddd")</f>
        <v>Sat</v>
      </c>
    </row>
    <row r="594" spans="2:5" hidden="1">
      <c r="B594" s="53">
        <v>44326</v>
      </c>
      <c r="C594" s="57" t="s">
        <v>6</v>
      </c>
      <c r="D594" s="163">
        <v>1422.36</v>
      </c>
      <c r="E594" s="164" t="str">
        <f>TEXT(fSalesEx24Answer[[#This Row],[Date]],"ddd")</f>
        <v>Mon</v>
      </c>
    </row>
    <row r="595" spans="2:5" hidden="1">
      <c r="B595" s="53">
        <v>44932</v>
      </c>
      <c r="C595" s="57" t="s">
        <v>9</v>
      </c>
      <c r="D595" s="163">
        <v>2331.44</v>
      </c>
      <c r="E595" s="164" t="str">
        <f>TEXT(fSalesEx24Answer[[#This Row],[Date]],"ddd")</f>
        <v>Fri</v>
      </c>
    </row>
    <row r="596" spans="2:5" hidden="1">
      <c r="B596" s="53">
        <v>44320</v>
      </c>
      <c r="C596" s="57" t="s">
        <v>312</v>
      </c>
      <c r="D596" s="163">
        <v>358.53</v>
      </c>
      <c r="E596" s="164" t="str">
        <f>TEXT(fSalesEx24Answer[[#This Row],[Date]],"ddd")</f>
        <v>Tue</v>
      </c>
    </row>
    <row r="597" spans="2:5" hidden="1">
      <c r="B597" s="53">
        <v>44315</v>
      </c>
      <c r="C597" s="57" t="s">
        <v>9</v>
      </c>
      <c r="D597" s="163">
        <v>118.88</v>
      </c>
      <c r="E597" s="164" t="str">
        <f>TEXT(fSalesEx24Answer[[#This Row],[Date]],"ddd")</f>
        <v>Thu</v>
      </c>
    </row>
    <row r="598" spans="2:5" hidden="1">
      <c r="B598" s="53">
        <v>44954</v>
      </c>
      <c r="C598" s="57" t="s">
        <v>6</v>
      </c>
      <c r="D598" s="163">
        <v>1631.03</v>
      </c>
      <c r="E598" s="164" t="str">
        <f>TEXT(fSalesEx24Answer[[#This Row],[Date]],"ddd")</f>
        <v>Sat</v>
      </c>
    </row>
    <row r="599" spans="2:5" hidden="1">
      <c r="B599" s="53">
        <v>44294</v>
      </c>
      <c r="C599" s="57" t="s">
        <v>10</v>
      </c>
      <c r="D599" s="163">
        <v>1397.62</v>
      </c>
      <c r="E599" s="164" t="str">
        <f>TEXT(fSalesEx24Answer[[#This Row],[Date]],"ddd")</f>
        <v>Thu</v>
      </c>
    </row>
    <row r="600" spans="2:5" hidden="1">
      <c r="B600" s="53">
        <v>44691</v>
      </c>
      <c r="C600" s="57" t="s">
        <v>312</v>
      </c>
      <c r="D600" s="163">
        <v>1409.72</v>
      </c>
      <c r="E600" s="164" t="str">
        <f>TEXT(fSalesEx24Answer[[#This Row],[Date]],"ddd")</f>
        <v>Tue</v>
      </c>
    </row>
    <row r="601" spans="2:5" hidden="1">
      <c r="B601" s="53">
        <v>44349</v>
      </c>
      <c r="C601" s="57" t="s">
        <v>10</v>
      </c>
      <c r="D601" s="163">
        <v>2559.5700000000002</v>
      </c>
      <c r="E601" s="164" t="str">
        <f>TEXT(fSalesEx24Answer[[#This Row],[Date]],"ddd")</f>
        <v>Wed</v>
      </c>
    </row>
    <row r="602" spans="2:5" hidden="1">
      <c r="B602" s="53">
        <v>44389</v>
      </c>
      <c r="C602" s="57" t="s">
        <v>9</v>
      </c>
      <c r="D602" s="163">
        <v>2030.28</v>
      </c>
      <c r="E602" s="164" t="str">
        <f>TEXT(fSalesEx24Answer[[#This Row],[Date]],"ddd")</f>
        <v>Mon</v>
      </c>
    </row>
    <row r="603" spans="2:5" hidden="1">
      <c r="B603" s="53">
        <v>44551</v>
      </c>
      <c r="C603" s="57" t="s">
        <v>9</v>
      </c>
      <c r="D603" s="163">
        <v>560.49</v>
      </c>
      <c r="E603" s="164" t="str">
        <f>TEXT(fSalesEx24Answer[[#This Row],[Date]],"ddd")</f>
        <v>Tue</v>
      </c>
    </row>
    <row r="604" spans="2:5" hidden="1">
      <c r="B604" s="53">
        <v>44691</v>
      </c>
      <c r="C604" s="57" t="s">
        <v>9</v>
      </c>
      <c r="D604" s="163">
        <v>2210.09</v>
      </c>
      <c r="E604" s="164" t="str">
        <f>TEXT(fSalesEx24Answer[[#This Row],[Date]],"ddd")</f>
        <v>Tue</v>
      </c>
    </row>
    <row r="605" spans="2:5" hidden="1">
      <c r="B605" s="53">
        <v>44851</v>
      </c>
      <c r="C605" s="57" t="s">
        <v>6</v>
      </c>
      <c r="D605" s="163">
        <v>3230.55</v>
      </c>
      <c r="E605" s="164" t="str">
        <f>TEXT(fSalesEx24Answer[[#This Row],[Date]],"ddd")</f>
        <v>Mon</v>
      </c>
    </row>
    <row r="606" spans="2:5" hidden="1">
      <c r="B606" s="53">
        <v>44412</v>
      </c>
      <c r="C606" s="57" t="s">
        <v>9</v>
      </c>
      <c r="D606" s="163">
        <v>1818.18</v>
      </c>
      <c r="E606" s="164" t="str">
        <f>TEXT(fSalesEx24Answer[[#This Row],[Date]],"ddd")</f>
        <v>Wed</v>
      </c>
    </row>
    <row r="607" spans="2:5" hidden="1">
      <c r="B607" s="53">
        <v>44703</v>
      </c>
      <c r="C607" s="57" t="s">
        <v>312</v>
      </c>
      <c r="D607" s="163">
        <v>1014.66</v>
      </c>
      <c r="E607" s="164" t="str">
        <f>TEXT(fSalesEx24Answer[[#This Row],[Date]],"ddd")</f>
        <v>Sun</v>
      </c>
    </row>
    <row r="608" spans="2:5" hidden="1">
      <c r="B608" s="53">
        <v>44539</v>
      </c>
      <c r="C608" s="57" t="s">
        <v>312</v>
      </c>
      <c r="D608" s="163">
        <v>280.35000000000002</v>
      </c>
      <c r="E608" s="164" t="str">
        <f>TEXT(fSalesEx24Answer[[#This Row],[Date]],"ddd")</f>
        <v>Thu</v>
      </c>
    </row>
    <row r="609" spans="2:5" hidden="1">
      <c r="B609" s="53">
        <v>44613</v>
      </c>
      <c r="C609" s="57" t="s">
        <v>6</v>
      </c>
      <c r="D609" s="163">
        <v>194.98</v>
      </c>
      <c r="E609" s="164" t="str">
        <f>TEXT(fSalesEx24Answer[[#This Row],[Date]],"ddd")</f>
        <v>Mon</v>
      </c>
    </row>
    <row r="610" spans="2:5" hidden="1">
      <c r="B610" s="53">
        <v>44587</v>
      </c>
      <c r="C610" s="57" t="s">
        <v>9</v>
      </c>
      <c r="D610" s="163">
        <v>410.95</v>
      </c>
      <c r="E610" s="164" t="str">
        <f>TEXT(fSalesEx24Answer[[#This Row],[Date]],"ddd")</f>
        <v>Wed</v>
      </c>
    </row>
    <row r="611" spans="2:5" hidden="1">
      <c r="B611" s="53">
        <v>44291</v>
      </c>
      <c r="C611" s="57" t="s">
        <v>6</v>
      </c>
      <c r="D611" s="163">
        <v>1815.79</v>
      </c>
      <c r="E611" s="164" t="str">
        <f>TEXT(fSalesEx24Answer[[#This Row],[Date]],"ddd")</f>
        <v>Mon</v>
      </c>
    </row>
    <row r="612" spans="2:5" hidden="1">
      <c r="B612" s="53">
        <v>44903</v>
      </c>
      <c r="C612" s="57" t="s">
        <v>9</v>
      </c>
      <c r="D612" s="163">
        <v>1738.23</v>
      </c>
      <c r="E612" s="164" t="str">
        <f>TEXT(fSalesEx24Answer[[#This Row],[Date]],"ddd")</f>
        <v>Thu</v>
      </c>
    </row>
    <row r="613" spans="2:5" hidden="1">
      <c r="B613" s="53">
        <v>44597</v>
      </c>
      <c r="C613" s="57" t="s">
        <v>312</v>
      </c>
      <c r="D613" s="163">
        <v>1105.3</v>
      </c>
      <c r="E613" s="164" t="str">
        <f>TEXT(fSalesEx24Answer[[#This Row],[Date]],"ddd")</f>
        <v>Sat</v>
      </c>
    </row>
    <row r="614" spans="2:5" hidden="1">
      <c r="B614" s="53">
        <v>45004</v>
      </c>
      <c r="C614" s="57" t="s">
        <v>10</v>
      </c>
      <c r="D614" s="163">
        <v>470.52</v>
      </c>
      <c r="E614" s="164" t="str">
        <f>TEXT(fSalesEx24Answer[[#This Row],[Date]],"ddd")</f>
        <v>Sun</v>
      </c>
    </row>
    <row r="615" spans="2:5" hidden="1">
      <c r="B615" s="53">
        <v>44591</v>
      </c>
      <c r="C615" s="57" t="s">
        <v>9</v>
      </c>
      <c r="D615" s="163">
        <v>2547.9299999999998</v>
      </c>
      <c r="E615" s="164" t="str">
        <f>TEXT(fSalesEx24Answer[[#This Row],[Date]],"ddd")</f>
        <v>Sun</v>
      </c>
    </row>
    <row r="616" spans="2:5" hidden="1">
      <c r="B616" s="53">
        <v>44724</v>
      </c>
      <c r="C616" s="57" t="s">
        <v>312</v>
      </c>
      <c r="D616" s="163">
        <v>1408.08</v>
      </c>
      <c r="E616" s="164" t="str">
        <f>TEXT(fSalesEx24Answer[[#This Row],[Date]],"ddd")</f>
        <v>Sun</v>
      </c>
    </row>
    <row r="617" spans="2:5" hidden="1">
      <c r="B617" s="53">
        <v>44852</v>
      </c>
      <c r="C617" s="57" t="s">
        <v>9</v>
      </c>
      <c r="D617" s="163">
        <v>322.5</v>
      </c>
      <c r="E617" s="164" t="str">
        <f>TEXT(fSalesEx24Answer[[#This Row],[Date]],"ddd")</f>
        <v>Tue</v>
      </c>
    </row>
    <row r="618" spans="2:5" hidden="1">
      <c r="B618" s="53">
        <v>44524</v>
      </c>
      <c r="C618" s="57" t="s">
        <v>9</v>
      </c>
      <c r="D618" s="163">
        <v>239.6</v>
      </c>
      <c r="E618" s="164" t="str">
        <f>TEXT(fSalesEx24Answer[[#This Row],[Date]],"ddd")</f>
        <v>Wed</v>
      </c>
    </row>
    <row r="619" spans="2:5" hidden="1">
      <c r="B619" s="53">
        <v>44445</v>
      </c>
      <c r="C619" s="57" t="s">
        <v>9</v>
      </c>
      <c r="D619" s="163">
        <v>2107.63</v>
      </c>
      <c r="E619" s="164" t="str">
        <f>TEXT(fSalesEx24Answer[[#This Row],[Date]],"ddd")</f>
        <v>Mon</v>
      </c>
    </row>
    <row r="620" spans="2:5" hidden="1">
      <c r="B620" s="53">
        <v>44739</v>
      </c>
      <c r="C620" s="57" t="s">
        <v>9</v>
      </c>
      <c r="D620" s="163">
        <v>2280.84</v>
      </c>
      <c r="E620" s="164" t="str">
        <f>TEXT(fSalesEx24Answer[[#This Row],[Date]],"ddd")</f>
        <v>Mon</v>
      </c>
    </row>
    <row r="621" spans="2:5" hidden="1">
      <c r="B621" s="53">
        <v>44554</v>
      </c>
      <c r="C621" s="57" t="s">
        <v>9</v>
      </c>
      <c r="D621" s="163">
        <v>3461.9</v>
      </c>
      <c r="E621" s="164" t="str">
        <f>TEXT(fSalesEx24Answer[[#This Row],[Date]],"ddd")</f>
        <v>Fri</v>
      </c>
    </row>
    <row r="622" spans="2:5" hidden="1">
      <c r="B622" s="53">
        <v>44779</v>
      </c>
      <c r="C622" s="57" t="s">
        <v>9</v>
      </c>
      <c r="D622" s="163">
        <v>905.41</v>
      </c>
      <c r="E622" s="164" t="str">
        <f>TEXT(fSalesEx24Answer[[#This Row],[Date]],"ddd")</f>
        <v>Sat</v>
      </c>
    </row>
    <row r="623" spans="2:5" hidden="1">
      <c r="B623" s="53">
        <v>44984</v>
      </c>
      <c r="C623" s="57" t="s">
        <v>6</v>
      </c>
      <c r="D623" s="163">
        <v>495.07</v>
      </c>
      <c r="E623" s="164" t="str">
        <f>TEXT(fSalesEx24Answer[[#This Row],[Date]],"ddd")</f>
        <v>Mon</v>
      </c>
    </row>
    <row r="624" spans="2:5" hidden="1">
      <c r="B624" s="53">
        <v>44606</v>
      </c>
      <c r="C624" s="57" t="s">
        <v>312</v>
      </c>
      <c r="D624" s="163">
        <v>852.32</v>
      </c>
      <c r="E624" s="164" t="str">
        <f>TEXT(fSalesEx24Answer[[#This Row],[Date]],"ddd")</f>
        <v>Mon</v>
      </c>
    </row>
    <row r="625" spans="2:5" hidden="1">
      <c r="B625" s="53">
        <v>44398</v>
      </c>
      <c r="C625" s="57" t="s">
        <v>6</v>
      </c>
      <c r="D625" s="163">
        <v>1071.29</v>
      </c>
      <c r="E625" s="164" t="str">
        <f>TEXT(fSalesEx24Answer[[#This Row],[Date]],"ddd")</f>
        <v>Wed</v>
      </c>
    </row>
    <row r="626" spans="2:5" hidden="1">
      <c r="B626" s="53">
        <v>44620</v>
      </c>
      <c r="C626" s="57" t="s">
        <v>312</v>
      </c>
      <c r="D626" s="163">
        <v>1715.67</v>
      </c>
      <c r="E626" s="164" t="str">
        <f>TEXT(fSalesEx24Answer[[#This Row],[Date]],"ddd")</f>
        <v>Mon</v>
      </c>
    </row>
    <row r="627" spans="2:5" hidden="1">
      <c r="B627" s="53">
        <v>44988</v>
      </c>
      <c r="C627" s="57" t="s">
        <v>9</v>
      </c>
      <c r="D627" s="163">
        <v>2492.6</v>
      </c>
      <c r="E627" s="164" t="str">
        <f>TEXT(fSalesEx24Answer[[#This Row],[Date]],"ddd")</f>
        <v>Fri</v>
      </c>
    </row>
    <row r="628" spans="2:5" hidden="1">
      <c r="B628" s="53">
        <v>44503</v>
      </c>
      <c r="C628" s="57" t="s">
        <v>9</v>
      </c>
      <c r="D628" s="163">
        <v>3626.7</v>
      </c>
      <c r="E628" s="164" t="str">
        <f>TEXT(fSalesEx24Answer[[#This Row],[Date]],"ddd")</f>
        <v>Wed</v>
      </c>
    </row>
    <row r="629" spans="2:5" hidden="1">
      <c r="B629" s="53">
        <v>44574</v>
      </c>
      <c r="C629" s="57" t="s">
        <v>312</v>
      </c>
      <c r="D629" s="163">
        <v>1971.21</v>
      </c>
      <c r="E629" s="164" t="str">
        <f>TEXT(fSalesEx24Answer[[#This Row],[Date]],"ddd")</f>
        <v>Thu</v>
      </c>
    </row>
    <row r="630" spans="2:5" hidden="1">
      <c r="B630" s="53">
        <v>44853</v>
      </c>
      <c r="C630" s="57" t="s">
        <v>10</v>
      </c>
      <c r="D630" s="163">
        <v>1176.8499999999999</v>
      </c>
      <c r="E630" s="164" t="str">
        <f>TEXT(fSalesEx24Answer[[#This Row],[Date]],"ddd")</f>
        <v>Wed</v>
      </c>
    </row>
    <row r="631" spans="2:5" hidden="1">
      <c r="B631" s="53">
        <v>45004</v>
      </c>
      <c r="C631" s="57" t="s">
        <v>6</v>
      </c>
      <c r="D631" s="163">
        <v>1031.07</v>
      </c>
      <c r="E631" s="164" t="str">
        <f>TEXT(fSalesEx24Answer[[#This Row],[Date]],"ddd")</f>
        <v>Sun</v>
      </c>
    </row>
    <row r="632" spans="2:5" hidden="1">
      <c r="B632" s="53">
        <v>44587</v>
      </c>
      <c r="C632" s="57" t="s">
        <v>9</v>
      </c>
      <c r="D632" s="163">
        <v>190.45</v>
      </c>
      <c r="E632" s="164" t="str">
        <f>TEXT(fSalesEx24Answer[[#This Row],[Date]],"ddd")</f>
        <v>Wed</v>
      </c>
    </row>
    <row r="633" spans="2:5" hidden="1">
      <c r="B633" s="53">
        <v>44349</v>
      </c>
      <c r="C633" s="57" t="s">
        <v>9</v>
      </c>
      <c r="D633" s="163">
        <v>1860.02</v>
      </c>
      <c r="E633" s="164" t="str">
        <f>TEXT(fSalesEx24Answer[[#This Row],[Date]],"ddd")</f>
        <v>Wed</v>
      </c>
    </row>
    <row r="634" spans="2:5" hidden="1">
      <c r="B634" s="53">
        <v>44513</v>
      </c>
      <c r="C634" s="57" t="s">
        <v>9</v>
      </c>
      <c r="D634" s="163">
        <v>941.82</v>
      </c>
      <c r="E634" s="164" t="str">
        <f>TEXT(fSalesEx24Answer[[#This Row],[Date]],"ddd")</f>
        <v>Sat</v>
      </c>
    </row>
    <row r="635" spans="2:5" hidden="1">
      <c r="B635" s="53">
        <v>44996</v>
      </c>
      <c r="C635" s="57" t="s">
        <v>9</v>
      </c>
      <c r="D635" s="163">
        <v>2489.09</v>
      </c>
      <c r="E635" s="164" t="str">
        <f>TEXT(fSalesEx24Answer[[#This Row],[Date]],"ddd")</f>
        <v>Sat</v>
      </c>
    </row>
    <row r="636" spans="2:5" hidden="1">
      <c r="B636" s="53">
        <v>44651</v>
      </c>
      <c r="C636" s="57" t="s">
        <v>9</v>
      </c>
      <c r="D636" s="163">
        <v>2554.1799999999998</v>
      </c>
      <c r="E636" s="164" t="str">
        <f>TEXT(fSalesEx24Answer[[#This Row],[Date]],"ddd")</f>
        <v>Thu</v>
      </c>
    </row>
    <row r="637" spans="2:5" hidden="1">
      <c r="B637" s="53">
        <v>44905</v>
      </c>
      <c r="C637" s="57" t="s">
        <v>10</v>
      </c>
      <c r="D637" s="163">
        <v>3742.65</v>
      </c>
      <c r="E637" s="164" t="str">
        <f>TEXT(fSalesEx24Answer[[#This Row],[Date]],"ddd")</f>
        <v>Sat</v>
      </c>
    </row>
    <row r="638" spans="2:5" hidden="1">
      <c r="B638" s="53">
        <v>44821</v>
      </c>
      <c r="C638" s="57" t="s">
        <v>10</v>
      </c>
      <c r="D638" s="163">
        <v>628.64</v>
      </c>
      <c r="E638" s="164" t="str">
        <f>TEXT(fSalesEx24Answer[[#This Row],[Date]],"ddd")</f>
        <v>Sat</v>
      </c>
    </row>
    <row r="639" spans="2:5" hidden="1">
      <c r="B639" s="53">
        <v>44525</v>
      </c>
      <c r="C639" s="57" t="s">
        <v>6</v>
      </c>
      <c r="D639" s="163">
        <v>3068.84</v>
      </c>
      <c r="E639" s="164" t="str">
        <f>TEXT(fSalesEx24Answer[[#This Row],[Date]],"ddd")</f>
        <v>Thu</v>
      </c>
    </row>
    <row r="640" spans="2:5" hidden="1">
      <c r="B640" s="53">
        <v>44795</v>
      </c>
      <c r="C640" s="57" t="s">
        <v>6</v>
      </c>
      <c r="D640" s="163">
        <v>1441.58</v>
      </c>
      <c r="E640" s="164" t="str">
        <f>TEXT(fSalesEx24Answer[[#This Row],[Date]],"ddd")</f>
        <v>Mon</v>
      </c>
    </row>
    <row r="641" spans="2:5" hidden="1">
      <c r="B641" s="53">
        <v>44970</v>
      </c>
      <c r="C641" s="57" t="s">
        <v>10</v>
      </c>
      <c r="D641" s="163">
        <v>1213.21</v>
      </c>
      <c r="E641" s="164" t="str">
        <f>TEXT(fSalesEx24Answer[[#This Row],[Date]],"ddd")</f>
        <v>Mon</v>
      </c>
    </row>
    <row r="642" spans="2:5" hidden="1">
      <c r="B642" s="53">
        <v>44991</v>
      </c>
      <c r="C642" s="57" t="s">
        <v>10</v>
      </c>
      <c r="D642" s="163">
        <v>1095.73</v>
      </c>
      <c r="E642" s="164" t="str">
        <f>TEXT(fSalesEx24Answer[[#This Row],[Date]],"ddd")</f>
        <v>Mon</v>
      </c>
    </row>
    <row r="643" spans="2:5" hidden="1">
      <c r="B643" s="53">
        <v>44704</v>
      </c>
      <c r="C643" s="57" t="s">
        <v>312</v>
      </c>
      <c r="D643" s="163">
        <v>2386.25</v>
      </c>
      <c r="E643" s="164" t="str">
        <f>TEXT(fSalesEx24Answer[[#This Row],[Date]],"ddd")</f>
        <v>Mon</v>
      </c>
    </row>
    <row r="644" spans="2:5" hidden="1">
      <c r="B644" s="53">
        <v>45003</v>
      </c>
      <c r="C644" s="57" t="s">
        <v>6</v>
      </c>
      <c r="D644" s="163">
        <v>2526.92</v>
      </c>
      <c r="E644" s="164" t="str">
        <f>TEXT(fSalesEx24Answer[[#This Row],[Date]],"ddd")</f>
        <v>Sat</v>
      </c>
    </row>
    <row r="645" spans="2:5" hidden="1">
      <c r="B645" s="53">
        <v>44378</v>
      </c>
      <c r="C645" s="57" t="s">
        <v>9</v>
      </c>
      <c r="D645" s="163">
        <v>1552.64</v>
      </c>
      <c r="E645" s="164" t="str">
        <f>TEXT(fSalesEx24Answer[[#This Row],[Date]],"ddd")</f>
        <v>Thu</v>
      </c>
    </row>
    <row r="646" spans="2:5" hidden="1">
      <c r="B646" s="53">
        <v>44295</v>
      </c>
      <c r="C646" s="57" t="s">
        <v>6</v>
      </c>
      <c r="D646" s="163">
        <v>262.38</v>
      </c>
      <c r="E646" s="164" t="str">
        <f>TEXT(fSalesEx24Answer[[#This Row],[Date]],"ddd")</f>
        <v>Fri</v>
      </c>
    </row>
    <row r="647" spans="2:5" hidden="1">
      <c r="B647" s="53">
        <v>44531</v>
      </c>
      <c r="C647" s="57" t="s">
        <v>312</v>
      </c>
      <c r="D647" s="163">
        <v>3662.08</v>
      </c>
      <c r="E647" s="164" t="str">
        <f>TEXT(fSalesEx24Answer[[#This Row],[Date]],"ddd")</f>
        <v>Wed</v>
      </c>
    </row>
    <row r="648" spans="2:5" hidden="1">
      <c r="B648" s="53">
        <v>44659</v>
      </c>
      <c r="C648" s="57" t="s">
        <v>6</v>
      </c>
      <c r="D648" s="163">
        <v>667.84</v>
      </c>
      <c r="E648" s="164" t="str">
        <f>TEXT(fSalesEx24Answer[[#This Row],[Date]],"ddd")</f>
        <v>Fri</v>
      </c>
    </row>
    <row r="649" spans="2:5" hidden="1">
      <c r="B649" s="53">
        <v>44943</v>
      </c>
      <c r="C649" s="57" t="s">
        <v>9</v>
      </c>
      <c r="D649" s="163">
        <v>723.3</v>
      </c>
      <c r="E649" s="164" t="str">
        <f>TEXT(fSalesEx24Answer[[#This Row],[Date]],"ddd")</f>
        <v>Tue</v>
      </c>
    </row>
    <row r="650" spans="2:5" hidden="1">
      <c r="B650" s="53">
        <v>44955</v>
      </c>
      <c r="C650" s="57" t="s">
        <v>312</v>
      </c>
      <c r="D650" s="163">
        <v>686.91</v>
      </c>
      <c r="E650" s="164" t="str">
        <f>TEXT(fSalesEx24Answer[[#This Row],[Date]],"ddd")</f>
        <v>Sun</v>
      </c>
    </row>
    <row r="651" spans="2:5" hidden="1">
      <c r="B651" s="53">
        <v>44397</v>
      </c>
      <c r="C651" s="57" t="s">
        <v>312</v>
      </c>
      <c r="D651" s="163">
        <v>2082.79</v>
      </c>
      <c r="E651" s="164" t="str">
        <f>TEXT(fSalesEx24Answer[[#This Row],[Date]],"ddd")</f>
        <v>Tue</v>
      </c>
    </row>
    <row r="652" spans="2:5" hidden="1">
      <c r="B652" s="53">
        <v>44608</v>
      </c>
      <c r="C652" s="57" t="s">
        <v>9</v>
      </c>
      <c r="D652" s="163">
        <v>1026.96</v>
      </c>
      <c r="E652" s="164" t="str">
        <f>TEXT(fSalesEx24Answer[[#This Row],[Date]],"ddd")</f>
        <v>Wed</v>
      </c>
    </row>
    <row r="653" spans="2:5" hidden="1">
      <c r="B653" s="53">
        <v>44505</v>
      </c>
      <c r="C653" s="57" t="s">
        <v>9</v>
      </c>
      <c r="D653" s="163">
        <v>470.94</v>
      </c>
      <c r="E653" s="164" t="str">
        <f>TEXT(fSalesEx24Answer[[#This Row],[Date]],"ddd")</f>
        <v>Fri</v>
      </c>
    </row>
    <row r="654" spans="2:5" hidden="1">
      <c r="B654" s="53">
        <v>44531</v>
      </c>
      <c r="C654" s="57" t="s">
        <v>7</v>
      </c>
      <c r="D654" s="163">
        <v>2483.65</v>
      </c>
      <c r="E654" s="164" t="str">
        <f>TEXT(fSalesEx24Answer[[#This Row],[Date]],"ddd")</f>
        <v>Wed</v>
      </c>
    </row>
    <row r="655" spans="2:5" hidden="1">
      <c r="B655" s="53">
        <v>44922</v>
      </c>
      <c r="C655" s="57" t="s">
        <v>10</v>
      </c>
      <c r="D655" s="163">
        <v>1407.32</v>
      </c>
      <c r="E655" s="164" t="str">
        <f>TEXT(fSalesEx24Answer[[#This Row],[Date]],"ddd")</f>
        <v>Tue</v>
      </c>
    </row>
    <row r="656" spans="2:5" hidden="1">
      <c r="B656" s="53">
        <v>44525</v>
      </c>
      <c r="C656" s="57" t="s">
        <v>9</v>
      </c>
      <c r="D656" s="163">
        <v>324.66000000000003</v>
      </c>
      <c r="E656" s="164" t="str">
        <f>TEXT(fSalesEx24Answer[[#This Row],[Date]],"ddd")</f>
        <v>Thu</v>
      </c>
    </row>
    <row r="657" spans="2:5" hidden="1">
      <c r="B657" s="53">
        <v>44305</v>
      </c>
      <c r="C657" s="57" t="s">
        <v>7</v>
      </c>
      <c r="D657" s="163">
        <v>245.82</v>
      </c>
      <c r="E657" s="164" t="str">
        <f>TEXT(fSalesEx24Answer[[#This Row],[Date]],"ddd")</f>
        <v>Mon</v>
      </c>
    </row>
    <row r="658" spans="2:5" hidden="1">
      <c r="B658" s="53">
        <v>45012</v>
      </c>
      <c r="C658" s="57" t="s">
        <v>9</v>
      </c>
      <c r="D658" s="163">
        <v>1329.64</v>
      </c>
      <c r="E658" s="164" t="str">
        <f>TEXT(fSalesEx24Answer[[#This Row],[Date]],"ddd")</f>
        <v>Mon</v>
      </c>
    </row>
    <row r="659" spans="2:5" hidden="1">
      <c r="B659" s="53">
        <v>44634</v>
      </c>
      <c r="C659" s="57" t="s">
        <v>6</v>
      </c>
      <c r="D659" s="163">
        <v>422.03</v>
      </c>
      <c r="E659" s="164" t="str">
        <f>TEXT(fSalesEx24Answer[[#This Row],[Date]],"ddd")</f>
        <v>Mon</v>
      </c>
    </row>
    <row r="660" spans="2:5" hidden="1">
      <c r="B660" s="53">
        <v>44669</v>
      </c>
      <c r="C660" s="57" t="s">
        <v>9</v>
      </c>
      <c r="D660" s="163">
        <v>408.76</v>
      </c>
      <c r="E660" s="164" t="str">
        <f>TEXT(fSalesEx24Answer[[#This Row],[Date]],"ddd")</f>
        <v>Mon</v>
      </c>
    </row>
    <row r="661" spans="2:5" hidden="1">
      <c r="B661" s="53">
        <v>44633</v>
      </c>
      <c r="C661" s="57" t="s">
        <v>7</v>
      </c>
      <c r="D661" s="163">
        <v>938.66</v>
      </c>
      <c r="E661" s="164" t="str">
        <f>TEXT(fSalesEx24Answer[[#This Row],[Date]],"ddd")</f>
        <v>Sun</v>
      </c>
    </row>
    <row r="662" spans="2:5" hidden="1">
      <c r="B662" s="53">
        <v>44514</v>
      </c>
      <c r="C662" s="57" t="s">
        <v>10</v>
      </c>
      <c r="D662" s="163">
        <v>206.82</v>
      </c>
      <c r="E662" s="164" t="str">
        <f>TEXT(fSalesEx24Answer[[#This Row],[Date]],"ddd")</f>
        <v>Sun</v>
      </c>
    </row>
    <row r="663" spans="2:5" hidden="1">
      <c r="B663" s="53">
        <v>44777</v>
      </c>
      <c r="C663" s="57" t="s">
        <v>6</v>
      </c>
      <c r="D663" s="163">
        <v>946.23</v>
      </c>
      <c r="E663" s="164" t="str">
        <f>TEXT(fSalesEx24Answer[[#This Row],[Date]],"ddd")</f>
        <v>Thu</v>
      </c>
    </row>
    <row r="664" spans="2:5" hidden="1">
      <c r="B664" s="53">
        <v>44907</v>
      </c>
      <c r="C664" s="57" t="s">
        <v>6</v>
      </c>
      <c r="D664" s="163">
        <v>3949.53</v>
      </c>
      <c r="E664" s="164" t="str">
        <f>TEXT(fSalesEx24Answer[[#This Row],[Date]],"ddd")</f>
        <v>Mon</v>
      </c>
    </row>
    <row r="665" spans="2:5" hidden="1">
      <c r="B665" s="53">
        <v>44469</v>
      </c>
      <c r="C665" s="57" t="s">
        <v>7</v>
      </c>
      <c r="D665" s="163">
        <v>1546.6</v>
      </c>
      <c r="E665" s="164" t="str">
        <f>TEXT(fSalesEx24Answer[[#This Row],[Date]],"ddd")</f>
        <v>Thu</v>
      </c>
    </row>
    <row r="666" spans="2:5" hidden="1">
      <c r="B666" s="53">
        <v>44997</v>
      </c>
      <c r="C666" s="57" t="s">
        <v>10</v>
      </c>
      <c r="D666" s="163">
        <v>1816.23</v>
      </c>
      <c r="E666" s="164" t="str">
        <f>TEXT(fSalesEx24Answer[[#This Row],[Date]],"ddd")</f>
        <v>Sun</v>
      </c>
    </row>
    <row r="667" spans="2:5" hidden="1">
      <c r="B667" s="53">
        <v>44775</v>
      </c>
      <c r="C667" s="57" t="s">
        <v>10</v>
      </c>
      <c r="D667" s="163">
        <v>1977.07</v>
      </c>
      <c r="E667" s="164" t="str">
        <f>TEXT(fSalesEx24Answer[[#This Row],[Date]],"ddd")</f>
        <v>Tue</v>
      </c>
    </row>
    <row r="668" spans="2:5" hidden="1">
      <c r="B668" s="53">
        <v>44846</v>
      </c>
      <c r="C668" s="57" t="s">
        <v>7</v>
      </c>
      <c r="D668" s="163">
        <v>495.79</v>
      </c>
      <c r="E668" s="164" t="str">
        <f>TEXT(fSalesEx24Answer[[#This Row],[Date]],"ddd")</f>
        <v>Wed</v>
      </c>
    </row>
    <row r="669" spans="2:5" hidden="1">
      <c r="B669" s="53">
        <v>44927</v>
      </c>
      <c r="C669" s="57" t="s">
        <v>9</v>
      </c>
      <c r="D669" s="163">
        <v>2342.08</v>
      </c>
      <c r="E669" s="164" t="str">
        <f>TEXT(fSalesEx24Answer[[#This Row],[Date]],"ddd")</f>
        <v>Sun</v>
      </c>
    </row>
    <row r="670" spans="2:5" hidden="1">
      <c r="B670" s="53">
        <v>44505</v>
      </c>
      <c r="C670" s="57" t="s">
        <v>6</v>
      </c>
      <c r="D670" s="163">
        <v>908.35</v>
      </c>
      <c r="E670" s="164" t="str">
        <f>TEXT(fSalesEx24Answer[[#This Row],[Date]],"ddd")</f>
        <v>Fri</v>
      </c>
    </row>
    <row r="671" spans="2:5" hidden="1">
      <c r="B671" s="53">
        <v>44498</v>
      </c>
      <c r="C671" s="57" t="s">
        <v>10</v>
      </c>
      <c r="D671" s="163">
        <v>2309.29</v>
      </c>
      <c r="E671" s="164" t="str">
        <f>TEXT(fSalesEx24Answer[[#This Row],[Date]],"ddd")</f>
        <v>Fri</v>
      </c>
    </row>
    <row r="672" spans="2:5" hidden="1">
      <c r="B672" s="53">
        <v>44585</v>
      </c>
      <c r="C672" s="57" t="s">
        <v>6</v>
      </c>
      <c r="D672" s="163">
        <v>2394.66</v>
      </c>
      <c r="E672" s="164" t="str">
        <f>TEXT(fSalesEx24Answer[[#This Row],[Date]],"ddd")</f>
        <v>Mon</v>
      </c>
    </row>
    <row r="673" spans="2:5" hidden="1">
      <c r="B673" s="53">
        <v>44621</v>
      </c>
      <c r="C673" s="57" t="s">
        <v>9</v>
      </c>
      <c r="D673" s="163">
        <v>2573.5500000000002</v>
      </c>
      <c r="E673" s="164" t="str">
        <f>TEXT(fSalesEx24Answer[[#This Row],[Date]],"ddd")</f>
        <v>Tue</v>
      </c>
    </row>
    <row r="674" spans="2:5" hidden="1">
      <c r="B674" s="53">
        <v>44453</v>
      </c>
      <c r="C674" s="57" t="s">
        <v>312</v>
      </c>
      <c r="D674" s="163">
        <v>2263.33</v>
      </c>
      <c r="E674" s="164" t="str">
        <f>TEXT(fSalesEx24Answer[[#This Row],[Date]],"ddd")</f>
        <v>Tue</v>
      </c>
    </row>
    <row r="675" spans="2:5" hidden="1">
      <c r="B675" s="53">
        <v>44793</v>
      </c>
      <c r="C675" s="57" t="s">
        <v>9</v>
      </c>
      <c r="D675" s="163">
        <v>201.17</v>
      </c>
      <c r="E675" s="164" t="str">
        <f>TEXT(fSalesEx24Answer[[#This Row],[Date]],"ddd")</f>
        <v>Sat</v>
      </c>
    </row>
    <row r="676" spans="2:5" hidden="1">
      <c r="B676" s="53">
        <v>44431</v>
      </c>
      <c r="C676" s="57" t="s">
        <v>9</v>
      </c>
      <c r="D676" s="163">
        <v>2342.02</v>
      </c>
      <c r="E676" s="164" t="str">
        <f>TEXT(fSalesEx24Answer[[#This Row],[Date]],"ddd")</f>
        <v>Mon</v>
      </c>
    </row>
    <row r="677" spans="2:5" hidden="1">
      <c r="B677" s="53">
        <v>44793</v>
      </c>
      <c r="C677" s="57" t="s">
        <v>312</v>
      </c>
      <c r="D677" s="163">
        <v>206.11</v>
      </c>
      <c r="E677" s="164" t="str">
        <f>TEXT(fSalesEx24Answer[[#This Row],[Date]],"ddd")</f>
        <v>Sat</v>
      </c>
    </row>
    <row r="678" spans="2:5" hidden="1">
      <c r="B678" s="53">
        <v>44823</v>
      </c>
      <c r="C678" s="57" t="s">
        <v>9</v>
      </c>
      <c r="D678" s="163">
        <v>1310.72</v>
      </c>
      <c r="E678" s="164" t="str">
        <f>TEXT(fSalesEx24Answer[[#This Row],[Date]],"ddd")</f>
        <v>Mon</v>
      </c>
    </row>
    <row r="679" spans="2:5" hidden="1">
      <c r="B679" s="53">
        <v>44387</v>
      </c>
      <c r="C679" s="57" t="s">
        <v>312</v>
      </c>
      <c r="D679" s="163">
        <v>1653.43</v>
      </c>
      <c r="E679" s="164" t="str">
        <f>TEXT(fSalesEx24Answer[[#This Row],[Date]],"ddd")</f>
        <v>Sat</v>
      </c>
    </row>
    <row r="680" spans="2:5" hidden="1">
      <c r="B680" s="53">
        <v>44983</v>
      </c>
      <c r="C680" s="57" t="s">
        <v>9</v>
      </c>
      <c r="D680" s="163">
        <v>2255.31</v>
      </c>
      <c r="E680" s="164" t="str">
        <f>TEXT(fSalesEx24Answer[[#This Row],[Date]],"ddd")</f>
        <v>Sun</v>
      </c>
    </row>
    <row r="681" spans="2:5" hidden="1">
      <c r="B681" s="53">
        <v>44804</v>
      </c>
      <c r="C681" s="57" t="s">
        <v>6</v>
      </c>
      <c r="D681" s="163">
        <v>517.55999999999995</v>
      </c>
      <c r="E681" s="164" t="str">
        <f>TEXT(fSalesEx24Answer[[#This Row],[Date]],"ddd")</f>
        <v>Wed</v>
      </c>
    </row>
    <row r="682" spans="2:5" hidden="1">
      <c r="B682" s="53">
        <v>44912</v>
      </c>
      <c r="C682" s="57" t="s">
        <v>312</v>
      </c>
      <c r="D682" s="163">
        <v>1779.64</v>
      </c>
      <c r="E682" s="164" t="str">
        <f>TEXT(fSalesEx24Answer[[#This Row],[Date]],"ddd")</f>
        <v>Sat</v>
      </c>
    </row>
    <row r="683" spans="2:5" hidden="1">
      <c r="B683" s="53">
        <v>44472</v>
      </c>
      <c r="C683" s="57" t="s">
        <v>9</v>
      </c>
      <c r="D683" s="163">
        <v>2829.35</v>
      </c>
      <c r="E683" s="164" t="str">
        <f>TEXT(fSalesEx24Answer[[#This Row],[Date]],"ddd")</f>
        <v>Sun</v>
      </c>
    </row>
    <row r="684" spans="2:5" hidden="1">
      <c r="B684" s="53">
        <v>44317</v>
      </c>
      <c r="C684" s="57" t="s">
        <v>312</v>
      </c>
      <c r="D684" s="163">
        <v>1039.3800000000001</v>
      </c>
      <c r="E684" s="164" t="str">
        <f>TEXT(fSalesEx24Answer[[#This Row],[Date]],"ddd")</f>
        <v>Sat</v>
      </c>
    </row>
    <row r="685" spans="2:5" hidden="1">
      <c r="B685" s="53">
        <v>44905</v>
      </c>
      <c r="C685" s="57" t="s">
        <v>10</v>
      </c>
      <c r="D685" s="163">
        <v>2163.83</v>
      </c>
      <c r="E685" s="164" t="str">
        <f>TEXT(fSalesEx24Answer[[#This Row],[Date]],"ddd")</f>
        <v>Sat</v>
      </c>
    </row>
    <row r="686" spans="2:5" hidden="1">
      <c r="B686" s="53">
        <v>45012</v>
      </c>
      <c r="C686" s="57" t="s">
        <v>9</v>
      </c>
      <c r="D686" s="163">
        <v>1131.0999999999999</v>
      </c>
      <c r="E686" s="164" t="str">
        <f>TEXT(fSalesEx24Answer[[#This Row],[Date]],"ddd")</f>
        <v>Mon</v>
      </c>
    </row>
    <row r="687" spans="2:5" hidden="1">
      <c r="B687" s="53">
        <v>44471</v>
      </c>
      <c r="C687" s="57" t="s">
        <v>9</v>
      </c>
      <c r="D687" s="163">
        <v>943.96</v>
      </c>
      <c r="E687" s="164" t="str">
        <f>TEXT(fSalesEx24Answer[[#This Row],[Date]],"ddd")</f>
        <v>Sat</v>
      </c>
    </row>
    <row r="688" spans="2:5" hidden="1">
      <c r="B688" s="53">
        <v>44798</v>
      </c>
      <c r="C688" s="57" t="s">
        <v>312</v>
      </c>
      <c r="D688" s="163">
        <v>628.6</v>
      </c>
      <c r="E688" s="164" t="str">
        <f>TEXT(fSalesEx24Answer[[#This Row],[Date]],"ddd")</f>
        <v>Thu</v>
      </c>
    </row>
    <row r="689" spans="2:5" hidden="1">
      <c r="B689" s="53">
        <v>44451</v>
      </c>
      <c r="C689" s="57" t="s">
        <v>6</v>
      </c>
      <c r="D689" s="163">
        <v>2363.48</v>
      </c>
      <c r="E689" s="164" t="str">
        <f>TEXT(fSalesEx24Answer[[#This Row],[Date]],"ddd")</f>
        <v>Sun</v>
      </c>
    </row>
    <row r="690" spans="2:5" hidden="1">
      <c r="B690" s="53">
        <v>44842</v>
      </c>
      <c r="C690" s="57" t="s">
        <v>6</v>
      </c>
      <c r="D690" s="163">
        <v>3869.35</v>
      </c>
      <c r="E690" s="164" t="str">
        <f>TEXT(fSalesEx24Answer[[#This Row],[Date]],"ddd")</f>
        <v>Sat</v>
      </c>
    </row>
    <row r="691" spans="2:5" hidden="1">
      <c r="B691" s="53">
        <v>44837</v>
      </c>
      <c r="C691" s="57" t="s">
        <v>6</v>
      </c>
      <c r="D691" s="163">
        <v>3171.08</v>
      </c>
      <c r="E691" s="164" t="str">
        <f>TEXT(fSalesEx24Answer[[#This Row],[Date]],"ddd")</f>
        <v>Mon</v>
      </c>
    </row>
    <row r="692" spans="2:5" hidden="1">
      <c r="B692" s="53">
        <v>44387</v>
      </c>
      <c r="C692" s="57" t="s">
        <v>10</v>
      </c>
      <c r="D692" s="163">
        <v>498.35</v>
      </c>
      <c r="E692" s="164" t="str">
        <f>TEXT(fSalesEx24Answer[[#This Row],[Date]],"ddd")</f>
        <v>Sat</v>
      </c>
    </row>
    <row r="693" spans="2:5" hidden="1">
      <c r="B693" s="53">
        <v>44854</v>
      </c>
      <c r="C693" s="57" t="s">
        <v>6</v>
      </c>
      <c r="D693" s="163">
        <v>2337.62</v>
      </c>
      <c r="E693" s="164" t="str">
        <f>TEXT(fSalesEx24Answer[[#This Row],[Date]],"ddd")</f>
        <v>Thu</v>
      </c>
    </row>
    <row r="694" spans="2:5" hidden="1">
      <c r="B694" s="53">
        <v>44487</v>
      </c>
      <c r="C694" s="57" t="s">
        <v>10</v>
      </c>
      <c r="D694" s="163">
        <v>3028.15</v>
      </c>
      <c r="E694" s="164" t="str">
        <f>TEXT(fSalesEx24Answer[[#This Row],[Date]],"ddd")</f>
        <v>Mon</v>
      </c>
    </row>
    <row r="695" spans="2:5" hidden="1">
      <c r="B695" s="53">
        <v>44431</v>
      </c>
      <c r="C695" s="57" t="s">
        <v>7</v>
      </c>
      <c r="D695" s="163">
        <v>141.04</v>
      </c>
      <c r="E695" s="164" t="str">
        <f>TEXT(fSalesEx24Answer[[#This Row],[Date]],"ddd")</f>
        <v>Mon</v>
      </c>
    </row>
    <row r="696" spans="2:5" hidden="1">
      <c r="B696" s="53">
        <v>44558</v>
      </c>
      <c r="C696" s="57" t="s">
        <v>10</v>
      </c>
      <c r="D696" s="163">
        <v>3795.56</v>
      </c>
      <c r="E696" s="164" t="str">
        <f>TEXT(fSalesEx24Answer[[#This Row],[Date]],"ddd")</f>
        <v>Tue</v>
      </c>
    </row>
    <row r="697" spans="2:5" hidden="1">
      <c r="B697" s="53">
        <v>45002</v>
      </c>
      <c r="C697" s="57" t="s">
        <v>10</v>
      </c>
      <c r="D697" s="163">
        <v>1593.52</v>
      </c>
      <c r="E697" s="164" t="str">
        <f>TEXT(fSalesEx24Answer[[#This Row],[Date]],"ddd")</f>
        <v>Fri</v>
      </c>
    </row>
    <row r="698" spans="2:5" hidden="1">
      <c r="B698" s="53">
        <v>44484</v>
      </c>
      <c r="C698" s="57" t="s">
        <v>9</v>
      </c>
      <c r="D698" s="163">
        <v>2506.13</v>
      </c>
      <c r="E698" s="164" t="str">
        <f>TEXT(fSalesEx24Answer[[#This Row],[Date]],"ddd")</f>
        <v>Fri</v>
      </c>
    </row>
    <row r="699" spans="2:5" hidden="1">
      <c r="B699" s="53">
        <v>44780</v>
      </c>
      <c r="C699" s="57" t="s">
        <v>10</v>
      </c>
      <c r="D699" s="163">
        <v>1049.26</v>
      </c>
      <c r="E699" s="164" t="str">
        <f>TEXT(fSalesEx24Answer[[#This Row],[Date]],"ddd")</f>
        <v>Sun</v>
      </c>
    </row>
    <row r="700" spans="2:5" hidden="1">
      <c r="B700" s="53">
        <v>44604</v>
      </c>
      <c r="C700" s="57" t="s">
        <v>312</v>
      </c>
      <c r="D700" s="163">
        <v>1584.51</v>
      </c>
      <c r="E700" s="164" t="str">
        <f>TEXT(fSalesEx24Answer[[#This Row],[Date]],"ddd")</f>
        <v>Sat</v>
      </c>
    </row>
    <row r="701" spans="2:5" hidden="1">
      <c r="B701" s="53">
        <v>44736</v>
      </c>
      <c r="C701" s="57" t="s">
        <v>9</v>
      </c>
      <c r="D701" s="163">
        <v>1442.63</v>
      </c>
      <c r="E701" s="164" t="str">
        <f>TEXT(fSalesEx24Answer[[#This Row],[Date]],"ddd")</f>
        <v>Fri</v>
      </c>
    </row>
    <row r="702" spans="2:5" hidden="1">
      <c r="B702" s="53">
        <v>44738</v>
      </c>
      <c r="C702" s="57" t="s">
        <v>10</v>
      </c>
      <c r="D702" s="163">
        <v>1291.8800000000001</v>
      </c>
      <c r="E702" s="164" t="str">
        <f>TEXT(fSalesEx24Answer[[#This Row],[Date]],"ddd")</f>
        <v>Sun</v>
      </c>
    </row>
    <row r="703" spans="2:5" hidden="1">
      <c r="B703" s="53">
        <v>45000</v>
      </c>
      <c r="C703" s="57" t="s">
        <v>9</v>
      </c>
      <c r="D703" s="163">
        <v>478.93</v>
      </c>
      <c r="E703" s="164" t="str">
        <f>TEXT(fSalesEx24Answer[[#This Row],[Date]],"ddd")</f>
        <v>Wed</v>
      </c>
    </row>
    <row r="704" spans="2:5" hidden="1">
      <c r="B704" s="53">
        <v>44556</v>
      </c>
      <c r="C704" s="57" t="s">
        <v>10</v>
      </c>
      <c r="D704" s="163">
        <v>1643.23</v>
      </c>
      <c r="E704" s="164" t="str">
        <f>TEXT(fSalesEx24Answer[[#This Row],[Date]],"ddd")</f>
        <v>Sun</v>
      </c>
    </row>
    <row r="705" spans="2:5" hidden="1">
      <c r="B705" s="53">
        <v>44899</v>
      </c>
      <c r="C705" s="57" t="s">
        <v>312</v>
      </c>
      <c r="D705" s="163">
        <v>1364.22</v>
      </c>
      <c r="E705" s="164" t="str">
        <f>TEXT(fSalesEx24Answer[[#This Row],[Date]],"ddd")</f>
        <v>Sun</v>
      </c>
    </row>
    <row r="706" spans="2:5" hidden="1">
      <c r="B706" s="53">
        <v>44518</v>
      </c>
      <c r="C706" s="57" t="s">
        <v>9</v>
      </c>
      <c r="D706" s="163">
        <v>1225.6099999999999</v>
      </c>
      <c r="E706" s="164" t="str">
        <f>TEXT(fSalesEx24Answer[[#This Row],[Date]],"ddd")</f>
        <v>Thu</v>
      </c>
    </row>
    <row r="707" spans="2:5" hidden="1">
      <c r="B707" s="53">
        <v>44869</v>
      </c>
      <c r="C707" s="57" t="s">
        <v>10</v>
      </c>
      <c r="D707" s="163">
        <v>1580.82</v>
      </c>
      <c r="E707" s="164" t="str">
        <f>TEXT(fSalesEx24Answer[[#This Row],[Date]],"ddd")</f>
        <v>Fri</v>
      </c>
    </row>
    <row r="708" spans="2:5" hidden="1">
      <c r="B708" s="53">
        <v>44852</v>
      </c>
      <c r="C708" s="57" t="s">
        <v>9</v>
      </c>
      <c r="D708" s="163">
        <v>1657.76</v>
      </c>
      <c r="E708" s="164" t="str">
        <f>TEXT(fSalesEx24Answer[[#This Row],[Date]],"ddd")</f>
        <v>Tue</v>
      </c>
    </row>
    <row r="709" spans="2:5" hidden="1">
      <c r="B709" s="53">
        <v>44683</v>
      </c>
      <c r="C709" s="57" t="s">
        <v>6</v>
      </c>
      <c r="D709" s="163">
        <v>2303.33</v>
      </c>
      <c r="E709" s="164" t="str">
        <f>TEXT(fSalesEx24Answer[[#This Row],[Date]],"ddd")</f>
        <v>Mon</v>
      </c>
    </row>
    <row r="710" spans="2:5" hidden="1">
      <c r="B710" s="53">
        <v>44481</v>
      </c>
      <c r="C710" s="57" t="s">
        <v>7</v>
      </c>
      <c r="D710" s="163">
        <v>1311.71</v>
      </c>
      <c r="E710" s="164" t="str">
        <f>TEXT(fSalesEx24Answer[[#This Row],[Date]],"ddd")</f>
        <v>Tue</v>
      </c>
    </row>
    <row r="711" spans="2:5" hidden="1">
      <c r="B711" s="53">
        <v>44881</v>
      </c>
      <c r="C711" s="57" t="s">
        <v>7</v>
      </c>
      <c r="D711" s="163">
        <v>664.14</v>
      </c>
      <c r="E711" s="164" t="str">
        <f>TEXT(fSalesEx24Answer[[#This Row],[Date]],"ddd")</f>
        <v>Wed</v>
      </c>
    </row>
    <row r="712" spans="2:5" hidden="1">
      <c r="B712" s="53">
        <v>44553</v>
      </c>
      <c r="C712" s="57" t="s">
        <v>7</v>
      </c>
      <c r="D712" s="163">
        <v>3381.73</v>
      </c>
      <c r="E712" s="164" t="str">
        <f>TEXT(fSalesEx24Answer[[#This Row],[Date]],"ddd")</f>
        <v>Thu</v>
      </c>
    </row>
    <row r="713" spans="2:5" hidden="1">
      <c r="B713" s="53">
        <v>44805</v>
      </c>
      <c r="C713" s="57" t="s">
        <v>7</v>
      </c>
      <c r="D713" s="163">
        <v>209.4</v>
      </c>
      <c r="E713" s="164" t="str">
        <f>TEXT(fSalesEx24Answer[[#This Row],[Date]],"ddd")</f>
        <v>Thu</v>
      </c>
    </row>
    <row r="714" spans="2:5" hidden="1">
      <c r="B714" s="53">
        <v>44937</v>
      </c>
      <c r="C714" s="57" t="s">
        <v>6</v>
      </c>
      <c r="D714" s="163">
        <v>1910.26</v>
      </c>
      <c r="E714" s="164" t="str">
        <f>TEXT(fSalesEx24Answer[[#This Row],[Date]],"ddd")</f>
        <v>Wed</v>
      </c>
    </row>
    <row r="715" spans="2:5" hidden="1">
      <c r="B715" s="53">
        <v>44604</v>
      </c>
      <c r="C715" s="57" t="s">
        <v>10</v>
      </c>
      <c r="D715" s="163">
        <v>1551.25</v>
      </c>
      <c r="E715" s="164" t="str">
        <f>TEXT(fSalesEx24Answer[[#This Row],[Date]],"ddd")</f>
        <v>Sat</v>
      </c>
    </row>
    <row r="716" spans="2:5" hidden="1">
      <c r="B716" s="53">
        <v>44645</v>
      </c>
      <c r="C716" s="57" t="s">
        <v>6</v>
      </c>
      <c r="D716" s="163">
        <v>2133</v>
      </c>
      <c r="E716" s="164" t="str">
        <f>TEXT(fSalesEx24Answer[[#This Row],[Date]],"ddd")</f>
        <v>Fri</v>
      </c>
    </row>
    <row r="717" spans="2:5" hidden="1">
      <c r="B717" s="53">
        <v>44647</v>
      </c>
      <c r="C717" s="57" t="s">
        <v>10</v>
      </c>
      <c r="D717" s="163">
        <v>2276.13</v>
      </c>
      <c r="E717" s="164" t="str">
        <f>TEXT(fSalesEx24Answer[[#This Row],[Date]],"ddd")</f>
        <v>Sun</v>
      </c>
    </row>
    <row r="718" spans="2:5" hidden="1">
      <c r="B718" s="53">
        <v>44847</v>
      </c>
      <c r="C718" s="57" t="s">
        <v>7</v>
      </c>
      <c r="D718" s="163">
        <v>3800.41</v>
      </c>
      <c r="E718" s="164" t="str">
        <f>TEXT(fSalesEx24Answer[[#This Row],[Date]],"ddd")</f>
        <v>Thu</v>
      </c>
    </row>
    <row r="719" spans="2:5" hidden="1">
      <c r="B719" s="53">
        <v>44517</v>
      </c>
      <c r="C719" s="57" t="s">
        <v>6</v>
      </c>
      <c r="D719" s="163">
        <v>866.32</v>
      </c>
      <c r="E719" s="164" t="str">
        <f>TEXT(fSalesEx24Answer[[#This Row],[Date]],"ddd")</f>
        <v>Wed</v>
      </c>
    </row>
    <row r="720" spans="2:5" hidden="1">
      <c r="B720" s="53">
        <v>44996</v>
      </c>
      <c r="C720" s="57" t="s">
        <v>9</v>
      </c>
      <c r="D720" s="163">
        <v>1844.74</v>
      </c>
      <c r="E720" s="164" t="str">
        <f>TEXT(fSalesEx24Answer[[#This Row],[Date]],"ddd")</f>
        <v>Sat</v>
      </c>
    </row>
    <row r="721" spans="2:5" hidden="1">
      <c r="B721" s="53">
        <v>44287</v>
      </c>
      <c r="C721" s="57" t="s">
        <v>6</v>
      </c>
      <c r="D721" s="163">
        <v>1628.41</v>
      </c>
      <c r="E721" s="164" t="str">
        <f>TEXT(fSalesEx24Answer[[#This Row],[Date]],"ddd")</f>
        <v>Thu</v>
      </c>
    </row>
    <row r="722" spans="2:5" hidden="1">
      <c r="B722" s="53">
        <v>44785</v>
      </c>
      <c r="C722" s="57" t="s">
        <v>7</v>
      </c>
      <c r="D722" s="163">
        <v>1916.71</v>
      </c>
      <c r="E722" s="164" t="str">
        <f>TEXT(fSalesEx24Answer[[#This Row],[Date]],"ddd")</f>
        <v>Fri</v>
      </c>
    </row>
    <row r="723" spans="2:5" hidden="1">
      <c r="B723" s="53">
        <v>44896</v>
      </c>
      <c r="C723" s="57" t="s">
        <v>6</v>
      </c>
      <c r="D723" s="163">
        <v>702.62</v>
      </c>
      <c r="E723" s="164" t="str">
        <f>TEXT(fSalesEx24Answer[[#This Row],[Date]],"ddd")</f>
        <v>Thu</v>
      </c>
    </row>
    <row r="724" spans="2:5" hidden="1">
      <c r="B724" s="53">
        <v>44811</v>
      </c>
      <c r="C724" s="57" t="s">
        <v>312</v>
      </c>
      <c r="D724" s="163">
        <v>758.92</v>
      </c>
      <c r="E724" s="164" t="str">
        <f>TEXT(fSalesEx24Answer[[#This Row],[Date]],"ddd")</f>
        <v>Wed</v>
      </c>
    </row>
    <row r="725" spans="2:5" hidden="1">
      <c r="B725" s="53">
        <v>44802</v>
      </c>
      <c r="C725" s="57" t="s">
        <v>7</v>
      </c>
      <c r="D725" s="163">
        <v>2240.65</v>
      </c>
      <c r="E725" s="164" t="str">
        <f>TEXT(fSalesEx24Answer[[#This Row],[Date]],"ddd")</f>
        <v>Mon</v>
      </c>
    </row>
    <row r="726" spans="2:5" hidden="1">
      <c r="B726" s="53">
        <v>44967</v>
      </c>
      <c r="C726" s="57" t="s">
        <v>7</v>
      </c>
      <c r="D726" s="163">
        <v>1247.07</v>
      </c>
      <c r="E726" s="164" t="str">
        <f>TEXT(fSalesEx24Answer[[#This Row],[Date]],"ddd")</f>
        <v>Fri</v>
      </c>
    </row>
    <row r="727" spans="2:5" hidden="1">
      <c r="B727" s="53">
        <v>44456</v>
      </c>
      <c r="C727" s="57" t="s">
        <v>9</v>
      </c>
      <c r="D727" s="163">
        <v>501.17</v>
      </c>
      <c r="E727" s="164" t="str">
        <f>TEXT(fSalesEx24Answer[[#This Row],[Date]],"ddd")</f>
        <v>Fri</v>
      </c>
    </row>
    <row r="728" spans="2:5" hidden="1">
      <c r="B728" s="53">
        <v>44377</v>
      </c>
      <c r="C728" s="57" t="s">
        <v>6</v>
      </c>
      <c r="D728" s="163">
        <v>1830.25</v>
      </c>
      <c r="E728" s="164" t="str">
        <f>TEXT(fSalesEx24Answer[[#This Row],[Date]],"ddd")</f>
        <v>Wed</v>
      </c>
    </row>
    <row r="729" spans="2:5" hidden="1">
      <c r="B729" s="53">
        <v>44484</v>
      </c>
      <c r="C729" s="57" t="s">
        <v>9</v>
      </c>
      <c r="D729" s="163">
        <v>3514.11</v>
      </c>
      <c r="E729" s="164" t="str">
        <f>TEXT(fSalesEx24Answer[[#This Row],[Date]],"ddd")</f>
        <v>Fri</v>
      </c>
    </row>
    <row r="730" spans="2:5" hidden="1">
      <c r="B730" s="53">
        <v>44696</v>
      </c>
      <c r="C730" s="57" t="s">
        <v>6</v>
      </c>
      <c r="D730" s="163">
        <v>689.73</v>
      </c>
      <c r="E730" s="164" t="str">
        <f>TEXT(fSalesEx24Answer[[#This Row],[Date]],"ddd")</f>
        <v>Sun</v>
      </c>
    </row>
    <row r="731" spans="2:5" hidden="1">
      <c r="B731" s="53">
        <v>44760</v>
      </c>
      <c r="C731" s="57" t="s">
        <v>312</v>
      </c>
      <c r="D731" s="163">
        <v>2284.17</v>
      </c>
      <c r="E731" s="164" t="str">
        <f>TEXT(fSalesEx24Answer[[#This Row],[Date]],"ddd")</f>
        <v>Mon</v>
      </c>
    </row>
    <row r="732" spans="2:5" hidden="1">
      <c r="B732" s="53">
        <v>44661</v>
      </c>
      <c r="C732" s="57" t="s">
        <v>312</v>
      </c>
      <c r="D732" s="163">
        <v>526.79</v>
      </c>
      <c r="E732" s="164" t="str">
        <f>TEXT(fSalesEx24Answer[[#This Row],[Date]],"ddd")</f>
        <v>Sun</v>
      </c>
    </row>
    <row r="733" spans="2:5" hidden="1">
      <c r="B733" s="53">
        <v>44647</v>
      </c>
      <c r="C733" s="57" t="s">
        <v>9</v>
      </c>
      <c r="D733" s="163">
        <v>400.92</v>
      </c>
      <c r="E733" s="164" t="str">
        <f>TEXT(fSalesEx24Answer[[#This Row],[Date]],"ddd")</f>
        <v>Sun</v>
      </c>
    </row>
    <row r="734" spans="2:5" hidden="1">
      <c r="B734" s="53">
        <v>44370</v>
      </c>
      <c r="C734" s="57" t="s">
        <v>9</v>
      </c>
      <c r="D734" s="163">
        <v>1528.03</v>
      </c>
      <c r="E734" s="164" t="str">
        <f>TEXT(fSalesEx24Answer[[#This Row],[Date]],"ddd")</f>
        <v>Wed</v>
      </c>
    </row>
    <row r="735" spans="2:5" hidden="1">
      <c r="B735" s="53">
        <v>44948</v>
      </c>
      <c r="C735" s="57" t="s">
        <v>6</v>
      </c>
      <c r="D735" s="163">
        <v>850.33</v>
      </c>
      <c r="E735" s="164" t="str">
        <f>TEXT(fSalesEx24Answer[[#This Row],[Date]],"ddd")</f>
        <v>Sun</v>
      </c>
    </row>
    <row r="736" spans="2:5" hidden="1">
      <c r="B736" s="53">
        <v>44846</v>
      </c>
      <c r="C736" s="57" t="s">
        <v>6</v>
      </c>
      <c r="D736" s="163">
        <v>2975.96</v>
      </c>
      <c r="E736" s="164" t="str">
        <f>TEXT(fSalesEx24Answer[[#This Row],[Date]],"ddd")</f>
        <v>Wed</v>
      </c>
    </row>
    <row r="737" spans="2:5" hidden="1">
      <c r="B737" s="53">
        <v>44973</v>
      </c>
      <c r="C737" s="57" t="s">
        <v>6</v>
      </c>
      <c r="D737" s="163">
        <v>1776.7</v>
      </c>
      <c r="E737" s="164" t="str">
        <f>TEXT(fSalesEx24Answer[[#This Row],[Date]],"ddd")</f>
        <v>Thu</v>
      </c>
    </row>
    <row r="738" spans="2:5" hidden="1">
      <c r="B738" s="53">
        <v>44676</v>
      </c>
      <c r="C738" s="57" t="s">
        <v>6</v>
      </c>
      <c r="D738" s="163">
        <v>1918.86</v>
      </c>
      <c r="E738" s="164" t="str">
        <f>TEXT(fSalesEx24Answer[[#This Row],[Date]],"ddd")</f>
        <v>Mon</v>
      </c>
    </row>
    <row r="739" spans="2:5" hidden="1">
      <c r="B739" s="53">
        <v>44896</v>
      </c>
      <c r="C739" s="57" t="s">
        <v>7</v>
      </c>
      <c r="D739" s="163">
        <v>3724.45</v>
      </c>
      <c r="E739" s="164" t="str">
        <f>TEXT(fSalesEx24Answer[[#This Row],[Date]],"ddd")</f>
        <v>Thu</v>
      </c>
    </row>
    <row r="740" spans="2:5" hidden="1">
      <c r="B740" s="53">
        <v>44729</v>
      </c>
      <c r="C740" s="57" t="s">
        <v>10</v>
      </c>
      <c r="D740" s="163">
        <v>1096.72</v>
      </c>
      <c r="E740" s="164" t="str">
        <f>TEXT(fSalesEx24Answer[[#This Row],[Date]],"ddd")</f>
        <v>Fri</v>
      </c>
    </row>
    <row r="741" spans="2:5" hidden="1">
      <c r="B741" s="53">
        <v>44785</v>
      </c>
      <c r="C741" s="57" t="s">
        <v>6</v>
      </c>
      <c r="D741" s="163">
        <v>385.39</v>
      </c>
      <c r="E741" s="164" t="str">
        <f>TEXT(fSalesEx24Answer[[#This Row],[Date]],"ddd")</f>
        <v>Fri</v>
      </c>
    </row>
    <row r="742" spans="2:5" hidden="1">
      <c r="B742" s="53">
        <v>44925</v>
      </c>
      <c r="C742" s="57" t="s">
        <v>7</v>
      </c>
      <c r="D742" s="163">
        <v>698.46</v>
      </c>
      <c r="E742" s="164" t="str">
        <f>TEXT(fSalesEx24Answer[[#This Row],[Date]],"ddd")</f>
        <v>Fri</v>
      </c>
    </row>
    <row r="743" spans="2:5" hidden="1">
      <c r="B743" s="53">
        <v>44676</v>
      </c>
      <c r="C743" s="57" t="s">
        <v>6</v>
      </c>
      <c r="D743" s="163">
        <v>2310.48</v>
      </c>
      <c r="E743" s="164" t="str">
        <f>TEXT(fSalesEx24Answer[[#This Row],[Date]],"ddd")</f>
        <v>Mon</v>
      </c>
    </row>
    <row r="744" spans="2:5" hidden="1">
      <c r="B744" s="53">
        <v>44805</v>
      </c>
      <c r="C744" s="57" t="s">
        <v>9</v>
      </c>
      <c r="D744" s="163">
        <v>453.05</v>
      </c>
      <c r="E744" s="164" t="str">
        <f>TEXT(fSalesEx24Answer[[#This Row],[Date]],"ddd")</f>
        <v>Thu</v>
      </c>
    </row>
    <row r="745" spans="2:5" hidden="1">
      <c r="B745" s="53">
        <v>44336</v>
      </c>
      <c r="C745" s="57" t="s">
        <v>9</v>
      </c>
      <c r="D745" s="163">
        <v>1510.96</v>
      </c>
      <c r="E745" s="164" t="str">
        <f>TEXT(fSalesEx24Answer[[#This Row],[Date]],"ddd")</f>
        <v>Thu</v>
      </c>
    </row>
    <row r="746" spans="2:5" hidden="1">
      <c r="B746" s="53">
        <v>44794</v>
      </c>
      <c r="C746" s="57" t="s">
        <v>9</v>
      </c>
      <c r="D746" s="163">
        <v>163.16</v>
      </c>
      <c r="E746" s="164" t="str">
        <f>TEXT(fSalesEx24Answer[[#This Row],[Date]],"ddd")</f>
        <v>Sun</v>
      </c>
    </row>
    <row r="747" spans="2:5" hidden="1">
      <c r="B747" s="53">
        <v>44382</v>
      </c>
      <c r="C747" s="57" t="s">
        <v>6</v>
      </c>
      <c r="D747" s="163">
        <v>1130.56</v>
      </c>
      <c r="E747" s="164" t="str">
        <f>TEXT(fSalesEx24Answer[[#This Row],[Date]],"ddd")</f>
        <v>Mon</v>
      </c>
    </row>
    <row r="748" spans="2:5" hidden="1">
      <c r="B748" s="53">
        <v>44656</v>
      </c>
      <c r="C748" s="57" t="s">
        <v>312</v>
      </c>
      <c r="D748" s="163">
        <v>1922.58</v>
      </c>
      <c r="E748" s="164" t="str">
        <f>TEXT(fSalesEx24Answer[[#This Row],[Date]],"ddd")</f>
        <v>Tue</v>
      </c>
    </row>
    <row r="749" spans="2:5" hidden="1">
      <c r="B749" s="53">
        <v>44372</v>
      </c>
      <c r="C749" s="57" t="s">
        <v>312</v>
      </c>
      <c r="D749" s="163">
        <v>919.14</v>
      </c>
      <c r="E749" s="164" t="str">
        <f>TEXT(fSalesEx24Answer[[#This Row],[Date]],"ddd")</f>
        <v>Fri</v>
      </c>
    </row>
    <row r="750" spans="2:5" hidden="1">
      <c r="B750" s="53">
        <v>44318</v>
      </c>
      <c r="C750" s="57" t="s">
        <v>6</v>
      </c>
      <c r="D750" s="163">
        <v>436.57</v>
      </c>
      <c r="E750" s="164" t="str">
        <f>TEXT(fSalesEx24Answer[[#This Row],[Date]],"ddd")</f>
        <v>Sun</v>
      </c>
    </row>
    <row r="751" spans="2:5" hidden="1">
      <c r="B751" s="53">
        <v>44456</v>
      </c>
      <c r="C751" s="57" t="s">
        <v>9</v>
      </c>
      <c r="D751" s="163">
        <v>2343.14</v>
      </c>
      <c r="E751" s="164" t="str">
        <f>TEXT(fSalesEx24Answer[[#This Row],[Date]],"ddd")</f>
        <v>Fri</v>
      </c>
    </row>
    <row r="752" spans="2:5" hidden="1">
      <c r="B752" s="53">
        <v>44713</v>
      </c>
      <c r="C752" s="57" t="s">
        <v>10</v>
      </c>
      <c r="D752" s="163">
        <v>857.69</v>
      </c>
      <c r="E752" s="164" t="str">
        <f>TEXT(fSalesEx24Answer[[#This Row],[Date]],"ddd")</f>
        <v>Wed</v>
      </c>
    </row>
    <row r="753" spans="2:5" hidden="1">
      <c r="B753" s="53">
        <v>44315</v>
      </c>
      <c r="C753" s="57" t="s">
        <v>6</v>
      </c>
      <c r="D753" s="163">
        <v>1417.32</v>
      </c>
      <c r="E753" s="164" t="str">
        <f>TEXT(fSalesEx24Answer[[#This Row],[Date]],"ddd")</f>
        <v>Thu</v>
      </c>
    </row>
    <row r="754" spans="2:5" hidden="1">
      <c r="B754" s="53">
        <v>44966</v>
      </c>
      <c r="C754" s="57" t="s">
        <v>7</v>
      </c>
      <c r="D754" s="163">
        <v>1606.66</v>
      </c>
      <c r="E754" s="164" t="str">
        <f>TEXT(fSalesEx24Answer[[#This Row],[Date]],"ddd")</f>
        <v>Thu</v>
      </c>
    </row>
    <row r="755" spans="2:5" hidden="1">
      <c r="B755" s="53">
        <v>44749</v>
      </c>
      <c r="C755" s="57" t="s">
        <v>9</v>
      </c>
      <c r="D755" s="163">
        <v>1151.54</v>
      </c>
      <c r="E755" s="164" t="str">
        <f>TEXT(fSalesEx24Answer[[#This Row],[Date]],"ddd")</f>
        <v>Thu</v>
      </c>
    </row>
    <row r="756" spans="2:5" hidden="1">
      <c r="B756" s="53">
        <v>44828</v>
      </c>
      <c r="C756" s="57" t="s">
        <v>7</v>
      </c>
      <c r="D756" s="163">
        <v>2008.66</v>
      </c>
      <c r="E756" s="164" t="str">
        <f>TEXT(fSalesEx24Answer[[#This Row],[Date]],"ddd")</f>
        <v>Sat</v>
      </c>
    </row>
    <row r="757" spans="2:5" hidden="1">
      <c r="B757" s="53">
        <v>44488</v>
      </c>
      <c r="C757" s="57" t="s">
        <v>6</v>
      </c>
      <c r="D757" s="163">
        <v>454.11</v>
      </c>
      <c r="E757" s="164" t="str">
        <f>TEXT(fSalesEx24Answer[[#This Row],[Date]],"ddd")</f>
        <v>Tue</v>
      </c>
    </row>
    <row r="758" spans="2:5" hidden="1">
      <c r="B758" s="53">
        <v>44875</v>
      </c>
      <c r="C758" s="57" t="s">
        <v>9</v>
      </c>
      <c r="D758" s="163">
        <v>2087.5100000000002</v>
      </c>
      <c r="E758" s="164" t="str">
        <f>TEXT(fSalesEx24Answer[[#This Row],[Date]],"ddd")</f>
        <v>Thu</v>
      </c>
    </row>
    <row r="759" spans="2:5" hidden="1">
      <c r="B759" s="53">
        <v>44512</v>
      </c>
      <c r="C759" s="57" t="s">
        <v>312</v>
      </c>
      <c r="D759" s="163">
        <v>2530.7800000000002</v>
      </c>
      <c r="E759" s="164" t="str">
        <f>TEXT(fSalesEx24Answer[[#This Row],[Date]],"ddd")</f>
        <v>Fri</v>
      </c>
    </row>
    <row r="760" spans="2:5" hidden="1">
      <c r="B760" s="53">
        <v>44498</v>
      </c>
      <c r="C760" s="57" t="s">
        <v>10</v>
      </c>
      <c r="D760" s="163">
        <v>2139.8200000000002</v>
      </c>
      <c r="E760" s="164" t="str">
        <f>TEXT(fSalesEx24Answer[[#This Row],[Date]],"ddd")</f>
        <v>Fri</v>
      </c>
    </row>
    <row r="761" spans="2:5" hidden="1">
      <c r="B761" s="53">
        <v>44680</v>
      </c>
      <c r="C761" s="57" t="s">
        <v>9</v>
      </c>
      <c r="D761" s="163">
        <v>1304.08</v>
      </c>
      <c r="E761" s="164" t="str">
        <f>TEXT(fSalesEx24Answer[[#This Row],[Date]],"ddd")</f>
        <v>Fri</v>
      </c>
    </row>
    <row r="762" spans="2:5" hidden="1">
      <c r="B762" s="53">
        <v>44372</v>
      </c>
      <c r="C762" s="57" t="s">
        <v>7</v>
      </c>
      <c r="D762" s="163">
        <v>1464.96</v>
      </c>
      <c r="E762" s="164" t="str">
        <f>TEXT(fSalesEx24Answer[[#This Row],[Date]],"ddd")</f>
        <v>Fri</v>
      </c>
    </row>
    <row r="763" spans="2:5" hidden="1">
      <c r="B763" s="53">
        <v>44987</v>
      </c>
      <c r="C763" s="57" t="s">
        <v>7</v>
      </c>
      <c r="D763" s="163">
        <v>583.11</v>
      </c>
      <c r="E763" s="164" t="str">
        <f>TEXT(fSalesEx24Answer[[#This Row],[Date]],"ddd")</f>
        <v>Thu</v>
      </c>
    </row>
    <row r="764" spans="2:5" hidden="1">
      <c r="B764" s="53">
        <v>44354</v>
      </c>
      <c r="C764" s="57" t="s">
        <v>7</v>
      </c>
      <c r="D764" s="163">
        <v>999.69</v>
      </c>
      <c r="E764" s="164" t="str">
        <f>TEXT(fSalesEx24Answer[[#This Row],[Date]],"ddd")</f>
        <v>Mon</v>
      </c>
    </row>
    <row r="765" spans="2:5" hidden="1">
      <c r="B765" s="53">
        <v>44356</v>
      </c>
      <c r="C765" s="57" t="s">
        <v>9</v>
      </c>
      <c r="D765" s="163">
        <v>2010.52</v>
      </c>
      <c r="E765" s="164" t="str">
        <f>TEXT(fSalesEx24Answer[[#This Row],[Date]],"ddd")</f>
        <v>Wed</v>
      </c>
    </row>
    <row r="766" spans="2:5" hidden="1">
      <c r="B766" s="53">
        <v>44798</v>
      </c>
      <c r="C766" s="57" t="s">
        <v>6</v>
      </c>
      <c r="D766" s="163">
        <v>1675.03</v>
      </c>
      <c r="E766" s="164" t="str">
        <f>TEXT(fSalesEx24Answer[[#This Row],[Date]],"ddd")</f>
        <v>Thu</v>
      </c>
    </row>
    <row r="767" spans="2:5" hidden="1">
      <c r="B767" s="53">
        <v>44834</v>
      </c>
      <c r="C767" s="57" t="s">
        <v>6</v>
      </c>
      <c r="D767" s="163">
        <v>1214.54</v>
      </c>
      <c r="E767" s="164" t="str">
        <f>TEXT(fSalesEx24Answer[[#This Row],[Date]],"ddd")</f>
        <v>Fri</v>
      </c>
    </row>
    <row r="768" spans="2:5" hidden="1">
      <c r="B768" s="53">
        <v>44890</v>
      </c>
      <c r="C768" s="57" t="s">
        <v>9</v>
      </c>
      <c r="D768" s="163">
        <v>605.04</v>
      </c>
      <c r="E768" s="164" t="str">
        <f>TEXT(fSalesEx24Answer[[#This Row],[Date]],"ddd")</f>
        <v>Fri</v>
      </c>
    </row>
    <row r="769" spans="2:5" hidden="1">
      <c r="B769" s="53">
        <v>44490</v>
      </c>
      <c r="C769" s="57" t="s">
        <v>6</v>
      </c>
      <c r="D769" s="163">
        <v>1468.02</v>
      </c>
      <c r="E769" s="164" t="str">
        <f>TEXT(fSalesEx24Answer[[#This Row],[Date]],"ddd")</f>
        <v>Thu</v>
      </c>
    </row>
    <row r="770" spans="2:5" hidden="1">
      <c r="B770" s="53">
        <v>44837</v>
      </c>
      <c r="C770" s="57" t="s">
        <v>10</v>
      </c>
      <c r="D770" s="163">
        <v>1939.61</v>
      </c>
      <c r="E770" s="164" t="str">
        <f>TEXT(fSalesEx24Answer[[#This Row],[Date]],"ddd")</f>
        <v>Mon</v>
      </c>
    </row>
    <row r="771" spans="2:5" hidden="1">
      <c r="B771" s="53">
        <v>44444</v>
      </c>
      <c r="C771" s="57" t="s">
        <v>9</v>
      </c>
      <c r="D771" s="163">
        <v>644.34</v>
      </c>
      <c r="E771" s="164" t="str">
        <f>TEXT(fSalesEx24Answer[[#This Row],[Date]],"ddd")</f>
        <v>Sun</v>
      </c>
    </row>
    <row r="772" spans="2:5" hidden="1">
      <c r="B772" s="53">
        <v>44622</v>
      </c>
      <c r="C772" s="57" t="s">
        <v>9</v>
      </c>
      <c r="D772" s="163">
        <v>1689.54</v>
      </c>
      <c r="E772" s="164" t="str">
        <f>TEXT(fSalesEx24Answer[[#This Row],[Date]],"ddd")</f>
        <v>Wed</v>
      </c>
    </row>
    <row r="773" spans="2:5" hidden="1">
      <c r="B773" s="53">
        <v>44980</v>
      </c>
      <c r="C773" s="57" t="s">
        <v>10</v>
      </c>
      <c r="D773" s="163">
        <v>230.78</v>
      </c>
      <c r="E773" s="164" t="str">
        <f>TEXT(fSalesEx24Answer[[#This Row],[Date]],"ddd")</f>
        <v>Thu</v>
      </c>
    </row>
    <row r="774" spans="2:5" hidden="1">
      <c r="B774" s="53">
        <v>44700</v>
      </c>
      <c r="C774" s="57" t="s">
        <v>6</v>
      </c>
      <c r="D774" s="163">
        <v>1422.67</v>
      </c>
      <c r="E774" s="164" t="str">
        <f>TEXT(fSalesEx24Answer[[#This Row],[Date]],"ddd")</f>
        <v>Thu</v>
      </c>
    </row>
    <row r="775" spans="2:5" hidden="1">
      <c r="B775" s="53">
        <v>44862</v>
      </c>
      <c r="C775" s="57" t="s">
        <v>9</v>
      </c>
      <c r="D775" s="163">
        <v>3387.15</v>
      </c>
      <c r="E775" s="164" t="str">
        <f>TEXT(fSalesEx24Answer[[#This Row],[Date]],"ddd")</f>
        <v>Fri</v>
      </c>
    </row>
    <row r="776" spans="2:5" hidden="1">
      <c r="B776" s="53">
        <v>44415</v>
      </c>
      <c r="C776" s="57" t="s">
        <v>10</v>
      </c>
      <c r="D776" s="163">
        <v>921.31</v>
      </c>
      <c r="E776" s="164" t="str">
        <f>TEXT(fSalesEx24Answer[[#This Row],[Date]],"ddd")</f>
        <v>Sat</v>
      </c>
    </row>
    <row r="777" spans="2:5" hidden="1">
      <c r="B777" s="53">
        <v>44540</v>
      </c>
      <c r="C777" s="57" t="s">
        <v>6</v>
      </c>
      <c r="D777" s="163">
        <v>864.11</v>
      </c>
      <c r="E777" s="164" t="str">
        <f>TEXT(fSalesEx24Answer[[#This Row],[Date]],"ddd")</f>
        <v>Fri</v>
      </c>
    </row>
    <row r="778" spans="2:5" hidden="1">
      <c r="B778" s="53">
        <v>44335</v>
      </c>
      <c r="C778" s="57" t="s">
        <v>312</v>
      </c>
      <c r="D778" s="163">
        <v>436.56</v>
      </c>
      <c r="E778" s="164" t="str">
        <f>TEXT(fSalesEx24Answer[[#This Row],[Date]],"ddd")</f>
        <v>Wed</v>
      </c>
    </row>
    <row r="779" spans="2:5" hidden="1">
      <c r="B779" s="53">
        <v>44469</v>
      </c>
      <c r="C779" s="57" t="s">
        <v>9</v>
      </c>
      <c r="D779" s="163">
        <v>1134.6199999999999</v>
      </c>
      <c r="E779" s="164" t="str">
        <f>TEXT(fSalesEx24Answer[[#This Row],[Date]],"ddd")</f>
        <v>Thu</v>
      </c>
    </row>
    <row r="780" spans="2:5" hidden="1">
      <c r="B780" s="53">
        <v>44420</v>
      </c>
      <c r="C780" s="57" t="s">
        <v>6</v>
      </c>
      <c r="D780" s="163">
        <v>1958.38</v>
      </c>
      <c r="E780" s="164" t="str">
        <f>TEXT(fSalesEx24Answer[[#This Row],[Date]],"ddd")</f>
        <v>Thu</v>
      </c>
    </row>
    <row r="781" spans="2:5" hidden="1">
      <c r="B781" s="53">
        <v>44994</v>
      </c>
      <c r="C781" s="57" t="s">
        <v>10</v>
      </c>
      <c r="D781" s="163">
        <v>2359.0100000000002</v>
      </c>
      <c r="E781" s="164" t="str">
        <f>TEXT(fSalesEx24Answer[[#This Row],[Date]],"ddd")</f>
        <v>Thu</v>
      </c>
    </row>
    <row r="782" spans="2:5" hidden="1">
      <c r="B782" s="53">
        <v>44928</v>
      </c>
      <c r="C782" s="57" t="s">
        <v>9</v>
      </c>
      <c r="D782" s="163">
        <v>1396.78</v>
      </c>
      <c r="E782" s="164" t="str">
        <f>TEXT(fSalesEx24Answer[[#This Row],[Date]],"ddd")</f>
        <v>Mon</v>
      </c>
    </row>
    <row r="783" spans="2:5" hidden="1">
      <c r="B783" s="53">
        <v>44722</v>
      </c>
      <c r="C783" s="57" t="s">
        <v>312</v>
      </c>
      <c r="D783" s="163">
        <v>1915.24</v>
      </c>
      <c r="E783" s="164" t="str">
        <f>TEXT(fSalesEx24Answer[[#This Row],[Date]],"ddd")</f>
        <v>Fri</v>
      </c>
    </row>
    <row r="784" spans="2:5" hidden="1">
      <c r="B784" s="53">
        <v>44876</v>
      </c>
      <c r="C784" s="57" t="s">
        <v>9</v>
      </c>
      <c r="D784" s="163">
        <v>3946.96</v>
      </c>
      <c r="E784" s="164" t="str">
        <f>TEXT(fSalesEx24Answer[[#This Row],[Date]],"ddd")</f>
        <v>Fri</v>
      </c>
    </row>
    <row r="785" spans="2:5" hidden="1">
      <c r="B785" s="53">
        <v>44386</v>
      </c>
      <c r="C785" s="57" t="s">
        <v>6</v>
      </c>
      <c r="D785" s="163">
        <v>1847.04</v>
      </c>
      <c r="E785" s="164" t="str">
        <f>TEXT(fSalesEx24Answer[[#This Row],[Date]],"ddd")</f>
        <v>Fri</v>
      </c>
    </row>
    <row r="786" spans="2:5" hidden="1">
      <c r="B786" s="53">
        <v>44530</v>
      </c>
      <c r="C786" s="57" t="s">
        <v>6</v>
      </c>
      <c r="D786" s="163">
        <v>583.99</v>
      </c>
      <c r="E786" s="164" t="str">
        <f>TEXT(fSalesEx24Answer[[#This Row],[Date]],"ddd")</f>
        <v>Tue</v>
      </c>
    </row>
    <row r="787" spans="2:5" hidden="1">
      <c r="B787" s="53">
        <v>44480</v>
      </c>
      <c r="C787" s="57" t="s">
        <v>9</v>
      </c>
      <c r="D787" s="163">
        <v>2349.02</v>
      </c>
      <c r="E787" s="164" t="str">
        <f>TEXT(fSalesEx24Answer[[#This Row],[Date]],"ddd")</f>
        <v>Mon</v>
      </c>
    </row>
    <row r="788" spans="2:5" hidden="1">
      <c r="B788" s="53">
        <v>44608</v>
      </c>
      <c r="C788" s="57" t="s">
        <v>9</v>
      </c>
      <c r="D788" s="163">
        <v>1232.9000000000001</v>
      </c>
      <c r="E788" s="164" t="str">
        <f>TEXT(fSalesEx24Answer[[#This Row],[Date]],"ddd")</f>
        <v>Wed</v>
      </c>
    </row>
    <row r="789" spans="2:5" hidden="1">
      <c r="B789" s="53">
        <v>44861</v>
      </c>
      <c r="C789" s="57" t="s">
        <v>7</v>
      </c>
      <c r="D789" s="163">
        <v>1984.55</v>
      </c>
      <c r="E789" s="164" t="str">
        <f>TEXT(fSalesEx24Answer[[#This Row],[Date]],"ddd")</f>
        <v>Thu</v>
      </c>
    </row>
    <row r="790" spans="2:5" hidden="1">
      <c r="B790" s="53">
        <v>44584</v>
      </c>
      <c r="C790" s="57" t="s">
        <v>10</v>
      </c>
      <c r="D790" s="163">
        <v>1575.83</v>
      </c>
      <c r="E790" s="164" t="str">
        <f>TEXT(fSalesEx24Answer[[#This Row],[Date]],"ddd")</f>
        <v>Sun</v>
      </c>
    </row>
    <row r="791" spans="2:5" hidden="1">
      <c r="B791" s="53">
        <v>44926</v>
      </c>
      <c r="C791" s="57" t="s">
        <v>7</v>
      </c>
      <c r="D791" s="163">
        <v>1778.21</v>
      </c>
      <c r="E791" s="164" t="str">
        <f>TEXT(fSalesEx24Answer[[#This Row],[Date]],"ddd")</f>
        <v>Sat</v>
      </c>
    </row>
    <row r="792" spans="2:5" hidden="1">
      <c r="B792" s="53">
        <v>44415</v>
      </c>
      <c r="C792" s="57" t="s">
        <v>6</v>
      </c>
      <c r="D792" s="163">
        <v>1523.01</v>
      </c>
      <c r="E792" s="164" t="str">
        <f>TEXT(fSalesEx24Answer[[#This Row],[Date]],"ddd")</f>
        <v>Sat</v>
      </c>
    </row>
    <row r="793" spans="2:5" hidden="1">
      <c r="B793" s="53">
        <v>44898</v>
      </c>
      <c r="C793" s="57" t="s">
        <v>6</v>
      </c>
      <c r="D793" s="163">
        <v>1193.33</v>
      </c>
      <c r="E793" s="164" t="str">
        <f>TEXT(fSalesEx24Answer[[#This Row],[Date]],"ddd")</f>
        <v>Sat</v>
      </c>
    </row>
    <row r="794" spans="2:5" hidden="1">
      <c r="B794" s="53">
        <v>44655</v>
      </c>
      <c r="C794" s="57" t="s">
        <v>9</v>
      </c>
      <c r="D794" s="163">
        <v>1772.17</v>
      </c>
      <c r="E794" s="164" t="str">
        <f>TEXT(fSalesEx24Answer[[#This Row],[Date]],"ddd")</f>
        <v>Mon</v>
      </c>
    </row>
    <row r="795" spans="2:5" hidden="1">
      <c r="B795" s="53">
        <v>44779</v>
      </c>
      <c r="C795" s="57" t="s">
        <v>6</v>
      </c>
      <c r="D795" s="163">
        <v>2568.62</v>
      </c>
      <c r="E795" s="164" t="str">
        <f>TEXT(fSalesEx24Answer[[#This Row],[Date]],"ddd")</f>
        <v>Sat</v>
      </c>
    </row>
    <row r="796" spans="2:5" hidden="1">
      <c r="B796" s="53">
        <v>44601</v>
      </c>
      <c r="C796" s="57" t="s">
        <v>9</v>
      </c>
      <c r="D796" s="163">
        <v>1442.03</v>
      </c>
      <c r="E796" s="164" t="str">
        <f>TEXT(fSalesEx24Answer[[#This Row],[Date]],"ddd")</f>
        <v>Wed</v>
      </c>
    </row>
    <row r="797" spans="2:5" hidden="1">
      <c r="B797" s="53">
        <v>44766</v>
      </c>
      <c r="C797" s="57" t="s">
        <v>312</v>
      </c>
      <c r="D797" s="163">
        <v>2223.88</v>
      </c>
      <c r="E797" s="164" t="str">
        <f>TEXT(fSalesEx24Answer[[#This Row],[Date]],"ddd")</f>
        <v>Sun</v>
      </c>
    </row>
    <row r="798" spans="2:5" hidden="1">
      <c r="B798" s="53">
        <v>44359</v>
      </c>
      <c r="C798" s="57" t="s">
        <v>9</v>
      </c>
      <c r="D798" s="163">
        <v>1846.44</v>
      </c>
      <c r="E798" s="164" t="str">
        <f>TEXT(fSalesEx24Answer[[#This Row],[Date]],"ddd")</f>
        <v>Sat</v>
      </c>
    </row>
    <row r="799" spans="2:5" hidden="1">
      <c r="B799" s="53">
        <v>44976</v>
      </c>
      <c r="C799" s="57" t="s">
        <v>9</v>
      </c>
      <c r="D799" s="163">
        <v>1086.5899999999999</v>
      </c>
      <c r="E799" s="164" t="str">
        <f>TEXT(fSalesEx24Answer[[#This Row],[Date]],"ddd")</f>
        <v>Sun</v>
      </c>
    </row>
    <row r="800" spans="2:5" hidden="1">
      <c r="B800" s="53">
        <v>44675</v>
      </c>
      <c r="C800" s="57" t="s">
        <v>312</v>
      </c>
      <c r="D800" s="163">
        <v>1957.58</v>
      </c>
      <c r="E800" s="164" t="str">
        <f>TEXT(fSalesEx24Answer[[#This Row],[Date]],"ddd")</f>
        <v>Sun</v>
      </c>
    </row>
    <row r="801" spans="2:5" hidden="1">
      <c r="B801" s="53">
        <v>44506</v>
      </c>
      <c r="C801" s="57" t="s">
        <v>7</v>
      </c>
      <c r="D801" s="163">
        <v>2710.01</v>
      </c>
      <c r="E801" s="164" t="str">
        <f>TEXT(fSalesEx24Answer[[#This Row],[Date]],"ddd")</f>
        <v>Sat</v>
      </c>
    </row>
    <row r="802" spans="2:5" hidden="1">
      <c r="B802" s="53">
        <v>44619</v>
      </c>
      <c r="C802" s="57" t="s">
        <v>9</v>
      </c>
      <c r="D802" s="163">
        <v>1356.27</v>
      </c>
      <c r="E802" s="164" t="str">
        <f>TEXT(fSalesEx24Answer[[#This Row],[Date]],"ddd")</f>
        <v>Sun</v>
      </c>
    </row>
    <row r="803" spans="2:5" hidden="1">
      <c r="B803" s="53">
        <v>44799</v>
      </c>
      <c r="C803" s="57" t="s">
        <v>312</v>
      </c>
      <c r="D803" s="163">
        <v>464.86</v>
      </c>
      <c r="E803" s="164" t="str">
        <f>TEXT(fSalesEx24Answer[[#This Row],[Date]],"ddd")</f>
        <v>Fri</v>
      </c>
    </row>
    <row r="804" spans="2:5" hidden="1">
      <c r="B804" s="53">
        <v>44456</v>
      </c>
      <c r="C804" s="57" t="s">
        <v>10</v>
      </c>
      <c r="D804" s="163">
        <v>155.96</v>
      </c>
      <c r="E804" s="164" t="str">
        <f>TEXT(fSalesEx24Answer[[#This Row],[Date]],"ddd")</f>
        <v>Fri</v>
      </c>
    </row>
    <row r="805" spans="2:5" hidden="1">
      <c r="B805" s="53">
        <v>44343</v>
      </c>
      <c r="C805" s="57" t="s">
        <v>9</v>
      </c>
      <c r="D805" s="163">
        <v>2589.4699999999998</v>
      </c>
      <c r="E805" s="164" t="str">
        <f>TEXT(fSalesEx24Answer[[#This Row],[Date]],"ddd")</f>
        <v>Thu</v>
      </c>
    </row>
    <row r="806" spans="2:5" hidden="1">
      <c r="B806" s="53">
        <v>44322</v>
      </c>
      <c r="C806" s="57" t="s">
        <v>7</v>
      </c>
      <c r="D806" s="163">
        <v>1650.9</v>
      </c>
      <c r="E806" s="164" t="str">
        <f>TEXT(fSalesEx24Answer[[#This Row],[Date]],"ddd")</f>
        <v>Thu</v>
      </c>
    </row>
    <row r="807" spans="2:5" hidden="1">
      <c r="B807" s="53">
        <v>44363</v>
      </c>
      <c r="C807" s="57" t="s">
        <v>6</v>
      </c>
      <c r="D807" s="163">
        <v>162.05000000000001</v>
      </c>
      <c r="E807" s="164" t="str">
        <f>TEXT(fSalesEx24Answer[[#This Row],[Date]],"ddd")</f>
        <v>Wed</v>
      </c>
    </row>
    <row r="808" spans="2:5" hidden="1">
      <c r="B808" s="53">
        <v>44330</v>
      </c>
      <c r="C808" s="57" t="s">
        <v>312</v>
      </c>
      <c r="D808" s="163">
        <v>98.94</v>
      </c>
      <c r="E808" s="164" t="str">
        <f>TEXT(fSalesEx24Answer[[#This Row],[Date]],"ddd")</f>
        <v>Fri</v>
      </c>
    </row>
    <row r="809" spans="2:5" hidden="1">
      <c r="B809" s="53">
        <v>44618</v>
      </c>
      <c r="C809" s="57" t="s">
        <v>6</v>
      </c>
      <c r="D809" s="163">
        <v>2477.31</v>
      </c>
      <c r="E809" s="164" t="str">
        <f>TEXT(fSalesEx24Answer[[#This Row],[Date]],"ddd")</f>
        <v>Sat</v>
      </c>
    </row>
    <row r="810" spans="2:5" hidden="1">
      <c r="B810" s="53">
        <v>44649</v>
      </c>
      <c r="C810" s="57" t="s">
        <v>312</v>
      </c>
      <c r="D810" s="163">
        <v>1161.1600000000001</v>
      </c>
      <c r="E810" s="164" t="str">
        <f>TEXT(fSalesEx24Answer[[#This Row],[Date]],"ddd")</f>
        <v>Tue</v>
      </c>
    </row>
    <row r="811" spans="2:5" hidden="1">
      <c r="B811" s="53">
        <v>44298</v>
      </c>
      <c r="C811" s="57" t="s">
        <v>312</v>
      </c>
      <c r="D811" s="163">
        <v>2027.34</v>
      </c>
      <c r="E811" s="164" t="str">
        <f>TEXT(fSalesEx24Answer[[#This Row],[Date]],"ddd")</f>
        <v>Mon</v>
      </c>
    </row>
    <row r="812" spans="2:5" hidden="1">
      <c r="B812" s="53">
        <v>44510</v>
      </c>
      <c r="C812" s="57" t="s">
        <v>6</v>
      </c>
      <c r="D812" s="163">
        <v>912.3</v>
      </c>
      <c r="E812" s="164" t="str">
        <f>TEXT(fSalesEx24Answer[[#This Row],[Date]],"ddd")</f>
        <v>Wed</v>
      </c>
    </row>
    <row r="813" spans="2:5" hidden="1">
      <c r="B813" s="53">
        <v>44777</v>
      </c>
      <c r="C813" s="57" t="s">
        <v>7</v>
      </c>
      <c r="D813" s="163">
        <v>504.88</v>
      </c>
      <c r="E813" s="164" t="str">
        <f>TEXT(fSalesEx24Answer[[#This Row],[Date]],"ddd")</f>
        <v>Thu</v>
      </c>
    </row>
    <row r="814" spans="2:5" hidden="1">
      <c r="B814" s="53">
        <v>44772</v>
      </c>
      <c r="C814" s="57" t="s">
        <v>9</v>
      </c>
      <c r="D814" s="163">
        <v>2542.7199999999998</v>
      </c>
      <c r="E814" s="164" t="str">
        <f>TEXT(fSalesEx24Answer[[#This Row],[Date]],"ddd")</f>
        <v>Sat</v>
      </c>
    </row>
    <row r="815" spans="2:5" hidden="1">
      <c r="B815" s="53">
        <v>44827</v>
      </c>
      <c r="C815" s="57" t="s">
        <v>10</v>
      </c>
      <c r="D815" s="163">
        <v>1975.12</v>
      </c>
      <c r="E815" s="164" t="str">
        <f>TEXT(fSalesEx24Answer[[#This Row],[Date]],"ddd")</f>
        <v>Fri</v>
      </c>
    </row>
    <row r="816" spans="2:5" hidden="1">
      <c r="B816" s="53">
        <v>44470</v>
      </c>
      <c r="C816" s="57" t="s">
        <v>6</v>
      </c>
      <c r="D816" s="163">
        <v>2102.36</v>
      </c>
      <c r="E816" s="164" t="str">
        <f>TEXT(fSalesEx24Answer[[#This Row],[Date]],"ddd")</f>
        <v>Fri</v>
      </c>
    </row>
    <row r="817" spans="2:5" hidden="1">
      <c r="B817" s="53">
        <v>44584</v>
      </c>
      <c r="C817" s="57" t="s">
        <v>9</v>
      </c>
      <c r="D817" s="163">
        <v>2542.3000000000002</v>
      </c>
      <c r="E817" s="164" t="str">
        <f>TEXT(fSalesEx24Answer[[#This Row],[Date]],"ddd")</f>
        <v>Sun</v>
      </c>
    </row>
    <row r="818" spans="2:5" hidden="1">
      <c r="B818" s="53">
        <v>44782</v>
      </c>
      <c r="C818" s="57" t="s">
        <v>6</v>
      </c>
      <c r="D818" s="163">
        <v>1362.21</v>
      </c>
      <c r="E818" s="164" t="str">
        <f>TEXT(fSalesEx24Answer[[#This Row],[Date]],"ddd")</f>
        <v>Tue</v>
      </c>
    </row>
    <row r="819" spans="2:5" hidden="1">
      <c r="B819" s="53">
        <v>44629</v>
      </c>
      <c r="C819" s="57" t="s">
        <v>6</v>
      </c>
      <c r="D819" s="163">
        <v>2274.7600000000002</v>
      </c>
      <c r="E819" s="164" t="str">
        <f>TEXT(fSalesEx24Answer[[#This Row],[Date]],"ddd")</f>
        <v>Wed</v>
      </c>
    </row>
    <row r="820" spans="2:5" hidden="1">
      <c r="B820" s="53">
        <v>44544</v>
      </c>
      <c r="C820" s="57" t="s">
        <v>312</v>
      </c>
      <c r="D820" s="163">
        <v>3717.96</v>
      </c>
      <c r="E820" s="164" t="str">
        <f>TEXT(fSalesEx24Answer[[#This Row],[Date]],"ddd")</f>
        <v>Tue</v>
      </c>
    </row>
    <row r="821" spans="2:5" hidden="1">
      <c r="B821" s="53">
        <v>44379</v>
      </c>
      <c r="C821" s="57" t="s">
        <v>6</v>
      </c>
      <c r="D821" s="163">
        <v>360.76</v>
      </c>
      <c r="E821" s="164" t="str">
        <f>TEXT(fSalesEx24Answer[[#This Row],[Date]],"ddd")</f>
        <v>Fri</v>
      </c>
    </row>
    <row r="822" spans="2:5" hidden="1">
      <c r="B822" s="53">
        <v>44458</v>
      </c>
      <c r="C822" s="57" t="s">
        <v>9</v>
      </c>
      <c r="D822" s="163">
        <v>273.68</v>
      </c>
      <c r="E822" s="164" t="str">
        <f>TEXT(fSalesEx24Answer[[#This Row],[Date]],"ddd")</f>
        <v>Sun</v>
      </c>
    </row>
    <row r="823" spans="2:5" hidden="1">
      <c r="B823" s="53">
        <v>44481</v>
      </c>
      <c r="C823" s="57" t="s">
        <v>10</v>
      </c>
      <c r="D823" s="163">
        <v>2874.21</v>
      </c>
      <c r="E823" s="164" t="str">
        <f>TEXT(fSalesEx24Answer[[#This Row],[Date]],"ddd")</f>
        <v>Tue</v>
      </c>
    </row>
    <row r="824" spans="2:5" hidden="1">
      <c r="B824" s="53">
        <v>44884</v>
      </c>
      <c r="C824" s="57" t="s">
        <v>6</v>
      </c>
      <c r="D824" s="163">
        <v>2872.88</v>
      </c>
      <c r="E824" s="164" t="str">
        <f>TEXT(fSalesEx24Answer[[#This Row],[Date]],"ddd")</f>
        <v>Sat</v>
      </c>
    </row>
    <row r="825" spans="2:5" hidden="1">
      <c r="B825" s="53">
        <v>44612</v>
      </c>
      <c r="C825" s="57" t="s">
        <v>312</v>
      </c>
      <c r="D825" s="163">
        <v>894.07</v>
      </c>
      <c r="E825" s="164" t="str">
        <f>TEXT(fSalesEx24Answer[[#This Row],[Date]],"ddd")</f>
        <v>Sun</v>
      </c>
    </row>
    <row r="826" spans="2:5" hidden="1">
      <c r="B826" s="53">
        <v>44739</v>
      </c>
      <c r="C826" s="57" t="s">
        <v>312</v>
      </c>
      <c r="D826" s="163">
        <v>897.53</v>
      </c>
      <c r="E826" s="164" t="str">
        <f>TEXT(fSalesEx24Answer[[#This Row],[Date]],"ddd")</f>
        <v>Mon</v>
      </c>
    </row>
    <row r="827" spans="2:5" hidden="1">
      <c r="B827" s="53">
        <v>44433</v>
      </c>
      <c r="C827" s="57" t="s">
        <v>9</v>
      </c>
      <c r="D827" s="163">
        <v>2343.5500000000002</v>
      </c>
      <c r="E827" s="164" t="str">
        <f>TEXT(fSalesEx24Answer[[#This Row],[Date]],"ddd")</f>
        <v>Wed</v>
      </c>
    </row>
    <row r="828" spans="2:5" hidden="1">
      <c r="B828" s="53">
        <v>44972</v>
      </c>
      <c r="C828" s="57" t="s">
        <v>10</v>
      </c>
      <c r="D828" s="163">
        <v>1651.33</v>
      </c>
      <c r="E828" s="164" t="str">
        <f>TEXT(fSalesEx24Answer[[#This Row],[Date]],"ddd")</f>
        <v>Wed</v>
      </c>
    </row>
    <row r="829" spans="2:5" hidden="1">
      <c r="B829" s="53">
        <v>44658</v>
      </c>
      <c r="C829" s="57" t="s">
        <v>10</v>
      </c>
      <c r="D829" s="163">
        <v>2017.77</v>
      </c>
      <c r="E829" s="164" t="str">
        <f>TEXT(fSalesEx24Answer[[#This Row],[Date]],"ddd")</f>
        <v>Thu</v>
      </c>
    </row>
    <row r="830" spans="2:5" hidden="1">
      <c r="B830" s="53">
        <v>44951</v>
      </c>
      <c r="C830" s="57" t="s">
        <v>10</v>
      </c>
      <c r="D830" s="163">
        <v>415.3</v>
      </c>
      <c r="E830" s="164" t="str">
        <f>TEXT(fSalesEx24Answer[[#This Row],[Date]],"ddd")</f>
        <v>Wed</v>
      </c>
    </row>
    <row r="831" spans="2:5" hidden="1">
      <c r="B831" s="53">
        <v>44325</v>
      </c>
      <c r="C831" s="57" t="s">
        <v>6</v>
      </c>
      <c r="D831" s="163">
        <v>1663.75</v>
      </c>
      <c r="E831" s="164" t="str">
        <f>TEXT(fSalesEx24Answer[[#This Row],[Date]],"ddd")</f>
        <v>Sun</v>
      </c>
    </row>
    <row r="832" spans="2:5" hidden="1">
      <c r="B832" s="53">
        <v>44314</v>
      </c>
      <c r="C832" s="57" t="s">
        <v>10</v>
      </c>
      <c r="D832" s="163">
        <v>1225.23</v>
      </c>
      <c r="E832" s="164" t="str">
        <f>TEXT(fSalesEx24Answer[[#This Row],[Date]],"ddd")</f>
        <v>Wed</v>
      </c>
    </row>
    <row r="833" spans="2:5" hidden="1">
      <c r="B833" s="53">
        <v>44651</v>
      </c>
      <c r="C833" s="57" t="s">
        <v>9</v>
      </c>
      <c r="D833" s="163">
        <v>2128.02</v>
      </c>
      <c r="E833" s="164" t="str">
        <f>TEXT(fSalesEx24Answer[[#This Row],[Date]],"ddd")</f>
        <v>Thu</v>
      </c>
    </row>
    <row r="834" spans="2:5" hidden="1">
      <c r="B834" s="53">
        <v>44807</v>
      </c>
      <c r="C834" s="57" t="s">
        <v>312</v>
      </c>
      <c r="D834" s="163">
        <v>2337.4699999999998</v>
      </c>
      <c r="E834" s="164" t="str">
        <f>TEXT(fSalesEx24Answer[[#This Row],[Date]],"ddd")</f>
        <v>Sat</v>
      </c>
    </row>
    <row r="835" spans="2:5" hidden="1">
      <c r="B835" s="53">
        <v>44486</v>
      </c>
      <c r="C835" s="57" t="s">
        <v>7</v>
      </c>
      <c r="D835" s="163">
        <v>1674.12</v>
      </c>
      <c r="E835" s="164" t="str">
        <f>TEXT(fSalesEx24Answer[[#This Row],[Date]],"ddd")</f>
        <v>Sun</v>
      </c>
    </row>
    <row r="836" spans="2:5" hidden="1">
      <c r="B836" s="53">
        <v>44975</v>
      </c>
      <c r="C836" s="57" t="s">
        <v>6</v>
      </c>
      <c r="D836" s="163">
        <v>968.54</v>
      </c>
      <c r="E836" s="164" t="str">
        <f>TEXT(fSalesEx24Answer[[#This Row],[Date]],"ddd")</f>
        <v>Sat</v>
      </c>
    </row>
    <row r="837" spans="2:5" hidden="1">
      <c r="B837" s="53">
        <v>44679</v>
      </c>
      <c r="C837" s="57" t="s">
        <v>10</v>
      </c>
      <c r="D837" s="163">
        <v>2017.51</v>
      </c>
      <c r="E837" s="164" t="str">
        <f>TEXT(fSalesEx24Answer[[#This Row],[Date]],"ddd")</f>
        <v>Thu</v>
      </c>
    </row>
    <row r="838" spans="2:5" hidden="1">
      <c r="B838" s="53">
        <v>44684</v>
      </c>
      <c r="C838" s="57" t="s">
        <v>312</v>
      </c>
      <c r="D838" s="163">
        <v>137.59</v>
      </c>
      <c r="E838" s="164" t="str">
        <f>TEXT(fSalesEx24Answer[[#This Row],[Date]],"ddd")</f>
        <v>Tue</v>
      </c>
    </row>
    <row r="839" spans="2:5" hidden="1">
      <c r="B839" s="53">
        <v>44356</v>
      </c>
      <c r="C839" s="57" t="s">
        <v>6</v>
      </c>
      <c r="D839" s="163">
        <v>545.01</v>
      </c>
      <c r="E839" s="164" t="str">
        <f>TEXT(fSalesEx24Answer[[#This Row],[Date]],"ddd")</f>
        <v>Wed</v>
      </c>
    </row>
    <row r="840" spans="2:5" hidden="1">
      <c r="B840" s="53">
        <v>44430</v>
      </c>
      <c r="C840" s="57" t="s">
        <v>312</v>
      </c>
      <c r="D840" s="163">
        <v>2361.7800000000002</v>
      </c>
      <c r="E840" s="164" t="str">
        <f>TEXT(fSalesEx24Answer[[#This Row],[Date]],"ddd")</f>
        <v>Sun</v>
      </c>
    </row>
    <row r="841" spans="2:5" hidden="1">
      <c r="B841" s="53">
        <v>44641</v>
      </c>
      <c r="C841" s="57" t="s">
        <v>9</v>
      </c>
      <c r="D841" s="163">
        <v>2515.35</v>
      </c>
      <c r="E841" s="164" t="str">
        <f>TEXT(fSalesEx24Answer[[#This Row],[Date]],"ddd")</f>
        <v>Mon</v>
      </c>
    </row>
    <row r="842" spans="2:5" hidden="1">
      <c r="B842" s="53">
        <v>44573</v>
      </c>
      <c r="C842" s="57" t="s">
        <v>9</v>
      </c>
      <c r="D842" s="163">
        <v>1466.33</v>
      </c>
      <c r="E842" s="164" t="str">
        <f>TEXT(fSalesEx24Answer[[#This Row],[Date]],"ddd")</f>
        <v>Wed</v>
      </c>
    </row>
    <row r="843" spans="2:5" hidden="1">
      <c r="B843" s="53">
        <v>44660</v>
      </c>
      <c r="C843" s="57" t="s">
        <v>6</v>
      </c>
      <c r="D843" s="163">
        <v>2058.12</v>
      </c>
      <c r="E843" s="164" t="str">
        <f>TEXT(fSalesEx24Answer[[#This Row],[Date]],"ddd")</f>
        <v>Sat</v>
      </c>
    </row>
    <row r="844" spans="2:5" hidden="1">
      <c r="B844" s="53">
        <v>44743</v>
      </c>
      <c r="C844" s="57" t="s">
        <v>10</v>
      </c>
      <c r="D844" s="163">
        <v>1621.88</v>
      </c>
      <c r="E844" s="164" t="str">
        <f>TEXT(fSalesEx24Answer[[#This Row],[Date]],"ddd")</f>
        <v>Fri</v>
      </c>
    </row>
    <row r="845" spans="2:5" hidden="1">
      <c r="B845" s="53">
        <v>44922</v>
      </c>
      <c r="C845" s="57" t="s">
        <v>9</v>
      </c>
      <c r="D845" s="163">
        <v>2449.42</v>
      </c>
      <c r="E845" s="164" t="str">
        <f>TEXT(fSalesEx24Answer[[#This Row],[Date]],"ddd")</f>
        <v>Tue</v>
      </c>
    </row>
    <row r="846" spans="2:5" hidden="1">
      <c r="B846" s="53">
        <v>44409</v>
      </c>
      <c r="C846" s="57" t="s">
        <v>6</v>
      </c>
      <c r="D846" s="163">
        <v>271.64999999999998</v>
      </c>
      <c r="E846" s="164" t="str">
        <f>TEXT(fSalesEx24Answer[[#This Row],[Date]],"ddd")</f>
        <v>Sun</v>
      </c>
    </row>
    <row r="847" spans="2:5" hidden="1">
      <c r="B847" s="53">
        <v>44912</v>
      </c>
      <c r="C847" s="57" t="s">
        <v>9</v>
      </c>
      <c r="D847" s="163">
        <v>609.28</v>
      </c>
      <c r="E847" s="164" t="str">
        <f>TEXT(fSalesEx24Answer[[#This Row],[Date]],"ddd")</f>
        <v>Sat</v>
      </c>
    </row>
    <row r="848" spans="2:5" hidden="1">
      <c r="B848" s="53">
        <v>44559</v>
      </c>
      <c r="C848" s="57" t="s">
        <v>312</v>
      </c>
      <c r="D848" s="163">
        <v>577.92999999999995</v>
      </c>
      <c r="E848" s="164" t="str">
        <f>TEXT(fSalesEx24Answer[[#This Row],[Date]],"ddd")</f>
        <v>Wed</v>
      </c>
    </row>
    <row r="849" spans="2:5" hidden="1">
      <c r="B849" s="53">
        <v>44765</v>
      </c>
      <c r="C849" s="57" t="s">
        <v>7</v>
      </c>
      <c r="D849" s="163">
        <v>1992.86</v>
      </c>
      <c r="E849" s="164" t="str">
        <f>TEXT(fSalesEx24Answer[[#This Row],[Date]],"ddd")</f>
        <v>Sat</v>
      </c>
    </row>
    <row r="850" spans="2:5" hidden="1">
      <c r="B850" s="53">
        <v>44963</v>
      </c>
      <c r="C850" s="57" t="s">
        <v>312</v>
      </c>
      <c r="D850" s="163">
        <v>419.15</v>
      </c>
      <c r="E850" s="164" t="str">
        <f>TEXT(fSalesEx24Answer[[#This Row],[Date]],"ddd")</f>
        <v>Mon</v>
      </c>
    </row>
    <row r="851" spans="2:5" hidden="1">
      <c r="B851" s="53">
        <v>44653</v>
      </c>
      <c r="C851" s="57" t="s">
        <v>6</v>
      </c>
      <c r="D851" s="163">
        <v>1089.55</v>
      </c>
      <c r="E851" s="164" t="str">
        <f>TEXT(fSalesEx24Answer[[#This Row],[Date]],"ddd")</f>
        <v>Sat</v>
      </c>
    </row>
    <row r="852" spans="2:5" hidden="1">
      <c r="B852" s="53">
        <v>44756</v>
      </c>
      <c r="C852" s="57" t="s">
        <v>6</v>
      </c>
      <c r="D852" s="163">
        <v>2363.06</v>
      </c>
      <c r="E852" s="164" t="str">
        <f>TEXT(fSalesEx24Answer[[#This Row],[Date]],"ddd")</f>
        <v>Thu</v>
      </c>
    </row>
    <row r="853" spans="2:5" hidden="1">
      <c r="B853" s="53">
        <v>44288</v>
      </c>
      <c r="C853" s="57" t="s">
        <v>6</v>
      </c>
      <c r="D853" s="163">
        <v>1171.24</v>
      </c>
      <c r="E853" s="164" t="str">
        <f>TEXT(fSalesEx24Answer[[#This Row],[Date]],"ddd")</f>
        <v>Fri</v>
      </c>
    </row>
    <row r="854" spans="2:5" hidden="1">
      <c r="B854" s="53">
        <v>44569</v>
      </c>
      <c r="C854" s="57" t="s">
        <v>312</v>
      </c>
      <c r="D854" s="163">
        <v>57.59</v>
      </c>
      <c r="E854" s="164" t="str">
        <f>TEXT(fSalesEx24Answer[[#This Row],[Date]],"ddd")</f>
        <v>Sat</v>
      </c>
    </row>
    <row r="855" spans="2:5" hidden="1">
      <c r="B855" s="53">
        <v>44784</v>
      </c>
      <c r="C855" s="57" t="s">
        <v>7</v>
      </c>
      <c r="D855" s="163">
        <v>293.52999999999997</v>
      </c>
      <c r="E855" s="164" t="str">
        <f>TEXT(fSalesEx24Answer[[#This Row],[Date]],"ddd")</f>
        <v>Thu</v>
      </c>
    </row>
    <row r="856" spans="2:5" hidden="1">
      <c r="B856" s="53">
        <v>44648</v>
      </c>
      <c r="C856" s="57" t="s">
        <v>9</v>
      </c>
      <c r="D856" s="163">
        <v>589.71</v>
      </c>
      <c r="E856" s="164" t="str">
        <f>TEXT(fSalesEx24Answer[[#This Row],[Date]],"ddd")</f>
        <v>Mon</v>
      </c>
    </row>
    <row r="857" spans="2:5" hidden="1">
      <c r="B857" s="53">
        <v>44344</v>
      </c>
      <c r="C857" s="57" t="s">
        <v>6</v>
      </c>
      <c r="D857" s="163">
        <v>275.48</v>
      </c>
      <c r="E857" s="164" t="str">
        <f>TEXT(fSalesEx24Answer[[#This Row],[Date]],"ddd")</f>
        <v>Fri</v>
      </c>
    </row>
    <row r="858" spans="2:5" hidden="1">
      <c r="B858" s="53">
        <v>44348</v>
      </c>
      <c r="C858" s="57" t="s">
        <v>312</v>
      </c>
      <c r="D858" s="163">
        <v>412.68</v>
      </c>
      <c r="E858" s="164" t="str">
        <f>TEXT(fSalesEx24Answer[[#This Row],[Date]],"ddd")</f>
        <v>Tue</v>
      </c>
    </row>
    <row r="859" spans="2:5" hidden="1">
      <c r="B859" s="53">
        <v>44307</v>
      </c>
      <c r="C859" s="57" t="s">
        <v>6</v>
      </c>
      <c r="D859" s="163">
        <v>554.09</v>
      </c>
      <c r="E859" s="164" t="str">
        <f>TEXT(fSalesEx24Answer[[#This Row],[Date]],"ddd")</f>
        <v>Wed</v>
      </c>
    </row>
    <row r="860" spans="2:5" hidden="1">
      <c r="B860" s="53">
        <v>44299</v>
      </c>
      <c r="C860" s="57" t="s">
        <v>6</v>
      </c>
      <c r="D860" s="163">
        <v>1374.06</v>
      </c>
      <c r="E860" s="164" t="str">
        <f>TEXT(fSalesEx24Answer[[#This Row],[Date]],"ddd")</f>
        <v>Tue</v>
      </c>
    </row>
    <row r="861" spans="2:5" hidden="1">
      <c r="B861" s="53">
        <v>44817</v>
      </c>
      <c r="C861" s="57" t="s">
        <v>7</v>
      </c>
      <c r="D861" s="163">
        <v>2170.71</v>
      </c>
      <c r="E861" s="164" t="str">
        <f>TEXT(fSalesEx24Answer[[#This Row],[Date]],"ddd")</f>
        <v>Tue</v>
      </c>
    </row>
    <row r="862" spans="2:5" hidden="1">
      <c r="B862" s="53">
        <v>44576</v>
      </c>
      <c r="C862" s="57" t="s">
        <v>9</v>
      </c>
      <c r="D862" s="163">
        <v>204.31</v>
      </c>
      <c r="E862" s="164" t="str">
        <f>TEXT(fSalesEx24Answer[[#This Row],[Date]],"ddd")</f>
        <v>Sat</v>
      </c>
    </row>
    <row r="863" spans="2:5" hidden="1">
      <c r="B863" s="53">
        <v>44725</v>
      </c>
      <c r="C863" s="57" t="s">
        <v>9</v>
      </c>
      <c r="D863" s="163">
        <v>2549.91</v>
      </c>
      <c r="E863" s="164" t="str">
        <f>TEXT(fSalesEx24Answer[[#This Row],[Date]],"ddd")</f>
        <v>Mon</v>
      </c>
    </row>
    <row r="864" spans="2:5" hidden="1">
      <c r="B864" s="53">
        <v>44669</v>
      </c>
      <c r="C864" s="57" t="s">
        <v>9</v>
      </c>
      <c r="D864" s="163">
        <v>769.58</v>
      </c>
      <c r="E864" s="164" t="str">
        <f>TEXT(fSalesEx24Answer[[#This Row],[Date]],"ddd")</f>
        <v>Mon</v>
      </c>
    </row>
    <row r="865" spans="2:5" hidden="1">
      <c r="B865" s="53">
        <v>44352</v>
      </c>
      <c r="C865" s="57" t="s">
        <v>10</v>
      </c>
      <c r="D865" s="163">
        <v>1779.81</v>
      </c>
      <c r="E865" s="164" t="str">
        <f>TEXT(fSalesEx24Answer[[#This Row],[Date]],"ddd")</f>
        <v>Sat</v>
      </c>
    </row>
    <row r="866" spans="2:5" hidden="1">
      <c r="B866" s="53">
        <v>44797</v>
      </c>
      <c r="C866" s="57" t="s">
        <v>9</v>
      </c>
      <c r="D866" s="163">
        <v>584.88</v>
      </c>
      <c r="E866" s="164" t="str">
        <f>TEXT(fSalesEx24Answer[[#This Row],[Date]],"ddd")</f>
        <v>Wed</v>
      </c>
    </row>
    <row r="867" spans="2:5" hidden="1">
      <c r="B867" s="53">
        <v>44926</v>
      </c>
      <c r="C867" s="57" t="s">
        <v>10</v>
      </c>
      <c r="D867" s="163">
        <v>3865.79</v>
      </c>
      <c r="E867" s="164" t="str">
        <f>TEXT(fSalesEx24Answer[[#This Row],[Date]],"ddd")</f>
        <v>Sat</v>
      </c>
    </row>
    <row r="868" spans="2:5" hidden="1">
      <c r="B868" s="53">
        <v>44940</v>
      </c>
      <c r="C868" s="57" t="s">
        <v>6</v>
      </c>
      <c r="D868" s="163">
        <v>1846.33</v>
      </c>
      <c r="E868" s="164" t="str">
        <f>TEXT(fSalesEx24Answer[[#This Row],[Date]],"ddd")</f>
        <v>Sat</v>
      </c>
    </row>
    <row r="869" spans="2:5" hidden="1">
      <c r="B869" s="53">
        <v>44814</v>
      </c>
      <c r="C869" s="57" t="s">
        <v>6</v>
      </c>
      <c r="D869" s="163">
        <v>2443.4</v>
      </c>
      <c r="E869" s="164" t="str">
        <f>TEXT(fSalesEx24Answer[[#This Row],[Date]],"ddd")</f>
        <v>Sat</v>
      </c>
    </row>
    <row r="870" spans="2:5" hidden="1">
      <c r="B870" s="53">
        <v>44791</v>
      </c>
      <c r="C870" s="57" t="s">
        <v>6</v>
      </c>
      <c r="D870" s="163">
        <v>926.34</v>
      </c>
      <c r="E870" s="164" t="str">
        <f>TEXT(fSalesEx24Answer[[#This Row],[Date]],"ddd")</f>
        <v>Thu</v>
      </c>
    </row>
    <row r="871" spans="2:5" hidden="1">
      <c r="B871" s="53">
        <v>44642</v>
      </c>
      <c r="C871" s="57" t="s">
        <v>9</v>
      </c>
      <c r="D871" s="163">
        <v>1530.78</v>
      </c>
      <c r="E871" s="164" t="str">
        <f>TEXT(fSalesEx24Answer[[#This Row],[Date]],"ddd")</f>
        <v>Tue</v>
      </c>
    </row>
    <row r="872" spans="2:5" hidden="1">
      <c r="B872" s="53">
        <v>44924</v>
      </c>
      <c r="C872" s="57" t="s">
        <v>9</v>
      </c>
      <c r="D872" s="163">
        <v>2824.81</v>
      </c>
      <c r="E872" s="164" t="str">
        <f>TEXT(fSalesEx24Answer[[#This Row],[Date]],"ddd")</f>
        <v>Thu</v>
      </c>
    </row>
    <row r="873" spans="2:5" hidden="1">
      <c r="B873" s="53">
        <v>44545</v>
      </c>
      <c r="C873" s="57" t="s">
        <v>6</v>
      </c>
      <c r="D873" s="163">
        <v>2431.85</v>
      </c>
      <c r="E873" s="164" t="str">
        <f>TEXT(fSalesEx24Answer[[#This Row],[Date]],"ddd")</f>
        <v>Wed</v>
      </c>
    </row>
    <row r="874" spans="2:5" hidden="1">
      <c r="B874" s="53">
        <v>44753</v>
      </c>
      <c r="C874" s="57" t="s">
        <v>9</v>
      </c>
      <c r="D874" s="163">
        <v>1169.6500000000001</v>
      </c>
      <c r="E874" s="164" t="str">
        <f>TEXT(fSalesEx24Answer[[#This Row],[Date]],"ddd")</f>
        <v>Mon</v>
      </c>
    </row>
    <row r="875" spans="2:5" hidden="1">
      <c r="B875" s="53">
        <v>44566</v>
      </c>
      <c r="C875" s="57" t="s">
        <v>6</v>
      </c>
      <c r="D875" s="163">
        <v>1770.38</v>
      </c>
      <c r="E875" s="164" t="str">
        <f>TEXT(fSalesEx24Answer[[#This Row],[Date]],"ddd")</f>
        <v>Wed</v>
      </c>
    </row>
    <row r="876" spans="2:5" hidden="1">
      <c r="B876" s="53">
        <v>44503</v>
      </c>
      <c r="C876" s="57" t="s">
        <v>7</v>
      </c>
      <c r="D876" s="163">
        <v>3655.59</v>
      </c>
      <c r="E876" s="164" t="str">
        <f>TEXT(fSalesEx24Answer[[#This Row],[Date]],"ddd")</f>
        <v>Wed</v>
      </c>
    </row>
    <row r="877" spans="2:5" hidden="1">
      <c r="B877" s="53">
        <v>44373</v>
      </c>
      <c r="C877" s="57" t="s">
        <v>312</v>
      </c>
      <c r="D877" s="163">
        <v>2547.69</v>
      </c>
      <c r="E877" s="164" t="str">
        <f>TEXT(fSalesEx24Answer[[#This Row],[Date]],"ddd")</f>
        <v>Sat</v>
      </c>
    </row>
    <row r="878" spans="2:5" hidden="1">
      <c r="B878" s="53">
        <v>44425</v>
      </c>
      <c r="C878" s="57" t="s">
        <v>6</v>
      </c>
      <c r="D878" s="163">
        <v>1398.24</v>
      </c>
      <c r="E878" s="164" t="str">
        <f>TEXT(fSalesEx24Answer[[#This Row],[Date]],"ddd")</f>
        <v>Tue</v>
      </c>
    </row>
    <row r="879" spans="2:5" hidden="1">
      <c r="B879" s="53">
        <v>44745</v>
      </c>
      <c r="C879" s="57" t="s">
        <v>10</v>
      </c>
      <c r="D879" s="163">
        <v>410.16</v>
      </c>
      <c r="E879" s="164" t="str">
        <f>TEXT(fSalesEx24Answer[[#This Row],[Date]],"ddd")</f>
        <v>Sun</v>
      </c>
    </row>
    <row r="880" spans="2:5" hidden="1">
      <c r="B880" s="53">
        <v>44572</v>
      </c>
      <c r="C880" s="57" t="s">
        <v>7</v>
      </c>
      <c r="D880" s="163">
        <v>1265.53</v>
      </c>
      <c r="E880" s="164" t="str">
        <f>TEXT(fSalesEx24Answer[[#This Row],[Date]],"ddd")</f>
        <v>Tue</v>
      </c>
    </row>
    <row r="881" spans="2:5" hidden="1">
      <c r="B881" s="53">
        <v>44677</v>
      </c>
      <c r="C881" s="57" t="s">
        <v>9</v>
      </c>
      <c r="D881" s="163">
        <v>88.2</v>
      </c>
      <c r="E881" s="164" t="str">
        <f>TEXT(fSalesEx24Answer[[#This Row],[Date]],"ddd")</f>
        <v>Tue</v>
      </c>
    </row>
    <row r="882" spans="2:5" hidden="1">
      <c r="B882" s="53">
        <v>44913</v>
      </c>
      <c r="C882" s="57" t="s">
        <v>10</v>
      </c>
      <c r="D882" s="163">
        <v>549.14</v>
      </c>
      <c r="E882" s="164" t="str">
        <f>TEXT(fSalesEx24Answer[[#This Row],[Date]],"ddd")</f>
        <v>Sun</v>
      </c>
    </row>
    <row r="883" spans="2:5" hidden="1">
      <c r="B883" s="53">
        <v>44615</v>
      </c>
      <c r="C883" s="57" t="s">
        <v>6</v>
      </c>
      <c r="D883" s="163">
        <v>981.39</v>
      </c>
      <c r="E883" s="164" t="str">
        <f>TEXT(fSalesEx24Answer[[#This Row],[Date]],"ddd")</f>
        <v>Wed</v>
      </c>
    </row>
    <row r="884" spans="2:5" hidden="1">
      <c r="B884" s="53">
        <v>44968</v>
      </c>
      <c r="C884" s="57" t="s">
        <v>6</v>
      </c>
      <c r="D884" s="163">
        <v>2316.83</v>
      </c>
      <c r="E884" s="164" t="str">
        <f>TEXT(fSalesEx24Answer[[#This Row],[Date]],"ddd")</f>
        <v>Sat</v>
      </c>
    </row>
    <row r="885" spans="2:5" hidden="1">
      <c r="B885" s="53">
        <v>44424</v>
      </c>
      <c r="C885" s="57" t="s">
        <v>9</v>
      </c>
      <c r="D885" s="163">
        <v>1937.89</v>
      </c>
      <c r="E885" s="164" t="str">
        <f>TEXT(fSalesEx24Answer[[#This Row],[Date]],"ddd")</f>
        <v>Mon</v>
      </c>
    </row>
    <row r="886" spans="2:5" hidden="1">
      <c r="B886" s="53">
        <v>44894</v>
      </c>
      <c r="C886" s="57" t="s">
        <v>312</v>
      </c>
      <c r="D886" s="163">
        <v>1314.28</v>
      </c>
      <c r="E886" s="164" t="str">
        <f>TEXT(fSalesEx24Answer[[#This Row],[Date]],"ddd")</f>
        <v>Tue</v>
      </c>
    </row>
    <row r="887" spans="2:5" hidden="1">
      <c r="B887" s="53">
        <v>44320</v>
      </c>
      <c r="C887" s="57" t="s">
        <v>6</v>
      </c>
      <c r="D887" s="163">
        <v>2431.61</v>
      </c>
      <c r="E887" s="164" t="str">
        <f>TEXT(fSalesEx24Answer[[#This Row],[Date]],"ddd")</f>
        <v>Tue</v>
      </c>
    </row>
    <row r="888" spans="2:5" hidden="1">
      <c r="B888" s="53">
        <v>44354</v>
      </c>
      <c r="C888" s="57" t="s">
        <v>312</v>
      </c>
      <c r="D888" s="163">
        <v>164.52</v>
      </c>
      <c r="E888" s="164" t="str">
        <f>TEXT(fSalesEx24Answer[[#This Row],[Date]],"ddd")</f>
        <v>Mon</v>
      </c>
    </row>
    <row r="889" spans="2:5" hidden="1">
      <c r="B889" s="53">
        <v>44365</v>
      </c>
      <c r="C889" s="57" t="s">
        <v>9</v>
      </c>
      <c r="D889" s="163">
        <v>201.18</v>
      </c>
      <c r="E889" s="164" t="str">
        <f>TEXT(fSalesEx24Answer[[#This Row],[Date]],"ddd")</f>
        <v>Fri</v>
      </c>
    </row>
    <row r="890" spans="2:5" hidden="1">
      <c r="B890" s="53">
        <v>44351</v>
      </c>
      <c r="C890" s="57" t="s">
        <v>9</v>
      </c>
      <c r="D890" s="163">
        <v>2277.56</v>
      </c>
      <c r="E890" s="164" t="str">
        <f>TEXT(fSalesEx24Answer[[#This Row],[Date]],"ddd")</f>
        <v>Fri</v>
      </c>
    </row>
    <row r="891" spans="2:5" hidden="1">
      <c r="B891" s="53">
        <v>44503</v>
      </c>
      <c r="C891" s="57" t="s">
        <v>10</v>
      </c>
      <c r="D891" s="163">
        <v>494.44</v>
      </c>
      <c r="E891" s="164" t="str">
        <f>TEXT(fSalesEx24Answer[[#This Row],[Date]],"ddd")</f>
        <v>Wed</v>
      </c>
    </row>
    <row r="892" spans="2:5" hidden="1">
      <c r="B892" s="53">
        <v>44526</v>
      </c>
      <c r="C892" s="57" t="s">
        <v>10</v>
      </c>
      <c r="D892" s="163">
        <v>1471.28</v>
      </c>
      <c r="E892" s="164" t="str">
        <f>TEXT(fSalesEx24Answer[[#This Row],[Date]],"ddd")</f>
        <v>Fri</v>
      </c>
    </row>
    <row r="893" spans="2:5" hidden="1">
      <c r="B893" s="53">
        <v>44354</v>
      </c>
      <c r="C893" s="57" t="s">
        <v>9</v>
      </c>
      <c r="D893" s="163">
        <v>1409.87</v>
      </c>
      <c r="E893" s="164" t="str">
        <f>TEXT(fSalesEx24Answer[[#This Row],[Date]],"ddd")</f>
        <v>Mon</v>
      </c>
    </row>
    <row r="894" spans="2:5" hidden="1">
      <c r="B894" s="53">
        <v>44287</v>
      </c>
      <c r="C894" s="57" t="s">
        <v>6</v>
      </c>
      <c r="D894" s="163">
        <v>2532.71</v>
      </c>
      <c r="E894" s="164" t="str">
        <f>TEXT(fSalesEx24Answer[[#This Row],[Date]],"ddd")</f>
        <v>Thu</v>
      </c>
    </row>
    <row r="895" spans="2:5" hidden="1">
      <c r="B895" s="53">
        <v>44492</v>
      </c>
      <c r="C895" s="57" t="s">
        <v>10</v>
      </c>
      <c r="D895" s="163">
        <v>2354</v>
      </c>
      <c r="E895" s="164" t="str">
        <f>TEXT(fSalesEx24Answer[[#This Row],[Date]],"ddd")</f>
        <v>Sat</v>
      </c>
    </row>
    <row r="896" spans="2:5" hidden="1">
      <c r="B896" s="53">
        <v>44353</v>
      </c>
      <c r="C896" s="57" t="s">
        <v>6</v>
      </c>
      <c r="D896" s="163">
        <v>829.72</v>
      </c>
      <c r="E896" s="164" t="str">
        <f>TEXT(fSalesEx24Answer[[#This Row],[Date]],"ddd")</f>
        <v>Sun</v>
      </c>
    </row>
    <row r="897" spans="2:5" hidden="1">
      <c r="B897" s="53">
        <v>44570</v>
      </c>
      <c r="C897" s="57" t="s">
        <v>6</v>
      </c>
      <c r="D897" s="163">
        <v>1035.8699999999999</v>
      </c>
      <c r="E897" s="164" t="str">
        <f>TEXT(fSalesEx24Answer[[#This Row],[Date]],"ddd")</f>
        <v>Sun</v>
      </c>
    </row>
    <row r="898" spans="2:5" hidden="1">
      <c r="B898" s="53">
        <v>44678</v>
      </c>
      <c r="C898" s="57" t="s">
        <v>9</v>
      </c>
      <c r="D898" s="163">
        <v>284.35000000000002</v>
      </c>
      <c r="E898" s="164" t="str">
        <f>TEXT(fSalesEx24Answer[[#This Row],[Date]],"ddd")</f>
        <v>Wed</v>
      </c>
    </row>
    <row r="899" spans="2:5" hidden="1">
      <c r="B899" s="53">
        <v>44939</v>
      </c>
      <c r="C899" s="57" t="s">
        <v>312</v>
      </c>
      <c r="D899" s="163">
        <v>724.89</v>
      </c>
      <c r="E899" s="164" t="str">
        <f>TEXT(fSalesEx24Answer[[#This Row],[Date]],"ddd")</f>
        <v>Fri</v>
      </c>
    </row>
    <row r="900" spans="2:5" hidden="1">
      <c r="B900" s="53">
        <v>44723</v>
      </c>
      <c r="C900" s="57" t="s">
        <v>9</v>
      </c>
      <c r="D900" s="163">
        <v>16.16</v>
      </c>
      <c r="E900" s="164" t="str">
        <f>TEXT(fSalesEx24Answer[[#This Row],[Date]],"ddd")</f>
        <v>Sat</v>
      </c>
    </row>
    <row r="901" spans="2:5" hidden="1">
      <c r="B901" s="53">
        <v>44959</v>
      </c>
      <c r="C901" s="57" t="s">
        <v>10</v>
      </c>
      <c r="D901" s="163">
        <v>2590.6999999999998</v>
      </c>
      <c r="E901" s="164" t="str">
        <f>TEXT(fSalesEx24Answer[[#This Row],[Date]],"ddd")</f>
        <v>Thu</v>
      </c>
    </row>
    <row r="902" spans="2:5" hidden="1">
      <c r="B902" s="53">
        <v>44964</v>
      </c>
      <c r="C902" s="57" t="s">
        <v>7</v>
      </c>
      <c r="D902" s="163">
        <v>2437.8200000000002</v>
      </c>
      <c r="E902" s="164" t="str">
        <f>TEXT(fSalesEx24Answer[[#This Row],[Date]],"ddd")</f>
        <v>Tue</v>
      </c>
    </row>
    <row r="903" spans="2:5" hidden="1">
      <c r="B903" s="53">
        <v>44734</v>
      </c>
      <c r="C903" s="57" t="s">
        <v>10</v>
      </c>
      <c r="D903" s="163">
        <v>520.57000000000005</v>
      </c>
      <c r="E903" s="164" t="str">
        <f>TEXT(fSalesEx24Answer[[#This Row],[Date]],"ddd")</f>
        <v>Wed</v>
      </c>
    </row>
    <row r="904" spans="2:5" hidden="1">
      <c r="B904" s="53">
        <v>44868</v>
      </c>
      <c r="C904" s="57" t="s">
        <v>312</v>
      </c>
      <c r="D904" s="163">
        <v>1322.98</v>
      </c>
      <c r="E904" s="164" t="str">
        <f>TEXT(fSalesEx24Answer[[#This Row],[Date]],"ddd")</f>
        <v>Thu</v>
      </c>
    </row>
    <row r="905" spans="2:5" hidden="1">
      <c r="B905" s="53">
        <v>44442</v>
      </c>
      <c r="C905" s="57" t="s">
        <v>6</v>
      </c>
      <c r="D905" s="163">
        <v>931.82</v>
      </c>
      <c r="E905" s="164" t="str">
        <f>TEXT(fSalesEx24Answer[[#This Row],[Date]],"ddd")</f>
        <v>Fri</v>
      </c>
    </row>
    <row r="906" spans="2:5" hidden="1">
      <c r="B906" s="53">
        <v>44535</v>
      </c>
      <c r="C906" s="57" t="s">
        <v>9</v>
      </c>
      <c r="D906" s="163">
        <v>1440.44</v>
      </c>
      <c r="E906" s="164" t="str">
        <f>TEXT(fSalesEx24Answer[[#This Row],[Date]],"ddd")</f>
        <v>Sun</v>
      </c>
    </row>
    <row r="907" spans="2:5" hidden="1">
      <c r="B907" s="53">
        <v>44956</v>
      </c>
      <c r="C907" s="57" t="s">
        <v>10</v>
      </c>
      <c r="D907" s="163">
        <v>2004.31</v>
      </c>
      <c r="E907" s="164" t="str">
        <f>TEXT(fSalesEx24Answer[[#This Row],[Date]],"ddd")</f>
        <v>Mon</v>
      </c>
    </row>
    <row r="908" spans="2:5" hidden="1">
      <c r="B908" s="53">
        <v>44663</v>
      </c>
      <c r="C908" s="57" t="s">
        <v>312</v>
      </c>
      <c r="D908" s="163">
        <v>2012.13</v>
      </c>
      <c r="E908" s="164" t="str">
        <f>TEXT(fSalesEx24Answer[[#This Row],[Date]],"ddd")</f>
        <v>Tue</v>
      </c>
    </row>
    <row r="909" spans="2:5" hidden="1">
      <c r="B909" s="53">
        <v>44418</v>
      </c>
      <c r="C909" s="57" t="s">
        <v>312</v>
      </c>
      <c r="D909" s="163">
        <v>1406.45</v>
      </c>
      <c r="E909" s="164" t="str">
        <f>TEXT(fSalesEx24Answer[[#This Row],[Date]],"ddd")</f>
        <v>Tue</v>
      </c>
    </row>
    <row r="910" spans="2:5" hidden="1">
      <c r="B910" s="53">
        <v>44670</v>
      </c>
      <c r="C910" s="57" t="s">
        <v>9</v>
      </c>
      <c r="D910" s="163">
        <v>1065.18</v>
      </c>
      <c r="E910" s="164" t="str">
        <f>TEXT(fSalesEx24Answer[[#This Row],[Date]],"ddd")</f>
        <v>Tue</v>
      </c>
    </row>
    <row r="911" spans="2:5" hidden="1">
      <c r="B911" s="53">
        <v>44548</v>
      </c>
      <c r="C911" s="57" t="s">
        <v>6</v>
      </c>
      <c r="D911" s="163">
        <v>2999.85</v>
      </c>
      <c r="E911" s="164" t="str">
        <f>TEXT(fSalesEx24Answer[[#This Row],[Date]],"ddd")</f>
        <v>Sat</v>
      </c>
    </row>
    <row r="912" spans="2:5" hidden="1">
      <c r="B912" s="53">
        <v>44935</v>
      </c>
      <c r="C912" s="57" t="s">
        <v>9</v>
      </c>
      <c r="D912" s="163">
        <v>48.34</v>
      </c>
      <c r="E912" s="164" t="str">
        <f>TEXT(fSalesEx24Answer[[#This Row],[Date]],"ddd")</f>
        <v>Mon</v>
      </c>
    </row>
    <row r="913" spans="2:5" hidden="1">
      <c r="B913" s="53">
        <v>44625</v>
      </c>
      <c r="C913" s="57" t="s">
        <v>9</v>
      </c>
      <c r="D913" s="163">
        <v>179.27</v>
      </c>
      <c r="E913" s="164" t="str">
        <f>TEXT(fSalesEx24Answer[[#This Row],[Date]],"ddd")</f>
        <v>Sat</v>
      </c>
    </row>
    <row r="914" spans="2:5" hidden="1">
      <c r="B914" s="53">
        <v>44467</v>
      </c>
      <c r="C914" s="57" t="s">
        <v>9</v>
      </c>
      <c r="D914" s="163">
        <v>245.75</v>
      </c>
      <c r="E914" s="164" t="str">
        <f>TEXT(fSalesEx24Answer[[#This Row],[Date]],"ddd")</f>
        <v>Tue</v>
      </c>
    </row>
    <row r="915" spans="2:5" hidden="1">
      <c r="B915" s="53">
        <v>44631</v>
      </c>
      <c r="C915" s="57" t="s">
        <v>312</v>
      </c>
      <c r="D915" s="163">
        <v>2355.52</v>
      </c>
      <c r="E915" s="164" t="str">
        <f>TEXT(fSalesEx24Answer[[#This Row],[Date]],"ddd")</f>
        <v>Fri</v>
      </c>
    </row>
    <row r="916" spans="2:5" hidden="1">
      <c r="B916" s="53">
        <v>44691</v>
      </c>
      <c r="C916" s="57" t="s">
        <v>7</v>
      </c>
      <c r="D916" s="163">
        <v>308.83999999999997</v>
      </c>
      <c r="E916" s="164" t="str">
        <f>TEXT(fSalesEx24Answer[[#This Row],[Date]],"ddd")</f>
        <v>Tue</v>
      </c>
    </row>
    <row r="917" spans="2:5" hidden="1">
      <c r="B917" s="53">
        <v>44892</v>
      </c>
      <c r="C917" s="57" t="s">
        <v>10</v>
      </c>
      <c r="D917" s="163">
        <v>1113.81</v>
      </c>
      <c r="E917" s="164" t="str">
        <f>TEXT(fSalesEx24Answer[[#This Row],[Date]],"ddd")</f>
        <v>Sun</v>
      </c>
    </row>
    <row r="918" spans="2:5" hidden="1">
      <c r="B918" s="53">
        <v>44899</v>
      </c>
      <c r="C918" s="57" t="s">
        <v>10</v>
      </c>
      <c r="D918" s="163">
        <v>3000.01</v>
      </c>
      <c r="E918" s="164" t="str">
        <f>TEXT(fSalesEx24Answer[[#This Row],[Date]],"ddd")</f>
        <v>Sun</v>
      </c>
    </row>
    <row r="919" spans="2:5" hidden="1">
      <c r="B919" s="53">
        <v>44475</v>
      </c>
      <c r="C919" s="57" t="s">
        <v>10</v>
      </c>
      <c r="D919" s="163">
        <v>3388.87</v>
      </c>
      <c r="E919" s="164" t="str">
        <f>TEXT(fSalesEx24Answer[[#This Row],[Date]],"ddd")</f>
        <v>Wed</v>
      </c>
    </row>
    <row r="920" spans="2:5" hidden="1">
      <c r="B920" s="53">
        <v>44287</v>
      </c>
      <c r="C920" s="57" t="s">
        <v>10</v>
      </c>
      <c r="D920" s="163">
        <v>2198.0500000000002</v>
      </c>
      <c r="E920" s="164" t="str">
        <f>TEXT(fSalesEx24Answer[[#This Row],[Date]],"ddd")</f>
        <v>Thu</v>
      </c>
    </row>
    <row r="921" spans="2:5" hidden="1">
      <c r="B921" s="53">
        <v>44809</v>
      </c>
      <c r="C921" s="57" t="s">
        <v>312</v>
      </c>
      <c r="D921" s="163">
        <v>2339.4299999999998</v>
      </c>
      <c r="E921" s="164" t="str">
        <f>TEXT(fSalesEx24Answer[[#This Row],[Date]],"ddd")</f>
        <v>Mon</v>
      </c>
    </row>
    <row r="922" spans="2:5" hidden="1">
      <c r="B922" s="53">
        <v>44840</v>
      </c>
      <c r="C922" s="57" t="s">
        <v>9</v>
      </c>
      <c r="D922" s="163">
        <v>910.89</v>
      </c>
      <c r="E922" s="164" t="str">
        <f>TEXT(fSalesEx24Answer[[#This Row],[Date]],"ddd")</f>
        <v>Thu</v>
      </c>
    </row>
    <row r="923" spans="2:5" hidden="1">
      <c r="B923" s="53">
        <v>44728</v>
      </c>
      <c r="C923" s="57" t="s">
        <v>6</v>
      </c>
      <c r="D923" s="163">
        <v>1042.3900000000001</v>
      </c>
      <c r="E923" s="164" t="str">
        <f>TEXT(fSalesEx24Answer[[#This Row],[Date]],"ddd")</f>
        <v>Thu</v>
      </c>
    </row>
    <row r="924" spans="2:5" hidden="1">
      <c r="B924" s="53">
        <v>44348</v>
      </c>
      <c r="C924" s="57" t="s">
        <v>9</v>
      </c>
      <c r="D924" s="163">
        <v>1251.79</v>
      </c>
      <c r="E924" s="164" t="str">
        <f>TEXT(fSalesEx24Answer[[#This Row],[Date]],"ddd")</f>
        <v>Tue</v>
      </c>
    </row>
    <row r="925" spans="2:5" hidden="1">
      <c r="B925" s="53">
        <v>44389</v>
      </c>
      <c r="C925" s="57" t="s">
        <v>7</v>
      </c>
      <c r="D925" s="163">
        <v>2132.65</v>
      </c>
      <c r="E925" s="164" t="str">
        <f>TEXT(fSalesEx24Answer[[#This Row],[Date]],"ddd")</f>
        <v>Mon</v>
      </c>
    </row>
    <row r="926" spans="2:5" hidden="1">
      <c r="B926" s="53">
        <v>44865</v>
      </c>
      <c r="C926" s="57" t="s">
        <v>9</v>
      </c>
      <c r="D926" s="163">
        <v>3014.53</v>
      </c>
      <c r="E926" s="164" t="str">
        <f>TEXT(fSalesEx24Answer[[#This Row],[Date]],"ddd")</f>
        <v>Mon</v>
      </c>
    </row>
    <row r="927" spans="2:5" hidden="1">
      <c r="B927" s="53">
        <v>44997</v>
      </c>
      <c r="C927" s="57" t="s">
        <v>6</v>
      </c>
      <c r="D927" s="163">
        <v>1828.99</v>
      </c>
      <c r="E927" s="164" t="str">
        <f>TEXT(fSalesEx24Answer[[#This Row],[Date]],"ddd")</f>
        <v>Sun</v>
      </c>
    </row>
    <row r="928" spans="2:5" hidden="1">
      <c r="B928" s="53">
        <v>44990</v>
      </c>
      <c r="C928" s="57" t="s">
        <v>10</v>
      </c>
      <c r="D928" s="163">
        <v>321.95999999999998</v>
      </c>
      <c r="E928" s="164" t="str">
        <f>TEXT(fSalesEx24Answer[[#This Row],[Date]],"ddd")</f>
        <v>Sun</v>
      </c>
    </row>
    <row r="929" spans="2:5" hidden="1">
      <c r="B929" s="53">
        <v>44795</v>
      </c>
      <c r="C929" s="57" t="s">
        <v>6</v>
      </c>
      <c r="D929" s="163">
        <v>2282.8000000000002</v>
      </c>
      <c r="E929" s="164" t="str">
        <f>TEXT(fSalesEx24Answer[[#This Row],[Date]],"ddd")</f>
        <v>Mon</v>
      </c>
    </row>
    <row r="930" spans="2:5" hidden="1">
      <c r="B930" s="53">
        <v>44577</v>
      </c>
      <c r="C930" s="57" t="s">
        <v>6</v>
      </c>
      <c r="D930" s="163">
        <v>2468.41</v>
      </c>
      <c r="E930" s="164" t="str">
        <f>TEXT(fSalesEx24Answer[[#This Row],[Date]],"ddd")</f>
        <v>Sun</v>
      </c>
    </row>
    <row r="931" spans="2:5" hidden="1">
      <c r="B931" s="53">
        <v>44471</v>
      </c>
      <c r="C931" s="57" t="s">
        <v>6</v>
      </c>
      <c r="D931" s="163">
        <v>941.46</v>
      </c>
      <c r="E931" s="164" t="str">
        <f>TEXT(fSalesEx24Answer[[#This Row],[Date]],"ddd")</f>
        <v>Sat</v>
      </c>
    </row>
    <row r="932" spans="2:5" hidden="1">
      <c r="B932" s="53">
        <v>44770</v>
      </c>
      <c r="C932" s="57" t="s">
        <v>7</v>
      </c>
      <c r="D932" s="163">
        <v>733.45</v>
      </c>
      <c r="E932" s="164" t="str">
        <f>TEXT(fSalesEx24Answer[[#This Row],[Date]],"ddd")</f>
        <v>Thu</v>
      </c>
    </row>
    <row r="933" spans="2:5" hidden="1">
      <c r="B933" s="53">
        <v>44549</v>
      </c>
      <c r="C933" s="57" t="s">
        <v>9</v>
      </c>
      <c r="D933" s="163">
        <v>614.34</v>
      </c>
      <c r="E933" s="164" t="str">
        <f>TEXT(fSalesEx24Answer[[#This Row],[Date]],"ddd")</f>
        <v>Sun</v>
      </c>
    </row>
    <row r="934" spans="2:5" hidden="1">
      <c r="B934" s="53">
        <v>45009</v>
      </c>
      <c r="C934" s="57" t="s">
        <v>9</v>
      </c>
      <c r="D934" s="163">
        <v>1004.64</v>
      </c>
      <c r="E934" s="164" t="str">
        <f>TEXT(fSalesEx24Answer[[#This Row],[Date]],"ddd")</f>
        <v>Fri</v>
      </c>
    </row>
    <row r="935" spans="2:5" hidden="1">
      <c r="B935" s="53">
        <v>44472</v>
      </c>
      <c r="C935" s="57" t="s">
        <v>6</v>
      </c>
      <c r="D935" s="163">
        <v>3135.49</v>
      </c>
      <c r="E935" s="164" t="str">
        <f>TEXT(fSalesEx24Answer[[#This Row],[Date]],"ddd")</f>
        <v>Sun</v>
      </c>
    </row>
    <row r="936" spans="2:5" hidden="1">
      <c r="B936" s="53">
        <v>44560</v>
      </c>
      <c r="C936" s="57" t="s">
        <v>9</v>
      </c>
      <c r="D936" s="163">
        <v>2148.6999999999998</v>
      </c>
      <c r="E936" s="164" t="str">
        <f>TEXT(fSalesEx24Answer[[#This Row],[Date]],"ddd")</f>
        <v>Thu</v>
      </c>
    </row>
    <row r="937" spans="2:5" hidden="1">
      <c r="B937" s="53">
        <v>44524</v>
      </c>
      <c r="C937" s="57" t="s">
        <v>312</v>
      </c>
      <c r="D937" s="163">
        <v>3599.79</v>
      </c>
      <c r="E937" s="164" t="str">
        <f>TEXT(fSalesEx24Answer[[#This Row],[Date]],"ddd")</f>
        <v>Wed</v>
      </c>
    </row>
    <row r="938" spans="2:5" hidden="1">
      <c r="B938" s="53">
        <v>44577</v>
      </c>
      <c r="C938" s="57" t="s">
        <v>6</v>
      </c>
      <c r="D938" s="163">
        <v>214.29</v>
      </c>
      <c r="E938" s="164" t="str">
        <f>TEXT(fSalesEx24Answer[[#This Row],[Date]],"ddd")</f>
        <v>Sun</v>
      </c>
    </row>
    <row r="939" spans="2:5" hidden="1">
      <c r="B939" s="53">
        <v>44624</v>
      </c>
      <c r="C939" s="57" t="s">
        <v>6</v>
      </c>
      <c r="D939" s="163">
        <v>1267.75</v>
      </c>
      <c r="E939" s="164" t="str">
        <f>TEXT(fSalesEx24Answer[[#This Row],[Date]],"ddd")</f>
        <v>Fri</v>
      </c>
    </row>
    <row r="940" spans="2:5" hidden="1">
      <c r="B940" s="53">
        <v>44695</v>
      </c>
      <c r="C940" s="57" t="s">
        <v>10</v>
      </c>
      <c r="D940" s="163">
        <v>2484.5100000000002</v>
      </c>
      <c r="E940" s="164" t="str">
        <f>TEXT(fSalesEx24Answer[[#This Row],[Date]],"ddd")</f>
        <v>Sat</v>
      </c>
    </row>
    <row r="941" spans="2:5" hidden="1">
      <c r="B941" s="53">
        <v>45007</v>
      </c>
      <c r="C941" s="57" t="s">
        <v>10</v>
      </c>
      <c r="D941" s="163">
        <v>2295.23</v>
      </c>
      <c r="E941" s="164" t="str">
        <f>TEXT(fSalesEx24Answer[[#This Row],[Date]],"ddd")</f>
        <v>Wed</v>
      </c>
    </row>
    <row r="942" spans="2:5" hidden="1">
      <c r="B942" s="53">
        <v>44773</v>
      </c>
      <c r="C942" s="57" t="s">
        <v>9</v>
      </c>
      <c r="D942" s="163">
        <v>2150.23</v>
      </c>
      <c r="E942" s="164" t="str">
        <f>TEXT(fSalesEx24Answer[[#This Row],[Date]],"ddd")</f>
        <v>Sun</v>
      </c>
    </row>
    <row r="943" spans="2:5" hidden="1">
      <c r="B943" s="53">
        <v>44862</v>
      </c>
      <c r="C943" s="57" t="s">
        <v>312</v>
      </c>
      <c r="D943" s="163">
        <v>2287.0100000000002</v>
      </c>
      <c r="E943" s="164" t="str">
        <f>TEXT(fSalesEx24Answer[[#This Row],[Date]],"ddd")</f>
        <v>Fri</v>
      </c>
    </row>
    <row r="944" spans="2:5" hidden="1">
      <c r="B944" s="53">
        <v>44961</v>
      </c>
      <c r="C944" s="57" t="s">
        <v>10</v>
      </c>
      <c r="D944" s="163">
        <v>2462.31</v>
      </c>
      <c r="E944" s="164" t="str">
        <f>TEXT(fSalesEx24Answer[[#This Row],[Date]],"ddd")</f>
        <v>Sat</v>
      </c>
    </row>
    <row r="945" spans="2:5" hidden="1">
      <c r="B945" s="53">
        <v>44935</v>
      </c>
      <c r="C945" s="57" t="s">
        <v>9</v>
      </c>
      <c r="D945" s="163">
        <v>2168.02</v>
      </c>
      <c r="E945" s="164" t="str">
        <f>TEXT(fSalesEx24Answer[[#This Row],[Date]],"ddd")</f>
        <v>Mon</v>
      </c>
    </row>
    <row r="946" spans="2:5" hidden="1">
      <c r="B946" s="53">
        <v>44621</v>
      </c>
      <c r="C946" s="57" t="s">
        <v>10</v>
      </c>
      <c r="D946" s="163">
        <v>255.46</v>
      </c>
      <c r="E946" s="164" t="str">
        <f>TEXT(fSalesEx24Answer[[#This Row],[Date]],"ddd")</f>
        <v>Tue</v>
      </c>
    </row>
    <row r="947" spans="2:5" hidden="1">
      <c r="B947" s="53">
        <v>44853</v>
      </c>
      <c r="C947" s="57" t="s">
        <v>6</v>
      </c>
      <c r="D947" s="163">
        <v>1627.46</v>
      </c>
      <c r="E947" s="164" t="str">
        <f>TEXT(fSalesEx24Answer[[#This Row],[Date]],"ddd")</f>
        <v>Wed</v>
      </c>
    </row>
    <row r="948" spans="2:5" hidden="1">
      <c r="B948" s="53">
        <v>44863</v>
      </c>
      <c r="C948" s="57" t="s">
        <v>10</v>
      </c>
      <c r="D948" s="163">
        <v>2188.7199999999998</v>
      </c>
      <c r="E948" s="164" t="str">
        <f>TEXT(fSalesEx24Answer[[#This Row],[Date]],"ddd")</f>
        <v>Sat</v>
      </c>
    </row>
    <row r="949" spans="2:5" hidden="1">
      <c r="B949" s="53">
        <v>44745</v>
      </c>
      <c r="C949" s="57" t="s">
        <v>9</v>
      </c>
      <c r="D949" s="163">
        <v>2457.0700000000002</v>
      </c>
      <c r="E949" s="164" t="str">
        <f>TEXT(fSalesEx24Answer[[#This Row],[Date]],"ddd")</f>
        <v>Sun</v>
      </c>
    </row>
    <row r="950" spans="2:5" hidden="1">
      <c r="B950" s="53">
        <v>44707</v>
      </c>
      <c r="C950" s="57" t="s">
        <v>9</v>
      </c>
      <c r="D950" s="163">
        <v>1044.8399999999999</v>
      </c>
      <c r="E950" s="164" t="str">
        <f>TEXT(fSalesEx24Answer[[#This Row],[Date]],"ddd")</f>
        <v>Thu</v>
      </c>
    </row>
    <row r="951" spans="2:5" hidden="1">
      <c r="B951" s="53">
        <v>44304</v>
      </c>
      <c r="C951" s="57" t="s">
        <v>10</v>
      </c>
      <c r="D951" s="163">
        <v>860.89</v>
      </c>
      <c r="E951" s="164" t="str">
        <f>TEXT(fSalesEx24Answer[[#This Row],[Date]],"ddd")</f>
        <v>Sun</v>
      </c>
    </row>
    <row r="952" spans="2:5" hidden="1">
      <c r="B952" s="53">
        <v>44508</v>
      </c>
      <c r="C952" s="57" t="s">
        <v>9</v>
      </c>
      <c r="D952" s="163">
        <v>1727.32</v>
      </c>
      <c r="E952" s="164" t="str">
        <f>TEXT(fSalesEx24Answer[[#This Row],[Date]],"ddd")</f>
        <v>Mon</v>
      </c>
    </row>
    <row r="953" spans="2:5" hidden="1">
      <c r="B953" s="53">
        <v>44397</v>
      </c>
      <c r="C953" s="57" t="s">
        <v>6</v>
      </c>
      <c r="D953" s="163">
        <v>1156.29</v>
      </c>
      <c r="E953" s="164" t="str">
        <f>TEXT(fSalesEx24Answer[[#This Row],[Date]],"ddd")</f>
        <v>Tue</v>
      </c>
    </row>
    <row r="954" spans="2:5" hidden="1">
      <c r="B954" s="53">
        <v>44709</v>
      </c>
      <c r="C954" s="57" t="s">
        <v>312</v>
      </c>
      <c r="D954" s="163">
        <v>1748.35</v>
      </c>
      <c r="E954" s="164" t="str">
        <f>TEXT(fSalesEx24Answer[[#This Row],[Date]],"ddd")</f>
        <v>Sat</v>
      </c>
    </row>
    <row r="955" spans="2:5" hidden="1">
      <c r="B955" s="53">
        <v>44580</v>
      </c>
      <c r="C955" s="57" t="s">
        <v>7</v>
      </c>
      <c r="D955" s="163">
        <v>1960</v>
      </c>
      <c r="E955" s="164" t="str">
        <f>TEXT(fSalesEx24Answer[[#This Row],[Date]],"ddd")</f>
        <v>Wed</v>
      </c>
    </row>
    <row r="956" spans="2:5" hidden="1">
      <c r="B956" s="53">
        <v>44565</v>
      </c>
      <c r="C956" s="57" t="s">
        <v>9</v>
      </c>
      <c r="D956" s="163">
        <v>1674.09</v>
      </c>
      <c r="E956" s="164" t="str">
        <f>TEXT(fSalesEx24Answer[[#This Row],[Date]],"ddd")</f>
        <v>Tue</v>
      </c>
    </row>
    <row r="957" spans="2:5" hidden="1">
      <c r="B957" s="53">
        <v>44388</v>
      </c>
      <c r="C957" s="57" t="s">
        <v>312</v>
      </c>
      <c r="D957" s="163">
        <v>1101.94</v>
      </c>
      <c r="E957" s="164" t="str">
        <f>TEXT(fSalesEx24Answer[[#This Row],[Date]],"ddd")</f>
        <v>Sun</v>
      </c>
    </row>
    <row r="958" spans="2:5" hidden="1">
      <c r="B958" s="53">
        <v>44450</v>
      </c>
      <c r="C958" s="57" t="s">
        <v>9</v>
      </c>
      <c r="D958" s="163">
        <v>444.4</v>
      </c>
      <c r="E958" s="164" t="str">
        <f>TEXT(fSalesEx24Answer[[#This Row],[Date]],"ddd")</f>
        <v>Sat</v>
      </c>
    </row>
    <row r="959" spans="2:5" hidden="1">
      <c r="B959" s="53">
        <v>44737</v>
      </c>
      <c r="C959" s="57" t="s">
        <v>7</v>
      </c>
      <c r="D959" s="163">
        <v>683.12</v>
      </c>
      <c r="E959" s="164" t="str">
        <f>TEXT(fSalesEx24Answer[[#This Row],[Date]],"ddd")</f>
        <v>Sat</v>
      </c>
    </row>
    <row r="960" spans="2:5" hidden="1">
      <c r="B960" s="53">
        <v>44872</v>
      </c>
      <c r="C960" s="57" t="s">
        <v>312</v>
      </c>
      <c r="D960" s="163">
        <v>2671.78</v>
      </c>
      <c r="E960" s="164" t="str">
        <f>TEXT(fSalesEx24Answer[[#This Row],[Date]],"ddd")</f>
        <v>Mon</v>
      </c>
    </row>
    <row r="961" spans="2:5" hidden="1">
      <c r="B961" s="53">
        <v>44927</v>
      </c>
      <c r="C961" s="57" t="s">
        <v>6</v>
      </c>
      <c r="D961" s="163">
        <v>2392.62</v>
      </c>
      <c r="E961" s="164" t="str">
        <f>TEXT(fSalesEx24Answer[[#This Row],[Date]],"ddd")</f>
        <v>Sun</v>
      </c>
    </row>
    <row r="962" spans="2:5" hidden="1">
      <c r="B962" s="53">
        <v>44441</v>
      </c>
      <c r="C962" s="57" t="s">
        <v>10</v>
      </c>
      <c r="D962" s="163">
        <v>1138.48</v>
      </c>
      <c r="E962" s="164" t="str">
        <f>TEXT(fSalesEx24Answer[[#This Row],[Date]],"ddd")</f>
        <v>Thu</v>
      </c>
    </row>
    <row r="963" spans="2:5" hidden="1">
      <c r="B963" s="53">
        <v>44631</v>
      </c>
      <c r="C963" s="57" t="s">
        <v>10</v>
      </c>
      <c r="D963" s="163">
        <v>966.49</v>
      </c>
      <c r="E963" s="164" t="str">
        <f>TEXT(fSalesEx24Answer[[#This Row],[Date]],"ddd")</f>
        <v>Fri</v>
      </c>
    </row>
    <row r="964" spans="2:5" hidden="1">
      <c r="B964" s="53">
        <v>44567</v>
      </c>
      <c r="C964" s="57" t="s">
        <v>9</v>
      </c>
      <c r="D964" s="163">
        <v>1709.3</v>
      </c>
      <c r="E964" s="164" t="str">
        <f>TEXT(fSalesEx24Answer[[#This Row],[Date]],"ddd")</f>
        <v>Thu</v>
      </c>
    </row>
    <row r="965" spans="2:5" hidden="1">
      <c r="B965" s="53">
        <v>44307</v>
      </c>
      <c r="C965" s="57" t="s">
        <v>6</v>
      </c>
      <c r="D965" s="163">
        <v>184.22</v>
      </c>
      <c r="E965" s="164" t="str">
        <f>TEXT(fSalesEx24Answer[[#This Row],[Date]],"ddd")</f>
        <v>Wed</v>
      </c>
    </row>
    <row r="966" spans="2:5" hidden="1">
      <c r="B966" s="53">
        <v>44376</v>
      </c>
      <c r="C966" s="57" t="s">
        <v>312</v>
      </c>
      <c r="D966" s="163">
        <v>2508.85</v>
      </c>
      <c r="E966" s="164" t="str">
        <f>TEXT(fSalesEx24Answer[[#This Row],[Date]],"ddd")</f>
        <v>Tue</v>
      </c>
    </row>
    <row r="967" spans="2:5" hidden="1">
      <c r="B967" s="53">
        <v>44617</v>
      </c>
      <c r="C967" s="57" t="s">
        <v>9</v>
      </c>
      <c r="D967" s="163">
        <v>1366.47</v>
      </c>
      <c r="E967" s="164" t="str">
        <f>TEXT(fSalesEx24Answer[[#This Row],[Date]],"ddd")</f>
        <v>Fri</v>
      </c>
    </row>
    <row r="968" spans="2:5" hidden="1">
      <c r="B968" s="53">
        <v>44443</v>
      </c>
      <c r="C968" s="57" t="s">
        <v>312</v>
      </c>
      <c r="D968" s="163">
        <v>1582.28</v>
      </c>
      <c r="E968" s="164" t="str">
        <f>TEXT(fSalesEx24Answer[[#This Row],[Date]],"ddd")</f>
        <v>Sat</v>
      </c>
    </row>
    <row r="969" spans="2:5" hidden="1">
      <c r="B969" s="53">
        <v>44733</v>
      </c>
      <c r="C969" s="57" t="s">
        <v>312</v>
      </c>
      <c r="D969" s="163">
        <v>2586.08</v>
      </c>
      <c r="E969" s="164" t="str">
        <f>TEXT(fSalesEx24Answer[[#This Row],[Date]],"ddd")</f>
        <v>Tue</v>
      </c>
    </row>
    <row r="970" spans="2:5" hidden="1">
      <c r="B970" s="53">
        <v>44775</v>
      </c>
      <c r="C970" s="57" t="s">
        <v>10</v>
      </c>
      <c r="D970" s="163">
        <v>1653.68</v>
      </c>
      <c r="E970" s="164" t="str">
        <f>TEXT(fSalesEx24Answer[[#This Row],[Date]],"ddd")</f>
        <v>Tue</v>
      </c>
    </row>
    <row r="971" spans="2:5" hidden="1">
      <c r="B971" s="53">
        <v>44801</v>
      </c>
      <c r="C971" s="57" t="s">
        <v>6</v>
      </c>
      <c r="D971" s="163">
        <v>879.33</v>
      </c>
      <c r="E971" s="164" t="str">
        <f>TEXT(fSalesEx24Answer[[#This Row],[Date]],"ddd")</f>
        <v>Sun</v>
      </c>
    </row>
    <row r="972" spans="2:5" hidden="1">
      <c r="B972" s="53">
        <v>44759</v>
      </c>
      <c r="C972" s="57" t="s">
        <v>7</v>
      </c>
      <c r="D972" s="163">
        <v>2104.64</v>
      </c>
      <c r="E972" s="164" t="str">
        <f>TEXT(fSalesEx24Answer[[#This Row],[Date]],"ddd")</f>
        <v>Sun</v>
      </c>
    </row>
    <row r="973" spans="2:5" hidden="1">
      <c r="B973" s="53">
        <v>44572</v>
      </c>
      <c r="C973" s="57" t="s">
        <v>312</v>
      </c>
      <c r="D973" s="163">
        <v>954.79</v>
      </c>
      <c r="E973" s="164" t="str">
        <f>TEXT(fSalesEx24Answer[[#This Row],[Date]],"ddd")</f>
        <v>Tue</v>
      </c>
    </row>
    <row r="974" spans="2:5" hidden="1">
      <c r="B974" s="53">
        <v>44471</v>
      </c>
      <c r="C974" s="57" t="s">
        <v>312</v>
      </c>
      <c r="D974" s="163">
        <v>2482.2600000000002</v>
      </c>
      <c r="E974" s="164" t="str">
        <f>TEXT(fSalesEx24Answer[[#This Row],[Date]],"ddd")</f>
        <v>Sat</v>
      </c>
    </row>
    <row r="975" spans="2:5" hidden="1">
      <c r="B975" s="53">
        <v>44407</v>
      </c>
      <c r="C975" s="57" t="s">
        <v>7</v>
      </c>
      <c r="D975" s="163">
        <v>1641.28</v>
      </c>
      <c r="E975" s="164" t="str">
        <f>TEXT(fSalesEx24Answer[[#This Row],[Date]],"ddd")</f>
        <v>Fri</v>
      </c>
    </row>
    <row r="976" spans="2:5" hidden="1">
      <c r="B976" s="53">
        <v>44428</v>
      </c>
      <c r="C976" s="57" t="s">
        <v>7</v>
      </c>
      <c r="D976" s="163">
        <v>848.63</v>
      </c>
      <c r="E976" s="164" t="str">
        <f>TEXT(fSalesEx24Answer[[#This Row],[Date]],"ddd")</f>
        <v>Fri</v>
      </c>
    </row>
    <row r="977" spans="2:5" hidden="1">
      <c r="B977" s="53">
        <v>44539</v>
      </c>
      <c r="C977" s="57" t="s">
        <v>7</v>
      </c>
      <c r="D977" s="163">
        <v>3203.46</v>
      </c>
      <c r="E977" s="164" t="str">
        <f>TEXT(fSalesEx24Answer[[#This Row],[Date]],"ddd")</f>
        <v>Thu</v>
      </c>
    </row>
    <row r="978" spans="2:5" hidden="1">
      <c r="B978" s="53">
        <v>44858</v>
      </c>
      <c r="C978" s="57" t="s">
        <v>7</v>
      </c>
      <c r="D978" s="163">
        <v>2059.21</v>
      </c>
      <c r="E978" s="164" t="str">
        <f>TEXT(fSalesEx24Answer[[#This Row],[Date]],"ddd")</f>
        <v>Mon</v>
      </c>
    </row>
    <row r="979" spans="2:5" hidden="1">
      <c r="B979" s="53">
        <v>44616</v>
      </c>
      <c r="C979" s="57" t="s">
        <v>10</v>
      </c>
      <c r="D979" s="163">
        <v>579.34</v>
      </c>
      <c r="E979" s="164" t="str">
        <f>TEXT(fSalesEx24Answer[[#This Row],[Date]],"ddd")</f>
        <v>Thu</v>
      </c>
    </row>
    <row r="980" spans="2:5" hidden="1">
      <c r="B980" s="53">
        <v>44979</v>
      </c>
      <c r="C980" s="57" t="s">
        <v>10</v>
      </c>
      <c r="D980" s="163">
        <v>1643.63</v>
      </c>
      <c r="E980" s="164" t="str">
        <f>TEXT(fSalesEx24Answer[[#This Row],[Date]],"ddd")</f>
        <v>Wed</v>
      </c>
    </row>
    <row r="981" spans="2:5" hidden="1">
      <c r="B981" s="53">
        <v>44302</v>
      </c>
      <c r="C981" s="57" t="s">
        <v>9</v>
      </c>
      <c r="D981" s="163">
        <v>1616.08</v>
      </c>
      <c r="E981" s="164" t="str">
        <f>TEXT(fSalesEx24Answer[[#This Row],[Date]],"ddd")</f>
        <v>Fri</v>
      </c>
    </row>
    <row r="982" spans="2:5" hidden="1">
      <c r="B982" s="53">
        <v>45016</v>
      </c>
      <c r="C982" s="57" t="s">
        <v>312</v>
      </c>
      <c r="D982" s="163">
        <v>2118.63</v>
      </c>
      <c r="E982" s="164" t="str">
        <f>TEXT(fSalesEx24Answer[[#This Row],[Date]],"ddd")</f>
        <v>Fri</v>
      </c>
    </row>
    <row r="983" spans="2:5" hidden="1">
      <c r="B983" s="53">
        <v>44694</v>
      </c>
      <c r="C983" s="57" t="s">
        <v>9</v>
      </c>
      <c r="D983" s="163">
        <v>2159.89</v>
      </c>
      <c r="E983" s="164" t="str">
        <f>TEXT(fSalesEx24Answer[[#This Row],[Date]],"ddd")</f>
        <v>Fri</v>
      </c>
    </row>
    <row r="984" spans="2:5" hidden="1">
      <c r="B984" s="53">
        <v>44633</v>
      </c>
      <c r="C984" s="57" t="s">
        <v>9</v>
      </c>
      <c r="D984" s="163">
        <v>2010.97</v>
      </c>
      <c r="E984" s="164" t="str">
        <f>TEXT(fSalesEx24Answer[[#This Row],[Date]],"ddd")</f>
        <v>Sun</v>
      </c>
    </row>
    <row r="985" spans="2:5" hidden="1">
      <c r="B985" s="53">
        <v>44522</v>
      </c>
      <c r="C985" s="57" t="s">
        <v>10</v>
      </c>
      <c r="D985" s="163">
        <v>3536.47</v>
      </c>
      <c r="E985" s="164" t="str">
        <f>TEXT(fSalesEx24Answer[[#This Row],[Date]],"ddd")</f>
        <v>Mon</v>
      </c>
    </row>
    <row r="986" spans="2:5" hidden="1">
      <c r="B986" s="53">
        <v>44969</v>
      </c>
      <c r="C986" s="57" t="s">
        <v>6</v>
      </c>
      <c r="D986" s="163">
        <v>215.6</v>
      </c>
      <c r="E986" s="164" t="str">
        <f>TEXT(fSalesEx24Answer[[#This Row],[Date]],"ddd")</f>
        <v>Sun</v>
      </c>
    </row>
    <row r="987" spans="2:5" hidden="1">
      <c r="B987" s="53">
        <v>44528</v>
      </c>
      <c r="C987" s="57" t="s">
        <v>9</v>
      </c>
      <c r="D987" s="163">
        <v>357.2</v>
      </c>
      <c r="E987" s="164" t="str">
        <f>TEXT(fSalesEx24Answer[[#This Row],[Date]],"ddd")</f>
        <v>Sun</v>
      </c>
    </row>
    <row r="988" spans="2:5" hidden="1">
      <c r="B988" s="53">
        <v>44559</v>
      </c>
      <c r="C988" s="57" t="s">
        <v>9</v>
      </c>
      <c r="D988" s="163">
        <v>2109.08</v>
      </c>
      <c r="E988" s="164" t="str">
        <f>TEXT(fSalesEx24Answer[[#This Row],[Date]],"ddd")</f>
        <v>Wed</v>
      </c>
    </row>
    <row r="989" spans="2:5" hidden="1">
      <c r="B989" s="53">
        <v>44611</v>
      </c>
      <c r="C989" s="57" t="s">
        <v>7</v>
      </c>
      <c r="D989" s="163">
        <v>2166.5</v>
      </c>
      <c r="E989" s="164" t="str">
        <f>TEXT(fSalesEx24Answer[[#This Row],[Date]],"ddd")</f>
        <v>Sat</v>
      </c>
    </row>
    <row r="990" spans="2:5" hidden="1">
      <c r="B990" s="53">
        <v>44539</v>
      </c>
      <c r="C990" s="57" t="s">
        <v>9</v>
      </c>
      <c r="D990" s="163">
        <v>3330.32</v>
      </c>
      <c r="E990" s="164" t="str">
        <f>TEXT(fSalesEx24Answer[[#This Row],[Date]],"ddd")</f>
        <v>Thu</v>
      </c>
    </row>
    <row r="991" spans="2:5" hidden="1">
      <c r="B991" s="53">
        <v>44406</v>
      </c>
      <c r="C991" s="57" t="s">
        <v>10</v>
      </c>
      <c r="D991" s="163">
        <v>1176.67</v>
      </c>
      <c r="E991" s="164" t="str">
        <f>TEXT(fSalesEx24Answer[[#This Row],[Date]],"ddd")</f>
        <v>Thu</v>
      </c>
    </row>
    <row r="992" spans="2:5" hidden="1">
      <c r="B992" s="53">
        <v>44843</v>
      </c>
      <c r="C992" s="57" t="s">
        <v>9</v>
      </c>
      <c r="D992" s="163">
        <v>1025.96</v>
      </c>
      <c r="E992" s="164" t="str">
        <f>TEXT(fSalesEx24Answer[[#This Row],[Date]],"ddd")</f>
        <v>Sun</v>
      </c>
    </row>
    <row r="993" spans="2:5" hidden="1">
      <c r="B993" s="53">
        <v>44815</v>
      </c>
      <c r="C993" s="57" t="s">
        <v>9</v>
      </c>
      <c r="D993" s="163">
        <v>984.93</v>
      </c>
      <c r="E993" s="164" t="str">
        <f>TEXT(fSalesEx24Answer[[#This Row],[Date]],"ddd")</f>
        <v>Sun</v>
      </c>
    </row>
    <row r="994" spans="2:5" hidden="1">
      <c r="B994" s="53">
        <v>44895</v>
      </c>
      <c r="C994" s="57" t="s">
        <v>9</v>
      </c>
      <c r="D994" s="163">
        <v>2477.9299999999998</v>
      </c>
      <c r="E994" s="164" t="str">
        <f>TEXT(fSalesEx24Answer[[#This Row],[Date]],"ddd")</f>
        <v>Wed</v>
      </c>
    </row>
    <row r="995" spans="2:5" hidden="1">
      <c r="B995" s="53">
        <v>44575</v>
      </c>
      <c r="C995" s="57" t="s">
        <v>6</v>
      </c>
      <c r="D995" s="163">
        <v>1111.2</v>
      </c>
      <c r="E995" s="164" t="str">
        <f>TEXT(fSalesEx24Answer[[#This Row],[Date]],"ddd")</f>
        <v>Fri</v>
      </c>
    </row>
    <row r="996" spans="2:5" hidden="1">
      <c r="B996" s="53">
        <v>44944</v>
      </c>
      <c r="C996" s="57" t="s">
        <v>7</v>
      </c>
      <c r="D996" s="163">
        <v>2063.96</v>
      </c>
      <c r="E996" s="164" t="str">
        <f>TEXT(fSalesEx24Answer[[#This Row],[Date]],"ddd")</f>
        <v>Wed</v>
      </c>
    </row>
    <row r="997" spans="2:5" hidden="1">
      <c r="B997" s="53">
        <v>44952</v>
      </c>
      <c r="C997" s="57" t="s">
        <v>7</v>
      </c>
      <c r="D997" s="163">
        <v>1484</v>
      </c>
      <c r="E997" s="164" t="str">
        <f>TEXT(fSalesEx24Answer[[#This Row],[Date]],"ddd")</f>
        <v>Thu</v>
      </c>
    </row>
    <row r="998" spans="2:5" hidden="1">
      <c r="B998" s="53">
        <v>44972</v>
      </c>
      <c r="C998" s="57" t="s">
        <v>10</v>
      </c>
      <c r="D998" s="163">
        <v>2343.09</v>
      </c>
      <c r="E998" s="164" t="str">
        <f>TEXT(fSalesEx24Answer[[#This Row],[Date]],"ddd")</f>
        <v>Wed</v>
      </c>
    </row>
    <row r="999" spans="2:5" hidden="1">
      <c r="B999" s="53">
        <v>44860</v>
      </c>
      <c r="C999" s="57" t="s">
        <v>9</v>
      </c>
      <c r="D999" s="163">
        <v>2005.24</v>
      </c>
      <c r="E999" s="164" t="str">
        <f>TEXT(fSalesEx24Answer[[#This Row],[Date]],"ddd")</f>
        <v>Wed</v>
      </c>
    </row>
    <row r="1000" spans="2:5" hidden="1">
      <c r="B1000" s="53">
        <v>44888</v>
      </c>
      <c r="C1000" s="57" t="s">
        <v>9</v>
      </c>
      <c r="D1000" s="163">
        <v>353.33</v>
      </c>
      <c r="E1000" s="164" t="str">
        <f>TEXT(fSalesEx24Answer[[#This Row],[Date]],"ddd")</f>
        <v>Wed</v>
      </c>
    </row>
    <row r="1001" spans="2:5" hidden="1">
      <c r="B1001" s="53">
        <v>44801</v>
      </c>
      <c r="C1001" s="57" t="s">
        <v>312</v>
      </c>
      <c r="D1001" s="163">
        <v>216.59</v>
      </c>
      <c r="E1001" s="164" t="str">
        <f>TEXT(fSalesEx24Answer[[#This Row],[Date]],"ddd")</f>
        <v>Sun</v>
      </c>
    </row>
    <row r="1002" spans="2:5" hidden="1">
      <c r="B1002" s="53">
        <v>44946</v>
      </c>
      <c r="C1002" s="57" t="s">
        <v>10</v>
      </c>
      <c r="D1002" s="163">
        <v>1586.11</v>
      </c>
      <c r="E1002" s="164" t="str">
        <f>TEXT(fSalesEx24Answer[[#This Row],[Date]],"ddd")</f>
        <v>Fri</v>
      </c>
    </row>
    <row r="1003" spans="2:5" hidden="1">
      <c r="B1003" s="53">
        <v>44458</v>
      </c>
      <c r="C1003" s="57" t="s">
        <v>9</v>
      </c>
      <c r="D1003" s="163">
        <v>1130.46</v>
      </c>
      <c r="E1003" s="164" t="str">
        <f>TEXT(fSalesEx24Answer[[#This Row],[Date]],"ddd")</f>
        <v>Sun</v>
      </c>
    </row>
    <row r="1004" spans="2:5" hidden="1">
      <c r="B1004" s="53">
        <v>44621</v>
      </c>
      <c r="C1004" s="57" t="s">
        <v>7</v>
      </c>
      <c r="D1004" s="163">
        <v>182.72</v>
      </c>
      <c r="E1004" s="164" t="str">
        <f>TEXT(fSalesEx24Answer[[#This Row],[Date]],"ddd")</f>
        <v>Tue</v>
      </c>
    </row>
    <row r="1005" spans="2:5" hidden="1">
      <c r="B1005" s="53">
        <v>44999</v>
      </c>
      <c r="C1005" s="57" t="s">
        <v>9</v>
      </c>
      <c r="D1005" s="163">
        <v>884.07</v>
      </c>
      <c r="E1005" s="164" t="str">
        <f>TEXT(fSalesEx24Answer[[#This Row],[Date]],"ddd")</f>
        <v>Tue</v>
      </c>
    </row>
    <row r="1006" spans="2:5" hidden="1">
      <c r="B1006" s="53">
        <v>44697</v>
      </c>
      <c r="C1006" s="57" t="s">
        <v>6</v>
      </c>
      <c r="D1006" s="163">
        <v>1983.95</v>
      </c>
      <c r="E1006" s="164" t="str">
        <f>TEXT(fSalesEx24Answer[[#This Row],[Date]],"ddd")</f>
        <v>Mon</v>
      </c>
    </row>
    <row r="1007" spans="2:5" hidden="1">
      <c r="B1007" s="53">
        <v>44499</v>
      </c>
      <c r="C1007" s="57" t="s">
        <v>312</v>
      </c>
      <c r="D1007" s="163">
        <v>2576.31</v>
      </c>
      <c r="E1007" s="164" t="str">
        <f>TEXT(fSalesEx24Answer[[#This Row],[Date]],"ddd")</f>
        <v>Sat</v>
      </c>
    </row>
    <row r="1008" spans="2:5" hidden="1">
      <c r="B1008" s="53">
        <v>44351</v>
      </c>
      <c r="C1008" s="57" t="s">
        <v>7</v>
      </c>
      <c r="D1008" s="163">
        <v>610.45000000000005</v>
      </c>
      <c r="E1008" s="164" t="str">
        <f>TEXT(fSalesEx24Answer[[#This Row],[Date]],"ddd")</f>
        <v>Fri</v>
      </c>
    </row>
    <row r="1009" spans="2:5" hidden="1">
      <c r="B1009" s="53">
        <v>44867</v>
      </c>
      <c r="C1009" s="57" t="s">
        <v>9</v>
      </c>
      <c r="D1009" s="163">
        <v>1868.09</v>
      </c>
      <c r="E1009" s="164" t="str">
        <f>TEXT(fSalesEx24Answer[[#This Row],[Date]],"ddd")</f>
        <v>Wed</v>
      </c>
    </row>
    <row r="1010" spans="2:5" hidden="1">
      <c r="B1010" s="53">
        <v>44785</v>
      </c>
      <c r="C1010" s="57" t="s">
        <v>9</v>
      </c>
      <c r="D1010" s="163">
        <v>842.88</v>
      </c>
      <c r="E1010" s="164" t="str">
        <f>TEXT(fSalesEx24Answer[[#This Row],[Date]],"ddd")</f>
        <v>Fri</v>
      </c>
    </row>
    <row r="1011" spans="2:5" hidden="1">
      <c r="B1011" s="53">
        <v>44567</v>
      </c>
      <c r="C1011" s="57" t="s">
        <v>6</v>
      </c>
      <c r="D1011" s="163">
        <v>630.98</v>
      </c>
      <c r="E1011" s="164" t="str">
        <f>TEXT(fSalesEx24Answer[[#This Row],[Date]],"ddd")</f>
        <v>Thu</v>
      </c>
    </row>
    <row r="1012" spans="2:5" hidden="1">
      <c r="B1012" s="53">
        <v>44753</v>
      </c>
      <c r="C1012" s="57" t="s">
        <v>312</v>
      </c>
      <c r="D1012" s="163">
        <v>2450.7800000000002</v>
      </c>
      <c r="E1012" s="164" t="str">
        <f>TEXT(fSalesEx24Answer[[#This Row],[Date]],"ddd")</f>
        <v>Mon</v>
      </c>
    </row>
    <row r="1013" spans="2:5" hidden="1">
      <c r="B1013" s="53">
        <v>44417</v>
      </c>
      <c r="C1013" s="57" t="s">
        <v>6</v>
      </c>
      <c r="D1013" s="163">
        <v>127.11</v>
      </c>
      <c r="E1013" s="164" t="str">
        <f>TEXT(fSalesEx24Answer[[#This Row],[Date]],"ddd")</f>
        <v>Mon</v>
      </c>
    </row>
    <row r="1014" spans="2:5" hidden="1">
      <c r="B1014" s="53">
        <v>44869</v>
      </c>
      <c r="C1014" s="57" t="s">
        <v>9</v>
      </c>
      <c r="D1014" s="163">
        <v>1804.71</v>
      </c>
      <c r="E1014" s="164" t="str">
        <f>TEXT(fSalesEx24Answer[[#This Row],[Date]],"ddd")</f>
        <v>Fri</v>
      </c>
    </row>
    <row r="1015" spans="2:5" hidden="1">
      <c r="B1015" s="53">
        <v>44889</v>
      </c>
      <c r="C1015" s="57" t="s">
        <v>6</v>
      </c>
      <c r="D1015" s="163">
        <v>2363.37</v>
      </c>
      <c r="E1015" s="164" t="str">
        <f>TEXT(fSalesEx24Answer[[#This Row],[Date]],"ddd")</f>
        <v>Thu</v>
      </c>
    </row>
    <row r="1016" spans="2:5" hidden="1">
      <c r="B1016" s="53">
        <v>44821</v>
      </c>
      <c r="C1016" s="57" t="s">
        <v>10</v>
      </c>
      <c r="D1016" s="163">
        <v>2326.88</v>
      </c>
      <c r="E1016" s="164" t="str">
        <f>TEXT(fSalesEx24Answer[[#This Row],[Date]],"ddd")</f>
        <v>Sat</v>
      </c>
    </row>
    <row r="1017" spans="2:5" hidden="1">
      <c r="B1017" s="53">
        <v>45011</v>
      </c>
      <c r="C1017" s="57" t="s">
        <v>312</v>
      </c>
      <c r="D1017" s="163">
        <v>2045.78</v>
      </c>
      <c r="E1017" s="164" t="str">
        <f>TEXT(fSalesEx24Answer[[#This Row],[Date]],"ddd")</f>
        <v>Sun</v>
      </c>
    </row>
    <row r="1018" spans="2:5" hidden="1">
      <c r="B1018" s="53">
        <v>44856</v>
      </c>
      <c r="C1018" s="57" t="s">
        <v>312</v>
      </c>
      <c r="D1018" s="163">
        <v>3709.27</v>
      </c>
      <c r="E1018" s="164" t="str">
        <f>TEXT(fSalesEx24Answer[[#This Row],[Date]],"ddd")</f>
        <v>Sat</v>
      </c>
    </row>
    <row r="1019" spans="2:5" hidden="1">
      <c r="B1019" s="53">
        <v>44469</v>
      </c>
      <c r="C1019" s="57" t="s">
        <v>9</v>
      </c>
      <c r="D1019" s="163">
        <v>2514.87</v>
      </c>
      <c r="E1019" s="164" t="str">
        <f>TEXT(fSalesEx24Answer[[#This Row],[Date]],"ddd")</f>
        <v>Thu</v>
      </c>
    </row>
    <row r="1020" spans="2:5" hidden="1">
      <c r="B1020" s="53">
        <v>44590</v>
      </c>
      <c r="C1020" s="57" t="s">
        <v>312</v>
      </c>
      <c r="D1020" s="163">
        <v>2068.84</v>
      </c>
      <c r="E1020" s="164" t="str">
        <f>TEXT(fSalesEx24Answer[[#This Row],[Date]],"ddd")</f>
        <v>Sat</v>
      </c>
    </row>
    <row r="1021" spans="2:5" hidden="1">
      <c r="B1021" s="53">
        <v>44351</v>
      </c>
      <c r="C1021" s="57" t="s">
        <v>7</v>
      </c>
      <c r="D1021" s="163">
        <v>1192.58</v>
      </c>
      <c r="E1021" s="164" t="str">
        <f>TEXT(fSalesEx24Answer[[#This Row],[Date]],"ddd")</f>
        <v>Fri</v>
      </c>
    </row>
    <row r="1022" spans="2:5" hidden="1">
      <c r="B1022" s="53">
        <v>45016</v>
      </c>
      <c r="C1022" s="57" t="s">
        <v>6</v>
      </c>
      <c r="D1022" s="163">
        <v>1289.42</v>
      </c>
      <c r="E1022" s="164" t="str">
        <f>TEXT(fSalesEx24Answer[[#This Row],[Date]],"ddd")</f>
        <v>Fri</v>
      </c>
    </row>
    <row r="1023" spans="2:5" hidden="1">
      <c r="B1023" s="53">
        <v>44400</v>
      </c>
      <c r="C1023" s="57" t="s">
        <v>6</v>
      </c>
      <c r="D1023" s="163">
        <v>1625.39</v>
      </c>
      <c r="E1023" s="164" t="str">
        <f>TEXT(fSalesEx24Answer[[#This Row],[Date]],"ddd")</f>
        <v>Fri</v>
      </c>
    </row>
    <row r="1024" spans="2:5" hidden="1">
      <c r="B1024" s="53">
        <v>44287</v>
      </c>
      <c r="C1024" s="57" t="s">
        <v>10</v>
      </c>
      <c r="D1024" s="163">
        <v>1000.18</v>
      </c>
      <c r="E1024" s="164" t="str">
        <f>TEXT(fSalesEx24Answer[[#This Row],[Date]],"ddd")</f>
        <v>Thu</v>
      </c>
    </row>
    <row r="1025" spans="2:5" hidden="1">
      <c r="B1025" s="53">
        <v>44953</v>
      </c>
      <c r="C1025" s="57" t="s">
        <v>6</v>
      </c>
      <c r="D1025" s="163">
        <v>92.68</v>
      </c>
      <c r="E1025" s="164" t="str">
        <f>TEXT(fSalesEx24Answer[[#This Row],[Date]],"ddd")</f>
        <v>Fri</v>
      </c>
    </row>
    <row r="1026" spans="2:5" hidden="1">
      <c r="B1026" s="53">
        <v>44426</v>
      </c>
      <c r="C1026" s="57" t="s">
        <v>9</v>
      </c>
      <c r="D1026" s="163">
        <v>393.55</v>
      </c>
      <c r="E1026" s="164" t="str">
        <f>TEXT(fSalesEx24Answer[[#This Row],[Date]],"ddd")</f>
        <v>Wed</v>
      </c>
    </row>
    <row r="1027" spans="2:5" hidden="1">
      <c r="B1027" s="53">
        <v>44600</v>
      </c>
      <c r="C1027" s="57" t="s">
        <v>10</v>
      </c>
      <c r="D1027" s="163">
        <v>256.49</v>
      </c>
      <c r="E1027" s="164" t="str">
        <f>TEXT(fSalesEx24Answer[[#This Row],[Date]],"ddd")</f>
        <v>Tue</v>
      </c>
    </row>
    <row r="1028" spans="2:5" hidden="1">
      <c r="B1028" s="53">
        <v>44777</v>
      </c>
      <c r="C1028" s="57" t="s">
        <v>6</v>
      </c>
      <c r="D1028" s="163">
        <v>1335.22</v>
      </c>
      <c r="E1028" s="164" t="str">
        <f>TEXT(fSalesEx24Answer[[#This Row],[Date]],"ddd")</f>
        <v>Thu</v>
      </c>
    </row>
    <row r="1029" spans="2:5" hidden="1">
      <c r="B1029" s="53">
        <v>44584</v>
      </c>
      <c r="C1029" s="57" t="s">
        <v>312</v>
      </c>
      <c r="D1029" s="163">
        <v>2152.9499999999998</v>
      </c>
      <c r="E1029" s="164" t="str">
        <f>TEXT(fSalesEx24Answer[[#This Row],[Date]],"ddd")</f>
        <v>Sun</v>
      </c>
    </row>
    <row r="1030" spans="2:5" hidden="1">
      <c r="B1030" s="53">
        <v>44767</v>
      </c>
      <c r="C1030" s="57" t="s">
        <v>7</v>
      </c>
      <c r="D1030" s="163">
        <v>776.15</v>
      </c>
      <c r="E1030" s="164" t="str">
        <f>TEXT(fSalesEx24Answer[[#This Row],[Date]],"ddd")</f>
        <v>Mon</v>
      </c>
    </row>
    <row r="1031" spans="2:5" hidden="1">
      <c r="B1031" s="53">
        <v>44873</v>
      </c>
      <c r="C1031" s="57" t="s">
        <v>6</v>
      </c>
      <c r="D1031" s="163">
        <v>322.58999999999997</v>
      </c>
      <c r="E1031" s="164" t="str">
        <f>TEXT(fSalesEx24Answer[[#This Row],[Date]],"ddd")</f>
        <v>Tue</v>
      </c>
    </row>
    <row r="1032" spans="2:5" hidden="1">
      <c r="B1032" s="53">
        <v>44301</v>
      </c>
      <c r="C1032" s="57" t="s">
        <v>6</v>
      </c>
      <c r="D1032" s="163">
        <v>2304.42</v>
      </c>
      <c r="E1032" s="164" t="str">
        <f>TEXT(fSalesEx24Answer[[#This Row],[Date]],"ddd")</f>
        <v>Thu</v>
      </c>
    </row>
    <row r="1033" spans="2:5" hidden="1">
      <c r="B1033" s="53">
        <v>44701</v>
      </c>
      <c r="C1033" s="57" t="s">
        <v>7</v>
      </c>
      <c r="D1033" s="163">
        <v>2521.87</v>
      </c>
      <c r="E1033" s="164" t="str">
        <f>TEXT(fSalesEx24Answer[[#This Row],[Date]],"ddd")</f>
        <v>Fri</v>
      </c>
    </row>
    <row r="1034" spans="2:5" hidden="1">
      <c r="B1034" s="53">
        <v>44435</v>
      </c>
      <c r="C1034" s="57" t="s">
        <v>312</v>
      </c>
      <c r="D1034" s="163">
        <v>12.93</v>
      </c>
      <c r="E1034" s="164" t="str">
        <f>TEXT(fSalesEx24Answer[[#This Row],[Date]],"ddd")</f>
        <v>Fri</v>
      </c>
    </row>
    <row r="1035" spans="2:5" hidden="1">
      <c r="B1035" s="53">
        <v>44463</v>
      </c>
      <c r="C1035" s="57" t="s">
        <v>9</v>
      </c>
      <c r="D1035" s="163">
        <v>1613.6</v>
      </c>
      <c r="E1035" s="164" t="str">
        <f>TEXT(fSalesEx24Answer[[#This Row],[Date]],"ddd")</f>
        <v>Fri</v>
      </c>
    </row>
    <row r="1036" spans="2:5" hidden="1">
      <c r="B1036" s="53">
        <v>44841</v>
      </c>
      <c r="C1036" s="57" t="s">
        <v>6</v>
      </c>
      <c r="D1036" s="163">
        <v>882.95</v>
      </c>
      <c r="E1036" s="164" t="str">
        <f>TEXT(fSalesEx24Answer[[#This Row],[Date]],"ddd")</f>
        <v>Fri</v>
      </c>
    </row>
    <row r="1037" spans="2:5" hidden="1">
      <c r="B1037" s="53">
        <v>44769</v>
      </c>
      <c r="C1037" s="57" t="s">
        <v>6</v>
      </c>
      <c r="D1037" s="163">
        <v>1681.33</v>
      </c>
      <c r="E1037" s="164" t="str">
        <f>TEXT(fSalesEx24Answer[[#This Row],[Date]],"ddd")</f>
        <v>Wed</v>
      </c>
    </row>
    <row r="1038" spans="2:5" hidden="1">
      <c r="B1038" s="53">
        <v>44855</v>
      </c>
      <c r="C1038" s="57" t="s">
        <v>312</v>
      </c>
      <c r="D1038" s="163">
        <v>990.97</v>
      </c>
      <c r="E1038" s="164" t="str">
        <f>TEXT(fSalesEx24Answer[[#This Row],[Date]],"ddd")</f>
        <v>Fri</v>
      </c>
    </row>
    <row r="1039" spans="2:5" hidden="1">
      <c r="B1039" s="53">
        <v>44880</v>
      </c>
      <c r="C1039" s="57" t="s">
        <v>9</v>
      </c>
      <c r="D1039" s="163">
        <v>204.19</v>
      </c>
      <c r="E1039" s="164" t="str">
        <f>TEXT(fSalesEx24Answer[[#This Row],[Date]],"ddd")</f>
        <v>Tue</v>
      </c>
    </row>
    <row r="1040" spans="2:5" hidden="1">
      <c r="B1040" s="53">
        <v>44305</v>
      </c>
      <c r="C1040" s="57" t="s">
        <v>7</v>
      </c>
      <c r="D1040" s="163">
        <v>1529</v>
      </c>
      <c r="E1040" s="164" t="str">
        <f>TEXT(fSalesEx24Answer[[#This Row],[Date]],"ddd")</f>
        <v>Mon</v>
      </c>
    </row>
    <row r="1041" spans="2:5" hidden="1">
      <c r="B1041" s="53">
        <v>44393</v>
      </c>
      <c r="C1041" s="57" t="s">
        <v>6</v>
      </c>
      <c r="D1041" s="163">
        <v>895.17</v>
      </c>
      <c r="E1041" s="164" t="str">
        <f>TEXT(fSalesEx24Answer[[#This Row],[Date]],"ddd")</f>
        <v>Fri</v>
      </c>
    </row>
    <row r="1042" spans="2:5" hidden="1">
      <c r="B1042" s="53">
        <v>44546</v>
      </c>
      <c r="C1042" s="57" t="s">
        <v>9</v>
      </c>
      <c r="D1042" s="163">
        <v>3606.41</v>
      </c>
      <c r="E1042" s="164" t="str">
        <f>TEXT(fSalesEx24Answer[[#This Row],[Date]],"ddd")</f>
        <v>Thu</v>
      </c>
    </row>
    <row r="1043" spans="2:5" hidden="1">
      <c r="B1043" s="53">
        <v>44503</v>
      </c>
      <c r="C1043" s="57" t="s">
        <v>9</v>
      </c>
      <c r="D1043" s="163">
        <v>1117.01</v>
      </c>
      <c r="E1043" s="164" t="str">
        <f>TEXT(fSalesEx24Answer[[#This Row],[Date]],"ddd")</f>
        <v>Wed</v>
      </c>
    </row>
    <row r="1044" spans="2:5" hidden="1">
      <c r="B1044" s="53">
        <v>44349</v>
      </c>
      <c r="C1044" s="57" t="s">
        <v>6</v>
      </c>
      <c r="D1044" s="163">
        <v>710.24</v>
      </c>
      <c r="E1044" s="164" t="str">
        <f>TEXT(fSalesEx24Answer[[#This Row],[Date]],"ddd")</f>
        <v>Wed</v>
      </c>
    </row>
    <row r="1045" spans="2:5" hidden="1">
      <c r="B1045" s="53">
        <v>44845</v>
      </c>
      <c r="C1045" s="57" t="s">
        <v>9</v>
      </c>
      <c r="D1045" s="163">
        <v>1667.87</v>
      </c>
      <c r="E1045" s="164" t="str">
        <f>TEXT(fSalesEx24Answer[[#This Row],[Date]],"ddd")</f>
        <v>Tue</v>
      </c>
    </row>
    <row r="1046" spans="2:5" hidden="1">
      <c r="B1046" s="53">
        <v>44799</v>
      </c>
      <c r="C1046" s="57" t="s">
        <v>10</v>
      </c>
      <c r="D1046" s="163">
        <v>813.69</v>
      </c>
      <c r="E1046" s="164" t="str">
        <f>TEXT(fSalesEx24Answer[[#This Row],[Date]],"ddd")</f>
        <v>Fri</v>
      </c>
    </row>
    <row r="1047" spans="2:5" hidden="1">
      <c r="B1047" s="53">
        <v>44854</v>
      </c>
      <c r="C1047" s="57" t="s">
        <v>10</v>
      </c>
      <c r="D1047" s="163">
        <v>489.14</v>
      </c>
      <c r="E1047" s="164" t="str">
        <f>TEXT(fSalesEx24Answer[[#This Row],[Date]],"ddd")</f>
        <v>Thu</v>
      </c>
    </row>
    <row r="1048" spans="2:5" hidden="1">
      <c r="B1048" s="53">
        <v>44887</v>
      </c>
      <c r="C1048" s="57" t="s">
        <v>9</v>
      </c>
      <c r="D1048" s="163">
        <v>2338.2600000000002</v>
      </c>
      <c r="E1048" s="164" t="str">
        <f>TEXT(fSalesEx24Answer[[#This Row],[Date]],"ddd")</f>
        <v>Tue</v>
      </c>
    </row>
    <row r="1049" spans="2:5" hidden="1">
      <c r="B1049" s="53">
        <v>44926</v>
      </c>
      <c r="C1049" s="57" t="s">
        <v>6</v>
      </c>
      <c r="D1049" s="163">
        <v>3025.02</v>
      </c>
      <c r="E1049" s="164" t="str">
        <f>TEXT(fSalesEx24Answer[[#This Row],[Date]],"ddd")</f>
        <v>Sat</v>
      </c>
    </row>
    <row r="1050" spans="2:5" hidden="1">
      <c r="B1050" s="53">
        <v>44537</v>
      </c>
      <c r="C1050" s="57" t="s">
        <v>9</v>
      </c>
      <c r="D1050" s="163">
        <v>3673.75</v>
      </c>
      <c r="E1050" s="164" t="str">
        <f>TEXT(fSalesEx24Answer[[#This Row],[Date]],"ddd")</f>
        <v>Tue</v>
      </c>
    </row>
    <row r="1051" spans="2:5" hidden="1">
      <c r="B1051" s="53">
        <v>44467</v>
      </c>
      <c r="C1051" s="57" t="s">
        <v>312</v>
      </c>
      <c r="D1051" s="163">
        <v>1644.17</v>
      </c>
      <c r="E1051" s="164" t="str">
        <f>TEXT(fSalesEx24Answer[[#This Row],[Date]],"ddd")</f>
        <v>Tue</v>
      </c>
    </row>
    <row r="1052" spans="2:5" hidden="1">
      <c r="B1052" s="53">
        <v>44648</v>
      </c>
      <c r="C1052" s="57" t="s">
        <v>9</v>
      </c>
      <c r="D1052" s="163">
        <v>753.92</v>
      </c>
      <c r="E1052" s="164" t="str">
        <f>TEXT(fSalesEx24Answer[[#This Row],[Date]],"ddd")</f>
        <v>Mon</v>
      </c>
    </row>
    <row r="1053" spans="2:5" hidden="1">
      <c r="B1053" s="53">
        <v>44366</v>
      </c>
      <c r="C1053" s="57" t="s">
        <v>6</v>
      </c>
      <c r="D1053" s="163">
        <v>1594.86</v>
      </c>
      <c r="E1053" s="164" t="str">
        <f>TEXT(fSalesEx24Answer[[#This Row],[Date]],"ddd")</f>
        <v>Sat</v>
      </c>
    </row>
    <row r="1054" spans="2:5" hidden="1">
      <c r="B1054" s="53">
        <v>44677</v>
      </c>
      <c r="C1054" s="57" t="s">
        <v>6</v>
      </c>
      <c r="D1054" s="163">
        <v>1168.5</v>
      </c>
      <c r="E1054" s="164" t="str">
        <f>TEXT(fSalesEx24Answer[[#This Row],[Date]],"ddd")</f>
        <v>Tue</v>
      </c>
    </row>
    <row r="1055" spans="2:5" hidden="1">
      <c r="B1055" s="53">
        <v>44884</v>
      </c>
      <c r="C1055" s="57" t="s">
        <v>7</v>
      </c>
      <c r="D1055" s="163">
        <v>1731.79</v>
      </c>
      <c r="E1055" s="164" t="str">
        <f>TEXT(fSalesEx24Answer[[#This Row],[Date]],"ddd")</f>
        <v>Sat</v>
      </c>
    </row>
    <row r="1056" spans="2:5" hidden="1">
      <c r="B1056" s="53">
        <v>44829</v>
      </c>
      <c r="C1056" s="57" t="s">
        <v>6</v>
      </c>
      <c r="D1056" s="163">
        <v>2017.22</v>
      </c>
      <c r="E1056" s="164" t="str">
        <f>TEXT(fSalesEx24Answer[[#This Row],[Date]],"ddd")</f>
        <v>Sun</v>
      </c>
    </row>
    <row r="1057" spans="2:5" hidden="1">
      <c r="B1057" s="53">
        <v>44503</v>
      </c>
      <c r="C1057" s="57" t="s">
        <v>312</v>
      </c>
      <c r="D1057" s="163">
        <v>2234.21</v>
      </c>
      <c r="E1057" s="164" t="str">
        <f>TEXT(fSalesEx24Answer[[#This Row],[Date]],"ddd")</f>
        <v>Wed</v>
      </c>
    </row>
    <row r="1058" spans="2:5" hidden="1">
      <c r="B1058" s="53">
        <v>44496</v>
      </c>
      <c r="C1058" s="57" t="s">
        <v>312</v>
      </c>
      <c r="D1058" s="163">
        <v>2970.26</v>
      </c>
      <c r="E1058" s="164" t="str">
        <f>TEXT(fSalesEx24Answer[[#This Row],[Date]],"ddd")</f>
        <v>Wed</v>
      </c>
    </row>
    <row r="1059" spans="2:5" hidden="1">
      <c r="B1059" s="53">
        <v>44771</v>
      </c>
      <c r="C1059" s="57" t="s">
        <v>9</v>
      </c>
      <c r="D1059" s="163">
        <v>620.54</v>
      </c>
      <c r="E1059" s="164" t="str">
        <f>TEXT(fSalesEx24Answer[[#This Row],[Date]],"ddd")</f>
        <v>Fri</v>
      </c>
    </row>
    <row r="1060" spans="2:5" hidden="1">
      <c r="B1060" s="53">
        <v>44884</v>
      </c>
      <c r="C1060" s="57" t="s">
        <v>9</v>
      </c>
      <c r="D1060" s="163">
        <v>3743.91</v>
      </c>
      <c r="E1060" s="164" t="str">
        <f>TEXT(fSalesEx24Answer[[#This Row],[Date]],"ddd")</f>
        <v>Sat</v>
      </c>
    </row>
    <row r="1061" spans="2:5" hidden="1">
      <c r="B1061" s="53">
        <v>44563</v>
      </c>
      <c r="C1061" s="57" t="s">
        <v>9</v>
      </c>
      <c r="D1061" s="163">
        <v>348.43</v>
      </c>
      <c r="E1061" s="164" t="str">
        <f>TEXT(fSalesEx24Answer[[#This Row],[Date]],"ddd")</f>
        <v>Sun</v>
      </c>
    </row>
    <row r="1062" spans="2:5" hidden="1">
      <c r="B1062" s="53">
        <v>44823</v>
      </c>
      <c r="C1062" s="57" t="s">
        <v>10</v>
      </c>
      <c r="D1062" s="163">
        <v>2401.7199999999998</v>
      </c>
      <c r="E1062" s="164" t="str">
        <f>TEXT(fSalesEx24Answer[[#This Row],[Date]],"ddd")</f>
        <v>Mon</v>
      </c>
    </row>
    <row r="1063" spans="2:5" hidden="1">
      <c r="B1063" s="53">
        <v>44669</v>
      </c>
      <c r="C1063" s="57" t="s">
        <v>10</v>
      </c>
      <c r="D1063" s="163">
        <v>489.29</v>
      </c>
      <c r="E1063" s="164" t="str">
        <f>TEXT(fSalesEx24Answer[[#This Row],[Date]],"ddd")</f>
        <v>Mon</v>
      </c>
    </row>
    <row r="1064" spans="2:5" hidden="1">
      <c r="B1064" s="53">
        <v>44524</v>
      </c>
      <c r="C1064" s="57" t="s">
        <v>6</v>
      </c>
      <c r="D1064" s="163">
        <v>1314.36</v>
      </c>
      <c r="E1064" s="164" t="str">
        <f>TEXT(fSalesEx24Answer[[#This Row],[Date]],"ddd")</f>
        <v>Wed</v>
      </c>
    </row>
    <row r="1065" spans="2:5" hidden="1">
      <c r="B1065" s="53">
        <v>44845</v>
      </c>
      <c r="C1065" s="57" t="s">
        <v>9</v>
      </c>
      <c r="D1065" s="163">
        <v>1476.58</v>
      </c>
      <c r="E1065" s="164" t="str">
        <f>TEXT(fSalesEx24Answer[[#This Row],[Date]],"ddd")</f>
        <v>Tue</v>
      </c>
    </row>
    <row r="1066" spans="2:5" hidden="1">
      <c r="B1066" s="53">
        <v>44688</v>
      </c>
      <c r="C1066" s="57" t="s">
        <v>9</v>
      </c>
      <c r="D1066" s="163">
        <v>1479.86</v>
      </c>
      <c r="E1066" s="164" t="str">
        <f>TEXT(fSalesEx24Answer[[#This Row],[Date]],"ddd")</f>
        <v>Sat</v>
      </c>
    </row>
    <row r="1067" spans="2:5" hidden="1">
      <c r="B1067" s="53">
        <v>44886</v>
      </c>
      <c r="C1067" s="57" t="s">
        <v>6</v>
      </c>
      <c r="D1067" s="163">
        <v>671.45</v>
      </c>
      <c r="E1067" s="164" t="str">
        <f>TEXT(fSalesEx24Answer[[#This Row],[Date]],"ddd")</f>
        <v>Mon</v>
      </c>
    </row>
    <row r="1068" spans="2:5" hidden="1">
      <c r="B1068" s="53">
        <v>44933</v>
      </c>
      <c r="C1068" s="57" t="s">
        <v>6</v>
      </c>
      <c r="D1068" s="163">
        <v>1106.28</v>
      </c>
      <c r="E1068" s="164" t="str">
        <f>TEXT(fSalesEx24Answer[[#This Row],[Date]],"ddd")</f>
        <v>Sat</v>
      </c>
    </row>
    <row r="1069" spans="2:5" hidden="1">
      <c r="B1069" s="53">
        <v>44646</v>
      </c>
      <c r="C1069" s="57" t="s">
        <v>7</v>
      </c>
      <c r="D1069" s="163">
        <v>1322.15</v>
      </c>
      <c r="E1069" s="164" t="str">
        <f>TEXT(fSalesEx24Answer[[#This Row],[Date]],"ddd")</f>
        <v>Sat</v>
      </c>
    </row>
    <row r="1070" spans="2:5" hidden="1">
      <c r="B1070" s="53">
        <v>44351</v>
      </c>
      <c r="C1070" s="57" t="s">
        <v>6</v>
      </c>
      <c r="D1070" s="163">
        <v>1213.4100000000001</v>
      </c>
      <c r="E1070" s="164" t="str">
        <f>TEXT(fSalesEx24Answer[[#This Row],[Date]],"ddd")</f>
        <v>Fri</v>
      </c>
    </row>
    <row r="1071" spans="2:5" hidden="1">
      <c r="B1071" s="53">
        <v>44740</v>
      </c>
      <c r="C1071" s="57" t="s">
        <v>312</v>
      </c>
      <c r="D1071" s="163">
        <v>1577.92</v>
      </c>
      <c r="E1071" s="164" t="str">
        <f>TEXT(fSalesEx24Answer[[#This Row],[Date]],"ddd")</f>
        <v>Tue</v>
      </c>
    </row>
    <row r="1072" spans="2:5" hidden="1">
      <c r="B1072" s="53">
        <v>44943</v>
      </c>
      <c r="C1072" s="57" t="s">
        <v>7</v>
      </c>
      <c r="D1072" s="163">
        <v>2592.7199999999998</v>
      </c>
      <c r="E1072" s="164" t="str">
        <f>TEXT(fSalesEx24Answer[[#This Row],[Date]],"ddd")</f>
        <v>Tue</v>
      </c>
    </row>
    <row r="1073" spans="2:5" hidden="1">
      <c r="B1073" s="53">
        <v>44461</v>
      </c>
      <c r="C1073" s="57" t="s">
        <v>7</v>
      </c>
      <c r="D1073" s="163">
        <v>2407.91</v>
      </c>
      <c r="E1073" s="164" t="str">
        <f>TEXT(fSalesEx24Answer[[#This Row],[Date]],"ddd")</f>
        <v>Wed</v>
      </c>
    </row>
    <row r="1074" spans="2:5" hidden="1">
      <c r="B1074" s="53">
        <v>44520</v>
      </c>
      <c r="C1074" s="57" t="s">
        <v>6</v>
      </c>
      <c r="D1074" s="163">
        <v>3728.21</v>
      </c>
      <c r="E1074" s="164" t="str">
        <f>TEXT(fSalesEx24Answer[[#This Row],[Date]],"ddd")</f>
        <v>Sat</v>
      </c>
    </row>
    <row r="1075" spans="2:5" hidden="1">
      <c r="B1075" s="53">
        <v>44539</v>
      </c>
      <c r="C1075" s="57" t="s">
        <v>10</v>
      </c>
      <c r="D1075" s="163">
        <v>1909.53</v>
      </c>
      <c r="E1075" s="164" t="str">
        <f>TEXT(fSalesEx24Answer[[#This Row],[Date]],"ddd")</f>
        <v>Thu</v>
      </c>
    </row>
    <row r="1076" spans="2:5" hidden="1">
      <c r="B1076" s="53">
        <v>44938</v>
      </c>
      <c r="C1076" s="57" t="s">
        <v>9</v>
      </c>
      <c r="D1076" s="163">
        <v>1396.71</v>
      </c>
      <c r="E1076" s="164" t="str">
        <f>TEXT(fSalesEx24Answer[[#This Row],[Date]],"ddd")</f>
        <v>Thu</v>
      </c>
    </row>
    <row r="1077" spans="2:5" hidden="1">
      <c r="B1077" s="53">
        <v>44786</v>
      </c>
      <c r="C1077" s="57" t="s">
        <v>312</v>
      </c>
      <c r="D1077" s="163">
        <v>1394.53</v>
      </c>
      <c r="E1077" s="164" t="str">
        <f>TEXT(fSalesEx24Answer[[#This Row],[Date]],"ddd")</f>
        <v>Sat</v>
      </c>
    </row>
    <row r="1078" spans="2:5" hidden="1">
      <c r="B1078" s="53">
        <v>44594</v>
      </c>
      <c r="C1078" s="57" t="s">
        <v>6</v>
      </c>
      <c r="D1078" s="163">
        <v>1049.4100000000001</v>
      </c>
      <c r="E1078" s="164" t="str">
        <f>TEXT(fSalesEx24Answer[[#This Row],[Date]],"ddd")</f>
        <v>Wed</v>
      </c>
    </row>
    <row r="1079" spans="2:5" hidden="1">
      <c r="B1079" s="53">
        <v>44936</v>
      </c>
      <c r="C1079" s="57" t="s">
        <v>9</v>
      </c>
      <c r="D1079" s="163">
        <v>887.03</v>
      </c>
      <c r="E1079" s="164" t="str">
        <f>TEXT(fSalesEx24Answer[[#This Row],[Date]],"ddd")</f>
        <v>Tue</v>
      </c>
    </row>
    <row r="1080" spans="2:5" hidden="1">
      <c r="B1080" s="53">
        <v>44498</v>
      </c>
      <c r="C1080" s="57" t="s">
        <v>9</v>
      </c>
      <c r="D1080" s="163">
        <v>2140.34</v>
      </c>
      <c r="E1080" s="164" t="str">
        <f>TEXT(fSalesEx24Answer[[#This Row],[Date]],"ddd")</f>
        <v>Fri</v>
      </c>
    </row>
    <row r="1081" spans="2:5" hidden="1">
      <c r="B1081" s="53">
        <v>44755</v>
      </c>
      <c r="C1081" s="57" t="s">
        <v>7</v>
      </c>
      <c r="D1081" s="163">
        <v>708.89</v>
      </c>
      <c r="E1081" s="164" t="str">
        <f>TEXT(fSalesEx24Answer[[#This Row],[Date]],"ddd")</f>
        <v>Wed</v>
      </c>
    </row>
    <row r="1082" spans="2:5" hidden="1">
      <c r="B1082" s="53">
        <v>44337</v>
      </c>
      <c r="C1082" s="57" t="s">
        <v>6</v>
      </c>
      <c r="D1082" s="163">
        <v>2492.2399999999998</v>
      </c>
      <c r="E1082" s="164" t="str">
        <f>TEXT(fSalesEx24Answer[[#This Row],[Date]],"ddd")</f>
        <v>Fri</v>
      </c>
    </row>
    <row r="1083" spans="2:5" hidden="1">
      <c r="B1083" s="53">
        <v>44957</v>
      </c>
      <c r="C1083" s="57" t="s">
        <v>6</v>
      </c>
      <c r="D1083" s="163">
        <v>125.49</v>
      </c>
      <c r="E1083" s="164" t="str">
        <f>TEXT(fSalesEx24Answer[[#This Row],[Date]],"ddd")</f>
        <v>Tue</v>
      </c>
    </row>
    <row r="1084" spans="2:5" hidden="1">
      <c r="B1084" s="53">
        <v>44527</v>
      </c>
      <c r="C1084" s="57" t="s">
        <v>7</v>
      </c>
      <c r="D1084" s="163">
        <v>1977.56</v>
      </c>
      <c r="E1084" s="164" t="str">
        <f>TEXT(fSalesEx24Answer[[#This Row],[Date]],"ddd")</f>
        <v>Sat</v>
      </c>
    </row>
    <row r="1085" spans="2:5" hidden="1">
      <c r="B1085" s="53">
        <v>44830</v>
      </c>
      <c r="C1085" s="57" t="s">
        <v>9</v>
      </c>
      <c r="D1085" s="163">
        <v>1511.63</v>
      </c>
      <c r="E1085" s="164" t="str">
        <f>TEXT(fSalesEx24Answer[[#This Row],[Date]],"ddd")</f>
        <v>Mon</v>
      </c>
    </row>
    <row r="1086" spans="2:5" hidden="1">
      <c r="B1086" s="53">
        <v>44556</v>
      </c>
      <c r="C1086" s="57" t="s">
        <v>10</v>
      </c>
      <c r="D1086" s="163">
        <v>471.98</v>
      </c>
      <c r="E1086" s="164" t="str">
        <f>TEXT(fSalesEx24Answer[[#This Row],[Date]],"ddd")</f>
        <v>Sun</v>
      </c>
    </row>
    <row r="1087" spans="2:5" hidden="1">
      <c r="B1087" s="53">
        <v>44881</v>
      </c>
      <c r="C1087" s="57" t="s">
        <v>9</v>
      </c>
      <c r="D1087" s="163">
        <v>1012.39</v>
      </c>
      <c r="E1087" s="164" t="str">
        <f>TEXT(fSalesEx24Answer[[#This Row],[Date]],"ddd")</f>
        <v>Wed</v>
      </c>
    </row>
    <row r="1088" spans="2:5" hidden="1">
      <c r="B1088" s="53">
        <v>44291</v>
      </c>
      <c r="C1088" s="57" t="s">
        <v>9</v>
      </c>
      <c r="D1088" s="163">
        <v>75.87</v>
      </c>
      <c r="E1088" s="164" t="str">
        <f>TEXT(fSalesEx24Answer[[#This Row],[Date]],"ddd")</f>
        <v>Mon</v>
      </c>
    </row>
    <row r="1089" spans="2:5" hidden="1">
      <c r="B1089" s="53">
        <v>44649</v>
      </c>
      <c r="C1089" s="57" t="s">
        <v>9</v>
      </c>
      <c r="D1089" s="163">
        <v>541.03</v>
      </c>
      <c r="E1089" s="164" t="str">
        <f>TEXT(fSalesEx24Answer[[#This Row],[Date]],"ddd")</f>
        <v>Tue</v>
      </c>
    </row>
    <row r="1090" spans="2:5" hidden="1">
      <c r="B1090" s="53">
        <v>44886</v>
      </c>
      <c r="C1090" s="57" t="s">
        <v>7</v>
      </c>
      <c r="D1090" s="163">
        <v>1067.92</v>
      </c>
      <c r="E1090" s="164" t="str">
        <f>TEXT(fSalesEx24Answer[[#This Row],[Date]],"ddd")</f>
        <v>Mon</v>
      </c>
    </row>
    <row r="1091" spans="2:5" hidden="1">
      <c r="B1091" s="53">
        <v>44907</v>
      </c>
      <c r="C1091" s="57" t="s">
        <v>7</v>
      </c>
      <c r="D1091" s="163">
        <v>2027.87</v>
      </c>
      <c r="E1091" s="164" t="str">
        <f>TEXT(fSalesEx24Answer[[#This Row],[Date]],"ddd")</f>
        <v>Mon</v>
      </c>
    </row>
    <row r="1092" spans="2:5" hidden="1">
      <c r="B1092" s="53">
        <v>44903</v>
      </c>
      <c r="C1092" s="57" t="s">
        <v>6</v>
      </c>
      <c r="D1092" s="163">
        <v>1481.98</v>
      </c>
      <c r="E1092" s="164" t="str">
        <f>TEXT(fSalesEx24Answer[[#This Row],[Date]],"ddd")</f>
        <v>Thu</v>
      </c>
    </row>
    <row r="1093" spans="2:5" hidden="1">
      <c r="B1093" s="53">
        <v>44771</v>
      </c>
      <c r="C1093" s="57" t="s">
        <v>7</v>
      </c>
      <c r="D1093" s="163">
        <v>2596.4899999999998</v>
      </c>
      <c r="E1093" s="164" t="str">
        <f>TEXT(fSalesEx24Answer[[#This Row],[Date]],"ddd")</f>
        <v>Fri</v>
      </c>
    </row>
    <row r="1094" spans="2:5" hidden="1">
      <c r="B1094" s="53">
        <v>44857</v>
      </c>
      <c r="C1094" s="57" t="s">
        <v>312</v>
      </c>
      <c r="D1094" s="163">
        <v>1992.68</v>
      </c>
      <c r="E1094" s="164" t="str">
        <f>TEXT(fSalesEx24Answer[[#This Row],[Date]],"ddd")</f>
        <v>Sun</v>
      </c>
    </row>
    <row r="1095" spans="2:5" hidden="1">
      <c r="B1095" s="53">
        <v>45004</v>
      </c>
      <c r="C1095" s="57" t="s">
        <v>7</v>
      </c>
      <c r="D1095" s="163">
        <v>2364.9699999999998</v>
      </c>
      <c r="E1095" s="164" t="str">
        <f>TEXT(fSalesEx24Answer[[#This Row],[Date]],"ddd")</f>
        <v>Sun</v>
      </c>
    </row>
    <row r="1096" spans="2:5" hidden="1">
      <c r="B1096" s="53">
        <v>44382</v>
      </c>
      <c r="C1096" s="57" t="s">
        <v>9</v>
      </c>
      <c r="D1096" s="163">
        <v>1273.43</v>
      </c>
      <c r="E1096" s="164" t="str">
        <f>TEXT(fSalesEx24Answer[[#This Row],[Date]],"ddd")</f>
        <v>Mon</v>
      </c>
    </row>
    <row r="1097" spans="2:5" hidden="1">
      <c r="B1097" s="53">
        <v>44404</v>
      </c>
      <c r="C1097" s="57" t="s">
        <v>9</v>
      </c>
      <c r="D1097" s="163">
        <v>1246.57</v>
      </c>
      <c r="E1097" s="164" t="str">
        <f>TEXT(fSalesEx24Answer[[#This Row],[Date]],"ddd")</f>
        <v>Tue</v>
      </c>
    </row>
    <row r="1098" spans="2:5" hidden="1">
      <c r="B1098" s="53">
        <v>44825</v>
      </c>
      <c r="C1098" s="57" t="s">
        <v>9</v>
      </c>
      <c r="D1098" s="163">
        <v>1077.8599999999999</v>
      </c>
      <c r="E1098" s="164" t="str">
        <f>TEXT(fSalesEx24Answer[[#This Row],[Date]],"ddd")</f>
        <v>Wed</v>
      </c>
    </row>
    <row r="1099" spans="2:5" hidden="1">
      <c r="B1099" s="53">
        <v>44614</v>
      </c>
      <c r="C1099" s="57" t="s">
        <v>6</v>
      </c>
      <c r="D1099" s="163">
        <v>645.86</v>
      </c>
      <c r="E1099" s="164" t="str">
        <f>TEXT(fSalesEx24Answer[[#This Row],[Date]],"ddd")</f>
        <v>Tue</v>
      </c>
    </row>
    <row r="1100" spans="2:5" hidden="1">
      <c r="B1100" s="53">
        <v>44622</v>
      </c>
      <c r="C1100" s="57" t="s">
        <v>10</v>
      </c>
      <c r="D1100" s="163">
        <v>560.35</v>
      </c>
      <c r="E1100" s="164" t="str">
        <f>TEXT(fSalesEx24Answer[[#This Row],[Date]],"ddd")</f>
        <v>Wed</v>
      </c>
    </row>
    <row r="1101" spans="2:5" hidden="1">
      <c r="B1101" s="53">
        <v>44410</v>
      </c>
      <c r="C1101" s="57" t="s">
        <v>9</v>
      </c>
      <c r="D1101" s="163">
        <v>2347.7600000000002</v>
      </c>
      <c r="E1101" s="164" t="str">
        <f>TEXT(fSalesEx24Answer[[#This Row],[Date]],"ddd")</f>
        <v>Mon</v>
      </c>
    </row>
    <row r="1102" spans="2:5" hidden="1">
      <c r="B1102" s="53">
        <v>44566</v>
      </c>
      <c r="C1102" s="57" t="s">
        <v>312</v>
      </c>
      <c r="D1102" s="163">
        <v>636.65</v>
      </c>
      <c r="E1102" s="164" t="str">
        <f>TEXT(fSalesEx24Answer[[#This Row],[Date]],"ddd")</f>
        <v>Wed</v>
      </c>
    </row>
    <row r="1103" spans="2:5" hidden="1">
      <c r="B1103" s="53">
        <v>44564</v>
      </c>
      <c r="C1103" s="57" t="s">
        <v>10</v>
      </c>
      <c r="D1103" s="163">
        <v>1510.63</v>
      </c>
      <c r="E1103" s="164" t="str">
        <f>TEXT(fSalesEx24Answer[[#This Row],[Date]],"ddd")</f>
        <v>Mon</v>
      </c>
    </row>
    <row r="1104" spans="2:5" hidden="1">
      <c r="B1104" s="53">
        <v>44448</v>
      </c>
      <c r="C1104" s="57" t="s">
        <v>312</v>
      </c>
      <c r="D1104" s="163">
        <v>2236.37</v>
      </c>
      <c r="E1104" s="164" t="str">
        <f>TEXT(fSalesEx24Answer[[#This Row],[Date]],"ddd")</f>
        <v>Thu</v>
      </c>
    </row>
    <row r="1105" spans="2:5" hidden="1">
      <c r="B1105" s="53">
        <v>44972</v>
      </c>
      <c r="C1105" s="57" t="s">
        <v>9</v>
      </c>
      <c r="D1105" s="163">
        <v>1788.5</v>
      </c>
      <c r="E1105" s="164" t="str">
        <f>TEXT(fSalesEx24Answer[[#This Row],[Date]],"ddd")</f>
        <v>Wed</v>
      </c>
    </row>
    <row r="1106" spans="2:5" hidden="1">
      <c r="B1106" s="53">
        <v>44949</v>
      </c>
      <c r="C1106" s="57" t="s">
        <v>6</v>
      </c>
      <c r="D1106" s="163">
        <v>1230.57</v>
      </c>
      <c r="E1106" s="164" t="str">
        <f>TEXT(fSalesEx24Answer[[#This Row],[Date]],"ddd")</f>
        <v>Mon</v>
      </c>
    </row>
    <row r="1107" spans="2:5" hidden="1">
      <c r="B1107" s="53">
        <v>44864</v>
      </c>
      <c r="C1107" s="57" t="s">
        <v>6</v>
      </c>
      <c r="D1107" s="163">
        <v>2540.12</v>
      </c>
      <c r="E1107" s="164" t="str">
        <f>TEXT(fSalesEx24Answer[[#This Row],[Date]],"ddd")</f>
        <v>Sun</v>
      </c>
    </row>
    <row r="1108" spans="2:5" hidden="1">
      <c r="B1108" s="53">
        <v>44317</v>
      </c>
      <c r="C1108" s="57" t="s">
        <v>9</v>
      </c>
      <c r="D1108" s="163">
        <v>329.95</v>
      </c>
      <c r="E1108" s="164" t="str">
        <f>TEXT(fSalesEx24Answer[[#This Row],[Date]],"ddd")</f>
        <v>Sat</v>
      </c>
    </row>
    <row r="1109" spans="2:5" hidden="1">
      <c r="B1109" s="53">
        <v>44779</v>
      </c>
      <c r="C1109" s="57" t="s">
        <v>6</v>
      </c>
      <c r="D1109" s="163">
        <v>932.1</v>
      </c>
      <c r="E1109" s="164" t="str">
        <f>TEXT(fSalesEx24Answer[[#This Row],[Date]],"ddd")</f>
        <v>Sat</v>
      </c>
    </row>
    <row r="1110" spans="2:5" hidden="1">
      <c r="B1110" s="53">
        <v>44402</v>
      </c>
      <c r="C1110" s="57" t="s">
        <v>6</v>
      </c>
      <c r="D1110" s="163">
        <v>259.38</v>
      </c>
      <c r="E1110" s="164" t="str">
        <f>TEXT(fSalesEx24Answer[[#This Row],[Date]],"ddd")</f>
        <v>Sun</v>
      </c>
    </row>
    <row r="1111" spans="2:5" hidden="1">
      <c r="B1111" s="53">
        <v>44321</v>
      </c>
      <c r="C1111" s="57" t="s">
        <v>312</v>
      </c>
      <c r="D1111" s="163">
        <v>1894.55</v>
      </c>
      <c r="E1111" s="164" t="str">
        <f>TEXT(fSalesEx24Answer[[#This Row],[Date]],"ddd")</f>
        <v>Wed</v>
      </c>
    </row>
    <row r="1112" spans="2:5" hidden="1">
      <c r="B1112" s="53">
        <v>44987</v>
      </c>
      <c r="C1112" s="57" t="s">
        <v>7</v>
      </c>
      <c r="D1112" s="163">
        <v>1280.8399999999999</v>
      </c>
      <c r="E1112" s="164" t="str">
        <f>TEXT(fSalesEx24Answer[[#This Row],[Date]],"ddd")</f>
        <v>Thu</v>
      </c>
    </row>
    <row r="1113" spans="2:5" hidden="1">
      <c r="B1113" s="53">
        <v>44936</v>
      </c>
      <c r="C1113" s="57" t="s">
        <v>10</v>
      </c>
      <c r="D1113" s="163">
        <v>224.82</v>
      </c>
      <c r="E1113" s="164" t="str">
        <f>TEXT(fSalesEx24Answer[[#This Row],[Date]],"ddd")</f>
        <v>Tue</v>
      </c>
    </row>
    <row r="1114" spans="2:5" hidden="1">
      <c r="B1114" s="53">
        <v>44907</v>
      </c>
      <c r="C1114" s="57" t="s">
        <v>7</v>
      </c>
      <c r="D1114" s="163">
        <v>1800.71</v>
      </c>
      <c r="E1114" s="164" t="str">
        <f>TEXT(fSalesEx24Answer[[#This Row],[Date]],"ddd")</f>
        <v>Mon</v>
      </c>
    </row>
    <row r="1115" spans="2:5" hidden="1">
      <c r="B1115" s="53">
        <v>44868</v>
      </c>
      <c r="C1115" s="57" t="s">
        <v>6</v>
      </c>
      <c r="D1115" s="163">
        <v>649.34</v>
      </c>
      <c r="E1115" s="164" t="str">
        <f>TEXT(fSalesEx24Answer[[#This Row],[Date]],"ddd")</f>
        <v>Thu</v>
      </c>
    </row>
    <row r="1116" spans="2:5" hidden="1">
      <c r="B1116" s="53">
        <v>44359</v>
      </c>
      <c r="C1116" s="57" t="s">
        <v>10</v>
      </c>
      <c r="D1116" s="163">
        <v>2516.88</v>
      </c>
      <c r="E1116" s="164" t="str">
        <f>TEXT(fSalesEx24Answer[[#This Row],[Date]],"ddd")</f>
        <v>Sat</v>
      </c>
    </row>
    <row r="1117" spans="2:5" hidden="1">
      <c r="B1117" s="53">
        <v>44297</v>
      </c>
      <c r="C1117" s="57" t="s">
        <v>10</v>
      </c>
      <c r="D1117" s="163">
        <v>817.2</v>
      </c>
      <c r="E1117" s="164" t="str">
        <f>TEXT(fSalesEx24Answer[[#This Row],[Date]],"ddd")</f>
        <v>Sun</v>
      </c>
    </row>
    <row r="1118" spans="2:5" hidden="1">
      <c r="B1118" s="53">
        <v>44739</v>
      </c>
      <c r="C1118" s="57" t="s">
        <v>6</v>
      </c>
      <c r="D1118" s="163">
        <v>878.63</v>
      </c>
      <c r="E1118" s="164" t="str">
        <f>TEXT(fSalesEx24Answer[[#This Row],[Date]],"ddd")</f>
        <v>Mon</v>
      </c>
    </row>
    <row r="1119" spans="2:5" hidden="1">
      <c r="B1119" s="53">
        <v>44730</v>
      </c>
      <c r="C1119" s="57" t="s">
        <v>9</v>
      </c>
      <c r="D1119" s="163">
        <v>2059.1799999999998</v>
      </c>
      <c r="E1119" s="164" t="str">
        <f>TEXT(fSalesEx24Answer[[#This Row],[Date]],"ddd")</f>
        <v>Sat</v>
      </c>
    </row>
    <row r="1120" spans="2:5" hidden="1">
      <c r="B1120" s="53">
        <v>44569</v>
      </c>
      <c r="C1120" s="57" t="s">
        <v>9</v>
      </c>
      <c r="D1120" s="163">
        <v>2525.21</v>
      </c>
      <c r="E1120" s="164" t="str">
        <f>TEXT(fSalesEx24Answer[[#This Row],[Date]],"ddd")</f>
        <v>Sat</v>
      </c>
    </row>
    <row r="1121" spans="2:5" hidden="1">
      <c r="B1121" s="53">
        <v>44724</v>
      </c>
      <c r="C1121" s="57" t="s">
        <v>9</v>
      </c>
      <c r="D1121" s="163">
        <v>2512.6999999999998</v>
      </c>
      <c r="E1121" s="164" t="str">
        <f>TEXT(fSalesEx24Answer[[#This Row],[Date]],"ddd")</f>
        <v>Sun</v>
      </c>
    </row>
    <row r="1122" spans="2:5" hidden="1">
      <c r="B1122" s="53">
        <v>44412</v>
      </c>
      <c r="C1122" s="57" t="s">
        <v>9</v>
      </c>
      <c r="D1122" s="163">
        <v>2445.09</v>
      </c>
      <c r="E1122" s="164" t="str">
        <f>TEXT(fSalesEx24Answer[[#This Row],[Date]],"ddd")</f>
        <v>Wed</v>
      </c>
    </row>
    <row r="1123" spans="2:5" hidden="1">
      <c r="B1123" s="53">
        <v>44755</v>
      </c>
      <c r="C1123" s="57" t="s">
        <v>9</v>
      </c>
      <c r="D1123" s="163">
        <v>2201.08</v>
      </c>
      <c r="E1123" s="164" t="str">
        <f>TEXT(fSalesEx24Answer[[#This Row],[Date]],"ddd")</f>
        <v>Wed</v>
      </c>
    </row>
    <row r="1124" spans="2:5" hidden="1">
      <c r="B1124" s="53">
        <v>44872</v>
      </c>
      <c r="C1124" s="57" t="s">
        <v>9</v>
      </c>
      <c r="D1124" s="163">
        <v>3255.58</v>
      </c>
      <c r="E1124" s="164" t="str">
        <f>TEXT(fSalesEx24Answer[[#This Row],[Date]],"ddd")</f>
        <v>Mon</v>
      </c>
    </row>
    <row r="1125" spans="2:5" hidden="1">
      <c r="B1125" s="53">
        <v>44545</v>
      </c>
      <c r="C1125" s="57" t="s">
        <v>6</v>
      </c>
      <c r="D1125" s="163">
        <v>3505.78</v>
      </c>
      <c r="E1125" s="164" t="str">
        <f>TEXT(fSalesEx24Answer[[#This Row],[Date]],"ddd")</f>
        <v>Wed</v>
      </c>
    </row>
    <row r="1126" spans="2:5" hidden="1">
      <c r="B1126" s="53">
        <v>44513</v>
      </c>
      <c r="C1126" s="57" t="s">
        <v>9</v>
      </c>
      <c r="D1126" s="163">
        <v>1986.51</v>
      </c>
      <c r="E1126" s="164" t="str">
        <f>TEXT(fSalesEx24Answer[[#This Row],[Date]],"ddd")</f>
        <v>Sat</v>
      </c>
    </row>
    <row r="1127" spans="2:5" hidden="1">
      <c r="B1127" s="53">
        <v>45016</v>
      </c>
      <c r="C1127" s="57" t="s">
        <v>10</v>
      </c>
      <c r="D1127" s="163">
        <v>1501.36</v>
      </c>
      <c r="E1127" s="164" t="str">
        <f>TEXT(fSalesEx24Answer[[#This Row],[Date]],"ddd")</f>
        <v>Fri</v>
      </c>
    </row>
    <row r="1128" spans="2:5" hidden="1">
      <c r="B1128" s="53">
        <v>45010</v>
      </c>
      <c r="C1128" s="57" t="s">
        <v>7</v>
      </c>
      <c r="D1128" s="163">
        <v>129.30000000000001</v>
      </c>
      <c r="E1128" s="164" t="str">
        <f>TEXT(fSalesEx24Answer[[#This Row],[Date]],"ddd")</f>
        <v>Sat</v>
      </c>
    </row>
    <row r="1129" spans="2:5" hidden="1">
      <c r="B1129" s="53">
        <v>44956</v>
      </c>
      <c r="C1129" s="57" t="s">
        <v>7</v>
      </c>
      <c r="D1129" s="163">
        <v>155.33000000000001</v>
      </c>
      <c r="E1129" s="164" t="str">
        <f>TEXT(fSalesEx24Answer[[#This Row],[Date]],"ddd")</f>
        <v>Mon</v>
      </c>
    </row>
    <row r="1130" spans="2:5" hidden="1">
      <c r="B1130" s="53">
        <v>44977</v>
      </c>
      <c r="C1130" s="57" t="s">
        <v>7</v>
      </c>
      <c r="D1130" s="163">
        <v>817.13</v>
      </c>
      <c r="E1130" s="164" t="str">
        <f>TEXT(fSalesEx24Answer[[#This Row],[Date]],"ddd")</f>
        <v>Mon</v>
      </c>
    </row>
    <row r="1131" spans="2:5" hidden="1">
      <c r="B1131" s="53">
        <v>44875</v>
      </c>
      <c r="C1131" s="57" t="s">
        <v>312</v>
      </c>
      <c r="D1131" s="163">
        <v>2967.51</v>
      </c>
      <c r="E1131" s="164" t="str">
        <f>TEXT(fSalesEx24Answer[[#This Row],[Date]],"ddd")</f>
        <v>Thu</v>
      </c>
    </row>
    <row r="1132" spans="2:5" hidden="1">
      <c r="B1132" s="53">
        <v>44362</v>
      </c>
      <c r="C1132" s="57" t="s">
        <v>7</v>
      </c>
      <c r="D1132" s="163">
        <v>1849.8</v>
      </c>
      <c r="E1132" s="164" t="str">
        <f>TEXT(fSalesEx24Answer[[#This Row],[Date]],"ddd")</f>
        <v>Tue</v>
      </c>
    </row>
    <row r="1133" spans="2:5" hidden="1">
      <c r="B1133" s="53">
        <v>44695</v>
      </c>
      <c r="C1133" s="57" t="s">
        <v>9</v>
      </c>
      <c r="D1133" s="163">
        <v>2513.71</v>
      </c>
      <c r="E1133" s="164" t="str">
        <f>TEXT(fSalesEx24Answer[[#This Row],[Date]],"ddd")</f>
        <v>Sat</v>
      </c>
    </row>
    <row r="1134" spans="2:5" hidden="1">
      <c r="B1134" s="53">
        <v>44923</v>
      </c>
      <c r="C1134" s="57" t="s">
        <v>6</v>
      </c>
      <c r="D1134" s="163">
        <v>3634.69</v>
      </c>
      <c r="E1134" s="164" t="str">
        <f>TEXT(fSalesEx24Answer[[#This Row],[Date]],"ddd")</f>
        <v>Wed</v>
      </c>
    </row>
    <row r="1135" spans="2:5" hidden="1">
      <c r="B1135" s="53">
        <v>44583</v>
      </c>
      <c r="C1135" s="57" t="s">
        <v>312</v>
      </c>
      <c r="D1135" s="163">
        <v>536.84</v>
      </c>
      <c r="E1135" s="164" t="str">
        <f>TEXT(fSalesEx24Answer[[#This Row],[Date]],"ddd")</f>
        <v>Sat</v>
      </c>
    </row>
    <row r="1136" spans="2:5" hidden="1">
      <c r="B1136" s="53">
        <v>44827</v>
      </c>
      <c r="C1136" s="57" t="s">
        <v>10</v>
      </c>
      <c r="D1136" s="163">
        <v>2245.73</v>
      </c>
      <c r="E1136" s="164" t="str">
        <f>TEXT(fSalesEx24Answer[[#This Row],[Date]],"ddd")</f>
        <v>Fri</v>
      </c>
    </row>
    <row r="1137" spans="2:5" hidden="1">
      <c r="B1137" s="53">
        <v>44550</v>
      </c>
      <c r="C1137" s="57" t="s">
        <v>312</v>
      </c>
      <c r="D1137" s="163">
        <v>2492.92</v>
      </c>
      <c r="E1137" s="164" t="str">
        <f>TEXT(fSalesEx24Answer[[#This Row],[Date]],"ddd")</f>
        <v>Mon</v>
      </c>
    </row>
    <row r="1138" spans="2:5" hidden="1">
      <c r="B1138" s="53">
        <v>44307</v>
      </c>
      <c r="C1138" s="57" t="s">
        <v>6</v>
      </c>
      <c r="D1138" s="163">
        <v>829.3</v>
      </c>
      <c r="E1138" s="164" t="str">
        <f>TEXT(fSalesEx24Answer[[#This Row],[Date]],"ddd")</f>
        <v>Wed</v>
      </c>
    </row>
    <row r="1139" spans="2:5" hidden="1">
      <c r="B1139" s="53">
        <v>44922</v>
      </c>
      <c r="C1139" s="57" t="s">
        <v>9</v>
      </c>
      <c r="D1139" s="163">
        <v>3756.18</v>
      </c>
      <c r="E1139" s="164" t="str">
        <f>TEXT(fSalesEx24Answer[[#This Row],[Date]],"ddd")</f>
        <v>Tue</v>
      </c>
    </row>
    <row r="1140" spans="2:5" hidden="1">
      <c r="B1140" s="53">
        <v>44534</v>
      </c>
      <c r="C1140" s="57" t="s">
        <v>6</v>
      </c>
      <c r="D1140" s="163">
        <v>2043.42</v>
      </c>
      <c r="E1140" s="164" t="str">
        <f>TEXT(fSalesEx24Answer[[#This Row],[Date]],"ddd")</f>
        <v>Sat</v>
      </c>
    </row>
    <row r="1141" spans="2:5" hidden="1">
      <c r="B1141" s="53">
        <v>44787</v>
      </c>
      <c r="C1141" s="57" t="s">
        <v>10</v>
      </c>
      <c r="D1141" s="163">
        <v>972.8</v>
      </c>
      <c r="E1141" s="164" t="str">
        <f>TEXT(fSalesEx24Answer[[#This Row],[Date]],"ddd")</f>
        <v>Sun</v>
      </c>
    </row>
    <row r="1142" spans="2:5" hidden="1">
      <c r="B1142" s="53">
        <v>44855</v>
      </c>
      <c r="C1142" s="57" t="s">
        <v>9</v>
      </c>
      <c r="D1142" s="163">
        <v>1442.94</v>
      </c>
      <c r="E1142" s="164" t="str">
        <f>TEXT(fSalesEx24Answer[[#This Row],[Date]],"ddd")</f>
        <v>Fri</v>
      </c>
    </row>
    <row r="1143" spans="2:5" hidden="1">
      <c r="B1143" s="53">
        <v>44475</v>
      </c>
      <c r="C1143" s="57" t="s">
        <v>9</v>
      </c>
      <c r="D1143" s="163">
        <v>748.04</v>
      </c>
      <c r="E1143" s="164" t="str">
        <f>TEXT(fSalesEx24Answer[[#This Row],[Date]],"ddd")</f>
        <v>Wed</v>
      </c>
    </row>
    <row r="1144" spans="2:5" hidden="1">
      <c r="B1144" s="53">
        <v>44517</v>
      </c>
      <c r="C1144" s="57" t="s">
        <v>312</v>
      </c>
      <c r="D1144" s="163">
        <v>1531.13</v>
      </c>
      <c r="E1144" s="164" t="str">
        <f>TEXT(fSalesEx24Answer[[#This Row],[Date]],"ddd")</f>
        <v>Wed</v>
      </c>
    </row>
    <row r="1145" spans="2:5" hidden="1">
      <c r="B1145" s="53">
        <v>44956</v>
      </c>
      <c r="C1145" s="57" t="s">
        <v>312</v>
      </c>
      <c r="D1145" s="163">
        <v>1184.02</v>
      </c>
      <c r="E1145" s="164" t="str">
        <f>TEXT(fSalesEx24Answer[[#This Row],[Date]],"ddd")</f>
        <v>Mon</v>
      </c>
    </row>
    <row r="1146" spans="2:5" hidden="1">
      <c r="B1146" s="53">
        <v>44504</v>
      </c>
      <c r="C1146" s="57" t="s">
        <v>312</v>
      </c>
      <c r="D1146" s="163">
        <v>2304.17</v>
      </c>
      <c r="E1146" s="164" t="str">
        <f>TEXT(fSalesEx24Answer[[#This Row],[Date]],"ddd")</f>
        <v>Thu</v>
      </c>
    </row>
    <row r="1147" spans="2:5" hidden="1">
      <c r="B1147" s="53">
        <v>44908</v>
      </c>
      <c r="C1147" s="57" t="s">
        <v>6</v>
      </c>
      <c r="D1147" s="163">
        <v>3759.07</v>
      </c>
      <c r="E1147" s="164" t="str">
        <f>TEXT(fSalesEx24Answer[[#This Row],[Date]],"ddd")</f>
        <v>Tue</v>
      </c>
    </row>
    <row r="1148" spans="2:5" hidden="1">
      <c r="B1148" s="53">
        <v>44542</v>
      </c>
      <c r="C1148" s="57" t="s">
        <v>9</v>
      </c>
      <c r="D1148" s="163">
        <v>1950.53</v>
      </c>
      <c r="E1148" s="164" t="str">
        <f>TEXT(fSalesEx24Answer[[#This Row],[Date]],"ddd")</f>
        <v>Sun</v>
      </c>
    </row>
    <row r="1149" spans="2:5" hidden="1">
      <c r="B1149" s="53">
        <v>44506</v>
      </c>
      <c r="C1149" s="57" t="s">
        <v>9</v>
      </c>
      <c r="D1149" s="163">
        <v>2778.5</v>
      </c>
      <c r="E1149" s="164" t="str">
        <f>TEXT(fSalesEx24Answer[[#This Row],[Date]],"ddd")</f>
        <v>Sat</v>
      </c>
    </row>
    <row r="1150" spans="2:5" hidden="1">
      <c r="B1150" s="53">
        <v>44629</v>
      </c>
      <c r="C1150" s="57" t="s">
        <v>7</v>
      </c>
      <c r="D1150" s="163">
        <v>2476.7600000000002</v>
      </c>
      <c r="E1150" s="164" t="str">
        <f>TEXT(fSalesEx24Answer[[#This Row],[Date]],"ddd")</f>
        <v>Wed</v>
      </c>
    </row>
    <row r="1151" spans="2:5" hidden="1">
      <c r="B1151" s="53">
        <v>44800</v>
      </c>
      <c r="C1151" s="57" t="s">
        <v>9</v>
      </c>
      <c r="D1151" s="163">
        <v>495</v>
      </c>
      <c r="E1151" s="164" t="str">
        <f>TEXT(fSalesEx24Answer[[#This Row],[Date]],"ddd")</f>
        <v>Sat</v>
      </c>
    </row>
    <row r="1152" spans="2:5" hidden="1">
      <c r="B1152" s="53">
        <v>44546</v>
      </c>
      <c r="C1152" s="57" t="s">
        <v>10</v>
      </c>
      <c r="D1152" s="163">
        <v>3557.6</v>
      </c>
      <c r="E1152" s="164" t="str">
        <f>TEXT(fSalesEx24Answer[[#This Row],[Date]],"ddd")</f>
        <v>Thu</v>
      </c>
    </row>
    <row r="1153" spans="2:5" hidden="1">
      <c r="B1153" s="53">
        <v>44431</v>
      </c>
      <c r="C1153" s="57" t="s">
        <v>9</v>
      </c>
      <c r="D1153" s="163">
        <v>410.37</v>
      </c>
      <c r="E1153" s="164" t="str">
        <f>TEXT(fSalesEx24Answer[[#This Row],[Date]],"ddd")</f>
        <v>Mon</v>
      </c>
    </row>
    <row r="1154" spans="2:5" hidden="1">
      <c r="B1154" s="53">
        <v>44361</v>
      </c>
      <c r="C1154" s="57" t="s">
        <v>9</v>
      </c>
      <c r="D1154" s="163">
        <v>384.93</v>
      </c>
      <c r="E1154" s="164" t="str">
        <f>TEXT(fSalesEx24Answer[[#This Row],[Date]],"ddd")</f>
        <v>Mon</v>
      </c>
    </row>
    <row r="1155" spans="2:5" hidden="1">
      <c r="B1155" s="53">
        <v>44468</v>
      </c>
      <c r="C1155" s="57" t="s">
        <v>9</v>
      </c>
      <c r="D1155" s="163">
        <v>2129.4299999999998</v>
      </c>
      <c r="E1155" s="164" t="str">
        <f>TEXT(fSalesEx24Answer[[#This Row],[Date]],"ddd")</f>
        <v>Wed</v>
      </c>
    </row>
    <row r="1156" spans="2:5" hidden="1">
      <c r="B1156" s="53">
        <v>44570</v>
      </c>
      <c r="C1156" s="57" t="s">
        <v>6</v>
      </c>
      <c r="D1156" s="163">
        <v>1172.47</v>
      </c>
      <c r="E1156" s="164" t="str">
        <f>TEXT(fSalesEx24Answer[[#This Row],[Date]],"ddd")</f>
        <v>Sun</v>
      </c>
    </row>
    <row r="1157" spans="2:5" hidden="1">
      <c r="B1157" s="53">
        <v>44884</v>
      </c>
      <c r="C1157" s="57" t="s">
        <v>312</v>
      </c>
      <c r="D1157" s="163">
        <v>3265.68</v>
      </c>
      <c r="E1157" s="164" t="str">
        <f>TEXT(fSalesEx24Answer[[#This Row],[Date]],"ddd")</f>
        <v>Sat</v>
      </c>
    </row>
    <row r="1158" spans="2:5" hidden="1">
      <c r="B1158" s="53">
        <v>44997</v>
      </c>
      <c r="C1158" s="57" t="s">
        <v>312</v>
      </c>
      <c r="D1158" s="163">
        <v>1460.65</v>
      </c>
      <c r="E1158" s="164" t="str">
        <f>TEXT(fSalesEx24Answer[[#This Row],[Date]],"ddd")</f>
        <v>Sun</v>
      </c>
    </row>
    <row r="1159" spans="2:5" hidden="1">
      <c r="B1159" s="53">
        <v>44609</v>
      </c>
      <c r="C1159" s="57" t="s">
        <v>6</v>
      </c>
      <c r="D1159" s="163">
        <v>2200.1999999999998</v>
      </c>
      <c r="E1159" s="164" t="str">
        <f>TEXT(fSalesEx24Answer[[#This Row],[Date]],"ddd")</f>
        <v>Thu</v>
      </c>
    </row>
    <row r="1160" spans="2:5" hidden="1">
      <c r="B1160" s="53">
        <v>44702</v>
      </c>
      <c r="C1160" s="57" t="s">
        <v>9</v>
      </c>
      <c r="D1160" s="163">
        <v>1490.28</v>
      </c>
      <c r="E1160" s="164" t="str">
        <f>TEXT(fSalesEx24Answer[[#This Row],[Date]],"ddd")</f>
        <v>Sat</v>
      </c>
    </row>
    <row r="1161" spans="2:5" hidden="1">
      <c r="B1161" s="53">
        <v>44813</v>
      </c>
      <c r="C1161" s="57" t="s">
        <v>6</v>
      </c>
      <c r="D1161" s="163">
        <v>642.73</v>
      </c>
      <c r="E1161" s="164" t="str">
        <f>TEXT(fSalesEx24Answer[[#This Row],[Date]],"ddd")</f>
        <v>Fri</v>
      </c>
    </row>
    <row r="1162" spans="2:5" hidden="1">
      <c r="B1162" s="53">
        <v>44984</v>
      </c>
      <c r="C1162" s="57" t="s">
        <v>9</v>
      </c>
      <c r="D1162" s="163">
        <v>1169.22</v>
      </c>
      <c r="E1162" s="164" t="str">
        <f>TEXT(fSalesEx24Answer[[#This Row],[Date]],"ddd")</f>
        <v>Mon</v>
      </c>
    </row>
    <row r="1163" spans="2:5" hidden="1">
      <c r="B1163" s="53">
        <v>44607</v>
      </c>
      <c r="C1163" s="57" t="s">
        <v>9</v>
      </c>
      <c r="D1163" s="163">
        <v>536.16999999999996</v>
      </c>
      <c r="E1163" s="164" t="str">
        <f>TEXT(fSalesEx24Answer[[#This Row],[Date]],"ddd")</f>
        <v>Tue</v>
      </c>
    </row>
    <row r="1164" spans="2:5" hidden="1">
      <c r="B1164" s="53">
        <v>44565</v>
      </c>
      <c r="C1164" s="57" t="s">
        <v>9</v>
      </c>
      <c r="D1164" s="163">
        <v>677.12</v>
      </c>
      <c r="E1164" s="164" t="str">
        <f>TEXT(fSalesEx24Answer[[#This Row],[Date]],"ddd")</f>
        <v>Tue</v>
      </c>
    </row>
    <row r="1165" spans="2:5" hidden="1">
      <c r="B1165" s="53">
        <v>45001</v>
      </c>
      <c r="C1165" s="57" t="s">
        <v>9</v>
      </c>
      <c r="D1165" s="163">
        <v>935.29</v>
      </c>
      <c r="E1165" s="164" t="str">
        <f>TEXT(fSalesEx24Answer[[#This Row],[Date]],"ddd")</f>
        <v>Thu</v>
      </c>
    </row>
    <row r="1166" spans="2:5" hidden="1">
      <c r="B1166" s="53">
        <v>44590</v>
      </c>
      <c r="C1166" s="57" t="s">
        <v>9</v>
      </c>
      <c r="D1166" s="163">
        <v>144.63999999999999</v>
      </c>
      <c r="E1166" s="164" t="str">
        <f>TEXT(fSalesEx24Answer[[#This Row],[Date]],"ddd")</f>
        <v>Sat</v>
      </c>
    </row>
    <row r="1167" spans="2:5" hidden="1">
      <c r="B1167" s="53">
        <v>44739</v>
      </c>
      <c r="C1167" s="57" t="s">
        <v>10</v>
      </c>
      <c r="D1167" s="163">
        <v>1533.33</v>
      </c>
      <c r="E1167" s="164" t="str">
        <f>TEXT(fSalesEx24Answer[[#This Row],[Date]],"ddd")</f>
        <v>Mon</v>
      </c>
    </row>
    <row r="1168" spans="2:5" hidden="1">
      <c r="B1168" s="53">
        <v>44932</v>
      </c>
      <c r="C1168" s="57" t="s">
        <v>9</v>
      </c>
      <c r="D1168" s="163">
        <v>343.3</v>
      </c>
      <c r="E1168" s="164" t="str">
        <f>TEXT(fSalesEx24Answer[[#This Row],[Date]],"ddd")</f>
        <v>Fri</v>
      </c>
    </row>
    <row r="1169" spans="2:5" hidden="1">
      <c r="B1169" s="53">
        <v>44839</v>
      </c>
      <c r="C1169" s="57" t="s">
        <v>6</v>
      </c>
      <c r="D1169" s="163">
        <v>980.88</v>
      </c>
      <c r="E1169" s="164" t="str">
        <f>TEXT(fSalesEx24Answer[[#This Row],[Date]],"ddd")</f>
        <v>Wed</v>
      </c>
    </row>
    <row r="1170" spans="2:5" hidden="1">
      <c r="B1170" s="53">
        <v>44681</v>
      </c>
      <c r="C1170" s="57" t="s">
        <v>6</v>
      </c>
      <c r="D1170" s="163">
        <v>1032.72</v>
      </c>
      <c r="E1170" s="164" t="str">
        <f>TEXT(fSalesEx24Answer[[#This Row],[Date]],"ddd")</f>
        <v>Sat</v>
      </c>
    </row>
    <row r="1171" spans="2:5" hidden="1">
      <c r="B1171" s="53">
        <v>44624</v>
      </c>
      <c r="C1171" s="57" t="s">
        <v>6</v>
      </c>
      <c r="D1171" s="163">
        <v>1002.1</v>
      </c>
      <c r="E1171" s="164" t="str">
        <f>TEXT(fSalesEx24Answer[[#This Row],[Date]],"ddd")</f>
        <v>Fri</v>
      </c>
    </row>
    <row r="1172" spans="2:5" hidden="1">
      <c r="B1172" s="53">
        <v>44400</v>
      </c>
      <c r="C1172" s="57" t="s">
        <v>6</v>
      </c>
      <c r="D1172" s="163">
        <v>1643.75</v>
      </c>
      <c r="E1172" s="164" t="str">
        <f>TEXT(fSalesEx24Answer[[#This Row],[Date]],"ddd")</f>
        <v>Fri</v>
      </c>
    </row>
    <row r="1173" spans="2:5" hidden="1">
      <c r="B1173" s="53">
        <v>44840</v>
      </c>
      <c r="C1173" s="57" t="s">
        <v>312</v>
      </c>
      <c r="D1173" s="163">
        <v>3953.06</v>
      </c>
      <c r="E1173" s="164" t="str">
        <f>TEXT(fSalesEx24Answer[[#This Row],[Date]],"ddd")</f>
        <v>Thu</v>
      </c>
    </row>
    <row r="1174" spans="2:5" hidden="1">
      <c r="B1174" s="53">
        <v>44620</v>
      </c>
      <c r="C1174" s="57" t="s">
        <v>7</v>
      </c>
      <c r="D1174" s="163">
        <v>964.35</v>
      </c>
      <c r="E1174" s="164" t="str">
        <f>TEXT(fSalesEx24Answer[[#This Row],[Date]],"ddd")</f>
        <v>Mon</v>
      </c>
    </row>
    <row r="1175" spans="2:5" hidden="1">
      <c r="B1175" s="53">
        <v>44661</v>
      </c>
      <c r="C1175" s="57" t="s">
        <v>6</v>
      </c>
      <c r="D1175" s="163">
        <v>1959.66</v>
      </c>
      <c r="E1175" s="164" t="str">
        <f>TEXT(fSalesEx24Answer[[#This Row],[Date]],"ddd")</f>
        <v>Sun</v>
      </c>
    </row>
    <row r="1176" spans="2:5" hidden="1">
      <c r="B1176" s="53">
        <v>44412</v>
      </c>
      <c r="C1176" s="57" t="s">
        <v>9</v>
      </c>
      <c r="D1176" s="163">
        <v>1629.69</v>
      </c>
      <c r="E1176" s="164" t="str">
        <f>TEXT(fSalesEx24Answer[[#This Row],[Date]],"ddd")</f>
        <v>Wed</v>
      </c>
    </row>
    <row r="1177" spans="2:5" hidden="1">
      <c r="B1177" s="53">
        <v>44834</v>
      </c>
      <c r="C1177" s="57" t="s">
        <v>6</v>
      </c>
      <c r="D1177" s="163">
        <v>1186.56</v>
      </c>
      <c r="E1177" s="164" t="str">
        <f>TEXT(fSalesEx24Answer[[#This Row],[Date]],"ddd")</f>
        <v>Fri</v>
      </c>
    </row>
    <row r="1178" spans="2:5" hidden="1">
      <c r="B1178" s="53">
        <v>44978</v>
      </c>
      <c r="C1178" s="57" t="s">
        <v>6</v>
      </c>
      <c r="D1178" s="163">
        <v>1302.24</v>
      </c>
      <c r="E1178" s="164" t="str">
        <f>TEXT(fSalesEx24Answer[[#This Row],[Date]],"ddd")</f>
        <v>Tue</v>
      </c>
    </row>
    <row r="1179" spans="2:5" hidden="1">
      <c r="B1179" s="53">
        <v>44287</v>
      </c>
      <c r="C1179" s="57" t="s">
        <v>9</v>
      </c>
      <c r="D1179" s="163">
        <v>1569.02</v>
      </c>
      <c r="E1179" s="164" t="str">
        <f>TEXT(fSalesEx24Answer[[#This Row],[Date]],"ddd")</f>
        <v>Thu</v>
      </c>
    </row>
    <row r="1180" spans="2:5" hidden="1">
      <c r="B1180" s="53">
        <v>44903</v>
      </c>
      <c r="C1180" s="57" t="s">
        <v>10</v>
      </c>
      <c r="D1180" s="163">
        <v>2293.63</v>
      </c>
      <c r="E1180" s="164" t="str">
        <f>TEXT(fSalesEx24Answer[[#This Row],[Date]],"ddd")</f>
        <v>Thu</v>
      </c>
    </row>
    <row r="1181" spans="2:5" hidden="1">
      <c r="B1181" s="53">
        <v>44730</v>
      </c>
      <c r="C1181" s="57" t="s">
        <v>312</v>
      </c>
      <c r="D1181" s="163">
        <v>1616</v>
      </c>
      <c r="E1181" s="164" t="str">
        <f>TEXT(fSalesEx24Answer[[#This Row],[Date]],"ddd")</f>
        <v>Sat</v>
      </c>
    </row>
    <row r="1182" spans="2:5" hidden="1">
      <c r="B1182" s="53">
        <v>44861</v>
      </c>
      <c r="C1182" s="57" t="s">
        <v>6</v>
      </c>
      <c r="D1182" s="163">
        <v>949.25</v>
      </c>
      <c r="E1182" s="164" t="str">
        <f>TEXT(fSalesEx24Answer[[#This Row],[Date]],"ddd")</f>
        <v>Thu</v>
      </c>
    </row>
    <row r="1183" spans="2:5" hidden="1">
      <c r="B1183" s="53">
        <v>44520</v>
      </c>
      <c r="C1183" s="57" t="s">
        <v>7</v>
      </c>
      <c r="D1183" s="163">
        <v>206.59</v>
      </c>
      <c r="E1183" s="164" t="str">
        <f>TEXT(fSalesEx24Answer[[#This Row],[Date]],"ddd")</f>
        <v>Sat</v>
      </c>
    </row>
    <row r="1184" spans="2:5" hidden="1">
      <c r="B1184" s="53">
        <v>44783</v>
      </c>
      <c r="C1184" s="57" t="s">
        <v>9</v>
      </c>
      <c r="D1184" s="163">
        <v>406.05</v>
      </c>
      <c r="E1184" s="164" t="str">
        <f>TEXT(fSalesEx24Answer[[#This Row],[Date]],"ddd")</f>
        <v>Wed</v>
      </c>
    </row>
    <row r="1185" spans="2:5" hidden="1">
      <c r="B1185" s="53">
        <v>44675</v>
      </c>
      <c r="C1185" s="57" t="s">
        <v>7</v>
      </c>
      <c r="D1185" s="163">
        <v>2269.4899999999998</v>
      </c>
      <c r="E1185" s="164" t="str">
        <f>TEXT(fSalesEx24Answer[[#This Row],[Date]],"ddd")</f>
        <v>Sun</v>
      </c>
    </row>
    <row r="1186" spans="2:5" hidden="1">
      <c r="B1186" s="53">
        <v>44509</v>
      </c>
      <c r="C1186" s="57" t="s">
        <v>9</v>
      </c>
      <c r="D1186" s="163">
        <v>1479.29</v>
      </c>
      <c r="E1186" s="164" t="str">
        <f>TEXT(fSalesEx24Answer[[#This Row],[Date]],"ddd")</f>
        <v>Tue</v>
      </c>
    </row>
    <row r="1187" spans="2:5" hidden="1">
      <c r="B1187" s="53">
        <v>44759</v>
      </c>
      <c r="C1187" s="57" t="s">
        <v>312</v>
      </c>
      <c r="D1187" s="163">
        <v>1107.46</v>
      </c>
      <c r="E1187" s="164" t="str">
        <f>TEXT(fSalesEx24Answer[[#This Row],[Date]],"ddd")</f>
        <v>Sun</v>
      </c>
    </row>
    <row r="1188" spans="2:5" hidden="1">
      <c r="B1188" s="53">
        <v>44519</v>
      </c>
      <c r="C1188" s="57" t="s">
        <v>9</v>
      </c>
      <c r="D1188" s="163">
        <v>2988.54</v>
      </c>
      <c r="E1188" s="164" t="str">
        <f>TEXT(fSalesEx24Answer[[#This Row],[Date]],"ddd")</f>
        <v>Fri</v>
      </c>
    </row>
    <row r="1189" spans="2:5" hidden="1">
      <c r="B1189" s="53">
        <v>44589</v>
      </c>
      <c r="C1189" s="57" t="s">
        <v>9</v>
      </c>
      <c r="D1189" s="163">
        <v>2413.61</v>
      </c>
      <c r="E1189" s="164" t="str">
        <f>TEXT(fSalesEx24Answer[[#This Row],[Date]],"ddd")</f>
        <v>Fri</v>
      </c>
    </row>
    <row r="1190" spans="2:5" hidden="1">
      <c r="B1190" s="53">
        <v>44511</v>
      </c>
      <c r="C1190" s="57" t="s">
        <v>9</v>
      </c>
      <c r="D1190" s="163">
        <v>2516.2399999999998</v>
      </c>
      <c r="E1190" s="164" t="str">
        <f>TEXT(fSalesEx24Answer[[#This Row],[Date]],"ddd")</f>
        <v>Thu</v>
      </c>
    </row>
    <row r="1191" spans="2:5" hidden="1">
      <c r="B1191" s="53">
        <v>44667</v>
      </c>
      <c r="C1191" s="57" t="s">
        <v>312</v>
      </c>
      <c r="D1191" s="163">
        <v>474.69</v>
      </c>
      <c r="E1191" s="164" t="str">
        <f>TEXT(fSalesEx24Answer[[#This Row],[Date]],"ddd")</f>
        <v>Sat</v>
      </c>
    </row>
    <row r="1192" spans="2:5" hidden="1">
      <c r="B1192" s="53">
        <v>44397</v>
      </c>
      <c r="C1192" s="57" t="s">
        <v>10</v>
      </c>
      <c r="D1192" s="163">
        <v>2476.9899999999998</v>
      </c>
      <c r="E1192" s="164" t="str">
        <f>TEXT(fSalesEx24Answer[[#This Row],[Date]],"ddd")</f>
        <v>Tue</v>
      </c>
    </row>
    <row r="1193" spans="2:5" hidden="1">
      <c r="B1193" s="53">
        <v>44648</v>
      </c>
      <c r="C1193" s="57" t="s">
        <v>6</v>
      </c>
      <c r="D1193" s="163">
        <v>167.08</v>
      </c>
      <c r="E1193" s="164" t="str">
        <f>TEXT(fSalesEx24Answer[[#This Row],[Date]],"ddd")</f>
        <v>Mon</v>
      </c>
    </row>
    <row r="1194" spans="2:5" hidden="1">
      <c r="B1194" s="53">
        <v>44679</v>
      </c>
      <c r="C1194" s="57" t="s">
        <v>6</v>
      </c>
      <c r="D1194" s="163">
        <v>2403.7800000000002</v>
      </c>
      <c r="E1194" s="164" t="str">
        <f>TEXT(fSalesEx24Answer[[#This Row],[Date]],"ddd")</f>
        <v>Thu</v>
      </c>
    </row>
    <row r="1195" spans="2:5" hidden="1">
      <c r="B1195" s="53">
        <v>44688</v>
      </c>
      <c r="C1195" s="57" t="s">
        <v>9</v>
      </c>
      <c r="D1195" s="163">
        <v>939.06</v>
      </c>
      <c r="E1195" s="164" t="str">
        <f>TEXT(fSalesEx24Answer[[#This Row],[Date]],"ddd")</f>
        <v>Sat</v>
      </c>
    </row>
    <row r="1196" spans="2:5" hidden="1">
      <c r="B1196" s="53">
        <v>44679</v>
      </c>
      <c r="C1196" s="57" t="s">
        <v>10</v>
      </c>
      <c r="D1196" s="163">
        <v>1573.54</v>
      </c>
      <c r="E1196" s="164" t="str">
        <f>TEXT(fSalesEx24Answer[[#This Row],[Date]],"ddd")</f>
        <v>Thu</v>
      </c>
    </row>
    <row r="1197" spans="2:5" hidden="1">
      <c r="B1197" s="53">
        <v>44349</v>
      </c>
      <c r="C1197" s="57" t="s">
        <v>9</v>
      </c>
      <c r="D1197" s="163">
        <v>283.89999999999998</v>
      </c>
      <c r="E1197" s="164" t="str">
        <f>TEXT(fSalesEx24Answer[[#This Row],[Date]],"ddd")</f>
        <v>Wed</v>
      </c>
    </row>
    <row r="1198" spans="2:5" hidden="1">
      <c r="B1198" s="53">
        <v>44546</v>
      </c>
      <c r="C1198" s="57" t="s">
        <v>6</v>
      </c>
      <c r="D1198" s="163">
        <v>3822.5</v>
      </c>
      <c r="E1198" s="164" t="str">
        <f>TEXT(fSalesEx24Answer[[#This Row],[Date]],"ddd")</f>
        <v>Thu</v>
      </c>
    </row>
    <row r="1199" spans="2:5" hidden="1">
      <c r="B1199" s="53">
        <v>44628</v>
      </c>
      <c r="C1199" s="57" t="s">
        <v>7</v>
      </c>
      <c r="D1199" s="163">
        <v>2327.4299999999998</v>
      </c>
      <c r="E1199" s="164" t="str">
        <f>TEXT(fSalesEx24Answer[[#This Row],[Date]],"ddd")</f>
        <v>Tue</v>
      </c>
    </row>
    <row r="1200" spans="2:5" hidden="1">
      <c r="B1200" s="53">
        <v>44820</v>
      </c>
      <c r="C1200" s="57" t="s">
        <v>6</v>
      </c>
      <c r="D1200" s="163">
        <v>1434.72</v>
      </c>
      <c r="E1200" s="164" t="str">
        <f>TEXT(fSalesEx24Answer[[#This Row],[Date]],"ddd")</f>
        <v>Fri</v>
      </c>
    </row>
    <row r="1201" spans="2:5" hidden="1">
      <c r="B1201" s="53">
        <v>44446</v>
      </c>
      <c r="C1201" s="57" t="s">
        <v>9</v>
      </c>
      <c r="D1201" s="163">
        <v>1640.82</v>
      </c>
      <c r="E1201" s="164" t="str">
        <f>TEXT(fSalesEx24Answer[[#This Row],[Date]],"ddd")</f>
        <v>Tue</v>
      </c>
    </row>
    <row r="1202" spans="2:5" hidden="1">
      <c r="B1202" s="53">
        <v>44802</v>
      </c>
      <c r="C1202" s="57" t="s">
        <v>9</v>
      </c>
      <c r="D1202" s="163">
        <v>1230</v>
      </c>
      <c r="E1202" s="164" t="str">
        <f>TEXT(fSalesEx24Answer[[#This Row],[Date]],"ddd")</f>
        <v>Mon</v>
      </c>
    </row>
    <row r="1203" spans="2:5" hidden="1">
      <c r="B1203" s="53">
        <v>44690</v>
      </c>
      <c r="C1203" s="57" t="s">
        <v>7</v>
      </c>
      <c r="D1203" s="163">
        <v>2115.31</v>
      </c>
      <c r="E1203" s="164" t="str">
        <f>TEXT(fSalesEx24Answer[[#This Row],[Date]],"ddd")</f>
        <v>Mon</v>
      </c>
    </row>
    <row r="1204" spans="2:5" hidden="1">
      <c r="B1204" s="53">
        <v>44937</v>
      </c>
      <c r="C1204" s="57" t="s">
        <v>6</v>
      </c>
      <c r="D1204" s="163">
        <v>772.67</v>
      </c>
      <c r="E1204" s="164" t="str">
        <f>TEXT(fSalesEx24Answer[[#This Row],[Date]],"ddd")</f>
        <v>Wed</v>
      </c>
    </row>
    <row r="1205" spans="2:5" hidden="1">
      <c r="B1205" s="53">
        <v>44376</v>
      </c>
      <c r="C1205" s="57" t="s">
        <v>312</v>
      </c>
      <c r="D1205" s="163">
        <v>870.48</v>
      </c>
      <c r="E1205" s="164" t="str">
        <f>TEXT(fSalesEx24Answer[[#This Row],[Date]],"ddd")</f>
        <v>Tue</v>
      </c>
    </row>
    <row r="1206" spans="2:5" hidden="1">
      <c r="B1206" s="53">
        <v>44486</v>
      </c>
      <c r="C1206" s="57" t="s">
        <v>10</v>
      </c>
      <c r="D1206" s="163">
        <v>726.69</v>
      </c>
      <c r="E1206" s="164" t="str">
        <f>TEXT(fSalesEx24Answer[[#This Row],[Date]],"ddd")</f>
        <v>Sun</v>
      </c>
    </row>
    <row r="1207" spans="2:5" hidden="1">
      <c r="B1207" s="53">
        <v>44453</v>
      </c>
      <c r="C1207" s="57" t="s">
        <v>9</v>
      </c>
      <c r="D1207" s="163">
        <v>513.26</v>
      </c>
      <c r="E1207" s="164" t="str">
        <f>TEXT(fSalesEx24Answer[[#This Row],[Date]],"ddd")</f>
        <v>Tue</v>
      </c>
    </row>
    <row r="1208" spans="2:5" hidden="1">
      <c r="B1208" s="53">
        <v>44772</v>
      </c>
      <c r="C1208" s="57" t="s">
        <v>312</v>
      </c>
      <c r="D1208" s="163">
        <v>719.98</v>
      </c>
      <c r="E1208" s="164" t="str">
        <f>TEXT(fSalesEx24Answer[[#This Row],[Date]],"ddd")</f>
        <v>Sat</v>
      </c>
    </row>
    <row r="1209" spans="2:5" hidden="1">
      <c r="B1209" s="53">
        <v>44883</v>
      </c>
      <c r="C1209" s="57" t="s">
        <v>9</v>
      </c>
      <c r="D1209" s="163">
        <v>2674.76</v>
      </c>
      <c r="E1209" s="164" t="str">
        <f>TEXT(fSalesEx24Answer[[#This Row],[Date]],"ddd")</f>
        <v>Fri</v>
      </c>
    </row>
    <row r="1210" spans="2:5" hidden="1">
      <c r="B1210" s="53">
        <v>44726</v>
      </c>
      <c r="C1210" s="57" t="s">
        <v>7</v>
      </c>
      <c r="D1210" s="163">
        <v>1741.21</v>
      </c>
      <c r="E1210" s="164" t="str">
        <f>TEXT(fSalesEx24Answer[[#This Row],[Date]],"ddd")</f>
        <v>Tue</v>
      </c>
    </row>
    <row r="1211" spans="2:5" hidden="1">
      <c r="B1211" s="53">
        <v>44697</v>
      </c>
      <c r="C1211" s="57" t="s">
        <v>7</v>
      </c>
      <c r="D1211" s="163">
        <v>2438.6</v>
      </c>
      <c r="E1211" s="164" t="str">
        <f>TEXT(fSalesEx24Answer[[#This Row],[Date]],"ddd")</f>
        <v>Mon</v>
      </c>
    </row>
    <row r="1212" spans="2:5">
      <c r="B1212" s="53">
        <v>44876</v>
      </c>
      <c r="C1212" s="57" t="s">
        <v>312</v>
      </c>
      <c r="D1212" s="163">
        <v>279.45999999999998</v>
      </c>
      <c r="E1212" s="164" t="str">
        <f>TEXT(fSalesEx24Answer[[#This Row],[Date]],"ddd")</f>
        <v>Fri</v>
      </c>
    </row>
  </sheetData>
  <pageMargins left="0.7" right="0.7" top="0.75" bottom="0.75" header="0.3" footer="0.3"/>
  <pageSetup orientation="portrait" r:id="rId1"/>
  <tableParts count="1">
    <tablePart r:id="rId2"/>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49077-CC29-4919-B717-ECB70BBA907C}">
  <sheetPr>
    <tabColor rgb="FF0000FF"/>
  </sheetPr>
  <dimension ref="B1:W44"/>
  <sheetViews>
    <sheetView zoomScale="97" zoomScaleNormal="97" workbookViewId="0"/>
  </sheetViews>
  <sheetFormatPr defaultColWidth="9.140625" defaultRowHeight="15"/>
  <cols>
    <col min="1" max="1" width="1.28515625" style="57" customWidth="1"/>
    <col min="2" max="2" width="9.140625" style="57"/>
    <col min="3" max="3" width="8.42578125" style="57" bestFit="1" customWidth="1"/>
    <col min="4" max="4" width="9.7109375" style="57" customWidth="1"/>
    <col min="5" max="5" width="12" style="57" customWidth="1"/>
    <col min="6" max="6" width="7.85546875" style="57" customWidth="1"/>
    <col min="7" max="7" width="11.85546875" style="57" customWidth="1"/>
    <col min="8" max="8" width="11.42578125" style="57" customWidth="1"/>
    <col min="9" max="9" width="10.140625" style="57" customWidth="1"/>
    <col min="10" max="10" width="9.7109375" style="57" customWidth="1"/>
    <col min="11" max="11" width="11" style="57" customWidth="1"/>
    <col min="12" max="12" width="10.7109375" style="57" customWidth="1"/>
    <col min="13" max="13" width="10.140625" style="57" customWidth="1"/>
    <col min="14" max="14" width="9.85546875" style="57" customWidth="1"/>
    <col min="15" max="15" width="2" style="57" customWidth="1"/>
    <col min="16" max="16" width="78.7109375" style="57" customWidth="1"/>
    <col min="17" max="16384" width="9.140625" style="57"/>
  </cols>
  <sheetData>
    <row r="1" spans="2:23" ht="5.25" customHeight="1"/>
    <row r="2" spans="2:23">
      <c r="B2" s="38" t="s">
        <v>339</v>
      </c>
      <c r="C2" s="57" t="s">
        <v>340</v>
      </c>
    </row>
    <row r="3" spans="2:23" ht="5.25" customHeight="1"/>
    <row r="4" spans="2:23" ht="44.25" customHeight="1">
      <c r="C4" s="170" t="s">
        <v>322</v>
      </c>
      <c r="D4" s="170" t="s">
        <v>328</v>
      </c>
      <c r="E4" s="170" t="s">
        <v>329</v>
      </c>
      <c r="F4" s="170" t="s">
        <v>336</v>
      </c>
      <c r="G4" s="170" t="s">
        <v>323</v>
      </c>
      <c r="H4" s="170" t="s">
        <v>324</v>
      </c>
      <c r="I4" s="170" t="s">
        <v>330</v>
      </c>
      <c r="J4" s="170" t="s">
        <v>327</v>
      </c>
      <c r="K4" s="170" t="s">
        <v>318</v>
      </c>
      <c r="L4" s="170" t="s">
        <v>319</v>
      </c>
      <c r="M4" s="170" t="s">
        <v>320</v>
      </c>
      <c r="N4" s="170" t="s">
        <v>321</v>
      </c>
      <c r="Q4"/>
      <c r="R4"/>
      <c r="S4"/>
      <c r="T4"/>
      <c r="U4"/>
      <c r="V4"/>
      <c r="W4"/>
    </row>
    <row r="5" spans="2:23" ht="5.25" customHeight="1">
      <c r="Q5"/>
      <c r="R5"/>
      <c r="S5"/>
      <c r="T5"/>
      <c r="U5"/>
      <c r="V5"/>
      <c r="W5"/>
    </row>
    <row r="6" spans="2:23" ht="30">
      <c r="B6" s="43" t="s">
        <v>0</v>
      </c>
      <c r="C6" s="166" t="s">
        <v>317</v>
      </c>
      <c r="D6" s="166" t="s">
        <v>331</v>
      </c>
      <c r="E6" s="166" t="s">
        <v>335</v>
      </c>
      <c r="F6" s="166" t="s">
        <v>332</v>
      </c>
      <c r="G6" s="166" t="s">
        <v>333</v>
      </c>
      <c r="H6" s="166" t="s">
        <v>334</v>
      </c>
      <c r="I6" s="166" t="s">
        <v>325</v>
      </c>
      <c r="J6" s="166" t="s">
        <v>326</v>
      </c>
      <c r="K6" s="166" t="s">
        <v>337</v>
      </c>
      <c r="L6" s="166" t="s">
        <v>338</v>
      </c>
      <c r="M6" s="166" t="s">
        <v>341</v>
      </c>
      <c r="N6" s="167" t="s">
        <v>342</v>
      </c>
      <c r="Q6"/>
      <c r="R6"/>
      <c r="S6"/>
      <c r="T6"/>
      <c r="U6"/>
      <c r="V6"/>
      <c r="W6"/>
    </row>
    <row r="7" spans="2:23">
      <c r="B7" s="41">
        <v>44287</v>
      </c>
      <c r="C7" s="14"/>
      <c r="D7" s="14"/>
      <c r="E7" s="14"/>
      <c r="F7" s="14"/>
      <c r="G7" s="14"/>
      <c r="H7" s="14"/>
      <c r="I7" s="14"/>
      <c r="J7" s="14"/>
      <c r="K7" s="14"/>
      <c r="L7" s="14"/>
      <c r="M7" s="14"/>
      <c r="N7" s="165"/>
      <c r="Q7"/>
      <c r="R7"/>
      <c r="S7"/>
      <c r="T7"/>
      <c r="U7"/>
      <c r="V7"/>
      <c r="W7"/>
    </row>
    <row r="8" spans="2:23">
      <c r="B8" s="41">
        <v>44317</v>
      </c>
      <c r="C8" s="14"/>
      <c r="D8" s="14"/>
      <c r="E8" s="14"/>
      <c r="F8" s="14"/>
      <c r="G8" s="14"/>
      <c r="H8" s="14"/>
      <c r="I8" s="14"/>
      <c r="J8" s="14"/>
      <c r="K8" s="14"/>
      <c r="L8" s="14"/>
      <c r="M8" s="14"/>
      <c r="N8" s="165"/>
      <c r="Q8"/>
      <c r="R8"/>
      <c r="S8"/>
      <c r="T8"/>
      <c r="U8"/>
      <c r="V8"/>
      <c r="W8"/>
    </row>
    <row r="9" spans="2:23">
      <c r="B9" s="41">
        <v>44348</v>
      </c>
      <c r="C9" s="14"/>
      <c r="D9" s="14"/>
      <c r="E9" s="14"/>
      <c r="F9" s="14"/>
      <c r="G9" s="14"/>
      <c r="H9" s="14"/>
      <c r="I9" s="14"/>
      <c r="J9" s="14"/>
      <c r="K9" s="14"/>
      <c r="L9" s="14"/>
      <c r="M9" s="14"/>
      <c r="N9" s="165"/>
      <c r="Q9"/>
      <c r="R9"/>
      <c r="S9"/>
      <c r="T9"/>
      <c r="U9"/>
      <c r="V9"/>
      <c r="W9"/>
    </row>
    <row r="10" spans="2:23">
      <c r="B10" s="41">
        <v>44378</v>
      </c>
      <c r="C10" s="14"/>
      <c r="D10" s="14"/>
      <c r="E10" s="14"/>
      <c r="F10" s="14"/>
      <c r="G10" s="14"/>
      <c r="H10" s="14"/>
      <c r="I10" s="14"/>
      <c r="J10" s="14"/>
      <c r="K10" s="14"/>
      <c r="L10" s="14"/>
      <c r="M10" s="14"/>
      <c r="N10" s="165"/>
      <c r="Q10"/>
      <c r="R10"/>
      <c r="S10"/>
      <c r="T10"/>
      <c r="U10"/>
      <c r="V10"/>
      <c r="W10"/>
    </row>
    <row r="11" spans="2:23">
      <c r="B11" s="41">
        <v>44409</v>
      </c>
      <c r="C11" s="14"/>
      <c r="D11" s="14"/>
      <c r="E11" s="14"/>
      <c r="F11" s="14"/>
      <c r="G11" s="14"/>
      <c r="H11" s="14"/>
      <c r="I11" s="14"/>
      <c r="J11" s="14"/>
      <c r="K11" s="14"/>
      <c r="L11" s="14"/>
      <c r="M11" s="14"/>
      <c r="N11" s="165"/>
      <c r="Q11"/>
      <c r="R11"/>
      <c r="S11"/>
      <c r="T11"/>
      <c r="U11"/>
      <c r="V11"/>
      <c r="W11"/>
    </row>
    <row r="12" spans="2:23">
      <c r="B12" s="41">
        <v>44440</v>
      </c>
      <c r="C12" s="14"/>
      <c r="D12" s="14"/>
      <c r="E12" s="14"/>
      <c r="F12" s="14"/>
      <c r="G12" s="14"/>
      <c r="H12" s="14"/>
      <c r="I12" s="14"/>
      <c r="J12" s="14"/>
      <c r="K12" s="14"/>
      <c r="L12" s="14"/>
      <c r="M12" s="14"/>
      <c r="N12" s="165"/>
    </row>
    <row r="13" spans="2:23">
      <c r="B13" s="41">
        <v>44470</v>
      </c>
      <c r="C13" s="14"/>
      <c r="D13" s="14"/>
      <c r="E13" s="14"/>
      <c r="F13" s="14"/>
      <c r="G13" s="14"/>
      <c r="H13" s="14"/>
      <c r="I13" s="14"/>
      <c r="J13" s="14"/>
      <c r="K13" s="14"/>
      <c r="L13" s="14"/>
      <c r="M13" s="14"/>
      <c r="N13" s="165"/>
    </row>
    <row r="14" spans="2:23">
      <c r="B14" s="41">
        <v>44501</v>
      </c>
      <c r="C14" s="14"/>
      <c r="D14" s="14"/>
      <c r="E14" s="14"/>
      <c r="F14" s="14"/>
      <c r="G14" s="14"/>
      <c r="H14" s="14"/>
      <c r="I14" s="14"/>
      <c r="J14" s="14"/>
      <c r="K14" s="14"/>
      <c r="L14" s="14"/>
      <c r="M14" s="14"/>
      <c r="N14" s="165"/>
    </row>
    <row r="15" spans="2:23">
      <c r="B15" s="41">
        <v>44531</v>
      </c>
      <c r="C15" s="14"/>
      <c r="D15" s="14"/>
      <c r="E15" s="14"/>
      <c r="F15" s="14"/>
      <c r="G15" s="14"/>
      <c r="H15" s="14"/>
      <c r="I15" s="14"/>
      <c r="J15" s="14"/>
      <c r="K15" s="14"/>
      <c r="L15" s="14"/>
      <c r="M15" s="14"/>
      <c r="N15" s="165"/>
    </row>
    <row r="16" spans="2:23">
      <c r="B16" s="41">
        <v>44562</v>
      </c>
      <c r="C16" s="14"/>
      <c r="D16" s="14"/>
      <c r="E16" s="14"/>
      <c r="F16" s="14"/>
      <c r="G16" s="14"/>
      <c r="H16" s="14"/>
      <c r="I16" s="14"/>
      <c r="J16" s="14"/>
      <c r="K16" s="14"/>
      <c r="L16" s="14"/>
      <c r="M16" s="14"/>
      <c r="N16" s="165"/>
    </row>
    <row r="17" spans="2:18">
      <c r="B17" s="41">
        <v>44593</v>
      </c>
      <c r="C17" s="14"/>
      <c r="D17" s="14"/>
      <c r="E17" s="14"/>
      <c r="F17" s="14"/>
      <c r="G17" s="14"/>
      <c r="H17" s="14"/>
      <c r="I17" s="14"/>
      <c r="J17" s="14"/>
      <c r="K17" s="14"/>
      <c r="L17" s="14"/>
      <c r="M17" s="14"/>
      <c r="N17" s="165"/>
    </row>
    <row r="18" spans="2:18">
      <c r="B18" s="41">
        <v>44621</v>
      </c>
      <c r="C18" s="14"/>
      <c r="D18" s="14"/>
      <c r="E18" s="14"/>
      <c r="F18" s="14"/>
      <c r="G18" s="14"/>
      <c r="H18" s="14"/>
      <c r="I18" s="14"/>
      <c r="J18" s="14"/>
      <c r="K18" s="14"/>
      <c r="L18" s="14"/>
      <c r="M18" s="14"/>
      <c r="N18" s="165"/>
    </row>
    <row r="19" spans="2:18">
      <c r="B19" s="41">
        <v>44652</v>
      </c>
      <c r="C19" s="14"/>
      <c r="D19" s="14"/>
      <c r="E19" s="14"/>
      <c r="F19" s="14"/>
      <c r="G19" s="14"/>
      <c r="H19" s="14"/>
      <c r="I19" s="14"/>
      <c r="J19" s="14"/>
      <c r="K19" s="14"/>
      <c r="L19" s="14"/>
      <c r="M19" s="14"/>
      <c r="N19" s="165"/>
    </row>
    <row r="20" spans="2:18">
      <c r="B20" s="41">
        <v>44682</v>
      </c>
      <c r="C20" s="14"/>
      <c r="D20" s="14"/>
      <c r="E20" s="14"/>
      <c r="F20" s="14"/>
      <c r="G20" s="14"/>
      <c r="H20" s="14"/>
      <c r="I20" s="14"/>
      <c r="J20" s="14"/>
      <c r="K20" s="14"/>
      <c r="L20" s="14"/>
      <c r="M20" s="14"/>
      <c r="N20" s="165"/>
    </row>
    <row r="21" spans="2:18">
      <c r="B21" s="41">
        <v>44713</v>
      </c>
      <c r="C21" s="14"/>
      <c r="D21" s="14"/>
      <c r="E21" s="14"/>
      <c r="F21" s="14"/>
      <c r="G21" s="14"/>
      <c r="H21" s="14"/>
      <c r="I21" s="14"/>
      <c r="J21" s="14"/>
      <c r="K21" s="14"/>
      <c r="L21" s="14"/>
      <c r="M21" s="14"/>
      <c r="N21" s="165"/>
    </row>
    <row r="22" spans="2:18">
      <c r="B22" s="41">
        <v>44743</v>
      </c>
      <c r="C22" s="14"/>
      <c r="D22" s="14"/>
      <c r="E22" s="14"/>
      <c r="F22" s="14"/>
      <c r="G22" s="14"/>
      <c r="H22" s="14"/>
      <c r="I22" s="14"/>
      <c r="J22" s="14"/>
      <c r="K22" s="14"/>
      <c r="L22" s="14"/>
      <c r="M22" s="14"/>
      <c r="N22" s="165"/>
    </row>
    <row r="23" spans="2:18">
      <c r="B23" s="41">
        <v>44774</v>
      </c>
      <c r="C23" s="14"/>
      <c r="D23" s="14"/>
      <c r="E23" s="14"/>
      <c r="F23" s="14"/>
      <c r="G23" s="14"/>
      <c r="H23" s="14"/>
      <c r="I23" s="14"/>
      <c r="J23" s="14"/>
      <c r="K23" s="14"/>
      <c r="L23" s="14"/>
      <c r="M23" s="14"/>
      <c r="N23" s="165"/>
    </row>
    <row r="24" spans="2:18">
      <c r="B24" s="41">
        <v>44805</v>
      </c>
      <c r="C24" s="14"/>
      <c r="D24" s="14"/>
      <c r="E24" s="14"/>
      <c r="F24" s="14"/>
      <c r="G24" s="14"/>
      <c r="H24" s="14"/>
      <c r="I24" s="14"/>
      <c r="J24" s="14"/>
      <c r="K24" s="14"/>
      <c r="L24" s="14"/>
      <c r="M24" s="14"/>
      <c r="N24" s="165"/>
    </row>
    <row r="25" spans="2:18">
      <c r="B25" s="41">
        <v>44835</v>
      </c>
      <c r="C25" s="14"/>
      <c r="D25" s="14"/>
      <c r="E25" s="14"/>
      <c r="F25" s="14"/>
      <c r="G25" s="14"/>
      <c r="H25" s="14"/>
      <c r="I25" s="14"/>
      <c r="J25" s="14"/>
      <c r="K25" s="14"/>
      <c r="L25" s="14"/>
      <c r="M25" s="14"/>
      <c r="N25" s="165"/>
    </row>
    <row r="26" spans="2:18">
      <c r="B26" s="41">
        <v>44866</v>
      </c>
      <c r="C26" s="14"/>
      <c r="D26" s="14"/>
      <c r="E26" s="14"/>
      <c r="F26" s="14"/>
      <c r="G26" s="14"/>
      <c r="H26" s="14"/>
      <c r="I26" s="14"/>
      <c r="J26" s="14"/>
      <c r="K26" s="14"/>
      <c r="L26" s="14"/>
      <c r="M26" s="14"/>
      <c r="N26" s="165"/>
    </row>
    <row r="27" spans="2:18">
      <c r="B27" s="41">
        <v>44896</v>
      </c>
      <c r="C27" s="14"/>
      <c r="D27" s="14"/>
      <c r="E27" s="14"/>
      <c r="F27" s="14"/>
      <c r="G27" s="14"/>
      <c r="H27" s="14"/>
      <c r="I27" s="14"/>
      <c r="J27" s="14"/>
      <c r="K27" s="14"/>
      <c r="L27" s="14"/>
      <c r="M27" s="14"/>
      <c r="N27" s="165"/>
    </row>
    <row r="28" spans="2:18">
      <c r="B28" s="41">
        <v>44927</v>
      </c>
      <c r="C28" s="14"/>
      <c r="D28" s="14"/>
      <c r="E28" s="14"/>
      <c r="F28" s="14"/>
      <c r="G28" s="14"/>
      <c r="H28" s="14"/>
      <c r="I28" s="14"/>
      <c r="J28" s="14"/>
      <c r="K28" s="14"/>
      <c r="L28" s="14"/>
      <c r="M28" s="14"/>
      <c r="N28" s="165"/>
    </row>
    <row r="29" spans="2:18">
      <c r="B29" s="41">
        <v>44958</v>
      </c>
      <c r="C29" s="14"/>
      <c r="D29" s="14"/>
      <c r="E29" s="14"/>
      <c r="F29" s="14"/>
      <c r="G29" s="14"/>
      <c r="H29" s="14"/>
      <c r="I29" s="14"/>
      <c r="J29" s="14"/>
      <c r="K29" s="14"/>
      <c r="L29" s="14"/>
      <c r="M29" s="14"/>
      <c r="N29" s="165"/>
    </row>
    <row r="30" spans="2:18">
      <c r="B30" s="46">
        <v>44986</v>
      </c>
      <c r="C30" s="168"/>
      <c r="D30" s="168"/>
      <c r="E30" s="168"/>
      <c r="F30" s="168"/>
      <c r="G30" s="168"/>
      <c r="H30" s="168"/>
      <c r="I30" s="168"/>
      <c r="J30" s="168"/>
      <c r="K30" s="168"/>
      <c r="L30" s="168"/>
      <c r="M30" s="168"/>
      <c r="N30" s="169"/>
    </row>
    <row r="31" spans="2:18" ht="5.25" customHeight="1"/>
    <row r="32" spans="2:18">
      <c r="B32"/>
      <c r="C32" s="38" t="s">
        <v>195</v>
      </c>
      <c r="D32"/>
      <c r="E32"/>
      <c r="F32"/>
      <c r="G32"/>
      <c r="H32"/>
      <c r="I32"/>
      <c r="J32"/>
      <c r="K32"/>
      <c r="L32"/>
      <c r="M32"/>
      <c r="N32"/>
      <c r="O32"/>
      <c r="P32"/>
      <c r="Q32"/>
      <c r="R32"/>
    </row>
    <row r="33" spans="2:19">
      <c r="C33" s="57" t="str" cm="1">
        <f t="array" aca="1" ref="C33:C44" ca="1">TRANSPOSE(DateAttributes[[#Headers],[DayNum]:[Fiscal
Year7]])&amp;" "&amp;_xlfn.IFNA(TRANSPOSE(_xlfn.FORMULATEXT(C7:N7)),"")</f>
        <v xml:space="preserve">DayNum </v>
      </c>
    </row>
    <row r="34" spans="2:19">
      <c r="B34" s="53"/>
      <c r="C34" s="57" t="str">
        <f ca="1"/>
        <v xml:space="preserve">ShortDayName </v>
      </c>
    </row>
    <row r="35" spans="2:19">
      <c r="B35" s="53"/>
      <c r="C35" s="57" t="str">
        <f ca="1"/>
        <v xml:space="preserve">LongDay
Name </v>
      </c>
      <c r="S35" s="38"/>
    </row>
    <row r="36" spans="2:19">
      <c r="B36" s="53"/>
      <c r="C36" s="57" t="str">
        <f ca="1"/>
        <v xml:space="preserve">MonthNum </v>
      </c>
    </row>
    <row r="37" spans="2:19">
      <c r="B37" s="53"/>
      <c r="C37" s="57" t="str">
        <f ca="1"/>
        <v xml:space="preserve">ShortMonthName </v>
      </c>
    </row>
    <row r="38" spans="2:19">
      <c r="C38" s="57" t="str">
        <f ca="1"/>
        <v xml:space="preserve">LongMonthName </v>
      </c>
    </row>
    <row r="39" spans="2:19">
      <c r="C39" s="57" t="str">
        <f ca="1"/>
        <v xml:space="preserve">CalendarQuarter </v>
      </c>
      <c r="P39" s="171"/>
    </row>
    <row r="40" spans="2:19">
      <c r="C40" s="57" t="str">
        <f ca="1"/>
        <v xml:space="preserve">CalendarYear </v>
      </c>
    </row>
    <row r="41" spans="2:19">
      <c r="C41" s="57" t="str">
        <f ca="1"/>
        <v xml:space="preserve">Fiscal
Quarter4 </v>
      </c>
      <c r="L41" s="57" t="s">
        <v>343</v>
      </c>
      <c r="P41" s="38" t="s">
        <v>415</v>
      </c>
    </row>
    <row r="42" spans="2:19">
      <c r="C42" s="57" t="str">
        <f ca="1"/>
        <v xml:space="preserve">Fiscal
Year4 </v>
      </c>
      <c r="L42" s="57" t="s">
        <v>343</v>
      </c>
      <c r="P42" s="171" t="s">
        <v>345</v>
      </c>
    </row>
    <row r="43" spans="2:19">
      <c r="C43" s="57" t="str">
        <f ca="1"/>
        <v xml:space="preserve">Fiscal
Quarter7 </v>
      </c>
      <c r="L43" s="57" t="s">
        <v>344</v>
      </c>
      <c r="P43" s="171" t="s">
        <v>346</v>
      </c>
    </row>
    <row r="44" spans="2:19">
      <c r="C44" s="57" t="str">
        <f ca="1"/>
        <v xml:space="preserve">Fiscal
Year7 </v>
      </c>
      <c r="L44" s="57" t="s">
        <v>344</v>
      </c>
    </row>
  </sheetData>
  <phoneticPr fontId="15" type="noConversion"/>
  <pageMargins left="0.7" right="0.7" top="0.75" bottom="0.75" header="0.3" footer="0.3"/>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7B7F7-9B25-4BE1-AABC-83249437EFF4}">
  <sheetPr>
    <tabColor rgb="FFFF0000"/>
  </sheetPr>
  <dimension ref="B1:S49"/>
  <sheetViews>
    <sheetView zoomScale="87" zoomScaleNormal="87" workbookViewId="0"/>
  </sheetViews>
  <sheetFormatPr defaultColWidth="9.140625" defaultRowHeight="15"/>
  <cols>
    <col min="1" max="1" width="1.28515625" style="57" customWidth="1"/>
    <col min="2" max="2" width="9.140625" style="57"/>
    <col min="3" max="3" width="8.42578125" style="57" bestFit="1" customWidth="1"/>
    <col min="4" max="4" width="9.7109375" style="57" customWidth="1"/>
    <col min="5" max="5" width="12" style="57" customWidth="1"/>
    <col min="6" max="6" width="7.85546875" style="57" customWidth="1"/>
    <col min="7" max="7" width="11.85546875" style="57" customWidth="1"/>
    <col min="8" max="8" width="11.42578125" style="57" customWidth="1"/>
    <col min="9" max="9" width="11.28515625" style="57" customWidth="1"/>
    <col min="10" max="10" width="11.42578125" style="57" customWidth="1"/>
    <col min="11" max="11" width="11" style="57" customWidth="1"/>
    <col min="12" max="12" width="10.7109375" style="57" customWidth="1"/>
    <col min="13" max="13" width="10.140625" style="57" customWidth="1"/>
    <col min="14" max="14" width="9.85546875" style="57" customWidth="1"/>
    <col min="15" max="15" width="2" style="57" customWidth="1"/>
    <col min="16" max="16" width="78.7109375" style="57" customWidth="1"/>
    <col min="17" max="16384" width="9.140625" style="57"/>
  </cols>
  <sheetData>
    <row r="1" spans="2:14" ht="5.25" customHeight="1"/>
    <row r="2" spans="2:14">
      <c r="B2" s="38" t="s">
        <v>339</v>
      </c>
      <c r="C2" s="57" t="s">
        <v>340</v>
      </c>
    </row>
    <row r="3" spans="2:14" ht="5.25" customHeight="1"/>
    <row r="4" spans="2:14" ht="48.75" customHeight="1">
      <c r="C4" s="170" t="s">
        <v>322</v>
      </c>
      <c r="D4" s="170" t="s">
        <v>328</v>
      </c>
      <c r="E4" s="170" t="s">
        <v>329</v>
      </c>
      <c r="F4" s="170" t="s">
        <v>336</v>
      </c>
      <c r="G4" s="170" t="s">
        <v>323</v>
      </c>
      <c r="H4" s="170" t="s">
        <v>324</v>
      </c>
      <c r="I4" s="170" t="s">
        <v>330</v>
      </c>
      <c r="J4" s="170" t="s">
        <v>327</v>
      </c>
      <c r="K4" s="170" t="s">
        <v>318</v>
      </c>
      <c r="L4" s="170" t="s">
        <v>319</v>
      </c>
      <c r="M4" s="170" t="s">
        <v>320</v>
      </c>
      <c r="N4" s="170" t="s">
        <v>321</v>
      </c>
    </row>
    <row r="5" spans="2:14" ht="4.5" customHeight="1"/>
    <row r="6" spans="2:14" ht="30">
      <c r="B6" s="43" t="s">
        <v>0</v>
      </c>
      <c r="C6" s="166" t="s">
        <v>317</v>
      </c>
      <c r="D6" s="166" t="s">
        <v>331</v>
      </c>
      <c r="E6" s="166" t="s">
        <v>335</v>
      </c>
      <c r="F6" s="166" t="s">
        <v>332</v>
      </c>
      <c r="G6" s="166" t="s">
        <v>333</v>
      </c>
      <c r="H6" s="166" t="s">
        <v>334</v>
      </c>
      <c r="I6" s="166" t="s">
        <v>325</v>
      </c>
      <c r="J6" s="166" t="s">
        <v>326</v>
      </c>
      <c r="K6" s="166" t="s">
        <v>337</v>
      </c>
      <c r="L6" s="166" t="s">
        <v>338</v>
      </c>
      <c r="M6" s="166" t="s">
        <v>341</v>
      </c>
      <c r="N6" s="167" t="s">
        <v>342</v>
      </c>
    </row>
    <row r="7" spans="2:14">
      <c r="B7" s="41">
        <v>44287</v>
      </c>
      <c r="C7" s="14">
        <f>DAY(DateAttributesAnswer[[#This Row],[Date]])</f>
        <v>1</v>
      </c>
      <c r="D7" s="14" t="str">
        <f>TEXT(DateAttributesAnswer[[#This Row],[Date]],"ddd")</f>
        <v>Thu</v>
      </c>
      <c r="E7" s="14" t="str">
        <f>TEXT(DateAttributesAnswer[[#This Row],[Date]],"dddd")</f>
        <v>Thursday</v>
      </c>
      <c r="F7" s="14">
        <f>MONTH(DateAttributesAnswer[[#This Row],[Date]])</f>
        <v>4</v>
      </c>
      <c r="G7" s="14" t="str">
        <f>TEXT(DateAttributesAnswer[[#This Row],[Date]],"mmm")</f>
        <v>Apr</v>
      </c>
      <c r="H7" s="14" t="str">
        <f>TEXT(DateAttributesAnswer[[#This Row],[Date]],"mmmm")</f>
        <v>April</v>
      </c>
      <c r="I7" s="14">
        <f>ROUNDUP(DateAttributesAnswer[[#This Row],[MonthNum]]/3,0)</f>
        <v>2</v>
      </c>
      <c r="J7" s="14">
        <f>YEAR(DateAttributesAnswer[[#This Row],[Date]])</f>
        <v>2021</v>
      </c>
      <c r="K7" s="14" t="str">
        <f>"Q "&amp;IF(DateAttributesAnswer[[#This Row],[CalendarQuarter]]=1,4,DateAttributesAnswer[[#This Row],[CalendarQuarter]]-1)</f>
        <v>Q 1</v>
      </c>
      <c r="L7" s="14">
        <f>IF(DateAttributesAnswer[[#This Row],[CalendarQuarter]]=1,DateAttributesAnswer[[#This Row],[CalendarYear]]-1,DateAttributesAnswer[[#This Row],[CalendarYear]])</f>
        <v>2021</v>
      </c>
      <c r="M7" s="14" t="str">
        <f>"Q "&amp;IF(DateAttributesAnswer[[#This Row],[CalendarQuarter]]&lt;3,DateAttributesAnswer[[#This Row],[CalendarQuarter]]+2,DateAttributesAnswer[[#This Row],[CalendarQuarter]]-2)</f>
        <v>Q 4</v>
      </c>
      <c r="N7" s="165">
        <f>IF(DateAttributesAnswer[[#This Row],[CalendarQuarter]]&lt;3,DateAttributesAnswer[[#This Row],[CalendarYear]]-1,DateAttributesAnswer[[#This Row],[CalendarYear]])</f>
        <v>2020</v>
      </c>
    </row>
    <row r="8" spans="2:14">
      <c r="B8" s="41">
        <v>44317</v>
      </c>
      <c r="C8" s="14">
        <f>DAY(DateAttributesAnswer[[#This Row],[Date]])</f>
        <v>1</v>
      </c>
      <c r="D8" s="14" t="str">
        <f>TEXT(DateAttributesAnswer[[#This Row],[Date]],"ddd")</f>
        <v>Sat</v>
      </c>
      <c r="E8" s="14" t="str">
        <f>TEXT(DateAttributesAnswer[[#This Row],[Date]],"dddd")</f>
        <v>Saturday</v>
      </c>
      <c r="F8" s="14">
        <f>MONTH(DateAttributesAnswer[[#This Row],[Date]])</f>
        <v>5</v>
      </c>
      <c r="G8" s="14" t="str">
        <f>TEXT(DateAttributesAnswer[[#This Row],[Date]],"mmm")</f>
        <v>May</v>
      </c>
      <c r="H8" s="14" t="str">
        <f>TEXT(DateAttributesAnswer[[#This Row],[Date]],"mmmm")</f>
        <v>May</v>
      </c>
      <c r="I8" s="14">
        <f>ROUNDUP(DateAttributesAnswer[[#This Row],[MonthNum]]/3,0)</f>
        <v>2</v>
      </c>
      <c r="J8" s="14">
        <f>YEAR(DateAttributesAnswer[[#This Row],[Date]])</f>
        <v>2021</v>
      </c>
      <c r="K8" s="14" t="str">
        <f>"Q "&amp;IF(DateAttributesAnswer[[#This Row],[CalendarQuarter]]=1,4,DateAttributesAnswer[[#This Row],[CalendarQuarter]]-1)</f>
        <v>Q 1</v>
      </c>
      <c r="L8" s="14">
        <f>IF(DateAttributesAnswer[[#This Row],[CalendarQuarter]]=1,DateAttributesAnswer[[#This Row],[CalendarYear]]-1,DateAttributesAnswer[[#This Row],[CalendarYear]])</f>
        <v>2021</v>
      </c>
      <c r="M8" s="14" t="str">
        <f>"Q "&amp;IF(DateAttributesAnswer[[#This Row],[CalendarQuarter]]&lt;3,DateAttributesAnswer[[#This Row],[CalendarQuarter]]+2,DateAttributesAnswer[[#This Row],[CalendarQuarter]]-2)</f>
        <v>Q 4</v>
      </c>
      <c r="N8" s="165">
        <f>IF(DateAttributesAnswer[[#This Row],[CalendarQuarter]]&lt;3,DateAttributesAnswer[[#This Row],[CalendarYear]]-1,DateAttributesAnswer[[#This Row],[CalendarYear]])</f>
        <v>2020</v>
      </c>
    </row>
    <row r="9" spans="2:14">
      <c r="B9" s="41">
        <v>44348</v>
      </c>
      <c r="C9" s="14">
        <f>DAY(DateAttributesAnswer[[#This Row],[Date]])</f>
        <v>1</v>
      </c>
      <c r="D9" s="14" t="str">
        <f>TEXT(DateAttributesAnswer[[#This Row],[Date]],"ddd")</f>
        <v>Tue</v>
      </c>
      <c r="E9" s="14" t="str">
        <f>TEXT(DateAttributesAnswer[[#This Row],[Date]],"dddd")</f>
        <v>Tuesday</v>
      </c>
      <c r="F9" s="14">
        <f>MONTH(DateAttributesAnswer[[#This Row],[Date]])</f>
        <v>6</v>
      </c>
      <c r="G9" s="14" t="str">
        <f>TEXT(DateAttributesAnswer[[#This Row],[Date]],"mmm")</f>
        <v>Jun</v>
      </c>
      <c r="H9" s="14" t="str">
        <f>TEXT(DateAttributesAnswer[[#This Row],[Date]],"mmmm")</f>
        <v>June</v>
      </c>
      <c r="I9" s="14">
        <f>ROUNDUP(DateAttributesAnswer[[#This Row],[MonthNum]]/3,0)</f>
        <v>2</v>
      </c>
      <c r="J9" s="14">
        <f>YEAR(DateAttributesAnswer[[#This Row],[Date]])</f>
        <v>2021</v>
      </c>
      <c r="K9" s="14" t="str">
        <f>"Q "&amp;IF(DateAttributesAnswer[[#This Row],[CalendarQuarter]]=1,4,DateAttributesAnswer[[#This Row],[CalendarQuarter]]-1)</f>
        <v>Q 1</v>
      </c>
      <c r="L9" s="14">
        <f>IF(DateAttributesAnswer[[#This Row],[CalendarQuarter]]=1,DateAttributesAnswer[[#This Row],[CalendarYear]]-1,DateAttributesAnswer[[#This Row],[CalendarYear]])</f>
        <v>2021</v>
      </c>
      <c r="M9" s="14" t="str">
        <f>"Q "&amp;IF(DateAttributesAnswer[[#This Row],[CalendarQuarter]]&lt;3,DateAttributesAnswer[[#This Row],[CalendarQuarter]]+2,DateAttributesAnswer[[#This Row],[CalendarQuarter]]-2)</f>
        <v>Q 4</v>
      </c>
      <c r="N9" s="165">
        <f>IF(DateAttributesAnswer[[#This Row],[CalendarQuarter]]&lt;3,DateAttributesAnswer[[#This Row],[CalendarYear]]-1,DateAttributesAnswer[[#This Row],[CalendarYear]])</f>
        <v>2020</v>
      </c>
    </row>
    <row r="10" spans="2:14">
      <c r="B10" s="41">
        <v>44378</v>
      </c>
      <c r="C10" s="14">
        <f>DAY(DateAttributesAnswer[[#This Row],[Date]])</f>
        <v>1</v>
      </c>
      <c r="D10" s="14" t="str">
        <f>TEXT(DateAttributesAnswer[[#This Row],[Date]],"ddd")</f>
        <v>Thu</v>
      </c>
      <c r="E10" s="14" t="str">
        <f>TEXT(DateAttributesAnswer[[#This Row],[Date]],"dddd")</f>
        <v>Thursday</v>
      </c>
      <c r="F10" s="14">
        <f>MONTH(DateAttributesAnswer[[#This Row],[Date]])</f>
        <v>7</v>
      </c>
      <c r="G10" s="14" t="str">
        <f>TEXT(DateAttributesAnswer[[#This Row],[Date]],"mmm")</f>
        <v>Jul</v>
      </c>
      <c r="H10" s="14" t="str">
        <f>TEXT(DateAttributesAnswer[[#This Row],[Date]],"mmmm")</f>
        <v>July</v>
      </c>
      <c r="I10" s="14">
        <f>ROUNDUP(DateAttributesAnswer[[#This Row],[MonthNum]]/3,0)</f>
        <v>3</v>
      </c>
      <c r="J10" s="14">
        <f>YEAR(DateAttributesAnswer[[#This Row],[Date]])</f>
        <v>2021</v>
      </c>
      <c r="K10" s="14" t="str">
        <f>"Q "&amp;IF(DateAttributesAnswer[[#This Row],[CalendarQuarter]]=1,4,DateAttributesAnswer[[#This Row],[CalendarQuarter]]-1)</f>
        <v>Q 2</v>
      </c>
      <c r="L10" s="14">
        <f>IF(DateAttributesAnswer[[#This Row],[CalendarQuarter]]=1,DateAttributesAnswer[[#This Row],[CalendarYear]]-1,DateAttributesAnswer[[#This Row],[CalendarYear]])</f>
        <v>2021</v>
      </c>
      <c r="M10" s="14" t="str">
        <f>"Q "&amp;IF(DateAttributesAnswer[[#This Row],[CalendarQuarter]]&lt;3,DateAttributesAnswer[[#This Row],[CalendarQuarter]]+2,DateAttributesAnswer[[#This Row],[CalendarQuarter]]-2)</f>
        <v>Q 1</v>
      </c>
      <c r="N10" s="165">
        <f>IF(DateAttributesAnswer[[#This Row],[CalendarQuarter]]&lt;3,DateAttributesAnswer[[#This Row],[CalendarYear]]-1,DateAttributesAnswer[[#This Row],[CalendarYear]])</f>
        <v>2021</v>
      </c>
    </row>
    <row r="11" spans="2:14">
      <c r="B11" s="41">
        <v>44409</v>
      </c>
      <c r="C11" s="14">
        <f>DAY(DateAttributesAnswer[[#This Row],[Date]])</f>
        <v>1</v>
      </c>
      <c r="D11" s="14" t="str">
        <f>TEXT(DateAttributesAnswer[[#This Row],[Date]],"ddd")</f>
        <v>Sun</v>
      </c>
      <c r="E11" s="14" t="str">
        <f>TEXT(DateAttributesAnswer[[#This Row],[Date]],"dddd")</f>
        <v>Sunday</v>
      </c>
      <c r="F11" s="14">
        <f>MONTH(DateAttributesAnswer[[#This Row],[Date]])</f>
        <v>8</v>
      </c>
      <c r="G11" s="14" t="str">
        <f>TEXT(DateAttributesAnswer[[#This Row],[Date]],"mmm")</f>
        <v>Aug</v>
      </c>
      <c r="H11" s="14" t="str">
        <f>TEXT(DateAttributesAnswer[[#This Row],[Date]],"mmmm")</f>
        <v>August</v>
      </c>
      <c r="I11" s="14">
        <f>ROUNDUP(DateAttributesAnswer[[#This Row],[MonthNum]]/3,0)</f>
        <v>3</v>
      </c>
      <c r="J11" s="14">
        <f>YEAR(DateAttributesAnswer[[#This Row],[Date]])</f>
        <v>2021</v>
      </c>
      <c r="K11" s="14" t="str">
        <f>"Q "&amp;IF(DateAttributesAnswer[[#This Row],[CalendarQuarter]]=1,4,DateAttributesAnswer[[#This Row],[CalendarQuarter]]-1)</f>
        <v>Q 2</v>
      </c>
      <c r="L11" s="14">
        <f>IF(DateAttributesAnswer[[#This Row],[CalendarQuarter]]=1,DateAttributesAnswer[[#This Row],[CalendarYear]]-1,DateAttributesAnswer[[#This Row],[CalendarYear]])</f>
        <v>2021</v>
      </c>
      <c r="M11" s="14" t="str">
        <f>"Q "&amp;IF(DateAttributesAnswer[[#This Row],[CalendarQuarter]]&lt;3,DateAttributesAnswer[[#This Row],[CalendarQuarter]]+2,DateAttributesAnswer[[#This Row],[CalendarQuarter]]-2)</f>
        <v>Q 1</v>
      </c>
      <c r="N11" s="165">
        <f>IF(DateAttributesAnswer[[#This Row],[CalendarQuarter]]&lt;3,DateAttributesAnswer[[#This Row],[CalendarYear]]-1,DateAttributesAnswer[[#This Row],[CalendarYear]])</f>
        <v>2021</v>
      </c>
    </row>
    <row r="12" spans="2:14">
      <c r="B12" s="41">
        <v>44440</v>
      </c>
      <c r="C12" s="14">
        <f>DAY(DateAttributesAnswer[[#This Row],[Date]])</f>
        <v>1</v>
      </c>
      <c r="D12" s="14" t="str">
        <f>TEXT(DateAttributesAnswer[[#This Row],[Date]],"ddd")</f>
        <v>Wed</v>
      </c>
      <c r="E12" s="14" t="str">
        <f>TEXT(DateAttributesAnswer[[#This Row],[Date]],"dddd")</f>
        <v>Wednesday</v>
      </c>
      <c r="F12" s="14">
        <f>MONTH(DateAttributesAnswer[[#This Row],[Date]])</f>
        <v>9</v>
      </c>
      <c r="G12" s="14" t="str">
        <f>TEXT(DateAttributesAnswer[[#This Row],[Date]],"mmm")</f>
        <v>Sep</v>
      </c>
      <c r="H12" s="14" t="str">
        <f>TEXT(DateAttributesAnswer[[#This Row],[Date]],"mmmm")</f>
        <v>September</v>
      </c>
      <c r="I12" s="14">
        <f>ROUNDUP(DateAttributesAnswer[[#This Row],[MonthNum]]/3,0)</f>
        <v>3</v>
      </c>
      <c r="J12" s="14">
        <f>YEAR(DateAttributesAnswer[[#This Row],[Date]])</f>
        <v>2021</v>
      </c>
      <c r="K12" s="14" t="str">
        <f>"Q "&amp;IF(DateAttributesAnswer[[#This Row],[CalendarQuarter]]=1,4,DateAttributesAnswer[[#This Row],[CalendarQuarter]]-1)</f>
        <v>Q 2</v>
      </c>
      <c r="L12" s="14">
        <f>IF(DateAttributesAnswer[[#This Row],[CalendarQuarter]]=1,DateAttributesAnswer[[#This Row],[CalendarYear]]-1,DateAttributesAnswer[[#This Row],[CalendarYear]])</f>
        <v>2021</v>
      </c>
      <c r="M12" s="14" t="str">
        <f>"Q "&amp;IF(DateAttributesAnswer[[#This Row],[CalendarQuarter]]&lt;3,DateAttributesAnswer[[#This Row],[CalendarQuarter]]+2,DateAttributesAnswer[[#This Row],[CalendarQuarter]]-2)</f>
        <v>Q 1</v>
      </c>
      <c r="N12" s="165">
        <f>IF(DateAttributesAnswer[[#This Row],[CalendarQuarter]]&lt;3,DateAttributesAnswer[[#This Row],[CalendarYear]]-1,DateAttributesAnswer[[#This Row],[CalendarYear]])</f>
        <v>2021</v>
      </c>
    </row>
    <row r="13" spans="2:14">
      <c r="B13" s="41">
        <v>44470</v>
      </c>
      <c r="C13" s="14">
        <f>DAY(DateAttributesAnswer[[#This Row],[Date]])</f>
        <v>1</v>
      </c>
      <c r="D13" s="14" t="str">
        <f>TEXT(DateAttributesAnswer[[#This Row],[Date]],"ddd")</f>
        <v>Fri</v>
      </c>
      <c r="E13" s="14" t="str">
        <f>TEXT(DateAttributesAnswer[[#This Row],[Date]],"dddd")</f>
        <v>Friday</v>
      </c>
      <c r="F13" s="14">
        <f>MONTH(DateAttributesAnswer[[#This Row],[Date]])</f>
        <v>10</v>
      </c>
      <c r="G13" s="14" t="str">
        <f>TEXT(DateAttributesAnswer[[#This Row],[Date]],"mmm")</f>
        <v>Oct</v>
      </c>
      <c r="H13" s="14" t="str">
        <f>TEXT(DateAttributesAnswer[[#This Row],[Date]],"mmmm")</f>
        <v>October</v>
      </c>
      <c r="I13" s="14">
        <f>ROUNDUP(DateAttributesAnswer[[#This Row],[MonthNum]]/3,0)</f>
        <v>4</v>
      </c>
      <c r="J13" s="14">
        <f>YEAR(DateAttributesAnswer[[#This Row],[Date]])</f>
        <v>2021</v>
      </c>
      <c r="K13" s="14" t="str">
        <f>"Q "&amp;IF(DateAttributesAnswer[[#This Row],[CalendarQuarter]]=1,4,DateAttributesAnswer[[#This Row],[CalendarQuarter]]-1)</f>
        <v>Q 3</v>
      </c>
      <c r="L13" s="14">
        <f>IF(DateAttributesAnswer[[#This Row],[CalendarQuarter]]=1,DateAttributesAnswer[[#This Row],[CalendarYear]]-1,DateAttributesAnswer[[#This Row],[CalendarYear]])</f>
        <v>2021</v>
      </c>
      <c r="M13" s="14" t="str">
        <f>"Q "&amp;IF(DateAttributesAnswer[[#This Row],[CalendarQuarter]]&lt;3,DateAttributesAnswer[[#This Row],[CalendarQuarter]]+2,DateAttributesAnswer[[#This Row],[CalendarQuarter]]-2)</f>
        <v>Q 2</v>
      </c>
      <c r="N13" s="165">
        <f>IF(DateAttributesAnswer[[#This Row],[CalendarQuarter]]&lt;3,DateAttributesAnswer[[#This Row],[CalendarYear]]-1,DateAttributesAnswer[[#This Row],[CalendarYear]])</f>
        <v>2021</v>
      </c>
    </row>
    <row r="14" spans="2:14">
      <c r="B14" s="41">
        <v>44501</v>
      </c>
      <c r="C14" s="14">
        <f>DAY(DateAttributesAnswer[[#This Row],[Date]])</f>
        <v>1</v>
      </c>
      <c r="D14" s="14" t="str">
        <f>TEXT(DateAttributesAnswer[[#This Row],[Date]],"ddd")</f>
        <v>Mon</v>
      </c>
      <c r="E14" s="14" t="str">
        <f>TEXT(DateAttributesAnswer[[#This Row],[Date]],"dddd")</f>
        <v>Monday</v>
      </c>
      <c r="F14" s="14">
        <f>MONTH(DateAttributesAnswer[[#This Row],[Date]])</f>
        <v>11</v>
      </c>
      <c r="G14" s="14" t="str">
        <f>TEXT(DateAttributesAnswer[[#This Row],[Date]],"mmm")</f>
        <v>Nov</v>
      </c>
      <c r="H14" s="14" t="str">
        <f>TEXT(DateAttributesAnswer[[#This Row],[Date]],"mmmm")</f>
        <v>November</v>
      </c>
      <c r="I14" s="14">
        <f>ROUNDUP(DateAttributesAnswer[[#This Row],[MonthNum]]/3,0)</f>
        <v>4</v>
      </c>
      <c r="J14" s="14">
        <f>YEAR(DateAttributesAnswer[[#This Row],[Date]])</f>
        <v>2021</v>
      </c>
      <c r="K14" s="14" t="str">
        <f>"Q "&amp;IF(DateAttributesAnswer[[#This Row],[CalendarQuarter]]=1,4,DateAttributesAnswer[[#This Row],[CalendarQuarter]]-1)</f>
        <v>Q 3</v>
      </c>
      <c r="L14" s="14">
        <f>IF(DateAttributesAnswer[[#This Row],[CalendarQuarter]]=1,DateAttributesAnswer[[#This Row],[CalendarYear]]-1,DateAttributesAnswer[[#This Row],[CalendarYear]])</f>
        <v>2021</v>
      </c>
      <c r="M14" s="14" t="str">
        <f>"Q "&amp;IF(DateAttributesAnswer[[#This Row],[CalendarQuarter]]&lt;3,DateAttributesAnswer[[#This Row],[CalendarQuarter]]+2,DateAttributesAnswer[[#This Row],[CalendarQuarter]]-2)</f>
        <v>Q 2</v>
      </c>
      <c r="N14" s="165">
        <f>IF(DateAttributesAnswer[[#This Row],[CalendarQuarter]]&lt;3,DateAttributesAnswer[[#This Row],[CalendarYear]]-1,DateAttributesAnswer[[#This Row],[CalendarYear]])</f>
        <v>2021</v>
      </c>
    </row>
    <row r="15" spans="2:14">
      <c r="B15" s="41">
        <v>44531</v>
      </c>
      <c r="C15" s="14">
        <f>DAY(DateAttributesAnswer[[#This Row],[Date]])</f>
        <v>1</v>
      </c>
      <c r="D15" s="14" t="str">
        <f>TEXT(DateAttributesAnswer[[#This Row],[Date]],"ddd")</f>
        <v>Wed</v>
      </c>
      <c r="E15" s="14" t="str">
        <f>TEXT(DateAttributesAnswer[[#This Row],[Date]],"dddd")</f>
        <v>Wednesday</v>
      </c>
      <c r="F15" s="14">
        <f>MONTH(DateAttributesAnswer[[#This Row],[Date]])</f>
        <v>12</v>
      </c>
      <c r="G15" s="14" t="str">
        <f>TEXT(DateAttributesAnswer[[#This Row],[Date]],"mmm")</f>
        <v>Dec</v>
      </c>
      <c r="H15" s="14" t="str">
        <f>TEXT(DateAttributesAnswer[[#This Row],[Date]],"mmmm")</f>
        <v>December</v>
      </c>
      <c r="I15" s="14">
        <f>ROUNDUP(DateAttributesAnswer[[#This Row],[MonthNum]]/3,0)</f>
        <v>4</v>
      </c>
      <c r="J15" s="14">
        <f>YEAR(DateAttributesAnswer[[#This Row],[Date]])</f>
        <v>2021</v>
      </c>
      <c r="K15" s="14" t="str">
        <f>"Q "&amp;IF(DateAttributesAnswer[[#This Row],[CalendarQuarter]]=1,4,DateAttributesAnswer[[#This Row],[CalendarQuarter]]-1)</f>
        <v>Q 3</v>
      </c>
      <c r="L15" s="14">
        <f>IF(DateAttributesAnswer[[#This Row],[CalendarQuarter]]=1,DateAttributesAnswer[[#This Row],[CalendarYear]]-1,DateAttributesAnswer[[#This Row],[CalendarYear]])</f>
        <v>2021</v>
      </c>
      <c r="M15" s="14" t="str">
        <f>"Q "&amp;IF(DateAttributesAnswer[[#This Row],[CalendarQuarter]]&lt;3,DateAttributesAnswer[[#This Row],[CalendarQuarter]]+2,DateAttributesAnswer[[#This Row],[CalendarQuarter]]-2)</f>
        <v>Q 2</v>
      </c>
      <c r="N15" s="165">
        <f>IF(DateAttributesAnswer[[#This Row],[CalendarQuarter]]&lt;3,DateAttributesAnswer[[#This Row],[CalendarYear]]-1,DateAttributesAnswer[[#This Row],[CalendarYear]])</f>
        <v>2021</v>
      </c>
    </row>
    <row r="16" spans="2:14">
      <c r="B16" s="41">
        <v>44562</v>
      </c>
      <c r="C16" s="14">
        <f>DAY(DateAttributesAnswer[[#This Row],[Date]])</f>
        <v>1</v>
      </c>
      <c r="D16" s="14" t="str">
        <f>TEXT(DateAttributesAnswer[[#This Row],[Date]],"ddd")</f>
        <v>Sat</v>
      </c>
      <c r="E16" s="14" t="str">
        <f>TEXT(DateAttributesAnswer[[#This Row],[Date]],"dddd")</f>
        <v>Saturday</v>
      </c>
      <c r="F16" s="14">
        <f>MONTH(DateAttributesAnswer[[#This Row],[Date]])</f>
        <v>1</v>
      </c>
      <c r="G16" s="14" t="str">
        <f>TEXT(DateAttributesAnswer[[#This Row],[Date]],"mmm")</f>
        <v>Jan</v>
      </c>
      <c r="H16" s="14" t="str">
        <f>TEXT(DateAttributesAnswer[[#This Row],[Date]],"mmmm")</f>
        <v>January</v>
      </c>
      <c r="I16" s="14">
        <f>ROUNDUP(DateAttributesAnswer[[#This Row],[MonthNum]]/3,0)</f>
        <v>1</v>
      </c>
      <c r="J16" s="14">
        <f>YEAR(DateAttributesAnswer[[#This Row],[Date]])</f>
        <v>2022</v>
      </c>
      <c r="K16" s="14" t="str">
        <f>"Q "&amp;IF(DateAttributesAnswer[[#This Row],[CalendarQuarter]]=1,4,DateAttributesAnswer[[#This Row],[CalendarQuarter]]-1)</f>
        <v>Q 4</v>
      </c>
      <c r="L16" s="14">
        <f>IF(DateAttributesAnswer[[#This Row],[CalendarQuarter]]=1,DateAttributesAnswer[[#This Row],[CalendarYear]]-1,DateAttributesAnswer[[#This Row],[CalendarYear]])</f>
        <v>2021</v>
      </c>
      <c r="M16" s="14" t="str">
        <f>"Q "&amp;IF(DateAttributesAnswer[[#This Row],[CalendarQuarter]]&lt;3,DateAttributesAnswer[[#This Row],[CalendarQuarter]]+2,DateAttributesAnswer[[#This Row],[CalendarQuarter]]-2)</f>
        <v>Q 3</v>
      </c>
      <c r="N16" s="165">
        <f>IF(DateAttributesAnswer[[#This Row],[CalendarQuarter]]&lt;3,DateAttributesAnswer[[#This Row],[CalendarYear]]-1,DateAttributesAnswer[[#This Row],[CalendarYear]])</f>
        <v>2021</v>
      </c>
    </row>
    <row r="17" spans="2:14">
      <c r="B17" s="41">
        <v>44593</v>
      </c>
      <c r="C17" s="14">
        <f>DAY(DateAttributesAnswer[[#This Row],[Date]])</f>
        <v>1</v>
      </c>
      <c r="D17" s="14" t="str">
        <f>TEXT(DateAttributesAnswer[[#This Row],[Date]],"ddd")</f>
        <v>Tue</v>
      </c>
      <c r="E17" s="14" t="str">
        <f>TEXT(DateAttributesAnswer[[#This Row],[Date]],"dddd")</f>
        <v>Tuesday</v>
      </c>
      <c r="F17" s="14">
        <f>MONTH(DateAttributesAnswer[[#This Row],[Date]])</f>
        <v>2</v>
      </c>
      <c r="G17" s="14" t="str">
        <f>TEXT(DateAttributesAnswer[[#This Row],[Date]],"mmm")</f>
        <v>Feb</v>
      </c>
      <c r="H17" s="14" t="str">
        <f>TEXT(DateAttributesAnswer[[#This Row],[Date]],"mmmm")</f>
        <v>February</v>
      </c>
      <c r="I17" s="14">
        <f>ROUNDUP(DateAttributesAnswer[[#This Row],[MonthNum]]/3,0)</f>
        <v>1</v>
      </c>
      <c r="J17" s="14">
        <f>YEAR(DateAttributesAnswer[[#This Row],[Date]])</f>
        <v>2022</v>
      </c>
      <c r="K17" s="14" t="str">
        <f>"Q "&amp;IF(DateAttributesAnswer[[#This Row],[CalendarQuarter]]=1,4,DateAttributesAnswer[[#This Row],[CalendarQuarter]]-1)</f>
        <v>Q 4</v>
      </c>
      <c r="L17" s="14">
        <f>IF(DateAttributesAnswer[[#This Row],[CalendarQuarter]]=1,DateAttributesAnswer[[#This Row],[CalendarYear]]-1,DateAttributesAnswer[[#This Row],[CalendarYear]])</f>
        <v>2021</v>
      </c>
      <c r="M17" s="14" t="str">
        <f>"Q "&amp;IF(DateAttributesAnswer[[#This Row],[CalendarQuarter]]&lt;3,DateAttributesAnswer[[#This Row],[CalendarQuarter]]+2,DateAttributesAnswer[[#This Row],[CalendarQuarter]]-2)</f>
        <v>Q 3</v>
      </c>
      <c r="N17" s="165">
        <f>IF(DateAttributesAnswer[[#This Row],[CalendarQuarter]]&lt;3,DateAttributesAnswer[[#This Row],[CalendarYear]]-1,DateAttributesAnswer[[#This Row],[CalendarYear]])</f>
        <v>2021</v>
      </c>
    </row>
    <row r="18" spans="2:14">
      <c r="B18" s="41">
        <v>44621</v>
      </c>
      <c r="C18" s="14">
        <f>DAY(DateAttributesAnswer[[#This Row],[Date]])</f>
        <v>1</v>
      </c>
      <c r="D18" s="14" t="str">
        <f>TEXT(DateAttributesAnswer[[#This Row],[Date]],"ddd")</f>
        <v>Tue</v>
      </c>
      <c r="E18" s="14" t="str">
        <f>TEXT(DateAttributesAnswer[[#This Row],[Date]],"dddd")</f>
        <v>Tuesday</v>
      </c>
      <c r="F18" s="14">
        <f>MONTH(DateAttributesAnswer[[#This Row],[Date]])</f>
        <v>3</v>
      </c>
      <c r="G18" s="14" t="str">
        <f>TEXT(DateAttributesAnswer[[#This Row],[Date]],"mmm")</f>
        <v>Mar</v>
      </c>
      <c r="H18" s="14" t="str">
        <f>TEXT(DateAttributesAnswer[[#This Row],[Date]],"mmmm")</f>
        <v>March</v>
      </c>
      <c r="I18" s="14">
        <f>ROUNDUP(DateAttributesAnswer[[#This Row],[MonthNum]]/3,0)</f>
        <v>1</v>
      </c>
      <c r="J18" s="14">
        <f>YEAR(DateAttributesAnswer[[#This Row],[Date]])</f>
        <v>2022</v>
      </c>
      <c r="K18" s="14" t="str">
        <f>"Q "&amp;IF(DateAttributesAnswer[[#This Row],[CalendarQuarter]]=1,4,DateAttributesAnswer[[#This Row],[CalendarQuarter]]-1)</f>
        <v>Q 4</v>
      </c>
      <c r="L18" s="14">
        <f>IF(DateAttributesAnswer[[#This Row],[CalendarQuarter]]=1,DateAttributesAnswer[[#This Row],[CalendarYear]]-1,DateAttributesAnswer[[#This Row],[CalendarYear]])</f>
        <v>2021</v>
      </c>
      <c r="M18" s="14" t="str">
        <f>"Q "&amp;IF(DateAttributesAnswer[[#This Row],[CalendarQuarter]]&lt;3,DateAttributesAnswer[[#This Row],[CalendarQuarter]]+2,DateAttributesAnswer[[#This Row],[CalendarQuarter]]-2)</f>
        <v>Q 3</v>
      </c>
      <c r="N18" s="165">
        <f>IF(DateAttributesAnswer[[#This Row],[CalendarQuarter]]&lt;3,DateAttributesAnswer[[#This Row],[CalendarYear]]-1,DateAttributesAnswer[[#This Row],[CalendarYear]])</f>
        <v>2021</v>
      </c>
    </row>
    <row r="19" spans="2:14">
      <c r="B19" s="41">
        <v>44652</v>
      </c>
      <c r="C19" s="14">
        <f>DAY(DateAttributesAnswer[[#This Row],[Date]])</f>
        <v>1</v>
      </c>
      <c r="D19" s="14" t="str">
        <f>TEXT(DateAttributesAnswer[[#This Row],[Date]],"ddd")</f>
        <v>Fri</v>
      </c>
      <c r="E19" s="14" t="str">
        <f>TEXT(DateAttributesAnswer[[#This Row],[Date]],"dddd")</f>
        <v>Friday</v>
      </c>
      <c r="F19" s="14">
        <f>MONTH(DateAttributesAnswer[[#This Row],[Date]])</f>
        <v>4</v>
      </c>
      <c r="G19" s="14" t="str">
        <f>TEXT(DateAttributesAnswer[[#This Row],[Date]],"mmm")</f>
        <v>Apr</v>
      </c>
      <c r="H19" s="14" t="str">
        <f>TEXT(DateAttributesAnswer[[#This Row],[Date]],"mmmm")</f>
        <v>April</v>
      </c>
      <c r="I19" s="14">
        <f>ROUNDUP(DateAttributesAnswer[[#This Row],[MonthNum]]/3,0)</f>
        <v>2</v>
      </c>
      <c r="J19" s="14">
        <f>YEAR(DateAttributesAnswer[[#This Row],[Date]])</f>
        <v>2022</v>
      </c>
      <c r="K19" s="14" t="str">
        <f>"Q "&amp;IF(DateAttributesAnswer[[#This Row],[CalendarQuarter]]=1,4,DateAttributesAnswer[[#This Row],[CalendarQuarter]]-1)</f>
        <v>Q 1</v>
      </c>
      <c r="L19" s="14">
        <f>IF(DateAttributesAnswer[[#This Row],[CalendarQuarter]]=1,DateAttributesAnswer[[#This Row],[CalendarYear]]-1,DateAttributesAnswer[[#This Row],[CalendarYear]])</f>
        <v>2022</v>
      </c>
      <c r="M19" s="14" t="str">
        <f>"Q "&amp;IF(DateAttributesAnswer[[#This Row],[CalendarQuarter]]&lt;3,DateAttributesAnswer[[#This Row],[CalendarQuarter]]+2,DateAttributesAnswer[[#This Row],[CalendarQuarter]]-2)</f>
        <v>Q 4</v>
      </c>
      <c r="N19" s="165">
        <f>IF(DateAttributesAnswer[[#This Row],[CalendarQuarter]]&lt;3,DateAttributesAnswer[[#This Row],[CalendarYear]]-1,DateAttributesAnswer[[#This Row],[CalendarYear]])</f>
        <v>2021</v>
      </c>
    </row>
    <row r="20" spans="2:14">
      <c r="B20" s="41">
        <v>44682</v>
      </c>
      <c r="C20" s="14">
        <f>DAY(DateAttributesAnswer[[#This Row],[Date]])</f>
        <v>1</v>
      </c>
      <c r="D20" s="14" t="str">
        <f>TEXT(DateAttributesAnswer[[#This Row],[Date]],"ddd")</f>
        <v>Sun</v>
      </c>
      <c r="E20" s="14" t="str">
        <f>TEXT(DateAttributesAnswer[[#This Row],[Date]],"dddd")</f>
        <v>Sunday</v>
      </c>
      <c r="F20" s="14">
        <f>MONTH(DateAttributesAnswer[[#This Row],[Date]])</f>
        <v>5</v>
      </c>
      <c r="G20" s="14" t="str">
        <f>TEXT(DateAttributesAnswer[[#This Row],[Date]],"mmm")</f>
        <v>May</v>
      </c>
      <c r="H20" s="14" t="str">
        <f>TEXT(DateAttributesAnswer[[#This Row],[Date]],"mmmm")</f>
        <v>May</v>
      </c>
      <c r="I20" s="14">
        <f>ROUNDUP(DateAttributesAnswer[[#This Row],[MonthNum]]/3,0)</f>
        <v>2</v>
      </c>
      <c r="J20" s="14">
        <f>YEAR(DateAttributesAnswer[[#This Row],[Date]])</f>
        <v>2022</v>
      </c>
      <c r="K20" s="14" t="str">
        <f>"Q "&amp;IF(DateAttributesAnswer[[#This Row],[CalendarQuarter]]=1,4,DateAttributesAnswer[[#This Row],[CalendarQuarter]]-1)</f>
        <v>Q 1</v>
      </c>
      <c r="L20" s="14">
        <f>IF(DateAttributesAnswer[[#This Row],[CalendarQuarter]]=1,DateAttributesAnswer[[#This Row],[CalendarYear]]-1,DateAttributesAnswer[[#This Row],[CalendarYear]])</f>
        <v>2022</v>
      </c>
      <c r="M20" s="14" t="str">
        <f>"Q "&amp;IF(DateAttributesAnswer[[#This Row],[CalendarQuarter]]&lt;3,DateAttributesAnswer[[#This Row],[CalendarQuarter]]+2,DateAttributesAnswer[[#This Row],[CalendarQuarter]]-2)</f>
        <v>Q 4</v>
      </c>
      <c r="N20" s="165">
        <f>IF(DateAttributesAnswer[[#This Row],[CalendarQuarter]]&lt;3,DateAttributesAnswer[[#This Row],[CalendarYear]]-1,DateAttributesAnswer[[#This Row],[CalendarYear]])</f>
        <v>2021</v>
      </c>
    </row>
    <row r="21" spans="2:14">
      <c r="B21" s="41">
        <v>44713</v>
      </c>
      <c r="C21" s="14">
        <f>DAY(DateAttributesAnswer[[#This Row],[Date]])</f>
        <v>1</v>
      </c>
      <c r="D21" s="14" t="str">
        <f>TEXT(DateAttributesAnswer[[#This Row],[Date]],"ddd")</f>
        <v>Wed</v>
      </c>
      <c r="E21" s="14" t="str">
        <f>TEXT(DateAttributesAnswer[[#This Row],[Date]],"dddd")</f>
        <v>Wednesday</v>
      </c>
      <c r="F21" s="14">
        <f>MONTH(DateAttributesAnswer[[#This Row],[Date]])</f>
        <v>6</v>
      </c>
      <c r="G21" s="14" t="str">
        <f>TEXT(DateAttributesAnswer[[#This Row],[Date]],"mmm")</f>
        <v>Jun</v>
      </c>
      <c r="H21" s="14" t="str">
        <f>TEXT(DateAttributesAnswer[[#This Row],[Date]],"mmmm")</f>
        <v>June</v>
      </c>
      <c r="I21" s="14">
        <f>ROUNDUP(DateAttributesAnswer[[#This Row],[MonthNum]]/3,0)</f>
        <v>2</v>
      </c>
      <c r="J21" s="14">
        <f>YEAR(DateAttributesAnswer[[#This Row],[Date]])</f>
        <v>2022</v>
      </c>
      <c r="K21" s="14" t="str">
        <f>"Q "&amp;IF(DateAttributesAnswer[[#This Row],[CalendarQuarter]]=1,4,DateAttributesAnswer[[#This Row],[CalendarQuarter]]-1)</f>
        <v>Q 1</v>
      </c>
      <c r="L21" s="14">
        <f>IF(DateAttributesAnswer[[#This Row],[CalendarQuarter]]=1,DateAttributesAnswer[[#This Row],[CalendarYear]]-1,DateAttributesAnswer[[#This Row],[CalendarYear]])</f>
        <v>2022</v>
      </c>
      <c r="M21" s="14" t="str">
        <f>"Q "&amp;IF(DateAttributesAnswer[[#This Row],[CalendarQuarter]]&lt;3,DateAttributesAnswer[[#This Row],[CalendarQuarter]]+2,DateAttributesAnswer[[#This Row],[CalendarQuarter]]-2)</f>
        <v>Q 4</v>
      </c>
      <c r="N21" s="165">
        <f>IF(DateAttributesAnswer[[#This Row],[CalendarQuarter]]&lt;3,DateAttributesAnswer[[#This Row],[CalendarYear]]-1,DateAttributesAnswer[[#This Row],[CalendarYear]])</f>
        <v>2021</v>
      </c>
    </row>
    <row r="22" spans="2:14">
      <c r="B22" s="41">
        <v>44743</v>
      </c>
      <c r="C22" s="14">
        <f>DAY(DateAttributesAnswer[[#This Row],[Date]])</f>
        <v>1</v>
      </c>
      <c r="D22" s="14" t="str">
        <f>TEXT(DateAttributesAnswer[[#This Row],[Date]],"ddd")</f>
        <v>Fri</v>
      </c>
      <c r="E22" s="14" t="str">
        <f>TEXT(DateAttributesAnswer[[#This Row],[Date]],"dddd")</f>
        <v>Friday</v>
      </c>
      <c r="F22" s="14">
        <f>MONTH(DateAttributesAnswer[[#This Row],[Date]])</f>
        <v>7</v>
      </c>
      <c r="G22" s="14" t="str">
        <f>TEXT(DateAttributesAnswer[[#This Row],[Date]],"mmm")</f>
        <v>Jul</v>
      </c>
      <c r="H22" s="14" t="str">
        <f>TEXT(DateAttributesAnswer[[#This Row],[Date]],"mmmm")</f>
        <v>July</v>
      </c>
      <c r="I22" s="14">
        <f>ROUNDUP(DateAttributesAnswer[[#This Row],[MonthNum]]/3,0)</f>
        <v>3</v>
      </c>
      <c r="J22" s="14">
        <f>YEAR(DateAttributesAnswer[[#This Row],[Date]])</f>
        <v>2022</v>
      </c>
      <c r="K22" s="14" t="str">
        <f>"Q "&amp;IF(DateAttributesAnswer[[#This Row],[CalendarQuarter]]=1,4,DateAttributesAnswer[[#This Row],[CalendarQuarter]]-1)</f>
        <v>Q 2</v>
      </c>
      <c r="L22" s="14">
        <f>IF(DateAttributesAnswer[[#This Row],[CalendarQuarter]]=1,DateAttributesAnswer[[#This Row],[CalendarYear]]-1,DateAttributesAnswer[[#This Row],[CalendarYear]])</f>
        <v>2022</v>
      </c>
      <c r="M22" s="14" t="str">
        <f>"Q "&amp;IF(DateAttributesAnswer[[#This Row],[CalendarQuarter]]&lt;3,DateAttributesAnswer[[#This Row],[CalendarQuarter]]+2,DateAttributesAnswer[[#This Row],[CalendarQuarter]]-2)</f>
        <v>Q 1</v>
      </c>
      <c r="N22" s="165">
        <f>IF(DateAttributesAnswer[[#This Row],[CalendarQuarter]]&lt;3,DateAttributesAnswer[[#This Row],[CalendarYear]]-1,DateAttributesAnswer[[#This Row],[CalendarYear]])</f>
        <v>2022</v>
      </c>
    </row>
    <row r="23" spans="2:14">
      <c r="B23" s="41">
        <v>44774</v>
      </c>
      <c r="C23" s="14">
        <f>DAY(DateAttributesAnswer[[#This Row],[Date]])</f>
        <v>1</v>
      </c>
      <c r="D23" s="14" t="str">
        <f>TEXT(DateAttributesAnswer[[#This Row],[Date]],"ddd")</f>
        <v>Mon</v>
      </c>
      <c r="E23" s="14" t="str">
        <f>TEXT(DateAttributesAnswer[[#This Row],[Date]],"dddd")</f>
        <v>Monday</v>
      </c>
      <c r="F23" s="14">
        <f>MONTH(DateAttributesAnswer[[#This Row],[Date]])</f>
        <v>8</v>
      </c>
      <c r="G23" s="14" t="str">
        <f>TEXT(DateAttributesAnswer[[#This Row],[Date]],"mmm")</f>
        <v>Aug</v>
      </c>
      <c r="H23" s="14" t="str">
        <f>TEXT(DateAttributesAnswer[[#This Row],[Date]],"mmmm")</f>
        <v>August</v>
      </c>
      <c r="I23" s="14">
        <f>ROUNDUP(DateAttributesAnswer[[#This Row],[MonthNum]]/3,0)</f>
        <v>3</v>
      </c>
      <c r="J23" s="14">
        <f>YEAR(DateAttributesAnswer[[#This Row],[Date]])</f>
        <v>2022</v>
      </c>
      <c r="K23" s="14" t="str">
        <f>"Q "&amp;IF(DateAttributesAnswer[[#This Row],[CalendarQuarter]]=1,4,DateAttributesAnswer[[#This Row],[CalendarQuarter]]-1)</f>
        <v>Q 2</v>
      </c>
      <c r="L23" s="14">
        <f>IF(DateAttributesAnswer[[#This Row],[CalendarQuarter]]=1,DateAttributesAnswer[[#This Row],[CalendarYear]]-1,DateAttributesAnswer[[#This Row],[CalendarYear]])</f>
        <v>2022</v>
      </c>
      <c r="M23" s="14" t="str">
        <f>"Q "&amp;IF(DateAttributesAnswer[[#This Row],[CalendarQuarter]]&lt;3,DateAttributesAnswer[[#This Row],[CalendarQuarter]]+2,DateAttributesAnswer[[#This Row],[CalendarQuarter]]-2)</f>
        <v>Q 1</v>
      </c>
      <c r="N23" s="165">
        <f>IF(DateAttributesAnswer[[#This Row],[CalendarQuarter]]&lt;3,DateAttributesAnswer[[#This Row],[CalendarYear]]-1,DateAttributesAnswer[[#This Row],[CalendarYear]])</f>
        <v>2022</v>
      </c>
    </row>
    <row r="24" spans="2:14">
      <c r="B24" s="41">
        <v>44805</v>
      </c>
      <c r="C24" s="14">
        <f>DAY(DateAttributesAnswer[[#This Row],[Date]])</f>
        <v>1</v>
      </c>
      <c r="D24" s="14" t="str">
        <f>TEXT(DateAttributesAnswer[[#This Row],[Date]],"ddd")</f>
        <v>Thu</v>
      </c>
      <c r="E24" s="14" t="str">
        <f>TEXT(DateAttributesAnswer[[#This Row],[Date]],"dddd")</f>
        <v>Thursday</v>
      </c>
      <c r="F24" s="14">
        <f>MONTH(DateAttributesAnswer[[#This Row],[Date]])</f>
        <v>9</v>
      </c>
      <c r="G24" s="14" t="str">
        <f>TEXT(DateAttributesAnswer[[#This Row],[Date]],"mmm")</f>
        <v>Sep</v>
      </c>
      <c r="H24" s="14" t="str">
        <f>TEXT(DateAttributesAnswer[[#This Row],[Date]],"mmmm")</f>
        <v>September</v>
      </c>
      <c r="I24" s="14">
        <f>ROUNDUP(DateAttributesAnswer[[#This Row],[MonthNum]]/3,0)</f>
        <v>3</v>
      </c>
      <c r="J24" s="14">
        <f>YEAR(DateAttributesAnswer[[#This Row],[Date]])</f>
        <v>2022</v>
      </c>
      <c r="K24" s="14" t="str">
        <f>"Q "&amp;IF(DateAttributesAnswer[[#This Row],[CalendarQuarter]]=1,4,DateAttributesAnswer[[#This Row],[CalendarQuarter]]-1)</f>
        <v>Q 2</v>
      </c>
      <c r="L24" s="14">
        <f>IF(DateAttributesAnswer[[#This Row],[CalendarQuarter]]=1,DateAttributesAnswer[[#This Row],[CalendarYear]]-1,DateAttributesAnswer[[#This Row],[CalendarYear]])</f>
        <v>2022</v>
      </c>
      <c r="M24" s="14" t="str">
        <f>"Q "&amp;IF(DateAttributesAnswer[[#This Row],[CalendarQuarter]]&lt;3,DateAttributesAnswer[[#This Row],[CalendarQuarter]]+2,DateAttributesAnswer[[#This Row],[CalendarQuarter]]-2)</f>
        <v>Q 1</v>
      </c>
      <c r="N24" s="165">
        <f>IF(DateAttributesAnswer[[#This Row],[CalendarQuarter]]&lt;3,DateAttributesAnswer[[#This Row],[CalendarYear]]-1,DateAttributesAnswer[[#This Row],[CalendarYear]])</f>
        <v>2022</v>
      </c>
    </row>
    <row r="25" spans="2:14">
      <c r="B25" s="41">
        <v>44835</v>
      </c>
      <c r="C25" s="14">
        <f>DAY(DateAttributesAnswer[[#This Row],[Date]])</f>
        <v>1</v>
      </c>
      <c r="D25" s="14" t="str">
        <f>TEXT(DateAttributesAnswer[[#This Row],[Date]],"ddd")</f>
        <v>Sat</v>
      </c>
      <c r="E25" s="14" t="str">
        <f>TEXT(DateAttributesAnswer[[#This Row],[Date]],"dddd")</f>
        <v>Saturday</v>
      </c>
      <c r="F25" s="14">
        <f>MONTH(DateAttributesAnswer[[#This Row],[Date]])</f>
        <v>10</v>
      </c>
      <c r="G25" s="14" t="str">
        <f>TEXT(DateAttributesAnswer[[#This Row],[Date]],"mmm")</f>
        <v>Oct</v>
      </c>
      <c r="H25" s="14" t="str">
        <f>TEXT(DateAttributesAnswer[[#This Row],[Date]],"mmmm")</f>
        <v>October</v>
      </c>
      <c r="I25" s="14">
        <f>ROUNDUP(DateAttributesAnswer[[#This Row],[MonthNum]]/3,0)</f>
        <v>4</v>
      </c>
      <c r="J25" s="14">
        <f>YEAR(DateAttributesAnswer[[#This Row],[Date]])</f>
        <v>2022</v>
      </c>
      <c r="K25" s="14" t="str">
        <f>"Q "&amp;IF(DateAttributesAnswer[[#This Row],[CalendarQuarter]]=1,4,DateAttributesAnswer[[#This Row],[CalendarQuarter]]-1)</f>
        <v>Q 3</v>
      </c>
      <c r="L25" s="14">
        <f>IF(DateAttributesAnswer[[#This Row],[CalendarQuarter]]=1,DateAttributesAnswer[[#This Row],[CalendarYear]]-1,DateAttributesAnswer[[#This Row],[CalendarYear]])</f>
        <v>2022</v>
      </c>
      <c r="M25" s="14" t="str">
        <f>"Q "&amp;IF(DateAttributesAnswer[[#This Row],[CalendarQuarter]]&lt;3,DateAttributesAnswer[[#This Row],[CalendarQuarter]]+2,DateAttributesAnswer[[#This Row],[CalendarQuarter]]-2)</f>
        <v>Q 2</v>
      </c>
      <c r="N25" s="165">
        <f>IF(DateAttributesAnswer[[#This Row],[CalendarQuarter]]&lt;3,DateAttributesAnswer[[#This Row],[CalendarYear]]-1,DateAttributesAnswer[[#This Row],[CalendarYear]])</f>
        <v>2022</v>
      </c>
    </row>
    <row r="26" spans="2:14">
      <c r="B26" s="41">
        <v>44866</v>
      </c>
      <c r="C26" s="14">
        <f>DAY(DateAttributesAnswer[[#This Row],[Date]])</f>
        <v>1</v>
      </c>
      <c r="D26" s="14" t="str">
        <f>TEXT(DateAttributesAnswer[[#This Row],[Date]],"ddd")</f>
        <v>Tue</v>
      </c>
      <c r="E26" s="14" t="str">
        <f>TEXT(DateAttributesAnswer[[#This Row],[Date]],"dddd")</f>
        <v>Tuesday</v>
      </c>
      <c r="F26" s="14">
        <f>MONTH(DateAttributesAnswer[[#This Row],[Date]])</f>
        <v>11</v>
      </c>
      <c r="G26" s="14" t="str">
        <f>TEXT(DateAttributesAnswer[[#This Row],[Date]],"mmm")</f>
        <v>Nov</v>
      </c>
      <c r="H26" s="14" t="str">
        <f>TEXT(DateAttributesAnswer[[#This Row],[Date]],"mmmm")</f>
        <v>November</v>
      </c>
      <c r="I26" s="14">
        <f>ROUNDUP(DateAttributesAnswer[[#This Row],[MonthNum]]/3,0)</f>
        <v>4</v>
      </c>
      <c r="J26" s="14">
        <f>YEAR(DateAttributesAnswer[[#This Row],[Date]])</f>
        <v>2022</v>
      </c>
      <c r="K26" s="14" t="str">
        <f>"Q "&amp;IF(DateAttributesAnswer[[#This Row],[CalendarQuarter]]=1,4,DateAttributesAnswer[[#This Row],[CalendarQuarter]]-1)</f>
        <v>Q 3</v>
      </c>
      <c r="L26" s="14">
        <f>IF(DateAttributesAnswer[[#This Row],[CalendarQuarter]]=1,DateAttributesAnswer[[#This Row],[CalendarYear]]-1,DateAttributesAnswer[[#This Row],[CalendarYear]])</f>
        <v>2022</v>
      </c>
      <c r="M26" s="14" t="str">
        <f>"Q "&amp;IF(DateAttributesAnswer[[#This Row],[CalendarQuarter]]&lt;3,DateAttributesAnswer[[#This Row],[CalendarQuarter]]+2,DateAttributesAnswer[[#This Row],[CalendarQuarter]]-2)</f>
        <v>Q 2</v>
      </c>
      <c r="N26" s="165">
        <f>IF(DateAttributesAnswer[[#This Row],[CalendarQuarter]]&lt;3,DateAttributesAnswer[[#This Row],[CalendarYear]]-1,DateAttributesAnswer[[#This Row],[CalendarYear]])</f>
        <v>2022</v>
      </c>
    </row>
    <row r="27" spans="2:14">
      <c r="B27" s="41">
        <v>44896</v>
      </c>
      <c r="C27" s="14">
        <f>DAY(DateAttributesAnswer[[#This Row],[Date]])</f>
        <v>1</v>
      </c>
      <c r="D27" s="14" t="str">
        <f>TEXT(DateAttributesAnswer[[#This Row],[Date]],"ddd")</f>
        <v>Thu</v>
      </c>
      <c r="E27" s="14" t="str">
        <f>TEXT(DateAttributesAnswer[[#This Row],[Date]],"dddd")</f>
        <v>Thursday</v>
      </c>
      <c r="F27" s="14">
        <f>MONTH(DateAttributesAnswer[[#This Row],[Date]])</f>
        <v>12</v>
      </c>
      <c r="G27" s="14" t="str">
        <f>TEXT(DateAttributesAnswer[[#This Row],[Date]],"mmm")</f>
        <v>Dec</v>
      </c>
      <c r="H27" s="14" t="str">
        <f>TEXT(DateAttributesAnswer[[#This Row],[Date]],"mmmm")</f>
        <v>December</v>
      </c>
      <c r="I27" s="14">
        <f>ROUNDUP(DateAttributesAnswer[[#This Row],[MonthNum]]/3,0)</f>
        <v>4</v>
      </c>
      <c r="J27" s="14">
        <f>YEAR(DateAttributesAnswer[[#This Row],[Date]])</f>
        <v>2022</v>
      </c>
      <c r="K27" s="14" t="str">
        <f>"Q "&amp;IF(DateAttributesAnswer[[#This Row],[CalendarQuarter]]=1,4,DateAttributesAnswer[[#This Row],[CalendarQuarter]]-1)</f>
        <v>Q 3</v>
      </c>
      <c r="L27" s="14">
        <f>IF(DateAttributesAnswer[[#This Row],[CalendarQuarter]]=1,DateAttributesAnswer[[#This Row],[CalendarYear]]-1,DateAttributesAnswer[[#This Row],[CalendarYear]])</f>
        <v>2022</v>
      </c>
      <c r="M27" s="14" t="str">
        <f>"Q "&amp;IF(DateAttributesAnswer[[#This Row],[CalendarQuarter]]&lt;3,DateAttributesAnswer[[#This Row],[CalendarQuarter]]+2,DateAttributesAnswer[[#This Row],[CalendarQuarter]]-2)</f>
        <v>Q 2</v>
      </c>
      <c r="N27" s="165">
        <f>IF(DateAttributesAnswer[[#This Row],[CalendarQuarter]]&lt;3,DateAttributesAnswer[[#This Row],[CalendarYear]]-1,DateAttributesAnswer[[#This Row],[CalendarYear]])</f>
        <v>2022</v>
      </c>
    </row>
    <row r="28" spans="2:14">
      <c r="B28" s="41">
        <v>44927</v>
      </c>
      <c r="C28" s="14">
        <f>DAY(DateAttributesAnswer[[#This Row],[Date]])</f>
        <v>1</v>
      </c>
      <c r="D28" s="14" t="str">
        <f>TEXT(DateAttributesAnswer[[#This Row],[Date]],"ddd")</f>
        <v>Sun</v>
      </c>
      <c r="E28" s="14" t="str">
        <f>TEXT(DateAttributesAnswer[[#This Row],[Date]],"dddd")</f>
        <v>Sunday</v>
      </c>
      <c r="F28" s="14">
        <f>MONTH(DateAttributesAnswer[[#This Row],[Date]])</f>
        <v>1</v>
      </c>
      <c r="G28" s="14" t="str">
        <f>TEXT(DateAttributesAnswer[[#This Row],[Date]],"mmm")</f>
        <v>Jan</v>
      </c>
      <c r="H28" s="14" t="str">
        <f>TEXT(DateAttributesAnswer[[#This Row],[Date]],"mmmm")</f>
        <v>January</v>
      </c>
      <c r="I28" s="14">
        <f>ROUNDUP(DateAttributesAnswer[[#This Row],[MonthNum]]/3,0)</f>
        <v>1</v>
      </c>
      <c r="J28" s="14">
        <f>YEAR(DateAttributesAnswer[[#This Row],[Date]])</f>
        <v>2023</v>
      </c>
      <c r="K28" s="14" t="str">
        <f>"Q "&amp;IF(DateAttributesAnswer[[#This Row],[CalendarQuarter]]=1,4,DateAttributesAnswer[[#This Row],[CalendarQuarter]]-1)</f>
        <v>Q 4</v>
      </c>
      <c r="L28" s="14">
        <f>IF(DateAttributesAnswer[[#This Row],[CalendarQuarter]]=1,DateAttributesAnswer[[#This Row],[CalendarYear]]-1,DateAttributesAnswer[[#This Row],[CalendarYear]])</f>
        <v>2022</v>
      </c>
      <c r="M28" s="14" t="str">
        <f>"Q "&amp;IF(DateAttributesAnswer[[#This Row],[CalendarQuarter]]&lt;3,DateAttributesAnswer[[#This Row],[CalendarQuarter]]+2,DateAttributesAnswer[[#This Row],[CalendarQuarter]]-2)</f>
        <v>Q 3</v>
      </c>
      <c r="N28" s="165">
        <f>IF(DateAttributesAnswer[[#This Row],[CalendarQuarter]]&lt;3,DateAttributesAnswer[[#This Row],[CalendarYear]]-1,DateAttributesAnswer[[#This Row],[CalendarYear]])</f>
        <v>2022</v>
      </c>
    </row>
    <row r="29" spans="2:14">
      <c r="B29" s="41">
        <v>44958</v>
      </c>
      <c r="C29" s="14">
        <f>DAY(DateAttributesAnswer[[#This Row],[Date]])</f>
        <v>1</v>
      </c>
      <c r="D29" s="14" t="str">
        <f>TEXT(DateAttributesAnswer[[#This Row],[Date]],"ddd")</f>
        <v>Wed</v>
      </c>
      <c r="E29" s="14" t="str">
        <f>TEXT(DateAttributesAnswer[[#This Row],[Date]],"dddd")</f>
        <v>Wednesday</v>
      </c>
      <c r="F29" s="14">
        <f>MONTH(DateAttributesAnswer[[#This Row],[Date]])</f>
        <v>2</v>
      </c>
      <c r="G29" s="14" t="str">
        <f>TEXT(DateAttributesAnswer[[#This Row],[Date]],"mmm")</f>
        <v>Feb</v>
      </c>
      <c r="H29" s="14" t="str">
        <f>TEXT(DateAttributesAnswer[[#This Row],[Date]],"mmmm")</f>
        <v>February</v>
      </c>
      <c r="I29" s="14">
        <f>ROUNDUP(DateAttributesAnswer[[#This Row],[MonthNum]]/3,0)</f>
        <v>1</v>
      </c>
      <c r="J29" s="14">
        <f>YEAR(DateAttributesAnswer[[#This Row],[Date]])</f>
        <v>2023</v>
      </c>
      <c r="K29" s="14" t="str">
        <f>"Q "&amp;IF(DateAttributesAnswer[[#This Row],[CalendarQuarter]]=1,4,DateAttributesAnswer[[#This Row],[CalendarQuarter]]-1)</f>
        <v>Q 4</v>
      </c>
      <c r="L29" s="14">
        <f>IF(DateAttributesAnswer[[#This Row],[CalendarQuarter]]=1,DateAttributesAnswer[[#This Row],[CalendarYear]]-1,DateAttributesAnswer[[#This Row],[CalendarYear]])</f>
        <v>2022</v>
      </c>
      <c r="M29" s="14" t="str">
        <f>"Q "&amp;IF(DateAttributesAnswer[[#This Row],[CalendarQuarter]]&lt;3,DateAttributesAnswer[[#This Row],[CalendarQuarter]]+2,DateAttributesAnswer[[#This Row],[CalendarQuarter]]-2)</f>
        <v>Q 3</v>
      </c>
      <c r="N29" s="165">
        <f>IF(DateAttributesAnswer[[#This Row],[CalendarQuarter]]&lt;3,DateAttributesAnswer[[#This Row],[CalendarYear]]-1,DateAttributesAnswer[[#This Row],[CalendarYear]])</f>
        <v>2022</v>
      </c>
    </row>
    <row r="30" spans="2:14">
      <c r="B30" s="46">
        <v>44986</v>
      </c>
      <c r="C30" s="168">
        <f>DAY(DateAttributesAnswer[[#This Row],[Date]])</f>
        <v>1</v>
      </c>
      <c r="D30" s="168" t="str">
        <f>TEXT(DateAttributesAnswer[[#This Row],[Date]],"ddd")</f>
        <v>Wed</v>
      </c>
      <c r="E30" s="168" t="str">
        <f>TEXT(DateAttributesAnswer[[#This Row],[Date]],"dddd")</f>
        <v>Wednesday</v>
      </c>
      <c r="F30" s="168">
        <f>MONTH(DateAttributesAnswer[[#This Row],[Date]])</f>
        <v>3</v>
      </c>
      <c r="G30" s="168" t="str">
        <f>TEXT(DateAttributesAnswer[[#This Row],[Date]],"mmm")</f>
        <v>Mar</v>
      </c>
      <c r="H30" s="168" t="str">
        <f>TEXT(DateAttributesAnswer[[#This Row],[Date]],"mmmm")</f>
        <v>March</v>
      </c>
      <c r="I30" s="168">
        <f>ROUNDUP(DateAttributesAnswer[[#This Row],[MonthNum]]/3,0)</f>
        <v>1</v>
      </c>
      <c r="J30" s="168">
        <f>YEAR(DateAttributesAnswer[[#This Row],[Date]])</f>
        <v>2023</v>
      </c>
      <c r="K30" s="168" t="str">
        <f>"Q "&amp;IF(DateAttributesAnswer[[#This Row],[CalendarQuarter]]=1,4,DateAttributesAnswer[[#This Row],[CalendarQuarter]]-1)</f>
        <v>Q 4</v>
      </c>
      <c r="L30" s="168">
        <f>IF(DateAttributesAnswer[[#This Row],[CalendarQuarter]]=1,DateAttributesAnswer[[#This Row],[CalendarYear]]-1,DateAttributesAnswer[[#This Row],[CalendarYear]])</f>
        <v>2022</v>
      </c>
      <c r="M30" s="168" t="str">
        <f>"Q "&amp;IF(DateAttributesAnswer[[#This Row],[CalendarQuarter]]&lt;3,DateAttributesAnswer[[#This Row],[CalendarQuarter]]+2,DateAttributesAnswer[[#This Row],[CalendarQuarter]]-2)</f>
        <v>Q 3</v>
      </c>
      <c r="N30" s="169">
        <f>IF(DateAttributesAnswer[[#This Row],[CalendarQuarter]]&lt;3,DateAttributesAnswer[[#This Row],[CalendarYear]]-1,DateAttributesAnswer[[#This Row],[CalendarYear]])</f>
        <v>2022</v>
      </c>
    </row>
    <row r="31" spans="2:14" ht="4.5" customHeight="1"/>
    <row r="32" spans="2:14">
      <c r="C32" s="38" t="s">
        <v>195</v>
      </c>
    </row>
    <row r="33" spans="2:19">
      <c r="C33" s="57" t="str" cm="1">
        <f t="array" aca="1" ref="C33:C44" ca="1">TRANSPOSE(DateAttributesAnswer[[#Headers],[DayNum]:[Fiscal
Year7]])&amp;" "&amp;_xlfn.IFNA(TRANSPOSE(_xlfn.FORMULATEXT(C7:N7)),"")</f>
        <v>DayNum =DAY([@Date])</v>
      </c>
    </row>
    <row r="34" spans="2:19">
      <c r="B34" s="53"/>
      <c r="C34" s="57" t="str">
        <f ca="1"/>
        <v>ShortDayName =TEXT([@Date],"ddd")</v>
      </c>
    </row>
    <row r="35" spans="2:19">
      <c r="B35" s="53"/>
      <c r="C35" s="57" t="str">
        <f ca="1"/>
        <v>LongDay
Name =TEXT([@Date],"dddd")</v>
      </c>
      <c r="S35" s="38"/>
    </row>
    <row r="36" spans="2:19">
      <c r="B36" s="53"/>
      <c r="C36" s="57" t="str">
        <f ca="1"/>
        <v>MonthNum =MONTH([@Date])</v>
      </c>
    </row>
    <row r="37" spans="2:19">
      <c r="B37" s="53"/>
      <c r="C37" s="57" t="str">
        <f ca="1"/>
        <v>ShortMonthName =TEXT([@Date],"mmm")</v>
      </c>
    </row>
    <row r="38" spans="2:19">
      <c r="C38" s="57" t="str">
        <f ca="1"/>
        <v>LongMonthName =TEXT([@Date],"mmmm")</v>
      </c>
    </row>
    <row r="39" spans="2:19">
      <c r="C39" s="57" t="str">
        <f ca="1"/>
        <v>CalendarQuarter =ROUNDUP([@MonthNum]/3,0)</v>
      </c>
    </row>
    <row r="40" spans="2:19">
      <c r="C40" s="57" t="str">
        <f ca="1"/>
        <v>CalendarYear =YEAR([@Date])</v>
      </c>
    </row>
    <row r="41" spans="2:19">
      <c r="C41" s="57" t="str">
        <f ca="1"/>
        <v>Fiscal
Quarter4 ="Q "&amp;IF([@CalendarQuarter]=1,4,[@CalendarQuarter]-1)</v>
      </c>
      <c r="L41" s="57" t="s">
        <v>343</v>
      </c>
    </row>
    <row r="42" spans="2:19">
      <c r="C42" s="57" t="str">
        <f ca="1"/>
        <v>Fiscal
Year4 =IF([@CalendarQuarter]=1,[@CalendarYear]-1,[@CalendarYear])</v>
      </c>
      <c r="L42" s="57" t="s">
        <v>343</v>
      </c>
    </row>
    <row r="43" spans="2:19">
      <c r="C43" s="57" t="str">
        <f ca="1"/>
        <v>Fiscal
Quarter7 ="Q "&amp;IF([@CalendarQuarter]&lt;3,[@CalendarQuarter]+2,[@CalendarQuarter]-2)</v>
      </c>
      <c r="L43" s="57" t="s">
        <v>344</v>
      </c>
    </row>
    <row r="44" spans="2:19">
      <c r="C44" s="57" t="str">
        <f ca="1"/>
        <v>Fiscal
Year7 =IF([@CalendarQuarter]&lt;3,[@CalendarYear]-1,[@CalendarYear])</v>
      </c>
      <c r="L44" s="57" t="s">
        <v>344</v>
      </c>
    </row>
    <row r="45" spans="2:19" ht="4.5" customHeight="1"/>
    <row r="46" spans="2:19">
      <c r="B46" s="38" t="s">
        <v>415</v>
      </c>
    </row>
    <row r="47" spans="2:19">
      <c r="B47" s="171" t="s">
        <v>345</v>
      </c>
    </row>
    <row r="48" spans="2:19">
      <c r="B48" s="171" t="s">
        <v>346</v>
      </c>
    </row>
    <row r="49" spans="2:2">
      <c r="B49" s="171"/>
    </row>
  </sheetData>
  <pageMargins left="0.7" right="0.7" top="0.75" bottom="0.75" header="0.3" footer="0.3"/>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C6784-0B03-494D-B411-E68CBAE167A1}">
  <sheetPr>
    <tabColor rgb="FF0000FF"/>
  </sheetPr>
  <dimension ref="B1:P203"/>
  <sheetViews>
    <sheetView zoomScale="115" zoomScaleNormal="115" workbookViewId="0"/>
  </sheetViews>
  <sheetFormatPr defaultColWidth="9.140625" defaultRowHeight="15"/>
  <cols>
    <col min="1" max="1" width="1.28515625" style="57" customWidth="1"/>
    <col min="2" max="2" width="10.42578125" style="57" customWidth="1"/>
    <col min="3" max="3" width="14.85546875" style="57" customWidth="1"/>
    <col min="4" max="4" width="21.42578125" style="57" bestFit="1" customWidth="1"/>
    <col min="5" max="5" width="15.85546875" style="57" bestFit="1" customWidth="1"/>
    <col min="6" max="6" width="12.42578125" style="57" bestFit="1" customWidth="1"/>
    <col min="7" max="7" width="11.140625" style="57" customWidth="1"/>
    <col min="8" max="8" width="15.85546875" style="57" bestFit="1" customWidth="1"/>
    <col min="9" max="9" width="8.42578125" style="57" bestFit="1" customWidth="1"/>
    <col min="10" max="10" width="10.7109375" style="57" bestFit="1" customWidth="1"/>
    <col min="11" max="11" width="10.28515625" style="57" bestFit="1" customWidth="1"/>
    <col min="12" max="12" width="8" style="57" bestFit="1" customWidth="1"/>
    <col min="13" max="13" width="8.28515625" style="57" bestFit="1" customWidth="1"/>
    <col min="14" max="14" width="15.85546875" style="57" bestFit="1" customWidth="1"/>
    <col min="15" max="15" width="9.85546875" style="57" customWidth="1"/>
    <col min="16" max="16384" width="9.140625" style="57"/>
  </cols>
  <sheetData>
    <row r="1" spans="2:16" ht="5.25" customHeight="1"/>
    <row r="2" spans="2:16">
      <c r="B2" s="38" t="s">
        <v>347</v>
      </c>
      <c r="C2" s="57" t="s">
        <v>393</v>
      </c>
    </row>
    <row r="3" spans="2:16" ht="5.25" customHeight="1"/>
    <row r="4" spans="2:16" customFormat="1">
      <c r="B4" s="9" t="s">
        <v>348</v>
      </c>
      <c r="C4" s="9" t="s">
        <v>101</v>
      </c>
      <c r="D4" s="9" t="s">
        <v>349</v>
      </c>
      <c r="E4" s="9" t="s">
        <v>143</v>
      </c>
      <c r="F4" s="9" t="s">
        <v>350</v>
      </c>
      <c r="G4" s="9" t="s">
        <v>351</v>
      </c>
      <c r="H4" s="57"/>
      <c r="I4" s="57"/>
      <c r="J4" s="57"/>
      <c r="K4" s="57"/>
      <c r="L4" s="57"/>
      <c r="M4" s="57"/>
      <c r="N4" s="57"/>
      <c r="O4" s="57"/>
      <c r="P4" s="57"/>
    </row>
    <row r="5" spans="2:16" customFormat="1">
      <c r="B5" s="3" t="s">
        <v>356</v>
      </c>
      <c r="C5" s="3" t="s">
        <v>390</v>
      </c>
      <c r="D5" s="3" t="s">
        <v>357</v>
      </c>
      <c r="E5" s="3" t="s">
        <v>358</v>
      </c>
      <c r="F5" s="172">
        <v>47589096</v>
      </c>
      <c r="G5" s="3" t="s">
        <v>359</v>
      </c>
      <c r="H5" s="57"/>
      <c r="I5" s="57"/>
      <c r="J5" s="57"/>
      <c r="K5" s="57"/>
      <c r="L5" s="57"/>
      <c r="M5" s="57"/>
      <c r="N5" s="57"/>
      <c r="O5" s="57"/>
      <c r="P5" s="57"/>
    </row>
    <row r="6" spans="2:16" customFormat="1">
      <c r="B6" s="3" t="s">
        <v>360</v>
      </c>
      <c r="C6" s="3" t="s">
        <v>389</v>
      </c>
      <c r="D6" s="3" t="s">
        <v>361</v>
      </c>
      <c r="E6" s="3" t="s">
        <v>362</v>
      </c>
      <c r="F6" s="172">
        <v>22841275</v>
      </c>
      <c r="G6" s="3" t="s">
        <v>363</v>
      </c>
      <c r="H6" s="57"/>
      <c r="I6" s="57"/>
      <c r="J6" s="57"/>
      <c r="K6" s="57"/>
      <c r="L6" s="57"/>
      <c r="M6" s="57"/>
      <c r="N6" s="57"/>
      <c r="O6" s="57"/>
      <c r="P6" s="57"/>
    </row>
    <row r="7" spans="2:16" customFormat="1">
      <c r="B7" s="3" t="s">
        <v>364</v>
      </c>
      <c r="C7" s="3" t="s">
        <v>365</v>
      </c>
      <c r="D7" s="3" t="s">
        <v>366</v>
      </c>
      <c r="E7" s="3" t="s">
        <v>367</v>
      </c>
      <c r="F7" s="172">
        <v>44998241</v>
      </c>
      <c r="G7" s="3" t="s">
        <v>368</v>
      </c>
      <c r="H7" s="57"/>
      <c r="I7" s="57"/>
      <c r="J7" s="57"/>
      <c r="K7" s="57"/>
      <c r="L7" s="57"/>
      <c r="M7" s="57"/>
      <c r="N7" s="57"/>
      <c r="O7" s="57"/>
      <c r="P7" s="57"/>
    </row>
    <row r="8" spans="2:16" customFormat="1">
      <c r="B8" s="3" t="s">
        <v>369</v>
      </c>
      <c r="C8" s="3" t="s">
        <v>370</v>
      </c>
      <c r="D8" s="3" t="s">
        <v>371</v>
      </c>
      <c r="E8" s="3" t="s">
        <v>372</v>
      </c>
      <c r="F8" s="172">
        <v>95168959</v>
      </c>
      <c r="G8" s="3" t="s">
        <v>373</v>
      </c>
      <c r="H8" s="57"/>
      <c r="I8" s="57"/>
      <c r="J8" s="57"/>
      <c r="K8" s="57"/>
      <c r="L8" s="57"/>
      <c r="M8" s="57"/>
      <c r="N8" s="57"/>
      <c r="O8" s="57"/>
      <c r="P8" s="57"/>
    </row>
    <row r="9" spans="2:16" customFormat="1">
      <c r="B9" s="3" t="s">
        <v>374</v>
      </c>
      <c r="C9" s="3" t="s">
        <v>375</v>
      </c>
      <c r="D9" s="3" t="s">
        <v>376</v>
      </c>
      <c r="E9" s="3" t="s">
        <v>377</v>
      </c>
      <c r="F9" s="172">
        <v>41295981</v>
      </c>
      <c r="G9" s="3" t="s">
        <v>378</v>
      </c>
      <c r="H9" s="57"/>
      <c r="I9" s="57"/>
      <c r="J9" s="57"/>
      <c r="K9" s="57"/>
      <c r="L9" s="57"/>
      <c r="M9" s="57"/>
      <c r="N9" s="57"/>
      <c r="O9" s="57"/>
      <c r="P9" s="57"/>
    </row>
    <row r="10" spans="2:16" customFormat="1">
      <c r="B10" s="3" t="s">
        <v>379</v>
      </c>
      <c r="C10" s="3" t="s">
        <v>380</v>
      </c>
      <c r="D10" s="3" t="s">
        <v>381</v>
      </c>
      <c r="E10" s="3" t="s">
        <v>382</v>
      </c>
      <c r="F10" s="172">
        <v>68168345</v>
      </c>
      <c r="G10" s="3" t="s">
        <v>383</v>
      </c>
      <c r="H10" s="57"/>
      <c r="I10" s="57"/>
      <c r="J10" s="57"/>
      <c r="K10" s="57"/>
      <c r="L10" s="57"/>
      <c r="M10" s="57"/>
      <c r="N10" s="57"/>
      <c r="O10" s="57"/>
      <c r="P10" s="57"/>
    </row>
    <row r="11" spans="2:16" customFormat="1">
      <c r="B11" s="3" t="s">
        <v>364</v>
      </c>
      <c r="C11" s="3" t="s">
        <v>391</v>
      </c>
      <c r="D11" s="3" t="s">
        <v>384</v>
      </c>
      <c r="E11" s="3" t="s">
        <v>362</v>
      </c>
      <c r="F11" s="172">
        <v>33787677</v>
      </c>
      <c r="G11" s="3" t="s">
        <v>385</v>
      </c>
      <c r="H11" s="57"/>
      <c r="I11" s="57"/>
      <c r="J11" s="57"/>
      <c r="K11" s="57"/>
      <c r="L11" s="57"/>
      <c r="M11" s="57"/>
      <c r="N11" s="57"/>
      <c r="O11" s="57"/>
      <c r="P11" s="57"/>
    </row>
    <row r="12" spans="2:16" customFormat="1">
      <c r="B12" s="3" t="s">
        <v>386</v>
      </c>
      <c r="C12" s="3" t="s">
        <v>392</v>
      </c>
      <c r="D12" s="3" t="s">
        <v>387</v>
      </c>
      <c r="E12" s="3" t="s">
        <v>377</v>
      </c>
      <c r="F12" s="172">
        <v>82138237</v>
      </c>
      <c r="G12" s="3" t="s">
        <v>388</v>
      </c>
      <c r="H12" s="57"/>
      <c r="I12" s="57"/>
      <c r="J12" s="57"/>
      <c r="K12" s="57"/>
      <c r="L12" s="57"/>
      <c r="M12" s="57"/>
      <c r="N12" s="57"/>
      <c r="O12" s="57"/>
      <c r="P12" s="57"/>
    </row>
    <row r="13" spans="2:16" customFormat="1">
      <c r="H13" s="57"/>
      <c r="I13" s="57"/>
      <c r="J13" s="57"/>
      <c r="K13" s="57"/>
      <c r="L13" s="57"/>
      <c r="M13" s="57"/>
      <c r="N13" s="57"/>
      <c r="O13" s="57"/>
      <c r="P13" s="57"/>
    </row>
    <row r="14" spans="2:16" customFormat="1">
      <c r="B14" s="9" t="s">
        <v>352</v>
      </c>
      <c r="C14" s="9" t="s">
        <v>353</v>
      </c>
      <c r="D14" s="9" t="s">
        <v>354</v>
      </c>
      <c r="E14" s="9" t="s">
        <v>355</v>
      </c>
      <c r="F14" s="9" t="s">
        <v>1</v>
      </c>
      <c r="G14" s="9" t="s">
        <v>147</v>
      </c>
      <c r="H14" s="9" t="s">
        <v>143</v>
      </c>
      <c r="I14" s="9" t="s">
        <v>0</v>
      </c>
      <c r="K14" s="57"/>
      <c r="L14" s="57"/>
      <c r="M14" s="57"/>
      <c r="N14" s="57"/>
      <c r="O14" s="57"/>
      <c r="P14" s="57"/>
    </row>
    <row r="15" spans="2:16" customFormat="1">
      <c r="B15" s="14"/>
      <c r="C15" s="14"/>
      <c r="D15" s="14"/>
      <c r="E15" s="14"/>
      <c r="F15" s="14"/>
      <c r="G15" s="14"/>
      <c r="H15" s="14"/>
      <c r="I15" s="13"/>
      <c r="K15" s="57"/>
      <c r="L15" s="57"/>
      <c r="M15" s="57"/>
      <c r="N15" s="57"/>
      <c r="O15" s="57"/>
      <c r="P15" s="57"/>
    </row>
    <row r="16" spans="2:16" customFormat="1">
      <c r="B16" s="14"/>
      <c r="C16" s="14"/>
      <c r="D16" s="14"/>
      <c r="E16" s="14"/>
      <c r="F16" s="14"/>
      <c r="G16" s="14"/>
      <c r="H16" s="14"/>
      <c r="I16" s="13"/>
      <c r="K16" s="57"/>
      <c r="L16" s="57"/>
      <c r="M16" s="57"/>
      <c r="N16" s="57"/>
      <c r="O16" s="57"/>
      <c r="P16" s="57"/>
    </row>
    <row r="17" spans="2:16" customFormat="1">
      <c r="B17" s="14"/>
      <c r="C17" s="14"/>
      <c r="D17" s="14"/>
      <c r="E17" s="14"/>
      <c r="F17" s="14"/>
      <c r="G17" s="14"/>
      <c r="H17" s="14"/>
      <c r="I17" s="13"/>
      <c r="K17" s="57"/>
      <c r="L17" s="57"/>
      <c r="M17" s="57"/>
      <c r="N17" s="57"/>
      <c r="O17" s="57"/>
      <c r="P17" s="57"/>
    </row>
    <row r="18" spans="2:16" customFormat="1">
      <c r="B18" s="14"/>
      <c r="C18" s="14"/>
      <c r="D18" s="14"/>
      <c r="E18" s="14"/>
      <c r="F18" s="14"/>
      <c r="G18" s="14"/>
      <c r="H18" s="14"/>
      <c r="I18" s="13"/>
      <c r="K18" s="57"/>
      <c r="L18" s="57"/>
      <c r="M18" s="57"/>
      <c r="N18" s="57"/>
      <c r="O18" s="57"/>
      <c r="P18" s="57"/>
    </row>
    <row r="19" spans="2:16" customFormat="1">
      <c r="B19" s="14"/>
      <c r="C19" s="14"/>
      <c r="D19" s="14"/>
      <c r="E19" s="14"/>
      <c r="F19" s="14"/>
      <c r="G19" s="14"/>
      <c r="H19" s="14"/>
      <c r="I19" s="13"/>
      <c r="K19" s="57"/>
      <c r="L19" s="57"/>
      <c r="M19" s="57"/>
      <c r="N19" s="57"/>
      <c r="O19" s="57"/>
      <c r="P19" s="57"/>
    </row>
    <row r="20" spans="2:16" customFormat="1">
      <c r="B20" s="14"/>
      <c r="C20" s="14"/>
      <c r="D20" s="14"/>
      <c r="E20" s="14"/>
      <c r="F20" s="14"/>
      <c r="G20" s="14"/>
      <c r="H20" s="14"/>
      <c r="I20" s="13"/>
      <c r="K20" s="57"/>
      <c r="L20" s="57"/>
      <c r="M20" s="57"/>
      <c r="N20" s="57"/>
      <c r="O20" s="57"/>
      <c r="P20" s="57"/>
    </row>
    <row r="21" spans="2:16" customFormat="1">
      <c r="B21" s="14"/>
      <c r="C21" s="14"/>
      <c r="D21" s="14"/>
      <c r="E21" s="14"/>
      <c r="F21" s="14"/>
      <c r="G21" s="14"/>
      <c r="H21" s="14"/>
      <c r="I21" s="13"/>
      <c r="K21" s="57"/>
      <c r="L21" s="57"/>
      <c r="M21" s="57"/>
      <c r="N21" s="57"/>
      <c r="O21" s="57"/>
      <c r="P21" s="57"/>
    </row>
    <row r="22" spans="2:16" customFormat="1">
      <c r="B22" s="14"/>
      <c r="C22" s="14"/>
      <c r="D22" s="14"/>
      <c r="E22" s="14"/>
      <c r="F22" s="14"/>
      <c r="G22" s="14"/>
      <c r="H22" s="14"/>
      <c r="I22" s="13"/>
      <c r="K22" s="57"/>
    </row>
    <row r="23" spans="2:16" customFormat="1">
      <c r="K23" s="57"/>
    </row>
    <row r="24" spans="2:16" customFormat="1">
      <c r="B24" s="57" t="str" cm="1">
        <f t="array" aca="1" ref="B24:B31" ca="1">"Formula for "&amp;TRANSPOSE(B14:I14&amp;" in cell "&amp;ADDRESS(ROW(B15:I15),COLUMN(B15:I15),4)&amp;":    "&amp;_xlfn.IFNA(_xlfn.FORMULATEXT(B15:I15),""))</f>
        <v xml:space="preserve">Formula for State in cell B15:    </v>
      </c>
      <c r="C24" s="57"/>
      <c r="D24" s="57"/>
      <c r="G24" s="57"/>
      <c r="K24" s="57"/>
    </row>
    <row r="25" spans="2:16" customFormat="1">
      <c r="B25" s="57" t="str">
        <f ca="1"/>
        <v xml:space="preserve">Formula for Zip in cell C15:    </v>
      </c>
      <c r="C25" s="57"/>
      <c r="D25" s="57"/>
      <c r="G25" s="57"/>
      <c r="K25" s="57"/>
    </row>
    <row r="26" spans="2:16" customFormat="1">
      <c r="B26" s="57" t="str">
        <f ca="1"/>
        <v xml:space="preserve">Formula for First Name in cell D15:    </v>
      </c>
      <c r="C26" s="57"/>
      <c r="D26" s="57"/>
      <c r="G26" s="57"/>
      <c r="K26" s="57"/>
    </row>
    <row r="27" spans="2:16" customFormat="1">
      <c r="B27" s="57" t="str">
        <f ca="1"/>
        <v xml:space="preserve">Formula for Last Name in cell E15:    </v>
      </c>
      <c r="C27" s="57"/>
      <c r="D27" s="57"/>
      <c r="E27" s="57"/>
      <c r="G27" s="57"/>
    </row>
    <row r="28" spans="2:16" customFormat="1">
      <c r="B28" s="57" t="str">
        <f ca="1"/>
        <v xml:space="preserve">Formula for Product in cell F15:    </v>
      </c>
      <c r="C28" s="57"/>
      <c r="D28" s="57"/>
      <c r="E28" s="57"/>
      <c r="G28" s="57"/>
    </row>
    <row r="29" spans="2:16" customFormat="1">
      <c r="B29" s="57" t="str">
        <f ca="1"/>
        <v xml:space="preserve">Formula for Amount in cell G15:    </v>
      </c>
      <c r="C29" s="57"/>
      <c r="D29" s="57"/>
      <c r="E29" s="57"/>
      <c r="G29" s="57"/>
    </row>
    <row r="30" spans="2:16" customFormat="1">
      <c r="B30" s="57" t="str">
        <f ca="1"/>
        <v xml:space="preserve">Formula for Web Site in cell H15:    </v>
      </c>
      <c r="C30" s="57"/>
      <c r="D30" s="57"/>
      <c r="E30" s="57"/>
      <c r="G30" s="57"/>
    </row>
    <row r="31" spans="2:16" customFormat="1">
      <c r="B31" s="57" t="str">
        <f ca="1"/>
        <v xml:space="preserve">Formula for Date in cell I15:    </v>
      </c>
      <c r="C31" s="57"/>
      <c r="D31" s="57"/>
      <c r="E31" s="57"/>
      <c r="G31" s="57"/>
    </row>
    <row r="32" spans="2:16"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DFE79-2DA2-4065-BFB6-FF8F7ADC885E}">
  <sheetPr>
    <tabColor rgb="FFFF0000"/>
  </sheetPr>
  <dimension ref="B1:I31"/>
  <sheetViews>
    <sheetView zoomScale="115" zoomScaleNormal="115" workbookViewId="0"/>
  </sheetViews>
  <sheetFormatPr defaultColWidth="9.140625" defaultRowHeight="15"/>
  <cols>
    <col min="1" max="1" width="1.28515625" style="57" customWidth="1"/>
    <col min="2" max="2" width="10.42578125" style="57" customWidth="1"/>
    <col min="3" max="3" width="14.85546875" style="57" customWidth="1"/>
    <col min="4" max="4" width="21.42578125" style="57" bestFit="1" customWidth="1"/>
    <col min="5" max="5" width="15.85546875" style="57" bestFit="1" customWidth="1"/>
    <col min="6" max="6" width="12.42578125" style="57" bestFit="1" customWidth="1"/>
    <col min="7" max="7" width="11.140625" style="57" customWidth="1"/>
    <col min="8" max="8" width="15.85546875" style="57" bestFit="1" customWidth="1"/>
    <col min="9" max="9" width="8.42578125" style="57" bestFit="1" customWidth="1"/>
    <col min="10" max="10" width="10.7109375" style="57" bestFit="1" customWidth="1"/>
    <col min="11" max="11" width="10.28515625" style="57" bestFit="1" customWidth="1"/>
    <col min="12" max="12" width="8" style="57" bestFit="1" customWidth="1"/>
    <col min="13" max="13" width="8.28515625" style="57" bestFit="1" customWidth="1"/>
    <col min="14" max="14" width="15.85546875" style="57" bestFit="1" customWidth="1"/>
    <col min="15" max="15" width="9.85546875" style="57" customWidth="1"/>
    <col min="16" max="16384" width="9.140625" style="57"/>
  </cols>
  <sheetData>
    <row r="1" spans="2:9" ht="5.25" customHeight="1"/>
    <row r="2" spans="2:9">
      <c r="B2" s="38" t="s">
        <v>347</v>
      </c>
      <c r="C2" s="57" t="s">
        <v>393</v>
      </c>
    </row>
    <row r="3" spans="2:9" ht="5.25" customHeight="1"/>
    <row r="4" spans="2:9">
      <c r="B4" s="9" t="s">
        <v>348</v>
      </c>
      <c r="C4" s="9" t="s">
        <v>101</v>
      </c>
      <c r="D4" s="9" t="s">
        <v>349</v>
      </c>
      <c r="E4" s="9" t="s">
        <v>143</v>
      </c>
      <c r="F4" s="9" t="s">
        <v>350</v>
      </c>
      <c r="G4" s="9" t="s">
        <v>351</v>
      </c>
    </row>
    <row r="5" spans="2:9">
      <c r="B5" s="3" t="s">
        <v>356</v>
      </c>
      <c r="C5" s="3" t="s">
        <v>390</v>
      </c>
      <c r="D5" s="3" t="s">
        <v>357</v>
      </c>
      <c r="E5" s="3" t="s">
        <v>358</v>
      </c>
      <c r="F5" s="172">
        <v>47589096</v>
      </c>
      <c r="G5" s="3" t="s">
        <v>359</v>
      </c>
    </row>
    <row r="6" spans="2:9">
      <c r="B6" s="3" t="s">
        <v>360</v>
      </c>
      <c r="C6" s="3" t="s">
        <v>389</v>
      </c>
      <c r="D6" s="3" t="s">
        <v>361</v>
      </c>
      <c r="E6" s="3" t="s">
        <v>362</v>
      </c>
      <c r="F6" s="172">
        <v>22841275</v>
      </c>
      <c r="G6" s="3" t="s">
        <v>363</v>
      </c>
    </row>
    <row r="7" spans="2:9">
      <c r="B7" s="3" t="s">
        <v>364</v>
      </c>
      <c r="C7" s="3" t="s">
        <v>365</v>
      </c>
      <c r="D7" s="3" t="s">
        <v>366</v>
      </c>
      <c r="E7" s="3" t="s">
        <v>367</v>
      </c>
      <c r="F7" s="172">
        <v>44998241</v>
      </c>
      <c r="G7" s="3" t="s">
        <v>368</v>
      </c>
    </row>
    <row r="8" spans="2:9">
      <c r="B8" s="3" t="s">
        <v>369</v>
      </c>
      <c r="C8" s="3" t="s">
        <v>370</v>
      </c>
      <c r="D8" s="3" t="s">
        <v>371</v>
      </c>
      <c r="E8" s="3" t="s">
        <v>372</v>
      </c>
      <c r="F8" s="172">
        <v>95168959</v>
      </c>
      <c r="G8" s="3" t="s">
        <v>373</v>
      </c>
    </row>
    <row r="9" spans="2:9">
      <c r="B9" s="3" t="s">
        <v>374</v>
      </c>
      <c r="C9" s="3" t="s">
        <v>375</v>
      </c>
      <c r="D9" s="3" t="s">
        <v>376</v>
      </c>
      <c r="E9" s="3" t="s">
        <v>377</v>
      </c>
      <c r="F9" s="172">
        <v>41295981</v>
      </c>
      <c r="G9" s="3" t="s">
        <v>378</v>
      </c>
    </row>
    <row r="10" spans="2:9">
      <c r="B10" s="3" t="s">
        <v>379</v>
      </c>
      <c r="C10" s="3" t="s">
        <v>380</v>
      </c>
      <c r="D10" s="3" t="s">
        <v>381</v>
      </c>
      <c r="E10" s="3" t="s">
        <v>382</v>
      </c>
      <c r="F10" s="172">
        <v>68168345</v>
      </c>
      <c r="G10" s="3" t="s">
        <v>383</v>
      </c>
    </row>
    <row r="11" spans="2:9">
      <c r="B11" s="3" t="s">
        <v>364</v>
      </c>
      <c r="C11" s="3" t="s">
        <v>391</v>
      </c>
      <c r="D11" s="3" t="s">
        <v>384</v>
      </c>
      <c r="E11" s="3" t="s">
        <v>362</v>
      </c>
      <c r="F11" s="172">
        <v>33787677</v>
      </c>
      <c r="G11" s="3" t="s">
        <v>385</v>
      </c>
    </row>
    <row r="12" spans="2:9">
      <c r="B12" s="3" t="s">
        <v>386</v>
      </c>
      <c r="C12" s="3" t="s">
        <v>392</v>
      </c>
      <c r="D12" s="3" t="s">
        <v>387</v>
      </c>
      <c r="E12" s="3" t="s">
        <v>377</v>
      </c>
      <c r="F12" s="172">
        <v>82138237</v>
      </c>
      <c r="G12" s="3" t="s">
        <v>388</v>
      </c>
    </row>
    <row r="13" spans="2:9" ht="5.25" customHeight="1"/>
    <row r="14" spans="2:9">
      <c r="B14" s="9" t="s">
        <v>352</v>
      </c>
      <c r="C14" s="9" t="s">
        <v>353</v>
      </c>
      <c r="D14" s="9" t="s">
        <v>354</v>
      </c>
      <c r="E14" s="9" t="s">
        <v>355</v>
      </c>
      <c r="F14" s="9" t="s">
        <v>1</v>
      </c>
      <c r="G14" s="9" t="s">
        <v>147</v>
      </c>
      <c r="H14" s="9" t="s">
        <v>143</v>
      </c>
      <c r="I14" s="9" t="s">
        <v>0</v>
      </c>
    </row>
    <row r="15" spans="2:9">
      <c r="B15" s="14" t="str">
        <f t="shared" ref="B15:B22" si="0">LEFT(B5,2)</f>
        <v>CA</v>
      </c>
      <c r="C15" s="14" t="str">
        <f t="shared" ref="C15:C22" si="1">RIGHT(B5,5)</f>
        <v>94704</v>
      </c>
      <c r="D15" s="14" t="str">
        <f t="shared" ref="D15:D22" si="2">LEFT(C5,SEARCH(" ",C5)-1)</f>
        <v>Chantel</v>
      </c>
      <c r="E15" s="14" t="str">
        <f t="shared" ref="E15:E22" si="3">SUBSTITUTE(C5,D15&amp;" ","")</f>
        <v>Mullins</v>
      </c>
      <c r="F15" s="14" t="str">
        <f t="shared" ref="F15:F22" si="4">LEFT(D5,SEARCH("/",D5)-2)</f>
        <v>Carlota</v>
      </c>
      <c r="G15" s="14">
        <f t="shared" ref="G15:G22" si="5">RIGHT(D5,LEN(D5)-SEARCH(":",D5))+0</f>
        <v>658</v>
      </c>
      <c r="H15" s="14" t="str">
        <f t="shared" ref="H15:H22" si="6">TRIM(E5)</f>
        <v>Amazon</v>
      </c>
      <c r="I15" s="13">
        <f t="shared" ref="I15:I22" si="7">TEXT(G5,"0000-00-00")+0</f>
        <v>42566</v>
      </c>
    </row>
    <row r="16" spans="2:9">
      <c r="B16" s="14" t="str">
        <f t="shared" si="0"/>
        <v>WA</v>
      </c>
      <c r="C16" s="14" t="str">
        <f t="shared" si="1"/>
        <v>98106</v>
      </c>
      <c r="D16" s="14" t="str">
        <f t="shared" si="2"/>
        <v>Tanika</v>
      </c>
      <c r="E16" s="14" t="str">
        <f t="shared" si="3"/>
        <v>Parker</v>
      </c>
      <c r="F16" s="14" t="str">
        <f t="shared" si="4"/>
        <v>Aspen</v>
      </c>
      <c r="G16" s="14">
        <f t="shared" si="5"/>
        <v>345</v>
      </c>
      <c r="H16" s="14" t="str">
        <f t="shared" si="6"/>
        <v>Gel-boomerangs</v>
      </c>
      <c r="I16" s="13">
        <f t="shared" si="7"/>
        <v>42429</v>
      </c>
    </row>
    <row r="17" spans="2:9">
      <c r="B17" s="14" t="str">
        <f t="shared" si="0"/>
        <v>OR</v>
      </c>
      <c r="C17" s="14" t="str">
        <f t="shared" si="1"/>
        <v>96011</v>
      </c>
      <c r="D17" s="14" t="str">
        <f t="shared" si="2"/>
        <v>Christy</v>
      </c>
      <c r="E17" s="14" t="str">
        <f t="shared" si="3"/>
        <v>Hogan</v>
      </c>
      <c r="F17" s="14" t="str">
        <f t="shared" si="4"/>
        <v>Yanaki</v>
      </c>
      <c r="G17" s="14">
        <f t="shared" si="5"/>
        <v>19.5</v>
      </c>
      <c r="H17" s="14" t="str">
        <f t="shared" si="6"/>
        <v>E-bay</v>
      </c>
      <c r="I17" s="13">
        <f t="shared" si="7"/>
        <v>42604</v>
      </c>
    </row>
    <row r="18" spans="2:9">
      <c r="B18" s="14" t="str">
        <f t="shared" si="0"/>
        <v>CA</v>
      </c>
      <c r="C18" s="14" t="str">
        <f t="shared" si="1"/>
        <v>98702</v>
      </c>
      <c r="D18" s="14" t="str">
        <f t="shared" si="2"/>
        <v>Sophia</v>
      </c>
      <c r="E18" s="14" t="str">
        <f t="shared" si="3"/>
        <v>Maxwell</v>
      </c>
      <c r="F18" s="14" t="str">
        <f t="shared" si="4"/>
        <v>FlatTop</v>
      </c>
      <c r="G18" s="14">
        <f t="shared" si="5"/>
        <v>987.75</v>
      </c>
      <c r="H18" s="14" t="str">
        <f t="shared" si="6"/>
        <v>Amazon</v>
      </c>
      <c r="I18" s="13">
        <f t="shared" si="7"/>
        <v>42599</v>
      </c>
    </row>
    <row r="19" spans="2:9">
      <c r="B19" s="14" t="str">
        <f t="shared" si="0"/>
        <v>WA</v>
      </c>
      <c r="C19" s="14" t="str">
        <f t="shared" si="1"/>
        <v>98108</v>
      </c>
      <c r="D19" s="14" t="str">
        <f t="shared" si="2"/>
        <v>Salvador</v>
      </c>
      <c r="E19" s="14" t="str">
        <f t="shared" si="3"/>
        <v>Craig</v>
      </c>
      <c r="F19" s="14" t="str">
        <f t="shared" si="4"/>
        <v>Carlota</v>
      </c>
      <c r="G19" s="14">
        <f t="shared" si="5"/>
        <v>56</v>
      </c>
      <c r="H19" s="14" t="str">
        <f t="shared" si="6"/>
        <v>Amazon</v>
      </c>
      <c r="I19" s="13">
        <f t="shared" si="7"/>
        <v>42526</v>
      </c>
    </row>
    <row r="20" spans="2:9">
      <c r="B20" s="14" t="str">
        <f t="shared" si="0"/>
        <v>WA</v>
      </c>
      <c r="C20" s="14" t="str">
        <f t="shared" si="1"/>
        <v>98112</v>
      </c>
      <c r="D20" s="14" t="str">
        <f t="shared" si="2"/>
        <v>Wanda</v>
      </c>
      <c r="E20" s="14" t="str">
        <f t="shared" si="3"/>
        <v>Stevens</v>
      </c>
      <c r="F20" s="14" t="str">
        <f t="shared" si="4"/>
        <v>Carlota</v>
      </c>
      <c r="G20" s="14">
        <f t="shared" si="5"/>
        <v>23.5</v>
      </c>
      <c r="H20" s="14" t="str">
        <f t="shared" si="6"/>
        <v>E-bay</v>
      </c>
      <c r="I20" s="13">
        <f t="shared" si="7"/>
        <v>42406</v>
      </c>
    </row>
    <row r="21" spans="2:9">
      <c r="B21" s="14" t="str">
        <f t="shared" si="0"/>
        <v>OR</v>
      </c>
      <c r="C21" s="14" t="str">
        <f t="shared" si="1"/>
        <v>96011</v>
      </c>
      <c r="D21" s="14" t="str">
        <f t="shared" si="2"/>
        <v>Chin</v>
      </c>
      <c r="E21" s="14" t="str">
        <f t="shared" si="3"/>
        <v>Pham</v>
      </c>
      <c r="F21" s="14" t="str">
        <f t="shared" si="4"/>
        <v>Carlota</v>
      </c>
      <c r="G21" s="14">
        <f t="shared" si="5"/>
        <v>321</v>
      </c>
      <c r="H21" s="14" t="str">
        <f t="shared" si="6"/>
        <v>Gel-boomerangs</v>
      </c>
      <c r="I21" s="13">
        <f t="shared" si="7"/>
        <v>42531</v>
      </c>
    </row>
    <row r="22" spans="2:9">
      <c r="B22" s="14" t="str">
        <f t="shared" si="0"/>
        <v>CA</v>
      </c>
      <c r="C22" s="14" t="str">
        <f t="shared" si="1"/>
        <v>94600</v>
      </c>
      <c r="D22" s="14" t="str">
        <f t="shared" si="2"/>
        <v>Miki</v>
      </c>
      <c r="E22" s="14" t="str">
        <f t="shared" si="3"/>
        <v>Su</v>
      </c>
      <c r="F22" s="14" t="str">
        <f t="shared" si="4"/>
        <v>Yanaki</v>
      </c>
      <c r="G22" s="14">
        <f t="shared" si="5"/>
        <v>1209.5</v>
      </c>
      <c r="H22" s="14" t="str">
        <f t="shared" si="6"/>
        <v>Amazon</v>
      </c>
      <c r="I22" s="13">
        <f t="shared" si="7"/>
        <v>42505</v>
      </c>
    </row>
    <row r="23" spans="2:9" ht="5.25" customHeight="1"/>
    <row r="24" spans="2:9">
      <c r="B24" s="57" t="str" cm="1">
        <f t="array" aca="1" ref="B24:B31" ca="1">"Formula for "&amp;TRANSPOSE(B14:I14&amp;" in cell "&amp;ADDRESS(ROW(B15:I15),COLUMN(B15:I15),4)&amp;":    "&amp;_xlfn.IFNA(_xlfn.FORMULATEXT(B15:I15),""))</f>
        <v>Formula for State in cell B15:    =LEFT(B5,2)</v>
      </c>
    </row>
    <row r="25" spans="2:9">
      <c r="B25" s="57" t="str">
        <f ca="1"/>
        <v>Formula for Zip in cell C15:    =RIGHT(B5,5)</v>
      </c>
    </row>
    <row r="26" spans="2:9">
      <c r="B26" s="57" t="str">
        <f ca="1"/>
        <v>Formula for First Name in cell D15:    =LEFT(C5,SEARCH(" ",C5)-1)</v>
      </c>
    </row>
    <row r="27" spans="2:9">
      <c r="B27" s="57" t="str">
        <f ca="1"/>
        <v>Formula for Last Name in cell E15:    =SUBSTITUTE(C5,D15&amp;" ","")</v>
      </c>
    </row>
    <row r="28" spans="2:9">
      <c r="B28" s="57" t="str">
        <f ca="1"/>
        <v>Formula for Product in cell F15:    =LEFT(D5,SEARCH("/",D5)-2)</v>
      </c>
    </row>
    <row r="29" spans="2:9">
      <c r="B29" s="57" t="str">
        <f ca="1"/>
        <v>Formula for Amount in cell G15:    =RIGHT(D5,LEN(D5)-SEARCH(":",D5))+0</v>
      </c>
    </row>
    <row r="30" spans="2:9">
      <c r="B30" s="57" t="str">
        <f ca="1"/>
        <v>Formula for Web Site in cell H15:    =TRIM(E5)</v>
      </c>
    </row>
    <row r="31" spans="2:9">
      <c r="B31" s="57" t="str">
        <f ca="1"/>
        <v>Formula for Date in cell I15:    =TEXT(G5,"0000-00-00")+0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8F2DB-A492-4EDB-8CFF-DBBB57B7974A}">
  <sheetPr>
    <tabColor rgb="FF0000FF"/>
  </sheetPr>
  <dimension ref="B1:J38"/>
  <sheetViews>
    <sheetView zoomScale="115" zoomScaleNormal="115" workbookViewId="0"/>
  </sheetViews>
  <sheetFormatPr defaultColWidth="9.140625" defaultRowHeight="15"/>
  <cols>
    <col min="1" max="1" width="1.28515625" style="57" customWidth="1"/>
    <col min="2" max="2" width="10.42578125" style="57" customWidth="1"/>
    <col min="3" max="3" width="14.85546875" style="57" customWidth="1"/>
    <col min="4" max="4" width="21.42578125" style="57" bestFit="1" customWidth="1"/>
    <col min="5" max="5" width="8.7109375" style="57" customWidth="1"/>
    <col min="6" max="6" width="9.42578125" style="57" customWidth="1"/>
    <col min="7" max="7" width="11.140625" style="57" customWidth="1"/>
    <col min="8" max="8" width="11.42578125" style="57" customWidth="1"/>
    <col min="9" max="9" width="8.42578125" style="57" bestFit="1" customWidth="1"/>
    <col min="10" max="10" width="10.7109375" style="57" bestFit="1" customWidth="1"/>
    <col min="11" max="16384" width="9.140625" style="57"/>
  </cols>
  <sheetData>
    <row r="1" spans="2:10" ht="5.25" customHeight="1"/>
    <row r="2" spans="2:10">
      <c r="B2" s="38" t="s">
        <v>394</v>
      </c>
      <c r="C2" s="57" t="s">
        <v>398</v>
      </c>
    </row>
    <row r="3" spans="2:10" ht="5.25" customHeight="1"/>
    <row r="4" spans="2:10">
      <c r="B4" s="9" t="s">
        <v>348</v>
      </c>
      <c r="C4" s="9" t="s">
        <v>101</v>
      </c>
      <c r="D4" s="9" t="s">
        <v>349</v>
      </c>
      <c r="E4" s="9" t="s">
        <v>352</v>
      </c>
      <c r="F4" s="9" t="s">
        <v>353</v>
      </c>
      <c r="G4" s="9" t="s">
        <v>354</v>
      </c>
      <c r="H4" s="9" t="s">
        <v>355</v>
      </c>
      <c r="I4" s="9" t="s">
        <v>1</v>
      </c>
      <c r="J4" s="9" t="s">
        <v>147</v>
      </c>
    </row>
    <row r="5" spans="2:10">
      <c r="B5" s="3" t="s">
        <v>356</v>
      </c>
      <c r="C5" s="3" t="s">
        <v>390</v>
      </c>
      <c r="D5" s="3" t="s">
        <v>357</v>
      </c>
      <c r="E5" s="93"/>
      <c r="F5" s="93"/>
      <c r="G5" s="93"/>
      <c r="H5" s="93"/>
      <c r="I5" s="93"/>
      <c r="J5" s="93"/>
    </row>
    <row r="6" spans="2:10">
      <c r="B6" s="3" t="s">
        <v>360</v>
      </c>
      <c r="C6" s="3" t="s">
        <v>389</v>
      </c>
      <c r="D6" s="3" t="s">
        <v>361</v>
      </c>
      <c r="E6" s="93"/>
      <c r="F6" s="93"/>
      <c r="G6" s="93"/>
      <c r="H6" s="93"/>
      <c r="I6" s="93"/>
      <c r="J6" s="93"/>
    </row>
    <row r="7" spans="2:10">
      <c r="B7" s="3" t="s">
        <v>364</v>
      </c>
      <c r="C7" s="3" t="s">
        <v>365</v>
      </c>
      <c r="D7" s="3" t="s">
        <v>366</v>
      </c>
      <c r="E7" s="93"/>
      <c r="F7" s="93"/>
      <c r="G7" s="93"/>
      <c r="H7" s="93"/>
      <c r="I7" s="93"/>
      <c r="J7" s="93"/>
    </row>
    <row r="8" spans="2:10">
      <c r="B8" s="3" t="s">
        <v>369</v>
      </c>
      <c r="C8" s="3" t="s">
        <v>370</v>
      </c>
      <c r="D8" s="3" t="s">
        <v>371</v>
      </c>
      <c r="E8" s="93"/>
      <c r="F8" s="93"/>
      <c r="G8" s="93"/>
      <c r="H8" s="93"/>
      <c r="I8" s="93"/>
      <c r="J8" s="93"/>
    </row>
    <row r="9" spans="2:10">
      <c r="B9" s="3" t="s">
        <v>374</v>
      </c>
      <c r="C9" s="3" t="s">
        <v>375</v>
      </c>
      <c r="D9" s="3" t="s">
        <v>376</v>
      </c>
      <c r="E9" s="93"/>
      <c r="F9" s="93"/>
      <c r="G9" s="93"/>
      <c r="H9" s="93"/>
      <c r="I9" s="93"/>
      <c r="J9" s="93"/>
    </row>
    <row r="10" spans="2:10">
      <c r="B10" s="3" t="s">
        <v>379</v>
      </c>
      <c r="C10" s="3" t="s">
        <v>380</v>
      </c>
      <c r="D10" s="3" t="s">
        <v>381</v>
      </c>
      <c r="E10" s="93"/>
      <c r="F10" s="93"/>
      <c r="G10" s="93"/>
      <c r="H10" s="93"/>
      <c r="I10" s="93"/>
      <c r="J10" s="93"/>
    </row>
    <row r="11" spans="2:10">
      <c r="B11" s="3" t="s">
        <v>364</v>
      </c>
      <c r="C11" s="3" t="s">
        <v>391</v>
      </c>
      <c r="D11" s="3" t="s">
        <v>384</v>
      </c>
      <c r="E11" s="93"/>
      <c r="F11" s="93"/>
      <c r="G11" s="93"/>
      <c r="H11" s="93"/>
      <c r="I11" s="93"/>
      <c r="J11" s="93"/>
    </row>
    <row r="12" spans="2:10">
      <c r="B12" s="3" t="s">
        <v>386</v>
      </c>
      <c r="C12" s="3" t="s">
        <v>392</v>
      </c>
      <c r="D12" s="3" t="s">
        <v>387</v>
      </c>
      <c r="E12" s="93"/>
      <c r="F12" s="93"/>
      <c r="G12" s="93"/>
      <c r="H12" s="93"/>
      <c r="I12" s="93"/>
      <c r="J12" s="93"/>
    </row>
    <row r="14" spans="2:10" customFormat="1"/>
    <row r="15" spans="2:10" customFormat="1"/>
    <row r="16" spans="2:10" customFormat="1"/>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E1F57-F9BC-4A0A-AE9F-580BD535D483}">
  <sheetPr>
    <tabColor rgb="FFFF0000"/>
  </sheetPr>
  <dimension ref="B1:J12"/>
  <sheetViews>
    <sheetView zoomScale="115" zoomScaleNormal="115" workbookViewId="0"/>
  </sheetViews>
  <sheetFormatPr defaultColWidth="9.140625" defaultRowHeight="15"/>
  <cols>
    <col min="1" max="1" width="1.28515625" style="57" customWidth="1"/>
    <col min="2" max="2" width="10.42578125" style="57" customWidth="1"/>
    <col min="3" max="3" width="14.85546875" style="57" customWidth="1"/>
    <col min="4" max="4" width="21.42578125" style="57" bestFit="1" customWidth="1"/>
    <col min="5" max="5" width="8.7109375" style="57" customWidth="1"/>
    <col min="6" max="6" width="9.42578125" style="57" customWidth="1"/>
    <col min="7" max="7" width="11.140625" style="57" customWidth="1"/>
    <col min="8" max="8" width="11.42578125" style="57" customWidth="1"/>
    <col min="9" max="9" width="8.42578125" style="57" bestFit="1" customWidth="1"/>
    <col min="10" max="10" width="10.7109375" style="57" bestFit="1" customWidth="1"/>
    <col min="11" max="16384" width="9.140625" style="57"/>
  </cols>
  <sheetData>
    <row r="1" spans="2:10" ht="5.25" customHeight="1"/>
    <row r="2" spans="2:10">
      <c r="B2" s="38" t="s">
        <v>394</v>
      </c>
      <c r="C2" s="57" t="s">
        <v>398</v>
      </c>
    </row>
    <row r="3" spans="2:10" ht="5.25" customHeight="1"/>
    <row r="4" spans="2:10">
      <c r="B4" s="9" t="s">
        <v>348</v>
      </c>
      <c r="C4" s="9" t="s">
        <v>101</v>
      </c>
      <c r="D4" s="9" t="s">
        <v>349</v>
      </c>
      <c r="E4" s="9" t="s">
        <v>352</v>
      </c>
      <c r="F4" s="9" t="s">
        <v>353</v>
      </c>
      <c r="G4" s="9" t="s">
        <v>354</v>
      </c>
      <c r="H4" s="9" t="s">
        <v>355</v>
      </c>
      <c r="I4" s="9" t="s">
        <v>1</v>
      </c>
      <c r="J4" s="9" t="s">
        <v>147</v>
      </c>
    </row>
    <row r="5" spans="2:10">
      <c r="B5" s="3" t="s">
        <v>356</v>
      </c>
      <c r="C5" s="3" t="s">
        <v>390</v>
      </c>
      <c r="D5" s="3" t="s">
        <v>357</v>
      </c>
      <c r="E5" s="93" t="s">
        <v>395</v>
      </c>
      <c r="F5" s="93">
        <v>94704</v>
      </c>
      <c r="G5" s="93" t="s">
        <v>94</v>
      </c>
      <c r="H5" s="93" t="s">
        <v>407</v>
      </c>
      <c r="I5" s="93" t="s">
        <v>10</v>
      </c>
      <c r="J5" s="93">
        <v>658</v>
      </c>
    </row>
    <row r="6" spans="2:10">
      <c r="B6" s="3" t="s">
        <v>360</v>
      </c>
      <c r="C6" s="3" t="s">
        <v>389</v>
      </c>
      <c r="D6" s="3" t="s">
        <v>361</v>
      </c>
      <c r="E6" s="93" t="s">
        <v>396</v>
      </c>
      <c r="F6" s="93">
        <v>98106</v>
      </c>
      <c r="G6" s="93" t="s">
        <v>399</v>
      </c>
      <c r="H6" s="93" t="s">
        <v>408</v>
      </c>
      <c r="I6" s="93" t="s">
        <v>7</v>
      </c>
      <c r="J6" s="93">
        <v>345</v>
      </c>
    </row>
    <row r="7" spans="2:10">
      <c r="B7" s="3" t="s">
        <v>364</v>
      </c>
      <c r="C7" s="3" t="s">
        <v>365</v>
      </c>
      <c r="D7" s="3" t="s">
        <v>366</v>
      </c>
      <c r="E7" s="93" t="s">
        <v>397</v>
      </c>
      <c r="F7" s="93">
        <v>96011</v>
      </c>
      <c r="G7" s="93" t="s">
        <v>400</v>
      </c>
      <c r="H7" s="93" t="s">
        <v>409</v>
      </c>
      <c r="I7" s="93" t="s">
        <v>9</v>
      </c>
      <c r="J7" s="93">
        <v>19.5</v>
      </c>
    </row>
    <row r="8" spans="2:10">
      <c r="B8" s="3" t="s">
        <v>369</v>
      </c>
      <c r="C8" s="3" t="s">
        <v>370</v>
      </c>
      <c r="D8" s="3" t="s">
        <v>371</v>
      </c>
      <c r="E8" s="93" t="s">
        <v>395</v>
      </c>
      <c r="F8" s="93">
        <v>98702</v>
      </c>
      <c r="G8" s="93" t="s">
        <v>401</v>
      </c>
      <c r="H8" s="93" t="s">
        <v>410</v>
      </c>
      <c r="I8" s="93" t="s">
        <v>406</v>
      </c>
      <c r="J8" s="93">
        <v>987.75</v>
      </c>
    </row>
    <row r="9" spans="2:10">
      <c r="B9" s="3" t="s">
        <v>374</v>
      </c>
      <c r="C9" s="3" t="s">
        <v>375</v>
      </c>
      <c r="D9" s="3" t="s">
        <v>376</v>
      </c>
      <c r="E9" s="93" t="s">
        <v>396</v>
      </c>
      <c r="F9" s="93">
        <v>98108</v>
      </c>
      <c r="G9" s="93" t="s">
        <v>402</v>
      </c>
      <c r="H9" s="93" t="s">
        <v>411</v>
      </c>
      <c r="I9" s="93" t="s">
        <v>10</v>
      </c>
      <c r="J9" s="93">
        <v>56</v>
      </c>
    </row>
    <row r="10" spans="2:10">
      <c r="B10" s="3" t="s">
        <v>379</v>
      </c>
      <c r="C10" s="3" t="s">
        <v>380</v>
      </c>
      <c r="D10" s="3" t="s">
        <v>381</v>
      </c>
      <c r="E10" s="93" t="s">
        <v>396</v>
      </c>
      <c r="F10" s="93">
        <v>98112</v>
      </c>
      <c r="G10" s="93" t="s">
        <v>403</v>
      </c>
      <c r="H10" s="93" t="s">
        <v>412</v>
      </c>
      <c r="I10" s="93" t="s">
        <v>10</v>
      </c>
      <c r="J10" s="93">
        <v>23.5</v>
      </c>
    </row>
    <row r="11" spans="2:10">
      <c r="B11" s="3" t="s">
        <v>364</v>
      </c>
      <c r="C11" s="3" t="s">
        <v>391</v>
      </c>
      <c r="D11" s="3" t="s">
        <v>384</v>
      </c>
      <c r="E11" s="93" t="s">
        <v>397</v>
      </c>
      <c r="F11" s="93">
        <v>96011</v>
      </c>
      <c r="G11" s="93" t="s">
        <v>404</v>
      </c>
      <c r="H11" s="93" t="s">
        <v>413</v>
      </c>
      <c r="I11" s="93" t="s">
        <v>10</v>
      </c>
      <c r="J11" s="93">
        <v>321</v>
      </c>
    </row>
    <row r="12" spans="2:10">
      <c r="B12" s="3" t="s">
        <v>386</v>
      </c>
      <c r="C12" s="3" t="s">
        <v>392</v>
      </c>
      <c r="D12" s="3" t="s">
        <v>387</v>
      </c>
      <c r="E12" s="93" t="s">
        <v>395</v>
      </c>
      <c r="F12" s="93">
        <v>94600</v>
      </c>
      <c r="G12" s="93" t="s">
        <v>405</v>
      </c>
      <c r="H12" s="93" t="s">
        <v>414</v>
      </c>
      <c r="I12" s="93" t="s">
        <v>9</v>
      </c>
      <c r="J12" s="93">
        <v>1209.5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93E88-795A-430C-95D6-54713339337E}">
  <sheetPr>
    <tabColor rgb="FF0000FF"/>
  </sheetPr>
  <dimension ref="B1:AB96"/>
  <sheetViews>
    <sheetView zoomScale="85" zoomScaleNormal="85" workbookViewId="0"/>
  </sheetViews>
  <sheetFormatPr defaultColWidth="9.140625" defaultRowHeight="15"/>
  <cols>
    <col min="1" max="1" width="1" style="57" customWidth="1"/>
    <col min="2" max="2" width="9.140625" style="57"/>
    <col min="3" max="3" width="14" style="57" bestFit="1" customWidth="1"/>
    <col min="4" max="4" width="11.42578125" style="57" bestFit="1" customWidth="1"/>
    <col min="5" max="5" width="21.28515625" style="57" bestFit="1" customWidth="1"/>
    <col min="6" max="6" width="3" style="57" customWidth="1"/>
    <col min="7" max="7" width="24.85546875" style="57" bestFit="1" customWidth="1"/>
    <col min="8" max="10" width="11.42578125" style="57" bestFit="1" customWidth="1"/>
    <col min="11" max="11" width="11.28515625" style="57" bestFit="1" customWidth="1"/>
    <col min="12" max="12" width="1.42578125" style="57" customWidth="1"/>
    <col min="13" max="15" width="9.140625" style="57"/>
    <col min="16" max="16" width="10.7109375" style="57" bestFit="1" customWidth="1"/>
    <col min="17" max="16384" width="9.140625" style="57"/>
  </cols>
  <sheetData>
    <row r="1" spans="2:17" ht="5.25" customHeight="1"/>
    <row r="2" spans="2:17">
      <c r="B2" s="38" t="s">
        <v>417</v>
      </c>
      <c r="C2" s="38" t="s">
        <v>418</v>
      </c>
    </row>
    <row r="3" spans="2:17" ht="6" customHeight="1"/>
    <row r="4" spans="2:17">
      <c r="P4" s="38" t="s">
        <v>139</v>
      </c>
      <c r="Q4" s="57" t="str">
        <f>G25&amp;" by "&amp;G26&amp;" and "&amp;H25&amp;" for "&amp;G23&amp;" = "&amp;H23</f>
        <v>Total Clicks on Auto Listing by Date and Web Site for Vin Number = 1002</v>
      </c>
    </row>
    <row r="5" spans="2:17" ht="6" customHeight="1"/>
    <row r="6" spans="2:17">
      <c r="B6" s="38" t="s">
        <v>0</v>
      </c>
      <c r="C6" s="38" t="s">
        <v>142</v>
      </c>
      <c r="D6" s="38" t="s">
        <v>143</v>
      </c>
      <c r="E6" s="38" t="s">
        <v>148</v>
      </c>
    </row>
    <row r="7" spans="2:17">
      <c r="B7" s="53">
        <v>44326</v>
      </c>
      <c r="C7" s="57">
        <v>1002</v>
      </c>
      <c r="D7" s="57" t="s">
        <v>144</v>
      </c>
      <c r="E7" s="57">
        <v>8</v>
      </c>
    </row>
    <row r="8" spans="2:17">
      <c r="B8" s="53">
        <v>44326</v>
      </c>
      <c r="C8" s="57">
        <v>1003</v>
      </c>
      <c r="D8" s="57" t="s">
        <v>144</v>
      </c>
      <c r="E8" s="57">
        <v>2</v>
      </c>
    </row>
    <row r="9" spans="2:17">
      <c r="B9" s="53">
        <v>44326</v>
      </c>
      <c r="C9" s="57">
        <v>1004</v>
      </c>
      <c r="D9" s="57" t="s">
        <v>144</v>
      </c>
      <c r="E9" s="57">
        <v>4</v>
      </c>
    </row>
    <row r="10" spans="2:17">
      <c r="B10" s="53">
        <v>44326</v>
      </c>
      <c r="C10" s="57">
        <v>1005</v>
      </c>
      <c r="D10" s="57" t="s">
        <v>144</v>
      </c>
      <c r="E10" s="57">
        <v>0</v>
      </c>
    </row>
    <row r="11" spans="2:17">
      <c r="B11" s="53">
        <v>44326</v>
      </c>
      <c r="C11" s="57">
        <v>1006</v>
      </c>
      <c r="D11" s="57" t="s">
        <v>144</v>
      </c>
      <c r="E11" s="57">
        <v>22</v>
      </c>
    </row>
    <row r="12" spans="2:17">
      <c r="B12" s="53">
        <v>44326</v>
      </c>
      <c r="C12" s="57">
        <v>1002</v>
      </c>
      <c r="D12" s="57" t="s">
        <v>146</v>
      </c>
      <c r="E12" s="57">
        <v>19</v>
      </c>
    </row>
    <row r="13" spans="2:17">
      <c r="B13" s="53">
        <v>44326</v>
      </c>
      <c r="C13" s="57">
        <v>1003</v>
      </c>
      <c r="D13" s="57" t="s">
        <v>146</v>
      </c>
      <c r="E13" s="57">
        <v>9</v>
      </c>
    </row>
    <row r="14" spans="2:17">
      <c r="B14" s="53">
        <v>44326</v>
      </c>
      <c r="C14" s="57">
        <v>1004</v>
      </c>
      <c r="D14" s="57" t="s">
        <v>146</v>
      </c>
      <c r="E14" s="57">
        <v>1</v>
      </c>
    </row>
    <row r="15" spans="2:17">
      <c r="B15" s="53">
        <v>44326</v>
      </c>
      <c r="C15" s="57">
        <v>1005</v>
      </c>
      <c r="D15" s="57" t="s">
        <v>146</v>
      </c>
      <c r="E15" s="57">
        <v>11</v>
      </c>
    </row>
    <row r="16" spans="2:17">
      <c r="B16" s="53">
        <v>44326</v>
      </c>
      <c r="C16" s="57">
        <v>1006</v>
      </c>
      <c r="D16" s="57" t="s">
        <v>146</v>
      </c>
      <c r="E16" s="57">
        <v>7</v>
      </c>
    </row>
    <row r="17" spans="2:11">
      <c r="B17" s="53">
        <v>44326</v>
      </c>
      <c r="C17" s="57">
        <v>1002</v>
      </c>
      <c r="D17" s="57" t="s">
        <v>145</v>
      </c>
      <c r="E17" s="57">
        <v>11</v>
      </c>
    </row>
    <row r="18" spans="2:11">
      <c r="B18" s="53">
        <v>44326</v>
      </c>
      <c r="C18" s="57">
        <v>1003</v>
      </c>
      <c r="D18" s="57" t="s">
        <v>145</v>
      </c>
      <c r="E18" s="57">
        <v>1</v>
      </c>
    </row>
    <row r="19" spans="2:11">
      <c r="B19" s="53">
        <v>44326</v>
      </c>
      <c r="C19" s="57">
        <v>1004</v>
      </c>
      <c r="D19" s="57" t="s">
        <v>145</v>
      </c>
      <c r="E19" s="57">
        <v>21</v>
      </c>
    </row>
    <row r="20" spans="2:11">
      <c r="B20" s="53">
        <v>44326</v>
      </c>
      <c r="C20" s="57">
        <v>1005</v>
      </c>
      <c r="D20" s="57" t="s">
        <v>145</v>
      </c>
      <c r="E20" s="57">
        <v>7</v>
      </c>
    </row>
    <row r="21" spans="2:11">
      <c r="B21" s="53">
        <v>44326</v>
      </c>
      <c r="C21" s="57">
        <v>1006</v>
      </c>
      <c r="D21" s="57" t="s">
        <v>145</v>
      </c>
      <c r="E21" s="57">
        <v>8</v>
      </c>
    </row>
    <row r="22" spans="2:11">
      <c r="B22" s="53">
        <v>44327</v>
      </c>
      <c r="C22" s="57">
        <v>1002</v>
      </c>
      <c r="D22" s="57" t="s">
        <v>144</v>
      </c>
      <c r="E22" s="57">
        <v>8</v>
      </c>
    </row>
    <row r="23" spans="2:11">
      <c r="B23" s="53">
        <v>44327</v>
      </c>
      <c r="C23" s="57">
        <v>1003</v>
      </c>
      <c r="D23" s="57" t="s">
        <v>144</v>
      </c>
      <c r="E23" s="57">
        <v>0</v>
      </c>
      <c r="G23" s="49" t="s">
        <v>142</v>
      </c>
      <c r="H23" s="105">
        <v>1002</v>
      </c>
    </row>
    <row r="24" spans="2:11">
      <c r="B24" s="53">
        <v>44327</v>
      </c>
      <c r="C24" s="57">
        <v>1004</v>
      </c>
      <c r="D24" s="57" t="s">
        <v>144</v>
      </c>
      <c r="E24" s="57">
        <v>13</v>
      </c>
    </row>
    <row r="25" spans="2:11">
      <c r="B25" s="53">
        <v>44327</v>
      </c>
      <c r="C25" s="57">
        <v>1005</v>
      </c>
      <c r="D25" s="57" t="s">
        <v>144</v>
      </c>
      <c r="E25" s="57">
        <v>3</v>
      </c>
      <c r="G25" s="49" t="s">
        <v>149</v>
      </c>
      <c r="H25" s="49" t="s">
        <v>143</v>
      </c>
      <c r="I25"/>
      <c r="J25"/>
      <c r="K25"/>
    </row>
    <row r="26" spans="2:11">
      <c r="B26" s="53">
        <v>44327</v>
      </c>
      <c r="C26" s="57">
        <v>1006</v>
      </c>
      <c r="D26" s="57" t="s">
        <v>144</v>
      </c>
      <c r="E26" s="57">
        <v>18</v>
      </c>
      <c r="G26" s="49" t="s">
        <v>0</v>
      </c>
      <c r="H26" s="57" t="s">
        <v>144</v>
      </c>
      <c r="I26" s="57" t="s">
        <v>145</v>
      </c>
      <c r="J26" s="57" t="s">
        <v>146</v>
      </c>
      <c r="K26" s="57" t="s">
        <v>36</v>
      </c>
    </row>
    <row r="27" spans="2:11">
      <c r="B27" s="53">
        <v>44327</v>
      </c>
      <c r="C27" s="57">
        <v>1002</v>
      </c>
      <c r="D27" s="57" t="s">
        <v>146</v>
      </c>
      <c r="E27" s="57">
        <v>18</v>
      </c>
      <c r="G27" s="53">
        <v>44326</v>
      </c>
      <c r="H27" s="55">
        <v>8</v>
      </c>
      <c r="I27" s="55">
        <v>11</v>
      </c>
      <c r="J27" s="55">
        <v>19</v>
      </c>
      <c r="K27" s="55">
        <v>38</v>
      </c>
    </row>
    <row r="28" spans="2:11">
      <c r="B28" s="53">
        <v>44327</v>
      </c>
      <c r="C28" s="57">
        <v>1003</v>
      </c>
      <c r="D28" s="57" t="s">
        <v>146</v>
      </c>
      <c r="E28" s="57">
        <v>19</v>
      </c>
      <c r="G28" s="53">
        <v>44327</v>
      </c>
      <c r="H28" s="55">
        <v>8</v>
      </c>
      <c r="I28" s="55">
        <v>10</v>
      </c>
      <c r="J28" s="55">
        <v>18</v>
      </c>
      <c r="K28" s="55">
        <v>36</v>
      </c>
    </row>
    <row r="29" spans="2:11">
      <c r="B29" s="53">
        <v>44327</v>
      </c>
      <c r="C29" s="57">
        <v>1004</v>
      </c>
      <c r="D29" s="57" t="s">
        <v>146</v>
      </c>
      <c r="E29" s="57">
        <v>2</v>
      </c>
      <c r="G29" s="53">
        <v>44328</v>
      </c>
      <c r="H29" s="55">
        <v>10</v>
      </c>
      <c r="I29" s="55">
        <v>13</v>
      </c>
      <c r="J29" s="55">
        <v>19</v>
      </c>
      <c r="K29" s="55">
        <v>42</v>
      </c>
    </row>
    <row r="30" spans="2:11">
      <c r="B30" s="53">
        <v>44327</v>
      </c>
      <c r="C30" s="57">
        <v>1005</v>
      </c>
      <c r="D30" s="57" t="s">
        <v>146</v>
      </c>
      <c r="E30" s="57">
        <v>17</v>
      </c>
      <c r="G30" s="53">
        <v>44329</v>
      </c>
      <c r="H30" s="55">
        <v>15</v>
      </c>
      <c r="I30" s="55">
        <v>18</v>
      </c>
      <c r="J30" s="55">
        <v>24</v>
      </c>
      <c r="K30" s="55">
        <v>57</v>
      </c>
    </row>
    <row r="31" spans="2:11">
      <c r="B31" s="53">
        <v>44327</v>
      </c>
      <c r="C31" s="57">
        <v>1006</v>
      </c>
      <c r="D31" s="57" t="s">
        <v>146</v>
      </c>
      <c r="E31" s="57">
        <v>9</v>
      </c>
      <c r="G31" s="53">
        <v>44330</v>
      </c>
      <c r="H31" s="55">
        <v>16</v>
      </c>
      <c r="I31" s="55">
        <v>26</v>
      </c>
      <c r="J31" s="55">
        <v>23</v>
      </c>
      <c r="K31" s="55">
        <v>65</v>
      </c>
    </row>
    <row r="32" spans="2:11">
      <c r="B32" s="53">
        <v>44327</v>
      </c>
      <c r="C32" s="57">
        <v>1002</v>
      </c>
      <c r="D32" s="57" t="s">
        <v>145</v>
      </c>
      <c r="E32" s="57">
        <v>10</v>
      </c>
      <c r="G32" s="53" t="s">
        <v>36</v>
      </c>
      <c r="H32" s="55">
        <v>57</v>
      </c>
      <c r="I32" s="55">
        <v>78</v>
      </c>
      <c r="J32" s="55">
        <v>103</v>
      </c>
      <c r="K32" s="55">
        <v>238</v>
      </c>
    </row>
    <row r="33" spans="2:28">
      <c r="B33" s="53">
        <v>44327</v>
      </c>
      <c r="C33" s="57">
        <v>1003</v>
      </c>
      <c r="D33" s="57" t="s">
        <v>145</v>
      </c>
      <c r="E33" s="57">
        <v>5</v>
      </c>
      <c r="G33"/>
      <c r="H33"/>
      <c r="I33"/>
      <c r="J33"/>
      <c r="K33"/>
    </row>
    <row r="34" spans="2:28" hidden="1">
      <c r="B34" s="53">
        <v>44327</v>
      </c>
      <c r="C34" s="57">
        <v>1004</v>
      </c>
      <c r="D34" s="57" t="s">
        <v>145</v>
      </c>
      <c r="E34" s="57">
        <v>23</v>
      </c>
    </row>
    <row r="35" spans="2:28" hidden="1">
      <c r="B35" s="53">
        <v>44327</v>
      </c>
      <c r="C35" s="57">
        <v>1005</v>
      </c>
      <c r="D35" s="57" t="s">
        <v>145</v>
      </c>
      <c r="E35" s="57">
        <v>13</v>
      </c>
    </row>
    <row r="36" spans="2:28" hidden="1">
      <c r="B36" s="53">
        <v>44327</v>
      </c>
      <c r="C36" s="57">
        <v>1006</v>
      </c>
      <c r="D36" s="57" t="s">
        <v>145</v>
      </c>
      <c r="E36" s="57">
        <v>14</v>
      </c>
    </row>
    <row r="37" spans="2:28" hidden="1">
      <c r="B37" s="53">
        <v>44328</v>
      </c>
      <c r="C37" s="57">
        <v>1002</v>
      </c>
      <c r="D37" s="57" t="s">
        <v>144</v>
      </c>
      <c r="E37" s="57">
        <v>10</v>
      </c>
    </row>
    <row r="38" spans="2:28" hidden="1">
      <c r="B38" s="53">
        <v>44328</v>
      </c>
      <c r="C38" s="57">
        <v>1003</v>
      </c>
      <c r="D38" s="57" t="s">
        <v>144</v>
      </c>
      <c r="E38" s="57">
        <v>2</v>
      </c>
    </row>
    <row r="39" spans="2:28" hidden="1">
      <c r="B39" s="53">
        <v>44328</v>
      </c>
      <c r="C39" s="57">
        <v>1004</v>
      </c>
      <c r="D39" s="57" t="s">
        <v>144</v>
      </c>
      <c r="E39" s="57">
        <v>13</v>
      </c>
    </row>
    <row r="40" spans="2:28" hidden="1">
      <c r="B40" s="53">
        <v>44328</v>
      </c>
      <c r="C40" s="57">
        <v>1005</v>
      </c>
      <c r="D40" s="57" t="s">
        <v>144</v>
      </c>
      <c r="E40" s="57">
        <v>7</v>
      </c>
    </row>
    <row r="41" spans="2:28" hidden="1">
      <c r="B41" s="53">
        <v>44328</v>
      </c>
      <c r="C41" s="57">
        <v>1006</v>
      </c>
      <c r="D41" s="57" t="s">
        <v>144</v>
      </c>
      <c r="E41" s="57">
        <v>13</v>
      </c>
    </row>
    <row r="42" spans="2:28" hidden="1">
      <c r="B42" s="53">
        <v>44328</v>
      </c>
      <c r="C42" s="57">
        <v>1002</v>
      </c>
      <c r="D42" s="57" t="s">
        <v>146</v>
      </c>
      <c r="E42" s="57">
        <v>19</v>
      </c>
      <c r="Q42"/>
      <c r="R42"/>
      <c r="S42"/>
      <c r="T42"/>
      <c r="U42"/>
      <c r="V42"/>
      <c r="W42"/>
      <c r="X42"/>
      <c r="Y42"/>
      <c r="Z42"/>
      <c r="AA42"/>
      <c r="AB42"/>
    </row>
    <row r="43" spans="2:28" hidden="1">
      <c r="B43" s="53">
        <v>44328</v>
      </c>
      <c r="C43" s="57">
        <v>1003</v>
      </c>
      <c r="D43" s="57" t="s">
        <v>146</v>
      </c>
      <c r="E43" s="57">
        <v>26</v>
      </c>
      <c r="Q43"/>
      <c r="R43"/>
      <c r="S43"/>
      <c r="T43"/>
      <c r="U43"/>
      <c r="V43"/>
      <c r="W43"/>
      <c r="X43"/>
      <c r="Y43"/>
      <c r="Z43"/>
      <c r="AA43"/>
      <c r="AB43"/>
    </row>
    <row r="44" spans="2:28" hidden="1">
      <c r="B44" s="53">
        <v>44328</v>
      </c>
      <c r="C44" s="57">
        <v>1004</v>
      </c>
      <c r="D44" s="57" t="s">
        <v>146</v>
      </c>
      <c r="E44" s="57">
        <v>4</v>
      </c>
      <c r="Q44"/>
      <c r="R44"/>
      <c r="S44"/>
      <c r="T44"/>
      <c r="U44"/>
      <c r="V44"/>
      <c r="W44"/>
      <c r="X44"/>
      <c r="Y44"/>
      <c r="Z44"/>
      <c r="AA44"/>
      <c r="AB44"/>
    </row>
    <row r="45" spans="2:28" hidden="1">
      <c r="B45" s="53">
        <v>44328</v>
      </c>
      <c r="C45" s="57">
        <v>1005</v>
      </c>
      <c r="D45" s="57" t="s">
        <v>146</v>
      </c>
      <c r="E45" s="57">
        <v>21</v>
      </c>
      <c r="Q45"/>
      <c r="R45"/>
      <c r="S45"/>
      <c r="T45"/>
      <c r="U45"/>
      <c r="V45"/>
      <c r="W45"/>
      <c r="X45"/>
      <c r="Y45"/>
      <c r="Z45"/>
      <c r="AA45"/>
      <c r="AB45"/>
    </row>
    <row r="46" spans="2:28" hidden="1">
      <c r="B46" s="53">
        <v>44328</v>
      </c>
      <c r="C46" s="57">
        <v>1006</v>
      </c>
      <c r="D46" s="57" t="s">
        <v>146</v>
      </c>
      <c r="E46" s="57">
        <v>9</v>
      </c>
      <c r="Q46"/>
      <c r="R46"/>
      <c r="S46"/>
      <c r="T46"/>
      <c r="U46"/>
      <c r="V46"/>
      <c r="W46"/>
      <c r="X46"/>
      <c r="Y46"/>
      <c r="Z46"/>
      <c r="AA46"/>
      <c r="AB46"/>
    </row>
    <row r="47" spans="2:28" hidden="1">
      <c r="B47" s="53">
        <v>44328</v>
      </c>
      <c r="C47" s="57">
        <v>1002</v>
      </c>
      <c r="D47" s="57" t="s">
        <v>145</v>
      </c>
      <c r="E47" s="57">
        <v>13</v>
      </c>
      <c r="Q47"/>
      <c r="R47"/>
      <c r="S47"/>
      <c r="T47"/>
      <c r="U47"/>
      <c r="V47"/>
      <c r="W47"/>
      <c r="X47"/>
      <c r="Y47"/>
      <c r="Z47"/>
      <c r="AA47"/>
      <c r="AB47"/>
    </row>
    <row r="48" spans="2:28" hidden="1">
      <c r="B48" s="53">
        <v>44328</v>
      </c>
      <c r="C48" s="57">
        <v>1003</v>
      </c>
      <c r="D48" s="57" t="s">
        <v>145</v>
      </c>
      <c r="E48" s="57">
        <v>11</v>
      </c>
      <c r="Q48"/>
      <c r="R48"/>
      <c r="S48"/>
      <c r="T48"/>
      <c r="U48"/>
      <c r="V48"/>
      <c r="W48"/>
      <c r="X48"/>
      <c r="Y48"/>
      <c r="Z48"/>
      <c r="AA48"/>
      <c r="AB48"/>
    </row>
    <row r="49" spans="2:28" hidden="1">
      <c r="B49" s="53">
        <v>44328</v>
      </c>
      <c r="C49" s="57">
        <v>1004</v>
      </c>
      <c r="D49" s="57" t="s">
        <v>145</v>
      </c>
      <c r="E49" s="57">
        <v>24</v>
      </c>
      <c r="Q49"/>
      <c r="R49"/>
      <c r="S49"/>
      <c r="T49"/>
      <c r="U49"/>
      <c r="V49"/>
      <c r="W49"/>
      <c r="X49"/>
      <c r="Y49"/>
      <c r="Z49"/>
      <c r="AA49"/>
      <c r="AB49"/>
    </row>
    <row r="50" spans="2:28" hidden="1">
      <c r="B50" s="53">
        <v>44328</v>
      </c>
      <c r="C50" s="57">
        <v>1005</v>
      </c>
      <c r="D50" s="57" t="s">
        <v>145</v>
      </c>
      <c r="E50" s="57">
        <v>22</v>
      </c>
      <c r="Q50"/>
      <c r="R50"/>
      <c r="S50"/>
      <c r="T50"/>
      <c r="U50"/>
      <c r="V50"/>
      <c r="W50"/>
      <c r="X50"/>
      <c r="Y50"/>
      <c r="Z50"/>
      <c r="AA50"/>
      <c r="AB50"/>
    </row>
    <row r="51" spans="2:28" hidden="1">
      <c r="B51" s="53">
        <v>44328</v>
      </c>
      <c r="C51" s="57">
        <v>1006</v>
      </c>
      <c r="D51" s="57" t="s">
        <v>145</v>
      </c>
      <c r="E51" s="57">
        <v>10</v>
      </c>
      <c r="Q51"/>
      <c r="R51"/>
      <c r="S51"/>
      <c r="T51"/>
      <c r="U51"/>
      <c r="V51"/>
      <c r="W51"/>
      <c r="X51"/>
      <c r="Y51"/>
      <c r="Z51"/>
      <c r="AA51"/>
      <c r="AB51"/>
    </row>
    <row r="52" spans="2:28" hidden="1">
      <c r="B52" s="53">
        <v>44329</v>
      </c>
      <c r="C52" s="57">
        <v>1002</v>
      </c>
      <c r="D52" s="57" t="s">
        <v>144</v>
      </c>
      <c r="E52" s="57">
        <v>15</v>
      </c>
      <c r="Q52"/>
      <c r="R52"/>
      <c r="S52"/>
      <c r="T52"/>
      <c r="U52"/>
      <c r="V52"/>
      <c r="W52"/>
      <c r="X52"/>
      <c r="Y52"/>
      <c r="Z52"/>
      <c r="AA52"/>
      <c r="AB52"/>
    </row>
    <row r="53" spans="2:28" hidden="1">
      <c r="B53" s="53">
        <v>44329</v>
      </c>
      <c r="C53" s="57">
        <v>1003</v>
      </c>
      <c r="D53" s="57" t="s">
        <v>144</v>
      </c>
      <c r="E53" s="57">
        <v>10</v>
      </c>
      <c r="Q53"/>
      <c r="R53"/>
      <c r="S53"/>
      <c r="T53"/>
      <c r="U53"/>
      <c r="V53"/>
      <c r="W53"/>
      <c r="X53"/>
      <c r="Y53"/>
      <c r="Z53"/>
      <c r="AA53"/>
      <c r="AB53"/>
    </row>
    <row r="54" spans="2:28" hidden="1">
      <c r="B54" s="53">
        <v>44329</v>
      </c>
      <c r="C54" s="57">
        <v>1004</v>
      </c>
      <c r="D54" s="57" t="s">
        <v>144</v>
      </c>
      <c r="E54" s="57">
        <v>18</v>
      </c>
      <c r="Q54"/>
      <c r="R54"/>
      <c r="S54"/>
      <c r="T54"/>
      <c r="U54"/>
      <c r="V54"/>
      <c r="W54"/>
      <c r="X54"/>
      <c r="Y54"/>
      <c r="Z54"/>
      <c r="AA54"/>
      <c r="AB54"/>
    </row>
    <row r="55" spans="2:28" hidden="1">
      <c r="B55" s="53">
        <v>44329</v>
      </c>
      <c r="C55" s="57">
        <v>1005</v>
      </c>
      <c r="D55" s="57" t="s">
        <v>144</v>
      </c>
      <c r="E55" s="57">
        <v>3</v>
      </c>
      <c r="Q55"/>
      <c r="R55"/>
      <c r="S55"/>
      <c r="T55"/>
      <c r="U55"/>
      <c r="V55"/>
      <c r="W55"/>
      <c r="X55"/>
      <c r="Y55"/>
      <c r="Z55"/>
      <c r="AA55"/>
      <c r="AB55"/>
    </row>
    <row r="56" spans="2:28" hidden="1">
      <c r="B56" s="53">
        <v>44329</v>
      </c>
      <c r="C56" s="57">
        <v>1006</v>
      </c>
      <c r="D56" s="57" t="s">
        <v>144</v>
      </c>
      <c r="E56" s="57">
        <v>8</v>
      </c>
      <c r="Q56"/>
      <c r="R56"/>
      <c r="S56"/>
      <c r="T56"/>
      <c r="U56"/>
      <c r="V56"/>
      <c r="W56"/>
      <c r="X56"/>
      <c r="Y56"/>
      <c r="Z56"/>
      <c r="AA56"/>
      <c r="AB56"/>
    </row>
    <row r="57" spans="2:28" hidden="1">
      <c r="B57" s="53">
        <v>44329</v>
      </c>
      <c r="C57" s="57">
        <v>1002</v>
      </c>
      <c r="D57" s="57" t="s">
        <v>146</v>
      </c>
      <c r="E57" s="57">
        <v>24</v>
      </c>
      <c r="Q57"/>
      <c r="R57"/>
      <c r="S57"/>
      <c r="T57"/>
      <c r="U57"/>
      <c r="V57"/>
      <c r="W57"/>
      <c r="X57"/>
      <c r="Y57"/>
      <c r="Z57"/>
      <c r="AA57"/>
      <c r="AB57"/>
    </row>
    <row r="58" spans="2:28" hidden="1">
      <c r="B58" s="53">
        <v>44329</v>
      </c>
      <c r="C58" s="57">
        <v>1003</v>
      </c>
      <c r="D58" s="57" t="s">
        <v>146</v>
      </c>
      <c r="E58" s="57">
        <v>24</v>
      </c>
      <c r="Q58"/>
      <c r="R58"/>
      <c r="S58"/>
      <c r="T58"/>
      <c r="U58"/>
      <c r="V58"/>
      <c r="W58"/>
      <c r="X58"/>
      <c r="Y58"/>
      <c r="Z58"/>
      <c r="AA58"/>
      <c r="AB58"/>
    </row>
    <row r="59" spans="2:28" hidden="1">
      <c r="B59" s="53">
        <v>44329</v>
      </c>
      <c r="C59" s="57">
        <v>1004</v>
      </c>
      <c r="D59" s="57" t="s">
        <v>146</v>
      </c>
      <c r="E59" s="57">
        <v>14</v>
      </c>
      <c r="Q59"/>
      <c r="R59"/>
      <c r="S59"/>
      <c r="T59"/>
      <c r="U59"/>
      <c r="V59"/>
      <c r="W59"/>
      <c r="X59"/>
      <c r="Y59"/>
      <c r="Z59"/>
      <c r="AA59"/>
      <c r="AB59"/>
    </row>
    <row r="60" spans="2:28" hidden="1">
      <c r="B60" s="53">
        <v>44329</v>
      </c>
      <c r="C60" s="57">
        <v>1005</v>
      </c>
      <c r="D60" s="57" t="s">
        <v>146</v>
      </c>
      <c r="E60" s="57">
        <v>20</v>
      </c>
      <c r="Q60"/>
      <c r="R60"/>
      <c r="S60"/>
      <c r="T60"/>
      <c r="U60"/>
      <c r="V60"/>
      <c r="W60"/>
      <c r="X60"/>
      <c r="Y60"/>
      <c r="Z60"/>
      <c r="AA60"/>
      <c r="AB60"/>
    </row>
    <row r="61" spans="2:28" hidden="1">
      <c r="B61" s="53">
        <v>44329</v>
      </c>
      <c r="C61" s="57">
        <v>1006</v>
      </c>
      <c r="D61" s="57" t="s">
        <v>146</v>
      </c>
      <c r="E61" s="57">
        <v>17</v>
      </c>
      <c r="Q61"/>
      <c r="R61"/>
      <c r="S61"/>
      <c r="T61"/>
      <c r="U61"/>
      <c r="V61"/>
      <c r="W61"/>
      <c r="X61"/>
      <c r="Y61"/>
      <c r="Z61"/>
      <c r="AA61"/>
      <c r="AB61"/>
    </row>
    <row r="62" spans="2:28" hidden="1">
      <c r="B62" s="53">
        <v>44329</v>
      </c>
      <c r="C62" s="57">
        <v>1002</v>
      </c>
      <c r="D62" s="57" t="s">
        <v>145</v>
      </c>
      <c r="E62" s="57">
        <v>18</v>
      </c>
      <c r="Q62"/>
      <c r="R62"/>
      <c r="S62"/>
      <c r="T62"/>
      <c r="U62"/>
      <c r="V62"/>
      <c r="W62"/>
      <c r="X62"/>
      <c r="Y62"/>
      <c r="Z62"/>
      <c r="AA62"/>
      <c r="AB62"/>
    </row>
    <row r="63" spans="2:28" hidden="1">
      <c r="B63" s="53">
        <v>44329</v>
      </c>
      <c r="C63" s="57">
        <v>1003</v>
      </c>
      <c r="D63" s="57" t="s">
        <v>145</v>
      </c>
      <c r="E63" s="57">
        <v>11</v>
      </c>
      <c r="Q63"/>
      <c r="R63"/>
      <c r="S63"/>
      <c r="T63"/>
      <c r="U63"/>
      <c r="V63"/>
      <c r="W63"/>
      <c r="X63"/>
      <c r="Y63"/>
      <c r="Z63"/>
      <c r="AA63"/>
      <c r="AB63"/>
    </row>
    <row r="64" spans="2:28" hidden="1">
      <c r="B64" s="53">
        <v>44329</v>
      </c>
      <c r="C64" s="57">
        <v>1004</v>
      </c>
      <c r="D64" s="57" t="s">
        <v>145</v>
      </c>
      <c r="E64" s="57">
        <v>25</v>
      </c>
      <c r="Q64"/>
      <c r="R64"/>
      <c r="S64"/>
      <c r="T64"/>
      <c r="U64"/>
      <c r="V64"/>
      <c r="W64"/>
      <c r="X64"/>
      <c r="Y64"/>
      <c r="Z64"/>
      <c r="AA64"/>
      <c r="AB64"/>
    </row>
    <row r="65" spans="2:7" hidden="1">
      <c r="B65" s="53">
        <v>44329</v>
      </c>
      <c r="C65" s="57">
        <v>1005</v>
      </c>
      <c r="D65" s="57" t="s">
        <v>145</v>
      </c>
      <c r="E65" s="57">
        <v>23</v>
      </c>
    </row>
    <row r="66" spans="2:7" hidden="1">
      <c r="B66" s="53">
        <v>44329</v>
      </c>
      <c r="C66" s="57">
        <v>1006</v>
      </c>
      <c r="D66" s="57" t="s">
        <v>145</v>
      </c>
      <c r="E66" s="57">
        <v>7</v>
      </c>
    </row>
    <row r="67" spans="2:7" hidden="1">
      <c r="B67" s="53">
        <v>44330</v>
      </c>
      <c r="C67" s="57">
        <v>1002</v>
      </c>
      <c r="D67" s="57" t="s">
        <v>144</v>
      </c>
      <c r="E67" s="57">
        <v>16</v>
      </c>
    </row>
    <row r="68" spans="2:7" hidden="1">
      <c r="B68" s="53">
        <v>44330</v>
      </c>
      <c r="C68" s="57">
        <v>1003</v>
      </c>
      <c r="D68" s="57" t="s">
        <v>144</v>
      </c>
      <c r="E68" s="57">
        <v>9</v>
      </c>
    </row>
    <row r="69" spans="2:7" hidden="1">
      <c r="B69" s="53">
        <v>44330</v>
      </c>
      <c r="C69" s="57">
        <v>1004</v>
      </c>
      <c r="D69" s="57" t="s">
        <v>144</v>
      </c>
      <c r="E69" s="57">
        <v>27</v>
      </c>
    </row>
    <row r="70" spans="2:7" hidden="1">
      <c r="B70" s="53">
        <v>44330</v>
      </c>
      <c r="C70" s="57">
        <v>1005</v>
      </c>
      <c r="D70" s="57" t="s">
        <v>144</v>
      </c>
      <c r="E70" s="57">
        <v>3</v>
      </c>
    </row>
    <row r="71" spans="2:7" hidden="1">
      <c r="B71" s="53">
        <v>44330</v>
      </c>
      <c r="C71" s="57">
        <v>1006</v>
      </c>
      <c r="D71" s="57" t="s">
        <v>144</v>
      </c>
      <c r="E71" s="57">
        <v>8</v>
      </c>
    </row>
    <row r="72" spans="2:7" hidden="1">
      <c r="B72" s="53">
        <v>44330</v>
      </c>
      <c r="C72" s="57">
        <v>1002</v>
      </c>
      <c r="D72" s="57" t="s">
        <v>146</v>
      </c>
      <c r="E72" s="57">
        <v>23</v>
      </c>
    </row>
    <row r="73" spans="2:7" hidden="1">
      <c r="B73" s="53">
        <v>44330</v>
      </c>
      <c r="C73" s="57">
        <v>1003</v>
      </c>
      <c r="D73" s="57" t="s">
        <v>146</v>
      </c>
      <c r="E73" s="57">
        <v>28</v>
      </c>
    </row>
    <row r="74" spans="2:7" hidden="1">
      <c r="B74" s="53">
        <v>44330</v>
      </c>
      <c r="C74" s="57">
        <v>1004</v>
      </c>
      <c r="D74" s="57" t="s">
        <v>146</v>
      </c>
      <c r="E74" s="57">
        <v>17</v>
      </c>
    </row>
    <row r="75" spans="2:7" hidden="1">
      <c r="B75" s="53">
        <v>44330</v>
      </c>
      <c r="C75" s="57">
        <v>1005</v>
      </c>
      <c r="D75" s="57" t="s">
        <v>146</v>
      </c>
      <c r="E75" s="57">
        <v>25</v>
      </c>
    </row>
    <row r="76" spans="2:7" hidden="1">
      <c r="B76" s="53">
        <v>44330</v>
      </c>
      <c r="C76" s="57">
        <v>1006</v>
      </c>
      <c r="D76" s="57" t="s">
        <v>146</v>
      </c>
      <c r="E76" s="57">
        <v>27</v>
      </c>
    </row>
    <row r="77" spans="2:7" hidden="1">
      <c r="B77" s="53">
        <v>44330</v>
      </c>
      <c r="C77" s="57">
        <v>1002</v>
      </c>
      <c r="D77" s="57" t="s">
        <v>145</v>
      </c>
      <c r="E77" s="57">
        <v>26</v>
      </c>
    </row>
    <row r="78" spans="2:7" hidden="1">
      <c r="B78" s="53">
        <v>44330</v>
      </c>
      <c r="C78" s="57">
        <v>1003</v>
      </c>
      <c r="D78" s="57" t="s">
        <v>145</v>
      </c>
      <c r="E78" s="57">
        <v>13</v>
      </c>
    </row>
    <row r="79" spans="2:7">
      <c r="B79" s="53">
        <v>44330</v>
      </c>
      <c r="C79" s="57">
        <v>1004</v>
      </c>
      <c r="D79" s="57" t="s">
        <v>145</v>
      </c>
      <c r="E79" s="57">
        <v>23</v>
      </c>
      <c r="G79" s="38" t="s">
        <v>416</v>
      </c>
    </row>
    <row r="80" spans="2:7">
      <c r="B80" s="53">
        <v>44330</v>
      </c>
      <c r="C80" s="57">
        <v>1005</v>
      </c>
      <c r="D80" s="57" t="s">
        <v>145</v>
      </c>
      <c r="E80" s="57">
        <v>30</v>
      </c>
    </row>
    <row r="81" spans="2:10">
      <c r="B81" s="53">
        <v>44330</v>
      </c>
      <c r="C81" s="57">
        <v>1006</v>
      </c>
      <c r="D81" s="57" t="s">
        <v>145</v>
      </c>
      <c r="E81" s="57">
        <v>4</v>
      </c>
      <c r="G81" s="53">
        <v>44331</v>
      </c>
      <c r="H81" s="57">
        <v>1002</v>
      </c>
      <c r="I81" s="57" t="s">
        <v>144</v>
      </c>
      <c r="J81" s="57">
        <v>5</v>
      </c>
    </row>
    <row r="82" spans="2:10">
      <c r="B82" s="53"/>
      <c r="G82" s="53">
        <v>44331</v>
      </c>
      <c r="H82" s="57">
        <v>1003</v>
      </c>
      <c r="I82" s="57" t="s">
        <v>144</v>
      </c>
      <c r="J82" s="57">
        <v>9</v>
      </c>
    </row>
    <row r="83" spans="2:10">
      <c r="B83" s="53"/>
      <c r="G83" s="53">
        <v>44331</v>
      </c>
      <c r="H83" s="57">
        <v>1004</v>
      </c>
      <c r="I83" s="57" t="s">
        <v>144</v>
      </c>
      <c r="J83" s="57">
        <v>22</v>
      </c>
    </row>
    <row r="84" spans="2:10">
      <c r="B84" s="53"/>
      <c r="G84" s="53">
        <v>44331</v>
      </c>
      <c r="H84" s="57">
        <v>1005</v>
      </c>
      <c r="I84" s="57" t="s">
        <v>144</v>
      </c>
      <c r="J84" s="57">
        <v>20</v>
      </c>
    </row>
    <row r="85" spans="2:10">
      <c r="B85" s="53"/>
      <c r="G85" s="53">
        <v>44331</v>
      </c>
      <c r="H85" s="57">
        <v>1006</v>
      </c>
      <c r="I85" s="57" t="s">
        <v>144</v>
      </c>
      <c r="J85" s="57">
        <v>17</v>
      </c>
    </row>
    <row r="86" spans="2:10">
      <c r="B86" s="53"/>
      <c r="G86" s="53">
        <v>44331</v>
      </c>
      <c r="H86" s="57">
        <v>1002</v>
      </c>
      <c r="I86" s="57" t="s">
        <v>146</v>
      </c>
      <c r="J86" s="57">
        <v>10</v>
      </c>
    </row>
    <row r="87" spans="2:10">
      <c r="B87" s="53"/>
      <c r="G87" s="53">
        <v>44331</v>
      </c>
      <c r="H87" s="57">
        <v>1003</v>
      </c>
      <c r="I87" s="57" t="s">
        <v>146</v>
      </c>
      <c r="J87" s="57">
        <v>40</v>
      </c>
    </row>
    <row r="88" spans="2:10">
      <c r="B88" s="53"/>
      <c r="G88" s="53">
        <v>44331</v>
      </c>
      <c r="H88" s="57">
        <v>1004</v>
      </c>
      <c r="I88" s="57" t="s">
        <v>146</v>
      </c>
      <c r="J88" s="57">
        <v>12</v>
      </c>
    </row>
    <row r="89" spans="2:10">
      <c r="B89" s="53"/>
      <c r="G89" s="53">
        <v>44331</v>
      </c>
      <c r="H89" s="57">
        <v>1005</v>
      </c>
      <c r="I89" s="57" t="s">
        <v>146</v>
      </c>
      <c r="J89" s="57">
        <v>38</v>
      </c>
    </row>
    <row r="90" spans="2:10">
      <c r="B90" s="53"/>
      <c r="G90" s="53">
        <v>44331</v>
      </c>
      <c r="H90" s="57">
        <v>1006</v>
      </c>
      <c r="I90" s="57" t="s">
        <v>146</v>
      </c>
      <c r="J90" s="57">
        <v>30</v>
      </c>
    </row>
    <row r="91" spans="2:10">
      <c r="B91" s="53"/>
      <c r="G91" s="53">
        <v>44331</v>
      </c>
      <c r="H91" s="57">
        <v>1002</v>
      </c>
      <c r="I91" s="57" t="s">
        <v>145</v>
      </c>
      <c r="J91" s="57">
        <v>33</v>
      </c>
    </row>
    <row r="92" spans="2:10">
      <c r="B92" s="53"/>
      <c r="G92" s="53">
        <v>44331</v>
      </c>
      <c r="H92" s="57">
        <v>1003</v>
      </c>
      <c r="I92" s="57" t="s">
        <v>145</v>
      </c>
      <c r="J92" s="57">
        <v>29</v>
      </c>
    </row>
    <row r="93" spans="2:10">
      <c r="B93" s="53"/>
      <c r="G93" s="53">
        <v>44331</v>
      </c>
      <c r="H93" s="57">
        <v>1004</v>
      </c>
      <c r="I93" s="57" t="s">
        <v>145</v>
      </c>
      <c r="J93" s="57">
        <v>20</v>
      </c>
    </row>
    <row r="94" spans="2:10">
      <c r="B94" s="53"/>
      <c r="G94" s="53">
        <v>44331</v>
      </c>
      <c r="H94" s="57">
        <v>1005</v>
      </c>
      <c r="I94" s="57" t="s">
        <v>145</v>
      </c>
      <c r="J94" s="57">
        <v>41</v>
      </c>
    </row>
    <row r="95" spans="2:10">
      <c r="B95" s="53"/>
      <c r="G95" s="53">
        <v>44331</v>
      </c>
      <c r="H95" s="57">
        <v>1006</v>
      </c>
      <c r="I95" s="57" t="s">
        <v>145</v>
      </c>
      <c r="J95" s="57">
        <v>9</v>
      </c>
    </row>
    <row r="96" spans="2:10">
      <c r="B96" s="53"/>
    </row>
  </sheetData>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4FD11-493D-4D3D-87CE-945323A06718}">
  <sheetPr>
    <tabColor rgb="FFFF0000"/>
  </sheetPr>
  <dimension ref="B1:Q96"/>
  <sheetViews>
    <sheetView zoomScale="85" zoomScaleNormal="85" workbookViewId="0"/>
  </sheetViews>
  <sheetFormatPr defaultColWidth="9.140625" defaultRowHeight="15"/>
  <cols>
    <col min="1" max="1" width="1" style="57" customWidth="1"/>
    <col min="2" max="2" width="9.140625" style="57"/>
    <col min="3" max="3" width="14" style="57" bestFit="1" customWidth="1"/>
    <col min="4" max="4" width="11.42578125" style="57" bestFit="1" customWidth="1"/>
    <col min="5" max="5" width="21.28515625" style="57" bestFit="1" customWidth="1"/>
    <col min="6" max="6" width="3" style="57" customWidth="1"/>
    <col min="7" max="7" width="24.85546875" style="57" bestFit="1" customWidth="1"/>
    <col min="8" max="10" width="11.42578125" style="57" bestFit="1" customWidth="1"/>
    <col min="11" max="11" width="11.28515625" style="57" bestFit="1" customWidth="1"/>
    <col min="12" max="12" width="1.42578125" style="57" customWidth="1"/>
    <col min="13" max="15" width="9.140625" style="57"/>
    <col min="16" max="16" width="10.7109375" style="57" bestFit="1" customWidth="1"/>
    <col min="17" max="16384" width="9.140625" style="57"/>
  </cols>
  <sheetData>
    <row r="1" spans="2:17" ht="5.25" customHeight="1"/>
    <row r="2" spans="2:17">
      <c r="B2" s="38" t="s">
        <v>417</v>
      </c>
      <c r="C2" s="38" t="s">
        <v>418</v>
      </c>
    </row>
    <row r="3" spans="2:17" ht="6" customHeight="1"/>
    <row r="4" spans="2:17">
      <c r="P4" s="38" t="s">
        <v>139</v>
      </c>
      <c r="Q4" s="57" t="str">
        <f>G25&amp;" by "&amp;G26&amp;" and "&amp;H25&amp;" for "&amp;G23&amp;" = "&amp;H23</f>
        <v>Total Clicks on Auto Listing by Date and Web Site for Vin Number = 1002</v>
      </c>
    </row>
    <row r="5" spans="2:17" ht="6" customHeight="1"/>
    <row r="6" spans="2:17">
      <c r="B6" s="38" t="s">
        <v>0</v>
      </c>
      <c r="C6" s="38" t="s">
        <v>142</v>
      </c>
      <c r="D6" s="38" t="s">
        <v>143</v>
      </c>
      <c r="E6" s="38" t="s">
        <v>148</v>
      </c>
    </row>
    <row r="7" spans="2:17">
      <c r="B7" s="53">
        <v>44326</v>
      </c>
      <c r="C7" s="57">
        <v>1002</v>
      </c>
      <c r="D7" s="57" t="s">
        <v>144</v>
      </c>
      <c r="E7" s="57">
        <v>8</v>
      </c>
    </row>
    <row r="8" spans="2:17">
      <c r="B8" s="53">
        <v>44326</v>
      </c>
      <c r="C8" s="57">
        <v>1003</v>
      </c>
      <c r="D8" s="57" t="s">
        <v>144</v>
      </c>
      <c r="E8" s="57">
        <v>2</v>
      </c>
    </row>
    <row r="9" spans="2:17">
      <c r="B9" s="53">
        <v>44326</v>
      </c>
      <c r="C9" s="57">
        <v>1004</v>
      </c>
      <c r="D9" s="57" t="s">
        <v>144</v>
      </c>
      <c r="E9" s="57">
        <v>4</v>
      </c>
    </row>
    <row r="10" spans="2:17">
      <c r="B10" s="53">
        <v>44326</v>
      </c>
      <c r="C10" s="57">
        <v>1005</v>
      </c>
      <c r="D10" s="57" t="s">
        <v>144</v>
      </c>
      <c r="E10" s="57">
        <v>0</v>
      </c>
    </row>
    <row r="11" spans="2:17">
      <c r="B11" s="53">
        <v>44326</v>
      </c>
      <c r="C11" s="57">
        <v>1006</v>
      </c>
      <c r="D11" s="57" t="s">
        <v>144</v>
      </c>
      <c r="E11" s="57">
        <v>22</v>
      </c>
    </row>
    <row r="12" spans="2:17">
      <c r="B12" s="53">
        <v>44326</v>
      </c>
      <c r="C12" s="57">
        <v>1002</v>
      </c>
      <c r="D12" s="57" t="s">
        <v>146</v>
      </c>
      <c r="E12" s="57">
        <v>19</v>
      </c>
    </row>
    <row r="13" spans="2:17">
      <c r="B13" s="53">
        <v>44326</v>
      </c>
      <c r="C13" s="57">
        <v>1003</v>
      </c>
      <c r="D13" s="57" t="s">
        <v>146</v>
      </c>
      <c r="E13" s="57">
        <v>9</v>
      </c>
    </row>
    <row r="14" spans="2:17">
      <c r="B14" s="53">
        <v>44326</v>
      </c>
      <c r="C14" s="57">
        <v>1004</v>
      </c>
      <c r="D14" s="57" t="s">
        <v>146</v>
      </c>
      <c r="E14" s="57">
        <v>1</v>
      </c>
    </row>
    <row r="15" spans="2:17">
      <c r="B15" s="53">
        <v>44326</v>
      </c>
      <c r="C15" s="57">
        <v>1005</v>
      </c>
      <c r="D15" s="57" t="s">
        <v>146</v>
      </c>
      <c r="E15" s="57">
        <v>11</v>
      </c>
    </row>
    <row r="16" spans="2:17">
      <c r="B16" s="53">
        <v>44326</v>
      </c>
      <c r="C16" s="57">
        <v>1006</v>
      </c>
      <c r="D16" s="57" t="s">
        <v>146</v>
      </c>
      <c r="E16" s="57">
        <v>7</v>
      </c>
    </row>
    <row r="17" spans="2:11">
      <c r="B17" s="53">
        <v>44326</v>
      </c>
      <c r="C17" s="57">
        <v>1002</v>
      </c>
      <c r="D17" s="57" t="s">
        <v>145</v>
      </c>
      <c r="E17" s="57">
        <v>11</v>
      </c>
    </row>
    <row r="18" spans="2:11">
      <c r="B18" s="53">
        <v>44326</v>
      </c>
      <c r="C18" s="57">
        <v>1003</v>
      </c>
      <c r="D18" s="57" t="s">
        <v>145</v>
      </c>
      <c r="E18" s="57">
        <v>1</v>
      </c>
    </row>
    <row r="19" spans="2:11">
      <c r="B19" s="53">
        <v>44326</v>
      </c>
      <c r="C19" s="57">
        <v>1004</v>
      </c>
      <c r="D19" s="57" t="s">
        <v>145</v>
      </c>
      <c r="E19" s="57">
        <v>21</v>
      </c>
    </row>
    <row r="20" spans="2:11">
      <c r="B20" s="53">
        <v>44326</v>
      </c>
      <c r="C20" s="57">
        <v>1005</v>
      </c>
      <c r="D20" s="57" t="s">
        <v>145</v>
      </c>
      <c r="E20" s="57">
        <v>7</v>
      </c>
    </row>
    <row r="21" spans="2:11">
      <c r="B21" s="53">
        <v>44326</v>
      </c>
      <c r="C21" s="57">
        <v>1006</v>
      </c>
      <c r="D21" s="57" t="s">
        <v>145</v>
      </c>
      <c r="E21" s="57">
        <v>8</v>
      </c>
    </row>
    <row r="22" spans="2:11">
      <c r="B22" s="53">
        <v>44327</v>
      </c>
      <c r="C22" s="57">
        <v>1002</v>
      </c>
      <c r="D22" s="57" t="s">
        <v>144</v>
      </c>
      <c r="E22" s="57">
        <v>8</v>
      </c>
    </row>
    <row r="23" spans="2:11">
      <c r="B23" s="53">
        <v>44327</v>
      </c>
      <c r="C23" s="57">
        <v>1003</v>
      </c>
      <c r="D23" s="57" t="s">
        <v>144</v>
      </c>
      <c r="E23" s="57">
        <v>0</v>
      </c>
      <c r="G23" s="49" t="s">
        <v>142</v>
      </c>
      <c r="H23" s="105">
        <v>1002</v>
      </c>
    </row>
    <row r="24" spans="2:11">
      <c r="B24" s="53">
        <v>44327</v>
      </c>
      <c r="C24" s="57">
        <v>1004</v>
      </c>
      <c r="D24" s="57" t="s">
        <v>144</v>
      </c>
      <c r="E24" s="57">
        <v>13</v>
      </c>
    </row>
    <row r="25" spans="2:11">
      <c r="B25" s="53">
        <v>44327</v>
      </c>
      <c r="C25" s="57">
        <v>1005</v>
      </c>
      <c r="D25" s="57" t="s">
        <v>144</v>
      </c>
      <c r="E25" s="57">
        <v>3</v>
      </c>
      <c r="G25" s="49" t="s">
        <v>149</v>
      </c>
      <c r="H25" s="49" t="s">
        <v>143</v>
      </c>
      <c r="I25"/>
      <c r="J25"/>
      <c r="K25"/>
    </row>
    <row r="26" spans="2:11">
      <c r="B26" s="53">
        <v>44327</v>
      </c>
      <c r="C26" s="57">
        <v>1006</v>
      </c>
      <c r="D26" s="57" t="s">
        <v>144</v>
      </c>
      <c r="E26" s="57">
        <v>18</v>
      </c>
      <c r="G26" s="49" t="s">
        <v>0</v>
      </c>
      <c r="H26" s="57" t="s">
        <v>144</v>
      </c>
      <c r="I26" s="57" t="s">
        <v>145</v>
      </c>
      <c r="J26" s="57" t="s">
        <v>146</v>
      </c>
      <c r="K26" s="57" t="s">
        <v>36</v>
      </c>
    </row>
    <row r="27" spans="2:11">
      <c r="B27" s="53">
        <v>44327</v>
      </c>
      <c r="C27" s="57">
        <v>1002</v>
      </c>
      <c r="D27" s="57" t="s">
        <v>146</v>
      </c>
      <c r="E27" s="57">
        <v>18</v>
      </c>
      <c r="G27" s="53">
        <v>44326</v>
      </c>
      <c r="H27" s="55">
        <v>8</v>
      </c>
      <c r="I27" s="55">
        <v>11</v>
      </c>
      <c r="J27" s="55">
        <v>19</v>
      </c>
      <c r="K27" s="55">
        <v>38</v>
      </c>
    </row>
    <row r="28" spans="2:11">
      <c r="B28" s="53">
        <v>44327</v>
      </c>
      <c r="C28" s="57">
        <v>1003</v>
      </c>
      <c r="D28" s="57" t="s">
        <v>146</v>
      </c>
      <c r="E28" s="57">
        <v>19</v>
      </c>
      <c r="G28" s="53">
        <v>44327</v>
      </c>
      <c r="H28" s="55">
        <v>8</v>
      </c>
      <c r="I28" s="55">
        <v>10</v>
      </c>
      <c r="J28" s="55">
        <v>18</v>
      </c>
      <c r="K28" s="55">
        <v>36</v>
      </c>
    </row>
    <row r="29" spans="2:11">
      <c r="B29" s="53">
        <v>44327</v>
      </c>
      <c r="C29" s="57">
        <v>1004</v>
      </c>
      <c r="D29" s="57" t="s">
        <v>146</v>
      </c>
      <c r="E29" s="57">
        <v>2</v>
      </c>
      <c r="G29" s="53">
        <v>44328</v>
      </c>
      <c r="H29" s="55">
        <v>10</v>
      </c>
      <c r="I29" s="55">
        <v>13</v>
      </c>
      <c r="J29" s="55">
        <v>19</v>
      </c>
      <c r="K29" s="55">
        <v>42</v>
      </c>
    </row>
    <row r="30" spans="2:11">
      <c r="B30" s="53">
        <v>44327</v>
      </c>
      <c r="C30" s="57">
        <v>1005</v>
      </c>
      <c r="D30" s="57" t="s">
        <v>146</v>
      </c>
      <c r="E30" s="57">
        <v>17</v>
      </c>
      <c r="G30" s="53">
        <v>44329</v>
      </c>
      <c r="H30" s="55">
        <v>15</v>
      </c>
      <c r="I30" s="55">
        <v>18</v>
      </c>
      <c r="J30" s="55">
        <v>24</v>
      </c>
      <c r="K30" s="55">
        <v>57</v>
      </c>
    </row>
    <row r="31" spans="2:11">
      <c r="B31" s="53">
        <v>44327</v>
      </c>
      <c r="C31" s="57">
        <v>1006</v>
      </c>
      <c r="D31" s="57" t="s">
        <v>146</v>
      </c>
      <c r="E31" s="57">
        <v>9</v>
      </c>
      <c r="G31" s="53">
        <v>44330</v>
      </c>
      <c r="H31" s="55">
        <v>16</v>
      </c>
      <c r="I31" s="55">
        <v>26</v>
      </c>
      <c r="J31" s="55">
        <v>23</v>
      </c>
      <c r="K31" s="55">
        <v>65</v>
      </c>
    </row>
    <row r="32" spans="2:11">
      <c r="B32" s="53">
        <v>44327</v>
      </c>
      <c r="C32" s="57">
        <v>1002</v>
      </c>
      <c r="D32" s="57" t="s">
        <v>145</v>
      </c>
      <c r="E32" s="57">
        <v>10</v>
      </c>
      <c r="G32" s="53">
        <v>44331</v>
      </c>
      <c r="H32" s="55">
        <v>5</v>
      </c>
      <c r="I32" s="55">
        <v>33</v>
      </c>
      <c r="J32" s="55">
        <v>10</v>
      </c>
      <c r="K32" s="55">
        <v>48</v>
      </c>
    </row>
    <row r="33" spans="2:11">
      <c r="B33" s="53">
        <v>44327</v>
      </c>
      <c r="C33" s="57">
        <v>1003</v>
      </c>
      <c r="D33" s="57" t="s">
        <v>145</v>
      </c>
      <c r="E33" s="57">
        <v>5</v>
      </c>
      <c r="G33" s="53" t="s">
        <v>36</v>
      </c>
      <c r="H33" s="55">
        <v>62</v>
      </c>
      <c r="I33" s="55">
        <v>111</v>
      </c>
      <c r="J33" s="55">
        <v>113</v>
      </c>
      <c r="K33" s="55">
        <v>286</v>
      </c>
    </row>
    <row r="34" spans="2:11" hidden="1">
      <c r="B34" s="53">
        <v>44327</v>
      </c>
      <c r="C34" s="57">
        <v>1004</v>
      </c>
      <c r="D34" s="57" t="s">
        <v>145</v>
      </c>
      <c r="E34" s="57">
        <v>23</v>
      </c>
    </row>
    <row r="35" spans="2:11" hidden="1">
      <c r="B35" s="53">
        <v>44327</v>
      </c>
      <c r="C35" s="57">
        <v>1005</v>
      </c>
      <c r="D35" s="57" t="s">
        <v>145</v>
      </c>
      <c r="E35" s="57">
        <v>13</v>
      </c>
    </row>
    <row r="36" spans="2:11" hidden="1">
      <c r="B36" s="53">
        <v>44327</v>
      </c>
      <c r="C36" s="57">
        <v>1006</v>
      </c>
      <c r="D36" s="57" t="s">
        <v>145</v>
      </c>
      <c r="E36" s="57">
        <v>14</v>
      </c>
    </row>
    <row r="37" spans="2:11" hidden="1">
      <c r="B37" s="53">
        <v>44328</v>
      </c>
      <c r="C37" s="57">
        <v>1002</v>
      </c>
      <c r="D37" s="57" t="s">
        <v>144</v>
      </c>
      <c r="E37" s="57">
        <v>10</v>
      </c>
    </row>
    <row r="38" spans="2:11" hidden="1">
      <c r="B38" s="53">
        <v>44328</v>
      </c>
      <c r="C38" s="57">
        <v>1003</v>
      </c>
      <c r="D38" s="57" t="s">
        <v>144</v>
      </c>
      <c r="E38" s="57">
        <v>2</v>
      </c>
    </row>
    <row r="39" spans="2:11" hidden="1">
      <c r="B39" s="53">
        <v>44328</v>
      </c>
      <c r="C39" s="57">
        <v>1004</v>
      </c>
      <c r="D39" s="57" t="s">
        <v>144</v>
      </c>
      <c r="E39" s="57">
        <v>13</v>
      </c>
    </row>
    <row r="40" spans="2:11" hidden="1">
      <c r="B40" s="53">
        <v>44328</v>
      </c>
      <c r="C40" s="57">
        <v>1005</v>
      </c>
      <c r="D40" s="57" t="s">
        <v>144</v>
      </c>
      <c r="E40" s="57">
        <v>7</v>
      </c>
    </row>
    <row r="41" spans="2:11" hidden="1">
      <c r="B41" s="53">
        <v>44328</v>
      </c>
      <c r="C41" s="57">
        <v>1006</v>
      </c>
      <c r="D41" s="57" t="s">
        <v>144</v>
      </c>
      <c r="E41" s="57">
        <v>13</v>
      </c>
    </row>
    <row r="42" spans="2:11" hidden="1">
      <c r="B42" s="53">
        <v>44328</v>
      </c>
      <c r="C42" s="57">
        <v>1002</v>
      </c>
      <c r="D42" s="57" t="s">
        <v>146</v>
      </c>
      <c r="E42" s="57">
        <v>19</v>
      </c>
    </row>
    <row r="43" spans="2:11" hidden="1">
      <c r="B43" s="53">
        <v>44328</v>
      </c>
      <c r="C43" s="57">
        <v>1003</v>
      </c>
      <c r="D43" s="57" t="s">
        <v>146</v>
      </c>
      <c r="E43" s="57">
        <v>26</v>
      </c>
    </row>
    <row r="44" spans="2:11" hidden="1">
      <c r="B44" s="53">
        <v>44328</v>
      </c>
      <c r="C44" s="57">
        <v>1004</v>
      </c>
      <c r="D44" s="57" t="s">
        <v>146</v>
      </c>
      <c r="E44" s="57">
        <v>4</v>
      </c>
    </row>
    <row r="45" spans="2:11" hidden="1">
      <c r="B45" s="53">
        <v>44328</v>
      </c>
      <c r="C45" s="57">
        <v>1005</v>
      </c>
      <c r="D45" s="57" t="s">
        <v>146</v>
      </c>
      <c r="E45" s="57">
        <v>21</v>
      </c>
    </row>
    <row r="46" spans="2:11" hidden="1">
      <c r="B46" s="53">
        <v>44328</v>
      </c>
      <c r="C46" s="57">
        <v>1006</v>
      </c>
      <c r="D46" s="57" t="s">
        <v>146</v>
      </c>
      <c r="E46" s="57">
        <v>9</v>
      </c>
    </row>
    <row r="47" spans="2:11" hidden="1">
      <c r="B47" s="53">
        <v>44328</v>
      </c>
      <c r="C47" s="57">
        <v>1002</v>
      </c>
      <c r="D47" s="57" t="s">
        <v>145</v>
      </c>
      <c r="E47" s="57">
        <v>13</v>
      </c>
    </row>
    <row r="48" spans="2:11" hidden="1">
      <c r="B48" s="53">
        <v>44328</v>
      </c>
      <c r="C48" s="57">
        <v>1003</v>
      </c>
      <c r="D48" s="57" t="s">
        <v>145</v>
      </c>
      <c r="E48" s="57">
        <v>11</v>
      </c>
    </row>
    <row r="49" spans="2:5" hidden="1">
      <c r="B49" s="53">
        <v>44328</v>
      </c>
      <c r="C49" s="57">
        <v>1004</v>
      </c>
      <c r="D49" s="57" t="s">
        <v>145</v>
      </c>
      <c r="E49" s="57">
        <v>24</v>
      </c>
    </row>
    <row r="50" spans="2:5" hidden="1">
      <c r="B50" s="53">
        <v>44328</v>
      </c>
      <c r="C50" s="57">
        <v>1005</v>
      </c>
      <c r="D50" s="57" t="s">
        <v>145</v>
      </c>
      <c r="E50" s="57">
        <v>22</v>
      </c>
    </row>
    <row r="51" spans="2:5" hidden="1">
      <c r="B51" s="53">
        <v>44328</v>
      </c>
      <c r="C51" s="57">
        <v>1006</v>
      </c>
      <c r="D51" s="57" t="s">
        <v>145</v>
      </c>
      <c r="E51" s="57">
        <v>10</v>
      </c>
    </row>
    <row r="52" spans="2:5" hidden="1">
      <c r="B52" s="53">
        <v>44329</v>
      </c>
      <c r="C52" s="57">
        <v>1002</v>
      </c>
      <c r="D52" s="57" t="s">
        <v>144</v>
      </c>
      <c r="E52" s="57">
        <v>15</v>
      </c>
    </row>
    <row r="53" spans="2:5" hidden="1">
      <c r="B53" s="53">
        <v>44329</v>
      </c>
      <c r="C53" s="57">
        <v>1003</v>
      </c>
      <c r="D53" s="57" t="s">
        <v>144</v>
      </c>
      <c r="E53" s="57">
        <v>10</v>
      </c>
    </row>
    <row r="54" spans="2:5" hidden="1">
      <c r="B54" s="53">
        <v>44329</v>
      </c>
      <c r="C54" s="57">
        <v>1004</v>
      </c>
      <c r="D54" s="57" t="s">
        <v>144</v>
      </c>
      <c r="E54" s="57">
        <v>18</v>
      </c>
    </row>
    <row r="55" spans="2:5" hidden="1">
      <c r="B55" s="53">
        <v>44329</v>
      </c>
      <c r="C55" s="57">
        <v>1005</v>
      </c>
      <c r="D55" s="57" t="s">
        <v>144</v>
      </c>
      <c r="E55" s="57">
        <v>3</v>
      </c>
    </row>
    <row r="56" spans="2:5" hidden="1">
      <c r="B56" s="53">
        <v>44329</v>
      </c>
      <c r="C56" s="57">
        <v>1006</v>
      </c>
      <c r="D56" s="57" t="s">
        <v>144</v>
      </c>
      <c r="E56" s="57">
        <v>8</v>
      </c>
    </row>
    <row r="57" spans="2:5" hidden="1">
      <c r="B57" s="53">
        <v>44329</v>
      </c>
      <c r="C57" s="57">
        <v>1002</v>
      </c>
      <c r="D57" s="57" t="s">
        <v>146</v>
      </c>
      <c r="E57" s="57">
        <v>24</v>
      </c>
    </row>
    <row r="58" spans="2:5" hidden="1">
      <c r="B58" s="53">
        <v>44329</v>
      </c>
      <c r="C58" s="57">
        <v>1003</v>
      </c>
      <c r="D58" s="57" t="s">
        <v>146</v>
      </c>
      <c r="E58" s="57">
        <v>24</v>
      </c>
    </row>
    <row r="59" spans="2:5" hidden="1">
      <c r="B59" s="53">
        <v>44329</v>
      </c>
      <c r="C59" s="57">
        <v>1004</v>
      </c>
      <c r="D59" s="57" t="s">
        <v>146</v>
      </c>
      <c r="E59" s="57">
        <v>14</v>
      </c>
    </row>
    <row r="60" spans="2:5" hidden="1">
      <c r="B60" s="53">
        <v>44329</v>
      </c>
      <c r="C60" s="57">
        <v>1005</v>
      </c>
      <c r="D60" s="57" t="s">
        <v>146</v>
      </c>
      <c r="E60" s="57">
        <v>20</v>
      </c>
    </row>
    <row r="61" spans="2:5" hidden="1">
      <c r="B61" s="53">
        <v>44329</v>
      </c>
      <c r="C61" s="57">
        <v>1006</v>
      </c>
      <c r="D61" s="57" t="s">
        <v>146</v>
      </c>
      <c r="E61" s="57">
        <v>17</v>
      </c>
    </row>
    <row r="62" spans="2:5" hidden="1">
      <c r="B62" s="53">
        <v>44329</v>
      </c>
      <c r="C62" s="57">
        <v>1002</v>
      </c>
      <c r="D62" s="57" t="s">
        <v>145</v>
      </c>
      <c r="E62" s="57">
        <v>18</v>
      </c>
    </row>
    <row r="63" spans="2:5" hidden="1">
      <c r="B63" s="53">
        <v>44329</v>
      </c>
      <c r="C63" s="57">
        <v>1003</v>
      </c>
      <c r="D63" s="57" t="s">
        <v>145</v>
      </c>
      <c r="E63" s="57">
        <v>11</v>
      </c>
    </row>
    <row r="64" spans="2:5" hidden="1">
      <c r="B64" s="53">
        <v>44329</v>
      </c>
      <c r="C64" s="57">
        <v>1004</v>
      </c>
      <c r="D64" s="57" t="s">
        <v>145</v>
      </c>
      <c r="E64" s="57">
        <v>25</v>
      </c>
    </row>
    <row r="65" spans="2:7" hidden="1">
      <c r="B65" s="53">
        <v>44329</v>
      </c>
      <c r="C65" s="57">
        <v>1005</v>
      </c>
      <c r="D65" s="57" t="s">
        <v>145</v>
      </c>
      <c r="E65" s="57">
        <v>23</v>
      </c>
    </row>
    <row r="66" spans="2:7" hidden="1">
      <c r="B66" s="53">
        <v>44329</v>
      </c>
      <c r="C66" s="57">
        <v>1006</v>
      </c>
      <c r="D66" s="57" t="s">
        <v>145</v>
      </c>
      <c r="E66" s="57">
        <v>7</v>
      </c>
    </row>
    <row r="67" spans="2:7" hidden="1">
      <c r="B67" s="53">
        <v>44330</v>
      </c>
      <c r="C67" s="57">
        <v>1002</v>
      </c>
      <c r="D67" s="57" t="s">
        <v>144</v>
      </c>
      <c r="E67" s="57">
        <v>16</v>
      </c>
    </row>
    <row r="68" spans="2:7" hidden="1">
      <c r="B68" s="53">
        <v>44330</v>
      </c>
      <c r="C68" s="57">
        <v>1003</v>
      </c>
      <c r="D68" s="57" t="s">
        <v>144</v>
      </c>
      <c r="E68" s="57">
        <v>9</v>
      </c>
    </row>
    <row r="69" spans="2:7" hidden="1">
      <c r="B69" s="53">
        <v>44330</v>
      </c>
      <c r="C69" s="57">
        <v>1004</v>
      </c>
      <c r="D69" s="57" t="s">
        <v>144</v>
      </c>
      <c r="E69" s="57">
        <v>27</v>
      </c>
    </row>
    <row r="70" spans="2:7" hidden="1">
      <c r="B70" s="53">
        <v>44330</v>
      </c>
      <c r="C70" s="57">
        <v>1005</v>
      </c>
      <c r="D70" s="57" t="s">
        <v>144</v>
      </c>
      <c r="E70" s="57">
        <v>3</v>
      </c>
    </row>
    <row r="71" spans="2:7" hidden="1">
      <c r="B71" s="53">
        <v>44330</v>
      </c>
      <c r="C71" s="57">
        <v>1006</v>
      </c>
      <c r="D71" s="57" t="s">
        <v>144</v>
      </c>
      <c r="E71" s="57">
        <v>8</v>
      </c>
    </row>
    <row r="72" spans="2:7" hidden="1">
      <c r="B72" s="53">
        <v>44330</v>
      </c>
      <c r="C72" s="57">
        <v>1002</v>
      </c>
      <c r="D72" s="57" t="s">
        <v>146</v>
      </c>
      <c r="E72" s="57">
        <v>23</v>
      </c>
    </row>
    <row r="73" spans="2:7" hidden="1">
      <c r="B73" s="53">
        <v>44330</v>
      </c>
      <c r="C73" s="57">
        <v>1003</v>
      </c>
      <c r="D73" s="57" t="s">
        <v>146</v>
      </c>
      <c r="E73" s="57">
        <v>28</v>
      </c>
    </row>
    <row r="74" spans="2:7" hidden="1">
      <c r="B74" s="53">
        <v>44330</v>
      </c>
      <c r="C74" s="57">
        <v>1004</v>
      </c>
      <c r="D74" s="57" t="s">
        <v>146</v>
      </c>
      <c r="E74" s="57">
        <v>17</v>
      </c>
    </row>
    <row r="75" spans="2:7" hidden="1">
      <c r="B75" s="53">
        <v>44330</v>
      </c>
      <c r="C75" s="57">
        <v>1005</v>
      </c>
      <c r="D75" s="57" t="s">
        <v>146</v>
      </c>
      <c r="E75" s="57">
        <v>25</v>
      </c>
    </row>
    <row r="76" spans="2:7" hidden="1">
      <c r="B76" s="53">
        <v>44330</v>
      </c>
      <c r="C76" s="57">
        <v>1006</v>
      </c>
      <c r="D76" s="57" t="s">
        <v>146</v>
      </c>
      <c r="E76" s="57">
        <v>27</v>
      </c>
    </row>
    <row r="77" spans="2:7" hidden="1">
      <c r="B77" s="53">
        <v>44330</v>
      </c>
      <c r="C77" s="57">
        <v>1002</v>
      </c>
      <c r="D77" s="57" t="s">
        <v>145</v>
      </c>
      <c r="E77" s="57">
        <v>26</v>
      </c>
    </row>
    <row r="78" spans="2:7" hidden="1">
      <c r="B78" s="53">
        <v>44330</v>
      </c>
      <c r="C78" s="57">
        <v>1003</v>
      </c>
      <c r="D78" s="57" t="s">
        <v>145</v>
      </c>
      <c r="E78" s="57">
        <v>13</v>
      </c>
    </row>
    <row r="79" spans="2:7">
      <c r="B79" s="53">
        <v>44330</v>
      </c>
      <c r="C79" s="57">
        <v>1004</v>
      </c>
      <c r="D79" s="57" t="s">
        <v>145</v>
      </c>
      <c r="E79" s="57">
        <v>23</v>
      </c>
      <c r="G79" s="38" t="s">
        <v>416</v>
      </c>
    </row>
    <row r="80" spans="2:7">
      <c r="B80" s="53">
        <v>44330</v>
      </c>
      <c r="C80" s="57">
        <v>1005</v>
      </c>
      <c r="D80" s="57" t="s">
        <v>145</v>
      </c>
      <c r="E80" s="57">
        <v>30</v>
      </c>
    </row>
    <row r="81" spans="2:10">
      <c r="B81" s="53">
        <v>44330</v>
      </c>
      <c r="C81" s="57">
        <v>1006</v>
      </c>
      <c r="D81" s="57" t="s">
        <v>145</v>
      </c>
      <c r="E81" s="57">
        <v>4</v>
      </c>
      <c r="G81" s="53">
        <v>44331</v>
      </c>
      <c r="H81" s="57">
        <v>1002</v>
      </c>
      <c r="I81" s="57" t="s">
        <v>144</v>
      </c>
      <c r="J81" s="57">
        <v>5</v>
      </c>
    </row>
    <row r="82" spans="2:10">
      <c r="B82" s="53">
        <v>44331</v>
      </c>
      <c r="C82" s="57">
        <v>1002</v>
      </c>
      <c r="D82" s="57" t="s">
        <v>144</v>
      </c>
      <c r="E82" s="57">
        <v>5</v>
      </c>
      <c r="G82" s="53">
        <v>44331</v>
      </c>
      <c r="H82" s="57">
        <v>1003</v>
      </c>
      <c r="I82" s="57" t="s">
        <v>144</v>
      </c>
      <c r="J82" s="57">
        <v>9</v>
      </c>
    </row>
    <row r="83" spans="2:10">
      <c r="B83" s="53">
        <v>44331</v>
      </c>
      <c r="C83" s="57">
        <v>1003</v>
      </c>
      <c r="D83" s="57" t="s">
        <v>144</v>
      </c>
      <c r="E83" s="57">
        <v>9</v>
      </c>
      <c r="G83" s="53">
        <v>44331</v>
      </c>
      <c r="H83" s="57">
        <v>1004</v>
      </c>
      <c r="I83" s="57" t="s">
        <v>144</v>
      </c>
      <c r="J83" s="57">
        <v>22</v>
      </c>
    </row>
    <row r="84" spans="2:10">
      <c r="B84" s="53">
        <v>44331</v>
      </c>
      <c r="C84" s="57">
        <v>1004</v>
      </c>
      <c r="D84" s="57" t="s">
        <v>144</v>
      </c>
      <c r="E84" s="57">
        <v>22</v>
      </c>
      <c r="G84" s="53">
        <v>44331</v>
      </c>
      <c r="H84" s="57">
        <v>1005</v>
      </c>
      <c r="I84" s="57" t="s">
        <v>144</v>
      </c>
      <c r="J84" s="57">
        <v>20</v>
      </c>
    </row>
    <row r="85" spans="2:10">
      <c r="B85" s="53">
        <v>44331</v>
      </c>
      <c r="C85" s="57">
        <v>1005</v>
      </c>
      <c r="D85" s="57" t="s">
        <v>144</v>
      </c>
      <c r="E85" s="57">
        <v>20</v>
      </c>
      <c r="G85" s="53">
        <v>44331</v>
      </c>
      <c r="H85" s="57">
        <v>1006</v>
      </c>
      <c r="I85" s="57" t="s">
        <v>144</v>
      </c>
      <c r="J85" s="57">
        <v>17</v>
      </c>
    </row>
    <row r="86" spans="2:10">
      <c r="B86" s="53">
        <v>44331</v>
      </c>
      <c r="C86" s="57">
        <v>1006</v>
      </c>
      <c r="D86" s="57" t="s">
        <v>144</v>
      </c>
      <c r="E86" s="57">
        <v>17</v>
      </c>
      <c r="G86" s="53">
        <v>44331</v>
      </c>
      <c r="H86" s="57">
        <v>1002</v>
      </c>
      <c r="I86" s="57" t="s">
        <v>146</v>
      </c>
      <c r="J86" s="57">
        <v>10</v>
      </c>
    </row>
    <row r="87" spans="2:10">
      <c r="B87" s="53">
        <v>44331</v>
      </c>
      <c r="C87" s="57">
        <v>1002</v>
      </c>
      <c r="D87" s="57" t="s">
        <v>146</v>
      </c>
      <c r="E87" s="57">
        <v>10</v>
      </c>
      <c r="G87" s="53">
        <v>44331</v>
      </c>
      <c r="H87" s="57">
        <v>1003</v>
      </c>
      <c r="I87" s="57" t="s">
        <v>146</v>
      </c>
      <c r="J87" s="57">
        <v>40</v>
      </c>
    </row>
    <row r="88" spans="2:10">
      <c r="B88" s="53">
        <v>44331</v>
      </c>
      <c r="C88" s="57">
        <v>1003</v>
      </c>
      <c r="D88" s="57" t="s">
        <v>146</v>
      </c>
      <c r="E88" s="57">
        <v>40</v>
      </c>
      <c r="G88" s="53">
        <v>44331</v>
      </c>
      <c r="H88" s="57">
        <v>1004</v>
      </c>
      <c r="I88" s="57" t="s">
        <v>146</v>
      </c>
      <c r="J88" s="57">
        <v>12</v>
      </c>
    </row>
    <row r="89" spans="2:10">
      <c r="B89" s="53">
        <v>44331</v>
      </c>
      <c r="C89" s="57">
        <v>1004</v>
      </c>
      <c r="D89" s="57" t="s">
        <v>146</v>
      </c>
      <c r="E89" s="57">
        <v>12</v>
      </c>
      <c r="G89" s="53">
        <v>44331</v>
      </c>
      <c r="H89" s="57">
        <v>1005</v>
      </c>
      <c r="I89" s="57" t="s">
        <v>146</v>
      </c>
      <c r="J89" s="57">
        <v>38</v>
      </c>
    </row>
    <row r="90" spans="2:10">
      <c r="B90" s="53">
        <v>44331</v>
      </c>
      <c r="C90" s="57">
        <v>1005</v>
      </c>
      <c r="D90" s="57" t="s">
        <v>146</v>
      </c>
      <c r="E90" s="57">
        <v>38</v>
      </c>
      <c r="G90" s="53">
        <v>44331</v>
      </c>
      <c r="H90" s="57">
        <v>1006</v>
      </c>
      <c r="I90" s="57" t="s">
        <v>146</v>
      </c>
      <c r="J90" s="57">
        <v>30</v>
      </c>
    </row>
    <row r="91" spans="2:10">
      <c r="B91" s="53">
        <v>44331</v>
      </c>
      <c r="C91" s="57">
        <v>1006</v>
      </c>
      <c r="D91" s="57" t="s">
        <v>146</v>
      </c>
      <c r="E91" s="57">
        <v>30</v>
      </c>
      <c r="G91" s="53">
        <v>44331</v>
      </c>
      <c r="H91" s="57">
        <v>1002</v>
      </c>
      <c r="I91" s="57" t="s">
        <v>145</v>
      </c>
      <c r="J91" s="57">
        <v>33</v>
      </c>
    </row>
    <row r="92" spans="2:10">
      <c r="B92" s="53">
        <v>44331</v>
      </c>
      <c r="C92" s="57">
        <v>1002</v>
      </c>
      <c r="D92" s="57" t="s">
        <v>145</v>
      </c>
      <c r="E92" s="57">
        <v>33</v>
      </c>
      <c r="G92" s="53">
        <v>44331</v>
      </c>
      <c r="H92" s="57">
        <v>1003</v>
      </c>
      <c r="I92" s="57" t="s">
        <v>145</v>
      </c>
      <c r="J92" s="57">
        <v>29</v>
      </c>
    </row>
    <row r="93" spans="2:10">
      <c r="B93" s="53">
        <v>44331</v>
      </c>
      <c r="C93" s="57">
        <v>1003</v>
      </c>
      <c r="D93" s="57" t="s">
        <v>145</v>
      </c>
      <c r="E93" s="57">
        <v>29</v>
      </c>
      <c r="G93" s="53">
        <v>44331</v>
      </c>
      <c r="H93" s="57">
        <v>1004</v>
      </c>
      <c r="I93" s="57" t="s">
        <v>145</v>
      </c>
      <c r="J93" s="57">
        <v>20</v>
      </c>
    </row>
    <row r="94" spans="2:10">
      <c r="B94" s="53">
        <v>44331</v>
      </c>
      <c r="C94" s="57">
        <v>1004</v>
      </c>
      <c r="D94" s="57" t="s">
        <v>145</v>
      </c>
      <c r="E94" s="57">
        <v>20</v>
      </c>
      <c r="G94" s="53">
        <v>44331</v>
      </c>
      <c r="H94" s="57">
        <v>1005</v>
      </c>
      <c r="I94" s="57" t="s">
        <v>145</v>
      </c>
      <c r="J94" s="57">
        <v>41</v>
      </c>
    </row>
    <row r="95" spans="2:10">
      <c r="B95" s="53">
        <v>44331</v>
      </c>
      <c r="C95" s="57">
        <v>1005</v>
      </c>
      <c r="D95" s="57" t="s">
        <v>145</v>
      </c>
      <c r="E95" s="57">
        <v>41</v>
      </c>
      <c r="G95" s="53">
        <v>44331</v>
      </c>
      <c r="H95" s="57">
        <v>1006</v>
      </c>
      <c r="I95" s="57" t="s">
        <v>145</v>
      </c>
      <c r="J95" s="57">
        <v>9</v>
      </c>
    </row>
    <row r="96" spans="2:10">
      <c r="B96" s="53">
        <v>44331</v>
      </c>
      <c r="C96" s="57">
        <v>1006</v>
      </c>
      <c r="D96" s="57" t="s">
        <v>145</v>
      </c>
      <c r="E96" s="57">
        <v>9</v>
      </c>
    </row>
  </sheetData>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ADB2D-FCF6-4072-ABA1-EE08AE211E14}">
  <sheetPr>
    <tabColor theme="1"/>
  </sheetPr>
  <dimension ref="A1"/>
  <sheetViews>
    <sheetView workbookViewId="0"/>
  </sheetViews>
  <sheetFormatPr defaultColWidth="9.140625" defaultRowHeight="15"/>
  <cols>
    <col min="1" max="16384" width="9.140625" style="57"/>
  </cols>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AE90B-16DB-4599-BDD3-81049EF91890}">
  <sheetPr>
    <tabColor rgb="FF0000FF"/>
  </sheetPr>
  <dimension ref="A1:K571"/>
  <sheetViews>
    <sheetView zoomScale="160" zoomScaleNormal="160" workbookViewId="0"/>
  </sheetViews>
  <sheetFormatPr defaultColWidth="9.140625" defaultRowHeight="15"/>
  <cols>
    <col min="1" max="1" width="1.42578125" style="57" customWidth="1"/>
    <col min="2" max="2" width="5.7109375" style="57" bestFit="1" customWidth="1"/>
    <col min="3" max="3" width="29.7109375" style="57" customWidth="1"/>
    <col min="4" max="4" width="30.85546875" style="57" bestFit="1" customWidth="1"/>
    <col min="5" max="5" width="7" style="57" customWidth="1"/>
    <col min="6" max="6" width="19.7109375" style="57" bestFit="1" customWidth="1"/>
    <col min="7" max="7" width="10.28515625" style="57" bestFit="1" customWidth="1"/>
    <col min="8" max="8" width="20.28515625" style="57" bestFit="1" customWidth="1"/>
    <col min="9" max="9" width="7" style="57" customWidth="1"/>
    <col min="10" max="16384" width="9.140625" style="57"/>
  </cols>
  <sheetData>
    <row r="1" spans="1:11" ht="5.25" customHeight="1"/>
    <row r="2" spans="1:11">
      <c r="A2" s="38"/>
      <c r="B2" s="57" t="s">
        <v>420</v>
      </c>
      <c r="C2" s="57" t="s">
        <v>423</v>
      </c>
    </row>
    <row r="3" spans="1:11">
      <c r="C3" s="38" t="s">
        <v>425</v>
      </c>
      <c r="D3" s="38"/>
      <c r="I3"/>
      <c r="J3"/>
      <c r="K3"/>
    </row>
    <row r="4" spans="1:11">
      <c r="C4" s="103" t="s">
        <v>426</v>
      </c>
      <c r="I4"/>
      <c r="J4"/>
      <c r="K4"/>
    </row>
    <row r="5" spans="1:11">
      <c r="C5" s="103" t="s">
        <v>427</v>
      </c>
      <c r="I5"/>
      <c r="J5"/>
      <c r="K5"/>
    </row>
    <row r="6" spans="1:11">
      <c r="C6" s="103" t="s">
        <v>428</v>
      </c>
      <c r="I6"/>
      <c r="J6"/>
      <c r="K6"/>
    </row>
    <row r="7" spans="1:11">
      <c r="C7" s="103" t="s">
        <v>429</v>
      </c>
      <c r="I7"/>
      <c r="J7"/>
      <c r="K7"/>
    </row>
    <row r="8" spans="1:11">
      <c r="D8" s="174"/>
      <c r="I8"/>
      <c r="J8"/>
      <c r="K8"/>
    </row>
    <row r="9" spans="1:11">
      <c r="C9" s="38" t="s">
        <v>430</v>
      </c>
      <c r="F9"/>
      <c r="G9"/>
      <c r="H9"/>
      <c r="I9"/>
    </row>
    <row r="10" spans="1:11">
      <c r="C10" s="38" t="s">
        <v>432</v>
      </c>
      <c r="F10"/>
      <c r="G10"/>
      <c r="H10"/>
      <c r="I10"/>
    </row>
    <row r="11" spans="1:11">
      <c r="F11"/>
      <c r="G11"/>
      <c r="H11"/>
      <c r="I11"/>
    </row>
    <row r="12" spans="1:11">
      <c r="C12" s="175" t="s">
        <v>433</v>
      </c>
      <c r="F12"/>
      <c r="G12"/>
      <c r="H12"/>
      <c r="I12"/>
    </row>
    <row r="13" spans="1:11">
      <c r="C13" s="3" t="s">
        <v>435</v>
      </c>
      <c r="F13"/>
      <c r="G13"/>
      <c r="H13"/>
      <c r="I13"/>
    </row>
    <row r="14" spans="1:11">
      <c r="C14" s="3" t="s">
        <v>435</v>
      </c>
      <c r="F14"/>
      <c r="G14"/>
      <c r="H14"/>
      <c r="I14"/>
    </row>
    <row r="15" spans="1:11">
      <c r="C15" s="3" t="s">
        <v>435</v>
      </c>
      <c r="F15"/>
      <c r="G15"/>
      <c r="H15"/>
      <c r="I15"/>
    </row>
    <row r="16" spans="1:11">
      <c r="C16" s="3" t="s">
        <v>438</v>
      </c>
      <c r="F16"/>
      <c r="G16"/>
      <c r="H16"/>
      <c r="I16"/>
    </row>
    <row r="17" spans="3:9">
      <c r="C17" s="3" t="s">
        <v>436</v>
      </c>
      <c r="F17"/>
      <c r="G17"/>
      <c r="H17"/>
      <c r="I17"/>
    </row>
    <row r="18" spans="3:9">
      <c r="C18" s="3" t="s">
        <v>441</v>
      </c>
      <c r="F18"/>
      <c r="G18"/>
      <c r="H18"/>
      <c r="I18"/>
    </row>
    <row r="19" spans="3:9">
      <c r="C19" s="3" t="s">
        <v>441</v>
      </c>
      <c r="F19"/>
      <c r="G19"/>
      <c r="H19"/>
      <c r="I19"/>
    </row>
    <row r="20" spans="3:9">
      <c r="C20" s="3" t="s">
        <v>436</v>
      </c>
      <c r="F20"/>
      <c r="G20"/>
      <c r="H20"/>
      <c r="I20"/>
    </row>
    <row r="21" spans="3:9">
      <c r="C21" s="3" t="s">
        <v>435</v>
      </c>
      <c r="F21"/>
      <c r="G21"/>
      <c r="H21"/>
      <c r="I21"/>
    </row>
    <row r="22" spans="3:9">
      <c r="C22" s="3" t="s">
        <v>435</v>
      </c>
      <c r="F22"/>
      <c r="G22"/>
      <c r="H22"/>
      <c r="I22"/>
    </row>
    <row r="23" spans="3:9">
      <c r="C23" s="3" t="s">
        <v>438</v>
      </c>
    </row>
    <row r="24" spans="3:9">
      <c r="C24" s="3" t="s">
        <v>441</v>
      </c>
    </row>
    <row r="25" spans="3:9">
      <c r="C25" s="3" t="s">
        <v>436</v>
      </c>
    </row>
    <row r="26" spans="3:9">
      <c r="C26" s="3" t="s">
        <v>435</v>
      </c>
    </row>
    <row r="27" spans="3:9">
      <c r="C27" s="3" t="s">
        <v>439</v>
      </c>
    </row>
    <row r="28" spans="3:9">
      <c r="C28" s="3" t="s">
        <v>435</v>
      </c>
    </row>
    <row r="29" spans="3:9">
      <c r="C29" s="3" t="s">
        <v>438</v>
      </c>
    </row>
    <row r="30" spans="3:9">
      <c r="C30" s="3" t="s">
        <v>440</v>
      </c>
    </row>
    <row r="31" spans="3:9">
      <c r="C31" s="3" t="s">
        <v>438</v>
      </c>
    </row>
    <row r="32" spans="3:9">
      <c r="C32" s="3" t="s">
        <v>438</v>
      </c>
    </row>
    <row r="33" spans="3:3">
      <c r="C33" s="3" t="s">
        <v>437</v>
      </c>
    </row>
    <row r="34" spans="3:3">
      <c r="C34" s="3" t="s">
        <v>438</v>
      </c>
    </row>
    <row r="35" spans="3:3">
      <c r="C35" s="3" t="s">
        <v>435</v>
      </c>
    </row>
    <row r="36" spans="3:3">
      <c r="C36" s="3" t="s">
        <v>438</v>
      </c>
    </row>
    <row r="37" spans="3:3">
      <c r="C37" s="3" t="s">
        <v>437</v>
      </c>
    </row>
    <row r="38" spans="3:3">
      <c r="C38" s="3" t="s">
        <v>435</v>
      </c>
    </row>
    <row r="39" spans="3:3">
      <c r="C39" s="3" t="s">
        <v>439</v>
      </c>
    </row>
    <row r="40" spans="3:3">
      <c r="C40" s="3" t="s">
        <v>439</v>
      </c>
    </row>
    <row r="41" spans="3:3">
      <c r="C41" s="3" t="s">
        <v>441</v>
      </c>
    </row>
    <row r="42" spans="3:3">
      <c r="C42" s="3" t="s">
        <v>437</v>
      </c>
    </row>
    <row r="43" spans="3:3">
      <c r="C43" s="3" t="s">
        <v>435</v>
      </c>
    </row>
    <row r="44" spans="3:3">
      <c r="C44" s="3" t="s">
        <v>438</v>
      </c>
    </row>
    <row r="45" spans="3:3">
      <c r="C45" s="3" t="s">
        <v>441</v>
      </c>
    </row>
    <row r="46" spans="3:3">
      <c r="C46" s="3" t="s">
        <v>437</v>
      </c>
    </row>
    <row r="47" spans="3:3">
      <c r="C47" s="3" t="s">
        <v>438</v>
      </c>
    </row>
    <row r="48" spans="3:3">
      <c r="C48" s="3" t="s">
        <v>436</v>
      </c>
    </row>
    <row r="49" spans="3:3">
      <c r="C49" s="3" t="s">
        <v>436</v>
      </c>
    </row>
    <row r="50" spans="3:3">
      <c r="C50" s="3" t="s">
        <v>440</v>
      </c>
    </row>
    <row r="51" spans="3:3">
      <c r="C51" s="3" t="s">
        <v>438</v>
      </c>
    </row>
    <row r="52" spans="3:3">
      <c r="C52" s="3" t="s">
        <v>437</v>
      </c>
    </row>
    <row r="53" spans="3:3">
      <c r="C53" s="3" t="s">
        <v>438</v>
      </c>
    </row>
    <row r="54" spans="3:3">
      <c r="C54" s="3" t="s">
        <v>438</v>
      </c>
    </row>
    <row r="55" spans="3:3">
      <c r="C55" s="3" t="s">
        <v>435</v>
      </c>
    </row>
    <row r="56" spans="3:3">
      <c r="C56" s="3" t="s">
        <v>437</v>
      </c>
    </row>
    <row r="57" spans="3:3">
      <c r="C57" s="3" t="s">
        <v>438</v>
      </c>
    </row>
    <row r="58" spans="3:3">
      <c r="C58" s="3" t="s">
        <v>438</v>
      </c>
    </row>
    <row r="59" spans="3:3">
      <c r="C59" s="3" t="s">
        <v>435</v>
      </c>
    </row>
    <row r="60" spans="3:3">
      <c r="C60" s="3" t="s">
        <v>436</v>
      </c>
    </row>
    <row r="61" spans="3:3">
      <c r="C61" s="3" t="s">
        <v>438</v>
      </c>
    </row>
    <row r="62" spans="3:3">
      <c r="C62" s="3" t="s">
        <v>435</v>
      </c>
    </row>
    <row r="63" spans="3:3">
      <c r="C63" s="3" t="s">
        <v>438</v>
      </c>
    </row>
    <row r="64" spans="3:3">
      <c r="C64" s="3" t="s">
        <v>440</v>
      </c>
    </row>
    <row r="65" spans="3:3">
      <c r="C65" s="3" t="s">
        <v>437</v>
      </c>
    </row>
    <row r="66" spans="3:3">
      <c r="C66" s="3" t="s">
        <v>436</v>
      </c>
    </row>
    <row r="67" spans="3:3">
      <c r="C67" s="3" t="s">
        <v>435</v>
      </c>
    </row>
    <row r="68" spans="3:3">
      <c r="C68" s="3" t="s">
        <v>436</v>
      </c>
    </row>
    <row r="69" spans="3:3">
      <c r="C69" s="3" t="s">
        <v>437</v>
      </c>
    </row>
    <row r="70" spans="3:3">
      <c r="C70" s="3" t="s">
        <v>438</v>
      </c>
    </row>
    <row r="71" spans="3:3">
      <c r="C71" s="3" t="s">
        <v>435</v>
      </c>
    </row>
    <row r="72" spans="3:3">
      <c r="C72" s="3" t="s">
        <v>441</v>
      </c>
    </row>
    <row r="73" spans="3:3">
      <c r="C73" s="3" t="s">
        <v>441</v>
      </c>
    </row>
    <row r="74" spans="3:3">
      <c r="C74" s="3" t="s">
        <v>438</v>
      </c>
    </row>
    <row r="75" spans="3:3">
      <c r="C75" s="3" t="s">
        <v>438</v>
      </c>
    </row>
    <row r="76" spans="3:3">
      <c r="C76" s="3" t="s">
        <v>438</v>
      </c>
    </row>
    <row r="77" spans="3:3">
      <c r="C77" s="3" t="s">
        <v>438</v>
      </c>
    </row>
    <row r="78" spans="3:3">
      <c r="C78" s="3" t="s">
        <v>441</v>
      </c>
    </row>
    <row r="79" spans="3:3">
      <c r="C79" s="3" t="s">
        <v>437</v>
      </c>
    </row>
    <row r="80" spans="3:3">
      <c r="C80" s="3" t="s">
        <v>436</v>
      </c>
    </row>
    <row r="81" spans="3:3">
      <c r="C81" s="3" t="s">
        <v>437</v>
      </c>
    </row>
    <row r="82" spans="3:3">
      <c r="C82" s="3" t="s">
        <v>436</v>
      </c>
    </row>
    <row r="83" spans="3:3">
      <c r="C83" s="3" t="s">
        <v>438</v>
      </c>
    </row>
    <row r="84" spans="3:3">
      <c r="C84" s="3" t="s">
        <v>441</v>
      </c>
    </row>
    <row r="85" spans="3:3">
      <c r="C85" s="3" t="s">
        <v>441</v>
      </c>
    </row>
    <row r="86" spans="3:3">
      <c r="C86" s="3" t="s">
        <v>435</v>
      </c>
    </row>
    <row r="87" spans="3:3">
      <c r="C87" s="3" t="s">
        <v>435</v>
      </c>
    </row>
    <row r="88" spans="3:3">
      <c r="C88" s="3" t="s">
        <v>435</v>
      </c>
    </row>
    <row r="89" spans="3:3">
      <c r="C89" s="3" t="s">
        <v>441</v>
      </c>
    </row>
    <row r="90" spans="3:3">
      <c r="C90" s="3" t="s">
        <v>439</v>
      </c>
    </row>
    <row r="91" spans="3:3">
      <c r="C91" s="3" t="s">
        <v>435</v>
      </c>
    </row>
    <row r="92" spans="3:3">
      <c r="C92" s="3" t="s">
        <v>436</v>
      </c>
    </row>
    <row r="93" spans="3:3">
      <c r="C93" s="3" t="s">
        <v>441</v>
      </c>
    </row>
    <row r="94" spans="3:3">
      <c r="C94" s="3" t="s">
        <v>441</v>
      </c>
    </row>
    <row r="95" spans="3:3">
      <c r="C95" s="3" t="s">
        <v>436</v>
      </c>
    </row>
    <row r="96" spans="3:3">
      <c r="C96" s="3" t="s">
        <v>435</v>
      </c>
    </row>
    <row r="97" spans="3:3">
      <c r="C97" s="3" t="s">
        <v>436</v>
      </c>
    </row>
    <row r="98" spans="3:3">
      <c r="C98" s="3" t="s">
        <v>437</v>
      </c>
    </row>
    <row r="99" spans="3:3">
      <c r="C99" s="3" t="s">
        <v>437</v>
      </c>
    </row>
    <row r="100" spans="3:3">
      <c r="C100" s="3" t="s">
        <v>440</v>
      </c>
    </row>
    <row r="101" spans="3:3">
      <c r="C101" s="3" t="s">
        <v>438</v>
      </c>
    </row>
    <row r="102" spans="3:3">
      <c r="C102" s="3" t="s">
        <v>437</v>
      </c>
    </row>
    <row r="103" spans="3:3">
      <c r="C103" s="3" t="s">
        <v>435</v>
      </c>
    </row>
    <row r="104" spans="3:3">
      <c r="C104" s="3" t="s">
        <v>435</v>
      </c>
    </row>
    <row r="105" spans="3:3">
      <c r="C105" s="3" t="s">
        <v>438</v>
      </c>
    </row>
    <row r="106" spans="3:3">
      <c r="C106" s="3" t="s">
        <v>436</v>
      </c>
    </row>
    <row r="107" spans="3:3">
      <c r="C107" s="3" t="s">
        <v>441</v>
      </c>
    </row>
    <row r="108" spans="3:3">
      <c r="C108" s="3" t="s">
        <v>438</v>
      </c>
    </row>
    <row r="109" spans="3:3">
      <c r="C109" s="3" t="s">
        <v>437</v>
      </c>
    </row>
    <row r="110" spans="3:3">
      <c r="C110" s="3" t="s">
        <v>438</v>
      </c>
    </row>
    <row r="111" spans="3:3">
      <c r="C111" s="3" t="s">
        <v>441</v>
      </c>
    </row>
    <row r="112" spans="3:3">
      <c r="C112" s="3" t="s">
        <v>438</v>
      </c>
    </row>
    <row r="113" spans="3:3">
      <c r="C113" s="3" t="s">
        <v>438</v>
      </c>
    </row>
    <row r="114" spans="3:3">
      <c r="C114" s="3" t="s">
        <v>441</v>
      </c>
    </row>
    <row r="115" spans="3:3">
      <c r="C115" s="3" t="s">
        <v>438</v>
      </c>
    </row>
    <row r="116" spans="3:3">
      <c r="C116" s="3" t="s">
        <v>436</v>
      </c>
    </row>
    <row r="117" spans="3:3">
      <c r="C117" s="3" t="s">
        <v>436</v>
      </c>
    </row>
    <row r="118" spans="3:3">
      <c r="C118" s="3" t="s">
        <v>435</v>
      </c>
    </row>
    <row r="119" spans="3:3">
      <c r="C119" s="3" t="s">
        <v>441</v>
      </c>
    </row>
    <row r="120" spans="3:3">
      <c r="C120" s="3" t="s">
        <v>438</v>
      </c>
    </row>
    <row r="121" spans="3:3">
      <c r="C121" s="3" t="s">
        <v>440</v>
      </c>
    </row>
    <row r="122" spans="3:3">
      <c r="C122" s="3" t="s">
        <v>441</v>
      </c>
    </row>
    <row r="123" spans="3:3">
      <c r="C123" s="3" t="s">
        <v>440</v>
      </c>
    </row>
    <row r="124" spans="3:3">
      <c r="C124" s="3" t="s">
        <v>440</v>
      </c>
    </row>
    <row r="125" spans="3:3">
      <c r="C125" s="3" t="s">
        <v>435</v>
      </c>
    </row>
    <row r="126" spans="3:3">
      <c r="C126" s="3" t="s">
        <v>438</v>
      </c>
    </row>
    <row r="127" spans="3:3">
      <c r="C127" s="3" t="s">
        <v>436</v>
      </c>
    </row>
    <row r="128" spans="3:3">
      <c r="C128" s="3" t="s">
        <v>435</v>
      </c>
    </row>
    <row r="129" spans="3:3">
      <c r="C129" s="3" t="s">
        <v>435</v>
      </c>
    </row>
    <row r="130" spans="3:3">
      <c r="C130" s="3" t="s">
        <v>438</v>
      </c>
    </row>
    <row r="131" spans="3:3">
      <c r="C131" s="3" t="s">
        <v>438</v>
      </c>
    </row>
    <row r="132" spans="3:3">
      <c r="C132" s="3" t="s">
        <v>435</v>
      </c>
    </row>
    <row r="133" spans="3:3">
      <c r="C133" s="3" t="s">
        <v>438</v>
      </c>
    </row>
    <row r="134" spans="3:3">
      <c r="C134" s="3" t="s">
        <v>437</v>
      </c>
    </row>
    <row r="135" spans="3:3">
      <c r="C135" s="3" t="s">
        <v>435</v>
      </c>
    </row>
    <row r="136" spans="3:3">
      <c r="C136" s="3" t="s">
        <v>436</v>
      </c>
    </row>
    <row r="137" spans="3:3">
      <c r="C137" s="3" t="s">
        <v>437</v>
      </c>
    </row>
    <row r="138" spans="3:3">
      <c r="C138" s="3" t="s">
        <v>438</v>
      </c>
    </row>
    <row r="139" spans="3:3">
      <c r="C139" s="3" t="s">
        <v>438</v>
      </c>
    </row>
    <row r="140" spans="3:3">
      <c r="C140" s="3" t="s">
        <v>436</v>
      </c>
    </row>
    <row r="141" spans="3:3">
      <c r="C141" s="3" t="s">
        <v>438</v>
      </c>
    </row>
    <row r="142" spans="3:3">
      <c r="C142" s="3" t="s">
        <v>436</v>
      </c>
    </row>
    <row r="143" spans="3:3">
      <c r="C143" s="3" t="s">
        <v>438</v>
      </c>
    </row>
    <row r="144" spans="3:3">
      <c r="C144" s="3" t="s">
        <v>435</v>
      </c>
    </row>
    <row r="145" spans="3:3">
      <c r="C145" s="3" t="s">
        <v>435</v>
      </c>
    </row>
    <row r="146" spans="3:3">
      <c r="C146" s="3" t="s">
        <v>435</v>
      </c>
    </row>
    <row r="147" spans="3:3">
      <c r="C147" s="3" t="s">
        <v>439</v>
      </c>
    </row>
    <row r="148" spans="3:3">
      <c r="C148" s="3" t="s">
        <v>438</v>
      </c>
    </row>
    <row r="149" spans="3:3">
      <c r="C149" s="3" t="s">
        <v>437</v>
      </c>
    </row>
    <row r="150" spans="3:3">
      <c r="C150" s="3" t="s">
        <v>436</v>
      </c>
    </row>
    <row r="151" spans="3:3">
      <c r="C151" s="3" t="s">
        <v>441</v>
      </c>
    </row>
    <row r="152" spans="3:3">
      <c r="C152" s="3" t="s">
        <v>440</v>
      </c>
    </row>
    <row r="153" spans="3:3">
      <c r="C153" s="3" t="s">
        <v>441</v>
      </c>
    </row>
    <row r="154" spans="3:3">
      <c r="C154" s="3" t="s">
        <v>436</v>
      </c>
    </row>
    <row r="155" spans="3:3">
      <c r="C155" s="3" t="s">
        <v>435</v>
      </c>
    </row>
    <row r="156" spans="3:3">
      <c r="C156" s="3" t="s">
        <v>435</v>
      </c>
    </row>
    <row r="157" spans="3:3">
      <c r="C157" s="3" t="s">
        <v>438</v>
      </c>
    </row>
    <row r="158" spans="3:3">
      <c r="C158" s="3" t="s">
        <v>436</v>
      </c>
    </row>
    <row r="159" spans="3:3">
      <c r="C159" s="3" t="s">
        <v>435</v>
      </c>
    </row>
    <row r="160" spans="3:3">
      <c r="C160" s="3" t="s">
        <v>435</v>
      </c>
    </row>
    <row r="161" spans="3:3">
      <c r="C161" s="3" t="s">
        <v>436</v>
      </c>
    </row>
    <row r="162" spans="3:3">
      <c r="C162" s="3" t="s">
        <v>438</v>
      </c>
    </row>
    <row r="163" spans="3:3">
      <c r="C163" s="3" t="s">
        <v>435</v>
      </c>
    </row>
    <row r="164" spans="3:3">
      <c r="C164" s="3" t="s">
        <v>437</v>
      </c>
    </row>
    <row r="165" spans="3:3">
      <c r="C165" s="3" t="s">
        <v>440</v>
      </c>
    </row>
    <row r="166" spans="3:3">
      <c r="C166" s="3" t="s">
        <v>440</v>
      </c>
    </row>
    <row r="167" spans="3:3">
      <c r="C167" s="3" t="s">
        <v>437</v>
      </c>
    </row>
    <row r="168" spans="3:3">
      <c r="C168" s="3" t="s">
        <v>438</v>
      </c>
    </row>
    <row r="169" spans="3:3">
      <c r="C169" s="3" t="s">
        <v>436</v>
      </c>
    </row>
    <row r="170" spans="3:3">
      <c r="C170" s="3" t="s">
        <v>436</v>
      </c>
    </row>
    <row r="171" spans="3:3">
      <c r="C171" s="3" t="s">
        <v>436</v>
      </c>
    </row>
    <row r="172" spans="3:3">
      <c r="C172" s="3" t="s">
        <v>438</v>
      </c>
    </row>
    <row r="173" spans="3:3">
      <c r="C173" s="3" t="s">
        <v>436</v>
      </c>
    </row>
    <row r="174" spans="3:3">
      <c r="C174" s="3" t="s">
        <v>438</v>
      </c>
    </row>
    <row r="175" spans="3:3">
      <c r="C175" s="3" t="s">
        <v>438</v>
      </c>
    </row>
    <row r="176" spans="3:3">
      <c r="C176" s="3" t="s">
        <v>441</v>
      </c>
    </row>
    <row r="177" spans="3:3">
      <c r="C177" s="3" t="s">
        <v>436</v>
      </c>
    </row>
    <row r="178" spans="3:3">
      <c r="C178" s="3" t="s">
        <v>438</v>
      </c>
    </row>
    <row r="179" spans="3:3">
      <c r="C179" s="3" t="s">
        <v>438</v>
      </c>
    </row>
    <row r="180" spans="3:3">
      <c r="C180" s="3" t="s">
        <v>435</v>
      </c>
    </row>
    <row r="181" spans="3:3">
      <c r="C181" s="3" t="s">
        <v>441</v>
      </c>
    </row>
    <row r="182" spans="3:3">
      <c r="C182" s="3" t="s">
        <v>436</v>
      </c>
    </row>
    <row r="183" spans="3:3">
      <c r="C183" s="3" t="s">
        <v>435</v>
      </c>
    </row>
    <row r="184" spans="3:3">
      <c r="C184" s="3" t="s">
        <v>436</v>
      </c>
    </row>
    <row r="185" spans="3:3">
      <c r="C185" s="3" t="s">
        <v>437</v>
      </c>
    </row>
    <row r="186" spans="3:3">
      <c r="C186" s="3" t="s">
        <v>438</v>
      </c>
    </row>
    <row r="187" spans="3:3">
      <c r="C187" s="3" t="s">
        <v>441</v>
      </c>
    </row>
    <row r="188" spans="3:3">
      <c r="C188" s="3" t="s">
        <v>435</v>
      </c>
    </row>
    <row r="189" spans="3:3">
      <c r="C189" s="3" t="s">
        <v>436</v>
      </c>
    </row>
    <row r="190" spans="3:3">
      <c r="C190" s="3" t="s">
        <v>438</v>
      </c>
    </row>
    <row r="191" spans="3:3">
      <c r="C191" s="3" t="s">
        <v>435</v>
      </c>
    </row>
    <row r="192" spans="3:3">
      <c r="C192" s="3" t="s">
        <v>438</v>
      </c>
    </row>
    <row r="193" spans="3:3">
      <c r="C193" s="3" t="s">
        <v>440</v>
      </c>
    </row>
    <row r="194" spans="3:3">
      <c r="C194" s="3" t="s">
        <v>435</v>
      </c>
    </row>
    <row r="195" spans="3:3">
      <c r="C195" s="3" t="s">
        <v>439</v>
      </c>
    </row>
    <row r="196" spans="3:3">
      <c r="C196" s="3" t="s">
        <v>437</v>
      </c>
    </row>
    <row r="197" spans="3:3">
      <c r="C197" s="3" t="s">
        <v>436</v>
      </c>
    </row>
    <row r="198" spans="3:3">
      <c r="C198" s="3" t="s">
        <v>436</v>
      </c>
    </row>
    <row r="199" spans="3:3">
      <c r="C199" s="3" t="s">
        <v>441</v>
      </c>
    </row>
    <row r="200" spans="3:3">
      <c r="C200" s="3" t="s">
        <v>437</v>
      </c>
    </row>
    <row r="201" spans="3:3">
      <c r="C201" s="3" t="s">
        <v>436</v>
      </c>
    </row>
    <row r="202" spans="3:3">
      <c r="C202" s="3" t="s">
        <v>436</v>
      </c>
    </row>
    <row r="203" spans="3:3">
      <c r="C203" s="3" t="s">
        <v>440</v>
      </c>
    </row>
    <row r="204" spans="3:3">
      <c r="C204" s="3" t="s">
        <v>438</v>
      </c>
    </row>
    <row r="205" spans="3:3">
      <c r="C205" s="3" t="s">
        <v>438</v>
      </c>
    </row>
    <row r="206" spans="3:3">
      <c r="C206" s="3" t="s">
        <v>438</v>
      </c>
    </row>
    <row r="207" spans="3:3">
      <c r="C207" s="3" t="s">
        <v>438</v>
      </c>
    </row>
    <row r="208" spans="3:3">
      <c r="C208" s="3" t="s">
        <v>441</v>
      </c>
    </row>
    <row r="209" spans="3:3">
      <c r="C209" s="3" t="s">
        <v>437</v>
      </c>
    </row>
    <row r="210" spans="3:3">
      <c r="C210" s="3" t="s">
        <v>440</v>
      </c>
    </row>
    <row r="211" spans="3:3">
      <c r="C211" s="3" t="s">
        <v>438</v>
      </c>
    </row>
    <row r="212" spans="3:3">
      <c r="C212" s="3" t="s">
        <v>438</v>
      </c>
    </row>
    <row r="213" spans="3:3">
      <c r="C213" s="3" t="s">
        <v>436</v>
      </c>
    </row>
    <row r="214" spans="3:3">
      <c r="C214" s="3" t="s">
        <v>441</v>
      </c>
    </row>
    <row r="215" spans="3:3">
      <c r="C215" s="3" t="s">
        <v>441</v>
      </c>
    </row>
    <row r="216" spans="3:3">
      <c r="C216" s="3" t="s">
        <v>435</v>
      </c>
    </row>
    <row r="217" spans="3:3">
      <c r="C217" s="3" t="s">
        <v>435</v>
      </c>
    </row>
    <row r="218" spans="3:3">
      <c r="C218" s="3" t="s">
        <v>440</v>
      </c>
    </row>
    <row r="219" spans="3:3">
      <c r="C219" s="3" t="s">
        <v>441</v>
      </c>
    </row>
    <row r="220" spans="3:3">
      <c r="C220" s="3" t="s">
        <v>435</v>
      </c>
    </row>
    <row r="221" spans="3:3">
      <c r="C221" s="3" t="s">
        <v>441</v>
      </c>
    </row>
    <row r="222" spans="3:3">
      <c r="C222" s="3" t="s">
        <v>436</v>
      </c>
    </row>
    <row r="223" spans="3:3">
      <c r="C223" s="3" t="s">
        <v>435</v>
      </c>
    </row>
    <row r="224" spans="3:3">
      <c r="C224" s="3" t="s">
        <v>441</v>
      </c>
    </row>
    <row r="225" spans="3:3">
      <c r="C225" s="3" t="s">
        <v>436</v>
      </c>
    </row>
    <row r="226" spans="3:3">
      <c r="C226" s="3" t="s">
        <v>437</v>
      </c>
    </row>
    <row r="227" spans="3:3">
      <c r="C227" s="3" t="s">
        <v>437</v>
      </c>
    </row>
    <row r="228" spans="3:3">
      <c r="C228" s="3" t="s">
        <v>438</v>
      </c>
    </row>
    <row r="229" spans="3:3">
      <c r="C229" s="3" t="s">
        <v>436</v>
      </c>
    </row>
    <row r="230" spans="3:3">
      <c r="C230" s="3" t="s">
        <v>441</v>
      </c>
    </row>
    <row r="231" spans="3:3">
      <c r="C231" s="3" t="s">
        <v>435</v>
      </c>
    </row>
    <row r="232" spans="3:3">
      <c r="C232" s="3" t="s">
        <v>435</v>
      </c>
    </row>
    <row r="233" spans="3:3">
      <c r="C233" s="3" t="s">
        <v>436</v>
      </c>
    </row>
    <row r="234" spans="3:3">
      <c r="C234" s="3" t="s">
        <v>438</v>
      </c>
    </row>
    <row r="235" spans="3:3">
      <c r="C235" s="3" t="s">
        <v>436</v>
      </c>
    </row>
    <row r="236" spans="3:3">
      <c r="C236" s="3" t="s">
        <v>438</v>
      </c>
    </row>
    <row r="237" spans="3:3">
      <c r="C237" s="3" t="s">
        <v>438</v>
      </c>
    </row>
    <row r="238" spans="3:3">
      <c r="C238" s="3" t="s">
        <v>435</v>
      </c>
    </row>
    <row r="239" spans="3:3">
      <c r="C239" s="3" t="s">
        <v>435</v>
      </c>
    </row>
    <row r="240" spans="3:3">
      <c r="C240" s="3" t="s">
        <v>440</v>
      </c>
    </row>
    <row r="241" spans="3:3">
      <c r="C241" s="3" t="s">
        <v>437</v>
      </c>
    </row>
    <row r="242" spans="3:3">
      <c r="C242" s="3" t="s">
        <v>436</v>
      </c>
    </row>
    <row r="243" spans="3:3">
      <c r="C243" s="3" t="s">
        <v>437</v>
      </c>
    </row>
    <row r="244" spans="3:3">
      <c r="C244" s="3" t="s">
        <v>438</v>
      </c>
    </row>
    <row r="245" spans="3:3">
      <c r="C245" s="3" t="s">
        <v>438</v>
      </c>
    </row>
    <row r="246" spans="3:3">
      <c r="C246" s="3" t="s">
        <v>435</v>
      </c>
    </row>
    <row r="247" spans="3:3">
      <c r="C247" s="3" t="s">
        <v>441</v>
      </c>
    </row>
    <row r="248" spans="3:3">
      <c r="C248" s="3" t="s">
        <v>438</v>
      </c>
    </row>
    <row r="249" spans="3:3">
      <c r="C249" s="3" t="s">
        <v>441</v>
      </c>
    </row>
    <row r="250" spans="3:3">
      <c r="C250" s="3" t="s">
        <v>435</v>
      </c>
    </row>
    <row r="251" spans="3:3">
      <c r="C251" s="3" t="s">
        <v>436</v>
      </c>
    </row>
    <row r="252" spans="3:3">
      <c r="C252" s="3" t="s">
        <v>435</v>
      </c>
    </row>
    <row r="253" spans="3:3">
      <c r="C253" s="3" t="s">
        <v>437</v>
      </c>
    </row>
    <row r="254" spans="3:3">
      <c r="C254" s="3" t="s">
        <v>437</v>
      </c>
    </row>
    <row r="255" spans="3:3">
      <c r="C255" s="3" t="s">
        <v>438</v>
      </c>
    </row>
    <row r="256" spans="3:3">
      <c r="C256" s="3" t="s">
        <v>440</v>
      </c>
    </row>
    <row r="257" spans="3:3">
      <c r="C257" s="3" t="s">
        <v>438</v>
      </c>
    </row>
    <row r="258" spans="3:3">
      <c r="C258" s="3" t="s">
        <v>436</v>
      </c>
    </row>
    <row r="259" spans="3:3">
      <c r="C259" s="3" t="s">
        <v>435</v>
      </c>
    </row>
    <row r="260" spans="3:3">
      <c r="C260" s="3" t="s">
        <v>437</v>
      </c>
    </row>
    <row r="261" spans="3:3">
      <c r="C261" s="3" t="s">
        <v>438</v>
      </c>
    </row>
    <row r="262" spans="3:3">
      <c r="C262" s="3" t="s">
        <v>438</v>
      </c>
    </row>
    <row r="263" spans="3:3">
      <c r="C263" s="3" t="s">
        <v>437</v>
      </c>
    </row>
    <row r="264" spans="3:3">
      <c r="C264" s="3" t="s">
        <v>435</v>
      </c>
    </row>
    <row r="265" spans="3:3">
      <c r="C265" s="3" t="s">
        <v>438</v>
      </c>
    </row>
    <row r="266" spans="3:3">
      <c r="C266" s="3" t="s">
        <v>437</v>
      </c>
    </row>
    <row r="267" spans="3:3">
      <c r="C267" s="3" t="s">
        <v>437</v>
      </c>
    </row>
    <row r="268" spans="3:3">
      <c r="C268" s="3" t="s">
        <v>435</v>
      </c>
    </row>
    <row r="269" spans="3:3">
      <c r="C269" s="3" t="s">
        <v>435</v>
      </c>
    </row>
    <row r="270" spans="3:3">
      <c r="C270" s="3" t="s">
        <v>435</v>
      </c>
    </row>
    <row r="271" spans="3:3">
      <c r="C271" s="3" t="s">
        <v>435</v>
      </c>
    </row>
    <row r="272" spans="3:3">
      <c r="C272" s="3" t="s">
        <v>438</v>
      </c>
    </row>
    <row r="273" spans="3:3">
      <c r="C273" s="3" t="s">
        <v>436</v>
      </c>
    </row>
    <row r="274" spans="3:3">
      <c r="C274" s="3" t="s">
        <v>441</v>
      </c>
    </row>
    <row r="275" spans="3:3">
      <c r="C275" s="3" t="s">
        <v>436</v>
      </c>
    </row>
    <row r="276" spans="3:3">
      <c r="C276" s="3" t="s">
        <v>438</v>
      </c>
    </row>
    <row r="277" spans="3:3">
      <c r="C277" s="3" t="s">
        <v>441</v>
      </c>
    </row>
    <row r="278" spans="3:3">
      <c r="C278" s="3" t="s">
        <v>438</v>
      </c>
    </row>
    <row r="279" spans="3:3">
      <c r="C279" s="3" t="s">
        <v>435</v>
      </c>
    </row>
    <row r="280" spans="3:3">
      <c r="C280" s="3" t="s">
        <v>435</v>
      </c>
    </row>
    <row r="281" spans="3:3">
      <c r="C281" s="3" t="s">
        <v>438</v>
      </c>
    </row>
    <row r="282" spans="3:3">
      <c r="C282" s="3" t="s">
        <v>436</v>
      </c>
    </row>
    <row r="283" spans="3:3">
      <c r="C283" s="3" t="s">
        <v>438</v>
      </c>
    </row>
    <row r="284" spans="3:3">
      <c r="C284" s="3" t="s">
        <v>435</v>
      </c>
    </row>
    <row r="285" spans="3:3">
      <c r="C285" s="3" t="s">
        <v>435</v>
      </c>
    </row>
    <row r="286" spans="3:3">
      <c r="C286" s="3" t="s">
        <v>437</v>
      </c>
    </row>
    <row r="287" spans="3:3">
      <c r="C287" s="3" t="s">
        <v>435</v>
      </c>
    </row>
    <row r="288" spans="3:3">
      <c r="C288" s="3" t="s">
        <v>439</v>
      </c>
    </row>
    <row r="289" spans="3:3">
      <c r="C289" s="3" t="s">
        <v>436</v>
      </c>
    </row>
    <row r="290" spans="3:3">
      <c r="C290" s="3" t="s">
        <v>435</v>
      </c>
    </row>
    <row r="291" spans="3:3">
      <c r="C291" s="3" t="s">
        <v>438</v>
      </c>
    </row>
    <row r="292" spans="3:3">
      <c r="C292" s="3" t="s">
        <v>435</v>
      </c>
    </row>
    <row r="293" spans="3:3">
      <c r="C293" s="3" t="s">
        <v>438</v>
      </c>
    </row>
    <row r="294" spans="3:3">
      <c r="C294" s="3" t="s">
        <v>440</v>
      </c>
    </row>
    <row r="295" spans="3:3">
      <c r="C295" s="3" t="s">
        <v>438</v>
      </c>
    </row>
    <row r="296" spans="3:3">
      <c r="C296" s="3" t="s">
        <v>436</v>
      </c>
    </row>
    <row r="297" spans="3:3">
      <c r="C297" s="3" t="s">
        <v>437</v>
      </c>
    </row>
    <row r="298" spans="3:3">
      <c r="C298" s="3" t="s">
        <v>436</v>
      </c>
    </row>
    <row r="299" spans="3:3">
      <c r="C299" s="3" t="s">
        <v>435</v>
      </c>
    </row>
    <row r="300" spans="3:3">
      <c r="C300" s="3" t="s">
        <v>435</v>
      </c>
    </row>
    <row r="301" spans="3:3">
      <c r="C301" s="3" t="s">
        <v>435</v>
      </c>
    </row>
    <row r="302" spans="3:3">
      <c r="C302" s="3" t="s">
        <v>440</v>
      </c>
    </row>
    <row r="303" spans="3:3">
      <c r="C303" s="3" t="s">
        <v>439</v>
      </c>
    </row>
    <row r="304" spans="3:3">
      <c r="C304" s="3" t="s">
        <v>440</v>
      </c>
    </row>
    <row r="305" spans="3:3">
      <c r="C305" s="3" t="s">
        <v>438</v>
      </c>
    </row>
    <row r="306" spans="3:3">
      <c r="C306" s="3" t="s">
        <v>435</v>
      </c>
    </row>
    <row r="307" spans="3:3">
      <c r="C307" s="3" t="s">
        <v>436</v>
      </c>
    </row>
    <row r="308" spans="3:3">
      <c r="C308" s="3" t="s">
        <v>435</v>
      </c>
    </row>
    <row r="309" spans="3:3">
      <c r="C309" s="3" t="s">
        <v>438</v>
      </c>
    </row>
    <row r="310" spans="3:3">
      <c r="C310" s="3" t="s">
        <v>440</v>
      </c>
    </row>
    <row r="311" spans="3:3">
      <c r="C311" s="3" t="s">
        <v>438</v>
      </c>
    </row>
    <row r="312" spans="3:3">
      <c r="C312" s="3" t="s">
        <v>436</v>
      </c>
    </row>
    <row r="313" spans="3:3">
      <c r="C313" s="3" t="s">
        <v>438</v>
      </c>
    </row>
    <row r="314" spans="3:3">
      <c r="C314" s="3" t="s">
        <v>438</v>
      </c>
    </row>
    <row r="315" spans="3:3">
      <c r="C315" s="3" t="s">
        <v>438</v>
      </c>
    </row>
    <row r="316" spans="3:3">
      <c r="C316" s="3" t="s">
        <v>438</v>
      </c>
    </row>
    <row r="317" spans="3:3">
      <c r="C317" s="3" t="s">
        <v>438</v>
      </c>
    </row>
    <row r="318" spans="3:3">
      <c r="C318" s="3" t="s">
        <v>440</v>
      </c>
    </row>
    <row r="319" spans="3:3">
      <c r="C319" s="3" t="s">
        <v>438</v>
      </c>
    </row>
    <row r="320" spans="3:3">
      <c r="C320" s="3" t="s">
        <v>439</v>
      </c>
    </row>
    <row r="321" spans="3:3">
      <c r="C321" s="3" t="s">
        <v>440</v>
      </c>
    </row>
    <row r="322" spans="3:3">
      <c r="C322" s="3" t="s">
        <v>435</v>
      </c>
    </row>
    <row r="323" spans="3:3">
      <c r="C323" s="3" t="s">
        <v>438</v>
      </c>
    </row>
    <row r="324" spans="3:3">
      <c r="C324" s="3" t="s">
        <v>437</v>
      </c>
    </row>
    <row r="325" spans="3:3">
      <c r="C325" s="3" t="s">
        <v>439</v>
      </c>
    </row>
    <row r="326" spans="3:3">
      <c r="C326" s="3" t="s">
        <v>435</v>
      </c>
    </row>
    <row r="327" spans="3:3">
      <c r="C327" s="3" t="s">
        <v>438</v>
      </c>
    </row>
    <row r="328" spans="3:3">
      <c r="C328" s="3" t="s">
        <v>438</v>
      </c>
    </row>
    <row r="329" spans="3:3">
      <c r="C329" s="3" t="s">
        <v>438</v>
      </c>
    </row>
    <row r="330" spans="3:3">
      <c r="C330" s="3" t="s">
        <v>438</v>
      </c>
    </row>
    <row r="331" spans="3:3">
      <c r="C331" s="3" t="s">
        <v>441</v>
      </c>
    </row>
    <row r="332" spans="3:3">
      <c r="C332" s="3" t="s">
        <v>438</v>
      </c>
    </row>
    <row r="333" spans="3:3">
      <c r="C333" s="3" t="s">
        <v>441</v>
      </c>
    </row>
    <row r="334" spans="3:3">
      <c r="C334" s="3" t="s">
        <v>435</v>
      </c>
    </row>
    <row r="335" spans="3:3">
      <c r="C335" s="3" t="s">
        <v>438</v>
      </c>
    </row>
    <row r="336" spans="3:3">
      <c r="C336" s="3" t="s">
        <v>441</v>
      </c>
    </row>
    <row r="337" spans="3:3">
      <c r="C337" s="3" t="s">
        <v>436</v>
      </c>
    </row>
    <row r="338" spans="3:3">
      <c r="C338" s="3" t="s">
        <v>439</v>
      </c>
    </row>
    <row r="339" spans="3:3">
      <c r="C339" s="3" t="s">
        <v>441</v>
      </c>
    </row>
    <row r="340" spans="3:3">
      <c r="C340" s="3" t="s">
        <v>435</v>
      </c>
    </row>
    <row r="341" spans="3:3">
      <c r="C341" s="3" t="s">
        <v>438</v>
      </c>
    </row>
    <row r="342" spans="3:3">
      <c r="C342" s="3" t="s">
        <v>435</v>
      </c>
    </row>
    <row r="343" spans="3:3">
      <c r="C343" s="3" t="s">
        <v>436</v>
      </c>
    </row>
    <row r="344" spans="3:3">
      <c r="C344" s="3" t="s">
        <v>437</v>
      </c>
    </row>
    <row r="345" spans="3:3">
      <c r="C345" s="3" t="s">
        <v>437</v>
      </c>
    </row>
    <row r="346" spans="3:3">
      <c r="C346" s="3" t="s">
        <v>441</v>
      </c>
    </row>
    <row r="347" spans="3:3">
      <c r="C347" s="3" t="s">
        <v>441</v>
      </c>
    </row>
    <row r="348" spans="3:3">
      <c r="C348" s="3" t="s">
        <v>441</v>
      </c>
    </row>
    <row r="349" spans="3:3">
      <c r="C349" s="3" t="s">
        <v>438</v>
      </c>
    </row>
    <row r="350" spans="3:3">
      <c r="C350" s="3" t="s">
        <v>440</v>
      </c>
    </row>
    <row r="351" spans="3:3">
      <c r="C351" s="3" t="s">
        <v>439</v>
      </c>
    </row>
    <row r="352" spans="3:3">
      <c r="C352" s="3" t="s">
        <v>435</v>
      </c>
    </row>
    <row r="353" spans="3:3">
      <c r="C353" s="3" t="s">
        <v>436</v>
      </c>
    </row>
    <row r="354" spans="3:3">
      <c r="C354" s="3" t="s">
        <v>437</v>
      </c>
    </row>
    <row r="355" spans="3:3">
      <c r="C355" s="3" t="s">
        <v>438</v>
      </c>
    </row>
    <row r="356" spans="3:3">
      <c r="C356" s="3" t="s">
        <v>438</v>
      </c>
    </row>
    <row r="357" spans="3:3">
      <c r="C357" s="3" t="s">
        <v>437</v>
      </c>
    </row>
    <row r="358" spans="3:3">
      <c r="C358" s="3" t="s">
        <v>436</v>
      </c>
    </row>
    <row r="359" spans="3:3">
      <c r="C359" s="3" t="s">
        <v>438</v>
      </c>
    </row>
    <row r="360" spans="3:3">
      <c r="C360" s="3" t="s">
        <v>438</v>
      </c>
    </row>
    <row r="361" spans="3:3">
      <c r="C361" s="3" t="s">
        <v>435</v>
      </c>
    </row>
    <row r="362" spans="3:3">
      <c r="C362" s="3" t="s">
        <v>435</v>
      </c>
    </row>
    <row r="363" spans="3:3">
      <c r="C363" s="3" t="s">
        <v>438</v>
      </c>
    </row>
    <row r="364" spans="3:3">
      <c r="C364" s="3" t="s">
        <v>438</v>
      </c>
    </row>
    <row r="365" spans="3:3">
      <c r="C365" s="3" t="s">
        <v>441</v>
      </c>
    </row>
    <row r="366" spans="3:3">
      <c r="C366" s="3" t="s">
        <v>438</v>
      </c>
    </row>
    <row r="367" spans="3:3">
      <c r="C367" s="3" t="s">
        <v>438</v>
      </c>
    </row>
    <row r="368" spans="3:3">
      <c r="C368" s="3" t="s">
        <v>437</v>
      </c>
    </row>
    <row r="369" spans="3:3">
      <c r="C369" s="3" t="s">
        <v>441</v>
      </c>
    </row>
    <row r="370" spans="3:3">
      <c r="C370" s="3" t="s">
        <v>435</v>
      </c>
    </row>
    <row r="371" spans="3:3">
      <c r="C371" s="3" t="s">
        <v>438</v>
      </c>
    </row>
    <row r="372" spans="3:3">
      <c r="C372" s="3" t="s">
        <v>438</v>
      </c>
    </row>
    <row r="373" spans="3:3">
      <c r="C373" s="3" t="s">
        <v>437</v>
      </c>
    </row>
    <row r="374" spans="3:3">
      <c r="C374" s="3" t="s">
        <v>437</v>
      </c>
    </row>
    <row r="375" spans="3:3">
      <c r="C375" s="3" t="s">
        <v>436</v>
      </c>
    </row>
    <row r="376" spans="3:3">
      <c r="C376" s="3" t="s">
        <v>435</v>
      </c>
    </row>
    <row r="377" spans="3:3">
      <c r="C377" s="3" t="s">
        <v>438</v>
      </c>
    </row>
    <row r="378" spans="3:3">
      <c r="C378" s="3" t="s">
        <v>438</v>
      </c>
    </row>
    <row r="379" spans="3:3">
      <c r="C379" s="3" t="s">
        <v>440</v>
      </c>
    </row>
    <row r="380" spans="3:3">
      <c r="C380" s="3" t="s">
        <v>436</v>
      </c>
    </row>
    <row r="381" spans="3:3">
      <c r="C381" s="3" t="s">
        <v>436</v>
      </c>
    </row>
    <row r="382" spans="3:3">
      <c r="C382" s="3" t="s">
        <v>440</v>
      </c>
    </row>
    <row r="383" spans="3:3">
      <c r="C383" s="3" t="s">
        <v>436</v>
      </c>
    </row>
    <row r="384" spans="3:3">
      <c r="C384" s="3" t="s">
        <v>438</v>
      </c>
    </row>
    <row r="385" spans="3:3">
      <c r="C385" s="3" t="s">
        <v>435</v>
      </c>
    </row>
    <row r="386" spans="3:3">
      <c r="C386" s="3" t="s">
        <v>435</v>
      </c>
    </row>
    <row r="387" spans="3:3">
      <c r="C387" s="3" t="s">
        <v>437</v>
      </c>
    </row>
    <row r="388" spans="3:3">
      <c r="C388" s="3" t="s">
        <v>435</v>
      </c>
    </row>
    <row r="389" spans="3:3">
      <c r="C389" s="3" t="s">
        <v>435</v>
      </c>
    </row>
    <row r="390" spans="3:3">
      <c r="C390" s="3" t="s">
        <v>438</v>
      </c>
    </row>
    <row r="391" spans="3:3">
      <c r="C391" s="3" t="s">
        <v>440</v>
      </c>
    </row>
    <row r="392" spans="3:3">
      <c r="C392" s="3" t="s">
        <v>438</v>
      </c>
    </row>
    <row r="393" spans="3:3">
      <c r="C393" s="3" t="s">
        <v>441</v>
      </c>
    </row>
    <row r="394" spans="3:3">
      <c r="C394" s="3" t="s">
        <v>439</v>
      </c>
    </row>
    <row r="395" spans="3:3">
      <c r="C395" s="3" t="s">
        <v>435</v>
      </c>
    </row>
    <row r="396" spans="3:3">
      <c r="C396" s="3" t="s">
        <v>437</v>
      </c>
    </row>
    <row r="397" spans="3:3">
      <c r="C397" s="3" t="s">
        <v>441</v>
      </c>
    </row>
    <row r="398" spans="3:3">
      <c r="C398" s="3" t="s">
        <v>435</v>
      </c>
    </row>
    <row r="399" spans="3:3">
      <c r="C399" s="3" t="s">
        <v>438</v>
      </c>
    </row>
    <row r="400" spans="3:3">
      <c r="C400" s="3" t="s">
        <v>437</v>
      </c>
    </row>
    <row r="401" spans="3:3">
      <c r="C401" s="3" t="s">
        <v>438</v>
      </c>
    </row>
    <row r="402" spans="3:3">
      <c r="C402" s="3" t="s">
        <v>436</v>
      </c>
    </row>
    <row r="403" spans="3:3">
      <c r="C403" s="3" t="s">
        <v>437</v>
      </c>
    </row>
    <row r="404" spans="3:3">
      <c r="C404" s="3" t="s">
        <v>441</v>
      </c>
    </row>
    <row r="405" spans="3:3">
      <c r="C405" s="3" t="s">
        <v>435</v>
      </c>
    </row>
    <row r="406" spans="3:3">
      <c r="C406" s="3" t="s">
        <v>438</v>
      </c>
    </row>
    <row r="407" spans="3:3">
      <c r="C407" s="3" t="s">
        <v>440</v>
      </c>
    </row>
    <row r="408" spans="3:3">
      <c r="C408" s="3" t="s">
        <v>435</v>
      </c>
    </row>
    <row r="409" spans="3:3">
      <c r="C409" s="3" t="s">
        <v>435</v>
      </c>
    </row>
    <row r="410" spans="3:3">
      <c r="C410" s="3" t="s">
        <v>437</v>
      </c>
    </row>
    <row r="411" spans="3:3">
      <c r="C411" s="3" t="s">
        <v>435</v>
      </c>
    </row>
    <row r="412" spans="3:3">
      <c r="C412" s="3" t="s">
        <v>438</v>
      </c>
    </row>
    <row r="413" spans="3:3">
      <c r="C413" s="3" t="s">
        <v>440</v>
      </c>
    </row>
    <row r="414" spans="3:3">
      <c r="C414" s="3" t="s">
        <v>435</v>
      </c>
    </row>
    <row r="415" spans="3:3">
      <c r="C415" s="3" t="s">
        <v>439</v>
      </c>
    </row>
    <row r="416" spans="3:3">
      <c r="C416" s="3" t="s">
        <v>439</v>
      </c>
    </row>
    <row r="417" spans="3:3">
      <c r="C417" s="3" t="s">
        <v>435</v>
      </c>
    </row>
    <row r="418" spans="3:3">
      <c r="C418" s="3" t="s">
        <v>435</v>
      </c>
    </row>
    <row r="419" spans="3:3">
      <c r="C419" s="3" t="s">
        <v>438</v>
      </c>
    </row>
    <row r="420" spans="3:3">
      <c r="C420" s="3" t="s">
        <v>435</v>
      </c>
    </row>
    <row r="421" spans="3:3">
      <c r="C421" s="3" t="s">
        <v>437</v>
      </c>
    </row>
    <row r="422" spans="3:3">
      <c r="C422" s="3" t="s">
        <v>435</v>
      </c>
    </row>
    <row r="423" spans="3:3">
      <c r="C423" s="3" t="s">
        <v>438</v>
      </c>
    </row>
    <row r="424" spans="3:3">
      <c r="C424" s="3" t="s">
        <v>438</v>
      </c>
    </row>
    <row r="425" spans="3:3">
      <c r="C425" s="3" t="s">
        <v>437</v>
      </c>
    </row>
    <row r="426" spans="3:3">
      <c r="C426" s="3" t="s">
        <v>435</v>
      </c>
    </row>
    <row r="427" spans="3:3">
      <c r="C427" s="3" t="s">
        <v>436</v>
      </c>
    </row>
    <row r="428" spans="3:3">
      <c r="C428" s="3" t="s">
        <v>438</v>
      </c>
    </row>
    <row r="429" spans="3:3">
      <c r="C429" s="3" t="s">
        <v>436</v>
      </c>
    </row>
    <row r="430" spans="3:3">
      <c r="C430" s="3" t="s">
        <v>440</v>
      </c>
    </row>
    <row r="431" spans="3:3">
      <c r="C431" s="3" t="s">
        <v>440</v>
      </c>
    </row>
    <row r="432" spans="3:3">
      <c r="C432" s="3" t="s">
        <v>438</v>
      </c>
    </row>
    <row r="433" spans="3:3">
      <c r="C433" s="3" t="s">
        <v>435</v>
      </c>
    </row>
    <row r="434" spans="3:3">
      <c r="C434" s="3" t="s">
        <v>436</v>
      </c>
    </row>
    <row r="435" spans="3:3">
      <c r="C435" s="3" t="s">
        <v>438</v>
      </c>
    </row>
    <row r="436" spans="3:3">
      <c r="C436" s="3" t="s">
        <v>440</v>
      </c>
    </row>
    <row r="437" spans="3:3">
      <c r="C437" s="3" t="s">
        <v>435</v>
      </c>
    </row>
    <row r="438" spans="3:3">
      <c r="C438" s="3" t="s">
        <v>435</v>
      </c>
    </row>
    <row r="439" spans="3:3">
      <c r="C439" s="3" t="s">
        <v>441</v>
      </c>
    </row>
    <row r="440" spans="3:3">
      <c r="C440" s="3" t="s">
        <v>441</v>
      </c>
    </row>
    <row r="441" spans="3:3">
      <c r="C441" s="3" t="s">
        <v>437</v>
      </c>
    </row>
    <row r="442" spans="3:3">
      <c r="C442" s="3" t="s">
        <v>436</v>
      </c>
    </row>
    <row r="443" spans="3:3">
      <c r="C443" s="3" t="s">
        <v>438</v>
      </c>
    </row>
    <row r="444" spans="3:3">
      <c r="C444" s="3" t="s">
        <v>438</v>
      </c>
    </row>
    <row r="445" spans="3:3">
      <c r="C445" s="3" t="s">
        <v>436</v>
      </c>
    </row>
    <row r="446" spans="3:3">
      <c r="C446" s="3" t="s">
        <v>435</v>
      </c>
    </row>
    <row r="447" spans="3:3">
      <c r="C447" s="3" t="s">
        <v>438</v>
      </c>
    </row>
    <row r="448" spans="3:3">
      <c r="C448" s="3" t="s">
        <v>438</v>
      </c>
    </row>
    <row r="449" spans="3:3">
      <c r="C449" s="3" t="s">
        <v>437</v>
      </c>
    </row>
    <row r="450" spans="3:3">
      <c r="C450" s="3" t="s">
        <v>441</v>
      </c>
    </row>
    <row r="451" spans="3:3">
      <c r="C451" s="3" t="s">
        <v>436</v>
      </c>
    </row>
    <row r="452" spans="3:3">
      <c r="C452" s="3" t="s">
        <v>437</v>
      </c>
    </row>
    <row r="453" spans="3:3">
      <c r="C453" s="3" t="s">
        <v>436</v>
      </c>
    </row>
    <row r="454" spans="3:3">
      <c r="C454" s="3" t="s">
        <v>436</v>
      </c>
    </row>
    <row r="455" spans="3:3">
      <c r="C455" s="3" t="s">
        <v>435</v>
      </c>
    </row>
    <row r="456" spans="3:3">
      <c r="C456" s="3" t="s">
        <v>438</v>
      </c>
    </row>
    <row r="457" spans="3:3">
      <c r="C457" s="3" t="s">
        <v>441</v>
      </c>
    </row>
    <row r="458" spans="3:3">
      <c r="C458" s="3" t="s">
        <v>441</v>
      </c>
    </row>
    <row r="459" spans="3:3">
      <c r="C459" s="3" t="s">
        <v>435</v>
      </c>
    </row>
    <row r="460" spans="3:3">
      <c r="C460" s="3" t="s">
        <v>438</v>
      </c>
    </row>
    <row r="461" spans="3:3">
      <c r="C461" s="3" t="s">
        <v>435</v>
      </c>
    </row>
    <row r="462" spans="3:3">
      <c r="C462" s="3" t="s">
        <v>437</v>
      </c>
    </row>
    <row r="463" spans="3:3">
      <c r="C463" s="3" t="s">
        <v>438</v>
      </c>
    </row>
    <row r="464" spans="3:3">
      <c r="C464" s="3" t="s">
        <v>435</v>
      </c>
    </row>
    <row r="465" spans="3:3">
      <c r="C465" s="3" t="s">
        <v>435</v>
      </c>
    </row>
    <row r="466" spans="3:3">
      <c r="C466" s="3" t="s">
        <v>437</v>
      </c>
    </row>
    <row r="467" spans="3:3">
      <c r="C467" s="3" t="s">
        <v>436</v>
      </c>
    </row>
    <row r="468" spans="3:3">
      <c r="C468" s="3" t="s">
        <v>437</v>
      </c>
    </row>
    <row r="469" spans="3:3">
      <c r="C469" s="3" t="s">
        <v>437</v>
      </c>
    </row>
    <row r="470" spans="3:3">
      <c r="C470" s="3" t="s">
        <v>438</v>
      </c>
    </row>
    <row r="471" spans="3:3">
      <c r="C471" s="3" t="s">
        <v>440</v>
      </c>
    </row>
    <row r="472" spans="3:3">
      <c r="C472" s="3" t="s">
        <v>438</v>
      </c>
    </row>
    <row r="473" spans="3:3">
      <c r="C473" s="3" t="s">
        <v>437</v>
      </c>
    </row>
    <row r="474" spans="3:3">
      <c r="C474" s="3" t="s">
        <v>438</v>
      </c>
    </row>
    <row r="475" spans="3:3">
      <c r="C475" s="3" t="s">
        <v>435</v>
      </c>
    </row>
    <row r="476" spans="3:3">
      <c r="C476" s="3" t="s">
        <v>438</v>
      </c>
    </row>
    <row r="477" spans="3:3">
      <c r="C477" s="3" t="s">
        <v>435</v>
      </c>
    </row>
    <row r="478" spans="3:3">
      <c r="C478" s="3" t="s">
        <v>440</v>
      </c>
    </row>
    <row r="479" spans="3:3">
      <c r="C479" s="3" t="s">
        <v>436</v>
      </c>
    </row>
    <row r="480" spans="3:3">
      <c r="C480" s="3" t="s">
        <v>437</v>
      </c>
    </row>
    <row r="481" spans="3:3">
      <c r="C481" s="3" t="s">
        <v>438</v>
      </c>
    </row>
    <row r="482" spans="3:3">
      <c r="C482" s="3" t="s">
        <v>435</v>
      </c>
    </row>
    <row r="483" spans="3:3">
      <c r="C483" s="3" t="s">
        <v>437</v>
      </c>
    </row>
    <row r="484" spans="3:3">
      <c r="C484" s="3" t="s">
        <v>436</v>
      </c>
    </row>
    <row r="485" spans="3:3">
      <c r="C485" s="3" t="s">
        <v>438</v>
      </c>
    </row>
    <row r="486" spans="3:3">
      <c r="C486" s="3" t="s">
        <v>435</v>
      </c>
    </row>
    <row r="487" spans="3:3">
      <c r="C487" s="3" t="s">
        <v>441</v>
      </c>
    </row>
    <row r="488" spans="3:3">
      <c r="C488" s="3" t="s">
        <v>435</v>
      </c>
    </row>
    <row r="489" spans="3:3">
      <c r="C489" s="3" t="s">
        <v>436</v>
      </c>
    </row>
    <row r="490" spans="3:3">
      <c r="C490" s="3" t="s">
        <v>441</v>
      </c>
    </row>
    <row r="491" spans="3:3">
      <c r="C491" s="3" t="s">
        <v>436</v>
      </c>
    </row>
    <row r="492" spans="3:3">
      <c r="C492" s="3" t="s">
        <v>438</v>
      </c>
    </row>
    <row r="493" spans="3:3">
      <c r="C493" s="3" t="s">
        <v>435</v>
      </c>
    </row>
    <row r="494" spans="3:3">
      <c r="C494" s="3" t="s">
        <v>437</v>
      </c>
    </row>
    <row r="495" spans="3:3">
      <c r="C495" s="3" t="s">
        <v>436</v>
      </c>
    </row>
    <row r="496" spans="3:3">
      <c r="C496" s="3" t="s">
        <v>436</v>
      </c>
    </row>
    <row r="497" spans="3:3">
      <c r="C497" s="3" t="s">
        <v>440</v>
      </c>
    </row>
    <row r="498" spans="3:3">
      <c r="C498" s="3" t="s">
        <v>435</v>
      </c>
    </row>
    <row r="499" spans="3:3">
      <c r="C499" s="3" t="s">
        <v>435</v>
      </c>
    </row>
    <row r="500" spans="3:3">
      <c r="C500" s="3" t="s">
        <v>438</v>
      </c>
    </row>
    <row r="501" spans="3:3">
      <c r="C501" s="3" t="s">
        <v>439</v>
      </c>
    </row>
    <row r="502" spans="3:3">
      <c r="C502" s="3" t="s">
        <v>438</v>
      </c>
    </row>
    <row r="503" spans="3:3">
      <c r="C503" s="3" t="s">
        <v>437</v>
      </c>
    </row>
    <row r="504" spans="3:3">
      <c r="C504" s="3" t="s">
        <v>436</v>
      </c>
    </row>
    <row r="505" spans="3:3">
      <c r="C505" s="3" t="s">
        <v>439</v>
      </c>
    </row>
    <row r="506" spans="3:3">
      <c r="C506" s="3" t="s">
        <v>437</v>
      </c>
    </row>
    <row r="507" spans="3:3">
      <c r="C507" s="3" t="s">
        <v>436</v>
      </c>
    </row>
    <row r="508" spans="3:3">
      <c r="C508" s="3" t="s">
        <v>440</v>
      </c>
    </row>
    <row r="509" spans="3:3">
      <c r="C509" s="3" t="s">
        <v>438</v>
      </c>
    </row>
    <row r="510" spans="3:3">
      <c r="C510" s="3" t="s">
        <v>438</v>
      </c>
    </row>
    <row r="511" spans="3:3">
      <c r="C511" s="3" t="s">
        <v>438</v>
      </c>
    </row>
    <row r="512" spans="3:3">
      <c r="C512" s="3" t="s">
        <v>441</v>
      </c>
    </row>
    <row r="513" spans="3:3">
      <c r="C513" s="3" t="s">
        <v>435</v>
      </c>
    </row>
    <row r="514" spans="3:3">
      <c r="C514" s="3" t="s">
        <v>441</v>
      </c>
    </row>
    <row r="515" spans="3:3">
      <c r="C515" s="3" t="s">
        <v>440</v>
      </c>
    </row>
    <row r="516" spans="3:3">
      <c r="C516" s="3" t="s">
        <v>435</v>
      </c>
    </row>
    <row r="517" spans="3:3">
      <c r="C517" s="3" t="s">
        <v>436</v>
      </c>
    </row>
    <row r="518" spans="3:3">
      <c r="C518" s="3" t="s">
        <v>436</v>
      </c>
    </row>
    <row r="519" spans="3:3">
      <c r="C519" s="3" t="s">
        <v>437</v>
      </c>
    </row>
    <row r="520" spans="3:3">
      <c r="C520" s="3" t="s">
        <v>439</v>
      </c>
    </row>
    <row r="521" spans="3:3">
      <c r="C521" s="3" t="s">
        <v>441</v>
      </c>
    </row>
    <row r="522" spans="3:3">
      <c r="C522" s="3" t="s">
        <v>438</v>
      </c>
    </row>
    <row r="523" spans="3:3">
      <c r="C523" s="3" t="s">
        <v>438</v>
      </c>
    </row>
    <row r="524" spans="3:3">
      <c r="C524" s="3" t="s">
        <v>438</v>
      </c>
    </row>
    <row r="525" spans="3:3">
      <c r="C525" s="3" t="s">
        <v>438</v>
      </c>
    </row>
    <row r="526" spans="3:3">
      <c r="C526" s="3" t="s">
        <v>436</v>
      </c>
    </row>
    <row r="527" spans="3:3">
      <c r="C527" s="3" t="s">
        <v>435</v>
      </c>
    </row>
    <row r="528" spans="3:3">
      <c r="C528" s="3" t="s">
        <v>435</v>
      </c>
    </row>
    <row r="529" spans="3:3">
      <c r="C529" s="3" t="s">
        <v>439</v>
      </c>
    </row>
    <row r="530" spans="3:3">
      <c r="C530" s="3" t="s">
        <v>441</v>
      </c>
    </row>
    <row r="531" spans="3:3">
      <c r="C531" s="3" t="s">
        <v>437</v>
      </c>
    </row>
    <row r="532" spans="3:3">
      <c r="C532" s="3" t="s">
        <v>436</v>
      </c>
    </row>
    <row r="533" spans="3:3">
      <c r="C533" s="3" t="s">
        <v>437</v>
      </c>
    </row>
    <row r="534" spans="3:3">
      <c r="C534" s="3" t="s">
        <v>438</v>
      </c>
    </row>
    <row r="535" spans="3:3">
      <c r="C535" s="3" t="s">
        <v>441</v>
      </c>
    </row>
    <row r="536" spans="3:3">
      <c r="C536" s="3" t="s">
        <v>437</v>
      </c>
    </row>
    <row r="537" spans="3:3">
      <c r="C537" s="3" t="s">
        <v>435</v>
      </c>
    </row>
    <row r="538" spans="3:3">
      <c r="C538" s="3" t="s">
        <v>435</v>
      </c>
    </row>
    <row r="539" spans="3:3">
      <c r="C539" s="3" t="s">
        <v>438</v>
      </c>
    </row>
    <row r="540" spans="3:3">
      <c r="C540" s="3" t="s">
        <v>436</v>
      </c>
    </row>
    <row r="541" spans="3:3">
      <c r="C541" s="3" t="s">
        <v>437</v>
      </c>
    </row>
    <row r="542" spans="3:3">
      <c r="C542" s="3" t="s">
        <v>437</v>
      </c>
    </row>
    <row r="543" spans="3:3">
      <c r="C543" s="3" t="s">
        <v>438</v>
      </c>
    </row>
    <row r="544" spans="3:3">
      <c r="C544" s="3" t="s">
        <v>441</v>
      </c>
    </row>
    <row r="545" spans="3:3">
      <c r="C545" s="3" t="s">
        <v>436</v>
      </c>
    </row>
    <row r="546" spans="3:3">
      <c r="C546" s="3" t="s">
        <v>437</v>
      </c>
    </row>
    <row r="547" spans="3:3">
      <c r="C547" s="3" t="s">
        <v>440</v>
      </c>
    </row>
    <row r="548" spans="3:3">
      <c r="C548" s="3" t="s">
        <v>435</v>
      </c>
    </row>
    <row r="549" spans="3:3">
      <c r="C549" s="3" t="s">
        <v>438</v>
      </c>
    </row>
    <row r="550" spans="3:3">
      <c r="C550" s="3" t="s">
        <v>438</v>
      </c>
    </row>
    <row r="551" spans="3:3">
      <c r="C551" s="3" t="s">
        <v>436</v>
      </c>
    </row>
    <row r="552" spans="3:3">
      <c r="C552" s="3" t="s">
        <v>437</v>
      </c>
    </row>
    <row r="553" spans="3:3">
      <c r="C553" s="3" t="s">
        <v>440</v>
      </c>
    </row>
    <row r="554" spans="3:3">
      <c r="C554" s="3" t="s">
        <v>438</v>
      </c>
    </row>
    <row r="555" spans="3:3">
      <c r="C555" s="3" t="s">
        <v>438</v>
      </c>
    </row>
    <row r="556" spans="3:3">
      <c r="C556" s="3" t="s">
        <v>439</v>
      </c>
    </row>
    <row r="557" spans="3:3">
      <c r="C557" s="3" t="s">
        <v>438</v>
      </c>
    </row>
    <row r="558" spans="3:3">
      <c r="C558" s="3" t="s">
        <v>441</v>
      </c>
    </row>
    <row r="559" spans="3:3">
      <c r="C559" s="3" t="s">
        <v>437</v>
      </c>
    </row>
    <row r="560" spans="3:3">
      <c r="C560" s="3" t="s">
        <v>438</v>
      </c>
    </row>
    <row r="561" spans="3:3">
      <c r="C561" s="3" t="s">
        <v>441</v>
      </c>
    </row>
    <row r="562" spans="3:3">
      <c r="C562" s="3" t="s">
        <v>441</v>
      </c>
    </row>
    <row r="563" spans="3:3">
      <c r="C563" s="3" t="s">
        <v>437</v>
      </c>
    </row>
    <row r="564" spans="3:3">
      <c r="C564" s="3" t="s">
        <v>437</v>
      </c>
    </row>
    <row r="565" spans="3:3">
      <c r="C565" s="3" t="s">
        <v>435</v>
      </c>
    </row>
    <row r="566" spans="3:3">
      <c r="C566" s="3" t="s">
        <v>438</v>
      </c>
    </row>
    <row r="567" spans="3:3">
      <c r="C567" s="3" t="s">
        <v>435</v>
      </c>
    </row>
    <row r="568" spans="3:3">
      <c r="C568" s="3" t="s">
        <v>435</v>
      </c>
    </row>
    <row r="569" spans="3:3">
      <c r="C569" s="3" t="s">
        <v>441</v>
      </c>
    </row>
    <row r="570" spans="3:3">
      <c r="C570" s="3" t="s">
        <v>440</v>
      </c>
    </row>
    <row r="571" spans="3:3">
      <c r="C571" s="3" t="s">
        <v>436</v>
      </c>
    </row>
  </sheetData>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C84DE-4A8C-47F7-A99C-91D7DD8CB61A}">
  <sheetPr>
    <tabColor rgb="FFFF0000"/>
  </sheetPr>
  <dimension ref="A1:G572"/>
  <sheetViews>
    <sheetView zoomScale="160" zoomScaleNormal="160" workbookViewId="0"/>
  </sheetViews>
  <sheetFormatPr defaultColWidth="9.140625" defaultRowHeight="15"/>
  <cols>
    <col min="1" max="1" width="1.42578125" style="57" customWidth="1"/>
    <col min="2" max="2" width="5.7109375" style="57" bestFit="1" customWidth="1"/>
    <col min="3" max="3" width="31" style="57" customWidth="1"/>
    <col min="4" max="4" width="7" style="57" customWidth="1"/>
    <col min="5" max="5" width="19.7109375" style="57" bestFit="1" customWidth="1"/>
    <col min="6" max="6" width="10.28515625" style="57" bestFit="1" customWidth="1"/>
    <col min="7" max="7" width="20.28515625" style="57" bestFit="1" customWidth="1"/>
    <col min="8" max="8" width="7" style="57" customWidth="1"/>
    <col min="9" max="16384" width="9.140625" style="57"/>
  </cols>
  <sheetData>
    <row r="1" spans="1:7" ht="5.25" customHeight="1"/>
    <row r="2" spans="1:7">
      <c r="A2" s="38"/>
      <c r="B2" s="57" t="s">
        <v>420</v>
      </c>
      <c r="C2" s="57" t="s">
        <v>423</v>
      </c>
    </row>
    <row r="3" spans="1:7">
      <c r="C3" s="173" t="s">
        <v>424</v>
      </c>
    </row>
    <row r="4" spans="1:7">
      <c r="C4" s="38" t="s">
        <v>425</v>
      </c>
    </row>
    <row r="5" spans="1:7">
      <c r="C5" s="103" t="s">
        <v>426</v>
      </c>
    </row>
    <row r="6" spans="1:7">
      <c r="C6" s="103" t="s">
        <v>427</v>
      </c>
    </row>
    <row r="7" spans="1:7">
      <c r="C7" s="103" t="s">
        <v>428</v>
      </c>
    </row>
    <row r="8" spans="1:7">
      <c r="C8" s="103" t="s">
        <v>429</v>
      </c>
    </row>
    <row r="10" spans="1:7">
      <c r="C10" s="38" t="s">
        <v>430</v>
      </c>
      <c r="G10" s="57" t="s">
        <v>431</v>
      </c>
    </row>
    <row r="11" spans="1:7">
      <c r="C11" s="38" t="s">
        <v>432</v>
      </c>
      <c r="F11" s="57" t="s">
        <v>43</v>
      </c>
      <c r="G11" s="57" t="s">
        <v>44</v>
      </c>
    </row>
    <row r="13" spans="1:7">
      <c r="C13" s="175" t="s">
        <v>433</v>
      </c>
      <c r="E13" s="49" t="s">
        <v>433</v>
      </c>
      <c r="F13" s="57" t="s">
        <v>43</v>
      </c>
      <c r="G13" s="57" t="s">
        <v>434</v>
      </c>
    </row>
    <row r="14" spans="1:7">
      <c r="C14" s="3" t="s">
        <v>435</v>
      </c>
      <c r="E14" s="57" t="s">
        <v>436</v>
      </c>
      <c r="F14" s="55">
        <v>87</v>
      </c>
      <c r="G14" s="56">
        <v>0.15563506261180679</v>
      </c>
    </row>
    <row r="15" spans="1:7">
      <c r="C15" s="3" t="s">
        <v>435</v>
      </c>
      <c r="E15" s="57" t="s">
        <v>435</v>
      </c>
      <c r="F15" s="55">
        <v>123</v>
      </c>
      <c r="G15" s="56">
        <v>0.22003577817531306</v>
      </c>
    </row>
    <row r="16" spans="1:7">
      <c r="C16" s="3" t="s">
        <v>435</v>
      </c>
      <c r="E16" s="57" t="s">
        <v>437</v>
      </c>
      <c r="F16" s="55">
        <v>74</v>
      </c>
      <c r="G16" s="56">
        <v>0.13237924865831843</v>
      </c>
    </row>
    <row r="17" spans="3:7">
      <c r="C17" s="3" t="s">
        <v>438</v>
      </c>
      <c r="E17" s="57" t="s">
        <v>439</v>
      </c>
      <c r="F17" s="55">
        <v>20</v>
      </c>
      <c r="G17" s="56">
        <v>3.5778175313059032E-2</v>
      </c>
    </row>
    <row r="18" spans="3:7">
      <c r="C18" s="3" t="s">
        <v>436</v>
      </c>
      <c r="E18" s="57" t="s">
        <v>440</v>
      </c>
      <c r="F18" s="55">
        <v>39</v>
      </c>
      <c r="G18" s="56">
        <v>6.9767441860465115E-2</v>
      </c>
    </row>
    <row r="19" spans="3:7">
      <c r="C19" s="3" t="s">
        <v>441</v>
      </c>
      <c r="E19" s="57" t="s">
        <v>441</v>
      </c>
      <c r="F19" s="55">
        <v>64</v>
      </c>
      <c r="G19" s="56">
        <v>0.11449016100178891</v>
      </c>
    </row>
    <row r="20" spans="3:7">
      <c r="C20" s="3" t="s">
        <v>441</v>
      </c>
      <c r="E20" s="57" t="s">
        <v>438</v>
      </c>
      <c r="F20" s="55">
        <v>152</v>
      </c>
      <c r="G20" s="56">
        <v>0.27191413237924866</v>
      </c>
    </row>
    <row r="21" spans="3:7">
      <c r="C21" s="3" t="s">
        <v>436</v>
      </c>
      <c r="E21" s="57" t="s">
        <v>36</v>
      </c>
      <c r="F21" s="55">
        <v>559</v>
      </c>
      <c r="G21" s="56">
        <v>1</v>
      </c>
    </row>
    <row r="22" spans="3:7">
      <c r="C22" s="3" t="s">
        <v>435</v>
      </c>
    </row>
    <row r="23" spans="3:7">
      <c r="C23" s="3" t="s">
        <v>435</v>
      </c>
    </row>
    <row r="24" spans="3:7">
      <c r="C24" s="3" t="s">
        <v>438</v>
      </c>
    </row>
    <row r="25" spans="3:7">
      <c r="C25" s="3" t="s">
        <v>441</v>
      </c>
    </row>
    <row r="26" spans="3:7">
      <c r="C26" s="3" t="s">
        <v>436</v>
      </c>
    </row>
    <row r="27" spans="3:7">
      <c r="C27" s="3" t="s">
        <v>435</v>
      </c>
    </row>
    <row r="28" spans="3:7">
      <c r="C28" s="3" t="s">
        <v>439</v>
      </c>
    </row>
    <row r="29" spans="3:7">
      <c r="C29" s="3" t="s">
        <v>435</v>
      </c>
    </row>
    <row r="30" spans="3:7">
      <c r="C30" s="3" t="s">
        <v>438</v>
      </c>
    </row>
    <row r="31" spans="3:7">
      <c r="C31" s="3" t="s">
        <v>440</v>
      </c>
    </row>
    <row r="32" spans="3:7">
      <c r="C32" s="3" t="s">
        <v>438</v>
      </c>
    </row>
    <row r="33" spans="3:3">
      <c r="C33" s="3" t="s">
        <v>438</v>
      </c>
    </row>
    <row r="34" spans="3:3">
      <c r="C34" s="3" t="s">
        <v>437</v>
      </c>
    </row>
    <row r="35" spans="3:3">
      <c r="C35" s="3" t="s">
        <v>438</v>
      </c>
    </row>
    <row r="36" spans="3:3">
      <c r="C36" s="3" t="s">
        <v>435</v>
      </c>
    </row>
    <row r="37" spans="3:3">
      <c r="C37" s="3" t="s">
        <v>438</v>
      </c>
    </row>
    <row r="38" spans="3:3">
      <c r="C38" s="3" t="s">
        <v>437</v>
      </c>
    </row>
    <row r="39" spans="3:3">
      <c r="C39" s="3" t="s">
        <v>435</v>
      </c>
    </row>
    <row r="40" spans="3:3">
      <c r="C40" s="3" t="s">
        <v>439</v>
      </c>
    </row>
    <row r="41" spans="3:3">
      <c r="C41" s="3" t="s">
        <v>439</v>
      </c>
    </row>
    <row r="42" spans="3:3">
      <c r="C42" s="3" t="s">
        <v>441</v>
      </c>
    </row>
    <row r="43" spans="3:3">
      <c r="C43" s="3" t="s">
        <v>437</v>
      </c>
    </row>
    <row r="44" spans="3:3">
      <c r="C44" s="3" t="s">
        <v>435</v>
      </c>
    </row>
    <row r="45" spans="3:3">
      <c r="C45" s="3" t="s">
        <v>438</v>
      </c>
    </row>
    <row r="46" spans="3:3">
      <c r="C46" s="3" t="s">
        <v>441</v>
      </c>
    </row>
    <row r="47" spans="3:3">
      <c r="C47" s="3" t="s">
        <v>437</v>
      </c>
    </row>
    <row r="48" spans="3:3">
      <c r="C48" s="3" t="s">
        <v>438</v>
      </c>
    </row>
    <row r="49" spans="3:3">
      <c r="C49" s="3" t="s">
        <v>436</v>
      </c>
    </row>
    <row r="50" spans="3:3">
      <c r="C50" s="3" t="s">
        <v>436</v>
      </c>
    </row>
    <row r="51" spans="3:3">
      <c r="C51" s="3" t="s">
        <v>440</v>
      </c>
    </row>
    <row r="52" spans="3:3">
      <c r="C52" s="3" t="s">
        <v>438</v>
      </c>
    </row>
    <row r="53" spans="3:3">
      <c r="C53" s="3" t="s">
        <v>437</v>
      </c>
    </row>
    <row r="54" spans="3:3">
      <c r="C54" s="3" t="s">
        <v>438</v>
      </c>
    </row>
    <row r="55" spans="3:3">
      <c r="C55" s="3" t="s">
        <v>438</v>
      </c>
    </row>
    <row r="56" spans="3:3">
      <c r="C56" s="3" t="s">
        <v>435</v>
      </c>
    </row>
    <row r="57" spans="3:3">
      <c r="C57" s="3" t="s">
        <v>437</v>
      </c>
    </row>
    <row r="58" spans="3:3">
      <c r="C58" s="3" t="s">
        <v>438</v>
      </c>
    </row>
    <row r="59" spans="3:3">
      <c r="C59" s="3" t="s">
        <v>438</v>
      </c>
    </row>
    <row r="60" spans="3:3">
      <c r="C60" s="3" t="s">
        <v>435</v>
      </c>
    </row>
    <row r="61" spans="3:3">
      <c r="C61" s="3" t="s">
        <v>436</v>
      </c>
    </row>
    <row r="62" spans="3:3">
      <c r="C62" s="3" t="s">
        <v>438</v>
      </c>
    </row>
    <row r="63" spans="3:3">
      <c r="C63" s="3" t="s">
        <v>435</v>
      </c>
    </row>
    <row r="64" spans="3:3">
      <c r="C64" s="3" t="s">
        <v>438</v>
      </c>
    </row>
    <row r="65" spans="3:3">
      <c r="C65" s="3" t="s">
        <v>440</v>
      </c>
    </row>
    <row r="66" spans="3:3">
      <c r="C66" s="3" t="s">
        <v>437</v>
      </c>
    </row>
    <row r="67" spans="3:3">
      <c r="C67" s="3" t="s">
        <v>436</v>
      </c>
    </row>
    <row r="68" spans="3:3">
      <c r="C68" s="3" t="s">
        <v>435</v>
      </c>
    </row>
    <row r="69" spans="3:3">
      <c r="C69" s="3" t="s">
        <v>436</v>
      </c>
    </row>
    <row r="70" spans="3:3">
      <c r="C70" s="3" t="s">
        <v>437</v>
      </c>
    </row>
    <row r="71" spans="3:3">
      <c r="C71" s="3" t="s">
        <v>438</v>
      </c>
    </row>
    <row r="72" spans="3:3">
      <c r="C72" s="3" t="s">
        <v>435</v>
      </c>
    </row>
    <row r="73" spans="3:3">
      <c r="C73" s="3" t="s">
        <v>441</v>
      </c>
    </row>
    <row r="74" spans="3:3">
      <c r="C74" s="3" t="s">
        <v>441</v>
      </c>
    </row>
    <row r="75" spans="3:3">
      <c r="C75" s="3" t="s">
        <v>438</v>
      </c>
    </row>
    <row r="76" spans="3:3">
      <c r="C76" s="3" t="s">
        <v>438</v>
      </c>
    </row>
    <row r="77" spans="3:3">
      <c r="C77" s="3" t="s">
        <v>438</v>
      </c>
    </row>
    <row r="78" spans="3:3">
      <c r="C78" s="3" t="s">
        <v>438</v>
      </c>
    </row>
    <row r="79" spans="3:3">
      <c r="C79" s="3" t="s">
        <v>441</v>
      </c>
    </row>
    <row r="80" spans="3:3">
      <c r="C80" s="3" t="s">
        <v>437</v>
      </c>
    </row>
    <row r="81" spans="3:3">
      <c r="C81" s="3" t="s">
        <v>436</v>
      </c>
    </row>
    <row r="82" spans="3:3">
      <c r="C82" s="3" t="s">
        <v>437</v>
      </c>
    </row>
    <row r="83" spans="3:3">
      <c r="C83" s="3" t="s">
        <v>436</v>
      </c>
    </row>
    <row r="84" spans="3:3">
      <c r="C84" s="3" t="s">
        <v>438</v>
      </c>
    </row>
    <row r="85" spans="3:3">
      <c r="C85" s="3" t="s">
        <v>441</v>
      </c>
    </row>
    <row r="86" spans="3:3">
      <c r="C86" s="3" t="s">
        <v>441</v>
      </c>
    </row>
    <row r="87" spans="3:3">
      <c r="C87" s="3" t="s">
        <v>435</v>
      </c>
    </row>
    <row r="88" spans="3:3">
      <c r="C88" s="3" t="s">
        <v>435</v>
      </c>
    </row>
    <row r="89" spans="3:3">
      <c r="C89" s="3" t="s">
        <v>435</v>
      </c>
    </row>
    <row r="90" spans="3:3">
      <c r="C90" s="3" t="s">
        <v>441</v>
      </c>
    </row>
    <row r="91" spans="3:3">
      <c r="C91" s="3" t="s">
        <v>439</v>
      </c>
    </row>
    <row r="92" spans="3:3">
      <c r="C92" s="3" t="s">
        <v>435</v>
      </c>
    </row>
    <row r="93" spans="3:3">
      <c r="C93" s="3" t="s">
        <v>436</v>
      </c>
    </row>
    <row r="94" spans="3:3">
      <c r="C94" s="3" t="s">
        <v>441</v>
      </c>
    </row>
    <row r="95" spans="3:3">
      <c r="C95" s="3" t="s">
        <v>441</v>
      </c>
    </row>
    <row r="96" spans="3:3">
      <c r="C96" s="3" t="s">
        <v>436</v>
      </c>
    </row>
    <row r="97" spans="3:3">
      <c r="C97" s="3" t="s">
        <v>435</v>
      </c>
    </row>
    <row r="98" spans="3:3">
      <c r="C98" s="3" t="s">
        <v>436</v>
      </c>
    </row>
    <row r="99" spans="3:3">
      <c r="C99" s="3" t="s">
        <v>437</v>
      </c>
    </row>
    <row r="100" spans="3:3">
      <c r="C100" s="3" t="s">
        <v>437</v>
      </c>
    </row>
    <row r="101" spans="3:3">
      <c r="C101" s="3" t="s">
        <v>440</v>
      </c>
    </row>
    <row r="102" spans="3:3">
      <c r="C102" s="3" t="s">
        <v>438</v>
      </c>
    </row>
    <row r="103" spans="3:3">
      <c r="C103" s="3" t="s">
        <v>437</v>
      </c>
    </row>
    <row r="104" spans="3:3">
      <c r="C104" s="3" t="s">
        <v>435</v>
      </c>
    </row>
    <row r="105" spans="3:3">
      <c r="C105" s="3" t="s">
        <v>435</v>
      </c>
    </row>
    <row r="106" spans="3:3">
      <c r="C106" s="3" t="s">
        <v>438</v>
      </c>
    </row>
    <row r="107" spans="3:3">
      <c r="C107" s="3" t="s">
        <v>436</v>
      </c>
    </row>
    <row r="108" spans="3:3">
      <c r="C108" s="3" t="s">
        <v>441</v>
      </c>
    </row>
    <row r="109" spans="3:3">
      <c r="C109" s="3" t="s">
        <v>438</v>
      </c>
    </row>
    <row r="110" spans="3:3">
      <c r="C110" s="3" t="s">
        <v>437</v>
      </c>
    </row>
    <row r="111" spans="3:3">
      <c r="C111" s="3" t="s">
        <v>438</v>
      </c>
    </row>
    <row r="112" spans="3:3">
      <c r="C112" s="3" t="s">
        <v>441</v>
      </c>
    </row>
    <row r="113" spans="3:3">
      <c r="C113" s="3" t="s">
        <v>438</v>
      </c>
    </row>
    <row r="114" spans="3:3">
      <c r="C114" s="3" t="s">
        <v>438</v>
      </c>
    </row>
    <row r="115" spans="3:3">
      <c r="C115" s="3" t="s">
        <v>441</v>
      </c>
    </row>
    <row r="116" spans="3:3">
      <c r="C116" s="3" t="s">
        <v>438</v>
      </c>
    </row>
    <row r="117" spans="3:3">
      <c r="C117" s="3" t="s">
        <v>436</v>
      </c>
    </row>
    <row r="118" spans="3:3">
      <c r="C118" s="3" t="s">
        <v>436</v>
      </c>
    </row>
    <row r="119" spans="3:3">
      <c r="C119" s="3" t="s">
        <v>435</v>
      </c>
    </row>
    <row r="120" spans="3:3">
      <c r="C120" s="3" t="s">
        <v>441</v>
      </c>
    </row>
    <row r="121" spans="3:3">
      <c r="C121" s="3" t="s">
        <v>438</v>
      </c>
    </row>
    <row r="122" spans="3:3">
      <c r="C122" s="3" t="s">
        <v>440</v>
      </c>
    </row>
    <row r="123" spans="3:3">
      <c r="C123" s="3" t="s">
        <v>441</v>
      </c>
    </row>
    <row r="124" spans="3:3">
      <c r="C124" s="3" t="s">
        <v>440</v>
      </c>
    </row>
    <row r="125" spans="3:3">
      <c r="C125" s="3" t="s">
        <v>440</v>
      </c>
    </row>
    <row r="126" spans="3:3">
      <c r="C126" s="3" t="s">
        <v>435</v>
      </c>
    </row>
    <row r="127" spans="3:3">
      <c r="C127" s="3" t="s">
        <v>438</v>
      </c>
    </row>
    <row r="128" spans="3:3">
      <c r="C128" s="3" t="s">
        <v>436</v>
      </c>
    </row>
    <row r="129" spans="3:3">
      <c r="C129" s="3" t="s">
        <v>435</v>
      </c>
    </row>
    <row r="130" spans="3:3">
      <c r="C130" s="3" t="s">
        <v>435</v>
      </c>
    </row>
    <row r="131" spans="3:3">
      <c r="C131" s="3" t="s">
        <v>438</v>
      </c>
    </row>
    <row r="132" spans="3:3">
      <c r="C132" s="3" t="s">
        <v>438</v>
      </c>
    </row>
    <row r="133" spans="3:3">
      <c r="C133" s="3" t="s">
        <v>435</v>
      </c>
    </row>
    <row r="134" spans="3:3">
      <c r="C134" s="3" t="s">
        <v>438</v>
      </c>
    </row>
    <row r="135" spans="3:3">
      <c r="C135" s="3" t="s">
        <v>437</v>
      </c>
    </row>
    <row r="136" spans="3:3">
      <c r="C136" s="3" t="s">
        <v>435</v>
      </c>
    </row>
    <row r="137" spans="3:3">
      <c r="C137" s="3" t="s">
        <v>436</v>
      </c>
    </row>
    <row r="138" spans="3:3">
      <c r="C138" s="3" t="s">
        <v>437</v>
      </c>
    </row>
    <row r="139" spans="3:3">
      <c r="C139" s="3" t="s">
        <v>438</v>
      </c>
    </row>
    <row r="140" spans="3:3">
      <c r="C140" s="3" t="s">
        <v>438</v>
      </c>
    </row>
    <row r="141" spans="3:3">
      <c r="C141" s="3" t="s">
        <v>436</v>
      </c>
    </row>
    <row r="142" spans="3:3">
      <c r="C142" s="3" t="s">
        <v>438</v>
      </c>
    </row>
    <row r="143" spans="3:3">
      <c r="C143" s="3" t="s">
        <v>436</v>
      </c>
    </row>
    <row r="144" spans="3:3">
      <c r="C144" s="3" t="s">
        <v>438</v>
      </c>
    </row>
    <row r="145" spans="3:3">
      <c r="C145" s="3" t="s">
        <v>435</v>
      </c>
    </row>
    <row r="146" spans="3:3">
      <c r="C146" s="3" t="s">
        <v>435</v>
      </c>
    </row>
    <row r="147" spans="3:3">
      <c r="C147" s="3" t="s">
        <v>435</v>
      </c>
    </row>
    <row r="148" spans="3:3">
      <c r="C148" s="3" t="s">
        <v>439</v>
      </c>
    </row>
    <row r="149" spans="3:3">
      <c r="C149" s="3" t="s">
        <v>438</v>
      </c>
    </row>
    <row r="150" spans="3:3">
      <c r="C150" s="3" t="s">
        <v>437</v>
      </c>
    </row>
    <row r="151" spans="3:3">
      <c r="C151" s="3" t="s">
        <v>436</v>
      </c>
    </row>
    <row r="152" spans="3:3">
      <c r="C152" s="3" t="s">
        <v>441</v>
      </c>
    </row>
    <row r="153" spans="3:3">
      <c r="C153" s="3" t="s">
        <v>440</v>
      </c>
    </row>
    <row r="154" spans="3:3">
      <c r="C154" s="3" t="s">
        <v>441</v>
      </c>
    </row>
    <row r="155" spans="3:3">
      <c r="C155" s="3" t="s">
        <v>436</v>
      </c>
    </row>
    <row r="156" spans="3:3">
      <c r="C156" s="3" t="s">
        <v>435</v>
      </c>
    </row>
    <row r="157" spans="3:3">
      <c r="C157" s="3" t="s">
        <v>435</v>
      </c>
    </row>
    <row r="158" spans="3:3">
      <c r="C158" s="3" t="s">
        <v>438</v>
      </c>
    </row>
    <row r="159" spans="3:3">
      <c r="C159" s="3" t="s">
        <v>436</v>
      </c>
    </row>
    <row r="160" spans="3:3">
      <c r="C160" s="3" t="s">
        <v>435</v>
      </c>
    </row>
    <row r="161" spans="3:3">
      <c r="C161" s="3" t="s">
        <v>435</v>
      </c>
    </row>
    <row r="162" spans="3:3">
      <c r="C162" s="3" t="s">
        <v>436</v>
      </c>
    </row>
    <row r="163" spans="3:3">
      <c r="C163" s="3" t="s">
        <v>438</v>
      </c>
    </row>
    <row r="164" spans="3:3">
      <c r="C164" s="3" t="s">
        <v>435</v>
      </c>
    </row>
    <row r="165" spans="3:3">
      <c r="C165" s="3" t="s">
        <v>437</v>
      </c>
    </row>
    <row r="166" spans="3:3">
      <c r="C166" s="3" t="s">
        <v>440</v>
      </c>
    </row>
    <row r="167" spans="3:3">
      <c r="C167" s="3" t="s">
        <v>440</v>
      </c>
    </row>
    <row r="168" spans="3:3">
      <c r="C168" s="3" t="s">
        <v>437</v>
      </c>
    </row>
    <row r="169" spans="3:3">
      <c r="C169" s="3" t="s">
        <v>438</v>
      </c>
    </row>
    <row r="170" spans="3:3">
      <c r="C170" s="3" t="s">
        <v>436</v>
      </c>
    </row>
    <row r="171" spans="3:3">
      <c r="C171" s="3" t="s">
        <v>436</v>
      </c>
    </row>
    <row r="172" spans="3:3">
      <c r="C172" s="3" t="s">
        <v>436</v>
      </c>
    </row>
    <row r="173" spans="3:3">
      <c r="C173" s="3" t="s">
        <v>438</v>
      </c>
    </row>
    <row r="174" spans="3:3">
      <c r="C174" s="3" t="s">
        <v>436</v>
      </c>
    </row>
    <row r="175" spans="3:3">
      <c r="C175" s="3" t="s">
        <v>438</v>
      </c>
    </row>
    <row r="176" spans="3:3">
      <c r="C176" s="3" t="s">
        <v>438</v>
      </c>
    </row>
    <row r="177" spans="3:3">
      <c r="C177" s="3" t="s">
        <v>441</v>
      </c>
    </row>
    <row r="178" spans="3:3">
      <c r="C178" s="3" t="s">
        <v>436</v>
      </c>
    </row>
    <row r="179" spans="3:3">
      <c r="C179" s="3" t="s">
        <v>438</v>
      </c>
    </row>
    <row r="180" spans="3:3">
      <c r="C180" s="3" t="s">
        <v>438</v>
      </c>
    </row>
    <row r="181" spans="3:3">
      <c r="C181" s="3" t="s">
        <v>435</v>
      </c>
    </row>
    <row r="182" spans="3:3">
      <c r="C182" s="3" t="s">
        <v>441</v>
      </c>
    </row>
    <row r="183" spans="3:3">
      <c r="C183" s="3" t="s">
        <v>436</v>
      </c>
    </row>
    <row r="184" spans="3:3">
      <c r="C184" s="3" t="s">
        <v>435</v>
      </c>
    </row>
    <row r="185" spans="3:3">
      <c r="C185" s="3" t="s">
        <v>436</v>
      </c>
    </row>
    <row r="186" spans="3:3">
      <c r="C186" s="3" t="s">
        <v>437</v>
      </c>
    </row>
    <row r="187" spans="3:3">
      <c r="C187" s="3" t="s">
        <v>438</v>
      </c>
    </row>
    <row r="188" spans="3:3">
      <c r="C188" s="3" t="s">
        <v>441</v>
      </c>
    </row>
    <row r="189" spans="3:3">
      <c r="C189" s="3" t="s">
        <v>435</v>
      </c>
    </row>
    <row r="190" spans="3:3">
      <c r="C190" s="3" t="s">
        <v>436</v>
      </c>
    </row>
    <row r="191" spans="3:3">
      <c r="C191" s="3" t="s">
        <v>438</v>
      </c>
    </row>
    <row r="192" spans="3:3">
      <c r="C192" s="3" t="s">
        <v>435</v>
      </c>
    </row>
    <row r="193" spans="3:3">
      <c r="C193" s="3" t="s">
        <v>438</v>
      </c>
    </row>
    <row r="194" spans="3:3">
      <c r="C194" s="3" t="s">
        <v>440</v>
      </c>
    </row>
    <row r="195" spans="3:3">
      <c r="C195" s="3" t="s">
        <v>435</v>
      </c>
    </row>
    <row r="196" spans="3:3">
      <c r="C196" s="3" t="s">
        <v>439</v>
      </c>
    </row>
    <row r="197" spans="3:3">
      <c r="C197" s="3" t="s">
        <v>437</v>
      </c>
    </row>
    <row r="198" spans="3:3">
      <c r="C198" s="3" t="s">
        <v>436</v>
      </c>
    </row>
    <row r="199" spans="3:3">
      <c r="C199" s="3" t="s">
        <v>436</v>
      </c>
    </row>
    <row r="200" spans="3:3">
      <c r="C200" s="3" t="s">
        <v>441</v>
      </c>
    </row>
    <row r="201" spans="3:3">
      <c r="C201" s="3" t="s">
        <v>437</v>
      </c>
    </row>
    <row r="202" spans="3:3">
      <c r="C202" s="3" t="s">
        <v>436</v>
      </c>
    </row>
    <row r="203" spans="3:3">
      <c r="C203" s="3" t="s">
        <v>436</v>
      </c>
    </row>
    <row r="204" spans="3:3">
      <c r="C204" s="3" t="s">
        <v>440</v>
      </c>
    </row>
    <row r="205" spans="3:3">
      <c r="C205" s="3" t="s">
        <v>438</v>
      </c>
    </row>
    <row r="206" spans="3:3">
      <c r="C206" s="3" t="s">
        <v>438</v>
      </c>
    </row>
    <row r="207" spans="3:3">
      <c r="C207" s="3" t="s">
        <v>438</v>
      </c>
    </row>
    <row r="208" spans="3:3">
      <c r="C208" s="3" t="s">
        <v>438</v>
      </c>
    </row>
    <row r="209" spans="3:3">
      <c r="C209" s="3" t="s">
        <v>441</v>
      </c>
    </row>
    <row r="210" spans="3:3">
      <c r="C210" s="3" t="s">
        <v>437</v>
      </c>
    </row>
    <row r="211" spans="3:3">
      <c r="C211" s="3" t="s">
        <v>440</v>
      </c>
    </row>
    <row r="212" spans="3:3">
      <c r="C212" s="3" t="s">
        <v>438</v>
      </c>
    </row>
    <row r="213" spans="3:3">
      <c r="C213" s="3" t="s">
        <v>438</v>
      </c>
    </row>
    <row r="214" spans="3:3">
      <c r="C214" s="3" t="s">
        <v>436</v>
      </c>
    </row>
    <row r="215" spans="3:3">
      <c r="C215" s="3" t="s">
        <v>441</v>
      </c>
    </row>
    <row r="216" spans="3:3">
      <c r="C216" s="3" t="s">
        <v>441</v>
      </c>
    </row>
    <row r="217" spans="3:3">
      <c r="C217" s="3" t="s">
        <v>435</v>
      </c>
    </row>
    <row r="218" spans="3:3">
      <c r="C218" s="3" t="s">
        <v>435</v>
      </c>
    </row>
    <row r="219" spans="3:3">
      <c r="C219" s="3" t="s">
        <v>440</v>
      </c>
    </row>
    <row r="220" spans="3:3">
      <c r="C220" s="3" t="s">
        <v>441</v>
      </c>
    </row>
    <row r="221" spans="3:3">
      <c r="C221" s="3" t="s">
        <v>435</v>
      </c>
    </row>
    <row r="222" spans="3:3">
      <c r="C222" s="3" t="s">
        <v>441</v>
      </c>
    </row>
    <row r="223" spans="3:3">
      <c r="C223" s="3" t="s">
        <v>436</v>
      </c>
    </row>
    <row r="224" spans="3:3">
      <c r="C224" s="3" t="s">
        <v>435</v>
      </c>
    </row>
    <row r="225" spans="3:3">
      <c r="C225" s="3" t="s">
        <v>441</v>
      </c>
    </row>
    <row r="226" spans="3:3">
      <c r="C226" s="3" t="s">
        <v>436</v>
      </c>
    </row>
    <row r="227" spans="3:3">
      <c r="C227" s="3" t="s">
        <v>437</v>
      </c>
    </row>
    <row r="228" spans="3:3">
      <c r="C228" s="3" t="s">
        <v>437</v>
      </c>
    </row>
    <row r="229" spans="3:3">
      <c r="C229" s="3" t="s">
        <v>438</v>
      </c>
    </row>
    <row r="230" spans="3:3">
      <c r="C230" s="3" t="s">
        <v>436</v>
      </c>
    </row>
    <row r="231" spans="3:3">
      <c r="C231" s="3" t="s">
        <v>441</v>
      </c>
    </row>
    <row r="232" spans="3:3">
      <c r="C232" s="3" t="s">
        <v>435</v>
      </c>
    </row>
    <row r="233" spans="3:3">
      <c r="C233" s="3" t="s">
        <v>435</v>
      </c>
    </row>
    <row r="234" spans="3:3">
      <c r="C234" s="3" t="s">
        <v>436</v>
      </c>
    </row>
    <row r="235" spans="3:3">
      <c r="C235" s="3" t="s">
        <v>438</v>
      </c>
    </row>
    <row r="236" spans="3:3">
      <c r="C236" s="3" t="s">
        <v>436</v>
      </c>
    </row>
    <row r="237" spans="3:3">
      <c r="C237" s="3" t="s">
        <v>438</v>
      </c>
    </row>
    <row r="238" spans="3:3">
      <c r="C238" s="3" t="s">
        <v>438</v>
      </c>
    </row>
    <row r="239" spans="3:3">
      <c r="C239" s="3" t="s">
        <v>435</v>
      </c>
    </row>
    <row r="240" spans="3:3">
      <c r="C240" s="3" t="s">
        <v>435</v>
      </c>
    </row>
    <row r="241" spans="3:3">
      <c r="C241" s="3" t="s">
        <v>440</v>
      </c>
    </row>
    <row r="242" spans="3:3">
      <c r="C242" s="3" t="s">
        <v>437</v>
      </c>
    </row>
    <row r="243" spans="3:3">
      <c r="C243" s="3" t="s">
        <v>436</v>
      </c>
    </row>
    <row r="244" spans="3:3">
      <c r="C244" s="3" t="s">
        <v>437</v>
      </c>
    </row>
    <row r="245" spans="3:3">
      <c r="C245" s="3" t="s">
        <v>438</v>
      </c>
    </row>
    <row r="246" spans="3:3">
      <c r="C246" s="3" t="s">
        <v>438</v>
      </c>
    </row>
    <row r="247" spans="3:3">
      <c r="C247" s="3" t="s">
        <v>435</v>
      </c>
    </row>
    <row r="248" spans="3:3">
      <c r="C248" s="3" t="s">
        <v>441</v>
      </c>
    </row>
    <row r="249" spans="3:3">
      <c r="C249" s="3" t="s">
        <v>438</v>
      </c>
    </row>
    <row r="250" spans="3:3">
      <c r="C250" s="3" t="s">
        <v>441</v>
      </c>
    </row>
    <row r="251" spans="3:3">
      <c r="C251" s="3" t="s">
        <v>435</v>
      </c>
    </row>
    <row r="252" spans="3:3">
      <c r="C252" s="3" t="s">
        <v>436</v>
      </c>
    </row>
    <row r="253" spans="3:3">
      <c r="C253" s="3" t="s">
        <v>435</v>
      </c>
    </row>
    <row r="254" spans="3:3">
      <c r="C254" s="3" t="s">
        <v>437</v>
      </c>
    </row>
    <row r="255" spans="3:3">
      <c r="C255" s="3" t="s">
        <v>437</v>
      </c>
    </row>
    <row r="256" spans="3:3">
      <c r="C256" s="3" t="s">
        <v>438</v>
      </c>
    </row>
    <row r="257" spans="3:3">
      <c r="C257" s="3" t="s">
        <v>440</v>
      </c>
    </row>
    <row r="258" spans="3:3">
      <c r="C258" s="3" t="s">
        <v>438</v>
      </c>
    </row>
    <row r="259" spans="3:3">
      <c r="C259" s="3" t="s">
        <v>436</v>
      </c>
    </row>
    <row r="260" spans="3:3">
      <c r="C260" s="3" t="s">
        <v>435</v>
      </c>
    </row>
    <row r="261" spans="3:3">
      <c r="C261" s="3" t="s">
        <v>437</v>
      </c>
    </row>
    <row r="262" spans="3:3">
      <c r="C262" s="3" t="s">
        <v>438</v>
      </c>
    </row>
    <row r="263" spans="3:3">
      <c r="C263" s="3" t="s">
        <v>438</v>
      </c>
    </row>
    <row r="264" spans="3:3">
      <c r="C264" s="3" t="s">
        <v>437</v>
      </c>
    </row>
    <row r="265" spans="3:3">
      <c r="C265" s="3" t="s">
        <v>435</v>
      </c>
    </row>
    <row r="266" spans="3:3">
      <c r="C266" s="3" t="s">
        <v>438</v>
      </c>
    </row>
    <row r="267" spans="3:3">
      <c r="C267" s="3" t="s">
        <v>437</v>
      </c>
    </row>
    <row r="268" spans="3:3">
      <c r="C268" s="3" t="s">
        <v>437</v>
      </c>
    </row>
    <row r="269" spans="3:3">
      <c r="C269" s="3" t="s">
        <v>435</v>
      </c>
    </row>
    <row r="270" spans="3:3">
      <c r="C270" s="3" t="s">
        <v>435</v>
      </c>
    </row>
    <row r="271" spans="3:3">
      <c r="C271" s="3" t="s">
        <v>435</v>
      </c>
    </row>
    <row r="272" spans="3:3">
      <c r="C272" s="3" t="s">
        <v>435</v>
      </c>
    </row>
    <row r="273" spans="3:3">
      <c r="C273" s="3" t="s">
        <v>438</v>
      </c>
    </row>
    <row r="274" spans="3:3">
      <c r="C274" s="3" t="s">
        <v>436</v>
      </c>
    </row>
    <row r="275" spans="3:3">
      <c r="C275" s="3" t="s">
        <v>441</v>
      </c>
    </row>
    <row r="276" spans="3:3">
      <c r="C276" s="3" t="s">
        <v>436</v>
      </c>
    </row>
    <row r="277" spans="3:3">
      <c r="C277" s="3" t="s">
        <v>438</v>
      </c>
    </row>
    <row r="278" spans="3:3">
      <c r="C278" s="3" t="s">
        <v>441</v>
      </c>
    </row>
    <row r="279" spans="3:3">
      <c r="C279" s="3" t="s">
        <v>438</v>
      </c>
    </row>
    <row r="280" spans="3:3">
      <c r="C280" s="3" t="s">
        <v>435</v>
      </c>
    </row>
    <row r="281" spans="3:3">
      <c r="C281" s="3" t="s">
        <v>435</v>
      </c>
    </row>
    <row r="282" spans="3:3">
      <c r="C282" s="3" t="s">
        <v>438</v>
      </c>
    </row>
    <row r="283" spans="3:3">
      <c r="C283" s="3" t="s">
        <v>436</v>
      </c>
    </row>
    <row r="284" spans="3:3">
      <c r="C284" s="3" t="s">
        <v>438</v>
      </c>
    </row>
    <row r="285" spans="3:3">
      <c r="C285" s="3" t="s">
        <v>435</v>
      </c>
    </row>
    <row r="286" spans="3:3">
      <c r="C286" s="3" t="s">
        <v>435</v>
      </c>
    </row>
    <row r="287" spans="3:3">
      <c r="C287" s="3" t="s">
        <v>437</v>
      </c>
    </row>
    <row r="288" spans="3:3">
      <c r="C288" s="3" t="s">
        <v>435</v>
      </c>
    </row>
    <row r="289" spans="3:3">
      <c r="C289" s="3" t="s">
        <v>439</v>
      </c>
    </row>
    <row r="290" spans="3:3">
      <c r="C290" s="3" t="s">
        <v>436</v>
      </c>
    </row>
    <row r="291" spans="3:3">
      <c r="C291" s="3" t="s">
        <v>435</v>
      </c>
    </row>
    <row r="292" spans="3:3">
      <c r="C292" s="3" t="s">
        <v>438</v>
      </c>
    </row>
    <row r="293" spans="3:3">
      <c r="C293" s="3" t="s">
        <v>435</v>
      </c>
    </row>
    <row r="294" spans="3:3">
      <c r="C294" s="3" t="s">
        <v>438</v>
      </c>
    </row>
    <row r="295" spans="3:3">
      <c r="C295" s="3" t="s">
        <v>440</v>
      </c>
    </row>
    <row r="296" spans="3:3">
      <c r="C296" s="3" t="s">
        <v>438</v>
      </c>
    </row>
    <row r="297" spans="3:3">
      <c r="C297" s="3" t="s">
        <v>436</v>
      </c>
    </row>
    <row r="298" spans="3:3">
      <c r="C298" s="3" t="s">
        <v>437</v>
      </c>
    </row>
    <row r="299" spans="3:3">
      <c r="C299" s="3" t="s">
        <v>436</v>
      </c>
    </row>
    <row r="300" spans="3:3">
      <c r="C300" s="3" t="s">
        <v>435</v>
      </c>
    </row>
    <row r="301" spans="3:3">
      <c r="C301" s="3" t="s">
        <v>435</v>
      </c>
    </row>
    <row r="302" spans="3:3">
      <c r="C302" s="3" t="s">
        <v>435</v>
      </c>
    </row>
    <row r="303" spans="3:3">
      <c r="C303" s="3" t="s">
        <v>440</v>
      </c>
    </row>
    <row r="304" spans="3:3">
      <c r="C304" s="3" t="s">
        <v>439</v>
      </c>
    </row>
    <row r="305" spans="3:3">
      <c r="C305" s="3" t="s">
        <v>440</v>
      </c>
    </row>
    <row r="306" spans="3:3">
      <c r="C306" s="3" t="s">
        <v>438</v>
      </c>
    </row>
    <row r="307" spans="3:3">
      <c r="C307" s="3" t="s">
        <v>435</v>
      </c>
    </row>
    <row r="308" spans="3:3">
      <c r="C308" s="3" t="s">
        <v>436</v>
      </c>
    </row>
    <row r="309" spans="3:3">
      <c r="C309" s="3" t="s">
        <v>435</v>
      </c>
    </row>
    <row r="310" spans="3:3">
      <c r="C310" s="3" t="s">
        <v>438</v>
      </c>
    </row>
    <row r="311" spans="3:3">
      <c r="C311" s="3" t="s">
        <v>440</v>
      </c>
    </row>
    <row r="312" spans="3:3">
      <c r="C312" s="3" t="s">
        <v>438</v>
      </c>
    </row>
    <row r="313" spans="3:3">
      <c r="C313" s="3" t="s">
        <v>436</v>
      </c>
    </row>
    <row r="314" spans="3:3">
      <c r="C314" s="3" t="s">
        <v>438</v>
      </c>
    </row>
    <row r="315" spans="3:3">
      <c r="C315" s="3" t="s">
        <v>438</v>
      </c>
    </row>
    <row r="316" spans="3:3">
      <c r="C316" s="3" t="s">
        <v>438</v>
      </c>
    </row>
    <row r="317" spans="3:3">
      <c r="C317" s="3" t="s">
        <v>438</v>
      </c>
    </row>
    <row r="318" spans="3:3">
      <c r="C318" s="3" t="s">
        <v>438</v>
      </c>
    </row>
    <row r="319" spans="3:3">
      <c r="C319" s="3" t="s">
        <v>440</v>
      </c>
    </row>
    <row r="320" spans="3:3">
      <c r="C320" s="3" t="s">
        <v>438</v>
      </c>
    </row>
    <row r="321" spans="3:3">
      <c r="C321" s="3" t="s">
        <v>439</v>
      </c>
    </row>
    <row r="322" spans="3:3">
      <c r="C322" s="3" t="s">
        <v>440</v>
      </c>
    </row>
    <row r="323" spans="3:3">
      <c r="C323" s="3" t="s">
        <v>435</v>
      </c>
    </row>
    <row r="324" spans="3:3">
      <c r="C324" s="3" t="s">
        <v>438</v>
      </c>
    </row>
    <row r="325" spans="3:3">
      <c r="C325" s="3" t="s">
        <v>437</v>
      </c>
    </row>
    <row r="326" spans="3:3">
      <c r="C326" s="3" t="s">
        <v>439</v>
      </c>
    </row>
    <row r="327" spans="3:3">
      <c r="C327" s="3" t="s">
        <v>435</v>
      </c>
    </row>
    <row r="328" spans="3:3">
      <c r="C328" s="3" t="s">
        <v>438</v>
      </c>
    </row>
    <row r="329" spans="3:3">
      <c r="C329" s="3" t="s">
        <v>438</v>
      </c>
    </row>
    <row r="330" spans="3:3">
      <c r="C330" s="3" t="s">
        <v>438</v>
      </c>
    </row>
    <row r="331" spans="3:3">
      <c r="C331" s="3" t="s">
        <v>438</v>
      </c>
    </row>
    <row r="332" spans="3:3">
      <c r="C332" s="3" t="s">
        <v>441</v>
      </c>
    </row>
    <row r="333" spans="3:3">
      <c r="C333" s="3" t="s">
        <v>438</v>
      </c>
    </row>
    <row r="334" spans="3:3">
      <c r="C334" s="3" t="s">
        <v>441</v>
      </c>
    </row>
    <row r="335" spans="3:3">
      <c r="C335" s="3" t="s">
        <v>435</v>
      </c>
    </row>
    <row r="336" spans="3:3">
      <c r="C336" s="3" t="s">
        <v>438</v>
      </c>
    </row>
    <row r="337" spans="3:3">
      <c r="C337" s="3" t="s">
        <v>441</v>
      </c>
    </row>
    <row r="338" spans="3:3">
      <c r="C338" s="3" t="s">
        <v>436</v>
      </c>
    </row>
    <row r="339" spans="3:3">
      <c r="C339" s="3" t="s">
        <v>439</v>
      </c>
    </row>
    <row r="340" spans="3:3">
      <c r="C340" s="3" t="s">
        <v>441</v>
      </c>
    </row>
    <row r="341" spans="3:3">
      <c r="C341" s="3" t="s">
        <v>435</v>
      </c>
    </row>
    <row r="342" spans="3:3">
      <c r="C342" s="3" t="s">
        <v>438</v>
      </c>
    </row>
    <row r="343" spans="3:3">
      <c r="C343" s="3" t="s">
        <v>435</v>
      </c>
    </row>
    <row r="344" spans="3:3">
      <c r="C344" s="3" t="s">
        <v>436</v>
      </c>
    </row>
    <row r="345" spans="3:3">
      <c r="C345" s="3" t="s">
        <v>437</v>
      </c>
    </row>
    <row r="346" spans="3:3">
      <c r="C346" s="3" t="s">
        <v>437</v>
      </c>
    </row>
    <row r="347" spans="3:3">
      <c r="C347" s="3" t="s">
        <v>441</v>
      </c>
    </row>
    <row r="348" spans="3:3">
      <c r="C348" s="3" t="s">
        <v>441</v>
      </c>
    </row>
    <row r="349" spans="3:3">
      <c r="C349" s="3" t="s">
        <v>441</v>
      </c>
    </row>
    <row r="350" spans="3:3">
      <c r="C350" s="3" t="s">
        <v>438</v>
      </c>
    </row>
    <row r="351" spans="3:3">
      <c r="C351" s="3" t="s">
        <v>440</v>
      </c>
    </row>
    <row r="352" spans="3:3">
      <c r="C352" s="3" t="s">
        <v>439</v>
      </c>
    </row>
    <row r="353" spans="3:3">
      <c r="C353" s="3" t="s">
        <v>435</v>
      </c>
    </row>
    <row r="354" spans="3:3">
      <c r="C354" s="3" t="s">
        <v>436</v>
      </c>
    </row>
    <row r="355" spans="3:3">
      <c r="C355" s="3" t="s">
        <v>437</v>
      </c>
    </row>
    <row r="356" spans="3:3">
      <c r="C356" s="3" t="s">
        <v>438</v>
      </c>
    </row>
    <row r="357" spans="3:3">
      <c r="C357" s="3" t="s">
        <v>438</v>
      </c>
    </row>
    <row r="358" spans="3:3">
      <c r="C358" s="3" t="s">
        <v>437</v>
      </c>
    </row>
    <row r="359" spans="3:3">
      <c r="C359" s="3" t="s">
        <v>436</v>
      </c>
    </row>
    <row r="360" spans="3:3">
      <c r="C360" s="3" t="s">
        <v>438</v>
      </c>
    </row>
    <row r="361" spans="3:3">
      <c r="C361" s="3" t="s">
        <v>438</v>
      </c>
    </row>
    <row r="362" spans="3:3">
      <c r="C362" s="3" t="s">
        <v>435</v>
      </c>
    </row>
    <row r="363" spans="3:3">
      <c r="C363" s="3" t="s">
        <v>435</v>
      </c>
    </row>
    <row r="364" spans="3:3">
      <c r="C364" s="3" t="s">
        <v>438</v>
      </c>
    </row>
    <row r="365" spans="3:3">
      <c r="C365" s="3" t="s">
        <v>438</v>
      </c>
    </row>
    <row r="366" spans="3:3">
      <c r="C366" s="3" t="s">
        <v>441</v>
      </c>
    </row>
    <row r="367" spans="3:3">
      <c r="C367" s="3" t="s">
        <v>438</v>
      </c>
    </row>
    <row r="368" spans="3:3">
      <c r="C368" s="3" t="s">
        <v>438</v>
      </c>
    </row>
    <row r="369" spans="3:3">
      <c r="C369" s="3" t="s">
        <v>437</v>
      </c>
    </row>
    <row r="370" spans="3:3">
      <c r="C370" s="3" t="s">
        <v>441</v>
      </c>
    </row>
    <row r="371" spans="3:3">
      <c r="C371" s="3" t="s">
        <v>435</v>
      </c>
    </row>
    <row r="372" spans="3:3">
      <c r="C372" s="3" t="s">
        <v>438</v>
      </c>
    </row>
    <row r="373" spans="3:3">
      <c r="C373" s="3" t="s">
        <v>438</v>
      </c>
    </row>
    <row r="374" spans="3:3">
      <c r="C374" s="3" t="s">
        <v>437</v>
      </c>
    </row>
    <row r="375" spans="3:3">
      <c r="C375" s="3" t="s">
        <v>437</v>
      </c>
    </row>
    <row r="376" spans="3:3">
      <c r="C376" s="3" t="s">
        <v>436</v>
      </c>
    </row>
    <row r="377" spans="3:3">
      <c r="C377" s="3" t="s">
        <v>435</v>
      </c>
    </row>
    <row r="378" spans="3:3">
      <c r="C378" s="3" t="s">
        <v>438</v>
      </c>
    </row>
    <row r="379" spans="3:3">
      <c r="C379" s="3" t="s">
        <v>438</v>
      </c>
    </row>
    <row r="380" spans="3:3">
      <c r="C380" s="3" t="s">
        <v>440</v>
      </c>
    </row>
    <row r="381" spans="3:3">
      <c r="C381" s="3" t="s">
        <v>436</v>
      </c>
    </row>
    <row r="382" spans="3:3">
      <c r="C382" s="3" t="s">
        <v>436</v>
      </c>
    </row>
    <row r="383" spans="3:3">
      <c r="C383" s="3" t="s">
        <v>440</v>
      </c>
    </row>
    <row r="384" spans="3:3">
      <c r="C384" s="3" t="s">
        <v>436</v>
      </c>
    </row>
    <row r="385" spans="3:3">
      <c r="C385" s="3" t="s">
        <v>438</v>
      </c>
    </row>
    <row r="386" spans="3:3">
      <c r="C386" s="3" t="s">
        <v>435</v>
      </c>
    </row>
    <row r="387" spans="3:3">
      <c r="C387" s="3" t="s">
        <v>435</v>
      </c>
    </row>
    <row r="388" spans="3:3">
      <c r="C388" s="3" t="s">
        <v>437</v>
      </c>
    </row>
    <row r="389" spans="3:3">
      <c r="C389" s="3" t="s">
        <v>435</v>
      </c>
    </row>
    <row r="390" spans="3:3">
      <c r="C390" s="3" t="s">
        <v>435</v>
      </c>
    </row>
    <row r="391" spans="3:3">
      <c r="C391" s="3" t="s">
        <v>438</v>
      </c>
    </row>
    <row r="392" spans="3:3">
      <c r="C392" s="3" t="s">
        <v>440</v>
      </c>
    </row>
    <row r="393" spans="3:3">
      <c r="C393" s="3" t="s">
        <v>438</v>
      </c>
    </row>
    <row r="394" spans="3:3">
      <c r="C394" s="3" t="s">
        <v>441</v>
      </c>
    </row>
    <row r="395" spans="3:3">
      <c r="C395" s="3" t="s">
        <v>439</v>
      </c>
    </row>
    <row r="396" spans="3:3">
      <c r="C396" s="3" t="s">
        <v>435</v>
      </c>
    </row>
    <row r="397" spans="3:3">
      <c r="C397" s="3" t="s">
        <v>437</v>
      </c>
    </row>
    <row r="398" spans="3:3">
      <c r="C398" s="3" t="s">
        <v>441</v>
      </c>
    </row>
    <row r="399" spans="3:3">
      <c r="C399" s="3" t="s">
        <v>435</v>
      </c>
    </row>
    <row r="400" spans="3:3">
      <c r="C400" s="3" t="s">
        <v>438</v>
      </c>
    </row>
    <row r="401" spans="3:3">
      <c r="C401" s="3" t="s">
        <v>437</v>
      </c>
    </row>
    <row r="402" spans="3:3">
      <c r="C402" s="3" t="s">
        <v>438</v>
      </c>
    </row>
    <row r="403" spans="3:3">
      <c r="C403" s="3" t="s">
        <v>436</v>
      </c>
    </row>
    <row r="404" spans="3:3">
      <c r="C404" s="3" t="s">
        <v>437</v>
      </c>
    </row>
    <row r="405" spans="3:3">
      <c r="C405" s="3" t="s">
        <v>441</v>
      </c>
    </row>
    <row r="406" spans="3:3">
      <c r="C406" s="3" t="s">
        <v>435</v>
      </c>
    </row>
    <row r="407" spans="3:3">
      <c r="C407" s="3" t="s">
        <v>438</v>
      </c>
    </row>
    <row r="408" spans="3:3">
      <c r="C408" s="3" t="s">
        <v>440</v>
      </c>
    </row>
    <row r="409" spans="3:3">
      <c r="C409" s="3" t="s">
        <v>435</v>
      </c>
    </row>
    <row r="410" spans="3:3">
      <c r="C410" s="3" t="s">
        <v>435</v>
      </c>
    </row>
    <row r="411" spans="3:3">
      <c r="C411" s="3" t="s">
        <v>437</v>
      </c>
    </row>
    <row r="412" spans="3:3">
      <c r="C412" s="3" t="s">
        <v>435</v>
      </c>
    </row>
    <row r="413" spans="3:3">
      <c r="C413" s="3" t="s">
        <v>438</v>
      </c>
    </row>
    <row r="414" spans="3:3">
      <c r="C414" s="3" t="s">
        <v>440</v>
      </c>
    </row>
    <row r="415" spans="3:3">
      <c r="C415" s="3" t="s">
        <v>435</v>
      </c>
    </row>
    <row r="416" spans="3:3">
      <c r="C416" s="3" t="s">
        <v>439</v>
      </c>
    </row>
    <row r="417" spans="3:3">
      <c r="C417" s="3" t="s">
        <v>439</v>
      </c>
    </row>
    <row r="418" spans="3:3">
      <c r="C418" s="3" t="s">
        <v>435</v>
      </c>
    </row>
    <row r="419" spans="3:3">
      <c r="C419" s="3" t="s">
        <v>435</v>
      </c>
    </row>
    <row r="420" spans="3:3">
      <c r="C420" s="3" t="s">
        <v>438</v>
      </c>
    </row>
    <row r="421" spans="3:3">
      <c r="C421" s="3" t="s">
        <v>435</v>
      </c>
    </row>
    <row r="422" spans="3:3">
      <c r="C422" s="3" t="s">
        <v>437</v>
      </c>
    </row>
    <row r="423" spans="3:3">
      <c r="C423" s="3" t="s">
        <v>435</v>
      </c>
    </row>
    <row r="424" spans="3:3">
      <c r="C424" s="3" t="s">
        <v>438</v>
      </c>
    </row>
    <row r="425" spans="3:3">
      <c r="C425" s="3" t="s">
        <v>438</v>
      </c>
    </row>
    <row r="426" spans="3:3">
      <c r="C426" s="3" t="s">
        <v>437</v>
      </c>
    </row>
    <row r="427" spans="3:3">
      <c r="C427" s="3" t="s">
        <v>435</v>
      </c>
    </row>
    <row r="428" spans="3:3">
      <c r="C428" s="3" t="s">
        <v>436</v>
      </c>
    </row>
    <row r="429" spans="3:3">
      <c r="C429" s="3" t="s">
        <v>438</v>
      </c>
    </row>
    <row r="430" spans="3:3">
      <c r="C430" s="3" t="s">
        <v>436</v>
      </c>
    </row>
    <row r="431" spans="3:3">
      <c r="C431" s="3" t="s">
        <v>440</v>
      </c>
    </row>
    <row r="432" spans="3:3">
      <c r="C432" s="3" t="s">
        <v>440</v>
      </c>
    </row>
    <row r="433" spans="3:3">
      <c r="C433" s="3" t="s">
        <v>438</v>
      </c>
    </row>
    <row r="434" spans="3:3">
      <c r="C434" s="3" t="s">
        <v>435</v>
      </c>
    </row>
    <row r="435" spans="3:3">
      <c r="C435" s="3" t="s">
        <v>436</v>
      </c>
    </row>
    <row r="436" spans="3:3">
      <c r="C436" s="3" t="s">
        <v>438</v>
      </c>
    </row>
    <row r="437" spans="3:3">
      <c r="C437" s="3" t="s">
        <v>440</v>
      </c>
    </row>
    <row r="438" spans="3:3">
      <c r="C438" s="3" t="s">
        <v>435</v>
      </c>
    </row>
    <row r="439" spans="3:3">
      <c r="C439" s="3" t="s">
        <v>435</v>
      </c>
    </row>
    <row r="440" spans="3:3">
      <c r="C440" s="3" t="s">
        <v>441</v>
      </c>
    </row>
    <row r="441" spans="3:3">
      <c r="C441" s="3" t="s">
        <v>441</v>
      </c>
    </row>
    <row r="442" spans="3:3">
      <c r="C442" s="3" t="s">
        <v>437</v>
      </c>
    </row>
    <row r="443" spans="3:3">
      <c r="C443" s="3" t="s">
        <v>436</v>
      </c>
    </row>
    <row r="444" spans="3:3">
      <c r="C444" s="3" t="s">
        <v>438</v>
      </c>
    </row>
    <row r="445" spans="3:3">
      <c r="C445" s="3" t="s">
        <v>438</v>
      </c>
    </row>
    <row r="446" spans="3:3">
      <c r="C446" s="3" t="s">
        <v>436</v>
      </c>
    </row>
    <row r="447" spans="3:3">
      <c r="C447" s="3" t="s">
        <v>435</v>
      </c>
    </row>
    <row r="448" spans="3:3">
      <c r="C448" s="3" t="s">
        <v>438</v>
      </c>
    </row>
    <row r="449" spans="3:3">
      <c r="C449" s="3" t="s">
        <v>438</v>
      </c>
    </row>
    <row r="450" spans="3:3">
      <c r="C450" s="3" t="s">
        <v>437</v>
      </c>
    </row>
    <row r="451" spans="3:3">
      <c r="C451" s="3" t="s">
        <v>441</v>
      </c>
    </row>
    <row r="452" spans="3:3">
      <c r="C452" s="3" t="s">
        <v>436</v>
      </c>
    </row>
    <row r="453" spans="3:3">
      <c r="C453" s="3" t="s">
        <v>437</v>
      </c>
    </row>
    <row r="454" spans="3:3">
      <c r="C454" s="3" t="s">
        <v>436</v>
      </c>
    </row>
    <row r="455" spans="3:3">
      <c r="C455" s="3" t="s">
        <v>436</v>
      </c>
    </row>
    <row r="456" spans="3:3">
      <c r="C456" s="3" t="s">
        <v>435</v>
      </c>
    </row>
    <row r="457" spans="3:3">
      <c r="C457" s="3" t="s">
        <v>438</v>
      </c>
    </row>
    <row r="458" spans="3:3">
      <c r="C458" s="3" t="s">
        <v>441</v>
      </c>
    </row>
    <row r="459" spans="3:3">
      <c r="C459" s="3" t="s">
        <v>441</v>
      </c>
    </row>
    <row r="460" spans="3:3">
      <c r="C460" s="3" t="s">
        <v>435</v>
      </c>
    </row>
    <row r="461" spans="3:3">
      <c r="C461" s="3" t="s">
        <v>438</v>
      </c>
    </row>
    <row r="462" spans="3:3">
      <c r="C462" s="3" t="s">
        <v>435</v>
      </c>
    </row>
    <row r="463" spans="3:3">
      <c r="C463" s="3" t="s">
        <v>437</v>
      </c>
    </row>
    <row r="464" spans="3:3">
      <c r="C464" s="3" t="s">
        <v>438</v>
      </c>
    </row>
    <row r="465" spans="3:3">
      <c r="C465" s="3" t="s">
        <v>435</v>
      </c>
    </row>
    <row r="466" spans="3:3">
      <c r="C466" s="3" t="s">
        <v>435</v>
      </c>
    </row>
    <row r="467" spans="3:3">
      <c r="C467" s="3" t="s">
        <v>437</v>
      </c>
    </row>
    <row r="468" spans="3:3">
      <c r="C468" s="3" t="s">
        <v>436</v>
      </c>
    </row>
    <row r="469" spans="3:3">
      <c r="C469" s="3" t="s">
        <v>437</v>
      </c>
    </row>
    <row r="470" spans="3:3">
      <c r="C470" s="3" t="s">
        <v>437</v>
      </c>
    </row>
    <row r="471" spans="3:3">
      <c r="C471" s="3" t="s">
        <v>438</v>
      </c>
    </row>
    <row r="472" spans="3:3">
      <c r="C472" s="3" t="s">
        <v>440</v>
      </c>
    </row>
    <row r="473" spans="3:3">
      <c r="C473" s="3" t="s">
        <v>438</v>
      </c>
    </row>
    <row r="474" spans="3:3">
      <c r="C474" s="3" t="s">
        <v>437</v>
      </c>
    </row>
    <row r="475" spans="3:3">
      <c r="C475" s="3" t="s">
        <v>438</v>
      </c>
    </row>
    <row r="476" spans="3:3">
      <c r="C476" s="3" t="s">
        <v>435</v>
      </c>
    </row>
    <row r="477" spans="3:3">
      <c r="C477" s="3" t="s">
        <v>438</v>
      </c>
    </row>
    <row r="478" spans="3:3">
      <c r="C478" s="3" t="s">
        <v>435</v>
      </c>
    </row>
    <row r="479" spans="3:3">
      <c r="C479" s="3" t="s">
        <v>440</v>
      </c>
    </row>
    <row r="480" spans="3:3">
      <c r="C480" s="3" t="s">
        <v>436</v>
      </c>
    </row>
    <row r="481" spans="3:3">
      <c r="C481" s="3" t="s">
        <v>437</v>
      </c>
    </row>
    <row r="482" spans="3:3">
      <c r="C482" s="3" t="s">
        <v>438</v>
      </c>
    </row>
    <row r="483" spans="3:3">
      <c r="C483" s="3" t="s">
        <v>435</v>
      </c>
    </row>
    <row r="484" spans="3:3">
      <c r="C484" s="3" t="s">
        <v>437</v>
      </c>
    </row>
    <row r="485" spans="3:3">
      <c r="C485" s="3" t="s">
        <v>436</v>
      </c>
    </row>
    <row r="486" spans="3:3">
      <c r="C486" s="3" t="s">
        <v>438</v>
      </c>
    </row>
    <row r="487" spans="3:3">
      <c r="C487" s="3" t="s">
        <v>435</v>
      </c>
    </row>
    <row r="488" spans="3:3">
      <c r="C488" s="3" t="s">
        <v>441</v>
      </c>
    </row>
    <row r="489" spans="3:3">
      <c r="C489" s="3" t="s">
        <v>435</v>
      </c>
    </row>
    <row r="490" spans="3:3">
      <c r="C490" s="3" t="s">
        <v>436</v>
      </c>
    </row>
    <row r="491" spans="3:3">
      <c r="C491" s="3" t="s">
        <v>441</v>
      </c>
    </row>
    <row r="492" spans="3:3">
      <c r="C492" s="3" t="s">
        <v>436</v>
      </c>
    </row>
    <row r="493" spans="3:3">
      <c r="C493" s="3" t="s">
        <v>438</v>
      </c>
    </row>
    <row r="494" spans="3:3">
      <c r="C494" s="3" t="s">
        <v>435</v>
      </c>
    </row>
    <row r="495" spans="3:3">
      <c r="C495" s="3" t="s">
        <v>437</v>
      </c>
    </row>
    <row r="496" spans="3:3">
      <c r="C496" s="3" t="s">
        <v>436</v>
      </c>
    </row>
    <row r="497" spans="3:3">
      <c r="C497" s="3" t="s">
        <v>436</v>
      </c>
    </row>
    <row r="498" spans="3:3">
      <c r="C498" s="3" t="s">
        <v>440</v>
      </c>
    </row>
    <row r="499" spans="3:3">
      <c r="C499" s="3" t="s">
        <v>435</v>
      </c>
    </row>
    <row r="500" spans="3:3">
      <c r="C500" s="3" t="s">
        <v>435</v>
      </c>
    </row>
    <row r="501" spans="3:3">
      <c r="C501" s="3" t="s">
        <v>438</v>
      </c>
    </row>
    <row r="502" spans="3:3">
      <c r="C502" s="3" t="s">
        <v>439</v>
      </c>
    </row>
    <row r="503" spans="3:3">
      <c r="C503" s="3" t="s">
        <v>438</v>
      </c>
    </row>
    <row r="504" spans="3:3">
      <c r="C504" s="3" t="s">
        <v>437</v>
      </c>
    </row>
    <row r="505" spans="3:3">
      <c r="C505" s="3" t="s">
        <v>436</v>
      </c>
    </row>
    <row r="506" spans="3:3">
      <c r="C506" s="3" t="s">
        <v>439</v>
      </c>
    </row>
    <row r="507" spans="3:3">
      <c r="C507" s="3" t="s">
        <v>437</v>
      </c>
    </row>
    <row r="508" spans="3:3">
      <c r="C508" s="3" t="s">
        <v>436</v>
      </c>
    </row>
    <row r="509" spans="3:3">
      <c r="C509" s="3" t="s">
        <v>440</v>
      </c>
    </row>
    <row r="510" spans="3:3">
      <c r="C510" s="3" t="s">
        <v>438</v>
      </c>
    </row>
    <row r="511" spans="3:3">
      <c r="C511" s="3" t="s">
        <v>438</v>
      </c>
    </row>
    <row r="512" spans="3:3">
      <c r="C512" s="3" t="s">
        <v>438</v>
      </c>
    </row>
    <row r="513" spans="3:3">
      <c r="C513" s="3" t="s">
        <v>441</v>
      </c>
    </row>
    <row r="514" spans="3:3">
      <c r="C514" s="3" t="s">
        <v>435</v>
      </c>
    </row>
    <row r="515" spans="3:3">
      <c r="C515" s="3" t="s">
        <v>441</v>
      </c>
    </row>
    <row r="516" spans="3:3">
      <c r="C516" s="3" t="s">
        <v>440</v>
      </c>
    </row>
    <row r="517" spans="3:3">
      <c r="C517" s="3" t="s">
        <v>435</v>
      </c>
    </row>
    <row r="518" spans="3:3">
      <c r="C518" s="3" t="s">
        <v>436</v>
      </c>
    </row>
    <row r="519" spans="3:3">
      <c r="C519" s="3" t="s">
        <v>436</v>
      </c>
    </row>
    <row r="520" spans="3:3">
      <c r="C520" s="3" t="s">
        <v>437</v>
      </c>
    </row>
    <row r="521" spans="3:3">
      <c r="C521" s="3" t="s">
        <v>439</v>
      </c>
    </row>
    <row r="522" spans="3:3">
      <c r="C522" s="3" t="s">
        <v>441</v>
      </c>
    </row>
    <row r="523" spans="3:3">
      <c r="C523" s="3" t="s">
        <v>438</v>
      </c>
    </row>
    <row r="524" spans="3:3">
      <c r="C524" s="3" t="s">
        <v>438</v>
      </c>
    </row>
    <row r="525" spans="3:3">
      <c r="C525" s="3" t="s">
        <v>438</v>
      </c>
    </row>
    <row r="526" spans="3:3">
      <c r="C526" s="3" t="s">
        <v>438</v>
      </c>
    </row>
    <row r="527" spans="3:3">
      <c r="C527" s="3" t="s">
        <v>436</v>
      </c>
    </row>
    <row r="528" spans="3:3">
      <c r="C528" s="3" t="s">
        <v>435</v>
      </c>
    </row>
    <row r="529" spans="3:3">
      <c r="C529" s="3" t="s">
        <v>435</v>
      </c>
    </row>
    <row r="530" spans="3:3">
      <c r="C530" s="3" t="s">
        <v>439</v>
      </c>
    </row>
    <row r="531" spans="3:3">
      <c r="C531" s="3" t="s">
        <v>441</v>
      </c>
    </row>
    <row r="532" spans="3:3">
      <c r="C532" s="3" t="s">
        <v>437</v>
      </c>
    </row>
    <row r="533" spans="3:3">
      <c r="C533" s="3" t="s">
        <v>436</v>
      </c>
    </row>
    <row r="534" spans="3:3">
      <c r="C534" s="3" t="s">
        <v>437</v>
      </c>
    </row>
    <row r="535" spans="3:3">
      <c r="C535" s="3" t="s">
        <v>438</v>
      </c>
    </row>
    <row r="536" spans="3:3">
      <c r="C536" s="3" t="s">
        <v>441</v>
      </c>
    </row>
    <row r="537" spans="3:3">
      <c r="C537" s="3" t="s">
        <v>437</v>
      </c>
    </row>
    <row r="538" spans="3:3">
      <c r="C538" s="3" t="s">
        <v>435</v>
      </c>
    </row>
    <row r="539" spans="3:3">
      <c r="C539" s="3" t="s">
        <v>435</v>
      </c>
    </row>
    <row r="540" spans="3:3">
      <c r="C540" s="3" t="s">
        <v>438</v>
      </c>
    </row>
    <row r="541" spans="3:3">
      <c r="C541" s="3" t="s">
        <v>436</v>
      </c>
    </row>
    <row r="542" spans="3:3">
      <c r="C542" s="3" t="s">
        <v>437</v>
      </c>
    </row>
    <row r="543" spans="3:3">
      <c r="C543" s="3" t="s">
        <v>437</v>
      </c>
    </row>
    <row r="544" spans="3:3">
      <c r="C544" s="3" t="s">
        <v>438</v>
      </c>
    </row>
    <row r="545" spans="3:3">
      <c r="C545" s="3" t="s">
        <v>441</v>
      </c>
    </row>
    <row r="546" spans="3:3">
      <c r="C546" s="3" t="s">
        <v>436</v>
      </c>
    </row>
    <row r="547" spans="3:3">
      <c r="C547" s="3" t="s">
        <v>437</v>
      </c>
    </row>
    <row r="548" spans="3:3">
      <c r="C548" s="3" t="s">
        <v>440</v>
      </c>
    </row>
    <row r="549" spans="3:3">
      <c r="C549" s="3" t="s">
        <v>435</v>
      </c>
    </row>
    <row r="550" spans="3:3">
      <c r="C550" s="3" t="s">
        <v>438</v>
      </c>
    </row>
    <row r="551" spans="3:3">
      <c r="C551" s="3" t="s">
        <v>438</v>
      </c>
    </row>
    <row r="552" spans="3:3">
      <c r="C552" s="3" t="s">
        <v>436</v>
      </c>
    </row>
    <row r="553" spans="3:3">
      <c r="C553" s="3" t="s">
        <v>437</v>
      </c>
    </row>
    <row r="554" spans="3:3">
      <c r="C554" s="3" t="s">
        <v>440</v>
      </c>
    </row>
    <row r="555" spans="3:3">
      <c r="C555" s="3" t="s">
        <v>438</v>
      </c>
    </row>
    <row r="556" spans="3:3">
      <c r="C556" s="3" t="s">
        <v>438</v>
      </c>
    </row>
    <row r="557" spans="3:3">
      <c r="C557" s="3" t="s">
        <v>439</v>
      </c>
    </row>
    <row r="558" spans="3:3">
      <c r="C558" s="3" t="s">
        <v>438</v>
      </c>
    </row>
    <row r="559" spans="3:3">
      <c r="C559" s="3" t="s">
        <v>441</v>
      </c>
    </row>
    <row r="560" spans="3:3">
      <c r="C560" s="3" t="s">
        <v>437</v>
      </c>
    </row>
    <row r="561" spans="3:3">
      <c r="C561" s="3" t="s">
        <v>438</v>
      </c>
    </row>
    <row r="562" spans="3:3">
      <c r="C562" s="3" t="s">
        <v>441</v>
      </c>
    </row>
    <row r="563" spans="3:3">
      <c r="C563" s="3" t="s">
        <v>441</v>
      </c>
    </row>
    <row r="564" spans="3:3">
      <c r="C564" s="3" t="s">
        <v>437</v>
      </c>
    </row>
    <row r="565" spans="3:3">
      <c r="C565" s="3" t="s">
        <v>437</v>
      </c>
    </row>
    <row r="566" spans="3:3">
      <c r="C566" s="3" t="s">
        <v>435</v>
      </c>
    </row>
    <row r="567" spans="3:3">
      <c r="C567" s="3" t="s">
        <v>438</v>
      </c>
    </row>
    <row r="568" spans="3:3">
      <c r="C568" s="3" t="s">
        <v>435</v>
      </c>
    </row>
    <row r="569" spans="3:3">
      <c r="C569" s="3" t="s">
        <v>435</v>
      </c>
    </row>
    <row r="570" spans="3:3">
      <c r="C570" s="3" t="s">
        <v>441</v>
      </c>
    </row>
    <row r="571" spans="3:3">
      <c r="C571" s="3" t="s">
        <v>440</v>
      </c>
    </row>
    <row r="572" spans="3:3">
      <c r="C572" s="3" t="s">
        <v>436</v>
      </c>
    </row>
  </sheetData>
  <pageMargins left="0.7" right="0.7" top="0.75" bottom="0.75" header="0.3" footer="0.3"/>
  <pageSetup orientation="portrait"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4FA2C-3E7E-424A-BEE7-7FC79117690F}">
  <sheetPr>
    <tabColor rgb="FF0000FF"/>
  </sheetPr>
  <dimension ref="A1:H8049"/>
  <sheetViews>
    <sheetView zoomScale="115" zoomScaleNormal="115" workbookViewId="0"/>
  </sheetViews>
  <sheetFormatPr defaultColWidth="8.85546875" defaultRowHeight="15"/>
  <cols>
    <col min="1" max="1" width="1.42578125" customWidth="1"/>
    <col min="2" max="2" width="5.7109375" bestFit="1" customWidth="1"/>
    <col min="3" max="3" width="15.140625" customWidth="1"/>
    <col min="4" max="4" width="24.42578125" bestFit="1" customWidth="1"/>
    <col min="5" max="5" width="19.42578125" bestFit="1" customWidth="1"/>
    <col min="6" max="6" width="10.42578125" bestFit="1" customWidth="1"/>
    <col min="7" max="7" width="8.7109375" bestFit="1" customWidth="1"/>
    <col min="8" max="8" width="7" customWidth="1"/>
  </cols>
  <sheetData>
    <row r="1" spans="1:8" ht="6" customHeight="1">
      <c r="A1" s="57"/>
      <c r="B1" s="57"/>
      <c r="C1" s="57"/>
      <c r="D1" s="57"/>
      <c r="E1" s="57"/>
      <c r="F1" s="57"/>
      <c r="G1" s="57"/>
      <c r="H1" s="57"/>
    </row>
    <row r="2" spans="1:8">
      <c r="A2" s="38"/>
      <c r="B2" s="57" t="s">
        <v>420</v>
      </c>
      <c r="C2" s="57" t="s">
        <v>462</v>
      </c>
      <c r="D2" s="57"/>
      <c r="E2" s="57"/>
      <c r="F2" s="57"/>
      <c r="G2" s="57"/>
      <c r="H2" s="57"/>
    </row>
    <row r="3" spans="1:8">
      <c r="A3" s="57"/>
      <c r="B3" s="57"/>
      <c r="C3" s="38" t="s">
        <v>488</v>
      </c>
      <c r="D3" s="57"/>
      <c r="E3" s="57"/>
      <c r="F3" s="57"/>
      <c r="G3" s="57"/>
      <c r="H3" s="57"/>
    </row>
    <row r="4" spans="1:8">
      <c r="A4" s="57"/>
      <c r="B4" s="57"/>
      <c r="C4" s="57" t="s">
        <v>489</v>
      </c>
      <c r="D4" s="57"/>
      <c r="E4" s="57"/>
      <c r="G4" s="57"/>
      <c r="H4" s="57"/>
    </row>
    <row r="5" spans="1:8">
      <c r="A5" s="57"/>
      <c r="B5" s="57"/>
      <c r="C5" s="57" t="s">
        <v>491</v>
      </c>
      <c r="D5" s="57"/>
      <c r="E5" s="57"/>
      <c r="F5" s="57"/>
      <c r="G5" s="57"/>
      <c r="H5" s="57"/>
    </row>
    <row r="6" spans="1:8">
      <c r="A6" s="57"/>
      <c r="B6" s="57"/>
      <c r="C6" s="57" t="s">
        <v>2404</v>
      </c>
      <c r="D6" s="57"/>
      <c r="E6" s="57"/>
      <c r="F6" s="57"/>
      <c r="G6" s="57"/>
      <c r="H6" s="57"/>
    </row>
    <row r="7" spans="1:8">
      <c r="A7" s="57"/>
      <c r="B7" s="57"/>
      <c r="C7" s="57" t="s">
        <v>2403</v>
      </c>
      <c r="D7" s="57"/>
      <c r="E7" s="57"/>
      <c r="F7" s="57"/>
      <c r="G7" s="57"/>
      <c r="H7" s="57"/>
    </row>
    <row r="8" spans="1:8">
      <c r="A8" s="57"/>
      <c r="B8" s="57"/>
      <c r="C8" s="57"/>
      <c r="D8" s="57"/>
      <c r="E8" s="57"/>
      <c r="F8" s="57"/>
      <c r="G8" s="57"/>
      <c r="H8" s="57"/>
    </row>
    <row r="9" spans="1:8">
      <c r="A9" s="57"/>
      <c r="B9" s="57"/>
      <c r="C9" s="1" t="s">
        <v>442</v>
      </c>
      <c r="D9" s="1" t="s">
        <v>143</v>
      </c>
      <c r="E9" s="1" t="s">
        <v>1</v>
      </c>
      <c r="F9" s="1" t="s">
        <v>443</v>
      </c>
      <c r="G9" s="1" t="s">
        <v>444</v>
      </c>
      <c r="H9" s="38"/>
    </row>
    <row r="10" spans="1:8">
      <c r="A10" s="57"/>
      <c r="B10" s="57"/>
      <c r="C10" s="176">
        <v>42201.513200000001</v>
      </c>
      <c r="D10" s="3" t="s">
        <v>445</v>
      </c>
      <c r="E10" s="3" t="s">
        <v>312</v>
      </c>
      <c r="F10" s="3" t="str">
        <f t="shared" ref="F10:F73" si="0">IF(G10&lt;10,"Retail","Wholesale")</f>
        <v>Retail</v>
      </c>
      <c r="G10" s="3">
        <v>7</v>
      </c>
      <c r="H10" s="57"/>
    </row>
    <row r="11" spans="1:8">
      <c r="A11" s="57"/>
      <c r="B11" s="57"/>
      <c r="C11" s="176">
        <v>41982.544399999999</v>
      </c>
      <c r="D11" s="3" t="s">
        <v>445</v>
      </c>
      <c r="E11" s="3" t="s">
        <v>110</v>
      </c>
      <c r="F11" s="3" t="str">
        <f t="shared" si="0"/>
        <v>Retail</v>
      </c>
      <c r="G11" s="3">
        <v>3</v>
      </c>
      <c r="H11" s="57"/>
    </row>
    <row r="12" spans="1:8">
      <c r="A12" s="57"/>
      <c r="B12" s="57"/>
      <c r="C12" s="176">
        <v>41987.091</v>
      </c>
      <c r="D12" s="3" t="s">
        <v>447</v>
      </c>
      <c r="E12" s="3" t="s">
        <v>458</v>
      </c>
      <c r="F12" s="3" t="str">
        <f t="shared" si="0"/>
        <v>Retail</v>
      </c>
      <c r="G12" s="3">
        <v>2</v>
      </c>
      <c r="H12" s="57"/>
    </row>
    <row r="13" spans="1:8">
      <c r="A13" s="57"/>
      <c r="B13" s="57"/>
      <c r="C13" s="176">
        <v>42198.777099999999</v>
      </c>
      <c r="D13" s="3" t="s">
        <v>446</v>
      </c>
      <c r="E13" s="3" t="s">
        <v>6</v>
      </c>
      <c r="F13" s="3" t="str">
        <f t="shared" si="0"/>
        <v>Retail</v>
      </c>
      <c r="G13" s="3">
        <v>4</v>
      </c>
      <c r="H13" s="57"/>
    </row>
    <row r="14" spans="1:8">
      <c r="A14" s="57"/>
      <c r="B14" s="57"/>
      <c r="C14" s="176">
        <v>41980.155599999998</v>
      </c>
      <c r="D14" s="3" t="s">
        <v>445</v>
      </c>
      <c r="E14" s="3" t="s">
        <v>453</v>
      </c>
      <c r="F14" s="3" t="str">
        <f t="shared" si="0"/>
        <v>Wholesale</v>
      </c>
      <c r="G14" s="3">
        <v>70</v>
      </c>
      <c r="H14" s="57"/>
    </row>
    <row r="15" spans="1:8">
      <c r="A15" s="57"/>
      <c r="B15" s="57"/>
      <c r="C15" s="176">
        <v>42353.448600000003</v>
      </c>
      <c r="D15" s="3" t="s">
        <v>446</v>
      </c>
      <c r="E15" s="3" t="s">
        <v>114</v>
      </c>
      <c r="F15" s="3" t="str">
        <f t="shared" si="0"/>
        <v>Retail</v>
      </c>
      <c r="G15" s="3">
        <v>3</v>
      </c>
      <c r="H15" s="57"/>
    </row>
    <row r="16" spans="1:8">
      <c r="A16" s="57"/>
      <c r="B16" s="57"/>
      <c r="C16" s="176">
        <v>41985.986799999999</v>
      </c>
      <c r="D16" s="3" t="s">
        <v>446</v>
      </c>
      <c r="E16" s="3" t="s">
        <v>6</v>
      </c>
      <c r="F16" s="3" t="str">
        <f t="shared" si="0"/>
        <v>Retail</v>
      </c>
      <c r="G16" s="3">
        <v>7</v>
      </c>
      <c r="H16" s="57"/>
    </row>
    <row r="17" spans="1:8">
      <c r="A17" s="57"/>
      <c r="B17" s="57"/>
      <c r="C17" s="176">
        <v>42258.213900000002</v>
      </c>
      <c r="D17" s="3" t="s">
        <v>449</v>
      </c>
      <c r="E17" s="3" t="s">
        <v>458</v>
      </c>
      <c r="F17" s="3" t="str">
        <f t="shared" si="0"/>
        <v>Wholesale</v>
      </c>
      <c r="G17" s="3">
        <v>97</v>
      </c>
      <c r="H17" s="57"/>
    </row>
    <row r="18" spans="1:8">
      <c r="A18" s="57"/>
      <c r="B18" s="57"/>
      <c r="C18" s="176">
        <v>41984.483999999997</v>
      </c>
      <c r="D18" s="3" t="s">
        <v>449</v>
      </c>
      <c r="E18" s="3" t="s">
        <v>453</v>
      </c>
      <c r="F18" s="3" t="str">
        <f t="shared" si="0"/>
        <v>Retail</v>
      </c>
      <c r="G18" s="3">
        <v>2</v>
      </c>
      <c r="H18" s="57"/>
    </row>
    <row r="19" spans="1:8">
      <c r="A19" s="57"/>
      <c r="B19" s="57"/>
      <c r="C19" s="176">
        <v>42347.563199999997</v>
      </c>
      <c r="D19" s="3" t="s">
        <v>446</v>
      </c>
      <c r="E19" s="3" t="s">
        <v>6</v>
      </c>
      <c r="F19" s="3" t="str">
        <f t="shared" si="0"/>
        <v>Wholesale</v>
      </c>
      <c r="G19" s="3">
        <v>34</v>
      </c>
      <c r="H19" s="57"/>
    </row>
    <row r="20" spans="1:8">
      <c r="A20" s="57"/>
      <c r="B20" s="57"/>
      <c r="C20" s="176">
        <v>42257.540300000001</v>
      </c>
      <c r="D20" s="3" t="s">
        <v>446</v>
      </c>
      <c r="E20" s="3" t="s">
        <v>114</v>
      </c>
      <c r="F20" s="3" t="str">
        <f t="shared" si="0"/>
        <v>Retail</v>
      </c>
      <c r="G20" s="3">
        <v>7</v>
      </c>
      <c r="H20" s="57"/>
    </row>
    <row r="21" spans="1:8">
      <c r="A21" s="57"/>
      <c r="B21" s="57"/>
      <c r="C21" s="176">
        <v>42335.106899999999</v>
      </c>
      <c r="D21" s="3" t="s">
        <v>447</v>
      </c>
      <c r="E21" s="3" t="s">
        <v>110</v>
      </c>
      <c r="F21" s="3" t="str">
        <f t="shared" si="0"/>
        <v>Retail</v>
      </c>
      <c r="G21" s="3">
        <v>1</v>
      </c>
      <c r="H21" s="57"/>
    </row>
    <row r="22" spans="1:8">
      <c r="A22" s="57"/>
      <c r="B22" s="57"/>
      <c r="C22" s="176">
        <v>42246.554199999999</v>
      </c>
      <c r="D22" s="3" t="s">
        <v>445</v>
      </c>
      <c r="E22" s="3" t="s">
        <v>457</v>
      </c>
      <c r="F22" s="3" t="str">
        <f t="shared" si="0"/>
        <v>Retail</v>
      </c>
      <c r="G22" s="3">
        <v>1</v>
      </c>
      <c r="H22" s="57"/>
    </row>
    <row r="23" spans="1:8">
      <c r="A23" s="57"/>
      <c r="B23" s="57"/>
      <c r="C23" s="176">
        <v>42289.461799999997</v>
      </c>
      <c r="D23" s="3" t="s">
        <v>445</v>
      </c>
      <c r="E23" s="3" t="s">
        <v>453</v>
      </c>
      <c r="F23" s="3" t="str">
        <f t="shared" si="0"/>
        <v>Retail</v>
      </c>
      <c r="G23" s="3">
        <v>4</v>
      </c>
      <c r="H23" s="57"/>
    </row>
    <row r="24" spans="1:8">
      <c r="A24" s="57"/>
      <c r="B24" s="57"/>
      <c r="C24" s="176">
        <v>42348.5507</v>
      </c>
      <c r="D24" s="3" t="s">
        <v>445</v>
      </c>
      <c r="E24" s="3" t="s">
        <v>453</v>
      </c>
      <c r="F24" s="3" t="str">
        <f t="shared" si="0"/>
        <v>Retail</v>
      </c>
      <c r="G24" s="3">
        <v>1</v>
      </c>
      <c r="H24" s="57"/>
    </row>
    <row r="25" spans="1:8">
      <c r="A25" s="57"/>
      <c r="B25" s="57"/>
      <c r="C25" s="176">
        <v>42345.529199999997</v>
      </c>
      <c r="D25" s="3" t="s">
        <v>449</v>
      </c>
      <c r="E25" s="3" t="s">
        <v>454</v>
      </c>
      <c r="F25" s="3" t="str">
        <f t="shared" si="0"/>
        <v>Retail</v>
      </c>
      <c r="G25" s="3">
        <v>2</v>
      </c>
      <c r="H25" s="57"/>
    </row>
    <row r="26" spans="1:8">
      <c r="A26" s="57"/>
      <c r="B26" s="57"/>
      <c r="C26" s="176">
        <v>42111.768100000001</v>
      </c>
      <c r="D26" s="3" t="s">
        <v>445</v>
      </c>
      <c r="E26" s="3" t="s">
        <v>453</v>
      </c>
      <c r="F26" s="3" t="str">
        <f t="shared" si="0"/>
        <v>Wholesale</v>
      </c>
      <c r="G26" s="3">
        <v>26</v>
      </c>
      <c r="H26" s="57"/>
    </row>
    <row r="27" spans="1:8">
      <c r="A27" s="57"/>
      <c r="B27" s="57"/>
      <c r="C27" s="176">
        <v>41983.4764</v>
      </c>
      <c r="D27" s="3" t="s">
        <v>449</v>
      </c>
      <c r="E27" s="3" t="s">
        <v>453</v>
      </c>
      <c r="F27" s="3" t="str">
        <f t="shared" si="0"/>
        <v>Wholesale</v>
      </c>
      <c r="G27" s="3">
        <v>40</v>
      </c>
      <c r="H27" s="57"/>
    </row>
    <row r="28" spans="1:8">
      <c r="A28" s="57"/>
      <c r="B28" s="57"/>
      <c r="C28" s="176">
        <v>42349.495799999997</v>
      </c>
      <c r="D28" s="3" t="s">
        <v>449</v>
      </c>
      <c r="E28" s="3" t="s">
        <v>110</v>
      </c>
      <c r="F28" s="3" t="str">
        <f t="shared" si="0"/>
        <v>Wholesale</v>
      </c>
      <c r="G28" s="3">
        <v>143</v>
      </c>
      <c r="H28" s="57"/>
    </row>
    <row r="29" spans="1:8">
      <c r="A29" s="57"/>
      <c r="B29" s="57"/>
      <c r="C29" s="176">
        <v>42340.507599999997</v>
      </c>
      <c r="D29" s="3" t="s">
        <v>445</v>
      </c>
      <c r="E29" s="3" t="s">
        <v>453</v>
      </c>
      <c r="F29" s="3" t="str">
        <f t="shared" si="0"/>
        <v>Retail</v>
      </c>
      <c r="G29" s="3">
        <v>1</v>
      </c>
      <c r="H29" s="57"/>
    </row>
    <row r="30" spans="1:8">
      <c r="A30" s="57"/>
      <c r="B30" s="57"/>
      <c r="C30" s="176">
        <v>41985.766000000003</v>
      </c>
      <c r="D30" s="3" t="s">
        <v>447</v>
      </c>
      <c r="E30" s="3" t="s">
        <v>459</v>
      </c>
      <c r="F30" s="3" t="str">
        <f t="shared" si="0"/>
        <v>Retail</v>
      </c>
      <c r="G30" s="3">
        <v>2</v>
      </c>
      <c r="H30" s="57"/>
    </row>
    <row r="31" spans="1:8">
      <c r="A31" s="57"/>
      <c r="B31" s="57"/>
      <c r="C31" s="176">
        <v>41984.803500000002</v>
      </c>
      <c r="D31" s="3" t="s">
        <v>446</v>
      </c>
      <c r="E31" s="3" t="s">
        <v>453</v>
      </c>
      <c r="F31" s="3" t="str">
        <f t="shared" si="0"/>
        <v>Retail</v>
      </c>
      <c r="G31" s="3">
        <v>3</v>
      </c>
      <c r="H31" s="57"/>
    </row>
    <row r="32" spans="1:8">
      <c r="A32" s="57"/>
      <c r="B32" s="57"/>
      <c r="C32" s="176">
        <v>42048.835400000004</v>
      </c>
      <c r="D32" s="3" t="s">
        <v>445</v>
      </c>
      <c r="E32" s="3" t="s">
        <v>453</v>
      </c>
      <c r="F32" s="3" t="str">
        <f t="shared" si="0"/>
        <v>Retail</v>
      </c>
      <c r="G32" s="3">
        <v>2</v>
      </c>
      <c r="H32" s="57"/>
    </row>
    <row r="33" spans="1:8">
      <c r="A33" s="57"/>
      <c r="B33" s="57"/>
      <c r="C33" s="176">
        <v>41978.915300000001</v>
      </c>
      <c r="D33" s="3" t="s">
        <v>446</v>
      </c>
      <c r="E33" s="3" t="s">
        <v>6</v>
      </c>
      <c r="F33" s="3" t="str">
        <f t="shared" si="0"/>
        <v>Wholesale</v>
      </c>
      <c r="G33" s="3">
        <v>40</v>
      </c>
      <c r="H33" s="57"/>
    </row>
    <row r="34" spans="1:8">
      <c r="A34" s="57"/>
      <c r="B34" s="57"/>
      <c r="C34" s="176">
        <v>42345.156300000002</v>
      </c>
      <c r="D34" s="3" t="s">
        <v>446</v>
      </c>
      <c r="E34" s="3" t="s">
        <v>453</v>
      </c>
      <c r="F34" s="3" t="str">
        <f t="shared" si="0"/>
        <v>Wholesale</v>
      </c>
      <c r="G34" s="3">
        <v>28</v>
      </c>
      <c r="H34" s="57"/>
    </row>
    <row r="35" spans="1:8">
      <c r="A35" s="57"/>
      <c r="B35" s="57"/>
      <c r="C35" s="176">
        <v>42202.5576</v>
      </c>
      <c r="D35" s="3" t="s">
        <v>449</v>
      </c>
      <c r="E35" s="3" t="s">
        <v>10</v>
      </c>
      <c r="F35" s="3" t="str">
        <f t="shared" si="0"/>
        <v>Retail</v>
      </c>
      <c r="G35" s="3">
        <v>1</v>
      </c>
      <c r="H35" s="57"/>
    </row>
    <row r="36" spans="1:8">
      <c r="A36" s="57"/>
      <c r="B36" s="57"/>
      <c r="C36" s="176">
        <v>42217.193099999997</v>
      </c>
      <c r="D36" s="3" t="s">
        <v>446</v>
      </c>
      <c r="E36" s="3" t="s">
        <v>10</v>
      </c>
      <c r="F36" s="3" t="str">
        <f t="shared" si="0"/>
        <v>Retail</v>
      </c>
      <c r="G36" s="3">
        <v>5</v>
      </c>
      <c r="H36" s="57"/>
    </row>
    <row r="37" spans="1:8">
      <c r="A37" s="57"/>
      <c r="B37" s="57"/>
      <c r="C37" s="176">
        <v>42346.696499999998</v>
      </c>
      <c r="D37" s="3" t="s">
        <v>446</v>
      </c>
      <c r="E37" s="3" t="s">
        <v>453</v>
      </c>
      <c r="F37" s="3" t="str">
        <f t="shared" si="0"/>
        <v>Retail</v>
      </c>
      <c r="G37" s="3">
        <v>9</v>
      </c>
      <c r="H37" s="57"/>
    </row>
    <row r="38" spans="1:8">
      <c r="A38" s="57"/>
      <c r="B38" s="57"/>
      <c r="C38" s="176">
        <v>42100.103499999997</v>
      </c>
      <c r="D38" s="3" t="s">
        <v>445</v>
      </c>
      <c r="E38" s="3" t="s">
        <v>457</v>
      </c>
      <c r="F38" s="3" t="str">
        <f t="shared" si="0"/>
        <v>Retail</v>
      </c>
      <c r="G38" s="3">
        <v>5</v>
      </c>
      <c r="H38" s="57"/>
    </row>
    <row r="39" spans="1:8">
      <c r="A39" s="57"/>
      <c r="B39" s="57"/>
      <c r="C39" s="176">
        <v>42353.131300000001</v>
      </c>
      <c r="D39" s="3" t="s">
        <v>446</v>
      </c>
      <c r="E39" s="3" t="s">
        <v>453</v>
      </c>
      <c r="F39" s="3" t="str">
        <f t="shared" si="0"/>
        <v>Wholesale</v>
      </c>
      <c r="G39" s="3">
        <v>72</v>
      </c>
      <c r="H39" s="57"/>
    </row>
    <row r="40" spans="1:8">
      <c r="A40" s="57"/>
      <c r="B40" s="57"/>
      <c r="C40" s="176">
        <v>42124.5118</v>
      </c>
      <c r="D40" s="3" t="s">
        <v>447</v>
      </c>
      <c r="E40" s="3" t="s">
        <v>114</v>
      </c>
      <c r="F40" s="3" t="str">
        <f t="shared" si="0"/>
        <v>Retail</v>
      </c>
      <c r="G40" s="3">
        <v>1</v>
      </c>
      <c r="H40" s="57"/>
    </row>
    <row r="41" spans="1:8">
      <c r="A41" s="57"/>
      <c r="B41" s="57"/>
      <c r="C41" s="176">
        <v>42121.545100000003</v>
      </c>
      <c r="D41" s="3" t="s">
        <v>446</v>
      </c>
      <c r="E41" s="3" t="s">
        <v>453</v>
      </c>
      <c r="F41" s="3" t="str">
        <f t="shared" si="0"/>
        <v>Wholesale</v>
      </c>
      <c r="G41" s="3">
        <v>62</v>
      </c>
      <c r="H41" s="57"/>
    </row>
    <row r="42" spans="1:8">
      <c r="A42" s="57"/>
      <c r="B42" s="57"/>
      <c r="C42" s="176">
        <v>42333.696499999998</v>
      </c>
      <c r="D42" s="3" t="s">
        <v>445</v>
      </c>
      <c r="E42" s="3" t="s">
        <v>114</v>
      </c>
      <c r="F42" s="3" t="str">
        <f t="shared" si="0"/>
        <v>Wholesale</v>
      </c>
      <c r="G42" s="3">
        <v>38</v>
      </c>
      <c r="H42" s="57"/>
    </row>
    <row r="43" spans="1:8">
      <c r="A43" s="57"/>
      <c r="B43" s="57"/>
      <c r="C43" s="176">
        <v>42253.098599999998</v>
      </c>
      <c r="D43" s="3" t="s">
        <v>445</v>
      </c>
      <c r="E43" s="3" t="s">
        <v>110</v>
      </c>
      <c r="F43" s="3" t="str">
        <f t="shared" si="0"/>
        <v>Wholesale</v>
      </c>
      <c r="G43" s="3">
        <v>40</v>
      </c>
      <c r="H43" s="57"/>
    </row>
    <row r="44" spans="1:8">
      <c r="A44" s="57"/>
      <c r="B44" s="57"/>
      <c r="C44" s="176">
        <v>41981.685400000002</v>
      </c>
      <c r="D44" s="3" t="s">
        <v>445</v>
      </c>
      <c r="E44" s="3" t="s">
        <v>453</v>
      </c>
      <c r="F44" s="3" t="str">
        <f t="shared" si="0"/>
        <v>Retail</v>
      </c>
      <c r="G44" s="3">
        <v>1</v>
      </c>
      <c r="H44" s="57"/>
    </row>
    <row r="45" spans="1:8">
      <c r="A45" s="57"/>
      <c r="B45" s="57"/>
      <c r="C45" s="176">
        <v>41982.188199999997</v>
      </c>
      <c r="D45" s="3" t="s">
        <v>445</v>
      </c>
      <c r="E45" s="3" t="s">
        <v>460</v>
      </c>
      <c r="F45" s="3" t="str">
        <f t="shared" si="0"/>
        <v>Wholesale</v>
      </c>
      <c r="G45" s="3">
        <v>60</v>
      </c>
      <c r="H45" s="57"/>
    </row>
    <row r="46" spans="1:8">
      <c r="A46" s="57"/>
      <c r="B46" s="57"/>
      <c r="C46" s="176">
        <v>42349.801399999997</v>
      </c>
      <c r="D46" s="3" t="s">
        <v>447</v>
      </c>
      <c r="E46" s="3" t="s">
        <v>448</v>
      </c>
      <c r="F46" s="3" t="str">
        <f t="shared" si="0"/>
        <v>Retail</v>
      </c>
      <c r="G46" s="3">
        <v>4</v>
      </c>
      <c r="H46" s="57"/>
    </row>
    <row r="47" spans="1:8">
      <c r="A47" s="57"/>
      <c r="B47" s="57"/>
      <c r="C47" s="176">
        <v>42108.431900000003</v>
      </c>
      <c r="D47" s="3" t="s">
        <v>447</v>
      </c>
      <c r="E47" s="3" t="s">
        <v>6</v>
      </c>
      <c r="F47" s="3" t="str">
        <f t="shared" si="0"/>
        <v>Wholesale</v>
      </c>
      <c r="G47" s="3">
        <v>61</v>
      </c>
      <c r="H47" s="57"/>
    </row>
    <row r="48" spans="1:8">
      <c r="A48" s="57"/>
      <c r="B48" s="57"/>
      <c r="C48" s="176">
        <v>42215.5167</v>
      </c>
      <c r="D48" s="3" t="s">
        <v>447</v>
      </c>
      <c r="E48" s="3" t="s">
        <v>460</v>
      </c>
      <c r="F48" s="3" t="str">
        <f t="shared" si="0"/>
        <v>Retail</v>
      </c>
      <c r="G48" s="3">
        <v>4</v>
      </c>
      <c r="H48" s="57"/>
    </row>
    <row r="49" spans="1:8">
      <c r="A49" s="57"/>
      <c r="B49" s="57"/>
      <c r="C49" s="176">
        <v>42170.2264</v>
      </c>
      <c r="D49" s="3" t="s">
        <v>445</v>
      </c>
      <c r="E49" s="3" t="s">
        <v>453</v>
      </c>
      <c r="F49" s="3" t="str">
        <f t="shared" si="0"/>
        <v>Retail</v>
      </c>
      <c r="G49" s="3">
        <v>2</v>
      </c>
      <c r="H49" s="57"/>
    </row>
    <row r="50" spans="1:8">
      <c r="A50" s="57"/>
      <c r="B50" s="57"/>
      <c r="C50" s="176">
        <v>42268.186099999999</v>
      </c>
      <c r="D50" s="3" t="s">
        <v>445</v>
      </c>
      <c r="E50" s="3" t="s">
        <v>459</v>
      </c>
      <c r="F50" s="3" t="str">
        <f t="shared" si="0"/>
        <v>Retail</v>
      </c>
      <c r="G50" s="3">
        <v>4</v>
      </c>
      <c r="H50" s="57"/>
    </row>
    <row r="51" spans="1:8">
      <c r="A51" s="57"/>
      <c r="B51" s="57"/>
      <c r="C51" s="176">
        <v>42219.7382</v>
      </c>
      <c r="D51" s="3" t="s">
        <v>445</v>
      </c>
      <c r="E51" s="3" t="s">
        <v>453</v>
      </c>
      <c r="F51" s="3" t="str">
        <f t="shared" si="0"/>
        <v>Retail</v>
      </c>
      <c r="G51" s="3">
        <v>4</v>
      </c>
      <c r="H51" s="57"/>
    </row>
    <row r="52" spans="1:8">
      <c r="A52" s="57"/>
      <c r="B52" s="57"/>
      <c r="C52" s="176">
        <v>42229.985399999998</v>
      </c>
      <c r="D52" s="3" t="s">
        <v>445</v>
      </c>
      <c r="E52" s="3" t="s">
        <v>453</v>
      </c>
      <c r="F52" s="3" t="str">
        <f t="shared" si="0"/>
        <v>Wholesale</v>
      </c>
      <c r="G52" s="3">
        <v>66</v>
      </c>
      <c r="H52" s="57"/>
    </row>
    <row r="53" spans="1:8">
      <c r="A53" s="57"/>
      <c r="B53" s="57"/>
      <c r="C53" s="176">
        <v>42344.123599999999</v>
      </c>
      <c r="D53" s="3" t="s">
        <v>445</v>
      </c>
      <c r="E53" s="3" t="s">
        <v>6</v>
      </c>
      <c r="F53" s="3" t="str">
        <f t="shared" si="0"/>
        <v>Retail</v>
      </c>
      <c r="G53" s="3">
        <v>4</v>
      </c>
      <c r="H53" s="57"/>
    </row>
    <row r="54" spans="1:8">
      <c r="A54" s="57"/>
      <c r="B54" s="57"/>
      <c r="C54" s="176">
        <v>42351.508300000001</v>
      </c>
      <c r="D54" s="3" t="s">
        <v>449</v>
      </c>
      <c r="E54" s="3" t="s">
        <v>453</v>
      </c>
      <c r="F54" s="3" t="str">
        <f t="shared" si="0"/>
        <v>Retail</v>
      </c>
      <c r="G54" s="3">
        <v>9</v>
      </c>
      <c r="H54" s="57"/>
    </row>
    <row r="55" spans="1:8">
      <c r="A55" s="57"/>
      <c r="B55" s="57"/>
      <c r="C55" s="176">
        <v>41987.7618</v>
      </c>
      <c r="D55" s="3" t="s">
        <v>445</v>
      </c>
      <c r="E55" s="3" t="s">
        <v>453</v>
      </c>
      <c r="F55" s="3" t="str">
        <f t="shared" si="0"/>
        <v>Wholesale</v>
      </c>
      <c r="G55" s="3">
        <v>34</v>
      </c>
      <c r="H55" s="57"/>
    </row>
    <row r="56" spans="1:8">
      <c r="A56" s="57"/>
      <c r="B56" s="57"/>
      <c r="C56" s="176">
        <v>41985.513200000001</v>
      </c>
      <c r="D56" s="3" t="s">
        <v>449</v>
      </c>
      <c r="E56" s="3" t="s">
        <v>451</v>
      </c>
      <c r="F56" s="3" t="str">
        <f t="shared" si="0"/>
        <v>Retail</v>
      </c>
      <c r="G56" s="3">
        <v>6</v>
      </c>
      <c r="H56" s="57"/>
    </row>
    <row r="57" spans="1:8">
      <c r="A57" s="57"/>
      <c r="B57" s="57"/>
      <c r="C57" s="176">
        <v>42300.188199999997</v>
      </c>
      <c r="D57" s="3" t="s">
        <v>445</v>
      </c>
      <c r="E57" s="3" t="s">
        <v>450</v>
      </c>
      <c r="F57" s="3" t="str">
        <f t="shared" si="0"/>
        <v>Wholesale</v>
      </c>
      <c r="G57" s="3">
        <v>35</v>
      </c>
      <c r="H57" s="57"/>
    </row>
    <row r="58" spans="1:8">
      <c r="A58" s="57"/>
      <c r="B58" s="57"/>
      <c r="C58" s="176">
        <v>42363.397199999999</v>
      </c>
      <c r="D58" s="3" t="s">
        <v>446</v>
      </c>
      <c r="E58" s="3" t="s">
        <v>112</v>
      </c>
      <c r="F58" s="3" t="str">
        <f t="shared" si="0"/>
        <v>Retail</v>
      </c>
      <c r="G58" s="3">
        <v>3</v>
      </c>
      <c r="H58" s="57"/>
    </row>
    <row r="59" spans="1:8">
      <c r="A59" s="57"/>
      <c r="B59" s="57"/>
      <c r="C59" s="176">
        <v>42319.459000000003</v>
      </c>
      <c r="D59" s="3" t="s">
        <v>445</v>
      </c>
      <c r="E59" s="3" t="s">
        <v>114</v>
      </c>
      <c r="F59" s="3" t="str">
        <f t="shared" si="0"/>
        <v>Retail</v>
      </c>
      <c r="G59" s="3">
        <v>1</v>
      </c>
      <c r="H59" s="57"/>
    </row>
    <row r="60" spans="1:8">
      <c r="A60" s="57"/>
      <c r="B60" s="57"/>
      <c r="C60" s="176">
        <v>42335.106899999999</v>
      </c>
      <c r="D60" s="3" t="s">
        <v>445</v>
      </c>
      <c r="E60" s="3" t="s">
        <v>453</v>
      </c>
      <c r="F60" s="3" t="str">
        <f t="shared" si="0"/>
        <v>Retail</v>
      </c>
      <c r="G60" s="3">
        <v>2</v>
      </c>
      <c r="H60" s="57"/>
    </row>
    <row r="61" spans="1:8">
      <c r="A61" s="57"/>
      <c r="B61" s="57"/>
      <c r="C61" s="176">
        <v>42346.961799999997</v>
      </c>
      <c r="D61" s="3" t="s">
        <v>446</v>
      </c>
      <c r="E61" s="3" t="s">
        <v>312</v>
      </c>
      <c r="F61" s="3" t="str">
        <f t="shared" si="0"/>
        <v>Wholesale</v>
      </c>
      <c r="G61" s="3">
        <v>31</v>
      </c>
      <c r="H61" s="57"/>
    </row>
    <row r="62" spans="1:8">
      <c r="A62" s="57"/>
      <c r="B62" s="57"/>
      <c r="C62" s="176">
        <v>42159.970099999999</v>
      </c>
      <c r="D62" s="3" t="s">
        <v>446</v>
      </c>
      <c r="E62" s="3" t="s">
        <v>8</v>
      </c>
      <c r="F62" s="3" t="str">
        <f t="shared" si="0"/>
        <v>Wholesale</v>
      </c>
      <c r="G62" s="3">
        <v>28</v>
      </c>
      <c r="H62" s="57"/>
    </row>
    <row r="63" spans="1:8">
      <c r="A63" s="57"/>
      <c r="B63" s="57"/>
      <c r="C63" s="176">
        <v>42167.758999999998</v>
      </c>
      <c r="D63" s="3" t="s">
        <v>445</v>
      </c>
      <c r="E63" s="3" t="s">
        <v>453</v>
      </c>
      <c r="F63" s="3" t="str">
        <f t="shared" si="0"/>
        <v>Wholesale</v>
      </c>
      <c r="G63" s="3">
        <v>76</v>
      </c>
      <c r="H63" s="57"/>
    </row>
    <row r="64" spans="1:8">
      <c r="A64" s="57"/>
      <c r="B64" s="57"/>
      <c r="C64" s="176">
        <v>42302.882599999997</v>
      </c>
      <c r="D64" s="3" t="s">
        <v>445</v>
      </c>
      <c r="E64" s="3" t="s">
        <v>453</v>
      </c>
      <c r="F64" s="3" t="str">
        <f t="shared" si="0"/>
        <v>Wholesale</v>
      </c>
      <c r="G64" s="3">
        <v>22</v>
      </c>
      <c r="H64" s="57"/>
    </row>
    <row r="65" spans="1:8">
      <c r="A65" s="57"/>
      <c r="B65" s="57"/>
      <c r="C65" s="176">
        <v>42060.460400000004</v>
      </c>
      <c r="D65" s="3" t="s">
        <v>445</v>
      </c>
      <c r="E65" s="3" t="s">
        <v>456</v>
      </c>
      <c r="F65" s="3" t="str">
        <f t="shared" si="0"/>
        <v>Retail</v>
      </c>
      <c r="G65" s="3">
        <v>2</v>
      </c>
      <c r="H65" s="57"/>
    </row>
    <row r="66" spans="1:8">
      <c r="A66" s="57"/>
      <c r="B66" s="57"/>
      <c r="C66" s="176">
        <v>42352.772900000004</v>
      </c>
      <c r="D66" s="3" t="s">
        <v>445</v>
      </c>
      <c r="E66" s="3" t="s">
        <v>457</v>
      </c>
      <c r="F66" s="3" t="str">
        <f t="shared" si="0"/>
        <v>Retail</v>
      </c>
      <c r="G66" s="3">
        <v>1</v>
      </c>
      <c r="H66" s="57"/>
    </row>
    <row r="67" spans="1:8">
      <c r="A67" s="57"/>
      <c r="B67" s="57"/>
      <c r="C67" s="176">
        <v>42138.4764</v>
      </c>
      <c r="D67" s="3" t="s">
        <v>445</v>
      </c>
      <c r="E67" s="3" t="s">
        <v>453</v>
      </c>
      <c r="F67" s="3" t="str">
        <f t="shared" si="0"/>
        <v>Wholesale</v>
      </c>
      <c r="G67" s="3">
        <v>72</v>
      </c>
      <c r="H67" s="57"/>
    </row>
    <row r="68" spans="1:8">
      <c r="A68" s="57"/>
      <c r="B68" s="57"/>
      <c r="C68" s="176">
        <v>42345.548600000002</v>
      </c>
      <c r="D68" s="3" t="s">
        <v>445</v>
      </c>
      <c r="E68" s="3" t="s">
        <v>458</v>
      </c>
      <c r="F68" s="3" t="str">
        <f t="shared" si="0"/>
        <v>Retail</v>
      </c>
      <c r="G68" s="3">
        <v>2</v>
      </c>
      <c r="H68" s="57"/>
    </row>
    <row r="69" spans="1:8">
      <c r="A69" s="57"/>
      <c r="B69" s="57"/>
      <c r="C69" s="176">
        <v>42144.459699999999</v>
      </c>
      <c r="D69" s="3" t="s">
        <v>445</v>
      </c>
      <c r="E69" s="3" t="s">
        <v>6</v>
      </c>
      <c r="F69" s="3" t="str">
        <f t="shared" si="0"/>
        <v>Wholesale</v>
      </c>
      <c r="G69" s="3">
        <v>27</v>
      </c>
      <c r="H69" s="57"/>
    </row>
    <row r="70" spans="1:8">
      <c r="A70" s="57"/>
      <c r="B70" s="57"/>
      <c r="C70" s="176">
        <v>42147.198600000003</v>
      </c>
      <c r="D70" s="3" t="s">
        <v>447</v>
      </c>
      <c r="E70" s="3" t="s">
        <v>114</v>
      </c>
      <c r="F70" s="3" t="str">
        <f t="shared" si="0"/>
        <v>Retail</v>
      </c>
      <c r="G70" s="3">
        <v>1</v>
      </c>
      <c r="H70" s="57"/>
    </row>
    <row r="71" spans="1:8">
      <c r="A71" s="57"/>
      <c r="B71" s="57"/>
      <c r="C71" s="176">
        <v>41984.529900000001</v>
      </c>
      <c r="D71" s="3" t="s">
        <v>447</v>
      </c>
      <c r="E71" s="3" t="s">
        <v>452</v>
      </c>
      <c r="F71" s="3" t="str">
        <f t="shared" si="0"/>
        <v>Wholesale</v>
      </c>
      <c r="G71" s="3">
        <v>51</v>
      </c>
      <c r="H71" s="57"/>
    </row>
    <row r="72" spans="1:8">
      <c r="A72" s="57"/>
      <c r="B72" s="57"/>
      <c r="C72" s="176">
        <v>42052.152800000003</v>
      </c>
      <c r="D72" s="3" t="s">
        <v>445</v>
      </c>
      <c r="E72" s="3" t="s">
        <v>453</v>
      </c>
      <c r="F72" s="3" t="str">
        <f t="shared" si="0"/>
        <v>Retail</v>
      </c>
      <c r="G72" s="3">
        <v>2</v>
      </c>
      <c r="H72" s="57"/>
    </row>
    <row r="73" spans="1:8">
      <c r="A73" s="57"/>
      <c r="B73" s="57"/>
      <c r="C73" s="176">
        <v>42121.907599999999</v>
      </c>
      <c r="D73" s="3" t="s">
        <v>447</v>
      </c>
      <c r="E73" s="3" t="s">
        <v>453</v>
      </c>
      <c r="F73" s="3" t="str">
        <f t="shared" si="0"/>
        <v>Wholesale</v>
      </c>
      <c r="G73" s="3">
        <v>97</v>
      </c>
      <c r="H73" s="57"/>
    </row>
    <row r="74" spans="1:8">
      <c r="A74" s="57"/>
      <c r="B74" s="57"/>
      <c r="C74" s="176">
        <v>42267.929900000003</v>
      </c>
      <c r="D74" s="3" t="s">
        <v>449</v>
      </c>
      <c r="E74" s="3" t="s">
        <v>461</v>
      </c>
      <c r="F74" s="3" t="str">
        <f t="shared" ref="F74:F137" si="1">IF(G74&lt;10,"Retail","Wholesale")</f>
        <v>Wholesale</v>
      </c>
      <c r="G74" s="3">
        <v>14</v>
      </c>
      <c r="H74" s="57"/>
    </row>
    <row r="75" spans="1:8">
      <c r="A75" s="57"/>
      <c r="B75" s="57"/>
      <c r="C75" s="176">
        <v>42249.1944</v>
      </c>
      <c r="D75" s="3" t="s">
        <v>445</v>
      </c>
      <c r="E75" s="3" t="s">
        <v>9</v>
      </c>
      <c r="F75" s="3" t="str">
        <f t="shared" si="1"/>
        <v>Retail</v>
      </c>
      <c r="G75" s="3">
        <v>7</v>
      </c>
      <c r="H75" s="57"/>
    </row>
    <row r="76" spans="1:8">
      <c r="A76" s="57"/>
      <c r="B76" s="57"/>
      <c r="C76" s="176">
        <v>42192.465300000003</v>
      </c>
      <c r="D76" s="3" t="s">
        <v>445</v>
      </c>
      <c r="E76" s="3" t="s">
        <v>453</v>
      </c>
      <c r="F76" s="3" t="str">
        <f t="shared" si="1"/>
        <v>Wholesale</v>
      </c>
      <c r="G76" s="3">
        <v>33</v>
      </c>
      <c r="H76" s="57"/>
    </row>
    <row r="77" spans="1:8">
      <c r="A77" s="57"/>
      <c r="B77" s="57"/>
      <c r="C77" s="176">
        <v>41977.486100000002</v>
      </c>
      <c r="D77" s="3" t="s">
        <v>445</v>
      </c>
      <c r="E77" s="3" t="s">
        <v>10</v>
      </c>
      <c r="F77" s="3" t="str">
        <f t="shared" si="1"/>
        <v>Retail</v>
      </c>
      <c r="G77" s="3">
        <v>2</v>
      </c>
      <c r="H77" s="57"/>
    </row>
    <row r="78" spans="1:8">
      <c r="A78" s="57"/>
      <c r="B78" s="57"/>
      <c r="C78" s="176">
        <v>42172.3194</v>
      </c>
      <c r="D78" s="3" t="s">
        <v>447</v>
      </c>
      <c r="E78" s="3" t="s">
        <v>460</v>
      </c>
      <c r="F78" s="3" t="str">
        <f t="shared" si="1"/>
        <v>Wholesale</v>
      </c>
      <c r="G78" s="3">
        <v>26</v>
      </c>
      <c r="H78" s="57"/>
    </row>
    <row r="79" spans="1:8">
      <c r="A79" s="57"/>
      <c r="B79" s="57"/>
      <c r="C79" s="176">
        <v>41977.118799999997</v>
      </c>
      <c r="D79" s="3" t="s">
        <v>445</v>
      </c>
      <c r="E79" s="3" t="s">
        <v>9</v>
      </c>
      <c r="F79" s="3" t="str">
        <f t="shared" si="1"/>
        <v>Wholesale</v>
      </c>
      <c r="G79" s="3">
        <v>39</v>
      </c>
      <c r="H79" s="57"/>
    </row>
    <row r="80" spans="1:8">
      <c r="A80" s="57"/>
      <c r="B80" s="57"/>
      <c r="C80" s="176">
        <v>42141.4326</v>
      </c>
      <c r="D80" s="3" t="s">
        <v>447</v>
      </c>
      <c r="E80" s="3" t="s">
        <v>6</v>
      </c>
      <c r="F80" s="3" t="str">
        <f t="shared" si="1"/>
        <v>Wholesale</v>
      </c>
      <c r="G80" s="3">
        <v>68</v>
      </c>
      <c r="H80" s="57"/>
    </row>
    <row r="81" spans="1:8">
      <c r="A81" s="57"/>
      <c r="B81" s="57"/>
      <c r="C81" s="176">
        <v>41984.934000000001</v>
      </c>
      <c r="D81" s="3" t="s">
        <v>445</v>
      </c>
      <c r="E81" s="3" t="s">
        <v>460</v>
      </c>
      <c r="F81" s="3" t="str">
        <f t="shared" si="1"/>
        <v>Retail</v>
      </c>
      <c r="G81" s="3">
        <v>2</v>
      </c>
      <c r="H81" s="57"/>
    </row>
    <row r="82" spans="1:8">
      <c r="A82" s="57"/>
      <c r="B82" s="57"/>
      <c r="C82" s="176">
        <v>41983.9951</v>
      </c>
      <c r="D82" s="3" t="s">
        <v>446</v>
      </c>
      <c r="E82" s="3" t="s">
        <v>453</v>
      </c>
      <c r="F82" s="3" t="str">
        <f t="shared" si="1"/>
        <v>Wholesale</v>
      </c>
      <c r="G82" s="3">
        <v>75</v>
      </c>
      <c r="H82" s="57"/>
    </row>
    <row r="83" spans="1:8">
      <c r="A83" s="57"/>
      <c r="B83" s="57"/>
      <c r="C83" s="176">
        <v>42123.723599999998</v>
      </c>
      <c r="D83" s="3" t="s">
        <v>447</v>
      </c>
      <c r="E83" s="3" t="s">
        <v>448</v>
      </c>
      <c r="F83" s="3" t="str">
        <f t="shared" si="1"/>
        <v>Retail</v>
      </c>
      <c r="G83" s="3">
        <v>4</v>
      </c>
      <c r="H83" s="57"/>
    </row>
    <row r="84" spans="1:8">
      <c r="A84" s="57"/>
      <c r="B84" s="57"/>
      <c r="C84" s="176">
        <v>41977.753499999999</v>
      </c>
      <c r="D84" s="3" t="s">
        <v>447</v>
      </c>
      <c r="E84" s="3" t="s">
        <v>453</v>
      </c>
      <c r="F84" s="3" t="str">
        <f t="shared" si="1"/>
        <v>Retail</v>
      </c>
      <c r="G84" s="3">
        <v>1</v>
      </c>
      <c r="H84" s="57"/>
    </row>
    <row r="85" spans="1:8">
      <c r="A85" s="57"/>
      <c r="B85" s="57"/>
      <c r="C85" s="176">
        <v>42183.501400000001</v>
      </c>
      <c r="D85" s="3" t="s">
        <v>445</v>
      </c>
      <c r="E85" s="3" t="s">
        <v>451</v>
      </c>
      <c r="F85" s="3" t="str">
        <f t="shared" si="1"/>
        <v>Retail</v>
      </c>
      <c r="G85" s="3">
        <v>6</v>
      </c>
      <c r="H85" s="57"/>
    </row>
    <row r="86" spans="1:8">
      <c r="A86" s="57"/>
      <c r="B86" s="57"/>
      <c r="C86" s="176">
        <v>42241.724999999999</v>
      </c>
      <c r="D86" s="3" t="s">
        <v>447</v>
      </c>
      <c r="E86" s="3" t="s">
        <v>6</v>
      </c>
      <c r="F86" s="3" t="str">
        <f t="shared" si="1"/>
        <v>Retail</v>
      </c>
      <c r="G86" s="3">
        <v>2</v>
      </c>
      <c r="H86" s="57"/>
    </row>
    <row r="87" spans="1:8">
      <c r="A87" s="57"/>
      <c r="B87" s="57"/>
      <c r="C87" s="176">
        <v>42294.808299999997</v>
      </c>
      <c r="D87" s="3" t="s">
        <v>446</v>
      </c>
      <c r="E87" s="3" t="s">
        <v>453</v>
      </c>
      <c r="F87" s="3" t="str">
        <f t="shared" si="1"/>
        <v>Wholesale</v>
      </c>
      <c r="G87" s="3">
        <v>72</v>
      </c>
      <c r="H87" s="57"/>
    </row>
    <row r="88" spans="1:8">
      <c r="A88" s="57"/>
      <c r="B88" s="57"/>
      <c r="C88" s="176">
        <v>42042.165300000001</v>
      </c>
      <c r="D88" s="3" t="s">
        <v>449</v>
      </c>
      <c r="E88" s="3" t="s">
        <v>6</v>
      </c>
      <c r="F88" s="3" t="str">
        <f t="shared" si="1"/>
        <v>Retail</v>
      </c>
      <c r="G88" s="3">
        <v>2</v>
      </c>
      <c r="H88" s="57"/>
    </row>
    <row r="89" spans="1:8">
      <c r="A89" s="57"/>
      <c r="B89" s="57"/>
      <c r="C89" s="176">
        <v>42198.490299999998</v>
      </c>
      <c r="D89" s="3" t="s">
        <v>449</v>
      </c>
      <c r="E89" s="3" t="s">
        <v>453</v>
      </c>
      <c r="F89" s="3" t="str">
        <f t="shared" si="1"/>
        <v>Retail</v>
      </c>
      <c r="G89" s="3">
        <v>3</v>
      </c>
      <c r="H89" s="57"/>
    </row>
    <row r="90" spans="1:8">
      <c r="A90" s="57"/>
      <c r="B90" s="57"/>
      <c r="C90" s="176">
        <v>41984.5743</v>
      </c>
      <c r="D90" s="3" t="s">
        <v>445</v>
      </c>
      <c r="E90" s="3" t="s">
        <v>451</v>
      </c>
      <c r="F90" s="3" t="str">
        <f t="shared" si="1"/>
        <v>Wholesale</v>
      </c>
      <c r="G90" s="3">
        <v>36</v>
      </c>
      <c r="H90" s="57"/>
    </row>
    <row r="91" spans="1:8">
      <c r="A91" s="57"/>
      <c r="B91" s="57"/>
      <c r="C91" s="176">
        <v>41987.727099999996</v>
      </c>
      <c r="D91" s="3" t="s">
        <v>447</v>
      </c>
      <c r="E91" s="3" t="s">
        <v>6</v>
      </c>
      <c r="F91" s="3" t="str">
        <f t="shared" si="1"/>
        <v>Retail</v>
      </c>
      <c r="G91" s="3">
        <v>6</v>
      </c>
      <c r="H91" s="57"/>
    </row>
    <row r="92" spans="1:8">
      <c r="A92" s="57"/>
      <c r="B92" s="57"/>
      <c r="C92" s="176">
        <v>42363.491699999999</v>
      </c>
      <c r="D92" s="3" t="s">
        <v>446</v>
      </c>
      <c r="E92" s="3" t="s">
        <v>114</v>
      </c>
      <c r="F92" s="3" t="str">
        <f t="shared" si="1"/>
        <v>Retail</v>
      </c>
      <c r="G92" s="3">
        <v>3</v>
      </c>
      <c r="H92" s="57"/>
    </row>
    <row r="93" spans="1:8">
      <c r="A93" s="57"/>
      <c r="B93" s="57"/>
      <c r="C93" s="176">
        <v>41981.519399999997</v>
      </c>
      <c r="D93" s="3" t="s">
        <v>447</v>
      </c>
      <c r="E93" s="3" t="s">
        <v>453</v>
      </c>
      <c r="F93" s="3" t="str">
        <f t="shared" si="1"/>
        <v>Wholesale</v>
      </c>
      <c r="G93" s="3">
        <v>71</v>
      </c>
      <c r="H93" s="57"/>
    </row>
    <row r="94" spans="1:8">
      <c r="A94" s="57"/>
      <c r="B94" s="57"/>
      <c r="C94" s="176">
        <v>42356.161800000002</v>
      </c>
      <c r="D94" s="3" t="s">
        <v>445</v>
      </c>
      <c r="E94" s="3" t="s">
        <v>10</v>
      </c>
      <c r="F94" s="3" t="str">
        <f t="shared" si="1"/>
        <v>Wholesale</v>
      </c>
      <c r="G94" s="3">
        <v>63</v>
      </c>
      <c r="H94" s="57"/>
    </row>
    <row r="95" spans="1:8">
      <c r="A95" s="57"/>
      <c r="B95" s="57"/>
      <c r="C95" s="176">
        <v>41984.445800000001</v>
      </c>
      <c r="D95" s="3" t="s">
        <v>445</v>
      </c>
      <c r="E95" s="3" t="s">
        <v>7</v>
      </c>
      <c r="F95" s="3" t="str">
        <f t="shared" si="1"/>
        <v>Wholesale</v>
      </c>
      <c r="G95" s="3">
        <v>51</v>
      </c>
      <c r="H95" s="57"/>
    </row>
    <row r="96" spans="1:8">
      <c r="A96" s="57"/>
      <c r="B96" s="57"/>
      <c r="C96" s="176">
        <v>42271.168100000003</v>
      </c>
      <c r="D96" s="3" t="s">
        <v>445</v>
      </c>
      <c r="E96" s="3" t="s">
        <v>458</v>
      </c>
      <c r="F96" s="3" t="str">
        <f t="shared" si="1"/>
        <v>Wholesale</v>
      </c>
      <c r="G96" s="3">
        <v>147</v>
      </c>
      <c r="H96" s="57"/>
    </row>
    <row r="97" spans="1:8">
      <c r="A97" s="57"/>
      <c r="B97" s="57"/>
      <c r="C97" s="176">
        <v>41982.070099999997</v>
      </c>
      <c r="D97" s="3" t="s">
        <v>447</v>
      </c>
      <c r="E97" s="3" t="s">
        <v>10</v>
      </c>
      <c r="F97" s="3" t="str">
        <f t="shared" si="1"/>
        <v>Wholesale</v>
      </c>
      <c r="G97" s="3">
        <v>50</v>
      </c>
      <c r="H97" s="57"/>
    </row>
    <row r="98" spans="1:8">
      <c r="A98" s="57"/>
      <c r="B98" s="57"/>
      <c r="C98" s="176">
        <v>42353.284</v>
      </c>
      <c r="D98" s="3" t="s">
        <v>446</v>
      </c>
      <c r="E98" s="3" t="s">
        <v>460</v>
      </c>
      <c r="F98" s="3" t="str">
        <f t="shared" si="1"/>
        <v>Retail</v>
      </c>
      <c r="G98" s="3">
        <v>7</v>
      </c>
      <c r="H98" s="57"/>
    </row>
    <row r="99" spans="1:8">
      <c r="A99" s="57"/>
      <c r="B99" s="57"/>
      <c r="C99" s="176">
        <v>41984.540999999997</v>
      </c>
      <c r="D99" s="3" t="s">
        <v>445</v>
      </c>
      <c r="E99" s="3" t="s">
        <v>6</v>
      </c>
      <c r="F99" s="3" t="str">
        <f t="shared" si="1"/>
        <v>Wholesale</v>
      </c>
      <c r="G99" s="3">
        <v>100</v>
      </c>
      <c r="H99" s="57"/>
    </row>
    <row r="100" spans="1:8">
      <c r="A100" s="57"/>
      <c r="B100" s="57"/>
      <c r="C100" s="176">
        <v>42358.751400000001</v>
      </c>
      <c r="D100" s="3" t="s">
        <v>447</v>
      </c>
      <c r="E100" s="3" t="s">
        <v>10</v>
      </c>
      <c r="F100" s="3" t="str">
        <f t="shared" si="1"/>
        <v>Retail</v>
      </c>
      <c r="G100" s="3">
        <v>5</v>
      </c>
      <c r="H100" s="57"/>
    </row>
    <row r="101" spans="1:8">
      <c r="A101" s="57"/>
      <c r="B101" s="57"/>
      <c r="C101" s="176">
        <v>42334.776400000002</v>
      </c>
      <c r="D101" s="3" t="s">
        <v>449</v>
      </c>
      <c r="E101" s="3" t="s">
        <v>460</v>
      </c>
      <c r="F101" s="3" t="str">
        <f t="shared" si="1"/>
        <v>Retail</v>
      </c>
      <c r="G101" s="3">
        <v>2</v>
      </c>
      <c r="H101" s="57"/>
    </row>
    <row r="102" spans="1:8">
      <c r="A102" s="57"/>
      <c r="B102" s="57"/>
      <c r="C102" s="176">
        <v>42349.508300000001</v>
      </c>
      <c r="D102" s="3" t="s">
        <v>445</v>
      </c>
      <c r="E102" s="3" t="s">
        <v>312</v>
      </c>
      <c r="F102" s="3" t="str">
        <f t="shared" si="1"/>
        <v>Wholesale</v>
      </c>
      <c r="G102" s="3">
        <v>29</v>
      </c>
      <c r="H102" s="57"/>
    </row>
    <row r="103" spans="1:8">
      <c r="A103" s="57"/>
      <c r="B103" s="57"/>
      <c r="C103" s="176">
        <v>42188.789599999996</v>
      </c>
      <c r="D103" s="3" t="s">
        <v>445</v>
      </c>
      <c r="E103" s="3" t="s">
        <v>110</v>
      </c>
      <c r="F103" s="3" t="str">
        <f t="shared" si="1"/>
        <v>Retail</v>
      </c>
      <c r="G103" s="3">
        <v>7</v>
      </c>
      <c r="H103" s="57"/>
    </row>
    <row r="104" spans="1:8">
      <c r="A104" s="57"/>
      <c r="B104" s="57"/>
      <c r="C104" s="176">
        <v>42213.527099999999</v>
      </c>
      <c r="D104" s="3" t="s">
        <v>447</v>
      </c>
      <c r="E104" s="3" t="s">
        <v>453</v>
      </c>
      <c r="F104" s="3" t="str">
        <f t="shared" si="1"/>
        <v>Wholesale</v>
      </c>
      <c r="G104" s="3">
        <v>25</v>
      </c>
      <c r="H104" s="57"/>
    </row>
    <row r="105" spans="1:8">
      <c r="A105" s="57"/>
      <c r="B105" s="57"/>
      <c r="C105" s="176">
        <v>42189.722900000001</v>
      </c>
      <c r="D105" s="3" t="s">
        <v>445</v>
      </c>
      <c r="E105" s="3" t="s">
        <v>460</v>
      </c>
      <c r="F105" s="3" t="str">
        <f t="shared" si="1"/>
        <v>Wholesale</v>
      </c>
      <c r="G105" s="3">
        <v>36</v>
      </c>
      <c r="H105" s="57"/>
    </row>
    <row r="106" spans="1:8">
      <c r="A106" s="57"/>
      <c r="B106" s="57"/>
      <c r="C106" s="176">
        <v>42176.518100000001</v>
      </c>
      <c r="D106" s="3" t="s">
        <v>449</v>
      </c>
      <c r="E106" s="3" t="s">
        <v>453</v>
      </c>
      <c r="F106" s="3" t="str">
        <f t="shared" si="1"/>
        <v>Retail</v>
      </c>
      <c r="G106" s="3">
        <v>1</v>
      </c>
      <c r="H106" s="57"/>
    </row>
    <row r="107" spans="1:8">
      <c r="A107" s="57"/>
      <c r="B107" s="57"/>
      <c r="C107" s="176">
        <v>42334.469400000002</v>
      </c>
      <c r="D107" s="3" t="s">
        <v>445</v>
      </c>
      <c r="E107" s="3" t="s">
        <v>461</v>
      </c>
      <c r="F107" s="3" t="str">
        <f t="shared" si="1"/>
        <v>Retail</v>
      </c>
      <c r="G107" s="3">
        <v>2</v>
      </c>
      <c r="H107" s="57"/>
    </row>
    <row r="108" spans="1:8">
      <c r="A108" s="57"/>
      <c r="B108" s="57"/>
      <c r="C108" s="176">
        <v>41982.547200000001</v>
      </c>
      <c r="D108" s="3" t="s">
        <v>445</v>
      </c>
      <c r="E108" s="3" t="s">
        <v>10</v>
      </c>
      <c r="F108" s="3" t="str">
        <f t="shared" si="1"/>
        <v>Wholesale</v>
      </c>
      <c r="G108" s="3">
        <v>84</v>
      </c>
      <c r="H108" s="57"/>
    </row>
    <row r="109" spans="1:8">
      <c r="A109" s="57"/>
      <c r="B109" s="57"/>
      <c r="C109" s="176">
        <v>41977.092400000001</v>
      </c>
      <c r="D109" s="3" t="s">
        <v>445</v>
      </c>
      <c r="E109" s="3" t="s">
        <v>453</v>
      </c>
      <c r="F109" s="3" t="str">
        <f t="shared" si="1"/>
        <v>Wholesale</v>
      </c>
      <c r="G109" s="3">
        <v>32</v>
      </c>
      <c r="H109" s="57"/>
    </row>
    <row r="110" spans="1:8">
      <c r="A110" s="57"/>
      <c r="B110" s="57"/>
      <c r="C110" s="176">
        <v>42360.725700000003</v>
      </c>
      <c r="D110" s="3" t="s">
        <v>445</v>
      </c>
      <c r="E110" s="3" t="s">
        <v>453</v>
      </c>
      <c r="F110" s="3" t="str">
        <f t="shared" si="1"/>
        <v>Retail</v>
      </c>
      <c r="G110" s="3">
        <v>4</v>
      </c>
      <c r="H110" s="57"/>
    </row>
    <row r="111" spans="1:8">
      <c r="A111" s="57"/>
      <c r="B111" s="57"/>
      <c r="C111" s="176">
        <v>42234.436800000003</v>
      </c>
      <c r="D111" s="3" t="s">
        <v>445</v>
      </c>
      <c r="E111" s="3" t="s">
        <v>453</v>
      </c>
      <c r="F111" s="3" t="str">
        <f t="shared" si="1"/>
        <v>Retail</v>
      </c>
      <c r="G111" s="3">
        <v>6</v>
      </c>
      <c r="H111" s="57"/>
    </row>
    <row r="112" spans="1:8">
      <c r="A112" s="57"/>
      <c r="B112" s="57"/>
      <c r="C112" s="176">
        <v>41980.156300000002</v>
      </c>
      <c r="D112" s="3" t="s">
        <v>446</v>
      </c>
      <c r="E112" s="3" t="s">
        <v>312</v>
      </c>
      <c r="F112" s="3" t="str">
        <f t="shared" si="1"/>
        <v>Retail</v>
      </c>
      <c r="G112" s="3">
        <v>5</v>
      </c>
      <c r="H112" s="57"/>
    </row>
    <row r="113" spans="1:8">
      <c r="A113" s="57"/>
      <c r="B113" s="57"/>
      <c r="C113" s="176">
        <v>42239.554199999999</v>
      </c>
      <c r="D113" s="3" t="s">
        <v>445</v>
      </c>
      <c r="E113" s="3" t="s">
        <v>9</v>
      </c>
      <c r="F113" s="3" t="str">
        <f t="shared" si="1"/>
        <v>Wholesale</v>
      </c>
      <c r="G113" s="3">
        <v>34</v>
      </c>
      <c r="H113" s="57"/>
    </row>
    <row r="114" spans="1:8">
      <c r="A114" s="57"/>
      <c r="B114" s="57"/>
      <c r="C114" s="176">
        <v>42255.533300000003</v>
      </c>
      <c r="D114" s="3" t="s">
        <v>446</v>
      </c>
      <c r="E114" s="3" t="s">
        <v>452</v>
      </c>
      <c r="F114" s="3" t="str">
        <f t="shared" si="1"/>
        <v>Wholesale</v>
      </c>
      <c r="G114" s="3">
        <v>43</v>
      </c>
      <c r="H114" s="57"/>
    </row>
    <row r="115" spans="1:8">
      <c r="A115" s="57"/>
      <c r="B115" s="57"/>
      <c r="C115" s="176">
        <v>42360.710400000004</v>
      </c>
      <c r="D115" s="3" t="s">
        <v>445</v>
      </c>
      <c r="E115" s="3" t="s">
        <v>453</v>
      </c>
      <c r="F115" s="3" t="str">
        <f t="shared" si="1"/>
        <v>Retail</v>
      </c>
      <c r="G115" s="3">
        <v>4</v>
      </c>
      <c r="H115" s="57"/>
    </row>
    <row r="116" spans="1:8">
      <c r="A116" s="57"/>
      <c r="B116" s="57"/>
      <c r="C116" s="176">
        <v>42350.502800000002</v>
      </c>
      <c r="D116" s="3" t="s">
        <v>447</v>
      </c>
      <c r="E116" s="3" t="s">
        <v>453</v>
      </c>
      <c r="F116" s="3" t="str">
        <f t="shared" si="1"/>
        <v>Retail</v>
      </c>
      <c r="G116" s="3">
        <v>8</v>
      </c>
      <c r="H116" s="57"/>
    </row>
    <row r="117" spans="1:8">
      <c r="A117" s="57"/>
      <c r="B117" s="57"/>
      <c r="C117" s="176">
        <v>42066.543100000003</v>
      </c>
      <c r="D117" s="3" t="s">
        <v>445</v>
      </c>
      <c r="E117" s="3" t="s">
        <v>453</v>
      </c>
      <c r="F117" s="3" t="str">
        <f t="shared" si="1"/>
        <v>Retail</v>
      </c>
      <c r="G117" s="3">
        <v>6</v>
      </c>
      <c r="H117" s="57"/>
    </row>
    <row r="118" spans="1:8">
      <c r="A118" s="57"/>
      <c r="B118" s="57"/>
      <c r="C118" s="176">
        <v>42180.744400000003</v>
      </c>
      <c r="D118" s="3" t="s">
        <v>449</v>
      </c>
      <c r="E118" s="3" t="s">
        <v>453</v>
      </c>
      <c r="F118" s="3" t="str">
        <f t="shared" si="1"/>
        <v>Retail</v>
      </c>
      <c r="G118" s="3">
        <v>1</v>
      </c>
      <c r="H118" s="57"/>
    </row>
    <row r="119" spans="1:8">
      <c r="A119" s="57"/>
      <c r="B119" s="57"/>
      <c r="C119" s="176">
        <v>42316.322200000002</v>
      </c>
      <c r="D119" s="3" t="s">
        <v>446</v>
      </c>
      <c r="E119" s="3" t="s">
        <v>448</v>
      </c>
      <c r="F119" s="3" t="str">
        <f t="shared" si="1"/>
        <v>Retail</v>
      </c>
      <c r="G119" s="3">
        <v>4</v>
      </c>
      <c r="H119" s="57"/>
    </row>
    <row r="120" spans="1:8">
      <c r="A120" s="57"/>
      <c r="B120" s="57"/>
      <c r="C120" s="176">
        <v>41987.534699999997</v>
      </c>
      <c r="D120" s="3" t="s">
        <v>445</v>
      </c>
      <c r="E120" s="3" t="s">
        <v>114</v>
      </c>
      <c r="F120" s="3" t="str">
        <f t="shared" si="1"/>
        <v>Retail</v>
      </c>
      <c r="G120" s="3">
        <v>5</v>
      </c>
      <c r="H120" s="57"/>
    </row>
    <row r="121" spans="1:8">
      <c r="A121" s="57"/>
      <c r="B121" s="57"/>
      <c r="C121" s="176">
        <v>42144.177799999998</v>
      </c>
      <c r="D121" s="3" t="s">
        <v>447</v>
      </c>
      <c r="E121" s="3" t="s">
        <v>9</v>
      </c>
      <c r="F121" s="3" t="str">
        <f t="shared" si="1"/>
        <v>Wholesale</v>
      </c>
      <c r="G121" s="3">
        <v>34</v>
      </c>
      <c r="H121" s="57"/>
    </row>
    <row r="122" spans="1:8">
      <c r="A122" s="57"/>
      <c r="B122" s="57"/>
      <c r="C122" s="176">
        <v>42196.5458</v>
      </c>
      <c r="D122" s="3" t="s">
        <v>445</v>
      </c>
      <c r="E122" s="3" t="s">
        <v>450</v>
      </c>
      <c r="F122" s="3" t="str">
        <f t="shared" si="1"/>
        <v>Wholesale</v>
      </c>
      <c r="G122" s="3">
        <v>105</v>
      </c>
      <c r="H122" s="57"/>
    </row>
    <row r="123" spans="1:8">
      <c r="A123" s="57"/>
      <c r="B123" s="57"/>
      <c r="C123" s="176">
        <v>41981.178500000002</v>
      </c>
      <c r="D123" s="3" t="s">
        <v>446</v>
      </c>
      <c r="E123" s="3" t="s">
        <v>453</v>
      </c>
      <c r="F123" s="3" t="str">
        <f t="shared" si="1"/>
        <v>Retail</v>
      </c>
      <c r="G123" s="3">
        <v>4</v>
      </c>
      <c r="H123" s="57"/>
    </row>
    <row r="124" spans="1:8">
      <c r="A124" s="57"/>
      <c r="B124" s="57"/>
      <c r="C124" s="176">
        <v>41986.822200000002</v>
      </c>
      <c r="D124" s="3" t="s">
        <v>445</v>
      </c>
      <c r="E124" s="3" t="s">
        <v>453</v>
      </c>
      <c r="F124" s="3" t="str">
        <f t="shared" si="1"/>
        <v>Wholesale</v>
      </c>
      <c r="G124" s="3">
        <v>56</v>
      </c>
      <c r="H124" s="57"/>
    </row>
    <row r="125" spans="1:8">
      <c r="A125" s="57"/>
      <c r="B125" s="57"/>
      <c r="C125" s="176">
        <v>42191.486799999999</v>
      </c>
      <c r="D125" s="3" t="s">
        <v>447</v>
      </c>
      <c r="E125" s="3" t="s">
        <v>452</v>
      </c>
      <c r="F125" s="3" t="str">
        <f t="shared" si="1"/>
        <v>Retail</v>
      </c>
      <c r="G125" s="3">
        <v>3</v>
      </c>
      <c r="H125" s="57"/>
    </row>
    <row r="126" spans="1:8">
      <c r="A126" s="57"/>
      <c r="B126" s="57"/>
      <c r="C126" s="176">
        <v>42345.788200000003</v>
      </c>
      <c r="D126" s="3" t="s">
        <v>446</v>
      </c>
      <c r="E126" s="3" t="s">
        <v>453</v>
      </c>
      <c r="F126" s="3" t="str">
        <f t="shared" si="1"/>
        <v>Retail</v>
      </c>
      <c r="G126" s="3">
        <v>3</v>
      </c>
      <c r="H126" s="57"/>
    </row>
    <row r="127" spans="1:8">
      <c r="A127" s="57"/>
      <c r="B127" s="57"/>
      <c r="C127" s="176">
        <v>42283.918100000003</v>
      </c>
      <c r="D127" s="3" t="s">
        <v>445</v>
      </c>
      <c r="E127" s="3" t="s">
        <v>312</v>
      </c>
      <c r="F127" s="3" t="str">
        <f t="shared" si="1"/>
        <v>Wholesale</v>
      </c>
      <c r="G127" s="3">
        <v>36</v>
      </c>
      <c r="H127" s="57"/>
    </row>
    <row r="128" spans="1:8">
      <c r="A128" s="57"/>
      <c r="B128" s="57"/>
      <c r="C128" s="176">
        <v>42074.544399999999</v>
      </c>
      <c r="D128" s="3" t="s">
        <v>445</v>
      </c>
      <c r="E128" s="3" t="s">
        <v>312</v>
      </c>
      <c r="F128" s="3" t="str">
        <f t="shared" si="1"/>
        <v>Wholesale</v>
      </c>
      <c r="G128" s="3">
        <v>136</v>
      </c>
      <c r="H128" s="57"/>
    </row>
    <row r="129" spans="1:8">
      <c r="A129" s="57"/>
      <c r="B129" s="57"/>
      <c r="C129" s="176">
        <v>42239.1299</v>
      </c>
      <c r="D129" s="3" t="s">
        <v>445</v>
      </c>
      <c r="E129" s="3" t="s">
        <v>7</v>
      </c>
      <c r="F129" s="3" t="str">
        <f t="shared" si="1"/>
        <v>Retail</v>
      </c>
      <c r="G129" s="3">
        <v>8</v>
      </c>
      <c r="H129" s="57"/>
    </row>
    <row r="130" spans="1:8">
      <c r="A130" s="57"/>
      <c r="B130" s="57"/>
      <c r="C130" s="176">
        <v>41984.105600000003</v>
      </c>
      <c r="D130" s="3" t="s">
        <v>446</v>
      </c>
      <c r="E130" s="3" t="s">
        <v>453</v>
      </c>
      <c r="F130" s="3" t="str">
        <f t="shared" si="1"/>
        <v>Retail</v>
      </c>
      <c r="G130" s="3">
        <v>5</v>
      </c>
      <c r="H130" s="57"/>
    </row>
    <row r="131" spans="1:8">
      <c r="A131" s="57"/>
      <c r="B131" s="57"/>
      <c r="C131" s="176">
        <v>42005.842400000001</v>
      </c>
      <c r="D131" s="3" t="s">
        <v>445</v>
      </c>
      <c r="E131" s="3" t="s">
        <v>453</v>
      </c>
      <c r="F131" s="3" t="str">
        <f t="shared" si="1"/>
        <v>Wholesale</v>
      </c>
      <c r="G131" s="3">
        <v>27</v>
      </c>
      <c r="H131" s="57"/>
    </row>
    <row r="132" spans="1:8">
      <c r="A132" s="57"/>
      <c r="B132" s="57"/>
      <c r="C132" s="176">
        <v>41982.498599999999</v>
      </c>
      <c r="D132" s="3" t="s">
        <v>445</v>
      </c>
      <c r="E132" s="3" t="s">
        <v>10</v>
      </c>
      <c r="F132" s="3" t="str">
        <f t="shared" si="1"/>
        <v>Wholesale</v>
      </c>
      <c r="G132" s="3">
        <v>57</v>
      </c>
      <c r="H132" s="57"/>
    </row>
    <row r="133" spans="1:8">
      <c r="A133" s="57"/>
      <c r="B133" s="57"/>
      <c r="C133" s="176">
        <v>42340.507599999997</v>
      </c>
      <c r="D133" s="3" t="s">
        <v>449</v>
      </c>
      <c r="E133" s="3" t="s">
        <v>461</v>
      </c>
      <c r="F133" s="3" t="str">
        <f t="shared" si="1"/>
        <v>Wholesale</v>
      </c>
      <c r="G133" s="3">
        <v>59</v>
      </c>
      <c r="H133" s="57"/>
    </row>
    <row r="134" spans="1:8">
      <c r="A134" s="57"/>
      <c r="B134" s="57"/>
      <c r="C134" s="176">
        <v>41980.603499999997</v>
      </c>
      <c r="D134" s="3" t="s">
        <v>449</v>
      </c>
      <c r="E134" s="3" t="s">
        <v>453</v>
      </c>
      <c r="F134" s="3" t="str">
        <f t="shared" si="1"/>
        <v>Wholesale</v>
      </c>
      <c r="G134" s="3">
        <v>37</v>
      </c>
      <c r="H134" s="57"/>
    </row>
    <row r="135" spans="1:8">
      <c r="A135" s="57"/>
      <c r="B135" s="57"/>
      <c r="C135" s="176">
        <v>42352.225700000003</v>
      </c>
      <c r="D135" s="3" t="s">
        <v>446</v>
      </c>
      <c r="E135" s="3" t="s">
        <v>453</v>
      </c>
      <c r="F135" s="3" t="str">
        <f t="shared" si="1"/>
        <v>Retail</v>
      </c>
      <c r="G135" s="3">
        <v>3</v>
      </c>
      <c r="H135" s="57"/>
    </row>
    <row r="136" spans="1:8">
      <c r="A136" s="57"/>
      <c r="B136" s="57"/>
      <c r="C136" s="176">
        <v>42191.450700000001</v>
      </c>
      <c r="D136" s="3" t="s">
        <v>449</v>
      </c>
      <c r="E136" s="3" t="s">
        <v>459</v>
      </c>
      <c r="F136" s="3" t="str">
        <f t="shared" si="1"/>
        <v>Retail</v>
      </c>
      <c r="G136" s="3">
        <v>1</v>
      </c>
      <c r="H136" s="57"/>
    </row>
    <row r="137" spans="1:8">
      <c r="A137" s="57"/>
      <c r="B137" s="57"/>
      <c r="C137" s="176">
        <v>42347.553500000002</v>
      </c>
      <c r="D137" s="3" t="s">
        <v>447</v>
      </c>
      <c r="E137" s="3" t="s">
        <v>6</v>
      </c>
      <c r="F137" s="3" t="str">
        <f t="shared" si="1"/>
        <v>Wholesale</v>
      </c>
      <c r="G137" s="3">
        <v>26</v>
      </c>
      <c r="H137" s="57"/>
    </row>
    <row r="138" spans="1:8">
      <c r="A138" s="57"/>
      <c r="B138" s="57"/>
      <c r="C138" s="176">
        <v>42341.490299999998</v>
      </c>
      <c r="D138" s="3" t="s">
        <v>445</v>
      </c>
      <c r="E138" s="3" t="s">
        <v>6</v>
      </c>
      <c r="F138" s="3" t="str">
        <f t="shared" ref="F138:F201" si="2">IF(G138&lt;10,"Retail","Wholesale")</f>
        <v>Retail</v>
      </c>
      <c r="G138" s="3">
        <v>1</v>
      </c>
      <c r="H138" s="57"/>
    </row>
    <row r="139" spans="1:8">
      <c r="A139" s="57"/>
      <c r="B139" s="57"/>
      <c r="C139" s="176">
        <v>42331.515299999999</v>
      </c>
      <c r="D139" s="3" t="s">
        <v>445</v>
      </c>
      <c r="E139" s="3" t="s">
        <v>6</v>
      </c>
      <c r="F139" s="3" t="str">
        <f t="shared" si="2"/>
        <v>Retail</v>
      </c>
      <c r="G139" s="3">
        <v>2</v>
      </c>
      <c r="H139" s="57"/>
    </row>
    <row r="140" spans="1:8">
      <c r="A140" s="57"/>
      <c r="B140" s="57"/>
      <c r="C140" s="176">
        <v>41985.729899999998</v>
      </c>
      <c r="D140" s="3" t="s">
        <v>446</v>
      </c>
      <c r="E140" s="3" t="s">
        <v>8</v>
      </c>
      <c r="F140" s="3" t="str">
        <f t="shared" si="2"/>
        <v>Wholesale</v>
      </c>
      <c r="G140" s="3">
        <v>37</v>
      </c>
      <c r="H140" s="57"/>
    </row>
    <row r="141" spans="1:8">
      <c r="A141" s="57"/>
      <c r="B141" s="57"/>
      <c r="C141" s="176">
        <v>42191.795100000003</v>
      </c>
      <c r="D141" s="3" t="s">
        <v>445</v>
      </c>
      <c r="E141" s="3" t="s">
        <v>448</v>
      </c>
      <c r="F141" s="3" t="str">
        <f t="shared" si="2"/>
        <v>Retail</v>
      </c>
      <c r="G141" s="3">
        <v>5</v>
      </c>
      <c r="H141" s="57"/>
    </row>
    <row r="142" spans="1:8">
      <c r="A142" s="57"/>
      <c r="B142" s="57"/>
      <c r="C142" s="176">
        <v>42241.224300000002</v>
      </c>
      <c r="D142" s="3" t="s">
        <v>449</v>
      </c>
      <c r="E142" s="3" t="s">
        <v>453</v>
      </c>
      <c r="F142" s="3" t="str">
        <f t="shared" si="2"/>
        <v>Wholesale</v>
      </c>
      <c r="G142" s="3">
        <v>29</v>
      </c>
      <c r="H142" s="57"/>
    </row>
    <row r="143" spans="1:8">
      <c r="A143" s="57"/>
      <c r="B143" s="57"/>
      <c r="C143" s="176">
        <v>42096.491000000002</v>
      </c>
      <c r="D143" s="3" t="s">
        <v>449</v>
      </c>
      <c r="E143" s="3" t="s">
        <v>458</v>
      </c>
      <c r="F143" s="3" t="str">
        <f t="shared" si="2"/>
        <v>Wholesale</v>
      </c>
      <c r="G143" s="3">
        <v>52</v>
      </c>
      <c r="H143" s="57"/>
    </row>
    <row r="144" spans="1:8">
      <c r="A144" s="57"/>
      <c r="B144" s="57"/>
      <c r="C144" s="176">
        <v>42349.252800000002</v>
      </c>
      <c r="D144" s="3" t="s">
        <v>449</v>
      </c>
      <c r="E144" s="3" t="s">
        <v>312</v>
      </c>
      <c r="F144" s="3" t="str">
        <f t="shared" si="2"/>
        <v>Retail</v>
      </c>
      <c r="G144" s="3">
        <v>5</v>
      </c>
      <c r="H144" s="57"/>
    </row>
    <row r="145" spans="1:8">
      <c r="A145" s="57"/>
      <c r="B145" s="57"/>
      <c r="C145" s="176">
        <v>42256.104200000002</v>
      </c>
      <c r="D145" s="3" t="s">
        <v>445</v>
      </c>
      <c r="E145" s="3" t="s">
        <v>6</v>
      </c>
      <c r="F145" s="3" t="str">
        <f t="shared" si="2"/>
        <v>Wholesale</v>
      </c>
      <c r="G145" s="3">
        <v>68</v>
      </c>
      <c r="H145" s="57"/>
    </row>
    <row r="146" spans="1:8">
      <c r="A146" s="57"/>
      <c r="B146" s="57"/>
      <c r="C146" s="176">
        <v>42103.017399999997</v>
      </c>
      <c r="D146" s="3" t="s">
        <v>447</v>
      </c>
      <c r="E146" s="3" t="s">
        <v>112</v>
      </c>
      <c r="F146" s="3" t="str">
        <f t="shared" si="2"/>
        <v>Retail</v>
      </c>
      <c r="G146" s="3">
        <v>1</v>
      </c>
      <c r="H146" s="57"/>
    </row>
    <row r="147" spans="1:8">
      <c r="A147" s="57"/>
      <c r="B147" s="57"/>
      <c r="C147" s="176">
        <v>41977.485399999998</v>
      </c>
      <c r="D147" s="3" t="s">
        <v>445</v>
      </c>
      <c r="E147" s="3" t="s">
        <v>458</v>
      </c>
      <c r="F147" s="3" t="str">
        <f t="shared" si="2"/>
        <v>Wholesale</v>
      </c>
      <c r="G147" s="3">
        <v>36</v>
      </c>
      <c r="H147" s="57"/>
    </row>
    <row r="148" spans="1:8">
      <c r="A148" s="57"/>
      <c r="B148" s="57"/>
      <c r="C148" s="176">
        <v>42259.734700000001</v>
      </c>
      <c r="D148" s="3" t="s">
        <v>446</v>
      </c>
      <c r="E148" s="3" t="s">
        <v>114</v>
      </c>
      <c r="F148" s="3" t="str">
        <f t="shared" si="2"/>
        <v>Retail</v>
      </c>
      <c r="G148" s="3">
        <v>4</v>
      </c>
      <c r="H148" s="57"/>
    </row>
    <row r="149" spans="1:8">
      <c r="A149" s="57"/>
      <c r="B149" s="57"/>
      <c r="C149" s="176">
        <v>42207.143799999998</v>
      </c>
      <c r="D149" s="3" t="s">
        <v>447</v>
      </c>
      <c r="E149" s="3" t="s">
        <v>9</v>
      </c>
      <c r="F149" s="3" t="str">
        <f t="shared" si="2"/>
        <v>Wholesale</v>
      </c>
      <c r="G149" s="3">
        <v>76</v>
      </c>
      <c r="H149" s="57"/>
    </row>
    <row r="150" spans="1:8">
      <c r="A150" s="57"/>
      <c r="B150" s="57"/>
      <c r="C150" s="176">
        <v>42206.196499999998</v>
      </c>
      <c r="D150" s="3" t="s">
        <v>445</v>
      </c>
      <c r="E150" s="3" t="s">
        <v>453</v>
      </c>
      <c r="F150" s="3" t="str">
        <f t="shared" si="2"/>
        <v>Retail</v>
      </c>
      <c r="G150" s="3">
        <v>1</v>
      </c>
      <c r="H150" s="57"/>
    </row>
    <row r="151" spans="1:8">
      <c r="A151" s="57"/>
      <c r="B151" s="57"/>
      <c r="C151" s="176">
        <v>42227.272900000004</v>
      </c>
      <c r="D151" s="3" t="s">
        <v>445</v>
      </c>
      <c r="E151" s="3" t="s">
        <v>312</v>
      </c>
      <c r="F151" s="3" t="str">
        <f t="shared" si="2"/>
        <v>Retail</v>
      </c>
      <c r="G151" s="3">
        <v>5</v>
      </c>
      <c r="H151" s="57"/>
    </row>
    <row r="152" spans="1:8">
      <c r="A152" s="57"/>
      <c r="B152" s="57"/>
      <c r="C152" s="176">
        <v>42362.380599999997</v>
      </c>
      <c r="D152" s="3" t="s">
        <v>445</v>
      </c>
      <c r="E152" s="3" t="s">
        <v>460</v>
      </c>
      <c r="F152" s="3" t="str">
        <f t="shared" si="2"/>
        <v>Retail</v>
      </c>
      <c r="G152" s="3">
        <v>9</v>
      </c>
      <c r="H152" s="57"/>
    </row>
    <row r="153" spans="1:8">
      <c r="A153" s="57"/>
      <c r="B153" s="57"/>
      <c r="C153" s="176">
        <v>42356.229200000002</v>
      </c>
      <c r="D153" s="3" t="s">
        <v>445</v>
      </c>
      <c r="E153" s="3" t="s">
        <v>6</v>
      </c>
      <c r="F153" s="3" t="str">
        <f t="shared" si="2"/>
        <v>Retail</v>
      </c>
      <c r="G153" s="3">
        <v>6</v>
      </c>
      <c r="H153" s="57"/>
    </row>
    <row r="154" spans="1:8">
      <c r="A154" s="57"/>
      <c r="B154" s="57"/>
      <c r="C154" s="176">
        <v>41986.150699999998</v>
      </c>
      <c r="D154" s="3" t="s">
        <v>445</v>
      </c>
      <c r="E154" s="3" t="s">
        <v>312</v>
      </c>
      <c r="F154" s="3" t="str">
        <f t="shared" si="2"/>
        <v>Retail</v>
      </c>
      <c r="G154" s="3">
        <v>2</v>
      </c>
      <c r="H154" s="57"/>
    </row>
    <row r="155" spans="1:8">
      <c r="A155" s="57"/>
      <c r="B155" s="57"/>
      <c r="C155" s="176">
        <v>42351.808299999997</v>
      </c>
      <c r="D155" s="3" t="s">
        <v>445</v>
      </c>
      <c r="E155" s="3" t="s">
        <v>9</v>
      </c>
      <c r="F155" s="3" t="str">
        <f t="shared" si="2"/>
        <v>Retail</v>
      </c>
      <c r="G155" s="3">
        <v>7</v>
      </c>
      <c r="H155" s="57"/>
    </row>
    <row r="156" spans="1:8">
      <c r="A156" s="57"/>
      <c r="B156" s="57"/>
      <c r="C156" s="176">
        <v>42124.764600000002</v>
      </c>
      <c r="D156" s="3" t="s">
        <v>447</v>
      </c>
      <c r="E156" s="3" t="s">
        <v>10</v>
      </c>
      <c r="F156" s="3" t="str">
        <f t="shared" si="2"/>
        <v>Retail</v>
      </c>
      <c r="G156" s="3">
        <v>2</v>
      </c>
      <c r="H156" s="57"/>
    </row>
    <row r="157" spans="1:8">
      <c r="A157" s="57"/>
      <c r="B157" s="57"/>
      <c r="C157" s="176">
        <v>42341.494400000003</v>
      </c>
      <c r="D157" s="3" t="s">
        <v>449</v>
      </c>
      <c r="E157" s="3" t="s">
        <v>457</v>
      </c>
      <c r="F157" s="3" t="str">
        <f t="shared" si="2"/>
        <v>Wholesale</v>
      </c>
      <c r="G157" s="3">
        <v>57</v>
      </c>
      <c r="H157" s="57"/>
    </row>
    <row r="158" spans="1:8">
      <c r="A158" s="57"/>
      <c r="B158" s="57"/>
      <c r="C158" s="176">
        <v>41988.754200000003</v>
      </c>
      <c r="D158" s="3" t="s">
        <v>445</v>
      </c>
      <c r="E158" s="3" t="s">
        <v>460</v>
      </c>
      <c r="F158" s="3" t="str">
        <f t="shared" si="2"/>
        <v>Retail</v>
      </c>
      <c r="G158" s="3">
        <v>7</v>
      </c>
      <c r="H158" s="57"/>
    </row>
    <row r="159" spans="1:8">
      <c r="A159" s="57"/>
      <c r="B159" s="57"/>
      <c r="C159" s="176">
        <v>42040.546499999997</v>
      </c>
      <c r="D159" s="3" t="s">
        <v>449</v>
      </c>
      <c r="E159" s="3" t="s">
        <v>7</v>
      </c>
      <c r="F159" s="3" t="str">
        <f t="shared" si="2"/>
        <v>Retail</v>
      </c>
      <c r="G159" s="3">
        <v>6</v>
      </c>
      <c r="H159" s="57"/>
    </row>
    <row r="160" spans="1:8">
      <c r="A160" s="57"/>
      <c r="B160" s="57"/>
      <c r="C160" s="176">
        <v>42224.785400000001</v>
      </c>
      <c r="D160" s="3" t="s">
        <v>445</v>
      </c>
      <c r="E160" s="3" t="s">
        <v>453</v>
      </c>
      <c r="F160" s="3" t="str">
        <f t="shared" si="2"/>
        <v>Retail</v>
      </c>
      <c r="G160" s="3">
        <v>4</v>
      </c>
      <c r="H160" s="57"/>
    </row>
    <row r="161" spans="1:8">
      <c r="A161" s="57"/>
      <c r="B161" s="57"/>
      <c r="C161" s="176">
        <v>42206.222199999997</v>
      </c>
      <c r="D161" s="3" t="s">
        <v>445</v>
      </c>
      <c r="E161" s="3" t="s">
        <v>6</v>
      </c>
      <c r="F161" s="3" t="str">
        <f t="shared" si="2"/>
        <v>Retail</v>
      </c>
      <c r="G161" s="3">
        <v>6</v>
      </c>
      <c r="H161" s="57"/>
    </row>
    <row r="162" spans="1:8">
      <c r="A162" s="57"/>
      <c r="B162" s="57"/>
      <c r="C162" s="176">
        <v>42338.713900000002</v>
      </c>
      <c r="D162" s="3" t="s">
        <v>447</v>
      </c>
      <c r="E162" s="3" t="s">
        <v>454</v>
      </c>
      <c r="F162" s="3" t="str">
        <f t="shared" si="2"/>
        <v>Retail</v>
      </c>
      <c r="G162" s="3">
        <v>3</v>
      </c>
      <c r="H162" s="57"/>
    </row>
    <row r="163" spans="1:8">
      <c r="A163" s="57"/>
      <c r="B163" s="57"/>
      <c r="C163" s="176">
        <v>41980.5069</v>
      </c>
      <c r="D163" s="3" t="s">
        <v>445</v>
      </c>
      <c r="E163" s="3" t="s">
        <v>453</v>
      </c>
      <c r="F163" s="3" t="str">
        <f t="shared" si="2"/>
        <v>Wholesale</v>
      </c>
      <c r="G163" s="3">
        <v>55</v>
      </c>
      <c r="H163" s="57"/>
    </row>
    <row r="164" spans="1:8">
      <c r="A164" s="57"/>
      <c r="B164" s="57"/>
      <c r="C164" s="176">
        <v>42273.102099999996</v>
      </c>
      <c r="D164" s="3" t="s">
        <v>445</v>
      </c>
      <c r="E164" s="3" t="s">
        <v>10</v>
      </c>
      <c r="F164" s="3" t="str">
        <f t="shared" si="2"/>
        <v>Retail</v>
      </c>
      <c r="G164" s="3">
        <v>6</v>
      </c>
      <c r="H164" s="57"/>
    </row>
    <row r="165" spans="1:8">
      <c r="A165" s="57"/>
      <c r="B165" s="57"/>
      <c r="C165" s="176">
        <v>42358.536099999998</v>
      </c>
      <c r="D165" s="3" t="s">
        <v>446</v>
      </c>
      <c r="E165" s="3" t="s">
        <v>453</v>
      </c>
      <c r="F165" s="3" t="str">
        <f t="shared" si="2"/>
        <v>Wholesale</v>
      </c>
      <c r="G165" s="3">
        <v>34</v>
      </c>
      <c r="H165" s="57"/>
    </row>
    <row r="166" spans="1:8">
      <c r="A166" s="57"/>
      <c r="B166" s="57"/>
      <c r="C166" s="176">
        <v>42219.525699999998</v>
      </c>
      <c r="D166" s="3" t="s">
        <v>445</v>
      </c>
      <c r="E166" s="3" t="s">
        <v>458</v>
      </c>
      <c r="F166" s="3" t="str">
        <f t="shared" si="2"/>
        <v>Wholesale</v>
      </c>
      <c r="G166" s="3">
        <v>42</v>
      </c>
      <c r="H166" s="57"/>
    </row>
    <row r="167" spans="1:8">
      <c r="A167" s="57"/>
      <c r="B167" s="57"/>
      <c r="C167" s="176">
        <v>42335.552100000001</v>
      </c>
      <c r="D167" s="3" t="s">
        <v>447</v>
      </c>
      <c r="E167" s="3" t="s">
        <v>6</v>
      </c>
      <c r="F167" s="3" t="str">
        <f t="shared" si="2"/>
        <v>Wholesale</v>
      </c>
      <c r="G167" s="3">
        <v>54</v>
      </c>
      <c r="H167" s="57"/>
    </row>
    <row r="168" spans="1:8">
      <c r="A168" s="57"/>
      <c r="B168" s="57"/>
      <c r="C168" s="176">
        <v>42106.201399999998</v>
      </c>
      <c r="D168" s="3" t="s">
        <v>445</v>
      </c>
      <c r="E168" s="3" t="s">
        <v>453</v>
      </c>
      <c r="F168" s="3" t="str">
        <f t="shared" si="2"/>
        <v>Retail</v>
      </c>
      <c r="G168" s="3">
        <v>3</v>
      </c>
      <c r="H168" s="57"/>
    </row>
    <row r="169" spans="1:8">
      <c r="A169" s="57"/>
      <c r="B169" s="57"/>
      <c r="C169" s="176">
        <v>42164.202799999999</v>
      </c>
      <c r="D169" s="3" t="s">
        <v>449</v>
      </c>
      <c r="E169" s="3" t="s">
        <v>114</v>
      </c>
      <c r="F169" s="3" t="str">
        <f t="shared" si="2"/>
        <v>Wholesale</v>
      </c>
      <c r="G169" s="3">
        <v>63</v>
      </c>
      <c r="H169" s="57"/>
    </row>
    <row r="170" spans="1:8">
      <c r="A170" s="57"/>
      <c r="B170" s="57"/>
      <c r="C170" s="176">
        <v>42309.732600000003</v>
      </c>
      <c r="D170" s="3" t="s">
        <v>445</v>
      </c>
      <c r="E170" s="3" t="s">
        <v>453</v>
      </c>
      <c r="F170" s="3" t="str">
        <f t="shared" si="2"/>
        <v>Retail</v>
      </c>
      <c r="G170" s="3">
        <v>2</v>
      </c>
      <c r="H170" s="57"/>
    </row>
    <row r="171" spans="1:8">
      <c r="A171" s="57"/>
      <c r="B171" s="57"/>
      <c r="C171" s="176">
        <v>42214.486100000002</v>
      </c>
      <c r="D171" s="3" t="s">
        <v>445</v>
      </c>
      <c r="E171" s="3" t="s">
        <v>451</v>
      </c>
      <c r="F171" s="3" t="str">
        <f t="shared" si="2"/>
        <v>Retail</v>
      </c>
      <c r="G171" s="3">
        <v>4</v>
      </c>
      <c r="H171" s="57"/>
    </row>
    <row r="172" spans="1:8">
      <c r="A172" s="57"/>
      <c r="B172" s="57"/>
      <c r="C172" s="176">
        <v>42104.8007</v>
      </c>
      <c r="D172" s="3" t="s">
        <v>445</v>
      </c>
      <c r="E172" s="3" t="s">
        <v>453</v>
      </c>
      <c r="F172" s="3" t="str">
        <f t="shared" si="2"/>
        <v>Wholesale</v>
      </c>
      <c r="G172" s="3">
        <v>39</v>
      </c>
      <c r="H172" s="57"/>
    </row>
    <row r="173" spans="1:8">
      <c r="A173" s="57"/>
      <c r="B173" s="57"/>
      <c r="C173" s="176">
        <v>42348.145100000002</v>
      </c>
      <c r="D173" s="3" t="s">
        <v>449</v>
      </c>
      <c r="E173" s="3" t="s">
        <v>461</v>
      </c>
      <c r="F173" s="3" t="str">
        <f t="shared" si="2"/>
        <v>Retail</v>
      </c>
      <c r="G173" s="3">
        <v>3</v>
      </c>
      <c r="H173" s="57"/>
    </row>
    <row r="174" spans="1:8">
      <c r="A174" s="57"/>
      <c r="B174" s="57"/>
      <c r="C174" s="176">
        <v>41989.804199999999</v>
      </c>
      <c r="D174" s="3" t="s">
        <v>445</v>
      </c>
      <c r="E174" s="3" t="s">
        <v>10</v>
      </c>
      <c r="F174" s="3" t="str">
        <f t="shared" si="2"/>
        <v>Wholesale</v>
      </c>
      <c r="G174" s="3">
        <v>35</v>
      </c>
      <c r="H174" s="57"/>
    </row>
    <row r="175" spans="1:8">
      <c r="A175" s="57"/>
      <c r="B175" s="57"/>
      <c r="C175" s="176">
        <v>42342.106299999999</v>
      </c>
      <c r="D175" s="3" t="s">
        <v>445</v>
      </c>
      <c r="E175" s="3" t="s">
        <v>110</v>
      </c>
      <c r="F175" s="3" t="str">
        <f t="shared" si="2"/>
        <v>Retail</v>
      </c>
      <c r="G175" s="3">
        <v>3</v>
      </c>
      <c r="H175" s="57"/>
    </row>
    <row r="176" spans="1:8">
      <c r="A176" s="57"/>
      <c r="B176" s="57"/>
      <c r="C176" s="176">
        <v>42188.130599999997</v>
      </c>
      <c r="D176" s="3" t="s">
        <v>446</v>
      </c>
      <c r="E176" s="3" t="s">
        <v>450</v>
      </c>
      <c r="F176" s="3" t="str">
        <f t="shared" si="2"/>
        <v>Retail</v>
      </c>
      <c r="G176" s="3">
        <v>1</v>
      </c>
      <c r="H176" s="57"/>
    </row>
    <row r="177" spans="1:8">
      <c r="A177" s="57"/>
      <c r="B177" s="57"/>
      <c r="C177" s="176">
        <v>42211.5625</v>
      </c>
      <c r="D177" s="3" t="s">
        <v>445</v>
      </c>
      <c r="E177" s="3" t="s">
        <v>452</v>
      </c>
      <c r="F177" s="3" t="str">
        <f t="shared" si="2"/>
        <v>Wholesale</v>
      </c>
      <c r="G177" s="3">
        <v>137</v>
      </c>
      <c r="H177" s="57"/>
    </row>
    <row r="178" spans="1:8">
      <c r="A178" s="57"/>
      <c r="B178" s="57"/>
      <c r="C178" s="176">
        <v>41980.4882</v>
      </c>
      <c r="D178" s="3" t="s">
        <v>445</v>
      </c>
      <c r="E178" s="3" t="s">
        <v>453</v>
      </c>
      <c r="F178" s="3" t="str">
        <f t="shared" si="2"/>
        <v>Retail</v>
      </c>
      <c r="G178" s="3">
        <v>6</v>
      </c>
      <c r="H178" s="57"/>
    </row>
    <row r="179" spans="1:8">
      <c r="A179" s="57"/>
      <c r="B179" s="57"/>
      <c r="C179" s="176">
        <v>41984.156300000002</v>
      </c>
      <c r="D179" s="3" t="s">
        <v>445</v>
      </c>
      <c r="E179" s="3" t="s">
        <v>450</v>
      </c>
      <c r="F179" s="3" t="str">
        <f t="shared" si="2"/>
        <v>Wholesale</v>
      </c>
      <c r="G179" s="3">
        <v>43</v>
      </c>
      <c r="H179" s="57"/>
    </row>
    <row r="180" spans="1:8">
      <c r="A180" s="57"/>
      <c r="B180" s="57"/>
      <c r="C180" s="176">
        <v>42257.468099999998</v>
      </c>
      <c r="D180" s="3" t="s">
        <v>446</v>
      </c>
      <c r="E180" s="3" t="s">
        <v>453</v>
      </c>
      <c r="F180" s="3" t="str">
        <f t="shared" si="2"/>
        <v>Wholesale</v>
      </c>
      <c r="G180" s="3">
        <v>31</v>
      </c>
      <c r="H180" s="57"/>
    </row>
    <row r="181" spans="1:8">
      <c r="A181" s="57"/>
      <c r="B181" s="57"/>
      <c r="C181" s="176">
        <v>42361.152800000003</v>
      </c>
      <c r="D181" s="3" t="s">
        <v>446</v>
      </c>
      <c r="E181" s="3" t="s">
        <v>7</v>
      </c>
      <c r="F181" s="3" t="str">
        <f t="shared" si="2"/>
        <v>Retail</v>
      </c>
      <c r="G181" s="3">
        <v>4</v>
      </c>
      <c r="H181" s="57"/>
    </row>
    <row r="182" spans="1:8">
      <c r="A182" s="57"/>
      <c r="B182" s="57"/>
      <c r="C182" s="176">
        <v>42330.889600000002</v>
      </c>
      <c r="D182" s="3" t="s">
        <v>446</v>
      </c>
      <c r="E182" s="3" t="s">
        <v>453</v>
      </c>
      <c r="F182" s="3" t="str">
        <f t="shared" si="2"/>
        <v>Wholesale</v>
      </c>
      <c r="G182" s="3">
        <v>69</v>
      </c>
      <c r="H182" s="57"/>
    </row>
    <row r="183" spans="1:8">
      <c r="A183" s="57"/>
      <c r="B183" s="57"/>
      <c r="C183" s="176">
        <v>42204.159</v>
      </c>
      <c r="D183" s="3" t="s">
        <v>445</v>
      </c>
      <c r="E183" s="3" t="s">
        <v>312</v>
      </c>
      <c r="F183" s="3" t="str">
        <f t="shared" si="2"/>
        <v>Retail</v>
      </c>
      <c r="G183" s="3">
        <v>6</v>
      </c>
      <c r="H183" s="57"/>
    </row>
    <row r="184" spans="1:8">
      <c r="A184" s="57"/>
      <c r="B184" s="57"/>
      <c r="C184" s="176">
        <v>41981.188900000001</v>
      </c>
      <c r="D184" s="3" t="s">
        <v>445</v>
      </c>
      <c r="E184" s="3" t="s">
        <v>10</v>
      </c>
      <c r="F184" s="3" t="str">
        <f t="shared" si="2"/>
        <v>Retail</v>
      </c>
      <c r="G184" s="3">
        <v>2</v>
      </c>
      <c r="H184" s="57"/>
    </row>
    <row r="185" spans="1:8">
      <c r="A185" s="57"/>
      <c r="B185" s="57"/>
      <c r="C185" s="176">
        <v>42325.212500000001</v>
      </c>
      <c r="D185" s="3" t="s">
        <v>447</v>
      </c>
      <c r="E185" s="3" t="s">
        <v>6</v>
      </c>
      <c r="F185" s="3" t="str">
        <f t="shared" si="2"/>
        <v>Wholesale</v>
      </c>
      <c r="G185" s="3">
        <v>34</v>
      </c>
      <c r="H185" s="57"/>
    </row>
    <row r="186" spans="1:8">
      <c r="A186" s="57"/>
      <c r="B186" s="57"/>
      <c r="C186" s="176">
        <v>42276.293100000003</v>
      </c>
      <c r="D186" s="3" t="s">
        <v>447</v>
      </c>
      <c r="E186" s="3" t="s">
        <v>110</v>
      </c>
      <c r="F186" s="3" t="str">
        <f t="shared" si="2"/>
        <v>Retail</v>
      </c>
      <c r="G186" s="3">
        <v>2</v>
      </c>
      <c r="H186" s="57"/>
    </row>
    <row r="187" spans="1:8">
      <c r="A187" s="57"/>
      <c r="B187" s="57"/>
      <c r="C187" s="176">
        <v>42352.710400000004</v>
      </c>
      <c r="D187" s="3" t="s">
        <v>445</v>
      </c>
      <c r="E187" s="3" t="s">
        <v>10</v>
      </c>
      <c r="F187" s="3" t="str">
        <f t="shared" si="2"/>
        <v>Wholesale</v>
      </c>
      <c r="G187" s="3">
        <v>33</v>
      </c>
      <c r="H187" s="57"/>
    </row>
    <row r="188" spans="1:8">
      <c r="A188" s="57"/>
      <c r="B188" s="57"/>
      <c r="C188" s="176">
        <v>42341.756300000001</v>
      </c>
      <c r="D188" s="3" t="s">
        <v>446</v>
      </c>
      <c r="E188" s="3" t="s">
        <v>453</v>
      </c>
      <c r="F188" s="3" t="str">
        <f t="shared" si="2"/>
        <v>Retail</v>
      </c>
      <c r="G188" s="3">
        <v>1</v>
      </c>
      <c r="H188" s="57"/>
    </row>
    <row r="189" spans="1:8">
      <c r="A189" s="57"/>
      <c r="B189" s="57"/>
      <c r="C189" s="176">
        <v>42252.465300000003</v>
      </c>
      <c r="D189" s="3" t="s">
        <v>446</v>
      </c>
      <c r="E189" s="3" t="s">
        <v>7</v>
      </c>
      <c r="F189" s="3" t="str">
        <f t="shared" si="2"/>
        <v>Retail</v>
      </c>
      <c r="G189" s="3">
        <v>3</v>
      </c>
      <c r="H189" s="57"/>
    </row>
    <row r="190" spans="1:8">
      <c r="A190" s="57"/>
      <c r="B190" s="57"/>
      <c r="C190" s="176">
        <v>42171.415999999997</v>
      </c>
      <c r="D190" s="3" t="s">
        <v>445</v>
      </c>
      <c r="E190" s="3" t="s">
        <v>459</v>
      </c>
      <c r="F190" s="3" t="str">
        <f t="shared" si="2"/>
        <v>Retail</v>
      </c>
      <c r="G190" s="3">
        <v>1</v>
      </c>
      <c r="H190" s="57"/>
    </row>
    <row r="191" spans="1:8">
      <c r="A191" s="57"/>
      <c r="B191" s="57"/>
      <c r="C191" s="176">
        <v>42353.073600000003</v>
      </c>
      <c r="D191" s="3" t="s">
        <v>445</v>
      </c>
      <c r="E191" s="3" t="s">
        <v>452</v>
      </c>
      <c r="F191" s="3" t="str">
        <f t="shared" si="2"/>
        <v>Retail</v>
      </c>
      <c r="G191" s="3">
        <v>2</v>
      </c>
      <c r="H191" s="57"/>
    </row>
    <row r="192" spans="1:8">
      <c r="A192" s="57"/>
      <c r="B192" s="57"/>
      <c r="C192" s="176">
        <v>42139.544399999999</v>
      </c>
      <c r="D192" s="3" t="s">
        <v>447</v>
      </c>
      <c r="E192" s="3" t="s">
        <v>456</v>
      </c>
      <c r="F192" s="3" t="str">
        <f t="shared" si="2"/>
        <v>Retail</v>
      </c>
      <c r="G192" s="3">
        <v>1</v>
      </c>
      <c r="H192" s="57"/>
    </row>
    <row r="193" spans="1:8">
      <c r="A193" s="57"/>
      <c r="B193" s="57"/>
      <c r="C193" s="176">
        <v>41982.104200000002</v>
      </c>
      <c r="D193" s="3" t="s">
        <v>449</v>
      </c>
      <c r="E193" s="3" t="s">
        <v>453</v>
      </c>
      <c r="F193" s="3" t="str">
        <f t="shared" si="2"/>
        <v>Wholesale</v>
      </c>
      <c r="G193" s="3">
        <v>23</v>
      </c>
      <c r="H193" s="57"/>
    </row>
    <row r="194" spans="1:8">
      <c r="A194" s="57"/>
      <c r="B194" s="57"/>
      <c r="C194" s="176">
        <v>42163.540300000001</v>
      </c>
      <c r="D194" s="3" t="s">
        <v>445</v>
      </c>
      <c r="E194" s="3" t="s">
        <v>455</v>
      </c>
      <c r="F194" s="3" t="str">
        <f t="shared" si="2"/>
        <v>Retail</v>
      </c>
      <c r="G194" s="3">
        <v>3</v>
      </c>
      <c r="H194" s="57"/>
    </row>
    <row r="195" spans="1:8">
      <c r="A195" s="57"/>
      <c r="B195" s="57"/>
      <c r="C195" s="176">
        <v>41980.073600000003</v>
      </c>
      <c r="D195" s="3" t="s">
        <v>449</v>
      </c>
      <c r="E195" s="3" t="s">
        <v>453</v>
      </c>
      <c r="F195" s="3" t="str">
        <f t="shared" si="2"/>
        <v>Retail</v>
      </c>
      <c r="G195" s="3">
        <v>2</v>
      </c>
      <c r="H195" s="57"/>
    </row>
    <row r="196" spans="1:8">
      <c r="A196" s="57"/>
      <c r="B196" s="57"/>
      <c r="C196" s="176">
        <v>42196.543100000003</v>
      </c>
      <c r="D196" s="3" t="s">
        <v>445</v>
      </c>
      <c r="E196" s="3" t="s">
        <v>453</v>
      </c>
      <c r="F196" s="3" t="str">
        <f t="shared" si="2"/>
        <v>Retail</v>
      </c>
      <c r="G196" s="3">
        <v>2</v>
      </c>
      <c r="H196" s="57"/>
    </row>
    <row r="197" spans="1:8">
      <c r="A197" s="57"/>
      <c r="B197" s="57"/>
      <c r="C197" s="176">
        <v>42335.4882</v>
      </c>
      <c r="D197" s="3" t="s">
        <v>445</v>
      </c>
      <c r="E197" s="3" t="s">
        <v>6</v>
      </c>
      <c r="F197" s="3" t="str">
        <f t="shared" si="2"/>
        <v>Retail</v>
      </c>
      <c r="G197" s="3">
        <v>2</v>
      </c>
      <c r="H197" s="57"/>
    </row>
    <row r="198" spans="1:8">
      <c r="A198" s="57"/>
      <c r="B198" s="57"/>
      <c r="C198" s="176">
        <v>42360.5049</v>
      </c>
      <c r="D198" s="3" t="s">
        <v>446</v>
      </c>
      <c r="E198" s="3" t="s">
        <v>453</v>
      </c>
      <c r="F198" s="3" t="str">
        <f t="shared" si="2"/>
        <v>Retail</v>
      </c>
      <c r="G198" s="3">
        <v>2</v>
      </c>
      <c r="H198" s="57"/>
    </row>
    <row r="199" spans="1:8">
      <c r="A199" s="57"/>
      <c r="B199" s="57"/>
      <c r="C199" s="176">
        <v>42180.529900000001</v>
      </c>
      <c r="D199" s="3" t="s">
        <v>447</v>
      </c>
      <c r="E199" s="3" t="s">
        <v>453</v>
      </c>
      <c r="F199" s="3" t="str">
        <f t="shared" si="2"/>
        <v>Wholesale</v>
      </c>
      <c r="G199" s="3">
        <v>34</v>
      </c>
      <c r="H199" s="57"/>
    </row>
    <row r="200" spans="1:8">
      <c r="A200" s="57"/>
      <c r="B200" s="57"/>
      <c r="C200" s="176">
        <v>42339.497199999998</v>
      </c>
      <c r="D200" s="3" t="s">
        <v>445</v>
      </c>
      <c r="E200" s="3" t="s">
        <v>461</v>
      </c>
      <c r="F200" s="3" t="str">
        <f t="shared" si="2"/>
        <v>Retail</v>
      </c>
      <c r="G200" s="3">
        <v>8</v>
      </c>
      <c r="H200" s="57"/>
    </row>
    <row r="201" spans="1:8">
      <c r="A201" s="57"/>
      <c r="B201" s="57"/>
      <c r="C201" s="176">
        <v>42338.5069</v>
      </c>
      <c r="D201" s="3" t="s">
        <v>449</v>
      </c>
      <c r="E201" s="3" t="s">
        <v>110</v>
      </c>
      <c r="F201" s="3" t="str">
        <f t="shared" si="2"/>
        <v>Retail</v>
      </c>
      <c r="G201" s="3">
        <v>2</v>
      </c>
      <c r="H201" s="57"/>
    </row>
    <row r="202" spans="1:8">
      <c r="A202" s="57"/>
      <c r="B202" s="57"/>
      <c r="C202" s="176">
        <v>41982.782599999999</v>
      </c>
      <c r="D202" s="3" t="s">
        <v>447</v>
      </c>
      <c r="E202" s="3" t="s">
        <v>453</v>
      </c>
      <c r="F202" s="3" t="str">
        <f t="shared" ref="F202:F265" si="3">IF(G202&lt;10,"Retail","Wholesale")</f>
        <v>Wholesale</v>
      </c>
      <c r="G202" s="3">
        <v>43</v>
      </c>
      <c r="H202" s="57"/>
    </row>
    <row r="203" spans="1:8">
      <c r="A203" s="57"/>
      <c r="B203" s="57"/>
      <c r="C203" s="176">
        <v>42191.422899999998</v>
      </c>
      <c r="D203" s="3" t="s">
        <v>445</v>
      </c>
      <c r="E203" s="3" t="s">
        <v>7</v>
      </c>
      <c r="F203" s="3" t="str">
        <f t="shared" si="3"/>
        <v>Wholesale</v>
      </c>
      <c r="G203" s="3">
        <v>71</v>
      </c>
      <c r="H203" s="57"/>
    </row>
    <row r="204" spans="1:8">
      <c r="A204" s="57"/>
      <c r="B204" s="57"/>
      <c r="C204" s="176">
        <v>42334.8361</v>
      </c>
      <c r="D204" s="3" t="s">
        <v>445</v>
      </c>
      <c r="E204" s="3" t="s">
        <v>453</v>
      </c>
      <c r="F204" s="3" t="str">
        <f t="shared" si="3"/>
        <v>Wholesale</v>
      </c>
      <c r="G204" s="3">
        <v>37</v>
      </c>
      <c r="H204" s="57"/>
    </row>
    <row r="205" spans="1:8">
      <c r="A205" s="57"/>
      <c r="B205" s="57"/>
      <c r="C205" s="176">
        <v>42212.527800000003</v>
      </c>
      <c r="D205" s="3" t="s">
        <v>447</v>
      </c>
      <c r="E205" s="3" t="s">
        <v>453</v>
      </c>
      <c r="F205" s="3" t="str">
        <f t="shared" si="3"/>
        <v>Retail</v>
      </c>
      <c r="G205" s="3">
        <v>2</v>
      </c>
      <c r="H205" s="57"/>
    </row>
    <row r="206" spans="1:8">
      <c r="A206" s="57"/>
      <c r="B206" s="57"/>
      <c r="C206" s="176">
        <v>41987.561800000003</v>
      </c>
      <c r="D206" s="3" t="s">
        <v>445</v>
      </c>
      <c r="E206" s="3" t="s">
        <v>6</v>
      </c>
      <c r="F206" s="3" t="str">
        <f t="shared" si="3"/>
        <v>Wholesale</v>
      </c>
      <c r="G206" s="3">
        <v>11</v>
      </c>
      <c r="H206" s="57"/>
    </row>
    <row r="207" spans="1:8">
      <c r="A207" s="57"/>
      <c r="B207" s="57"/>
      <c r="C207" s="176">
        <v>41978.105600000003</v>
      </c>
      <c r="D207" s="3" t="s">
        <v>445</v>
      </c>
      <c r="E207" s="3" t="s">
        <v>453</v>
      </c>
      <c r="F207" s="3" t="str">
        <f t="shared" si="3"/>
        <v>Wholesale</v>
      </c>
      <c r="G207" s="3">
        <v>32</v>
      </c>
      <c r="H207" s="57"/>
    </row>
    <row r="208" spans="1:8">
      <c r="A208" s="57"/>
      <c r="B208" s="57"/>
      <c r="C208" s="176">
        <v>42359.561099999999</v>
      </c>
      <c r="D208" s="3" t="s">
        <v>446</v>
      </c>
      <c r="E208" s="3" t="s">
        <v>7</v>
      </c>
      <c r="F208" s="3" t="str">
        <f t="shared" si="3"/>
        <v>Retail</v>
      </c>
      <c r="G208" s="3">
        <v>4</v>
      </c>
      <c r="H208" s="57"/>
    </row>
    <row r="209" spans="1:8">
      <c r="A209" s="57"/>
      <c r="B209" s="57"/>
      <c r="C209" s="176">
        <v>41990.534699999997</v>
      </c>
      <c r="D209" s="3" t="s">
        <v>445</v>
      </c>
      <c r="E209" s="3" t="s">
        <v>453</v>
      </c>
      <c r="F209" s="3" t="str">
        <f t="shared" si="3"/>
        <v>Retail</v>
      </c>
      <c r="G209" s="3">
        <v>1</v>
      </c>
      <c r="H209" s="57"/>
    </row>
    <row r="210" spans="1:8">
      <c r="A210" s="57"/>
      <c r="B210" s="57"/>
      <c r="C210" s="176">
        <v>42182.152099999999</v>
      </c>
      <c r="D210" s="3" t="s">
        <v>445</v>
      </c>
      <c r="E210" s="3" t="s">
        <v>114</v>
      </c>
      <c r="F210" s="3" t="str">
        <f t="shared" si="3"/>
        <v>Retail</v>
      </c>
      <c r="G210" s="3">
        <v>1</v>
      </c>
      <c r="H210" s="57"/>
    </row>
    <row r="211" spans="1:8">
      <c r="A211" s="57"/>
      <c r="B211" s="57"/>
      <c r="C211" s="176">
        <v>42340.229899999998</v>
      </c>
      <c r="D211" s="3" t="s">
        <v>446</v>
      </c>
      <c r="E211" s="3" t="s">
        <v>7</v>
      </c>
      <c r="F211" s="3" t="str">
        <f t="shared" si="3"/>
        <v>Wholesale</v>
      </c>
      <c r="G211" s="3">
        <v>55</v>
      </c>
      <c r="H211" s="57"/>
    </row>
    <row r="212" spans="1:8">
      <c r="A212" s="57"/>
      <c r="B212" s="57"/>
      <c r="C212" s="176">
        <v>42140.165300000001</v>
      </c>
      <c r="D212" s="3" t="s">
        <v>445</v>
      </c>
      <c r="E212" s="3" t="s">
        <v>452</v>
      </c>
      <c r="F212" s="3" t="str">
        <f t="shared" si="3"/>
        <v>Retail</v>
      </c>
      <c r="G212" s="3">
        <v>2</v>
      </c>
      <c r="H212" s="57"/>
    </row>
    <row r="213" spans="1:8">
      <c r="A213" s="57"/>
      <c r="B213" s="57"/>
      <c r="C213" s="176">
        <v>42172.111799999999</v>
      </c>
      <c r="D213" s="3" t="s">
        <v>445</v>
      </c>
      <c r="E213" s="3" t="s">
        <v>460</v>
      </c>
      <c r="F213" s="3" t="str">
        <f t="shared" si="3"/>
        <v>Retail</v>
      </c>
      <c r="G213" s="3">
        <v>1</v>
      </c>
      <c r="H213" s="57"/>
    </row>
    <row r="214" spans="1:8">
      <c r="A214" s="57"/>
      <c r="B214" s="57"/>
      <c r="C214" s="176">
        <v>42250.493799999997</v>
      </c>
      <c r="D214" s="3" t="s">
        <v>446</v>
      </c>
      <c r="E214" s="3" t="s">
        <v>114</v>
      </c>
      <c r="F214" s="3" t="str">
        <f t="shared" si="3"/>
        <v>Wholesale</v>
      </c>
      <c r="G214" s="3">
        <v>33</v>
      </c>
      <c r="H214" s="57"/>
    </row>
    <row r="215" spans="1:8">
      <c r="A215" s="57"/>
      <c r="B215" s="57"/>
      <c r="C215" s="176">
        <v>42068.174299999999</v>
      </c>
      <c r="D215" s="3" t="s">
        <v>445</v>
      </c>
      <c r="E215" s="3" t="s">
        <v>6</v>
      </c>
      <c r="F215" s="3" t="str">
        <f t="shared" si="3"/>
        <v>Retail</v>
      </c>
      <c r="G215" s="3">
        <v>1</v>
      </c>
      <c r="H215" s="57"/>
    </row>
    <row r="216" spans="1:8">
      <c r="A216" s="57"/>
      <c r="B216" s="57"/>
      <c r="C216" s="176">
        <v>41984.501400000001</v>
      </c>
      <c r="D216" s="3" t="s">
        <v>446</v>
      </c>
      <c r="E216" s="3" t="s">
        <v>448</v>
      </c>
      <c r="F216" s="3" t="str">
        <f t="shared" si="3"/>
        <v>Retail</v>
      </c>
      <c r="G216" s="3">
        <v>1</v>
      </c>
      <c r="H216" s="57"/>
    </row>
    <row r="217" spans="1:8">
      <c r="A217" s="57"/>
      <c r="B217" s="57"/>
      <c r="C217" s="176">
        <v>42358.4882</v>
      </c>
      <c r="D217" s="3" t="s">
        <v>445</v>
      </c>
      <c r="E217" s="3" t="s">
        <v>453</v>
      </c>
      <c r="F217" s="3" t="str">
        <f t="shared" si="3"/>
        <v>Retail</v>
      </c>
      <c r="G217" s="3">
        <v>3</v>
      </c>
      <c r="H217" s="57"/>
    </row>
    <row r="218" spans="1:8">
      <c r="A218" s="57"/>
      <c r="B218" s="57"/>
      <c r="C218" s="176">
        <v>42209.463900000002</v>
      </c>
      <c r="D218" s="3" t="s">
        <v>445</v>
      </c>
      <c r="E218" s="3" t="s">
        <v>10</v>
      </c>
      <c r="F218" s="3" t="str">
        <f t="shared" si="3"/>
        <v>Retail</v>
      </c>
      <c r="G218" s="3">
        <v>2</v>
      </c>
      <c r="H218" s="57"/>
    </row>
    <row r="219" spans="1:8">
      <c r="A219" s="57"/>
      <c r="B219" s="57"/>
      <c r="C219" s="176">
        <v>42221.546499999997</v>
      </c>
      <c r="D219" s="3" t="s">
        <v>445</v>
      </c>
      <c r="E219" s="3" t="s">
        <v>7</v>
      </c>
      <c r="F219" s="3" t="str">
        <f t="shared" si="3"/>
        <v>Wholesale</v>
      </c>
      <c r="G219" s="3">
        <v>39</v>
      </c>
      <c r="H219" s="57"/>
    </row>
    <row r="220" spans="1:8">
      <c r="A220" s="57"/>
      <c r="B220" s="57"/>
      <c r="C220" s="176">
        <v>41982.169399999999</v>
      </c>
      <c r="D220" s="3" t="s">
        <v>445</v>
      </c>
      <c r="E220" s="3" t="s">
        <v>9</v>
      </c>
      <c r="F220" s="3" t="str">
        <f t="shared" si="3"/>
        <v>Wholesale</v>
      </c>
      <c r="G220" s="3">
        <v>70</v>
      </c>
      <c r="H220" s="57"/>
    </row>
    <row r="221" spans="1:8">
      <c r="A221" s="57"/>
      <c r="B221" s="57"/>
      <c r="C221" s="176">
        <v>42250.065999999999</v>
      </c>
      <c r="D221" s="3" t="s">
        <v>445</v>
      </c>
      <c r="E221" s="3" t="s">
        <v>312</v>
      </c>
      <c r="F221" s="3" t="str">
        <f t="shared" si="3"/>
        <v>Wholesale</v>
      </c>
      <c r="G221" s="3">
        <v>36</v>
      </c>
      <c r="H221" s="57"/>
    </row>
    <row r="222" spans="1:8">
      <c r="A222" s="57"/>
      <c r="B222" s="57"/>
      <c r="C222" s="176">
        <v>41980.490299999998</v>
      </c>
      <c r="D222" s="3" t="s">
        <v>445</v>
      </c>
      <c r="E222" s="3" t="s">
        <v>114</v>
      </c>
      <c r="F222" s="3" t="str">
        <f t="shared" si="3"/>
        <v>Retail</v>
      </c>
      <c r="G222" s="3">
        <v>1</v>
      </c>
      <c r="H222" s="57"/>
    </row>
    <row r="223" spans="1:8">
      <c r="A223" s="57"/>
      <c r="B223" s="57"/>
      <c r="C223" s="176">
        <v>42339.102800000001</v>
      </c>
      <c r="D223" s="3" t="s">
        <v>445</v>
      </c>
      <c r="E223" s="3" t="s">
        <v>7</v>
      </c>
      <c r="F223" s="3" t="str">
        <f t="shared" si="3"/>
        <v>Retail</v>
      </c>
      <c r="G223" s="3">
        <v>1</v>
      </c>
      <c r="H223" s="57"/>
    </row>
    <row r="224" spans="1:8">
      <c r="A224" s="57"/>
      <c r="B224" s="57"/>
      <c r="C224" s="176">
        <v>41984.6299</v>
      </c>
      <c r="D224" s="3" t="s">
        <v>447</v>
      </c>
      <c r="E224" s="3" t="s">
        <v>452</v>
      </c>
      <c r="F224" s="3" t="str">
        <f t="shared" si="3"/>
        <v>Wholesale</v>
      </c>
      <c r="G224" s="3">
        <v>70</v>
      </c>
      <c r="H224" s="57"/>
    </row>
    <row r="225" spans="1:8">
      <c r="A225" s="57"/>
      <c r="B225" s="57"/>
      <c r="C225" s="176">
        <v>42339.103499999997</v>
      </c>
      <c r="D225" s="3" t="s">
        <v>445</v>
      </c>
      <c r="E225" s="3" t="s">
        <v>453</v>
      </c>
      <c r="F225" s="3" t="str">
        <f t="shared" si="3"/>
        <v>Wholesale</v>
      </c>
      <c r="G225" s="3">
        <v>31</v>
      </c>
      <c r="H225" s="57"/>
    </row>
    <row r="226" spans="1:8">
      <c r="A226" s="57"/>
      <c r="B226" s="57"/>
      <c r="C226" s="176">
        <v>42345.470800000003</v>
      </c>
      <c r="D226" s="3" t="s">
        <v>446</v>
      </c>
      <c r="E226" s="3" t="s">
        <v>453</v>
      </c>
      <c r="F226" s="3" t="str">
        <f t="shared" si="3"/>
        <v>Wholesale</v>
      </c>
      <c r="G226" s="3">
        <v>27</v>
      </c>
      <c r="H226" s="57"/>
    </row>
    <row r="227" spans="1:8">
      <c r="A227" s="57"/>
      <c r="B227" s="57"/>
      <c r="C227" s="176">
        <v>42215.503499999999</v>
      </c>
      <c r="D227" s="3" t="s">
        <v>446</v>
      </c>
      <c r="E227" s="3" t="s">
        <v>110</v>
      </c>
      <c r="F227" s="3" t="str">
        <f t="shared" si="3"/>
        <v>Retail</v>
      </c>
      <c r="G227" s="3">
        <v>3</v>
      </c>
      <c r="H227" s="57"/>
    </row>
    <row r="228" spans="1:8">
      <c r="A228" s="57"/>
      <c r="B228" s="57"/>
      <c r="C228" s="176">
        <v>42344.463900000002</v>
      </c>
      <c r="D228" s="3" t="s">
        <v>447</v>
      </c>
      <c r="E228" s="3" t="s">
        <v>453</v>
      </c>
      <c r="F228" s="3" t="str">
        <f t="shared" si="3"/>
        <v>Retail</v>
      </c>
      <c r="G228" s="3">
        <v>1</v>
      </c>
      <c r="H228" s="57"/>
    </row>
    <row r="229" spans="1:8">
      <c r="A229" s="57"/>
      <c r="B229" s="57"/>
      <c r="C229" s="176">
        <v>41979.489600000001</v>
      </c>
      <c r="D229" s="3" t="s">
        <v>447</v>
      </c>
      <c r="E229" s="3" t="s">
        <v>453</v>
      </c>
      <c r="F229" s="3" t="str">
        <f t="shared" si="3"/>
        <v>Retail</v>
      </c>
      <c r="G229" s="3">
        <v>3</v>
      </c>
      <c r="H229" s="57"/>
    </row>
    <row r="230" spans="1:8">
      <c r="A230" s="57"/>
      <c r="B230" s="57"/>
      <c r="C230" s="176">
        <v>41980.2</v>
      </c>
      <c r="D230" s="3" t="s">
        <v>446</v>
      </c>
      <c r="E230" s="3" t="s">
        <v>453</v>
      </c>
      <c r="F230" s="3" t="str">
        <f t="shared" si="3"/>
        <v>Retail</v>
      </c>
      <c r="G230" s="3">
        <v>3</v>
      </c>
      <c r="H230" s="57"/>
    </row>
    <row r="231" spans="1:8">
      <c r="A231" s="57"/>
      <c r="B231" s="57"/>
      <c r="C231" s="176">
        <v>42336.535400000001</v>
      </c>
      <c r="D231" s="3" t="s">
        <v>449</v>
      </c>
      <c r="E231" s="3" t="s">
        <v>9</v>
      </c>
      <c r="F231" s="3" t="str">
        <f t="shared" si="3"/>
        <v>Retail</v>
      </c>
      <c r="G231" s="3">
        <v>7</v>
      </c>
      <c r="H231" s="57"/>
    </row>
    <row r="232" spans="1:8">
      <c r="A232" s="57"/>
      <c r="B232" s="57"/>
      <c r="C232" s="176">
        <v>42218.151400000002</v>
      </c>
      <c r="D232" s="3" t="s">
        <v>449</v>
      </c>
      <c r="E232" s="3" t="s">
        <v>10</v>
      </c>
      <c r="F232" s="3" t="str">
        <f t="shared" si="3"/>
        <v>Wholesale</v>
      </c>
      <c r="G232" s="3">
        <v>63</v>
      </c>
      <c r="H232" s="57"/>
    </row>
    <row r="233" spans="1:8">
      <c r="A233" s="57"/>
      <c r="B233" s="57"/>
      <c r="C233" s="176">
        <v>41986.547200000001</v>
      </c>
      <c r="D233" s="3" t="s">
        <v>449</v>
      </c>
      <c r="E233" s="3" t="s">
        <v>453</v>
      </c>
      <c r="F233" s="3" t="str">
        <f t="shared" si="3"/>
        <v>Retail</v>
      </c>
      <c r="G233" s="3">
        <v>6</v>
      </c>
      <c r="H233" s="57"/>
    </row>
    <row r="234" spans="1:8">
      <c r="A234" s="57"/>
      <c r="B234" s="57"/>
      <c r="C234" s="176">
        <v>42123.4444</v>
      </c>
      <c r="D234" s="3" t="s">
        <v>445</v>
      </c>
      <c r="E234" s="3" t="s">
        <v>460</v>
      </c>
      <c r="F234" s="3" t="str">
        <f t="shared" si="3"/>
        <v>Retail</v>
      </c>
      <c r="G234" s="3">
        <v>5</v>
      </c>
      <c r="H234" s="57"/>
    </row>
    <row r="235" spans="1:8">
      <c r="A235" s="57"/>
      <c r="B235" s="57"/>
      <c r="C235" s="176">
        <v>41987.152800000003</v>
      </c>
      <c r="D235" s="3" t="s">
        <v>446</v>
      </c>
      <c r="E235" s="3" t="s">
        <v>6</v>
      </c>
      <c r="F235" s="3" t="str">
        <f t="shared" si="3"/>
        <v>Wholesale</v>
      </c>
      <c r="G235" s="3">
        <v>154</v>
      </c>
      <c r="H235" s="57"/>
    </row>
    <row r="236" spans="1:8">
      <c r="A236" s="57"/>
      <c r="B236" s="57"/>
      <c r="C236" s="176">
        <v>41979.849300000002</v>
      </c>
      <c r="D236" s="3" t="s">
        <v>446</v>
      </c>
      <c r="E236" s="3" t="s">
        <v>453</v>
      </c>
      <c r="F236" s="3" t="str">
        <f t="shared" si="3"/>
        <v>Retail</v>
      </c>
      <c r="G236" s="3">
        <v>4</v>
      </c>
      <c r="H236" s="57"/>
    </row>
    <row r="237" spans="1:8">
      <c r="A237" s="57"/>
      <c r="B237" s="57"/>
      <c r="C237" s="176">
        <v>41982.6875</v>
      </c>
      <c r="D237" s="3" t="s">
        <v>445</v>
      </c>
      <c r="E237" s="3" t="s">
        <v>453</v>
      </c>
      <c r="F237" s="3" t="str">
        <f t="shared" si="3"/>
        <v>Retail</v>
      </c>
      <c r="G237" s="3">
        <v>2</v>
      </c>
      <c r="H237" s="57"/>
    </row>
    <row r="238" spans="1:8">
      <c r="A238" s="57"/>
      <c r="B238" s="57"/>
      <c r="C238" s="176">
        <v>42299.859700000001</v>
      </c>
      <c r="D238" s="3" t="s">
        <v>447</v>
      </c>
      <c r="E238" s="3" t="s">
        <v>6</v>
      </c>
      <c r="F238" s="3" t="str">
        <f t="shared" si="3"/>
        <v>Wholesale</v>
      </c>
      <c r="G238" s="3">
        <v>36</v>
      </c>
      <c r="H238" s="57"/>
    </row>
    <row r="239" spans="1:8">
      <c r="A239" s="57"/>
      <c r="B239" s="57"/>
      <c r="C239" s="176">
        <v>42162.510399999999</v>
      </c>
      <c r="D239" s="3" t="s">
        <v>445</v>
      </c>
      <c r="E239" s="3" t="s">
        <v>9</v>
      </c>
      <c r="F239" s="3" t="str">
        <f t="shared" si="3"/>
        <v>Retail</v>
      </c>
      <c r="G239" s="3">
        <v>3</v>
      </c>
      <c r="H239" s="57"/>
    </row>
    <row r="240" spans="1:8">
      <c r="A240" s="57"/>
      <c r="B240" s="57"/>
      <c r="C240" s="176">
        <v>42311.479899999998</v>
      </c>
      <c r="D240" s="3" t="s">
        <v>445</v>
      </c>
      <c r="E240" s="3" t="s">
        <v>453</v>
      </c>
      <c r="F240" s="3" t="str">
        <f t="shared" si="3"/>
        <v>Retail</v>
      </c>
      <c r="G240" s="3">
        <v>1</v>
      </c>
      <c r="H240" s="57"/>
    </row>
    <row r="241" spans="1:8">
      <c r="A241" s="57"/>
      <c r="B241" s="57"/>
      <c r="C241" s="176">
        <v>42077.188900000001</v>
      </c>
      <c r="D241" s="3" t="s">
        <v>445</v>
      </c>
      <c r="E241" s="3" t="s">
        <v>459</v>
      </c>
      <c r="F241" s="3" t="str">
        <f t="shared" si="3"/>
        <v>Retail</v>
      </c>
      <c r="G241" s="3">
        <v>1</v>
      </c>
      <c r="H241" s="57"/>
    </row>
    <row r="242" spans="1:8">
      <c r="A242" s="57"/>
      <c r="B242" s="57"/>
      <c r="C242" s="176">
        <v>42178.552799999998</v>
      </c>
      <c r="D242" s="3" t="s">
        <v>446</v>
      </c>
      <c r="E242" s="3" t="s">
        <v>461</v>
      </c>
      <c r="F242" s="3" t="str">
        <f t="shared" si="3"/>
        <v>Retail</v>
      </c>
      <c r="G242" s="3">
        <v>1</v>
      </c>
      <c r="H242" s="57"/>
    </row>
    <row r="243" spans="1:8">
      <c r="A243" s="57"/>
      <c r="B243" s="57"/>
      <c r="C243" s="176">
        <v>42027.466</v>
      </c>
      <c r="D243" s="3" t="s">
        <v>447</v>
      </c>
      <c r="E243" s="3" t="s">
        <v>112</v>
      </c>
      <c r="F243" s="3" t="str">
        <f t="shared" si="3"/>
        <v>Wholesale</v>
      </c>
      <c r="G243" s="3">
        <v>38</v>
      </c>
      <c r="H243" s="57"/>
    </row>
    <row r="244" spans="1:8">
      <c r="A244" s="57"/>
      <c r="B244" s="57"/>
      <c r="C244" s="176">
        <v>42336.815999999999</v>
      </c>
      <c r="D244" s="3" t="s">
        <v>446</v>
      </c>
      <c r="E244" s="3" t="s">
        <v>10</v>
      </c>
      <c r="F244" s="3" t="str">
        <f t="shared" si="3"/>
        <v>Wholesale</v>
      </c>
      <c r="G244" s="3">
        <v>52</v>
      </c>
      <c r="H244" s="57"/>
    </row>
    <row r="245" spans="1:8">
      <c r="A245" s="57"/>
      <c r="B245" s="57"/>
      <c r="C245" s="176">
        <v>41981.4931</v>
      </c>
      <c r="D245" s="3" t="s">
        <v>447</v>
      </c>
      <c r="E245" s="3" t="s">
        <v>10</v>
      </c>
      <c r="F245" s="3" t="str">
        <f t="shared" si="3"/>
        <v>Wholesale</v>
      </c>
      <c r="G245" s="3">
        <v>59</v>
      </c>
      <c r="H245" s="57"/>
    </row>
    <row r="246" spans="1:8">
      <c r="A246" s="57"/>
      <c r="B246" s="57"/>
      <c r="C246" s="176">
        <v>42266.686800000003</v>
      </c>
      <c r="D246" s="3" t="s">
        <v>449</v>
      </c>
      <c r="E246" s="3" t="s">
        <v>6</v>
      </c>
      <c r="F246" s="3" t="str">
        <f t="shared" si="3"/>
        <v>Wholesale</v>
      </c>
      <c r="G246" s="3">
        <v>155</v>
      </c>
      <c r="H246" s="57"/>
    </row>
    <row r="247" spans="1:8">
      <c r="A247" s="57"/>
      <c r="B247" s="57"/>
      <c r="C247" s="176">
        <v>42133.945099999997</v>
      </c>
      <c r="D247" s="3" t="s">
        <v>449</v>
      </c>
      <c r="E247" s="3" t="s">
        <v>453</v>
      </c>
      <c r="F247" s="3" t="str">
        <f t="shared" si="3"/>
        <v>Retail</v>
      </c>
      <c r="G247" s="3">
        <v>2</v>
      </c>
      <c r="H247" s="57"/>
    </row>
    <row r="248" spans="1:8">
      <c r="A248" s="57"/>
      <c r="B248" s="57"/>
      <c r="C248" s="176">
        <v>42347.508300000001</v>
      </c>
      <c r="D248" s="3" t="s">
        <v>445</v>
      </c>
      <c r="E248" s="3" t="s">
        <v>9</v>
      </c>
      <c r="F248" s="3" t="str">
        <f t="shared" si="3"/>
        <v>Wholesale</v>
      </c>
      <c r="G248" s="3">
        <v>33</v>
      </c>
      <c r="H248" s="57"/>
    </row>
    <row r="249" spans="1:8">
      <c r="A249" s="57"/>
      <c r="B249" s="57"/>
      <c r="C249" s="176">
        <v>42154.739600000001</v>
      </c>
      <c r="D249" s="3" t="s">
        <v>449</v>
      </c>
      <c r="E249" s="3" t="s">
        <v>453</v>
      </c>
      <c r="F249" s="3" t="str">
        <f t="shared" si="3"/>
        <v>Wholesale</v>
      </c>
      <c r="G249" s="3">
        <v>27</v>
      </c>
      <c r="H249" s="57"/>
    </row>
    <row r="250" spans="1:8">
      <c r="A250" s="57"/>
      <c r="B250" s="57"/>
      <c r="C250" s="176">
        <v>42342.144399999997</v>
      </c>
      <c r="D250" s="3" t="s">
        <v>446</v>
      </c>
      <c r="E250" s="3" t="s">
        <v>451</v>
      </c>
      <c r="F250" s="3" t="str">
        <f t="shared" si="3"/>
        <v>Retail</v>
      </c>
      <c r="G250" s="3">
        <v>6</v>
      </c>
      <c r="H250" s="57"/>
    </row>
    <row r="251" spans="1:8">
      <c r="A251" s="57"/>
      <c r="B251" s="57"/>
      <c r="C251" s="176">
        <v>42138.709699999999</v>
      </c>
      <c r="D251" s="3" t="s">
        <v>445</v>
      </c>
      <c r="E251" s="3" t="s">
        <v>451</v>
      </c>
      <c r="F251" s="3" t="str">
        <f t="shared" si="3"/>
        <v>Retail</v>
      </c>
      <c r="G251" s="3">
        <v>3</v>
      </c>
      <c r="H251" s="57"/>
    </row>
    <row r="252" spans="1:8">
      <c r="A252" s="57"/>
      <c r="B252" s="57"/>
      <c r="C252" s="176">
        <v>41980.559000000001</v>
      </c>
      <c r="D252" s="3" t="s">
        <v>449</v>
      </c>
      <c r="E252" s="3" t="s">
        <v>312</v>
      </c>
      <c r="F252" s="3" t="str">
        <f t="shared" si="3"/>
        <v>Wholesale</v>
      </c>
      <c r="G252" s="3">
        <v>59</v>
      </c>
      <c r="H252" s="57"/>
    </row>
    <row r="253" spans="1:8">
      <c r="A253" s="57"/>
      <c r="B253" s="57"/>
      <c r="C253" s="176">
        <v>42214.1944</v>
      </c>
      <c r="D253" s="3" t="s">
        <v>449</v>
      </c>
      <c r="E253" s="3" t="s">
        <v>459</v>
      </c>
      <c r="F253" s="3" t="str">
        <f t="shared" si="3"/>
        <v>Retail</v>
      </c>
      <c r="G253" s="3">
        <v>4</v>
      </c>
      <c r="H253" s="57"/>
    </row>
    <row r="254" spans="1:8">
      <c r="A254" s="57"/>
      <c r="B254" s="57"/>
      <c r="C254" s="176">
        <v>42359.547200000001</v>
      </c>
      <c r="D254" s="3" t="s">
        <v>445</v>
      </c>
      <c r="E254" s="3" t="s">
        <v>6</v>
      </c>
      <c r="F254" s="3" t="str">
        <f t="shared" si="3"/>
        <v>Wholesale</v>
      </c>
      <c r="G254" s="3">
        <v>30</v>
      </c>
      <c r="H254" s="57"/>
    </row>
    <row r="255" spans="1:8">
      <c r="A255" s="57"/>
      <c r="B255" s="57"/>
      <c r="C255" s="176">
        <v>41986.834699999999</v>
      </c>
      <c r="D255" s="3" t="s">
        <v>447</v>
      </c>
      <c r="E255" s="3" t="s">
        <v>114</v>
      </c>
      <c r="F255" s="3" t="str">
        <f t="shared" si="3"/>
        <v>Wholesale</v>
      </c>
      <c r="G255" s="3">
        <v>43</v>
      </c>
      <c r="H255" s="57"/>
    </row>
    <row r="256" spans="1:8">
      <c r="A256" s="57"/>
      <c r="B256" s="57"/>
      <c r="C256" s="176">
        <v>42333.860399999998</v>
      </c>
      <c r="D256" s="3" t="s">
        <v>449</v>
      </c>
      <c r="E256" s="3" t="s">
        <v>6</v>
      </c>
      <c r="F256" s="3" t="str">
        <f t="shared" si="3"/>
        <v>Wholesale</v>
      </c>
      <c r="G256" s="3">
        <v>26</v>
      </c>
      <c r="H256" s="57"/>
    </row>
    <row r="257" spans="1:8">
      <c r="A257" s="57"/>
      <c r="B257" s="57"/>
      <c r="C257" s="176">
        <v>42342.522199999999</v>
      </c>
      <c r="D257" s="3" t="s">
        <v>447</v>
      </c>
      <c r="E257" s="3" t="s">
        <v>114</v>
      </c>
      <c r="F257" s="3" t="str">
        <f t="shared" si="3"/>
        <v>Wholesale</v>
      </c>
      <c r="G257" s="3">
        <v>45</v>
      </c>
      <c r="H257" s="57"/>
    </row>
    <row r="258" spans="1:8">
      <c r="A258" s="57"/>
      <c r="B258" s="57"/>
      <c r="C258" s="176">
        <v>42230.739600000001</v>
      </c>
      <c r="D258" s="3" t="s">
        <v>445</v>
      </c>
      <c r="E258" s="3" t="s">
        <v>10</v>
      </c>
      <c r="F258" s="3" t="str">
        <f t="shared" si="3"/>
        <v>Retail</v>
      </c>
      <c r="G258" s="3">
        <v>2</v>
      </c>
      <c r="H258" s="57"/>
    </row>
    <row r="259" spans="1:8">
      <c r="A259" s="57"/>
      <c r="B259" s="57"/>
      <c r="C259" s="176">
        <v>41984.474300000002</v>
      </c>
      <c r="D259" s="3" t="s">
        <v>449</v>
      </c>
      <c r="E259" s="3" t="s">
        <v>112</v>
      </c>
      <c r="F259" s="3" t="str">
        <f t="shared" si="3"/>
        <v>Retail</v>
      </c>
      <c r="G259" s="3">
        <v>1</v>
      </c>
      <c r="H259" s="57"/>
    </row>
    <row r="260" spans="1:8">
      <c r="A260" s="57"/>
      <c r="B260" s="57"/>
      <c r="C260" s="176">
        <v>41985.729899999998</v>
      </c>
      <c r="D260" s="3" t="s">
        <v>447</v>
      </c>
      <c r="E260" s="3" t="s">
        <v>453</v>
      </c>
      <c r="F260" s="3" t="str">
        <f t="shared" si="3"/>
        <v>Wholesale</v>
      </c>
      <c r="G260" s="3">
        <v>55</v>
      </c>
      <c r="H260" s="57"/>
    </row>
    <row r="261" spans="1:8">
      <c r="A261" s="57"/>
      <c r="B261" s="57"/>
      <c r="C261" s="176">
        <v>42358.4715</v>
      </c>
      <c r="D261" s="3" t="s">
        <v>446</v>
      </c>
      <c r="E261" s="3" t="s">
        <v>10</v>
      </c>
      <c r="F261" s="3" t="str">
        <f t="shared" si="3"/>
        <v>Retail</v>
      </c>
      <c r="G261" s="3">
        <v>1</v>
      </c>
      <c r="H261" s="57"/>
    </row>
    <row r="262" spans="1:8">
      <c r="A262" s="57"/>
      <c r="B262" s="57"/>
      <c r="C262" s="176">
        <v>42355.447200000002</v>
      </c>
      <c r="D262" s="3" t="s">
        <v>446</v>
      </c>
      <c r="E262" s="3" t="s">
        <v>6</v>
      </c>
      <c r="F262" s="3" t="str">
        <f t="shared" si="3"/>
        <v>Wholesale</v>
      </c>
      <c r="G262" s="3">
        <v>27</v>
      </c>
      <c r="H262" s="57"/>
    </row>
    <row r="263" spans="1:8">
      <c r="A263" s="57"/>
      <c r="B263" s="57"/>
      <c r="C263" s="176">
        <v>42313.515299999999</v>
      </c>
      <c r="D263" s="3" t="s">
        <v>445</v>
      </c>
      <c r="E263" s="3" t="s">
        <v>453</v>
      </c>
      <c r="F263" s="3" t="str">
        <f t="shared" si="3"/>
        <v>Retail</v>
      </c>
      <c r="G263" s="3">
        <v>1</v>
      </c>
      <c r="H263" s="57"/>
    </row>
    <row r="264" spans="1:8">
      <c r="A264" s="57"/>
      <c r="B264" s="57"/>
      <c r="C264" s="176">
        <v>42217.775000000001</v>
      </c>
      <c r="D264" s="3" t="s">
        <v>445</v>
      </c>
      <c r="E264" s="3" t="s">
        <v>453</v>
      </c>
      <c r="F264" s="3" t="str">
        <f t="shared" si="3"/>
        <v>Wholesale</v>
      </c>
      <c r="G264" s="3">
        <v>45</v>
      </c>
      <c r="H264" s="57"/>
    </row>
    <row r="265" spans="1:8">
      <c r="A265" s="57"/>
      <c r="B265" s="57"/>
      <c r="C265" s="176">
        <v>42329.790999999997</v>
      </c>
      <c r="D265" s="3" t="s">
        <v>447</v>
      </c>
      <c r="E265" s="3" t="s">
        <v>10</v>
      </c>
      <c r="F265" s="3" t="str">
        <f t="shared" si="3"/>
        <v>Wholesale</v>
      </c>
      <c r="G265" s="3">
        <v>39</v>
      </c>
      <c r="H265" s="57"/>
    </row>
    <row r="266" spans="1:8">
      <c r="A266" s="57"/>
      <c r="B266" s="57"/>
      <c r="C266" s="176">
        <v>42201.494400000003</v>
      </c>
      <c r="D266" s="3" t="s">
        <v>445</v>
      </c>
      <c r="E266" s="3" t="s">
        <v>112</v>
      </c>
      <c r="F266" s="3" t="str">
        <f t="shared" ref="F266:F329" si="4">IF(G266&lt;10,"Retail","Wholesale")</f>
        <v>Wholesale</v>
      </c>
      <c r="G266" s="3">
        <v>91</v>
      </c>
      <c r="H266" s="57"/>
    </row>
    <row r="267" spans="1:8">
      <c r="A267" s="57"/>
      <c r="B267" s="57"/>
      <c r="C267" s="176">
        <v>41987.456899999997</v>
      </c>
      <c r="D267" s="3" t="s">
        <v>445</v>
      </c>
      <c r="E267" s="3" t="s">
        <v>312</v>
      </c>
      <c r="F267" s="3" t="str">
        <f t="shared" si="4"/>
        <v>Retail</v>
      </c>
      <c r="G267" s="3">
        <v>7</v>
      </c>
      <c r="H267" s="57"/>
    </row>
    <row r="268" spans="1:8">
      <c r="A268" s="57"/>
      <c r="B268" s="57"/>
      <c r="C268" s="176">
        <v>42347.789599999996</v>
      </c>
      <c r="D268" s="3" t="s">
        <v>446</v>
      </c>
      <c r="E268" s="3" t="s">
        <v>453</v>
      </c>
      <c r="F268" s="3" t="str">
        <f t="shared" si="4"/>
        <v>Retail</v>
      </c>
      <c r="G268" s="3">
        <v>2</v>
      </c>
      <c r="H268" s="57"/>
    </row>
    <row r="269" spans="1:8">
      <c r="A269" s="57"/>
      <c r="B269" s="57"/>
      <c r="C269" s="176">
        <v>42332.445800000001</v>
      </c>
      <c r="D269" s="3" t="s">
        <v>446</v>
      </c>
      <c r="E269" s="3" t="s">
        <v>453</v>
      </c>
      <c r="F269" s="3" t="str">
        <f t="shared" si="4"/>
        <v>Retail</v>
      </c>
      <c r="G269" s="3">
        <v>1</v>
      </c>
      <c r="H269" s="57"/>
    </row>
    <row r="270" spans="1:8">
      <c r="A270" s="57"/>
      <c r="B270" s="57"/>
      <c r="C270" s="176">
        <v>42342.709699999999</v>
      </c>
      <c r="D270" s="3" t="s">
        <v>445</v>
      </c>
      <c r="E270" s="3" t="s">
        <v>110</v>
      </c>
      <c r="F270" s="3" t="str">
        <f t="shared" si="4"/>
        <v>Retail</v>
      </c>
      <c r="G270" s="3">
        <v>1</v>
      </c>
      <c r="H270" s="57"/>
    </row>
    <row r="271" spans="1:8">
      <c r="A271" s="57"/>
      <c r="B271" s="57"/>
      <c r="C271" s="176">
        <v>42183.1708</v>
      </c>
      <c r="D271" s="3" t="s">
        <v>445</v>
      </c>
      <c r="E271" s="3" t="s">
        <v>453</v>
      </c>
      <c r="F271" s="3" t="str">
        <f t="shared" si="4"/>
        <v>Wholesale</v>
      </c>
      <c r="G271" s="3">
        <v>29</v>
      </c>
      <c r="H271" s="57"/>
    </row>
    <row r="272" spans="1:8">
      <c r="A272" s="57"/>
      <c r="B272" s="57"/>
      <c r="C272" s="176">
        <v>42216.551399999997</v>
      </c>
      <c r="D272" s="3" t="s">
        <v>446</v>
      </c>
      <c r="E272" s="3" t="s">
        <v>10</v>
      </c>
      <c r="F272" s="3" t="str">
        <f t="shared" si="4"/>
        <v>Wholesale</v>
      </c>
      <c r="G272" s="3">
        <v>74</v>
      </c>
      <c r="H272" s="57"/>
    </row>
    <row r="273" spans="1:8">
      <c r="A273" s="57"/>
      <c r="B273" s="57"/>
      <c r="C273" s="176">
        <v>42358.186800000003</v>
      </c>
      <c r="D273" s="3" t="s">
        <v>445</v>
      </c>
      <c r="E273" s="3" t="s">
        <v>458</v>
      </c>
      <c r="F273" s="3" t="str">
        <f t="shared" si="4"/>
        <v>Retail</v>
      </c>
      <c r="G273" s="3">
        <v>4</v>
      </c>
      <c r="H273" s="57"/>
    </row>
    <row r="274" spans="1:8">
      <c r="A274" s="57"/>
      <c r="B274" s="57"/>
      <c r="C274" s="176">
        <v>41987.479899999998</v>
      </c>
      <c r="D274" s="3" t="s">
        <v>445</v>
      </c>
      <c r="E274" s="3" t="s">
        <v>114</v>
      </c>
      <c r="F274" s="3" t="str">
        <f t="shared" si="4"/>
        <v>Wholesale</v>
      </c>
      <c r="G274" s="3">
        <v>43</v>
      </c>
      <c r="H274" s="57"/>
    </row>
    <row r="275" spans="1:8">
      <c r="A275" s="57"/>
      <c r="B275" s="57"/>
      <c r="C275" s="176">
        <v>42163.701399999998</v>
      </c>
      <c r="D275" s="3" t="s">
        <v>445</v>
      </c>
      <c r="E275" s="3" t="s">
        <v>312</v>
      </c>
      <c r="F275" s="3" t="str">
        <f t="shared" si="4"/>
        <v>Retail</v>
      </c>
      <c r="G275" s="3">
        <v>3</v>
      </c>
      <c r="H275" s="57"/>
    </row>
    <row r="276" spans="1:8">
      <c r="A276" s="57"/>
      <c r="B276" s="57"/>
      <c r="C276" s="176">
        <v>41984.638200000001</v>
      </c>
      <c r="D276" s="3" t="s">
        <v>446</v>
      </c>
      <c r="E276" s="3" t="s">
        <v>455</v>
      </c>
      <c r="F276" s="3" t="str">
        <f t="shared" si="4"/>
        <v>Retail</v>
      </c>
      <c r="G276" s="3">
        <v>5</v>
      </c>
      <c r="H276" s="57"/>
    </row>
    <row r="277" spans="1:8">
      <c r="A277" s="57"/>
      <c r="B277" s="57"/>
      <c r="C277" s="176">
        <v>42226.633300000001</v>
      </c>
      <c r="D277" s="3" t="s">
        <v>447</v>
      </c>
      <c r="E277" s="3" t="s">
        <v>448</v>
      </c>
      <c r="F277" s="3" t="str">
        <f t="shared" si="4"/>
        <v>Retail</v>
      </c>
      <c r="G277" s="3">
        <v>4</v>
      </c>
      <c r="H277" s="57"/>
    </row>
    <row r="278" spans="1:8">
      <c r="A278" s="57"/>
      <c r="B278" s="57"/>
      <c r="C278" s="176">
        <v>42262.1299</v>
      </c>
      <c r="D278" s="3" t="s">
        <v>445</v>
      </c>
      <c r="E278" s="3" t="s">
        <v>456</v>
      </c>
      <c r="F278" s="3" t="str">
        <f t="shared" si="4"/>
        <v>Wholesale</v>
      </c>
      <c r="G278" s="3">
        <v>154</v>
      </c>
      <c r="H278" s="57"/>
    </row>
    <row r="279" spans="1:8">
      <c r="A279" s="57"/>
      <c r="B279" s="57"/>
      <c r="C279" s="176">
        <v>42210.715300000003</v>
      </c>
      <c r="D279" s="3" t="s">
        <v>447</v>
      </c>
      <c r="E279" s="3" t="s">
        <v>10</v>
      </c>
      <c r="F279" s="3" t="str">
        <f t="shared" si="4"/>
        <v>Retail</v>
      </c>
      <c r="G279" s="3">
        <v>3</v>
      </c>
      <c r="H279" s="57"/>
    </row>
    <row r="280" spans="1:8">
      <c r="A280" s="57"/>
      <c r="B280" s="57"/>
      <c r="C280" s="176">
        <v>42055.785400000001</v>
      </c>
      <c r="D280" s="3" t="s">
        <v>445</v>
      </c>
      <c r="E280" s="3" t="s">
        <v>6</v>
      </c>
      <c r="F280" s="3" t="str">
        <f t="shared" si="4"/>
        <v>Wholesale</v>
      </c>
      <c r="G280" s="3">
        <v>64</v>
      </c>
      <c r="H280" s="57"/>
    </row>
    <row r="281" spans="1:8">
      <c r="A281" s="57"/>
      <c r="B281" s="57"/>
      <c r="C281" s="176">
        <v>42354.587500000001</v>
      </c>
      <c r="D281" s="3" t="s">
        <v>449</v>
      </c>
      <c r="E281" s="3" t="s">
        <v>9</v>
      </c>
      <c r="F281" s="3" t="str">
        <f t="shared" si="4"/>
        <v>Wholesale</v>
      </c>
      <c r="G281" s="3">
        <v>67</v>
      </c>
      <c r="H281" s="57"/>
    </row>
    <row r="282" spans="1:8">
      <c r="A282" s="57"/>
      <c r="B282" s="57"/>
      <c r="C282" s="176">
        <v>41987.478499999997</v>
      </c>
      <c r="D282" s="3" t="s">
        <v>445</v>
      </c>
      <c r="E282" s="3" t="s">
        <v>452</v>
      </c>
      <c r="F282" s="3" t="str">
        <f t="shared" si="4"/>
        <v>Retail</v>
      </c>
      <c r="G282" s="3">
        <v>4</v>
      </c>
      <c r="H282" s="57"/>
    </row>
    <row r="283" spans="1:8">
      <c r="A283" s="57"/>
      <c r="B283" s="57"/>
      <c r="C283" s="176">
        <v>42350.806299999997</v>
      </c>
      <c r="D283" s="3" t="s">
        <v>445</v>
      </c>
      <c r="E283" s="3" t="s">
        <v>460</v>
      </c>
      <c r="F283" s="3" t="str">
        <f t="shared" si="4"/>
        <v>Wholesale</v>
      </c>
      <c r="G283" s="3">
        <v>64</v>
      </c>
      <c r="H283" s="57"/>
    </row>
    <row r="284" spans="1:8">
      <c r="A284" s="57"/>
      <c r="B284" s="57"/>
      <c r="C284" s="176">
        <v>42333.104899999998</v>
      </c>
      <c r="D284" s="3" t="s">
        <v>447</v>
      </c>
      <c r="E284" s="3" t="s">
        <v>7</v>
      </c>
      <c r="F284" s="3" t="str">
        <f t="shared" si="4"/>
        <v>Retail</v>
      </c>
      <c r="G284" s="3">
        <v>3</v>
      </c>
      <c r="H284" s="57"/>
    </row>
    <row r="285" spans="1:8">
      <c r="A285" s="57"/>
      <c r="B285" s="57"/>
      <c r="C285" s="176">
        <v>41984.168799999999</v>
      </c>
      <c r="D285" s="3" t="s">
        <v>445</v>
      </c>
      <c r="E285" s="3" t="s">
        <v>453</v>
      </c>
      <c r="F285" s="3" t="str">
        <f t="shared" si="4"/>
        <v>Wholesale</v>
      </c>
      <c r="G285" s="3">
        <v>17</v>
      </c>
      <c r="H285" s="57"/>
    </row>
    <row r="286" spans="1:8">
      <c r="A286" s="57"/>
      <c r="B286" s="57"/>
      <c r="C286" s="176">
        <v>42342.580600000001</v>
      </c>
      <c r="D286" s="3" t="s">
        <v>445</v>
      </c>
      <c r="E286" s="3" t="s">
        <v>461</v>
      </c>
      <c r="F286" s="3" t="str">
        <f t="shared" si="4"/>
        <v>Retail</v>
      </c>
      <c r="G286" s="3">
        <v>7</v>
      </c>
      <c r="H286" s="57"/>
    </row>
    <row r="287" spans="1:8">
      <c r="A287" s="57"/>
      <c r="B287" s="57"/>
      <c r="C287" s="176">
        <v>42206.1299</v>
      </c>
      <c r="D287" s="3" t="s">
        <v>446</v>
      </c>
      <c r="E287" s="3" t="s">
        <v>110</v>
      </c>
      <c r="F287" s="3" t="str">
        <f t="shared" si="4"/>
        <v>Wholesale</v>
      </c>
      <c r="G287" s="3">
        <v>26</v>
      </c>
      <c r="H287" s="57"/>
    </row>
    <row r="288" spans="1:8">
      <c r="A288" s="57"/>
      <c r="B288" s="57"/>
      <c r="C288" s="176">
        <v>41981.901400000002</v>
      </c>
      <c r="D288" s="3" t="s">
        <v>445</v>
      </c>
      <c r="E288" s="3" t="s">
        <v>451</v>
      </c>
      <c r="F288" s="3" t="str">
        <f t="shared" si="4"/>
        <v>Retail</v>
      </c>
      <c r="G288" s="3">
        <v>2</v>
      </c>
      <c r="H288" s="57"/>
    </row>
    <row r="289" spans="1:8">
      <c r="A289" s="57"/>
      <c r="B289" s="57"/>
      <c r="C289" s="176">
        <v>41984.740299999998</v>
      </c>
      <c r="D289" s="3" t="s">
        <v>445</v>
      </c>
      <c r="E289" s="3" t="s">
        <v>453</v>
      </c>
      <c r="F289" s="3" t="str">
        <f t="shared" si="4"/>
        <v>Retail</v>
      </c>
      <c r="G289" s="3">
        <v>1</v>
      </c>
      <c r="H289" s="57"/>
    </row>
    <row r="290" spans="1:8">
      <c r="A290" s="57"/>
      <c r="B290" s="57"/>
      <c r="C290" s="176">
        <v>42204.500699999997</v>
      </c>
      <c r="D290" s="3" t="s">
        <v>447</v>
      </c>
      <c r="E290" s="3" t="s">
        <v>453</v>
      </c>
      <c r="F290" s="3" t="str">
        <f t="shared" si="4"/>
        <v>Retail</v>
      </c>
      <c r="G290" s="3">
        <v>5</v>
      </c>
      <c r="H290" s="57"/>
    </row>
    <row r="291" spans="1:8">
      <c r="A291" s="57"/>
      <c r="B291" s="57"/>
      <c r="C291" s="176">
        <v>42210.483999999997</v>
      </c>
      <c r="D291" s="3" t="s">
        <v>445</v>
      </c>
      <c r="E291" s="3" t="s">
        <v>10</v>
      </c>
      <c r="F291" s="3" t="str">
        <f t="shared" si="4"/>
        <v>Retail</v>
      </c>
      <c r="G291" s="3">
        <v>2</v>
      </c>
      <c r="H291" s="57"/>
    </row>
    <row r="292" spans="1:8">
      <c r="A292" s="57"/>
      <c r="B292" s="57"/>
      <c r="C292" s="176">
        <v>42214.756300000001</v>
      </c>
      <c r="D292" s="3" t="s">
        <v>445</v>
      </c>
      <c r="E292" s="3" t="s">
        <v>451</v>
      </c>
      <c r="F292" s="3" t="str">
        <f t="shared" si="4"/>
        <v>Wholesale</v>
      </c>
      <c r="G292" s="3">
        <v>41</v>
      </c>
      <c r="H292" s="57"/>
    </row>
    <row r="293" spans="1:8">
      <c r="A293" s="57"/>
      <c r="B293" s="57"/>
      <c r="C293" s="176">
        <v>42344.758300000001</v>
      </c>
      <c r="D293" s="3" t="s">
        <v>446</v>
      </c>
      <c r="E293" s="3" t="s">
        <v>459</v>
      </c>
      <c r="F293" s="3" t="str">
        <f t="shared" si="4"/>
        <v>Retail</v>
      </c>
      <c r="G293" s="3">
        <v>5</v>
      </c>
      <c r="H293" s="57"/>
    </row>
    <row r="294" spans="1:8">
      <c r="A294" s="57"/>
      <c r="B294" s="57"/>
      <c r="C294" s="176">
        <v>42221.755599999997</v>
      </c>
      <c r="D294" s="3" t="s">
        <v>447</v>
      </c>
      <c r="E294" s="3" t="s">
        <v>114</v>
      </c>
      <c r="F294" s="3" t="str">
        <f t="shared" si="4"/>
        <v>Retail</v>
      </c>
      <c r="G294" s="3">
        <v>2</v>
      </c>
      <c r="H294" s="57"/>
    </row>
    <row r="295" spans="1:8">
      <c r="A295" s="57"/>
      <c r="B295" s="57"/>
      <c r="C295" s="176">
        <v>42249.520100000002</v>
      </c>
      <c r="D295" s="3" t="s">
        <v>446</v>
      </c>
      <c r="E295" s="3" t="s">
        <v>455</v>
      </c>
      <c r="F295" s="3" t="str">
        <f t="shared" si="4"/>
        <v>Retail</v>
      </c>
      <c r="G295" s="3">
        <v>3</v>
      </c>
      <c r="H295" s="57"/>
    </row>
    <row r="296" spans="1:8">
      <c r="A296" s="57"/>
      <c r="B296" s="57"/>
      <c r="C296" s="176">
        <v>42125.473599999998</v>
      </c>
      <c r="D296" s="3" t="s">
        <v>447</v>
      </c>
      <c r="E296" s="3" t="s">
        <v>6</v>
      </c>
      <c r="F296" s="3" t="str">
        <f t="shared" si="4"/>
        <v>Retail</v>
      </c>
      <c r="G296" s="3">
        <v>4</v>
      </c>
      <c r="H296" s="57"/>
    </row>
    <row r="297" spans="1:8">
      <c r="A297" s="57"/>
      <c r="B297" s="57"/>
      <c r="C297" s="176">
        <v>42173.554199999999</v>
      </c>
      <c r="D297" s="3" t="s">
        <v>447</v>
      </c>
      <c r="E297" s="3" t="s">
        <v>460</v>
      </c>
      <c r="F297" s="3" t="str">
        <f t="shared" si="4"/>
        <v>Retail</v>
      </c>
      <c r="G297" s="3">
        <v>1</v>
      </c>
      <c r="H297" s="57"/>
    </row>
    <row r="298" spans="1:8">
      <c r="A298" s="57"/>
      <c r="B298" s="57"/>
      <c r="C298" s="176">
        <v>42197.5576</v>
      </c>
      <c r="D298" s="3" t="s">
        <v>445</v>
      </c>
      <c r="E298" s="3" t="s">
        <v>7</v>
      </c>
      <c r="F298" s="3" t="str">
        <f t="shared" si="4"/>
        <v>Wholesale</v>
      </c>
      <c r="G298" s="3">
        <v>54</v>
      </c>
      <c r="H298" s="57"/>
    </row>
    <row r="299" spans="1:8">
      <c r="A299" s="57"/>
      <c r="B299" s="57"/>
      <c r="C299" s="176">
        <v>42103.097199999997</v>
      </c>
      <c r="D299" s="3" t="s">
        <v>447</v>
      </c>
      <c r="E299" s="3" t="s">
        <v>112</v>
      </c>
      <c r="F299" s="3" t="str">
        <f t="shared" si="4"/>
        <v>Retail</v>
      </c>
      <c r="G299" s="3">
        <v>6</v>
      </c>
      <c r="H299" s="57"/>
    </row>
    <row r="300" spans="1:8">
      <c r="A300" s="57"/>
      <c r="B300" s="57"/>
      <c r="C300" s="176">
        <v>42254.587500000001</v>
      </c>
      <c r="D300" s="3" t="s">
        <v>445</v>
      </c>
      <c r="E300" s="3" t="s">
        <v>6</v>
      </c>
      <c r="F300" s="3" t="str">
        <f t="shared" si="4"/>
        <v>Wholesale</v>
      </c>
      <c r="G300" s="3">
        <v>29</v>
      </c>
      <c r="H300" s="57"/>
    </row>
    <row r="301" spans="1:8">
      <c r="A301" s="57"/>
      <c r="B301" s="57"/>
      <c r="C301" s="176">
        <v>42267.139600000002</v>
      </c>
      <c r="D301" s="3" t="s">
        <v>449</v>
      </c>
      <c r="E301" s="3" t="s">
        <v>312</v>
      </c>
      <c r="F301" s="3" t="str">
        <f t="shared" si="4"/>
        <v>Wholesale</v>
      </c>
      <c r="G301" s="3">
        <v>77</v>
      </c>
      <c r="H301" s="57"/>
    </row>
    <row r="302" spans="1:8">
      <c r="A302" s="57"/>
      <c r="B302" s="57"/>
      <c r="C302" s="176">
        <v>41982.698600000003</v>
      </c>
      <c r="D302" s="3" t="s">
        <v>445</v>
      </c>
      <c r="E302" s="3" t="s">
        <v>453</v>
      </c>
      <c r="F302" s="3" t="str">
        <f t="shared" si="4"/>
        <v>Retail</v>
      </c>
      <c r="G302" s="3">
        <v>6</v>
      </c>
      <c r="H302" s="57"/>
    </row>
    <row r="303" spans="1:8">
      <c r="A303" s="57"/>
      <c r="B303" s="57"/>
      <c r="C303" s="176">
        <v>42348.4326</v>
      </c>
      <c r="D303" s="3" t="s">
        <v>447</v>
      </c>
      <c r="E303" s="3" t="s">
        <v>453</v>
      </c>
      <c r="F303" s="3" t="str">
        <f t="shared" si="4"/>
        <v>Retail</v>
      </c>
      <c r="G303" s="3">
        <v>1</v>
      </c>
      <c r="H303" s="57"/>
    </row>
    <row r="304" spans="1:8">
      <c r="A304" s="57"/>
      <c r="B304" s="57"/>
      <c r="C304" s="176">
        <v>42174.205600000001</v>
      </c>
      <c r="D304" s="3" t="s">
        <v>449</v>
      </c>
      <c r="E304" s="3" t="s">
        <v>453</v>
      </c>
      <c r="F304" s="3" t="str">
        <f t="shared" si="4"/>
        <v>Wholesale</v>
      </c>
      <c r="G304" s="3">
        <v>64</v>
      </c>
      <c r="H304" s="57"/>
    </row>
    <row r="305" spans="1:8">
      <c r="A305" s="57"/>
      <c r="B305" s="57"/>
      <c r="C305" s="176">
        <v>42172.5</v>
      </c>
      <c r="D305" s="3" t="s">
        <v>446</v>
      </c>
      <c r="E305" s="3" t="s">
        <v>6</v>
      </c>
      <c r="F305" s="3" t="str">
        <f t="shared" si="4"/>
        <v>Retail</v>
      </c>
      <c r="G305" s="3">
        <v>6</v>
      </c>
      <c r="H305" s="57"/>
    </row>
    <row r="306" spans="1:8">
      <c r="A306" s="57"/>
      <c r="B306" s="57"/>
      <c r="C306" s="176">
        <v>41980.025699999998</v>
      </c>
      <c r="D306" s="3" t="s">
        <v>446</v>
      </c>
      <c r="E306" s="3" t="s">
        <v>453</v>
      </c>
      <c r="F306" s="3" t="str">
        <f t="shared" si="4"/>
        <v>Wholesale</v>
      </c>
      <c r="G306" s="3">
        <v>38</v>
      </c>
      <c r="H306" s="57"/>
    </row>
    <row r="307" spans="1:8">
      <c r="A307" s="57"/>
      <c r="B307" s="57"/>
      <c r="C307" s="176">
        <v>42250.478499999997</v>
      </c>
      <c r="D307" s="3" t="s">
        <v>445</v>
      </c>
      <c r="E307" s="3" t="s">
        <v>312</v>
      </c>
      <c r="F307" s="3" t="str">
        <f t="shared" si="4"/>
        <v>Retail</v>
      </c>
      <c r="G307" s="3">
        <v>1</v>
      </c>
      <c r="H307" s="57"/>
    </row>
    <row r="308" spans="1:8">
      <c r="A308" s="57"/>
      <c r="B308" s="57"/>
      <c r="C308" s="176">
        <v>41989.719400000002</v>
      </c>
      <c r="D308" s="3" t="s">
        <v>445</v>
      </c>
      <c r="E308" s="3" t="s">
        <v>114</v>
      </c>
      <c r="F308" s="3" t="str">
        <f t="shared" si="4"/>
        <v>Retail</v>
      </c>
      <c r="G308" s="3">
        <v>2</v>
      </c>
      <c r="H308" s="57"/>
    </row>
    <row r="309" spans="1:8">
      <c r="A309" s="57"/>
      <c r="B309" s="57"/>
      <c r="C309" s="176">
        <v>42245.222900000001</v>
      </c>
      <c r="D309" s="3" t="s">
        <v>447</v>
      </c>
      <c r="E309" s="3" t="s">
        <v>453</v>
      </c>
      <c r="F309" s="3" t="str">
        <f t="shared" si="4"/>
        <v>Retail</v>
      </c>
      <c r="G309" s="3">
        <v>4</v>
      </c>
      <c r="H309" s="57"/>
    </row>
    <row r="310" spans="1:8">
      <c r="A310" s="57"/>
      <c r="B310" s="57"/>
      <c r="C310" s="176">
        <v>42338.090300000003</v>
      </c>
      <c r="D310" s="3" t="s">
        <v>446</v>
      </c>
      <c r="E310" s="3" t="s">
        <v>6</v>
      </c>
      <c r="F310" s="3" t="str">
        <f t="shared" si="4"/>
        <v>Retail</v>
      </c>
      <c r="G310" s="3">
        <v>3</v>
      </c>
      <c r="H310" s="57"/>
    </row>
    <row r="311" spans="1:8">
      <c r="A311" s="57"/>
      <c r="B311" s="57"/>
      <c r="C311" s="176">
        <v>41984.953500000003</v>
      </c>
      <c r="D311" s="3" t="s">
        <v>445</v>
      </c>
      <c r="E311" s="3" t="s">
        <v>453</v>
      </c>
      <c r="F311" s="3" t="str">
        <f t="shared" si="4"/>
        <v>Retail</v>
      </c>
      <c r="G311" s="3">
        <v>7</v>
      </c>
      <c r="H311" s="57"/>
    </row>
    <row r="312" spans="1:8">
      <c r="A312" s="57"/>
      <c r="B312" s="57"/>
      <c r="C312" s="176">
        <v>42347.477800000001</v>
      </c>
      <c r="D312" s="3" t="s">
        <v>446</v>
      </c>
      <c r="E312" s="3" t="s">
        <v>110</v>
      </c>
      <c r="F312" s="3" t="str">
        <f t="shared" si="4"/>
        <v>Retail</v>
      </c>
      <c r="G312" s="3">
        <v>2</v>
      </c>
      <c r="H312" s="57"/>
    </row>
    <row r="313" spans="1:8">
      <c r="A313" s="57"/>
      <c r="B313" s="57"/>
      <c r="C313" s="176">
        <v>42347.702799999999</v>
      </c>
      <c r="D313" s="3" t="s">
        <v>449</v>
      </c>
      <c r="E313" s="3" t="s">
        <v>9</v>
      </c>
      <c r="F313" s="3" t="str">
        <f t="shared" si="4"/>
        <v>Retail</v>
      </c>
      <c r="G313" s="3">
        <v>1</v>
      </c>
      <c r="H313" s="57"/>
    </row>
    <row r="314" spans="1:8">
      <c r="A314" s="57"/>
      <c r="B314" s="57"/>
      <c r="C314" s="176">
        <v>42113.561099999999</v>
      </c>
      <c r="D314" s="3" t="s">
        <v>447</v>
      </c>
      <c r="E314" s="3" t="s">
        <v>450</v>
      </c>
      <c r="F314" s="3" t="str">
        <f t="shared" si="4"/>
        <v>Wholesale</v>
      </c>
      <c r="G314" s="3">
        <v>44</v>
      </c>
      <c r="H314" s="57"/>
    </row>
    <row r="315" spans="1:8">
      <c r="A315" s="57"/>
      <c r="B315" s="57"/>
      <c r="C315" s="176">
        <v>42194.217400000001</v>
      </c>
      <c r="D315" s="3" t="s">
        <v>446</v>
      </c>
      <c r="E315" s="3" t="s">
        <v>114</v>
      </c>
      <c r="F315" s="3" t="str">
        <f t="shared" si="4"/>
        <v>Wholesale</v>
      </c>
      <c r="G315" s="3">
        <v>72</v>
      </c>
      <c r="H315" s="57"/>
    </row>
    <row r="316" spans="1:8">
      <c r="A316" s="57"/>
      <c r="B316" s="57"/>
      <c r="C316" s="176">
        <v>42357.5049</v>
      </c>
      <c r="D316" s="3" t="s">
        <v>449</v>
      </c>
      <c r="E316" s="3" t="s">
        <v>448</v>
      </c>
      <c r="F316" s="3" t="str">
        <f t="shared" si="4"/>
        <v>Retail</v>
      </c>
      <c r="G316" s="3">
        <v>5</v>
      </c>
      <c r="H316" s="57"/>
    </row>
    <row r="317" spans="1:8">
      <c r="A317" s="57"/>
      <c r="B317" s="57"/>
      <c r="C317" s="176">
        <v>42144.460400000004</v>
      </c>
      <c r="D317" s="3" t="s">
        <v>447</v>
      </c>
      <c r="E317" s="3" t="s">
        <v>10</v>
      </c>
      <c r="F317" s="3" t="str">
        <f t="shared" si="4"/>
        <v>Retail</v>
      </c>
      <c r="G317" s="3">
        <v>2</v>
      </c>
      <c r="H317" s="57"/>
    </row>
    <row r="318" spans="1:8">
      <c r="A318" s="57"/>
      <c r="B318" s="57"/>
      <c r="C318" s="176">
        <v>42346.421499999997</v>
      </c>
      <c r="D318" s="3" t="s">
        <v>449</v>
      </c>
      <c r="E318" s="3" t="s">
        <v>457</v>
      </c>
      <c r="F318" s="3" t="str">
        <f t="shared" si="4"/>
        <v>Retail</v>
      </c>
      <c r="G318" s="3">
        <v>2</v>
      </c>
      <c r="H318" s="57"/>
    </row>
    <row r="319" spans="1:8">
      <c r="A319" s="57"/>
      <c r="B319" s="57"/>
      <c r="C319" s="176">
        <v>42235.143799999998</v>
      </c>
      <c r="D319" s="3" t="s">
        <v>445</v>
      </c>
      <c r="E319" s="3" t="s">
        <v>459</v>
      </c>
      <c r="F319" s="3" t="str">
        <f t="shared" si="4"/>
        <v>Retail</v>
      </c>
      <c r="G319" s="3">
        <v>3</v>
      </c>
      <c r="H319" s="57"/>
    </row>
    <row r="320" spans="1:8">
      <c r="A320" s="57"/>
      <c r="B320" s="57"/>
      <c r="C320" s="176">
        <v>42341.138200000001</v>
      </c>
      <c r="D320" s="3" t="s">
        <v>447</v>
      </c>
      <c r="E320" s="3" t="s">
        <v>453</v>
      </c>
      <c r="F320" s="3" t="str">
        <f t="shared" si="4"/>
        <v>Retail</v>
      </c>
      <c r="G320" s="3">
        <v>1</v>
      </c>
      <c r="H320" s="57"/>
    </row>
    <row r="321" spans="1:8">
      <c r="A321" s="57"/>
      <c r="B321" s="57"/>
      <c r="C321" s="176">
        <v>41981.518100000001</v>
      </c>
      <c r="D321" s="3" t="s">
        <v>445</v>
      </c>
      <c r="E321" s="3" t="s">
        <v>6</v>
      </c>
      <c r="F321" s="3" t="str">
        <f t="shared" si="4"/>
        <v>Retail</v>
      </c>
      <c r="G321" s="3">
        <v>4</v>
      </c>
      <c r="H321" s="57"/>
    </row>
    <row r="322" spans="1:8">
      <c r="A322" s="57"/>
      <c r="B322" s="57"/>
      <c r="C322" s="176">
        <v>42345.220099999999</v>
      </c>
      <c r="D322" s="3" t="s">
        <v>447</v>
      </c>
      <c r="E322" s="3" t="s">
        <v>312</v>
      </c>
      <c r="F322" s="3" t="str">
        <f t="shared" si="4"/>
        <v>Retail</v>
      </c>
      <c r="G322" s="3">
        <v>2</v>
      </c>
      <c r="H322" s="57"/>
    </row>
    <row r="323" spans="1:8">
      <c r="A323" s="57"/>
      <c r="B323" s="57"/>
      <c r="C323" s="176">
        <v>42117.686099999999</v>
      </c>
      <c r="D323" s="3" t="s">
        <v>445</v>
      </c>
      <c r="E323" s="3" t="s">
        <v>8</v>
      </c>
      <c r="F323" s="3" t="str">
        <f t="shared" si="4"/>
        <v>Wholesale</v>
      </c>
      <c r="G323" s="3">
        <v>40</v>
      </c>
      <c r="H323" s="57"/>
    </row>
    <row r="324" spans="1:8">
      <c r="A324" s="57"/>
      <c r="B324" s="57"/>
      <c r="C324" s="176">
        <v>42153.536800000002</v>
      </c>
      <c r="D324" s="3" t="s">
        <v>445</v>
      </c>
      <c r="E324" s="3" t="s">
        <v>453</v>
      </c>
      <c r="F324" s="3" t="str">
        <f t="shared" si="4"/>
        <v>Wholesale</v>
      </c>
      <c r="G324" s="3">
        <v>15</v>
      </c>
      <c r="H324" s="57"/>
    </row>
    <row r="325" spans="1:8">
      <c r="A325" s="57"/>
      <c r="B325" s="57"/>
      <c r="C325" s="176">
        <v>42237.165999999997</v>
      </c>
      <c r="D325" s="3" t="s">
        <v>445</v>
      </c>
      <c r="E325" s="3" t="s">
        <v>459</v>
      </c>
      <c r="F325" s="3" t="str">
        <f t="shared" si="4"/>
        <v>Retail</v>
      </c>
      <c r="G325" s="3">
        <v>3</v>
      </c>
      <c r="H325" s="57"/>
    </row>
    <row r="326" spans="1:8">
      <c r="A326" s="57"/>
      <c r="B326" s="57"/>
      <c r="C326" s="176">
        <v>41981.771500000003</v>
      </c>
      <c r="D326" s="3" t="s">
        <v>449</v>
      </c>
      <c r="E326" s="3" t="s">
        <v>112</v>
      </c>
      <c r="F326" s="3" t="str">
        <f t="shared" si="4"/>
        <v>Wholesale</v>
      </c>
      <c r="G326" s="3">
        <v>68</v>
      </c>
      <c r="H326" s="57"/>
    </row>
    <row r="327" spans="1:8">
      <c r="A327" s="57"/>
      <c r="B327" s="57"/>
      <c r="C327" s="176">
        <v>42240.489600000001</v>
      </c>
      <c r="D327" s="3" t="s">
        <v>449</v>
      </c>
      <c r="E327" s="3" t="s">
        <v>10</v>
      </c>
      <c r="F327" s="3" t="str">
        <f t="shared" si="4"/>
        <v>Wholesale</v>
      </c>
      <c r="G327" s="3">
        <v>71</v>
      </c>
      <c r="H327" s="57"/>
    </row>
    <row r="328" spans="1:8">
      <c r="A328" s="57"/>
      <c r="B328" s="57"/>
      <c r="C328" s="176">
        <v>42256.776400000002</v>
      </c>
      <c r="D328" s="3" t="s">
        <v>446</v>
      </c>
      <c r="E328" s="3" t="s">
        <v>453</v>
      </c>
      <c r="F328" s="3" t="str">
        <f t="shared" si="4"/>
        <v>Wholesale</v>
      </c>
      <c r="G328" s="3">
        <v>65</v>
      </c>
      <c r="H328" s="57"/>
    </row>
    <row r="329" spans="1:8">
      <c r="A329" s="57"/>
      <c r="B329" s="57"/>
      <c r="C329" s="176">
        <v>42210.195800000001</v>
      </c>
      <c r="D329" s="3" t="s">
        <v>446</v>
      </c>
      <c r="E329" s="3" t="s">
        <v>450</v>
      </c>
      <c r="F329" s="3" t="str">
        <f t="shared" si="4"/>
        <v>Retail</v>
      </c>
      <c r="G329" s="3">
        <v>2</v>
      </c>
      <c r="H329" s="57"/>
    </row>
    <row r="330" spans="1:8">
      <c r="A330" s="57"/>
      <c r="B330" s="57"/>
      <c r="C330" s="176">
        <v>42332.122900000002</v>
      </c>
      <c r="D330" s="3" t="s">
        <v>446</v>
      </c>
      <c r="E330" s="3" t="s">
        <v>453</v>
      </c>
      <c r="F330" s="3" t="str">
        <f t="shared" ref="F330:F393" si="5">IF(G330&lt;10,"Retail","Wholesale")</f>
        <v>Wholesale</v>
      </c>
      <c r="G330" s="3">
        <v>52</v>
      </c>
      <c r="H330" s="57"/>
    </row>
    <row r="331" spans="1:8">
      <c r="A331" s="57"/>
      <c r="B331" s="57"/>
      <c r="C331" s="176">
        <v>42202.553500000002</v>
      </c>
      <c r="D331" s="3" t="s">
        <v>447</v>
      </c>
      <c r="E331" s="3" t="s">
        <v>459</v>
      </c>
      <c r="F331" s="3" t="str">
        <f t="shared" si="5"/>
        <v>Retail</v>
      </c>
      <c r="G331" s="3">
        <v>2</v>
      </c>
      <c r="H331" s="57"/>
    </row>
    <row r="332" spans="1:8">
      <c r="A332" s="57"/>
      <c r="B332" s="57"/>
      <c r="C332" s="176">
        <v>42349.505599999997</v>
      </c>
      <c r="D332" s="3" t="s">
        <v>445</v>
      </c>
      <c r="E332" s="3" t="s">
        <v>312</v>
      </c>
      <c r="F332" s="3" t="str">
        <f t="shared" si="5"/>
        <v>Wholesale</v>
      </c>
      <c r="G332" s="3">
        <v>30</v>
      </c>
      <c r="H332" s="57"/>
    </row>
    <row r="333" spans="1:8">
      <c r="A333" s="57"/>
      <c r="B333" s="57"/>
      <c r="C333" s="176">
        <v>41982.511100000003</v>
      </c>
      <c r="D333" s="3" t="s">
        <v>449</v>
      </c>
      <c r="E333" s="3" t="s">
        <v>8</v>
      </c>
      <c r="F333" s="3" t="str">
        <f t="shared" si="5"/>
        <v>Wholesale</v>
      </c>
      <c r="G333" s="3">
        <v>69</v>
      </c>
      <c r="H333" s="57"/>
    </row>
    <row r="334" spans="1:8">
      <c r="A334" s="57"/>
      <c r="B334" s="57"/>
      <c r="C334" s="176">
        <v>42352.689599999998</v>
      </c>
      <c r="D334" s="3" t="s">
        <v>445</v>
      </c>
      <c r="E334" s="3" t="s">
        <v>457</v>
      </c>
      <c r="F334" s="3" t="str">
        <f t="shared" si="5"/>
        <v>Retail</v>
      </c>
      <c r="G334" s="3">
        <v>3</v>
      </c>
      <c r="H334" s="57"/>
    </row>
    <row r="335" spans="1:8">
      <c r="A335" s="57"/>
      <c r="B335" s="57"/>
      <c r="C335" s="176">
        <v>42193.683299999997</v>
      </c>
      <c r="D335" s="3" t="s">
        <v>445</v>
      </c>
      <c r="E335" s="3" t="s">
        <v>312</v>
      </c>
      <c r="F335" s="3" t="str">
        <f t="shared" si="5"/>
        <v>Wholesale</v>
      </c>
      <c r="G335" s="3">
        <v>27</v>
      </c>
      <c r="H335" s="57"/>
    </row>
    <row r="336" spans="1:8">
      <c r="A336" s="57"/>
      <c r="B336" s="57"/>
      <c r="C336" s="176">
        <v>42267.777099999999</v>
      </c>
      <c r="D336" s="3" t="s">
        <v>446</v>
      </c>
      <c r="E336" s="3" t="s">
        <v>453</v>
      </c>
      <c r="F336" s="3" t="str">
        <f t="shared" si="5"/>
        <v>Wholesale</v>
      </c>
      <c r="G336" s="3">
        <v>66</v>
      </c>
      <c r="H336" s="57"/>
    </row>
    <row r="337" spans="1:8">
      <c r="A337" s="57"/>
      <c r="B337" s="57"/>
      <c r="C337" s="176">
        <v>42308.492400000003</v>
      </c>
      <c r="D337" s="3" t="s">
        <v>446</v>
      </c>
      <c r="E337" s="3" t="s">
        <v>7</v>
      </c>
      <c r="F337" s="3" t="str">
        <f t="shared" si="5"/>
        <v>Wholesale</v>
      </c>
      <c r="G337" s="3">
        <v>27</v>
      </c>
      <c r="H337" s="57"/>
    </row>
    <row r="338" spans="1:8">
      <c r="A338" s="57"/>
      <c r="B338" s="57"/>
      <c r="C338" s="176">
        <v>42295.4715</v>
      </c>
      <c r="D338" s="3" t="s">
        <v>446</v>
      </c>
      <c r="E338" s="3" t="s">
        <v>453</v>
      </c>
      <c r="F338" s="3" t="str">
        <f t="shared" si="5"/>
        <v>Retail</v>
      </c>
      <c r="G338" s="3">
        <v>1</v>
      </c>
      <c r="H338" s="57"/>
    </row>
    <row r="339" spans="1:8">
      <c r="A339" s="57"/>
      <c r="B339" s="57"/>
      <c r="C339" s="176">
        <v>42354.489600000001</v>
      </c>
      <c r="D339" s="3" t="s">
        <v>445</v>
      </c>
      <c r="E339" s="3" t="s">
        <v>312</v>
      </c>
      <c r="F339" s="3" t="str">
        <f t="shared" si="5"/>
        <v>Retail</v>
      </c>
      <c r="G339" s="3">
        <v>5</v>
      </c>
      <c r="H339" s="57"/>
    </row>
    <row r="340" spans="1:8">
      <c r="A340" s="57"/>
      <c r="B340" s="57"/>
      <c r="C340" s="176">
        <v>41981.543100000003</v>
      </c>
      <c r="D340" s="3" t="s">
        <v>447</v>
      </c>
      <c r="E340" s="3" t="s">
        <v>452</v>
      </c>
      <c r="F340" s="3" t="str">
        <f t="shared" si="5"/>
        <v>Retail</v>
      </c>
      <c r="G340" s="3">
        <v>4</v>
      </c>
      <c r="H340" s="57"/>
    </row>
    <row r="341" spans="1:8">
      <c r="A341" s="57"/>
      <c r="B341" s="57"/>
      <c r="C341" s="176">
        <v>42197.477800000001</v>
      </c>
      <c r="D341" s="3" t="s">
        <v>445</v>
      </c>
      <c r="E341" s="3" t="s">
        <v>112</v>
      </c>
      <c r="F341" s="3" t="str">
        <f t="shared" si="5"/>
        <v>Retail</v>
      </c>
      <c r="G341" s="3">
        <v>1</v>
      </c>
      <c r="H341" s="57"/>
    </row>
    <row r="342" spans="1:8">
      <c r="A342" s="57"/>
      <c r="B342" s="57"/>
      <c r="C342" s="176">
        <v>42312.486799999999</v>
      </c>
      <c r="D342" s="3" t="s">
        <v>447</v>
      </c>
      <c r="E342" s="3" t="s">
        <v>6</v>
      </c>
      <c r="F342" s="3" t="str">
        <f t="shared" si="5"/>
        <v>Retail</v>
      </c>
      <c r="G342" s="3">
        <v>3</v>
      </c>
      <c r="H342" s="57"/>
    </row>
    <row r="343" spans="1:8">
      <c r="A343" s="57"/>
      <c r="B343" s="57"/>
      <c r="C343" s="176">
        <v>41988.095099999999</v>
      </c>
      <c r="D343" s="3" t="s">
        <v>447</v>
      </c>
      <c r="E343" s="3" t="s">
        <v>6</v>
      </c>
      <c r="F343" s="3" t="str">
        <f t="shared" si="5"/>
        <v>Retail</v>
      </c>
      <c r="G343" s="3">
        <v>1</v>
      </c>
      <c r="H343" s="57"/>
    </row>
    <row r="344" spans="1:8">
      <c r="A344" s="57"/>
      <c r="B344" s="57"/>
      <c r="C344" s="176">
        <v>42350.469400000002</v>
      </c>
      <c r="D344" s="3" t="s">
        <v>446</v>
      </c>
      <c r="E344" s="3" t="s">
        <v>7</v>
      </c>
      <c r="F344" s="3" t="str">
        <f t="shared" si="5"/>
        <v>Wholesale</v>
      </c>
      <c r="G344" s="3">
        <v>92</v>
      </c>
      <c r="H344" s="57"/>
    </row>
    <row r="345" spans="1:8">
      <c r="A345" s="57"/>
      <c r="B345" s="57"/>
      <c r="C345" s="176">
        <v>42349.579899999997</v>
      </c>
      <c r="D345" s="3" t="s">
        <v>445</v>
      </c>
      <c r="E345" s="3" t="s">
        <v>453</v>
      </c>
      <c r="F345" s="3" t="str">
        <f t="shared" si="5"/>
        <v>Retail</v>
      </c>
      <c r="G345" s="3">
        <v>1</v>
      </c>
      <c r="H345" s="57"/>
    </row>
    <row r="346" spans="1:8">
      <c r="A346" s="57"/>
      <c r="B346" s="57"/>
      <c r="C346" s="176">
        <v>42248.512499999997</v>
      </c>
      <c r="D346" s="3" t="s">
        <v>445</v>
      </c>
      <c r="E346" s="3" t="s">
        <v>453</v>
      </c>
      <c r="F346" s="3" t="str">
        <f t="shared" si="5"/>
        <v>Wholesale</v>
      </c>
      <c r="G346" s="3">
        <v>25</v>
      </c>
      <c r="H346" s="57"/>
    </row>
    <row r="347" spans="1:8">
      <c r="A347" s="57"/>
      <c r="B347" s="57"/>
      <c r="C347" s="176">
        <v>41982.522199999999</v>
      </c>
      <c r="D347" s="3" t="s">
        <v>445</v>
      </c>
      <c r="E347" s="3" t="s">
        <v>114</v>
      </c>
      <c r="F347" s="3" t="str">
        <f t="shared" si="5"/>
        <v>Retail</v>
      </c>
      <c r="G347" s="3">
        <v>3</v>
      </c>
      <c r="H347" s="57"/>
    </row>
    <row r="348" spans="1:8">
      <c r="A348" s="57"/>
      <c r="B348" s="57"/>
      <c r="C348" s="176">
        <v>42347.852099999996</v>
      </c>
      <c r="D348" s="3" t="s">
        <v>445</v>
      </c>
      <c r="E348" s="3" t="s">
        <v>10</v>
      </c>
      <c r="F348" s="3" t="str">
        <f t="shared" si="5"/>
        <v>Retail</v>
      </c>
      <c r="G348" s="3">
        <v>1</v>
      </c>
      <c r="H348" s="57"/>
    </row>
    <row r="349" spans="1:8">
      <c r="A349" s="57"/>
      <c r="B349" s="57"/>
      <c r="C349" s="176">
        <v>41986.769399999997</v>
      </c>
      <c r="D349" s="3" t="s">
        <v>445</v>
      </c>
      <c r="E349" s="3" t="s">
        <v>454</v>
      </c>
      <c r="F349" s="3" t="str">
        <f t="shared" si="5"/>
        <v>Retail</v>
      </c>
      <c r="G349" s="3">
        <v>5</v>
      </c>
      <c r="H349" s="57"/>
    </row>
    <row r="350" spans="1:8">
      <c r="A350" s="57"/>
      <c r="B350" s="57"/>
      <c r="C350" s="176">
        <v>42162.758300000001</v>
      </c>
      <c r="D350" s="3" t="s">
        <v>445</v>
      </c>
      <c r="E350" s="3" t="s">
        <v>6</v>
      </c>
      <c r="F350" s="3" t="str">
        <f t="shared" si="5"/>
        <v>Retail</v>
      </c>
      <c r="G350" s="3">
        <v>6</v>
      </c>
      <c r="H350" s="57"/>
    </row>
    <row r="351" spans="1:8">
      <c r="A351" s="57"/>
      <c r="B351" s="57"/>
      <c r="C351" s="176">
        <v>42333.547200000001</v>
      </c>
      <c r="D351" s="3" t="s">
        <v>445</v>
      </c>
      <c r="E351" s="3" t="s">
        <v>112</v>
      </c>
      <c r="F351" s="3" t="str">
        <f t="shared" si="5"/>
        <v>Retail</v>
      </c>
      <c r="G351" s="3">
        <v>5</v>
      </c>
      <c r="H351" s="57"/>
    </row>
    <row r="352" spans="1:8">
      <c r="A352" s="57"/>
      <c r="B352" s="57"/>
      <c r="C352" s="176">
        <v>41983.155599999998</v>
      </c>
      <c r="D352" s="3" t="s">
        <v>447</v>
      </c>
      <c r="E352" s="3" t="s">
        <v>456</v>
      </c>
      <c r="F352" s="3" t="str">
        <f t="shared" si="5"/>
        <v>Retail</v>
      </c>
      <c r="G352" s="3">
        <v>6</v>
      </c>
      <c r="H352" s="57"/>
    </row>
    <row r="353" spans="1:8">
      <c r="A353" s="57"/>
      <c r="B353" s="57"/>
      <c r="C353" s="176">
        <v>41983.45</v>
      </c>
      <c r="D353" s="3" t="s">
        <v>446</v>
      </c>
      <c r="E353" s="3" t="s">
        <v>453</v>
      </c>
      <c r="F353" s="3" t="str">
        <f t="shared" si="5"/>
        <v>Wholesale</v>
      </c>
      <c r="G353" s="3">
        <v>59</v>
      </c>
      <c r="H353" s="57"/>
    </row>
    <row r="354" spans="1:8">
      <c r="A354" s="57"/>
      <c r="B354" s="57"/>
      <c r="C354" s="176">
        <v>42251.098599999998</v>
      </c>
      <c r="D354" s="3" t="s">
        <v>445</v>
      </c>
      <c r="E354" s="3" t="s">
        <v>453</v>
      </c>
      <c r="F354" s="3" t="str">
        <f t="shared" si="5"/>
        <v>Retail</v>
      </c>
      <c r="G354" s="3">
        <v>3</v>
      </c>
      <c r="H354" s="57"/>
    </row>
    <row r="355" spans="1:8">
      <c r="A355" s="57"/>
      <c r="B355" s="57"/>
      <c r="C355" s="176">
        <v>42216.174299999999</v>
      </c>
      <c r="D355" s="3" t="s">
        <v>445</v>
      </c>
      <c r="E355" s="3" t="s">
        <v>112</v>
      </c>
      <c r="F355" s="3" t="str">
        <f t="shared" si="5"/>
        <v>Retail</v>
      </c>
      <c r="G355" s="3">
        <v>2</v>
      </c>
      <c r="H355" s="57"/>
    </row>
    <row r="356" spans="1:8">
      <c r="A356" s="57"/>
      <c r="B356" s="57"/>
      <c r="C356" s="176">
        <v>42242.468099999998</v>
      </c>
      <c r="D356" s="3" t="s">
        <v>445</v>
      </c>
      <c r="E356" s="3" t="s">
        <v>453</v>
      </c>
      <c r="F356" s="3" t="str">
        <f t="shared" si="5"/>
        <v>Wholesale</v>
      </c>
      <c r="G356" s="3">
        <v>43</v>
      </c>
      <c r="H356" s="57"/>
    </row>
    <row r="357" spans="1:8">
      <c r="A357" s="57"/>
      <c r="B357" s="57"/>
      <c r="C357" s="176">
        <v>42151.713199999998</v>
      </c>
      <c r="D357" s="3" t="s">
        <v>445</v>
      </c>
      <c r="E357" s="3" t="s">
        <v>453</v>
      </c>
      <c r="F357" s="3" t="str">
        <f t="shared" si="5"/>
        <v>Retail</v>
      </c>
      <c r="G357" s="3">
        <v>3</v>
      </c>
      <c r="H357" s="57"/>
    </row>
    <row r="358" spans="1:8">
      <c r="A358" s="57"/>
      <c r="B358" s="57"/>
      <c r="C358" s="176">
        <v>42356.197899999999</v>
      </c>
      <c r="D358" s="3" t="s">
        <v>447</v>
      </c>
      <c r="E358" s="3" t="s">
        <v>453</v>
      </c>
      <c r="F358" s="3" t="str">
        <f t="shared" si="5"/>
        <v>Retail</v>
      </c>
      <c r="G358" s="3">
        <v>9</v>
      </c>
      <c r="H358" s="57"/>
    </row>
    <row r="359" spans="1:8">
      <c r="A359" s="57"/>
      <c r="B359" s="57"/>
      <c r="C359" s="176">
        <v>42183.789599999996</v>
      </c>
      <c r="D359" s="3" t="s">
        <v>445</v>
      </c>
      <c r="E359" s="3" t="s">
        <v>114</v>
      </c>
      <c r="F359" s="3" t="str">
        <f t="shared" si="5"/>
        <v>Wholesale</v>
      </c>
      <c r="G359" s="3">
        <v>34</v>
      </c>
      <c r="H359" s="57"/>
    </row>
    <row r="360" spans="1:8">
      <c r="A360" s="57"/>
      <c r="B360" s="57"/>
      <c r="C360" s="176">
        <v>42230.716699999997</v>
      </c>
      <c r="D360" s="3" t="s">
        <v>447</v>
      </c>
      <c r="E360" s="3" t="s">
        <v>453</v>
      </c>
      <c r="F360" s="3" t="str">
        <f t="shared" si="5"/>
        <v>Wholesale</v>
      </c>
      <c r="G360" s="3">
        <v>60</v>
      </c>
      <c r="H360" s="57"/>
    </row>
    <row r="361" spans="1:8">
      <c r="A361" s="57"/>
      <c r="B361" s="57"/>
      <c r="C361" s="176">
        <v>42176.7667</v>
      </c>
      <c r="D361" s="3" t="s">
        <v>445</v>
      </c>
      <c r="E361" s="3" t="s">
        <v>452</v>
      </c>
      <c r="F361" s="3" t="str">
        <f t="shared" si="5"/>
        <v>Retail</v>
      </c>
      <c r="G361" s="3">
        <v>1</v>
      </c>
      <c r="H361" s="57"/>
    </row>
    <row r="362" spans="1:8">
      <c r="A362" s="57"/>
      <c r="B362" s="57"/>
      <c r="C362" s="176">
        <v>41977.451399999998</v>
      </c>
      <c r="D362" s="3" t="s">
        <v>446</v>
      </c>
      <c r="E362" s="3" t="s">
        <v>112</v>
      </c>
      <c r="F362" s="3" t="str">
        <f t="shared" si="5"/>
        <v>Retail</v>
      </c>
      <c r="G362" s="3">
        <v>3</v>
      </c>
      <c r="H362" s="57"/>
    </row>
    <row r="363" spans="1:8">
      <c r="A363" s="57"/>
      <c r="B363" s="57"/>
      <c r="C363" s="176">
        <v>42174.553500000002</v>
      </c>
      <c r="D363" s="3" t="s">
        <v>445</v>
      </c>
      <c r="E363" s="3" t="s">
        <v>10</v>
      </c>
      <c r="F363" s="3" t="str">
        <f t="shared" si="5"/>
        <v>Retail</v>
      </c>
      <c r="G363" s="3">
        <v>2</v>
      </c>
      <c r="H363" s="57"/>
    </row>
    <row r="364" spans="1:8">
      <c r="A364" s="57"/>
      <c r="B364" s="57"/>
      <c r="C364" s="176">
        <v>42147.561800000003</v>
      </c>
      <c r="D364" s="3" t="s">
        <v>447</v>
      </c>
      <c r="E364" s="3" t="s">
        <v>312</v>
      </c>
      <c r="F364" s="3" t="str">
        <f t="shared" si="5"/>
        <v>Wholesale</v>
      </c>
      <c r="G364" s="3">
        <v>51</v>
      </c>
      <c r="H364" s="57"/>
    </row>
    <row r="365" spans="1:8">
      <c r="A365" s="57"/>
      <c r="B365" s="57"/>
      <c r="C365" s="176">
        <v>42349.786800000002</v>
      </c>
      <c r="D365" s="3" t="s">
        <v>445</v>
      </c>
      <c r="E365" s="3" t="s">
        <v>8</v>
      </c>
      <c r="F365" s="3" t="str">
        <f t="shared" si="5"/>
        <v>Retail</v>
      </c>
      <c r="G365" s="3">
        <v>1</v>
      </c>
      <c r="H365" s="57"/>
    </row>
    <row r="366" spans="1:8">
      <c r="A366" s="57"/>
      <c r="B366" s="57"/>
      <c r="C366" s="176">
        <v>42187.729200000002</v>
      </c>
      <c r="D366" s="3" t="s">
        <v>445</v>
      </c>
      <c r="E366" s="3" t="s">
        <v>450</v>
      </c>
      <c r="F366" s="3" t="str">
        <f t="shared" si="5"/>
        <v>Retail</v>
      </c>
      <c r="G366" s="3">
        <v>2</v>
      </c>
      <c r="H366" s="57"/>
    </row>
    <row r="367" spans="1:8">
      <c r="A367" s="57"/>
      <c r="B367" s="57"/>
      <c r="C367" s="176">
        <v>42169.215300000003</v>
      </c>
      <c r="D367" s="3" t="s">
        <v>445</v>
      </c>
      <c r="E367" s="3" t="s">
        <v>7</v>
      </c>
      <c r="F367" s="3" t="str">
        <f t="shared" si="5"/>
        <v>Retail</v>
      </c>
      <c r="G367" s="3">
        <v>7</v>
      </c>
      <c r="H367" s="57"/>
    </row>
    <row r="368" spans="1:8">
      <c r="A368" s="57"/>
      <c r="B368" s="57"/>
      <c r="C368" s="176">
        <v>42237.487500000003</v>
      </c>
      <c r="D368" s="3" t="s">
        <v>445</v>
      </c>
      <c r="E368" s="3" t="s">
        <v>453</v>
      </c>
      <c r="F368" s="3" t="str">
        <f t="shared" si="5"/>
        <v>Retail</v>
      </c>
      <c r="G368" s="3">
        <v>1</v>
      </c>
      <c r="H368" s="57"/>
    </row>
    <row r="369" spans="1:8">
      <c r="A369" s="57"/>
      <c r="B369" s="57"/>
      <c r="C369" s="176">
        <v>42217.690300000002</v>
      </c>
      <c r="D369" s="3" t="s">
        <v>445</v>
      </c>
      <c r="E369" s="3" t="s">
        <v>453</v>
      </c>
      <c r="F369" s="3" t="str">
        <f t="shared" si="5"/>
        <v>Retail</v>
      </c>
      <c r="G369" s="3">
        <v>1</v>
      </c>
      <c r="H369" s="57"/>
    </row>
    <row r="370" spans="1:8">
      <c r="A370" s="57"/>
      <c r="B370" s="57"/>
      <c r="C370" s="176">
        <v>42160.747900000002</v>
      </c>
      <c r="D370" s="3" t="s">
        <v>447</v>
      </c>
      <c r="E370" s="3" t="s">
        <v>10</v>
      </c>
      <c r="F370" s="3" t="str">
        <f t="shared" si="5"/>
        <v>Wholesale</v>
      </c>
      <c r="G370" s="3">
        <v>31</v>
      </c>
      <c r="H370" s="57"/>
    </row>
    <row r="371" spans="1:8">
      <c r="A371" s="57"/>
      <c r="B371" s="57"/>
      <c r="C371" s="176">
        <v>42236.556299999997</v>
      </c>
      <c r="D371" s="3" t="s">
        <v>447</v>
      </c>
      <c r="E371" s="3" t="s">
        <v>6</v>
      </c>
      <c r="F371" s="3" t="str">
        <f t="shared" si="5"/>
        <v>Wholesale</v>
      </c>
      <c r="G371" s="3">
        <v>34</v>
      </c>
      <c r="H371" s="57"/>
    </row>
    <row r="372" spans="1:8">
      <c r="A372" s="57"/>
      <c r="B372" s="57"/>
      <c r="C372" s="176">
        <v>42179.511100000003</v>
      </c>
      <c r="D372" s="3" t="s">
        <v>445</v>
      </c>
      <c r="E372" s="3" t="s">
        <v>112</v>
      </c>
      <c r="F372" s="3" t="str">
        <f t="shared" si="5"/>
        <v>Wholesale</v>
      </c>
      <c r="G372" s="3">
        <v>26</v>
      </c>
      <c r="H372" s="57"/>
    </row>
    <row r="373" spans="1:8">
      <c r="A373" s="57"/>
      <c r="B373" s="57"/>
      <c r="C373" s="176">
        <v>42260.231899999999</v>
      </c>
      <c r="D373" s="3" t="s">
        <v>445</v>
      </c>
      <c r="E373" s="3" t="s">
        <v>461</v>
      </c>
      <c r="F373" s="3" t="str">
        <f t="shared" si="5"/>
        <v>Wholesale</v>
      </c>
      <c r="G373" s="3">
        <v>144</v>
      </c>
      <c r="H373" s="57"/>
    </row>
    <row r="374" spans="1:8">
      <c r="A374" s="57"/>
      <c r="B374" s="57"/>
      <c r="C374" s="176">
        <v>42347.758999999998</v>
      </c>
      <c r="D374" s="3" t="s">
        <v>449</v>
      </c>
      <c r="E374" s="3" t="s">
        <v>452</v>
      </c>
      <c r="F374" s="3" t="str">
        <f t="shared" si="5"/>
        <v>Retail</v>
      </c>
      <c r="G374" s="3">
        <v>1</v>
      </c>
      <c r="H374" s="57"/>
    </row>
    <row r="375" spans="1:8">
      <c r="A375" s="57"/>
      <c r="B375" s="57"/>
      <c r="C375" s="176">
        <v>42202.1319</v>
      </c>
      <c r="D375" s="3" t="s">
        <v>445</v>
      </c>
      <c r="E375" s="3" t="s">
        <v>453</v>
      </c>
      <c r="F375" s="3" t="str">
        <f t="shared" si="5"/>
        <v>Wholesale</v>
      </c>
      <c r="G375" s="3">
        <v>42</v>
      </c>
      <c r="H375" s="57"/>
    </row>
    <row r="376" spans="1:8">
      <c r="A376" s="57"/>
      <c r="B376" s="57"/>
      <c r="C376" s="176">
        <v>41985.545100000003</v>
      </c>
      <c r="D376" s="3" t="s">
        <v>445</v>
      </c>
      <c r="E376" s="3" t="s">
        <v>7</v>
      </c>
      <c r="F376" s="3" t="str">
        <f t="shared" si="5"/>
        <v>Retail</v>
      </c>
      <c r="G376" s="3">
        <v>2</v>
      </c>
      <c r="H376" s="57"/>
    </row>
    <row r="377" spans="1:8">
      <c r="A377" s="57"/>
      <c r="B377" s="57"/>
      <c r="C377" s="176">
        <v>42346.494400000003</v>
      </c>
      <c r="D377" s="3" t="s">
        <v>449</v>
      </c>
      <c r="E377" s="3" t="s">
        <v>451</v>
      </c>
      <c r="F377" s="3" t="str">
        <f t="shared" si="5"/>
        <v>Retail</v>
      </c>
      <c r="G377" s="3">
        <v>2</v>
      </c>
      <c r="H377" s="57"/>
    </row>
    <row r="378" spans="1:8">
      <c r="A378" s="57"/>
      <c r="B378" s="57"/>
      <c r="C378" s="176">
        <v>42158.112500000003</v>
      </c>
      <c r="D378" s="3" t="s">
        <v>446</v>
      </c>
      <c r="E378" s="3" t="s">
        <v>9</v>
      </c>
      <c r="F378" s="3" t="str">
        <f t="shared" si="5"/>
        <v>Wholesale</v>
      </c>
      <c r="G378" s="3">
        <v>41</v>
      </c>
      <c r="H378" s="57"/>
    </row>
    <row r="379" spans="1:8">
      <c r="A379" s="57"/>
      <c r="B379" s="57"/>
      <c r="C379" s="176">
        <v>42321.477099999996</v>
      </c>
      <c r="D379" s="3" t="s">
        <v>449</v>
      </c>
      <c r="E379" s="3" t="s">
        <v>6</v>
      </c>
      <c r="F379" s="3" t="str">
        <f t="shared" si="5"/>
        <v>Retail</v>
      </c>
      <c r="G379" s="3">
        <v>2</v>
      </c>
      <c r="H379" s="57"/>
    </row>
    <row r="380" spans="1:8">
      <c r="A380" s="57"/>
      <c r="B380" s="57"/>
      <c r="C380" s="176">
        <v>42358.473599999998</v>
      </c>
      <c r="D380" s="3" t="s">
        <v>447</v>
      </c>
      <c r="E380" s="3" t="s">
        <v>461</v>
      </c>
      <c r="F380" s="3" t="str">
        <f t="shared" si="5"/>
        <v>Wholesale</v>
      </c>
      <c r="G380" s="3">
        <v>74</v>
      </c>
      <c r="H380" s="57"/>
    </row>
    <row r="381" spans="1:8">
      <c r="A381" s="57"/>
      <c r="B381" s="57"/>
      <c r="C381" s="176">
        <v>42187.502800000002</v>
      </c>
      <c r="D381" s="3" t="s">
        <v>445</v>
      </c>
      <c r="E381" s="3" t="s">
        <v>8</v>
      </c>
      <c r="F381" s="3" t="str">
        <f t="shared" si="5"/>
        <v>Retail</v>
      </c>
      <c r="G381" s="3">
        <v>3</v>
      </c>
      <c r="H381" s="57"/>
    </row>
    <row r="382" spans="1:8">
      <c r="A382" s="57"/>
      <c r="B382" s="57"/>
      <c r="C382" s="176">
        <v>41988.487500000003</v>
      </c>
      <c r="D382" s="3" t="s">
        <v>449</v>
      </c>
      <c r="E382" s="3" t="s">
        <v>453</v>
      </c>
      <c r="F382" s="3" t="str">
        <f t="shared" si="5"/>
        <v>Retail</v>
      </c>
      <c r="G382" s="3">
        <v>1</v>
      </c>
      <c r="H382" s="57"/>
    </row>
    <row r="383" spans="1:8">
      <c r="A383" s="57"/>
      <c r="B383" s="57"/>
      <c r="C383" s="176">
        <v>42349.167399999998</v>
      </c>
      <c r="D383" s="3" t="s">
        <v>446</v>
      </c>
      <c r="E383" s="3" t="s">
        <v>6</v>
      </c>
      <c r="F383" s="3" t="str">
        <f t="shared" si="5"/>
        <v>Wholesale</v>
      </c>
      <c r="G383" s="3">
        <v>95</v>
      </c>
      <c r="H383" s="57"/>
    </row>
    <row r="384" spans="1:8">
      <c r="A384" s="57"/>
      <c r="B384" s="57"/>
      <c r="C384" s="176">
        <v>42252.499300000003</v>
      </c>
      <c r="D384" s="3" t="s">
        <v>446</v>
      </c>
      <c r="E384" s="3" t="s">
        <v>7</v>
      </c>
      <c r="F384" s="3" t="str">
        <f t="shared" si="5"/>
        <v>Retail</v>
      </c>
      <c r="G384" s="3">
        <v>1</v>
      </c>
      <c r="H384" s="57"/>
    </row>
    <row r="385" spans="1:8">
      <c r="A385" s="57"/>
      <c r="B385" s="57"/>
      <c r="C385" s="176">
        <v>42355.418799999999</v>
      </c>
      <c r="D385" s="3" t="s">
        <v>447</v>
      </c>
      <c r="E385" s="3" t="s">
        <v>453</v>
      </c>
      <c r="F385" s="3" t="str">
        <f t="shared" si="5"/>
        <v>Wholesale</v>
      </c>
      <c r="G385" s="3">
        <v>43</v>
      </c>
      <c r="H385" s="57"/>
    </row>
    <row r="386" spans="1:8">
      <c r="A386" s="57"/>
      <c r="B386" s="57"/>
      <c r="C386" s="176">
        <v>42034.549299999999</v>
      </c>
      <c r="D386" s="3" t="s">
        <v>447</v>
      </c>
      <c r="E386" s="3" t="s">
        <v>312</v>
      </c>
      <c r="F386" s="3" t="str">
        <f t="shared" si="5"/>
        <v>Retail</v>
      </c>
      <c r="G386" s="3">
        <v>2</v>
      </c>
      <c r="H386" s="57"/>
    </row>
    <row r="387" spans="1:8">
      <c r="A387" s="57"/>
      <c r="B387" s="57"/>
      <c r="C387" s="176">
        <v>42316.4764</v>
      </c>
      <c r="D387" s="3" t="s">
        <v>445</v>
      </c>
      <c r="E387" s="3" t="s">
        <v>114</v>
      </c>
      <c r="F387" s="3" t="str">
        <f t="shared" si="5"/>
        <v>Retail</v>
      </c>
      <c r="G387" s="3">
        <v>5</v>
      </c>
      <c r="H387" s="57"/>
    </row>
    <row r="388" spans="1:8">
      <c r="A388" s="57"/>
      <c r="B388" s="57"/>
      <c r="C388" s="176">
        <v>41984.534</v>
      </c>
      <c r="D388" s="3" t="s">
        <v>445</v>
      </c>
      <c r="E388" s="3" t="s">
        <v>10</v>
      </c>
      <c r="F388" s="3" t="str">
        <f t="shared" si="5"/>
        <v>Retail</v>
      </c>
      <c r="G388" s="3">
        <v>2</v>
      </c>
      <c r="H388" s="57"/>
    </row>
    <row r="389" spans="1:8">
      <c r="A389" s="57"/>
      <c r="B389" s="57"/>
      <c r="C389" s="176">
        <v>42227.785400000001</v>
      </c>
      <c r="D389" s="3" t="s">
        <v>445</v>
      </c>
      <c r="E389" s="3" t="s">
        <v>114</v>
      </c>
      <c r="F389" s="3" t="str">
        <f t="shared" si="5"/>
        <v>Retail</v>
      </c>
      <c r="G389" s="3">
        <v>2</v>
      </c>
      <c r="H389" s="57"/>
    </row>
    <row r="390" spans="1:8">
      <c r="A390" s="57"/>
      <c r="B390" s="57"/>
      <c r="C390" s="176">
        <v>42036.500699999997</v>
      </c>
      <c r="D390" s="3" t="s">
        <v>446</v>
      </c>
      <c r="E390" s="3" t="s">
        <v>461</v>
      </c>
      <c r="F390" s="3" t="str">
        <f t="shared" si="5"/>
        <v>Wholesale</v>
      </c>
      <c r="G390" s="3">
        <v>39</v>
      </c>
      <c r="H390" s="57"/>
    </row>
    <row r="391" spans="1:8">
      <c r="A391" s="57"/>
      <c r="B391" s="57"/>
      <c r="C391" s="176">
        <v>42341.752099999998</v>
      </c>
      <c r="D391" s="3" t="s">
        <v>446</v>
      </c>
      <c r="E391" s="3" t="s">
        <v>114</v>
      </c>
      <c r="F391" s="3" t="str">
        <f t="shared" si="5"/>
        <v>Retail</v>
      </c>
      <c r="G391" s="3">
        <v>5</v>
      </c>
      <c r="H391" s="57"/>
    </row>
    <row r="392" spans="1:8">
      <c r="A392" s="57"/>
      <c r="B392" s="57"/>
      <c r="C392" s="176">
        <v>41993.116000000002</v>
      </c>
      <c r="D392" s="3" t="s">
        <v>445</v>
      </c>
      <c r="E392" s="3" t="s">
        <v>453</v>
      </c>
      <c r="F392" s="3" t="str">
        <f t="shared" si="5"/>
        <v>Retail</v>
      </c>
      <c r="G392" s="3">
        <v>5</v>
      </c>
      <c r="H392" s="57"/>
    </row>
    <row r="393" spans="1:8">
      <c r="A393" s="57"/>
      <c r="B393" s="57"/>
      <c r="C393" s="176">
        <v>41987.5118</v>
      </c>
      <c r="D393" s="3" t="s">
        <v>447</v>
      </c>
      <c r="E393" s="3" t="s">
        <v>453</v>
      </c>
      <c r="F393" s="3" t="str">
        <f t="shared" si="5"/>
        <v>Retail</v>
      </c>
      <c r="G393" s="3">
        <v>3</v>
      </c>
      <c r="H393" s="57"/>
    </row>
    <row r="394" spans="1:8">
      <c r="A394" s="57"/>
      <c r="B394" s="57"/>
      <c r="C394" s="176">
        <v>42318.6993</v>
      </c>
      <c r="D394" s="3" t="s">
        <v>446</v>
      </c>
      <c r="E394" s="3" t="s">
        <v>9</v>
      </c>
      <c r="F394" s="3" t="str">
        <f t="shared" ref="F394:F457" si="6">IF(G394&lt;10,"Retail","Wholesale")</f>
        <v>Retail</v>
      </c>
      <c r="G394" s="3">
        <v>1</v>
      </c>
      <c r="H394" s="57"/>
    </row>
    <row r="395" spans="1:8">
      <c r="A395" s="57"/>
      <c r="B395" s="57"/>
      <c r="C395" s="176">
        <v>41979.151400000002</v>
      </c>
      <c r="D395" s="3" t="s">
        <v>445</v>
      </c>
      <c r="E395" s="3" t="s">
        <v>312</v>
      </c>
      <c r="F395" s="3" t="str">
        <f t="shared" si="6"/>
        <v>Wholesale</v>
      </c>
      <c r="G395" s="3">
        <v>58</v>
      </c>
      <c r="H395" s="57"/>
    </row>
    <row r="396" spans="1:8">
      <c r="A396" s="57"/>
      <c r="B396" s="57"/>
      <c r="C396" s="176">
        <v>41984.677799999998</v>
      </c>
      <c r="D396" s="3" t="s">
        <v>449</v>
      </c>
      <c r="E396" s="3" t="s">
        <v>112</v>
      </c>
      <c r="F396" s="3" t="str">
        <f t="shared" si="6"/>
        <v>Wholesale</v>
      </c>
      <c r="G396" s="3">
        <v>68</v>
      </c>
      <c r="H396" s="57"/>
    </row>
    <row r="397" spans="1:8">
      <c r="A397" s="57"/>
      <c r="B397" s="57"/>
      <c r="C397" s="176">
        <v>42345.552799999998</v>
      </c>
      <c r="D397" s="3" t="s">
        <v>446</v>
      </c>
      <c r="E397" s="3" t="s">
        <v>312</v>
      </c>
      <c r="F397" s="3" t="str">
        <f t="shared" si="6"/>
        <v>Wholesale</v>
      </c>
      <c r="G397" s="3">
        <v>34</v>
      </c>
      <c r="H397" s="57"/>
    </row>
    <row r="398" spans="1:8">
      <c r="A398" s="57"/>
      <c r="B398" s="57"/>
      <c r="C398" s="176">
        <v>42299.474999999999</v>
      </c>
      <c r="D398" s="3" t="s">
        <v>445</v>
      </c>
      <c r="E398" s="3" t="s">
        <v>453</v>
      </c>
      <c r="F398" s="3" t="str">
        <f t="shared" si="6"/>
        <v>Retail</v>
      </c>
      <c r="G398" s="3">
        <v>1</v>
      </c>
      <c r="H398" s="57"/>
    </row>
    <row r="399" spans="1:8">
      <c r="A399" s="57"/>
      <c r="B399" s="57"/>
      <c r="C399" s="176">
        <v>42041.493799999997</v>
      </c>
      <c r="D399" s="3" t="s">
        <v>447</v>
      </c>
      <c r="E399" s="3" t="s">
        <v>457</v>
      </c>
      <c r="F399" s="3" t="str">
        <f t="shared" si="6"/>
        <v>Wholesale</v>
      </c>
      <c r="G399" s="3">
        <v>132</v>
      </c>
      <c r="H399" s="57"/>
    </row>
    <row r="400" spans="1:8">
      <c r="A400" s="57"/>
      <c r="B400" s="57"/>
      <c r="C400" s="176">
        <v>42196.529900000001</v>
      </c>
      <c r="D400" s="3" t="s">
        <v>445</v>
      </c>
      <c r="E400" s="3" t="s">
        <v>10</v>
      </c>
      <c r="F400" s="3" t="str">
        <f t="shared" si="6"/>
        <v>Wholesale</v>
      </c>
      <c r="G400" s="3">
        <v>65</v>
      </c>
      <c r="H400" s="57"/>
    </row>
    <row r="401" spans="1:8">
      <c r="A401" s="57"/>
      <c r="B401" s="57"/>
      <c r="C401" s="176">
        <v>42284.121500000001</v>
      </c>
      <c r="D401" s="3" t="s">
        <v>447</v>
      </c>
      <c r="E401" s="3" t="s">
        <v>453</v>
      </c>
      <c r="F401" s="3" t="str">
        <f t="shared" si="6"/>
        <v>Wholesale</v>
      </c>
      <c r="G401" s="3">
        <v>68</v>
      </c>
      <c r="H401" s="57"/>
    </row>
    <row r="402" spans="1:8">
      <c r="A402" s="57"/>
      <c r="B402" s="57"/>
      <c r="C402" s="176">
        <v>41984.741000000002</v>
      </c>
      <c r="D402" s="3" t="s">
        <v>445</v>
      </c>
      <c r="E402" s="3" t="s">
        <v>451</v>
      </c>
      <c r="F402" s="3" t="str">
        <f t="shared" si="6"/>
        <v>Wholesale</v>
      </c>
      <c r="G402" s="3">
        <v>39</v>
      </c>
      <c r="H402" s="57"/>
    </row>
    <row r="403" spans="1:8">
      <c r="A403" s="57"/>
      <c r="B403" s="57"/>
      <c r="C403" s="176">
        <v>42339.759700000002</v>
      </c>
      <c r="D403" s="3" t="s">
        <v>446</v>
      </c>
      <c r="E403" s="3" t="s">
        <v>452</v>
      </c>
      <c r="F403" s="3" t="str">
        <f t="shared" si="6"/>
        <v>Wholesale</v>
      </c>
      <c r="G403" s="3">
        <v>38</v>
      </c>
      <c r="H403" s="57"/>
    </row>
    <row r="404" spans="1:8">
      <c r="A404" s="57"/>
      <c r="B404" s="57"/>
      <c r="C404" s="176">
        <v>42350.097199999997</v>
      </c>
      <c r="D404" s="3" t="s">
        <v>447</v>
      </c>
      <c r="E404" s="3" t="s">
        <v>10</v>
      </c>
      <c r="F404" s="3" t="str">
        <f t="shared" si="6"/>
        <v>Wholesale</v>
      </c>
      <c r="G404" s="3">
        <v>67</v>
      </c>
      <c r="H404" s="57"/>
    </row>
    <row r="405" spans="1:8">
      <c r="A405" s="57"/>
      <c r="B405" s="57"/>
      <c r="C405" s="176">
        <v>42337.450700000001</v>
      </c>
      <c r="D405" s="3" t="s">
        <v>445</v>
      </c>
      <c r="E405" s="3" t="s">
        <v>453</v>
      </c>
      <c r="F405" s="3" t="str">
        <f t="shared" si="6"/>
        <v>Retail</v>
      </c>
      <c r="G405" s="3">
        <v>2</v>
      </c>
      <c r="H405" s="57"/>
    </row>
    <row r="406" spans="1:8">
      <c r="A406" s="57"/>
      <c r="B406" s="57"/>
      <c r="C406" s="176">
        <v>41982.747199999998</v>
      </c>
      <c r="D406" s="3" t="s">
        <v>445</v>
      </c>
      <c r="E406" s="3" t="s">
        <v>114</v>
      </c>
      <c r="F406" s="3" t="str">
        <f t="shared" si="6"/>
        <v>Retail</v>
      </c>
      <c r="G406" s="3">
        <v>6</v>
      </c>
      <c r="H406" s="57"/>
    </row>
    <row r="407" spans="1:8">
      <c r="A407" s="57"/>
      <c r="B407" s="57"/>
      <c r="C407" s="176">
        <v>42362.142399999997</v>
      </c>
      <c r="D407" s="3" t="s">
        <v>445</v>
      </c>
      <c r="E407" s="3" t="s">
        <v>448</v>
      </c>
      <c r="F407" s="3" t="str">
        <f t="shared" si="6"/>
        <v>Retail</v>
      </c>
      <c r="G407" s="3">
        <v>2</v>
      </c>
      <c r="H407" s="57"/>
    </row>
    <row r="408" spans="1:8">
      <c r="A408" s="57"/>
      <c r="B408" s="57"/>
      <c r="C408" s="176">
        <v>42350.095099999999</v>
      </c>
      <c r="D408" s="3" t="s">
        <v>445</v>
      </c>
      <c r="E408" s="3" t="s">
        <v>460</v>
      </c>
      <c r="F408" s="3" t="str">
        <f t="shared" si="6"/>
        <v>Retail</v>
      </c>
      <c r="G408" s="3">
        <v>2</v>
      </c>
      <c r="H408" s="57"/>
    </row>
    <row r="409" spans="1:8">
      <c r="A409" s="57"/>
      <c r="B409" s="57"/>
      <c r="C409" s="176">
        <v>41985.768100000001</v>
      </c>
      <c r="D409" s="3" t="s">
        <v>447</v>
      </c>
      <c r="E409" s="3" t="s">
        <v>6</v>
      </c>
      <c r="F409" s="3" t="str">
        <f t="shared" si="6"/>
        <v>Retail</v>
      </c>
      <c r="G409" s="3">
        <v>2</v>
      </c>
      <c r="H409" s="57"/>
    </row>
    <row r="410" spans="1:8">
      <c r="A410" s="57"/>
      <c r="B410" s="57"/>
      <c r="C410" s="176">
        <v>42251.522900000004</v>
      </c>
      <c r="D410" s="3" t="s">
        <v>449</v>
      </c>
      <c r="E410" s="3" t="s">
        <v>6</v>
      </c>
      <c r="F410" s="3" t="str">
        <f t="shared" si="6"/>
        <v>Wholesale</v>
      </c>
      <c r="G410" s="3">
        <v>28</v>
      </c>
      <c r="H410" s="57"/>
    </row>
    <row r="411" spans="1:8">
      <c r="A411" s="57"/>
      <c r="B411" s="57"/>
      <c r="C411" s="176">
        <v>41986.820099999997</v>
      </c>
      <c r="D411" s="3" t="s">
        <v>447</v>
      </c>
      <c r="E411" s="3" t="s">
        <v>6</v>
      </c>
      <c r="F411" s="3" t="str">
        <f t="shared" si="6"/>
        <v>Wholesale</v>
      </c>
      <c r="G411" s="3">
        <v>46</v>
      </c>
      <c r="H411" s="57"/>
    </row>
    <row r="412" spans="1:8">
      <c r="A412" s="57"/>
      <c r="B412" s="57"/>
      <c r="C412" s="176">
        <v>41976.497900000002</v>
      </c>
      <c r="D412" s="3" t="s">
        <v>445</v>
      </c>
      <c r="E412" s="3" t="s">
        <v>114</v>
      </c>
      <c r="F412" s="3" t="str">
        <f t="shared" si="6"/>
        <v>Retail</v>
      </c>
      <c r="G412" s="3">
        <v>1</v>
      </c>
      <c r="H412" s="57"/>
    </row>
    <row r="413" spans="1:8">
      <c r="A413" s="57"/>
      <c r="B413" s="57"/>
      <c r="C413" s="176">
        <v>41981.701399999998</v>
      </c>
      <c r="D413" s="3" t="s">
        <v>446</v>
      </c>
      <c r="E413" s="3" t="s">
        <v>6</v>
      </c>
      <c r="F413" s="3" t="str">
        <f t="shared" si="6"/>
        <v>Wholesale</v>
      </c>
      <c r="G413" s="3">
        <v>32</v>
      </c>
      <c r="H413" s="57"/>
    </row>
    <row r="414" spans="1:8">
      <c r="A414" s="57"/>
      <c r="B414" s="57"/>
      <c r="C414" s="176">
        <v>42213.355600000003</v>
      </c>
      <c r="D414" s="3" t="s">
        <v>447</v>
      </c>
      <c r="E414" s="3" t="s">
        <v>110</v>
      </c>
      <c r="F414" s="3" t="str">
        <f t="shared" si="6"/>
        <v>Retail</v>
      </c>
      <c r="G414" s="3">
        <v>2</v>
      </c>
      <c r="H414" s="57"/>
    </row>
    <row r="415" spans="1:8">
      <c r="A415" s="57"/>
      <c r="B415" s="57"/>
      <c r="C415" s="176">
        <v>42194.814599999998</v>
      </c>
      <c r="D415" s="3" t="s">
        <v>445</v>
      </c>
      <c r="E415" s="3" t="s">
        <v>453</v>
      </c>
      <c r="F415" s="3" t="str">
        <f t="shared" si="6"/>
        <v>Retail</v>
      </c>
      <c r="G415" s="3">
        <v>3</v>
      </c>
      <c r="H415" s="57"/>
    </row>
    <row r="416" spans="1:8">
      <c r="A416" s="57"/>
      <c r="B416" s="57"/>
      <c r="C416" s="176">
        <v>42362.758300000001</v>
      </c>
      <c r="D416" s="3" t="s">
        <v>449</v>
      </c>
      <c r="E416" s="3" t="s">
        <v>6</v>
      </c>
      <c r="F416" s="3" t="str">
        <f t="shared" si="6"/>
        <v>Wholesale</v>
      </c>
      <c r="G416" s="3">
        <v>72</v>
      </c>
      <c r="H416" s="57"/>
    </row>
    <row r="417" spans="1:8">
      <c r="A417" s="57"/>
      <c r="B417" s="57"/>
      <c r="C417" s="176">
        <v>42244.114600000001</v>
      </c>
      <c r="D417" s="3" t="s">
        <v>446</v>
      </c>
      <c r="E417" s="3" t="s">
        <v>453</v>
      </c>
      <c r="F417" s="3" t="str">
        <f t="shared" si="6"/>
        <v>Retail</v>
      </c>
      <c r="G417" s="3">
        <v>6</v>
      </c>
      <c r="H417" s="57"/>
    </row>
    <row r="418" spans="1:8">
      <c r="A418" s="57"/>
      <c r="B418" s="57"/>
      <c r="C418" s="176">
        <v>42136.7382</v>
      </c>
      <c r="D418" s="3" t="s">
        <v>445</v>
      </c>
      <c r="E418" s="3" t="s">
        <v>453</v>
      </c>
      <c r="F418" s="3" t="str">
        <f t="shared" si="6"/>
        <v>Wholesale</v>
      </c>
      <c r="G418" s="3">
        <v>61</v>
      </c>
      <c r="H418" s="57"/>
    </row>
    <row r="419" spans="1:8">
      <c r="A419" s="57"/>
      <c r="B419" s="57"/>
      <c r="C419" s="176">
        <v>41982.505599999997</v>
      </c>
      <c r="D419" s="3" t="s">
        <v>449</v>
      </c>
      <c r="E419" s="3" t="s">
        <v>452</v>
      </c>
      <c r="F419" s="3" t="str">
        <f t="shared" si="6"/>
        <v>Wholesale</v>
      </c>
      <c r="G419" s="3">
        <v>67</v>
      </c>
      <c r="H419" s="57"/>
    </row>
    <row r="420" spans="1:8">
      <c r="A420" s="57"/>
      <c r="B420" s="57"/>
      <c r="C420" s="176">
        <v>42363.5389</v>
      </c>
      <c r="D420" s="3" t="s">
        <v>449</v>
      </c>
      <c r="E420" s="3" t="s">
        <v>453</v>
      </c>
      <c r="F420" s="3" t="str">
        <f t="shared" si="6"/>
        <v>Wholesale</v>
      </c>
      <c r="G420" s="3">
        <v>41</v>
      </c>
      <c r="H420" s="57"/>
    </row>
    <row r="421" spans="1:8">
      <c r="A421" s="57"/>
      <c r="B421" s="57"/>
      <c r="C421" s="176">
        <v>42355.5743</v>
      </c>
      <c r="D421" s="3" t="s">
        <v>445</v>
      </c>
      <c r="E421" s="3" t="s">
        <v>112</v>
      </c>
      <c r="F421" s="3" t="str">
        <f t="shared" si="6"/>
        <v>Retail</v>
      </c>
      <c r="G421" s="3">
        <v>8</v>
      </c>
      <c r="H421" s="57"/>
    </row>
    <row r="422" spans="1:8">
      <c r="A422" s="57"/>
      <c r="B422" s="57"/>
      <c r="C422" s="176">
        <v>42265.183299999997</v>
      </c>
      <c r="D422" s="3" t="s">
        <v>445</v>
      </c>
      <c r="E422" s="3" t="s">
        <v>453</v>
      </c>
      <c r="F422" s="3" t="str">
        <f t="shared" si="6"/>
        <v>Retail</v>
      </c>
      <c r="G422" s="3">
        <v>7</v>
      </c>
      <c r="H422" s="57"/>
    </row>
    <row r="423" spans="1:8">
      <c r="A423" s="57"/>
      <c r="B423" s="57"/>
      <c r="C423" s="176">
        <v>42296.149299999997</v>
      </c>
      <c r="D423" s="3" t="s">
        <v>445</v>
      </c>
      <c r="E423" s="3" t="s">
        <v>6</v>
      </c>
      <c r="F423" s="3" t="str">
        <f t="shared" si="6"/>
        <v>Retail</v>
      </c>
      <c r="G423" s="3">
        <v>2</v>
      </c>
      <c r="H423" s="57"/>
    </row>
    <row r="424" spans="1:8">
      <c r="A424" s="57"/>
      <c r="B424" s="57"/>
      <c r="C424" s="176">
        <v>42163.172200000001</v>
      </c>
      <c r="D424" s="3" t="s">
        <v>445</v>
      </c>
      <c r="E424" s="3" t="s">
        <v>453</v>
      </c>
      <c r="F424" s="3" t="str">
        <f t="shared" si="6"/>
        <v>Retail</v>
      </c>
      <c r="G424" s="3">
        <v>2</v>
      </c>
      <c r="H424" s="57"/>
    </row>
    <row r="425" spans="1:8">
      <c r="A425" s="57"/>
      <c r="B425" s="57"/>
      <c r="C425" s="176">
        <v>42248.524299999997</v>
      </c>
      <c r="D425" s="3" t="s">
        <v>447</v>
      </c>
      <c r="E425" s="3" t="s">
        <v>453</v>
      </c>
      <c r="F425" s="3" t="str">
        <f t="shared" si="6"/>
        <v>Wholesale</v>
      </c>
      <c r="G425" s="3">
        <v>28</v>
      </c>
      <c r="H425" s="57"/>
    </row>
    <row r="426" spans="1:8">
      <c r="A426" s="57"/>
      <c r="B426" s="57"/>
      <c r="C426" s="176">
        <v>42342.207600000002</v>
      </c>
      <c r="D426" s="3" t="s">
        <v>449</v>
      </c>
      <c r="E426" s="3" t="s">
        <v>112</v>
      </c>
      <c r="F426" s="3" t="str">
        <f t="shared" si="6"/>
        <v>Retail</v>
      </c>
      <c r="G426" s="3">
        <v>3</v>
      </c>
      <c r="H426" s="57"/>
    </row>
    <row r="427" spans="1:8">
      <c r="A427" s="57"/>
      <c r="B427" s="57"/>
      <c r="C427" s="176">
        <v>42355.427799999998</v>
      </c>
      <c r="D427" s="3" t="s">
        <v>445</v>
      </c>
      <c r="E427" s="3" t="s">
        <v>453</v>
      </c>
      <c r="F427" s="3" t="str">
        <f t="shared" si="6"/>
        <v>Wholesale</v>
      </c>
      <c r="G427" s="3">
        <v>45</v>
      </c>
      <c r="H427" s="57"/>
    </row>
    <row r="428" spans="1:8">
      <c r="A428" s="57"/>
      <c r="B428" s="57"/>
      <c r="C428" s="176">
        <v>42335.518100000001</v>
      </c>
      <c r="D428" s="3" t="s">
        <v>447</v>
      </c>
      <c r="E428" s="3" t="s">
        <v>6</v>
      </c>
      <c r="F428" s="3" t="str">
        <f t="shared" si="6"/>
        <v>Retail</v>
      </c>
      <c r="G428" s="3">
        <v>4</v>
      </c>
      <c r="H428" s="57"/>
    </row>
    <row r="429" spans="1:8">
      <c r="A429" s="57"/>
      <c r="B429" s="57"/>
      <c r="C429" s="176">
        <v>42181.728499999997</v>
      </c>
      <c r="D429" s="3" t="s">
        <v>449</v>
      </c>
      <c r="E429" s="3" t="s">
        <v>6</v>
      </c>
      <c r="F429" s="3" t="str">
        <f t="shared" si="6"/>
        <v>Retail</v>
      </c>
      <c r="G429" s="3">
        <v>1</v>
      </c>
      <c r="H429" s="57"/>
    </row>
    <row r="430" spans="1:8">
      <c r="A430" s="57"/>
      <c r="B430" s="57"/>
      <c r="C430" s="176">
        <v>41982.1319</v>
      </c>
      <c r="D430" s="3" t="s">
        <v>446</v>
      </c>
      <c r="E430" s="3" t="s">
        <v>8</v>
      </c>
      <c r="F430" s="3" t="str">
        <f t="shared" si="6"/>
        <v>Wholesale</v>
      </c>
      <c r="G430" s="3">
        <v>50</v>
      </c>
      <c r="H430" s="57"/>
    </row>
    <row r="431" spans="1:8">
      <c r="A431" s="57"/>
      <c r="B431" s="57"/>
      <c r="C431" s="176">
        <v>42215.734700000001</v>
      </c>
      <c r="D431" s="3" t="s">
        <v>445</v>
      </c>
      <c r="E431" s="3" t="s">
        <v>461</v>
      </c>
      <c r="F431" s="3" t="str">
        <f t="shared" si="6"/>
        <v>Retail</v>
      </c>
      <c r="G431" s="3">
        <v>1</v>
      </c>
      <c r="H431" s="57"/>
    </row>
    <row r="432" spans="1:8">
      <c r="A432" s="57"/>
      <c r="B432" s="57"/>
      <c r="C432" s="176">
        <v>42333.1368</v>
      </c>
      <c r="D432" s="3" t="s">
        <v>447</v>
      </c>
      <c r="E432" s="3" t="s">
        <v>453</v>
      </c>
      <c r="F432" s="3" t="str">
        <f t="shared" si="6"/>
        <v>Wholesale</v>
      </c>
      <c r="G432" s="3">
        <v>33</v>
      </c>
      <c r="H432" s="57"/>
    </row>
    <row r="433" spans="1:8">
      <c r="A433" s="57"/>
      <c r="B433" s="57"/>
      <c r="C433" s="176">
        <v>42049.181900000003</v>
      </c>
      <c r="D433" s="3" t="s">
        <v>446</v>
      </c>
      <c r="E433" s="3" t="s">
        <v>453</v>
      </c>
      <c r="F433" s="3" t="str">
        <f t="shared" si="6"/>
        <v>Retail</v>
      </c>
      <c r="G433" s="3">
        <v>5</v>
      </c>
      <c r="H433" s="57"/>
    </row>
    <row r="434" spans="1:8">
      <c r="A434" s="57"/>
      <c r="B434" s="57"/>
      <c r="C434" s="176">
        <v>42270.496500000001</v>
      </c>
      <c r="D434" s="3" t="s">
        <v>445</v>
      </c>
      <c r="E434" s="3" t="s">
        <v>6</v>
      </c>
      <c r="F434" s="3" t="str">
        <f t="shared" si="6"/>
        <v>Wholesale</v>
      </c>
      <c r="G434" s="3">
        <v>51</v>
      </c>
      <c r="H434" s="57"/>
    </row>
    <row r="435" spans="1:8">
      <c r="A435" s="57"/>
      <c r="B435" s="57"/>
      <c r="C435" s="176">
        <v>42266.776400000002</v>
      </c>
      <c r="D435" s="3" t="s">
        <v>445</v>
      </c>
      <c r="E435" s="3" t="s">
        <v>453</v>
      </c>
      <c r="F435" s="3" t="str">
        <f t="shared" si="6"/>
        <v>Wholesale</v>
      </c>
      <c r="G435" s="3">
        <v>57</v>
      </c>
      <c r="H435" s="57"/>
    </row>
    <row r="436" spans="1:8">
      <c r="A436" s="57"/>
      <c r="B436" s="57"/>
      <c r="C436" s="176">
        <v>41980.465300000003</v>
      </c>
      <c r="D436" s="3" t="s">
        <v>446</v>
      </c>
      <c r="E436" s="3" t="s">
        <v>6</v>
      </c>
      <c r="F436" s="3" t="str">
        <f t="shared" si="6"/>
        <v>Wholesale</v>
      </c>
      <c r="G436" s="3">
        <v>28</v>
      </c>
      <c r="H436" s="57"/>
    </row>
    <row r="437" spans="1:8">
      <c r="A437" s="57"/>
      <c r="B437" s="57"/>
      <c r="C437" s="176">
        <v>41984.481299999999</v>
      </c>
      <c r="D437" s="3" t="s">
        <v>445</v>
      </c>
      <c r="E437" s="3" t="s">
        <v>6</v>
      </c>
      <c r="F437" s="3" t="str">
        <f t="shared" si="6"/>
        <v>Retail</v>
      </c>
      <c r="G437" s="3">
        <v>1</v>
      </c>
      <c r="H437" s="57"/>
    </row>
    <row r="438" spans="1:8">
      <c r="A438" s="57"/>
      <c r="B438" s="57"/>
      <c r="C438" s="176">
        <v>41981.525699999998</v>
      </c>
      <c r="D438" s="3" t="s">
        <v>445</v>
      </c>
      <c r="E438" s="3" t="s">
        <v>460</v>
      </c>
      <c r="F438" s="3" t="str">
        <f t="shared" si="6"/>
        <v>Retail</v>
      </c>
      <c r="G438" s="3">
        <v>1</v>
      </c>
      <c r="H438" s="57"/>
    </row>
    <row r="439" spans="1:8">
      <c r="A439" s="57"/>
      <c r="B439" s="57"/>
      <c r="C439" s="176">
        <v>42147.160400000001</v>
      </c>
      <c r="D439" s="3" t="s">
        <v>446</v>
      </c>
      <c r="E439" s="3" t="s">
        <v>457</v>
      </c>
      <c r="F439" s="3" t="str">
        <f t="shared" si="6"/>
        <v>Wholesale</v>
      </c>
      <c r="G439" s="3">
        <v>55</v>
      </c>
      <c r="H439" s="57"/>
    </row>
    <row r="440" spans="1:8">
      <c r="A440" s="57"/>
      <c r="B440" s="57"/>
      <c r="C440" s="176">
        <v>42215.428500000002</v>
      </c>
      <c r="D440" s="3" t="s">
        <v>445</v>
      </c>
      <c r="E440" s="3" t="s">
        <v>453</v>
      </c>
      <c r="F440" s="3" t="str">
        <f t="shared" si="6"/>
        <v>Retail</v>
      </c>
      <c r="G440" s="3">
        <v>6</v>
      </c>
      <c r="H440" s="57"/>
    </row>
    <row r="441" spans="1:8">
      <c r="A441" s="57"/>
      <c r="B441" s="57"/>
      <c r="C441" s="176">
        <v>42126.5389</v>
      </c>
      <c r="D441" s="3" t="s">
        <v>449</v>
      </c>
      <c r="E441" s="3" t="s">
        <v>9</v>
      </c>
      <c r="F441" s="3" t="str">
        <f t="shared" si="6"/>
        <v>Wholesale</v>
      </c>
      <c r="G441" s="3">
        <v>39</v>
      </c>
      <c r="H441" s="57"/>
    </row>
    <row r="442" spans="1:8">
      <c r="A442" s="57"/>
      <c r="B442" s="57"/>
      <c r="C442" s="176">
        <v>42235.525000000001</v>
      </c>
      <c r="D442" s="3" t="s">
        <v>445</v>
      </c>
      <c r="E442" s="3" t="s">
        <v>453</v>
      </c>
      <c r="F442" s="3" t="str">
        <f t="shared" si="6"/>
        <v>Wholesale</v>
      </c>
      <c r="G442" s="3">
        <v>34</v>
      </c>
      <c r="H442" s="57"/>
    </row>
    <row r="443" spans="1:8">
      <c r="A443" s="57"/>
      <c r="B443" s="57"/>
      <c r="C443" s="176">
        <v>42187.512499999997</v>
      </c>
      <c r="D443" s="3" t="s">
        <v>447</v>
      </c>
      <c r="E443" s="3" t="s">
        <v>114</v>
      </c>
      <c r="F443" s="3" t="str">
        <f t="shared" si="6"/>
        <v>Wholesale</v>
      </c>
      <c r="G443" s="3">
        <v>65</v>
      </c>
      <c r="H443" s="57"/>
    </row>
    <row r="444" spans="1:8">
      <c r="A444" s="57"/>
      <c r="B444" s="57"/>
      <c r="C444" s="176">
        <v>42175.793100000003</v>
      </c>
      <c r="D444" s="3" t="s">
        <v>445</v>
      </c>
      <c r="E444" s="3" t="s">
        <v>455</v>
      </c>
      <c r="F444" s="3" t="str">
        <f t="shared" si="6"/>
        <v>Retail</v>
      </c>
      <c r="G444" s="3">
        <v>4</v>
      </c>
      <c r="H444" s="57"/>
    </row>
    <row r="445" spans="1:8">
      <c r="A445" s="57"/>
      <c r="B445" s="57"/>
      <c r="C445" s="176">
        <v>41986.709699999999</v>
      </c>
      <c r="D445" s="3" t="s">
        <v>449</v>
      </c>
      <c r="E445" s="3" t="s">
        <v>312</v>
      </c>
      <c r="F445" s="3" t="str">
        <f t="shared" si="6"/>
        <v>Wholesale</v>
      </c>
      <c r="G445" s="3">
        <v>31</v>
      </c>
      <c r="H445" s="57"/>
    </row>
    <row r="446" spans="1:8">
      <c r="A446" s="57"/>
      <c r="B446" s="57"/>
      <c r="C446" s="176">
        <v>42335.797899999998</v>
      </c>
      <c r="D446" s="3" t="s">
        <v>447</v>
      </c>
      <c r="E446" s="3" t="s">
        <v>453</v>
      </c>
      <c r="F446" s="3" t="str">
        <f t="shared" si="6"/>
        <v>Retail</v>
      </c>
      <c r="G446" s="3">
        <v>4</v>
      </c>
      <c r="H446" s="57"/>
    </row>
    <row r="447" spans="1:8">
      <c r="A447" s="57"/>
      <c r="B447" s="57"/>
      <c r="C447" s="176">
        <v>41984.546499999997</v>
      </c>
      <c r="D447" s="3" t="s">
        <v>445</v>
      </c>
      <c r="E447" s="3" t="s">
        <v>460</v>
      </c>
      <c r="F447" s="3" t="str">
        <f t="shared" si="6"/>
        <v>Wholesale</v>
      </c>
      <c r="G447" s="3">
        <v>35</v>
      </c>
      <c r="H447" s="57"/>
    </row>
    <row r="448" spans="1:8">
      <c r="A448" s="57"/>
      <c r="B448" s="57"/>
      <c r="C448" s="176">
        <v>41977.015299999999</v>
      </c>
      <c r="D448" s="3" t="s">
        <v>447</v>
      </c>
      <c r="E448" s="3" t="s">
        <v>10</v>
      </c>
      <c r="F448" s="3" t="str">
        <f t="shared" si="6"/>
        <v>Wholesale</v>
      </c>
      <c r="G448" s="3">
        <v>50</v>
      </c>
      <c r="H448" s="57"/>
    </row>
    <row r="449" spans="1:8">
      <c r="A449" s="57"/>
      <c r="B449" s="57"/>
      <c r="C449" s="176">
        <v>42321.106899999999</v>
      </c>
      <c r="D449" s="3" t="s">
        <v>446</v>
      </c>
      <c r="E449" s="3" t="s">
        <v>112</v>
      </c>
      <c r="F449" s="3" t="str">
        <f t="shared" si="6"/>
        <v>Retail</v>
      </c>
      <c r="G449" s="3">
        <v>2</v>
      </c>
      <c r="H449" s="57"/>
    </row>
    <row r="450" spans="1:8">
      <c r="A450" s="57"/>
      <c r="B450" s="57"/>
      <c r="C450" s="176">
        <v>42339.536099999998</v>
      </c>
      <c r="D450" s="3" t="s">
        <v>446</v>
      </c>
      <c r="E450" s="3" t="s">
        <v>456</v>
      </c>
      <c r="F450" s="3" t="str">
        <f t="shared" si="6"/>
        <v>Retail</v>
      </c>
      <c r="G450" s="3">
        <v>2</v>
      </c>
      <c r="H450" s="57"/>
    </row>
    <row r="451" spans="1:8">
      <c r="A451" s="57"/>
      <c r="B451" s="57"/>
      <c r="C451" s="176">
        <v>42177.541700000002</v>
      </c>
      <c r="D451" s="3" t="s">
        <v>445</v>
      </c>
      <c r="E451" s="3" t="s">
        <v>453</v>
      </c>
      <c r="F451" s="3" t="str">
        <f t="shared" si="6"/>
        <v>Wholesale</v>
      </c>
      <c r="G451" s="3">
        <v>50</v>
      </c>
      <c r="H451" s="57"/>
    </row>
    <row r="452" spans="1:8">
      <c r="A452" s="57"/>
      <c r="B452" s="57"/>
      <c r="C452" s="176">
        <v>42183.6417</v>
      </c>
      <c r="D452" s="3" t="s">
        <v>449</v>
      </c>
      <c r="E452" s="3" t="s">
        <v>454</v>
      </c>
      <c r="F452" s="3" t="str">
        <f t="shared" si="6"/>
        <v>Retail</v>
      </c>
      <c r="G452" s="3">
        <v>5</v>
      </c>
      <c r="H452" s="57"/>
    </row>
    <row r="453" spans="1:8">
      <c r="A453" s="57"/>
      <c r="B453" s="57"/>
      <c r="C453" s="176">
        <v>42198.503499999999</v>
      </c>
      <c r="D453" s="3" t="s">
        <v>447</v>
      </c>
      <c r="E453" s="3" t="s">
        <v>6</v>
      </c>
      <c r="F453" s="3" t="str">
        <f t="shared" si="6"/>
        <v>Retail</v>
      </c>
      <c r="G453" s="3">
        <v>4</v>
      </c>
      <c r="H453" s="57"/>
    </row>
    <row r="454" spans="1:8">
      <c r="A454" s="57"/>
      <c r="B454" s="57"/>
      <c r="C454" s="176">
        <v>42309.698600000003</v>
      </c>
      <c r="D454" s="3" t="s">
        <v>445</v>
      </c>
      <c r="E454" s="3" t="s">
        <v>453</v>
      </c>
      <c r="F454" s="3" t="str">
        <f t="shared" si="6"/>
        <v>Retail</v>
      </c>
      <c r="G454" s="3">
        <v>5</v>
      </c>
      <c r="H454" s="57"/>
    </row>
    <row r="455" spans="1:8">
      <c r="A455" s="57"/>
      <c r="B455" s="57"/>
      <c r="C455" s="176">
        <v>42348.453500000003</v>
      </c>
      <c r="D455" s="3" t="s">
        <v>445</v>
      </c>
      <c r="E455" s="3" t="s">
        <v>6</v>
      </c>
      <c r="F455" s="3" t="str">
        <f t="shared" si="6"/>
        <v>Retail</v>
      </c>
      <c r="G455" s="3">
        <v>9</v>
      </c>
      <c r="H455" s="57"/>
    </row>
    <row r="456" spans="1:8">
      <c r="A456" s="57"/>
      <c r="B456" s="57"/>
      <c r="C456" s="176">
        <v>42249.465300000003</v>
      </c>
      <c r="D456" s="3" t="s">
        <v>446</v>
      </c>
      <c r="E456" s="3" t="s">
        <v>6</v>
      </c>
      <c r="F456" s="3" t="str">
        <f t="shared" si="6"/>
        <v>Retail</v>
      </c>
      <c r="G456" s="3">
        <v>2</v>
      </c>
      <c r="H456" s="57"/>
    </row>
    <row r="457" spans="1:8">
      <c r="A457" s="57"/>
      <c r="B457" s="57"/>
      <c r="C457" s="176">
        <v>42241.525699999998</v>
      </c>
      <c r="D457" s="3" t="s">
        <v>445</v>
      </c>
      <c r="E457" s="3" t="s">
        <v>448</v>
      </c>
      <c r="F457" s="3" t="str">
        <f t="shared" si="6"/>
        <v>Retail</v>
      </c>
      <c r="G457" s="3">
        <v>1</v>
      </c>
      <c r="H457" s="57"/>
    </row>
    <row r="458" spans="1:8">
      <c r="A458" s="57"/>
      <c r="B458" s="57"/>
      <c r="C458" s="176">
        <v>42132.5674</v>
      </c>
      <c r="D458" s="3" t="s">
        <v>446</v>
      </c>
      <c r="E458" s="3" t="s">
        <v>312</v>
      </c>
      <c r="F458" s="3" t="str">
        <f t="shared" ref="F458:F521" si="7">IF(G458&lt;10,"Retail","Wholesale")</f>
        <v>Wholesale</v>
      </c>
      <c r="G458" s="3">
        <v>37</v>
      </c>
      <c r="H458" s="57"/>
    </row>
    <row r="459" spans="1:8">
      <c r="A459" s="57"/>
      <c r="B459" s="57"/>
      <c r="C459" s="176">
        <v>41986.141000000003</v>
      </c>
      <c r="D459" s="3" t="s">
        <v>445</v>
      </c>
      <c r="E459" s="3" t="s">
        <v>6</v>
      </c>
      <c r="F459" s="3" t="str">
        <f t="shared" si="7"/>
        <v>Wholesale</v>
      </c>
      <c r="G459" s="3">
        <v>72</v>
      </c>
      <c r="H459" s="57"/>
    </row>
    <row r="460" spans="1:8">
      <c r="A460" s="57"/>
      <c r="B460" s="57"/>
      <c r="C460" s="176">
        <v>41982.093800000002</v>
      </c>
      <c r="D460" s="3" t="s">
        <v>447</v>
      </c>
      <c r="E460" s="3" t="s">
        <v>6</v>
      </c>
      <c r="F460" s="3" t="str">
        <f t="shared" si="7"/>
        <v>Wholesale</v>
      </c>
      <c r="G460" s="3">
        <v>71</v>
      </c>
      <c r="H460" s="57"/>
    </row>
    <row r="461" spans="1:8">
      <c r="A461" s="57"/>
      <c r="B461" s="57"/>
      <c r="C461" s="176">
        <v>42050.117400000003</v>
      </c>
      <c r="D461" s="3" t="s">
        <v>447</v>
      </c>
      <c r="E461" s="3" t="s">
        <v>453</v>
      </c>
      <c r="F461" s="3" t="str">
        <f t="shared" si="7"/>
        <v>Wholesale</v>
      </c>
      <c r="G461" s="3">
        <v>19</v>
      </c>
      <c r="H461" s="57"/>
    </row>
    <row r="462" spans="1:8">
      <c r="A462" s="57"/>
      <c r="B462" s="57"/>
      <c r="C462" s="176">
        <v>42340.531900000002</v>
      </c>
      <c r="D462" s="3" t="s">
        <v>445</v>
      </c>
      <c r="E462" s="3" t="s">
        <v>453</v>
      </c>
      <c r="F462" s="3" t="str">
        <f t="shared" si="7"/>
        <v>Wholesale</v>
      </c>
      <c r="G462" s="3">
        <v>37</v>
      </c>
      <c r="H462" s="57"/>
    </row>
    <row r="463" spans="1:8">
      <c r="A463" s="57"/>
      <c r="B463" s="57"/>
      <c r="C463" s="176">
        <v>42222.461799999997</v>
      </c>
      <c r="D463" s="3" t="s">
        <v>447</v>
      </c>
      <c r="E463" s="3" t="s">
        <v>110</v>
      </c>
      <c r="F463" s="3" t="str">
        <f t="shared" si="7"/>
        <v>Wholesale</v>
      </c>
      <c r="G463" s="3">
        <v>59</v>
      </c>
      <c r="H463" s="57"/>
    </row>
    <row r="464" spans="1:8">
      <c r="A464" s="57"/>
      <c r="B464" s="57"/>
      <c r="C464" s="176">
        <v>42342.734700000001</v>
      </c>
      <c r="D464" s="3" t="s">
        <v>447</v>
      </c>
      <c r="E464" s="3" t="s">
        <v>458</v>
      </c>
      <c r="F464" s="3" t="str">
        <f t="shared" si="7"/>
        <v>Retail</v>
      </c>
      <c r="G464" s="3">
        <v>2</v>
      </c>
      <c r="H464" s="57"/>
    </row>
    <row r="465" spans="1:8">
      <c r="A465" s="57"/>
      <c r="B465" s="57"/>
      <c r="C465" s="176">
        <v>42353.111799999999</v>
      </c>
      <c r="D465" s="3" t="s">
        <v>445</v>
      </c>
      <c r="E465" s="3" t="s">
        <v>453</v>
      </c>
      <c r="F465" s="3" t="str">
        <f t="shared" si="7"/>
        <v>Wholesale</v>
      </c>
      <c r="G465" s="3">
        <v>16</v>
      </c>
      <c r="H465" s="57"/>
    </row>
    <row r="466" spans="1:8">
      <c r="A466" s="57"/>
      <c r="B466" s="57"/>
      <c r="C466" s="176">
        <v>42144.775699999998</v>
      </c>
      <c r="D466" s="3" t="s">
        <v>445</v>
      </c>
      <c r="E466" s="3" t="s">
        <v>452</v>
      </c>
      <c r="F466" s="3" t="str">
        <f t="shared" si="7"/>
        <v>Retail</v>
      </c>
      <c r="G466" s="3">
        <v>6</v>
      </c>
      <c r="H466" s="57"/>
    </row>
    <row r="467" spans="1:8">
      <c r="A467" s="57"/>
      <c r="B467" s="57"/>
      <c r="C467" s="176">
        <v>42006.460400000004</v>
      </c>
      <c r="D467" s="3" t="s">
        <v>447</v>
      </c>
      <c r="E467" s="3" t="s">
        <v>110</v>
      </c>
      <c r="F467" s="3" t="str">
        <f t="shared" si="7"/>
        <v>Retail</v>
      </c>
      <c r="G467" s="3">
        <v>1</v>
      </c>
      <c r="H467" s="57"/>
    </row>
    <row r="468" spans="1:8">
      <c r="A468" s="57"/>
      <c r="B468" s="57"/>
      <c r="C468" s="176">
        <v>42165.459000000003</v>
      </c>
      <c r="D468" s="3" t="s">
        <v>449</v>
      </c>
      <c r="E468" s="3" t="s">
        <v>453</v>
      </c>
      <c r="F468" s="3" t="str">
        <f t="shared" si="7"/>
        <v>Retail</v>
      </c>
      <c r="G468" s="3">
        <v>2</v>
      </c>
      <c r="H468" s="57"/>
    </row>
    <row r="469" spans="1:8">
      <c r="A469" s="57"/>
      <c r="B469" s="57"/>
      <c r="C469" s="176">
        <v>41983.537499999999</v>
      </c>
      <c r="D469" s="3" t="s">
        <v>447</v>
      </c>
      <c r="E469" s="3" t="s">
        <v>114</v>
      </c>
      <c r="F469" s="3" t="str">
        <f t="shared" si="7"/>
        <v>Retail</v>
      </c>
      <c r="G469" s="3">
        <v>6</v>
      </c>
      <c r="H469" s="57"/>
    </row>
    <row r="470" spans="1:8">
      <c r="A470" s="57"/>
      <c r="B470" s="57"/>
      <c r="C470" s="176">
        <v>42072.469400000002</v>
      </c>
      <c r="D470" s="3" t="s">
        <v>446</v>
      </c>
      <c r="E470" s="3" t="s">
        <v>453</v>
      </c>
      <c r="F470" s="3" t="str">
        <f t="shared" si="7"/>
        <v>Retail</v>
      </c>
      <c r="G470" s="3">
        <v>2</v>
      </c>
      <c r="H470" s="57"/>
    </row>
    <row r="471" spans="1:8">
      <c r="A471" s="57"/>
      <c r="B471" s="57"/>
      <c r="C471" s="176">
        <v>42145.124300000003</v>
      </c>
      <c r="D471" s="3" t="s">
        <v>447</v>
      </c>
      <c r="E471" s="3" t="s">
        <v>453</v>
      </c>
      <c r="F471" s="3" t="str">
        <f t="shared" si="7"/>
        <v>Wholesale</v>
      </c>
      <c r="G471" s="3">
        <v>43</v>
      </c>
      <c r="H471" s="57"/>
    </row>
    <row r="472" spans="1:8">
      <c r="A472" s="57"/>
      <c r="B472" s="57"/>
      <c r="C472" s="176">
        <v>42347.374300000003</v>
      </c>
      <c r="D472" s="3" t="s">
        <v>447</v>
      </c>
      <c r="E472" s="3" t="s">
        <v>312</v>
      </c>
      <c r="F472" s="3" t="str">
        <f t="shared" si="7"/>
        <v>Retail</v>
      </c>
      <c r="G472" s="3">
        <v>3</v>
      </c>
      <c r="H472" s="57"/>
    </row>
    <row r="473" spans="1:8">
      <c r="A473" s="57"/>
      <c r="B473" s="57"/>
      <c r="C473" s="176">
        <v>42332.520799999998</v>
      </c>
      <c r="D473" s="3" t="s">
        <v>445</v>
      </c>
      <c r="E473" s="3" t="s">
        <v>6</v>
      </c>
      <c r="F473" s="3" t="str">
        <f t="shared" si="7"/>
        <v>Retail</v>
      </c>
      <c r="G473" s="3">
        <v>4</v>
      </c>
      <c r="H473" s="57"/>
    </row>
    <row r="474" spans="1:8">
      <c r="A474" s="57"/>
      <c r="B474" s="57"/>
      <c r="C474" s="176">
        <v>41985.172200000001</v>
      </c>
      <c r="D474" s="3" t="s">
        <v>447</v>
      </c>
      <c r="E474" s="3" t="s">
        <v>10</v>
      </c>
      <c r="F474" s="3" t="str">
        <f t="shared" si="7"/>
        <v>Retail</v>
      </c>
      <c r="G474" s="3">
        <v>2</v>
      </c>
      <c r="H474" s="57"/>
    </row>
    <row r="475" spans="1:8">
      <c r="A475" s="57"/>
      <c r="B475" s="57"/>
      <c r="C475" s="176">
        <v>42152.6806</v>
      </c>
      <c r="D475" s="3" t="s">
        <v>445</v>
      </c>
      <c r="E475" s="3" t="s">
        <v>8</v>
      </c>
      <c r="F475" s="3" t="str">
        <f t="shared" si="7"/>
        <v>Wholesale</v>
      </c>
      <c r="G475" s="3">
        <v>29</v>
      </c>
      <c r="H475" s="57"/>
    </row>
    <row r="476" spans="1:8">
      <c r="A476" s="57"/>
      <c r="B476" s="57"/>
      <c r="C476" s="176">
        <v>41982.821499999998</v>
      </c>
      <c r="D476" s="3" t="s">
        <v>446</v>
      </c>
      <c r="E476" s="3" t="s">
        <v>453</v>
      </c>
      <c r="F476" s="3" t="str">
        <f t="shared" si="7"/>
        <v>Wholesale</v>
      </c>
      <c r="G476" s="3">
        <v>58</v>
      </c>
      <c r="H476" s="57"/>
    </row>
    <row r="477" spans="1:8">
      <c r="A477" s="57"/>
      <c r="B477" s="57"/>
      <c r="C477" s="176">
        <v>41982.111100000002</v>
      </c>
      <c r="D477" s="3" t="s">
        <v>445</v>
      </c>
      <c r="E477" s="3" t="s">
        <v>7</v>
      </c>
      <c r="F477" s="3" t="str">
        <f t="shared" si="7"/>
        <v>Retail</v>
      </c>
      <c r="G477" s="3">
        <v>4</v>
      </c>
      <c r="H477" s="57"/>
    </row>
    <row r="478" spans="1:8">
      <c r="A478" s="57"/>
      <c r="B478" s="57"/>
      <c r="C478" s="176">
        <v>42080.496500000001</v>
      </c>
      <c r="D478" s="3" t="s">
        <v>445</v>
      </c>
      <c r="E478" s="3" t="s">
        <v>458</v>
      </c>
      <c r="F478" s="3" t="str">
        <f t="shared" si="7"/>
        <v>Retail</v>
      </c>
      <c r="G478" s="3">
        <v>1</v>
      </c>
      <c r="H478" s="57"/>
    </row>
    <row r="479" spans="1:8">
      <c r="A479" s="57"/>
      <c r="B479" s="57"/>
      <c r="C479" s="176">
        <v>42052.178500000002</v>
      </c>
      <c r="D479" s="3" t="s">
        <v>445</v>
      </c>
      <c r="E479" s="3" t="s">
        <v>6</v>
      </c>
      <c r="F479" s="3" t="str">
        <f t="shared" si="7"/>
        <v>Wholesale</v>
      </c>
      <c r="G479" s="3">
        <v>36</v>
      </c>
      <c r="H479" s="57"/>
    </row>
    <row r="480" spans="1:8">
      <c r="A480" s="57"/>
      <c r="B480" s="57"/>
      <c r="C480" s="176">
        <v>42199.127099999998</v>
      </c>
      <c r="D480" s="3" t="s">
        <v>445</v>
      </c>
      <c r="E480" s="3" t="s">
        <v>7</v>
      </c>
      <c r="F480" s="3" t="str">
        <f t="shared" si="7"/>
        <v>Wholesale</v>
      </c>
      <c r="G480" s="3">
        <v>35</v>
      </c>
      <c r="H480" s="57"/>
    </row>
    <row r="481" spans="1:8">
      <c r="A481" s="57"/>
      <c r="B481" s="57"/>
      <c r="C481" s="176">
        <v>42340.467400000001</v>
      </c>
      <c r="D481" s="3" t="s">
        <v>445</v>
      </c>
      <c r="E481" s="3" t="s">
        <v>453</v>
      </c>
      <c r="F481" s="3" t="str">
        <f t="shared" si="7"/>
        <v>Retail</v>
      </c>
      <c r="G481" s="3">
        <v>1</v>
      </c>
      <c r="H481" s="57"/>
    </row>
    <row r="482" spans="1:8">
      <c r="A482" s="57"/>
      <c r="B482" s="57"/>
      <c r="C482" s="176">
        <v>42237.579899999997</v>
      </c>
      <c r="D482" s="3" t="s">
        <v>447</v>
      </c>
      <c r="E482" s="3" t="s">
        <v>8</v>
      </c>
      <c r="F482" s="3" t="str">
        <f t="shared" si="7"/>
        <v>Retail</v>
      </c>
      <c r="G482" s="3">
        <v>2</v>
      </c>
      <c r="H482" s="57"/>
    </row>
    <row r="483" spans="1:8">
      <c r="A483" s="57"/>
      <c r="B483" s="57"/>
      <c r="C483" s="176">
        <v>42337.108999999997</v>
      </c>
      <c r="D483" s="3" t="s">
        <v>447</v>
      </c>
      <c r="E483" s="3" t="s">
        <v>460</v>
      </c>
      <c r="F483" s="3" t="str">
        <f t="shared" si="7"/>
        <v>Retail</v>
      </c>
      <c r="G483" s="3">
        <v>6</v>
      </c>
      <c r="H483" s="57"/>
    </row>
    <row r="484" spans="1:8">
      <c r="A484" s="57"/>
      <c r="B484" s="57"/>
      <c r="C484" s="176">
        <v>41976.755599999997</v>
      </c>
      <c r="D484" s="3" t="s">
        <v>445</v>
      </c>
      <c r="E484" s="3" t="s">
        <v>112</v>
      </c>
      <c r="F484" s="3" t="str">
        <f t="shared" si="7"/>
        <v>Wholesale</v>
      </c>
      <c r="G484" s="3">
        <v>44</v>
      </c>
      <c r="H484" s="57"/>
    </row>
    <row r="485" spans="1:8">
      <c r="A485" s="57"/>
      <c r="B485" s="57"/>
      <c r="C485" s="176">
        <v>42027.508999999998</v>
      </c>
      <c r="D485" s="3" t="s">
        <v>445</v>
      </c>
      <c r="E485" s="3" t="s">
        <v>453</v>
      </c>
      <c r="F485" s="3" t="str">
        <f t="shared" si="7"/>
        <v>Retail</v>
      </c>
      <c r="G485" s="3">
        <v>1</v>
      </c>
      <c r="H485" s="57"/>
    </row>
    <row r="486" spans="1:8">
      <c r="A486" s="57"/>
      <c r="B486" s="57"/>
      <c r="C486" s="176">
        <v>42356.539599999996</v>
      </c>
      <c r="D486" s="3" t="s">
        <v>445</v>
      </c>
      <c r="E486" s="3" t="s">
        <v>451</v>
      </c>
      <c r="F486" s="3" t="str">
        <f t="shared" si="7"/>
        <v>Retail</v>
      </c>
      <c r="G486" s="3">
        <v>7</v>
      </c>
      <c r="H486" s="57"/>
    </row>
    <row r="487" spans="1:8">
      <c r="A487" s="57"/>
      <c r="B487" s="57"/>
      <c r="C487" s="176">
        <v>42335.5625</v>
      </c>
      <c r="D487" s="3" t="s">
        <v>447</v>
      </c>
      <c r="E487" s="3" t="s">
        <v>312</v>
      </c>
      <c r="F487" s="3" t="str">
        <f t="shared" si="7"/>
        <v>Retail</v>
      </c>
      <c r="G487" s="3">
        <v>1</v>
      </c>
      <c r="H487" s="57"/>
    </row>
    <row r="488" spans="1:8">
      <c r="A488" s="57"/>
      <c r="B488" s="57"/>
      <c r="C488" s="176">
        <v>42342.731299999999</v>
      </c>
      <c r="D488" s="3" t="s">
        <v>445</v>
      </c>
      <c r="E488" s="3" t="s">
        <v>460</v>
      </c>
      <c r="F488" s="3" t="str">
        <f t="shared" si="7"/>
        <v>Wholesale</v>
      </c>
      <c r="G488" s="3">
        <v>15</v>
      </c>
      <c r="H488" s="57"/>
    </row>
    <row r="489" spans="1:8">
      <c r="A489" s="57"/>
      <c r="B489" s="57"/>
      <c r="C489" s="176">
        <v>42282.781300000002</v>
      </c>
      <c r="D489" s="3" t="s">
        <v>445</v>
      </c>
      <c r="E489" s="3" t="s">
        <v>312</v>
      </c>
      <c r="F489" s="3" t="str">
        <f t="shared" si="7"/>
        <v>Wholesale</v>
      </c>
      <c r="G489" s="3">
        <v>28</v>
      </c>
      <c r="H489" s="57"/>
    </row>
    <row r="490" spans="1:8">
      <c r="A490" s="57"/>
      <c r="B490" s="57"/>
      <c r="C490" s="176">
        <v>42196.159699999997</v>
      </c>
      <c r="D490" s="3" t="s">
        <v>449</v>
      </c>
      <c r="E490" s="3" t="s">
        <v>453</v>
      </c>
      <c r="F490" s="3" t="str">
        <f t="shared" si="7"/>
        <v>Wholesale</v>
      </c>
      <c r="G490" s="3">
        <v>33</v>
      </c>
      <c r="H490" s="57"/>
    </row>
    <row r="491" spans="1:8">
      <c r="A491" s="57"/>
      <c r="B491" s="57"/>
      <c r="C491" s="176">
        <v>42361.790300000001</v>
      </c>
      <c r="D491" s="3" t="s">
        <v>445</v>
      </c>
      <c r="E491" s="3" t="s">
        <v>453</v>
      </c>
      <c r="F491" s="3" t="str">
        <f t="shared" si="7"/>
        <v>Retail</v>
      </c>
      <c r="G491" s="3">
        <v>4</v>
      </c>
      <c r="H491" s="57"/>
    </row>
    <row r="492" spans="1:8">
      <c r="A492" s="57"/>
      <c r="B492" s="57"/>
      <c r="C492" s="176">
        <v>41984.760399999999</v>
      </c>
      <c r="D492" s="3" t="s">
        <v>447</v>
      </c>
      <c r="E492" s="3" t="s">
        <v>453</v>
      </c>
      <c r="F492" s="3" t="str">
        <f t="shared" si="7"/>
        <v>Wholesale</v>
      </c>
      <c r="G492" s="3">
        <v>44</v>
      </c>
      <c r="H492" s="57"/>
    </row>
    <row r="493" spans="1:8">
      <c r="A493" s="57"/>
      <c r="B493" s="57"/>
      <c r="C493" s="176">
        <v>41987.513200000001</v>
      </c>
      <c r="D493" s="3" t="s">
        <v>447</v>
      </c>
      <c r="E493" s="3" t="s">
        <v>7</v>
      </c>
      <c r="F493" s="3" t="str">
        <f t="shared" si="7"/>
        <v>Retail</v>
      </c>
      <c r="G493" s="3">
        <v>9</v>
      </c>
      <c r="H493" s="57"/>
    </row>
    <row r="494" spans="1:8">
      <c r="A494" s="57"/>
      <c r="B494" s="57"/>
      <c r="C494" s="176">
        <v>42244.818099999997</v>
      </c>
      <c r="D494" s="3" t="s">
        <v>447</v>
      </c>
      <c r="E494" s="3" t="s">
        <v>453</v>
      </c>
      <c r="F494" s="3" t="str">
        <f t="shared" si="7"/>
        <v>Wholesale</v>
      </c>
      <c r="G494" s="3">
        <v>35</v>
      </c>
      <c r="H494" s="57"/>
    </row>
    <row r="495" spans="1:8">
      <c r="A495" s="57"/>
      <c r="B495" s="57"/>
      <c r="C495" s="176">
        <v>42239.7451</v>
      </c>
      <c r="D495" s="3" t="s">
        <v>446</v>
      </c>
      <c r="E495" s="3" t="s">
        <v>453</v>
      </c>
      <c r="F495" s="3" t="str">
        <f t="shared" si="7"/>
        <v>Retail</v>
      </c>
      <c r="G495" s="3">
        <v>8</v>
      </c>
      <c r="H495" s="57"/>
    </row>
    <row r="496" spans="1:8">
      <c r="A496" s="57"/>
      <c r="B496" s="57"/>
      <c r="C496" s="176">
        <v>42222.795100000003</v>
      </c>
      <c r="D496" s="3" t="s">
        <v>446</v>
      </c>
      <c r="E496" s="3" t="s">
        <v>453</v>
      </c>
      <c r="F496" s="3" t="str">
        <f t="shared" si="7"/>
        <v>Retail</v>
      </c>
      <c r="G496" s="3">
        <v>3</v>
      </c>
      <c r="H496" s="57"/>
    </row>
    <row r="497" spans="1:8">
      <c r="A497" s="57"/>
      <c r="B497" s="57"/>
      <c r="C497" s="176">
        <v>42353.543100000003</v>
      </c>
      <c r="D497" s="3" t="s">
        <v>446</v>
      </c>
      <c r="E497" s="3" t="s">
        <v>312</v>
      </c>
      <c r="F497" s="3" t="str">
        <f t="shared" si="7"/>
        <v>Wholesale</v>
      </c>
      <c r="G497" s="3">
        <v>28</v>
      </c>
      <c r="H497" s="57"/>
    </row>
    <row r="498" spans="1:8">
      <c r="A498" s="57"/>
      <c r="B498" s="57"/>
      <c r="C498" s="176">
        <v>42348.775699999998</v>
      </c>
      <c r="D498" s="3" t="s">
        <v>447</v>
      </c>
      <c r="E498" s="3" t="s">
        <v>8</v>
      </c>
      <c r="F498" s="3" t="str">
        <f t="shared" si="7"/>
        <v>Retail</v>
      </c>
      <c r="G498" s="3">
        <v>1</v>
      </c>
      <c r="H498" s="57"/>
    </row>
    <row r="499" spans="1:8">
      <c r="A499" s="57"/>
      <c r="B499" s="57"/>
      <c r="C499" s="176">
        <v>42343.110399999998</v>
      </c>
      <c r="D499" s="3" t="s">
        <v>447</v>
      </c>
      <c r="E499" s="3" t="s">
        <v>453</v>
      </c>
      <c r="F499" s="3" t="str">
        <f t="shared" si="7"/>
        <v>Retail</v>
      </c>
      <c r="G499" s="3">
        <v>2</v>
      </c>
      <c r="H499" s="57"/>
    </row>
    <row r="500" spans="1:8">
      <c r="A500" s="57"/>
      <c r="B500" s="57"/>
      <c r="C500" s="176">
        <v>42346.803500000002</v>
      </c>
      <c r="D500" s="3" t="s">
        <v>447</v>
      </c>
      <c r="E500" s="3" t="s">
        <v>453</v>
      </c>
      <c r="F500" s="3" t="str">
        <f t="shared" si="7"/>
        <v>Wholesale</v>
      </c>
      <c r="G500" s="3">
        <v>62</v>
      </c>
      <c r="H500" s="57"/>
    </row>
    <row r="501" spans="1:8">
      <c r="A501" s="57"/>
      <c r="B501" s="57"/>
      <c r="C501" s="176">
        <v>42227.500699999997</v>
      </c>
      <c r="D501" s="3" t="s">
        <v>447</v>
      </c>
      <c r="E501" s="3" t="s">
        <v>112</v>
      </c>
      <c r="F501" s="3" t="str">
        <f t="shared" si="7"/>
        <v>Retail</v>
      </c>
      <c r="G501" s="3">
        <v>1</v>
      </c>
      <c r="H501" s="57"/>
    </row>
    <row r="502" spans="1:8">
      <c r="A502" s="57"/>
      <c r="B502" s="57"/>
      <c r="C502" s="176">
        <v>42350.499300000003</v>
      </c>
      <c r="D502" s="3" t="s">
        <v>446</v>
      </c>
      <c r="E502" s="3" t="s">
        <v>10</v>
      </c>
      <c r="F502" s="3" t="str">
        <f t="shared" si="7"/>
        <v>Retail</v>
      </c>
      <c r="G502" s="3">
        <v>2</v>
      </c>
      <c r="H502" s="57"/>
    </row>
    <row r="503" spans="1:8">
      <c r="A503" s="57"/>
      <c r="B503" s="57"/>
      <c r="C503" s="176">
        <v>41982.009700000002</v>
      </c>
      <c r="D503" s="3" t="s">
        <v>445</v>
      </c>
      <c r="E503" s="3" t="s">
        <v>453</v>
      </c>
      <c r="F503" s="3" t="str">
        <f t="shared" si="7"/>
        <v>Wholesale</v>
      </c>
      <c r="G503" s="3">
        <v>51</v>
      </c>
      <c r="H503" s="57"/>
    </row>
    <row r="504" spans="1:8">
      <c r="A504" s="57"/>
      <c r="B504" s="57"/>
      <c r="C504" s="176">
        <v>42103.558299999997</v>
      </c>
      <c r="D504" s="3" t="s">
        <v>445</v>
      </c>
      <c r="E504" s="3" t="s">
        <v>453</v>
      </c>
      <c r="F504" s="3" t="str">
        <f t="shared" si="7"/>
        <v>Wholesale</v>
      </c>
      <c r="G504" s="3">
        <v>143</v>
      </c>
      <c r="H504" s="57"/>
    </row>
    <row r="505" spans="1:8">
      <c r="A505" s="57"/>
      <c r="B505" s="57"/>
      <c r="C505" s="176">
        <v>42080.55</v>
      </c>
      <c r="D505" s="3" t="s">
        <v>447</v>
      </c>
      <c r="E505" s="3" t="s">
        <v>10</v>
      </c>
      <c r="F505" s="3" t="str">
        <f t="shared" si="7"/>
        <v>Wholesale</v>
      </c>
      <c r="G505" s="3">
        <v>68</v>
      </c>
      <c r="H505" s="57"/>
    </row>
    <row r="506" spans="1:8">
      <c r="A506" s="57"/>
      <c r="B506" s="57"/>
      <c r="C506" s="176">
        <v>42337.5069</v>
      </c>
      <c r="D506" s="3" t="s">
        <v>446</v>
      </c>
      <c r="E506" s="3" t="s">
        <v>114</v>
      </c>
      <c r="F506" s="3" t="str">
        <f t="shared" si="7"/>
        <v>Wholesale</v>
      </c>
      <c r="G506" s="3">
        <v>29</v>
      </c>
      <c r="H506" s="57"/>
    </row>
    <row r="507" spans="1:8">
      <c r="A507" s="57"/>
      <c r="B507" s="57"/>
      <c r="C507" s="176">
        <v>42305.781900000002</v>
      </c>
      <c r="D507" s="3" t="s">
        <v>445</v>
      </c>
      <c r="E507" s="3" t="s">
        <v>453</v>
      </c>
      <c r="F507" s="3" t="str">
        <f t="shared" si="7"/>
        <v>Retail</v>
      </c>
      <c r="G507" s="3">
        <v>4</v>
      </c>
      <c r="H507" s="57"/>
    </row>
    <row r="508" spans="1:8">
      <c r="A508" s="57"/>
      <c r="B508" s="57"/>
      <c r="C508" s="176">
        <v>42190.6993</v>
      </c>
      <c r="D508" s="3" t="s">
        <v>446</v>
      </c>
      <c r="E508" s="3" t="s">
        <v>453</v>
      </c>
      <c r="F508" s="3" t="str">
        <f t="shared" si="7"/>
        <v>Retail</v>
      </c>
      <c r="G508" s="3">
        <v>1</v>
      </c>
      <c r="H508" s="57"/>
    </row>
    <row r="509" spans="1:8">
      <c r="A509" s="57"/>
      <c r="B509" s="57"/>
      <c r="C509" s="176">
        <v>41984.502099999998</v>
      </c>
      <c r="D509" s="3" t="s">
        <v>447</v>
      </c>
      <c r="E509" s="3" t="s">
        <v>9</v>
      </c>
      <c r="F509" s="3" t="str">
        <f t="shared" si="7"/>
        <v>Wholesale</v>
      </c>
      <c r="G509" s="3">
        <v>34</v>
      </c>
      <c r="H509" s="57"/>
    </row>
    <row r="510" spans="1:8">
      <c r="A510" s="57"/>
      <c r="B510" s="57"/>
      <c r="C510" s="176">
        <v>42333.502800000002</v>
      </c>
      <c r="D510" s="3" t="s">
        <v>446</v>
      </c>
      <c r="E510" s="3" t="s">
        <v>6</v>
      </c>
      <c r="F510" s="3" t="str">
        <f t="shared" si="7"/>
        <v>Retail</v>
      </c>
      <c r="G510" s="3">
        <v>4</v>
      </c>
      <c r="H510" s="57"/>
    </row>
    <row r="511" spans="1:8">
      <c r="A511" s="57"/>
      <c r="B511" s="57"/>
      <c r="C511" s="176">
        <v>42012.7215</v>
      </c>
      <c r="D511" s="3" t="s">
        <v>445</v>
      </c>
      <c r="E511" s="3" t="s">
        <v>453</v>
      </c>
      <c r="F511" s="3" t="str">
        <f t="shared" si="7"/>
        <v>Retail</v>
      </c>
      <c r="G511" s="3">
        <v>6</v>
      </c>
      <c r="H511" s="57"/>
    </row>
    <row r="512" spans="1:8">
      <c r="A512" s="57"/>
      <c r="B512" s="57"/>
      <c r="C512" s="176">
        <v>42346.927799999998</v>
      </c>
      <c r="D512" s="3" t="s">
        <v>447</v>
      </c>
      <c r="E512" s="3" t="s">
        <v>110</v>
      </c>
      <c r="F512" s="3" t="str">
        <f t="shared" si="7"/>
        <v>Retail</v>
      </c>
      <c r="G512" s="3">
        <v>3</v>
      </c>
      <c r="H512" s="57"/>
    </row>
    <row r="513" spans="1:8">
      <c r="A513" s="57"/>
      <c r="B513" s="57"/>
      <c r="C513" s="176">
        <v>41978.834000000003</v>
      </c>
      <c r="D513" s="3" t="s">
        <v>445</v>
      </c>
      <c r="E513" s="3" t="s">
        <v>10</v>
      </c>
      <c r="F513" s="3" t="str">
        <f t="shared" si="7"/>
        <v>Retail</v>
      </c>
      <c r="G513" s="3">
        <v>6</v>
      </c>
      <c r="H513" s="57"/>
    </row>
    <row r="514" spans="1:8">
      <c r="A514" s="57"/>
      <c r="B514" s="57"/>
      <c r="C514" s="176">
        <v>42334.727800000001</v>
      </c>
      <c r="D514" s="3" t="s">
        <v>445</v>
      </c>
      <c r="E514" s="3" t="s">
        <v>452</v>
      </c>
      <c r="F514" s="3" t="str">
        <f t="shared" si="7"/>
        <v>Retail</v>
      </c>
      <c r="G514" s="3">
        <v>4</v>
      </c>
      <c r="H514" s="57"/>
    </row>
    <row r="515" spans="1:8">
      <c r="A515" s="57"/>
      <c r="B515" s="57"/>
      <c r="C515" s="176">
        <v>42143.093099999998</v>
      </c>
      <c r="D515" s="3" t="s">
        <v>446</v>
      </c>
      <c r="E515" s="3" t="s">
        <v>453</v>
      </c>
      <c r="F515" s="3" t="str">
        <f t="shared" si="7"/>
        <v>Retail</v>
      </c>
      <c r="G515" s="3">
        <v>6</v>
      </c>
      <c r="H515" s="57"/>
    </row>
    <row r="516" spans="1:8">
      <c r="A516" s="57"/>
      <c r="B516" s="57"/>
      <c r="C516" s="176">
        <v>42178.7451</v>
      </c>
      <c r="D516" s="3" t="s">
        <v>446</v>
      </c>
      <c r="E516" s="3" t="s">
        <v>7</v>
      </c>
      <c r="F516" s="3" t="str">
        <f t="shared" si="7"/>
        <v>Wholesale</v>
      </c>
      <c r="G516" s="3">
        <v>33</v>
      </c>
      <c r="H516" s="57"/>
    </row>
    <row r="517" spans="1:8">
      <c r="A517" s="57"/>
      <c r="B517" s="57"/>
      <c r="C517" s="176">
        <v>41986.4882</v>
      </c>
      <c r="D517" s="3" t="s">
        <v>447</v>
      </c>
      <c r="E517" s="3" t="s">
        <v>8</v>
      </c>
      <c r="F517" s="3" t="str">
        <f t="shared" si="7"/>
        <v>Wholesale</v>
      </c>
      <c r="G517" s="3">
        <v>30</v>
      </c>
      <c r="H517" s="57"/>
    </row>
    <row r="518" spans="1:8">
      <c r="A518" s="57"/>
      <c r="B518" s="57"/>
      <c r="C518" s="176">
        <v>42085.214599999999</v>
      </c>
      <c r="D518" s="3" t="s">
        <v>447</v>
      </c>
      <c r="E518" s="3" t="s">
        <v>453</v>
      </c>
      <c r="F518" s="3" t="str">
        <f t="shared" si="7"/>
        <v>Wholesale</v>
      </c>
      <c r="G518" s="3">
        <v>63</v>
      </c>
      <c r="H518" s="57"/>
    </row>
    <row r="519" spans="1:8">
      <c r="A519" s="57"/>
      <c r="B519" s="57"/>
      <c r="C519" s="176">
        <v>42088.606299999999</v>
      </c>
      <c r="D519" s="3" t="s">
        <v>447</v>
      </c>
      <c r="E519" s="3" t="s">
        <v>8</v>
      </c>
      <c r="F519" s="3" t="str">
        <f t="shared" si="7"/>
        <v>Wholesale</v>
      </c>
      <c r="G519" s="3">
        <v>34</v>
      </c>
      <c r="H519" s="57"/>
    </row>
    <row r="520" spans="1:8">
      <c r="A520" s="57"/>
      <c r="B520" s="57"/>
      <c r="C520" s="176">
        <v>42334.222199999997</v>
      </c>
      <c r="D520" s="3" t="s">
        <v>445</v>
      </c>
      <c r="E520" s="3" t="s">
        <v>10</v>
      </c>
      <c r="F520" s="3" t="str">
        <f t="shared" si="7"/>
        <v>Wholesale</v>
      </c>
      <c r="G520" s="3">
        <v>38</v>
      </c>
      <c r="H520" s="57"/>
    </row>
    <row r="521" spans="1:8">
      <c r="A521" s="57"/>
      <c r="B521" s="57"/>
      <c r="C521" s="176">
        <v>42359.735399999998</v>
      </c>
      <c r="D521" s="3" t="s">
        <v>445</v>
      </c>
      <c r="E521" s="3" t="s">
        <v>453</v>
      </c>
      <c r="F521" s="3" t="str">
        <f t="shared" si="7"/>
        <v>Wholesale</v>
      </c>
      <c r="G521" s="3">
        <v>27</v>
      </c>
      <c r="H521" s="57"/>
    </row>
    <row r="522" spans="1:8">
      <c r="A522" s="57"/>
      <c r="B522" s="57"/>
      <c r="C522" s="176">
        <v>41986.504200000003</v>
      </c>
      <c r="D522" s="3" t="s">
        <v>445</v>
      </c>
      <c r="E522" s="3" t="s">
        <v>9</v>
      </c>
      <c r="F522" s="3" t="str">
        <f t="shared" ref="F522:F585" si="8">IF(G522&lt;10,"Retail","Wholesale")</f>
        <v>Wholesale</v>
      </c>
      <c r="G522" s="3">
        <v>14</v>
      </c>
      <c r="H522" s="57"/>
    </row>
    <row r="523" spans="1:8">
      <c r="A523" s="57"/>
      <c r="B523" s="57"/>
      <c r="C523" s="176">
        <v>42333.5743</v>
      </c>
      <c r="D523" s="3" t="s">
        <v>446</v>
      </c>
      <c r="E523" s="3" t="s">
        <v>453</v>
      </c>
      <c r="F523" s="3" t="str">
        <f t="shared" si="8"/>
        <v>Retail</v>
      </c>
      <c r="G523" s="3">
        <v>6</v>
      </c>
      <c r="H523" s="57"/>
    </row>
    <row r="524" spans="1:8">
      <c r="A524" s="57"/>
      <c r="B524" s="57"/>
      <c r="C524" s="176">
        <v>41981.845099999999</v>
      </c>
      <c r="D524" s="3" t="s">
        <v>446</v>
      </c>
      <c r="E524" s="3" t="s">
        <v>312</v>
      </c>
      <c r="F524" s="3" t="str">
        <f t="shared" si="8"/>
        <v>Wholesale</v>
      </c>
      <c r="G524" s="3">
        <v>72</v>
      </c>
      <c r="H524" s="57"/>
    </row>
    <row r="525" spans="1:8">
      <c r="A525" s="57"/>
      <c r="B525" s="57"/>
      <c r="C525" s="176">
        <v>42028.458299999998</v>
      </c>
      <c r="D525" s="3" t="s">
        <v>449</v>
      </c>
      <c r="E525" s="3" t="s">
        <v>458</v>
      </c>
      <c r="F525" s="3" t="str">
        <f t="shared" si="8"/>
        <v>Wholesale</v>
      </c>
      <c r="G525" s="3">
        <v>29</v>
      </c>
      <c r="H525" s="57"/>
    </row>
    <row r="526" spans="1:8">
      <c r="A526" s="57"/>
      <c r="B526" s="57"/>
      <c r="C526" s="176">
        <v>42185.809000000001</v>
      </c>
      <c r="D526" s="3" t="s">
        <v>446</v>
      </c>
      <c r="E526" s="3" t="s">
        <v>312</v>
      </c>
      <c r="F526" s="3" t="str">
        <f t="shared" si="8"/>
        <v>Retail</v>
      </c>
      <c r="G526" s="3">
        <v>7</v>
      </c>
      <c r="H526" s="57"/>
    </row>
    <row r="527" spans="1:8">
      <c r="A527" s="57"/>
      <c r="B527" s="57"/>
      <c r="C527" s="176">
        <v>42210.170100000003</v>
      </c>
      <c r="D527" s="3" t="s">
        <v>447</v>
      </c>
      <c r="E527" s="3" t="s">
        <v>456</v>
      </c>
      <c r="F527" s="3" t="str">
        <f t="shared" si="8"/>
        <v>Wholesale</v>
      </c>
      <c r="G527" s="3">
        <v>71</v>
      </c>
      <c r="H527" s="57"/>
    </row>
    <row r="528" spans="1:8">
      <c r="A528" s="57"/>
      <c r="B528" s="57"/>
      <c r="C528" s="176">
        <v>42211.788200000003</v>
      </c>
      <c r="D528" s="3" t="s">
        <v>446</v>
      </c>
      <c r="E528" s="3" t="s">
        <v>453</v>
      </c>
      <c r="F528" s="3" t="str">
        <f t="shared" si="8"/>
        <v>Retail</v>
      </c>
      <c r="G528" s="3">
        <v>5</v>
      </c>
      <c r="H528" s="57"/>
    </row>
    <row r="529" spans="1:8">
      <c r="A529" s="57"/>
      <c r="B529" s="57"/>
      <c r="C529" s="176">
        <v>41984.763899999998</v>
      </c>
      <c r="D529" s="3" t="s">
        <v>447</v>
      </c>
      <c r="E529" s="3" t="s">
        <v>453</v>
      </c>
      <c r="F529" s="3" t="str">
        <f t="shared" si="8"/>
        <v>Retail</v>
      </c>
      <c r="G529" s="3">
        <v>2</v>
      </c>
      <c r="H529" s="57"/>
    </row>
    <row r="530" spans="1:8">
      <c r="A530" s="57"/>
      <c r="B530" s="57"/>
      <c r="C530" s="176">
        <v>42134.570099999997</v>
      </c>
      <c r="D530" s="3" t="s">
        <v>449</v>
      </c>
      <c r="E530" s="3" t="s">
        <v>453</v>
      </c>
      <c r="F530" s="3" t="str">
        <f t="shared" si="8"/>
        <v>Wholesale</v>
      </c>
      <c r="G530" s="3">
        <v>51</v>
      </c>
      <c r="H530" s="57"/>
    </row>
    <row r="531" spans="1:8">
      <c r="A531" s="57"/>
      <c r="B531" s="57"/>
      <c r="C531" s="176">
        <v>42136.088199999998</v>
      </c>
      <c r="D531" s="3" t="s">
        <v>445</v>
      </c>
      <c r="E531" s="3" t="s">
        <v>312</v>
      </c>
      <c r="F531" s="3" t="str">
        <f t="shared" si="8"/>
        <v>Retail</v>
      </c>
      <c r="G531" s="3">
        <v>1</v>
      </c>
      <c r="H531" s="57"/>
    </row>
    <row r="532" spans="1:8">
      <c r="A532" s="57"/>
      <c r="B532" s="57"/>
      <c r="C532" s="176">
        <v>41982.535400000001</v>
      </c>
      <c r="D532" s="3" t="s">
        <v>449</v>
      </c>
      <c r="E532" s="3" t="s">
        <v>453</v>
      </c>
      <c r="F532" s="3" t="str">
        <f t="shared" si="8"/>
        <v>Wholesale</v>
      </c>
      <c r="G532" s="3">
        <v>42</v>
      </c>
      <c r="H532" s="57"/>
    </row>
    <row r="533" spans="1:8">
      <c r="A533" s="57"/>
      <c r="B533" s="57"/>
      <c r="C533" s="176">
        <v>41988.502800000002</v>
      </c>
      <c r="D533" s="3" t="s">
        <v>445</v>
      </c>
      <c r="E533" s="3" t="s">
        <v>112</v>
      </c>
      <c r="F533" s="3" t="str">
        <f t="shared" si="8"/>
        <v>Wholesale</v>
      </c>
      <c r="G533" s="3">
        <v>34</v>
      </c>
      <c r="H533" s="57"/>
    </row>
    <row r="534" spans="1:8">
      <c r="A534" s="57"/>
      <c r="B534" s="57"/>
      <c r="C534" s="176">
        <v>42332.179199999999</v>
      </c>
      <c r="D534" s="3" t="s">
        <v>447</v>
      </c>
      <c r="E534" s="3" t="s">
        <v>114</v>
      </c>
      <c r="F534" s="3" t="str">
        <f t="shared" si="8"/>
        <v>Wholesale</v>
      </c>
      <c r="G534" s="3">
        <v>39</v>
      </c>
      <c r="H534" s="57"/>
    </row>
    <row r="535" spans="1:8">
      <c r="A535" s="57"/>
      <c r="B535" s="57"/>
      <c r="C535" s="176">
        <v>42345.684699999998</v>
      </c>
      <c r="D535" s="3" t="s">
        <v>447</v>
      </c>
      <c r="E535" s="3" t="s">
        <v>453</v>
      </c>
      <c r="F535" s="3" t="str">
        <f t="shared" si="8"/>
        <v>Retail</v>
      </c>
      <c r="G535" s="3">
        <v>5</v>
      </c>
      <c r="H535" s="57"/>
    </row>
    <row r="536" spans="1:8">
      <c r="A536" s="57"/>
      <c r="B536" s="57"/>
      <c r="C536" s="176">
        <v>42142.0965</v>
      </c>
      <c r="D536" s="3" t="s">
        <v>445</v>
      </c>
      <c r="E536" s="3" t="s">
        <v>453</v>
      </c>
      <c r="F536" s="3" t="str">
        <f t="shared" si="8"/>
        <v>Retail</v>
      </c>
      <c r="G536" s="3">
        <v>1</v>
      </c>
      <c r="H536" s="57"/>
    </row>
    <row r="537" spans="1:8">
      <c r="A537" s="57"/>
      <c r="B537" s="57"/>
      <c r="C537" s="176">
        <v>42353.512499999997</v>
      </c>
      <c r="D537" s="3" t="s">
        <v>445</v>
      </c>
      <c r="E537" s="3" t="s">
        <v>448</v>
      </c>
      <c r="F537" s="3" t="str">
        <f t="shared" si="8"/>
        <v>Retail</v>
      </c>
      <c r="G537" s="3">
        <v>3</v>
      </c>
      <c r="H537" s="57"/>
    </row>
    <row r="538" spans="1:8">
      <c r="A538" s="57"/>
      <c r="B538" s="57"/>
      <c r="C538" s="176">
        <v>42243.796499999997</v>
      </c>
      <c r="D538" s="3" t="s">
        <v>449</v>
      </c>
      <c r="E538" s="3" t="s">
        <v>453</v>
      </c>
      <c r="F538" s="3" t="str">
        <f t="shared" si="8"/>
        <v>Wholesale</v>
      </c>
      <c r="G538" s="3">
        <v>36</v>
      </c>
      <c r="H538" s="57"/>
    </row>
    <row r="539" spans="1:8">
      <c r="A539" s="57"/>
      <c r="B539" s="57"/>
      <c r="C539" s="176">
        <v>42357.171499999997</v>
      </c>
      <c r="D539" s="3" t="s">
        <v>445</v>
      </c>
      <c r="E539" s="3" t="s">
        <v>450</v>
      </c>
      <c r="F539" s="3" t="str">
        <f t="shared" si="8"/>
        <v>Wholesale</v>
      </c>
      <c r="G539" s="3">
        <v>82</v>
      </c>
      <c r="H539" s="57"/>
    </row>
    <row r="540" spans="1:8">
      <c r="A540" s="57"/>
      <c r="B540" s="57"/>
      <c r="C540" s="176">
        <v>42072.539599999996</v>
      </c>
      <c r="D540" s="3" t="s">
        <v>445</v>
      </c>
      <c r="E540" s="3" t="s">
        <v>451</v>
      </c>
      <c r="F540" s="3" t="str">
        <f t="shared" si="8"/>
        <v>Retail</v>
      </c>
      <c r="G540" s="3">
        <v>4</v>
      </c>
      <c r="H540" s="57"/>
    </row>
    <row r="541" spans="1:8">
      <c r="A541" s="57"/>
      <c r="B541" s="57"/>
      <c r="C541" s="176">
        <v>42348.152800000003</v>
      </c>
      <c r="D541" s="3" t="s">
        <v>447</v>
      </c>
      <c r="E541" s="3" t="s">
        <v>453</v>
      </c>
      <c r="F541" s="3" t="str">
        <f t="shared" si="8"/>
        <v>Wholesale</v>
      </c>
      <c r="G541" s="3">
        <v>60</v>
      </c>
      <c r="H541" s="57"/>
    </row>
    <row r="542" spans="1:8">
      <c r="A542" s="57"/>
      <c r="B542" s="57"/>
      <c r="C542" s="176">
        <v>42286.132599999997</v>
      </c>
      <c r="D542" s="3" t="s">
        <v>445</v>
      </c>
      <c r="E542" s="3" t="s">
        <v>312</v>
      </c>
      <c r="F542" s="3" t="str">
        <f t="shared" si="8"/>
        <v>Retail</v>
      </c>
      <c r="G542" s="3">
        <v>3</v>
      </c>
      <c r="H542" s="57"/>
    </row>
    <row r="543" spans="1:8">
      <c r="A543" s="57"/>
      <c r="B543" s="57"/>
      <c r="C543" s="176">
        <v>42229.022900000004</v>
      </c>
      <c r="D543" s="3" t="s">
        <v>447</v>
      </c>
      <c r="E543" s="3" t="s">
        <v>453</v>
      </c>
      <c r="F543" s="3" t="str">
        <f t="shared" si="8"/>
        <v>Retail</v>
      </c>
      <c r="G543" s="3">
        <v>5</v>
      </c>
      <c r="H543" s="57"/>
    </row>
    <row r="544" spans="1:8">
      <c r="A544" s="57"/>
      <c r="B544" s="57"/>
      <c r="C544" s="176">
        <v>42163.330600000001</v>
      </c>
      <c r="D544" s="3" t="s">
        <v>446</v>
      </c>
      <c r="E544" s="3" t="s">
        <v>453</v>
      </c>
      <c r="F544" s="3" t="str">
        <f t="shared" si="8"/>
        <v>Retail</v>
      </c>
      <c r="G544" s="3">
        <v>1</v>
      </c>
      <c r="H544" s="57"/>
    </row>
    <row r="545" spans="1:8">
      <c r="A545" s="57"/>
      <c r="B545" s="57"/>
      <c r="C545" s="176">
        <v>42220.463900000002</v>
      </c>
      <c r="D545" s="3" t="s">
        <v>446</v>
      </c>
      <c r="E545" s="3" t="s">
        <v>114</v>
      </c>
      <c r="F545" s="3" t="str">
        <f t="shared" si="8"/>
        <v>Retail</v>
      </c>
      <c r="G545" s="3">
        <v>3</v>
      </c>
      <c r="H545" s="57"/>
    </row>
    <row r="546" spans="1:8">
      <c r="A546" s="57"/>
      <c r="B546" s="57"/>
      <c r="C546" s="176">
        <v>41981.536099999998</v>
      </c>
      <c r="D546" s="3" t="s">
        <v>445</v>
      </c>
      <c r="E546" s="3" t="s">
        <v>312</v>
      </c>
      <c r="F546" s="3" t="str">
        <f t="shared" si="8"/>
        <v>Wholesale</v>
      </c>
      <c r="G546" s="3">
        <v>139</v>
      </c>
      <c r="H546" s="57"/>
    </row>
    <row r="547" spans="1:8">
      <c r="A547" s="57"/>
      <c r="B547" s="57"/>
      <c r="C547" s="176">
        <v>41983.5625</v>
      </c>
      <c r="D547" s="3" t="s">
        <v>445</v>
      </c>
      <c r="E547" s="3" t="s">
        <v>453</v>
      </c>
      <c r="F547" s="3" t="str">
        <f t="shared" si="8"/>
        <v>Retail</v>
      </c>
      <c r="G547" s="3">
        <v>2</v>
      </c>
      <c r="H547" s="57"/>
    </row>
    <row r="548" spans="1:8">
      <c r="A548" s="57"/>
      <c r="B548" s="57"/>
      <c r="C548" s="176">
        <v>41984.820800000001</v>
      </c>
      <c r="D548" s="3" t="s">
        <v>446</v>
      </c>
      <c r="E548" s="3" t="s">
        <v>312</v>
      </c>
      <c r="F548" s="3" t="str">
        <f t="shared" si="8"/>
        <v>Wholesale</v>
      </c>
      <c r="G548" s="3">
        <v>59</v>
      </c>
      <c r="H548" s="57"/>
    </row>
    <row r="549" spans="1:8">
      <c r="A549" s="57"/>
      <c r="B549" s="57"/>
      <c r="C549" s="176">
        <v>42179.508999999998</v>
      </c>
      <c r="D549" s="3" t="s">
        <v>445</v>
      </c>
      <c r="E549" s="3" t="s">
        <v>9</v>
      </c>
      <c r="F549" s="3" t="str">
        <f t="shared" si="8"/>
        <v>Retail</v>
      </c>
      <c r="G549" s="3">
        <v>5</v>
      </c>
      <c r="H549" s="57"/>
    </row>
    <row r="550" spans="1:8">
      <c r="A550" s="57"/>
      <c r="B550" s="57"/>
      <c r="C550" s="176">
        <v>42193.478499999997</v>
      </c>
      <c r="D550" s="3" t="s">
        <v>447</v>
      </c>
      <c r="E550" s="3" t="s">
        <v>453</v>
      </c>
      <c r="F550" s="3" t="str">
        <f t="shared" si="8"/>
        <v>Retail</v>
      </c>
      <c r="G550" s="3">
        <v>6</v>
      </c>
      <c r="H550" s="57"/>
    </row>
    <row r="551" spans="1:8">
      <c r="A551" s="57"/>
      <c r="B551" s="57"/>
      <c r="C551" s="176">
        <v>42202.537499999999</v>
      </c>
      <c r="D551" s="3" t="s">
        <v>447</v>
      </c>
      <c r="E551" s="3" t="s">
        <v>454</v>
      </c>
      <c r="F551" s="3" t="str">
        <f t="shared" si="8"/>
        <v>Retail</v>
      </c>
      <c r="G551" s="3">
        <v>2</v>
      </c>
      <c r="H551" s="57"/>
    </row>
    <row r="552" spans="1:8">
      <c r="A552" s="57"/>
      <c r="B552" s="57"/>
      <c r="C552" s="176">
        <v>42323.752099999998</v>
      </c>
      <c r="D552" s="3" t="s">
        <v>449</v>
      </c>
      <c r="E552" s="3" t="s">
        <v>6</v>
      </c>
      <c r="F552" s="3" t="str">
        <f t="shared" si="8"/>
        <v>Wholesale</v>
      </c>
      <c r="G552" s="3">
        <v>131</v>
      </c>
      <c r="H552" s="57"/>
    </row>
    <row r="553" spans="1:8">
      <c r="A553" s="57"/>
      <c r="B553" s="57"/>
      <c r="C553" s="176">
        <v>41983.845099999999</v>
      </c>
      <c r="D553" s="3" t="s">
        <v>445</v>
      </c>
      <c r="E553" s="3" t="s">
        <v>453</v>
      </c>
      <c r="F553" s="3" t="str">
        <f t="shared" si="8"/>
        <v>Wholesale</v>
      </c>
      <c r="G553" s="3">
        <v>22</v>
      </c>
      <c r="H553" s="57"/>
    </row>
    <row r="554" spans="1:8">
      <c r="A554" s="57"/>
      <c r="B554" s="57"/>
      <c r="C554" s="176">
        <v>42336.505599999997</v>
      </c>
      <c r="D554" s="3" t="s">
        <v>445</v>
      </c>
      <c r="E554" s="3" t="s">
        <v>114</v>
      </c>
      <c r="F554" s="3" t="str">
        <f t="shared" si="8"/>
        <v>Wholesale</v>
      </c>
      <c r="G554" s="3">
        <v>28</v>
      </c>
      <c r="H554" s="57"/>
    </row>
    <row r="555" spans="1:8">
      <c r="A555" s="57"/>
      <c r="B555" s="57"/>
      <c r="C555" s="176">
        <v>42249.124300000003</v>
      </c>
      <c r="D555" s="3" t="s">
        <v>445</v>
      </c>
      <c r="E555" s="3" t="s">
        <v>453</v>
      </c>
      <c r="F555" s="3" t="str">
        <f t="shared" si="8"/>
        <v>Retail</v>
      </c>
      <c r="G555" s="3">
        <v>1</v>
      </c>
      <c r="H555" s="57"/>
    </row>
    <row r="556" spans="1:8">
      <c r="A556" s="57"/>
      <c r="B556" s="57"/>
      <c r="C556" s="176">
        <v>42345.708299999998</v>
      </c>
      <c r="D556" s="3" t="s">
        <v>447</v>
      </c>
      <c r="E556" s="3" t="s">
        <v>453</v>
      </c>
      <c r="F556" s="3" t="str">
        <f t="shared" si="8"/>
        <v>Retail</v>
      </c>
      <c r="G556" s="3">
        <v>3</v>
      </c>
      <c r="H556" s="57"/>
    </row>
    <row r="557" spans="1:8">
      <c r="A557" s="57"/>
      <c r="B557" s="57"/>
      <c r="C557" s="176">
        <v>41986.104200000002</v>
      </c>
      <c r="D557" s="3" t="s">
        <v>446</v>
      </c>
      <c r="E557" s="3" t="s">
        <v>10</v>
      </c>
      <c r="F557" s="3" t="str">
        <f t="shared" si="8"/>
        <v>Retail</v>
      </c>
      <c r="G557" s="3">
        <v>3</v>
      </c>
      <c r="H557" s="57"/>
    </row>
    <row r="558" spans="1:8">
      <c r="A558" s="57"/>
      <c r="B558" s="57"/>
      <c r="C558" s="176">
        <v>42328.4931</v>
      </c>
      <c r="D558" s="3" t="s">
        <v>445</v>
      </c>
      <c r="E558" s="3" t="s">
        <v>456</v>
      </c>
      <c r="F558" s="3" t="str">
        <f t="shared" si="8"/>
        <v>Retail</v>
      </c>
      <c r="G558" s="3">
        <v>2</v>
      </c>
      <c r="H558" s="57"/>
    </row>
    <row r="559" spans="1:8">
      <c r="A559" s="57"/>
      <c r="B559" s="57"/>
      <c r="C559" s="176">
        <v>41983.534699999997</v>
      </c>
      <c r="D559" s="3" t="s">
        <v>445</v>
      </c>
      <c r="E559" s="3" t="s">
        <v>8</v>
      </c>
      <c r="F559" s="3" t="str">
        <f t="shared" si="8"/>
        <v>Retail</v>
      </c>
      <c r="G559" s="3">
        <v>6</v>
      </c>
      <c r="H559" s="57"/>
    </row>
    <row r="560" spans="1:8">
      <c r="A560" s="57"/>
      <c r="B560" s="57"/>
      <c r="C560" s="176">
        <v>42209.691700000003</v>
      </c>
      <c r="D560" s="3" t="s">
        <v>447</v>
      </c>
      <c r="E560" s="3" t="s">
        <v>8</v>
      </c>
      <c r="F560" s="3" t="str">
        <f t="shared" si="8"/>
        <v>Wholesale</v>
      </c>
      <c r="G560" s="3">
        <v>45</v>
      </c>
      <c r="H560" s="57"/>
    </row>
    <row r="561" spans="1:8">
      <c r="A561" s="57"/>
      <c r="B561" s="57"/>
      <c r="C561" s="176">
        <v>42348.1944</v>
      </c>
      <c r="D561" s="3" t="s">
        <v>446</v>
      </c>
      <c r="E561" s="3" t="s">
        <v>453</v>
      </c>
      <c r="F561" s="3" t="str">
        <f t="shared" si="8"/>
        <v>Retail</v>
      </c>
      <c r="G561" s="3">
        <v>6</v>
      </c>
      <c r="H561" s="57"/>
    </row>
    <row r="562" spans="1:8">
      <c r="A562" s="57"/>
      <c r="B562" s="57"/>
      <c r="C562" s="176">
        <v>42203.155599999998</v>
      </c>
      <c r="D562" s="3" t="s">
        <v>445</v>
      </c>
      <c r="E562" s="3" t="s">
        <v>312</v>
      </c>
      <c r="F562" s="3" t="str">
        <f t="shared" si="8"/>
        <v>Wholesale</v>
      </c>
      <c r="G562" s="3">
        <v>57</v>
      </c>
      <c r="H562" s="57"/>
    </row>
    <row r="563" spans="1:8">
      <c r="A563" s="57"/>
      <c r="B563" s="57"/>
      <c r="C563" s="176">
        <v>42338.1875</v>
      </c>
      <c r="D563" s="3" t="s">
        <v>445</v>
      </c>
      <c r="E563" s="3" t="s">
        <v>453</v>
      </c>
      <c r="F563" s="3" t="str">
        <f t="shared" si="8"/>
        <v>Retail</v>
      </c>
      <c r="G563" s="3">
        <v>5</v>
      </c>
      <c r="H563" s="57"/>
    </row>
    <row r="564" spans="1:8">
      <c r="A564" s="57"/>
      <c r="B564" s="57"/>
      <c r="C564" s="176">
        <v>42260.220800000003</v>
      </c>
      <c r="D564" s="3" t="s">
        <v>449</v>
      </c>
      <c r="E564" s="3" t="s">
        <v>453</v>
      </c>
      <c r="F564" s="3" t="str">
        <f t="shared" si="8"/>
        <v>Retail</v>
      </c>
      <c r="G564" s="3">
        <v>5</v>
      </c>
      <c r="H564" s="57"/>
    </row>
    <row r="565" spans="1:8">
      <c r="A565" s="57"/>
      <c r="B565" s="57"/>
      <c r="C565" s="176">
        <v>42344.558299999997</v>
      </c>
      <c r="D565" s="3" t="s">
        <v>445</v>
      </c>
      <c r="E565" s="3" t="s">
        <v>453</v>
      </c>
      <c r="F565" s="3" t="str">
        <f t="shared" si="8"/>
        <v>Retail</v>
      </c>
      <c r="G565" s="3">
        <v>2</v>
      </c>
      <c r="H565" s="57"/>
    </row>
    <row r="566" spans="1:8">
      <c r="A566" s="57"/>
      <c r="B566" s="57"/>
      <c r="C566" s="176">
        <v>42238.486799999999</v>
      </c>
      <c r="D566" s="3" t="s">
        <v>445</v>
      </c>
      <c r="E566" s="3" t="s">
        <v>6</v>
      </c>
      <c r="F566" s="3" t="str">
        <f t="shared" si="8"/>
        <v>Retail</v>
      </c>
      <c r="G566" s="3">
        <v>2</v>
      </c>
      <c r="H566" s="57"/>
    </row>
    <row r="567" spans="1:8">
      <c r="A567" s="57"/>
      <c r="B567" s="57"/>
      <c r="C567" s="176">
        <v>42168.438199999997</v>
      </c>
      <c r="D567" s="3" t="s">
        <v>445</v>
      </c>
      <c r="E567" s="3" t="s">
        <v>114</v>
      </c>
      <c r="F567" s="3" t="str">
        <f t="shared" si="8"/>
        <v>Retail</v>
      </c>
      <c r="G567" s="3">
        <v>4</v>
      </c>
      <c r="H567" s="57"/>
    </row>
    <row r="568" spans="1:8">
      <c r="A568" s="57"/>
      <c r="B568" s="57"/>
      <c r="C568" s="176">
        <v>42235.518100000001</v>
      </c>
      <c r="D568" s="3" t="s">
        <v>446</v>
      </c>
      <c r="E568" s="3" t="s">
        <v>10</v>
      </c>
      <c r="F568" s="3" t="str">
        <f t="shared" si="8"/>
        <v>Retail</v>
      </c>
      <c r="G568" s="3">
        <v>2</v>
      </c>
      <c r="H568" s="57"/>
    </row>
    <row r="569" spans="1:8">
      <c r="A569" s="57"/>
      <c r="B569" s="57"/>
      <c r="C569" s="176">
        <v>42339.501400000001</v>
      </c>
      <c r="D569" s="3" t="s">
        <v>447</v>
      </c>
      <c r="E569" s="3" t="s">
        <v>453</v>
      </c>
      <c r="F569" s="3" t="str">
        <f t="shared" si="8"/>
        <v>Wholesale</v>
      </c>
      <c r="G569" s="3">
        <v>33</v>
      </c>
      <c r="H569" s="57"/>
    </row>
    <row r="570" spans="1:8">
      <c r="A570" s="57"/>
      <c r="B570" s="57"/>
      <c r="C570" s="176">
        <v>42141.491699999999</v>
      </c>
      <c r="D570" s="3" t="s">
        <v>445</v>
      </c>
      <c r="E570" s="3" t="s">
        <v>6</v>
      </c>
      <c r="F570" s="3" t="str">
        <f t="shared" si="8"/>
        <v>Retail</v>
      </c>
      <c r="G570" s="3">
        <v>6</v>
      </c>
      <c r="H570" s="57"/>
    </row>
    <row r="571" spans="1:8">
      <c r="A571" s="57"/>
      <c r="B571" s="57"/>
      <c r="C571" s="176">
        <v>41979.775699999998</v>
      </c>
      <c r="D571" s="3" t="s">
        <v>445</v>
      </c>
      <c r="E571" s="3" t="s">
        <v>453</v>
      </c>
      <c r="F571" s="3" t="str">
        <f t="shared" si="8"/>
        <v>Retail</v>
      </c>
      <c r="G571" s="3">
        <v>1</v>
      </c>
      <c r="H571" s="57"/>
    </row>
    <row r="572" spans="1:8">
      <c r="A572" s="57"/>
      <c r="B572" s="57"/>
      <c r="C572" s="176">
        <v>42151.485399999998</v>
      </c>
      <c r="D572" s="3" t="s">
        <v>447</v>
      </c>
      <c r="E572" s="3" t="s">
        <v>6</v>
      </c>
      <c r="F572" s="3" t="str">
        <f t="shared" si="8"/>
        <v>Wholesale</v>
      </c>
      <c r="G572" s="3">
        <v>60</v>
      </c>
      <c r="H572" s="57"/>
    </row>
    <row r="573" spans="1:8">
      <c r="A573" s="57"/>
      <c r="B573" s="57"/>
      <c r="C573" s="176">
        <v>42168.400699999998</v>
      </c>
      <c r="D573" s="3" t="s">
        <v>447</v>
      </c>
      <c r="E573" s="3" t="s">
        <v>453</v>
      </c>
      <c r="F573" s="3" t="str">
        <f t="shared" si="8"/>
        <v>Wholesale</v>
      </c>
      <c r="G573" s="3">
        <v>30</v>
      </c>
      <c r="H573" s="57"/>
    </row>
    <row r="574" spans="1:8">
      <c r="A574" s="57"/>
      <c r="B574" s="57"/>
      <c r="C574" s="176">
        <v>42335.8007</v>
      </c>
      <c r="D574" s="3" t="s">
        <v>445</v>
      </c>
      <c r="E574" s="3" t="s">
        <v>112</v>
      </c>
      <c r="F574" s="3" t="str">
        <f t="shared" si="8"/>
        <v>Wholesale</v>
      </c>
      <c r="G574" s="3">
        <v>34</v>
      </c>
      <c r="H574" s="57"/>
    </row>
    <row r="575" spans="1:8">
      <c r="A575" s="57"/>
      <c r="B575" s="57"/>
      <c r="C575" s="176">
        <v>41981.768799999998</v>
      </c>
      <c r="D575" s="3" t="s">
        <v>446</v>
      </c>
      <c r="E575" s="3" t="s">
        <v>312</v>
      </c>
      <c r="F575" s="3" t="str">
        <f t="shared" si="8"/>
        <v>Wholesale</v>
      </c>
      <c r="G575" s="3">
        <v>53</v>
      </c>
      <c r="H575" s="57"/>
    </row>
    <row r="576" spans="1:8">
      <c r="A576" s="57"/>
      <c r="B576" s="57"/>
      <c r="C576" s="176">
        <v>42250.806900000003</v>
      </c>
      <c r="D576" s="3" t="s">
        <v>445</v>
      </c>
      <c r="E576" s="3" t="s">
        <v>112</v>
      </c>
      <c r="F576" s="3" t="str">
        <f t="shared" si="8"/>
        <v>Wholesale</v>
      </c>
      <c r="G576" s="3">
        <v>89</v>
      </c>
      <c r="H576" s="57"/>
    </row>
    <row r="577" spans="1:8">
      <c r="A577" s="57"/>
      <c r="B577" s="57"/>
      <c r="C577" s="176">
        <v>41978.583299999998</v>
      </c>
      <c r="D577" s="3" t="s">
        <v>446</v>
      </c>
      <c r="E577" s="3" t="s">
        <v>459</v>
      </c>
      <c r="F577" s="3" t="str">
        <f t="shared" si="8"/>
        <v>Retail</v>
      </c>
      <c r="G577" s="3">
        <v>3</v>
      </c>
      <c r="H577" s="57"/>
    </row>
    <row r="578" spans="1:8">
      <c r="A578" s="57"/>
      <c r="B578" s="57"/>
      <c r="C578" s="176">
        <v>42349.665300000001</v>
      </c>
      <c r="D578" s="3" t="s">
        <v>445</v>
      </c>
      <c r="E578" s="3" t="s">
        <v>453</v>
      </c>
      <c r="F578" s="3" t="str">
        <f t="shared" si="8"/>
        <v>Wholesale</v>
      </c>
      <c r="G578" s="3">
        <v>44</v>
      </c>
      <c r="H578" s="57"/>
    </row>
    <row r="579" spans="1:8">
      <c r="A579" s="57"/>
      <c r="B579" s="57"/>
      <c r="C579" s="176">
        <v>42178.520799999998</v>
      </c>
      <c r="D579" s="3" t="s">
        <v>445</v>
      </c>
      <c r="E579" s="3" t="s">
        <v>10</v>
      </c>
      <c r="F579" s="3" t="str">
        <f t="shared" si="8"/>
        <v>Wholesale</v>
      </c>
      <c r="G579" s="3">
        <v>26</v>
      </c>
      <c r="H579" s="57"/>
    </row>
    <row r="580" spans="1:8">
      <c r="A580" s="57"/>
      <c r="B580" s="57"/>
      <c r="C580" s="176">
        <v>42230.409699999997</v>
      </c>
      <c r="D580" s="3" t="s">
        <v>447</v>
      </c>
      <c r="E580" s="3" t="s">
        <v>450</v>
      </c>
      <c r="F580" s="3" t="str">
        <f t="shared" si="8"/>
        <v>Retail</v>
      </c>
      <c r="G580" s="3">
        <v>3</v>
      </c>
      <c r="H580" s="57"/>
    </row>
    <row r="581" spans="1:8">
      <c r="A581" s="57"/>
      <c r="B581" s="57"/>
      <c r="C581" s="176">
        <v>42016.193099999997</v>
      </c>
      <c r="D581" s="3" t="s">
        <v>449</v>
      </c>
      <c r="E581" s="3" t="s">
        <v>453</v>
      </c>
      <c r="F581" s="3" t="str">
        <f t="shared" si="8"/>
        <v>Wholesale</v>
      </c>
      <c r="G581" s="3">
        <v>111</v>
      </c>
      <c r="H581" s="57"/>
    </row>
    <row r="582" spans="1:8">
      <c r="A582" s="57"/>
      <c r="B582" s="57"/>
      <c r="C582" s="176">
        <v>42235.485399999998</v>
      </c>
      <c r="D582" s="3" t="s">
        <v>445</v>
      </c>
      <c r="E582" s="3" t="s">
        <v>453</v>
      </c>
      <c r="F582" s="3" t="str">
        <f t="shared" si="8"/>
        <v>Retail</v>
      </c>
      <c r="G582" s="3">
        <v>1</v>
      </c>
      <c r="H582" s="57"/>
    </row>
    <row r="583" spans="1:8">
      <c r="A583" s="57"/>
      <c r="B583" s="57"/>
      <c r="C583" s="176">
        <v>42337.703500000003</v>
      </c>
      <c r="D583" s="3" t="s">
        <v>446</v>
      </c>
      <c r="E583" s="3" t="s">
        <v>312</v>
      </c>
      <c r="F583" s="3" t="str">
        <f t="shared" si="8"/>
        <v>Retail</v>
      </c>
      <c r="G583" s="3">
        <v>9</v>
      </c>
      <c r="H583" s="57"/>
    </row>
    <row r="584" spans="1:8">
      <c r="A584" s="57"/>
      <c r="B584" s="57"/>
      <c r="C584" s="176">
        <v>42218.171499999997</v>
      </c>
      <c r="D584" s="3" t="s">
        <v>449</v>
      </c>
      <c r="E584" s="3" t="s">
        <v>450</v>
      </c>
      <c r="F584" s="3" t="str">
        <f t="shared" si="8"/>
        <v>Wholesale</v>
      </c>
      <c r="G584" s="3">
        <v>93</v>
      </c>
      <c r="H584" s="57"/>
    </row>
    <row r="585" spans="1:8">
      <c r="A585" s="57"/>
      <c r="B585" s="57"/>
      <c r="C585" s="176">
        <v>42248.073600000003</v>
      </c>
      <c r="D585" s="3" t="s">
        <v>445</v>
      </c>
      <c r="E585" s="3" t="s">
        <v>7</v>
      </c>
      <c r="F585" s="3" t="str">
        <f t="shared" si="8"/>
        <v>Retail</v>
      </c>
      <c r="G585" s="3">
        <v>6</v>
      </c>
      <c r="H585" s="57"/>
    </row>
    <row r="586" spans="1:8">
      <c r="A586" s="57"/>
      <c r="B586" s="57"/>
      <c r="C586" s="176">
        <v>42264.160400000001</v>
      </c>
      <c r="D586" s="3" t="s">
        <v>445</v>
      </c>
      <c r="E586" s="3" t="s">
        <v>455</v>
      </c>
      <c r="F586" s="3" t="str">
        <f t="shared" ref="F586:F649" si="9">IF(G586&lt;10,"Retail","Wholesale")</f>
        <v>Retail</v>
      </c>
      <c r="G586" s="3">
        <v>4</v>
      </c>
      <c r="H586" s="57"/>
    </row>
    <row r="587" spans="1:8">
      <c r="A587" s="57"/>
      <c r="B587" s="57"/>
      <c r="C587" s="176">
        <v>42357.520100000002</v>
      </c>
      <c r="D587" s="3" t="s">
        <v>446</v>
      </c>
      <c r="E587" s="3" t="s">
        <v>453</v>
      </c>
      <c r="F587" s="3" t="str">
        <f t="shared" si="9"/>
        <v>Retail</v>
      </c>
      <c r="G587" s="3">
        <v>6</v>
      </c>
      <c r="H587" s="57"/>
    </row>
    <row r="588" spans="1:8">
      <c r="A588" s="57"/>
      <c r="B588" s="57"/>
      <c r="C588" s="176">
        <v>42342.515299999999</v>
      </c>
      <c r="D588" s="3" t="s">
        <v>447</v>
      </c>
      <c r="E588" s="3" t="s">
        <v>453</v>
      </c>
      <c r="F588" s="3" t="str">
        <f t="shared" si="9"/>
        <v>Retail</v>
      </c>
      <c r="G588" s="3">
        <v>1</v>
      </c>
      <c r="H588" s="57"/>
    </row>
    <row r="589" spans="1:8">
      <c r="A589" s="57"/>
      <c r="B589" s="57"/>
      <c r="C589" s="176">
        <v>42252.093800000002</v>
      </c>
      <c r="D589" s="3" t="s">
        <v>445</v>
      </c>
      <c r="E589" s="3" t="s">
        <v>312</v>
      </c>
      <c r="F589" s="3" t="str">
        <f t="shared" si="9"/>
        <v>Retail</v>
      </c>
      <c r="G589" s="3">
        <v>1</v>
      </c>
      <c r="H589" s="57"/>
    </row>
    <row r="590" spans="1:8">
      <c r="A590" s="57"/>
      <c r="B590" s="57"/>
      <c r="C590" s="176">
        <v>42318.3514</v>
      </c>
      <c r="D590" s="3" t="s">
        <v>449</v>
      </c>
      <c r="E590" s="3" t="s">
        <v>6</v>
      </c>
      <c r="F590" s="3" t="str">
        <f t="shared" si="9"/>
        <v>Wholesale</v>
      </c>
      <c r="G590" s="3">
        <v>19</v>
      </c>
      <c r="H590" s="57"/>
    </row>
    <row r="591" spans="1:8">
      <c r="A591" s="57"/>
      <c r="B591" s="57"/>
      <c r="C591" s="176">
        <v>42201.469400000002</v>
      </c>
      <c r="D591" s="3" t="s">
        <v>446</v>
      </c>
      <c r="E591" s="3" t="s">
        <v>114</v>
      </c>
      <c r="F591" s="3" t="str">
        <f t="shared" si="9"/>
        <v>Retail</v>
      </c>
      <c r="G591" s="3">
        <v>7</v>
      </c>
      <c r="H591" s="57"/>
    </row>
    <row r="592" spans="1:8">
      <c r="A592" s="57"/>
      <c r="B592" s="57"/>
      <c r="C592" s="176">
        <v>41986.084000000003</v>
      </c>
      <c r="D592" s="3" t="s">
        <v>449</v>
      </c>
      <c r="E592" s="3" t="s">
        <v>10</v>
      </c>
      <c r="F592" s="3" t="str">
        <f t="shared" si="9"/>
        <v>Wholesale</v>
      </c>
      <c r="G592" s="3">
        <v>37</v>
      </c>
      <c r="H592" s="57"/>
    </row>
    <row r="593" spans="1:8">
      <c r="A593" s="57"/>
      <c r="B593" s="57"/>
      <c r="C593" s="176">
        <v>42157.183299999997</v>
      </c>
      <c r="D593" s="3" t="s">
        <v>445</v>
      </c>
      <c r="E593" s="3" t="s">
        <v>458</v>
      </c>
      <c r="F593" s="3" t="str">
        <f t="shared" si="9"/>
        <v>Wholesale</v>
      </c>
      <c r="G593" s="3">
        <v>143</v>
      </c>
      <c r="H593" s="57"/>
    </row>
    <row r="594" spans="1:8">
      <c r="A594" s="57"/>
      <c r="B594" s="57"/>
      <c r="C594" s="176">
        <v>42336.536800000002</v>
      </c>
      <c r="D594" s="3" t="s">
        <v>445</v>
      </c>
      <c r="E594" s="3" t="s">
        <v>457</v>
      </c>
      <c r="F594" s="3" t="str">
        <f t="shared" si="9"/>
        <v>Retail</v>
      </c>
      <c r="G594" s="3">
        <v>9</v>
      </c>
      <c r="H594" s="57"/>
    </row>
    <row r="595" spans="1:8">
      <c r="A595" s="57"/>
      <c r="B595" s="57"/>
      <c r="C595" s="176">
        <v>41985.818800000001</v>
      </c>
      <c r="D595" s="3" t="s">
        <v>447</v>
      </c>
      <c r="E595" s="3" t="s">
        <v>453</v>
      </c>
      <c r="F595" s="3" t="str">
        <f t="shared" si="9"/>
        <v>Retail</v>
      </c>
      <c r="G595" s="3">
        <v>1</v>
      </c>
      <c r="H595" s="57"/>
    </row>
    <row r="596" spans="1:8">
      <c r="A596" s="57"/>
      <c r="B596" s="57"/>
      <c r="C596" s="176">
        <v>42247.728499999997</v>
      </c>
      <c r="D596" s="3" t="s">
        <v>447</v>
      </c>
      <c r="E596" s="3" t="s">
        <v>6</v>
      </c>
      <c r="F596" s="3" t="str">
        <f t="shared" si="9"/>
        <v>Wholesale</v>
      </c>
      <c r="G596" s="3">
        <v>70</v>
      </c>
      <c r="H596" s="57"/>
    </row>
    <row r="597" spans="1:8">
      <c r="A597" s="57"/>
      <c r="B597" s="57"/>
      <c r="C597" s="176">
        <v>42168.513899999998</v>
      </c>
      <c r="D597" s="3" t="s">
        <v>445</v>
      </c>
      <c r="E597" s="3" t="s">
        <v>457</v>
      </c>
      <c r="F597" s="3" t="str">
        <f t="shared" si="9"/>
        <v>Retail</v>
      </c>
      <c r="G597" s="3">
        <v>6</v>
      </c>
      <c r="H597" s="57"/>
    </row>
    <row r="598" spans="1:8">
      <c r="A598" s="57"/>
      <c r="B598" s="57"/>
      <c r="C598" s="176">
        <v>42054.766000000003</v>
      </c>
      <c r="D598" s="3" t="s">
        <v>446</v>
      </c>
      <c r="E598" s="3" t="s">
        <v>453</v>
      </c>
      <c r="F598" s="3" t="str">
        <f t="shared" si="9"/>
        <v>Retail</v>
      </c>
      <c r="G598" s="3">
        <v>7</v>
      </c>
      <c r="H598" s="57"/>
    </row>
    <row r="599" spans="1:8">
      <c r="A599" s="57"/>
      <c r="B599" s="57"/>
      <c r="C599" s="176">
        <v>42349.389600000002</v>
      </c>
      <c r="D599" s="3" t="s">
        <v>449</v>
      </c>
      <c r="E599" s="3" t="s">
        <v>114</v>
      </c>
      <c r="F599" s="3" t="str">
        <f t="shared" si="9"/>
        <v>Wholesale</v>
      </c>
      <c r="G599" s="3">
        <v>40</v>
      </c>
      <c r="H599" s="57"/>
    </row>
    <row r="600" spans="1:8">
      <c r="A600" s="57"/>
      <c r="B600" s="57"/>
      <c r="C600" s="176">
        <v>42308.788200000003</v>
      </c>
      <c r="D600" s="3" t="s">
        <v>445</v>
      </c>
      <c r="E600" s="3" t="s">
        <v>10</v>
      </c>
      <c r="F600" s="3" t="str">
        <f t="shared" si="9"/>
        <v>Retail</v>
      </c>
      <c r="G600" s="3">
        <v>3</v>
      </c>
      <c r="H600" s="57"/>
    </row>
    <row r="601" spans="1:8">
      <c r="A601" s="57"/>
      <c r="B601" s="57"/>
      <c r="C601" s="176">
        <v>41984.241699999999</v>
      </c>
      <c r="D601" s="3" t="s">
        <v>445</v>
      </c>
      <c r="E601" s="3" t="s">
        <v>10</v>
      </c>
      <c r="F601" s="3" t="str">
        <f t="shared" si="9"/>
        <v>Retail</v>
      </c>
      <c r="G601" s="3">
        <v>2</v>
      </c>
      <c r="H601" s="57"/>
    </row>
    <row r="602" spans="1:8">
      <c r="A602" s="57"/>
      <c r="B602" s="57"/>
      <c r="C602" s="176">
        <v>42158.765299999999</v>
      </c>
      <c r="D602" s="3" t="s">
        <v>446</v>
      </c>
      <c r="E602" s="3" t="s">
        <v>459</v>
      </c>
      <c r="F602" s="3" t="str">
        <f t="shared" si="9"/>
        <v>Retail</v>
      </c>
      <c r="G602" s="3">
        <v>2</v>
      </c>
      <c r="H602" s="57"/>
    </row>
    <row r="603" spans="1:8">
      <c r="A603" s="57"/>
      <c r="B603" s="57"/>
      <c r="C603" s="176">
        <v>42235.722199999997</v>
      </c>
      <c r="D603" s="3" t="s">
        <v>447</v>
      </c>
      <c r="E603" s="3" t="s">
        <v>453</v>
      </c>
      <c r="F603" s="3" t="str">
        <f t="shared" si="9"/>
        <v>Wholesale</v>
      </c>
      <c r="G603" s="3">
        <v>40</v>
      </c>
      <c r="H603" s="57"/>
    </row>
    <row r="604" spans="1:8">
      <c r="A604" s="57"/>
      <c r="B604" s="57"/>
      <c r="C604" s="176">
        <v>42355.8243</v>
      </c>
      <c r="D604" s="3" t="s">
        <v>449</v>
      </c>
      <c r="E604" s="3" t="s">
        <v>458</v>
      </c>
      <c r="F604" s="3" t="str">
        <f t="shared" si="9"/>
        <v>Wholesale</v>
      </c>
      <c r="G604" s="3">
        <v>58</v>
      </c>
      <c r="H604" s="57"/>
    </row>
    <row r="605" spans="1:8">
      <c r="A605" s="57"/>
      <c r="B605" s="57"/>
      <c r="C605" s="176">
        <v>42327.546499999997</v>
      </c>
      <c r="D605" s="3" t="s">
        <v>446</v>
      </c>
      <c r="E605" s="3" t="s">
        <v>453</v>
      </c>
      <c r="F605" s="3" t="str">
        <f t="shared" si="9"/>
        <v>Wholesale</v>
      </c>
      <c r="G605" s="3">
        <v>43</v>
      </c>
      <c r="H605" s="57"/>
    </row>
    <row r="606" spans="1:8">
      <c r="A606" s="57"/>
      <c r="B606" s="57"/>
      <c r="C606" s="176">
        <v>42245.5118</v>
      </c>
      <c r="D606" s="3" t="s">
        <v>445</v>
      </c>
      <c r="E606" s="3" t="s">
        <v>453</v>
      </c>
      <c r="F606" s="3" t="str">
        <f t="shared" si="9"/>
        <v>Wholesale</v>
      </c>
      <c r="G606" s="3">
        <v>12</v>
      </c>
      <c r="H606" s="57"/>
    </row>
    <row r="607" spans="1:8">
      <c r="A607" s="57"/>
      <c r="B607" s="57"/>
      <c r="C607" s="176">
        <v>42363.448600000003</v>
      </c>
      <c r="D607" s="3" t="s">
        <v>446</v>
      </c>
      <c r="E607" s="3" t="s">
        <v>453</v>
      </c>
      <c r="F607" s="3" t="str">
        <f t="shared" si="9"/>
        <v>Retail</v>
      </c>
      <c r="G607" s="3">
        <v>6</v>
      </c>
      <c r="H607" s="57"/>
    </row>
    <row r="608" spans="1:8">
      <c r="A608" s="57"/>
      <c r="B608" s="57"/>
      <c r="C608" s="176">
        <v>42208.677799999998</v>
      </c>
      <c r="D608" s="3" t="s">
        <v>445</v>
      </c>
      <c r="E608" s="3" t="s">
        <v>6</v>
      </c>
      <c r="F608" s="3" t="str">
        <f t="shared" si="9"/>
        <v>Retail</v>
      </c>
      <c r="G608" s="3">
        <v>7</v>
      </c>
      <c r="H608" s="57"/>
    </row>
    <row r="609" spans="1:8">
      <c r="A609" s="57"/>
      <c r="B609" s="57"/>
      <c r="C609" s="176">
        <v>42355.541700000002</v>
      </c>
      <c r="D609" s="3" t="s">
        <v>447</v>
      </c>
      <c r="E609" s="3" t="s">
        <v>7</v>
      </c>
      <c r="F609" s="3" t="str">
        <f t="shared" si="9"/>
        <v>Retail</v>
      </c>
      <c r="G609" s="3">
        <v>3</v>
      </c>
      <c r="H609" s="57"/>
    </row>
    <row r="610" spans="1:8">
      <c r="A610" s="57"/>
      <c r="B610" s="57"/>
      <c r="C610" s="176">
        <v>42251.779199999997</v>
      </c>
      <c r="D610" s="3" t="s">
        <v>445</v>
      </c>
      <c r="E610" s="3" t="s">
        <v>114</v>
      </c>
      <c r="F610" s="3" t="str">
        <f t="shared" si="9"/>
        <v>Retail</v>
      </c>
      <c r="G610" s="3">
        <v>3</v>
      </c>
      <c r="H610" s="57"/>
    </row>
    <row r="611" spans="1:8">
      <c r="A611" s="57"/>
      <c r="B611" s="57"/>
      <c r="C611" s="176">
        <v>42287.534</v>
      </c>
      <c r="D611" s="3" t="s">
        <v>445</v>
      </c>
      <c r="E611" s="3" t="s">
        <v>452</v>
      </c>
      <c r="F611" s="3" t="str">
        <f t="shared" si="9"/>
        <v>Retail</v>
      </c>
      <c r="G611" s="3">
        <v>1</v>
      </c>
      <c r="H611" s="57"/>
    </row>
    <row r="612" spans="1:8">
      <c r="A612" s="57"/>
      <c r="B612" s="57"/>
      <c r="C612" s="176">
        <v>42247.741699999999</v>
      </c>
      <c r="D612" s="3" t="s">
        <v>449</v>
      </c>
      <c r="E612" s="3" t="s">
        <v>452</v>
      </c>
      <c r="F612" s="3" t="str">
        <f t="shared" si="9"/>
        <v>Wholesale</v>
      </c>
      <c r="G612" s="3">
        <v>37</v>
      </c>
      <c r="H612" s="57"/>
    </row>
    <row r="613" spans="1:8">
      <c r="A613" s="57"/>
      <c r="B613" s="57"/>
      <c r="C613" s="176">
        <v>42200.054199999999</v>
      </c>
      <c r="D613" s="3" t="s">
        <v>445</v>
      </c>
      <c r="E613" s="3" t="s">
        <v>112</v>
      </c>
      <c r="F613" s="3" t="str">
        <f t="shared" si="9"/>
        <v>Retail</v>
      </c>
      <c r="G613" s="3">
        <v>1</v>
      </c>
      <c r="H613" s="57"/>
    </row>
    <row r="614" spans="1:8">
      <c r="A614" s="57"/>
      <c r="B614" s="57"/>
      <c r="C614" s="176">
        <v>42197.5625</v>
      </c>
      <c r="D614" s="3" t="s">
        <v>447</v>
      </c>
      <c r="E614" s="3" t="s">
        <v>453</v>
      </c>
      <c r="F614" s="3" t="str">
        <f t="shared" si="9"/>
        <v>Retail</v>
      </c>
      <c r="G614" s="3">
        <v>8</v>
      </c>
      <c r="H614" s="57"/>
    </row>
    <row r="615" spans="1:8">
      <c r="A615" s="57"/>
      <c r="B615" s="57"/>
      <c r="C615" s="176">
        <v>42247.561099999999</v>
      </c>
      <c r="D615" s="3" t="s">
        <v>445</v>
      </c>
      <c r="E615" s="3" t="s">
        <v>453</v>
      </c>
      <c r="F615" s="3" t="str">
        <f t="shared" si="9"/>
        <v>Retail</v>
      </c>
      <c r="G615" s="3">
        <v>2</v>
      </c>
      <c r="H615" s="57"/>
    </row>
    <row r="616" spans="1:8">
      <c r="A616" s="57"/>
      <c r="B616" s="57"/>
      <c r="C616" s="176">
        <v>42253.127099999998</v>
      </c>
      <c r="D616" s="3" t="s">
        <v>447</v>
      </c>
      <c r="E616" s="3" t="s">
        <v>453</v>
      </c>
      <c r="F616" s="3" t="str">
        <f t="shared" si="9"/>
        <v>Retail</v>
      </c>
      <c r="G616" s="3">
        <v>2</v>
      </c>
      <c r="H616" s="57"/>
    </row>
    <row r="617" spans="1:8">
      <c r="A617" s="57"/>
      <c r="B617" s="57"/>
      <c r="C617" s="176">
        <v>42338.525699999998</v>
      </c>
      <c r="D617" s="3" t="s">
        <v>447</v>
      </c>
      <c r="E617" s="3" t="s">
        <v>453</v>
      </c>
      <c r="F617" s="3" t="str">
        <f t="shared" si="9"/>
        <v>Retail</v>
      </c>
      <c r="G617" s="3">
        <v>2</v>
      </c>
      <c r="H617" s="57"/>
    </row>
    <row r="618" spans="1:8">
      <c r="A618" s="57"/>
      <c r="B618" s="57"/>
      <c r="C618" s="176">
        <v>42183.797899999998</v>
      </c>
      <c r="D618" s="3" t="s">
        <v>446</v>
      </c>
      <c r="E618" s="3" t="s">
        <v>454</v>
      </c>
      <c r="F618" s="3" t="str">
        <f t="shared" si="9"/>
        <v>Retail</v>
      </c>
      <c r="G618" s="3">
        <v>5</v>
      </c>
      <c r="H618" s="57"/>
    </row>
    <row r="619" spans="1:8">
      <c r="A619" s="57"/>
      <c r="B619" s="57"/>
      <c r="C619" s="176">
        <v>42341.1014</v>
      </c>
      <c r="D619" s="3" t="s">
        <v>446</v>
      </c>
      <c r="E619" s="3" t="s">
        <v>453</v>
      </c>
      <c r="F619" s="3" t="str">
        <f t="shared" si="9"/>
        <v>Retail</v>
      </c>
      <c r="G619" s="3">
        <v>1</v>
      </c>
      <c r="H619" s="57"/>
    </row>
    <row r="620" spans="1:8">
      <c r="A620" s="57"/>
      <c r="B620" s="57"/>
      <c r="C620" s="176">
        <v>42252.527800000003</v>
      </c>
      <c r="D620" s="3" t="s">
        <v>447</v>
      </c>
      <c r="E620" s="3" t="s">
        <v>453</v>
      </c>
      <c r="F620" s="3" t="str">
        <f t="shared" si="9"/>
        <v>Wholesale</v>
      </c>
      <c r="G620" s="3">
        <v>40</v>
      </c>
      <c r="H620" s="57"/>
    </row>
    <row r="621" spans="1:8">
      <c r="A621" s="57"/>
      <c r="B621" s="57"/>
      <c r="C621" s="176">
        <v>42005.7431</v>
      </c>
      <c r="D621" s="3" t="s">
        <v>445</v>
      </c>
      <c r="E621" s="3" t="s">
        <v>8</v>
      </c>
      <c r="F621" s="3" t="str">
        <f t="shared" si="9"/>
        <v>Retail</v>
      </c>
      <c r="G621" s="3">
        <v>1</v>
      </c>
      <c r="H621" s="57"/>
    </row>
    <row r="622" spans="1:8">
      <c r="A622" s="57"/>
      <c r="B622" s="57"/>
      <c r="C622" s="176">
        <v>41980.849300000002</v>
      </c>
      <c r="D622" s="3" t="s">
        <v>447</v>
      </c>
      <c r="E622" s="3" t="s">
        <v>453</v>
      </c>
      <c r="F622" s="3" t="str">
        <f t="shared" si="9"/>
        <v>Wholesale</v>
      </c>
      <c r="G622" s="3">
        <v>57</v>
      </c>
      <c r="H622" s="57"/>
    </row>
    <row r="623" spans="1:8">
      <c r="A623" s="57"/>
      <c r="B623" s="57"/>
      <c r="C623" s="176">
        <v>42258.720800000003</v>
      </c>
      <c r="D623" s="3" t="s">
        <v>447</v>
      </c>
      <c r="E623" s="3" t="s">
        <v>453</v>
      </c>
      <c r="F623" s="3" t="str">
        <f t="shared" si="9"/>
        <v>Wholesale</v>
      </c>
      <c r="G623" s="3">
        <v>106</v>
      </c>
      <c r="H623" s="57"/>
    </row>
    <row r="624" spans="1:8">
      <c r="A624" s="57"/>
      <c r="B624" s="57"/>
      <c r="C624" s="176">
        <v>42128.470099999999</v>
      </c>
      <c r="D624" s="3" t="s">
        <v>447</v>
      </c>
      <c r="E624" s="3" t="s">
        <v>452</v>
      </c>
      <c r="F624" s="3" t="str">
        <f t="shared" si="9"/>
        <v>Wholesale</v>
      </c>
      <c r="G624" s="3">
        <v>39</v>
      </c>
      <c r="H624" s="57"/>
    </row>
    <row r="625" spans="1:8">
      <c r="A625" s="57"/>
      <c r="B625" s="57"/>
      <c r="C625" s="176">
        <v>41987.143100000001</v>
      </c>
      <c r="D625" s="3" t="s">
        <v>445</v>
      </c>
      <c r="E625" s="3" t="s">
        <v>453</v>
      </c>
      <c r="F625" s="3" t="str">
        <f t="shared" si="9"/>
        <v>Wholesale</v>
      </c>
      <c r="G625" s="3">
        <v>41</v>
      </c>
      <c r="H625" s="57"/>
    </row>
    <row r="626" spans="1:8">
      <c r="A626" s="57"/>
      <c r="B626" s="57"/>
      <c r="C626" s="176">
        <v>42195.707600000002</v>
      </c>
      <c r="D626" s="3" t="s">
        <v>447</v>
      </c>
      <c r="E626" s="3" t="s">
        <v>452</v>
      </c>
      <c r="F626" s="3" t="str">
        <f t="shared" si="9"/>
        <v>Retail</v>
      </c>
      <c r="G626" s="3">
        <v>4</v>
      </c>
      <c r="H626" s="57"/>
    </row>
    <row r="627" spans="1:8">
      <c r="A627" s="57"/>
      <c r="B627" s="57"/>
      <c r="C627" s="176">
        <v>42168.741699999999</v>
      </c>
      <c r="D627" s="3" t="s">
        <v>446</v>
      </c>
      <c r="E627" s="3" t="s">
        <v>6</v>
      </c>
      <c r="F627" s="3" t="str">
        <f t="shared" si="9"/>
        <v>Retail</v>
      </c>
      <c r="G627" s="3">
        <v>2</v>
      </c>
      <c r="H627" s="57"/>
    </row>
    <row r="628" spans="1:8">
      <c r="A628" s="57"/>
      <c r="B628" s="57"/>
      <c r="C628" s="176">
        <v>41983.478499999997</v>
      </c>
      <c r="D628" s="3" t="s">
        <v>446</v>
      </c>
      <c r="E628" s="3" t="s">
        <v>6</v>
      </c>
      <c r="F628" s="3" t="str">
        <f t="shared" si="9"/>
        <v>Retail</v>
      </c>
      <c r="G628" s="3">
        <v>8</v>
      </c>
      <c r="H628" s="57"/>
    </row>
    <row r="629" spans="1:8">
      <c r="A629" s="57"/>
      <c r="B629" s="57"/>
      <c r="C629" s="176">
        <v>42218.291700000002</v>
      </c>
      <c r="D629" s="3" t="s">
        <v>445</v>
      </c>
      <c r="E629" s="3" t="s">
        <v>112</v>
      </c>
      <c r="F629" s="3" t="str">
        <f t="shared" si="9"/>
        <v>Retail</v>
      </c>
      <c r="G629" s="3">
        <v>8</v>
      </c>
      <c r="H629" s="57"/>
    </row>
    <row r="630" spans="1:8">
      <c r="A630" s="57"/>
      <c r="B630" s="57"/>
      <c r="C630" s="176">
        <v>41982.5</v>
      </c>
      <c r="D630" s="3" t="s">
        <v>446</v>
      </c>
      <c r="E630" s="3" t="s">
        <v>454</v>
      </c>
      <c r="F630" s="3" t="str">
        <f t="shared" si="9"/>
        <v>Retail</v>
      </c>
      <c r="G630" s="3">
        <v>4</v>
      </c>
      <c r="H630" s="57"/>
    </row>
    <row r="631" spans="1:8">
      <c r="A631" s="57"/>
      <c r="B631" s="57"/>
      <c r="C631" s="176">
        <v>42212.487500000003</v>
      </c>
      <c r="D631" s="3" t="s">
        <v>447</v>
      </c>
      <c r="E631" s="3" t="s">
        <v>453</v>
      </c>
      <c r="F631" s="3" t="str">
        <f t="shared" si="9"/>
        <v>Retail</v>
      </c>
      <c r="G631" s="3">
        <v>4</v>
      </c>
      <c r="H631" s="57"/>
    </row>
    <row r="632" spans="1:8">
      <c r="A632" s="57"/>
      <c r="B632" s="57"/>
      <c r="C632" s="176">
        <v>41977.5167</v>
      </c>
      <c r="D632" s="3" t="s">
        <v>449</v>
      </c>
      <c r="E632" s="3" t="s">
        <v>9</v>
      </c>
      <c r="F632" s="3" t="str">
        <f t="shared" si="9"/>
        <v>Retail</v>
      </c>
      <c r="G632" s="3">
        <v>1</v>
      </c>
      <c r="H632" s="57"/>
    </row>
    <row r="633" spans="1:8">
      <c r="A633" s="57"/>
      <c r="B633" s="57"/>
      <c r="C633" s="176">
        <v>42156.821499999998</v>
      </c>
      <c r="D633" s="3" t="s">
        <v>445</v>
      </c>
      <c r="E633" s="3" t="s">
        <v>312</v>
      </c>
      <c r="F633" s="3" t="str">
        <f t="shared" si="9"/>
        <v>Retail</v>
      </c>
      <c r="G633" s="3">
        <v>6</v>
      </c>
      <c r="H633" s="57"/>
    </row>
    <row r="634" spans="1:8">
      <c r="A634" s="57"/>
      <c r="B634" s="57"/>
      <c r="C634" s="176">
        <v>42211.218800000002</v>
      </c>
      <c r="D634" s="3" t="s">
        <v>447</v>
      </c>
      <c r="E634" s="3" t="s">
        <v>453</v>
      </c>
      <c r="F634" s="3" t="str">
        <f t="shared" si="9"/>
        <v>Wholesale</v>
      </c>
      <c r="G634" s="3">
        <v>34</v>
      </c>
      <c r="H634" s="57"/>
    </row>
    <row r="635" spans="1:8">
      <c r="A635" s="57"/>
      <c r="B635" s="57"/>
      <c r="C635" s="176">
        <v>41987.641000000003</v>
      </c>
      <c r="D635" s="3" t="s">
        <v>445</v>
      </c>
      <c r="E635" s="3" t="s">
        <v>453</v>
      </c>
      <c r="F635" s="3" t="str">
        <f t="shared" si="9"/>
        <v>Wholesale</v>
      </c>
      <c r="G635" s="3">
        <v>130</v>
      </c>
      <c r="H635" s="57"/>
    </row>
    <row r="636" spans="1:8">
      <c r="A636" s="57"/>
      <c r="B636" s="57"/>
      <c r="C636" s="176">
        <v>41989.507599999997</v>
      </c>
      <c r="D636" s="3" t="s">
        <v>447</v>
      </c>
      <c r="E636" s="3" t="s">
        <v>112</v>
      </c>
      <c r="F636" s="3" t="str">
        <f t="shared" si="9"/>
        <v>Wholesale</v>
      </c>
      <c r="G636" s="3">
        <v>32</v>
      </c>
      <c r="H636" s="57"/>
    </row>
    <row r="637" spans="1:8">
      <c r="A637" s="57"/>
      <c r="B637" s="57"/>
      <c r="C637" s="176">
        <v>42164.5285</v>
      </c>
      <c r="D637" s="3" t="s">
        <v>447</v>
      </c>
      <c r="E637" s="3" t="s">
        <v>450</v>
      </c>
      <c r="F637" s="3" t="str">
        <f t="shared" si="9"/>
        <v>Wholesale</v>
      </c>
      <c r="G637" s="3">
        <v>26</v>
      </c>
      <c r="H637" s="57"/>
    </row>
    <row r="638" spans="1:8">
      <c r="A638" s="57"/>
      <c r="B638" s="57"/>
      <c r="C638" s="176">
        <v>42193.178500000002</v>
      </c>
      <c r="D638" s="3" t="s">
        <v>445</v>
      </c>
      <c r="E638" s="3" t="s">
        <v>6</v>
      </c>
      <c r="F638" s="3" t="str">
        <f t="shared" si="9"/>
        <v>Retail</v>
      </c>
      <c r="G638" s="3">
        <v>9</v>
      </c>
      <c r="H638" s="57"/>
    </row>
    <row r="639" spans="1:8">
      <c r="A639" s="57"/>
      <c r="B639" s="57"/>
      <c r="C639" s="176">
        <v>42354.789599999996</v>
      </c>
      <c r="D639" s="3" t="s">
        <v>447</v>
      </c>
      <c r="E639" s="3" t="s">
        <v>453</v>
      </c>
      <c r="F639" s="3" t="str">
        <f t="shared" si="9"/>
        <v>Retail</v>
      </c>
      <c r="G639" s="3">
        <v>1</v>
      </c>
      <c r="H639" s="57"/>
    </row>
    <row r="640" spans="1:8">
      <c r="A640" s="57"/>
      <c r="B640" s="57"/>
      <c r="C640" s="176">
        <v>42159.436800000003</v>
      </c>
      <c r="D640" s="3" t="s">
        <v>445</v>
      </c>
      <c r="E640" s="3" t="s">
        <v>452</v>
      </c>
      <c r="F640" s="3" t="str">
        <f t="shared" si="9"/>
        <v>Retail</v>
      </c>
      <c r="G640" s="3">
        <v>5</v>
      </c>
      <c r="H640" s="57"/>
    </row>
    <row r="641" spans="1:8">
      <c r="A641" s="57"/>
      <c r="B641" s="57"/>
      <c r="C641" s="176">
        <v>42187.135399999999</v>
      </c>
      <c r="D641" s="3" t="s">
        <v>445</v>
      </c>
      <c r="E641" s="3" t="s">
        <v>452</v>
      </c>
      <c r="F641" s="3" t="str">
        <f t="shared" si="9"/>
        <v>Retail</v>
      </c>
      <c r="G641" s="3">
        <v>2</v>
      </c>
      <c r="H641" s="57"/>
    </row>
    <row r="642" spans="1:8">
      <c r="A642" s="57"/>
      <c r="B642" s="57"/>
      <c r="C642" s="176">
        <v>42167.4951</v>
      </c>
      <c r="D642" s="3" t="s">
        <v>447</v>
      </c>
      <c r="E642" s="3" t="s">
        <v>7</v>
      </c>
      <c r="F642" s="3" t="str">
        <f t="shared" si="9"/>
        <v>Wholesale</v>
      </c>
      <c r="G642" s="3">
        <v>32</v>
      </c>
      <c r="H642" s="57"/>
    </row>
    <row r="643" spans="1:8">
      <c r="A643" s="57"/>
      <c r="B643" s="57"/>
      <c r="C643" s="176">
        <v>42254.422899999998</v>
      </c>
      <c r="D643" s="3" t="s">
        <v>445</v>
      </c>
      <c r="E643" s="3" t="s">
        <v>112</v>
      </c>
      <c r="F643" s="3" t="str">
        <f t="shared" si="9"/>
        <v>Retail</v>
      </c>
      <c r="G643" s="3">
        <v>4</v>
      </c>
      <c r="H643" s="57"/>
    </row>
    <row r="644" spans="1:8">
      <c r="A644" s="57"/>
      <c r="B644" s="57"/>
      <c r="C644" s="176">
        <v>42252.093099999998</v>
      </c>
      <c r="D644" s="3" t="s">
        <v>446</v>
      </c>
      <c r="E644" s="3" t="s">
        <v>453</v>
      </c>
      <c r="F644" s="3" t="str">
        <f t="shared" si="9"/>
        <v>Wholesale</v>
      </c>
      <c r="G644" s="3">
        <v>27</v>
      </c>
      <c r="H644" s="57"/>
    </row>
    <row r="645" spans="1:8">
      <c r="A645" s="57"/>
      <c r="B645" s="57"/>
      <c r="C645" s="176">
        <v>42226.813900000001</v>
      </c>
      <c r="D645" s="3" t="s">
        <v>447</v>
      </c>
      <c r="E645" s="3" t="s">
        <v>312</v>
      </c>
      <c r="F645" s="3" t="str">
        <f t="shared" si="9"/>
        <v>Wholesale</v>
      </c>
      <c r="G645" s="3">
        <v>34</v>
      </c>
      <c r="H645" s="57"/>
    </row>
    <row r="646" spans="1:8">
      <c r="A646" s="57"/>
      <c r="B646" s="57"/>
      <c r="C646" s="176">
        <v>42356.554900000003</v>
      </c>
      <c r="D646" s="3" t="s">
        <v>446</v>
      </c>
      <c r="E646" s="3" t="s">
        <v>10</v>
      </c>
      <c r="F646" s="3" t="str">
        <f t="shared" si="9"/>
        <v>Retail</v>
      </c>
      <c r="G646" s="3">
        <v>4</v>
      </c>
      <c r="H646" s="57"/>
    </row>
    <row r="647" spans="1:8">
      <c r="A647" s="57"/>
      <c r="B647" s="57"/>
      <c r="C647" s="176">
        <v>41987.1806</v>
      </c>
      <c r="D647" s="3" t="s">
        <v>449</v>
      </c>
      <c r="E647" s="3" t="s">
        <v>6</v>
      </c>
      <c r="F647" s="3" t="str">
        <f t="shared" si="9"/>
        <v>Retail</v>
      </c>
      <c r="G647" s="3">
        <v>1</v>
      </c>
      <c r="H647" s="57"/>
    </row>
    <row r="648" spans="1:8">
      <c r="A648" s="57"/>
      <c r="B648" s="57"/>
      <c r="C648" s="176">
        <v>42200.1757</v>
      </c>
      <c r="D648" s="3" t="s">
        <v>449</v>
      </c>
      <c r="E648" s="3" t="s">
        <v>452</v>
      </c>
      <c r="F648" s="3" t="str">
        <f t="shared" si="9"/>
        <v>Retail</v>
      </c>
      <c r="G648" s="3">
        <v>2</v>
      </c>
      <c r="H648" s="57"/>
    </row>
    <row r="649" spans="1:8">
      <c r="A649" s="57"/>
      <c r="B649" s="57"/>
      <c r="C649" s="176">
        <v>41982.108999999997</v>
      </c>
      <c r="D649" s="3" t="s">
        <v>445</v>
      </c>
      <c r="E649" s="3" t="s">
        <v>6</v>
      </c>
      <c r="F649" s="3" t="str">
        <f t="shared" si="9"/>
        <v>Retail</v>
      </c>
      <c r="G649" s="3">
        <v>3</v>
      </c>
      <c r="H649" s="57"/>
    </row>
    <row r="650" spans="1:8">
      <c r="A650" s="57"/>
      <c r="B650" s="57"/>
      <c r="C650" s="176">
        <v>42245.518799999998</v>
      </c>
      <c r="D650" s="3" t="s">
        <v>449</v>
      </c>
      <c r="E650" s="3" t="s">
        <v>312</v>
      </c>
      <c r="F650" s="3" t="str">
        <f t="shared" ref="F650:F713" si="10">IF(G650&lt;10,"Retail","Wholesale")</f>
        <v>Retail</v>
      </c>
      <c r="G650" s="3">
        <v>1</v>
      </c>
      <c r="H650" s="57"/>
    </row>
    <row r="651" spans="1:8">
      <c r="A651" s="57"/>
      <c r="B651" s="57"/>
      <c r="C651" s="176">
        <v>42316.579899999997</v>
      </c>
      <c r="D651" s="3" t="s">
        <v>446</v>
      </c>
      <c r="E651" s="3" t="s">
        <v>453</v>
      </c>
      <c r="F651" s="3" t="str">
        <f t="shared" si="10"/>
        <v>Wholesale</v>
      </c>
      <c r="G651" s="3">
        <v>33</v>
      </c>
      <c r="H651" s="57"/>
    </row>
    <row r="652" spans="1:8">
      <c r="A652" s="57"/>
      <c r="B652" s="57"/>
      <c r="C652" s="176">
        <v>41983.111799999999</v>
      </c>
      <c r="D652" s="3" t="s">
        <v>445</v>
      </c>
      <c r="E652" s="3" t="s">
        <v>453</v>
      </c>
      <c r="F652" s="3" t="str">
        <f t="shared" si="10"/>
        <v>Wholesale</v>
      </c>
      <c r="G652" s="3">
        <v>63</v>
      </c>
      <c r="H652" s="57"/>
    </row>
    <row r="653" spans="1:8">
      <c r="A653" s="57"/>
      <c r="B653" s="57"/>
      <c r="C653" s="176">
        <v>42198.750699999997</v>
      </c>
      <c r="D653" s="3" t="s">
        <v>447</v>
      </c>
      <c r="E653" s="3" t="s">
        <v>452</v>
      </c>
      <c r="F653" s="3" t="str">
        <f t="shared" si="10"/>
        <v>Retail</v>
      </c>
      <c r="G653" s="3">
        <v>1</v>
      </c>
      <c r="H653" s="57"/>
    </row>
    <row r="654" spans="1:8">
      <c r="A654" s="57"/>
      <c r="B654" s="57"/>
      <c r="C654" s="176">
        <v>42190.515299999999</v>
      </c>
      <c r="D654" s="3" t="s">
        <v>447</v>
      </c>
      <c r="E654" s="3" t="s">
        <v>6</v>
      </c>
      <c r="F654" s="3" t="str">
        <f t="shared" si="10"/>
        <v>Wholesale</v>
      </c>
      <c r="G654" s="3">
        <v>33</v>
      </c>
      <c r="H654" s="57"/>
    </row>
    <row r="655" spans="1:8">
      <c r="A655" s="57"/>
      <c r="B655" s="57"/>
      <c r="C655" s="176">
        <v>42024.502099999998</v>
      </c>
      <c r="D655" s="3" t="s">
        <v>445</v>
      </c>
      <c r="E655" s="3" t="s">
        <v>448</v>
      </c>
      <c r="F655" s="3" t="str">
        <f t="shared" si="10"/>
        <v>Retail</v>
      </c>
      <c r="G655" s="3">
        <v>1</v>
      </c>
      <c r="H655" s="57"/>
    </row>
    <row r="656" spans="1:8">
      <c r="A656" s="57"/>
      <c r="B656" s="57"/>
      <c r="C656" s="176">
        <v>42157.918799999999</v>
      </c>
      <c r="D656" s="3" t="s">
        <v>449</v>
      </c>
      <c r="E656" s="3" t="s">
        <v>6</v>
      </c>
      <c r="F656" s="3" t="str">
        <f t="shared" si="10"/>
        <v>Wholesale</v>
      </c>
      <c r="G656" s="3">
        <v>43</v>
      </c>
      <c r="H656" s="57"/>
    </row>
    <row r="657" spans="1:8">
      <c r="A657" s="57"/>
      <c r="B657" s="57"/>
      <c r="C657" s="176">
        <v>42175.527099999999</v>
      </c>
      <c r="D657" s="3" t="s">
        <v>445</v>
      </c>
      <c r="E657" s="3" t="s">
        <v>453</v>
      </c>
      <c r="F657" s="3" t="str">
        <f t="shared" si="10"/>
        <v>Wholesale</v>
      </c>
      <c r="G657" s="3">
        <v>35</v>
      </c>
      <c r="H657" s="57"/>
    </row>
    <row r="658" spans="1:8">
      <c r="A658" s="57"/>
      <c r="B658" s="57"/>
      <c r="C658" s="176">
        <v>42173.114600000001</v>
      </c>
      <c r="D658" s="3" t="s">
        <v>446</v>
      </c>
      <c r="E658" s="3" t="s">
        <v>453</v>
      </c>
      <c r="F658" s="3" t="str">
        <f t="shared" si="10"/>
        <v>Retail</v>
      </c>
      <c r="G658" s="3">
        <v>2</v>
      </c>
      <c r="H658" s="57"/>
    </row>
    <row r="659" spans="1:8">
      <c r="A659" s="57"/>
      <c r="B659" s="57"/>
      <c r="C659" s="176">
        <v>42214.222199999997</v>
      </c>
      <c r="D659" s="3" t="s">
        <v>446</v>
      </c>
      <c r="E659" s="3" t="s">
        <v>10</v>
      </c>
      <c r="F659" s="3" t="str">
        <f t="shared" si="10"/>
        <v>Retail</v>
      </c>
      <c r="G659" s="3">
        <v>1</v>
      </c>
      <c r="H659" s="57"/>
    </row>
    <row r="660" spans="1:8">
      <c r="A660" s="57"/>
      <c r="B660" s="57"/>
      <c r="C660" s="176">
        <v>42192.676399999997</v>
      </c>
      <c r="D660" s="3" t="s">
        <v>446</v>
      </c>
      <c r="E660" s="3" t="s">
        <v>10</v>
      </c>
      <c r="F660" s="3" t="str">
        <f t="shared" si="10"/>
        <v>Retail</v>
      </c>
      <c r="G660" s="3">
        <v>4</v>
      </c>
      <c r="H660" s="57"/>
    </row>
    <row r="661" spans="1:8">
      <c r="A661" s="57"/>
      <c r="B661" s="57"/>
      <c r="C661" s="176">
        <v>42256.4542</v>
      </c>
      <c r="D661" s="3" t="s">
        <v>445</v>
      </c>
      <c r="E661" s="3" t="s">
        <v>6</v>
      </c>
      <c r="F661" s="3" t="str">
        <f t="shared" si="10"/>
        <v>Wholesale</v>
      </c>
      <c r="G661" s="3">
        <v>59</v>
      </c>
      <c r="H661" s="57"/>
    </row>
    <row r="662" spans="1:8">
      <c r="A662" s="57"/>
      <c r="B662" s="57"/>
      <c r="C662" s="176">
        <v>41985.100700000003</v>
      </c>
      <c r="D662" s="3" t="s">
        <v>445</v>
      </c>
      <c r="E662" s="3" t="s">
        <v>461</v>
      </c>
      <c r="F662" s="3" t="str">
        <f t="shared" si="10"/>
        <v>Wholesale</v>
      </c>
      <c r="G662" s="3">
        <v>67</v>
      </c>
      <c r="H662" s="57"/>
    </row>
    <row r="663" spans="1:8">
      <c r="A663" s="57"/>
      <c r="B663" s="57"/>
      <c r="C663" s="176">
        <v>42305.783300000003</v>
      </c>
      <c r="D663" s="3" t="s">
        <v>445</v>
      </c>
      <c r="E663" s="3" t="s">
        <v>451</v>
      </c>
      <c r="F663" s="3" t="str">
        <f t="shared" si="10"/>
        <v>Wholesale</v>
      </c>
      <c r="G663" s="3">
        <v>39</v>
      </c>
      <c r="H663" s="57"/>
    </row>
    <row r="664" spans="1:8">
      <c r="A664" s="57"/>
      <c r="B664" s="57"/>
      <c r="C664" s="176">
        <v>42280.5118</v>
      </c>
      <c r="D664" s="3" t="s">
        <v>446</v>
      </c>
      <c r="E664" s="3" t="s">
        <v>6</v>
      </c>
      <c r="F664" s="3" t="str">
        <f t="shared" si="10"/>
        <v>Retail</v>
      </c>
      <c r="G664" s="3">
        <v>1</v>
      </c>
      <c r="H664" s="57"/>
    </row>
    <row r="665" spans="1:8">
      <c r="A665" s="57"/>
      <c r="B665" s="57"/>
      <c r="C665" s="176">
        <v>41979.500699999997</v>
      </c>
      <c r="D665" s="3" t="s">
        <v>445</v>
      </c>
      <c r="E665" s="3" t="s">
        <v>7</v>
      </c>
      <c r="F665" s="3" t="str">
        <f t="shared" si="10"/>
        <v>Retail</v>
      </c>
      <c r="G665" s="3">
        <v>6</v>
      </c>
      <c r="H665" s="57"/>
    </row>
    <row r="666" spans="1:8">
      <c r="A666" s="57"/>
      <c r="B666" s="57"/>
      <c r="C666" s="176">
        <v>42024.114600000001</v>
      </c>
      <c r="D666" s="3" t="s">
        <v>446</v>
      </c>
      <c r="E666" s="3" t="s">
        <v>453</v>
      </c>
      <c r="F666" s="3" t="str">
        <f t="shared" si="10"/>
        <v>Wholesale</v>
      </c>
      <c r="G666" s="3">
        <v>59</v>
      </c>
      <c r="H666" s="57"/>
    </row>
    <row r="667" spans="1:8">
      <c r="A667" s="57"/>
      <c r="B667" s="57"/>
      <c r="C667" s="176">
        <v>42163.760399999999</v>
      </c>
      <c r="D667" s="3" t="s">
        <v>447</v>
      </c>
      <c r="E667" s="3" t="s">
        <v>6</v>
      </c>
      <c r="F667" s="3" t="str">
        <f t="shared" si="10"/>
        <v>Wholesale</v>
      </c>
      <c r="G667" s="3">
        <v>51</v>
      </c>
      <c r="H667" s="57"/>
    </row>
    <row r="668" spans="1:8">
      <c r="A668" s="57"/>
      <c r="B668" s="57"/>
      <c r="C668" s="176">
        <v>42210.6757</v>
      </c>
      <c r="D668" s="3" t="s">
        <v>446</v>
      </c>
      <c r="E668" s="3" t="s">
        <v>453</v>
      </c>
      <c r="F668" s="3" t="str">
        <f t="shared" si="10"/>
        <v>Wholesale</v>
      </c>
      <c r="G668" s="3">
        <v>27</v>
      </c>
      <c r="H668" s="57"/>
    </row>
    <row r="669" spans="1:8">
      <c r="A669" s="57"/>
      <c r="B669" s="57"/>
      <c r="C669" s="176">
        <v>42282.532599999999</v>
      </c>
      <c r="D669" s="3" t="s">
        <v>446</v>
      </c>
      <c r="E669" s="3" t="s">
        <v>312</v>
      </c>
      <c r="F669" s="3" t="str">
        <f t="shared" si="10"/>
        <v>Retail</v>
      </c>
      <c r="G669" s="3">
        <v>5</v>
      </c>
      <c r="H669" s="57"/>
    </row>
    <row r="670" spans="1:8">
      <c r="A670" s="57"/>
      <c r="B670" s="57"/>
      <c r="C670" s="176">
        <v>42243.540300000001</v>
      </c>
      <c r="D670" s="3" t="s">
        <v>449</v>
      </c>
      <c r="E670" s="3" t="s">
        <v>457</v>
      </c>
      <c r="F670" s="3" t="str">
        <f t="shared" si="10"/>
        <v>Wholesale</v>
      </c>
      <c r="G670" s="3">
        <v>40</v>
      </c>
      <c r="H670" s="57"/>
    </row>
    <row r="671" spans="1:8">
      <c r="A671" s="57"/>
      <c r="B671" s="57"/>
      <c r="C671" s="176">
        <v>42183.512499999997</v>
      </c>
      <c r="D671" s="3" t="s">
        <v>445</v>
      </c>
      <c r="E671" s="3" t="s">
        <v>7</v>
      </c>
      <c r="F671" s="3" t="str">
        <f t="shared" si="10"/>
        <v>Retail</v>
      </c>
      <c r="G671" s="3">
        <v>2</v>
      </c>
      <c r="H671" s="57"/>
    </row>
    <row r="672" spans="1:8">
      <c r="A672" s="57"/>
      <c r="B672" s="57"/>
      <c r="C672" s="176">
        <v>42334.693099999997</v>
      </c>
      <c r="D672" s="3" t="s">
        <v>446</v>
      </c>
      <c r="E672" s="3" t="s">
        <v>6</v>
      </c>
      <c r="F672" s="3" t="str">
        <f t="shared" si="10"/>
        <v>Wholesale</v>
      </c>
      <c r="G672" s="3">
        <v>38</v>
      </c>
      <c r="H672" s="57"/>
    </row>
    <row r="673" spans="1:8">
      <c r="A673" s="57"/>
      <c r="B673" s="57"/>
      <c r="C673" s="176">
        <v>42248.133300000001</v>
      </c>
      <c r="D673" s="3" t="s">
        <v>445</v>
      </c>
      <c r="E673" s="3" t="s">
        <v>453</v>
      </c>
      <c r="F673" s="3" t="str">
        <f t="shared" si="10"/>
        <v>Retail</v>
      </c>
      <c r="G673" s="3">
        <v>1</v>
      </c>
      <c r="H673" s="57"/>
    </row>
    <row r="674" spans="1:8">
      <c r="A674" s="57"/>
      <c r="B674" s="57"/>
      <c r="C674" s="176">
        <v>42358.802100000001</v>
      </c>
      <c r="D674" s="3" t="s">
        <v>445</v>
      </c>
      <c r="E674" s="3" t="s">
        <v>455</v>
      </c>
      <c r="F674" s="3" t="str">
        <f t="shared" si="10"/>
        <v>Retail</v>
      </c>
      <c r="G674" s="3">
        <v>3</v>
      </c>
      <c r="H674" s="57"/>
    </row>
    <row r="675" spans="1:8">
      <c r="A675" s="57"/>
      <c r="B675" s="57"/>
      <c r="C675" s="176">
        <v>42232.781900000002</v>
      </c>
      <c r="D675" s="3" t="s">
        <v>446</v>
      </c>
      <c r="E675" s="3" t="s">
        <v>453</v>
      </c>
      <c r="F675" s="3" t="str">
        <f t="shared" si="10"/>
        <v>Wholesale</v>
      </c>
      <c r="G675" s="3">
        <v>71</v>
      </c>
      <c r="H675" s="57"/>
    </row>
    <row r="676" spans="1:8">
      <c r="A676" s="57"/>
      <c r="B676" s="57"/>
      <c r="C676" s="176">
        <v>42351.381300000001</v>
      </c>
      <c r="D676" s="3" t="s">
        <v>447</v>
      </c>
      <c r="E676" s="3" t="s">
        <v>10</v>
      </c>
      <c r="F676" s="3" t="str">
        <f t="shared" si="10"/>
        <v>Retail</v>
      </c>
      <c r="G676" s="3">
        <v>4</v>
      </c>
      <c r="H676" s="57"/>
    </row>
    <row r="677" spans="1:8">
      <c r="A677" s="57"/>
      <c r="B677" s="57"/>
      <c r="C677" s="176">
        <v>42207.498599999999</v>
      </c>
      <c r="D677" s="3" t="s">
        <v>445</v>
      </c>
      <c r="E677" s="3" t="s">
        <v>453</v>
      </c>
      <c r="F677" s="3" t="str">
        <f t="shared" si="10"/>
        <v>Retail</v>
      </c>
      <c r="G677" s="3">
        <v>4</v>
      </c>
      <c r="H677" s="57"/>
    </row>
    <row r="678" spans="1:8">
      <c r="A678" s="57"/>
      <c r="B678" s="57"/>
      <c r="C678" s="176">
        <v>42165.777800000003</v>
      </c>
      <c r="D678" s="3" t="s">
        <v>446</v>
      </c>
      <c r="E678" s="3" t="s">
        <v>448</v>
      </c>
      <c r="F678" s="3" t="str">
        <f t="shared" si="10"/>
        <v>Retail</v>
      </c>
      <c r="G678" s="3">
        <v>5</v>
      </c>
      <c r="H678" s="57"/>
    </row>
    <row r="679" spans="1:8">
      <c r="A679" s="57"/>
      <c r="B679" s="57"/>
      <c r="C679" s="176">
        <v>41982.447899999999</v>
      </c>
      <c r="D679" s="3" t="s">
        <v>446</v>
      </c>
      <c r="E679" s="3" t="s">
        <v>451</v>
      </c>
      <c r="F679" s="3" t="str">
        <f t="shared" si="10"/>
        <v>Wholesale</v>
      </c>
      <c r="G679" s="3">
        <v>25</v>
      </c>
      <c r="H679" s="57"/>
    </row>
    <row r="680" spans="1:8">
      <c r="A680" s="57"/>
      <c r="B680" s="57"/>
      <c r="C680" s="176">
        <v>42114.479200000002</v>
      </c>
      <c r="D680" s="3" t="s">
        <v>447</v>
      </c>
      <c r="E680" s="3" t="s">
        <v>312</v>
      </c>
      <c r="F680" s="3" t="str">
        <f t="shared" si="10"/>
        <v>Retail</v>
      </c>
      <c r="G680" s="3">
        <v>2</v>
      </c>
      <c r="H680" s="57"/>
    </row>
    <row r="681" spans="1:8">
      <c r="A681" s="57"/>
      <c r="B681" s="57"/>
      <c r="C681" s="176">
        <v>42209.818099999997</v>
      </c>
      <c r="D681" s="3" t="s">
        <v>447</v>
      </c>
      <c r="E681" s="3" t="s">
        <v>110</v>
      </c>
      <c r="F681" s="3" t="str">
        <f t="shared" si="10"/>
        <v>Wholesale</v>
      </c>
      <c r="G681" s="3">
        <v>58</v>
      </c>
      <c r="H681" s="57"/>
    </row>
    <row r="682" spans="1:8">
      <c r="A682" s="57"/>
      <c r="B682" s="57"/>
      <c r="C682" s="176">
        <v>42316.497900000002</v>
      </c>
      <c r="D682" s="3" t="s">
        <v>445</v>
      </c>
      <c r="E682" s="3" t="s">
        <v>451</v>
      </c>
      <c r="F682" s="3" t="str">
        <f t="shared" si="10"/>
        <v>Retail</v>
      </c>
      <c r="G682" s="3">
        <v>1</v>
      </c>
      <c r="H682" s="57"/>
    </row>
    <row r="683" spans="1:8">
      <c r="A683" s="57"/>
      <c r="B683" s="57"/>
      <c r="C683" s="176">
        <v>42099.813900000001</v>
      </c>
      <c r="D683" s="3" t="s">
        <v>445</v>
      </c>
      <c r="E683" s="3" t="s">
        <v>453</v>
      </c>
      <c r="F683" s="3" t="str">
        <f t="shared" si="10"/>
        <v>Retail</v>
      </c>
      <c r="G683" s="3">
        <v>6</v>
      </c>
      <c r="H683" s="57"/>
    </row>
    <row r="684" spans="1:8">
      <c r="A684" s="57"/>
      <c r="B684" s="57"/>
      <c r="C684" s="176">
        <v>41986.507599999997</v>
      </c>
      <c r="D684" s="3" t="s">
        <v>447</v>
      </c>
      <c r="E684" s="3" t="s">
        <v>453</v>
      </c>
      <c r="F684" s="3" t="str">
        <f t="shared" si="10"/>
        <v>Wholesale</v>
      </c>
      <c r="G684" s="3">
        <v>39</v>
      </c>
      <c r="H684" s="57"/>
    </row>
    <row r="685" spans="1:8">
      <c r="A685" s="57"/>
      <c r="B685" s="57"/>
      <c r="C685" s="176">
        <v>41981.729200000002</v>
      </c>
      <c r="D685" s="3" t="s">
        <v>446</v>
      </c>
      <c r="E685" s="3" t="s">
        <v>453</v>
      </c>
      <c r="F685" s="3" t="str">
        <f t="shared" si="10"/>
        <v>Retail</v>
      </c>
      <c r="G685" s="3">
        <v>4</v>
      </c>
      <c r="H685" s="57"/>
    </row>
    <row r="686" spans="1:8">
      <c r="A686" s="57"/>
      <c r="B686" s="57"/>
      <c r="C686" s="176">
        <v>42354.1875</v>
      </c>
      <c r="D686" s="3" t="s">
        <v>445</v>
      </c>
      <c r="E686" s="3" t="s">
        <v>455</v>
      </c>
      <c r="F686" s="3" t="str">
        <f t="shared" si="10"/>
        <v>Retail</v>
      </c>
      <c r="G686" s="3">
        <v>3</v>
      </c>
      <c r="H686" s="57"/>
    </row>
    <row r="687" spans="1:8">
      <c r="A687" s="57"/>
      <c r="B687" s="57"/>
      <c r="C687" s="176">
        <v>42306.512499999997</v>
      </c>
      <c r="D687" s="3" t="s">
        <v>446</v>
      </c>
      <c r="E687" s="3" t="s">
        <v>459</v>
      </c>
      <c r="F687" s="3" t="str">
        <f t="shared" si="10"/>
        <v>Retail</v>
      </c>
      <c r="G687" s="3">
        <v>2</v>
      </c>
      <c r="H687" s="57"/>
    </row>
    <row r="688" spans="1:8">
      <c r="A688" s="57"/>
      <c r="B688" s="57"/>
      <c r="C688" s="176">
        <v>42352.771500000003</v>
      </c>
      <c r="D688" s="3" t="s">
        <v>445</v>
      </c>
      <c r="E688" s="3" t="s">
        <v>10</v>
      </c>
      <c r="F688" s="3" t="str">
        <f t="shared" si="10"/>
        <v>Retail</v>
      </c>
      <c r="G688" s="3">
        <v>9</v>
      </c>
      <c r="H688" s="57"/>
    </row>
    <row r="689" spans="1:8">
      <c r="A689" s="57"/>
      <c r="B689" s="57"/>
      <c r="C689" s="176">
        <v>42205.103499999997</v>
      </c>
      <c r="D689" s="3" t="s">
        <v>446</v>
      </c>
      <c r="E689" s="3" t="s">
        <v>452</v>
      </c>
      <c r="F689" s="3" t="str">
        <f t="shared" si="10"/>
        <v>Wholesale</v>
      </c>
      <c r="G689" s="3">
        <v>110</v>
      </c>
      <c r="H689" s="57"/>
    </row>
    <row r="690" spans="1:8">
      <c r="A690" s="57"/>
      <c r="B690" s="57"/>
      <c r="C690" s="176">
        <v>41985.540300000001</v>
      </c>
      <c r="D690" s="3" t="s">
        <v>445</v>
      </c>
      <c r="E690" s="3" t="s">
        <v>6</v>
      </c>
      <c r="F690" s="3" t="str">
        <f t="shared" si="10"/>
        <v>Wholesale</v>
      </c>
      <c r="G690" s="3">
        <v>136</v>
      </c>
      <c r="H690" s="57"/>
    </row>
    <row r="691" spans="1:8">
      <c r="A691" s="57"/>
      <c r="B691" s="57"/>
      <c r="C691" s="176">
        <v>42225.470099999999</v>
      </c>
      <c r="D691" s="3" t="s">
        <v>446</v>
      </c>
      <c r="E691" s="3" t="s">
        <v>453</v>
      </c>
      <c r="F691" s="3" t="str">
        <f t="shared" si="10"/>
        <v>Wholesale</v>
      </c>
      <c r="G691" s="3">
        <v>55</v>
      </c>
      <c r="H691" s="57"/>
    </row>
    <row r="692" spans="1:8">
      <c r="A692" s="57"/>
      <c r="B692" s="57"/>
      <c r="C692" s="176">
        <v>42067.0049</v>
      </c>
      <c r="D692" s="3" t="s">
        <v>447</v>
      </c>
      <c r="E692" s="3" t="s">
        <v>6</v>
      </c>
      <c r="F692" s="3" t="str">
        <f t="shared" si="10"/>
        <v>Wholesale</v>
      </c>
      <c r="G692" s="3">
        <v>62</v>
      </c>
      <c r="H692" s="57"/>
    </row>
    <row r="693" spans="1:8">
      <c r="A693" s="57"/>
      <c r="B693" s="57"/>
      <c r="C693" s="176">
        <v>42212.737500000003</v>
      </c>
      <c r="D693" s="3" t="s">
        <v>447</v>
      </c>
      <c r="E693" s="3" t="s">
        <v>453</v>
      </c>
      <c r="F693" s="3" t="str">
        <f t="shared" si="10"/>
        <v>Wholesale</v>
      </c>
      <c r="G693" s="3">
        <v>27</v>
      </c>
      <c r="H693" s="57"/>
    </row>
    <row r="694" spans="1:8">
      <c r="A694" s="57"/>
      <c r="B694" s="57"/>
      <c r="C694" s="176">
        <v>42340.874300000003</v>
      </c>
      <c r="D694" s="3" t="s">
        <v>445</v>
      </c>
      <c r="E694" s="3" t="s">
        <v>453</v>
      </c>
      <c r="F694" s="3" t="str">
        <f t="shared" si="10"/>
        <v>Retail</v>
      </c>
      <c r="G694" s="3">
        <v>1</v>
      </c>
      <c r="H694" s="57"/>
    </row>
    <row r="695" spans="1:8">
      <c r="A695" s="57"/>
      <c r="B695" s="57"/>
      <c r="C695" s="176">
        <v>41986.5069</v>
      </c>
      <c r="D695" s="3" t="s">
        <v>445</v>
      </c>
      <c r="E695" s="3" t="s">
        <v>6</v>
      </c>
      <c r="F695" s="3" t="str">
        <f t="shared" si="10"/>
        <v>Wholesale</v>
      </c>
      <c r="G695" s="3">
        <v>38</v>
      </c>
      <c r="H695" s="57"/>
    </row>
    <row r="696" spans="1:8">
      <c r="A696" s="57"/>
      <c r="B696" s="57"/>
      <c r="C696" s="176">
        <v>42353.561099999999</v>
      </c>
      <c r="D696" s="3" t="s">
        <v>445</v>
      </c>
      <c r="E696" s="3" t="s">
        <v>453</v>
      </c>
      <c r="F696" s="3" t="str">
        <f t="shared" si="10"/>
        <v>Wholesale</v>
      </c>
      <c r="G696" s="3">
        <v>32</v>
      </c>
      <c r="H696" s="57"/>
    </row>
    <row r="697" spans="1:8">
      <c r="A697" s="57"/>
      <c r="B697" s="57"/>
      <c r="C697" s="176">
        <v>41988.193099999997</v>
      </c>
      <c r="D697" s="3" t="s">
        <v>445</v>
      </c>
      <c r="E697" s="3" t="s">
        <v>8</v>
      </c>
      <c r="F697" s="3" t="str">
        <f t="shared" si="10"/>
        <v>Retail</v>
      </c>
      <c r="G697" s="3">
        <v>5</v>
      </c>
      <c r="H697" s="57"/>
    </row>
    <row r="698" spans="1:8">
      <c r="A698" s="57"/>
      <c r="B698" s="57"/>
      <c r="C698" s="176">
        <v>42217.781900000002</v>
      </c>
      <c r="D698" s="3" t="s">
        <v>449</v>
      </c>
      <c r="E698" s="3" t="s">
        <v>453</v>
      </c>
      <c r="F698" s="3" t="str">
        <f t="shared" si="10"/>
        <v>Retail</v>
      </c>
      <c r="G698" s="3">
        <v>4</v>
      </c>
      <c r="H698" s="57"/>
    </row>
    <row r="699" spans="1:8">
      <c r="A699" s="57"/>
      <c r="B699" s="57"/>
      <c r="C699" s="176">
        <v>41983.188900000001</v>
      </c>
      <c r="D699" s="3" t="s">
        <v>445</v>
      </c>
      <c r="E699" s="3" t="s">
        <v>453</v>
      </c>
      <c r="F699" s="3" t="str">
        <f t="shared" si="10"/>
        <v>Wholesale</v>
      </c>
      <c r="G699" s="3">
        <v>152</v>
      </c>
      <c r="H699" s="57"/>
    </row>
    <row r="700" spans="1:8">
      <c r="A700" s="57"/>
      <c r="B700" s="57"/>
      <c r="C700" s="176">
        <v>42348.5118</v>
      </c>
      <c r="D700" s="3" t="s">
        <v>445</v>
      </c>
      <c r="E700" s="3" t="s">
        <v>453</v>
      </c>
      <c r="F700" s="3" t="str">
        <f t="shared" si="10"/>
        <v>Wholesale</v>
      </c>
      <c r="G700" s="3">
        <v>28</v>
      </c>
      <c r="H700" s="57"/>
    </row>
    <row r="701" spans="1:8">
      <c r="A701" s="57"/>
      <c r="B701" s="57"/>
      <c r="C701" s="176">
        <v>42284.841699999997</v>
      </c>
      <c r="D701" s="3" t="s">
        <v>446</v>
      </c>
      <c r="E701" s="3" t="s">
        <v>312</v>
      </c>
      <c r="F701" s="3" t="str">
        <f t="shared" si="10"/>
        <v>Retail</v>
      </c>
      <c r="G701" s="3">
        <v>2</v>
      </c>
      <c r="H701" s="57"/>
    </row>
    <row r="702" spans="1:8">
      <c r="A702" s="57"/>
      <c r="B702" s="57"/>
      <c r="C702" s="176">
        <v>42242.510399999999</v>
      </c>
      <c r="D702" s="3" t="s">
        <v>445</v>
      </c>
      <c r="E702" s="3" t="s">
        <v>453</v>
      </c>
      <c r="F702" s="3" t="str">
        <f t="shared" si="10"/>
        <v>Retail</v>
      </c>
      <c r="G702" s="3">
        <v>1</v>
      </c>
      <c r="H702" s="57"/>
    </row>
    <row r="703" spans="1:8">
      <c r="A703" s="57"/>
      <c r="B703" s="57"/>
      <c r="C703" s="176">
        <v>42215.753499999999</v>
      </c>
      <c r="D703" s="3" t="s">
        <v>446</v>
      </c>
      <c r="E703" s="3" t="s">
        <v>453</v>
      </c>
      <c r="F703" s="3" t="str">
        <f t="shared" si="10"/>
        <v>Wholesale</v>
      </c>
      <c r="G703" s="3">
        <v>54</v>
      </c>
      <c r="H703" s="57"/>
    </row>
    <row r="704" spans="1:8">
      <c r="A704" s="57"/>
      <c r="B704" s="57"/>
      <c r="C704" s="176">
        <v>41985.790999999997</v>
      </c>
      <c r="D704" s="3" t="s">
        <v>445</v>
      </c>
      <c r="E704" s="3" t="s">
        <v>10</v>
      </c>
      <c r="F704" s="3" t="str">
        <f t="shared" si="10"/>
        <v>Retail</v>
      </c>
      <c r="G704" s="3">
        <v>5</v>
      </c>
      <c r="H704" s="57"/>
    </row>
    <row r="705" spans="1:8">
      <c r="A705" s="57"/>
      <c r="B705" s="57"/>
      <c r="C705" s="176">
        <v>41981.208299999998</v>
      </c>
      <c r="D705" s="3" t="s">
        <v>446</v>
      </c>
      <c r="E705" s="3" t="s">
        <v>10</v>
      </c>
      <c r="F705" s="3" t="str">
        <f t="shared" si="10"/>
        <v>Retail</v>
      </c>
      <c r="G705" s="3">
        <v>2</v>
      </c>
      <c r="H705" s="57"/>
    </row>
    <row r="706" spans="1:8">
      <c r="A706" s="57"/>
      <c r="B706" s="57"/>
      <c r="C706" s="176">
        <v>42320.486799999999</v>
      </c>
      <c r="D706" s="3" t="s">
        <v>446</v>
      </c>
      <c r="E706" s="3" t="s">
        <v>453</v>
      </c>
      <c r="F706" s="3" t="str">
        <f t="shared" si="10"/>
        <v>Wholesale</v>
      </c>
      <c r="G706" s="3">
        <v>91</v>
      </c>
      <c r="H706" s="57"/>
    </row>
    <row r="707" spans="1:8">
      <c r="A707" s="57"/>
      <c r="B707" s="57"/>
      <c r="C707" s="176">
        <v>42360.5049</v>
      </c>
      <c r="D707" s="3" t="s">
        <v>447</v>
      </c>
      <c r="E707" s="3" t="s">
        <v>456</v>
      </c>
      <c r="F707" s="3" t="str">
        <f t="shared" si="10"/>
        <v>Wholesale</v>
      </c>
      <c r="G707" s="3">
        <v>36</v>
      </c>
      <c r="H707" s="57"/>
    </row>
    <row r="708" spans="1:8">
      <c r="A708" s="57"/>
      <c r="B708" s="57"/>
      <c r="C708" s="176">
        <v>42218.460400000004</v>
      </c>
      <c r="D708" s="3" t="s">
        <v>449</v>
      </c>
      <c r="E708" s="3" t="s">
        <v>450</v>
      </c>
      <c r="F708" s="3" t="str">
        <f t="shared" si="10"/>
        <v>Retail</v>
      </c>
      <c r="G708" s="3">
        <v>6</v>
      </c>
      <c r="H708" s="57"/>
    </row>
    <row r="709" spans="1:8">
      <c r="A709" s="57"/>
      <c r="B709" s="57"/>
      <c r="C709" s="176">
        <v>42226.522199999999</v>
      </c>
      <c r="D709" s="3" t="s">
        <v>445</v>
      </c>
      <c r="E709" s="3" t="s">
        <v>453</v>
      </c>
      <c r="F709" s="3" t="str">
        <f t="shared" si="10"/>
        <v>Wholesale</v>
      </c>
      <c r="G709" s="3">
        <v>57</v>
      </c>
      <c r="H709" s="57"/>
    </row>
    <row r="710" spans="1:8">
      <c r="A710" s="57"/>
      <c r="B710" s="57"/>
      <c r="C710" s="176">
        <v>42115.125</v>
      </c>
      <c r="D710" s="3" t="s">
        <v>446</v>
      </c>
      <c r="E710" s="3" t="s">
        <v>457</v>
      </c>
      <c r="F710" s="3" t="str">
        <f t="shared" si="10"/>
        <v>Retail</v>
      </c>
      <c r="G710" s="3">
        <v>4</v>
      </c>
      <c r="H710" s="57"/>
    </row>
    <row r="711" spans="1:8">
      <c r="A711" s="57"/>
      <c r="B711" s="57"/>
      <c r="C711" s="176">
        <v>42181.363899999997</v>
      </c>
      <c r="D711" s="3" t="s">
        <v>445</v>
      </c>
      <c r="E711" s="3" t="s">
        <v>453</v>
      </c>
      <c r="F711" s="3" t="str">
        <f t="shared" si="10"/>
        <v>Retail</v>
      </c>
      <c r="G711" s="3">
        <v>1</v>
      </c>
      <c r="H711" s="57"/>
    </row>
    <row r="712" spans="1:8">
      <c r="A712" s="57"/>
      <c r="B712" s="57"/>
      <c r="C712" s="176">
        <v>42335.612500000003</v>
      </c>
      <c r="D712" s="3" t="s">
        <v>445</v>
      </c>
      <c r="E712" s="3" t="s">
        <v>453</v>
      </c>
      <c r="F712" s="3" t="str">
        <f t="shared" si="10"/>
        <v>Retail</v>
      </c>
      <c r="G712" s="3">
        <v>3</v>
      </c>
      <c r="H712" s="57"/>
    </row>
    <row r="713" spans="1:8">
      <c r="A713" s="57"/>
      <c r="B713" s="57"/>
      <c r="C713" s="176">
        <v>42361.439599999998</v>
      </c>
      <c r="D713" s="3" t="s">
        <v>445</v>
      </c>
      <c r="E713" s="3" t="s">
        <v>110</v>
      </c>
      <c r="F713" s="3" t="str">
        <f t="shared" si="10"/>
        <v>Retail</v>
      </c>
      <c r="G713" s="3">
        <v>4</v>
      </c>
      <c r="H713" s="57"/>
    </row>
    <row r="714" spans="1:8">
      <c r="A714" s="57"/>
      <c r="B714" s="57"/>
      <c r="C714" s="176">
        <v>42349.095800000003</v>
      </c>
      <c r="D714" s="3" t="s">
        <v>445</v>
      </c>
      <c r="E714" s="3" t="s">
        <v>450</v>
      </c>
      <c r="F714" s="3" t="str">
        <f t="shared" ref="F714:F777" si="11">IF(G714&lt;10,"Retail","Wholesale")</f>
        <v>Retail</v>
      </c>
      <c r="G714" s="3">
        <v>1</v>
      </c>
      <c r="H714" s="57"/>
    </row>
    <row r="715" spans="1:8">
      <c r="A715" s="57"/>
      <c r="B715" s="57"/>
      <c r="C715" s="176">
        <v>42228.548600000002</v>
      </c>
      <c r="D715" s="3" t="s">
        <v>447</v>
      </c>
      <c r="E715" s="3" t="s">
        <v>453</v>
      </c>
      <c r="F715" s="3" t="str">
        <f t="shared" si="11"/>
        <v>Wholesale</v>
      </c>
      <c r="G715" s="3">
        <v>80</v>
      </c>
      <c r="H715" s="57"/>
    </row>
    <row r="716" spans="1:8">
      <c r="A716" s="57"/>
      <c r="B716" s="57"/>
      <c r="C716" s="176">
        <v>42135.436800000003</v>
      </c>
      <c r="D716" s="3" t="s">
        <v>446</v>
      </c>
      <c r="E716" s="3" t="s">
        <v>8</v>
      </c>
      <c r="F716" s="3" t="str">
        <f t="shared" si="11"/>
        <v>Wholesale</v>
      </c>
      <c r="G716" s="3">
        <v>34</v>
      </c>
      <c r="H716" s="57"/>
    </row>
    <row r="717" spans="1:8">
      <c r="A717" s="57"/>
      <c r="B717" s="57"/>
      <c r="C717" s="176">
        <v>42353.525699999998</v>
      </c>
      <c r="D717" s="3" t="s">
        <v>447</v>
      </c>
      <c r="E717" s="3" t="s">
        <v>450</v>
      </c>
      <c r="F717" s="3" t="str">
        <f t="shared" si="11"/>
        <v>Retail</v>
      </c>
      <c r="G717" s="3">
        <v>2</v>
      </c>
      <c r="H717" s="57"/>
    </row>
    <row r="718" spans="1:8">
      <c r="A718" s="57"/>
      <c r="B718" s="57"/>
      <c r="C718" s="176">
        <v>42315.759700000002</v>
      </c>
      <c r="D718" s="3" t="s">
        <v>446</v>
      </c>
      <c r="E718" s="3" t="s">
        <v>6</v>
      </c>
      <c r="F718" s="3" t="str">
        <f t="shared" si="11"/>
        <v>Wholesale</v>
      </c>
      <c r="G718" s="3">
        <v>20</v>
      </c>
      <c r="H718" s="57"/>
    </row>
    <row r="719" spans="1:8">
      <c r="A719" s="57"/>
      <c r="B719" s="57"/>
      <c r="C719" s="176">
        <v>42221.747900000002</v>
      </c>
      <c r="D719" s="3" t="s">
        <v>445</v>
      </c>
      <c r="E719" s="3" t="s">
        <v>460</v>
      </c>
      <c r="F719" s="3" t="str">
        <f t="shared" si="11"/>
        <v>Retail</v>
      </c>
      <c r="G719" s="3">
        <v>6</v>
      </c>
      <c r="H719" s="57"/>
    </row>
    <row r="720" spans="1:8">
      <c r="A720" s="57"/>
      <c r="B720" s="57"/>
      <c r="C720" s="176">
        <v>42224.714599999999</v>
      </c>
      <c r="D720" s="3" t="s">
        <v>445</v>
      </c>
      <c r="E720" s="3" t="s">
        <v>448</v>
      </c>
      <c r="F720" s="3" t="str">
        <f t="shared" si="11"/>
        <v>Retail</v>
      </c>
      <c r="G720" s="3">
        <v>5</v>
      </c>
      <c r="H720" s="57"/>
    </row>
    <row r="721" spans="1:8">
      <c r="A721" s="57"/>
      <c r="B721" s="57"/>
      <c r="C721" s="176">
        <v>42098.738899999997</v>
      </c>
      <c r="D721" s="3" t="s">
        <v>449</v>
      </c>
      <c r="E721" s="3" t="s">
        <v>459</v>
      </c>
      <c r="F721" s="3" t="str">
        <f t="shared" si="11"/>
        <v>Retail</v>
      </c>
      <c r="G721" s="3">
        <v>2</v>
      </c>
      <c r="H721" s="57"/>
    </row>
    <row r="722" spans="1:8">
      <c r="A722" s="57"/>
      <c r="B722" s="57"/>
      <c r="C722" s="176">
        <v>42188.1806</v>
      </c>
      <c r="D722" s="3" t="s">
        <v>446</v>
      </c>
      <c r="E722" s="3" t="s">
        <v>457</v>
      </c>
      <c r="F722" s="3" t="str">
        <f t="shared" si="11"/>
        <v>Retail</v>
      </c>
      <c r="G722" s="3">
        <v>4</v>
      </c>
      <c r="H722" s="57"/>
    </row>
    <row r="723" spans="1:8">
      <c r="A723" s="57"/>
      <c r="B723" s="57"/>
      <c r="C723" s="176">
        <v>42215.532599999999</v>
      </c>
      <c r="D723" s="3" t="s">
        <v>445</v>
      </c>
      <c r="E723" s="3" t="s">
        <v>312</v>
      </c>
      <c r="F723" s="3" t="str">
        <f t="shared" si="11"/>
        <v>Wholesale</v>
      </c>
      <c r="G723" s="3">
        <v>109</v>
      </c>
      <c r="H723" s="57"/>
    </row>
    <row r="724" spans="1:8">
      <c r="A724" s="57"/>
      <c r="B724" s="57"/>
      <c r="C724" s="176">
        <v>41978.8799</v>
      </c>
      <c r="D724" s="3" t="s">
        <v>447</v>
      </c>
      <c r="E724" s="3" t="s">
        <v>7</v>
      </c>
      <c r="F724" s="3" t="str">
        <f t="shared" si="11"/>
        <v>Wholesale</v>
      </c>
      <c r="G724" s="3">
        <v>39</v>
      </c>
      <c r="H724" s="57"/>
    </row>
    <row r="725" spans="1:8">
      <c r="A725" s="57"/>
      <c r="B725" s="57"/>
      <c r="C725" s="176">
        <v>42340.627099999998</v>
      </c>
      <c r="D725" s="3" t="s">
        <v>449</v>
      </c>
      <c r="E725" s="3" t="s">
        <v>312</v>
      </c>
      <c r="F725" s="3" t="str">
        <f t="shared" si="11"/>
        <v>Retail</v>
      </c>
      <c r="G725" s="3">
        <v>1</v>
      </c>
      <c r="H725" s="57"/>
    </row>
    <row r="726" spans="1:8">
      <c r="A726" s="57"/>
      <c r="B726" s="57"/>
      <c r="C726" s="176">
        <v>42233.5507</v>
      </c>
      <c r="D726" s="3" t="s">
        <v>445</v>
      </c>
      <c r="E726" s="3" t="s">
        <v>453</v>
      </c>
      <c r="F726" s="3" t="str">
        <f t="shared" si="11"/>
        <v>Retail</v>
      </c>
      <c r="G726" s="3">
        <v>6</v>
      </c>
      <c r="H726" s="57"/>
    </row>
    <row r="727" spans="1:8">
      <c r="A727" s="57"/>
      <c r="B727" s="57"/>
      <c r="C727" s="176">
        <v>42362.546499999997</v>
      </c>
      <c r="D727" s="3" t="s">
        <v>446</v>
      </c>
      <c r="E727" s="3" t="s">
        <v>6</v>
      </c>
      <c r="F727" s="3" t="str">
        <f t="shared" si="11"/>
        <v>Wholesale</v>
      </c>
      <c r="G727" s="3">
        <v>29</v>
      </c>
      <c r="H727" s="57"/>
    </row>
    <row r="728" spans="1:8">
      <c r="A728" s="57"/>
      <c r="B728" s="57"/>
      <c r="C728" s="176">
        <v>42201.185400000002</v>
      </c>
      <c r="D728" s="3" t="s">
        <v>446</v>
      </c>
      <c r="E728" s="3" t="s">
        <v>6</v>
      </c>
      <c r="F728" s="3" t="str">
        <f t="shared" si="11"/>
        <v>Wholesale</v>
      </c>
      <c r="G728" s="3">
        <v>40</v>
      </c>
      <c r="H728" s="57"/>
    </row>
    <row r="729" spans="1:8">
      <c r="A729" s="57"/>
      <c r="B729" s="57"/>
      <c r="C729" s="176">
        <v>42221.531300000002</v>
      </c>
      <c r="D729" s="3" t="s">
        <v>445</v>
      </c>
      <c r="E729" s="3" t="s">
        <v>6</v>
      </c>
      <c r="F729" s="3" t="str">
        <f t="shared" si="11"/>
        <v>Wholesale</v>
      </c>
      <c r="G729" s="3">
        <v>72</v>
      </c>
      <c r="H729" s="57"/>
    </row>
    <row r="730" spans="1:8">
      <c r="A730" s="57"/>
      <c r="B730" s="57"/>
      <c r="C730" s="176">
        <v>41980.554199999999</v>
      </c>
      <c r="D730" s="3" t="s">
        <v>446</v>
      </c>
      <c r="E730" s="3" t="s">
        <v>453</v>
      </c>
      <c r="F730" s="3" t="str">
        <f t="shared" si="11"/>
        <v>Wholesale</v>
      </c>
      <c r="G730" s="3">
        <v>80</v>
      </c>
      <c r="H730" s="57"/>
    </row>
    <row r="731" spans="1:8">
      <c r="A731" s="57"/>
      <c r="B731" s="57"/>
      <c r="C731" s="176">
        <v>42261.213900000002</v>
      </c>
      <c r="D731" s="3" t="s">
        <v>445</v>
      </c>
      <c r="E731" s="3" t="s">
        <v>451</v>
      </c>
      <c r="F731" s="3" t="str">
        <f t="shared" si="11"/>
        <v>Retail</v>
      </c>
      <c r="G731" s="3">
        <v>1</v>
      </c>
      <c r="H731" s="57"/>
    </row>
    <row r="732" spans="1:8">
      <c r="A732" s="57"/>
      <c r="B732" s="57"/>
      <c r="C732" s="176">
        <v>42335.461799999997</v>
      </c>
      <c r="D732" s="3" t="s">
        <v>445</v>
      </c>
      <c r="E732" s="3" t="s">
        <v>453</v>
      </c>
      <c r="F732" s="3" t="str">
        <f t="shared" si="11"/>
        <v>Retail</v>
      </c>
      <c r="G732" s="3">
        <v>6</v>
      </c>
      <c r="H732" s="57"/>
    </row>
    <row r="733" spans="1:8">
      <c r="A733" s="57"/>
      <c r="B733" s="57"/>
      <c r="C733" s="176">
        <v>41986.512499999997</v>
      </c>
      <c r="D733" s="3" t="s">
        <v>446</v>
      </c>
      <c r="E733" s="3" t="s">
        <v>110</v>
      </c>
      <c r="F733" s="3" t="str">
        <f t="shared" si="11"/>
        <v>Wholesale</v>
      </c>
      <c r="G733" s="3">
        <v>60</v>
      </c>
      <c r="H733" s="57"/>
    </row>
    <row r="734" spans="1:8">
      <c r="A734" s="57"/>
      <c r="B734" s="57"/>
      <c r="C734" s="176">
        <v>42352.496500000001</v>
      </c>
      <c r="D734" s="3" t="s">
        <v>446</v>
      </c>
      <c r="E734" s="3" t="s">
        <v>460</v>
      </c>
      <c r="F734" s="3" t="str">
        <f t="shared" si="11"/>
        <v>Retail</v>
      </c>
      <c r="G734" s="3">
        <v>8</v>
      </c>
      <c r="H734" s="57"/>
    </row>
    <row r="735" spans="1:8">
      <c r="A735" s="57"/>
      <c r="B735" s="57"/>
      <c r="C735" s="176">
        <v>41981.559000000001</v>
      </c>
      <c r="D735" s="3" t="s">
        <v>445</v>
      </c>
      <c r="E735" s="3" t="s">
        <v>114</v>
      </c>
      <c r="F735" s="3" t="str">
        <f t="shared" si="11"/>
        <v>Retail</v>
      </c>
      <c r="G735" s="3">
        <v>2</v>
      </c>
      <c r="H735" s="57"/>
    </row>
    <row r="736" spans="1:8">
      <c r="A736" s="57"/>
      <c r="B736" s="57"/>
      <c r="C736" s="176">
        <v>42100.122199999998</v>
      </c>
      <c r="D736" s="3" t="s">
        <v>446</v>
      </c>
      <c r="E736" s="3" t="s">
        <v>7</v>
      </c>
      <c r="F736" s="3" t="str">
        <f t="shared" si="11"/>
        <v>Wholesale</v>
      </c>
      <c r="G736" s="3">
        <v>34</v>
      </c>
      <c r="H736" s="57"/>
    </row>
    <row r="737" spans="1:8">
      <c r="A737" s="57"/>
      <c r="B737" s="57"/>
      <c r="C737" s="176">
        <v>42348.145100000002</v>
      </c>
      <c r="D737" s="3" t="s">
        <v>445</v>
      </c>
      <c r="E737" s="3" t="s">
        <v>9</v>
      </c>
      <c r="F737" s="3" t="str">
        <f t="shared" si="11"/>
        <v>Wholesale</v>
      </c>
      <c r="G737" s="3">
        <v>149</v>
      </c>
      <c r="H737" s="57"/>
    </row>
    <row r="738" spans="1:8">
      <c r="A738" s="57"/>
      <c r="B738" s="57"/>
      <c r="C738" s="176">
        <v>42343.2111</v>
      </c>
      <c r="D738" s="3" t="s">
        <v>446</v>
      </c>
      <c r="E738" s="3" t="s">
        <v>453</v>
      </c>
      <c r="F738" s="3" t="str">
        <f t="shared" si="11"/>
        <v>Wholesale</v>
      </c>
      <c r="G738" s="3">
        <v>26</v>
      </c>
      <c r="H738" s="57"/>
    </row>
    <row r="739" spans="1:8">
      <c r="A739" s="57"/>
      <c r="B739" s="57"/>
      <c r="C739" s="176">
        <v>42358.847199999997</v>
      </c>
      <c r="D739" s="3" t="s">
        <v>446</v>
      </c>
      <c r="E739" s="3" t="s">
        <v>10</v>
      </c>
      <c r="F739" s="3" t="str">
        <f t="shared" si="11"/>
        <v>Retail</v>
      </c>
      <c r="G739" s="3">
        <v>4</v>
      </c>
      <c r="H739" s="57"/>
    </row>
    <row r="740" spans="1:8">
      <c r="A740" s="57"/>
      <c r="B740" s="57"/>
      <c r="C740" s="176">
        <v>42245.719400000002</v>
      </c>
      <c r="D740" s="3" t="s">
        <v>449</v>
      </c>
      <c r="E740" s="3" t="s">
        <v>451</v>
      </c>
      <c r="F740" s="3" t="str">
        <f t="shared" si="11"/>
        <v>Wholesale</v>
      </c>
      <c r="G740" s="3">
        <v>60</v>
      </c>
      <c r="H740" s="57"/>
    </row>
    <row r="741" spans="1:8">
      <c r="A741" s="57"/>
      <c r="B741" s="57"/>
      <c r="C741" s="176">
        <v>42352.429199999999</v>
      </c>
      <c r="D741" s="3" t="s">
        <v>446</v>
      </c>
      <c r="E741" s="3" t="s">
        <v>453</v>
      </c>
      <c r="F741" s="3" t="str">
        <f t="shared" si="11"/>
        <v>Retail</v>
      </c>
      <c r="G741" s="3">
        <v>3</v>
      </c>
      <c r="H741" s="57"/>
    </row>
    <row r="742" spans="1:8">
      <c r="A742" s="57"/>
      <c r="B742" s="57"/>
      <c r="C742" s="176">
        <v>42341.222199999997</v>
      </c>
      <c r="D742" s="3" t="s">
        <v>446</v>
      </c>
      <c r="E742" s="3" t="s">
        <v>8</v>
      </c>
      <c r="F742" s="3" t="str">
        <f t="shared" si="11"/>
        <v>Retail</v>
      </c>
      <c r="G742" s="3">
        <v>5</v>
      </c>
      <c r="H742" s="57"/>
    </row>
    <row r="743" spans="1:8">
      <c r="A743" s="57"/>
      <c r="B743" s="57"/>
      <c r="C743" s="176">
        <v>42309.758999999998</v>
      </c>
      <c r="D743" s="3" t="s">
        <v>445</v>
      </c>
      <c r="E743" s="3" t="s">
        <v>454</v>
      </c>
      <c r="F743" s="3" t="str">
        <f t="shared" si="11"/>
        <v>Retail</v>
      </c>
      <c r="G743" s="3">
        <v>4</v>
      </c>
      <c r="H743" s="57"/>
    </row>
    <row r="744" spans="1:8">
      <c r="A744" s="57"/>
      <c r="B744" s="57"/>
      <c r="C744" s="176">
        <v>42333.2215</v>
      </c>
      <c r="D744" s="3" t="s">
        <v>447</v>
      </c>
      <c r="E744" s="3" t="s">
        <v>448</v>
      </c>
      <c r="F744" s="3" t="str">
        <f t="shared" si="11"/>
        <v>Retail</v>
      </c>
      <c r="G744" s="3">
        <v>1</v>
      </c>
      <c r="H744" s="57"/>
    </row>
    <row r="745" spans="1:8">
      <c r="A745" s="57"/>
      <c r="B745" s="57"/>
      <c r="C745" s="176">
        <v>42157.472199999997</v>
      </c>
      <c r="D745" s="3" t="s">
        <v>447</v>
      </c>
      <c r="E745" s="3" t="s">
        <v>10</v>
      </c>
      <c r="F745" s="3" t="str">
        <f t="shared" si="11"/>
        <v>Retail</v>
      </c>
      <c r="G745" s="3">
        <v>3</v>
      </c>
      <c r="H745" s="57"/>
    </row>
    <row r="746" spans="1:8">
      <c r="A746" s="57"/>
      <c r="B746" s="57"/>
      <c r="C746" s="176">
        <v>42136.4715</v>
      </c>
      <c r="D746" s="3" t="s">
        <v>449</v>
      </c>
      <c r="E746" s="3" t="s">
        <v>450</v>
      </c>
      <c r="F746" s="3" t="str">
        <f t="shared" si="11"/>
        <v>Wholesale</v>
      </c>
      <c r="G746" s="3">
        <v>30</v>
      </c>
      <c r="H746" s="57"/>
    </row>
    <row r="747" spans="1:8">
      <c r="A747" s="57"/>
      <c r="B747" s="57"/>
      <c r="C747" s="176">
        <v>42190.527099999999</v>
      </c>
      <c r="D747" s="3" t="s">
        <v>449</v>
      </c>
      <c r="E747" s="3" t="s">
        <v>460</v>
      </c>
      <c r="F747" s="3" t="str">
        <f t="shared" si="11"/>
        <v>Wholesale</v>
      </c>
      <c r="G747" s="3">
        <v>72</v>
      </c>
      <c r="H747" s="57"/>
    </row>
    <row r="748" spans="1:8">
      <c r="A748" s="57"/>
      <c r="B748" s="57"/>
      <c r="C748" s="176">
        <v>42225.5</v>
      </c>
      <c r="D748" s="3" t="s">
        <v>445</v>
      </c>
      <c r="E748" s="3" t="s">
        <v>454</v>
      </c>
      <c r="F748" s="3" t="str">
        <f t="shared" si="11"/>
        <v>Retail</v>
      </c>
      <c r="G748" s="3">
        <v>3</v>
      </c>
      <c r="H748" s="57"/>
    </row>
    <row r="749" spans="1:8">
      <c r="A749" s="57"/>
      <c r="B749" s="57"/>
      <c r="C749" s="176">
        <v>42223.746500000001</v>
      </c>
      <c r="D749" s="3" t="s">
        <v>445</v>
      </c>
      <c r="E749" s="3" t="s">
        <v>455</v>
      </c>
      <c r="F749" s="3" t="str">
        <f t="shared" si="11"/>
        <v>Retail</v>
      </c>
      <c r="G749" s="3">
        <v>4</v>
      </c>
      <c r="H749" s="57"/>
    </row>
    <row r="750" spans="1:8">
      <c r="A750" s="57"/>
      <c r="B750" s="57"/>
      <c r="C750" s="176">
        <v>41985.509700000002</v>
      </c>
      <c r="D750" s="3" t="s">
        <v>447</v>
      </c>
      <c r="E750" s="3" t="s">
        <v>312</v>
      </c>
      <c r="F750" s="3" t="str">
        <f t="shared" si="11"/>
        <v>Retail</v>
      </c>
      <c r="G750" s="3">
        <v>2</v>
      </c>
      <c r="H750" s="57"/>
    </row>
    <row r="751" spans="1:8">
      <c r="A751" s="57"/>
      <c r="B751" s="57"/>
      <c r="C751" s="176">
        <v>42228.552799999998</v>
      </c>
      <c r="D751" s="3" t="s">
        <v>447</v>
      </c>
      <c r="E751" s="3" t="s">
        <v>9</v>
      </c>
      <c r="F751" s="3" t="str">
        <f t="shared" si="11"/>
        <v>Wholesale</v>
      </c>
      <c r="G751" s="3">
        <v>113</v>
      </c>
      <c r="H751" s="57"/>
    </row>
    <row r="752" spans="1:8">
      <c r="A752" s="57"/>
      <c r="B752" s="57"/>
      <c r="C752" s="176">
        <v>41982.651400000002</v>
      </c>
      <c r="D752" s="3" t="s">
        <v>446</v>
      </c>
      <c r="E752" s="3" t="s">
        <v>453</v>
      </c>
      <c r="F752" s="3" t="str">
        <f t="shared" si="11"/>
        <v>Wholesale</v>
      </c>
      <c r="G752" s="3">
        <v>56</v>
      </c>
      <c r="H752" s="57"/>
    </row>
    <row r="753" spans="1:8">
      <c r="A753" s="57"/>
      <c r="B753" s="57"/>
      <c r="C753" s="176">
        <v>42336.947200000002</v>
      </c>
      <c r="D753" s="3" t="s">
        <v>445</v>
      </c>
      <c r="E753" s="3" t="s">
        <v>457</v>
      </c>
      <c r="F753" s="3" t="str">
        <f t="shared" si="11"/>
        <v>Wholesale</v>
      </c>
      <c r="G753" s="3">
        <v>42</v>
      </c>
      <c r="H753" s="57"/>
    </row>
    <row r="754" spans="1:8">
      <c r="A754" s="57"/>
      <c r="B754" s="57"/>
      <c r="C754" s="176">
        <v>42107.132599999997</v>
      </c>
      <c r="D754" s="3" t="s">
        <v>445</v>
      </c>
      <c r="E754" s="3" t="s">
        <v>453</v>
      </c>
      <c r="F754" s="3" t="str">
        <f t="shared" si="11"/>
        <v>Retail</v>
      </c>
      <c r="G754" s="3">
        <v>1</v>
      </c>
      <c r="H754" s="57"/>
    </row>
    <row r="755" spans="1:8">
      <c r="A755" s="57"/>
      <c r="B755" s="57"/>
      <c r="C755" s="176">
        <v>42332.571499999998</v>
      </c>
      <c r="D755" s="3" t="s">
        <v>447</v>
      </c>
      <c r="E755" s="3" t="s">
        <v>453</v>
      </c>
      <c r="F755" s="3" t="str">
        <f t="shared" si="11"/>
        <v>Retail</v>
      </c>
      <c r="G755" s="3">
        <v>3</v>
      </c>
      <c r="H755" s="57"/>
    </row>
    <row r="756" spans="1:8">
      <c r="A756" s="57"/>
      <c r="B756" s="57"/>
      <c r="C756" s="176">
        <v>42158.104899999998</v>
      </c>
      <c r="D756" s="3" t="s">
        <v>449</v>
      </c>
      <c r="E756" s="3" t="s">
        <v>453</v>
      </c>
      <c r="F756" s="3" t="str">
        <f t="shared" si="11"/>
        <v>Wholesale</v>
      </c>
      <c r="G756" s="3">
        <v>26</v>
      </c>
      <c r="H756" s="57"/>
    </row>
    <row r="757" spans="1:8">
      <c r="A757" s="57"/>
      <c r="B757" s="57"/>
      <c r="C757" s="176">
        <v>42342.529199999997</v>
      </c>
      <c r="D757" s="3" t="s">
        <v>446</v>
      </c>
      <c r="E757" s="3" t="s">
        <v>460</v>
      </c>
      <c r="F757" s="3" t="str">
        <f t="shared" si="11"/>
        <v>Wholesale</v>
      </c>
      <c r="G757" s="3">
        <v>134</v>
      </c>
      <c r="H757" s="57"/>
    </row>
    <row r="758" spans="1:8">
      <c r="A758" s="57"/>
      <c r="B758" s="57"/>
      <c r="C758" s="176">
        <v>42225.168100000003</v>
      </c>
      <c r="D758" s="3" t="s">
        <v>446</v>
      </c>
      <c r="E758" s="3" t="s">
        <v>453</v>
      </c>
      <c r="F758" s="3" t="str">
        <f t="shared" si="11"/>
        <v>Retail</v>
      </c>
      <c r="G758" s="3">
        <v>6</v>
      </c>
      <c r="H758" s="57"/>
    </row>
    <row r="759" spans="1:8">
      <c r="A759" s="57"/>
      <c r="B759" s="57"/>
      <c r="C759" s="176">
        <v>42227.451399999998</v>
      </c>
      <c r="D759" s="3" t="s">
        <v>446</v>
      </c>
      <c r="E759" s="3" t="s">
        <v>453</v>
      </c>
      <c r="F759" s="3" t="str">
        <f t="shared" si="11"/>
        <v>Retail</v>
      </c>
      <c r="G759" s="3">
        <v>8</v>
      </c>
      <c r="H759" s="57"/>
    </row>
    <row r="760" spans="1:8">
      <c r="A760" s="57"/>
      <c r="B760" s="57"/>
      <c r="C760" s="176">
        <v>42204.727099999996</v>
      </c>
      <c r="D760" s="3" t="s">
        <v>447</v>
      </c>
      <c r="E760" s="3" t="s">
        <v>6</v>
      </c>
      <c r="F760" s="3" t="str">
        <f t="shared" si="11"/>
        <v>Wholesale</v>
      </c>
      <c r="G760" s="3">
        <v>51</v>
      </c>
      <c r="H760" s="57"/>
    </row>
    <row r="761" spans="1:8">
      <c r="A761" s="57"/>
      <c r="B761" s="57"/>
      <c r="C761" s="176">
        <v>42176.520799999998</v>
      </c>
      <c r="D761" s="3" t="s">
        <v>449</v>
      </c>
      <c r="E761" s="3" t="s">
        <v>6</v>
      </c>
      <c r="F761" s="3" t="str">
        <f t="shared" si="11"/>
        <v>Wholesale</v>
      </c>
      <c r="G761" s="3">
        <v>115</v>
      </c>
      <c r="H761" s="57"/>
    </row>
    <row r="762" spans="1:8">
      <c r="A762" s="57"/>
      <c r="B762" s="57"/>
      <c r="C762" s="176">
        <v>42176.681299999997</v>
      </c>
      <c r="D762" s="3" t="s">
        <v>445</v>
      </c>
      <c r="E762" s="3" t="s">
        <v>453</v>
      </c>
      <c r="F762" s="3" t="str">
        <f t="shared" si="11"/>
        <v>Retail</v>
      </c>
      <c r="G762" s="3">
        <v>6</v>
      </c>
      <c r="H762" s="57"/>
    </row>
    <row r="763" spans="1:8">
      <c r="A763" s="57"/>
      <c r="B763" s="57"/>
      <c r="C763" s="176">
        <v>42213.363899999997</v>
      </c>
      <c r="D763" s="3" t="s">
        <v>447</v>
      </c>
      <c r="E763" s="3" t="s">
        <v>312</v>
      </c>
      <c r="F763" s="3" t="str">
        <f t="shared" si="11"/>
        <v>Retail</v>
      </c>
      <c r="G763" s="3">
        <v>1</v>
      </c>
      <c r="H763" s="57"/>
    </row>
    <row r="764" spans="1:8">
      <c r="A764" s="57"/>
      <c r="B764" s="57"/>
      <c r="C764" s="176">
        <v>42238.708299999998</v>
      </c>
      <c r="D764" s="3" t="s">
        <v>445</v>
      </c>
      <c r="E764" s="3" t="s">
        <v>453</v>
      </c>
      <c r="F764" s="3" t="str">
        <f t="shared" si="11"/>
        <v>Retail</v>
      </c>
      <c r="G764" s="3">
        <v>8</v>
      </c>
      <c r="H764" s="57"/>
    </row>
    <row r="765" spans="1:8">
      <c r="A765" s="57"/>
      <c r="B765" s="57"/>
      <c r="C765" s="176">
        <v>42353.534</v>
      </c>
      <c r="D765" s="3" t="s">
        <v>445</v>
      </c>
      <c r="E765" s="3" t="s">
        <v>453</v>
      </c>
      <c r="F765" s="3" t="str">
        <f t="shared" si="11"/>
        <v>Retail</v>
      </c>
      <c r="G765" s="3">
        <v>6</v>
      </c>
      <c r="H765" s="57"/>
    </row>
    <row r="766" spans="1:8">
      <c r="A766" s="57"/>
      <c r="B766" s="57"/>
      <c r="C766" s="176">
        <v>42197.5389</v>
      </c>
      <c r="D766" s="3" t="s">
        <v>445</v>
      </c>
      <c r="E766" s="3" t="s">
        <v>7</v>
      </c>
      <c r="F766" s="3" t="str">
        <f t="shared" si="11"/>
        <v>Retail</v>
      </c>
      <c r="G766" s="3">
        <v>3</v>
      </c>
      <c r="H766" s="57"/>
    </row>
    <row r="767" spans="1:8">
      <c r="A767" s="57"/>
      <c r="B767" s="57"/>
      <c r="C767" s="176">
        <v>42221.537499999999</v>
      </c>
      <c r="D767" s="3" t="s">
        <v>446</v>
      </c>
      <c r="E767" s="3" t="s">
        <v>453</v>
      </c>
      <c r="F767" s="3" t="str">
        <f t="shared" si="11"/>
        <v>Retail</v>
      </c>
      <c r="G767" s="3">
        <v>3</v>
      </c>
      <c r="H767" s="57"/>
    </row>
    <row r="768" spans="1:8">
      <c r="A768" s="57"/>
      <c r="B768" s="57"/>
      <c r="C768" s="176">
        <v>42333.4833</v>
      </c>
      <c r="D768" s="3" t="s">
        <v>446</v>
      </c>
      <c r="E768" s="3" t="s">
        <v>452</v>
      </c>
      <c r="F768" s="3" t="str">
        <f t="shared" si="11"/>
        <v>Wholesale</v>
      </c>
      <c r="G768" s="3">
        <v>31</v>
      </c>
      <c r="H768" s="57"/>
    </row>
    <row r="769" spans="1:8">
      <c r="A769" s="57"/>
      <c r="B769" s="57"/>
      <c r="C769" s="176">
        <v>42281.119400000003</v>
      </c>
      <c r="D769" s="3" t="s">
        <v>447</v>
      </c>
      <c r="E769" s="3" t="s">
        <v>6</v>
      </c>
      <c r="F769" s="3" t="str">
        <f t="shared" si="11"/>
        <v>Wholesale</v>
      </c>
      <c r="G769" s="3">
        <v>53</v>
      </c>
      <c r="H769" s="57"/>
    </row>
    <row r="770" spans="1:8">
      <c r="A770" s="57"/>
      <c r="B770" s="57"/>
      <c r="C770" s="176">
        <v>42334.771500000003</v>
      </c>
      <c r="D770" s="3" t="s">
        <v>445</v>
      </c>
      <c r="E770" s="3" t="s">
        <v>453</v>
      </c>
      <c r="F770" s="3" t="str">
        <f t="shared" si="11"/>
        <v>Retail</v>
      </c>
      <c r="G770" s="3">
        <v>5</v>
      </c>
      <c r="H770" s="57"/>
    </row>
    <row r="771" spans="1:8">
      <c r="A771" s="57"/>
      <c r="B771" s="57"/>
      <c r="C771" s="176">
        <v>42325.154199999997</v>
      </c>
      <c r="D771" s="3" t="s">
        <v>449</v>
      </c>
      <c r="E771" s="3" t="s">
        <v>455</v>
      </c>
      <c r="F771" s="3" t="str">
        <f t="shared" si="11"/>
        <v>Retail</v>
      </c>
      <c r="G771" s="3">
        <v>5</v>
      </c>
      <c r="H771" s="57"/>
    </row>
    <row r="772" spans="1:8">
      <c r="A772" s="57"/>
      <c r="B772" s="57"/>
      <c r="C772" s="176">
        <v>42165.172200000001</v>
      </c>
      <c r="D772" s="3" t="s">
        <v>445</v>
      </c>
      <c r="E772" s="3" t="s">
        <v>453</v>
      </c>
      <c r="F772" s="3" t="str">
        <f t="shared" si="11"/>
        <v>Wholesale</v>
      </c>
      <c r="G772" s="3">
        <v>150</v>
      </c>
      <c r="H772" s="57"/>
    </row>
    <row r="773" spans="1:8">
      <c r="A773" s="57"/>
      <c r="B773" s="57"/>
      <c r="C773" s="176">
        <v>42360.496500000001</v>
      </c>
      <c r="D773" s="3" t="s">
        <v>445</v>
      </c>
      <c r="E773" s="3" t="s">
        <v>6</v>
      </c>
      <c r="F773" s="3" t="str">
        <f t="shared" si="11"/>
        <v>Retail</v>
      </c>
      <c r="G773" s="3">
        <v>5</v>
      </c>
      <c r="H773" s="57"/>
    </row>
    <row r="774" spans="1:8">
      <c r="A774" s="57"/>
      <c r="B774" s="57"/>
      <c r="C774" s="176">
        <v>42167.977099999996</v>
      </c>
      <c r="D774" s="3" t="s">
        <v>449</v>
      </c>
      <c r="E774" s="3" t="s">
        <v>452</v>
      </c>
      <c r="F774" s="3" t="str">
        <f t="shared" si="11"/>
        <v>Wholesale</v>
      </c>
      <c r="G774" s="3">
        <v>53</v>
      </c>
      <c r="H774" s="57"/>
    </row>
    <row r="775" spans="1:8">
      <c r="A775" s="57"/>
      <c r="B775" s="57"/>
      <c r="C775" s="176">
        <v>42212.104200000002</v>
      </c>
      <c r="D775" s="3" t="s">
        <v>447</v>
      </c>
      <c r="E775" s="3" t="s">
        <v>455</v>
      </c>
      <c r="F775" s="3" t="str">
        <f t="shared" si="11"/>
        <v>Retail</v>
      </c>
      <c r="G775" s="3">
        <v>3</v>
      </c>
      <c r="H775" s="57"/>
    </row>
    <row r="776" spans="1:8">
      <c r="A776" s="57"/>
      <c r="B776" s="57"/>
      <c r="C776" s="176">
        <v>41980.175000000003</v>
      </c>
      <c r="D776" s="3" t="s">
        <v>446</v>
      </c>
      <c r="E776" s="3" t="s">
        <v>9</v>
      </c>
      <c r="F776" s="3" t="str">
        <f t="shared" si="11"/>
        <v>Wholesale</v>
      </c>
      <c r="G776" s="3">
        <v>123</v>
      </c>
      <c r="H776" s="57"/>
    </row>
    <row r="777" spans="1:8">
      <c r="A777" s="57"/>
      <c r="B777" s="57"/>
      <c r="C777" s="176">
        <v>41981.095800000003</v>
      </c>
      <c r="D777" s="3" t="s">
        <v>446</v>
      </c>
      <c r="E777" s="3" t="s">
        <v>448</v>
      </c>
      <c r="F777" s="3" t="str">
        <f t="shared" si="11"/>
        <v>Retail</v>
      </c>
      <c r="G777" s="3">
        <v>2</v>
      </c>
      <c r="H777" s="57"/>
    </row>
    <row r="778" spans="1:8">
      <c r="A778" s="57"/>
      <c r="B778" s="57"/>
      <c r="C778" s="176">
        <v>42161.548600000002</v>
      </c>
      <c r="D778" s="3" t="s">
        <v>447</v>
      </c>
      <c r="E778" s="3" t="s">
        <v>10</v>
      </c>
      <c r="F778" s="3" t="str">
        <f t="shared" ref="F778:F841" si="12">IF(G778&lt;10,"Retail","Wholesale")</f>
        <v>Wholesale</v>
      </c>
      <c r="G778" s="3">
        <v>31</v>
      </c>
      <c r="H778" s="57"/>
    </row>
    <row r="779" spans="1:8">
      <c r="A779" s="57"/>
      <c r="B779" s="57"/>
      <c r="C779" s="176">
        <v>42260.540300000001</v>
      </c>
      <c r="D779" s="3" t="s">
        <v>446</v>
      </c>
      <c r="E779" s="3" t="s">
        <v>453</v>
      </c>
      <c r="F779" s="3" t="str">
        <f t="shared" si="12"/>
        <v>Retail</v>
      </c>
      <c r="G779" s="3">
        <v>3</v>
      </c>
      <c r="H779" s="57"/>
    </row>
    <row r="780" spans="1:8">
      <c r="A780" s="57"/>
      <c r="B780" s="57"/>
      <c r="C780" s="176">
        <v>42334.2111</v>
      </c>
      <c r="D780" s="3" t="s">
        <v>446</v>
      </c>
      <c r="E780" s="3" t="s">
        <v>448</v>
      </c>
      <c r="F780" s="3" t="str">
        <f t="shared" si="12"/>
        <v>Retail</v>
      </c>
      <c r="G780" s="3">
        <v>2</v>
      </c>
      <c r="H780" s="57"/>
    </row>
    <row r="781" spans="1:8">
      <c r="A781" s="57"/>
      <c r="B781" s="57"/>
      <c r="C781" s="176">
        <v>41983.542399999998</v>
      </c>
      <c r="D781" s="3" t="s">
        <v>447</v>
      </c>
      <c r="E781" s="3" t="s">
        <v>453</v>
      </c>
      <c r="F781" s="3" t="str">
        <f t="shared" si="12"/>
        <v>Wholesale</v>
      </c>
      <c r="G781" s="3">
        <v>51</v>
      </c>
      <c r="H781" s="57"/>
    </row>
    <row r="782" spans="1:8">
      <c r="A782" s="57"/>
      <c r="B782" s="57"/>
      <c r="C782" s="176">
        <v>41977.612500000003</v>
      </c>
      <c r="D782" s="3" t="s">
        <v>445</v>
      </c>
      <c r="E782" s="3" t="s">
        <v>459</v>
      </c>
      <c r="F782" s="3" t="str">
        <f t="shared" si="12"/>
        <v>Retail</v>
      </c>
      <c r="G782" s="3">
        <v>3</v>
      </c>
      <c r="H782" s="57"/>
    </row>
    <row r="783" spans="1:8">
      <c r="A783" s="57"/>
      <c r="B783" s="57"/>
      <c r="C783" s="176">
        <v>42352.227800000001</v>
      </c>
      <c r="D783" s="3" t="s">
        <v>445</v>
      </c>
      <c r="E783" s="3" t="s">
        <v>453</v>
      </c>
      <c r="F783" s="3" t="str">
        <f t="shared" si="12"/>
        <v>Retail</v>
      </c>
      <c r="G783" s="3">
        <v>9</v>
      </c>
      <c r="H783" s="57"/>
    </row>
    <row r="784" spans="1:8">
      <c r="A784" s="57"/>
      <c r="B784" s="57"/>
      <c r="C784" s="176">
        <v>41982.797200000001</v>
      </c>
      <c r="D784" s="3" t="s">
        <v>447</v>
      </c>
      <c r="E784" s="3" t="s">
        <v>448</v>
      </c>
      <c r="F784" s="3" t="str">
        <f t="shared" si="12"/>
        <v>Retail</v>
      </c>
      <c r="G784" s="3">
        <v>5</v>
      </c>
      <c r="H784" s="57"/>
    </row>
    <row r="785" spans="1:8">
      <c r="A785" s="57"/>
      <c r="B785" s="57"/>
      <c r="C785" s="176">
        <v>42338.513200000001</v>
      </c>
      <c r="D785" s="3" t="s">
        <v>445</v>
      </c>
      <c r="E785" s="3" t="s">
        <v>8</v>
      </c>
      <c r="F785" s="3" t="str">
        <f t="shared" si="12"/>
        <v>Wholesale</v>
      </c>
      <c r="G785" s="3">
        <v>80</v>
      </c>
      <c r="H785" s="57"/>
    </row>
    <row r="786" spans="1:8">
      <c r="A786" s="57"/>
      <c r="B786" s="57"/>
      <c r="C786" s="176">
        <v>42243.0285</v>
      </c>
      <c r="D786" s="3" t="s">
        <v>449</v>
      </c>
      <c r="E786" s="3" t="s">
        <v>454</v>
      </c>
      <c r="F786" s="3" t="str">
        <f t="shared" si="12"/>
        <v>Retail</v>
      </c>
      <c r="G786" s="3">
        <v>3</v>
      </c>
      <c r="H786" s="57"/>
    </row>
    <row r="787" spans="1:8">
      <c r="A787" s="57"/>
      <c r="B787" s="57"/>
      <c r="C787" s="176">
        <v>42234.175000000003</v>
      </c>
      <c r="D787" s="3" t="s">
        <v>447</v>
      </c>
      <c r="E787" s="3" t="s">
        <v>453</v>
      </c>
      <c r="F787" s="3" t="str">
        <f t="shared" si="12"/>
        <v>Wholesale</v>
      </c>
      <c r="G787" s="3">
        <v>150</v>
      </c>
      <c r="H787" s="57"/>
    </row>
    <row r="788" spans="1:8">
      <c r="A788" s="57"/>
      <c r="B788" s="57"/>
      <c r="C788" s="176">
        <v>41986.459000000003</v>
      </c>
      <c r="D788" s="3" t="s">
        <v>445</v>
      </c>
      <c r="E788" s="3" t="s">
        <v>451</v>
      </c>
      <c r="F788" s="3" t="str">
        <f t="shared" si="12"/>
        <v>Retail</v>
      </c>
      <c r="G788" s="3">
        <v>2</v>
      </c>
      <c r="H788" s="57"/>
    </row>
    <row r="789" spans="1:8">
      <c r="A789" s="57"/>
      <c r="B789" s="57"/>
      <c r="C789" s="176">
        <v>42253.010399999999</v>
      </c>
      <c r="D789" s="3" t="s">
        <v>445</v>
      </c>
      <c r="E789" s="3" t="s">
        <v>460</v>
      </c>
      <c r="F789" s="3" t="str">
        <f t="shared" si="12"/>
        <v>Wholesale</v>
      </c>
      <c r="G789" s="3">
        <v>60</v>
      </c>
      <c r="H789" s="57"/>
    </row>
    <row r="790" spans="1:8">
      <c r="A790" s="57"/>
      <c r="B790" s="57"/>
      <c r="C790" s="176">
        <v>42096.724300000002</v>
      </c>
      <c r="D790" s="3" t="s">
        <v>445</v>
      </c>
      <c r="E790" s="3" t="s">
        <v>6</v>
      </c>
      <c r="F790" s="3" t="str">
        <f t="shared" si="12"/>
        <v>Retail</v>
      </c>
      <c r="G790" s="3">
        <v>6</v>
      </c>
      <c r="H790" s="57"/>
    </row>
    <row r="791" spans="1:8">
      <c r="A791" s="57"/>
      <c r="B791" s="57"/>
      <c r="C791" s="176">
        <v>42344.15</v>
      </c>
      <c r="D791" s="3" t="s">
        <v>446</v>
      </c>
      <c r="E791" s="3" t="s">
        <v>453</v>
      </c>
      <c r="F791" s="3" t="str">
        <f t="shared" si="12"/>
        <v>Retail</v>
      </c>
      <c r="G791" s="3">
        <v>3</v>
      </c>
      <c r="H791" s="57"/>
    </row>
    <row r="792" spans="1:8">
      <c r="A792" s="57"/>
      <c r="B792" s="57"/>
      <c r="C792" s="176">
        <v>42360.5389</v>
      </c>
      <c r="D792" s="3" t="s">
        <v>449</v>
      </c>
      <c r="E792" s="3" t="s">
        <v>312</v>
      </c>
      <c r="F792" s="3" t="str">
        <f t="shared" si="12"/>
        <v>Retail</v>
      </c>
      <c r="G792" s="3">
        <v>2</v>
      </c>
      <c r="H792" s="57"/>
    </row>
    <row r="793" spans="1:8">
      <c r="A793" s="57"/>
      <c r="B793" s="57"/>
      <c r="C793" s="176">
        <v>42157.497199999998</v>
      </c>
      <c r="D793" s="3" t="s">
        <v>445</v>
      </c>
      <c r="E793" s="3" t="s">
        <v>457</v>
      </c>
      <c r="F793" s="3" t="str">
        <f t="shared" si="12"/>
        <v>Wholesale</v>
      </c>
      <c r="G793" s="3">
        <v>147</v>
      </c>
      <c r="H793" s="57"/>
    </row>
    <row r="794" spans="1:8">
      <c r="A794" s="57"/>
      <c r="B794" s="57"/>
      <c r="C794" s="176">
        <v>41989.091699999997</v>
      </c>
      <c r="D794" s="3" t="s">
        <v>445</v>
      </c>
      <c r="E794" s="3" t="s">
        <v>453</v>
      </c>
      <c r="F794" s="3" t="str">
        <f t="shared" si="12"/>
        <v>Retail</v>
      </c>
      <c r="G794" s="3">
        <v>3</v>
      </c>
      <c r="H794" s="57"/>
    </row>
    <row r="795" spans="1:8">
      <c r="A795" s="57"/>
      <c r="B795" s="57"/>
      <c r="C795" s="176">
        <v>42196.602800000001</v>
      </c>
      <c r="D795" s="3" t="s">
        <v>447</v>
      </c>
      <c r="E795" s="3" t="s">
        <v>460</v>
      </c>
      <c r="F795" s="3" t="str">
        <f t="shared" si="12"/>
        <v>Retail</v>
      </c>
      <c r="G795" s="3">
        <v>1</v>
      </c>
      <c r="H795" s="57"/>
    </row>
    <row r="796" spans="1:8">
      <c r="A796" s="57"/>
      <c r="B796" s="57"/>
      <c r="C796" s="176">
        <v>42360.1993</v>
      </c>
      <c r="D796" s="3" t="s">
        <v>446</v>
      </c>
      <c r="E796" s="3" t="s">
        <v>452</v>
      </c>
      <c r="F796" s="3" t="str">
        <f t="shared" si="12"/>
        <v>Retail</v>
      </c>
      <c r="G796" s="3">
        <v>3</v>
      </c>
      <c r="H796" s="57"/>
    </row>
    <row r="797" spans="1:8">
      <c r="A797" s="57"/>
      <c r="B797" s="57"/>
      <c r="C797" s="176">
        <v>42128.5069</v>
      </c>
      <c r="D797" s="3" t="s">
        <v>447</v>
      </c>
      <c r="E797" s="3" t="s">
        <v>451</v>
      </c>
      <c r="F797" s="3" t="str">
        <f t="shared" si="12"/>
        <v>Wholesale</v>
      </c>
      <c r="G797" s="3">
        <v>51</v>
      </c>
      <c r="H797" s="57"/>
    </row>
    <row r="798" spans="1:8">
      <c r="A798" s="57"/>
      <c r="B798" s="57"/>
      <c r="C798" s="176">
        <v>42332.771500000003</v>
      </c>
      <c r="D798" s="3" t="s">
        <v>449</v>
      </c>
      <c r="E798" s="3" t="s">
        <v>6</v>
      </c>
      <c r="F798" s="3" t="str">
        <f t="shared" si="12"/>
        <v>Wholesale</v>
      </c>
      <c r="G798" s="3">
        <v>25</v>
      </c>
      <c r="H798" s="57"/>
    </row>
    <row r="799" spans="1:8">
      <c r="A799" s="57"/>
      <c r="B799" s="57"/>
      <c r="C799" s="176">
        <v>41981.483999999997</v>
      </c>
      <c r="D799" s="3" t="s">
        <v>447</v>
      </c>
      <c r="E799" s="3" t="s">
        <v>10</v>
      </c>
      <c r="F799" s="3" t="str">
        <f t="shared" si="12"/>
        <v>Retail</v>
      </c>
      <c r="G799" s="3">
        <v>1</v>
      </c>
      <c r="H799" s="57"/>
    </row>
    <row r="800" spans="1:8">
      <c r="A800" s="57"/>
      <c r="B800" s="57"/>
      <c r="C800" s="176">
        <v>42178.483999999997</v>
      </c>
      <c r="D800" s="3" t="s">
        <v>445</v>
      </c>
      <c r="E800" s="3" t="s">
        <v>460</v>
      </c>
      <c r="F800" s="3" t="str">
        <f t="shared" si="12"/>
        <v>Retail</v>
      </c>
      <c r="G800" s="3">
        <v>1</v>
      </c>
      <c r="H800" s="57"/>
    </row>
    <row r="801" spans="1:8">
      <c r="A801" s="57"/>
      <c r="B801" s="57"/>
      <c r="C801" s="176">
        <v>42349.177100000001</v>
      </c>
      <c r="D801" s="3" t="s">
        <v>445</v>
      </c>
      <c r="E801" s="3" t="s">
        <v>10</v>
      </c>
      <c r="F801" s="3" t="str">
        <f t="shared" si="12"/>
        <v>Retail</v>
      </c>
      <c r="G801" s="3">
        <v>4</v>
      </c>
      <c r="H801" s="57"/>
    </row>
    <row r="802" spans="1:8">
      <c r="A802" s="57"/>
      <c r="B802" s="57"/>
      <c r="C802" s="176">
        <v>42174.484700000001</v>
      </c>
      <c r="D802" s="3" t="s">
        <v>446</v>
      </c>
      <c r="E802" s="3" t="s">
        <v>450</v>
      </c>
      <c r="F802" s="3" t="str">
        <f t="shared" si="12"/>
        <v>Retail</v>
      </c>
      <c r="G802" s="3">
        <v>1</v>
      </c>
      <c r="H802" s="57"/>
    </row>
    <row r="803" spans="1:8">
      <c r="A803" s="57"/>
      <c r="B803" s="57"/>
      <c r="C803" s="176">
        <v>42173.4951</v>
      </c>
      <c r="D803" s="3" t="s">
        <v>447</v>
      </c>
      <c r="E803" s="3" t="s">
        <v>453</v>
      </c>
      <c r="F803" s="3" t="str">
        <f t="shared" si="12"/>
        <v>Retail</v>
      </c>
      <c r="G803" s="3">
        <v>3</v>
      </c>
      <c r="H803" s="57"/>
    </row>
    <row r="804" spans="1:8">
      <c r="A804" s="57"/>
      <c r="B804" s="57"/>
      <c r="C804" s="176">
        <v>42340.507599999997</v>
      </c>
      <c r="D804" s="3" t="s">
        <v>445</v>
      </c>
      <c r="E804" s="3" t="s">
        <v>453</v>
      </c>
      <c r="F804" s="3" t="str">
        <f t="shared" si="12"/>
        <v>Wholesale</v>
      </c>
      <c r="G804" s="3">
        <v>46</v>
      </c>
      <c r="H804" s="57"/>
    </row>
    <row r="805" spans="1:8">
      <c r="A805" s="57"/>
      <c r="B805" s="57"/>
      <c r="C805" s="176">
        <v>42354.8632</v>
      </c>
      <c r="D805" s="3" t="s">
        <v>449</v>
      </c>
      <c r="E805" s="3" t="s">
        <v>453</v>
      </c>
      <c r="F805" s="3" t="str">
        <f t="shared" si="12"/>
        <v>Retail</v>
      </c>
      <c r="G805" s="3">
        <v>2</v>
      </c>
      <c r="H805" s="57"/>
    </row>
    <row r="806" spans="1:8">
      <c r="A806" s="57"/>
      <c r="B806" s="57"/>
      <c r="C806" s="176">
        <v>42259.783300000003</v>
      </c>
      <c r="D806" s="3" t="s">
        <v>447</v>
      </c>
      <c r="E806" s="3" t="s">
        <v>114</v>
      </c>
      <c r="F806" s="3" t="str">
        <f t="shared" si="12"/>
        <v>Retail</v>
      </c>
      <c r="G806" s="3">
        <v>3</v>
      </c>
      <c r="H806" s="57"/>
    </row>
    <row r="807" spans="1:8">
      <c r="A807" s="57"/>
      <c r="B807" s="57"/>
      <c r="C807" s="176">
        <v>42342.145100000002</v>
      </c>
      <c r="D807" s="3" t="s">
        <v>447</v>
      </c>
      <c r="E807" s="3" t="s">
        <v>453</v>
      </c>
      <c r="F807" s="3" t="str">
        <f t="shared" si="12"/>
        <v>Retail</v>
      </c>
      <c r="G807" s="3">
        <v>4</v>
      </c>
      <c r="H807" s="57"/>
    </row>
    <row r="808" spans="1:8">
      <c r="A808" s="57"/>
      <c r="B808" s="57"/>
      <c r="C808" s="176">
        <v>42356.602099999996</v>
      </c>
      <c r="D808" s="3" t="s">
        <v>447</v>
      </c>
      <c r="E808" s="3" t="s">
        <v>112</v>
      </c>
      <c r="F808" s="3" t="str">
        <f t="shared" si="12"/>
        <v>Retail</v>
      </c>
      <c r="G808" s="3">
        <v>3</v>
      </c>
      <c r="H808" s="57"/>
    </row>
    <row r="809" spans="1:8">
      <c r="A809" s="57"/>
      <c r="B809" s="57"/>
      <c r="C809" s="176">
        <v>42193.700700000001</v>
      </c>
      <c r="D809" s="3" t="s">
        <v>445</v>
      </c>
      <c r="E809" s="3" t="s">
        <v>452</v>
      </c>
      <c r="F809" s="3" t="str">
        <f t="shared" si="12"/>
        <v>Retail</v>
      </c>
      <c r="G809" s="3">
        <v>1</v>
      </c>
      <c r="H809" s="57"/>
    </row>
    <row r="810" spans="1:8">
      <c r="A810" s="57"/>
      <c r="B810" s="57"/>
      <c r="C810" s="176">
        <v>41980.7215</v>
      </c>
      <c r="D810" s="3" t="s">
        <v>445</v>
      </c>
      <c r="E810" s="3" t="s">
        <v>453</v>
      </c>
      <c r="F810" s="3" t="str">
        <f t="shared" si="12"/>
        <v>Wholesale</v>
      </c>
      <c r="G810" s="3">
        <v>29</v>
      </c>
      <c r="H810" s="57"/>
    </row>
    <row r="811" spans="1:8">
      <c r="A811" s="57"/>
      <c r="B811" s="57"/>
      <c r="C811" s="176">
        <v>41984.522199999999</v>
      </c>
      <c r="D811" s="3" t="s">
        <v>446</v>
      </c>
      <c r="E811" s="3" t="s">
        <v>453</v>
      </c>
      <c r="F811" s="3" t="str">
        <f t="shared" si="12"/>
        <v>Wholesale</v>
      </c>
      <c r="G811" s="3">
        <v>18</v>
      </c>
      <c r="H811" s="57"/>
    </row>
    <row r="812" spans="1:8">
      <c r="A812" s="57"/>
      <c r="B812" s="57"/>
      <c r="C812" s="176">
        <v>41985.745799999997</v>
      </c>
      <c r="D812" s="3" t="s">
        <v>445</v>
      </c>
      <c r="E812" s="3" t="s">
        <v>453</v>
      </c>
      <c r="F812" s="3" t="str">
        <f t="shared" si="12"/>
        <v>Retail</v>
      </c>
      <c r="G812" s="3">
        <v>2</v>
      </c>
      <c r="H812" s="57"/>
    </row>
    <row r="813" spans="1:8">
      <c r="A813" s="57"/>
      <c r="B813" s="57"/>
      <c r="C813" s="176">
        <v>42334.5625</v>
      </c>
      <c r="D813" s="3" t="s">
        <v>449</v>
      </c>
      <c r="E813" s="3" t="s">
        <v>10</v>
      </c>
      <c r="F813" s="3" t="str">
        <f t="shared" si="12"/>
        <v>Retail</v>
      </c>
      <c r="G813" s="3">
        <v>2</v>
      </c>
      <c r="H813" s="57"/>
    </row>
    <row r="814" spans="1:8">
      <c r="A814" s="57"/>
      <c r="B814" s="57"/>
      <c r="C814" s="176">
        <v>42164.820099999997</v>
      </c>
      <c r="D814" s="3" t="s">
        <v>446</v>
      </c>
      <c r="E814" s="3" t="s">
        <v>6</v>
      </c>
      <c r="F814" s="3" t="str">
        <f t="shared" si="12"/>
        <v>Wholesale</v>
      </c>
      <c r="G814" s="3">
        <v>33</v>
      </c>
      <c r="H814" s="57"/>
    </row>
    <row r="815" spans="1:8">
      <c r="A815" s="57"/>
      <c r="B815" s="57"/>
      <c r="C815" s="176">
        <v>42185.505599999997</v>
      </c>
      <c r="D815" s="3" t="s">
        <v>447</v>
      </c>
      <c r="E815" s="3" t="s">
        <v>453</v>
      </c>
      <c r="F815" s="3" t="str">
        <f t="shared" si="12"/>
        <v>Wholesale</v>
      </c>
      <c r="G815" s="3">
        <v>54</v>
      </c>
      <c r="H815" s="57"/>
    </row>
    <row r="816" spans="1:8">
      <c r="A816" s="57"/>
      <c r="B816" s="57"/>
      <c r="C816" s="176">
        <v>42350.737500000003</v>
      </c>
      <c r="D816" s="3" t="s">
        <v>445</v>
      </c>
      <c r="E816" s="3" t="s">
        <v>453</v>
      </c>
      <c r="F816" s="3" t="str">
        <f t="shared" si="12"/>
        <v>Retail</v>
      </c>
      <c r="G816" s="3">
        <v>2</v>
      </c>
      <c r="H816" s="57"/>
    </row>
    <row r="817" spans="1:8">
      <c r="A817" s="57"/>
      <c r="B817" s="57"/>
      <c r="C817" s="176">
        <v>42347.170100000003</v>
      </c>
      <c r="D817" s="3" t="s">
        <v>445</v>
      </c>
      <c r="E817" s="3" t="s">
        <v>460</v>
      </c>
      <c r="F817" s="3" t="str">
        <f t="shared" si="12"/>
        <v>Wholesale</v>
      </c>
      <c r="G817" s="3">
        <v>51</v>
      </c>
      <c r="H817" s="57"/>
    </row>
    <row r="818" spans="1:8">
      <c r="A818" s="57"/>
      <c r="B818" s="57"/>
      <c r="C818" s="176">
        <v>42204.627800000002</v>
      </c>
      <c r="D818" s="3" t="s">
        <v>449</v>
      </c>
      <c r="E818" s="3" t="s">
        <v>6</v>
      </c>
      <c r="F818" s="3" t="str">
        <f t="shared" si="12"/>
        <v>Retail</v>
      </c>
      <c r="G818" s="3">
        <v>4</v>
      </c>
      <c r="H818" s="57"/>
    </row>
    <row r="819" spans="1:8">
      <c r="A819" s="57"/>
      <c r="B819" s="57"/>
      <c r="C819" s="176">
        <v>42361.520100000002</v>
      </c>
      <c r="D819" s="3" t="s">
        <v>445</v>
      </c>
      <c r="E819" s="3" t="s">
        <v>453</v>
      </c>
      <c r="F819" s="3" t="str">
        <f t="shared" si="12"/>
        <v>Wholesale</v>
      </c>
      <c r="G819" s="3">
        <v>93</v>
      </c>
      <c r="H819" s="57"/>
    </row>
    <row r="820" spans="1:8">
      <c r="A820" s="57"/>
      <c r="B820" s="57"/>
      <c r="C820" s="176">
        <v>41985.176399999997</v>
      </c>
      <c r="D820" s="3" t="s">
        <v>447</v>
      </c>
      <c r="E820" s="3" t="s">
        <v>10</v>
      </c>
      <c r="F820" s="3" t="str">
        <f t="shared" si="12"/>
        <v>Wholesale</v>
      </c>
      <c r="G820" s="3">
        <v>61</v>
      </c>
      <c r="H820" s="57"/>
    </row>
    <row r="821" spans="1:8">
      <c r="A821" s="57"/>
      <c r="B821" s="57"/>
      <c r="C821" s="176">
        <v>42282.4882</v>
      </c>
      <c r="D821" s="3" t="s">
        <v>449</v>
      </c>
      <c r="E821" s="3" t="s">
        <v>453</v>
      </c>
      <c r="F821" s="3" t="str">
        <f t="shared" si="12"/>
        <v>Retail</v>
      </c>
      <c r="G821" s="3">
        <v>5</v>
      </c>
      <c r="H821" s="57"/>
    </row>
    <row r="822" spans="1:8">
      <c r="A822" s="57"/>
      <c r="B822" s="57"/>
      <c r="C822" s="176">
        <v>42159.470800000003</v>
      </c>
      <c r="D822" s="3" t="s">
        <v>446</v>
      </c>
      <c r="E822" s="3" t="s">
        <v>6</v>
      </c>
      <c r="F822" s="3" t="str">
        <f t="shared" si="12"/>
        <v>Wholesale</v>
      </c>
      <c r="G822" s="3">
        <v>37</v>
      </c>
      <c r="H822" s="57"/>
    </row>
    <row r="823" spans="1:8">
      <c r="A823" s="57"/>
      <c r="B823" s="57"/>
      <c r="C823" s="176">
        <v>42228.106899999999</v>
      </c>
      <c r="D823" s="3" t="s">
        <v>446</v>
      </c>
      <c r="E823" s="3" t="s">
        <v>461</v>
      </c>
      <c r="F823" s="3" t="str">
        <f t="shared" si="12"/>
        <v>Retail</v>
      </c>
      <c r="G823" s="3">
        <v>4</v>
      </c>
      <c r="H823" s="57"/>
    </row>
    <row r="824" spans="1:8">
      <c r="A824" s="57"/>
      <c r="B824" s="57"/>
      <c r="C824" s="176">
        <v>42124.718800000002</v>
      </c>
      <c r="D824" s="3" t="s">
        <v>447</v>
      </c>
      <c r="E824" s="3" t="s">
        <v>454</v>
      </c>
      <c r="F824" s="3" t="str">
        <f t="shared" si="12"/>
        <v>Retail</v>
      </c>
      <c r="G824" s="3">
        <v>2</v>
      </c>
      <c r="H824" s="57"/>
    </row>
    <row r="825" spans="1:8">
      <c r="A825" s="57"/>
      <c r="B825" s="57"/>
      <c r="C825" s="176">
        <v>42040.744400000003</v>
      </c>
      <c r="D825" s="3" t="s">
        <v>445</v>
      </c>
      <c r="E825" s="3" t="s">
        <v>454</v>
      </c>
      <c r="F825" s="3" t="str">
        <f t="shared" si="12"/>
        <v>Retail</v>
      </c>
      <c r="G825" s="3">
        <v>2</v>
      </c>
      <c r="H825" s="57"/>
    </row>
    <row r="826" spans="1:8">
      <c r="A826" s="57"/>
      <c r="B826" s="57"/>
      <c r="C826" s="176">
        <v>41986.527099999999</v>
      </c>
      <c r="D826" s="3" t="s">
        <v>445</v>
      </c>
      <c r="E826" s="3" t="s">
        <v>112</v>
      </c>
      <c r="F826" s="3" t="str">
        <f t="shared" si="12"/>
        <v>Wholesale</v>
      </c>
      <c r="G826" s="3">
        <v>26</v>
      </c>
      <c r="H826" s="57"/>
    </row>
    <row r="827" spans="1:8">
      <c r="A827" s="57"/>
      <c r="B827" s="57"/>
      <c r="C827" s="176">
        <v>41980.109700000001</v>
      </c>
      <c r="D827" s="3" t="s">
        <v>449</v>
      </c>
      <c r="E827" s="3" t="s">
        <v>453</v>
      </c>
      <c r="F827" s="3" t="str">
        <f t="shared" si="12"/>
        <v>Retail</v>
      </c>
      <c r="G827" s="3">
        <v>2</v>
      </c>
      <c r="H827" s="57"/>
    </row>
    <row r="828" spans="1:8">
      <c r="A828" s="57"/>
      <c r="B828" s="57"/>
      <c r="C828" s="176">
        <v>42359.815999999999</v>
      </c>
      <c r="D828" s="3" t="s">
        <v>445</v>
      </c>
      <c r="E828" s="3" t="s">
        <v>453</v>
      </c>
      <c r="F828" s="3" t="str">
        <f t="shared" si="12"/>
        <v>Wholesale</v>
      </c>
      <c r="G828" s="3">
        <v>39</v>
      </c>
      <c r="H828" s="57"/>
    </row>
    <row r="829" spans="1:8">
      <c r="A829" s="57"/>
      <c r="B829" s="57"/>
      <c r="C829" s="176">
        <v>42119.719400000002</v>
      </c>
      <c r="D829" s="3" t="s">
        <v>447</v>
      </c>
      <c r="E829" s="3" t="s">
        <v>456</v>
      </c>
      <c r="F829" s="3" t="str">
        <f t="shared" si="12"/>
        <v>Wholesale</v>
      </c>
      <c r="G829" s="3">
        <v>52</v>
      </c>
      <c r="H829" s="57"/>
    </row>
    <row r="830" spans="1:8">
      <c r="A830" s="57"/>
      <c r="B830" s="57"/>
      <c r="C830" s="176">
        <v>41984.200700000001</v>
      </c>
      <c r="D830" s="3" t="s">
        <v>445</v>
      </c>
      <c r="E830" s="3" t="s">
        <v>450</v>
      </c>
      <c r="F830" s="3" t="str">
        <f t="shared" si="12"/>
        <v>Wholesale</v>
      </c>
      <c r="G830" s="3">
        <v>33</v>
      </c>
      <c r="H830" s="57"/>
    </row>
    <row r="831" spans="1:8">
      <c r="A831" s="57"/>
      <c r="B831" s="57"/>
      <c r="C831" s="176">
        <v>41982.534</v>
      </c>
      <c r="D831" s="3" t="s">
        <v>446</v>
      </c>
      <c r="E831" s="3" t="s">
        <v>7</v>
      </c>
      <c r="F831" s="3" t="str">
        <f t="shared" si="12"/>
        <v>Wholesale</v>
      </c>
      <c r="G831" s="3">
        <v>103</v>
      </c>
      <c r="H831" s="57"/>
    </row>
    <row r="832" spans="1:8">
      <c r="A832" s="57"/>
      <c r="B832" s="57"/>
      <c r="C832" s="176">
        <v>42243.753499999999</v>
      </c>
      <c r="D832" s="3" t="s">
        <v>445</v>
      </c>
      <c r="E832" s="3" t="s">
        <v>453</v>
      </c>
      <c r="F832" s="3" t="str">
        <f t="shared" si="12"/>
        <v>Retail</v>
      </c>
      <c r="G832" s="3">
        <v>1</v>
      </c>
      <c r="H832" s="57"/>
    </row>
    <row r="833" spans="1:8">
      <c r="A833" s="57"/>
      <c r="B833" s="57"/>
      <c r="C833" s="176">
        <v>42354.5507</v>
      </c>
      <c r="D833" s="3" t="s">
        <v>446</v>
      </c>
      <c r="E833" s="3" t="s">
        <v>450</v>
      </c>
      <c r="F833" s="3" t="str">
        <f t="shared" si="12"/>
        <v>Wholesale</v>
      </c>
      <c r="G833" s="3">
        <v>86</v>
      </c>
      <c r="H833" s="57"/>
    </row>
    <row r="834" spans="1:8">
      <c r="A834" s="57"/>
      <c r="B834" s="57"/>
      <c r="C834" s="176">
        <v>42260.013899999998</v>
      </c>
      <c r="D834" s="3" t="s">
        <v>445</v>
      </c>
      <c r="E834" s="3" t="s">
        <v>10</v>
      </c>
      <c r="F834" s="3" t="str">
        <f t="shared" si="12"/>
        <v>Wholesale</v>
      </c>
      <c r="G834" s="3">
        <v>94</v>
      </c>
      <c r="H834" s="57"/>
    </row>
    <row r="835" spans="1:8">
      <c r="A835" s="57"/>
      <c r="B835" s="57"/>
      <c r="C835" s="176">
        <v>42278.127800000002</v>
      </c>
      <c r="D835" s="3" t="s">
        <v>449</v>
      </c>
      <c r="E835" s="3" t="s">
        <v>453</v>
      </c>
      <c r="F835" s="3" t="str">
        <f t="shared" si="12"/>
        <v>Retail</v>
      </c>
      <c r="G835" s="3">
        <v>4</v>
      </c>
      <c r="H835" s="57"/>
    </row>
    <row r="836" spans="1:8">
      <c r="A836" s="57"/>
      <c r="B836" s="57"/>
      <c r="C836" s="176">
        <v>42319.4764</v>
      </c>
      <c r="D836" s="3" t="s">
        <v>446</v>
      </c>
      <c r="E836" s="3" t="s">
        <v>448</v>
      </c>
      <c r="F836" s="3" t="str">
        <f t="shared" si="12"/>
        <v>Retail</v>
      </c>
      <c r="G836" s="3">
        <v>1</v>
      </c>
      <c r="H836" s="57"/>
    </row>
    <row r="837" spans="1:8">
      <c r="A837" s="57"/>
      <c r="B837" s="57"/>
      <c r="C837" s="176">
        <v>41984.196499999998</v>
      </c>
      <c r="D837" s="3" t="s">
        <v>445</v>
      </c>
      <c r="E837" s="3" t="s">
        <v>453</v>
      </c>
      <c r="F837" s="3" t="str">
        <f t="shared" si="12"/>
        <v>Retail</v>
      </c>
      <c r="G837" s="3">
        <v>1</v>
      </c>
      <c r="H837" s="57"/>
    </row>
    <row r="838" spans="1:8">
      <c r="A838" s="57"/>
      <c r="B838" s="57"/>
      <c r="C838" s="176">
        <v>42348.1</v>
      </c>
      <c r="D838" s="3" t="s">
        <v>445</v>
      </c>
      <c r="E838" s="3" t="s">
        <v>312</v>
      </c>
      <c r="F838" s="3" t="str">
        <f t="shared" si="12"/>
        <v>Retail</v>
      </c>
      <c r="G838" s="3">
        <v>2</v>
      </c>
      <c r="H838" s="57"/>
    </row>
    <row r="839" spans="1:8">
      <c r="A839" s="57"/>
      <c r="B839" s="57"/>
      <c r="C839" s="176">
        <v>42169.207600000002</v>
      </c>
      <c r="D839" s="3" t="s">
        <v>447</v>
      </c>
      <c r="E839" s="3" t="s">
        <v>110</v>
      </c>
      <c r="F839" s="3" t="str">
        <f t="shared" si="12"/>
        <v>Retail</v>
      </c>
      <c r="G839" s="3">
        <v>6</v>
      </c>
      <c r="H839" s="57"/>
    </row>
    <row r="840" spans="1:8">
      <c r="A840" s="57"/>
      <c r="B840" s="57"/>
      <c r="C840" s="176">
        <v>42340.345800000003</v>
      </c>
      <c r="D840" s="3" t="s">
        <v>449</v>
      </c>
      <c r="E840" s="3" t="s">
        <v>8</v>
      </c>
      <c r="F840" s="3" t="str">
        <f t="shared" si="12"/>
        <v>Retail</v>
      </c>
      <c r="G840" s="3">
        <v>4</v>
      </c>
      <c r="H840" s="57"/>
    </row>
    <row r="841" spans="1:8">
      <c r="A841" s="57"/>
      <c r="B841" s="57"/>
      <c r="C841" s="176">
        <v>42041.4931</v>
      </c>
      <c r="D841" s="3" t="s">
        <v>447</v>
      </c>
      <c r="E841" s="3" t="s">
        <v>453</v>
      </c>
      <c r="F841" s="3" t="str">
        <f t="shared" si="12"/>
        <v>Retail</v>
      </c>
      <c r="G841" s="3">
        <v>2</v>
      </c>
      <c r="H841" s="57"/>
    </row>
    <row r="842" spans="1:8">
      <c r="A842" s="57"/>
      <c r="B842" s="57"/>
      <c r="C842" s="176">
        <v>42311.7451</v>
      </c>
      <c r="D842" s="3" t="s">
        <v>445</v>
      </c>
      <c r="E842" s="3" t="s">
        <v>6</v>
      </c>
      <c r="F842" s="3" t="str">
        <f t="shared" ref="F842:F905" si="13">IF(G842&lt;10,"Retail","Wholesale")</f>
        <v>Retail</v>
      </c>
      <c r="G842" s="3">
        <v>3</v>
      </c>
      <c r="H842" s="57"/>
    </row>
    <row r="843" spans="1:8">
      <c r="A843" s="57"/>
      <c r="B843" s="57"/>
      <c r="C843" s="176">
        <v>42354.209000000003</v>
      </c>
      <c r="D843" s="3" t="s">
        <v>445</v>
      </c>
      <c r="E843" s="3" t="s">
        <v>6</v>
      </c>
      <c r="F843" s="3" t="str">
        <f t="shared" si="13"/>
        <v>Wholesale</v>
      </c>
      <c r="G843" s="3">
        <v>51</v>
      </c>
      <c r="H843" s="57"/>
    </row>
    <row r="844" spans="1:8">
      <c r="A844" s="57"/>
      <c r="B844" s="57"/>
      <c r="C844" s="176">
        <v>42061.489600000001</v>
      </c>
      <c r="D844" s="3" t="s">
        <v>446</v>
      </c>
      <c r="E844" s="3" t="s">
        <v>114</v>
      </c>
      <c r="F844" s="3" t="str">
        <f t="shared" si="13"/>
        <v>Wholesale</v>
      </c>
      <c r="G844" s="3">
        <v>27</v>
      </c>
      <c r="H844" s="57"/>
    </row>
    <row r="845" spans="1:8">
      <c r="A845" s="57"/>
      <c r="B845" s="57"/>
      <c r="C845" s="176">
        <v>42356.3819</v>
      </c>
      <c r="D845" s="3" t="s">
        <v>449</v>
      </c>
      <c r="E845" s="3" t="s">
        <v>453</v>
      </c>
      <c r="F845" s="3" t="str">
        <f t="shared" si="13"/>
        <v>Wholesale</v>
      </c>
      <c r="G845" s="3">
        <v>27</v>
      </c>
      <c r="H845" s="57"/>
    </row>
    <row r="846" spans="1:8">
      <c r="A846" s="57"/>
      <c r="B846" s="57"/>
      <c r="C846" s="176">
        <v>42355.092400000001</v>
      </c>
      <c r="D846" s="3" t="s">
        <v>446</v>
      </c>
      <c r="E846" s="3" t="s">
        <v>9</v>
      </c>
      <c r="F846" s="3" t="str">
        <f t="shared" si="13"/>
        <v>Retail</v>
      </c>
      <c r="G846" s="3">
        <v>9</v>
      </c>
      <c r="H846" s="57"/>
    </row>
    <row r="847" spans="1:8">
      <c r="A847" s="57"/>
      <c r="B847" s="57"/>
      <c r="C847" s="176">
        <v>42159.145100000002</v>
      </c>
      <c r="D847" s="3" t="s">
        <v>447</v>
      </c>
      <c r="E847" s="3" t="s">
        <v>453</v>
      </c>
      <c r="F847" s="3" t="str">
        <f t="shared" si="13"/>
        <v>Wholesale</v>
      </c>
      <c r="G847" s="3">
        <v>28</v>
      </c>
      <c r="H847" s="57"/>
    </row>
    <row r="848" spans="1:8">
      <c r="A848" s="57"/>
      <c r="B848" s="57"/>
      <c r="C848" s="176">
        <v>42360.465300000003</v>
      </c>
      <c r="D848" s="3" t="s">
        <v>447</v>
      </c>
      <c r="E848" s="3" t="s">
        <v>114</v>
      </c>
      <c r="F848" s="3" t="str">
        <f t="shared" si="13"/>
        <v>Retail</v>
      </c>
      <c r="G848" s="3">
        <v>6</v>
      </c>
      <c r="H848" s="57"/>
    </row>
    <row r="849" spans="1:8">
      <c r="A849" s="57"/>
      <c r="B849" s="57"/>
      <c r="C849" s="176">
        <v>41982.539599999996</v>
      </c>
      <c r="D849" s="3" t="s">
        <v>445</v>
      </c>
      <c r="E849" s="3" t="s">
        <v>8</v>
      </c>
      <c r="F849" s="3" t="str">
        <f t="shared" si="13"/>
        <v>Wholesale</v>
      </c>
      <c r="G849" s="3">
        <v>55</v>
      </c>
      <c r="H849" s="57"/>
    </row>
    <row r="850" spans="1:8">
      <c r="A850" s="57"/>
      <c r="B850" s="57"/>
      <c r="C850" s="176">
        <v>42121.530599999998</v>
      </c>
      <c r="D850" s="3" t="s">
        <v>449</v>
      </c>
      <c r="E850" s="3" t="s">
        <v>450</v>
      </c>
      <c r="F850" s="3" t="str">
        <f t="shared" si="13"/>
        <v>Retail</v>
      </c>
      <c r="G850" s="3">
        <v>2</v>
      </c>
      <c r="H850" s="57"/>
    </row>
    <row r="851" spans="1:8">
      <c r="A851" s="57"/>
      <c r="B851" s="57"/>
      <c r="C851" s="176">
        <v>42359.479899999998</v>
      </c>
      <c r="D851" s="3" t="s">
        <v>447</v>
      </c>
      <c r="E851" s="3" t="s">
        <v>453</v>
      </c>
      <c r="F851" s="3" t="str">
        <f t="shared" si="13"/>
        <v>Retail</v>
      </c>
      <c r="G851" s="3">
        <v>2</v>
      </c>
      <c r="H851" s="57"/>
    </row>
    <row r="852" spans="1:8">
      <c r="A852" s="57"/>
      <c r="B852" s="57"/>
      <c r="C852" s="176">
        <v>42237.735399999998</v>
      </c>
      <c r="D852" s="3" t="s">
        <v>445</v>
      </c>
      <c r="E852" s="3" t="s">
        <v>459</v>
      </c>
      <c r="F852" s="3" t="str">
        <f t="shared" si="13"/>
        <v>Retail</v>
      </c>
      <c r="G852" s="3">
        <v>4</v>
      </c>
      <c r="H852" s="57"/>
    </row>
    <row r="853" spans="1:8">
      <c r="A853" s="57"/>
      <c r="B853" s="57"/>
      <c r="C853" s="176">
        <v>42359.460400000004</v>
      </c>
      <c r="D853" s="3" t="s">
        <v>445</v>
      </c>
      <c r="E853" s="3" t="s">
        <v>6</v>
      </c>
      <c r="F853" s="3" t="str">
        <f t="shared" si="13"/>
        <v>Wholesale</v>
      </c>
      <c r="G853" s="3">
        <v>51</v>
      </c>
      <c r="H853" s="57"/>
    </row>
    <row r="854" spans="1:8">
      <c r="A854" s="57"/>
      <c r="B854" s="57"/>
      <c r="C854" s="176">
        <v>42200.758300000001</v>
      </c>
      <c r="D854" s="3" t="s">
        <v>445</v>
      </c>
      <c r="E854" s="3" t="s">
        <v>453</v>
      </c>
      <c r="F854" s="3" t="str">
        <f t="shared" si="13"/>
        <v>Retail</v>
      </c>
      <c r="G854" s="3">
        <v>3</v>
      </c>
      <c r="H854" s="57"/>
    </row>
    <row r="855" spans="1:8">
      <c r="A855" s="57"/>
      <c r="B855" s="57"/>
      <c r="C855" s="176">
        <v>42352.743799999997</v>
      </c>
      <c r="D855" s="3" t="s">
        <v>446</v>
      </c>
      <c r="E855" s="3" t="s">
        <v>453</v>
      </c>
      <c r="F855" s="3" t="str">
        <f t="shared" si="13"/>
        <v>Retail</v>
      </c>
      <c r="G855" s="3">
        <v>6</v>
      </c>
      <c r="H855" s="57"/>
    </row>
    <row r="856" spans="1:8">
      <c r="A856" s="57"/>
      <c r="B856" s="57"/>
      <c r="C856" s="176">
        <v>42177.4931</v>
      </c>
      <c r="D856" s="3" t="s">
        <v>445</v>
      </c>
      <c r="E856" s="3" t="s">
        <v>10</v>
      </c>
      <c r="F856" s="3" t="str">
        <f t="shared" si="13"/>
        <v>Retail</v>
      </c>
      <c r="G856" s="3">
        <v>1</v>
      </c>
      <c r="H856" s="57"/>
    </row>
    <row r="857" spans="1:8">
      <c r="A857" s="57"/>
      <c r="B857" s="57"/>
      <c r="C857" s="176">
        <v>42335.078500000003</v>
      </c>
      <c r="D857" s="3" t="s">
        <v>445</v>
      </c>
      <c r="E857" s="3" t="s">
        <v>8</v>
      </c>
      <c r="F857" s="3" t="str">
        <f t="shared" si="13"/>
        <v>Wholesale</v>
      </c>
      <c r="G857" s="3">
        <v>63</v>
      </c>
      <c r="H857" s="57"/>
    </row>
    <row r="858" spans="1:8">
      <c r="A858" s="57"/>
      <c r="B858" s="57"/>
      <c r="C858" s="176">
        <v>42215.315300000002</v>
      </c>
      <c r="D858" s="3" t="s">
        <v>449</v>
      </c>
      <c r="E858" s="3" t="s">
        <v>457</v>
      </c>
      <c r="F858" s="3" t="str">
        <f t="shared" si="13"/>
        <v>Wholesale</v>
      </c>
      <c r="G858" s="3">
        <v>66</v>
      </c>
      <c r="H858" s="57"/>
    </row>
    <row r="859" spans="1:8">
      <c r="A859" s="57"/>
      <c r="B859" s="57"/>
      <c r="C859" s="176">
        <v>42256.544399999999</v>
      </c>
      <c r="D859" s="3" t="s">
        <v>445</v>
      </c>
      <c r="E859" s="3" t="s">
        <v>453</v>
      </c>
      <c r="F859" s="3" t="str">
        <f t="shared" si="13"/>
        <v>Retail</v>
      </c>
      <c r="G859" s="3">
        <v>4</v>
      </c>
      <c r="H859" s="57"/>
    </row>
    <row r="860" spans="1:8">
      <c r="A860" s="57"/>
      <c r="B860" s="57"/>
      <c r="C860" s="176">
        <v>41978.496500000001</v>
      </c>
      <c r="D860" s="3" t="s">
        <v>447</v>
      </c>
      <c r="E860" s="3" t="s">
        <v>8</v>
      </c>
      <c r="F860" s="3" t="str">
        <f t="shared" si="13"/>
        <v>Wholesale</v>
      </c>
      <c r="G860" s="3">
        <v>72</v>
      </c>
      <c r="H860" s="57"/>
    </row>
    <row r="861" spans="1:8">
      <c r="A861" s="57"/>
      <c r="B861" s="57"/>
      <c r="C861" s="176">
        <v>42183.538200000003</v>
      </c>
      <c r="D861" s="3" t="s">
        <v>446</v>
      </c>
      <c r="E861" s="3" t="s">
        <v>6</v>
      </c>
      <c r="F861" s="3" t="str">
        <f t="shared" si="13"/>
        <v>Wholesale</v>
      </c>
      <c r="G861" s="3">
        <v>17</v>
      </c>
      <c r="H861" s="57"/>
    </row>
    <row r="862" spans="1:8">
      <c r="A862" s="57"/>
      <c r="B862" s="57"/>
      <c r="C862" s="176">
        <v>42148.422899999998</v>
      </c>
      <c r="D862" s="3" t="s">
        <v>446</v>
      </c>
      <c r="E862" s="3" t="s">
        <v>7</v>
      </c>
      <c r="F862" s="3" t="str">
        <f t="shared" si="13"/>
        <v>Wholesale</v>
      </c>
      <c r="G862" s="3">
        <v>34</v>
      </c>
      <c r="H862" s="57"/>
    </row>
    <row r="863" spans="1:8">
      <c r="A863" s="57"/>
      <c r="B863" s="57"/>
      <c r="C863" s="176">
        <v>42307.515299999999</v>
      </c>
      <c r="D863" s="3" t="s">
        <v>445</v>
      </c>
      <c r="E863" s="3" t="s">
        <v>10</v>
      </c>
      <c r="F863" s="3" t="str">
        <f t="shared" si="13"/>
        <v>Retail</v>
      </c>
      <c r="G863" s="3">
        <v>1</v>
      </c>
      <c r="H863" s="57"/>
    </row>
    <row r="864" spans="1:8">
      <c r="A864" s="57"/>
      <c r="B864" s="57"/>
      <c r="C864" s="176">
        <v>41985.193800000001</v>
      </c>
      <c r="D864" s="3" t="s">
        <v>445</v>
      </c>
      <c r="E864" s="3" t="s">
        <v>8</v>
      </c>
      <c r="F864" s="3" t="str">
        <f t="shared" si="13"/>
        <v>Retail</v>
      </c>
      <c r="G864" s="3">
        <v>7</v>
      </c>
      <c r="H864" s="57"/>
    </row>
    <row r="865" spans="1:8">
      <c r="A865" s="57"/>
      <c r="B865" s="57"/>
      <c r="C865" s="176">
        <v>41982.758999999998</v>
      </c>
      <c r="D865" s="3" t="s">
        <v>445</v>
      </c>
      <c r="E865" s="3" t="s">
        <v>459</v>
      </c>
      <c r="F865" s="3" t="str">
        <f t="shared" si="13"/>
        <v>Retail</v>
      </c>
      <c r="G865" s="3">
        <v>1</v>
      </c>
      <c r="H865" s="57"/>
    </row>
    <row r="866" spans="1:8">
      <c r="A866" s="57"/>
      <c r="B866" s="57"/>
      <c r="C866" s="176">
        <v>42352.506300000001</v>
      </c>
      <c r="D866" s="3" t="s">
        <v>445</v>
      </c>
      <c r="E866" s="3" t="s">
        <v>6</v>
      </c>
      <c r="F866" s="3" t="str">
        <f t="shared" si="13"/>
        <v>Wholesale</v>
      </c>
      <c r="G866" s="3">
        <v>46</v>
      </c>
      <c r="H866" s="57"/>
    </row>
    <row r="867" spans="1:8">
      <c r="A867" s="57"/>
      <c r="B867" s="57"/>
      <c r="C867" s="176">
        <v>41981.072200000002</v>
      </c>
      <c r="D867" s="3" t="s">
        <v>446</v>
      </c>
      <c r="E867" s="3" t="s">
        <v>453</v>
      </c>
      <c r="F867" s="3" t="str">
        <f t="shared" si="13"/>
        <v>Retail</v>
      </c>
      <c r="G867" s="3">
        <v>1</v>
      </c>
      <c r="H867" s="57"/>
    </row>
    <row r="868" spans="1:8">
      <c r="A868" s="57"/>
      <c r="B868" s="57"/>
      <c r="C868" s="176">
        <v>42176.508300000001</v>
      </c>
      <c r="D868" s="3" t="s">
        <v>446</v>
      </c>
      <c r="E868" s="3" t="s">
        <v>453</v>
      </c>
      <c r="F868" s="3" t="str">
        <f t="shared" si="13"/>
        <v>Retail</v>
      </c>
      <c r="G868" s="3">
        <v>5</v>
      </c>
      <c r="H868" s="57"/>
    </row>
    <row r="869" spans="1:8">
      <c r="A869" s="57"/>
      <c r="B869" s="57"/>
      <c r="C869" s="176">
        <v>42342.061800000003</v>
      </c>
      <c r="D869" s="3" t="s">
        <v>447</v>
      </c>
      <c r="E869" s="3" t="s">
        <v>6</v>
      </c>
      <c r="F869" s="3" t="str">
        <f t="shared" si="13"/>
        <v>Wholesale</v>
      </c>
      <c r="G869" s="3">
        <v>60</v>
      </c>
      <c r="H869" s="57"/>
    </row>
    <row r="870" spans="1:8">
      <c r="A870" s="57"/>
      <c r="B870" s="57"/>
      <c r="C870" s="176">
        <v>41982.707600000002</v>
      </c>
      <c r="D870" s="3" t="s">
        <v>447</v>
      </c>
      <c r="E870" s="3" t="s">
        <v>9</v>
      </c>
      <c r="F870" s="3" t="str">
        <f t="shared" si="13"/>
        <v>Retail</v>
      </c>
      <c r="G870" s="3">
        <v>5</v>
      </c>
      <c r="H870" s="57"/>
    </row>
    <row r="871" spans="1:8">
      <c r="A871" s="57"/>
      <c r="B871" s="57"/>
      <c r="C871" s="176">
        <v>42207.843800000002</v>
      </c>
      <c r="D871" s="3" t="s">
        <v>447</v>
      </c>
      <c r="E871" s="3" t="s">
        <v>455</v>
      </c>
      <c r="F871" s="3" t="str">
        <f t="shared" si="13"/>
        <v>Retail</v>
      </c>
      <c r="G871" s="3">
        <v>1</v>
      </c>
      <c r="H871" s="57"/>
    </row>
    <row r="872" spans="1:8">
      <c r="A872" s="57"/>
      <c r="B872" s="57"/>
      <c r="C872" s="176">
        <v>42131.104899999998</v>
      </c>
      <c r="D872" s="3" t="s">
        <v>449</v>
      </c>
      <c r="E872" s="3" t="s">
        <v>453</v>
      </c>
      <c r="F872" s="3" t="str">
        <f t="shared" si="13"/>
        <v>Retail</v>
      </c>
      <c r="G872" s="3">
        <v>1</v>
      </c>
      <c r="H872" s="57"/>
    </row>
    <row r="873" spans="1:8">
      <c r="A873" s="57"/>
      <c r="B873" s="57"/>
      <c r="C873" s="176">
        <v>42358.436800000003</v>
      </c>
      <c r="D873" s="3" t="s">
        <v>445</v>
      </c>
      <c r="E873" s="3" t="s">
        <v>452</v>
      </c>
      <c r="F873" s="3" t="str">
        <f t="shared" si="13"/>
        <v>Retail</v>
      </c>
      <c r="G873" s="3">
        <v>2</v>
      </c>
      <c r="H873" s="57"/>
    </row>
    <row r="874" spans="1:8">
      <c r="A874" s="57"/>
      <c r="B874" s="57"/>
      <c r="C874" s="176">
        <v>42180.847900000001</v>
      </c>
      <c r="D874" s="3" t="s">
        <v>447</v>
      </c>
      <c r="E874" s="3" t="s">
        <v>453</v>
      </c>
      <c r="F874" s="3" t="str">
        <f t="shared" si="13"/>
        <v>Retail</v>
      </c>
      <c r="G874" s="3">
        <v>3</v>
      </c>
      <c r="H874" s="57"/>
    </row>
    <row r="875" spans="1:8">
      <c r="A875" s="57"/>
      <c r="B875" s="57"/>
      <c r="C875" s="176">
        <v>42353.7958</v>
      </c>
      <c r="D875" s="3" t="s">
        <v>445</v>
      </c>
      <c r="E875" s="3" t="s">
        <v>458</v>
      </c>
      <c r="F875" s="3" t="str">
        <f t="shared" si="13"/>
        <v>Wholesale</v>
      </c>
      <c r="G875" s="3">
        <v>43</v>
      </c>
      <c r="H875" s="57"/>
    </row>
    <row r="876" spans="1:8">
      <c r="A876" s="57"/>
      <c r="B876" s="57"/>
      <c r="C876" s="176">
        <v>42319.577799999999</v>
      </c>
      <c r="D876" s="3" t="s">
        <v>445</v>
      </c>
      <c r="E876" s="3" t="s">
        <v>453</v>
      </c>
      <c r="F876" s="3" t="str">
        <f t="shared" si="13"/>
        <v>Wholesale</v>
      </c>
      <c r="G876" s="3">
        <v>36</v>
      </c>
      <c r="H876" s="57"/>
    </row>
    <row r="877" spans="1:8">
      <c r="A877" s="57"/>
      <c r="B877" s="57"/>
      <c r="C877" s="176">
        <v>42139.108999999997</v>
      </c>
      <c r="D877" s="3" t="s">
        <v>447</v>
      </c>
      <c r="E877" s="3" t="s">
        <v>7</v>
      </c>
      <c r="F877" s="3" t="str">
        <f t="shared" si="13"/>
        <v>Wholesale</v>
      </c>
      <c r="G877" s="3">
        <v>30</v>
      </c>
      <c r="H877" s="57"/>
    </row>
    <row r="878" spans="1:8">
      <c r="A878" s="57"/>
      <c r="B878" s="57"/>
      <c r="C878" s="176">
        <v>42281.911800000002</v>
      </c>
      <c r="D878" s="3" t="s">
        <v>445</v>
      </c>
      <c r="E878" s="3" t="s">
        <v>6</v>
      </c>
      <c r="F878" s="3" t="str">
        <f t="shared" si="13"/>
        <v>Retail</v>
      </c>
      <c r="G878" s="3">
        <v>2</v>
      </c>
      <c r="H878" s="57"/>
    </row>
    <row r="879" spans="1:8">
      <c r="A879" s="57"/>
      <c r="B879" s="57"/>
      <c r="C879" s="176">
        <v>42200.092400000001</v>
      </c>
      <c r="D879" s="3" t="s">
        <v>445</v>
      </c>
      <c r="E879" s="3" t="s">
        <v>452</v>
      </c>
      <c r="F879" s="3" t="str">
        <f t="shared" si="13"/>
        <v>Retail</v>
      </c>
      <c r="G879" s="3">
        <v>7</v>
      </c>
      <c r="H879" s="57"/>
    </row>
    <row r="880" spans="1:8">
      <c r="A880" s="57"/>
      <c r="B880" s="57"/>
      <c r="C880" s="176">
        <v>42358.5674</v>
      </c>
      <c r="D880" s="3" t="s">
        <v>445</v>
      </c>
      <c r="E880" s="3" t="s">
        <v>451</v>
      </c>
      <c r="F880" s="3" t="str">
        <f t="shared" si="13"/>
        <v>Retail</v>
      </c>
      <c r="G880" s="3">
        <v>8</v>
      </c>
      <c r="H880" s="57"/>
    </row>
    <row r="881" spans="1:8">
      <c r="A881" s="57"/>
      <c r="B881" s="57"/>
      <c r="C881" s="176">
        <v>42346.549299999999</v>
      </c>
      <c r="D881" s="3" t="s">
        <v>445</v>
      </c>
      <c r="E881" s="3" t="s">
        <v>453</v>
      </c>
      <c r="F881" s="3" t="str">
        <f t="shared" si="13"/>
        <v>Retail</v>
      </c>
      <c r="G881" s="3">
        <v>2</v>
      </c>
      <c r="H881" s="57"/>
    </row>
    <row r="882" spans="1:8">
      <c r="A882" s="57"/>
      <c r="B882" s="57"/>
      <c r="C882" s="176">
        <v>41984.744400000003</v>
      </c>
      <c r="D882" s="3" t="s">
        <v>447</v>
      </c>
      <c r="E882" s="3" t="s">
        <v>6</v>
      </c>
      <c r="F882" s="3" t="str">
        <f t="shared" si="13"/>
        <v>Retail</v>
      </c>
      <c r="G882" s="3">
        <v>3</v>
      </c>
      <c r="H882" s="57"/>
    </row>
    <row r="883" spans="1:8">
      <c r="A883" s="57"/>
      <c r="B883" s="57"/>
      <c r="C883" s="176">
        <v>42136.733999999997</v>
      </c>
      <c r="D883" s="3" t="s">
        <v>446</v>
      </c>
      <c r="E883" s="3" t="s">
        <v>453</v>
      </c>
      <c r="F883" s="3" t="str">
        <f t="shared" si="13"/>
        <v>Wholesale</v>
      </c>
      <c r="G883" s="3">
        <v>61</v>
      </c>
      <c r="H883" s="57"/>
    </row>
    <row r="884" spans="1:8">
      <c r="A884" s="57"/>
      <c r="B884" s="57"/>
      <c r="C884" s="176">
        <v>42022.047899999998</v>
      </c>
      <c r="D884" s="3" t="s">
        <v>445</v>
      </c>
      <c r="E884" s="3" t="s">
        <v>9</v>
      </c>
      <c r="F884" s="3" t="str">
        <f t="shared" si="13"/>
        <v>Wholesale</v>
      </c>
      <c r="G884" s="3">
        <v>37</v>
      </c>
      <c r="H884" s="57"/>
    </row>
    <row r="885" spans="1:8">
      <c r="A885" s="57"/>
      <c r="B885" s="57"/>
      <c r="C885" s="176">
        <v>42322.507599999997</v>
      </c>
      <c r="D885" s="3" t="s">
        <v>445</v>
      </c>
      <c r="E885" s="3" t="s">
        <v>6</v>
      </c>
      <c r="F885" s="3" t="str">
        <f t="shared" si="13"/>
        <v>Retail</v>
      </c>
      <c r="G885" s="3">
        <v>6</v>
      </c>
      <c r="H885" s="57"/>
    </row>
    <row r="886" spans="1:8">
      <c r="A886" s="57"/>
      <c r="B886" s="57"/>
      <c r="C886" s="176">
        <v>42353.556900000003</v>
      </c>
      <c r="D886" s="3" t="s">
        <v>446</v>
      </c>
      <c r="E886" s="3" t="s">
        <v>112</v>
      </c>
      <c r="F886" s="3" t="str">
        <f t="shared" si="13"/>
        <v>Retail</v>
      </c>
      <c r="G886" s="3">
        <v>1</v>
      </c>
      <c r="H886" s="57"/>
    </row>
    <row r="887" spans="1:8">
      <c r="A887" s="57"/>
      <c r="B887" s="57"/>
      <c r="C887" s="176">
        <v>42344.497199999998</v>
      </c>
      <c r="D887" s="3" t="s">
        <v>445</v>
      </c>
      <c r="E887" s="3" t="s">
        <v>114</v>
      </c>
      <c r="F887" s="3" t="str">
        <f t="shared" si="13"/>
        <v>Retail</v>
      </c>
      <c r="G887" s="3">
        <v>2</v>
      </c>
      <c r="H887" s="57"/>
    </row>
    <row r="888" spans="1:8">
      <c r="A888" s="57"/>
      <c r="B888" s="57"/>
      <c r="C888" s="176">
        <v>42188.193800000001</v>
      </c>
      <c r="D888" s="3" t="s">
        <v>446</v>
      </c>
      <c r="E888" s="3" t="s">
        <v>453</v>
      </c>
      <c r="F888" s="3" t="str">
        <f t="shared" si="13"/>
        <v>Retail</v>
      </c>
      <c r="G888" s="3">
        <v>1</v>
      </c>
      <c r="H888" s="57"/>
    </row>
    <row r="889" spans="1:8">
      <c r="A889" s="57"/>
      <c r="B889" s="57"/>
      <c r="C889" s="176">
        <v>41984.1132</v>
      </c>
      <c r="D889" s="3" t="s">
        <v>449</v>
      </c>
      <c r="E889" s="3" t="s">
        <v>459</v>
      </c>
      <c r="F889" s="3" t="str">
        <f t="shared" si="13"/>
        <v>Retail</v>
      </c>
      <c r="G889" s="3">
        <v>5</v>
      </c>
      <c r="H889" s="57"/>
    </row>
    <row r="890" spans="1:8">
      <c r="A890" s="57"/>
      <c r="B890" s="57"/>
      <c r="C890" s="176">
        <v>42246.549299999999</v>
      </c>
      <c r="D890" s="3" t="s">
        <v>445</v>
      </c>
      <c r="E890" s="3" t="s">
        <v>460</v>
      </c>
      <c r="F890" s="3" t="str">
        <f t="shared" si="13"/>
        <v>Wholesale</v>
      </c>
      <c r="G890" s="3">
        <v>54</v>
      </c>
      <c r="H890" s="57"/>
    </row>
    <row r="891" spans="1:8">
      <c r="A891" s="57"/>
      <c r="B891" s="57"/>
      <c r="C891" s="176">
        <v>42255.539599999996</v>
      </c>
      <c r="D891" s="3" t="s">
        <v>445</v>
      </c>
      <c r="E891" s="3" t="s">
        <v>453</v>
      </c>
      <c r="F891" s="3" t="str">
        <f t="shared" si="13"/>
        <v>Wholesale</v>
      </c>
      <c r="G891" s="3">
        <v>13</v>
      </c>
      <c r="H891" s="57"/>
    </row>
    <row r="892" spans="1:8">
      <c r="A892" s="57"/>
      <c r="B892" s="57"/>
      <c r="C892" s="176">
        <v>42349.7215</v>
      </c>
      <c r="D892" s="3" t="s">
        <v>445</v>
      </c>
      <c r="E892" s="3" t="s">
        <v>10</v>
      </c>
      <c r="F892" s="3" t="str">
        <f t="shared" si="13"/>
        <v>Retail</v>
      </c>
      <c r="G892" s="3">
        <v>6</v>
      </c>
      <c r="H892" s="57"/>
    </row>
    <row r="893" spans="1:8">
      <c r="A893" s="57"/>
      <c r="B893" s="57"/>
      <c r="C893" s="176">
        <v>42196.909</v>
      </c>
      <c r="D893" s="3" t="s">
        <v>446</v>
      </c>
      <c r="E893" s="3" t="s">
        <v>457</v>
      </c>
      <c r="F893" s="3" t="str">
        <f t="shared" si="13"/>
        <v>Retail</v>
      </c>
      <c r="G893" s="3">
        <v>1</v>
      </c>
      <c r="H893" s="57"/>
    </row>
    <row r="894" spans="1:8">
      <c r="A894" s="57"/>
      <c r="B894" s="57"/>
      <c r="C894" s="176">
        <v>42250.1535</v>
      </c>
      <c r="D894" s="3" t="s">
        <v>446</v>
      </c>
      <c r="E894" s="3" t="s">
        <v>453</v>
      </c>
      <c r="F894" s="3" t="str">
        <f t="shared" si="13"/>
        <v>Wholesale</v>
      </c>
      <c r="G894" s="3">
        <v>36</v>
      </c>
      <c r="H894" s="57"/>
    </row>
    <row r="895" spans="1:8">
      <c r="A895" s="57"/>
      <c r="B895" s="57"/>
      <c r="C895" s="176">
        <v>41986.179199999999</v>
      </c>
      <c r="D895" s="3" t="s">
        <v>445</v>
      </c>
      <c r="E895" s="3" t="s">
        <v>10</v>
      </c>
      <c r="F895" s="3" t="str">
        <f t="shared" si="13"/>
        <v>Retail</v>
      </c>
      <c r="G895" s="3">
        <v>3</v>
      </c>
      <c r="H895" s="57"/>
    </row>
    <row r="896" spans="1:8">
      <c r="A896" s="57"/>
      <c r="B896" s="57"/>
      <c r="C896" s="176">
        <v>42210.7549</v>
      </c>
      <c r="D896" s="3" t="s">
        <v>449</v>
      </c>
      <c r="E896" s="3" t="s">
        <v>461</v>
      </c>
      <c r="F896" s="3" t="str">
        <f t="shared" si="13"/>
        <v>Wholesale</v>
      </c>
      <c r="G896" s="3">
        <v>65</v>
      </c>
      <c r="H896" s="57"/>
    </row>
    <row r="897" spans="1:8">
      <c r="A897" s="57"/>
      <c r="B897" s="57"/>
      <c r="C897" s="176">
        <v>42169.214599999999</v>
      </c>
      <c r="D897" s="3" t="s">
        <v>449</v>
      </c>
      <c r="E897" s="3" t="s">
        <v>453</v>
      </c>
      <c r="F897" s="3" t="str">
        <f t="shared" si="13"/>
        <v>Retail</v>
      </c>
      <c r="G897" s="3">
        <v>5</v>
      </c>
      <c r="H897" s="57"/>
    </row>
    <row r="898" spans="1:8">
      <c r="A898" s="57"/>
      <c r="B898" s="57"/>
      <c r="C898" s="176">
        <v>42149.795100000003</v>
      </c>
      <c r="D898" s="3" t="s">
        <v>445</v>
      </c>
      <c r="E898" s="3" t="s">
        <v>6</v>
      </c>
      <c r="F898" s="3" t="str">
        <f t="shared" si="13"/>
        <v>Wholesale</v>
      </c>
      <c r="G898" s="3">
        <v>29</v>
      </c>
      <c r="H898" s="57"/>
    </row>
    <row r="899" spans="1:8">
      <c r="A899" s="57"/>
      <c r="B899" s="57"/>
      <c r="C899" s="176">
        <v>41985.154900000001</v>
      </c>
      <c r="D899" s="3" t="s">
        <v>446</v>
      </c>
      <c r="E899" s="3" t="s">
        <v>453</v>
      </c>
      <c r="F899" s="3" t="str">
        <f t="shared" si="13"/>
        <v>Retail</v>
      </c>
      <c r="G899" s="3">
        <v>2</v>
      </c>
      <c r="H899" s="57"/>
    </row>
    <row r="900" spans="1:8">
      <c r="A900" s="57"/>
      <c r="B900" s="57"/>
      <c r="C900" s="176">
        <v>42339.479899999998</v>
      </c>
      <c r="D900" s="3" t="s">
        <v>445</v>
      </c>
      <c r="E900" s="3" t="s">
        <v>453</v>
      </c>
      <c r="F900" s="3" t="str">
        <f t="shared" si="13"/>
        <v>Retail</v>
      </c>
      <c r="G900" s="3">
        <v>8</v>
      </c>
      <c r="H900" s="57"/>
    </row>
    <row r="901" spans="1:8">
      <c r="A901" s="57"/>
      <c r="B901" s="57"/>
      <c r="C901" s="176">
        <v>42137.777099999999</v>
      </c>
      <c r="D901" s="3" t="s">
        <v>447</v>
      </c>
      <c r="E901" s="3" t="s">
        <v>450</v>
      </c>
      <c r="F901" s="3" t="str">
        <f t="shared" si="13"/>
        <v>Retail</v>
      </c>
      <c r="G901" s="3">
        <v>7</v>
      </c>
      <c r="H901" s="57"/>
    </row>
    <row r="902" spans="1:8">
      <c r="A902" s="57"/>
      <c r="B902" s="57"/>
      <c r="C902" s="176">
        <v>42048.769399999997</v>
      </c>
      <c r="D902" s="3" t="s">
        <v>445</v>
      </c>
      <c r="E902" s="3" t="s">
        <v>453</v>
      </c>
      <c r="F902" s="3" t="str">
        <f t="shared" si="13"/>
        <v>Retail</v>
      </c>
      <c r="G902" s="3">
        <v>1</v>
      </c>
      <c r="H902" s="57"/>
    </row>
    <row r="903" spans="1:8">
      <c r="A903" s="57"/>
      <c r="B903" s="57"/>
      <c r="C903" s="176">
        <v>41978.770100000002</v>
      </c>
      <c r="D903" s="3" t="s">
        <v>445</v>
      </c>
      <c r="E903" s="3" t="s">
        <v>114</v>
      </c>
      <c r="F903" s="3" t="str">
        <f t="shared" si="13"/>
        <v>Retail</v>
      </c>
      <c r="G903" s="3">
        <v>6</v>
      </c>
      <c r="H903" s="57"/>
    </row>
    <row r="904" spans="1:8">
      <c r="A904" s="57"/>
      <c r="B904" s="57"/>
      <c r="C904" s="176">
        <v>42346.7549</v>
      </c>
      <c r="D904" s="3" t="s">
        <v>446</v>
      </c>
      <c r="E904" s="3" t="s">
        <v>114</v>
      </c>
      <c r="F904" s="3" t="str">
        <f t="shared" si="13"/>
        <v>Wholesale</v>
      </c>
      <c r="G904" s="3">
        <v>32</v>
      </c>
      <c r="H904" s="57"/>
    </row>
    <row r="905" spans="1:8">
      <c r="A905" s="57"/>
      <c r="B905" s="57"/>
      <c r="C905" s="176">
        <v>42158.536099999998</v>
      </c>
      <c r="D905" s="3" t="s">
        <v>445</v>
      </c>
      <c r="E905" s="3" t="s">
        <v>6</v>
      </c>
      <c r="F905" s="3" t="str">
        <f t="shared" si="13"/>
        <v>Wholesale</v>
      </c>
      <c r="G905" s="3">
        <v>46</v>
      </c>
      <c r="H905" s="57"/>
    </row>
    <row r="906" spans="1:8">
      <c r="A906" s="57"/>
      <c r="B906" s="57"/>
      <c r="C906" s="176">
        <v>42347.570099999997</v>
      </c>
      <c r="D906" s="3" t="s">
        <v>447</v>
      </c>
      <c r="E906" s="3" t="s">
        <v>448</v>
      </c>
      <c r="F906" s="3" t="str">
        <f t="shared" ref="F906:F969" si="14">IF(G906&lt;10,"Retail","Wholesale")</f>
        <v>Retail</v>
      </c>
      <c r="G906" s="3">
        <v>3</v>
      </c>
      <c r="H906" s="57"/>
    </row>
    <row r="907" spans="1:8">
      <c r="A907" s="57"/>
      <c r="B907" s="57"/>
      <c r="C907" s="176">
        <v>42349.195800000001</v>
      </c>
      <c r="D907" s="3" t="s">
        <v>449</v>
      </c>
      <c r="E907" s="3" t="s">
        <v>453</v>
      </c>
      <c r="F907" s="3" t="str">
        <f t="shared" si="14"/>
        <v>Wholesale</v>
      </c>
      <c r="G907" s="3">
        <v>30</v>
      </c>
      <c r="H907" s="57"/>
    </row>
    <row r="908" spans="1:8">
      <c r="A908" s="57"/>
      <c r="B908" s="57"/>
      <c r="C908" s="176">
        <v>41982.739600000001</v>
      </c>
      <c r="D908" s="3" t="s">
        <v>445</v>
      </c>
      <c r="E908" s="3" t="s">
        <v>312</v>
      </c>
      <c r="F908" s="3" t="str">
        <f t="shared" si="14"/>
        <v>Retail</v>
      </c>
      <c r="G908" s="3">
        <v>2</v>
      </c>
      <c r="H908" s="57"/>
    </row>
    <row r="909" spans="1:8">
      <c r="A909" s="57"/>
      <c r="B909" s="57"/>
      <c r="C909" s="176">
        <v>42342.509700000002</v>
      </c>
      <c r="D909" s="3" t="s">
        <v>447</v>
      </c>
      <c r="E909" s="3" t="s">
        <v>453</v>
      </c>
      <c r="F909" s="3" t="str">
        <f t="shared" si="14"/>
        <v>Retail</v>
      </c>
      <c r="G909" s="3">
        <v>9</v>
      </c>
      <c r="H909" s="57"/>
    </row>
    <row r="910" spans="1:8">
      <c r="A910" s="57"/>
      <c r="B910" s="57"/>
      <c r="C910" s="176">
        <v>42301.116699999999</v>
      </c>
      <c r="D910" s="3" t="s">
        <v>446</v>
      </c>
      <c r="E910" s="3" t="s">
        <v>454</v>
      </c>
      <c r="F910" s="3" t="str">
        <f t="shared" si="14"/>
        <v>Retail</v>
      </c>
      <c r="G910" s="3">
        <v>3</v>
      </c>
      <c r="H910" s="57"/>
    </row>
    <row r="911" spans="1:8">
      <c r="A911" s="57"/>
      <c r="B911" s="57"/>
      <c r="C911" s="176">
        <v>41984.5118</v>
      </c>
      <c r="D911" s="3" t="s">
        <v>445</v>
      </c>
      <c r="E911" s="3" t="s">
        <v>10</v>
      </c>
      <c r="F911" s="3" t="str">
        <f t="shared" si="14"/>
        <v>Wholesale</v>
      </c>
      <c r="G911" s="3">
        <v>37</v>
      </c>
      <c r="H911" s="57"/>
    </row>
    <row r="912" spans="1:8">
      <c r="A912" s="57"/>
      <c r="B912" s="57"/>
      <c r="C912" s="176">
        <v>42333.222900000001</v>
      </c>
      <c r="D912" s="3" t="s">
        <v>445</v>
      </c>
      <c r="E912" s="3" t="s">
        <v>114</v>
      </c>
      <c r="F912" s="3" t="str">
        <f t="shared" si="14"/>
        <v>Retail</v>
      </c>
      <c r="G912" s="3">
        <v>5</v>
      </c>
      <c r="H912" s="57"/>
    </row>
    <row r="913" spans="1:8">
      <c r="A913" s="57"/>
      <c r="B913" s="57"/>
      <c r="C913" s="176">
        <v>42329.526400000002</v>
      </c>
      <c r="D913" s="3" t="s">
        <v>445</v>
      </c>
      <c r="E913" s="3" t="s">
        <v>451</v>
      </c>
      <c r="F913" s="3" t="str">
        <f t="shared" si="14"/>
        <v>Retail</v>
      </c>
      <c r="G913" s="3">
        <v>7</v>
      </c>
      <c r="H913" s="57"/>
    </row>
    <row r="914" spans="1:8">
      <c r="A914" s="57"/>
      <c r="B914" s="57"/>
      <c r="C914" s="176">
        <v>42334.468800000002</v>
      </c>
      <c r="D914" s="3" t="s">
        <v>447</v>
      </c>
      <c r="E914" s="3" t="s">
        <v>453</v>
      </c>
      <c r="F914" s="3" t="str">
        <f t="shared" si="14"/>
        <v>Retail</v>
      </c>
      <c r="G914" s="3">
        <v>6</v>
      </c>
      <c r="H914" s="57"/>
    </row>
    <row r="915" spans="1:8">
      <c r="A915" s="57"/>
      <c r="B915" s="57"/>
      <c r="C915" s="176">
        <v>42340.506300000001</v>
      </c>
      <c r="D915" s="3" t="s">
        <v>447</v>
      </c>
      <c r="E915" s="3" t="s">
        <v>453</v>
      </c>
      <c r="F915" s="3" t="str">
        <f t="shared" si="14"/>
        <v>Wholesale</v>
      </c>
      <c r="G915" s="3">
        <v>53</v>
      </c>
      <c r="H915" s="57"/>
    </row>
    <row r="916" spans="1:8">
      <c r="A916" s="57"/>
      <c r="B916" s="57"/>
      <c r="C916" s="176">
        <v>42361.5236</v>
      </c>
      <c r="D916" s="3" t="s">
        <v>447</v>
      </c>
      <c r="E916" s="3" t="s">
        <v>6</v>
      </c>
      <c r="F916" s="3" t="str">
        <f t="shared" si="14"/>
        <v>Wholesale</v>
      </c>
      <c r="G916" s="3">
        <v>112</v>
      </c>
      <c r="H916" s="57"/>
    </row>
    <row r="917" spans="1:8">
      <c r="A917" s="57"/>
      <c r="B917" s="57"/>
      <c r="C917" s="176">
        <v>42340.169399999999</v>
      </c>
      <c r="D917" s="3" t="s">
        <v>445</v>
      </c>
      <c r="E917" s="3" t="s">
        <v>453</v>
      </c>
      <c r="F917" s="3" t="str">
        <f t="shared" si="14"/>
        <v>Retail</v>
      </c>
      <c r="G917" s="3">
        <v>2</v>
      </c>
      <c r="H917" s="57"/>
    </row>
    <row r="918" spans="1:8">
      <c r="A918" s="57"/>
      <c r="B918" s="57"/>
      <c r="C918" s="176">
        <v>42346.697899999999</v>
      </c>
      <c r="D918" s="3" t="s">
        <v>447</v>
      </c>
      <c r="E918" s="3" t="s">
        <v>453</v>
      </c>
      <c r="F918" s="3" t="str">
        <f t="shared" si="14"/>
        <v>Wholesale</v>
      </c>
      <c r="G918" s="3">
        <v>36</v>
      </c>
      <c r="H918" s="57"/>
    </row>
    <row r="919" spans="1:8">
      <c r="A919" s="57"/>
      <c r="B919" s="57"/>
      <c r="C919" s="176">
        <v>42109.519399999997</v>
      </c>
      <c r="D919" s="3" t="s">
        <v>446</v>
      </c>
      <c r="E919" s="3" t="s">
        <v>453</v>
      </c>
      <c r="F919" s="3" t="str">
        <f t="shared" si="14"/>
        <v>Wholesale</v>
      </c>
      <c r="G919" s="3">
        <v>29</v>
      </c>
      <c r="H919" s="57"/>
    </row>
    <row r="920" spans="1:8">
      <c r="A920" s="57"/>
      <c r="B920" s="57"/>
      <c r="C920" s="176">
        <v>41982.173600000002</v>
      </c>
      <c r="D920" s="3" t="s">
        <v>447</v>
      </c>
      <c r="E920" s="3" t="s">
        <v>454</v>
      </c>
      <c r="F920" s="3" t="str">
        <f t="shared" si="14"/>
        <v>Retail</v>
      </c>
      <c r="G920" s="3">
        <v>3</v>
      </c>
      <c r="H920" s="57"/>
    </row>
    <row r="921" spans="1:8">
      <c r="A921" s="57"/>
      <c r="B921" s="57"/>
      <c r="C921" s="176">
        <v>41982.448600000003</v>
      </c>
      <c r="D921" s="3" t="s">
        <v>447</v>
      </c>
      <c r="E921" s="3" t="s">
        <v>6</v>
      </c>
      <c r="F921" s="3" t="str">
        <f t="shared" si="14"/>
        <v>Retail</v>
      </c>
      <c r="G921" s="3">
        <v>3</v>
      </c>
      <c r="H921" s="57"/>
    </row>
    <row r="922" spans="1:8">
      <c r="A922" s="57"/>
      <c r="B922" s="57"/>
      <c r="C922" s="176">
        <v>42011.390299999999</v>
      </c>
      <c r="D922" s="3" t="s">
        <v>447</v>
      </c>
      <c r="E922" s="3" t="s">
        <v>459</v>
      </c>
      <c r="F922" s="3" t="str">
        <f t="shared" si="14"/>
        <v>Retail</v>
      </c>
      <c r="G922" s="3">
        <v>5</v>
      </c>
      <c r="H922" s="57"/>
    </row>
    <row r="923" spans="1:8">
      <c r="A923" s="57"/>
      <c r="B923" s="57"/>
      <c r="C923" s="176">
        <v>42217.820800000001</v>
      </c>
      <c r="D923" s="3" t="s">
        <v>446</v>
      </c>
      <c r="E923" s="3" t="s">
        <v>9</v>
      </c>
      <c r="F923" s="3" t="str">
        <f t="shared" si="14"/>
        <v>Wholesale</v>
      </c>
      <c r="G923" s="3">
        <v>37</v>
      </c>
      <c r="H923" s="57"/>
    </row>
    <row r="924" spans="1:8">
      <c r="A924" s="57"/>
      <c r="B924" s="57"/>
      <c r="C924" s="176">
        <v>41983.755599999997</v>
      </c>
      <c r="D924" s="3" t="s">
        <v>446</v>
      </c>
      <c r="E924" s="3" t="s">
        <v>114</v>
      </c>
      <c r="F924" s="3" t="str">
        <f t="shared" si="14"/>
        <v>Wholesale</v>
      </c>
      <c r="G924" s="3">
        <v>52</v>
      </c>
      <c r="H924" s="57"/>
    </row>
    <row r="925" spans="1:8">
      <c r="A925" s="57"/>
      <c r="B925" s="57"/>
      <c r="C925" s="176">
        <v>42352.734700000001</v>
      </c>
      <c r="D925" s="3" t="s">
        <v>447</v>
      </c>
      <c r="E925" s="3" t="s">
        <v>453</v>
      </c>
      <c r="F925" s="3" t="str">
        <f t="shared" si="14"/>
        <v>Retail</v>
      </c>
      <c r="G925" s="3">
        <v>3</v>
      </c>
      <c r="H925" s="57"/>
    </row>
    <row r="926" spans="1:8">
      <c r="A926" s="57"/>
      <c r="B926" s="57"/>
      <c r="C926" s="176">
        <v>42278.543799999999</v>
      </c>
      <c r="D926" s="3" t="s">
        <v>445</v>
      </c>
      <c r="E926" s="3" t="s">
        <v>452</v>
      </c>
      <c r="F926" s="3" t="str">
        <f t="shared" si="14"/>
        <v>Wholesale</v>
      </c>
      <c r="G926" s="3">
        <v>63</v>
      </c>
      <c r="H926" s="57"/>
    </row>
    <row r="927" spans="1:8">
      <c r="A927" s="57"/>
      <c r="B927" s="57"/>
      <c r="C927" s="176">
        <v>41984.991699999999</v>
      </c>
      <c r="D927" s="3" t="s">
        <v>445</v>
      </c>
      <c r="E927" s="3" t="s">
        <v>6</v>
      </c>
      <c r="F927" s="3" t="str">
        <f t="shared" si="14"/>
        <v>Wholesale</v>
      </c>
      <c r="G927" s="3">
        <v>40</v>
      </c>
      <c r="H927" s="57"/>
    </row>
    <row r="928" spans="1:8">
      <c r="A928" s="57"/>
      <c r="B928" s="57"/>
      <c r="C928" s="176">
        <v>41983.517399999997</v>
      </c>
      <c r="D928" s="3" t="s">
        <v>446</v>
      </c>
      <c r="E928" s="3" t="s">
        <v>451</v>
      </c>
      <c r="F928" s="3" t="str">
        <f t="shared" si="14"/>
        <v>Wholesale</v>
      </c>
      <c r="G928" s="3">
        <v>35</v>
      </c>
      <c r="H928" s="57"/>
    </row>
    <row r="929" spans="1:8">
      <c r="A929" s="57"/>
      <c r="B929" s="57"/>
      <c r="C929" s="176">
        <v>42282.424299999999</v>
      </c>
      <c r="D929" s="3" t="s">
        <v>446</v>
      </c>
      <c r="E929" s="3" t="s">
        <v>453</v>
      </c>
      <c r="F929" s="3" t="str">
        <f t="shared" si="14"/>
        <v>Wholesale</v>
      </c>
      <c r="G929" s="3">
        <v>32</v>
      </c>
      <c r="H929" s="57"/>
    </row>
    <row r="930" spans="1:8">
      <c r="A930" s="57"/>
      <c r="B930" s="57"/>
      <c r="C930" s="176">
        <v>41986.814599999998</v>
      </c>
      <c r="D930" s="3" t="s">
        <v>445</v>
      </c>
      <c r="E930" s="3" t="s">
        <v>453</v>
      </c>
      <c r="F930" s="3" t="str">
        <f t="shared" si="14"/>
        <v>Retail</v>
      </c>
      <c r="G930" s="3">
        <v>3</v>
      </c>
      <c r="H930" s="57"/>
    </row>
    <row r="931" spans="1:8">
      <c r="A931" s="57"/>
      <c r="B931" s="57"/>
      <c r="C931" s="176">
        <v>42305.008300000001</v>
      </c>
      <c r="D931" s="3" t="s">
        <v>447</v>
      </c>
      <c r="E931" s="3" t="s">
        <v>6</v>
      </c>
      <c r="F931" s="3" t="str">
        <f t="shared" si="14"/>
        <v>Retail</v>
      </c>
      <c r="G931" s="3">
        <v>3</v>
      </c>
      <c r="H931" s="57"/>
    </row>
    <row r="932" spans="1:8">
      <c r="A932" s="57"/>
      <c r="B932" s="57"/>
      <c r="C932" s="176">
        <v>42256.505599999997</v>
      </c>
      <c r="D932" s="3" t="s">
        <v>447</v>
      </c>
      <c r="E932" s="3" t="s">
        <v>453</v>
      </c>
      <c r="F932" s="3" t="str">
        <f t="shared" si="14"/>
        <v>Wholesale</v>
      </c>
      <c r="G932" s="3">
        <v>60</v>
      </c>
      <c r="H932" s="57"/>
    </row>
    <row r="933" spans="1:8">
      <c r="A933" s="57"/>
      <c r="B933" s="57"/>
      <c r="C933" s="176">
        <v>42123.291700000002</v>
      </c>
      <c r="D933" s="3" t="s">
        <v>446</v>
      </c>
      <c r="E933" s="3" t="s">
        <v>453</v>
      </c>
      <c r="F933" s="3" t="str">
        <f t="shared" si="14"/>
        <v>Retail</v>
      </c>
      <c r="G933" s="3">
        <v>1</v>
      </c>
      <c r="H933" s="57"/>
    </row>
    <row r="934" spans="1:8">
      <c r="A934" s="57"/>
      <c r="B934" s="57"/>
      <c r="C934" s="176">
        <v>42080.4931</v>
      </c>
      <c r="D934" s="3" t="s">
        <v>445</v>
      </c>
      <c r="E934" s="3" t="s">
        <v>110</v>
      </c>
      <c r="F934" s="3" t="str">
        <f t="shared" si="14"/>
        <v>Retail</v>
      </c>
      <c r="G934" s="3">
        <v>9</v>
      </c>
      <c r="H934" s="57"/>
    </row>
    <row r="935" spans="1:8">
      <c r="A935" s="57"/>
      <c r="B935" s="57"/>
      <c r="C935" s="176">
        <v>42353.750699999997</v>
      </c>
      <c r="D935" s="3" t="s">
        <v>445</v>
      </c>
      <c r="E935" s="3" t="s">
        <v>453</v>
      </c>
      <c r="F935" s="3" t="str">
        <f t="shared" si="14"/>
        <v>Wholesale</v>
      </c>
      <c r="G935" s="3">
        <v>67</v>
      </c>
      <c r="H935" s="57"/>
    </row>
    <row r="936" spans="1:8">
      <c r="A936" s="57"/>
      <c r="B936" s="57"/>
      <c r="C936" s="176">
        <v>42184.547200000001</v>
      </c>
      <c r="D936" s="3" t="s">
        <v>445</v>
      </c>
      <c r="E936" s="3" t="s">
        <v>6</v>
      </c>
      <c r="F936" s="3" t="str">
        <f t="shared" si="14"/>
        <v>Retail</v>
      </c>
      <c r="G936" s="3">
        <v>2</v>
      </c>
      <c r="H936" s="57"/>
    </row>
    <row r="937" spans="1:8">
      <c r="A937" s="57"/>
      <c r="B937" s="57"/>
      <c r="C937" s="176">
        <v>42345.724300000002</v>
      </c>
      <c r="D937" s="3" t="s">
        <v>447</v>
      </c>
      <c r="E937" s="3" t="s">
        <v>6</v>
      </c>
      <c r="F937" s="3" t="str">
        <f t="shared" si="14"/>
        <v>Retail</v>
      </c>
      <c r="G937" s="3">
        <v>9</v>
      </c>
      <c r="H937" s="57"/>
    </row>
    <row r="938" spans="1:8">
      <c r="A938" s="57"/>
      <c r="B938" s="57"/>
      <c r="C938" s="176">
        <v>42360.772900000004</v>
      </c>
      <c r="D938" s="3" t="s">
        <v>449</v>
      </c>
      <c r="E938" s="3" t="s">
        <v>6</v>
      </c>
      <c r="F938" s="3" t="str">
        <f t="shared" si="14"/>
        <v>Retail</v>
      </c>
      <c r="G938" s="3">
        <v>3</v>
      </c>
      <c r="H938" s="57"/>
    </row>
    <row r="939" spans="1:8">
      <c r="A939" s="57"/>
      <c r="B939" s="57"/>
      <c r="C939" s="176">
        <v>41979.9931</v>
      </c>
      <c r="D939" s="3" t="s">
        <v>445</v>
      </c>
      <c r="E939" s="3" t="s">
        <v>6</v>
      </c>
      <c r="F939" s="3" t="str">
        <f t="shared" si="14"/>
        <v>Wholesale</v>
      </c>
      <c r="G939" s="3">
        <v>42</v>
      </c>
      <c r="H939" s="57"/>
    </row>
    <row r="940" spans="1:8">
      <c r="A940" s="57"/>
      <c r="B940" s="57"/>
      <c r="C940" s="176">
        <v>42354.854200000002</v>
      </c>
      <c r="D940" s="3" t="s">
        <v>449</v>
      </c>
      <c r="E940" s="3" t="s">
        <v>453</v>
      </c>
      <c r="F940" s="3" t="str">
        <f t="shared" si="14"/>
        <v>Retail</v>
      </c>
      <c r="G940" s="3">
        <v>1</v>
      </c>
      <c r="H940" s="57"/>
    </row>
    <row r="941" spans="1:8">
      <c r="A941" s="57"/>
      <c r="B941" s="57"/>
      <c r="C941" s="176">
        <v>41984.575700000001</v>
      </c>
      <c r="D941" s="3" t="s">
        <v>445</v>
      </c>
      <c r="E941" s="3" t="s">
        <v>9</v>
      </c>
      <c r="F941" s="3" t="str">
        <f t="shared" si="14"/>
        <v>Wholesale</v>
      </c>
      <c r="G941" s="3">
        <v>39</v>
      </c>
      <c r="H941" s="57"/>
    </row>
    <row r="942" spans="1:8">
      <c r="A942" s="57"/>
      <c r="B942" s="57"/>
      <c r="C942" s="176">
        <v>42287.559699999998</v>
      </c>
      <c r="D942" s="3" t="s">
        <v>445</v>
      </c>
      <c r="E942" s="3" t="s">
        <v>6</v>
      </c>
      <c r="F942" s="3" t="str">
        <f t="shared" si="14"/>
        <v>Wholesale</v>
      </c>
      <c r="G942" s="3">
        <v>35</v>
      </c>
      <c r="H942" s="57"/>
    </row>
    <row r="943" spans="1:8">
      <c r="A943" s="57"/>
      <c r="B943" s="57"/>
      <c r="C943" s="176">
        <v>42312.198600000003</v>
      </c>
      <c r="D943" s="3" t="s">
        <v>446</v>
      </c>
      <c r="E943" s="3" t="s">
        <v>459</v>
      </c>
      <c r="F943" s="3" t="str">
        <f t="shared" si="14"/>
        <v>Retail</v>
      </c>
      <c r="G943" s="3">
        <v>2</v>
      </c>
      <c r="H943" s="57"/>
    </row>
    <row r="944" spans="1:8">
      <c r="A944" s="57"/>
      <c r="B944" s="57"/>
      <c r="C944" s="176">
        <v>42340.190999999999</v>
      </c>
      <c r="D944" s="3" t="s">
        <v>445</v>
      </c>
      <c r="E944" s="3" t="s">
        <v>114</v>
      </c>
      <c r="F944" s="3" t="str">
        <f t="shared" si="14"/>
        <v>Wholesale</v>
      </c>
      <c r="G944" s="3">
        <v>58</v>
      </c>
      <c r="H944" s="57"/>
    </row>
    <row r="945" spans="1:8">
      <c r="A945" s="57"/>
      <c r="B945" s="57"/>
      <c r="C945" s="176">
        <v>41981.018100000001</v>
      </c>
      <c r="D945" s="3" t="s">
        <v>446</v>
      </c>
      <c r="E945" s="3" t="s">
        <v>453</v>
      </c>
      <c r="F945" s="3" t="str">
        <f t="shared" si="14"/>
        <v>Retail</v>
      </c>
      <c r="G945" s="3">
        <v>9</v>
      </c>
      <c r="H945" s="57"/>
    </row>
    <row r="946" spans="1:8">
      <c r="A946" s="57"/>
      <c r="B946" s="57"/>
      <c r="C946" s="176">
        <v>42131.7451</v>
      </c>
      <c r="D946" s="3" t="s">
        <v>446</v>
      </c>
      <c r="E946" s="3" t="s">
        <v>6</v>
      </c>
      <c r="F946" s="3" t="str">
        <f t="shared" si="14"/>
        <v>Retail</v>
      </c>
      <c r="G946" s="3">
        <v>1</v>
      </c>
      <c r="H946" s="57"/>
    </row>
    <row r="947" spans="1:8">
      <c r="A947" s="57"/>
      <c r="B947" s="57"/>
      <c r="C947" s="176">
        <v>42209.5576</v>
      </c>
      <c r="D947" s="3" t="s">
        <v>445</v>
      </c>
      <c r="E947" s="3" t="s">
        <v>454</v>
      </c>
      <c r="F947" s="3" t="str">
        <f t="shared" si="14"/>
        <v>Retail</v>
      </c>
      <c r="G947" s="3">
        <v>2</v>
      </c>
      <c r="H947" s="57"/>
    </row>
    <row r="948" spans="1:8">
      <c r="A948" s="57"/>
      <c r="B948" s="57"/>
      <c r="C948" s="176">
        <v>42197.494400000003</v>
      </c>
      <c r="D948" s="3" t="s">
        <v>445</v>
      </c>
      <c r="E948" s="3" t="s">
        <v>453</v>
      </c>
      <c r="F948" s="3" t="str">
        <f t="shared" si="14"/>
        <v>Wholesale</v>
      </c>
      <c r="G948" s="3">
        <v>45</v>
      </c>
      <c r="H948" s="57"/>
    </row>
    <row r="949" spans="1:8">
      <c r="A949" s="57"/>
      <c r="B949" s="57"/>
      <c r="C949" s="176">
        <v>41981.835400000004</v>
      </c>
      <c r="D949" s="3" t="s">
        <v>447</v>
      </c>
      <c r="E949" s="3" t="s">
        <v>6</v>
      </c>
      <c r="F949" s="3" t="str">
        <f t="shared" si="14"/>
        <v>Wholesale</v>
      </c>
      <c r="G949" s="3">
        <v>26</v>
      </c>
      <c r="H949" s="57"/>
    </row>
    <row r="950" spans="1:8">
      <c r="A950" s="57"/>
      <c r="B950" s="57"/>
      <c r="C950" s="176">
        <v>42243.691700000003</v>
      </c>
      <c r="D950" s="3" t="s">
        <v>447</v>
      </c>
      <c r="E950" s="3" t="s">
        <v>453</v>
      </c>
      <c r="F950" s="3" t="str">
        <f t="shared" si="14"/>
        <v>Retail</v>
      </c>
      <c r="G950" s="3">
        <v>2</v>
      </c>
      <c r="H950" s="57"/>
    </row>
    <row r="951" spans="1:8">
      <c r="A951" s="57"/>
      <c r="B951" s="57"/>
      <c r="C951" s="176">
        <v>42248.513899999998</v>
      </c>
      <c r="D951" s="3" t="s">
        <v>446</v>
      </c>
      <c r="E951" s="3" t="s">
        <v>8</v>
      </c>
      <c r="F951" s="3" t="str">
        <f t="shared" si="14"/>
        <v>Retail</v>
      </c>
      <c r="G951" s="3">
        <v>4</v>
      </c>
      <c r="H951" s="57"/>
    </row>
    <row r="952" spans="1:8">
      <c r="A952" s="57"/>
      <c r="B952" s="57"/>
      <c r="C952" s="176">
        <v>42194.815300000002</v>
      </c>
      <c r="D952" s="3" t="s">
        <v>447</v>
      </c>
      <c r="E952" s="3" t="s">
        <v>6</v>
      </c>
      <c r="F952" s="3" t="str">
        <f t="shared" si="14"/>
        <v>Retail</v>
      </c>
      <c r="G952" s="3">
        <v>2</v>
      </c>
      <c r="H952" s="57"/>
    </row>
    <row r="953" spans="1:8">
      <c r="A953" s="57"/>
      <c r="B953" s="57"/>
      <c r="C953" s="176">
        <v>42350.507599999997</v>
      </c>
      <c r="D953" s="3" t="s">
        <v>445</v>
      </c>
      <c r="E953" s="3" t="s">
        <v>10</v>
      </c>
      <c r="F953" s="3" t="str">
        <f t="shared" si="14"/>
        <v>Retail</v>
      </c>
      <c r="G953" s="3">
        <v>1</v>
      </c>
      <c r="H953" s="57"/>
    </row>
    <row r="954" spans="1:8">
      <c r="A954" s="57"/>
      <c r="B954" s="57"/>
      <c r="C954" s="176">
        <v>42339.468099999998</v>
      </c>
      <c r="D954" s="3" t="s">
        <v>445</v>
      </c>
      <c r="E954" s="3" t="s">
        <v>114</v>
      </c>
      <c r="F954" s="3" t="str">
        <f t="shared" si="14"/>
        <v>Retail</v>
      </c>
      <c r="G954" s="3">
        <v>2</v>
      </c>
      <c r="H954" s="57"/>
    </row>
    <row r="955" spans="1:8">
      <c r="A955" s="57"/>
      <c r="B955" s="57"/>
      <c r="C955" s="176">
        <v>42123.446499999998</v>
      </c>
      <c r="D955" s="3" t="s">
        <v>446</v>
      </c>
      <c r="E955" s="3" t="s">
        <v>110</v>
      </c>
      <c r="F955" s="3" t="str">
        <f t="shared" si="14"/>
        <v>Retail</v>
      </c>
      <c r="G955" s="3">
        <v>1</v>
      </c>
      <c r="H955" s="57"/>
    </row>
    <row r="956" spans="1:8">
      <c r="A956" s="57"/>
      <c r="B956" s="57"/>
      <c r="C956" s="176">
        <v>42342.733999999997</v>
      </c>
      <c r="D956" s="3" t="s">
        <v>449</v>
      </c>
      <c r="E956" s="3" t="s">
        <v>312</v>
      </c>
      <c r="F956" s="3" t="str">
        <f t="shared" si="14"/>
        <v>Retail</v>
      </c>
      <c r="G956" s="3">
        <v>8</v>
      </c>
      <c r="H956" s="57"/>
    </row>
    <row r="957" spans="1:8">
      <c r="A957" s="57"/>
      <c r="B957" s="57"/>
      <c r="C957" s="176">
        <v>42311.9715</v>
      </c>
      <c r="D957" s="3" t="s">
        <v>446</v>
      </c>
      <c r="E957" s="3" t="s">
        <v>312</v>
      </c>
      <c r="F957" s="3" t="str">
        <f t="shared" si="14"/>
        <v>Retail</v>
      </c>
      <c r="G957" s="3">
        <v>2</v>
      </c>
      <c r="H957" s="57"/>
    </row>
    <row r="958" spans="1:8">
      <c r="A958" s="57"/>
      <c r="B958" s="57"/>
      <c r="C958" s="176">
        <v>42208.116000000002</v>
      </c>
      <c r="D958" s="3" t="s">
        <v>447</v>
      </c>
      <c r="E958" s="3" t="s">
        <v>454</v>
      </c>
      <c r="F958" s="3" t="str">
        <f t="shared" si="14"/>
        <v>Retail</v>
      </c>
      <c r="G958" s="3">
        <v>2</v>
      </c>
      <c r="H958" s="57"/>
    </row>
    <row r="959" spans="1:8">
      <c r="A959" s="57"/>
      <c r="B959" s="57"/>
      <c r="C959" s="176">
        <v>41983.491699999999</v>
      </c>
      <c r="D959" s="3" t="s">
        <v>449</v>
      </c>
      <c r="E959" s="3" t="s">
        <v>448</v>
      </c>
      <c r="F959" s="3" t="str">
        <f t="shared" si="14"/>
        <v>Retail</v>
      </c>
      <c r="G959" s="3">
        <v>2</v>
      </c>
      <c r="H959" s="57"/>
    </row>
    <row r="960" spans="1:8">
      <c r="A960" s="57"/>
      <c r="B960" s="57"/>
      <c r="C960" s="176">
        <v>42179.1083</v>
      </c>
      <c r="D960" s="3" t="s">
        <v>446</v>
      </c>
      <c r="E960" s="3" t="s">
        <v>9</v>
      </c>
      <c r="F960" s="3" t="str">
        <f t="shared" si="14"/>
        <v>Retail</v>
      </c>
      <c r="G960" s="3">
        <v>5</v>
      </c>
      <c r="H960" s="57"/>
    </row>
    <row r="961" spans="1:8">
      <c r="A961" s="57"/>
      <c r="B961" s="57"/>
      <c r="C961" s="176">
        <v>42346.472199999997</v>
      </c>
      <c r="D961" s="3" t="s">
        <v>445</v>
      </c>
      <c r="E961" s="3" t="s">
        <v>10</v>
      </c>
      <c r="F961" s="3" t="str">
        <f t="shared" si="14"/>
        <v>Retail</v>
      </c>
      <c r="G961" s="3">
        <v>1</v>
      </c>
      <c r="H961" s="57"/>
    </row>
    <row r="962" spans="1:8">
      <c r="A962" s="57"/>
      <c r="B962" s="57"/>
      <c r="C962" s="176">
        <v>41984.029900000001</v>
      </c>
      <c r="D962" s="3" t="s">
        <v>445</v>
      </c>
      <c r="E962" s="3" t="s">
        <v>6</v>
      </c>
      <c r="F962" s="3" t="str">
        <f t="shared" si="14"/>
        <v>Wholesale</v>
      </c>
      <c r="G962" s="3">
        <v>32</v>
      </c>
      <c r="H962" s="57"/>
    </row>
    <row r="963" spans="1:8">
      <c r="A963" s="57"/>
      <c r="B963" s="57"/>
      <c r="C963" s="176">
        <v>42055.209699999999</v>
      </c>
      <c r="D963" s="3" t="s">
        <v>445</v>
      </c>
      <c r="E963" s="3" t="s">
        <v>460</v>
      </c>
      <c r="F963" s="3" t="str">
        <f t="shared" si="14"/>
        <v>Wholesale</v>
      </c>
      <c r="G963" s="3">
        <v>67</v>
      </c>
      <c r="H963" s="57"/>
    </row>
    <row r="964" spans="1:8">
      <c r="A964" s="57"/>
      <c r="B964" s="57"/>
      <c r="C964" s="176">
        <v>42193.561099999999</v>
      </c>
      <c r="D964" s="3" t="s">
        <v>447</v>
      </c>
      <c r="E964" s="3" t="s">
        <v>114</v>
      </c>
      <c r="F964" s="3" t="str">
        <f t="shared" si="14"/>
        <v>Retail</v>
      </c>
      <c r="G964" s="3">
        <v>6</v>
      </c>
      <c r="H964" s="57"/>
    </row>
    <row r="965" spans="1:8">
      <c r="A965" s="57"/>
      <c r="B965" s="57"/>
      <c r="C965" s="176">
        <v>41984.438900000001</v>
      </c>
      <c r="D965" s="3" t="s">
        <v>447</v>
      </c>
      <c r="E965" s="3" t="s">
        <v>10</v>
      </c>
      <c r="F965" s="3" t="str">
        <f t="shared" si="14"/>
        <v>Retail</v>
      </c>
      <c r="G965" s="3">
        <v>2</v>
      </c>
      <c r="H965" s="57"/>
    </row>
    <row r="966" spans="1:8">
      <c r="A966" s="57"/>
      <c r="B966" s="57"/>
      <c r="C966" s="176">
        <v>41985.466</v>
      </c>
      <c r="D966" s="3" t="s">
        <v>446</v>
      </c>
      <c r="E966" s="3" t="s">
        <v>8</v>
      </c>
      <c r="F966" s="3" t="str">
        <f t="shared" si="14"/>
        <v>Retail</v>
      </c>
      <c r="G966" s="3">
        <v>3</v>
      </c>
      <c r="H966" s="57"/>
    </row>
    <row r="967" spans="1:8">
      <c r="A967" s="57"/>
      <c r="B967" s="57"/>
      <c r="C967" s="176">
        <v>42240.719400000002</v>
      </c>
      <c r="D967" s="3" t="s">
        <v>445</v>
      </c>
      <c r="E967" s="3" t="s">
        <v>453</v>
      </c>
      <c r="F967" s="3" t="str">
        <f t="shared" si="14"/>
        <v>Wholesale</v>
      </c>
      <c r="G967" s="3">
        <v>54</v>
      </c>
      <c r="H967" s="57"/>
    </row>
    <row r="968" spans="1:8">
      <c r="A968" s="57"/>
      <c r="B968" s="57"/>
      <c r="C968" s="176">
        <v>42102.389600000002</v>
      </c>
      <c r="D968" s="3" t="s">
        <v>445</v>
      </c>
      <c r="E968" s="3" t="s">
        <v>453</v>
      </c>
      <c r="F968" s="3" t="str">
        <f t="shared" si="14"/>
        <v>Retail</v>
      </c>
      <c r="G968" s="3">
        <v>1</v>
      </c>
      <c r="H968" s="57"/>
    </row>
    <row r="969" spans="1:8">
      <c r="A969" s="57"/>
      <c r="B969" s="57"/>
      <c r="C969" s="176">
        <v>42188.034699999997</v>
      </c>
      <c r="D969" s="3" t="s">
        <v>445</v>
      </c>
      <c r="E969" s="3" t="s">
        <v>453</v>
      </c>
      <c r="F969" s="3" t="str">
        <f t="shared" si="14"/>
        <v>Retail</v>
      </c>
      <c r="G969" s="3">
        <v>2</v>
      </c>
      <c r="H969" s="57"/>
    </row>
    <row r="970" spans="1:8">
      <c r="A970" s="57"/>
      <c r="B970" s="57"/>
      <c r="C970" s="176">
        <v>42348.016000000003</v>
      </c>
      <c r="D970" s="3" t="s">
        <v>447</v>
      </c>
      <c r="E970" s="3" t="s">
        <v>458</v>
      </c>
      <c r="F970" s="3" t="str">
        <f t="shared" ref="F970:F1033" si="15">IF(G970&lt;10,"Retail","Wholesale")</f>
        <v>Retail</v>
      </c>
      <c r="G970" s="3">
        <v>3</v>
      </c>
      <c r="H970" s="57"/>
    </row>
    <row r="971" spans="1:8">
      <c r="A971" s="57"/>
      <c r="B971" s="57"/>
      <c r="C971" s="176">
        <v>42112.736799999999</v>
      </c>
      <c r="D971" s="3" t="s">
        <v>446</v>
      </c>
      <c r="E971" s="3" t="s">
        <v>454</v>
      </c>
      <c r="F971" s="3" t="str">
        <f t="shared" si="15"/>
        <v>Retail</v>
      </c>
      <c r="G971" s="3">
        <v>1</v>
      </c>
      <c r="H971" s="57"/>
    </row>
    <row r="972" spans="1:8">
      <c r="A972" s="57"/>
      <c r="B972" s="57"/>
      <c r="C972" s="176">
        <v>42232.481299999999</v>
      </c>
      <c r="D972" s="3" t="s">
        <v>445</v>
      </c>
      <c r="E972" s="3" t="s">
        <v>6</v>
      </c>
      <c r="F972" s="3" t="str">
        <f t="shared" si="15"/>
        <v>Wholesale</v>
      </c>
      <c r="G972" s="3">
        <v>12</v>
      </c>
      <c r="H972" s="57"/>
    </row>
    <row r="973" spans="1:8">
      <c r="A973" s="57"/>
      <c r="B973" s="57"/>
      <c r="C973" s="176">
        <v>42306.770799999998</v>
      </c>
      <c r="D973" s="3" t="s">
        <v>446</v>
      </c>
      <c r="E973" s="3" t="s">
        <v>8</v>
      </c>
      <c r="F973" s="3" t="str">
        <f t="shared" si="15"/>
        <v>Wholesale</v>
      </c>
      <c r="G973" s="3">
        <v>44</v>
      </c>
      <c r="H973" s="57"/>
    </row>
    <row r="974" spans="1:8">
      <c r="A974" s="57"/>
      <c r="B974" s="57"/>
      <c r="C974" s="176">
        <v>42326.542399999998</v>
      </c>
      <c r="D974" s="3" t="s">
        <v>446</v>
      </c>
      <c r="E974" s="3" t="s">
        <v>453</v>
      </c>
      <c r="F974" s="3" t="str">
        <f t="shared" si="15"/>
        <v>Retail</v>
      </c>
      <c r="G974" s="3">
        <v>1</v>
      </c>
      <c r="H974" s="57"/>
    </row>
    <row r="975" spans="1:8">
      <c r="A975" s="57"/>
      <c r="B975" s="57"/>
      <c r="C975" s="176">
        <v>42215.117400000003</v>
      </c>
      <c r="D975" s="3" t="s">
        <v>446</v>
      </c>
      <c r="E975" s="3" t="s">
        <v>453</v>
      </c>
      <c r="F975" s="3" t="str">
        <f t="shared" si="15"/>
        <v>Retail</v>
      </c>
      <c r="G975" s="3">
        <v>1</v>
      </c>
      <c r="H975" s="57"/>
    </row>
    <row r="976" spans="1:8">
      <c r="A976" s="57"/>
      <c r="B976" s="57"/>
      <c r="C976" s="176">
        <v>42360.748599999999</v>
      </c>
      <c r="D976" s="3" t="s">
        <v>447</v>
      </c>
      <c r="E976" s="3" t="s">
        <v>461</v>
      </c>
      <c r="F976" s="3" t="str">
        <f t="shared" si="15"/>
        <v>Wholesale</v>
      </c>
      <c r="G976" s="3">
        <v>90</v>
      </c>
      <c r="H976" s="57"/>
    </row>
    <row r="977" spans="1:8">
      <c r="A977" s="57"/>
      <c r="B977" s="57"/>
      <c r="C977" s="176">
        <v>42334.1993</v>
      </c>
      <c r="D977" s="3" t="s">
        <v>445</v>
      </c>
      <c r="E977" s="3" t="s">
        <v>9</v>
      </c>
      <c r="F977" s="3" t="str">
        <f t="shared" si="15"/>
        <v>Retail</v>
      </c>
      <c r="G977" s="3">
        <v>1</v>
      </c>
      <c r="H977" s="57"/>
    </row>
    <row r="978" spans="1:8">
      <c r="A978" s="57"/>
      <c r="B978" s="57"/>
      <c r="C978" s="176">
        <v>42356.122900000002</v>
      </c>
      <c r="D978" s="3" t="s">
        <v>445</v>
      </c>
      <c r="E978" s="3" t="s">
        <v>453</v>
      </c>
      <c r="F978" s="3" t="str">
        <f t="shared" si="15"/>
        <v>Wholesale</v>
      </c>
      <c r="G978" s="3">
        <v>34</v>
      </c>
      <c r="H978" s="57"/>
    </row>
    <row r="979" spans="1:8">
      <c r="A979" s="57"/>
      <c r="B979" s="57"/>
      <c r="C979" s="176">
        <v>42126.433299999997</v>
      </c>
      <c r="D979" s="3" t="s">
        <v>446</v>
      </c>
      <c r="E979" s="3" t="s">
        <v>453</v>
      </c>
      <c r="F979" s="3" t="str">
        <f t="shared" si="15"/>
        <v>Retail</v>
      </c>
      <c r="G979" s="3">
        <v>5</v>
      </c>
      <c r="H979" s="57"/>
    </row>
    <row r="980" spans="1:8">
      <c r="A980" s="57"/>
      <c r="B980" s="57"/>
      <c r="C980" s="176">
        <v>42354.810400000002</v>
      </c>
      <c r="D980" s="3" t="s">
        <v>447</v>
      </c>
      <c r="E980" s="3" t="s">
        <v>455</v>
      </c>
      <c r="F980" s="3" t="str">
        <f t="shared" si="15"/>
        <v>Retail</v>
      </c>
      <c r="G980" s="3">
        <v>2</v>
      </c>
      <c r="H980" s="57"/>
    </row>
    <row r="981" spans="1:8">
      <c r="A981" s="57"/>
      <c r="B981" s="57"/>
      <c r="C981" s="176">
        <v>42187.779199999997</v>
      </c>
      <c r="D981" s="3" t="s">
        <v>449</v>
      </c>
      <c r="E981" s="3" t="s">
        <v>8</v>
      </c>
      <c r="F981" s="3" t="str">
        <f t="shared" si="15"/>
        <v>Retail</v>
      </c>
      <c r="G981" s="3">
        <v>5</v>
      </c>
      <c r="H981" s="57"/>
    </row>
    <row r="982" spans="1:8">
      <c r="A982" s="57"/>
      <c r="B982" s="57"/>
      <c r="C982" s="176">
        <v>42354.524299999997</v>
      </c>
      <c r="D982" s="3" t="s">
        <v>449</v>
      </c>
      <c r="E982" s="3" t="s">
        <v>461</v>
      </c>
      <c r="F982" s="3" t="str">
        <f t="shared" si="15"/>
        <v>Retail</v>
      </c>
      <c r="G982" s="3">
        <v>2</v>
      </c>
      <c r="H982" s="57"/>
    </row>
    <row r="983" spans="1:8">
      <c r="A983" s="57"/>
      <c r="B983" s="57"/>
      <c r="C983" s="176">
        <v>42277.829899999997</v>
      </c>
      <c r="D983" s="3" t="s">
        <v>447</v>
      </c>
      <c r="E983" s="3" t="s">
        <v>460</v>
      </c>
      <c r="F983" s="3" t="str">
        <f t="shared" si="15"/>
        <v>Retail</v>
      </c>
      <c r="G983" s="3">
        <v>1</v>
      </c>
      <c r="H983" s="57"/>
    </row>
    <row r="984" spans="1:8">
      <c r="A984" s="57"/>
      <c r="B984" s="57"/>
      <c r="C984" s="176">
        <v>42091.570099999997</v>
      </c>
      <c r="D984" s="3" t="s">
        <v>445</v>
      </c>
      <c r="E984" s="3" t="s">
        <v>457</v>
      </c>
      <c r="F984" s="3" t="str">
        <f t="shared" si="15"/>
        <v>Retail</v>
      </c>
      <c r="G984" s="3">
        <v>7</v>
      </c>
      <c r="H984" s="57"/>
    </row>
    <row r="985" spans="1:8">
      <c r="A985" s="57"/>
      <c r="B985" s="57"/>
      <c r="C985" s="176">
        <v>42169.9208</v>
      </c>
      <c r="D985" s="3" t="s">
        <v>445</v>
      </c>
      <c r="E985" s="3" t="s">
        <v>8</v>
      </c>
      <c r="F985" s="3" t="str">
        <f t="shared" si="15"/>
        <v>Retail</v>
      </c>
      <c r="G985" s="3">
        <v>1</v>
      </c>
      <c r="H985" s="57"/>
    </row>
    <row r="986" spans="1:8">
      <c r="A986" s="57"/>
      <c r="B986" s="57"/>
      <c r="C986" s="176">
        <v>42146.1083</v>
      </c>
      <c r="D986" s="3" t="s">
        <v>447</v>
      </c>
      <c r="E986" s="3" t="s">
        <v>452</v>
      </c>
      <c r="F986" s="3" t="str">
        <f t="shared" si="15"/>
        <v>Wholesale</v>
      </c>
      <c r="G986" s="3">
        <v>55</v>
      </c>
      <c r="H986" s="57"/>
    </row>
    <row r="987" spans="1:8">
      <c r="A987" s="57"/>
      <c r="B987" s="57"/>
      <c r="C987" s="176">
        <v>41985.527099999999</v>
      </c>
      <c r="D987" s="3" t="s">
        <v>445</v>
      </c>
      <c r="E987" s="3" t="s">
        <v>10</v>
      </c>
      <c r="F987" s="3" t="str">
        <f t="shared" si="15"/>
        <v>Retail</v>
      </c>
      <c r="G987" s="3">
        <v>2</v>
      </c>
      <c r="H987" s="57"/>
    </row>
    <row r="988" spans="1:8">
      <c r="A988" s="57"/>
      <c r="B988" s="57"/>
      <c r="C988" s="176">
        <v>42351.008999999998</v>
      </c>
      <c r="D988" s="3" t="s">
        <v>446</v>
      </c>
      <c r="E988" s="3" t="s">
        <v>6</v>
      </c>
      <c r="F988" s="3" t="str">
        <f t="shared" si="15"/>
        <v>Wholesale</v>
      </c>
      <c r="G988" s="3">
        <v>26</v>
      </c>
      <c r="H988" s="57"/>
    </row>
    <row r="989" spans="1:8">
      <c r="A989" s="57"/>
      <c r="B989" s="57"/>
      <c r="C989" s="176">
        <v>42175.195099999997</v>
      </c>
      <c r="D989" s="3" t="s">
        <v>447</v>
      </c>
      <c r="E989" s="3" t="s">
        <v>453</v>
      </c>
      <c r="F989" s="3" t="str">
        <f t="shared" si="15"/>
        <v>Wholesale</v>
      </c>
      <c r="G989" s="3">
        <v>27</v>
      </c>
      <c r="H989" s="57"/>
    </row>
    <row r="990" spans="1:8">
      <c r="A990" s="57"/>
      <c r="B990" s="57"/>
      <c r="C990" s="176">
        <v>42363.477800000001</v>
      </c>
      <c r="D990" s="3" t="s">
        <v>445</v>
      </c>
      <c r="E990" s="3" t="s">
        <v>453</v>
      </c>
      <c r="F990" s="3" t="str">
        <f t="shared" si="15"/>
        <v>Retail</v>
      </c>
      <c r="G990" s="3">
        <v>2</v>
      </c>
      <c r="H990" s="57"/>
    </row>
    <row r="991" spans="1:8">
      <c r="A991" s="57"/>
      <c r="B991" s="57"/>
      <c r="C991" s="176">
        <v>42216.801399999997</v>
      </c>
      <c r="D991" s="3" t="s">
        <v>447</v>
      </c>
      <c r="E991" s="3" t="s">
        <v>312</v>
      </c>
      <c r="F991" s="3" t="str">
        <f t="shared" si="15"/>
        <v>Wholesale</v>
      </c>
      <c r="G991" s="3">
        <v>59</v>
      </c>
      <c r="H991" s="57"/>
    </row>
    <row r="992" spans="1:8">
      <c r="A992" s="57"/>
      <c r="B992" s="57"/>
      <c r="C992" s="176">
        <v>42231.088900000002</v>
      </c>
      <c r="D992" s="3" t="s">
        <v>445</v>
      </c>
      <c r="E992" s="3" t="s">
        <v>6</v>
      </c>
      <c r="F992" s="3" t="str">
        <f t="shared" si="15"/>
        <v>Wholesale</v>
      </c>
      <c r="G992" s="3">
        <v>38</v>
      </c>
      <c r="H992" s="57"/>
    </row>
    <row r="993" spans="1:8">
      <c r="A993" s="57"/>
      <c r="B993" s="57"/>
      <c r="C993" s="176">
        <v>42190.497900000002</v>
      </c>
      <c r="D993" s="3" t="s">
        <v>449</v>
      </c>
      <c r="E993" s="3" t="s">
        <v>112</v>
      </c>
      <c r="F993" s="3" t="str">
        <f t="shared" si="15"/>
        <v>Retail</v>
      </c>
      <c r="G993" s="3">
        <v>3</v>
      </c>
      <c r="H993" s="57"/>
    </row>
    <row r="994" spans="1:8">
      <c r="A994" s="57"/>
      <c r="B994" s="57"/>
      <c r="C994" s="176">
        <v>42356.306299999997</v>
      </c>
      <c r="D994" s="3" t="s">
        <v>446</v>
      </c>
      <c r="E994" s="3" t="s">
        <v>6</v>
      </c>
      <c r="F994" s="3" t="str">
        <f t="shared" si="15"/>
        <v>Retail</v>
      </c>
      <c r="G994" s="3">
        <v>3</v>
      </c>
      <c r="H994" s="57"/>
    </row>
    <row r="995" spans="1:8">
      <c r="A995" s="57"/>
      <c r="B995" s="57"/>
      <c r="C995" s="176">
        <v>42222.690300000002</v>
      </c>
      <c r="D995" s="3" t="s">
        <v>446</v>
      </c>
      <c r="E995" s="3" t="s">
        <v>453</v>
      </c>
      <c r="F995" s="3" t="str">
        <f t="shared" si="15"/>
        <v>Retail</v>
      </c>
      <c r="G995" s="3">
        <v>7</v>
      </c>
      <c r="H995" s="57"/>
    </row>
    <row r="996" spans="1:8">
      <c r="A996" s="57"/>
      <c r="B996" s="57"/>
      <c r="C996" s="176">
        <v>42362.143100000001</v>
      </c>
      <c r="D996" s="3" t="s">
        <v>447</v>
      </c>
      <c r="E996" s="3" t="s">
        <v>9</v>
      </c>
      <c r="F996" s="3" t="str">
        <f t="shared" si="15"/>
        <v>Retail</v>
      </c>
      <c r="G996" s="3">
        <v>6</v>
      </c>
      <c r="H996" s="57"/>
    </row>
    <row r="997" spans="1:8">
      <c r="A997" s="57"/>
      <c r="B997" s="57"/>
      <c r="C997" s="176">
        <v>41979.770799999998</v>
      </c>
      <c r="D997" s="3" t="s">
        <v>447</v>
      </c>
      <c r="E997" s="3" t="s">
        <v>453</v>
      </c>
      <c r="F997" s="3" t="str">
        <f t="shared" si="15"/>
        <v>Wholesale</v>
      </c>
      <c r="G997" s="3">
        <v>50</v>
      </c>
      <c r="H997" s="57"/>
    </row>
    <row r="998" spans="1:8">
      <c r="A998" s="57"/>
      <c r="B998" s="57"/>
      <c r="C998" s="176">
        <v>42118.547899999998</v>
      </c>
      <c r="D998" s="3" t="s">
        <v>445</v>
      </c>
      <c r="E998" s="3" t="s">
        <v>10</v>
      </c>
      <c r="F998" s="3" t="str">
        <f t="shared" si="15"/>
        <v>Retail</v>
      </c>
      <c r="G998" s="3">
        <v>6</v>
      </c>
      <c r="H998" s="57"/>
    </row>
    <row r="999" spans="1:8">
      <c r="A999" s="57"/>
      <c r="B999" s="57"/>
      <c r="C999" s="176">
        <v>42124.184000000001</v>
      </c>
      <c r="D999" s="3" t="s">
        <v>447</v>
      </c>
      <c r="E999" s="3" t="s">
        <v>312</v>
      </c>
      <c r="F999" s="3" t="str">
        <f t="shared" si="15"/>
        <v>Retail</v>
      </c>
      <c r="G999" s="3">
        <v>2</v>
      </c>
      <c r="H999" s="57"/>
    </row>
    <row r="1000" spans="1:8">
      <c r="A1000" s="57"/>
      <c r="B1000" s="57"/>
      <c r="C1000" s="176">
        <v>41985.478499999997</v>
      </c>
      <c r="D1000" s="3" t="s">
        <v>446</v>
      </c>
      <c r="E1000" s="3" t="s">
        <v>453</v>
      </c>
      <c r="F1000" s="3" t="str">
        <f t="shared" si="15"/>
        <v>Wholesale</v>
      </c>
      <c r="G1000" s="3">
        <v>112</v>
      </c>
      <c r="H1000" s="57"/>
    </row>
    <row r="1001" spans="1:8">
      <c r="A1001" s="57"/>
      <c r="B1001" s="57"/>
      <c r="C1001" s="176">
        <v>41982.744400000003</v>
      </c>
      <c r="D1001" s="3" t="s">
        <v>445</v>
      </c>
      <c r="E1001" s="3" t="s">
        <v>10</v>
      </c>
      <c r="F1001" s="3" t="str">
        <f t="shared" si="15"/>
        <v>Retail</v>
      </c>
      <c r="G1001" s="3">
        <v>2</v>
      </c>
      <c r="H1001" s="57"/>
    </row>
    <row r="1002" spans="1:8">
      <c r="A1002" s="57"/>
      <c r="B1002" s="57"/>
      <c r="C1002" s="176">
        <v>42210.108999999997</v>
      </c>
      <c r="D1002" s="3" t="s">
        <v>446</v>
      </c>
      <c r="E1002" s="3" t="s">
        <v>7</v>
      </c>
      <c r="F1002" s="3" t="str">
        <f t="shared" si="15"/>
        <v>Retail</v>
      </c>
      <c r="G1002" s="3">
        <v>1</v>
      </c>
      <c r="H1002" s="57"/>
    </row>
    <row r="1003" spans="1:8">
      <c r="A1003" s="57"/>
      <c r="B1003" s="57"/>
      <c r="C1003" s="176">
        <v>41985.4951</v>
      </c>
      <c r="D1003" s="3" t="s">
        <v>445</v>
      </c>
      <c r="E1003" s="3" t="s">
        <v>10</v>
      </c>
      <c r="F1003" s="3" t="str">
        <f t="shared" si="15"/>
        <v>Wholesale</v>
      </c>
      <c r="G1003" s="3">
        <v>67</v>
      </c>
      <c r="H1003" s="57"/>
    </row>
    <row r="1004" spans="1:8">
      <c r="A1004" s="57"/>
      <c r="B1004" s="57"/>
      <c r="C1004" s="176">
        <v>42242.1757</v>
      </c>
      <c r="D1004" s="3" t="s">
        <v>447</v>
      </c>
      <c r="E1004" s="3" t="s">
        <v>114</v>
      </c>
      <c r="F1004" s="3" t="str">
        <f t="shared" si="15"/>
        <v>Retail</v>
      </c>
      <c r="G1004" s="3">
        <v>1</v>
      </c>
      <c r="H1004" s="57"/>
    </row>
    <row r="1005" spans="1:8">
      <c r="A1005" s="57"/>
      <c r="B1005" s="57"/>
      <c r="C1005" s="176">
        <v>42332.165999999997</v>
      </c>
      <c r="D1005" s="3" t="s">
        <v>447</v>
      </c>
      <c r="E1005" s="3" t="s">
        <v>312</v>
      </c>
      <c r="F1005" s="3" t="str">
        <f t="shared" si="15"/>
        <v>Retail</v>
      </c>
      <c r="G1005" s="3">
        <v>1</v>
      </c>
      <c r="H1005" s="57"/>
    </row>
    <row r="1006" spans="1:8">
      <c r="A1006" s="57"/>
      <c r="B1006" s="57"/>
      <c r="C1006" s="176">
        <v>42262.461799999997</v>
      </c>
      <c r="D1006" s="3" t="s">
        <v>449</v>
      </c>
      <c r="E1006" s="3" t="s">
        <v>9</v>
      </c>
      <c r="F1006" s="3" t="str">
        <f t="shared" si="15"/>
        <v>Retail</v>
      </c>
      <c r="G1006" s="3">
        <v>7</v>
      </c>
      <c r="H1006" s="57"/>
    </row>
    <row r="1007" spans="1:8">
      <c r="A1007" s="57"/>
      <c r="B1007" s="57"/>
      <c r="C1007" s="176">
        <v>42283.463199999998</v>
      </c>
      <c r="D1007" s="3" t="s">
        <v>446</v>
      </c>
      <c r="E1007" s="3" t="s">
        <v>453</v>
      </c>
      <c r="F1007" s="3" t="str">
        <f t="shared" si="15"/>
        <v>Retail</v>
      </c>
      <c r="G1007" s="3">
        <v>2</v>
      </c>
      <c r="H1007" s="57"/>
    </row>
    <row r="1008" spans="1:8">
      <c r="A1008" s="57"/>
      <c r="B1008" s="57"/>
      <c r="C1008" s="176">
        <v>42168.427100000001</v>
      </c>
      <c r="D1008" s="3" t="s">
        <v>445</v>
      </c>
      <c r="E1008" s="3" t="s">
        <v>458</v>
      </c>
      <c r="F1008" s="3" t="str">
        <f t="shared" si="15"/>
        <v>Wholesale</v>
      </c>
      <c r="G1008" s="3">
        <v>43</v>
      </c>
      <c r="H1008" s="57"/>
    </row>
    <row r="1009" spans="1:8">
      <c r="A1009" s="57"/>
      <c r="B1009" s="57"/>
      <c r="C1009" s="176">
        <v>42274.496500000001</v>
      </c>
      <c r="D1009" s="3" t="s">
        <v>445</v>
      </c>
      <c r="E1009" s="3" t="s">
        <v>455</v>
      </c>
      <c r="F1009" s="3" t="str">
        <f t="shared" si="15"/>
        <v>Retail</v>
      </c>
      <c r="G1009" s="3">
        <v>3</v>
      </c>
      <c r="H1009" s="57"/>
    </row>
    <row r="1010" spans="1:8">
      <c r="A1010" s="57"/>
      <c r="B1010" s="57"/>
      <c r="C1010" s="176">
        <v>42226.8007</v>
      </c>
      <c r="D1010" s="3" t="s">
        <v>445</v>
      </c>
      <c r="E1010" s="3" t="s">
        <v>6</v>
      </c>
      <c r="F1010" s="3" t="str">
        <f t="shared" si="15"/>
        <v>Retail</v>
      </c>
      <c r="G1010" s="3">
        <v>1</v>
      </c>
      <c r="H1010" s="57"/>
    </row>
    <row r="1011" spans="1:8">
      <c r="A1011" s="57"/>
      <c r="B1011" s="57"/>
      <c r="C1011" s="176">
        <v>42348.109700000001</v>
      </c>
      <c r="D1011" s="3" t="s">
        <v>446</v>
      </c>
      <c r="E1011" s="3" t="s">
        <v>312</v>
      </c>
      <c r="F1011" s="3" t="str">
        <f t="shared" si="15"/>
        <v>Wholesale</v>
      </c>
      <c r="G1011" s="3">
        <v>38</v>
      </c>
      <c r="H1011" s="57"/>
    </row>
    <row r="1012" spans="1:8">
      <c r="A1012" s="57"/>
      <c r="B1012" s="57"/>
      <c r="C1012" s="176">
        <v>42260.222900000001</v>
      </c>
      <c r="D1012" s="3" t="s">
        <v>446</v>
      </c>
      <c r="E1012" s="3" t="s">
        <v>451</v>
      </c>
      <c r="F1012" s="3" t="str">
        <f t="shared" si="15"/>
        <v>Retail</v>
      </c>
      <c r="G1012" s="3">
        <v>4</v>
      </c>
      <c r="H1012" s="57"/>
    </row>
    <row r="1013" spans="1:8">
      <c r="A1013" s="57"/>
      <c r="B1013" s="57"/>
      <c r="C1013" s="176">
        <v>42175.820099999997</v>
      </c>
      <c r="D1013" s="3" t="s">
        <v>445</v>
      </c>
      <c r="E1013" s="3" t="s">
        <v>458</v>
      </c>
      <c r="F1013" s="3" t="str">
        <f t="shared" si="15"/>
        <v>Retail</v>
      </c>
      <c r="G1013" s="3">
        <v>6</v>
      </c>
      <c r="H1013" s="57"/>
    </row>
    <row r="1014" spans="1:8">
      <c r="A1014" s="57"/>
      <c r="B1014" s="57"/>
      <c r="C1014" s="176">
        <v>42088.196499999998</v>
      </c>
      <c r="D1014" s="3" t="s">
        <v>445</v>
      </c>
      <c r="E1014" s="3" t="s">
        <v>460</v>
      </c>
      <c r="F1014" s="3" t="str">
        <f t="shared" si="15"/>
        <v>Retail</v>
      </c>
      <c r="G1014" s="3">
        <v>1</v>
      </c>
      <c r="H1014" s="57"/>
    </row>
    <row r="1015" spans="1:8">
      <c r="A1015" s="57"/>
      <c r="B1015" s="57"/>
      <c r="C1015" s="176">
        <v>42333.5507</v>
      </c>
      <c r="D1015" s="3" t="s">
        <v>446</v>
      </c>
      <c r="E1015" s="3" t="s">
        <v>452</v>
      </c>
      <c r="F1015" s="3" t="str">
        <f t="shared" si="15"/>
        <v>Wholesale</v>
      </c>
      <c r="G1015" s="3">
        <v>34</v>
      </c>
      <c r="H1015" s="57"/>
    </row>
    <row r="1016" spans="1:8">
      <c r="A1016" s="57"/>
      <c r="B1016" s="57"/>
      <c r="C1016" s="176">
        <v>42210.489600000001</v>
      </c>
      <c r="D1016" s="3" t="s">
        <v>447</v>
      </c>
      <c r="E1016" s="3" t="s">
        <v>461</v>
      </c>
      <c r="F1016" s="3" t="str">
        <f t="shared" si="15"/>
        <v>Retail</v>
      </c>
      <c r="G1016" s="3">
        <v>6</v>
      </c>
      <c r="H1016" s="57"/>
    </row>
    <row r="1017" spans="1:8">
      <c r="A1017" s="57"/>
      <c r="B1017" s="57"/>
      <c r="C1017" s="176">
        <v>42353.848599999998</v>
      </c>
      <c r="D1017" s="3" t="s">
        <v>445</v>
      </c>
      <c r="E1017" s="3" t="s">
        <v>453</v>
      </c>
      <c r="F1017" s="3" t="str">
        <f t="shared" si="15"/>
        <v>Retail</v>
      </c>
      <c r="G1017" s="3">
        <v>2</v>
      </c>
      <c r="H1017" s="57"/>
    </row>
    <row r="1018" spans="1:8">
      <c r="A1018" s="57"/>
      <c r="B1018" s="57"/>
      <c r="C1018" s="176">
        <v>42224.749300000003</v>
      </c>
      <c r="D1018" s="3" t="s">
        <v>447</v>
      </c>
      <c r="E1018" s="3" t="s">
        <v>453</v>
      </c>
      <c r="F1018" s="3" t="str">
        <f t="shared" si="15"/>
        <v>Retail</v>
      </c>
      <c r="G1018" s="3">
        <v>5</v>
      </c>
      <c r="H1018" s="57"/>
    </row>
    <row r="1019" spans="1:8">
      <c r="A1019" s="57"/>
      <c r="B1019" s="57"/>
      <c r="C1019" s="176">
        <v>42146.536800000002</v>
      </c>
      <c r="D1019" s="3" t="s">
        <v>445</v>
      </c>
      <c r="E1019" s="3" t="s">
        <v>453</v>
      </c>
      <c r="F1019" s="3" t="str">
        <f t="shared" si="15"/>
        <v>Wholesale</v>
      </c>
      <c r="G1019" s="3">
        <v>26</v>
      </c>
      <c r="H1019" s="57"/>
    </row>
    <row r="1020" spans="1:8">
      <c r="A1020" s="57"/>
      <c r="B1020" s="57"/>
      <c r="C1020" s="176">
        <v>42221.152099999999</v>
      </c>
      <c r="D1020" s="3" t="s">
        <v>445</v>
      </c>
      <c r="E1020" s="3" t="s">
        <v>453</v>
      </c>
      <c r="F1020" s="3" t="str">
        <f t="shared" si="15"/>
        <v>Wholesale</v>
      </c>
      <c r="G1020" s="3">
        <v>29</v>
      </c>
      <c r="H1020" s="57"/>
    </row>
    <row r="1021" spans="1:8">
      <c r="A1021" s="57"/>
      <c r="B1021" s="57"/>
      <c r="C1021" s="176">
        <v>42171.4611</v>
      </c>
      <c r="D1021" s="3" t="s">
        <v>446</v>
      </c>
      <c r="E1021" s="3" t="s">
        <v>114</v>
      </c>
      <c r="F1021" s="3" t="str">
        <f t="shared" si="15"/>
        <v>Retail</v>
      </c>
      <c r="G1021" s="3">
        <v>1</v>
      </c>
      <c r="H1021" s="57"/>
    </row>
    <row r="1022" spans="1:8">
      <c r="A1022" s="57"/>
      <c r="B1022" s="57"/>
      <c r="C1022" s="176">
        <v>42094.767399999997</v>
      </c>
      <c r="D1022" s="3" t="s">
        <v>445</v>
      </c>
      <c r="E1022" s="3" t="s">
        <v>6</v>
      </c>
      <c r="F1022" s="3" t="str">
        <f t="shared" si="15"/>
        <v>Wholesale</v>
      </c>
      <c r="G1022" s="3">
        <v>35</v>
      </c>
      <c r="H1022" s="57"/>
    </row>
    <row r="1023" spans="1:8">
      <c r="A1023" s="57"/>
      <c r="B1023" s="57"/>
      <c r="C1023" s="176">
        <v>42234.1993</v>
      </c>
      <c r="D1023" s="3" t="s">
        <v>446</v>
      </c>
      <c r="E1023" s="3" t="s">
        <v>453</v>
      </c>
      <c r="F1023" s="3" t="str">
        <f t="shared" si="15"/>
        <v>Retail</v>
      </c>
      <c r="G1023" s="3">
        <v>5</v>
      </c>
      <c r="H1023" s="57"/>
    </row>
    <row r="1024" spans="1:8">
      <c r="A1024" s="57"/>
      <c r="B1024" s="57"/>
      <c r="C1024" s="176">
        <v>42175.111100000002</v>
      </c>
      <c r="D1024" s="3" t="s">
        <v>446</v>
      </c>
      <c r="E1024" s="3" t="s">
        <v>312</v>
      </c>
      <c r="F1024" s="3" t="str">
        <f t="shared" si="15"/>
        <v>Wholesale</v>
      </c>
      <c r="G1024" s="3">
        <v>34</v>
      </c>
      <c r="H1024" s="57"/>
    </row>
    <row r="1025" spans="1:8">
      <c r="A1025" s="57"/>
      <c r="B1025" s="57"/>
      <c r="C1025" s="176">
        <v>42360.794399999999</v>
      </c>
      <c r="D1025" s="3" t="s">
        <v>445</v>
      </c>
      <c r="E1025" s="3" t="s">
        <v>312</v>
      </c>
      <c r="F1025" s="3" t="str">
        <f t="shared" si="15"/>
        <v>Retail</v>
      </c>
      <c r="G1025" s="3">
        <v>6</v>
      </c>
      <c r="H1025" s="57"/>
    </row>
    <row r="1026" spans="1:8">
      <c r="A1026" s="57"/>
      <c r="B1026" s="57"/>
      <c r="C1026" s="176">
        <v>41983.561099999999</v>
      </c>
      <c r="D1026" s="3" t="s">
        <v>446</v>
      </c>
      <c r="E1026" s="3" t="s">
        <v>460</v>
      </c>
      <c r="F1026" s="3" t="str">
        <f t="shared" si="15"/>
        <v>Retail</v>
      </c>
      <c r="G1026" s="3">
        <v>6</v>
      </c>
      <c r="H1026" s="57"/>
    </row>
    <row r="1027" spans="1:8">
      <c r="A1027" s="57"/>
      <c r="B1027" s="57"/>
      <c r="C1027" s="176">
        <v>42161.165999999997</v>
      </c>
      <c r="D1027" s="3" t="s">
        <v>445</v>
      </c>
      <c r="E1027" s="3" t="s">
        <v>10</v>
      </c>
      <c r="F1027" s="3" t="str">
        <f t="shared" si="15"/>
        <v>Wholesale</v>
      </c>
      <c r="G1027" s="3">
        <v>32</v>
      </c>
      <c r="H1027" s="57"/>
    </row>
    <row r="1028" spans="1:8">
      <c r="A1028" s="57"/>
      <c r="B1028" s="57"/>
      <c r="C1028" s="176">
        <v>42203.254200000003</v>
      </c>
      <c r="D1028" s="3" t="s">
        <v>446</v>
      </c>
      <c r="E1028" s="3" t="s">
        <v>453</v>
      </c>
      <c r="F1028" s="3" t="str">
        <f t="shared" si="15"/>
        <v>Retail</v>
      </c>
      <c r="G1028" s="3">
        <v>2</v>
      </c>
      <c r="H1028" s="57"/>
    </row>
    <row r="1029" spans="1:8">
      <c r="A1029" s="57"/>
      <c r="B1029" s="57"/>
      <c r="C1029" s="176">
        <v>42173.146500000003</v>
      </c>
      <c r="D1029" s="3" t="s">
        <v>445</v>
      </c>
      <c r="E1029" s="3" t="s">
        <v>453</v>
      </c>
      <c r="F1029" s="3" t="str">
        <f t="shared" si="15"/>
        <v>Wholesale</v>
      </c>
      <c r="G1029" s="3">
        <v>76</v>
      </c>
      <c r="H1029" s="57"/>
    </row>
    <row r="1030" spans="1:8">
      <c r="A1030" s="57"/>
      <c r="B1030" s="57"/>
      <c r="C1030" s="176">
        <v>42231.4882</v>
      </c>
      <c r="D1030" s="3" t="s">
        <v>449</v>
      </c>
      <c r="E1030" s="3" t="s">
        <v>453</v>
      </c>
      <c r="F1030" s="3" t="str">
        <f t="shared" si="15"/>
        <v>Retail</v>
      </c>
      <c r="G1030" s="3">
        <v>2</v>
      </c>
      <c r="H1030" s="57"/>
    </row>
    <row r="1031" spans="1:8">
      <c r="A1031" s="57"/>
      <c r="B1031" s="57"/>
      <c r="C1031" s="176">
        <v>42129.501400000001</v>
      </c>
      <c r="D1031" s="3" t="s">
        <v>445</v>
      </c>
      <c r="E1031" s="3" t="s">
        <v>312</v>
      </c>
      <c r="F1031" s="3" t="str">
        <f t="shared" si="15"/>
        <v>Retail</v>
      </c>
      <c r="G1031" s="3">
        <v>2</v>
      </c>
      <c r="H1031" s="57"/>
    </row>
    <row r="1032" spans="1:8">
      <c r="A1032" s="57"/>
      <c r="B1032" s="57"/>
      <c r="C1032" s="176">
        <v>42148.520100000002</v>
      </c>
      <c r="D1032" s="3" t="s">
        <v>446</v>
      </c>
      <c r="E1032" s="3" t="s">
        <v>453</v>
      </c>
      <c r="F1032" s="3" t="str">
        <f t="shared" si="15"/>
        <v>Retail</v>
      </c>
      <c r="G1032" s="3">
        <v>1</v>
      </c>
      <c r="H1032" s="57"/>
    </row>
    <row r="1033" spans="1:8">
      <c r="A1033" s="57"/>
      <c r="B1033" s="57"/>
      <c r="C1033" s="176">
        <v>42206.565300000002</v>
      </c>
      <c r="D1033" s="3" t="s">
        <v>447</v>
      </c>
      <c r="E1033" s="3" t="s">
        <v>453</v>
      </c>
      <c r="F1033" s="3" t="str">
        <f t="shared" si="15"/>
        <v>Wholesale</v>
      </c>
      <c r="G1033" s="3">
        <v>59</v>
      </c>
      <c r="H1033" s="57"/>
    </row>
    <row r="1034" spans="1:8">
      <c r="A1034" s="57"/>
      <c r="B1034" s="57"/>
      <c r="C1034" s="176">
        <v>42153.725700000003</v>
      </c>
      <c r="D1034" s="3" t="s">
        <v>446</v>
      </c>
      <c r="E1034" s="3" t="s">
        <v>455</v>
      </c>
      <c r="F1034" s="3" t="str">
        <f t="shared" ref="F1034:F1097" si="16">IF(G1034&lt;10,"Retail","Wholesale")</f>
        <v>Retail</v>
      </c>
      <c r="G1034" s="3">
        <v>3</v>
      </c>
      <c r="H1034" s="57"/>
    </row>
    <row r="1035" spans="1:8">
      <c r="A1035" s="57"/>
      <c r="B1035" s="57"/>
      <c r="C1035" s="176">
        <v>42191.753499999999</v>
      </c>
      <c r="D1035" s="3" t="s">
        <v>445</v>
      </c>
      <c r="E1035" s="3" t="s">
        <v>452</v>
      </c>
      <c r="F1035" s="3" t="str">
        <f t="shared" si="16"/>
        <v>Wholesale</v>
      </c>
      <c r="G1035" s="3">
        <v>68</v>
      </c>
      <c r="H1035" s="57"/>
    </row>
    <row r="1036" spans="1:8">
      <c r="A1036" s="57"/>
      <c r="B1036" s="57"/>
      <c r="C1036" s="176">
        <v>42260.790999999997</v>
      </c>
      <c r="D1036" s="3" t="s">
        <v>445</v>
      </c>
      <c r="E1036" s="3" t="s">
        <v>453</v>
      </c>
      <c r="F1036" s="3" t="str">
        <f t="shared" si="16"/>
        <v>Retail</v>
      </c>
      <c r="G1036" s="3">
        <v>7</v>
      </c>
      <c r="H1036" s="57"/>
    </row>
    <row r="1037" spans="1:8">
      <c r="A1037" s="57"/>
      <c r="B1037" s="57"/>
      <c r="C1037" s="176">
        <v>42346.179199999999</v>
      </c>
      <c r="D1037" s="3" t="s">
        <v>445</v>
      </c>
      <c r="E1037" s="3" t="s">
        <v>6</v>
      </c>
      <c r="F1037" s="3" t="str">
        <f t="shared" si="16"/>
        <v>Retail</v>
      </c>
      <c r="G1037" s="3">
        <v>5</v>
      </c>
      <c r="H1037" s="57"/>
    </row>
    <row r="1038" spans="1:8">
      <c r="A1038" s="57"/>
      <c r="B1038" s="57"/>
      <c r="C1038" s="176">
        <v>42205.170100000003</v>
      </c>
      <c r="D1038" s="3" t="s">
        <v>446</v>
      </c>
      <c r="E1038" s="3" t="s">
        <v>8</v>
      </c>
      <c r="F1038" s="3" t="str">
        <f t="shared" si="16"/>
        <v>Retail</v>
      </c>
      <c r="G1038" s="3">
        <v>8</v>
      </c>
      <c r="H1038" s="57"/>
    </row>
    <row r="1039" spans="1:8">
      <c r="A1039" s="57"/>
      <c r="B1039" s="57"/>
      <c r="C1039" s="176">
        <v>42189.472199999997</v>
      </c>
      <c r="D1039" s="3" t="s">
        <v>446</v>
      </c>
      <c r="E1039" s="3" t="s">
        <v>312</v>
      </c>
      <c r="F1039" s="3" t="str">
        <f t="shared" si="16"/>
        <v>Wholesale</v>
      </c>
      <c r="G1039" s="3">
        <v>21</v>
      </c>
      <c r="H1039" s="57"/>
    </row>
    <row r="1040" spans="1:8">
      <c r="A1040" s="57"/>
      <c r="B1040" s="57"/>
      <c r="C1040" s="176">
        <v>42233.4951</v>
      </c>
      <c r="D1040" s="3" t="s">
        <v>446</v>
      </c>
      <c r="E1040" s="3" t="s">
        <v>459</v>
      </c>
      <c r="F1040" s="3" t="str">
        <f t="shared" si="16"/>
        <v>Retail</v>
      </c>
      <c r="G1040" s="3">
        <v>3</v>
      </c>
      <c r="H1040" s="57"/>
    </row>
    <row r="1041" spans="1:8">
      <c r="A1041" s="57"/>
      <c r="B1041" s="57"/>
      <c r="C1041" s="176">
        <v>41989.466</v>
      </c>
      <c r="D1041" s="3" t="s">
        <v>447</v>
      </c>
      <c r="E1041" s="3" t="s">
        <v>6</v>
      </c>
      <c r="F1041" s="3" t="str">
        <f t="shared" si="16"/>
        <v>Retail</v>
      </c>
      <c r="G1041" s="3">
        <v>1</v>
      </c>
      <c r="H1041" s="57"/>
    </row>
    <row r="1042" spans="1:8">
      <c r="A1042" s="57"/>
      <c r="B1042" s="57"/>
      <c r="C1042" s="176">
        <v>42133.527800000003</v>
      </c>
      <c r="D1042" s="3" t="s">
        <v>445</v>
      </c>
      <c r="E1042" s="3" t="s">
        <v>458</v>
      </c>
      <c r="F1042" s="3" t="str">
        <f t="shared" si="16"/>
        <v>Retail</v>
      </c>
      <c r="G1042" s="3">
        <v>4</v>
      </c>
      <c r="H1042" s="57"/>
    </row>
    <row r="1043" spans="1:8">
      <c r="A1043" s="57"/>
      <c r="B1043" s="57"/>
      <c r="C1043" s="176">
        <v>42187.461799999997</v>
      </c>
      <c r="D1043" s="3" t="s">
        <v>445</v>
      </c>
      <c r="E1043" s="3" t="s">
        <v>10</v>
      </c>
      <c r="F1043" s="3" t="str">
        <f t="shared" si="16"/>
        <v>Wholesale</v>
      </c>
      <c r="G1043" s="3">
        <v>39</v>
      </c>
      <c r="H1043" s="57"/>
    </row>
    <row r="1044" spans="1:8">
      <c r="A1044" s="57"/>
      <c r="B1044" s="57"/>
      <c r="C1044" s="176">
        <v>42203.518799999998</v>
      </c>
      <c r="D1044" s="3" t="s">
        <v>445</v>
      </c>
      <c r="E1044" s="3" t="s">
        <v>453</v>
      </c>
      <c r="F1044" s="3" t="str">
        <f t="shared" si="16"/>
        <v>Retail</v>
      </c>
      <c r="G1044" s="3">
        <v>1</v>
      </c>
      <c r="H1044" s="57"/>
    </row>
    <row r="1045" spans="1:8">
      <c r="A1045" s="57"/>
      <c r="B1045" s="57"/>
      <c r="C1045" s="176">
        <v>42012.487500000003</v>
      </c>
      <c r="D1045" s="3" t="s">
        <v>446</v>
      </c>
      <c r="E1045" s="3" t="s">
        <v>10</v>
      </c>
      <c r="F1045" s="3" t="str">
        <f t="shared" si="16"/>
        <v>Wholesale</v>
      </c>
      <c r="G1045" s="3">
        <v>30</v>
      </c>
      <c r="H1045" s="57"/>
    </row>
    <row r="1046" spans="1:8">
      <c r="A1046" s="57"/>
      <c r="B1046" s="57"/>
      <c r="C1046" s="176">
        <v>42274.189599999998</v>
      </c>
      <c r="D1046" s="3" t="s">
        <v>447</v>
      </c>
      <c r="E1046" s="3" t="s">
        <v>461</v>
      </c>
      <c r="F1046" s="3" t="str">
        <f t="shared" si="16"/>
        <v>Retail</v>
      </c>
      <c r="G1046" s="3">
        <v>2</v>
      </c>
      <c r="H1046" s="57"/>
    </row>
    <row r="1047" spans="1:8">
      <c r="A1047" s="57"/>
      <c r="B1047" s="57"/>
      <c r="C1047" s="176">
        <v>42256.543799999999</v>
      </c>
      <c r="D1047" s="3" t="s">
        <v>445</v>
      </c>
      <c r="E1047" s="3" t="s">
        <v>457</v>
      </c>
      <c r="F1047" s="3" t="str">
        <f t="shared" si="16"/>
        <v>Wholesale</v>
      </c>
      <c r="G1047" s="3">
        <v>59</v>
      </c>
      <c r="H1047" s="57"/>
    </row>
    <row r="1048" spans="1:8">
      <c r="A1048" s="57"/>
      <c r="B1048" s="57"/>
      <c r="C1048" s="176">
        <v>42177.329899999997</v>
      </c>
      <c r="D1048" s="3" t="s">
        <v>447</v>
      </c>
      <c r="E1048" s="3" t="s">
        <v>6</v>
      </c>
      <c r="F1048" s="3" t="str">
        <f t="shared" si="16"/>
        <v>Wholesale</v>
      </c>
      <c r="G1048" s="3">
        <v>37</v>
      </c>
      <c r="H1048" s="57"/>
    </row>
    <row r="1049" spans="1:8">
      <c r="A1049" s="57"/>
      <c r="B1049" s="57"/>
      <c r="C1049" s="176">
        <v>42256.470099999999</v>
      </c>
      <c r="D1049" s="3" t="s">
        <v>449</v>
      </c>
      <c r="E1049" s="3" t="s">
        <v>114</v>
      </c>
      <c r="F1049" s="3" t="str">
        <f t="shared" si="16"/>
        <v>Wholesale</v>
      </c>
      <c r="G1049" s="3">
        <v>41</v>
      </c>
      <c r="H1049" s="57"/>
    </row>
    <row r="1050" spans="1:8">
      <c r="A1050" s="57"/>
      <c r="B1050" s="57"/>
      <c r="C1050" s="176">
        <v>42124.639600000002</v>
      </c>
      <c r="D1050" s="3" t="s">
        <v>447</v>
      </c>
      <c r="E1050" s="3" t="s">
        <v>6</v>
      </c>
      <c r="F1050" s="3" t="str">
        <f t="shared" si="16"/>
        <v>Retail</v>
      </c>
      <c r="G1050" s="3">
        <v>3</v>
      </c>
      <c r="H1050" s="57"/>
    </row>
    <row r="1051" spans="1:8">
      <c r="A1051" s="57"/>
      <c r="B1051" s="57"/>
      <c r="C1051" s="176">
        <v>42333.767399999997</v>
      </c>
      <c r="D1051" s="3" t="s">
        <v>446</v>
      </c>
      <c r="E1051" s="3" t="s">
        <v>453</v>
      </c>
      <c r="F1051" s="3" t="str">
        <f t="shared" si="16"/>
        <v>Wholesale</v>
      </c>
      <c r="G1051" s="3">
        <v>30</v>
      </c>
      <c r="H1051" s="57"/>
    </row>
    <row r="1052" spans="1:8">
      <c r="A1052" s="57"/>
      <c r="B1052" s="57"/>
      <c r="C1052" s="176">
        <v>42182.133999999998</v>
      </c>
      <c r="D1052" s="3" t="s">
        <v>446</v>
      </c>
      <c r="E1052" s="3" t="s">
        <v>10</v>
      </c>
      <c r="F1052" s="3" t="str">
        <f t="shared" si="16"/>
        <v>Retail</v>
      </c>
      <c r="G1052" s="3">
        <v>1</v>
      </c>
      <c r="H1052" s="57"/>
    </row>
    <row r="1053" spans="1:8">
      <c r="A1053" s="57"/>
      <c r="B1053" s="57"/>
      <c r="C1053" s="176">
        <v>41984.1924</v>
      </c>
      <c r="D1053" s="3" t="s">
        <v>445</v>
      </c>
      <c r="E1053" s="3" t="s">
        <v>457</v>
      </c>
      <c r="F1053" s="3" t="str">
        <f t="shared" si="16"/>
        <v>Retail</v>
      </c>
      <c r="G1053" s="3">
        <v>3</v>
      </c>
      <c r="H1053" s="57"/>
    </row>
    <row r="1054" spans="1:8">
      <c r="A1054" s="57"/>
      <c r="B1054" s="57"/>
      <c r="C1054" s="176">
        <v>42332.4611</v>
      </c>
      <c r="D1054" s="3" t="s">
        <v>446</v>
      </c>
      <c r="E1054" s="3" t="s">
        <v>453</v>
      </c>
      <c r="F1054" s="3" t="str">
        <f t="shared" si="16"/>
        <v>Wholesale</v>
      </c>
      <c r="G1054" s="3">
        <v>61</v>
      </c>
      <c r="H1054" s="57"/>
    </row>
    <row r="1055" spans="1:8">
      <c r="A1055" s="57"/>
      <c r="B1055" s="57"/>
      <c r="C1055" s="176">
        <v>42359.469400000002</v>
      </c>
      <c r="D1055" s="3" t="s">
        <v>447</v>
      </c>
      <c r="E1055" s="3" t="s">
        <v>451</v>
      </c>
      <c r="F1055" s="3" t="str">
        <f t="shared" si="16"/>
        <v>Wholesale</v>
      </c>
      <c r="G1055" s="3">
        <v>61</v>
      </c>
      <c r="H1055" s="57"/>
    </row>
    <row r="1056" spans="1:8">
      <c r="A1056" s="57"/>
      <c r="B1056" s="57"/>
      <c r="C1056" s="176">
        <v>42135.828500000003</v>
      </c>
      <c r="D1056" s="3" t="s">
        <v>449</v>
      </c>
      <c r="E1056" s="3" t="s">
        <v>456</v>
      </c>
      <c r="F1056" s="3" t="str">
        <f t="shared" si="16"/>
        <v>Retail</v>
      </c>
      <c r="G1056" s="3">
        <v>5</v>
      </c>
      <c r="H1056" s="57"/>
    </row>
    <row r="1057" spans="1:8">
      <c r="A1057" s="57"/>
      <c r="B1057" s="57"/>
      <c r="C1057" s="176">
        <v>42335.525000000001</v>
      </c>
      <c r="D1057" s="3" t="s">
        <v>445</v>
      </c>
      <c r="E1057" s="3" t="s">
        <v>9</v>
      </c>
      <c r="F1057" s="3" t="str">
        <f t="shared" si="16"/>
        <v>Retail</v>
      </c>
      <c r="G1057" s="3">
        <v>1</v>
      </c>
      <c r="H1057" s="57"/>
    </row>
    <row r="1058" spans="1:8">
      <c r="A1058" s="57"/>
      <c r="B1058" s="57"/>
      <c r="C1058" s="176">
        <v>42250.533300000003</v>
      </c>
      <c r="D1058" s="3" t="s">
        <v>447</v>
      </c>
      <c r="E1058" s="3" t="s">
        <v>451</v>
      </c>
      <c r="F1058" s="3" t="str">
        <f t="shared" si="16"/>
        <v>Retail</v>
      </c>
      <c r="G1058" s="3">
        <v>1</v>
      </c>
      <c r="H1058" s="57"/>
    </row>
    <row r="1059" spans="1:8">
      <c r="A1059" s="57"/>
      <c r="B1059" s="57"/>
      <c r="C1059" s="176">
        <v>41980.5049</v>
      </c>
      <c r="D1059" s="3" t="s">
        <v>447</v>
      </c>
      <c r="E1059" s="3" t="s">
        <v>457</v>
      </c>
      <c r="F1059" s="3" t="str">
        <f t="shared" si="16"/>
        <v>Retail</v>
      </c>
      <c r="G1059" s="3">
        <v>2</v>
      </c>
      <c r="H1059" s="57"/>
    </row>
    <row r="1060" spans="1:8">
      <c r="A1060" s="57"/>
      <c r="B1060" s="57"/>
      <c r="C1060" s="176">
        <v>42329.064599999998</v>
      </c>
      <c r="D1060" s="3" t="s">
        <v>446</v>
      </c>
      <c r="E1060" s="3" t="s">
        <v>458</v>
      </c>
      <c r="F1060" s="3" t="str">
        <f t="shared" si="16"/>
        <v>Wholesale</v>
      </c>
      <c r="G1060" s="3">
        <v>66</v>
      </c>
      <c r="H1060" s="57"/>
    </row>
    <row r="1061" spans="1:8">
      <c r="A1061" s="57"/>
      <c r="B1061" s="57"/>
      <c r="C1061" s="176">
        <v>42134.810400000002</v>
      </c>
      <c r="D1061" s="3" t="s">
        <v>445</v>
      </c>
      <c r="E1061" s="3" t="s">
        <v>453</v>
      </c>
      <c r="F1061" s="3" t="str">
        <f t="shared" si="16"/>
        <v>Retail</v>
      </c>
      <c r="G1061" s="3">
        <v>1</v>
      </c>
      <c r="H1061" s="57"/>
    </row>
    <row r="1062" spans="1:8">
      <c r="A1062" s="57"/>
      <c r="B1062" s="57"/>
      <c r="C1062" s="176">
        <v>42269.163200000003</v>
      </c>
      <c r="D1062" s="3" t="s">
        <v>445</v>
      </c>
      <c r="E1062" s="3" t="s">
        <v>110</v>
      </c>
      <c r="F1062" s="3" t="str">
        <f t="shared" si="16"/>
        <v>Wholesale</v>
      </c>
      <c r="G1062" s="3">
        <v>57</v>
      </c>
      <c r="H1062" s="57"/>
    </row>
    <row r="1063" spans="1:8">
      <c r="A1063" s="57"/>
      <c r="B1063" s="57"/>
      <c r="C1063" s="176">
        <v>42353.463900000002</v>
      </c>
      <c r="D1063" s="3" t="s">
        <v>445</v>
      </c>
      <c r="E1063" s="3" t="s">
        <v>110</v>
      </c>
      <c r="F1063" s="3" t="str">
        <f t="shared" si="16"/>
        <v>Wholesale</v>
      </c>
      <c r="G1063" s="3">
        <v>125</v>
      </c>
      <c r="H1063" s="57"/>
    </row>
    <row r="1064" spans="1:8">
      <c r="A1064" s="57"/>
      <c r="B1064" s="57"/>
      <c r="C1064" s="176">
        <v>42167.500699999997</v>
      </c>
      <c r="D1064" s="3" t="s">
        <v>447</v>
      </c>
      <c r="E1064" s="3" t="s">
        <v>110</v>
      </c>
      <c r="F1064" s="3" t="str">
        <f t="shared" si="16"/>
        <v>Retail</v>
      </c>
      <c r="G1064" s="3">
        <v>2</v>
      </c>
      <c r="H1064" s="57"/>
    </row>
    <row r="1065" spans="1:8">
      <c r="A1065" s="57"/>
      <c r="B1065" s="57"/>
      <c r="C1065" s="176">
        <v>42040.098599999998</v>
      </c>
      <c r="D1065" s="3" t="s">
        <v>445</v>
      </c>
      <c r="E1065" s="3" t="s">
        <v>453</v>
      </c>
      <c r="F1065" s="3" t="str">
        <f t="shared" si="16"/>
        <v>Wholesale</v>
      </c>
      <c r="G1065" s="3">
        <v>35</v>
      </c>
      <c r="H1065" s="57"/>
    </row>
    <row r="1066" spans="1:8">
      <c r="A1066" s="57"/>
      <c r="B1066" s="57"/>
      <c r="C1066" s="176">
        <v>41985.744400000003</v>
      </c>
      <c r="D1066" s="3" t="s">
        <v>446</v>
      </c>
      <c r="E1066" s="3" t="s">
        <v>7</v>
      </c>
      <c r="F1066" s="3" t="str">
        <f t="shared" si="16"/>
        <v>Wholesale</v>
      </c>
      <c r="G1066" s="3">
        <v>25</v>
      </c>
      <c r="H1066" s="57"/>
    </row>
    <row r="1067" spans="1:8">
      <c r="A1067" s="57"/>
      <c r="B1067" s="57"/>
      <c r="C1067" s="176">
        <v>42218.477800000001</v>
      </c>
      <c r="D1067" s="3" t="s">
        <v>447</v>
      </c>
      <c r="E1067" s="3" t="s">
        <v>453</v>
      </c>
      <c r="F1067" s="3" t="str">
        <f t="shared" si="16"/>
        <v>Retail</v>
      </c>
      <c r="G1067" s="3">
        <v>3</v>
      </c>
      <c r="H1067" s="57"/>
    </row>
    <row r="1068" spans="1:8">
      <c r="A1068" s="57"/>
      <c r="B1068" s="57"/>
      <c r="C1068" s="176">
        <v>42188.708299999998</v>
      </c>
      <c r="D1068" s="3" t="s">
        <v>445</v>
      </c>
      <c r="E1068" s="3" t="s">
        <v>6</v>
      </c>
      <c r="F1068" s="3" t="str">
        <f t="shared" si="16"/>
        <v>Retail</v>
      </c>
      <c r="G1068" s="3">
        <v>2</v>
      </c>
      <c r="H1068" s="57"/>
    </row>
    <row r="1069" spans="1:8">
      <c r="A1069" s="57"/>
      <c r="B1069" s="57"/>
      <c r="C1069" s="176">
        <v>42322.469400000002</v>
      </c>
      <c r="D1069" s="3" t="s">
        <v>447</v>
      </c>
      <c r="E1069" s="3" t="s">
        <v>453</v>
      </c>
      <c r="F1069" s="3" t="str">
        <f t="shared" si="16"/>
        <v>Retail</v>
      </c>
      <c r="G1069" s="3">
        <v>4</v>
      </c>
      <c r="H1069" s="57"/>
    </row>
    <row r="1070" spans="1:8">
      <c r="A1070" s="57"/>
      <c r="B1070" s="57"/>
      <c r="C1070" s="176">
        <v>42235.7451</v>
      </c>
      <c r="D1070" s="3" t="s">
        <v>445</v>
      </c>
      <c r="E1070" s="3" t="s">
        <v>456</v>
      </c>
      <c r="F1070" s="3" t="str">
        <f t="shared" si="16"/>
        <v>Wholesale</v>
      </c>
      <c r="G1070" s="3">
        <v>39</v>
      </c>
      <c r="H1070" s="57"/>
    </row>
    <row r="1071" spans="1:8">
      <c r="A1071" s="57"/>
      <c r="B1071" s="57"/>
      <c r="C1071" s="176">
        <v>42350.472199999997</v>
      </c>
      <c r="D1071" s="3" t="s">
        <v>446</v>
      </c>
      <c r="E1071" s="3" t="s">
        <v>459</v>
      </c>
      <c r="F1071" s="3" t="str">
        <f t="shared" si="16"/>
        <v>Retail</v>
      </c>
      <c r="G1071" s="3">
        <v>2</v>
      </c>
      <c r="H1071" s="57"/>
    </row>
    <row r="1072" spans="1:8">
      <c r="A1072" s="57"/>
      <c r="B1072" s="57"/>
      <c r="C1072" s="176">
        <v>42098.713199999998</v>
      </c>
      <c r="D1072" s="3" t="s">
        <v>447</v>
      </c>
      <c r="E1072" s="3" t="s">
        <v>312</v>
      </c>
      <c r="F1072" s="3" t="str">
        <f t="shared" si="16"/>
        <v>Retail</v>
      </c>
      <c r="G1072" s="3">
        <v>7</v>
      </c>
      <c r="H1072" s="57"/>
    </row>
    <row r="1073" spans="1:8">
      <c r="A1073" s="57"/>
      <c r="B1073" s="57"/>
      <c r="C1073" s="176">
        <v>42353.547200000001</v>
      </c>
      <c r="D1073" s="3" t="s">
        <v>445</v>
      </c>
      <c r="E1073" s="3" t="s">
        <v>112</v>
      </c>
      <c r="F1073" s="3" t="str">
        <f t="shared" si="16"/>
        <v>Retail</v>
      </c>
      <c r="G1073" s="3">
        <v>1</v>
      </c>
      <c r="H1073" s="57"/>
    </row>
    <row r="1074" spans="1:8">
      <c r="A1074" s="57"/>
      <c r="B1074" s="57"/>
      <c r="C1074" s="176">
        <v>41981.968099999998</v>
      </c>
      <c r="D1074" s="3" t="s">
        <v>445</v>
      </c>
      <c r="E1074" s="3" t="s">
        <v>453</v>
      </c>
      <c r="F1074" s="3" t="str">
        <f t="shared" si="16"/>
        <v>Wholesale</v>
      </c>
      <c r="G1074" s="3">
        <v>29</v>
      </c>
      <c r="H1074" s="57"/>
    </row>
    <row r="1075" spans="1:8">
      <c r="A1075" s="57"/>
      <c r="B1075" s="57"/>
      <c r="C1075" s="176">
        <v>42309.193099999997</v>
      </c>
      <c r="D1075" s="3" t="s">
        <v>447</v>
      </c>
      <c r="E1075" s="3" t="s">
        <v>6</v>
      </c>
      <c r="F1075" s="3" t="str">
        <f t="shared" si="16"/>
        <v>Wholesale</v>
      </c>
      <c r="G1075" s="3">
        <v>95</v>
      </c>
      <c r="H1075" s="57"/>
    </row>
    <row r="1076" spans="1:8">
      <c r="A1076" s="57"/>
      <c r="B1076" s="57"/>
      <c r="C1076" s="176">
        <v>42241.525000000001</v>
      </c>
      <c r="D1076" s="3" t="s">
        <v>447</v>
      </c>
      <c r="E1076" s="3" t="s">
        <v>6</v>
      </c>
      <c r="F1076" s="3" t="str">
        <f t="shared" si="16"/>
        <v>Retail</v>
      </c>
      <c r="G1076" s="3">
        <v>9</v>
      </c>
      <c r="H1076" s="57"/>
    </row>
    <row r="1077" spans="1:8">
      <c r="A1077" s="57"/>
      <c r="B1077" s="57"/>
      <c r="C1077" s="176">
        <v>41985.525699999998</v>
      </c>
      <c r="D1077" s="3" t="s">
        <v>445</v>
      </c>
      <c r="E1077" s="3" t="s">
        <v>453</v>
      </c>
      <c r="F1077" s="3" t="str">
        <f t="shared" si="16"/>
        <v>Wholesale</v>
      </c>
      <c r="G1077" s="3">
        <v>27</v>
      </c>
      <c r="H1077" s="57"/>
    </row>
    <row r="1078" spans="1:8">
      <c r="A1078" s="57"/>
      <c r="B1078" s="57"/>
      <c r="C1078" s="176">
        <v>42196.506300000001</v>
      </c>
      <c r="D1078" s="3" t="s">
        <v>446</v>
      </c>
      <c r="E1078" s="3" t="s">
        <v>114</v>
      </c>
      <c r="F1078" s="3" t="str">
        <f t="shared" si="16"/>
        <v>Wholesale</v>
      </c>
      <c r="G1078" s="3">
        <v>55</v>
      </c>
      <c r="H1078" s="57"/>
    </row>
    <row r="1079" spans="1:8">
      <c r="A1079" s="57"/>
      <c r="B1079" s="57"/>
      <c r="C1079" s="176">
        <v>42188.554199999999</v>
      </c>
      <c r="D1079" s="3" t="s">
        <v>449</v>
      </c>
      <c r="E1079" s="3" t="s">
        <v>453</v>
      </c>
      <c r="F1079" s="3" t="str">
        <f t="shared" si="16"/>
        <v>Retail</v>
      </c>
      <c r="G1079" s="3">
        <v>2</v>
      </c>
      <c r="H1079" s="57"/>
    </row>
    <row r="1080" spans="1:8">
      <c r="A1080" s="57"/>
      <c r="B1080" s="57"/>
      <c r="C1080" s="176">
        <v>42130.581299999998</v>
      </c>
      <c r="D1080" s="3" t="s">
        <v>445</v>
      </c>
      <c r="E1080" s="3" t="s">
        <v>8</v>
      </c>
      <c r="F1080" s="3" t="str">
        <f t="shared" si="16"/>
        <v>Wholesale</v>
      </c>
      <c r="G1080" s="3">
        <v>52</v>
      </c>
      <c r="H1080" s="57"/>
    </row>
    <row r="1081" spans="1:8">
      <c r="A1081" s="57"/>
      <c r="B1081" s="57"/>
      <c r="C1081" s="176">
        <v>42350.439599999998</v>
      </c>
      <c r="D1081" s="3" t="s">
        <v>449</v>
      </c>
      <c r="E1081" s="3" t="s">
        <v>8</v>
      </c>
      <c r="F1081" s="3" t="str">
        <f t="shared" si="16"/>
        <v>Retail</v>
      </c>
      <c r="G1081" s="3">
        <v>6</v>
      </c>
      <c r="H1081" s="57"/>
    </row>
    <row r="1082" spans="1:8">
      <c r="A1082" s="57"/>
      <c r="B1082" s="57"/>
      <c r="C1082" s="176">
        <v>42207.127800000002</v>
      </c>
      <c r="D1082" s="3" t="s">
        <v>445</v>
      </c>
      <c r="E1082" s="3" t="s">
        <v>453</v>
      </c>
      <c r="F1082" s="3" t="str">
        <f t="shared" si="16"/>
        <v>Wholesale</v>
      </c>
      <c r="G1082" s="3">
        <v>53</v>
      </c>
      <c r="H1082" s="57"/>
    </row>
    <row r="1083" spans="1:8">
      <c r="A1083" s="57"/>
      <c r="B1083" s="57"/>
      <c r="C1083" s="176">
        <v>42195.545100000003</v>
      </c>
      <c r="D1083" s="3" t="s">
        <v>446</v>
      </c>
      <c r="E1083" s="3" t="s">
        <v>6</v>
      </c>
      <c r="F1083" s="3" t="str">
        <f t="shared" si="16"/>
        <v>Retail</v>
      </c>
      <c r="G1083" s="3">
        <v>7</v>
      </c>
      <c r="H1083" s="57"/>
    </row>
    <row r="1084" spans="1:8">
      <c r="A1084" s="57"/>
      <c r="B1084" s="57"/>
      <c r="C1084" s="176">
        <v>42308.520799999998</v>
      </c>
      <c r="D1084" s="3" t="s">
        <v>447</v>
      </c>
      <c r="E1084" s="3" t="s">
        <v>453</v>
      </c>
      <c r="F1084" s="3" t="str">
        <f t="shared" si="16"/>
        <v>Retail</v>
      </c>
      <c r="G1084" s="3">
        <v>7</v>
      </c>
      <c r="H1084" s="57"/>
    </row>
    <row r="1085" spans="1:8">
      <c r="A1085" s="57"/>
      <c r="B1085" s="57"/>
      <c r="C1085" s="176">
        <v>42118.4611</v>
      </c>
      <c r="D1085" s="3" t="s">
        <v>445</v>
      </c>
      <c r="E1085" s="3" t="s">
        <v>6</v>
      </c>
      <c r="F1085" s="3" t="str">
        <f t="shared" si="16"/>
        <v>Retail</v>
      </c>
      <c r="G1085" s="3">
        <v>6</v>
      </c>
      <c r="H1085" s="57"/>
    </row>
    <row r="1086" spans="1:8">
      <c r="A1086" s="57"/>
      <c r="B1086" s="57"/>
      <c r="C1086" s="176">
        <v>42257.158300000003</v>
      </c>
      <c r="D1086" s="3" t="s">
        <v>446</v>
      </c>
      <c r="E1086" s="3" t="s">
        <v>110</v>
      </c>
      <c r="F1086" s="3" t="str">
        <f t="shared" si="16"/>
        <v>Retail</v>
      </c>
      <c r="G1086" s="3">
        <v>5</v>
      </c>
      <c r="H1086" s="57"/>
    </row>
    <row r="1087" spans="1:8">
      <c r="A1087" s="57"/>
      <c r="B1087" s="57"/>
      <c r="C1087" s="176">
        <v>42267.474300000002</v>
      </c>
      <c r="D1087" s="3" t="s">
        <v>445</v>
      </c>
      <c r="E1087" s="3" t="s">
        <v>461</v>
      </c>
      <c r="F1087" s="3" t="str">
        <f t="shared" si="16"/>
        <v>Retail</v>
      </c>
      <c r="G1087" s="3">
        <v>1</v>
      </c>
      <c r="H1087" s="57"/>
    </row>
    <row r="1088" spans="1:8">
      <c r="A1088" s="57"/>
      <c r="B1088" s="57"/>
      <c r="C1088" s="176">
        <v>42189.796499999997</v>
      </c>
      <c r="D1088" s="3" t="s">
        <v>445</v>
      </c>
      <c r="E1088" s="3" t="s">
        <v>453</v>
      </c>
      <c r="F1088" s="3" t="str">
        <f t="shared" si="16"/>
        <v>Retail</v>
      </c>
      <c r="G1088" s="3">
        <v>2</v>
      </c>
      <c r="H1088" s="57"/>
    </row>
    <row r="1089" spans="1:8">
      <c r="A1089" s="57"/>
      <c r="B1089" s="57"/>
      <c r="C1089" s="176">
        <v>42254.7431</v>
      </c>
      <c r="D1089" s="3" t="s">
        <v>445</v>
      </c>
      <c r="E1089" s="3" t="s">
        <v>6</v>
      </c>
      <c r="F1089" s="3" t="str">
        <f t="shared" si="16"/>
        <v>Wholesale</v>
      </c>
      <c r="G1089" s="3">
        <v>33</v>
      </c>
      <c r="H1089" s="57"/>
    </row>
    <row r="1090" spans="1:8">
      <c r="A1090" s="57"/>
      <c r="B1090" s="57"/>
      <c r="C1090" s="176">
        <v>42080.520100000002</v>
      </c>
      <c r="D1090" s="3" t="s">
        <v>445</v>
      </c>
      <c r="E1090" s="3" t="s">
        <v>6</v>
      </c>
      <c r="F1090" s="3" t="str">
        <f t="shared" si="16"/>
        <v>Wholesale</v>
      </c>
      <c r="G1090" s="3">
        <v>39</v>
      </c>
      <c r="H1090" s="57"/>
    </row>
    <row r="1091" spans="1:8">
      <c r="A1091" s="57"/>
      <c r="B1091" s="57"/>
      <c r="C1091" s="176">
        <v>42232.218099999998</v>
      </c>
      <c r="D1091" s="3" t="s">
        <v>447</v>
      </c>
      <c r="E1091" s="3" t="s">
        <v>9</v>
      </c>
      <c r="F1091" s="3" t="str">
        <f t="shared" si="16"/>
        <v>Wholesale</v>
      </c>
      <c r="G1091" s="3">
        <v>28</v>
      </c>
      <c r="H1091" s="57"/>
    </row>
    <row r="1092" spans="1:8">
      <c r="A1092" s="57"/>
      <c r="B1092" s="57"/>
      <c r="C1092" s="176">
        <v>42337.482600000003</v>
      </c>
      <c r="D1092" s="3" t="s">
        <v>445</v>
      </c>
      <c r="E1092" s="3" t="s">
        <v>7</v>
      </c>
      <c r="F1092" s="3" t="str">
        <f t="shared" si="16"/>
        <v>Wholesale</v>
      </c>
      <c r="G1092" s="3">
        <v>12</v>
      </c>
      <c r="H1092" s="57"/>
    </row>
    <row r="1093" spans="1:8">
      <c r="A1093" s="57"/>
      <c r="B1093" s="57"/>
      <c r="C1093" s="176">
        <v>42237.820800000001</v>
      </c>
      <c r="D1093" s="3" t="s">
        <v>447</v>
      </c>
      <c r="E1093" s="3" t="s">
        <v>9</v>
      </c>
      <c r="F1093" s="3" t="str">
        <f t="shared" si="16"/>
        <v>Retail</v>
      </c>
      <c r="G1093" s="3">
        <v>3</v>
      </c>
      <c r="H1093" s="57"/>
    </row>
    <row r="1094" spans="1:8">
      <c r="A1094" s="57"/>
      <c r="B1094" s="57"/>
      <c r="C1094" s="176">
        <v>41984.504200000003</v>
      </c>
      <c r="D1094" s="3" t="s">
        <v>447</v>
      </c>
      <c r="E1094" s="3" t="s">
        <v>8</v>
      </c>
      <c r="F1094" s="3" t="str">
        <f t="shared" si="16"/>
        <v>Retail</v>
      </c>
      <c r="G1094" s="3">
        <v>8</v>
      </c>
      <c r="H1094" s="57"/>
    </row>
    <row r="1095" spans="1:8">
      <c r="A1095" s="57"/>
      <c r="B1095" s="57"/>
      <c r="C1095" s="176">
        <v>42241.132599999997</v>
      </c>
      <c r="D1095" s="3" t="s">
        <v>446</v>
      </c>
      <c r="E1095" s="3" t="s">
        <v>453</v>
      </c>
      <c r="F1095" s="3" t="str">
        <f t="shared" si="16"/>
        <v>Wholesale</v>
      </c>
      <c r="G1095" s="3">
        <v>77</v>
      </c>
      <c r="H1095" s="57"/>
    </row>
    <row r="1096" spans="1:8">
      <c r="A1096" s="57"/>
      <c r="B1096" s="57"/>
      <c r="C1096" s="176">
        <v>41980.706899999997</v>
      </c>
      <c r="D1096" s="3" t="s">
        <v>447</v>
      </c>
      <c r="E1096" s="3" t="s">
        <v>110</v>
      </c>
      <c r="F1096" s="3" t="str">
        <f t="shared" si="16"/>
        <v>Wholesale</v>
      </c>
      <c r="G1096" s="3">
        <v>88</v>
      </c>
      <c r="H1096" s="57"/>
    </row>
    <row r="1097" spans="1:8">
      <c r="A1097" s="57"/>
      <c r="B1097" s="57"/>
      <c r="C1097" s="176">
        <v>41982.658300000003</v>
      </c>
      <c r="D1097" s="3" t="s">
        <v>449</v>
      </c>
      <c r="E1097" s="3" t="s">
        <v>8</v>
      </c>
      <c r="F1097" s="3" t="str">
        <f t="shared" si="16"/>
        <v>Retail</v>
      </c>
      <c r="G1097" s="3">
        <v>4</v>
      </c>
      <c r="H1097" s="57"/>
    </row>
    <row r="1098" spans="1:8">
      <c r="A1098" s="57"/>
      <c r="B1098" s="57"/>
      <c r="C1098" s="176">
        <v>42332.7889</v>
      </c>
      <c r="D1098" s="3" t="s">
        <v>447</v>
      </c>
      <c r="E1098" s="3" t="s">
        <v>6</v>
      </c>
      <c r="F1098" s="3" t="str">
        <f t="shared" ref="F1098:F1161" si="17">IF(G1098&lt;10,"Retail","Wholesale")</f>
        <v>Wholesale</v>
      </c>
      <c r="G1098" s="3">
        <v>30</v>
      </c>
      <c r="H1098" s="57"/>
    </row>
    <row r="1099" spans="1:8">
      <c r="A1099" s="57"/>
      <c r="B1099" s="57"/>
      <c r="C1099" s="176">
        <v>42249.522199999999</v>
      </c>
      <c r="D1099" s="3" t="s">
        <v>445</v>
      </c>
      <c r="E1099" s="3" t="s">
        <v>6</v>
      </c>
      <c r="F1099" s="3" t="str">
        <f t="shared" si="17"/>
        <v>Retail</v>
      </c>
      <c r="G1099" s="3">
        <v>5</v>
      </c>
      <c r="H1099" s="57"/>
    </row>
    <row r="1100" spans="1:8">
      <c r="A1100" s="57"/>
      <c r="B1100" s="57"/>
      <c r="C1100" s="176">
        <v>41983.766000000003</v>
      </c>
      <c r="D1100" s="3" t="s">
        <v>447</v>
      </c>
      <c r="E1100" s="3" t="s">
        <v>453</v>
      </c>
      <c r="F1100" s="3" t="str">
        <f t="shared" si="17"/>
        <v>Retail</v>
      </c>
      <c r="G1100" s="3">
        <v>6</v>
      </c>
      <c r="H1100" s="57"/>
    </row>
    <row r="1101" spans="1:8">
      <c r="A1101" s="57"/>
      <c r="B1101" s="57"/>
      <c r="C1101" s="176">
        <v>42166.747199999998</v>
      </c>
      <c r="D1101" s="3" t="s">
        <v>449</v>
      </c>
      <c r="E1101" s="3" t="s">
        <v>456</v>
      </c>
      <c r="F1101" s="3" t="str">
        <f t="shared" si="17"/>
        <v>Retail</v>
      </c>
      <c r="G1101" s="3">
        <v>2</v>
      </c>
      <c r="H1101" s="57"/>
    </row>
    <row r="1102" spans="1:8">
      <c r="A1102" s="57"/>
      <c r="B1102" s="57"/>
      <c r="C1102" s="176">
        <v>42360.553500000002</v>
      </c>
      <c r="D1102" s="3" t="s">
        <v>447</v>
      </c>
      <c r="E1102" s="3" t="s">
        <v>452</v>
      </c>
      <c r="F1102" s="3" t="str">
        <f t="shared" si="17"/>
        <v>Retail</v>
      </c>
      <c r="G1102" s="3">
        <v>4</v>
      </c>
      <c r="H1102" s="57"/>
    </row>
    <row r="1103" spans="1:8">
      <c r="A1103" s="57"/>
      <c r="B1103" s="57"/>
      <c r="C1103" s="176">
        <v>42172.752099999998</v>
      </c>
      <c r="D1103" s="3" t="s">
        <v>449</v>
      </c>
      <c r="E1103" s="3" t="s">
        <v>453</v>
      </c>
      <c r="F1103" s="3" t="str">
        <f t="shared" si="17"/>
        <v>Retail</v>
      </c>
      <c r="G1103" s="3">
        <v>2</v>
      </c>
      <c r="H1103" s="57"/>
    </row>
    <row r="1104" spans="1:8">
      <c r="A1104" s="57"/>
      <c r="B1104" s="57"/>
      <c r="C1104" s="176">
        <v>42237.608999999997</v>
      </c>
      <c r="D1104" s="3" t="s">
        <v>449</v>
      </c>
      <c r="E1104" s="3" t="s">
        <v>453</v>
      </c>
      <c r="F1104" s="3" t="str">
        <f t="shared" si="17"/>
        <v>Wholesale</v>
      </c>
      <c r="G1104" s="3">
        <v>69</v>
      </c>
      <c r="H1104" s="57"/>
    </row>
    <row r="1105" spans="1:8">
      <c r="A1105" s="57"/>
      <c r="B1105" s="57"/>
      <c r="C1105" s="176">
        <v>42338.427100000001</v>
      </c>
      <c r="D1105" s="3" t="s">
        <v>449</v>
      </c>
      <c r="E1105" s="3" t="s">
        <v>110</v>
      </c>
      <c r="F1105" s="3" t="str">
        <f t="shared" si="17"/>
        <v>Retail</v>
      </c>
      <c r="G1105" s="3">
        <v>2</v>
      </c>
      <c r="H1105" s="57"/>
    </row>
    <row r="1106" spans="1:8">
      <c r="A1106" s="57"/>
      <c r="B1106" s="57"/>
      <c r="C1106" s="176">
        <v>42102.206899999997</v>
      </c>
      <c r="D1106" s="3" t="s">
        <v>445</v>
      </c>
      <c r="E1106" s="3" t="s">
        <v>458</v>
      </c>
      <c r="F1106" s="3" t="str">
        <f t="shared" si="17"/>
        <v>Wholesale</v>
      </c>
      <c r="G1106" s="3">
        <v>26</v>
      </c>
      <c r="H1106" s="57"/>
    </row>
    <row r="1107" spans="1:8">
      <c r="A1107" s="57"/>
      <c r="B1107" s="57"/>
      <c r="C1107" s="176">
        <v>42192.790300000001</v>
      </c>
      <c r="D1107" s="3" t="s">
        <v>446</v>
      </c>
      <c r="E1107" s="3" t="s">
        <v>455</v>
      </c>
      <c r="F1107" s="3" t="str">
        <f t="shared" si="17"/>
        <v>Retail</v>
      </c>
      <c r="G1107" s="3">
        <v>5</v>
      </c>
      <c r="H1107" s="57"/>
    </row>
    <row r="1108" spans="1:8">
      <c r="A1108" s="57"/>
      <c r="B1108" s="57"/>
      <c r="C1108" s="176">
        <v>42176.0236</v>
      </c>
      <c r="D1108" s="3" t="s">
        <v>446</v>
      </c>
      <c r="E1108" s="3" t="s">
        <v>454</v>
      </c>
      <c r="F1108" s="3" t="str">
        <f t="shared" si="17"/>
        <v>Retail</v>
      </c>
      <c r="G1108" s="3">
        <v>4</v>
      </c>
      <c r="H1108" s="57"/>
    </row>
    <row r="1109" spans="1:8">
      <c r="A1109" s="57"/>
      <c r="B1109" s="57"/>
      <c r="C1109" s="176">
        <v>42170.185400000002</v>
      </c>
      <c r="D1109" s="3" t="s">
        <v>447</v>
      </c>
      <c r="E1109" s="3" t="s">
        <v>453</v>
      </c>
      <c r="F1109" s="3" t="str">
        <f t="shared" si="17"/>
        <v>Wholesale</v>
      </c>
      <c r="G1109" s="3">
        <v>45</v>
      </c>
      <c r="H1109" s="57"/>
    </row>
    <row r="1110" spans="1:8">
      <c r="A1110" s="57"/>
      <c r="B1110" s="57"/>
      <c r="C1110" s="176">
        <v>42252.161800000002</v>
      </c>
      <c r="D1110" s="3" t="s">
        <v>447</v>
      </c>
      <c r="E1110" s="3" t="s">
        <v>453</v>
      </c>
      <c r="F1110" s="3" t="str">
        <f t="shared" si="17"/>
        <v>Retail</v>
      </c>
      <c r="G1110" s="3">
        <v>7</v>
      </c>
      <c r="H1110" s="57"/>
    </row>
    <row r="1111" spans="1:8">
      <c r="A1111" s="57"/>
      <c r="B1111" s="57"/>
      <c r="C1111" s="176">
        <v>41980.691700000003</v>
      </c>
      <c r="D1111" s="3" t="s">
        <v>445</v>
      </c>
      <c r="E1111" s="3" t="s">
        <v>312</v>
      </c>
      <c r="F1111" s="3" t="str">
        <f t="shared" si="17"/>
        <v>Retail</v>
      </c>
      <c r="G1111" s="3">
        <v>5</v>
      </c>
      <c r="H1111" s="57"/>
    </row>
    <row r="1112" spans="1:8">
      <c r="A1112" s="57"/>
      <c r="B1112" s="57"/>
      <c r="C1112" s="176">
        <v>42248.463900000002</v>
      </c>
      <c r="D1112" s="3" t="s">
        <v>445</v>
      </c>
      <c r="E1112" s="3" t="s">
        <v>6</v>
      </c>
      <c r="F1112" s="3" t="str">
        <f t="shared" si="17"/>
        <v>Retail</v>
      </c>
      <c r="G1112" s="3">
        <v>6</v>
      </c>
      <c r="H1112" s="57"/>
    </row>
    <row r="1113" spans="1:8">
      <c r="A1113" s="57"/>
      <c r="B1113" s="57"/>
      <c r="C1113" s="176">
        <v>42286.600700000003</v>
      </c>
      <c r="D1113" s="3" t="s">
        <v>446</v>
      </c>
      <c r="E1113" s="3" t="s">
        <v>453</v>
      </c>
      <c r="F1113" s="3" t="str">
        <f t="shared" si="17"/>
        <v>Wholesale</v>
      </c>
      <c r="G1113" s="3">
        <v>71</v>
      </c>
      <c r="H1113" s="57"/>
    </row>
    <row r="1114" spans="1:8">
      <c r="A1114" s="57"/>
      <c r="B1114" s="57"/>
      <c r="C1114" s="176">
        <v>41977.518100000001</v>
      </c>
      <c r="D1114" s="3" t="s">
        <v>446</v>
      </c>
      <c r="E1114" s="3" t="s">
        <v>312</v>
      </c>
      <c r="F1114" s="3" t="str">
        <f t="shared" si="17"/>
        <v>Retail</v>
      </c>
      <c r="G1114" s="3">
        <v>7</v>
      </c>
      <c r="H1114" s="57"/>
    </row>
    <row r="1115" spans="1:8">
      <c r="A1115" s="57"/>
      <c r="B1115" s="57"/>
      <c r="C1115" s="176">
        <v>42353.604200000002</v>
      </c>
      <c r="D1115" s="3" t="s">
        <v>445</v>
      </c>
      <c r="E1115" s="3" t="s">
        <v>312</v>
      </c>
      <c r="F1115" s="3" t="str">
        <f t="shared" si="17"/>
        <v>Wholesale</v>
      </c>
      <c r="G1115" s="3">
        <v>130</v>
      </c>
      <c r="H1115" s="57"/>
    </row>
    <row r="1116" spans="1:8">
      <c r="A1116" s="57"/>
      <c r="B1116" s="57"/>
      <c r="C1116" s="176">
        <v>42344.184699999998</v>
      </c>
      <c r="D1116" s="3" t="s">
        <v>446</v>
      </c>
      <c r="E1116" s="3" t="s">
        <v>7</v>
      </c>
      <c r="F1116" s="3" t="str">
        <f t="shared" si="17"/>
        <v>Wholesale</v>
      </c>
      <c r="G1116" s="3">
        <v>39</v>
      </c>
      <c r="H1116" s="57"/>
    </row>
    <row r="1117" spans="1:8">
      <c r="A1117" s="57"/>
      <c r="B1117" s="57"/>
      <c r="C1117" s="176">
        <v>42129.170100000003</v>
      </c>
      <c r="D1117" s="3" t="s">
        <v>449</v>
      </c>
      <c r="E1117" s="3" t="s">
        <v>10</v>
      </c>
      <c r="F1117" s="3" t="str">
        <f t="shared" si="17"/>
        <v>Wholesale</v>
      </c>
      <c r="G1117" s="3">
        <v>20</v>
      </c>
      <c r="H1117" s="57"/>
    </row>
    <row r="1118" spans="1:8">
      <c r="A1118" s="57"/>
      <c r="B1118" s="57"/>
      <c r="C1118" s="176">
        <v>42157.461799999997</v>
      </c>
      <c r="D1118" s="3" t="s">
        <v>445</v>
      </c>
      <c r="E1118" s="3" t="s">
        <v>453</v>
      </c>
      <c r="F1118" s="3" t="str">
        <f t="shared" si="17"/>
        <v>Wholesale</v>
      </c>
      <c r="G1118" s="3">
        <v>29</v>
      </c>
      <c r="H1118" s="57"/>
    </row>
    <row r="1119" spans="1:8">
      <c r="A1119" s="57"/>
      <c r="B1119" s="57"/>
      <c r="C1119" s="176">
        <v>42343.494400000003</v>
      </c>
      <c r="D1119" s="3" t="s">
        <v>447</v>
      </c>
      <c r="E1119" s="3" t="s">
        <v>114</v>
      </c>
      <c r="F1119" s="3" t="str">
        <f t="shared" si="17"/>
        <v>Wholesale</v>
      </c>
      <c r="G1119" s="3">
        <v>26</v>
      </c>
      <c r="H1119" s="57"/>
    </row>
    <row r="1120" spans="1:8">
      <c r="A1120" s="57"/>
      <c r="B1120" s="57"/>
      <c r="C1120" s="176">
        <v>42336.113899999997</v>
      </c>
      <c r="D1120" s="3" t="s">
        <v>445</v>
      </c>
      <c r="E1120" s="3" t="s">
        <v>455</v>
      </c>
      <c r="F1120" s="3" t="str">
        <f t="shared" si="17"/>
        <v>Retail</v>
      </c>
      <c r="G1120" s="3">
        <v>1</v>
      </c>
      <c r="H1120" s="57"/>
    </row>
    <row r="1121" spans="1:8">
      <c r="A1121" s="57"/>
      <c r="B1121" s="57"/>
      <c r="C1121" s="176">
        <v>42343.765299999999</v>
      </c>
      <c r="D1121" s="3" t="s">
        <v>446</v>
      </c>
      <c r="E1121" s="3" t="s">
        <v>9</v>
      </c>
      <c r="F1121" s="3" t="str">
        <f t="shared" si="17"/>
        <v>Retail</v>
      </c>
      <c r="G1121" s="3">
        <v>5</v>
      </c>
      <c r="H1121" s="57"/>
    </row>
    <row r="1122" spans="1:8">
      <c r="A1122" s="57"/>
      <c r="B1122" s="57"/>
      <c r="C1122" s="176">
        <v>42334.486100000002</v>
      </c>
      <c r="D1122" s="3" t="s">
        <v>445</v>
      </c>
      <c r="E1122" s="3" t="s">
        <v>110</v>
      </c>
      <c r="F1122" s="3" t="str">
        <f t="shared" si="17"/>
        <v>Retail</v>
      </c>
      <c r="G1122" s="3">
        <v>2</v>
      </c>
      <c r="H1122" s="57"/>
    </row>
    <row r="1123" spans="1:8">
      <c r="A1123" s="57"/>
      <c r="B1123" s="57"/>
      <c r="C1123" s="176">
        <v>41985.552799999998</v>
      </c>
      <c r="D1123" s="3" t="s">
        <v>447</v>
      </c>
      <c r="E1123" s="3" t="s">
        <v>452</v>
      </c>
      <c r="F1123" s="3" t="str">
        <f t="shared" si="17"/>
        <v>Retail</v>
      </c>
      <c r="G1123" s="3">
        <v>2</v>
      </c>
      <c r="H1123" s="57"/>
    </row>
    <row r="1124" spans="1:8">
      <c r="A1124" s="57"/>
      <c r="B1124" s="57"/>
      <c r="C1124" s="176">
        <v>42329.536099999998</v>
      </c>
      <c r="D1124" s="3" t="s">
        <v>447</v>
      </c>
      <c r="E1124" s="3" t="s">
        <v>114</v>
      </c>
      <c r="F1124" s="3" t="str">
        <f t="shared" si="17"/>
        <v>Retail</v>
      </c>
      <c r="G1124" s="3">
        <v>1</v>
      </c>
      <c r="H1124" s="57"/>
    </row>
    <row r="1125" spans="1:8">
      <c r="A1125" s="57"/>
      <c r="B1125" s="57"/>
      <c r="C1125" s="176">
        <v>41985.5285</v>
      </c>
      <c r="D1125" s="3" t="s">
        <v>445</v>
      </c>
      <c r="E1125" s="3" t="s">
        <v>451</v>
      </c>
      <c r="F1125" s="3" t="str">
        <f t="shared" si="17"/>
        <v>Wholesale</v>
      </c>
      <c r="G1125" s="3">
        <v>27</v>
      </c>
      <c r="H1125" s="57"/>
    </row>
    <row r="1126" spans="1:8">
      <c r="A1126" s="57"/>
      <c r="B1126" s="57"/>
      <c r="C1126" s="176">
        <v>42181.466</v>
      </c>
      <c r="D1126" s="3" t="s">
        <v>445</v>
      </c>
      <c r="E1126" s="3" t="s">
        <v>453</v>
      </c>
      <c r="F1126" s="3" t="str">
        <f t="shared" si="17"/>
        <v>Retail</v>
      </c>
      <c r="G1126" s="3">
        <v>9</v>
      </c>
      <c r="H1126" s="57"/>
    </row>
    <row r="1127" spans="1:8">
      <c r="A1127" s="57"/>
      <c r="B1127" s="57"/>
      <c r="C1127" s="176">
        <v>41981.765299999999</v>
      </c>
      <c r="D1127" s="3" t="s">
        <v>445</v>
      </c>
      <c r="E1127" s="3" t="s">
        <v>112</v>
      </c>
      <c r="F1127" s="3" t="str">
        <f t="shared" si="17"/>
        <v>Wholesale</v>
      </c>
      <c r="G1127" s="3">
        <v>141</v>
      </c>
      <c r="H1127" s="57"/>
    </row>
    <row r="1128" spans="1:8">
      <c r="A1128" s="57"/>
      <c r="B1128" s="57"/>
      <c r="C1128" s="176">
        <v>42356.499300000003</v>
      </c>
      <c r="D1128" s="3" t="s">
        <v>445</v>
      </c>
      <c r="E1128" s="3" t="s">
        <v>114</v>
      </c>
      <c r="F1128" s="3" t="str">
        <f t="shared" si="17"/>
        <v>Wholesale</v>
      </c>
      <c r="G1128" s="3">
        <v>39</v>
      </c>
      <c r="H1128" s="57"/>
    </row>
    <row r="1129" spans="1:8">
      <c r="A1129" s="57"/>
      <c r="B1129" s="57"/>
      <c r="C1129" s="176">
        <v>42197.104899999998</v>
      </c>
      <c r="D1129" s="3" t="s">
        <v>445</v>
      </c>
      <c r="E1129" s="3" t="s">
        <v>452</v>
      </c>
      <c r="F1129" s="3" t="str">
        <f t="shared" si="17"/>
        <v>Retail</v>
      </c>
      <c r="G1129" s="3">
        <v>7</v>
      </c>
      <c r="H1129" s="57"/>
    </row>
    <row r="1130" spans="1:8">
      <c r="A1130" s="57"/>
      <c r="B1130" s="57"/>
      <c r="C1130" s="176">
        <v>41978.522900000004</v>
      </c>
      <c r="D1130" s="3" t="s">
        <v>449</v>
      </c>
      <c r="E1130" s="3" t="s">
        <v>112</v>
      </c>
      <c r="F1130" s="3" t="str">
        <f t="shared" si="17"/>
        <v>Wholesale</v>
      </c>
      <c r="G1130" s="3">
        <v>31</v>
      </c>
      <c r="H1130" s="57"/>
    </row>
    <row r="1131" spans="1:8">
      <c r="A1131" s="57"/>
      <c r="B1131" s="57"/>
      <c r="C1131" s="176">
        <v>42178.526400000002</v>
      </c>
      <c r="D1131" s="3" t="s">
        <v>445</v>
      </c>
      <c r="E1131" s="3" t="s">
        <v>448</v>
      </c>
      <c r="F1131" s="3" t="str">
        <f t="shared" si="17"/>
        <v>Retail</v>
      </c>
      <c r="G1131" s="3">
        <v>3</v>
      </c>
      <c r="H1131" s="57"/>
    </row>
    <row r="1132" spans="1:8">
      <c r="A1132" s="57"/>
      <c r="B1132" s="57"/>
      <c r="C1132" s="176">
        <v>42341.744400000003</v>
      </c>
      <c r="D1132" s="3" t="s">
        <v>445</v>
      </c>
      <c r="E1132" s="3" t="s">
        <v>450</v>
      </c>
      <c r="F1132" s="3" t="str">
        <f t="shared" si="17"/>
        <v>Retail</v>
      </c>
      <c r="G1132" s="3">
        <v>5</v>
      </c>
      <c r="H1132" s="57"/>
    </row>
    <row r="1133" spans="1:8">
      <c r="A1133" s="57"/>
      <c r="B1133" s="57"/>
      <c r="C1133" s="176">
        <v>42225.9257</v>
      </c>
      <c r="D1133" s="3" t="s">
        <v>445</v>
      </c>
      <c r="E1133" s="3" t="s">
        <v>453</v>
      </c>
      <c r="F1133" s="3" t="str">
        <f t="shared" si="17"/>
        <v>Retail</v>
      </c>
      <c r="G1133" s="3">
        <v>4</v>
      </c>
      <c r="H1133" s="57"/>
    </row>
    <row r="1134" spans="1:8">
      <c r="A1134" s="57"/>
      <c r="B1134" s="57"/>
      <c r="C1134" s="176">
        <v>42360.750699999997</v>
      </c>
      <c r="D1134" s="3" t="s">
        <v>447</v>
      </c>
      <c r="E1134" s="3" t="s">
        <v>450</v>
      </c>
      <c r="F1134" s="3" t="str">
        <f t="shared" si="17"/>
        <v>Wholesale</v>
      </c>
      <c r="G1134" s="3">
        <v>34</v>
      </c>
      <c r="H1134" s="57"/>
    </row>
    <row r="1135" spans="1:8">
      <c r="A1135" s="57"/>
      <c r="B1135" s="57"/>
      <c r="C1135" s="176">
        <v>42345.728499999997</v>
      </c>
      <c r="D1135" s="3" t="s">
        <v>445</v>
      </c>
      <c r="E1135" s="3" t="s">
        <v>453</v>
      </c>
      <c r="F1135" s="3" t="str">
        <f t="shared" si="17"/>
        <v>Retail</v>
      </c>
      <c r="G1135" s="3">
        <v>1</v>
      </c>
      <c r="H1135" s="57"/>
    </row>
    <row r="1136" spans="1:8">
      <c r="A1136" s="57"/>
      <c r="B1136" s="57"/>
      <c r="C1136" s="176">
        <v>42202.184000000001</v>
      </c>
      <c r="D1136" s="3" t="s">
        <v>447</v>
      </c>
      <c r="E1136" s="3" t="s">
        <v>8</v>
      </c>
      <c r="F1136" s="3" t="str">
        <f t="shared" si="17"/>
        <v>Wholesale</v>
      </c>
      <c r="G1136" s="3">
        <v>35</v>
      </c>
      <c r="H1136" s="57"/>
    </row>
    <row r="1137" spans="1:8">
      <c r="A1137" s="57"/>
      <c r="B1137" s="57"/>
      <c r="C1137" s="176">
        <v>41980.552100000001</v>
      </c>
      <c r="D1137" s="3" t="s">
        <v>446</v>
      </c>
      <c r="E1137" s="3" t="s">
        <v>452</v>
      </c>
      <c r="F1137" s="3" t="str">
        <f t="shared" si="17"/>
        <v>Retail</v>
      </c>
      <c r="G1137" s="3">
        <v>2</v>
      </c>
      <c r="H1137" s="57"/>
    </row>
    <row r="1138" spans="1:8">
      <c r="A1138" s="57"/>
      <c r="B1138" s="57"/>
      <c r="C1138" s="176">
        <v>42219.658300000003</v>
      </c>
      <c r="D1138" s="3" t="s">
        <v>445</v>
      </c>
      <c r="E1138" s="3" t="s">
        <v>6</v>
      </c>
      <c r="F1138" s="3" t="str">
        <f t="shared" si="17"/>
        <v>Retail</v>
      </c>
      <c r="G1138" s="3">
        <v>2</v>
      </c>
      <c r="H1138" s="57"/>
    </row>
    <row r="1139" spans="1:8">
      <c r="A1139" s="57"/>
      <c r="B1139" s="57"/>
      <c r="C1139" s="176">
        <v>42179.724999999999</v>
      </c>
      <c r="D1139" s="3" t="s">
        <v>445</v>
      </c>
      <c r="E1139" s="3" t="s">
        <v>114</v>
      </c>
      <c r="F1139" s="3" t="str">
        <f t="shared" si="17"/>
        <v>Retail</v>
      </c>
      <c r="G1139" s="3">
        <v>5</v>
      </c>
      <c r="H1139" s="57"/>
    </row>
    <row r="1140" spans="1:8">
      <c r="A1140" s="57"/>
      <c r="B1140" s="57"/>
      <c r="C1140" s="176">
        <v>42145.486100000002</v>
      </c>
      <c r="D1140" s="3" t="s">
        <v>445</v>
      </c>
      <c r="E1140" s="3" t="s">
        <v>7</v>
      </c>
      <c r="F1140" s="3" t="str">
        <f t="shared" si="17"/>
        <v>Wholesale</v>
      </c>
      <c r="G1140" s="3">
        <v>54</v>
      </c>
      <c r="H1140" s="57"/>
    </row>
    <row r="1141" spans="1:8">
      <c r="A1141" s="57"/>
      <c r="B1141" s="57"/>
      <c r="C1141" s="176">
        <v>42337.762499999997</v>
      </c>
      <c r="D1141" s="3" t="s">
        <v>447</v>
      </c>
      <c r="E1141" s="3" t="s">
        <v>7</v>
      </c>
      <c r="F1141" s="3" t="str">
        <f t="shared" si="17"/>
        <v>Retail</v>
      </c>
      <c r="G1141" s="3">
        <v>1</v>
      </c>
      <c r="H1141" s="57"/>
    </row>
    <row r="1142" spans="1:8">
      <c r="A1142" s="57"/>
      <c r="B1142" s="57"/>
      <c r="C1142" s="176">
        <v>42339.5</v>
      </c>
      <c r="D1142" s="3" t="s">
        <v>449</v>
      </c>
      <c r="E1142" s="3" t="s">
        <v>114</v>
      </c>
      <c r="F1142" s="3" t="str">
        <f t="shared" si="17"/>
        <v>Wholesale</v>
      </c>
      <c r="G1142" s="3">
        <v>38</v>
      </c>
      <c r="H1142" s="57"/>
    </row>
    <row r="1143" spans="1:8">
      <c r="A1143" s="57"/>
      <c r="B1143" s="57"/>
      <c r="C1143" s="176">
        <v>42258.599300000002</v>
      </c>
      <c r="D1143" s="3" t="s">
        <v>446</v>
      </c>
      <c r="E1143" s="3" t="s">
        <v>6</v>
      </c>
      <c r="F1143" s="3" t="str">
        <f t="shared" si="17"/>
        <v>Retail</v>
      </c>
      <c r="G1143" s="3">
        <v>9</v>
      </c>
      <c r="H1143" s="57"/>
    </row>
    <row r="1144" spans="1:8">
      <c r="A1144" s="57"/>
      <c r="B1144" s="57"/>
      <c r="C1144" s="176">
        <v>42358.635399999999</v>
      </c>
      <c r="D1144" s="3" t="s">
        <v>445</v>
      </c>
      <c r="E1144" s="3" t="s">
        <v>6</v>
      </c>
      <c r="F1144" s="3" t="str">
        <f t="shared" si="17"/>
        <v>Wholesale</v>
      </c>
      <c r="G1144" s="3">
        <v>106</v>
      </c>
      <c r="H1144" s="57"/>
    </row>
    <row r="1145" spans="1:8">
      <c r="A1145" s="57"/>
      <c r="B1145" s="57"/>
      <c r="C1145" s="176">
        <v>42362.934699999998</v>
      </c>
      <c r="D1145" s="3" t="s">
        <v>445</v>
      </c>
      <c r="E1145" s="3" t="s">
        <v>453</v>
      </c>
      <c r="F1145" s="3" t="str">
        <f t="shared" si="17"/>
        <v>Retail</v>
      </c>
      <c r="G1145" s="3">
        <v>2</v>
      </c>
      <c r="H1145" s="57"/>
    </row>
    <row r="1146" spans="1:8">
      <c r="A1146" s="57"/>
      <c r="B1146" s="57"/>
      <c r="C1146" s="176">
        <v>41990.8174</v>
      </c>
      <c r="D1146" s="3" t="s">
        <v>445</v>
      </c>
      <c r="E1146" s="3" t="s">
        <v>114</v>
      </c>
      <c r="F1146" s="3" t="str">
        <f t="shared" si="17"/>
        <v>Retail</v>
      </c>
      <c r="G1146" s="3">
        <v>4</v>
      </c>
      <c r="H1146" s="57"/>
    </row>
    <row r="1147" spans="1:8">
      <c r="A1147" s="57"/>
      <c r="B1147" s="57"/>
      <c r="C1147" s="176">
        <v>41981.737500000003</v>
      </c>
      <c r="D1147" s="3" t="s">
        <v>445</v>
      </c>
      <c r="E1147" s="3" t="s">
        <v>453</v>
      </c>
      <c r="F1147" s="3" t="str">
        <f t="shared" si="17"/>
        <v>Wholesale</v>
      </c>
      <c r="G1147" s="3">
        <v>37</v>
      </c>
      <c r="H1147" s="57"/>
    </row>
    <row r="1148" spans="1:8">
      <c r="A1148" s="57"/>
      <c r="B1148" s="57"/>
      <c r="C1148" s="176">
        <v>42162.547899999998</v>
      </c>
      <c r="D1148" s="3" t="s">
        <v>445</v>
      </c>
      <c r="E1148" s="3" t="s">
        <v>453</v>
      </c>
      <c r="F1148" s="3" t="str">
        <f t="shared" si="17"/>
        <v>Retail</v>
      </c>
      <c r="G1148" s="3">
        <v>7</v>
      </c>
      <c r="H1148" s="57"/>
    </row>
    <row r="1149" spans="1:8">
      <c r="A1149" s="57"/>
      <c r="B1149" s="57"/>
      <c r="C1149" s="176">
        <v>41980.747900000002</v>
      </c>
      <c r="D1149" s="3" t="s">
        <v>446</v>
      </c>
      <c r="E1149" s="3" t="s">
        <v>6</v>
      </c>
      <c r="F1149" s="3" t="str">
        <f t="shared" si="17"/>
        <v>Wholesale</v>
      </c>
      <c r="G1149" s="3">
        <v>68</v>
      </c>
      <c r="H1149" s="57"/>
    </row>
    <row r="1150" spans="1:8">
      <c r="A1150" s="57"/>
      <c r="B1150" s="57"/>
      <c r="C1150" s="176">
        <v>42345.161099999998</v>
      </c>
      <c r="D1150" s="3" t="s">
        <v>449</v>
      </c>
      <c r="E1150" s="3" t="s">
        <v>453</v>
      </c>
      <c r="F1150" s="3" t="str">
        <f t="shared" si="17"/>
        <v>Retail</v>
      </c>
      <c r="G1150" s="3">
        <v>2</v>
      </c>
      <c r="H1150" s="57"/>
    </row>
    <row r="1151" spans="1:8">
      <c r="A1151" s="57"/>
      <c r="B1151" s="57"/>
      <c r="C1151" s="176">
        <v>42292.516000000003</v>
      </c>
      <c r="D1151" s="3" t="s">
        <v>445</v>
      </c>
      <c r="E1151" s="3" t="s">
        <v>9</v>
      </c>
      <c r="F1151" s="3" t="str">
        <f t="shared" si="17"/>
        <v>Wholesale</v>
      </c>
      <c r="G1151" s="3">
        <v>28</v>
      </c>
      <c r="H1151" s="57"/>
    </row>
    <row r="1152" spans="1:8">
      <c r="A1152" s="57"/>
      <c r="B1152" s="57"/>
      <c r="C1152" s="176">
        <v>42344.5625</v>
      </c>
      <c r="D1152" s="3" t="s">
        <v>447</v>
      </c>
      <c r="E1152" s="3" t="s">
        <v>453</v>
      </c>
      <c r="F1152" s="3" t="str">
        <f t="shared" si="17"/>
        <v>Retail</v>
      </c>
      <c r="G1152" s="3">
        <v>2</v>
      </c>
      <c r="H1152" s="57"/>
    </row>
    <row r="1153" spans="1:8">
      <c r="A1153" s="57"/>
      <c r="B1153" s="57"/>
      <c r="C1153" s="176">
        <v>42261.481899999999</v>
      </c>
      <c r="D1153" s="3" t="s">
        <v>447</v>
      </c>
      <c r="E1153" s="3" t="s">
        <v>453</v>
      </c>
      <c r="F1153" s="3" t="str">
        <f t="shared" si="17"/>
        <v>Wholesale</v>
      </c>
      <c r="G1153" s="3">
        <v>40</v>
      </c>
      <c r="H1153" s="57"/>
    </row>
    <row r="1154" spans="1:8">
      <c r="A1154" s="57"/>
      <c r="B1154" s="57"/>
      <c r="C1154" s="176">
        <v>42331.7889</v>
      </c>
      <c r="D1154" s="3" t="s">
        <v>446</v>
      </c>
      <c r="E1154" s="3" t="s">
        <v>460</v>
      </c>
      <c r="F1154" s="3" t="str">
        <f t="shared" si="17"/>
        <v>Wholesale</v>
      </c>
      <c r="G1154" s="3">
        <v>53</v>
      </c>
      <c r="H1154" s="57"/>
    </row>
    <row r="1155" spans="1:8">
      <c r="A1155" s="57"/>
      <c r="B1155" s="57"/>
      <c r="C1155" s="176">
        <v>42184.369400000003</v>
      </c>
      <c r="D1155" s="3" t="s">
        <v>445</v>
      </c>
      <c r="E1155" s="3" t="s">
        <v>461</v>
      </c>
      <c r="F1155" s="3" t="str">
        <f t="shared" si="17"/>
        <v>Retail</v>
      </c>
      <c r="G1155" s="3">
        <v>7</v>
      </c>
      <c r="H1155" s="57"/>
    </row>
    <row r="1156" spans="1:8">
      <c r="A1156" s="57"/>
      <c r="B1156" s="57"/>
      <c r="C1156" s="176">
        <v>42251.161099999998</v>
      </c>
      <c r="D1156" s="3" t="s">
        <v>446</v>
      </c>
      <c r="E1156" s="3" t="s">
        <v>453</v>
      </c>
      <c r="F1156" s="3" t="str">
        <f t="shared" si="17"/>
        <v>Wholesale</v>
      </c>
      <c r="G1156" s="3">
        <v>38</v>
      </c>
      <c r="H1156" s="57"/>
    </row>
    <row r="1157" spans="1:8">
      <c r="A1157" s="57"/>
      <c r="B1157" s="57"/>
      <c r="C1157" s="176">
        <v>41983.530599999998</v>
      </c>
      <c r="D1157" s="3" t="s">
        <v>445</v>
      </c>
      <c r="E1157" s="3" t="s">
        <v>458</v>
      </c>
      <c r="F1157" s="3" t="str">
        <f t="shared" si="17"/>
        <v>Retail</v>
      </c>
      <c r="G1157" s="3">
        <v>2</v>
      </c>
      <c r="H1157" s="57"/>
    </row>
    <row r="1158" spans="1:8">
      <c r="A1158" s="57"/>
      <c r="B1158" s="57"/>
      <c r="C1158" s="176">
        <v>42361.095099999999</v>
      </c>
      <c r="D1158" s="3" t="s">
        <v>447</v>
      </c>
      <c r="E1158" s="3" t="s">
        <v>453</v>
      </c>
      <c r="F1158" s="3" t="str">
        <f t="shared" si="17"/>
        <v>Retail</v>
      </c>
      <c r="G1158" s="3">
        <v>7</v>
      </c>
      <c r="H1158" s="57"/>
    </row>
    <row r="1159" spans="1:8">
      <c r="A1159" s="57"/>
      <c r="B1159" s="57"/>
      <c r="C1159" s="176">
        <v>42339.4493</v>
      </c>
      <c r="D1159" s="3" t="s">
        <v>445</v>
      </c>
      <c r="E1159" s="3" t="s">
        <v>453</v>
      </c>
      <c r="F1159" s="3" t="str">
        <f t="shared" si="17"/>
        <v>Wholesale</v>
      </c>
      <c r="G1159" s="3">
        <v>34</v>
      </c>
      <c r="H1159" s="57"/>
    </row>
    <row r="1160" spans="1:8">
      <c r="A1160" s="57"/>
      <c r="B1160" s="57"/>
      <c r="C1160" s="176">
        <v>42297.551399999997</v>
      </c>
      <c r="D1160" s="3" t="s">
        <v>445</v>
      </c>
      <c r="E1160" s="3" t="s">
        <v>10</v>
      </c>
      <c r="F1160" s="3" t="str">
        <f t="shared" si="17"/>
        <v>Wholesale</v>
      </c>
      <c r="G1160" s="3">
        <v>29</v>
      </c>
      <c r="H1160" s="57"/>
    </row>
    <row r="1161" spans="1:8">
      <c r="A1161" s="57"/>
      <c r="B1161" s="57"/>
      <c r="C1161" s="176">
        <v>42078.568099999997</v>
      </c>
      <c r="D1161" s="3" t="s">
        <v>445</v>
      </c>
      <c r="E1161" s="3" t="s">
        <v>453</v>
      </c>
      <c r="F1161" s="3" t="str">
        <f t="shared" si="17"/>
        <v>Retail</v>
      </c>
      <c r="G1161" s="3">
        <v>3</v>
      </c>
      <c r="H1161" s="57"/>
    </row>
    <row r="1162" spans="1:8">
      <c r="A1162" s="57"/>
      <c r="B1162" s="57"/>
      <c r="C1162" s="176">
        <v>41986.495799999997</v>
      </c>
      <c r="D1162" s="3" t="s">
        <v>445</v>
      </c>
      <c r="E1162" s="3" t="s">
        <v>458</v>
      </c>
      <c r="F1162" s="3" t="str">
        <f t="shared" ref="F1162:F1225" si="18">IF(G1162&lt;10,"Retail","Wholesale")</f>
        <v>Retail</v>
      </c>
      <c r="G1162" s="3">
        <v>2</v>
      </c>
      <c r="H1162" s="57"/>
    </row>
    <row r="1163" spans="1:8">
      <c r="A1163" s="57"/>
      <c r="B1163" s="57"/>
      <c r="C1163" s="176">
        <v>42249.513200000001</v>
      </c>
      <c r="D1163" s="3" t="s">
        <v>449</v>
      </c>
      <c r="E1163" s="3" t="s">
        <v>451</v>
      </c>
      <c r="F1163" s="3" t="str">
        <f t="shared" si="18"/>
        <v>Retail</v>
      </c>
      <c r="G1163" s="3">
        <v>7</v>
      </c>
      <c r="H1163" s="57"/>
    </row>
    <row r="1164" spans="1:8">
      <c r="A1164" s="57"/>
      <c r="B1164" s="57"/>
      <c r="C1164" s="176">
        <v>41987.492400000003</v>
      </c>
      <c r="D1164" s="3" t="s">
        <v>445</v>
      </c>
      <c r="E1164" s="3" t="s">
        <v>6</v>
      </c>
      <c r="F1164" s="3" t="str">
        <f t="shared" si="18"/>
        <v>Retail</v>
      </c>
      <c r="G1164" s="3">
        <v>3</v>
      </c>
      <c r="H1164" s="57"/>
    </row>
    <row r="1165" spans="1:8">
      <c r="A1165" s="57"/>
      <c r="B1165" s="57"/>
      <c r="C1165" s="176">
        <v>41983.515299999999</v>
      </c>
      <c r="D1165" s="3" t="s">
        <v>445</v>
      </c>
      <c r="E1165" s="3" t="s">
        <v>453</v>
      </c>
      <c r="F1165" s="3" t="str">
        <f t="shared" si="18"/>
        <v>Retail</v>
      </c>
      <c r="G1165" s="3">
        <v>2</v>
      </c>
      <c r="H1165" s="57"/>
    </row>
    <row r="1166" spans="1:8">
      <c r="A1166" s="57"/>
      <c r="B1166" s="57"/>
      <c r="C1166" s="176">
        <v>41981.513899999998</v>
      </c>
      <c r="D1166" s="3" t="s">
        <v>449</v>
      </c>
      <c r="E1166" s="3" t="s">
        <v>6</v>
      </c>
      <c r="F1166" s="3" t="str">
        <f t="shared" si="18"/>
        <v>Retail</v>
      </c>
      <c r="G1166" s="3">
        <v>6</v>
      </c>
      <c r="H1166" s="57"/>
    </row>
    <row r="1167" spans="1:8">
      <c r="A1167" s="57"/>
      <c r="B1167" s="57"/>
      <c r="C1167" s="176">
        <v>42163.547899999998</v>
      </c>
      <c r="D1167" s="3" t="s">
        <v>445</v>
      </c>
      <c r="E1167" s="3" t="s">
        <v>10</v>
      </c>
      <c r="F1167" s="3" t="str">
        <f t="shared" si="18"/>
        <v>Wholesale</v>
      </c>
      <c r="G1167" s="3">
        <v>39</v>
      </c>
      <c r="H1167" s="57"/>
    </row>
    <row r="1168" spans="1:8">
      <c r="A1168" s="57"/>
      <c r="B1168" s="57"/>
      <c r="C1168" s="176">
        <v>42255.513899999998</v>
      </c>
      <c r="D1168" s="3" t="s">
        <v>445</v>
      </c>
      <c r="E1168" s="3" t="s">
        <v>10</v>
      </c>
      <c r="F1168" s="3" t="str">
        <f t="shared" si="18"/>
        <v>Wholesale</v>
      </c>
      <c r="G1168" s="3">
        <v>43</v>
      </c>
      <c r="H1168" s="57"/>
    </row>
    <row r="1169" spans="1:8">
      <c r="A1169" s="57"/>
      <c r="B1169" s="57"/>
      <c r="C1169" s="176">
        <v>42339.813199999997</v>
      </c>
      <c r="D1169" s="3" t="s">
        <v>449</v>
      </c>
      <c r="E1169" s="3" t="s">
        <v>7</v>
      </c>
      <c r="F1169" s="3" t="str">
        <f t="shared" si="18"/>
        <v>Retail</v>
      </c>
      <c r="G1169" s="3">
        <v>2</v>
      </c>
      <c r="H1169" s="57"/>
    </row>
    <row r="1170" spans="1:8">
      <c r="A1170" s="57"/>
      <c r="B1170" s="57"/>
      <c r="C1170" s="176">
        <v>42255.478499999997</v>
      </c>
      <c r="D1170" s="3" t="s">
        <v>446</v>
      </c>
      <c r="E1170" s="3" t="s">
        <v>10</v>
      </c>
      <c r="F1170" s="3" t="str">
        <f t="shared" si="18"/>
        <v>Wholesale</v>
      </c>
      <c r="G1170" s="3">
        <v>32</v>
      </c>
      <c r="H1170" s="57"/>
    </row>
    <row r="1171" spans="1:8">
      <c r="A1171" s="57"/>
      <c r="B1171" s="57"/>
      <c r="C1171" s="176">
        <v>42131.473599999998</v>
      </c>
      <c r="D1171" s="3" t="s">
        <v>445</v>
      </c>
      <c r="E1171" s="3" t="s">
        <v>453</v>
      </c>
      <c r="F1171" s="3" t="str">
        <f t="shared" si="18"/>
        <v>Retail</v>
      </c>
      <c r="G1171" s="3">
        <v>6</v>
      </c>
      <c r="H1171" s="57"/>
    </row>
    <row r="1172" spans="1:8">
      <c r="A1172" s="57"/>
      <c r="B1172" s="57"/>
      <c r="C1172" s="176">
        <v>42058.722900000001</v>
      </c>
      <c r="D1172" s="3" t="s">
        <v>445</v>
      </c>
      <c r="E1172" s="3" t="s">
        <v>453</v>
      </c>
      <c r="F1172" s="3" t="str">
        <f t="shared" si="18"/>
        <v>Retail</v>
      </c>
      <c r="G1172" s="3">
        <v>4</v>
      </c>
      <c r="H1172" s="57"/>
    </row>
    <row r="1173" spans="1:8">
      <c r="A1173" s="57"/>
      <c r="B1173" s="57"/>
      <c r="C1173" s="176">
        <v>42209.447200000002</v>
      </c>
      <c r="D1173" s="3" t="s">
        <v>449</v>
      </c>
      <c r="E1173" s="3" t="s">
        <v>114</v>
      </c>
      <c r="F1173" s="3" t="str">
        <f t="shared" si="18"/>
        <v>Wholesale</v>
      </c>
      <c r="G1173" s="3">
        <v>40</v>
      </c>
      <c r="H1173" s="57"/>
    </row>
    <row r="1174" spans="1:8">
      <c r="A1174" s="57"/>
      <c r="B1174" s="57"/>
      <c r="C1174" s="176">
        <v>41980.543799999999</v>
      </c>
      <c r="D1174" s="3" t="s">
        <v>445</v>
      </c>
      <c r="E1174" s="3" t="s">
        <v>10</v>
      </c>
      <c r="F1174" s="3" t="str">
        <f t="shared" si="18"/>
        <v>Wholesale</v>
      </c>
      <c r="G1174" s="3">
        <v>63</v>
      </c>
      <c r="H1174" s="57"/>
    </row>
    <row r="1175" spans="1:8">
      <c r="A1175" s="57"/>
      <c r="B1175" s="57"/>
      <c r="C1175" s="176">
        <v>42056.116699999999</v>
      </c>
      <c r="D1175" s="3" t="s">
        <v>447</v>
      </c>
      <c r="E1175" s="3" t="s">
        <v>460</v>
      </c>
      <c r="F1175" s="3" t="str">
        <f t="shared" si="18"/>
        <v>Retail</v>
      </c>
      <c r="G1175" s="3">
        <v>2</v>
      </c>
      <c r="H1175" s="57"/>
    </row>
    <row r="1176" spans="1:8">
      <c r="A1176" s="57"/>
      <c r="B1176" s="57"/>
      <c r="C1176" s="176">
        <v>42355.142399999997</v>
      </c>
      <c r="D1176" s="3" t="s">
        <v>445</v>
      </c>
      <c r="E1176" s="3" t="s">
        <v>6</v>
      </c>
      <c r="F1176" s="3" t="str">
        <f t="shared" si="18"/>
        <v>Retail</v>
      </c>
      <c r="G1176" s="3">
        <v>2</v>
      </c>
      <c r="H1176" s="57"/>
    </row>
    <row r="1177" spans="1:8">
      <c r="A1177" s="57"/>
      <c r="B1177" s="57"/>
      <c r="C1177" s="176">
        <v>41988.539599999996</v>
      </c>
      <c r="D1177" s="3" t="s">
        <v>445</v>
      </c>
      <c r="E1177" s="3" t="s">
        <v>114</v>
      </c>
      <c r="F1177" s="3" t="str">
        <f t="shared" si="18"/>
        <v>Retail</v>
      </c>
      <c r="G1177" s="3">
        <v>3</v>
      </c>
      <c r="H1177" s="57"/>
    </row>
    <row r="1178" spans="1:8">
      <c r="A1178" s="57"/>
      <c r="B1178" s="57"/>
      <c r="C1178" s="176">
        <v>42295.541700000002</v>
      </c>
      <c r="D1178" s="3" t="s">
        <v>445</v>
      </c>
      <c r="E1178" s="3" t="s">
        <v>456</v>
      </c>
      <c r="F1178" s="3" t="str">
        <f t="shared" si="18"/>
        <v>Retail</v>
      </c>
      <c r="G1178" s="3">
        <v>7</v>
      </c>
      <c r="H1178" s="57"/>
    </row>
    <row r="1179" spans="1:8">
      <c r="A1179" s="57"/>
      <c r="B1179" s="57"/>
      <c r="C1179" s="176">
        <v>42348.923600000002</v>
      </c>
      <c r="D1179" s="3" t="s">
        <v>447</v>
      </c>
      <c r="E1179" s="3" t="s">
        <v>453</v>
      </c>
      <c r="F1179" s="3" t="str">
        <f t="shared" si="18"/>
        <v>Wholesale</v>
      </c>
      <c r="G1179" s="3">
        <v>87</v>
      </c>
      <c r="H1179" s="57"/>
    </row>
    <row r="1180" spans="1:8">
      <c r="A1180" s="57"/>
      <c r="B1180" s="57"/>
      <c r="C1180" s="176">
        <v>42360.503499999999</v>
      </c>
      <c r="D1180" s="3" t="s">
        <v>445</v>
      </c>
      <c r="E1180" s="3" t="s">
        <v>452</v>
      </c>
      <c r="F1180" s="3" t="str">
        <f t="shared" si="18"/>
        <v>Retail</v>
      </c>
      <c r="G1180" s="3">
        <v>2</v>
      </c>
      <c r="H1180" s="57"/>
    </row>
    <row r="1181" spans="1:8">
      <c r="A1181" s="57"/>
      <c r="B1181" s="57"/>
      <c r="C1181" s="176">
        <v>42133.446499999998</v>
      </c>
      <c r="D1181" s="3" t="s">
        <v>447</v>
      </c>
      <c r="E1181" s="3" t="s">
        <v>453</v>
      </c>
      <c r="F1181" s="3" t="str">
        <f t="shared" si="18"/>
        <v>Wholesale</v>
      </c>
      <c r="G1181" s="3">
        <v>33</v>
      </c>
      <c r="H1181" s="57"/>
    </row>
    <row r="1182" spans="1:8">
      <c r="A1182" s="57"/>
      <c r="B1182" s="57"/>
      <c r="C1182" s="176">
        <v>41980.462500000001</v>
      </c>
      <c r="D1182" s="3" t="s">
        <v>445</v>
      </c>
      <c r="E1182" s="3" t="s">
        <v>453</v>
      </c>
      <c r="F1182" s="3" t="str">
        <f t="shared" si="18"/>
        <v>Wholesale</v>
      </c>
      <c r="G1182" s="3">
        <v>39</v>
      </c>
      <c r="H1182" s="57"/>
    </row>
    <row r="1183" spans="1:8">
      <c r="A1183" s="57"/>
      <c r="B1183" s="57"/>
      <c r="C1183" s="176">
        <v>42228.514600000002</v>
      </c>
      <c r="D1183" s="3" t="s">
        <v>445</v>
      </c>
      <c r="E1183" s="3" t="s">
        <v>450</v>
      </c>
      <c r="F1183" s="3" t="str">
        <f t="shared" si="18"/>
        <v>Retail</v>
      </c>
      <c r="G1183" s="3">
        <v>2</v>
      </c>
      <c r="H1183" s="57"/>
    </row>
    <row r="1184" spans="1:8">
      <c r="A1184" s="57"/>
      <c r="B1184" s="57"/>
      <c r="C1184" s="176">
        <v>42172.729200000002</v>
      </c>
      <c r="D1184" s="3" t="s">
        <v>445</v>
      </c>
      <c r="E1184" s="3" t="s">
        <v>6</v>
      </c>
      <c r="F1184" s="3" t="str">
        <f t="shared" si="18"/>
        <v>Retail</v>
      </c>
      <c r="G1184" s="3">
        <v>6</v>
      </c>
      <c r="H1184" s="57"/>
    </row>
    <row r="1185" spans="1:8">
      <c r="A1185" s="57"/>
      <c r="B1185" s="57"/>
      <c r="C1185" s="176">
        <v>42138.716</v>
      </c>
      <c r="D1185" s="3" t="s">
        <v>447</v>
      </c>
      <c r="E1185" s="3" t="s">
        <v>453</v>
      </c>
      <c r="F1185" s="3" t="str">
        <f t="shared" si="18"/>
        <v>Retail</v>
      </c>
      <c r="G1185" s="3">
        <v>3</v>
      </c>
      <c r="H1185" s="57"/>
    </row>
    <row r="1186" spans="1:8">
      <c r="A1186" s="57"/>
      <c r="B1186" s="57"/>
      <c r="C1186" s="176">
        <v>42166.095800000003</v>
      </c>
      <c r="D1186" s="3" t="s">
        <v>445</v>
      </c>
      <c r="E1186" s="3" t="s">
        <v>453</v>
      </c>
      <c r="F1186" s="3" t="str">
        <f t="shared" si="18"/>
        <v>Retail</v>
      </c>
      <c r="G1186" s="3">
        <v>1</v>
      </c>
      <c r="H1186" s="57"/>
    </row>
    <row r="1187" spans="1:8">
      <c r="A1187" s="57"/>
      <c r="B1187" s="57"/>
      <c r="C1187" s="176">
        <v>42352.8194</v>
      </c>
      <c r="D1187" s="3" t="s">
        <v>446</v>
      </c>
      <c r="E1187" s="3" t="s">
        <v>458</v>
      </c>
      <c r="F1187" s="3" t="str">
        <f t="shared" si="18"/>
        <v>Retail</v>
      </c>
      <c r="G1187" s="3">
        <v>2</v>
      </c>
      <c r="H1187" s="57"/>
    </row>
    <row r="1188" spans="1:8">
      <c r="A1188" s="57"/>
      <c r="B1188" s="57"/>
      <c r="C1188" s="176">
        <v>42177.466</v>
      </c>
      <c r="D1188" s="3" t="s">
        <v>446</v>
      </c>
      <c r="E1188" s="3" t="s">
        <v>112</v>
      </c>
      <c r="F1188" s="3" t="str">
        <f t="shared" si="18"/>
        <v>Wholesale</v>
      </c>
      <c r="G1188" s="3">
        <v>33</v>
      </c>
      <c r="H1188" s="57"/>
    </row>
    <row r="1189" spans="1:8">
      <c r="A1189" s="57"/>
      <c r="B1189" s="57"/>
      <c r="C1189" s="176">
        <v>42332.1993</v>
      </c>
      <c r="D1189" s="3" t="s">
        <v>447</v>
      </c>
      <c r="E1189" s="3" t="s">
        <v>6</v>
      </c>
      <c r="F1189" s="3" t="str">
        <f t="shared" si="18"/>
        <v>Wholesale</v>
      </c>
      <c r="G1189" s="3">
        <v>93</v>
      </c>
      <c r="H1189" s="57"/>
    </row>
    <row r="1190" spans="1:8">
      <c r="A1190" s="57"/>
      <c r="B1190" s="57"/>
      <c r="C1190" s="176">
        <v>42254.228499999997</v>
      </c>
      <c r="D1190" s="3" t="s">
        <v>446</v>
      </c>
      <c r="E1190" s="3" t="s">
        <v>453</v>
      </c>
      <c r="F1190" s="3" t="str">
        <f t="shared" si="18"/>
        <v>Retail</v>
      </c>
      <c r="G1190" s="3">
        <v>2</v>
      </c>
      <c r="H1190" s="57"/>
    </row>
    <row r="1191" spans="1:8">
      <c r="A1191" s="57"/>
      <c r="B1191" s="57"/>
      <c r="C1191" s="176">
        <v>41984.527800000003</v>
      </c>
      <c r="D1191" s="3" t="s">
        <v>446</v>
      </c>
      <c r="E1191" s="3" t="s">
        <v>453</v>
      </c>
      <c r="F1191" s="3" t="str">
        <f t="shared" si="18"/>
        <v>Retail</v>
      </c>
      <c r="G1191" s="3">
        <v>1</v>
      </c>
      <c r="H1191" s="57"/>
    </row>
    <row r="1192" spans="1:8">
      <c r="A1192" s="57"/>
      <c r="B1192" s="57"/>
      <c r="C1192" s="176">
        <v>42359.6083</v>
      </c>
      <c r="D1192" s="3" t="s">
        <v>445</v>
      </c>
      <c r="E1192" s="3" t="s">
        <v>114</v>
      </c>
      <c r="F1192" s="3" t="str">
        <f t="shared" si="18"/>
        <v>Retail</v>
      </c>
      <c r="G1192" s="3">
        <v>7</v>
      </c>
      <c r="H1192" s="57"/>
    </row>
    <row r="1193" spans="1:8">
      <c r="A1193" s="57"/>
      <c r="B1193" s="57"/>
      <c r="C1193" s="176">
        <v>42352.154900000001</v>
      </c>
      <c r="D1193" s="3" t="s">
        <v>446</v>
      </c>
      <c r="E1193" s="3" t="s">
        <v>461</v>
      </c>
      <c r="F1193" s="3" t="str">
        <f t="shared" si="18"/>
        <v>Retail</v>
      </c>
      <c r="G1193" s="3">
        <v>5</v>
      </c>
      <c r="H1193" s="57"/>
    </row>
    <row r="1194" spans="1:8">
      <c r="A1194" s="57"/>
      <c r="B1194" s="57"/>
      <c r="C1194" s="176">
        <v>41988.210400000004</v>
      </c>
      <c r="D1194" s="3" t="s">
        <v>445</v>
      </c>
      <c r="E1194" s="3" t="s">
        <v>6</v>
      </c>
      <c r="F1194" s="3" t="str">
        <f t="shared" si="18"/>
        <v>Wholesale</v>
      </c>
      <c r="G1194" s="3">
        <v>128</v>
      </c>
      <c r="H1194" s="57"/>
    </row>
    <row r="1195" spans="1:8">
      <c r="A1195" s="57"/>
      <c r="B1195" s="57"/>
      <c r="C1195" s="176">
        <v>42339.8292</v>
      </c>
      <c r="D1195" s="3" t="s">
        <v>447</v>
      </c>
      <c r="E1195" s="3" t="s">
        <v>453</v>
      </c>
      <c r="F1195" s="3" t="str">
        <f t="shared" si="18"/>
        <v>Retail</v>
      </c>
      <c r="G1195" s="3">
        <v>3</v>
      </c>
      <c r="H1195" s="57"/>
    </row>
    <row r="1196" spans="1:8">
      <c r="A1196" s="57"/>
      <c r="B1196" s="57"/>
      <c r="C1196" s="176">
        <v>42303.152800000003</v>
      </c>
      <c r="D1196" s="3" t="s">
        <v>447</v>
      </c>
      <c r="E1196" s="3" t="s">
        <v>312</v>
      </c>
      <c r="F1196" s="3" t="str">
        <f t="shared" si="18"/>
        <v>Retail</v>
      </c>
      <c r="G1196" s="3">
        <v>7</v>
      </c>
      <c r="H1196" s="57"/>
    </row>
    <row r="1197" spans="1:8">
      <c r="A1197" s="57"/>
      <c r="B1197" s="57"/>
      <c r="C1197" s="176">
        <v>42352.668799999999</v>
      </c>
      <c r="D1197" s="3" t="s">
        <v>449</v>
      </c>
      <c r="E1197" s="3" t="s">
        <v>8</v>
      </c>
      <c r="F1197" s="3" t="str">
        <f t="shared" si="18"/>
        <v>Wholesale</v>
      </c>
      <c r="G1197" s="3">
        <v>35</v>
      </c>
      <c r="H1197" s="57"/>
    </row>
    <row r="1198" spans="1:8">
      <c r="A1198" s="57"/>
      <c r="B1198" s="57"/>
      <c r="C1198" s="176">
        <v>42217.1757</v>
      </c>
      <c r="D1198" s="3" t="s">
        <v>447</v>
      </c>
      <c r="E1198" s="3" t="s">
        <v>458</v>
      </c>
      <c r="F1198" s="3" t="str">
        <f t="shared" si="18"/>
        <v>Retail</v>
      </c>
      <c r="G1198" s="3">
        <v>1</v>
      </c>
      <c r="H1198" s="57"/>
    </row>
    <row r="1199" spans="1:8">
      <c r="A1199" s="57"/>
      <c r="B1199" s="57"/>
      <c r="C1199" s="176">
        <v>42220.167399999998</v>
      </c>
      <c r="D1199" s="3" t="s">
        <v>446</v>
      </c>
      <c r="E1199" s="3" t="s">
        <v>453</v>
      </c>
      <c r="F1199" s="3" t="str">
        <f t="shared" si="18"/>
        <v>Retail</v>
      </c>
      <c r="G1199" s="3">
        <v>6</v>
      </c>
      <c r="H1199" s="57"/>
    </row>
    <row r="1200" spans="1:8">
      <c r="A1200" s="57"/>
      <c r="B1200" s="57"/>
      <c r="C1200" s="176">
        <v>42222.853499999997</v>
      </c>
      <c r="D1200" s="3" t="s">
        <v>447</v>
      </c>
      <c r="E1200" s="3" t="s">
        <v>10</v>
      </c>
      <c r="F1200" s="3" t="str">
        <f t="shared" si="18"/>
        <v>Wholesale</v>
      </c>
      <c r="G1200" s="3">
        <v>37</v>
      </c>
      <c r="H1200" s="57"/>
    </row>
    <row r="1201" spans="1:8">
      <c r="A1201" s="57"/>
      <c r="B1201" s="57"/>
      <c r="C1201" s="176">
        <v>42251.491699999999</v>
      </c>
      <c r="D1201" s="3" t="s">
        <v>445</v>
      </c>
      <c r="E1201" s="3" t="s">
        <v>453</v>
      </c>
      <c r="F1201" s="3" t="str">
        <f t="shared" si="18"/>
        <v>Wholesale</v>
      </c>
      <c r="G1201" s="3">
        <v>35</v>
      </c>
      <c r="H1201" s="57"/>
    </row>
    <row r="1202" spans="1:8">
      <c r="A1202" s="57"/>
      <c r="B1202" s="57"/>
      <c r="C1202" s="176">
        <v>42359.147199999999</v>
      </c>
      <c r="D1202" s="3" t="s">
        <v>447</v>
      </c>
      <c r="E1202" s="3" t="s">
        <v>459</v>
      </c>
      <c r="F1202" s="3" t="str">
        <f t="shared" si="18"/>
        <v>Retail</v>
      </c>
      <c r="G1202" s="3">
        <v>5</v>
      </c>
      <c r="H1202" s="57"/>
    </row>
    <row r="1203" spans="1:8">
      <c r="A1203" s="57"/>
      <c r="B1203" s="57"/>
      <c r="C1203" s="176">
        <v>42150.797899999998</v>
      </c>
      <c r="D1203" s="3" t="s">
        <v>445</v>
      </c>
      <c r="E1203" s="3" t="s">
        <v>6</v>
      </c>
      <c r="F1203" s="3" t="str">
        <f t="shared" si="18"/>
        <v>Retail</v>
      </c>
      <c r="G1203" s="3">
        <v>3</v>
      </c>
      <c r="H1203" s="57"/>
    </row>
    <row r="1204" spans="1:8">
      <c r="A1204" s="57"/>
      <c r="B1204" s="57"/>
      <c r="C1204" s="176">
        <v>41985.427799999998</v>
      </c>
      <c r="D1204" s="3" t="s">
        <v>449</v>
      </c>
      <c r="E1204" s="3" t="s">
        <v>6</v>
      </c>
      <c r="F1204" s="3" t="str">
        <f t="shared" si="18"/>
        <v>Retail</v>
      </c>
      <c r="G1204" s="3">
        <v>1</v>
      </c>
      <c r="H1204" s="57"/>
    </row>
    <row r="1205" spans="1:8">
      <c r="A1205" s="57"/>
      <c r="B1205" s="57"/>
      <c r="C1205" s="176">
        <v>42353.7569</v>
      </c>
      <c r="D1205" s="3" t="s">
        <v>445</v>
      </c>
      <c r="E1205" s="3" t="s">
        <v>9</v>
      </c>
      <c r="F1205" s="3" t="str">
        <f t="shared" si="18"/>
        <v>Wholesale</v>
      </c>
      <c r="G1205" s="3">
        <v>26</v>
      </c>
      <c r="H1205" s="57"/>
    </row>
    <row r="1206" spans="1:8">
      <c r="A1206" s="57"/>
      <c r="B1206" s="57"/>
      <c r="C1206" s="176">
        <v>42066.750699999997</v>
      </c>
      <c r="D1206" s="3" t="s">
        <v>445</v>
      </c>
      <c r="E1206" s="3" t="s">
        <v>453</v>
      </c>
      <c r="F1206" s="3" t="str">
        <f t="shared" si="18"/>
        <v>Retail</v>
      </c>
      <c r="G1206" s="3">
        <v>1</v>
      </c>
      <c r="H1206" s="57"/>
    </row>
    <row r="1207" spans="1:8">
      <c r="A1207" s="57"/>
      <c r="B1207" s="57"/>
      <c r="C1207" s="176">
        <v>42055.454899999997</v>
      </c>
      <c r="D1207" s="3" t="s">
        <v>445</v>
      </c>
      <c r="E1207" s="3" t="s">
        <v>453</v>
      </c>
      <c r="F1207" s="3" t="str">
        <f t="shared" si="18"/>
        <v>Wholesale</v>
      </c>
      <c r="G1207" s="3">
        <v>54</v>
      </c>
      <c r="H1207" s="57"/>
    </row>
    <row r="1208" spans="1:8">
      <c r="A1208" s="57"/>
      <c r="B1208" s="57"/>
      <c r="C1208" s="176">
        <v>42183.551399999997</v>
      </c>
      <c r="D1208" s="3" t="s">
        <v>445</v>
      </c>
      <c r="E1208" s="3" t="s">
        <v>10</v>
      </c>
      <c r="F1208" s="3" t="str">
        <f t="shared" si="18"/>
        <v>Wholesale</v>
      </c>
      <c r="G1208" s="3">
        <v>39</v>
      </c>
      <c r="H1208" s="57"/>
    </row>
    <row r="1209" spans="1:8">
      <c r="A1209" s="57"/>
      <c r="B1209" s="57"/>
      <c r="C1209" s="176">
        <v>42156.527099999999</v>
      </c>
      <c r="D1209" s="3" t="s">
        <v>447</v>
      </c>
      <c r="E1209" s="3" t="s">
        <v>7</v>
      </c>
      <c r="F1209" s="3" t="str">
        <f t="shared" si="18"/>
        <v>Retail</v>
      </c>
      <c r="G1209" s="3">
        <v>2</v>
      </c>
      <c r="H1209" s="57"/>
    </row>
    <row r="1210" spans="1:8">
      <c r="A1210" s="57"/>
      <c r="B1210" s="57"/>
      <c r="C1210" s="176">
        <v>41981.556299999997</v>
      </c>
      <c r="D1210" s="3" t="s">
        <v>446</v>
      </c>
      <c r="E1210" s="3" t="s">
        <v>456</v>
      </c>
      <c r="F1210" s="3" t="str">
        <f t="shared" si="18"/>
        <v>Retail</v>
      </c>
      <c r="G1210" s="3">
        <v>1</v>
      </c>
      <c r="H1210" s="57"/>
    </row>
    <row r="1211" spans="1:8">
      <c r="A1211" s="57"/>
      <c r="B1211" s="57"/>
      <c r="C1211" s="176">
        <v>41977.134700000002</v>
      </c>
      <c r="D1211" s="3" t="s">
        <v>446</v>
      </c>
      <c r="E1211" s="3" t="s">
        <v>9</v>
      </c>
      <c r="F1211" s="3" t="str">
        <f t="shared" si="18"/>
        <v>Wholesale</v>
      </c>
      <c r="G1211" s="3">
        <v>38</v>
      </c>
      <c r="H1211" s="57"/>
    </row>
    <row r="1212" spans="1:8">
      <c r="A1212" s="57"/>
      <c r="B1212" s="57"/>
      <c r="C1212" s="176">
        <v>42139.728499999997</v>
      </c>
      <c r="D1212" s="3" t="s">
        <v>447</v>
      </c>
      <c r="E1212" s="3" t="s">
        <v>454</v>
      </c>
      <c r="F1212" s="3" t="str">
        <f t="shared" si="18"/>
        <v>Retail</v>
      </c>
      <c r="G1212" s="3">
        <v>5</v>
      </c>
      <c r="H1212" s="57"/>
    </row>
    <row r="1213" spans="1:8">
      <c r="A1213" s="57"/>
      <c r="B1213" s="57"/>
      <c r="C1213" s="176">
        <v>42215.1201</v>
      </c>
      <c r="D1213" s="3" t="s">
        <v>449</v>
      </c>
      <c r="E1213" s="3" t="s">
        <v>114</v>
      </c>
      <c r="F1213" s="3" t="str">
        <f t="shared" si="18"/>
        <v>Retail</v>
      </c>
      <c r="G1213" s="3">
        <v>1</v>
      </c>
      <c r="H1213" s="57"/>
    </row>
    <row r="1214" spans="1:8">
      <c r="A1214" s="57"/>
      <c r="B1214" s="57"/>
      <c r="C1214" s="176">
        <v>42227.843099999998</v>
      </c>
      <c r="D1214" s="3" t="s">
        <v>447</v>
      </c>
      <c r="E1214" s="3" t="s">
        <v>460</v>
      </c>
      <c r="F1214" s="3" t="str">
        <f t="shared" si="18"/>
        <v>Wholesale</v>
      </c>
      <c r="G1214" s="3">
        <v>36</v>
      </c>
      <c r="H1214" s="57"/>
    </row>
    <row r="1215" spans="1:8">
      <c r="A1215" s="57"/>
      <c r="B1215" s="57"/>
      <c r="C1215" s="176">
        <v>42235.749300000003</v>
      </c>
      <c r="D1215" s="3" t="s">
        <v>447</v>
      </c>
      <c r="E1215" s="3" t="s">
        <v>312</v>
      </c>
      <c r="F1215" s="3" t="str">
        <f t="shared" si="18"/>
        <v>Retail</v>
      </c>
      <c r="G1215" s="3">
        <v>2</v>
      </c>
      <c r="H1215" s="57"/>
    </row>
    <row r="1216" spans="1:8">
      <c r="A1216" s="57"/>
      <c r="B1216" s="57"/>
      <c r="C1216" s="176">
        <v>42240.284</v>
      </c>
      <c r="D1216" s="3" t="s">
        <v>446</v>
      </c>
      <c r="E1216" s="3" t="s">
        <v>6</v>
      </c>
      <c r="F1216" s="3" t="str">
        <f t="shared" si="18"/>
        <v>Wholesale</v>
      </c>
      <c r="G1216" s="3">
        <v>59</v>
      </c>
      <c r="H1216" s="57"/>
    </row>
    <row r="1217" spans="1:8">
      <c r="A1217" s="57"/>
      <c r="B1217" s="57"/>
      <c r="C1217" s="176">
        <v>42246.777800000003</v>
      </c>
      <c r="D1217" s="3" t="s">
        <v>449</v>
      </c>
      <c r="E1217" s="3" t="s">
        <v>455</v>
      </c>
      <c r="F1217" s="3" t="str">
        <f t="shared" si="18"/>
        <v>Retail</v>
      </c>
      <c r="G1217" s="3">
        <v>5</v>
      </c>
      <c r="H1217" s="57"/>
    </row>
    <row r="1218" spans="1:8">
      <c r="A1218" s="57"/>
      <c r="B1218" s="57"/>
      <c r="C1218" s="176">
        <v>42110.613899999997</v>
      </c>
      <c r="D1218" s="3" t="s">
        <v>446</v>
      </c>
      <c r="E1218" s="3" t="s">
        <v>453</v>
      </c>
      <c r="F1218" s="3" t="str">
        <f t="shared" si="18"/>
        <v>Wholesale</v>
      </c>
      <c r="G1218" s="3">
        <v>16</v>
      </c>
      <c r="H1218" s="57"/>
    </row>
    <row r="1219" spans="1:8">
      <c r="A1219" s="57"/>
      <c r="B1219" s="57"/>
      <c r="C1219" s="176">
        <v>41981.816700000003</v>
      </c>
      <c r="D1219" s="3" t="s">
        <v>447</v>
      </c>
      <c r="E1219" s="3" t="s">
        <v>114</v>
      </c>
      <c r="F1219" s="3" t="str">
        <f t="shared" si="18"/>
        <v>Wholesale</v>
      </c>
      <c r="G1219" s="3">
        <v>35</v>
      </c>
      <c r="H1219" s="57"/>
    </row>
    <row r="1220" spans="1:8">
      <c r="A1220" s="57"/>
      <c r="B1220" s="57"/>
      <c r="C1220" s="176">
        <v>42188.690300000002</v>
      </c>
      <c r="D1220" s="3" t="s">
        <v>447</v>
      </c>
      <c r="E1220" s="3" t="s">
        <v>453</v>
      </c>
      <c r="F1220" s="3" t="str">
        <f t="shared" si="18"/>
        <v>Retail</v>
      </c>
      <c r="G1220" s="3">
        <v>2</v>
      </c>
      <c r="H1220" s="57"/>
    </row>
    <row r="1221" spans="1:8">
      <c r="A1221" s="57"/>
      <c r="B1221" s="57"/>
      <c r="C1221" s="176">
        <v>42141.5049</v>
      </c>
      <c r="D1221" s="3" t="s">
        <v>446</v>
      </c>
      <c r="E1221" s="3" t="s">
        <v>456</v>
      </c>
      <c r="F1221" s="3" t="str">
        <f t="shared" si="18"/>
        <v>Wholesale</v>
      </c>
      <c r="G1221" s="3">
        <v>41</v>
      </c>
      <c r="H1221" s="57"/>
    </row>
    <row r="1222" spans="1:8">
      <c r="A1222" s="57"/>
      <c r="B1222" s="57"/>
      <c r="C1222" s="176">
        <v>42218.786800000002</v>
      </c>
      <c r="D1222" s="3" t="s">
        <v>449</v>
      </c>
      <c r="E1222" s="3" t="s">
        <v>453</v>
      </c>
      <c r="F1222" s="3" t="str">
        <f t="shared" si="18"/>
        <v>Retail</v>
      </c>
      <c r="G1222" s="3">
        <v>4</v>
      </c>
      <c r="H1222" s="57"/>
    </row>
    <row r="1223" spans="1:8">
      <c r="A1223" s="57"/>
      <c r="B1223" s="57"/>
      <c r="C1223" s="176">
        <v>42181.520100000002</v>
      </c>
      <c r="D1223" s="3" t="s">
        <v>445</v>
      </c>
      <c r="E1223" s="3" t="s">
        <v>312</v>
      </c>
      <c r="F1223" s="3" t="str">
        <f t="shared" si="18"/>
        <v>Retail</v>
      </c>
      <c r="G1223" s="3">
        <v>1</v>
      </c>
      <c r="H1223" s="57"/>
    </row>
    <row r="1224" spans="1:8">
      <c r="A1224" s="57"/>
      <c r="B1224" s="57"/>
      <c r="C1224" s="176">
        <v>42024.3292</v>
      </c>
      <c r="D1224" s="3" t="s">
        <v>449</v>
      </c>
      <c r="E1224" s="3" t="s">
        <v>114</v>
      </c>
      <c r="F1224" s="3" t="str">
        <f t="shared" si="18"/>
        <v>Wholesale</v>
      </c>
      <c r="G1224" s="3">
        <v>37</v>
      </c>
      <c r="H1224" s="57"/>
    </row>
    <row r="1225" spans="1:8">
      <c r="A1225" s="57"/>
      <c r="B1225" s="57"/>
      <c r="C1225" s="176">
        <v>42309.698600000003</v>
      </c>
      <c r="D1225" s="3" t="s">
        <v>446</v>
      </c>
      <c r="E1225" s="3" t="s">
        <v>6</v>
      </c>
      <c r="F1225" s="3" t="str">
        <f t="shared" si="18"/>
        <v>Retail</v>
      </c>
      <c r="G1225" s="3">
        <v>3</v>
      </c>
      <c r="H1225" s="57"/>
    </row>
    <row r="1226" spans="1:8">
      <c r="A1226" s="57"/>
      <c r="B1226" s="57"/>
      <c r="C1226" s="176">
        <v>42296.516000000003</v>
      </c>
      <c r="D1226" s="3" t="s">
        <v>447</v>
      </c>
      <c r="E1226" s="3" t="s">
        <v>457</v>
      </c>
      <c r="F1226" s="3" t="str">
        <f t="shared" ref="F1226:F1289" si="19">IF(G1226&lt;10,"Retail","Wholesale")</f>
        <v>Wholesale</v>
      </c>
      <c r="G1226" s="3">
        <v>61</v>
      </c>
      <c r="H1226" s="57"/>
    </row>
    <row r="1227" spans="1:8">
      <c r="A1227" s="57"/>
      <c r="B1227" s="57"/>
      <c r="C1227" s="176">
        <v>41984.571499999998</v>
      </c>
      <c r="D1227" s="3" t="s">
        <v>449</v>
      </c>
      <c r="E1227" s="3" t="s">
        <v>461</v>
      </c>
      <c r="F1227" s="3" t="str">
        <f t="shared" si="19"/>
        <v>Wholesale</v>
      </c>
      <c r="G1227" s="3">
        <v>41</v>
      </c>
      <c r="H1227" s="57"/>
    </row>
    <row r="1228" spans="1:8">
      <c r="A1228" s="57"/>
      <c r="B1228" s="57"/>
      <c r="C1228" s="176">
        <v>42221.525699999998</v>
      </c>
      <c r="D1228" s="3" t="s">
        <v>446</v>
      </c>
      <c r="E1228" s="3" t="s">
        <v>457</v>
      </c>
      <c r="F1228" s="3" t="str">
        <f t="shared" si="19"/>
        <v>Retail</v>
      </c>
      <c r="G1228" s="3">
        <v>2</v>
      </c>
      <c r="H1228" s="57"/>
    </row>
    <row r="1229" spans="1:8">
      <c r="A1229" s="57"/>
      <c r="B1229" s="57"/>
      <c r="C1229" s="176">
        <v>42341.5576</v>
      </c>
      <c r="D1229" s="3" t="s">
        <v>445</v>
      </c>
      <c r="E1229" s="3" t="s">
        <v>453</v>
      </c>
      <c r="F1229" s="3" t="str">
        <f t="shared" si="19"/>
        <v>Retail</v>
      </c>
      <c r="G1229" s="3">
        <v>1</v>
      </c>
      <c r="H1229" s="57"/>
    </row>
    <row r="1230" spans="1:8">
      <c r="A1230" s="57"/>
      <c r="B1230" s="57"/>
      <c r="C1230" s="176">
        <v>41984.1757</v>
      </c>
      <c r="D1230" s="3" t="s">
        <v>446</v>
      </c>
      <c r="E1230" s="3" t="s">
        <v>7</v>
      </c>
      <c r="F1230" s="3" t="str">
        <f t="shared" si="19"/>
        <v>Wholesale</v>
      </c>
      <c r="G1230" s="3">
        <v>65</v>
      </c>
      <c r="H1230" s="57"/>
    </row>
    <row r="1231" spans="1:8">
      <c r="A1231" s="57"/>
      <c r="B1231" s="57"/>
      <c r="C1231" s="176">
        <v>42361.479899999998</v>
      </c>
      <c r="D1231" s="3" t="s">
        <v>446</v>
      </c>
      <c r="E1231" s="3" t="s">
        <v>448</v>
      </c>
      <c r="F1231" s="3" t="str">
        <f t="shared" si="19"/>
        <v>Retail</v>
      </c>
      <c r="G1231" s="3">
        <v>3</v>
      </c>
      <c r="H1231" s="57"/>
    </row>
    <row r="1232" spans="1:8">
      <c r="A1232" s="57"/>
      <c r="B1232" s="57"/>
      <c r="C1232" s="176">
        <v>42303.097199999997</v>
      </c>
      <c r="D1232" s="3" t="s">
        <v>445</v>
      </c>
      <c r="E1232" s="3" t="s">
        <v>453</v>
      </c>
      <c r="F1232" s="3" t="str">
        <f t="shared" si="19"/>
        <v>Retail</v>
      </c>
      <c r="G1232" s="3">
        <v>7</v>
      </c>
      <c r="H1232" s="57"/>
    </row>
    <row r="1233" spans="1:8">
      <c r="A1233" s="57"/>
      <c r="B1233" s="57"/>
      <c r="C1233" s="176">
        <v>42357.121500000001</v>
      </c>
      <c r="D1233" s="3" t="s">
        <v>445</v>
      </c>
      <c r="E1233" s="3" t="s">
        <v>453</v>
      </c>
      <c r="F1233" s="3" t="str">
        <f t="shared" si="19"/>
        <v>Retail</v>
      </c>
      <c r="G1233" s="3">
        <v>4</v>
      </c>
      <c r="H1233" s="57"/>
    </row>
    <row r="1234" spans="1:8">
      <c r="A1234" s="57"/>
      <c r="B1234" s="57"/>
      <c r="C1234" s="176">
        <v>42243.923600000002</v>
      </c>
      <c r="D1234" s="3" t="s">
        <v>447</v>
      </c>
      <c r="E1234" s="3" t="s">
        <v>453</v>
      </c>
      <c r="F1234" s="3" t="str">
        <f t="shared" si="19"/>
        <v>Retail</v>
      </c>
      <c r="G1234" s="3">
        <v>2</v>
      </c>
      <c r="H1234" s="57"/>
    </row>
    <row r="1235" spans="1:8">
      <c r="A1235" s="57"/>
      <c r="B1235" s="57"/>
      <c r="C1235" s="176">
        <v>42353.488899999997</v>
      </c>
      <c r="D1235" s="3" t="s">
        <v>445</v>
      </c>
      <c r="E1235" s="3" t="s">
        <v>451</v>
      </c>
      <c r="F1235" s="3" t="str">
        <f t="shared" si="19"/>
        <v>Retail</v>
      </c>
      <c r="G1235" s="3">
        <v>2</v>
      </c>
      <c r="H1235" s="57"/>
    </row>
    <row r="1236" spans="1:8">
      <c r="A1236" s="57"/>
      <c r="B1236" s="57"/>
      <c r="C1236" s="176">
        <v>42319.224999999999</v>
      </c>
      <c r="D1236" s="3" t="s">
        <v>447</v>
      </c>
      <c r="E1236" s="3" t="s">
        <v>453</v>
      </c>
      <c r="F1236" s="3" t="str">
        <f t="shared" si="19"/>
        <v>Retail</v>
      </c>
      <c r="G1236" s="3">
        <v>1</v>
      </c>
      <c r="H1236" s="57"/>
    </row>
    <row r="1237" spans="1:8">
      <c r="A1237" s="57"/>
      <c r="B1237" s="57"/>
      <c r="C1237" s="176">
        <v>41982.1826</v>
      </c>
      <c r="D1237" s="3" t="s">
        <v>445</v>
      </c>
      <c r="E1237" s="3" t="s">
        <v>10</v>
      </c>
      <c r="F1237" s="3" t="str">
        <f t="shared" si="19"/>
        <v>Retail</v>
      </c>
      <c r="G1237" s="3">
        <v>1</v>
      </c>
      <c r="H1237" s="57"/>
    </row>
    <row r="1238" spans="1:8">
      <c r="A1238" s="57"/>
      <c r="B1238" s="57"/>
      <c r="C1238" s="176">
        <v>42350.516000000003</v>
      </c>
      <c r="D1238" s="3" t="s">
        <v>445</v>
      </c>
      <c r="E1238" s="3" t="s">
        <v>459</v>
      </c>
      <c r="F1238" s="3" t="str">
        <f t="shared" si="19"/>
        <v>Retail</v>
      </c>
      <c r="G1238" s="3">
        <v>2</v>
      </c>
      <c r="H1238" s="57"/>
    </row>
    <row r="1239" spans="1:8">
      <c r="A1239" s="57"/>
      <c r="B1239" s="57"/>
      <c r="C1239" s="176">
        <v>42113.400699999998</v>
      </c>
      <c r="D1239" s="3" t="s">
        <v>447</v>
      </c>
      <c r="E1239" s="3" t="s">
        <v>457</v>
      </c>
      <c r="F1239" s="3" t="str">
        <f t="shared" si="19"/>
        <v>Wholesale</v>
      </c>
      <c r="G1239" s="3">
        <v>33</v>
      </c>
      <c r="H1239" s="57"/>
    </row>
    <row r="1240" spans="1:8">
      <c r="A1240" s="57"/>
      <c r="B1240" s="57"/>
      <c r="C1240" s="176">
        <v>41988.789599999996</v>
      </c>
      <c r="D1240" s="3" t="s">
        <v>445</v>
      </c>
      <c r="E1240" s="3" t="s">
        <v>114</v>
      </c>
      <c r="F1240" s="3" t="str">
        <f t="shared" si="19"/>
        <v>Wholesale</v>
      </c>
      <c r="G1240" s="3">
        <v>51</v>
      </c>
      <c r="H1240" s="57"/>
    </row>
    <row r="1241" spans="1:8">
      <c r="A1241" s="57"/>
      <c r="B1241" s="57"/>
      <c r="C1241" s="176">
        <v>42122.473599999998</v>
      </c>
      <c r="D1241" s="3" t="s">
        <v>446</v>
      </c>
      <c r="E1241" s="3" t="s">
        <v>112</v>
      </c>
      <c r="F1241" s="3" t="str">
        <f t="shared" si="19"/>
        <v>Retail</v>
      </c>
      <c r="G1241" s="3">
        <v>1</v>
      </c>
      <c r="H1241" s="57"/>
    </row>
    <row r="1242" spans="1:8">
      <c r="A1242" s="57"/>
      <c r="B1242" s="57"/>
      <c r="C1242" s="176">
        <v>42277.841699999997</v>
      </c>
      <c r="D1242" s="3" t="s">
        <v>449</v>
      </c>
      <c r="E1242" s="3" t="s">
        <v>453</v>
      </c>
      <c r="F1242" s="3" t="str">
        <f t="shared" si="19"/>
        <v>Wholesale</v>
      </c>
      <c r="G1242" s="3">
        <v>72</v>
      </c>
      <c r="H1242" s="57"/>
    </row>
    <row r="1243" spans="1:8">
      <c r="A1243" s="57"/>
      <c r="B1243" s="57"/>
      <c r="C1243" s="176">
        <v>41978.594400000002</v>
      </c>
      <c r="D1243" s="3" t="s">
        <v>449</v>
      </c>
      <c r="E1243" s="3" t="s">
        <v>112</v>
      </c>
      <c r="F1243" s="3" t="str">
        <f t="shared" si="19"/>
        <v>Retail</v>
      </c>
      <c r="G1243" s="3">
        <v>5</v>
      </c>
      <c r="H1243" s="57"/>
    </row>
    <row r="1244" spans="1:8">
      <c r="A1244" s="57"/>
      <c r="B1244" s="57"/>
      <c r="C1244" s="176">
        <v>42363.549299999999</v>
      </c>
      <c r="D1244" s="3" t="s">
        <v>445</v>
      </c>
      <c r="E1244" s="3" t="s">
        <v>451</v>
      </c>
      <c r="F1244" s="3" t="str">
        <f t="shared" si="19"/>
        <v>Retail</v>
      </c>
      <c r="G1244" s="3">
        <v>9</v>
      </c>
      <c r="H1244" s="57"/>
    </row>
    <row r="1245" spans="1:8">
      <c r="A1245" s="57"/>
      <c r="B1245" s="57"/>
      <c r="C1245" s="176">
        <v>42362.769399999997</v>
      </c>
      <c r="D1245" s="3" t="s">
        <v>445</v>
      </c>
      <c r="E1245" s="3" t="s">
        <v>9</v>
      </c>
      <c r="F1245" s="3" t="str">
        <f t="shared" si="19"/>
        <v>Wholesale</v>
      </c>
      <c r="G1245" s="3">
        <v>50</v>
      </c>
      <c r="H1245" s="57"/>
    </row>
    <row r="1246" spans="1:8">
      <c r="A1246" s="57"/>
      <c r="B1246" s="57"/>
      <c r="C1246" s="176">
        <v>42348.477099999996</v>
      </c>
      <c r="D1246" s="3" t="s">
        <v>445</v>
      </c>
      <c r="E1246" s="3" t="s">
        <v>114</v>
      </c>
      <c r="F1246" s="3" t="str">
        <f t="shared" si="19"/>
        <v>Wholesale</v>
      </c>
      <c r="G1246" s="3">
        <v>39</v>
      </c>
      <c r="H1246" s="57"/>
    </row>
    <row r="1247" spans="1:8">
      <c r="A1247" s="57"/>
      <c r="B1247" s="57"/>
      <c r="C1247" s="176">
        <v>42337.159</v>
      </c>
      <c r="D1247" s="3" t="s">
        <v>449</v>
      </c>
      <c r="E1247" s="3" t="s">
        <v>453</v>
      </c>
      <c r="F1247" s="3" t="str">
        <f t="shared" si="19"/>
        <v>Wholesale</v>
      </c>
      <c r="G1247" s="3">
        <v>65</v>
      </c>
      <c r="H1247" s="57"/>
    </row>
    <row r="1248" spans="1:8">
      <c r="A1248" s="57"/>
      <c r="B1248" s="57"/>
      <c r="C1248" s="176">
        <v>42112.175000000003</v>
      </c>
      <c r="D1248" s="3" t="s">
        <v>445</v>
      </c>
      <c r="E1248" s="3" t="s">
        <v>453</v>
      </c>
      <c r="F1248" s="3" t="str">
        <f t="shared" si="19"/>
        <v>Wholesale</v>
      </c>
      <c r="G1248" s="3">
        <v>28</v>
      </c>
      <c r="H1248" s="57"/>
    </row>
    <row r="1249" spans="1:8">
      <c r="A1249" s="57"/>
      <c r="B1249" s="57"/>
      <c r="C1249" s="176">
        <v>42234.756300000001</v>
      </c>
      <c r="D1249" s="3" t="s">
        <v>445</v>
      </c>
      <c r="E1249" s="3" t="s">
        <v>452</v>
      </c>
      <c r="F1249" s="3" t="str">
        <f t="shared" si="19"/>
        <v>Wholesale</v>
      </c>
      <c r="G1249" s="3">
        <v>71</v>
      </c>
      <c r="H1249" s="57"/>
    </row>
    <row r="1250" spans="1:8">
      <c r="A1250" s="57"/>
      <c r="B1250" s="57"/>
      <c r="C1250" s="176">
        <v>41981.688900000001</v>
      </c>
      <c r="D1250" s="3" t="s">
        <v>445</v>
      </c>
      <c r="E1250" s="3" t="s">
        <v>112</v>
      </c>
      <c r="F1250" s="3" t="str">
        <f t="shared" si="19"/>
        <v>Retail</v>
      </c>
      <c r="G1250" s="3">
        <v>2</v>
      </c>
      <c r="H1250" s="57"/>
    </row>
    <row r="1251" spans="1:8">
      <c r="A1251" s="57"/>
      <c r="B1251" s="57"/>
      <c r="C1251" s="176">
        <v>42021.472199999997</v>
      </c>
      <c r="D1251" s="3" t="s">
        <v>446</v>
      </c>
      <c r="E1251" s="3" t="s">
        <v>460</v>
      </c>
      <c r="F1251" s="3" t="str">
        <f t="shared" si="19"/>
        <v>Wholesale</v>
      </c>
      <c r="G1251" s="3">
        <v>58</v>
      </c>
      <c r="H1251" s="57"/>
    </row>
    <row r="1252" spans="1:8">
      <c r="A1252" s="57"/>
      <c r="B1252" s="57"/>
      <c r="C1252" s="176">
        <v>42201.677799999998</v>
      </c>
      <c r="D1252" s="3" t="s">
        <v>445</v>
      </c>
      <c r="E1252" s="3" t="s">
        <v>450</v>
      </c>
      <c r="F1252" s="3" t="str">
        <f t="shared" si="19"/>
        <v>Retail</v>
      </c>
      <c r="G1252" s="3">
        <v>6</v>
      </c>
      <c r="H1252" s="57"/>
    </row>
    <row r="1253" spans="1:8">
      <c r="A1253" s="57"/>
      <c r="B1253" s="57"/>
      <c r="C1253" s="176">
        <v>42217.530599999998</v>
      </c>
      <c r="D1253" s="3" t="s">
        <v>447</v>
      </c>
      <c r="E1253" s="3" t="s">
        <v>458</v>
      </c>
      <c r="F1253" s="3" t="str">
        <f t="shared" si="19"/>
        <v>Wholesale</v>
      </c>
      <c r="G1253" s="3">
        <v>28</v>
      </c>
      <c r="H1253" s="57"/>
    </row>
    <row r="1254" spans="1:8">
      <c r="A1254" s="57"/>
      <c r="B1254" s="57"/>
      <c r="C1254" s="176">
        <v>42332.183299999997</v>
      </c>
      <c r="D1254" s="3" t="s">
        <v>446</v>
      </c>
      <c r="E1254" s="3" t="s">
        <v>112</v>
      </c>
      <c r="F1254" s="3" t="str">
        <f t="shared" si="19"/>
        <v>Retail</v>
      </c>
      <c r="G1254" s="3">
        <v>2</v>
      </c>
      <c r="H1254" s="57"/>
    </row>
    <row r="1255" spans="1:8">
      <c r="A1255" s="57"/>
      <c r="B1255" s="57"/>
      <c r="C1255" s="176">
        <v>42340.459699999999</v>
      </c>
      <c r="D1255" s="3" t="s">
        <v>445</v>
      </c>
      <c r="E1255" s="3" t="s">
        <v>114</v>
      </c>
      <c r="F1255" s="3" t="str">
        <f t="shared" si="19"/>
        <v>Wholesale</v>
      </c>
      <c r="G1255" s="3">
        <v>40</v>
      </c>
      <c r="H1255" s="57"/>
    </row>
    <row r="1256" spans="1:8">
      <c r="A1256" s="57"/>
      <c r="B1256" s="57"/>
      <c r="C1256" s="176">
        <v>42242.769399999997</v>
      </c>
      <c r="D1256" s="3" t="s">
        <v>447</v>
      </c>
      <c r="E1256" s="3" t="s">
        <v>453</v>
      </c>
      <c r="F1256" s="3" t="str">
        <f t="shared" si="19"/>
        <v>Retail</v>
      </c>
      <c r="G1256" s="3">
        <v>7</v>
      </c>
      <c r="H1256" s="57"/>
    </row>
    <row r="1257" spans="1:8">
      <c r="A1257" s="57"/>
      <c r="B1257" s="57"/>
      <c r="C1257" s="176">
        <v>41987.241000000002</v>
      </c>
      <c r="D1257" s="3" t="s">
        <v>447</v>
      </c>
      <c r="E1257" s="3" t="s">
        <v>458</v>
      </c>
      <c r="F1257" s="3" t="str">
        <f t="shared" si="19"/>
        <v>Wholesale</v>
      </c>
      <c r="G1257" s="3">
        <v>67</v>
      </c>
      <c r="H1257" s="57"/>
    </row>
    <row r="1258" spans="1:8">
      <c r="A1258" s="57"/>
      <c r="B1258" s="57"/>
      <c r="C1258" s="176">
        <v>42271.609700000001</v>
      </c>
      <c r="D1258" s="3" t="s">
        <v>445</v>
      </c>
      <c r="E1258" s="3" t="s">
        <v>453</v>
      </c>
      <c r="F1258" s="3" t="str">
        <f t="shared" si="19"/>
        <v>Retail</v>
      </c>
      <c r="G1258" s="3">
        <v>1</v>
      </c>
      <c r="H1258" s="57"/>
    </row>
    <row r="1259" spans="1:8">
      <c r="A1259" s="57"/>
      <c r="B1259" s="57"/>
      <c r="C1259" s="176">
        <v>42237.733999999997</v>
      </c>
      <c r="D1259" s="3" t="s">
        <v>445</v>
      </c>
      <c r="E1259" s="3" t="s">
        <v>10</v>
      </c>
      <c r="F1259" s="3" t="str">
        <f t="shared" si="19"/>
        <v>Wholesale</v>
      </c>
      <c r="G1259" s="3">
        <v>56</v>
      </c>
      <c r="H1259" s="57"/>
    </row>
    <row r="1260" spans="1:8">
      <c r="A1260" s="57"/>
      <c r="B1260" s="57"/>
      <c r="C1260" s="176">
        <v>42362.542399999998</v>
      </c>
      <c r="D1260" s="3" t="s">
        <v>447</v>
      </c>
      <c r="E1260" s="3" t="s">
        <v>114</v>
      </c>
      <c r="F1260" s="3" t="str">
        <f t="shared" si="19"/>
        <v>Retail</v>
      </c>
      <c r="G1260" s="3">
        <v>9</v>
      </c>
      <c r="H1260" s="57"/>
    </row>
    <row r="1261" spans="1:8">
      <c r="A1261" s="57"/>
      <c r="B1261" s="57"/>
      <c r="C1261" s="176">
        <v>42230.220099999999</v>
      </c>
      <c r="D1261" s="3" t="s">
        <v>447</v>
      </c>
      <c r="E1261" s="3" t="s">
        <v>453</v>
      </c>
      <c r="F1261" s="3" t="str">
        <f t="shared" si="19"/>
        <v>Retail</v>
      </c>
      <c r="G1261" s="3">
        <v>3</v>
      </c>
      <c r="H1261" s="57"/>
    </row>
    <row r="1262" spans="1:8">
      <c r="A1262" s="57"/>
      <c r="B1262" s="57"/>
      <c r="C1262" s="176">
        <v>41982.685400000002</v>
      </c>
      <c r="D1262" s="3" t="s">
        <v>445</v>
      </c>
      <c r="E1262" s="3" t="s">
        <v>454</v>
      </c>
      <c r="F1262" s="3" t="str">
        <f t="shared" si="19"/>
        <v>Retail</v>
      </c>
      <c r="G1262" s="3">
        <v>2</v>
      </c>
      <c r="H1262" s="57"/>
    </row>
    <row r="1263" spans="1:8">
      <c r="A1263" s="57"/>
      <c r="B1263" s="57"/>
      <c r="C1263" s="176">
        <v>42347.6875</v>
      </c>
      <c r="D1263" s="3" t="s">
        <v>445</v>
      </c>
      <c r="E1263" s="3" t="s">
        <v>458</v>
      </c>
      <c r="F1263" s="3" t="str">
        <f t="shared" si="19"/>
        <v>Retail</v>
      </c>
      <c r="G1263" s="3">
        <v>2</v>
      </c>
      <c r="H1263" s="57"/>
    </row>
    <row r="1264" spans="1:8">
      <c r="A1264" s="57"/>
      <c r="B1264" s="57"/>
      <c r="C1264" s="176">
        <v>42342.9542</v>
      </c>
      <c r="D1264" s="3" t="s">
        <v>445</v>
      </c>
      <c r="E1264" s="3" t="s">
        <v>6</v>
      </c>
      <c r="F1264" s="3" t="str">
        <f t="shared" si="19"/>
        <v>Retail</v>
      </c>
      <c r="G1264" s="3">
        <v>2</v>
      </c>
      <c r="H1264" s="57"/>
    </row>
    <row r="1265" spans="1:8">
      <c r="A1265" s="57"/>
      <c r="B1265" s="57"/>
      <c r="C1265" s="176">
        <v>42274.480600000003</v>
      </c>
      <c r="D1265" s="3" t="s">
        <v>445</v>
      </c>
      <c r="E1265" s="3" t="s">
        <v>10</v>
      </c>
      <c r="F1265" s="3" t="str">
        <f t="shared" si="19"/>
        <v>Retail</v>
      </c>
      <c r="G1265" s="3">
        <v>2</v>
      </c>
      <c r="H1265" s="57"/>
    </row>
    <row r="1266" spans="1:8">
      <c r="A1266" s="57"/>
      <c r="B1266" s="57"/>
      <c r="C1266" s="176">
        <v>42224.816700000003</v>
      </c>
      <c r="D1266" s="3" t="s">
        <v>445</v>
      </c>
      <c r="E1266" s="3" t="s">
        <v>453</v>
      </c>
      <c r="F1266" s="3" t="str">
        <f t="shared" si="19"/>
        <v>Retail</v>
      </c>
      <c r="G1266" s="3">
        <v>2</v>
      </c>
      <c r="H1266" s="57"/>
    </row>
    <row r="1267" spans="1:8">
      <c r="A1267" s="57"/>
      <c r="B1267" s="57"/>
      <c r="C1267" s="176">
        <v>42282.480600000003</v>
      </c>
      <c r="D1267" s="3" t="s">
        <v>445</v>
      </c>
      <c r="E1267" s="3" t="s">
        <v>453</v>
      </c>
      <c r="F1267" s="3" t="str">
        <f t="shared" si="19"/>
        <v>Retail</v>
      </c>
      <c r="G1267" s="3">
        <v>2</v>
      </c>
      <c r="H1267" s="57"/>
    </row>
    <row r="1268" spans="1:8">
      <c r="A1268" s="57"/>
      <c r="B1268" s="57"/>
      <c r="C1268" s="176">
        <v>42339.268100000001</v>
      </c>
      <c r="D1268" s="3" t="s">
        <v>445</v>
      </c>
      <c r="E1268" s="3" t="s">
        <v>312</v>
      </c>
      <c r="F1268" s="3" t="str">
        <f t="shared" si="19"/>
        <v>Retail</v>
      </c>
      <c r="G1268" s="3">
        <v>4</v>
      </c>
      <c r="H1268" s="57"/>
    </row>
    <row r="1269" spans="1:8">
      <c r="A1269" s="57"/>
      <c r="B1269" s="57"/>
      <c r="C1269" s="176">
        <v>42361.503499999999</v>
      </c>
      <c r="D1269" s="3" t="s">
        <v>445</v>
      </c>
      <c r="E1269" s="3" t="s">
        <v>453</v>
      </c>
      <c r="F1269" s="3" t="str">
        <f t="shared" si="19"/>
        <v>Wholesale</v>
      </c>
      <c r="G1269" s="3">
        <v>133</v>
      </c>
      <c r="H1269" s="57"/>
    </row>
    <row r="1270" spans="1:8">
      <c r="A1270" s="57"/>
      <c r="B1270" s="57"/>
      <c r="C1270" s="176">
        <v>41985.531300000002</v>
      </c>
      <c r="D1270" s="3" t="s">
        <v>446</v>
      </c>
      <c r="E1270" s="3" t="s">
        <v>453</v>
      </c>
      <c r="F1270" s="3" t="str">
        <f t="shared" si="19"/>
        <v>Wholesale</v>
      </c>
      <c r="G1270" s="3">
        <v>122</v>
      </c>
      <c r="H1270" s="57"/>
    </row>
    <row r="1271" spans="1:8">
      <c r="A1271" s="57"/>
      <c r="B1271" s="57"/>
      <c r="C1271" s="176">
        <v>42339.4</v>
      </c>
      <c r="D1271" s="3" t="s">
        <v>447</v>
      </c>
      <c r="E1271" s="3" t="s">
        <v>456</v>
      </c>
      <c r="F1271" s="3" t="str">
        <f t="shared" si="19"/>
        <v>Retail</v>
      </c>
      <c r="G1271" s="3">
        <v>1</v>
      </c>
      <c r="H1271" s="57"/>
    </row>
    <row r="1272" spans="1:8">
      <c r="A1272" s="57"/>
      <c r="B1272" s="57"/>
      <c r="C1272" s="176">
        <v>42223.2264</v>
      </c>
      <c r="D1272" s="3" t="s">
        <v>449</v>
      </c>
      <c r="E1272" s="3" t="s">
        <v>112</v>
      </c>
      <c r="F1272" s="3" t="str">
        <f t="shared" si="19"/>
        <v>Retail</v>
      </c>
      <c r="G1272" s="3">
        <v>1</v>
      </c>
      <c r="H1272" s="57"/>
    </row>
    <row r="1273" spans="1:8">
      <c r="A1273" s="57"/>
      <c r="B1273" s="57"/>
      <c r="C1273" s="176">
        <v>41977.065999999999</v>
      </c>
      <c r="D1273" s="3" t="s">
        <v>449</v>
      </c>
      <c r="E1273" s="3" t="s">
        <v>453</v>
      </c>
      <c r="F1273" s="3" t="str">
        <f t="shared" si="19"/>
        <v>Retail</v>
      </c>
      <c r="G1273" s="3">
        <v>1</v>
      </c>
      <c r="H1273" s="57"/>
    </row>
    <row r="1274" spans="1:8">
      <c r="A1274" s="57"/>
      <c r="B1274" s="57"/>
      <c r="C1274" s="176">
        <v>42178.227800000001</v>
      </c>
      <c r="D1274" s="3" t="s">
        <v>445</v>
      </c>
      <c r="E1274" s="3" t="s">
        <v>453</v>
      </c>
      <c r="F1274" s="3" t="str">
        <f t="shared" si="19"/>
        <v>Wholesale</v>
      </c>
      <c r="G1274" s="3">
        <v>138</v>
      </c>
      <c r="H1274" s="57"/>
    </row>
    <row r="1275" spans="1:8">
      <c r="A1275" s="57"/>
      <c r="B1275" s="57"/>
      <c r="C1275" s="176">
        <v>42301.644399999997</v>
      </c>
      <c r="D1275" s="3" t="s">
        <v>445</v>
      </c>
      <c r="E1275" s="3" t="s">
        <v>453</v>
      </c>
      <c r="F1275" s="3" t="str">
        <f t="shared" si="19"/>
        <v>Retail</v>
      </c>
      <c r="G1275" s="3">
        <v>1</v>
      </c>
      <c r="H1275" s="57"/>
    </row>
    <row r="1276" spans="1:8">
      <c r="A1276" s="57"/>
      <c r="B1276" s="57"/>
      <c r="C1276" s="176">
        <v>42344.160400000001</v>
      </c>
      <c r="D1276" s="3" t="s">
        <v>446</v>
      </c>
      <c r="E1276" s="3" t="s">
        <v>453</v>
      </c>
      <c r="F1276" s="3" t="str">
        <f t="shared" si="19"/>
        <v>Wholesale</v>
      </c>
      <c r="G1276" s="3">
        <v>43</v>
      </c>
      <c r="H1276" s="57"/>
    </row>
    <row r="1277" spans="1:8">
      <c r="A1277" s="57"/>
      <c r="B1277" s="57"/>
      <c r="C1277" s="176">
        <v>42157.746500000001</v>
      </c>
      <c r="D1277" s="3" t="s">
        <v>445</v>
      </c>
      <c r="E1277" s="3" t="s">
        <v>453</v>
      </c>
      <c r="F1277" s="3" t="str">
        <f t="shared" si="19"/>
        <v>Wholesale</v>
      </c>
      <c r="G1277" s="3">
        <v>29</v>
      </c>
      <c r="H1277" s="57"/>
    </row>
    <row r="1278" spans="1:8">
      <c r="A1278" s="57"/>
      <c r="B1278" s="57"/>
      <c r="C1278" s="176">
        <v>42351.518799999998</v>
      </c>
      <c r="D1278" s="3" t="s">
        <v>446</v>
      </c>
      <c r="E1278" s="3" t="s">
        <v>6</v>
      </c>
      <c r="F1278" s="3" t="str">
        <f t="shared" si="19"/>
        <v>Wholesale</v>
      </c>
      <c r="G1278" s="3">
        <v>26</v>
      </c>
      <c r="H1278" s="57"/>
    </row>
    <row r="1279" spans="1:8">
      <c r="A1279" s="57"/>
      <c r="B1279" s="57"/>
      <c r="C1279" s="176">
        <v>41984.521500000003</v>
      </c>
      <c r="D1279" s="3" t="s">
        <v>446</v>
      </c>
      <c r="E1279" s="3" t="s">
        <v>112</v>
      </c>
      <c r="F1279" s="3" t="str">
        <f t="shared" si="19"/>
        <v>Retail</v>
      </c>
      <c r="G1279" s="3">
        <v>1</v>
      </c>
      <c r="H1279" s="57"/>
    </row>
    <row r="1280" spans="1:8">
      <c r="A1280" s="57"/>
      <c r="B1280" s="57"/>
      <c r="C1280" s="176">
        <v>42260.195099999997</v>
      </c>
      <c r="D1280" s="3" t="s">
        <v>447</v>
      </c>
      <c r="E1280" s="3" t="s">
        <v>453</v>
      </c>
      <c r="F1280" s="3" t="str">
        <f t="shared" si="19"/>
        <v>Retail</v>
      </c>
      <c r="G1280" s="3">
        <v>7</v>
      </c>
      <c r="H1280" s="57"/>
    </row>
    <row r="1281" spans="1:8">
      <c r="A1281" s="57"/>
      <c r="B1281" s="57"/>
      <c r="C1281" s="176">
        <v>42355.059000000001</v>
      </c>
      <c r="D1281" s="3" t="s">
        <v>449</v>
      </c>
      <c r="E1281" s="3" t="s">
        <v>453</v>
      </c>
      <c r="F1281" s="3" t="str">
        <f t="shared" si="19"/>
        <v>Wholesale</v>
      </c>
      <c r="G1281" s="3">
        <v>61</v>
      </c>
      <c r="H1281" s="57"/>
    </row>
    <row r="1282" spans="1:8">
      <c r="A1282" s="57"/>
      <c r="B1282" s="57"/>
      <c r="C1282" s="176">
        <v>42344.510399999999</v>
      </c>
      <c r="D1282" s="3" t="s">
        <v>447</v>
      </c>
      <c r="E1282" s="3" t="s">
        <v>459</v>
      </c>
      <c r="F1282" s="3" t="str">
        <f t="shared" si="19"/>
        <v>Retail</v>
      </c>
      <c r="G1282" s="3">
        <v>5</v>
      </c>
      <c r="H1282" s="57"/>
    </row>
    <row r="1283" spans="1:8">
      <c r="A1283" s="57"/>
      <c r="B1283" s="57"/>
      <c r="C1283" s="176">
        <v>42361.2042</v>
      </c>
      <c r="D1283" s="3" t="s">
        <v>445</v>
      </c>
      <c r="E1283" s="3" t="s">
        <v>453</v>
      </c>
      <c r="F1283" s="3" t="str">
        <f t="shared" si="19"/>
        <v>Retail</v>
      </c>
      <c r="G1283" s="3">
        <v>1</v>
      </c>
      <c r="H1283" s="57"/>
    </row>
    <row r="1284" spans="1:8">
      <c r="A1284" s="57"/>
      <c r="B1284" s="57"/>
      <c r="C1284" s="176">
        <v>42115.212500000001</v>
      </c>
      <c r="D1284" s="3" t="s">
        <v>445</v>
      </c>
      <c r="E1284" s="3" t="s">
        <v>453</v>
      </c>
      <c r="F1284" s="3" t="str">
        <f t="shared" si="19"/>
        <v>Retail</v>
      </c>
      <c r="G1284" s="3">
        <v>1</v>
      </c>
      <c r="H1284" s="57"/>
    </row>
    <row r="1285" spans="1:8">
      <c r="A1285" s="57"/>
      <c r="B1285" s="57"/>
      <c r="C1285" s="176">
        <v>42025.4035</v>
      </c>
      <c r="D1285" s="3" t="s">
        <v>445</v>
      </c>
      <c r="E1285" s="3" t="s">
        <v>8</v>
      </c>
      <c r="F1285" s="3" t="str">
        <f t="shared" si="19"/>
        <v>Retail</v>
      </c>
      <c r="G1285" s="3">
        <v>6</v>
      </c>
      <c r="H1285" s="57"/>
    </row>
    <row r="1286" spans="1:8">
      <c r="A1286" s="57"/>
      <c r="B1286" s="57"/>
      <c r="C1286" s="176">
        <v>41980.7451</v>
      </c>
      <c r="D1286" s="3" t="s">
        <v>446</v>
      </c>
      <c r="E1286" s="3" t="s">
        <v>6</v>
      </c>
      <c r="F1286" s="3" t="str">
        <f t="shared" si="19"/>
        <v>Wholesale</v>
      </c>
      <c r="G1286" s="3">
        <v>108</v>
      </c>
      <c r="H1286" s="57"/>
    </row>
    <row r="1287" spans="1:8">
      <c r="A1287" s="57"/>
      <c r="B1287" s="57"/>
      <c r="C1287" s="176">
        <v>42347.4764</v>
      </c>
      <c r="D1287" s="3" t="s">
        <v>445</v>
      </c>
      <c r="E1287" s="3" t="s">
        <v>453</v>
      </c>
      <c r="F1287" s="3" t="str">
        <f t="shared" si="19"/>
        <v>Wholesale</v>
      </c>
      <c r="G1287" s="3">
        <v>91</v>
      </c>
      <c r="H1287" s="57"/>
    </row>
    <row r="1288" spans="1:8">
      <c r="A1288" s="57"/>
      <c r="B1288" s="57"/>
      <c r="C1288" s="176">
        <v>42052.883300000001</v>
      </c>
      <c r="D1288" s="3" t="s">
        <v>445</v>
      </c>
      <c r="E1288" s="3" t="s">
        <v>450</v>
      </c>
      <c r="F1288" s="3" t="str">
        <f t="shared" si="19"/>
        <v>Retail</v>
      </c>
      <c r="G1288" s="3">
        <v>1</v>
      </c>
      <c r="H1288" s="57"/>
    </row>
    <row r="1289" spans="1:8">
      <c r="A1289" s="57"/>
      <c r="B1289" s="57"/>
      <c r="C1289" s="176">
        <v>42242.292399999998</v>
      </c>
      <c r="D1289" s="3" t="s">
        <v>445</v>
      </c>
      <c r="E1289" s="3" t="s">
        <v>453</v>
      </c>
      <c r="F1289" s="3" t="str">
        <f t="shared" si="19"/>
        <v>Retail</v>
      </c>
      <c r="G1289" s="3">
        <v>1</v>
      </c>
      <c r="H1289" s="57"/>
    </row>
    <row r="1290" spans="1:8">
      <c r="A1290" s="57"/>
      <c r="B1290" s="57"/>
      <c r="C1290" s="176">
        <v>42307.530599999998</v>
      </c>
      <c r="D1290" s="3" t="s">
        <v>449</v>
      </c>
      <c r="E1290" s="3" t="s">
        <v>451</v>
      </c>
      <c r="F1290" s="3" t="str">
        <f t="shared" ref="F1290:F1353" si="20">IF(G1290&lt;10,"Retail","Wholesale")</f>
        <v>Retail</v>
      </c>
      <c r="G1290" s="3">
        <v>2</v>
      </c>
      <c r="H1290" s="57"/>
    </row>
    <row r="1291" spans="1:8">
      <c r="A1291" s="57"/>
      <c r="B1291" s="57"/>
      <c r="C1291" s="176">
        <v>42315.188199999997</v>
      </c>
      <c r="D1291" s="3" t="s">
        <v>445</v>
      </c>
      <c r="E1291" s="3" t="s">
        <v>455</v>
      </c>
      <c r="F1291" s="3" t="str">
        <f t="shared" si="20"/>
        <v>Retail</v>
      </c>
      <c r="G1291" s="3">
        <v>4</v>
      </c>
      <c r="H1291" s="57"/>
    </row>
    <row r="1292" spans="1:8">
      <c r="A1292" s="57"/>
      <c r="B1292" s="57"/>
      <c r="C1292" s="176">
        <v>42309.277800000003</v>
      </c>
      <c r="D1292" s="3" t="s">
        <v>446</v>
      </c>
      <c r="E1292" s="3" t="s">
        <v>454</v>
      </c>
      <c r="F1292" s="3" t="str">
        <f t="shared" si="20"/>
        <v>Retail</v>
      </c>
      <c r="G1292" s="3">
        <v>2</v>
      </c>
      <c r="H1292" s="57"/>
    </row>
    <row r="1293" spans="1:8">
      <c r="A1293" s="57"/>
      <c r="B1293" s="57"/>
      <c r="C1293" s="176">
        <v>42336.224999999999</v>
      </c>
      <c r="D1293" s="3" t="s">
        <v>446</v>
      </c>
      <c r="E1293" s="3" t="s">
        <v>10</v>
      </c>
      <c r="F1293" s="3" t="str">
        <f t="shared" si="20"/>
        <v>Retail</v>
      </c>
      <c r="G1293" s="3">
        <v>7</v>
      </c>
      <c r="H1293" s="57"/>
    </row>
    <row r="1294" spans="1:8">
      <c r="A1294" s="57"/>
      <c r="B1294" s="57"/>
      <c r="C1294" s="176">
        <v>41981.468800000002</v>
      </c>
      <c r="D1294" s="3" t="s">
        <v>447</v>
      </c>
      <c r="E1294" s="3" t="s">
        <v>455</v>
      </c>
      <c r="F1294" s="3" t="str">
        <f t="shared" si="20"/>
        <v>Retail</v>
      </c>
      <c r="G1294" s="3">
        <v>5</v>
      </c>
      <c r="H1294" s="57"/>
    </row>
    <row r="1295" spans="1:8">
      <c r="A1295" s="57"/>
      <c r="B1295" s="57"/>
      <c r="C1295" s="176">
        <v>42178.663200000003</v>
      </c>
      <c r="D1295" s="3" t="s">
        <v>447</v>
      </c>
      <c r="E1295" s="3" t="s">
        <v>110</v>
      </c>
      <c r="F1295" s="3" t="str">
        <f t="shared" si="20"/>
        <v>Wholesale</v>
      </c>
      <c r="G1295" s="3">
        <v>86</v>
      </c>
      <c r="H1295" s="57"/>
    </row>
    <row r="1296" spans="1:8">
      <c r="A1296" s="57"/>
      <c r="B1296" s="57"/>
      <c r="C1296" s="176">
        <v>41989.531300000002</v>
      </c>
      <c r="D1296" s="3" t="s">
        <v>449</v>
      </c>
      <c r="E1296" s="3" t="s">
        <v>453</v>
      </c>
      <c r="F1296" s="3" t="str">
        <f t="shared" si="20"/>
        <v>Retail</v>
      </c>
      <c r="G1296" s="3">
        <v>2</v>
      </c>
      <c r="H1296" s="57"/>
    </row>
    <row r="1297" spans="1:8">
      <c r="A1297" s="57"/>
      <c r="B1297" s="57"/>
      <c r="C1297" s="176">
        <v>42263.199999999997</v>
      </c>
      <c r="D1297" s="3" t="s">
        <v>445</v>
      </c>
      <c r="E1297" s="3" t="s">
        <v>453</v>
      </c>
      <c r="F1297" s="3" t="str">
        <f t="shared" si="20"/>
        <v>Wholesale</v>
      </c>
      <c r="G1297" s="3">
        <v>41</v>
      </c>
      <c r="H1297" s="57"/>
    </row>
    <row r="1298" spans="1:8">
      <c r="A1298" s="57"/>
      <c r="B1298" s="57"/>
      <c r="C1298" s="176">
        <v>41988.738899999997</v>
      </c>
      <c r="D1298" s="3" t="s">
        <v>446</v>
      </c>
      <c r="E1298" s="3" t="s">
        <v>460</v>
      </c>
      <c r="F1298" s="3" t="str">
        <f t="shared" si="20"/>
        <v>Wholesale</v>
      </c>
      <c r="G1298" s="3">
        <v>37</v>
      </c>
      <c r="H1298" s="57"/>
    </row>
    <row r="1299" spans="1:8">
      <c r="A1299" s="57"/>
      <c r="B1299" s="57"/>
      <c r="C1299" s="176">
        <v>42278.758999999998</v>
      </c>
      <c r="D1299" s="3" t="s">
        <v>449</v>
      </c>
      <c r="E1299" s="3" t="s">
        <v>10</v>
      </c>
      <c r="F1299" s="3" t="str">
        <f t="shared" si="20"/>
        <v>Retail</v>
      </c>
      <c r="G1299" s="3">
        <v>8</v>
      </c>
      <c r="H1299" s="57"/>
    </row>
    <row r="1300" spans="1:8">
      <c r="A1300" s="57"/>
      <c r="B1300" s="57"/>
      <c r="C1300" s="176">
        <v>41981.488899999997</v>
      </c>
      <c r="D1300" s="3" t="s">
        <v>447</v>
      </c>
      <c r="E1300" s="3" t="s">
        <v>460</v>
      </c>
      <c r="F1300" s="3" t="str">
        <f t="shared" si="20"/>
        <v>Wholesale</v>
      </c>
      <c r="G1300" s="3">
        <v>68</v>
      </c>
      <c r="H1300" s="57"/>
    </row>
    <row r="1301" spans="1:8">
      <c r="A1301" s="57"/>
      <c r="B1301" s="57"/>
      <c r="C1301" s="176">
        <v>41979.544399999999</v>
      </c>
      <c r="D1301" s="3" t="s">
        <v>446</v>
      </c>
      <c r="E1301" s="3" t="s">
        <v>9</v>
      </c>
      <c r="F1301" s="3" t="str">
        <f t="shared" si="20"/>
        <v>Wholesale</v>
      </c>
      <c r="G1301" s="3">
        <v>27</v>
      </c>
      <c r="H1301" s="57"/>
    </row>
    <row r="1302" spans="1:8">
      <c r="A1302" s="57"/>
      <c r="B1302" s="57"/>
      <c r="C1302" s="176">
        <v>42348.181900000003</v>
      </c>
      <c r="D1302" s="3" t="s">
        <v>446</v>
      </c>
      <c r="E1302" s="3" t="s">
        <v>451</v>
      </c>
      <c r="F1302" s="3" t="str">
        <f t="shared" si="20"/>
        <v>Wholesale</v>
      </c>
      <c r="G1302" s="3">
        <v>32</v>
      </c>
      <c r="H1302" s="57"/>
    </row>
    <row r="1303" spans="1:8">
      <c r="A1303" s="57"/>
      <c r="B1303" s="57"/>
      <c r="C1303" s="176">
        <v>42178.500699999997</v>
      </c>
      <c r="D1303" s="3" t="s">
        <v>445</v>
      </c>
      <c r="E1303" s="3" t="s">
        <v>457</v>
      </c>
      <c r="F1303" s="3" t="str">
        <f t="shared" si="20"/>
        <v>Retail</v>
      </c>
      <c r="G1303" s="3">
        <v>2</v>
      </c>
      <c r="H1303" s="57"/>
    </row>
    <row r="1304" spans="1:8">
      <c r="A1304" s="57"/>
      <c r="B1304" s="57"/>
      <c r="C1304" s="176">
        <v>42310.478499999997</v>
      </c>
      <c r="D1304" s="3" t="s">
        <v>445</v>
      </c>
      <c r="E1304" s="3" t="s">
        <v>460</v>
      </c>
      <c r="F1304" s="3" t="str">
        <f t="shared" si="20"/>
        <v>Retail</v>
      </c>
      <c r="G1304" s="3">
        <v>2</v>
      </c>
      <c r="H1304" s="57"/>
    </row>
    <row r="1305" spans="1:8">
      <c r="A1305" s="57"/>
      <c r="B1305" s="57"/>
      <c r="C1305" s="176">
        <v>42122.258300000001</v>
      </c>
      <c r="D1305" s="3" t="s">
        <v>445</v>
      </c>
      <c r="E1305" s="3" t="s">
        <v>6</v>
      </c>
      <c r="F1305" s="3" t="str">
        <f t="shared" si="20"/>
        <v>Retail</v>
      </c>
      <c r="G1305" s="3">
        <v>6</v>
      </c>
      <c r="H1305" s="57"/>
    </row>
    <row r="1306" spans="1:8">
      <c r="A1306" s="57"/>
      <c r="B1306" s="57"/>
      <c r="C1306" s="176">
        <v>42337.113899999997</v>
      </c>
      <c r="D1306" s="3" t="s">
        <v>449</v>
      </c>
      <c r="E1306" s="3" t="s">
        <v>114</v>
      </c>
      <c r="F1306" s="3" t="str">
        <f t="shared" si="20"/>
        <v>Wholesale</v>
      </c>
      <c r="G1306" s="3">
        <v>52</v>
      </c>
      <c r="H1306" s="57"/>
    </row>
    <row r="1307" spans="1:8">
      <c r="A1307" s="57"/>
      <c r="B1307" s="57"/>
      <c r="C1307" s="176">
        <v>42229.795100000003</v>
      </c>
      <c r="D1307" s="3" t="s">
        <v>449</v>
      </c>
      <c r="E1307" s="3" t="s">
        <v>452</v>
      </c>
      <c r="F1307" s="3" t="str">
        <f t="shared" si="20"/>
        <v>Wholesale</v>
      </c>
      <c r="G1307" s="3">
        <v>37</v>
      </c>
      <c r="H1307" s="57"/>
    </row>
    <row r="1308" spans="1:8">
      <c r="A1308" s="57"/>
      <c r="B1308" s="57"/>
      <c r="C1308" s="176">
        <v>41975.704899999997</v>
      </c>
      <c r="D1308" s="3" t="s">
        <v>445</v>
      </c>
      <c r="E1308" s="3" t="s">
        <v>312</v>
      </c>
      <c r="F1308" s="3" t="str">
        <f t="shared" si="20"/>
        <v>Wholesale</v>
      </c>
      <c r="G1308" s="3">
        <v>27</v>
      </c>
      <c r="H1308" s="57"/>
    </row>
    <row r="1309" spans="1:8">
      <c r="A1309" s="57"/>
      <c r="B1309" s="57"/>
      <c r="C1309" s="176">
        <v>42220.446499999998</v>
      </c>
      <c r="D1309" s="3" t="s">
        <v>445</v>
      </c>
      <c r="E1309" s="3" t="s">
        <v>312</v>
      </c>
      <c r="F1309" s="3" t="str">
        <f t="shared" si="20"/>
        <v>Retail</v>
      </c>
      <c r="G1309" s="3">
        <v>4</v>
      </c>
      <c r="H1309" s="57"/>
    </row>
    <row r="1310" spans="1:8">
      <c r="A1310" s="57"/>
      <c r="B1310" s="57"/>
      <c r="C1310" s="176">
        <v>42161.470099999999</v>
      </c>
      <c r="D1310" s="3" t="s">
        <v>445</v>
      </c>
      <c r="E1310" s="3" t="s">
        <v>455</v>
      </c>
      <c r="F1310" s="3" t="str">
        <f t="shared" si="20"/>
        <v>Retail</v>
      </c>
      <c r="G1310" s="3">
        <v>4</v>
      </c>
      <c r="H1310" s="57"/>
    </row>
    <row r="1311" spans="1:8">
      <c r="A1311" s="57"/>
      <c r="B1311" s="57"/>
      <c r="C1311" s="176">
        <v>41980.146500000003</v>
      </c>
      <c r="D1311" s="3" t="s">
        <v>446</v>
      </c>
      <c r="E1311" s="3" t="s">
        <v>454</v>
      </c>
      <c r="F1311" s="3" t="str">
        <f t="shared" si="20"/>
        <v>Retail</v>
      </c>
      <c r="G1311" s="3">
        <v>3</v>
      </c>
      <c r="H1311" s="57"/>
    </row>
    <row r="1312" spans="1:8">
      <c r="A1312" s="57"/>
      <c r="B1312" s="57"/>
      <c r="C1312" s="176">
        <v>42227.7667</v>
      </c>
      <c r="D1312" s="3" t="s">
        <v>446</v>
      </c>
      <c r="E1312" s="3" t="s">
        <v>6</v>
      </c>
      <c r="F1312" s="3" t="str">
        <f t="shared" si="20"/>
        <v>Wholesale</v>
      </c>
      <c r="G1312" s="3">
        <v>37</v>
      </c>
      <c r="H1312" s="57"/>
    </row>
    <row r="1313" spans="1:8">
      <c r="A1313" s="57"/>
      <c r="B1313" s="57"/>
      <c r="C1313" s="176">
        <v>42340.536800000002</v>
      </c>
      <c r="D1313" s="3" t="s">
        <v>445</v>
      </c>
      <c r="E1313" s="3" t="s">
        <v>10</v>
      </c>
      <c r="F1313" s="3" t="str">
        <f t="shared" si="20"/>
        <v>Wholesale</v>
      </c>
      <c r="G1313" s="3">
        <v>69</v>
      </c>
      <c r="H1313" s="57"/>
    </row>
    <row r="1314" spans="1:8">
      <c r="A1314" s="57"/>
      <c r="B1314" s="57"/>
      <c r="C1314" s="176">
        <v>42164.743799999997</v>
      </c>
      <c r="D1314" s="3" t="s">
        <v>445</v>
      </c>
      <c r="E1314" s="3" t="s">
        <v>7</v>
      </c>
      <c r="F1314" s="3" t="str">
        <f t="shared" si="20"/>
        <v>Retail</v>
      </c>
      <c r="G1314" s="3">
        <v>3</v>
      </c>
      <c r="H1314" s="57"/>
    </row>
    <row r="1315" spans="1:8">
      <c r="A1315" s="57"/>
      <c r="B1315" s="57"/>
      <c r="C1315" s="176">
        <v>42114.114600000001</v>
      </c>
      <c r="D1315" s="3" t="s">
        <v>449</v>
      </c>
      <c r="E1315" s="3" t="s">
        <v>453</v>
      </c>
      <c r="F1315" s="3" t="str">
        <f t="shared" si="20"/>
        <v>Retail</v>
      </c>
      <c r="G1315" s="3">
        <v>7</v>
      </c>
      <c r="H1315" s="57"/>
    </row>
    <row r="1316" spans="1:8">
      <c r="A1316" s="57"/>
      <c r="B1316" s="57"/>
      <c r="C1316" s="176">
        <v>42282.730600000003</v>
      </c>
      <c r="D1316" s="3" t="s">
        <v>445</v>
      </c>
      <c r="E1316" s="3" t="s">
        <v>453</v>
      </c>
      <c r="F1316" s="3" t="str">
        <f t="shared" si="20"/>
        <v>Retail</v>
      </c>
      <c r="G1316" s="3">
        <v>2</v>
      </c>
      <c r="H1316" s="57"/>
    </row>
    <row r="1317" spans="1:8">
      <c r="A1317" s="57"/>
      <c r="B1317" s="57"/>
      <c r="C1317" s="176">
        <v>42349.544399999999</v>
      </c>
      <c r="D1317" s="3" t="s">
        <v>447</v>
      </c>
      <c r="E1317" s="3" t="s">
        <v>453</v>
      </c>
      <c r="F1317" s="3" t="str">
        <f t="shared" si="20"/>
        <v>Wholesale</v>
      </c>
      <c r="G1317" s="3">
        <v>155</v>
      </c>
      <c r="H1317" s="57"/>
    </row>
    <row r="1318" spans="1:8">
      <c r="A1318" s="57"/>
      <c r="B1318" s="57"/>
      <c r="C1318" s="176">
        <v>42246.161800000002</v>
      </c>
      <c r="D1318" s="3" t="s">
        <v>445</v>
      </c>
      <c r="E1318" s="3" t="s">
        <v>312</v>
      </c>
      <c r="F1318" s="3" t="str">
        <f t="shared" si="20"/>
        <v>Retail</v>
      </c>
      <c r="G1318" s="3">
        <v>5</v>
      </c>
      <c r="H1318" s="57"/>
    </row>
    <row r="1319" spans="1:8">
      <c r="A1319" s="57"/>
      <c r="B1319" s="57"/>
      <c r="C1319" s="176">
        <v>42165.536099999998</v>
      </c>
      <c r="D1319" s="3" t="s">
        <v>447</v>
      </c>
      <c r="E1319" s="3" t="s">
        <v>453</v>
      </c>
      <c r="F1319" s="3" t="str">
        <f t="shared" si="20"/>
        <v>Wholesale</v>
      </c>
      <c r="G1319" s="3">
        <v>50</v>
      </c>
      <c r="H1319" s="57"/>
    </row>
    <row r="1320" spans="1:8">
      <c r="A1320" s="57"/>
      <c r="B1320" s="57"/>
      <c r="C1320" s="176">
        <v>42237.5118</v>
      </c>
      <c r="D1320" s="3" t="s">
        <v>447</v>
      </c>
      <c r="E1320" s="3" t="s">
        <v>6</v>
      </c>
      <c r="F1320" s="3" t="str">
        <f t="shared" si="20"/>
        <v>Wholesale</v>
      </c>
      <c r="G1320" s="3">
        <v>25</v>
      </c>
      <c r="H1320" s="57"/>
    </row>
    <row r="1321" spans="1:8">
      <c r="A1321" s="57"/>
      <c r="B1321" s="57"/>
      <c r="C1321" s="176">
        <v>42347.549299999999</v>
      </c>
      <c r="D1321" s="3" t="s">
        <v>446</v>
      </c>
      <c r="E1321" s="3" t="s">
        <v>453</v>
      </c>
      <c r="F1321" s="3" t="str">
        <f t="shared" si="20"/>
        <v>Wholesale</v>
      </c>
      <c r="G1321" s="3">
        <v>39</v>
      </c>
      <c r="H1321" s="57"/>
    </row>
    <row r="1322" spans="1:8">
      <c r="A1322" s="57"/>
      <c r="B1322" s="57"/>
      <c r="C1322" s="176">
        <v>42362.525000000001</v>
      </c>
      <c r="D1322" s="3" t="s">
        <v>445</v>
      </c>
      <c r="E1322" s="3" t="s">
        <v>452</v>
      </c>
      <c r="F1322" s="3" t="str">
        <f t="shared" si="20"/>
        <v>Wholesale</v>
      </c>
      <c r="G1322" s="3">
        <v>37</v>
      </c>
      <c r="H1322" s="57"/>
    </row>
    <row r="1323" spans="1:8">
      <c r="A1323" s="57"/>
      <c r="B1323" s="57"/>
      <c r="C1323" s="176">
        <v>42202.548600000002</v>
      </c>
      <c r="D1323" s="3" t="s">
        <v>449</v>
      </c>
      <c r="E1323" s="3" t="s">
        <v>312</v>
      </c>
      <c r="F1323" s="3" t="str">
        <f t="shared" si="20"/>
        <v>Wholesale</v>
      </c>
      <c r="G1323" s="3">
        <v>30</v>
      </c>
      <c r="H1323" s="57"/>
    </row>
    <row r="1324" spans="1:8">
      <c r="A1324" s="57"/>
      <c r="B1324" s="57"/>
      <c r="C1324" s="176">
        <v>42280.136100000003</v>
      </c>
      <c r="D1324" s="3" t="s">
        <v>447</v>
      </c>
      <c r="E1324" s="3" t="s">
        <v>452</v>
      </c>
      <c r="F1324" s="3" t="str">
        <f t="shared" si="20"/>
        <v>Retail</v>
      </c>
      <c r="G1324" s="3">
        <v>2</v>
      </c>
      <c r="H1324" s="57"/>
    </row>
    <row r="1325" spans="1:8">
      <c r="A1325" s="57"/>
      <c r="B1325" s="57"/>
      <c r="C1325" s="176">
        <v>42097.728499999997</v>
      </c>
      <c r="D1325" s="3" t="s">
        <v>445</v>
      </c>
      <c r="E1325" s="3" t="s">
        <v>453</v>
      </c>
      <c r="F1325" s="3" t="str">
        <f t="shared" si="20"/>
        <v>Retail</v>
      </c>
      <c r="G1325" s="3">
        <v>7</v>
      </c>
      <c r="H1325" s="57"/>
    </row>
    <row r="1326" spans="1:8">
      <c r="A1326" s="57"/>
      <c r="B1326" s="57"/>
      <c r="C1326" s="176">
        <v>42227.474300000002</v>
      </c>
      <c r="D1326" s="3" t="s">
        <v>445</v>
      </c>
      <c r="E1326" s="3" t="s">
        <v>6</v>
      </c>
      <c r="F1326" s="3" t="str">
        <f t="shared" si="20"/>
        <v>Wholesale</v>
      </c>
      <c r="G1326" s="3">
        <v>64</v>
      </c>
      <c r="H1326" s="57"/>
    </row>
    <row r="1327" spans="1:8">
      <c r="A1327" s="57"/>
      <c r="B1327" s="57"/>
      <c r="C1327" s="176">
        <v>42342.5069</v>
      </c>
      <c r="D1327" s="3" t="s">
        <v>445</v>
      </c>
      <c r="E1327" s="3" t="s">
        <v>114</v>
      </c>
      <c r="F1327" s="3" t="str">
        <f t="shared" si="20"/>
        <v>Retail</v>
      </c>
      <c r="G1327" s="3">
        <v>3</v>
      </c>
      <c r="H1327" s="57"/>
    </row>
    <row r="1328" spans="1:8">
      <c r="A1328" s="57"/>
      <c r="B1328" s="57"/>
      <c r="C1328" s="176">
        <v>41985.743799999997</v>
      </c>
      <c r="D1328" s="3" t="s">
        <v>445</v>
      </c>
      <c r="E1328" s="3" t="s">
        <v>8</v>
      </c>
      <c r="F1328" s="3" t="str">
        <f t="shared" si="20"/>
        <v>Wholesale</v>
      </c>
      <c r="G1328" s="3">
        <v>43</v>
      </c>
      <c r="H1328" s="57"/>
    </row>
    <row r="1329" spans="1:8">
      <c r="A1329" s="57"/>
      <c r="B1329" s="57"/>
      <c r="C1329" s="176">
        <v>42215.504200000003</v>
      </c>
      <c r="D1329" s="3" t="s">
        <v>445</v>
      </c>
      <c r="E1329" s="3" t="s">
        <v>9</v>
      </c>
      <c r="F1329" s="3" t="str">
        <f t="shared" si="20"/>
        <v>Retail</v>
      </c>
      <c r="G1329" s="3">
        <v>7</v>
      </c>
      <c r="H1329" s="57"/>
    </row>
    <row r="1330" spans="1:8">
      <c r="A1330" s="57"/>
      <c r="B1330" s="57"/>
      <c r="C1330" s="176">
        <v>41982.5118</v>
      </c>
      <c r="D1330" s="3" t="s">
        <v>447</v>
      </c>
      <c r="E1330" s="3" t="s">
        <v>460</v>
      </c>
      <c r="F1330" s="3" t="str">
        <f t="shared" si="20"/>
        <v>Wholesale</v>
      </c>
      <c r="G1330" s="3">
        <v>31</v>
      </c>
      <c r="H1330" s="57"/>
    </row>
    <row r="1331" spans="1:8">
      <c r="A1331" s="57"/>
      <c r="B1331" s="57"/>
      <c r="C1331" s="176">
        <v>42316.503499999999</v>
      </c>
      <c r="D1331" s="3" t="s">
        <v>445</v>
      </c>
      <c r="E1331" s="3" t="s">
        <v>453</v>
      </c>
      <c r="F1331" s="3" t="str">
        <f t="shared" si="20"/>
        <v>Retail</v>
      </c>
      <c r="G1331" s="3">
        <v>8</v>
      </c>
      <c r="H1331" s="57"/>
    </row>
    <row r="1332" spans="1:8">
      <c r="A1332" s="57"/>
      <c r="B1332" s="57"/>
      <c r="C1332" s="176">
        <v>42146.275699999998</v>
      </c>
      <c r="D1332" s="3" t="s">
        <v>446</v>
      </c>
      <c r="E1332" s="3" t="s">
        <v>6</v>
      </c>
      <c r="F1332" s="3" t="str">
        <f t="shared" si="20"/>
        <v>Retail</v>
      </c>
      <c r="G1332" s="3">
        <v>1</v>
      </c>
      <c r="H1332" s="57"/>
    </row>
    <row r="1333" spans="1:8">
      <c r="A1333" s="57"/>
      <c r="B1333" s="57"/>
      <c r="C1333" s="176">
        <v>42353.794399999999</v>
      </c>
      <c r="D1333" s="3" t="s">
        <v>447</v>
      </c>
      <c r="E1333" s="3" t="s">
        <v>451</v>
      </c>
      <c r="F1333" s="3" t="str">
        <f t="shared" si="20"/>
        <v>Wholesale</v>
      </c>
      <c r="G1333" s="3">
        <v>43</v>
      </c>
      <c r="H1333" s="57"/>
    </row>
    <row r="1334" spans="1:8">
      <c r="A1334" s="57"/>
      <c r="B1334" s="57"/>
      <c r="C1334" s="176">
        <v>42321.556900000003</v>
      </c>
      <c r="D1334" s="3" t="s">
        <v>449</v>
      </c>
      <c r="E1334" s="3" t="s">
        <v>450</v>
      </c>
      <c r="F1334" s="3" t="str">
        <f t="shared" si="20"/>
        <v>Wholesale</v>
      </c>
      <c r="G1334" s="3">
        <v>32</v>
      </c>
      <c r="H1334" s="57"/>
    </row>
    <row r="1335" spans="1:8">
      <c r="A1335" s="57"/>
      <c r="B1335" s="57"/>
      <c r="C1335" s="176">
        <v>42249.195800000001</v>
      </c>
      <c r="D1335" s="3" t="s">
        <v>446</v>
      </c>
      <c r="E1335" s="3" t="s">
        <v>7</v>
      </c>
      <c r="F1335" s="3" t="str">
        <f t="shared" si="20"/>
        <v>Retail</v>
      </c>
      <c r="G1335" s="3">
        <v>4</v>
      </c>
      <c r="H1335" s="57"/>
    </row>
    <row r="1336" spans="1:8">
      <c r="A1336" s="57"/>
      <c r="B1336" s="57"/>
      <c r="C1336" s="176">
        <v>42334.513899999998</v>
      </c>
      <c r="D1336" s="3" t="s">
        <v>446</v>
      </c>
      <c r="E1336" s="3" t="s">
        <v>451</v>
      </c>
      <c r="F1336" s="3" t="str">
        <f t="shared" si="20"/>
        <v>Retail</v>
      </c>
      <c r="G1336" s="3">
        <v>2</v>
      </c>
      <c r="H1336" s="57"/>
    </row>
    <row r="1337" spans="1:8">
      <c r="A1337" s="57"/>
      <c r="B1337" s="57"/>
      <c r="C1337" s="176">
        <v>42345.761100000003</v>
      </c>
      <c r="D1337" s="3" t="s">
        <v>447</v>
      </c>
      <c r="E1337" s="3" t="s">
        <v>10</v>
      </c>
      <c r="F1337" s="3" t="str">
        <f t="shared" si="20"/>
        <v>Wholesale</v>
      </c>
      <c r="G1337" s="3">
        <v>66</v>
      </c>
      <c r="H1337" s="57"/>
    </row>
    <row r="1338" spans="1:8">
      <c r="A1338" s="57"/>
      <c r="B1338" s="57"/>
      <c r="C1338" s="176">
        <v>41986.495799999997</v>
      </c>
      <c r="D1338" s="3" t="s">
        <v>445</v>
      </c>
      <c r="E1338" s="3" t="s">
        <v>454</v>
      </c>
      <c r="F1338" s="3" t="str">
        <f t="shared" si="20"/>
        <v>Retail</v>
      </c>
      <c r="G1338" s="3">
        <v>5</v>
      </c>
      <c r="H1338" s="57"/>
    </row>
    <row r="1339" spans="1:8">
      <c r="A1339" s="57"/>
      <c r="B1339" s="57"/>
      <c r="C1339" s="176">
        <v>42361.169399999999</v>
      </c>
      <c r="D1339" s="3" t="s">
        <v>445</v>
      </c>
      <c r="E1339" s="3" t="s">
        <v>114</v>
      </c>
      <c r="F1339" s="3" t="str">
        <f t="shared" si="20"/>
        <v>Retail</v>
      </c>
      <c r="G1339" s="3">
        <v>1</v>
      </c>
      <c r="H1339" s="57"/>
    </row>
    <row r="1340" spans="1:8">
      <c r="A1340" s="57"/>
      <c r="B1340" s="57"/>
      <c r="C1340" s="176">
        <v>42222.7569</v>
      </c>
      <c r="D1340" s="3" t="s">
        <v>445</v>
      </c>
      <c r="E1340" s="3" t="s">
        <v>453</v>
      </c>
      <c r="F1340" s="3" t="str">
        <f t="shared" si="20"/>
        <v>Retail</v>
      </c>
      <c r="G1340" s="3">
        <v>1</v>
      </c>
      <c r="H1340" s="57"/>
    </row>
    <row r="1341" spans="1:8">
      <c r="A1341" s="57"/>
      <c r="B1341" s="57"/>
      <c r="C1341" s="176">
        <v>42203.520799999998</v>
      </c>
      <c r="D1341" s="3" t="s">
        <v>445</v>
      </c>
      <c r="E1341" s="3" t="s">
        <v>110</v>
      </c>
      <c r="F1341" s="3" t="str">
        <f t="shared" si="20"/>
        <v>Wholesale</v>
      </c>
      <c r="G1341" s="3">
        <v>32</v>
      </c>
      <c r="H1341" s="57"/>
    </row>
    <row r="1342" spans="1:8">
      <c r="A1342" s="57"/>
      <c r="B1342" s="57"/>
      <c r="C1342" s="176">
        <v>42163.5049</v>
      </c>
      <c r="D1342" s="3" t="s">
        <v>445</v>
      </c>
      <c r="E1342" s="3" t="s">
        <v>453</v>
      </c>
      <c r="F1342" s="3" t="str">
        <f t="shared" si="20"/>
        <v>Retail</v>
      </c>
      <c r="G1342" s="3">
        <v>3</v>
      </c>
      <c r="H1342" s="57"/>
    </row>
    <row r="1343" spans="1:8">
      <c r="A1343" s="57"/>
      <c r="B1343" s="57"/>
      <c r="C1343" s="176">
        <v>41984.538200000003</v>
      </c>
      <c r="D1343" s="3" t="s">
        <v>447</v>
      </c>
      <c r="E1343" s="3" t="s">
        <v>453</v>
      </c>
      <c r="F1343" s="3" t="str">
        <f t="shared" si="20"/>
        <v>Retail</v>
      </c>
      <c r="G1343" s="3">
        <v>7</v>
      </c>
      <c r="H1343" s="57"/>
    </row>
    <row r="1344" spans="1:8">
      <c r="A1344" s="57"/>
      <c r="B1344" s="57"/>
      <c r="C1344" s="176">
        <v>41985.556900000003</v>
      </c>
      <c r="D1344" s="3" t="s">
        <v>446</v>
      </c>
      <c r="E1344" s="3" t="s">
        <v>110</v>
      </c>
      <c r="F1344" s="3" t="str">
        <f t="shared" si="20"/>
        <v>Retail</v>
      </c>
      <c r="G1344" s="3">
        <v>5</v>
      </c>
      <c r="H1344" s="57"/>
    </row>
    <row r="1345" spans="1:8">
      <c r="A1345" s="57"/>
      <c r="B1345" s="57"/>
      <c r="C1345" s="176">
        <v>42336.5118</v>
      </c>
      <c r="D1345" s="3" t="s">
        <v>446</v>
      </c>
      <c r="E1345" s="3" t="s">
        <v>6</v>
      </c>
      <c r="F1345" s="3" t="str">
        <f t="shared" si="20"/>
        <v>Retail</v>
      </c>
      <c r="G1345" s="3">
        <v>7</v>
      </c>
      <c r="H1345" s="57"/>
    </row>
    <row r="1346" spans="1:8">
      <c r="A1346" s="57"/>
      <c r="B1346" s="57"/>
      <c r="C1346" s="176">
        <v>42045.416700000002</v>
      </c>
      <c r="D1346" s="3" t="s">
        <v>446</v>
      </c>
      <c r="E1346" s="3" t="s">
        <v>455</v>
      </c>
      <c r="F1346" s="3" t="str">
        <f t="shared" si="20"/>
        <v>Retail</v>
      </c>
      <c r="G1346" s="3">
        <v>3</v>
      </c>
      <c r="H1346" s="57"/>
    </row>
    <row r="1347" spans="1:8">
      <c r="A1347" s="57"/>
      <c r="B1347" s="57"/>
      <c r="C1347" s="176">
        <v>42059.492400000003</v>
      </c>
      <c r="D1347" s="3" t="s">
        <v>449</v>
      </c>
      <c r="E1347" s="3" t="s">
        <v>6</v>
      </c>
      <c r="F1347" s="3" t="str">
        <f t="shared" si="20"/>
        <v>Wholesale</v>
      </c>
      <c r="G1347" s="3">
        <v>31</v>
      </c>
      <c r="H1347" s="57"/>
    </row>
    <row r="1348" spans="1:8">
      <c r="A1348" s="57"/>
      <c r="B1348" s="57"/>
      <c r="C1348" s="176">
        <v>42226.189599999998</v>
      </c>
      <c r="D1348" s="3" t="s">
        <v>445</v>
      </c>
      <c r="E1348" s="3" t="s">
        <v>453</v>
      </c>
      <c r="F1348" s="3" t="str">
        <f t="shared" si="20"/>
        <v>Retail</v>
      </c>
      <c r="G1348" s="3">
        <v>6</v>
      </c>
      <c r="H1348" s="57"/>
    </row>
    <row r="1349" spans="1:8">
      <c r="A1349" s="57"/>
      <c r="B1349" s="57"/>
      <c r="C1349" s="176">
        <v>42333.481899999999</v>
      </c>
      <c r="D1349" s="3" t="s">
        <v>445</v>
      </c>
      <c r="E1349" s="3" t="s">
        <v>450</v>
      </c>
      <c r="F1349" s="3" t="str">
        <f t="shared" si="20"/>
        <v>Wholesale</v>
      </c>
      <c r="G1349" s="3">
        <v>34</v>
      </c>
      <c r="H1349" s="57"/>
    </row>
    <row r="1350" spans="1:8">
      <c r="A1350" s="57"/>
      <c r="B1350" s="57"/>
      <c r="C1350" s="176">
        <v>42151.473599999998</v>
      </c>
      <c r="D1350" s="3" t="s">
        <v>447</v>
      </c>
      <c r="E1350" s="3" t="s">
        <v>453</v>
      </c>
      <c r="F1350" s="3" t="str">
        <f t="shared" si="20"/>
        <v>Retail</v>
      </c>
      <c r="G1350" s="3">
        <v>2</v>
      </c>
      <c r="H1350" s="57"/>
    </row>
    <row r="1351" spans="1:8">
      <c r="A1351" s="57"/>
      <c r="B1351" s="57"/>
      <c r="C1351" s="176">
        <v>42338.727099999996</v>
      </c>
      <c r="D1351" s="3" t="s">
        <v>447</v>
      </c>
      <c r="E1351" s="3" t="s">
        <v>460</v>
      </c>
      <c r="F1351" s="3" t="str">
        <f t="shared" si="20"/>
        <v>Wholesale</v>
      </c>
      <c r="G1351" s="3">
        <v>38</v>
      </c>
      <c r="H1351" s="57"/>
    </row>
    <row r="1352" spans="1:8">
      <c r="A1352" s="57"/>
      <c r="B1352" s="57"/>
      <c r="C1352" s="176">
        <v>42288.102099999996</v>
      </c>
      <c r="D1352" s="3" t="s">
        <v>445</v>
      </c>
      <c r="E1352" s="3" t="s">
        <v>453</v>
      </c>
      <c r="F1352" s="3" t="str">
        <f t="shared" si="20"/>
        <v>Retail</v>
      </c>
      <c r="G1352" s="3">
        <v>1</v>
      </c>
      <c r="H1352" s="57"/>
    </row>
    <row r="1353" spans="1:8">
      <c r="A1353" s="57"/>
      <c r="B1353" s="57"/>
      <c r="C1353" s="176">
        <v>42223.544399999999</v>
      </c>
      <c r="D1353" s="3" t="s">
        <v>449</v>
      </c>
      <c r="E1353" s="3" t="s">
        <v>453</v>
      </c>
      <c r="F1353" s="3" t="str">
        <f t="shared" si="20"/>
        <v>Wholesale</v>
      </c>
      <c r="G1353" s="3">
        <v>41</v>
      </c>
      <c r="H1353" s="57"/>
    </row>
    <row r="1354" spans="1:8">
      <c r="A1354" s="57"/>
      <c r="B1354" s="57"/>
      <c r="C1354" s="176">
        <v>41985.133999999998</v>
      </c>
      <c r="D1354" s="3" t="s">
        <v>445</v>
      </c>
      <c r="E1354" s="3" t="s">
        <v>453</v>
      </c>
      <c r="F1354" s="3" t="str">
        <f t="shared" ref="F1354:F1417" si="21">IF(G1354&lt;10,"Retail","Wholesale")</f>
        <v>Wholesale</v>
      </c>
      <c r="G1354" s="3">
        <v>35</v>
      </c>
      <c r="H1354" s="57"/>
    </row>
    <row r="1355" spans="1:8">
      <c r="A1355" s="57"/>
      <c r="B1355" s="57"/>
      <c r="C1355" s="176">
        <v>42357.426399999997</v>
      </c>
      <c r="D1355" s="3" t="s">
        <v>445</v>
      </c>
      <c r="E1355" s="3" t="s">
        <v>453</v>
      </c>
      <c r="F1355" s="3" t="str">
        <f t="shared" si="21"/>
        <v>Retail</v>
      </c>
      <c r="G1355" s="3">
        <v>2</v>
      </c>
      <c r="H1355" s="57"/>
    </row>
    <row r="1356" spans="1:8">
      <c r="A1356" s="57"/>
      <c r="B1356" s="57"/>
      <c r="C1356" s="176">
        <v>42094.215300000003</v>
      </c>
      <c r="D1356" s="3" t="s">
        <v>445</v>
      </c>
      <c r="E1356" s="3" t="s">
        <v>453</v>
      </c>
      <c r="F1356" s="3" t="str">
        <f t="shared" si="21"/>
        <v>Wholesale</v>
      </c>
      <c r="G1356" s="3">
        <v>119</v>
      </c>
      <c r="H1356" s="57"/>
    </row>
    <row r="1357" spans="1:8">
      <c r="A1357" s="57"/>
      <c r="B1357" s="57"/>
      <c r="C1357" s="176">
        <v>42191.135399999999</v>
      </c>
      <c r="D1357" s="3" t="s">
        <v>445</v>
      </c>
      <c r="E1357" s="3" t="s">
        <v>453</v>
      </c>
      <c r="F1357" s="3" t="str">
        <f t="shared" si="21"/>
        <v>Retail</v>
      </c>
      <c r="G1357" s="3">
        <v>2</v>
      </c>
      <c r="H1357" s="57"/>
    </row>
    <row r="1358" spans="1:8">
      <c r="A1358" s="57"/>
      <c r="B1358" s="57"/>
      <c r="C1358" s="176">
        <v>42353.489600000001</v>
      </c>
      <c r="D1358" s="3" t="s">
        <v>447</v>
      </c>
      <c r="E1358" s="3" t="s">
        <v>453</v>
      </c>
      <c r="F1358" s="3" t="str">
        <f t="shared" si="21"/>
        <v>Retail</v>
      </c>
      <c r="G1358" s="3">
        <v>2</v>
      </c>
      <c r="H1358" s="57"/>
    </row>
    <row r="1359" spans="1:8">
      <c r="A1359" s="57"/>
      <c r="B1359" s="57"/>
      <c r="C1359" s="176">
        <v>42223.5118</v>
      </c>
      <c r="D1359" s="3" t="s">
        <v>449</v>
      </c>
      <c r="E1359" s="3" t="s">
        <v>450</v>
      </c>
      <c r="F1359" s="3" t="str">
        <f t="shared" si="21"/>
        <v>Wholesale</v>
      </c>
      <c r="G1359" s="3">
        <v>52</v>
      </c>
      <c r="H1359" s="57"/>
    </row>
    <row r="1360" spans="1:8">
      <c r="A1360" s="57"/>
      <c r="B1360" s="57"/>
      <c r="C1360" s="176">
        <v>42350.492400000003</v>
      </c>
      <c r="D1360" s="3" t="s">
        <v>445</v>
      </c>
      <c r="E1360" s="3" t="s">
        <v>6</v>
      </c>
      <c r="F1360" s="3" t="str">
        <f t="shared" si="21"/>
        <v>Retail</v>
      </c>
      <c r="G1360" s="3">
        <v>7</v>
      </c>
      <c r="H1360" s="57"/>
    </row>
    <row r="1361" spans="1:8">
      <c r="A1361" s="57"/>
      <c r="B1361" s="57"/>
      <c r="C1361" s="176">
        <v>41981.877099999998</v>
      </c>
      <c r="D1361" s="3" t="s">
        <v>447</v>
      </c>
      <c r="E1361" s="3" t="s">
        <v>452</v>
      </c>
      <c r="F1361" s="3" t="str">
        <f t="shared" si="21"/>
        <v>Wholesale</v>
      </c>
      <c r="G1361" s="3">
        <v>34</v>
      </c>
      <c r="H1361" s="57"/>
    </row>
    <row r="1362" spans="1:8">
      <c r="A1362" s="57"/>
      <c r="B1362" s="57"/>
      <c r="C1362" s="176">
        <v>42245.308299999997</v>
      </c>
      <c r="D1362" s="3" t="s">
        <v>445</v>
      </c>
      <c r="E1362" s="3" t="s">
        <v>6</v>
      </c>
      <c r="F1362" s="3" t="str">
        <f t="shared" si="21"/>
        <v>Wholesale</v>
      </c>
      <c r="G1362" s="3">
        <v>35</v>
      </c>
      <c r="H1362" s="57"/>
    </row>
    <row r="1363" spans="1:8">
      <c r="A1363" s="57"/>
      <c r="B1363" s="57"/>
      <c r="C1363" s="176">
        <v>42213.108999999997</v>
      </c>
      <c r="D1363" s="3" t="s">
        <v>447</v>
      </c>
      <c r="E1363" s="3" t="s">
        <v>9</v>
      </c>
      <c r="F1363" s="3" t="str">
        <f t="shared" si="21"/>
        <v>Wholesale</v>
      </c>
      <c r="G1363" s="3">
        <v>57</v>
      </c>
      <c r="H1363" s="57"/>
    </row>
    <row r="1364" spans="1:8">
      <c r="A1364" s="57"/>
      <c r="B1364" s="57"/>
      <c r="C1364" s="176">
        <v>42344.335400000004</v>
      </c>
      <c r="D1364" s="3" t="s">
        <v>449</v>
      </c>
      <c r="E1364" s="3" t="s">
        <v>6</v>
      </c>
      <c r="F1364" s="3" t="str">
        <f t="shared" si="21"/>
        <v>Retail</v>
      </c>
      <c r="G1364" s="3">
        <v>4</v>
      </c>
      <c r="H1364" s="57"/>
    </row>
    <row r="1365" spans="1:8">
      <c r="A1365" s="57"/>
      <c r="B1365" s="57"/>
      <c r="C1365" s="176">
        <v>42357.4931</v>
      </c>
      <c r="D1365" s="3" t="s">
        <v>445</v>
      </c>
      <c r="E1365" s="3" t="s">
        <v>453</v>
      </c>
      <c r="F1365" s="3" t="str">
        <f t="shared" si="21"/>
        <v>Wholesale</v>
      </c>
      <c r="G1365" s="3">
        <v>40</v>
      </c>
      <c r="H1365" s="57"/>
    </row>
    <row r="1366" spans="1:8">
      <c r="A1366" s="57"/>
      <c r="B1366" s="57"/>
      <c r="C1366" s="176">
        <v>42345.706299999998</v>
      </c>
      <c r="D1366" s="3" t="s">
        <v>446</v>
      </c>
      <c r="E1366" s="3" t="s">
        <v>450</v>
      </c>
      <c r="F1366" s="3" t="str">
        <f t="shared" si="21"/>
        <v>Wholesale</v>
      </c>
      <c r="G1366" s="3">
        <v>60</v>
      </c>
      <c r="H1366" s="57"/>
    </row>
    <row r="1367" spans="1:8">
      <c r="A1367" s="57"/>
      <c r="B1367" s="57"/>
      <c r="C1367" s="176">
        <v>42338.460400000004</v>
      </c>
      <c r="D1367" s="3" t="s">
        <v>446</v>
      </c>
      <c r="E1367" s="3" t="s">
        <v>114</v>
      </c>
      <c r="F1367" s="3" t="str">
        <f t="shared" si="21"/>
        <v>Wholesale</v>
      </c>
      <c r="G1367" s="3">
        <v>35</v>
      </c>
      <c r="H1367" s="57"/>
    </row>
    <row r="1368" spans="1:8">
      <c r="A1368" s="57"/>
      <c r="B1368" s="57"/>
      <c r="C1368" s="176">
        <v>42146.511100000003</v>
      </c>
      <c r="D1368" s="3" t="s">
        <v>447</v>
      </c>
      <c r="E1368" s="3" t="s">
        <v>7</v>
      </c>
      <c r="F1368" s="3" t="str">
        <f t="shared" si="21"/>
        <v>Retail</v>
      </c>
      <c r="G1368" s="3">
        <v>6</v>
      </c>
      <c r="H1368" s="57"/>
    </row>
    <row r="1369" spans="1:8">
      <c r="A1369" s="57"/>
      <c r="B1369" s="57"/>
      <c r="C1369" s="176">
        <v>42353.175000000003</v>
      </c>
      <c r="D1369" s="3" t="s">
        <v>445</v>
      </c>
      <c r="E1369" s="3" t="s">
        <v>114</v>
      </c>
      <c r="F1369" s="3" t="str">
        <f t="shared" si="21"/>
        <v>Retail</v>
      </c>
      <c r="G1369" s="3">
        <v>1</v>
      </c>
      <c r="H1369" s="57"/>
    </row>
    <row r="1370" spans="1:8">
      <c r="A1370" s="57"/>
      <c r="B1370" s="57"/>
      <c r="C1370" s="176">
        <v>42333.051399999997</v>
      </c>
      <c r="D1370" s="3" t="s">
        <v>445</v>
      </c>
      <c r="E1370" s="3" t="s">
        <v>6</v>
      </c>
      <c r="F1370" s="3" t="str">
        <f t="shared" si="21"/>
        <v>Wholesale</v>
      </c>
      <c r="G1370" s="3">
        <v>30</v>
      </c>
      <c r="H1370" s="57"/>
    </row>
    <row r="1371" spans="1:8">
      <c r="A1371" s="57"/>
      <c r="B1371" s="57"/>
      <c r="C1371" s="176">
        <v>42295.467400000001</v>
      </c>
      <c r="D1371" s="3" t="s">
        <v>445</v>
      </c>
      <c r="E1371" s="3" t="s">
        <v>114</v>
      </c>
      <c r="F1371" s="3" t="str">
        <f t="shared" si="21"/>
        <v>Wholesale</v>
      </c>
      <c r="G1371" s="3">
        <v>46</v>
      </c>
      <c r="H1371" s="57"/>
    </row>
    <row r="1372" spans="1:8">
      <c r="A1372" s="57"/>
      <c r="B1372" s="57"/>
      <c r="C1372" s="176">
        <v>42203.2042</v>
      </c>
      <c r="D1372" s="3" t="s">
        <v>445</v>
      </c>
      <c r="E1372" s="3" t="s">
        <v>114</v>
      </c>
      <c r="F1372" s="3" t="str">
        <f t="shared" si="21"/>
        <v>Retail</v>
      </c>
      <c r="G1372" s="3">
        <v>6</v>
      </c>
      <c r="H1372" s="57"/>
    </row>
    <row r="1373" spans="1:8">
      <c r="A1373" s="57"/>
      <c r="B1373" s="57"/>
      <c r="C1373" s="176">
        <v>42355.740299999998</v>
      </c>
      <c r="D1373" s="3" t="s">
        <v>447</v>
      </c>
      <c r="E1373" s="3" t="s">
        <v>7</v>
      </c>
      <c r="F1373" s="3" t="str">
        <f t="shared" si="21"/>
        <v>Wholesale</v>
      </c>
      <c r="G1373" s="3">
        <v>109</v>
      </c>
      <c r="H1373" s="57"/>
    </row>
    <row r="1374" spans="1:8">
      <c r="A1374" s="57"/>
      <c r="B1374" s="57"/>
      <c r="C1374" s="176">
        <v>41988.775000000001</v>
      </c>
      <c r="D1374" s="3" t="s">
        <v>445</v>
      </c>
      <c r="E1374" s="3" t="s">
        <v>8</v>
      </c>
      <c r="F1374" s="3" t="str">
        <f t="shared" si="21"/>
        <v>Wholesale</v>
      </c>
      <c r="G1374" s="3">
        <v>23</v>
      </c>
      <c r="H1374" s="57"/>
    </row>
    <row r="1375" spans="1:8">
      <c r="A1375" s="57"/>
      <c r="B1375" s="57"/>
      <c r="C1375" s="176">
        <v>42235.375699999997</v>
      </c>
      <c r="D1375" s="3" t="s">
        <v>446</v>
      </c>
      <c r="E1375" s="3" t="s">
        <v>114</v>
      </c>
      <c r="F1375" s="3" t="str">
        <f t="shared" si="21"/>
        <v>Wholesale</v>
      </c>
      <c r="G1375" s="3">
        <v>84</v>
      </c>
      <c r="H1375" s="57"/>
    </row>
    <row r="1376" spans="1:8">
      <c r="A1376" s="57"/>
      <c r="B1376" s="57"/>
      <c r="C1376" s="176">
        <v>42348.508300000001</v>
      </c>
      <c r="D1376" s="3" t="s">
        <v>447</v>
      </c>
      <c r="E1376" s="3" t="s">
        <v>6</v>
      </c>
      <c r="F1376" s="3" t="str">
        <f t="shared" si="21"/>
        <v>Wholesale</v>
      </c>
      <c r="G1376" s="3">
        <v>30</v>
      </c>
      <c r="H1376" s="57"/>
    </row>
    <row r="1377" spans="1:8">
      <c r="A1377" s="57"/>
      <c r="B1377" s="57"/>
      <c r="C1377" s="176">
        <v>42211.490299999998</v>
      </c>
      <c r="D1377" s="3" t="s">
        <v>449</v>
      </c>
      <c r="E1377" s="3" t="s">
        <v>114</v>
      </c>
      <c r="F1377" s="3" t="str">
        <f t="shared" si="21"/>
        <v>Retail</v>
      </c>
      <c r="G1377" s="3">
        <v>7</v>
      </c>
      <c r="H1377" s="57"/>
    </row>
    <row r="1378" spans="1:8">
      <c r="A1378" s="57"/>
      <c r="B1378" s="57"/>
      <c r="C1378" s="176">
        <v>42167.441700000003</v>
      </c>
      <c r="D1378" s="3" t="s">
        <v>449</v>
      </c>
      <c r="E1378" s="3" t="s">
        <v>459</v>
      </c>
      <c r="F1378" s="3" t="str">
        <f t="shared" si="21"/>
        <v>Retail</v>
      </c>
      <c r="G1378" s="3">
        <v>4</v>
      </c>
      <c r="H1378" s="57"/>
    </row>
    <row r="1379" spans="1:8">
      <c r="A1379" s="57"/>
      <c r="B1379" s="57"/>
      <c r="C1379" s="176">
        <v>42357.052100000001</v>
      </c>
      <c r="D1379" s="3" t="s">
        <v>445</v>
      </c>
      <c r="E1379" s="3" t="s">
        <v>452</v>
      </c>
      <c r="F1379" s="3" t="str">
        <f t="shared" si="21"/>
        <v>Retail</v>
      </c>
      <c r="G1379" s="3">
        <v>5</v>
      </c>
      <c r="H1379" s="57"/>
    </row>
    <row r="1380" spans="1:8">
      <c r="A1380" s="57"/>
      <c r="B1380" s="57"/>
      <c r="C1380" s="176">
        <v>42250.365299999998</v>
      </c>
      <c r="D1380" s="3" t="s">
        <v>446</v>
      </c>
      <c r="E1380" s="3" t="s">
        <v>451</v>
      </c>
      <c r="F1380" s="3" t="str">
        <f t="shared" si="21"/>
        <v>Retail</v>
      </c>
      <c r="G1380" s="3">
        <v>6</v>
      </c>
      <c r="H1380" s="57"/>
    </row>
    <row r="1381" spans="1:8">
      <c r="A1381" s="57"/>
      <c r="B1381" s="57"/>
      <c r="C1381" s="176">
        <v>42238.135399999999</v>
      </c>
      <c r="D1381" s="3" t="s">
        <v>447</v>
      </c>
      <c r="E1381" s="3" t="s">
        <v>112</v>
      </c>
      <c r="F1381" s="3" t="str">
        <f t="shared" si="21"/>
        <v>Wholesale</v>
      </c>
      <c r="G1381" s="3">
        <v>29</v>
      </c>
      <c r="H1381" s="57"/>
    </row>
    <row r="1382" spans="1:8">
      <c r="A1382" s="57"/>
      <c r="B1382" s="57"/>
      <c r="C1382" s="176">
        <v>42226.463199999998</v>
      </c>
      <c r="D1382" s="3" t="s">
        <v>446</v>
      </c>
      <c r="E1382" s="3" t="s">
        <v>6</v>
      </c>
      <c r="F1382" s="3" t="str">
        <f t="shared" si="21"/>
        <v>Retail</v>
      </c>
      <c r="G1382" s="3">
        <v>3</v>
      </c>
      <c r="H1382" s="57"/>
    </row>
    <row r="1383" spans="1:8">
      <c r="A1383" s="57"/>
      <c r="B1383" s="57"/>
      <c r="C1383" s="176">
        <v>41982.365299999998</v>
      </c>
      <c r="D1383" s="3" t="s">
        <v>447</v>
      </c>
      <c r="E1383" s="3" t="s">
        <v>453</v>
      </c>
      <c r="F1383" s="3" t="str">
        <f t="shared" si="21"/>
        <v>Retail</v>
      </c>
      <c r="G1383" s="3">
        <v>6</v>
      </c>
      <c r="H1383" s="57"/>
    </row>
    <row r="1384" spans="1:8">
      <c r="A1384" s="57"/>
      <c r="B1384" s="57"/>
      <c r="C1384" s="176">
        <v>42334.197200000002</v>
      </c>
      <c r="D1384" s="3" t="s">
        <v>447</v>
      </c>
      <c r="E1384" s="3" t="s">
        <v>453</v>
      </c>
      <c r="F1384" s="3" t="str">
        <f t="shared" si="21"/>
        <v>Retail</v>
      </c>
      <c r="G1384" s="3">
        <v>6</v>
      </c>
      <c r="H1384" s="57"/>
    </row>
    <row r="1385" spans="1:8">
      <c r="A1385" s="57"/>
      <c r="B1385" s="57"/>
      <c r="C1385" s="176">
        <v>41983.113899999997</v>
      </c>
      <c r="D1385" s="3" t="s">
        <v>445</v>
      </c>
      <c r="E1385" s="3" t="s">
        <v>10</v>
      </c>
      <c r="F1385" s="3" t="str">
        <f t="shared" si="21"/>
        <v>Wholesale</v>
      </c>
      <c r="G1385" s="3">
        <v>33</v>
      </c>
      <c r="H1385" s="57"/>
    </row>
    <row r="1386" spans="1:8">
      <c r="A1386" s="57"/>
      <c r="B1386" s="57"/>
      <c r="C1386" s="176">
        <v>42339.175000000003</v>
      </c>
      <c r="D1386" s="3" t="s">
        <v>447</v>
      </c>
      <c r="E1386" s="3" t="s">
        <v>9</v>
      </c>
      <c r="F1386" s="3" t="str">
        <f t="shared" si="21"/>
        <v>Retail</v>
      </c>
      <c r="G1386" s="3">
        <v>3</v>
      </c>
      <c r="H1386" s="57"/>
    </row>
    <row r="1387" spans="1:8">
      <c r="A1387" s="57"/>
      <c r="B1387" s="57"/>
      <c r="C1387" s="176">
        <v>41985.470800000003</v>
      </c>
      <c r="D1387" s="3" t="s">
        <v>447</v>
      </c>
      <c r="E1387" s="3" t="s">
        <v>6</v>
      </c>
      <c r="F1387" s="3" t="str">
        <f t="shared" si="21"/>
        <v>Retail</v>
      </c>
      <c r="G1387" s="3">
        <v>6</v>
      </c>
      <c r="H1387" s="57"/>
    </row>
    <row r="1388" spans="1:8">
      <c r="A1388" s="57"/>
      <c r="B1388" s="57"/>
      <c r="C1388" s="176">
        <v>42252.829899999997</v>
      </c>
      <c r="D1388" s="3" t="s">
        <v>447</v>
      </c>
      <c r="E1388" s="3" t="s">
        <v>453</v>
      </c>
      <c r="F1388" s="3" t="str">
        <f t="shared" si="21"/>
        <v>Wholesale</v>
      </c>
      <c r="G1388" s="3">
        <v>67</v>
      </c>
      <c r="H1388" s="57"/>
    </row>
    <row r="1389" spans="1:8">
      <c r="A1389" s="57"/>
      <c r="B1389" s="57"/>
      <c r="C1389" s="176">
        <v>42348.159699999997</v>
      </c>
      <c r="D1389" s="3" t="s">
        <v>445</v>
      </c>
      <c r="E1389" s="3" t="s">
        <v>7</v>
      </c>
      <c r="F1389" s="3" t="str">
        <f t="shared" si="21"/>
        <v>Retail</v>
      </c>
      <c r="G1389" s="3">
        <v>3</v>
      </c>
      <c r="H1389" s="57"/>
    </row>
    <row r="1390" spans="1:8">
      <c r="A1390" s="57"/>
      <c r="B1390" s="57"/>
      <c r="C1390" s="176">
        <v>42344.818099999997</v>
      </c>
      <c r="D1390" s="3" t="s">
        <v>447</v>
      </c>
      <c r="E1390" s="3" t="s">
        <v>6</v>
      </c>
      <c r="F1390" s="3" t="str">
        <f t="shared" si="21"/>
        <v>Wholesale</v>
      </c>
      <c r="G1390" s="3">
        <v>43</v>
      </c>
      <c r="H1390" s="57"/>
    </row>
    <row r="1391" spans="1:8">
      <c r="A1391" s="57"/>
      <c r="B1391" s="57"/>
      <c r="C1391" s="176">
        <v>42245.526400000002</v>
      </c>
      <c r="D1391" s="3" t="s">
        <v>445</v>
      </c>
      <c r="E1391" s="3" t="s">
        <v>461</v>
      </c>
      <c r="F1391" s="3" t="str">
        <f t="shared" si="21"/>
        <v>Wholesale</v>
      </c>
      <c r="G1391" s="3">
        <v>32</v>
      </c>
      <c r="H1391" s="57"/>
    </row>
    <row r="1392" spans="1:8">
      <c r="A1392" s="57"/>
      <c r="B1392" s="57"/>
      <c r="C1392" s="176">
        <v>42213.498599999999</v>
      </c>
      <c r="D1392" s="3" t="s">
        <v>446</v>
      </c>
      <c r="E1392" s="3" t="s">
        <v>451</v>
      </c>
      <c r="F1392" s="3" t="str">
        <f t="shared" si="21"/>
        <v>Retail</v>
      </c>
      <c r="G1392" s="3">
        <v>3</v>
      </c>
      <c r="H1392" s="57"/>
    </row>
    <row r="1393" spans="1:8">
      <c r="A1393" s="57"/>
      <c r="B1393" s="57"/>
      <c r="C1393" s="176">
        <v>42354.484700000001</v>
      </c>
      <c r="D1393" s="3" t="s">
        <v>445</v>
      </c>
      <c r="E1393" s="3" t="s">
        <v>453</v>
      </c>
      <c r="F1393" s="3" t="str">
        <f t="shared" si="21"/>
        <v>Wholesale</v>
      </c>
      <c r="G1393" s="3">
        <v>54</v>
      </c>
      <c r="H1393" s="57"/>
    </row>
    <row r="1394" spans="1:8">
      <c r="A1394" s="57"/>
      <c r="B1394" s="57"/>
      <c r="C1394" s="176">
        <v>42363.127099999998</v>
      </c>
      <c r="D1394" s="3" t="s">
        <v>446</v>
      </c>
      <c r="E1394" s="3" t="s">
        <v>453</v>
      </c>
      <c r="F1394" s="3" t="str">
        <f t="shared" si="21"/>
        <v>Retail</v>
      </c>
      <c r="G1394" s="3">
        <v>7</v>
      </c>
      <c r="H1394" s="57"/>
    </row>
    <row r="1395" spans="1:8">
      <c r="A1395" s="57"/>
      <c r="B1395" s="57"/>
      <c r="C1395" s="176">
        <v>42163.75</v>
      </c>
      <c r="D1395" s="3" t="s">
        <v>445</v>
      </c>
      <c r="E1395" s="3" t="s">
        <v>8</v>
      </c>
      <c r="F1395" s="3" t="str">
        <f t="shared" si="21"/>
        <v>Retail</v>
      </c>
      <c r="G1395" s="3">
        <v>1</v>
      </c>
      <c r="H1395" s="57"/>
    </row>
    <row r="1396" spans="1:8">
      <c r="A1396" s="57"/>
      <c r="B1396" s="57"/>
      <c r="C1396" s="176">
        <v>42359.960400000004</v>
      </c>
      <c r="D1396" s="3" t="s">
        <v>445</v>
      </c>
      <c r="E1396" s="3" t="s">
        <v>450</v>
      </c>
      <c r="F1396" s="3" t="str">
        <f t="shared" si="21"/>
        <v>Wholesale</v>
      </c>
      <c r="G1396" s="3">
        <v>32</v>
      </c>
      <c r="H1396" s="57"/>
    </row>
    <row r="1397" spans="1:8">
      <c r="A1397" s="57"/>
      <c r="B1397" s="57"/>
      <c r="C1397" s="176">
        <v>41989.091699999997</v>
      </c>
      <c r="D1397" s="3" t="s">
        <v>445</v>
      </c>
      <c r="E1397" s="3" t="s">
        <v>456</v>
      </c>
      <c r="F1397" s="3" t="str">
        <f t="shared" si="21"/>
        <v>Retail</v>
      </c>
      <c r="G1397" s="3">
        <v>3</v>
      </c>
      <c r="H1397" s="57"/>
    </row>
    <row r="1398" spans="1:8">
      <c r="A1398" s="57"/>
      <c r="B1398" s="57"/>
      <c r="C1398" s="176">
        <v>42027.527800000003</v>
      </c>
      <c r="D1398" s="3" t="s">
        <v>447</v>
      </c>
      <c r="E1398" s="3" t="s">
        <v>453</v>
      </c>
      <c r="F1398" s="3" t="str">
        <f t="shared" si="21"/>
        <v>Wholesale</v>
      </c>
      <c r="G1398" s="3">
        <v>36</v>
      </c>
      <c r="H1398" s="57"/>
    </row>
    <row r="1399" spans="1:8">
      <c r="A1399" s="57"/>
      <c r="B1399" s="57"/>
      <c r="C1399" s="176">
        <v>42350.502800000002</v>
      </c>
      <c r="D1399" s="3" t="s">
        <v>447</v>
      </c>
      <c r="E1399" s="3" t="s">
        <v>114</v>
      </c>
      <c r="F1399" s="3" t="str">
        <f t="shared" si="21"/>
        <v>Wholesale</v>
      </c>
      <c r="G1399" s="3">
        <v>57</v>
      </c>
      <c r="H1399" s="57"/>
    </row>
    <row r="1400" spans="1:8">
      <c r="A1400" s="57"/>
      <c r="B1400" s="57"/>
      <c r="C1400" s="176">
        <v>42205.784</v>
      </c>
      <c r="D1400" s="3" t="s">
        <v>446</v>
      </c>
      <c r="E1400" s="3" t="s">
        <v>9</v>
      </c>
      <c r="F1400" s="3" t="str">
        <f t="shared" si="21"/>
        <v>Wholesale</v>
      </c>
      <c r="G1400" s="3">
        <v>69</v>
      </c>
      <c r="H1400" s="57"/>
    </row>
    <row r="1401" spans="1:8">
      <c r="A1401" s="57"/>
      <c r="B1401" s="57"/>
      <c r="C1401" s="176">
        <v>42346.539599999996</v>
      </c>
      <c r="D1401" s="3" t="s">
        <v>449</v>
      </c>
      <c r="E1401" s="3" t="s">
        <v>453</v>
      </c>
      <c r="F1401" s="3" t="str">
        <f t="shared" si="21"/>
        <v>Wholesale</v>
      </c>
      <c r="G1401" s="3">
        <v>35</v>
      </c>
      <c r="H1401" s="57"/>
    </row>
    <row r="1402" spans="1:8">
      <c r="A1402" s="57"/>
      <c r="B1402" s="57"/>
      <c r="C1402" s="176">
        <v>42213.498599999999</v>
      </c>
      <c r="D1402" s="3" t="s">
        <v>447</v>
      </c>
      <c r="E1402" s="3" t="s">
        <v>458</v>
      </c>
      <c r="F1402" s="3" t="str">
        <f t="shared" si="21"/>
        <v>Retail</v>
      </c>
      <c r="G1402" s="3">
        <v>7</v>
      </c>
      <c r="H1402" s="57"/>
    </row>
    <row r="1403" spans="1:8">
      <c r="A1403" s="57"/>
      <c r="B1403" s="57"/>
      <c r="C1403" s="176">
        <v>42274.525000000001</v>
      </c>
      <c r="D1403" s="3" t="s">
        <v>446</v>
      </c>
      <c r="E1403" s="3" t="s">
        <v>453</v>
      </c>
      <c r="F1403" s="3" t="str">
        <f t="shared" si="21"/>
        <v>Wholesale</v>
      </c>
      <c r="G1403" s="3">
        <v>51</v>
      </c>
      <c r="H1403" s="57"/>
    </row>
    <row r="1404" spans="1:8">
      <c r="A1404" s="57"/>
      <c r="B1404" s="57"/>
      <c r="C1404" s="176">
        <v>42253.198600000003</v>
      </c>
      <c r="D1404" s="3" t="s">
        <v>446</v>
      </c>
      <c r="E1404" s="3" t="s">
        <v>6</v>
      </c>
      <c r="F1404" s="3" t="str">
        <f t="shared" si="21"/>
        <v>Wholesale</v>
      </c>
      <c r="G1404" s="3">
        <v>60</v>
      </c>
      <c r="H1404" s="57"/>
    </row>
    <row r="1405" spans="1:8">
      <c r="A1405" s="57"/>
      <c r="B1405" s="57"/>
      <c r="C1405" s="176">
        <v>42162.267399999997</v>
      </c>
      <c r="D1405" s="3" t="s">
        <v>445</v>
      </c>
      <c r="E1405" s="3" t="s">
        <v>9</v>
      </c>
      <c r="F1405" s="3" t="str">
        <f t="shared" si="21"/>
        <v>Retail</v>
      </c>
      <c r="G1405" s="3">
        <v>2</v>
      </c>
      <c r="H1405" s="57"/>
    </row>
    <row r="1406" spans="1:8">
      <c r="A1406" s="57"/>
      <c r="B1406" s="57"/>
      <c r="C1406" s="176">
        <v>42190.563199999997</v>
      </c>
      <c r="D1406" s="3" t="s">
        <v>445</v>
      </c>
      <c r="E1406" s="3" t="s">
        <v>312</v>
      </c>
      <c r="F1406" s="3" t="str">
        <f t="shared" si="21"/>
        <v>Retail</v>
      </c>
      <c r="G1406" s="3">
        <v>1</v>
      </c>
      <c r="H1406" s="57"/>
    </row>
    <row r="1407" spans="1:8">
      <c r="A1407" s="57"/>
      <c r="B1407" s="57"/>
      <c r="C1407" s="176">
        <v>42178.137499999997</v>
      </c>
      <c r="D1407" s="3" t="s">
        <v>445</v>
      </c>
      <c r="E1407" s="3" t="s">
        <v>460</v>
      </c>
      <c r="F1407" s="3" t="str">
        <f t="shared" si="21"/>
        <v>Retail</v>
      </c>
      <c r="G1407" s="3">
        <v>2</v>
      </c>
      <c r="H1407" s="57"/>
    </row>
    <row r="1408" spans="1:8">
      <c r="A1408" s="57"/>
      <c r="B1408" s="57"/>
      <c r="C1408" s="176">
        <v>42340.477099999996</v>
      </c>
      <c r="D1408" s="3" t="s">
        <v>446</v>
      </c>
      <c r="E1408" s="3" t="s">
        <v>10</v>
      </c>
      <c r="F1408" s="3" t="str">
        <f t="shared" si="21"/>
        <v>Wholesale</v>
      </c>
      <c r="G1408" s="3">
        <v>33</v>
      </c>
      <c r="H1408" s="57"/>
    </row>
    <row r="1409" spans="1:8">
      <c r="A1409" s="57"/>
      <c r="B1409" s="57"/>
      <c r="C1409" s="176">
        <v>42341.737500000003</v>
      </c>
      <c r="D1409" s="3" t="s">
        <v>449</v>
      </c>
      <c r="E1409" s="3" t="s">
        <v>110</v>
      </c>
      <c r="F1409" s="3" t="str">
        <f t="shared" si="21"/>
        <v>Retail</v>
      </c>
      <c r="G1409" s="3">
        <v>2</v>
      </c>
      <c r="H1409" s="57"/>
    </row>
    <row r="1410" spans="1:8">
      <c r="A1410" s="57"/>
      <c r="B1410" s="57"/>
      <c r="C1410" s="176">
        <v>42353.139600000002</v>
      </c>
      <c r="D1410" s="3" t="s">
        <v>446</v>
      </c>
      <c r="E1410" s="3" t="s">
        <v>6</v>
      </c>
      <c r="F1410" s="3" t="str">
        <f t="shared" si="21"/>
        <v>Retail</v>
      </c>
      <c r="G1410" s="3">
        <v>1</v>
      </c>
      <c r="H1410" s="57"/>
    </row>
    <row r="1411" spans="1:8">
      <c r="A1411" s="57"/>
      <c r="B1411" s="57"/>
      <c r="C1411" s="176">
        <v>42189.544399999999</v>
      </c>
      <c r="D1411" s="3" t="s">
        <v>447</v>
      </c>
      <c r="E1411" s="3" t="s">
        <v>453</v>
      </c>
      <c r="F1411" s="3" t="str">
        <f t="shared" si="21"/>
        <v>Retail</v>
      </c>
      <c r="G1411" s="3">
        <v>7</v>
      </c>
      <c r="H1411" s="57"/>
    </row>
    <row r="1412" spans="1:8">
      <c r="A1412" s="57"/>
      <c r="B1412" s="57"/>
      <c r="C1412" s="176">
        <v>41979.480600000003</v>
      </c>
      <c r="D1412" s="3" t="s">
        <v>445</v>
      </c>
      <c r="E1412" s="3" t="s">
        <v>6</v>
      </c>
      <c r="F1412" s="3" t="str">
        <f t="shared" si="21"/>
        <v>Retail</v>
      </c>
      <c r="G1412" s="3">
        <v>2</v>
      </c>
      <c r="H1412" s="57"/>
    </row>
    <row r="1413" spans="1:8">
      <c r="A1413" s="57"/>
      <c r="B1413" s="57"/>
      <c r="C1413" s="176">
        <v>42342.4951</v>
      </c>
      <c r="D1413" s="3" t="s">
        <v>446</v>
      </c>
      <c r="E1413" s="3" t="s">
        <v>6</v>
      </c>
      <c r="F1413" s="3" t="str">
        <f t="shared" si="21"/>
        <v>Wholesale</v>
      </c>
      <c r="G1413" s="3">
        <v>38</v>
      </c>
      <c r="H1413" s="57"/>
    </row>
    <row r="1414" spans="1:8">
      <c r="A1414" s="57"/>
      <c r="B1414" s="57"/>
      <c r="C1414" s="176">
        <v>42337.534699999997</v>
      </c>
      <c r="D1414" s="3" t="s">
        <v>447</v>
      </c>
      <c r="E1414" s="3" t="s">
        <v>110</v>
      </c>
      <c r="F1414" s="3" t="str">
        <f t="shared" si="21"/>
        <v>Retail</v>
      </c>
      <c r="G1414" s="3">
        <v>7</v>
      </c>
      <c r="H1414" s="57"/>
    </row>
    <row r="1415" spans="1:8">
      <c r="A1415" s="57"/>
      <c r="B1415" s="57"/>
      <c r="C1415" s="176">
        <v>42175.486100000002</v>
      </c>
      <c r="D1415" s="3" t="s">
        <v>449</v>
      </c>
      <c r="E1415" s="3" t="s">
        <v>114</v>
      </c>
      <c r="F1415" s="3" t="str">
        <f t="shared" si="21"/>
        <v>Wholesale</v>
      </c>
      <c r="G1415" s="3">
        <v>28</v>
      </c>
      <c r="H1415" s="57"/>
    </row>
    <row r="1416" spans="1:8">
      <c r="A1416" s="57"/>
      <c r="B1416" s="57"/>
      <c r="C1416" s="176">
        <v>42258.0965</v>
      </c>
      <c r="D1416" s="3" t="s">
        <v>445</v>
      </c>
      <c r="E1416" s="3" t="s">
        <v>312</v>
      </c>
      <c r="F1416" s="3" t="str">
        <f t="shared" si="21"/>
        <v>Wholesale</v>
      </c>
      <c r="G1416" s="3">
        <v>155</v>
      </c>
      <c r="H1416" s="57"/>
    </row>
    <row r="1417" spans="1:8">
      <c r="A1417" s="57"/>
      <c r="B1417" s="57"/>
      <c r="C1417" s="176">
        <v>42229.461799999997</v>
      </c>
      <c r="D1417" s="3" t="s">
        <v>445</v>
      </c>
      <c r="E1417" s="3" t="s">
        <v>6</v>
      </c>
      <c r="F1417" s="3" t="str">
        <f t="shared" si="21"/>
        <v>Retail</v>
      </c>
      <c r="G1417" s="3">
        <v>9</v>
      </c>
      <c r="H1417" s="57"/>
    </row>
    <row r="1418" spans="1:8">
      <c r="A1418" s="57"/>
      <c r="B1418" s="57"/>
      <c r="C1418" s="176">
        <v>42353.522199999999</v>
      </c>
      <c r="D1418" s="3" t="s">
        <v>446</v>
      </c>
      <c r="E1418" s="3" t="s">
        <v>452</v>
      </c>
      <c r="F1418" s="3" t="str">
        <f t="shared" ref="F1418:F1481" si="22">IF(G1418&lt;10,"Retail","Wholesale")</f>
        <v>Retail</v>
      </c>
      <c r="G1418" s="3">
        <v>3</v>
      </c>
      <c r="H1418" s="57"/>
    </row>
    <row r="1419" spans="1:8">
      <c r="A1419" s="57"/>
      <c r="B1419" s="57"/>
      <c r="C1419" s="176">
        <v>41986.125699999997</v>
      </c>
      <c r="D1419" s="3" t="s">
        <v>445</v>
      </c>
      <c r="E1419" s="3" t="s">
        <v>10</v>
      </c>
      <c r="F1419" s="3" t="str">
        <f t="shared" si="22"/>
        <v>Retail</v>
      </c>
      <c r="G1419" s="3">
        <v>1</v>
      </c>
      <c r="H1419" s="57"/>
    </row>
    <row r="1420" spans="1:8">
      <c r="A1420" s="57"/>
      <c r="B1420" s="57"/>
      <c r="C1420" s="176">
        <v>42156.522199999999</v>
      </c>
      <c r="D1420" s="3" t="s">
        <v>445</v>
      </c>
      <c r="E1420" s="3" t="s">
        <v>110</v>
      </c>
      <c r="F1420" s="3" t="str">
        <f t="shared" si="22"/>
        <v>Retail</v>
      </c>
      <c r="G1420" s="3">
        <v>2</v>
      </c>
      <c r="H1420" s="57"/>
    </row>
    <row r="1421" spans="1:8">
      <c r="A1421" s="57"/>
      <c r="B1421" s="57"/>
      <c r="C1421" s="176">
        <v>42080.459000000003</v>
      </c>
      <c r="D1421" s="3" t="s">
        <v>447</v>
      </c>
      <c r="E1421" s="3" t="s">
        <v>454</v>
      </c>
      <c r="F1421" s="3" t="str">
        <f t="shared" si="22"/>
        <v>Retail</v>
      </c>
      <c r="G1421" s="3">
        <v>2</v>
      </c>
      <c r="H1421" s="57"/>
    </row>
    <row r="1422" spans="1:8">
      <c r="A1422" s="57"/>
      <c r="B1422" s="57"/>
      <c r="C1422" s="176">
        <v>41983.672899999998</v>
      </c>
      <c r="D1422" s="3" t="s">
        <v>446</v>
      </c>
      <c r="E1422" s="3" t="s">
        <v>460</v>
      </c>
      <c r="F1422" s="3" t="str">
        <f t="shared" si="22"/>
        <v>Retail</v>
      </c>
      <c r="G1422" s="3">
        <v>5</v>
      </c>
      <c r="H1422" s="57"/>
    </row>
    <row r="1423" spans="1:8">
      <c r="A1423" s="57"/>
      <c r="B1423" s="57"/>
      <c r="C1423" s="176">
        <v>42321.7785</v>
      </c>
      <c r="D1423" s="3" t="s">
        <v>445</v>
      </c>
      <c r="E1423" s="3" t="s">
        <v>6</v>
      </c>
      <c r="F1423" s="3" t="str">
        <f t="shared" si="22"/>
        <v>Retail</v>
      </c>
      <c r="G1423" s="3">
        <v>5</v>
      </c>
      <c r="H1423" s="57"/>
    </row>
    <row r="1424" spans="1:8">
      <c r="A1424" s="57"/>
      <c r="B1424" s="57"/>
      <c r="C1424" s="176">
        <v>42222.144399999997</v>
      </c>
      <c r="D1424" s="3" t="s">
        <v>446</v>
      </c>
      <c r="E1424" s="3" t="s">
        <v>453</v>
      </c>
      <c r="F1424" s="3" t="str">
        <f t="shared" si="22"/>
        <v>Wholesale</v>
      </c>
      <c r="G1424" s="3">
        <v>32</v>
      </c>
      <c r="H1424" s="57"/>
    </row>
    <row r="1425" spans="1:8">
      <c r="A1425" s="57"/>
      <c r="B1425" s="57"/>
      <c r="C1425" s="176">
        <v>42311.2264</v>
      </c>
      <c r="D1425" s="3" t="s">
        <v>445</v>
      </c>
      <c r="E1425" s="3" t="s">
        <v>6</v>
      </c>
      <c r="F1425" s="3" t="str">
        <f t="shared" si="22"/>
        <v>Wholesale</v>
      </c>
      <c r="G1425" s="3">
        <v>30</v>
      </c>
      <c r="H1425" s="57"/>
    </row>
    <row r="1426" spans="1:8">
      <c r="A1426" s="57"/>
      <c r="B1426" s="57"/>
      <c r="C1426" s="176">
        <v>42360.864600000001</v>
      </c>
      <c r="D1426" s="3" t="s">
        <v>447</v>
      </c>
      <c r="E1426" s="3" t="s">
        <v>6</v>
      </c>
      <c r="F1426" s="3" t="str">
        <f t="shared" si="22"/>
        <v>Wholesale</v>
      </c>
      <c r="G1426" s="3">
        <v>34</v>
      </c>
      <c r="H1426" s="57"/>
    </row>
    <row r="1427" spans="1:8">
      <c r="A1427" s="57"/>
      <c r="B1427" s="57"/>
      <c r="C1427" s="176">
        <v>42234.124300000003</v>
      </c>
      <c r="D1427" s="3" t="s">
        <v>445</v>
      </c>
      <c r="E1427" s="3" t="s">
        <v>453</v>
      </c>
      <c r="F1427" s="3" t="str">
        <f t="shared" si="22"/>
        <v>Wholesale</v>
      </c>
      <c r="G1427" s="3">
        <v>142</v>
      </c>
      <c r="H1427" s="57"/>
    </row>
    <row r="1428" spans="1:8">
      <c r="A1428" s="57"/>
      <c r="B1428" s="57"/>
      <c r="C1428" s="176">
        <v>41987.135399999999</v>
      </c>
      <c r="D1428" s="3" t="s">
        <v>445</v>
      </c>
      <c r="E1428" s="3" t="s">
        <v>453</v>
      </c>
      <c r="F1428" s="3" t="str">
        <f t="shared" si="22"/>
        <v>Wholesale</v>
      </c>
      <c r="G1428" s="3">
        <v>35</v>
      </c>
      <c r="H1428" s="57"/>
    </row>
    <row r="1429" spans="1:8">
      <c r="A1429" s="57"/>
      <c r="B1429" s="57"/>
      <c r="C1429" s="176">
        <v>42318.479200000002</v>
      </c>
      <c r="D1429" s="3" t="s">
        <v>447</v>
      </c>
      <c r="E1429" s="3" t="s">
        <v>453</v>
      </c>
      <c r="F1429" s="3" t="str">
        <f t="shared" si="22"/>
        <v>Wholesale</v>
      </c>
      <c r="G1429" s="3">
        <v>60</v>
      </c>
      <c r="H1429" s="57"/>
    </row>
    <row r="1430" spans="1:8">
      <c r="A1430" s="57"/>
      <c r="B1430" s="57"/>
      <c r="C1430" s="176">
        <v>42258.480600000003</v>
      </c>
      <c r="D1430" s="3" t="s">
        <v>445</v>
      </c>
      <c r="E1430" s="3" t="s">
        <v>312</v>
      </c>
      <c r="F1430" s="3" t="str">
        <f t="shared" si="22"/>
        <v>Wholesale</v>
      </c>
      <c r="G1430" s="3">
        <v>46</v>
      </c>
      <c r="H1430" s="57"/>
    </row>
    <row r="1431" spans="1:8">
      <c r="A1431" s="57"/>
      <c r="B1431" s="57"/>
      <c r="C1431" s="176">
        <v>42185.091699999997</v>
      </c>
      <c r="D1431" s="3" t="s">
        <v>445</v>
      </c>
      <c r="E1431" s="3" t="s">
        <v>6</v>
      </c>
      <c r="F1431" s="3" t="str">
        <f t="shared" si="22"/>
        <v>Retail</v>
      </c>
      <c r="G1431" s="3">
        <v>4</v>
      </c>
      <c r="H1431" s="57"/>
    </row>
    <row r="1432" spans="1:8">
      <c r="A1432" s="57"/>
      <c r="B1432" s="57"/>
      <c r="C1432" s="176">
        <v>42030.796499999997</v>
      </c>
      <c r="D1432" s="3" t="s">
        <v>445</v>
      </c>
      <c r="E1432" s="3" t="s">
        <v>114</v>
      </c>
      <c r="F1432" s="3" t="str">
        <f t="shared" si="22"/>
        <v>Wholesale</v>
      </c>
      <c r="G1432" s="3">
        <v>34</v>
      </c>
      <c r="H1432" s="57"/>
    </row>
    <row r="1433" spans="1:8">
      <c r="A1433" s="57"/>
      <c r="B1433" s="57"/>
      <c r="C1433" s="176">
        <v>42208.794399999999</v>
      </c>
      <c r="D1433" s="3" t="s">
        <v>447</v>
      </c>
      <c r="E1433" s="3" t="s">
        <v>312</v>
      </c>
      <c r="F1433" s="3" t="str">
        <f t="shared" si="22"/>
        <v>Retail</v>
      </c>
      <c r="G1433" s="3">
        <v>2</v>
      </c>
      <c r="H1433" s="57"/>
    </row>
    <row r="1434" spans="1:8">
      <c r="A1434" s="57"/>
      <c r="B1434" s="57"/>
      <c r="C1434" s="176">
        <v>41986.172200000001</v>
      </c>
      <c r="D1434" s="3" t="s">
        <v>446</v>
      </c>
      <c r="E1434" s="3" t="s">
        <v>456</v>
      </c>
      <c r="F1434" s="3" t="str">
        <f t="shared" si="22"/>
        <v>Retail</v>
      </c>
      <c r="G1434" s="3">
        <v>1</v>
      </c>
      <c r="H1434" s="57"/>
    </row>
    <row r="1435" spans="1:8">
      <c r="A1435" s="57"/>
      <c r="B1435" s="57"/>
      <c r="C1435" s="176">
        <v>42219.827799999999</v>
      </c>
      <c r="D1435" s="3" t="s">
        <v>446</v>
      </c>
      <c r="E1435" s="3" t="s">
        <v>461</v>
      </c>
      <c r="F1435" s="3" t="str">
        <f t="shared" si="22"/>
        <v>Retail</v>
      </c>
      <c r="G1435" s="3">
        <v>3</v>
      </c>
      <c r="H1435" s="57"/>
    </row>
    <row r="1436" spans="1:8">
      <c r="A1436" s="57"/>
      <c r="B1436" s="57"/>
      <c r="C1436" s="176">
        <v>42234.490299999998</v>
      </c>
      <c r="D1436" s="3" t="s">
        <v>445</v>
      </c>
      <c r="E1436" s="3" t="s">
        <v>457</v>
      </c>
      <c r="F1436" s="3" t="str">
        <f t="shared" si="22"/>
        <v>Wholesale</v>
      </c>
      <c r="G1436" s="3">
        <v>27</v>
      </c>
      <c r="H1436" s="57"/>
    </row>
    <row r="1437" spans="1:8">
      <c r="A1437" s="57"/>
      <c r="B1437" s="57"/>
      <c r="C1437" s="176">
        <v>42317.816700000003</v>
      </c>
      <c r="D1437" s="3" t="s">
        <v>446</v>
      </c>
      <c r="E1437" s="3" t="s">
        <v>112</v>
      </c>
      <c r="F1437" s="3" t="str">
        <f t="shared" si="22"/>
        <v>Retail</v>
      </c>
      <c r="G1437" s="3">
        <v>2</v>
      </c>
      <c r="H1437" s="57"/>
    </row>
    <row r="1438" spans="1:8">
      <c r="A1438" s="57"/>
      <c r="B1438" s="57"/>
      <c r="C1438" s="176">
        <v>42356.418100000003</v>
      </c>
      <c r="D1438" s="3" t="s">
        <v>445</v>
      </c>
      <c r="E1438" s="3" t="s">
        <v>452</v>
      </c>
      <c r="F1438" s="3" t="str">
        <f t="shared" si="22"/>
        <v>Wholesale</v>
      </c>
      <c r="G1438" s="3">
        <v>64</v>
      </c>
      <c r="H1438" s="57"/>
    </row>
    <row r="1439" spans="1:8">
      <c r="A1439" s="57"/>
      <c r="B1439" s="57"/>
      <c r="C1439" s="176">
        <v>42187.176399999997</v>
      </c>
      <c r="D1439" s="3" t="s">
        <v>446</v>
      </c>
      <c r="E1439" s="3" t="s">
        <v>453</v>
      </c>
      <c r="F1439" s="3" t="str">
        <f t="shared" si="22"/>
        <v>Wholesale</v>
      </c>
      <c r="G1439" s="3">
        <v>15</v>
      </c>
      <c r="H1439" s="57"/>
    </row>
    <row r="1440" spans="1:8">
      <c r="A1440" s="57"/>
      <c r="B1440" s="57"/>
      <c r="C1440" s="176">
        <v>42234.152099999999</v>
      </c>
      <c r="D1440" s="3" t="s">
        <v>447</v>
      </c>
      <c r="E1440" s="3" t="s">
        <v>112</v>
      </c>
      <c r="F1440" s="3" t="str">
        <f t="shared" si="22"/>
        <v>Wholesale</v>
      </c>
      <c r="G1440" s="3">
        <v>68</v>
      </c>
      <c r="H1440" s="57"/>
    </row>
    <row r="1441" spans="1:8">
      <c r="A1441" s="57"/>
      <c r="B1441" s="57"/>
      <c r="C1441" s="176">
        <v>42216.465300000003</v>
      </c>
      <c r="D1441" s="3" t="s">
        <v>447</v>
      </c>
      <c r="E1441" s="3" t="s">
        <v>114</v>
      </c>
      <c r="F1441" s="3" t="str">
        <f t="shared" si="22"/>
        <v>Wholesale</v>
      </c>
      <c r="G1441" s="3">
        <v>52</v>
      </c>
      <c r="H1441" s="57"/>
    </row>
    <row r="1442" spans="1:8">
      <c r="A1442" s="57"/>
      <c r="B1442" s="57"/>
      <c r="C1442" s="176">
        <v>42235.095099999999</v>
      </c>
      <c r="D1442" s="3" t="s">
        <v>447</v>
      </c>
      <c r="E1442" s="3" t="s">
        <v>453</v>
      </c>
      <c r="F1442" s="3" t="str">
        <f t="shared" si="22"/>
        <v>Wholesale</v>
      </c>
      <c r="G1442" s="3">
        <v>35</v>
      </c>
      <c r="H1442" s="57"/>
    </row>
    <row r="1443" spans="1:8">
      <c r="A1443" s="57"/>
      <c r="B1443" s="57"/>
      <c r="C1443" s="176">
        <v>42360.7549</v>
      </c>
      <c r="D1443" s="3" t="s">
        <v>446</v>
      </c>
      <c r="E1443" s="3" t="s">
        <v>10</v>
      </c>
      <c r="F1443" s="3" t="str">
        <f t="shared" si="22"/>
        <v>Retail</v>
      </c>
      <c r="G1443" s="3">
        <v>1</v>
      </c>
      <c r="H1443" s="57"/>
    </row>
    <row r="1444" spans="1:8">
      <c r="A1444" s="57"/>
      <c r="B1444" s="57"/>
      <c r="C1444" s="176">
        <v>42181.1299</v>
      </c>
      <c r="D1444" s="3" t="s">
        <v>445</v>
      </c>
      <c r="E1444" s="3" t="s">
        <v>453</v>
      </c>
      <c r="F1444" s="3" t="str">
        <f t="shared" si="22"/>
        <v>Retail</v>
      </c>
      <c r="G1444" s="3">
        <v>6</v>
      </c>
      <c r="H1444" s="57"/>
    </row>
    <row r="1445" spans="1:8">
      <c r="A1445" s="57"/>
      <c r="B1445" s="57"/>
      <c r="C1445" s="176">
        <v>42007.75</v>
      </c>
      <c r="D1445" s="3" t="s">
        <v>445</v>
      </c>
      <c r="E1445" s="3" t="s">
        <v>455</v>
      </c>
      <c r="F1445" s="3" t="str">
        <f t="shared" si="22"/>
        <v>Retail</v>
      </c>
      <c r="G1445" s="3">
        <v>5</v>
      </c>
      <c r="H1445" s="57"/>
    </row>
    <row r="1446" spans="1:8">
      <c r="A1446" s="57"/>
      <c r="B1446" s="57"/>
      <c r="C1446" s="176">
        <v>41985.157599999999</v>
      </c>
      <c r="D1446" s="3" t="s">
        <v>445</v>
      </c>
      <c r="E1446" s="3" t="s">
        <v>455</v>
      </c>
      <c r="F1446" s="3" t="str">
        <f t="shared" si="22"/>
        <v>Retail</v>
      </c>
      <c r="G1446" s="3">
        <v>2</v>
      </c>
      <c r="H1446" s="57"/>
    </row>
    <row r="1447" spans="1:8">
      <c r="A1447" s="57"/>
      <c r="B1447" s="57"/>
      <c r="C1447" s="176">
        <v>41977.689599999998</v>
      </c>
      <c r="D1447" s="3" t="s">
        <v>447</v>
      </c>
      <c r="E1447" s="3" t="s">
        <v>453</v>
      </c>
      <c r="F1447" s="3" t="str">
        <f t="shared" si="22"/>
        <v>Retail</v>
      </c>
      <c r="G1447" s="3">
        <v>9</v>
      </c>
      <c r="H1447" s="57"/>
    </row>
    <row r="1448" spans="1:8">
      <c r="A1448" s="57"/>
      <c r="B1448" s="57"/>
      <c r="C1448" s="176">
        <v>42337.107600000003</v>
      </c>
      <c r="D1448" s="3" t="s">
        <v>447</v>
      </c>
      <c r="E1448" s="3" t="s">
        <v>6</v>
      </c>
      <c r="F1448" s="3" t="str">
        <f t="shared" si="22"/>
        <v>Wholesale</v>
      </c>
      <c r="G1448" s="3">
        <v>26</v>
      </c>
      <c r="H1448" s="57"/>
    </row>
    <row r="1449" spans="1:8">
      <c r="A1449" s="57"/>
      <c r="B1449" s="57"/>
      <c r="C1449" s="176">
        <v>42190.125</v>
      </c>
      <c r="D1449" s="3" t="s">
        <v>445</v>
      </c>
      <c r="E1449" s="3" t="s">
        <v>10</v>
      </c>
      <c r="F1449" s="3" t="str">
        <f t="shared" si="22"/>
        <v>Wholesale</v>
      </c>
      <c r="G1449" s="3">
        <v>36</v>
      </c>
      <c r="H1449" s="57"/>
    </row>
    <row r="1450" spans="1:8">
      <c r="A1450" s="57"/>
      <c r="B1450" s="57"/>
      <c r="C1450" s="176">
        <v>42185.547899999998</v>
      </c>
      <c r="D1450" s="3" t="s">
        <v>446</v>
      </c>
      <c r="E1450" s="3" t="s">
        <v>10</v>
      </c>
      <c r="F1450" s="3" t="str">
        <f t="shared" si="22"/>
        <v>Retail</v>
      </c>
      <c r="G1450" s="3">
        <v>1</v>
      </c>
      <c r="H1450" s="57"/>
    </row>
    <row r="1451" spans="1:8">
      <c r="A1451" s="57"/>
      <c r="B1451" s="57"/>
      <c r="C1451" s="176">
        <v>41982.515299999999</v>
      </c>
      <c r="D1451" s="3" t="s">
        <v>446</v>
      </c>
      <c r="E1451" s="3" t="s">
        <v>452</v>
      </c>
      <c r="F1451" s="3" t="str">
        <f t="shared" si="22"/>
        <v>Retail</v>
      </c>
      <c r="G1451" s="3">
        <v>1</v>
      </c>
      <c r="H1451" s="57"/>
    </row>
    <row r="1452" spans="1:8">
      <c r="A1452" s="57"/>
      <c r="B1452" s="57"/>
      <c r="C1452" s="176">
        <v>42363.114600000001</v>
      </c>
      <c r="D1452" s="3" t="s">
        <v>446</v>
      </c>
      <c r="E1452" s="3" t="s">
        <v>114</v>
      </c>
      <c r="F1452" s="3" t="str">
        <f t="shared" si="22"/>
        <v>Retail</v>
      </c>
      <c r="G1452" s="3">
        <v>2</v>
      </c>
      <c r="H1452" s="57"/>
    </row>
    <row r="1453" spans="1:8">
      <c r="A1453" s="57"/>
      <c r="B1453" s="57"/>
      <c r="C1453" s="176">
        <v>42009.799299999999</v>
      </c>
      <c r="D1453" s="3" t="s">
        <v>446</v>
      </c>
      <c r="E1453" s="3" t="s">
        <v>460</v>
      </c>
      <c r="F1453" s="3" t="str">
        <f t="shared" si="22"/>
        <v>Wholesale</v>
      </c>
      <c r="G1453" s="3">
        <v>56</v>
      </c>
      <c r="H1453" s="57"/>
    </row>
    <row r="1454" spans="1:8">
      <c r="A1454" s="57"/>
      <c r="B1454" s="57"/>
      <c r="C1454" s="176">
        <v>42354.203500000003</v>
      </c>
      <c r="D1454" s="3" t="s">
        <v>447</v>
      </c>
      <c r="E1454" s="3" t="s">
        <v>6</v>
      </c>
      <c r="F1454" s="3" t="str">
        <f t="shared" si="22"/>
        <v>Retail</v>
      </c>
      <c r="G1454" s="3">
        <v>2</v>
      </c>
      <c r="H1454" s="57"/>
    </row>
    <row r="1455" spans="1:8">
      <c r="A1455" s="57"/>
      <c r="B1455" s="57"/>
      <c r="C1455" s="176">
        <v>42106.468099999998</v>
      </c>
      <c r="D1455" s="3" t="s">
        <v>447</v>
      </c>
      <c r="E1455" s="3" t="s">
        <v>6</v>
      </c>
      <c r="F1455" s="3" t="str">
        <f t="shared" si="22"/>
        <v>Retail</v>
      </c>
      <c r="G1455" s="3">
        <v>2</v>
      </c>
      <c r="H1455" s="57"/>
    </row>
    <row r="1456" spans="1:8">
      <c r="A1456" s="57"/>
      <c r="B1456" s="57"/>
      <c r="C1456" s="176">
        <v>42184.185400000002</v>
      </c>
      <c r="D1456" s="3" t="s">
        <v>447</v>
      </c>
      <c r="E1456" s="3" t="s">
        <v>453</v>
      </c>
      <c r="F1456" s="3" t="str">
        <f t="shared" si="22"/>
        <v>Retail</v>
      </c>
      <c r="G1456" s="3">
        <v>1</v>
      </c>
      <c r="H1456" s="57"/>
    </row>
    <row r="1457" spans="1:8">
      <c r="A1457" s="57"/>
      <c r="B1457" s="57"/>
      <c r="C1457" s="176">
        <v>42148.700700000001</v>
      </c>
      <c r="D1457" s="3" t="s">
        <v>447</v>
      </c>
      <c r="E1457" s="3" t="s">
        <v>110</v>
      </c>
      <c r="F1457" s="3" t="str">
        <f t="shared" si="22"/>
        <v>Wholesale</v>
      </c>
      <c r="G1457" s="3">
        <v>38</v>
      </c>
      <c r="H1457" s="57"/>
    </row>
    <row r="1458" spans="1:8">
      <c r="A1458" s="57"/>
      <c r="B1458" s="57"/>
      <c r="C1458" s="176">
        <v>41981.784699999997</v>
      </c>
      <c r="D1458" s="3" t="s">
        <v>446</v>
      </c>
      <c r="E1458" s="3" t="s">
        <v>110</v>
      </c>
      <c r="F1458" s="3" t="str">
        <f t="shared" si="22"/>
        <v>Retail</v>
      </c>
      <c r="G1458" s="3">
        <v>1</v>
      </c>
      <c r="H1458" s="57"/>
    </row>
    <row r="1459" spans="1:8">
      <c r="A1459" s="57"/>
      <c r="B1459" s="57"/>
      <c r="C1459" s="176">
        <v>42164.059699999998</v>
      </c>
      <c r="D1459" s="3" t="s">
        <v>445</v>
      </c>
      <c r="E1459" s="3" t="s">
        <v>110</v>
      </c>
      <c r="F1459" s="3" t="str">
        <f t="shared" si="22"/>
        <v>Wholesale</v>
      </c>
      <c r="G1459" s="3">
        <v>29</v>
      </c>
      <c r="H1459" s="57"/>
    </row>
    <row r="1460" spans="1:8">
      <c r="A1460" s="57"/>
      <c r="B1460" s="57"/>
      <c r="C1460" s="176">
        <v>42222.2111</v>
      </c>
      <c r="D1460" s="3" t="s">
        <v>446</v>
      </c>
      <c r="E1460" s="3" t="s">
        <v>454</v>
      </c>
      <c r="F1460" s="3" t="str">
        <f t="shared" si="22"/>
        <v>Retail</v>
      </c>
      <c r="G1460" s="3">
        <v>1</v>
      </c>
      <c r="H1460" s="57"/>
    </row>
    <row r="1461" spans="1:8">
      <c r="A1461" s="57"/>
      <c r="B1461" s="57"/>
      <c r="C1461" s="176">
        <v>41985.097900000001</v>
      </c>
      <c r="D1461" s="3" t="s">
        <v>447</v>
      </c>
      <c r="E1461" s="3" t="s">
        <v>453</v>
      </c>
      <c r="F1461" s="3" t="str">
        <f t="shared" si="22"/>
        <v>Wholesale</v>
      </c>
      <c r="G1461" s="3">
        <v>38</v>
      </c>
      <c r="H1461" s="57"/>
    </row>
    <row r="1462" spans="1:8">
      <c r="A1462" s="57"/>
      <c r="B1462" s="57"/>
      <c r="C1462" s="176">
        <v>42179.487500000003</v>
      </c>
      <c r="D1462" s="3" t="s">
        <v>445</v>
      </c>
      <c r="E1462" s="3" t="s">
        <v>453</v>
      </c>
      <c r="F1462" s="3" t="str">
        <f t="shared" si="22"/>
        <v>Wholesale</v>
      </c>
      <c r="G1462" s="3">
        <v>128</v>
      </c>
      <c r="H1462" s="57"/>
    </row>
    <row r="1463" spans="1:8">
      <c r="A1463" s="57"/>
      <c r="B1463" s="57"/>
      <c r="C1463" s="176">
        <v>41983.185400000002</v>
      </c>
      <c r="D1463" s="3" t="s">
        <v>445</v>
      </c>
      <c r="E1463" s="3" t="s">
        <v>6</v>
      </c>
      <c r="F1463" s="3" t="str">
        <f t="shared" si="22"/>
        <v>Wholesale</v>
      </c>
      <c r="G1463" s="3">
        <v>39</v>
      </c>
      <c r="H1463" s="57"/>
    </row>
    <row r="1464" spans="1:8">
      <c r="A1464" s="57"/>
      <c r="B1464" s="57"/>
      <c r="C1464" s="176">
        <v>42346.6875</v>
      </c>
      <c r="D1464" s="3" t="s">
        <v>445</v>
      </c>
      <c r="E1464" s="3" t="s">
        <v>453</v>
      </c>
      <c r="F1464" s="3" t="str">
        <f t="shared" si="22"/>
        <v>Retail</v>
      </c>
      <c r="G1464" s="3">
        <v>7</v>
      </c>
      <c r="H1464" s="57"/>
    </row>
    <row r="1465" spans="1:8">
      <c r="A1465" s="57"/>
      <c r="B1465" s="57"/>
      <c r="C1465" s="176">
        <v>42229.5</v>
      </c>
      <c r="D1465" s="3" t="s">
        <v>447</v>
      </c>
      <c r="E1465" s="3" t="s">
        <v>114</v>
      </c>
      <c r="F1465" s="3" t="str">
        <f t="shared" si="22"/>
        <v>Retail</v>
      </c>
      <c r="G1465" s="3">
        <v>6</v>
      </c>
      <c r="H1465" s="57"/>
    </row>
    <row r="1466" spans="1:8">
      <c r="A1466" s="57"/>
      <c r="B1466" s="57"/>
      <c r="C1466" s="176">
        <v>42146.5576</v>
      </c>
      <c r="D1466" s="3" t="s">
        <v>449</v>
      </c>
      <c r="E1466" s="3" t="s">
        <v>453</v>
      </c>
      <c r="F1466" s="3" t="str">
        <f t="shared" si="22"/>
        <v>Retail</v>
      </c>
      <c r="G1466" s="3">
        <v>2</v>
      </c>
      <c r="H1466" s="57"/>
    </row>
    <row r="1467" spans="1:8">
      <c r="A1467" s="57"/>
      <c r="B1467" s="57"/>
      <c r="C1467" s="176">
        <v>42340.520100000002</v>
      </c>
      <c r="D1467" s="3" t="s">
        <v>445</v>
      </c>
      <c r="E1467" s="3" t="s">
        <v>461</v>
      </c>
      <c r="F1467" s="3" t="str">
        <f t="shared" si="22"/>
        <v>Wholesale</v>
      </c>
      <c r="G1467" s="3">
        <v>66</v>
      </c>
      <c r="H1467" s="57"/>
    </row>
    <row r="1468" spans="1:8">
      <c r="A1468" s="57"/>
      <c r="B1468" s="57"/>
      <c r="C1468" s="176">
        <v>42194.531900000002</v>
      </c>
      <c r="D1468" s="3" t="s">
        <v>445</v>
      </c>
      <c r="E1468" s="3" t="s">
        <v>9</v>
      </c>
      <c r="F1468" s="3" t="str">
        <f t="shared" si="22"/>
        <v>Retail</v>
      </c>
      <c r="G1468" s="3">
        <v>3</v>
      </c>
      <c r="H1468" s="57"/>
    </row>
    <row r="1469" spans="1:8">
      <c r="A1469" s="57"/>
      <c r="B1469" s="57"/>
      <c r="C1469" s="176">
        <v>42167.037499999999</v>
      </c>
      <c r="D1469" s="3" t="s">
        <v>449</v>
      </c>
      <c r="E1469" s="3" t="s">
        <v>7</v>
      </c>
      <c r="F1469" s="3" t="str">
        <f t="shared" si="22"/>
        <v>Wholesale</v>
      </c>
      <c r="G1469" s="3">
        <v>140</v>
      </c>
      <c r="H1469" s="57"/>
    </row>
    <row r="1470" spans="1:8">
      <c r="A1470" s="57"/>
      <c r="B1470" s="57"/>
      <c r="C1470" s="176">
        <v>41980.4882</v>
      </c>
      <c r="D1470" s="3" t="s">
        <v>445</v>
      </c>
      <c r="E1470" s="3" t="s">
        <v>461</v>
      </c>
      <c r="F1470" s="3" t="str">
        <f t="shared" si="22"/>
        <v>Retail</v>
      </c>
      <c r="G1470" s="3">
        <v>4</v>
      </c>
      <c r="H1470" s="57"/>
    </row>
    <row r="1471" spans="1:8">
      <c r="A1471" s="57"/>
      <c r="B1471" s="57"/>
      <c r="C1471" s="176">
        <v>42196.0236</v>
      </c>
      <c r="D1471" s="3" t="s">
        <v>446</v>
      </c>
      <c r="E1471" s="3" t="s">
        <v>453</v>
      </c>
      <c r="F1471" s="3" t="str">
        <f t="shared" si="22"/>
        <v>Retail</v>
      </c>
      <c r="G1471" s="3">
        <v>1</v>
      </c>
      <c r="H1471" s="57"/>
    </row>
    <row r="1472" spans="1:8">
      <c r="A1472" s="57"/>
      <c r="B1472" s="57"/>
      <c r="C1472" s="176">
        <v>41983.766000000003</v>
      </c>
      <c r="D1472" s="3" t="s">
        <v>445</v>
      </c>
      <c r="E1472" s="3" t="s">
        <v>10</v>
      </c>
      <c r="F1472" s="3" t="str">
        <f t="shared" si="22"/>
        <v>Retail</v>
      </c>
      <c r="G1472" s="3">
        <v>7</v>
      </c>
      <c r="H1472" s="57"/>
    </row>
    <row r="1473" spans="1:8">
      <c r="A1473" s="57"/>
      <c r="B1473" s="57"/>
      <c r="C1473" s="176">
        <v>42133.629200000003</v>
      </c>
      <c r="D1473" s="3" t="s">
        <v>447</v>
      </c>
      <c r="E1473" s="3" t="s">
        <v>114</v>
      </c>
      <c r="F1473" s="3" t="str">
        <f t="shared" si="22"/>
        <v>Wholesale</v>
      </c>
      <c r="G1473" s="3">
        <v>42</v>
      </c>
      <c r="H1473" s="57"/>
    </row>
    <row r="1474" spans="1:8">
      <c r="A1474" s="57"/>
      <c r="B1474" s="57"/>
      <c r="C1474" s="176">
        <v>42171.8</v>
      </c>
      <c r="D1474" s="3" t="s">
        <v>449</v>
      </c>
      <c r="E1474" s="3" t="s">
        <v>453</v>
      </c>
      <c r="F1474" s="3" t="str">
        <f t="shared" si="22"/>
        <v>Retail</v>
      </c>
      <c r="G1474" s="3">
        <v>7</v>
      </c>
      <c r="H1474" s="57"/>
    </row>
    <row r="1475" spans="1:8">
      <c r="A1475" s="57"/>
      <c r="B1475" s="57"/>
      <c r="C1475" s="176">
        <v>41985.6486</v>
      </c>
      <c r="D1475" s="3" t="s">
        <v>446</v>
      </c>
      <c r="E1475" s="3" t="s">
        <v>460</v>
      </c>
      <c r="F1475" s="3" t="str">
        <f t="shared" si="22"/>
        <v>Retail</v>
      </c>
      <c r="G1475" s="3">
        <v>3</v>
      </c>
      <c r="H1475" s="57"/>
    </row>
    <row r="1476" spans="1:8">
      <c r="A1476" s="57"/>
      <c r="B1476" s="57"/>
      <c r="C1476" s="176">
        <v>41983.470099999999</v>
      </c>
      <c r="D1476" s="3" t="s">
        <v>445</v>
      </c>
      <c r="E1476" s="3" t="s">
        <v>8</v>
      </c>
      <c r="F1476" s="3" t="str">
        <f t="shared" si="22"/>
        <v>Retail</v>
      </c>
      <c r="G1476" s="3">
        <v>3</v>
      </c>
      <c r="H1476" s="57"/>
    </row>
    <row r="1477" spans="1:8">
      <c r="A1477" s="57"/>
      <c r="B1477" s="57"/>
      <c r="C1477" s="176">
        <v>42193.479200000002</v>
      </c>
      <c r="D1477" s="3" t="s">
        <v>445</v>
      </c>
      <c r="E1477" s="3" t="s">
        <v>453</v>
      </c>
      <c r="F1477" s="3" t="str">
        <f t="shared" si="22"/>
        <v>Retail</v>
      </c>
      <c r="G1477" s="3">
        <v>7</v>
      </c>
      <c r="H1477" s="57"/>
    </row>
    <row r="1478" spans="1:8">
      <c r="A1478" s="57"/>
      <c r="B1478" s="57"/>
      <c r="C1478" s="176">
        <v>42239.8056</v>
      </c>
      <c r="D1478" s="3" t="s">
        <v>445</v>
      </c>
      <c r="E1478" s="3" t="s">
        <v>6</v>
      </c>
      <c r="F1478" s="3" t="str">
        <f t="shared" si="22"/>
        <v>Retail</v>
      </c>
      <c r="G1478" s="3">
        <v>2</v>
      </c>
      <c r="H1478" s="57"/>
    </row>
    <row r="1479" spans="1:8">
      <c r="A1479" s="57"/>
      <c r="B1479" s="57"/>
      <c r="C1479" s="176">
        <v>41980.841699999997</v>
      </c>
      <c r="D1479" s="3" t="s">
        <v>447</v>
      </c>
      <c r="E1479" s="3" t="s">
        <v>312</v>
      </c>
      <c r="F1479" s="3" t="str">
        <f t="shared" si="22"/>
        <v>Wholesale</v>
      </c>
      <c r="G1479" s="3">
        <v>63</v>
      </c>
      <c r="H1479" s="57"/>
    </row>
    <row r="1480" spans="1:8">
      <c r="A1480" s="57"/>
      <c r="B1480" s="57"/>
      <c r="C1480" s="176">
        <v>41984.466</v>
      </c>
      <c r="D1480" s="3" t="s">
        <v>447</v>
      </c>
      <c r="E1480" s="3" t="s">
        <v>453</v>
      </c>
      <c r="F1480" s="3" t="str">
        <f t="shared" si="22"/>
        <v>Retail</v>
      </c>
      <c r="G1480" s="3">
        <v>2</v>
      </c>
      <c r="H1480" s="57"/>
    </row>
    <row r="1481" spans="1:8">
      <c r="A1481" s="57"/>
      <c r="B1481" s="57"/>
      <c r="C1481" s="176">
        <v>41983.189599999998</v>
      </c>
      <c r="D1481" s="3" t="s">
        <v>446</v>
      </c>
      <c r="E1481" s="3" t="s">
        <v>10</v>
      </c>
      <c r="F1481" s="3" t="str">
        <f t="shared" si="22"/>
        <v>Retail</v>
      </c>
      <c r="G1481" s="3">
        <v>1</v>
      </c>
      <c r="H1481" s="57"/>
    </row>
    <row r="1482" spans="1:8">
      <c r="A1482" s="57"/>
      <c r="B1482" s="57"/>
      <c r="C1482" s="176">
        <v>42160.561099999999</v>
      </c>
      <c r="D1482" s="3" t="s">
        <v>447</v>
      </c>
      <c r="E1482" s="3" t="s">
        <v>10</v>
      </c>
      <c r="F1482" s="3" t="str">
        <f t="shared" ref="F1482:F1545" si="23">IF(G1482&lt;10,"Retail","Wholesale")</f>
        <v>Wholesale</v>
      </c>
      <c r="G1482" s="3">
        <v>32</v>
      </c>
      <c r="H1482" s="57"/>
    </row>
    <row r="1483" spans="1:8">
      <c r="A1483" s="57"/>
      <c r="B1483" s="57"/>
      <c r="C1483" s="176">
        <v>42252.862500000003</v>
      </c>
      <c r="D1483" s="3" t="s">
        <v>445</v>
      </c>
      <c r="E1483" s="3" t="s">
        <v>112</v>
      </c>
      <c r="F1483" s="3" t="str">
        <f t="shared" si="23"/>
        <v>Wholesale</v>
      </c>
      <c r="G1483" s="3">
        <v>69</v>
      </c>
      <c r="H1483" s="57"/>
    </row>
    <row r="1484" spans="1:8">
      <c r="A1484" s="57"/>
      <c r="B1484" s="57"/>
      <c r="C1484" s="176">
        <v>41983.204899999997</v>
      </c>
      <c r="D1484" s="3" t="s">
        <v>446</v>
      </c>
      <c r="E1484" s="3" t="s">
        <v>312</v>
      </c>
      <c r="F1484" s="3" t="str">
        <f t="shared" si="23"/>
        <v>Wholesale</v>
      </c>
      <c r="G1484" s="3">
        <v>69</v>
      </c>
      <c r="H1484" s="57"/>
    </row>
    <row r="1485" spans="1:8">
      <c r="A1485" s="57"/>
      <c r="B1485" s="57"/>
      <c r="C1485" s="176">
        <v>41984.111100000002</v>
      </c>
      <c r="D1485" s="3" t="s">
        <v>449</v>
      </c>
      <c r="E1485" s="3" t="s">
        <v>459</v>
      </c>
      <c r="F1485" s="3" t="str">
        <f t="shared" si="23"/>
        <v>Retail</v>
      </c>
      <c r="G1485" s="3">
        <v>5</v>
      </c>
      <c r="H1485" s="57"/>
    </row>
    <row r="1486" spans="1:8">
      <c r="A1486" s="57"/>
      <c r="B1486" s="57"/>
      <c r="C1486" s="176">
        <v>42116.500699999997</v>
      </c>
      <c r="D1486" s="3" t="s">
        <v>445</v>
      </c>
      <c r="E1486" s="3" t="s">
        <v>456</v>
      </c>
      <c r="F1486" s="3" t="str">
        <f t="shared" si="23"/>
        <v>Retail</v>
      </c>
      <c r="G1486" s="3">
        <v>6</v>
      </c>
      <c r="H1486" s="57"/>
    </row>
    <row r="1487" spans="1:8">
      <c r="A1487" s="57"/>
      <c r="B1487" s="57"/>
      <c r="C1487" s="176">
        <v>42109.818099999997</v>
      </c>
      <c r="D1487" s="3" t="s">
        <v>447</v>
      </c>
      <c r="E1487" s="3" t="s">
        <v>453</v>
      </c>
      <c r="F1487" s="3" t="str">
        <f t="shared" si="23"/>
        <v>Wholesale</v>
      </c>
      <c r="G1487" s="3">
        <v>40</v>
      </c>
      <c r="H1487" s="57"/>
    </row>
    <row r="1488" spans="1:8">
      <c r="A1488" s="57"/>
      <c r="B1488" s="57"/>
      <c r="C1488" s="176">
        <v>42175.197899999999</v>
      </c>
      <c r="D1488" s="3" t="s">
        <v>447</v>
      </c>
      <c r="E1488" s="3" t="s">
        <v>312</v>
      </c>
      <c r="F1488" s="3" t="str">
        <f t="shared" si="23"/>
        <v>Retail</v>
      </c>
      <c r="G1488" s="3">
        <v>6</v>
      </c>
      <c r="H1488" s="57"/>
    </row>
    <row r="1489" spans="1:8">
      <c r="A1489" s="57"/>
      <c r="B1489" s="57"/>
      <c r="C1489" s="176">
        <v>41978.777099999999</v>
      </c>
      <c r="D1489" s="3" t="s">
        <v>449</v>
      </c>
      <c r="E1489" s="3" t="s">
        <v>110</v>
      </c>
      <c r="F1489" s="3" t="str">
        <f t="shared" si="23"/>
        <v>Wholesale</v>
      </c>
      <c r="G1489" s="3">
        <v>35</v>
      </c>
      <c r="H1489" s="57"/>
    </row>
    <row r="1490" spans="1:8">
      <c r="A1490" s="57"/>
      <c r="B1490" s="57"/>
      <c r="C1490" s="176">
        <v>42361.225700000003</v>
      </c>
      <c r="D1490" s="3" t="s">
        <v>445</v>
      </c>
      <c r="E1490" s="3" t="s">
        <v>453</v>
      </c>
      <c r="F1490" s="3" t="str">
        <f t="shared" si="23"/>
        <v>Retail</v>
      </c>
      <c r="G1490" s="3">
        <v>3</v>
      </c>
      <c r="H1490" s="57"/>
    </row>
    <row r="1491" spans="1:8">
      <c r="A1491" s="57"/>
      <c r="B1491" s="57"/>
      <c r="C1491" s="176">
        <v>42350.547899999998</v>
      </c>
      <c r="D1491" s="3" t="s">
        <v>447</v>
      </c>
      <c r="E1491" s="3" t="s">
        <v>7</v>
      </c>
      <c r="F1491" s="3" t="str">
        <f t="shared" si="23"/>
        <v>Retail</v>
      </c>
      <c r="G1491" s="3">
        <v>6</v>
      </c>
      <c r="H1491" s="57"/>
    </row>
    <row r="1492" spans="1:8">
      <c r="A1492" s="57"/>
      <c r="B1492" s="57"/>
      <c r="C1492" s="176">
        <v>42352.548600000002</v>
      </c>
      <c r="D1492" s="3" t="s">
        <v>445</v>
      </c>
      <c r="E1492" s="3" t="s">
        <v>453</v>
      </c>
      <c r="F1492" s="3" t="str">
        <f t="shared" si="23"/>
        <v>Wholesale</v>
      </c>
      <c r="G1492" s="3">
        <v>65</v>
      </c>
      <c r="H1492" s="57"/>
    </row>
    <row r="1493" spans="1:8">
      <c r="A1493" s="57"/>
      <c r="B1493" s="57"/>
      <c r="C1493" s="176">
        <v>42292.839599999999</v>
      </c>
      <c r="D1493" s="3" t="s">
        <v>446</v>
      </c>
      <c r="E1493" s="3" t="s">
        <v>459</v>
      </c>
      <c r="F1493" s="3" t="str">
        <f t="shared" si="23"/>
        <v>Retail</v>
      </c>
      <c r="G1493" s="3">
        <v>3</v>
      </c>
      <c r="H1493" s="57"/>
    </row>
    <row r="1494" spans="1:8">
      <c r="A1494" s="57"/>
      <c r="B1494" s="57"/>
      <c r="C1494" s="176">
        <v>42356.943800000001</v>
      </c>
      <c r="D1494" s="3" t="s">
        <v>445</v>
      </c>
      <c r="E1494" s="3" t="s">
        <v>6</v>
      </c>
      <c r="F1494" s="3" t="str">
        <f t="shared" si="23"/>
        <v>Wholesale</v>
      </c>
      <c r="G1494" s="3">
        <v>46</v>
      </c>
      <c r="H1494" s="57"/>
    </row>
    <row r="1495" spans="1:8">
      <c r="A1495" s="57"/>
      <c r="B1495" s="57"/>
      <c r="C1495" s="176">
        <v>41983.539599999996</v>
      </c>
      <c r="D1495" s="3" t="s">
        <v>449</v>
      </c>
      <c r="E1495" s="3" t="s">
        <v>114</v>
      </c>
      <c r="F1495" s="3" t="str">
        <f t="shared" si="23"/>
        <v>Retail</v>
      </c>
      <c r="G1495" s="3">
        <v>8</v>
      </c>
      <c r="H1495" s="57"/>
    </row>
    <row r="1496" spans="1:8">
      <c r="A1496" s="57"/>
      <c r="B1496" s="57"/>
      <c r="C1496" s="176">
        <v>42233.113899999997</v>
      </c>
      <c r="D1496" s="3" t="s">
        <v>447</v>
      </c>
      <c r="E1496" s="3" t="s">
        <v>10</v>
      </c>
      <c r="F1496" s="3" t="str">
        <f t="shared" si="23"/>
        <v>Wholesale</v>
      </c>
      <c r="G1496" s="3">
        <v>25</v>
      </c>
      <c r="H1496" s="57"/>
    </row>
    <row r="1497" spans="1:8">
      <c r="A1497" s="57"/>
      <c r="B1497" s="57"/>
      <c r="C1497" s="176">
        <v>42223.483999999997</v>
      </c>
      <c r="D1497" s="3" t="s">
        <v>445</v>
      </c>
      <c r="E1497" s="3" t="s">
        <v>453</v>
      </c>
      <c r="F1497" s="3" t="str">
        <f t="shared" si="23"/>
        <v>Wholesale</v>
      </c>
      <c r="G1497" s="3">
        <v>47</v>
      </c>
      <c r="H1497" s="57"/>
    </row>
    <row r="1498" spans="1:8">
      <c r="A1498" s="57"/>
      <c r="B1498" s="57"/>
      <c r="C1498" s="176">
        <v>42314.121500000001</v>
      </c>
      <c r="D1498" s="3" t="s">
        <v>447</v>
      </c>
      <c r="E1498" s="3" t="s">
        <v>454</v>
      </c>
      <c r="F1498" s="3" t="str">
        <f t="shared" si="23"/>
        <v>Retail</v>
      </c>
      <c r="G1498" s="3">
        <v>1</v>
      </c>
      <c r="H1498" s="57"/>
    </row>
    <row r="1499" spans="1:8">
      <c r="A1499" s="57"/>
      <c r="B1499" s="57"/>
      <c r="C1499" s="176">
        <v>42223.461799999997</v>
      </c>
      <c r="D1499" s="3" t="s">
        <v>445</v>
      </c>
      <c r="E1499" s="3" t="s">
        <v>6</v>
      </c>
      <c r="F1499" s="3" t="str">
        <f t="shared" si="23"/>
        <v>Retail</v>
      </c>
      <c r="G1499" s="3">
        <v>3</v>
      </c>
      <c r="H1499" s="57"/>
    </row>
    <row r="1500" spans="1:8">
      <c r="A1500" s="57"/>
      <c r="B1500" s="57"/>
      <c r="C1500" s="176">
        <v>42279.102800000001</v>
      </c>
      <c r="D1500" s="3" t="s">
        <v>449</v>
      </c>
      <c r="E1500" s="3" t="s">
        <v>452</v>
      </c>
      <c r="F1500" s="3" t="str">
        <f t="shared" si="23"/>
        <v>Retail</v>
      </c>
      <c r="G1500" s="3">
        <v>2</v>
      </c>
      <c r="H1500" s="57"/>
    </row>
    <row r="1501" spans="1:8">
      <c r="A1501" s="57"/>
      <c r="B1501" s="57"/>
      <c r="C1501" s="176">
        <v>42093.145100000002</v>
      </c>
      <c r="D1501" s="3" t="s">
        <v>446</v>
      </c>
      <c r="E1501" s="3" t="s">
        <v>453</v>
      </c>
      <c r="F1501" s="3" t="str">
        <f t="shared" si="23"/>
        <v>Wholesale</v>
      </c>
      <c r="G1501" s="3">
        <v>29</v>
      </c>
      <c r="H1501" s="57"/>
    </row>
    <row r="1502" spans="1:8">
      <c r="A1502" s="57"/>
      <c r="B1502" s="57"/>
      <c r="C1502" s="176">
        <v>42347.554900000003</v>
      </c>
      <c r="D1502" s="3" t="s">
        <v>445</v>
      </c>
      <c r="E1502" s="3" t="s">
        <v>110</v>
      </c>
      <c r="F1502" s="3" t="str">
        <f t="shared" si="23"/>
        <v>Retail</v>
      </c>
      <c r="G1502" s="3">
        <v>5</v>
      </c>
      <c r="H1502" s="57"/>
    </row>
    <row r="1503" spans="1:8">
      <c r="A1503" s="57"/>
      <c r="B1503" s="57"/>
      <c r="C1503" s="176">
        <v>42158.513200000001</v>
      </c>
      <c r="D1503" s="3" t="s">
        <v>445</v>
      </c>
      <c r="E1503" s="3" t="s">
        <v>312</v>
      </c>
      <c r="F1503" s="3" t="str">
        <f t="shared" si="23"/>
        <v>Wholesale</v>
      </c>
      <c r="G1503" s="3">
        <v>47</v>
      </c>
      <c r="H1503" s="57"/>
    </row>
    <row r="1504" spans="1:8">
      <c r="A1504" s="57"/>
      <c r="B1504" s="57"/>
      <c r="C1504" s="176">
        <v>42161.260399999999</v>
      </c>
      <c r="D1504" s="3" t="s">
        <v>445</v>
      </c>
      <c r="E1504" s="3" t="s">
        <v>453</v>
      </c>
      <c r="F1504" s="3" t="str">
        <f t="shared" si="23"/>
        <v>Retail</v>
      </c>
      <c r="G1504" s="3">
        <v>2</v>
      </c>
      <c r="H1504" s="57"/>
    </row>
    <row r="1505" spans="1:8">
      <c r="A1505" s="57"/>
      <c r="B1505" s="57"/>
      <c r="C1505" s="176">
        <v>42221.196499999998</v>
      </c>
      <c r="D1505" s="3" t="s">
        <v>447</v>
      </c>
      <c r="E1505" s="3" t="s">
        <v>6</v>
      </c>
      <c r="F1505" s="3" t="str">
        <f t="shared" si="23"/>
        <v>Wholesale</v>
      </c>
      <c r="G1505" s="3">
        <v>60</v>
      </c>
      <c r="H1505" s="57"/>
    </row>
    <row r="1506" spans="1:8">
      <c r="A1506" s="57"/>
      <c r="B1506" s="57"/>
      <c r="C1506" s="176">
        <v>42339.741699999999</v>
      </c>
      <c r="D1506" s="3" t="s">
        <v>445</v>
      </c>
      <c r="E1506" s="3" t="s">
        <v>10</v>
      </c>
      <c r="F1506" s="3" t="str">
        <f t="shared" si="23"/>
        <v>Retail</v>
      </c>
      <c r="G1506" s="3">
        <v>1</v>
      </c>
      <c r="H1506" s="57"/>
    </row>
    <row r="1507" spans="1:8">
      <c r="A1507" s="57"/>
      <c r="B1507" s="57"/>
      <c r="C1507" s="176">
        <v>42347.401400000002</v>
      </c>
      <c r="D1507" s="3" t="s">
        <v>449</v>
      </c>
      <c r="E1507" s="3" t="s">
        <v>461</v>
      </c>
      <c r="F1507" s="3" t="str">
        <f t="shared" si="23"/>
        <v>Wholesale</v>
      </c>
      <c r="G1507" s="3">
        <v>64</v>
      </c>
      <c r="H1507" s="57"/>
    </row>
    <row r="1508" spans="1:8">
      <c r="A1508" s="57"/>
      <c r="B1508" s="57"/>
      <c r="C1508" s="176">
        <v>42348.5285</v>
      </c>
      <c r="D1508" s="3" t="s">
        <v>447</v>
      </c>
      <c r="E1508" s="3" t="s">
        <v>6</v>
      </c>
      <c r="F1508" s="3" t="str">
        <f t="shared" si="23"/>
        <v>Wholesale</v>
      </c>
      <c r="G1508" s="3">
        <v>85</v>
      </c>
      <c r="H1508" s="57"/>
    </row>
    <row r="1509" spans="1:8">
      <c r="A1509" s="57"/>
      <c r="B1509" s="57"/>
      <c r="C1509" s="176">
        <v>42314.188199999997</v>
      </c>
      <c r="D1509" s="3" t="s">
        <v>445</v>
      </c>
      <c r="E1509" s="3" t="s">
        <v>454</v>
      </c>
      <c r="F1509" s="3" t="str">
        <f t="shared" si="23"/>
        <v>Retail</v>
      </c>
      <c r="G1509" s="3">
        <v>2</v>
      </c>
      <c r="H1509" s="57"/>
    </row>
    <row r="1510" spans="1:8">
      <c r="A1510" s="57"/>
      <c r="B1510" s="57"/>
      <c r="C1510" s="176">
        <v>42181.152099999999</v>
      </c>
      <c r="D1510" s="3" t="s">
        <v>449</v>
      </c>
      <c r="E1510" s="3" t="s">
        <v>312</v>
      </c>
      <c r="F1510" s="3" t="str">
        <f t="shared" si="23"/>
        <v>Retail</v>
      </c>
      <c r="G1510" s="3">
        <v>6</v>
      </c>
      <c r="H1510" s="57"/>
    </row>
    <row r="1511" spans="1:8">
      <c r="A1511" s="57"/>
      <c r="B1511" s="57"/>
      <c r="C1511" s="176">
        <v>42236.462500000001</v>
      </c>
      <c r="D1511" s="3" t="s">
        <v>445</v>
      </c>
      <c r="E1511" s="3" t="s">
        <v>450</v>
      </c>
      <c r="F1511" s="3" t="str">
        <f t="shared" si="23"/>
        <v>Wholesale</v>
      </c>
      <c r="G1511" s="3">
        <v>29</v>
      </c>
      <c r="H1511" s="57"/>
    </row>
    <row r="1512" spans="1:8">
      <c r="A1512" s="57"/>
      <c r="B1512" s="57"/>
      <c r="C1512" s="176">
        <v>42367.915300000001</v>
      </c>
      <c r="D1512" s="3" t="s">
        <v>447</v>
      </c>
      <c r="E1512" s="3" t="s">
        <v>453</v>
      </c>
      <c r="F1512" s="3" t="str">
        <f t="shared" si="23"/>
        <v>Retail</v>
      </c>
      <c r="G1512" s="3">
        <v>1</v>
      </c>
      <c r="H1512" s="57"/>
    </row>
    <row r="1513" spans="1:8">
      <c r="A1513" s="57"/>
      <c r="B1513" s="57"/>
      <c r="C1513" s="176">
        <v>42336.522199999999</v>
      </c>
      <c r="D1513" s="3" t="s">
        <v>446</v>
      </c>
      <c r="E1513" s="3" t="s">
        <v>453</v>
      </c>
      <c r="F1513" s="3" t="str">
        <f t="shared" si="23"/>
        <v>Wholesale</v>
      </c>
      <c r="G1513" s="3">
        <v>33</v>
      </c>
      <c r="H1513" s="57"/>
    </row>
    <row r="1514" spans="1:8">
      <c r="A1514" s="57"/>
      <c r="B1514" s="57"/>
      <c r="C1514" s="176">
        <v>42359.8292</v>
      </c>
      <c r="D1514" s="3" t="s">
        <v>446</v>
      </c>
      <c r="E1514" s="3" t="s">
        <v>10</v>
      </c>
      <c r="F1514" s="3" t="str">
        <f t="shared" si="23"/>
        <v>Retail</v>
      </c>
      <c r="G1514" s="3">
        <v>7</v>
      </c>
      <c r="H1514" s="57"/>
    </row>
    <row r="1515" spans="1:8">
      <c r="A1515" s="57"/>
      <c r="B1515" s="57"/>
      <c r="C1515" s="176">
        <v>41981.1181</v>
      </c>
      <c r="D1515" s="3" t="s">
        <v>445</v>
      </c>
      <c r="E1515" s="3" t="s">
        <v>114</v>
      </c>
      <c r="F1515" s="3" t="str">
        <f t="shared" si="23"/>
        <v>Wholesale</v>
      </c>
      <c r="G1515" s="3">
        <v>36</v>
      </c>
      <c r="H1515" s="57"/>
    </row>
    <row r="1516" spans="1:8">
      <c r="A1516" s="57"/>
      <c r="B1516" s="57"/>
      <c r="C1516" s="176">
        <v>42275.2111</v>
      </c>
      <c r="D1516" s="3" t="s">
        <v>445</v>
      </c>
      <c r="E1516" s="3" t="s">
        <v>453</v>
      </c>
      <c r="F1516" s="3" t="str">
        <f t="shared" si="23"/>
        <v>Wholesale</v>
      </c>
      <c r="G1516" s="3">
        <v>34</v>
      </c>
      <c r="H1516" s="57"/>
    </row>
    <row r="1517" spans="1:8">
      <c r="A1517" s="57"/>
      <c r="B1517" s="57"/>
      <c r="C1517" s="176">
        <v>41989.5069</v>
      </c>
      <c r="D1517" s="3" t="s">
        <v>445</v>
      </c>
      <c r="E1517" s="3" t="s">
        <v>453</v>
      </c>
      <c r="F1517" s="3" t="str">
        <f t="shared" si="23"/>
        <v>Wholesale</v>
      </c>
      <c r="G1517" s="3">
        <v>34</v>
      </c>
      <c r="H1517" s="57"/>
    </row>
    <row r="1518" spans="1:8">
      <c r="A1518" s="57"/>
      <c r="B1518" s="57"/>
      <c r="C1518" s="176">
        <v>42238.8868</v>
      </c>
      <c r="D1518" s="3" t="s">
        <v>446</v>
      </c>
      <c r="E1518" s="3" t="s">
        <v>453</v>
      </c>
      <c r="F1518" s="3" t="str">
        <f t="shared" si="23"/>
        <v>Wholesale</v>
      </c>
      <c r="G1518" s="3">
        <v>42</v>
      </c>
      <c r="H1518" s="57"/>
    </row>
    <row r="1519" spans="1:8">
      <c r="A1519" s="57"/>
      <c r="B1519" s="57"/>
      <c r="C1519" s="176">
        <v>42299.551399999997</v>
      </c>
      <c r="D1519" s="3" t="s">
        <v>445</v>
      </c>
      <c r="E1519" s="3" t="s">
        <v>10</v>
      </c>
      <c r="F1519" s="3" t="str">
        <f t="shared" si="23"/>
        <v>Wholesale</v>
      </c>
      <c r="G1519" s="3">
        <v>65</v>
      </c>
      <c r="H1519" s="57"/>
    </row>
    <row r="1520" spans="1:8">
      <c r="A1520" s="57"/>
      <c r="B1520" s="57"/>
      <c r="C1520" s="176">
        <v>41982.739600000001</v>
      </c>
      <c r="D1520" s="3" t="s">
        <v>447</v>
      </c>
      <c r="E1520" s="3" t="s">
        <v>453</v>
      </c>
      <c r="F1520" s="3" t="str">
        <f t="shared" si="23"/>
        <v>Wholesale</v>
      </c>
      <c r="G1520" s="3">
        <v>18</v>
      </c>
      <c r="H1520" s="57"/>
    </row>
    <row r="1521" spans="1:8">
      <c r="A1521" s="57"/>
      <c r="B1521" s="57"/>
      <c r="C1521" s="176">
        <v>41982.514600000002</v>
      </c>
      <c r="D1521" s="3" t="s">
        <v>447</v>
      </c>
      <c r="E1521" s="3" t="s">
        <v>453</v>
      </c>
      <c r="F1521" s="3" t="str">
        <f t="shared" si="23"/>
        <v>Wholesale</v>
      </c>
      <c r="G1521" s="3">
        <v>32</v>
      </c>
      <c r="H1521" s="57"/>
    </row>
    <row r="1522" spans="1:8">
      <c r="A1522" s="57"/>
      <c r="B1522" s="57"/>
      <c r="C1522" s="176">
        <v>42357.570800000001</v>
      </c>
      <c r="D1522" s="3" t="s">
        <v>446</v>
      </c>
      <c r="E1522" s="3" t="s">
        <v>453</v>
      </c>
      <c r="F1522" s="3" t="str">
        <f t="shared" si="23"/>
        <v>Wholesale</v>
      </c>
      <c r="G1522" s="3">
        <v>36</v>
      </c>
      <c r="H1522" s="57"/>
    </row>
    <row r="1523" spans="1:8">
      <c r="A1523" s="57"/>
      <c r="B1523" s="57"/>
      <c r="C1523" s="176">
        <v>42351.222199999997</v>
      </c>
      <c r="D1523" s="3" t="s">
        <v>447</v>
      </c>
      <c r="E1523" s="3" t="s">
        <v>6</v>
      </c>
      <c r="F1523" s="3" t="str">
        <f t="shared" si="23"/>
        <v>Wholesale</v>
      </c>
      <c r="G1523" s="3">
        <v>68</v>
      </c>
      <c r="H1523" s="57"/>
    </row>
    <row r="1524" spans="1:8">
      <c r="A1524" s="57"/>
      <c r="B1524" s="57"/>
      <c r="C1524" s="176">
        <v>42015.754200000003</v>
      </c>
      <c r="D1524" s="3" t="s">
        <v>446</v>
      </c>
      <c r="E1524" s="3" t="s">
        <v>9</v>
      </c>
      <c r="F1524" s="3" t="str">
        <f t="shared" si="23"/>
        <v>Retail</v>
      </c>
      <c r="G1524" s="3">
        <v>1</v>
      </c>
      <c r="H1524" s="57"/>
    </row>
    <row r="1525" spans="1:8">
      <c r="A1525" s="57"/>
      <c r="B1525" s="57"/>
      <c r="C1525" s="176">
        <v>42293.746500000001</v>
      </c>
      <c r="D1525" s="3" t="s">
        <v>446</v>
      </c>
      <c r="E1525" s="3" t="s">
        <v>6</v>
      </c>
      <c r="F1525" s="3" t="str">
        <f t="shared" si="23"/>
        <v>Wholesale</v>
      </c>
      <c r="G1525" s="3">
        <v>40</v>
      </c>
      <c r="H1525" s="57"/>
    </row>
    <row r="1526" spans="1:8">
      <c r="A1526" s="57"/>
      <c r="B1526" s="57"/>
      <c r="C1526" s="176">
        <v>42256.206299999998</v>
      </c>
      <c r="D1526" s="3" t="s">
        <v>446</v>
      </c>
      <c r="E1526" s="3" t="s">
        <v>453</v>
      </c>
      <c r="F1526" s="3" t="str">
        <f t="shared" si="23"/>
        <v>Retail</v>
      </c>
      <c r="G1526" s="3">
        <v>4</v>
      </c>
      <c r="H1526" s="57"/>
    </row>
    <row r="1527" spans="1:8">
      <c r="A1527" s="57"/>
      <c r="B1527" s="57"/>
      <c r="C1527" s="176">
        <v>41984.515299999999</v>
      </c>
      <c r="D1527" s="3" t="s">
        <v>446</v>
      </c>
      <c r="E1527" s="3" t="s">
        <v>114</v>
      </c>
      <c r="F1527" s="3" t="str">
        <f t="shared" si="23"/>
        <v>Retail</v>
      </c>
      <c r="G1527" s="3">
        <v>7</v>
      </c>
      <c r="H1527" s="57"/>
    </row>
    <row r="1528" spans="1:8">
      <c r="A1528" s="57"/>
      <c r="B1528" s="57"/>
      <c r="C1528" s="176">
        <v>42106.758300000001</v>
      </c>
      <c r="D1528" s="3" t="s">
        <v>445</v>
      </c>
      <c r="E1528" s="3" t="s">
        <v>312</v>
      </c>
      <c r="F1528" s="3" t="str">
        <f t="shared" si="23"/>
        <v>Wholesale</v>
      </c>
      <c r="G1528" s="3">
        <v>42</v>
      </c>
      <c r="H1528" s="57"/>
    </row>
    <row r="1529" spans="1:8">
      <c r="A1529" s="57"/>
      <c r="B1529" s="57"/>
      <c r="C1529" s="176">
        <v>42340.5</v>
      </c>
      <c r="D1529" s="3" t="s">
        <v>445</v>
      </c>
      <c r="E1529" s="3" t="s">
        <v>453</v>
      </c>
      <c r="F1529" s="3" t="str">
        <f t="shared" si="23"/>
        <v>Wholesale</v>
      </c>
      <c r="G1529" s="3">
        <v>39</v>
      </c>
      <c r="H1529" s="57"/>
    </row>
    <row r="1530" spans="1:8">
      <c r="A1530" s="57"/>
      <c r="B1530" s="57"/>
      <c r="C1530" s="176">
        <v>42141.505599999997</v>
      </c>
      <c r="D1530" s="3" t="s">
        <v>445</v>
      </c>
      <c r="E1530" s="3" t="s">
        <v>6</v>
      </c>
      <c r="F1530" s="3" t="str">
        <f t="shared" si="23"/>
        <v>Retail</v>
      </c>
      <c r="G1530" s="3">
        <v>8</v>
      </c>
      <c r="H1530" s="57"/>
    </row>
    <row r="1531" spans="1:8">
      <c r="A1531" s="57"/>
      <c r="B1531" s="57"/>
      <c r="C1531" s="176">
        <v>42293.133999999998</v>
      </c>
      <c r="D1531" s="3" t="s">
        <v>447</v>
      </c>
      <c r="E1531" s="3" t="s">
        <v>455</v>
      </c>
      <c r="F1531" s="3" t="str">
        <f t="shared" si="23"/>
        <v>Retail</v>
      </c>
      <c r="G1531" s="3">
        <v>4</v>
      </c>
      <c r="H1531" s="57"/>
    </row>
    <row r="1532" spans="1:8">
      <c r="A1532" s="57"/>
      <c r="B1532" s="57"/>
      <c r="C1532" s="176">
        <v>42203.1201</v>
      </c>
      <c r="D1532" s="3" t="s">
        <v>445</v>
      </c>
      <c r="E1532" s="3" t="s">
        <v>10</v>
      </c>
      <c r="F1532" s="3" t="str">
        <f t="shared" si="23"/>
        <v>Wholesale</v>
      </c>
      <c r="G1532" s="3">
        <v>37</v>
      </c>
      <c r="H1532" s="57"/>
    </row>
    <row r="1533" spans="1:8">
      <c r="A1533" s="57"/>
      <c r="B1533" s="57"/>
      <c r="C1533" s="176">
        <v>42209.361799999999</v>
      </c>
      <c r="D1533" s="3" t="s">
        <v>446</v>
      </c>
      <c r="E1533" s="3" t="s">
        <v>456</v>
      </c>
      <c r="F1533" s="3" t="str">
        <f t="shared" si="23"/>
        <v>Wholesale</v>
      </c>
      <c r="G1533" s="3">
        <v>46</v>
      </c>
      <c r="H1533" s="57"/>
    </row>
    <row r="1534" spans="1:8">
      <c r="A1534" s="57"/>
      <c r="B1534" s="57"/>
      <c r="C1534" s="176">
        <v>42157.454899999997</v>
      </c>
      <c r="D1534" s="3" t="s">
        <v>447</v>
      </c>
      <c r="E1534" s="3" t="s">
        <v>450</v>
      </c>
      <c r="F1534" s="3" t="str">
        <f t="shared" si="23"/>
        <v>Retail</v>
      </c>
      <c r="G1534" s="3">
        <v>4</v>
      </c>
      <c r="H1534" s="57"/>
    </row>
    <row r="1535" spans="1:8">
      <c r="A1535" s="57"/>
      <c r="B1535" s="57"/>
      <c r="C1535" s="176">
        <v>41982.486100000002</v>
      </c>
      <c r="D1535" s="3" t="s">
        <v>445</v>
      </c>
      <c r="E1535" s="3" t="s">
        <v>6</v>
      </c>
      <c r="F1535" s="3" t="str">
        <f t="shared" si="23"/>
        <v>Wholesale</v>
      </c>
      <c r="G1535" s="3">
        <v>36</v>
      </c>
      <c r="H1535" s="57"/>
    </row>
    <row r="1536" spans="1:8">
      <c r="A1536" s="57"/>
      <c r="B1536" s="57"/>
      <c r="C1536" s="176">
        <v>42293.090300000003</v>
      </c>
      <c r="D1536" s="3" t="s">
        <v>446</v>
      </c>
      <c r="E1536" s="3" t="s">
        <v>453</v>
      </c>
      <c r="F1536" s="3" t="str">
        <f t="shared" si="23"/>
        <v>Wholesale</v>
      </c>
      <c r="G1536" s="3">
        <v>54</v>
      </c>
      <c r="H1536" s="57"/>
    </row>
    <row r="1537" spans="1:8">
      <c r="A1537" s="57"/>
      <c r="B1537" s="57"/>
      <c r="C1537" s="176">
        <v>42347.527800000003</v>
      </c>
      <c r="D1537" s="3" t="s">
        <v>445</v>
      </c>
      <c r="E1537" s="3" t="s">
        <v>455</v>
      </c>
      <c r="F1537" s="3" t="str">
        <f t="shared" si="23"/>
        <v>Retail</v>
      </c>
      <c r="G1537" s="3">
        <v>1</v>
      </c>
      <c r="H1537" s="57"/>
    </row>
    <row r="1538" spans="1:8">
      <c r="A1538" s="57"/>
      <c r="B1538" s="57"/>
      <c r="C1538" s="176">
        <v>42236.506300000001</v>
      </c>
      <c r="D1538" s="3" t="s">
        <v>447</v>
      </c>
      <c r="E1538" s="3" t="s">
        <v>453</v>
      </c>
      <c r="F1538" s="3" t="str">
        <f t="shared" si="23"/>
        <v>Retail</v>
      </c>
      <c r="G1538" s="3">
        <v>7</v>
      </c>
      <c r="H1538" s="57"/>
    </row>
    <row r="1539" spans="1:8">
      <c r="A1539" s="57"/>
      <c r="B1539" s="57"/>
      <c r="C1539" s="176">
        <v>41981.960400000004</v>
      </c>
      <c r="D1539" s="3" t="s">
        <v>445</v>
      </c>
      <c r="E1539" s="3" t="s">
        <v>312</v>
      </c>
      <c r="F1539" s="3" t="str">
        <f t="shared" si="23"/>
        <v>Retail</v>
      </c>
      <c r="G1539" s="3">
        <v>5</v>
      </c>
      <c r="H1539" s="57"/>
    </row>
    <row r="1540" spans="1:8">
      <c r="A1540" s="57"/>
      <c r="B1540" s="57"/>
      <c r="C1540" s="176">
        <v>42337.790999999997</v>
      </c>
      <c r="D1540" s="3" t="s">
        <v>447</v>
      </c>
      <c r="E1540" s="3" t="s">
        <v>458</v>
      </c>
      <c r="F1540" s="3" t="str">
        <f t="shared" si="23"/>
        <v>Wholesale</v>
      </c>
      <c r="G1540" s="3">
        <v>34</v>
      </c>
      <c r="H1540" s="57"/>
    </row>
    <row r="1541" spans="1:8">
      <c r="A1541" s="57"/>
      <c r="B1541" s="57"/>
      <c r="C1541" s="176">
        <v>42302.784</v>
      </c>
      <c r="D1541" s="3" t="s">
        <v>447</v>
      </c>
      <c r="E1541" s="3" t="s">
        <v>10</v>
      </c>
      <c r="F1541" s="3" t="str">
        <f t="shared" si="23"/>
        <v>Retail</v>
      </c>
      <c r="G1541" s="3">
        <v>1</v>
      </c>
      <c r="H1541" s="57"/>
    </row>
    <row r="1542" spans="1:8">
      <c r="A1542" s="57"/>
      <c r="B1542" s="57"/>
      <c r="C1542" s="176">
        <v>42145.353499999997</v>
      </c>
      <c r="D1542" s="3" t="s">
        <v>445</v>
      </c>
      <c r="E1542" s="3" t="s">
        <v>114</v>
      </c>
      <c r="F1542" s="3" t="str">
        <f t="shared" si="23"/>
        <v>Retail</v>
      </c>
      <c r="G1542" s="3">
        <v>2</v>
      </c>
      <c r="H1542" s="57"/>
    </row>
    <row r="1543" spans="1:8">
      <c r="A1543" s="57"/>
      <c r="B1543" s="57"/>
      <c r="C1543" s="176">
        <v>42361.559699999998</v>
      </c>
      <c r="D1543" s="3" t="s">
        <v>446</v>
      </c>
      <c r="E1543" s="3" t="s">
        <v>448</v>
      </c>
      <c r="F1543" s="3" t="str">
        <f t="shared" si="23"/>
        <v>Retail</v>
      </c>
      <c r="G1543" s="3">
        <v>3</v>
      </c>
      <c r="H1543" s="57"/>
    </row>
    <row r="1544" spans="1:8">
      <c r="A1544" s="57"/>
      <c r="B1544" s="57"/>
      <c r="C1544" s="176">
        <v>42258.487500000003</v>
      </c>
      <c r="D1544" s="3" t="s">
        <v>447</v>
      </c>
      <c r="E1544" s="3" t="s">
        <v>455</v>
      </c>
      <c r="F1544" s="3" t="str">
        <f t="shared" si="23"/>
        <v>Retail</v>
      </c>
      <c r="G1544" s="3">
        <v>5</v>
      </c>
      <c r="H1544" s="57"/>
    </row>
    <row r="1545" spans="1:8">
      <c r="A1545" s="57"/>
      <c r="B1545" s="57"/>
      <c r="C1545" s="176">
        <v>42343.7451</v>
      </c>
      <c r="D1545" s="3" t="s">
        <v>445</v>
      </c>
      <c r="E1545" s="3" t="s">
        <v>457</v>
      </c>
      <c r="F1545" s="3" t="str">
        <f t="shared" si="23"/>
        <v>Retail</v>
      </c>
      <c r="G1545" s="3">
        <v>4</v>
      </c>
      <c r="H1545" s="57"/>
    </row>
    <row r="1546" spans="1:8">
      <c r="A1546" s="57"/>
      <c r="B1546" s="57"/>
      <c r="C1546" s="176">
        <v>42061.498599999999</v>
      </c>
      <c r="D1546" s="3" t="s">
        <v>445</v>
      </c>
      <c r="E1546" s="3" t="s">
        <v>453</v>
      </c>
      <c r="F1546" s="3" t="str">
        <f t="shared" ref="F1546:F1609" si="24">IF(G1546&lt;10,"Retail","Wholesale")</f>
        <v>Retail</v>
      </c>
      <c r="G1546" s="3">
        <v>7</v>
      </c>
      <c r="H1546" s="57"/>
    </row>
    <row r="1547" spans="1:8">
      <c r="A1547" s="57"/>
      <c r="B1547" s="57"/>
      <c r="C1547" s="176">
        <v>42204.5389</v>
      </c>
      <c r="D1547" s="3" t="s">
        <v>445</v>
      </c>
      <c r="E1547" s="3" t="s">
        <v>114</v>
      </c>
      <c r="F1547" s="3" t="str">
        <f t="shared" si="24"/>
        <v>Retail</v>
      </c>
      <c r="G1547" s="3">
        <v>5</v>
      </c>
      <c r="H1547" s="57"/>
    </row>
    <row r="1548" spans="1:8">
      <c r="A1548" s="57"/>
      <c r="B1548" s="57"/>
      <c r="C1548" s="176">
        <v>42352.416700000002</v>
      </c>
      <c r="D1548" s="3" t="s">
        <v>447</v>
      </c>
      <c r="E1548" s="3" t="s">
        <v>450</v>
      </c>
      <c r="F1548" s="3" t="str">
        <f t="shared" si="24"/>
        <v>Wholesale</v>
      </c>
      <c r="G1548" s="3">
        <v>127</v>
      </c>
      <c r="H1548" s="57"/>
    </row>
    <row r="1549" spans="1:8">
      <c r="A1549" s="57"/>
      <c r="B1549" s="57"/>
      <c r="C1549" s="176">
        <v>42341.531300000002</v>
      </c>
      <c r="D1549" s="3" t="s">
        <v>446</v>
      </c>
      <c r="E1549" s="3" t="s">
        <v>6</v>
      </c>
      <c r="F1549" s="3" t="str">
        <f t="shared" si="24"/>
        <v>Wholesale</v>
      </c>
      <c r="G1549" s="3">
        <v>35</v>
      </c>
      <c r="H1549" s="57"/>
    </row>
    <row r="1550" spans="1:8">
      <c r="A1550" s="57"/>
      <c r="B1550" s="57"/>
      <c r="C1550" s="176">
        <v>41981.7215</v>
      </c>
      <c r="D1550" s="3" t="s">
        <v>447</v>
      </c>
      <c r="E1550" s="3" t="s">
        <v>10</v>
      </c>
      <c r="F1550" s="3" t="str">
        <f t="shared" si="24"/>
        <v>Retail</v>
      </c>
      <c r="G1550" s="3">
        <v>6</v>
      </c>
      <c r="H1550" s="57"/>
    </row>
    <row r="1551" spans="1:8">
      <c r="A1551" s="57"/>
      <c r="B1551" s="57"/>
      <c r="C1551" s="176">
        <v>42344.534699999997</v>
      </c>
      <c r="D1551" s="3" t="s">
        <v>447</v>
      </c>
      <c r="E1551" s="3" t="s">
        <v>460</v>
      </c>
      <c r="F1551" s="3" t="str">
        <f t="shared" si="24"/>
        <v>Wholesale</v>
      </c>
      <c r="G1551" s="3">
        <v>67</v>
      </c>
      <c r="H1551" s="57"/>
    </row>
    <row r="1552" spans="1:8">
      <c r="A1552" s="57"/>
      <c r="B1552" s="57"/>
      <c r="C1552" s="176">
        <v>42269.468099999998</v>
      </c>
      <c r="D1552" s="3" t="s">
        <v>445</v>
      </c>
      <c r="E1552" s="3" t="s">
        <v>312</v>
      </c>
      <c r="F1552" s="3" t="str">
        <f t="shared" si="24"/>
        <v>Wholesale</v>
      </c>
      <c r="G1552" s="3">
        <v>11</v>
      </c>
      <c r="H1552" s="57"/>
    </row>
    <row r="1553" spans="1:8">
      <c r="A1553" s="57"/>
      <c r="B1553" s="57"/>
      <c r="C1553" s="176">
        <v>42153.497199999998</v>
      </c>
      <c r="D1553" s="3" t="s">
        <v>449</v>
      </c>
      <c r="E1553" s="3" t="s">
        <v>461</v>
      </c>
      <c r="F1553" s="3" t="str">
        <f t="shared" si="24"/>
        <v>Wholesale</v>
      </c>
      <c r="G1553" s="3">
        <v>31</v>
      </c>
      <c r="H1553" s="57"/>
    </row>
    <row r="1554" spans="1:8">
      <c r="A1554" s="57"/>
      <c r="B1554" s="57"/>
      <c r="C1554" s="176">
        <v>42262.174299999999</v>
      </c>
      <c r="D1554" s="3" t="s">
        <v>446</v>
      </c>
      <c r="E1554" s="3" t="s">
        <v>9</v>
      </c>
      <c r="F1554" s="3" t="str">
        <f t="shared" si="24"/>
        <v>Wholesale</v>
      </c>
      <c r="G1554" s="3">
        <v>66</v>
      </c>
      <c r="H1554" s="57"/>
    </row>
    <row r="1555" spans="1:8">
      <c r="A1555" s="57"/>
      <c r="B1555" s="57"/>
      <c r="C1555" s="176">
        <v>42358.538200000003</v>
      </c>
      <c r="D1555" s="3" t="s">
        <v>445</v>
      </c>
      <c r="E1555" s="3" t="s">
        <v>6</v>
      </c>
      <c r="F1555" s="3" t="str">
        <f t="shared" si="24"/>
        <v>Wholesale</v>
      </c>
      <c r="G1555" s="3">
        <v>26</v>
      </c>
      <c r="H1555" s="57"/>
    </row>
    <row r="1556" spans="1:8">
      <c r="A1556" s="57"/>
      <c r="B1556" s="57"/>
      <c r="C1556" s="176">
        <v>42118.4764</v>
      </c>
      <c r="D1556" s="3" t="s">
        <v>445</v>
      </c>
      <c r="E1556" s="3" t="s">
        <v>453</v>
      </c>
      <c r="F1556" s="3" t="str">
        <f t="shared" si="24"/>
        <v>Retail</v>
      </c>
      <c r="G1556" s="3">
        <v>7</v>
      </c>
      <c r="H1556" s="57"/>
    </row>
    <row r="1557" spans="1:8">
      <c r="A1557" s="57"/>
      <c r="B1557" s="57"/>
      <c r="C1557" s="176">
        <v>41979.739600000001</v>
      </c>
      <c r="D1557" s="3" t="s">
        <v>446</v>
      </c>
      <c r="E1557" s="3" t="s">
        <v>453</v>
      </c>
      <c r="F1557" s="3" t="str">
        <f t="shared" si="24"/>
        <v>Retail</v>
      </c>
      <c r="G1557" s="3">
        <v>1</v>
      </c>
      <c r="H1557" s="57"/>
    </row>
    <row r="1558" spans="1:8">
      <c r="A1558" s="57"/>
      <c r="B1558" s="57"/>
      <c r="C1558" s="176">
        <v>42034.55</v>
      </c>
      <c r="D1558" s="3" t="s">
        <v>447</v>
      </c>
      <c r="E1558" s="3" t="s">
        <v>448</v>
      </c>
      <c r="F1558" s="3" t="str">
        <f t="shared" si="24"/>
        <v>Retail</v>
      </c>
      <c r="G1558" s="3">
        <v>3</v>
      </c>
      <c r="H1558" s="57"/>
    </row>
    <row r="1559" spans="1:8">
      <c r="A1559" s="57"/>
      <c r="B1559" s="57"/>
      <c r="C1559" s="176">
        <v>42158.5285</v>
      </c>
      <c r="D1559" s="3" t="s">
        <v>446</v>
      </c>
      <c r="E1559" s="3" t="s">
        <v>453</v>
      </c>
      <c r="F1559" s="3" t="str">
        <f t="shared" si="24"/>
        <v>Wholesale</v>
      </c>
      <c r="G1559" s="3">
        <v>35</v>
      </c>
      <c r="H1559" s="57"/>
    </row>
    <row r="1560" spans="1:8">
      <c r="A1560" s="57"/>
      <c r="B1560" s="57"/>
      <c r="C1560" s="176">
        <v>42246.566700000003</v>
      </c>
      <c r="D1560" s="3" t="s">
        <v>445</v>
      </c>
      <c r="E1560" s="3" t="s">
        <v>453</v>
      </c>
      <c r="F1560" s="3" t="str">
        <f t="shared" si="24"/>
        <v>Wholesale</v>
      </c>
      <c r="G1560" s="3">
        <v>28</v>
      </c>
      <c r="H1560" s="57"/>
    </row>
    <row r="1561" spans="1:8">
      <c r="A1561" s="57"/>
      <c r="B1561" s="57"/>
      <c r="C1561" s="176">
        <v>41984.888899999998</v>
      </c>
      <c r="D1561" s="3" t="s">
        <v>447</v>
      </c>
      <c r="E1561" s="3" t="s">
        <v>453</v>
      </c>
      <c r="F1561" s="3" t="str">
        <f t="shared" si="24"/>
        <v>Wholesale</v>
      </c>
      <c r="G1561" s="3">
        <v>53</v>
      </c>
      <c r="H1561" s="57"/>
    </row>
    <row r="1562" spans="1:8">
      <c r="A1562" s="57"/>
      <c r="B1562" s="57"/>
      <c r="C1562" s="176">
        <v>42353.700700000001</v>
      </c>
      <c r="D1562" s="3" t="s">
        <v>445</v>
      </c>
      <c r="E1562" s="3" t="s">
        <v>453</v>
      </c>
      <c r="F1562" s="3" t="str">
        <f t="shared" si="24"/>
        <v>Wholesale</v>
      </c>
      <c r="G1562" s="3">
        <v>31</v>
      </c>
      <c r="H1562" s="57"/>
    </row>
    <row r="1563" spans="1:8">
      <c r="A1563" s="57"/>
      <c r="B1563" s="57"/>
      <c r="C1563" s="176">
        <v>42121.2264</v>
      </c>
      <c r="D1563" s="3" t="s">
        <v>446</v>
      </c>
      <c r="E1563" s="3" t="s">
        <v>112</v>
      </c>
      <c r="F1563" s="3" t="str">
        <f t="shared" si="24"/>
        <v>Wholesale</v>
      </c>
      <c r="G1563" s="3">
        <v>35</v>
      </c>
      <c r="H1563" s="57"/>
    </row>
    <row r="1564" spans="1:8">
      <c r="A1564" s="57"/>
      <c r="B1564" s="57"/>
      <c r="C1564" s="176">
        <v>41978.321499999998</v>
      </c>
      <c r="D1564" s="3" t="s">
        <v>445</v>
      </c>
      <c r="E1564" s="3" t="s">
        <v>452</v>
      </c>
      <c r="F1564" s="3" t="str">
        <f t="shared" si="24"/>
        <v>Retail</v>
      </c>
      <c r="G1564" s="3">
        <v>1</v>
      </c>
      <c r="H1564" s="57"/>
    </row>
    <row r="1565" spans="1:8">
      <c r="A1565" s="57"/>
      <c r="B1565" s="57"/>
      <c r="C1565" s="176">
        <v>42360.131300000001</v>
      </c>
      <c r="D1565" s="3" t="s">
        <v>445</v>
      </c>
      <c r="E1565" s="3" t="s">
        <v>9</v>
      </c>
      <c r="F1565" s="3" t="str">
        <f t="shared" si="24"/>
        <v>Retail</v>
      </c>
      <c r="G1565" s="3">
        <v>1</v>
      </c>
      <c r="H1565" s="57"/>
    </row>
    <row r="1566" spans="1:8">
      <c r="A1566" s="57"/>
      <c r="B1566" s="57"/>
      <c r="C1566" s="176">
        <v>42162.125</v>
      </c>
      <c r="D1566" s="3" t="s">
        <v>445</v>
      </c>
      <c r="E1566" s="3" t="s">
        <v>312</v>
      </c>
      <c r="F1566" s="3" t="str">
        <f t="shared" si="24"/>
        <v>Retail</v>
      </c>
      <c r="G1566" s="3">
        <v>4</v>
      </c>
      <c r="H1566" s="57"/>
    </row>
    <row r="1567" spans="1:8">
      <c r="A1567" s="57"/>
      <c r="B1567" s="57"/>
      <c r="C1567" s="176">
        <v>42249.481899999999</v>
      </c>
      <c r="D1567" s="3" t="s">
        <v>449</v>
      </c>
      <c r="E1567" s="3" t="s">
        <v>451</v>
      </c>
      <c r="F1567" s="3" t="str">
        <f t="shared" si="24"/>
        <v>Retail</v>
      </c>
      <c r="G1567" s="3">
        <v>6</v>
      </c>
      <c r="H1567" s="57"/>
    </row>
    <row r="1568" spans="1:8">
      <c r="A1568" s="57"/>
      <c r="B1568" s="57"/>
      <c r="C1568" s="176">
        <v>42198.202799999999</v>
      </c>
      <c r="D1568" s="3" t="s">
        <v>445</v>
      </c>
      <c r="E1568" s="3" t="s">
        <v>453</v>
      </c>
      <c r="F1568" s="3" t="str">
        <f t="shared" si="24"/>
        <v>Retail</v>
      </c>
      <c r="G1568" s="3">
        <v>1</v>
      </c>
      <c r="H1568" s="57"/>
    </row>
    <row r="1569" spans="1:8">
      <c r="A1569" s="57"/>
      <c r="B1569" s="57"/>
      <c r="C1569" s="176">
        <v>42256.1757</v>
      </c>
      <c r="D1569" s="3" t="s">
        <v>445</v>
      </c>
      <c r="E1569" s="3" t="s">
        <v>451</v>
      </c>
      <c r="F1569" s="3" t="str">
        <f t="shared" si="24"/>
        <v>Retail</v>
      </c>
      <c r="G1569" s="3">
        <v>2</v>
      </c>
      <c r="H1569" s="57"/>
    </row>
    <row r="1570" spans="1:8">
      <c r="A1570" s="57"/>
      <c r="B1570" s="57"/>
      <c r="C1570" s="176">
        <v>42362.434000000001</v>
      </c>
      <c r="D1570" s="3" t="s">
        <v>446</v>
      </c>
      <c r="E1570" s="3" t="s">
        <v>453</v>
      </c>
      <c r="F1570" s="3" t="str">
        <f t="shared" si="24"/>
        <v>Retail</v>
      </c>
      <c r="G1570" s="3">
        <v>5</v>
      </c>
      <c r="H1570" s="57"/>
    </row>
    <row r="1571" spans="1:8">
      <c r="A1571" s="57"/>
      <c r="B1571" s="57"/>
      <c r="C1571" s="176">
        <v>42083.4611</v>
      </c>
      <c r="D1571" s="3" t="s">
        <v>445</v>
      </c>
      <c r="E1571" s="3" t="s">
        <v>114</v>
      </c>
      <c r="F1571" s="3" t="str">
        <f t="shared" si="24"/>
        <v>Retail</v>
      </c>
      <c r="G1571" s="3">
        <v>1</v>
      </c>
      <c r="H1571" s="57"/>
    </row>
    <row r="1572" spans="1:8">
      <c r="A1572" s="57"/>
      <c r="B1572" s="57"/>
      <c r="C1572" s="176">
        <v>42158.507599999997</v>
      </c>
      <c r="D1572" s="3" t="s">
        <v>446</v>
      </c>
      <c r="E1572" s="3" t="s">
        <v>6</v>
      </c>
      <c r="F1572" s="3" t="str">
        <f t="shared" si="24"/>
        <v>Wholesale</v>
      </c>
      <c r="G1572" s="3">
        <v>36</v>
      </c>
      <c r="H1572" s="57"/>
    </row>
    <row r="1573" spans="1:8">
      <c r="A1573" s="57"/>
      <c r="B1573" s="57"/>
      <c r="C1573" s="176">
        <v>42344.466</v>
      </c>
      <c r="D1573" s="3" t="s">
        <v>445</v>
      </c>
      <c r="E1573" s="3" t="s">
        <v>6</v>
      </c>
      <c r="F1573" s="3" t="str">
        <f t="shared" si="24"/>
        <v>Retail</v>
      </c>
      <c r="G1573" s="3">
        <v>3</v>
      </c>
      <c r="H1573" s="57"/>
    </row>
    <row r="1574" spans="1:8">
      <c r="A1574" s="57"/>
      <c r="B1574" s="57"/>
      <c r="C1574" s="176">
        <v>42089.709699999999</v>
      </c>
      <c r="D1574" s="3" t="s">
        <v>446</v>
      </c>
      <c r="E1574" s="3" t="s">
        <v>452</v>
      </c>
      <c r="F1574" s="3" t="str">
        <f t="shared" si="24"/>
        <v>Retail</v>
      </c>
      <c r="G1574" s="3">
        <v>1</v>
      </c>
      <c r="H1574" s="57"/>
    </row>
    <row r="1575" spans="1:8">
      <c r="A1575" s="57"/>
      <c r="B1575" s="57"/>
      <c r="C1575" s="176">
        <v>42193.524299999997</v>
      </c>
      <c r="D1575" s="3" t="s">
        <v>449</v>
      </c>
      <c r="E1575" s="3" t="s">
        <v>110</v>
      </c>
      <c r="F1575" s="3" t="str">
        <f t="shared" si="24"/>
        <v>Retail</v>
      </c>
      <c r="G1575" s="3">
        <v>2</v>
      </c>
      <c r="H1575" s="57"/>
    </row>
    <row r="1576" spans="1:8">
      <c r="A1576" s="57"/>
      <c r="B1576" s="57"/>
      <c r="C1576" s="176">
        <v>42196.483999999997</v>
      </c>
      <c r="D1576" s="3" t="s">
        <v>447</v>
      </c>
      <c r="E1576" s="3" t="s">
        <v>450</v>
      </c>
      <c r="F1576" s="3" t="str">
        <f t="shared" si="24"/>
        <v>Retail</v>
      </c>
      <c r="G1576" s="3">
        <v>1</v>
      </c>
      <c r="H1576" s="57"/>
    </row>
    <row r="1577" spans="1:8">
      <c r="A1577" s="57"/>
      <c r="B1577" s="57"/>
      <c r="C1577" s="176">
        <v>42254.697899999999</v>
      </c>
      <c r="D1577" s="3" t="s">
        <v>449</v>
      </c>
      <c r="E1577" s="3" t="s">
        <v>453</v>
      </c>
      <c r="F1577" s="3" t="str">
        <f t="shared" si="24"/>
        <v>Retail</v>
      </c>
      <c r="G1577" s="3">
        <v>1</v>
      </c>
      <c r="H1577" s="57"/>
    </row>
    <row r="1578" spans="1:8">
      <c r="A1578" s="57"/>
      <c r="B1578" s="57"/>
      <c r="C1578" s="176">
        <v>42187.477800000001</v>
      </c>
      <c r="D1578" s="3" t="s">
        <v>447</v>
      </c>
      <c r="E1578" s="3" t="s">
        <v>312</v>
      </c>
      <c r="F1578" s="3" t="str">
        <f t="shared" si="24"/>
        <v>Wholesale</v>
      </c>
      <c r="G1578" s="3">
        <v>29</v>
      </c>
      <c r="H1578" s="57"/>
    </row>
    <row r="1579" spans="1:8">
      <c r="A1579" s="57"/>
      <c r="B1579" s="57"/>
      <c r="C1579" s="176">
        <v>42219.184000000001</v>
      </c>
      <c r="D1579" s="3" t="s">
        <v>445</v>
      </c>
      <c r="E1579" s="3" t="s">
        <v>312</v>
      </c>
      <c r="F1579" s="3" t="str">
        <f t="shared" si="24"/>
        <v>Wholesale</v>
      </c>
      <c r="G1579" s="3">
        <v>13</v>
      </c>
      <c r="H1579" s="57"/>
    </row>
    <row r="1580" spans="1:8">
      <c r="A1580" s="57"/>
      <c r="B1580" s="57"/>
      <c r="C1580" s="176">
        <v>42222.214599999999</v>
      </c>
      <c r="D1580" s="3" t="s">
        <v>446</v>
      </c>
      <c r="E1580" s="3" t="s">
        <v>9</v>
      </c>
      <c r="F1580" s="3" t="str">
        <f t="shared" si="24"/>
        <v>Wholesale</v>
      </c>
      <c r="G1580" s="3">
        <v>28</v>
      </c>
      <c r="H1580" s="57"/>
    </row>
    <row r="1581" spans="1:8">
      <c r="A1581" s="57"/>
      <c r="B1581" s="57"/>
      <c r="C1581" s="176">
        <v>41986.276400000002</v>
      </c>
      <c r="D1581" s="3" t="s">
        <v>447</v>
      </c>
      <c r="E1581" s="3" t="s">
        <v>460</v>
      </c>
      <c r="F1581" s="3" t="str">
        <f t="shared" si="24"/>
        <v>Retail</v>
      </c>
      <c r="G1581" s="3">
        <v>1</v>
      </c>
      <c r="H1581" s="57"/>
    </row>
    <row r="1582" spans="1:8">
      <c r="A1582" s="57"/>
      <c r="B1582" s="57"/>
      <c r="C1582" s="176">
        <v>41982.228499999997</v>
      </c>
      <c r="D1582" s="3" t="s">
        <v>446</v>
      </c>
      <c r="E1582" s="3" t="s">
        <v>453</v>
      </c>
      <c r="F1582" s="3" t="str">
        <f t="shared" si="24"/>
        <v>Retail</v>
      </c>
      <c r="G1582" s="3">
        <v>2</v>
      </c>
      <c r="H1582" s="57"/>
    </row>
    <row r="1583" spans="1:8">
      <c r="A1583" s="57"/>
      <c r="B1583" s="57"/>
      <c r="C1583" s="176">
        <v>42346.539599999996</v>
      </c>
      <c r="D1583" s="3" t="s">
        <v>445</v>
      </c>
      <c r="E1583" s="3" t="s">
        <v>114</v>
      </c>
      <c r="F1583" s="3" t="str">
        <f t="shared" si="24"/>
        <v>Wholesale</v>
      </c>
      <c r="G1583" s="3">
        <v>126</v>
      </c>
      <c r="H1583" s="57"/>
    </row>
    <row r="1584" spans="1:8">
      <c r="A1584" s="57"/>
      <c r="B1584" s="57"/>
      <c r="C1584" s="176">
        <v>42362.474999999999</v>
      </c>
      <c r="D1584" s="3" t="s">
        <v>445</v>
      </c>
      <c r="E1584" s="3" t="s">
        <v>10</v>
      </c>
      <c r="F1584" s="3" t="str">
        <f t="shared" si="24"/>
        <v>Retail</v>
      </c>
      <c r="G1584" s="3">
        <v>5</v>
      </c>
      <c r="H1584" s="57"/>
    </row>
    <row r="1585" spans="1:8">
      <c r="A1585" s="57"/>
      <c r="B1585" s="57"/>
      <c r="C1585" s="176">
        <v>41983.520100000002</v>
      </c>
      <c r="D1585" s="3" t="s">
        <v>445</v>
      </c>
      <c r="E1585" s="3" t="s">
        <v>453</v>
      </c>
      <c r="F1585" s="3" t="str">
        <f t="shared" si="24"/>
        <v>Wholesale</v>
      </c>
      <c r="G1585" s="3">
        <v>56</v>
      </c>
      <c r="H1585" s="57"/>
    </row>
    <row r="1586" spans="1:8">
      <c r="A1586" s="57"/>
      <c r="B1586" s="57"/>
      <c r="C1586" s="176">
        <v>42349.5236</v>
      </c>
      <c r="D1586" s="3" t="s">
        <v>447</v>
      </c>
      <c r="E1586" s="3" t="s">
        <v>453</v>
      </c>
      <c r="F1586" s="3" t="str">
        <f t="shared" si="24"/>
        <v>Wholesale</v>
      </c>
      <c r="G1586" s="3">
        <v>27</v>
      </c>
      <c r="H1586" s="57"/>
    </row>
    <row r="1587" spans="1:8">
      <c r="A1587" s="57"/>
      <c r="B1587" s="57"/>
      <c r="C1587" s="176">
        <v>42356.474300000002</v>
      </c>
      <c r="D1587" s="3" t="s">
        <v>447</v>
      </c>
      <c r="E1587" s="3" t="s">
        <v>6</v>
      </c>
      <c r="F1587" s="3" t="str">
        <f t="shared" si="24"/>
        <v>Retail</v>
      </c>
      <c r="G1587" s="3">
        <v>6</v>
      </c>
      <c r="H1587" s="57"/>
    </row>
    <row r="1588" spans="1:8">
      <c r="A1588" s="57"/>
      <c r="B1588" s="57"/>
      <c r="C1588" s="176">
        <v>42186.128499999999</v>
      </c>
      <c r="D1588" s="3" t="s">
        <v>446</v>
      </c>
      <c r="E1588" s="3" t="s">
        <v>453</v>
      </c>
      <c r="F1588" s="3" t="str">
        <f t="shared" si="24"/>
        <v>Wholesale</v>
      </c>
      <c r="G1588" s="3">
        <v>36</v>
      </c>
      <c r="H1588" s="57"/>
    </row>
    <row r="1589" spans="1:8">
      <c r="A1589" s="57"/>
      <c r="B1589" s="57"/>
      <c r="C1589" s="176">
        <v>42184.786800000002</v>
      </c>
      <c r="D1589" s="3" t="s">
        <v>446</v>
      </c>
      <c r="E1589" s="3" t="s">
        <v>6</v>
      </c>
      <c r="F1589" s="3" t="str">
        <f t="shared" si="24"/>
        <v>Wholesale</v>
      </c>
      <c r="G1589" s="3">
        <v>52</v>
      </c>
      <c r="H1589" s="57"/>
    </row>
    <row r="1590" spans="1:8">
      <c r="A1590" s="57"/>
      <c r="B1590" s="57"/>
      <c r="C1590" s="176">
        <v>42164.4882</v>
      </c>
      <c r="D1590" s="3" t="s">
        <v>447</v>
      </c>
      <c r="E1590" s="3" t="s">
        <v>454</v>
      </c>
      <c r="F1590" s="3" t="str">
        <f t="shared" si="24"/>
        <v>Retail</v>
      </c>
      <c r="G1590" s="3">
        <v>1</v>
      </c>
      <c r="H1590" s="57"/>
    </row>
    <row r="1591" spans="1:8">
      <c r="A1591" s="57"/>
      <c r="B1591" s="57"/>
      <c r="C1591" s="176">
        <v>42164.097199999997</v>
      </c>
      <c r="D1591" s="3" t="s">
        <v>447</v>
      </c>
      <c r="E1591" s="3" t="s">
        <v>112</v>
      </c>
      <c r="F1591" s="3" t="str">
        <f t="shared" si="24"/>
        <v>Wholesale</v>
      </c>
      <c r="G1591" s="3">
        <v>37</v>
      </c>
      <c r="H1591" s="57"/>
    </row>
    <row r="1592" spans="1:8">
      <c r="A1592" s="57"/>
      <c r="B1592" s="57"/>
      <c r="C1592" s="176">
        <v>42285.445099999997</v>
      </c>
      <c r="D1592" s="3" t="s">
        <v>445</v>
      </c>
      <c r="E1592" s="3" t="s">
        <v>10</v>
      </c>
      <c r="F1592" s="3" t="str">
        <f t="shared" si="24"/>
        <v>Retail</v>
      </c>
      <c r="G1592" s="3">
        <v>4</v>
      </c>
      <c r="H1592" s="57"/>
    </row>
    <row r="1593" spans="1:8">
      <c r="A1593" s="57"/>
      <c r="B1593" s="57"/>
      <c r="C1593" s="176">
        <v>42119.436099999999</v>
      </c>
      <c r="D1593" s="3" t="s">
        <v>445</v>
      </c>
      <c r="E1593" s="3" t="s">
        <v>453</v>
      </c>
      <c r="F1593" s="3" t="str">
        <f t="shared" si="24"/>
        <v>Wholesale</v>
      </c>
      <c r="G1593" s="3">
        <v>60</v>
      </c>
      <c r="H1593" s="57"/>
    </row>
    <row r="1594" spans="1:8">
      <c r="A1594" s="57"/>
      <c r="B1594" s="57"/>
      <c r="C1594" s="176">
        <v>42363.542399999998</v>
      </c>
      <c r="D1594" s="3" t="s">
        <v>445</v>
      </c>
      <c r="E1594" s="3" t="s">
        <v>10</v>
      </c>
      <c r="F1594" s="3" t="str">
        <f t="shared" si="24"/>
        <v>Wholesale</v>
      </c>
      <c r="G1594" s="3">
        <v>52</v>
      </c>
      <c r="H1594" s="57"/>
    </row>
    <row r="1595" spans="1:8">
      <c r="A1595" s="57"/>
      <c r="B1595" s="57"/>
      <c r="C1595" s="176">
        <v>42236.212500000001</v>
      </c>
      <c r="D1595" s="3" t="s">
        <v>449</v>
      </c>
      <c r="E1595" s="3" t="s">
        <v>6</v>
      </c>
      <c r="F1595" s="3" t="str">
        <f t="shared" si="24"/>
        <v>Wholesale</v>
      </c>
      <c r="G1595" s="3">
        <v>38</v>
      </c>
      <c r="H1595" s="57"/>
    </row>
    <row r="1596" spans="1:8">
      <c r="A1596" s="57"/>
      <c r="B1596" s="57"/>
      <c r="C1596" s="176">
        <v>42327.498599999999</v>
      </c>
      <c r="D1596" s="3" t="s">
        <v>447</v>
      </c>
      <c r="E1596" s="3" t="s">
        <v>7</v>
      </c>
      <c r="F1596" s="3" t="str">
        <f t="shared" si="24"/>
        <v>Retail</v>
      </c>
      <c r="G1596" s="3">
        <v>6</v>
      </c>
      <c r="H1596" s="57"/>
    </row>
    <row r="1597" spans="1:8">
      <c r="A1597" s="57"/>
      <c r="B1597" s="57"/>
      <c r="C1597" s="176">
        <v>42262.489600000001</v>
      </c>
      <c r="D1597" s="3" t="s">
        <v>447</v>
      </c>
      <c r="E1597" s="3" t="s">
        <v>453</v>
      </c>
      <c r="F1597" s="3" t="str">
        <f t="shared" si="24"/>
        <v>Wholesale</v>
      </c>
      <c r="G1597" s="3">
        <v>40</v>
      </c>
      <c r="H1597" s="57"/>
    </row>
    <row r="1598" spans="1:8">
      <c r="A1598" s="57"/>
      <c r="B1598" s="57"/>
      <c r="C1598" s="176">
        <v>42011.548600000002</v>
      </c>
      <c r="D1598" s="3" t="s">
        <v>447</v>
      </c>
      <c r="E1598" s="3" t="s">
        <v>312</v>
      </c>
      <c r="F1598" s="3" t="str">
        <f t="shared" si="24"/>
        <v>Wholesale</v>
      </c>
      <c r="G1598" s="3">
        <v>32</v>
      </c>
      <c r="H1598" s="57"/>
    </row>
    <row r="1599" spans="1:8">
      <c r="A1599" s="57"/>
      <c r="B1599" s="57"/>
      <c r="C1599" s="176">
        <v>41976.506300000001</v>
      </c>
      <c r="D1599" s="3" t="s">
        <v>445</v>
      </c>
      <c r="E1599" s="3" t="s">
        <v>453</v>
      </c>
      <c r="F1599" s="3" t="str">
        <f t="shared" si="24"/>
        <v>Wholesale</v>
      </c>
      <c r="G1599" s="3">
        <v>53</v>
      </c>
      <c r="H1599" s="57"/>
    </row>
    <row r="1600" spans="1:8">
      <c r="A1600" s="57"/>
      <c r="B1600" s="57"/>
      <c r="C1600" s="176">
        <v>41978.1201</v>
      </c>
      <c r="D1600" s="3" t="s">
        <v>445</v>
      </c>
      <c r="E1600" s="3" t="s">
        <v>312</v>
      </c>
      <c r="F1600" s="3" t="str">
        <f t="shared" si="24"/>
        <v>Retail</v>
      </c>
      <c r="G1600" s="3">
        <v>3</v>
      </c>
      <c r="H1600" s="57"/>
    </row>
    <row r="1601" spans="1:8">
      <c r="A1601" s="57"/>
      <c r="B1601" s="57"/>
      <c r="C1601" s="176">
        <v>41981.466699999997</v>
      </c>
      <c r="D1601" s="3" t="s">
        <v>445</v>
      </c>
      <c r="E1601" s="3" t="s">
        <v>453</v>
      </c>
      <c r="F1601" s="3" t="str">
        <f t="shared" si="24"/>
        <v>Wholesale</v>
      </c>
      <c r="G1601" s="3">
        <v>30</v>
      </c>
      <c r="H1601" s="57"/>
    </row>
    <row r="1602" spans="1:8">
      <c r="A1602" s="57"/>
      <c r="B1602" s="57"/>
      <c r="C1602" s="176">
        <v>42250.821499999998</v>
      </c>
      <c r="D1602" s="3" t="s">
        <v>445</v>
      </c>
      <c r="E1602" s="3" t="s">
        <v>114</v>
      </c>
      <c r="F1602" s="3" t="str">
        <f t="shared" si="24"/>
        <v>Wholesale</v>
      </c>
      <c r="G1602" s="3">
        <v>29</v>
      </c>
      <c r="H1602" s="57"/>
    </row>
    <row r="1603" spans="1:8">
      <c r="A1603" s="57"/>
      <c r="B1603" s="57"/>
      <c r="C1603" s="176">
        <v>42235.772199999999</v>
      </c>
      <c r="D1603" s="3" t="s">
        <v>445</v>
      </c>
      <c r="E1603" s="3" t="s">
        <v>460</v>
      </c>
      <c r="F1603" s="3" t="str">
        <f t="shared" si="24"/>
        <v>Retail</v>
      </c>
      <c r="G1603" s="3">
        <v>2</v>
      </c>
      <c r="H1603" s="57"/>
    </row>
    <row r="1604" spans="1:8">
      <c r="A1604" s="57"/>
      <c r="B1604" s="57"/>
      <c r="C1604" s="176">
        <v>42267.559000000001</v>
      </c>
      <c r="D1604" s="3" t="s">
        <v>446</v>
      </c>
      <c r="E1604" s="3" t="s">
        <v>114</v>
      </c>
      <c r="F1604" s="3" t="str">
        <f t="shared" si="24"/>
        <v>Wholesale</v>
      </c>
      <c r="G1604" s="3">
        <v>31</v>
      </c>
      <c r="H1604" s="57"/>
    </row>
    <row r="1605" spans="1:8">
      <c r="A1605" s="57"/>
      <c r="B1605" s="57"/>
      <c r="C1605" s="176">
        <v>42339.102099999996</v>
      </c>
      <c r="D1605" s="3" t="s">
        <v>447</v>
      </c>
      <c r="E1605" s="3" t="s">
        <v>6</v>
      </c>
      <c r="F1605" s="3" t="str">
        <f t="shared" si="24"/>
        <v>Retail</v>
      </c>
      <c r="G1605" s="3">
        <v>6</v>
      </c>
      <c r="H1605" s="57"/>
    </row>
    <row r="1606" spans="1:8">
      <c r="A1606" s="57"/>
      <c r="B1606" s="57"/>
      <c r="C1606" s="176">
        <v>42343.552799999998</v>
      </c>
      <c r="D1606" s="3" t="s">
        <v>445</v>
      </c>
      <c r="E1606" s="3" t="s">
        <v>453</v>
      </c>
      <c r="F1606" s="3" t="str">
        <f t="shared" si="24"/>
        <v>Retail</v>
      </c>
      <c r="G1606" s="3">
        <v>1</v>
      </c>
      <c r="H1606" s="57"/>
    </row>
    <row r="1607" spans="1:8">
      <c r="A1607" s="57"/>
      <c r="B1607" s="57"/>
      <c r="C1607" s="176">
        <v>41990.477099999996</v>
      </c>
      <c r="D1607" s="3" t="s">
        <v>447</v>
      </c>
      <c r="E1607" s="3" t="s">
        <v>6</v>
      </c>
      <c r="F1607" s="3" t="str">
        <f t="shared" si="24"/>
        <v>Retail</v>
      </c>
      <c r="G1607" s="3">
        <v>2</v>
      </c>
      <c r="H1607" s="57"/>
    </row>
    <row r="1608" spans="1:8">
      <c r="A1608" s="57"/>
      <c r="B1608" s="57"/>
      <c r="C1608" s="176">
        <v>42347.841</v>
      </c>
      <c r="D1608" s="3" t="s">
        <v>445</v>
      </c>
      <c r="E1608" s="3" t="s">
        <v>452</v>
      </c>
      <c r="F1608" s="3" t="str">
        <f t="shared" si="24"/>
        <v>Retail</v>
      </c>
      <c r="G1608" s="3">
        <v>2</v>
      </c>
      <c r="H1608" s="57"/>
    </row>
    <row r="1609" spans="1:8">
      <c r="A1609" s="57"/>
      <c r="B1609" s="57"/>
      <c r="C1609" s="176">
        <v>42201.513899999998</v>
      </c>
      <c r="D1609" s="3" t="s">
        <v>447</v>
      </c>
      <c r="E1609" s="3" t="s">
        <v>312</v>
      </c>
      <c r="F1609" s="3" t="str">
        <f t="shared" si="24"/>
        <v>Wholesale</v>
      </c>
      <c r="G1609" s="3">
        <v>33</v>
      </c>
      <c r="H1609" s="57"/>
    </row>
    <row r="1610" spans="1:8">
      <c r="A1610" s="57"/>
      <c r="B1610" s="57"/>
      <c r="C1610" s="176">
        <v>42330.502800000002</v>
      </c>
      <c r="D1610" s="3" t="s">
        <v>446</v>
      </c>
      <c r="E1610" s="3" t="s">
        <v>448</v>
      </c>
      <c r="F1610" s="3" t="str">
        <f t="shared" ref="F1610:F1673" si="25">IF(G1610&lt;10,"Retail","Wholesale")</f>
        <v>Retail</v>
      </c>
      <c r="G1610" s="3">
        <v>5</v>
      </c>
      <c r="H1610" s="57"/>
    </row>
    <row r="1611" spans="1:8">
      <c r="A1611" s="57"/>
      <c r="B1611" s="57"/>
      <c r="C1611" s="176">
        <v>42340.491000000002</v>
      </c>
      <c r="D1611" s="3" t="s">
        <v>447</v>
      </c>
      <c r="E1611" s="3" t="s">
        <v>453</v>
      </c>
      <c r="F1611" s="3" t="str">
        <f t="shared" si="25"/>
        <v>Retail</v>
      </c>
      <c r="G1611" s="3">
        <v>2</v>
      </c>
      <c r="H1611" s="57"/>
    </row>
    <row r="1612" spans="1:8">
      <c r="A1612" s="57"/>
      <c r="B1612" s="57"/>
      <c r="C1612" s="176">
        <v>42295.497199999998</v>
      </c>
      <c r="D1612" s="3" t="s">
        <v>447</v>
      </c>
      <c r="E1612" s="3" t="s">
        <v>114</v>
      </c>
      <c r="F1612" s="3" t="str">
        <f t="shared" si="25"/>
        <v>Retail</v>
      </c>
      <c r="G1612" s="3">
        <v>7</v>
      </c>
      <c r="H1612" s="57"/>
    </row>
    <row r="1613" spans="1:8">
      <c r="A1613" s="57"/>
      <c r="B1613" s="57"/>
      <c r="C1613" s="176">
        <v>42149.458299999998</v>
      </c>
      <c r="D1613" s="3" t="s">
        <v>446</v>
      </c>
      <c r="E1613" s="3" t="s">
        <v>114</v>
      </c>
      <c r="F1613" s="3" t="str">
        <f t="shared" si="25"/>
        <v>Retail</v>
      </c>
      <c r="G1613" s="3">
        <v>1</v>
      </c>
      <c r="H1613" s="57"/>
    </row>
    <row r="1614" spans="1:8">
      <c r="A1614" s="57"/>
      <c r="B1614" s="57"/>
      <c r="C1614" s="176">
        <v>42216.804900000003</v>
      </c>
      <c r="D1614" s="3" t="s">
        <v>445</v>
      </c>
      <c r="E1614" s="3" t="s">
        <v>453</v>
      </c>
      <c r="F1614" s="3" t="str">
        <f t="shared" si="25"/>
        <v>Retail</v>
      </c>
      <c r="G1614" s="3">
        <v>1</v>
      </c>
      <c r="H1614" s="57"/>
    </row>
    <row r="1615" spans="1:8">
      <c r="A1615" s="57"/>
      <c r="B1615" s="57"/>
      <c r="C1615" s="176">
        <v>42354.782599999999</v>
      </c>
      <c r="D1615" s="3" t="s">
        <v>445</v>
      </c>
      <c r="E1615" s="3" t="s">
        <v>453</v>
      </c>
      <c r="F1615" s="3" t="str">
        <f t="shared" si="25"/>
        <v>Retail</v>
      </c>
      <c r="G1615" s="3">
        <v>3</v>
      </c>
      <c r="H1615" s="57"/>
    </row>
    <row r="1616" spans="1:8">
      <c r="A1616" s="57"/>
      <c r="B1616" s="57"/>
      <c r="C1616" s="176">
        <v>42250.525000000001</v>
      </c>
      <c r="D1616" s="3" t="s">
        <v>445</v>
      </c>
      <c r="E1616" s="3" t="s">
        <v>457</v>
      </c>
      <c r="F1616" s="3" t="str">
        <f t="shared" si="25"/>
        <v>Wholesale</v>
      </c>
      <c r="G1616" s="3">
        <v>70</v>
      </c>
      <c r="H1616" s="57"/>
    </row>
    <row r="1617" spans="1:8">
      <c r="A1617" s="57"/>
      <c r="B1617" s="57"/>
      <c r="C1617" s="176">
        <v>42127.486799999999</v>
      </c>
      <c r="D1617" s="3" t="s">
        <v>445</v>
      </c>
      <c r="E1617" s="3" t="s">
        <v>461</v>
      </c>
      <c r="F1617" s="3" t="str">
        <f t="shared" si="25"/>
        <v>Retail</v>
      </c>
      <c r="G1617" s="3">
        <v>7</v>
      </c>
      <c r="H1617" s="57"/>
    </row>
    <row r="1618" spans="1:8">
      <c r="A1618" s="57"/>
      <c r="B1618" s="57"/>
      <c r="C1618" s="176">
        <v>42354.119400000003</v>
      </c>
      <c r="D1618" s="3" t="s">
        <v>445</v>
      </c>
      <c r="E1618" s="3" t="s">
        <v>6</v>
      </c>
      <c r="F1618" s="3" t="str">
        <f t="shared" si="25"/>
        <v>Retail</v>
      </c>
      <c r="G1618" s="3">
        <v>3</v>
      </c>
      <c r="H1618" s="57"/>
    </row>
    <row r="1619" spans="1:8">
      <c r="A1619" s="57"/>
      <c r="B1619" s="57"/>
      <c r="C1619" s="176">
        <v>42151.487500000003</v>
      </c>
      <c r="D1619" s="3" t="s">
        <v>445</v>
      </c>
      <c r="E1619" s="3" t="s">
        <v>453</v>
      </c>
      <c r="F1619" s="3" t="str">
        <f t="shared" si="25"/>
        <v>Retail</v>
      </c>
      <c r="G1619" s="3">
        <v>5</v>
      </c>
      <c r="H1619" s="57"/>
    </row>
    <row r="1620" spans="1:8">
      <c r="A1620" s="57"/>
      <c r="B1620" s="57"/>
      <c r="C1620" s="176">
        <v>42169.521500000003</v>
      </c>
      <c r="D1620" s="3" t="s">
        <v>447</v>
      </c>
      <c r="E1620" s="3" t="s">
        <v>453</v>
      </c>
      <c r="F1620" s="3" t="str">
        <f t="shared" si="25"/>
        <v>Retail</v>
      </c>
      <c r="G1620" s="3">
        <v>4</v>
      </c>
      <c r="H1620" s="57"/>
    </row>
    <row r="1621" spans="1:8">
      <c r="A1621" s="57"/>
      <c r="B1621" s="57"/>
      <c r="C1621" s="176">
        <v>42337.439599999998</v>
      </c>
      <c r="D1621" s="3" t="s">
        <v>446</v>
      </c>
      <c r="E1621" s="3" t="s">
        <v>312</v>
      </c>
      <c r="F1621" s="3" t="str">
        <f t="shared" si="25"/>
        <v>Retail</v>
      </c>
      <c r="G1621" s="3">
        <v>1</v>
      </c>
      <c r="H1621" s="57"/>
    </row>
    <row r="1622" spans="1:8">
      <c r="A1622" s="57"/>
      <c r="B1622" s="57"/>
      <c r="C1622" s="176">
        <v>42160.479200000002</v>
      </c>
      <c r="D1622" s="3" t="s">
        <v>445</v>
      </c>
      <c r="E1622" s="3" t="s">
        <v>9</v>
      </c>
      <c r="F1622" s="3" t="str">
        <f t="shared" si="25"/>
        <v>Wholesale</v>
      </c>
      <c r="G1622" s="3">
        <v>41</v>
      </c>
      <c r="H1622" s="57"/>
    </row>
    <row r="1623" spans="1:8">
      <c r="A1623" s="57"/>
      <c r="B1623" s="57"/>
      <c r="C1623" s="176">
        <v>41985.224999999999</v>
      </c>
      <c r="D1623" s="3" t="s">
        <v>445</v>
      </c>
      <c r="E1623" s="3" t="s">
        <v>454</v>
      </c>
      <c r="F1623" s="3" t="str">
        <f t="shared" si="25"/>
        <v>Retail</v>
      </c>
      <c r="G1623" s="3">
        <v>4</v>
      </c>
      <c r="H1623" s="57"/>
    </row>
    <row r="1624" spans="1:8">
      <c r="A1624" s="57"/>
      <c r="B1624" s="57"/>
      <c r="C1624" s="176">
        <v>42163.477099999996</v>
      </c>
      <c r="D1624" s="3" t="s">
        <v>445</v>
      </c>
      <c r="E1624" s="3" t="s">
        <v>9</v>
      </c>
      <c r="F1624" s="3" t="str">
        <f t="shared" si="25"/>
        <v>Retail</v>
      </c>
      <c r="G1624" s="3">
        <v>1</v>
      </c>
      <c r="H1624" s="57"/>
    </row>
    <row r="1625" spans="1:8">
      <c r="A1625" s="57"/>
      <c r="B1625" s="57"/>
      <c r="C1625" s="176">
        <v>42262.161800000002</v>
      </c>
      <c r="D1625" s="3" t="s">
        <v>447</v>
      </c>
      <c r="E1625" s="3" t="s">
        <v>7</v>
      </c>
      <c r="F1625" s="3" t="str">
        <f t="shared" si="25"/>
        <v>Retail</v>
      </c>
      <c r="G1625" s="3">
        <v>7</v>
      </c>
      <c r="H1625" s="57"/>
    </row>
    <row r="1626" spans="1:8">
      <c r="A1626" s="57"/>
      <c r="B1626" s="57"/>
      <c r="C1626" s="176">
        <v>41984.448600000003</v>
      </c>
      <c r="D1626" s="3" t="s">
        <v>445</v>
      </c>
      <c r="E1626" s="3" t="s">
        <v>453</v>
      </c>
      <c r="F1626" s="3" t="str">
        <f t="shared" si="25"/>
        <v>Wholesale</v>
      </c>
      <c r="G1626" s="3">
        <v>38</v>
      </c>
      <c r="H1626" s="57"/>
    </row>
    <row r="1627" spans="1:8">
      <c r="A1627" s="57"/>
      <c r="B1627" s="57"/>
      <c r="C1627" s="176">
        <v>42148.477099999996</v>
      </c>
      <c r="D1627" s="3" t="s">
        <v>447</v>
      </c>
      <c r="E1627" s="3" t="s">
        <v>312</v>
      </c>
      <c r="F1627" s="3" t="str">
        <f t="shared" si="25"/>
        <v>Wholesale</v>
      </c>
      <c r="G1627" s="3">
        <v>40</v>
      </c>
      <c r="H1627" s="57"/>
    </row>
    <row r="1628" spans="1:8">
      <c r="A1628" s="57"/>
      <c r="B1628" s="57"/>
      <c r="C1628" s="176">
        <v>41986.095800000003</v>
      </c>
      <c r="D1628" s="3" t="s">
        <v>446</v>
      </c>
      <c r="E1628" s="3" t="s">
        <v>453</v>
      </c>
      <c r="F1628" s="3" t="str">
        <f t="shared" si="25"/>
        <v>Retail</v>
      </c>
      <c r="G1628" s="3">
        <v>3</v>
      </c>
      <c r="H1628" s="57"/>
    </row>
    <row r="1629" spans="1:8">
      <c r="A1629" s="57"/>
      <c r="B1629" s="57"/>
      <c r="C1629" s="176">
        <v>42354.483999999997</v>
      </c>
      <c r="D1629" s="3" t="s">
        <v>449</v>
      </c>
      <c r="E1629" s="3" t="s">
        <v>453</v>
      </c>
      <c r="F1629" s="3" t="str">
        <f t="shared" si="25"/>
        <v>Wholesale</v>
      </c>
      <c r="G1629" s="3">
        <v>146</v>
      </c>
      <c r="H1629" s="57"/>
    </row>
    <row r="1630" spans="1:8">
      <c r="A1630" s="57"/>
      <c r="B1630" s="57"/>
      <c r="C1630" s="176">
        <v>42082.525000000001</v>
      </c>
      <c r="D1630" s="3" t="s">
        <v>447</v>
      </c>
      <c r="E1630" s="3" t="s">
        <v>456</v>
      </c>
      <c r="F1630" s="3" t="str">
        <f t="shared" si="25"/>
        <v>Wholesale</v>
      </c>
      <c r="G1630" s="3">
        <v>56</v>
      </c>
      <c r="H1630" s="57"/>
    </row>
    <row r="1631" spans="1:8">
      <c r="A1631" s="57"/>
      <c r="B1631" s="57"/>
      <c r="C1631" s="176">
        <v>42173.539599999996</v>
      </c>
      <c r="D1631" s="3" t="s">
        <v>446</v>
      </c>
      <c r="E1631" s="3" t="s">
        <v>453</v>
      </c>
      <c r="F1631" s="3" t="str">
        <f t="shared" si="25"/>
        <v>Retail</v>
      </c>
      <c r="G1631" s="3">
        <v>2</v>
      </c>
      <c r="H1631" s="57"/>
    </row>
    <row r="1632" spans="1:8">
      <c r="A1632" s="57"/>
      <c r="B1632" s="57"/>
      <c r="C1632" s="176">
        <v>42183.518799999998</v>
      </c>
      <c r="D1632" s="3" t="s">
        <v>449</v>
      </c>
      <c r="E1632" s="3" t="s">
        <v>453</v>
      </c>
      <c r="F1632" s="3" t="str">
        <f t="shared" si="25"/>
        <v>Wholesale</v>
      </c>
      <c r="G1632" s="3">
        <v>34</v>
      </c>
      <c r="H1632" s="57"/>
    </row>
    <row r="1633" spans="1:8">
      <c r="A1633" s="57"/>
      <c r="B1633" s="57"/>
      <c r="C1633" s="176">
        <v>42192.498599999999</v>
      </c>
      <c r="D1633" s="3" t="s">
        <v>445</v>
      </c>
      <c r="E1633" s="3" t="s">
        <v>6</v>
      </c>
      <c r="F1633" s="3" t="str">
        <f t="shared" si="25"/>
        <v>Retail</v>
      </c>
      <c r="G1633" s="3">
        <v>6</v>
      </c>
      <c r="H1633" s="57"/>
    </row>
    <row r="1634" spans="1:8">
      <c r="A1634" s="57"/>
      <c r="B1634" s="57"/>
      <c r="C1634" s="176">
        <v>42258.496500000001</v>
      </c>
      <c r="D1634" s="3" t="s">
        <v>445</v>
      </c>
      <c r="E1634" s="3" t="s">
        <v>453</v>
      </c>
      <c r="F1634" s="3" t="str">
        <f t="shared" si="25"/>
        <v>Wholesale</v>
      </c>
      <c r="G1634" s="3">
        <v>26</v>
      </c>
      <c r="H1634" s="57"/>
    </row>
    <row r="1635" spans="1:8">
      <c r="A1635" s="57"/>
      <c r="B1635" s="57"/>
      <c r="C1635" s="176">
        <v>42276.754200000003</v>
      </c>
      <c r="D1635" s="3" t="s">
        <v>446</v>
      </c>
      <c r="E1635" s="3" t="s">
        <v>452</v>
      </c>
      <c r="F1635" s="3" t="str">
        <f t="shared" si="25"/>
        <v>Retail</v>
      </c>
      <c r="G1635" s="3">
        <v>8</v>
      </c>
      <c r="H1635" s="57"/>
    </row>
    <row r="1636" spans="1:8">
      <c r="A1636" s="57"/>
      <c r="B1636" s="57"/>
      <c r="C1636" s="176">
        <v>42345.672899999998</v>
      </c>
      <c r="D1636" s="3" t="s">
        <v>446</v>
      </c>
      <c r="E1636" s="3" t="s">
        <v>452</v>
      </c>
      <c r="F1636" s="3" t="str">
        <f t="shared" si="25"/>
        <v>Wholesale</v>
      </c>
      <c r="G1636" s="3">
        <v>51</v>
      </c>
      <c r="H1636" s="57"/>
    </row>
    <row r="1637" spans="1:8">
      <c r="A1637" s="57"/>
      <c r="B1637" s="57"/>
      <c r="C1637" s="176">
        <v>42326.132599999997</v>
      </c>
      <c r="D1637" s="3" t="s">
        <v>445</v>
      </c>
      <c r="E1637" s="3" t="s">
        <v>114</v>
      </c>
      <c r="F1637" s="3" t="str">
        <f t="shared" si="25"/>
        <v>Retail</v>
      </c>
      <c r="G1637" s="3">
        <v>2</v>
      </c>
      <c r="H1637" s="57"/>
    </row>
    <row r="1638" spans="1:8">
      <c r="A1638" s="57"/>
      <c r="B1638" s="57"/>
      <c r="C1638" s="176">
        <v>42335.75</v>
      </c>
      <c r="D1638" s="3" t="s">
        <v>447</v>
      </c>
      <c r="E1638" s="3" t="s">
        <v>114</v>
      </c>
      <c r="F1638" s="3" t="str">
        <f t="shared" si="25"/>
        <v>Wholesale</v>
      </c>
      <c r="G1638" s="3">
        <v>58</v>
      </c>
      <c r="H1638" s="57"/>
    </row>
    <row r="1639" spans="1:8">
      <c r="A1639" s="57"/>
      <c r="B1639" s="57"/>
      <c r="C1639" s="176">
        <v>42362.697899999999</v>
      </c>
      <c r="D1639" s="3" t="s">
        <v>446</v>
      </c>
      <c r="E1639" s="3" t="s">
        <v>458</v>
      </c>
      <c r="F1639" s="3" t="str">
        <f t="shared" si="25"/>
        <v>Retail</v>
      </c>
      <c r="G1639" s="3">
        <v>2</v>
      </c>
      <c r="H1639" s="57"/>
    </row>
    <row r="1640" spans="1:8">
      <c r="A1640" s="57"/>
      <c r="B1640" s="57"/>
      <c r="C1640" s="176">
        <v>41986.145799999998</v>
      </c>
      <c r="D1640" s="3" t="s">
        <v>445</v>
      </c>
      <c r="E1640" s="3" t="s">
        <v>6</v>
      </c>
      <c r="F1640" s="3" t="str">
        <f t="shared" si="25"/>
        <v>Retail</v>
      </c>
      <c r="G1640" s="3">
        <v>7</v>
      </c>
      <c r="H1640" s="57"/>
    </row>
    <row r="1641" spans="1:8">
      <c r="A1641" s="57"/>
      <c r="B1641" s="57"/>
      <c r="C1641" s="176">
        <v>42285.485399999998</v>
      </c>
      <c r="D1641" s="3" t="s">
        <v>445</v>
      </c>
      <c r="E1641" s="3" t="s">
        <v>453</v>
      </c>
      <c r="F1641" s="3" t="str">
        <f t="shared" si="25"/>
        <v>Retail</v>
      </c>
      <c r="G1641" s="3">
        <v>1</v>
      </c>
      <c r="H1641" s="57"/>
    </row>
    <row r="1642" spans="1:8">
      <c r="A1642" s="57"/>
      <c r="B1642" s="57"/>
      <c r="C1642" s="176">
        <v>41984.084699999999</v>
      </c>
      <c r="D1642" s="3" t="s">
        <v>446</v>
      </c>
      <c r="E1642" s="3" t="s">
        <v>6</v>
      </c>
      <c r="F1642" s="3" t="str">
        <f t="shared" si="25"/>
        <v>Wholesale</v>
      </c>
      <c r="G1642" s="3">
        <v>66</v>
      </c>
      <c r="H1642" s="57"/>
    </row>
    <row r="1643" spans="1:8">
      <c r="A1643" s="57"/>
      <c r="B1643" s="57"/>
      <c r="C1643" s="176">
        <v>42333.559699999998</v>
      </c>
      <c r="D1643" s="3" t="s">
        <v>445</v>
      </c>
      <c r="E1643" s="3" t="s">
        <v>312</v>
      </c>
      <c r="F1643" s="3" t="str">
        <f t="shared" si="25"/>
        <v>Retail</v>
      </c>
      <c r="G1643" s="3">
        <v>1</v>
      </c>
      <c r="H1643" s="57"/>
    </row>
    <row r="1644" spans="1:8">
      <c r="A1644" s="57"/>
      <c r="B1644" s="57"/>
      <c r="C1644" s="176">
        <v>42162.526400000002</v>
      </c>
      <c r="D1644" s="3" t="s">
        <v>447</v>
      </c>
      <c r="E1644" s="3" t="s">
        <v>453</v>
      </c>
      <c r="F1644" s="3" t="str">
        <f t="shared" si="25"/>
        <v>Retail</v>
      </c>
      <c r="G1644" s="3">
        <v>4</v>
      </c>
      <c r="H1644" s="57"/>
    </row>
    <row r="1645" spans="1:8">
      <c r="A1645" s="57"/>
      <c r="B1645" s="57"/>
      <c r="C1645" s="176">
        <v>42171.797200000001</v>
      </c>
      <c r="D1645" s="3" t="s">
        <v>445</v>
      </c>
      <c r="E1645" s="3" t="s">
        <v>110</v>
      </c>
      <c r="F1645" s="3" t="str">
        <f t="shared" si="25"/>
        <v>Wholesale</v>
      </c>
      <c r="G1645" s="3">
        <v>37</v>
      </c>
      <c r="H1645" s="57"/>
    </row>
    <row r="1646" spans="1:8">
      <c r="A1646" s="57"/>
      <c r="B1646" s="57"/>
      <c r="C1646" s="176">
        <v>42126.176399999997</v>
      </c>
      <c r="D1646" s="3" t="s">
        <v>446</v>
      </c>
      <c r="E1646" s="3" t="s">
        <v>457</v>
      </c>
      <c r="F1646" s="3" t="str">
        <f t="shared" si="25"/>
        <v>Retail</v>
      </c>
      <c r="G1646" s="3">
        <v>7</v>
      </c>
      <c r="H1646" s="57"/>
    </row>
    <row r="1647" spans="1:8">
      <c r="A1647" s="57"/>
      <c r="B1647" s="57"/>
      <c r="C1647" s="176">
        <v>41983.703500000003</v>
      </c>
      <c r="D1647" s="3" t="s">
        <v>446</v>
      </c>
      <c r="E1647" s="3" t="s">
        <v>450</v>
      </c>
      <c r="F1647" s="3" t="str">
        <f t="shared" si="25"/>
        <v>Retail</v>
      </c>
      <c r="G1647" s="3">
        <v>1</v>
      </c>
      <c r="H1647" s="57"/>
    </row>
    <row r="1648" spans="1:8">
      <c r="A1648" s="57"/>
      <c r="B1648" s="57"/>
      <c r="C1648" s="176">
        <v>41981.520799999998</v>
      </c>
      <c r="D1648" s="3" t="s">
        <v>445</v>
      </c>
      <c r="E1648" s="3" t="s">
        <v>114</v>
      </c>
      <c r="F1648" s="3" t="str">
        <f t="shared" si="25"/>
        <v>Retail</v>
      </c>
      <c r="G1648" s="3">
        <v>8</v>
      </c>
      <c r="H1648" s="57"/>
    </row>
    <row r="1649" spans="1:8">
      <c r="A1649" s="57"/>
      <c r="B1649" s="57"/>
      <c r="C1649" s="176">
        <v>42042.212500000001</v>
      </c>
      <c r="D1649" s="3" t="s">
        <v>445</v>
      </c>
      <c r="E1649" s="3" t="s">
        <v>453</v>
      </c>
      <c r="F1649" s="3" t="str">
        <f t="shared" si="25"/>
        <v>Retail</v>
      </c>
      <c r="G1649" s="3">
        <v>2</v>
      </c>
      <c r="H1649" s="57"/>
    </row>
    <row r="1650" spans="1:8">
      <c r="A1650" s="57"/>
      <c r="B1650" s="57"/>
      <c r="C1650" s="176">
        <v>42302.772900000004</v>
      </c>
      <c r="D1650" s="3" t="s">
        <v>449</v>
      </c>
      <c r="E1650" s="3" t="s">
        <v>450</v>
      </c>
      <c r="F1650" s="3" t="str">
        <f t="shared" si="25"/>
        <v>Retail</v>
      </c>
      <c r="G1650" s="3">
        <v>4</v>
      </c>
      <c r="H1650" s="57"/>
    </row>
    <row r="1651" spans="1:8">
      <c r="A1651" s="57"/>
      <c r="B1651" s="57"/>
      <c r="C1651" s="176">
        <v>42067.1875</v>
      </c>
      <c r="D1651" s="3" t="s">
        <v>447</v>
      </c>
      <c r="E1651" s="3" t="s">
        <v>453</v>
      </c>
      <c r="F1651" s="3" t="str">
        <f t="shared" si="25"/>
        <v>Retail</v>
      </c>
      <c r="G1651" s="3">
        <v>1</v>
      </c>
      <c r="H1651" s="57"/>
    </row>
    <row r="1652" spans="1:8">
      <c r="A1652" s="57"/>
      <c r="B1652" s="57"/>
      <c r="C1652" s="176">
        <v>41985.681900000003</v>
      </c>
      <c r="D1652" s="3" t="s">
        <v>449</v>
      </c>
      <c r="E1652" s="3" t="s">
        <v>112</v>
      </c>
      <c r="F1652" s="3" t="str">
        <f t="shared" si="25"/>
        <v>Retail</v>
      </c>
      <c r="G1652" s="3">
        <v>3</v>
      </c>
      <c r="H1652" s="57"/>
    </row>
    <row r="1653" spans="1:8">
      <c r="A1653" s="57"/>
      <c r="B1653" s="57"/>
      <c r="C1653" s="176">
        <v>42222.509700000002</v>
      </c>
      <c r="D1653" s="3" t="s">
        <v>445</v>
      </c>
      <c r="E1653" s="3" t="s">
        <v>453</v>
      </c>
      <c r="F1653" s="3" t="str">
        <f t="shared" si="25"/>
        <v>Wholesale</v>
      </c>
      <c r="G1653" s="3">
        <v>57</v>
      </c>
      <c r="H1653" s="57"/>
    </row>
    <row r="1654" spans="1:8">
      <c r="A1654" s="57"/>
      <c r="B1654" s="57"/>
      <c r="C1654" s="176">
        <v>42285.347199999997</v>
      </c>
      <c r="D1654" s="3" t="s">
        <v>447</v>
      </c>
      <c r="E1654" s="3" t="s">
        <v>110</v>
      </c>
      <c r="F1654" s="3" t="str">
        <f t="shared" si="25"/>
        <v>Wholesale</v>
      </c>
      <c r="G1654" s="3">
        <v>148</v>
      </c>
      <c r="H1654" s="57"/>
    </row>
    <row r="1655" spans="1:8">
      <c r="A1655" s="57"/>
      <c r="B1655" s="57"/>
      <c r="C1655" s="176">
        <v>42172.477099999996</v>
      </c>
      <c r="D1655" s="3" t="s">
        <v>445</v>
      </c>
      <c r="E1655" s="3" t="s">
        <v>112</v>
      </c>
      <c r="F1655" s="3" t="str">
        <f t="shared" si="25"/>
        <v>Retail</v>
      </c>
      <c r="G1655" s="3">
        <v>7</v>
      </c>
      <c r="H1655" s="57"/>
    </row>
    <row r="1656" spans="1:8">
      <c r="A1656" s="57"/>
      <c r="B1656" s="57"/>
      <c r="C1656" s="176">
        <v>42349.494400000003</v>
      </c>
      <c r="D1656" s="3" t="s">
        <v>449</v>
      </c>
      <c r="E1656" s="3" t="s">
        <v>454</v>
      </c>
      <c r="F1656" s="3" t="str">
        <f t="shared" si="25"/>
        <v>Retail</v>
      </c>
      <c r="G1656" s="3">
        <v>5</v>
      </c>
      <c r="H1656" s="57"/>
    </row>
    <row r="1657" spans="1:8">
      <c r="A1657" s="57"/>
      <c r="B1657" s="57"/>
      <c r="C1657" s="176">
        <v>42237.493799999997</v>
      </c>
      <c r="D1657" s="3" t="s">
        <v>446</v>
      </c>
      <c r="E1657" s="3" t="s">
        <v>10</v>
      </c>
      <c r="F1657" s="3" t="str">
        <f t="shared" si="25"/>
        <v>Retail</v>
      </c>
      <c r="G1657" s="3">
        <v>2</v>
      </c>
      <c r="H1657" s="57"/>
    </row>
    <row r="1658" spans="1:8">
      <c r="A1658" s="57"/>
      <c r="B1658" s="57"/>
      <c r="C1658" s="176">
        <v>42122.530599999998</v>
      </c>
      <c r="D1658" s="3" t="s">
        <v>449</v>
      </c>
      <c r="E1658" s="3" t="s">
        <v>458</v>
      </c>
      <c r="F1658" s="3" t="str">
        <f t="shared" si="25"/>
        <v>Retail</v>
      </c>
      <c r="G1658" s="3">
        <v>6</v>
      </c>
      <c r="H1658" s="57"/>
    </row>
    <row r="1659" spans="1:8">
      <c r="A1659" s="57"/>
      <c r="B1659" s="57"/>
      <c r="C1659" s="176">
        <v>42176.218800000002</v>
      </c>
      <c r="D1659" s="3" t="s">
        <v>446</v>
      </c>
      <c r="E1659" s="3" t="s">
        <v>453</v>
      </c>
      <c r="F1659" s="3" t="str">
        <f t="shared" si="25"/>
        <v>Wholesale</v>
      </c>
      <c r="G1659" s="3">
        <v>38</v>
      </c>
      <c r="H1659" s="57"/>
    </row>
    <row r="1660" spans="1:8">
      <c r="A1660" s="57"/>
      <c r="B1660" s="57"/>
      <c r="C1660" s="176">
        <v>42114.732600000003</v>
      </c>
      <c r="D1660" s="3" t="s">
        <v>445</v>
      </c>
      <c r="E1660" s="3" t="s">
        <v>312</v>
      </c>
      <c r="F1660" s="3" t="str">
        <f t="shared" si="25"/>
        <v>Wholesale</v>
      </c>
      <c r="G1660" s="3">
        <v>30</v>
      </c>
      <c r="H1660" s="57"/>
    </row>
    <row r="1661" spans="1:8">
      <c r="A1661" s="57"/>
      <c r="B1661" s="57"/>
      <c r="C1661" s="176">
        <v>42115.517399999997</v>
      </c>
      <c r="D1661" s="3" t="s">
        <v>446</v>
      </c>
      <c r="E1661" s="3" t="s">
        <v>114</v>
      </c>
      <c r="F1661" s="3" t="str">
        <f t="shared" si="25"/>
        <v>Wholesale</v>
      </c>
      <c r="G1661" s="3">
        <v>55</v>
      </c>
      <c r="H1661" s="57"/>
    </row>
    <row r="1662" spans="1:8">
      <c r="A1662" s="57"/>
      <c r="B1662" s="57"/>
      <c r="C1662" s="176">
        <v>42357.5625</v>
      </c>
      <c r="D1662" s="3" t="s">
        <v>446</v>
      </c>
      <c r="E1662" s="3" t="s">
        <v>9</v>
      </c>
      <c r="F1662" s="3" t="str">
        <f t="shared" si="25"/>
        <v>Wholesale</v>
      </c>
      <c r="G1662" s="3">
        <v>30</v>
      </c>
      <c r="H1662" s="57"/>
    </row>
    <row r="1663" spans="1:8">
      <c r="A1663" s="57"/>
      <c r="B1663" s="57"/>
      <c r="C1663" s="176">
        <v>41986.614600000001</v>
      </c>
      <c r="D1663" s="3" t="s">
        <v>445</v>
      </c>
      <c r="E1663" s="3" t="s">
        <v>6</v>
      </c>
      <c r="F1663" s="3" t="str">
        <f t="shared" si="25"/>
        <v>Retail</v>
      </c>
      <c r="G1663" s="3">
        <v>2</v>
      </c>
      <c r="H1663" s="57"/>
    </row>
    <row r="1664" spans="1:8">
      <c r="A1664" s="57"/>
      <c r="B1664" s="57"/>
      <c r="C1664" s="176">
        <v>42256.1132</v>
      </c>
      <c r="D1664" s="3" t="s">
        <v>447</v>
      </c>
      <c r="E1664" s="3" t="s">
        <v>461</v>
      </c>
      <c r="F1664" s="3" t="str">
        <f t="shared" si="25"/>
        <v>Retail</v>
      </c>
      <c r="G1664" s="3">
        <v>2</v>
      </c>
      <c r="H1664" s="57"/>
    </row>
    <row r="1665" spans="1:8">
      <c r="A1665" s="57"/>
      <c r="B1665" s="57"/>
      <c r="C1665" s="176">
        <v>41983.439599999998</v>
      </c>
      <c r="D1665" s="3" t="s">
        <v>447</v>
      </c>
      <c r="E1665" s="3" t="s">
        <v>453</v>
      </c>
      <c r="F1665" s="3" t="str">
        <f t="shared" si="25"/>
        <v>Retail</v>
      </c>
      <c r="G1665" s="3">
        <v>2</v>
      </c>
      <c r="H1665" s="57"/>
    </row>
    <row r="1666" spans="1:8">
      <c r="A1666" s="57"/>
      <c r="B1666" s="57"/>
      <c r="C1666" s="176">
        <v>42171.1201</v>
      </c>
      <c r="D1666" s="3" t="s">
        <v>445</v>
      </c>
      <c r="E1666" s="3" t="s">
        <v>110</v>
      </c>
      <c r="F1666" s="3" t="str">
        <f t="shared" si="25"/>
        <v>Wholesale</v>
      </c>
      <c r="G1666" s="3">
        <v>60</v>
      </c>
      <c r="H1666" s="57"/>
    </row>
    <row r="1667" spans="1:8">
      <c r="A1667" s="57"/>
      <c r="B1667" s="57"/>
      <c r="C1667" s="176">
        <v>42237.2</v>
      </c>
      <c r="D1667" s="3" t="s">
        <v>445</v>
      </c>
      <c r="E1667" s="3" t="s">
        <v>312</v>
      </c>
      <c r="F1667" s="3" t="str">
        <f t="shared" si="25"/>
        <v>Wholesale</v>
      </c>
      <c r="G1667" s="3">
        <v>142</v>
      </c>
      <c r="H1667" s="57"/>
    </row>
    <row r="1668" spans="1:8">
      <c r="A1668" s="57"/>
      <c r="B1668" s="57"/>
      <c r="C1668" s="176">
        <v>42289.735399999998</v>
      </c>
      <c r="D1668" s="3" t="s">
        <v>445</v>
      </c>
      <c r="E1668" s="3" t="s">
        <v>9</v>
      </c>
      <c r="F1668" s="3" t="str">
        <f t="shared" si="25"/>
        <v>Retail</v>
      </c>
      <c r="G1668" s="3">
        <v>4</v>
      </c>
      <c r="H1668" s="57"/>
    </row>
    <row r="1669" spans="1:8">
      <c r="A1669" s="57"/>
      <c r="B1669" s="57"/>
      <c r="C1669" s="176">
        <v>42344.293100000003</v>
      </c>
      <c r="D1669" s="3" t="s">
        <v>447</v>
      </c>
      <c r="E1669" s="3" t="s">
        <v>461</v>
      </c>
      <c r="F1669" s="3" t="str">
        <f t="shared" si="25"/>
        <v>Wholesale</v>
      </c>
      <c r="G1669" s="3">
        <v>66</v>
      </c>
      <c r="H1669" s="57"/>
    </row>
    <row r="1670" spans="1:8">
      <c r="A1670" s="57"/>
      <c r="B1670" s="57"/>
      <c r="C1670" s="176">
        <v>42363.146500000003</v>
      </c>
      <c r="D1670" s="3" t="s">
        <v>447</v>
      </c>
      <c r="E1670" s="3" t="s">
        <v>312</v>
      </c>
      <c r="F1670" s="3" t="str">
        <f t="shared" si="25"/>
        <v>Retail</v>
      </c>
      <c r="G1670" s="3">
        <v>8</v>
      </c>
      <c r="H1670" s="57"/>
    </row>
    <row r="1671" spans="1:8">
      <c r="A1671" s="57"/>
      <c r="B1671" s="57"/>
      <c r="C1671" s="176">
        <v>42234.168100000003</v>
      </c>
      <c r="D1671" s="3" t="s">
        <v>447</v>
      </c>
      <c r="E1671" s="3" t="s">
        <v>453</v>
      </c>
      <c r="F1671" s="3" t="str">
        <f t="shared" si="25"/>
        <v>Retail</v>
      </c>
      <c r="G1671" s="3">
        <v>3</v>
      </c>
      <c r="H1671" s="57"/>
    </row>
    <row r="1672" spans="1:8">
      <c r="A1672" s="57"/>
      <c r="B1672" s="57"/>
      <c r="C1672" s="176">
        <v>41980.816700000003</v>
      </c>
      <c r="D1672" s="3" t="s">
        <v>445</v>
      </c>
      <c r="E1672" s="3" t="s">
        <v>453</v>
      </c>
      <c r="F1672" s="3" t="str">
        <f t="shared" si="25"/>
        <v>Retail</v>
      </c>
      <c r="G1672" s="3">
        <v>1</v>
      </c>
      <c r="H1672" s="57"/>
    </row>
    <row r="1673" spans="1:8">
      <c r="A1673" s="57"/>
      <c r="B1673" s="57"/>
      <c r="C1673" s="176">
        <v>42048.855600000003</v>
      </c>
      <c r="D1673" s="3" t="s">
        <v>445</v>
      </c>
      <c r="E1673" s="3" t="s">
        <v>8</v>
      </c>
      <c r="F1673" s="3" t="str">
        <f t="shared" si="25"/>
        <v>Wholesale</v>
      </c>
      <c r="G1673" s="3">
        <v>32</v>
      </c>
      <c r="H1673" s="57"/>
    </row>
    <row r="1674" spans="1:8">
      <c r="A1674" s="57"/>
      <c r="B1674" s="57"/>
      <c r="C1674" s="176">
        <v>42355.197200000002</v>
      </c>
      <c r="D1674" s="3" t="s">
        <v>445</v>
      </c>
      <c r="E1674" s="3" t="s">
        <v>8</v>
      </c>
      <c r="F1674" s="3" t="str">
        <f t="shared" ref="F1674:F1737" si="26">IF(G1674&lt;10,"Retail","Wholesale")</f>
        <v>Wholesale</v>
      </c>
      <c r="G1674" s="3">
        <v>54</v>
      </c>
      <c r="H1674" s="57"/>
    </row>
    <row r="1675" spans="1:8">
      <c r="A1675" s="57"/>
      <c r="B1675" s="57"/>
      <c r="C1675" s="176">
        <v>42254.546499999997</v>
      </c>
      <c r="D1675" s="3" t="s">
        <v>445</v>
      </c>
      <c r="E1675" s="3" t="s">
        <v>10</v>
      </c>
      <c r="F1675" s="3" t="str">
        <f t="shared" si="26"/>
        <v>Retail</v>
      </c>
      <c r="G1675" s="3">
        <v>1</v>
      </c>
      <c r="H1675" s="57"/>
    </row>
    <row r="1676" spans="1:8">
      <c r="A1676" s="57"/>
      <c r="B1676" s="57"/>
      <c r="C1676" s="176">
        <v>42163.428500000002</v>
      </c>
      <c r="D1676" s="3" t="s">
        <v>445</v>
      </c>
      <c r="E1676" s="3" t="s">
        <v>7</v>
      </c>
      <c r="F1676" s="3" t="str">
        <f t="shared" si="26"/>
        <v>Wholesale</v>
      </c>
      <c r="G1676" s="3">
        <v>102</v>
      </c>
      <c r="H1676" s="57"/>
    </row>
    <row r="1677" spans="1:8">
      <c r="A1677" s="57"/>
      <c r="B1677" s="57"/>
      <c r="C1677" s="176">
        <v>42360.545100000003</v>
      </c>
      <c r="D1677" s="3" t="s">
        <v>449</v>
      </c>
      <c r="E1677" s="3" t="s">
        <v>452</v>
      </c>
      <c r="F1677" s="3" t="str">
        <f t="shared" si="26"/>
        <v>Wholesale</v>
      </c>
      <c r="G1677" s="3">
        <v>58</v>
      </c>
      <c r="H1677" s="57"/>
    </row>
    <row r="1678" spans="1:8">
      <c r="A1678" s="57"/>
      <c r="B1678" s="57"/>
      <c r="C1678" s="176">
        <v>41981.494400000003</v>
      </c>
      <c r="D1678" s="3" t="s">
        <v>447</v>
      </c>
      <c r="E1678" s="3" t="s">
        <v>10</v>
      </c>
      <c r="F1678" s="3" t="str">
        <f t="shared" si="26"/>
        <v>Wholesale</v>
      </c>
      <c r="G1678" s="3">
        <v>22</v>
      </c>
      <c r="H1678" s="57"/>
    </row>
    <row r="1679" spans="1:8">
      <c r="A1679" s="57"/>
      <c r="B1679" s="57"/>
      <c r="C1679" s="176">
        <v>42183.718800000002</v>
      </c>
      <c r="D1679" s="3" t="s">
        <v>447</v>
      </c>
      <c r="E1679" s="3" t="s">
        <v>453</v>
      </c>
      <c r="F1679" s="3" t="str">
        <f t="shared" si="26"/>
        <v>Retail</v>
      </c>
      <c r="G1679" s="3">
        <v>4</v>
      </c>
      <c r="H1679" s="57"/>
    </row>
    <row r="1680" spans="1:8">
      <c r="A1680" s="57"/>
      <c r="B1680" s="57"/>
      <c r="C1680" s="176">
        <v>42243.45</v>
      </c>
      <c r="D1680" s="3" t="s">
        <v>445</v>
      </c>
      <c r="E1680" s="3" t="s">
        <v>457</v>
      </c>
      <c r="F1680" s="3" t="str">
        <f t="shared" si="26"/>
        <v>Retail</v>
      </c>
      <c r="G1680" s="3">
        <v>6</v>
      </c>
      <c r="H1680" s="57"/>
    </row>
    <row r="1681" spans="1:8">
      <c r="A1681" s="57"/>
      <c r="B1681" s="57"/>
      <c r="C1681" s="176">
        <v>41984.529900000001</v>
      </c>
      <c r="D1681" s="3" t="s">
        <v>445</v>
      </c>
      <c r="E1681" s="3" t="s">
        <v>7</v>
      </c>
      <c r="F1681" s="3" t="str">
        <f t="shared" si="26"/>
        <v>Wholesale</v>
      </c>
      <c r="G1681" s="3">
        <v>28</v>
      </c>
      <c r="H1681" s="57"/>
    </row>
    <row r="1682" spans="1:8">
      <c r="A1682" s="57"/>
      <c r="B1682" s="57"/>
      <c r="C1682" s="176">
        <v>42262.527800000003</v>
      </c>
      <c r="D1682" s="3" t="s">
        <v>446</v>
      </c>
      <c r="E1682" s="3" t="s">
        <v>453</v>
      </c>
      <c r="F1682" s="3" t="str">
        <f t="shared" si="26"/>
        <v>Retail</v>
      </c>
      <c r="G1682" s="3">
        <v>3</v>
      </c>
      <c r="H1682" s="57"/>
    </row>
    <row r="1683" spans="1:8">
      <c r="A1683" s="57"/>
      <c r="B1683" s="57"/>
      <c r="C1683" s="176">
        <v>42351.114600000001</v>
      </c>
      <c r="D1683" s="3" t="s">
        <v>449</v>
      </c>
      <c r="E1683" s="3" t="s">
        <v>6</v>
      </c>
      <c r="F1683" s="3" t="str">
        <f t="shared" si="26"/>
        <v>Wholesale</v>
      </c>
      <c r="G1683" s="3">
        <v>72</v>
      </c>
      <c r="H1683" s="57"/>
    </row>
    <row r="1684" spans="1:8">
      <c r="A1684" s="57"/>
      <c r="B1684" s="57"/>
      <c r="C1684" s="176">
        <v>41983.208299999998</v>
      </c>
      <c r="D1684" s="3" t="s">
        <v>447</v>
      </c>
      <c r="E1684" s="3" t="s">
        <v>454</v>
      </c>
      <c r="F1684" s="3" t="str">
        <f t="shared" si="26"/>
        <v>Retail</v>
      </c>
      <c r="G1684" s="3">
        <v>4</v>
      </c>
      <c r="H1684" s="57"/>
    </row>
    <row r="1685" spans="1:8">
      <c r="A1685" s="57"/>
      <c r="B1685" s="57"/>
      <c r="C1685" s="176">
        <v>41985.497199999998</v>
      </c>
      <c r="D1685" s="3" t="s">
        <v>449</v>
      </c>
      <c r="E1685" s="3" t="s">
        <v>114</v>
      </c>
      <c r="F1685" s="3" t="str">
        <f t="shared" si="26"/>
        <v>Retail</v>
      </c>
      <c r="G1685" s="3">
        <v>1</v>
      </c>
      <c r="H1685" s="57"/>
    </row>
    <row r="1686" spans="1:8">
      <c r="A1686" s="57"/>
      <c r="B1686" s="57"/>
      <c r="C1686" s="176">
        <v>42022.095800000003</v>
      </c>
      <c r="D1686" s="3" t="s">
        <v>445</v>
      </c>
      <c r="E1686" s="3" t="s">
        <v>457</v>
      </c>
      <c r="F1686" s="3" t="str">
        <f t="shared" si="26"/>
        <v>Retail</v>
      </c>
      <c r="G1686" s="3">
        <v>6</v>
      </c>
      <c r="H1686" s="57"/>
    </row>
    <row r="1687" spans="1:8">
      <c r="A1687" s="57"/>
      <c r="B1687" s="57"/>
      <c r="C1687" s="176">
        <v>42261.5049</v>
      </c>
      <c r="D1687" s="3" t="s">
        <v>445</v>
      </c>
      <c r="E1687" s="3" t="s">
        <v>461</v>
      </c>
      <c r="F1687" s="3" t="str">
        <f t="shared" si="26"/>
        <v>Wholesale</v>
      </c>
      <c r="G1687" s="3">
        <v>65</v>
      </c>
      <c r="H1687" s="57"/>
    </row>
    <row r="1688" spans="1:8">
      <c r="A1688" s="57"/>
      <c r="B1688" s="57"/>
      <c r="C1688" s="176">
        <v>42133.798600000002</v>
      </c>
      <c r="D1688" s="3" t="s">
        <v>447</v>
      </c>
      <c r="E1688" s="3" t="s">
        <v>451</v>
      </c>
      <c r="F1688" s="3" t="str">
        <f t="shared" si="26"/>
        <v>Retail</v>
      </c>
      <c r="G1688" s="3">
        <v>6</v>
      </c>
      <c r="H1688" s="57"/>
    </row>
    <row r="1689" spans="1:8">
      <c r="A1689" s="57"/>
      <c r="B1689" s="57"/>
      <c r="C1689" s="176">
        <v>42335.233999999997</v>
      </c>
      <c r="D1689" s="3" t="s">
        <v>447</v>
      </c>
      <c r="E1689" s="3" t="s">
        <v>452</v>
      </c>
      <c r="F1689" s="3" t="str">
        <f t="shared" si="26"/>
        <v>Retail</v>
      </c>
      <c r="G1689" s="3">
        <v>3</v>
      </c>
      <c r="H1689" s="57"/>
    </row>
    <row r="1690" spans="1:8">
      <c r="A1690" s="57"/>
      <c r="B1690" s="57"/>
      <c r="C1690" s="176">
        <v>42180.4611</v>
      </c>
      <c r="D1690" s="3" t="s">
        <v>449</v>
      </c>
      <c r="E1690" s="3" t="s">
        <v>10</v>
      </c>
      <c r="F1690" s="3" t="str">
        <f t="shared" si="26"/>
        <v>Retail</v>
      </c>
      <c r="G1690" s="3">
        <v>1</v>
      </c>
      <c r="H1690" s="57"/>
    </row>
    <row r="1691" spans="1:8">
      <c r="A1691" s="57"/>
      <c r="B1691" s="57"/>
      <c r="C1691" s="176">
        <v>42344.428500000002</v>
      </c>
      <c r="D1691" s="3" t="s">
        <v>449</v>
      </c>
      <c r="E1691" s="3" t="s">
        <v>452</v>
      </c>
      <c r="F1691" s="3" t="str">
        <f t="shared" si="26"/>
        <v>Wholesale</v>
      </c>
      <c r="G1691" s="3">
        <v>42</v>
      </c>
      <c r="H1691" s="57"/>
    </row>
    <row r="1692" spans="1:8">
      <c r="A1692" s="57"/>
      <c r="B1692" s="57"/>
      <c r="C1692" s="176">
        <v>42167.468800000002</v>
      </c>
      <c r="D1692" s="3" t="s">
        <v>445</v>
      </c>
      <c r="E1692" s="3" t="s">
        <v>6</v>
      </c>
      <c r="F1692" s="3" t="str">
        <f t="shared" si="26"/>
        <v>Retail</v>
      </c>
      <c r="G1692" s="3">
        <v>6</v>
      </c>
      <c r="H1692" s="57"/>
    </row>
    <row r="1693" spans="1:8">
      <c r="A1693" s="57"/>
      <c r="B1693" s="57"/>
      <c r="C1693" s="176">
        <v>42352.815999999999</v>
      </c>
      <c r="D1693" s="3" t="s">
        <v>446</v>
      </c>
      <c r="E1693" s="3" t="s">
        <v>6</v>
      </c>
      <c r="F1693" s="3" t="str">
        <f t="shared" si="26"/>
        <v>Wholesale</v>
      </c>
      <c r="G1693" s="3">
        <v>111</v>
      </c>
      <c r="H1693" s="57"/>
    </row>
    <row r="1694" spans="1:8">
      <c r="A1694" s="57"/>
      <c r="B1694" s="57"/>
      <c r="C1694" s="176">
        <v>42209.499300000003</v>
      </c>
      <c r="D1694" s="3" t="s">
        <v>445</v>
      </c>
      <c r="E1694" s="3" t="s">
        <v>453</v>
      </c>
      <c r="F1694" s="3" t="str">
        <f t="shared" si="26"/>
        <v>Wholesale</v>
      </c>
      <c r="G1694" s="3">
        <v>19</v>
      </c>
      <c r="H1694" s="57"/>
    </row>
    <row r="1695" spans="1:8">
      <c r="A1695" s="57"/>
      <c r="B1695" s="57"/>
      <c r="C1695" s="176">
        <v>42120.75</v>
      </c>
      <c r="D1695" s="3" t="s">
        <v>446</v>
      </c>
      <c r="E1695" s="3" t="s">
        <v>8</v>
      </c>
      <c r="F1695" s="3" t="str">
        <f t="shared" si="26"/>
        <v>Retail</v>
      </c>
      <c r="G1695" s="3">
        <v>1</v>
      </c>
      <c r="H1695" s="57"/>
    </row>
    <row r="1696" spans="1:8">
      <c r="A1696" s="57"/>
      <c r="B1696" s="57"/>
      <c r="C1696" s="176">
        <v>42089.549299999999</v>
      </c>
      <c r="D1696" s="3" t="s">
        <v>445</v>
      </c>
      <c r="E1696" s="3" t="s">
        <v>453</v>
      </c>
      <c r="F1696" s="3" t="str">
        <f t="shared" si="26"/>
        <v>Retail</v>
      </c>
      <c r="G1696" s="3">
        <v>7</v>
      </c>
      <c r="H1696" s="57"/>
    </row>
    <row r="1697" spans="1:8">
      <c r="A1697" s="57"/>
      <c r="B1697" s="57"/>
      <c r="C1697" s="176">
        <v>42205.746500000001</v>
      </c>
      <c r="D1697" s="3" t="s">
        <v>445</v>
      </c>
      <c r="E1697" s="3" t="s">
        <v>6</v>
      </c>
      <c r="F1697" s="3" t="str">
        <f t="shared" si="26"/>
        <v>Wholesale</v>
      </c>
      <c r="G1697" s="3">
        <v>33</v>
      </c>
      <c r="H1697" s="57"/>
    </row>
    <row r="1698" spans="1:8">
      <c r="A1698" s="57"/>
      <c r="B1698" s="57"/>
      <c r="C1698" s="176">
        <v>41979.510399999999</v>
      </c>
      <c r="D1698" s="3" t="s">
        <v>445</v>
      </c>
      <c r="E1698" s="3" t="s">
        <v>458</v>
      </c>
      <c r="F1698" s="3" t="str">
        <f t="shared" si="26"/>
        <v>Retail</v>
      </c>
      <c r="G1698" s="3">
        <v>2</v>
      </c>
      <c r="H1698" s="57"/>
    </row>
    <row r="1699" spans="1:8">
      <c r="A1699" s="57"/>
      <c r="B1699" s="57"/>
      <c r="C1699" s="176">
        <v>41979.622199999998</v>
      </c>
      <c r="D1699" s="3" t="s">
        <v>445</v>
      </c>
      <c r="E1699" s="3" t="s">
        <v>453</v>
      </c>
      <c r="F1699" s="3" t="str">
        <f t="shared" si="26"/>
        <v>Wholesale</v>
      </c>
      <c r="G1699" s="3">
        <v>63</v>
      </c>
      <c r="H1699" s="57"/>
    </row>
    <row r="1700" spans="1:8">
      <c r="A1700" s="57"/>
      <c r="B1700" s="57"/>
      <c r="C1700" s="176">
        <v>41984.702100000002</v>
      </c>
      <c r="D1700" s="3" t="s">
        <v>445</v>
      </c>
      <c r="E1700" s="3" t="s">
        <v>8</v>
      </c>
      <c r="F1700" s="3" t="str">
        <f t="shared" si="26"/>
        <v>Wholesale</v>
      </c>
      <c r="G1700" s="3">
        <v>72</v>
      </c>
      <c r="H1700" s="57"/>
    </row>
    <row r="1701" spans="1:8">
      <c r="A1701" s="57"/>
      <c r="B1701" s="57"/>
      <c r="C1701" s="176">
        <v>42359.75</v>
      </c>
      <c r="D1701" s="3" t="s">
        <v>449</v>
      </c>
      <c r="E1701" s="3" t="s">
        <v>453</v>
      </c>
      <c r="F1701" s="3" t="str">
        <f t="shared" si="26"/>
        <v>Wholesale</v>
      </c>
      <c r="G1701" s="3">
        <v>70</v>
      </c>
      <c r="H1701" s="57"/>
    </row>
    <row r="1702" spans="1:8">
      <c r="A1702" s="57"/>
      <c r="B1702" s="57"/>
      <c r="C1702" s="176">
        <v>41981.855600000003</v>
      </c>
      <c r="D1702" s="3" t="s">
        <v>449</v>
      </c>
      <c r="E1702" s="3" t="s">
        <v>460</v>
      </c>
      <c r="F1702" s="3" t="str">
        <f t="shared" si="26"/>
        <v>Retail</v>
      </c>
      <c r="G1702" s="3">
        <v>7</v>
      </c>
      <c r="H1702" s="57"/>
    </row>
    <row r="1703" spans="1:8">
      <c r="A1703" s="57"/>
      <c r="B1703" s="57"/>
      <c r="C1703" s="176">
        <v>42348.224999999999</v>
      </c>
      <c r="D1703" s="3" t="s">
        <v>446</v>
      </c>
      <c r="E1703" s="3" t="s">
        <v>6</v>
      </c>
      <c r="F1703" s="3" t="str">
        <f t="shared" si="26"/>
        <v>Retail</v>
      </c>
      <c r="G1703" s="3">
        <v>1</v>
      </c>
      <c r="H1703" s="57"/>
    </row>
    <row r="1704" spans="1:8">
      <c r="A1704" s="57"/>
      <c r="B1704" s="57"/>
      <c r="C1704" s="176">
        <v>42361.117400000003</v>
      </c>
      <c r="D1704" s="3" t="s">
        <v>445</v>
      </c>
      <c r="E1704" s="3" t="s">
        <v>453</v>
      </c>
      <c r="F1704" s="3" t="str">
        <f t="shared" si="26"/>
        <v>Wholesale</v>
      </c>
      <c r="G1704" s="3">
        <v>61</v>
      </c>
      <c r="H1704" s="57"/>
    </row>
    <row r="1705" spans="1:8">
      <c r="A1705" s="57"/>
      <c r="B1705" s="57"/>
      <c r="C1705" s="176">
        <v>42337.802799999998</v>
      </c>
      <c r="D1705" s="3" t="s">
        <v>449</v>
      </c>
      <c r="E1705" s="3" t="s">
        <v>453</v>
      </c>
      <c r="F1705" s="3" t="str">
        <f t="shared" si="26"/>
        <v>Retail</v>
      </c>
      <c r="G1705" s="3">
        <v>2</v>
      </c>
      <c r="H1705" s="57"/>
    </row>
    <row r="1706" spans="1:8">
      <c r="A1706" s="57"/>
      <c r="B1706" s="57"/>
      <c r="C1706" s="176">
        <v>42103.756300000001</v>
      </c>
      <c r="D1706" s="3" t="s">
        <v>445</v>
      </c>
      <c r="E1706" s="3" t="s">
        <v>450</v>
      </c>
      <c r="F1706" s="3" t="str">
        <f t="shared" si="26"/>
        <v>Retail</v>
      </c>
      <c r="G1706" s="3">
        <v>3</v>
      </c>
      <c r="H1706" s="57"/>
    </row>
    <row r="1707" spans="1:8">
      <c r="A1707" s="57"/>
      <c r="B1707" s="57"/>
      <c r="C1707" s="176">
        <v>41988.8632</v>
      </c>
      <c r="D1707" s="3" t="s">
        <v>446</v>
      </c>
      <c r="E1707" s="3" t="s">
        <v>457</v>
      </c>
      <c r="F1707" s="3" t="str">
        <f t="shared" si="26"/>
        <v>Wholesale</v>
      </c>
      <c r="G1707" s="3">
        <v>125</v>
      </c>
      <c r="H1707" s="57"/>
    </row>
    <row r="1708" spans="1:8">
      <c r="A1708" s="57"/>
      <c r="B1708" s="57"/>
      <c r="C1708" s="176">
        <v>41982.531900000002</v>
      </c>
      <c r="D1708" s="3" t="s">
        <v>447</v>
      </c>
      <c r="E1708" s="3" t="s">
        <v>452</v>
      </c>
      <c r="F1708" s="3" t="str">
        <f t="shared" si="26"/>
        <v>Retail</v>
      </c>
      <c r="G1708" s="3">
        <v>2</v>
      </c>
      <c r="H1708" s="57"/>
    </row>
    <row r="1709" spans="1:8">
      <c r="A1709" s="57"/>
      <c r="B1709" s="57"/>
      <c r="C1709" s="176">
        <v>41984.559699999998</v>
      </c>
      <c r="D1709" s="3" t="s">
        <v>445</v>
      </c>
      <c r="E1709" s="3" t="s">
        <v>9</v>
      </c>
      <c r="F1709" s="3" t="str">
        <f t="shared" si="26"/>
        <v>Retail</v>
      </c>
      <c r="G1709" s="3">
        <v>2</v>
      </c>
      <c r="H1709" s="57"/>
    </row>
    <row r="1710" spans="1:8">
      <c r="A1710" s="57"/>
      <c r="B1710" s="57"/>
      <c r="C1710" s="176">
        <v>42196.4931</v>
      </c>
      <c r="D1710" s="3" t="s">
        <v>447</v>
      </c>
      <c r="E1710" s="3" t="s">
        <v>6</v>
      </c>
      <c r="F1710" s="3" t="str">
        <f t="shared" si="26"/>
        <v>Wholesale</v>
      </c>
      <c r="G1710" s="3">
        <v>38</v>
      </c>
      <c r="H1710" s="57"/>
    </row>
    <row r="1711" spans="1:8">
      <c r="A1711" s="57"/>
      <c r="B1711" s="57"/>
      <c r="C1711" s="176">
        <v>42210.530599999998</v>
      </c>
      <c r="D1711" s="3" t="s">
        <v>445</v>
      </c>
      <c r="E1711" s="3" t="s">
        <v>453</v>
      </c>
      <c r="F1711" s="3" t="str">
        <f t="shared" si="26"/>
        <v>Wholesale</v>
      </c>
      <c r="G1711" s="3">
        <v>69</v>
      </c>
      <c r="H1711" s="57"/>
    </row>
    <row r="1712" spans="1:8">
      <c r="A1712" s="57"/>
      <c r="B1712" s="57"/>
      <c r="C1712" s="176">
        <v>42293.736799999999</v>
      </c>
      <c r="D1712" s="3" t="s">
        <v>445</v>
      </c>
      <c r="E1712" s="3" t="s">
        <v>312</v>
      </c>
      <c r="F1712" s="3" t="str">
        <f t="shared" si="26"/>
        <v>Wholesale</v>
      </c>
      <c r="G1712" s="3">
        <v>33</v>
      </c>
      <c r="H1712" s="57"/>
    </row>
    <row r="1713" spans="1:8">
      <c r="A1713" s="57"/>
      <c r="B1713" s="57"/>
      <c r="C1713" s="176">
        <v>42012.502099999998</v>
      </c>
      <c r="D1713" s="3" t="s">
        <v>447</v>
      </c>
      <c r="E1713" s="3" t="s">
        <v>453</v>
      </c>
      <c r="F1713" s="3" t="str">
        <f t="shared" si="26"/>
        <v>Retail</v>
      </c>
      <c r="G1713" s="3">
        <v>2</v>
      </c>
      <c r="H1713" s="57"/>
    </row>
    <row r="1714" spans="1:8">
      <c r="A1714" s="57"/>
      <c r="B1714" s="57"/>
      <c r="C1714" s="176">
        <v>41985.684699999998</v>
      </c>
      <c r="D1714" s="3" t="s">
        <v>445</v>
      </c>
      <c r="E1714" s="3" t="s">
        <v>453</v>
      </c>
      <c r="F1714" s="3" t="str">
        <f t="shared" si="26"/>
        <v>Wholesale</v>
      </c>
      <c r="G1714" s="3">
        <v>68</v>
      </c>
      <c r="H1714" s="57"/>
    </row>
    <row r="1715" spans="1:8">
      <c r="A1715" s="57"/>
      <c r="B1715" s="57"/>
      <c r="C1715" s="176">
        <v>42191.785400000001</v>
      </c>
      <c r="D1715" s="3" t="s">
        <v>447</v>
      </c>
      <c r="E1715" s="3" t="s">
        <v>110</v>
      </c>
      <c r="F1715" s="3" t="str">
        <f t="shared" si="26"/>
        <v>Wholesale</v>
      </c>
      <c r="G1715" s="3">
        <v>34</v>
      </c>
      <c r="H1715" s="57"/>
    </row>
    <row r="1716" spans="1:8">
      <c r="A1716" s="57"/>
      <c r="B1716" s="57"/>
      <c r="C1716" s="176">
        <v>42218.486799999999</v>
      </c>
      <c r="D1716" s="3" t="s">
        <v>449</v>
      </c>
      <c r="E1716" s="3" t="s">
        <v>9</v>
      </c>
      <c r="F1716" s="3" t="str">
        <f t="shared" si="26"/>
        <v>Retail</v>
      </c>
      <c r="G1716" s="3">
        <v>6</v>
      </c>
      <c r="H1716" s="57"/>
    </row>
    <row r="1717" spans="1:8">
      <c r="A1717" s="57"/>
      <c r="B1717" s="57"/>
      <c r="C1717" s="176">
        <v>42103.486799999999</v>
      </c>
      <c r="D1717" s="3" t="s">
        <v>445</v>
      </c>
      <c r="E1717" s="3" t="s">
        <v>460</v>
      </c>
      <c r="F1717" s="3" t="str">
        <f t="shared" si="26"/>
        <v>Retail</v>
      </c>
      <c r="G1717" s="3">
        <v>5</v>
      </c>
      <c r="H1717" s="57"/>
    </row>
    <row r="1718" spans="1:8">
      <c r="A1718" s="57"/>
      <c r="B1718" s="57"/>
      <c r="C1718" s="176">
        <v>42132.474300000002</v>
      </c>
      <c r="D1718" s="3" t="s">
        <v>446</v>
      </c>
      <c r="E1718" s="3" t="s">
        <v>460</v>
      </c>
      <c r="F1718" s="3" t="str">
        <f t="shared" si="26"/>
        <v>Wholesale</v>
      </c>
      <c r="G1718" s="3">
        <v>27</v>
      </c>
      <c r="H1718" s="57"/>
    </row>
    <row r="1719" spans="1:8">
      <c r="A1719" s="57"/>
      <c r="B1719" s="57"/>
      <c r="C1719" s="176">
        <v>42276.190300000002</v>
      </c>
      <c r="D1719" s="3" t="s">
        <v>445</v>
      </c>
      <c r="E1719" s="3" t="s">
        <v>461</v>
      </c>
      <c r="F1719" s="3" t="str">
        <f t="shared" si="26"/>
        <v>Retail</v>
      </c>
      <c r="G1719" s="3">
        <v>2</v>
      </c>
      <c r="H1719" s="57"/>
    </row>
    <row r="1720" spans="1:8">
      <c r="A1720" s="57"/>
      <c r="B1720" s="57"/>
      <c r="C1720" s="176">
        <v>42352.982600000003</v>
      </c>
      <c r="D1720" s="3" t="s">
        <v>445</v>
      </c>
      <c r="E1720" s="3" t="s">
        <v>7</v>
      </c>
      <c r="F1720" s="3" t="str">
        <f t="shared" si="26"/>
        <v>Wholesale</v>
      </c>
      <c r="G1720" s="3">
        <v>63</v>
      </c>
      <c r="H1720" s="57"/>
    </row>
    <row r="1721" spans="1:8">
      <c r="A1721" s="57"/>
      <c r="B1721" s="57"/>
      <c r="C1721" s="176">
        <v>42276.500699999997</v>
      </c>
      <c r="D1721" s="3" t="s">
        <v>445</v>
      </c>
      <c r="E1721" s="3" t="s">
        <v>453</v>
      </c>
      <c r="F1721" s="3" t="str">
        <f t="shared" si="26"/>
        <v>Wholesale</v>
      </c>
      <c r="G1721" s="3">
        <v>146</v>
      </c>
      <c r="H1721" s="57"/>
    </row>
    <row r="1722" spans="1:8">
      <c r="A1722" s="57"/>
      <c r="B1722" s="57"/>
      <c r="C1722" s="176">
        <v>42161.718099999998</v>
      </c>
      <c r="D1722" s="3" t="s">
        <v>445</v>
      </c>
      <c r="E1722" s="3" t="s">
        <v>453</v>
      </c>
      <c r="F1722" s="3" t="str">
        <f t="shared" si="26"/>
        <v>Wholesale</v>
      </c>
      <c r="G1722" s="3">
        <v>38</v>
      </c>
      <c r="H1722" s="57"/>
    </row>
    <row r="1723" spans="1:8">
      <c r="A1723" s="57"/>
      <c r="B1723" s="57"/>
      <c r="C1723" s="176">
        <v>41975.755599999997</v>
      </c>
      <c r="D1723" s="3" t="s">
        <v>447</v>
      </c>
      <c r="E1723" s="3" t="s">
        <v>453</v>
      </c>
      <c r="F1723" s="3" t="str">
        <f t="shared" si="26"/>
        <v>Wholesale</v>
      </c>
      <c r="G1723" s="3">
        <v>32</v>
      </c>
      <c r="H1723" s="57"/>
    </row>
    <row r="1724" spans="1:8">
      <c r="A1724" s="57"/>
      <c r="B1724" s="57"/>
      <c r="C1724" s="176">
        <v>42206.5389</v>
      </c>
      <c r="D1724" s="3" t="s">
        <v>445</v>
      </c>
      <c r="E1724" s="3" t="s">
        <v>453</v>
      </c>
      <c r="F1724" s="3" t="str">
        <f t="shared" si="26"/>
        <v>Wholesale</v>
      </c>
      <c r="G1724" s="3">
        <v>57</v>
      </c>
      <c r="H1724" s="57"/>
    </row>
    <row r="1725" spans="1:8">
      <c r="A1725" s="57"/>
      <c r="B1725" s="57"/>
      <c r="C1725" s="176">
        <v>42225.797200000001</v>
      </c>
      <c r="D1725" s="3" t="s">
        <v>449</v>
      </c>
      <c r="E1725" s="3" t="s">
        <v>458</v>
      </c>
      <c r="F1725" s="3" t="str">
        <f t="shared" si="26"/>
        <v>Wholesale</v>
      </c>
      <c r="G1725" s="3">
        <v>25</v>
      </c>
      <c r="H1725" s="57"/>
    </row>
    <row r="1726" spans="1:8">
      <c r="A1726" s="57"/>
      <c r="B1726" s="57"/>
      <c r="C1726" s="176">
        <v>42314.167399999998</v>
      </c>
      <c r="D1726" s="3" t="s">
        <v>445</v>
      </c>
      <c r="E1726" s="3" t="s">
        <v>453</v>
      </c>
      <c r="F1726" s="3" t="str">
        <f t="shared" si="26"/>
        <v>Wholesale</v>
      </c>
      <c r="G1726" s="3">
        <v>60</v>
      </c>
      <c r="H1726" s="57"/>
    </row>
    <row r="1727" spans="1:8">
      <c r="A1727" s="57"/>
      <c r="B1727" s="57"/>
      <c r="C1727" s="176">
        <v>42352.484700000001</v>
      </c>
      <c r="D1727" s="3" t="s">
        <v>446</v>
      </c>
      <c r="E1727" s="3" t="s">
        <v>461</v>
      </c>
      <c r="F1727" s="3" t="str">
        <f t="shared" si="26"/>
        <v>Retail</v>
      </c>
      <c r="G1727" s="3">
        <v>1</v>
      </c>
      <c r="H1727" s="57"/>
    </row>
    <row r="1728" spans="1:8">
      <c r="A1728" s="57"/>
      <c r="B1728" s="57"/>
      <c r="C1728" s="176">
        <v>41984.749300000003</v>
      </c>
      <c r="D1728" s="3" t="s">
        <v>445</v>
      </c>
      <c r="E1728" s="3" t="s">
        <v>453</v>
      </c>
      <c r="F1728" s="3" t="str">
        <f t="shared" si="26"/>
        <v>Retail</v>
      </c>
      <c r="G1728" s="3">
        <v>3</v>
      </c>
      <c r="H1728" s="57"/>
    </row>
    <row r="1729" spans="1:8">
      <c r="A1729" s="57"/>
      <c r="B1729" s="57"/>
      <c r="C1729" s="176">
        <v>42349.489600000001</v>
      </c>
      <c r="D1729" s="3" t="s">
        <v>445</v>
      </c>
      <c r="E1729" s="3" t="s">
        <v>453</v>
      </c>
      <c r="F1729" s="3" t="str">
        <f t="shared" si="26"/>
        <v>Wholesale</v>
      </c>
      <c r="G1729" s="3">
        <v>33</v>
      </c>
      <c r="H1729" s="57"/>
    </row>
    <row r="1730" spans="1:8">
      <c r="A1730" s="57"/>
      <c r="B1730" s="57"/>
      <c r="C1730" s="176">
        <v>41985.133999999998</v>
      </c>
      <c r="D1730" s="3" t="s">
        <v>447</v>
      </c>
      <c r="E1730" s="3" t="s">
        <v>9</v>
      </c>
      <c r="F1730" s="3" t="str">
        <f t="shared" si="26"/>
        <v>Wholesale</v>
      </c>
      <c r="G1730" s="3">
        <v>70</v>
      </c>
      <c r="H1730" s="57"/>
    </row>
    <row r="1731" spans="1:8">
      <c r="A1731" s="57"/>
      <c r="B1731" s="57"/>
      <c r="C1731" s="176">
        <v>42067.486100000002</v>
      </c>
      <c r="D1731" s="3" t="s">
        <v>445</v>
      </c>
      <c r="E1731" s="3" t="s">
        <v>312</v>
      </c>
      <c r="F1731" s="3" t="str">
        <f t="shared" si="26"/>
        <v>Retail</v>
      </c>
      <c r="G1731" s="3">
        <v>4</v>
      </c>
      <c r="H1731" s="57"/>
    </row>
    <row r="1732" spans="1:8">
      <c r="A1732" s="57"/>
      <c r="B1732" s="57"/>
      <c r="C1732" s="176">
        <v>42205.499300000003</v>
      </c>
      <c r="D1732" s="3" t="s">
        <v>447</v>
      </c>
      <c r="E1732" s="3" t="s">
        <v>453</v>
      </c>
      <c r="F1732" s="3" t="str">
        <f t="shared" si="26"/>
        <v>Wholesale</v>
      </c>
      <c r="G1732" s="3">
        <v>71</v>
      </c>
      <c r="H1732" s="57"/>
    </row>
    <row r="1733" spans="1:8">
      <c r="A1733" s="57"/>
      <c r="B1733" s="57"/>
      <c r="C1733" s="176">
        <v>42331.045100000003</v>
      </c>
      <c r="D1733" s="3" t="s">
        <v>446</v>
      </c>
      <c r="E1733" s="3" t="s">
        <v>6</v>
      </c>
      <c r="F1733" s="3" t="str">
        <f t="shared" si="26"/>
        <v>Retail</v>
      </c>
      <c r="G1733" s="3">
        <v>2</v>
      </c>
      <c r="H1733" s="57"/>
    </row>
    <row r="1734" spans="1:8">
      <c r="A1734" s="57"/>
      <c r="B1734" s="57"/>
      <c r="C1734" s="176">
        <v>42168.552799999998</v>
      </c>
      <c r="D1734" s="3" t="s">
        <v>445</v>
      </c>
      <c r="E1734" s="3" t="s">
        <v>461</v>
      </c>
      <c r="F1734" s="3" t="str">
        <f t="shared" si="26"/>
        <v>Wholesale</v>
      </c>
      <c r="G1734" s="3">
        <v>39</v>
      </c>
      <c r="H1734" s="57"/>
    </row>
    <row r="1735" spans="1:8">
      <c r="A1735" s="57"/>
      <c r="B1735" s="57"/>
      <c r="C1735" s="176">
        <v>42035.508999999998</v>
      </c>
      <c r="D1735" s="3" t="s">
        <v>446</v>
      </c>
      <c r="E1735" s="3" t="s">
        <v>453</v>
      </c>
      <c r="F1735" s="3" t="str">
        <f t="shared" si="26"/>
        <v>Retail</v>
      </c>
      <c r="G1735" s="3">
        <v>3</v>
      </c>
      <c r="H1735" s="57"/>
    </row>
    <row r="1736" spans="1:8">
      <c r="A1736" s="57"/>
      <c r="B1736" s="57"/>
      <c r="C1736" s="176">
        <v>41982.195099999997</v>
      </c>
      <c r="D1736" s="3" t="s">
        <v>447</v>
      </c>
      <c r="E1736" s="3" t="s">
        <v>452</v>
      </c>
      <c r="F1736" s="3" t="str">
        <f t="shared" si="26"/>
        <v>Wholesale</v>
      </c>
      <c r="G1736" s="3">
        <v>34</v>
      </c>
      <c r="H1736" s="57"/>
    </row>
    <row r="1737" spans="1:8">
      <c r="A1737" s="57"/>
      <c r="B1737" s="57"/>
      <c r="C1737" s="176">
        <v>41983.185400000002</v>
      </c>
      <c r="D1737" s="3" t="s">
        <v>445</v>
      </c>
      <c r="E1737" s="3" t="s">
        <v>110</v>
      </c>
      <c r="F1737" s="3" t="str">
        <f t="shared" si="26"/>
        <v>Wholesale</v>
      </c>
      <c r="G1737" s="3">
        <v>146</v>
      </c>
      <c r="H1737" s="57"/>
    </row>
    <row r="1738" spans="1:8">
      <c r="A1738" s="57"/>
      <c r="B1738" s="57"/>
      <c r="C1738" s="176">
        <v>41978.6993</v>
      </c>
      <c r="D1738" s="3" t="s">
        <v>445</v>
      </c>
      <c r="E1738" s="3" t="s">
        <v>450</v>
      </c>
      <c r="F1738" s="3" t="str">
        <f t="shared" ref="F1738:F1801" si="27">IF(G1738&lt;10,"Retail","Wholesale")</f>
        <v>Wholesale</v>
      </c>
      <c r="G1738" s="3">
        <v>28</v>
      </c>
      <c r="H1738" s="57"/>
    </row>
    <row r="1739" spans="1:8">
      <c r="A1739" s="57"/>
      <c r="B1739" s="57"/>
      <c r="C1739" s="176">
        <v>42352.527099999999</v>
      </c>
      <c r="D1739" s="3" t="s">
        <v>445</v>
      </c>
      <c r="E1739" s="3" t="s">
        <v>114</v>
      </c>
      <c r="F1739" s="3" t="str">
        <f t="shared" si="27"/>
        <v>Retail</v>
      </c>
      <c r="G1739" s="3">
        <v>1</v>
      </c>
      <c r="H1739" s="57"/>
    </row>
    <row r="1740" spans="1:8">
      <c r="A1740" s="57"/>
      <c r="B1740" s="57"/>
      <c r="C1740" s="176">
        <v>42179.464599999999</v>
      </c>
      <c r="D1740" s="3" t="s">
        <v>449</v>
      </c>
      <c r="E1740" s="3" t="s">
        <v>112</v>
      </c>
      <c r="F1740" s="3" t="str">
        <f t="shared" si="27"/>
        <v>Wholesale</v>
      </c>
      <c r="G1740" s="3">
        <v>36</v>
      </c>
      <c r="H1740" s="57"/>
    </row>
    <row r="1741" spans="1:8">
      <c r="A1741" s="57"/>
      <c r="B1741" s="57"/>
      <c r="C1741" s="176">
        <v>42307.485399999998</v>
      </c>
      <c r="D1741" s="3" t="s">
        <v>446</v>
      </c>
      <c r="E1741" s="3" t="s">
        <v>6</v>
      </c>
      <c r="F1741" s="3" t="str">
        <f t="shared" si="27"/>
        <v>Retail</v>
      </c>
      <c r="G1741" s="3">
        <v>2</v>
      </c>
      <c r="H1741" s="57"/>
    </row>
    <row r="1742" spans="1:8">
      <c r="A1742" s="57"/>
      <c r="B1742" s="57"/>
      <c r="C1742" s="176">
        <v>42333.472199999997</v>
      </c>
      <c r="D1742" s="3" t="s">
        <v>449</v>
      </c>
      <c r="E1742" s="3" t="s">
        <v>460</v>
      </c>
      <c r="F1742" s="3" t="str">
        <f t="shared" si="27"/>
        <v>Wholesale</v>
      </c>
      <c r="G1742" s="3">
        <v>37</v>
      </c>
      <c r="H1742" s="57"/>
    </row>
    <row r="1743" spans="1:8">
      <c r="A1743" s="57"/>
      <c r="B1743" s="57"/>
      <c r="C1743" s="176">
        <v>42091.100700000003</v>
      </c>
      <c r="D1743" s="3" t="s">
        <v>445</v>
      </c>
      <c r="E1743" s="3" t="s">
        <v>114</v>
      </c>
      <c r="F1743" s="3" t="str">
        <f t="shared" si="27"/>
        <v>Wholesale</v>
      </c>
      <c r="G1743" s="3">
        <v>26</v>
      </c>
      <c r="H1743" s="57"/>
    </row>
    <row r="1744" spans="1:8">
      <c r="A1744" s="57"/>
      <c r="B1744" s="57"/>
      <c r="C1744" s="176">
        <v>42273.102099999996</v>
      </c>
      <c r="D1744" s="3" t="s">
        <v>449</v>
      </c>
      <c r="E1744" s="3" t="s">
        <v>6</v>
      </c>
      <c r="F1744" s="3" t="str">
        <f t="shared" si="27"/>
        <v>Retail</v>
      </c>
      <c r="G1744" s="3">
        <v>1</v>
      </c>
      <c r="H1744" s="57"/>
    </row>
    <row r="1745" spans="1:8">
      <c r="A1745" s="57"/>
      <c r="B1745" s="57"/>
      <c r="C1745" s="176">
        <v>42277.513200000001</v>
      </c>
      <c r="D1745" s="3" t="s">
        <v>447</v>
      </c>
      <c r="E1745" s="3" t="s">
        <v>114</v>
      </c>
      <c r="F1745" s="3" t="str">
        <f t="shared" si="27"/>
        <v>Wholesale</v>
      </c>
      <c r="G1745" s="3">
        <v>28</v>
      </c>
      <c r="H1745" s="57"/>
    </row>
    <row r="1746" spans="1:8">
      <c r="A1746" s="57"/>
      <c r="B1746" s="57"/>
      <c r="C1746" s="176">
        <v>42361.470099999999</v>
      </c>
      <c r="D1746" s="3" t="s">
        <v>445</v>
      </c>
      <c r="E1746" s="3" t="s">
        <v>460</v>
      </c>
      <c r="F1746" s="3" t="str">
        <f t="shared" si="27"/>
        <v>Wholesale</v>
      </c>
      <c r="G1746" s="3">
        <v>90</v>
      </c>
      <c r="H1746" s="57"/>
    </row>
    <row r="1747" spans="1:8">
      <c r="A1747" s="57"/>
      <c r="B1747" s="57"/>
      <c r="C1747" s="176">
        <v>42346.789599999996</v>
      </c>
      <c r="D1747" s="3" t="s">
        <v>446</v>
      </c>
      <c r="E1747" s="3" t="s">
        <v>453</v>
      </c>
      <c r="F1747" s="3" t="str">
        <f t="shared" si="27"/>
        <v>Retail</v>
      </c>
      <c r="G1747" s="3">
        <v>2</v>
      </c>
      <c r="H1747" s="57"/>
    </row>
    <row r="1748" spans="1:8">
      <c r="A1748" s="57"/>
      <c r="B1748" s="57"/>
      <c r="C1748" s="176">
        <v>42233.957600000002</v>
      </c>
      <c r="D1748" s="3" t="s">
        <v>445</v>
      </c>
      <c r="E1748" s="3" t="s">
        <v>110</v>
      </c>
      <c r="F1748" s="3" t="str">
        <f t="shared" si="27"/>
        <v>Retail</v>
      </c>
      <c r="G1748" s="3">
        <v>3</v>
      </c>
      <c r="H1748" s="57"/>
    </row>
    <row r="1749" spans="1:8">
      <c r="A1749" s="57"/>
      <c r="B1749" s="57"/>
      <c r="C1749" s="176">
        <v>41985.214599999999</v>
      </c>
      <c r="D1749" s="3" t="s">
        <v>445</v>
      </c>
      <c r="E1749" s="3" t="s">
        <v>10</v>
      </c>
      <c r="F1749" s="3" t="str">
        <f t="shared" si="27"/>
        <v>Retail</v>
      </c>
      <c r="G1749" s="3">
        <v>7</v>
      </c>
      <c r="H1749" s="57"/>
    </row>
    <row r="1750" spans="1:8">
      <c r="A1750" s="57"/>
      <c r="B1750" s="57"/>
      <c r="C1750" s="176">
        <v>42308.118799999997</v>
      </c>
      <c r="D1750" s="3" t="s">
        <v>449</v>
      </c>
      <c r="E1750" s="3" t="s">
        <v>458</v>
      </c>
      <c r="F1750" s="3" t="str">
        <f t="shared" si="27"/>
        <v>Wholesale</v>
      </c>
      <c r="G1750" s="3">
        <v>32</v>
      </c>
      <c r="H1750" s="57"/>
    </row>
    <row r="1751" spans="1:8">
      <c r="A1751" s="57"/>
      <c r="B1751" s="57"/>
      <c r="C1751" s="176">
        <v>42357.786800000002</v>
      </c>
      <c r="D1751" s="3" t="s">
        <v>445</v>
      </c>
      <c r="E1751" s="3" t="s">
        <v>453</v>
      </c>
      <c r="F1751" s="3" t="str">
        <f t="shared" si="27"/>
        <v>Wholesale</v>
      </c>
      <c r="G1751" s="3">
        <v>78</v>
      </c>
      <c r="H1751" s="57"/>
    </row>
    <row r="1752" spans="1:8">
      <c r="A1752" s="57"/>
      <c r="B1752" s="57"/>
      <c r="C1752" s="176">
        <v>42034.5118</v>
      </c>
      <c r="D1752" s="3" t="s">
        <v>446</v>
      </c>
      <c r="E1752" s="3" t="s">
        <v>112</v>
      </c>
      <c r="F1752" s="3" t="str">
        <f t="shared" si="27"/>
        <v>Retail</v>
      </c>
      <c r="G1752" s="3">
        <v>9</v>
      </c>
      <c r="H1752" s="57"/>
    </row>
    <row r="1753" spans="1:8">
      <c r="A1753" s="57"/>
      <c r="B1753" s="57"/>
      <c r="C1753" s="176">
        <v>42249.609700000001</v>
      </c>
      <c r="D1753" s="3" t="s">
        <v>445</v>
      </c>
      <c r="E1753" s="3" t="s">
        <v>453</v>
      </c>
      <c r="F1753" s="3" t="str">
        <f t="shared" si="27"/>
        <v>Retail</v>
      </c>
      <c r="G1753" s="3">
        <v>2</v>
      </c>
      <c r="H1753" s="57"/>
    </row>
    <row r="1754" spans="1:8">
      <c r="A1754" s="57"/>
      <c r="B1754" s="57"/>
      <c r="C1754" s="176">
        <v>41983.167399999998</v>
      </c>
      <c r="D1754" s="3" t="s">
        <v>445</v>
      </c>
      <c r="E1754" s="3" t="s">
        <v>453</v>
      </c>
      <c r="F1754" s="3" t="str">
        <f t="shared" si="27"/>
        <v>Wholesale</v>
      </c>
      <c r="G1754" s="3">
        <v>31</v>
      </c>
      <c r="H1754" s="57"/>
    </row>
    <row r="1755" spans="1:8">
      <c r="A1755" s="57"/>
      <c r="B1755" s="57"/>
      <c r="C1755" s="176">
        <v>42181.499300000003</v>
      </c>
      <c r="D1755" s="3" t="s">
        <v>445</v>
      </c>
      <c r="E1755" s="3" t="s">
        <v>453</v>
      </c>
      <c r="F1755" s="3" t="str">
        <f t="shared" si="27"/>
        <v>Wholesale</v>
      </c>
      <c r="G1755" s="3">
        <v>49</v>
      </c>
      <c r="H1755" s="57"/>
    </row>
    <row r="1756" spans="1:8">
      <c r="A1756" s="57"/>
      <c r="B1756" s="57"/>
      <c r="C1756" s="176">
        <v>42166.492400000003</v>
      </c>
      <c r="D1756" s="3" t="s">
        <v>445</v>
      </c>
      <c r="E1756" s="3" t="s">
        <v>453</v>
      </c>
      <c r="F1756" s="3" t="str">
        <f t="shared" si="27"/>
        <v>Wholesale</v>
      </c>
      <c r="G1756" s="3">
        <v>154</v>
      </c>
      <c r="H1756" s="57"/>
    </row>
    <row r="1757" spans="1:8">
      <c r="A1757" s="57"/>
      <c r="B1757" s="57"/>
      <c r="C1757" s="176">
        <v>42347.463900000002</v>
      </c>
      <c r="D1757" s="3" t="s">
        <v>445</v>
      </c>
      <c r="E1757" s="3" t="s">
        <v>459</v>
      </c>
      <c r="F1757" s="3" t="str">
        <f t="shared" si="27"/>
        <v>Retail</v>
      </c>
      <c r="G1757" s="3">
        <v>2</v>
      </c>
      <c r="H1757" s="57"/>
    </row>
    <row r="1758" spans="1:8">
      <c r="A1758" s="57"/>
      <c r="B1758" s="57"/>
      <c r="C1758" s="176">
        <v>42290.571499999998</v>
      </c>
      <c r="D1758" s="3" t="s">
        <v>447</v>
      </c>
      <c r="E1758" s="3" t="s">
        <v>458</v>
      </c>
      <c r="F1758" s="3" t="str">
        <f t="shared" si="27"/>
        <v>Retail</v>
      </c>
      <c r="G1758" s="3">
        <v>1</v>
      </c>
      <c r="H1758" s="57"/>
    </row>
    <row r="1759" spans="1:8">
      <c r="A1759" s="57"/>
      <c r="B1759" s="57"/>
      <c r="C1759" s="176">
        <v>41983.765299999999</v>
      </c>
      <c r="D1759" s="3" t="s">
        <v>445</v>
      </c>
      <c r="E1759" s="3" t="s">
        <v>453</v>
      </c>
      <c r="F1759" s="3" t="str">
        <f t="shared" si="27"/>
        <v>Retail</v>
      </c>
      <c r="G1759" s="3">
        <v>2</v>
      </c>
      <c r="H1759" s="57"/>
    </row>
    <row r="1760" spans="1:8">
      <c r="A1760" s="57"/>
      <c r="B1760" s="57"/>
      <c r="C1760" s="176">
        <v>42197.456299999998</v>
      </c>
      <c r="D1760" s="3" t="s">
        <v>445</v>
      </c>
      <c r="E1760" s="3" t="s">
        <v>453</v>
      </c>
      <c r="F1760" s="3" t="str">
        <f t="shared" si="27"/>
        <v>Retail</v>
      </c>
      <c r="G1760" s="3">
        <v>4</v>
      </c>
      <c r="H1760" s="57"/>
    </row>
    <row r="1761" spans="1:8">
      <c r="A1761" s="57"/>
      <c r="B1761" s="57"/>
      <c r="C1761" s="176">
        <v>42265.549299999999</v>
      </c>
      <c r="D1761" s="3" t="s">
        <v>449</v>
      </c>
      <c r="E1761" s="3" t="s">
        <v>6</v>
      </c>
      <c r="F1761" s="3" t="str">
        <f t="shared" si="27"/>
        <v>Wholesale</v>
      </c>
      <c r="G1761" s="3">
        <v>155</v>
      </c>
      <c r="H1761" s="57"/>
    </row>
    <row r="1762" spans="1:8">
      <c r="A1762" s="57"/>
      <c r="B1762" s="57"/>
      <c r="C1762" s="176">
        <v>42163.799299999999</v>
      </c>
      <c r="D1762" s="3" t="s">
        <v>446</v>
      </c>
      <c r="E1762" s="3" t="s">
        <v>453</v>
      </c>
      <c r="F1762" s="3" t="str">
        <f t="shared" si="27"/>
        <v>Retail</v>
      </c>
      <c r="G1762" s="3">
        <v>5</v>
      </c>
      <c r="H1762" s="57"/>
    </row>
    <row r="1763" spans="1:8">
      <c r="A1763" s="57"/>
      <c r="B1763" s="57"/>
      <c r="C1763" s="176">
        <v>42344.196499999998</v>
      </c>
      <c r="D1763" s="3" t="s">
        <v>445</v>
      </c>
      <c r="E1763" s="3" t="s">
        <v>8</v>
      </c>
      <c r="F1763" s="3" t="str">
        <f t="shared" si="27"/>
        <v>Retail</v>
      </c>
      <c r="G1763" s="3">
        <v>5</v>
      </c>
      <c r="H1763" s="57"/>
    </row>
    <row r="1764" spans="1:8">
      <c r="A1764" s="57"/>
      <c r="B1764" s="57"/>
      <c r="C1764" s="176">
        <v>42229.7431</v>
      </c>
      <c r="D1764" s="3" t="s">
        <v>446</v>
      </c>
      <c r="E1764" s="3" t="s">
        <v>9</v>
      </c>
      <c r="F1764" s="3" t="str">
        <f t="shared" si="27"/>
        <v>Retail</v>
      </c>
      <c r="G1764" s="3">
        <v>2</v>
      </c>
      <c r="H1764" s="57"/>
    </row>
    <row r="1765" spans="1:8">
      <c r="A1765" s="57"/>
      <c r="B1765" s="57"/>
      <c r="C1765" s="176">
        <v>42248.780599999998</v>
      </c>
      <c r="D1765" s="3" t="s">
        <v>446</v>
      </c>
      <c r="E1765" s="3" t="s">
        <v>10</v>
      </c>
      <c r="F1765" s="3" t="str">
        <f t="shared" si="27"/>
        <v>Wholesale</v>
      </c>
      <c r="G1765" s="3">
        <v>51</v>
      </c>
      <c r="H1765" s="57"/>
    </row>
    <row r="1766" spans="1:8">
      <c r="A1766" s="57"/>
      <c r="B1766" s="57"/>
      <c r="C1766" s="176">
        <v>42232.5389</v>
      </c>
      <c r="D1766" s="3" t="s">
        <v>446</v>
      </c>
      <c r="E1766" s="3" t="s">
        <v>456</v>
      </c>
      <c r="F1766" s="3" t="str">
        <f t="shared" si="27"/>
        <v>Wholesale</v>
      </c>
      <c r="G1766" s="3">
        <v>34</v>
      </c>
      <c r="H1766" s="57"/>
    </row>
    <row r="1767" spans="1:8">
      <c r="A1767" s="57"/>
      <c r="B1767" s="57"/>
      <c r="C1767" s="176">
        <v>42006.502800000002</v>
      </c>
      <c r="D1767" s="3" t="s">
        <v>449</v>
      </c>
      <c r="E1767" s="3" t="s">
        <v>453</v>
      </c>
      <c r="F1767" s="3" t="str">
        <f t="shared" si="27"/>
        <v>Retail</v>
      </c>
      <c r="G1767" s="3">
        <v>2</v>
      </c>
      <c r="H1767" s="57"/>
    </row>
    <row r="1768" spans="1:8">
      <c r="A1768" s="57"/>
      <c r="B1768" s="57"/>
      <c r="C1768" s="176">
        <v>41985.106899999999</v>
      </c>
      <c r="D1768" s="3" t="s">
        <v>449</v>
      </c>
      <c r="E1768" s="3" t="s">
        <v>453</v>
      </c>
      <c r="F1768" s="3" t="str">
        <f t="shared" si="27"/>
        <v>Retail</v>
      </c>
      <c r="G1768" s="3">
        <v>1</v>
      </c>
      <c r="H1768" s="57"/>
    </row>
    <row r="1769" spans="1:8">
      <c r="A1769" s="57"/>
      <c r="B1769" s="57"/>
      <c r="C1769" s="176">
        <v>42338.554900000003</v>
      </c>
      <c r="D1769" s="3" t="s">
        <v>446</v>
      </c>
      <c r="E1769" s="3" t="s">
        <v>10</v>
      </c>
      <c r="F1769" s="3" t="str">
        <f t="shared" si="27"/>
        <v>Wholesale</v>
      </c>
      <c r="G1769" s="3">
        <v>72</v>
      </c>
      <c r="H1769" s="57"/>
    </row>
    <row r="1770" spans="1:8">
      <c r="A1770" s="57"/>
      <c r="B1770" s="57"/>
      <c r="C1770" s="176">
        <v>42341.525699999998</v>
      </c>
      <c r="D1770" s="3" t="s">
        <v>447</v>
      </c>
      <c r="E1770" s="3" t="s">
        <v>114</v>
      </c>
      <c r="F1770" s="3" t="str">
        <f t="shared" si="27"/>
        <v>Retail</v>
      </c>
      <c r="G1770" s="3">
        <v>3</v>
      </c>
      <c r="H1770" s="57"/>
    </row>
    <row r="1771" spans="1:8">
      <c r="A1771" s="57"/>
      <c r="B1771" s="57"/>
      <c r="C1771" s="176">
        <v>42117.725700000003</v>
      </c>
      <c r="D1771" s="3" t="s">
        <v>449</v>
      </c>
      <c r="E1771" s="3" t="s">
        <v>460</v>
      </c>
      <c r="F1771" s="3" t="str">
        <f t="shared" si="27"/>
        <v>Wholesale</v>
      </c>
      <c r="G1771" s="3">
        <v>42</v>
      </c>
      <c r="H1771" s="57"/>
    </row>
    <row r="1772" spans="1:8">
      <c r="A1772" s="57"/>
      <c r="B1772" s="57"/>
      <c r="C1772" s="176">
        <v>42194</v>
      </c>
      <c r="D1772" s="3" t="s">
        <v>445</v>
      </c>
      <c r="E1772" s="3" t="s">
        <v>6</v>
      </c>
      <c r="F1772" s="3" t="str">
        <f t="shared" si="27"/>
        <v>Retail</v>
      </c>
      <c r="G1772" s="3">
        <v>2</v>
      </c>
      <c r="H1772" s="57"/>
    </row>
    <row r="1773" spans="1:8">
      <c r="A1773" s="57"/>
      <c r="B1773" s="57"/>
      <c r="C1773" s="176">
        <v>42131.515299999999</v>
      </c>
      <c r="D1773" s="3" t="s">
        <v>445</v>
      </c>
      <c r="E1773" s="3" t="s">
        <v>114</v>
      </c>
      <c r="F1773" s="3" t="str">
        <f t="shared" si="27"/>
        <v>Wholesale</v>
      </c>
      <c r="G1773" s="3">
        <v>59</v>
      </c>
      <c r="H1773" s="57"/>
    </row>
    <row r="1774" spans="1:8">
      <c r="A1774" s="57"/>
      <c r="B1774" s="57"/>
      <c r="C1774" s="176">
        <v>42311.552799999998</v>
      </c>
      <c r="D1774" s="3" t="s">
        <v>447</v>
      </c>
      <c r="E1774" s="3" t="s">
        <v>312</v>
      </c>
      <c r="F1774" s="3" t="str">
        <f t="shared" si="27"/>
        <v>Retail</v>
      </c>
      <c r="G1774" s="3">
        <v>4</v>
      </c>
      <c r="H1774" s="57"/>
    </row>
    <row r="1775" spans="1:8">
      <c r="A1775" s="57"/>
      <c r="B1775" s="57"/>
      <c r="C1775" s="176">
        <v>42206.820099999997</v>
      </c>
      <c r="D1775" s="3" t="s">
        <v>445</v>
      </c>
      <c r="E1775" s="3" t="s">
        <v>10</v>
      </c>
      <c r="F1775" s="3" t="str">
        <f t="shared" si="27"/>
        <v>Retail</v>
      </c>
      <c r="G1775" s="3">
        <v>1</v>
      </c>
      <c r="H1775" s="57"/>
    </row>
    <row r="1776" spans="1:8">
      <c r="A1776" s="57"/>
      <c r="B1776" s="57"/>
      <c r="C1776" s="176">
        <v>42188.207600000002</v>
      </c>
      <c r="D1776" s="3" t="s">
        <v>446</v>
      </c>
      <c r="E1776" s="3" t="s">
        <v>454</v>
      </c>
      <c r="F1776" s="3" t="str">
        <f t="shared" si="27"/>
        <v>Retail</v>
      </c>
      <c r="G1776" s="3">
        <v>1</v>
      </c>
      <c r="H1776" s="57"/>
    </row>
    <row r="1777" spans="1:8">
      <c r="A1777" s="57"/>
      <c r="B1777" s="57"/>
      <c r="C1777" s="176">
        <v>42255.654900000001</v>
      </c>
      <c r="D1777" s="3" t="s">
        <v>445</v>
      </c>
      <c r="E1777" s="3" t="s">
        <v>312</v>
      </c>
      <c r="F1777" s="3" t="str">
        <f t="shared" si="27"/>
        <v>Retail</v>
      </c>
      <c r="G1777" s="3">
        <v>1</v>
      </c>
      <c r="H1777" s="57"/>
    </row>
    <row r="1778" spans="1:8">
      <c r="A1778" s="57"/>
      <c r="B1778" s="57"/>
      <c r="C1778" s="176">
        <v>42337.105600000003</v>
      </c>
      <c r="D1778" s="3" t="s">
        <v>445</v>
      </c>
      <c r="E1778" s="3" t="s">
        <v>114</v>
      </c>
      <c r="F1778" s="3" t="str">
        <f t="shared" si="27"/>
        <v>Retail</v>
      </c>
      <c r="G1778" s="3">
        <v>2</v>
      </c>
      <c r="H1778" s="57"/>
    </row>
    <row r="1779" spans="1:8">
      <c r="A1779" s="57"/>
      <c r="B1779" s="57"/>
      <c r="C1779" s="176">
        <v>41982.724999999999</v>
      </c>
      <c r="D1779" s="3" t="s">
        <v>445</v>
      </c>
      <c r="E1779" s="3" t="s">
        <v>453</v>
      </c>
      <c r="F1779" s="3" t="str">
        <f t="shared" si="27"/>
        <v>Wholesale</v>
      </c>
      <c r="G1779" s="3">
        <v>27</v>
      </c>
      <c r="H1779" s="57"/>
    </row>
    <row r="1780" spans="1:8">
      <c r="A1780" s="57"/>
      <c r="B1780" s="57"/>
      <c r="C1780" s="176">
        <v>41983.871500000001</v>
      </c>
      <c r="D1780" s="3" t="s">
        <v>445</v>
      </c>
      <c r="E1780" s="3" t="s">
        <v>455</v>
      </c>
      <c r="F1780" s="3" t="str">
        <f t="shared" si="27"/>
        <v>Retail</v>
      </c>
      <c r="G1780" s="3">
        <v>5</v>
      </c>
      <c r="H1780" s="57"/>
    </row>
    <row r="1781" spans="1:8">
      <c r="A1781" s="57"/>
      <c r="B1781" s="57"/>
      <c r="C1781" s="176">
        <v>42199.8799</v>
      </c>
      <c r="D1781" s="3" t="s">
        <v>447</v>
      </c>
      <c r="E1781" s="3" t="s">
        <v>312</v>
      </c>
      <c r="F1781" s="3" t="str">
        <f t="shared" si="27"/>
        <v>Wholesale</v>
      </c>
      <c r="G1781" s="3">
        <v>151</v>
      </c>
      <c r="H1781" s="57"/>
    </row>
    <row r="1782" spans="1:8">
      <c r="A1782" s="57"/>
      <c r="B1782" s="57"/>
      <c r="C1782" s="176">
        <v>42335.525699999998</v>
      </c>
      <c r="D1782" s="3" t="s">
        <v>446</v>
      </c>
      <c r="E1782" s="3" t="s">
        <v>452</v>
      </c>
      <c r="F1782" s="3" t="str">
        <f t="shared" si="27"/>
        <v>Retail</v>
      </c>
      <c r="G1782" s="3">
        <v>9</v>
      </c>
      <c r="H1782" s="57"/>
    </row>
    <row r="1783" spans="1:8">
      <c r="A1783" s="57"/>
      <c r="B1783" s="57"/>
      <c r="C1783" s="176">
        <v>42348.463900000002</v>
      </c>
      <c r="D1783" s="3" t="s">
        <v>445</v>
      </c>
      <c r="E1783" s="3" t="s">
        <v>453</v>
      </c>
      <c r="F1783" s="3" t="str">
        <f t="shared" si="27"/>
        <v>Retail</v>
      </c>
      <c r="G1783" s="3">
        <v>1</v>
      </c>
      <c r="H1783" s="57"/>
    </row>
    <row r="1784" spans="1:8">
      <c r="A1784" s="57"/>
      <c r="B1784" s="57"/>
      <c r="C1784" s="176">
        <v>42353.762499999997</v>
      </c>
      <c r="D1784" s="3" t="s">
        <v>446</v>
      </c>
      <c r="E1784" s="3" t="s">
        <v>453</v>
      </c>
      <c r="F1784" s="3" t="str">
        <f t="shared" si="27"/>
        <v>Retail</v>
      </c>
      <c r="G1784" s="3">
        <v>7</v>
      </c>
      <c r="H1784" s="57"/>
    </row>
    <row r="1785" spans="1:8">
      <c r="A1785" s="57"/>
      <c r="B1785" s="57"/>
      <c r="C1785" s="176">
        <v>41981.5458</v>
      </c>
      <c r="D1785" s="3" t="s">
        <v>447</v>
      </c>
      <c r="E1785" s="3" t="s">
        <v>456</v>
      </c>
      <c r="F1785" s="3" t="str">
        <f t="shared" si="27"/>
        <v>Wholesale</v>
      </c>
      <c r="G1785" s="3">
        <v>43</v>
      </c>
      <c r="H1785" s="57"/>
    </row>
    <row r="1786" spans="1:8">
      <c r="A1786" s="57"/>
      <c r="B1786" s="57"/>
      <c r="C1786" s="176">
        <v>42026.823600000003</v>
      </c>
      <c r="D1786" s="3" t="s">
        <v>447</v>
      </c>
      <c r="E1786" s="3" t="s">
        <v>458</v>
      </c>
      <c r="F1786" s="3" t="str">
        <f t="shared" si="27"/>
        <v>Wholesale</v>
      </c>
      <c r="G1786" s="3">
        <v>26</v>
      </c>
      <c r="H1786" s="57"/>
    </row>
    <row r="1787" spans="1:8">
      <c r="A1787" s="57"/>
      <c r="B1787" s="57"/>
      <c r="C1787" s="176">
        <v>42181.542399999998</v>
      </c>
      <c r="D1787" s="3" t="s">
        <v>446</v>
      </c>
      <c r="E1787" s="3" t="s">
        <v>453</v>
      </c>
      <c r="F1787" s="3" t="str">
        <f t="shared" si="27"/>
        <v>Wholesale</v>
      </c>
      <c r="G1787" s="3">
        <v>30</v>
      </c>
      <c r="H1787" s="57"/>
    </row>
    <row r="1788" spans="1:8">
      <c r="A1788" s="57"/>
      <c r="B1788" s="57"/>
      <c r="C1788" s="176">
        <v>41986.188199999997</v>
      </c>
      <c r="D1788" s="3" t="s">
        <v>446</v>
      </c>
      <c r="E1788" s="3" t="s">
        <v>460</v>
      </c>
      <c r="F1788" s="3" t="str">
        <f t="shared" si="27"/>
        <v>Wholesale</v>
      </c>
      <c r="G1788" s="3">
        <v>25</v>
      </c>
      <c r="H1788" s="57"/>
    </row>
    <row r="1789" spans="1:8">
      <c r="A1789" s="57"/>
      <c r="B1789" s="57"/>
      <c r="C1789" s="176">
        <v>42180.414599999996</v>
      </c>
      <c r="D1789" s="3" t="s">
        <v>446</v>
      </c>
      <c r="E1789" s="3" t="s">
        <v>453</v>
      </c>
      <c r="F1789" s="3" t="str">
        <f t="shared" si="27"/>
        <v>Wholesale</v>
      </c>
      <c r="G1789" s="3">
        <v>39</v>
      </c>
      <c r="H1789" s="57"/>
    </row>
    <row r="1790" spans="1:8">
      <c r="A1790" s="57"/>
      <c r="B1790" s="57"/>
      <c r="C1790" s="176">
        <v>42348.396500000003</v>
      </c>
      <c r="D1790" s="3" t="s">
        <v>447</v>
      </c>
      <c r="E1790" s="3" t="s">
        <v>453</v>
      </c>
      <c r="F1790" s="3" t="str">
        <f t="shared" si="27"/>
        <v>Retail</v>
      </c>
      <c r="G1790" s="3">
        <v>6</v>
      </c>
      <c r="H1790" s="57"/>
    </row>
    <row r="1791" spans="1:8">
      <c r="A1791" s="57"/>
      <c r="B1791" s="57"/>
      <c r="C1791" s="176">
        <v>42326.897199999999</v>
      </c>
      <c r="D1791" s="3" t="s">
        <v>447</v>
      </c>
      <c r="E1791" s="3" t="s">
        <v>8</v>
      </c>
      <c r="F1791" s="3" t="str">
        <f t="shared" si="27"/>
        <v>Wholesale</v>
      </c>
      <c r="G1791" s="3">
        <v>39</v>
      </c>
      <c r="H1791" s="57"/>
    </row>
    <row r="1792" spans="1:8">
      <c r="A1792" s="57"/>
      <c r="B1792" s="57"/>
      <c r="C1792" s="176">
        <v>42040.736100000002</v>
      </c>
      <c r="D1792" s="3" t="s">
        <v>446</v>
      </c>
      <c r="E1792" s="3" t="s">
        <v>453</v>
      </c>
      <c r="F1792" s="3" t="str">
        <f t="shared" si="27"/>
        <v>Wholesale</v>
      </c>
      <c r="G1792" s="3">
        <v>35</v>
      </c>
      <c r="H1792" s="57"/>
    </row>
    <row r="1793" spans="1:8">
      <c r="A1793" s="57"/>
      <c r="B1793" s="57"/>
      <c r="C1793" s="176">
        <v>42255.647199999999</v>
      </c>
      <c r="D1793" s="3" t="s">
        <v>445</v>
      </c>
      <c r="E1793" s="3" t="s">
        <v>453</v>
      </c>
      <c r="F1793" s="3" t="str">
        <f t="shared" si="27"/>
        <v>Retail</v>
      </c>
      <c r="G1793" s="3">
        <v>5</v>
      </c>
      <c r="H1793" s="57"/>
    </row>
    <row r="1794" spans="1:8">
      <c r="A1794" s="57"/>
      <c r="B1794" s="57"/>
      <c r="C1794" s="176">
        <v>42230.480600000003</v>
      </c>
      <c r="D1794" s="3" t="s">
        <v>445</v>
      </c>
      <c r="E1794" s="3" t="s">
        <v>6</v>
      </c>
      <c r="F1794" s="3" t="str">
        <f t="shared" si="27"/>
        <v>Retail</v>
      </c>
      <c r="G1794" s="3">
        <v>3</v>
      </c>
      <c r="H1794" s="57"/>
    </row>
    <row r="1795" spans="1:8">
      <c r="A1795" s="57"/>
      <c r="B1795" s="57"/>
      <c r="C1795" s="176">
        <v>42360.486100000002</v>
      </c>
      <c r="D1795" s="3" t="s">
        <v>446</v>
      </c>
      <c r="E1795" s="3" t="s">
        <v>6</v>
      </c>
      <c r="F1795" s="3" t="str">
        <f t="shared" si="27"/>
        <v>Retail</v>
      </c>
      <c r="G1795" s="3">
        <v>3</v>
      </c>
      <c r="H1795" s="57"/>
    </row>
    <row r="1796" spans="1:8">
      <c r="A1796" s="57"/>
      <c r="B1796" s="57"/>
      <c r="C1796" s="176">
        <v>41984.2042</v>
      </c>
      <c r="D1796" s="3" t="s">
        <v>445</v>
      </c>
      <c r="E1796" s="3" t="s">
        <v>114</v>
      </c>
      <c r="F1796" s="3" t="str">
        <f t="shared" si="27"/>
        <v>Wholesale</v>
      </c>
      <c r="G1796" s="3">
        <v>67</v>
      </c>
      <c r="H1796" s="57"/>
    </row>
    <row r="1797" spans="1:8">
      <c r="A1797" s="57"/>
      <c r="B1797" s="57"/>
      <c r="C1797" s="176">
        <v>41985.525699999998</v>
      </c>
      <c r="D1797" s="3" t="s">
        <v>445</v>
      </c>
      <c r="E1797" s="3" t="s">
        <v>453</v>
      </c>
      <c r="F1797" s="3" t="str">
        <f t="shared" si="27"/>
        <v>Retail</v>
      </c>
      <c r="G1797" s="3">
        <v>7</v>
      </c>
      <c r="H1797" s="57"/>
    </row>
    <row r="1798" spans="1:8">
      <c r="A1798" s="57"/>
      <c r="B1798" s="57"/>
      <c r="C1798" s="176">
        <v>41983.532599999999</v>
      </c>
      <c r="D1798" s="3" t="s">
        <v>446</v>
      </c>
      <c r="E1798" s="3" t="s">
        <v>6</v>
      </c>
      <c r="F1798" s="3" t="str">
        <f t="shared" si="27"/>
        <v>Wholesale</v>
      </c>
      <c r="G1798" s="3">
        <v>60</v>
      </c>
      <c r="H1798" s="57"/>
    </row>
    <row r="1799" spans="1:8">
      <c r="A1799" s="57"/>
      <c r="B1799" s="57"/>
      <c r="C1799" s="176">
        <v>42359.838900000002</v>
      </c>
      <c r="D1799" s="3" t="s">
        <v>449</v>
      </c>
      <c r="E1799" s="3" t="s">
        <v>6</v>
      </c>
      <c r="F1799" s="3" t="str">
        <f t="shared" si="27"/>
        <v>Wholesale</v>
      </c>
      <c r="G1799" s="3">
        <v>19</v>
      </c>
      <c r="H1799" s="57"/>
    </row>
    <row r="1800" spans="1:8">
      <c r="A1800" s="57"/>
      <c r="B1800" s="57"/>
      <c r="C1800" s="176">
        <v>42189.745799999997</v>
      </c>
      <c r="D1800" s="3" t="s">
        <v>446</v>
      </c>
      <c r="E1800" s="3" t="s">
        <v>453</v>
      </c>
      <c r="F1800" s="3" t="str">
        <f t="shared" si="27"/>
        <v>Wholesale</v>
      </c>
      <c r="G1800" s="3">
        <v>35</v>
      </c>
      <c r="H1800" s="57"/>
    </row>
    <row r="1801" spans="1:8">
      <c r="A1801" s="57"/>
      <c r="B1801" s="57"/>
      <c r="C1801" s="176">
        <v>41988.459000000003</v>
      </c>
      <c r="D1801" s="3" t="s">
        <v>446</v>
      </c>
      <c r="E1801" s="3" t="s">
        <v>8</v>
      </c>
      <c r="F1801" s="3" t="str">
        <f t="shared" si="27"/>
        <v>Retail</v>
      </c>
      <c r="G1801" s="3">
        <v>9</v>
      </c>
      <c r="H1801" s="57"/>
    </row>
    <row r="1802" spans="1:8">
      <c r="A1802" s="57"/>
      <c r="B1802" s="57"/>
      <c r="C1802" s="176">
        <v>42231.138200000001</v>
      </c>
      <c r="D1802" s="3" t="s">
        <v>447</v>
      </c>
      <c r="E1802" s="3" t="s">
        <v>7</v>
      </c>
      <c r="F1802" s="3" t="str">
        <f t="shared" ref="F1802:F1865" si="28">IF(G1802&lt;10,"Retail","Wholesale")</f>
        <v>Retail</v>
      </c>
      <c r="G1802" s="3">
        <v>2</v>
      </c>
      <c r="H1802" s="57"/>
    </row>
    <row r="1803" spans="1:8">
      <c r="A1803" s="57"/>
      <c r="B1803" s="57"/>
      <c r="C1803" s="176">
        <v>42224.4611</v>
      </c>
      <c r="D1803" s="3" t="s">
        <v>446</v>
      </c>
      <c r="E1803" s="3" t="s">
        <v>453</v>
      </c>
      <c r="F1803" s="3" t="str">
        <f t="shared" si="28"/>
        <v>Retail</v>
      </c>
      <c r="G1803" s="3">
        <v>3</v>
      </c>
      <c r="H1803" s="57"/>
    </row>
    <row r="1804" spans="1:8">
      <c r="A1804" s="57"/>
      <c r="B1804" s="57"/>
      <c r="C1804" s="176">
        <v>42205.002800000002</v>
      </c>
      <c r="D1804" s="3" t="s">
        <v>445</v>
      </c>
      <c r="E1804" s="3" t="s">
        <v>453</v>
      </c>
      <c r="F1804" s="3" t="str">
        <f t="shared" si="28"/>
        <v>Retail</v>
      </c>
      <c r="G1804" s="3">
        <v>2</v>
      </c>
      <c r="H1804" s="57"/>
    </row>
    <row r="1805" spans="1:8">
      <c r="A1805" s="57"/>
      <c r="B1805" s="57"/>
      <c r="C1805" s="176">
        <v>42173.1201</v>
      </c>
      <c r="D1805" s="3" t="s">
        <v>447</v>
      </c>
      <c r="E1805" s="3" t="s">
        <v>312</v>
      </c>
      <c r="F1805" s="3" t="str">
        <f t="shared" si="28"/>
        <v>Retail</v>
      </c>
      <c r="G1805" s="3">
        <v>4</v>
      </c>
      <c r="H1805" s="57"/>
    </row>
    <row r="1806" spans="1:8">
      <c r="A1806" s="57"/>
      <c r="B1806" s="57"/>
      <c r="C1806" s="176">
        <v>42174.125</v>
      </c>
      <c r="D1806" s="3" t="s">
        <v>447</v>
      </c>
      <c r="E1806" s="3" t="s">
        <v>453</v>
      </c>
      <c r="F1806" s="3" t="str">
        <f t="shared" si="28"/>
        <v>Retail</v>
      </c>
      <c r="G1806" s="3">
        <v>3</v>
      </c>
      <c r="H1806" s="57"/>
    </row>
    <row r="1807" spans="1:8">
      <c r="A1807" s="57"/>
      <c r="B1807" s="57"/>
      <c r="C1807" s="176">
        <v>41979.491000000002</v>
      </c>
      <c r="D1807" s="3" t="s">
        <v>445</v>
      </c>
      <c r="E1807" s="3" t="s">
        <v>453</v>
      </c>
      <c r="F1807" s="3" t="str">
        <f t="shared" si="28"/>
        <v>Retail</v>
      </c>
      <c r="G1807" s="3">
        <v>2</v>
      </c>
      <c r="H1807" s="57"/>
    </row>
    <row r="1808" spans="1:8">
      <c r="A1808" s="57"/>
      <c r="B1808" s="57"/>
      <c r="C1808" s="176">
        <v>42221.561800000003</v>
      </c>
      <c r="D1808" s="3" t="s">
        <v>446</v>
      </c>
      <c r="E1808" s="3" t="s">
        <v>312</v>
      </c>
      <c r="F1808" s="3" t="str">
        <f t="shared" si="28"/>
        <v>Wholesale</v>
      </c>
      <c r="G1808" s="3">
        <v>30</v>
      </c>
      <c r="H1808" s="57"/>
    </row>
    <row r="1809" spans="1:8">
      <c r="A1809" s="57"/>
      <c r="B1809" s="57"/>
      <c r="C1809" s="176">
        <v>42241.185400000002</v>
      </c>
      <c r="D1809" s="3" t="s">
        <v>445</v>
      </c>
      <c r="E1809" s="3" t="s">
        <v>458</v>
      </c>
      <c r="F1809" s="3" t="str">
        <f t="shared" si="28"/>
        <v>Wholesale</v>
      </c>
      <c r="G1809" s="3">
        <v>150</v>
      </c>
      <c r="H1809" s="57"/>
    </row>
    <row r="1810" spans="1:8">
      <c r="A1810" s="57"/>
      <c r="B1810" s="57"/>
      <c r="C1810" s="176">
        <v>42360.186800000003</v>
      </c>
      <c r="D1810" s="3" t="s">
        <v>446</v>
      </c>
      <c r="E1810" s="3" t="s">
        <v>457</v>
      </c>
      <c r="F1810" s="3" t="str">
        <f t="shared" si="28"/>
        <v>Wholesale</v>
      </c>
      <c r="G1810" s="3">
        <v>33</v>
      </c>
      <c r="H1810" s="57"/>
    </row>
    <row r="1811" spans="1:8">
      <c r="A1811" s="57"/>
      <c r="B1811" s="57"/>
      <c r="C1811" s="176">
        <v>42207.3465</v>
      </c>
      <c r="D1811" s="3" t="s">
        <v>449</v>
      </c>
      <c r="E1811" s="3" t="s">
        <v>453</v>
      </c>
      <c r="F1811" s="3" t="str">
        <f t="shared" si="28"/>
        <v>Wholesale</v>
      </c>
      <c r="G1811" s="3">
        <v>36</v>
      </c>
      <c r="H1811" s="57"/>
    </row>
    <row r="1812" spans="1:8">
      <c r="A1812" s="57"/>
      <c r="B1812" s="57"/>
      <c r="C1812" s="176">
        <v>42319.525000000001</v>
      </c>
      <c r="D1812" s="3" t="s">
        <v>447</v>
      </c>
      <c r="E1812" s="3" t="s">
        <v>10</v>
      </c>
      <c r="F1812" s="3" t="str">
        <f t="shared" si="28"/>
        <v>Retail</v>
      </c>
      <c r="G1812" s="3">
        <v>5</v>
      </c>
      <c r="H1812" s="57"/>
    </row>
    <row r="1813" spans="1:8">
      <c r="A1813" s="57"/>
      <c r="B1813" s="57"/>
      <c r="C1813" s="176">
        <v>42349.787499999999</v>
      </c>
      <c r="D1813" s="3" t="s">
        <v>446</v>
      </c>
      <c r="E1813" s="3" t="s">
        <v>460</v>
      </c>
      <c r="F1813" s="3" t="str">
        <f t="shared" si="28"/>
        <v>Retail</v>
      </c>
      <c r="G1813" s="3">
        <v>1</v>
      </c>
      <c r="H1813" s="57"/>
    </row>
    <row r="1814" spans="1:8">
      <c r="A1814" s="57"/>
      <c r="B1814" s="57"/>
      <c r="C1814" s="176">
        <v>42126.572899999999</v>
      </c>
      <c r="D1814" s="3" t="s">
        <v>449</v>
      </c>
      <c r="E1814" s="3" t="s">
        <v>9</v>
      </c>
      <c r="F1814" s="3" t="str">
        <f t="shared" si="28"/>
        <v>Retail</v>
      </c>
      <c r="G1814" s="3">
        <v>7</v>
      </c>
      <c r="H1814" s="57"/>
    </row>
    <row r="1815" spans="1:8">
      <c r="A1815" s="57"/>
      <c r="B1815" s="57"/>
      <c r="C1815" s="176">
        <v>42262.193800000001</v>
      </c>
      <c r="D1815" s="3" t="s">
        <v>445</v>
      </c>
      <c r="E1815" s="3" t="s">
        <v>7</v>
      </c>
      <c r="F1815" s="3" t="str">
        <f t="shared" si="28"/>
        <v>Retail</v>
      </c>
      <c r="G1815" s="3">
        <v>1</v>
      </c>
      <c r="H1815" s="57"/>
    </row>
    <row r="1816" spans="1:8">
      <c r="A1816" s="57"/>
      <c r="B1816" s="57"/>
      <c r="C1816" s="176">
        <v>41982.143799999998</v>
      </c>
      <c r="D1816" s="3" t="s">
        <v>447</v>
      </c>
      <c r="E1816" s="3" t="s">
        <v>455</v>
      </c>
      <c r="F1816" s="3" t="str">
        <f t="shared" si="28"/>
        <v>Retail</v>
      </c>
      <c r="G1816" s="3">
        <v>2</v>
      </c>
      <c r="H1816" s="57"/>
    </row>
    <row r="1817" spans="1:8">
      <c r="A1817" s="57"/>
      <c r="B1817" s="57"/>
      <c r="C1817" s="176">
        <v>42350.172200000001</v>
      </c>
      <c r="D1817" s="3" t="s">
        <v>449</v>
      </c>
      <c r="E1817" s="3" t="s">
        <v>453</v>
      </c>
      <c r="F1817" s="3" t="str">
        <f t="shared" si="28"/>
        <v>Retail</v>
      </c>
      <c r="G1817" s="3">
        <v>4</v>
      </c>
      <c r="H1817" s="57"/>
    </row>
    <row r="1818" spans="1:8">
      <c r="A1818" s="57"/>
      <c r="B1818" s="57"/>
      <c r="C1818" s="176">
        <v>42323.733999999997</v>
      </c>
      <c r="D1818" s="3" t="s">
        <v>445</v>
      </c>
      <c r="E1818" s="3" t="s">
        <v>458</v>
      </c>
      <c r="F1818" s="3" t="str">
        <f t="shared" si="28"/>
        <v>Wholesale</v>
      </c>
      <c r="G1818" s="3">
        <v>38</v>
      </c>
      <c r="H1818" s="57"/>
    </row>
    <row r="1819" spans="1:8">
      <c r="A1819" s="57"/>
      <c r="B1819" s="57"/>
      <c r="C1819" s="176">
        <v>42219.211799999997</v>
      </c>
      <c r="D1819" s="3" t="s">
        <v>445</v>
      </c>
      <c r="E1819" s="3" t="s">
        <v>453</v>
      </c>
      <c r="F1819" s="3" t="str">
        <f t="shared" si="28"/>
        <v>Wholesale</v>
      </c>
      <c r="G1819" s="3">
        <v>30</v>
      </c>
      <c r="H1819" s="57"/>
    </row>
    <row r="1820" spans="1:8">
      <c r="A1820" s="57"/>
      <c r="B1820" s="57"/>
      <c r="C1820" s="176">
        <v>42363.534699999997</v>
      </c>
      <c r="D1820" s="3" t="s">
        <v>445</v>
      </c>
      <c r="E1820" s="3" t="s">
        <v>112</v>
      </c>
      <c r="F1820" s="3" t="str">
        <f t="shared" si="28"/>
        <v>Retail</v>
      </c>
      <c r="G1820" s="3">
        <v>2</v>
      </c>
      <c r="H1820" s="57"/>
    </row>
    <row r="1821" spans="1:8">
      <c r="A1821" s="57"/>
      <c r="B1821" s="57"/>
      <c r="C1821" s="176">
        <v>42336.711799999997</v>
      </c>
      <c r="D1821" s="3" t="s">
        <v>446</v>
      </c>
      <c r="E1821" s="3" t="s">
        <v>459</v>
      </c>
      <c r="F1821" s="3" t="str">
        <f t="shared" si="28"/>
        <v>Retail</v>
      </c>
      <c r="G1821" s="3">
        <v>1</v>
      </c>
      <c r="H1821" s="57"/>
    </row>
    <row r="1822" spans="1:8">
      <c r="A1822" s="57"/>
      <c r="B1822" s="57"/>
      <c r="C1822" s="176">
        <v>41991.400699999998</v>
      </c>
      <c r="D1822" s="3" t="s">
        <v>447</v>
      </c>
      <c r="E1822" s="3" t="s">
        <v>453</v>
      </c>
      <c r="F1822" s="3" t="str">
        <f t="shared" si="28"/>
        <v>Wholesale</v>
      </c>
      <c r="G1822" s="3">
        <v>25</v>
      </c>
      <c r="H1822" s="57"/>
    </row>
    <row r="1823" spans="1:8">
      <c r="A1823" s="57"/>
      <c r="B1823" s="57"/>
      <c r="C1823" s="176">
        <v>42223.470099999999</v>
      </c>
      <c r="D1823" s="3" t="s">
        <v>445</v>
      </c>
      <c r="E1823" s="3" t="s">
        <v>114</v>
      </c>
      <c r="F1823" s="3" t="str">
        <f t="shared" si="28"/>
        <v>Retail</v>
      </c>
      <c r="G1823" s="3">
        <v>4</v>
      </c>
      <c r="H1823" s="57"/>
    </row>
    <row r="1824" spans="1:8">
      <c r="A1824" s="57"/>
      <c r="B1824" s="57"/>
      <c r="C1824" s="176">
        <v>42142.787499999999</v>
      </c>
      <c r="D1824" s="3" t="s">
        <v>446</v>
      </c>
      <c r="E1824" s="3" t="s">
        <v>457</v>
      </c>
      <c r="F1824" s="3" t="str">
        <f t="shared" si="28"/>
        <v>Wholesale</v>
      </c>
      <c r="G1824" s="3">
        <v>66</v>
      </c>
      <c r="H1824" s="57"/>
    </row>
    <row r="1825" spans="1:8">
      <c r="A1825" s="57"/>
      <c r="B1825" s="57"/>
      <c r="C1825" s="176">
        <v>42264.473599999998</v>
      </c>
      <c r="D1825" s="3" t="s">
        <v>445</v>
      </c>
      <c r="E1825" s="3" t="s">
        <v>312</v>
      </c>
      <c r="F1825" s="3" t="str">
        <f t="shared" si="28"/>
        <v>Retail</v>
      </c>
      <c r="G1825" s="3">
        <v>3</v>
      </c>
      <c r="H1825" s="57"/>
    </row>
    <row r="1826" spans="1:8">
      <c r="A1826" s="57"/>
      <c r="B1826" s="57"/>
      <c r="C1826" s="176">
        <v>41988.779199999997</v>
      </c>
      <c r="D1826" s="3" t="s">
        <v>447</v>
      </c>
      <c r="E1826" s="3" t="s">
        <v>7</v>
      </c>
      <c r="F1826" s="3" t="str">
        <f t="shared" si="28"/>
        <v>Wholesale</v>
      </c>
      <c r="G1826" s="3">
        <v>60</v>
      </c>
      <c r="H1826" s="57"/>
    </row>
    <row r="1827" spans="1:8">
      <c r="A1827" s="57"/>
      <c r="B1827" s="57"/>
      <c r="C1827" s="176">
        <v>42184.560400000002</v>
      </c>
      <c r="D1827" s="3" t="s">
        <v>445</v>
      </c>
      <c r="E1827" s="3" t="s">
        <v>453</v>
      </c>
      <c r="F1827" s="3" t="str">
        <f t="shared" si="28"/>
        <v>Retail</v>
      </c>
      <c r="G1827" s="3">
        <v>2</v>
      </c>
      <c r="H1827" s="57"/>
    </row>
    <row r="1828" spans="1:8">
      <c r="A1828" s="57"/>
      <c r="B1828" s="57"/>
      <c r="C1828" s="176">
        <v>42184.718800000002</v>
      </c>
      <c r="D1828" s="3" t="s">
        <v>446</v>
      </c>
      <c r="E1828" s="3" t="s">
        <v>9</v>
      </c>
      <c r="F1828" s="3" t="str">
        <f t="shared" si="28"/>
        <v>Wholesale</v>
      </c>
      <c r="G1828" s="3">
        <v>39</v>
      </c>
      <c r="H1828" s="57"/>
    </row>
    <row r="1829" spans="1:8">
      <c r="A1829" s="57"/>
      <c r="B1829" s="57"/>
      <c r="C1829" s="176">
        <v>41982.8125</v>
      </c>
      <c r="D1829" s="3" t="s">
        <v>447</v>
      </c>
      <c r="E1829" s="3" t="s">
        <v>114</v>
      </c>
      <c r="F1829" s="3" t="str">
        <f t="shared" si="28"/>
        <v>Retail</v>
      </c>
      <c r="G1829" s="3">
        <v>3</v>
      </c>
      <c r="H1829" s="57"/>
    </row>
    <row r="1830" spans="1:8">
      <c r="A1830" s="57"/>
      <c r="B1830" s="57"/>
      <c r="C1830" s="176">
        <v>42338.784699999997</v>
      </c>
      <c r="D1830" s="3" t="s">
        <v>447</v>
      </c>
      <c r="E1830" s="3" t="s">
        <v>453</v>
      </c>
      <c r="F1830" s="3" t="str">
        <f t="shared" si="28"/>
        <v>Wholesale</v>
      </c>
      <c r="G1830" s="3">
        <v>28</v>
      </c>
      <c r="H1830" s="57"/>
    </row>
    <row r="1831" spans="1:8">
      <c r="A1831" s="57"/>
      <c r="B1831" s="57"/>
      <c r="C1831" s="176">
        <v>42353.513200000001</v>
      </c>
      <c r="D1831" s="3" t="s">
        <v>447</v>
      </c>
      <c r="E1831" s="3" t="s">
        <v>453</v>
      </c>
      <c r="F1831" s="3" t="str">
        <f t="shared" si="28"/>
        <v>Retail</v>
      </c>
      <c r="G1831" s="3">
        <v>1</v>
      </c>
      <c r="H1831" s="57"/>
    </row>
    <row r="1832" spans="1:8">
      <c r="A1832" s="57"/>
      <c r="B1832" s="57"/>
      <c r="C1832" s="176">
        <v>42363.206299999998</v>
      </c>
      <c r="D1832" s="3" t="s">
        <v>447</v>
      </c>
      <c r="E1832" s="3" t="s">
        <v>453</v>
      </c>
      <c r="F1832" s="3" t="str">
        <f t="shared" si="28"/>
        <v>Retail</v>
      </c>
      <c r="G1832" s="3">
        <v>3</v>
      </c>
      <c r="H1832" s="57"/>
    </row>
    <row r="1833" spans="1:8">
      <c r="A1833" s="57"/>
      <c r="B1833" s="57"/>
      <c r="C1833" s="176">
        <v>42339.524299999997</v>
      </c>
      <c r="D1833" s="3" t="s">
        <v>447</v>
      </c>
      <c r="E1833" s="3" t="s">
        <v>10</v>
      </c>
      <c r="F1833" s="3" t="str">
        <f t="shared" si="28"/>
        <v>Retail</v>
      </c>
      <c r="G1833" s="3">
        <v>2</v>
      </c>
      <c r="H1833" s="57"/>
    </row>
    <row r="1834" spans="1:8">
      <c r="A1834" s="57"/>
      <c r="B1834" s="57"/>
      <c r="C1834" s="176">
        <v>42209.8056</v>
      </c>
      <c r="D1834" s="3" t="s">
        <v>446</v>
      </c>
      <c r="E1834" s="3" t="s">
        <v>7</v>
      </c>
      <c r="F1834" s="3" t="str">
        <f t="shared" si="28"/>
        <v>Retail</v>
      </c>
      <c r="G1834" s="3">
        <v>5</v>
      </c>
      <c r="H1834" s="57"/>
    </row>
    <row r="1835" spans="1:8">
      <c r="A1835" s="57"/>
      <c r="B1835" s="57"/>
      <c r="C1835" s="176">
        <v>42185.100700000003</v>
      </c>
      <c r="D1835" s="3" t="s">
        <v>446</v>
      </c>
      <c r="E1835" s="3" t="s">
        <v>450</v>
      </c>
      <c r="F1835" s="3" t="str">
        <f t="shared" si="28"/>
        <v>Retail</v>
      </c>
      <c r="G1835" s="3">
        <v>6</v>
      </c>
      <c r="H1835" s="57"/>
    </row>
    <row r="1836" spans="1:8">
      <c r="A1836" s="57"/>
      <c r="B1836" s="57"/>
      <c r="C1836" s="176">
        <v>41984.815300000002</v>
      </c>
      <c r="D1836" s="3" t="s">
        <v>445</v>
      </c>
      <c r="E1836" s="3" t="s">
        <v>112</v>
      </c>
      <c r="F1836" s="3" t="str">
        <f t="shared" si="28"/>
        <v>Retail</v>
      </c>
      <c r="G1836" s="3">
        <v>2</v>
      </c>
      <c r="H1836" s="57"/>
    </row>
    <row r="1837" spans="1:8">
      <c r="A1837" s="57"/>
      <c r="B1837" s="57"/>
      <c r="C1837" s="176">
        <v>42173.110399999998</v>
      </c>
      <c r="D1837" s="3" t="s">
        <v>447</v>
      </c>
      <c r="E1837" s="3" t="s">
        <v>6</v>
      </c>
      <c r="F1837" s="3" t="str">
        <f t="shared" si="28"/>
        <v>Wholesale</v>
      </c>
      <c r="G1837" s="3">
        <v>48</v>
      </c>
      <c r="H1837" s="57"/>
    </row>
    <row r="1838" spans="1:8">
      <c r="A1838" s="57"/>
      <c r="B1838" s="57"/>
      <c r="C1838" s="176">
        <v>42250.548600000002</v>
      </c>
      <c r="D1838" s="3" t="s">
        <v>447</v>
      </c>
      <c r="E1838" s="3" t="s">
        <v>453</v>
      </c>
      <c r="F1838" s="3" t="str">
        <f t="shared" si="28"/>
        <v>Retail</v>
      </c>
      <c r="G1838" s="3">
        <v>3</v>
      </c>
      <c r="H1838" s="57"/>
    </row>
    <row r="1839" spans="1:8">
      <c r="A1839" s="57"/>
      <c r="B1839" s="57"/>
      <c r="C1839" s="176">
        <v>42105.483999999997</v>
      </c>
      <c r="D1839" s="3" t="s">
        <v>447</v>
      </c>
      <c r="E1839" s="3" t="s">
        <v>460</v>
      </c>
      <c r="F1839" s="3" t="str">
        <f t="shared" si="28"/>
        <v>Wholesale</v>
      </c>
      <c r="G1839" s="3">
        <v>54</v>
      </c>
      <c r="H1839" s="57"/>
    </row>
    <row r="1840" spans="1:8">
      <c r="A1840" s="57"/>
      <c r="B1840" s="57"/>
      <c r="C1840" s="176">
        <v>42084.4715</v>
      </c>
      <c r="D1840" s="3" t="s">
        <v>447</v>
      </c>
      <c r="E1840" s="3" t="s">
        <v>456</v>
      </c>
      <c r="F1840" s="3" t="str">
        <f t="shared" si="28"/>
        <v>Retail</v>
      </c>
      <c r="G1840" s="3">
        <v>2</v>
      </c>
      <c r="H1840" s="57"/>
    </row>
    <row r="1841" spans="1:8">
      <c r="A1841" s="57"/>
      <c r="B1841" s="57"/>
      <c r="C1841" s="176">
        <v>42278.1181</v>
      </c>
      <c r="D1841" s="3" t="s">
        <v>445</v>
      </c>
      <c r="E1841" s="3" t="s">
        <v>8</v>
      </c>
      <c r="F1841" s="3" t="str">
        <f t="shared" si="28"/>
        <v>Wholesale</v>
      </c>
      <c r="G1841" s="3">
        <v>59</v>
      </c>
      <c r="H1841" s="57"/>
    </row>
    <row r="1842" spans="1:8">
      <c r="A1842" s="57"/>
      <c r="B1842" s="57"/>
      <c r="C1842" s="176">
        <v>41982.4764</v>
      </c>
      <c r="D1842" s="3" t="s">
        <v>449</v>
      </c>
      <c r="E1842" s="3" t="s">
        <v>453</v>
      </c>
      <c r="F1842" s="3" t="str">
        <f t="shared" si="28"/>
        <v>Wholesale</v>
      </c>
      <c r="G1842" s="3">
        <v>33</v>
      </c>
      <c r="H1842" s="57"/>
    </row>
    <row r="1843" spans="1:8">
      <c r="A1843" s="57"/>
      <c r="B1843" s="57"/>
      <c r="C1843" s="176">
        <v>42351.646500000003</v>
      </c>
      <c r="D1843" s="3" t="s">
        <v>446</v>
      </c>
      <c r="E1843" s="3" t="s">
        <v>10</v>
      </c>
      <c r="F1843" s="3" t="str">
        <f t="shared" si="28"/>
        <v>Wholesale</v>
      </c>
      <c r="G1843" s="3">
        <v>30</v>
      </c>
      <c r="H1843" s="57"/>
    </row>
    <row r="1844" spans="1:8">
      <c r="A1844" s="57"/>
      <c r="B1844" s="57"/>
      <c r="C1844" s="176">
        <v>42250.5389</v>
      </c>
      <c r="D1844" s="3" t="s">
        <v>446</v>
      </c>
      <c r="E1844" s="3" t="s">
        <v>448</v>
      </c>
      <c r="F1844" s="3" t="str">
        <f t="shared" si="28"/>
        <v>Retail</v>
      </c>
      <c r="G1844" s="3">
        <v>3</v>
      </c>
      <c r="H1844" s="57"/>
    </row>
    <row r="1845" spans="1:8">
      <c r="A1845" s="57"/>
      <c r="B1845" s="57"/>
      <c r="C1845" s="176">
        <v>42043.488899999997</v>
      </c>
      <c r="D1845" s="3" t="s">
        <v>445</v>
      </c>
      <c r="E1845" s="3" t="s">
        <v>457</v>
      </c>
      <c r="F1845" s="3" t="str">
        <f t="shared" si="28"/>
        <v>Wholesale</v>
      </c>
      <c r="G1845" s="3">
        <v>31</v>
      </c>
      <c r="H1845" s="57"/>
    </row>
    <row r="1846" spans="1:8">
      <c r="A1846" s="57"/>
      <c r="B1846" s="57"/>
      <c r="C1846" s="176">
        <v>41982.467400000001</v>
      </c>
      <c r="D1846" s="3" t="s">
        <v>445</v>
      </c>
      <c r="E1846" s="3" t="s">
        <v>453</v>
      </c>
      <c r="F1846" s="3" t="str">
        <f t="shared" si="28"/>
        <v>Retail</v>
      </c>
      <c r="G1846" s="3">
        <v>8</v>
      </c>
      <c r="H1846" s="57"/>
    </row>
    <row r="1847" spans="1:8">
      <c r="A1847" s="57"/>
      <c r="B1847" s="57"/>
      <c r="C1847" s="176">
        <v>42070.551399999997</v>
      </c>
      <c r="D1847" s="3" t="s">
        <v>447</v>
      </c>
      <c r="E1847" s="3" t="s">
        <v>6</v>
      </c>
      <c r="F1847" s="3" t="str">
        <f t="shared" si="28"/>
        <v>Wholesale</v>
      </c>
      <c r="G1847" s="3">
        <v>68</v>
      </c>
      <c r="H1847" s="57"/>
    </row>
    <row r="1848" spans="1:8">
      <c r="A1848" s="57"/>
      <c r="B1848" s="57"/>
      <c r="C1848" s="176">
        <v>42125.512499999997</v>
      </c>
      <c r="D1848" s="3" t="s">
        <v>445</v>
      </c>
      <c r="E1848" s="3" t="s">
        <v>453</v>
      </c>
      <c r="F1848" s="3" t="str">
        <f t="shared" si="28"/>
        <v>Wholesale</v>
      </c>
      <c r="G1848" s="3">
        <v>31</v>
      </c>
      <c r="H1848" s="57"/>
    </row>
    <row r="1849" spans="1:8">
      <c r="A1849" s="57"/>
      <c r="B1849" s="57"/>
      <c r="C1849" s="176">
        <v>42240.534699999997</v>
      </c>
      <c r="D1849" s="3" t="s">
        <v>446</v>
      </c>
      <c r="E1849" s="3" t="s">
        <v>458</v>
      </c>
      <c r="F1849" s="3" t="str">
        <f t="shared" si="28"/>
        <v>Wholesale</v>
      </c>
      <c r="G1849" s="3">
        <v>66</v>
      </c>
      <c r="H1849" s="57"/>
    </row>
    <row r="1850" spans="1:8">
      <c r="A1850" s="57"/>
      <c r="B1850" s="57"/>
      <c r="C1850" s="176">
        <v>41984.654900000001</v>
      </c>
      <c r="D1850" s="3" t="s">
        <v>447</v>
      </c>
      <c r="E1850" s="3" t="s">
        <v>450</v>
      </c>
      <c r="F1850" s="3" t="str">
        <f t="shared" si="28"/>
        <v>Retail</v>
      </c>
      <c r="G1850" s="3">
        <v>4</v>
      </c>
      <c r="H1850" s="57"/>
    </row>
    <row r="1851" spans="1:8">
      <c r="A1851" s="57"/>
      <c r="B1851" s="57"/>
      <c r="C1851" s="176">
        <v>42338.380599999997</v>
      </c>
      <c r="D1851" s="3" t="s">
        <v>445</v>
      </c>
      <c r="E1851" s="3" t="s">
        <v>452</v>
      </c>
      <c r="F1851" s="3" t="str">
        <f t="shared" si="28"/>
        <v>Wholesale</v>
      </c>
      <c r="G1851" s="3">
        <v>34</v>
      </c>
      <c r="H1851" s="57"/>
    </row>
    <row r="1852" spans="1:8">
      <c r="A1852" s="57"/>
      <c r="B1852" s="57"/>
      <c r="C1852" s="176">
        <v>41983.775699999998</v>
      </c>
      <c r="D1852" s="3" t="s">
        <v>446</v>
      </c>
      <c r="E1852" s="3" t="s">
        <v>451</v>
      </c>
      <c r="F1852" s="3" t="str">
        <f t="shared" si="28"/>
        <v>Wholesale</v>
      </c>
      <c r="G1852" s="3">
        <v>32</v>
      </c>
      <c r="H1852" s="57"/>
    </row>
    <row r="1853" spans="1:8">
      <c r="A1853" s="57"/>
      <c r="B1853" s="57"/>
      <c r="C1853" s="176">
        <v>42355.787499999999</v>
      </c>
      <c r="D1853" s="3" t="s">
        <v>445</v>
      </c>
      <c r="E1853" s="3" t="s">
        <v>459</v>
      </c>
      <c r="F1853" s="3" t="str">
        <f t="shared" si="28"/>
        <v>Retail</v>
      </c>
      <c r="G1853" s="3">
        <v>4</v>
      </c>
      <c r="H1853" s="57"/>
    </row>
    <row r="1854" spans="1:8">
      <c r="A1854" s="57"/>
      <c r="B1854" s="57"/>
      <c r="C1854" s="176">
        <v>42363.526400000002</v>
      </c>
      <c r="D1854" s="3" t="s">
        <v>446</v>
      </c>
      <c r="E1854" s="3" t="s">
        <v>10</v>
      </c>
      <c r="F1854" s="3" t="str">
        <f t="shared" si="28"/>
        <v>Wholesale</v>
      </c>
      <c r="G1854" s="3">
        <v>40</v>
      </c>
      <c r="H1854" s="57"/>
    </row>
    <row r="1855" spans="1:8">
      <c r="A1855" s="57"/>
      <c r="B1855" s="57"/>
      <c r="C1855" s="176">
        <v>41981.452100000002</v>
      </c>
      <c r="D1855" s="3" t="s">
        <v>445</v>
      </c>
      <c r="E1855" s="3" t="s">
        <v>453</v>
      </c>
      <c r="F1855" s="3" t="str">
        <f t="shared" si="28"/>
        <v>Wholesale</v>
      </c>
      <c r="G1855" s="3">
        <v>144</v>
      </c>
      <c r="H1855" s="57"/>
    </row>
    <row r="1856" spans="1:8">
      <c r="A1856" s="57"/>
      <c r="B1856" s="57"/>
      <c r="C1856" s="176">
        <v>42139.4542</v>
      </c>
      <c r="D1856" s="3" t="s">
        <v>449</v>
      </c>
      <c r="E1856" s="3" t="s">
        <v>455</v>
      </c>
      <c r="F1856" s="3" t="str">
        <f t="shared" si="28"/>
        <v>Retail</v>
      </c>
      <c r="G1856" s="3">
        <v>1</v>
      </c>
      <c r="H1856" s="57"/>
    </row>
    <row r="1857" spans="1:8">
      <c r="A1857" s="57"/>
      <c r="B1857" s="57"/>
      <c r="C1857" s="176">
        <v>42246.380599999997</v>
      </c>
      <c r="D1857" s="3" t="s">
        <v>447</v>
      </c>
      <c r="E1857" s="3" t="s">
        <v>454</v>
      </c>
      <c r="F1857" s="3" t="str">
        <f t="shared" si="28"/>
        <v>Retail</v>
      </c>
      <c r="G1857" s="3">
        <v>1</v>
      </c>
      <c r="H1857" s="57"/>
    </row>
    <row r="1858" spans="1:8">
      <c r="A1858" s="57"/>
      <c r="B1858" s="57"/>
      <c r="C1858" s="176">
        <v>42335.493799999997</v>
      </c>
      <c r="D1858" s="3" t="s">
        <v>445</v>
      </c>
      <c r="E1858" s="3" t="s">
        <v>312</v>
      </c>
      <c r="F1858" s="3" t="str">
        <f t="shared" si="28"/>
        <v>Retail</v>
      </c>
      <c r="G1858" s="3">
        <v>3</v>
      </c>
      <c r="H1858" s="57"/>
    </row>
    <row r="1859" spans="1:8">
      <c r="A1859" s="57"/>
      <c r="B1859" s="57"/>
      <c r="C1859" s="176">
        <v>42210.4882</v>
      </c>
      <c r="D1859" s="3" t="s">
        <v>445</v>
      </c>
      <c r="E1859" s="3" t="s">
        <v>10</v>
      </c>
      <c r="F1859" s="3" t="str">
        <f t="shared" si="28"/>
        <v>Wholesale</v>
      </c>
      <c r="G1859" s="3">
        <v>33</v>
      </c>
      <c r="H1859" s="57"/>
    </row>
    <row r="1860" spans="1:8">
      <c r="A1860" s="57"/>
      <c r="B1860" s="57"/>
      <c r="C1860" s="176">
        <v>42229.561800000003</v>
      </c>
      <c r="D1860" s="3" t="s">
        <v>445</v>
      </c>
      <c r="E1860" s="3" t="s">
        <v>453</v>
      </c>
      <c r="F1860" s="3" t="str">
        <f t="shared" si="28"/>
        <v>Wholesale</v>
      </c>
      <c r="G1860" s="3">
        <v>35</v>
      </c>
      <c r="H1860" s="57"/>
    </row>
    <row r="1861" spans="1:8">
      <c r="A1861" s="57"/>
      <c r="B1861" s="57"/>
      <c r="C1861" s="176">
        <v>42050.218099999998</v>
      </c>
      <c r="D1861" s="3" t="s">
        <v>449</v>
      </c>
      <c r="E1861" s="3" t="s">
        <v>453</v>
      </c>
      <c r="F1861" s="3" t="str">
        <f t="shared" si="28"/>
        <v>Wholesale</v>
      </c>
      <c r="G1861" s="3">
        <v>34</v>
      </c>
      <c r="H1861" s="57"/>
    </row>
    <row r="1862" spans="1:8">
      <c r="A1862" s="57"/>
      <c r="B1862" s="57"/>
      <c r="C1862" s="176">
        <v>42300.183299999997</v>
      </c>
      <c r="D1862" s="3" t="s">
        <v>446</v>
      </c>
      <c r="E1862" s="3" t="s">
        <v>10</v>
      </c>
      <c r="F1862" s="3" t="str">
        <f t="shared" si="28"/>
        <v>Retail</v>
      </c>
      <c r="G1862" s="3">
        <v>3</v>
      </c>
      <c r="H1862" s="57"/>
    </row>
    <row r="1863" spans="1:8">
      <c r="A1863" s="57"/>
      <c r="B1863" s="57"/>
      <c r="C1863" s="176">
        <v>42082.076399999998</v>
      </c>
      <c r="D1863" s="3" t="s">
        <v>445</v>
      </c>
      <c r="E1863" s="3" t="s">
        <v>6</v>
      </c>
      <c r="F1863" s="3" t="str">
        <f t="shared" si="28"/>
        <v>Wholesale</v>
      </c>
      <c r="G1863" s="3">
        <v>38</v>
      </c>
      <c r="H1863" s="57"/>
    </row>
    <row r="1864" spans="1:8">
      <c r="A1864" s="57"/>
      <c r="B1864" s="57"/>
      <c r="C1864" s="176">
        <v>42332.737500000003</v>
      </c>
      <c r="D1864" s="3" t="s">
        <v>447</v>
      </c>
      <c r="E1864" s="3" t="s">
        <v>461</v>
      </c>
      <c r="F1864" s="3" t="str">
        <f t="shared" si="28"/>
        <v>Retail</v>
      </c>
      <c r="G1864" s="3">
        <v>7</v>
      </c>
      <c r="H1864" s="57"/>
    </row>
    <row r="1865" spans="1:8">
      <c r="A1865" s="57"/>
      <c r="B1865" s="57"/>
      <c r="C1865" s="176">
        <v>42307.4542</v>
      </c>
      <c r="D1865" s="3" t="s">
        <v>446</v>
      </c>
      <c r="E1865" s="3" t="s">
        <v>114</v>
      </c>
      <c r="F1865" s="3" t="str">
        <f t="shared" si="28"/>
        <v>Retail</v>
      </c>
      <c r="G1865" s="3">
        <v>5</v>
      </c>
      <c r="H1865" s="57"/>
    </row>
    <row r="1866" spans="1:8">
      <c r="A1866" s="57"/>
      <c r="B1866" s="57"/>
      <c r="C1866" s="176">
        <v>42176.472199999997</v>
      </c>
      <c r="D1866" s="3" t="s">
        <v>447</v>
      </c>
      <c r="E1866" s="3" t="s">
        <v>453</v>
      </c>
      <c r="F1866" s="3" t="str">
        <f t="shared" ref="F1866:F1929" si="29">IF(G1866&lt;10,"Retail","Wholesale")</f>
        <v>Retail</v>
      </c>
      <c r="G1866" s="3">
        <v>1</v>
      </c>
      <c r="H1866" s="57"/>
    </row>
    <row r="1867" spans="1:8">
      <c r="A1867" s="57"/>
      <c r="B1867" s="57"/>
      <c r="C1867" s="176">
        <v>42348.553500000002</v>
      </c>
      <c r="D1867" s="3" t="s">
        <v>449</v>
      </c>
      <c r="E1867" s="3" t="s">
        <v>112</v>
      </c>
      <c r="F1867" s="3" t="str">
        <f t="shared" si="29"/>
        <v>Retail</v>
      </c>
      <c r="G1867" s="3">
        <v>2</v>
      </c>
      <c r="H1867" s="57"/>
    </row>
    <row r="1868" spans="1:8">
      <c r="A1868" s="57"/>
      <c r="B1868" s="57"/>
      <c r="C1868" s="176">
        <v>41988.457600000002</v>
      </c>
      <c r="D1868" s="3" t="s">
        <v>447</v>
      </c>
      <c r="E1868" s="3" t="s">
        <v>6</v>
      </c>
      <c r="F1868" s="3" t="str">
        <f t="shared" si="29"/>
        <v>Wholesale</v>
      </c>
      <c r="G1868" s="3">
        <v>57</v>
      </c>
      <c r="H1868" s="57"/>
    </row>
    <row r="1869" spans="1:8">
      <c r="A1869" s="57"/>
      <c r="B1869" s="57"/>
      <c r="C1869" s="176">
        <v>42225.745799999997</v>
      </c>
      <c r="D1869" s="3" t="s">
        <v>446</v>
      </c>
      <c r="E1869" s="3" t="s">
        <v>7</v>
      </c>
      <c r="F1869" s="3" t="str">
        <f t="shared" si="29"/>
        <v>Retail</v>
      </c>
      <c r="G1869" s="3">
        <v>3</v>
      </c>
      <c r="H1869" s="57"/>
    </row>
    <row r="1870" spans="1:8">
      <c r="A1870" s="57"/>
      <c r="B1870" s="57"/>
      <c r="C1870" s="176">
        <v>42266.559000000001</v>
      </c>
      <c r="D1870" s="3" t="s">
        <v>445</v>
      </c>
      <c r="E1870" s="3" t="s">
        <v>9</v>
      </c>
      <c r="F1870" s="3" t="str">
        <f t="shared" si="29"/>
        <v>Wholesale</v>
      </c>
      <c r="G1870" s="3">
        <v>54</v>
      </c>
      <c r="H1870" s="57"/>
    </row>
    <row r="1871" spans="1:8">
      <c r="A1871" s="57"/>
      <c r="B1871" s="57"/>
      <c r="C1871" s="176">
        <v>42260.4931</v>
      </c>
      <c r="D1871" s="3" t="s">
        <v>445</v>
      </c>
      <c r="E1871" s="3" t="s">
        <v>112</v>
      </c>
      <c r="F1871" s="3" t="str">
        <f t="shared" si="29"/>
        <v>Retail</v>
      </c>
      <c r="G1871" s="3">
        <v>2</v>
      </c>
      <c r="H1871" s="57"/>
    </row>
    <row r="1872" spans="1:8">
      <c r="A1872" s="57"/>
      <c r="B1872" s="57"/>
      <c r="C1872" s="176">
        <v>41981.502099999998</v>
      </c>
      <c r="D1872" s="3" t="s">
        <v>445</v>
      </c>
      <c r="E1872" s="3" t="s">
        <v>7</v>
      </c>
      <c r="F1872" s="3" t="str">
        <f t="shared" si="29"/>
        <v>Retail</v>
      </c>
      <c r="G1872" s="3">
        <v>7</v>
      </c>
      <c r="H1872" s="57"/>
    </row>
    <row r="1873" spans="1:8">
      <c r="A1873" s="57"/>
      <c r="B1873" s="57"/>
      <c r="C1873" s="176">
        <v>42363.568099999997</v>
      </c>
      <c r="D1873" s="3" t="s">
        <v>446</v>
      </c>
      <c r="E1873" s="3" t="s">
        <v>451</v>
      </c>
      <c r="F1873" s="3" t="str">
        <f t="shared" si="29"/>
        <v>Retail</v>
      </c>
      <c r="G1873" s="3">
        <v>7</v>
      </c>
      <c r="H1873" s="57"/>
    </row>
    <row r="1874" spans="1:8">
      <c r="A1874" s="57"/>
      <c r="B1874" s="57"/>
      <c r="C1874" s="176">
        <v>42328.139600000002</v>
      </c>
      <c r="D1874" s="3" t="s">
        <v>445</v>
      </c>
      <c r="E1874" s="3" t="s">
        <v>110</v>
      </c>
      <c r="F1874" s="3" t="str">
        <f t="shared" si="29"/>
        <v>Retail</v>
      </c>
      <c r="G1874" s="3">
        <v>5</v>
      </c>
      <c r="H1874" s="57"/>
    </row>
    <row r="1875" spans="1:8">
      <c r="A1875" s="57"/>
      <c r="B1875" s="57"/>
      <c r="C1875" s="176">
        <v>42283.241000000002</v>
      </c>
      <c r="D1875" s="3" t="s">
        <v>445</v>
      </c>
      <c r="E1875" s="3" t="s">
        <v>6</v>
      </c>
      <c r="F1875" s="3" t="str">
        <f t="shared" si="29"/>
        <v>Wholesale</v>
      </c>
      <c r="G1875" s="3">
        <v>69</v>
      </c>
      <c r="H1875" s="57"/>
    </row>
    <row r="1876" spans="1:8">
      <c r="A1876" s="57"/>
      <c r="B1876" s="57"/>
      <c r="C1876" s="176">
        <v>42175.166700000002</v>
      </c>
      <c r="D1876" s="3" t="s">
        <v>446</v>
      </c>
      <c r="E1876" s="3" t="s">
        <v>458</v>
      </c>
      <c r="F1876" s="3" t="str">
        <f t="shared" si="29"/>
        <v>Retail</v>
      </c>
      <c r="G1876" s="3">
        <v>1</v>
      </c>
      <c r="H1876" s="57"/>
    </row>
    <row r="1877" spans="1:8">
      <c r="A1877" s="57"/>
      <c r="B1877" s="57"/>
      <c r="C1877" s="176">
        <v>42354.5507</v>
      </c>
      <c r="D1877" s="3" t="s">
        <v>445</v>
      </c>
      <c r="E1877" s="3" t="s">
        <v>7</v>
      </c>
      <c r="F1877" s="3" t="str">
        <f t="shared" si="29"/>
        <v>Retail</v>
      </c>
      <c r="G1877" s="3">
        <v>1</v>
      </c>
      <c r="H1877" s="57"/>
    </row>
    <row r="1878" spans="1:8">
      <c r="A1878" s="57"/>
      <c r="B1878" s="57"/>
      <c r="C1878" s="176">
        <v>42275.272900000004</v>
      </c>
      <c r="D1878" s="3" t="s">
        <v>445</v>
      </c>
      <c r="E1878" s="3" t="s">
        <v>10</v>
      </c>
      <c r="F1878" s="3" t="str">
        <f t="shared" si="29"/>
        <v>Wholesale</v>
      </c>
      <c r="G1878" s="3">
        <v>53</v>
      </c>
      <c r="H1878" s="57"/>
    </row>
    <row r="1879" spans="1:8">
      <c r="A1879" s="57"/>
      <c r="B1879" s="57"/>
      <c r="C1879" s="176">
        <v>42197.167399999998</v>
      </c>
      <c r="D1879" s="3" t="s">
        <v>445</v>
      </c>
      <c r="E1879" s="3" t="s">
        <v>450</v>
      </c>
      <c r="F1879" s="3" t="str">
        <f t="shared" si="29"/>
        <v>Wholesale</v>
      </c>
      <c r="G1879" s="3">
        <v>62</v>
      </c>
      <c r="H1879" s="57"/>
    </row>
    <row r="1880" spans="1:8">
      <c r="A1880" s="57"/>
      <c r="B1880" s="57"/>
      <c r="C1880" s="176">
        <v>42358.884700000002</v>
      </c>
      <c r="D1880" s="3" t="s">
        <v>446</v>
      </c>
      <c r="E1880" s="3" t="s">
        <v>453</v>
      </c>
      <c r="F1880" s="3" t="str">
        <f t="shared" si="29"/>
        <v>Retail</v>
      </c>
      <c r="G1880" s="3">
        <v>2</v>
      </c>
      <c r="H1880" s="57"/>
    </row>
    <row r="1881" spans="1:8">
      <c r="A1881" s="57"/>
      <c r="B1881" s="57"/>
      <c r="C1881" s="176">
        <v>41987.502099999998</v>
      </c>
      <c r="D1881" s="3" t="s">
        <v>449</v>
      </c>
      <c r="E1881" s="3" t="s">
        <v>453</v>
      </c>
      <c r="F1881" s="3" t="str">
        <f t="shared" si="29"/>
        <v>Wholesale</v>
      </c>
      <c r="G1881" s="3">
        <v>27</v>
      </c>
      <c r="H1881" s="57"/>
    </row>
    <row r="1882" spans="1:8">
      <c r="A1882" s="57"/>
      <c r="B1882" s="57"/>
      <c r="C1882" s="176">
        <v>42333.763200000001</v>
      </c>
      <c r="D1882" s="3" t="s">
        <v>445</v>
      </c>
      <c r="E1882" s="3" t="s">
        <v>453</v>
      </c>
      <c r="F1882" s="3" t="str">
        <f t="shared" si="29"/>
        <v>Wholesale</v>
      </c>
      <c r="G1882" s="3">
        <v>36</v>
      </c>
      <c r="H1882" s="57"/>
    </row>
    <row r="1883" spans="1:8">
      <c r="A1883" s="57"/>
      <c r="B1883" s="57"/>
      <c r="C1883" s="176">
        <v>42260.475700000003</v>
      </c>
      <c r="D1883" s="3" t="s">
        <v>447</v>
      </c>
      <c r="E1883" s="3" t="s">
        <v>452</v>
      </c>
      <c r="F1883" s="3" t="str">
        <f t="shared" si="29"/>
        <v>Retail</v>
      </c>
      <c r="G1883" s="3">
        <v>4</v>
      </c>
      <c r="H1883" s="57"/>
    </row>
    <row r="1884" spans="1:8">
      <c r="A1884" s="57"/>
      <c r="B1884" s="57"/>
      <c r="C1884" s="176">
        <v>42354.741699999999</v>
      </c>
      <c r="D1884" s="3" t="s">
        <v>449</v>
      </c>
      <c r="E1884" s="3" t="s">
        <v>114</v>
      </c>
      <c r="F1884" s="3" t="str">
        <f t="shared" si="29"/>
        <v>Retail</v>
      </c>
      <c r="G1884" s="3">
        <v>1</v>
      </c>
      <c r="H1884" s="57"/>
    </row>
    <row r="1885" spans="1:8">
      <c r="A1885" s="57"/>
      <c r="B1885" s="57"/>
      <c r="C1885" s="176">
        <v>42223.496500000001</v>
      </c>
      <c r="D1885" s="3" t="s">
        <v>445</v>
      </c>
      <c r="E1885" s="3" t="s">
        <v>453</v>
      </c>
      <c r="F1885" s="3" t="str">
        <f t="shared" si="29"/>
        <v>Wholesale</v>
      </c>
      <c r="G1885" s="3">
        <v>54</v>
      </c>
      <c r="H1885" s="57"/>
    </row>
    <row r="1886" spans="1:8">
      <c r="A1886" s="57"/>
      <c r="B1886" s="57"/>
      <c r="C1886" s="176">
        <v>42111.701399999998</v>
      </c>
      <c r="D1886" s="3" t="s">
        <v>447</v>
      </c>
      <c r="E1886" s="3" t="s">
        <v>458</v>
      </c>
      <c r="F1886" s="3" t="str">
        <f t="shared" si="29"/>
        <v>Wholesale</v>
      </c>
      <c r="G1886" s="3">
        <v>110</v>
      </c>
      <c r="H1886" s="57"/>
    </row>
    <row r="1887" spans="1:8">
      <c r="A1887" s="57"/>
      <c r="B1887" s="57"/>
      <c r="C1887" s="176">
        <v>42210.541700000002</v>
      </c>
      <c r="D1887" s="3" t="s">
        <v>447</v>
      </c>
      <c r="E1887" s="3" t="s">
        <v>9</v>
      </c>
      <c r="F1887" s="3" t="str">
        <f t="shared" si="29"/>
        <v>Retail</v>
      </c>
      <c r="G1887" s="3">
        <v>3</v>
      </c>
      <c r="H1887" s="57"/>
    </row>
    <row r="1888" spans="1:8">
      <c r="A1888" s="57"/>
      <c r="B1888" s="57"/>
      <c r="C1888" s="176">
        <v>42350.809699999998</v>
      </c>
      <c r="D1888" s="3" t="s">
        <v>445</v>
      </c>
      <c r="E1888" s="3" t="s">
        <v>453</v>
      </c>
      <c r="F1888" s="3" t="str">
        <f t="shared" si="29"/>
        <v>Retail</v>
      </c>
      <c r="G1888" s="3">
        <v>6</v>
      </c>
      <c r="H1888" s="57"/>
    </row>
    <row r="1889" spans="1:8">
      <c r="A1889" s="57"/>
      <c r="B1889" s="57"/>
      <c r="C1889" s="176">
        <v>42362.668100000003</v>
      </c>
      <c r="D1889" s="3" t="s">
        <v>445</v>
      </c>
      <c r="E1889" s="3" t="s">
        <v>453</v>
      </c>
      <c r="F1889" s="3" t="str">
        <f t="shared" si="29"/>
        <v>Wholesale</v>
      </c>
      <c r="G1889" s="3">
        <v>69</v>
      </c>
      <c r="H1889" s="57"/>
    </row>
    <row r="1890" spans="1:8">
      <c r="A1890" s="57"/>
      <c r="B1890" s="57"/>
      <c r="C1890" s="176">
        <v>42106.184000000001</v>
      </c>
      <c r="D1890" s="3" t="s">
        <v>449</v>
      </c>
      <c r="E1890" s="3" t="s">
        <v>453</v>
      </c>
      <c r="F1890" s="3" t="str">
        <f t="shared" si="29"/>
        <v>Retail</v>
      </c>
      <c r="G1890" s="3">
        <v>3</v>
      </c>
      <c r="H1890" s="57"/>
    </row>
    <row r="1891" spans="1:8">
      <c r="A1891" s="57"/>
      <c r="B1891" s="57"/>
      <c r="C1891" s="176">
        <v>42296.861799999999</v>
      </c>
      <c r="D1891" s="3" t="s">
        <v>445</v>
      </c>
      <c r="E1891" s="3" t="s">
        <v>110</v>
      </c>
      <c r="F1891" s="3" t="str">
        <f t="shared" si="29"/>
        <v>Retail</v>
      </c>
      <c r="G1891" s="3">
        <v>1</v>
      </c>
      <c r="H1891" s="57"/>
    </row>
    <row r="1892" spans="1:8">
      <c r="A1892" s="57"/>
      <c r="B1892" s="57"/>
      <c r="C1892" s="176">
        <v>42105.4715</v>
      </c>
      <c r="D1892" s="3" t="s">
        <v>445</v>
      </c>
      <c r="E1892" s="3" t="s">
        <v>453</v>
      </c>
      <c r="F1892" s="3" t="str">
        <f t="shared" si="29"/>
        <v>Retail</v>
      </c>
      <c r="G1892" s="3">
        <v>2</v>
      </c>
      <c r="H1892" s="57"/>
    </row>
    <row r="1893" spans="1:8">
      <c r="A1893" s="57"/>
      <c r="B1893" s="57"/>
      <c r="C1893" s="176">
        <v>42142.204899999997</v>
      </c>
      <c r="D1893" s="3" t="s">
        <v>449</v>
      </c>
      <c r="E1893" s="3" t="s">
        <v>6</v>
      </c>
      <c r="F1893" s="3" t="str">
        <f t="shared" si="29"/>
        <v>Retail</v>
      </c>
      <c r="G1893" s="3">
        <v>3</v>
      </c>
      <c r="H1893" s="57"/>
    </row>
    <row r="1894" spans="1:8">
      <c r="A1894" s="57"/>
      <c r="B1894" s="57"/>
      <c r="C1894" s="176">
        <v>42042.977099999996</v>
      </c>
      <c r="D1894" s="3" t="s">
        <v>445</v>
      </c>
      <c r="E1894" s="3" t="s">
        <v>6</v>
      </c>
      <c r="F1894" s="3" t="str">
        <f t="shared" si="29"/>
        <v>Wholesale</v>
      </c>
      <c r="G1894" s="3">
        <v>99</v>
      </c>
      <c r="H1894" s="57"/>
    </row>
    <row r="1895" spans="1:8">
      <c r="A1895" s="57"/>
      <c r="B1895" s="57"/>
      <c r="C1895" s="176">
        <v>42187.531900000002</v>
      </c>
      <c r="D1895" s="3" t="s">
        <v>445</v>
      </c>
      <c r="E1895" s="3" t="s">
        <v>459</v>
      </c>
      <c r="F1895" s="3" t="str">
        <f t="shared" si="29"/>
        <v>Retail</v>
      </c>
      <c r="G1895" s="3">
        <v>2</v>
      </c>
      <c r="H1895" s="57"/>
    </row>
    <row r="1896" spans="1:8">
      <c r="A1896" s="57"/>
      <c r="B1896" s="57"/>
      <c r="C1896" s="176">
        <v>42164.786800000002</v>
      </c>
      <c r="D1896" s="3" t="s">
        <v>447</v>
      </c>
      <c r="E1896" s="3" t="s">
        <v>453</v>
      </c>
      <c r="F1896" s="3" t="str">
        <f t="shared" si="29"/>
        <v>Retail</v>
      </c>
      <c r="G1896" s="3">
        <v>2</v>
      </c>
      <c r="H1896" s="57"/>
    </row>
    <row r="1897" spans="1:8">
      <c r="A1897" s="57"/>
      <c r="B1897" s="57"/>
      <c r="C1897" s="176">
        <v>42156.474300000002</v>
      </c>
      <c r="D1897" s="3" t="s">
        <v>446</v>
      </c>
      <c r="E1897" s="3" t="s">
        <v>6</v>
      </c>
      <c r="F1897" s="3" t="str">
        <f t="shared" si="29"/>
        <v>Wholesale</v>
      </c>
      <c r="G1897" s="3">
        <v>54</v>
      </c>
      <c r="H1897" s="57"/>
    </row>
    <row r="1898" spans="1:8">
      <c r="A1898" s="57"/>
      <c r="B1898" s="57"/>
      <c r="C1898" s="176">
        <v>42224.459000000003</v>
      </c>
      <c r="D1898" s="3" t="s">
        <v>446</v>
      </c>
      <c r="E1898" s="3" t="s">
        <v>453</v>
      </c>
      <c r="F1898" s="3" t="str">
        <f t="shared" si="29"/>
        <v>Wholesale</v>
      </c>
      <c r="G1898" s="3">
        <v>134</v>
      </c>
      <c r="H1898" s="57"/>
    </row>
    <row r="1899" spans="1:8">
      <c r="A1899" s="57"/>
      <c r="B1899" s="57"/>
      <c r="C1899" s="176">
        <v>42272.488899999997</v>
      </c>
      <c r="D1899" s="3" t="s">
        <v>445</v>
      </c>
      <c r="E1899" s="3" t="s">
        <v>457</v>
      </c>
      <c r="F1899" s="3" t="str">
        <f t="shared" si="29"/>
        <v>Wholesale</v>
      </c>
      <c r="G1899" s="3">
        <v>71</v>
      </c>
      <c r="H1899" s="57"/>
    </row>
    <row r="1900" spans="1:8">
      <c r="A1900" s="57"/>
      <c r="B1900" s="57"/>
      <c r="C1900" s="176">
        <v>42304.469400000002</v>
      </c>
      <c r="D1900" s="3" t="s">
        <v>445</v>
      </c>
      <c r="E1900" s="3" t="s">
        <v>457</v>
      </c>
      <c r="F1900" s="3" t="str">
        <f t="shared" si="29"/>
        <v>Wholesale</v>
      </c>
      <c r="G1900" s="3">
        <v>58</v>
      </c>
      <c r="H1900" s="57"/>
    </row>
    <row r="1901" spans="1:8">
      <c r="A1901" s="57"/>
      <c r="B1901" s="57"/>
      <c r="C1901" s="176">
        <v>42169.531900000002</v>
      </c>
      <c r="D1901" s="3" t="s">
        <v>445</v>
      </c>
      <c r="E1901" s="3" t="s">
        <v>114</v>
      </c>
      <c r="F1901" s="3" t="str">
        <f t="shared" si="29"/>
        <v>Retail</v>
      </c>
      <c r="G1901" s="3">
        <v>1</v>
      </c>
      <c r="H1901" s="57"/>
    </row>
    <row r="1902" spans="1:8">
      <c r="A1902" s="57"/>
      <c r="B1902" s="57"/>
      <c r="C1902" s="176">
        <v>42191.1486</v>
      </c>
      <c r="D1902" s="3" t="s">
        <v>446</v>
      </c>
      <c r="E1902" s="3" t="s">
        <v>453</v>
      </c>
      <c r="F1902" s="3" t="str">
        <f t="shared" si="29"/>
        <v>Wholesale</v>
      </c>
      <c r="G1902" s="3">
        <v>32</v>
      </c>
      <c r="H1902" s="57"/>
    </row>
    <row r="1903" spans="1:8">
      <c r="A1903" s="57"/>
      <c r="B1903" s="57"/>
      <c r="C1903" s="176">
        <v>42179.424299999999</v>
      </c>
      <c r="D1903" s="3" t="s">
        <v>446</v>
      </c>
      <c r="E1903" s="3" t="s">
        <v>453</v>
      </c>
      <c r="F1903" s="3" t="str">
        <f t="shared" si="29"/>
        <v>Wholesale</v>
      </c>
      <c r="G1903" s="3">
        <v>37</v>
      </c>
      <c r="H1903" s="57"/>
    </row>
    <row r="1904" spans="1:8">
      <c r="A1904" s="57"/>
      <c r="B1904" s="57"/>
      <c r="C1904" s="176">
        <v>42341.098599999998</v>
      </c>
      <c r="D1904" s="3" t="s">
        <v>445</v>
      </c>
      <c r="E1904" s="3" t="s">
        <v>6</v>
      </c>
      <c r="F1904" s="3" t="str">
        <f t="shared" si="29"/>
        <v>Wholesale</v>
      </c>
      <c r="G1904" s="3">
        <v>63</v>
      </c>
      <c r="H1904" s="57"/>
    </row>
    <row r="1905" spans="1:8">
      <c r="A1905" s="57"/>
      <c r="B1905" s="57"/>
      <c r="C1905" s="176">
        <v>42010.774299999997</v>
      </c>
      <c r="D1905" s="3" t="s">
        <v>445</v>
      </c>
      <c r="E1905" s="3" t="s">
        <v>114</v>
      </c>
      <c r="F1905" s="3" t="str">
        <f t="shared" si="29"/>
        <v>Wholesale</v>
      </c>
      <c r="G1905" s="3">
        <v>61</v>
      </c>
      <c r="H1905" s="57"/>
    </row>
    <row r="1906" spans="1:8">
      <c r="A1906" s="57"/>
      <c r="B1906" s="57"/>
      <c r="C1906" s="176">
        <v>42238.7</v>
      </c>
      <c r="D1906" s="3" t="s">
        <v>446</v>
      </c>
      <c r="E1906" s="3" t="s">
        <v>6</v>
      </c>
      <c r="F1906" s="3" t="str">
        <f t="shared" si="29"/>
        <v>Wholesale</v>
      </c>
      <c r="G1906" s="3">
        <v>23</v>
      </c>
      <c r="H1906" s="57"/>
    </row>
    <row r="1907" spans="1:8">
      <c r="A1907" s="57"/>
      <c r="B1907" s="57"/>
      <c r="C1907" s="176">
        <v>42294.5049</v>
      </c>
      <c r="D1907" s="3" t="s">
        <v>449</v>
      </c>
      <c r="E1907" s="3" t="s">
        <v>10</v>
      </c>
      <c r="F1907" s="3" t="str">
        <f t="shared" si="29"/>
        <v>Retail</v>
      </c>
      <c r="G1907" s="3">
        <v>3</v>
      </c>
      <c r="H1907" s="57"/>
    </row>
    <row r="1908" spans="1:8">
      <c r="A1908" s="57"/>
      <c r="B1908" s="57"/>
      <c r="C1908" s="176">
        <v>42225.466699999997</v>
      </c>
      <c r="D1908" s="3" t="s">
        <v>445</v>
      </c>
      <c r="E1908" s="3" t="s">
        <v>453</v>
      </c>
      <c r="F1908" s="3" t="str">
        <f t="shared" si="29"/>
        <v>Wholesale</v>
      </c>
      <c r="G1908" s="3">
        <v>37</v>
      </c>
      <c r="H1908" s="57"/>
    </row>
    <row r="1909" spans="1:8">
      <c r="A1909" s="57"/>
      <c r="B1909" s="57"/>
      <c r="C1909" s="176">
        <v>42351.767399999997</v>
      </c>
      <c r="D1909" s="3" t="s">
        <v>445</v>
      </c>
      <c r="E1909" s="3" t="s">
        <v>452</v>
      </c>
      <c r="F1909" s="3" t="str">
        <f t="shared" si="29"/>
        <v>Retail</v>
      </c>
      <c r="G1909" s="3">
        <v>3</v>
      </c>
      <c r="H1909" s="57"/>
    </row>
    <row r="1910" spans="1:8">
      <c r="A1910" s="57"/>
      <c r="B1910" s="57"/>
      <c r="C1910" s="176">
        <v>42336.585400000004</v>
      </c>
      <c r="D1910" s="3" t="s">
        <v>446</v>
      </c>
      <c r="E1910" s="3" t="s">
        <v>9</v>
      </c>
      <c r="F1910" s="3" t="str">
        <f t="shared" si="29"/>
        <v>Retail</v>
      </c>
      <c r="G1910" s="3">
        <v>4</v>
      </c>
      <c r="H1910" s="57"/>
    </row>
    <row r="1911" spans="1:8">
      <c r="A1911" s="57"/>
      <c r="B1911" s="57"/>
      <c r="C1911" s="176">
        <v>42335.138899999998</v>
      </c>
      <c r="D1911" s="3" t="s">
        <v>446</v>
      </c>
      <c r="E1911" s="3" t="s">
        <v>6</v>
      </c>
      <c r="F1911" s="3" t="str">
        <f t="shared" si="29"/>
        <v>Wholesale</v>
      </c>
      <c r="G1911" s="3">
        <v>65</v>
      </c>
      <c r="H1911" s="57"/>
    </row>
    <row r="1912" spans="1:8">
      <c r="A1912" s="57"/>
      <c r="B1912" s="57"/>
      <c r="C1912" s="176">
        <v>41979.443099999997</v>
      </c>
      <c r="D1912" s="3" t="s">
        <v>445</v>
      </c>
      <c r="E1912" s="3" t="s">
        <v>455</v>
      </c>
      <c r="F1912" s="3" t="str">
        <f t="shared" si="29"/>
        <v>Retail</v>
      </c>
      <c r="G1912" s="3">
        <v>5</v>
      </c>
      <c r="H1912" s="57"/>
    </row>
    <row r="1913" spans="1:8">
      <c r="A1913" s="57"/>
      <c r="B1913" s="57"/>
      <c r="C1913" s="176">
        <v>42100.091</v>
      </c>
      <c r="D1913" s="3" t="s">
        <v>445</v>
      </c>
      <c r="E1913" s="3" t="s">
        <v>9</v>
      </c>
      <c r="F1913" s="3" t="str">
        <f t="shared" si="29"/>
        <v>Retail</v>
      </c>
      <c r="G1913" s="3">
        <v>2</v>
      </c>
      <c r="H1913" s="57"/>
    </row>
    <row r="1914" spans="1:8">
      <c r="A1914" s="57"/>
      <c r="B1914" s="57"/>
      <c r="C1914" s="176">
        <v>42196.5167</v>
      </c>
      <c r="D1914" s="3" t="s">
        <v>447</v>
      </c>
      <c r="E1914" s="3" t="s">
        <v>112</v>
      </c>
      <c r="F1914" s="3" t="str">
        <f t="shared" si="29"/>
        <v>Retail</v>
      </c>
      <c r="G1914" s="3">
        <v>3</v>
      </c>
      <c r="H1914" s="57"/>
    </row>
    <row r="1915" spans="1:8">
      <c r="A1915" s="57"/>
      <c r="B1915" s="57"/>
      <c r="C1915" s="176">
        <v>42286.4764</v>
      </c>
      <c r="D1915" s="3" t="s">
        <v>445</v>
      </c>
      <c r="E1915" s="3" t="s">
        <v>453</v>
      </c>
      <c r="F1915" s="3" t="str">
        <f t="shared" si="29"/>
        <v>Retail</v>
      </c>
      <c r="G1915" s="3">
        <v>2</v>
      </c>
      <c r="H1915" s="57"/>
    </row>
    <row r="1916" spans="1:8">
      <c r="A1916" s="57"/>
      <c r="B1916" s="57"/>
      <c r="C1916" s="176">
        <v>42250.734700000001</v>
      </c>
      <c r="D1916" s="3" t="s">
        <v>445</v>
      </c>
      <c r="E1916" s="3" t="s">
        <v>114</v>
      </c>
      <c r="F1916" s="3" t="str">
        <f t="shared" si="29"/>
        <v>Retail</v>
      </c>
      <c r="G1916" s="3">
        <v>6</v>
      </c>
      <c r="H1916" s="57"/>
    </row>
    <row r="1917" spans="1:8">
      <c r="A1917" s="57"/>
      <c r="B1917" s="57"/>
      <c r="C1917" s="176">
        <v>42332.152099999999</v>
      </c>
      <c r="D1917" s="3" t="s">
        <v>446</v>
      </c>
      <c r="E1917" s="3" t="s">
        <v>10</v>
      </c>
      <c r="F1917" s="3" t="str">
        <f t="shared" si="29"/>
        <v>Wholesale</v>
      </c>
      <c r="G1917" s="3">
        <v>39</v>
      </c>
      <c r="H1917" s="57"/>
    </row>
    <row r="1918" spans="1:8">
      <c r="A1918" s="57"/>
      <c r="B1918" s="57"/>
      <c r="C1918" s="176">
        <v>42159.202100000002</v>
      </c>
      <c r="D1918" s="3" t="s">
        <v>446</v>
      </c>
      <c r="E1918" s="3" t="s">
        <v>10</v>
      </c>
      <c r="F1918" s="3" t="str">
        <f t="shared" si="29"/>
        <v>Wholesale</v>
      </c>
      <c r="G1918" s="3">
        <v>94</v>
      </c>
      <c r="H1918" s="57"/>
    </row>
    <row r="1919" spans="1:8">
      <c r="A1919" s="57"/>
      <c r="B1919" s="57"/>
      <c r="C1919" s="176">
        <v>42254.5965</v>
      </c>
      <c r="D1919" s="3" t="s">
        <v>447</v>
      </c>
      <c r="E1919" s="3" t="s">
        <v>459</v>
      </c>
      <c r="F1919" s="3" t="str">
        <f t="shared" si="29"/>
        <v>Retail</v>
      </c>
      <c r="G1919" s="3">
        <v>5</v>
      </c>
      <c r="H1919" s="57"/>
    </row>
    <row r="1920" spans="1:8">
      <c r="A1920" s="57"/>
      <c r="B1920" s="57"/>
      <c r="C1920" s="176">
        <v>42282.5285</v>
      </c>
      <c r="D1920" s="3" t="s">
        <v>447</v>
      </c>
      <c r="E1920" s="3" t="s">
        <v>114</v>
      </c>
      <c r="F1920" s="3" t="str">
        <f t="shared" si="29"/>
        <v>Retail</v>
      </c>
      <c r="G1920" s="3">
        <v>3</v>
      </c>
      <c r="H1920" s="57"/>
    </row>
    <row r="1921" spans="1:8">
      <c r="A1921" s="57"/>
      <c r="B1921" s="57"/>
      <c r="C1921" s="176">
        <v>42242.759700000002</v>
      </c>
      <c r="D1921" s="3" t="s">
        <v>445</v>
      </c>
      <c r="E1921" s="3" t="s">
        <v>8</v>
      </c>
      <c r="F1921" s="3" t="str">
        <f t="shared" si="29"/>
        <v>Wholesale</v>
      </c>
      <c r="G1921" s="3">
        <v>35</v>
      </c>
      <c r="H1921" s="57"/>
    </row>
    <row r="1922" spans="1:8">
      <c r="A1922" s="57"/>
      <c r="B1922" s="57"/>
      <c r="C1922" s="176">
        <v>42241.8361</v>
      </c>
      <c r="D1922" s="3" t="s">
        <v>445</v>
      </c>
      <c r="E1922" s="3" t="s">
        <v>453</v>
      </c>
      <c r="F1922" s="3" t="str">
        <f t="shared" si="29"/>
        <v>Wholesale</v>
      </c>
      <c r="G1922" s="3">
        <v>26</v>
      </c>
      <c r="H1922" s="57"/>
    </row>
    <row r="1923" spans="1:8">
      <c r="A1923" s="57"/>
      <c r="B1923" s="57"/>
      <c r="C1923" s="176">
        <v>42115.4882</v>
      </c>
      <c r="D1923" s="3" t="s">
        <v>446</v>
      </c>
      <c r="E1923" s="3" t="s">
        <v>453</v>
      </c>
      <c r="F1923" s="3" t="str">
        <f t="shared" si="29"/>
        <v>Wholesale</v>
      </c>
      <c r="G1923" s="3">
        <v>36</v>
      </c>
      <c r="H1923" s="57"/>
    </row>
    <row r="1924" spans="1:8">
      <c r="A1924" s="57"/>
      <c r="B1924" s="57"/>
      <c r="C1924" s="176">
        <v>41983.043100000003</v>
      </c>
      <c r="D1924" s="3" t="s">
        <v>445</v>
      </c>
      <c r="E1924" s="3" t="s">
        <v>8</v>
      </c>
      <c r="F1924" s="3" t="str">
        <f t="shared" si="29"/>
        <v>Retail</v>
      </c>
      <c r="G1924" s="3">
        <v>3</v>
      </c>
      <c r="H1924" s="57"/>
    </row>
    <row r="1925" spans="1:8">
      <c r="A1925" s="57"/>
      <c r="B1925" s="57"/>
      <c r="C1925" s="176">
        <v>42224.5458</v>
      </c>
      <c r="D1925" s="3" t="s">
        <v>446</v>
      </c>
      <c r="E1925" s="3" t="s">
        <v>453</v>
      </c>
      <c r="F1925" s="3" t="str">
        <f t="shared" si="29"/>
        <v>Retail</v>
      </c>
      <c r="G1925" s="3">
        <v>4</v>
      </c>
      <c r="H1925" s="57"/>
    </row>
    <row r="1926" spans="1:8">
      <c r="A1926" s="57"/>
      <c r="B1926" s="57"/>
      <c r="C1926" s="176">
        <v>42243.1806</v>
      </c>
      <c r="D1926" s="3" t="s">
        <v>446</v>
      </c>
      <c r="E1926" s="3" t="s">
        <v>453</v>
      </c>
      <c r="F1926" s="3" t="str">
        <f t="shared" si="29"/>
        <v>Retail</v>
      </c>
      <c r="G1926" s="3">
        <v>2</v>
      </c>
      <c r="H1926" s="57"/>
    </row>
    <row r="1927" spans="1:8">
      <c r="A1927" s="57"/>
      <c r="B1927" s="57"/>
      <c r="C1927" s="176">
        <v>42090.475700000003</v>
      </c>
      <c r="D1927" s="3" t="s">
        <v>446</v>
      </c>
      <c r="E1927" s="3" t="s">
        <v>110</v>
      </c>
      <c r="F1927" s="3" t="str">
        <f t="shared" si="29"/>
        <v>Wholesale</v>
      </c>
      <c r="G1927" s="3">
        <v>68</v>
      </c>
      <c r="H1927" s="57"/>
    </row>
    <row r="1928" spans="1:8">
      <c r="A1928" s="57"/>
      <c r="B1928" s="57"/>
      <c r="C1928" s="176">
        <v>42230.491699999999</v>
      </c>
      <c r="D1928" s="3" t="s">
        <v>447</v>
      </c>
      <c r="E1928" s="3" t="s">
        <v>6</v>
      </c>
      <c r="F1928" s="3" t="str">
        <f t="shared" si="29"/>
        <v>Wholesale</v>
      </c>
      <c r="G1928" s="3">
        <v>27</v>
      </c>
      <c r="H1928" s="57"/>
    </row>
    <row r="1929" spans="1:8">
      <c r="A1929" s="57"/>
      <c r="B1929" s="57"/>
      <c r="C1929" s="176">
        <v>41980.500699999997</v>
      </c>
      <c r="D1929" s="3" t="s">
        <v>445</v>
      </c>
      <c r="E1929" s="3" t="s">
        <v>454</v>
      </c>
      <c r="F1929" s="3" t="str">
        <f t="shared" si="29"/>
        <v>Retail</v>
      </c>
      <c r="G1929" s="3">
        <v>4</v>
      </c>
      <c r="H1929" s="57"/>
    </row>
    <row r="1930" spans="1:8">
      <c r="A1930" s="57"/>
      <c r="B1930" s="57"/>
      <c r="C1930" s="176">
        <v>42354.475700000003</v>
      </c>
      <c r="D1930" s="3" t="s">
        <v>445</v>
      </c>
      <c r="E1930" s="3" t="s">
        <v>455</v>
      </c>
      <c r="F1930" s="3" t="str">
        <f t="shared" ref="F1930:F1993" si="30">IF(G1930&lt;10,"Retail","Wholesale")</f>
        <v>Retail</v>
      </c>
      <c r="G1930" s="3">
        <v>1</v>
      </c>
      <c r="H1930" s="57"/>
    </row>
    <row r="1931" spans="1:8">
      <c r="A1931" s="57"/>
      <c r="B1931" s="57"/>
      <c r="C1931" s="176">
        <v>42234.7382</v>
      </c>
      <c r="D1931" s="3" t="s">
        <v>447</v>
      </c>
      <c r="E1931" s="3" t="s">
        <v>453</v>
      </c>
      <c r="F1931" s="3" t="str">
        <f t="shared" si="30"/>
        <v>Retail</v>
      </c>
      <c r="G1931" s="3">
        <v>1</v>
      </c>
      <c r="H1931" s="57"/>
    </row>
    <row r="1932" spans="1:8">
      <c r="A1932" s="57"/>
      <c r="B1932" s="57"/>
      <c r="C1932" s="176">
        <v>42198.486799999999</v>
      </c>
      <c r="D1932" s="3" t="s">
        <v>445</v>
      </c>
      <c r="E1932" s="3" t="s">
        <v>453</v>
      </c>
      <c r="F1932" s="3" t="str">
        <f t="shared" si="30"/>
        <v>Retail</v>
      </c>
      <c r="G1932" s="3">
        <v>8</v>
      </c>
      <c r="H1932" s="57"/>
    </row>
    <row r="1933" spans="1:8">
      <c r="A1933" s="57"/>
      <c r="B1933" s="57"/>
      <c r="C1933" s="176">
        <v>42177.494400000003</v>
      </c>
      <c r="D1933" s="3" t="s">
        <v>447</v>
      </c>
      <c r="E1933" s="3" t="s">
        <v>453</v>
      </c>
      <c r="F1933" s="3" t="str">
        <f t="shared" si="30"/>
        <v>Wholesale</v>
      </c>
      <c r="G1933" s="3">
        <v>94</v>
      </c>
      <c r="H1933" s="57"/>
    </row>
    <row r="1934" spans="1:8">
      <c r="A1934" s="57"/>
      <c r="B1934" s="57"/>
      <c r="C1934" s="176">
        <v>42160.713900000002</v>
      </c>
      <c r="D1934" s="3" t="s">
        <v>446</v>
      </c>
      <c r="E1934" s="3" t="s">
        <v>454</v>
      </c>
      <c r="F1934" s="3" t="str">
        <f t="shared" si="30"/>
        <v>Retail</v>
      </c>
      <c r="G1934" s="3">
        <v>5</v>
      </c>
      <c r="H1934" s="57"/>
    </row>
    <row r="1935" spans="1:8">
      <c r="A1935" s="57"/>
      <c r="B1935" s="57"/>
      <c r="C1935" s="176">
        <v>42300.554900000003</v>
      </c>
      <c r="D1935" s="3" t="s">
        <v>446</v>
      </c>
      <c r="E1935" s="3" t="s">
        <v>10</v>
      </c>
      <c r="F1935" s="3" t="str">
        <f t="shared" si="30"/>
        <v>Retail</v>
      </c>
      <c r="G1935" s="3">
        <v>2</v>
      </c>
      <c r="H1935" s="57"/>
    </row>
    <row r="1936" spans="1:8">
      <c r="A1936" s="57"/>
      <c r="B1936" s="57"/>
      <c r="C1936" s="176">
        <v>42349.793100000003</v>
      </c>
      <c r="D1936" s="3" t="s">
        <v>445</v>
      </c>
      <c r="E1936" s="3" t="s">
        <v>453</v>
      </c>
      <c r="F1936" s="3" t="str">
        <f t="shared" si="30"/>
        <v>Retail</v>
      </c>
      <c r="G1936" s="3">
        <v>2</v>
      </c>
      <c r="H1936" s="57"/>
    </row>
    <row r="1937" spans="1:8">
      <c r="A1937" s="57"/>
      <c r="B1937" s="57"/>
      <c r="C1937" s="176">
        <v>42219.206299999998</v>
      </c>
      <c r="D1937" s="3" t="s">
        <v>445</v>
      </c>
      <c r="E1937" s="3" t="s">
        <v>461</v>
      </c>
      <c r="F1937" s="3" t="str">
        <f t="shared" si="30"/>
        <v>Retail</v>
      </c>
      <c r="G1937" s="3">
        <v>6</v>
      </c>
      <c r="H1937" s="57"/>
    </row>
    <row r="1938" spans="1:8">
      <c r="A1938" s="57"/>
      <c r="B1938" s="57"/>
      <c r="C1938" s="176">
        <v>41985.558299999997</v>
      </c>
      <c r="D1938" s="3" t="s">
        <v>445</v>
      </c>
      <c r="E1938" s="3" t="s">
        <v>7</v>
      </c>
      <c r="F1938" s="3" t="str">
        <f t="shared" si="30"/>
        <v>Wholesale</v>
      </c>
      <c r="G1938" s="3">
        <v>66</v>
      </c>
      <c r="H1938" s="57"/>
    </row>
    <row r="1939" spans="1:8">
      <c r="A1939" s="57"/>
      <c r="B1939" s="57"/>
      <c r="C1939" s="176">
        <v>42332.171499999997</v>
      </c>
      <c r="D1939" s="3" t="s">
        <v>445</v>
      </c>
      <c r="E1939" s="3" t="s">
        <v>453</v>
      </c>
      <c r="F1939" s="3" t="str">
        <f t="shared" si="30"/>
        <v>Retail</v>
      </c>
      <c r="G1939" s="3">
        <v>2</v>
      </c>
      <c r="H1939" s="57"/>
    </row>
    <row r="1940" spans="1:8">
      <c r="A1940" s="57"/>
      <c r="B1940" s="57"/>
      <c r="C1940" s="176">
        <v>42169.747199999998</v>
      </c>
      <c r="D1940" s="3" t="s">
        <v>445</v>
      </c>
      <c r="E1940" s="3" t="s">
        <v>453</v>
      </c>
      <c r="F1940" s="3" t="str">
        <f t="shared" si="30"/>
        <v>Retail</v>
      </c>
      <c r="G1940" s="3">
        <v>3</v>
      </c>
      <c r="H1940" s="57"/>
    </row>
    <row r="1941" spans="1:8">
      <c r="A1941" s="57"/>
      <c r="B1941" s="57"/>
      <c r="C1941" s="176">
        <v>41986.1993</v>
      </c>
      <c r="D1941" s="3" t="s">
        <v>449</v>
      </c>
      <c r="E1941" s="3" t="s">
        <v>6</v>
      </c>
      <c r="F1941" s="3" t="str">
        <f t="shared" si="30"/>
        <v>Retail</v>
      </c>
      <c r="G1941" s="3">
        <v>4</v>
      </c>
      <c r="H1941" s="57"/>
    </row>
    <row r="1942" spans="1:8">
      <c r="A1942" s="57"/>
      <c r="B1942" s="57"/>
      <c r="C1942" s="176">
        <v>41981.040999999997</v>
      </c>
      <c r="D1942" s="3" t="s">
        <v>445</v>
      </c>
      <c r="E1942" s="3" t="s">
        <v>453</v>
      </c>
      <c r="F1942" s="3" t="str">
        <f t="shared" si="30"/>
        <v>Wholesale</v>
      </c>
      <c r="G1942" s="3">
        <v>38</v>
      </c>
      <c r="H1942" s="57"/>
    </row>
    <row r="1943" spans="1:8">
      <c r="A1943" s="57"/>
      <c r="B1943" s="57"/>
      <c r="C1943" s="176">
        <v>42359.133999999998</v>
      </c>
      <c r="D1943" s="3" t="s">
        <v>447</v>
      </c>
      <c r="E1943" s="3" t="s">
        <v>6</v>
      </c>
      <c r="F1943" s="3" t="str">
        <f t="shared" si="30"/>
        <v>Retail</v>
      </c>
      <c r="G1943" s="3">
        <v>1</v>
      </c>
      <c r="H1943" s="57"/>
    </row>
    <row r="1944" spans="1:8">
      <c r="A1944" s="57"/>
      <c r="B1944" s="57"/>
      <c r="C1944" s="176">
        <v>41985.573600000003</v>
      </c>
      <c r="D1944" s="3" t="s">
        <v>447</v>
      </c>
      <c r="E1944" s="3" t="s">
        <v>9</v>
      </c>
      <c r="F1944" s="3" t="str">
        <f t="shared" si="30"/>
        <v>Wholesale</v>
      </c>
      <c r="G1944" s="3">
        <v>33</v>
      </c>
      <c r="H1944" s="57"/>
    </row>
    <row r="1945" spans="1:8">
      <c r="A1945" s="57"/>
      <c r="B1945" s="57"/>
      <c r="C1945" s="176">
        <v>42354.511100000003</v>
      </c>
      <c r="D1945" s="3" t="s">
        <v>447</v>
      </c>
      <c r="E1945" s="3" t="s">
        <v>10</v>
      </c>
      <c r="F1945" s="3" t="str">
        <f t="shared" si="30"/>
        <v>Retail</v>
      </c>
      <c r="G1945" s="3">
        <v>1</v>
      </c>
      <c r="H1945" s="57"/>
    </row>
    <row r="1946" spans="1:8">
      <c r="A1946" s="57"/>
      <c r="B1946" s="57"/>
      <c r="C1946" s="176">
        <v>42145.499300000003</v>
      </c>
      <c r="D1946" s="3" t="s">
        <v>447</v>
      </c>
      <c r="E1946" s="3" t="s">
        <v>8</v>
      </c>
      <c r="F1946" s="3" t="str">
        <f t="shared" si="30"/>
        <v>Wholesale</v>
      </c>
      <c r="G1946" s="3">
        <v>49</v>
      </c>
      <c r="H1946" s="57"/>
    </row>
    <row r="1947" spans="1:8">
      <c r="A1947" s="57"/>
      <c r="B1947" s="57"/>
      <c r="C1947" s="176">
        <v>42146.163200000003</v>
      </c>
      <c r="D1947" s="3" t="s">
        <v>447</v>
      </c>
      <c r="E1947" s="3" t="s">
        <v>6</v>
      </c>
      <c r="F1947" s="3" t="str">
        <f t="shared" si="30"/>
        <v>Retail</v>
      </c>
      <c r="G1947" s="3">
        <v>8</v>
      </c>
      <c r="H1947" s="57"/>
    </row>
    <row r="1948" spans="1:8">
      <c r="A1948" s="57"/>
      <c r="B1948" s="57"/>
      <c r="C1948" s="176">
        <v>42353.117400000003</v>
      </c>
      <c r="D1948" s="3" t="s">
        <v>447</v>
      </c>
      <c r="E1948" s="3" t="s">
        <v>452</v>
      </c>
      <c r="F1948" s="3" t="str">
        <f t="shared" si="30"/>
        <v>Retail</v>
      </c>
      <c r="G1948" s="3">
        <v>1</v>
      </c>
      <c r="H1948" s="57"/>
    </row>
    <row r="1949" spans="1:8">
      <c r="A1949" s="57"/>
      <c r="B1949" s="57"/>
      <c r="C1949" s="176">
        <v>42038.7736</v>
      </c>
      <c r="D1949" s="3" t="s">
        <v>445</v>
      </c>
      <c r="E1949" s="3" t="s">
        <v>6</v>
      </c>
      <c r="F1949" s="3" t="str">
        <f t="shared" si="30"/>
        <v>Retail</v>
      </c>
      <c r="G1949" s="3">
        <v>2</v>
      </c>
      <c r="H1949" s="57"/>
    </row>
    <row r="1950" spans="1:8">
      <c r="A1950" s="57"/>
      <c r="B1950" s="57"/>
      <c r="C1950" s="176">
        <v>41986.537499999999</v>
      </c>
      <c r="D1950" s="3" t="s">
        <v>446</v>
      </c>
      <c r="E1950" s="3" t="s">
        <v>112</v>
      </c>
      <c r="F1950" s="3" t="str">
        <f t="shared" si="30"/>
        <v>Wholesale</v>
      </c>
      <c r="G1950" s="3">
        <v>27</v>
      </c>
      <c r="H1950" s="57"/>
    </row>
    <row r="1951" spans="1:8">
      <c r="A1951" s="57"/>
      <c r="B1951" s="57"/>
      <c r="C1951" s="176">
        <v>42215.4</v>
      </c>
      <c r="D1951" s="3" t="s">
        <v>447</v>
      </c>
      <c r="E1951" s="3" t="s">
        <v>455</v>
      </c>
      <c r="F1951" s="3" t="str">
        <f t="shared" si="30"/>
        <v>Retail</v>
      </c>
      <c r="G1951" s="3">
        <v>1</v>
      </c>
      <c r="H1951" s="57"/>
    </row>
    <row r="1952" spans="1:8">
      <c r="A1952" s="57"/>
      <c r="B1952" s="57"/>
      <c r="C1952" s="176">
        <v>42280.423600000002</v>
      </c>
      <c r="D1952" s="3" t="s">
        <v>445</v>
      </c>
      <c r="E1952" s="3" t="s">
        <v>8</v>
      </c>
      <c r="F1952" s="3" t="str">
        <f t="shared" si="30"/>
        <v>Retail</v>
      </c>
      <c r="G1952" s="3">
        <v>6</v>
      </c>
      <c r="H1952" s="57"/>
    </row>
    <row r="1953" spans="1:8">
      <c r="A1953" s="57"/>
      <c r="B1953" s="57"/>
      <c r="C1953" s="176">
        <v>42333.196499999998</v>
      </c>
      <c r="D1953" s="3" t="s">
        <v>447</v>
      </c>
      <c r="E1953" s="3" t="s">
        <v>456</v>
      </c>
      <c r="F1953" s="3" t="str">
        <f t="shared" si="30"/>
        <v>Retail</v>
      </c>
      <c r="G1953" s="3">
        <v>1</v>
      </c>
      <c r="H1953" s="57"/>
    </row>
    <row r="1954" spans="1:8">
      <c r="A1954" s="57"/>
      <c r="B1954" s="57"/>
      <c r="C1954" s="176">
        <v>42359.206899999997</v>
      </c>
      <c r="D1954" s="3" t="s">
        <v>445</v>
      </c>
      <c r="E1954" s="3" t="s">
        <v>452</v>
      </c>
      <c r="F1954" s="3" t="str">
        <f t="shared" si="30"/>
        <v>Retail</v>
      </c>
      <c r="G1954" s="3">
        <v>2</v>
      </c>
      <c r="H1954" s="57"/>
    </row>
    <row r="1955" spans="1:8">
      <c r="A1955" s="57"/>
      <c r="B1955" s="57"/>
      <c r="C1955" s="176">
        <v>42181.740299999998</v>
      </c>
      <c r="D1955" s="3" t="s">
        <v>446</v>
      </c>
      <c r="E1955" s="3" t="s">
        <v>6</v>
      </c>
      <c r="F1955" s="3" t="str">
        <f t="shared" si="30"/>
        <v>Wholesale</v>
      </c>
      <c r="G1955" s="3">
        <v>33</v>
      </c>
      <c r="H1955" s="57"/>
    </row>
    <row r="1956" spans="1:8">
      <c r="A1956" s="57"/>
      <c r="B1956" s="57"/>
      <c r="C1956" s="176">
        <v>42175.152800000003</v>
      </c>
      <c r="D1956" s="3" t="s">
        <v>449</v>
      </c>
      <c r="E1956" s="3" t="s">
        <v>451</v>
      </c>
      <c r="F1956" s="3" t="str">
        <f t="shared" si="30"/>
        <v>Wholesale</v>
      </c>
      <c r="G1956" s="3">
        <v>48</v>
      </c>
      <c r="H1956" s="57"/>
    </row>
    <row r="1957" spans="1:8">
      <c r="A1957" s="57"/>
      <c r="B1957" s="57"/>
      <c r="C1957" s="176">
        <v>41981.496500000001</v>
      </c>
      <c r="D1957" s="3" t="s">
        <v>446</v>
      </c>
      <c r="E1957" s="3" t="s">
        <v>453</v>
      </c>
      <c r="F1957" s="3" t="str">
        <f t="shared" si="30"/>
        <v>Retail</v>
      </c>
      <c r="G1957" s="3">
        <v>2</v>
      </c>
      <c r="H1957" s="57"/>
    </row>
    <row r="1958" spans="1:8">
      <c r="A1958" s="57"/>
      <c r="B1958" s="57"/>
      <c r="C1958" s="176">
        <v>42351.166700000002</v>
      </c>
      <c r="D1958" s="3" t="s">
        <v>447</v>
      </c>
      <c r="E1958" s="3" t="s">
        <v>9</v>
      </c>
      <c r="F1958" s="3" t="str">
        <f t="shared" si="30"/>
        <v>Retail</v>
      </c>
      <c r="G1958" s="3">
        <v>1</v>
      </c>
      <c r="H1958" s="57"/>
    </row>
    <row r="1959" spans="1:8">
      <c r="A1959" s="57"/>
      <c r="B1959" s="57"/>
      <c r="C1959" s="176">
        <v>42088.181299999997</v>
      </c>
      <c r="D1959" s="3" t="s">
        <v>447</v>
      </c>
      <c r="E1959" s="3" t="s">
        <v>7</v>
      </c>
      <c r="F1959" s="3" t="str">
        <f t="shared" si="30"/>
        <v>Retail</v>
      </c>
      <c r="G1959" s="3">
        <v>1</v>
      </c>
      <c r="H1959" s="57"/>
    </row>
    <row r="1960" spans="1:8">
      <c r="A1960" s="57"/>
      <c r="B1960" s="57"/>
      <c r="C1960" s="176">
        <v>42196.516000000003</v>
      </c>
      <c r="D1960" s="3" t="s">
        <v>447</v>
      </c>
      <c r="E1960" s="3" t="s">
        <v>110</v>
      </c>
      <c r="F1960" s="3" t="str">
        <f t="shared" si="30"/>
        <v>Retail</v>
      </c>
      <c r="G1960" s="3">
        <v>2</v>
      </c>
      <c r="H1960" s="57"/>
    </row>
    <row r="1961" spans="1:8">
      <c r="A1961" s="57"/>
      <c r="B1961" s="57"/>
      <c r="C1961" s="176">
        <v>42353.397199999999</v>
      </c>
      <c r="D1961" s="3" t="s">
        <v>445</v>
      </c>
      <c r="E1961" s="3" t="s">
        <v>453</v>
      </c>
      <c r="F1961" s="3" t="str">
        <f t="shared" si="30"/>
        <v>Retail</v>
      </c>
      <c r="G1961" s="3">
        <v>1</v>
      </c>
      <c r="H1961" s="57"/>
    </row>
    <row r="1962" spans="1:8">
      <c r="A1962" s="57"/>
      <c r="B1962" s="57"/>
      <c r="C1962" s="176">
        <v>41984.198600000003</v>
      </c>
      <c r="D1962" s="3" t="s">
        <v>445</v>
      </c>
      <c r="E1962" s="3" t="s">
        <v>453</v>
      </c>
      <c r="F1962" s="3" t="str">
        <f t="shared" si="30"/>
        <v>Retail</v>
      </c>
      <c r="G1962" s="3">
        <v>4</v>
      </c>
      <c r="H1962" s="57"/>
    </row>
    <row r="1963" spans="1:8">
      <c r="A1963" s="57"/>
      <c r="B1963" s="57"/>
      <c r="C1963" s="176">
        <v>41989.688900000001</v>
      </c>
      <c r="D1963" s="3" t="s">
        <v>446</v>
      </c>
      <c r="E1963" s="3" t="s">
        <v>453</v>
      </c>
      <c r="F1963" s="3" t="str">
        <f t="shared" si="30"/>
        <v>Wholesale</v>
      </c>
      <c r="G1963" s="3">
        <v>55</v>
      </c>
      <c r="H1963" s="57"/>
    </row>
    <row r="1964" spans="1:8">
      <c r="A1964" s="57"/>
      <c r="B1964" s="57"/>
      <c r="C1964" s="176">
        <v>42347.306299999997</v>
      </c>
      <c r="D1964" s="3" t="s">
        <v>445</v>
      </c>
      <c r="E1964" s="3" t="s">
        <v>6</v>
      </c>
      <c r="F1964" s="3" t="str">
        <f t="shared" si="30"/>
        <v>Wholesale</v>
      </c>
      <c r="G1964" s="3">
        <v>61</v>
      </c>
      <c r="H1964" s="57"/>
    </row>
    <row r="1965" spans="1:8">
      <c r="A1965" s="57"/>
      <c r="B1965" s="57"/>
      <c r="C1965" s="176">
        <v>42342.664599999996</v>
      </c>
      <c r="D1965" s="3" t="s">
        <v>446</v>
      </c>
      <c r="E1965" s="3" t="s">
        <v>7</v>
      </c>
      <c r="F1965" s="3" t="str">
        <f t="shared" si="30"/>
        <v>Wholesale</v>
      </c>
      <c r="G1965" s="3">
        <v>51</v>
      </c>
      <c r="H1965" s="57"/>
    </row>
    <row r="1966" spans="1:8">
      <c r="A1966" s="57"/>
      <c r="B1966" s="57"/>
      <c r="C1966" s="176">
        <v>41981.222199999997</v>
      </c>
      <c r="D1966" s="3" t="s">
        <v>446</v>
      </c>
      <c r="E1966" s="3" t="s">
        <v>6</v>
      </c>
      <c r="F1966" s="3" t="str">
        <f t="shared" si="30"/>
        <v>Wholesale</v>
      </c>
      <c r="G1966" s="3">
        <v>56</v>
      </c>
      <c r="H1966" s="57"/>
    </row>
    <row r="1967" spans="1:8">
      <c r="A1967" s="57"/>
      <c r="B1967" s="57"/>
      <c r="C1967" s="176">
        <v>41985.733999999997</v>
      </c>
      <c r="D1967" s="3" t="s">
        <v>447</v>
      </c>
      <c r="E1967" s="3" t="s">
        <v>453</v>
      </c>
      <c r="F1967" s="3" t="str">
        <f t="shared" si="30"/>
        <v>Wholesale</v>
      </c>
      <c r="G1967" s="3">
        <v>34</v>
      </c>
      <c r="H1967" s="57"/>
    </row>
    <row r="1968" spans="1:8">
      <c r="A1968" s="57"/>
      <c r="B1968" s="57"/>
      <c r="C1968" s="176">
        <v>42236.173600000002</v>
      </c>
      <c r="D1968" s="3" t="s">
        <v>447</v>
      </c>
      <c r="E1968" s="3" t="s">
        <v>452</v>
      </c>
      <c r="F1968" s="3" t="str">
        <f t="shared" si="30"/>
        <v>Retail</v>
      </c>
      <c r="G1968" s="3">
        <v>2</v>
      </c>
      <c r="H1968" s="57"/>
    </row>
    <row r="1969" spans="1:8">
      <c r="A1969" s="57"/>
      <c r="B1969" s="57"/>
      <c r="C1969" s="176">
        <v>41984.4951</v>
      </c>
      <c r="D1969" s="3" t="s">
        <v>447</v>
      </c>
      <c r="E1969" s="3" t="s">
        <v>453</v>
      </c>
      <c r="F1969" s="3" t="str">
        <f t="shared" si="30"/>
        <v>Retail</v>
      </c>
      <c r="G1969" s="3">
        <v>1</v>
      </c>
      <c r="H1969" s="57"/>
    </row>
    <row r="1970" spans="1:8">
      <c r="A1970" s="57"/>
      <c r="B1970" s="57"/>
      <c r="C1970" s="176">
        <v>42068.178500000002</v>
      </c>
      <c r="D1970" s="3" t="s">
        <v>447</v>
      </c>
      <c r="E1970" s="3" t="s">
        <v>10</v>
      </c>
      <c r="F1970" s="3" t="str">
        <f t="shared" si="30"/>
        <v>Wholesale</v>
      </c>
      <c r="G1970" s="3">
        <v>66</v>
      </c>
      <c r="H1970" s="57"/>
    </row>
    <row r="1971" spans="1:8">
      <c r="A1971" s="57"/>
      <c r="B1971" s="57"/>
      <c r="C1971" s="176">
        <v>42143.5118</v>
      </c>
      <c r="D1971" s="3" t="s">
        <v>446</v>
      </c>
      <c r="E1971" s="3" t="s">
        <v>453</v>
      </c>
      <c r="F1971" s="3" t="str">
        <f t="shared" si="30"/>
        <v>Retail</v>
      </c>
      <c r="G1971" s="3">
        <v>1</v>
      </c>
      <c r="H1971" s="57"/>
    </row>
    <row r="1972" spans="1:8">
      <c r="A1972" s="57"/>
      <c r="B1972" s="57"/>
      <c r="C1972" s="176">
        <v>41981.179199999999</v>
      </c>
      <c r="D1972" s="3" t="s">
        <v>445</v>
      </c>
      <c r="E1972" s="3" t="s">
        <v>6</v>
      </c>
      <c r="F1972" s="3" t="str">
        <f t="shared" si="30"/>
        <v>Retail</v>
      </c>
      <c r="G1972" s="3">
        <v>6</v>
      </c>
      <c r="H1972" s="57"/>
    </row>
    <row r="1973" spans="1:8">
      <c r="A1973" s="57"/>
      <c r="B1973" s="57"/>
      <c r="C1973" s="176">
        <v>41982.492400000003</v>
      </c>
      <c r="D1973" s="3" t="s">
        <v>447</v>
      </c>
      <c r="E1973" s="3" t="s">
        <v>453</v>
      </c>
      <c r="F1973" s="3" t="str">
        <f t="shared" si="30"/>
        <v>Retail</v>
      </c>
      <c r="G1973" s="3">
        <v>1</v>
      </c>
      <c r="H1973" s="57"/>
    </row>
    <row r="1974" spans="1:8">
      <c r="A1974" s="57"/>
      <c r="B1974" s="57"/>
      <c r="C1974" s="176">
        <v>42357.466</v>
      </c>
      <c r="D1974" s="3" t="s">
        <v>445</v>
      </c>
      <c r="E1974" s="3" t="s">
        <v>453</v>
      </c>
      <c r="F1974" s="3" t="str">
        <f t="shared" si="30"/>
        <v>Wholesale</v>
      </c>
      <c r="G1974" s="3">
        <v>35</v>
      </c>
      <c r="H1974" s="57"/>
    </row>
    <row r="1975" spans="1:8">
      <c r="A1975" s="57"/>
      <c r="B1975" s="57"/>
      <c r="C1975" s="176">
        <v>41984.756300000001</v>
      </c>
      <c r="D1975" s="3" t="s">
        <v>447</v>
      </c>
      <c r="E1975" s="3" t="s">
        <v>461</v>
      </c>
      <c r="F1975" s="3" t="str">
        <f t="shared" si="30"/>
        <v>Wholesale</v>
      </c>
      <c r="G1975" s="3">
        <v>61</v>
      </c>
      <c r="H1975" s="57"/>
    </row>
    <row r="1976" spans="1:8">
      <c r="A1976" s="57"/>
      <c r="B1976" s="57"/>
      <c r="C1976" s="176">
        <v>42153.75</v>
      </c>
      <c r="D1976" s="3" t="s">
        <v>447</v>
      </c>
      <c r="E1976" s="3" t="s">
        <v>453</v>
      </c>
      <c r="F1976" s="3" t="str">
        <f t="shared" si="30"/>
        <v>Wholesale</v>
      </c>
      <c r="G1976" s="3">
        <v>31</v>
      </c>
      <c r="H1976" s="57"/>
    </row>
    <row r="1977" spans="1:8">
      <c r="A1977" s="57"/>
      <c r="B1977" s="57"/>
      <c r="C1977" s="176">
        <v>42344.463900000002</v>
      </c>
      <c r="D1977" s="3" t="s">
        <v>445</v>
      </c>
      <c r="E1977" s="3" t="s">
        <v>10</v>
      </c>
      <c r="F1977" s="3" t="str">
        <f t="shared" si="30"/>
        <v>Retail</v>
      </c>
      <c r="G1977" s="3">
        <v>1</v>
      </c>
      <c r="H1977" s="57"/>
    </row>
    <row r="1978" spans="1:8">
      <c r="A1978" s="57"/>
      <c r="B1978" s="57"/>
      <c r="C1978" s="176">
        <v>42353.058299999997</v>
      </c>
      <c r="D1978" s="3" t="s">
        <v>449</v>
      </c>
      <c r="E1978" s="3" t="s">
        <v>453</v>
      </c>
      <c r="F1978" s="3" t="str">
        <f t="shared" si="30"/>
        <v>Retail</v>
      </c>
      <c r="G1978" s="3">
        <v>3</v>
      </c>
      <c r="H1978" s="57"/>
    </row>
    <row r="1979" spans="1:8">
      <c r="A1979" s="57"/>
      <c r="B1979" s="57"/>
      <c r="C1979" s="176">
        <v>42211.780599999998</v>
      </c>
      <c r="D1979" s="3" t="s">
        <v>447</v>
      </c>
      <c r="E1979" s="3" t="s">
        <v>453</v>
      </c>
      <c r="F1979" s="3" t="str">
        <f t="shared" si="30"/>
        <v>Retail</v>
      </c>
      <c r="G1979" s="3">
        <v>3</v>
      </c>
      <c r="H1979" s="57"/>
    </row>
    <row r="1980" spans="1:8">
      <c r="A1980" s="57"/>
      <c r="B1980" s="57"/>
      <c r="C1980" s="176">
        <v>42169.758999999998</v>
      </c>
      <c r="D1980" s="3" t="s">
        <v>449</v>
      </c>
      <c r="E1980" s="3" t="s">
        <v>458</v>
      </c>
      <c r="F1980" s="3" t="str">
        <f t="shared" si="30"/>
        <v>Retail</v>
      </c>
      <c r="G1980" s="3">
        <v>1</v>
      </c>
      <c r="H1980" s="57"/>
    </row>
    <row r="1981" spans="1:8">
      <c r="A1981" s="57"/>
      <c r="B1981" s="57"/>
      <c r="C1981" s="176">
        <v>41984.697899999999</v>
      </c>
      <c r="D1981" s="3" t="s">
        <v>445</v>
      </c>
      <c r="E1981" s="3" t="s">
        <v>6</v>
      </c>
      <c r="F1981" s="3" t="str">
        <f t="shared" si="30"/>
        <v>Retail</v>
      </c>
      <c r="G1981" s="3">
        <v>5</v>
      </c>
      <c r="H1981" s="57"/>
    </row>
    <row r="1982" spans="1:8">
      <c r="A1982" s="57"/>
      <c r="B1982" s="57"/>
      <c r="C1982" s="176">
        <v>42253.750699999997</v>
      </c>
      <c r="D1982" s="3" t="s">
        <v>446</v>
      </c>
      <c r="E1982" s="3" t="s">
        <v>7</v>
      </c>
      <c r="F1982" s="3" t="str">
        <f t="shared" si="30"/>
        <v>Retail</v>
      </c>
      <c r="G1982" s="3">
        <v>5</v>
      </c>
      <c r="H1982" s="57"/>
    </row>
    <row r="1983" spans="1:8">
      <c r="A1983" s="57"/>
      <c r="B1983" s="57"/>
      <c r="C1983" s="176">
        <v>42349.487500000003</v>
      </c>
      <c r="D1983" s="3" t="s">
        <v>445</v>
      </c>
      <c r="E1983" s="3" t="s">
        <v>459</v>
      </c>
      <c r="F1983" s="3" t="str">
        <f t="shared" si="30"/>
        <v>Retail</v>
      </c>
      <c r="G1983" s="3">
        <v>4</v>
      </c>
      <c r="H1983" s="57"/>
    </row>
    <row r="1984" spans="1:8">
      <c r="A1984" s="57"/>
      <c r="B1984" s="57"/>
      <c r="C1984" s="176">
        <v>42175.474999999999</v>
      </c>
      <c r="D1984" s="3" t="s">
        <v>447</v>
      </c>
      <c r="E1984" s="3" t="s">
        <v>453</v>
      </c>
      <c r="F1984" s="3" t="str">
        <f t="shared" si="30"/>
        <v>Retail</v>
      </c>
      <c r="G1984" s="3">
        <v>2</v>
      </c>
      <c r="H1984" s="57"/>
    </row>
    <row r="1985" spans="1:8">
      <c r="A1985" s="57"/>
      <c r="B1985" s="57"/>
      <c r="C1985" s="176">
        <v>42195.729899999998</v>
      </c>
      <c r="D1985" s="3" t="s">
        <v>445</v>
      </c>
      <c r="E1985" s="3" t="s">
        <v>451</v>
      </c>
      <c r="F1985" s="3" t="str">
        <f t="shared" si="30"/>
        <v>Retail</v>
      </c>
      <c r="G1985" s="3">
        <v>2</v>
      </c>
      <c r="H1985" s="57"/>
    </row>
    <row r="1986" spans="1:8">
      <c r="A1986" s="57"/>
      <c r="B1986" s="57"/>
      <c r="C1986" s="176">
        <v>42211.537499999999</v>
      </c>
      <c r="D1986" s="3" t="s">
        <v>445</v>
      </c>
      <c r="E1986" s="3" t="s">
        <v>112</v>
      </c>
      <c r="F1986" s="3" t="str">
        <f t="shared" si="30"/>
        <v>Retail</v>
      </c>
      <c r="G1986" s="3">
        <v>1</v>
      </c>
      <c r="H1986" s="57"/>
    </row>
    <row r="1987" spans="1:8">
      <c r="A1987" s="57"/>
      <c r="B1987" s="57"/>
      <c r="C1987" s="176">
        <v>42356.178500000002</v>
      </c>
      <c r="D1987" s="3" t="s">
        <v>446</v>
      </c>
      <c r="E1987" s="3" t="s">
        <v>453</v>
      </c>
      <c r="F1987" s="3" t="str">
        <f t="shared" si="30"/>
        <v>Wholesale</v>
      </c>
      <c r="G1987" s="3">
        <v>44</v>
      </c>
      <c r="H1987" s="57"/>
    </row>
    <row r="1988" spans="1:8">
      <c r="A1988" s="57"/>
      <c r="B1988" s="57"/>
      <c r="C1988" s="176">
        <v>42346.714599999999</v>
      </c>
      <c r="D1988" s="3" t="s">
        <v>445</v>
      </c>
      <c r="E1988" s="3" t="s">
        <v>460</v>
      </c>
      <c r="F1988" s="3" t="str">
        <f t="shared" si="30"/>
        <v>Retail</v>
      </c>
      <c r="G1988" s="3">
        <v>6</v>
      </c>
      <c r="H1988" s="57"/>
    </row>
    <row r="1989" spans="1:8">
      <c r="A1989" s="57"/>
      <c r="B1989" s="57"/>
      <c r="C1989" s="176">
        <v>42228.184000000001</v>
      </c>
      <c r="D1989" s="3" t="s">
        <v>445</v>
      </c>
      <c r="E1989" s="3" t="s">
        <v>453</v>
      </c>
      <c r="F1989" s="3" t="str">
        <f t="shared" si="30"/>
        <v>Retail</v>
      </c>
      <c r="G1989" s="3">
        <v>2</v>
      </c>
      <c r="H1989" s="57"/>
    </row>
    <row r="1990" spans="1:8">
      <c r="A1990" s="57"/>
      <c r="B1990" s="57"/>
      <c r="C1990" s="176">
        <v>42288.2215</v>
      </c>
      <c r="D1990" s="3" t="s">
        <v>445</v>
      </c>
      <c r="E1990" s="3" t="s">
        <v>453</v>
      </c>
      <c r="F1990" s="3" t="str">
        <f t="shared" si="30"/>
        <v>Wholesale</v>
      </c>
      <c r="G1990" s="3">
        <v>64</v>
      </c>
      <c r="H1990" s="57"/>
    </row>
    <row r="1991" spans="1:8">
      <c r="A1991" s="57"/>
      <c r="B1991" s="57"/>
      <c r="C1991" s="176">
        <v>42025.540999999997</v>
      </c>
      <c r="D1991" s="3" t="s">
        <v>445</v>
      </c>
      <c r="E1991" s="3" t="s">
        <v>7</v>
      </c>
      <c r="F1991" s="3" t="str">
        <f t="shared" si="30"/>
        <v>Retail</v>
      </c>
      <c r="G1991" s="3">
        <v>1</v>
      </c>
      <c r="H1991" s="57"/>
    </row>
    <row r="1992" spans="1:8">
      <c r="A1992" s="57"/>
      <c r="B1992" s="57"/>
      <c r="C1992" s="176">
        <v>42348.909699999997</v>
      </c>
      <c r="D1992" s="3" t="s">
        <v>447</v>
      </c>
      <c r="E1992" s="3" t="s">
        <v>448</v>
      </c>
      <c r="F1992" s="3" t="str">
        <f t="shared" si="30"/>
        <v>Retail</v>
      </c>
      <c r="G1992" s="3">
        <v>1</v>
      </c>
      <c r="H1992" s="57"/>
    </row>
    <row r="1993" spans="1:8">
      <c r="A1993" s="57"/>
      <c r="B1993" s="57"/>
      <c r="C1993" s="176">
        <v>41980.748599999999</v>
      </c>
      <c r="D1993" s="3" t="s">
        <v>445</v>
      </c>
      <c r="E1993" s="3" t="s">
        <v>10</v>
      </c>
      <c r="F1993" s="3" t="str">
        <f t="shared" si="30"/>
        <v>Wholesale</v>
      </c>
      <c r="G1993" s="3">
        <v>35</v>
      </c>
      <c r="H1993" s="57"/>
    </row>
    <row r="1994" spans="1:8">
      <c r="A1994" s="57"/>
      <c r="B1994" s="57"/>
      <c r="C1994" s="176">
        <v>41984.477800000001</v>
      </c>
      <c r="D1994" s="3" t="s">
        <v>447</v>
      </c>
      <c r="E1994" s="3" t="s">
        <v>460</v>
      </c>
      <c r="F1994" s="3" t="str">
        <f t="shared" ref="F1994:F2057" si="31">IF(G1994&lt;10,"Retail","Wholesale")</f>
        <v>Retail</v>
      </c>
      <c r="G1994" s="3">
        <v>1</v>
      </c>
      <c r="H1994" s="57"/>
    </row>
    <row r="1995" spans="1:8">
      <c r="A1995" s="57"/>
      <c r="B1995" s="57"/>
      <c r="C1995" s="176">
        <v>41981.765299999999</v>
      </c>
      <c r="D1995" s="3" t="s">
        <v>447</v>
      </c>
      <c r="E1995" s="3" t="s">
        <v>457</v>
      </c>
      <c r="F1995" s="3" t="str">
        <f t="shared" si="31"/>
        <v>Retail</v>
      </c>
      <c r="G1995" s="3">
        <v>1</v>
      </c>
      <c r="H1995" s="57"/>
    </row>
    <row r="1996" spans="1:8">
      <c r="A1996" s="57"/>
      <c r="B1996" s="57"/>
      <c r="C1996" s="176">
        <v>42355.477800000001</v>
      </c>
      <c r="D1996" s="3" t="s">
        <v>446</v>
      </c>
      <c r="E1996" s="3" t="s">
        <v>110</v>
      </c>
      <c r="F1996" s="3" t="str">
        <f t="shared" si="31"/>
        <v>Retail</v>
      </c>
      <c r="G1996" s="3">
        <v>1</v>
      </c>
      <c r="H1996" s="57"/>
    </row>
    <row r="1997" spans="1:8">
      <c r="A1997" s="57"/>
      <c r="B1997" s="57"/>
      <c r="C1997" s="176">
        <v>42360.733999999997</v>
      </c>
      <c r="D1997" s="3" t="s">
        <v>449</v>
      </c>
      <c r="E1997" s="3" t="s">
        <v>8</v>
      </c>
      <c r="F1997" s="3" t="str">
        <f t="shared" si="31"/>
        <v>Retail</v>
      </c>
      <c r="G1997" s="3">
        <v>4</v>
      </c>
      <c r="H1997" s="57"/>
    </row>
    <row r="1998" spans="1:8">
      <c r="A1998" s="57"/>
      <c r="B1998" s="57"/>
      <c r="C1998" s="176">
        <v>42254.456899999997</v>
      </c>
      <c r="D1998" s="3" t="s">
        <v>447</v>
      </c>
      <c r="E1998" s="3" t="s">
        <v>453</v>
      </c>
      <c r="F1998" s="3" t="str">
        <f t="shared" si="31"/>
        <v>Retail</v>
      </c>
      <c r="G1998" s="3">
        <v>2</v>
      </c>
      <c r="H1998" s="57"/>
    </row>
    <row r="1999" spans="1:8">
      <c r="A1999" s="57"/>
      <c r="B1999" s="57"/>
      <c r="C1999" s="176">
        <v>42206.6201</v>
      </c>
      <c r="D1999" s="3" t="s">
        <v>445</v>
      </c>
      <c r="E1999" s="3" t="s">
        <v>453</v>
      </c>
      <c r="F1999" s="3" t="str">
        <f t="shared" si="31"/>
        <v>Retail</v>
      </c>
      <c r="G1999" s="3">
        <v>3</v>
      </c>
      <c r="H1999" s="57"/>
    </row>
    <row r="2000" spans="1:8">
      <c r="A2000" s="57"/>
      <c r="B2000" s="57"/>
      <c r="C2000" s="176">
        <v>42149.761100000003</v>
      </c>
      <c r="D2000" s="3" t="s">
        <v>447</v>
      </c>
      <c r="E2000" s="3" t="s">
        <v>7</v>
      </c>
      <c r="F2000" s="3" t="str">
        <f t="shared" si="31"/>
        <v>Retail</v>
      </c>
      <c r="G2000" s="3">
        <v>3</v>
      </c>
      <c r="H2000" s="57"/>
    </row>
    <row r="2001" spans="1:8">
      <c r="A2001" s="57"/>
      <c r="B2001" s="57"/>
      <c r="C2001" s="176">
        <v>42149.777099999999</v>
      </c>
      <c r="D2001" s="3" t="s">
        <v>446</v>
      </c>
      <c r="E2001" s="3" t="s">
        <v>453</v>
      </c>
      <c r="F2001" s="3" t="str">
        <f t="shared" si="31"/>
        <v>Wholesale</v>
      </c>
      <c r="G2001" s="3">
        <v>67</v>
      </c>
      <c r="H2001" s="57"/>
    </row>
    <row r="2002" spans="1:8">
      <c r="A2002" s="57"/>
      <c r="B2002" s="57"/>
      <c r="C2002" s="176">
        <v>42102.475700000003</v>
      </c>
      <c r="D2002" s="3" t="s">
        <v>445</v>
      </c>
      <c r="E2002" s="3" t="s">
        <v>453</v>
      </c>
      <c r="F2002" s="3" t="str">
        <f t="shared" si="31"/>
        <v>Retail</v>
      </c>
      <c r="G2002" s="3">
        <v>4</v>
      </c>
      <c r="H2002" s="57"/>
    </row>
    <row r="2003" spans="1:8">
      <c r="A2003" s="57"/>
      <c r="B2003" s="57"/>
      <c r="C2003" s="176">
        <v>41981.4375</v>
      </c>
      <c r="D2003" s="3" t="s">
        <v>445</v>
      </c>
      <c r="E2003" s="3" t="s">
        <v>453</v>
      </c>
      <c r="F2003" s="3" t="str">
        <f t="shared" si="31"/>
        <v>Retail</v>
      </c>
      <c r="G2003" s="3">
        <v>5</v>
      </c>
      <c r="H2003" s="57"/>
    </row>
    <row r="2004" spans="1:8">
      <c r="A2004" s="57"/>
      <c r="B2004" s="57"/>
      <c r="C2004" s="176">
        <v>42325.519399999997</v>
      </c>
      <c r="D2004" s="3" t="s">
        <v>445</v>
      </c>
      <c r="E2004" s="3" t="s">
        <v>453</v>
      </c>
      <c r="F2004" s="3" t="str">
        <f t="shared" si="31"/>
        <v>Retail</v>
      </c>
      <c r="G2004" s="3">
        <v>1</v>
      </c>
      <c r="H2004" s="57"/>
    </row>
    <row r="2005" spans="1:8">
      <c r="A2005" s="57"/>
      <c r="B2005" s="57"/>
      <c r="C2005" s="176">
        <v>42351.488899999997</v>
      </c>
      <c r="D2005" s="3" t="s">
        <v>445</v>
      </c>
      <c r="E2005" s="3" t="s">
        <v>7</v>
      </c>
      <c r="F2005" s="3" t="str">
        <f t="shared" si="31"/>
        <v>Wholesale</v>
      </c>
      <c r="G2005" s="3">
        <v>38</v>
      </c>
      <c r="H2005" s="57"/>
    </row>
    <row r="2006" spans="1:8">
      <c r="A2006" s="57"/>
      <c r="B2006" s="57"/>
      <c r="C2006" s="176">
        <v>42175.583299999998</v>
      </c>
      <c r="D2006" s="3" t="s">
        <v>445</v>
      </c>
      <c r="E2006" s="3" t="s">
        <v>6</v>
      </c>
      <c r="F2006" s="3" t="str">
        <f t="shared" si="31"/>
        <v>Wholesale</v>
      </c>
      <c r="G2006" s="3">
        <v>106</v>
      </c>
      <c r="H2006" s="57"/>
    </row>
    <row r="2007" spans="1:8">
      <c r="A2007" s="57"/>
      <c r="B2007" s="57"/>
      <c r="C2007" s="176">
        <v>42258.414599999996</v>
      </c>
      <c r="D2007" s="3" t="s">
        <v>447</v>
      </c>
      <c r="E2007" s="3" t="s">
        <v>6</v>
      </c>
      <c r="F2007" s="3" t="str">
        <f t="shared" si="31"/>
        <v>Wholesale</v>
      </c>
      <c r="G2007" s="3">
        <v>30</v>
      </c>
      <c r="H2007" s="57"/>
    </row>
    <row r="2008" spans="1:8">
      <c r="A2008" s="57"/>
      <c r="B2008" s="57"/>
      <c r="C2008" s="176">
        <v>42237.534</v>
      </c>
      <c r="D2008" s="3" t="s">
        <v>445</v>
      </c>
      <c r="E2008" s="3" t="s">
        <v>454</v>
      </c>
      <c r="F2008" s="3" t="str">
        <f t="shared" si="31"/>
        <v>Retail</v>
      </c>
      <c r="G2008" s="3">
        <v>2</v>
      </c>
      <c r="H2008" s="57"/>
    </row>
    <row r="2009" spans="1:8">
      <c r="A2009" s="57"/>
      <c r="B2009" s="57"/>
      <c r="C2009" s="176">
        <v>42350.787499999999</v>
      </c>
      <c r="D2009" s="3" t="s">
        <v>445</v>
      </c>
      <c r="E2009" s="3" t="s">
        <v>10</v>
      </c>
      <c r="F2009" s="3" t="str">
        <f t="shared" si="31"/>
        <v>Retail</v>
      </c>
      <c r="G2009" s="3">
        <v>2</v>
      </c>
      <c r="H2009" s="57"/>
    </row>
    <row r="2010" spans="1:8">
      <c r="A2010" s="57"/>
      <c r="B2010" s="57"/>
      <c r="C2010" s="176">
        <v>41982.552799999998</v>
      </c>
      <c r="D2010" s="3" t="s">
        <v>445</v>
      </c>
      <c r="E2010" s="3" t="s">
        <v>10</v>
      </c>
      <c r="F2010" s="3" t="str">
        <f t="shared" si="31"/>
        <v>Retail</v>
      </c>
      <c r="G2010" s="3">
        <v>6</v>
      </c>
      <c r="H2010" s="57"/>
    </row>
    <row r="2011" spans="1:8">
      <c r="A2011" s="57"/>
      <c r="B2011" s="57"/>
      <c r="C2011" s="176">
        <v>42323.125699999997</v>
      </c>
      <c r="D2011" s="3" t="s">
        <v>445</v>
      </c>
      <c r="E2011" s="3" t="s">
        <v>114</v>
      </c>
      <c r="F2011" s="3" t="str">
        <f t="shared" si="31"/>
        <v>Retail</v>
      </c>
      <c r="G2011" s="3">
        <v>3</v>
      </c>
      <c r="H2011" s="57"/>
    </row>
    <row r="2012" spans="1:8">
      <c r="A2012" s="57"/>
      <c r="B2012" s="57"/>
      <c r="C2012" s="176">
        <v>42337.1708</v>
      </c>
      <c r="D2012" s="3" t="s">
        <v>447</v>
      </c>
      <c r="E2012" s="3" t="s">
        <v>453</v>
      </c>
      <c r="F2012" s="3" t="str">
        <f t="shared" si="31"/>
        <v>Wholesale</v>
      </c>
      <c r="G2012" s="3">
        <v>56</v>
      </c>
      <c r="H2012" s="57"/>
    </row>
    <row r="2013" spans="1:8">
      <c r="A2013" s="57"/>
      <c r="B2013" s="57"/>
      <c r="C2013" s="176">
        <v>42362.511100000003</v>
      </c>
      <c r="D2013" s="3" t="s">
        <v>447</v>
      </c>
      <c r="E2013" s="3" t="s">
        <v>453</v>
      </c>
      <c r="F2013" s="3" t="str">
        <f t="shared" si="31"/>
        <v>Retail</v>
      </c>
      <c r="G2013" s="3">
        <v>3</v>
      </c>
      <c r="H2013" s="57"/>
    </row>
    <row r="2014" spans="1:8">
      <c r="A2014" s="57"/>
      <c r="B2014" s="57"/>
      <c r="C2014" s="176">
        <v>42253.784</v>
      </c>
      <c r="D2014" s="3" t="s">
        <v>446</v>
      </c>
      <c r="E2014" s="3" t="s">
        <v>453</v>
      </c>
      <c r="F2014" s="3" t="str">
        <f t="shared" si="31"/>
        <v>Retail</v>
      </c>
      <c r="G2014" s="3">
        <v>4</v>
      </c>
      <c r="H2014" s="57"/>
    </row>
    <row r="2015" spans="1:8">
      <c r="A2015" s="57"/>
      <c r="B2015" s="57"/>
      <c r="C2015" s="176">
        <v>42231.175000000003</v>
      </c>
      <c r="D2015" s="3" t="s">
        <v>445</v>
      </c>
      <c r="E2015" s="3" t="s">
        <v>453</v>
      </c>
      <c r="F2015" s="3" t="str">
        <f t="shared" si="31"/>
        <v>Wholesale</v>
      </c>
      <c r="G2015" s="3">
        <v>34</v>
      </c>
      <c r="H2015" s="57"/>
    </row>
    <row r="2016" spans="1:8">
      <c r="A2016" s="57"/>
      <c r="B2016" s="57"/>
      <c r="C2016" s="176">
        <v>42139.4424</v>
      </c>
      <c r="D2016" s="3" t="s">
        <v>445</v>
      </c>
      <c r="E2016" s="3" t="s">
        <v>453</v>
      </c>
      <c r="F2016" s="3" t="str">
        <f t="shared" si="31"/>
        <v>Wholesale</v>
      </c>
      <c r="G2016" s="3">
        <v>56</v>
      </c>
      <c r="H2016" s="57"/>
    </row>
    <row r="2017" spans="1:8">
      <c r="A2017" s="57"/>
      <c r="B2017" s="57"/>
      <c r="C2017" s="176">
        <v>41987.793100000003</v>
      </c>
      <c r="D2017" s="3" t="s">
        <v>446</v>
      </c>
      <c r="E2017" s="3" t="s">
        <v>110</v>
      </c>
      <c r="F2017" s="3" t="str">
        <f t="shared" si="31"/>
        <v>Retail</v>
      </c>
      <c r="G2017" s="3">
        <v>9</v>
      </c>
      <c r="H2017" s="57"/>
    </row>
    <row r="2018" spans="1:8">
      <c r="A2018" s="57"/>
      <c r="B2018" s="57"/>
      <c r="C2018" s="176">
        <v>42330.461799999997</v>
      </c>
      <c r="D2018" s="3" t="s">
        <v>446</v>
      </c>
      <c r="E2018" s="3" t="s">
        <v>312</v>
      </c>
      <c r="F2018" s="3" t="str">
        <f t="shared" si="31"/>
        <v>Retail</v>
      </c>
      <c r="G2018" s="3">
        <v>2</v>
      </c>
      <c r="H2018" s="57"/>
    </row>
    <row r="2019" spans="1:8">
      <c r="A2019" s="57"/>
      <c r="B2019" s="57"/>
      <c r="C2019" s="176">
        <v>42193.527800000003</v>
      </c>
      <c r="D2019" s="3" t="s">
        <v>446</v>
      </c>
      <c r="E2019" s="3" t="s">
        <v>453</v>
      </c>
      <c r="F2019" s="3" t="str">
        <f t="shared" si="31"/>
        <v>Wholesale</v>
      </c>
      <c r="G2019" s="3">
        <v>36</v>
      </c>
      <c r="H2019" s="57"/>
    </row>
    <row r="2020" spans="1:8">
      <c r="A2020" s="57"/>
      <c r="B2020" s="57"/>
      <c r="C2020" s="176">
        <v>42194.727099999996</v>
      </c>
      <c r="D2020" s="3" t="s">
        <v>447</v>
      </c>
      <c r="E2020" s="3" t="s">
        <v>451</v>
      </c>
      <c r="F2020" s="3" t="str">
        <f t="shared" si="31"/>
        <v>Retail</v>
      </c>
      <c r="G2020" s="3">
        <v>6</v>
      </c>
      <c r="H2020" s="57"/>
    </row>
    <row r="2021" spans="1:8">
      <c r="A2021" s="57"/>
      <c r="B2021" s="57"/>
      <c r="C2021" s="176">
        <v>42339.470099999999</v>
      </c>
      <c r="D2021" s="3" t="s">
        <v>445</v>
      </c>
      <c r="E2021" s="3" t="s">
        <v>8</v>
      </c>
      <c r="F2021" s="3" t="str">
        <f t="shared" si="31"/>
        <v>Wholesale</v>
      </c>
      <c r="G2021" s="3">
        <v>51</v>
      </c>
      <c r="H2021" s="57"/>
    </row>
    <row r="2022" spans="1:8">
      <c r="A2022" s="57"/>
      <c r="B2022" s="57"/>
      <c r="C2022" s="176">
        <v>41985.480600000003</v>
      </c>
      <c r="D2022" s="3" t="s">
        <v>447</v>
      </c>
      <c r="E2022" s="3" t="s">
        <v>110</v>
      </c>
      <c r="F2022" s="3" t="str">
        <f t="shared" si="31"/>
        <v>Retail</v>
      </c>
      <c r="G2022" s="3">
        <v>2</v>
      </c>
      <c r="H2022" s="57"/>
    </row>
    <row r="2023" spans="1:8">
      <c r="A2023" s="57"/>
      <c r="B2023" s="57"/>
      <c r="C2023" s="176">
        <v>42240.538200000003</v>
      </c>
      <c r="D2023" s="3" t="s">
        <v>446</v>
      </c>
      <c r="E2023" s="3" t="s">
        <v>453</v>
      </c>
      <c r="F2023" s="3" t="str">
        <f t="shared" si="31"/>
        <v>Wholesale</v>
      </c>
      <c r="G2023" s="3">
        <v>96</v>
      </c>
      <c r="H2023" s="57"/>
    </row>
    <row r="2024" spans="1:8">
      <c r="A2024" s="57"/>
      <c r="B2024" s="57"/>
      <c r="C2024" s="176">
        <v>42349.539599999996</v>
      </c>
      <c r="D2024" s="3" t="s">
        <v>445</v>
      </c>
      <c r="E2024" s="3" t="s">
        <v>6</v>
      </c>
      <c r="F2024" s="3" t="str">
        <f t="shared" si="31"/>
        <v>Retail</v>
      </c>
      <c r="G2024" s="3">
        <v>1</v>
      </c>
      <c r="H2024" s="57"/>
    </row>
    <row r="2025" spans="1:8">
      <c r="A2025" s="57"/>
      <c r="B2025" s="57"/>
      <c r="C2025" s="176">
        <v>42234.027800000003</v>
      </c>
      <c r="D2025" s="3" t="s">
        <v>447</v>
      </c>
      <c r="E2025" s="3" t="s">
        <v>312</v>
      </c>
      <c r="F2025" s="3" t="str">
        <f t="shared" si="31"/>
        <v>Retail</v>
      </c>
      <c r="G2025" s="3">
        <v>1</v>
      </c>
      <c r="H2025" s="57"/>
    </row>
    <row r="2026" spans="1:8">
      <c r="A2026" s="57"/>
      <c r="B2026" s="57"/>
      <c r="C2026" s="176">
        <v>42117.543100000003</v>
      </c>
      <c r="D2026" s="3" t="s">
        <v>445</v>
      </c>
      <c r="E2026" s="3" t="s">
        <v>6</v>
      </c>
      <c r="F2026" s="3" t="str">
        <f t="shared" si="31"/>
        <v>Retail</v>
      </c>
      <c r="G2026" s="3">
        <v>8</v>
      </c>
      <c r="H2026" s="57"/>
    </row>
    <row r="2027" spans="1:8">
      <c r="A2027" s="57"/>
      <c r="B2027" s="57"/>
      <c r="C2027" s="176">
        <v>42330.212500000001</v>
      </c>
      <c r="D2027" s="3" t="s">
        <v>447</v>
      </c>
      <c r="E2027" s="3" t="s">
        <v>456</v>
      </c>
      <c r="F2027" s="3" t="str">
        <f t="shared" si="31"/>
        <v>Wholesale</v>
      </c>
      <c r="G2027" s="3">
        <v>31</v>
      </c>
      <c r="H2027" s="57"/>
    </row>
    <row r="2028" spans="1:8">
      <c r="A2028" s="57"/>
      <c r="B2028" s="57"/>
      <c r="C2028" s="176">
        <v>42363.159699999997</v>
      </c>
      <c r="D2028" s="3" t="s">
        <v>449</v>
      </c>
      <c r="E2028" s="3" t="s">
        <v>6</v>
      </c>
      <c r="F2028" s="3" t="str">
        <f t="shared" si="31"/>
        <v>Retail</v>
      </c>
      <c r="G2028" s="3">
        <v>1</v>
      </c>
      <c r="H2028" s="57"/>
    </row>
    <row r="2029" spans="1:8">
      <c r="A2029" s="57"/>
      <c r="B2029" s="57"/>
      <c r="C2029" s="176">
        <v>42352.1</v>
      </c>
      <c r="D2029" s="3" t="s">
        <v>446</v>
      </c>
      <c r="E2029" s="3" t="s">
        <v>7</v>
      </c>
      <c r="F2029" s="3" t="str">
        <f t="shared" si="31"/>
        <v>Wholesale</v>
      </c>
      <c r="G2029" s="3">
        <v>39</v>
      </c>
      <c r="H2029" s="57"/>
    </row>
    <row r="2030" spans="1:8">
      <c r="A2030" s="57"/>
      <c r="B2030" s="57"/>
      <c r="C2030" s="176">
        <v>41981.759700000002</v>
      </c>
      <c r="D2030" s="3" t="s">
        <v>445</v>
      </c>
      <c r="E2030" s="3" t="s">
        <v>9</v>
      </c>
      <c r="F2030" s="3" t="str">
        <f t="shared" si="31"/>
        <v>Retail</v>
      </c>
      <c r="G2030" s="3">
        <v>2</v>
      </c>
      <c r="H2030" s="57"/>
    </row>
    <row r="2031" spans="1:8">
      <c r="A2031" s="57"/>
      <c r="B2031" s="57"/>
      <c r="C2031" s="176">
        <v>42096.162499999999</v>
      </c>
      <c r="D2031" s="3" t="s">
        <v>447</v>
      </c>
      <c r="E2031" s="3" t="s">
        <v>10</v>
      </c>
      <c r="F2031" s="3" t="str">
        <f t="shared" si="31"/>
        <v>Retail</v>
      </c>
      <c r="G2031" s="3">
        <v>2</v>
      </c>
      <c r="H2031" s="57"/>
    </row>
    <row r="2032" spans="1:8">
      <c r="A2032" s="57"/>
      <c r="B2032" s="57"/>
      <c r="C2032" s="176">
        <v>42252.559699999998</v>
      </c>
      <c r="D2032" s="3" t="s">
        <v>445</v>
      </c>
      <c r="E2032" s="3" t="s">
        <v>9</v>
      </c>
      <c r="F2032" s="3" t="str">
        <f t="shared" si="31"/>
        <v>Wholesale</v>
      </c>
      <c r="G2032" s="3">
        <v>65</v>
      </c>
      <c r="H2032" s="57"/>
    </row>
    <row r="2033" spans="1:8">
      <c r="A2033" s="57"/>
      <c r="B2033" s="57"/>
      <c r="C2033" s="176">
        <v>42341.540300000001</v>
      </c>
      <c r="D2033" s="3" t="s">
        <v>445</v>
      </c>
      <c r="E2033" s="3" t="s">
        <v>114</v>
      </c>
      <c r="F2033" s="3" t="str">
        <f t="shared" si="31"/>
        <v>Retail</v>
      </c>
      <c r="G2033" s="3">
        <v>1</v>
      </c>
      <c r="H2033" s="57"/>
    </row>
    <row r="2034" spans="1:8">
      <c r="A2034" s="57"/>
      <c r="B2034" s="57"/>
      <c r="C2034" s="176">
        <v>41981.974300000002</v>
      </c>
      <c r="D2034" s="3" t="s">
        <v>447</v>
      </c>
      <c r="E2034" s="3" t="s">
        <v>453</v>
      </c>
      <c r="F2034" s="3" t="str">
        <f t="shared" si="31"/>
        <v>Retail</v>
      </c>
      <c r="G2034" s="3">
        <v>3</v>
      </c>
      <c r="H2034" s="57"/>
    </row>
    <row r="2035" spans="1:8">
      <c r="A2035" s="57"/>
      <c r="B2035" s="57"/>
      <c r="C2035" s="176">
        <v>42116.709000000003</v>
      </c>
      <c r="D2035" s="3" t="s">
        <v>445</v>
      </c>
      <c r="E2035" s="3" t="s">
        <v>453</v>
      </c>
      <c r="F2035" s="3" t="str">
        <f t="shared" si="31"/>
        <v>Wholesale</v>
      </c>
      <c r="G2035" s="3">
        <v>56</v>
      </c>
      <c r="H2035" s="57"/>
    </row>
    <row r="2036" spans="1:8">
      <c r="A2036" s="57"/>
      <c r="B2036" s="57"/>
      <c r="C2036" s="176">
        <v>42360.527800000003</v>
      </c>
      <c r="D2036" s="3" t="s">
        <v>447</v>
      </c>
      <c r="E2036" s="3" t="s">
        <v>6</v>
      </c>
      <c r="F2036" s="3" t="str">
        <f t="shared" si="31"/>
        <v>Retail</v>
      </c>
      <c r="G2036" s="3">
        <v>8</v>
      </c>
      <c r="H2036" s="57"/>
    </row>
    <row r="2037" spans="1:8">
      <c r="A2037" s="57"/>
      <c r="B2037" s="57"/>
      <c r="C2037" s="176">
        <v>42249.713199999998</v>
      </c>
      <c r="D2037" s="3" t="s">
        <v>446</v>
      </c>
      <c r="E2037" s="3" t="s">
        <v>453</v>
      </c>
      <c r="F2037" s="3" t="str">
        <f t="shared" si="31"/>
        <v>Wholesale</v>
      </c>
      <c r="G2037" s="3">
        <v>125</v>
      </c>
      <c r="H2037" s="57"/>
    </row>
    <row r="2038" spans="1:8">
      <c r="A2038" s="57"/>
      <c r="B2038" s="57"/>
      <c r="C2038" s="176">
        <v>42193.815300000002</v>
      </c>
      <c r="D2038" s="3" t="s">
        <v>445</v>
      </c>
      <c r="E2038" s="3" t="s">
        <v>10</v>
      </c>
      <c r="F2038" s="3" t="str">
        <f t="shared" si="31"/>
        <v>Wholesale</v>
      </c>
      <c r="G2038" s="3">
        <v>27</v>
      </c>
      <c r="H2038" s="57"/>
    </row>
    <row r="2039" spans="1:8">
      <c r="A2039" s="57"/>
      <c r="B2039" s="57"/>
      <c r="C2039" s="176">
        <v>41982.308299999997</v>
      </c>
      <c r="D2039" s="3" t="s">
        <v>445</v>
      </c>
      <c r="E2039" s="3" t="s">
        <v>453</v>
      </c>
      <c r="F2039" s="3" t="str">
        <f t="shared" si="31"/>
        <v>Retail</v>
      </c>
      <c r="G2039" s="3">
        <v>5</v>
      </c>
      <c r="H2039" s="57"/>
    </row>
    <row r="2040" spans="1:8">
      <c r="A2040" s="57"/>
      <c r="B2040" s="57"/>
      <c r="C2040" s="176">
        <v>42342.725700000003</v>
      </c>
      <c r="D2040" s="3" t="s">
        <v>446</v>
      </c>
      <c r="E2040" s="3" t="s">
        <v>460</v>
      </c>
      <c r="F2040" s="3" t="str">
        <f t="shared" si="31"/>
        <v>Retail</v>
      </c>
      <c r="G2040" s="3">
        <v>5</v>
      </c>
      <c r="H2040" s="57"/>
    </row>
    <row r="2041" spans="1:8">
      <c r="A2041" s="57"/>
      <c r="B2041" s="57"/>
      <c r="C2041" s="176">
        <v>42193.777099999999</v>
      </c>
      <c r="D2041" s="3" t="s">
        <v>446</v>
      </c>
      <c r="E2041" s="3" t="s">
        <v>453</v>
      </c>
      <c r="F2041" s="3" t="str">
        <f t="shared" si="31"/>
        <v>Retail</v>
      </c>
      <c r="G2041" s="3">
        <v>4</v>
      </c>
      <c r="H2041" s="57"/>
    </row>
    <row r="2042" spans="1:8">
      <c r="A2042" s="57"/>
      <c r="B2042" s="57"/>
      <c r="C2042" s="176">
        <v>42359.7111</v>
      </c>
      <c r="D2042" s="3" t="s">
        <v>449</v>
      </c>
      <c r="E2042" s="3" t="s">
        <v>454</v>
      </c>
      <c r="F2042" s="3" t="str">
        <f t="shared" si="31"/>
        <v>Retail</v>
      </c>
      <c r="G2042" s="3">
        <v>3</v>
      </c>
      <c r="H2042" s="57"/>
    </row>
    <row r="2043" spans="1:8">
      <c r="A2043" s="57"/>
      <c r="B2043" s="57"/>
      <c r="C2043" s="176">
        <v>42361.459000000003</v>
      </c>
      <c r="D2043" s="3" t="s">
        <v>445</v>
      </c>
      <c r="E2043" s="3" t="s">
        <v>6</v>
      </c>
      <c r="F2043" s="3" t="str">
        <f t="shared" si="31"/>
        <v>Retail</v>
      </c>
      <c r="G2043" s="3">
        <v>7</v>
      </c>
      <c r="H2043" s="57"/>
    </row>
    <row r="2044" spans="1:8">
      <c r="A2044" s="57"/>
      <c r="B2044" s="57"/>
      <c r="C2044" s="176">
        <v>42244.710400000004</v>
      </c>
      <c r="D2044" s="3" t="s">
        <v>447</v>
      </c>
      <c r="E2044" s="3" t="s">
        <v>453</v>
      </c>
      <c r="F2044" s="3" t="str">
        <f t="shared" si="31"/>
        <v>Retail</v>
      </c>
      <c r="G2044" s="3">
        <v>1</v>
      </c>
      <c r="H2044" s="57"/>
    </row>
    <row r="2045" spans="1:8">
      <c r="A2045" s="57"/>
      <c r="B2045" s="57"/>
      <c r="C2045" s="176">
        <v>42241.604200000002</v>
      </c>
      <c r="D2045" s="3" t="s">
        <v>445</v>
      </c>
      <c r="E2045" s="3" t="s">
        <v>312</v>
      </c>
      <c r="F2045" s="3" t="str">
        <f t="shared" si="31"/>
        <v>Retail</v>
      </c>
      <c r="G2045" s="3">
        <v>6</v>
      </c>
      <c r="H2045" s="57"/>
    </row>
    <row r="2046" spans="1:8">
      <c r="A2046" s="57"/>
      <c r="B2046" s="57"/>
      <c r="C2046" s="176">
        <v>41982.490299999998</v>
      </c>
      <c r="D2046" s="3" t="s">
        <v>447</v>
      </c>
      <c r="E2046" s="3" t="s">
        <v>7</v>
      </c>
      <c r="F2046" s="3" t="str">
        <f t="shared" si="31"/>
        <v>Wholesale</v>
      </c>
      <c r="G2046" s="3">
        <v>37</v>
      </c>
      <c r="H2046" s="57"/>
    </row>
    <row r="2047" spans="1:8">
      <c r="A2047" s="57"/>
      <c r="B2047" s="57"/>
      <c r="C2047" s="176">
        <v>41985.598599999998</v>
      </c>
      <c r="D2047" s="3" t="s">
        <v>447</v>
      </c>
      <c r="E2047" s="3" t="s">
        <v>312</v>
      </c>
      <c r="F2047" s="3" t="str">
        <f t="shared" si="31"/>
        <v>Retail</v>
      </c>
      <c r="G2047" s="3">
        <v>1</v>
      </c>
      <c r="H2047" s="57"/>
    </row>
    <row r="2048" spans="1:8">
      <c r="A2048" s="57"/>
      <c r="B2048" s="57"/>
      <c r="C2048" s="176">
        <v>41985.497199999998</v>
      </c>
      <c r="D2048" s="3" t="s">
        <v>445</v>
      </c>
      <c r="E2048" s="3" t="s">
        <v>6</v>
      </c>
      <c r="F2048" s="3" t="str">
        <f t="shared" si="31"/>
        <v>Wholesale</v>
      </c>
      <c r="G2048" s="3">
        <v>58</v>
      </c>
      <c r="H2048" s="57"/>
    </row>
    <row r="2049" spans="1:8">
      <c r="A2049" s="57"/>
      <c r="B2049" s="57"/>
      <c r="C2049" s="176">
        <v>42268.598599999998</v>
      </c>
      <c r="D2049" s="3" t="s">
        <v>447</v>
      </c>
      <c r="E2049" s="3" t="s">
        <v>8</v>
      </c>
      <c r="F2049" s="3" t="str">
        <f t="shared" si="31"/>
        <v>Retail</v>
      </c>
      <c r="G2049" s="3">
        <v>5</v>
      </c>
      <c r="H2049" s="57"/>
    </row>
    <row r="2050" spans="1:8">
      <c r="A2050" s="57"/>
      <c r="B2050" s="57"/>
      <c r="C2050" s="176">
        <v>42310.4931</v>
      </c>
      <c r="D2050" s="3" t="s">
        <v>446</v>
      </c>
      <c r="E2050" s="3" t="s">
        <v>6</v>
      </c>
      <c r="F2050" s="3" t="str">
        <f t="shared" si="31"/>
        <v>Retail</v>
      </c>
      <c r="G2050" s="3">
        <v>9</v>
      </c>
      <c r="H2050" s="57"/>
    </row>
    <row r="2051" spans="1:8">
      <c r="A2051" s="57"/>
      <c r="B2051" s="57"/>
      <c r="C2051" s="176">
        <v>42350.171499999997</v>
      </c>
      <c r="D2051" s="3" t="s">
        <v>447</v>
      </c>
      <c r="E2051" s="3" t="s">
        <v>453</v>
      </c>
      <c r="F2051" s="3" t="str">
        <f t="shared" si="31"/>
        <v>Retail</v>
      </c>
      <c r="G2051" s="3">
        <v>1</v>
      </c>
      <c r="H2051" s="57"/>
    </row>
    <row r="2052" spans="1:8">
      <c r="A2052" s="57"/>
      <c r="B2052" s="57"/>
      <c r="C2052" s="176">
        <v>42193.108999999997</v>
      </c>
      <c r="D2052" s="3" t="s">
        <v>446</v>
      </c>
      <c r="E2052" s="3" t="s">
        <v>453</v>
      </c>
      <c r="F2052" s="3" t="str">
        <f t="shared" si="31"/>
        <v>Wholesale</v>
      </c>
      <c r="G2052" s="3">
        <v>50</v>
      </c>
      <c r="H2052" s="57"/>
    </row>
    <row r="2053" spans="1:8">
      <c r="A2053" s="57"/>
      <c r="B2053" s="57"/>
      <c r="C2053" s="176">
        <v>42013.048600000002</v>
      </c>
      <c r="D2053" s="3" t="s">
        <v>446</v>
      </c>
      <c r="E2053" s="3" t="s">
        <v>453</v>
      </c>
      <c r="F2053" s="3" t="str">
        <f t="shared" si="31"/>
        <v>Retail</v>
      </c>
      <c r="G2053" s="3">
        <v>5</v>
      </c>
      <c r="H2053" s="57"/>
    </row>
    <row r="2054" spans="1:8">
      <c r="A2054" s="57"/>
      <c r="B2054" s="57"/>
      <c r="C2054" s="176">
        <v>42350.4611</v>
      </c>
      <c r="D2054" s="3" t="s">
        <v>446</v>
      </c>
      <c r="E2054" s="3" t="s">
        <v>456</v>
      </c>
      <c r="F2054" s="3" t="str">
        <f t="shared" si="31"/>
        <v>Wholesale</v>
      </c>
      <c r="G2054" s="3">
        <v>40</v>
      </c>
      <c r="H2054" s="57"/>
    </row>
    <row r="2055" spans="1:8">
      <c r="A2055" s="57"/>
      <c r="B2055" s="57"/>
      <c r="C2055" s="176">
        <v>42044.746500000001</v>
      </c>
      <c r="D2055" s="3" t="s">
        <v>445</v>
      </c>
      <c r="E2055" s="3" t="s">
        <v>451</v>
      </c>
      <c r="F2055" s="3" t="str">
        <f t="shared" si="31"/>
        <v>Retail</v>
      </c>
      <c r="G2055" s="3">
        <v>7</v>
      </c>
      <c r="H2055" s="57"/>
    </row>
    <row r="2056" spans="1:8">
      <c r="A2056" s="57"/>
      <c r="B2056" s="57"/>
      <c r="C2056" s="176">
        <v>42259.169399999999</v>
      </c>
      <c r="D2056" s="3" t="s">
        <v>445</v>
      </c>
      <c r="E2056" s="3" t="s">
        <v>453</v>
      </c>
      <c r="F2056" s="3" t="str">
        <f t="shared" si="31"/>
        <v>Retail</v>
      </c>
      <c r="G2056" s="3">
        <v>6</v>
      </c>
      <c r="H2056" s="57"/>
    </row>
    <row r="2057" spans="1:8">
      <c r="A2057" s="57"/>
      <c r="B2057" s="57"/>
      <c r="C2057" s="176">
        <v>42189.184699999998</v>
      </c>
      <c r="D2057" s="3" t="s">
        <v>446</v>
      </c>
      <c r="E2057" s="3" t="s">
        <v>6</v>
      </c>
      <c r="F2057" s="3" t="str">
        <f t="shared" si="31"/>
        <v>Wholesale</v>
      </c>
      <c r="G2057" s="3">
        <v>41</v>
      </c>
      <c r="H2057" s="57"/>
    </row>
    <row r="2058" spans="1:8">
      <c r="A2058" s="57"/>
      <c r="B2058" s="57"/>
      <c r="C2058" s="176">
        <v>42165.704899999997</v>
      </c>
      <c r="D2058" s="3" t="s">
        <v>449</v>
      </c>
      <c r="E2058" s="3" t="s">
        <v>453</v>
      </c>
      <c r="F2058" s="3" t="str">
        <f t="shared" ref="F2058:F2121" si="32">IF(G2058&lt;10,"Retail","Wholesale")</f>
        <v>Wholesale</v>
      </c>
      <c r="G2058" s="3">
        <v>54</v>
      </c>
      <c r="H2058" s="57"/>
    </row>
    <row r="2059" spans="1:8">
      <c r="A2059" s="57"/>
      <c r="B2059" s="57"/>
      <c r="C2059" s="176">
        <v>42204.581899999997</v>
      </c>
      <c r="D2059" s="3" t="s">
        <v>445</v>
      </c>
      <c r="E2059" s="3" t="s">
        <v>453</v>
      </c>
      <c r="F2059" s="3" t="str">
        <f t="shared" si="32"/>
        <v>Retail</v>
      </c>
      <c r="G2059" s="3">
        <v>8</v>
      </c>
      <c r="H2059" s="57"/>
    </row>
    <row r="2060" spans="1:8">
      <c r="A2060" s="57"/>
      <c r="B2060" s="57"/>
      <c r="C2060" s="176">
        <v>42362.764600000002</v>
      </c>
      <c r="D2060" s="3" t="s">
        <v>445</v>
      </c>
      <c r="E2060" s="3" t="s">
        <v>453</v>
      </c>
      <c r="F2060" s="3" t="str">
        <f t="shared" si="32"/>
        <v>Retail</v>
      </c>
      <c r="G2060" s="3">
        <v>2</v>
      </c>
      <c r="H2060" s="57"/>
    </row>
    <row r="2061" spans="1:8">
      <c r="A2061" s="57"/>
      <c r="B2061" s="57"/>
      <c r="C2061" s="176">
        <v>42334.781900000002</v>
      </c>
      <c r="D2061" s="3" t="s">
        <v>445</v>
      </c>
      <c r="E2061" s="3" t="s">
        <v>312</v>
      </c>
      <c r="F2061" s="3" t="str">
        <f t="shared" si="32"/>
        <v>Retail</v>
      </c>
      <c r="G2061" s="3">
        <v>1</v>
      </c>
      <c r="H2061" s="57"/>
    </row>
    <row r="2062" spans="1:8">
      <c r="A2062" s="57"/>
      <c r="B2062" s="57"/>
      <c r="C2062" s="176">
        <v>42181.282599999999</v>
      </c>
      <c r="D2062" s="3" t="s">
        <v>445</v>
      </c>
      <c r="E2062" s="3" t="s">
        <v>6</v>
      </c>
      <c r="F2062" s="3" t="str">
        <f t="shared" si="32"/>
        <v>Wholesale</v>
      </c>
      <c r="G2062" s="3">
        <v>39</v>
      </c>
      <c r="H2062" s="57"/>
    </row>
    <row r="2063" spans="1:8">
      <c r="A2063" s="57"/>
      <c r="B2063" s="57"/>
      <c r="C2063" s="176">
        <v>42213.793799999999</v>
      </c>
      <c r="D2063" s="3" t="s">
        <v>445</v>
      </c>
      <c r="E2063" s="3" t="s">
        <v>10</v>
      </c>
      <c r="F2063" s="3" t="str">
        <f t="shared" si="32"/>
        <v>Retail</v>
      </c>
      <c r="G2063" s="3">
        <v>3</v>
      </c>
      <c r="H2063" s="57"/>
    </row>
    <row r="2064" spans="1:8">
      <c r="A2064" s="57"/>
      <c r="B2064" s="57"/>
      <c r="C2064" s="176">
        <v>42262.117400000003</v>
      </c>
      <c r="D2064" s="3" t="s">
        <v>445</v>
      </c>
      <c r="E2064" s="3" t="s">
        <v>453</v>
      </c>
      <c r="F2064" s="3" t="str">
        <f t="shared" si="32"/>
        <v>Retail</v>
      </c>
      <c r="G2064" s="3">
        <v>6</v>
      </c>
      <c r="H2064" s="57"/>
    </row>
    <row r="2065" spans="1:8">
      <c r="A2065" s="57"/>
      <c r="B2065" s="57"/>
      <c r="C2065" s="176">
        <v>42174.409</v>
      </c>
      <c r="D2065" s="3" t="s">
        <v>445</v>
      </c>
      <c r="E2065" s="3" t="s">
        <v>454</v>
      </c>
      <c r="F2065" s="3" t="str">
        <f t="shared" si="32"/>
        <v>Retail</v>
      </c>
      <c r="G2065" s="3">
        <v>3</v>
      </c>
      <c r="H2065" s="57"/>
    </row>
    <row r="2066" spans="1:8">
      <c r="A2066" s="57"/>
      <c r="B2066" s="57"/>
      <c r="C2066" s="176">
        <v>42169.698600000003</v>
      </c>
      <c r="D2066" s="3" t="s">
        <v>445</v>
      </c>
      <c r="E2066" s="3" t="s">
        <v>9</v>
      </c>
      <c r="F2066" s="3" t="str">
        <f t="shared" si="32"/>
        <v>Wholesale</v>
      </c>
      <c r="G2066" s="3">
        <v>117</v>
      </c>
      <c r="H2066" s="57"/>
    </row>
    <row r="2067" spans="1:8">
      <c r="A2067" s="57"/>
      <c r="B2067" s="57"/>
      <c r="C2067" s="176">
        <v>42198.674299999999</v>
      </c>
      <c r="D2067" s="3" t="s">
        <v>447</v>
      </c>
      <c r="E2067" s="3" t="s">
        <v>312</v>
      </c>
      <c r="F2067" s="3" t="str">
        <f t="shared" si="32"/>
        <v>Retail</v>
      </c>
      <c r="G2067" s="3">
        <v>1</v>
      </c>
      <c r="H2067" s="57"/>
    </row>
    <row r="2068" spans="1:8">
      <c r="A2068" s="57"/>
      <c r="B2068" s="57"/>
      <c r="C2068" s="176">
        <v>42130.540999999997</v>
      </c>
      <c r="D2068" s="3" t="s">
        <v>447</v>
      </c>
      <c r="E2068" s="3" t="s">
        <v>7</v>
      </c>
      <c r="F2068" s="3" t="str">
        <f t="shared" si="32"/>
        <v>Wholesale</v>
      </c>
      <c r="G2068" s="3">
        <v>69</v>
      </c>
      <c r="H2068" s="57"/>
    </row>
    <row r="2069" spans="1:8">
      <c r="A2069" s="57"/>
      <c r="B2069" s="57"/>
      <c r="C2069" s="176">
        <v>41983.505599999997</v>
      </c>
      <c r="D2069" s="3" t="s">
        <v>445</v>
      </c>
      <c r="E2069" s="3" t="s">
        <v>448</v>
      </c>
      <c r="F2069" s="3" t="str">
        <f t="shared" si="32"/>
        <v>Retail</v>
      </c>
      <c r="G2069" s="3">
        <v>5</v>
      </c>
      <c r="H2069" s="57"/>
    </row>
    <row r="2070" spans="1:8">
      <c r="A2070" s="57"/>
      <c r="B2070" s="57"/>
      <c r="C2070" s="176">
        <v>42183.4326</v>
      </c>
      <c r="D2070" s="3" t="s">
        <v>446</v>
      </c>
      <c r="E2070" s="3" t="s">
        <v>8</v>
      </c>
      <c r="F2070" s="3" t="str">
        <f t="shared" si="32"/>
        <v>Wholesale</v>
      </c>
      <c r="G2070" s="3">
        <v>60</v>
      </c>
      <c r="H2070" s="57"/>
    </row>
    <row r="2071" spans="1:8">
      <c r="A2071" s="57"/>
      <c r="B2071" s="57"/>
      <c r="C2071" s="176">
        <v>41989.480600000003</v>
      </c>
      <c r="D2071" s="3" t="s">
        <v>449</v>
      </c>
      <c r="E2071" s="3" t="s">
        <v>6</v>
      </c>
      <c r="F2071" s="3" t="str">
        <f t="shared" si="32"/>
        <v>Retail</v>
      </c>
      <c r="G2071" s="3">
        <v>2</v>
      </c>
      <c r="H2071" s="57"/>
    </row>
    <row r="2072" spans="1:8">
      <c r="A2072" s="57"/>
      <c r="B2072" s="57"/>
      <c r="C2072" s="176">
        <v>42187.818800000001</v>
      </c>
      <c r="D2072" s="3" t="s">
        <v>445</v>
      </c>
      <c r="E2072" s="3" t="s">
        <v>112</v>
      </c>
      <c r="F2072" s="3" t="str">
        <f t="shared" si="32"/>
        <v>Wholesale</v>
      </c>
      <c r="G2072" s="3">
        <v>20</v>
      </c>
      <c r="H2072" s="57"/>
    </row>
    <row r="2073" spans="1:8">
      <c r="A2073" s="57"/>
      <c r="B2073" s="57"/>
      <c r="C2073" s="176">
        <v>42338.738899999997</v>
      </c>
      <c r="D2073" s="3" t="s">
        <v>446</v>
      </c>
      <c r="E2073" s="3" t="s">
        <v>453</v>
      </c>
      <c r="F2073" s="3" t="str">
        <f t="shared" si="32"/>
        <v>Retail</v>
      </c>
      <c r="G2073" s="3">
        <v>1</v>
      </c>
      <c r="H2073" s="57"/>
    </row>
    <row r="2074" spans="1:8">
      <c r="A2074" s="57"/>
      <c r="B2074" s="57"/>
      <c r="C2074" s="176">
        <v>42153.125699999997</v>
      </c>
      <c r="D2074" s="3" t="s">
        <v>445</v>
      </c>
      <c r="E2074" s="3" t="s">
        <v>453</v>
      </c>
      <c r="F2074" s="3" t="str">
        <f t="shared" si="32"/>
        <v>Retail</v>
      </c>
      <c r="G2074" s="3">
        <v>5</v>
      </c>
      <c r="H2074" s="57"/>
    </row>
    <row r="2075" spans="1:8">
      <c r="A2075" s="57"/>
      <c r="B2075" s="57"/>
      <c r="C2075" s="176">
        <v>41985.514600000002</v>
      </c>
      <c r="D2075" s="3" t="s">
        <v>446</v>
      </c>
      <c r="E2075" s="3" t="s">
        <v>461</v>
      </c>
      <c r="F2075" s="3" t="str">
        <f t="shared" si="32"/>
        <v>Wholesale</v>
      </c>
      <c r="G2075" s="3">
        <v>24</v>
      </c>
      <c r="H2075" s="57"/>
    </row>
    <row r="2076" spans="1:8">
      <c r="A2076" s="57"/>
      <c r="B2076" s="57"/>
      <c r="C2076" s="176">
        <v>42199.663200000003</v>
      </c>
      <c r="D2076" s="3" t="s">
        <v>447</v>
      </c>
      <c r="E2076" s="3" t="s">
        <v>460</v>
      </c>
      <c r="F2076" s="3" t="str">
        <f t="shared" si="32"/>
        <v>Wholesale</v>
      </c>
      <c r="G2076" s="3">
        <v>38</v>
      </c>
      <c r="H2076" s="57"/>
    </row>
    <row r="2077" spans="1:8">
      <c r="A2077" s="57"/>
      <c r="B2077" s="57"/>
      <c r="C2077" s="176">
        <v>42027.806299999997</v>
      </c>
      <c r="D2077" s="3" t="s">
        <v>447</v>
      </c>
      <c r="E2077" s="3" t="s">
        <v>110</v>
      </c>
      <c r="F2077" s="3" t="str">
        <f t="shared" si="32"/>
        <v>Wholesale</v>
      </c>
      <c r="G2077" s="3">
        <v>65</v>
      </c>
      <c r="H2077" s="57"/>
    </row>
    <row r="2078" spans="1:8">
      <c r="A2078" s="57"/>
      <c r="B2078" s="57"/>
      <c r="C2078" s="176">
        <v>42282.761100000003</v>
      </c>
      <c r="D2078" s="3" t="s">
        <v>446</v>
      </c>
      <c r="E2078" s="3" t="s">
        <v>10</v>
      </c>
      <c r="F2078" s="3" t="str">
        <f t="shared" si="32"/>
        <v>Retail</v>
      </c>
      <c r="G2078" s="3">
        <v>3</v>
      </c>
      <c r="H2078" s="57"/>
    </row>
    <row r="2079" spans="1:8">
      <c r="A2079" s="57"/>
      <c r="B2079" s="57"/>
      <c r="C2079" s="176">
        <v>42317.459699999999</v>
      </c>
      <c r="D2079" s="3" t="s">
        <v>446</v>
      </c>
      <c r="E2079" s="3" t="s">
        <v>312</v>
      </c>
      <c r="F2079" s="3" t="str">
        <f t="shared" si="32"/>
        <v>Wholesale</v>
      </c>
      <c r="G2079" s="3">
        <v>29</v>
      </c>
      <c r="H2079" s="57"/>
    </row>
    <row r="2080" spans="1:8">
      <c r="A2080" s="57"/>
      <c r="B2080" s="57"/>
      <c r="C2080" s="176">
        <v>42189.491699999999</v>
      </c>
      <c r="D2080" s="3" t="s">
        <v>445</v>
      </c>
      <c r="E2080" s="3" t="s">
        <v>453</v>
      </c>
      <c r="F2080" s="3" t="str">
        <f t="shared" si="32"/>
        <v>Retail</v>
      </c>
      <c r="G2080" s="3">
        <v>7</v>
      </c>
      <c r="H2080" s="57"/>
    </row>
    <row r="2081" spans="1:8">
      <c r="A2081" s="57"/>
      <c r="B2081" s="57"/>
      <c r="C2081" s="176">
        <v>42349.8174</v>
      </c>
      <c r="D2081" s="3" t="s">
        <v>445</v>
      </c>
      <c r="E2081" s="3" t="s">
        <v>453</v>
      </c>
      <c r="F2081" s="3" t="str">
        <f t="shared" si="32"/>
        <v>Retail</v>
      </c>
      <c r="G2081" s="3">
        <v>3</v>
      </c>
      <c r="H2081" s="57"/>
    </row>
    <row r="2082" spans="1:8">
      <c r="A2082" s="57"/>
      <c r="B2082" s="57"/>
      <c r="C2082" s="176">
        <v>42228.143799999998</v>
      </c>
      <c r="D2082" s="3" t="s">
        <v>449</v>
      </c>
      <c r="E2082" s="3" t="s">
        <v>10</v>
      </c>
      <c r="F2082" s="3" t="str">
        <f t="shared" si="32"/>
        <v>Wholesale</v>
      </c>
      <c r="G2082" s="3">
        <v>34</v>
      </c>
      <c r="H2082" s="57"/>
    </row>
    <row r="2083" spans="1:8">
      <c r="A2083" s="57"/>
      <c r="B2083" s="57"/>
      <c r="C2083" s="176">
        <v>42351.788200000003</v>
      </c>
      <c r="D2083" s="3" t="s">
        <v>446</v>
      </c>
      <c r="E2083" s="3" t="s">
        <v>10</v>
      </c>
      <c r="F2083" s="3" t="str">
        <f t="shared" si="32"/>
        <v>Retail</v>
      </c>
      <c r="G2083" s="3">
        <v>1</v>
      </c>
      <c r="H2083" s="57"/>
    </row>
    <row r="2084" spans="1:8">
      <c r="A2084" s="57"/>
      <c r="B2084" s="57"/>
      <c r="C2084" s="176">
        <v>42340.470800000003</v>
      </c>
      <c r="D2084" s="3" t="s">
        <v>446</v>
      </c>
      <c r="E2084" s="3" t="s">
        <v>452</v>
      </c>
      <c r="F2084" s="3" t="str">
        <f t="shared" si="32"/>
        <v>Wholesale</v>
      </c>
      <c r="G2084" s="3">
        <v>40</v>
      </c>
      <c r="H2084" s="57"/>
    </row>
    <row r="2085" spans="1:8">
      <c r="A2085" s="57"/>
      <c r="B2085" s="57"/>
      <c r="C2085" s="176">
        <v>41981.6924</v>
      </c>
      <c r="D2085" s="3" t="s">
        <v>447</v>
      </c>
      <c r="E2085" s="3" t="s">
        <v>453</v>
      </c>
      <c r="F2085" s="3" t="str">
        <f t="shared" si="32"/>
        <v>Wholesale</v>
      </c>
      <c r="G2085" s="3">
        <v>120</v>
      </c>
      <c r="H2085" s="57"/>
    </row>
    <row r="2086" spans="1:8">
      <c r="A2086" s="57"/>
      <c r="B2086" s="57"/>
      <c r="C2086" s="176">
        <v>42290.2264</v>
      </c>
      <c r="D2086" s="3" t="s">
        <v>449</v>
      </c>
      <c r="E2086" s="3" t="s">
        <v>453</v>
      </c>
      <c r="F2086" s="3" t="str">
        <f t="shared" si="32"/>
        <v>Retail</v>
      </c>
      <c r="G2086" s="3">
        <v>3</v>
      </c>
      <c r="H2086" s="57"/>
    </row>
    <row r="2087" spans="1:8">
      <c r="A2087" s="57"/>
      <c r="B2087" s="57"/>
      <c r="C2087" s="176">
        <v>41984.459699999999</v>
      </c>
      <c r="D2087" s="3" t="s">
        <v>447</v>
      </c>
      <c r="E2087" s="3" t="s">
        <v>110</v>
      </c>
      <c r="F2087" s="3" t="str">
        <f t="shared" si="32"/>
        <v>Wholesale</v>
      </c>
      <c r="G2087" s="3">
        <v>57</v>
      </c>
      <c r="H2087" s="57"/>
    </row>
    <row r="2088" spans="1:8">
      <c r="A2088" s="57"/>
      <c r="B2088" s="57"/>
      <c r="C2088" s="176">
        <v>42234.332600000002</v>
      </c>
      <c r="D2088" s="3" t="s">
        <v>445</v>
      </c>
      <c r="E2088" s="3" t="s">
        <v>453</v>
      </c>
      <c r="F2088" s="3" t="str">
        <f t="shared" si="32"/>
        <v>Wholesale</v>
      </c>
      <c r="G2088" s="3">
        <v>123</v>
      </c>
      <c r="H2088" s="57"/>
    </row>
    <row r="2089" spans="1:8">
      <c r="A2089" s="57"/>
      <c r="B2089" s="57"/>
      <c r="C2089" s="176">
        <v>42168.193800000001</v>
      </c>
      <c r="D2089" s="3" t="s">
        <v>445</v>
      </c>
      <c r="E2089" s="3" t="s">
        <v>6</v>
      </c>
      <c r="F2089" s="3" t="str">
        <f t="shared" si="32"/>
        <v>Wholesale</v>
      </c>
      <c r="G2089" s="3">
        <v>35</v>
      </c>
      <c r="H2089" s="57"/>
    </row>
    <row r="2090" spans="1:8">
      <c r="A2090" s="57"/>
      <c r="B2090" s="57"/>
      <c r="C2090" s="176">
        <v>42362.465300000003</v>
      </c>
      <c r="D2090" s="3" t="s">
        <v>445</v>
      </c>
      <c r="E2090" s="3" t="s">
        <v>10</v>
      </c>
      <c r="F2090" s="3" t="str">
        <f t="shared" si="32"/>
        <v>Retail</v>
      </c>
      <c r="G2090" s="3">
        <v>4</v>
      </c>
      <c r="H2090" s="57"/>
    </row>
    <row r="2091" spans="1:8">
      <c r="A2091" s="57"/>
      <c r="B2091" s="57"/>
      <c r="C2091" s="176">
        <v>41983.480600000003</v>
      </c>
      <c r="D2091" s="3" t="s">
        <v>446</v>
      </c>
      <c r="E2091" s="3" t="s">
        <v>312</v>
      </c>
      <c r="F2091" s="3" t="str">
        <f t="shared" si="32"/>
        <v>Wholesale</v>
      </c>
      <c r="G2091" s="3">
        <v>116</v>
      </c>
      <c r="H2091" s="57"/>
    </row>
    <row r="2092" spans="1:8">
      <c r="A2092" s="57"/>
      <c r="B2092" s="57"/>
      <c r="C2092" s="176">
        <v>42219.472900000001</v>
      </c>
      <c r="D2092" s="3" t="s">
        <v>447</v>
      </c>
      <c r="E2092" s="3" t="s">
        <v>312</v>
      </c>
      <c r="F2092" s="3" t="str">
        <f t="shared" si="32"/>
        <v>Wholesale</v>
      </c>
      <c r="G2092" s="3">
        <v>44</v>
      </c>
      <c r="H2092" s="57"/>
    </row>
    <row r="2093" spans="1:8">
      <c r="A2093" s="57"/>
      <c r="B2093" s="57"/>
      <c r="C2093" s="176">
        <v>42245.713900000002</v>
      </c>
      <c r="D2093" s="3" t="s">
        <v>445</v>
      </c>
      <c r="E2093" s="3" t="s">
        <v>448</v>
      </c>
      <c r="F2093" s="3" t="str">
        <f t="shared" si="32"/>
        <v>Retail</v>
      </c>
      <c r="G2093" s="3">
        <v>4</v>
      </c>
      <c r="H2093" s="57"/>
    </row>
    <row r="2094" spans="1:8">
      <c r="A2094" s="57"/>
      <c r="B2094" s="57"/>
      <c r="C2094" s="176">
        <v>42261.206299999998</v>
      </c>
      <c r="D2094" s="3" t="s">
        <v>446</v>
      </c>
      <c r="E2094" s="3" t="s">
        <v>453</v>
      </c>
      <c r="F2094" s="3" t="str">
        <f t="shared" si="32"/>
        <v>Wholesale</v>
      </c>
      <c r="G2094" s="3">
        <v>40</v>
      </c>
      <c r="H2094" s="57"/>
    </row>
    <row r="2095" spans="1:8">
      <c r="A2095" s="57"/>
      <c r="B2095" s="57"/>
      <c r="C2095" s="176">
        <v>42352.493799999997</v>
      </c>
      <c r="D2095" s="3" t="s">
        <v>445</v>
      </c>
      <c r="E2095" s="3" t="s">
        <v>453</v>
      </c>
      <c r="F2095" s="3" t="str">
        <f t="shared" si="32"/>
        <v>Retail</v>
      </c>
      <c r="G2095" s="3">
        <v>7</v>
      </c>
      <c r="H2095" s="57"/>
    </row>
    <row r="2096" spans="1:8">
      <c r="A2096" s="57"/>
      <c r="B2096" s="57"/>
      <c r="C2096" s="176">
        <v>42212.229200000002</v>
      </c>
      <c r="D2096" s="3" t="s">
        <v>446</v>
      </c>
      <c r="E2096" s="3" t="s">
        <v>453</v>
      </c>
      <c r="F2096" s="3" t="str">
        <f t="shared" si="32"/>
        <v>Retail</v>
      </c>
      <c r="G2096" s="3">
        <v>3</v>
      </c>
      <c r="H2096" s="57"/>
    </row>
    <row r="2097" spans="1:8">
      <c r="A2097" s="57"/>
      <c r="B2097" s="57"/>
      <c r="C2097" s="176">
        <v>42294.179199999999</v>
      </c>
      <c r="D2097" s="3" t="s">
        <v>445</v>
      </c>
      <c r="E2097" s="3" t="s">
        <v>312</v>
      </c>
      <c r="F2097" s="3" t="str">
        <f t="shared" si="32"/>
        <v>Wholesale</v>
      </c>
      <c r="G2097" s="3">
        <v>47</v>
      </c>
      <c r="H2097" s="57"/>
    </row>
    <row r="2098" spans="1:8">
      <c r="A2098" s="57"/>
      <c r="B2098" s="57"/>
      <c r="C2098" s="176">
        <v>42315.460400000004</v>
      </c>
      <c r="D2098" s="3" t="s">
        <v>446</v>
      </c>
      <c r="E2098" s="3" t="s">
        <v>453</v>
      </c>
      <c r="F2098" s="3" t="str">
        <f t="shared" si="32"/>
        <v>Retail</v>
      </c>
      <c r="G2098" s="3">
        <v>1</v>
      </c>
      <c r="H2098" s="57"/>
    </row>
    <row r="2099" spans="1:8">
      <c r="A2099" s="57"/>
      <c r="B2099" s="57"/>
      <c r="C2099" s="176">
        <v>42171.779900000001</v>
      </c>
      <c r="D2099" s="3" t="s">
        <v>446</v>
      </c>
      <c r="E2099" s="3" t="s">
        <v>453</v>
      </c>
      <c r="F2099" s="3" t="str">
        <f t="shared" si="32"/>
        <v>Retail</v>
      </c>
      <c r="G2099" s="3">
        <v>3</v>
      </c>
      <c r="H2099" s="57"/>
    </row>
    <row r="2100" spans="1:8">
      <c r="A2100" s="57"/>
      <c r="B2100" s="57"/>
      <c r="C2100" s="176">
        <v>42196.7667</v>
      </c>
      <c r="D2100" s="3" t="s">
        <v>446</v>
      </c>
      <c r="E2100" s="3" t="s">
        <v>453</v>
      </c>
      <c r="F2100" s="3" t="str">
        <f t="shared" si="32"/>
        <v>Wholesale</v>
      </c>
      <c r="G2100" s="3">
        <v>61</v>
      </c>
      <c r="H2100" s="57"/>
    </row>
    <row r="2101" spans="1:8">
      <c r="A2101" s="57"/>
      <c r="B2101" s="57"/>
      <c r="C2101" s="176">
        <v>41977.745799999997</v>
      </c>
      <c r="D2101" s="3" t="s">
        <v>445</v>
      </c>
      <c r="E2101" s="3" t="s">
        <v>460</v>
      </c>
      <c r="F2101" s="3" t="str">
        <f t="shared" si="32"/>
        <v>Wholesale</v>
      </c>
      <c r="G2101" s="3">
        <v>32</v>
      </c>
      <c r="H2101" s="57"/>
    </row>
    <row r="2102" spans="1:8">
      <c r="A2102" s="57"/>
      <c r="B2102" s="57"/>
      <c r="C2102" s="176">
        <v>41986.157599999999</v>
      </c>
      <c r="D2102" s="3" t="s">
        <v>446</v>
      </c>
      <c r="E2102" s="3" t="s">
        <v>8</v>
      </c>
      <c r="F2102" s="3" t="str">
        <f t="shared" si="32"/>
        <v>Wholesale</v>
      </c>
      <c r="G2102" s="3">
        <v>33</v>
      </c>
      <c r="H2102" s="57"/>
    </row>
    <row r="2103" spans="1:8">
      <c r="A2103" s="57"/>
      <c r="B2103" s="57"/>
      <c r="C2103" s="176">
        <v>42324.882599999997</v>
      </c>
      <c r="D2103" s="3" t="s">
        <v>445</v>
      </c>
      <c r="E2103" s="3" t="s">
        <v>114</v>
      </c>
      <c r="F2103" s="3" t="str">
        <f t="shared" si="32"/>
        <v>Retail</v>
      </c>
      <c r="G2103" s="3">
        <v>4</v>
      </c>
      <c r="H2103" s="57"/>
    </row>
    <row r="2104" spans="1:8">
      <c r="A2104" s="57"/>
      <c r="B2104" s="57"/>
      <c r="C2104" s="176">
        <v>41987.710400000004</v>
      </c>
      <c r="D2104" s="3" t="s">
        <v>446</v>
      </c>
      <c r="E2104" s="3" t="s">
        <v>8</v>
      </c>
      <c r="F2104" s="3" t="str">
        <f t="shared" si="32"/>
        <v>Retail</v>
      </c>
      <c r="G2104" s="3">
        <v>1</v>
      </c>
      <c r="H2104" s="57"/>
    </row>
    <row r="2105" spans="1:8">
      <c r="A2105" s="57"/>
      <c r="B2105" s="57"/>
      <c r="C2105" s="176">
        <v>42165.486799999999</v>
      </c>
      <c r="D2105" s="3" t="s">
        <v>446</v>
      </c>
      <c r="E2105" s="3" t="s">
        <v>6</v>
      </c>
      <c r="F2105" s="3" t="str">
        <f t="shared" si="32"/>
        <v>Wholesale</v>
      </c>
      <c r="G2105" s="3">
        <v>38</v>
      </c>
      <c r="H2105" s="57"/>
    </row>
    <row r="2106" spans="1:8">
      <c r="A2106" s="57"/>
      <c r="B2106" s="57"/>
      <c r="C2106" s="176">
        <v>41985.498599999999</v>
      </c>
      <c r="D2106" s="3" t="s">
        <v>446</v>
      </c>
      <c r="E2106" s="3" t="s">
        <v>453</v>
      </c>
      <c r="F2106" s="3" t="str">
        <f t="shared" si="32"/>
        <v>Wholesale</v>
      </c>
      <c r="G2106" s="3">
        <v>37</v>
      </c>
      <c r="H2106" s="57"/>
    </row>
    <row r="2107" spans="1:8">
      <c r="A2107" s="57"/>
      <c r="B2107" s="57"/>
      <c r="C2107" s="176">
        <v>42363.7618</v>
      </c>
      <c r="D2107" s="3" t="s">
        <v>445</v>
      </c>
      <c r="E2107" s="3" t="s">
        <v>114</v>
      </c>
      <c r="F2107" s="3" t="str">
        <f t="shared" si="32"/>
        <v>Retail</v>
      </c>
      <c r="G2107" s="3">
        <v>2</v>
      </c>
      <c r="H2107" s="57"/>
    </row>
    <row r="2108" spans="1:8">
      <c r="A2108" s="57"/>
      <c r="B2108" s="57"/>
      <c r="C2108" s="176">
        <v>42235.147900000004</v>
      </c>
      <c r="D2108" s="3" t="s">
        <v>445</v>
      </c>
      <c r="E2108" s="3" t="s">
        <v>312</v>
      </c>
      <c r="F2108" s="3" t="str">
        <f t="shared" si="32"/>
        <v>Wholesale</v>
      </c>
      <c r="G2108" s="3">
        <v>103</v>
      </c>
      <c r="H2108" s="57"/>
    </row>
    <row r="2109" spans="1:8">
      <c r="A2109" s="57"/>
      <c r="B2109" s="57"/>
      <c r="C2109" s="176">
        <v>42144.540300000001</v>
      </c>
      <c r="D2109" s="3" t="s">
        <v>445</v>
      </c>
      <c r="E2109" s="3" t="s">
        <v>452</v>
      </c>
      <c r="F2109" s="3" t="str">
        <f t="shared" si="32"/>
        <v>Retail</v>
      </c>
      <c r="G2109" s="3">
        <v>3</v>
      </c>
      <c r="H2109" s="57"/>
    </row>
    <row r="2110" spans="1:8">
      <c r="A2110" s="57"/>
      <c r="B2110" s="57"/>
      <c r="C2110" s="176">
        <v>42347.998599999999</v>
      </c>
      <c r="D2110" s="3" t="s">
        <v>445</v>
      </c>
      <c r="E2110" s="3" t="s">
        <v>6</v>
      </c>
      <c r="F2110" s="3" t="str">
        <f t="shared" si="32"/>
        <v>Retail</v>
      </c>
      <c r="G2110" s="3">
        <v>4</v>
      </c>
      <c r="H2110" s="57"/>
    </row>
    <row r="2111" spans="1:8">
      <c r="A2111" s="57"/>
      <c r="B2111" s="57"/>
      <c r="C2111" s="176">
        <v>42191.776400000002</v>
      </c>
      <c r="D2111" s="3" t="s">
        <v>447</v>
      </c>
      <c r="E2111" s="3" t="s">
        <v>114</v>
      </c>
      <c r="F2111" s="3" t="str">
        <f t="shared" si="32"/>
        <v>Retail</v>
      </c>
      <c r="G2111" s="3">
        <v>1</v>
      </c>
      <c r="H2111" s="57"/>
    </row>
    <row r="2112" spans="1:8">
      <c r="A2112" s="57"/>
      <c r="B2112" s="57"/>
      <c r="C2112" s="176">
        <v>41986.757599999997</v>
      </c>
      <c r="D2112" s="3" t="s">
        <v>447</v>
      </c>
      <c r="E2112" s="3" t="s">
        <v>6</v>
      </c>
      <c r="F2112" s="3" t="str">
        <f t="shared" si="32"/>
        <v>Retail</v>
      </c>
      <c r="G2112" s="3">
        <v>1</v>
      </c>
      <c r="H2112" s="57"/>
    </row>
    <row r="2113" spans="1:8">
      <c r="A2113" s="57"/>
      <c r="B2113" s="57"/>
      <c r="C2113" s="176">
        <v>42156.551399999997</v>
      </c>
      <c r="D2113" s="3" t="s">
        <v>449</v>
      </c>
      <c r="E2113" s="3" t="s">
        <v>453</v>
      </c>
      <c r="F2113" s="3" t="str">
        <f t="shared" si="32"/>
        <v>Retail</v>
      </c>
      <c r="G2113" s="3">
        <v>8</v>
      </c>
      <c r="H2113" s="57"/>
    </row>
    <row r="2114" spans="1:8">
      <c r="A2114" s="57"/>
      <c r="B2114" s="57"/>
      <c r="C2114" s="176">
        <v>42198.666700000002</v>
      </c>
      <c r="D2114" s="3" t="s">
        <v>445</v>
      </c>
      <c r="E2114" s="3" t="s">
        <v>10</v>
      </c>
      <c r="F2114" s="3" t="str">
        <f t="shared" si="32"/>
        <v>Retail</v>
      </c>
      <c r="G2114" s="3">
        <v>7</v>
      </c>
      <c r="H2114" s="57"/>
    </row>
    <row r="2115" spans="1:8">
      <c r="A2115" s="57"/>
      <c r="B2115" s="57"/>
      <c r="C2115" s="176">
        <v>42232.541700000002</v>
      </c>
      <c r="D2115" s="3" t="s">
        <v>446</v>
      </c>
      <c r="E2115" s="3" t="s">
        <v>452</v>
      </c>
      <c r="F2115" s="3" t="str">
        <f t="shared" si="32"/>
        <v>Wholesale</v>
      </c>
      <c r="G2115" s="3">
        <v>34</v>
      </c>
      <c r="H2115" s="57"/>
    </row>
    <row r="2116" spans="1:8">
      <c r="A2116" s="57"/>
      <c r="B2116" s="57"/>
      <c r="C2116" s="176">
        <v>42051.3292</v>
      </c>
      <c r="D2116" s="3" t="s">
        <v>445</v>
      </c>
      <c r="E2116" s="3" t="s">
        <v>112</v>
      </c>
      <c r="F2116" s="3" t="str">
        <f t="shared" si="32"/>
        <v>Retail</v>
      </c>
      <c r="G2116" s="3">
        <v>1</v>
      </c>
      <c r="H2116" s="57"/>
    </row>
    <row r="2117" spans="1:8">
      <c r="A2117" s="57"/>
      <c r="B2117" s="57"/>
      <c r="C2117" s="176">
        <v>42212.696499999998</v>
      </c>
      <c r="D2117" s="3" t="s">
        <v>446</v>
      </c>
      <c r="E2117" s="3" t="s">
        <v>9</v>
      </c>
      <c r="F2117" s="3" t="str">
        <f t="shared" si="32"/>
        <v>Retail</v>
      </c>
      <c r="G2117" s="3">
        <v>2</v>
      </c>
      <c r="H2117" s="57"/>
    </row>
    <row r="2118" spans="1:8">
      <c r="A2118" s="57"/>
      <c r="B2118" s="57"/>
      <c r="C2118" s="176">
        <v>42090.981299999999</v>
      </c>
      <c r="D2118" s="3" t="s">
        <v>445</v>
      </c>
      <c r="E2118" s="3" t="s">
        <v>7</v>
      </c>
      <c r="F2118" s="3" t="str">
        <f t="shared" si="32"/>
        <v>Wholesale</v>
      </c>
      <c r="G2118" s="3">
        <v>59</v>
      </c>
      <c r="H2118" s="57"/>
    </row>
    <row r="2119" spans="1:8">
      <c r="A2119" s="57"/>
      <c r="B2119" s="57"/>
      <c r="C2119" s="176">
        <v>41985.475700000003</v>
      </c>
      <c r="D2119" s="3" t="s">
        <v>449</v>
      </c>
      <c r="E2119" s="3" t="s">
        <v>110</v>
      </c>
      <c r="F2119" s="3" t="str">
        <f t="shared" si="32"/>
        <v>Retail</v>
      </c>
      <c r="G2119" s="3">
        <v>1</v>
      </c>
      <c r="H2119" s="57"/>
    </row>
    <row r="2120" spans="1:8">
      <c r="A2120" s="57"/>
      <c r="B2120" s="57"/>
      <c r="C2120" s="176">
        <v>42342.549299999999</v>
      </c>
      <c r="D2120" s="3" t="s">
        <v>447</v>
      </c>
      <c r="E2120" s="3" t="s">
        <v>8</v>
      </c>
      <c r="F2120" s="3" t="str">
        <f t="shared" si="32"/>
        <v>Retail</v>
      </c>
      <c r="G2120" s="3">
        <v>7</v>
      </c>
      <c r="H2120" s="57"/>
    </row>
    <row r="2121" spans="1:8">
      <c r="A2121" s="57"/>
      <c r="B2121" s="57"/>
      <c r="C2121" s="176">
        <v>41980.627099999998</v>
      </c>
      <c r="D2121" s="3" t="s">
        <v>445</v>
      </c>
      <c r="E2121" s="3" t="s">
        <v>453</v>
      </c>
      <c r="F2121" s="3" t="str">
        <f t="shared" si="32"/>
        <v>Retail</v>
      </c>
      <c r="G2121" s="3">
        <v>2</v>
      </c>
      <c r="H2121" s="57"/>
    </row>
    <row r="2122" spans="1:8">
      <c r="A2122" s="57"/>
      <c r="B2122" s="57"/>
      <c r="C2122" s="176">
        <v>42360.206899999997</v>
      </c>
      <c r="D2122" s="3" t="s">
        <v>447</v>
      </c>
      <c r="E2122" s="3" t="s">
        <v>114</v>
      </c>
      <c r="F2122" s="3" t="str">
        <f t="shared" ref="F2122:F2185" si="33">IF(G2122&lt;10,"Retail","Wholesale")</f>
        <v>Retail</v>
      </c>
      <c r="G2122" s="3">
        <v>2</v>
      </c>
      <c r="H2122" s="57"/>
    </row>
    <row r="2123" spans="1:8">
      <c r="A2123" s="57"/>
      <c r="B2123" s="57"/>
      <c r="C2123" s="176">
        <v>42333.484700000001</v>
      </c>
      <c r="D2123" s="3" t="s">
        <v>449</v>
      </c>
      <c r="E2123" s="3" t="s">
        <v>453</v>
      </c>
      <c r="F2123" s="3" t="str">
        <f t="shared" si="33"/>
        <v>Wholesale</v>
      </c>
      <c r="G2123" s="3">
        <v>65</v>
      </c>
      <c r="H2123" s="57"/>
    </row>
    <row r="2124" spans="1:8">
      <c r="A2124" s="57"/>
      <c r="B2124" s="57"/>
      <c r="C2124" s="176">
        <v>41989.161800000002</v>
      </c>
      <c r="D2124" s="3" t="s">
        <v>445</v>
      </c>
      <c r="E2124" s="3" t="s">
        <v>453</v>
      </c>
      <c r="F2124" s="3" t="str">
        <f t="shared" si="33"/>
        <v>Retail</v>
      </c>
      <c r="G2124" s="3">
        <v>8</v>
      </c>
      <c r="H2124" s="57"/>
    </row>
    <row r="2125" spans="1:8">
      <c r="A2125" s="57"/>
      <c r="B2125" s="57"/>
      <c r="C2125" s="176">
        <v>42354.411099999998</v>
      </c>
      <c r="D2125" s="3" t="s">
        <v>447</v>
      </c>
      <c r="E2125" s="3" t="s">
        <v>453</v>
      </c>
      <c r="F2125" s="3" t="str">
        <f t="shared" si="33"/>
        <v>Wholesale</v>
      </c>
      <c r="G2125" s="3">
        <v>66</v>
      </c>
      <c r="H2125" s="57"/>
    </row>
    <row r="2126" spans="1:8">
      <c r="A2126" s="57"/>
      <c r="B2126" s="57"/>
      <c r="C2126" s="176">
        <v>42351.418799999999</v>
      </c>
      <c r="D2126" s="3" t="s">
        <v>449</v>
      </c>
      <c r="E2126" s="3" t="s">
        <v>457</v>
      </c>
      <c r="F2126" s="3" t="str">
        <f t="shared" si="33"/>
        <v>Retail</v>
      </c>
      <c r="G2126" s="3">
        <v>2</v>
      </c>
      <c r="H2126" s="57"/>
    </row>
    <row r="2127" spans="1:8">
      <c r="A2127" s="57"/>
      <c r="B2127" s="57"/>
      <c r="C2127" s="176">
        <v>42175.215300000003</v>
      </c>
      <c r="D2127" s="3" t="s">
        <v>446</v>
      </c>
      <c r="E2127" s="3" t="s">
        <v>457</v>
      </c>
      <c r="F2127" s="3" t="str">
        <f t="shared" si="33"/>
        <v>Retail</v>
      </c>
      <c r="G2127" s="3">
        <v>6</v>
      </c>
      <c r="H2127" s="57"/>
    </row>
    <row r="2128" spans="1:8">
      <c r="A2128" s="57"/>
      <c r="B2128" s="57"/>
      <c r="C2128" s="176">
        <v>42349.731299999999</v>
      </c>
      <c r="D2128" s="3" t="s">
        <v>445</v>
      </c>
      <c r="E2128" s="3" t="s">
        <v>312</v>
      </c>
      <c r="F2128" s="3" t="str">
        <f t="shared" si="33"/>
        <v>Wholesale</v>
      </c>
      <c r="G2128" s="3">
        <v>43</v>
      </c>
      <c r="H2128" s="57"/>
    </row>
    <row r="2129" spans="1:8">
      <c r="A2129" s="57"/>
      <c r="B2129" s="57"/>
      <c r="C2129" s="176">
        <v>42202.195800000001</v>
      </c>
      <c r="D2129" s="3" t="s">
        <v>447</v>
      </c>
      <c r="E2129" s="3" t="s">
        <v>453</v>
      </c>
      <c r="F2129" s="3" t="str">
        <f t="shared" si="33"/>
        <v>Wholesale</v>
      </c>
      <c r="G2129" s="3">
        <v>72</v>
      </c>
      <c r="H2129" s="57"/>
    </row>
    <row r="2130" spans="1:8">
      <c r="A2130" s="57"/>
      <c r="B2130" s="57"/>
      <c r="C2130" s="176">
        <v>41981.734700000001</v>
      </c>
      <c r="D2130" s="3" t="s">
        <v>445</v>
      </c>
      <c r="E2130" s="3" t="s">
        <v>6</v>
      </c>
      <c r="F2130" s="3" t="str">
        <f t="shared" si="33"/>
        <v>Retail</v>
      </c>
      <c r="G2130" s="3">
        <v>2</v>
      </c>
      <c r="H2130" s="57"/>
    </row>
    <row r="2131" spans="1:8">
      <c r="A2131" s="57"/>
      <c r="B2131" s="57"/>
      <c r="C2131" s="176">
        <v>42187.204899999997</v>
      </c>
      <c r="D2131" s="3" t="s">
        <v>445</v>
      </c>
      <c r="E2131" s="3" t="s">
        <v>312</v>
      </c>
      <c r="F2131" s="3" t="str">
        <f t="shared" si="33"/>
        <v>Retail</v>
      </c>
      <c r="G2131" s="3">
        <v>3</v>
      </c>
      <c r="H2131" s="57"/>
    </row>
    <row r="2132" spans="1:8">
      <c r="A2132" s="57"/>
      <c r="B2132" s="57"/>
      <c r="C2132" s="176">
        <v>42170.540300000001</v>
      </c>
      <c r="D2132" s="3" t="s">
        <v>449</v>
      </c>
      <c r="E2132" s="3" t="s">
        <v>453</v>
      </c>
      <c r="F2132" s="3" t="str">
        <f t="shared" si="33"/>
        <v>Retail</v>
      </c>
      <c r="G2132" s="3">
        <v>4</v>
      </c>
      <c r="H2132" s="57"/>
    </row>
    <row r="2133" spans="1:8">
      <c r="A2133" s="57"/>
      <c r="B2133" s="57"/>
      <c r="C2133" s="176">
        <v>42193.741000000002</v>
      </c>
      <c r="D2133" s="3" t="s">
        <v>445</v>
      </c>
      <c r="E2133" s="3" t="s">
        <v>10</v>
      </c>
      <c r="F2133" s="3" t="str">
        <f t="shared" si="33"/>
        <v>Wholesale</v>
      </c>
      <c r="G2133" s="3">
        <v>67</v>
      </c>
      <c r="H2133" s="57"/>
    </row>
    <row r="2134" spans="1:8">
      <c r="A2134" s="57"/>
      <c r="B2134" s="57"/>
      <c r="C2134" s="176">
        <v>42189.163200000003</v>
      </c>
      <c r="D2134" s="3" t="s">
        <v>447</v>
      </c>
      <c r="E2134" s="3" t="s">
        <v>112</v>
      </c>
      <c r="F2134" s="3" t="str">
        <f t="shared" si="33"/>
        <v>Retail</v>
      </c>
      <c r="G2134" s="3">
        <v>7</v>
      </c>
      <c r="H2134" s="57"/>
    </row>
    <row r="2135" spans="1:8">
      <c r="A2135" s="57"/>
      <c r="B2135" s="57"/>
      <c r="C2135" s="176">
        <v>42269.102099999996</v>
      </c>
      <c r="D2135" s="3" t="s">
        <v>447</v>
      </c>
      <c r="E2135" s="3" t="s">
        <v>6</v>
      </c>
      <c r="F2135" s="3" t="str">
        <f t="shared" si="33"/>
        <v>Retail</v>
      </c>
      <c r="G2135" s="3">
        <v>2</v>
      </c>
      <c r="H2135" s="57"/>
    </row>
    <row r="2136" spans="1:8">
      <c r="A2136" s="57"/>
      <c r="B2136" s="57"/>
      <c r="C2136" s="176">
        <v>41979.286800000002</v>
      </c>
      <c r="D2136" s="3" t="s">
        <v>446</v>
      </c>
      <c r="E2136" s="3" t="s">
        <v>461</v>
      </c>
      <c r="F2136" s="3" t="str">
        <f t="shared" si="33"/>
        <v>Retail</v>
      </c>
      <c r="G2136" s="3">
        <v>1</v>
      </c>
      <c r="H2136" s="57"/>
    </row>
    <row r="2137" spans="1:8">
      <c r="A2137" s="57"/>
      <c r="B2137" s="57"/>
      <c r="C2137" s="176">
        <v>42291.538200000003</v>
      </c>
      <c r="D2137" s="3" t="s">
        <v>447</v>
      </c>
      <c r="E2137" s="3" t="s">
        <v>6</v>
      </c>
      <c r="F2137" s="3" t="str">
        <f t="shared" si="33"/>
        <v>Retail</v>
      </c>
      <c r="G2137" s="3">
        <v>1</v>
      </c>
      <c r="H2137" s="57"/>
    </row>
    <row r="2138" spans="1:8">
      <c r="A2138" s="57"/>
      <c r="B2138" s="57"/>
      <c r="C2138" s="176">
        <v>42359.133300000001</v>
      </c>
      <c r="D2138" s="3" t="s">
        <v>445</v>
      </c>
      <c r="E2138" s="3" t="s">
        <v>453</v>
      </c>
      <c r="F2138" s="3" t="str">
        <f t="shared" si="33"/>
        <v>Retail</v>
      </c>
      <c r="G2138" s="3">
        <v>2</v>
      </c>
      <c r="H2138" s="57"/>
    </row>
    <row r="2139" spans="1:8">
      <c r="A2139" s="57"/>
      <c r="B2139" s="57"/>
      <c r="C2139" s="176">
        <v>42145.103499999997</v>
      </c>
      <c r="D2139" s="3" t="s">
        <v>447</v>
      </c>
      <c r="E2139" s="3" t="s">
        <v>114</v>
      </c>
      <c r="F2139" s="3" t="str">
        <f t="shared" si="33"/>
        <v>Retail</v>
      </c>
      <c r="G2139" s="3">
        <v>3</v>
      </c>
      <c r="H2139" s="57"/>
    </row>
    <row r="2140" spans="1:8">
      <c r="A2140" s="57"/>
      <c r="B2140" s="57"/>
      <c r="C2140" s="176">
        <v>42223.480600000003</v>
      </c>
      <c r="D2140" s="3" t="s">
        <v>446</v>
      </c>
      <c r="E2140" s="3" t="s">
        <v>453</v>
      </c>
      <c r="F2140" s="3" t="str">
        <f t="shared" si="33"/>
        <v>Wholesale</v>
      </c>
      <c r="G2140" s="3">
        <v>22</v>
      </c>
      <c r="H2140" s="57"/>
    </row>
    <row r="2141" spans="1:8">
      <c r="A2141" s="57"/>
      <c r="B2141" s="57"/>
      <c r="C2141" s="176">
        <v>42012.529900000001</v>
      </c>
      <c r="D2141" s="3" t="s">
        <v>445</v>
      </c>
      <c r="E2141" s="3" t="s">
        <v>453</v>
      </c>
      <c r="F2141" s="3" t="str">
        <f t="shared" si="33"/>
        <v>Wholesale</v>
      </c>
      <c r="G2141" s="3">
        <v>69</v>
      </c>
      <c r="H2141" s="57"/>
    </row>
    <row r="2142" spans="1:8">
      <c r="A2142" s="57"/>
      <c r="B2142" s="57"/>
      <c r="C2142" s="176">
        <v>42338.741699999999</v>
      </c>
      <c r="D2142" s="3" t="s">
        <v>445</v>
      </c>
      <c r="E2142" s="3" t="s">
        <v>114</v>
      </c>
      <c r="F2142" s="3" t="str">
        <f t="shared" si="33"/>
        <v>Wholesale</v>
      </c>
      <c r="G2142" s="3">
        <v>54</v>
      </c>
      <c r="H2142" s="57"/>
    </row>
    <row r="2143" spans="1:8">
      <c r="A2143" s="57"/>
      <c r="B2143" s="57"/>
      <c r="C2143" s="176">
        <v>42353.531900000002</v>
      </c>
      <c r="D2143" s="3" t="s">
        <v>445</v>
      </c>
      <c r="E2143" s="3" t="s">
        <v>8</v>
      </c>
      <c r="F2143" s="3" t="str">
        <f t="shared" si="33"/>
        <v>Wholesale</v>
      </c>
      <c r="G2143" s="3">
        <v>33</v>
      </c>
      <c r="H2143" s="57"/>
    </row>
    <row r="2144" spans="1:8">
      <c r="A2144" s="57"/>
      <c r="B2144" s="57"/>
      <c r="C2144" s="176">
        <v>42362.545100000003</v>
      </c>
      <c r="D2144" s="3" t="s">
        <v>445</v>
      </c>
      <c r="E2144" s="3" t="s">
        <v>453</v>
      </c>
      <c r="F2144" s="3" t="str">
        <f t="shared" si="33"/>
        <v>Wholesale</v>
      </c>
      <c r="G2144" s="3">
        <v>65</v>
      </c>
      <c r="H2144" s="57"/>
    </row>
    <row r="2145" spans="1:8">
      <c r="A2145" s="57"/>
      <c r="B2145" s="57"/>
      <c r="C2145" s="176">
        <v>42173.245799999997</v>
      </c>
      <c r="D2145" s="3" t="s">
        <v>447</v>
      </c>
      <c r="E2145" s="3" t="s">
        <v>452</v>
      </c>
      <c r="F2145" s="3" t="str">
        <f t="shared" si="33"/>
        <v>Retail</v>
      </c>
      <c r="G2145" s="3">
        <v>1</v>
      </c>
      <c r="H2145" s="57"/>
    </row>
    <row r="2146" spans="1:8">
      <c r="A2146" s="57"/>
      <c r="B2146" s="57"/>
      <c r="C2146" s="176">
        <v>42356.781300000002</v>
      </c>
      <c r="D2146" s="3" t="s">
        <v>445</v>
      </c>
      <c r="E2146" s="3" t="s">
        <v>453</v>
      </c>
      <c r="F2146" s="3" t="str">
        <f t="shared" si="33"/>
        <v>Wholesale</v>
      </c>
      <c r="G2146" s="3">
        <v>43</v>
      </c>
      <c r="H2146" s="57"/>
    </row>
    <row r="2147" spans="1:8">
      <c r="A2147" s="57"/>
      <c r="B2147" s="57"/>
      <c r="C2147" s="176">
        <v>42114.465300000003</v>
      </c>
      <c r="D2147" s="3" t="s">
        <v>446</v>
      </c>
      <c r="E2147" s="3" t="s">
        <v>112</v>
      </c>
      <c r="F2147" s="3" t="str">
        <f t="shared" si="33"/>
        <v>Wholesale</v>
      </c>
      <c r="G2147" s="3">
        <v>63</v>
      </c>
      <c r="H2147" s="57"/>
    </row>
    <row r="2148" spans="1:8">
      <c r="A2148" s="57"/>
      <c r="B2148" s="57"/>
      <c r="C2148" s="176">
        <v>42349.438900000001</v>
      </c>
      <c r="D2148" s="3" t="s">
        <v>449</v>
      </c>
      <c r="E2148" s="3" t="s">
        <v>7</v>
      </c>
      <c r="F2148" s="3" t="str">
        <f t="shared" si="33"/>
        <v>Wholesale</v>
      </c>
      <c r="G2148" s="3">
        <v>59</v>
      </c>
      <c r="H2148" s="57"/>
    </row>
    <row r="2149" spans="1:8">
      <c r="A2149" s="57"/>
      <c r="B2149" s="57"/>
      <c r="C2149" s="176">
        <v>41982.822899999999</v>
      </c>
      <c r="D2149" s="3" t="s">
        <v>445</v>
      </c>
      <c r="E2149" s="3" t="s">
        <v>460</v>
      </c>
      <c r="F2149" s="3" t="str">
        <f t="shared" si="33"/>
        <v>Retail</v>
      </c>
      <c r="G2149" s="3">
        <v>3</v>
      </c>
      <c r="H2149" s="57"/>
    </row>
    <row r="2150" spans="1:8">
      <c r="A2150" s="57"/>
      <c r="B2150" s="57"/>
      <c r="C2150" s="176">
        <v>41979.804900000003</v>
      </c>
      <c r="D2150" s="3" t="s">
        <v>446</v>
      </c>
      <c r="E2150" s="3" t="s">
        <v>114</v>
      </c>
      <c r="F2150" s="3" t="str">
        <f t="shared" si="33"/>
        <v>Wholesale</v>
      </c>
      <c r="G2150" s="3">
        <v>70</v>
      </c>
      <c r="H2150" s="57"/>
    </row>
    <row r="2151" spans="1:8">
      <c r="A2151" s="57"/>
      <c r="B2151" s="57"/>
      <c r="C2151" s="176">
        <v>42208.767399999997</v>
      </c>
      <c r="D2151" s="3" t="s">
        <v>447</v>
      </c>
      <c r="E2151" s="3" t="s">
        <v>450</v>
      </c>
      <c r="F2151" s="3" t="str">
        <f t="shared" si="33"/>
        <v>Wholesale</v>
      </c>
      <c r="G2151" s="3">
        <v>52</v>
      </c>
      <c r="H2151" s="57"/>
    </row>
    <row r="2152" spans="1:8">
      <c r="A2152" s="57"/>
      <c r="B2152" s="57"/>
      <c r="C2152" s="176">
        <v>41985.775699999998</v>
      </c>
      <c r="D2152" s="3" t="s">
        <v>445</v>
      </c>
      <c r="E2152" s="3" t="s">
        <v>453</v>
      </c>
      <c r="F2152" s="3" t="str">
        <f t="shared" si="33"/>
        <v>Retail</v>
      </c>
      <c r="G2152" s="3">
        <v>3</v>
      </c>
      <c r="H2152" s="57"/>
    </row>
    <row r="2153" spans="1:8">
      <c r="A2153" s="57"/>
      <c r="B2153" s="57"/>
      <c r="C2153" s="176">
        <v>42250.905599999998</v>
      </c>
      <c r="D2153" s="3" t="s">
        <v>445</v>
      </c>
      <c r="E2153" s="3" t="s">
        <v>114</v>
      </c>
      <c r="F2153" s="3" t="str">
        <f t="shared" si="33"/>
        <v>Retail</v>
      </c>
      <c r="G2153" s="3">
        <v>5</v>
      </c>
      <c r="H2153" s="57"/>
    </row>
    <row r="2154" spans="1:8">
      <c r="A2154" s="57"/>
      <c r="B2154" s="57"/>
      <c r="C2154" s="176">
        <v>42263.548600000002</v>
      </c>
      <c r="D2154" s="3" t="s">
        <v>445</v>
      </c>
      <c r="E2154" s="3" t="s">
        <v>453</v>
      </c>
      <c r="F2154" s="3" t="str">
        <f t="shared" si="33"/>
        <v>Wholesale</v>
      </c>
      <c r="G2154" s="3">
        <v>44</v>
      </c>
      <c r="H2154" s="57"/>
    </row>
    <row r="2155" spans="1:8">
      <c r="A2155" s="57"/>
      <c r="B2155" s="57"/>
      <c r="C2155" s="176">
        <v>42190.536800000002</v>
      </c>
      <c r="D2155" s="3" t="s">
        <v>446</v>
      </c>
      <c r="E2155" s="3" t="s">
        <v>10</v>
      </c>
      <c r="F2155" s="3" t="str">
        <f t="shared" si="33"/>
        <v>Retail</v>
      </c>
      <c r="G2155" s="3">
        <v>6</v>
      </c>
      <c r="H2155" s="57"/>
    </row>
    <row r="2156" spans="1:8">
      <c r="A2156" s="57"/>
      <c r="B2156" s="57"/>
      <c r="C2156" s="176">
        <v>42283.783300000003</v>
      </c>
      <c r="D2156" s="3" t="s">
        <v>447</v>
      </c>
      <c r="E2156" s="3" t="s">
        <v>453</v>
      </c>
      <c r="F2156" s="3" t="str">
        <f t="shared" si="33"/>
        <v>Retail</v>
      </c>
      <c r="G2156" s="3">
        <v>3</v>
      </c>
      <c r="H2156" s="57"/>
    </row>
    <row r="2157" spans="1:8">
      <c r="A2157" s="57"/>
      <c r="B2157" s="57"/>
      <c r="C2157" s="176">
        <v>42290.161800000002</v>
      </c>
      <c r="D2157" s="3" t="s">
        <v>445</v>
      </c>
      <c r="E2157" s="3" t="s">
        <v>6</v>
      </c>
      <c r="F2157" s="3" t="str">
        <f t="shared" si="33"/>
        <v>Wholesale</v>
      </c>
      <c r="G2157" s="3">
        <v>35</v>
      </c>
      <c r="H2157" s="57"/>
    </row>
    <row r="2158" spans="1:8">
      <c r="A2158" s="57"/>
      <c r="B2158" s="57"/>
      <c r="C2158" s="176">
        <v>42341.480600000003</v>
      </c>
      <c r="D2158" s="3" t="s">
        <v>445</v>
      </c>
      <c r="E2158" s="3" t="s">
        <v>448</v>
      </c>
      <c r="F2158" s="3" t="str">
        <f t="shared" si="33"/>
        <v>Retail</v>
      </c>
      <c r="G2158" s="3">
        <v>5</v>
      </c>
      <c r="H2158" s="57"/>
    </row>
    <row r="2159" spans="1:8">
      <c r="A2159" s="57"/>
      <c r="B2159" s="57"/>
      <c r="C2159" s="176">
        <v>42350.152099999999</v>
      </c>
      <c r="D2159" s="3" t="s">
        <v>449</v>
      </c>
      <c r="E2159" s="3" t="s">
        <v>453</v>
      </c>
      <c r="F2159" s="3" t="str">
        <f t="shared" si="33"/>
        <v>Wholesale</v>
      </c>
      <c r="G2159" s="3">
        <v>53</v>
      </c>
      <c r="H2159" s="57"/>
    </row>
    <row r="2160" spans="1:8">
      <c r="A2160" s="57"/>
      <c r="B2160" s="57"/>
      <c r="C2160" s="176">
        <v>42232.340300000003</v>
      </c>
      <c r="D2160" s="3" t="s">
        <v>445</v>
      </c>
      <c r="E2160" s="3" t="s">
        <v>459</v>
      </c>
      <c r="F2160" s="3" t="str">
        <f t="shared" si="33"/>
        <v>Retail</v>
      </c>
      <c r="G2160" s="3">
        <v>1</v>
      </c>
      <c r="H2160" s="57"/>
    </row>
    <row r="2161" spans="1:8">
      <c r="A2161" s="57"/>
      <c r="B2161" s="57"/>
      <c r="C2161" s="176">
        <v>42355.116000000002</v>
      </c>
      <c r="D2161" s="3" t="s">
        <v>445</v>
      </c>
      <c r="E2161" s="3" t="s">
        <v>114</v>
      </c>
      <c r="F2161" s="3" t="str">
        <f t="shared" si="33"/>
        <v>Wholesale</v>
      </c>
      <c r="G2161" s="3">
        <v>84</v>
      </c>
      <c r="H2161" s="57"/>
    </row>
    <row r="2162" spans="1:8">
      <c r="A2162" s="57"/>
      <c r="B2162" s="57"/>
      <c r="C2162" s="176">
        <v>42170.109700000001</v>
      </c>
      <c r="D2162" s="3" t="s">
        <v>445</v>
      </c>
      <c r="E2162" s="3" t="s">
        <v>114</v>
      </c>
      <c r="F2162" s="3" t="str">
        <f t="shared" si="33"/>
        <v>Retail</v>
      </c>
      <c r="G2162" s="3">
        <v>8</v>
      </c>
      <c r="H2162" s="57"/>
    </row>
    <row r="2163" spans="1:8">
      <c r="A2163" s="57"/>
      <c r="B2163" s="57"/>
      <c r="C2163" s="176">
        <v>42347.217400000001</v>
      </c>
      <c r="D2163" s="3" t="s">
        <v>449</v>
      </c>
      <c r="E2163" s="3" t="s">
        <v>454</v>
      </c>
      <c r="F2163" s="3" t="str">
        <f t="shared" si="33"/>
        <v>Retail</v>
      </c>
      <c r="G2163" s="3">
        <v>1</v>
      </c>
      <c r="H2163" s="57"/>
    </row>
    <row r="2164" spans="1:8">
      <c r="A2164" s="57"/>
      <c r="B2164" s="57"/>
      <c r="C2164" s="176">
        <v>42190.127800000002</v>
      </c>
      <c r="D2164" s="3" t="s">
        <v>447</v>
      </c>
      <c r="E2164" s="3" t="s">
        <v>453</v>
      </c>
      <c r="F2164" s="3" t="str">
        <f t="shared" si="33"/>
        <v>Retail</v>
      </c>
      <c r="G2164" s="3">
        <v>5</v>
      </c>
      <c r="H2164" s="57"/>
    </row>
    <row r="2165" spans="1:8">
      <c r="A2165" s="57"/>
      <c r="B2165" s="57"/>
      <c r="C2165" s="176">
        <v>42066.8174</v>
      </c>
      <c r="D2165" s="3" t="s">
        <v>447</v>
      </c>
      <c r="E2165" s="3" t="s">
        <v>453</v>
      </c>
      <c r="F2165" s="3" t="str">
        <f t="shared" si="33"/>
        <v>Retail</v>
      </c>
      <c r="G2165" s="3">
        <v>2</v>
      </c>
      <c r="H2165" s="57"/>
    </row>
    <row r="2166" spans="1:8">
      <c r="A2166" s="57"/>
      <c r="B2166" s="57"/>
      <c r="C2166" s="176">
        <v>42173.469400000002</v>
      </c>
      <c r="D2166" s="3" t="s">
        <v>446</v>
      </c>
      <c r="E2166" s="3" t="s">
        <v>454</v>
      </c>
      <c r="F2166" s="3" t="str">
        <f t="shared" si="33"/>
        <v>Retail</v>
      </c>
      <c r="G2166" s="3">
        <v>2</v>
      </c>
      <c r="H2166" s="57"/>
    </row>
    <row r="2167" spans="1:8">
      <c r="A2167" s="57"/>
      <c r="B2167" s="57"/>
      <c r="C2167" s="176">
        <v>41986.537499999999</v>
      </c>
      <c r="D2167" s="3" t="s">
        <v>445</v>
      </c>
      <c r="E2167" s="3" t="s">
        <v>453</v>
      </c>
      <c r="F2167" s="3" t="str">
        <f t="shared" si="33"/>
        <v>Wholesale</v>
      </c>
      <c r="G2167" s="3">
        <v>119</v>
      </c>
      <c r="H2167" s="57"/>
    </row>
    <row r="2168" spans="1:8">
      <c r="A2168" s="57"/>
      <c r="B2168" s="57"/>
      <c r="C2168" s="176">
        <v>42188.123599999999</v>
      </c>
      <c r="D2168" s="3" t="s">
        <v>449</v>
      </c>
      <c r="E2168" s="3" t="s">
        <v>450</v>
      </c>
      <c r="F2168" s="3" t="str">
        <f t="shared" si="33"/>
        <v>Retail</v>
      </c>
      <c r="G2168" s="3">
        <v>3</v>
      </c>
      <c r="H2168" s="57"/>
    </row>
    <row r="2169" spans="1:8">
      <c r="A2169" s="57"/>
      <c r="B2169" s="57"/>
      <c r="C2169" s="176">
        <v>42354.545100000003</v>
      </c>
      <c r="D2169" s="3" t="s">
        <v>445</v>
      </c>
      <c r="E2169" s="3" t="s">
        <v>453</v>
      </c>
      <c r="F2169" s="3" t="str">
        <f t="shared" si="33"/>
        <v>Wholesale</v>
      </c>
      <c r="G2169" s="3">
        <v>61</v>
      </c>
      <c r="H2169" s="57"/>
    </row>
    <row r="2170" spans="1:8">
      <c r="A2170" s="57"/>
      <c r="B2170" s="57"/>
      <c r="C2170" s="176">
        <v>42185.695099999997</v>
      </c>
      <c r="D2170" s="3" t="s">
        <v>446</v>
      </c>
      <c r="E2170" s="3" t="s">
        <v>448</v>
      </c>
      <c r="F2170" s="3" t="str">
        <f t="shared" si="33"/>
        <v>Retail</v>
      </c>
      <c r="G2170" s="3">
        <v>4</v>
      </c>
      <c r="H2170" s="57"/>
    </row>
    <row r="2171" spans="1:8">
      <c r="A2171" s="57"/>
      <c r="B2171" s="57"/>
      <c r="C2171" s="176">
        <v>42045.7264</v>
      </c>
      <c r="D2171" s="3" t="s">
        <v>445</v>
      </c>
      <c r="E2171" s="3" t="s">
        <v>453</v>
      </c>
      <c r="F2171" s="3" t="str">
        <f t="shared" si="33"/>
        <v>Wholesale</v>
      </c>
      <c r="G2171" s="3">
        <v>34</v>
      </c>
      <c r="H2171" s="57"/>
    </row>
    <row r="2172" spans="1:8">
      <c r="A2172" s="57"/>
      <c r="B2172" s="57"/>
      <c r="C2172" s="176">
        <v>42220.741699999999</v>
      </c>
      <c r="D2172" s="3" t="s">
        <v>445</v>
      </c>
      <c r="E2172" s="3" t="s">
        <v>453</v>
      </c>
      <c r="F2172" s="3" t="str">
        <f t="shared" si="33"/>
        <v>Wholesale</v>
      </c>
      <c r="G2172" s="3">
        <v>37</v>
      </c>
      <c r="H2172" s="57"/>
    </row>
    <row r="2173" spans="1:8">
      <c r="A2173" s="57"/>
      <c r="B2173" s="57"/>
      <c r="C2173" s="176">
        <v>41981.116699999999</v>
      </c>
      <c r="D2173" s="3" t="s">
        <v>445</v>
      </c>
      <c r="E2173" s="3" t="s">
        <v>10</v>
      </c>
      <c r="F2173" s="3" t="str">
        <f t="shared" si="33"/>
        <v>Retail</v>
      </c>
      <c r="G2173" s="3">
        <v>5</v>
      </c>
      <c r="H2173" s="57"/>
    </row>
    <row r="2174" spans="1:8">
      <c r="A2174" s="57"/>
      <c r="B2174" s="57"/>
      <c r="C2174" s="176">
        <v>42347.717400000001</v>
      </c>
      <c r="D2174" s="3" t="s">
        <v>447</v>
      </c>
      <c r="E2174" s="3" t="s">
        <v>7</v>
      </c>
      <c r="F2174" s="3" t="str">
        <f t="shared" si="33"/>
        <v>Wholesale</v>
      </c>
      <c r="G2174" s="3">
        <v>129</v>
      </c>
      <c r="H2174" s="57"/>
    </row>
    <row r="2175" spans="1:8">
      <c r="A2175" s="57"/>
      <c r="B2175" s="57"/>
      <c r="C2175" s="176">
        <v>42156.178500000002</v>
      </c>
      <c r="D2175" s="3" t="s">
        <v>445</v>
      </c>
      <c r="E2175" s="3" t="s">
        <v>312</v>
      </c>
      <c r="F2175" s="3" t="str">
        <f t="shared" si="33"/>
        <v>Wholesale</v>
      </c>
      <c r="G2175" s="3">
        <v>38</v>
      </c>
      <c r="H2175" s="57"/>
    </row>
    <row r="2176" spans="1:8">
      <c r="A2176" s="57"/>
      <c r="B2176" s="57"/>
      <c r="C2176" s="176">
        <v>42336.686099999999</v>
      </c>
      <c r="D2176" s="3" t="s">
        <v>449</v>
      </c>
      <c r="E2176" s="3" t="s">
        <v>7</v>
      </c>
      <c r="F2176" s="3" t="str">
        <f t="shared" si="33"/>
        <v>Retail</v>
      </c>
      <c r="G2176" s="3">
        <v>1</v>
      </c>
      <c r="H2176" s="57"/>
    </row>
    <row r="2177" spans="1:8">
      <c r="A2177" s="57"/>
      <c r="B2177" s="57"/>
      <c r="C2177" s="176">
        <v>42290.552100000001</v>
      </c>
      <c r="D2177" s="3" t="s">
        <v>445</v>
      </c>
      <c r="E2177" s="3" t="s">
        <v>453</v>
      </c>
      <c r="F2177" s="3" t="str">
        <f t="shared" si="33"/>
        <v>Wholesale</v>
      </c>
      <c r="G2177" s="3">
        <v>28</v>
      </c>
      <c r="H2177" s="57"/>
    </row>
    <row r="2178" spans="1:8">
      <c r="A2178" s="57"/>
      <c r="B2178" s="57"/>
      <c r="C2178" s="176">
        <v>42223.686099999999</v>
      </c>
      <c r="D2178" s="3" t="s">
        <v>447</v>
      </c>
      <c r="E2178" s="3" t="s">
        <v>457</v>
      </c>
      <c r="F2178" s="3" t="str">
        <f t="shared" si="33"/>
        <v>Wholesale</v>
      </c>
      <c r="G2178" s="3">
        <v>50</v>
      </c>
      <c r="H2178" s="57"/>
    </row>
    <row r="2179" spans="1:8">
      <c r="A2179" s="57"/>
      <c r="B2179" s="57"/>
      <c r="C2179" s="176">
        <v>42255.570099999997</v>
      </c>
      <c r="D2179" s="3" t="s">
        <v>447</v>
      </c>
      <c r="E2179" s="3" t="s">
        <v>6</v>
      </c>
      <c r="F2179" s="3" t="str">
        <f t="shared" si="33"/>
        <v>Retail</v>
      </c>
      <c r="G2179" s="3">
        <v>1</v>
      </c>
      <c r="H2179" s="57"/>
    </row>
    <row r="2180" spans="1:8">
      <c r="A2180" s="57"/>
      <c r="B2180" s="57"/>
      <c r="C2180" s="176">
        <v>42262.969400000002</v>
      </c>
      <c r="D2180" s="3" t="s">
        <v>447</v>
      </c>
      <c r="E2180" s="3" t="s">
        <v>453</v>
      </c>
      <c r="F2180" s="3" t="str">
        <f t="shared" si="33"/>
        <v>Retail</v>
      </c>
      <c r="G2180" s="3">
        <v>1</v>
      </c>
      <c r="H2180" s="57"/>
    </row>
    <row r="2181" spans="1:8">
      <c r="A2181" s="57"/>
      <c r="B2181" s="57"/>
      <c r="C2181" s="176">
        <v>42066.147199999999</v>
      </c>
      <c r="D2181" s="3" t="s">
        <v>447</v>
      </c>
      <c r="E2181" s="3" t="s">
        <v>453</v>
      </c>
      <c r="F2181" s="3" t="str">
        <f t="shared" si="33"/>
        <v>Retail</v>
      </c>
      <c r="G2181" s="3">
        <v>2</v>
      </c>
      <c r="H2181" s="57"/>
    </row>
    <row r="2182" spans="1:8">
      <c r="A2182" s="57"/>
      <c r="B2182" s="57"/>
      <c r="C2182" s="176">
        <v>42095.158300000003</v>
      </c>
      <c r="D2182" s="3" t="s">
        <v>445</v>
      </c>
      <c r="E2182" s="3" t="s">
        <v>6</v>
      </c>
      <c r="F2182" s="3" t="str">
        <f t="shared" si="33"/>
        <v>Wholesale</v>
      </c>
      <c r="G2182" s="3">
        <v>61</v>
      </c>
      <c r="H2182" s="57"/>
    </row>
    <row r="2183" spans="1:8">
      <c r="A2183" s="57"/>
      <c r="B2183" s="57"/>
      <c r="C2183" s="176">
        <v>42167.543100000003</v>
      </c>
      <c r="D2183" s="3" t="s">
        <v>445</v>
      </c>
      <c r="E2183" s="3" t="s">
        <v>7</v>
      </c>
      <c r="F2183" s="3" t="str">
        <f t="shared" si="33"/>
        <v>Wholesale</v>
      </c>
      <c r="G2183" s="3">
        <v>29</v>
      </c>
      <c r="H2183" s="57"/>
    </row>
    <row r="2184" spans="1:8">
      <c r="A2184" s="57"/>
      <c r="B2184" s="57"/>
      <c r="C2184" s="176">
        <v>42293.606299999999</v>
      </c>
      <c r="D2184" s="3" t="s">
        <v>446</v>
      </c>
      <c r="E2184" s="3" t="s">
        <v>453</v>
      </c>
      <c r="F2184" s="3" t="str">
        <f t="shared" si="33"/>
        <v>Retail</v>
      </c>
      <c r="G2184" s="3">
        <v>1</v>
      </c>
      <c r="H2184" s="57"/>
    </row>
    <row r="2185" spans="1:8">
      <c r="A2185" s="57"/>
      <c r="B2185" s="57"/>
      <c r="C2185" s="176">
        <v>41982.4715</v>
      </c>
      <c r="D2185" s="3" t="s">
        <v>447</v>
      </c>
      <c r="E2185" s="3" t="s">
        <v>459</v>
      </c>
      <c r="F2185" s="3" t="str">
        <f t="shared" si="33"/>
        <v>Retail</v>
      </c>
      <c r="G2185" s="3">
        <v>5</v>
      </c>
      <c r="H2185" s="57"/>
    </row>
    <row r="2186" spans="1:8">
      <c r="A2186" s="57"/>
      <c r="B2186" s="57"/>
      <c r="C2186" s="176">
        <v>42294.130599999997</v>
      </c>
      <c r="D2186" s="3" t="s">
        <v>447</v>
      </c>
      <c r="E2186" s="3" t="s">
        <v>6</v>
      </c>
      <c r="F2186" s="3" t="str">
        <f t="shared" ref="F2186:F2249" si="34">IF(G2186&lt;10,"Retail","Wholesale")</f>
        <v>Wholesale</v>
      </c>
      <c r="G2186" s="3">
        <v>72</v>
      </c>
      <c r="H2186" s="57"/>
    </row>
    <row r="2187" spans="1:8">
      <c r="A2187" s="57"/>
      <c r="B2187" s="57"/>
      <c r="C2187" s="176">
        <v>41986.475700000003</v>
      </c>
      <c r="D2187" s="3" t="s">
        <v>449</v>
      </c>
      <c r="E2187" s="3" t="s">
        <v>453</v>
      </c>
      <c r="F2187" s="3" t="str">
        <f t="shared" si="34"/>
        <v>Retail</v>
      </c>
      <c r="G2187" s="3">
        <v>3</v>
      </c>
      <c r="H2187" s="57"/>
    </row>
    <row r="2188" spans="1:8">
      <c r="A2188" s="57"/>
      <c r="B2188" s="57"/>
      <c r="C2188" s="176">
        <v>42102.539599999996</v>
      </c>
      <c r="D2188" s="3" t="s">
        <v>445</v>
      </c>
      <c r="E2188" s="3" t="s">
        <v>6</v>
      </c>
      <c r="F2188" s="3" t="str">
        <f t="shared" si="34"/>
        <v>Wholesale</v>
      </c>
      <c r="G2188" s="3">
        <v>30</v>
      </c>
      <c r="H2188" s="57"/>
    </row>
    <row r="2189" spans="1:8">
      <c r="A2189" s="57"/>
      <c r="B2189" s="57"/>
      <c r="C2189" s="176">
        <v>42087.497199999998</v>
      </c>
      <c r="D2189" s="3" t="s">
        <v>446</v>
      </c>
      <c r="E2189" s="3" t="s">
        <v>112</v>
      </c>
      <c r="F2189" s="3" t="str">
        <f t="shared" si="34"/>
        <v>Retail</v>
      </c>
      <c r="G2189" s="3">
        <v>3</v>
      </c>
      <c r="H2189" s="57"/>
    </row>
    <row r="2190" spans="1:8">
      <c r="A2190" s="57"/>
      <c r="B2190" s="57"/>
      <c r="C2190" s="176">
        <v>41987.117400000003</v>
      </c>
      <c r="D2190" s="3" t="s">
        <v>446</v>
      </c>
      <c r="E2190" s="3" t="s">
        <v>455</v>
      </c>
      <c r="F2190" s="3" t="str">
        <f t="shared" si="34"/>
        <v>Retail</v>
      </c>
      <c r="G2190" s="3">
        <v>4</v>
      </c>
      <c r="H2190" s="57"/>
    </row>
    <row r="2191" spans="1:8">
      <c r="A2191" s="57"/>
      <c r="B2191" s="57"/>
      <c r="C2191" s="176">
        <v>42183.546499999997</v>
      </c>
      <c r="D2191" s="3" t="s">
        <v>446</v>
      </c>
      <c r="E2191" s="3" t="s">
        <v>114</v>
      </c>
      <c r="F2191" s="3" t="str">
        <f t="shared" si="34"/>
        <v>Wholesale</v>
      </c>
      <c r="G2191" s="3">
        <v>36</v>
      </c>
      <c r="H2191" s="57"/>
    </row>
    <row r="2192" spans="1:8">
      <c r="A2192" s="57"/>
      <c r="B2192" s="57"/>
      <c r="C2192" s="176">
        <v>42026.843099999998</v>
      </c>
      <c r="D2192" s="3" t="s">
        <v>445</v>
      </c>
      <c r="E2192" s="3" t="s">
        <v>451</v>
      </c>
      <c r="F2192" s="3" t="str">
        <f t="shared" si="34"/>
        <v>Wholesale</v>
      </c>
      <c r="G2192" s="3">
        <v>83</v>
      </c>
      <c r="H2192" s="57"/>
    </row>
    <row r="2193" spans="1:8">
      <c r="A2193" s="57"/>
      <c r="B2193" s="57"/>
      <c r="C2193" s="176">
        <v>41987.513200000001</v>
      </c>
      <c r="D2193" s="3" t="s">
        <v>447</v>
      </c>
      <c r="E2193" s="3" t="s">
        <v>6</v>
      </c>
      <c r="F2193" s="3" t="str">
        <f t="shared" si="34"/>
        <v>Retail</v>
      </c>
      <c r="G2193" s="3">
        <v>4</v>
      </c>
      <c r="H2193" s="57"/>
    </row>
    <row r="2194" spans="1:8">
      <c r="A2194" s="57"/>
      <c r="B2194" s="57"/>
      <c r="C2194" s="176">
        <v>42227.533300000003</v>
      </c>
      <c r="D2194" s="3" t="s">
        <v>445</v>
      </c>
      <c r="E2194" s="3" t="s">
        <v>450</v>
      </c>
      <c r="F2194" s="3" t="str">
        <f t="shared" si="34"/>
        <v>Retail</v>
      </c>
      <c r="G2194" s="3">
        <v>1</v>
      </c>
      <c r="H2194" s="57"/>
    </row>
    <row r="2195" spans="1:8">
      <c r="A2195" s="57"/>
      <c r="B2195" s="57"/>
      <c r="C2195" s="176">
        <v>42281.823600000003</v>
      </c>
      <c r="D2195" s="3" t="s">
        <v>446</v>
      </c>
      <c r="E2195" s="3" t="s">
        <v>110</v>
      </c>
      <c r="F2195" s="3" t="str">
        <f t="shared" si="34"/>
        <v>Wholesale</v>
      </c>
      <c r="G2195" s="3">
        <v>52</v>
      </c>
      <c r="H2195" s="57"/>
    </row>
    <row r="2196" spans="1:8">
      <c r="A2196" s="57"/>
      <c r="B2196" s="57"/>
      <c r="C2196" s="176">
        <v>42248.558299999997</v>
      </c>
      <c r="D2196" s="3" t="s">
        <v>445</v>
      </c>
      <c r="E2196" s="3" t="s">
        <v>461</v>
      </c>
      <c r="F2196" s="3" t="str">
        <f t="shared" si="34"/>
        <v>Retail</v>
      </c>
      <c r="G2196" s="3">
        <v>1</v>
      </c>
      <c r="H2196" s="57"/>
    </row>
    <row r="2197" spans="1:8">
      <c r="A2197" s="57"/>
      <c r="B2197" s="57"/>
      <c r="C2197" s="176">
        <v>42347.327799999999</v>
      </c>
      <c r="D2197" s="3" t="s">
        <v>449</v>
      </c>
      <c r="E2197" s="3" t="s">
        <v>453</v>
      </c>
      <c r="F2197" s="3" t="str">
        <f t="shared" si="34"/>
        <v>Retail</v>
      </c>
      <c r="G2197" s="3">
        <v>7</v>
      </c>
      <c r="H2197" s="57"/>
    </row>
    <row r="2198" spans="1:8">
      <c r="A2198" s="57"/>
      <c r="B2198" s="57"/>
      <c r="C2198" s="176">
        <v>42180.496500000001</v>
      </c>
      <c r="D2198" s="3" t="s">
        <v>449</v>
      </c>
      <c r="E2198" s="3" t="s">
        <v>8</v>
      </c>
      <c r="F2198" s="3" t="str">
        <f t="shared" si="34"/>
        <v>Retail</v>
      </c>
      <c r="G2198" s="3">
        <v>8</v>
      </c>
      <c r="H2198" s="57"/>
    </row>
    <row r="2199" spans="1:8">
      <c r="A2199" s="57"/>
      <c r="B2199" s="57"/>
      <c r="C2199" s="176">
        <v>42172.554900000003</v>
      </c>
      <c r="D2199" s="3" t="s">
        <v>445</v>
      </c>
      <c r="E2199" s="3" t="s">
        <v>453</v>
      </c>
      <c r="F2199" s="3" t="str">
        <f t="shared" si="34"/>
        <v>Wholesale</v>
      </c>
      <c r="G2199" s="3">
        <v>91</v>
      </c>
      <c r="H2199" s="57"/>
    </row>
    <row r="2200" spans="1:8">
      <c r="A2200" s="57"/>
      <c r="B2200" s="57"/>
      <c r="C2200" s="176">
        <v>41987.222199999997</v>
      </c>
      <c r="D2200" s="3" t="s">
        <v>447</v>
      </c>
      <c r="E2200" s="3" t="s">
        <v>450</v>
      </c>
      <c r="F2200" s="3" t="str">
        <f t="shared" si="34"/>
        <v>Retail</v>
      </c>
      <c r="G2200" s="3">
        <v>4</v>
      </c>
      <c r="H2200" s="57"/>
    </row>
    <row r="2201" spans="1:8">
      <c r="A2201" s="57"/>
      <c r="B2201" s="57"/>
      <c r="C2201" s="176">
        <v>42244.538200000003</v>
      </c>
      <c r="D2201" s="3" t="s">
        <v>447</v>
      </c>
      <c r="E2201" s="3" t="s">
        <v>10</v>
      </c>
      <c r="F2201" s="3" t="str">
        <f t="shared" si="34"/>
        <v>Wholesale</v>
      </c>
      <c r="G2201" s="3">
        <v>36</v>
      </c>
      <c r="H2201" s="57"/>
    </row>
    <row r="2202" spans="1:8">
      <c r="A2202" s="57"/>
      <c r="B2202" s="57"/>
      <c r="C2202" s="176">
        <v>42128.165999999997</v>
      </c>
      <c r="D2202" s="3" t="s">
        <v>445</v>
      </c>
      <c r="E2202" s="3" t="s">
        <v>8</v>
      </c>
      <c r="F2202" s="3" t="str">
        <f t="shared" si="34"/>
        <v>Wholesale</v>
      </c>
      <c r="G2202" s="3">
        <v>28</v>
      </c>
      <c r="H2202" s="57"/>
    </row>
    <row r="2203" spans="1:8">
      <c r="A2203" s="57"/>
      <c r="B2203" s="57"/>
      <c r="C2203" s="176">
        <v>42158.535400000001</v>
      </c>
      <c r="D2203" s="3" t="s">
        <v>445</v>
      </c>
      <c r="E2203" s="3" t="s">
        <v>452</v>
      </c>
      <c r="F2203" s="3" t="str">
        <f t="shared" si="34"/>
        <v>Retail</v>
      </c>
      <c r="G2203" s="3">
        <v>2</v>
      </c>
      <c r="H2203" s="57"/>
    </row>
    <row r="2204" spans="1:8">
      <c r="A2204" s="57"/>
      <c r="B2204" s="57"/>
      <c r="C2204" s="176">
        <v>42209.477800000001</v>
      </c>
      <c r="D2204" s="3" t="s">
        <v>445</v>
      </c>
      <c r="E2204" s="3" t="s">
        <v>10</v>
      </c>
      <c r="F2204" s="3" t="str">
        <f t="shared" si="34"/>
        <v>Wholesale</v>
      </c>
      <c r="G2204" s="3">
        <v>34</v>
      </c>
      <c r="H2204" s="57"/>
    </row>
    <row r="2205" spans="1:8">
      <c r="A2205" s="57"/>
      <c r="B2205" s="57"/>
      <c r="C2205" s="176">
        <v>41980.479899999998</v>
      </c>
      <c r="D2205" s="3" t="s">
        <v>447</v>
      </c>
      <c r="E2205" s="3" t="s">
        <v>8</v>
      </c>
      <c r="F2205" s="3" t="str">
        <f t="shared" si="34"/>
        <v>Retail</v>
      </c>
      <c r="G2205" s="3">
        <v>3</v>
      </c>
      <c r="H2205" s="57"/>
    </row>
    <row r="2206" spans="1:8">
      <c r="A2206" s="57"/>
      <c r="B2206" s="57"/>
      <c r="C2206" s="176">
        <v>42123.461799999997</v>
      </c>
      <c r="D2206" s="3" t="s">
        <v>445</v>
      </c>
      <c r="E2206" s="3" t="s">
        <v>7</v>
      </c>
      <c r="F2206" s="3" t="str">
        <f t="shared" si="34"/>
        <v>Wholesale</v>
      </c>
      <c r="G2206" s="3">
        <v>54</v>
      </c>
      <c r="H2206" s="57"/>
    </row>
    <row r="2207" spans="1:8">
      <c r="A2207" s="57"/>
      <c r="B2207" s="57"/>
      <c r="C2207" s="176">
        <v>41981.481299999999</v>
      </c>
      <c r="D2207" s="3" t="s">
        <v>445</v>
      </c>
      <c r="E2207" s="3" t="s">
        <v>312</v>
      </c>
      <c r="F2207" s="3" t="str">
        <f t="shared" si="34"/>
        <v>Retail</v>
      </c>
      <c r="G2207" s="3">
        <v>8</v>
      </c>
      <c r="H2207" s="57"/>
    </row>
    <row r="2208" spans="1:8">
      <c r="A2208" s="57"/>
      <c r="B2208" s="57"/>
      <c r="C2208" s="176">
        <v>41986.830600000001</v>
      </c>
      <c r="D2208" s="3" t="s">
        <v>445</v>
      </c>
      <c r="E2208" s="3" t="s">
        <v>453</v>
      </c>
      <c r="F2208" s="3" t="str">
        <f t="shared" si="34"/>
        <v>Retail</v>
      </c>
      <c r="G2208" s="3">
        <v>3</v>
      </c>
      <c r="H2208" s="57"/>
    </row>
    <row r="2209" spans="1:8">
      <c r="A2209" s="57"/>
      <c r="B2209" s="57"/>
      <c r="C2209" s="176">
        <v>42361.3799</v>
      </c>
      <c r="D2209" s="3" t="s">
        <v>447</v>
      </c>
      <c r="E2209" s="3" t="s">
        <v>6</v>
      </c>
      <c r="F2209" s="3" t="str">
        <f t="shared" si="34"/>
        <v>Retail</v>
      </c>
      <c r="G2209" s="3">
        <v>2</v>
      </c>
      <c r="H2209" s="57"/>
    </row>
    <row r="2210" spans="1:8">
      <c r="A2210" s="57"/>
      <c r="B2210" s="57"/>
      <c r="C2210" s="176">
        <v>42340.748599999999</v>
      </c>
      <c r="D2210" s="3" t="s">
        <v>446</v>
      </c>
      <c r="E2210" s="3" t="s">
        <v>460</v>
      </c>
      <c r="F2210" s="3" t="str">
        <f t="shared" si="34"/>
        <v>Retail</v>
      </c>
      <c r="G2210" s="3">
        <v>3</v>
      </c>
      <c r="H2210" s="57"/>
    </row>
    <row r="2211" spans="1:8">
      <c r="A2211" s="57"/>
      <c r="B2211" s="57"/>
      <c r="C2211" s="176">
        <v>42330.168799999999</v>
      </c>
      <c r="D2211" s="3" t="s">
        <v>447</v>
      </c>
      <c r="E2211" s="3" t="s">
        <v>453</v>
      </c>
      <c r="F2211" s="3" t="str">
        <f t="shared" si="34"/>
        <v>Retail</v>
      </c>
      <c r="G2211" s="3">
        <v>7</v>
      </c>
      <c r="H2211" s="57"/>
    </row>
    <row r="2212" spans="1:8">
      <c r="A2212" s="57"/>
      <c r="B2212" s="57"/>
      <c r="C2212" s="176">
        <v>41979.111100000002</v>
      </c>
      <c r="D2212" s="3" t="s">
        <v>445</v>
      </c>
      <c r="E2212" s="3" t="s">
        <v>453</v>
      </c>
      <c r="F2212" s="3" t="str">
        <f t="shared" si="34"/>
        <v>Wholesale</v>
      </c>
      <c r="G2212" s="3">
        <v>29</v>
      </c>
      <c r="H2212" s="57"/>
    </row>
    <row r="2213" spans="1:8">
      <c r="A2213" s="57"/>
      <c r="B2213" s="57"/>
      <c r="C2213" s="176">
        <v>42346.7785</v>
      </c>
      <c r="D2213" s="3" t="s">
        <v>447</v>
      </c>
      <c r="E2213" s="3" t="s">
        <v>10</v>
      </c>
      <c r="F2213" s="3" t="str">
        <f t="shared" si="34"/>
        <v>Wholesale</v>
      </c>
      <c r="G2213" s="3">
        <v>30</v>
      </c>
      <c r="H2213" s="57"/>
    </row>
    <row r="2214" spans="1:8">
      <c r="A2214" s="57"/>
      <c r="B2214" s="57"/>
      <c r="C2214" s="176">
        <v>42334.559699999998</v>
      </c>
      <c r="D2214" s="3" t="s">
        <v>446</v>
      </c>
      <c r="E2214" s="3" t="s">
        <v>6</v>
      </c>
      <c r="F2214" s="3" t="str">
        <f t="shared" si="34"/>
        <v>Retail</v>
      </c>
      <c r="G2214" s="3">
        <v>2</v>
      </c>
      <c r="H2214" s="57"/>
    </row>
    <row r="2215" spans="1:8">
      <c r="A2215" s="57"/>
      <c r="B2215" s="57"/>
      <c r="C2215" s="176">
        <v>42360.121500000001</v>
      </c>
      <c r="D2215" s="3" t="s">
        <v>449</v>
      </c>
      <c r="E2215" s="3" t="s">
        <v>453</v>
      </c>
      <c r="F2215" s="3" t="str">
        <f t="shared" si="34"/>
        <v>Retail</v>
      </c>
      <c r="G2215" s="3">
        <v>9</v>
      </c>
      <c r="H2215" s="57"/>
    </row>
    <row r="2216" spans="1:8">
      <c r="A2216" s="57"/>
      <c r="B2216" s="57"/>
      <c r="C2216" s="176">
        <v>42098.8076</v>
      </c>
      <c r="D2216" s="3" t="s">
        <v>446</v>
      </c>
      <c r="E2216" s="3" t="s">
        <v>455</v>
      </c>
      <c r="F2216" s="3" t="str">
        <f t="shared" si="34"/>
        <v>Retail</v>
      </c>
      <c r="G2216" s="3">
        <v>2</v>
      </c>
      <c r="H2216" s="57"/>
    </row>
    <row r="2217" spans="1:8">
      <c r="A2217" s="57"/>
      <c r="B2217" s="57"/>
      <c r="C2217" s="176">
        <v>41978.690300000002</v>
      </c>
      <c r="D2217" s="3" t="s">
        <v>445</v>
      </c>
      <c r="E2217" s="3" t="s">
        <v>312</v>
      </c>
      <c r="F2217" s="3" t="str">
        <f t="shared" si="34"/>
        <v>Wholesale</v>
      </c>
      <c r="G2217" s="3">
        <v>66</v>
      </c>
      <c r="H2217" s="57"/>
    </row>
    <row r="2218" spans="1:8">
      <c r="A2218" s="57"/>
      <c r="B2218" s="57"/>
      <c r="C2218" s="176">
        <v>42357.594400000002</v>
      </c>
      <c r="D2218" s="3" t="s">
        <v>447</v>
      </c>
      <c r="E2218" s="3" t="s">
        <v>453</v>
      </c>
      <c r="F2218" s="3" t="str">
        <f t="shared" si="34"/>
        <v>Retail</v>
      </c>
      <c r="G2218" s="3">
        <v>1</v>
      </c>
      <c r="H2218" s="57"/>
    </row>
    <row r="2219" spans="1:8">
      <c r="A2219" s="57"/>
      <c r="B2219" s="57"/>
      <c r="C2219" s="176">
        <v>42224.103499999997</v>
      </c>
      <c r="D2219" s="3" t="s">
        <v>447</v>
      </c>
      <c r="E2219" s="3" t="s">
        <v>8</v>
      </c>
      <c r="F2219" s="3" t="str">
        <f t="shared" si="34"/>
        <v>Retail</v>
      </c>
      <c r="G2219" s="3">
        <v>2</v>
      </c>
      <c r="H2219" s="57"/>
    </row>
    <row r="2220" spans="1:8">
      <c r="A2220" s="57"/>
      <c r="B2220" s="57"/>
      <c r="C2220" s="176">
        <v>42250.527800000003</v>
      </c>
      <c r="D2220" s="3" t="s">
        <v>445</v>
      </c>
      <c r="E2220" s="3" t="s">
        <v>453</v>
      </c>
      <c r="F2220" s="3" t="str">
        <f t="shared" si="34"/>
        <v>Wholesale</v>
      </c>
      <c r="G2220" s="3">
        <v>66</v>
      </c>
      <c r="H2220" s="57"/>
    </row>
    <row r="2221" spans="1:8">
      <c r="A2221" s="57"/>
      <c r="B2221" s="57"/>
      <c r="C2221" s="176">
        <v>42340.822899999999</v>
      </c>
      <c r="D2221" s="3" t="s">
        <v>445</v>
      </c>
      <c r="E2221" s="3" t="s">
        <v>453</v>
      </c>
      <c r="F2221" s="3" t="str">
        <f t="shared" si="34"/>
        <v>Retail</v>
      </c>
      <c r="G2221" s="3">
        <v>3</v>
      </c>
      <c r="H2221" s="57"/>
    </row>
    <row r="2222" spans="1:8">
      <c r="A2222" s="57"/>
      <c r="B2222" s="57"/>
      <c r="C2222" s="176">
        <v>41978.737500000003</v>
      </c>
      <c r="D2222" s="3" t="s">
        <v>449</v>
      </c>
      <c r="E2222" s="3" t="s">
        <v>453</v>
      </c>
      <c r="F2222" s="3" t="str">
        <f t="shared" si="34"/>
        <v>Wholesale</v>
      </c>
      <c r="G2222" s="3">
        <v>38</v>
      </c>
      <c r="H2222" s="57"/>
    </row>
    <row r="2223" spans="1:8">
      <c r="A2223" s="57"/>
      <c r="B2223" s="57"/>
      <c r="C2223" s="176">
        <v>42104.531900000002</v>
      </c>
      <c r="D2223" s="3" t="s">
        <v>445</v>
      </c>
      <c r="E2223" s="3" t="s">
        <v>457</v>
      </c>
      <c r="F2223" s="3" t="str">
        <f t="shared" si="34"/>
        <v>Retail</v>
      </c>
      <c r="G2223" s="3">
        <v>5</v>
      </c>
      <c r="H2223" s="57"/>
    </row>
    <row r="2224" spans="1:8">
      <c r="A2224" s="57"/>
      <c r="B2224" s="57"/>
      <c r="C2224" s="176">
        <v>42332.195099999997</v>
      </c>
      <c r="D2224" s="3" t="s">
        <v>445</v>
      </c>
      <c r="E2224" s="3" t="s">
        <v>10</v>
      </c>
      <c r="F2224" s="3" t="str">
        <f t="shared" si="34"/>
        <v>Retail</v>
      </c>
      <c r="G2224" s="3">
        <v>5</v>
      </c>
      <c r="H2224" s="57"/>
    </row>
    <row r="2225" spans="1:8">
      <c r="A2225" s="57"/>
      <c r="B2225" s="57"/>
      <c r="C2225" s="176">
        <v>42131.652099999999</v>
      </c>
      <c r="D2225" s="3" t="s">
        <v>447</v>
      </c>
      <c r="E2225" s="3" t="s">
        <v>114</v>
      </c>
      <c r="F2225" s="3" t="str">
        <f t="shared" si="34"/>
        <v>Retail</v>
      </c>
      <c r="G2225" s="3">
        <v>2</v>
      </c>
      <c r="H2225" s="57"/>
    </row>
    <row r="2226" spans="1:8">
      <c r="A2226" s="57"/>
      <c r="B2226" s="57"/>
      <c r="C2226" s="176">
        <v>42268.445800000001</v>
      </c>
      <c r="D2226" s="3" t="s">
        <v>445</v>
      </c>
      <c r="E2226" s="3" t="s">
        <v>10</v>
      </c>
      <c r="F2226" s="3" t="str">
        <f t="shared" si="34"/>
        <v>Wholesale</v>
      </c>
      <c r="G2226" s="3">
        <v>23</v>
      </c>
      <c r="H2226" s="57"/>
    </row>
    <row r="2227" spans="1:8">
      <c r="A2227" s="57"/>
      <c r="B2227" s="57"/>
      <c r="C2227" s="176">
        <v>42360.454899999997</v>
      </c>
      <c r="D2227" s="3" t="s">
        <v>445</v>
      </c>
      <c r="E2227" s="3" t="s">
        <v>453</v>
      </c>
      <c r="F2227" s="3" t="str">
        <f t="shared" si="34"/>
        <v>Wholesale</v>
      </c>
      <c r="G2227" s="3">
        <v>38</v>
      </c>
      <c r="H2227" s="57"/>
    </row>
    <row r="2228" spans="1:8">
      <c r="A2228" s="57"/>
      <c r="B2228" s="57"/>
      <c r="C2228" s="176">
        <v>42336.399299999997</v>
      </c>
      <c r="D2228" s="3" t="s">
        <v>445</v>
      </c>
      <c r="E2228" s="3" t="s">
        <v>110</v>
      </c>
      <c r="F2228" s="3" t="str">
        <f t="shared" si="34"/>
        <v>Retail</v>
      </c>
      <c r="G2228" s="3">
        <v>2</v>
      </c>
      <c r="H2228" s="57"/>
    </row>
    <row r="2229" spans="1:8">
      <c r="A2229" s="57"/>
      <c r="B2229" s="57"/>
      <c r="C2229" s="176">
        <v>42176.552100000001</v>
      </c>
      <c r="D2229" s="3" t="s">
        <v>449</v>
      </c>
      <c r="E2229" s="3" t="s">
        <v>7</v>
      </c>
      <c r="F2229" s="3" t="str">
        <f t="shared" si="34"/>
        <v>Retail</v>
      </c>
      <c r="G2229" s="3">
        <v>6</v>
      </c>
      <c r="H2229" s="57"/>
    </row>
    <row r="2230" spans="1:8">
      <c r="A2230" s="57"/>
      <c r="B2230" s="57"/>
      <c r="C2230" s="176">
        <v>41989.110399999998</v>
      </c>
      <c r="D2230" s="3" t="s">
        <v>445</v>
      </c>
      <c r="E2230" s="3" t="s">
        <v>6</v>
      </c>
      <c r="F2230" s="3" t="str">
        <f t="shared" si="34"/>
        <v>Retail</v>
      </c>
      <c r="G2230" s="3">
        <v>6</v>
      </c>
      <c r="H2230" s="57"/>
    </row>
    <row r="2231" spans="1:8">
      <c r="A2231" s="57"/>
      <c r="B2231" s="57"/>
      <c r="C2231" s="176">
        <v>42285.7215</v>
      </c>
      <c r="D2231" s="3" t="s">
        <v>447</v>
      </c>
      <c r="E2231" s="3" t="s">
        <v>6</v>
      </c>
      <c r="F2231" s="3" t="str">
        <f t="shared" si="34"/>
        <v>Retail</v>
      </c>
      <c r="G2231" s="3">
        <v>1</v>
      </c>
      <c r="H2231" s="57"/>
    </row>
    <row r="2232" spans="1:8">
      <c r="A2232" s="57"/>
      <c r="B2232" s="57"/>
      <c r="C2232" s="176">
        <v>42211.519399999997</v>
      </c>
      <c r="D2232" s="3" t="s">
        <v>445</v>
      </c>
      <c r="E2232" s="3" t="s">
        <v>453</v>
      </c>
      <c r="F2232" s="3" t="str">
        <f t="shared" si="34"/>
        <v>Retail</v>
      </c>
      <c r="G2232" s="3">
        <v>1</v>
      </c>
      <c r="H2232" s="57"/>
    </row>
    <row r="2233" spans="1:8">
      <c r="A2233" s="57"/>
      <c r="B2233" s="57"/>
      <c r="C2233" s="176">
        <v>42215.186800000003</v>
      </c>
      <c r="D2233" s="3" t="s">
        <v>445</v>
      </c>
      <c r="E2233" s="3" t="s">
        <v>460</v>
      </c>
      <c r="F2233" s="3" t="str">
        <f t="shared" si="34"/>
        <v>Retail</v>
      </c>
      <c r="G2233" s="3">
        <v>1</v>
      </c>
      <c r="H2233" s="57"/>
    </row>
    <row r="2234" spans="1:8">
      <c r="A2234" s="57"/>
      <c r="B2234" s="57"/>
      <c r="C2234" s="176">
        <v>42135.4764</v>
      </c>
      <c r="D2234" s="3" t="s">
        <v>447</v>
      </c>
      <c r="E2234" s="3" t="s">
        <v>312</v>
      </c>
      <c r="F2234" s="3" t="str">
        <f t="shared" si="34"/>
        <v>Wholesale</v>
      </c>
      <c r="G2234" s="3">
        <v>39</v>
      </c>
      <c r="H2234" s="57"/>
    </row>
    <row r="2235" spans="1:8">
      <c r="A2235" s="57"/>
      <c r="B2235" s="57"/>
      <c r="C2235" s="176">
        <v>42341.2618</v>
      </c>
      <c r="D2235" s="3" t="s">
        <v>449</v>
      </c>
      <c r="E2235" s="3" t="s">
        <v>453</v>
      </c>
      <c r="F2235" s="3" t="str">
        <f t="shared" si="34"/>
        <v>Retail</v>
      </c>
      <c r="G2235" s="3">
        <v>1</v>
      </c>
      <c r="H2235" s="57"/>
    </row>
    <row r="2236" spans="1:8">
      <c r="A2236" s="57"/>
      <c r="B2236" s="57"/>
      <c r="C2236" s="176">
        <v>42096.423600000002</v>
      </c>
      <c r="D2236" s="3" t="s">
        <v>449</v>
      </c>
      <c r="E2236" s="3" t="s">
        <v>6</v>
      </c>
      <c r="F2236" s="3" t="str">
        <f t="shared" si="34"/>
        <v>Wholesale</v>
      </c>
      <c r="G2236" s="3">
        <v>70</v>
      </c>
      <c r="H2236" s="57"/>
    </row>
    <row r="2237" spans="1:8">
      <c r="A2237" s="57"/>
      <c r="B2237" s="57"/>
      <c r="C2237" s="176">
        <v>42347.204899999997</v>
      </c>
      <c r="D2237" s="3" t="s">
        <v>447</v>
      </c>
      <c r="E2237" s="3" t="s">
        <v>9</v>
      </c>
      <c r="F2237" s="3" t="str">
        <f t="shared" si="34"/>
        <v>Wholesale</v>
      </c>
      <c r="G2237" s="3">
        <v>17</v>
      </c>
      <c r="H2237" s="57"/>
    </row>
    <row r="2238" spans="1:8">
      <c r="A2238" s="57"/>
      <c r="B2238" s="57"/>
      <c r="C2238" s="176">
        <v>41981.535400000001</v>
      </c>
      <c r="D2238" s="3" t="s">
        <v>447</v>
      </c>
      <c r="E2238" s="3" t="s">
        <v>6</v>
      </c>
      <c r="F2238" s="3" t="str">
        <f t="shared" si="34"/>
        <v>Retail</v>
      </c>
      <c r="G2238" s="3">
        <v>3</v>
      </c>
      <c r="H2238" s="57"/>
    </row>
    <row r="2239" spans="1:8">
      <c r="A2239" s="57"/>
      <c r="B2239" s="57"/>
      <c r="C2239" s="176">
        <v>42361.518100000001</v>
      </c>
      <c r="D2239" s="3" t="s">
        <v>445</v>
      </c>
      <c r="E2239" s="3" t="s">
        <v>460</v>
      </c>
      <c r="F2239" s="3" t="str">
        <f t="shared" si="34"/>
        <v>Retail</v>
      </c>
      <c r="G2239" s="3">
        <v>6</v>
      </c>
      <c r="H2239" s="57"/>
    </row>
    <row r="2240" spans="1:8">
      <c r="A2240" s="57"/>
      <c r="B2240" s="57"/>
      <c r="C2240" s="176">
        <v>42195.150699999998</v>
      </c>
      <c r="D2240" s="3" t="s">
        <v>445</v>
      </c>
      <c r="E2240" s="3" t="s">
        <v>448</v>
      </c>
      <c r="F2240" s="3" t="str">
        <f t="shared" si="34"/>
        <v>Retail</v>
      </c>
      <c r="G2240" s="3">
        <v>5</v>
      </c>
      <c r="H2240" s="57"/>
    </row>
    <row r="2241" spans="1:8">
      <c r="A2241" s="57"/>
      <c r="B2241" s="57"/>
      <c r="C2241" s="176">
        <v>41982.117400000003</v>
      </c>
      <c r="D2241" s="3" t="s">
        <v>446</v>
      </c>
      <c r="E2241" s="3" t="s">
        <v>452</v>
      </c>
      <c r="F2241" s="3" t="str">
        <f t="shared" si="34"/>
        <v>Wholesale</v>
      </c>
      <c r="G2241" s="3">
        <v>72</v>
      </c>
      <c r="H2241" s="57"/>
    </row>
    <row r="2242" spans="1:8">
      <c r="A2242" s="57"/>
      <c r="B2242" s="57"/>
      <c r="C2242" s="176">
        <v>42263.722199999997</v>
      </c>
      <c r="D2242" s="3" t="s">
        <v>446</v>
      </c>
      <c r="E2242" s="3" t="s">
        <v>112</v>
      </c>
      <c r="F2242" s="3" t="str">
        <f t="shared" si="34"/>
        <v>Retail</v>
      </c>
      <c r="G2242" s="3">
        <v>2</v>
      </c>
      <c r="H2242" s="57"/>
    </row>
    <row r="2243" spans="1:8">
      <c r="A2243" s="57"/>
      <c r="B2243" s="57"/>
      <c r="C2243" s="176">
        <v>42236.470099999999</v>
      </c>
      <c r="D2243" s="3" t="s">
        <v>449</v>
      </c>
      <c r="E2243" s="3" t="s">
        <v>312</v>
      </c>
      <c r="F2243" s="3" t="str">
        <f t="shared" si="34"/>
        <v>Wholesale</v>
      </c>
      <c r="G2243" s="3">
        <v>151</v>
      </c>
      <c r="H2243" s="57"/>
    </row>
    <row r="2244" spans="1:8">
      <c r="A2244" s="57"/>
      <c r="B2244" s="57"/>
      <c r="C2244" s="176">
        <v>41982.142399999997</v>
      </c>
      <c r="D2244" s="3" t="s">
        <v>445</v>
      </c>
      <c r="E2244" s="3" t="s">
        <v>6</v>
      </c>
      <c r="F2244" s="3" t="str">
        <f t="shared" si="34"/>
        <v>Retail</v>
      </c>
      <c r="G2244" s="3">
        <v>1</v>
      </c>
      <c r="H2244" s="57"/>
    </row>
    <row r="2245" spans="1:8">
      <c r="A2245" s="57"/>
      <c r="B2245" s="57"/>
      <c r="C2245" s="176">
        <v>41984.524299999997</v>
      </c>
      <c r="D2245" s="3" t="s">
        <v>445</v>
      </c>
      <c r="E2245" s="3" t="s">
        <v>453</v>
      </c>
      <c r="F2245" s="3" t="str">
        <f t="shared" si="34"/>
        <v>Wholesale</v>
      </c>
      <c r="G2245" s="3">
        <v>71</v>
      </c>
      <c r="H2245" s="57"/>
    </row>
    <row r="2246" spans="1:8">
      <c r="A2246" s="57"/>
      <c r="B2246" s="57"/>
      <c r="C2246" s="176">
        <v>42052.184699999998</v>
      </c>
      <c r="D2246" s="3" t="s">
        <v>447</v>
      </c>
      <c r="E2246" s="3" t="s">
        <v>312</v>
      </c>
      <c r="F2246" s="3" t="str">
        <f t="shared" si="34"/>
        <v>Retail</v>
      </c>
      <c r="G2246" s="3">
        <v>4</v>
      </c>
      <c r="H2246" s="57"/>
    </row>
    <row r="2247" spans="1:8">
      <c r="A2247" s="57"/>
      <c r="B2247" s="57"/>
      <c r="C2247" s="176">
        <v>42049.529199999997</v>
      </c>
      <c r="D2247" s="3" t="s">
        <v>445</v>
      </c>
      <c r="E2247" s="3" t="s">
        <v>459</v>
      </c>
      <c r="F2247" s="3" t="str">
        <f t="shared" si="34"/>
        <v>Retail</v>
      </c>
      <c r="G2247" s="3">
        <v>4</v>
      </c>
      <c r="H2247" s="57"/>
    </row>
    <row r="2248" spans="1:8">
      <c r="A2248" s="57"/>
      <c r="B2248" s="57"/>
      <c r="C2248" s="176">
        <v>42196.561099999999</v>
      </c>
      <c r="D2248" s="3" t="s">
        <v>446</v>
      </c>
      <c r="E2248" s="3" t="s">
        <v>453</v>
      </c>
      <c r="F2248" s="3" t="str">
        <f t="shared" si="34"/>
        <v>Retail</v>
      </c>
      <c r="G2248" s="3">
        <v>3</v>
      </c>
      <c r="H2248" s="57"/>
    </row>
    <row r="2249" spans="1:8">
      <c r="A2249" s="57"/>
      <c r="B2249" s="57"/>
      <c r="C2249" s="176">
        <v>41986.647900000004</v>
      </c>
      <c r="D2249" s="3" t="s">
        <v>447</v>
      </c>
      <c r="E2249" s="3" t="s">
        <v>453</v>
      </c>
      <c r="F2249" s="3" t="str">
        <f t="shared" si="34"/>
        <v>Retail</v>
      </c>
      <c r="G2249" s="3">
        <v>1</v>
      </c>
      <c r="H2249" s="57"/>
    </row>
    <row r="2250" spans="1:8">
      <c r="A2250" s="57"/>
      <c r="B2250" s="57"/>
      <c r="C2250" s="176">
        <v>42270.497199999998</v>
      </c>
      <c r="D2250" s="3" t="s">
        <v>449</v>
      </c>
      <c r="E2250" s="3" t="s">
        <v>114</v>
      </c>
      <c r="F2250" s="3" t="str">
        <f t="shared" ref="F2250:F2313" si="35">IF(G2250&lt;10,"Retail","Wholesale")</f>
        <v>Retail</v>
      </c>
      <c r="G2250" s="3">
        <v>2</v>
      </c>
      <c r="H2250" s="57"/>
    </row>
    <row r="2251" spans="1:8">
      <c r="A2251" s="57"/>
      <c r="B2251" s="57"/>
      <c r="C2251" s="176">
        <v>42011.103499999997</v>
      </c>
      <c r="D2251" s="3" t="s">
        <v>445</v>
      </c>
      <c r="E2251" s="3" t="s">
        <v>457</v>
      </c>
      <c r="F2251" s="3" t="str">
        <f t="shared" si="35"/>
        <v>Retail</v>
      </c>
      <c r="G2251" s="3">
        <v>2</v>
      </c>
      <c r="H2251" s="57"/>
    </row>
    <row r="2252" spans="1:8">
      <c r="A2252" s="57"/>
      <c r="B2252" s="57"/>
      <c r="C2252" s="176">
        <v>42062.733999999997</v>
      </c>
      <c r="D2252" s="3" t="s">
        <v>445</v>
      </c>
      <c r="E2252" s="3" t="s">
        <v>453</v>
      </c>
      <c r="F2252" s="3" t="str">
        <f t="shared" si="35"/>
        <v>Retail</v>
      </c>
      <c r="G2252" s="3">
        <v>2</v>
      </c>
      <c r="H2252" s="57"/>
    </row>
    <row r="2253" spans="1:8">
      <c r="A2253" s="57"/>
      <c r="B2253" s="57"/>
      <c r="C2253" s="176">
        <v>42248.814599999998</v>
      </c>
      <c r="D2253" s="3" t="s">
        <v>446</v>
      </c>
      <c r="E2253" s="3" t="s">
        <v>110</v>
      </c>
      <c r="F2253" s="3" t="str">
        <f t="shared" si="35"/>
        <v>Retail</v>
      </c>
      <c r="G2253" s="3">
        <v>4</v>
      </c>
      <c r="H2253" s="57"/>
    </row>
    <row r="2254" spans="1:8">
      <c r="A2254" s="57"/>
      <c r="B2254" s="57"/>
      <c r="C2254" s="176">
        <v>42255.536099999998</v>
      </c>
      <c r="D2254" s="3" t="s">
        <v>447</v>
      </c>
      <c r="E2254" s="3" t="s">
        <v>9</v>
      </c>
      <c r="F2254" s="3" t="str">
        <f t="shared" si="35"/>
        <v>Retail</v>
      </c>
      <c r="G2254" s="3">
        <v>2</v>
      </c>
      <c r="H2254" s="57"/>
    </row>
    <row r="2255" spans="1:8">
      <c r="A2255" s="57"/>
      <c r="B2255" s="57"/>
      <c r="C2255" s="176">
        <v>41984.75</v>
      </c>
      <c r="D2255" s="3" t="s">
        <v>449</v>
      </c>
      <c r="E2255" s="3" t="s">
        <v>454</v>
      </c>
      <c r="F2255" s="3" t="str">
        <f t="shared" si="35"/>
        <v>Retail</v>
      </c>
      <c r="G2255" s="3">
        <v>1</v>
      </c>
      <c r="H2255" s="57"/>
    </row>
    <row r="2256" spans="1:8">
      <c r="A2256" s="57"/>
      <c r="B2256" s="57"/>
      <c r="C2256" s="176">
        <v>42290.511100000003</v>
      </c>
      <c r="D2256" s="3" t="s">
        <v>447</v>
      </c>
      <c r="E2256" s="3" t="s">
        <v>312</v>
      </c>
      <c r="F2256" s="3" t="str">
        <f t="shared" si="35"/>
        <v>Wholesale</v>
      </c>
      <c r="G2256" s="3">
        <v>46</v>
      </c>
      <c r="H2256" s="57"/>
    </row>
    <row r="2257" spans="1:8">
      <c r="A2257" s="57"/>
      <c r="B2257" s="57"/>
      <c r="C2257" s="176">
        <v>42017.911099999998</v>
      </c>
      <c r="D2257" s="3" t="s">
        <v>445</v>
      </c>
      <c r="E2257" s="3" t="s">
        <v>457</v>
      </c>
      <c r="F2257" s="3" t="str">
        <f t="shared" si="35"/>
        <v>Retail</v>
      </c>
      <c r="G2257" s="3">
        <v>1</v>
      </c>
      <c r="H2257" s="57"/>
    </row>
    <row r="2258" spans="1:8">
      <c r="A2258" s="57"/>
      <c r="B2258" s="57"/>
      <c r="C2258" s="176">
        <v>42344.136100000003</v>
      </c>
      <c r="D2258" s="3" t="s">
        <v>445</v>
      </c>
      <c r="E2258" s="3" t="s">
        <v>114</v>
      </c>
      <c r="F2258" s="3" t="str">
        <f t="shared" si="35"/>
        <v>Wholesale</v>
      </c>
      <c r="G2258" s="3">
        <v>62</v>
      </c>
      <c r="H2258" s="57"/>
    </row>
    <row r="2259" spans="1:8">
      <c r="A2259" s="57"/>
      <c r="B2259" s="57"/>
      <c r="C2259" s="176">
        <v>42288.541700000002</v>
      </c>
      <c r="D2259" s="3" t="s">
        <v>449</v>
      </c>
      <c r="E2259" s="3" t="s">
        <v>7</v>
      </c>
      <c r="F2259" s="3" t="str">
        <f t="shared" si="35"/>
        <v>Wholesale</v>
      </c>
      <c r="G2259" s="3">
        <v>54</v>
      </c>
      <c r="H2259" s="57"/>
    </row>
    <row r="2260" spans="1:8">
      <c r="A2260" s="57"/>
      <c r="B2260" s="57"/>
      <c r="C2260" s="176">
        <v>42220.4882</v>
      </c>
      <c r="D2260" s="3" t="s">
        <v>447</v>
      </c>
      <c r="E2260" s="3" t="s">
        <v>455</v>
      </c>
      <c r="F2260" s="3" t="str">
        <f t="shared" si="35"/>
        <v>Retail</v>
      </c>
      <c r="G2260" s="3">
        <v>5</v>
      </c>
      <c r="H2260" s="57"/>
    </row>
    <row r="2261" spans="1:8">
      <c r="A2261" s="57"/>
      <c r="B2261" s="57"/>
      <c r="C2261" s="176">
        <v>42308.147900000004</v>
      </c>
      <c r="D2261" s="3" t="s">
        <v>445</v>
      </c>
      <c r="E2261" s="3" t="s">
        <v>112</v>
      </c>
      <c r="F2261" s="3" t="str">
        <f t="shared" si="35"/>
        <v>Retail</v>
      </c>
      <c r="G2261" s="3">
        <v>3</v>
      </c>
      <c r="H2261" s="57"/>
    </row>
    <row r="2262" spans="1:8">
      <c r="A2262" s="57"/>
      <c r="B2262" s="57"/>
      <c r="C2262" s="176">
        <v>42338.202799999999</v>
      </c>
      <c r="D2262" s="3" t="s">
        <v>447</v>
      </c>
      <c r="E2262" s="3" t="s">
        <v>9</v>
      </c>
      <c r="F2262" s="3" t="str">
        <f t="shared" si="35"/>
        <v>Retail</v>
      </c>
      <c r="G2262" s="3">
        <v>1</v>
      </c>
      <c r="H2262" s="57"/>
    </row>
    <row r="2263" spans="1:8">
      <c r="A2263" s="57"/>
      <c r="B2263" s="57"/>
      <c r="C2263" s="176">
        <v>42108.536099999998</v>
      </c>
      <c r="D2263" s="3" t="s">
        <v>445</v>
      </c>
      <c r="E2263" s="3" t="s">
        <v>6</v>
      </c>
      <c r="F2263" s="3" t="str">
        <f t="shared" si="35"/>
        <v>Wholesale</v>
      </c>
      <c r="G2263" s="3">
        <v>36</v>
      </c>
      <c r="H2263" s="57"/>
    </row>
    <row r="2264" spans="1:8">
      <c r="A2264" s="57"/>
      <c r="B2264" s="57"/>
      <c r="C2264" s="176">
        <v>42318.514600000002</v>
      </c>
      <c r="D2264" s="3" t="s">
        <v>446</v>
      </c>
      <c r="E2264" s="3" t="s">
        <v>455</v>
      </c>
      <c r="F2264" s="3" t="str">
        <f t="shared" si="35"/>
        <v>Retail</v>
      </c>
      <c r="G2264" s="3">
        <v>1</v>
      </c>
      <c r="H2264" s="57"/>
    </row>
    <row r="2265" spans="1:8">
      <c r="A2265" s="57"/>
      <c r="B2265" s="57"/>
      <c r="C2265" s="176">
        <v>41986.196499999998</v>
      </c>
      <c r="D2265" s="3" t="s">
        <v>445</v>
      </c>
      <c r="E2265" s="3" t="s">
        <v>453</v>
      </c>
      <c r="F2265" s="3" t="str">
        <f t="shared" si="35"/>
        <v>Retail</v>
      </c>
      <c r="G2265" s="3">
        <v>7</v>
      </c>
      <c r="H2265" s="57"/>
    </row>
    <row r="2266" spans="1:8">
      <c r="A2266" s="57"/>
      <c r="B2266" s="57"/>
      <c r="C2266" s="176">
        <v>41983.724300000002</v>
      </c>
      <c r="D2266" s="3" t="s">
        <v>447</v>
      </c>
      <c r="E2266" s="3" t="s">
        <v>453</v>
      </c>
      <c r="F2266" s="3" t="str">
        <f t="shared" si="35"/>
        <v>Wholesale</v>
      </c>
      <c r="G2266" s="3">
        <v>27</v>
      </c>
      <c r="H2266" s="57"/>
    </row>
    <row r="2267" spans="1:8">
      <c r="A2267" s="57"/>
      <c r="B2267" s="57"/>
      <c r="C2267" s="176">
        <v>42341.713199999998</v>
      </c>
      <c r="D2267" s="3" t="s">
        <v>445</v>
      </c>
      <c r="E2267" s="3" t="s">
        <v>6</v>
      </c>
      <c r="F2267" s="3" t="str">
        <f t="shared" si="35"/>
        <v>Retail</v>
      </c>
      <c r="G2267" s="3">
        <v>2</v>
      </c>
      <c r="H2267" s="57"/>
    </row>
    <row r="2268" spans="1:8">
      <c r="A2268" s="57"/>
      <c r="B2268" s="57"/>
      <c r="C2268" s="176">
        <v>41986.480600000003</v>
      </c>
      <c r="D2268" s="3" t="s">
        <v>445</v>
      </c>
      <c r="E2268" s="3" t="s">
        <v>9</v>
      </c>
      <c r="F2268" s="3" t="str">
        <f t="shared" si="35"/>
        <v>Retail</v>
      </c>
      <c r="G2268" s="3">
        <v>7</v>
      </c>
      <c r="H2268" s="57"/>
    </row>
    <row r="2269" spans="1:8">
      <c r="A2269" s="57"/>
      <c r="B2269" s="57"/>
      <c r="C2269" s="176">
        <v>42206.133300000001</v>
      </c>
      <c r="D2269" s="3" t="s">
        <v>446</v>
      </c>
      <c r="E2269" s="3" t="s">
        <v>453</v>
      </c>
      <c r="F2269" s="3" t="str">
        <f t="shared" si="35"/>
        <v>Retail</v>
      </c>
      <c r="G2269" s="3">
        <v>1</v>
      </c>
      <c r="H2269" s="57"/>
    </row>
    <row r="2270" spans="1:8">
      <c r="A2270" s="57"/>
      <c r="B2270" s="57"/>
      <c r="C2270" s="176">
        <v>41986.174299999999</v>
      </c>
      <c r="D2270" s="3" t="s">
        <v>447</v>
      </c>
      <c r="E2270" s="3" t="s">
        <v>6</v>
      </c>
      <c r="F2270" s="3" t="str">
        <f t="shared" si="35"/>
        <v>Wholesale</v>
      </c>
      <c r="G2270" s="3">
        <v>34</v>
      </c>
      <c r="H2270" s="57"/>
    </row>
    <row r="2271" spans="1:8">
      <c r="A2271" s="57"/>
      <c r="B2271" s="57"/>
      <c r="C2271" s="176">
        <v>42349.434699999998</v>
      </c>
      <c r="D2271" s="3" t="s">
        <v>447</v>
      </c>
      <c r="E2271" s="3" t="s">
        <v>114</v>
      </c>
      <c r="F2271" s="3" t="str">
        <f t="shared" si="35"/>
        <v>Retail</v>
      </c>
      <c r="G2271" s="3">
        <v>2</v>
      </c>
      <c r="H2271" s="57"/>
    </row>
    <row r="2272" spans="1:8">
      <c r="A2272" s="57"/>
      <c r="B2272" s="57"/>
      <c r="C2272" s="176">
        <v>41977.458299999998</v>
      </c>
      <c r="D2272" s="3" t="s">
        <v>447</v>
      </c>
      <c r="E2272" s="3" t="s">
        <v>7</v>
      </c>
      <c r="F2272" s="3" t="str">
        <f t="shared" si="35"/>
        <v>Retail</v>
      </c>
      <c r="G2272" s="3">
        <v>6</v>
      </c>
      <c r="H2272" s="57"/>
    </row>
    <row r="2273" spans="1:8">
      <c r="A2273" s="57"/>
      <c r="B2273" s="57"/>
      <c r="C2273" s="176">
        <v>42014.215300000003</v>
      </c>
      <c r="D2273" s="3" t="s">
        <v>445</v>
      </c>
      <c r="E2273" s="3" t="s">
        <v>10</v>
      </c>
      <c r="F2273" s="3" t="str">
        <f t="shared" si="35"/>
        <v>Wholesale</v>
      </c>
      <c r="G2273" s="3">
        <v>45</v>
      </c>
      <c r="H2273" s="57"/>
    </row>
    <row r="2274" spans="1:8">
      <c r="A2274" s="57"/>
      <c r="B2274" s="57"/>
      <c r="C2274" s="176">
        <v>42203.545100000003</v>
      </c>
      <c r="D2274" s="3" t="s">
        <v>445</v>
      </c>
      <c r="E2274" s="3" t="s">
        <v>461</v>
      </c>
      <c r="F2274" s="3" t="str">
        <f t="shared" si="35"/>
        <v>Retail</v>
      </c>
      <c r="G2274" s="3">
        <v>4</v>
      </c>
      <c r="H2274" s="57"/>
    </row>
    <row r="2275" spans="1:8">
      <c r="A2275" s="57"/>
      <c r="B2275" s="57"/>
      <c r="C2275" s="176">
        <v>42343.520799999998</v>
      </c>
      <c r="D2275" s="3" t="s">
        <v>447</v>
      </c>
      <c r="E2275" s="3" t="s">
        <v>6</v>
      </c>
      <c r="F2275" s="3" t="str">
        <f t="shared" si="35"/>
        <v>Retail</v>
      </c>
      <c r="G2275" s="3">
        <v>1</v>
      </c>
      <c r="H2275" s="57"/>
    </row>
    <row r="2276" spans="1:8">
      <c r="A2276" s="57"/>
      <c r="B2276" s="57"/>
      <c r="C2276" s="176">
        <v>42336.492400000003</v>
      </c>
      <c r="D2276" s="3" t="s">
        <v>445</v>
      </c>
      <c r="E2276" s="3" t="s">
        <v>8</v>
      </c>
      <c r="F2276" s="3" t="str">
        <f t="shared" si="35"/>
        <v>Retail</v>
      </c>
      <c r="G2276" s="3">
        <v>2</v>
      </c>
      <c r="H2276" s="57"/>
    </row>
    <row r="2277" spans="1:8">
      <c r="A2277" s="57"/>
      <c r="B2277" s="57"/>
      <c r="C2277" s="176">
        <v>42356.5556</v>
      </c>
      <c r="D2277" s="3" t="s">
        <v>445</v>
      </c>
      <c r="E2277" s="3" t="s">
        <v>461</v>
      </c>
      <c r="F2277" s="3" t="str">
        <f t="shared" si="35"/>
        <v>Retail</v>
      </c>
      <c r="G2277" s="3">
        <v>7</v>
      </c>
      <c r="H2277" s="57"/>
    </row>
    <row r="2278" spans="1:8">
      <c r="A2278" s="57"/>
      <c r="B2278" s="57"/>
      <c r="C2278" s="176">
        <v>42346.522900000004</v>
      </c>
      <c r="D2278" s="3" t="s">
        <v>447</v>
      </c>
      <c r="E2278" s="3" t="s">
        <v>6</v>
      </c>
      <c r="F2278" s="3" t="str">
        <f t="shared" si="35"/>
        <v>Retail</v>
      </c>
      <c r="G2278" s="3">
        <v>3</v>
      </c>
      <c r="H2278" s="57"/>
    </row>
    <row r="2279" spans="1:8">
      <c r="A2279" s="57"/>
      <c r="B2279" s="57"/>
      <c r="C2279" s="176">
        <v>41986.515299999999</v>
      </c>
      <c r="D2279" s="3" t="s">
        <v>445</v>
      </c>
      <c r="E2279" s="3" t="s">
        <v>453</v>
      </c>
      <c r="F2279" s="3" t="str">
        <f t="shared" si="35"/>
        <v>Retail</v>
      </c>
      <c r="G2279" s="3">
        <v>1</v>
      </c>
      <c r="H2279" s="57"/>
    </row>
    <row r="2280" spans="1:8">
      <c r="A2280" s="57"/>
      <c r="B2280" s="57"/>
      <c r="C2280" s="176">
        <v>41985.710400000004</v>
      </c>
      <c r="D2280" s="3" t="s">
        <v>446</v>
      </c>
      <c r="E2280" s="3" t="s">
        <v>114</v>
      </c>
      <c r="F2280" s="3" t="str">
        <f t="shared" si="35"/>
        <v>Wholesale</v>
      </c>
      <c r="G2280" s="3">
        <v>62</v>
      </c>
      <c r="H2280" s="57"/>
    </row>
    <row r="2281" spans="1:8">
      <c r="A2281" s="57"/>
      <c r="B2281" s="57"/>
      <c r="C2281" s="176">
        <v>41976.702100000002</v>
      </c>
      <c r="D2281" s="3" t="s">
        <v>447</v>
      </c>
      <c r="E2281" s="3" t="s">
        <v>110</v>
      </c>
      <c r="F2281" s="3" t="str">
        <f t="shared" si="35"/>
        <v>Wholesale</v>
      </c>
      <c r="G2281" s="3">
        <v>42</v>
      </c>
      <c r="H2281" s="57"/>
    </row>
    <row r="2282" spans="1:8">
      <c r="A2282" s="57"/>
      <c r="B2282" s="57"/>
      <c r="C2282" s="176">
        <v>42228.727800000001</v>
      </c>
      <c r="D2282" s="3" t="s">
        <v>445</v>
      </c>
      <c r="E2282" s="3" t="s">
        <v>457</v>
      </c>
      <c r="F2282" s="3" t="str">
        <f t="shared" si="35"/>
        <v>Wholesale</v>
      </c>
      <c r="G2282" s="3">
        <v>33</v>
      </c>
      <c r="H2282" s="57"/>
    </row>
    <row r="2283" spans="1:8">
      <c r="A2283" s="57"/>
      <c r="B2283" s="57"/>
      <c r="C2283" s="176">
        <v>42360.459699999999</v>
      </c>
      <c r="D2283" s="3" t="s">
        <v>446</v>
      </c>
      <c r="E2283" s="3" t="s">
        <v>9</v>
      </c>
      <c r="F2283" s="3" t="str">
        <f t="shared" si="35"/>
        <v>Wholesale</v>
      </c>
      <c r="G2283" s="3">
        <v>54</v>
      </c>
      <c r="H2283" s="57"/>
    </row>
    <row r="2284" spans="1:8">
      <c r="A2284" s="57"/>
      <c r="B2284" s="57"/>
      <c r="C2284" s="176">
        <v>42192.1368</v>
      </c>
      <c r="D2284" s="3" t="s">
        <v>449</v>
      </c>
      <c r="E2284" s="3" t="s">
        <v>458</v>
      </c>
      <c r="F2284" s="3" t="str">
        <f t="shared" si="35"/>
        <v>Wholesale</v>
      </c>
      <c r="G2284" s="3">
        <v>25</v>
      </c>
      <c r="H2284" s="57"/>
    </row>
    <row r="2285" spans="1:8">
      <c r="A2285" s="57"/>
      <c r="B2285" s="57"/>
      <c r="C2285" s="176">
        <v>42358.529900000001</v>
      </c>
      <c r="D2285" s="3" t="s">
        <v>445</v>
      </c>
      <c r="E2285" s="3" t="s">
        <v>6</v>
      </c>
      <c r="F2285" s="3" t="str">
        <f t="shared" si="35"/>
        <v>Retail</v>
      </c>
      <c r="G2285" s="3">
        <v>6</v>
      </c>
      <c r="H2285" s="57"/>
    </row>
    <row r="2286" spans="1:8">
      <c r="A2286" s="57"/>
      <c r="B2286" s="57"/>
      <c r="C2286" s="176">
        <v>42242.109700000001</v>
      </c>
      <c r="D2286" s="3" t="s">
        <v>446</v>
      </c>
      <c r="E2286" s="3" t="s">
        <v>6</v>
      </c>
      <c r="F2286" s="3" t="str">
        <f t="shared" si="35"/>
        <v>Retail</v>
      </c>
      <c r="G2286" s="3">
        <v>6</v>
      </c>
      <c r="H2286" s="57"/>
    </row>
    <row r="2287" spans="1:8">
      <c r="A2287" s="57"/>
      <c r="B2287" s="57"/>
      <c r="C2287" s="176">
        <v>42184.520100000002</v>
      </c>
      <c r="D2287" s="3" t="s">
        <v>445</v>
      </c>
      <c r="E2287" s="3" t="s">
        <v>453</v>
      </c>
      <c r="F2287" s="3" t="str">
        <f t="shared" si="35"/>
        <v>Wholesale</v>
      </c>
      <c r="G2287" s="3">
        <v>16</v>
      </c>
      <c r="H2287" s="57"/>
    </row>
    <row r="2288" spans="1:8">
      <c r="A2288" s="57"/>
      <c r="B2288" s="57"/>
      <c r="C2288" s="176">
        <v>42230.786099999998</v>
      </c>
      <c r="D2288" s="3" t="s">
        <v>446</v>
      </c>
      <c r="E2288" s="3" t="s">
        <v>8</v>
      </c>
      <c r="F2288" s="3" t="str">
        <f t="shared" si="35"/>
        <v>Wholesale</v>
      </c>
      <c r="G2288" s="3">
        <v>54</v>
      </c>
      <c r="H2288" s="57"/>
    </row>
    <row r="2289" spans="1:8">
      <c r="A2289" s="57"/>
      <c r="B2289" s="57"/>
      <c r="C2289" s="176">
        <v>42015.780599999998</v>
      </c>
      <c r="D2289" s="3" t="s">
        <v>445</v>
      </c>
      <c r="E2289" s="3" t="s">
        <v>7</v>
      </c>
      <c r="F2289" s="3" t="str">
        <f t="shared" si="35"/>
        <v>Retail</v>
      </c>
      <c r="G2289" s="3">
        <v>1</v>
      </c>
      <c r="H2289" s="57"/>
    </row>
    <row r="2290" spans="1:8">
      <c r="A2290" s="57"/>
      <c r="B2290" s="57"/>
      <c r="C2290" s="176">
        <v>41984.764600000002</v>
      </c>
      <c r="D2290" s="3" t="s">
        <v>446</v>
      </c>
      <c r="E2290" s="3" t="s">
        <v>8</v>
      </c>
      <c r="F2290" s="3" t="str">
        <f t="shared" si="35"/>
        <v>Wholesale</v>
      </c>
      <c r="G2290" s="3">
        <v>63</v>
      </c>
      <c r="H2290" s="57"/>
    </row>
    <row r="2291" spans="1:8">
      <c r="A2291" s="57"/>
      <c r="B2291" s="57"/>
      <c r="C2291" s="176">
        <v>42239.85</v>
      </c>
      <c r="D2291" s="3" t="s">
        <v>447</v>
      </c>
      <c r="E2291" s="3" t="s">
        <v>452</v>
      </c>
      <c r="F2291" s="3" t="str">
        <f t="shared" si="35"/>
        <v>Wholesale</v>
      </c>
      <c r="G2291" s="3">
        <v>38</v>
      </c>
      <c r="H2291" s="57"/>
    </row>
    <row r="2292" spans="1:8">
      <c r="A2292" s="57"/>
      <c r="B2292" s="57"/>
      <c r="C2292" s="176">
        <v>41982.451399999998</v>
      </c>
      <c r="D2292" s="3" t="s">
        <v>445</v>
      </c>
      <c r="E2292" s="3" t="s">
        <v>453</v>
      </c>
      <c r="F2292" s="3" t="str">
        <f t="shared" si="35"/>
        <v>Wholesale</v>
      </c>
      <c r="G2292" s="3">
        <v>28</v>
      </c>
      <c r="H2292" s="57"/>
    </row>
    <row r="2293" spans="1:8">
      <c r="A2293" s="57"/>
      <c r="B2293" s="57"/>
      <c r="C2293" s="176">
        <v>41983.749300000003</v>
      </c>
      <c r="D2293" s="3" t="s">
        <v>447</v>
      </c>
      <c r="E2293" s="3" t="s">
        <v>10</v>
      </c>
      <c r="F2293" s="3" t="str">
        <f t="shared" si="35"/>
        <v>Retail</v>
      </c>
      <c r="G2293" s="3">
        <v>2</v>
      </c>
      <c r="H2293" s="57"/>
    </row>
    <row r="2294" spans="1:8">
      <c r="A2294" s="57"/>
      <c r="B2294" s="57"/>
      <c r="C2294" s="176">
        <v>42108.568099999997</v>
      </c>
      <c r="D2294" s="3" t="s">
        <v>447</v>
      </c>
      <c r="E2294" s="3" t="s">
        <v>6</v>
      </c>
      <c r="F2294" s="3" t="str">
        <f t="shared" si="35"/>
        <v>Wholesale</v>
      </c>
      <c r="G2294" s="3">
        <v>25</v>
      </c>
      <c r="H2294" s="57"/>
    </row>
    <row r="2295" spans="1:8">
      <c r="A2295" s="57"/>
      <c r="B2295" s="57"/>
      <c r="C2295" s="176">
        <v>42206.756300000001</v>
      </c>
      <c r="D2295" s="3" t="s">
        <v>446</v>
      </c>
      <c r="E2295" s="3" t="s">
        <v>459</v>
      </c>
      <c r="F2295" s="3" t="str">
        <f t="shared" si="35"/>
        <v>Retail</v>
      </c>
      <c r="G2295" s="3">
        <v>5</v>
      </c>
      <c r="H2295" s="57"/>
    </row>
    <row r="2296" spans="1:8">
      <c r="A2296" s="57"/>
      <c r="B2296" s="57"/>
      <c r="C2296" s="176">
        <v>41984.704899999997</v>
      </c>
      <c r="D2296" s="3" t="s">
        <v>447</v>
      </c>
      <c r="E2296" s="3" t="s">
        <v>114</v>
      </c>
      <c r="F2296" s="3" t="str">
        <f t="shared" si="35"/>
        <v>Retail</v>
      </c>
      <c r="G2296" s="3">
        <v>2</v>
      </c>
      <c r="H2296" s="57"/>
    </row>
    <row r="2297" spans="1:8">
      <c r="A2297" s="57"/>
      <c r="B2297" s="57"/>
      <c r="C2297" s="176">
        <v>42168.768100000001</v>
      </c>
      <c r="D2297" s="3" t="s">
        <v>445</v>
      </c>
      <c r="E2297" s="3" t="s">
        <v>6</v>
      </c>
      <c r="F2297" s="3" t="str">
        <f t="shared" si="35"/>
        <v>Wholesale</v>
      </c>
      <c r="G2297" s="3">
        <v>34</v>
      </c>
      <c r="H2297" s="57"/>
    </row>
    <row r="2298" spans="1:8">
      <c r="A2298" s="57"/>
      <c r="B2298" s="57"/>
      <c r="C2298" s="176">
        <v>42260.165300000001</v>
      </c>
      <c r="D2298" s="3" t="s">
        <v>447</v>
      </c>
      <c r="E2298" s="3" t="s">
        <v>453</v>
      </c>
      <c r="F2298" s="3" t="str">
        <f t="shared" si="35"/>
        <v>Retail</v>
      </c>
      <c r="G2298" s="3">
        <v>1</v>
      </c>
      <c r="H2298" s="57"/>
    </row>
    <row r="2299" spans="1:8">
      <c r="A2299" s="57"/>
      <c r="B2299" s="57"/>
      <c r="C2299" s="176">
        <v>42350.7785</v>
      </c>
      <c r="D2299" s="3" t="s">
        <v>445</v>
      </c>
      <c r="E2299" s="3" t="s">
        <v>453</v>
      </c>
      <c r="F2299" s="3" t="str">
        <f t="shared" si="35"/>
        <v>Wholesale</v>
      </c>
      <c r="G2299" s="3">
        <v>93</v>
      </c>
      <c r="H2299" s="57"/>
    </row>
    <row r="2300" spans="1:8">
      <c r="A2300" s="57"/>
      <c r="B2300" s="57"/>
      <c r="C2300" s="176">
        <v>42254.560400000002</v>
      </c>
      <c r="D2300" s="3" t="s">
        <v>445</v>
      </c>
      <c r="E2300" s="3" t="s">
        <v>453</v>
      </c>
      <c r="F2300" s="3" t="str">
        <f t="shared" si="35"/>
        <v>Retail</v>
      </c>
      <c r="G2300" s="3">
        <v>2</v>
      </c>
      <c r="H2300" s="57"/>
    </row>
    <row r="2301" spans="1:8">
      <c r="A2301" s="57"/>
      <c r="B2301" s="57"/>
      <c r="C2301" s="176">
        <v>42200.493799999997</v>
      </c>
      <c r="D2301" s="3" t="s">
        <v>445</v>
      </c>
      <c r="E2301" s="3" t="s">
        <v>312</v>
      </c>
      <c r="F2301" s="3" t="str">
        <f t="shared" si="35"/>
        <v>Retail</v>
      </c>
      <c r="G2301" s="3">
        <v>3</v>
      </c>
      <c r="H2301" s="57"/>
    </row>
    <row r="2302" spans="1:8">
      <c r="A2302" s="57"/>
      <c r="B2302" s="57"/>
      <c r="C2302" s="176">
        <v>42115.636100000003</v>
      </c>
      <c r="D2302" s="3" t="s">
        <v>445</v>
      </c>
      <c r="E2302" s="3" t="s">
        <v>9</v>
      </c>
      <c r="F2302" s="3" t="str">
        <f t="shared" si="35"/>
        <v>Wholesale</v>
      </c>
      <c r="G2302" s="3">
        <v>122</v>
      </c>
      <c r="H2302" s="57"/>
    </row>
    <row r="2303" spans="1:8">
      <c r="A2303" s="57"/>
      <c r="B2303" s="57"/>
      <c r="C2303" s="176">
        <v>42230.190999999999</v>
      </c>
      <c r="D2303" s="3" t="s">
        <v>446</v>
      </c>
      <c r="E2303" s="3" t="s">
        <v>6</v>
      </c>
      <c r="F2303" s="3" t="str">
        <f t="shared" si="35"/>
        <v>Retail</v>
      </c>
      <c r="G2303" s="3">
        <v>3</v>
      </c>
      <c r="H2303" s="57"/>
    </row>
    <row r="2304" spans="1:8">
      <c r="A2304" s="57"/>
      <c r="B2304" s="57"/>
      <c r="C2304" s="176">
        <v>42351.478499999997</v>
      </c>
      <c r="D2304" s="3" t="s">
        <v>445</v>
      </c>
      <c r="E2304" s="3" t="s">
        <v>6</v>
      </c>
      <c r="F2304" s="3" t="str">
        <f t="shared" si="35"/>
        <v>Wholesale</v>
      </c>
      <c r="G2304" s="3">
        <v>31</v>
      </c>
      <c r="H2304" s="57"/>
    </row>
    <row r="2305" spans="1:8">
      <c r="A2305" s="57"/>
      <c r="B2305" s="57"/>
      <c r="C2305" s="176">
        <v>42160.186800000003</v>
      </c>
      <c r="D2305" s="3" t="s">
        <v>449</v>
      </c>
      <c r="E2305" s="3" t="s">
        <v>456</v>
      </c>
      <c r="F2305" s="3" t="str">
        <f t="shared" si="35"/>
        <v>Retail</v>
      </c>
      <c r="G2305" s="3">
        <v>6</v>
      </c>
      <c r="H2305" s="57"/>
    </row>
    <row r="2306" spans="1:8">
      <c r="A2306" s="57"/>
      <c r="B2306" s="57"/>
      <c r="C2306" s="176">
        <v>42163.228499999997</v>
      </c>
      <c r="D2306" s="3" t="s">
        <v>447</v>
      </c>
      <c r="E2306" s="3" t="s">
        <v>10</v>
      </c>
      <c r="F2306" s="3" t="str">
        <f t="shared" si="35"/>
        <v>Retail</v>
      </c>
      <c r="G2306" s="3">
        <v>1</v>
      </c>
      <c r="H2306" s="57"/>
    </row>
    <row r="2307" spans="1:8">
      <c r="A2307" s="57"/>
      <c r="B2307" s="57"/>
      <c r="C2307" s="176">
        <v>41979.4715</v>
      </c>
      <c r="D2307" s="3" t="s">
        <v>445</v>
      </c>
      <c r="E2307" s="3" t="s">
        <v>10</v>
      </c>
      <c r="F2307" s="3" t="str">
        <f t="shared" si="35"/>
        <v>Wholesale</v>
      </c>
      <c r="G2307" s="3">
        <v>64</v>
      </c>
      <c r="H2307" s="57"/>
    </row>
    <row r="2308" spans="1:8">
      <c r="A2308" s="57"/>
      <c r="B2308" s="57"/>
      <c r="C2308" s="176">
        <v>42325.549299999999</v>
      </c>
      <c r="D2308" s="3" t="s">
        <v>449</v>
      </c>
      <c r="E2308" s="3" t="s">
        <v>453</v>
      </c>
      <c r="F2308" s="3" t="str">
        <f t="shared" si="35"/>
        <v>Retail</v>
      </c>
      <c r="G2308" s="3">
        <v>3</v>
      </c>
      <c r="H2308" s="57"/>
    </row>
    <row r="2309" spans="1:8">
      <c r="A2309" s="57"/>
      <c r="B2309" s="57"/>
      <c r="C2309" s="176">
        <v>42235.690300000002</v>
      </c>
      <c r="D2309" s="3" t="s">
        <v>447</v>
      </c>
      <c r="E2309" s="3" t="s">
        <v>312</v>
      </c>
      <c r="F2309" s="3" t="str">
        <f t="shared" si="35"/>
        <v>Wholesale</v>
      </c>
      <c r="G2309" s="3">
        <v>123</v>
      </c>
      <c r="H2309" s="57"/>
    </row>
    <row r="2310" spans="1:8">
      <c r="A2310" s="57"/>
      <c r="B2310" s="57"/>
      <c r="C2310" s="176">
        <v>42146.758300000001</v>
      </c>
      <c r="D2310" s="3" t="s">
        <v>447</v>
      </c>
      <c r="E2310" s="3" t="s">
        <v>450</v>
      </c>
      <c r="F2310" s="3" t="str">
        <f t="shared" si="35"/>
        <v>Wholesale</v>
      </c>
      <c r="G2310" s="3">
        <v>40</v>
      </c>
      <c r="H2310" s="57"/>
    </row>
    <row r="2311" spans="1:8">
      <c r="A2311" s="57"/>
      <c r="B2311" s="57"/>
      <c r="C2311" s="176">
        <v>42348.125699999997</v>
      </c>
      <c r="D2311" s="3" t="s">
        <v>447</v>
      </c>
      <c r="E2311" s="3" t="s">
        <v>453</v>
      </c>
      <c r="F2311" s="3" t="str">
        <f t="shared" si="35"/>
        <v>Wholesale</v>
      </c>
      <c r="G2311" s="3">
        <v>37</v>
      </c>
      <c r="H2311" s="57"/>
    </row>
    <row r="2312" spans="1:8">
      <c r="A2312" s="57"/>
      <c r="B2312" s="57"/>
      <c r="C2312" s="176">
        <v>41981.478499999997</v>
      </c>
      <c r="D2312" s="3" t="s">
        <v>447</v>
      </c>
      <c r="E2312" s="3" t="s">
        <v>312</v>
      </c>
      <c r="F2312" s="3" t="str">
        <f t="shared" si="35"/>
        <v>Wholesale</v>
      </c>
      <c r="G2312" s="3">
        <v>69</v>
      </c>
      <c r="H2312" s="57"/>
    </row>
    <row r="2313" spans="1:8">
      <c r="A2313" s="57"/>
      <c r="B2313" s="57"/>
      <c r="C2313" s="176">
        <v>42349.324999999997</v>
      </c>
      <c r="D2313" s="3" t="s">
        <v>445</v>
      </c>
      <c r="E2313" s="3" t="s">
        <v>9</v>
      </c>
      <c r="F2313" s="3" t="str">
        <f t="shared" si="35"/>
        <v>Wholesale</v>
      </c>
      <c r="G2313" s="3">
        <v>69</v>
      </c>
      <c r="H2313" s="57"/>
    </row>
    <row r="2314" spans="1:8">
      <c r="A2314" s="57"/>
      <c r="B2314" s="57"/>
      <c r="C2314" s="176">
        <v>42349.809000000001</v>
      </c>
      <c r="D2314" s="3" t="s">
        <v>445</v>
      </c>
      <c r="E2314" s="3" t="s">
        <v>8</v>
      </c>
      <c r="F2314" s="3" t="str">
        <f t="shared" ref="F2314:F2377" si="36">IF(G2314&lt;10,"Retail","Wholesale")</f>
        <v>Wholesale</v>
      </c>
      <c r="G2314" s="3">
        <v>30</v>
      </c>
      <c r="H2314" s="57"/>
    </row>
    <row r="2315" spans="1:8">
      <c r="A2315" s="57"/>
      <c r="B2315" s="57"/>
      <c r="C2315" s="176">
        <v>41982.205600000001</v>
      </c>
      <c r="D2315" s="3" t="s">
        <v>445</v>
      </c>
      <c r="E2315" s="3" t="s">
        <v>9</v>
      </c>
      <c r="F2315" s="3" t="str">
        <f t="shared" si="36"/>
        <v>Retail</v>
      </c>
      <c r="G2315" s="3">
        <v>2</v>
      </c>
      <c r="H2315" s="57"/>
    </row>
    <row r="2316" spans="1:8">
      <c r="A2316" s="57"/>
      <c r="B2316" s="57"/>
      <c r="C2316" s="176">
        <v>41980.529900000001</v>
      </c>
      <c r="D2316" s="3" t="s">
        <v>445</v>
      </c>
      <c r="E2316" s="3" t="s">
        <v>451</v>
      </c>
      <c r="F2316" s="3" t="str">
        <f t="shared" si="36"/>
        <v>Retail</v>
      </c>
      <c r="G2316" s="3">
        <v>7</v>
      </c>
      <c r="H2316" s="57"/>
    </row>
    <row r="2317" spans="1:8">
      <c r="A2317" s="57"/>
      <c r="B2317" s="57"/>
      <c r="C2317" s="176">
        <v>42352.552100000001</v>
      </c>
      <c r="D2317" s="3" t="s">
        <v>445</v>
      </c>
      <c r="E2317" s="3" t="s">
        <v>6</v>
      </c>
      <c r="F2317" s="3" t="str">
        <f t="shared" si="36"/>
        <v>Retail</v>
      </c>
      <c r="G2317" s="3">
        <v>2</v>
      </c>
      <c r="H2317" s="57"/>
    </row>
    <row r="2318" spans="1:8">
      <c r="A2318" s="57"/>
      <c r="B2318" s="57"/>
      <c r="C2318" s="176">
        <v>42196.222199999997</v>
      </c>
      <c r="D2318" s="3" t="s">
        <v>447</v>
      </c>
      <c r="E2318" s="3" t="s">
        <v>114</v>
      </c>
      <c r="F2318" s="3" t="str">
        <f t="shared" si="36"/>
        <v>Retail</v>
      </c>
      <c r="G2318" s="3">
        <v>6</v>
      </c>
      <c r="H2318" s="57"/>
    </row>
    <row r="2319" spans="1:8">
      <c r="A2319" s="57"/>
      <c r="B2319" s="57"/>
      <c r="C2319" s="176">
        <v>42107.141000000003</v>
      </c>
      <c r="D2319" s="3" t="s">
        <v>445</v>
      </c>
      <c r="E2319" s="3" t="s">
        <v>457</v>
      </c>
      <c r="F2319" s="3" t="str">
        <f t="shared" si="36"/>
        <v>Retail</v>
      </c>
      <c r="G2319" s="3">
        <v>2</v>
      </c>
      <c r="H2319" s="57"/>
    </row>
    <row r="2320" spans="1:8">
      <c r="A2320" s="57"/>
      <c r="B2320" s="57"/>
      <c r="C2320" s="176">
        <v>42359.768799999998</v>
      </c>
      <c r="D2320" s="3" t="s">
        <v>445</v>
      </c>
      <c r="E2320" s="3" t="s">
        <v>452</v>
      </c>
      <c r="F2320" s="3" t="str">
        <f t="shared" si="36"/>
        <v>Retail</v>
      </c>
      <c r="G2320" s="3">
        <v>6</v>
      </c>
      <c r="H2320" s="57"/>
    </row>
    <row r="2321" spans="1:8">
      <c r="A2321" s="57"/>
      <c r="B2321" s="57"/>
      <c r="C2321" s="176">
        <v>42196.673600000002</v>
      </c>
      <c r="D2321" s="3" t="s">
        <v>449</v>
      </c>
      <c r="E2321" s="3" t="s">
        <v>452</v>
      </c>
      <c r="F2321" s="3" t="str">
        <f t="shared" si="36"/>
        <v>Retail</v>
      </c>
      <c r="G2321" s="3">
        <v>4</v>
      </c>
      <c r="H2321" s="57"/>
    </row>
    <row r="2322" spans="1:8">
      <c r="A2322" s="57"/>
      <c r="B2322" s="57"/>
      <c r="C2322" s="176">
        <v>42179.109700000001</v>
      </c>
      <c r="D2322" s="3" t="s">
        <v>446</v>
      </c>
      <c r="E2322" s="3" t="s">
        <v>6</v>
      </c>
      <c r="F2322" s="3" t="str">
        <f t="shared" si="36"/>
        <v>Retail</v>
      </c>
      <c r="G2322" s="3">
        <v>2</v>
      </c>
      <c r="H2322" s="57"/>
    </row>
    <row r="2323" spans="1:8">
      <c r="A2323" s="57"/>
      <c r="B2323" s="57"/>
      <c r="C2323" s="176">
        <v>42165.499300000003</v>
      </c>
      <c r="D2323" s="3" t="s">
        <v>446</v>
      </c>
      <c r="E2323" s="3" t="s">
        <v>6</v>
      </c>
      <c r="F2323" s="3" t="str">
        <f t="shared" si="36"/>
        <v>Retail</v>
      </c>
      <c r="G2323" s="3">
        <v>6</v>
      </c>
      <c r="H2323" s="57"/>
    </row>
    <row r="2324" spans="1:8">
      <c r="A2324" s="57"/>
      <c r="B2324" s="57"/>
      <c r="C2324" s="176">
        <v>41984.458299999998</v>
      </c>
      <c r="D2324" s="3" t="s">
        <v>445</v>
      </c>
      <c r="E2324" s="3" t="s">
        <v>453</v>
      </c>
      <c r="F2324" s="3" t="str">
        <f t="shared" si="36"/>
        <v>Wholesale</v>
      </c>
      <c r="G2324" s="3">
        <v>28</v>
      </c>
      <c r="H2324" s="57"/>
    </row>
    <row r="2325" spans="1:8">
      <c r="A2325" s="57"/>
      <c r="B2325" s="57"/>
      <c r="C2325" s="176">
        <v>41980.544399999999</v>
      </c>
      <c r="D2325" s="3" t="s">
        <v>445</v>
      </c>
      <c r="E2325" s="3" t="s">
        <v>312</v>
      </c>
      <c r="F2325" s="3" t="str">
        <f t="shared" si="36"/>
        <v>Wholesale</v>
      </c>
      <c r="G2325" s="3">
        <v>66</v>
      </c>
      <c r="H2325" s="57"/>
    </row>
    <row r="2326" spans="1:8">
      <c r="A2326" s="57"/>
      <c r="B2326" s="57"/>
      <c r="C2326" s="176">
        <v>42247.4931</v>
      </c>
      <c r="D2326" s="3" t="s">
        <v>449</v>
      </c>
      <c r="E2326" s="3" t="s">
        <v>6</v>
      </c>
      <c r="F2326" s="3" t="str">
        <f t="shared" si="36"/>
        <v>Retail</v>
      </c>
      <c r="G2326" s="3">
        <v>2</v>
      </c>
      <c r="H2326" s="57"/>
    </row>
    <row r="2327" spans="1:8">
      <c r="A2327" s="57"/>
      <c r="B2327" s="57"/>
      <c r="C2327" s="176">
        <v>42040.752800000002</v>
      </c>
      <c r="D2327" s="3" t="s">
        <v>447</v>
      </c>
      <c r="E2327" s="3" t="s">
        <v>6</v>
      </c>
      <c r="F2327" s="3" t="str">
        <f t="shared" si="36"/>
        <v>Wholesale</v>
      </c>
      <c r="G2327" s="3">
        <v>33</v>
      </c>
      <c r="H2327" s="57"/>
    </row>
    <row r="2328" spans="1:8">
      <c r="A2328" s="57"/>
      <c r="B2328" s="57"/>
      <c r="C2328" s="176">
        <v>41986.105600000003</v>
      </c>
      <c r="D2328" s="3" t="s">
        <v>447</v>
      </c>
      <c r="E2328" s="3" t="s">
        <v>112</v>
      </c>
      <c r="F2328" s="3" t="str">
        <f t="shared" si="36"/>
        <v>Retail</v>
      </c>
      <c r="G2328" s="3">
        <v>7</v>
      </c>
      <c r="H2328" s="57"/>
    </row>
    <row r="2329" spans="1:8">
      <c r="A2329" s="57"/>
      <c r="B2329" s="57"/>
      <c r="C2329" s="176">
        <v>42354.473599999998</v>
      </c>
      <c r="D2329" s="3" t="s">
        <v>445</v>
      </c>
      <c r="E2329" s="3" t="s">
        <v>456</v>
      </c>
      <c r="F2329" s="3" t="str">
        <f t="shared" si="36"/>
        <v>Retail</v>
      </c>
      <c r="G2329" s="3">
        <v>3</v>
      </c>
      <c r="H2329" s="57"/>
    </row>
    <row r="2330" spans="1:8">
      <c r="A2330" s="57"/>
      <c r="B2330" s="57"/>
      <c r="C2330" s="176">
        <v>42218.7215</v>
      </c>
      <c r="D2330" s="3" t="s">
        <v>449</v>
      </c>
      <c r="E2330" s="3" t="s">
        <v>114</v>
      </c>
      <c r="F2330" s="3" t="str">
        <f t="shared" si="36"/>
        <v>Wholesale</v>
      </c>
      <c r="G2330" s="3">
        <v>134</v>
      </c>
      <c r="H2330" s="57"/>
    </row>
    <row r="2331" spans="1:8">
      <c r="A2331" s="57"/>
      <c r="B2331" s="57"/>
      <c r="C2331" s="176">
        <v>42147.8243</v>
      </c>
      <c r="D2331" s="3" t="s">
        <v>447</v>
      </c>
      <c r="E2331" s="3" t="s">
        <v>6</v>
      </c>
      <c r="F2331" s="3" t="str">
        <f t="shared" si="36"/>
        <v>Retail</v>
      </c>
      <c r="G2331" s="3">
        <v>2</v>
      </c>
      <c r="H2331" s="57"/>
    </row>
    <row r="2332" spans="1:8">
      <c r="A2332" s="57"/>
      <c r="B2332" s="57"/>
      <c r="C2332" s="176">
        <v>42324.611100000002</v>
      </c>
      <c r="D2332" s="3" t="s">
        <v>447</v>
      </c>
      <c r="E2332" s="3" t="s">
        <v>453</v>
      </c>
      <c r="F2332" s="3" t="str">
        <f t="shared" si="36"/>
        <v>Wholesale</v>
      </c>
      <c r="G2332" s="3">
        <v>31</v>
      </c>
      <c r="H2332" s="57"/>
    </row>
    <row r="2333" spans="1:8">
      <c r="A2333" s="57"/>
      <c r="B2333" s="57"/>
      <c r="C2333" s="176">
        <v>42193.513200000001</v>
      </c>
      <c r="D2333" s="3" t="s">
        <v>445</v>
      </c>
      <c r="E2333" s="3" t="s">
        <v>312</v>
      </c>
      <c r="F2333" s="3" t="str">
        <f t="shared" si="36"/>
        <v>Wholesale</v>
      </c>
      <c r="G2333" s="3">
        <v>31</v>
      </c>
      <c r="H2333" s="57"/>
    </row>
    <row r="2334" spans="1:8">
      <c r="A2334" s="57"/>
      <c r="B2334" s="57"/>
      <c r="C2334" s="176">
        <v>42338.126400000001</v>
      </c>
      <c r="D2334" s="3" t="s">
        <v>445</v>
      </c>
      <c r="E2334" s="3" t="s">
        <v>312</v>
      </c>
      <c r="F2334" s="3" t="str">
        <f t="shared" si="36"/>
        <v>Retail</v>
      </c>
      <c r="G2334" s="3">
        <v>1</v>
      </c>
      <c r="H2334" s="57"/>
    </row>
    <row r="2335" spans="1:8">
      <c r="A2335" s="57"/>
      <c r="B2335" s="57"/>
      <c r="C2335" s="176">
        <v>42281.772199999999</v>
      </c>
      <c r="D2335" s="3" t="s">
        <v>445</v>
      </c>
      <c r="E2335" s="3" t="s">
        <v>453</v>
      </c>
      <c r="F2335" s="3" t="str">
        <f t="shared" si="36"/>
        <v>Wholesale</v>
      </c>
      <c r="G2335" s="3">
        <v>36</v>
      </c>
      <c r="H2335" s="57"/>
    </row>
    <row r="2336" spans="1:8">
      <c r="A2336" s="57"/>
      <c r="B2336" s="57"/>
      <c r="C2336" s="176">
        <v>41987.469400000002</v>
      </c>
      <c r="D2336" s="3" t="s">
        <v>445</v>
      </c>
      <c r="E2336" s="3" t="s">
        <v>6</v>
      </c>
      <c r="F2336" s="3" t="str">
        <f t="shared" si="36"/>
        <v>Retail</v>
      </c>
      <c r="G2336" s="3">
        <v>6</v>
      </c>
      <c r="H2336" s="57"/>
    </row>
    <row r="2337" spans="1:8">
      <c r="A2337" s="57"/>
      <c r="B2337" s="57"/>
      <c r="C2337" s="176">
        <v>42333.7264</v>
      </c>
      <c r="D2337" s="3" t="s">
        <v>447</v>
      </c>
      <c r="E2337" s="3" t="s">
        <v>453</v>
      </c>
      <c r="F2337" s="3" t="str">
        <f t="shared" si="36"/>
        <v>Wholesale</v>
      </c>
      <c r="G2337" s="3">
        <v>71</v>
      </c>
      <c r="H2337" s="57"/>
    </row>
    <row r="2338" spans="1:8">
      <c r="A2338" s="57"/>
      <c r="B2338" s="57"/>
      <c r="C2338" s="176">
        <v>41979.121500000001</v>
      </c>
      <c r="D2338" s="3" t="s">
        <v>447</v>
      </c>
      <c r="E2338" s="3" t="s">
        <v>452</v>
      </c>
      <c r="F2338" s="3" t="str">
        <f t="shared" si="36"/>
        <v>Retail</v>
      </c>
      <c r="G2338" s="3">
        <v>6</v>
      </c>
      <c r="H2338" s="57"/>
    </row>
    <row r="2339" spans="1:8">
      <c r="A2339" s="57"/>
      <c r="B2339" s="57"/>
      <c r="C2339" s="176">
        <v>41981.496500000001</v>
      </c>
      <c r="D2339" s="3" t="s">
        <v>446</v>
      </c>
      <c r="E2339" s="3" t="s">
        <v>453</v>
      </c>
      <c r="F2339" s="3" t="str">
        <f t="shared" si="36"/>
        <v>Wholesale</v>
      </c>
      <c r="G2339" s="3">
        <v>43</v>
      </c>
      <c r="H2339" s="57"/>
    </row>
    <row r="2340" spans="1:8">
      <c r="A2340" s="57"/>
      <c r="B2340" s="57"/>
      <c r="C2340" s="176">
        <v>42180.202799999999</v>
      </c>
      <c r="D2340" s="3" t="s">
        <v>445</v>
      </c>
      <c r="E2340" s="3" t="s">
        <v>7</v>
      </c>
      <c r="F2340" s="3" t="str">
        <f t="shared" si="36"/>
        <v>Retail</v>
      </c>
      <c r="G2340" s="3">
        <v>8</v>
      </c>
      <c r="H2340" s="57"/>
    </row>
    <row r="2341" spans="1:8">
      <c r="A2341" s="57"/>
      <c r="B2341" s="57"/>
      <c r="C2341" s="176">
        <v>41983.531300000002</v>
      </c>
      <c r="D2341" s="3" t="s">
        <v>447</v>
      </c>
      <c r="E2341" s="3" t="s">
        <v>6</v>
      </c>
      <c r="F2341" s="3" t="str">
        <f t="shared" si="36"/>
        <v>Retail</v>
      </c>
      <c r="G2341" s="3">
        <v>7</v>
      </c>
      <c r="H2341" s="57"/>
    </row>
    <row r="2342" spans="1:8">
      <c r="A2342" s="57"/>
      <c r="B2342" s="57"/>
      <c r="C2342" s="176">
        <v>42353.186099999999</v>
      </c>
      <c r="D2342" s="3" t="s">
        <v>445</v>
      </c>
      <c r="E2342" s="3" t="s">
        <v>6</v>
      </c>
      <c r="F2342" s="3" t="str">
        <f t="shared" si="36"/>
        <v>Retail</v>
      </c>
      <c r="G2342" s="3">
        <v>3</v>
      </c>
      <c r="H2342" s="57"/>
    </row>
    <row r="2343" spans="1:8">
      <c r="A2343" s="57"/>
      <c r="B2343" s="57"/>
      <c r="C2343" s="176">
        <v>42292.411800000002</v>
      </c>
      <c r="D2343" s="3" t="s">
        <v>447</v>
      </c>
      <c r="E2343" s="3" t="s">
        <v>6</v>
      </c>
      <c r="F2343" s="3" t="str">
        <f t="shared" si="36"/>
        <v>Wholesale</v>
      </c>
      <c r="G2343" s="3">
        <v>27</v>
      </c>
      <c r="H2343" s="57"/>
    </row>
    <row r="2344" spans="1:8">
      <c r="A2344" s="57"/>
      <c r="B2344" s="57"/>
      <c r="C2344" s="176">
        <v>42185.9882</v>
      </c>
      <c r="D2344" s="3" t="s">
        <v>445</v>
      </c>
      <c r="E2344" s="3" t="s">
        <v>453</v>
      </c>
      <c r="F2344" s="3" t="str">
        <f t="shared" si="36"/>
        <v>Wholesale</v>
      </c>
      <c r="G2344" s="3">
        <v>38</v>
      </c>
      <c r="H2344" s="57"/>
    </row>
    <row r="2345" spans="1:8">
      <c r="A2345" s="57"/>
      <c r="B2345" s="57"/>
      <c r="C2345" s="176">
        <v>42228.500699999997</v>
      </c>
      <c r="D2345" s="3" t="s">
        <v>446</v>
      </c>
      <c r="E2345" s="3" t="s">
        <v>6</v>
      </c>
      <c r="F2345" s="3" t="str">
        <f t="shared" si="36"/>
        <v>Retail</v>
      </c>
      <c r="G2345" s="3">
        <v>2</v>
      </c>
      <c r="H2345" s="57"/>
    </row>
    <row r="2346" spans="1:8">
      <c r="A2346" s="57"/>
      <c r="B2346" s="57"/>
      <c r="C2346" s="176">
        <v>42064.512499999997</v>
      </c>
      <c r="D2346" s="3" t="s">
        <v>447</v>
      </c>
      <c r="E2346" s="3" t="s">
        <v>453</v>
      </c>
      <c r="F2346" s="3" t="str">
        <f t="shared" si="36"/>
        <v>Retail</v>
      </c>
      <c r="G2346" s="3">
        <v>1</v>
      </c>
      <c r="H2346" s="57"/>
    </row>
    <row r="2347" spans="1:8">
      <c r="A2347" s="57"/>
      <c r="B2347" s="57"/>
      <c r="C2347" s="176">
        <v>42039.763899999998</v>
      </c>
      <c r="D2347" s="3" t="s">
        <v>446</v>
      </c>
      <c r="E2347" s="3" t="s">
        <v>453</v>
      </c>
      <c r="F2347" s="3" t="str">
        <f t="shared" si="36"/>
        <v>Retail</v>
      </c>
      <c r="G2347" s="3">
        <v>1</v>
      </c>
      <c r="H2347" s="57"/>
    </row>
    <row r="2348" spans="1:8">
      <c r="A2348" s="57"/>
      <c r="B2348" s="57"/>
      <c r="C2348" s="176">
        <v>42338.538200000003</v>
      </c>
      <c r="D2348" s="3" t="s">
        <v>445</v>
      </c>
      <c r="E2348" s="3" t="s">
        <v>453</v>
      </c>
      <c r="F2348" s="3" t="str">
        <f t="shared" si="36"/>
        <v>Wholesale</v>
      </c>
      <c r="G2348" s="3">
        <v>40</v>
      </c>
      <c r="H2348" s="57"/>
    </row>
    <row r="2349" spans="1:8">
      <c r="A2349" s="57"/>
      <c r="B2349" s="57"/>
      <c r="C2349" s="176">
        <v>41988.125699999997</v>
      </c>
      <c r="D2349" s="3" t="s">
        <v>447</v>
      </c>
      <c r="E2349" s="3" t="s">
        <v>114</v>
      </c>
      <c r="F2349" s="3" t="str">
        <f t="shared" si="36"/>
        <v>Retail</v>
      </c>
      <c r="G2349" s="3">
        <v>1</v>
      </c>
      <c r="H2349" s="57"/>
    </row>
    <row r="2350" spans="1:8">
      <c r="A2350" s="57"/>
      <c r="B2350" s="57"/>
      <c r="C2350" s="176">
        <v>42214.860399999998</v>
      </c>
      <c r="D2350" s="3" t="s">
        <v>445</v>
      </c>
      <c r="E2350" s="3" t="s">
        <v>8</v>
      </c>
      <c r="F2350" s="3" t="str">
        <f t="shared" si="36"/>
        <v>Retail</v>
      </c>
      <c r="G2350" s="3">
        <v>5</v>
      </c>
      <c r="H2350" s="57"/>
    </row>
    <row r="2351" spans="1:8">
      <c r="A2351" s="57"/>
      <c r="B2351" s="57"/>
      <c r="C2351" s="176">
        <v>41980.659</v>
      </c>
      <c r="D2351" s="3" t="s">
        <v>447</v>
      </c>
      <c r="E2351" s="3" t="s">
        <v>6</v>
      </c>
      <c r="F2351" s="3" t="str">
        <f t="shared" si="36"/>
        <v>Wholesale</v>
      </c>
      <c r="G2351" s="3">
        <v>75</v>
      </c>
      <c r="H2351" s="57"/>
    </row>
    <row r="2352" spans="1:8">
      <c r="A2352" s="57"/>
      <c r="B2352" s="57"/>
      <c r="C2352" s="176">
        <v>42364.1181</v>
      </c>
      <c r="D2352" s="3" t="s">
        <v>446</v>
      </c>
      <c r="E2352" s="3" t="s">
        <v>6</v>
      </c>
      <c r="F2352" s="3" t="str">
        <f t="shared" si="36"/>
        <v>Retail</v>
      </c>
      <c r="G2352" s="3">
        <v>9</v>
      </c>
      <c r="H2352" s="57"/>
    </row>
    <row r="2353" spans="1:8">
      <c r="A2353" s="57"/>
      <c r="B2353" s="57"/>
      <c r="C2353" s="176">
        <v>42199.078500000003</v>
      </c>
      <c r="D2353" s="3" t="s">
        <v>447</v>
      </c>
      <c r="E2353" s="3" t="s">
        <v>448</v>
      </c>
      <c r="F2353" s="3" t="str">
        <f t="shared" si="36"/>
        <v>Retail</v>
      </c>
      <c r="G2353" s="3">
        <v>5</v>
      </c>
      <c r="H2353" s="57"/>
    </row>
    <row r="2354" spans="1:8">
      <c r="A2354" s="57"/>
      <c r="B2354" s="57"/>
      <c r="C2354" s="176">
        <v>42251.770100000002</v>
      </c>
      <c r="D2354" s="3" t="s">
        <v>447</v>
      </c>
      <c r="E2354" s="3" t="s">
        <v>453</v>
      </c>
      <c r="F2354" s="3" t="str">
        <f t="shared" si="36"/>
        <v>Retail</v>
      </c>
      <c r="G2354" s="3">
        <v>3</v>
      </c>
      <c r="H2354" s="57"/>
    </row>
    <row r="2355" spans="1:8">
      <c r="A2355" s="57"/>
      <c r="B2355" s="57"/>
      <c r="C2355" s="176">
        <v>42334.472199999997</v>
      </c>
      <c r="D2355" s="3" t="s">
        <v>446</v>
      </c>
      <c r="E2355" s="3" t="s">
        <v>6</v>
      </c>
      <c r="F2355" s="3" t="str">
        <f t="shared" si="36"/>
        <v>Retail</v>
      </c>
      <c r="G2355" s="3">
        <v>6</v>
      </c>
      <c r="H2355" s="57"/>
    </row>
    <row r="2356" spans="1:8">
      <c r="A2356" s="57"/>
      <c r="B2356" s="57"/>
      <c r="C2356" s="176">
        <v>41982.156300000002</v>
      </c>
      <c r="D2356" s="3" t="s">
        <v>447</v>
      </c>
      <c r="E2356" s="3" t="s">
        <v>9</v>
      </c>
      <c r="F2356" s="3" t="str">
        <f t="shared" si="36"/>
        <v>Wholesale</v>
      </c>
      <c r="G2356" s="3">
        <v>119</v>
      </c>
      <c r="H2356" s="57"/>
    </row>
    <row r="2357" spans="1:8">
      <c r="A2357" s="57"/>
      <c r="B2357" s="57"/>
      <c r="C2357" s="176">
        <v>42216.147199999999</v>
      </c>
      <c r="D2357" s="3" t="s">
        <v>445</v>
      </c>
      <c r="E2357" s="3" t="s">
        <v>453</v>
      </c>
      <c r="F2357" s="3" t="str">
        <f t="shared" si="36"/>
        <v>Retail</v>
      </c>
      <c r="G2357" s="3">
        <v>3</v>
      </c>
      <c r="H2357" s="57"/>
    </row>
    <row r="2358" spans="1:8">
      <c r="A2358" s="57"/>
      <c r="B2358" s="57"/>
      <c r="C2358" s="176">
        <v>42232.127800000002</v>
      </c>
      <c r="D2358" s="3" t="s">
        <v>447</v>
      </c>
      <c r="E2358" s="3" t="s">
        <v>114</v>
      </c>
      <c r="F2358" s="3" t="str">
        <f t="shared" si="36"/>
        <v>Retail</v>
      </c>
      <c r="G2358" s="3">
        <v>6</v>
      </c>
      <c r="H2358" s="57"/>
    </row>
    <row r="2359" spans="1:8">
      <c r="A2359" s="57"/>
      <c r="B2359" s="57"/>
      <c r="C2359" s="176">
        <v>42360.120799999997</v>
      </c>
      <c r="D2359" s="3" t="s">
        <v>446</v>
      </c>
      <c r="E2359" s="3" t="s">
        <v>10</v>
      </c>
      <c r="F2359" s="3" t="str">
        <f t="shared" si="36"/>
        <v>Wholesale</v>
      </c>
      <c r="G2359" s="3">
        <v>50</v>
      </c>
      <c r="H2359" s="57"/>
    </row>
    <row r="2360" spans="1:8">
      <c r="A2360" s="57"/>
      <c r="B2360" s="57"/>
      <c r="C2360" s="176">
        <v>42278.277800000003</v>
      </c>
      <c r="D2360" s="3" t="s">
        <v>447</v>
      </c>
      <c r="E2360" s="3" t="s">
        <v>456</v>
      </c>
      <c r="F2360" s="3" t="str">
        <f t="shared" si="36"/>
        <v>Wholesale</v>
      </c>
      <c r="G2360" s="3">
        <v>33</v>
      </c>
      <c r="H2360" s="57"/>
    </row>
    <row r="2361" spans="1:8">
      <c r="A2361" s="57"/>
      <c r="B2361" s="57"/>
      <c r="C2361" s="176">
        <v>42298.4951</v>
      </c>
      <c r="D2361" s="3" t="s">
        <v>449</v>
      </c>
      <c r="E2361" s="3" t="s">
        <v>6</v>
      </c>
      <c r="F2361" s="3" t="str">
        <f t="shared" si="36"/>
        <v>Retail</v>
      </c>
      <c r="G2361" s="3">
        <v>1</v>
      </c>
      <c r="H2361" s="57"/>
    </row>
    <row r="2362" spans="1:8">
      <c r="A2362" s="57"/>
      <c r="B2362" s="57"/>
      <c r="C2362" s="176">
        <v>42168.534</v>
      </c>
      <c r="D2362" s="3" t="s">
        <v>447</v>
      </c>
      <c r="E2362" s="3" t="s">
        <v>453</v>
      </c>
      <c r="F2362" s="3" t="str">
        <f t="shared" si="36"/>
        <v>Wholesale</v>
      </c>
      <c r="G2362" s="3">
        <v>54</v>
      </c>
      <c r="H2362" s="57"/>
    </row>
    <row r="2363" spans="1:8">
      <c r="A2363" s="57"/>
      <c r="B2363" s="57"/>
      <c r="C2363" s="176">
        <v>42169.1417</v>
      </c>
      <c r="D2363" s="3" t="s">
        <v>445</v>
      </c>
      <c r="E2363" s="3" t="s">
        <v>453</v>
      </c>
      <c r="F2363" s="3" t="str">
        <f t="shared" si="36"/>
        <v>Retail</v>
      </c>
      <c r="G2363" s="3">
        <v>6</v>
      </c>
      <c r="H2363" s="57"/>
    </row>
    <row r="2364" spans="1:8">
      <c r="A2364" s="57"/>
      <c r="B2364" s="57"/>
      <c r="C2364" s="176">
        <v>42182.404900000001</v>
      </c>
      <c r="D2364" s="3" t="s">
        <v>447</v>
      </c>
      <c r="E2364" s="3" t="s">
        <v>453</v>
      </c>
      <c r="F2364" s="3" t="str">
        <f t="shared" si="36"/>
        <v>Retail</v>
      </c>
      <c r="G2364" s="3">
        <v>1</v>
      </c>
      <c r="H2364" s="57"/>
    </row>
    <row r="2365" spans="1:8">
      <c r="A2365" s="57"/>
      <c r="B2365" s="57"/>
      <c r="C2365" s="176">
        <v>42124.488899999997</v>
      </c>
      <c r="D2365" s="3" t="s">
        <v>445</v>
      </c>
      <c r="E2365" s="3" t="s">
        <v>453</v>
      </c>
      <c r="F2365" s="3" t="str">
        <f t="shared" si="36"/>
        <v>Wholesale</v>
      </c>
      <c r="G2365" s="3">
        <v>30</v>
      </c>
      <c r="H2365" s="57"/>
    </row>
    <row r="2366" spans="1:8">
      <c r="A2366" s="57"/>
      <c r="B2366" s="57"/>
      <c r="C2366" s="176">
        <v>42175.7667</v>
      </c>
      <c r="D2366" s="3" t="s">
        <v>446</v>
      </c>
      <c r="E2366" s="3" t="s">
        <v>453</v>
      </c>
      <c r="F2366" s="3" t="str">
        <f t="shared" si="36"/>
        <v>Wholesale</v>
      </c>
      <c r="G2366" s="3">
        <v>37</v>
      </c>
      <c r="H2366" s="57"/>
    </row>
    <row r="2367" spans="1:8">
      <c r="A2367" s="57"/>
      <c r="B2367" s="57"/>
      <c r="C2367" s="176">
        <v>42324.715300000003</v>
      </c>
      <c r="D2367" s="3" t="s">
        <v>447</v>
      </c>
      <c r="E2367" s="3" t="s">
        <v>457</v>
      </c>
      <c r="F2367" s="3" t="str">
        <f t="shared" si="36"/>
        <v>Retail</v>
      </c>
      <c r="G2367" s="3">
        <v>1</v>
      </c>
      <c r="H2367" s="57"/>
    </row>
    <row r="2368" spans="1:8">
      <c r="A2368" s="57"/>
      <c r="B2368" s="57"/>
      <c r="C2368" s="176">
        <v>41982.508300000001</v>
      </c>
      <c r="D2368" s="3" t="s">
        <v>447</v>
      </c>
      <c r="E2368" s="3" t="s">
        <v>7</v>
      </c>
      <c r="F2368" s="3" t="str">
        <f t="shared" si="36"/>
        <v>Retail</v>
      </c>
      <c r="G2368" s="3">
        <v>1</v>
      </c>
      <c r="H2368" s="57"/>
    </row>
    <row r="2369" spans="1:8">
      <c r="A2369" s="57"/>
      <c r="B2369" s="57"/>
      <c r="C2369" s="176">
        <v>42021.495799999997</v>
      </c>
      <c r="D2369" s="3" t="s">
        <v>445</v>
      </c>
      <c r="E2369" s="3" t="s">
        <v>453</v>
      </c>
      <c r="F2369" s="3" t="str">
        <f t="shared" si="36"/>
        <v>Wholesale</v>
      </c>
      <c r="G2369" s="3">
        <v>26</v>
      </c>
      <c r="H2369" s="57"/>
    </row>
    <row r="2370" spans="1:8">
      <c r="A2370" s="57"/>
      <c r="B2370" s="57"/>
      <c r="C2370" s="176">
        <v>42309.2736</v>
      </c>
      <c r="D2370" s="3" t="s">
        <v>447</v>
      </c>
      <c r="E2370" s="3" t="s">
        <v>6</v>
      </c>
      <c r="F2370" s="3" t="str">
        <f t="shared" si="36"/>
        <v>Retail</v>
      </c>
      <c r="G2370" s="3">
        <v>4</v>
      </c>
      <c r="H2370" s="57"/>
    </row>
    <row r="2371" spans="1:8">
      <c r="A2371" s="57"/>
      <c r="B2371" s="57"/>
      <c r="C2371" s="176">
        <v>42186.671499999997</v>
      </c>
      <c r="D2371" s="3" t="s">
        <v>445</v>
      </c>
      <c r="E2371" s="3" t="s">
        <v>453</v>
      </c>
      <c r="F2371" s="3" t="str">
        <f t="shared" si="36"/>
        <v>Retail</v>
      </c>
      <c r="G2371" s="3">
        <v>1</v>
      </c>
      <c r="H2371" s="57"/>
    </row>
    <row r="2372" spans="1:8">
      <c r="A2372" s="57"/>
      <c r="B2372" s="57"/>
      <c r="C2372" s="176">
        <v>41987.552799999998</v>
      </c>
      <c r="D2372" s="3" t="s">
        <v>446</v>
      </c>
      <c r="E2372" s="3" t="s">
        <v>453</v>
      </c>
      <c r="F2372" s="3" t="str">
        <f t="shared" si="36"/>
        <v>Wholesale</v>
      </c>
      <c r="G2372" s="3">
        <v>30</v>
      </c>
      <c r="H2372" s="57"/>
    </row>
    <row r="2373" spans="1:8">
      <c r="A2373" s="57"/>
      <c r="B2373" s="57"/>
      <c r="C2373" s="176">
        <v>42341.203500000003</v>
      </c>
      <c r="D2373" s="3" t="s">
        <v>447</v>
      </c>
      <c r="E2373" s="3" t="s">
        <v>458</v>
      </c>
      <c r="F2373" s="3" t="str">
        <f t="shared" si="36"/>
        <v>Retail</v>
      </c>
      <c r="G2373" s="3">
        <v>6</v>
      </c>
      <c r="H2373" s="57"/>
    </row>
    <row r="2374" spans="1:8">
      <c r="A2374" s="57"/>
      <c r="B2374" s="57"/>
      <c r="C2374" s="176">
        <v>42300.725700000003</v>
      </c>
      <c r="D2374" s="3" t="s">
        <v>446</v>
      </c>
      <c r="E2374" s="3" t="s">
        <v>6</v>
      </c>
      <c r="F2374" s="3" t="str">
        <f t="shared" si="36"/>
        <v>Wholesale</v>
      </c>
      <c r="G2374" s="3">
        <v>26</v>
      </c>
      <c r="H2374" s="57"/>
    </row>
    <row r="2375" spans="1:8">
      <c r="A2375" s="57"/>
      <c r="B2375" s="57"/>
      <c r="C2375" s="176">
        <v>42173.111100000002</v>
      </c>
      <c r="D2375" s="3" t="s">
        <v>447</v>
      </c>
      <c r="E2375" s="3" t="s">
        <v>6</v>
      </c>
      <c r="F2375" s="3" t="str">
        <f t="shared" si="36"/>
        <v>Retail</v>
      </c>
      <c r="G2375" s="3">
        <v>6</v>
      </c>
      <c r="H2375" s="57"/>
    </row>
    <row r="2376" spans="1:8">
      <c r="A2376" s="57"/>
      <c r="B2376" s="57"/>
      <c r="C2376" s="176">
        <v>42353.512499999997</v>
      </c>
      <c r="D2376" s="3" t="s">
        <v>445</v>
      </c>
      <c r="E2376" s="3" t="s">
        <v>6</v>
      </c>
      <c r="F2376" s="3" t="str">
        <f t="shared" si="36"/>
        <v>Wholesale</v>
      </c>
      <c r="G2376" s="3">
        <v>34</v>
      </c>
      <c r="H2376" s="57"/>
    </row>
    <row r="2377" spans="1:8">
      <c r="A2377" s="57"/>
      <c r="B2377" s="57"/>
      <c r="C2377" s="176">
        <v>42251.497199999998</v>
      </c>
      <c r="D2377" s="3" t="s">
        <v>445</v>
      </c>
      <c r="E2377" s="3" t="s">
        <v>10</v>
      </c>
      <c r="F2377" s="3" t="str">
        <f t="shared" si="36"/>
        <v>Wholesale</v>
      </c>
      <c r="G2377" s="3">
        <v>65</v>
      </c>
      <c r="H2377" s="57"/>
    </row>
    <row r="2378" spans="1:8">
      <c r="A2378" s="57"/>
      <c r="B2378" s="57"/>
      <c r="C2378" s="176">
        <v>41982.190300000002</v>
      </c>
      <c r="D2378" s="3" t="s">
        <v>446</v>
      </c>
      <c r="E2378" s="3" t="s">
        <v>453</v>
      </c>
      <c r="F2378" s="3" t="str">
        <f t="shared" ref="F2378:F2441" si="37">IF(G2378&lt;10,"Retail","Wholesale")</f>
        <v>Retail</v>
      </c>
      <c r="G2378" s="3">
        <v>1</v>
      </c>
      <c r="H2378" s="57"/>
    </row>
    <row r="2379" spans="1:8">
      <c r="A2379" s="57"/>
      <c r="B2379" s="57"/>
      <c r="C2379" s="176">
        <v>42038.605600000003</v>
      </c>
      <c r="D2379" s="3" t="s">
        <v>446</v>
      </c>
      <c r="E2379" s="3" t="s">
        <v>112</v>
      </c>
      <c r="F2379" s="3" t="str">
        <f t="shared" si="37"/>
        <v>Retail</v>
      </c>
      <c r="G2379" s="3">
        <v>1</v>
      </c>
      <c r="H2379" s="57"/>
    </row>
    <row r="2380" spans="1:8">
      <c r="A2380" s="57"/>
      <c r="B2380" s="57"/>
      <c r="C2380" s="176">
        <v>42359.513899999998</v>
      </c>
      <c r="D2380" s="3" t="s">
        <v>449</v>
      </c>
      <c r="E2380" s="3" t="s">
        <v>453</v>
      </c>
      <c r="F2380" s="3" t="str">
        <f t="shared" si="37"/>
        <v>Wholesale</v>
      </c>
      <c r="G2380" s="3">
        <v>41</v>
      </c>
      <c r="H2380" s="57"/>
    </row>
    <row r="2381" spans="1:8">
      <c r="A2381" s="57"/>
      <c r="B2381" s="57"/>
      <c r="C2381" s="176">
        <v>42316.021500000003</v>
      </c>
      <c r="D2381" s="3" t="s">
        <v>445</v>
      </c>
      <c r="E2381" s="3" t="s">
        <v>8</v>
      </c>
      <c r="F2381" s="3" t="str">
        <f t="shared" si="37"/>
        <v>Retail</v>
      </c>
      <c r="G2381" s="3">
        <v>1</v>
      </c>
      <c r="H2381" s="57"/>
    </row>
    <row r="2382" spans="1:8">
      <c r="A2382" s="57"/>
      <c r="B2382" s="57"/>
      <c r="C2382" s="176">
        <v>42349.708299999998</v>
      </c>
      <c r="D2382" s="3" t="s">
        <v>445</v>
      </c>
      <c r="E2382" s="3" t="s">
        <v>312</v>
      </c>
      <c r="F2382" s="3" t="str">
        <f t="shared" si="37"/>
        <v>Retail</v>
      </c>
      <c r="G2382" s="3">
        <v>2</v>
      </c>
      <c r="H2382" s="57"/>
    </row>
    <row r="2383" spans="1:8">
      <c r="A2383" s="57"/>
      <c r="B2383" s="57"/>
      <c r="C2383" s="176">
        <v>41979.500699999997</v>
      </c>
      <c r="D2383" s="3" t="s">
        <v>445</v>
      </c>
      <c r="E2383" s="3" t="s">
        <v>454</v>
      </c>
      <c r="F2383" s="3" t="str">
        <f t="shared" si="37"/>
        <v>Retail</v>
      </c>
      <c r="G2383" s="3">
        <v>1</v>
      </c>
      <c r="H2383" s="57"/>
    </row>
    <row r="2384" spans="1:8">
      <c r="A2384" s="57"/>
      <c r="B2384" s="57"/>
      <c r="C2384" s="176">
        <v>42258.527800000003</v>
      </c>
      <c r="D2384" s="3" t="s">
        <v>445</v>
      </c>
      <c r="E2384" s="3" t="s">
        <v>6</v>
      </c>
      <c r="F2384" s="3" t="str">
        <f t="shared" si="37"/>
        <v>Retail</v>
      </c>
      <c r="G2384" s="3">
        <v>7</v>
      </c>
      <c r="H2384" s="57"/>
    </row>
    <row r="2385" spans="1:8">
      <c r="A2385" s="57"/>
      <c r="B2385" s="57"/>
      <c r="C2385" s="176">
        <v>41978.043100000003</v>
      </c>
      <c r="D2385" s="3" t="s">
        <v>446</v>
      </c>
      <c r="E2385" s="3" t="s">
        <v>453</v>
      </c>
      <c r="F2385" s="3" t="str">
        <f t="shared" si="37"/>
        <v>Retail</v>
      </c>
      <c r="G2385" s="3">
        <v>1</v>
      </c>
      <c r="H2385" s="57"/>
    </row>
    <row r="2386" spans="1:8">
      <c r="A2386" s="57"/>
      <c r="B2386" s="57"/>
      <c r="C2386" s="176">
        <v>41983.977099999996</v>
      </c>
      <c r="D2386" s="3" t="s">
        <v>445</v>
      </c>
      <c r="E2386" s="3" t="s">
        <v>448</v>
      </c>
      <c r="F2386" s="3" t="str">
        <f t="shared" si="37"/>
        <v>Retail</v>
      </c>
      <c r="G2386" s="3">
        <v>1</v>
      </c>
      <c r="H2386" s="57"/>
    </row>
    <row r="2387" spans="1:8">
      <c r="A2387" s="57"/>
      <c r="B2387" s="57"/>
      <c r="C2387" s="176">
        <v>42262.040999999997</v>
      </c>
      <c r="D2387" s="3" t="s">
        <v>445</v>
      </c>
      <c r="E2387" s="3" t="s">
        <v>453</v>
      </c>
      <c r="F2387" s="3" t="str">
        <f t="shared" si="37"/>
        <v>Wholesale</v>
      </c>
      <c r="G2387" s="3">
        <v>40</v>
      </c>
      <c r="H2387" s="57"/>
    </row>
    <row r="2388" spans="1:8">
      <c r="A2388" s="57"/>
      <c r="B2388" s="57"/>
      <c r="C2388" s="176">
        <v>41983.547200000001</v>
      </c>
      <c r="D2388" s="3" t="s">
        <v>449</v>
      </c>
      <c r="E2388" s="3" t="s">
        <v>6</v>
      </c>
      <c r="F2388" s="3" t="str">
        <f t="shared" si="37"/>
        <v>Retail</v>
      </c>
      <c r="G2388" s="3">
        <v>1</v>
      </c>
      <c r="H2388" s="57"/>
    </row>
    <row r="2389" spans="1:8">
      <c r="A2389" s="57"/>
      <c r="B2389" s="57"/>
      <c r="C2389" s="176">
        <v>42237.521500000003</v>
      </c>
      <c r="D2389" s="3" t="s">
        <v>449</v>
      </c>
      <c r="E2389" s="3" t="s">
        <v>10</v>
      </c>
      <c r="F2389" s="3" t="str">
        <f t="shared" si="37"/>
        <v>Wholesale</v>
      </c>
      <c r="G2389" s="3">
        <v>29</v>
      </c>
      <c r="H2389" s="57"/>
    </row>
    <row r="2390" spans="1:8">
      <c r="A2390" s="57"/>
      <c r="B2390" s="57"/>
      <c r="C2390" s="176">
        <v>42264.520100000002</v>
      </c>
      <c r="D2390" s="3" t="s">
        <v>445</v>
      </c>
      <c r="E2390" s="3" t="s">
        <v>461</v>
      </c>
      <c r="F2390" s="3" t="str">
        <f t="shared" si="37"/>
        <v>Retail</v>
      </c>
      <c r="G2390" s="3">
        <v>6</v>
      </c>
      <c r="H2390" s="57"/>
    </row>
    <row r="2391" spans="1:8">
      <c r="A2391" s="57"/>
      <c r="B2391" s="57"/>
      <c r="C2391" s="176">
        <v>41980.495799999997</v>
      </c>
      <c r="D2391" s="3" t="s">
        <v>445</v>
      </c>
      <c r="E2391" s="3" t="s">
        <v>448</v>
      </c>
      <c r="F2391" s="3" t="str">
        <f t="shared" si="37"/>
        <v>Retail</v>
      </c>
      <c r="G2391" s="3">
        <v>1</v>
      </c>
      <c r="H2391" s="57"/>
    </row>
    <row r="2392" spans="1:8">
      <c r="A2392" s="57"/>
      <c r="B2392" s="57"/>
      <c r="C2392" s="176">
        <v>42153.705600000001</v>
      </c>
      <c r="D2392" s="3" t="s">
        <v>445</v>
      </c>
      <c r="E2392" s="3" t="s">
        <v>453</v>
      </c>
      <c r="F2392" s="3" t="str">
        <f t="shared" si="37"/>
        <v>Wholesale</v>
      </c>
      <c r="G2392" s="3">
        <v>35</v>
      </c>
      <c r="H2392" s="57"/>
    </row>
    <row r="2393" spans="1:8">
      <c r="A2393" s="57"/>
      <c r="B2393" s="57"/>
      <c r="C2393" s="176">
        <v>42309.494400000003</v>
      </c>
      <c r="D2393" s="3" t="s">
        <v>445</v>
      </c>
      <c r="E2393" s="3" t="s">
        <v>453</v>
      </c>
      <c r="F2393" s="3" t="str">
        <f t="shared" si="37"/>
        <v>Retail</v>
      </c>
      <c r="G2393" s="3">
        <v>4</v>
      </c>
      <c r="H2393" s="57"/>
    </row>
    <row r="2394" spans="1:8">
      <c r="A2394" s="57"/>
      <c r="B2394" s="57"/>
      <c r="C2394" s="176">
        <v>42265.529900000001</v>
      </c>
      <c r="D2394" s="3" t="s">
        <v>447</v>
      </c>
      <c r="E2394" s="3" t="s">
        <v>312</v>
      </c>
      <c r="F2394" s="3" t="str">
        <f t="shared" si="37"/>
        <v>Wholesale</v>
      </c>
      <c r="G2394" s="3">
        <v>117</v>
      </c>
      <c r="H2394" s="57"/>
    </row>
    <row r="2395" spans="1:8">
      <c r="A2395" s="57"/>
      <c r="B2395" s="57"/>
      <c r="C2395" s="176">
        <v>42055.742400000003</v>
      </c>
      <c r="D2395" s="3" t="s">
        <v>445</v>
      </c>
      <c r="E2395" s="3" t="s">
        <v>7</v>
      </c>
      <c r="F2395" s="3" t="str">
        <f t="shared" si="37"/>
        <v>Wholesale</v>
      </c>
      <c r="G2395" s="3">
        <v>48</v>
      </c>
      <c r="H2395" s="57"/>
    </row>
    <row r="2396" spans="1:8">
      <c r="A2396" s="57"/>
      <c r="B2396" s="57"/>
      <c r="C2396" s="176">
        <v>41979.737500000003</v>
      </c>
      <c r="D2396" s="3" t="s">
        <v>447</v>
      </c>
      <c r="E2396" s="3" t="s">
        <v>312</v>
      </c>
      <c r="F2396" s="3" t="str">
        <f t="shared" si="37"/>
        <v>Retail</v>
      </c>
      <c r="G2396" s="3">
        <v>5</v>
      </c>
      <c r="H2396" s="57"/>
    </row>
    <row r="2397" spans="1:8">
      <c r="A2397" s="57"/>
      <c r="B2397" s="57"/>
      <c r="C2397" s="176">
        <v>42362.481899999999</v>
      </c>
      <c r="D2397" s="3" t="s">
        <v>446</v>
      </c>
      <c r="E2397" s="3" t="s">
        <v>461</v>
      </c>
      <c r="F2397" s="3" t="str">
        <f t="shared" si="37"/>
        <v>Retail</v>
      </c>
      <c r="G2397" s="3">
        <v>7</v>
      </c>
      <c r="H2397" s="57"/>
    </row>
    <row r="2398" spans="1:8">
      <c r="A2398" s="57"/>
      <c r="B2398" s="57"/>
      <c r="C2398" s="176">
        <v>41979.210400000004</v>
      </c>
      <c r="D2398" s="3" t="s">
        <v>445</v>
      </c>
      <c r="E2398" s="3" t="s">
        <v>455</v>
      </c>
      <c r="F2398" s="3" t="str">
        <f t="shared" si="37"/>
        <v>Retail</v>
      </c>
      <c r="G2398" s="3">
        <v>1</v>
      </c>
      <c r="H2398" s="57"/>
    </row>
    <row r="2399" spans="1:8">
      <c r="A2399" s="57"/>
      <c r="B2399" s="57"/>
      <c r="C2399" s="176">
        <v>42359.486799999999</v>
      </c>
      <c r="D2399" s="3" t="s">
        <v>446</v>
      </c>
      <c r="E2399" s="3" t="s">
        <v>461</v>
      </c>
      <c r="F2399" s="3" t="str">
        <f t="shared" si="37"/>
        <v>Wholesale</v>
      </c>
      <c r="G2399" s="3">
        <v>47</v>
      </c>
      <c r="H2399" s="57"/>
    </row>
    <row r="2400" spans="1:8">
      <c r="A2400" s="57"/>
      <c r="B2400" s="57"/>
      <c r="C2400" s="176">
        <v>42357.736799999999</v>
      </c>
      <c r="D2400" s="3" t="s">
        <v>445</v>
      </c>
      <c r="E2400" s="3" t="s">
        <v>453</v>
      </c>
      <c r="F2400" s="3" t="str">
        <f t="shared" si="37"/>
        <v>Retail</v>
      </c>
      <c r="G2400" s="3">
        <v>1</v>
      </c>
      <c r="H2400" s="57"/>
    </row>
    <row r="2401" spans="1:8">
      <c r="A2401" s="57"/>
      <c r="B2401" s="57"/>
      <c r="C2401" s="176">
        <v>42158.115299999998</v>
      </c>
      <c r="D2401" s="3" t="s">
        <v>445</v>
      </c>
      <c r="E2401" s="3" t="s">
        <v>454</v>
      </c>
      <c r="F2401" s="3" t="str">
        <f t="shared" si="37"/>
        <v>Retail</v>
      </c>
      <c r="G2401" s="3">
        <v>2</v>
      </c>
      <c r="H2401" s="57"/>
    </row>
    <row r="2402" spans="1:8">
      <c r="A2402" s="57"/>
      <c r="B2402" s="57"/>
      <c r="C2402" s="176">
        <v>42357.547200000001</v>
      </c>
      <c r="D2402" s="3" t="s">
        <v>446</v>
      </c>
      <c r="E2402" s="3" t="s">
        <v>6</v>
      </c>
      <c r="F2402" s="3" t="str">
        <f t="shared" si="37"/>
        <v>Retail</v>
      </c>
      <c r="G2402" s="3">
        <v>1</v>
      </c>
      <c r="H2402" s="57"/>
    </row>
    <row r="2403" spans="1:8">
      <c r="A2403" s="57"/>
      <c r="B2403" s="57"/>
      <c r="C2403" s="176">
        <v>42187.165999999997</v>
      </c>
      <c r="D2403" s="3" t="s">
        <v>445</v>
      </c>
      <c r="E2403" s="3" t="s">
        <v>8</v>
      </c>
      <c r="F2403" s="3" t="str">
        <f t="shared" si="37"/>
        <v>Retail</v>
      </c>
      <c r="G2403" s="3">
        <v>2</v>
      </c>
      <c r="H2403" s="57"/>
    </row>
    <row r="2404" spans="1:8">
      <c r="A2404" s="57"/>
      <c r="B2404" s="57"/>
      <c r="C2404" s="176">
        <v>42347.5674</v>
      </c>
      <c r="D2404" s="3" t="s">
        <v>445</v>
      </c>
      <c r="E2404" s="3" t="s">
        <v>8</v>
      </c>
      <c r="F2404" s="3" t="str">
        <f t="shared" si="37"/>
        <v>Retail</v>
      </c>
      <c r="G2404" s="3">
        <v>4</v>
      </c>
      <c r="H2404" s="57"/>
    </row>
    <row r="2405" spans="1:8">
      <c r="A2405" s="57"/>
      <c r="B2405" s="57"/>
      <c r="C2405" s="176">
        <v>42171.4493</v>
      </c>
      <c r="D2405" s="3" t="s">
        <v>445</v>
      </c>
      <c r="E2405" s="3" t="s">
        <v>9</v>
      </c>
      <c r="F2405" s="3" t="str">
        <f t="shared" si="37"/>
        <v>Retail</v>
      </c>
      <c r="G2405" s="3">
        <v>2</v>
      </c>
      <c r="H2405" s="57"/>
    </row>
    <row r="2406" spans="1:8">
      <c r="A2406" s="57"/>
      <c r="B2406" s="57"/>
      <c r="C2406" s="176">
        <v>41980.551399999997</v>
      </c>
      <c r="D2406" s="3" t="s">
        <v>447</v>
      </c>
      <c r="E2406" s="3" t="s">
        <v>9</v>
      </c>
      <c r="F2406" s="3" t="str">
        <f t="shared" si="37"/>
        <v>Wholesale</v>
      </c>
      <c r="G2406" s="3">
        <v>86</v>
      </c>
      <c r="H2406" s="57"/>
    </row>
    <row r="2407" spans="1:8">
      <c r="A2407" s="57"/>
      <c r="B2407" s="57"/>
      <c r="C2407" s="176">
        <v>41979.525699999998</v>
      </c>
      <c r="D2407" s="3" t="s">
        <v>447</v>
      </c>
      <c r="E2407" s="3" t="s">
        <v>10</v>
      </c>
      <c r="F2407" s="3" t="str">
        <f t="shared" si="37"/>
        <v>Wholesale</v>
      </c>
      <c r="G2407" s="3">
        <v>28</v>
      </c>
      <c r="H2407" s="57"/>
    </row>
    <row r="2408" spans="1:8">
      <c r="A2408" s="57"/>
      <c r="B2408" s="57"/>
      <c r="C2408" s="176">
        <v>41988.2042</v>
      </c>
      <c r="D2408" s="3" t="s">
        <v>445</v>
      </c>
      <c r="E2408" s="3" t="s">
        <v>6</v>
      </c>
      <c r="F2408" s="3" t="str">
        <f t="shared" si="37"/>
        <v>Retail</v>
      </c>
      <c r="G2408" s="3">
        <v>5</v>
      </c>
      <c r="H2408" s="57"/>
    </row>
    <row r="2409" spans="1:8">
      <c r="A2409" s="57"/>
      <c r="B2409" s="57"/>
      <c r="C2409" s="176">
        <v>41984.521500000003</v>
      </c>
      <c r="D2409" s="3" t="s">
        <v>445</v>
      </c>
      <c r="E2409" s="3" t="s">
        <v>8</v>
      </c>
      <c r="F2409" s="3" t="str">
        <f t="shared" si="37"/>
        <v>Wholesale</v>
      </c>
      <c r="G2409" s="3">
        <v>32</v>
      </c>
      <c r="H2409" s="57"/>
    </row>
    <row r="2410" spans="1:8">
      <c r="A2410" s="57"/>
      <c r="B2410" s="57"/>
      <c r="C2410" s="176">
        <v>42212.2111</v>
      </c>
      <c r="D2410" s="3" t="s">
        <v>449</v>
      </c>
      <c r="E2410" s="3" t="s">
        <v>453</v>
      </c>
      <c r="F2410" s="3" t="str">
        <f t="shared" si="37"/>
        <v>Wholesale</v>
      </c>
      <c r="G2410" s="3">
        <v>38</v>
      </c>
      <c r="H2410" s="57"/>
    </row>
    <row r="2411" spans="1:8">
      <c r="A2411" s="57"/>
      <c r="B2411" s="57"/>
      <c r="C2411" s="176">
        <v>42172.000699999997</v>
      </c>
      <c r="D2411" s="3" t="s">
        <v>447</v>
      </c>
      <c r="E2411" s="3" t="s">
        <v>453</v>
      </c>
      <c r="F2411" s="3" t="str">
        <f t="shared" si="37"/>
        <v>Retail</v>
      </c>
      <c r="G2411" s="3">
        <v>4</v>
      </c>
      <c r="H2411" s="57"/>
    </row>
    <row r="2412" spans="1:8">
      <c r="A2412" s="57"/>
      <c r="B2412" s="57"/>
      <c r="C2412" s="176">
        <v>42104.763200000001</v>
      </c>
      <c r="D2412" s="3" t="s">
        <v>447</v>
      </c>
      <c r="E2412" s="3" t="s">
        <v>453</v>
      </c>
      <c r="F2412" s="3" t="str">
        <f t="shared" si="37"/>
        <v>Wholesale</v>
      </c>
      <c r="G2412" s="3">
        <v>50</v>
      </c>
      <c r="H2412" s="57"/>
    </row>
    <row r="2413" spans="1:8">
      <c r="A2413" s="57"/>
      <c r="B2413" s="57"/>
      <c r="C2413" s="176">
        <v>42335.962500000001</v>
      </c>
      <c r="D2413" s="3" t="s">
        <v>449</v>
      </c>
      <c r="E2413" s="3" t="s">
        <v>453</v>
      </c>
      <c r="F2413" s="3" t="str">
        <f t="shared" si="37"/>
        <v>Wholesale</v>
      </c>
      <c r="G2413" s="3">
        <v>95</v>
      </c>
      <c r="H2413" s="57"/>
    </row>
    <row r="2414" spans="1:8">
      <c r="A2414" s="57"/>
      <c r="B2414" s="57"/>
      <c r="C2414" s="176">
        <v>42209.5236</v>
      </c>
      <c r="D2414" s="3" t="s">
        <v>446</v>
      </c>
      <c r="E2414" s="3" t="s">
        <v>453</v>
      </c>
      <c r="F2414" s="3" t="str">
        <f t="shared" si="37"/>
        <v>Wholesale</v>
      </c>
      <c r="G2414" s="3">
        <v>60</v>
      </c>
      <c r="H2414" s="57"/>
    </row>
    <row r="2415" spans="1:8">
      <c r="A2415" s="57"/>
      <c r="B2415" s="57"/>
      <c r="C2415" s="176">
        <v>42220.5236</v>
      </c>
      <c r="D2415" s="3" t="s">
        <v>445</v>
      </c>
      <c r="E2415" s="3" t="s">
        <v>460</v>
      </c>
      <c r="F2415" s="3" t="str">
        <f t="shared" si="37"/>
        <v>Retail</v>
      </c>
      <c r="G2415" s="3">
        <v>1</v>
      </c>
      <c r="H2415" s="57"/>
    </row>
    <row r="2416" spans="1:8">
      <c r="A2416" s="57"/>
      <c r="B2416" s="57"/>
      <c r="C2416" s="176">
        <v>41983.453500000003</v>
      </c>
      <c r="D2416" s="3" t="s">
        <v>447</v>
      </c>
      <c r="E2416" s="3" t="s">
        <v>9</v>
      </c>
      <c r="F2416" s="3" t="str">
        <f t="shared" si="37"/>
        <v>Retail</v>
      </c>
      <c r="G2416" s="3">
        <v>2</v>
      </c>
      <c r="H2416" s="57"/>
    </row>
    <row r="2417" spans="1:8">
      <c r="A2417" s="57"/>
      <c r="B2417" s="57"/>
      <c r="C2417" s="176">
        <v>41983.519399999997</v>
      </c>
      <c r="D2417" s="3" t="s">
        <v>445</v>
      </c>
      <c r="E2417" s="3" t="s">
        <v>6</v>
      </c>
      <c r="F2417" s="3" t="str">
        <f t="shared" si="37"/>
        <v>Retail</v>
      </c>
      <c r="G2417" s="3">
        <v>4</v>
      </c>
      <c r="H2417" s="57"/>
    </row>
    <row r="2418" spans="1:8">
      <c r="A2418" s="57"/>
      <c r="B2418" s="57"/>
      <c r="C2418" s="176">
        <v>42157.121500000001</v>
      </c>
      <c r="D2418" s="3" t="s">
        <v>446</v>
      </c>
      <c r="E2418" s="3" t="s">
        <v>459</v>
      </c>
      <c r="F2418" s="3" t="str">
        <f t="shared" si="37"/>
        <v>Retail</v>
      </c>
      <c r="G2418" s="3">
        <v>2</v>
      </c>
      <c r="H2418" s="57"/>
    </row>
    <row r="2419" spans="1:8">
      <c r="A2419" s="57"/>
      <c r="B2419" s="57"/>
      <c r="C2419" s="176">
        <v>42214.291700000002</v>
      </c>
      <c r="D2419" s="3" t="s">
        <v>447</v>
      </c>
      <c r="E2419" s="3" t="s">
        <v>448</v>
      </c>
      <c r="F2419" s="3" t="str">
        <f t="shared" si="37"/>
        <v>Retail</v>
      </c>
      <c r="G2419" s="3">
        <v>3</v>
      </c>
      <c r="H2419" s="57"/>
    </row>
    <row r="2420" spans="1:8">
      <c r="A2420" s="57"/>
      <c r="B2420" s="57"/>
      <c r="C2420" s="176">
        <v>42256.470099999999</v>
      </c>
      <c r="D2420" s="3" t="s">
        <v>447</v>
      </c>
      <c r="E2420" s="3" t="s">
        <v>453</v>
      </c>
      <c r="F2420" s="3" t="str">
        <f t="shared" si="37"/>
        <v>Retail</v>
      </c>
      <c r="G2420" s="3">
        <v>4</v>
      </c>
      <c r="H2420" s="57"/>
    </row>
    <row r="2421" spans="1:8">
      <c r="A2421" s="57"/>
      <c r="B2421" s="57"/>
      <c r="C2421" s="176">
        <v>42356.756300000001</v>
      </c>
      <c r="D2421" s="3" t="s">
        <v>446</v>
      </c>
      <c r="E2421" s="3" t="s">
        <v>6</v>
      </c>
      <c r="F2421" s="3" t="str">
        <f t="shared" si="37"/>
        <v>Retail</v>
      </c>
      <c r="G2421" s="3">
        <v>1</v>
      </c>
      <c r="H2421" s="57"/>
    </row>
    <row r="2422" spans="1:8">
      <c r="A2422" s="57"/>
      <c r="B2422" s="57"/>
      <c r="C2422" s="176">
        <v>42228.703500000003</v>
      </c>
      <c r="D2422" s="3" t="s">
        <v>447</v>
      </c>
      <c r="E2422" s="3" t="s">
        <v>8</v>
      </c>
      <c r="F2422" s="3" t="str">
        <f t="shared" si="37"/>
        <v>Retail</v>
      </c>
      <c r="G2422" s="3">
        <v>1</v>
      </c>
      <c r="H2422" s="57"/>
    </row>
    <row r="2423" spans="1:8">
      <c r="A2423" s="57"/>
      <c r="B2423" s="57"/>
      <c r="C2423" s="176">
        <v>42358.463199999998</v>
      </c>
      <c r="D2423" s="3" t="s">
        <v>445</v>
      </c>
      <c r="E2423" s="3" t="s">
        <v>453</v>
      </c>
      <c r="F2423" s="3" t="str">
        <f t="shared" si="37"/>
        <v>Retail</v>
      </c>
      <c r="G2423" s="3">
        <v>2</v>
      </c>
      <c r="H2423" s="57"/>
    </row>
    <row r="2424" spans="1:8">
      <c r="A2424" s="57"/>
      <c r="B2424" s="57"/>
      <c r="C2424" s="176">
        <v>42182.665999999997</v>
      </c>
      <c r="D2424" s="3" t="s">
        <v>446</v>
      </c>
      <c r="E2424" s="3" t="s">
        <v>453</v>
      </c>
      <c r="F2424" s="3" t="str">
        <f t="shared" si="37"/>
        <v>Wholesale</v>
      </c>
      <c r="G2424" s="3">
        <v>35</v>
      </c>
      <c r="H2424" s="57"/>
    </row>
    <row r="2425" spans="1:8">
      <c r="A2425" s="57"/>
      <c r="B2425" s="57"/>
      <c r="C2425" s="176">
        <v>42249.735399999998</v>
      </c>
      <c r="D2425" s="3" t="s">
        <v>446</v>
      </c>
      <c r="E2425" s="3" t="s">
        <v>453</v>
      </c>
      <c r="F2425" s="3" t="str">
        <f t="shared" si="37"/>
        <v>Retail</v>
      </c>
      <c r="G2425" s="3">
        <v>5</v>
      </c>
      <c r="H2425" s="57"/>
    </row>
    <row r="2426" spans="1:8">
      <c r="A2426" s="57"/>
      <c r="B2426" s="57"/>
      <c r="C2426" s="176">
        <v>42230.604200000002</v>
      </c>
      <c r="D2426" s="3" t="s">
        <v>447</v>
      </c>
      <c r="E2426" s="3" t="s">
        <v>114</v>
      </c>
      <c r="F2426" s="3" t="str">
        <f t="shared" si="37"/>
        <v>Wholesale</v>
      </c>
      <c r="G2426" s="3">
        <v>64</v>
      </c>
      <c r="H2426" s="57"/>
    </row>
    <row r="2427" spans="1:8">
      <c r="A2427" s="57"/>
      <c r="B2427" s="57"/>
      <c r="C2427" s="176">
        <v>41984.202100000002</v>
      </c>
      <c r="D2427" s="3" t="s">
        <v>449</v>
      </c>
      <c r="E2427" s="3" t="s">
        <v>460</v>
      </c>
      <c r="F2427" s="3" t="str">
        <f t="shared" si="37"/>
        <v>Retail</v>
      </c>
      <c r="G2427" s="3">
        <v>7</v>
      </c>
      <c r="H2427" s="57"/>
    </row>
    <row r="2428" spans="1:8">
      <c r="A2428" s="57"/>
      <c r="B2428" s="57"/>
      <c r="C2428" s="176">
        <v>42223.540300000001</v>
      </c>
      <c r="D2428" s="3" t="s">
        <v>446</v>
      </c>
      <c r="E2428" s="3" t="s">
        <v>9</v>
      </c>
      <c r="F2428" s="3" t="str">
        <f t="shared" si="37"/>
        <v>Retail</v>
      </c>
      <c r="G2428" s="3">
        <v>1</v>
      </c>
      <c r="H2428" s="57"/>
    </row>
    <row r="2429" spans="1:8">
      <c r="A2429" s="57"/>
      <c r="B2429" s="57"/>
      <c r="C2429" s="176">
        <v>42190.147199999999</v>
      </c>
      <c r="D2429" s="3" t="s">
        <v>445</v>
      </c>
      <c r="E2429" s="3" t="s">
        <v>453</v>
      </c>
      <c r="F2429" s="3" t="str">
        <f t="shared" si="37"/>
        <v>Retail</v>
      </c>
      <c r="G2429" s="3">
        <v>7</v>
      </c>
      <c r="H2429" s="57"/>
    </row>
    <row r="2430" spans="1:8">
      <c r="A2430" s="57"/>
      <c r="B2430" s="57"/>
      <c r="C2430" s="176">
        <v>42246.697200000002</v>
      </c>
      <c r="D2430" s="3" t="s">
        <v>446</v>
      </c>
      <c r="E2430" s="3" t="s">
        <v>114</v>
      </c>
      <c r="F2430" s="3" t="str">
        <f t="shared" si="37"/>
        <v>Wholesale</v>
      </c>
      <c r="G2430" s="3">
        <v>37</v>
      </c>
      <c r="H2430" s="57"/>
    </row>
    <row r="2431" spans="1:8">
      <c r="A2431" s="57"/>
      <c r="B2431" s="57"/>
      <c r="C2431" s="176">
        <v>41983.113899999997</v>
      </c>
      <c r="D2431" s="3" t="s">
        <v>446</v>
      </c>
      <c r="E2431" s="3" t="s">
        <v>453</v>
      </c>
      <c r="F2431" s="3" t="str">
        <f t="shared" si="37"/>
        <v>Wholesale</v>
      </c>
      <c r="G2431" s="3">
        <v>39</v>
      </c>
      <c r="H2431" s="57"/>
    </row>
    <row r="2432" spans="1:8">
      <c r="A2432" s="57"/>
      <c r="B2432" s="57"/>
      <c r="C2432" s="176">
        <v>42098.752099999998</v>
      </c>
      <c r="D2432" s="3" t="s">
        <v>446</v>
      </c>
      <c r="E2432" s="3" t="s">
        <v>6</v>
      </c>
      <c r="F2432" s="3" t="str">
        <f t="shared" si="37"/>
        <v>Wholesale</v>
      </c>
      <c r="G2432" s="3">
        <v>32</v>
      </c>
      <c r="H2432" s="57"/>
    </row>
    <row r="2433" spans="1:8">
      <c r="A2433" s="57"/>
      <c r="B2433" s="57"/>
      <c r="C2433" s="176">
        <v>42351.159</v>
      </c>
      <c r="D2433" s="3" t="s">
        <v>445</v>
      </c>
      <c r="E2433" s="3" t="s">
        <v>114</v>
      </c>
      <c r="F2433" s="3" t="str">
        <f t="shared" si="37"/>
        <v>Retail</v>
      </c>
      <c r="G2433" s="3">
        <v>6</v>
      </c>
      <c r="H2433" s="57"/>
    </row>
    <row r="2434" spans="1:8">
      <c r="A2434" s="57"/>
      <c r="B2434" s="57"/>
      <c r="C2434" s="176">
        <v>41984.1875</v>
      </c>
      <c r="D2434" s="3" t="s">
        <v>445</v>
      </c>
      <c r="E2434" s="3" t="s">
        <v>448</v>
      </c>
      <c r="F2434" s="3" t="str">
        <f t="shared" si="37"/>
        <v>Retail</v>
      </c>
      <c r="G2434" s="3">
        <v>2</v>
      </c>
      <c r="H2434" s="57"/>
    </row>
    <row r="2435" spans="1:8">
      <c r="A2435" s="57"/>
      <c r="B2435" s="57"/>
      <c r="C2435" s="176">
        <v>42333.519399999997</v>
      </c>
      <c r="D2435" s="3" t="s">
        <v>447</v>
      </c>
      <c r="E2435" s="3" t="s">
        <v>114</v>
      </c>
      <c r="F2435" s="3" t="str">
        <f t="shared" si="37"/>
        <v>Retail</v>
      </c>
      <c r="G2435" s="3">
        <v>1</v>
      </c>
      <c r="H2435" s="57"/>
    </row>
    <row r="2436" spans="1:8">
      <c r="A2436" s="57"/>
      <c r="B2436" s="57"/>
      <c r="C2436" s="176">
        <v>42279.421499999997</v>
      </c>
      <c r="D2436" s="3" t="s">
        <v>445</v>
      </c>
      <c r="E2436" s="3" t="s">
        <v>461</v>
      </c>
      <c r="F2436" s="3" t="str">
        <f t="shared" si="37"/>
        <v>Wholesale</v>
      </c>
      <c r="G2436" s="3">
        <v>61</v>
      </c>
      <c r="H2436" s="57"/>
    </row>
    <row r="2437" spans="1:8">
      <c r="A2437" s="57"/>
      <c r="B2437" s="57"/>
      <c r="C2437" s="176">
        <v>42255.508999999998</v>
      </c>
      <c r="D2437" s="3" t="s">
        <v>447</v>
      </c>
      <c r="E2437" s="3" t="s">
        <v>453</v>
      </c>
      <c r="F2437" s="3" t="str">
        <f t="shared" si="37"/>
        <v>Wholesale</v>
      </c>
      <c r="G2437" s="3">
        <v>60</v>
      </c>
      <c r="H2437" s="57"/>
    </row>
    <row r="2438" spans="1:8">
      <c r="A2438" s="57"/>
      <c r="B2438" s="57"/>
      <c r="C2438" s="176">
        <v>42176.513200000001</v>
      </c>
      <c r="D2438" s="3" t="s">
        <v>447</v>
      </c>
      <c r="E2438" s="3" t="s">
        <v>112</v>
      </c>
      <c r="F2438" s="3" t="str">
        <f t="shared" si="37"/>
        <v>Wholesale</v>
      </c>
      <c r="G2438" s="3">
        <v>54</v>
      </c>
      <c r="H2438" s="57"/>
    </row>
    <row r="2439" spans="1:8">
      <c r="A2439" s="57"/>
      <c r="B2439" s="57"/>
      <c r="C2439" s="176">
        <v>42211.627099999998</v>
      </c>
      <c r="D2439" s="3" t="s">
        <v>445</v>
      </c>
      <c r="E2439" s="3" t="s">
        <v>10</v>
      </c>
      <c r="F2439" s="3" t="str">
        <f t="shared" si="37"/>
        <v>Retail</v>
      </c>
      <c r="G2439" s="3">
        <v>3</v>
      </c>
      <c r="H2439" s="57"/>
    </row>
    <row r="2440" spans="1:8">
      <c r="A2440" s="57"/>
      <c r="B2440" s="57"/>
      <c r="C2440" s="176">
        <v>42222.475700000003</v>
      </c>
      <c r="D2440" s="3" t="s">
        <v>447</v>
      </c>
      <c r="E2440" s="3" t="s">
        <v>9</v>
      </c>
      <c r="F2440" s="3" t="str">
        <f t="shared" si="37"/>
        <v>Retail</v>
      </c>
      <c r="G2440" s="3">
        <v>8</v>
      </c>
      <c r="H2440" s="57"/>
    </row>
    <row r="2441" spans="1:8">
      <c r="A2441" s="57"/>
      <c r="B2441" s="57"/>
      <c r="C2441" s="176">
        <v>42359.208299999998</v>
      </c>
      <c r="D2441" s="3" t="s">
        <v>445</v>
      </c>
      <c r="E2441" s="3" t="s">
        <v>453</v>
      </c>
      <c r="F2441" s="3" t="str">
        <f t="shared" si="37"/>
        <v>Wholesale</v>
      </c>
      <c r="G2441" s="3">
        <v>89</v>
      </c>
      <c r="H2441" s="57"/>
    </row>
    <row r="2442" spans="1:8">
      <c r="A2442" s="57"/>
      <c r="B2442" s="57"/>
      <c r="C2442" s="176">
        <v>41980.497199999998</v>
      </c>
      <c r="D2442" s="3" t="s">
        <v>445</v>
      </c>
      <c r="E2442" s="3" t="s">
        <v>452</v>
      </c>
      <c r="F2442" s="3" t="str">
        <f t="shared" ref="F2442:F2505" si="38">IF(G2442&lt;10,"Retail","Wholesale")</f>
        <v>Wholesale</v>
      </c>
      <c r="G2442" s="3">
        <v>64</v>
      </c>
      <c r="H2442" s="57"/>
    </row>
    <row r="2443" spans="1:8">
      <c r="A2443" s="57"/>
      <c r="B2443" s="57"/>
      <c r="C2443" s="176">
        <v>42293.1535</v>
      </c>
      <c r="D2443" s="3" t="s">
        <v>446</v>
      </c>
      <c r="E2443" s="3" t="s">
        <v>6</v>
      </c>
      <c r="F2443" s="3" t="str">
        <f t="shared" si="38"/>
        <v>Retail</v>
      </c>
      <c r="G2443" s="3">
        <v>4</v>
      </c>
      <c r="H2443" s="57"/>
    </row>
    <row r="2444" spans="1:8">
      <c r="A2444" s="57"/>
      <c r="B2444" s="57"/>
      <c r="C2444" s="176">
        <v>42213.464599999999</v>
      </c>
      <c r="D2444" s="3" t="s">
        <v>445</v>
      </c>
      <c r="E2444" s="3" t="s">
        <v>7</v>
      </c>
      <c r="F2444" s="3" t="str">
        <f t="shared" si="38"/>
        <v>Wholesale</v>
      </c>
      <c r="G2444" s="3">
        <v>40</v>
      </c>
      <c r="H2444" s="57"/>
    </row>
    <row r="2445" spans="1:8">
      <c r="A2445" s="57"/>
      <c r="B2445" s="57"/>
      <c r="C2445" s="176">
        <v>42346.7451</v>
      </c>
      <c r="D2445" s="3" t="s">
        <v>447</v>
      </c>
      <c r="E2445" s="3" t="s">
        <v>110</v>
      </c>
      <c r="F2445" s="3" t="str">
        <f t="shared" si="38"/>
        <v>Wholesale</v>
      </c>
      <c r="G2445" s="3">
        <v>150</v>
      </c>
      <c r="H2445" s="57"/>
    </row>
    <row r="2446" spans="1:8">
      <c r="A2446" s="57"/>
      <c r="B2446" s="57"/>
      <c r="C2446" s="176">
        <v>42356.8194</v>
      </c>
      <c r="D2446" s="3" t="s">
        <v>445</v>
      </c>
      <c r="E2446" s="3" t="s">
        <v>453</v>
      </c>
      <c r="F2446" s="3" t="str">
        <f t="shared" si="38"/>
        <v>Retail</v>
      </c>
      <c r="G2446" s="3">
        <v>4</v>
      </c>
      <c r="H2446" s="57"/>
    </row>
    <row r="2447" spans="1:8">
      <c r="A2447" s="57"/>
      <c r="B2447" s="57"/>
      <c r="C2447" s="176">
        <v>42345.534699999997</v>
      </c>
      <c r="D2447" s="3" t="s">
        <v>447</v>
      </c>
      <c r="E2447" s="3" t="s">
        <v>457</v>
      </c>
      <c r="F2447" s="3" t="str">
        <f t="shared" si="38"/>
        <v>Retail</v>
      </c>
      <c r="G2447" s="3">
        <v>1</v>
      </c>
      <c r="H2447" s="57"/>
    </row>
    <row r="2448" spans="1:8">
      <c r="A2448" s="57"/>
      <c r="B2448" s="57"/>
      <c r="C2448" s="176">
        <v>41981.7042</v>
      </c>
      <c r="D2448" s="3" t="s">
        <v>445</v>
      </c>
      <c r="E2448" s="3" t="s">
        <v>7</v>
      </c>
      <c r="F2448" s="3" t="str">
        <f t="shared" si="38"/>
        <v>Wholesale</v>
      </c>
      <c r="G2448" s="3">
        <v>25</v>
      </c>
      <c r="H2448" s="57"/>
    </row>
    <row r="2449" spans="1:8">
      <c r="A2449" s="57"/>
      <c r="B2449" s="57"/>
      <c r="C2449" s="176">
        <v>42207.094400000002</v>
      </c>
      <c r="D2449" s="3" t="s">
        <v>445</v>
      </c>
      <c r="E2449" s="3" t="s">
        <v>9</v>
      </c>
      <c r="F2449" s="3" t="str">
        <f t="shared" si="38"/>
        <v>Retail</v>
      </c>
      <c r="G2449" s="3">
        <v>3</v>
      </c>
      <c r="H2449" s="57"/>
    </row>
    <row r="2450" spans="1:8">
      <c r="A2450" s="57"/>
      <c r="B2450" s="57"/>
      <c r="C2450" s="176">
        <v>42224.121500000001</v>
      </c>
      <c r="D2450" s="3" t="s">
        <v>446</v>
      </c>
      <c r="E2450" s="3" t="s">
        <v>312</v>
      </c>
      <c r="F2450" s="3" t="str">
        <f t="shared" si="38"/>
        <v>Wholesale</v>
      </c>
      <c r="G2450" s="3">
        <v>39</v>
      </c>
      <c r="H2450" s="57"/>
    </row>
    <row r="2451" spans="1:8">
      <c r="A2451" s="57"/>
      <c r="B2451" s="57"/>
      <c r="C2451" s="176">
        <v>42350.558299999997</v>
      </c>
      <c r="D2451" s="3" t="s">
        <v>447</v>
      </c>
      <c r="E2451" s="3" t="s">
        <v>312</v>
      </c>
      <c r="F2451" s="3" t="str">
        <f t="shared" si="38"/>
        <v>Retail</v>
      </c>
      <c r="G2451" s="3">
        <v>1</v>
      </c>
      <c r="H2451" s="57"/>
    </row>
    <row r="2452" spans="1:8">
      <c r="A2452" s="57"/>
      <c r="B2452" s="57"/>
      <c r="C2452" s="176">
        <v>42359.170100000003</v>
      </c>
      <c r="D2452" s="3" t="s">
        <v>445</v>
      </c>
      <c r="E2452" s="3" t="s">
        <v>453</v>
      </c>
      <c r="F2452" s="3" t="str">
        <f t="shared" si="38"/>
        <v>Retail</v>
      </c>
      <c r="G2452" s="3">
        <v>1</v>
      </c>
      <c r="H2452" s="57"/>
    </row>
    <row r="2453" spans="1:8">
      <c r="A2453" s="57"/>
      <c r="B2453" s="57"/>
      <c r="C2453" s="176">
        <v>41984.212500000001</v>
      </c>
      <c r="D2453" s="3" t="s">
        <v>445</v>
      </c>
      <c r="E2453" s="3" t="s">
        <v>112</v>
      </c>
      <c r="F2453" s="3" t="str">
        <f t="shared" si="38"/>
        <v>Retail</v>
      </c>
      <c r="G2453" s="3">
        <v>1</v>
      </c>
      <c r="H2453" s="57"/>
    </row>
    <row r="2454" spans="1:8">
      <c r="A2454" s="57"/>
      <c r="B2454" s="57"/>
      <c r="C2454" s="176">
        <v>42021.463199999998</v>
      </c>
      <c r="D2454" s="3" t="s">
        <v>446</v>
      </c>
      <c r="E2454" s="3" t="s">
        <v>460</v>
      </c>
      <c r="F2454" s="3" t="str">
        <f t="shared" si="38"/>
        <v>Retail</v>
      </c>
      <c r="G2454" s="3">
        <v>4</v>
      </c>
      <c r="H2454" s="57"/>
    </row>
    <row r="2455" spans="1:8">
      <c r="A2455" s="57"/>
      <c r="B2455" s="57"/>
      <c r="C2455" s="176">
        <v>42218.0389</v>
      </c>
      <c r="D2455" s="3" t="s">
        <v>449</v>
      </c>
      <c r="E2455" s="3" t="s">
        <v>453</v>
      </c>
      <c r="F2455" s="3" t="str">
        <f t="shared" si="38"/>
        <v>Retail</v>
      </c>
      <c r="G2455" s="3">
        <v>3</v>
      </c>
      <c r="H2455" s="57"/>
    </row>
    <row r="2456" spans="1:8">
      <c r="A2456" s="57"/>
      <c r="B2456" s="57"/>
      <c r="C2456" s="176">
        <v>41979.156900000002</v>
      </c>
      <c r="D2456" s="3" t="s">
        <v>447</v>
      </c>
      <c r="E2456" s="3" t="s">
        <v>453</v>
      </c>
      <c r="F2456" s="3" t="str">
        <f t="shared" si="38"/>
        <v>Retail</v>
      </c>
      <c r="G2456" s="3">
        <v>9</v>
      </c>
      <c r="H2456" s="57"/>
    </row>
    <row r="2457" spans="1:8">
      <c r="A2457" s="57"/>
      <c r="B2457" s="57"/>
      <c r="C2457" s="176">
        <v>41988.4833</v>
      </c>
      <c r="D2457" s="3" t="s">
        <v>445</v>
      </c>
      <c r="E2457" s="3" t="s">
        <v>6</v>
      </c>
      <c r="F2457" s="3" t="str">
        <f t="shared" si="38"/>
        <v>Wholesale</v>
      </c>
      <c r="G2457" s="3">
        <v>70</v>
      </c>
      <c r="H2457" s="57"/>
    </row>
    <row r="2458" spans="1:8">
      <c r="A2458" s="57"/>
      <c r="B2458" s="57"/>
      <c r="C2458" s="176">
        <v>42231.531900000002</v>
      </c>
      <c r="D2458" s="3" t="s">
        <v>446</v>
      </c>
      <c r="E2458" s="3" t="s">
        <v>312</v>
      </c>
      <c r="F2458" s="3" t="str">
        <f t="shared" si="38"/>
        <v>Retail</v>
      </c>
      <c r="G2458" s="3">
        <v>3</v>
      </c>
      <c r="H2458" s="57"/>
    </row>
    <row r="2459" spans="1:8">
      <c r="A2459" s="57"/>
      <c r="B2459" s="57"/>
      <c r="C2459" s="176">
        <v>42348.227800000001</v>
      </c>
      <c r="D2459" s="3" t="s">
        <v>445</v>
      </c>
      <c r="E2459" s="3" t="s">
        <v>6</v>
      </c>
      <c r="F2459" s="3" t="str">
        <f t="shared" si="38"/>
        <v>Retail</v>
      </c>
      <c r="G2459" s="3">
        <v>3</v>
      </c>
      <c r="H2459" s="57"/>
    </row>
    <row r="2460" spans="1:8">
      <c r="A2460" s="57"/>
      <c r="B2460" s="57"/>
      <c r="C2460" s="176">
        <v>42340.473599999998</v>
      </c>
      <c r="D2460" s="3" t="s">
        <v>445</v>
      </c>
      <c r="E2460" s="3" t="s">
        <v>453</v>
      </c>
      <c r="F2460" s="3" t="str">
        <f t="shared" si="38"/>
        <v>Retail</v>
      </c>
      <c r="G2460" s="3">
        <v>6</v>
      </c>
      <c r="H2460" s="57"/>
    </row>
    <row r="2461" spans="1:8">
      <c r="A2461" s="57"/>
      <c r="B2461" s="57"/>
      <c r="C2461" s="176">
        <v>42074.225700000003</v>
      </c>
      <c r="D2461" s="3" t="s">
        <v>445</v>
      </c>
      <c r="E2461" s="3" t="s">
        <v>453</v>
      </c>
      <c r="F2461" s="3" t="str">
        <f t="shared" si="38"/>
        <v>Retail</v>
      </c>
      <c r="G2461" s="3">
        <v>1</v>
      </c>
      <c r="H2461" s="57"/>
    </row>
    <row r="2462" spans="1:8">
      <c r="A2462" s="57"/>
      <c r="B2462" s="57"/>
      <c r="C2462" s="176">
        <v>42201.561800000003</v>
      </c>
      <c r="D2462" s="3" t="s">
        <v>447</v>
      </c>
      <c r="E2462" s="3" t="s">
        <v>453</v>
      </c>
      <c r="F2462" s="3" t="str">
        <f t="shared" si="38"/>
        <v>Retail</v>
      </c>
      <c r="G2462" s="3">
        <v>8</v>
      </c>
      <c r="H2462" s="57"/>
    </row>
    <row r="2463" spans="1:8">
      <c r="A2463" s="57"/>
      <c r="B2463" s="57"/>
      <c r="C2463" s="176">
        <v>42342.536099999998</v>
      </c>
      <c r="D2463" s="3" t="s">
        <v>445</v>
      </c>
      <c r="E2463" s="3" t="s">
        <v>312</v>
      </c>
      <c r="F2463" s="3" t="str">
        <f t="shared" si="38"/>
        <v>Retail</v>
      </c>
      <c r="G2463" s="3">
        <v>6</v>
      </c>
      <c r="H2463" s="57"/>
    </row>
    <row r="2464" spans="1:8">
      <c r="A2464" s="57"/>
      <c r="B2464" s="57"/>
      <c r="C2464" s="176">
        <v>42358.5</v>
      </c>
      <c r="D2464" s="3" t="s">
        <v>446</v>
      </c>
      <c r="E2464" s="3" t="s">
        <v>114</v>
      </c>
      <c r="F2464" s="3" t="str">
        <f t="shared" si="38"/>
        <v>Retail</v>
      </c>
      <c r="G2464" s="3">
        <v>6</v>
      </c>
      <c r="H2464" s="57"/>
    </row>
    <row r="2465" spans="1:8">
      <c r="A2465" s="57"/>
      <c r="B2465" s="57"/>
      <c r="C2465" s="176">
        <v>42348.149299999997</v>
      </c>
      <c r="D2465" s="3" t="s">
        <v>445</v>
      </c>
      <c r="E2465" s="3" t="s">
        <v>452</v>
      </c>
      <c r="F2465" s="3" t="str">
        <f t="shared" si="38"/>
        <v>Retail</v>
      </c>
      <c r="G2465" s="3">
        <v>5</v>
      </c>
      <c r="H2465" s="57"/>
    </row>
    <row r="2466" spans="1:8">
      <c r="A2466" s="57"/>
      <c r="B2466" s="57"/>
      <c r="C2466" s="176">
        <v>42265.357600000003</v>
      </c>
      <c r="D2466" s="3" t="s">
        <v>447</v>
      </c>
      <c r="E2466" s="3" t="s">
        <v>6</v>
      </c>
      <c r="F2466" s="3" t="str">
        <f t="shared" si="38"/>
        <v>Retail</v>
      </c>
      <c r="G2466" s="3">
        <v>5</v>
      </c>
      <c r="H2466" s="57"/>
    </row>
    <row r="2467" spans="1:8">
      <c r="A2467" s="57"/>
      <c r="B2467" s="57"/>
      <c r="C2467" s="176">
        <v>42344.664599999996</v>
      </c>
      <c r="D2467" s="3" t="s">
        <v>445</v>
      </c>
      <c r="E2467" s="3" t="s">
        <v>456</v>
      </c>
      <c r="F2467" s="3" t="str">
        <f t="shared" si="38"/>
        <v>Retail</v>
      </c>
      <c r="G2467" s="3">
        <v>4</v>
      </c>
      <c r="H2467" s="57"/>
    </row>
    <row r="2468" spans="1:8">
      <c r="A2468" s="57"/>
      <c r="B2468" s="57"/>
      <c r="C2468" s="176">
        <v>41980.473599999998</v>
      </c>
      <c r="D2468" s="3" t="s">
        <v>449</v>
      </c>
      <c r="E2468" s="3" t="s">
        <v>6</v>
      </c>
      <c r="F2468" s="3" t="str">
        <f t="shared" si="38"/>
        <v>Wholesale</v>
      </c>
      <c r="G2468" s="3">
        <v>40</v>
      </c>
      <c r="H2468" s="57"/>
    </row>
    <row r="2469" spans="1:8">
      <c r="A2469" s="57"/>
      <c r="B2469" s="57"/>
      <c r="C2469" s="176">
        <v>42240.5389</v>
      </c>
      <c r="D2469" s="3" t="s">
        <v>445</v>
      </c>
      <c r="E2469" s="3" t="s">
        <v>453</v>
      </c>
      <c r="F2469" s="3" t="str">
        <f t="shared" si="38"/>
        <v>Wholesale</v>
      </c>
      <c r="G2469" s="3">
        <v>77</v>
      </c>
      <c r="H2469" s="57"/>
    </row>
    <row r="2470" spans="1:8">
      <c r="A2470" s="57"/>
      <c r="B2470" s="57"/>
      <c r="C2470" s="176">
        <v>42334.549299999999</v>
      </c>
      <c r="D2470" s="3" t="s">
        <v>445</v>
      </c>
      <c r="E2470" s="3" t="s">
        <v>6</v>
      </c>
      <c r="F2470" s="3" t="str">
        <f t="shared" si="38"/>
        <v>Retail</v>
      </c>
      <c r="G2470" s="3">
        <v>6</v>
      </c>
      <c r="H2470" s="57"/>
    </row>
    <row r="2471" spans="1:8">
      <c r="A2471" s="57"/>
      <c r="B2471" s="57"/>
      <c r="C2471" s="176">
        <v>42114.484700000001</v>
      </c>
      <c r="D2471" s="3" t="s">
        <v>449</v>
      </c>
      <c r="E2471" s="3" t="s">
        <v>453</v>
      </c>
      <c r="F2471" s="3" t="str">
        <f t="shared" si="38"/>
        <v>Retail</v>
      </c>
      <c r="G2471" s="3">
        <v>2</v>
      </c>
      <c r="H2471" s="57"/>
    </row>
    <row r="2472" spans="1:8">
      <c r="A2472" s="57"/>
      <c r="B2472" s="57"/>
      <c r="C2472" s="176">
        <v>42046.7785</v>
      </c>
      <c r="D2472" s="3" t="s">
        <v>449</v>
      </c>
      <c r="E2472" s="3" t="s">
        <v>453</v>
      </c>
      <c r="F2472" s="3" t="str">
        <f t="shared" si="38"/>
        <v>Wholesale</v>
      </c>
      <c r="G2472" s="3">
        <v>68</v>
      </c>
      <c r="H2472" s="57"/>
    </row>
    <row r="2473" spans="1:8">
      <c r="A2473" s="57"/>
      <c r="B2473" s="57"/>
      <c r="C2473" s="176">
        <v>42280.174299999999</v>
      </c>
      <c r="D2473" s="3" t="s">
        <v>445</v>
      </c>
      <c r="E2473" s="3" t="s">
        <v>453</v>
      </c>
      <c r="F2473" s="3" t="str">
        <f t="shared" si="38"/>
        <v>Retail</v>
      </c>
      <c r="G2473" s="3">
        <v>2</v>
      </c>
      <c r="H2473" s="57"/>
    </row>
    <row r="2474" spans="1:8">
      <c r="A2474" s="57"/>
      <c r="B2474" s="57"/>
      <c r="C2474" s="176">
        <v>42345.465300000003</v>
      </c>
      <c r="D2474" s="3" t="s">
        <v>449</v>
      </c>
      <c r="E2474" s="3" t="s">
        <v>453</v>
      </c>
      <c r="F2474" s="3" t="str">
        <f t="shared" si="38"/>
        <v>Retail</v>
      </c>
      <c r="G2474" s="3">
        <v>7</v>
      </c>
      <c r="H2474" s="57"/>
    </row>
    <row r="2475" spans="1:8">
      <c r="A2475" s="57"/>
      <c r="B2475" s="57"/>
      <c r="C2475" s="176">
        <v>42310.486100000002</v>
      </c>
      <c r="D2475" s="3" t="s">
        <v>446</v>
      </c>
      <c r="E2475" s="3" t="s">
        <v>450</v>
      </c>
      <c r="F2475" s="3" t="str">
        <f t="shared" si="38"/>
        <v>Wholesale</v>
      </c>
      <c r="G2475" s="3">
        <v>71</v>
      </c>
      <c r="H2475" s="57"/>
    </row>
    <row r="2476" spans="1:8">
      <c r="A2476" s="57"/>
      <c r="B2476" s="57"/>
      <c r="C2476" s="176">
        <v>42105.136100000003</v>
      </c>
      <c r="D2476" s="3" t="s">
        <v>445</v>
      </c>
      <c r="E2476" s="3" t="s">
        <v>453</v>
      </c>
      <c r="F2476" s="3" t="str">
        <f t="shared" si="38"/>
        <v>Retail</v>
      </c>
      <c r="G2476" s="3">
        <v>1</v>
      </c>
      <c r="H2476" s="57"/>
    </row>
    <row r="2477" spans="1:8">
      <c r="A2477" s="57"/>
      <c r="B2477" s="57"/>
      <c r="C2477" s="176">
        <v>42262.5556</v>
      </c>
      <c r="D2477" s="3" t="s">
        <v>446</v>
      </c>
      <c r="E2477" s="3" t="s">
        <v>312</v>
      </c>
      <c r="F2477" s="3" t="str">
        <f t="shared" si="38"/>
        <v>Retail</v>
      </c>
      <c r="G2477" s="3">
        <v>1</v>
      </c>
      <c r="H2477" s="57"/>
    </row>
    <row r="2478" spans="1:8">
      <c r="A2478" s="57"/>
      <c r="B2478" s="57"/>
      <c r="C2478" s="176">
        <v>42279.479899999998</v>
      </c>
      <c r="D2478" s="3" t="s">
        <v>447</v>
      </c>
      <c r="E2478" s="3" t="s">
        <v>452</v>
      </c>
      <c r="F2478" s="3" t="str">
        <f t="shared" si="38"/>
        <v>Retail</v>
      </c>
      <c r="G2478" s="3">
        <v>1</v>
      </c>
      <c r="H2478" s="57"/>
    </row>
    <row r="2479" spans="1:8">
      <c r="A2479" s="57"/>
      <c r="B2479" s="57"/>
      <c r="C2479" s="176">
        <v>42355.716</v>
      </c>
      <c r="D2479" s="3" t="s">
        <v>445</v>
      </c>
      <c r="E2479" s="3" t="s">
        <v>453</v>
      </c>
      <c r="F2479" s="3" t="str">
        <f t="shared" si="38"/>
        <v>Retail</v>
      </c>
      <c r="G2479" s="3">
        <v>1</v>
      </c>
      <c r="H2479" s="57"/>
    </row>
    <row r="2480" spans="1:8">
      <c r="A2480" s="57"/>
      <c r="B2480" s="57"/>
      <c r="C2480" s="176">
        <v>42352.802799999998</v>
      </c>
      <c r="D2480" s="3" t="s">
        <v>447</v>
      </c>
      <c r="E2480" s="3" t="s">
        <v>6</v>
      </c>
      <c r="F2480" s="3" t="str">
        <f t="shared" si="38"/>
        <v>Retail</v>
      </c>
      <c r="G2480" s="3">
        <v>3</v>
      </c>
      <c r="H2480" s="57"/>
    </row>
    <row r="2481" spans="1:8">
      <c r="A2481" s="57"/>
      <c r="B2481" s="57"/>
      <c r="C2481" s="176">
        <v>42163.1319</v>
      </c>
      <c r="D2481" s="3" t="s">
        <v>445</v>
      </c>
      <c r="E2481" s="3" t="s">
        <v>448</v>
      </c>
      <c r="F2481" s="3" t="str">
        <f t="shared" si="38"/>
        <v>Retail</v>
      </c>
      <c r="G2481" s="3">
        <v>1</v>
      </c>
      <c r="H2481" s="57"/>
    </row>
    <row r="2482" spans="1:8">
      <c r="A2482" s="57"/>
      <c r="B2482" s="57"/>
      <c r="C2482" s="176">
        <v>42103.546499999997</v>
      </c>
      <c r="D2482" s="3" t="s">
        <v>447</v>
      </c>
      <c r="E2482" s="3" t="s">
        <v>312</v>
      </c>
      <c r="F2482" s="3" t="str">
        <f t="shared" si="38"/>
        <v>Retail</v>
      </c>
      <c r="G2482" s="3">
        <v>5</v>
      </c>
      <c r="H2482" s="57"/>
    </row>
    <row r="2483" spans="1:8">
      <c r="A2483" s="57"/>
      <c r="B2483" s="57"/>
      <c r="C2483" s="176">
        <v>42333.472199999997</v>
      </c>
      <c r="D2483" s="3" t="s">
        <v>449</v>
      </c>
      <c r="E2483" s="3" t="s">
        <v>452</v>
      </c>
      <c r="F2483" s="3" t="str">
        <f t="shared" si="38"/>
        <v>Retail</v>
      </c>
      <c r="G2483" s="3">
        <v>1</v>
      </c>
      <c r="H2483" s="57"/>
    </row>
    <row r="2484" spans="1:8">
      <c r="A2484" s="57"/>
      <c r="B2484" s="57"/>
      <c r="C2484" s="176">
        <v>42350.220099999999</v>
      </c>
      <c r="D2484" s="3" t="s">
        <v>445</v>
      </c>
      <c r="E2484" s="3" t="s">
        <v>112</v>
      </c>
      <c r="F2484" s="3" t="str">
        <f t="shared" si="38"/>
        <v>Retail</v>
      </c>
      <c r="G2484" s="3">
        <v>1</v>
      </c>
      <c r="H2484" s="57"/>
    </row>
    <row r="2485" spans="1:8">
      <c r="A2485" s="57"/>
      <c r="B2485" s="57"/>
      <c r="C2485" s="176">
        <v>42350.1708</v>
      </c>
      <c r="D2485" s="3" t="s">
        <v>447</v>
      </c>
      <c r="E2485" s="3" t="s">
        <v>7</v>
      </c>
      <c r="F2485" s="3" t="str">
        <f t="shared" si="38"/>
        <v>Retail</v>
      </c>
      <c r="G2485" s="3">
        <v>7</v>
      </c>
      <c r="H2485" s="57"/>
    </row>
    <row r="2486" spans="1:8">
      <c r="A2486" s="57"/>
      <c r="B2486" s="57"/>
      <c r="C2486" s="176">
        <v>42119.775000000001</v>
      </c>
      <c r="D2486" s="3" t="s">
        <v>447</v>
      </c>
      <c r="E2486" s="3" t="s">
        <v>6</v>
      </c>
      <c r="F2486" s="3" t="str">
        <f t="shared" si="38"/>
        <v>Retail</v>
      </c>
      <c r="G2486" s="3">
        <v>2</v>
      </c>
      <c r="H2486" s="57"/>
    </row>
    <row r="2487" spans="1:8">
      <c r="A2487" s="57"/>
      <c r="B2487" s="57"/>
      <c r="C2487" s="176">
        <v>42162.189599999998</v>
      </c>
      <c r="D2487" s="3" t="s">
        <v>446</v>
      </c>
      <c r="E2487" s="3" t="s">
        <v>114</v>
      </c>
      <c r="F2487" s="3" t="str">
        <f t="shared" si="38"/>
        <v>Wholesale</v>
      </c>
      <c r="G2487" s="3">
        <v>38</v>
      </c>
      <c r="H2487" s="57"/>
    </row>
    <row r="2488" spans="1:8">
      <c r="A2488" s="57"/>
      <c r="B2488" s="57"/>
      <c r="C2488" s="176">
        <v>42219.144399999997</v>
      </c>
      <c r="D2488" s="3" t="s">
        <v>445</v>
      </c>
      <c r="E2488" s="3" t="s">
        <v>450</v>
      </c>
      <c r="F2488" s="3" t="str">
        <f t="shared" si="38"/>
        <v>Retail</v>
      </c>
      <c r="G2488" s="3">
        <v>7</v>
      </c>
      <c r="H2488" s="57"/>
    </row>
    <row r="2489" spans="1:8">
      <c r="A2489" s="57"/>
      <c r="B2489" s="57"/>
      <c r="C2489" s="176">
        <v>42218.497900000002</v>
      </c>
      <c r="D2489" s="3" t="s">
        <v>445</v>
      </c>
      <c r="E2489" s="3" t="s">
        <v>453</v>
      </c>
      <c r="F2489" s="3" t="str">
        <f t="shared" si="38"/>
        <v>Wholesale</v>
      </c>
      <c r="G2489" s="3">
        <v>32</v>
      </c>
      <c r="H2489" s="57"/>
    </row>
    <row r="2490" spans="1:8">
      <c r="A2490" s="57"/>
      <c r="B2490" s="57"/>
      <c r="C2490" s="176">
        <v>42356.197899999999</v>
      </c>
      <c r="D2490" s="3" t="s">
        <v>449</v>
      </c>
      <c r="E2490" s="3" t="s">
        <v>10</v>
      </c>
      <c r="F2490" s="3" t="str">
        <f t="shared" si="38"/>
        <v>Wholesale</v>
      </c>
      <c r="G2490" s="3">
        <v>38</v>
      </c>
      <c r="H2490" s="57"/>
    </row>
    <row r="2491" spans="1:8">
      <c r="A2491" s="57"/>
      <c r="B2491" s="57"/>
      <c r="C2491" s="176">
        <v>41978.168100000003</v>
      </c>
      <c r="D2491" s="3" t="s">
        <v>445</v>
      </c>
      <c r="E2491" s="3" t="s">
        <v>6</v>
      </c>
      <c r="F2491" s="3" t="str">
        <f t="shared" si="38"/>
        <v>Retail</v>
      </c>
      <c r="G2491" s="3">
        <v>2</v>
      </c>
      <c r="H2491" s="57"/>
    </row>
    <row r="2492" spans="1:8">
      <c r="A2492" s="57"/>
      <c r="B2492" s="57"/>
      <c r="C2492" s="176">
        <v>42355.727800000001</v>
      </c>
      <c r="D2492" s="3" t="s">
        <v>445</v>
      </c>
      <c r="E2492" s="3" t="s">
        <v>453</v>
      </c>
      <c r="F2492" s="3" t="str">
        <f t="shared" si="38"/>
        <v>Retail</v>
      </c>
      <c r="G2492" s="3">
        <v>3</v>
      </c>
      <c r="H2492" s="57"/>
    </row>
    <row r="2493" spans="1:8">
      <c r="A2493" s="57"/>
      <c r="B2493" s="57"/>
      <c r="C2493" s="176">
        <v>42181.943099999997</v>
      </c>
      <c r="D2493" s="3" t="s">
        <v>445</v>
      </c>
      <c r="E2493" s="3" t="s">
        <v>453</v>
      </c>
      <c r="F2493" s="3" t="str">
        <f t="shared" si="38"/>
        <v>Retail</v>
      </c>
      <c r="G2493" s="3">
        <v>6</v>
      </c>
      <c r="H2493" s="57"/>
    </row>
    <row r="2494" spans="1:8">
      <c r="A2494" s="57"/>
      <c r="B2494" s="57"/>
      <c r="C2494" s="176">
        <v>41986.1417</v>
      </c>
      <c r="D2494" s="3" t="s">
        <v>447</v>
      </c>
      <c r="E2494" s="3" t="s">
        <v>10</v>
      </c>
      <c r="F2494" s="3" t="str">
        <f t="shared" si="38"/>
        <v>Retail</v>
      </c>
      <c r="G2494" s="3">
        <v>6</v>
      </c>
      <c r="H2494" s="57"/>
    </row>
    <row r="2495" spans="1:8">
      <c r="A2495" s="57"/>
      <c r="B2495" s="57"/>
      <c r="C2495" s="176">
        <v>41979.165999999997</v>
      </c>
      <c r="D2495" s="3" t="s">
        <v>445</v>
      </c>
      <c r="E2495" s="3" t="s">
        <v>458</v>
      </c>
      <c r="F2495" s="3" t="str">
        <f t="shared" si="38"/>
        <v>Wholesale</v>
      </c>
      <c r="G2495" s="3">
        <v>35</v>
      </c>
      <c r="H2495" s="57"/>
    </row>
    <row r="2496" spans="1:8">
      <c r="A2496" s="57"/>
      <c r="B2496" s="57"/>
      <c r="C2496" s="176">
        <v>42083.199999999997</v>
      </c>
      <c r="D2496" s="3" t="s">
        <v>446</v>
      </c>
      <c r="E2496" s="3" t="s">
        <v>450</v>
      </c>
      <c r="F2496" s="3" t="str">
        <f t="shared" si="38"/>
        <v>Wholesale</v>
      </c>
      <c r="G2496" s="3">
        <v>37</v>
      </c>
      <c r="H2496" s="57"/>
    </row>
    <row r="2497" spans="1:8">
      <c r="A2497" s="57"/>
      <c r="B2497" s="57"/>
      <c r="C2497" s="176">
        <v>42212.4326</v>
      </c>
      <c r="D2497" s="3" t="s">
        <v>446</v>
      </c>
      <c r="E2497" s="3" t="s">
        <v>454</v>
      </c>
      <c r="F2497" s="3" t="str">
        <f t="shared" si="38"/>
        <v>Retail</v>
      </c>
      <c r="G2497" s="3">
        <v>1</v>
      </c>
      <c r="H2497" s="57"/>
    </row>
    <row r="2498" spans="1:8">
      <c r="A2498" s="57"/>
      <c r="B2498" s="57"/>
      <c r="C2498" s="176">
        <v>42341.525000000001</v>
      </c>
      <c r="D2498" s="3" t="s">
        <v>445</v>
      </c>
      <c r="E2498" s="3" t="s">
        <v>455</v>
      </c>
      <c r="F2498" s="3" t="str">
        <f t="shared" si="38"/>
        <v>Retail</v>
      </c>
      <c r="G2498" s="3">
        <v>3</v>
      </c>
      <c r="H2498" s="57"/>
    </row>
    <row r="2499" spans="1:8">
      <c r="A2499" s="57"/>
      <c r="B2499" s="57"/>
      <c r="C2499" s="176">
        <v>42157.725700000003</v>
      </c>
      <c r="D2499" s="3" t="s">
        <v>445</v>
      </c>
      <c r="E2499" s="3" t="s">
        <v>453</v>
      </c>
      <c r="F2499" s="3" t="str">
        <f t="shared" si="38"/>
        <v>Retail</v>
      </c>
      <c r="G2499" s="3">
        <v>2</v>
      </c>
      <c r="H2499" s="57"/>
    </row>
    <row r="2500" spans="1:8">
      <c r="A2500" s="57"/>
      <c r="B2500" s="57"/>
      <c r="C2500" s="176">
        <v>42262.507599999997</v>
      </c>
      <c r="D2500" s="3" t="s">
        <v>445</v>
      </c>
      <c r="E2500" s="3" t="s">
        <v>453</v>
      </c>
      <c r="F2500" s="3" t="str">
        <f t="shared" si="38"/>
        <v>Wholesale</v>
      </c>
      <c r="G2500" s="3">
        <v>35</v>
      </c>
      <c r="H2500" s="57"/>
    </row>
    <row r="2501" spans="1:8">
      <c r="A2501" s="57"/>
      <c r="B2501" s="57"/>
      <c r="C2501" s="176">
        <v>42251.527800000003</v>
      </c>
      <c r="D2501" s="3" t="s">
        <v>445</v>
      </c>
      <c r="E2501" s="3" t="s">
        <v>6</v>
      </c>
      <c r="F2501" s="3" t="str">
        <f t="shared" si="38"/>
        <v>Wholesale</v>
      </c>
      <c r="G2501" s="3">
        <v>117</v>
      </c>
      <c r="H2501" s="57"/>
    </row>
    <row r="2502" spans="1:8">
      <c r="A2502" s="57"/>
      <c r="B2502" s="57"/>
      <c r="C2502" s="176">
        <v>42114.206299999998</v>
      </c>
      <c r="D2502" s="3" t="s">
        <v>449</v>
      </c>
      <c r="E2502" s="3" t="s">
        <v>452</v>
      </c>
      <c r="F2502" s="3" t="str">
        <f t="shared" si="38"/>
        <v>Retail</v>
      </c>
      <c r="G2502" s="3">
        <v>3</v>
      </c>
      <c r="H2502" s="57"/>
    </row>
    <row r="2503" spans="1:8">
      <c r="A2503" s="57"/>
      <c r="B2503" s="57"/>
      <c r="C2503" s="176">
        <v>42208.143100000001</v>
      </c>
      <c r="D2503" s="3" t="s">
        <v>446</v>
      </c>
      <c r="E2503" s="3" t="s">
        <v>451</v>
      </c>
      <c r="F2503" s="3" t="str">
        <f t="shared" si="38"/>
        <v>Retail</v>
      </c>
      <c r="G2503" s="3">
        <v>2</v>
      </c>
      <c r="H2503" s="57"/>
    </row>
    <row r="2504" spans="1:8">
      <c r="A2504" s="57"/>
      <c r="B2504" s="57"/>
      <c r="C2504" s="176">
        <v>41993.761100000003</v>
      </c>
      <c r="D2504" s="3" t="s">
        <v>447</v>
      </c>
      <c r="E2504" s="3" t="s">
        <v>10</v>
      </c>
      <c r="F2504" s="3" t="str">
        <f t="shared" si="38"/>
        <v>Retail</v>
      </c>
      <c r="G2504" s="3">
        <v>6</v>
      </c>
      <c r="H2504" s="57"/>
    </row>
    <row r="2505" spans="1:8">
      <c r="A2505" s="57"/>
      <c r="B2505" s="57"/>
      <c r="C2505" s="176">
        <v>42355.195099999997</v>
      </c>
      <c r="D2505" s="3" t="s">
        <v>449</v>
      </c>
      <c r="E2505" s="3" t="s">
        <v>453</v>
      </c>
      <c r="F2505" s="3" t="str">
        <f t="shared" si="38"/>
        <v>Wholesale</v>
      </c>
      <c r="G2505" s="3">
        <v>67</v>
      </c>
      <c r="H2505" s="57"/>
    </row>
    <row r="2506" spans="1:8">
      <c r="A2506" s="57"/>
      <c r="B2506" s="57"/>
      <c r="C2506" s="176">
        <v>42218.519399999997</v>
      </c>
      <c r="D2506" s="3" t="s">
        <v>449</v>
      </c>
      <c r="E2506" s="3" t="s">
        <v>459</v>
      </c>
      <c r="F2506" s="3" t="str">
        <f t="shared" ref="F2506:F2569" si="39">IF(G2506&lt;10,"Retail","Wholesale")</f>
        <v>Retail</v>
      </c>
      <c r="G2506" s="3">
        <v>2</v>
      </c>
      <c r="H2506" s="57"/>
    </row>
    <row r="2507" spans="1:8">
      <c r="A2507" s="57"/>
      <c r="B2507" s="57"/>
      <c r="C2507" s="176">
        <v>42296.152800000003</v>
      </c>
      <c r="D2507" s="3" t="s">
        <v>445</v>
      </c>
      <c r="E2507" s="3" t="s">
        <v>453</v>
      </c>
      <c r="F2507" s="3" t="str">
        <f t="shared" si="39"/>
        <v>Retail</v>
      </c>
      <c r="G2507" s="3">
        <v>3</v>
      </c>
      <c r="H2507" s="57"/>
    </row>
    <row r="2508" spans="1:8">
      <c r="A2508" s="57"/>
      <c r="B2508" s="57"/>
      <c r="C2508" s="176">
        <v>41987.515299999999</v>
      </c>
      <c r="D2508" s="3" t="s">
        <v>445</v>
      </c>
      <c r="E2508" s="3" t="s">
        <v>10</v>
      </c>
      <c r="F2508" s="3" t="str">
        <f t="shared" si="39"/>
        <v>Retail</v>
      </c>
      <c r="G2508" s="3">
        <v>6</v>
      </c>
      <c r="H2508" s="57"/>
    </row>
    <row r="2509" spans="1:8">
      <c r="A2509" s="57"/>
      <c r="B2509" s="57"/>
      <c r="C2509" s="176">
        <v>42341.520100000002</v>
      </c>
      <c r="D2509" s="3" t="s">
        <v>446</v>
      </c>
      <c r="E2509" s="3" t="s">
        <v>453</v>
      </c>
      <c r="F2509" s="3" t="str">
        <f t="shared" si="39"/>
        <v>Retail</v>
      </c>
      <c r="G2509" s="3">
        <v>1</v>
      </c>
      <c r="H2509" s="57"/>
    </row>
    <row r="2510" spans="1:8">
      <c r="A2510" s="57"/>
      <c r="B2510" s="57"/>
      <c r="C2510" s="176">
        <v>42294.460400000004</v>
      </c>
      <c r="D2510" s="3" t="s">
        <v>449</v>
      </c>
      <c r="E2510" s="3" t="s">
        <v>453</v>
      </c>
      <c r="F2510" s="3" t="str">
        <f t="shared" si="39"/>
        <v>Wholesale</v>
      </c>
      <c r="G2510" s="3">
        <v>28</v>
      </c>
      <c r="H2510" s="57"/>
    </row>
    <row r="2511" spans="1:8">
      <c r="A2511" s="57"/>
      <c r="B2511" s="57"/>
      <c r="C2511" s="176">
        <v>42165.485399999998</v>
      </c>
      <c r="D2511" s="3" t="s">
        <v>446</v>
      </c>
      <c r="E2511" s="3" t="s">
        <v>312</v>
      </c>
      <c r="F2511" s="3" t="str">
        <f t="shared" si="39"/>
        <v>Wholesale</v>
      </c>
      <c r="G2511" s="3">
        <v>71</v>
      </c>
      <c r="H2511" s="57"/>
    </row>
    <row r="2512" spans="1:8">
      <c r="A2512" s="57"/>
      <c r="B2512" s="57"/>
      <c r="C2512" s="176">
        <v>42178.605600000003</v>
      </c>
      <c r="D2512" s="3" t="s">
        <v>445</v>
      </c>
      <c r="E2512" s="3" t="s">
        <v>458</v>
      </c>
      <c r="F2512" s="3" t="str">
        <f t="shared" si="39"/>
        <v>Retail</v>
      </c>
      <c r="G2512" s="3">
        <v>3</v>
      </c>
      <c r="H2512" s="57"/>
    </row>
    <row r="2513" spans="1:8">
      <c r="A2513" s="57"/>
      <c r="B2513" s="57"/>
      <c r="C2513" s="176">
        <v>41978.689599999998</v>
      </c>
      <c r="D2513" s="3" t="s">
        <v>447</v>
      </c>
      <c r="E2513" s="3" t="s">
        <v>312</v>
      </c>
      <c r="F2513" s="3" t="str">
        <f t="shared" si="39"/>
        <v>Wholesale</v>
      </c>
      <c r="G2513" s="3">
        <v>36</v>
      </c>
      <c r="H2513" s="57"/>
    </row>
    <row r="2514" spans="1:8">
      <c r="A2514" s="57"/>
      <c r="B2514" s="57"/>
      <c r="C2514" s="176">
        <v>41986.142399999997</v>
      </c>
      <c r="D2514" s="3" t="s">
        <v>446</v>
      </c>
      <c r="E2514" s="3" t="s">
        <v>114</v>
      </c>
      <c r="F2514" s="3" t="str">
        <f t="shared" si="39"/>
        <v>Retail</v>
      </c>
      <c r="G2514" s="3">
        <v>3</v>
      </c>
      <c r="H2514" s="57"/>
    </row>
    <row r="2515" spans="1:8">
      <c r="A2515" s="57"/>
      <c r="B2515" s="57"/>
      <c r="C2515" s="176">
        <v>42044.463199999998</v>
      </c>
      <c r="D2515" s="3" t="s">
        <v>446</v>
      </c>
      <c r="E2515" s="3" t="s">
        <v>461</v>
      </c>
      <c r="F2515" s="3" t="str">
        <f t="shared" si="39"/>
        <v>Wholesale</v>
      </c>
      <c r="G2515" s="3">
        <v>33</v>
      </c>
      <c r="H2515" s="57"/>
    </row>
    <row r="2516" spans="1:8">
      <c r="A2516" s="57"/>
      <c r="B2516" s="57"/>
      <c r="C2516" s="176">
        <v>42301.553500000002</v>
      </c>
      <c r="D2516" s="3" t="s">
        <v>446</v>
      </c>
      <c r="E2516" s="3" t="s">
        <v>114</v>
      </c>
      <c r="F2516" s="3" t="str">
        <f t="shared" si="39"/>
        <v>Wholesale</v>
      </c>
      <c r="G2516" s="3">
        <v>53</v>
      </c>
      <c r="H2516" s="57"/>
    </row>
    <row r="2517" spans="1:8">
      <c r="A2517" s="57"/>
      <c r="B2517" s="57"/>
      <c r="C2517" s="176">
        <v>42355.570099999997</v>
      </c>
      <c r="D2517" s="3" t="s">
        <v>445</v>
      </c>
      <c r="E2517" s="3" t="s">
        <v>8</v>
      </c>
      <c r="F2517" s="3" t="str">
        <f t="shared" si="39"/>
        <v>Retail</v>
      </c>
      <c r="G2517" s="3">
        <v>4</v>
      </c>
      <c r="H2517" s="57"/>
    </row>
    <row r="2518" spans="1:8">
      <c r="A2518" s="57"/>
      <c r="B2518" s="57"/>
      <c r="C2518" s="176">
        <v>42210.492400000003</v>
      </c>
      <c r="D2518" s="3" t="s">
        <v>445</v>
      </c>
      <c r="E2518" s="3" t="s">
        <v>6</v>
      </c>
      <c r="F2518" s="3" t="str">
        <f t="shared" si="39"/>
        <v>Retail</v>
      </c>
      <c r="G2518" s="3">
        <v>2</v>
      </c>
      <c r="H2518" s="57"/>
    </row>
    <row r="2519" spans="1:8">
      <c r="A2519" s="57"/>
      <c r="B2519" s="57"/>
      <c r="C2519" s="176">
        <v>42102.213900000002</v>
      </c>
      <c r="D2519" s="3" t="s">
        <v>446</v>
      </c>
      <c r="E2519" s="3" t="s">
        <v>10</v>
      </c>
      <c r="F2519" s="3" t="str">
        <f t="shared" si="39"/>
        <v>Retail</v>
      </c>
      <c r="G2519" s="3">
        <v>1</v>
      </c>
      <c r="H2519" s="57"/>
    </row>
    <row r="2520" spans="1:8">
      <c r="A2520" s="57"/>
      <c r="B2520" s="57"/>
      <c r="C2520" s="176">
        <v>41983.697899999999</v>
      </c>
      <c r="D2520" s="3" t="s">
        <v>445</v>
      </c>
      <c r="E2520" s="3" t="s">
        <v>458</v>
      </c>
      <c r="F2520" s="3" t="str">
        <f t="shared" si="39"/>
        <v>Retail</v>
      </c>
      <c r="G2520" s="3">
        <v>1</v>
      </c>
      <c r="H2520" s="57"/>
    </row>
    <row r="2521" spans="1:8">
      <c r="A2521" s="57"/>
      <c r="B2521" s="57"/>
      <c r="C2521" s="176">
        <v>42143.483999999997</v>
      </c>
      <c r="D2521" s="3" t="s">
        <v>447</v>
      </c>
      <c r="E2521" s="3" t="s">
        <v>10</v>
      </c>
      <c r="F2521" s="3" t="str">
        <f t="shared" si="39"/>
        <v>Retail</v>
      </c>
      <c r="G2521" s="3">
        <v>2</v>
      </c>
      <c r="H2521" s="57"/>
    </row>
    <row r="2522" spans="1:8">
      <c r="A2522" s="57"/>
      <c r="B2522" s="57"/>
      <c r="C2522" s="176">
        <v>42229.468800000002</v>
      </c>
      <c r="D2522" s="3" t="s">
        <v>445</v>
      </c>
      <c r="E2522" s="3" t="s">
        <v>453</v>
      </c>
      <c r="F2522" s="3" t="str">
        <f t="shared" si="39"/>
        <v>Retail</v>
      </c>
      <c r="G2522" s="3">
        <v>1</v>
      </c>
      <c r="H2522" s="57"/>
    </row>
    <row r="2523" spans="1:8">
      <c r="A2523" s="57"/>
      <c r="B2523" s="57"/>
      <c r="C2523" s="176">
        <v>42328.395799999998</v>
      </c>
      <c r="D2523" s="3" t="s">
        <v>446</v>
      </c>
      <c r="E2523" s="3" t="s">
        <v>6</v>
      </c>
      <c r="F2523" s="3" t="str">
        <f t="shared" si="39"/>
        <v>Wholesale</v>
      </c>
      <c r="G2523" s="3">
        <v>97</v>
      </c>
      <c r="H2523" s="57"/>
    </row>
    <row r="2524" spans="1:8">
      <c r="A2524" s="57"/>
      <c r="B2524" s="57"/>
      <c r="C2524" s="176">
        <v>42229.504200000003</v>
      </c>
      <c r="D2524" s="3" t="s">
        <v>449</v>
      </c>
      <c r="E2524" s="3" t="s">
        <v>451</v>
      </c>
      <c r="F2524" s="3" t="str">
        <f t="shared" si="39"/>
        <v>Wholesale</v>
      </c>
      <c r="G2524" s="3">
        <v>68</v>
      </c>
      <c r="H2524" s="57"/>
    </row>
    <row r="2525" spans="1:8">
      <c r="A2525" s="57"/>
      <c r="B2525" s="57"/>
      <c r="C2525" s="176">
        <v>42018.539599999996</v>
      </c>
      <c r="D2525" s="3" t="s">
        <v>445</v>
      </c>
      <c r="E2525" s="3" t="s">
        <v>114</v>
      </c>
      <c r="F2525" s="3" t="str">
        <f t="shared" si="39"/>
        <v>Wholesale</v>
      </c>
      <c r="G2525" s="3">
        <v>38</v>
      </c>
      <c r="H2525" s="57"/>
    </row>
    <row r="2526" spans="1:8">
      <c r="A2526" s="57"/>
      <c r="B2526" s="57"/>
      <c r="C2526" s="176">
        <v>42300.619400000003</v>
      </c>
      <c r="D2526" s="3" t="s">
        <v>446</v>
      </c>
      <c r="E2526" s="3" t="s">
        <v>453</v>
      </c>
      <c r="F2526" s="3" t="str">
        <f t="shared" si="39"/>
        <v>Retail</v>
      </c>
      <c r="G2526" s="3">
        <v>1</v>
      </c>
      <c r="H2526" s="57"/>
    </row>
    <row r="2527" spans="1:8">
      <c r="A2527" s="57"/>
      <c r="B2527" s="57"/>
      <c r="C2527" s="176">
        <v>42234.537499999999</v>
      </c>
      <c r="D2527" s="3" t="s">
        <v>447</v>
      </c>
      <c r="E2527" s="3" t="s">
        <v>453</v>
      </c>
      <c r="F2527" s="3" t="str">
        <f t="shared" si="39"/>
        <v>Wholesale</v>
      </c>
      <c r="G2527" s="3">
        <v>35</v>
      </c>
      <c r="H2527" s="57"/>
    </row>
    <row r="2528" spans="1:8">
      <c r="A2528" s="57"/>
      <c r="B2528" s="57"/>
      <c r="C2528" s="176">
        <v>42359.406300000002</v>
      </c>
      <c r="D2528" s="3" t="s">
        <v>446</v>
      </c>
      <c r="E2528" s="3" t="s">
        <v>10</v>
      </c>
      <c r="F2528" s="3" t="str">
        <f t="shared" si="39"/>
        <v>Wholesale</v>
      </c>
      <c r="G2528" s="3">
        <v>68</v>
      </c>
      <c r="H2528" s="57"/>
    </row>
    <row r="2529" spans="1:8">
      <c r="A2529" s="57"/>
      <c r="B2529" s="57"/>
      <c r="C2529" s="176">
        <v>42346.677100000001</v>
      </c>
      <c r="D2529" s="3" t="s">
        <v>449</v>
      </c>
      <c r="E2529" s="3" t="s">
        <v>453</v>
      </c>
      <c r="F2529" s="3" t="str">
        <f t="shared" si="39"/>
        <v>Retail</v>
      </c>
      <c r="G2529" s="3">
        <v>4</v>
      </c>
      <c r="H2529" s="57"/>
    </row>
    <row r="2530" spans="1:8">
      <c r="A2530" s="57"/>
      <c r="B2530" s="57"/>
      <c r="C2530" s="176">
        <v>42263.510399999999</v>
      </c>
      <c r="D2530" s="3" t="s">
        <v>446</v>
      </c>
      <c r="E2530" s="3" t="s">
        <v>452</v>
      </c>
      <c r="F2530" s="3" t="str">
        <f t="shared" si="39"/>
        <v>Retail</v>
      </c>
      <c r="G2530" s="3">
        <v>3</v>
      </c>
      <c r="H2530" s="57"/>
    </row>
    <row r="2531" spans="1:8">
      <c r="A2531" s="57"/>
      <c r="B2531" s="57"/>
      <c r="C2531" s="176">
        <v>42347.534699999997</v>
      </c>
      <c r="D2531" s="3" t="s">
        <v>449</v>
      </c>
      <c r="E2531" s="3" t="s">
        <v>110</v>
      </c>
      <c r="F2531" s="3" t="str">
        <f t="shared" si="39"/>
        <v>Retail</v>
      </c>
      <c r="G2531" s="3">
        <v>4</v>
      </c>
      <c r="H2531" s="57"/>
    </row>
    <row r="2532" spans="1:8">
      <c r="A2532" s="57"/>
      <c r="B2532" s="57"/>
      <c r="C2532" s="176">
        <v>42235.816700000003</v>
      </c>
      <c r="D2532" s="3" t="s">
        <v>445</v>
      </c>
      <c r="E2532" s="3" t="s">
        <v>453</v>
      </c>
      <c r="F2532" s="3" t="str">
        <f t="shared" si="39"/>
        <v>Retail</v>
      </c>
      <c r="G2532" s="3">
        <v>1</v>
      </c>
      <c r="H2532" s="57"/>
    </row>
    <row r="2533" spans="1:8">
      <c r="A2533" s="57"/>
      <c r="B2533" s="57"/>
      <c r="C2533" s="176">
        <v>41984.487500000003</v>
      </c>
      <c r="D2533" s="3" t="s">
        <v>447</v>
      </c>
      <c r="E2533" s="3" t="s">
        <v>110</v>
      </c>
      <c r="F2533" s="3" t="str">
        <f t="shared" si="39"/>
        <v>Wholesale</v>
      </c>
      <c r="G2533" s="3">
        <v>42</v>
      </c>
      <c r="H2533" s="57"/>
    </row>
    <row r="2534" spans="1:8">
      <c r="A2534" s="57"/>
      <c r="B2534" s="57"/>
      <c r="C2534" s="176">
        <v>42203.15</v>
      </c>
      <c r="D2534" s="3" t="s">
        <v>445</v>
      </c>
      <c r="E2534" s="3" t="s">
        <v>6</v>
      </c>
      <c r="F2534" s="3" t="str">
        <f t="shared" si="39"/>
        <v>Retail</v>
      </c>
      <c r="G2534" s="3">
        <v>3</v>
      </c>
      <c r="H2534" s="57"/>
    </row>
    <row r="2535" spans="1:8">
      <c r="A2535" s="57"/>
      <c r="B2535" s="57"/>
      <c r="C2535" s="176">
        <v>41981.779900000001</v>
      </c>
      <c r="D2535" s="3" t="s">
        <v>447</v>
      </c>
      <c r="E2535" s="3" t="s">
        <v>453</v>
      </c>
      <c r="F2535" s="3" t="str">
        <f t="shared" si="39"/>
        <v>Retail</v>
      </c>
      <c r="G2535" s="3">
        <v>1</v>
      </c>
      <c r="H2535" s="57"/>
    </row>
    <row r="2536" spans="1:8">
      <c r="A2536" s="57"/>
      <c r="B2536" s="57"/>
      <c r="C2536" s="176">
        <v>42341.506300000001</v>
      </c>
      <c r="D2536" s="3" t="s">
        <v>445</v>
      </c>
      <c r="E2536" s="3" t="s">
        <v>453</v>
      </c>
      <c r="F2536" s="3" t="str">
        <f t="shared" si="39"/>
        <v>Wholesale</v>
      </c>
      <c r="G2536" s="3">
        <v>39</v>
      </c>
      <c r="H2536" s="57"/>
    </row>
    <row r="2537" spans="1:8">
      <c r="A2537" s="57"/>
      <c r="B2537" s="57"/>
      <c r="C2537" s="176">
        <v>41985.510399999999</v>
      </c>
      <c r="D2537" s="3" t="s">
        <v>445</v>
      </c>
      <c r="E2537" s="3" t="s">
        <v>453</v>
      </c>
      <c r="F2537" s="3" t="str">
        <f t="shared" si="39"/>
        <v>Wholesale</v>
      </c>
      <c r="G2537" s="3">
        <v>31</v>
      </c>
      <c r="H2537" s="57"/>
    </row>
    <row r="2538" spans="1:8">
      <c r="A2538" s="57"/>
      <c r="B2538" s="57"/>
      <c r="C2538" s="176">
        <v>42350.756300000001</v>
      </c>
      <c r="D2538" s="3" t="s">
        <v>446</v>
      </c>
      <c r="E2538" s="3" t="s">
        <v>450</v>
      </c>
      <c r="F2538" s="3" t="str">
        <f t="shared" si="39"/>
        <v>Wholesale</v>
      </c>
      <c r="G2538" s="3">
        <v>37</v>
      </c>
      <c r="H2538" s="57"/>
    </row>
    <row r="2539" spans="1:8">
      <c r="A2539" s="57"/>
      <c r="B2539" s="57"/>
      <c r="C2539" s="176">
        <v>42114.130599999997</v>
      </c>
      <c r="D2539" s="3" t="s">
        <v>447</v>
      </c>
      <c r="E2539" s="3" t="s">
        <v>312</v>
      </c>
      <c r="F2539" s="3" t="str">
        <f t="shared" si="39"/>
        <v>Retail</v>
      </c>
      <c r="G2539" s="3">
        <v>2</v>
      </c>
      <c r="H2539" s="57"/>
    </row>
    <row r="2540" spans="1:8">
      <c r="A2540" s="57"/>
      <c r="B2540" s="57"/>
      <c r="C2540" s="176">
        <v>42261.7264</v>
      </c>
      <c r="D2540" s="3" t="s">
        <v>445</v>
      </c>
      <c r="E2540" s="3" t="s">
        <v>6</v>
      </c>
      <c r="F2540" s="3" t="str">
        <f t="shared" si="39"/>
        <v>Wholesale</v>
      </c>
      <c r="G2540" s="3">
        <v>104</v>
      </c>
      <c r="H2540" s="57"/>
    </row>
    <row r="2541" spans="1:8">
      <c r="A2541" s="57"/>
      <c r="B2541" s="57"/>
      <c r="C2541" s="176">
        <v>42338.152099999999</v>
      </c>
      <c r="D2541" s="3" t="s">
        <v>445</v>
      </c>
      <c r="E2541" s="3" t="s">
        <v>312</v>
      </c>
      <c r="F2541" s="3" t="str">
        <f t="shared" si="39"/>
        <v>Retail</v>
      </c>
      <c r="G2541" s="3">
        <v>7</v>
      </c>
      <c r="H2541" s="57"/>
    </row>
    <row r="2542" spans="1:8">
      <c r="A2542" s="57"/>
      <c r="B2542" s="57"/>
      <c r="C2542" s="176">
        <v>42333.060400000002</v>
      </c>
      <c r="D2542" s="3" t="s">
        <v>447</v>
      </c>
      <c r="E2542" s="3" t="s">
        <v>453</v>
      </c>
      <c r="F2542" s="3" t="str">
        <f t="shared" si="39"/>
        <v>Retail</v>
      </c>
      <c r="G2542" s="3">
        <v>7</v>
      </c>
      <c r="H2542" s="57"/>
    </row>
    <row r="2543" spans="1:8">
      <c r="A2543" s="57"/>
      <c r="B2543" s="57"/>
      <c r="C2543" s="176">
        <v>42132.731899999999</v>
      </c>
      <c r="D2543" s="3" t="s">
        <v>447</v>
      </c>
      <c r="E2543" s="3" t="s">
        <v>312</v>
      </c>
      <c r="F2543" s="3" t="str">
        <f t="shared" si="39"/>
        <v>Retail</v>
      </c>
      <c r="G2543" s="3">
        <v>2</v>
      </c>
      <c r="H2543" s="57"/>
    </row>
    <row r="2544" spans="1:8">
      <c r="A2544" s="57"/>
      <c r="B2544" s="57"/>
      <c r="C2544" s="176">
        <v>41986.464599999999</v>
      </c>
      <c r="D2544" s="3" t="s">
        <v>447</v>
      </c>
      <c r="E2544" s="3" t="s">
        <v>10</v>
      </c>
      <c r="F2544" s="3" t="str">
        <f t="shared" si="39"/>
        <v>Retail</v>
      </c>
      <c r="G2544" s="3">
        <v>7</v>
      </c>
      <c r="H2544" s="57"/>
    </row>
    <row r="2545" spans="1:8">
      <c r="A2545" s="57"/>
      <c r="B2545" s="57"/>
      <c r="C2545" s="176">
        <v>42349.1132</v>
      </c>
      <c r="D2545" s="3" t="s">
        <v>445</v>
      </c>
      <c r="E2545" s="3" t="s">
        <v>6</v>
      </c>
      <c r="F2545" s="3" t="str">
        <f t="shared" si="39"/>
        <v>Retail</v>
      </c>
      <c r="G2545" s="3">
        <v>5</v>
      </c>
      <c r="H2545" s="57"/>
    </row>
    <row r="2546" spans="1:8">
      <c r="A2546" s="57"/>
      <c r="B2546" s="57"/>
      <c r="C2546" s="176">
        <v>42248.365299999998</v>
      </c>
      <c r="D2546" s="3" t="s">
        <v>445</v>
      </c>
      <c r="E2546" s="3" t="s">
        <v>9</v>
      </c>
      <c r="F2546" s="3" t="str">
        <f t="shared" si="39"/>
        <v>Retail</v>
      </c>
      <c r="G2546" s="3">
        <v>6</v>
      </c>
      <c r="H2546" s="57"/>
    </row>
    <row r="2547" spans="1:8">
      <c r="A2547" s="57"/>
      <c r="B2547" s="57"/>
      <c r="C2547" s="176">
        <v>42183.7785</v>
      </c>
      <c r="D2547" s="3" t="s">
        <v>445</v>
      </c>
      <c r="E2547" s="3" t="s">
        <v>453</v>
      </c>
      <c r="F2547" s="3" t="str">
        <f t="shared" si="39"/>
        <v>Wholesale</v>
      </c>
      <c r="G2547" s="3">
        <v>69</v>
      </c>
      <c r="H2547" s="57"/>
    </row>
    <row r="2548" spans="1:8">
      <c r="A2548" s="57"/>
      <c r="B2548" s="57"/>
      <c r="C2548" s="176">
        <v>41978.559699999998</v>
      </c>
      <c r="D2548" s="3" t="s">
        <v>445</v>
      </c>
      <c r="E2548" s="3" t="s">
        <v>454</v>
      </c>
      <c r="F2548" s="3" t="str">
        <f t="shared" si="39"/>
        <v>Retail</v>
      </c>
      <c r="G2548" s="3">
        <v>5</v>
      </c>
      <c r="H2548" s="57"/>
    </row>
    <row r="2549" spans="1:8">
      <c r="A2549" s="57"/>
      <c r="B2549" s="57"/>
      <c r="C2549" s="176">
        <v>42257.681299999997</v>
      </c>
      <c r="D2549" s="3" t="s">
        <v>449</v>
      </c>
      <c r="E2549" s="3" t="s">
        <v>8</v>
      </c>
      <c r="F2549" s="3" t="str">
        <f t="shared" si="39"/>
        <v>Retail</v>
      </c>
      <c r="G2549" s="3">
        <v>1</v>
      </c>
      <c r="H2549" s="57"/>
    </row>
    <row r="2550" spans="1:8">
      <c r="A2550" s="57"/>
      <c r="B2550" s="57"/>
      <c r="C2550" s="176">
        <v>42361.7</v>
      </c>
      <c r="D2550" s="3" t="s">
        <v>445</v>
      </c>
      <c r="E2550" s="3" t="s">
        <v>110</v>
      </c>
      <c r="F2550" s="3" t="str">
        <f t="shared" si="39"/>
        <v>Retail</v>
      </c>
      <c r="G2550" s="3">
        <v>1</v>
      </c>
      <c r="H2550" s="57"/>
    </row>
    <row r="2551" spans="1:8">
      <c r="A2551" s="57"/>
      <c r="B2551" s="57"/>
      <c r="C2551" s="176">
        <v>42348.100700000003</v>
      </c>
      <c r="D2551" s="3" t="s">
        <v>445</v>
      </c>
      <c r="E2551" s="3" t="s">
        <v>110</v>
      </c>
      <c r="F2551" s="3" t="str">
        <f t="shared" si="39"/>
        <v>Wholesale</v>
      </c>
      <c r="G2551" s="3">
        <v>39</v>
      </c>
      <c r="H2551" s="57"/>
    </row>
    <row r="2552" spans="1:8">
      <c r="A2552" s="57"/>
      <c r="B2552" s="57"/>
      <c r="C2552" s="176">
        <v>42176.563199999997</v>
      </c>
      <c r="D2552" s="3" t="s">
        <v>447</v>
      </c>
      <c r="E2552" s="3" t="s">
        <v>453</v>
      </c>
      <c r="F2552" s="3" t="str">
        <f t="shared" si="39"/>
        <v>Retail</v>
      </c>
      <c r="G2552" s="3">
        <v>7</v>
      </c>
      <c r="H2552" s="57"/>
    </row>
    <row r="2553" spans="1:8">
      <c r="A2553" s="57"/>
      <c r="B2553" s="57"/>
      <c r="C2553" s="176">
        <v>42344.700700000001</v>
      </c>
      <c r="D2553" s="3" t="s">
        <v>447</v>
      </c>
      <c r="E2553" s="3" t="s">
        <v>312</v>
      </c>
      <c r="F2553" s="3" t="str">
        <f t="shared" si="39"/>
        <v>Retail</v>
      </c>
      <c r="G2553" s="3">
        <v>2</v>
      </c>
      <c r="H2553" s="57"/>
    </row>
    <row r="2554" spans="1:8">
      <c r="A2554" s="57"/>
      <c r="B2554" s="57"/>
      <c r="C2554" s="176">
        <v>42351.311800000003</v>
      </c>
      <c r="D2554" s="3" t="s">
        <v>447</v>
      </c>
      <c r="E2554" s="3" t="s">
        <v>452</v>
      </c>
      <c r="F2554" s="3" t="str">
        <f t="shared" si="39"/>
        <v>Retail</v>
      </c>
      <c r="G2554" s="3">
        <v>4</v>
      </c>
      <c r="H2554" s="57"/>
    </row>
    <row r="2555" spans="1:8">
      <c r="A2555" s="57"/>
      <c r="B2555" s="57"/>
      <c r="C2555" s="176">
        <v>41987.484700000001</v>
      </c>
      <c r="D2555" s="3" t="s">
        <v>447</v>
      </c>
      <c r="E2555" s="3" t="s">
        <v>451</v>
      </c>
      <c r="F2555" s="3" t="str">
        <f t="shared" si="39"/>
        <v>Retail</v>
      </c>
      <c r="G2555" s="3">
        <v>1</v>
      </c>
      <c r="H2555" s="57"/>
    </row>
    <row r="2556" spans="1:8">
      <c r="A2556" s="57"/>
      <c r="B2556" s="57"/>
      <c r="C2556" s="176">
        <v>42110.516000000003</v>
      </c>
      <c r="D2556" s="3" t="s">
        <v>447</v>
      </c>
      <c r="E2556" s="3" t="s">
        <v>10</v>
      </c>
      <c r="F2556" s="3" t="str">
        <f t="shared" si="39"/>
        <v>Retail</v>
      </c>
      <c r="G2556" s="3">
        <v>2</v>
      </c>
      <c r="H2556" s="57"/>
    </row>
    <row r="2557" spans="1:8">
      <c r="A2557" s="57"/>
      <c r="B2557" s="57"/>
      <c r="C2557" s="176">
        <v>42352.463900000002</v>
      </c>
      <c r="D2557" s="3" t="s">
        <v>446</v>
      </c>
      <c r="E2557" s="3" t="s">
        <v>453</v>
      </c>
      <c r="F2557" s="3" t="str">
        <f t="shared" si="39"/>
        <v>Retail</v>
      </c>
      <c r="G2557" s="3">
        <v>4</v>
      </c>
      <c r="H2557" s="57"/>
    </row>
    <row r="2558" spans="1:8">
      <c r="A2558" s="57"/>
      <c r="B2558" s="57"/>
      <c r="C2558" s="176">
        <v>41978.4542</v>
      </c>
      <c r="D2558" s="3" t="s">
        <v>447</v>
      </c>
      <c r="E2558" s="3" t="s">
        <v>114</v>
      </c>
      <c r="F2558" s="3" t="str">
        <f t="shared" si="39"/>
        <v>Wholesale</v>
      </c>
      <c r="G2558" s="3">
        <v>67</v>
      </c>
      <c r="H2558" s="57"/>
    </row>
    <row r="2559" spans="1:8">
      <c r="A2559" s="57"/>
      <c r="B2559" s="57"/>
      <c r="C2559" s="176">
        <v>42237.451399999998</v>
      </c>
      <c r="D2559" s="3" t="s">
        <v>445</v>
      </c>
      <c r="E2559" s="3" t="s">
        <v>114</v>
      </c>
      <c r="F2559" s="3" t="str">
        <f t="shared" si="39"/>
        <v>Retail</v>
      </c>
      <c r="G2559" s="3">
        <v>1</v>
      </c>
      <c r="H2559" s="57"/>
    </row>
    <row r="2560" spans="1:8">
      <c r="A2560" s="57"/>
      <c r="B2560" s="57"/>
      <c r="C2560" s="176">
        <v>42091.491000000002</v>
      </c>
      <c r="D2560" s="3" t="s">
        <v>447</v>
      </c>
      <c r="E2560" s="3" t="s">
        <v>6</v>
      </c>
      <c r="F2560" s="3" t="str">
        <f t="shared" si="39"/>
        <v>Retail</v>
      </c>
      <c r="G2560" s="3">
        <v>4</v>
      </c>
      <c r="H2560" s="57"/>
    </row>
    <row r="2561" spans="1:8">
      <c r="A2561" s="57"/>
      <c r="B2561" s="57"/>
      <c r="C2561" s="176">
        <v>42169.426399999997</v>
      </c>
      <c r="D2561" s="3" t="s">
        <v>447</v>
      </c>
      <c r="E2561" s="3" t="s">
        <v>453</v>
      </c>
      <c r="F2561" s="3" t="str">
        <f t="shared" si="39"/>
        <v>Wholesale</v>
      </c>
      <c r="G2561" s="3">
        <v>29</v>
      </c>
      <c r="H2561" s="57"/>
    </row>
    <row r="2562" spans="1:8">
      <c r="A2562" s="57"/>
      <c r="B2562" s="57"/>
      <c r="C2562" s="176">
        <v>42344.551399999997</v>
      </c>
      <c r="D2562" s="3" t="s">
        <v>445</v>
      </c>
      <c r="E2562" s="3" t="s">
        <v>460</v>
      </c>
      <c r="F2562" s="3" t="str">
        <f t="shared" si="39"/>
        <v>Retail</v>
      </c>
      <c r="G2562" s="3">
        <v>1</v>
      </c>
      <c r="H2562" s="57"/>
    </row>
    <row r="2563" spans="1:8">
      <c r="A2563" s="57"/>
      <c r="B2563" s="57"/>
      <c r="C2563" s="176">
        <v>42263.128499999999</v>
      </c>
      <c r="D2563" s="3" t="s">
        <v>446</v>
      </c>
      <c r="E2563" s="3" t="s">
        <v>461</v>
      </c>
      <c r="F2563" s="3" t="str">
        <f t="shared" si="39"/>
        <v>Retail</v>
      </c>
      <c r="G2563" s="3">
        <v>1</v>
      </c>
      <c r="H2563" s="57"/>
    </row>
    <row r="2564" spans="1:8">
      <c r="A2564" s="57"/>
      <c r="B2564" s="57"/>
      <c r="C2564" s="176">
        <v>42346.296499999997</v>
      </c>
      <c r="D2564" s="3" t="s">
        <v>446</v>
      </c>
      <c r="E2564" s="3" t="s">
        <v>452</v>
      </c>
      <c r="F2564" s="3" t="str">
        <f t="shared" si="39"/>
        <v>Retail</v>
      </c>
      <c r="G2564" s="3">
        <v>1</v>
      </c>
      <c r="H2564" s="57"/>
    </row>
    <row r="2565" spans="1:8">
      <c r="A2565" s="57"/>
      <c r="B2565" s="57"/>
      <c r="C2565" s="176">
        <v>42356.461799999997</v>
      </c>
      <c r="D2565" s="3" t="s">
        <v>447</v>
      </c>
      <c r="E2565" s="3" t="s">
        <v>110</v>
      </c>
      <c r="F2565" s="3" t="str">
        <f t="shared" si="39"/>
        <v>Retail</v>
      </c>
      <c r="G2565" s="3">
        <v>8</v>
      </c>
      <c r="H2565" s="57"/>
    </row>
    <row r="2566" spans="1:8">
      <c r="A2566" s="57"/>
      <c r="B2566" s="57"/>
      <c r="C2566" s="176">
        <v>42193.4715</v>
      </c>
      <c r="D2566" s="3" t="s">
        <v>449</v>
      </c>
      <c r="E2566" s="3" t="s">
        <v>312</v>
      </c>
      <c r="F2566" s="3" t="str">
        <f t="shared" si="39"/>
        <v>Wholesale</v>
      </c>
      <c r="G2566" s="3">
        <v>38</v>
      </c>
      <c r="H2566" s="57"/>
    </row>
    <row r="2567" spans="1:8">
      <c r="A2567" s="57"/>
      <c r="B2567" s="57"/>
      <c r="C2567" s="176">
        <v>42355.737500000003</v>
      </c>
      <c r="D2567" s="3" t="s">
        <v>449</v>
      </c>
      <c r="E2567" s="3" t="s">
        <v>448</v>
      </c>
      <c r="F2567" s="3" t="str">
        <f t="shared" si="39"/>
        <v>Retail</v>
      </c>
      <c r="G2567" s="3">
        <v>1</v>
      </c>
      <c r="H2567" s="57"/>
    </row>
    <row r="2568" spans="1:8">
      <c r="A2568" s="57"/>
      <c r="B2568" s="57"/>
      <c r="C2568" s="176">
        <v>42226.534</v>
      </c>
      <c r="D2568" s="3" t="s">
        <v>449</v>
      </c>
      <c r="E2568" s="3" t="s">
        <v>453</v>
      </c>
      <c r="F2568" s="3" t="str">
        <f t="shared" si="39"/>
        <v>Retail</v>
      </c>
      <c r="G2568" s="3">
        <v>2</v>
      </c>
      <c r="H2568" s="57"/>
    </row>
    <row r="2569" spans="1:8">
      <c r="A2569" s="57"/>
      <c r="B2569" s="57"/>
      <c r="C2569" s="176">
        <v>42142.472199999997</v>
      </c>
      <c r="D2569" s="3" t="s">
        <v>445</v>
      </c>
      <c r="E2569" s="3" t="s">
        <v>453</v>
      </c>
      <c r="F2569" s="3" t="str">
        <f t="shared" si="39"/>
        <v>Retail</v>
      </c>
      <c r="G2569" s="3">
        <v>8</v>
      </c>
      <c r="H2569" s="57"/>
    </row>
    <row r="2570" spans="1:8">
      <c r="A2570" s="57"/>
      <c r="B2570" s="57"/>
      <c r="C2570" s="176">
        <v>42346.539599999996</v>
      </c>
      <c r="D2570" s="3" t="s">
        <v>445</v>
      </c>
      <c r="E2570" s="3" t="s">
        <v>451</v>
      </c>
      <c r="F2570" s="3" t="str">
        <f t="shared" ref="F2570:F2633" si="40">IF(G2570&lt;10,"Retail","Wholesale")</f>
        <v>Wholesale</v>
      </c>
      <c r="G2570" s="3">
        <v>68</v>
      </c>
      <c r="H2570" s="57"/>
    </row>
    <row r="2571" spans="1:8">
      <c r="A2571" s="57"/>
      <c r="B2571" s="57"/>
      <c r="C2571" s="176">
        <v>42258.784699999997</v>
      </c>
      <c r="D2571" s="3" t="s">
        <v>446</v>
      </c>
      <c r="E2571" s="3" t="s">
        <v>6</v>
      </c>
      <c r="F2571" s="3" t="str">
        <f t="shared" si="40"/>
        <v>Retail</v>
      </c>
      <c r="G2571" s="3">
        <v>2</v>
      </c>
      <c r="H2571" s="57"/>
    </row>
    <row r="2572" spans="1:8">
      <c r="A2572" s="57"/>
      <c r="B2572" s="57"/>
      <c r="C2572" s="176">
        <v>42185.843800000002</v>
      </c>
      <c r="D2572" s="3" t="s">
        <v>445</v>
      </c>
      <c r="E2572" s="3" t="s">
        <v>6</v>
      </c>
      <c r="F2572" s="3" t="str">
        <f t="shared" si="40"/>
        <v>Wholesale</v>
      </c>
      <c r="G2572" s="3">
        <v>35</v>
      </c>
      <c r="H2572" s="57"/>
    </row>
    <row r="2573" spans="1:8">
      <c r="A2573" s="57"/>
      <c r="B2573" s="57"/>
      <c r="C2573" s="176">
        <v>42163.813199999997</v>
      </c>
      <c r="D2573" s="3" t="s">
        <v>446</v>
      </c>
      <c r="E2573" s="3" t="s">
        <v>453</v>
      </c>
      <c r="F2573" s="3" t="str">
        <f t="shared" si="40"/>
        <v>Retail</v>
      </c>
      <c r="G2573" s="3">
        <v>9</v>
      </c>
      <c r="H2573" s="57"/>
    </row>
    <row r="2574" spans="1:8">
      <c r="A2574" s="57"/>
      <c r="B2574" s="57"/>
      <c r="C2574" s="176">
        <v>42115.522900000004</v>
      </c>
      <c r="D2574" s="3" t="s">
        <v>445</v>
      </c>
      <c r="E2574" s="3" t="s">
        <v>312</v>
      </c>
      <c r="F2574" s="3" t="str">
        <f t="shared" si="40"/>
        <v>Retail</v>
      </c>
      <c r="G2574" s="3">
        <v>5</v>
      </c>
      <c r="H2574" s="57"/>
    </row>
    <row r="2575" spans="1:8">
      <c r="A2575" s="57"/>
      <c r="B2575" s="57"/>
      <c r="C2575" s="176">
        <v>42251.532599999999</v>
      </c>
      <c r="D2575" s="3" t="s">
        <v>445</v>
      </c>
      <c r="E2575" s="3" t="s">
        <v>453</v>
      </c>
      <c r="F2575" s="3" t="str">
        <f t="shared" si="40"/>
        <v>Wholesale</v>
      </c>
      <c r="G2575" s="3">
        <v>40</v>
      </c>
      <c r="H2575" s="57"/>
    </row>
    <row r="2576" spans="1:8">
      <c r="A2576" s="57"/>
      <c r="B2576" s="57"/>
      <c r="C2576" s="176">
        <v>42219.514600000002</v>
      </c>
      <c r="D2576" s="3" t="s">
        <v>449</v>
      </c>
      <c r="E2576" s="3" t="s">
        <v>6</v>
      </c>
      <c r="F2576" s="3" t="str">
        <f t="shared" si="40"/>
        <v>Retail</v>
      </c>
      <c r="G2576" s="3">
        <v>2</v>
      </c>
      <c r="H2576" s="57"/>
    </row>
    <row r="2577" spans="1:8">
      <c r="A2577" s="57"/>
      <c r="B2577" s="57"/>
      <c r="C2577" s="176">
        <v>42125.497199999998</v>
      </c>
      <c r="D2577" s="3" t="s">
        <v>445</v>
      </c>
      <c r="E2577" s="3" t="s">
        <v>457</v>
      </c>
      <c r="F2577" s="3" t="str">
        <f t="shared" si="40"/>
        <v>Wholesale</v>
      </c>
      <c r="G2577" s="3">
        <v>60</v>
      </c>
      <c r="H2577" s="57"/>
    </row>
    <row r="2578" spans="1:8">
      <c r="A2578" s="57"/>
      <c r="B2578" s="57"/>
      <c r="C2578" s="176">
        <v>42318.496500000001</v>
      </c>
      <c r="D2578" s="3" t="s">
        <v>445</v>
      </c>
      <c r="E2578" s="3" t="s">
        <v>9</v>
      </c>
      <c r="F2578" s="3" t="str">
        <f t="shared" si="40"/>
        <v>Retail</v>
      </c>
      <c r="G2578" s="3">
        <v>3</v>
      </c>
      <c r="H2578" s="57"/>
    </row>
    <row r="2579" spans="1:8">
      <c r="A2579" s="57"/>
      <c r="B2579" s="57"/>
      <c r="C2579" s="176">
        <v>41982.463900000002</v>
      </c>
      <c r="D2579" s="3" t="s">
        <v>445</v>
      </c>
      <c r="E2579" s="3" t="s">
        <v>9</v>
      </c>
      <c r="F2579" s="3" t="str">
        <f t="shared" si="40"/>
        <v>Wholesale</v>
      </c>
      <c r="G2579" s="3">
        <v>89</v>
      </c>
      <c r="H2579" s="57"/>
    </row>
    <row r="2580" spans="1:8">
      <c r="A2580" s="57"/>
      <c r="B2580" s="57"/>
      <c r="C2580" s="176">
        <v>42355.095099999999</v>
      </c>
      <c r="D2580" s="3" t="s">
        <v>446</v>
      </c>
      <c r="E2580" s="3" t="s">
        <v>112</v>
      </c>
      <c r="F2580" s="3" t="str">
        <f t="shared" si="40"/>
        <v>Retail</v>
      </c>
      <c r="G2580" s="3">
        <v>4</v>
      </c>
      <c r="H2580" s="57"/>
    </row>
    <row r="2581" spans="1:8">
      <c r="A2581" s="57"/>
      <c r="B2581" s="57"/>
      <c r="C2581" s="176">
        <v>41985.125</v>
      </c>
      <c r="D2581" s="3" t="s">
        <v>449</v>
      </c>
      <c r="E2581" s="3" t="s">
        <v>6</v>
      </c>
      <c r="F2581" s="3" t="str">
        <f t="shared" si="40"/>
        <v>Retail</v>
      </c>
      <c r="G2581" s="3">
        <v>7</v>
      </c>
      <c r="H2581" s="57"/>
    </row>
    <row r="2582" spans="1:8">
      <c r="A2582" s="57"/>
      <c r="B2582" s="57"/>
      <c r="C2582" s="176">
        <v>42159.559699999998</v>
      </c>
      <c r="D2582" s="3" t="s">
        <v>446</v>
      </c>
      <c r="E2582" s="3" t="s">
        <v>7</v>
      </c>
      <c r="F2582" s="3" t="str">
        <f t="shared" si="40"/>
        <v>Retail</v>
      </c>
      <c r="G2582" s="3">
        <v>6</v>
      </c>
      <c r="H2582" s="57"/>
    </row>
    <row r="2583" spans="1:8">
      <c r="A2583" s="57"/>
      <c r="B2583" s="57"/>
      <c r="C2583" s="176">
        <v>42342.729899999998</v>
      </c>
      <c r="D2583" s="3" t="s">
        <v>446</v>
      </c>
      <c r="E2583" s="3" t="s">
        <v>312</v>
      </c>
      <c r="F2583" s="3" t="str">
        <f t="shared" si="40"/>
        <v>Retail</v>
      </c>
      <c r="G2583" s="3">
        <v>4</v>
      </c>
      <c r="H2583" s="57"/>
    </row>
    <row r="2584" spans="1:8">
      <c r="A2584" s="57"/>
      <c r="B2584" s="57"/>
      <c r="C2584" s="176">
        <v>41980.4931</v>
      </c>
      <c r="D2584" s="3" t="s">
        <v>447</v>
      </c>
      <c r="E2584" s="3" t="s">
        <v>455</v>
      </c>
      <c r="F2584" s="3" t="str">
        <f t="shared" si="40"/>
        <v>Retail</v>
      </c>
      <c r="G2584" s="3">
        <v>4</v>
      </c>
      <c r="H2584" s="57"/>
    </row>
    <row r="2585" spans="1:8">
      <c r="A2585" s="57"/>
      <c r="B2585" s="57"/>
      <c r="C2585" s="176">
        <v>42356.497900000002</v>
      </c>
      <c r="D2585" s="3" t="s">
        <v>445</v>
      </c>
      <c r="E2585" s="3" t="s">
        <v>453</v>
      </c>
      <c r="F2585" s="3" t="str">
        <f t="shared" si="40"/>
        <v>Wholesale</v>
      </c>
      <c r="G2585" s="3">
        <v>58</v>
      </c>
      <c r="H2585" s="57"/>
    </row>
    <row r="2586" spans="1:8">
      <c r="A2586" s="57"/>
      <c r="B2586" s="57"/>
      <c r="C2586" s="176">
        <v>41987.4882</v>
      </c>
      <c r="D2586" s="3" t="s">
        <v>447</v>
      </c>
      <c r="E2586" s="3" t="s">
        <v>461</v>
      </c>
      <c r="F2586" s="3" t="str">
        <f t="shared" si="40"/>
        <v>Wholesale</v>
      </c>
      <c r="G2586" s="3">
        <v>33</v>
      </c>
      <c r="H2586" s="57"/>
    </row>
    <row r="2587" spans="1:8">
      <c r="A2587" s="57"/>
      <c r="B2587" s="57"/>
      <c r="C2587" s="176">
        <v>42132.513899999998</v>
      </c>
      <c r="D2587" s="3" t="s">
        <v>449</v>
      </c>
      <c r="E2587" s="3" t="s">
        <v>461</v>
      </c>
      <c r="F2587" s="3" t="str">
        <f t="shared" si="40"/>
        <v>Wholesale</v>
      </c>
      <c r="G2587" s="3">
        <v>59</v>
      </c>
      <c r="H2587" s="57"/>
    </row>
    <row r="2588" spans="1:8">
      <c r="A2588" s="57"/>
      <c r="B2588" s="57"/>
      <c r="C2588" s="176">
        <v>42253.5167</v>
      </c>
      <c r="D2588" s="3" t="s">
        <v>446</v>
      </c>
      <c r="E2588" s="3" t="s">
        <v>112</v>
      </c>
      <c r="F2588" s="3" t="str">
        <f t="shared" si="40"/>
        <v>Wholesale</v>
      </c>
      <c r="G2588" s="3">
        <v>50</v>
      </c>
      <c r="H2588" s="57"/>
    </row>
    <row r="2589" spans="1:8">
      <c r="A2589" s="57"/>
      <c r="B2589" s="57"/>
      <c r="C2589" s="176">
        <v>42159.534</v>
      </c>
      <c r="D2589" s="3" t="s">
        <v>446</v>
      </c>
      <c r="E2589" s="3" t="s">
        <v>312</v>
      </c>
      <c r="F2589" s="3" t="str">
        <f t="shared" si="40"/>
        <v>Wholesale</v>
      </c>
      <c r="G2589" s="3">
        <v>45</v>
      </c>
      <c r="H2589" s="57"/>
    </row>
    <row r="2590" spans="1:8">
      <c r="A2590" s="57"/>
      <c r="B2590" s="57"/>
      <c r="C2590" s="176">
        <v>41972.751400000001</v>
      </c>
      <c r="D2590" s="3" t="s">
        <v>446</v>
      </c>
      <c r="E2590" s="3" t="s">
        <v>453</v>
      </c>
      <c r="F2590" s="3" t="str">
        <f t="shared" si="40"/>
        <v>Wholesale</v>
      </c>
      <c r="G2590" s="3">
        <v>28</v>
      </c>
      <c r="H2590" s="57"/>
    </row>
    <row r="2591" spans="1:8">
      <c r="A2591" s="57"/>
      <c r="B2591" s="57"/>
      <c r="C2591" s="176">
        <v>42230.068800000001</v>
      </c>
      <c r="D2591" s="3" t="s">
        <v>446</v>
      </c>
      <c r="E2591" s="3" t="s">
        <v>454</v>
      </c>
      <c r="F2591" s="3" t="str">
        <f t="shared" si="40"/>
        <v>Retail</v>
      </c>
      <c r="G2591" s="3">
        <v>2</v>
      </c>
      <c r="H2591" s="57"/>
    </row>
    <row r="2592" spans="1:8">
      <c r="A2592" s="57"/>
      <c r="B2592" s="57"/>
      <c r="C2592" s="176">
        <v>42197.525699999998</v>
      </c>
      <c r="D2592" s="3" t="s">
        <v>445</v>
      </c>
      <c r="E2592" s="3" t="s">
        <v>453</v>
      </c>
      <c r="F2592" s="3" t="str">
        <f t="shared" si="40"/>
        <v>Wholesale</v>
      </c>
      <c r="G2592" s="3">
        <v>39</v>
      </c>
      <c r="H2592" s="57"/>
    </row>
    <row r="2593" spans="1:8">
      <c r="A2593" s="57"/>
      <c r="B2593" s="57"/>
      <c r="C2593" s="176">
        <v>41981.272199999999</v>
      </c>
      <c r="D2593" s="3" t="s">
        <v>445</v>
      </c>
      <c r="E2593" s="3" t="s">
        <v>114</v>
      </c>
      <c r="F2593" s="3" t="str">
        <f t="shared" si="40"/>
        <v>Wholesale</v>
      </c>
      <c r="G2593" s="3">
        <v>118</v>
      </c>
      <c r="H2593" s="57"/>
    </row>
    <row r="2594" spans="1:8">
      <c r="A2594" s="57"/>
      <c r="B2594" s="57"/>
      <c r="C2594" s="176">
        <v>41982.393799999998</v>
      </c>
      <c r="D2594" s="3" t="s">
        <v>445</v>
      </c>
      <c r="E2594" s="3" t="s">
        <v>452</v>
      </c>
      <c r="F2594" s="3" t="str">
        <f t="shared" si="40"/>
        <v>Wholesale</v>
      </c>
      <c r="G2594" s="3">
        <v>152</v>
      </c>
      <c r="H2594" s="57"/>
    </row>
    <row r="2595" spans="1:8">
      <c r="A2595" s="57"/>
      <c r="B2595" s="57"/>
      <c r="C2595" s="176">
        <v>42230.125699999997</v>
      </c>
      <c r="D2595" s="3" t="s">
        <v>446</v>
      </c>
      <c r="E2595" s="3" t="s">
        <v>453</v>
      </c>
      <c r="F2595" s="3" t="str">
        <f t="shared" si="40"/>
        <v>Wholesale</v>
      </c>
      <c r="G2595" s="3">
        <v>145</v>
      </c>
      <c r="H2595" s="57"/>
    </row>
    <row r="2596" spans="1:8">
      <c r="A2596" s="57"/>
      <c r="B2596" s="57"/>
      <c r="C2596" s="176">
        <v>42344.496500000001</v>
      </c>
      <c r="D2596" s="3" t="s">
        <v>447</v>
      </c>
      <c r="E2596" s="3" t="s">
        <v>9</v>
      </c>
      <c r="F2596" s="3" t="str">
        <f t="shared" si="40"/>
        <v>Retail</v>
      </c>
      <c r="G2596" s="3">
        <v>2</v>
      </c>
      <c r="H2596" s="57"/>
    </row>
    <row r="2597" spans="1:8">
      <c r="A2597" s="57"/>
      <c r="B2597" s="57"/>
      <c r="C2597" s="176">
        <v>42197.991000000002</v>
      </c>
      <c r="D2597" s="3" t="s">
        <v>447</v>
      </c>
      <c r="E2597" s="3" t="s">
        <v>110</v>
      </c>
      <c r="F2597" s="3" t="str">
        <f t="shared" si="40"/>
        <v>Retail</v>
      </c>
      <c r="G2597" s="3">
        <v>6</v>
      </c>
      <c r="H2597" s="57"/>
    </row>
    <row r="2598" spans="1:8">
      <c r="A2598" s="57"/>
      <c r="B2598" s="57"/>
      <c r="C2598" s="176">
        <v>42116.755599999997</v>
      </c>
      <c r="D2598" s="3" t="s">
        <v>446</v>
      </c>
      <c r="E2598" s="3" t="s">
        <v>458</v>
      </c>
      <c r="F2598" s="3" t="str">
        <f t="shared" si="40"/>
        <v>Retail</v>
      </c>
      <c r="G2598" s="3">
        <v>2</v>
      </c>
      <c r="H2598" s="57"/>
    </row>
    <row r="2599" spans="1:8">
      <c r="A2599" s="57"/>
      <c r="B2599" s="57"/>
      <c r="C2599" s="176">
        <v>42236.158300000003</v>
      </c>
      <c r="D2599" s="3" t="s">
        <v>445</v>
      </c>
      <c r="E2599" s="3" t="s">
        <v>453</v>
      </c>
      <c r="F2599" s="3" t="str">
        <f t="shared" si="40"/>
        <v>Wholesale</v>
      </c>
      <c r="G2599" s="3">
        <v>65</v>
      </c>
      <c r="H2599" s="57"/>
    </row>
    <row r="2600" spans="1:8">
      <c r="A2600" s="57"/>
      <c r="B2600" s="57"/>
      <c r="C2600" s="176">
        <v>42291.75</v>
      </c>
      <c r="D2600" s="3" t="s">
        <v>445</v>
      </c>
      <c r="E2600" s="3" t="s">
        <v>6</v>
      </c>
      <c r="F2600" s="3" t="str">
        <f t="shared" si="40"/>
        <v>Wholesale</v>
      </c>
      <c r="G2600" s="3">
        <v>40</v>
      </c>
      <c r="H2600" s="57"/>
    </row>
    <row r="2601" spans="1:8">
      <c r="A2601" s="57"/>
      <c r="B2601" s="57"/>
      <c r="C2601" s="176">
        <v>42169.560400000002</v>
      </c>
      <c r="D2601" s="3" t="s">
        <v>447</v>
      </c>
      <c r="E2601" s="3" t="s">
        <v>452</v>
      </c>
      <c r="F2601" s="3" t="str">
        <f t="shared" si="40"/>
        <v>Retail</v>
      </c>
      <c r="G2601" s="3">
        <v>7</v>
      </c>
      <c r="H2601" s="57"/>
    </row>
    <row r="2602" spans="1:8">
      <c r="A2602" s="57"/>
      <c r="B2602" s="57"/>
      <c r="C2602" s="176">
        <v>42128.491699999999</v>
      </c>
      <c r="D2602" s="3" t="s">
        <v>445</v>
      </c>
      <c r="E2602" s="3" t="s">
        <v>453</v>
      </c>
      <c r="F2602" s="3" t="str">
        <f t="shared" si="40"/>
        <v>Wholesale</v>
      </c>
      <c r="G2602" s="3">
        <v>123</v>
      </c>
      <c r="H2602" s="57"/>
    </row>
    <row r="2603" spans="1:8">
      <c r="A2603" s="57"/>
      <c r="B2603" s="57"/>
      <c r="C2603" s="176">
        <v>41979.497199999998</v>
      </c>
      <c r="D2603" s="3" t="s">
        <v>447</v>
      </c>
      <c r="E2603" s="3" t="s">
        <v>457</v>
      </c>
      <c r="F2603" s="3" t="str">
        <f t="shared" si="40"/>
        <v>Wholesale</v>
      </c>
      <c r="G2603" s="3">
        <v>138</v>
      </c>
      <c r="H2603" s="57"/>
    </row>
    <row r="2604" spans="1:8">
      <c r="A2604" s="57"/>
      <c r="B2604" s="57"/>
      <c r="C2604" s="176">
        <v>42346.494400000003</v>
      </c>
      <c r="D2604" s="3" t="s">
        <v>445</v>
      </c>
      <c r="E2604" s="3" t="s">
        <v>6</v>
      </c>
      <c r="F2604" s="3" t="str">
        <f t="shared" si="40"/>
        <v>Retail</v>
      </c>
      <c r="G2604" s="3">
        <v>6</v>
      </c>
      <c r="H2604" s="57"/>
    </row>
    <row r="2605" spans="1:8">
      <c r="A2605" s="57"/>
      <c r="B2605" s="57"/>
      <c r="C2605" s="176">
        <v>42240.736100000002</v>
      </c>
      <c r="D2605" s="3" t="s">
        <v>445</v>
      </c>
      <c r="E2605" s="3" t="s">
        <v>457</v>
      </c>
      <c r="F2605" s="3" t="str">
        <f t="shared" si="40"/>
        <v>Retail</v>
      </c>
      <c r="G2605" s="3">
        <v>6</v>
      </c>
      <c r="H2605" s="57"/>
    </row>
    <row r="2606" spans="1:8">
      <c r="A2606" s="57"/>
      <c r="B2606" s="57"/>
      <c r="C2606" s="176">
        <v>42293.147900000004</v>
      </c>
      <c r="D2606" s="3" t="s">
        <v>446</v>
      </c>
      <c r="E2606" s="3" t="s">
        <v>312</v>
      </c>
      <c r="F2606" s="3" t="str">
        <f t="shared" si="40"/>
        <v>Retail</v>
      </c>
      <c r="G2606" s="3">
        <v>1</v>
      </c>
      <c r="H2606" s="57"/>
    </row>
    <row r="2607" spans="1:8">
      <c r="A2607" s="57"/>
      <c r="B2607" s="57"/>
      <c r="C2607" s="176">
        <v>42068.496500000001</v>
      </c>
      <c r="D2607" s="3" t="s">
        <v>445</v>
      </c>
      <c r="E2607" s="3" t="s">
        <v>10</v>
      </c>
      <c r="F2607" s="3" t="str">
        <f t="shared" si="40"/>
        <v>Retail</v>
      </c>
      <c r="G2607" s="3">
        <v>6</v>
      </c>
      <c r="H2607" s="57"/>
    </row>
    <row r="2608" spans="1:8">
      <c r="A2608" s="57"/>
      <c r="B2608" s="57"/>
      <c r="C2608" s="176">
        <v>42204.536800000002</v>
      </c>
      <c r="D2608" s="3" t="s">
        <v>447</v>
      </c>
      <c r="E2608" s="3" t="s">
        <v>10</v>
      </c>
      <c r="F2608" s="3" t="str">
        <f t="shared" si="40"/>
        <v>Wholesale</v>
      </c>
      <c r="G2608" s="3">
        <v>40</v>
      </c>
      <c r="H2608" s="57"/>
    </row>
    <row r="2609" spans="1:8">
      <c r="A2609" s="57"/>
      <c r="B2609" s="57"/>
      <c r="C2609" s="176">
        <v>42208.748599999999</v>
      </c>
      <c r="D2609" s="3" t="s">
        <v>445</v>
      </c>
      <c r="E2609" s="3" t="s">
        <v>10</v>
      </c>
      <c r="F2609" s="3" t="str">
        <f t="shared" si="40"/>
        <v>Retail</v>
      </c>
      <c r="G2609" s="3">
        <v>1</v>
      </c>
      <c r="H2609" s="57"/>
    </row>
    <row r="2610" spans="1:8">
      <c r="A2610" s="57"/>
      <c r="B2610" s="57"/>
      <c r="C2610" s="176">
        <v>42322.165999999997</v>
      </c>
      <c r="D2610" s="3" t="s">
        <v>445</v>
      </c>
      <c r="E2610" s="3" t="s">
        <v>114</v>
      </c>
      <c r="F2610" s="3" t="str">
        <f t="shared" si="40"/>
        <v>Retail</v>
      </c>
      <c r="G2610" s="3">
        <v>8</v>
      </c>
      <c r="H2610" s="57"/>
    </row>
    <row r="2611" spans="1:8">
      <c r="A2611" s="57"/>
      <c r="B2611" s="57"/>
      <c r="C2611" s="176">
        <v>42351.108999999997</v>
      </c>
      <c r="D2611" s="3" t="s">
        <v>445</v>
      </c>
      <c r="E2611" s="3" t="s">
        <v>6</v>
      </c>
      <c r="F2611" s="3" t="str">
        <f t="shared" si="40"/>
        <v>Wholesale</v>
      </c>
      <c r="G2611" s="3">
        <v>39</v>
      </c>
      <c r="H2611" s="57"/>
    </row>
    <row r="2612" spans="1:8">
      <c r="A2612" s="57"/>
      <c r="B2612" s="57"/>
      <c r="C2612" s="176">
        <v>41981.4833</v>
      </c>
      <c r="D2612" s="3" t="s">
        <v>446</v>
      </c>
      <c r="E2612" s="3" t="s">
        <v>453</v>
      </c>
      <c r="F2612" s="3" t="str">
        <f t="shared" si="40"/>
        <v>Wholesale</v>
      </c>
      <c r="G2612" s="3">
        <v>67</v>
      </c>
      <c r="H2612" s="57"/>
    </row>
    <row r="2613" spans="1:8">
      <c r="A2613" s="57"/>
      <c r="B2613" s="57"/>
      <c r="C2613" s="176">
        <v>42210.524299999997</v>
      </c>
      <c r="D2613" s="3" t="s">
        <v>449</v>
      </c>
      <c r="E2613" s="3" t="s">
        <v>457</v>
      </c>
      <c r="F2613" s="3" t="str">
        <f t="shared" si="40"/>
        <v>Wholesale</v>
      </c>
      <c r="G2613" s="3">
        <v>36</v>
      </c>
      <c r="H2613" s="57"/>
    </row>
    <row r="2614" spans="1:8">
      <c r="A2614" s="57"/>
      <c r="B2614" s="57"/>
      <c r="C2614" s="176">
        <v>41978.533300000003</v>
      </c>
      <c r="D2614" s="3" t="s">
        <v>445</v>
      </c>
      <c r="E2614" s="3" t="s">
        <v>7</v>
      </c>
      <c r="F2614" s="3" t="str">
        <f t="shared" si="40"/>
        <v>Retail</v>
      </c>
      <c r="G2614" s="3">
        <v>1</v>
      </c>
      <c r="H2614" s="57"/>
    </row>
    <row r="2615" spans="1:8">
      <c r="A2615" s="57"/>
      <c r="B2615" s="57"/>
      <c r="C2615" s="176">
        <v>42340.473599999998</v>
      </c>
      <c r="D2615" s="3" t="s">
        <v>445</v>
      </c>
      <c r="E2615" s="3" t="s">
        <v>114</v>
      </c>
      <c r="F2615" s="3" t="str">
        <f t="shared" si="40"/>
        <v>Retail</v>
      </c>
      <c r="G2615" s="3">
        <v>1</v>
      </c>
      <c r="H2615" s="57"/>
    </row>
    <row r="2616" spans="1:8">
      <c r="A2616" s="57"/>
      <c r="B2616" s="57"/>
      <c r="C2616" s="176">
        <v>42358.829899999997</v>
      </c>
      <c r="D2616" s="3" t="s">
        <v>446</v>
      </c>
      <c r="E2616" s="3" t="s">
        <v>453</v>
      </c>
      <c r="F2616" s="3" t="str">
        <f t="shared" si="40"/>
        <v>Wholesale</v>
      </c>
      <c r="G2616" s="3">
        <v>38</v>
      </c>
      <c r="H2616" s="57"/>
    </row>
    <row r="2617" spans="1:8">
      <c r="A2617" s="57"/>
      <c r="B2617" s="57"/>
      <c r="C2617" s="176">
        <v>42115.716</v>
      </c>
      <c r="D2617" s="3" t="s">
        <v>445</v>
      </c>
      <c r="E2617" s="3" t="s">
        <v>450</v>
      </c>
      <c r="F2617" s="3" t="str">
        <f t="shared" si="40"/>
        <v>Wholesale</v>
      </c>
      <c r="G2617" s="3">
        <v>53</v>
      </c>
      <c r="H2617" s="57"/>
    </row>
    <row r="2618" spans="1:8">
      <c r="A2618" s="57"/>
      <c r="B2618" s="57"/>
      <c r="C2618" s="176">
        <v>42342.8125</v>
      </c>
      <c r="D2618" s="3" t="s">
        <v>446</v>
      </c>
      <c r="E2618" s="3" t="s">
        <v>460</v>
      </c>
      <c r="F2618" s="3" t="str">
        <f t="shared" si="40"/>
        <v>Wholesale</v>
      </c>
      <c r="G2618" s="3">
        <v>63</v>
      </c>
      <c r="H2618" s="57"/>
    </row>
    <row r="2619" spans="1:8">
      <c r="A2619" s="57"/>
      <c r="B2619" s="57"/>
      <c r="C2619" s="176">
        <v>42246.483999999997</v>
      </c>
      <c r="D2619" s="3" t="s">
        <v>449</v>
      </c>
      <c r="E2619" s="3" t="s">
        <v>458</v>
      </c>
      <c r="F2619" s="3" t="str">
        <f t="shared" si="40"/>
        <v>Retail</v>
      </c>
      <c r="G2619" s="3">
        <v>4</v>
      </c>
      <c r="H2619" s="57"/>
    </row>
    <row r="2620" spans="1:8">
      <c r="A2620" s="57"/>
      <c r="B2620" s="57"/>
      <c r="C2620" s="176">
        <v>41987.641000000003</v>
      </c>
      <c r="D2620" s="3" t="s">
        <v>447</v>
      </c>
      <c r="E2620" s="3" t="s">
        <v>10</v>
      </c>
      <c r="F2620" s="3" t="str">
        <f t="shared" si="40"/>
        <v>Wholesale</v>
      </c>
      <c r="G2620" s="3">
        <v>29</v>
      </c>
      <c r="H2620" s="57"/>
    </row>
    <row r="2621" spans="1:8">
      <c r="A2621" s="57"/>
      <c r="B2621" s="57"/>
      <c r="C2621" s="176">
        <v>42360.786099999998</v>
      </c>
      <c r="D2621" s="3" t="s">
        <v>447</v>
      </c>
      <c r="E2621" s="3" t="s">
        <v>453</v>
      </c>
      <c r="F2621" s="3" t="str">
        <f t="shared" si="40"/>
        <v>Retail</v>
      </c>
      <c r="G2621" s="3">
        <v>3</v>
      </c>
      <c r="H2621" s="57"/>
    </row>
    <row r="2622" spans="1:8">
      <c r="A2622" s="57"/>
      <c r="B2622" s="57"/>
      <c r="C2622" s="176">
        <v>42355.706899999997</v>
      </c>
      <c r="D2622" s="3" t="s">
        <v>449</v>
      </c>
      <c r="E2622" s="3" t="s">
        <v>453</v>
      </c>
      <c r="F2622" s="3" t="str">
        <f t="shared" si="40"/>
        <v>Retail</v>
      </c>
      <c r="G2622" s="3">
        <v>2</v>
      </c>
      <c r="H2622" s="57"/>
    </row>
    <row r="2623" spans="1:8">
      <c r="A2623" s="57"/>
      <c r="B2623" s="57"/>
      <c r="C2623" s="176">
        <v>42132.677100000001</v>
      </c>
      <c r="D2623" s="3" t="s">
        <v>445</v>
      </c>
      <c r="E2623" s="3" t="s">
        <v>312</v>
      </c>
      <c r="F2623" s="3" t="str">
        <f t="shared" si="40"/>
        <v>Wholesale</v>
      </c>
      <c r="G2623" s="3">
        <v>10</v>
      </c>
      <c r="H2623" s="57"/>
    </row>
    <row r="2624" spans="1:8">
      <c r="A2624" s="57"/>
      <c r="B2624" s="57"/>
      <c r="C2624" s="176">
        <v>42098.633999999998</v>
      </c>
      <c r="D2624" s="3" t="s">
        <v>445</v>
      </c>
      <c r="E2624" s="3" t="s">
        <v>453</v>
      </c>
      <c r="F2624" s="3" t="str">
        <f t="shared" si="40"/>
        <v>Retail</v>
      </c>
      <c r="G2624" s="3">
        <v>2</v>
      </c>
      <c r="H2624" s="57"/>
    </row>
    <row r="2625" spans="1:8">
      <c r="A2625" s="57"/>
      <c r="B2625" s="57"/>
      <c r="C2625" s="176">
        <v>42217.745799999997</v>
      </c>
      <c r="D2625" s="3" t="s">
        <v>445</v>
      </c>
      <c r="E2625" s="3" t="s">
        <v>6</v>
      </c>
      <c r="F2625" s="3" t="str">
        <f t="shared" si="40"/>
        <v>Wholesale</v>
      </c>
      <c r="G2625" s="3">
        <v>22</v>
      </c>
      <c r="H2625" s="57"/>
    </row>
    <row r="2626" spans="1:8">
      <c r="A2626" s="57"/>
      <c r="B2626" s="57"/>
      <c r="C2626" s="176">
        <v>42198.456299999998</v>
      </c>
      <c r="D2626" s="3" t="s">
        <v>445</v>
      </c>
      <c r="E2626" s="3" t="s">
        <v>453</v>
      </c>
      <c r="F2626" s="3" t="str">
        <f t="shared" si="40"/>
        <v>Wholesale</v>
      </c>
      <c r="G2626" s="3">
        <v>54</v>
      </c>
      <c r="H2626" s="57"/>
    </row>
    <row r="2627" spans="1:8">
      <c r="A2627" s="57"/>
      <c r="B2627" s="57"/>
      <c r="C2627" s="176">
        <v>42245.502099999998</v>
      </c>
      <c r="D2627" s="3" t="s">
        <v>447</v>
      </c>
      <c r="E2627" s="3" t="s">
        <v>10</v>
      </c>
      <c r="F2627" s="3" t="str">
        <f t="shared" si="40"/>
        <v>Wholesale</v>
      </c>
      <c r="G2627" s="3">
        <v>72</v>
      </c>
      <c r="H2627" s="57"/>
    </row>
    <row r="2628" spans="1:8">
      <c r="A2628" s="57"/>
      <c r="B2628" s="57"/>
      <c r="C2628" s="176">
        <v>42332.809699999998</v>
      </c>
      <c r="D2628" s="3" t="s">
        <v>445</v>
      </c>
      <c r="E2628" s="3" t="s">
        <v>9</v>
      </c>
      <c r="F2628" s="3" t="str">
        <f t="shared" si="40"/>
        <v>Wholesale</v>
      </c>
      <c r="G2628" s="3">
        <v>36</v>
      </c>
      <c r="H2628" s="57"/>
    </row>
    <row r="2629" spans="1:8">
      <c r="A2629" s="57"/>
      <c r="B2629" s="57"/>
      <c r="C2629" s="176">
        <v>42361.472900000001</v>
      </c>
      <c r="D2629" s="3" t="s">
        <v>446</v>
      </c>
      <c r="E2629" s="3" t="s">
        <v>6</v>
      </c>
      <c r="F2629" s="3" t="str">
        <f t="shared" si="40"/>
        <v>Retail</v>
      </c>
      <c r="G2629" s="3">
        <v>1</v>
      </c>
      <c r="H2629" s="57"/>
    </row>
    <row r="2630" spans="1:8">
      <c r="A2630" s="57"/>
      <c r="B2630" s="57"/>
      <c r="C2630" s="176">
        <v>42289.700700000001</v>
      </c>
      <c r="D2630" s="3" t="s">
        <v>449</v>
      </c>
      <c r="E2630" s="3" t="s">
        <v>114</v>
      </c>
      <c r="F2630" s="3" t="str">
        <f t="shared" si="40"/>
        <v>Wholesale</v>
      </c>
      <c r="G2630" s="3">
        <v>32</v>
      </c>
      <c r="H2630" s="57"/>
    </row>
    <row r="2631" spans="1:8">
      <c r="A2631" s="57"/>
      <c r="B2631" s="57"/>
      <c r="C2631" s="176">
        <v>42257.531900000002</v>
      </c>
      <c r="D2631" s="3" t="s">
        <v>445</v>
      </c>
      <c r="E2631" s="3" t="s">
        <v>312</v>
      </c>
      <c r="F2631" s="3" t="str">
        <f t="shared" si="40"/>
        <v>Retail</v>
      </c>
      <c r="G2631" s="3">
        <v>6</v>
      </c>
      <c r="H2631" s="57"/>
    </row>
    <row r="2632" spans="1:8">
      <c r="A2632" s="57"/>
      <c r="B2632" s="57"/>
      <c r="C2632" s="176">
        <v>41984.5049</v>
      </c>
      <c r="D2632" s="3" t="s">
        <v>445</v>
      </c>
      <c r="E2632" s="3" t="s">
        <v>8</v>
      </c>
      <c r="F2632" s="3" t="str">
        <f t="shared" si="40"/>
        <v>Retail</v>
      </c>
      <c r="G2632" s="3">
        <v>1</v>
      </c>
      <c r="H2632" s="57"/>
    </row>
    <row r="2633" spans="1:8">
      <c r="A2633" s="57"/>
      <c r="B2633" s="57"/>
      <c r="C2633" s="176">
        <v>42349.561099999999</v>
      </c>
      <c r="D2633" s="3" t="s">
        <v>446</v>
      </c>
      <c r="E2633" s="3" t="s">
        <v>112</v>
      </c>
      <c r="F2633" s="3" t="str">
        <f t="shared" si="40"/>
        <v>Wholesale</v>
      </c>
      <c r="G2633" s="3">
        <v>66</v>
      </c>
      <c r="H2633" s="57"/>
    </row>
    <row r="2634" spans="1:8">
      <c r="A2634" s="57"/>
      <c r="B2634" s="57"/>
      <c r="C2634" s="176">
        <v>42281.460400000004</v>
      </c>
      <c r="D2634" s="3" t="s">
        <v>445</v>
      </c>
      <c r="E2634" s="3" t="s">
        <v>312</v>
      </c>
      <c r="F2634" s="3" t="str">
        <f t="shared" ref="F2634:F2697" si="41">IF(G2634&lt;10,"Retail","Wholesale")</f>
        <v>Retail</v>
      </c>
      <c r="G2634" s="3">
        <v>2</v>
      </c>
      <c r="H2634" s="57"/>
    </row>
    <row r="2635" spans="1:8">
      <c r="A2635" s="57"/>
      <c r="B2635" s="57"/>
      <c r="C2635" s="176">
        <v>42186.1875</v>
      </c>
      <c r="D2635" s="3" t="s">
        <v>445</v>
      </c>
      <c r="E2635" s="3" t="s">
        <v>453</v>
      </c>
      <c r="F2635" s="3" t="str">
        <f t="shared" si="41"/>
        <v>Retail</v>
      </c>
      <c r="G2635" s="3">
        <v>1</v>
      </c>
      <c r="H2635" s="57"/>
    </row>
    <row r="2636" spans="1:8">
      <c r="A2636" s="57"/>
      <c r="B2636" s="57"/>
      <c r="C2636" s="176">
        <v>42167.381300000001</v>
      </c>
      <c r="D2636" s="3" t="s">
        <v>449</v>
      </c>
      <c r="E2636" s="3" t="s">
        <v>458</v>
      </c>
      <c r="F2636" s="3" t="str">
        <f t="shared" si="41"/>
        <v>Retail</v>
      </c>
      <c r="G2636" s="3">
        <v>7</v>
      </c>
      <c r="H2636" s="57"/>
    </row>
    <row r="2637" spans="1:8">
      <c r="A2637" s="57"/>
      <c r="B2637" s="57"/>
      <c r="C2637" s="176">
        <v>42357.4951</v>
      </c>
      <c r="D2637" s="3" t="s">
        <v>449</v>
      </c>
      <c r="E2637" s="3" t="s">
        <v>114</v>
      </c>
      <c r="F2637" s="3" t="str">
        <f t="shared" si="41"/>
        <v>Retail</v>
      </c>
      <c r="G2637" s="3">
        <v>2</v>
      </c>
      <c r="H2637" s="57"/>
    </row>
    <row r="2638" spans="1:8">
      <c r="A2638" s="57"/>
      <c r="B2638" s="57"/>
      <c r="C2638" s="176">
        <v>42120.669399999999</v>
      </c>
      <c r="D2638" s="3" t="s">
        <v>445</v>
      </c>
      <c r="E2638" s="3" t="s">
        <v>453</v>
      </c>
      <c r="F2638" s="3" t="str">
        <f t="shared" si="41"/>
        <v>Wholesale</v>
      </c>
      <c r="G2638" s="3">
        <v>50</v>
      </c>
      <c r="H2638" s="57"/>
    </row>
    <row r="2639" spans="1:8">
      <c r="A2639" s="57"/>
      <c r="B2639" s="57"/>
      <c r="C2639" s="176">
        <v>41980.155599999998</v>
      </c>
      <c r="D2639" s="3" t="s">
        <v>447</v>
      </c>
      <c r="E2639" s="3" t="s">
        <v>461</v>
      </c>
      <c r="F2639" s="3" t="str">
        <f t="shared" si="41"/>
        <v>Retail</v>
      </c>
      <c r="G2639" s="3">
        <v>2</v>
      </c>
      <c r="H2639" s="57"/>
    </row>
    <row r="2640" spans="1:8">
      <c r="A2640" s="57"/>
      <c r="B2640" s="57"/>
      <c r="C2640" s="176">
        <v>42144.7264</v>
      </c>
      <c r="D2640" s="3" t="s">
        <v>445</v>
      </c>
      <c r="E2640" s="3" t="s">
        <v>458</v>
      </c>
      <c r="F2640" s="3" t="str">
        <f t="shared" si="41"/>
        <v>Retail</v>
      </c>
      <c r="G2640" s="3">
        <v>2</v>
      </c>
      <c r="H2640" s="57"/>
    </row>
    <row r="2641" spans="1:8">
      <c r="A2641" s="57"/>
      <c r="B2641" s="57"/>
      <c r="C2641" s="176">
        <v>42222.768799999998</v>
      </c>
      <c r="D2641" s="3" t="s">
        <v>447</v>
      </c>
      <c r="E2641" s="3" t="s">
        <v>452</v>
      </c>
      <c r="F2641" s="3" t="str">
        <f t="shared" si="41"/>
        <v>Retail</v>
      </c>
      <c r="G2641" s="3">
        <v>1</v>
      </c>
      <c r="H2641" s="57"/>
    </row>
    <row r="2642" spans="1:8">
      <c r="A2642" s="57"/>
      <c r="B2642" s="57"/>
      <c r="C2642" s="176">
        <v>42190.770100000002</v>
      </c>
      <c r="D2642" s="3" t="s">
        <v>445</v>
      </c>
      <c r="E2642" s="3" t="s">
        <v>9</v>
      </c>
      <c r="F2642" s="3" t="str">
        <f t="shared" si="41"/>
        <v>Retail</v>
      </c>
      <c r="G2642" s="3">
        <v>2</v>
      </c>
      <c r="H2642" s="57"/>
    </row>
    <row r="2643" spans="1:8">
      <c r="A2643" s="57"/>
      <c r="B2643" s="57"/>
      <c r="C2643" s="176">
        <v>42338.9882</v>
      </c>
      <c r="D2643" s="3" t="s">
        <v>447</v>
      </c>
      <c r="E2643" s="3" t="s">
        <v>453</v>
      </c>
      <c r="F2643" s="3" t="str">
        <f t="shared" si="41"/>
        <v>Wholesale</v>
      </c>
      <c r="G2643" s="3">
        <v>39</v>
      </c>
      <c r="H2643" s="57"/>
    </row>
    <row r="2644" spans="1:8">
      <c r="A2644" s="57"/>
      <c r="B2644" s="57"/>
      <c r="C2644" s="176">
        <v>42206.668100000003</v>
      </c>
      <c r="D2644" s="3" t="s">
        <v>446</v>
      </c>
      <c r="E2644" s="3" t="s">
        <v>453</v>
      </c>
      <c r="F2644" s="3" t="str">
        <f t="shared" si="41"/>
        <v>Wholesale</v>
      </c>
      <c r="G2644" s="3">
        <v>28</v>
      </c>
      <c r="H2644" s="57"/>
    </row>
    <row r="2645" spans="1:8">
      <c r="A2645" s="57"/>
      <c r="B2645" s="57"/>
      <c r="C2645" s="176">
        <v>42166.5049</v>
      </c>
      <c r="D2645" s="3" t="s">
        <v>445</v>
      </c>
      <c r="E2645" s="3" t="s">
        <v>453</v>
      </c>
      <c r="F2645" s="3" t="str">
        <f t="shared" si="41"/>
        <v>Retail</v>
      </c>
      <c r="G2645" s="3">
        <v>6</v>
      </c>
      <c r="H2645" s="57"/>
    </row>
    <row r="2646" spans="1:8">
      <c r="A2646" s="57"/>
      <c r="B2646" s="57"/>
      <c r="C2646" s="176">
        <v>42244.755599999997</v>
      </c>
      <c r="D2646" s="3" t="s">
        <v>449</v>
      </c>
      <c r="E2646" s="3" t="s">
        <v>453</v>
      </c>
      <c r="F2646" s="3" t="str">
        <f t="shared" si="41"/>
        <v>Retail</v>
      </c>
      <c r="G2646" s="3">
        <v>7</v>
      </c>
      <c r="H2646" s="57"/>
    </row>
    <row r="2647" spans="1:8">
      <c r="A2647" s="57"/>
      <c r="B2647" s="57"/>
      <c r="C2647" s="176">
        <v>42341.452100000002</v>
      </c>
      <c r="D2647" s="3" t="s">
        <v>447</v>
      </c>
      <c r="E2647" s="3" t="s">
        <v>6</v>
      </c>
      <c r="F2647" s="3" t="str">
        <f t="shared" si="41"/>
        <v>Retail</v>
      </c>
      <c r="G2647" s="3">
        <v>1</v>
      </c>
      <c r="H2647" s="57"/>
    </row>
    <row r="2648" spans="1:8">
      <c r="A2648" s="57"/>
      <c r="B2648" s="57"/>
      <c r="C2648" s="176">
        <v>41983.1083</v>
      </c>
      <c r="D2648" s="3" t="s">
        <v>447</v>
      </c>
      <c r="E2648" s="3" t="s">
        <v>457</v>
      </c>
      <c r="F2648" s="3" t="str">
        <f t="shared" si="41"/>
        <v>Retail</v>
      </c>
      <c r="G2648" s="3">
        <v>1</v>
      </c>
      <c r="H2648" s="57"/>
    </row>
    <row r="2649" spans="1:8">
      <c r="A2649" s="57"/>
      <c r="B2649" s="57"/>
      <c r="C2649" s="176">
        <v>41988.102800000001</v>
      </c>
      <c r="D2649" s="3" t="s">
        <v>446</v>
      </c>
      <c r="E2649" s="3" t="s">
        <v>460</v>
      </c>
      <c r="F2649" s="3" t="str">
        <f t="shared" si="41"/>
        <v>Wholesale</v>
      </c>
      <c r="G2649" s="3">
        <v>39</v>
      </c>
      <c r="H2649" s="57"/>
    </row>
    <row r="2650" spans="1:8">
      <c r="A2650" s="57"/>
      <c r="B2650" s="57"/>
      <c r="C2650" s="176">
        <v>42349.183299999997</v>
      </c>
      <c r="D2650" s="3" t="s">
        <v>445</v>
      </c>
      <c r="E2650" s="3" t="s">
        <v>6</v>
      </c>
      <c r="F2650" s="3" t="str">
        <f t="shared" si="41"/>
        <v>Retail</v>
      </c>
      <c r="G2650" s="3">
        <v>1</v>
      </c>
      <c r="H2650" s="57"/>
    </row>
    <row r="2651" spans="1:8">
      <c r="A2651" s="57"/>
      <c r="B2651" s="57"/>
      <c r="C2651" s="176">
        <v>42351.658300000003</v>
      </c>
      <c r="D2651" s="3" t="s">
        <v>447</v>
      </c>
      <c r="E2651" s="3" t="s">
        <v>459</v>
      </c>
      <c r="F2651" s="3" t="str">
        <f t="shared" si="41"/>
        <v>Retail</v>
      </c>
      <c r="G2651" s="3">
        <v>2</v>
      </c>
      <c r="H2651" s="57"/>
    </row>
    <row r="2652" spans="1:8">
      <c r="A2652" s="57"/>
      <c r="B2652" s="57"/>
      <c r="C2652" s="176">
        <v>42219.448600000003</v>
      </c>
      <c r="D2652" s="3" t="s">
        <v>449</v>
      </c>
      <c r="E2652" s="3" t="s">
        <v>453</v>
      </c>
      <c r="F2652" s="3" t="str">
        <f t="shared" si="41"/>
        <v>Retail</v>
      </c>
      <c r="G2652" s="3">
        <v>1</v>
      </c>
      <c r="H2652" s="57"/>
    </row>
    <row r="2653" spans="1:8">
      <c r="A2653" s="57"/>
      <c r="B2653" s="57"/>
      <c r="C2653" s="176">
        <v>42357.774299999997</v>
      </c>
      <c r="D2653" s="3" t="s">
        <v>446</v>
      </c>
      <c r="E2653" s="3" t="s">
        <v>6</v>
      </c>
      <c r="F2653" s="3" t="str">
        <f t="shared" si="41"/>
        <v>Retail</v>
      </c>
      <c r="G2653" s="3">
        <v>2</v>
      </c>
      <c r="H2653" s="57"/>
    </row>
    <row r="2654" spans="1:8">
      <c r="A2654" s="57"/>
      <c r="B2654" s="57"/>
      <c r="C2654" s="176">
        <v>42008.526400000002</v>
      </c>
      <c r="D2654" s="3" t="s">
        <v>446</v>
      </c>
      <c r="E2654" s="3" t="s">
        <v>453</v>
      </c>
      <c r="F2654" s="3" t="str">
        <f t="shared" si="41"/>
        <v>Retail</v>
      </c>
      <c r="G2654" s="3">
        <v>3</v>
      </c>
      <c r="H2654" s="57"/>
    </row>
    <row r="2655" spans="1:8">
      <c r="A2655" s="57"/>
      <c r="B2655" s="57"/>
      <c r="C2655" s="176">
        <v>42240.4931</v>
      </c>
      <c r="D2655" s="3" t="s">
        <v>449</v>
      </c>
      <c r="E2655" s="3" t="s">
        <v>6</v>
      </c>
      <c r="F2655" s="3" t="str">
        <f t="shared" si="41"/>
        <v>Wholesale</v>
      </c>
      <c r="G2655" s="3">
        <v>144</v>
      </c>
      <c r="H2655" s="57"/>
    </row>
    <row r="2656" spans="1:8">
      <c r="A2656" s="57"/>
      <c r="B2656" s="57"/>
      <c r="C2656" s="176">
        <v>42347.534</v>
      </c>
      <c r="D2656" s="3" t="s">
        <v>445</v>
      </c>
      <c r="E2656" s="3" t="s">
        <v>6</v>
      </c>
      <c r="F2656" s="3" t="str">
        <f t="shared" si="41"/>
        <v>Retail</v>
      </c>
      <c r="G2656" s="3">
        <v>3</v>
      </c>
      <c r="H2656" s="57"/>
    </row>
    <row r="2657" spans="1:8">
      <c r="A2657" s="57"/>
      <c r="B2657" s="57"/>
      <c r="C2657" s="176">
        <v>42176.146500000003</v>
      </c>
      <c r="D2657" s="3" t="s">
        <v>447</v>
      </c>
      <c r="E2657" s="3" t="s">
        <v>10</v>
      </c>
      <c r="F2657" s="3" t="str">
        <f t="shared" si="41"/>
        <v>Retail</v>
      </c>
      <c r="G2657" s="3">
        <v>6</v>
      </c>
      <c r="H2657" s="57"/>
    </row>
    <row r="2658" spans="1:8">
      <c r="A2658" s="57"/>
      <c r="B2658" s="57"/>
      <c r="C2658" s="176">
        <v>42319.169399999999</v>
      </c>
      <c r="D2658" s="3" t="s">
        <v>445</v>
      </c>
      <c r="E2658" s="3" t="s">
        <v>10</v>
      </c>
      <c r="F2658" s="3" t="str">
        <f t="shared" si="41"/>
        <v>Wholesale</v>
      </c>
      <c r="G2658" s="3">
        <v>30</v>
      </c>
      <c r="H2658" s="57"/>
    </row>
    <row r="2659" spans="1:8">
      <c r="A2659" s="57"/>
      <c r="B2659" s="57"/>
      <c r="C2659" s="176">
        <v>42185.517399999997</v>
      </c>
      <c r="D2659" s="3" t="s">
        <v>449</v>
      </c>
      <c r="E2659" s="3" t="s">
        <v>6</v>
      </c>
      <c r="F2659" s="3" t="str">
        <f t="shared" si="41"/>
        <v>Wholesale</v>
      </c>
      <c r="G2659" s="3">
        <v>31</v>
      </c>
      <c r="H2659" s="57"/>
    </row>
    <row r="2660" spans="1:8">
      <c r="A2660" s="57"/>
      <c r="B2660" s="57"/>
      <c r="C2660" s="176">
        <v>42236.029900000001</v>
      </c>
      <c r="D2660" s="3" t="s">
        <v>447</v>
      </c>
      <c r="E2660" s="3" t="s">
        <v>453</v>
      </c>
      <c r="F2660" s="3" t="str">
        <f t="shared" si="41"/>
        <v>Wholesale</v>
      </c>
      <c r="G2660" s="3">
        <v>20</v>
      </c>
      <c r="H2660" s="57"/>
    </row>
    <row r="2661" spans="1:8">
      <c r="A2661" s="57"/>
      <c r="B2661" s="57"/>
      <c r="C2661" s="176">
        <v>42348.736799999999</v>
      </c>
      <c r="D2661" s="3" t="s">
        <v>446</v>
      </c>
      <c r="E2661" s="3" t="s">
        <v>452</v>
      </c>
      <c r="F2661" s="3" t="str">
        <f t="shared" si="41"/>
        <v>Retail</v>
      </c>
      <c r="G2661" s="3">
        <v>3</v>
      </c>
      <c r="H2661" s="57"/>
    </row>
    <row r="2662" spans="1:8">
      <c r="A2662" s="57"/>
      <c r="B2662" s="57"/>
      <c r="C2662" s="176">
        <v>42163.751400000001</v>
      </c>
      <c r="D2662" s="3" t="s">
        <v>447</v>
      </c>
      <c r="E2662" s="3" t="s">
        <v>450</v>
      </c>
      <c r="F2662" s="3" t="str">
        <f t="shared" si="41"/>
        <v>Retail</v>
      </c>
      <c r="G2662" s="3">
        <v>1</v>
      </c>
      <c r="H2662" s="57"/>
    </row>
    <row r="2663" spans="1:8">
      <c r="A2663" s="57"/>
      <c r="B2663" s="57"/>
      <c r="C2663" s="176">
        <v>42152.729200000002</v>
      </c>
      <c r="D2663" s="3" t="s">
        <v>447</v>
      </c>
      <c r="E2663" s="3" t="s">
        <v>453</v>
      </c>
      <c r="F2663" s="3" t="str">
        <f t="shared" si="41"/>
        <v>Retail</v>
      </c>
      <c r="G2663" s="3">
        <v>2</v>
      </c>
      <c r="H2663" s="57"/>
    </row>
    <row r="2664" spans="1:8">
      <c r="A2664" s="57"/>
      <c r="B2664" s="57"/>
      <c r="C2664" s="176">
        <v>42218.106299999999</v>
      </c>
      <c r="D2664" s="3" t="s">
        <v>446</v>
      </c>
      <c r="E2664" s="3" t="s">
        <v>453</v>
      </c>
      <c r="F2664" s="3" t="str">
        <f t="shared" si="41"/>
        <v>Retail</v>
      </c>
      <c r="G2664" s="3">
        <v>2</v>
      </c>
      <c r="H2664" s="57"/>
    </row>
    <row r="2665" spans="1:8">
      <c r="A2665" s="57"/>
      <c r="B2665" s="57"/>
      <c r="C2665" s="176">
        <v>42339.688900000001</v>
      </c>
      <c r="D2665" s="3" t="s">
        <v>449</v>
      </c>
      <c r="E2665" s="3" t="s">
        <v>110</v>
      </c>
      <c r="F2665" s="3" t="str">
        <f t="shared" si="41"/>
        <v>Wholesale</v>
      </c>
      <c r="G2665" s="3">
        <v>76</v>
      </c>
      <c r="H2665" s="57"/>
    </row>
    <row r="2666" spans="1:8">
      <c r="A2666" s="57"/>
      <c r="B2666" s="57"/>
      <c r="C2666" s="176">
        <v>42338.695800000001</v>
      </c>
      <c r="D2666" s="3" t="s">
        <v>449</v>
      </c>
      <c r="E2666" s="3" t="s">
        <v>453</v>
      </c>
      <c r="F2666" s="3" t="str">
        <f t="shared" si="41"/>
        <v>Wholesale</v>
      </c>
      <c r="G2666" s="3">
        <v>72</v>
      </c>
      <c r="H2666" s="57"/>
    </row>
    <row r="2667" spans="1:8">
      <c r="A2667" s="57"/>
      <c r="B2667" s="57"/>
      <c r="C2667" s="176">
        <v>42350.458299999998</v>
      </c>
      <c r="D2667" s="3" t="s">
        <v>447</v>
      </c>
      <c r="E2667" s="3" t="s">
        <v>9</v>
      </c>
      <c r="F2667" s="3" t="str">
        <f t="shared" si="41"/>
        <v>Wholesale</v>
      </c>
      <c r="G2667" s="3">
        <v>16</v>
      </c>
      <c r="H2667" s="57"/>
    </row>
    <row r="2668" spans="1:8">
      <c r="A2668" s="57"/>
      <c r="B2668" s="57"/>
      <c r="C2668" s="176">
        <v>42195.559000000001</v>
      </c>
      <c r="D2668" s="3" t="s">
        <v>445</v>
      </c>
      <c r="E2668" s="3" t="s">
        <v>453</v>
      </c>
      <c r="F2668" s="3" t="str">
        <f t="shared" si="41"/>
        <v>Retail</v>
      </c>
      <c r="G2668" s="3">
        <v>2</v>
      </c>
      <c r="H2668" s="57"/>
    </row>
    <row r="2669" spans="1:8">
      <c r="A2669" s="57"/>
      <c r="B2669" s="57"/>
      <c r="C2669" s="176">
        <v>42190.544399999999</v>
      </c>
      <c r="D2669" s="3" t="s">
        <v>446</v>
      </c>
      <c r="E2669" s="3" t="s">
        <v>453</v>
      </c>
      <c r="F2669" s="3" t="str">
        <f t="shared" si="41"/>
        <v>Retail</v>
      </c>
      <c r="G2669" s="3">
        <v>1</v>
      </c>
      <c r="H2669" s="57"/>
    </row>
    <row r="2670" spans="1:8">
      <c r="A2670" s="57"/>
      <c r="B2670" s="57"/>
      <c r="C2670" s="176">
        <v>41980.146500000003</v>
      </c>
      <c r="D2670" s="3" t="s">
        <v>449</v>
      </c>
      <c r="E2670" s="3" t="s">
        <v>453</v>
      </c>
      <c r="F2670" s="3" t="str">
        <f t="shared" si="41"/>
        <v>Wholesale</v>
      </c>
      <c r="G2670" s="3">
        <v>43</v>
      </c>
      <c r="H2670" s="57"/>
    </row>
    <row r="2671" spans="1:8">
      <c r="A2671" s="57"/>
      <c r="B2671" s="57"/>
      <c r="C2671" s="176">
        <v>42141.777099999999</v>
      </c>
      <c r="D2671" s="3" t="s">
        <v>446</v>
      </c>
      <c r="E2671" s="3" t="s">
        <v>453</v>
      </c>
      <c r="F2671" s="3" t="str">
        <f t="shared" si="41"/>
        <v>Wholesale</v>
      </c>
      <c r="G2671" s="3">
        <v>30</v>
      </c>
      <c r="H2671" s="57"/>
    </row>
    <row r="2672" spans="1:8">
      <c r="A2672" s="57"/>
      <c r="B2672" s="57"/>
      <c r="C2672" s="176">
        <v>41986.091</v>
      </c>
      <c r="D2672" s="3" t="s">
        <v>445</v>
      </c>
      <c r="E2672" s="3" t="s">
        <v>452</v>
      </c>
      <c r="F2672" s="3" t="str">
        <f t="shared" si="41"/>
        <v>Wholesale</v>
      </c>
      <c r="G2672" s="3">
        <v>40</v>
      </c>
      <c r="H2672" s="57"/>
    </row>
    <row r="2673" spans="1:8">
      <c r="A2673" s="57"/>
      <c r="B2673" s="57"/>
      <c r="C2673" s="176">
        <v>42159.195800000001</v>
      </c>
      <c r="D2673" s="3" t="s">
        <v>446</v>
      </c>
      <c r="E2673" s="3" t="s">
        <v>457</v>
      </c>
      <c r="F2673" s="3" t="str">
        <f t="shared" si="41"/>
        <v>Wholesale</v>
      </c>
      <c r="G2673" s="3">
        <v>33</v>
      </c>
      <c r="H2673" s="57"/>
    </row>
    <row r="2674" spans="1:8">
      <c r="A2674" s="57"/>
      <c r="B2674" s="57"/>
      <c r="C2674" s="176">
        <v>42249.790999999997</v>
      </c>
      <c r="D2674" s="3" t="s">
        <v>445</v>
      </c>
      <c r="E2674" s="3" t="s">
        <v>451</v>
      </c>
      <c r="F2674" s="3" t="str">
        <f t="shared" si="41"/>
        <v>Retail</v>
      </c>
      <c r="G2674" s="3">
        <v>5</v>
      </c>
      <c r="H2674" s="57"/>
    </row>
    <row r="2675" spans="1:8">
      <c r="A2675" s="57"/>
      <c r="B2675" s="57"/>
      <c r="C2675" s="176">
        <v>42176.227099999996</v>
      </c>
      <c r="D2675" s="3" t="s">
        <v>445</v>
      </c>
      <c r="E2675" s="3" t="s">
        <v>312</v>
      </c>
      <c r="F2675" s="3" t="str">
        <f t="shared" si="41"/>
        <v>Wholesale</v>
      </c>
      <c r="G2675" s="3">
        <v>34</v>
      </c>
      <c r="H2675" s="57"/>
    </row>
    <row r="2676" spans="1:8">
      <c r="A2676" s="57"/>
      <c r="B2676" s="57"/>
      <c r="C2676" s="176">
        <v>42191.703500000003</v>
      </c>
      <c r="D2676" s="3" t="s">
        <v>445</v>
      </c>
      <c r="E2676" s="3" t="s">
        <v>460</v>
      </c>
      <c r="F2676" s="3" t="str">
        <f t="shared" si="41"/>
        <v>Retail</v>
      </c>
      <c r="G2676" s="3">
        <v>8</v>
      </c>
      <c r="H2676" s="57"/>
    </row>
    <row r="2677" spans="1:8">
      <c r="A2677" s="57"/>
      <c r="B2677" s="57"/>
      <c r="C2677" s="176">
        <v>42346.606899999999</v>
      </c>
      <c r="D2677" s="3" t="s">
        <v>446</v>
      </c>
      <c r="E2677" s="3" t="s">
        <v>6</v>
      </c>
      <c r="F2677" s="3" t="str">
        <f t="shared" si="41"/>
        <v>Wholesale</v>
      </c>
      <c r="G2677" s="3">
        <v>38</v>
      </c>
      <c r="H2677" s="57"/>
    </row>
    <row r="2678" spans="1:8">
      <c r="A2678" s="57"/>
      <c r="B2678" s="57"/>
      <c r="C2678" s="176">
        <v>42059.731299999999</v>
      </c>
      <c r="D2678" s="3" t="s">
        <v>445</v>
      </c>
      <c r="E2678" s="3" t="s">
        <v>453</v>
      </c>
      <c r="F2678" s="3" t="str">
        <f t="shared" si="41"/>
        <v>Retail</v>
      </c>
      <c r="G2678" s="3">
        <v>1</v>
      </c>
      <c r="H2678" s="57"/>
    </row>
    <row r="2679" spans="1:8">
      <c r="A2679" s="57"/>
      <c r="B2679" s="57"/>
      <c r="C2679" s="176">
        <v>41980.529900000001</v>
      </c>
      <c r="D2679" s="3" t="s">
        <v>446</v>
      </c>
      <c r="E2679" s="3" t="s">
        <v>453</v>
      </c>
      <c r="F2679" s="3" t="str">
        <f t="shared" si="41"/>
        <v>Wholesale</v>
      </c>
      <c r="G2679" s="3">
        <v>67</v>
      </c>
      <c r="H2679" s="57"/>
    </row>
    <row r="2680" spans="1:8">
      <c r="A2680" s="57"/>
      <c r="B2680" s="57"/>
      <c r="C2680" s="176">
        <v>42247.485399999998</v>
      </c>
      <c r="D2680" s="3" t="s">
        <v>445</v>
      </c>
      <c r="E2680" s="3" t="s">
        <v>451</v>
      </c>
      <c r="F2680" s="3" t="str">
        <f t="shared" si="41"/>
        <v>Wholesale</v>
      </c>
      <c r="G2680" s="3">
        <v>83</v>
      </c>
      <c r="H2680" s="57"/>
    </row>
    <row r="2681" spans="1:8">
      <c r="A2681" s="57"/>
      <c r="B2681" s="57"/>
      <c r="C2681" s="176">
        <v>42138.107600000003</v>
      </c>
      <c r="D2681" s="3" t="s">
        <v>445</v>
      </c>
      <c r="E2681" s="3" t="s">
        <v>448</v>
      </c>
      <c r="F2681" s="3" t="str">
        <f t="shared" si="41"/>
        <v>Retail</v>
      </c>
      <c r="G2681" s="3">
        <v>1</v>
      </c>
      <c r="H2681" s="57"/>
    </row>
    <row r="2682" spans="1:8">
      <c r="A2682" s="57"/>
      <c r="B2682" s="57"/>
      <c r="C2682" s="176">
        <v>41984.227099999996</v>
      </c>
      <c r="D2682" s="3" t="s">
        <v>447</v>
      </c>
      <c r="E2682" s="3" t="s">
        <v>453</v>
      </c>
      <c r="F2682" s="3" t="str">
        <f t="shared" si="41"/>
        <v>Retail</v>
      </c>
      <c r="G2682" s="3">
        <v>2</v>
      </c>
      <c r="H2682" s="57"/>
    </row>
    <row r="2683" spans="1:8">
      <c r="A2683" s="57"/>
      <c r="B2683" s="57"/>
      <c r="C2683" s="176">
        <v>42227.508999999998</v>
      </c>
      <c r="D2683" s="3" t="s">
        <v>445</v>
      </c>
      <c r="E2683" s="3" t="s">
        <v>453</v>
      </c>
      <c r="F2683" s="3" t="str">
        <f t="shared" si="41"/>
        <v>Wholesale</v>
      </c>
      <c r="G2683" s="3">
        <v>40</v>
      </c>
      <c r="H2683" s="57"/>
    </row>
    <row r="2684" spans="1:8">
      <c r="A2684" s="57"/>
      <c r="B2684" s="57"/>
      <c r="C2684" s="176">
        <v>42044.7736</v>
      </c>
      <c r="D2684" s="3" t="s">
        <v>445</v>
      </c>
      <c r="E2684" s="3" t="s">
        <v>450</v>
      </c>
      <c r="F2684" s="3" t="str">
        <f t="shared" si="41"/>
        <v>Retail</v>
      </c>
      <c r="G2684" s="3">
        <v>1</v>
      </c>
      <c r="H2684" s="57"/>
    </row>
    <row r="2685" spans="1:8">
      <c r="A2685" s="57"/>
      <c r="B2685" s="57"/>
      <c r="C2685" s="176">
        <v>41983.554900000003</v>
      </c>
      <c r="D2685" s="3" t="s">
        <v>449</v>
      </c>
      <c r="E2685" s="3" t="s">
        <v>452</v>
      </c>
      <c r="F2685" s="3" t="str">
        <f t="shared" si="41"/>
        <v>Wholesale</v>
      </c>
      <c r="G2685" s="3">
        <v>141</v>
      </c>
      <c r="H2685" s="57"/>
    </row>
    <row r="2686" spans="1:8">
      <c r="A2686" s="57"/>
      <c r="B2686" s="57"/>
      <c r="C2686" s="176">
        <v>41985.106299999999</v>
      </c>
      <c r="D2686" s="3" t="s">
        <v>446</v>
      </c>
      <c r="E2686" s="3" t="s">
        <v>453</v>
      </c>
      <c r="F2686" s="3" t="str">
        <f t="shared" si="41"/>
        <v>Wholesale</v>
      </c>
      <c r="G2686" s="3">
        <v>59</v>
      </c>
      <c r="H2686" s="57"/>
    </row>
    <row r="2687" spans="1:8">
      <c r="A2687" s="57"/>
      <c r="B2687" s="57"/>
      <c r="C2687" s="176">
        <v>42213.487500000003</v>
      </c>
      <c r="D2687" s="3" t="s">
        <v>445</v>
      </c>
      <c r="E2687" s="3" t="s">
        <v>453</v>
      </c>
      <c r="F2687" s="3" t="str">
        <f t="shared" si="41"/>
        <v>Wholesale</v>
      </c>
      <c r="G2687" s="3">
        <v>66</v>
      </c>
      <c r="H2687" s="57"/>
    </row>
    <row r="2688" spans="1:8">
      <c r="A2688" s="57"/>
      <c r="B2688" s="57"/>
      <c r="C2688" s="176">
        <v>42258.435400000002</v>
      </c>
      <c r="D2688" s="3" t="s">
        <v>445</v>
      </c>
      <c r="E2688" s="3" t="s">
        <v>8</v>
      </c>
      <c r="F2688" s="3" t="str">
        <f t="shared" si="41"/>
        <v>Wholesale</v>
      </c>
      <c r="G2688" s="3">
        <v>53</v>
      </c>
      <c r="H2688" s="57"/>
    </row>
    <row r="2689" spans="1:8">
      <c r="A2689" s="57"/>
      <c r="B2689" s="57"/>
      <c r="C2689" s="176">
        <v>41988.639600000002</v>
      </c>
      <c r="D2689" s="3" t="s">
        <v>445</v>
      </c>
      <c r="E2689" s="3" t="s">
        <v>452</v>
      </c>
      <c r="F2689" s="3" t="str">
        <f t="shared" si="41"/>
        <v>Retail</v>
      </c>
      <c r="G2689" s="3">
        <v>2</v>
      </c>
      <c r="H2689" s="57"/>
    </row>
    <row r="2690" spans="1:8">
      <c r="A2690" s="57"/>
      <c r="B2690" s="57"/>
      <c r="C2690" s="176">
        <v>42108.5118</v>
      </c>
      <c r="D2690" s="3" t="s">
        <v>445</v>
      </c>
      <c r="E2690" s="3" t="s">
        <v>453</v>
      </c>
      <c r="F2690" s="3" t="str">
        <f t="shared" si="41"/>
        <v>Wholesale</v>
      </c>
      <c r="G2690" s="3">
        <v>73</v>
      </c>
      <c r="H2690" s="57"/>
    </row>
    <row r="2691" spans="1:8">
      <c r="A2691" s="57"/>
      <c r="B2691" s="57"/>
      <c r="C2691" s="176">
        <v>42239.474999999999</v>
      </c>
      <c r="D2691" s="3" t="s">
        <v>446</v>
      </c>
      <c r="E2691" s="3" t="s">
        <v>453</v>
      </c>
      <c r="F2691" s="3" t="str">
        <f t="shared" si="41"/>
        <v>Retail</v>
      </c>
      <c r="G2691" s="3">
        <v>2</v>
      </c>
      <c r="H2691" s="57"/>
    </row>
    <row r="2692" spans="1:8">
      <c r="A2692" s="57"/>
      <c r="B2692" s="57"/>
      <c r="C2692" s="176">
        <v>42219.752099999998</v>
      </c>
      <c r="D2692" s="3" t="s">
        <v>446</v>
      </c>
      <c r="E2692" s="3" t="s">
        <v>453</v>
      </c>
      <c r="F2692" s="3" t="str">
        <f t="shared" si="41"/>
        <v>Wholesale</v>
      </c>
      <c r="G2692" s="3">
        <v>67</v>
      </c>
      <c r="H2692" s="57"/>
    </row>
    <row r="2693" spans="1:8">
      <c r="A2693" s="57"/>
      <c r="B2693" s="57"/>
      <c r="C2693" s="176">
        <v>42101.959699999999</v>
      </c>
      <c r="D2693" s="3" t="s">
        <v>445</v>
      </c>
      <c r="E2693" s="3" t="s">
        <v>458</v>
      </c>
      <c r="F2693" s="3" t="str">
        <f t="shared" si="41"/>
        <v>Wholesale</v>
      </c>
      <c r="G2693" s="3">
        <v>66</v>
      </c>
      <c r="H2693" s="57"/>
    </row>
    <row r="2694" spans="1:8">
      <c r="A2694" s="57"/>
      <c r="B2694" s="57"/>
      <c r="C2694" s="176">
        <v>42251.108999999997</v>
      </c>
      <c r="D2694" s="3" t="s">
        <v>445</v>
      </c>
      <c r="E2694" s="3" t="s">
        <v>6</v>
      </c>
      <c r="F2694" s="3" t="str">
        <f t="shared" si="41"/>
        <v>Wholesale</v>
      </c>
      <c r="G2694" s="3">
        <v>138</v>
      </c>
      <c r="H2694" s="57"/>
    </row>
    <row r="2695" spans="1:8">
      <c r="A2695" s="57"/>
      <c r="B2695" s="57"/>
      <c r="C2695" s="176">
        <v>42213.518100000001</v>
      </c>
      <c r="D2695" s="3" t="s">
        <v>449</v>
      </c>
      <c r="E2695" s="3" t="s">
        <v>453</v>
      </c>
      <c r="F2695" s="3" t="str">
        <f t="shared" si="41"/>
        <v>Retail</v>
      </c>
      <c r="G2695" s="3">
        <v>6</v>
      </c>
      <c r="H2695" s="57"/>
    </row>
    <row r="2696" spans="1:8">
      <c r="A2696" s="57"/>
      <c r="B2696" s="57"/>
      <c r="C2696" s="176">
        <v>42335.513200000001</v>
      </c>
      <c r="D2696" s="3" t="s">
        <v>449</v>
      </c>
      <c r="E2696" s="3" t="s">
        <v>448</v>
      </c>
      <c r="F2696" s="3" t="str">
        <f t="shared" si="41"/>
        <v>Retail</v>
      </c>
      <c r="G2696" s="3">
        <v>2</v>
      </c>
      <c r="H2696" s="57"/>
    </row>
    <row r="2697" spans="1:8">
      <c r="A2697" s="57"/>
      <c r="B2697" s="57"/>
      <c r="C2697" s="176">
        <v>42082.137499999997</v>
      </c>
      <c r="D2697" s="3" t="s">
        <v>446</v>
      </c>
      <c r="E2697" s="3" t="s">
        <v>453</v>
      </c>
      <c r="F2697" s="3" t="str">
        <f t="shared" si="41"/>
        <v>Wholesale</v>
      </c>
      <c r="G2697" s="3">
        <v>39</v>
      </c>
      <c r="H2697" s="57"/>
    </row>
    <row r="2698" spans="1:8">
      <c r="A2698" s="57"/>
      <c r="B2698" s="57"/>
      <c r="C2698" s="176">
        <v>42339.219400000002</v>
      </c>
      <c r="D2698" s="3" t="s">
        <v>446</v>
      </c>
      <c r="E2698" s="3" t="s">
        <v>6</v>
      </c>
      <c r="F2698" s="3" t="str">
        <f t="shared" ref="F2698:F2761" si="42">IF(G2698&lt;10,"Retail","Wholesale")</f>
        <v>Retail</v>
      </c>
      <c r="G2698" s="3">
        <v>2</v>
      </c>
      <c r="H2698" s="57"/>
    </row>
    <row r="2699" spans="1:8">
      <c r="A2699" s="57"/>
      <c r="B2699" s="57"/>
      <c r="C2699" s="176">
        <v>42348.761100000003</v>
      </c>
      <c r="D2699" s="3" t="s">
        <v>446</v>
      </c>
      <c r="E2699" s="3" t="s">
        <v>452</v>
      </c>
      <c r="F2699" s="3" t="str">
        <f t="shared" si="42"/>
        <v>Retail</v>
      </c>
      <c r="G2699" s="3">
        <v>3</v>
      </c>
      <c r="H2699" s="57"/>
    </row>
    <row r="2700" spans="1:8">
      <c r="A2700" s="57"/>
      <c r="B2700" s="57"/>
      <c r="C2700" s="176">
        <v>42323.522199999999</v>
      </c>
      <c r="D2700" s="3" t="s">
        <v>447</v>
      </c>
      <c r="E2700" s="3" t="s">
        <v>114</v>
      </c>
      <c r="F2700" s="3" t="str">
        <f t="shared" si="42"/>
        <v>Retail</v>
      </c>
      <c r="G2700" s="3">
        <v>7</v>
      </c>
      <c r="H2700" s="57"/>
    </row>
    <row r="2701" spans="1:8">
      <c r="A2701" s="57"/>
      <c r="B2701" s="57"/>
      <c r="C2701" s="176">
        <v>42187.758300000001</v>
      </c>
      <c r="D2701" s="3" t="s">
        <v>445</v>
      </c>
      <c r="E2701" s="3" t="s">
        <v>6</v>
      </c>
      <c r="F2701" s="3" t="str">
        <f t="shared" si="42"/>
        <v>Retail</v>
      </c>
      <c r="G2701" s="3">
        <v>6</v>
      </c>
      <c r="H2701" s="57"/>
    </row>
    <row r="2702" spans="1:8">
      <c r="A2702" s="57"/>
      <c r="B2702" s="57"/>
      <c r="C2702" s="176">
        <v>42171.107600000003</v>
      </c>
      <c r="D2702" s="3" t="s">
        <v>446</v>
      </c>
      <c r="E2702" s="3" t="s">
        <v>453</v>
      </c>
      <c r="F2702" s="3" t="str">
        <f t="shared" si="42"/>
        <v>Wholesale</v>
      </c>
      <c r="G2702" s="3">
        <v>81</v>
      </c>
      <c r="H2702" s="57"/>
    </row>
    <row r="2703" spans="1:8">
      <c r="A2703" s="57"/>
      <c r="B2703" s="57"/>
      <c r="C2703" s="176">
        <v>42182.128499999999</v>
      </c>
      <c r="D2703" s="3" t="s">
        <v>445</v>
      </c>
      <c r="E2703" s="3" t="s">
        <v>459</v>
      </c>
      <c r="F2703" s="3" t="str">
        <f t="shared" si="42"/>
        <v>Retail</v>
      </c>
      <c r="G2703" s="3">
        <v>2</v>
      </c>
      <c r="H2703" s="57"/>
    </row>
    <row r="2704" spans="1:8">
      <c r="A2704" s="57"/>
      <c r="B2704" s="57"/>
      <c r="C2704" s="176">
        <v>41988.4764</v>
      </c>
      <c r="D2704" s="3" t="s">
        <v>445</v>
      </c>
      <c r="E2704" s="3" t="s">
        <v>453</v>
      </c>
      <c r="F2704" s="3" t="str">
        <f t="shared" si="42"/>
        <v>Retail</v>
      </c>
      <c r="G2704" s="3">
        <v>7</v>
      </c>
      <c r="H2704" s="57"/>
    </row>
    <row r="2705" spans="1:8">
      <c r="A2705" s="57"/>
      <c r="B2705" s="57"/>
      <c r="C2705" s="176">
        <v>42164.772199999999</v>
      </c>
      <c r="D2705" s="3" t="s">
        <v>447</v>
      </c>
      <c r="E2705" s="3" t="s">
        <v>453</v>
      </c>
      <c r="F2705" s="3" t="str">
        <f t="shared" si="42"/>
        <v>Wholesale</v>
      </c>
      <c r="G2705" s="3">
        <v>117</v>
      </c>
      <c r="H2705" s="57"/>
    </row>
    <row r="2706" spans="1:8">
      <c r="A2706" s="57"/>
      <c r="B2706" s="57"/>
      <c r="C2706" s="176">
        <v>42119.372199999998</v>
      </c>
      <c r="D2706" s="3" t="s">
        <v>449</v>
      </c>
      <c r="E2706" s="3" t="s">
        <v>312</v>
      </c>
      <c r="F2706" s="3" t="str">
        <f t="shared" si="42"/>
        <v>Retail</v>
      </c>
      <c r="G2706" s="3">
        <v>2</v>
      </c>
      <c r="H2706" s="57"/>
    </row>
    <row r="2707" spans="1:8">
      <c r="A2707" s="57"/>
      <c r="B2707" s="57"/>
      <c r="C2707" s="176">
        <v>42355.696499999998</v>
      </c>
      <c r="D2707" s="3" t="s">
        <v>449</v>
      </c>
      <c r="E2707" s="3" t="s">
        <v>452</v>
      </c>
      <c r="F2707" s="3" t="str">
        <f t="shared" si="42"/>
        <v>Retail</v>
      </c>
      <c r="G2707" s="3">
        <v>1</v>
      </c>
      <c r="H2707" s="57"/>
    </row>
    <row r="2708" spans="1:8">
      <c r="A2708" s="57"/>
      <c r="B2708" s="57"/>
      <c r="C2708" s="176">
        <v>42357.146500000003</v>
      </c>
      <c r="D2708" s="3" t="s">
        <v>445</v>
      </c>
      <c r="E2708" s="3" t="s">
        <v>453</v>
      </c>
      <c r="F2708" s="3" t="str">
        <f t="shared" si="42"/>
        <v>Wholesale</v>
      </c>
      <c r="G2708" s="3">
        <v>36</v>
      </c>
      <c r="H2708" s="57"/>
    </row>
    <row r="2709" spans="1:8">
      <c r="A2709" s="57"/>
      <c r="B2709" s="57"/>
      <c r="C2709" s="176">
        <v>42340.797899999998</v>
      </c>
      <c r="D2709" s="3" t="s">
        <v>445</v>
      </c>
      <c r="E2709" s="3" t="s">
        <v>8</v>
      </c>
      <c r="F2709" s="3" t="str">
        <f t="shared" si="42"/>
        <v>Retail</v>
      </c>
      <c r="G2709" s="3">
        <v>6</v>
      </c>
      <c r="H2709" s="57"/>
    </row>
    <row r="2710" spans="1:8">
      <c r="A2710" s="57"/>
      <c r="B2710" s="57"/>
      <c r="C2710" s="176">
        <v>42208.4764</v>
      </c>
      <c r="D2710" s="3" t="s">
        <v>449</v>
      </c>
      <c r="E2710" s="3" t="s">
        <v>6</v>
      </c>
      <c r="F2710" s="3" t="str">
        <f t="shared" si="42"/>
        <v>Wholesale</v>
      </c>
      <c r="G2710" s="3">
        <v>44</v>
      </c>
      <c r="H2710" s="57"/>
    </row>
    <row r="2711" spans="1:8">
      <c r="A2711" s="57"/>
      <c r="B2711" s="57"/>
      <c r="C2711" s="176">
        <v>42350.701399999998</v>
      </c>
      <c r="D2711" s="3" t="s">
        <v>447</v>
      </c>
      <c r="E2711" s="3" t="s">
        <v>461</v>
      </c>
      <c r="F2711" s="3" t="str">
        <f t="shared" si="42"/>
        <v>Wholesale</v>
      </c>
      <c r="G2711" s="3">
        <v>33</v>
      </c>
      <c r="H2711" s="57"/>
    </row>
    <row r="2712" spans="1:8">
      <c r="A2712" s="57"/>
      <c r="B2712" s="57"/>
      <c r="C2712" s="176">
        <v>41981.786800000002</v>
      </c>
      <c r="D2712" s="3" t="s">
        <v>446</v>
      </c>
      <c r="E2712" s="3" t="s">
        <v>10</v>
      </c>
      <c r="F2712" s="3" t="str">
        <f t="shared" si="42"/>
        <v>Retail</v>
      </c>
      <c r="G2712" s="3">
        <v>6</v>
      </c>
      <c r="H2712" s="57"/>
    </row>
    <row r="2713" spans="1:8">
      <c r="A2713" s="57"/>
      <c r="B2713" s="57"/>
      <c r="C2713" s="176">
        <v>42360.518799999998</v>
      </c>
      <c r="D2713" s="3" t="s">
        <v>449</v>
      </c>
      <c r="E2713" s="3" t="s">
        <v>453</v>
      </c>
      <c r="F2713" s="3" t="str">
        <f t="shared" si="42"/>
        <v>Wholesale</v>
      </c>
      <c r="G2713" s="3">
        <v>56</v>
      </c>
      <c r="H2713" s="57"/>
    </row>
    <row r="2714" spans="1:8">
      <c r="A2714" s="57"/>
      <c r="B2714" s="57"/>
      <c r="C2714" s="176">
        <v>42160.218099999998</v>
      </c>
      <c r="D2714" s="3" t="s">
        <v>445</v>
      </c>
      <c r="E2714" s="3" t="s">
        <v>10</v>
      </c>
      <c r="F2714" s="3" t="str">
        <f t="shared" si="42"/>
        <v>Wholesale</v>
      </c>
      <c r="G2714" s="3">
        <v>64</v>
      </c>
      <c r="H2714" s="57"/>
    </row>
    <row r="2715" spans="1:8">
      <c r="A2715" s="57"/>
      <c r="B2715" s="57"/>
      <c r="C2715" s="176">
        <v>42115.462500000001</v>
      </c>
      <c r="D2715" s="3" t="s">
        <v>449</v>
      </c>
      <c r="E2715" s="3" t="s">
        <v>6</v>
      </c>
      <c r="F2715" s="3" t="str">
        <f t="shared" si="42"/>
        <v>Wholesale</v>
      </c>
      <c r="G2715" s="3">
        <v>31</v>
      </c>
      <c r="H2715" s="57"/>
    </row>
    <row r="2716" spans="1:8">
      <c r="A2716" s="57"/>
      <c r="B2716" s="57"/>
      <c r="C2716" s="176">
        <v>42254.7549</v>
      </c>
      <c r="D2716" s="3" t="s">
        <v>449</v>
      </c>
      <c r="E2716" s="3" t="s">
        <v>10</v>
      </c>
      <c r="F2716" s="3" t="str">
        <f t="shared" si="42"/>
        <v>Retail</v>
      </c>
      <c r="G2716" s="3">
        <v>6</v>
      </c>
      <c r="H2716" s="57"/>
    </row>
    <row r="2717" spans="1:8">
      <c r="A2717" s="57"/>
      <c r="B2717" s="57"/>
      <c r="C2717" s="176">
        <v>42114.213900000002</v>
      </c>
      <c r="D2717" s="3" t="s">
        <v>445</v>
      </c>
      <c r="E2717" s="3" t="s">
        <v>312</v>
      </c>
      <c r="F2717" s="3" t="str">
        <f t="shared" si="42"/>
        <v>Wholesale</v>
      </c>
      <c r="G2717" s="3">
        <v>55</v>
      </c>
      <c r="H2717" s="57"/>
    </row>
    <row r="2718" spans="1:8">
      <c r="A2718" s="57"/>
      <c r="B2718" s="57"/>
      <c r="C2718" s="176">
        <v>42356.6875</v>
      </c>
      <c r="D2718" s="3" t="s">
        <v>447</v>
      </c>
      <c r="E2718" s="3" t="s">
        <v>453</v>
      </c>
      <c r="F2718" s="3" t="str">
        <f t="shared" si="42"/>
        <v>Wholesale</v>
      </c>
      <c r="G2718" s="3">
        <v>116</v>
      </c>
      <c r="H2718" s="57"/>
    </row>
    <row r="2719" spans="1:8">
      <c r="A2719" s="57"/>
      <c r="B2719" s="57"/>
      <c r="C2719" s="176">
        <v>42232.468800000002</v>
      </c>
      <c r="D2719" s="3" t="s">
        <v>445</v>
      </c>
      <c r="E2719" s="3" t="s">
        <v>312</v>
      </c>
      <c r="F2719" s="3" t="str">
        <f t="shared" si="42"/>
        <v>Wholesale</v>
      </c>
      <c r="G2719" s="3">
        <v>30</v>
      </c>
      <c r="H2719" s="57"/>
    </row>
    <row r="2720" spans="1:8">
      <c r="A2720" s="57"/>
      <c r="B2720" s="57"/>
      <c r="C2720" s="176">
        <v>41985.947200000002</v>
      </c>
      <c r="D2720" s="3" t="s">
        <v>446</v>
      </c>
      <c r="E2720" s="3" t="s">
        <v>114</v>
      </c>
      <c r="F2720" s="3" t="str">
        <f t="shared" si="42"/>
        <v>Wholesale</v>
      </c>
      <c r="G2720" s="3">
        <v>35</v>
      </c>
      <c r="H2720" s="57"/>
    </row>
    <row r="2721" spans="1:8">
      <c r="A2721" s="57"/>
      <c r="B2721" s="57"/>
      <c r="C2721" s="176">
        <v>42347.1368</v>
      </c>
      <c r="D2721" s="3" t="s">
        <v>447</v>
      </c>
      <c r="E2721" s="3" t="s">
        <v>114</v>
      </c>
      <c r="F2721" s="3" t="str">
        <f t="shared" si="42"/>
        <v>Retail</v>
      </c>
      <c r="G2721" s="3">
        <v>1</v>
      </c>
      <c r="H2721" s="57"/>
    </row>
    <row r="2722" spans="1:8">
      <c r="A2722" s="57"/>
      <c r="B2722" s="57"/>
      <c r="C2722" s="176">
        <v>42203.411099999998</v>
      </c>
      <c r="D2722" s="3" t="s">
        <v>445</v>
      </c>
      <c r="E2722" s="3" t="s">
        <v>450</v>
      </c>
      <c r="F2722" s="3" t="str">
        <f t="shared" si="42"/>
        <v>Retail</v>
      </c>
      <c r="G2722" s="3">
        <v>1</v>
      </c>
      <c r="H2722" s="57"/>
    </row>
    <row r="2723" spans="1:8">
      <c r="A2723" s="57"/>
      <c r="B2723" s="57"/>
      <c r="C2723" s="176">
        <v>41983.656300000002</v>
      </c>
      <c r="D2723" s="3" t="s">
        <v>446</v>
      </c>
      <c r="E2723" s="3" t="s">
        <v>453</v>
      </c>
      <c r="F2723" s="3" t="str">
        <f t="shared" si="42"/>
        <v>Retail</v>
      </c>
      <c r="G2723" s="3">
        <v>9</v>
      </c>
      <c r="H2723" s="57"/>
    </row>
    <row r="2724" spans="1:8">
      <c r="A2724" s="57"/>
      <c r="B2724" s="57"/>
      <c r="C2724" s="176">
        <v>42302.210400000004</v>
      </c>
      <c r="D2724" s="3" t="s">
        <v>445</v>
      </c>
      <c r="E2724" s="3" t="s">
        <v>10</v>
      </c>
      <c r="F2724" s="3" t="str">
        <f t="shared" si="42"/>
        <v>Wholesale</v>
      </c>
      <c r="G2724" s="3">
        <v>27</v>
      </c>
      <c r="H2724" s="57"/>
    </row>
    <row r="2725" spans="1:8">
      <c r="A2725" s="57"/>
      <c r="B2725" s="57"/>
      <c r="C2725" s="176">
        <v>41979.141000000003</v>
      </c>
      <c r="D2725" s="3" t="s">
        <v>447</v>
      </c>
      <c r="E2725" s="3" t="s">
        <v>453</v>
      </c>
      <c r="F2725" s="3" t="str">
        <f t="shared" si="42"/>
        <v>Retail</v>
      </c>
      <c r="G2725" s="3">
        <v>1</v>
      </c>
      <c r="H2725" s="57"/>
    </row>
    <row r="2726" spans="1:8">
      <c r="A2726" s="57"/>
      <c r="B2726" s="57"/>
      <c r="C2726" s="176">
        <v>42185.478499999997</v>
      </c>
      <c r="D2726" s="3" t="s">
        <v>447</v>
      </c>
      <c r="E2726" s="3" t="s">
        <v>110</v>
      </c>
      <c r="F2726" s="3" t="str">
        <f t="shared" si="42"/>
        <v>Wholesale</v>
      </c>
      <c r="G2726" s="3">
        <v>68</v>
      </c>
      <c r="H2726" s="57"/>
    </row>
    <row r="2727" spans="1:8">
      <c r="A2727" s="57"/>
      <c r="B2727" s="57"/>
      <c r="C2727" s="176">
        <v>42160.541700000002</v>
      </c>
      <c r="D2727" s="3" t="s">
        <v>447</v>
      </c>
      <c r="E2727" s="3" t="s">
        <v>453</v>
      </c>
      <c r="F2727" s="3" t="str">
        <f t="shared" si="42"/>
        <v>Retail</v>
      </c>
      <c r="G2727" s="3">
        <v>5</v>
      </c>
      <c r="H2727" s="57"/>
    </row>
    <row r="2728" spans="1:8">
      <c r="A2728" s="57"/>
      <c r="B2728" s="57"/>
      <c r="C2728" s="176">
        <v>41988.793100000003</v>
      </c>
      <c r="D2728" s="3" t="s">
        <v>445</v>
      </c>
      <c r="E2728" s="3" t="s">
        <v>458</v>
      </c>
      <c r="F2728" s="3" t="str">
        <f t="shared" si="42"/>
        <v>Retail</v>
      </c>
      <c r="G2728" s="3">
        <v>9</v>
      </c>
      <c r="H2728" s="57"/>
    </row>
    <row r="2729" spans="1:8">
      <c r="A2729" s="57"/>
      <c r="B2729" s="57"/>
      <c r="C2729" s="176">
        <v>42332.4611</v>
      </c>
      <c r="D2729" s="3" t="s">
        <v>447</v>
      </c>
      <c r="E2729" s="3" t="s">
        <v>6</v>
      </c>
      <c r="F2729" s="3" t="str">
        <f t="shared" si="42"/>
        <v>Wholesale</v>
      </c>
      <c r="G2729" s="3">
        <v>89</v>
      </c>
      <c r="H2729" s="57"/>
    </row>
    <row r="2730" spans="1:8">
      <c r="A2730" s="57"/>
      <c r="B2730" s="57"/>
      <c r="C2730" s="176">
        <v>42272.427799999998</v>
      </c>
      <c r="D2730" s="3" t="s">
        <v>447</v>
      </c>
      <c r="E2730" s="3" t="s">
        <v>114</v>
      </c>
      <c r="F2730" s="3" t="str">
        <f t="shared" si="42"/>
        <v>Wholesale</v>
      </c>
      <c r="G2730" s="3">
        <v>128</v>
      </c>
      <c r="H2730" s="57"/>
    </row>
    <row r="2731" spans="1:8">
      <c r="A2731" s="57"/>
      <c r="B2731" s="57"/>
      <c r="C2731" s="176">
        <v>42159.168100000003</v>
      </c>
      <c r="D2731" s="3" t="s">
        <v>446</v>
      </c>
      <c r="E2731" s="3" t="s">
        <v>460</v>
      </c>
      <c r="F2731" s="3" t="str">
        <f t="shared" si="42"/>
        <v>Retail</v>
      </c>
      <c r="G2731" s="3">
        <v>1</v>
      </c>
      <c r="H2731" s="57"/>
    </row>
    <row r="2732" spans="1:8">
      <c r="A2732" s="57"/>
      <c r="B2732" s="57"/>
      <c r="C2732" s="176">
        <v>41985.849300000002</v>
      </c>
      <c r="D2732" s="3" t="s">
        <v>445</v>
      </c>
      <c r="E2732" s="3" t="s">
        <v>453</v>
      </c>
      <c r="F2732" s="3" t="str">
        <f t="shared" si="42"/>
        <v>Retail</v>
      </c>
      <c r="G2732" s="3">
        <v>1</v>
      </c>
      <c r="H2732" s="57"/>
    </row>
    <row r="2733" spans="1:8">
      <c r="A2733" s="57"/>
      <c r="B2733" s="57"/>
      <c r="C2733" s="176">
        <v>42252.485399999998</v>
      </c>
      <c r="D2733" s="3" t="s">
        <v>446</v>
      </c>
      <c r="E2733" s="3" t="s">
        <v>112</v>
      </c>
      <c r="F2733" s="3" t="str">
        <f t="shared" si="42"/>
        <v>Retail</v>
      </c>
      <c r="G2733" s="3">
        <v>6</v>
      </c>
      <c r="H2733" s="57"/>
    </row>
    <row r="2734" spans="1:8">
      <c r="A2734" s="57"/>
      <c r="B2734" s="57"/>
      <c r="C2734" s="176">
        <v>42157.522199999999</v>
      </c>
      <c r="D2734" s="3" t="s">
        <v>445</v>
      </c>
      <c r="E2734" s="3" t="s">
        <v>453</v>
      </c>
      <c r="F2734" s="3" t="str">
        <f t="shared" si="42"/>
        <v>Wholesale</v>
      </c>
      <c r="G2734" s="3">
        <v>40</v>
      </c>
      <c r="H2734" s="57"/>
    </row>
    <row r="2735" spans="1:8">
      <c r="A2735" s="57"/>
      <c r="B2735" s="57"/>
      <c r="C2735" s="176">
        <v>42044.5389</v>
      </c>
      <c r="D2735" s="3" t="s">
        <v>449</v>
      </c>
      <c r="E2735" s="3" t="s">
        <v>114</v>
      </c>
      <c r="F2735" s="3" t="str">
        <f t="shared" si="42"/>
        <v>Wholesale</v>
      </c>
      <c r="G2735" s="3">
        <v>63</v>
      </c>
      <c r="H2735" s="57"/>
    </row>
    <row r="2736" spans="1:8">
      <c r="A2736" s="57"/>
      <c r="B2736" s="57"/>
      <c r="C2736" s="176">
        <v>42205.623599999999</v>
      </c>
      <c r="D2736" s="3" t="s">
        <v>445</v>
      </c>
      <c r="E2736" s="3" t="s">
        <v>459</v>
      </c>
      <c r="F2736" s="3" t="str">
        <f t="shared" si="42"/>
        <v>Retail</v>
      </c>
      <c r="G2736" s="3">
        <v>4</v>
      </c>
      <c r="H2736" s="57"/>
    </row>
    <row r="2737" spans="1:8">
      <c r="A2737" s="57"/>
      <c r="B2737" s="57"/>
      <c r="C2737" s="176">
        <v>41979.750699999997</v>
      </c>
      <c r="D2737" s="3" t="s">
        <v>447</v>
      </c>
      <c r="E2737" s="3" t="s">
        <v>8</v>
      </c>
      <c r="F2737" s="3" t="str">
        <f t="shared" si="42"/>
        <v>Wholesale</v>
      </c>
      <c r="G2737" s="3">
        <v>84</v>
      </c>
      <c r="H2737" s="57"/>
    </row>
    <row r="2738" spans="1:8">
      <c r="A2738" s="57"/>
      <c r="B2738" s="57"/>
      <c r="C2738" s="176">
        <v>42366.8</v>
      </c>
      <c r="D2738" s="3" t="s">
        <v>445</v>
      </c>
      <c r="E2738" s="3" t="s">
        <v>453</v>
      </c>
      <c r="F2738" s="3" t="str">
        <f t="shared" si="42"/>
        <v>Wholesale</v>
      </c>
      <c r="G2738" s="3">
        <v>33</v>
      </c>
      <c r="H2738" s="57"/>
    </row>
    <row r="2739" spans="1:8">
      <c r="A2739" s="57"/>
      <c r="B2739" s="57"/>
      <c r="C2739" s="176">
        <v>42249.473599999998</v>
      </c>
      <c r="D2739" s="3" t="s">
        <v>445</v>
      </c>
      <c r="E2739" s="3" t="s">
        <v>10</v>
      </c>
      <c r="F2739" s="3" t="str">
        <f t="shared" si="42"/>
        <v>Wholesale</v>
      </c>
      <c r="G2739" s="3">
        <v>50</v>
      </c>
      <c r="H2739" s="57"/>
    </row>
    <row r="2740" spans="1:8">
      <c r="A2740" s="57"/>
      <c r="B2740" s="57"/>
      <c r="C2740" s="176">
        <v>42240.664599999996</v>
      </c>
      <c r="D2740" s="3" t="s">
        <v>447</v>
      </c>
      <c r="E2740" s="3" t="s">
        <v>114</v>
      </c>
      <c r="F2740" s="3" t="str">
        <f t="shared" si="42"/>
        <v>Wholesale</v>
      </c>
      <c r="G2740" s="3">
        <v>12</v>
      </c>
      <c r="H2740" s="57"/>
    </row>
    <row r="2741" spans="1:8">
      <c r="A2741" s="57"/>
      <c r="B2741" s="57"/>
      <c r="C2741" s="176">
        <v>42349.414599999996</v>
      </c>
      <c r="D2741" s="3" t="s">
        <v>445</v>
      </c>
      <c r="E2741" s="3" t="s">
        <v>6</v>
      </c>
      <c r="F2741" s="3" t="str">
        <f t="shared" si="42"/>
        <v>Retail</v>
      </c>
      <c r="G2741" s="3">
        <v>1</v>
      </c>
      <c r="H2741" s="57"/>
    </row>
    <row r="2742" spans="1:8">
      <c r="A2742" s="57"/>
      <c r="B2742" s="57"/>
      <c r="C2742" s="176">
        <v>42162.306900000003</v>
      </c>
      <c r="D2742" s="3" t="s">
        <v>449</v>
      </c>
      <c r="E2742" s="3" t="s">
        <v>456</v>
      </c>
      <c r="F2742" s="3" t="str">
        <f t="shared" si="42"/>
        <v>Wholesale</v>
      </c>
      <c r="G2742" s="3">
        <v>36</v>
      </c>
      <c r="H2742" s="57"/>
    </row>
    <row r="2743" spans="1:8">
      <c r="A2743" s="57"/>
      <c r="B2743" s="57"/>
      <c r="C2743" s="176">
        <v>42260.768100000001</v>
      </c>
      <c r="D2743" s="3" t="s">
        <v>446</v>
      </c>
      <c r="E2743" s="3" t="s">
        <v>461</v>
      </c>
      <c r="F2743" s="3" t="str">
        <f t="shared" si="42"/>
        <v>Retail</v>
      </c>
      <c r="G2743" s="3">
        <v>3</v>
      </c>
      <c r="H2743" s="57"/>
    </row>
    <row r="2744" spans="1:8">
      <c r="A2744" s="57"/>
      <c r="B2744" s="57"/>
      <c r="C2744" s="176">
        <v>42298.739600000001</v>
      </c>
      <c r="D2744" s="3" t="s">
        <v>445</v>
      </c>
      <c r="E2744" s="3" t="s">
        <v>6</v>
      </c>
      <c r="F2744" s="3" t="str">
        <f t="shared" si="42"/>
        <v>Retail</v>
      </c>
      <c r="G2744" s="3">
        <v>1</v>
      </c>
      <c r="H2744" s="57"/>
    </row>
    <row r="2745" spans="1:8">
      <c r="A2745" s="57"/>
      <c r="B2745" s="57"/>
      <c r="C2745" s="176">
        <v>42195.772199999999</v>
      </c>
      <c r="D2745" s="3" t="s">
        <v>445</v>
      </c>
      <c r="E2745" s="3" t="s">
        <v>459</v>
      </c>
      <c r="F2745" s="3" t="str">
        <f t="shared" si="42"/>
        <v>Retail</v>
      </c>
      <c r="G2745" s="3">
        <v>5</v>
      </c>
      <c r="H2745" s="57"/>
    </row>
    <row r="2746" spans="1:8">
      <c r="A2746" s="57"/>
      <c r="B2746" s="57"/>
      <c r="C2746" s="176">
        <v>42218.602800000001</v>
      </c>
      <c r="D2746" s="3" t="s">
        <v>445</v>
      </c>
      <c r="E2746" s="3" t="s">
        <v>10</v>
      </c>
      <c r="F2746" s="3" t="str">
        <f t="shared" si="42"/>
        <v>Wholesale</v>
      </c>
      <c r="G2746" s="3">
        <v>39</v>
      </c>
      <c r="H2746" s="57"/>
    </row>
    <row r="2747" spans="1:8">
      <c r="A2747" s="57"/>
      <c r="B2747" s="57"/>
      <c r="C2747" s="176">
        <v>42333.508999999998</v>
      </c>
      <c r="D2747" s="3" t="s">
        <v>445</v>
      </c>
      <c r="E2747" s="3" t="s">
        <v>112</v>
      </c>
      <c r="F2747" s="3" t="str">
        <f t="shared" si="42"/>
        <v>Retail</v>
      </c>
      <c r="G2747" s="3">
        <v>2</v>
      </c>
      <c r="H2747" s="57"/>
    </row>
    <row r="2748" spans="1:8">
      <c r="A2748" s="57"/>
      <c r="B2748" s="57"/>
      <c r="C2748" s="176">
        <v>42339.151400000002</v>
      </c>
      <c r="D2748" s="3" t="s">
        <v>446</v>
      </c>
      <c r="E2748" s="3" t="s">
        <v>7</v>
      </c>
      <c r="F2748" s="3" t="str">
        <f t="shared" si="42"/>
        <v>Retail</v>
      </c>
      <c r="G2748" s="3">
        <v>1</v>
      </c>
      <c r="H2748" s="57"/>
    </row>
    <row r="2749" spans="1:8">
      <c r="A2749" s="57"/>
      <c r="B2749" s="57"/>
      <c r="C2749" s="176">
        <v>41984.845099999999</v>
      </c>
      <c r="D2749" s="3" t="s">
        <v>445</v>
      </c>
      <c r="E2749" s="3" t="s">
        <v>110</v>
      </c>
      <c r="F2749" s="3" t="str">
        <f t="shared" si="42"/>
        <v>Wholesale</v>
      </c>
      <c r="G2749" s="3">
        <v>35</v>
      </c>
      <c r="H2749" s="57"/>
    </row>
    <row r="2750" spans="1:8">
      <c r="A2750" s="57"/>
      <c r="B2750" s="57"/>
      <c r="C2750" s="176">
        <v>41979.227099999996</v>
      </c>
      <c r="D2750" s="3" t="s">
        <v>447</v>
      </c>
      <c r="E2750" s="3" t="s">
        <v>6</v>
      </c>
      <c r="F2750" s="3" t="str">
        <f t="shared" si="42"/>
        <v>Wholesale</v>
      </c>
      <c r="G2750" s="3">
        <v>61</v>
      </c>
      <c r="H2750" s="57"/>
    </row>
    <row r="2751" spans="1:8">
      <c r="A2751" s="57"/>
      <c r="B2751" s="57"/>
      <c r="C2751" s="176">
        <v>41981.470800000003</v>
      </c>
      <c r="D2751" s="3" t="s">
        <v>445</v>
      </c>
      <c r="E2751" s="3" t="s">
        <v>454</v>
      </c>
      <c r="F2751" s="3" t="str">
        <f t="shared" si="42"/>
        <v>Retail</v>
      </c>
      <c r="G2751" s="3">
        <v>3</v>
      </c>
      <c r="H2751" s="57"/>
    </row>
    <row r="2752" spans="1:8">
      <c r="A2752" s="57"/>
      <c r="B2752" s="57"/>
      <c r="C2752" s="176">
        <v>41990.517399999997</v>
      </c>
      <c r="D2752" s="3" t="s">
        <v>446</v>
      </c>
      <c r="E2752" s="3" t="s">
        <v>453</v>
      </c>
      <c r="F2752" s="3" t="str">
        <f t="shared" si="42"/>
        <v>Retail</v>
      </c>
      <c r="G2752" s="3">
        <v>9</v>
      </c>
      <c r="H2752" s="57"/>
    </row>
    <row r="2753" spans="1:8">
      <c r="A2753" s="57"/>
      <c r="B2753" s="57"/>
      <c r="C2753" s="176">
        <v>42182.116699999999</v>
      </c>
      <c r="D2753" s="3" t="s">
        <v>446</v>
      </c>
      <c r="E2753" s="3" t="s">
        <v>453</v>
      </c>
      <c r="F2753" s="3" t="str">
        <f t="shared" si="42"/>
        <v>Retail</v>
      </c>
      <c r="G2753" s="3">
        <v>1</v>
      </c>
      <c r="H2753" s="57"/>
    </row>
    <row r="2754" spans="1:8">
      <c r="A2754" s="57"/>
      <c r="B2754" s="57"/>
      <c r="C2754" s="176">
        <v>42340.465300000003</v>
      </c>
      <c r="D2754" s="3" t="s">
        <v>447</v>
      </c>
      <c r="E2754" s="3" t="s">
        <v>452</v>
      </c>
      <c r="F2754" s="3" t="str">
        <f t="shared" si="42"/>
        <v>Retail</v>
      </c>
      <c r="G2754" s="3">
        <v>6</v>
      </c>
      <c r="H2754" s="57"/>
    </row>
    <row r="2755" spans="1:8">
      <c r="A2755" s="57"/>
      <c r="B2755" s="57"/>
      <c r="C2755" s="176">
        <v>41986.626400000001</v>
      </c>
      <c r="D2755" s="3" t="s">
        <v>445</v>
      </c>
      <c r="E2755" s="3" t="s">
        <v>6</v>
      </c>
      <c r="F2755" s="3" t="str">
        <f t="shared" si="42"/>
        <v>Wholesale</v>
      </c>
      <c r="G2755" s="3">
        <v>92</v>
      </c>
      <c r="H2755" s="57"/>
    </row>
    <row r="2756" spans="1:8">
      <c r="A2756" s="57"/>
      <c r="B2756" s="57"/>
      <c r="C2756" s="176">
        <v>42362.470099999999</v>
      </c>
      <c r="D2756" s="3" t="s">
        <v>445</v>
      </c>
      <c r="E2756" s="3" t="s">
        <v>10</v>
      </c>
      <c r="F2756" s="3" t="str">
        <f t="shared" si="42"/>
        <v>Wholesale</v>
      </c>
      <c r="G2756" s="3">
        <v>39</v>
      </c>
      <c r="H2756" s="57"/>
    </row>
    <row r="2757" spans="1:8">
      <c r="A2757" s="57"/>
      <c r="B2757" s="57"/>
      <c r="C2757" s="176">
        <v>42047.413200000003</v>
      </c>
      <c r="D2757" s="3" t="s">
        <v>445</v>
      </c>
      <c r="E2757" s="3" t="s">
        <v>458</v>
      </c>
      <c r="F2757" s="3" t="str">
        <f t="shared" si="42"/>
        <v>Retail</v>
      </c>
      <c r="G2757" s="3">
        <v>6</v>
      </c>
      <c r="H2757" s="57"/>
    </row>
    <row r="2758" spans="1:8">
      <c r="A2758" s="57"/>
      <c r="B2758" s="57"/>
      <c r="C2758" s="176">
        <v>41987.472199999997</v>
      </c>
      <c r="D2758" s="3" t="s">
        <v>447</v>
      </c>
      <c r="E2758" s="3" t="s">
        <v>7</v>
      </c>
      <c r="F2758" s="3" t="str">
        <f t="shared" si="42"/>
        <v>Wholesale</v>
      </c>
      <c r="G2758" s="3">
        <v>32</v>
      </c>
      <c r="H2758" s="57"/>
    </row>
    <row r="2759" spans="1:8">
      <c r="A2759" s="57"/>
      <c r="B2759" s="57"/>
      <c r="C2759" s="176">
        <v>42185.143100000001</v>
      </c>
      <c r="D2759" s="3" t="s">
        <v>449</v>
      </c>
      <c r="E2759" s="3" t="s">
        <v>450</v>
      </c>
      <c r="F2759" s="3" t="str">
        <f t="shared" si="42"/>
        <v>Wholesale</v>
      </c>
      <c r="G2759" s="3">
        <v>57</v>
      </c>
      <c r="H2759" s="57"/>
    </row>
    <row r="2760" spans="1:8">
      <c r="A2760" s="57"/>
      <c r="B2760" s="57"/>
      <c r="C2760" s="176">
        <v>42228.542399999998</v>
      </c>
      <c r="D2760" s="3" t="s">
        <v>445</v>
      </c>
      <c r="E2760" s="3" t="s">
        <v>10</v>
      </c>
      <c r="F2760" s="3" t="str">
        <f t="shared" si="42"/>
        <v>Retail</v>
      </c>
      <c r="G2760" s="3">
        <v>2</v>
      </c>
      <c r="H2760" s="57"/>
    </row>
    <row r="2761" spans="1:8">
      <c r="A2761" s="57"/>
      <c r="B2761" s="57"/>
      <c r="C2761" s="176">
        <v>41983.461799999997</v>
      </c>
      <c r="D2761" s="3" t="s">
        <v>445</v>
      </c>
      <c r="E2761" s="3" t="s">
        <v>453</v>
      </c>
      <c r="F2761" s="3" t="str">
        <f t="shared" si="42"/>
        <v>Retail</v>
      </c>
      <c r="G2761" s="3">
        <v>7</v>
      </c>
      <c r="H2761" s="57"/>
    </row>
    <row r="2762" spans="1:8">
      <c r="A2762" s="57"/>
      <c r="B2762" s="57"/>
      <c r="C2762" s="176">
        <v>41982.771500000003</v>
      </c>
      <c r="D2762" s="3" t="s">
        <v>445</v>
      </c>
      <c r="E2762" s="3" t="s">
        <v>312</v>
      </c>
      <c r="F2762" s="3" t="str">
        <f t="shared" ref="F2762:F2825" si="43">IF(G2762&lt;10,"Retail","Wholesale")</f>
        <v>Retail</v>
      </c>
      <c r="G2762" s="3">
        <v>5</v>
      </c>
      <c r="H2762" s="57"/>
    </row>
    <row r="2763" spans="1:8">
      <c r="A2763" s="57"/>
      <c r="B2763" s="57"/>
      <c r="C2763" s="176">
        <v>42261.512499999997</v>
      </c>
      <c r="D2763" s="3" t="s">
        <v>449</v>
      </c>
      <c r="E2763" s="3" t="s">
        <v>453</v>
      </c>
      <c r="F2763" s="3" t="str">
        <f t="shared" si="43"/>
        <v>Retail</v>
      </c>
      <c r="G2763" s="3">
        <v>4</v>
      </c>
      <c r="H2763" s="57"/>
    </row>
    <row r="2764" spans="1:8">
      <c r="A2764" s="57"/>
      <c r="B2764" s="57"/>
      <c r="C2764" s="176">
        <v>42225.763200000001</v>
      </c>
      <c r="D2764" s="3" t="s">
        <v>445</v>
      </c>
      <c r="E2764" s="3" t="s">
        <v>452</v>
      </c>
      <c r="F2764" s="3" t="str">
        <f t="shared" si="43"/>
        <v>Wholesale</v>
      </c>
      <c r="G2764" s="3">
        <v>40</v>
      </c>
      <c r="H2764" s="57"/>
    </row>
    <row r="2765" spans="1:8">
      <c r="A2765" s="57"/>
      <c r="B2765" s="57"/>
      <c r="C2765" s="176">
        <v>42167.7736</v>
      </c>
      <c r="D2765" s="3" t="s">
        <v>445</v>
      </c>
      <c r="E2765" s="3" t="s">
        <v>457</v>
      </c>
      <c r="F2765" s="3" t="str">
        <f t="shared" si="43"/>
        <v>Retail</v>
      </c>
      <c r="G2765" s="3">
        <v>3</v>
      </c>
      <c r="H2765" s="57"/>
    </row>
    <row r="2766" spans="1:8">
      <c r="A2766" s="57"/>
      <c r="B2766" s="57"/>
      <c r="C2766" s="176">
        <v>42197.504200000003</v>
      </c>
      <c r="D2766" s="3" t="s">
        <v>445</v>
      </c>
      <c r="E2766" s="3" t="s">
        <v>453</v>
      </c>
      <c r="F2766" s="3" t="str">
        <f t="shared" si="43"/>
        <v>Retail</v>
      </c>
      <c r="G2766" s="3">
        <v>6</v>
      </c>
      <c r="H2766" s="57"/>
    </row>
    <row r="2767" spans="1:8">
      <c r="A2767" s="57"/>
      <c r="B2767" s="57"/>
      <c r="C2767" s="176">
        <v>42226.345800000003</v>
      </c>
      <c r="D2767" s="3" t="s">
        <v>445</v>
      </c>
      <c r="E2767" s="3" t="s">
        <v>312</v>
      </c>
      <c r="F2767" s="3" t="str">
        <f t="shared" si="43"/>
        <v>Retail</v>
      </c>
      <c r="G2767" s="3">
        <v>3</v>
      </c>
      <c r="H2767" s="57"/>
    </row>
    <row r="2768" spans="1:8">
      <c r="A2768" s="57"/>
      <c r="B2768" s="57"/>
      <c r="C2768" s="176">
        <v>42099.216</v>
      </c>
      <c r="D2768" s="3" t="s">
        <v>445</v>
      </c>
      <c r="E2768" s="3" t="s">
        <v>10</v>
      </c>
      <c r="F2768" s="3" t="str">
        <f t="shared" si="43"/>
        <v>Wholesale</v>
      </c>
      <c r="G2768" s="3">
        <v>34</v>
      </c>
      <c r="H2768" s="57"/>
    </row>
    <row r="2769" spans="1:8">
      <c r="A2769" s="57"/>
      <c r="B2769" s="57"/>
      <c r="C2769" s="176">
        <v>41982.481299999999</v>
      </c>
      <c r="D2769" s="3" t="s">
        <v>449</v>
      </c>
      <c r="E2769" s="3" t="s">
        <v>455</v>
      </c>
      <c r="F2769" s="3" t="str">
        <f t="shared" si="43"/>
        <v>Retail</v>
      </c>
      <c r="G2769" s="3">
        <v>2</v>
      </c>
      <c r="H2769" s="57"/>
    </row>
    <row r="2770" spans="1:8">
      <c r="A2770" s="57"/>
      <c r="B2770" s="57"/>
      <c r="C2770" s="176">
        <v>42157.524299999997</v>
      </c>
      <c r="D2770" s="3" t="s">
        <v>445</v>
      </c>
      <c r="E2770" s="3" t="s">
        <v>7</v>
      </c>
      <c r="F2770" s="3" t="str">
        <f t="shared" si="43"/>
        <v>Wholesale</v>
      </c>
      <c r="G2770" s="3">
        <v>37</v>
      </c>
      <c r="H2770" s="57"/>
    </row>
    <row r="2771" spans="1:8">
      <c r="A2771" s="57"/>
      <c r="B2771" s="57"/>
      <c r="C2771" s="176">
        <v>42346.790999999997</v>
      </c>
      <c r="D2771" s="3" t="s">
        <v>446</v>
      </c>
      <c r="E2771" s="3" t="s">
        <v>460</v>
      </c>
      <c r="F2771" s="3" t="str">
        <f t="shared" si="43"/>
        <v>Retail</v>
      </c>
      <c r="G2771" s="3">
        <v>2</v>
      </c>
      <c r="H2771" s="57"/>
    </row>
    <row r="2772" spans="1:8">
      <c r="A2772" s="57"/>
      <c r="B2772" s="57"/>
      <c r="C2772" s="176">
        <v>42062.2111</v>
      </c>
      <c r="D2772" s="3" t="s">
        <v>445</v>
      </c>
      <c r="E2772" s="3" t="s">
        <v>9</v>
      </c>
      <c r="F2772" s="3" t="str">
        <f t="shared" si="43"/>
        <v>Wholesale</v>
      </c>
      <c r="G2772" s="3">
        <v>31</v>
      </c>
      <c r="H2772" s="57"/>
    </row>
    <row r="2773" spans="1:8">
      <c r="A2773" s="57"/>
      <c r="B2773" s="57"/>
      <c r="C2773" s="176">
        <v>41980.751400000001</v>
      </c>
      <c r="D2773" s="3" t="s">
        <v>447</v>
      </c>
      <c r="E2773" s="3" t="s">
        <v>451</v>
      </c>
      <c r="F2773" s="3" t="str">
        <f t="shared" si="43"/>
        <v>Retail</v>
      </c>
      <c r="G2773" s="3">
        <v>2</v>
      </c>
      <c r="H2773" s="57"/>
    </row>
    <row r="2774" spans="1:8">
      <c r="A2774" s="57"/>
      <c r="B2774" s="57"/>
      <c r="C2774" s="176">
        <v>42169.677100000001</v>
      </c>
      <c r="D2774" s="3" t="s">
        <v>445</v>
      </c>
      <c r="E2774" s="3" t="s">
        <v>453</v>
      </c>
      <c r="F2774" s="3" t="str">
        <f t="shared" si="43"/>
        <v>Retail</v>
      </c>
      <c r="G2774" s="3">
        <v>7</v>
      </c>
      <c r="H2774" s="57"/>
    </row>
    <row r="2775" spans="1:8">
      <c r="A2775" s="57"/>
      <c r="B2775" s="57"/>
      <c r="C2775" s="176">
        <v>42029.681299999997</v>
      </c>
      <c r="D2775" s="3" t="s">
        <v>445</v>
      </c>
      <c r="E2775" s="3" t="s">
        <v>6</v>
      </c>
      <c r="F2775" s="3" t="str">
        <f t="shared" si="43"/>
        <v>Wholesale</v>
      </c>
      <c r="G2775" s="3">
        <v>27</v>
      </c>
      <c r="H2775" s="57"/>
    </row>
    <row r="2776" spans="1:8">
      <c r="A2776" s="57"/>
      <c r="B2776" s="57"/>
      <c r="C2776" s="176">
        <v>42209.438900000001</v>
      </c>
      <c r="D2776" s="3" t="s">
        <v>446</v>
      </c>
      <c r="E2776" s="3" t="s">
        <v>10</v>
      </c>
      <c r="F2776" s="3" t="str">
        <f t="shared" si="43"/>
        <v>Retail</v>
      </c>
      <c r="G2776" s="3">
        <v>1</v>
      </c>
      <c r="H2776" s="57"/>
    </row>
    <row r="2777" spans="1:8">
      <c r="A2777" s="57"/>
      <c r="B2777" s="57"/>
      <c r="C2777" s="176">
        <v>42119.3125</v>
      </c>
      <c r="D2777" s="3" t="s">
        <v>446</v>
      </c>
      <c r="E2777" s="3" t="s">
        <v>114</v>
      </c>
      <c r="F2777" s="3" t="str">
        <f t="shared" si="43"/>
        <v>Wholesale</v>
      </c>
      <c r="G2777" s="3">
        <v>68</v>
      </c>
      <c r="H2777" s="57"/>
    </row>
    <row r="2778" spans="1:8">
      <c r="A2778" s="57"/>
      <c r="B2778" s="57"/>
      <c r="C2778" s="176">
        <v>42351.779900000001</v>
      </c>
      <c r="D2778" s="3" t="s">
        <v>447</v>
      </c>
      <c r="E2778" s="3" t="s">
        <v>460</v>
      </c>
      <c r="F2778" s="3" t="str">
        <f t="shared" si="43"/>
        <v>Retail</v>
      </c>
      <c r="G2778" s="3">
        <v>1</v>
      </c>
      <c r="H2778" s="57"/>
    </row>
    <row r="2779" spans="1:8">
      <c r="A2779" s="57"/>
      <c r="B2779" s="57"/>
      <c r="C2779" s="176">
        <v>42219.702100000002</v>
      </c>
      <c r="D2779" s="3" t="s">
        <v>446</v>
      </c>
      <c r="E2779" s="3" t="s">
        <v>8</v>
      </c>
      <c r="F2779" s="3" t="str">
        <f t="shared" si="43"/>
        <v>Retail</v>
      </c>
      <c r="G2779" s="3">
        <v>5</v>
      </c>
      <c r="H2779" s="57"/>
    </row>
    <row r="2780" spans="1:8">
      <c r="A2780" s="57"/>
      <c r="B2780" s="57"/>
      <c r="C2780" s="176">
        <v>42158.436800000003</v>
      </c>
      <c r="D2780" s="3" t="s">
        <v>445</v>
      </c>
      <c r="E2780" s="3" t="s">
        <v>6</v>
      </c>
      <c r="F2780" s="3" t="str">
        <f t="shared" si="43"/>
        <v>Retail</v>
      </c>
      <c r="G2780" s="3">
        <v>3</v>
      </c>
      <c r="H2780" s="57"/>
    </row>
    <row r="2781" spans="1:8">
      <c r="A2781" s="57"/>
      <c r="B2781" s="57"/>
      <c r="C2781" s="176">
        <v>42283.5625</v>
      </c>
      <c r="D2781" s="3" t="s">
        <v>446</v>
      </c>
      <c r="E2781" s="3" t="s">
        <v>457</v>
      </c>
      <c r="F2781" s="3" t="str">
        <f t="shared" si="43"/>
        <v>Retail</v>
      </c>
      <c r="G2781" s="3">
        <v>2</v>
      </c>
      <c r="H2781" s="57"/>
    </row>
    <row r="2782" spans="1:8">
      <c r="A2782" s="57"/>
      <c r="B2782" s="57"/>
      <c r="C2782" s="176">
        <v>42221.792399999998</v>
      </c>
      <c r="D2782" s="3" t="s">
        <v>447</v>
      </c>
      <c r="E2782" s="3" t="s">
        <v>9</v>
      </c>
      <c r="F2782" s="3" t="str">
        <f t="shared" si="43"/>
        <v>Wholesale</v>
      </c>
      <c r="G2782" s="3">
        <v>67</v>
      </c>
      <c r="H2782" s="57"/>
    </row>
    <row r="2783" spans="1:8">
      <c r="A2783" s="57"/>
      <c r="B2783" s="57"/>
      <c r="C2783" s="176">
        <v>42124.525699999998</v>
      </c>
      <c r="D2783" s="3" t="s">
        <v>445</v>
      </c>
      <c r="E2783" s="3" t="s">
        <v>312</v>
      </c>
      <c r="F2783" s="3" t="str">
        <f t="shared" si="43"/>
        <v>Retail</v>
      </c>
      <c r="G2783" s="3">
        <v>2</v>
      </c>
      <c r="H2783" s="57"/>
    </row>
    <row r="2784" spans="1:8">
      <c r="A2784" s="57"/>
      <c r="B2784" s="57"/>
      <c r="C2784" s="176">
        <v>42342.474300000002</v>
      </c>
      <c r="D2784" s="3" t="s">
        <v>449</v>
      </c>
      <c r="E2784" s="3" t="s">
        <v>10</v>
      </c>
      <c r="F2784" s="3" t="str">
        <f t="shared" si="43"/>
        <v>Retail</v>
      </c>
      <c r="G2784" s="3">
        <v>7</v>
      </c>
      <c r="H2784" s="57"/>
    </row>
    <row r="2785" spans="1:8">
      <c r="A2785" s="57"/>
      <c r="B2785" s="57"/>
      <c r="C2785" s="176">
        <v>42219.837500000001</v>
      </c>
      <c r="D2785" s="3" t="s">
        <v>445</v>
      </c>
      <c r="E2785" s="3" t="s">
        <v>459</v>
      </c>
      <c r="F2785" s="3" t="str">
        <f t="shared" si="43"/>
        <v>Retail</v>
      </c>
      <c r="G2785" s="3">
        <v>5</v>
      </c>
      <c r="H2785" s="57"/>
    </row>
    <row r="2786" spans="1:8">
      <c r="A2786" s="57"/>
      <c r="B2786" s="57"/>
      <c r="C2786" s="176">
        <v>42362.522199999999</v>
      </c>
      <c r="D2786" s="3" t="s">
        <v>447</v>
      </c>
      <c r="E2786" s="3" t="s">
        <v>452</v>
      </c>
      <c r="F2786" s="3" t="str">
        <f t="shared" si="43"/>
        <v>Wholesale</v>
      </c>
      <c r="G2786" s="3">
        <v>26</v>
      </c>
      <c r="H2786" s="57"/>
    </row>
    <row r="2787" spans="1:8">
      <c r="A2787" s="57"/>
      <c r="B2787" s="57"/>
      <c r="C2787" s="176">
        <v>41984.777800000003</v>
      </c>
      <c r="D2787" s="3" t="s">
        <v>446</v>
      </c>
      <c r="E2787" s="3" t="s">
        <v>457</v>
      </c>
      <c r="F2787" s="3" t="str">
        <f t="shared" si="43"/>
        <v>Wholesale</v>
      </c>
      <c r="G2787" s="3">
        <v>34</v>
      </c>
      <c r="H2787" s="57"/>
    </row>
    <row r="2788" spans="1:8">
      <c r="A2788" s="57"/>
      <c r="B2788" s="57"/>
      <c r="C2788" s="176">
        <v>42176.470099999999</v>
      </c>
      <c r="D2788" s="3" t="s">
        <v>445</v>
      </c>
      <c r="E2788" s="3" t="s">
        <v>7</v>
      </c>
      <c r="F2788" s="3" t="str">
        <f t="shared" si="43"/>
        <v>Wholesale</v>
      </c>
      <c r="G2788" s="3">
        <v>43</v>
      </c>
      <c r="H2788" s="57"/>
    </row>
    <row r="2789" spans="1:8">
      <c r="A2789" s="57"/>
      <c r="B2789" s="57"/>
      <c r="C2789" s="176">
        <v>42020.645100000002</v>
      </c>
      <c r="D2789" s="3" t="s">
        <v>446</v>
      </c>
      <c r="E2789" s="3" t="s">
        <v>450</v>
      </c>
      <c r="F2789" s="3" t="str">
        <f t="shared" si="43"/>
        <v>Retail</v>
      </c>
      <c r="G2789" s="3">
        <v>2</v>
      </c>
      <c r="H2789" s="57"/>
    </row>
    <row r="2790" spans="1:8">
      <c r="A2790" s="57"/>
      <c r="B2790" s="57"/>
      <c r="C2790" s="176">
        <v>42172.723599999998</v>
      </c>
      <c r="D2790" s="3" t="s">
        <v>445</v>
      </c>
      <c r="E2790" s="3" t="s">
        <v>459</v>
      </c>
      <c r="F2790" s="3" t="str">
        <f t="shared" si="43"/>
        <v>Retail</v>
      </c>
      <c r="G2790" s="3">
        <v>1</v>
      </c>
      <c r="H2790" s="57"/>
    </row>
    <row r="2791" spans="1:8">
      <c r="A2791" s="57"/>
      <c r="B2791" s="57"/>
      <c r="C2791" s="176">
        <v>42338.509700000002</v>
      </c>
      <c r="D2791" s="3" t="s">
        <v>447</v>
      </c>
      <c r="E2791" s="3" t="s">
        <v>112</v>
      </c>
      <c r="F2791" s="3" t="str">
        <f t="shared" si="43"/>
        <v>Retail</v>
      </c>
      <c r="G2791" s="3">
        <v>8</v>
      </c>
      <c r="H2791" s="57"/>
    </row>
    <row r="2792" spans="1:8">
      <c r="A2792" s="57"/>
      <c r="B2792" s="57"/>
      <c r="C2792" s="176">
        <v>42215.495799999997</v>
      </c>
      <c r="D2792" s="3" t="s">
        <v>449</v>
      </c>
      <c r="E2792" s="3" t="s">
        <v>458</v>
      </c>
      <c r="F2792" s="3" t="str">
        <f t="shared" si="43"/>
        <v>Retail</v>
      </c>
      <c r="G2792" s="3">
        <v>2</v>
      </c>
      <c r="H2792" s="57"/>
    </row>
    <row r="2793" spans="1:8">
      <c r="A2793" s="57"/>
      <c r="B2793" s="57"/>
      <c r="C2793" s="176">
        <v>41985.15</v>
      </c>
      <c r="D2793" s="3" t="s">
        <v>446</v>
      </c>
      <c r="E2793" s="3" t="s">
        <v>312</v>
      </c>
      <c r="F2793" s="3" t="str">
        <f t="shared" si="43"/>
        <v>Wholesale</v>
      </c>
      <c r="G2793" s="3">
        <v>28</v>
      </c>
      <c r="H2793" s="57"/>
    </row>
    <row r="2794" spans="1:8">
      <c r="A2794" s="57"/>
      <c r="B2794" s="57"/>
      <c r="C2794" s="176">
        <v>42257.512499999997</v>
      </c>
      <c r="D2794" s="3" t="s">
        <v>445</v>
      </c>
      <c r="E2794" s="3" t="s">
        <v>453</v>
      </c>
      <c r="F2794" s="3" t="str">
        <f t="shared" si="43"/>
        <v>Retail</v>
      </c>
      <c r="G2794" s="3">
        <v>3</v>
      </c>
      <c r="H2794" s="57"/>
    </row>
    <row r="2795" spans="1:8">
      <c r="A2795" s="57"/>
      <c r="B2795" s="57"/>
      <c r="C2795" s="176">
        <v>42201.502099999998</v>
      </c>
      <c r="D2795" s="3" t="s">
        <v>446</v>
      </c>
      <c r="E2795" s="3" t="s">
        <v>453</v>
      </c>
      <c r="F2795" s="3" t="str">
        <f t="shared" si="43"/>
        <v>Wholesale</v>
      </c>
      <c r="G2795" s="3">
        <v>30</v>
      </c>
      <c r="H2795" s="57"/>
    </row>
    <row r="2796" spans="1:8">
      <c r="A2796" s="57"/>
      <c r="B2796" s="57"/>
      <c r="C2796" s="176">
        <v>42352.387499999997</v>
      </c>
      <c r="D2796" s="3" t="s">
        <v>446</v>
      </c>
      <c r="E2796" s="3" t="s">
        <v>10</v>
      </c>
      <c r="F2796" s="3" t="str">
        <f t="shared" si="43"/>
        <v>Retail</v>
      </c>
      <c r="G2796" s="3">
        <v>4</v>
      </c>
      <c r="H2796" s="57"/>
    </row>
    <row r="2797" spans="1:8">
      <c r="A2797" s="57"/>
      <c r="B2797" s="57"/>
      <c r="C2797" s="176">
        <v>41981.1368</v>
      </c>
      <c r="D2797" s="3" t="s">
        <v>446</v>
      </c>
      <c r="E2797" s="3" t="s">
        <v>453</v>
      </c>
      <c r="F2797" s="3" t="str">
        <f t="shared" si="43"/>
        <v>Retail</v>
      </c>
      <c r="G2797" s="3">
        <v>8</v>
      </c>
      <c r="H2797" s="57"/>
    </row>
    <row r="2798" spans="1:8">
      <c r="A2798" s="57"/>
      <c r="B2798" s="57"/>
      <c r="C2798" s="176">
        <v>42248.513899999998</v>
      </c>
      <c r="D2798" s="3" t="s">
        <v>447</v>
      </c>
      <c r="E2798" s="3" t="s">
        <v>9</v>
      </c>
      <c r="F2798" s="3" t="str">
        <f t="shared" si="43"/>
        <v>Retail</v>
      </c>
      <c r="G2798" s="3">
        <v>3</v>
      </c>
      <c r="H2798" s="57"/>
    </row>
    <row r="2799" spans="1:8">
      <c r="A2799" s="57"/>
      <c r="B2799" s="57"/>
      <c r="C2799" s="176">
        <v>42353.4833</v>
      </c>
      <c r="D2799" s="3" t="s">
        <v>446</v>
      </c>
      <c r="E2799" s="3" t="s">
        <v>8</v>
      </c>
      <c r="F2799" s="3" t="str">
        <f t="shared" si="43"/>
        <v>Wholesale</v>
      </c>
      <c r="G2799" s="3">
        <v>54</v>
      </c>
      <c r="H2799" s="57"/>
    </row>
    <row r="2800" spans="1:8">
      <c r="A2800" s="57"/>
      <c r="B2800" s="57"/>
      <c r="C2800" s="176">
        <v>41985.552100000001</v>
      </c>
      <c r="D2800" s="3" t="s">
        <v>445</v>
      </c>
      <c r="E2800" s="3" t="s">
        <v>457</v>
      </c>
      <c r="F2800" s="3" t="str">
        <f t="shared" si="43"/>
        <v>Wholesale</v>
      </c>
      <c r="G2800" s="3">
        <v>43</v>
      </c>
      <c r="H2800" s="57"/>
    </row>
    <row r="2801" spans="1:8">
      <c r="A2801" s="57"/>
      <c r="B2801" s="57"/>
      <c r="C2801" s="176">
        <v>42310.026400000002</v>
      </c>
      <c r="D2801" s="3" t="s">
        <v>447</v>
      </c>
      <c r="E2801" s="3" t="s">
        <v>7</v>
      </c>
      <c r="F2801" s="3" t="str">
        <f t="shared" si="43"/>
        <v>Retail</v>
      </c>
      <c r="G2801" s="3">
        <v>6</v>
      </c>
      <c r="H2801" s="57"/>
    </row>
    <row r="2802" spans="1:8">
      <c r="A2802" s="57"/>
      <c r="B2802" s="57"/>
      <c r="C2802" s="176">
        <v>42225.716699999997</v>
      </c>
      <c r="D2802" s="3" t="s">
        <v>447</v>
      </c>
      <c r="E2802" s="3" t="s">
        <v>453</v>
      </c>
      <c r="F2802" s="3" t="str">
        <f t="shared" si="43"/>
        <v>Wholesale</v>
      </c>
      <c r="G2802" s="3">
        <v>65</v>
      </c>
      <c r="H2802" s="57"/>
    </row>
    <row r="2803" spans="1:8">
      <c r="A2803" s="57"/>
      <c r="B2803" s="57"/>
      <c r="C2803" s="176">
        <v>42179.477099999996</v>
      </c>
      <c r="D2803" s="3" t="s">
        <v>446</v>
      </c>
      <c r="E2803" s="3" t="s">
        <v>112</v>
      </c>
      <c r="F2803" s="3" t="str">
        <f t="shared" si="43"/>
        <v>Retail</v>
      </c>
      <c r="G2803" s="3">
        <v>1</v>
      </c>
      <c r="H2803" s="57"/>
    </row>
    <row r="2804" spans="1:8">
      <c r="A2804" s="57"/>
      <c r="B2804" s="57"/>
      <c r="C2804" s="176">
        <v>41984.559000000001</v>
      </c>
      <c r="D2804" s="3" t="s">
        <v>445</v>
      </c>
      <c r="E2804" s="3" t="s">
        <v>453</v>
      </c>
      <c r="F2804" s="3" t="str">
        <f t="shared" si="43"/>
        <v>Wholesale</v>
      </c>
      <c r="G2804" s="3">
        <v>52</v>
      </c>
      <c r="H2804" s="57"/>
    </row>
    <row r="2805" spans="1:8">
      <c r="A2805" s="57"/>
      <c r="B2805" s="57"/>
      <c r="C2805" s="176">
        <v>41981.803500000002</v>
      </c>
      <c r="D2805" s="3" t="s">
        <v>445</v>
      </c>
      <c r="E2805" s="3" t="s">
        <v>9</v>
      </c>
      <c r="F2805" s="3" t="str">
        <f t="shared" si="43"/>
        <v>Retail</v>
      </c>
      <c r="G2805" s="3">
        <v>6</v>
      </c>
      <c r="H2805" s="57"/>
    </row>
    <row r="2806" spans="1:8">
      <c r="A2806" s="57"/>
      <c r="B2806" s="57"/>
      <c r="C2806" s="176">
        <v>42187.202100000002</v>
      </c>
      <c r="D2806" s="3" t="s">
        <v>445</v>
      </c>
      <c r="E2806" s="3" t="s">
        <v>6</v>
      </c>
      <c r="F2806" s="3" t="str">
        <f t="shared" si="43"/>
        <v>Wholesale</v>
      </c>
      <c r="G2806" s="3">
        <v>29</v>
      </c>
      <c r="H2806" s="57"/>
    </row>
    <row r="2807" spans="1:8">
      <c r="A2807" s="57"/>
      <c r="B2807" s="57"/>
      <c r="C2807" s="176">
        <v>41980.093099999998</v>
      </c>
      <c r="D2807" s="3" t="s">
        <v>447</v>
      </c>
      <c r="E2807" s="3" t="s">
        <v>455</v>
      </c>
      <c r="F2807" s="3" t="str">
        <f t="shared" si="43"/>
        <v>Retail</v>
      </c>
      <c r="G2807" s="3">
        <v>4</v>
      </c>
      <c r="H2807" s="57"/>
    </row>
    <row r="2808" spans="1:8">
      <c r="A2808" s="57"/>
      <c r="B2808" s="57"/>
      <c r="C2808" s="176">
        <v>42186.743799999997</v>
      </c>
      <c r="D2808" s="3" t="s">
        <v>447</v>
      </c>
      <c r="E2808" s="3" t="s">
        <v>453</v>
      </c>
      <c r="F2808" s="3" t="str">
        <f t="shared" si="43"/>
        <v>Retail</v>
      </c>
      <c r="G2808" s="3">
        <v>2</v>
      </c>
      <c r="H2808" s="57"/>
    </row>
    <row r="2809" spans="1:8">
      <c r="A2809" s="57"/>
      <c r="B2809" s="57"/>
      <c r="C2809" s="176">
        <v>41982.757599999997</v>
      </c>
      <c r="D2809" s="3" t="s">
        <v>449</v>
      </c>
      <c r="E2809" s="3" t="s">
        <v>448</v>
      </c>
      <c r="F2809" s="3" t="str">
        <f t="shared" si="43"/>
        <v>Retail</v>
      </c>
      <c r="G2809" s="3">
        <v>3</v>
      </c>
      <c r="H2809" s="57"/>
    </row>
    <row r="2810" spans="1:8">
      <c r="A2810" s="57"/>
      <c r="B2810" s="57"/>
      <c r="C2810" s="176">
        <v>41987.661800000002</v>
      </c>
      <c r="D2810" s="3" t="s">
        <v>447</v>
      </c>
      <c r="E2810" s="3" t="s">
        <v>453</v>
      </c>
      <c r="F2810" s="3" t="str">
        <f t="shared" si="43"/>
        <v>Wholesale</v>
      </c>
      <c r="G2810" s="3">
        <v>29</v>
      </c>
      <c r="H2810" s="57"/>
    </row>
    <row r="2811" spans="1:8">
      <c r="A2811" s="57"/>
      <c r="B2811" s="57"/>
      <c r="C2811" s="176">
        <v>42245.154900000001</v>
      </c>
      <c r="D2811" s="3" t="s">
        <v>445</v>
      </c>
      <c r="E2811" s="3" t="s">
        <v>114</v>
      </c>
      <c r="F2811" s="3" t="str">
        <f t="shared" si="43"/>
        <v>Retail</v>
      </c>
      <c r="G2811" s="3">
        <v>4</v>
      </c>
      <c r="H2811" s="57"/>
    </row>
    <row r="2812" spans="1:8">
      <c r="A2812" s="57"/>
      <c r="B2812" s="57"/>
      <c r="C2812" s="176">
        <v>42248.717400000001</v>
      </c>
      <c r="D2812" s="3" t="s">
        <v>447</v>
      </c>
      <c r="E2812" s="3" t="s">
        <v>10</v>
      </c>
      <c r="F2812" s="3" t="str">
        <f t="shared" si="43"/>
        <v>Retail</v>
      </c>
      <c r="G2812" s="3">
        <v>2</v>
      </c>
      <c r="H2812" s="57"/>
    </row>
    <row r="2813" spans="1:8">
      <c r="A2813" s="57"/>
      <c r="B2813" s="57"/>
      <c r="C2813" s="176">
        <v>42347.377800000002</v>
      </c>
      <c r="D2813" s="3" t="s">
        <v>445</v>
      </c>
      <c r="E2813" s="3" t="s">
        <v>6</v>
      </c>
      <c r="F2813" s="3" t="str">
        <f t="shared" si="43"/>
        <v>Retail</v>
      </c>
      <c r="G2813" s="3">
        <v>4</v>
      </c>
      <c r="H2813" s="57"/>
    </row>
    <row r="2814" spans="1:8">
      <c r="A2814" s="57"/>
      <c r="B2814" s="57"/>
      <c r="C2814" s="176">
        <v>42161.585400000004</v>
      </c>
      <c r="D2814" s="3" t="s">
        <v>446</v>
      </c>
      <c r="E2814" s="3" t="s">
        <v>458</v>
      </c>
      <c r="F2814" s="3" t="str">
        <f t="shared" si="43"/>
        <v>Retail</v>
      </c>
      <c r="G2814" s="3">
        <v>8</v>
      </c>
      <c r="H2814" s="57"/>
    </row>
    <row r="2815" spans="1:8">
      <c r="A2815" s="57"/>
      <c r="B2815" s="57"/>
      <c r="C2815" s="176">
        <v>42346.784699999997</v>
      </c>
      <c r="D2815" s="3" t="s">
        <v>445</v>
      </c>
      <c r="E2815" s="3" t="s">
        <v>451</v>
      </c>
      <c r="F2815" s="3" t="str">
        <f t="shared" si="43"/>
        <v>Wholesale</v>
      </c>
      <c r="G2815" s="3">
        <v>36</v>
      </c>
      <c r="H2815" s="57"/>
    </row>
    <row r="2816" spans="1:8">
      <c r="A2816" s="57"/>
      <c r="B2816" s="57"/>
      <c r="C2816" s="176">
        <v>42201.1806</v>
      </c>
      <c r="D2816" s="3" t="s">
        <v>445</v>
      </c>
      <c r="E2816" s="3" t="s">
        <v>454</v>
      </c>
      <c r="F2816" s="3" t="str">
        <f t="shared" si="43"/>
        <v>Retail</v>
      </c>
      <c r="G2816" s="3">
        <v>2</v>
      </c>
      <c r="H2816" s="57"/>
    </row>
    <row r="2817" spans="1:8">
      <c r="A2817" s="57"/>
      <c r="B2817" s="57"/>
      <c r="C2817" s="176">
        <v>41982.526400000002</v>
      </c>
      <c r="D2817" s="3" t="s">
        <v>446</v>
      </c>
      <c r="E2817" s="3" t="s">
        <v>9</v>
      </c>
      <c r="F2817" s="3" t="str">
        <f t="shared" si="43"/>
        <v>Retail</v>
      </c>
      <c r="G2817" s="3">
        <v>2</v>
      </c>
      <c r="H2817" s="57"/>
    </row>
    <row r="2818" spans="1:8">
      <c r="A2818" s="57"/>
      <c r="B2818" s="57"/>
      <c r="C2818" s="176">
        <v>42197.0743</v>
      </c>
      <c r="D2818" s="3" t="s">
        <v>447</v>
      </c>
      <c r="E2818" s="3" t="s">
        <v>453</v>
      </c>
      <c r="F2818" s="3" t="str">
        <f t="shared" si="43"/>
        <v>Retail</v>
      </c>
      <c r="G2818" s="3">
        <v>2</v>
      </c>
      <c r="H2818" s="57"/>
    </row>
    <row r="2819" spans="1:8">
      <c r="A2819" s="57"/>
      <c r="B2819" s="57"/>
      <c r="C2819" s="176">
        <v>42334.7264</v>
      </c>
      <c r="D2819" s="3" t="s">
        <v>446</v>
      </c>
      <c r="E2819" s="3" t="s">
        <v>453</v>
      </c>
      <c r="F2819" s="3" t="str">
        <f t="shared" si="43"/>
        <v>Retail</v>
      </c>
      <c r="G2819" s="3">
        <v>7</v>
      </c>
      <c r="H2819" s="57"/>
    </row>
    <row r="2820" spans="1:8">
      <c r="A2820" s="57"/>
      <c r="B2820" s="57"/>
      <c r="C2820" s="176">
        <v>42214.731299999999</v>
      </c>
      <c r="D2820" s="3" t="s">
        <v>445</v>
      </c>
      <c r="E2820" s="3" t="s">
        <v>6</v>
      </c>
      <c r="F2820" s="3" t="str">
        <f t="shared" si="43"/>
        <v>Retail</v>
      </c>
      <c r="G2820" s="3">
        <v>4</v>
      </c>
      <c r="H2820" s="57"/>
    </row>
    <row r="2821" spans="1:8">
      <c r="A2821" s="57"/>
      <c r="B2821" s="57"/>
      <c r="C2821" s="176">
        <v>42351.474300000002</v>
      </c>
      <c r="D2821" s="3" t="s">
        <v>447</v>
      </c>
      <c r="E2821" s="3" t="s">
        <v>455</v>
      </c>
      <c r="F2821" s="3" t="str">
        <f t="shared" si="43"/>
        <v>Retail</v>
      </c>
      <c r="G2821" s="3">
        <v>2</v>
      </c>
      <c r="H2821" s="57"/>
    </row>
    <row r="2822" spans="1:8">
      <c r="A2822" s="57"/>
      <c r="B2822" s="57"/>
      <c r="C2822" s="176">
        <v>42110.409</v>
      </c>
      <c r="D2822" s="3" t="s">
        <v>446</v>
      </c>
      <c r="E2822" s="3" t="s">
        <v>453</v>
      </c>
      <c r="F2822" s="3" t="str">
        <f t="shared" si="43"/>
        <v>Retail</v>
      </c>
      <c r="G2822" s="3">
        <v>5</v>
      </c>
      <c r="H2822" s="57"/>
    </row>
    <row r="2823" spans="1:8">
      <c r="A2823" s="57"/>
      <c r="B2823" s="57"/>
      <c r="C2823" s="176">
        <v>42224.163200000003</v>
      </c>
      <c r="D2823" s="3" t="s">
        <v>445</v>
      </c>
      <c r="E2823" s="3" t="s">
        <v>6</v>
      </c>
      <c r="F2823" s="3" t="str">
        <f t="shared" si="43"/>
        <v>Wholesale</v>
      </c>
      <c r="G2823" s="3">
        <v>32</v>
      </c>
      <c r="H2823" s="57"/>
    </row>
    <row r="2824" spans="1:8">
      <c r="A2824" s="57"/>
      <c r="B2824" s="57"/>
      <c r="C2824" s="176">
        <v>42252.532599999999</v>
      </c>
      <c r="D2824" s="3" t="s">
        <v>445</v>
      </c>
      <c r="E2824" s="3" t="s">
        <v>453</v>
      </c>
      <c r="F2824" s="3" t="str">
        <f t="shared" si="43"/>
        <v>Retail</v>
      </c>
      <c r="G2824" s="3">
        <v>2</v>
      </c>
      <c r="H2824" s="57"/>
    </row>
    <row r="2825" spans="1:8">
      <c r="A2825" s="57"/>
      <c r="B2825" s="57"/>
      <c r="C2825" s="176">
        <v>42221.553500000002</v>
      </c>
      <c r="D2825" s="3" t="s">
        <v>445</v>
      </c>
      <c r="E2825" s="3" t="s">
        <v>453</v>
      </c>
      <c r="F2825" s="3" t="str">
        <f t="shared" si="43"/>
        <v>Retail</v>
      </c>
      <c r="G2825" s="3">
        <v>2</v>
      </c>
      <c r="H2825" s="57"/>
    </row>
    <row r="2826" spans="1:8">
      <c r="A2826" s="57"/>
      <c r="B2826" s="57"/>
      <c r="C2826" s="176">
        <v>42195.7736</v>
      </c>
      <c r="D2826" s="3" t="s">
        <v>449</v>
      </c>
      <c r="E2826" s="3" t="s">
        <v>110</v>
      </c>
      <c r="F2826" s="3" t="str">
        <f t="shared" ref="F2826:F2889" si="44">IF(G2826&lt;10,"Retail","Wholesale")</f>
        <v>Retail</v>
      </c>
      <c r="G2826" s="3">
        <v>1</v>
      </c>
      <c r="H2826" s="57"/>
    </row>
    <row r="2827" spans="1:8">
      <c r="A2827" s="57"/>
      <c r="B2827" s="57"/>
      <c r="C2827" s="176">
        <v>42346.112500000003</v>
      </c>
      <c r="D2827" s="3" t="s">
        <v>446</v>
      </c>
      <c r="E2827" s="3" t="s">
        <v>10</v>
      </c>
      <c r="F2827" s="3" t="str">
        <f t="shared" si="44"/>
        <v>Retail</v>
      </c>
      <c r="G2827" s="3">
        <v>2</v>
      </c>
      <c r="H2827" s="57"/>
    </row>
    <row r="2828" spans="1:8">
      <c r="A2828" s="57"/>
      <c r="B2828" s="57"/>
      <c r="C2828" s="176">
        <v>42223.654900000001</v>
      </c>
      <c r="D2828" s="3" t="s">
        <v>445</v>
      </c>
      <c r="E2828" s="3" t="s">
        <v>7</v>
      </c>
      <c r="F2828" s="3" t="str">
        <f t="shared" si="44"/>
        <v>Retail</v>
      </c>
      <c r="G2828" s="3">
        <v>4</v>
      </c>
      <c r="H2828" s="57"/>
    </row>
    <row r="2829" spans="1:8">
      <c r="A2829" s="57"/>
      <c r="B2829" s="57"/>
      <c r="C2829" s="176">
        <v>42360.477800000001</v>
      </c>
      <c r="D2829" s="3" t="s">
        <v>447</v>
      </c>
      <c r="E2829" s="3" t="s">
        <v>10</v>
      </c>
      <c r="F2829" s="3" t="str">
        <f t="shared" si="44"/>
        <v>Retail</v>
      </c>
      <c r="G2829" s="3">
        <v>5</v>
      </c>
      <c r="H2829" s="57"/>
    </row>
    <row r="2830" spans="1:8">
      <c r="A2830" s="57"/>
      <c r="B2830" s="57"/>
      <c r="C2830" s="176">
        <v>41979.125699999997</v>
      </c>
      <c r="D2830" s="3" t="s">
        <v>447</v>
      </c>
      <c r="E2830" s="3" t="s">
        <v>457</v>
      </c>
      <c r="F2830" s="3" t="str">
        <f t="shared" si="44"/>
        <v>Wholesale</v>
      </c>
      <c r="G2830" s="3">
        <v>40</v>
      </c>
      <c r="H2830" s="57"/>
    </row>
    <row r="2831" spans="1:8">
      <c r="A2831" s="57"/>
      <c r="B2831" s="57"/>
      <c r="C2831" s="176">
        <v>41985.712500000001</v>
      </c>
      <c r="D2831" s="3" t="s">
        <v>449</v>
      </c>
      <c r="E2831" s="3" t="s">
        <v>6</v>
      </c>
      <c r="F2831" s="3" t="str">
        <f t="shared" si="44"/>
        <v>Wholesale</v>
      </c>
      <c r="G2831" s="3">
        <v>145</v>
      </c>
      <c r="H2831" s="57"/>
    </row>
    <row r="2832" spans="1:8">
      <c r="A2832" s="57"/>
      <c r="B2832" s="57"/>
      <c r="C2832" s="176">
        <v>42295.507599999997</v>
      </c>
      <c r="D2832" s="3" t="s">
        <v>445</v>
      </c>
      <c r="E2832" s="3" t="s">
        <v>453</v>
      </c>
      <c r="F2832" s="3" t="str">
        <f t="shared" si="44"/>
        <v>Wholesale</v>
      </c>
      <c r="G2832" s="3">
        <v>44</v>
      </c>
      <c r="H2832" s="57"/>
    </row>
    <row r="2833" spans="1:8">
      <c r="A2833" s="57"/>
      <c r="B2833" s="57"/>
      <c r="C2833" s="176">
        <v>42213.5285</v>
      </c>
      <c r="D2833" s="3" t="s">
        <v>445</v>
      </c>
      <c r="E2833" s="3" t="s">
        <v>110</v>
      </c>
      <c r="F2833" s="3" t="str">
        <f t="shared" si="44"/>
        <v>Retail</v>
      </c>
      <c r="G2833" s="3">
        <v>4</v>
      </c>
      <c r="H2833" s="57"/>
    </row>
    <row r="2834" spans="1:8">
      <c r="A2834" s="57"/>
      <c r="B2834" s="57"/>
      <c r="C2834" s="176">
        <v>42130.576399999998</v>
      </c>
      <c r="D2834" s="3" t="s">
        <v>447</v>
      </c>
      <c r="E2834" s="3" t="s">
        <v>453</v>
      </c>
      <c r="F2834" s="3" t="str">
        <f t="shared" si="44"/>
        <v>Wholesale</v>
      </c>
      <c r="G2834" s="3">
        <v>64</v>
      </c>
      <c r="H2834" s="57"/>
    </row>
    <row r="2835" spans="1:8">
      <c r="A2835" s="57"/>
      <c r="B2835" s="57"/>
      <c r="C2835" s="176">
        <v>41981.504200000003</v>
      </c>
      <c r="D2835" s="3" t="s">
        <v>449</v>
      </c>
      <c r="E2835" s="3" t="s">
        <v>455</v>
      </c>
      <c r="F2835" s="3" t="str">
        <f t="shared" si="44"/>
        <v>Retail</v>
      </c>
      <c r="G2835" s="3">
        <v>4</v>
      </c>
      <c r="H2835" s="57"/>
    </row>
    <row r="2836" spans="1:8">
      <c r="A2836" s="57"/>
      <c r="B2836" s="57"/>
      <c r="C2836" s="176">
        <v>41983.772900000004</v>
      </c>
      <c r="D2836" s="3" t="s">
        <v>445</v>
      </c>
      <c r="E2836" s="3" t="s">
        <v>7</v>
      </c>
      <c r="F2836" s="3" t="str">
        <f t="shared" si="44"/>
        <v>Retail</v>
      </c>
      <c r="G2836" s="3">
        <v>7</v>
      </c>
      <c r="H2836" s="57"/>
    </row>
    <row r="2837" spans="1:8">
      <c r="A2837" s="57"/>
      <c r="B2837" s="57"/>
      <c r="C2837" s="176">
        <v>42230.5576</v>
      </c>
      <c r="D2837" s="3" t="s">
        <v>445</v>
      </c>
      <c r="E2837" s="3" t="s">
        <v>453</v>
      </c>
      <c r="F2837" s="3" t="str">
        <f t="shared" si="44"/>
        <v>Wholesale</v>
      </c>
      <c r="G2837" s="3">
        <v>52</v>
      </c>
      <c r="H2837" s="57"/>
    </row>
    <row r="2838" spans="1:8">
      <c r="A2838" s="57"/>
      <c r="B2838" s="57"/>
      <c r="C2838" s="176">
        <v>42139.585400000004</v>
      </c>
      <c r="D2838" s="3" t="s">
        <v>447</v>
      </c>
      <c r="E2838" s="3" t="s">
        <v>6</v>
      </c>
      <c r="F2838" s="3" t="str">
        <f t="shared" si="44"/>
        <v>Wholesale</v>
      </c>
      <c r="G2838" s="3">
        <v>34</v>
      </c>
      <c r="H2838" s="57"/>
    </row>
    <row r="2839" spans="1:8">
      <c r="A2839" s="57"/>
      <c r="B2839" s="57"/>
      <c r="C2839" s="176">
        <v>42201.781900000002</v>
      </c>
      <c r="D2839" s="3" t="s">
        <v>445</v>
      </c>
      <c r="E2839" s="3" t="s">
        <v>459</v>
      </c>
      <c r="F2839" s="3" t="str">
        <f t="shared" si="44"/>
        <v>Retail</v>
      </c>
      <c r="G2839" s="3">
        <v>2</v>
      </c>
      <c r="H2839" s="57"/>
    </row>
    <row r="2840" spans="1:8">
      <c r="A2840" s="57"/>
      <c r="B2840" s="57"/>
      <c r="C2840" s="176">
        <v>42255.481899999999</v>
      </c>
      <c r="D2840" s="3" t="s">
        <v>446</v>
      </c>
      <c r="E2840" s="3" t="s">
        <v>448</v>
      </c>
      <c r="F2840" s="3" t="str">
        <f t="shared" si="44"/>
        <v>Retail</v>
      </c>
      <c r="G2840" s="3">
        <v>1</v>
      </c>
      <c r="H2840" s="57"/>
    </row>
    <row r="2841" spans="1:8">
      <c r="A2841" s="57"/>
      <c r="B2841" s="57"/>
      <c r="C2841" s="176">
        <v>42139.216</v>
      </c>
      <c r="D2841" s="3" t="s">
        <v>446</v>
      </c>
      <c r="E2841" s="3" t="s">
        <v>459</v>
      </c>
      <c r="F2841" s="3" t="str">
        <f t="shared" si="44"/>
        <v>Retail</v>
      </c>
      <c r="G2841" s="3">
        <v>5</v>
      </c>
      <c r="H2841" s="57"/>
    </row>
    <row r="2842" spans="1:8">
      <c r="A2842" s="57"/>
      <c r="B2842" s="57"/>
      <c r="C2842" s="176">
        <v>42156.466</v>
      </c>
      <c r="D2842" s="3" t="s">
        <v>445</v>
      </c>
      <c r="E2842" s="3" t="s">
        <v>453</v>
      </c>
      <c r="F2842" s="3" t="str">
        <f t="shared" si="44"/>
        <v>Wholesale</v>
      </c>
      <c r="G2842" s="3">
        <v>74</v>
      </c>
      <c r="H2842" s="57"/>
    </row>
    <row r="2843" spans="1:8">
      <c r="A2843" s="57"/>
      <c r="B2843" s="57"/>
      <c r="C2843" s="176">
        <v>42339.091699999997</v>
      </c>
      <c r="D2843" s="3" t="s">
        <v>447</v>
      </c>
      <c r="E2843" s="3" t="s">
        <v>461</v>
      </c>
      <c r="F2843" s="3" t="str">
        <f t="shared" si="44"/>
        <v>Retail</v>
      </c>
      <c r="G2843" s="3">
        <v>2</v>
      </c>
      <c r="H2843" s="57"/>
    </row>
    <row r="2844" spans="1:8">
      <c r="A2844" s="57"/>
      <c r="B2844" s="57"/>
      <c r="C2844" s="176">
        <v>42150.514600000002</v>
      </c>
      <c r="D2844" s="3" t="s">
        <v>447</v>
      </c>
      <c r="E2844" s="3" t="s">
        <v>114</v>
      </c>
      <c r="F2844" s="3" t="str">
        <f t="shared" si="44"/>
        <v>Retail</v>
      </c>
      <c r="G2844" s="3">
        <v>7</v>
      </c>
      <c r="H2844" s="57"/>
    </row>
    <row r="2845" spans="1:8">
      <c r="A2845" s="57"/>
      <c r="B2845" s="57"/>
      <c r="C2845" s="176">
        <v>41984.426399999997</v>
      </c>
      <c r="D2845" s="3" t="s">
        <v>447</v>
      </c>
      <c r="E2845" s="3" t="s">
        <v>112</v>
      </c>
      <c r="F2845" s="3" t="str">
        <f t="shared" si="44"/>
        <v>Retail</v>
      </c>
      <c r="G2845" s="3">
        <v>2</v>
      </c>
      <c r="H2845" s="57"/>
    </row>
    <row r="2846" spans="1:8">
      <c r="A2846" s="57"/>
      <c r="B2846" s="57"/>
      <c r="C2846" s="176">
        <v>42130.122199999998</v>
      </c>
      <c r="D2846" s="3" t="s">
        <v>445</v>
      </c>
      <c r="E2846" s="3" t="s">
        <v>453</v>
      </c>
      <c r="F2846" s="3" t="str">
        <f t="shared" si="44"/>
        <v>Retail</v>
      </c>
      <c r="G2846" s="3">
        <v>2</v>
      </c>
      <c r="H2846" s="57"/>
    </row>
    <row r="2847" spans="1:8">
      <c r="A2847" s="57"/>
      <c r="B2847" s="57"/>
      <c r="C2847" s="176">
        <v>42310.108999999997</v>
      </c>
      <c r="D2847" s="3" t="s">
        <v>446</v>
      </c>
      <c r="E2847" s="3" t="s">
        <v>453</v>
      </c>
      <c r="F2847" s="3" t="str">
        <f t="shared" si="44"/>
        <v>Retail</v>
      </c>
      <c r="G2847" s="3">
        <v>4</v>
      </c>
      <c r="H2847" s="57"/>
    </row>
    <row r="2848" spans="1:8">
      <c r="A2848" s="57"/>
      <c r="B2848" s="57"/>
      <c r="C2848" s="176">
        <v>42236.5049</v>
      </c>
      <c r="D2848" s="3" t="s">
        <v>446</v>
      </c>
      <c r="E2848" s="3" t="s">
        <v>9</v>
      </c>
      <c r="F2848" s="3" t="str">
        <f t="shared" si="44"/>
        <v>Wholesale</v>
      </c>
      <c r="G2848" s="3">
        <v>132</v>
      </c>
      <c r="H2848" s="57"/>
    </row>
    <row r="2849" spans="1:8">
      <c r="A2849" s="57"/>
      <c r="B2849" s="57"/>
      <c r="C2849" s="176">
        <v>41983.764600000002</v>
      </c>
      <c r="D2849" s="3" t="s">
        <v>446</v>
      </c>
      <c r="E2849" s="3" t="s">
        <v>453</v>
      </c>
      <c r="F2849" s="3" t="str">
        <f t="shared" si="44"/>
        <v>Retail</v>
      </c>
      <c r="G2849" s="3">
        <v>2</v>
      </c>
      <c r="H2849" s="57"/>
    </row>
    <row r="2850" spans="1:8">
      <c r="A2850" s="57"/>
      <c r="B2850" s="57"/>
      <c r="C2850" s="176">
        <v>42337.490299999998</v>
      </c>
      <c r="D2850" s="3" t="s">
        <v>445</v>
      </c>
      <c r="E2850" s="3" t="s">
        <v>10</v>
      </c>
      <c r="F2850" s="3" t="str">
        <f t="shared" si="44"/>
        <v>Wholesale</v>
      </c>
      <c r="G2850" s="3">
        <v>31</v>
      </c>
      <c r="H2850" s="57"/>
    </row>
    <row r="2851" spans="1:8">
      <c r="A2851" s="57"/>
      <c r="B2851" s="57"/>
      <c r="C2851" s="176">
        <v>42188.790300000001</v>
      </c>
      <c r="D2851" s="3" t="s">
        <v>445</v>
      </c>
      <c r="E2851" s="3" t="s">
        <v>456</v>
      </c>
      <c r="F2851" s="3" t="str">
        <f t="shared" si="44"/>
        <v>Retail</v>
      </c>
      <c r="G2851" s="3">
        <v>3</v>
      </c>
      <c r="H2851" s="57"/>
    </row>
    <row r="2852" spans="1:8">
      <c r="A2852" s="57"/>
      <c r="B2852" s="57"/>
      <c r="C2852" s="176">
        <v>41982.737500000003</v>
      </c>
      <c r="D2852" s="3" t="s">
        <v>445</v>
      </c>
      <c r="E2852" s="3" t="s">
        <v>461</v>
      </c>
      <c r="F2852" s="3" t="str">
        <f t="shared" si="44"/>
        <v>Retail</v>
      </c>
      <c r="G2852" s="3">
        <v>1</v>
      </c>
      <c r="H2852" s="57"/>
    </row>
    <row r="2853" spans="1:8">
      <c r="A2853" s="57"/>
      <c r="B2853" s="57"/>
      <c r="C2853" s="176">
        <v>42350.132599999997</v>
      </c>
      <c r="D2853" s="3" t="s">
        <v>445</v>
      </c>
      <c r="E2853" s="3" t="s">
        <v>455</v>
      </c>
      <c r="F2853" s="3" t="str">
        <f t="shared" si="44"/>
        <v>Retail</v>
      </c>
      <c r="G2853" s="3">
        <v>4</v>
      </c>
      <c r="H2853" s="57"/>
    </row>
    <row r="2854" spans="1:8">
      <c r="A2854" s="57"/>
      <c r="B2854" s="57"/>
      <c r="C2854" s="176">
        <v>42183.212500000001</v>
      </c>
      <c r="D2854" s="3" t="s">
        <v>446</v>
      </c>
      <c r="E2854" s="3" t="s">
        <v>453</v>
      </c>
      <c r="F2854" s="3" t="str">
        <f t="shared" si="44"/>
        <v>Retail</v>
      </c>
      <c r="G2854" s="3">
        <v>3</v>
      </c>
      <c r="H2854" s="57"/>
    </row>
    <row r="2855" spans="1:8">
      <c r="A2855" s="57"/>
      <c r="B2855" s="57"/>
      <c r="C2855" s="176">
        <v>41987.565999999999</v>
      </c>
      <c r="D2855" s="3" t="s">
        <v>449</v>
      </c>
      <c r="E2855" s="3" t="s">
        <v>453</v>
      </c>
      <c r="F2855" s="3" t="str">
        <f t="shared" si="44"/>
        <v>Retail</v>
      </c>
      <c r="G2855" s="3">
        <v>2</v>
      </c>
      <c r="H2855" s="57"/>
    </row>
    <row r="2856" spans="1:8">
      <c r="A2856" s="57"/>
      <c r="B2856" s="57"/>
      <c r="C2856" s="176">
        <v>42109.7667</v>
      </c>
      <c r="D2856" s="3" t="s">
        <v>446</v>
      </c>
      <c r="E2856" s="3" t="s">
        <v>453</v>
      </c>
      <c r="F2856" s="3" t="str">
        <f t="shared" si="44"/>
        <v>Retail</v>
      </c>
      <c r="G2856" s="3">
        <v>1</v>
      </c>
      <c r="H2856" s="57"/>
    </row>
    <row r="2857" spans="1:8">
      <c r="A2857" s="57"/>
      <c r="B2857" s="57"/>
      <c r="C2857" s="176">
        <v>42133.5049</v>
      </c>
      <c r="D2857" s="3" t="s">
        <v>449</v>
      </c>
      <c r="E2857" s="3" t="s">
        <v>312</v>
      </c>
      <c r="F2857" s="3" t="str">
        <f t="shared" si="44"/>
        <v>Wholesale</v>
      </c>
      <c r="G2857" s="3">
        <v>44</v>
      </c>
      <c r="H2857" s="57"/>
    </row>
    <row r="2858" spans="1:8">
      <c r="A2858" s="57"/>
      <c r="B2858" s="57"/>
      <c r="C2858" s="176">
        <v>41983.539599999996</v>
      </c>
      <c r="D2858" s="3" t="s">
        <v>447</v>
      </c>
      <c r="E2858" s="3" t="s">
        <v>6</v>
      </c>
      <c r="F2858" s="3" t="str">
        <f t="shared" si="44"/>
        <v>Wholesale</v>
      </c>
      <c r="G2858" s="3">
        <v>37</v>
      </c>
      <c r="H2858" s="57"/>
    </row>
    <row r="2859" spans="1:8">
      <c r="A2859" s="57"/>
      <c r="B2859" s="57"/>
      <c r="C2859" s="176">
        <v>42201.686800000003</v>
      </c>
      <c r="D2859" s="3" t="s">
        <v>446</v>
      </c>
      <c r="E2859" s="3" t="s">
        <v>458</v>
      </c>
      <c r="F2859" s="3" t="str">
        <f t="shared" si="44"/>
        <v>Retail</v>
      </c>
      <c r="G2859" s="3">
        <v>2</v>
      </c>
      <c r="H2859" s="57"/>
    </row>
    <row r="2860" spans="1:8">
      <c r="A2860" s="57"/>
      <c r="B2860" s="57"/>
      <c r="C2860" s="176">
        <v>42182.506300000001</v>
      </c>
      <c r="D2860" s="3" t="s">
        <v>446</v>
      </c>
      <c r="E2860" s="3" t="s">
        <v>453</v>
      </c>
      <c r="F2860" s="3" t="str">
        <f t="shared" si="44"/>
        <v>Retail</v>
      </c>
      <c r="G2860" s="3">
        <v>1</v>
      </c>
      <c r="H2860" s="57"/>
    </row>
    <row r="2861" spans="1:8">
      <c r="A2861" s="57"/>
      <c r="B2861" s="57"/>
      <c r="C2861" s="176">
        <v>42238.155599999998</v>
      </c>
      <c r="D2861" s="3" t="s">
        <v>447</v>
      </c>
      <c r="E2861" s="3" t="s">
        <v>110</v>
      </c>
      <c r="F2861" s="3" t="str">
        <f t="shared" si="44"/>
        <v>Retail</v>
      </c>
      <c r="G2861" s="3">
        <v>3</v>
      </c>
      <c r="H2861" s="57"/>
    </row>
    <row r="2862" spans="1:8">
      <c r="A2862" s="57"/>
      <c r="B2862" s="57"/>
      <c r="C2862" s="176">
        <v>42232.5236</v>
      </c>
      <c r="D2862" s="3" t="s">
        <v>449</v>
      </c>
      <c r="E2862" s="3" t="s">
        <v>457</v>
      </c>
      <c r="F2862" s="3" t="str">
        <f t="shared" si="44"/>
        <v>Wholesale</v>
      </c>
      <c r="G2862" s="3">
        <v>55</v>
      </c>
      <c r="H2862" s="57"/>
    </row>
    <row r="2863" spans="1:8">
      <c r="A2863" s="57"/>
      <c r="B2863" s="57"/>
      <c r="C2863" s="176">
        <v>42125.738899999997</v>
      </c>
      <c r="D2863" s="3" t="s">
        <v>446</v>
      </c>
      <c r="E2863" s="3" t="s">
        <v>461</v>
      </c>
      <c r="F2863" s="3" t="str">
        <f t="shared" si="44"/>
        <v>Retail</v>
      </c>
      <c r="G2863" s="3">
        <v>3</v>
      </c>
      <c r="H2863" s="57"/>
    </row>
    <row r="2864" spans="1:8">
      <c r="A2864" s="57"/>
      <c r="B2864" s="57"/>
      <c r="C2864" s="176">
        <v>42334.8174</v>
      </c>
      <c r="D2864" s="3" t="s">
        <v>446</v>
      </c>
      <c r="E2864" s="3" t="s">
        <v>6</v>
      </c>
      <c r="F2864" s="3" t="str">
        <f t="shared" si="44"/>
        <v>Retail</v>
      </c>
      <c r="G2864" s="3">
        <v>6</v>
      </c>
      <c r="H2864" s="57"/>
    </row>
    <row r="2865" spans="1:8">
      <c r="A2865" s="57"/>
      <c r="B2865" s="57"/>
      <c r="C2865" s="176">
        <v>41978.517399999997</v>
      </c>
      <c r="D2865" s="3" t="s">
        <v>445</v>
      </c>
      <c r="E2865" s="3" t="s">
        <v>6</v>
      </c>
      <c r="F2865" s="3" t="str">
        <f t="shared" si="44"/>
        <v>Retail</v>
      </c>
      <c r="G2865" s="3">
        <v>2</v>
      </c>
      <c r="H2865" s="57"/>
    </row>
    <row r="2866" spans="1:8">
      <c r="A2866" s="57"/>
      <c r="B2866" s="57"/>
      <c r="C2866" s="176">
        <v>41984.517399999997</v>
      </c>
      <c r="D2866" s="3" t="s">
        <v>445</v>
      </c>
      <c r="E2866" s="3" t="s">
        <v>6</v>
      </c>
      <c r="F2866" s="3" t="str">
        <f t="shared" si="44"/>
        <v>Retail</v>
      </c>
      <c r="G2866" s="3">
        <v>2</v>
      </c>
      <c r="H2866" s="57"/>
    </row>
    <row r="2867" spans="1:8">
      <c r="A2867" s="57"/>
      <c r="B2867" s="57"/>
      <c r="C2867" s="176">
        <v>42240.015299999999</v>
      </c>
      <c r="D2867" s="3" t="s">
        <v>446</v>
      </c>
      <c r="E2867" s="3" t="s">
        <v>453</v>
      </c>
      <c r="F2867" s="3" t="str">
        <f t="shared" si="44"/>
        <v>Wholesale</v>
      </c>
      <c r="G2867" s="3">
        <v>68</v>
      </c>
      <c r="H2867" s="57"/>
    </row>
    <row r="2868" spans="1:8">
      <c r="A2868" s="57"/>
      <c r="B2868" s="57"/>
      <c r="C2868" s="176">
        <v>42360.650699999998</v>
      </c>
      <c r="D2868" s="3" t="s">
        <v>447</v>
      </c>
      <c r="E2868" s="3" t="s">
        <v>452</v>
      </c>
      <c r="F2868" s="3" t="str">
        <f t="shared" si="44"/>
        <v>Retail</v>
      </c>
      <c r="G2868" s="3">
        <v>5</v>
      </c>
      <c r="H2868" s="57"/>
    </row>
    <row r="2869" spans="1:8">
      <c r="A2869" s="57"/>
      <c r="B2869" s="57"/>
      <c r="C2869" s="176">
        <v>42069.469400000002</v>
      </c>
      <c r="D2869" s="3" t="s">
        <v>446</v>
      </c>
      <c r="E2869" s="3" t="s">
        <v>312</v>
      </c>
      <c r="F2869" s="3" t="str">
        <f t="shared" si="44"/>
        <v>Retail</v>
      </c>
      <c r="G2869" s="3">
        <v>2</v>
      </c>
      <c r="H2869" s="57"/>
    </row>
    <row r="2870" spans="1:8">
      <c r="A2870" s="57"/>
      <c r="B2870" s="57"/>
      <c r="C2870" s="176">
        <v>42298.1486</v>
      </c>
      <c r="D2870" s="3" t="s">
        <v>445</v>
      </c>
      <c r="E2870" s="3" t="s">
        <v>6</v>
      </c>
      <c r="F2870" s="3" t="str">
        <f t="shared" si="44"/>
        <v>Wholesale</v>
      </c>
      <c r="G2870" s="3">
        <v>35</v>
      </c>
      <c r="H2870" s="57"/>
    </row>
    <row r="2871" spans="1:8">
      <c r="A2871" s="57"/>
      <c r="B2871" s="57"/>
      <c r="C2871" s="176">
        <v>41985.521500000003</v>
      </c>
      <c r="D2871" s="3" t="s">
        <v>445</v>
      </c>
      <c r="E2871" s="3" t="s">
        <v>453</v>
      </c>
      <c r="F2871" s="3" t="str">
        <f t="shared" si="44"/>
        <v>Retail</v>
      </c>
      <c r="G2871" s="3">
        <v>9</v>
      </c>
      <c r="H2871" s="57"/>
    </row>
    <row r="2872" spans="1:8">
      <c r="A2872" s="57"/>
      <c r="B2872" s="57"/>
      <c r="C2872" s="176">
        <v>42332.947899999999</v>
      </c>
      <c r="D2872" s="3" t="s">
        <v>447</v>
      </c>
      <c r="E2872" s="3" t="s">
        <v>8</v>
      </c>
      <c r="F2872" s="3" t="str">
        <f t="shared" si="44"/>
        <v>Wholesale</v>
      </c>
      <c r="G2872" s="3">
        <v>68</v>
      </c>
      <c r="H2872" s="57"/>
    </row>
    <row r="2873" spans="1:8">
      <c r="A2873" s="57"/>
      <c r="B2873" s="57"/>
      <c r="C2873" s="176">
        <v>42358.834699999999</v>
      </c>
      <c r="D2873" s="3" t="s">
        <v>445</v>
      </c>
      <c r="E2873" s="3" t="s">
        <v>453</v>
      </c>
      <c r="F2873" s="3" t="str">
        <f t="shared" si="44"/>
        <v>Retail</v>
      </c>
      <c r="G2873" s="3">
        <v>1</v>
      </c>
      <c r="H2873" s="57"/>
    </row>
    <row r="2874" spans="1:8">
      <c r="A2874" s="57"/>
      <c r="B2874" s="57"/>
      <c r="C2874" s="176">
        <v>42081.3076</v>
      </c>
      <c r="D2874" s="3" t="s">
        <v>447</v>
      </c>
      <c r="E2874" s="3" t="s">
        <v>453</v>
      </c>
      <c r="F2874" s="3" t="str">
        <f t="shared" si="44"/>
        <v>Retail</v>
      </c>
      <c r="G2874" s="3">
        <v>2</v>
      </c>
      <c r="H2874" s="57"/>
    </row>
    <row r="2875" spans="1:8">
      <c r="A2875" s="57"/>
      <c r="B2875" s="57"/>
      <c r="C2875" s="176">
        <v>42342.784699999997</v>
      </c>
      <c r="D2875" s="3" t="s">
        <v>445</v>
      </c>
      <c r="E2875" s="3" t="s">
        <v>458</v>
      </c>
      <c r="F2875" s="3" t="str">
        <f t="shared" si="44"/>
        <v>Retail</v>
      </c>
      <c r="G2875" s="3">
        <v>1</v>
      </c>
      <c r="H2875" s="57"/>
    </row>
    <row r="2876" spans="1:8">
      <c r="A2876" s="57"/>
      <c r="B2876" s="57"/>
      <c r="C2876" s="176">
        <v>42175.8799</v>
      </c>
      <c r="D2876" s="3" t="s">
        <v>446</v>
      </c>
      <c r="E2876" s="3" t="s">
        <v>112</v>
      </c>
      <c r="F2876" s="3" t="str">
        <f t="shared" si="44"/>
        <v>Retail</v>
      </c>
      <c r="G2876" s="3">
        <v>6</v>
      </c>
      <c r="H2876" s="57"/>
    </row>
    <row r="2877" spans="1:8">
      <c r="A2877" s="57"/>
      <c r="B2877" s="57"/>
      <c r="C2877" s="176">
        <v>42344.7667</v>
      </c>
      <c r="D2877" s="3" t="s">
        <v>446</v>
      </c>
      <c r="E2877" s="3" t="s">
        <v>9</v>
      </c>
      <c r="F2877" s="3" t="str">
        <f t="shared" si="44"/>
        <v>Wholesale</v>
      </c>
      <c r="G2877" s="3">
        <v>152</v>
      </c>
      <c r="H2877" s="57"/>
    </row>
    <row r="2878" spans="1:8">
      <c r="A2878" s="57"/>
      <c r="B2878" s="57"/>
      <c r="C2878" s="176">
        <v>41984.141000000003</v>
      </c>
      <c r="D2878" s="3" t="s">
        <v>446</v>
      </c>
      <c r="E2878" s="3" t="s">
        <v>110</v>
      </c>
      <c r="F2878" s="3" t="str">
        <f t="shared" si="44"/>
        <v>Retail</v>
      </c>
      <c r="G2878" s="3">
        <v>1</v>
      </c>
      <c r="H2878" s="57"/>
    </row>
    <row r="2879" spans="1:8">
      <c r="A2879" s="57"/>
      <c r="B2879" s="57"/>
      <c r="C2879" s="176">
        <v>42122.540300000001</v>
      </c>
      <c r="D2879" s="3" t="s">
        <v>446</v>
      </c>
      <c r="E2879" s="3" t="s">
        <v>456</v>
      </c>
      <c r="F2879" s="3" t="str">
        <f t="shared" si="44"/>
        <v>Wholesale</v>
      </c>
      <c r="G2879" s="3">
        <v>31</v>
      </c>
      <c r="H2879" s="57"/>
    </row>
    <row r="2880" spans="1:8">
      <c r="A2880" s="57"/>
      <c r="B2880" s="57"/>
      <c r="C2880" s="176">
        <v>41983.8819</v>
      </c>
      <c r="D2880" s="3" t="s">
        <v>445</v>
      </c>
      <c r="E2880" s="3" t="s">
        <v>7</v>
      </c>
      <c r="F2880" s="3" t="str">
        <f t="shared" si="44"/>
        <v>Retail</v>
      </c>
      <c r="G2880" s="3">
        <v>4</v>
      </c>
      <c r="H2880" s="57"/>
    </row>
    <row r="2881" spans="1:8">
      <c r="A2881" s="57"/>
      <c r="B2881" s="57"/>
      <c r="C2881" s="176">
        <v>42350.529900000001</v>
      </c>
      <c r="D2881" s="3" t="s">
        <v>447</v>
      </c>
      <c r="E2881" s="3" t="s">
        <v>453</v>
      </c>
      <c r="F2881" s="3" t="str">
        <f t="shared" si="44"/>
        <v>Retail</v>
      </c>
      <c r="G2881" s="3">
        <v>6</v>
      </c>
      <c r="H2881" s="57"/>
    </row>
    <row r="2882" spans="1:8">
      <c r="A2882" s="57"/>
      <c r="B2882" s="57"/>
      <c r="C2882" s="176">
        <v>42345.483999999997</v>
      </c>
      <c r="D2882" s="3" t="s">
        <v>446</v>
      </c>
      <c r="E2882" s="3" t="s">
        <v>6</v>
      </c>
      <c r="F2882" s="3" t="str">
        <f t="shared" si="44"/>
        <v>Retail</v>
      </c>
      <c r="G2882" s="3">
        <v>5</v>
      </c>
      <c r="H2882" s="57"/>
    </row>
    <row r="2883" spans="1:8">
      <c r="A2883" s="57"/>
      <c r="B2883" s="57"/>
      <c r="C2883" s="176">
        <v>42346.116699999999</v>
      </c>
      <c r="D2883" s="3" t="s">
        <v>447</v>
      </c>
      <c r="E2883" s="3" t="s">
        <v>312</v>
      </c>
      <c r="F2883" s="3" t="str">
        <f t="shared" si="44"/>
        <v>Wholesale</v>
      </c>
      <c r="G2883" s="3">
        <v>29</v>
      </c>
      <c r="H2883" s="57"/>
    </row>
    <row r="2884" spans="1:8">
      <c r="A2884" s="57"/>
      <c r="B2884" s="57"/>
      <c r="C2884" s="176">
        <v>42232.500699999997</v>
      </c>
      <c r="D2884" s="3" t="s">
        <v>445</v>
      </c>
      <c r="E2884" s="3" t="s">
        <v>10</v>
      </c>
      <c r="F2884" s="3" t="str">
        <f t="shared" si="44"/>
        <v>Retail</v>
      </c>
      <c r="G2884" s="3">
        <v>6</v>
      </c>
      <c r="H2884" s="57"/>
    </row>
    <row r="2885" spans="1:8">
      <c r="A2885" s="57"/>
      <c r="B2885" s="57"/>
      <c r="C2885" s="176">
        <v>42257.422200000001</v>
      </c>
      <c r="D2885" s="3" t="s">
        <v>446</v>
      </c>
      <c r="E2885" s="3" t="s">
        <v>114</v>
      </c>
      <c r="F2885" s="3" t="str">
        <f t="shared" si="44"/>
        <v>Wholesale</v>
      </c>
      <c r="G2885" s="3">
        <v>35</v>
      </c>
      <c r="H2885" s="57"/>
    </row>
    <row r="2886" spans="1:8">
      <c r="A2886" s="57"/>
      <c r="B2886" s="57"/>
      <c r="C2886" s="176">
        <v>42277.553500000002</v>
      </c>
      <c r="D2886" s="3" t="s">
        <v>446</v>
      </c>
      <c r="E2886" s="3" t="s">
        <v>7</v>
      </c>
      <c r="F2886" s="3" t="str">
        <f t="shared" si="44"/>
        <v>Wholesale</v>
      </c>
      <c r="G2886" s="3">
        <v>38</v>
      </c>
      <c r="H2886" s="57"/>
    </row>
    <row r="2887" spans="1:8">
      <c r="A2887" s="57"/>
      <c r="B2887" s="57"/>
      <c r="C2887" s="176">
        <v>42219.4715</v>
      </c>
      <c r="D2887" s="3" t="s">
        <v>445</v>
      </c>
      <c r="E2887" s="3" t="s">
        <v>312</v>
      </c>
      <c r="F2887" s="3" t="str">
        <f t="shared" si="44"/>
        <v>Retail</v>
      </c>
      <c r="G2887" s="3">
        <v>3</v>
      </c>
      <c r="H2887" s="57"/>
    </row>
    <row r="2888" spans="1:8">
      <c r="A2888" s="57"/>
      <c r="B2888" s="57"/>
      <c r="C2888" s="176">
        <v>42208.445800000001</v>
      </c>
      <c r="D2888" s="3" t="s">
        <v>447</v>
      </c>
      <c r="E2888" s="3" t="s">
        <v>453</v>
      </c>
      <c r="F2888" s="3" t="str">
        <f t="shared" si="44"/>
        <v>Retail</v>
      </c>
      <c r="G2888" s="3">
        <v>2</v>
      </c>
      <c r="H2888" s="57"/>
    </row>
    <row r="2889" spans="1:8">
      <c r="A2889" s="57"/>
      <c r="B2889" s="57"/>
      <c r="C2889" s="176">
        <v>42340.8125</v>
      </c>
      <c r="D2889" s="3" t="s">
        <v>445</v>
      </c>
      <c r="E2889" s="3" t="s">
        <v>6</v>
      </c>
      <c r="F2889" s="3" t="str">
        <f t="shared" si="44"/>
        <v>Retail</v>
      </c>
      <c r="G2889" s="3">
        <v>3</v>
      </c>
      <c r="H2889" s="57"/>
    </row>
    <row r="2890" spans="1:8">
      <c r="A2890" s="57"/>
      <c r="B2890" s="57"/>
      <c r="C2890" s="176">
        <v>42145.108999999997</v>
      </c>
      <c r="D2890" s="3" t="s">
        <v>445</v>
      </c>
      <c r="E2890" s="3" t="s">
        <v>6</v>
      </c>
      <c r="F2890" s="3" t="str">
        <f t="shared" ref="F2890:F2953" si="45">IF(G2890&lt;10,"Retail","Wholesale")</f>
        <v>Retail</v>
      </c>
      <c r="G2890" s="3">
        <v>6</v>
      </c>
      <c r="H2890" s="57"/>
    </row>
    <row r="2891" spans="1:8">
      <c r="A2891" s="57"/>
      <c r="B2891" s="57"/>
      <c r="C2891" s="176">
        <v>41983.158300000003</v>
      </c>
      <c r="D2891" s="3" t="s">
        <v>447</v>
      </c>
      <c r="E2891" s="3" t="s">
        <v>110</v>
      </c>
      <c r="F2891" s="3" t="str">
        <f t="shared" si="45"/>
        <v>Retail</v>
      </c>
      <c r="G2891" s="3">
        <v>1</v>
      </c>
      <c r="H2891" s="57"/>
    </row>
    <row r="2892" spans="1:8">
      <c r="A2892" s="57"/>
      <c r="B2892" s="57"/>
      <c r="C2892" s="176">
        <v>42145.225700000003</v>
      </c>
      <c r="D2892" s="3" t="s">
        <v>446</v>
      </c>
      <c r="E2892" s="3" t="s">
        <v>7</v>
      </c>
      <c r="F2892" s="3" t="str">
        <f t="shared" si="45"/>
        <v>Wholesale</v>
      </c>
      <c r="G2892" s="3">
        <v>60</v>
      </c>
      <c r="H2892" s="57"/>
    </row>
    <row r="2893" spans="1:8">
      <c r="A2893" s="57"/>
      <c r="B2893" s="57"/>
      <c r="C2893" s="176">
        <v>42339.85</v>
      </c>
      <c r="D2893" s="3" t="s">
        <v>445</v>
      </c>
      <c r="E2893" s="3" t="s">
        <v>8</v>
      </c>
      <c r="F2893" s="3" t="str">
        <f t="shared" si="45"/>
        <v>Retail</v>
      </c>
      <c r="G2893" s="3">
        <v>2</v>
      </c>
      <c r="H2893" s="57"/>
    </row>
    <row r="2894" spans="1:8">
      <c r="A2894" s="57"/>
      <c r="B2894" s="57"/>
      <c r="C2894" s="176">
        <v>42335.862500000003</v>
      </c>
      <c r="D2894" s="3" t="s">
        <v>449</v>
      </c>
      <c r="E2894" s="3" t="s">
        <v>450</v>
      </c>
      <c r="F2894" s="3" t="str">
        <f t="shared" si="45"/>
        <v>Wholesale</v>
      </c>
      <c r="G2894" s="3">
        <v>57</v>
      </c>
      <c r="H2894" s="57"/>
    </row>
    <row r="2895" spans="1:8">
      <c r="A2895" s="57"/>
      <c r="B2895" s="57"/>
      <c r="C2895" s="176">
        <v>41985.588199999998</v>
      </c>
      <c r="D2895" s="3" t="s">
        <v>445</v>
      </c>
      <c r="E2895" s="3" t="s">
        <v>453</v>
      </c>
      <c r="F2895" s="3" t="str">
        <f t="shared" si="45"/>
        <v>Retail</v>
      </c>
      <c r="G2895" s="3">
        <v>3</v>
      </c>
      <c r="H2895" s="57"/>
    </row>
    <row r="2896" spans="1:8">
      <c r="A2896" s="57"/>
      <c r="B2896" s="57"/>
      <c r="C2896" s="176">
        <v>42345.5236</v>
      </c>
      <c r="D2896" s="3" t="s">
        <v>446</v>
      </c>
      <c r="E2896" s="3" t="s">
        <v>453</v>
      </c>
      <c r="F2896" s="3" t="str">
        <f t="shared" si="45"/>
        <v>Wholesale</v>
      </c>
      <c r="G2896" s="3">
        <v>128</v>
      </c>
      <c r="H2896" s="57"/>
    </row>
    <row r="2897" spans="1:8">
      <c r="A2897" s="57"/>
      <c r="B2897" s="57"/>
      <c r="C2897" s="176">
        <v>42339.504200000003</v>
      </c>
      <c r="D2897" s="3" t="s">
        <v>445</v>
      </c>
      <c r="E2897" s="3" t="s">
        <v>453</v>
      </c>
      <c r="F2897" s="3" t="str">
        <f t="shared" si="45"/>
        <v>Wholesale</v>
      </c>
      <c r="G2897" s="3">
        <v>52</v>
      </c>
      <c r="H2897" s="57"/>
    </row>
    <row r="2898" spans="1:8">
      <c r="A2898" s="57"/>
      <c r="B2898" s="57"/>
      <c r="C2898" s="176">
        <v>42218.752800000002</v>
      </c>
      <c r="D2898" s="3" t="s">
        <v>449</v>
      </c>
      <c r="E2898" s="3" t="s">
        <v>453</v>
      </c>
      <c r="F2898" s="3" t="str">
        <f t="shared" si="45"/>
        <v>Retail</v>
      </c>
      <c r="G2898" s="3">
        <v>1</v>
      </c>
      <c r="H2898" s="57"/>
    </row>
    <row r="2899" spans="1:8">
      <c r="A2899" s="57"/>
      <c r="B2899" s="57"/>
      <c r="C2899" s="176">
        <v>42125.738899999997</v>
      </c>
      <c r="D2899" s="3" t="s">
        <v>446</v>
      </c>
      <c r="E2899" s="3" t="s">
        <v>453</v>
      </c>
      <c r="F2899" s="3" t="str">
        <f t="shared" si="45"/>
        <v>Retail</v>
      </c>
      <c r="G2899" s="3">
        <v>4</v>
      </c>
      <c r="H2899" s="57"/>
    </row>
    <row r="2900" spans="1:8">
      <c r="A2900" s="57"/>
      <c r="B2900" s="57"/>
      <c r="C2900" s="176">
        <v>42353.663200000003</v>
      </c>
      <c r="D2900" s="3" t="s">
        <v>447</v>
      </c>
      <c r="E2900" s="3" t="s">
        <v>453</v>
      </c>
      <c r="F2900" s="3" t="str">
        <f t="shared" si="45"/>
        <v>Wholesale</v>
      </c>
      <c r="G2900" s="3">
        <v>63</v>
      </c>
      <c r="H2900" s="57"/>
    </row>
    <row r="2901" spans="1:8">
      <c r="A2901" s="57"/>
      <c r="B2901" s="57"/>
      <c r="C2901" s="176">
        <v>41980.074999999997</v>
      </c>
      <c r="D2901" s="3" t="s">
        <v>447</v>
      </c>
      <c r="E2901" s="3" t="s">
        <v>6</v>
      </c>
      <c r="F2901" s="3" t="str">
        <f t="shared" si="45"/>
        <v>Retail</v>
      </c>
      <c r="G2901" s="3">
        <v>3</v>
      </c>
      <c r="H2901" s="57"/>
    </row>
    <row r="2902" spans="1:8">
      <c r="A2902" s="57"/>
      <c r="B2902" s="57"/>
      <c r="C2902" s="176">
        <v>41985.499300000003</v>
      </c>
      <c r="D2902" s="3" t="s">
        <v>445</v>
      </c>
      <c r="E2902" s="3" t="s">
        <v>110</v>
      </c>
      <c r="F2902" s="3" t="str">
        <f t="shared" si="45"/>
        <v>Wholesale</v>
      </c>
      <c r="G2902" s="3">
        <v>123</v>
      </c>
      <c r="H2902" s="57"/>
    </row>
    <row r="2903" spans="1:8">
      <c r="A2903" s="57"/>
      <c r="B2903" s="57"/>
      <c r="C2903" s="176">
        <v>41985.222199999997</v>
      </c>
      <c r="D2903" s="3" t="s">
        <v>445</v>
      </c>
      <c r="E2903" s="3" t="s">
        <v>453</v>
      </c>
      <c r="F2903" s="3" t="str">
        <f t="shared" si="45"/>
        <v>Wholesale</v>
      </c>
      <c r="G2903" s="3">
        <v>31</v>
      </c>
      <c r="H2903" s="57"/>
    </row>
    <row r="2904" spans="1:8">
      <c r="A2904" s="57"/>
      <c r="B2904" s="57"/>
      <c r="C2904" s="176">
        <v>42211.784699999997</v>
      </c>
      <c r="D2904" s="3" t="s">
        <v>446</v>
      </c>
      <c r="E2904" s="3" t="s">
        <v>114</v>
      </c>
      <c r="F2904" s="3" t="str">
        <f t="shared" si="45"/>
        <v>Retail</v>
      </c>
      <c r="G2904" s="3">
        <v>1</v>
      </c>
      <c r="H2904" s="57"/>
    </row>
    <row r="2905" spans="1:8">
      <c r="A2905" s="57"/>
      <c r="B2905" s="57"/>
      <c r="C2905" s="176">
        <v>42276.130599999997</v>
      </c>
      <c r="D2905" s="3" t="s">
        <v>445</v>
      </c>
      <c r="E2905" s="3" t="s">
        <v>114</v>
      </c>
      <c r="F2905" s="3" t="str">
        <f t="shared" si="45"/>
        <v>Wholesale</v>
      </c>
      <c r="G2905" s="3">
        <v>40</v>
      </c>
      <c r="H2905" s="57"/>
    </row>
    <row r="2906" spans="1:8">
      <c r="A2906" s="57"/>
      <c r="B2906" s="57"/>
      <c r="C2906" s="176">
        <v>42198.527099999999</v>
      </c>
      <c r="D2906" s="3" t="s">
        <v>445</v>
      </c>
      <c r="E2906" s="3" t="s">
        <v>312</v>
      </c>
      <c r="F2906" s="3" t="str">
        <f t="shared" si="45"/>
        <v>Retail</v>
      </c>
      <c r="G2906" s="3">
        <v>2</v>
      </c>
      <c r="H2906" s="57"/>
    </row>
    <row r="2907" spans="1:8">
      <c r="A2907" s="57"/>
      <c r="B2907" s="57"/>
      <c r="C2907" s="176">
        <v>42260.520100000002</v>
      </c>
      <c r="D2907" s="3" t="s">
        <v>446</v>
      </c>
      <c r="E2907" s="3" t="s">
        <v>453</v>
      </c>
      <c r="F2907" s="3" t="str">
        <f t="shared" si="45"/>
        <v>Wholesale</v>
      </c>
      <c r="G2907" s="3">
        <v>22</v>
      </c>
      <c r="H2907" s="57"/>
    </row>
    <row r="2908" spans="1:8">
      <c r="A2908" s="57"/>
      <c r="B2908" s="57"/>
      <c r="C2908" s="176">
        <v>41981.027099999999</v>
      </c>
      <c r="D2908" s="3" t="s">
        <v>445</v>
      </c>
      <c r="E2908" s="3" t="s">
        <v>453</v>
      </c>
      <c r="F2908" s="3" t="str">
        <f t="shared" si="45"/>
        <v>Retail</v>
      </c>
      <c r="G2908" s="3">
        <v>3</v>
      </c>
      <c r="H2908" s="57"/>
    </row>
    <row r="2909" spans="1:8">
      <c r="A2909" s="57"/>
      <c r="B2909" s="57"/>
      <c r="C2909" s="176">
        <v>41988.206299999998</v>
      </c>
      <c r="D2909" s="3" t="s">
        <v>445</v>
      </c>
      <c r="E2909" s="3" t="s">
        <v>10</v>
      </c>
      <c r="F2909" s="3" t="str">
        <f t="shared" si="45"/>
        <v>Retail</v>
      </c>
      <c r="G2909" s="3">
        <v>4</v>
      </c>
      <c r="H2909" s="57"/>
    </row>
    <row r="2910" spans="1:8">
      <c r="A2910" s="57"/>
      <c r="B2910" s="57"/>
      <c r="C2910" s="176">
        <v>42335.841699999997</v>
      </c>
      <c r="D2910" s="3" t="s">
        <v>447</v>
      </c>
      <c r="E2910" s="3" t="s">
        <v>312</v>
      </c>
      <c r="F2910" s="3" t="str">
        <f t="shared" si="45"/>
        <v>Retail</v>
      </c>
      <c r="G2910" s="3">
        <v>1</v>
      </c>
      <c r="H2910" s="57"/>
    </row>
    <row r="2911" spans="1:8">
      <c r="A2911" s="57"/>
      <c r="B2911" s="57"/>
      <c r="C2911" s="176">
        <v>41980.212500000001</v>
      </c>
      <c r="D2911" s="3" t="s">
        <v>447</v>
      </c>
      <c r="E2911" s="3" t="s">
        <v>112</v>
      </c>
      <c r="F2911" s="3" t="str">
        <f t="shared" si="45"/>
        <v>Retail</v>
      </c>
      <c r="G2911" s="3">
        <v>4</v>
      </c>
      <c r="H2911" s="57"/>
    </row>
    <row r="2912" spans="1:8">
      <c r="A2912" s="57"/>
      <c r="B2912" s="57"/>
      <c r="C2912" s="176">
        <v>42355.956899999997</v>
      </c>
      <c r="D2912" s="3" t="s">
        <v>447</v>
      </c>
      <c r="E2912" s="3" t="s">
        <v>453</v>
      </c>
      <c r="F2912" s="3" t="str">
        <f t="shared" si="45"/>
        <v>Wholesale</v>
      </c>
      <c r="G2912" s="3">
        <v>28</v>
      </c>
      <c r="H2912" s="57"/>
    </row>
    <row r="2913" spans="1:8">
      <c r="A2913" s="57"/>
      <c r="B2913" s="57"/>
      <c r="C2913" s="176">
        <v>41979.553500000002</v>
      </c>
      <c r="D2913" s="3" t="s">
        <v>445</v>
      </c>
      <c r="E2913" s="3" t="s">
        <v>312</v>
      </c>
      <c r="F2913" s="3" t="str">
        <f t="shared" si="45"/>
        <v>Wholesale</v>
      </c>
      <c r="G2913" s="3">
        <v>38</v>
      </c>
      <c r="H2913" s="57"/>
    </row>
    <row r="2914" spans="1:8">
      <c r="A2914" s="57"/>
      <c r="B2914" s="57"/>
      <c r="C2914" s="176">
        <v>42202.154900000001</v>
      </c>
      <c r="D2914" s="3" t="s">
        <v>447</v>
      </c>
      <c r="E2914" s="3" t="s">
        <v>10</v>
      </c>
      <c r="F2914" s="3" t="str">
        <f t="shared" si="45"/>
        <v>Retail</v>
      </c>
      <c r="G2914" s="3">
        <v>7</v>
      </c>
      <c r="H2914" s="57"/>
    </row>
    <row r="2915" spans="1:8">
      <c r="A2915" s="57"/>
      <c r="B2915" s="57"/>
      <c r="C2915" s="176">
        <v>42255.466</v>
      </c>
      <c r="D2915" s="3" t="s">
        <v>445</v>
      </c>
      <c r="E2915" s="3" t="s">
        <v>453</v>
      </c>
      <c r="F2915" s="3" t="str">
        <f t="shared" si="45"/>
        <v>Wholesale</v>
      </c>
      <c r="G2915" s="3">
        <v>55</v>
      </c>
      <c r="H2915" s="57"/>
    </row>
    <row r="2916" spans="1:8">
      <c r="A2916" s="57"/>
      <c r="B2916" s="57"/>
      <c r="C2916" s="176">
        <v>41981.25</v>
      </c>
      <c r="D2916" s="3" t="s">
        <v>446</v>
      </c>
      <c r="E2916" s="3" t="s">
        <v>453</v>
      </c>
      <c r="F2916" s="3" t="str">
        <f t="shared" si="45"/>
        <v>Retail</v>
      </c>
      <c r="G2916" s="3">
        <v>3</v>
      </c>
      <c r="H2916" s="57"/>
    </row>
    <row r="2917" spans="1:8">
      <c r="A2917" s="57"/>
      <c r="B2917" s="57"/>
      <c r="C2917" s="176">
        <v>42199.247199999998</v>
      </c>
      <c r="D2917" s="3" t="s">
        <v>445</v>
      </c>
      <c r="E2917" s="3" t="s">
        <v>9</v>
      </c>
      <c r="F2917" s="3" t="str">
        <f t="shared" si="45"/>
        <v>Retail</v>
      </c>
      <c r="G2917" s="3">
        <v>2</v>
      </c>
      <c r="H2917" s="57"/>
    </row>
    <row r="2918" spans="1:8">
      <c r="A2918" s="57"/>
      <c r="B2918" s="57"/>
      <c r="C2918" s="176">
        <v>42100.146500000003</v>
      </c>
      <c r="D2918" s="3" t="s">
        <v>446</v>
      </c>
      <c r="E2918" s="3" t="s">
        <v>312</v>
      </c>
      <c r="F2918" s="3" t="str">
        <f t="shared" si="45"/>
        <v>Wholesale</v>
      </c>
      <c r="G2918" s="3">
        <v>85</v>
      </c>
      <c r="H2918" s="57"/>
    </row>
    <row r="2919" spans="1:8">
      <c r="A2919" s="57"/>
      <c r="B2919" s="57"/>
      <c r="C2919" s="176">
        <v>42121.185400000002</v>
      </c>
      <c r="D2919" s="3" t="s">
        <v>447</v>
      </c>
      <c r="E2919" s="3" t="s">
        <v>114</v>
      </c>
      <c r="F2919" s="3" t="str">
        <f t="shared" si="45"/>
        <v>Retail</v>
      </c>
      <c r="G2919" s="3">
        <v>8</v>
      </c>
      <c r="H2919" s="57"/>
    </row>
    <row r="2920" spans="1:8">
      <c r="A2920" s="57"/>
      <c r="B2920" s="57"/>
      <c r="C2920" s="176">
        <v>42162.5236</v>
      </c>
      <c r="D2920" s="3" t="s">
        <v>446</v>
      </c>
      <c r="E2920" s="3" t="s">
        <v>10</v>
      </c>
      <c r="F2920" s="3" t="str">
        <f t="shared" si="45"/>
        <v>Retail</v>
      </c>
      <c r="G2920" s="3">
        <v>1</v>
      </c>
      <c r="H2920" s="57"/>
    </row>
    <row r="2921" spans="1:8">
      <c r="A2921" s="57"/>
      <c r="B2921" s="57"/>
      <c r="C2921" s="176">
        <v>42329.201399999998</v>
      </c>
      <c r="D2921" s="3" t="s">
        <v>445</v>
      </c>
      <c r="E2921" s="3" t="s">
        <v>453</v>
      </c>
      <c r="F2921" s="3" t="str">
        <f t="shared" si="45"/>
        <v>Retail</v>
      </c>
      <c r="G2921" s="3">
        <v>1</v>
      </c>
      <c r="H2921" s="57"/>
    </row>
    <row r="2922" spans="1:8">
      <c r="A2922" s="57"/>
      <c r="B2922" s="57"/>
      <c r="C2922" s="176">
        <v>42206.1535</v>
      </c>
      <c r="D2922" s="3" t="s">
        <v>447</v>
      </c>
      <c r="E2922" s="3" t="s">
        <v>453</v>
      </c>
      <c r="F2922" s="3" t="str">
        <f t="shared" si="45"/>
        <v>Retail</v>
      </c>
      <c r="G2922" s="3">
        <v>3</v>
      </c>
      <c r="H2922" s="57"/>
    </row>
    <row r="2923" spans="1:8">
      <c r="A2923" s="57"/>
      <c r="B2923" s="57"/>
      <c r="C2923" s="176">
        <v>42361.200700000001</v>
      </c>
      <c r="D2923" s="3" t="s">
        <v>447</v>
      </c>
      <c r="E2923" s="3" t="s">
        <v>312</v>
      </c>
      <c r="F2923" s="3" t="str">
        <f t="shared" si="45"/>
        <v>Wholesale</v>
      </c>
      <c r="G2923" s="3">
        <v>32</v>
      </c>
      <c r="H2923" s="57"/>
    </row>
    <row r="2924" spans="1:8">
      <c r="A2924" s="57"/>
      <c r="B2924" s="57"/>
      <c r="C2924" s="176">
        <v>42171.763899999998</v>
      </c>
      <c r="D2924" s="3" t="s">
        <v>447</v>
      </c>
      <c r="E2924" s="3" t="s">
        <v>6</v>
      </c>
      <c r="F2924" s="3" t="str">
        <f t="shared" si="45"/>
        <v>Wholesale</v>
      </c>
      <c r="G2924" s="3">
        <v>53</v>
      </c>
      <c r="H2924" s="57"/>
    </row>
    <row r="2925" spans="1:8">
      <c r="A2925" s="57"/>
      <c r="B2925" s="57"/>
      <c r="C2925" s="176">
        <v>42238.5069</v>
      </c>
      <c r="D2925" s="3" t="s">
        <v>445</v>
      </c>
      <c r="E2925" s="3" t="s">
        <v>114</v>
      </c>
      <c r="F2925" s="3" t="str">
        <f t="shared" si="45"/>
        <v>Retail</v>
      </c>
      <c r="G2925" s="3">
        <v>3</v>
      </c>
      <c r="H2925" s="57"/>
    </row>
    <row r="2926" spans="1:8">
      <c r="A2926" s="57"/>
      <c r="B2926" s="57"/>
      <c r="C2926" s="176">
        <v>42134.658300000003</v>
      </c>
      <c r="D2926" s="3" t="s">
        <v>445</v>
      </c>
      <c r="E2926" s="3" t="s">
        <v>312</v>
      </c>
      <c r="F2926" s="3" t="str">
        <f t="shared" si="45"/>
        <v>Retail</v>
      </c>
      <c r="G2926" s="3">
        <v>9</v>
      </c>
      <c r="H2926" s="57"/>
    </row>
    <row r="2927" spans="1:8">
      <c r="A2927" s="57"/>
      <c r="B2927" s="57"/>
      <c r="C2927" s="176">
        <v>42210.518100000001</v>
      </c>
      <c r="D2927" s="3" t="s">
        <v>446</v>
      </c>
      <c r="E2927" s="3" t="s">
        <v>453</v>
      </c>
      <c r="F2927" s="3" t="str">
        <f t="shared" si="45"/>
        <v>Wholesale</v>
      </c>
      <c r="G2927" s="3">
        <v>108</v>
      </c>
      <c r="H2927" s="57"/>
    </row>
    <row r="2928" spans="1:8">
      <c r="A2928" s="57"/>
      <c r="B2928" s="57"/>
      <c r="C2928" s="176">
        <v>42298.777099999999</v>
      </c>
      <c r="D2928" s="3" t="s">
        <v>447</v>
      </c>
      <c r="E2928" s="3" t="s">
        <v>453</v>
      </c>
      <c r="F2928" s="3" t="str">
        <f t="shared" si="45"/>
        <v>Retail</v>
      </c>
      <c r="G2928" s="3">
        <v>1</v>
      </c>
      <c r="H2928" s="57"/>
    </row>
    <row r="2929" spans="1:8">
      <c r="A2929" s="57"/>
      <c r="B2929" s="57"/>
      <c r="C2929" s="176">
        <v>41985.532599999999</v>
      </c>
      <c r="D2929" s="3" t="s">
        <v>447</v>
      </c>
      <c r="E2929" s="3" t="s">
        <v>448</v>
      </c>
      <c r="F2929" s="3" t="str">
        <f t="shared" si="45"/>
        <v>Retail</v>
      </c>
      <c r="G2929" s="3">
        <v>4</v>
      </c>
      <c r="H2929" s="57"/>
    </row>
    <row r="2930" spans="1:8">
      <c r="A2930" s="57"/>
      <c r="B2930" s="57"/>
      <c r="C2930" s="176">
        <v>42317.1806</v>
      </c>
      <c r="D2930" s="3" t="s">
        <v>449</v>
      </c>
      <c r="E2930" s="3" t="s">
        <v>451</v>
      </c>
      <c r="F2930" s="3" t="str">
        <f t="shared" si="45"/>
        <v>Wholesale</v>
      </c>
      <c r="G2930" s="3">
        <v>34</v>
      </c>
      <c r="H2930" s="57"/>
    </row>
    <row r="2931" spans="1:8">
      <c r="A2931" s="57"/>
      <c r="B2931" s="57"/>
      <c r="C2931" s="176">
        <v>42202.707600000002</v>
      </c>
      <c r="D2931" s="3" t="s">
        <v>446</v>
      </c>
      <c r="E2931" s="3" t="s">
        <v>114</v>
      </c>
      <c r="F2931" s="3" t="str">
        <f t="shared" si="45"/>
        <v>Retail</v>
      </c>
      <c r="G2931" s="3">
        <v>2</v>
      </c>
      <c r="H2931" s="57"/>
    </row>
    <row r="2932" spans="1:8">
      <c r="A2932" s="57"/>
      <c r="B2932" s="57"/>
      <c r="C2932" s="176">
        <v>42118.556299999997</v>
      </c>
      <c r="D2932" s="3" t="s">
        <v>447</v>
      </c>
      <c r="E2932" s="3" t="s">
        <v>114</v>
      </c>
      <c r="F2932" s="3" t="str">
        <f t="shared" si="45"/>
        <v>Wholesale</v>
      </c>
      <c r="G2932" s="3">
        <v>145</v>
      </c>
      <c r="H2932" s="57"/>
    </row>
    <row r="2933" spans="1:8">
      <c r="A2933" s="57"/>
      <c r="B2933" s="57"/>
      <c r="C2933" s="176">
        <v>41981.383300000001</v>
      </c>
      <c r="D2933" s="3" t="s">
        <v>447</v>
      </c>
      <c r="E2933" s="3" t="s">
        <v>453</v>
      </c>
      <c r="F2933" s="3" t="str">
        <f t="shared" si="45"/>
        <v>Wholesale</v>
      </c>
      <c r="G2933" s="3">
        <v>58</v>
      </c>
      <c r="H2933" s="57"/>
    </row>
    <row r="2934" spans="1:8">
      <c r="A2934" s="57"/>
      <c r="B2934" s="57"/>
      <c r="C2934" s="176">
        <v>42360.484700000001</v>
      </c>
      <c r="D2934" s="3" t="s">
        <v>446</v>
      </c>
      <c r="E2934" s="3" t="s">
        <v>452</v>
      </c>
      <c r="F2934" s="3" t="str">
        <f t="shared" si="45"/>
        <v>Wholesale</v>
      </c>
      <c r="G2934" s="3">
        <v>62</v>
      </c>
      <c r="H2934" s="57"/>
    </row>
    <row r="2935" spans="1:8">
      <c r="A2935" s="57"/>
      <c r="B2935" s="57"/>
      <c r="C2935" s="176">
        <v>42357.7451</v>
      </c>
      <c r="D2935" s="3" t="s">
        <v>446</v>
      </c>
      <c r="E2935" s="3" t="s">
        <v>453</v>
      </c>
      <c r="F2935" s="3" t="str">
        <f t="shared" si="45"/>
        <v>Retail</v>
      </c>
      <c r="G2935" s="3">
        <v>4</v>
      </c>
      <c r="H2935" s="57"/>
    </row>
    <row r="2936" spans="1:8">
      <c r="A2936" s="57"/>
      <c r="B2936" s="57"/>
      <c r="C2936" s="176">
        <v>41983.150699999998</v>
      </c>
      <c r="D2936" s="3" t="s">
        <v>445</v>
      </c>
      <c r="E2936" s="3" t="s">
        <v>312</v>
      </c>
      <c r="F2936" s="3" t="str">
        <f t="shared" si="45"/>
        <v>Retail</v>
      </c>
      <c r="G2936" s="3">
        <v>3</v>
      </c>
      <c r="H2936" s="57"/>
    </row>
    <row r="2937" spans="1:8">
      <c r="A2937" s="57"/>
      <c r="B2937" s="57"/>
      <c r="C2937" s="176">
        <v>42313.705600000001</v>
      </c>
      <c r="D2937" s="3" t="s">
        <v>449</v>
      </c>
      <c r="E2937" s="3" t="s">
        <v>110</v>
      </c>
      <c r="F2937" s="3" t="str">
        <f t="shared" si="45"/>
        <v>Retail</v>
      </c>
      <c r="G2937" s="3">
        <v>1</v>
      </c>
      <c r="H2937" s="57"/>
    </row>
    <row r="2938" spans="1:8">
      <c r="A2938" s="57"/>
      <c r="B2938" s="57"/>
      <c r="C2938" s="176">
        <v>42345.191700000003</v>
      </c>
      <c r="D2938" s="3" t="s">
        <v>446</v>
      </c>
      <c r="E2938" s="3" t="s">
        <v>10</v>
      </c>
      <c r="F2938" s="3" t="str">
        <f t="shared" si="45"/>
        <v>Retail</v>
      </c>
      <c r="G2938" s="3">
        <v>5</v>
      </c>
      <c r="H2938" s="57"/>
    </row>
    <row r="2939" spans="1:8">
      <c r="A2939" s="57"/>
      <c r="B2939" s="57"/>
      <c r="C2939" s="176">
        <v>42294.537499999999</v>
      </c>
      <c r="D2939" s="3" t="s">
        <v>449</v>
      </c>
      <c r="E2939" s="3" t="s">
        <v>457</v>
      </c>
      <c r="F2939" s="3" t="str">
        <f t="shared" si="45"/>
        <v>Wholesale</v>
      </c>
      <c r="G2939" s="3">
        <v>28</v>
      </c>
      <c r="H2939" s="57"/>
    </row>
    <row r="2940" spans="1:8">
      <c r="A2940" s="57"/>
      <c r="B2940" s="57"/>
      <c r="C2940" s="176">
        <v>42239.783300000003</v>
      </c>
      <c r="D2940" s="3" t="s">
        <v>446</v>
      </c>
      <c r="E2940" s="3" t="s">
        <v>453</v>
      </c>
      <c r="F2940" s="3" t="str">
        <f t="shared" si="45"/>
        <v>Retail</v>
      </c>
      <c r="G2940" s="3">
        <v>3</v>
      </c>
      <c r="H2940" s="57"/>
    </row>
    <row r="2941" spans="1:8">
      <c r="A2941" s="57"/>
      <c r="B2941" s="57"/>
      <c r="C2941" s="176">
        <v>42234.581899999997</v>
      </c>
      <c r="D2941" s="3" t="s">
        <v>447</v>
      </c>
      <c r="E2941" s="3" t="s">
        <v>454</v>
      </c>
      <c r="F2941" s="3" t="str">
        <f t="shared" si="45"/>
        <v>Retail</v>
      </c>
      <c r="G2941" s="3">
        <v>3</v>
      </c>
      <c r="H2941" s="57"/>
    </row>
    <row r="2942" spans="1:8">
      <c r="A2942" s="57"/>
      <c r="B2942" s="57"/>
      <c r="C2942" s="176">
        <v>41985.482600000003</v>
      </c>
      <c r="D2942" s="3" t="s">
        <v>446</v>
      </c>
      <c r="E2942" s="3" t="s">
        <v>10</v>
      </c>
      <c r="F2942" s="3" t="str">
        <f t="shared" si="45"/>
        <v>Wholesale</v>
      </c>
      <c r="G2942" s="3">
        <v>34</v>
      </c>
      <c r="H2942" s="57"/>
    </row>
    <row r="2943" spans="1:8">
      <c r="A2943" s="57"/>
      <c r="B2943" s="57"/>
      <c r="C2943" s="176">
        <v>42196.1826</v>
      </c>
      <c r="D2943" s="3" t="s">
        <v>445</v>
      </c>
      <c r="E2943" s="3" t="s">
        <v>453</v>
      </c>
      <c r="F2943" s="3" t="str">
        <f t="shared" si="45"/>
        <v>Retail</v>
      </c>
      <c r="G2943" s="3">
        <v>1</v>
      </c>
      <c r="H2943" s="57"/>
    </row>
    <row r="2944" spans="1:8">
      <c r="A2944" s="57"/>
      <c r="B2944" s="57"/>
      <c r="C2944" s="176">
        <v>42175.0576</v>
      </c>
      <c r="D2944" s="3" t="s">
        <v>445</v>
      </c>
      <c r="E2944" s="3" t="s">
        <v>6</v>
      </c>
      <c r="F2944" s="3" t="str">
        <f t="shared" si="45"/>
        <v>Retail</v>
      </c>
      <c r="G2944" s="3">
        <v>5</v>
      </c>
      <c r="H2944" s="57"/>
    </row>
    <row r="2945" spans="1:8">
      <c r="A2945" s="57"/>
      <c r="B2945" s="57"/>
      <c r="C2945" s="176">
        <v>42347.159</v>
      </c>
      <c r="D2945" s="3" t="s">
        <v>449</v>
      </c>
      <c r="E2945" s="3" t="s">
        <v>453</v>
      </c>
      <c r="F2945" s="3" t="str">
        <f t="shared" si="45"/>
        <v>Wholesale</v>
      </c>
      <c r="G2945" s="3">
        <v>88</v>
      </c>
      <c r="H2945" s="57"/>
    </row>
    <row r="2946" spans="1:8">
      <c r="A2946" s="57"/>
      <c r="B2946" s="57"/>
      <c r="C2946" s="176">
        <v>42180.213900000002</v>
      </c>
      <c r="D2946" s="3" t="s">
        <v>446</v>
      </c>
      <c r="E2946" s="3" t="s">
        <v>453</v>
      </c>
      <c r="F2946" s="3" t="str">
        <f t="shared" si="45"/>
        <v>Wholesale</v>
      </c>
      <c r="G2946" s="3">
        <v>93</v>
      </c>
      <c r="H2946" s="57"/>
    </row>
    <row r="2947" spans="1:8">
      <c r="A2947" s="57"/>
      <c r="B2947" s="57"/>
      <c r="C2947" s="176">
        <v>42290.515299999999</v>
      </c>
      <c r="D2947" s="3" t="s">
        <v>445</v>
      </c>
      <c r="E2947" s="3" t="s">
        <v>6</v>
      </c>
      <c r="F2947" s="3" t="str">
        <f t="shared" si="45"/>
        <v>Wholesale</v>
      </c>
      <c r="G2947" s="3">
        <v>49</v>
      </c>
      <c r="H2947" s="57"/>
    </row>
    <row r="2948" spans="1:8">
      <c r="A2948" s="57"/>
      <c r="B2948" s="57"/>
      <c r="C2948" s="176">
        <v>42252.225700000003</v>
      </c>
      <c r="D2948" s="3" t="s">
        <v>445</v>
      </c>
      <c r="E2948" s="3" t="s">
        <v>6</v>
      </c>
      <c r="F2948" s="3" t="str">
        <f t="shared" si="45"/>
        <v>Retail</v>
      </c>
      <c r="G2948" s="3">
        <v>2</v>
      </c>
      <c r="H2948" s="57"/>
    </row>
    <row r="2949" spans="1:8">
      <c r="A2949" s="57"/>
      <c r="B2949" s="57"/>
      <c r="C2949" s="176">
        <v>41984.520799999998</v>
      </c>
      <c r="D2949" s="3" t="s">
        <v>445</v>
      </c>
      <c r="E2949" s="3" t="s">
        <v>7</v>
      </c>
      <c r="F2949" s="3" t="str">
        <f t="shared" si="45"/>
        <v>Retail</v>
      </c>
      <c r="G2949" s="3">
        <v>3</v>
      </c>
      <c r="H2949" s="57"/>
    </row>
    <row r="2950" spans="1:8">
      <c r="A2950" s="57"/>
      <c r="B2950" s="57"/>
      <c r="C2950" s="176">
        <v>42208.183299999997</v>
      </c>
      <c r="D2950" s="3" t="s">
        <v>445</v>
      </c>
      <c r="E2950" s="3" t="s">
        <v>7</v>
      </c>
      <c r="F2950" s="3" t="str">
        <f t="shared" si="45"/>
        <v>Retail</v>
      </c>
      <c r="G2950" s="3">
        <v>2</v>
      </c>
      <c r="H2950" s="57"/>
    </row>
    <row r="2951" spans="1:8">
      <c r="A2951" s="57"/>
      <c r="B2951" s="57"/>
      <c r="C2951" s="176">
        <v>41985.534</v>
      </c>
      <c r="D2951" s="3" t="s">
        <v>445</v>
      </c>
      <c r="E2951" s="3" t="s">
        <v>10</v>
      </c>
      <c r="F2951" s="3" t="str">
        <f t="shared" si="45"/>
        <v>Retail</v>
      </c>
      <c r="G2951" s="3">
        <v>1</v>
      </c>
      <c r="H2951" s="57"/>
    </row>
    <row r="2952" spans="1:8">
      <c r="A2952" s="57"/>
      <c r="B2952" s="57"/>
      <c r="C2952" s="176">
        <v>42214.717400000001</v>
      </c>
      <c r="D2952" s="3" t="s">
        <v>449</v>
      </c>
      <c r="E2952" s="3" t="s">
        <v>453</v>
      </c>
      <c r="F2952" s="3" t="str">
        <f t="shared" si="45"/>
        <v>Wholesale</v>
      </c>
      <c r="G2952" s="3">
        <v>34</v>
      </c>
      <c r="H2952" s="57"/>
    </row>
    <row r="2953" spans="1:8">
      <c r="A2953" s="57"/>
      <c r="B2953" s="57"/>
      <c r="C2953" s="176">
        <v>42302.4931</v>
      </c>
      <c r="D2953" s="3" t="s">
        <v>445</v>
      </c>
      <c r="E2953" s="3" t="s">
        <v>459</v>
      </c>
      <c r="F2953" s="3" t="str">
        <f t="shared" si="45"/>
        <v>Retail</v>
      </c>
      <c r="G2953" s="3">
        <v>5</v>
      </c>
      <c r="H2953" s="57"/>
    </row>
    <row r="2954" spans="1:8">
      <c r="A2954" s="57"/>
      <c r="B2954" s="57"/>
      <c r="C2954" s="176">
        <v>42341.097199999997</v>
      </c>
      <c r="D2954" s="3" t="s">
        <v>445</v>
      </c>
      <c r="E2954" s="3" t="s">
        <v>450</v>
      </c>
      <c r="F2954" s="3" t="str">
        <f t="shared" ref="F2954:F3017" si="46">IF(G2954&lt;10,"Retail","Wholesale")</f>
        <v>Retail</v>
      </c>
      <c r="G2954" s="3">
        <v>2</v>
      </c>
      <c r="H2954" s="57"/>
    </row>
    <row r="2955" spans="1:8">
      <c r="A2955" s="57"/>
      <c r="B2955" s="57"/>
      <c r="C2955" s="176">
        <v>42172.508999999998</v>
      </c>
      <c r="D2955" s="3" t="s">
        <v>445</v>
      </c>
      <c r="E2955" s="3" t="s">
        <v>453</v>
      </c>
      <c r="F2955" s="3" t="str">
        <f t="shared" si="46"/>
        <v>Retail</v>
      </c>
      <c r="G2955" s="3">
        <v>1</v>
      </c>
      <c r="H2955" s="57"/>
    </row>
    <row r="2956" spans="1:8">
      <c r="A2956" s="57"/>
      <c r="B2956" s="57"/>
      <c r="C2956" s="176">
        <v>41988.809000000001</v>
      </c>
      <c r="D2956" s="3" t="s">
        <v>447</v>
      </c>
      <c r="E2956" s="3" t="s">
        <v>6</v>
      </c>
      <c r="F2956" s="3" t="str">
        <f t="shared" si="46"/>
        <v>Retail</v>
      </c>
      <c r="G2956" s="3">
        <v>2</v>
      </c>
      <c r="H2956" s="57"/>
    </row>
    <row r="2957" spans="1:8">
      <c r="A2957" s="57"/>
      <c r="B2957" s="57"/>
      <c r="C2957" s="176">
        <v>42338.780599999998</v>
      </c>
      <c r="D2957" s="3" t="s">
        <v>446</v>
      </c>
      <c r="E2957" s="3" t="s">
        <v>460</v>
      </c>
      <c r="F2957" s="3" t="str">
        <f t="shared" si="46"/>
        <v>Wholesale</v>
      </c>
      <c r="G2957" s="3">
        <v>60</v>
      </c>
      <c r="H2957" s="57"/>
    </row>
    <row r="2958" spans="1:8">
      <c r="A2958" s="57"/>
      <c r="B2958" s="57"/>
      <c r="C2958" s="176">
        <v>41987.831899999997</v>
      </c>
      <c r="D2958" s="3" t="s">
        <v>446</v>
      </c>
      <c r="E2958" s="3" t="s">
        <v>8</v>
      </c>
      <c r="F2958" s="3" t="str">
        <f t="shared" si="46"/>
        <v>Retail</v>
      </c>
      <c r="G2958" s="3">
        <v>1</v>
      </c>
      <c r="H2958" s="57"/>
    </row>
    <row r="2959" spans="1:8">
      <c r="A2959" s="57"/>
      <c r="B2959" s="57"/>
      <c r="C2959" s="176">
        <v>42095.520100000002</v>
      </c>
      <c r="D2959" s="3" t="s">
        <v>447</v>
      </c>
      <c r="E2959" s="3" t="s">
        <v>110</v>
      </c>
      <c r="F2959" s="3" t="str">
        <f t="shared" si="46"/>
        <v>Retail</v>
      </c>
      <c r="G2959" s="3">
        <v>3</v>
      </c>
      <c r="H2959" s="57"/>
    </row>
    <row r="2960" spans="1:8">
      <c r="A2960" s="57"/>
      <c r="B2960" s="57"/>
      <c r="C2960" s="176">
        <v>42156.125</v>
      </c>
      <c r="D2960" s="3" t="s">
        <v>445</v>
      </c>
      <c r="E2960" s="3" t="s">
        <v>6</v>
      </c>
      <c r="F2960" s="3" t="str">
        <f t="shared" si="46"/>
        <v>Wholesale</v>
      </c>
      <c r="G2960" s="3">
        <v>17</v>
      </c>
      <c r="H2960" s="57"/>
    </row>
    <row r="2961" spans="1:8">
      <c r="A2961" s="57"/>
      <c r="B2961" s="57"/>
      <c r="C2961" s="176">
        <v>41983.116000000002</v>
      </c>
      <c r="D2961" s="3" t="s">
        <v>449</v>
      </c>
      <c r="E2961" s="3" t="s">
        <v>461</v>
      </c>
      <c r="F2961" s="3" t="str">
        <f t="shared" si="46"/>
        <v>Wholesale</v>
      </c>
      <c r="G2961" s="3">
        <v>36</v>
      </c>
      <c r="H2961" s="57"/>
    </row>
    <row r="2962" spans="1:8">
      <c r="A2962" s="57"/>
      <c r="B2962" s="57"/>
      <c r="C2962" s="176">
        <v>42157.116000000002</v>
      </c>
      <c r="D2962" s="3" t="s">
        <v>445</v>
      </c>
      <c r="E2962" s="3" t="s">
        <v>10</v>
      </c>
      <c r="F2962" s="3" t="str">
        <f t="shared" si="46"/>
        <v>Wholesale</v>
      </c>
      <c r="G2962" s="3">
        <v>63</v>
      </c>
      <c r="H2962" s="57"/>
    </row>
    <row r="2963" spans="1:8">
      <c r="A2963" s="57"/>
      <c r="B2963" s="57"/>
      <c r="C2963" s="176">
        <v>42237.917399999998</v>
      </c>
      <c r="D2963" s="3" t="s">
        <v>446</v>
      </c>
      <c r="E2963" s="3" t="s">
        <v>460</v>
      </c>
      <c r="F2963" s="3" t="str">
        <f t="shared" si="46"/>
        <v>Wholesale</v>
      </c>
      <c r="G2963" s="3">
        <v>149</v>
      </c>
      <c r="H2963" s="57"/>
    </row>
    <row r="2964" spans="1:8">
      <c r="A2964" s="57"/>
      <c r="B2964" s="57"/>
      <c r="C2964" s="176">
        <v>41978.506300000001</v>
      </c>
      <c r="D2964" s="3" t="s">
        <v>446</v>
      </c>
      <c r="E2964" s="3" t="s">
        <v>6</v>
      </c>
      <c r="F2964" s="3" t="str">
        <f t="shared" si="46"/>
        <v>Wholesale</v>
      </c>
      <c r="G2964" s="3">
        <v>68</v>
      </c>
      <c r="H2964" s="57"/>
    </row>
    <row r="2965" spans="1:8">
      <c r="A2965" s="57"/>
      <c r="B2965" s="57"/>
      <c r="C2965" s="176">
        <v>42238.500699999997</v>
      </c>
      <c r="D2965" s="3" t="s">
        <v>449</v>
      </c>
      <c r="E2965" s="3" t="s">
        <v>453</v>
      </c>
      <c r="F2965" s="3" t="str">
        <f t="shared" si="46"/>
        <v>Retail</v>
      </c>
      <c r="G2965" s="3">
        <v>3</v>
      </c>
      <c r="H2965" s="57"/>
    </row>
    <row r="2966" spans="1:8">
      <c r="A2966" s="57"/>
      <c r="B2966" s="57"/>
      <c r="C2966" s="176">
        <v>42173.589599999999</v>
      </c>
      <c r="D2966" s="3" t="s">
        <v>445</v>
      </c>
      <c r="E2966" s="3" t="s">
        <v>459</v>
      </c>
      <c r="F2966" s="3" t="str">
        <f t="shared" si="46"/>
        <v>Retail</v>
      </c>
      <c r="G2966" s="3">
        <v>3</v>
      </c>
      <c r="H2966" s="57"/>
    </row>
    <row r="2967" spans="1:8">
      <c r="A2967" s="57"/>
      <c r="B2967" s="57"/>
      <c r="C2967" s="176">
        <v>42206.758300000001</v>
      </c>
      <c r="D2967" s="3" t="s">
        <v>445</v>
      </c>
      <c r="E2967" s="3" t="s">
        <v>312</v>
      </c>
      <c r="F2967" s="3" t="str">
        <f t="shared" si="46"/>
        <v>Retail</v>
      </c>
      <c r="G2967" s="3">
        <v>7</v>
      </c>
      <c r="H2967" s="57"/>
    </row>
    <row r="2968" spans="1:8">
      <c r="A2968" s="57"/>
      <c r="B2968" s="57"/>
      <c r="C2968" s="176">
        <v>42145.482600000003</v>
      </c>
      <c r="D2968" s="3" t="s">
        <v>445</v>
      </c>
      <c r="E2968" s="3" t="s">
        <v>453</v>
      </c>
      <c r="F2968" s="3" t="str">
        <f t="shared" si="46"/>
        <v>Wholesale</v>
      </c>
      <c r="G2968" s="3">
        <v>63</v>
      </c>
      <c r="H2968" s="57"/>
    </row>
    <row r="2969" spans="1:8">
      <c r="A2969" s="57"/>
      <c r="B2969" s="57"/>
      <c r="C2969" s="176">
        <v>42368.781300000002</v>
      </c>
      <c r="D2969" s="3" t="s">
        <v>446</v>
      </c>
      <c r="E2969" s="3" t="s">
        <v>454</v>
      </c>
      <c r="F2969" s="3" t="str">
        <f t="shared" si="46"/>
        <v>Retail</v>
      </c>
      <c r="G2969" s="3">
        <v>3</v>
      </c>
      <c r="H2969" s="57"/>
    </row>
    <row r="2970" spans="1:8">
      <c r="A2970" s="57"/>
      <c r="B2970" s="57"/>
      <c r="C2970" s="176">
        <v>42353.467400000001</v>
      </c>
      <c r="D2970" s="3" t="s">
        <v>445</v>
      </c>
      <c r="E2970" s="3" t="s">
        <v>7</v>
      </c>
      <c r="F2970" s="3" t="str">
        <f t="shared" si="46"/>
        <v>Retail</v>
      </c>
      <c r="G2970" s="3">
        <v>1</v>
      </c>
      <c r="H2970" s="57"/>
    </row>
    <row r="2971" spans="1:8">
      <c r="A2971" s="57"/>
      <c r="B2971" s="57"/>
      <c r="C2971" s="176">
        <v>42236.499300000003</v>
      </c>
      <c r="D2971" s="3" t="s">
        <v>447</v>
      </c>
      <c r="E2971" s="3" t="s">
        <v>10</v>
      </c>
      <c r="F2971" s="3" t="str">
        <f t="shared" si="46"/>
        <v>Wholesale</v>
      </c>
      <c r="G2971" s="3">
        <v>66</v>
      </c>
      <c r="H2971" s="57"/>
    </row>
    <row r="2972" spans="1:8">
      <c r="A2972" s="57"/>
      <c r="B2972" s="57"/>
      <c r="C2972" s="176">
        <v>42237.161099999998</v>
      </c>
      <c r="D2972" s="3" t="s">
        <v>446</v>
      </c>
      <c r="E2972" s="3" t="s">
        <v>458</v>
      </c>
      <c r="F2972" s="3" t="str">
        <f t="shared" si="46"/>
        <v>Retail</v>
      </c>
      <c r="G2972" s="3">
        <v>4</v>
      </c>
      <c r="H2972" s="57"/>
    </row>
    <row r="2973" spans="1:8">
      <c r="A2973" s="57"/>
      <c r="B2973" s="57"/>
      <c r="C2973" s="176">
        <v>42266.525699999998</v>
      </c>
      <c r="D2973" s="3" t="s">
        <v>449</v>
      </c>
      <c r="E2973" s="3" t="s">
        <v>460</v>
      </c>
      <c r="F2973" s="3" t="str">
        <f t="shared" si="46"/>
        <v>Wholesale</v>
      </c>
      <c r="G2973" s="3">
        <v>64</v>
      </c>
      <c r="H2973" s="57"/>
    </row>
    <row r="2974" spans="1:8">
      <c r="A2974" s="57"/>
      <c r="B2974" s="57"/>
      <c r="C2974" s="176">
        <v>42213.5049</v>
      </c>
      <c r="D2974" s="3" t="s">
        <v>445</v>
      </c>
      <c r="E2974" s="3" t="s">
        <v>110</v>
      </c>
      <c r="F2974" s="3" t="str">
        <f t="shared" si="46"/>
        <v>Wholesale</v>
      </c>
      <c r="G2974" s="3">
        <v>38</v>
      </c>
      <c r="H2974" s="57"/>
    </row>
    <row r="2975" spans="1:8">
      <c r="A2975" s="57"/>
      <c r="B2975" s="57"/>
      <c r="C2975" s="176">
        <v>42316.184000000001</v>
      </c>
      <c r="D2975" s="3" t="s">
        <v>445</v>
      </c>
      <c r="E2975" s="3" t="s">
        <v>448</v>
      </c>
      <c r="F2975" s="3" t="str">
        <f t="shared" si="46"/>
        <v>Retail</v>
      </c>
      <c r="G2975" s="3">
        <v>4</v>
      </c>
      <c r="H2975" s="57"/>
    </row>
    <row r="2976" spans="1:8">
      <c r="A2976" s="57"/>
      <c r="B2976" s="57"/>
      <c r="C2976" s="176">
        <v>41986.467400000001</v>
      </c>
      <c r="D2976" s="3" t="s">
        <v>446</v>
      </c>
      <c r="E2976" s="3" t="s">
        <v>9</v>
      </c>
      <c r="F2976" s="3" t="str">
        <f t="shared" si="46"/>
        <v>Retail</v>
      </c>
      <c r="G2976" s="3">
        <v>1</v>
      </c>
      <c r="H2976" s="57"/>
    </row>
    <row r="2977" spans="1:8">
      <c r="A2977" s="57"/>
      <c r="B2977" s="57"/>
      <c r="C2977" s="176">
        <v>41979.551399999997</v>
      </c>
      <c r="D2977" s="3" t="s">
        <v>446</v>
      </c>
      <c r="E2977" s="3" t="s">
        <v>10</v>
      </c>
      <c r="F2977" s="3" t="str">
        <f t="shared" si="46"/>
        <v>Retail</v>
      </c>
      <c r="G2977" s="3">
        <v>8</v>
      </c>
      <c r="H2977" s="57"/>
    </row>
    <row r="2978" spans="1:8">
      <c r="A2978" s="57"/>
      <c r="B2978" s="57"/>
      <c r="C2978" s="176">
        <v>42168.561099999999</v>
      </c>
      <c r="D2978" s="3" t="s">
        <v>447</v>
      </c>
      <c r="E2978" s="3" t="s">
        <v>453</v>
      </c>
      <c r="F2978" s="3" t="str">
        <f t="shared" si="46"/>
        <v>Wholesale</v>
      </c>
      <c r="G2978" s="3">
        <v>33</v>
      </c>
      <c r="H2978" s="57"/>
    </row>
    <row r="2979" spans="1:8">
      <c r="A2979" s="57"/>
      <c r="B2979" s="57"/>
      <c r="C2979" s="176">
        <v>42265.470099999999</v>
      </c>
      <c r="D2979" s="3" t="s">
        <v>449</v>
      </c>
      <c r="E2979" s="3" t="s">
        <v>453</v>
      </c>
      <c r="F2979" s="3" t="str">
        <f t="shared" si="46"/>
        <v>Retail</v>
      </c>
      <c r="G2979" s="3">
        <v>2</v>
      </c>
      <c r="H2979" s="57"/>
    </row>
    <row r="2980" spans="1:8">
      <c r="A2980" s="57"/>
      <c r="B2980" s="57"/>
      <c r="C2980" s="176">
        <v>42273.434699999998</v>
      </c>
      <c r="D2980" s="3" t="s">
        <v>445</v>
      </c>
      <c r="E2980" s="3" t="s">
        <v>110</v>
      </c>
      <c r="F2980" s="3" t="str">
        <f t="shared" si="46"/>
        <v>Wholesale</v>
      </c>
      <c r="G2980" s="3">
        <v>31</v>
      </c>
      <c r="H2980" s="57"/>
    </row>
    <row r="2981" spans="1:8">
      <c r="A2981" s="57"/>
      <c r="B2981" s="57"/>
      <c r="C2981" s="176">
        <v>42125.198600000003</v>
      </c>
      <c r="D2981" s="3" t="s">
        <v>447</v>
      </c>
      <c r="E2981" s="3" t="s">
        <v>6</v>
      </c>
      <c r="F2981" s="3" t="str">
        <f t="shared" si="46"/>
        <v>Retail</v>
      </c>
      <c r="G2981" s="3">
        <v>3</v>
      </c>
      <c r="H2981" s="57"/>
    </row>
    <row r="2982" spans="1:8">
      <c r="A2982" s="57"/>
      <c r="B2982" s="57"/>
      <c r="C2982" s="176">
        <v>42190.481299999999</v>
      </c>
      <c r="D2982" s="3" t="s">
        <v>445</v>
      </c>
      <c r="E2982" s="3" t="s">
        <v>453</v>
      </c>
      <c r="F2982" s="3" t="str">
        <f t="shared" si="46"/>
        <v>Wholesale</v>
      </c>
      <c r="G2982" s="3">
        <v>62</v>
      </c>
      <c r="H2982" s="57"/>
    </row>
    <row r="2983" spans="1:8">
      <c r="A2983" s="57"/>
      <c r="B2983" s="57"/>
      <c r="C2983" s="176">
        <v>41980.524299999997</v>
      </c>
      <c r="D2983" s="3" t="s">
        <v>445</v>
      </c>
      <c r="E2983" s="3" t="s">
        <v>456</v>
      </c>
      <c r="F2983" s="3" t="str">
        <f t="shared" si="46"/>
        <v>Retail</v>
      </c>
      <c r="G2983" s="3">
        <v>6</v>
      </c>
      <c r="H2983" s="57"/>
    </row>
    <row r="2984" spans="1:8">
      <c r="A2984" s="57"/>
      <c r="B2984" s="57"/>
      <c r="C2984" s="176">
        <v>42033.600700000003</v>
      </c>
      <c r="D2984" s="3" t="s">
        <v>446</v>
      </c>
      <c r="E2984" s="3" t="s">
        <v>114</v>
      </c>
      <c r="F2984" s="3" t="str">
        <f t="shared" si="46"/>
        <v>Retail</v>
      </c>
      <c r="G2984" s="3">
        <v>2</v>
      </c>
      <c r="H2984" s="57"/>
    </row>
    <row r="2985" spans="1:8">
      <c r="A2985" s="57"/>
      <c r="B2985" s="57"/>
      <c r="C2985" s="176">
        <v>41979.715300000003</v>
      </c>
      <c r="D2985" s="3" t="s">
        <v>447</v>
      </c>
      <c r="E2985" s="3" t="s">
        <v>10</v>
      </c>
      <c r="F2985" s="3" t="str">
        <f t="shared" si="46"/>
        <v>Retail</v>
      </c>
      <c r="G2985" s="3">
        <v>9</v>
      </c>
      <c r="H2985" s="57"/>
    </row>
    <row r="2986" spans="1:8">
      <c r="A2986" s="57"/>
      <c r="B2986" s="57"/>
      <c r="C2986" s="176">
        <v>41985.099300000002</v>
      </c>
      <c r="D2986" s="3" t="s">
        <v>447</v>
      </c>
      <c r="E2986" s="3" t="s">
        <v>112</v>
      </c>
      <c r="F2986" s="3" t="str">
        <f t="shared" si="46"/>
        <v>Retail</v>
      </c>
      <c r="G2986" s="3">
        <v>2</v>
      </c>
      <c r="H2986" s="57"/>
    </row>
    <row r="2987" spans="1:8">
      <c r="A2987" s="57"/>
      <c r="B2987" s="57"/>
      <c r="C2987" s="176">
        <v>41978.535400000001</v>
      </c>
      <c r="D2987" s="3" t="s">
        <v>445</v>
      </c>
      <c r="E2987" s="3" t="s">
        <v>112</v>
      </c>
      <c r="F2987" s="3" t="str">
        <f t="shared" si="46"/>
        <v>Retail</v>
      </c>
      <c r="G2987" s="3">
        <v>2</v>
      </c>
      <c r="H2987" s="57"/>
    </row>
    <row r="2988" spans="1:8">
      <c r="A2988" s="57"/>
      <c r="B2988" s="57"/>
      <c r="C2988" s="176">
        <v>41981.1757</v>
      </c>
      <c r="D2988" s="3" t="s">
        <v>447</v>
      </c>
      <c r="E2988" s="3" t="s">
        <v>453</v>
      </c>
      <c r="F2988" s="3" t="str">
        <f t="shared" si="46"/>
        <v>Wholesale</v>
      </c>
      <c r="G2988" s="3">
        <v>25</v>
      </c>
      <c r="H2988" s="57"/>
    </row>
    <row r="2989" spans="1:8">
      <c r="A2989" s="57"/>
      <c r="B2989" s="57"/>
      <c r="C2989" s="176">
        <v>42336.470099999999</v>
      </c>
      <c r="D2989" s="3" t="s">
        <v>449</v>
      </c>
      <c r="E2989" s="3" t="s">
        <v>6</v>
      </c>
      <c r="F2989" s="3" t="str">
        <f t="shared" si="46"/>
        <v>Wholesale</v>
      </c>
      <c r="G2989" s="3">
        <v>33</v>
      </c>
      <c r="H2989" s="57"/>
    </row>
    <row r="2990" spans="1:8">
      <c r="A2990" s="57"/>
      <c r="B2990" s="57"/>
      <c r="C2990" s="176">
        <v>42207.534699999997</v>
      </c>
      <c r="D2990" s="3" t="s">
        <v>445</v>
      </c>
      <c r="E2990" s="3" t="s">
        <v>453</v>
      </c>
      <c r="F2990" s="3" t="str">
        <f t="shared" si="46"/>
        <v>Retail</v>
      </c>
      <c r="G2990" s="3">
        <v>3</v>
      </c>
      <c r="H2990" s="57"/>
    </row>
    <row r="2991" spans="1:8">
      <c r="A2991" s="57"/>
      <c r="B2991" s="57"/>
      <c r="C2991" s="176">
        <v>41989.510399999999</v>
      </c>
      <c r="D2991" s="3" t="s">
        <v>447</v>
      </c>
      <c r="E2991" s="3" t="s">
        <v>453</v>
      </c>
      <c r="F2991" s="3" t="str">
        <f t="shared" si="46"/>
        <v>Wholesale</v>
      </c>
      <c r="G2991" s="3">
        <v>53</v>
      </c>
      <c r="H2991" s="57"/>
    </row>
    <row r="2992" spans="1:8">
      <c r="A2992" s="57"/>
      <c r="B2992" s="57"/>
      <c r="C2992" s="176">
        <v>42165.735399999998</v>
      </c>
      <c r="D2992" s="3" t="s">
        <v>449</v>
      </c>
      <c r="E2992" s="3" t="s">
        <v>453</v>
      </c>
      <c r="F2992" s="3" t="str">
        <f t="shared" si="46"/>
        <v>Wholesale</v>
      </c>
      <c r="G2992" s="3">
        <v>35</v>
      </c>
      <c r="H2992" s="57"/>
    </row>
    <row r="2993" spans="1:8">
      <c r="A2993" s="57"/>
      <c r="B2993" s="57"/>
      <c r="C2993" s="176">
        <v>41985.499300000003</v>
      </c>
      <c r="D2993" s="3" t="s">
        <v>445</v>
      </c>
      <c r="E2993" s="3" t="s">
        <v>458</v>
      </c>
      <c r="F2993" s="3" t="str">
        <f t="shared" si="46"/>
        <v>Wholesale</v>
      </c>
      <c r="G2993" s="3">
        <v>40</v>
      </c>
      <c r="H2993" s="57"/>
    </row>
    <row r="2994" spans="1:8">
      <c r="A2994" s="57"/>
      <c r="B2994" s="57"/>
      <c r="C2994" s="176">
        <v>42296.502099999998</v>
      </c>
      <c r="D2994" s="3" t="s">
        <v>446</v>
      </c>
      <c r="E2994" s="3" t="s">
        <v>453</v>
      </c>
      <c r="F2994" s="3" t="str">
        <f t="shared" si="46"/>
        <v>Retail</v>
      </c>
      <c r="G2994" s="3">
        <v>2</v>
      </c>
      <c r="H2994" s="57"/>
    </row>
    <row r="2995" spans="1:8">
      <c r="A2995" s="57"/>
      <c r="B2995" s="57"/>
      <c r="C2995" s="176">
        <v>42339.137499999997</v>
      </c>
      <c r="D2995" s="3" t="s">
        <v>447</v>
      </c>
      <c r="E2995" s="3" t="s">
        <v>453</v>
      </c>
      <c r="F2995" s="3" t="str">
        <f t="shared" si="46"/>
        <v>Wholesale</v>
      </c>
      <c r="G2995" s="3">
        <v>34</v>
      </c>
      <c r="H2995" s="57"/>
    </row>
    <row r="2996" spans="1:8">
      <c r="A2996" s="57"/>
      <c r="B2996" s="57"/>
      <c r="C2996" s="176">
        <v>41985.544399999999</v>
      </c>
      <c r="D2996" s="3" t="s">
        <v>449</v>
      </c>
      <c r="E2996" s="3" t="s">
        <v>453</v>
      </c>
      <c r="F2996" s="3" t="str">
        <f t="shared" si="46"/>
        <v>Retail</v>
      </c>
      <c r="G2996" s="3">
        <v>9</v>
      </c>
      <c r="H2996" s="57"/>
    </row>
    <row r="2997" spans="1:8">
      <c r="A2997" s="57"/>
      <c r="B2997" s="57"/>
      <c r="C2997" s="176">
        <v>42334.177799999998</v>
      </c>
      <c r="D2997" s="3" t="s">
        <v>445</v>
      </c>
      <c r="E2997" s="3" t="s">
        <v>450</v>
      </c>
      <c r="F2997" s="3" t="str">
        <f t="shared" si="46"/>
        <v>Wholesale</v>
      </c>
      <c r="G2997" s="3">
        <v>47</v>
      </c>
      <c r="H2997" s="57"/>
    </row>
    <row r="2998" spans="1:8">
      <c r="A2998" s="57"/>
      <c r="B2998" s="57"/>
      <c r="C2998" s="176">
        <v>42202.195800000001</v>
      </c>
      <c r="D2998" s="3" t="s">
        <v>446</v>
      </c>
      <c r="E2998" s="3" t="s">
        <v>6</v>
      </c>
      <c r="F2998" s="3" t="str">
        <f t="shared" si="46"/>
        <v>Retail</v>
      </c>
      <c r="G2998" s="3">
        <v>2</v>
      </c>
      <c r="H2998" s="57"/>
    </row>
    <row r="2999" spans="1:8">
      <c r="A2999" s="57"/>
      <c r="B2999" s="57"/>
      <c r="C2999" s="176">
        <v>42284.486100000002</v>
      </c>
      <c r="D2999" s="3" t="s">
        <v>445</v>
      </c>
      <c r="E2999" s="3" t="s">
        <v>6</v>
      </c>
      <c r="F2999" s="3" t="str">
        <f t="shared" si="46"/>
        <v>Retail</v>
      </c>
      <c r="G2999" s="3">
        <v>8</v>
      </c>
      <c r="H2999" s="57"/>
    </row>
    <row r="3000" spans="1:8">
      <c r="A3000" s="57"/>
      <c r="B3000" s="57"/>
      <c r="C3000" s="176">
        <v>42258.165999999997</v>
      </c>
      <c r="D3000" s="3" t="s">
        <v>445</v>
      </c>
      <c r="E3000" s="3" t="s">
        <v>312</v>
      </c>
      <c r="F3000" s="3" t="str">
        <f t="shared" si="46"/>
        <v>Wholesale</v>
      </c>
      <c r="G3000" s="3">
        <v>38</v>
      </c>
      <c r="H3000" s="57"/>
    </row>
    <row r="3001" spans="1:8">
      <c r="A3001" s="57"/>
      <c r="B3001" s="57"/>
      <c r="C3001" s="176">
        <v>41988.654900000001</v>
      </c>
      <c r="D3001" s="3" t="s">
        <v>445</v>
      </c>
      <c r="E3001" s="3" t="s">
        <v>6</v>
      </c>
      <c r="F3001" s="3" t="str">
        <f t="shared" si="46"/>
        <v>Wholesale</v>
      </c>
      <c r="G3001" s="3">
        <v>32</v>
      </c>
      <c r="H3001" s="57"/>
    </row>
    <row r="3002" spans="1:8">
      <c r="A3002" s="57"/>
      <c r="B3002" s="57"/>
      <c r="C3002" s="176">
        <v>42127.722199999997</v>
      </c>
      <c r="D3002" s="3" t="s">
        <v>449</v>
      </c>
      <c r="E3002" s="3" t="s">
        <v>10</v>
      </c>
      <c r="F3002" s="3" t="str">
        <f t="shared" si="46"/>
        <v>Retail</v>
      </c>
      <c r="G3002" s="3">
        <v>4</v>
      </c>
      <c r="H3002" s="57"/>
    </row>
    <row r="3003" spans="1:8">
      <c r="A3003" s="57"/>
      <c r="B3003" s="57"/>
      <c r="C3003" s="176">
        <v>42355.505599999997</v>
      </c>
      <c r="D3003" s="3" t="s">
        <v>445</v>
      </c>
      <c r="E3003" s="3" t="s">
        <v>10</v>
      </c>
      <c r="F3003" s="3" t="str">
        <f t="shared" si="46"/>
        <v>Retail</v>
      </c>
      <c r="G3003" s="3">
        <v>1</v>
      </c>
      <c r="H3003" s="57"/>
    </row>
    <row r="3004" spans="1:8">
      <c r="A3004" s="57"/>
      <c r="B3004" s="57"/>
      <c r="C3004" s="176">
        <v>42239.713900000002</v>
      </c>
      <c r="D3004" s="3" t="s">
        <v>445</v>
      </c>
      <c r="E3004" s="3" t="s">
        <v>112</v>
      </c>
      <c r="F3004" s="3" t="str">
        <f t="shared" si="46"/>
        <v>Wholesale</v>
      </c>
      <c r="G3004" s="3">
        <v>85</v>
      </c>
      <c r="H3004" s="57"/>
    </row>
    <row r="3005" spans="1:8">
      <c r="A3005" s="57"/>
      <c r="B3005" s="57"/>
      <c r="C3005" s="176">
        <v>42145.125</v>
      </c>
      <c r="D3005" s="3" t="s">
        <v>445</v>
      </c>
      <c r="E3005" s="3" t="s">
        <v>453</v>
      </c>
      <c r="F3005" s="3" t="str">
        <f t="shared" si="46"/>
        <v>Retail</v>
      </c>
      <c r="G3005" s="3">
        <v>2</v>
      </c>
      <c r="H3005" s="57"/>
    </row>
    <row r="3006" spans="1:8">
      <c r="A3006" s="57"/>
      <c r="B3006" s="57"/>
      <c r="C3006" s="176">
        <v>42193.772199999999</v>
      </c>
      <c r="D3006" s="3" t="s">
        <v>445</v>
      </c>
      <c r="E3006" s="3" t="s">
        <v>454</v>
      </c>
      <c r="F3006" s="3" t="str">
        <f t="shared" si="46"/>
        <v>Retail</v>
      </c>
      <c r="G3006" s="3">
        <v>3</v>
      </c>
      <c r="H3006" s="57"/>
    </row>
    <row r="3007" spans="1:8">
      <c r="A3007" s="57"/>
      <c r="B3007" s="57"/>
      <c r="C3007" s="176">
        <v>42128.7431</v>
      </c>
      <c r="D3007" s="3" t="s">
        <v>449</v>
      </c>
      <c r="E3007" s="3" t="s">
        <v>10</v>
      </c>
      <c r="F3007" s="3" t="str">
        <f t="shared" si="46"/>
        <v>Retail</v>
      </c>
      <c r="G3007" s="3">
        <v>2</v>
      </c>
      <c r="H3007" s="57"/>
    </row>
    <row r="3008" spans="1:8">
      <c r="A3008" s="57"/>
      <c r="B3008" s="57"/>
      <c r="C3008" s="176">
        <v>42009.222900000001</v>
      </c>
      <c r="D3008" s="3" t="s">
        <v>447</v>
      </c>
      <c r="E3008" s="3" t="s">
        <v>110</v>
      </c>
      <c r="F3008" s="3" t="str">
        <f t="shared" si="46"/>
        <v>Wholesale</v>
      </c>
      <c r="G3008" s="3">
        <v>25</v>
      </c>
      <c r="H3008" s="57"/>
    </row>
    <row r="3009" spans="1:8">
      <c r="A3009" s="57"/>
      <c r="B3009" s="57"/>
      <c r="C3009" s="176">
        <v>42235.758999999998</v>
      </c>
      <c r="D3009" s="3" t="s">
        <v>449</v>
      </c>
      <c r="E3009" s="3" t="s">
        <v>453</v>
      </c>
      <c r="F3009" s="3" t="str">
        <f t="shared" si="46"/>
        <v>Wholesale</v>
      </c>
      <c r="G3009" s="3">
        <v>51</v>
      </c>
      <c r="H3009" s="57"/>
    </row>
    <row r="3010" spans="1:8">
      <c r="A3010" s="57"/>
      <c r="B3010" s="57"/>
      <c r="C3010" s="176">
        <v>41983.517399999997</v>
      </c>
      <c r="D3010" s="3" t="s">
        <v>449</v>
      </c>
      <c r="E3010" s="3" t="s">
        <v>453</v>
      </c>
      <c r="F3010" s="3" t="str">
        <f t="shared" si="46"/>
        <v>Retail</v>
      </c>
      <c r="G3010" s="3">
        <v>1</v>
      </c>
      <c r="H3010" s="57"/>
    </row>
    <row r="3011" spans="1:8">
      <c r="A3011" s="57"/>
      <c r="B3011" s="57"/>
      <c r="C3011" s="176">
        <v>41985.834000000003</v>
      </c>
      <c r="D3011" s="3" t="s">
        <v>445</v>
      </c>
      <c r="E3011" s="3" t="s">
        <v>453</v>
      </c>
      <c r="F3011" s="3" t="str">
        <f t="shared" si="46"/>
        <v>Wholesale</v>
      </c>
      <c r="G3011" s="3">
        <v>101</v>
      </c>
      <c r="H3011" s="57"/>
    </row>
    <row r="3012" spans="1:8">
      <c r="A3012" s="57"/>
      <c r="B3012" s="57"/>
      <c r="C3012" s="176">
        <v>42226.545100000003</v>
      </c>
      <c r="D3012" s="3" t="s">
        <v>447</v>
      </c>
      <c r="E3012" s="3" t="s">
        <v>458</v>
      </c>
      <c r="F3012" s="3" t="str">
        <f t="shared" si="46"/>
        <v>Retail</v>
      </c>
      <c r="G3012" s="3">
        <v>5</v>
      </c>
      <c r="H3012" s="57"/>
    </row>
    <row r="3013" spans="1:8">
      <c r="A3013" s="57"/>
      <c r="B3013" s="57"/>
      <c r="C3013" s="176">
        <v>42204.893100000001</v>
      </c>
      <c r="D3013" s="3" t="s">
        <v>445</v>
      </c>
      <c r="E3013" s="3" t="s">
        <v>453</v>
      </c>
      <c r="F3013" s="3" t="str">
        <f t="shared" si="46"/>
        <v>Retail</v>
      </c>
      <c r="G3013" s="3">
        <v>7</v>
      </c>
      <c r="H3013" s="57"/>
    </row>
    <row r="3014" spans="1:8">
      <c r="A3014" s="57"/>
      <c r="B3014" s="57"/>
      <c r="C3014" s="176">
        <v>42066.206299999998</v>
      </c>
      <c r="D3014" s="3" t="s">
        <v>446</v>
      </c>
      <c r="E3014" s="3" t="s">
        <v>453</v>
      </c>
      <c r="F3014" s="3" t="str">
        <f t="shared" si="46"/>
        <v>Retail</v>
      </c>
      <c r="G3014" s="3">
        <v>1</v>
      </c>
      <c r="H3014" s="57"/>
    </row>
    <row r="3015" spans="1:8">
      <c r="A3015" s="57"/>
      <c r="B3015" s="57"/>
      <c r="C3015" s="176">
        <v>42356.861799999999</v>
      </c>
      <c r="D3015" s="3" t="s">
        <v>446</v>
      </c>
      <c r="E3015" s="3" t="s">
        <v>312</v>
      </c>
      <c r="F3015" s="3" t="str">
        <f t="shared" si="46"/>
        <v>Wholesale</v>
      </c>
      <c r="G3015" s="3">
        <v>109</v>
      </c>
      <c r="H3015" s="57"/>
    </row>
    <row r="3016" spans="1:8">
      <c r="A3016" s="57"/>
      <c r="B3016" s="57"/>
      <c r="C3016" s="176">
        <v>42357.536099999998</v>
      </c>
      <c r="D3016" s="3" t="s">
        <v>445</v>
      </c>
      <c r="E3016" s="3" t="s">
        <v>448</v>
      </c>
      <c r="F3016" s="3" t="str">
        <f t="shared" si="46"/>
        <v>Retail</v>
      </c>
      <c r="G3016" s="3">
        <v>1</v>
      </c>
      <c r="H3016" s="57"/>
    </row>
    <row r="3017" spans="1:8">
      <c r="A3017" s="57"/>
      <c r="B3017" s="57"/>
      <c r="C3017" s="176">
        <v>42178.393100000001</v>
      </c>
      <c r="D3017" s="3" t="s">
        <v>446</v>
      </c>
      <c r="E3017" s="3" t="s">
        <v>114</v>
      </c>
      <c r="F3017" s="3" t="str">
        <f t="shared" si="46"/>
        <v>Retail</v>
      </c>
      <c r="G3017" s="3">
        <v>1</v>
      </c>
      <c r="H3017" s="57"/>
    </row>
    <row r="3018" spans="1:8">
      <c r="A3018" s="57"/>
      <c r="B3018" s="57"/>
      <c r="C3018" s="176">
        <v>42180.466</v>
      </c>
      <c r="D3018" s="3" t="s">
        <v>447</v>
      </c>
      <c r="E3018" s="3" t="s">
        <v>110</v>
      </c>
      <c r="F3018" s="3" t="str">
        <f t="shared" ref="F3018:F3081" si="47">IF(G3018&lt;10,"Retail","Wholesale")</f>
        <v>Wholesale</v>
      </c>
      <c r="G3018" s="3">
        <v>53</v>
      </c>
      <c r="H3018" s="57"/>
    </row>
    <row r="3019" spans="1:8">
      <c r="A3019" s="57"/>
      <c r="B3019" s="57"/>
      <c r="C3019" s="176">
        <v>42249.6924</v>
      </c>
      <c r="D3019" s="3" t="s">
        <v>445</v>
      </c>
      <c r="E3019" s="3" t="s">
        <v>461</v>
      </c>
      <c r="F3019" s="3" t="str">
        <f t="shared" si="47"/>
        <v>Retail</v>
      </c>
      <c r="G3019" s="3">
        <v>3</v>
      </c>
      <c r="H3019" s="57"/>
    </row>
    <row r="3020" spans="1:8">
      <c r="A3020" s="57"/>
      <c r="B3020" s="57"/>
      <c r="C3020" s="176">
        <v>41977.510399999999</v>
      </c>
      <c r="D3020" s="3" t="s">
        <v>445</v>
      </c>
      <c r="E3020" s="3" t="s">
        <v>448</v>
      </c>
      <c r="F3020" s="3" t="str">
        <f t="shared" si="47"/>
        <v>Retail</v>
      </c>
      <c r="G3020" s="3">
        <v>4</v>
      </c>
      <c r="H3020" s="57"/>
    </row>
    <row r="3021" spans="1:8">
      <c r="A3021" s="57"/>
      <c r="B3021" s="57"/>
      <c r="C3021" s="176">
        <v>41983.197899999999</v>
      </c>
      <c r="D3021" s="3" t="s">
        <v>447</v>
      </c>
      <c r="E3021" s="3" t="s">
        <v>7</v>
      </c>
      <c r="F3021" s="3" t="str">
        <f t="shared" si="47"/>
        <v>Retail</v>
      </c>
      <c r="G3021" s="3">
        <v>6</v>
      </c>
      <c r="H3021" s="57"/>
    </row>
    <row r="3022" spans="1:8">
      <c r="A3022" s="57"/>
      <c r="B3022" s="57"/>
      <c r="C3022" s="176">
        <v>42109.531900000002</v>
      </c>
      <c r="D3022" s="3" t="s">
        <v>445</v>
      </c>
      <c r="E3022" s="3" t="s">
        <v>312</v>
      </c>
      <c r="F3022" s="3" t="str">
        <f t="shared" si="47"/>
        <v>Wholesale</v>
      </c>
      <c r="G3022" s="3">
        <v>41</v>
      </c>
      <c r="H3022" s="57"/>
    </row>
    <row r="3023" spans="1:8">
      <c r="A3023" s="57"/>
      <c r="B3023" s="57"/>
      <c r="C3023" s="176">
        <v>42243.806900000003</v>
      </c>
      <c r="D3023" s="3" t="s">
        <v>446</v>
      </c>
      <c r="E3023" s="3" t="s">
        <v>312</v>
      </c>
      <c r="F3023" s="3" t="str">
        <f t="shared" si="47"/>
        <v>Retail</v>
      </c>
      <c r="G3023" s="3">
        <v>5</v>
      </c>
      <c r="H3023" s="57"/>
    </row>
    <row r="3024" spans="1:8">
      <c r="A3024" s="57"/>
      <c r="B3024" s="57"/>
      <c r="C3024" s="176">
        <v>41986.477099999996</v>
      </c>
      <c r="D3024" s="3" t="s">
        <v>447</v>
      </c>
      <c r="E3024" s="3" t="s">
        <v>7</v>
      </c>
      <c r="F3024" s="3" t="str">
        <f t="shared" si="47"/>
        <v>Wholesale</v>
      </c>
      <c r="G3024" s="3">
        <v>41</v>
      </c>
      <c r="H3024" s="57"/>
    </row>
    <row r="3025" spans="1:8">
      <c r="A3025" s="57"/>
      <c r="B3025" s="57"/>
      <c r="C3025" s="176">
        <v>42328.139600000002</v>
      </c>
      <c r="D3025" s="3" t="s">
        <v>445</v>
      </c>
      <c r="E3025" s="3" t="s">
        <v>312</v>
      </c>
      <c r="F3025" s="3" t="str">
        <f t="shared" si="47"/>
        <v>Retail</v>
      </c>
      <c r="G3025" s="3">
        <v>1</v>
      </c>
      <c r="H3025" s="57"/>
    </row>
    <row r="3026" spans="1:8">
      <c r="A3026" s="57"/>
      <c r="B3026" s="57"/>
      <c r="C3026" s="176">
        <v>42114.747199999998</v>
      </c>
      <c r="D3026" s="3" t="s">
        <v>445</v>
      </c>
      <c r="E3026" s="3" t="s">
        <v>453</v>
      </c>
      <c r="F3026" s="3" t="str">
        <f t="shared" si="47"/>
        <v>Retail</v>
      </c>
      <c r="G3026" s="3">
        <v>3</v>
      </c>
      <c r="H3026" s="57"/>
    </row>
    <row r="3027" spans="1:8">
      <c r="A3027" s="57"/>
      <c r="B3027" s="57"/>
      <c r="C3027" s="176">
        <v>42338.482600000003</v>
      </c>
      <c r="D3027" s="3" t="s">
        <v>445</v>
      </c>
      <c r="E3027" s="3" t="s">
        <v>10</v>
      </c>
      <c r="F3027" s="3" t="str">
        <f t="shared" si="47"/>
        <v>Retail</v>
      </c>
      <c r="G3027" s="3">
        <v>2</v>
      </c>
      <c r="H3027" s="57"/>
    </row>
    <row r="3028" spans="1:8">
      <c r="A3028" s="57"/>
      <c r="B3028" s="57"/>
      <c r="C3028" s="176">
        <v>41988.438199999997</v>
      </c>
      <c r="D3028" s="3" t="s">
        <v>447</v>
      </c>
      <c r="E3028" s="3" t="s">
        <v>448</v>
      </c>
      <c r="F3028" s="3" t="str">
        <f t="shared" si="47"/>
        <v>Retail</v>
      </c>
      <c r="G3028" s="3">
        <v>5</v>
      </c>
      <c r="H3028" s="57"/>
    </row>
    <row r="3029" spans="1:8">
      <c r="A3029" s="57"/>
      <c r="B3029" s="57"/>
      <c r="C3029" s="176">
        <v>42144.729200000002</v>
      </c>
      <c r="D3029" s="3" t="s">
        <v>449</v>
      </c>
      <c r="E3029" s="3" t="s">
        <v>448</v>
      </c>
      <c r="F3029" s="3" t="str">
        <f t="shared" si="47"/>
        <v>Retail</v>
      </c>
      <c r="G3029" s="3">
        <v>2</v>
      </c>
      <c r="H3029" s="57"/>
    </row>
    <row r="3030" spans="1:8">
      <c r="A3030" s="57"/>
      <c r="B3030" s="57"/>
      <c r="C3030" s="176">
        <v>42334.727800000001</v>
      </c>
      <c r="D3030" s="3" t="s">
        <v>445</v>
      </c>
      <c r="E3030" s="3" t="s">
        <v>453</v>
      </c>
      <c r="F3030" s="3" t="str">
        <f t="shared" si="47"/>
        <v>Wholesale</v>
      </c>
      <c r="G3030" s="3">
        <v>39</v>
      </c>
      <c r="H3030" s="57"/>
    </row>
    <row r="3031" spans="1:8">
      <c r="A3031" s="57"/>
      <c r="B3031" s="57"/>
      <c r="C3031" s="176">
        <v>42227.521500000003</v>
      </c>
      <c r="D3031" s="3" t="s">
        <v>446</v>
      </c>
      <c r="E3031" s="3" t="s">
        <v>453</v>
      </c>
      <c r="F3031" s="3" t="str">
        <f t="shared" si="47"/>
        <v>Retail</v>
      </c>
      <c r="G3031" s="3">
        <v>1</v>
      </c>
      <c r="H3031" s="57"/>
    </row>
    <row r="3032" spans="1:8">
      <c r="A3032" s="57"/>
      <c r="B3032" s="57"/>
      <c r="C3032" s="176">
        <v>42347.077799999999</v>
      </c>
      <c r="D3032" s="3" t="s">
        <v>449</v>
      </c>
      <c r="E3032" s="3" t="s">
        <v>453</v>
      </c>
      <c r="F3032" s="3" t="str">
        <f t="shared" si="47"/>
        <v>Retail</v>
      </c>
      <c r="G3032" s="3">
        <v>2</v>
      </c>
      <c r="H3032" s="57"/>
    </row>
    <row r="3033" spans="1:8">
      <c r="A3033" s="57"/>
      <c r="B3033" s="57"/>
      <c r="C3033" s="176">
        <v>42192.450700000001</v>
      </c>
      <c r="D3033" s="3" t="s">
        <v>445</v>
      </c>
      <c r="E3033" s="3" t="s">
        <v>6</v>
      </c>
      <c r="F3033" s="3" t="str">
        <f t="shared" si="47"/>
        <v>Retail</v>
      </c>
      <c r="G3033" s="3">
        <v>2</v>
      </c>
      <c r="H3033" s="57"/>
    </row>
    <row r="3034" spans="1:8">
      <c r="A3034" s="57"/>
      <c r="B3034" s="57"/>
      <c r="C3034" s="176">
        <v>42264.294399999999</v>
      </c>
      <c r="D3034" s="3" t="s">
        <v>449</v>
      </c>
      <c r="E3034" s="3" t="s">
        <v>453</v>
      </c>
      <c r="F3034" s="3" t="str">
        <f t="shared" si="47"/>
        <v>Retail</v>
      </c>
      <c r="G3034" s="3">
        <v>3</v>
      </c>
      <c r="H3034" s="57"/>
    </row>
    <row r="3035" spans="1:8">
      <c r="A3035" s="57"/>
      <c r="B3035" s="57"/>
      <c r="C3035" s="176">
        <v>42356.485399999998</v>
      </c>
      <c r="D3035" s="3" t="s">
        <v>446</v>
      </c>
      <c r="E3035" s="3" t="s">
        <v>10</v>
      </c>
      <c r="F3035" s="3" t="str">
        <f t="shared" si="47"/>
        <v>Retail</v>
      </c>
      <c r="G3035" s="3">
        <v>2</v>
      </c>
      <c r="H3035" s="57"/>
    </row>
    <row r="3036" spans="1:8">
      <c r="A3036" s="57"/>
      <c r="B3036" s="57"/>
      <c r="C3036" s="176">
        <v>42141.760399999999</v>
      </c>
      <c r="D3036" s="3" t="s">
        <v>445</v>
      </c>
      <c r="E3036" s="3" t="s">
        <v>451</v>
      </c>
      <c r="F3036" s="3" t="str">
        <f t="shared" si="47"/>
        <v>Wholesale</v>
      </c>
      <c r="G3036" s="3">
        <v>33</v>
      </c>
      <c r="H3036" s="57"/>
    </row>
    <row r="3037" spans="1:8">
      <c r="A3037" s="57"/>
      <c r="B3037" s="57"/>
      <c r="C3037" s="176">
        <v>42261.5236</v>
      </c>
      <c r="D3037" s="3" t="s">
        <v>445</v>
      </c>
      <c r="E3037" s="3" t="s">
        <v>7</v>
      </c>
      <c r="F3037" s="3" t="str">
        <f t="shared" si="47"/>
        <v>Wholesale</v>
      </c>
      <c r="G3037" s="3">
        <v>30</v>
      </c>
      <c r="H3037" s="57"/>
    </row>
    <row r="3038" spans="1:8">
      <c r="A3038" s="57"/>
      <c r="B3038" s="57"/>
      <c r="C3038" s="176">
        <v>42362.538200000003</v>
      </c>
      <c r="D3038" s="3" t="s">
        <v>447</v>
      </c>
      <c r="E3038" s="3" t="s">
        <v>7</v>
      </c>
      <c r="F3038" s="3" t="str">
        <f t="shared" si="47"/>
        <v>Wholesale</v>
      </c>
      <c r="G3038" s="3">
        <v>54</v>
      </c>
      <c r="H3038" s="57"/>
    </row>
    <row r="3039" spans="1:8">
      <c r="A3039" s="57"/>
      <c r="B3039" s="57"/>
      <c r="C3039" s="176">
        <v>41985.752099999998</v>
      </c>
      <c r="D3039" s="3" t="s">
        <v>445</v>
      </c>
      <c r="E3039" s="3" t="s">
        <v>452</v>
      </c>
      <c r="F3039" s="3" t="str">
        <f t="shared" si="47"/>
        <v>Wholesale</v>
      </c>
      <c r="G3039" s="3">
        <v>69</v>
      </c>
      <c r="H3039" s="57"/>
    </row>
    <row r="3040" spans="1:8">
      <c r="A3040" s="57"/>
      <c r="B3040" s="57"/>
      <c r="C3040" s="176">
        <v>41979.7549</v>
      </c>
      <c r="D3040" s="3" t="s">
        <v>446</v>
      </c>
      <c r="E3040" s="3" t="s">
        <v>457</v>
      </c>
      <c r="F3040" s="3" t="str">
        <f t="shared" si="47"/>
        <v>Wholesale</v>
      </c>
      <c r="G3040" s="3">
        <v>32</v>
      </c>
      <c r="H3040" s="57"/>
    </row>
    <row r="3041" spans="1:8">
      <c r="A3041" s="57"/>
      <c r="B3041" s="57"/>
      <c r="C3041" s="176">
        <v>41987.538200000003</v>
      </c>
      <c r="D3041" s="3" t="s">
        <v>447</v>
      </c>
      <c r="E3041" s="3" t="s">
        <v>455</v>
      </c>
      <c r="F3041" s="3" t="str">
        <f t="shared" si="47"/>
        <v>Retail</v>
      </c>
      <c r="G3041" s="3">
        <v>2</v>
      </c>
      <c r="H3041" s="57"/>
    </row>
    <row r="3042" spans="1:8">
      <c r="A3042" s="57"/>
      <c r="B3042" s="57"/>
      <c r="C3042" s="176">
        <v>42227.530599999998</v>
      </c>
      <c r="D3042" s="3" t="s">
        <v>446</v>
      </c>
      <c r="E3042" s="3" t="s">
        <v>8</v>
      </c>
      <c r="F3042" s="3" t="str">
        <f t="shared" si="47"/>
        <v>Retail</v>
      </c>
      <c r="G3042" s="3">
        <v>2</v>
      </c>
      <c r="H3042" s="57"/>
    </row>
    <row r="3043" spans="1:8">
      <c r="A3043" s="57"/>
      <c r="B3043" s="57"/>
      <c r="C3043" s="176">
        <v>41985.326399999998</v>
      </c>
      <c r="D3043" s="3" t="s">
        <v>445</v>
      </c>
      <c r="E3043" s="3" t="s">
        <v>453</v>
      </c>
      <c r="F3043" s="3" t="str">
        <f t="shared" si="47"/>
        <v>Retail</v>
      </c>
      <c r="G3043" s="3">
        <v>1</v>
      </c>
      <c r="H3043" s="57"/>
    </row>
    <row r="3044" spans="1:8">
      <c r="A3044" s="57"/>
      <c r="B3044" s="57"/>
      <c r="C3044" s="176">
        <v>42266.486799999999</v>
      </c>
      <c r="D3044" s="3" t="s">
        <v>447</v>
      </c>
      <c r="E3044" s="3" t="s">
        <v>6</v>
      </c>
      <c r="F3044" s="3" t="str">
        <f t="shared" si="47"/>
        <v>Retail</v>
      </c>
      <c r="G3044" s="3">
        <v>3</v>
      </c>
      <c r="H3044" s="57"/>
    </row>
    <row r="3045" spans="1:8">
      <c r="A3045" s="57"/>
      <c r="B3045" s="57"/>
      <c r="C3045" s="176">
        <v>42259.955600000001</v>
      </c>
      <c r="D3045" s="3" t="s">
        <v>445</v>
      </c>
      <c r="E3045" s="3" t="s">
        <v>7</v>
      </c>
      <c r="F3045" s="3" t="str">
        <f t="shared" si="47"/>
        <v>Wholesale</v>
      </c>
      <c r="G3045" s="3">
        <v>44</v>
      </c>
      <c r="H3045" s="57"/>
    </row>
    <row r="3046" spans="1:8">
      <c r="A3046" s="57"/>
      <c r="B3046" s="57"/>
      <c r="C3046" s="176">
        <v>42359.565300000002</v>
      </c>
      <c r="D3046" s="3" t="s">
        <v>447</v>
      </c>
      <c r="E3046" s="3" t="s">
        <v>453</v>
      </c>
      <c r="F3046" s="3" t="str">
        <f t="shared" si="47"/>
        <v>Wholesale</v>
      </c>
      <c r="G3046" s="3">
        <v>25</v>
      </c>
      <c r="H3046" s="57"/>
    </row>
    <row r="3047" spans="1:8">
      <c r="A3047" s="57"/>
      <c r="B3047" s="57"/>
      <c r="C3047" s="176">
        <v>41983.518799999998</v>
      </c>
      <c r="D3047" s="3" t="s">
        <v>447</v>
      </c>
      <c r="E3047" s="3" t="s">
        <v>453</v>
      </c>
      <c r="F3047" s="3" t="str">
        <f t="shared" si="47"/>
        <v>Wholesale</v>
      </c>
      <c r="G3047" s="3">
        <v>30</v>
      </c>
      <c r="H3047" s="57"/>
    </row>
    <row r="3048" spans="1:8">
      <c r="A3048" s="57"/>
      <c r="B3048" s="57"/>
      <c r="C3048" s="176">
        <v>42210.3007</v>
      </c>
      <c r="D3048" s="3" t="s">
        <v>446</v>
      </c>
      <c r="E3048" s="3" t="s">
        <v>453</v>
      </c>
      <c r="F3048" s="3" t="str">
        <f t="shared" si="47"/>
        <v>Wholesale</v>
      </c>
      <c r="G3048" s="3">
        <v>51</v>
      </c>
      <c r="H3048" s="57"/>
    </row>
    <row r="3049" spans="1:8">
      <c r="A3049" s="57"/>
      <c r="B3049" s="57"/>
      <c r="C3049" s="176">
        <v>42265.4951</v>
      </c>
      <c r="D3049" s="3" t="s">
        <v>445</v>
      </c>
      <c r="E3049" s="3" t="s">
        <v>6</v>
      </c>
      <c r="F3049" s="3" t="str">
        <f t="shared" si="47"/>
        <v>Wholesale</v>
      </c>
      <c r="G3049" s="3">
        <v>40</v>
      </c>
      <c r="H3049" s="57"/>
    </row>
    <row r="3050" spans="1:8">
      <c r="A3050" s="57"/>
      <c r="B3050" s="57"/>
      <c r="C3050" s="176">
        <v>42205.280599999998</v>
      </c>
      <c r="D3050" s="3" t="s">
        <v>447</v>
      </c>
      <c r="E3050" s="3" t="s">
        <v>6</v>
      </c>
      <c r="F3050" s="3" t="str">
        <f t="shared" si="47"/>
        <v>Wholesale</v>
      </c>
      <c r="G3050" s="3">
        <v>31</v>
      </c>
      <c r="H3050" s="57"/>
    </row>
    <row r="3051" spans="1:8">
      <c r="A3051" s="57"/>
      <c r="B3051" s="57"/>
      <c r="C3051" s="176">
        <v>42195.227099999996</v>
      </c>
      <c r="D3051" s="3" t="s">
        <v>445</v>
      </c>
      <c r="E3051" s="3" t="s">
        <v>114</v>
      </c>
      <c r="F3051" s="3" t="str">
        <f t="shared" si="47"/>
        <v>Retail</v>
      </c>
      <c r="G3051" s="3">
        <v>5</v>
      </c>
      <c r="H3051" s="57"/>
    </row>
    <row r="3052" spans="1:8">
      <c r="A3052" s="57"/>
      <c r="B3052" s="57"/>
      <c r="C3052" s="176">
        <v>41981.748599999999</v>
      </c>
      <c r="D3052" s="3" t="s">
        <v>445</v>
      </c>
      <c r="E3052" s="3" t="s">
        <v>312</v>
      </c>
      <c r="F3052" s="3" t="str">
        <f t="shared" si="47"/>
        <v>Retail</v>
      </c>
      <c r="G3052" s="3">
        <v>2</v>
      </c>
      <c r="H3052" s="57"/>
    </row>
    <row r="3053" spans="1:8">
      <c r="A3053" s="57"/>
      <c r="B3053" s="57"/>
      <c r="C3053" s="176">
        <v>42203.563900000001</v>
      </c>
      <c r="D3053" s="3" t="s">
        <v>445</v>
      </c>
      <c r="E3053" s="3" t="s">
        <v>453</v>
      </c>
      <c r="F3053" s="3" t="str">
        <f t="shared" si="47"/>
        <v>Retail</v>
      </c>
      <c r="G3053" s="3">
        <v>3</v>
      </c>
      <c r="H3053" s="57"/>
    </row>
    <row r="3054" spans="1:8">
      <c r="A3054" s="57"/>
      <c r="B3054" s="57"/>
      <c r="C3054" s="176">
        <v>42192.509700000002</v>
      </c>
      <c r="D3054" s="3" t="s">
        <v>447</v>
      </c>
      <c r="E3054" s="3" t="s">
        <v>454</v>
      </c>
      <c r="F3054" s="3" t="str">
        <f t="shared" si="47"/>
        <v>Retail</v>
      </c>
      <c r="G3054" s="3">
        <v>1</v>
      </c>
      <c r="H3054" s="57"/>
    </row>
    <row r="3055" spans="1:8">
      <c r="A3055" s="57"/>
      <c r="B3055" s="57"/>
      <c r="C3055" s="176">
        <v>42363.1826</v>
      </c>
      <c r="D3055" s="3" t="s">
        <v>445</v>
      </c>
      <c r="E3055" s="3" t="s">
        <v>454</v>
      </c>
      <c r="F3055" s="3" t="str">
        <f t="shared" si="47"/>
        <v>Retail</v>
      </c>
      <c r="G3055" s="3">
        <v>5</v>
      </c>
      <c r="H3055" s="57"/>
    </row>
    <row r="3056" spans="1:8">
      <c r="A3056" s="57"/>
      <c r="B3056" s="57"/>
      <c r="C3056" s="176">
        <v>42070.175000000003</v>
      </c>
      <c r="D3056" s="3" t="s">
        <v>445</v>
      </c>
      <c r="E3056" s="3" t="s">
        <v>456</v>
      </c>
      <c r="F3056" s="3" t="str">
        <f t="shared" si="47"/>
        <v>Retail</v>
      </c>
      <c r="G3056" s="3">
        <v>4</v>
      </c>
      <c r="H3056" s="57"/>
    </row>
    <row r="3057" spans="1:8">
      <c r="A3057" s="57"/>
      <c r="B3057" s="57"/>
      <c r="C3057" s="176">
        <v>42159.160400000001</v>
      </c>
      <c r="D3057" s="3" t="s">
        <v>445</v>
      </c>
      <c r="E3057" s="3" t="s">
        <v>453</v>
      </c>
      <c r="F3057" s="3" t="str">
        <f t="shared" si="47"/>
        <v>Wholesale</v>
      </c>
      <c r="G3057" s="3">
        <v>46</v>
      </c>
      <c r="H3057" s="57"/>
    </row>
    <row r="3058" spans="1:8">
      <c r="A3058" s="57"/>
      <c r="B3058" s="57"/>
      <c r="C3058" s="176">
        <v>42327.544399999999</v>
      </c>
      <c r="D3058" s="3" t="s">
        <v>445</v>
      </c>
      <c r="E3058" s="3" t="s">
        <v>450</v>
      </c>
      <c r="F3058" s="3" t="str">
        <f t="shared" si="47"/>
        <v>Retail</v>
      </c>
      <c r="G3058" s="3">
        <v>5</v>
      </c>
      <c r="H3058" s="57"/>
    </row>
    <row r="3059" spans="1:8">
      <c r="A3059" s="57"/>
      <c r="B3059" s="57"/>
      <c r="C3059" s="176">
        <v>42230.456899999997</v>
      </c>
      <c r="D3059" s="3" t="s">
        <v>445</v>
      </c>
      <c r="E3059" s="3" t="s">
        <v>453</v>
      </c>
      <c r="F3059" s="3" t="str">
        <f t="shared" si="47"/>
        <v>Wholesale</v>
      </c>
      <c r="G3059" s="3">
        <v>36</v>
      </c>
      <c r="H3059" s="57"/>
    </row>
    <row r="3060" spans="1:8">
      <c r="A3060" s="57"/>
      <c r="B3060" s="57"/>
      <c r="C3060" s="176">
        <v>42353.832600000002</v>
      </c>
      <c r="D3060" s="3" t="s">
        <v>445</v>
      </c>
      <c r="E3060" s="3" t="s">
        <v>453</v>
      </c>
      <c r="F3060" s="3" t="str">
        <f t="shared" si="47"/>
        <v>Retail</v>
      </c>
      <c r="G3060" s="3">
        <v>1</v>
      </c>
      <c r="H3060" s="57"/>
    </row>
    <row r="3061" spans="1:8">
      <c r="A3061" s="57"/>
      <c r="B3061" s="57"/>
      <c r="C3061" s="176">
        <v>42339.736799999999</v>
      </c>
      <c r="D3061" s="3" t="s">
        <v>446</v>
      </c>
      <c r="E3061" s="3" t="s">
        <v>112</v>
      </c>
      <c r="F3061" s="3" t="str">
        <f t="shared" si="47"/>
        <v>Retail</v>
      </c>
      <c r="G3061" s="3">
        <v>6</v>
      </c>
      <c r="H3061" s="57"/>
    </row>
    <row r="3062" spans="1:8">
      <c r="A3062" s="57"/>
      <c r="B3062" s="57"/>
      <c r="C3062" s="176">
        <v>42338.219400000002</v>
      </c>
      <c r="D3062" s="3" t="s">
        <v>447</v>
      </c>
      <c r="E3062" s="3" t="s">
        <v>6</v>
      </c>
      <c r="F3062" s="3" t="str">
        <f t="shared" si="47"/>
        <v>Wholesale</v>
      </c>
      <c r="G3062" s="3">
        <v>35</v>
      </c>
      <c r="H3062" s="57"/>
    </row>
    <row r="3063" spans="1:8">
      <c r="A3063" s="57"/>
      <c r="B3063" s="57"/>
      <c r="C3063" s="176">
        <v>41988.5049</v>
      </c>
      <c r="D3063" s="3" t="s">
        <v>447</v>
      </c>
      <c r="E3063" s="3" t="s">
        <v>114</v>
      </c>
      <c r="F3063" s="3" t="str">
        <f t="shared" si="47"/>
        <v>Retail</v>
      </c>
      <c r="G3063" s="3">
        <v>2</v>
      </c>
      <c r="H3063" s="57"/>
    </row>
    <row r="3064" spans="1:8">
      <c r="A3064" s="57"/>
      <c r="B3064" s="57"/>
      <c r="C3064" s="176">
        <v>42355.553500000002</v>
      </c>
      <c r="D3064" s="3" t="s">
        <v>446</v>
      </c>
      <c r="E3064" s="3" t="s">
        <v>6</v>
      </c>
      <c r="F3064" s="3" t="str">
        <f t="shared" si="47"/>
        <v>Retail</v>
      </c>
      <c r="G3064" s="3">
        <v>1</v>
      </c>
      <c r="H3064" s="57"/>
    </row>
    <row r="3065" spans="1:8">
      <c r="A3065" s="57"/>
      <c r="B3065" s="57"/>
      <c r="C3065" s="176">
        <v>42222.227800000001</v>
      </c>
      <c r="D3065" s="3" t="s">
        <v>447</v>
      </c>
      <c r="E3065" s="3" t="s">
        <v>451</v>
      </c>
      <c r="F3065" s="3" t="str">
        <f t="shared" si="47"/>
        <v>Retail</v>
      </c>
      <c r="G3065" s="3">
        <v>7</v>
      </c>
      <c r="H3065" s="57"/>
    </row>
    <row r="3066" spans="1:8">
      <c r="A3066" s="57"/>
      <c r="B3066" s="57"/>
      <c r="C3066" s="176">
        <v>41985.775000000001</v>
      </c>
      <c r="D3066" s="3" t="s">
        <v>446</v>
      </c>
      <c r="E3066" s="3" t="s">
        <v>459</v>
      </c>
      <c r="F3066" s="3" t="str">
        <f t="shared" si="47"/>
        <v>Retail</v>
      </c>
      <c r="G3066" s="3">
        <v>5</v>
      </c>
      <c r="H3066" s="57"/>
    </row>
    <row r="3067" spans="1:8">
      <c r="A3067" s="57"/>
      <c r="B3067" s="57"/>
      <c r="C3067" s="176">
        <v>42112.5118</v>
      </c>
      <c r="D3067" s="3" t="s">
        <v>447</v>
      </c>
      <c r="E3067" s="3" t="s">
        <v>460</v>
      </c>
      <c r="F3067" s="3" t="str">
        <f t="shared" si="47"/>
        <v>Retail</v>
      </c>
      <c r="G3067" s="3">
        <v>3</v>
      </c>
      <c r="H3067" s="57"/>
    </row>
    <row r="3068" spans="1:8">
      <c r="A3068" s="57"/>
      <c r="B3068" s="57"/>
      <c r="C3068" s="176">
        <v>41983.735399999998</v>
      </c>
      <c r="D3068" s="3" t="s">
        <v>445</v>
      </c>
      <c r="E3068" s="3" t="s">
        <v>453</v>
      </c>
      <c r="F3068" s="3" t="str">
        <f t="shared" si="47"/>
        <v>Retail</v>
      </c>
      <c r="G3068" s="3">
        <v>1</v>
      </c>
      <c r="H3068" s="57"/>
    </row>
    <row r="3069" spans="1:8">
      <c r="A3069" s="57"/>
      <c r="B3069" s="57"/>
      <c r="C3069" s="176">
        <v>41984.122199999998</v>
      </c>
      <c r="D3069" s="3" t="s">
        <v>445</v>
      </c>
      <c r="E3069" s="3" t="s">
        <v>453</v>
      </c>
      <c r="F3069" s="3" t="str">
        <f t="shared" si="47"/>
        <v>Retail</v>
      </c>
      <c r="G3069" s="3">
        <v>1</v>
      </c>
      <c r="H3069" s="57"/>
    </row>
    <row r="3070" spans="1:8">
      <c r="A3070" s="57"/>
      <c r="B3070" s="57"/>
      <c r="C3070" s="176">
        <v>41987.515299999999</v>
      </c>
      <c r="D3070" s="3" t="s">
        <v>445</v>
      </c>
      <c r="E3070" s="3" t="s">
        <v>460</v>
      </c>
      <c r="F3070" s="3" t="str">
        <f t="shared" si="47"/>
        <v>Retail</v>
      </c>
      <c r="G3070" s="3">
        <v>5</v>
      </c>
      <c r="H3070" s="57"/>
    </row>
    <row r="3071" spans="1:8">
      <c r="A3071" s="57"/>
      <c r="B3071" s="57"/>
      <c r="C3071" s="176">
        <v>41979.548600000002</v>
      </c>
      <c r="D3071" s="3" t="s">
        <v>446</v>
      </c>
      <c r="E3071" s="3" t="s">
        <v>7</v>
      </c>
      <c r="F3071" s="3" t="str">
        <f t="shared" si="47"/>
        <v>Retail</v>
      </c>
      <c r="G3071" s="3">
        <v>1</v>
      </c>
      <c r="H3071" s="57"/>
    </row>
    <row r="3072" spans="1:8">
      <c r="A3072" s="57"/>
      <c r="B3072" s="57"/>
      <c r="C3072" s="176">
        <v>41976.804900000003</v>
      </c>
      <c r="D3072" s="3" t="s">
        <v>445</v>
      </c>
      <c r="E3072" s="3" t="s">
        <v>453</v>
      </c>
      <c r="F3072" s="3" t="str">
        <f t="shared" si="47"/>
        <v>Wholesale</v>
      </c>
      <c r="G3072" s="3">
        <v>25</v>
      </c>
      <c r="H3072" s="57"/>
    </row>
    <row r="3073" spans="1:8">
      <c r="A3073" s="57"/>
      <c r="B3073" s="57"/>
      <c r="C3073" s="176">
        <v>42346.520799999998</v>
      </c>
      <c r="D3073" s="3" t="s">
        <v>446</v>
      </c>
      <c r="E3073" s="3" t="s">
        <v>9</v>
      </c>
      <c r="F3073" s="3" t="str">
        <f t="shared" si="47"/>
        <v>Retail</v>
      </c>
      <c r="G3073" s="3">
        <v>6</v>
      </c>
      <c r="H3073" s="57"/>
    </row>
    <row r="3074" spans="1:8">
      <c r="A3074" s="57"/>
      <c r="B3074" s="57"/>
      <c r="C3074" s="176">
        <v>42160.206299999998</v>
      </c>
      <c r="D3074" s="3" t="s">
        <v>445</v>
      </c>
      <c r="E3074" s="3" t="s">
        <v>10</v>
      </c>
      <c r="F3074" s="3" t="str">
        <f t="shared" si="47"/>
        <v>Retail</v>
      </c>
      <c r="G3074" s="3">
        <v>4</v>
      </c>
      <c r="H3074" s="57"/>
    </row>
    <row r="3075" spans="1:8">
      <c r="A3075" s="57"/>
      <c r="B3075" s="57"/>
      <c r="C3075" s="176">
        <v>42192.470099999999</v>
      </c>
      <c r="D3075" s="3" t="s">
        <v>447</v>
      </c>
      <c r="E3075" s="3" t="s">
        <v>453</v>
      </c>
      <c r="F3075" s="3" t="str">
        <f t="shared" si="47"/>
        <v>Wholesale</v>
      </c>
      <c r="G3075" s="3">
        <v>39</v>
      </c>
      <c r="H3075" s="57"/>
    </row>
    <row r="3076" spans="1:8">
      <c r="A3076" s="57"/>
      <c r="B3076" s="57"/>
      <c r="C3076" s="176">
        <v>42261.150699999998</v>
      </c>
      <c r="D3076" s="3" t="s">
        <v>445</v>
      </c>
      <c r="E3076" s="3" t="s">
        <v>453</v>
      </c>
      <c r="F3076" s="3" t="str">
        <f t="shared" si="47"/>
        <v>Retail</v>
      </c>
      <c r="G3076" s="3">
        <v>2</v>
      </c>
      <c r="H3076" s="57"/>
    </row>
    <row r="3077" spans="1:8">
      <c r="A3077" s="57"/>
      <c r="B3077" s="57"/>
      <c r="C3077" s="176">
        <v>42336.372900000002</v>
      </c>
      <c r="D3077" s="3" t="s">
        <v>445</v>
      </c>
      <c r="E3077" s="3" t="s">
        <v>455</v>
      </c>
      <c r="F3077" s="3" t="str">
        <f t="shared" si="47"/>
        <v>Retail</v>
      </c>
      <c r="G3077" s="3">
        <v>3</v>
      </c>
      <c r="H3077" s="57"/>
    </row>
    <row r="3078" spans="1:8">
      <c r="A3078" s="57"/>
      <c r="B3078" s="57"/>
      <c r="C3078" s="176">
        <v>41988.529199999997</v>
      </c>
      <c r="D3078" s="3" t="s">
        <v>449</v>
      </c>
      <c r="E3078" s="3" t="s">
        <v>461</v>
      </c>
      <c r="F3078" s="3" t="str">
        <f t="shared" si="47"/>
        <v>Retail</v>
      </c>
      <c r="G3078" s="3">
        <v>1</v>
      </c>
      <c r="H3078" s="57"/>
    </row>
    <row r="3079" spans="1:8">
      <c r="A3079" s="57"/>
      <c r="B3079" s="57"/>
      <c r="C3079" s="176">
        <v>42332.121500000001</v>
      </c>
      <c r="D3079" s="3" t="s">
        <v>445</v>
      </c>
      <c r="E3079" s="3" t="s">
        <v>457</v>
      </c>
      <c r="F3079" s="3" t="str">
        <f t="shared" si="47"/>
        <v>Wholesale</v>
      </c>
      <c r="G3079" s="3">
        <v>59</v>
      </c>
      <c r="H3079" s="57"/>
    </row>
    <row r="3080" spans="1:8">
      <c r="A3080" s="57"/>
      <c r="B3080" s="57"/>
      <c r="C3080" s="176">
        <v>42236.4833</v>
      </c>
      <c r="D3080" s="3" t="s">
        <v>447</v>
      </c>
      <c r="E3080" s="3" t="s">
        <v>114</v>
      </c>
      <c r="F3080" s="3" t="str">
        <f t="shared" si="47"/>
        <v>Retail</v>
      </c>
      <c r="G3080" s="3">
        <v>4</v>
      </c>
      <c r="H3080" s="57"/>
    </row>
    <row r="3081" spans="1:8">
      <c r="A3081" s="57"/>
      <c r="B3081" s="57"/>
      <c r="C3081" s="176">
        <v>42011.538200000003</v>
      </c>
      <c r="D3081" s="3" t="s">
        <v>447</v>
      </c>
      <c r="E3081" s="3" t="s">
        <v>458</v>
      </c>
      <c r="F3081" s="3" t="str">
        <f t="shared" si="47"/>
        <v>Retail</v>
      </c>
      <c r="G3081" s="3">
        <v>1</v>
      </c>
      <c r="H3081" s="57"/>
    </row>
    <row r="3082" spans="1:8">
      <c r="A3082" s="57"/>
      <c r="B3082" s="57"/>
      <c r="C3082" s="176">
        <v>42334.445800000001</v>
      </c>
      <c r="D3082" s="3" t="s">
        <v>446</v>
      </c>
      <c r="E3082" s="3" t="s">
        <v>453</v>
      </c>
      <c r="F3082" s="3" t="str">
        <f t="shared" ref="F3082:F3145" si="48">IF(G3082&lt;10,"Retail","Wholesale")</f>
        <v>Retail</v>
      </c>
      <c r="G3082" s="3">
        <v>8</v>
      </c>
      <c r="H3082" s="57"/>
    </row>
    <row r="3083" spans="1:8">
      <c r="A3083" s="57"/>
      <c r="B3083" s="57"/>
      <c r="C3083" s="176">
        <v>42222.565999999999</v>
      </c>
      <c r="D3083" s="3" t="s">
        <v>447</v>
      </c>
      <c r="E3083" s="3" t="s">
        <v>8</v>
      </c>
      <c r="F3083" s="3" t="str">
        <f t="shared" si="48"/>
        <v>Retail</v>
      </c>
      <c r="G3083" s="3">
        <v>2</v>
      </c>
      <c r="H3083" s="57"/>
    </row>
    <row r="3084" spans="1:8">
      <c r="A3084" s="57"/>
      <c r="B3084" s="57"/>
      <c r="C3084" s="176">
        <v>42244.154199999997</v>
      </c>
      <c r="D3084" s="3" t="s">
        <v>446</v>
      </c>
      <c r="E3084" s="3" t="s">
        <v>456</v>
      </c>
      <c r="F3084" s="3" t="str">
        <f t="shared" si="48"/>
        <v>Wholesale</v>
      </c>
      <c r="G3084" s="3">
        <v>23</v>
      </c>
      <c r="H3084" s="57"/>
    </row>
    <row r="3085" spans="1:8">
      <c r="A3085" s="57"/>
      <c r="B3085" s="57"/>
      <c r="C3085" s="176">
        <v>42147.493799999997</v>
      </c>
      <c r="D3085" s="3" t="s">
        <v>445</v>
      </c>
      <c r="E3085" s="3" t="s">
        <v>7</v>
      </c>
      <c r="F3085" s="3" t="str">
        <f t="shared" si="48"/>
        <v>Retail</v>
      </c>
      <c r="G3085" s="3">
        <v>6</v>
      </c>
      <c r="H3085" s="57"/>
    </row>
    <row r="3086" spans="1:8">
      <c r="A3086" s="57"/>
      <c r="B3086" s="57"/>
      <c r="C3086" s="176">
        <v>41984.216699999997</v>
      </c>
      <c r="D3086" s="3" t="s">
        <v>446</v>
      </c>
      <c r="E3086" s="3" t="s">
        <v>6</v>
      </c>
      <c r="F3086" s="3" t="str">
        <f t="shared" si="48"/>
        <v>Retail</v>
      </c>
      <c r="G3086" s="3">
        <v>2</v>
      </c>
      <c r="H3086" s="57"/>
    </row>
    <row r="3087" spans="1:8">
      <c r="A3087" s="57"/>
      <c r="B3087" s="57"/>
      <c r="C3087" s="176">
        <v>42337.2111</v>
      </c>
      <c r="D3087" s="3" t="s">
        <v>446</v>
      </c>
      <c r="E3087" s="3" t="s">
        <v>9</v>
      </c>
      <c r="F3087" s="3" t="str">
        <f t="shared" si="48"/>
        <v>Wholesale</v>
      </c>
      <c r="G3087" s="3">
        <v>64</v>
      </c>
      <c r="H3087" s="57"/>
    </row>
    <row r="3088" spans="1:8">
      <c r="A3088" s="57"/>
      <c r="B3088" s="57"/>
      <c r="C3088" s="176">
        <v>42339.017399999997</v>
      </c>
      <c r="D3088" s="3" t="s">
        <v>447</v>
      </c>
      <c r="E3088" s="3" t="s">
        <v>6</v>
      </c>
      <c r="F3088" s="3" t="str">
        <f t="shared" si="48"/>
        <v>Wholesale</v>
      </c>
      <c r="G3088" s="3">
        <v>33</v>
      </c>
      <c r="H3088" s="57"/>
    </row>
    <row r="3089" spans="1:8">
      <c r="A3089" s="57"/>
      <c r="B3089" s="57"/>
      <c r="C3089" s="176">
        <v>42188.751400000001</v>
      </c>
      <c r="D3089" s="3" t="s">
        <v>446</v>
      </c>
      <c r="E3089" s="3" t="s">
        <v>452</v>
      </c>
      <c r="F3089" s="3" t="str">
        <f t="shared" si="48"/>
        <v>Retail</v>
      </c>
      <c r="G3089" s="3">
        <v>4</v>
      </c>
      <c r="H3089" s="57"/>
    </row>
    <row r="3090" spans="1:8">
      <c r="A3090" s="57"/>
      <c r="B3090" s="57"/>
      <c r="C3090" s="176">
        <v>42353.463900000002</v>
      </c>
      <c r="D3090" s="3" t="s">
        <v>445</v>
      </c>
      <c r="E3090" s="3" t="s">
        <v>453</v>
      </c>
      <c r="F3090" s="3" t="str">
        <f t="shared" si="48"/>
        <v>Retail</v>
      </c>
      <c r="G3090" s="3">
        <v>3</v>
      </c>
      <c r="H3090" s="57"/>
    </row>
    <row r="3091" spans="1:8">
      <c r="A3091" s="57"/>
      <c r="B3091" s="57"/>
      <c r="C3091" s="176">
        <v>42255.672899999998</v>
      </c>
      <c r="D3091" s="3" t="s">
        <v>447</v>
      </c>
      <c r="E3091" s="3" t="s">
        <v>10</v>
      </c>
      <c r="F3091" s="3" t="str">
        <f t="shared" si="48"/>
        <v>Wholesale</v>
      </c>
      <c r="G3091" s="3">
        <v>25</v>
      </c>
      <c r="H3091" s="57"/>
    </row>
    <row r="3092" spans="1:8">
      <c r="A3092" s="57"/>
      <c r="B3092" s="57"/>
      <c r="C3092" s="176">
        <v>41981.232600000003</v>
      </c>
      <c r="D3092" s="3" t="s">
        <v>449</v>
      </c>
      <c r="E3092" s="3" t="s">
        <v>312</v>
      </c>
      <c r="F3092" s="3" t="str">
        <f t="shared" si="48"/>
        <v>Wholesale</v>
      </c>
      <c r="G3092" s="3">
        <v>51</v>
      </c>
      <c r="H3092" s="57"/>
    </row>
    <row r="3093" spans="1:8">
      <c r="A3093" s="57"/>
      <c r="B3093" s="57"/>
      <c r="C3093" s="176">
        <v>41982.198600000003</v>
      </c>
      <c r="D3093" s="3" t="s">
        <v>445</v>
      </c>
      <c r="E3093" s="3" t="s">
        <v>6</v>
      </c>
      <c r="F3093" s="3" t="str">
        <f t="shared" si="48"/>
        <v>Retail</v>
      </c>
      <c r="G3093" s="3">
        <v>2</v>
      </c>
      <c r="H3093" s="57"/>
    </row>
    <row r="3094" spans="1:8">
      <c r="A3094" s="57"/>
      <c r="B3094" s="57"/>
      <c r="C3094" s="176">
        <v>42206.552100000001</v>
      </c>
      <c r="D3094" s="3" t="s">
        <v>446</v>
      </c>
      <c r="E3094" s="3" t="s">
        <v>10</v>
      </c>
      <c r="F3094" s="3" t="str">
        <f t="shared" si="48"/>
        <v>Wholesale</v>
      </c>
      <c r="G3094" s="3">
        <v>70</v>
      </c>
      <c r="H3094" s="57"/>
    </row>
    <row r="3095" spans="1:8">
      <c r="A3095" s="57"/>
      <c r="B3095" s="57"/>
      <c r="C3095" s="176">
        <v>42301.297899999998</v>
      </c>
      <c r="D3095" s="3" t="s">
        <v>447</v>
      </c>
      <c r="E3095" s="3" t="s">
        <v>453</v>
      </c>
      <c r="F3095" s="3" t="str">
        <f t="shared" si="48"/>
        <v>Wholesale</v>
      </c>
      <c r="G3095" s="3">
        <v>36</v>
      </c>
      <c r="H3095" s="57"/>
    </row>
    <row r="3096" spans="1:8">
      <c r="A3096" s="57"/>
      <c r="B3096" s="57"/>
      <c r="C3096" s="176">
        <v>42348.818800000001</v>
      </c>
      <c r="D3096" s="3" t="s">
        <v>449</v>
      </c>
      <c r="E3096" s="3" t="s">
        <v>459</v>
      </c>
      <c r="F3096" s="3" t="str">
        <f t="shared" si="48"/>
        <v>Retail</v>
      </c>
      <c r="G3096" s="3">
        <v>5</v>
      </c>
      <c r="H3096" s="57"/>
    </row>
    <row r="3097" spans="1:8">
      <c r="A3097" s="57"/>
      <c r="B3097" s="57"/>
      <c r="C3097" s="176">
        <v>42249.040300000001</v>
      </c>
      <c r="D3097" s="3" t="s">
        <v>447</v>
      </c>
      <c r="E3097" s="3" t="s">
        <v>451</v>
      </c>
      <c r="F3097" s="3" t="str">
        <f t="shared" si="48"/>
        <v>Retail</v>
      </c>
      <c r="G3097" s="3">
        <v>2</v>
      </c>
      <c r="H3097" s="57"/>
    </row>
    <row r="3098" spans="1:8">
      <c r="A3098" s="57"/>
      <c r="B3098" s="57"/>
      <c r="C3098" s="176">
        <v>42340.845099999999</v>
      </c>
      <c r="D3098" s="3" t="s">
        <v>445</v>
      </c>
      <c r="E3098" s="3" t="s">
        <v>452</v>
      </c>
      <c r="F3098" s="3" t="str">
        <f t="shared" si="48"/>
        <v>Wholesale</v>
      </c>
      <c r="G3098" s="3">
        <v>40</v>
      </c>
      <c r="H3098" s="57"/>
    </row>
    <row r="3099" spans="1:8">
      <c r="A3099" s="57"/>
      <c r="B3099" s="57"/>
      <c r="C3099" s="176">
        <v>42336.4931</v>
      </c>
      <c r="D3099" s="3" t="s">
        <v>446</v>
      </c>
      <c r="E3099" s="3" t="s">
        <v>6</v>
      </c>
      <c r="F3099" s="3" t="str">
        <f t="shared" si="48"/>
        <v>Retail</v>
      </c>
      <c r="G3099" s="3">
        <v>2</v>
      </c>
      <c r="H3099" s="57"/>
    </row>
    <row r="3100" spans="1:8">
      <c r="A3100" s="57"/>
      <c r="B3100" s="57"/>
      <c r="C3100" s="176">
        <v>41985.948600000003</v>
      </c>
      <c r="D3100" s="3" t="s">
        <v>446</v>
      </c>
      <c r="E3100" s="3" t="s">
        <v>114</v>
      </c>
      <c r="F3100" s="3" t="str">
        <f t="shared" si="48"/>
        <v>Wholesale</v>
      </c>
      <c r="G3100" s="3">
        <v>48</v>
      </c>
      <c r="H3100" s="57"/>
    </row>
    <row r="3101" spans="1:8">
      <c r="A3101" s="57"/>
      <c r="B3101" s="57"/>
      <c r="C3101" s="176">
        <v>42189.093800000002</v>
      </c>
      <c r="D3101" s="3" t="s">
        <v>445</v>
      </c>
      <c r="E3101" s="3" t="s">
        <v>453</v>
      </c>
      <c r="F3101" s="3" t="str">
        <f t="shared" si="48"/>
        <v>Wholesale</v>
      </c>
      <c r="G3101" s="3">
        <v>51</v>
      </c>
      <c r="H3101" s="57"/>
    </row>
    <row r="3102" spans="1:8">
      <c r="A3102" s="57"/>
      <c r="B3102" s="57"/>
      <c r="C3102" s="176">
        <v>42342.5118</v>
      </c>
      <c r="D3102" s="3" t="s">
        <v>445</v>
      </c>
      <c r="E3102" s="3" t="s">
        <v>452</v>
      </c>
      <c r="F3102" s="3" t="str">
        <f t="shared" si="48"/>
        <v>Wholesale</v>
      </c>
      <c r="G3102" s="3">
        <v>33</v>
      </c>
      <c r="H3102" s="57"/>
    </row>
    <row r="3103" spans="1:8">
      <c r="A3103" s="57"/>
      <c r="B3103" s="57"/>
      <c r="C3103" s="176">
        <v>41981.556900000003</v>
      </c>
      <c r="D3103" s="3" t="s">
        <v>446</v>
      </c>
      <c r="E3103" s="3" t="s">
        <v>453</v>
      </c>
      <c r="F3103" s="3" t="str">
        <f t="shared" si="48"/>
        <v>Wholesale</v>
      </c>
      <c r="G3103" s="3">
        <v>29</v>
      </c>
      <c r="H3103" s="57"/>
    </row>
    <row r="3104" spans="1:8">
      <c r="A3104" s="57"/>
      <c r="B3104" s="57"/>
      <c r="C3104" s="176">
        <v>42264.847199999997</v>
      </c>
      <c r="D3104" s="3" t="s">
        <v>445</v>
      </c>
      <c r="E3104" s="3" t="s">
        <v>452</v>
      </c>
      <c r="F3104" s="3" t="str">
        <f t="shared" si="48"/>
        <v>Retail</v>
      </c>
      <c r="G3104" s="3">
        <v>1</v>
      </c>
      <c r="H3104" s="57"/>
    </row>
    <row r="3105" spans="1:8">
      <c r="A3105" s="57"/>
      <c r="B3105" s="57"/>
      <c r="C3105" s="176">
        <v>42123.752800000002</v>
      </c>
      <c r="D3105" s="3" t="s">
        <v>447</v>
      </c>
      <c r="E3105" s="3" t="s">
        <v>10</v>
      </c>
      <c r="F3105" s="3" t="str">
        <f t="shared" si="48"/>
        <v>Retail</v>
      </c>
      <c r="G3105" s="3">
        <v>1</v>
      </c>
      <c r="H3105" s="57"/>
    </row>
    <row r="3106" spans="1:8">
      <c r="A3106" s="57"/>
      <c r="B3106" s="57"/>
      <c r="C3106" s="176">
        <v>42194.534699999997</v>
      </c>
      <c r="D3106" s="3" t="s">
        <v>445</v>
      </c>
      <c r="E3106" s="3" t="s">
        <v>455</v>
      </c>
      <c r="F3106" s="3" t="str">
        <f t="shared" si="48"/>
        <v>Retail</v>
      </c>
      <c r="G3106" s="3">
        <v>3</v>
      </c>
      <c r="H3106" s="57"/>
    </row>
    <row r="3107" spans="1:8">
      <c r="A3107" s="57"/>
      <c r="B3107" s="57"/>
      <c r="C3107" s="176">
        <v>41983.521500000003</v>
      </c>
      <c r="D3107" s="3" t="s">
        <v>449</v>
      </c>
      <c r="E3107" s="3" t="s">
        <v>6</v>
      </c>
      <c r="F3107" s="3" t="str">
        <f t="shared" si="48"/>
        <v>Retail</v>
      </c>
      <c r="G3107" s="3">
        <v>1</v>
      </c>
      <c r="H3107" s="57"/>
    </row>
    <row r="3108" spans="1:8">
      <c r="A3108" s="57"/>
      <c r="B3108" s="57"/>
      <c r="C3108" s="176">
        <v>42103.345099999999</v>
      </c>
      <c r="D3108" s="3" t="s">
        <v>447</v>
      </c>
      <c r="E3108" s="3" t="s">
        <v>110</v>
      </c>
      <c r="F3108" s="3" t="str">
        <f t="shared" si="48"/>
        <v>Wholesale</v>
      </c>
      <c r="G3108" s="3">
        <v>34</v>
      </c>
      <c r="H3108" s="57"/>
    </row>
    <row r="3109" spans="1:8">
      <c r="A3109" s="57"/>
      <c r="B3109" s="57"/>
      <c r="C3109" s="176">
        <v>42233.094400000002</v>
      </c>
      <c r="D3109" s="3" t="s">
        <v>446</v>
      </c>
      <c r="E3109" s="3" t="s">
        <v>6</v>
      </c>
      <c r="F3109" s="3" t="str">
        <f t="shared" si="48"/>
        <v>Retail</v>
      </c>
      <c r="G3109" s="3">
        <v>4</v>
      </c>
      <c r="H3109" s="57"/>
    </row>
    <row r="3110" spans="1:8">
      <c r="A3110" s="57"/>
      <c r="B3110" s="57"/>
      <c r="C3110" s="176">
        <v>42033.093099999998</v>
      </c>
      <c r="D3110" s="3" t="s">
        <v>447</v>
      </c>
      <c r="E3110" s="3" t="s">
        <v>453</v>
      </c>
      <c r="F3110" s="3" t="str">
        <f t="shared" si="48"/>
        <v>Retail</v>
      </c>
      <c r="G3110" s="3">
        <v>4</v>
      </c>
      <c r="H3110" s="57"/>
    </row>
    <row r="3111" spans="1:8">
      <c r="A3111" s="57"/>
      <c r="B3111" s="57"/>
      <c r="C3111" s="176">
        <v>42008.502099999998</v>
      </c>
      <c r="D3111" s="3" t="s">
        <v>445</v>
      </c>
      <c r="E3111" s="3" t="s">
        <v>110</v>
      </c>
      <c r="F3111" s="3" t="str">
        <f t="shared" si="48"/>
        <v>Retail</v>
      </c>
      <c r="G3111" s="3">
        <v>2</v>
      </c>
      <c r="H3111" s="57"/>
    </row>
    <row r="3112" spans="1:8">
      <c r="A3112" s="57"/>
      <c r="B3112" s="57"/>
      <c r="C3112" s="176">
        <v>42326.521500000003</v>
      </c>
      <c r="D3112" s="3" t="s">
        <v>446</v>
      </c>
      <c r="E3112" s="3" t="s">
        <v>6</v>
      </c>
      <c r="F3112" s="3" t="str">
        <f t="shared" si="48"/>
        <v>Wholesale</v>
      </c>
      <c r="G3112" s="3">
        <v>106</v>
      </c>
      <c r="H3112" s="57"/>
    </row>
    <row r="3113" spans="1:8">
      <c r="A3113" s="57"/>
      <c r="B3113" s="57"/>
      <c r="C3113" s="176">
        <v>42196.479200000002</v>
      </c>
      <c r="D3113" s="3" t="s">
        <v>447</v>
      </c>
      <c r="E3113" s="3" t="s">
        <v>460</v>
      </c>
      <c r="F3113" s="3" t="str">
        <f t="shared" si="48"/>
        <v>Retail</v>
      </c>
      <c r="G3113" s="3">
        <v>7</v>
      </c>
      <c r="H3113" s="57"/>
    </row>
    <row r="3114" spans="1:8">
      <c r="A3114" s="57"/>
      <c r="B3114" s="57"/>
      <c r="C3114" s="176">
        <v>42095.8125</v>
      </c>
      <c r="D3114" s="3" t="s">
        <v>446</v>
      </c>
      <c r="E3114" s="3" t="s">
        <v>453</v>
      </c>
      <c r="F3114" s="3" t="str">
        <f t="shared" si="48"/>
        <v>Wholesale</v>
      </c>
      <c r="G3114" s="3">
        <v>65</v>
      </c>
      <c r="H3114" s="57"/>
    </row>
    <row r="3115" spans="1:8">
      <c r="A3115" s="57"/>
      <c r="B3115" s="57"/>
      <c r="C3115" s="176">
        <v>42156.7264</v>
      </c>
      <c r="D3115" s="3" t="s">
        <v>447</v>
      </c>
      <c r="E3115" s="3" t="s">
        <v>457</v>
      </c>
      <c r="F3115" s="3" t="str">
        <f t="shared" si="48"/>
        <v>Wholesale</v>
      </c>
      <c r="G3115" s="3">
        <v>31</v>
      </c>
      <c r="H3115" s="57"/>
    </row>
    <row r="3116" spans="1:8">
      <c r="A3116" s="57"/>
      <c r="B3116" s="57"/>
      <c r="C3116" s="176">
        <v>42344.470800000003</v>
      </c>
      <c r="D3116" s="3" t="s">
        <v>445</v>
      </c>
      <c r="E3116" s="3" t="s">
        <v>453</v>
      </c>
      <c r="F3116" s="3" t="str">
        <f t="shared" si="48"/>
        <v>Retail</v>
      </c>
      <c r="G3116" s="3">
        <v>6</v>
      </c>
      <c r="H3116" s="57"/>
    </row>
    <row r="3117" spans="1:8">
      <c r="A3117" s="57"/>
      <c r="B3117" s="57"/>
      <c r="C3117" s="176">
        <v>41983.497900000002</v>
      </c>
      <c r="D3117" s="3" t="s">
        <v>445</v>
      </c>
      <c r="E3117" s="3" t="s">
        <v>114</v>
      </c>
      <c r="F3117" s="3" t="str">
        <f t="shared" si="48"/>
        <v>Retail</v>
      </c>
      <c r="G3117" s="3">
        <v>2</v>
      </c>
      <c r="H3117" s="57"/>
    </row>
    <row r="3118" spans="1:8">
      <c r="A3118" s="57"/>
      <c r="B3118" s="57"/>
      <c r="C3118" s="176">
        <v>42221.517399999997</v>
      </c>
      <c r="D3118" s="3" t="s">
        <v>446</v>
      </c>
      <c r="E3118" s="3" t="s">
        <v>9</v>
      </c>
      <c r="F3118" s="3" t="str">
        <f t="shared" si="48"/>
        <v>Retail</v>
      </c>
      <c r="G3118" s="3">
        <v>2</v>
      </c>
      <c r="H3118" s="57"/>
    </row>
    <row r="3119" spans="1:8">
      <c r="A3119" s="57"/>
      <c r="B3119" s="57"/>
      <c r="C3119" s="176">
        <v>42327.997199999998</v>
      </c>
      <c r="D3119" s="3" t="s">
        <v>449</v>
      </c>
      <c r="E3119" s="3" t="s">
        <v>6</v>
      </c>
      <c r="F3119" s="3" t="str">
        <f t="shared" si="48"/>
        <v>Retail</v>
      </c>
      <c r="G3119" s="3">
        <v>7</v>
      </c>
      <c r="H3119" s="57"/>
    </row>
    <row r="3120" spans="1:8">
      <c r="A3120" s="57"/>
      <c r="B3120" s="57"/>
      <c r="C3120" s="176">
        <v>41981.8125</v>
      </c>
      <c r="D3120" s="3" t="s">
        <v>445</v>
      </c>
      <c r="E3120" s="3" t="s">
        <v>6</v>
      </c>
      <c r="F3120" s="3" t="str">
        <f t="shared" si="48"/>
        <v>Retail</v>
      </c>
      <c r="G3120" s="3">
        <v>4</v>
      </c>
      <c r="H3120" s="57"/>
    </row>
    <row r="3121" spans="1:8">
      <c r="A3121" s="57"/>
      <c r="B3121" s="57"/>
      <c r="C3121" s="176">
        <v>42357.7431</v>
      </c>
      <c r="D3121" s="3" t="s">
        <v>446</v>
      </c>
      <c r="E3121" s="3" t="s">
        <v>452</v>
      </c>
      <c r="F3121" s="3" t="str">
        <f t="shared" si="48"/>
        <v>Retail</v>
      </c>
      <c r="G3121" s="3">
        <v>1</v>
      </c>
      <c r="H3121" s="57"/>
    </row>
    <row r="3122" spans="1:8">
      <c r="A3122" s="57"/>
      <c r="B3122" s="57"/>
      <c r="C3122" s="176">
        <v>41984.5458</v>
      </c>
      <c r="D3122" s="3" t="s">
        <v>445</v>
      </c>
      <c r="E3122" s="3" t="s">
        <v>453</v>
      </c>
      <c r="F3122" s="3" t="str">
        <f t="shared" si="48"/>
        <v>Retail</v>
      </c>
      <c r="G3122" s="3">
        <v>7</v>
      </c>
      <c r="H3122" s="57"/>
    </row>
    <row r="3123" spans="1:8">
      <c r="A3123" s="57"/>
      <c r="B3123" s="57"/>
      <c r="C3123" s="176">
        <v>41985.552100000001</v>
      </c>
      <c r="D3123" s="3" t="s">
        <v>445</v>
      </c>
      <c r="E3123" s="3" t="s">
        <v>453</v>
      </c>
      <c r="F3123" s="3" t="str">
        <f t="shared" si="48"/>
        <v>Retail</v>
      </c>
      <c r="G3123" s="3">
        <v>3</v>
      </c>
      <c r="H3123" s="57"/>
    </row>
    <row r="3124" spans="1:8">
      <c r="A3124" s="57"/>
      <c r="B3124" s="57"/>
      <c r="C3124" s="176">
        <v>42337.514600000002</v>
      </c>
      <c r="D3124" s="3" t="s">
        <v>446</v>
      </c>
      <c r="E3124" s="3" t="s">
        <v>453</v>
      </c>
      <c r="F3124" s="3" t="str">
        <f t="shared" si="48"/>
        <v>Retail</v>
      </c>
      <c r="G3124" s="3">
        <v>4</v>
      </c>
      <c r="H3124" s="57"/>
    </row>
    <row r="3125" spans="1:8">
      <c r="A3125" s="57"/>
      <c r="B3125" s="57"/>
      <c r="C3125" s="176">
        <v>42357.552100000001</v>
      </c>
      <c r="D3125" s="3" t="s">
        <v>446</v>
      </c>
      <c r="E3125" s="3" t="s">
        <v>312</v>
      </c>
      <c r="F3125" s="3" t="str">
        <f t="shared" si="48"/>
        <v>Wholesale</v>
      </c>
      <c r="G3125" s="3">
        <v>145</v>
      </c>
      <c r="H3125" s="57"/>
    </row>
    <row r="3126" spans="1:8">
      <c r="A3126" s="57"/>
      <c r="B3126" s="57"/>
      <c r="C3126" s="176">
        <v>42139.147900000004</v>
      </c>
      <c r="D3126" s="3" t="s">
        <v>447</v>
      </c>
      <c r="E3126" s="3" t="s">
        <v>453</v>
      </c>
      <c r="F3126" s="3" t="str">
        <f t="shared" si="48"/>
        <v>Retail</v>
      </c>
      <c r="G3126" s="3">
        <v>8</v>
      </c>
      <c r="H3126" s="57"/>
    </row>
    <row r="3127" spans="1:8">
      <c r="A3127" s="57"/>
      <c r="B3127" s="57"/>
      <c r="C3127" s="176">
        <v>42103.529900000001</v>
      </c>
      <c r="D3127" s="3" t="s">
        <v>446</v>
      </c>
      <c r="E3127" s="3" t="s">
        <v>110</v>
      </c>
      <c r="F3127" s="3" t="str">
        <f t="shared" si="48"/>
        <v>Wholesale</v>
      </c>
      <c r="G3127" s="3">
        <v>68</v>
      </c>
      <c r="H3127" s="57"/>
    </row>
    <row r="3128" spans="1:8">
      <c r="A3128" s="57"/>
      <c r="B3128" s="57"/>
      <c r="C3128" s="176">
        <v>42244.463199999998</v>
      </c>
      <c r="D3128" s="3" t="s">
        <v>446</v>
      </c>
      <c r="E3128" s="3" t="s">
        <v>453</v>
      </c>
      <c r="F3128" s="3" t="str">
        <f t="shared" si="48"/>
        <v>Wholesale</v>
      </c>
      <c r="G3128" s="3">
        <v>80</v>
      </c>
      <c r="H3128" s="57"/>
    </row>
    <row r="3129" spans="1:8">
      <c r="A3129" s="57"/>
      <c r="B3129" s="57"/>
      <c r="C3129" s="176">
        <v>41983.809699999998</v>
      </c>
      <c r="D3129" s="3" t="s">
        <v>445</v>
      </c>
      <c r="E3129" s="3" t="s">
        <v>6</v>
      </c>
      <c r="F3129" s="3" t="str">
        <f t="shared" si="48"/>
        <v>Retail</v>
      </c>
      <c r="G3129" s="3">
        <v>2</v>
      </c>
      <c r="H3129" s="57"/>
    </row>
    <row r="3130" spans="1:8">
      <c r="A3130" s="57"/>
      <c r="B3130" s="57"/>
      <c r="C3130" s="176">
        <v>42342.719400000002</v>
      </c>
      <c r="D3130" s="3" t="s">
        <v>445</v>
      </c>
      <c r="E3130" s="3" t="s">
        <v>461</v>
      </c>
      <c r="F3130" s="3" t="str">
        <f t="shared" si="48"/>
        <v>Wholesale</v>
      </c>
      <c r="G3130" s="3">
        <v>26</v>
      </c>
      <c r="H3130" s="57"/>
    </row>
    <row r="3131" spans="1:8">
      <c r="A3131" s="57"/>
      <c r="B3131" s="57"/>
      <c r="C3131" s="176">
        <v>41980.558299999997</v>
      </c>
      <c r="D3131" s="3" t="s">
        <v>445</v>
      </c>
      <c r="E3131" s="3" t="s">
        <v>452</v>
      </c>
      <c r="F3131" s="3" t="str">
        <f t="shared" si="48"/>
        <v>Retail</v>
      </c>
      <c r="G3131" s="3">
        <v>1</v>
      </c>
      <c r="H3131" s="57"/>
    </row>
    <row r="3132" spans="1:8">
      <c r="A3132" s="57"/>
      <c r="B3132" s="57"/>
      <c r="C3132" s="176">
        <v>42357.549299999999</v>
      </c>
      <c r="D3132" s="3" t="s">
        <v>447</v>
      </c>
      <c r="E3132" s="3" t="s">
        <v>10</v>
      </c>
      <c r="F3132" s="3" t="str">
        <f t="shared" si="48"/>
        <v>Retail</v>
      </c>
      <c r="G3132" s="3">
        <v>5</v>
      </c>
      <c r="H3132" s="57"/>
    </row>
    <row r="3133" spans="1:8">
      <c r="A3133" s="57"/>
      <c r="B3133" s="57"/>
      <c r="C3133" s="176">
        <v>42165.489600000001</v>
      </c>
      <c r="D3133" s="3" t="s">
        <v>445</v>
      </c>
      <c r="E3133" s="3" t="s">
        <v>112</v>
      </c>
      <c r="F3133" s="3" t="str">
        <f t="shared" si="48"/>
        <v>Wholesale</v>
      </c>
      <c r="G3133" s="3">
        <v>57</v>
      </c>
      <c r="H3133" s="57"/>
    </row>
    <row r="3134" spans="1:8">
      <c r="A3134" s="57"/>
      <c r="B3134" s="57"/>
      <c r="C3134" s="176">
        <v>41977.746500000001</v>
      </c>
      <c r="D3134" s="3" t="s">
        <v>446</v>
      </c>
      <c r="E3134" s="3" t="s">
        <v>457</v>
      </c>
      <c r="F3134" s="3" t="str">
        <f t="shared" si="48"/>
        <v>Wholesale</v>
      </c>
      <c r="G3134" s="3">
        <v>40</v>
      </c>
      <c r="H3134" s="57"/>
    </row>
    <row r="3135" spans="1:8">
      <c r="A3135" s="57"/>
      <c r="B3135" s="57"/>
      <c r="C3135" s="176">
        <v>42178.768799999998</v>
      </c>
      <c r="D3135" s="3" t="s">
        <v>447</v>
      </c>
      <c r="E3135" s="3" t="s">
        <v>453</v>
      </c>
      <c r="F3135" s="3" t="str">
        <f t="shared" si="48"/>
        <v>Retail</v>
      </c>
      <c r="G3135" s="3">
        <v>1</v>
      </c>
      <c r="H3135" s="57"/>
    </row>
    <row r="3136" spans="1:8">
      <c r="A3136" s="57"/>
      <c r="B3136" s="57"/>
      <c r="C3136" s="176">
        <v>41981.823600000003</v>
      </c>
      <c r="D3136" s="3" t="s">
        <v>447</v>
      </c>
      <c r="E3136" s="3" t="s">
        <v>453</v>
      </c>
      <c r="F3136" s="3" t="str">
        <f t="shared" si="48"/>
        <v>Retail</v>
      </c>
      <c r="G3136" s="3">
        <v>4</v>
      </c>
      <c r="H3136" s="57"/>
    </row>
    <row r="3137" spans="1:8">
      <c r="A3137" s="57"/>
      <c r="B3137" s="57"/>
      <c r="C3137" s="176">
        <v>42248.3056</v>
      </c>
      <c r="D3137" s="3" t="s">
        <v>445</v>
      </c>
      <c r="E3137" s="3" t="s">
        <v>457</v>
      </c>
      <c r="F3137" s="3" t="str">
        <f t="shared" si="48"/>
        <v>Retail</v>
      </c>
      <c r="G3137" s="3">
        <v>3</v>
      </c>
      <c r="H3137" s="57"/>
    </row>
    <row r="3138" spans="1:8">
      <c r="A3138" s="57"/>
      <c r="B3138" s="57"/>
      <c r="C3138" s="176">
        <v>42192.547899999998</v>
      </c>
      <c r="D3138" s="3" t="s">
        <v>445</v>
      </c>
      <c r="E3138" s="3" t="s">
        <v>453</v>
      </c>
      <c r="F3138" s="3" t="str">
        <f t="shared" si="48"/>
        <v>Wholesale</v>
      </c>
      <c r="G3138" s="3">
        <v>42</v>
      </c>
      <c r="H3138" s="57"/>
    </row>
    <row r="3139" spans="1:8">
      <c r="A3139" s="57"/>
      <c r="B3139" s="57"/>
      <c r="C3139" s="176">
        <v>42204.088900000002</v>
      </c>
      <c r="D3139" s="3" t="s">
        <v>445</v>
      </c>
      <c r="E3139" s="3" t="s">
        <v>458</v>
      </c>
      <c r="F3139" s="3" t="str">
        <f t="shared" si="48"/>
        <v>Retail</v>
      </c>
      <c r="G3139" s="3">
        <v>2</v>
      </c>
      <c r="H3139" s="57"/>
    </row>
    <row r="3140" spans="1:8">
      <c r="A3140" s="57"/>
      <c r="B3140" s="57"/>
      <c r="C3140" s="176">
        <v>42167.818099999997</v>
      </c>
      <c r="D3140" s="3" t="s">
        <v>445</v>
      </c>
      <c r="E3140" s="3" t="s">
        <v>6</v>
      </c>
      <c r="F3140" s="3" t="str">
        <f t="shared" si="48"/>
        <v>Wholesale</v>
      </c>
      <c r="G3140" s="3">
        <v>30</v>
      </c>
      <c r="H3140" s="57"/>
    </row>
    <row r="3141" spans="1:8">
      <c r="A3141" s="57"/>
      <c r="B3141" s="57"/>
      <c r="C3141" s="176">
        <v>42169.7451</v>
      </c>
      <c r="D3141" s="3" t="s">
        <v>445</v>
      </c>
      <c r="E3141" s="3" t="s">
        <v>8</v>
      </c>
      <c r="F3141" s="3" t="str">
        <f t="shared" si="48"/>
        <v>Retail</v>
      </c>
      <c r="G3141" s="3">
        <v>6</v>
      </c>
      <c r="H3141" s="57"/>
    </row>
    <row r="3142" spans="1:8">
      <c r="A3142" s="57"/>
      <c r="B3142" s="57"/>
      <c r="C3142" s="176">
        <v>42360.487500000003</v>
      </c>
      <c r="D3142" s="3" t="s">
        <v>447</v>
      </c>
      <c r="E3142" s="3" t="s">
        <v>7</v>
      </c>
      <c r="F3142" s="3" t="str">
        <f t="shared" si="48"/>
        <v>Wholesale</v>
      </c>
      <c r="G3142" s="3">
        <v>50</v>
      </c>
      <c r="H3142" s="57"/>
    </row>
    <row r="3143" spans="1:8">
      <c r="A3143" s="57"/>
      <c r="B3143" s="57"/>
      <c r="C3143" s="176">
        <v>41987.55</v>
      </c>
      <c r="D3143" s="3" t="s">
        <v>449</v>
      </c>
      <c r="E3143" s="3" t="s">
        <v>453</v>
      </c>
      <c r="F3143" s="3" t="str">
        <f t="shared" si="48"/>
        <v>Wholesale</v>
      </c>
      <c r="G3143" s="3">
        <v>68</v>
      </c>
      <c r="H3143" s="57"/>
    </row>
    <row r="3144" spans="1:8">
      <c r="A3144" s="57"/>
      <c r="B3144" s="57"/>
      <c r="C3144" s="176">
        <v>42280.380599999997</v>
      </c>
      <c r="D3144" s="3" t="s">
        <v>445</v>
      </c>
      <c r="E3144" s="3" t="s">
        <v>458</v>
      </c>
      <c r="F3144" s="3" t="str">
        <f t="shared" si="48"/>
        <v>Wholesale</v>
      </c>
      <c r="G3144" s="3">
        <v>71</v>
      </c>
      <c r="H3144" s="57"/>
    </row>
    <row r="3145" spans="1:8">
      <c r="A3145" s="57"/>
      <c r="B3145" s="57"/>
      <c r="C3145" s="176">
        <v>41982.543799999999</v>
      </c>
      <c r="D3145" s="3" t="s">
        <v>445</v>
      </c>
      <c r="E3145" s="3" t="s">
        <v>10</v>
      </c>
      <c r="F3145" s="3" t="str">
        <f t="shared" si="48"/>
        <v>Retail</v>
      </c>
      <c r="G3145" s="3">
        <v>1</v>
      </c>
      <c r="H3145" s="57"/>
    </row>
    <row r="3146" spans="1:8">
      <c r="A3146" s="57"/>
      <c r="B3146" s="57"/>
      <c r="C3146" s="176">
        <v>42346.481299999999</v>
      </c>
      <c r="D3146" s="3" t="s">
        <v>445</v>
      </c>
      <c r="E3146" s="3" t="s">
        <v>453</v>
      </c>
      <c r="F3146" s="3" t="str">
        <f t="shared" ref="F3146:F3209" si="49">IF(G3146&lt;10,"Retail","Wholesale")</f>
        <v>Retail</v>
      </c>
      <c r="G3146" s="3">
        <v>3</v>
      </c>
      <c r="H3146" s="57"/>
    </row>
    <row r="3147" spans="1:8">
      <c r="A3147" s="57"/>
      <c r="B3147" s="57"/>
      <c r="C3147" s="176">
        <v>42362.781300000002</v>
      </c>
      <c r="D3147" s="3" t="s">
        <v>446</v>
      </c>
      <c r="E3147" s="3" t="s">
        <v>110</v>
      </c>
      <c r="F3147" s="3" t="str">
        <f t="shared" si="49"/>
        <v>Wholesale</v>
      </c>
      <c r="G3147" s="3">
        <v>42</v>
      </c>
      <c r="H3147" s="57"/>
    </row>
    <row r="3148" spans="1:8">
      <c r="A3148" s="57"/>
      <c r="B3148" s="57"/>
      <c r="C3148" s="176">
        <v>42320.691700000003</v>
      </c>
      <c r="D3148" s="3" t="s">
        <v>445</v>
      </c>
      <c r="E3148" s="3" t="s">
        <v>452</v>
      </c>
      <c r="F3148" s="3" t="str">
        <f t="shared" si="49"/>
        <v>Wholesale</v>
      </c>
      <c r="G3148" s="3">
        <v>43</v>
      </c>
      <c r="H3148" s="57"/>
    </row>
    <row r="3149" spans="1:8">
      <c r="A3149" s="57"/>
      <c r="B3149" s="57"/>
      <c r="C3149" s="176">
        <v>42171.465300000003</v>
      </c>
      <c r="D3149" s="3" t="s">
        <v>445</v>
      </c>
      <c r="E3149" s="3" t="s">
        <v>453</v>
      </c>
      <c r="F3149" s="3" t="str">
        <f t="shared" si="49"/>
        <v>Retail</v>
      </c>
      <c r="G3149" s="3">
        <v>2</v>
      </c>
      <c r="H3149" s="57"/>
    </row>
    <row r="3150" spans="1:8">
      <c r="A3150" s="57"/>
      <c r="B3150" s="57"/>
      <c r="C3150" s="176">
        <v>42259.505599999997</v>
      </c>
      <c r="D3150" s="3" t="s">
        <v>445</v>
      </c>
      <c r="E3150" s="3" t="s">
        <v>6</v>
      </c>
      <c r="F3150" s="3" t="str">
        <f t="shared" si="49"/>
        <v>Wholesale</v>
      </c>
      <c r="G3150" s="3">
        <v>133</v>
      </c>
      <c r="H3150" s="57"/>
    </row>
    <row r="3151" spans="1:8">
      <c r="A3151" s="57"/>
      <c r="B3151" s="57"/>
      <c r="C3151" s="176">
        <v>41980.459699999999</v>
      </c>
      <c r="D3151" s="3" t="s">
        <v>446</v>
      </c>
      <c r="E3151" s="3" t="s">
        <v>453</v>
      </c>
      <c r="F3151" s="3" t="str">
        <f t="shared" si="49"/>
        <v>Wholesale</v>
      </c>
      <c r="G3151" s="3">
        <v>66</v>
      </c>
      <c r="H3151" s="57"/>
    </row>
    <row r="3152" spans="1:8">
      <c r="A3152" s="57"/>
      <c r="B3152" s="57"/>
      <c r="C3152" s="176">
        <v>42345.514600000002</v>
      </c>
      <c r="D3152" s="3" t="s">
        <v>445</v>
      </c>
      <c r="E3152" s="3" t="s">
        <v>10</v>
      </c>
      <c r="F3152" s="3" t="str">
        <f t="shared" si="49"/>
        <v>Retail</v>
      </c>
      <c r="G3152" s="3">
        <v>3</v>
      </c>
      <c r="H3152" s="57"/>
    </row>
    <row r="3153" spans="1:8">
      <c r="A3153" s="57"/>
      <c r="B3153" s="57"/>
      <c r="C3153" s="176">
        <v>42199.5049</v>
      </c>
      <c r="D3153" s="3" t="s">
        <v>445</v>
      </c>
      <c r="E3153" s="3" t="s">
        <v>453</v>
      </c>
      <c r="F3153" s="3" t="str">
        <f t="shared" si="49"/>
        <v>Retail</v>
      </c>
      <c r="G3153" s="3">
        <v>2</v>
      </c>
      <c r="H3153" s="57"/>
    </row>
    <row r="3154" spans="1:8">
      <c r="A3154" s="57"/>
      <c r="B3154" s="57"/>
      <c r="C3154" s="176">
        <v>42160.3174</v>
      </c>
      <c r="D3154" s="3" t="s">
        <v>445</v>
      </c>
      <c r="E3154" s="3" t="s">
        <v>454</v>
      </c>
      <c r="F3154" s="3" t="str">
        <f t="shared" si="49"/>
        <v>Retail</v>
      </c>
      <c r="G3154" s="3">
        <v>5</v>
      </c>
      <c r="H3154" s="57"/>
    </row>
    <row r="3155" spans="1:8">
      <c r="A3155" s="57"/>
      <c r="B3155" s="57"/>
      <c r="C3155" s="176">
        <v>42115.481899999999</v>
      </c>
      <c r="D3155" s="3" t="s">
        <v>447</v>
      </c>
      <c r="E3155" s="3" t="s">
        <v>312</v>
      </c>
      <c r="F3155" s="3" t="str">
        <f t="shared" si="49"/>
        <v>Wholesale</v>
      </c>
      <c r="G3155" s="3">
        <v>34</v>
      </c>
      <c r="H3155" s="57"/>
    </row>
    <row r="3156" spans="1:8">
      <c r="A3156" s="57"/>
      <c r="B3156" s="57"/>
      <c r="C3156" s="176">
        <v>42349.188900000001</v>
      </c>
      <c r="D3156" s="3" t="s">
        <v>445</v>
      </c>
      <c r="E3156" s="3" t="s">
        <v>452</v>
      </c>
      <c r="F3156" s="3" t="str">
        <f t="shared" si="49"/>
        <v>Retail</v>
      </c>
      <c r="G3156" s="3">
        <v>1</v>
      </c>
      <c r="H3156" s="57"/>
    </row>
    <row r="3157" spans="1:8">
      <c r="A3157" s="57"/>
      <c r="B3157" s="57"/>
      <c r="C3157" s="176">
        <v>41982.119400000003</v>
      </c>
      <c r="D3157" s="3" t="s">
        <v>446</v>
      </c>
      <c r="E3157" s="3" t="s">
        <v>114</v>
      </c>
      <c r="F3157" s="3" t="str">
        <f t="shared" si="49"/>
        <v>Retail</v>
      </c>
      <c r="G3157" s="3">
        <v>8</v>
      </c>
      <c r="H3157" s="57"/>
    </row>
    <row r="3158" spans="1:8">
      <c r="A3158" s="57"/>
      <c r="B3158" s="57"/>
      <c r="C3158" s="176">
        <v>42065.774299999997</v>
      </c>
      <c r="D3158" s="3" t="s">
        <v>445</v>
      </c>
      <c r="E3158" s="3" t="s">
        <v>460</v>
      </c>
      <c r="F3158" s="3" t="str">
        <f t="shared" si="49"/>
        <v>Retail</v>
      </c>
      <c r="G3158" s="3">
        <v>2</v>
      </c>
      <c r="H3158" s="57"/>
    </row>
    <row r="3159" spans="1:8">
      <c r="A3159" s="57"/>
      <c r="B3159" s="57"/>
      <c r="C3159" s="176">
        <v>41985.536800000002</v>
      </c>
      <c r="D3159" s="3" t="s">
        <v>445</v>
      </c>
      <c r="E3159" s="3" t="s">
        <v>452</v>
      </c>
      <c r="F3159" s="3" t="str">
        <f t="shared" si="49"/>
        <v>Wholesale</v>
      </c>
      <c r="G3159" s="3">
        <v>65</v>
      </c>
      <c r="H3159" s="57"/>
    </row>
    <row r="3160" spans="1:8">
      <c r="A3160" s="57"/>
      <c r="B3160" s="57"/>
      <c r="C3160" s="176">
        <v>42158.546499999997</v>
      </c>
      <c r="D3160" s="3" t="s">
        <v>449</v>
      </c>
      <c r="E3160" s="3" t="s">
        <v>458</v>
      </c>
      <c r="F3160" s="3" t="str">
        <f t="shared" si="49"/>
        <v>Wholesale</v>
      </c>
      <c r="G3160" s="3">
        <v>142</v>
      </c>
      <c r="H3160" s="57"/>
    </row>
    <row r="3161" spans="1:8">
      <c r="A3161" s="57"/>
      <c r="B3161" s="57"/>
      <c r="C3161" s="176">
        <v>42319.536800000002</v>
      </c>
      <c r="D3161" s="3" t="s">
        <v>445</v>
      </c>
      <c r="E3161" s="3" t="s">
        <v>453</v>
      </c>
      <c r="F3161" s="3" t="str">
        <f t="shared" si="49"/>
        <v>Wholesale</v>
      </c>
      <c r="G3161" s="3">
        <v>27</v>
      </c>
      <c r="H3161" s="57"/>
    </row>
    <row r="3162" spans="1:8">
      <c r="A3162" s="57"/>
      <c r="B3162" s="57"/>
      <c r="C3162" s="176">
        <v>42333.943800000001</v>
      </c>
      <c r="D3162" s="3" t="s">
        <v>449</v>
      </c>
      <c r="E3162" s="3" t="s">
        <v>114</v>
      </c>
      <c r="F3162" s="3" t="str">
        <f t="shared" si="49"/>
        <v>Wholesale</v>
      </c>
      <c r="G3162" s="3">
        <v>10</v>
      </c>
      <c r="H3162" s="57"/>
    </row>
    <row r="3163" spans="1:8">
      <c r="A3163" s="57"/>
      <c r="B3163" s="57"/>
      <c r="C3163" s="176">
        <v>42190.706299999998</v>
      </c>
      <c r="D3163" s="3" t="s">
        <v>445</v>
      </c>
      <c r="E3163" s="3" t="s">
        <v>6</v>
      </c>
      <c r="F3163" s="3" t="str">
        <f t="shared" si="49"/>
        <v>Wholesale</v>
      </c>
      <c r="G3163" s="3">
        <v>51</v>
      </c>
      <c r="H3163" s="57"/>
    </row>
    <row r="3164" spans="1:8">
      <c r="A3164" s="57"/>
      <c r="B3164" s="57"/>
      <c r="C3164" s="176">
        <v>42168.558299999997</v>
      </c>
      <c r="D3164" s="3" t="s">
        <v>447</v>
      </c>
      <c r="E3164" s="3" t="s">
        <v>454</v>
      </c>
      <c r="F3164" s="3" t="str">
        <f t="shared" si="49"/>
        <v>Retail</v>
      </c>
      <c r="G3164" s="3">
        <v>1</v>
      </c>
      <c r="H3164" s="57"/>
    </row>
    <row r="3165" spans="1:8">
      <c r="A3165" s="57"/>
      <c r="B3165" s="57"/>
      <c r="C3165" s="176">
        <v>42240.120799999997</v>
      </c>
      <c r="D3165" s="3" t="s">
        <v>445</v>
      </c>
      <c r="E3165" s="3" t="s">
        <v>7</v>
      </c>
      <c r="F3165" s="3" t="str">
        <f t="shared" si="49"/>
        <v>Retail</v>
      </c>
      <c r="G3165" s="3">
        <v>4</v>
      </c>
      <c r="H3165" s="57"/>
    </row>
    <row r="3166" spans="1:8">
      <c r="A3166" s="57"/>
      <c r="B3166" s="57"/>
      <c r="C3166" s="176">
        <v>42147.600700000003</v>
      </c>
      <c r="D3166" s="3" t="s">
        <v>446</v>
      </c>
      <c r="E3166" s="3" t="s">
        <v>451</v>
      </c>
      <c r="F3166" s="3" t="str">
        <f t="shared" si="49"/>
        <v>Wholesale</v>
      </c>
      <c r="G3166" s="3">
        <v>43</v>
      </c>
      <c r="H3166" s="57"/>
    </row>
    <row r="3167" spans="1:8">
      <c r="A3167" s="57"/>
      <c r="B3167" s="57"/>
      <c r="C3167" s="176">
        <v>42239.785400000001</v>
      </c>
      <c r="D3167" s="3" t="s">
        <v>447</v>
      </c>
      <c r="E3167" s="3" t="s">
        <v>453</v>
      </c>
      <c r="F3167" s="3" t="str">
        <f t="shared" si="49"/>
        <v>Retail</v>
      </c>
      <c r="G3167" s="3">
        <v>5</v>
      </c>
      <c r="H3167" s="57"/>
    </row>
    <row r="3168" spans="1:8">
      <c r="A3168" s="57"/>
      <c r="B3168" s="57"/>
      <c r="C3168" s="176">
        <v>42212.4611</v>
      </c>
      <c r="D3168" s="3" t="s">
        <v>447</v>
      </c>
      <c r="E3168" s="3" t="s">
        <v>452</v>
      </c>
      <c r="F3168" s="3" t="str">
        <f t="shared" si="49"/>
        <v>Retail</v>
      </c>
      <c r="G3168" s="3">
        <v>2</v>
      </c>
      <c r="H3168" s="57"/>
    </row>
    <row r="3169" spans="1:8">
      <c r="A3169" s="57"/>
      <c r="B3169" s="57"/>
      <c r="C3169" s="176">
        <v>42308.784</v>
      </c>
      <c r="D3169" s="3" t="s">
        <v>446</v>
      </c>
      <c r="E3169" s="3" t="s">
        <v>453</v>
      </c>
      <c r="F3169" s="3" t="str">
        <f t="shared" si="49"/>
        <v>Wholesale</v>
      </c>
      <c r="G3169" s="3">
        <v>38</v>
      </c>
      <c r="H3169" s="57"/>
    </row>
    <row r="3170" spans="1:8">
      <c r="A3170" s="57"/>
      <c r="B3170" s="57"/>
      <c r="C3170" s="176">
        <v>42267.656300000002</v>
      </c>
      <c r="D3170" s="3" t="s">
        <v>446</v>
      </c>
      <c r="E3170" s="3" t="s">
        <v>312</v>
      </c>
      <c r="F3170" s="3" t="str">
        <f t="shared" si="49"/>
        <v>Retail</v>
      </c>
      <c r="G3170" s="3">
        <v>4</v>
      </c>
      <c r="H3170" s="57"/>
    </row>
    <row r="3171" spans="1:8">
      <c r="A3171" s="57"/>
      <c r="B3171" s="57"/>
      <c r="C3171" s="176">
        <v>41979.541700000002</v>
      </c>
      <c r="D3171" s="3" t="s">
        <v>449</v>
      </c>
      <c r="E3171" s="3" t="s">
        <v>6</v>
      </c>
      <c r="F3171" s="3" t="str">
        <f t="shared" si="49"/>
        <v>Retail</v>
      </c>
      <c r="G3171" s="3">
        <v>1</v>
      </c>
      <c r="H3171" s="57"/>
    </row>
    <row r="3172" spans="1:8">
      <c r="A3172" s="57"/>
      <c r="B3172" s="57"/>
      <c r="C3172" s="176">
        <v>42158.462500000001</v>
      </c>
      <c r="D3172" s="3" t="s">
        <v>446</v>
      </c>
      <c r="E3172" s="3" t="s">
        <v>110</v>
      </c>
      <c r="F3172" s="3" t="str">
        <f t="shared" si="49"/>
        <v>Retail</v>
      </c>
      <c r="G3172" s="3">
        <v>6</v>
      </c>
      <c r="H3172" s="57"/>
    </row>
    <row r="3173" spans="1:8">
      <c r="A3173" s="57"/>
      <c r="B3173" s="57"/>
      <c r="C3173" s="176">
        <v>42253.215300000003</v>
      </c>
      <c r="D3173" s="3" t="s">
        <v>445</v>
      </c>
      <c r="E3173" s="3" t="s">
        <v>10</v>
      </c>
      <c r="F3173" s="3" t="str">
        <f t="shared" si="49"/>
        <v>Retail</v>
      </c>
      <c r="G3173" s="3">
        <v>2</v>
      </c>
      <c r="H3173" s="57"/>
    </row>
    <row r="3174" spans="1:8">
      <c r="A3174" s="57"/>
      <c r="B3174" s="57"/>
      <c r="C3174" s="176">
        <v>42239.133999999998</v>
      </c>
      <c r="D3174" s="3" t="s">
        <v>445</v>
      </c>
      <c r="E3174" s="3" t="s">
        <v>6</v>
      </c>
      <c r="F3174" s="3" t="str">
        <f t="shared" si="49"/>
        <v>Wholesale</v>
      </c>
      <c r="G3174" s="3">
        <v>41</v>
      </c>
      <c r="H3174" s="57"/>
    </row>
    <row r="3175" spans="1:8">
      <c r="A3175" s="57"/>
      <c r="B3175" s="57"/>
      <c r="C3175" s="176">
        <v>41987.547200000001</v>
      </c>
      <c r="D3175" s="3" t="s">
        <v>447</v>
      </c>
      <c r="E3175" s="3" t="s">
        <v>312</v>
      </c>
      <c r="F3175" s="3" t="str">
        <f t="shared" si="49"/>
        <v>Retail</v>
      </c>
      <c r="G3175" s="3">
        <v>1</v>
      </c>
      <c r="H3175" s="57"/>
    </row>
    <row r="3176" spans="1:8">
      <c r="A3176" s="57"/>
      <c r="B3176" s="57"/>
      <c r="C3176" s="176">
        <v>42348.513899999998</v>
      </c>
      <c r="D3176" s="3" t="s">
        <v>445</v>
      </c>
      <c r="E3176" s="3" t="s">
        <v>114</v>
      </c>
      <c r="F3176" s="3" t="str">
        <f t="shared" si="49"/>
        <v>Wholesale</v>
      </c>
      <c r="G3176" s="3">
        <v>36</v>
      </c>
      <c r="H3176" s="57"/>
    </row>
    <row r="3177" spans="1:8">
      <c r="A3177" s="57"/>
      <c r="B3177" s="57"/>
      <c r="C3177" s="176">
        <v>41981.525699999998</v>
      </c>
      <c r="D3177" s="3" t="s">
        <v>447</v>
      </c>
      <c r="E3177" s="3" t="s">
        <v>453</v>
      </c>
      <c r="F3177" s="3" t="str">
        <f t="shared" si="49"/>
        <v>Retail</v>
      </c>
      <c r="G3177" s="3">
        <v>2</v>
      </c>
      <c r="H3177" s="57"/>
    </row>
    <row r="3178" spans="1:8">
      <c r="A3178" s="57"/>
      <c r="B3178" s="57"/>
      <c r="C3178" s="176">
        <v>42334.4542</v>
      </c>
      <c r="D3178" s="3" t="s">
        <v>445</v>
      </c>
      <c r="E3178" s="3" t="s">
        <v>453</v>
      </c>
      <c r="F3178" s="3" t="str">
        <f t="shared" si="49"/>
        <v>Retail</v>
      </c>
      <c r="G3178" s="3">
        <v>5</v>
      </c>
      <c r="H3178" s="57"/>
    </row>
    <row r="3179" spans="1:8">
      <c r="A3179" s="57"/>
      <c r="B3179" s="57"/>
      <c r="C3179" s="176">
        <v>41984.556900000003</v>
      </c>
      <c r="D3179" s="3" t="s">
        <v>447</v>
      </c>
      <c r="E3179" s="3" t="s">
        <v>448</v>
      </c>
      <c r="F3179" s="3" t="str">
        <f t="shared" si="49"/>
        <v>Retail</v>
      </c>
      <c r="G3179" s="3">
        <v>2</v>
      </c>
      <c r="H3179" s="57"/>
    </row>
    <row r="3180" spans="1:8">
      <c r="A3180" s="57"/>
      <c r="B3180" s="57"/>
      <c r="C3180" s="176">
        <v>42211.546499999997</v>
      </c>
      <c r="D3180" s="3" t="s">
        <v>445</v>
      </c>
      <c r="E3180" s="3" t="s">
        <v>455</v>
      </c>
      <c r="F3180" s="3" t="str">
        <f t="shared" si="49"/>
        <v>Retail</v>
      </c>
      <c r="G3180" s="3">
        <v>5</v>
      </c>
      <c r="H3180" s="57"/>
    </row>
    <row r="3181" spans="1:8">
      <c r="A3181" s="57"/>
      <c r="B3181" s="57"/>
      <c r="C3181" s="176">
        <v>42158.110399999998</v>
      </c>
      <c r="D3181" s="3" t="s">
        <v>445</v>
      </c>
      <c r="E3181" s="3" t="s">
        <v>453</v>
      </c>
      <c r="F3181" s="3" t="str">
        <f t="shared" si="49"/>
        <v>Wholesale</v>
      </c>
      <c r="G3181" s="3">
        <v>25</v>
      </c>
      <c r="H3181" s="57"/>
    </row>
    <row r="3182" spans="1:8">
      <c r="A3182" s="57"/>
      <c r="B3182" s="57"/>
      <c r="C3182" s="176">
        <v>42267.450700000001</v>
      </c>
      <c r="D3182" s="3" t="s">
        <v>446</v>
      </c>
      <c r="E3182" s="3" t="s">
        <v>6</v>
      </c>
      <c r="F3182" s="3" t="str">
        <f t="shared" si="49"/>
        <v>Wholesale</v>
      </c>
      <c r="G3182" s="3">
        <v>33</v>
      </c>
      <c r="H3182" s="57"/>
    </row>
    <row r="3183" spans="1:8">
      <c r="A3183" s="57"/>
      <c r="B3183" s="57"/>
      <c r="C3183" s="176">
        <v>42197.064599999998</v>
      </c>
      <c r="D3183" s="3" t="s">
        <v>447</v>
      </c>
      <c r="E3183" s="3" t="s">
        <v>312</v>
      </c>
      <c r="F3183" s="3" t="str">
        <f t="shared" si="49"/>
        <v>Retail</v>
      </c>
      <c r="G3183" s="3">
        <v>3</v>
      </c>
      <c r="H3183" s="57"/>
    </row>
    <row r="3184" spans="1:8">
      <c r="A3184" s="57"/>
      <c r="B3184" s="57"/>
      <c r="C3184" s="176">
        <v>41983.507599999997</v>
      </c>
      <c r="D3184" s="3" t="s">
        <v>447</v>
      </c>
      <c r="E3184" s="3" t="s">
        <v>461</v>
      </c>
      <c r="F3184" s="3" t="str">
        <f t="shared" si="49"/>
        <v>Wholesale</v>
      </c>
      <c r="G3184" s="3">
        <v>31</v>
      </c>
      <c r="H3184" s="57"/>
    </row>
    <row r="3185" spans="1:8">
      <c r="A3185" s="57"/>
      <c r="B3185" s="57"/>
      <c r="C3185" s="176">
        <v>41985.4306</v>
      </c>
      <c r="D3185" s="3" t="s">
        <v>447</v>
      </c>
      <c r="E3185" s="3" t="s">
        <v>453</v>
      </c>
      <c r="F3185" s="3" t="str">
        <f t="shared" si="49"/>
        <v>Retail</v>
      </c>
      <c r="G3185" s="3">
        <v>7</v>
      </c>
      <c r="H3185" s="57"/>
    </row>
    <row r="3186" spans="1:8">
      <c r="A3186" s="57"/>
      <c r="B3186" s="57"/>
      <c r="C3186" s="176">
        <v>42130.5389</v>
      </c>
      <c r="D3186" s="3" t="s">
        <v>445</v>
      </c>
      <c r="E3186" s="3" t="s">
        <v>9</v>
      </c>
      <c r="F3186" s="3" t="str">
        <f t="shared" si="49"/>
        <v>Wholesale</v>
      </c>
      <c r="G3186" s="3">
        <v>26</v>
      </c>
      <c r="H3186" s="57"/>
    </row>
    <row r="3187" spans="1:8">
      <c r="A3187" s="57"/>
      <c r="B3187" s="57"/>
      <c r="C3187" s="176">
        <v>42215.457600000002</v>
      </c>
      <c r="D3187" s="3" t="s">
        <v>445</v>
      </c>
      <c r="E3187" s="3" t="s">
        <v>114</v>
      </c>
      <c r="F3187" s="3" t="str">
        <f t="shared" si="49"/>
        <v>Wholesale</v>
      </c>
      <c r="G3187" s="3">
        <v>71</v>
      </c>
      <c r="H3187" s="57"/>
    </row>
    <row r="3188" spans="1:8">
      <c r="A3188" s="57"/>
      <c r="B3188" s="57"/>
      <c r="C3188" s="176">
        <v>42299.587500000001</v>
      </c>
      <c r="D3188" s="3" t="s">
        <v>445</v>
      </c>
      <c r="E3188" s="3" t="s">
        <v>453</v>
      </c>
      <c r="F3188" s="3" t="str">
        <f t="shared" si="49"/>
        <v>Wholesale</v>
      </c>
      <c r="G3188" s="3">
        <v>67</v>
      </c>
      <c r="H3188" s="57"/>
    </row>
    <row r="3189" spans="1:8">
      <c r="A3189" s="57"/>
      <c r="B3189" s="57"/>
      <c r="C3189" s="176">
        <v>42186.190999999999</v>
      </c>
      <c r="D3189" s="3" t="s">
        <v>445</v>
      </c>
      <c r="E3189" s="3" t="s">
        <v>10</v>
      </c>
      <c r="F3189" s="3" t="str">
        <f t="shared" si="49"/>
        <v>Wholesale</v>
      </c>
      <c r="G3189" s="3">
        <v>46</v>
      </c>
      <c r="H3189" s="57"/>
    </row>
    <row r="3190" spans="1:8">
      <c r="A3190" s="57"/>
      <c r="B3190" s="57"/>
      <c r="C3190" s="176">
        <v>42214.597900000001</v>
      </c>
      <c r="D3190" s="3" t="s">
        <v>447</v>
      </c>
      <c r="E3190" s="3" t="s">
        <v>114</v>
      </c>
      <c r="F3190" s="3" t="str">
        <f t="shared" si="49"/>
        <v>Retail</v>
      </c>
      <c r="G3190" s="3">
        <v>1</v>
      </c>
      <c r="H3190" s="57"/>
    </row>
    <row r="3191" spans="1:8">
      <c r="A3191" s="57"/>
      <c r="B3191" s="57"/>
      <c r="C3191" s="176">
        <v>42280.752099999998</v>
      </c>
      <c r="D3191" s="3" t="s">
        <v>445</v>
      </c>
      <c r="E3191" s="3" t="s">
        <v>453</v>
      </c>
      <c r="F3191" s="3" t="str">
        <f t="shared" si="49"/>
        <v>Retail</v>
      </c>
      <c r="G3191" s="3">
        <v>3</v>
      </c>
      <c r="H3191" s="57"/>
    </row>
    <row r="3192" spans="1:8">
      <c r="A3192" s="57"/>
      <c r="B3192" s="57"/>
      <c r="C3192" s="176">
        <v>41982.797200000001</v>
      </c>
      <c r="D3192" s="3" t="s">
        <v>445</v>
      </c>
      <c r="E3192" s="3" t="s">
        <v>10</v>
      </c>
      <c r="F3192" s="3" t="str">
        <f t="shared" si="49"/>
        <v>Wholesale</v>
      </c>
      <c r="G3192" s="3">
        <v>32</v>
      </c>
      <c r="H3192" s="57"/>
    </row>
    <row r="3193" spans="1:8">
      <c r="A3193" s="57"/>
      <c r="B3193" s="57"/>
      <c r="C3193" s="176">
        <v>42317.092400000001</v>
      </c>
      <c r="D3193" s="3" t="s">
        <v>445</v>
      </c>
      <c r="E3193" s="3" t="s">
        <v>312</v>
      </c>
      <c r="F3193" s="3" t="str">
        <f t="shared" si="49"/>
        <v>Retail</v>
      </c>
      <c r="G3193" s="3">
        <v>1</v>
      </c>
      <c r="H3193" s="57"/>
    </row>
    <row r="3194" spans="1:8">
      <c r="A3194" s="57"/>
      <c r="B3194" s="57"/>
      <c r="C3194" s="176">
        <v>42068.534</v>
      </c>
      <c r="D3194" s="3" t="s">
        <v>445</v>
      </c>
      <c r="E3194" s="3" t="s">
        <v>9</v>
      </c>
      <c r="F3194" s="3" t="str">
        <f t="shared" si="49"/>
        <v>Retail</v>
      </c>
      <c r="G3194" s="3">
        <v>9</v>
      </c>
      <c r="H3194" s="57"/>
    </row>
    <row r="3195" spans="1:8">
      <c r="A3195" s="57"/>
      <c r="B3195" s="57"/>
      <c r="C3195" s="176">
        <v>42327.749300000003</v>
      </c>
      <c r="D3195" s="3" t="s">
        <v>446</v>
      </c>
      <c r="E3195" s="3" t="s">
        <v>114</v>
      </c>
      <c r="F3195" s="3" t="str">
        <f t="shared" si="49"/>
        <v>Wholesale</v>
      </c>
      <c r="G3195" s="3">
        <v>81</v>
      </c>
      <c r="H3195" s="57"/>
    </row>
    <row r="3196" spans="1:8">
      <c r="A3196" s="57"/>
      <c r="B3196" s="57"/>
      <c r="C3196" s="176">
        <v>41984.8514</v>
      </c>
      <c r="D3196" s="3" t="s">
        <v>446</v>
      </c>
      <c r="E3196" s="3" t="s">
        <v>110</v>
      </c>
      <c r="F3196" s="3" t="str">
        <f t="shared" si="49"/>
        <v>Retail</v>
      </c>
      <c r="G3196" s="3">
        <v>2</v>
      </c>
      <c r="H3196" s="57"/>
    </row>
    <row r="3197" spans="1:8">
      <c r="A3197" s="57"/>
      <c r="B3197" s="57"/>
      <c r="C3197" s="176">
        <v>42261.690300000002</v>
      </c>
      <c r="D3197" s="3" t="s">
        <v>447</v>
      </c>
      <c r="E3197" s="3" t="s">
        <v>460</v>
      </c>
      <c r="F3197" s="3" t="str">
        <f t="shared" si="49"/>
        <v>Retail</v>
      </c>
      <c r="G3197" s="3">
        <v>2</v>
      </c>
      <c r="H3197" s="57"/>
    </row>
    <row r="3198" spans="1:8">
      <c r="A3198" s="57"/>
      <c r="B3198" s="57"/>
      <c r="C3198" s="176">
        <v>41987.734700000001</v>
      </c>
      <c r="D3198" s="3" t="s">
        <v>447</v>
      </c>
      <c r="E3198" s="3" t="s">
        <v>453</v>
      </c>
      <c r="F3198" s="3" t="str">
        <f t="shared" si="49"/>
        <v>Retail</v>
      </c>
      <c r="G3198" s="3">
        <v>5</v>
      </c>
      <c r="H3198" s="57"/>
    </row>
    <row r="3199" spans="1:8">
      <c r="A3199" s="57"/>
      <c r="B3199" s="57"/>
      <c r="C3199" s="176">
        <v>41982.186099999999</v>
      </c>
      <c r="D3199" s="3" t="s">
        <v>445</v>
      </c>
      <c r="E3199" s="3" t="s">
        <v>10</v>
      </c>
      <c r="F3199" s="3" t="str">
        <f t="shared" si="49"/>
        <v>Wholesale</v>
      </c>
      <c r="G3199" s="3">
        <v>32</v>
      </c>
      <c r="H3199" s="57"/>
    </row>
    <row r="3200" spans="1:8">
      <c r="A3200" s="57"/>
      <c r="B3200" s="57"/>
      <c r="C3200" s="176">
        <v>42222.159699999997</v>
      </c>
      <c r="D3200" s="3" t="s">
        <v>446</v>
      </c>
      <c r="E3200" s="3" t="s">
        <v>453</v>
      </c>
      <c r="F3200" s="3" t="str">
        <f t="shared" si="49"/>
        <v>Retail</v>
      </c>
      <c r="G3200" s="3">
        <v>2</v>
      </c>
      <c r="H3200" s="57"/>
    </row>
    <row r="3201" spans="1:8">
      <c r="A3201" s="57"/>
      <c r="B3201" s="57"/>
      <c r="C3201" s="176">
        <v>42200.802100000001</v>
      </c>
      <c r="D3201" s="3" t="s">
        <v>445</v>
      </c>
      <c r="E3201" s="3" t="s">
        <v>453</v>
      </c>
      <c r="F3201" s="3" t="str">
        <f t="shared" si="49"/>
        <v>Retail</v>
      </c>
      <c r="G3201" s="3">
        <v>4</v>
      </c>
      <c r="H3201" s="57"/>
    </row>
    <row r="3202" spans="1:8">
      <c r="A3202" s="57"/>
      <c r="B3202" s="57"/>
      <c r="C3202" s="176">
        <v>42178.159699999997</v>
      </c>
      <c r="D3202" s="3" t="s">
        <v>445</v>
      </c>
      <c r="E3202" s="3" t="s">
        <v>114</v>
      </c>
      <c r="F3202" s="3" t="str">
        <f t="shared" si="49"/>
        <v>Retail</v>
      </c>
      <c r="G3202" s="3">
        <v>6</v>
      </c>
      <c r="H3202" s="57"/>
    </row>
    <row r="3203" spans="1:8">
      <c r="A3203" s="57"/>
      <c r="B3203" s="57"/>
      <c r="C3203" s="176">
        <v>42171.734700000001</v>
      </c>
      <c r="D3203" s="3" t="s">
        <v>446</v>
      </c>
      <c r="E3203" s="3" t="s">
        <v>312</v>
      </c>
      <c r="F3203" s="3" t="str">
        <f t="shared" si="49"/>
        <v>Retail</v>
      </c>
      <c r="G3203" s="3">
        <v>1</v>
      </c>
      <c r="H3203" s="57"/>
    </row>
    <row r="3204" spans="1:8">
      <c r="A3204" s="57"/>
      <c r="B3204" s="57"/>
      <c r="C3204" s="176">
        <v>42353.744400000003</v>
      </c>
      <c r="D3204" s="3" t="s">
        <v>449</v>
      </c>
      <c r="E3204" s="3" t="s">
        <v>114</v>
      </c>
      <c r="F3204" s="3" t="str">
        <f t="shared" si="49"/>
        <v>Wholesale</v>
      </c>
      <c r="G3204" s="3">
        <v>17</v>
      </c>
      <c r="H3204" s="57"/>
    </row>
    <row r="3205" spans="1:8">
      <c r="A3205" s="57"/>
      <c r="B3205" s="57"/>
      <c r="C3205" s="176">
        <v>42258.531300000002</v>
      </c>
      <c r="D3205" s="3" t="s">
        <v>447</v>
      </c>
      <c r="E3205" s="3" t="s">
        <v>456</v>
      </c>
      <c r="F3205" s="3" t="str">
        <f t="shared" si="49"/>
        <v>Wholesale</v>
      </c>
      <c r="G3205" s="3">
        <v>23</v>
      </c>
      <c r="H3205" s="57"/>
    </row>
    <row r="3206" spans="1:8">
      <c r="A3206" s="57"/>
      <c r="B3206" s="57"/>
      <c r="C3206" s="176">
        <v>41984.486100000002</v>
      </c>
      <c r="D3206" s="3" t="s">
        <v>447</v>
      </c>
      <c r="E3206" s="3" t="s">
        <v>9</v>
      </c>
      <c r="F3206" s="3" t="str">
        <f t="shared" si="49"/>
        <v>Wholesale</v>
      </c>
      <c r="G3206" s="3">
        <v>33</v>
      </c>
      <c r="H3206" s="57"/>
    </row>
    <row r="3207" spans="1:8">
      <c r="A3207" s="57"/>
      <c r="B3207" s="57"/>
      <c r="C3207" s="176">
        <v>42354.990299999998</v>
      </c>
      <c r="D3207" s="3" t="s">
        <v>445</v>
      </c>
      <c r="E3207" s="3" t="s">
        <v>453</v>
      </c>
      <c r="F3207" s="3" t="str">
        <f t="shared" si="49"/>
        <v>Retail</v>
      </c>
      <c r="G3207" s="3">
        <v>2</v>
      </c>
      <c r="H3207" s="57"/>
    </row>
    <row r="3208" spans="1:8">
      <c r="A3208" s="57"/>
      <c r="B3208" s="57"/>
      <c r="C3208" s="176">
        <v>42353.522900000004</v>
      </c>
      <c r="D3208" s="3" t="s">
        <v>445</v>
      </c>
      <c r="E3208" s="3" t="s">
        <v>312</v>
      </c>
      <c r="F3208" s="3" t="str">
        <f t="shared" si="49"/>
        <v>Retail</v>
      </c>
      <c r="G3208" s="3">
        <v>2</v>
      </c>
      <c r="H3208" s="57"/>
    </row>
    <row r="3209" spans="1:8">
      <c r="A3209" s="57"/>
      <c r="B3209" s="57"/>
      <c r="C3209" s="176">
        <v>42216.4951</v>
      </c>
      <c r="D3209" s="3" t="s">
        <v>445</v>
      </c>
      <c r="E3209" s="3" t="s">
        <v>10</v>
      </c>
      <c r="F3209" s="3" t="str">
        <f t="shared" si="49"/>
        <v>Retail</v>
      </c>
      <c r="G3209" s="3">
        <v>1</v>
      </c>
      <c r="H3209" s="57"/>
    </row>
    <row r="3210" spans="1:8">
      <c r="A3210" s="57"/>
      <c r="B3210" s="57"/>
      <c r="C3210" s="176">
        <v>42328.837500000001</v>
      </c>
      <c r="D3210" s="3" t="s">
        <v>445</v>
      </c>
      <c r="E3210" s="3" t="s">
        <v>453</v>
      </c>
      <c r="F3210" s="3" t="str">
        <f t="shared" ref="F3210:F3273" si="50">IF(G3210&lt;10,"Retail","Wholesale")</f>
        <v>Wholesale</v>
      </c>
      <c r="G3210" s="3">
        <v>154</v>
      </c>
      <c r="H3210" s="57"/>
    </row>
    <row r="3211" spans="1:8">
      <c r="A3211" s="57"/>
      <c r="B3211" s="57"/>
      <c r="C3211" s="176">
        <v>42353.536800000002</v>
      </c>
      <c r="D3211" s="3" t="s">
        <v>447</v>
      </c>
      <c r="E3211" s="3" t="s">
        <v>112</v>
      </c>
      <c r="F3211" s="3" t="str">
        <f t="shared" si="50"/>
        <v>Retail</v>
      </c>
      <c r="G3211" s="3">
        <v>1</v>
      </c>
      <c r="H3211" s="57"/>
    </row>
    <row r="3212" spans="1:8">
      <c r="A3212" s="57"/>
      <c r="B3212" s="57"/>
      <c r="C3212" s="176">
        <v>42318.5389</v>
      </c>
      <c r="D3212" s="3" t="s">
        <v>445</v>
      </c>
      <c r="E3212" s="3" t="s">
        <v>6</v>
      </c>
      <c r="F3212" s="3" t="str">
        <f t="shared" si="50"/>
        <v>Retail</v>
      </c>
      <c r="G3212" s="3">
        <v>4</v>
      </c>
      <c r="H3212" s="57"/>
    </row>
    <row r="3213" spans="1:8">
      <c r="A3213" s="57"/>
      <c r="B3213" s="57"/>
      <c r="C3213" s="176">
        <v>42338.785400000001</v>
      </c>
      <c r="D3213" s="3" t="s">
        <v>445</v>
      </c>
      <c r="E3213" s="3" t="s">
        <v>457</v>
      </c>
      <c r="F3213" s="3" t="str">
        <f t="shared" si="50"/>
        <v>Retail</v>
      </c>
      <c r="G3213" s="3">
        <v>5</v>
      </c>
      <c r="H3213" s="57"/>
    </row>
    <row r="3214" spans="1:8">
      <c r="A3214" s="57"/>
      <c r="B3214" s="57"/>
      <c r="C3214" s="176">
        <v>42060.156300000002</v>
      </c>
      <c r="D3214" s="3" t="s">
        <v>446</v>
      </c>
      <c r="E3214" s="3" t="s">
        <v>110</v>
      </c>
      <c r="F3214" s="3" t="str">
        <f t="shared" si="50"/>
        <v>Retail</v>
      </c>
      <c r="G3214" s="3">
        <v>2</v>
      </c>
      <c r="H3214" s="57"/>
    </row>
    <row r="3215" spans="1:8">
      <c r="A3215" s="57"/>
      <c r="B3215" s="57"/>
      <c r="C3215" s="176">
        <v>41986.188900000001</v>
      </c>
      <c r="D3215" s="3" t="s">
        <v>445</v>
      </c>
      <c r="E3215" s="3" t="s">
        <v>452</v>
      </c>
      <c r="F3215" s="3" t="str">
        <f t="shared" si="50"/>
        <v>Retail</v>
      </c>
      <c r="G3215" s="3">
        <v>4</v>
      </c>
      <c r="H3215" s="57"/>
    </row>
    <row r="3216" spans="1:8">
      <c r="A3216" s="57"/>
      <c r="B3216" s="57"/>
      <c r="C3216" s="176">
        <v>42167.463199999998</v>
      </c>
      <c r="D3216" s="3" t="s">
        <v>447</v>
      </c>
      <c r="E3216" s="3" t="s">
        <v>456</v>
      </c>
      <c r="F3216" s="3" t="str">
        <f t="shared" si="50"/>
        <v>Retail</v>
      </c>
      <c r="G3216" s="3">
        <v>3</v>
      </c>
      <c r="H3216" s="57"/>
    </row>
    <row r="3217" spans="1:8">
      <c r="A3217" s="57"/>
      <c r="B3217" s="57"/>
      <c r="C3217" s="176">
        <v>42272.727099999996</v>
      </c>
      <c r="D3217" s="3" t="s">
        <v>449</v>
      </c>
      <c r="E3217" s="3" t="s">
        <v>453</v>
      </c>
      <c r="F3217" s="3" t="str">
        <f t="shared" si="50"/>
        <v>Retail</v>
      </c>
      <c r="G3217" s="3">
        <v>4</v>
      </c>
      <c r="H3217" s="57"/>
    </row>
    <row r="3218" spans="1:8">
      <c r="A3218" s="57"/>
      <c r="B3218" s="57"/>
      <c r="C3218" s="176">
        <v>42364.7569</v>
      </c>
      <c r="D3218" s="3" t="s">
        <v>449</v>
      </c>
      <c r="E3218" s="3" t="s">
        <v>6</v>
      </c>
      <c r="F3218" s="3" t="str">
        <f t="shared" si="50"/>
        <v>Retail</v>
      </c>
      <c r="G3218" s="3">
        <v>6</v>
      </c>
      <c r="H3218" s="57"/>
    </row>
    <row r="3219" spans="1:8">
      <c r="A3219" s="57"/>
      <c r="B3219" s="57"/>
      <c r="C3219" s="176">
        <v>42340.455600000001</v>
      </c>
      <c r="D3219" s="3" t="s">
        <v>449</v>
      </c>
      <c r="E3219" s="3" t="s">
        <v>453</v>
      </c>
      <c r="F3219" s="3" t="str">
        <f t="shared" si="50"/>
        <v>Retail</v>
      </c>
      <c r="G3219" s="3">
        <v>1</v>
      </c>
      <c r="H3219" s="57"/>
    </row>
    <row r="3220" spans="1:8">
      <c r="A3220" s="57"/>
      <c r="B3220" s="57"/>
      <c r="C3220" s="176">
        <v>42199.070099999997</v>
      </c>
      <c r="D3220" s="3" t="s">
        <v>445</v>
      </c>
      <c r="E3220" s="3" t="s">
        <v>461</v>
      </c>
      <c r="F3220" s="3" t="str">
        <f t="shared" si="50"/>
        <v>Wholesale</v>
      </c>
      <c r="G3220" s="3">
        <v>156</v>
      </c>
      <c r="H3220" s="57"/>
    </row>
    <row r="3221" spans="1:8">
      <c r="A3221" s="57"/>
      <c r="B3221" s="57"/>
      <c r="C3221" s="176">
        <v>42362.536099999998</v>
      </c>
      <c r="D3221" s="3" t="s">
        <v>446</v>
      </c>
      <c r="E3221" s="3" t="s">
        <v>8</v>
      </c>
      <c r="F3221" s="3" t="str">
        <f t="shared" si="50"/>
        <v>Wholesale</v>
      </c>
      <c r="G3221" s="3">
        <v>42</v>
      </c>
      <c r="H3221" s="57"/>
    </row>
    <row r="3222" spans="1:8">
      <c r="A3222" s="57"/>
      <c r="B3222" s="57"/>
      <c r="C3222" s="176">
        <v>42347.501400000001</v>
      </c>
      <c r="D3222" s="3" t="s">
        <v>445</v>
      </c>
      <c r="E3222" s="3" t="s">
        <v>453</v>
      </c>
      <c r="F3222" s="3" t="str">
        <f t="shared" si="50"/>
        <v>Wholesale</v>
      </c>
      <c r="G3222" s="3">
        <v>34</v>
      </c>
      <c r="H3222" s="57"/>
    </row>
    <row r="3223" spans="1:8">
      <c r="A3223" s="57"/>
      <c r="B3223" s="57"/>
      <c r="C3223" s="176">
        <v>42279.7549</v>
      </c>
      <c r="D3223" s="3" t="s">
        <v>447</v>
      </c>
      <c r="E3223" s="3" t="s">
        <v>453</v>
      </c>
      <c r="F3223" s="3" t="str">
        <f t="shared" si="50"/>
        <v>Retail</v>
      </c>
      <c r="G3223" s="3">
        <v>3</v>
      </c>
      <c r="H3223" s="57"/>
    </row>
    <row r="3224" spans="1:8">
      <c r="A3224" s="57"/>
      <c r="B3224" s="57"/>
      <c r="C3224" s="176">
        <v>42282.156300000002</v>
      </c>
      <c r="D3224" s="3" t="s">
        <v>445</v>
      </c>
      <c r="E3224" s="3" t="s">
        <v>453</v>
      </c>
      <c r="F3224" s="3" t="str">
        <f t="shared" si="50"/>
        <v>Retail</v>
      </c>
      <c r="G3224" s="3">
        <v>6</v>
      </c>
      <c r="H3224" s="57"/>
    </row>
    <row r="3225" spans="1:8">
      <c r="A3225" s="57"/>
      <c r="B3225" s="57"/>
      <c r="C3225" s="176">
        <v>42292.552100000001</v>
      </c>
      <c r="D3225" s="3" t="s">
        <v>445</v>
      </c>
      <c r="E3225" s="3" t="s">
        <v>453</v>
      </c>
      <c r="F3225" s="3" t="str">
        <f t="shared" si="50"/>
        <v>Retail</v>
      </c>
      <c r="G3225" s="3">
        <v>7</v>
      </c>
      <c r="H3225" s="57"/>
    </row>
    <row r="3226" spans="1:8">
      <c r="A3226" s="57"/>
      <c r="B3226" s="57"/>
      <c r="C3226" s="176">
        <v>42170.531300000002</v>
      </c>
      <c r="D3226" s="3" t="s">
        <v>449</v>
      </c>
      <c r="E3226" s="3" t="s">
        <v>453</v>
      </c>
      <c r="F3226" s="3" t="str">
        <f t="shared" si="50"/>
        <v>Retail</v>
      </c>
      <c r="G3226" s="3">
        <v>7</v>
      </c>
      <c r="H3226" s="57"/>
    </row>
    <row r="3227" spans="1:8">
      <c r="A3227" s="57"/>
      <c r="B3227" s="57"/>
      <c r="C3227" s="176">
        <v>42222.761100000003</v>
      </c>
      <c r="D3227" s="3" t="s">
        <v>446</v>
      </c>
      <c r="E3227" s="3" t="s">
        <v>114</v>
      </c>
      <c r="F3227" s="3" t="str">
        <f t="shared" si="50"/>
        <v>Wholesale</v>
      </c>
      <c r="G3227" s="3">
        <v>28</v>
      </c>
      <c r="H3227" s="57"/>
    </row>
    <row r="3228" spans="1:8">
      <c r="A3228" s="57"/>
      <c r="B3228" s="57"/>
      <c r="C3228" s="176">
        <v>41981.802100000001</v>
      </c>
      <c r="D3228" s="3" t="s">
        <v>445</v>
      </c>
      <c r="E3228" s="3" t="s">
        <v>10</v>
      </c>
      <c r="F3228" s="3" t="str">
        <f t="shared" si="50"/>
        <v>Retail</v>
      </c>
      <c r="G3228" s="3">
        <v>7</v>
      </c>
      <c r="H3228" s="57"/>
    </row>
    <row r="3229" spans="1:8">
      <c r="A3229" s="57"/>
      <c r="B3229" s="57"/>
      <c r="C3229" s="176">
        <v>42250.508999999998</v>
      </c>
      <c r="D3229" s="3" t="s">
        <v>446</v>
      </c>
      <c r="E3229" s="3" t="s">
        <v>453</v>
      </c>
      <c r="F3229" s="3" t="str">
        <f t="shared" si="50"/>
        <v>Retail</v>
      </c>
      <c r="G3229" s="3">
        <v>1</v>
      </c>
      <c r="H3229" s="57"/>
    </row>
    <row r="3230" spans="1:8">
      <c r="A3230" s="57"/>
      <c r="B3230" s="57"/>
      <c r="C3230" s="176">
        <v>42332.502099999998</v>
      </c>
      <c r="D3230" s="3" t="s">
        <v>445</v>
      </c>
      <c r="E3230" s="3" t="s">
        <v>453</v>
      </c>
      <c r="F3230" s="3" t="str">
        <f t="shared" si="50"/>
        <v>Retail</v>
      </c>
      <c r="G3230" s="3">
        <v>1</v>
      </c>
      <c r="H3230" s="57"/>
    </row>
    <row r="3231" spans="1:8">
      <c r="A3231" s="57"/>
      <c r="B3231" s="57"/>
      <c r="C3231" s="176">
        <v>42169.117400000003</v>
      </c>
      <c r="D3231" s="3" t="s">
        <v>449</v>
      </c>
      <c r="E3231" s="3" t="s">
        <v>6</v>
      </c>
      <c r="F3231" s="3" t="str">
        <f t="shared" si="50"/>
        <v>Retail</v>
      </c>
      <c r="G3231" s="3">
        <v>1</v>
      </c>
      <c r="H3231" s="57"/>
    </row>
    <row r="3232" spans="1:8">
      <c r="A3232" s="57"/>
      <c r="B3232" s="57"/>
      <c r="C3232" s="176">
        <v>42248.884700000002</v>
      </c>
      <c r="D3232" s="3" t="s">
        <v>445</v>
      </c>
      <c r="E3232" s="3" t="s">
        <v>6</v>
      </c>
      <c r="F3232" s="3" t="str">
        <f t="shared" si="50"/>
        <v>Wholesale</v>
      </c>
      <c r="G3232" s="3">
        <v>40</v>
      </c>
      <c r="H3232" s="57"/>
    </row>
    <row r="3233" spans="1:8">
      <c r="A3233" s="57"/>
      <c r="B3233" s="57"/>
      <c r="C3233" s="176">
        <v>42177.134700000002</v>
      </c>
      <c r="D3233" s="3" t="s">
        <v>445</v>
      </c>
      <c r="E3233" s="3" t="s">
        <v>453</v>
      </c>
      <c r="F3233" s="3" t="str">
        <f t="shared" si="50"/>
        <v>Retail</v>
      </c>
      <c r="G3233" s="3">
        <v>6</v>
      </c>
      <c r="H3233" s="57"/>
    </row>
    <row r="3234" spans="1:8">
      <c r="A3234" s="57"/>
      <c r="B3234" s="57"/>
      <c r="C3234" s="176">
        <v>42362.743799999997</v>
      </c>
      <c r="D3234" s="3" t="s">
        <v>445</v>
      </c>
      <c r="E3234" s="3" t="s">
        <v>453</v>
      </c>
      <c r="F3234" s="3" t="str">
        <f t="shared" si="50"/>
        <v>Retail</v>
      </c>
      <c r="G3234" s="3">
        <v>7</v>
      </c>
      <c r="H3234" s="57"/>
    </row>
    <row r="3235" spans="1:8">
      <c r="A3235" s="57"/>
      <c r="B3235" s="57"/>
      <c r="C3235" s="176">
        <v>42361.4715</v>
      </c>
      <c r="D3235" s="3" t="s">
        <v>445</v>
      </c>
      <c r="E3235" s="3" t="s">
        <v>453</v>
      </c>
      <c r="F3235" s="3" t="str">
        <f t="shared" si="50"/>
        <v>Retail</v>
      </c>
      <c r="G3235" s="3">
        <v>1</v>
      </c>
      <c r="H3235" s="57"/>
    </row>
    <row r="3236" spans="1:8">
      <c r="A3236" s="57"/>
      <c r="B3236" s="57"/>
      <c r="C3236" s="176">
        <v>42355.521500000003</v>
      </c>
      <c r="D3236" s="3" t="s">
        <v>445</v>
      </c>
      <c r="E3236" s="3" t="s">
        <v>8</v>
      </c>
      <c r="F3236" s="3" t="str">
        <f t="shared" si="50"/>
        <v>Retail</v>
      </c>
      <c r="G3236" s="3">
        <v>7</v>
      </c>
      <c r="H3236" s="57"/>
    </row>
    <row r="3237" spans="1:8">
      <c r="A3237" s="57"/>
      <c r="B3237" s="57"/>
      <c r="C3237" s="176">
        <v>42344.505599999997</v>
      </c>
      <c r="D3237" s="3" t="s">
        <v>446</v>
      </c>
      <c r="E3237" s="3" t="s">
        <v>460</v>
      </c>
      <c r="F3237" s="3" t="str">
        <f t="shared" si="50"/>
        <v>Retail</v>
      </c>
      <c r="G3237" s="3">
        <v>1</v>
      </c>
      <c r="H3237" s="57"/>
    </row>
    <row r="3238" spans="1:8">
      <c r="A3238" s="57"/>
      <c r="B3238" s="57"/>
      <c r="C3238" s="176">
        <v>41981.876400000001</v>
      </c>
      <c r="D3238" s="3" t="s">
        <v>447</v>
      </c>
      <c r="E3238" s="3" t="s">
        <v>9</v>
      </c>
      <c r="F3238" s="3" t="str">
        <f t="shared" si="50"/>
        <v>Retail</v>
      </c>
      <c r="G3238" s="3">
        <v>1</v>
      </c>
      <c r="H3238" s="57"/>
    </row>
    <row r="3239" spans="1:8">
      <c r="A3239" s="57"/>
      <c r="B3239" s="57"/>
      <c r="C3239" s="176">
        <v>42284.276400000002</v>
      </c>
      <c r="D3239" s="3" t="s">
        <v>445</v>
      </c>
      <c r="E3239" s="3" t="s">
        <v>457</v>
      </c>
      <c r="F3239" s="3" t="str">
        <f t="shared" si="50"/>
        <v>Wholesale</v>
      </c>
      <c r="G3239" s="3">
        <v>40</v>
      </c>
      <c r="H3239" s="57"/>
    </row>
    <row r="3240" spans="1:8">
      <c r="A3240" s="57"/>
      <c r="B3240" s="57"/>
      <c r="C3240" s="176">
        <v>42277.494400000003</v>
      </c>
      <c r="D3240" s="3" t="s">
        <v>447</v>
      </c>
      <c r="E3240" s="3" t="s">
        <v>457</v>
      </c>
      <c r="F3240" s="3" t="str">
        <f t="shared" si="50"/>
        <v>Retail</v>
      </c>
      <c r="G3240" s="3">
        <v>1</v>
      </c>
      <c r="H3240" s="57"/>
    </row>
    <row r="3241" spans="1:8">
      <c r="A3241" s="57"/>
      <c r="B3241" s="57"/>
      <c r="C3241" s="176">
        <v>42027.559000000001</v>
      </c>
      <c r="D3241" s="3" t="s">
        <v>446</v>
      </c>
      <c r="E3241" s="3" t="s">
        <v>453</v>
      </c>
      <c r="F3241" s="3" t="str">
        <f t="shared" si="50"/>
        <v>Wholesale</v>
      </c>
      <c r="G3241" s="3">
        <v>108</v>
      </c>
      <c r="H3241" s="57"/>
    </row>
    <row r="3242" spans="1:8">
      <c r="A3242" s="57"/>
      <c r="B3242" s="57"/>
      <c r="C3242" s="176">
        <v>42012.781300000002</v>
      </c>
      <c r="D3242" s="3" t="s">
        <v>445</v>
      </c>
      <c r="E3242" s="3" t="s">
        <v>6</v>
      </c>
      <c r="F3242" s="3" t="str">
        <f t="shared" si="50"/>
        <v>Retail</v>
      </c>
      <c r="G3242" s="3">
        <v>3</v>
      </c>
      <c r="H3242" s="57"/>
    </row>
    <row r="3243" spans="1:8">
      <c r="A3243" s="57"/>
      <c r="B3243" s="57"/>
      <c r="C3243" s="176">
        <v>42160.0743</v>
      </c>
      <c r="D3243" s="3" t="s">
        <v>445</v>
      </c>
      <c r="E3243" s="3" t="s">
        <v>453</v>
      </c>
      <c r="F3243" s="3" t="str">
        <f t="shared" si="50"/>
        <v>Wholesale</v>
      </c>
      <c r="G3243" s="3">
        <v>24</v>
      </c>
      <c r="H3243" s="57"/>
    </row>
    <row r="3244" spans="1:8">
      <c r="A3244" s="57"/>
      <c r="B3244" s="57"/>
      <c r="C3244" s="176">
        <v>42359.102800000001</v>
      </c>
      <c r="D3244" s="3" t="s">
        <v>447</v>
      </c>
      <c r="E3244" s="3" t="s">
        <v>453</v>
      </c>
      <c r="F3244" s="3" t="str">
        <f t="shared" si="50"/>
        <v>Retail</v>
      </c>
      <c r="G3244" s="3">
        <v>2</v>
      </c>
      <c r="H3244" s="57"/>
    </row>
    <row r="3245" spans="1:8">
      <c r="A3245" s="57"/>
      <c r="B3245" s="57"/>
      <c r="C3245" s="176">
        <v>42153.5285</v>
      </c>
      <c r="D3245" s="3" t="s">
        <v>446</v>
      </c>
      <c r="E3245" s="3" t="s">
        <v>448</v>
      </c>
      <c r="F3245" s="3" t="str">
        <f t="shared" si="50"/>
        <v>Retail</v>
      </c>
      <c r="G3245" s="3">
        <v>4</v>
      </c>
      <c r="H3245" s="57"/>
    </row>
    <row r="3246" spans="1:8">
      <c r="A3246" s="57"/>
      <c r="B3246" s="57"/>
      <c r="C3246" s="176">
        <v>42178.843099999998</v>
      </c>
      <c r="D3246" s="3" t="s">
        <v>449</v>
      </c>
      <c r="E3246" s="3" t="s">
        <v>10</v>
      </c>
      <c r="F3246" s="3" t="str">
        <f t="shared" si="50"/>
        <v>Retail</v>
      </c>
      <c r="G3246" s="3">
        <v>4</v>
      </c>
      <c r="H3246" s="57"/>
    </row>
    <row r="3247" spans="1:8">
      <c r="A3247" s="57"/>
      <c r="B3247" s="57"/>
      <c r="C3247" s="176">
        <v>42355.784699999997</v>
      </c>
      <c r="D3247" s="3" t="s">
        <v>445</v>
      </c>
      <c r="E3247" s="3" t="s">
        <v>453</v>
      </c>
      <c r="F3247" s="3" t="str">
        <f t="shared" si="50"/>
        <v>Retail</v>
      </c>
      <c r="G3247" s="3">
        <v>1</v>
      </c>
      <c r="H3247" s="57"/>
    </row>
    <row r="3248" spans="1:8">
      <c r="A3248" s="57"/>
      <c r="B3248" s="57"/>
      <c r="C3248" s="176">
        <v>42102.481899999999</v>
      </c>
      <c r="D3248" s="3" t="s">
        <v>445</v>
      </c>
      <c r="E3248" s="3" t="s">
        <v>112</v>
      </c>
      <c r="F3248" s="3" t="str">
        <f t="shared" si="50"/>
        <v>Retail</v>
      </c>
      <c r="G3248" s="3">
        <v>3</v>
      </c>
      <c r="H3248" s="57"/>
    </row>
    <row r="3249" spans="1:8">
      <c r="A3249" s="57"/>
      <c r="B3249" s="57"/>
      <c r="C3249" s="176">
        <v>41984.527800000003</v>
      </c>
      <c r="D3249" s="3" t="s">
        <v>445</v>
      </c>
      <c r="E3249" s="3" t="s">
        <v>6</v>
      </c>
      <c r="F3249" s="3" t="str">
        <f t="shared" si="50"/>
        <v>Retail</v>
      </c>
      <c r="G3249" s="3">
        <v>2</v>
      </c>
      <c r="H3249" s="57"/>
    </row>
    <row r="3250" spans="1:8">
      <c r="A3250" s="57"/>
      <c r="B3250" s="57"/>
      <c r="C3250" s="176">
        <v>42334.472199999997</v>
      </c>
      <c r="D3250" s="3" t="s">
        <v>445</v>
      </c>
      <c r="E3250" s="3" t="s">
        <v>453</v>
      </c>
      <c r="F3250" s="3" t="str">
        <f t="shared" si="50"/>
        <v>Retail</v>
      </c>
      <c r="G3250" s="3">
        <v>2</v>
      </c>
      <c r="H3250" s="57"/>
    </row>
    <row r="3251" spans="1:8">
      <c r="A3251" s="57"/>
      <c r="B3251" s="57"/>
      <c r="C3251" s="176">
        <v>42166.477800000001</v>
      </c>
      <c r="D3251" s="3" t="s">
        <v>447</v>
      </c>
      <c r="E3251" s="3" t="s">
        <v>453</v>
      </c>
      <c r="F3251" s="3" t="str">
        <f t="shared" si="50"/>
        <v>Retail</v>
      </c>
      <c r="G3251" s="3">
        <v>2</v>
      </c>
      <c r="H3251" s="57"/>
    </row>
    <row r="3252" spans="1:8">
      <c r="A3252" s="57"/>
      <c r="B3252" s="57"/>
      <c r="C3252" s="176">
        <v>42332.560400000002</v>
      </c>
      <c r="D3252" s="3" t="s">
        <v>447</v>
      </c>
      <c r="E3252" s="3" t="s">
        <v>453</v>
      </c>
      <c r="F3252" s="3" t="str">
        <f t="shared" si="50"/>
        <v>Wholesale</v>
      </c>
      <c r="G3252" s="3">
        <v>38</v>
      </c>
      <c r="H3252" s="57"/>
    </row>
    <row r="3253" spans="1:8">
      <c r="A3253" s="57"/>
      <c r="B3253" s="57"/>
      <c r="C3253" s="176">
        <v>42345.520100000002</v>
      </c>
      <c r="D3253" s="3" t="s">
        <v>445</v>
      </c>
      <c r="E3253" s="3" t="s">
        <v>451</v>
      </c>
      <c r="F3253" s="3" t="str">
        <f t="shared" si="50"/>
        <v>Retail</v>
      </c>
      <c r="G3253" s="3">
        <v>6</v>
      </c>
      <c r="H3253" s="57"/>
    </row>
    <row r="3254" spans="1:8">
      <c r="A3254" s="57"/>
      <c r="B3254" s="57"/>
      <c r="C3254" s="176">
        <v>42210.491699999999</v>
      </c>
      <c r="D3254" s="3" t="s">
        <v>445</v>
      </c>
      <c r="E3254" s="3" t="s">
        <v>6</v>
      </c>
      <c r="F3254" s="3" t="str">
        <f t="shared" si="50"/>
        <v>Wholesale</v>
      </c>
      <c r="G3254" s="3">
        <v>60</v>
      </c>
      <c r="H3254" s="57"/>
    </row>
    <row r="3255" spans="1:8">
      <c r="A3255" s="57"/>
      <c r="B3255" s="57"/>
      <c r="C3255" s="176">
        <v>42085.149299999997</v>
      </c>
      <c r="D3255" s="3" t="s">
        <v>446</v>
      </c>
      <c r="E3255" s="3" t="s">
        <v>6</v>
      </c>
      <c r="F3255" s="3" t="str">
        <f t="shared" si="50"/>
        <v>Wholesale</v>
      </c>
      <c r="G3255" s="3">
        <v>82</v>
      </c>
      <c r="H3255" s="57"/>
    </row>
    <row r="3256" spans="1:8">
      <c r="A3256" s="57"/>
      <c r="B3256" s="57"/>
      <c r="C3256" s="176">
        <v>41986.748599999999</v>
      </c>
      <c r="D3256" s="3" t="s">
        <v>447</v>
      </c>
      <c r="E3256" s="3" t="s">
        <v>8</v>
      </c>
      <c r="F3256" s="3" t="str">
        <f t="shared" si="50"/>
        <v>Retail</v>
      </c>
      <c r="G3256" s="3">
        <v>4</v>
      </c>
      <c r="H3256" s="57"/>
    </row>
    <row r="3257" spans="1:8">
      <c r="A3257" s="57"/>
      <c r="B3257" s="57"/>
      <c r="C3257" s="176">
        <v>42231.502099999998</v>
      </c>
      <c r="D3257" s="3" t="s">
        <v>449</v>
      </c>
      <c r="E3257" s="3" t="s">
        <v>312</v>
      </c>
      <c r="F3257" s="3" t="str">
        <f t="shared" si="50"/>
        <v>Wholesale</v>
      </c>
      <c r="G3257" s="3">
        <v>73</v>
      </c>
      <c r="H3257" s="57"/>
    </row>
    <row r="3258" spans="1:8">
      <c r="A3258" s="57"/>
      <c r="B3258" s="57"/>
      <c r="C3258" s="176">
        <v>42138.765299999999</v>
      </c>
      <c r="D3258" s="3" t="s">
        <v>445</v>
      </c>
      <c r="E3258" s="3" t="s">
        <v>451</v>
      </c>
      <c r="F3258" s="3" t="str">
        <f t="shared" si="50"/>
        <v>Retail</v>
      </c>
      <c r="G3258" s="3">
        <v>1</v>
      </c>
      <c r="H3258" s="57"/>
    </row>
    <row r="3259" spans="1:8">
      <c r="A3259" s="57"/>
      <c r="B3259" s="57"/>
      <c r="C3259" s="176">
        <v>42332.939599999998</v>
      </c>
      <c r="D3259" s="3" t="s">
        <v>446</v>
      </c>
      <c r="E3259" s="3" t="s">
        <v>453</v>
      </c>
      <c r="F3259" s="3" t="str">
        <f t="shared" si="50"/>
        <v>Retail</v>
      </c>
      <c r="G3259" s="3">
        <v>7</v>
      </c>
      <c r="H3259" s="57"/>
    </row>
    <row r="3260" spans="1:8">
      <c r="A3260" s="57"/>
      <c r="B3260" s="57"/>
      <c r="C3260" s="176">
        <v>42352.729200000002</v>
      </c>
      <c r="D3260" s="3" t="s">
        <v>445</v>
      </c>
      <c r="E3260" s="3" t="s">
        <v>312</v>
      </c>
      <c r="F3260" s="3" t="str">
        <f t="shared" si="50"/>
        <v>Retail</v>
      </c>
      <c r="G3260" s="3">
        <v>5</v>
      </c>
      <c r="H3260" s="57"/>
    </row>
    <row r="3261" spans="1:8">
      <c r="A3261" s="57"/>
      <c r="B3261" s="57"/>
      <c r="C3261" s="176">
        <v>42342.239600000001</v>
      </c>
      <c r="D3261" s="3" t="s">
        <v>447</v>
      </c>
      <c r="E3261" s="3" t="s">
        <v>8</v>
      </c>
      <c r="F3261" s="3" t="str">
        <f t="shared" si="50"/>
        <v>Wholesale</v>
      </c>
      <c r="G3261" s="3">
        <v>34</v>
      </c>
      <c r="H3261" s="57"/>
    </row>
    <row r="3262" spans="1:8">
      <c r="A3262" s="57"/>
      <c r="B3262" s="57"/>
      <c r="C3262" s="176">
        <v>42193.137499999997</v>
      </c>
      <c r="D3262" s="3" t="s">
        <v>445</v>
      </c>
      <c r="E3262" s="3" t="s">
        <v>453</v>
      </c>
      <c r="F3262" s="3" t="str">
        <f t="shared" si="50"/>
        <v>Retail</v>
      </c>
      <c r="G3262" s="3">
        <v>5</v>
      </c>
      <c r="H3262" s="57"/>
    </row>
    <row r="3263" spans="1:8">
      <c r="A3263" s="57"/>
      <c r="B3263" s="57"/>
      <c r="C3263" s="176">
        <v>42334.496500000001</v>
      </c>
      <c r="D3263" s="3" t="s">
        <v>446</v>
      </c>
      <c r="E3263" s="3" t="s">
        <v>7</v>
      </c>
      <c r="F3263" s="3" t="str">
        <f t="shared" si="50"/>
        <v>Wholesale</v>
      </c>
      <c r="G3263" s="3">
        <v>60</v>
      </c>
      <c r="H3263" s="57"/>
    </row>
    <row r="3264" spans="1:8">
      <c r="A3264" s="57"/>
      <c r="B3264" s="57"/>
      <c r="C3264" s="176">
        <v>42361.116000000002</v>
      </c>
      <c r="D3264" s="3" t="s">
        <v>446</v>
      </c>
      <c r="E3264" s="3" t="s">
        <v>312</v>
      </c>
      <c r="F3264" s="3" t="str">
        <f t="shared" si="50"/>
        <v>Wholesale</v>
      </c>
      <c r="G3264" s="3">
        <v>87</v>
      </c>
      <c r="H3264" s="57"/>
    </row>
    <row r="3265" spans="1:8">
      <c r="A3265" s="57"/>
      <c r="B3265" s="57"/>
      <c r="C3265" s="176">
        <v>42351.7111</v>
      </c>
      <c r="D3265" s="3" t="s">
        <v>445</v>
      </c>
      <c r="E3265" s="3" t="s">
        <v>10</v>
      </c>
      <c r="F3265" s="3" t="str">
        <f t="shared" si="50"/>
        <v>Wholesale</v>
      </c>
      <c r="G3265" s="3">
        <v>40</v>
      </c>
      <c r="H3265" s="57"/>
    </row>
    <row r="3266" spans="1:8">
      <c r="A3266" s="57"/>
      <c r="B3266" s="57"/>
      <c r="C3266" s="176">
        <v>42214.7451</v>
      </c>
      <c r="D3266" s="3" t="s">
        <v>445</v>
      </c>
      <c r="E3266" s="3" t="s">
        <v>9</v>
      </c>
      <c r="F3266" s="3" t="str">
        <f t="shared" si="50"/>
        <v>Retail</v>
      </c>
      <c r="G3266" s="3">
        <v>2</v>
      </c>
      <c r="H3266" s="57"/>
    </row>
    <row r="3267" spans="1:8">
      <c r="A3267" s="57"/>
      <c r="B3267" s="57"/>
      <c r="C3267" s="176">
        <v>42173.588900000002</v>
      </c>
      <c r="D3267" s="3" t="s">
        <v>447</v>
      </c>
      <c r="E3267" s="3" t="s">
        <v>10</v>
      </c>
      <c r="F3267" s="3" t="str">
        <f t="shared" si="50"/>
        <v>Wholesale</v>
      </c>
      <c r="G3267" s="3">
        <v>65</v>
      </c>
      <c r="H3267" s="57"/>
    </row>
    <row r="3268" spans="1:8">
      <c r="A3268" s="57"/>
      <c r="B3268" s="57"/>
      <c r="C3268" s="176">
        <v>41984.1299</v>
      </c>
      <c r="D3268" s="3" t="s">
        <v>445</v>
      </c>
      <c r="E3268" s="3" t="s">
        <v>450</v>
      </c>
      <c r="F3268" s="3" t="str">
        <f t="shared" si="50"/>
        <v>Retail</v>
      </c>
      <c r="G3268" s="3">
        <v>6</v>
      </c>
      <c r="H3268" s="57"/>
    </row>
    <row r="3269" spans="1:8">
      <c r="A3269" s="57"/>
      <c r="B3269" s="57"/>
      <c r="C3269" s="176">
        <v>41979.1201</v>
      </c>
      <c r="D3269" s="3" t="s">
        <v>449</v>
      </c>
      <c r="E3269" s="3" t="s">
        <v>10</v>
      </c>
      <c r="F3269" s="3" t="str">
        <f t="shared" si="50"/>
        <v>Wholesale</v>
      </c>
      <c r="G3269" s="3">
        <v>70</v>
      </c>
      <c r="H3269" s="57"/>
    </row>
    <row r="3270" spans="1:8">
      <c r="A3270" s="57"/>
      <c r="B3270" s="57"/>
      <c r="C3270" s="176">
        <v>42180.503499999999</v>
      </c>
      <c r="D3270" s="3" t="s">
        <v>446</v>
      </c>
      <c r="E3270" s="3" t="s">
        <v>9</v>
      </c>
      <c r="F3270" s="3" t="str">
        <f t="shared" si="50"/>
        <v>Retail</v>
      </c>
      <c r="G3270" s="3">
        <v>3</v>
      </c>
      <c r="H3270" s="57"/>
    </row>
    <row r="3271" spans="1:8">
      <c r="A3271" s="57"/>
      <c r="B3271" s="57"/>
      <c r="C3271" s="176">
        <v>42247.672899999998</v>
      </c>
      <c r="D3271" s="3" t="s">
        <v>445</v>
      </c>
      <c r="E3271" s="3" t="s">
        <v>7</v>
      </c>
      <c r="F3271" s="3" t="str">
        <f t="shared" si="50"/>
        <v>Wholesale</v>
      </c>
      <c r="G3271" s="3">
        <v>27</v>
      </c>
      <c r="H3271" s="57"/>
    </row>
    <row r="3272" spans="1:8">
      <c r="A3272" s="57"/>
      <c r="B3272" s="57"/>
      <c r="C3272" s="176">
        <v>42262.559699999998</v>
      </c>
      <c r="D3272" s="3" t="s">
        <v>446</v>
      </c>
      <c r="E3272" s="3" t="s">
        <v>460</v>
      </c>
      <c r="F3272" s="3" t="str">
        <f t="shared" si="50"/>
        <v>Retail</v>
      </c>
      <c r="G3272" s="3">
        <v>1</v>
      </c>
      <c r="H3272" s="57"/>
    </row>
    <row r="3273" spans="1:8">
      <c r="A3273" s="57"/>
      <c r="B3273" s="57"/>
      <c r="C3273" s="176">
        <v>42242.769399999997</v>
      </c>
      <c r="D3273" s="3" t="s">
        <v>447</v>
      </c>
      <c r="E3273" s="3" t="s">
        <v>461</v>
      </c>
      <c r="F3273" s="3" t="str">
        <f t="shared" si="50"/>
        <v>Retail</v>
      </c>
      <c r="G3273" s="3">
        <v>2</v>
      </c>
      <c r="H3273" s="57"/>
    </row>
    <row r="3274" spans="1:8">
      <c r="A3274" s="57"/>
      <c r="B3274" s="57"/>
      <c r="C3274" s="176">
        <v>41982.228499999997</v>
      </c>
      <c r="D3274" s="3" t="s">
        <v>449</v>
      </c>
      <c r="E3274" s="3" t="s">
        <v>312</v>
      </c>
      <c r="F3274" s="3" t="str">
        <f t="shared" ref="F3274:F3337" si="51">IF(G3274&lt;10,"Retail","Wholesale")</f>
        <v>Wholesale</v>
      </c>
      <c r="G3274" s="3">
        <v>42</v>
      </c>
      <c r="H3274" s="57"/>
    </row>
    <row r="3275" spans="1:8">
      <c r="A3275" s="57"/>
      <c r="B3275" s="57"/>
      <c r="C3275" s="176">
        <v>42349.784</v>
      </c>
      <c r="D3275" s="3" t="s">
        <v>449</v>
      </c>
      <c r="E3275" s="3" t="s">
        <v>451</v>
      </c>
      <c r="F3275" s="3" t="str">
        <f t="shared" si="51"/>
        <v>Wholesale</v>
      </c>
      <c r="G3275" s="3">
        <v>34</v>
      </c>
      <c r="H3275" s="57"/>
    </row>
    <row r="3276" spans="1:8">
      <c r="A3276" s="57"/>
      <c r="B3276" s="57"/>
      <c r="C3276" s="176">
        <v>42087.135399999999</v>
      </c>
      <c r="D3276" s="3" t="s">
        <v>445</v>
      </c>
      <c r="E3276" s="3" t="s">
        <v>8</v>
      </c>
      <c r="F3276" s="3" t="str">
        <f t="shared" si="51"/>
        <v>Retail</v>
      </c>
      <c r="G3276" s="3">
        <v>2</v>
      </c>
      <c r="H3276" s="57"/>
    </row>
    <row r="3277" spans="1:8">
      <c r="A3277" s="57"/>
      <c r="B3277" s="57"/>
      <c r="C3277" s="176">
        <v>42340.495799999997</v>
      </c>
      <c r="D3277" s="3" t="s">
        <v>445</v>
      </c>
      <c r="E3277" s="3" t="s">
        <v>312</v>
      </c>
      <c r="F3277" s="3" t="str">
        <f t="shared" si="51"/>
        <v>Wholesale</v>
      </c>
      <c r="G3277" s="3">
        <v>41</v>
      </c>
      <c r="H3277" s="57"/>
    </row>
    <row r="3278" spans="1:8">
      <c r="A3278" s="57"/>
      <c r="B3278" s="57"/>
      <c r="C3278" s="176">
        <v>42189.556299999997</v>
      </c>
      <c r="D3278" s="3" t="s">
        <v>449</v>
      </c>
      <c r="E3278" s="3" t="s">
        <v>114</v>
      </c>
      <c r="F3278" s="3" t="str">
        <f t="shared" si="51"/>
        <v>Retail</v>
      </c>
      <c r="G3278" s="3">
        <v>1</v>
      </c>
      <c r="H3278" s="57"/>
    </row>
    <row r="3279" spans="1:8">
      <c r="A3279" s="57"/>
      <c r="B3279" s="57"/>
      <c r="C3279" s="176">
        <v>42208.494400000003</v>
      </c>
      <c r="D3279" s="3" t="s">
        <v>447</v>
      </c>
      <c r="E3279" s="3" t="s">
        <v>453</v>
      </c>
      <c r="F3279" s="3" t="str">
        <f t="shared" si="51"/>
        <v>Wholesale</v>
      </c>
      <c r="G3279" s="3">
        <v>36</v>
      </c>
      <c r="H3279" s="57"/>
    </row>
    <row r="3280" spans="1:8">
      <c r="A3280" s="57"/>
      <c r="B3280" s="57"/>
      <c r="C3280" s="176">
        <v>41984.461799999997</v>
      </c>
      <c r="D3280" s="3" t="s">
        <v>446</v>
      </c>
      <c r="E3280" s="3" t="s">
        <v>460</v>
      </c>
      <c r="F3280" s="3" t="str">
        <f t="shared" si="51"/>
        <v>Retail</v>
      </c>
      <c r="G3280" s="3">
        <v>8</v>
      </c>
      <c r="H3280" s="57"/>
    </row>
    <row r="3281" spans="1:8">
      <c r="A3281" s="57"/>
      <c r="B3281" s="57"/>
      <c r="C3281" s="176">
        <v>42342.2042</v>
      </c>
      <c r="D3281" s="3" t="s">
        <v>445</v>
      </c>
      <c r="E3281" s="3" t="s">
        <v>10</v>
      </c>
      <c r="F3281" s="3" t="str">
        <f t="shared" si="51"/>
        <v>Retail</v>
      </c>
      <c r="G3281" s="3">
        <v>1</v>
      </c>
      <c r="H3281" s="57"/>
    </row>
    <row r="3282" spans="1:8">
      <c r="A3282" s="57"/>
      <c r="B3282" s="57"/>
      <c r="C3282" s="176">
        <v>42357.479200000002</v>
      </c>
      <c r="D3282" s="3" t="s">
        <v>449</v>
      </c>
      <c r="E3282" s="3" t="s">
        <v>7</v>
      </c>
      <c r="F3282" s="3" t="str">
        <f t="shared" si="51"/>
        <v>Wholesale</v>
      </c>
      <c r="G3282" s="3">
        <v>59</v>
      </c>
      <c r="H3282" s="57"/>
    </row>
    <row r="3283" spans="1:8">
      <c r="A3283" s="57"/>
      <c r="B3283" s="57"/>
      <c r="C3283" s="176">
        <v>41980.723599999998</v>
      </c>
      <c r="D3283" s="3" t="s">
        <v>445</v>
      </c>
      <c r="E3283" s="3" t="s">
        <v>450</v>
      </c>
      <c r="F3283" s="3" t="str">
        <f t="shared" si="51"/>
        <v>Retail</v>
      </c>
      <c r="G3283" s="3">
        <v>3</v>
      </c>
      <c r="H3283" s="57"/>
    </row>
    <row r="3284" spans="1:8">
      <c r="A3284" s="57"/>
      <c r="B3284" s="57"/>
      <c r="C3284" s="176">
        <v>42244.165300000001</v>
      </c>
      <c r="D3284" s="3" t="s">
        <v>449</v>
      </c>
      <c r="E3284" s="3" t="s">
        <v>453</v>
      </c>
      <c r="F3284" s="3" t="str">
        <f t="shared" si="51"/>
        <v>Retail</v>
      </c>
      <c r="G3284" s="3">
        <v>7</v>
      </c>
      <c r="H3284" s="57"/>
    </row>
    <row r="3285" spans="1:8">
      <c r="A3285" s="57"/>
      <c r="B3285" s="57"/>
      <c r="C3285" s="176">
        <v>42263.953500000003</v>
      </c>
      <c r="D3285" s="3" t="s">
        <v>447</v>
      </c>
      <c r="E3285" s="3" t="s">
        <v>10</v>
      </c>
      <c r="F3285" s="3" t="str">
        <f t="shared" si="51"/>
        <v>Wholesale</v>
      </c>
      <c r="G3285" s="3">
        <v>70</v>
      </c>
      <c r="H3285" s="57"/>
    </row>
    <row r="3286" spans="1:8">
      <c r="A3286" s="57"/>
      <c r="B3286" s="57"/>
      <c r="C3286" s="176">
        <v>42105.935400000002</v>
      </c>
      <c r="D3286" s="3" t="s">
        <v>445</v>
      </c>
      <c r="E3286" s="3" t="s">
        <v>6</v>
      </c>
      <c r="F3286" s="3" t="str">
        <f t="shared" si="51"/>
        <v>Retail</v>
      </c>
      <c r="G3286" s="3">
        <v>1</v>
      </c>
      <c r="H3286" s="57"/>
    </row>
    <row r="3287" spans="1:8">
      <c r="A3287" s="57"/>
      <c r="B3287" s="57"/>
      <c r="C3287" s="176">
        <v>42159.741000000002</v>
      </c>
      <c r="D3287" s="3" t="s">
        <v>446</v>
      </c>
      <c r="E3287" s="3" t="s">
        <v>453</v>
      </c>
      <c r="F3287" s="3" t="str">
        <f t="shared" si="51"/>
        <v>Wholesale</v>
      </c>
      <c r="G3287" s="3">
        <v>40</v>
      </c>
      <c r="H3287" s="57"/>
    </row>
    <row r="3288" spans="1:8">
      <c r="A3288" s="57"/>
      <c r="B3288" s="57"/>
      <c r="C3288" s="176">
        <v>42238.1083</v>
      </c>
      <c r="D3288" s="3" t="s">
        <v>445</v>
      </c>
      <c r="E3288" s="3" t="s">
        <v>453</v>
      </c>
      <c r="F3288" s="3" t="str">
        <f t="shared" si="51"/>
        <v>Retail</v>
      </c>
      <c r="G3288" s="3">
        <v>4</v>
      </c>
      <c r="H3288" s="57"/>
    </row>
    <row r="3289" spans="1:8">
      <c r="A3289" s="57"/>
      <c r="B3289" s="57"/>
      <c r="C3289" s="176">
        <v>42207.1708</v>
      </c>
      <c r="D3289" s="3" t="s">
        <v>445</v>
      </c>
      <c r="E3289" s="3" t="s">
        <v>10</v>
      </c>
      <c r="F3289" s="3" t="str">
        <f t="shared" si="51"/>
        <v>Retail</v>
      </c>
      <c r="G3289" s="3">
        <v>5</v>
      </c>
      <c r="H3289" s="57"/>
    </row>
    <row r="3290" spans="1:8">
      <c r="A3290" s="57"/>
      <c r="B3290" s="57"/>
      <c r="C3290" s="176">
        <v>41982.438900000001</v>
      </c>
      <c r="D3290" s="3" t="s">
        <v>445</v>
      </c>
      <c r="E3290" s="3" t="s">
        <v>7</v>
      </c>
      <c r="F3290" s="3" t="str">
        <f t="shared" si="51"/>
        <v>Wholesale</v>
      </c>
      <c r="G3290" s="3">
        <v>41</v>
      </c>
      <c r="H3290" s="57"/>
    </row>
    <row r="3291" spans="1:8">
      <c r="A3291" s="57"/>
      <c r="B3291" s="57"/>
      <c r="C3291" s="176">
        <v>42355.193800000001</v>
      </c>
      <c r="D3291" s="3" t="s">
        <v>445</v>
      </c>
      <c r="E3291" s="3" t="s">
        <v>453</v>
      </c>
      <c r="F3291" s="3" t="str">
        <f t="shared" si="51"/>
        <v>Wholesale</v>
      </c>
      <c r="G3291" s="3">
        <v>41</v>
      </c>
      <c r="H3291" s="57"/>
    </row>
    <row r="3292" spans="1:8">
      <c r="A3292" s="57"/>
      <c r="B3292" s="57"/>
      <c r="C3292" s="176">
        <v>41979.547200000001</v>
      </c>
      <c r="D3292" s="3" t="s">
        <v>446</v>
      </c>
      <c r="E3292" s="3" t="s">
        <v>453</v>
      </c>
      <c r="F3292" s="3" t="str">
        <f t="shared" si="51"/>
        <v>Wholesale</v>
      </c>
      <c r="G3292" s="3">
        <v>34</v>
      </c>
      <c r="H3292" s="57"/>
    </row>
    <row r="3293" spans="1:8">
      <c r="A3293" s="57"/>
      <c r="B3293" s="57"/>
      <c r="C3293" s="176">
        <v>42261.478499999997</v>
      </c>
      <c r="D3293" s="3" t="s">
        <v>445</v>
      </c>
      <c r="E3293" s="3" t="s">
        <v>448</v>
      </c>
      <c r="F3293" s="3" t="str">
        <f t="shared" si="51"/>
        <v>Retail</v>
      </c>
      <c r="G3293" s="3">
        <v>3</v>
      </c>
      <c r="H3293" s="57"/>
    </row>
    <row r="3294" spans="1:8">
      <c r="A3294" s="57"/>
      <c r="B3294" s="57"/>
      <c r="C3294" s="176">
        <v>41979.197899999999</v>
      </c>
      <c r="D3294" s="3" t="s">
        <v>449</v>
      </c>
      <c r="E3294" s="3" t="s">
        <v>114</v>
      </c>
      <c r="F3294" s="3" t="str">
        <f t="shared" si="51"/>
        <v>Wholesale</v>
      </c>
      <c r="G3294" s="3">
        <v>57</v>
      </c>
      <c r="H3294" s="57"/>
    </row>
    <row r="3295" spans="1:8">
      <c r="A3295" s="57"/>
      <c r="B3295" s="57"/>
      <c r="C3295" s="176">
        <v>42355.537499999999</v>
      </c>
      <c r="D3295" s="3" t="s">
        <v>446</v>
      </c>
      <c r="E3295" s="3" t="s">
        <v>457</v>
      </c>
      <c r="F3295" s="3" t="str">
        <f t="shared" si="51"/>
        <v>Retail</v>
      </c>
      <c r="G3295" s="3">
        <v>1</v>
      </c>
      <c r="H3295" s="57"/>
    </row>
    <row r="3296" spans="1:8">
      <c r="A3296" s="57"/>
      <c r="B3296" s="57"/>
      <c r="C3296" s="176">
        <v>42036.737500000003</v>
      </c>
      <c r="D3296" s="3" t="s">
        <v>445</v>
      </c>
      <c r="E3296" s="3" t="s">
        <v>312</v>
      </c>
      <c r="F3296" s="3" t="str">
        <f t="shared" si="51"/>
        <v>Retail</v>
      </c>
      <c r="G3296" s="3">
        <v>5</v>
      </c>
      <c r="H3296" s="57"/>
    </row>
    <row r="3297" spans="1:8">
      <c r="A3297" s="57"/>
      <c r="B3297" s="57"/>
      <c r="C3297" s="176">
        <v>42362.474999999999</v>
      </c>
      <c r="D3297" s="3" t="s">
        <v>446</v>
      </c>
      <c r="E3297" s="3" t="s">
        <v>459</v>
      </c>
      <c r="F3297" s="3" t="str">
        <f t="shared" si="51"/>
        <v>Retail</v>
      </c>
      <c r="G3297" s="3">
        <v>3</v>
      </c>
      <c r="H3297" s="57"/>
    </row>
    <row r="3298" spans="1:8">
      <c r="A3298" s="57"/>
      <c r="B3298" s="57"/>
      <c r="C3298" s="176">
        <v>41980.213199999998</v>
      </c>
      <c r="D3298" s="3" t="s">
        <v>445</v>
      </c>
      <c r="E3298" s="3" t="s">
        <v>461</v>
      </c>
      <c r="F3298" s="3" t="str">
        <f t="shared" si="51"/>
        <v>Retail</v>
      </c>
      <c r="G3298" s="3">
        <v>7</v>
      </c>
      <c r="H3298" s="57"/>
    </row>
    <row r="3299" spans="1:8">
      <c r="A3299" s="57"/>
      <c r="B3299" s="57"/>
      <c r="C3299" s="176">
        <v>42096.5049</v>
      </c>
      <c r="D3299" s="3" t="s">
        <v>446</v>
      </c>
      <c r="E3299" s="3" t="s">
        <v>458</v>
      </c>
      <c r="F3299" s="3" t="str">
        <f t="shared" si="51"/>
        <v>Wholesale</v>
      </c>
      <c r="G3299" s="3">
        <v>46</v>
      </c>
      <c r="H3299" s="57"/>
    </row>
    <row r="3300" spans="1:8">
      <c r="A3300" s="57"/>
      <c r="B3300" s="57"/>
      <c r="C3300" s="176">
        <v>42334.173600000002</v>
      </c>
      <c r="D3300" s="3" t="s">
        <v>449</v>
      </c>
      <c r="E3300" s="3" t="s">
        <v>114</v>
      </c>
      <c r="F3300" s="3" t="str">
        <f t="shared" si="51"/>
        <v>Wholesale</v>
      </c>
      <c r="G3300" s="3">
        <v>59</v>
      </c>
      <c r="H3300" s="57"/>
    </row>
    <row r="3301" spans="1:8">
      <c r="A3301" s="57"/>
      <c r="B3301" s="57"/>
      <c r="C3301" s="176">
        <v>42197.540300000001</v>
      </c>
      <c r="D3301" s="3" t="s">
        <v>446</v>
      </c>
      <c r="E3301" s="3" t="s">
        <v>10</v>
      </c>
      <c r="F3301" s="3" t="str">
        <f t="shared" si="51"/>
        <v>Wholesale</v>
      </c>
      <c r="G3301" s="3">
        <v>60</v>
      </c>
      <c r="H3301" s="57"/>
    </row>
    <row r="3302" spans="1:8">
      <c r="A3302" s="57"/>
      <c r="B3302" s="57"/>
      <c r="C3302" s="176">
        <v>42339.777099999999</v>
      </c>
      <c r="D3302" s="3" t="s">
        <v>445</v>
      </c>
      <c r="E3302" s="3" t="s">
        <v>7</v>
      </c>
      <c r="F3302" s="3" t="str">
        <f t="shared" si="51"/>
        <v>Retail</v>
      </c>
      <c r="G3302" s="3">
        <v>2</v>
      </c>
      <c r="H3302" s="57"/>
    </row>
    <row r="3303" spans="1:8">
      <c r="A3303" s="57"/>
      <c r="B3303" s="57"/>
      <c r="C3303" s="176">
        <v>42045.714599999999</v>
      </c>
      <c r="D3303" s="3" t="s">
        <v>445</v>
      </c>
      <c r="E3303" s="3" t="s">
        <v>460</v>
      </c>
      <c r="F3303" s="3" t="str">
        <f t="shared" si="51"/>
        <v>Retail</v>
      </c>
      <c r="G3303" s="3">
        <v>1</v>
      </c>
      <c r="H3303" s="57"/>
    </row>
    <row r="3304" spans="1:8">
      <c r="A3304" s="57"/>
      <c r="B3304" s="57"/>
      <c r="C3304" s="176">
        <v>42244.236799999999</v>
      </c>
      <c r="D3304" s="3" t="s">
        <v>447</v>
      </c>
      <c r="E3304" s="3" t="s">
        <v>114</v>
      </c>
      <c r="F3304" s="3" t="str">
        <f t="shared" si="51"/>
        <v>Wholesale</v>
      </c>
      <c r="G3304" s="3">
        <v>33</v>
      </c>
      <c r="H3304" s="57"/>
    </row>
    <row r="3305" spans="1:8">
      <c r="A3305" s="57"/>
      <c r="B3305" s="57"/>
      <c r="C3305" s="176">
        <v>42212.459699999999</v>
      </c>
      <c r="D3305" s="3" t="s">
        <v>445</v>
      </c>
      <c r="E3305" s="3" t="s">
        <v>114</v>
      </c>
      <c r="F3305" s="3" t="str">
        <f t="shared" si="51"/>
        <v>Wholesale</v>
      </c>
      <c r="G3305" s="3">
        <v>28</v>
      </c>
      <c r="H3305" s="57"/>
    </row>
    <row r="3306" spans="1:8">
      <c r="A3306" s="57"/>
      <c r="B3306" s="57"/>
      <c r="C3306" s="176">
        <v>42353.198600000003</v>
      </c>
      <c r="D3306" s="3" t="s">
        <v>445</v>
      </c>
      <c r="E3306" s="3" t="s">
        <v>110</v>
      </c>
      <c r="F3306" s="3" t="str">
        <f t="shared" si="51"/>
        <v>Retail</v>
      </c>
      <c r="G3306" s="3">
        <v>1</v>
      </c>
      <c r="H3306" s="57"/>
    </row>
    <row r="3307" spans="1:8">
      <c r="A3307" s="57"/>
      <c r="B3307" s="57"/>
      <c r="C3307" s="176">
        <v>41979.136100000003</v>
      </c>
      <c r="D3307" s="3" t="s">
        <v>445</v>
      </c>
      <c r="E3307" s="3" t="s">
        <v>312</v>
      </c>
      <c r="F3307" s="3" t="str">
        <f t="shared" si="51"/>
        <v>Wholesale</v>
      </c>
      <c r="G3307" s="3">
        <v>64</v>
      </c>
      <c r="H3307" s="57"/>
    </row>
    <row r="3308" spans="1:8">
      <c r="A3308" s="57"/>
      <c r="B3308" s="57"/>
      <c r="C3308" s="176">
        <v>42175.536800000002</v>
      </c>
      <c r="D3308" s="3" t="s">
        <v>446</v>
      </c>
      <c r="E3308" s="3" t="s">
        <v>455</v>
      </c>
      <c r="F3308" s="3" t="str">
        <f t="shared" si="51"/>
        <v>Retail</v>
      </c>
      <c r="G3308" s="3">
        <v>3</v>
      </c>
      <c r="H3308" s="57"/>
    </row>
    <row r="3309" spans="1:8">
      <c r="A3309" s="57"/>
      <c r="B3309" s="57"/>
      <c r="C3309" s="176">
        <v>42197.781900000002</v>
      </c>
      <c r="D3309" s="3" t="s">
        <v>447</v>
      </c>
      <c r="E3309" s="3" t="s">
        <v>448</v>
      </c>
      <c r="F3309" s="3" t="str">
        <f t="shared" si="51"/>
        <v>Retail</v>
      </c>
      <c r="G3309" s="3">
        <v>4</v>
      </c>
      <c r="H3309" s="57"/>
    </row>
    <row r="3310" spans="1:8">
      <c r="A3310" s="57"/>
      <c r="B3310" s="57"/>
      <c r="C3310" s="176">
        <v>41987.491000000002</v>
      </c>
      <c r="D3310" s="3" t="s">
        <v>449</v>
      </c>
      <c r="E3310" s="3" t="s">
        <v>453</v>
      </c>
      <c r="F3310" s="3" t="str">
        <f t="shared" si="51"/>
        <v>Wholesale</v>
      </c>
      <c r="G3310" s="3">
        <v>70</v>
      </c>
      <c r="H3310" s="57"/>
    </row>
    <row r="3311" spans="1:8">
      <c r="A3311" s="57"/>
      <c r="B3311" s="57"/>
      <c r="C3311" s="176">
        <v>42191.097199999997</v>
      </c>
      <c r="D3311" s="3" t="s">
        <v>447</v>
      </c>
      <c r="E3311" s="3" t="s">
        <v>312</v>
      </c>
      <c r="F3311" s="3" t="str">
        <f t="shared" si="51"/>
        <v>Retail</v>
      </c>
      <c r="G3311" s="3">
        <v>7</v>
      </c>
      <c r="H3311" s="57"/>
    </row>
    <row r="3312" spans="1:8">
      <c r="A3312" s="57"/>
      <c r="B3312" s="57"/>
      <c r="C3312" s="176">
        <v>41978.480600000003</v>
      </c>
      <c r="D3312" s="3" t="s">
        <v>446</v>
      </c>
      <c r="E3312" s="3" t="s">
        <v>453</v>
      </c>
      <c r="F3312" s="3" t="str">
        <f t="shared" si="51"/>
        <v>Retail</v>
      </c>
      <c r="G3312" s="3">
        <v>3</v>
      </c>
      <c r="H3312" s="57"/>
    </row>
    <row r="3313" spans="1:8">
      <c r="A3313" s="57"/>
      <c r="B3313" s="57"/>
      <c r="C3313" s="176">
        <v>42352.510399999999</v>
      </c>
      <c r="D3313" s="3" t="s">
        <v>446</v>
      </c>
      <c r="E3313" s="3" t="s">
        <v>6</v>
      </c>
      <c r="F3313" s="3" t="str">
        <f t="shared" si="51"/>
        <v>Retail</v>
      </c>
      <c r="G3313" s="3">
        <v>2</v>
      </c>
      <c r="H3313" s="57"/>
    </row>
    <row r="3314" spans="1:8">
      <c r="A3314" s="57"/>
      <c r="B3314" s="57"/>
      <c r="C3314" s="176">
        <v>41982.124300000003</v>
      </c>
      <c r="D3314" s="3" t="s">
        <v>445</v>
      </c>
      <c r="E3314" s="3" t="s">
        <v>456</v>
      </c>
      <c r="F3314" s="3" t="str">
        <f t="shared" si="51"/>
        <v>Wholesale</v>
      </c>
      <c r="G3314" s="3">
        <v>38</v>
      </c>
      <c r="H3314" s="57"/>
    </row>
    <row r="3315" spans="1:8">
      <c r="A3315" s="57"/>
      <c r="B3315" s="57"/>
      <c r="C3315" s="176">
        <v>41979.534</v>
      </c>
      <c r="D3315" s="3" t="s">
        <v>447</v>
      </c>
      <c r="E3315" s="3" t="s">
        <v>312</v>
      </c>
      <c r="F3315" s="3" t="str">
        <f t="shared" si="51"/>
        <v>Retail</v>
      </c>
      <c r="G3315" s="3">
        <v>3</v>
      </c>
      <c r="H3315" s="57"/>
    </row>
    <row r="3316" spans="1:8">
      <c r="A3316" s="57"/>
      <c r="B3316" s="57"/>
      <c r="C3316" s="176">
        <v>42332.506300000001</v>
      </c>
      <c r="D3316" s="3" t="s">
        <v>446</v>
      </c>
      <c r="E3316" s="3" t="s">
        <v>453</v>
      </c>
      <c r="F3316" s="3" t="str">
        <f t="shared" si="51"/>
        <v>Retail</v>
      </c>
      <c r="G3316" s="3">
        <v>1</v>
      </c>
      <c r="H3316" s="57"/>
    </row>
    <row r="3317" spans="1:8">
      <c r="A3317" s="57"/>
      <c r="B3317" s="57"/>
      <c r="C3317" s="176">
        <v>42362.732600000003</v>
      </c>
      <c r="D3317" s="3" t="s">
        <v>445</v>
      </c>
      <c r="E3317" s="3" t="s">
        <v>312</v>
      </c>
      <c r="F3317" s="3" t="str">
        <f t="shared" si="51"/>
        <v>Wholesale</v>
      </c>
      <c r="G3317" s="3">
        <v>67</v>
      </c>
      <c r="H3317" s="57"/>
    </row>
    <row r="3318" spans="1:8">
      <c r="A3318" s="57"/>
      <c r="B3318" s="57"/>
      <c r="C3318" s="176">
        <v>42189.1</v>
      </c>
      <c r="D3318" s="3" t="s">
        <v>445</v>
      </c>
      <c r="E3318" s="3" t="s">
        <v>312</v>
      </c>
      <c r="F3318" s="3" t="str">
        <f t="shared" si="51"/>
        <v>Wholesale</v>
      </c>
      <c r="G3318" s="3">
        <v>28</v>
      </c>
      <c r="H3318" s="57"/>
    </row>
    <row r="3319" spans="1:8">
      <c r="A3319" s="57"/>
      <c r="B3319" s="57"/>
      <c r="C3319" s="176">
        <v>42236.714599999999</v>
      </c>
      <c r="D3319" s="3" t="s">
        <v>446</v>
      </c>
      <c r="E3319" s="3" t="s">
        <v>456</v>
      </c>
      <c r="F3319" s="3" t="str">
        <f t="shared" si="51"/>
        <v>Wholesale</v>
      </c>
      <c r="G3319" s="3">
        <v>33</v>
      </c>
      <c r="H3319" s="57"/>
    </row>
    <row r="3320" spans="1:8">
      <c r="A3320" s="57"/>
      <c r="B3320" s="57"/>
      <c r="C3320" s="176">
        <v>41985.090300000003</v>
      </c>
      <c r="D3320" s="3" t="s">
        <v>445</v>
      </c>
      <c r="E3320" s="3" t="s">
        <v>6</v>
      </c>
      <c r="F3320" s="3" t="str">
        <f t="shared" si="51"/>
        <v>Retail</v>
      </c>
      <c r="G3320" s="3">
        <v>6</v>
      </c>
      <c r="H3320" s="57"/>
    </row>
    <row r="3321" spans="1:8">
      <c r="A3321" s="57"/>
      <c r="B3321" s="57"/>
      <c r="C3321" s="176">
        <v>42240.154900000001</v>
      </c>
      <c r="D3321" s="3" t="s">
        <v>449</v>
      </c>
      <c r="E3321" s="3" t="s">
        <v>9</v>
      </c>
      <c r="F3321" s="3" t="str">
        <f t="shared" si="51"/>
        <v>Wholesale</v>
      </c>
      <c r="G3321" s="3">
        <v>67</v>
      </c>
      <c r="H3321" s="57"/>
    </row>
    <row r="3322" spans="1:8">
      <c r="A3322" s="57"/>
      <c r="B3322" s="57"/>
      <c r="C3322" s="176">
        <v>42347.1924</v>
      </c>
      <c r="D3322" s="3" t="s">
        <v>447</v>
      </c>
      <c r="E3322" s="3" t="s">
        <v>6</v>
      </c>
      <c r="F3322" s="3" t="str">
        <f t="shared" si="51"/>
        <v>Wholesale</v>
      </c>
      <c r="G3322" s="3">
        <v>35</v>
      </c>
      <c r="H3322" s="57"/>
    </row>
    <row r="3323" spans="1:8">
      <c r="A3323" s="57"/>
      <c r="B3323" s="57"/>
      <c r="C3323" s="176">
        <v>41983.215300000003</v>
      </c>
      <c r="D3323" s="3" t="s">
        <v>445</v>
      </c>
      <c r="E3323" s="3" t="s">
        <v>312</v>
      </c>
      <c r="F3323" s="3" t="str">
        <f t="shared" si="51"/>
        <v>Retail</v>
      </c>
      <c r="G3323" s="3">
        <v>8</v>
      </c>
      <c r="H3323" s="57"/>
    </row>
    <row r="3324" spans="1:8">
      <c r="A3324" s="57"/>
      <c r="B3324" s="57"/>
      <c r="C3324" s="176">
        <v>42234.792399999998</v>
      </c>
      <c r="D3324" s="3" t="s">
        <v>445</v>
      </c>
      <c r="E3324" s="3" t="s">
        <v>114</v>
      </c>
      <c r="F3324" s="3" t="str">
        <f t="shared" si="51"/>
        <v>Retail</v>
      </c>
      <c r="G3324" s="3">
        <v>7</v>
      </c>
      <c r="H3324" s="57"/>
    </row>
    <row r="3325" spans="1:8">
      <c r="A3325" s="57"/>
      <c r="B3325" s="57"/>
      <c r="C3325" s="176">
        <v>42235.522199999999</v>
      </c>
      <c r="D3325" s="3" t="s">
        <v>446</v>
      </c>
      <c r="E3325" s="3" t="s">
        <v>453</v>
      </c>
      <c r="F3325" s="3" t="str">
        <f t="shared" si="51"/>
        <v>Wholesale</v>
      </c>
      <c r="G3325" s="3">
        <v>39</v>
      </c>
      <c r="H3325" s="57"/>
    </row>
    <row r="3326" spans="1:8">
      <c r="A3326" s="57"/>
      <c r="B3326" s="57"/>
      <c r="C3326" s="176">
        <v>42359.095800000003</v>
      </c>
      <c r="D3326" s="3" t="s">
        <v>446</v>
      </c>
      <c r="E3326" s="3" t="s">
        <v>457</v>
      </c>
      <c r="F3326" s="3" t="str">
        <f t="shared" si="51"/>
        <v>Retail</v>
      </c>
      <c r="G3326" s="3">
        <v>2</v>
      </c>
      <c r="H3326" s="57"/>
    </row>
    <row r="3327" spans="1:8">
      <c r="A3327" s="57"/>
      <c r="B3327" s="57"/>
      <c r="C3327" s="176">
        <v>42256.091699999997</v>
      </c>
      <c r="D3327" s="3" t="s">
        <v>445</v>
      </c>
      <c r="E3327" s="3" t="s">
        <v>453</v>
      </c>
      <c r="F3327" s="3" t="str">
        <f t="shared" si="51"/>
        <v>Wholesale</v>
      </c>
      <c r="G3327" s="3">
        <v>54</v>
      </c>
      <c r="H3327" s="57"/>
    </row>
    <row r="3328" spans="1:8">
      <c r="A3328" s="57"/>
      <c r="B3328" s="57"/>
      <c r="C3328" s="176">
        <v>42351.813199999997</v>
      </c>
      <c r="D3328" s="3" t="s">
        <v>446</v>
      </c>
      <c r="E3328" s="3" t="s">
        <v>112</v>
      </c>
      <c r="F3328" s="3" t="str">
        <f t="shared" si="51"/>
        <v>Retail</v>
      </c>
      <c r="G3328" s="3">
        <v>6</v>
      </c>
      <c r="H3328" s="57"/>
    </row>
    <row r="3329" spans="1:8">
      <c r="A3329" s="57"/>
      <c r="B3329" s="57"/>
      <c r="C3329" s="176">
        <v>42355.324999999997</v>
      </c>
      <c r="D3329" s="3" t="s">
        <v>449</v>
      </c>
      <c r="E3329" s="3" t="s">
        <v>312</v>
      </c>
      <c r="F3329" s="3" t="str">
        <f t="shared" si="51"/>
        <v>Wholesale</v>
      </c>
      <c r="G3329" s="3">
        <v>66</v>
      </c>
      <c r="H3329" s="57"/>
    </row>
    <row r="3330" spans="1:8">
      <c r="A3330" s="57"/>
      <c r="B3330" s="57"/>
      <c r="C3330" s="176">
        <v>42209.566700000003</v>
      </c>
      <c r="D3330" s="3" t="s">
        <v>447</v>
      </c>
      <c r="E3330" s="3" t="s">
        <v>10</v>
      </c>
      <c r="F3330" s="3" t="str">
        <f t="shared" si="51"/>
        <v>Retail</v>
      </c>
      <c r="G3330" s="3">
        <v>1</v>
      </c>
      <c r="H3330" s="57"/>
    </row>
    <row r="3331" spans="1:8">
      <c r="A3331" s="57"/>
      <c r="B3331" s="57"/>
      <c r="C3331" s="176">
        <v>41983.622199999998</v>
      </c>
      <c r="D3331" s="3" t="s">
        <v>445</v>
      </c>
      <c r="E3331" s="3" t="s">
        <v>457</v>
      </c>
      <c r="F3331" s="3" t="str">
        <f t="shared" si="51"/>
        <v>Wholesale</v>
      </c>
      <c r="G3331" s="3">
        <v>15</v>
      </c>
      <c r="H3331" s="57"/>
    </row>
    <row r="3332" spans="1:8">
      <c r="A3332" s="57"/>
      <c r="B3332" s="57"/>
      <c r="C3332" s="176">
        <v>42237.498599999999</v>
      </c>
      <c r="D3332" s="3" t="s">
        <v>447</v>
      </c>
      <c r="E3332" s="3" t="s">
        <v>453</v>
      </c>
      <c r="F3332" s="3" t="str">
        <f t="shared" si="51"/>
        <v>Retail</v>
      </c>
      <c r="G3332" s="3">
        <v>2</v>
      </c>
      <c r="H3332" s="57"/>
    </row>
    <row r="3333" spans="1:8">
      <c r="A3333" s="57"/>
      <c r="B3333" s="57"/>
      <c r="C3333" s="176">
        <v>42190.561800000003</v>
      </c>
      <c r="D3333" s="3" t="s">
        <v>447</v>
      </c>
      <c r="E3333" s="3" t="s">
        <v>6</v>
      </c>
      <c r="F3333" s="3" t="str">
        <f t="shared" si="51"/>
        <v>Wholesale</v>
      </c>
      <c r="G3333" s="3">
        <v>37</v>
      </c>
      <c r="H3333" s="57"/>
    </row>
    <row r="3334" spans="1:8">
      <c r="A3334" s="57"/>
      <c r="B3334" s="57"/>
      <c r="C3334" s="176">
        <v>41983.1944</v>
      </c>
      <c r="D3334" s="3" t="s">
        <v>446</v>
      </c>
      <c r="E3334" s="3" t="s">
        <v>453</v>
      </c>
      <c r="F3334" s="3" t="str">
        <f t="shared" si="51"/>
        <v>Wholesale</v>
      </c>
      <c r="G3334" s="3">
        <v>32</v>
      </c>
      <c r="H3334" s="57"/>
    </row>
    <row r="3335" spans="1:8">
      <c r="A3335" s="57"/>
      <c r="B3335" s="57"/>
      <c r="C3335" s="176">
        <v>42142.178500000002</v>
      </c>
      <c r="D3335" s="3" t="s">
        <v>445</v>
      </c>
      <c r="E3335" s="3" t="s">
        <v>10</v>
      </c>
      <c r="F3335" s="3" t="str">
        <f t="shared" si="51"/>
        <v>Wholesale</v>
      </c>
      <c r="G3335" s="3">
        <v>78</v>
      </c>
      <c r="H3335" s="57"/>
    </row>
    <row r="3336" spans="1:8">
      <c r="A3336" s="57"/>
      <c r="B3336" s="57"/>
      <c r="C3336" s="176">
        <v>42183.468800000002</v>
      </c>
      <c r="D3336" s="3" t="s">
        <v>449</v>
      </c>
      <c r="E3336" s="3" t="s">
        <v>312</v>
      </c>
      <c r="F3336" s="3" t="str">
        <f t="shared" si="51"/>
        <v>Wholesale</v>
      </c>
      <c r="G3336" s="3">
        <v>33</v>
      </c>
      <c r="H3336" s="57"/>
    </row>
    <row r="3337" spans="1:8">
      <c r="A3337" s="57"/>
      <c r="B3337" s="57"/>
      <c r="C3337" s="176">
        <v>42196.6486</v>
      </c>
      <c r="D3337" s="3" t="s">
        <v>447</v>
      </c>
      <c r="E3337" s="3" t="s">
        <v>453</v>
      </c>
      <c r="F3337" s="3" t="str">
        <f t="shared" si="51"/>
        <v>Retail</v>
      </c>
      <c r="G3337" s="3">
        <v>3</v>
      </c>
      <c r="H3337" s="57"/>
    </row>
    <row r="3338" spans="1:8">
      <c r="A3338" s="57"/>
      <c r="B3338" s="57"/>
      <c r="C3338" s="176">
        <v>42214.406900000002</v>
      </c>
      <c r="D3338" s="3" t="s">
        <v>446</v>
      </c>
      <c r="E3338" s="3" t="s">
        <v>453</v>
      </c>
      <c r="F3338" s="3" t="str">
        <f t="shared" ref="F3338:F3401" si="52">IF(G3338&lt;10,"Retail","Wholesale")</f>
        <v>Retail</v>
      </c>
      <c r="G3338" s="3">
        <v>3</v>
      </c>
      <c r="H3338" s="57"/>
    </row>
    <row r="3339" spans="1:8">
      <c r="A3339" s="57"/>
      <c r="B3339" s="57"/>
      <c r="C3339" s="176">
        <v>42175.2431</v>
      </c>
      <c r="D3339" s="3" t="s">
        <v>445</v>
      </c>
      <c r="E3339" s="3" t="s">
        <v>10</v>
      </c>
      <c r="F3339" s="3" t="str">
        <f t="shared" si="52"/>
        <v>Retail</v>
      </c>
      <c r="G3339" s="3">
        <v>6</v>
      </c>
      <c r="H3339" s="57"/>
    </row>
    <row r="3340" spans="1:8">
      <c r="A3340" s="57"/>
      <c r="B3340" s="57"/>
      <c r="C3340" s="176">
        <v>42229.092400000001</v>
      </c>
      <c r="D3340" s="3" t="s">
        <v>445</v>
      </c>
      <c r="E3340" s="3" t="s">
        <v>6</v>
      </c>
      <c r="F3340" s="3" t="str">
        <f t="shared" si="52"/>
        <v>Retail</v>
      </c>
      <c r="G3340" s="3">
        <v>7</v>
      </c>
      <c r="H3340" s="57"/>
    </row>
    <row r="3341" spans="1:8">
      <c r="A3341" s="57"/>
      <c r="B3341" s="57"/>
      <c r="C3341" s="176">
        <v>42174.561099999999</v>
      </c>
      <c r="D3341" s="3" t="s">
        <v>445</v>
      </c>
      <c r="E3341" s="3" t="s">
        <v>10</v>
      </c>
      <c r="F3341" s="3" t="str">
        <f t="shared" si="52"/>
        <v>Retail</v>
      </c>
      <c r="G3341" s="3">
        <v>1</v>
      </c>
      <c r="H3341" s="57"/>
    </row>
    <row r="3342" spans="1:8">
      <c r="A3342" s="57"/>
      <c r="B3342" s="57"/>
      <c r="C3342" s="176">
        <v>41982.453500000003</v>
      </c>
      <c r="D3342" s="3" t="s">
        <v>446</v>
      </c>
      <c r="E3342" s="3" t="s">
        <v>458</v>
      </c>
      <c r="F3342" s="3" t="str">
        <f t="shared" si="52"/>
        <v>Retail</v>
      </c>
      <c r="G3342" s="3">
        <v>3</v>
      </c>
      <c r="H3342" s="57"/>
    </row>
    <row r="3343" spans="1:8">
      <c r="A3343" s="57"/>
      <c r="B3343" s="57"/>
      <c r="C3343" s="176">
        <v>42248.483999999997</v>
      </c>
      <c r="D3343" s="3" t="s">
        <v>446</v>
      </c>
      <c r="E3343" s="3" t="s">
        <v>453</v>
      </c>
      <c r="F3343" s="3" t="str">
        <f t="shared" si="52"/>
        <v>Retail</v>
      </c>
      <c r="G3343" s="3">
        <v>6</v>
      </c>
      <c r="H3343" s="57"/>
    </row>
    <row r="3344" spans="1:8">
      <c r="A3344" s="57"/>
      <c r="B3344" s="57"/>
      <c r="C3344" s="176">
        <v>42140.693099999997</v>
      </c>
      <c r="D3344" s="3" t="s">
        <v>447</v>
      </c>
      <c r="E3344" s="3" t="s">
        <v>6</v>
      </c>
      <c r="F3344" s="3" t="str">
        <f t="shared" si="52"/>
        <v>Retail</v>
      </c>
      <c r="G3344" s="3">
        <v>2</v>
      </c>
      <c r="H3344" s="57"/>
    </row>
    <row r="3345" spans="1:8">
      <c r="A3345" s="57"/>
      <c r="B3345" s="57"/>
      <c r="C3345" s="176">
        <v>42246.484700000001</v>
      </c>
      <c r="D3345" s="3" t="s">
        <v>447</v>
      </c>
      <c r="E3345" s="3" t="s">
        <v>450</v>
      </c>
      <c r="F3345" s="3" t="str">
        <f t="shared" si="52"/>
        <v>Wholesale</v>
      </c>
      <c r="G3345" s="3">
        <v>49</v>
      </c>
      <c r="H3345" s="57"/>
    </row>
    <row r="3346" spans="1:8">
      <c r="A3346" s="57"/>
      <c r="B3346" s="57"/>
      <c r="C3346" s="176">
        <v>42234.5507</v>
      </c>
      <c r="D3346" s="3" t="s">
        <v>445</v>
      </c>
      <c r="E3346" s="3" t="s">
        <v>6</v>
      </c>
      <c r="F3346" s="3" t="str">
        <f t="shared" si="52"/>
        <v>Retail</v>
      </c>
      <c r="G3346" s="3">
        <v>1</v>
      </c>
      <c r="H3346" s="57"/>
    </row>
    <row r="3347" spans="1:8">
      <c r="A3347" s="57"/>
      <c r="B3347" s="57"/>
      <c r="C3347" s="176">
        <v>42322.478499999997</v>
      </c>
      <c r="D3347" s="3" t="s">
        <v>445</v>
      </c>
      <c r="E3347" s="3" t="s">
        <v>6</v>
      </c>
      <c r="F3347" s="3" t="str">
        <f t="shared" si="52"/>
        <v>Wholesale</v>
      </c>
      <c r="G3347" s="3">
        <v>29</v>
      </c>
      <c r="H3347" s="57"/>
    </row>
    <row r="3348" spans="1:8">
      <c r="A3348" s="57"/>
      <c r="B3348" s="57"/>
      <c r="C3348" s="176">
        <v>42303.227800000001</v>
      </c>
      <c r="D3348" s="3" t="s">
        <v>445</v>
      </c>
      <c r="E3348" s="3" t="s">
        <v>114</v>
      </c>
      <c r="F3348" s="3" t="str">
        <f t="shared" si="52"/>
        <v>Retail</v>
      </c>
      <c r="G3348" s="3">
        <v>3</v>
      </c>
      <c r="H3348" s="57"/>
    </row>
    <row r="3349" spans="1:8">
      <c r="A3349" s="57"/>
      <c r="B3349" s="57"/>
      <c r="C3349" s="176">
        <v>42344.741000000002</v>
      </c>
      <c r="D3349" s="3" t="s">
        <v>446</v>
      </c>
      <c r="E3349" s="3" t="s">
        <v>461</v>
      </c>
      <c r="F3349" s="3" t="str">
        <f t="shared" si="52"/>
        <v>Wholesale</v>
      </c>
      <c r="G3349" s="3">
        <v>41</v>
      </c>
      <c r="H3349" s="57"/>
    </row>
    <row r="3350" spans="1:8">
      <c r="A3350" s="57"/>
      <c r="B3350" s="57"/>
      <c r="C3350" s="176">
        <v>41981.540300000001</v>
      </c>
      <c r="D3350" s="3" t="s">
        <v>445</v>
      </c>
      <c r="E3350" s="3" t="s">
        <v>6</v>
      </c>
      <c r="F3350" s="3" t="str">
        <f t="shared" si="52"/>
        <v>Wholesale</v>
      </c>
      <c r="G3350" s="3">
        <v>37</v>
      </c>
      <c r="H3350" s="57"/>
    </row>
    <row r="3351" spans="1:8">
      <c r="A3351" s="57"/>
      <c r="B3351" s="57"/>
      <c r="C3351" s="176">
        <v>42172.151400000002</v>
      </c>
      <c r="D3351" s="3" t="s">
        <v>447</v>
      </c>
      <c r="E3351" s="3" t="s">
        <v>458</v>
      </c>
      <c r="F3351" s="3" t="str">
        <f t="shared" si="52"/>
        <v>Wholesale</v>
      </c>
      <c r="G3351" s="3">
        <v>32</v>
      </c>
      <c r="H3351" s="57"/>
    </row>
    <row r="3352" spans="1:8">
      <c r="A3352" s="57"/>
      <c r="B3352" s="57"/>
      <c r="C3352" s="176">
        <v>42232.5285</v>
      </c>
      <c r="D3352" s="3" t="s">
        <v>446</v>
      </c>
      <c r="E3352" s="3" t="s">
        <v>460</v>
      </c>
      <c r="F3352" s="3" t="str">
        <f t="shared" si="52"/>
        <v>Retail</v>
      </c>
      <c r="G3352" s="3">
        <v>5</v>
      </c>
      <c r="H3352" s="57"/>
    </row>
    <row r="3353" spans="1:8">
      <c r="A3353" s="57"/>
      <c r="B3353" s="57"/>
      <c r="C3353" s="176">
        <v>42079.510399999999</v>
      </c>
      <c r="D3353" s="3" t="s">
        <v>445</v>
      </c>
      <c r="E3353" s="3" t="s">
        <v>10</v>
      </c>
      <c r="F3353" s="3" t="str">
        <f t="shared" si="52"/>
        <v>Wholesale</v>
      </c>
      <c r="G3353" s="3">
        <v>45</v>
      </c>
      <c r="H3353" s="57"/>
    </row>
    <row r="3354" spans="1:8">
      <c r="A3354" s="57"/>
      <c r="B3354" s="57"/>
      <c r="C3354" s="176">
        <v>42202.797899999998</v>
      </c>
      <c r="D3354" s="3" t="s">
        <v>447</v>
      </c>
      <c r="E3354" s="3" t="s">
        <v>453</v>
      </c>
      <c r="F3354" s="3" t="str">
        <f t="shared" si="52"/>
        <v>Wholesale</v>
      </c>
      <c r="G3354" s="3">
        <v>44</v>
      </c>
      <c r="H3354" s="57"/>
    </row>
    <row r="3355" spans="1:8">
      <c r="A3355" s="57"/>
      <c r="B3355" s="57"/>
      <c r="C3355" s="176">
        <v>41979.190999999999</v>
      </c>
      <c r="D3355" s="3" t="s">
        <v>446</v>
      </c>
      <c r="E3355" s="3" t="s">
        <v>450</v>
      </c>
      <c r="F3355" s="3" t="str">
        <f t="shared" si="52"/>
        <v>Wholesale</v>
      </c>
      <c r="G3355" s="3">
        <v>29</v>
      </c>
      <c r="H3355" s="57"/>
    </row>
    <row r="3356" spans="1:8">
      <c r="A3356" s="57"/>
      <c r="B3356" s="57"/>
      <c r="C3356" s="176">
        <v>42278.638899999998</v>
      </c>
      <c r="D3356" s="3" t="s">
        <v>445</v>
      </c>
      <c r="E3356" s="3" t="s">
        <v>451</v>
      </c>
      <c r="F3356" s="3" t="str">
        <f t="shared" si="52"/>
        <v>Wholesale</v>
      </c>
      <c r="G3356" s="3">
        <v>41</v>
      </c>
      <c r="H3356" s="57"/>
    </row>
    <row r="3357" spans="1:8">
      <c r="A3357" s="57"/>
      <c r="B3357" s="57"/>
      <c r="C3357" s="176">
        <v>42363.224300000002</v>
      </c>
      <c r="D3357" s="3" t="s">
        <v>446</v>
      </c>
      <c r="E3357" s="3" t="s">
        <v>7</v>
      </c>
      <c r="F3357" s="3" t="str">
        <f t="shared" si="52"/>
        <v>Wholesale</v>
      </c>
      <c r="G3357" s="3">
        <v>56</v>
      </c>
      <c r="H3357" s="57"/>
    </row>
    <row r="3358" spans="1:8">
      <c r="A3358" s="57"/>
      <c r="B3358" s="57"/>
      <c r="C3358" s="176">
        <v>42333.6639</v>
      </c>
      <c r="D3358" s="3" t="s">
        <v>449</v>
      </c>
      <c r="E3358" s="3" t="s">
        <v>453</v>
      </c>
      <c r="F3358" s="3" t="str">
        <f t="shared" si="52"/>
        <v>Retail</v>
      </c>
      <c r="G3358" s="3">
        <v>2</v>
      </c>
      <c r="H3358" s="57"/>
    </row>
    <row r="3359" spans="1:8">
      <c r="A3359" s="57"/>
      <c r="B3359" s="57"/>
      <c r="C3359" s="176">
        <v>42349.5285</v>
      </c>
      <c r="D3359" s="3" t="s">
        <v>447</v>
      </c>
      <c r="E3359" s="3" t="s">
        <v>312</v>
      </c>
      <c r="F3359" s="3" t="str">
        <f t="shared" si="52"/>
        <v>Retail</v>
      </c>
      <c r="G3359" s="3">
        <v>5</v>
      </c>
      <c r="H3359" s="57"/>
    </row>
    <row r="3360" spans="1:8">
      <c r="A3360" s="57"/>
      <c r="B3360" s="57"/>
      <c r="C3360" s="176">
        <v>42177.544399999999</v>
      </c>
      <c r="D3360" s="3" t="s">
        <v>445</v>
      </c>
      <c r="E3360" s="3" t="s">
        <v>10</v>
      </c>
      <c r="F3360" s="3" t="str">
        <f t="shared" si="52"/>
        <v>Wholesale</v>
      </c>
      <c r="G3360" s="3">
        <v>111</v>
      </c>
      <c r="H3360" s="57"/>
    </row>
    <row r="3361" spans="1:8">
      <c r="A3361" s="57"/>
      <c r="B3361" s="57"/>
      <c r="C3361" s="176">
        <v>42354.434000000001</v>
      </c>
      <c r="D3361" s="3" t="s">
        <v>446</v>
      </c>
      <c r="E3361" s="3" t="s">
        <v>9</v>
      </c>
      <c r="F3361" s="3" t="str">
        <f t="shared" si="52"/>
        <v>Wholesale</v>
      </c>
      <c r="G3361" s="3">
        <v>36</v>
      </c>
      <c r="H3361" s="57"/>
    </row>
    <row r="3362" spans="1:8">
      <c r="A3362" s="57"/>
      <c r="B3362" s="57"/>
      <c r="C3362" s="176">
        <v>41985.492400000003</v>
      </c>
      <c r="D3362" s="3" t="s">
        <v>445</v>
      </c>
      <c r="E3362" s="3" t="s">
        <v>10</v>
      </c>
      <c r="F3362" s="3" t="str">
        <f t="shared" si="52"/>
        <v>Retail</v>
      </c>
      <c r="G3362" s="3">
        <v>2</v>
      </c>
      <c r="H3362" s="57"/>
    </row>
    <row r="3363" spans="1:8">
      <c r="A3363" s="57"/>
      <c r="B3363" s="57"/>
      <c r="C3363" s="176">
        <v>41984.458299999998</v>
      </c>
      <c r="D3363" s="3" t="s">
        <v>446</v>
      </c>
      <c r="E3363" s="3" t="s">
        <v>114</v>
      </c>
      <c r="F3363" s="3" t="str">
        <f t="shared" si="52"/>
        <v>Retail</v>
      </c>
      <c r="G3363" s="3">
        <v>1</v>
      </c>
      <c r="H3363" s="57"/>
    </row>
    <row r="3364" spans="1:8">
      <c r="A3364" s="57"/>
      <c r="B3364" s="57"/>
      <c r="C3364" s="176">
        <v>41979.462500000001</v>
      </c>
      <c r="D3364" s="3" t="s">
        <v>445</v>
      </c>
      <c r="E3364" s="3" t="s">
        <v>114</v>
      </c>
      <c r="F3364" s="3" t="str">
        <f t="shared" si="52"/>
        <v>Wholesale</v>
      </c>
      <c r="G3364" s="3">
        <v>33</v>
      </c>
      <c r="H3364" s="57"/>
    </row>
    <row r="3365" spans="1:8">
      <c r="A3365" s="57"/>
      <c r="B3365" s="57"/>
      <c r="C3365" s="176">
        <v>42171.133300000001</v>
      </c>
      <c r="D3365" s="3" t="s">
        <v>446</v>
      </c>
      <c r="E3365" s="3" t="s">
        <v>455</v>
      </c>
      <c r="F3365" s="3" t="str">
        <f t="shared" si="52"/>
        <v>Retail</v>
      </c>
      <c r="G3365" s="3">
        <v>2</v>
      </c>
      <c r="H3365" s="57"/>
    </row>
    <row r="3366" spans="1:8">
      <c r="A3366" s="57"/>
      <c r="B3366" s="57"/>
      <c r="C3366" s="176">
        <v>42156.070800000001</v>
      </c>
      <c r="D3366" s="3" t="s">
        <v>447</v>
      </c>
      <c r="E3366" s="3" t="s">
        <v>455</v>
      </c>
      <c r="F3366" s="3" t="str">
        <f t="shared" si="52"/>
        <v>Retail</v>
      </c>
      <c r="G3366" s="3">
        <v>2</v>
      </c>
      <c r="H3366" s="57"/>
    </row>
    <row r="3367" spans="1:8">
      <c r="A3367" s="57"/>
      <c r="B3367" s="57"/>
      <c r="C3367" s="176">
        <v>41984.15</v>
      </c>
      <c r="D3367" s="3" t="s">
        <v>446</v>
      </c>
      <c r="E3367" s="3" t="s">
        <v>110</v>
      </c>
      <c r="F3367" s="3" t="str">
        <f t="shared" si="52"/>
        <v>Retail</v>
      </c>
      <c r="G3367" s="3">
        <v>1</v>
      </c>
      <c r="H3367" s="57"/>
    </row>
    <row r="3368" spans="1:8">
      <c r="A3368" s="57"/>
      <c r="B3368" s="57"/>
      <c r="C3368" s="176">
        <v>41979.483999999997</v>
      </c>
      <c r="D3368" s="3" t="s">
        <v>447</v>
      </c>
      <c r="E3368" s="3" t="s">
        <v>312</v>
      </c>
      <c r="F3368" s="3" t="str">
        <f t="shared" si="52"/>
        <v>Wholesale</v>
      </c>
      <c r="G3368" s="3">
        <v>36</v>
      </c>
      <c r="H3368" s="57"/>
    </row>
    <row r="3369" spans="1:8">
      <c r="A3369" s="57"/>
      <c r="B3369" s="57"/>
      <c r="C3369" s="176">
        <v>42190.542399999998</v>
      </c>
      <c r="D3369" s="3" t="s">
        <v>445</v>
      </c>
      <c r="E3369" s="3" t="s">
        <v>9</v>
      </c>
      <c r="F3369" s="3" t="str">
        <f t="shared" si="52"/>
        <v>Retail</v>
      </c>
      <c r="G3369" s="3">
        <v>1</v>
      </c>
      <c r="H3369" s="57"/>
    </row>
    <row r="3370" spans="1:8">
      <c r="A3370" s="57"/>
      <c r="B3370" s="57"/>
      <c r="C3370" s="176">
        <v>41983.772900000004</v>
      </c>
      <c r="D3370" s="3" t="s">
        <v>446</v>
      </c>
      <c r="E3370" s="3" t="s">
        <v>7</v>
      </c>
      <c r="F3370" s="3" t="str">
        <f t="shared" si="52"/>
        <v>Wholesale</v>
      </c>
      <c r="G3370" s="3">
        <v>27</v>
      </c>
      <c r="H3370" s="57"/>
    </row>
    <row r="3371" spans="1:8">
      <c r="A3371" s="57"/>
      <c r="B3371" s="57"/>
      <c r="C3371" s="176">
        <v>42011.5674</v>
      </c>
      <c r="D3371" s="3" t="s">
        <v>445</v>
      </c>
      <c r="E3371" s="3" t="s">
        <v>6</v>
      </c>
      <c r="F3371" s="3" t="str">
        <f t="shared" si="52"/>
        <v>Wholesale</v>
      </c>
      <c r="G3371" s="3">
        <v>39</v>
      </c>
      <c r="H3371" s="57"/>
    </row>
    <row r="3372" spans="1:8">
      <c r="A3372" s="57"/>
      <c r="B3372" s="57"/>
      <c r="C3372" s="176">
        <v>42177.4764</v>
      </c>
      <c r="D3372" s="3" t="s">
        <v>446</v>
      </c>
      <c r="E3372" s="3" t="s">
        <v>455</v>
      </c>
      <c r="F3372" s="3" t="str">
        <f t="shared" si="52"/>
        <v>Retail</v>
      </c>
      <c r="G3372" s="3">
        <v>5</v>
      </c>
      <c r="H3372" s="57"/>
    </row>
    <row r="3373" spans="1:8">
      <c r="A3373" s="57"/>
      <c r="B3373" s="57"/>
      <c r="C3373" s="176">
        <v>42294.561099999999</v>
      </c>
      <c r="D3373" s="3" t="s">
        <v>445</v>
      </c>
      <c r="E3373" s="3" t="s">
        <v>7</v>
      </c>
      <c r="F3373" s="3" t="str">
        <f t="shared" si="52"/>
        <v>Retail</v>
      </c>
      <c r="G3373" s="3">
        <v>1</v>
      </c>
      <c r="H3373" s="57"/>
    </row>
    <row r="3374" spans="1:8">
      <c r="A3374" s="57"/>
      <c r="B3374" s="57"/>
      <c r="C3374" s="176">
        <v>41980.4444</v>
      </c>
      <c r="D3374" s="3" t="s">
        <v>445</v>
      </c>
      <c r="E3374" s="3" t="s">
        <v>114</v>
      </c>
      <c r="F3374" s="3" t="str">
        <f t="shared" si="52"/>
        <v>Retail</v>
      </c>
      <c r="G3374" s="3">
        <v>2</v>
      </c>
      <c r="H3374" s="57"/>
    </row>
    <row r="3375" spans="1:8">
      <c r="A3375" s="57"/>
      <c r="B3375" s="57"/>
      <c r="C3375" s="176">
        <v>42234.7431</v>
      </c>
      <c r="D3375" s="3" t="s">
        <v>446</v>
      </c>
      <c r="E3375" s="3" t="s">
        <v>7</v>
      </c>
      <c r="F3375" s="3" t="str">
        <f t="shared" si="52"/>
        <v>Retail</v>
      </c>
      <c r="G3375" s="3">
        <v>6</v>
      </c>
      <c r="H3375" s="57"/>
    </row>
    <row r="3376" spans="1:8">
      <c r="A3376" s="57"/>
      <c r="B3376" s="57"/>
      <c r="C3376" s="176">
        <v>42236.534699999997</v>
      </c>
      <c r="D3376" s="3" t="s">
        <v>445</v>
      </c>
      <c r="E3376" s="3" t="s">
        <v>114</v>
      </c>
      <c r="F3376" s="3" t="str">
        <f t="shared" si="52"/>
        <v>Retail</v>
      </c>
      <c r="G3376" s="3">
        <v>1</v>
      </c>
      <c r="H3376" s="57"/>
    </row>
    <row r="3377" spans="1:8">
      <c r="A3377" s="57"/>
      <c r="B3377" s="57"/>
      <c r="C3377" s="176">
        <v>41983.753499999999</v>
      </c>
      <c r="D3377" s="3" t="s">
        <v>446</v>
      </c>
      <c r="E3377" s="3" t="s">
        <v>114</v>
      </c>
      <c r="F3377" s="3" t="str">
        <f t="shared" si="52"/>
        <v>Retail</v>
      </c>
      <c r="G3377" s="3">
        <v>2</v>
      </c>
      <c r="H3377" s="57"/>
    </row>
    <row r="3378" spans="1:8">
      <c r="A3378" s="57"/>
      <c r="B3378" s="57"/>
      <c r="C3378" s="176">
        <v>42181.141000000003</v>
      </c>
      <c r="D3378" s="3" t="s">
        <v>447</v>
      </c>
      <c r="E3378" s="3" t="s">
        <v>110</v>
      </c>
      <c r="F3378" s="3" t="str">
        <f t="shared" si="52"/>
        <v>Retail</v>
      </c>
      <c r="G3378" s="3">
        <v>3</v>
      </c>
      <c r="H3378" s="57"/>
    </row>
    <row r="3379" spans="1:8">
      <c r="A3379" s="57"/>
      <c r="B3379" s="57"/>
      <c r="C3379" s="176">
        <v>42208.747900000002</v>
      </c>
      <c r="D3379" s="3" t="s">
        <v>445</v>
      </c>
      <c r="E3379" s="3" t="s">
        <v>10</v>
      </c>
      <c r="F3379" s="3" t="str">
        <f t="shared" si="52"/>
        <v>Wholesale</v>
      </c>
      <c r="G3379" s="3">
        <v>23</v>
      </c>
      <c r="H3379" s="57"/>
    </row>
    <row r="3380" spans="1:8">
      <c r="A3380" s="57"/>
      <c r="B3380" s="57"/>
      <c r="C3380" s="176">
        <v>42175.209699999999</v>
      </c>
      <c r="D3380" s="3" t="s">
        <v>446</v>
      </c>
      <c r="E3380" s="3" t="s">
        <v>453</v>
      </c>
      <c r="F3380" s="3" t="str">
        <f t="shared" si="52"/>
        <v>Retail</v>
      </c>
      <c r="G3380" s="3">
        <v>2</v>
      </c>
      <c r="H3380" s="57"/>
    </row>
    <row r="3381" spans="1:8">
      <c r="A3381" s="57"/>
      <c r="B3381" s="57"/>
      <c r="C3381" s="176">
        <v>42194.534</v>
      </c>
      <c r="D3381" s="3" t="s">
        <v>445</v>
      </c>
      <c r="E3381" s="3" t="s">
        <v>8</v>
      </c>
      <c r="F3381" s="3" t="str">
        <f t="shared" si="52"/>
        <v>Retail</v>
      </c>
      <c r="G3381" s="3">
        <v>1</v>
      </c>
      <c r="H3381" s="57"/>
    </row>
    <row r="3382" spans="1:8">
      <c r="A3382" s="57"/>
      <c r="B3382" s="57"/>
      <c r="C3382" s="176">
        <v>42191.116699999999</v>
      </c>
      <c r="D3382" s="3" t="s">
        <v>447</v>
      </c>
      <c r="E3382" s="3" t="s">
        <v>459</v>
      </c>
      <c r="F3382" s="3" t="str">
        <f t="shared" si="52"/>
        <v>Retail</v>
      </c>
      <c r="G3382" s="3">
        <v>5</v>
      </c>
      <c r="H3382" s="57"/>
    </row>
    <row r="3383" spans="1:8">
      <c r="A3383" s="57"/>
      <c r="B3383" s="57"/>
      <c r="C3383" s="176">
        <v>42363.448600000003</v>
      </c>
      <c r="D3383" s="3" t="s">
        <v>445</v>
      </c>
      <c r="E3383" s="3" t="s">
        <v>9</v>
      </c>
      <c r="F3383" s="3" t="str">
        <f t="shared" si="52"/>
        <v>Retail</v>
      </c>
      <c r="G3383" s="3">
        <v>2</v>
      </c>
      <c r="H3383" s="57"/>
    </row>
    <row r="3384" spans="1:8">
      <c r="A3384" s="57"/>
      <c r="B3384" s="57"/>
      <c r="C3384" s="176">
        <v>42344.723599999998</v>
      </c>
      <c r="D3384" s="3" t="s">
        <v>447</v>
      </c>
      <c r="E3384" s="3" t="s">
        <v>9</v>
      </c>
      <c r="F3384" s="3" t="str">
        <f t="shared" si="52"/>
        <v>Retail</v>
      </c>
      <c r="G3384" s="3">
        <v>4</v>
      </c>
      <c r="H3384" s="57"/>
    </row>
    <row r="3385" spans="1:8">
      <c r="A3385" s="57"/>
      <c r="B3385" s="57"/>
      <c r="C3385" s="176">
        <v>42174.4931</v>
      </c>
      <c r="D3385" s="3" t="s">
        <v>445</v>
      </c>
      <c r="E3385" s="3" t="s">
        <v>453</v>
      </c>
      <c r="F3385" s="3" t="str">
        <f t="shared" si="52"/>
        <v>Retail</v>
      </c>
      <c r="G3385" s="3">
        <v>7</v>
      </c>
      <c r="H3385" s="57"/>
    </row>
    <row r="3386" spans="1:8">
      <c r="A3386" s="57"/>
      <c r="B3386" s="57"/>
      <c r="C3386" s="176">
        <v>41986.532599999999</v>
      </c>
      <c r="D3386" s="3" t="s">
        <v>447</v>
      </c>
      <c r="E3386" s="3" t="s">
        <v>461</v>
      </c>
      <c r="F3386" s="3" t="str">
        <f t="shared" si="52"/>
        <v>Wholesale</v>
      </c>
      <c r="G3386" s="3">
        <v>114</v>
      </c>
      <c r="H3386" s="57"/>
    </row>
    <row r="3387" spans="1:8">
      <c r="A3387" s="57"/>
      <c r="B3387" s="57"/>
      <c r="C3387" s="176">
        <v>41987.746500000001</v>
      </c>
      <c r="D3387" s="3" t="s">
        <v>445</v>
      </c>
      <c r="E3387" s="3" t="s">
        <v>453</v>
      </c>
      <c r="F3387" s="3" t="str">
        <f t="shared" si="52"/>
        <v>Retail</v>
      </c>
      <c r="G3387" s="3">
        <v>2</v>
      </c>
      <c r="H3387" s="57"/>
    </row>
    <row r="3388" spans="1:8">
      <c r="A3388" s="57"/>
      <c r="B3388" s="57"/>
      <c r="C3388" s="176">
        <v>41980.143100000001</v>
      </c>
      <c r="D3388" s="3" t="s">
        <v>447</v>
      </c>
      <c r="E3388" s="3" t="s">
        <v>10</v>
      </c>
      <c r="F3388" s="3" t="str">
        <f t="shared" si="52"/>
        <v>Wholesale</v>
      </c>
      <c r="G3388" s="3">
        <v>72</v>
      </c>
      <c r="H3388" s="57"/>
    </row>
    <row r="3389" spans="1:8">
      <c r="A3389" s="57"/>
      <c r="B3389" s="57"/>
      <c r="C3389" s="176">
        <v>42155.485399999998</v>
      </c>
      <c r="D3389" s="3" t="s">
        <v>449</v>
      </c>
      <c r="E3389" s="3" t="s">
        <v>112</v>
      </c>
      <c r="F3389" s="3" t="str">
        <f t="shared" si="52"/>
        <v>Wholesale</v>
      </c>
      <c r="G3389" s="3">
        <v>36</v>
      </c>
      <c r="H3389" s="57"/>
    </row>
    <row r="3390" spans="1:8">
      <c r="A3390" s="57"/>
      <c r="B3390" s="57"/>
      <c r="C3390" s="176">
        <v>42334.525699999998</v>
      </c>
      <c r="D3390" s="3" t="s">
        <v>445</v>
      </c>
      <c r="E3390" s="3" t="s">
        <v>453</v>
      </c>
      <c r="F3390" s="3" t="str">
        <f t="shared" si="52"/>
        <v>Retail</v>
      </c>
      <c r="G3390" s="3">
        <v>3</v>
      </c>
      <c r="H3390" s="57"/>
    </row>
    <row r="3391" spans="1:8">
      <c r="A3391" s="57"/>
      <c r="B3391" s="57"/>
      <c r="C3391" s="176">
        <v>42356.798600000002</v>
      </c>
      <c r="D3391" s="3" t="s">
        <v>447</v>
      </c>
      <c r="E3391" s="3" t="s">
        <v>312</v>
      </c>
      <c r="F3391" s="3" t="str">
        <f t="shared" si="52"/>
        <v>Retail</v>
      </c>
      <c r="G3391" s="3">
        <v>5</v>
      </c>
      <c r="H3391" s="57"/>
    </row>
    <row r="3392" spans="1:8">
      <c r="A3392" s="57"/>
      <c r="B3392" s="57"/>
      <c r="C3392" s="176">
        <v>42214.475700000003</v>
      </c>
      <c r="D3392" s="3" t="s">
        <v>446</v>
      </c>
      <c r="E3392" s="3" t="s">
        <v>6</v>
      </c>
      <c r="F3392" s="3" t="str">
        <f t="shared" si="52"/>
        <v>Retail</v>
      </c>
      <c r="G3392" s="3">
        <v>9</v>
      </c>
      <c r="H3392" s="57"/>
    </row>
    <row r="3393" spans="1:8">
      <c r="A3393" s="57"/>
      <c r="B3393" s="57"/>
      <c r="C3393" s="176">
        <v>42249.488899999997</v>
      </c>
      <c r="D3393" s="3" t="s">
        <v>445</v>
      </c>
      <c r="E3393" s="3" t="s">
        <v>451</v>
      </c>
      <c r="F3393" s="3" t="str">
        <f t="shared" si="52"/>
        <v>Retail</v>
      </c>
      <c r="G3393" s="3">
        <v>2</v>
      </c>
      <c r="H3393" s="57"/>
    </row>
    <row r="3394" spans="1:8">
      <c r="A3394" s="57"/>
      <c r="B3394" s="57"/>
      <c r="C3394" s="176">
        <v>42284.588199999998</v>
      </c>
      <c r="D3394" s="3" t="s">
        <v>445</v>
      </c>
      <c r="E3394" s="3" t="s">
        <v>452</v>
      </c>
      <c r="F3394" s="3" t="str">
        <f t="shared" si="52"/>
        <v>Wholesale</v>
      </c>
      <c r="G3394" s="3">
        <v>30</v>
      </c>
      <c r="H3394" s="57"/>
    </row>
    <row r="3395" spans="1:8">
      <c r="A3395" s="57"/>
      <c r="B3395" s="57"/>
      <c r="C3395" s="176">
        <v>42029.469400000002</v>
      </c>
      <c r="D3395" s="3" t="s">
        <v>445</v>
      </c>
      <c r="E3395" s="3" t="s">
        <v>453</v>
      </c>
      <c r="F3395" s="3" t="str">
        <f t="shared" si="52"/>
        <v>Wholesale</v>
      </c>
      <c r="G3395" s="3">
        <v>26</v>
      </c>
      <c r="H3395" s="57"/>
    </row>
    <row r="3396" spans="1:8">
      <c r="A3396" s="57"/>
      <c r="B3396" s="57"/>
      <c r="C3396" s="176">
        <v>42261.651400000002</v>
      </c>
      <c r="D3396" s="3" t="s">
        <v>447</v>
      </c>
      <c r="E3396" s="3" t="s">
        <v>453</v>
      </c>
      <c r="F3396" s="3" t="str">
        <f t="shared" si="52"/>
        <v>Wholesale</v>
      </c>
      <c r="G3396" s="3">
        <v>67</v>
      </c>
      <c r="H3396" s="57"/>
    </row>
    <row r="3397" spans="1:8">
      <c r="A3397" s="57"/>
      <c r="B3397" s="57"/>
      <c r="C3397" s="176">
        <v>42286.204899999997</v>
      </c>
      <c r="D3397" s="3" t="s">
        <v>447</v>
      </c>
      <c r="E3397" s="3" t="s">
        <v>312</v>
      </c>
      <c r="F3397" s="3" t="str">
        <f t="shared" si="52"/>
        <v>Retail</v>
      </c>
      <c r="G3397" s="3">
        <v>2</v>
      </c>
      <c r="H3397" s="57"/>
    </row>
    <row r="3398" spans="1:8">
      <c r="A3398" s="57"/>
      <c r="B3398" s="57"/>
      <c r="C3398" s="176">
        <v>42359.020799999998</v>
      </c>
      <c r="D3398" s="3" t="s">
        <v>447</v>
      </c>
      <c r="E3398" s="3" t="s">
        <v>6</v>
      </c>
      <c r="F3398" s="3" t="str">
        <f t="shared" si="52"/>
        <v>Retail</v>
      </c>
      <c r="G3398" s="3">
        <v>6</v>
      </c>
      <c r="H3398" s="57"/>
    </row>
    <row r="3399" spans="1:8">
      <c r="A3399" s="57"/>
      <c r="B3399" s="57"/>
      <c r="C3399" s="176">
        <v>42126.459000000003</v>
      </c>
      <c r="D3399" s="3" t="s">
        <v>446</v>
      </c>
      <c r="E3399" s="3" t="s">
        <v>460</v>
      </c>
      <c r="F3399" s="3" t="str">
        <f t="shared" si="52"/>
        <v>Wholesale</v>
      </c>
      <c r="G3399" s="3">
        <v>70</v>
      </c>
      <c r="H3399" s="57"/>
    </row>
    <row r="3400" spans="1:8">
      <c r="A3400" s="57"/>
      <c r="B3400" s="57"/>
      <c r="C3400" s="176">
        <v>42315.725700000003</v>
      </c>
      <c r="D3400" s="3" t="s">
        <v>447</v>
      </c>
      <c r="E3400" s="3" t="s">
        <v>453</v>
      </c>
      <c r="F3400" s="3" t="str">
        <f t="shared" si="52"/>
        <v>Retail</v>
      </c>
      <c r="G3400" s="3">
        <v>1</v>
      </c>
      <c r="H3400" s="57"/>
    </row>
    <row r="3401" spans="1:8">
      <c r="A3401" s="57"/>
      <c r="B3401" s="57"/>
      <c r="C3401" s="176">
        <v>41982.497199999998</v>
      </c>
      <c r="D3401" s="3" t="s">
        <v>447</v>
      </c>
      <c r="E3401" s="3" t="s">
        <v>114</v>
      </c>
      <c r="F3401" s="3" t="str">
        <f t="shared" si="52"/>
        <v>Retail</v>
      </c>
      <c r="G3401" s="3">
        <v>1</v>
      </c>
      <c r="H3401" s="57"/>
    </row>
    <row r="3402" spans="1:8">
      <c r="A3402" s="57"/>
      <c r="B3402" s="57"/>
      <c r="C3402" s="176">
        <v>41989.491000000002</v>
      </c>
      <c r="D3402" s="3" t="s">
        <v>449</v>
      </c>
      <c r="E3402" s="3" t="s">
        <v>6</v>
      </c>
      <c r="F3402" s="3" t="str">
        <f t="shared" ref="F3402:F3465" si="53">IF(G3402&lt;10,"Retail","Wholesale")</f>
        <v>Retail</v>
      </c>
      <c r="G3402" s="3">
        <v>7</v>
      </c>
      <c r="H3402" s="57"/>
    </row>
    <row r="3403" spans="1:8">
      <c r="A3403" s="57"/>
      <c r="B3403" s="57"/>
      <c r="C3403" s="176">
        <v>42211.040300000001</v>
      </c>
      <c r="D3403" s="3" t="s">
        <v>449</v>
      </c>
      <c r="E3403" s="3" t="s">
        <v>9</v>
      </c>
      <c r="F3403" s="3" t="str">
        <f t="shared" si="53"/>
        <v>Retail</v>
      </c>
      <c r="G3403" s="3">
        <v>6</v>
      </c>
      <c r="H3403" s="57"/>
    </row>
    <row r="3404" spans="1:8">
      <c r="A3404" s="57"/>
      <c r="B3404" s="57"/>
      <c r="C3404" s="176">
        <v>42337.502099999998</v>
      </c>
      <c r="D3404" s="3" t="s">
        <v>446</v>
      </c>
      <c r="E3404" s="3" t="s">
        <v>110</v>
      </c>
      <c r="F3404" s="3" t="str">
        <f t="shared" si="53"/>
        <v>Retail</v>
      </c>
      <c r="G3404" s="3">
        <v>1</v>
      </c>
      <c r="H3404" s="57"/>
    </row>
    <row r="3405" spans="1:8">
      <c r="A3405" s="57"/>
      <c r="B3405" s="57"/>
      <c r="C3405" s="176">
        <v>41984.147900000004</v>
      </c>
      <c r="D3405" s="3" t="s">
        <v>449</v>
      </c>
      <c r="E3405" s="3" t="s">
        <v>456</v>
      </c>
      <c r="F3405" s="3" t="str">
        <f t="shared" si="53"/>
        <v>Retail</v>
      </c>
      <c r="G3405" s="3">
        <v>2</v>
      </c>
      <c r="H3405" s="57"/>
    </row>
    <row r="3406" spans="1:8">
      <c r="A3406" s="57"/>
      <c r="B3406" s="57"/>
      <c r="C3406" s="176">
        <v>42073.527099999999</v>
      </c>
      <c r="D3406" s="3" t="s">
        <v>446</v>
      </c>
      <c r="E3406" s="3" t="s">
        <v>459</v>
      </c>
      <c r="F3406" s="3" t="str">
        <f t="shared" si="53"/>
        <v>Retail</v>
      </c>
      <c r="G3406" s="3">
        <v>5</v>
      </c>
      <c r="H3406" s="57"/>
    </row>
    <row r="3407" spans="1:8">
      <c r="A3407" s="57"/>
      <c r="B3407" s="57"/>
      <c r="C3407" s="176">
        <v>41980.802799999998</v>
      </c>
      <c r="D3407" s="3" t="s">
        <v>445</v>
      </c>
      <c r="E3407" s="3" t="s">
        <v>114</v>
      </c>
      <c r="F3407" s="3" t="str">
        <f t="shared" si="53"/>
        <v>Retail</v>
      </c>
      <c r="G3407" s="3">
        <v>2</v>
      </c>
      <c r="H3407" s="57"/>
    </row>
    <row r="3408" spans="1:8">
      <c r="A3408" s="57"/>
      <c r="B3408" s="57"/>
      <c r="C3408" s="176">
        <v>42158.474999999999</v>
      </c>
      <c r="D3408" s="3" t="s">
        <v>446</v>
      </c>
      <c r="E3408" s="3" t="s">
        <v>453</v>
      </c>
      <c r="F3408" s="3" t="str">
        <f t="shared" si="53"/>
        <v>Retail</v>
      </c>
      <c r="G3408" s="3">
        <v>2</v>
      </c>
      <c r="H3408" s="57"/>
    </row>
    <row r="3409" spans="1:8">
      <c r="A3409" s="57"/>
      <c r="B3409" s="57"/>
      <c r="C3409" s="176">
        <v>42342.165999999997</v>
      </c>
      <c r="D3409" s="3" t="s">
        <v>445</v>
      </c>
      <c r="E3409" s="3" t="s">
        <v>458</v>
      </c>
      <c r="F3409" s="3" t="str">
        <f t="shared" si="53"/>
        <v>Wholesale</v>
      </c>
      <c r="G3409" s="3">
        <v>25</v>
      </c>
      <c r="H3409" s="57"/>
    </row>
    <row r="3410" spans="1:8">
      <c r="A3410" s="57"/>
      <c r="B3410" s="57"/>
      <c r="C3410" s="176">
        <v>42066.500699999997</v>
      </c>
      <c r="D3410" s="3" t="s">
        <v>449</v>
      </c>
      <c r="E3410" s="3" t="s">
        <v>7</v>
      </c>
      <c r="F3410" s="3" t="str">
        <f t="shared" si="53"/>
        <v>Retail</v>
      </c>
      <c r="G3410" s="3">
        <v>6</v>
      </c>
      <c r="H3410" s="57"/>
    </row>
    <row r="3411" spans="1:8">
      <c r="A3411" s="57"/>
      <c r="B3411" s="57"/>
      <c r="C3411" s="176">
        <v>41981.472199999997</v>
      </c>
      <c r="D3411" s="3" t="s">
        <v>447</v>
      </c>
      <c r="E3411" s="3" t="s">
        <v>10</v>
      </c>
      <c r="F3411" s="3" t="str">
        <f t="shared" si="53"/>
        <v>Retail</v>
      </c>
      <c r="G3411" s="3">
        <v>1</v>
      </c>
      <c r="H3411" s="57"/>
    </row>
    <row r="3412" spans="1:8">
      <c r="A3412" s="57"/>
      <c r="B3412" s="57"/>
      <c r="C3412" s="176">
        <v>42346.724300000002</v>
      </c>
      <c r="D3412" s="3" t="s">
        <v>445</v>
      </c>
      <c r="E3412" s="3" t="s">
        <v>6</v>
      </c>
      <c r="F3412" s="3" t="str">
        <f t="shared" si="53"/>
        <v>Wholesale</v>
      </c>
      <c r="G3412" s="3">
        <v>69</v>
      </c>
      <c r="H3412" s="57"/>
    </row>
    <row r="3413" spans="1:8">
      <c r="A3413" s="57"/>
      <c r="B3413" s="57"/>
      <c r="C3413" s="176">
        <v>42352.130599999997</v>
      </c>
      <c r="D3413" s="3" t="s">
        <v>446</v>
      </c>
      <c r="E3413" s="3" t="s">
        <v>452</v>
      </c>
      <c r="F3413" s="3" t="str">
        <f t="shared" si="53"/>
        <v>Wholesale</v>
      </c>
      <c r="G3413" s="3">
        <v>36</v>
      </c>
      <c r="H3413" s="57"/>
    </row>
    <row r="3414" spans="1:8">
      <c r="A3414" s="57"/>
      <c r="B3414" s="57"/>
      <c r="C3414" s="176">
        <v>42216.4424</v>
      </c>
      <c r="D3414" s="3" t="s">
        <v>445</v>
      </c>
      <c r="E3414" s="3" t="s">
        <v>453</v>
      </c>
      <c r="F3414" s="3" t="str">
        <f t="shared" si="53"/>
        <v>Wholesale</v>
      </c>
      <c r="G3414" s="3">
        <v>30</v>
      </c>
      <c r="H3414" s="57"/>
    </row>
    <row r="3415" spans="1:8">
      <c r="A3415" s="57"/>
      <c r="B3415" s="57"/>
      <c r="C3415" s="176">
        <v>42260.734700000001</v>
      </c>
      <c r="D3415" s="3" t="s">
        <v>447</v>
      </c>
      <c r="E3415" s="3" t="s">
        <v>110</v>
      </c>
      <c r="F3415" s="3" t="str">
        <f t="shared" si="53"/>
        <v>Retail</v>
      </c>
      <c r="G3415" s="3">
        <v>3</v>
      </c>
      <c r="H3415" s="57"/>
    </row>
    <row r="3416" spans="1:8">
      <c r="A3416" s="57"/>
      <c r="B3416" s="57"/>
      <c r="C3416" s="176">
        <v>42342.158300000003</v>
      </c>
      <c r="D3416" s="3" t="s">
        <v>446</v>
      </c>
      <c r="E3416" s="3" t="s">
        <v>457</v>
      </c>
      <c r="F3416" s="3" t="str">
        <f t="shared" si="53"/>
        <v>Retail</v>
      </c>
      <c r="G3416" s="3">
        <v>3</v>
      </c>
      <c r="H3416" s="57"/>
    </row>
    <row r="3417" spans="1:8">
      <c r="A3417" s="57"/>
      <c r="B3417" s="57"/>
      <c r="C3417" s="176">
        <v>42316.777099999999</v>
      </c>
      <c r="D3417" s="3" t="s">
        <v>445</v>
      </c>
      <c r="E3417" s="3" t="s">
        <v>114</v>
      </c>
      <c r="F3417" s="3" t="str">
        <f t="shared" si="53"/>
        <v>Wholesale</v>
      </c>
      <c r="G3417" s="3">
        <v>67</v>
      </c>
      <c r="H3417" s="57"/>
    </row>
    <row r="3418" spans="1:8">
      <c r="A3418" s="57"/>
      <c r="B3418" s="57"/>
      <c r="C3418" s="176">
        <v>42128.5861</v>
      </c>
      <c r="D3418" s="3" t="s">
        <v>447</v>
      </c>
      <c r="E3418" s="3" t="s">
        <v>453</v>
      </c>
      <c r="F3418" s="3" t="str">
        <f t="shared" si="53"/>
        <v>Wholesale</v>
      </c>
      <c r="G3418" s="3">
        <v>30</v>
      </c>
      <c r="H3418" s="57"/>
    </row>
    <row r="3419" spans="1:8">
      <c r="A3419" s="57"/>
      <c r="B3419" s="57"/>
      <c r="C3419" s="176">
        <v>42309.779900000001</v>
      </c>
      <c r="D3419" s="3" t="s">
        <v>445</v>
      </c>
      <c r="E3419" s="3" t="s">
        <v>455</v>
      </c>
      <c r="F3419" s="3" t="str">
        <f t="shared" si="53"/>
        <v>Retail</v>
      </c>
      <c r="G3419" s="3">
        <v>3</v>
      </c>
      <c r="H3419" s="57"/>
    </row>
    <row r="3420" spans="1:8">
      <c r="A3420" s="57"/>
      <c r="B3420" s="57"/>
      <c r="C3420" s="176">
        <v>42340.479200000002</v>
      </c>
      <c r="D3420" s="3" t="s">
        <v>447</v>
      </c>
      <c r="E3420" s="3" t="s">
        <v>453</v>
      </c>
      <c r="F3420" s="3" t="str">
        <f t="shared" si="53"/>
        <v>Wholesale</v>
      </c>
      <c r="G3420" s="3">
        <v>56</v>
      </c>
      <c r="H3420" s="57"/>
    </row>
    <row r="3421" spans="1:8">
      <c r="A3421" s="57"/>
      <c r="B3421" s="57"/>
      <c r="C3421" s="176">
        <v>42257.224300000002</v>
      </c>
      <c r="D3421" s="3" t="s">
        <v>449</v>
      </c>
      <c r="E3421" s="3" t="s">
        <v>453</v>
      </c>
      <c r="F3421" s="3" t="str">
        <f t="shared" si="53"/>
        <v>Retail</v>
      </c>
      <c r="G3421" s="3">
        <v>8</v>
      </c>
      <c r="H3421" s="57"/>
    </row>
    <row r="3422" spans="1:8">
      <c r="A3422" s="57"/>
      <c r="B3422" s="57"/>
      <c r="C3422" s="176">
        <v>41986.6944</v>
      </c>
      <c r="D3422" s="3" t="s">
        <v>446</v>
      </c>
      <c r="E3422" s="3" t="s">
        <v>451</v>
      </c>
      <c r="F3422" s="3" t="str">
        <f t="shared" si="53"/>
        <v>Wholesale</v>
      </c>
      <c r="G3422" s="3">
        <v>94</v>
      </c>
      <c r="H3422" s="57"/>
    </row>
    <row r="3423" spans="1:8">
      <c r="A3423" s="57"/>
      <c r="B3423" s="57"/>
      <c r="C3423" s="176">
        <v>42136.517399999997</v>
      </c>
      <c r="D3423" s="3" t="s">
        <v>446</v>
      </c>
      <c r="E3423" s="3" t="s">
        <v>453</v>
      </c>
      <c r="F3423" s="3" t="str">
        <f t="shared" si="53"/>
        <v>Retail</v>
      </c>
      <c r="G3423" s="3">
        <v>1</v>
      </c>
      <c r="H3423" s="57"/>
    </row>
    <row r="3424" spans="1:8">
      <c r="A3424" s="57"/>
      <c r="B3424" s="57"/>
      <c r="C3424" s="176">
        <v>42343.7431</v>
      </c>
      <c r="D3424" s="3" t="s">
        <v>447</v>
      </c>
      <c r="E3424" s="3" t="s">
        <v>6</v>
      </c>
      <c r="F3424" s="3" t="str">
        <f t="shared" si="53"/>
        <v>Retail</v>
      </c>
      <c r="G3424" s="3">
        <v>2</v>
      </c>
      <c r="H3424" s="57"/>
    </row>
    <row r="3425" spans="1:8">
      <c r="A3425" s="57"/>
      <c r="B3425" s="57"/>
      <c r="C3425" s="176">
        <v>42214.679900000003</v>
      </c>
      <c r="D3425" s="3" t="s">
        <v>446</v>
      </c>
      <c r="E3425" s="3" t="s">
        <v>312</v>
      </c>
      <c r="F3425" s="3" t="str">
        <f t="shared" si="53"/>
        <v>Retail</v>
      </c>
      <c r="G3425" s="3">
        <v>1</v>
      </c>
      <c r="H3425" s="57"/>
    </row>
    <row r="3426" spans="1:8">
      <c r="A3426" s="57"/>
      <c r="B3426" s="57"/>
      <c r="C3426" s="176">
        <v>42247.531900000002</v>
      </c>
      <c r="D3426" s="3" t="s">
        <v>447</v>
      </c>
      <c r="E3426" s="3" t="s">
        <v>7</v>
      </c>
      <c r="F3426" s="3" t="str">
        <f t="shared" si="53"/>
        <v>Retail</v>
      </c>
      <c r="G3426" s="3">
        <v>4</v>
      </c>
      <c r="H3426" s="57"/>
    </row>
    <row r="3427" spans="1:8">
      <c r="A3427" s="57"/>
      <c r="B3427" s="57"/>
      <c r="C3427" s="176">
        <v>41984.7431</v>
      </c>
      <c r="D3427" s="3" t="s">
        <v>446</v>
      </c>
      <c r="E3427" s="3" t="s">
        <v>459</v>
      </c>
      <c r="F3427" s="3" t="str">
        <f t="shared" si="53"/>
        <v>Retail</v>
      </c>
      <c r="G3427" s="3">
        <v>2</v>
      </c>
      <c r="H3427" s="57"/>
    </row>
    <row r="3428" spans="1:8">
      <c r="A3428" s="57"/>
      <c r="B3428" s="57"/>
      <c r="C3428" s="176">
        <v>42334.144399999997</v>
      </c>
      <c r="D3428" s="3" t="s">
        <v>445</v>
      </c>
      <c r="E3428" s="3" t="s">
        <v>6</v>
      </c>
      <c r="F3428" s="3" t="str">
        <f t="shared" si="53"/>
        <v>Wholesale</v>
      </c>
      <c r="G3428" s="3">
        <v>41</v>
      </c>
      <c r="H3428" s="57"/>
    </row>
    <row r="3429" spans="1:8">
      <c r="A3429" s="57"/>
      <c r="B3429" s="57"/>
      <c r="C3429" s="176">
        <v>42110.520799999998</v>
      </c>
      <c r="D3429" s="3" t="s">
        <v>445</v>
      </c>
      <c r="E3429" s="3" t="s">
        <v>112</v>
      </c>
      <c r="F3429" s="3" t="str">
        <f t="shared" si="53"/>
        <v>Wholesale</v>
      </c>
      <c r="G3429" s="3">
        <v>41</v>
      </c>
      <c r="H3429" s="57"/>
    </row>
    <row r="3430" spans="1:8">
      <c r="A3430" s="57"/>
      <c r="B3430" s="57"/>
      <c r="C3430" s="176">
        <v>42185.736799999999</v>
      </c>
      <c r="D3430" s="3" t="s">
        <v>447</v>
      </c>
      <c r="E3430" s="3" t="s">
        <v>10</v>
      </c>
      <c r="F3430" s="3" t="str">
        <f t="shared" si="53"/>
        <v>Wholesale</v>
      </c>
      <c r="G3430" s="3">
        <v>39</v>
      </c>
      <c r="H3430" s="57"/>
    </row>
    <row r="3431" spans="1:8">
      <c r="A3431" s="57"/>
      <c r="B3431" s="57"/>
      <c r="C3431" s="176">
        <v>42337.547200000001</v>
      </c>
      <c r="D3431" s="3" t="s">
        <v>449</v>
      </c>
      <c r="E3431" s="3" t="s">
        <v>6</v>
      </c>
      <c r="F3431" s="3" t="str">
        <f t="shared" si="53"/>
        <v>Wholesale</v>
      </c>
      <c r="G3431" s="3">
        <v>60</v>
      </c>
      <c r="H3431" s="57"/>
    </row>
    <row r="3432" spans="1:8">
      <c r="A3432" s="57"/>
      <c r="B3432" s="57"/>
      <c r="C3432" s="176">
        <v>42248.427799999998</v>
      </c>
      <c r="D3432" s="3" t="s">
        <v>445</v>
      </c>
      <c r="E3432" s="3" t="s">
        <v>454</v>
      </c>
      <c r="F3432" s="3" t="str">
        <f t="shared" si="53"/>
        <v>Retail</v>
      </c>
      <c r="G3432" s="3">
        <v>3</v>
      </c>
      <c r="H3432" s="57"/>
    </row>
    <row r="3433" spans="1:8">
      <c r="A3433" s="57"/>
      <c r="B3433" s="57"/>
      <c r="C3433" s="176">
        <v>42138.552799999998</v>
      </c>
      <c r="D3433" s="3" t="s">
        <v>445</v>
      </c>
      <c r="E3433" s="3" t="s">
        <v>453</v>
      </c>
      <c r="F3433" s="3" t="str">
        <f t="shared" si="53"/>
        <v>Retail</v>
      </c>
      <c r="G3433" s="3">
        <v>2</v>
      </c>
      <c r="H3433" s="57"/>
    </row>
    <row r="3434" spans="1:8">
      <c r="A3434" s="57"/>
      <c r="B3434" s="57"/>
      <c r="C3434" s="176">
        <v>42352.517399999997</v>
      </c>
      <c r="D3434" s="3" t="s">
        <v>445</v>
      </c>
      <c r="E3434" s="3" t="s">
        <v>8</v>
      </c>
      <c r="F3434" s="3" t="str">
        <f t="shared" si="53"/>
        <v>Retail</v>
      </c>
      <c r="G3434" s="3">
        <v>3</v>
      </c>
      <c r="H3434" s="57"/>
    </row>
    <row r="3435" spans="1:8">
      <c r="A3435" s="57"/>
      <c r="B3435" s="57"/>
      <c r="C3435" s="176">
        <v>41983.491000000002</v>
      </c>
      <c r="D3435" s="3" t="s">
        <v>449</v>
      </c>
      <c r="E3435" s="3" t="s">
        <v>453</v>
      </c>
      <c r="F3435" s="3" t="str">
        <f t="shared" si="53"/>
        <v>Retail</v>
      </c>
      <c r="G3435" s="3">
        <v>1</v>
      </c>
      <c r="H3435" s="57"/>
    </row>
    <row r="3436" spans="1:8">
      <c r="A3436" s="57"/>
      <c r="B3436" s="57"/>
      <c r="C3436" s="176">
        <v>42166.159</v>
      </c>
      <c r="D3436" s="3" t="s">
        <v>446</v>
      </c>
      <c r="E3436" s="3" t="s">
        <v>9</v>
      </c>
      <c r="F3436" s="3" t="str">
        <f t="shared" si="53"/>
        <v>Wholesale</v>
      </c>
      <c r="G3436" s="3">
        <v>69</v>
      </c>
      <c r="H3436" s="57"/>
    </row>
    <row r="3437" spans="1:8">
      <c r="A3437" s="57"/>
      <c r="B3437" s="57"/>
      <c r="C3437" s="176">
        <v>42337.956299999998</v>
      </c>
      <c r="D3437" s="3" t="s">
        <v>445</v>
      </c>
      <c r="E3437" s="3" t="s">
        <v>461</v>
      </c>
      <c r="F3437" s="3" t="str">
        <f t="shared" si="53"/>
        <v>Wholesale</v>
      </c>
      <c r="G3437" s="3">
        <v>39</v>
      </c>
      <c r="H3437" s="57"/>
    </row>
    <row r="3438" spans="1:8">
      <c r="A3438" s="57"/>
      <c r="B3438" s="57"/>
      <c r="C3438" s="176">
        <v>42348.533300000003</v>
      </c>
      <c r="D3438" s="3" t="s">
        <v>445</v>
      </c>
      <c r="E3438" s="3" t="s">
        <v>8</v>
      </c>
      <c r="F3438" s="3" t="str">
        <f t="shared" si="53"/>
        <v>Wholesale</v>
      </c>
      <c r="G3438" s="3">
        <v>37</v>
      </c>
      <c r="H3438" s="57"/>
    </row>
    <row r="3439" spans="1:8">
      <c r="A3439" s="57"/>
      <c r="B3439" s="57"/>
      <c r="C3439" s="176">
        <v>41987.457600000002</v>
      </c>
      <c r="D3439" s="3" t="s">
        <v>449</v>
      </c>
      <c r="E3439" s="3" t="s">
        <v>453</v>
      </c>
      <c r="F3439" s="3" t="str">
        <f t="shared" si="53"/>
        <v>Wholesale</v>
      </c>
      <c r="G3439" s="3">
        <v>71</v>
      </c>
      <c r="H3439" s="57"/>
    </row>
    <row r="3440" spans="1:8">
      <c r="A3440" s="57"/>
      <c r="B3440" s="57"/>
      <c r="C3440" s="176">
        <v>42038.760399999999</v>
      </c>
      <c r="D3440" s="3" t="s">
        <v>447</v>
      </c>
      <c r="E3440" s="3" t="s">
        <v>10</v>
      </c>
      <c r="F3440" s="3" t="str">
        <f t="shared" si="53"/>
        <v>Wholesale</v>
      </c>
      <c r="G3440" s="3">
        <v>78</v>
      </c>
      <c r="H3440" s="57"/>
    </row>
    <row r="3441" spans="1:8">
      <c r="A3441" s="57"/>
      <c r="B3441" s="57"/>
      <c r="C3441" s="176">
        <v>41984.184699999998</v>
      </c>
      <c r="D3441" s="3" t="s">
        <v>445</v>
      </c>
      <c r="E3441" s="3" t="s">
        <v>112</v>
      </c>
      <c r="F3441" s="3" t="str">
        <f t="shared" si="53"/>
        <v>Wholesale</v>
      </c>
      <c r="G3441" s="3">
        <v>125</v>
      </c>
      <c r="H3441" s="57"/>
    </row>
    <row r="3442" spans="1:8">
      <c r="A3442" s="57"/>
      <c r="B3442" s="57"/>
      <c r="C3442" s="176">
        <v>42171.928500000002</v>
      </c>
      <c r="D3442" s="3" t="s">
        <v>445</v>
      </c>
      <c r="E3442" s="3" t="s">
        <v>450</v>
      </c>
      <c r="F3442" s="3" t="str">
        <f t="shared" si="53"/>
        <v>Wholesale</v>
      </c>
      <c r="G3442" s="3">
        <v>30</v>
      </c>
      <c r="H3442" s="57"/>
    </row>
    <row r="3443" spans="1:8">
      <c r="A3443" s="57"/>
      <c r="B3443" s="57"/>
      <c r="C3443" s="176">
        <v>42357.222900000001</v>
      </c>
      <c r="D3443" s="3" t="s">
        <v>446</v>
      </c>
      <c r="E3443" s="3" t="s">
        <v>114</v>
      </c>
      <c r="F3443" s="3" t="str">
        <f t="shared" si="53"/>
        <v>Retail</v>
      </c>
      <c r="G3443" s="3">
        <v>9</v>
      </c>
      <c r="H3443" s="57"/>
    </row>
    <row r="3444" spans="1:8">
      <c r="A3444" s="57"/>
      <c r="B3444" s="57"/>
      <c r="C3444" s="176">
        <v>42083.5507</v>
      </c>
      <c r="D3444" s="3" t="s">
        <v>445</v>
      </c>
      <c r="E3444" s="3" t="s">
        <v>457</v>
      </c>
      <c r="F3444" s="3" t="str">
        <f t="shared" si="53"/>
        <v>Retail</v>
      </c>
      <c r="G3444" s="3">
        <v>2</v>
      </c>
      <c r="H3444" s="57"/>
    </row>
    <row r="3445" spans="1:8">
      <c r="A3445" s="57"/>
      <c r="B3445" s="57"/>
      <c r="C3445" s="176">
        <v>41981.785400000001</v>
      </c>
      <c r="D3445" s="3" t="s">
        <v>447</v>
      </c>
      <c r="E3445" s="3" t="s">
        <v>452</v>
      </c>
      <c r="F3445" s="3" t="str">
        <f t="shared" si="53"/>
        <v>Retail</v>
      </c>
      <c r="G3445" s="3">
        <v>4</v>
      </c>
      <c r="H3445" s="57"/>
    </row>
    <row r="3446" spans="1:8">
      <c r="A3446" s="57"/>
      <c r="B3446" s="57"/>
      <c r="C3446" s="176">
        <v>42204.213199999998</v>
      </c>
      <c r="D3446" s="3" t="s">
        <v>447</v>
      </c>
      <c r="E3446" s="3" t="s">
        <v>114</v>
      </c>
      <c r="F3446" s="3" t="str">
        <f t="shared" si="53"/>
        <v>Wholesale</v>
      </c>
      <c r="G3446" s="3">
        <v>33</v>
      </c>
      <c r="H3446" s="57"/>
    </row>
    <row r="3447" spans="1:8">
      <c r="A3447" s="57"/>
      <c r="B3447" s="57"/>
      <c r="C3447" s="176">
        <v>41982.541700000002</v>
      </c>
      <c r="D3447" s="3" t="s">
        <v>449</v>
      </c>
      <c r="E3447" s="3" t="s">
        <v>453</v>
      </c>
      <c r="F3447" s="3" t="str">
        <f t="shared" si="53"/>
        <v>Wholesale</v>
      </c>
      <c r="G3447" s="3">
        <v>105</v>
      </c>
      <c r="H3447" s="57"/>
    </row>
    <row r="3448" spans="1:8">
      <c r="A3448" s="57"/>
      <c r="B3448" s="57"/>
      <c r="C3448" s="176">
        <v>42333.479899999998</v>
      </c>
      <c r="D3448" s="3" t="s">
        <v>447</v>
      </c>
      <c r="E3448" s="3" t="s">
        <v>6</v>
      </c>
      <c r="F3448" s="3" t="str">
        <f t="shared" si="53"/>
        <v>Retail</v>
      </c>
      <c r="G3448" s="3">
        <v>4</v>
      </c>
      <c r="H3448" s="57"/>
    </row>
    <row r="3449" spans="1:8">
      <c r="A3449" s="57"/>
      <c r="B3449" s="57"/>
      <c r="C3449" s="176">
        <v>41984.214599999999</v>
      </c>
      <c r="D3449" s="3" t="s">
        <v>449</v>
      </c>
      <c r="E3449" s="3" t="s">
        <v>453</v>
      </c>
      <c r="F3449" s="3" t="str">
        <f t="shared" si="53"/>
        <v>Retail</v>
      </c>
      <c r="G3449" s="3">
        <v>1</v>
      </c>
      <c r="H3449" s="57"/>
    </row>
    <row r="3450" spans="1:8">
      <c r="A3450" s="57"/>
      <c r="B3450" s="57"/>
      <c r="C3450" s="176">
        <v>42216.518100000001</v>
      </c>
      <c r="D3450" s="3" t="s">
        <v>447</v>
      </c>
      <c r="E3450" s="3" t="s">
        <v>312</v>
      </c>
      <c r="F3450" s="3" t="str">
        <f t="shared" si="53"/>
        <v>Wholesale</v>
      </c>
      <c r="G3450" s="3">
        <v>45</v>
      </c>
      <c r="H3450" s="57"/>
    </row>
    <row r="3451" spans="1:8">
      <c r="A3451" s="57"/>
      <c r="B3451" s="57"/>
      <c r="C3451" s="176">
        <v>42228.531900000002</v>
      </c>
      <c r="D3451" s="3" t="s">
        <v>445</v>
      </c>
      <c r="E3451" s="3" t="s">
        <v>312</v>
      </c>
      <c r="F3451" s="3" t="str">
        <f t="shared" si="53"/>
        <v>Retail</v>
      </c>
      <c r="G3451" s="3">
        <v>1</v>
      </c>
      <c r="H3451" s="57"/>
    </row>
    <row r="3452" spans="1:8">
      <c r="A3452" s="57"/>
      <c r="B3452" s="57"/>
      <c r="C3452" s="176">
        <v>42195.811099999999</v>
      </c>
      <c r="D3452" s="3" t="s">
        <v>445</v>
      </c>
      <c r="E3452" s="3" t="s">
        <v>6</v>
      </c>
      <c r="F3452" s="3" t="str">
        <f t="shared" si="53"/>
        <v>Retail</v>
      </c>
      <c r="G3452" s="3">
        <v>4</v>
      </c>
      <c r="H3452" s="57"/>
    </row>
    <row r="3453" spans="1:8">
      <c r="A3453" s="57"/>
      <c r="B3453" s="57"/>
      <c r="C3453" s="176">
        <v>42352.503499999999</v>
      </c>
      <c r="D3453" s="3" t="s">
        <v>445</v>
      </c>
      <c r="E3453" s="3" t="s">
        <v>450</v>
      </c>
      <c r="F3453" s="3" t="str">
        <f t="shared" si="53"/>
        <v>Retail</v>
      </c>
      <c r="G3453" s="3">
        <v>2</v>
      </c>
      <c r="H3453" s="57"/>
    </row>
    <row r="3454" spans="1:8">
      <c r="A3454" s="57"/>
      <c r="B3454" s="57"/>
      <c r="C3454" s="176">
        <v>41983.140299999999</v>
      </c>
      <c r="D3454" s="3" t="s">
        <v>445</v>
      </c>
      <c r="E3454" s="3" t="s">
        <v>312</v>
      </c>
      <c r="F3454" s="3" t="str">
        <f t="shared" si="53"/>
        <v>Retail</v>
      </c>
      <c r="G3454" s="3">
        <v>6</v>
      </c>
      <c r="H3454" s="57"/>
    </row>
    <row r="3455" spans="1:8">
      <c r="A3455" s="57"/>
      <c r="B3455" s="57"/>
      <c r="C3455" s="176">
        <v>42005.536800000002</v>
      </c>
      <c r="D3455" s="3" t="s">
        <v>447</v>
      </c>
      <c r="E3455" s="3" t="s">
        <v>453</v>
      </c>
      <c r="F3455" s="3" t="str">
        <f t="shared" si="53"/>
        <v>Wholesale</v>
      </c>
      <c r="G3455" s="3">
        <v>36</v>
      </c>
      <c r="H3455" s="57"/>
    </row>
    <row r="3456" spans="1:8">
      <c r="A3456" s="57"/>
      <c r="B3456" s="57"/>
      <c r="C3456" s="176">
        <v>42158.502099999998</v>
      </c>
      <c r="D3456" s="3" t="s">
        <v>445</v>
      </c>
      <c r="E3456" s="3" t="s">
        <v>6</v>
      </c>
      <c r="F3456" s="3" t="str">
        <f t="shared" si="53"/>
        <v>Retail</v>
      </c>
      <c r="G3456" s="3">
        <v>3</v>
      </c>
      <c r="H3456" s="57"/>
    </row>
    <row r="3457" spans="1:8">
      <c r="A3457" s="57"/>
      <c r="B3457" s="57"/>
      <c r="C3457" s="176">
        <v>41978.443800000001</v>
      </c>
      <c r="D3457" s="3" t="s">
        <v>446</v>
      </c>
      <c r="E3457" s="3" t="s">
        <v>453</v>
      </c>
      <c r="F3457" s="3" t="str">
        <f t="shared" si="53"/>
        <v>Wholesale</v>
      </c>
      <c r="G3457" s="3">
        <v>59</v>
      </c>
      <c r="H3457" s="57"/>
    </row>
    <row r="3458" spans="1:8">
      <c r="A3458" s="57"/>
      <c r="B3458" s="57"/>
      <c r="C3458" s="176">
        <v>42199.678500000002</v>
      </c>
      <c r="D3458" s="3" t="s">
        <v>446</v>
      </c>
      <c r="E3458" s="3" t="s">
        <v>6</v>
      </c>
      <c r="F3458" s="3" t="str">
        <f t="shared" si="53"/>
        <v>Retail</v>
      </c>
      <c r="G3458" s="3">
        <v>3</v>
      </c>
      <c r="H3458" s="57"/>
    </row>
    <row r="3459" spans="1:8">
      <c r="A3459" s="57"/>
      <c r="B3459" s="57"/>
      <c r="C3459" s="176">
        <v>42278.536800000002</v>
      </c>
      <c r="D3459" s="3" t="s">
        <v>445</v>
      </c>
      <c r="E3459" s="3" t="s">
        <v>448</v>
      </c>
      <c r="F3459" s="3" t="str">
        <f t="shared" si="53"/>
        <v>Retail</v>
      </c>
      <c r="G3459" s="3">
        <v>4</v>
      </c>
      <c r="H3459" s="57"/>
    </row>
    <row r="3460" spans="1:8">
      <c r="A3460" s="57"/>
      <c r="B3460" s="57"/>
      <c r="C3460" s="176">
        <v>42365.527800000003</v>
      </c>
      <c r="D3460" s="3" t="s">
        <v>445</v>
      </c>
      <c r="E3460" s="3" t="s">
        <v>453</v>
      </c>
      <c r="F3460" s="3" t="str">
        <f t="shared" si="53"/>
        <v>Wholesale</v>
      </c>
      <c r="G3460" s="3">
        <v>59</v>
      </c>
      <c r="H3460" s="57"/>
    </row>
    <row r="3461" spans="1:8">
      <c r="A3461" s="57"/>
      <c r="B3461" s="57"/>
      <c r="C3461" s="176">
        <v>42346.411099999998</v>
      </c>
      <c r="D3461" s="3" t="s">
        <v>445</v>
      </c>
      <c r="E3461" s="3" t="s">
        <v>461</v>
      </c>
      <c r="F3461" s="3" t="str">
        <f t="shared" si="53"/>
        <v>Wholesale</v>
      </c>
      <c r="G3461" s="3">
        <v>34</v>
      </c>
      <c r="H3461" s="57"/>
    </row>
    <row r="3462" spans="1:8">
      <c r="A3462" s="57"/>
      <c r="B3462" s="57"/>
      <c r="C3462" s="176">
        <v>42332.524299999997</v>
      </c>
      <c r="D3462" s="3" t="s">
        <v>449</v>
      </c>
      <c r="E3462" s="3" t="s">
        <v>457</v>
      </c>
      <c r="F3462" s="3" t="str">
        <f t="shared" si="53"/>
        <v>Retail</v>
      </c>
      <c r="G3462" s="3">
        <v>6</v>
      </c>
      <c r="H3462" s="57"/>
    </row>
    <row r="3463" spans="1:8">
      <c r="A3463" s="57"/>
      <c r="B3463" s="57"/>
      <c r="C3463" s="176">
        <v>42352.492400000003</v>
      </c>
      <c r="D3463" s="3" t="s">
        <v>449</v>
      </c>
      <c r="E3463" s="3" t="s">
        <v>453</v>
      </c>
      <c r="F3463" s="3" t="str">
        <f t="shared" si="53"/>
        <v>Retail</v>
      </c>
      <c r="G3463" s="3">
        <v>2</v>
      </c>
      <c r="H3463" s="57"/>
    </row>
    <row r="3464" spans="1:8">
      <c r="A3464" s="57"/>
      <c r="B3464" s="57"/>
      <c r="C3464" s="176">
        <v>42191.760399999999</v>
      </c>
      <c r="D3464" s="3" t="s">
        <v>447</v>
      </c>
      <c r="E3464" s="3" t="s">
        <v>458</v>
      </c>
      <c r="F3464" s="3" t="str">
        <f t="shared" si="53"/>
        <v>Retail</v>
      </c>
      <c r="G3464" s="3">
        <v>2</v>
      </c>
      <c r="H3464" s="57"/>
    </row>
    <row r="3465" spans="1:8">
      <c r="A3465" s="57"/>
      <c r="B3465" s="57"/>
      <c r="C3465" s="176">
        <v>42100.503499999999</v>
      </c>
      <c r="D3465" s="3" t="s">
        <v>446</v>
      </c>
      <c r="E3465" s="3" t="s">
        <v>10</v>
      </c>
      <c r="F3465" s="3" t="str">
        <f t="shared" si="53"/>
        <v>Retail</v>
      </c>
      <c r="G3465" s="3">
        <v>6</v>
      </c>
      <c r="H3465" s="57"/>
    </row>
    <row r="3466" spans="1:8">
      <c r="A3466" s="57"/>
      <c r="B3466" s="57"/>
      <c r="C3466" s="176">
        <v>42217.5965</v>
      </c>
      <c r="D3466" s="3" t="s">
        <v>445</v>
      </c>
      <c r="E3466" s="3" t="s">
        <v>459</v>
      </c>
      <c r="F3466" s="3" t="str">
        <f t="shared" ref="F3466:F3529" si="54">IF(G3466&lt;10,"Retail","Wholesale")</f>
        <v>Retail</v>
      </c>
      <c r="G3466" s="3">
        <v>2</v>
      </c>
      <c r="H3466" s="57"/>
    </row>
    <row r="3467" spans="1:8">
      <c r="A3467" s="57"/>
      <c r="B3467" s="57"/>
      <c r="C3467" s="176">
        <v>41982.2264</v>
      </c>
      <c r="D3467" s="3" t="s">
        <v>447</v>
      </c>
      <c r="E3467" s="3" t="s">
        <v>6</v>
      </c>
      <c r="F3467" s="3" t="str">
        <f t="shared" si="54"/>
        <v>Retail</v>
      </c>
      <c r="G3467" s="3">
        <v>3</v>
      </c>
      <c r="H3467" s="57"/>
    </row>
    <row r="3468" spans="1:8">
      <c r="A3468" s="57"/>
      <c r="B3468" s="57"/>
      <c r="C3468" s="176">
        <v>41983.095800000003</v>
      </c>
      <c r="D3468" s="3" t="s">
        <v>447</v>
      </c>
      <c r="E3468" s="3" t="s">
        <v>453</v>
      </c>
      <c r="F3468" s="3" t="str">
        <f t="shared" si="54"/>
        <v>Retail</v>
      </c>
      <c r="G3468" s="3">
        <v>1</v>
      </c>
      <c r="H3468" s="57"/>
    </row>
    <row r="3469" spans="1:8">
      <c r="A3469" s="57"/>
      <c r="B3469" s="57"/>
      <c r="C3469" s="176">
        <v>42301.490299999998</v>
      </c>
      <c r="D3469" s="3" t="s">
        <v>445</v>
      </c>
      <c r="E3469" s="3" t="s">
        <v>112</v>
      </c>
      <c r="F3469" s="3" t="str">
        <f t="shared" si="54"/>
        <v>Wholesale</v>
      </c>
      <c r="G3469" s="3">
        <v>53</v>
      </c>
      <c r="H3469" s="57"/>
    </row>
    <row r="3470" spans="1:8">
      <c r="A3470" s="57"/>
      <c r="B3470" s="57"/>
      <c r="C3470" s="176">
        <v>42298.502099999998</v>
      </c>
      <c r="D3470" s="3" t="s">
        <v>446</v>
      </c>
      <c r="E3470" s="3" t="s">
        <v>453</v>
      </c>
      <c r="F3470" s="3" t="str">
        <f t="shared" si="54"/>
        <v>Wholesale</v>
      </c>
      <c r="G3470" s="3">
        <v>48</v>
      </c>
      <c r="H3470" s="57"/>
    </row>
    <row r="3471" spans="1:8">
      <c r="A3471" s="57"/>
      <c r="B3471" s="57"/>
      <c r="C3471" s="176">
        <v>42163.881300000001</v>
      </c>
      <c r="D3471" s="3" t="s">
        <v>447</v>
      </c>
      <c r="E3471" s="3" t="s">
        <v>453</v>
      </c>
      <c r="F3471" s="3" t="str">
        <f t="shared" si="54"/>
        <v>Retail</v>
      </c>
      <c r="G3471" s="3">
        <v>3</v>
      </c>
      <c r="H3471" s="57"/>
    </row>
    <row r="3472" spans="1:8">
      <c r="A3472" s="57"/>
      <c r="B3472" s="57"/>
      <c r="C3472" s="176">
        <v>42352.760399999999</v>
      </c>
      <c r="D3472" s="3" t="s">
        <v>449</v>
      </c>
      <c r="E3472" s="3" t="s">
        <v>460</v>
      </c>
      <c r="F3472" s="3" t="str">
        <f t="shared" si="54"/>
        <v>Wholesale</v>
      </c>
      <c r="G3472" s="3">
        <v>71</v>
      </c>
      <c r="H3472" s="57"/>
    </row>
    <row r="3473" spans="1:8">
      <c r="A3473" s="57"/>
      <c r="B3473" s="57"/>
      <c r="C3473" s="176">
        <v>42323.068099999997</v>
      </c>
      <c r="D3473" s="3" t="s">
        <v>449</v>
      </c>
      <c r="E3473" s="3" t="s">
        <v>8</v>
      </c>
      <c r="F3473" s="3" t="str">
        <f t="shared" si="54"/>
        <v>Retail</v>
      </c>
      <c r="G3473" s="3">
        <v>9</v>
      </c>
      <c r="H3473" s="57"/>
    </row>
    <row r="3474" spans="1:8">
      <c r="A3474" s="57"/>
      <c r="B3474" s="57"/>
      <c r="C3474" s="176">
        <v>42199.559699999998</v>
      </c>
      <c r="D3474" s="3" t="s">
        <v>449</v>
      </c>
      <c r="E3474" s="3" t="s">
        <v>6</v>
      </c>
      <c r="F3474" s="3" t="str">
        <f t="shared" si="54"/>
        <v>Retail</v>
      </c>
      <c r="G3474" s="3">
        <v>1</v>
      </c>
      <c r="H3474" s="57"/>
    </row>
    <row r="3475" spans="1:8">
      <c r="A3475" s="57"/>
      <c r="B3475" s="57"/>
      <c r="C3475" s="176">
        <v>42333.482600000003</v>
      </c>
      <c r="D3475" s="3" t="s">
        <v>445</v>
      </c>
      <c r="E3475" s="3" t="s">
        <v>112</v>
      </c>
      <c r="F3475" s="3" t="str">
        <f t="shared" si="54"/>
        <v>Retail</v>
      </c>
      <c r="G3475" s="3">
        <v>2</v>
      </c>
      <c r="H3475" s="57"/>
    </row>
    <row r="3476" spans="1:8">
      <c r="A3476" s="57"/>
      <c r="B3476" s="57"/>
      <c r="C3476" s="176">
        <v>41984.524299999997</v>
      </c>
      <c r="D3476" s="3" t="s">
        <v>445</v>
      </c>
      <c r="E3476" s="3" t="s">
        <v>312</v>
      </c>
      <c r="F3476" s="3" t="str">
        <f t="shared" si="54"/>
        <v>Retail</v>
      </c>
      <c r="G3476" s="3">
        <v>2</v>
      </c>
      <c r="H3476" s="57"/>
    </row>
    <row r="3477" spans="1:8">
      <c r="A3477" s="57"/>
      <c r="B3477" s="57"/>
      <c r="C3477" s="176">
        <v>42361.225700000003</v>
      </c>
      <c r="D3477" s="3" t="s">
        <v>446</v>
      </c>
      <c r="E3477" s="3" t="s">
        <v>453</v>
      </c>
      <c r="F3477" s="3" t="str">
        <f t="shared" si="54"/>
        <v>Retail</v>
      </c>
      <c r="G3477" s="3">
        <v>2</v>
      </c>
      <c r="H3477" s="57"/>
    </row>
    <row r="3478" spans="1:8">
      <c r="A3478" s="57"/>
      <c r="B3478" s="57"/>
      <c r="C3478" s="176">
        <v>42261.219400000002</v>
      </c>
      <c r="D3478" s="3" t="s">
        <v>445</v>
      </c>
      <c r="E3478" s="3" t="s">
        <v>453</v>
      </c>
      <c r="F3478" s="3" t="str">
        <f t="shared" si="54"/>
        <v>Retail</v>
      </c>
      <c r="G3478" s="3">
        <v>1</v>
      </c>
      <c r="H3478" s="57"/>
    </row>
    <row r="3479" spans="1:8">
      <c r="A3479" s="57"/>
      <c r="B3479" s="57"/>
      <c r="C3479" s="176">
        <v>42216.197899999999</v>
      </c>
      <c r="D3479" s="3" t="s">
        <v>449</v>
      </c>
      <c r="E3479" s="3" t="s">
        <v>453</v>
      </c>
      <c r="F3479" s="3" t="str">
        <f t="shared" si="54"/>
        <v>Retail</v>
      </c>
      <c r="G3479" s="3">
        <v>4</v>
      </c>
      <c r="H3479" s="57"/>
    </row>
    <row r="3480" spans="1:8">
      <c r="A3480" s="57"/>
      <c r="B3480" s="57"/>
      <c r="C3480" s="176">
        <v>42206.481299999999</v>
      </c>
      <c r="D3480" s="3" t="s">
        <v>445</v>
      </c>
      <c r="E3480" s="3" t="s">
        <v>453</v>
      </c>
      <c r="F3480" s="3" t="str">
        <f t="shared" si="54"/>
        <v>Wholesale</v>
      </c>
      <c r="G3480" s="3">
        <v>37</v>
      </c>
      <c r="H3480" s="57"/>
    </row>
    <row r="3481" spans="1:8">
      <c r="A3481" s="57"/>
      <c r="B3481" s="57"/>
      <c r="C3481" s="176">
        <v>42334.479200000002</v>
      </c>
      <c r="D3481" s="3" t="s">
        <v>449</v>
      </c>
      <c r="E3481" s="3" t="s">
        <v>114</v>
      </c>
      <c r="F3481" s="3" t="str">
        <f t="shared" si="54"/>
        <v>Wholesale</v>
      </c>
      <c r="G3481" s="3">
        <v>26</v>
      </c>
      <c r="H3481" s="57"/>
    </row>
    <row r="3482" spans="1:8">
      <c r="A3482" s="57"/>
      <c r="B3482" s="57"/>
      <c r="C3482" s="176">
        <v>42243.497900000002</v>
      </c>
      <c r="D3482" s="3" t="s">
        <v>445</v>
      </c>
      <c r="E3482" s="3" t="s">
        <v>453</v>
      </c>
      <c r="F3482" s="3" t="str">
        <f t="shared" si="54"/>
        <v>Wholesale</v>
      </c>
      <c r="G3482" s="3">
        <v>138</v>
      </c>
      <c r="H3482" s="57"/>
    </row>
    <row r="3483" spans="1:8">
      <c r="A3483" s="57"/>
      <c r="B3483" s="57"/>
      <c r="C3483" s="176">
        <v>42346.5049</v>
      </c>
      <c r="D3483" s="3" t="s">
        <v>445</v>
      </c>
      <c r="E3483" s="3" t="s">
        <v>10</v>
      </c>
      <c r="F3483" s="3" t="str">
        <f t="shared" si="54"/>
        <v>Wholesale</v>
      </c>
      <c r="G3483" s="3">
        <v>63</v>
      </c>
      <c r="H3483" s="57"/>
    </row>
    <row r="3484" spans="1:8">
      <c r="A3484" s="57"/>
      <c r="B3484" s="57"/>
      <c r="C3484" s="176">
        <v>42217.138200000001</v>
      </c>
      <c r="D3484" s="3" t="s">
        <v>446</v>
      </c>
      <c r="E3484" s="3" t="s">
        <v>114</v>
      </c>
      <c r="F3484" s="3" t="str">
        <f t="shared" si="54"/>
        <v>Retail</v>
      </c>
      <c r="G3484" s="3">
        <v>7</v>
      </c>
      <c r="H3484" s="57"/>
    </row>
    <row r="3485" spans="1:8">
      <c r="A3485" s="57"/>
      <c r="B3485" s="57"/>
      <c r="C3485" s="176">
        <v>42262.508999999998</v>
      </c>
      <c r="D3485" s="3" t="s">
        <v>447</v>
      </c>
      <c r="E3485" s="3" t="s">
        <v>6</v>
      </c>
      <c r="F3485" s="3" t="str">
        <f t="shared" si="54"/>
        <v>Retail</v>
      </c>
      <c r="G3485" s="3">
        <v>1</v>
      </c>
      <c r="H3485" s="57"/>
    </row>
    <row r="3486" spans="1:8">
      <c r="A3486" s="57"/>
      <c r="B3486" s="57"/>
      <c r="C3486" s="176">
        <v>42337.511100000003</v>
      </c>
      <c r="D3486" s="3" t="s">
        <v>445</v>
      </c>
      <c r="E3486" s="3" t="s">
        <v>6</v>
      </c>
      <c r="F3486" s="3" t="str">
        <f t="shared" si="54"/>
        <v>Retail</v>
      </c>
      <c r="G3486" s="3">
        <v>3</v>
      </c>
      <c r="H3486" s="57"/>
    </row>
    <row r="3487" spans="1:8">
      <c r="A3487" s="57"/>
      <c r="B3487" s="57"/>
      <c r="C3487" s="176">
        <v>42217.752800000002</v>
      </c>
      <c r="D3487" s="3" t="s">
        <v>445</v>
      </c>
      <c r="E3487" s="3" t="s">
        <v>6</v>
      </c>
      <c r="F3487" s="3" t="str">
        <f t="shared" si="54"/>
        <v>Retail</v>
      </c>
      <c r="G3487" s="3">
        <v>4</v>
      </c>
      <c r="H3487" s="57"/>
    </row>
    <row r="3488" spans="1:8">
      <c r="A3488" s="57"/>
      <c r="B3488" s="57"/>
      <c r="C3488" s="176">
        <v>42308.6993</v>
      </c>
      <c r="D3488" s="3" t="s">
        <v>447</v>
      </c>
      <c r="E3488" s="3" t="s">
        <v>453</v>
      </c>
      <c r="F3488" s="3" t="str">
        <f t="shared" si="54"/>
        <v>Retail</v>
      </c>
      <c r="G3488" s="3">
        <v>4</v>
      </c>
      <c r="H3488" s="57"/>
    </row>
    <row r="3489" spans="1:8">
      <c r="A3489" s="57"/>
      <c r="B3489" s="57"/>
      <c r="C3489" s="176">
        <v>42287.7042</v>
      </c>
      <c r="D3489" s="3" t="s">
        <v>447</v>
      </c>
      <c r="E3489" s="3" t="s">
        <v>448</v>
      </c>
      <c r="F3489" s="3" t="str">
        <f t="shared" si="54"/>
        <v>Retail</v>
      </c>
      <c r="G3489" s="3">
        <v>3</v>
      </c>
      <c r="H3489" s="57"/>
    </row>
    <row r="3490" spans="1:8">
      <c r="A3490" s="57"/>
      <c r="B3490" s="57"/>
      <c r="C3490" s="176">
        <v>42198.355600000003</v>
      </c>
      <c r="D3490" s="3" t="s">
        <v>445</v>
      </c>
      <c r="E3490" s="3" t="s">
        <v>453</v>
      </c>
      <c r="F3490" s="3" t="str">
        <f t="shared" si="54"/>
        <v>Retail</v>
      </c>
      <c r="G3490" s="3">
        <v>1</v>
      </c>
      <c r="H3490" s="57"/>
    </row>
    <row r="3491" spans="1:8">
      <c r="A3491" s="57"/>
      <c r="B3491" s="57"/>
      <c r="C3491" s="176">
        <v>42205.738899999997</v>
      </c>
      <c r="D3491" s="3" t="s">
        <v>445</v>
      </c>
      <c r="E3491" s="3" t="s">
        <v>453</v>
      </c>
      <c r="F3491" s="3" t="str">
        <f t="shared" si="54"/>
        <v>Retail</v>
      </c>
      <c r="G3491" s="3">
        <v>5</v>
      </c>
      <c r="H3491" s="57"/>
    </row>
    <row r="3492" spans="1:8">
      <c r="A3492" s="57"/>
      <c r="B3492" s="57"/>
      <c r="C3492" s="176">
        <v>42333.102800000001</v>
      </c>
      <c r="D3492" s="3" t="s">
        <v>445</v>
      </c>
      <c r="E3492" s="3" t="s">
        <v>112</v>
      </c>
      <c r="F3492" s="3" t="str">
        <f t="shared" si="54"/>
        <v>Retail</v>
      </c>
      <c r="G3492" s="3">
        <v>1</v>
      </c>
      <c r="H3492" s="57"/>
    </row>
    <row r="3493" spans="1:8">
      <c r="A3493" s="57"/>
      <c r="B3493" s="57"/>
      <c r="C3493" s="176">
        <v>42360.329899999997</v>
      </c>
      <c r="D3493" s="3" t="s">
        <v>446</v>
      </c>
      <c r="E3493" s="3" t="s">
        <v>452</v>
      </c>
      <c r="F3493" s="3" t="str">
        <f t="shared" si="54"/>
        <v>Retail</v>
      </c>
      <c r="G3493" s="3">
        <v>1</v>
      </c>
      <c r="H3493" s="57"/>
    </row>
    <row r="3494" spans="1:8">
      <c r="A3494" s="57"/>
      <c r="B3494" s="57"/>
      <c r="C3494" s="176">
        <v>42354.719400000002</v>
      </c>
      <c r="D3494" s="3" t="s">
        <v>447</v>
      </c>
      <c r="E3494" s="3" t="s">
        <v>10</v>
      </c>
      <c r="F3494" s="3" t="str">
        <f t="shared" si="54"/>
        <v>Retail</v>
      </c>
      <c r="G3494" s="3">
        <v>2</v>
      </c>
      <c r="H3494" s="57"/>
    </row>
    <row r="3495" spans="1:8">
      <c r="A3495" s="57"/>
      <c r="B3495" s="57"/>
      <c r="C3495" s="176">
        <v>41984.5389</v>
      </c>
      <c r="D3495" s="3" t="s">
        <v>446</v>
      </c>
      <c r="E3495" s="3" t="s">
        <v>312</v>
      </c>
      <c r="F3495" s="3" t="str">
        <f t="shared" si="54"/>
        <v>Retail</v>
      </c>
      <c r="G3495" s="3">
        <v>2</v>
      </c>
      <c r="H3495" s="57"/>
    </row>
    <row r="3496" spans="1:8">
      <c r="A3496" s="57"/>
      <c r="B3496" s="57"/>
      <c r="C3496" s="176">
        <v>42349.573600000003</v>
      </c>
      <c r="D3496" s="3" t="s">
        <v>447</v>
      </c>
      <c r="E3496" s="3" t="s">
        <v>9</v>
      </c>
      <c r="F3496" s="3" t="str">
        <f t="shared" si="54"/>
        <v>Retail</v>
      </c>
      <c r="G3496" s="3">
        <v>7</v>
      </c>
      <c r="H3496" s="57"/>
    </row>
    <row r="3497" spans="1:8">
      <c r="A3497" s="57"/>
      <c r="B3497" s="57"/>
      <c r="C3497" s="176">
        <v>42269.914599999996</v>
      </c>
      <c r="D3497" s="3" t="s">
        <v>445</v>
      </c>
      <c r="E3497" s="3" t="s">
        <v>110</v>
      </c>
      <c r="F3497" s="3" t="str">
        <f t="shared" si="54"/>
        <v>Retail</v>
      </c>
      <c r="G3497" s="3">
        <v>5</v>
      </c>
      <c r="H3497" s="57"/>
    </row>
    <row r="3498" spans="1:8">
      <c r="A3498" s="57"/>
      <c r="B3498" s="57"/>
      <c r="C3498" s="176">
        <v>41980.010399999999</v>
      </c>
      <c r="D3498" s="3" t="s">
        <v>447</v>
      </c>
      <c r="E3498" s="3" t="s">
        <v>10</v>
      </c>
      <c r="F3498" s="3" t="str">
        <f t="shared" si="54"/>
        <v>Wholesale</v>
      </c>
      <c r="G3498" s="3">
        <v>69</v>
      </c>
      <c r="H3498" s="57"/>
    </row>
    <row r="3499" spans="1:8">
      <c r="A3499" s="57"/>
      <c r="B3499" s="57"/>
      <c r="C3499" s="176">
        <v>42333.639600000002</v>
      </c>
      <c r="D3499" s="3" t="s">
        <v>449</v>
      </c>
      <c r="E3499" s="3" t="s">
        <v>453</v>
      </c>
      <c r="F3499" s="3" t="str">
        <f t="shared" si="54"/>
        <v>Wholesale</v>
      </c>
      <c r="G3499" s="3">
        <v>60</v>
      </c>
      <c r="H3499" s="57"/>
    </row>
    <row r="3500" spans="1:8">
      <c r="A3500" s="57"/>
      <c r="B3500" s="57"/>
      <c r="C3500" s="176">
        <v>42346.455600000001</v>
      </c>
      <c r="D3500" s="3" t="s">
        <v>445</v>
      </c>
      <c r="E3500" s="3" t="s">
        <v>8</v>
      </c>
      <c r="F3500" s="3" t="str">
        <f t="shared" si="54"/>
        <v>Wholesale</v>
      </c>
      <c r="G3500" s="3">
        <v>34</v>
      </c>
      <c r="H3500" s="57"/>
    </row>
    <row r="3501" spans="1:8">
      <c r="A3501" s="57"/>
      <c r="B3501" s="57"/>
      <c r="C3501" s="176">
        <v>41985.795100000003</v>
      </c>
      <c r="D3501" s="3" t="s">
        <v>445</v>
      </c>
      <c r="E3501" s="3" t="s">
        <v>453</v>
      </c>
      <c r="F3501" s="3" t="str">
        <f t="shared" si="54"/>
        <v>Retail</v>
      </c>
      <c r="G3501" s="3">
        <v>2</v>
      </c>
      <c r="H3501" s="57"/>
    </row>
    <row r="3502" spans="1:8">
      <c r="A3502" s="57"/>
      <c r="B3502" s="57"/>
      <c r="C3502" s="176">
        <v>42252.566700000003</v>
      </c>
      <c r="D3502" s="3" t="s">
        <v>447</v>
      </c>
      <c r="E3502" s="3" t="s">
        <v>461</v>
      </c>
      <c r="F3502" s="3" t="str">
        <f t="shared" si="54"/>
        <v>Retail</v>
      </c>
      <c r="G3502" s="3">
        <v>1</v>
      </c>
      <c r="H3502" s="57"/>
    </row>
    <row r="3503" spans="1:8">
      <c r="A3503" s="57"/>
      <c r="B3503" s="57"/>
      <c r="C3503" s="176">
        <v>41983.521500000003</v>
      </c>
      <c r="D3503" s="3" t="s">
        <v>449</v>
      </c>
      <c r="E3503" s="3" t="s">
        <v>114</v>
      </c>
      <c r="F3503" s="3" t="str">
        <f t="shared" si="54"/>
        <v>Retail</v>
      </c>
      <c r="G3503" s="3">
        <v>2</v>
      </c>
      <c r="H3503" s="57"/>
    </row>
    <row r="3504" spans="1:8">
      <c r="A3504" s="57"/>
      <c r="B3504" s="57"/>
      <c r="C3504" s="176">
        <v>42310.1319</v>
      </c>
      <c r="D3504" s="3" t="s">
        <v>445</v>
      </c>
      <c r="E3504" s="3" t="s">
        <v>453</v>
      </c>
      <c r="F3504" s="3" t="str">
        <f t="shared" si="54"/>
        <v>Wholesale</v>
      </c>
      <c r="G3504" s="3">
        <v>36</v>
      </c>
      <c r="H3504" s="57"/>
    </row>
    <row r="3505" spans="1:8">
      <c r="A3505" s="57"/>
      <c r="B3505" s="57"/>
      <c r="C3505" s="176">
        <v>42295.770100000002</v>
      </c>
      <c r="D3505" s="3" t="s">
        <v>446</v>
      </c>
      <c r="E3505" s="3" t="s">
        <v>6</v>
      </c>
      <c r="F3505" s="3" t="str">
        <f t="shared" si="54"/>
        <v>Retail</v>
      </c>
      <c r="G3505" s="3">
        <v>1</v>
      </c>
      <c r="H3505" s="57"/>
    </row>
    <row r="3506" spans="1:8">
      <c r="A3506" s="57"/>
      <c r="B3506" s="57"/>
      <c r="C3506" s="176">
        <v>42253.511100000003</v>
      </c>
      <c r="D3506" s="3" t="s">
        <v>445</v>
      </c>
      <c r="E3506" s="3" t="s">
        <v>312</v>
      </c>
      <c r="F3506" s="3" t="str">
        <f t="shared" si="54"/>
        <v>Wholesale</v>
      </c>
      <c r="G3506" s="3">
        <v>60</v>
      </c>
      <c r="H3506" s="57"/>
    </row>
    <row r="3507" spans="1:8">
      <c r="A3507" s="57"/>
      <c r="B3507" s="57"/>
      <c r="C3507" s="176">
        <v>42244.482600000003</v>
      </c>
      <c r="D3507" s="3" t="s">
        <v>445</v>
      </c>
      <c r="E3507" s="3" t="s">
        <v>453</v>
      </c>
      <c r="F3507" s="3" t="str">
        <f t="shared" si="54"/>
        <v>Wholesale</v>
      </c>
      <c r="G3507" s="3">
        <v>110</v>
      </c>
      <c r="H3507" s="57"/>
    </row>
    <row r="3508" spans="1:8">
      <c r="A3508" s="57"/>
      <c r="B3508" s="57"/>
      <c r="C3508" s="176">
        <v>41985.533300000003</v>
      </c>
      <c r="D3508" s="3" t="s">
        <v>445</v>
      </c>
      <c r="E3508" s="3" t="s">
        <v>453</v>
      </c>
      <c r="F3508" s="3" t="str">
        <f t="shared" si="54"/>
        <v>Retail</v>
      </c>
      <c r="G3508" s="3">
        <v>1</v>
      </c>
      <c r="H3508" s="57"/>
    </row>
    <row r="3509" spans="1:8">
      <c r="A3509" s="57"/>
      <c r="B3509" s="57"/>
      <c r="C3509" s="176">
        <v>42332.508999999998</v>
      </c>
      <c r="D3509" s="3" t="s">
        <v>446</v>
      </c>
      <c r="E3509" s="3" t="s">
        <v>453</v>
      </c>
      <c r="F3509" s="3" t="str">
        <f t="shared" si="54"/>
        <v>Retail</v>
      </c>
      <c r="G3509" s="3">
        <v>2</v>
      </c>
      <c r="H3509" s="57"/>
    </row>
    <row r="3510" spans="1:8">
      <c r="A3510" s="57"/>
      <c r="B3510" s="57"/>
      <c r="C3510" s="176">
        <v>42278.345099999999</v>
      </c>
      <c r="D3510" s="3" t="s">
        <v>447</v>
      </c>
      <c r="E3510" s="3" t="s">
        <v>453</v>
      </c>
      <c r="F3510" s="3" t="str">
        <f t="shared" si="54"/>
        <v>Wholesale</v>
      </c>
      <c r="G3510" s="3">
        <v>40</v>
      </c>
      <c r="H3510" s="57"/>
    </row>
    <row r="3511" spans="1:8">
      <c r="A3511" s="57"/>
      <c r="B3511" s="57"/>
      <c r="C3511" s="176">
        <v>42174.543100000003</v>
      </c>
      <c r="D3511" s="3" t="s">
        <v>447</v>
      </c>
      <c r="E3511" s="3" t="s">
        <v>8</v>
      </c>
      <c r="F3511" s="3" t="str">
        <f t="shared" si="54"/>
        <v>Wholesale</v>
      </c>
      <c r="G3511" s="3">
        <v>35</v>
      </c>
      <c r="H3511" s="57"/>
    </row>
    <row r="3512" spans="1:8">
      <c r="A3512" s="57"/>
      <c r="B3512" s="57"/>
      <c r="C3512" s="176">
        <v>41986.4951</v>
      </c>
      <c r="D3512" s="3" t="s">
        <v>445</v>
      </c>
      <c r="E3512" s="3" t="s">
        <v>6</v>
      </c>
      <c r="F3512" s="3" t="str">
        <f t="shared" si="54"/>
        <v>Wholesale</v>
      </c>
      <c r="G3512" s="3">
        <v>32</v>
      </c>
      <c r="H3512" s="57"/>
    </row>
    <row r="3513" spans="1:8">
      <c r="A3513" s="57"/>
      <c r="B3513" s="57"/>
      <c r="C3513" s="176">
        <v>42221.740299999998</v>
      </c>
      <c r="D3513" s="3" t="s">
        <v>446</v>
      </c>
      <c r="E3513" s="3" t="s">
        <v>453</v>
      </c>
      <c r="F3513" s="3" t="str">
        <f t="shared" si="54"/>
        <v>Retail</v>
      </c>
      <c r="G3513" s="3">
        <v>4</v>
      </c>
      <c r="H3513" s="57"/>
    </row>
    <row r="3514" spans="1:8">
      <c r="A3514" s="57"/>
      <c r="B3514" s="57"/>
      <c r="C3514" s="176">
        <v>42158.189599999998</v>
      </c>
      <c r="D3514" s="3" t="s">
        <v>445</v>
      </c>
      <c r="E3514" s="3" t="s">
        <v>453</v>
      </c>
      <c r="F3514" s="3" t="str">
        <f t="shared" si="54"/>
        <v>Retail</v>
      </c>
      <c r="G3514" s="3">
        <v>2</v>
      </c>
      <c r="H3514" s="57"/>
    </row>
    <row r="3515" spans="1:8">
      <c r="A3515" s="57"/>
      <c r="B3515" s="57"/>
      <c r="C3515" s="176">
        <v>42194.532599999999</v>
      </c>
      <c r="D3515" s="3" t="s">
        <v>449</v>
      </c>
      <c r="E3515" s="3" t="s">
        <v>110</v>
      </c>
      <c r="F3515" s="3" t="str">
        <f t="shared" si="54"/>
        <v>Wholesale</v>
      </c>
      <c r="G3515" s="3">
        <v>41</v>
      </c>
      <c r="H3515" s="57"/>
    </row>
    <row r="3516" spans="1:8">
      <c r="A3516" s="57"/>
      <c r="B3516" s="57"/>
      <c r="C3516" s="176">
        <v>42356.636100000003</v>
      </c>
      <c r="D3516" s="3" t="s">
        <v>445</v>
      </c>
      <c r="E3516" s="3" t="s">
        <v>312</v>
      </c>
      <c r="F3516" s="3" t="str">
        <f t="shared" si="54"/>
        <v>Retail</v>
      </c>
      <c r="G3516" s="3">
        <v>2</v>
      </c>
      <c r="H3516" s="57"/>
    </row>
    <row r="3517" spans="1:8">
      <c r="A3517" s="57"/>
      <c r="B3517" s="57"/>
      <c r="C3517" s="176">
        <v>42275.544399999999</v>
      </c>
      <c r="D3517" s="3" t="s">
        <v>446</v>
      </c>
      <c r="E3517" s="3" t="s">
        <v>6</v>
      </c>
      <c r="F3517" s="3" t="str">
        <f t="shared" si="54"/>
        <v>Wholesale</v>
      </c>
      <c r="G3517" s="3">
        <v>51</v>
      </c>
      <c r="H3517" s="57"/>
    </row>
    <row r="3518" spans="1:8">
      <c r="A3518" s="57"/>
      <c r="B3518" s="57"/>
      <c r="C3518" s="176">
        <v>42267.027800000003</v>
      </c>
      <c r="D3518" s="3" t="s">
        <v>445</v>
      </c>
      <c r="E3518" s="3" t="s">
        <v>114</v>
      </c>
      <c r="F3518" s="3" t="str">
        <f t="shared" si="54"/>
        <v>Retail</v>
      </c>
      <c r="G3518" s="3">
        <v>1</v>
      </c>
      <c r="H3518" s="57"/>
    </row>
    <row r="3519" spans="1:8">
      <c r="A3519" s="57"/>
      <c r="B3519" s="57"/>
      <c r="C3519" s="176">
        <v>42186.795100000003</v>
      </c>
      <c r="D3519" s="3" t="s">
        <v>445</v>
      </c>
      <c r="E3519" s="3" t="s">
        <v>453</v>
      </c>
      <c r="F3519" s="3" t="str">
        <f t="shared" si="54"/>
        <v>Retail</v>
      </c>
      <c r="G3519" s="3">
        <v>2</v>
      </c>
      <c r="H3519" s="57"/>
    </row>
    <row r="3520" spans="1:8">
      <c r="A3520" s="57"/>
      <c r="B3520" s="57"/>
      <c r="C3520" s="176">
        <v>42342.492400000003</v>
      </c>
      <c r="D3520" s="3" t="s">
        <v>445</v>
      </c>
      <c r="E3520" s="3" t="s">
        <v>7</v>
      </c>
      <c r="F3520" s="3" t="str">
        <f t="shared" si="54"/>
        <v>Wholesale</v>
      </c>
      <c r="G3520" s="3">
        <v>59</v>
      </c>
      <c r="H3520" s="57"/>
    </row>
    <row r="3521" spans="1:8">
      <c r="A3521" s="57"/>
      <c r="B3521" s="57"/>
      <c r="C3521" s="176">
        <v>42009.8632</v>
      </c>
      <c r="D3521" s="3" t="s">
        <v>447</v>
      </c>
      <c r="E3521" s="3" t="s">
        <v>114</v>
      </c>
      <c r="F3521" s="3" t="str">
        <f t="shared" si="54"/>
        <v>Wholesale</v>
      </c>
      <c r="G3521" s="3">
        <v>27</v>
      </c>
      <c r="H3521" s="57"/>
    </row>
    <row r="3522" spans="1:8">
      <c r="A3522" s="57"/>
      <c r="B3522" s="57"/>
      <c r="C3522" s="176">
        <v>42217.545100000003</v>
      </c>
      <c r="D3522" s="3" t="s">
        <v>446</v>
      </c>
      <c r="E3522" s="3" t="s">
        <v>112</v>
      </c>
      <c r="F3522" s="3" t="str">
        <f t="shared" si="54"/>
        <v>Wholesale</v>
      </c>
      <c r="G3522" s="3">
        <v>56</v>
      </c>
      <c r="H3522" s="57"/>
    </row>
    <row r="3523" spans="1:8">
      <c r="A3523" s="57"/>
      <c r="B3523" s="57"/>
      <c r="C3523" s="176">
        <v>41982.498599999999</v>
      </c>
      <c r="D3523" s="3" t="s">
        <v>445</v>
      </c>
      <c r="E3523" s="3" t="s">
        <v>6</v>
      </c>
      <c r="F3523" s="3" t="str">
        <f t="shared" si="54"/>
        <v>Retail</v>
      </c>
      <c r="G3523" s="3">
        <v>2</v>
      </c>
      <c r="H3523" s="57"/>
    </row>
    <row r="3524" spans="1:8">
      <c r="A3524" s="57"/>
      <c r="B3524" s="57"/>
      <c r="C3524" s="176">
        <v>42350.214599999999</v>
      </c>
      <c r="D3524" s="3" t="s">
        <v>446</v>
      </c>
      <c r="E3524" s="3" t="s">
        <v>452</v>
      </c>
      <c r="F3524" s="3" t="str">
        <f t="shared" si="54"/>
        <v>Retail</v>
      </c>
      <c r="G3524" s="3">
        <v>2</v>
      </c>
      <c r="H3524" s="57"/>
    </row>
    <row r="3525" spans="1:8">
      <c r="A3525" s="57"/>
      <c r="B3525" s="57"/>
      <c r="C3525" s="176">
        <v>41979.732600000003</v>
      </c>
      <c r="D3525" s="3" t="s">
        <v>446</v>
      </c>
      <c r="E3525" s="3" t="s">
        <v>10</v>
      </c>
      <c r="F3525" s="3" t="str">
        <f t="shared" si="54"/>
        <v>Wholesale</v>
      </c>
      <c r="G3525" s="3">
        <v>35</v>
      </c>
      <c r="H3525" s="57"/>
    </row>
    <row r="3526" spans="1:8">
      <c r="A3526" s="57"/>
      <c r="B3526" s="57"/>
      <c r="C3526" s="176">
        <v>42357.511100000003</v>
      </c>
      <c r="D3526" s="3" t="s">
        <v>446</v>
      </c>
      <c r="E3526" s="3" t="s">
        <v>112</v>
      </c>
      <c r="F3526" s="3" t="str">
        <f t="shared" si="54"/>
        <v>Wholesale</v>
      </c>
      <c r="G3526" s="3">
        <v>38</v>
      </c>
      <c r="H3526" s="57"/>
    </row>
    <row r="3527" spans="1:8">
      <c r="A3527" s="57"/>
      <c r="B3527" s="57"/>
      <c r="C3527" s="176">
        <v>42044.171499999997</v>
      </c>
      <c r="D3527" s="3" t="s">
        <v>445</v>
      </c>
      <c r="E3527" s="3" t="s">
        <v>456</v>
      </c>
      <c r="F3527" s="3" t="str">
        <f t="shared" si="54"/>
        <v>Wholesale</v>
      </c>
      <c r="G3527" s="3">
        <v>36</v>
      </c>
      <c r="H3527" s="57"/>
    </row>
    <row r="3528" spans="1:8">
      <c r="A3528" s="57"/>
      <c r="B3528" s="57"/>
      <c r="C3528" s="176">
        <v>42114.218099999998</v>
      </c>
      <c r="D3528" s="3" t="s">
        <v>447</v>
      </c>
      <c r="E3528" s="3" t="s">
        <v>9</v>
      </c>
      <c r="F3528" s="3" t="str">
        <f t="shared" si="54"/>
        <v>Retail</v>
      </c>
      <c r="G3528" s="3">
        <v>2</v>
      </c>
      <c r="H3528" s="57"/>
    </row>
    <row r="3529" spans="1:8">
      <c r="A3529" s="57"/>
      <c r="B3529" s="57"/>
      <c r="C3529" s="176">
        <v>42210.526400000002</v>
      </c>
      <c r="D3529" s="3" t="s">
        <v>447</v>
      </c>
      <c r="E3529" s="3" t="s">
        <v>453</v>
      </c>
      <c r="F3529" s="3" t="str">
        <f t="shared" si="54"/>
        <v>Wholesale</v>
      </c>
      <c r="G3529" s="3">
        <v>53</v>
      </c>
      <c r="H3529" s="57"/>
    </row>
    <row r="3530" spans="1:8">
      <c r="A3530" s="57"/>
      <c r="B3530" s="57"/>
      <c r="C3530" s="176">
        <v>42161.927100000001</v>
      </c>
      <c r="D3530" s="3" t="s">
        <v>447</v>
      </c>
      <c r="E3530" s="3" t="s">
        <v>453</v>
      </c>
      <c r="F3530" s="3" t="str">
        <f t="shared" ref="F3530:F3593" si="55">IF(G3530&lt;10,"Retail","Wholesale")</f>
        <v>Wholesale</v>
      </c>
      <c r="G3530" s="3">
        <v>23</v>
      </c>
      <c r="H3530" s="57"/>
    </row>
    <row r="3531" spans="1:8">
      <c r="A3531" s="57"/>
      <c r="B3531" s="57"/>
      <c r="C3531" s="176">
        <v>42138.5069</v>
      </c>
      <c r="D3531" s="3" t="s">
        <v>447</v>
      </c>
      <c r="E3531" s="3" t="s">
        <v>453</v>
      </c>
      <c r="F3531" s="3" t="str">
        <f t="shared" si="55"/>
        <v>Retail</v>
      </c>
      <c r="G3531" s="3">
        <v>5</v>
      </c>
      <c r="H3531" s="57"/>
    </row>
    <row r="3532" spans="1:8">
      <c r="A3532" s="57"/>
      <c r="B3532" s="57"/>
      <c r="C3532" s="176">
        <v>42245.502800000002</v>
      </c>
      <c r="D3532" s="3" t="s">
        <v>447</v>
      </c>
      <c r="E3532" s="3" t="s">
        <v>452</v>
      </c>
      <c r="F3532" s="3" t="str">
        <f t="shared" si="55"/>
        <v>Retail</v>
      </c>
      <c r="G3532" s="3">
        <v>1</v>
      </c>
      <c r="H3532" s="57"/>
    </row>
    <row r="3533" spans="1:8">
      <c r="A3533" s="57"/>
      <c r="B3533" s="57"/>
      <c r="C3533" s="176">
        <v>41977.0965</v>
      </c>
      <c r="D3533" s="3" t="s">
        <v>447</v>
      </c>
      <c r="E3533" s="3" t="s">
        <v>453</v>
      </c>
      <c r="F3533" s="3" t="str">
        <f t="shared" si="55"/>
        <v>Retail</v>
      </c>
      <c r="G3533" s="3">
        <v>6</v>
      </c>
      <c r="H3533" s="57"/>
    </row>
    <row r="3534" spans="1:8">
      <c r="A3534" s="57"/>
      <c r="B3534" s="57"/>
      <c r="C3534" s="176">
        <v>42229.468800000002</v>
      </c>
      <c r="D3534" s="3" t="s">
        <v>445</v>
      </c>
      <c r="E3534" s="3" t="s">
        <v>312</v>
      </c>
      <c r="F3534" s="3" t="str">
        <f t="shared" si="55"/>
        <v>Retail</v>
      </c>
      <c r="G3534" s="3">
        <v>2</v>
      </c>
      <c r="H3534" s="57"/>
    </row>
    <row r="3535" spans="1:8">
      <c r="A3535" s="57"/>
      <c r="B3535" s="57"/>
      <c r="C3535" s="176">
        <v>41983.722900000001</v>
      </c>
      <c r="D3535" s="3" t="s">
        <v>445</v>
      </c>
      <c r="E3535" s="3" t="s">
        <v>458</v>
      </c>
      <c r="F3535" s="3" t="str">
        <f t="shared" si="55"/>
        <v>Wholesale</v>
      </c>
      <c r="G3535" s="3">
        <v>36</v>
      </c>
      <c r="H3535" s="57"/>
    </row>
    <row r="3536" spans="1:8">
      <c r="A3536" s="57"/>
      <c r="B3536" s="57"/>
      <c r="C3536" s="176">
        <v>42076.737500000003</v>
      </c>
      <c r="D3536" s="3" t="s">
        <v>447</v>
      </c>
      <c r="E3536" s="3" t="s">
        <v>453</v>
      </c>
      <c r="F3536" s="3" t="str">
        <f t="shared" si="55"/>
        <v>Retail</v>
      </c>
      <c r="G3536" s="3">
        <v>2</v>
      </c>
      <c r="H3536" s="57"/>
    </row>
    <row r="3537" spans="1:8">
      <c r="A3537" s="57"/>
      <c r="B3537" s="57"/>
      <c r="C3537" s="176">
        <v>42344.7111</v>
      </c>
      <c r="D3537" s="3" t="s">
        <v>445</v>
      </c>
      <c r="E3537" s="3" t="s">
        <v>453</v>
      </c>
      <c r="F3537" s="3" t="str">
        <f t="shared" si="55"/>
        <v>Wholesale</v>
      </c>
      <c r="G3537" s="3">
        <v>53</v>
      </c>
      <c r="H3537" s="57"/>
    </row>
    <row r="3538" spans="1:8">
      <c r="A3538" s="57"/>
      <c r="B3538" s="57"/>
      <c r="C3538" s="176">
        <v>42190.759700000002</v>
      </c>
      <c r="D3538" s="3" t="s">
        <v>445</v>
      </c>
      <c r="E3538" s="3" t="s">
        <v>114</v>
      </c>
      <c r="F3538" s="3" t="str">
        <f t="shared" si="55"/>
        <v>Retail</v>
      </c>
      <c r="G3538" s="3">
        <v>2</v>
      </c>
      <c r="H3538" s="57"/>
    </row>
    <row r="3539" spans="1:8">
      <c r="A3539" s="57"/>
      <c r="B3539" s="57"/>
      <c r="C3539" s="176">
        <v>42356.507599999997</v>
      </c>
      <c r="D3539" s="3" t="s">
        <v>446</v>
      </c>
      <c r="E3539" s="3" t="s">
        <v>10</v>
      </c>
      <c r="F3539" s="3" t="str">
        <f t="shared" si="55"/>
        <v>Retail</v>
      </c>
      <c r="G3539" s="3">
        <v>1</v>
      </c>
      <c r="H3539" s="57"/>
    </row>
    <row r="3540" spans="1:8">
      <c r="A3540" s="57"/>
      <c r="B3540" s="57"/>
      <c r="C3540" s="176">
        <v>41984.143799999998</v>
      </c>
      <c r="D3540" s="3" t="s">
        <v>445</v>
      </c>
      <c r="E3540" s="3" t="s">
        <v>7</v>
      </c>
      <c r="F3540" s="3" t="str">
        <f t="shared" si="55"/>
        <v>Retail</v>
      </c>
      <c r="G3540" s="3">
        <v>3</v>
      </c>
      <c r="H3540" s="57"/>
    </row>
    <row r="3541" spans="1:8">
      <c r="A3541" s="57"/>
      <c r="B3541" s="57"/>
      <c r="C3541" s="176">
        <v>42179.436099999999</v>
      </c>
      <c r="D3541" s="3" t="s">
        <v>446</v>
      </c>
      <c r="E3541" s="3" t="s">
        <v>454</v>
      </c>
      <c r="F3541" s="3" t="str">
        <f t="shared" si="55"/>
        <v>Retail</v>
      </c>
      <c r="G3541" s="3">
        <v>5</v>
      </c>
      <c r="H3541" s="57"/>
    </row>
    <row r="3542" spans="1:8">
      <c r="A3542" s="57"/>
      <c r="B3542" s="57"/>
      <c r="C3542" s="176">
        <v>41987.222900000001</v>
      </c>
      <c r="D3542" s="3" t="s">
        <v>445</v>
      </c>
      <c r="E3542" s="3" t="s">
        <v>453</v>
      </c>
      <c r="F3542" s="3" t="str">
        <f t="shared" si="55"/>
        <v>Retail</v>
      </c>
      <c r="G3542" s="3">
        <v>3</v>
      </c>
      <c r="H3542" s="57"/>
    </row>
    <row r="3543" spans="1:8">
      <c r="A3543" s="57"/>
      <c r="B3543" s="57"/>
      <c r="C3543" s="176">
        <v>42356.158300000003</v>
      </c>
      <c r="D3543" s="3" t="s">
        <v>445</v>
      </c>
      <c r="E3543" s="3" t="s">
        <v>450</v>
      </c>
      <c r="F3543" s="3" t="str">
        <f t="shared" si="55"/>
        <v>Wholesale</v>
      </c>
      <c r="G3543" s="3">
        <v>26</v>
      </c>
      <c r="H3543" s="57"/>
    </row>
    <row r="3544" spans="1:8">
      <c r="A3544" s="57"/>
      <c r="B3544" s="57"/>
      <c r="C3544" s="176">
        <v>41988.133300000001</v>
      </c>
      <c r="D3544" s="3" t="s">
        <v>447</v>
      </c>
      <c r="E3544" s="3" t="s">
        <v>458</v>
      </c>
      <c r="F3544" s="3" t="str">
        <f t="shared" si="55"/>
        <v>Wholesale</v>
      </c>
      <c r="G3544" s="3">
        <v>40</v>
      </c>
      <c r="H3544" s="57"/>
    </row>
    <row r="3545" spans="1:8">
      <c r="A3545" s="57"/>
      <c r="B3545" s="57"/>
      <c r="C3545" s="176">
        <v>42349.195099999997</v>
      </c>
      <c r="D3545" s="3" t="s">
        <v>445</v>
      </c>
      <c r="E3545" s="3" t="s">
        <v>451</v>
      </c>
      <c r="F3545" s="3" t="str">
        <f t="shared" si="55"/>
        <v>Retail</v>
      </c>
      <c r="G3545" s="3">
        <v>1</v>
      </c>
      <c r="H3545" s="57"/>
    </row>
    <row r="3546" spans="1:8">
      <c r="A3546" s="57"/>
      <c r="B3546" s="57"/>
      <c r="C3546" s="176">
        <v>42254.8056</v>
      </c>
      <c r="D3546" s="3" t="s">
        <v>446</v>
      </c>
      <c r="E3546" s="3" t="s">
        <v>453</v>
      </c>
      <c r="F3546" s="3" t="str">
        <f t="shared" si="55"/>
        <v>Retail</v>
      </c>
      <c r="G3546" s="3">
        <v>6</v>
      </c>
      <c r="H3546" s="57"/>
    </row>
    <row r="3547" spans="1:8">
      <c r="A3547" s="57"/>
      <c r="B3547" s="57"/>
      <c r="C3547" s="176">
        <v>42323.997900000002</v>
      </c>
      <c r="D3547" s="3" t="s">
        <v>445</v>
      </c>
      <c r="E3547" s="3" t="s">
        <v>461</v>
      </c>
      <c r="F3547" s="3" t="str">
        <f t="shared" si="55"/>
        <v>Wholesale</v>
      </c>
      <c r="G3547" s="3">
        <v>40</v>
      </c>
      <c r="H3547" s="57"/>
    </row>
    <row r="3548" spans="1:8">
      <c r="A3548" s="57"/>
      <c r="B3548" s="57"/>
      <c r="C3548" s="176">
        <v>42255.176399999997</v>
      </c>
      <c r="D3548" s="3" t="s">
        <v>445</v>
      </c>
      <c r="E3548" s="3" t="s">
        <v>453</v>
      </c>
      <c r="F3548" s="3" t="str">
        <f t="shared" si="55"/>
        <v>Retail</v>
      </c>
      <c r="G3548" s="3">
        <v>3</v>
      </c>
      <c r="H3548" s="57"/>
    </row>
    <row r="3549" spans="1:8">
      <c r="A3549" s="57"/>
      <c r="B3549" s="57"/>
      <c r="C3549" s="176">
        <v>42208.105600000003</v>
      </c>
      <c r="D3549" s="3" t="s">
        <v>446</v>
      </c>
      <c r="E3549" s="3" t="s">
        <v>10</v>
      </c>
      <c r="F3549" s="3" t="str">
        <f t="shared" si="55"/>
        <v>Retail</v>
      </c>
      <c r="G3549" s="3">
        <v>1</v>
      </c>
      <c r="H3549" s="57"/>
    </row>
    <row r="3550" spans="1:8">
      <c r="A3550" s="57"/>
      <c r="B3550" s="57"/>
      <c r="C3550" s="176">
        <v>42340.15</v>
      </c>
      <c r="D3550" s="3" t="s">
        <v>447</v>
      </c>
      <c r="E3550" s="3" t="s">
        <v>10</v>
      </c>
      <c r="F3550" s="3" t="str">
        <f t="shared" si="55"/>
        <v>Wholesale</v>
      </c>
      <c r="G3550" s="3">
        <v>61</v>
      </c>
      <c r="H3550" s="57"/>
    </row>
    <row r="3551" spans="1:8">
      <c r="A3551" s="57"/>
      <c r="B3551" s="57"/>
      <c r="C3551" s="176">
        <v>41989.219400000002</v>
      </c>
      <c r="D3551" s="3" t="s">
        <v>445</v>
      </c>
      <c r="E3551" s="3" t="s">
        <v>6</v>
      </c>
      <c r="F3551" s="3" t="str">
        <f t="shared" si="55"/>
        <v>Wholesale</v>
      </c>
      <c r="G3551" s="3">
        <v>56</v>
      </c>
      <c r="H3551" s="57"/>
    </row>
    <row r="3552" spans="1:8">
      <c r="A3552" s="57"/>
      <c r="B3552" s="57"/>
      <c r="C3552" s="176">
        <v>42046.731899999999</v>
      </c>
      <c r="D3552" s="3" t="s">
        <v>445</v>
      </c>
      <c r="E3552" s="3" t="s">
        <v>455</v>
      </c>
      <c r="F3552" s="3" t="str">
        <f t="shared" si="55"/>
        <v>Retail</v>
      </c>
      <c r="G3552" s="3">
        <v>5</v>
      </c>
      <c r="H3552" s="57"/>
    </row>
    <row r="3553" spans="1:8">
      <c r="A3553" s="57"/>
      <c r="B3553" s="57"/>
      <c r="C3553" s="176">
        <v>41982.534699999997</v>
      </c>
      <c r="D3553" s="3" t="s">
        <v>445</v>
      </c>
      <c r="E3553" s="3" t="s">
        <v>114</v>
      </c>
      <c r="F3553" s="3" t="str">
        <f t="shared" si="55"/>
        <v>Retail</v>
      </c>
      <c r="G3553" s="3">
        <v>1</v>
      </c>
      <c r="H3553" s="57"/>
    </row>
    <row r="3554" spans="1:8">
      <c r="A3554" s="57"/>
      <c r="B3554" s="57"/>
      <c r="C3554" s="176">
        <v>42201.5</v>
      </c>
      <c r="D3554" s="3" t="s">
        <v>447</v>
      </c>
      <c r="E3554" s="3" t="s">
        <v>453</v>
      </c>
      <c r="F3554" s="3" t="str">
        <f t="shared" si="55"/>
        <v>Wholesale</v>
      </c>
      <c r="G3554" s="3">
        <v>155</v>
      </c>
      <c r="H3554" s="57"/>
    </row>
    <row r="3555" spans="1:8">
      <c r="A3555" s="57"/>
      <c r="B3555" s="57"/>
      <c r="C3555" s="176">
        <v>42157.5458</v>
      </c>
      <c r="D3555" s="3" t="s">
        <v>445</v>
      </c>
      <c r="E3555" s="3" t="s">
        <v>110</v>
      </c>
      <c r="F3555" s="3" t="str">
        <f t="shared" si="55"/>
        <v>Wholesale</v>
      </c>
      <c r="G3555" s="3">
        <v>41</v>
      </c>
      <c r="H3555" s="57"/>
    </row>
    <row r="3556" spans="1:8">
      <c r="A3556" s="57"/>
      <c r="B3556" s="57"/>
      <c r="C3556" s="176">
        <v>41983.491000000002</v>
      </c>
      <c r="D3556" s="3" t="s">
        <v>445</v>
      </c>
      <c r="E3556" s="3" t="s">
        <v>110</v>
      </c>
      <c r="F3556" s="3" t="str">
        <f t="shared" si="55"/>
        <v>Retail</v>
      </c>
      <c r="G3556" s="3">
        <v>7</v>
      </c>
      <c r="H3556" s="57"/>
    </row>
    <row r="3557" spans="1:8">
      <c r="A3557" s="57"/>
      <c r="B3557" s="57"/>
      <c r="C3557" s="176">
        <v>41976.617400000003</v>
      </c>
      <c r="D3557" s="3" t="s">
        <v>449</v>
      </c>
      <c r="E3557" s="3" t="s">
        <v>10</v>
      </c>
      <c r="F3557" s="3" t="str">
        <f t="shared" si="55"/>
        <v>Wholesale</v>
      </c>
      <c r="G3557" s="3">
        <v>29</v>
      </c>
      <c r="H3557" s="57"/>
    </row>
    <row r="3558" spans="1:8">
      <c r="A3558" s="57"/>
      <c r="B3558" s="57"/>
      <c r="C3558" s="176">
        <v>42163.195800000001</v>
      </c>
      <c r="D3558" s="3" t="s">
        <v>445</v>
      </c>
      <c r="E3558" s="3" t="s">
        <v>7</v>
      </c>
      <c r="F3558" s="3" t="str">
        <f t="shared" si="55"/>
        <v>Retail</v>
      </c>
      <c r="G3558" s="3">
        <v>1</v>
      </c>
      <c r="H3558" s="57"/>
    </row>
    <row r="3559" spans="1:8">
      <c r="A3559" s="57"/>
      <c r="B3559" s="57"/>
      <c r="C3559" s="176">
        <v>42155.831899999997</v>
      </c>
      <c r="D3559" s="3" t="s">
        <v>445</v>
      </c>
      <c r="E3559" s="3" t="s">
        <v>450</v>
      </c>
      <c r="F3559" s="3" t="str">
        <f t="shared" si="55"/>
        <v>Wholesale</v>
      </c>
      <c r="G3559" s="3">
        <v>33</v>
      </c>
      <c r="H3559" s="57"/>
    </row>
    <row r="3560" spans="1:8">
      <c r="A3560" s="57"/>
      <c r="B3560" s="57"/>
      <c r="C3560" s="176">
        <v>42336.133300000001</v>
      </c>
      <c r="D3560" s="3" t="s">
        <v>445</v>
      </c>
      <c r="E3560" s="3" t="s">
        <v>458</v>
      </c>
      <c r="F3560" s="3" t="str">
        <f t="shared" si="55"/>
        <v>Wholesale</v>
      </c>
      <c r="G3560" s="3">
        <v>35</v>
      </c>
      <c r="H3560" s="57"/>
    </row>
    <row r="3561" spans="1:8">
      <c r="A3561" s="57"/>
      <c r="B3561" s="57"/>
      <c r="C3561" s="176">
        <v>42348.404900000001</v>
      </c>
      <c r="D3561" s="3" t="s">
        <v>445</v>
      </c>
      <c r="E3561" s="3" t="s">
        <v>448</v>
      </c>
      <c r="F3561" s="3" t="str">
        <f t="shared" si="55"/>
        <v>Retail</v>
      </c>
      <c r="G3561" s="3">
        <v>3</v>
      </c>
      <c r="H3561" s="57"/>
    </row>
    <row r="3562" spans="1:8">
      <c r="A3562" s="57"/>
      <c r="B3562" s="57"/>
      <c r="C3562" s="176">
        <v>41985.452100000002</v>
      </c>
      <c r="D3562" s="3" t="s">
        <v>445</v>
      </c>
      <c r="E3562" s="3" t="s">
        <v>453</v>
      </c>
      <c r="F3562" s="3" t="str">
        <f t="shared" si="55"/>
        <v>Retail</v>
      </c>
      <c r="G3562" s="3">
        <v>2</v>
      </c>
      <c r="H3562" s="57"/>
    </row>
    <row r="3563" spans="1:8">
      <c r="A3563" s="57"/>
      <c r="B3563" s="57"/>
      <c r="C3563" s="176">
        <v>42256.111100000002</v>
      </c>
      <c r="D3563" s="3" t="s">
        <v>447</v>
      </c>
      <c r="E3563" s="3" t="s">
        <v>7</v>
      </c>
      <c r="F3563" s="3" t="str">
        <f t="shared" si="55"/>
        <v>Wholesale</v>
      </c>
      <c r="G3563" s="3">
        <v>27</v>
      </c>
      <c r="H3563" s="57"/>
    </row>
    <row r="3564" spans="1:8">
      <c r="A3564" s="57"/>
      <c r="B3564" s="57"/>
      <c r="C3564" s="176">
        <v>42332.463900000002</v>
      </c>
      <c r="D3564" s="3" t="s">
        <v>449</v>
      </c>
      <c r="E3564" s="3" t="s">
        <v>8</v>
      </c>
      <c r="F3564" s="3" t="str">
        <f t="shared" si="55"/>
        <v>Retail</v>
      </c>
      <c r="G3564" s="3">
        <v>2</v>
      </c>
      <c r="H3564" s="57"/>
    </row>
    <row r="3565" spans="1:8">
      <c r="A3565" s="57"/>
      <c r="B3565" s="57"/>
      <c r="C3565" s="176">
        <v>42274.275699999998</v>
      </c>
      <c r="D3565" s="3" t="s">
        <v>446</v>
      </c>
      <c r="E3565" s="3" t="s">
        <v>10</v>
      </c>
      <c r="F3565" s="3" t="str">
        <f t="shared" si="55"/>
        <v>Retail</v>
      </c>
      <c r="G3565" s="3">
        <v>1</v>
      </c>
      <c r="H3565" s="57"/>
    </row>
    <row r="3566" spans="1:8">
      <c r="A3566" s="57"/>
      <c r="B3566" s="57"/>
      <c r="C3566" s="176">
        <v>41980.209699999999</v>
      </c>
      <c r="D3566" s="3" t="s">
        <v>447</v>
      </c>
      <c r="E3566" s="3" t="s">
        <v>6</v>
      </c>
      <c r="F3566" s="3" t="str">
        <f t="shared" si="55"/>
        <v>Wholesale</v>
      </c>
      <c r="G3566" s="3">
        <v>81</v>
      </c>
      <c r="H3566" s="57"/>
    </row>
    <row r="3567" spans="1:8">
      <c r="A3567" s="57"/>
      <c r="B3567" s="57"/>
      <c r="C3567" s="176">
        <v>42358.129200000003</v>
      </c>
      <c r="D3567" s="3" t="s">
        <v>447</v>
      </c>
      <c r="E3567" s="3" t="s">
        <v>9</v>
      </c>
      <c r="F3567" s="3" t="str">
        <f t="shared" si="55"/>
        <v>Retail</v>
      </c>
      <c r="G3567" s="3">
        <v>1</v>
      </c>
      <c r="H3567" s="57"/>
    </row>
    <row r="3568" spans="1:8">
      <c r="A3568" s="57"/>
      <c r="B3568" s="57"/>
      <c r="C3568" s="176">
        <v>42356.468800000002</v>
      </c>
      <c r="D3568" s="3" t="s">
        <v>449</v>
      </c>
      <c r="E3568" s="3" t="s">
        <v>114</v>
      </c>
      <c r="F3568" s="3" t="str">
        <f t="shared" si="55"/>
        <v>Wholesale</v>
      </c>
      <c r="G3568" s="3">
        <v>69</v>
      </c>
      <c r="H3568" s="57"/>
    </row>
    <row r="3569" spans="1:8">
      <c r="A3569" s="57"/>
      <c r="B3569" s="57"/>
      <c r="C3569" s="176">
        <v>42256.719400000002</v>
      </c>
      <c r="D3569" s="3" t="s">
        <v>449</v>
      </c>
      <c r="E3569" s="3" t="s">
        <v>312</v>
      </c>
      <c r="F3569" s="3" t="str">
        <f t="shared" si="55"/>
        <v>Retail</v>
      </c>
      <c r="G3569" s="3">
        <v>7</v>
      </c>
      <c r="H3569" s="57"/>
    </row>
    <row r="3570" spans="1:8">
      <c r="A3570" s="57"/>
      <c r="B3570" s="57"/>
      <c r="C3570" s="176">
        <v>42168.777800000003</v>
      </c>
      <c r="D3570" s="3" t="s">
        <v>445</v>
      </c>
      <c r="E3570" s="3" t="s">
        <v>458</v>
      </c>
      <c r="F3570" s="3" t="str">
        <f t="shared" si="55"/>
        <v>Retail</v>
      </c>
      <c r="G3570" s="3">
        <v>1</v>
      </c>
      <c r="H3570" s="57"/>
    </row>
    <row r="3571" spans="1:8">
      <c r="A3571" s="57"/>
      <c r="B3571" s="57"/>
      <c r="C3571" s="176">
        <v>42336.959699999999</v>
      </c>
      <c r="D3571" s="3" t="s">
        <v>449</v>
      </c>
      <c r="E3571" s="3" t="s">
        <v>312</v>
      </c>
      <c r="F3571" s="3" t="str">
        <f t="shared" si="55"/>
        <v>Retail</v>
      </c>
      <c r="G3571" s="3">
        <v>4</v>
      </c>
      <c r="H3571" s="57"/>
    </row>
    <row r="3572" spans="1:8">
      <c r="A3572" s="57"/>
      <c r="B3572" s="57"/>
      <c r="C3572" s="176">
        <v>42353.161099999998</v>
      </c>
      <c r="D3572" s="3" t="s">
        <v>445</v>
      </c>
      <c r="E3572" s="3" t="s">
        <v>448</v>
      </c>
      <c r="F3572" s="3" t="str">
        <f t="shared" si="55"/>
        <v>Retail</v>
      </c>
      <c r="G3572" s="3">
        <v>4</v>
      </c>
      <c r="H3572" s="57"/>
    </row>
    <row r="3573" spans="1:8">
      <c r="A3573" s="57"/>
      <c r="B3573" s="57"/>
      <c r="C3573" s="176">
        <v>42156.434000000001</v>
      </c>
      <c r="D3573" s="3" t="s">
        <v>445</v>
      </c>
      <c r="E3573" s="3" t="s">
        <v>453</v>
      </c>
      <c r="F3573" s="3" t="str">
        <f t="shared" si="55"/>
        <v>Wholesale</v>
      </c>
      <c r="G3573" s="3">
        <v>26</v>
      </c>
      <c r="H3573" s="57"/>
    </row>
    <row r="3574" spans="1:8">
      <c r="A3574" s="57"/>
      <c r="B3574" s="57"/>
      <c r="C3574" s="176">
        <v>42348.423600000002</v>
      </c>
      <c r="D3574" s="3" t="s">
        <v>447</v>
      </c>
      <c r="E3574" s="3" t="s">
        <v>453</v>
      </c>
      <c r="F3574" s="3" t="str">
        <f t="shared" si="55"/>
        <v>Retail</v>
      </c>
      <c r="G3574" s="3">
        <v>2</v>
      </c>
      <c r="H3574" s="57"/>
    </row>
    <row r="3575" spans="1:8">
      <c r="A3575" s="57"/>
      <c r="B3575" s="57"/>
      <c r="C3575" s="176">
        <v>42267.535400000001</v>
      </c>
      <c r="D3575" s="3" t="s">
        <v>446</v>
      </c>
      <c r="E3575" s="3" t="s">
        <v>7</v>
      </c>
      <c r="F3575" s="3" t="str">
        <f t="shared" si="55"/>
        <v>Wholesale</v>
      </c>
      <c r="G3575" s="3">
        <v>154</v>
      </c>
      <c r="H3575" s="57"/>
    </row>
    <row r="3576" spans="1:8">
      <c r="A3576" s="57"/>
      <c r="B3576" s="57"/>
      <c r="C3576" s="176">
        <v>42349.103499999997</v>
      </c>
      <c r="D3576" s="3" t="s">
        <v>447</v>
      </c>
      <c r="E3576" s="3" t="s">
        <v>451</v>
      </c>
      <c r="F3576" s="3" t="str">
        <f t="shared" si="55"/>
        <v>Retail</v>
      </c>
      <c r="G3576" s="3">
        <v>5</v>
      </c>
      <c r="H3576" s="57"/>
    </row>
    <row r="3577" spans="1:8">
      <c r="A3577" s="57"/>
      <c r="B3577" s="57"/>
      <c r="C3577" s="176">
        <v>42205.150699999998</v>
      </c>
      <c r="D3577" s="3" t="s">
        <v>447</v>
      </c>
      <c r="E3577" s="3" t="s">
        <v>9</v>
      </c>
      <c r="F3577" s="3" t="str">
        <f t="shared" si="55"/>
        <v>Retail</v>
      </c>
      <c r="G3577" s="3">
        <v>4</v>
      </c>
      <c r="H3577" s="57"/>
    </row>
    <row r="3578" spans="1:8">
      <c r="A3578" s="57"/>
      <c r="B3578" s="57"/>
      <c r="C3578" s="176">
        <v>42328.500699999997</v>
      </c>
      <c r="D3578" s="3" t="s">
        <v>446</v>
      </c>
      <c r="E3578" s="3" t="s">
        <v>453</v>
      </c>
      <c r="F3578" s="3" t="str">
        <f t="shared" si="55"/>
        <v>Wholesale</v>
      </c>
      <c r="G3578" s="3">
        <v>28</v>
      </c>
      <c r="H3578" s="57"/>
    </row>
    <row r="3579" spans="1:8">
      <c r="A3579" s="57"/>
      <c r="B3579" s="57"/>
      <c r="C3579" s="176">
        <v>42247.752800000002</v>
      </c>
      <c r="D3579" s="3" t="s">
        <v>445</v>
      </c>
      <c r="E3579" s="3" t="s">
        <v>7</v>
      </c>
      <c r="F3579" s="3" t="str">
        <f t="shared" si="55"/>
        <v>Retail</v>
      </c>
      <c r="G3579" s="3">
        <v>4</v>
      </c>
      <c r="H3579" s="57"/>
    </row>
    <row r="3580" spans="1:8">
      <c r="A3580" s="57"/>
      <c r="B3580" s="57"/>
      <c r="C3580" s="176">
        <v>42358.479899999998</v>
      </c>
      <c r="D3580" s="3" t="s">
        <v>445</v>
      </c>
      <c r="E3580" s="3" t="s">
        <v>457</v>
      </c>
      <c r="F3580" s="3" t="str">
        <f t="shared" si="55"/>
        <v>Retail</v>
      </c>
      <c r="G3580" s="3">
        <v>2</v>
      </c>
      <c r="H3580" s="57"/>
    </row>
    <row r="3581" spans="1:8">
      <c r="A3581" s="57"/>
      <c r="B3581" s="57"/>
      <c r="C3581" s="176">
        <v>42356.460400000004</v>
      </c>
      <c r="D3581" s="3" t="s">
        <v>445</v>
      </c>
      <c r="E3581" s="3" t="s">
        <v>114</v>
      </c>
      <c r="F3581" s="3" t="str">
        <f t="shared" si="55"/>
        <v>Wholesale</v>
      </c>
      <c r="G3581" s="3">
        <v>46</v>
      </c>
      <c r="H3581" s="57"/>
    </row>
    <row r="3582" spans="1:8">
      <c r="A3582" s="57"/>
      <c r="B3582" s="57"/>
      <c r="C3582" s="176">
        <v>42327.529900000001</v>
      </c>
      <c r="D3582" s="3" t="s">
        <v>445</v>
      </c>
      <c r="E3582" s="3" t="s">
        <v>453</v>
      </c>
      <c r="F3582" s="3" t="str">
        <f t="shared" si="55"/>
        <v>Wholesale</v>
      </c>
      <c r="G3582" s="3">
        <v>29</v>
      </c>
      <c r="H3582" s="57"/>
    </row>
    <row r="3583" spans="1:8">
      <c r="A3583" s="57"/>
      <c r="B3583" s="57"/>
      <c r="C3583" s="176">
        <v>41982.813199999997</v>
      </c>
      <c r="D3583" s="3" t="s">
        <v>446</v>
      </c>
      <c r="E3583" s="3" t="s">
        <v>452</v>
      </c>
      <c r="F3583" s="3" t="str">
        <f t="shared" si="55"/>
        <v>Retail</v>
      </c>
      <c r="G3583" s="3">
        <v>8</v>
      </c>
      <c r="H3583" s="57"/>
    </row>
    <row r="3584" spans="1:8">
      <c r="A3584" s="57"/>
      <c r="B3584" s="57"/>
      <c r="C3584" s="176">
        <v>42358.195800000001</v>
      </c>
      <c r="D3584" s="3" t="s">
        <v>446</v>
      </c>
      <c r="E3584" s="3" t="s">
        <v>10</v>
      </c>
      <c r="F3584" s="3" t="str">
        <f t="shared" si="55"/>
        <v>Wholesale</v>
      </c>
      <c r="G3584" s="3">
        <v>105</v>
      </c>
      <c r="H3584" s="57"/>
    </row>
    <row r="3585" spans="1:8">
      <c r="A3585" s="57"/>
      <c r="B3585" s="57"/>
      <c r="C3585" s="176">
        <v>42233.2</v>
      </c>
      <c r="D3585" s="3" t="s">
        <v>445</v>
      </c>
      <c r="E3585" s="3" t="s">
        <v>8</v>
      </c>
      <c r="F3585" s="3" t="str">
        <f t="shared" si="55"/>
        <v>Retail</v>
      </c>
      <c r="G3585" s="3">
        <v>8</v>
      </c>
      <c r="H3585" s="57"/>
    </row>
    <row r="3586" spans="1:8">
      <c r="A3586" s="57"/>
      <c r="B3586" s="57"/>
      <c r="C3586" s="176">
        <v>42233.232600000003</v>
      </c>
      <c r="D3586" s="3" t="s">
        <v>445</v>
      </c>
      <c r="E3586" s="3" t="s">
        <v>8</v>
      </c>
      <c r="F3586" s="3" t="str">
        <f t="shared" si="55"/>
        <v>Retail</v>
      </c>
      <c r="G3586" s="3">
        <v>6</v>
      </c>
      <c r="H3586" s="57"/>
    </row>
    <row r="3587" spans="1:8">
      <c r="A3587" s="57"/>
      <c r="B3587" s="57"/>
      <c r="C3587" s="176">
        <v>41985.394399999997</v>
      </c>
      <c r="D3587" s="3" t="s">
        <v>445</v>
      </c>
      <c r="E3587" s="3" t="s">
        <v>454</v>
      </c>
      <c r="F3587" s="3" t="str">
        <f t="shared" si="55"/>
        <v>Retail</v>
      </c>
      <c r="G3587" s="3">
        <v>5</v>
      </c>
      <c r="H3587" s="57"/>
    </row>
    <row r="3588" spans="1:8">
      <c r="A3588" s="57"/>
      <c r="B3588" s="57"/>
      <c r="C3588" s="176">
        <v>41978.552799999998</v>
      </c>
      <c r="D3588" s="3" t="s">
        <v>446</v>
      </c>
      <c r="E3588" s="3" t="s">
        <v>6</v>
      </c>
      <c r="F3588" s="3" t="str">
        <f t="shared" si="55"/>
        <v>Wholesale</v>
      </c>
      <c r="G3588" s="3">
        <v>31</v>
      </c>
      <c r="H3588" s="57"/>
    </row>
    <row r="3589" spans="1:8">
      <c r="A3589" s="57"/>
      <c r="B3589" s="57"/>
      <c r="C3589" s="176">
        <v>42343.493799999997</v>
      </c>
      <c r="D3589" s="3" t="s">
        <v>445</v>
      </c>
      <c r="E3589" s="3" t="s">
        <v>453</v>
      </c>
      <c r="F3589" s="3" t="str">
        <f t="shared" si="55"/>
        <v>Retail</v>
      </c>
      <c r="G3589" s="3">
        <v>3</v>
      </c>
      <c r="H3589" s="57"/>
    </row>
    <row r="3590" spans="1:8">
      <c r="A3590" s="57"/>
      <c r="B3590" s="57"/>
      <c r="C3590" s="176">
        <v>41978.2042</v>
      </c>
      <c r="D3590" s="3" t="s">
        <v>446</v>
      </c>
      <c r="E3590" s="3" t="s">
        <v>453</v>
      </c>
      <c r="F3590" s="3" t="str">
        <f t="shared" si="55"/>
        <v>Retail</v>
      </c>
      <c r="G3590" s="3">
        <v>2</v>
      </c>
      <c r="H3590" s="57"/>
    </row>
    <row r="3591" spans="1:8">
      <c r="A3591" s="57"/>
      <c r="B3591" s="57"/>
      <c r="C3591" s="176">
        <v>42348.485399999998</v>
      </c>
      <c r="D3591" s="3" t="s">
        <v>449</v>
      </c>
      <c r="E3591" s="3" t="s">
        <v>6</v>
      </c>
      <c r="F3591" s="3" t="str">
        <f t="shared" si="55"/>
        <v>Retail</v>
      </c>
      <c r="G3591" s="3">
        <v>8</v>
      </c>
      <c r="H3591" s="57"/>
    </row>
    <row r="3592" spans="1:8">
      <c r="A3592" s="57"/>
      <c r="B3592" s="57"/>
      <c r="C3592" s="176">
        <v>42178.841699999997</v>
      </c>
      <c r="D3592" s="3" t="s">
        <v>447</v>
      </c>
      <c r="E3592" s="3" t="s">
        <v>6</v>
      </c>
      <c r="F3592" s="3" t="str">
        <f t="shared" si="55"/>
        <v>Retail</v>
      </c>
      <c r="G3592" s="3">
        <v>1</v>
      </c>
      <c r="H3592" s="57"/>
    </row>
    <row r="3593" spans="1:8">
      <c r="A3593" s="57"/>
      <c r="B3593" s="57"/>
      <c r="C3593" s="176">
        <v>42324.733999999997</v>
      </c>
      <c r="D3593" s="3" t="s">
        <v>445</v>
      </c>
      <c r="E3593" s="3" t="s">
        <v>112</v>
      </c>
      <c r="F3593" s="3" t="str">
        <f t="shared" si="55"/>
        <v>Wholesale</v>
      </c>
      <c r="G3593" s="3">
        <v>104</v>
      </c>
      <c r="H3593" s="57"/>
    </row>
    <row r="3594" spans="1:8">
      <c r="A3594" s="57"/>
      <c r="B3594" s="57"/>
      <c r="C3594" s="176">
        <v>42073.477099999996</v>
      </c>
      <c r="D3594" s="3" t="s">
        <v>445</v>
      </c>
      <c r="E3594" s="3" t="s">
        <v>312</v>
      </c>
      <c r="F3594" s="3" t="str">
        <f t="shared" ref="F3594:F3657" si="56">IF(G3594&lt;10,"Retail","Wholesale")</f>
        <v>Retail</v>
      </c>
      <c r="G3594" s="3">
        <v>1</v>
      </c>
      <c r="H3594" s="57"/>
    </row>
    <row r="3595" spans="1:8">
      <c r="A3595" s="57"/>
      <c r="B3595" s="57"/>
      <c r="C3595" s="176">
        <v>42331.915999999997</v>
      </c>
      <c r="D3595" s="3" t="s">
        <v>447</v>
      </c>
      <c r="E3595" s="3" t="s">
        <v>454</v>
      </c>
      <c r="F3595" s="3" t="str">
        <f t="shared" si="56"/>
        <v>Retail</v>
      </c>
      <c r="G3595" s="3">
        <v>1</v>
      </c>
      <c r="H3595" s="57"/>
    </row>
    <row r="3596" spans="1:8">
      <c r="A3596" s="57"/>
      <c r="B3596" s="57"/>
      <c r="C3596" s="176">
        <v>42337.529900000001</v>
      </c>
      <c r="D3596" s="3" t="s">
        <v>449</v>
      </c>
      <c r="E3596" s="3" t="s">
        <v>114</v>
      </c>
      <c r="F3596" s="3" t="str">
        <f t="shared" si="56"/>
        <v>Wholesale</v>
      </c>
      <c r="G3596" s="3">
        <v>67</v>
      </c>
      <c r="H3596" s="57"/>
    </row>
    <row r="3597" spans="1:8">
      <c r="A3597" s="57"/>
      <c r="B3597" s="57"/>
      <c r="C3597" s="176">
        <v>42221.496500000001</v>
      </c>
      <c r="D3597" s="3" t="s">
        <v>445</v>
      </c>
      <c r="E3597" s="3" t="s">
        <v>453</v>
      </c>
      <c r="F3597" s="3" t="str">
        <f t="shared" si="56"/>
        <v>Wholesale</v>
      </c>
      <c r="G3597" s="3">
        <v>42</v>
      </c>
      <c r="H3597" s="57"/>
    </row>
    <row r="3598" spans="1:8">
      <c r="A3598" s="57"/>
      <c r="B3598" s="57"/>
      <c r="C3598" s="176">
        <v>42311.146500000003</v>
      </c>
      <c r="D3598" s="3" t="s">
        <v>445</v>
      </c>
      <c r="E3598" s="3" t="s">
        <v>461</v>
      </c>
      <c r="F3598" s="3" t="str">
        <f t="shared" si="56"/>
        <v>Retail</v>
      </c>
      <c r="G3598" s="3">
        <v>3</v>
      </c>
      <c r="H3598" s="57"/>
    </row>
    <row r="3599" spans="1:8">
      <c r="A3599" s="57"/>
      <c r="B3599" s="57"/>
      <c r="C3599" s="176">
        <v>41983.736799999999</v>
      </c>
      <c r="D3599" s="3" t="s">
        <v>445</v>
      </c>
      <c r="E3599" s="3" t="s">
        <v>456</v>
      </c>
      <c r="F3599" s="3" t="str">
        <f t="shared" si="56"/>
        <v>Retail</v>
      </c>
      <c r="G3599" s="3">
        <v>9</v>
      </c>
      <c r="H3599" s="57"/>
    </row>
    <row r="3600" spans="1:8">
      <c r="A3600" s="57"/>
      <c r="B3600" s="57"/>
      <c r="C3600" s="176">
        <v>42334.486799999999</v>
      </c>
      <c r="D3600" s="3" t="s">
        <v>445</v>
      </c>
      <c r="E3600" s="3" t="s">
        <v>453</v>
      </c>
      <c r="F3600" s="3" t="str">
        <f t="shared" si="56"/>
        <v>Wholesale</v>
      </c>
      <c r="G3600" s="3">
        <v>38</v>
      </c>
      <c r="H3600" s="57"/>
    </row>
    <row r="3601" spans="1:8">
      <c r="A3601" s="57"/>
      <c r="B3601" s="57"/>
      <c r="C3601" s="176">
        <v>42234.181299999997</v>
      </c>
      <c r="D3601" s="3" t="s">
        <v>449</v>
      </c>
      <c r="E3601" s="3" t="s">
        <v>448</v>
      </c>
      <c r="F3601" s="3" t="str">
        <f t="shared" si="56"/>
        <v>Retail</v>
      </c>
      <c r="G3601" s="3">
        <v>3</v>
      </c>
      <c r="H3601" s="57"/>
    </row>
    <row r="3602" spans="1:8">
      <c r="A3602" s="57"/>
      <c r="B3602" s="57"/>
      <c r="C3602" s="176">
        <v>41991.543799999999</v>
      </c>
      <c r="D3602" s="3" t="s">
        <v>447</v>
      </c>
      <c r="E3602" s="3" t="s">
        <v>114</v>
      </c>
      <c r="F3602" s="3" t="str">
        <f t="shared" si="56"/>
        <v>Retail</v>
      </c>
      <c r="G3602" s="3">
        <v>1</v>
      </c>
      <c r="H3602" s="57"/>
    </row>
    <row r="3603" spans="1:8">
      <c r="A3603" s="57"/>
      <c r="B3603" s="57"/>
      <c r="C3603" s="176">
        <v>41983.479200000002</v>
      </c>
      <c r="D3603" s="3" t="s">
        <v>446</v>
      </c>
      <c r="E3603" s="3" t="s">
        <v>453</v>
      </c>
      <c r="F3603" s="3" t="str">
        <f t="shared" si="56"/>
        <v>Wholesale</v>
      </c>
      <c r="G3603" s="3">
        <v>70</v>
      </c>
      <c r="H3603" s="57"/>
    </row>
    <row r="3604" spans="1:8">
      <c r="A3604" s="57"/>
      <c r="B3604" s="57"/>
      <c r="C3604" s="176">
        <v>41981.147900000004</v>
      </c>
      <c r="D3604" s="3" t="s">
        <v>449</v>
      </c>
      <c r="E3604" s="3" t="s">
        <v>7</v>
      </c>
      <c r="F3604" s="3" t="str">
        <f t="shared" si="56"/>
        <v>Retail</v>
      </c>
      <c r="G3604" s="3">
        <v>2</v>
      </c>
      <c r="H3604" s="57"/>
    </row>
    <row r="3605" spans="1:8">
      <c r="A3605" s="57"/>
      <c r="B3605" s="57"/>
      <c r="C3605" s="176">
        <v>41989.746500000001</v>
      </c>
      <c r="D3605" s="3" t="s">
        <v>447</v>
      </c>
      <c r="E3605" s="3" t="s">
        <v>6</v>
      </c>
      <c r="F3605" s="3" t="str">
        <f t="shared" si="56"/>
        <v>Wholesale</v>
      </c>
      <c r="G3605" s="3">
        <v>31</v>
      </c>
      <c r="H3605" s="57"/>
    </row>
    <row r="3606" spans="1:8">
      <c r="A3606" s="57"/>
      <c r="B3606" s="57"/>
      <c r="C3606" s="176">
        <v>41985.536800000002</v>
      </c>
      <c r="D3606" s="3" t="s">
        <v>446</v>
      </c>
      <c r="E3606" s="3" t="s">
        <v>453</v>
      </c>
      <c r="F3606" s="3" t="str">
        <f t="shared" si="56"/>
        <v>Wholesale</v>
      </c>
      <c r="G3606" s="3">
        <v>25</v>
      </c>
      <c r="H3606" s="57"/>
    </row>
    <row r="3607" spans="1:8">
      <c r="A3607" s="57"/>
      <c r="B3607" s="57"/>
      <c r="C3607" s="176">
        <v>42333.7667</v>
      </c>
      <c r="D3607" s="3" t="s">
        <v>445</v>
      </c>
      <c r="E3607" s="3" t="s">
        <v>312</v>
      </c>
      <c r="F3607" s="3" t="str">
        <f t="shared" si="56"/>
        <v>Wholesale</v>
      </c>
      <c r="G3607" s="3">
        <v>26</v>
      </c>
      <c r="H3607" s="57"/>
    </row>
    <row r="3608" spans="1:8">
      <c r="A3608" s="57"/>
      <c r="B3608" s="57"/>
      <c r="C3608" s="176">
        <v>42157.206299999998</v>
      </c>
      <c r="D3608" s="3" t="s">
        <v>445</v>
      </c>
      <c r="E3608" s="3" t="s">
        <v>453</v>
      </c>
      <c r="F3608" s="3" t="str">
        <f t="shared" si="56"/>
        <v>Wholesale</v>
      </c>
      <c r="G3608" s="3">
        <v>123</v>
      </c>
      <c r="H3608" s="57"/>
    </row>
    <row r="3609" spans="1:8">
      <c r="A3609" s="57"/>
      <c r="B3609" s="57"/>
      <c r="C3609" s="176">
        <v>42279.156300000002</v>
      </c>
      <c r="D3609" s="3" t="s">
        <v>446</v>
      </c>
      <c r="E3609" s="3" t="s">
        <v>454</v>
      </c>
      <c r="F3609" s="3" t="str">
        <f t="shared" si="56"/>
        <v>Retail</v>
      </c>
      <c r="G3609" s="3">
        <v>1</v>
      </c>
      <c r="H3609" s="57"/>
    </row>
    <row r="3610" spans="1:8">
      <c r="A3610" s="57"/>
      <c r="B3610" s="57"/>
      <c r="C3610" s="176">
        <v>42237.207600000002</v>
      </c>
      <c r="D3610" s="3" t="s">
        <v>445</v>
      </c>
      <c r="E3610" s="3" t="s">
        <v>8</v>
      </c>
      <c r="F3610" s="3" t="str">
        <f t="shared" si="56"/>
        <v>Wholesale</v>
      </c>
      <c r="G3610" s="3">
        <v>107</v>
      </c>
      <c r="H3610" s="57"/>
    </row>
    <row r="3611" spans="1:8">
      <c r="A3611" s="57"/>
      <c r="B3611" s="57"/>
      <c r="C3611" s="176">
        <v>42209.508300000001</v>
      </c>
      <c r="D3611" s="3" t="s">
        <v>445</v>
      </c>
      <c r="E3611" s="3" t="s">
        <v>454</v>
      </c>
      <c r="F3611" s="3" t="str">
        <f t="shared" si="56"/>
        <v>Retail</v>
      </c>
      <c r="G3611" s="3">
        <v>4</v>
      </c>
      <c r="H3611" s="57"/>
    </row>
    <row r="3612" spans="1:8">
      <c r="A3612" s="57"/>
      <c r="B3612" s="57"/>
      <c r="C3612" s="176">
        <v>42359.425000000003</v>
      </c>
      <c r="D3612" s="3" t="s">
        <v>449</v>
      </c>
      <c r="E3612" s="3" t="s">
        <v>112</v>
      </c>
      <c r="F3612" s="3" t="str">
        <f t="shared" si="56"/>
        <v>Wholesale</v>
      </c>
      <c r="G3612" s="3">
        <v>64</v>
      </c>
      <c r="H3612" s="57"/>
    </row>
    <row r="3613" spans="1:8">
      <c r="A3613" s="57"/>
      <c r="B3613" s="57"/>
      <c r="C3613" s="176">
        <v>42306.190999999999</v>
      </c>
      <c r="D3613" s="3" t="s">
        <v>446</v>
      </c>
      <c r="E3613" s="3" t="s">
        <v>453</v>
      </c>
      <c r="F3613" s="3" t="str">
        <f t="shared" si="56"/>
        <v>Retail</v>
      </c>
      <c r="G3613" s="3">
        <v>2</v>
      </c>
      <c r="H3613" s="57"/>
    </row>
    <row r="3614" spans="1:8">
      <c r="A3614" s="57"/>
      <c r="B3614" s="57"/>
      <c r="C3614" s="176">
        <v>41982.224300000002</v>
      </c>
      <c r="D3614" s="3" t="s">
        <v>447</v>
      </c>
      <c r="E3614" s="3" t="s">
        <v>453</v>
      </c>
      <c r="F3614" s="3" t="str">
        <f t="shared" si="56"/>
        <v>Retail</v>
      </c>
      <c r="G3614" s="3">
        <v>6</v>
      </c>
      <c r="H3614" s="57"/>
    </row>
    <row r="3615" spans="1:8">
      <c r="A3615" s="57"/>
      <c r="B3615" s="57"/>
      <c r="C3615" s="176">
        <v>42359.578500000003</v>
      </c>
      <c r="D3615" s="3" t="s">
        <v>445</v>
      </c>
      <c r="E3615" s="3" t="s">
        <v>6</v>
      </c>
      <c r="F3615" s="3" t="str">
        <f t="shared" si="56"/>
        <v>Wholesale</v>
      </c>
      <c r="G3615" s="3">
        <v>71</v>
      </c>
      <c r="H3615" s="57"/>
    </row>
    <row r="3616" spans="1:8">
      <c r="A3616" s="57"/>
      <c r="B3616" s="57"/>
      <c r="C3616" s="176">
        <v>42358.4715</v>
      </c>
      <c r="D3616" s="3" t="s">
        <v>445</v>
      </c>
      <c r="E3616" s="3" t="s">
        <v>6</v>
      </c>
      <c r="F3616" s="3" t="str">
        <f t="shared" si="56"/>
        <v>Retail</v>
      </c>
      <c r="G3616" s="3">
        <v>1</v>
      </c>
      <c r="H3616" s="57"/>
    </row>
    <row r="3617" spans="1:8">
      <c r="A3617" s="57"/>
      <c r="B3617" s="57"/>
      <c r="C3617" s="176">
        <v>41984.4951</v>
      </c>
      <c r="D3617" s="3" t="s">
        <v>445</v>
      </c>
      <c r="E3617" s="3" t="s">
        <v>114</v>
      </c>
      <c r="F3617" s="3" t="str">
        <f t="shared" si="56"/>
        <v>Retail</v>
      </c>
      <c r="G3617" s="3">
        <v>1</v>
      </c>
      <c r="H3617" s="57"/>
    </row>
    <row r="3618" spans="1:8">
      <c r="A3618" s="57"/>
      <c r="B3618" s="57"/>
      <c r="C3618" s="176">
        <v>41979.780599999998</v>
      </c>
      <c r="D3618" s="3" t="s">
        <v>446</v>
      </c>
      <c r="E3618" s="3" t="s">
        <v>112</v>
      </c>
      <c r="F3618" s="3" t="str">
        <f t="shared" si="56"/>
        <v>Retail</v>
      </c>
      <c r="G3618" s="3">
        <v>6</v>
      </c>
      <c r="H3618" s="57"/>
    </row>
    <row r="3619" spans="1:8">
      <c r="A3619" s="57"/>
      <c r="B3619" s="57"/>
      <c r="C3619" s="176">
        <v>42068.553500000002</v>
      </c>
      <c r="D3619" s="3" t="s">
        <v>445</v>
      </c>
      <c r="E3619" s="3" t="s">
        <v>112</v>
      </c>
      <c r="F3619" s="3" t="str">
        <f t="shared" si="56"/>
        <v>Wholesale</v>
      </c>
      <c r="G3619" s="3">
        <v>33</v>
      </c>
      <c r="H3619" s="57"/>
    </row>
    <row r="3620" spans="1:8">
      <c r="A3620" s="57"/>
      <c r="B3620" s="57"/>
      <c r="C3620" s="176">
        <v>42341.145799999998</v>
      </c>
      <c r="D3620" s="3" t="s">
        <v>445</v>
      </c>
      <c r="E3620" s="3" t="s">
        <v>114</v>
      </c>
      <c r="F3620" s="3" t="str">
        <f t="shared" si="56"/>
        <v>Wholesale</v>
      </c>
      <c r="G3620" s="3">
        <v>60</v>
      </c>
      <c r="H3620" s="57"/>
    </row>
    <row r="3621" spans="1:8">
      <c r="A3621" s="57"/>
      <c r="B3621" s="57"/>
      <c r="C3621" s="176">
        <v>41984.505599999997</v>
      </c>
      <c r="D3621" s="3" t="s">
        <v>445</v>
      </c>
      <c r="E3621" s="3" t="s">
        <v>7</v>
      </c>
      <c r="F3621" s="3" t="str">
        <f t="shared" si="56"/>
        <v>Wholesale</v>
      </c>
      <c r="G3621" s="3">
        <v>60</v>
      </c>
      <c r="H3621" s="57"/>
    </row>
    <row r="3622" spans="1:8">
      <c r="A3622" s="57"/>
      <c r="B3622" s="57"/>
      <c r="C3622" s="176">
        <v>42352.223599999998</v>
      </c>
      <c r="D3622" s="3" t="s">
        <v>447</v>
      </c>
      <c r="E3622" s="3" t="s">
        <v>312</v>
      </c>
      <c r="F3622" s="3" t="str">
        <f t="shared" si="56"/>
        <v>Wholesale</v>
      </c>
      <c r="G3622" s="3">
        <v>52</v>
      </c>
      <c r="H3622" s="57"/>
    </row>
    <row r="3623" spans="1:8">
      <c r="A3623" s="57"/>
      <c r="B3623" s="57"/>
      <c r="C3623" s="176">
        <v>42351.534699999997</v>
      </c>
      <c r="D3623" s="3" t="s">
        <v>449</v>
      </c>
      <c r="E3623" s="3" t="s">
        <v>6</v>
      </c>
      <c r="F3623" s="3" t="str">
        <f t="shared" si="56"/>
        <v>Wholesale</v>
      </c>
      <c r="G3623" s="3">
        <v>59</v>
      </c>
      <c r="H3623" s="57"/>
    </row>
    <row r="3624" spans="1:8">
      <c r="A3624" s="57"/>
      <c r="B3624" s="57"/>
      <c r="C3624" s="176">
        <v>42136.552799999998</v>
      </c>
      <c r="D3624" s="3" t="s">
        <v>447</v>
      </c>
      <c r="E3624" s="3" t="s">
        <v>110</v>
      </c>
      <c r="F3624" s="3" t="str">
        <f t="shared" si="56"/>
        <v>Wholesale</v>
      </c>
      <c r="G3624" s="3">
        <v>31</v>
      </c>
      <c r="H3624" s="57"/>
    </row>
    <row r="3625" spans="1:8">
      <c r="A3625" s="57"/>
      <c r="B3625" s="57"/>
      <c r="C3625" s="176">
        <v>42363.706299999998</v>
      </c>
      <c r="D3625" s="3" t="s">
        <v>445</v>
      </c>
      <c r="E3625" s="3" t="s">
        <v>453</v>
      </c>
      <c r="F3625" s="3" t="str">
        <f t="shared" si="56"/>
        <v>Retail</v>
      </c>
      <c r="G3625" s="3">
        <v>7</v>
      </c>
      <c r="H3625" s="57"/>
    </row>
    <row r="3626" spans="1:8">
      <c r="A3626" s="57"/>
      <c r="B3626" s="57"/>
      <c r="C3626" s="176">
        <v>41980.185400000002</v>
      </c>
      <c r="D3626" s="3" t="s">
        <v>447</v>
      </c>
      <c r="E3626" s="3" t="s">
        <v>456</v>
      </c>
      <c r="F3626" s="3" t="str">
        <f t="shared" si="56"/>
        <v>Wholesale</v>
      </c>
      <c r="G3626" s="3">
        <v>23</v>
      </c>
      <c r="H3626" s="57"/>
    </row>
    <row r="3627" spans="1:8">
      <c r="A3627" s="57"/>
      <c r="B3627" s="57"/>
      <c r="C3627" s="176">
        <v>41984.508999999998</v>
      </c>
      <c r="D3627" s="3" t="s">
        <v>447</v>
      </c>
      <c r="E3627" s="3" t="s">
        <v>453</v>
      </c>
      <c r="F3627" s="3" t="str">
        <f t="shared" si="56"/>
        <v>Retail</v>
      </c>
      <c r="G3627" s="3">
        <v>2</v>
      </c>
      <c r="H3627" s="57"/>
    </row>
    <row r="3628" spans="1:8">
      <c r="A3628" s="57"/>
      <c r="B3628" s="57"/>
      <c r="C3628" s="176">
        <v>42068.483999999997</v>
      </c>
      <c r="D3628" s="3" t="s">
        <v>447</v>
      </c>
      <c r="E3628" s="3" t="s">
        <v>114</v>
      </c>
      <c r="F3628" s="3" t="str">
        <f t="shared" si="56"/>
        <v>Wholesale</v>
      </c>
      <c r="G3628" s="3">
        <v>29</v>
      </c>
      <c r="H3628" s="57"/>
    </row>
    <row r="3629" spans="1:8">
      <c r="A3629" s="57"/>
      <c r="B3629" s="57"/>
      <c r="C3629" s="176">
        <v>42197.5285</v>
      </c>
      <c r="D3629" s="3" t="s">
        <v>445</v>
      </c>
      <c r="E3629" s="3" t="s">
        <v>6</v>
      </c>
      <c r="F3629" s="3" t="str">
        <f t="shared" si="56"/>
        <v>Retail</v>
      </c>
      <c r="G3629" s="3">
        <v>2</v>
      </c>
      <c r="H3629" s="57"/>
    </row>
    <row r="3630" spans="1:8">
      <c r="A3630" s="57"/>
      <c r="B3630" s="57"/>
      <c r="C3630" s="176">
        <v>41982.1486</v>
      </c>
      <c r="D3630" s="3" t="s">
        <v>445</v>
      </c>
      <c r="E3630" s="3" t="s">
        <v>453</v>
      </c>
      <c r="F3630" s="3" t="str">
        <f t="shared" si="56"/>
        <v>Wholesale</v>
      </c>
      <c r="G3630" s="3">
        <v>153</v>
      </c>
      <c r="H3630" s="57"/>
    </row>
    <row r="3631" spans="1:8">
      <c r="A3631" s="57"/>
      <c r="B3631" s="57"/>
      <c r="C3631" s="176">
        <v>41981.8292</v>
      </c>
      <c r="D3631" s="3" t="s">
        <v>446</v>
      </c>
      <c r="E3631" s="3" t="s">
        <v>453</v>
      </c>
      <c r="F3631" s="3" t="str">
        <f t="shared" si="56"/>
        <v>Wholesale</v>
      </c>
      <c r="G3631" s="3">
        <v>32</v>
      </c>
      <c r="H3631" s="57"/>
    </row>
    <row r="3632" spans="1:8">
      <c r="A3632" s="57"/>
      <c r="B3632" s="57"/>
      <c r="C3632" s="176">
        <v>41983.178500000002</v>
      </c>
      <c r="D3632" s="3" t="s">
        <v>447</v>
      </c>
      <c r="E3632" s="3" t="s">
        <v>10</v>
      </c>
      <c r="F3632" s="3" t="str">
        <f t="shared" si="56"/>
        <v>Retail</v>
      </c>
      <c r="G3632" s="3">
        <v>4</v>
      </c>
      <c r="H3632" s="57"/>
    </row>
    <row r="3633" spans="1:8">
      <c r="A3633" s="57"/>
      <c r="B3633" s="57"/>
      <c r="C3633" s="176">
        <v>42341.696499999998</v>
      </c>
      <c r="D3633" s="3" t="s">
        <v>447</v>
      </c>
      <c r="E3633" s="3" t="s">
        <v>453</v>
      </c>
      <c r="F3633" s="3" t="str">
        <f t="shared" si="56"/>
        <v>Retail</v>
      </c>
      <c r="G3633" s="3">
        <v>6</v>
      </c>
      <c r="H3633" s="57"/>
    </row>
    <row r="3634" spans="1:8">
      <c r="A3634" s="57"/>
      <c r="B3634" s="57"/>
      <c r="C3634" s="176">
        <v>42345.536099999998</v>
      </c>
      <c r="D3634" s="3" t="s">
        <v>445</v>
      </c>
      <c r="E3634" s="3" t="s">
        <v>112</v>
      </c>
      <c r="F3634" s="3" t="str">
        <f t="shared" si="56"/>
        <v>Wholesale</v>
      </c>
      <c r="G3634" s="3">
        <v>113</v>
      </c>
      <c r="H3634" s="57"/>
    </row>
    <row r="3635" spans="1:8">
      <c r="A3635" s="57"/>
      <c r="B3635" s="57"/>
      <c r="C3635" s="176">
        <v>42229.529199999997</v>
      </c>
      <c r="D3635" s="3" t="s">
        <v>445</v>
      </c>
      <c r="E3635" s="3" t="s">
        <v>453</v>
      </c>
      <c r="F3635" s="3" t="str">
        <f t="shared" si="56"/>
        <v>Retail</v>
      </c>
      <c r="G3635" s="3">
        <v>7</v>
      </c>
      <c r="H3635" s="57"/>
    </row>
    <row r="3636" spans="1:8">
      <c r="A3636" s="57"/>
      <c r="B3636" s="57"/>
      <c r="C3636" s="176">
        <v>42253.492400000003</v>
      </c>
      <c r="D3636" s="3" t="s">
        <v>446</v>
      </c>
      <c r="E3636" s="3" t="s">
        <v>8</v>
      </c>
      <c r="F3636" s="3" t="str">
        <f t="shared" si="56"/>
        <v>Wholesale</v>
      </c>
      <c r="G3636" s="3">
        <v>30</v>
      </c>
      <c r="H3636" s="57"/>
    </row>
    <row r="3637" spans="1:8">
      <c r="A3637" s="57"/>
      <c r="B3637" s="57"/>
      <c r="C3637" s="176">
        <v>42262.313900000001</v>
      </c>
      <c r="D3637" s="3" t="s">
        <v>445</v>
      </c>
      <c r="E3637" s="3" t="s">
        <v>453</v>
      </c>
      <c r="F3637" s="3" t="str">
        <f t="shared" si="56"/>
        <v>Retail</v>
      </c>
      <c r="G3637" s="3">
        <v>2</v>
      </c>
      <c r="H3637" s="57"/>
    </row>
    <row r="3638" spans="1:8">
      <c r="A3638" s="57"/>
      <c r="B3638" s="57"/>
      <c r="C3638" s="176">
        <v>42340.5236</v>
      </c>
      <c r="D3638" s="3" t="s">
        <v>445</v>
      </c>
      <c r="E3638" s="3" t="s">
        <v>453</v>
      </c>
      <c r="F3638" s="3" t="str">
        <f t="shared" si="56"/>
        <v>Retail</v>
      </c>
      <c r="G3638" s="3">
        <v>6</v>
      </c>
      <c r="H3638" s="57"/>
    </row>
    <row r="3639" spans="1:8">
      <c r="A3639" s="57"/>
      <c r="B3639" s="57"/>
      <c r="C3639" s="176">
        <v>42335.535400000001</v>
      </c>
      <c r="D3639" s="3" t="s">
        <v>445</v>
      </c>
      <c r="E3639" s="3" t="s">
        <v>9</v>
      </c>
      <c r="F3639" s="3" t="str">
        <f t="shared" si="56"/>
        <v>Retail</v>
      </c>
      <c r="G3639" s="3">
        <v>3</v>
      </c>
      <c r="H3639" s="57"/>
    </row>
    <row r="3640" spans="1:8">
      <c r="A3640" s="57"/>
      <c r="B3640" s="57"/>
      <c r="C3640" s="176">
        <v>42363.492400000003</v>
      </c>
      <c r="D3640" s="3" t="s">
        <v>445</v>
      </c>
      <c r="E3640" s="3" t="s">
        <v>455</v>
      </c>
      <c r="F3640" s="3" t="str">
        <f t="shared" si="56"/>
        <v>Retail</v>
      </c>
      <c r="G3640" s="3">
        <v>2</v>
      </c>
      <c r="H3640" s="57"/>
    </row>
    <row r="3641" spans="1:8">
      <c r="A3641" s="57"/>
      <c r="B3641" s="57"/>
      <c r="C3641" s="176">
        <v>42185.500699999997</v>
      </c>
      <c r="D3641" s="3" t="s">
        <v>445</v>
      </c>
      <c r="E3641" s="3" t="s">
        <v>114</v>
      </c>
      <c r="F3641" s="3" t="str">
        <f t="shared" si="56"/>
        <v>Retail</v>
      </c>
      <c r="G3641" s="3">
        <v>4</v>
      </c>
      <c r="H3641" s="57"/>
    </row>
    <row r="3642" spans="1:8">
      <c r="A3642" s="57"/>
      <c r="B3642" s="57"/>
      <c r="C3642" s="176">
        <v>42151.4882</v>
      </c>
      <c r="D3642" s="3" t="s">
        <v>445</v>
      </c>
      <c r="E3642" s="3" t="s">
        <v>453</v>
      </c>
      <c r="F3642" s="3" t="str">
        <f t="shared" si="56"/>
        <v>Retail</v>
      </c>
      <c r="G3642" s="3">
        <v>1</v>
      </c>
      <c r="H3642" s="57"/>
    </row>
    <row r="3643" spans="1:8">
      <c r="A3643" s="57"/>
      <c r="B3643" s="57"/>
      <c r="C3643" s="176">
        <v>42020.503499999999</v>
      </c>
      <c r="D3643" s="3" t="s">
        <v>447</v>
      </c>
      <c r="E3643" s="3" t="s">
        <v>114</v>
      </c>
      <c r="F3643" s="3" t="str">
        <f t="shared" si="56"/>
        <v>Wholesale</v>
      </c>
      <c r="G3643" s="3">
        <v>42</v>
      </c>
      <c r="H3643" s="57"/>
    </row>
    <row r="3644" spans="1:8">
      <c r="A3644" s="57"/>
      <c r="B3644" s="57"/>
      <c r="C3644" s="176">
        <v>42097.769399999997</v>
      </c>
      <c r="D3644" s="3" t="s">
        <v>446</v>
      </c>
      <c r="E3644" s="3" t="s">
        <v>453</v>
      </c>
      <c r="F3644" s="3" t="str">
        <f t="shared" si="56"/>
        <v>Retail</v>
      </c>
      <c r="G3644" s="3">
        <v>2</v>
      </c>
      <c r="H3644" s="57"/>
    </row>
    <row r="3645" spans="1:8">
      <c r="A3645" s="57"/>
      <c r="B3645" s="57"/>
      <c r="C3645" s="176">
        <v>42338.543100000003</v>
      </c>
      <c r="D3645" s="3" t="s">
        <v>447</v>
      </c>
      <c r="E3645" s="3" t="s">
        <v>453</v>
      </c>
      <c r="F3645" s="3" t="str">
        <f t="shared" si="56"/>
        <v>Retail</v>
      </c>
      <c r="G3645" s="3">
        <v>2</v>
      </c>
      <c r="H3645" s="57"/>
    </row>
    <row r="3646" spans="1:8">
      <c r="A3646" s="57"/>
      <c r="B3646" s="57"/>
      <c r="C3646" s="176">
        <v>42231.722900000001</v>
      </c>
      <c r="D3646" s="3" t="s">
        <v>445</v>
      </c>
      <c r="E3646" s="3" t="s">
        <v>450</v>
      </c>
      <c r="F3646" s="3" t="str">
        <f t="shared" si="56"/>
        <v>Retail</v>
      </c>
      <c r="G3646" s="3">
        <v>1</v>
      </c>
      <c r="H3646" s="57"/>
    </row>
    <row r="3647" spans="1:8">
      <c r="A3647" s="57"/>
      <c r="B3647" s="57"/>
      <c r="C3647" s="176">
        <v>42329.127800000002</v>
      </c>
      <c r="D3647" s="3" t="s">
        <v>447</v>
      </c>
      <c r="E3647" s="3" t="s">
        <v>453</v>
      </c>
      <c r="F3647" s="3" t="str">
        <f t="shared" si="56"/>
        <v>Retail</v>
      </c>
      <c r="G3647" s="3">
        <v>2</v>
      </c>
      <c r="H3647" s="57"/>
    </row>
    <row r="3648" spans="1:8">
      <c r="A3648" s="57"/>
      <c r="B3648" s="57"/>
      <c r="C3648" s="176">
        <v>41981.533300000003</v>
      </c>
      <c r="D3648" s="3" t="s">
        <v>447</v>
      </c>
      <c r="E3648" s="3" t="s">
        <v>312</v>
      </c>
      <c r="F3648" s="3" t="str">
        <f t="shared" si="56"/>
        <v>Retail</v>
      </c>
      <c r="G3648" s="3">
        <v>5</v>
      </c>
      <c r="H3648" s="57"/>
    </row>
    <row r="3649" spans="1:8">
      <c r="A3649" s="57"/>
      <c r="B3649" s="57"/>
      <c r="C3649" s="176">
        <v>42162.533300000003</v>
      </c>
      <c r="D3649" s="3" t="s">
        <v>445</v>
      </c>
      <c r="E3649" s="3" t="s">
        <v>453</v>
      </c>
      <c r="F3649" s="3" t="str">
        <f t="shared" si="56"/>
        <v>Wholesale</v>
      </c>
      <c r="G3649" s="3">
        <v>64</v>
      </c>
      <c r="H3649" s="57"/>
    </row>
    <row r="3650" spans="1:8">
      <c r="A3650" s="57"/>
      <c r="B3650" s="57"/>
      <c r="C3650" s="176">
        <v>42237.743799999997</v>
      </c>
      <c r="D3650" s="3" t="s">
        <v>445</v>
      </c>
      <c r="E3650" s="3" t="s">
        <v>450</v>
      </c>
      <c r="F3650" s="3" t="str">
        <f t="shared" si="56"/>
        <v>Retail</v>
      </c>
      <c r="G3650" s="3">
        <v>6</v>
      </c>
      <c r="H3650" s="57"/>
    </row>
    <row r="3651" spans="1:8">
      <c r="A3651" s="57"/>
      <c r="B3651" s="57"/>
      <c r="C3651" s="176">
        <v>42235.676399999997</v>
      </c>
      <c r="D3651" s="3" t="s">
        <v>446</v>
      </c>
      <c r="E3651" s="3" t="s">
        <v>458</v>
      </c>
      <c r="F3651" s="3" t="str">
        <f t="shared" si="56"/>
        <v>Wholesale</v>
      </c>
      <c r="G3651" s="3">
        <v>129</v>
      </c>
      <c r="H3651" s="57"/>
    </row>
    <row r="3652" spans="1:8">
      <c r="A3652" s="57"/>
      <c r="B3652" s="57"/>
      <c r="C3652" s="176">
        <v>42267.542399999998</v>
      </c>
      <c r="D3652" s="3" t="s">
        <v>446</v>
      </c>
      <c r="E3652" s="3" t="s">
        <v>453</v>
      </c>
      <c r="F3652" s="3" t="str">
        <f t="shared" si="56"/>
        <v>Retail</v>
      </c>
      <c r="G3652" s="3">
        <v>3</v>
      </c>
      <c r="H3652" s="57"/>
    </row>
    <row r="3653" spans="1:8">
      <c r="A3653" s="57"/>
      <c r="B3653" s="57"/>
      <c r="C3653" s="176">
        <v>42167.544399999999</v>
      </c>
      <c r="D3653" s="3" t="s">
        <v>447</v>
      </c>
      <c r="E3653" s="3" t="s">
        <v>6</v>
      </c>
      <c r="F3653" s="3" t="str">
        <f t="shared" si="56"/>
        <v>Retail</v>
      </c>
      <c r="G3653" s="3">
        <v>2</v>
      </c>
      <c r="H3653" s="57"/>
    </row>
    <row r="3654" spans="1:8">
      <c r="A3654" s="57"/>
      <c r="B3654" s="57"/>
      <c r="C3654" s="176">
        <v>41988.140299999999</v>
      </c>
      <c r="D3654" s="3" t="s">
        <v>445</v>
      </c>
      <c r="E3654" s="3" t="s">
        <v>7</v>
      </c>
      <c r="F3654" s="3" t="str">
        <f t="shared" si="56"/>
        <v>Wholesale</v>
      </c>
      <c r="G3654" s="3">
        <v>108</v>
      </c>
      <c r="H3654" s="57"/>
    </row>
    <row r="3655" spans="1:8">
      <c r="A3655" s="57"/>
      <c r="B3655" s="57"/>
      <c r="C3655" s="176">
        <v>42336.4715</v>
      </c>
      <c r="D3655" s="3" t="s">
        <v>445</v>
      </c>
      <c r="E3655" s="3" t="s">
        <v>453</v>
      </c>
      <c r="F3655" s="3" t="str">
        <f t="shared" si="56"/>
        <v>Wholesale</v>
      </c>
      <c r="G3655" s="3">
        <v>62</v>
      </c>
      <c r="H3655" s="57"/>
    </row>
    <row r="3656" spans="1:8">
      <c r="A3656" s="57"/>
      <c r="B3656" s="57"/>
      <c r="C3656" s="176">
        <v>42347.223599999998</v>
      </c>
      <c r="D3656" s="3" t="s">
        <v>445</v>
      </c>
      <c r="E3656" s="3" t="s">
        <v>7</v>
      </c>
      <c r="F3656" s="3" t="str">
        <f t="shared" si="56"/>
        <v>Retail</v>
      </c>
      <c r="G3656" s="3">
        <v>6</v>
      </c>
      <c r="H3656" s="57"/>
    </row>
    <row r="3657" spans="1:8">
      <c r="A3657" s="57"/>
      <c r="B3657" s="57"/>
      <c r="C3657" s="176">
        <v>42245.1944</v>
      </c>
      <c r="D3657" s="3" t="s">
        <v>449</v>
      </c>
      <c r="E3657" s="3" t="s">
        <v>110</v>
      </c>
      <c r="F3657" s="3" t="str">
        <f t="shared" si="56"/>
        <v>Wholesale</v>
      </c>
      <c r="G3657" s="3">
        <v>57</v>
      </c>
      <c r="H3657" s="57"/>
    </row>
    <row r="3658" spans="1:8">
      <c r="A3658" s="57"/>
      <c r="B3658" s="57"/>
      <c r="C3658" s="176">
        <v>41984.520100000002</v>
      </c>
      <c r="D3658" s="3" t="s">
        <v>447</v>
      </c>
      <c r="E3658" s="3" t="s">
        <v>453</v>
      </c>
      <c r="F3658" s="3" t="str">
        <f t="shared" ref="F3658:F3721" si="57">IF(G3658&lt;10,"Retail","Wholesale")</f>
        <v>Retail</v>
      </c>
      <c r="G3658" s="3">
        <v>5</v>
      </c>
      <c r="H3658" s="57"/>
    </row>
    <row r="3659" spans="1:8">
      <c r="A3659" s="57"/>
      <c r="B3659" s="57"/>
      <c r="C3659" s="176">
        <v>42261.464599999999</v>
      </c>
      <c r="D3659" s="3" t="s">
        <v>445</v>
      </c>
      <c r="E3659" s="3" t="s">
        <v>6</v>
      </c>
      <c r="F3659" s="3" t="str">
        <f t="shared" si="57"/>
        <v>Wholesale</v>
      </c>
      <c r="G3659" s="3">
        <v>30</v>
      </c>
      <c r="H3659" s="57"/>
    </row>
    <row r="3660" spans="1:8">
      <c r="A3660" s="57"/>
      <c r="B3660" s="57"/>
      <c r="C3660" s="176">
        <v>42215.496500000001</v>
      </c>
      <c r="D3660" s="3" t="s">
        <v>446</v>
      </c>
      <c r="E3660" s="3" t="s">
        <v>7</v>
      </c>
      <c r="F3660" s="3" t="str">
        <f t="shared" si="57"/>
        <v>Retail</v>
      </c>
      <c r="G3660" s="3">
        <v>3</v>
      </c>
      <c r="H3660" s="57"/>
    </row>
    <row r="3661" spans="1:8">
      <c r="A3661" s="57"/>
      <c r="B3661" s="57"/>
      <c r="C3661" s="176">
        <v>42154.504200000003</v>
      </c>
      <c r="D3661" s="3" t="s">
        <v>447</v>
      </c>
      <c r="E3661" s="3" t="s">
        <v>453</v>
      </c>
      <c r="F3661" s="3" t="str">
        <f t="shared" si="57"/>
        <v>Wholesale</v>
      </c>
      <c r="G3661" s="3">
        <v>33</v>
      </c>
      <c r="H3661" s="57"/>
    </row>
    <row r="3662" spans="1:8">
      <c r="A3662" s="57"/>
      <c r="B3662" s="57"/>
      <c r="C3662" s="176">
        <v>41984.481299999999</v>
      </c>
      <c r="D3662" s="3" t="s">
        <v>447</v>
      </c>
      <c r="E3662" s="3" t="s">
        <v>10</v>
      </c>
      <c r="F3662" s="3" t="str">
        <f t="shared" si="57"/>
        <v>Retail</v>
      </c>
      <c r="G3662" s="3">
        <v>4</v>
      </c>
      <c r="H3662" s="57"/>
    </row>
    <row r="3663" spans="1:8">
      <c r="A3663" s="57"/>
      <c r="B3663" s="57"/>
      <c r="C3663" s="176">
        <v>42363.061800000003</v>
      </c>
      <c r="D3663" s="3" t="s">
        <v>445</v>
      </c>
      <c r="E3663" s="3" t="s">
        <v>452</v>
      </c>
      <c r="F3663" s="3" t="str">
        <f t="shared" si="57"/>
        <v>Wholesale</v>
      </c>
      <c r="G3663" s="3">
        <v>23</v>
      </c>
      <c r="H3663" s="57"/>
    </row>
    <row r="3664" spans="1:8">
      <c r="A3664" s="57"/>
      <c r="B3664" s="57"/>
      <c r="C3664" s="176">
        <v>42161.770100000002</v>
      </c>
      <c r="D3664" s="3" t="s">
        <v>445</v>
      </c>
      <c r="E3664" s="3" t="s">
        <v>459</v>
      </c>
      <c r="F3664" s="3" t="str">
        <f t="shared" si="57"/>
        <v>Retail</v>
      </c>
      <c r="G3664" s="3">
        <v>5</v>
      </c>
      <c r="H3664" s="57"/>
    </row>
    <row r="3665" spans="1:8">
      <c r="A3665" s="57"/>
      <c r="B3665" s="57"/>
      <c r="C3665" s="176">
        <v>42079.501400000001</v>
      </c>
      <c r="D3665" s="3" t="s">
        <v>446</v>
      </c>
      <c r="E3665" s="3" t="s">
        <v>448</v>
      </c>
      <c r="F3665" s="3" t="str">
        <f t="shared" si="57"/>
        <v>Retail</v>
      </c>
      <c r="G3665" s="3">
        <v>5</v>
      </c>
      <c r="H3665" s="57"/>
    </row>
    <row r="3666" spans="1:8">
      <c r="A3666" s="57"/>
      <c r="B3666" s="57"/>
      <c r="C3666" s="176">
        <v>42337.474999999999</v>
      </c>
      <c r="D3666" s="3" t="s">
        <v>445</v>
      </c>
      <c r="E3666" s="3" t="s">
        <v>453</v>
      </c>
      <c r="F3666" s="3" t="str">
        <f t="shared" si="57"/>
        <v>Retail</v>
      </c>
      <c r="G3666" s="3">
        <v>1</v>
      </c>
      <c r="H3666" s="57"/>
    </row>
    <row r="3667" spans="1:8">
      <c r="A3667" s="57"/>
      <c r="B3667" s="57"/>
      <c r="C3667" s="176">
        <v>42245.2</v>
      </c>
      <c r="D3667" s="3" t="s">
        <v>447</v>
      </c>
      <c r="E3667" s="3" t="s">
        <v>6</v>
      </c>
      <c r="F3667" s="3" t="str">
        <f t="shared" si="57"/>
        <v>Retail</v>
      </c>
      <c r="G3667" s="3">
        <v>2</v>
      </c>
      <c r="H3667" s="57"/>
    </row>
    <row r="3668" spans="1:8">
      <c r="A3668" s="57"/>
      <c r="B3668" s="57"/>
      <c r="C3668" s="176">
        <v>42259.144399999997</v>
      </c>
      <c r="D3668" s="3" t="s">
        <v>445</v>
      </c>
      <c r="E3668" s="3" t="s">
        <v>460</v>
      </c>
      <c r="F3668" s="3" t="str">
        <f t="shared" si="57"/>
        <v>Retail</v>
      </c>
      <c r="G3668" s="3">
        <v>1</v>
      </c>
      <c r="H3668" s="57"/>
    </row>
    <row r="3669" spans="1:8">
      <c r="A3669" s="57"/>
      <c r="B3669" s="57"/>
      <c r="C3669" s="176">
        <v>42342.136100000003</v>
      </c>
      <c r="D3669" s="3" t="s">
        <v>446</v>
      </c>
      <c r="E3669" s="3" t="s">
        <v>7</v>
      </c>
      <c r="F3669" s="3" t="str">
        <f t="shared" si="57"/>
        <v>Retail</v>
      </c>
      <c r="G3669" s="3">
        <v>2</v>
      </c>
      <c r="H3669" s="57"/>
    </row>
    <row r="3670" spans="1:8">
      <c r="A3670" s="57"/>
      <c r="B3670" s="57"/>
      <c r="C3670" s="176">
        <v>42199.747900000002</v>
      </c>
      <c r="D3670" s="3" t="s">
        <v>449</v>
      </c>
      <c r="E3670" s="3" t="s">
        <v>453</v>
      </c>
      <c r="F3670" s="3" t="str">
        <f t="shared" si="57"/>
        <v>Retail</v>
      </c>
      <c r="G3670" s="3">
        <v>4</v>
      </c>
      <c r="H3670" s="57"/>
    </row>
    <row r="3671" spans="1:8">
      <c r="A3671" s="57"/>
      <c r="B3671" s="57"/>
      <c r="C3671" s="176">
        <v>41983.952100000002</v>
      </c>
      <c r="D3671" s="3" t="s">
        <v>445</v>
      </c>
      <c r="E3671" s="3" t="s">
        <v>6</v>
      </c>
      <c r="F3671" s="3" t="str">
        <f t="shared" si="57"/>
        <v>Retail</v>
      </c>
      <c r="G3671" s="3">
        <v>2</v>
      </c>
      <c r="H3671" s="57"/>
    </row>
    <row r="3672" spans="1:8">
      <c r="A3672" s="57"/>
      <c r="B3672" s="57"/>
      <c r="C3672" s="176">
        <v>42123.584699999999</v>
      </c>
      <c r="D3672" s="3" t="s">
        <v>447</v>
      </c>
      <c r="E3672" s="3" t="s">
        <v>6</v>
      </c>
      <c r="F3672" s="3" t="str">
        <f t="shared" si="57"/>
        <v>Retail</v>
      </c>
      <c r="G3672" s="3">
        <v>2</v>
      </c>
      <c r="H3672" s="57"/>
    </row>
    <row r="3673" spans="1:8">
      <c r="A3673" s="57"/>
      <c r="B3673" s="57"/>
      <c r="C3673" s="176">
        <v>42223.118799999997</v>
      </c>
      <c r="D3673" s="3" t="s">
        <v>445</v>
      </c>
      <c r="E3673" s="3" t="s">
        <v>453</v>
      </c>
      <c r="F3673" s="3" t="str">
        <f t="shared" si="57"/>
        <v>Wholesale</v>
      </c>
      <c r="G3673" s="3">
        <v>40</v>
      </c>
      <c r="H3673" s="57"/>
    </row>
    <row r="3674" spans="1:8">
      <c r="A3674" s="57"/>
      <c r="B3674" s="57"/>
      <c r="C3674" s="176">
        <v>41982.933299999997</v>
      </c>
      <c r="D3674" s="3" t="s">
        <v>445</v>
      </c>
      <c r="E3674" s="3" t="s">
        <v>110</v>
      </c>
      <c r="F3674" s="3" t="str">
        <f t="shared" si="57"/>
        <v>Retail</v>
      </c>
      <c r="G3674" s="3">
        <v>2</v>
      </c>
      <c r="H3674" s="57"/>
    </row>
    <row r="3675" spans="1:8">
      <c r="A3675" s="57"/>
      <c r="B3675" s="57"/>
      <c r="C3675" s="176">
        <v>41985.494400000003</v>
      </c>
      <c r="D3675" s="3" t="s">
        <v>449</v>
      </c>
      <c r="E3675" s="3" t="s">
        <v>453</v>
      </c>
      <c r="F3675" s="3" t="str">
        <f t="shared" si="57"/>
        <v>Retail</v>
      </c>
      <c r="G3675" s="3">
        <v>2</v>
      </c>
      <c r="H3675" s="57"/>
    </row>
    <row r="3676" spans="1:8">
      <c r="A3676" s="57"/>
      <c r="B3676" s="57"/>
      <c r="C3676" s="176">
        <v>42253.7549</v>
      </c>
      <c r="D3676" s="3" t="s">
        <v>445</v>
      </c>
      <c r="E3676" s="3" t="s">
        <v>453</v>
      </c>
      <c r="F3676" s="3" t="str">
        <f t="shared" si="57"/>
        <v>Retail</v>
      </c>
      <c r="G3676" s="3">
        <v>3</v>
      </c>
      <c r="H3676" s="57"/>
    </row>
    <row r="3677" spans="1:8">
      <c r="A3677" s="57"/>
      <c r="B3677" s="57"/>
      <c r="C3677" s="176">
        <v>41978.534</v>
      </c>
      <c r="D3677" s="3" t="s">
        <v>447</v>
      </c>
      <c r="E3677" s="3" t="s">
        <v>9</v>
      </c>
      <c r="F3677" s="3" t="str">
        <f t="shared" si="57"/>
        <v>Retail</v>
      </c>
      <c r="G3677" s="3">
        <v>7</v>
      </c>
      <c r="H3677" s="57"/>
    </row>
    <row r="3678" spans="1:8">
      <c r="A3678" s="57"/>
      <c r="B3678" s="57"/>
      <c r="C3678" s="176">
        <v>41976.497199999998</v>
      </c>
      <c r="D3678" s="3" t="s">
        <v>447</v>
      </c>
      <c r="E3678" s="3" t="s">
        <v>452</v>
      </c>
      <c r="F3678" s="3" t="str">
        <f t="shared" si="57"/>
        <v>Retail</v>
      </c>
      <c r="G3678" s="3">
        <v>4</v>
      </c>
      <c r="H3678" s="57"/>
    </row>
    <row r="3679" spans="1:8">
      <c r="A3679" s="57"/>
      <c r="B3679" s="57"/>
      <c r="C3679" s="176">
        <v>42335.491000000002</v>
      </c>
      <c r="D3679" s="3" t="s">
        <v>446</v>
      </c>
      <c r="E3679" s="3" t="s">
        <v>461</v>
      </c>
      <c r="F3679" s="3" t="str">
        <f t="shared" si="57"/>
        <v>Retail</v>
      </c>
      <c r="G3679" s="3">
        <v>4</v>
      </c>
      <c r="H3679" s="57"/>
    </row>
    <row r="3680" spans="1:8">
      <c r="A3680" s="57"/>
      <c r="B3680" s="57"/>
      <c r="C3680" s="176">
        <v>42359.499300000003</v>
      </c>
      <c r="D3680" s="3" t="s">
        <v>447</v>
      </c>
      <c r="E3680" s="3" t="s">
        <v>460</v>
      </c>
      <c r="F3680" s="3" t="str">
        <f t="shared" si="57"/>
        <v>Retail</v>
      </c>
      <c r="G3680" s="3">
        <v>4</v>
      </c>
      <c r="H3680" s="57"/>
    </row>
    <row r="3681" spans="1:8">
      <c r="A3681" s="57"/>
      <c r="B3681" s="57"/>
      <c r="C3681" s="176">
        <v>41983.213199999998</v>
      </c>
      <c r="D3681" s="3" t="s">
        <v>446</v>
      </c>
      <c r="E3681" s="3" t="s">
        <v>112</v>
      </c>
      <c r="F3681" s="3" t="str">
        <f t="shared" si="57"/>
        <v>Retail</v>
      </c>
      <c r="G3681" s="3">
        <v>9</v>
      </c>
      <c r="H3681" s="57"/>
    </row>
    <row r="3682" spans="1:8">
      <c r="A3682" s="57"/>
      <c r="B3682" s="57"/>
      <c r="C3682" s="176">
        <v>41986.475700000003</v>
      </c>
      <c r="D3682" s="3" t="s">
        <v>447</v>
      </c>
      <c r="E3682" s="3" t="s">
        <v>453</v>
      </c>
      <c r="F3682" s="3" t="str">
        <f t="shared" si="57"/>
        <v>Retail</v>
      </c>
      <c r="G3682" s="3">
        <v>5</v>
      </c>
      <c r="H3682" s="57"/>
    </row>
    <row r="3683" spans="1:8">
      <c r="A3683" s="57"/>
      <c r="B3683" s="57"/>
      <c r="C3683" s="176">
        <v>42294.718800000002</v>
      </c>
      <c r="D3683" s="3" t="s">
        <v>445</v>
      </c>
      <c r="E3683" s="3" t="s">
        <v>453</v>
      </c>
      <c r="F3683" s="3" t="str">
        <f t="shared" si="57"/>
        <v>Retail</v>
      </c>
      <c r="G3683" s="3">
        <v>7</v>
      </c>
      <c r="H3683" s="57"/>
    </row>
    <row r="3684" spans="1:8">
      <c r="A3684" s="57"/>
      <c r="B3684" s="57"/>
      <c r="C3684" s="176">
        <v>42281.229899999998</v>
      </c>
      <c r="D3684" s="3" t="s">
        <v>447</v>
      </c>
      <c r="E3684" s="3" t="s">
        <v>10</v>
      </c>
      <c r="F3684" s="3" t="str">
        <f t="shared" si="57"/>
        <v>Wholesale</v>
      </c>
      <c r="G3684" s="3">
        <v>38</v>
      </c>
      <c r="H3684" s="57"/>
    </row>
    <row r="3685" spans="1:8">
      <c r="A3685" s="57"/>
      <c r="B3685" s="57"/>
      <c r="C3685" s="176">
        <v>41990.165300000001</v>
      </c>
      <c r="D3685" s="3" t="s">
        <v>447</v>
      </c>
      <c r="E3685" s="3" t="s">
        <v>312</v>
      </c>
      <c r="F3685" s="3" t="str">
        <f t="shared" si="57"/>
        <v>Wholesale</v>
      </c>
      <c r="G3685" s="3">
        <v>43</v>
      </c>
      <c r="H3685" s="57"/>
    </row>
    <row r="3686" spans="1:8">
      <c r="A3686" s="57"/>
      <c r="B3686" s="57"/>
      <c r="C3686" s="176">
        <v>42114.520100000002</v>
      </c>
      <c r="D3686" s="3" t="s">
        <v>445</v>
      </c>
      <c r="E3686" s="3" t="s">
        <v>453</v>
      </c>
      <c r="F3686" s="3" t="str">
        <f t="shared" si="57"/>
        <v>Wholesale</v>
      </c>
      <c r="G3686" s="3">
        <v>52</v>
      </c>
      <c r="H3686" s="57"/>
    </row>
    <row r="3687" spans="1:8">
      <c r="A3687" s="57"/>
      <c r="B3687" s="57"/>
      <c r="C3687" s="176">
        <v>41981.220099999999</v>
      </c>
      <c r="D3687" s="3" t="s">
        <v>449</v>
      </c>
      <c r="E3687" s="3" t="s">
        <v>6</v>
      </c>
      <c r="F3687" s="3" t="str">
        <f t="shared" si="57"/>
        <v>Retail</v>
      </c>
      <c r="G3687" s="3">
        <v>1</v>
      </c>
      <c r="H3687" s="57"/>
    </row>
    <row r="3688" spans="1:8">
      <c r="A3688" s="57"/>
      <c r="B3688" s="57"/>
      <c r="C3688" s="176">
        <v>42312.477800000001</v>
      </c>
      <c r="D3688" s="3" t="s">
        <v>446</v>
      </c>
      <c r="E3688" s="3" t="s">
        <v>114</v>
      </c>
      <c r="F3688" s="3" t="str">
        <f t="shared" si="57"/>
        <v>Retail</v>
      </c>
      <c r="G3688" s="3">
        <v>1</v>
      </c>
      <c r="H3688" s="57"/>
    </row>
    <row r="3689" spans="1:8">
      <c r="A3689" s="57"/>
      <c r="B3689" s="57"/>
      <c r="C3689" s="176">
        <v>42023.55</v>
      </c>
      <c r="D3689" s="3" t="s">
        <v>446</v>
      </c>
      <c r="E3689" s="3" t="s">
        <v>453</v>
      </c>
      <c r="F3689" s="3" t="str">
        <f t="shared" si="57"/>
        <v>Wholesale</v>
      </c>
      <c r="G3689" s="3">
        <v>69</v>
      </c>
      <c r="H3689" s="57"/>
    </row>
    <row r="3690" spans="1:8">
      <c r="A3690" s="57"/>
      <c r="B3690" s="57"/>
      <c r="C3690" s="176">
        <v>42349.790300000001</v>
      </c>
      <c r="D3690" s="3" t="s">
        <v>445</v>
      </c>
      <c r="E3690" s="3" t="s">
        <v>114</v>
      </c>
      <c r="F3690" s="3" t="str">
        <f t="shared" si="57"/>
        <v>Retail</v>
      </c>
      <c r="G3690" s="3">
        <v>1</v>
      </c>
      <c r="H3690" s="57"/>
    </row>
    <row r="3691" spans="1:8">
      <c r="A3691" s="57"/>
      <c r="B3691" s="57"/>
      <c r="C3691" s="176">
        <v>42350.213199999998</v>
      </c>
      <c r="D3691" s="3" t="s">
        <v>445</v>
      </c>
      <c r="E3691" s="3" t="s">
        <v>453</v>
      </c>
      <c r="F3691" s="3" t="str">
        <f t="shared" si="57"/>
        <v>Retail</v>
      </c>
      <c r="G3691" s="3">
        <v>1</v>
      </c>
      <c r="H3691" s="57"/>
    </row>
    <row r="3692" spans="1:8">
      <c r="A3692" s="57"/>
      <c r="B3692" s="57"/>
      <c r="C3692" s="176">
        <v>42030.202100000002</v>
      </c>
      <c r="D3692" s="3" t="s">
        <v>449</v>
      </c>
      <c r="E3692" s="3" t="s">
        <v>112</v>
      </c>
      <c r="F3692" s="3" t="str">
        <f t="shared" si="57"/>
        <v>Retail</v>
      </c>
      <c r="G3692" s="3">
        <v>2</v>
      </c>
      <c r="H3692" s="57"/>
    </row>
    <row r="3693" spans="1:8">
      <c r="A3693" s="57"/>
      <c r="B3693" s="57"/>
      <c r="C3693" s="176">
        <v>42191.380599999997</v>
      </c>
      <c r="D3693" s="3" t="s">
        <v>445</v>
      </c>
      <c r="E3693" s="3" t="s">
        <v>312</v>
      </c>
      <c r="F3693" s="3" t="str">
        <f t="shared" si="57"/>
        <v>Retail</v>
      </c>
      <c r="G3693" s="3">
        <v>3</v>
      </c>
      <c r="H3693" s="57"/>
    </row>
    <row r="3694" spans="1:8">
      <c r="A3694" s="57"/>
      <c r="B3694" s="57"/>
      <c r="C3694" s="176">
        <v>42297.755599999997</v>
      </c>
      <c r="D3694" s="3" t="s">
        <v>447</v>
      </c>
      <c r="E3694" s="3" t="s">
        <v>7</v>
      </c>
      <c r="F3694" s="3" t="str">
        <f t="shared" si="57"/>
        <v>Retail</v>
      </c>
      <c r="G3694" s="3">
        <v>6</v>
      </c>
      <c r="H3694" s="57"/>
    </row>
    <row r="3695" spans="1:8">
      <c r="A3695" s="57"/>
      <c r="B3695" s="57"/>
      <c r="C3695" s="176">
        <v>42357.497199999998</v>
      </c>
      <c r="D3695" s="3" t="s">
        <v>445</v>
      </c>
      <c r="E3695" s="3" t="s">
        <v>112</v>
      </c>
      <c r="F3695" s="3" t="str">
        <f t="shared" si="57"/>
        <v>Retail</v>
      </c>
      <c r="G3695" s="3">
        <v>1</v>
      </c>
      <c r="H3695" s="57"/>
    </row>
    <row r="3696" spans="1:8">
      <c r="A3696" s="57"/>
      <c r="B3696" s="57"/>
      <c r="C3696" s="176">
        <v>42126.563900000001</v>
      </c>
      <c r="D3696" s="3" t="s">
        <v>446</v>
      </c>
      <c r="E3696" s="3" t="s">
        <v>8</v>
      </c>
      <c r="F3696" s="3" t="str">
        <f t="shared" si="57"/>
        <v>Retail</v>
      </c>
      <c r="G3696" s="3">
        <v>7</v>
      </c>
      <c r="H3696" s="57"/>
    </row>
    <row r="3697" spans="1:8">
      <c r="A3697" s="57"/>
      <c r="B3697" s="57"/>
      <c r="C3697" s="176">
        <v>42166.538200000003</v>
      </c>
      <c r="D3697" s="3" t="s">
        <v>449</v>
      </c>
      <c r="E3697" s="3" t="s">
        <v>112</v>
      </c>
      <c r="F3697" s="3" t="str">
        <f t="shared" si="57"/>
        <v>Wholesale</v>
      </c>
      <c r="G3697" s="3">
        <v>74</v>
      </c>
      <c r="H3697" s="57"/>
    </row>
    <row r="3698" spans="1:8">
      <c r="A3698" s="57"/>
      <c r="B3698" s="57"/>
      <c r="C3698" s="176">
        <v>41982.536800000002</v>
      </c>
      <c r="D3698" s="3" t="s">
        <v>445</v>
      </c>
      <c r="E3698" s="3" t="s">
        <v>6</v>
      </c>
      <c r="F3698" s="3" t="str">
        <f t="shared" si="57"/>
        <v>Wholesale</v>
      </c>
      <c r="G3698" s="3">
        <v>119</v>
      </c>
      <c r="H3698" s="57"/>
    </row>
    <row r="3699" spans="1:8">
      <c r="A3699" s="57"/>
      <c r="B3699" s="57"/>
      <c r="C3699" s="176">
        <v>41983.583299999998</v>
      </c>
      <c r="D3699" s="3" t="s">
        <v>445</v>
      </c>
      <c r="E3699" s="3" t="s">
        <v>10</v>
      </c>
      <c r="F3699" s="3" t="str">
        <f t="shared" si="57"/>
        <v>Retail</v>
      </c>
      <c r="G3699" s="3">
        <v>6</v>
      </c>
      <c r="H3699" s="57"/>
    </row>
    <row r="3700" spans="1:8">
      <c r="A3700" s="57"/>
      <c r="B3700" s="57"/>
      <c r="C3700" s="176">
        <v>41981.732600000003</v>
      </c>
      <c r="D3700" s="3" t="s">
        <v>445</v>
      </c>
      <c r="E3700" s="3" t="s">
        <v>8</v>
      </c>
      <c r="F3700" s="3" t="str">
        <f t="shared" si="57"/>
        <v>Wholesale</v>
      </c>
      <c r="G3700" s="3">
        <v>61</v>
      </c>
      <c r="H3700" s="57"/>
    </row>
    <row r="3701" spans="1:8">
      <c r="A3701" s="57"/>
      <c r="B3701" s="57"/>
      <c r="C3701" s="176">
        <v>42362.5507</v>
      </c>
      <c r="D3701" s="3" t="s">
        <v>449</v>
      </c>
      <c r="E3701" s="3" t="s">
        <v>110</v>
      </c>
      <c r="F3701" s="3" t="str">
        <f t="shared" si="57"/>
        <v>Retail</v>
      </c>
      <c r="G3701" s="3">
        <v>6</v>
      </c>
      <c r="H3701" s="57"/>
    </row>
    <row r="3702" spans="1:8">
      <c r="A3702" s="57"/>
      <c r="B3702" s="57"/>
      <c r="C3702" s="176">
        <v>42309.741699999999</v>
      </c>
      <c r="D3702" s="3" t="s">
        <v>445</v>
      </c>
      <c r="E3702" s="3" t="s">
        <v>114</v>
      </c>
      <c r="F3702" s="3" t="str">
        <f t="shared" si="57"/>
        <v>Wholesale</v>
      </c>
      <c r="G3702" s="3">
        <v>40</v>
      </c>
      <c r="H3702" s="57"/>
    </row>
    <row r="3703" spans="1:8">
      <c r="A3703" s="57"/>
      <c r="B3703" s="57"/>
      <c r="C3703" s="176">
        <v>41990.756300000001</v>
      </c>
      <c r="D3703" s="3" t="s">
        <v>445</v>
      </c>
      <c r="E3703" s="3" t="s">
        <v>6</v>
      </c>
      <c r="F3703" s="3" t="str">
        <f t="shared" si="57"/>
        <v>Wholesale</v>
      </c>
      <c r="G3703" s="3">
        <v>30</v>
      </c>
      <c r="H3703" s="57"/>
    </row>
    <row r="3704" spans="1:8">
      <c r="A3704" s="57"/>
      <c r="B3704" s="57"/>
      <c r="C3704" s="176">
        <v>42345.125</v>
      </c>
      <c r="D3704" s="3" t="s">
        <v>447</v>
      </c>
      <c r="E3704" s="3" t="s">
        <v>114</v>
      </c>
      <c r="F3704" s="3" t="str">
        <f t="shared" si="57"/>
        <v>Wholesale</v>
      </c>
      <c r="G3704" s="3">
        <v>25</v>
      </c>
      <c r="H3704" s="57"/>
    </row>
    <row r="3705" spans="1:8">
      <c r="A3705" s="57"/>
      <c r="B3705" s="57"/>
      <c r="C3705" s="176">
        <v>42311.207600000002</v>
      </c>
      <c r="D3705" s="3" t="s">
        <v>447</v>
      </c>
      <c r="E3705" s="3" t="s">
        <v>8</v>
      </c>
      <c r="F3705" s="3" t="str">
        <f t="shared" si="57"/>
        <v>Wholesale</v>
      </c>
      <c r="G3705" s="3">
        <v>54</v>
      </c>
      <c r="H3705" s="57"/>
    </row>
    <row r="3706" spans="1:8">
      <c r="A3706" s="57"/>
      <c r="B3706" s="57"/>
      <c r="C3706" s="176">
        <v>42134.214599999999</v>
      </c>
      <c r="D3706" s="3" t="s">
        <v>445</v>
      </c>
      <c r="E3706" s="3" t="s">
        <v>6</v>
      </c>
      <c r="F3706" s="3" t="str">
        <f t="shared" si="57"/>
        <v>Wholesale</v>
      </c>
      <c r="G3706" s="3">
        <v>32</v>
      </c>
      <c r="H3706" s="57"/>
    </row>
    <row r="3707" spans="1:8">
      <c r="A3707" s="57"/>
      <c r="B3707" s="57"/>
      <c r="C3707" s="176">
        <v>42305.527800000003</v>
      </c>
      <c r="D3707" s="3" t="s">
        <v>446</v>
      </c>
      <c r="E3707" s="3" t="s">
        <v>461</v>
      </c>
      <c r="F3707" s="3" t="str">
        <f t="shared" si="57"/>
        <v>Wholesale</v>
      </c>
      <c r="G3707" s="3">
        <v>40</v>
      </c>
      <c r="H3707" s="57"/>
    </row>
    <row r="3708" spans="1:8">
      <c r="A3708" s="57"/>
      <c r="B3708" s="57"/>
      <c r="C3708" s="176">
        <v>42172.719400000002</v>
      </c>
      <c r="D3708" s="3" t="s">
        <v>445</v>
      </c>
      <c r="E3708" s="3" t="s">
        <v>6</v>
      </c>
      <c r="F3708" s="3" t="str">
        <f t="shared" si="57"/>
        <v>Wholesale</v>
      </c>
      <c r="G3708" s="3">
        <v>34</v>
      </c>
      <c r="H3708" s="57"/>
    </row>
    <row r="3709" spans="1:8">
      <c r="A3709" s="57"/>
      <c r="B3709" s="57"/>
      <c r="C3709" s="176">
        <v>41983.806900000003</v>
      </c>
      <c r="D3709" s="3" t="s">
        <v>449</v>
      </c>
      <c r="E3709" s="3" t="s">
        <v>458</v>
      </c>
      <c r="F3709" s="3" t="str">
        <f t="shared" si="57"/>
        <v>Retail</v>
      </c>
      <c r="G3709" s="3">
        <v>5</v>
      </c>
      <c r="H3709" s="57"/>
    </row>
    <row r="3710" spans="1:8">
      <c r="A3710" s="57"/>
      <c r="B3710" s="57"/>
      <c r="C3710" s="176">
        <v>42132.519399999997</v>
      </c>
      <c r="D3710" s="3" t="s">
        <v>446</v>
      </c>
      <c r="E3710" s="3" t="s">
        <v>453</v>
      </c>
      <c r="F3710" s="3" t="str">
        <f t="shared" si="57"/>
        <v>Retail</v>
      </c>
      <c r="G3710" s="3">
        <v>2</v>
      </c>
      <c r="H3710" s="57"/>
    </row>
    <row r="3711" spans="1:8">
      <c r="A3711" s="57"/>
      <c r="B3711" s="57"/>
      <c r="C3711" s="176">
        <v>42189.714599999999</v>
      </c>
      <c r="D3711" s="3" t="s">
        <v>446</v>
      </c>
      <c r="E3711" s="3" t="s">
        <v>452</v>
      </c>
      <c r="F3711" s="3" t="str">
        <f t="shared" si="57"/>
        <v>Retail</v>
      </c>
      <c r="G3711" s="3">
        <v>6</v>
      </c>
      <c r="H3711" s="57"/>
    </row>
    <row r="3712" spans="1:8">
      <c r="A3712" s="57"/>
      <c r="B3712" s="57"/>
      <c r="C3712" s="176">
        <v>41986.518100000001</v>
      </c>
      <c r="D3712" s="3" t="s">
        <v>446</v>
      </c>
      <c r="E3712" s="3" t="s">
        <v>453</v>
      </c>
      <c r="F3712" s="3" t="str">
        <f t="shared" si="57"/>
        <v>Retail</v>
      </c>
      <c r="G3712" s="3">
        <v>1</v>
      </c>
      <c r="H3712" s="57"/>
    </row>
    <row r="3713" spans="1:8">
      <c r="A3713" s="57"/>
      <c r="B3713" s="57"/>
      <c r="C3713" s="176">
        <v>41982.479200000002</v>
      </c>
      <c r="D3713" s="3" t="s">
        <v>447</v>
      </c>
      <c r="E3713" s="3" t="s">
        <v>461</v>
      </c>
      <c r="F3713" s="3" t="str">
        <f t="shared" si="57"/>
        <v>Wholesale</v>
      </c>
      <c r="G3713" s="3">
        <v>86</v>
      </c>
      <c r="H3713" s="57"/>
    </row>
    <row r="3714" spans="1:8">
      <c r="A3714" s="57"/>
      <c r="B3714" s="57"/>
      <c r="C3714" s="176">
        <v>42220.802799999998</v>
      </c>
      <c r="D3714" s="3" t="s">
        <v>447</v>
      </c>
      <c r="E3714" s="3" t="s">
        <v>453</v>
      </c>
      <c r="F3714" s="3" t="str">
        <f t="shared" si="57"/>
        <v>Wholesale</v>
      </c>
      <c r="G3714" s="3">
        <v>138</v>
      </c>
      <c r="H3714" s="57"/>
    </row>
    <row r="3715" spans="1:8">
      <c r="A3715" s="57"/>
      <c r="B3715" s="57"/>
      <c r="C3715" s="176">
        <v>41978.711799999997</v>
      </c>
      <c r="D3715" s="3" t="s">
        <v>445</v>
      </c>
      <c r="E3715" s="3" t="s">
        <v>7</v>
      </c>
      <c r="F3715" s="3" t="str">
        <f t="shared" si="57"/>
        <v>Retail</v>
      </c>
      <c r="G3715" s="3">
        <v>5</v>
      </c>
      <c r="H3715" s="57"/>
    </row>
    <row r="3716" spans="1:8">
      <c r="A3716" s="57"/>
      <c r="B3716" s="57"/>
      <c r="C3716" s="176">
        <v>42188.483999999997</v>
      </c>
      <c r="D3716" s="3" t="s">
        <v>449</v>
      </c>
      <c r="E3716" s="3" t="s">
        <v>453</v>
      </c>
      <c r="F3716" s="3" t="str">
        <f t="shared" si="57"/>
        <v>Retail</v>
      </c>
      <c r="G3716" s="3">
        <v>5</v>
      </c>
      <c r="H3716" s="57"/>
    </row>
    <row r="3717" spans="1:8">
      <c r="A3717" s="57"/>
      <c r="B3717" s="57"/>
      <c r="C3717" s="176">
        <v>42242.486799999999</v>
      </c>
      <c r="D3717" s="3" t="s">
        <v>445</v>
      </c>
      <c r="E3717" s="3" t="s">
        <v>453</v>
      </c>
      <c r="F3717" s="3" t="str">
        <f t="shared" si="57"/>
        <v>Retail</v>
      </c>
      <c r="G3717" s="3">
        <v>2</v>
      </c>
      <c r="H3717" s="57"/>
    </row>
    <row r="3718" spans="1:8">
      <c r="A3718" s="57"/>
      <c r="B3718" s="57"/>
      <c r="C3718" s="176">
        <v>42341.001400000001</v>
      </c>
      <c r="D3718" s="3" t="s">
        <v>445</v>
      </c>
      <c r="E3718" s="3" t="s">
        <v>6</v>
      </c>
      <c r="F3718" s="3" t="str">
        <f t="shared" si="57"/>
        <v>Wholesale</v>
      </c>
      <c r="G3718" s="3">
        <v>45</v>
      </c>
      <c r="H3718" s="57"/>
    </row>
    <row r="3719" spans="1:8">
      <c r="A3719" s="57"/>
      <c r="B3719" s="57"/>
      <c r="C3719" s="176">
        <v>41977.234700000001</v>
      </c>
      <c r="D3719" s="3" t="s">
        <v>445</v>
      </c>
      <c r="E3719" s="3" t="s">
        <v>455</v>
      </c>
      <c r="F3719" s="3" t="str">
        <f t="shared" si="57"/>
        <v>Retail</v>
      </c>
      <c r="G3719" s="3">
        <v>3</v>
      </c>
      <c r="H3719" s="57"/>
    </row>
    <row r="3720" spans="1:8">
      <c r="A3720" s="57"/>
      <c r="B3720" s="57"/>
      <c r="C3720" s="176">
        <v>41978.100700000003</v>
      </c>
      <c r="D3720" s="3" t="s">
        <v>445</v>
      </c>
      <c r="E3720" s="3" t="s">
        <v>8</v>
      </c>
      <c r="F3720" s="3" t="str">
        <f t="shared" si="57"/>
        <v>Retail</v>
      </c>
      <c r="G3720" s="3">
        <v>3</v>
      </c>
      <c r="H3720" s="57"/>
    </row>
    <row r="3721" spans="1:8">
      <c r="A3721" s="57"/>
      <c r="B3721" s="57"/>
      <c r="C3721" s="176">
        <v>42353.545100000003</v>
      </c>
      <c r="D3721" s="3" t="s">
        <v>445</v>
      </c>
      <c r="E3721" s="3" t="s">
        <v>6</v>
      </c>
      <c r="F3721" s="3" t="str">
        <f t="shared" si="57"/>
        <v>Wholesale</v>
      </c>
      <c r="G3721" s="3">
        <v>19</v>
      </c>
      <c r="H3721" s="57"/>
    </row>
    <row r="3722" spans="1:8">
      <c r="A3722" s="57"/>
      <c r="B3722" s="57"/>
      <c r="C3722" s="176">
        <v>42244.5507</v>
      </c>
      <c r="D3722" s="3" t="s">
        <v>449</v>
      </c>
      <c r="E3722" s="3" t="s">
        <v>110</v>
      </c>
      <c r="F3722" s="3" t="str">
        <f t="shared" ref="F3722:F3785" si="58">IF(G3722&lt;10,"Retail","Wholesale")</f>
        <v>Retail</v>
      </c>
      <c r="G3722" s="3">
        <v>4</v>
      </c>
      <c r="H3722" s="57"/>
    </row>
    <row r="3723" spans="1:8">
      <c r="A3723" s="57"/>
      <c r="B3723" s="57"/>
      <c r="C3723" s="176">
        <v>42167.436099999999</v>
      </c>
      <c r="D3723" s="3" t="s">
        <v>447</v>
      </c>
      <c r="E3723" s="3" t="s">
        <v>8</v>
      </c>
      <c r="F3723" s="3" t="str">
        <f t="shared" si="58"/>
        <v>Retail</v>
      </c>
      <c r="G3723" s="3">
        <v>6</v>
      </c>
      <c r="H3723" s="57"/>
    </row>
    <row r="3724" spans="1:8">
      <c r="A3724" s="57"/>
      <c r="B3724" s="57"/>
      <c r="C3724" s="176">
        <v>42082.465300000003</v>
      </c>
      <c r="D3724" s="3" t="s">
        <v>446</v>
      </c>
      <c r="E3724" s="3" t="s">
        <v>450</v>
      </c>
      <c r="F3724" s="3" t="str">
        <f t="shared" si="58"/>
        <v>Retail</v>
      </c>
      <c r="G3724" s="3">
        <v>3</v>
      </c>
      <c r="H3724" s="57"/>
    </row>
    <row r="3725" spans="1:8">
      <c r="A3725" s="57"/>
      <c r="B3725" s="57"/>
      <c r="C3725" s="176">
        <v>42205.742400000003</v>
      </c>
      <c r="D3725" s="3" t="s">
        <v>449</v>
      </c>
      <c r="E3725" s="3" t="s">
        <v>8</v>
      </c>
      <c r="F3725" s="3" t="str">
        <f t="shared" si="58"/>
        <v>Retail</v>
      </c>
      <c r="G3725" s="3">
        <v>3</v>
      </c>
      <c r="H3725" s="57"/>
    </row>
    <row r="3726" spans="1:8">
      <c r="A3726" s="57"/>
      <c r="B3726" s="57"/>
      <c r="C3726" s="176">
        <v>42180.830600000001</v>
      </c>
      <c r="D3726" s="3" t="s">
        <v>445</v>
      </c>
      <c r="E3726" s="3" t="s">
        <v>458</v>
      </c>
      <c r="F3726" s="3" t="str">
        <f t="shared" si="58"/>
        <v>Retail</v>
      </c>
      <c r="G3726" s="3">
        <v>6</v>
      </c>
      <c r="H3726" s="57"/>
    </row>
    <row r="3727" spans="1:8">
      <c r="A3727" s="57"/>
      <c r="B3727" s="57"/>
      <c r="C3727" s="176">
        <v>41984.104200000002</v>
      </c>
      <c r="D3727" s="3" t="s">
        <v>445</v>
      </c>
      <c r="E3727" s="3" t="s">
        <v>6</v>
      </c>
      <c r="F3727" s="3" t="str">
        <f t="shared" si="58"/>
        <v>Wholesale</v>
      </c>
      <c r="G3727" s="3">
        <v>39</v>
      </c>
      <c r="H3727" s="57"/>
    </row>
    <row r="3728" spans="1:8">
      <c r="A3728" s="57"/>
      <c r="B3728" s="57"/>
      <c r="C3728" s="176">
        <v>41987.772900000004</v>
      </c>
      <c r="D3728" s="3" t="s">
        <v>446</v>
      </c>
      <c r="E3728" s="3" t="s">
        <v>460</v>
      </c>
      <c r="F3728" s="3" t="str">
        <f t="shared" si="58"/>
        <v>Retail</v>
      </c>
      <c r="G3728" s="3">
        <v>9</v>
      </c>
      <c r="H3728" s="57"/>
    </row>
    <row r="3729" spans="1:8">
      <c r="A3729" s="57"/>
      <c r="B3729" s="57"/>
      <c r="C3729" s="176">
        <v>41985.766000000003</v>
      </c>
      <c r="D3729" s="3" t="s">
        <v>445</v>
      </c>
      <c r="E3729" s="3" t="s">
        <v>7</v>
      </c>
      <c r="F3729" s="3" t="str">
        <f t="shared" si="58"/>
        <v>Retail</v>
      </c>
      <c r="G3729" s="3">
        <v>5</v>
      </c>
      <c r="H3729" s="57"/>
    </row>
    <row r="3730" spans="1:8">
      <c r="A3730" s="57"/>
      <c r="B3730" s="57"/>
      <c r="C3730" s="176">
        <v>42234.323600000003</v>
      </c>
      <c r="D3730" s="3" t="s">
        <v>445</v>
      </c>
      <c r="E3730" s="3" t="s">
        <v>10</v>
      </c>
      <c r="F3730" s="3" t="str">
        <f t="shared" si="58"/>
        <v>Retail</v>
      </c>
      <c r="G3730" s="3">
        <v>3</v>
      </c>
      <c r="H3730" s="57"/>
    </row>
    <row r="3731" spans="1:8">
      <c r="A3731" s="57"/>
      <c r="B3731" s="57"/>
      <c r="C3731" s="176">
        <v>42259.392399999997</v>
      </c>
      <c r="D3731" s="3" t="s">
        <v>447</v>
      </c>
      <c r="E3731" s="3" t="s">
        <v>112</v>
      </c>
      <c r="F3731" s="3" t="str">
        <f t="shared" si="58"/>
        <v>Retail</v>
      </c>
      <c r="G3731" s="3">
        <v>6</v>
      </c>
      <c r="H3731" s="57"/>
    </row>
    <row r="3732" spans="1:8">
      <c r="A3732" s="57"/>
      <c r="B3732" s="57"/>
      <c r="C3732" s="176">
        <v>42013.191700000003</v>
      </c>
      <c r="D3732" s="3" t="s">
        <v>446</v>
      </c>
      <c r="E3732" s="3" t="s">
        <v>455</v>
      </c>
      <c r="F3732" s="3" t="str">
        <f t="shared" si="58"/>
        <v>Retail</v>
      </c>
      <c r="G3732" s="3">
        <v>2</v>
      </c>
      <c r="H3732" s="57"/>
    </row>
    <row r="3733" spans="1:8">
      <c r="A3733" s="57"/>
      <c r="B3733" s="57"/>
      <c r="C3733" s="176">
        <v>42343.311800000003</v>
      </c>
      <c r="D3733" s="3" t="s">
        <v>447</v>
      </c>
      <c r="E3733" s="3" t="s">
        <v>114</v>
      </c>
      <c r="F3733" s="3" t="str">
        <f t="shared" si="58"/>
        <v>Wholesale</v>
      </c>
      <c r="G3733" s="3">
        <v>79</v>
      </c>
      <c r="H3733" s="57"/>
    </row>
    <row r="3734" spans="1:8">
      <c r="A3734" s="57"/>
      <c r="B3734" s="57"/>
      <c r="C3734" s="176">
        <v>41979.7785</v>
      </c>
      <c r="D3734" s="3" t="s">
        <v>445</v>
      </c>
      <c r="E3734" s="3" t="s">
        <v>453</v>
      </c>
      <c r="F3734" s="3" t="str">
        <f t="shared" si="58"/>
        <v>Wholesale</v>
      </c>
      <c r="G3734" s="3">
        <v>32</v>
      </c>
      <c r="H3734" s="57"/>
    </row>
    <row r="3735" spans="1:8">
      <c r="A3735" s="57"/>
      <c r="B3735" s="57"/>
      <c r="C3735" s="176">
        <v>41985.474999999999</v>
      </c>
      <c r="D3735" s="3" t="s">
        <v>446</v>
      </c>
      <c r="E3735" s="3" t="s">
        <v>456</v>
      </c>
      <c r="F3735" s="3" t="str">
        <f t="shared" si="58"/>
        <v>Wholesale</v>
      </c>
      <c r="G3735" s="3">
        <v>27</v>
      </c>
      <c r="H3735" s="57"/>
    </row>
    <row r="3736" spans="1:8">
      <c r="A3736" s="57"/>
      <c r="B3736" s="57"/>
      <c r="C3736" s="176">
        <v>42216.7333</v>
      </c>
      <c r="D3736" s="3" t="s">
        <v>447</v>
      </c>
      <c r="E3736" s="3" t="s">
        <v>6</v>
      </c>
      <c r="F3736" s="3" t="str">
        <f t="shared" si="58"/>
        <v>Wholesale</v>
      </c>
      <c r="G3736" s="3">
        <v>65</v>
      </c>
      <c r="H3736" s="57"/>
    </row>
    <row r="3737" spans="1:8">
      <c r="A3737" s="57"/>
      <c r="B3737" s="57"/>
      <c r="C3737" s="176">
        <v>42345.827799999999</v>
      </c>
      <c r="D3737" s="3" t="s">
        <v>445</v>
      </c>
      <c r="E3737" s="3" t="s">
        <v>110</v>
      </c>
      <c r="F3737" s="3" t="str">
        <f t="shared" si="58"/>
        <v>Retail</v>
      </c>
      <c r="G3737" s="3">
        <v>2</v>
      </c>
      <c r="H3737" s="57"/>
    </row>
    <row r="3738" spans="1:8">
      <c r="A3738" s="57"/>
      <c r="B3738" s="57"/>
      <c r="C3738" s="176">
        <v>41977.740299999998</v>
      </c>
      <c r="D3738" s="3" t="s">
        <v>445</v>
      </c>
      <c r="E3738" s="3" t="s">
        <v>312</v>
      </c>
      <c r="F3738" s="3" t="str">
        <f t="shared" si="58"/>
        <v>Wholesale</v>
      </c>
      <c r="G3738" s="3">
        <v>35</v>
      </c>
      <c r="H3738" s="57"/>
    </row>
    <row r="3739" spans="1:8">
      <c r="A3739" s="57"/>
      <c r="B3739" s="57"/>
      <c r="C3739" s="176">
        <v>41982.768799999998</v>
      </c>
      <c r="D3739" s="3" t="s">
        <v>447</v>
      </c>
      <c r="E3739" s="3" t="s">
        <v>453</v>
      </c>
      <c r="F3739" s="3" t="str">
        <f t="shared" si="58"/>
        <v>Retail</v>
      </c>
      <c r="G3739" s="3">
        <v>2</v>
      </c>
      <c r="H3739" s="57"/>
    </row>
    <row r="3740" spans="1:8">
      <c r="A3740" s="57"/>
      <c r="B3740" s="57"/>
      <c r="C3740" s="176">
        <v>42232.436099999999</v>
      </c>
      <c r="D3740" s="3" t="s">
        <v>447</v>
      </c>
      <c r="E3740" s="3" t="s">
        <v>10</v>
      </c>
      <c r="F3740" s="3" t="str">
        <f t="shared" si="58"/>
        <v>Wholesale</v>
      </c>
      <c r="G3740" s="3">
        <v>57</v>
      </c>
      <c r="H3740" s="57"/>
    </row>
    <row r="3741" spans="1:8">
      <c r="A3741" s="57"/>
      <c r="B3741" s="57"/>
      <c r="C3741" s="176">
        <v>41987.516000000003</v>
      </c>
      <c r="D3741" s="3" t="s">
        <v>449</v>
      </c>
      <c r="E3741" s="3" t="s">
        <v>10</v>
      </c>
      <c r="F3741" s="3" t="str">
        <f t="shared" si="58"/>
        <v>Retail</v>
      </c>
      <c r="G3741" s="3">
        <v>4</v>
      </c>
      <c r="H3741" s="57"/>
    </row>
    <row r="3742" spans="1:8">
      <c r="A3742" s="57"/>
      <c r="B3742" s="57"/>
      <c r="C3742" s="176">
        <v>42011.544399999999</v>
      </c>
      <c r="D3742" s="3" t="s">
        <v>449</v>
      </c>
      <c r="E3742" s="3" t="s">
        <v>459</v>
      </c>
      <c r="F3742" s="3" t="str">
        <f t="shared" si="58"/>
        <v>Retail</v>
      </c>
      <c r="G3742" s="3">
        <v>4</v>
      </c>
      <c r="H3742" s="57"/>
    </row>
    <row r="3743" spans="1:8">
      <c r="A3743" s="57"/>
      <c r="B3743" s="57"/>
      <c r="C3743" s="176">
        <v>42266.411800000002</v>
      </c>
      <c r="D3743" s="3" t="s">
        <v>447</v>
      </c>
      <c r="E3743" s="3" t="s">
        <v>6</v>
      </c>
      <c r="F3743" s="3" t="str">
        <f t="shared" si="58"/>
        <v>Retail</v>
      </c>
      <c r="G3743" s="3">
        <v>6</v>
      </c>
      <c r="H3743" s="57"/>
    </row>
    <row r="3744" spans="1:8">
      <c r="A3744" s="57"/>
      <c r="B3744" s="57"/>
      <c r="C3744" s="176">
        <v>42225.472199999997</v>
      </c>
      <c r="D3744" s="3" t="s">
        <v>447</v>
      </c>
      <c r="E3744" s="3" t="s">
        <v>6</v>
      </c>
      <c r="F3744" s="3" t="str">
        <f t="shared" si="58"/>
        <v>Wholesale</v>
      </c>
      <c r="G3744" s="3">
        <v>43</v>
      </c>
      <c r="H3744" s="57"/>
    </row>
    <row r="3745" spans="1:8">
      <c r="A3745" s="57"/>
      <c r="B3745" s="57"/>
      <c r="C3745" s="176">
        <v>42133.499300000003</v>
      </c>
      <c r="D3745" s="3" t="s">
        <v>449</v>
      </c>
      <c r="E3745" s="3" t="s">
        <v>9</v>
      </c>
      <c r="F3745" s="3" t="str">
        <f t="shared" si="58"/>
        <v>Retail</v>
      </c>
      <c r="G3745" s="3">
        <v>1</v>
      </c>
      <c r="H3745" s="57"/>
    </row>
    <row r="3746" spans="1:8">
      <c r="A3746" s="57"/>
      <c r="B3746" s="57"/>
      <c r="C3746" s="176">
        <v>42068.541700000002</v>
      </c>
      <c r="D3746" s="3" t="s">
        <v>445</v>
      </c>
      <c r="E3746" s="3" t="s">
        <v>457</v>
      </c>
      <c r="F3746" s="3" t="str">
        <f t="shared" si="58"/>
        <v>Retail</v>
      </c>
      <c r="G3746" s="3">
        <v>1</v>
      </c>
      <c r="H3746" s="57"/>
    </row>
    <row r="3747" spans="1:8">
      <c r="A3747" s="57"/>
      <c r="B3747" s="57"/>
      <c r="C3747" s="176">
        <v>42175.696499999998</v>
      </c>
      <c r="D3747" s="3" t="s">
        <v>447</v>
      </c>
      <c r="E3747" s="3" t="s">
        <v>460</v>
      </c>
      <c r="F3747" s="3" t="str">
        <f t="shared" si="58"/>
        <v>Retail</v>
      </c>
      <c r="G3747" s="3">
        <v>2</v>
      </c>
      <c r="H3747" s="57"/>
    </row>
    <row r="3748" spans="1:8">
      <c r="A3748" s="57"/>
      <c r="B3748" s="57"/>
      <c r="C3748" s="176">
        <v>42346.1417</v>
      </c>
      <c r="D3748" s="3" t="s">
        <v>445</v>
      </c>
      <c r="E3748" s="3" t="s">
        <v>450</v>
      </c>
      <c r="F3748" s="3" t="str">
        <f t="shared" si="58"/>
        <v>Retail</v>
      </c>
      <c r="G3748" s="3">
        <v>2</v>
      </c>
      <c r="H3748" s="57"/>
    </row>
    <row r="3749" spans="1:8">
      <c r="A3749" s="57"/>
      <c r="B3749" s="57"/>
      <c r="C3749" s="176">
        <v>42022.522199999999</v>
      </c>
      <c r="D3749" s="3" t="s">
        <v>445</v>
      </c>
      <c r="E3749" s="3" t="s">
        <v>10</v>
      </c>
      <c r="F3749" s="3" t="str">
        <f t="shared" si="58"/>
        <v>Wholesale</v>
      </c>
      <c r="G3749" s="3">
        <v>38</v>
      </c>
      <c r="H3749" s="57"/>
    </row>
    <row r="3750" spans="1:8">
      <c r="A3750" s="57"/>
      <c r="B3750" s="57"/>
      <c r="C3750" s="176">
        <v>42071.508300000001</v>
      </c>
      <c r="D3750" s="3" t="s">
        <v>449</v>
      </c>
      <c r="E3750" s="3" t="s">
        <v>461</v>
      </c>
      <c r="F3750" s="3" t="str">
        <f t="shared" si="58"/>
        <v>Wholesale</v>
      </c>
      <c r="G3750" s="3">
        <v>72</v>
      </c>
      <c r="H3750" s="57"/>
    </row>
    <row r="3751" spans="1:8">
      <c r="A3751" s="57"/>
      <c r="B3751" s="57"/>
      <c r="C3751" s="176">
        <v>42186.125699999997</v>
      </c>
      <c r="D3751" s="3" t="s">
        <v>447</v>
      </c>
      <c r="E3751" s="3" t="s">
        <v>453</v>
      </c>
      <c r="F3751" s="3" t="str">
        <f t="shared" si="58"/>
        <v>Retail</v>
      </c>
      <c r="G3751" s="3">
        <v>3</v>
      </c>
      <c r="H3751" s="57"/>
    </row>
    <row r="3752" spans="1:8">
      <c r="A3752" s="57"/>
      <c r="B3752" s="57"/>
      <c r="C3752" s="176">
        <v>42320.547200000001</v>
      </c>
      <c r="D3752" s="3" t="s">
        <v>449</v>
      </c>
      <c r="E3752" s="3" t="s">
        <v>6</v>
      </c>
      <c r="F3752" s="3" t="str">
        <f t="shared" si="58"/>
        <v>Wholesale</v>
      </c>
      <c r="G3752" s="3">
        <v>32</v>
      </c>
      <c r="H3752" s="57"/>
    </row>
    <row r="3753" spans="1:8">
      <c r="A3753" s="57"/>
      <c r="B3753" s="57"/>
      <c r="C3753" s="176">
        <v>41981.0389</v>
      </c>
      <c r="D3753" s="3" t="s">
        <v>449</v>
      </c>
      <c r="E3753" s="3" t="s">
        <v>453</v>
      </c>
      <c r="F3753" s="3" t="str">
        <f t="shared" si="58"/>
        <v>Retail</v>
      </c>
      <c r="G3753" s="3">
        <v>5</v>
      </c>
      <c r="H3753" s="57"/>
    </row>
    <row r="3754" spans="1:8">
      <c r="A3754" s="57"/>
      <c r="B3754" s="57"/>
      <c r="C3754" s="176">
        <v>41982.487500000003</v>
      </c>
      <c r="D3754" s="3" t="s">
        <v>445</v>
      </c>
      <c r="E3754" s="3" t="s">
        <v>458</v>
      </c>
      <c r="F3754" s="3" t="str">
        <f t="shared" si="58"/>
        <v>Wholesale</v>
      </c>
      <c r="G3754" s="3">
        <v>33</v>
      </c>
      <c r="H3754" s="57"/>
    </row>
    <row r="3755" spans="1:8">
      <c r="A3755" s="57"/>
      <c r="B3755" s="57"/>
      <c r="C3755" s="176">
        <v>42237.691700000003</v>
      </c>
      <c r="D3755" s="3" t="s">
        <v>449</v>
      </c>
      <c r="E3755" s="3" t="s">
        <v>312</v>
      </c>
      <c r="F3755" s="3" t="str">
        <f t="shared" si="58"/>
        <v>Retail</v>
      </c>
      <c r="G3755" s="3">
        <v>2</v>
      </c>
      <c r="H3755" s="57"/>
    </row>
    <row r="3756" spans="1:8">
      <c r="A3756" s="57"/>
      <c r="B3756" s="57"/>
      <c r="C3756" s="176">
        <v>42311.739600000001</v>
      </c>
      <c r="D3756" s="3" t="s">
        <v>447</v>
      </c>
      <c r="E3756" s="3" t="s">
        <v>453</v>
      </c>
      <c r="F3756" s="3" t="str">
        <f t="shared" si="58"/>
        <v>Wholesale</v>
      </c>
      <c r="G3756" s="3">
        <v>35</v>
      </c>
      <c r="H3756" s="57"/>
    </row>
    <row r="3757" spans="1:8">
      <c r="A3757" s="57"/>
      <c r="B3757" s="57"/>
      <c r="C3757" s="176">
        <v>41986.943800000001</v>
      </c>
      <c r="D3757" s="3" t="s">
        <v>447</v>
      </c>
      <c r="E3757" s="3" t="s">
        <v>7</v>
      </c>
      <c r="F3757" s="3" t="str">
        <f t="shared" si="58"/>
        <v>Retail</v>
      </c>
      <c r="G3757" s="3">
        <v>2</v>
      </c>
      <c r="H3757" s="57"/>
    </row>
    <row r="3758" spans="1:8">
      <c r="A3758" s="57"/>
      <c r="B3758" s="57"/>
      <c r="C3758" s="176">
        <v>42195.188900000001</v>
      </c>
      <c r="D3758" s="3" t="s">
        <v>447</v>
      </c>
      <c r="E3758" s="3" t="s">
        <v>9</v>
      </c>
      <c r="F3758" s="3" t="str">
        <f t="shared" si="58"/>
        <v>Retail</v>
      </c>
      <c r="G3758" s="3">
        <v>6</v>
      </c>
      <c r="H3758" s="57"/>
    </row>
    <row r="3759" spans="1:8">
      <c r="A3759" s="57"/>
      <c r="B3759" s="57"/>
      <c r="C3759" s="176">
        <v>42199.470099999999</v>
      </c>
      <c r="D3759" s="3" t="s">
        <v>446</v>
      </c>
      <c r="E3759" s="3" t="s">
        <v>6</v>
      </c>
      <c r="F3759" s="3" t="str">
        <f t="shared" si="58"/>
        <v>Retail</v>
      </c>
      <c r="G3759" s="3">
        <v>1</v>
      </c>
      <c r="H3759" s="57"/>
    </row>
    <row r="3760" spans="1:8">
      <c r="A3760" s="57"/>
      <c r="B3760" s="57"/>
      <c r="C3760" s="176">
        <v>42112.5625</v>
      </c>
      <c r="D3760" s="3" t="s">
        <v>446</v>
      </c>
      <c r="E3760" s="3" t="s">
        <v>6</v>
      </c>
      <c r="F3760" s="3" t="str">
        <f t="shared" si="58"/>
        <v>Retail</v>
      </c>
      <c r="G3760" s="3">
        <v>2</v>
      </c>
      <c r="H3760" s="57"/>
    </row>
    <row r="3761" spans="1:8">
      <c r="A3761" s="57"/>
      <c r="B3761" s="57"/>
      <c r="C3761" s="176">
        <v>41984.227800000001</v>
      </c>
      <c r="D3761" s="3" t="s">
        <v>446</v>
      </c>
      <c r="E3761" s="3" t="s">
        <v>6</v>
      </c>
      <c r="F3761" s="3" t="str">
        <f t="shared" si="58"/>
        <v>Retail</v>
      </c>
      <c r="G3761" s="3">
        <v>3</v>
      </c>
      <c r="H3761" s="57"/>
    </row>
    <row r="3762" spans="1:8">
      <c r="A3762" s="57"/>
      <c r="B3762" s="57"/>
      <c r="C3762" s="176">
        <v>42259.513899999998</v>
      </c>
      <c r="D3762" s="3" t="s">
        <v>445</v>
      </c>
      <c r="E3762" s="3" t="s">
        <v>458</v>
      </c>
      <c r="F3762" s="3" t="str">
        <f t="shared" si="58"/>
        <v>Retail</v>
      </c>
      <c r="G3762" s="3">
        <v>3</v>
      </c>
      <c r="H3762" s="57"/>
    </row>
    <row r="3763" spans="1:8">
      <c r="A3763" s="57"/>
      <c r="B3763" s="57"/>
      <c r="C3763" s="176">
        <v>42354.188199999997</v>
      </c>
      <c r="D3763" s="3" t="s">
        <v>445</v>
      </c>
      <c r="E3763" s="3" t="s">
        <v>453</v>
      </c>
      <c r="F3763" s="3" t="str">
        <f t="shared" si="58"/>
        <v>Wholesale</v>
      </c>
      <c r="G3763" s="3">
        <v>114</v>
      </c>
      <c r="H3763" s="57"/>
    </row>
    <row r="3764" spans="1:8">
      <c r="A3764" s="57"/>
      <c r="B3764" s="57"/>
      <c r="C3764" s="176">
        <v>42222.122199999998</v>
      </c>
      <c r="D3764" s="3" t="s">
        <v>449</v>
      </c>
      <c r="E3764" s="3" t="s">
        <v>453</v>
      </c>
      <c r="F3764" s="3" t="str">
        <f t="shared" si="58"/>
        <v>Wholesale</v>
      </c>
      <c r="G3764" s="3">
        <v>25</v>
      </c>
      <c r="H3764" s="57"/>
    </row>
    <row r="3765" spans="1:8">
      <c r="A3765" s="57"/>
      <c r="B3765" s="57"/>
      <c r="C3765" s="176">
        <v>41988.468800000002</v>
      </c>
      <c r="D3765" s="3" t="s">
        <v>447</v>
      </c>
      <c r="E3765" s="3" t="s">
        <v>453</v>
      </c>
      <c r="F3765" s="3" t="str">
        <f t="shared" si="58"/>
        <v>Retail</v>
      </c>
      <c r="G3765" s="3">
        <v>5</v>
      </c>
      <c r="H3765" s="57"/>
    </row>
    <row r="3766" spans="1:8">
      <c r="A3766" s="57"/>
      <c r="B3766" s="57"/>
      <c r="C3766" s="176">
        <v>41986.7618</v>
      </c>
      <c r="D3766" s="3" t="s">
        <v>449</v>
      </c>
      <c r="E3766" s="3" t="s">
        <v>6</v>
      </c>
      <c r="F3766" s="3" t="str">
        <f t="shared" si="58"/>
        <v>Wholesale</v>
      </c>
      <c r="G3766" s="3">
        <v>34</v>
      </c>
      <c r="H3766" s="57"/>
    </row>
    <row r="3767" spans="1:8">
      <c r="A3767" s="57"/>
      <c r="B3767" s="57"/>
      <c r="C3767" s="176">
        <v>42348.446499999998</v>
      </c>
      <c r="D3767" s="3" t="s">
        <v>447</v>
      </c>
      <c r="E3767" s="3" t="s">
        <v>9</v>
      </c>
      <c r="F3767" s="3" t="str">
        <f t="shared" si="58"/>
        <v>Wholesale</v>
      </c>
      <c r="G3767" s="3">
        <v>132</v>
      </c>
      <c r="H3767" s="57"/>
    </row>
    <row r="3768" spans="1:8">
      <c r="A3768" s="57"/>
      <c r="B3768" s="57"/>
      <c r="C3768" s="176">
        <v>42220.734700000001</v>
      </c>
      <c r="D3768" s="3" t="s">
        <v>446</v>
      </c>
      <c r="E3768" s="3" t="s">
        <v>460</v>
      </c>
      <c r="F3768" s="3" t="str">
        <f t="shared" si="58"/>
        <v>Wholesale</v>
      </c>
      <c r="G3768" s="3">
        <v>63</v>
      </c>
      <c r="H3768" s="57"/>
    </row>
    <row r="3769" spans="1:8">
      <c r="A3769" s="57"/>
      <c r="B3769" s="57"/>
      <c r="C3769" s="176">
        <v>41974.584699999999</v>
      </c>
      <c r="D3769" s="3" t="s">
        <v>447</v>
      </c>
      <c r="E3769" s="3" t="s">
        <v>457</v>
      </c>
      <c r="F3769" s="3" t="str">
        <f t="shared" si="58"/>
        <v>Wholesale</v>
      </c>
      <c r="G3769" s="3">
        <v>34</v>
      </c>
      <c r="H3769" s="57"/>
    </row>
    <row r="3770" spans="1:8">
      <c r="A3770" s="57"/>
      <c r="B3770" s="57"/>
      <c r="C3770" s="176">
        <v>42293.556900000003</v>
      </c>
      <c r="D3770" s="3" t="s">
        <v>445</v>
      </c>
      <c r="E3770" s="3" t="s">
        <v>453</v>
      </c>
      <c r="F3770" s="3" t="str">
        <f t="shared" si="58"/>
        <v>Retail</v>
      </c>
      <c r="G3770" s="3">
        <v>3</v>
      </c>
      <c r="H3770" s="57"/>
    </row>
    <row r="3771" spans="1:8">
      <c r="A3771" s="57"/>
      <c r="B3771" s="57"/>
      <c r="C3771" s="176">
        <v>41978.229899999998</v>
      </c>
      <c r="D3771" s="3" t="s">
        <v>445</v>
      </c>
      <c r="E3771" s="3" t="s">
        <v>450</v>
      </c>
      <c r="F3771" s="3" t="str">
        <f t="shared" si="58"/>
        <v>Retail</v>
      </c>
      <c r="G3771" s="3">
        <v>1</v>
      </c>
      <c r="H3771" s="57"/>
    </row>
    <row r="3772" spans="1:8">
      <c r="A3772" s="57"/>
      <c r="B3772" s="57"/>
      <c r="C3772" s="176">
        <v>42353.3</v>
      </c>
      <c r="D3772" s="3" t="s">
        <v>445</v>
      </c>
      <c r="E3772" s="3" t="s">
        <v>9</v>
      </c>
      <c r="F3772" s="3" t="str">
        <f t="shared" si="58"/>
        <v>Wholesale</v>
      </c>
      <c r="G3772" s="3">
        <v>39</v>
      </c>
      <c r="H3772" s="57"/>
    </row>
    <row r="3773" spans="1:8">
      <c r="A3773" s="57"/>
      <c r="B3773" s="57"/>
      <c r="C3773" s="176">
        <v>42360.702100000002</v>
      </c>
      <c r="D3773" s="3" t="s">
        <v>445</v>
      </c>
      <c r="E3773" s="3" t="s">
        <v>460</v>
      </c>
      <c r="F3773" s="3" t="str">
        <f t="shared" si="58"/>
        <v>Retail</v>
      </c>
      <c r="G3773" s="3">
        <v>7</v>
      </c>
      <c r="H3773" s="57"/>
    </row>
    <row r="3774" spans="1:8">
      <c r="A3774" s="57"/>
      <c r="B3774" s="57"/>
      <c r="C3774" s="176">
        <v>41978.446499999998</v>
      </c>
      <c r="D3774" s="3" t="s">
        <v>447</v>
      </c>
      <c r="E3774" s="3" t="s">
        <v>453</v>
      </c>
      <c r="F3774" s="3" t="str">
        <f t="shared" si="58"/>
        <v>Retail</v>
      </c>
      <c r="G3774" s="3">
        <v>3</v>
      </c>
      <c r="H3774" s="57"/>
    </row>
    <row r="3775" spans="1:8">
      <c r="A3775" s="57"/>
      <c r="B3775" s="57"/>
      <c r="C3775" s="176">
        <v>42333.155599999998</v>
      </c>
      <c r="D3775" s="3" t="s">
        <v>446</v>
      </c>
      <c r="E3775" s="3" t="s">
        <v>112</v>
      </c>
      <c r="F3775" s="3" t="str">
        <f t="shared" si="58"/>
        <v>Retail</v>
      </c>
      <c r="G3775" s="3">
        <v>3</v>
      </c>
      <c r="H3775" s="57"/>
    </row>
    <row r="3776" spans="1:8">
      <c r="A3776" s="57"/>
      <c r="B3776" s="57"/>
      <c r="C3776" s="176">
        <v>42266.538200000003</v>
      </c>
      <c r="D3776" s="3" t="s">
        <v>445</v>
      </c>
      <c r="E3776" s="3" t="s">
        <v>6</v>
      </c>
      <c r="F3776" s="3" t="str">
        <f t="shared" si="58"/>
        <v>Wholesale</v>
      </c>
      <c r="G3776" s="3">
        <v>27</v>
      </c>
      <c r="H3776" s="57"/>
    </row>
    <row r="3777" spans="1:8">
      <c r="A3777" s="57"/>
      <c r="B3777" s="57"/>
      <c r="C3777" s="176">
        <v>41984.474300000002</v>
      </c>
      <c r="D3777" s="3" t="s">
        <v>449</v>
      </c>
      <c r="E3777" s="3" t="s">
        <v>110</v>
      </c>
      <c r="F3777" s="3" t="str">
        <f t="shared" si="58"/>
        <v>Retail</v>
      </c>
      <c r="G3777" s="3">
        <v>2</v>
      </c>
      <c r="H3777" s="57"/>
    </row>
    <row r="3778" spans="1:8">
      <c r="A3778" s="57"/>
      <c r="B3778" s="57"/>
      <c r="C3778" s="176">
        <v>42120.190300000002</v>
      </c>
      <c r="D3778" s="3" t="s">
        <v>445</v>
      </c>
      <c r="E3778" s="3" t="s">
        <v>6</v>
      </c>
      <c r="F3778" s="3" t="str">
        <f t="shared" si="58"/>
        <v>Retail</v>
      </c>
      <c r="G3778" s="3">
        <v>2</v>
      </c>
      <c r="H3778" s="57"/>
    </row>
    <row r="3779" spans="1:8">
      <c r="A3779" s="57"/>
      <c r="B3779" s="57"/>
      <c r="C3779" s="176">
        <v>42215.155599999998</v>
      </c>
      <c r="D3779" s="3" t="s">
        <v>447</v>
      </c>
      <c r="E3779" s="3" t="s">
        <v>453</v>
      </c>
      <c r="F3779" s="3" t="str">
        <f t="shared" si="58"/>
        <v>Retail</v>
      </c>
      <c r="G3779" s="3">
        <v>1</v>
      </c>
      <c r="H3779" s="57"/>
    </row>
    <row r="3780" spans="1:8">
      <c r="A3780" s="57"/>
      <c r="B3780" s="57"/>
      <c r="C3780" s="176">
        <v>41984.755599999997</v>
      </c>
      <c r="D3780" s="3" t="s">
        <v>445</v>
      </c>
      <c r="E3780" s="3" t="s">
        <v>458</v>
      </c>
      <c r="F3780" s="3" t="str">
        <f t="shared" si="58"/>
        <v>Retail</v>
      </c>
      <c r="G3780" s="3">
        <v>3</v>
      </c>
      <c r="H3780" s="57"/>
    </row>
    <row r="3781" spans="1:8">
      <c r="A3781" s="57"/>
      <c r="B3781" s="57"/>
      <c r="C3781" s="176">
        <v>42091.518100000001</v>
      </c>
      <c r="D3781" s="3" t="s">
        <v>447</v>
      </c>
      <c r="E3781" s="3" t="s">
        <v>453</v>
      </c>
      <c r="F3781" s="3" t="str">
        <f t="shared" si="58"/>
        <v>Wholesale</v>
      </c>
      <c r="G3781" s="3">
        <v>121</v>
      </c>
      <c r="H3781" s="57"/>
    </row>
    <row r="3782" spans="1:8">
      <c r="A3782" s="57"/>
      <c r="B3782" s="57"/>
      <c r="C3782" s="176">
        <v>42290.371500000001</v>
      </c>
      <c r="D3782" s="3" t="s">
        <v>445</v>
      </c>
      <c r="E3782" s="3" t="s">
        <v>10</v>
      </c>
      <c r="F3782" s="3" t="str">
        <f t="shared" si="58"/>
        <v>Retail</v>
      </c>
      <c r="G3782" s="3">
        <v>2</v>
      </c>
      <c r="H3782" s="57"/>
    </row>
    <row r="3783" spans="1:8">
      <c r="A3783" s="57"/>
      <c r="B3783" s="57"/>
      <c r="C3783" s="176">
        <v>42230.5458</v>
      </c>
      <c r="D3783" s="3" t="s">
        <v>445</v>
      </c>
      <c r="E3783" s="3" t="s">
        <v>460</v>
      </c>
      <c r="F3783" s="3" t="str">
        <f t="shared" si="58"/>
        <v>Retail</v>
      </c>
      <c r="G3783" s="3">
        <v>3</v>
      </c>
      <c r="H3783" s="57"/>
    </row>
    <row r="3784" spans="1:8">
      <c r="A3784" s="57"/>
      <c r="B3784" s="57"/>
      <c r="C3784" s="176">
        <v>42105.75</v>
      </c>
      <c r="D3784" s="3" t="s">
        <v>445</v>
      </c>
      <c r="E3784" s="3" t="s">
        <v>453</v>
      </c>
      <c r="F3784" s="3" t="str">
        <f t="shared" si="58"/>
        <v>Wholesale</v>
      </c>
      <c r="G3784" s="3">
        <v>125</v>
      </c>
      <c r="H3784" s="57"/>
    </row>
    <row r="3785" spans="1:8">
      <c r="A3785" s="57"/>
      <c r="B3785" s="57"/>
      <c r="C3785" s="176">
        <v>42180.746500000001</v>
      </c>
      <c r="D3785" s="3" t="s">
        <v>446</v>
      </c>
      <c r="E3785" s="3" t="s">
        <v>453</v>
      </c>
      <c r="F3785" s="3" t="str">
        <f t="shared" si="58"/>
        <v>Wholesale</v>
      </c>
      <c r="G3785" s="3">
        <v>62</v>
      </c>
      <c r="H3785" s="57"/>
    </row>
    <row r="3786" spans="1:8">
      <c r="A3786" s="57"/>
      <c r="B3786" s="57"/>
      <c r="C3786" s="176">
        <v>42143.109700000001</v>
      </c>
      <c r="D3786" s="3" t="s">
        <v>449</v>
      </c>
      <c r="E3786" s="3" t="s">
        <v>455</v>
      </c>
      <c r="F3786" s="3" t="str">
        <f t="shared" ref="F3786:F3849" si="59">IF(G3786&lt;10,"Retail","Wholesale")</f>
        <v>Retail</v>
      </c>
      <c r="G3786" s="3">
        <v>5</v>
      </c>
      <c r="H3786" s="57"/>
    </row>
    <row r="3787" spans="1:8">
      <c r="A3787" s="57"/>
      <c r="B3787" s="57"/>
      <c r="C3787" s="176">
        <v>42245.489600000001</v>
      </c>
      <c r="D3787" s="3" t="s">
        <v>445</v>
      </c>
      <c r="E3787" s="3" t="s">
        <v>450</v>
      </c>
      <c r="F3787" s="3" t="str">
        <f t="shared" si="59"/>
        <v>Retail</v>
      </c>
      <c r="G3787" s="3">
        <v>2</v>
      </c>
      <c r="H3787" s="57"/>
    </row>
    <row r="3788" spans="1:8">
      <c r="A3788" s="57"/>
      <c r="B3788" s="57"/>
      <c r="C3788" s="176">
        <v>42204.302100000001</v>
      </c>
      <c r="D3788" s="3" t="s">
        <v>446</v>
      </c>
      <c r="E3788" s="3" t="s">
        <v>114</v>
      </c>
      <c r="F3788" s="3" t="str">
        <f t="shared" si="59"/>
        <v>Retail</v>
      </c>
      <c r="G3788" s="3">
        <v>3</v>
      </c>
      <c r="H3788" s="57"/>
    </row>
    <row r="3789" spans="1:8">
      <c r="A3789" s="57"/>
      <c r="B3789" s="57"/>
      <c r="C3789" s="176">
        <v>42228.138200000001</v>
      </c>
      <c r="D3789" s="3" t="s">
        <v>445</v>
      </c>
      <c r="E3789" s="3" t="s">
        <v>10</v>
      </c>
      <c r="F3789" s="3" t="str">
        <f t="shared" si="59"/>
        <v>Retail</v>
      </c>
      <c r="G3789" s="3">
        <v>7</v>
      </c>
      <c r="H3789" s="57"/>
    </row>
    <row r="3790" spans="1:8">
      <c r="A3790" s="57"/>
      <c r="B3790" s="57"/>
      <c r="C3790" s="176">
        <v>42218.115299999998</v>
      </c>
      <c r="D3790" s="3" t="s">
        <v>447</v>
      </c>
      <c r="E3790" s="3" t="s">
        <v>453</v>
      </c>
      <c r="F3790" s="3" t="str">
        <f t="shared" si="59"/>
        <v>Wholesale</v>
      </c>
      <c r="G3790" s="3">
        <v>61</v>
      </c>
      <c r="H3790" s="57"/>
    </row>
    <row r="3791" spans="1:8">
      <c r="A3791" s="57"/>
      <c r="B3791" s="57"/>
      <c r="C3791" s="176">
        <v>42356.159</v>
      </c>
      <c r="D3791" s="3" t="s">
        <v>446</v>
      </c>
      <c r="E3791" s="3" t="s">
        <v>114</v>
      </c>
      <c r="F3791" s="3" t="str">
        <f t="shared" si="59"/>
        <v>Wholesale</v>
      </c>
      <c r="G3791" s="3">
        <v>33</v>
      </c>
      <c r="H3791" s="57"/>
    </row>
    <row r="3792" spans="1:8">
      <c r="A3792" s="57"/>
      <c r="B3792" s="57"/>
      <c r="C3792" s="176">
        <v>42332.478499999997</v>
      </c>
      <c r="D3792" s="3" t="s">
        <v>446</v>
      </c>
      <c r="E3792" s="3" t="s">
        <v>8</v>
      </c>
      <c r="F3792" s="3" t="str">
        <f t="shared" si="59"/>
        <v>Retail</v>
      </c>
      <c r="G3792" s="3">
        <v>6</v>
      </c>
      <c r="H3792" s="57"/>
    </row>
    <row r="3793" spans="1:8">
      <c r="A3793" s="57"/>
      <c r="B3793" s="57"/>
      <c r="C3793" s="176">
        <v>42247.481299999999</v>
      </c>
      <c r="D3793" s="3" t="s">
        <v>446</v>
      </c>
      <c r="E3793" s="3" t="s">
        <v>452</v>
      </c>
      <c r="F3793" s="3" t="str">
        <f t="shared" si="59"/>
        <v>Retail</v>
      </c>
      <c r="G3793" s="3">
        <v>2</v>
      </c>
      <c r="H3793" s="57"/>
    </row>
    <row r="3794" spans="1:8">
      <c r="A3794" s="57"/>
      <c r="B3794" s="57"/>
      <c r="C3794" s="176">
        <v>42259.517399999997</v>
      </c>
      <c r="D3794" s="3" t="s">
        <v>446</v>
      </c>
      <c r="E3794" s="3" t="s">
        <v>6</v>
      </c>
      <c r="F3794" s="3" t="str">
        <f t="shared" si="59"/>
        <v>Retail</v>
      </c>
      <c r="G3794" s="3">
        <v>1</v>
      </c>
      <c r="H3794" s="57"/>
    </row>
    <row r="3795" spans="1:8">
      <c r="A3795" s="57"/>
      <c r="B3795" s="57"/>
      <c r="C3795" s="176">
        <v>42223.548600000002</v>
      </c>
      <c r="D3795" s="3" t="s">
        <v>445</v>
      </c>
      <c r="E3795" s="3" t="s">
        <v>460</v>
      </c>
      <c r="F3795" s="3" t="str">
        <f t="shared" si="59"/>
        <v>Retail</v>
      </c>
      <c r="G3795" s="3">
        <v>1</v>
      </c>
      <c r="H3795" s="57"/>
    </row>
    <row r="3796" spans="1:8">
      <c r="A3796" s="57"/>
      <c r="B3796" s="57"/>
      <c r="C3796" s="176">
        <v>41981.813900000001</v>
      </c>
      <c r="D3796" s="3" t="s">
        <v>449</v>
      </c>
      <c r="E3796" s="3" t="s">
        <v>8</v>
      </c>
      <c r="F3796" s="3" t="str">
        <f t="shared" si="59"/>
        <v>Wholesale</v>
      </c>
      <c r="G3796" s="3">
        <v>36</v>
      </c>
      <c r="H3796" s="57"/>
    </row>
    <row r="3797" spans="1:8">
      <c r="A3797" s="57"/>
      <c r="B3797" s="57"/>
      <c r="C3797" s="176">
        <v>42351.915999999997</v>
      </c>
      <c r="D3797" s="3" t="s">
        <v>445</v>
      </c>
      <c r="E3797" s="3" t="s">
        <v>448</v>
      </c>
      <c r="F3797" s="3" t="str">
        <f t="shared" si="59"/>
        <v>Retail</v>
      </c>
      <c r="G3797" s="3">
        <v>1</v>
      </c>
      <c r="H3797" s="57"/>
    </row>
    <row r="3798" spans="1:8">
      <c r="A3798" s="57"/>
      <c r="B3798" s="57"/>
      <c r="C3798" s="176">
        <v>42239.5285</v>
      </c>
      <c r="D3798" s="3" t="s">
        <v>446</v>
      </c>
      <c r="E3798" s="3" t="s">
        <v>312</v>
      </c>
      <c r="F3798" s="3" t="str">
        <f t="shared" si="59"/>
        <v>Retail</v>
      </c>
      <c r="G3798" s="3">
        <v>3</v>
      </c>
      <c r="H3798" s="57"/>
    </row>
    <row r="3799" spans="1:8">
      <c r="A3799" s="57"/>
      <c r="B3799" s="57"/>
      <c r="C3799" s="176">
        <v>42162.195099999997</v>
      </c>
      <c r="D3799" s="3" t="s">
        <v>445</v>
      </c>
      <c r="E3799" s="3" t="s">
        <v>453</v>
      </c>
      <c r="F3799" s="3" t="str">
        <f t="shared" si="59"/>
        <v>Retail</v>
      </c>
      <c r="G3799" s="3">
        <v>3</v>
      </c>
      <c r="H3799" s="57"/>
    </row>
    <row r="3800" spans="1:8">
      <c r="A3800" s="57"/>
      <c r="B3800" s="57"/>
      <c r="C3800" s="176">
        <v>42309.599999999999</v>
      </c>
      <c r="D3800" s="3" t="s">
        <v>445</v>
      </c>
      <c r="E3800" s="3" t="s">
        <v>453</v>
      </c>
      <c r="F3800" s="3" t="str">
        <f t="shared" si="59"/>
        <v>Retail</v>
      </c>
      <c r="G3800" s="3">
        <v>2</v>
      </c>
      <c r="H3800" s="57"/>
    </row>
    <row r="3801" spans="1:8">
      <c r="A3801" s="57"/>
      <c r="B3801" s="57"/>
      <c r="C3801" s="176">
        <v>42358.769399999997</v>
      </c>
      <c r="D3801" s="3" t="s">
        <v>447</v>
      </c>
      <c r="E3801" s="3" t="s">
        <v>453</v>
      </c>
      <c r="F3801" s="3" t="str">
        <f t="shared" si="59"/>
        <v>Wholesale</v>
      </c>
      <c r="G3801" s="3">
        <v>38</v>
      </c>
      <c r="H3801" s="57"/>
    </row>
    <row r="3802" spans="1:8">
      <c r="A3802" s="57"/>
      <c r="B3802" s="57"/>
      <c r="C3802" s="176">
        <v>42246.772199999999</v>
      </c>
      <c r="D3802" s="3" t="s">
        <v>449</v>
      </c>
      <c r="E3802" s="3" t="s">
        <v>453</v>
      </c>
      <c r="F3802" s="3" t="str">
        <f t="shared" si="59"/>
        <v>Wholesale</v>
      </c>
      <c r="G3802" s="3">
        <v>86</v>
      </c>
      <c r="H3802" s="57"/>
    </row>
    <row r="3803" spans="1:8">
      <c r="A3803" s="57"/>
      <c r="B3803" s="57"/>
      <c r="C3803" s="176">
        <v>42302.518100000001</v>
      </c>
      <c r="D3803" s="3" t="s">
        <v>449</v>
      </c>
      <c r="E3803" s="3" t="s">
        <v>453</v>
      </c>
      <c r="F3803" s="3" t="str">
        <f t="shared" si="59"/>
        <v>Retail</v>
      </c>
      <c r="G3803" s="3">
        <v>6</v>
      </c>
      <c r="H3803" s="57"/>
    </row>
    <row r="3804" spans="1:8">
      <c r="A3804" s="57"/>
      <c r="B3804" s="57"/>
      <c r="C3804" s="176">
        <v>42150.539599999996</v>
      </c>
      <c r="D3804" s="3" t="s">
        <v>449</v>
      </c>
      <c r="E3804" s="3" t="s">
        <v>457</v>
      </c>
      <c r="F3804" s="3" t="str">
        <f t="shared" si="59"/>
        <v>Wholesale</v>
      </c>
      <c r="G3804" s="3">
        <v>38</v>
      </c>
      <c r="H3804" s="57"/>
    </row>
    <row r="3805" spans="1:8">
      <c r="A3805" s="57"/>
      <c r="B3805" s="57"/>
      <c r="C3805" s="176">
        <v>42336.4931</v>
      </c>
      <c r="D3805" s="3" t="s">
        <v>449</v>
      </c>
      <c r="E3805" s="3" t="s">
        <v>453</v>
      </c>
      <c r="F3805" s="3" t="str">
        <f t="shared" si="59"/>
        <v>Retail</v>
      </c>
      <c r="G3805" s="3">
        <v>2</v>
      </c>
      <c r="H3805" s="57"/>
    </row>
    <row r="3806" spans="1:8">
      <c r="A3806" s="57"/>
      <c r="B3806" s="57"/>
      <c r="C3806" s="176">
        <v>42260.161800000002</v>
      </c>
      <c r="D3806" s="3" t="s">
        <v>447</v>
      </c>
      <c r="E3806" s="3" t="s">
        <v>453</v>
      </c>
      <c r="F3806" s="3" t="str">
        <f t="shared" si="59"/>
        <v>Retail</v>
      </c>
      <c r="G3806" s="3">
        <v>2</v>
      </c>
      <c r="H3806" s="57"/>
    </row>
    <row r="3807" spans="1:8">
      <c r="A3807" s="57"/>
      <c r="B3807" s="57"/>
      <c r="C3807" s="176">
        <v>42258.757599999997</v>
      </c>
      <c r="D3807" s="3" t="s">
        <v>447</v>
      </c>
      <c r="E3807" s="3" t="s">
        <v>455</v>
      </c>
      <c r="F3807" s="3" t="str">
        <f t="shared" si="59"/>
        <v>Retail</v>
      </c>
      <c r="G3807" s="3">
        <v>5</v>
      </c>
      <c r="H3807" s="57"/>
    </row>
    <row r="3808" spans="1:8">
      <c r="A3808" s="57"/>
      <c r="B3808" s="57"/>
      <c r="C3808" s="176">
        <v>42225.506300000001</v>
      </c>
      <c r="D3808" s="3" t="s">
        <v>449</v>
      </c>
      <c r="E3808" s="3" t="s">
        <v>312</v>
      </c>
      <c r="F3808" s="3" t="str">
        <f t="shared" si="59"/>
        <v>Retail</v>
      </c>
      <c r="G3808" s="3">
        <v>2</v>
      </c>
      <c r="H3808" s="57"/>
    </row>
    <row r="3809" spans="1:8">
      <c r="A3809" s="57"/>
      <c r="B3809" s="57"/>
      <c r="C3809" s="176">
        <v>42342.597900000001</v>
      </c>
      <c r="D3809" s="3" t="s">
        <v>445</v>
      </c>
      <c r="E3809" s="3" t="s">
        <v>6</v>
      </c>
      <c r="F3809" s="3" t="str">
        <f t="shared" si="59"/>
        <v>Retail</v>
      </c>
      <c r="G3809" s="3">
        <v>7</v>
      </c>
      <c r="H3809" s="57"/>
    </row>
    <row r="3810" spans="1:8">
      <c r="A3810" s="57"/>
      <c r="B3810" s="57"/>
      <c r="C3810" s="176">
        <v>42130.150699999998</v>
      </c>
      <c r="D3810" s="3" t="s">
        <v>446</v>
      </c>
      <c r="E3810" s="3" t="s">
        <v>453</v>
      </c>
      <c r="F3810" s="3" t="str">
        <f t="shared" si="59"/>
        <v>Wholesale</v>
      </c>
      <c r="G3810" s="3">
        <v>37</v>
      </c>
      <c r="H3810" s="57"/>
    </row>
    <row r="3811" spans="1:8">
      <c r="A3811" s="57"/>
      <c r="B3811" s="57"/>
      <c r="C3811" s="176">
        <v>42322.486100000002</v>
      </c>
      <c r="D3811" s="3" t="s">
        <v>446</v>
      </c>
      <c r="E3811" s="3" t="s">
        <v>453</v>
      </c>
      <c r="F3811" s="3" t="str">
        <f t="shared" si="59"/>
        <v>Wholesale</v>
      </c>
      <c r="G3811" s="3">
        <v>65</v>
      </c>
      <c r="H3811" s="57"/>
    </row>
    <row r="3812" spans="1:8">
      <c r="A3812" s="57"/>
      <c r="B3812" s="57"/>
      <c r="C3812" s="176">
        <v>42144.539599999996</v>
      </c>
      <c r="D3812" s="3" t="s">
        <v>445</v>
      </c>
      <c r="E3812" s="3" t="s">
        <v>453</v>
      </c>
      <c r="F3812" s="3" t="str">
        <f t="shared" si="59"/>
        <v>Wholesale</v>
      </c>
      <c r="G3812" s="3">
        <v>28</v>
      </c>
      <c r="H3812" s="57"/>
    </row>
    <row r="3813" spans="1:8">
      <c r="A3813" s="57"/>
      <c r="B3813" s="57"/>
      <c r="C3813" s="176">
        <v>42339.297899999998</v>
      </c>
      <c r="D3813" s="3" t="s">
        <v>445</v>
      </c>
      <c r="E3813" s="3" t="s">
        <v>452</v>
      </c>
      <c r="F3813" s="3" t="str">
        <f t="shared" si="59"/>
        <v>Wholesale</v>
      </c>
      <c r="G3813" s="3">
        <v>53</v>
      </c>
      <c r="H3813" s="57"/>
    </row>
    <row r="3814" spans="1:8">
      <c r="A3814" s="57"/>
      <c r="B3814" s="57"/>
      <c r="C3814" s="176">
        <v>42190.728499999997</v>
      </c>
      <c r="D3814" s="3" t="s">
        <v>446</v>
      </c>
      <c r="E3814" s="3" t="s">
        <v>312</v>
      </c>
      <c r="F3814" s="3" t="str">
        <f t="shared" si="59"/>
        <v>Wholesale</v>
      </c>
      <c r="G3814" s="3">
        <v>31</v>
      </c>
      <c r="H3814" s="57"/>
    </row>
    <row r="3815" spans="1:8">
      <c r="A3815" s="57"/>
      <c r="B3815" s="57"/>
      <c r="C3815" s="176">
        <v>42354.4882</v>
      </c>
      <c r="D3815" s="3" t="s">
        <v>446</v>
      </c>
      <c r="E3815" s="3" t="s">
        <v>312</v>
      </c>
      <c r="F3815" s="3" t="str">
        <f t="shared" si="59"/>
        <v>Retail</v>
      </c>
      <c r="G3815" s="3">
        <v>3</v>
      </c>
      <c r="H3815" s="57"/>
    </row>
    <row r="3816" spans="1:8">
      <c r="A3816" s="57"/>
      <c r="B3816" s="57"/>
      <c r="C3816" s="176">
        <v>42175.736100000002</v>
      </c>
      <c r="D3816" s="3" t="s">
        <v>449</v>
      </c>
      <c r="E3816" s="3" t="s">
        <v>455</v>
      </c>
      <c r="F3816" s="3" t="str">
        <f t="shared" si="59"/>
        <v>Retail</v>
      </c>
      <c r="G3816" s="3">
        <v>5</v>
      </c>
      <c r="H3816" s="57"/>
    </row>
    <row r="3817" spans="1:8">
      <c r="A3817" s="57"/>
      <c r="B3817" s="57"/>
      <c r="C3817" s="176">
        <v>42274.156900000002</v>
      </c>
      <c r="D3817" s="3" t="s">
        <v>445</v>
      </c>
      <c r="E3817" s="3" t="s">
        <v>10</v>
      </c>
      <c r="F3817" s="3" t="str">
        <f t="shared" si="59"/>
        <v>Retail</v>
      </c>
      <c r="G3817" s="3">
        <v>1</v>
      </c>
      <c r="H3817" s="57"/>
    </row>
    <row r="3818" spans="1:8">
      <c r="A3818" s="57"/>
      <c r="B3818" s="57"/>
      <c r="C3818" s="176">
        <v>42060.511100000003</v>
      </c>
      <c r="D3818" s="3" t="s">
        <v>446</v>
      </c>
      <c r="E3818" s="3" t="s">
        <v>6</v>
      </c>
      <c r="F3818" s="3" t="str">
        <f t="shared" si="59"/>
        <v>Retail</v>
      </c>
      <c r="G3818" s="3">
        <v>1</v>
      </c>
      <c r="H3818" s="57"/>
    </row>
    <row r="3819" spans="1:8">
      <c r="A3819" s="57"/>
      <c r="B3819" s="57"/>
      <c r="C3819" s="176">
        <v>42211.522199999999</v>
      </c>
      <c r="D3819" s="3" t="s">
        <v>446</v>
      </c>
      <c r="E3819" s="3" t="s">
        <v>461</v>
      </c>
      <c r="F3819" s="3" t="str">
        <f t="shared" si="59"/>
        <v>Wholesale</v>
      </c>
      <c r="G3819" s="3">
        <v>65</v>
      </c>
      <c r="H3819" s="57"/>
    </row>
    <row r="3820" spans="1:8">
      <c r="A3820" s="57"/>
      <c r="B3820" s="57"/>
      <c r="C3820" s="176">
        <v>42262.470099999999</v>
      </c>
      <c r="D3820" s="3" t="s">
        <v>445</v>
      </c>
      <c r="E3820" s="3" t="s">
        <v>312</v>
      </c>
      <c r="F3820" s="3" t="str">
        <f t="shared" si="59"/>
        <v>Wholesale</v>
      </c>
      <c r="G3820" s="3">
        <v>28</v>
      </c>
      <c r="H3820" s="57"/>
    </row>
    <row r="3821" spans="1:8">
      <c r="A3821" s="57"/>
      <c r="B3821" s="57"/>
      <c r="C3821" s="176">
        <v>41985.8056</v>
      </c>
      <c r="D3821" s="3" t="s">
        <v>445</v>
      </c>
      <c r="E3821" s="3" t="s">
        <v>453</v>
      </c>
      <c r="F3821" s="3" t="str">
        <f t="shared" si="59"/>
        <v>Wholesale</v>
      </c>
      <c r="G3821" s="3">
        <v>43</v>
      </c>
      <c r="H3821" s="57"/>
    </row>
    <row r="3822" spans="1:8">
      <c r="A3822" s="57"/>
      <c r="B3822" s="57"/>
      <c r="C3822" s="176">
        <v>41985.4951</v>
      </c>
      <c r="D3822" s="3" t="s">
        <v>446</v>
      </c>
      <c r="E3822" s="3" t="s">
        <v>7</v>
      </c>
      <c r="F3822" s="3" t="str">
        <f t="shared" si="59"/>
        <v>Retail</v>
      </c>
      <c r="G3822" s="3">
        <v>1</v>
      </c>
      <c r="H3822" s="57"/>
    </row>
    <row r="3823" spans="1:8">
      <c r="A3823" s="57"/>
      <c r="B3823" s="57"/>
      <c r="C3823" s="176">
        <v>42220.093800000002</v>
      </c>
      <c r="D3823" s="3" t="s">
        <v>449</v>
      </c>
      <c r="E3823" s="3" t="s">
        <v>453</v>
      </c>
      <c r="F3823" s="3" t="str">
        <f t="shared" si="59"/>
        <v>Wholesale</v>
      </c>
      <c r="G3823" s="3">
        <v>61</v>
      </c>
      <c r="H3823" s="57"/>
    </row>
    <row r="3824" spans="1:8">
      <c r="A3824" s="57"/>
      <c r="B3824" s="57"/>
      <c r="C3824" s="176">
        <v>42333.534</v>
      </c>
      <c r="D3824" s="3" t="s">
        <v>449</v>
      </c>
      <c r="E3824" s="3" t="s">
        <v>7</v>
      </c>
      <c r="F3824" s="3" t="str">
        <f t="shared" si="59"/>
        <v>Retail</v>
      </c>
      <c r="G3824" s="3">
        <v>2</v>
      </c>
      <c r="H3824" s="57"/>
    </row>
    <row r="3825" spans="1:8">
      <c r="A3825" s="57"/>
      <c r="B3825" s="57"/>
      <c r="C3825" s="176">
        <v>42262.506300000001</v>
      </c>
      <c r="D3825" s="3" t="s">
        <v>445</v>
      </c>
      <c r="E3825" s="3" t="s">
        <v>453</v>
      </c>
      <c r="F3825" s="3" t="str">
        <f t="shared" si="59"/>
        <v>Wholesale</v>
      </c>
      <c r="G3825" s="3">
        <v>26</v>
      </c>
      <c r="H3825" s="57"/>
    </row>
    <row r="3826" spans="1:8">
      <c r="A3826" s="57"/>
      <c r="B3826" s="57"/>
      <c r="C3826" s="176">
        <v>42127.210400000004</v>
      </c>
      <c r="D3826" s="3" t="s">
        <v>447</v>
      </c>
      <c r="E3826" s="3" t="s">
        <v>114</v>
      </c>
      <c r="F3826" s="3" t="str">
        <f t="shared" si="59"/>
        <v>Wholesale</v>
      </c>
      <c r="G3826" s="3">
        <v>35</v>
      </c>
      <c r="H3826" s="57"/>
    </row>
    <row r="3827" spans="1:8">
      <c r="A3827" s="57"/>
      <c r="B3827" s="57"/>
      <c r="C3827" s="176">
        <v>42117.563900000001</v>
      </c>
      <c r="D3827" s="3" t="s">
        <v>445</v>
      </c>
      <c r="E3827" s="3" t="s">
        <v>312</v>
      </c>
      <c r="F3827" s="3" t="str">
        <f t="shared" si="59"/>
        <v>Wholesale</v>
      </c>
      <c r="G3827" s="3">
        <v>56</v>
      </c>
      <c r="H3827" s="57"/>
    </row>
    <row r="3828" spans="1:8">
      <c r="A3828" s="57"/>
      <c r="B3828" s="57"/>
      <c r="C3828" s="176">
        <v>42100.302100000001</v>
      </c>
      <c r="D3828" s="3" t="s">
        <v>447</v>
      </c>
      <c r="E3828" s="3" t="s">
        <v>110</v>
      </c>
      <c r="F3828" s="3" t="str">
        <f t="shared" si="59"/>
        <v>Wholesale</v>
      </c>
      <c r="G3828" s="3">
        <v>36</v>
      </c>
      <c r="H3828" s="57"/>
    </row>
    <row r="3829" spans="1:8">
      <c r="A3829" s="57"/>
      <c r="B3829" s="57"/>
      <c r="C3829" s="176">
        <v>42211.545100000003</v>
      </c>
      <c r="D3829" s="3" t="s">
        <v>447</v>
      </c>
      <c r="E3829" s="3" t="s">
        <v>461</v>
      </c>
      <c r="F3829" s="3" t="str">
        <f t="shared" si="59"/>
        <v>Wholesale</v>
      </c>
      <c r="G3829" s="3">
        <v>29</v>
      </c>
      <c r="H3829" s="57"/>
    </row>
    <row r="3830" spans="1:8">
      <c r="A3830" s="57"/>
      <c r="B3830" s="57"/>
      <c r="C3830" s="176">
        <v>42361.201399999998</v>
      </c>
      <c r="D3830" s="3" t="s">
        <v>449</v>
      </c>
      <c r="E3830" s="3" t="s">
        <v>453</v>
      </c>
      <c r="F3830" s="3" t="str">
        <f t="shared" si="59"/>
        <v>Retail</v>
      </c>
      <c r="G3830" s="3">
        <v>7</v>
      </c>
      <c r="H3830" s="57"/>
    </row>
    <row r="3831" spans="1:8">
      <c r="A3831" s="57"/>
      <c r="B3831" s="57"/>
      <c r="C3831" s="176">
        <v>41983.524299999997</v>
      </c>
      <c r="D3831" s="3" t="s">
        <v>445</v>
      </c>
      <c r="E3831" s="3" t="s">
        <v>114</v>
      </c>
      <c r="F3831" s="3" t="str">
        <f t="shared" si="59"/>
        <v>Retail</v>
      </c>
      <c r="G3831" s="3">
        <v>2</v>
      </c>
      <c r="H3831" s="57"/>
    </row>
    <row r="3832" spans="1:8">
      <c r="A3832" s="57"/>
      <c r="B3832" s="57"/>
      <c r="C3832" s="176">
        <v>42228.789599999996</v>
      </c>
      <c r="D3832" s="3" t="s">
        <v>449</v>
      </c>
      <c r="E3832" s="3" t="s">
        <v>453</v>
      </c>
      <c r="F3832" s="3" t="str">
        <f t="shared" si="59"/>
        <v>Retail</v>
      </c>
      <c r="G3832" s="3">
        <v>1</v>
      </c>
      <c r="H3832" s="57"/>
    </row>
    <row r="3833" spans="1:8">
      <c r="A3833" s="57"/>
      <c r="B3833" s="57"/>
      <c r="C3833" s="176">
        <v>42348.513899999998</v>
      </c>
      <c r="D3833" s="3" t="s">
        <v>446</v>
      </c>
      <c r="E3833" s="3" t="s">
        <v>112</v>
      </c>
      <c r="F3833" s="3" t="str">
        <f t="shared" si="59"/>
        <v>Wholesale</v>
      </c>
      <c r="G3833" s="3">
        <v>43</v>
      </c>
      <c r="H3833" s="57"/>
    </row>
    <row r="3834" spans="1:8">
      <c r="A3834" s="57"/>
      <c r="B3834" s="57"/>
      <c r="C3834" s="176">
        <v>42342.463900000002</v>
      </c>
      <c r="D3834" s="3" t="s">
        <v>449</v>
      </c>
      <c r="E3834" s="3" t="s">
        <v>457</v>
      </c>
      <c r="F3834" s="3" t="str">
        <f t="shared" si="59"/>
        <v>Retail</v>
      </c>
      <c r="G3834" s="3">
        <v>4</v>
      </c>
      <c r="H3834" s="57"/>
    </row>
    <row r="3835" spans="1:8">
      <c r="A3835" s="57"/>
      <c r="B3835" s="57"/>
      <c r="C3835" s="176">
        <v>41985.018799999998</v>
      </c>
      <c r="D3835" s="3" t="s">
        <v>446</v>
      </c>
      <c r="E3835" s="3" t="s">
        <v>454</v>
      </c>
      <c r="F3835" s="3" t="str">
        <f t="shared" si="59"/>
        <v>Retail</v>
      </c>
      <c r="G3835" s="3">
        <v>2</v>
      </c>
      <c r="H3835" s="57"/>
    </row>
    <row r="3836" spans="1:8">
      <c r="A3836" s="57"/>
      <c r="B3836" s="57"/>
      <c r="C3836" s="176">
        <v>42104.465300000003</v>
      </c>
      <c r="D3836" s="3" t="s">
        <v>445</v>
      </c>
      <c r="E3836" s="3" t="s">
        <v>458</v>
      </c>
      <c r="F3836" s="3" t="str">
        <f t="shared" si="59"/>
        <v>Retail</v>
      </c>
      <c r="G3836" s="3">
        <v>2</v>
      </c>
      <c r="H3836" s="57"/>
    </row>
    <row r="3837" spans="1:8">
      <c r="A3837" s="57"/>
      <c r="B3837" s="57"/>
      <c r="C3837" s="176">
        <v>41987.097900000001</v>
      </c>
      <c r="D3837" s="3" t="s">
        <v>447</v>
      </c>
      <c r="E3837" s="3" t="s">
        <v>6</v>
      </c>
      <c r="F3837" s="3" t="str">
        <f t="shared" si="59"/>
        <v>Retail</v>
      </c>
      <c r="G3837" s="3">
        <v>1</v>
      </c>
      <c r="H3837" s="57"/>
    </row>
    <row r="3838" spans="1:8">
      <c r="A3838" s="57"/>
      <c r="B3838" s="57"/>
      <c r="C3838" s="176">
        <v>42308.5285</v>
      </c>
      <c r="D3838" s="3" t="s">
        <v>445</v>
      </c>
      <c r="E3838" s="3" t="s">
        <v>452</v>
      </c>
      <c r="F3838" s="3" t="str">
        <f t="shared" si="59"/>
        <v>Retail</v>
      </c>
      <c r="G3838" s="3">
        <v>2</v>
      </c>
      <c r="H3838" s="57"/>
    </row>
    <row r="3839" spans="1:8">
      <c r="A3839" s="57"/>
      <c r="B3839" s="57"/>
      <c r="C3839" s="176">
        <v>42113.551399999997</v>
      </c>
      <c r="D3839" s="3" t="s">
        <v>445</v>
      </c>
      <c r="E3839" s="3" t="s">
        <v>453</v>
      </c>
      <c r="F3839" s="3" t="str">
        <f t="shared" si="59"/>
        <v>Retail</v>
      </c>
      <c r="G3839" s="3">
        <v>1</v>
      </c>
      <c r="H3839" s="57"/>
    </row>
    <row r="3840" spans="1:8">
      <c r="A3840" s="57"/>
      <c r="B3840" s="57"/>
      <c r="C3840" s="176">
        <v>42294.109700000001</v>
      </c>
      <c r="D3840" s="3" t="s">
        <v>449</v>
      </c>
      <c r="E3840" s="3" t="s">
        <v>453</v>
      </c>
      <c r="F3840" s="3" t="str">
        <f t="shared" si="59"/>
        <v>Retail</v>
      </c>
      <c r="G3840" s="3">
        <v>9</v>
      </c>
      <c r="H3840" s="57"/>
    </row>
    <row r="3841" spans="1:8">
      <c r="A3841" s="57"/>
      <c r="B3841" s="57"/>
      <c r="C3841" s="176">
        <v>41986.1826</v>
      </c>
      <c r="D3841" s="3" t="s">
        <v>445</v>
      </c>
      <c r="E3841" s="3" t="s">
        <v>114</v>
      </c>
      <c r="F3841" s="3" t="str">
        <f t="shared" si="59"/>
        <v>Wholesale</v>
      </c>
      <c r="G3841" s="3">
        <v>39</v>
      </c>
      <c r="H3841" s="57"/>
    </row>
    <row r="3842" spans="1:8">
      <c r="A3842" s="57"/>
      <c r="B3842" s="57"/>
      <c r="C3842" s="176">
        <v>42339.7549</v>
      </c>
      <c r="D3842" s="3" t="s">
        <v>447</v>
      </c>
      <c r="E3842" s="3" t="s">
        <v>453</v>
      </c>
      <c r="F3842" s="3" t="str">
        <f t="shared" si="59"/>
        <v>Wholesale</v>
      </c>
      <c r="G3842" s="3">
        <v>15</v>
      </c>
      <c r="H3842" s="57"/>
    </row>
    <row r="3843" spans="1:8">
      <c r="A3843" s="57"/>
      <c r="B3843" s="57"/>
      <c r="C3843" s="176">
        <v>42274.097900000001</v>
      </c>
      <c r="D3843" s="3" t="s">
        <v>447</v>
      </c>
      <c r="E3843" s="3" t="s">
        <v>9</v>
      </c>
      <c r="F3843" s="3" t="str">
        <f t="shared" si="59"/>
        <v>Retail</v>
      </c>
      <c r="G3843" s="3">
        <v>1</v>
      </c>
      <c r="H3843" s="57"/>
    </row>
    <row r="3844" spans="1:8">
      <c r="A3844" s="57"/>
      <c r="B3844" s="57"/>
      <c r="C3844" s="176">
        <v>42293.927100000001</v>
      </c>
      <c r="D3844" s="3" t="s">
        <v>445</v>
      </c>
      <c r="E3844" s="3" t="s">
        <v>10</v>
      </c>
      <c r="F3844" s="3" t="str">
        <f t="shared" si="59"/>
        <v>Retail</v>
      </c>
      <c r="G3844" s="3">
        <v>4</v>
      </c>
      <c r="H3844" s="57"/>
    </row>
    <row r="3845" spans="1:8">
      <c r="A3845" s="57"/>
      <c r="B3845" s="57"/>
      <c r="C3845" s="176">
        <v>42313.527099999999</v>
      </c>
      <c r="D3845" s="3" t="s">
        <v>445</v>
      </c>
      <c r="E3845" s="3" t="s">
        <v>10</v>
      </c>
      <c r="F3845" s="3" t="str">
        <f t="shared" si="59"/>
        <v>Retail</v>
      </c>
      <c r="G3845" s="3">
        <v>3</v>
      </c>
      <c r="H3845" s="57"/>
    </row>
    <row r="3846" spans="1:8">
      <c r="A3846" s="57"/>
      <c r="B3846" s="57"/>
      <c r="C3846" s="176">
        <v>42292.750699999997</v>
      </c>
      <c r="D3846" s="3" t="s">
        <v>446</v>
      </c>
      <c r="E3846" s="3" t="s">
        <v>312</v>
      </c>
      <c r="F3846" s="3" t="str">
        <f t="shared" si="59"/>
        <v>Wholesale</v>
      </c>
      <c r="G3846" s="3">
        <v>29</v>
      </c>
      <c r="H3846" s="57"/>
    </row>
    <row r="3847" spans="1:8">
      <c r="A3847" s="57"/>
      <c r="B3847" s="57"/>
      <c r="C3847" s="176">
        <v>41983.477800000001</v>
      </c>
      <c r="D3847" s="3" t="s">
        <v>447</v>
      </c>
      <c r="E3847" s="3" t="s">
        <v>6</v>
      </c>
      <c r="F3847" s="3" t="str">
        <f t="shared" si="59"/>
        <v>Wholesale</v>
      </c>
      <c r="G3847" s="3">
        <v>28</v>
      </c>
      <c r="H3847" s="57"/>
    </row>
    <row r="3848" spans="1:8">
      <c r="A3848" s="57"/>
      <c r="B3848" s="57"/>
      <c r="C3848" s="176">
        <v>42302.419399999999</v>
      </c>
      <c r="D3848" s="3" t="s">
        <v>446</v>
      </c>
      <c r="E3848" s="3" t="s">
        <v>110</v>
      </c>
      <c r="F3848" s="3" t="str">
        <f t="shared" si="59"/>
        <v>Wholesale</v>
      </c>
      <c r="G3848" s="3">
        <v>31</v>
      </c>
      <c r="H3848" s="57"/>
    </row>
    <row r="3849" spans="1:8">
      <c r="A3849" s="57"/>
      <c r="B3849" s="57"/>
      <c r="C3849" s="176">
        <v>41984.164599999996</v>
      </c>
      <c r="D3849" s="3" t="s">
        <v>446</v>
      </c>
      <c r="E3849" s="3" t="s">
        <v>312</v>
      </c>
      <c r="F3849" s="3" t="str">
        <f t="shared" si="59"/>
        <v>Retail</v>
      </c>
      <c r="G3849" s="3">
        <v>4</v>
      </c>
      <c r="H3849" s="57"/>
    </row>
    <row r="3850" spans="1:8">
      <c r="A3850" s="57"/>
      <c r="B3850" s="57"/>
      <c r="C3850" s="176">
        <v>42242.108999999997</v>
      </c>
      <c r="D3850" s="3" t="s">
        <v>449</v>
      </c>
      <c r="E3850" s="3" t="s">
        <v>10</v>
      </c>
      <c r="F3850" s="3" t="str">
        <f t="shared" ref="F3850:F3913" si="60">IF(G3850&lt;10,"Retail","Wholesale")</f>
        <v>Wholesale</v>
      </c>
      <c r="G3850" s="3">
        <v>27</v>
      </c>
      <c r="H3850" s="57"/>
    </row>
    <row r="3851" spans="1:8">
      <c r="A3851" s="57"/>
      <c r="B3851" s="57"/>
      <c r="C3851" s="176">
        <v>42338.3986</v>
      </c>
      <c r="D3851" s="3" t="s">
        <v>446</v>
      </c>
      <c r="E3851" s="3" t="s">
        <v>312</v>
      </c>
      <c r="F3851" s="3" t="str">
        <f t="shared" si="60"/>
        <v>Wholesale</v>
      </c>
      <c r="G3851" s="3">
        <v>31</v>
      </c>
      <c r="H3851" s="57"/>
    </row>
    <row r="3852" spans="1:8">
      <c r="A3852" s="57"/>
      <c r="B3852" s="57"/>
      <c r="C3852" s="176">
        <v>42240.5118</v>
      </c>
      <c r="D3852" s="3" t="s">
        <v>445</v>
      </c>
      <c r="E3852" s="3" t="s">
        <v>460</v>
      </c>
      <c r="F3852" s="3" t="str">
        <f t="shared" si="60"/>
        <v>Retail</v>
      </c>
      <c r="G3852" s="3">
        <v>5</v>
      </c>
      <c r="H3852" s="57"/>
    </row>
    <row r="3853" spans="1:8">
      <c r="A3853" s="57"/>
      <c r="B3853" s="57"/>
      <c r="C3853" s="176">
        <v>42154.941700000003</v>
      </c>
      <c r="D3853" s="3" t="s">
        <v>446</v>
      </c>
      <c r="E3853" s="3" t="s">
        <v>8</v>
      </c>
      <c r="F3853" s="3" t="str">
        <f t="shared" si="60"/>
        <v>Wholesale</v>
      </c>
      <c r="G3853" s="3">
        <v>58</v>
      </c>
      <c r="H3853" s="57"/>
    </row>
    <row r="3854" spans="1:8">
      <c r="A3854" s="57"/>
      <c r="B3854" s="57"/>
      <c r="C3854" s="176">
        <v>42338.744400000003</v>
      </c>
      <c r="D3854" s="3" t="s">
        <v>445</v>
      </c>
      <c r="E3854" s="3" t="s">
        <v>112</v>
      </c>
      <c r="F3854" s="3" t="str">
        <f t="shared" si="60"/>
        <v>Retail</v>
      </c>
      <c r="G3854" s="3">
        <v>1</v>
      </c>
      <c r="H3854" s="57"/>
    </row>
    <row r="3855" spans="1:8">
      <c r="A3855" s="57"/>
      <c r="B3855" s="57"/>
      <c r="C3855" s="176">
        <v>42147.119400000003</v>
      </c>
      <c r="D3855" s="3" t="s">
        <v>445</v>
      </c>
      <c r="E3855" s="3" t="s">
        <v>6</v>
      </c>
      <c r="F3855" s="3" t="str">
        <f t="shared" si="60"/>
        <v>Retail</v>
      </c>
      <c r="G3855" s="3">
        <v>3</v>
      </c>
      <c r="H3855" s="57"/>
    </row>
    <row r="3856" spans="1:8">
      <c r="A3856" s="57"/>
      <c r="B3856" s="57"/>
      <c r="C3856" s="176">
        <v>42200.457600000002</v>
      </c>
      <c r="D3856" s="3" t="s">
        <v>447</v>
      </c>
      <c r="E3856" s="3" t="s">
        <v>453</v>
      </c>
      <c r="F3856" s="3" t="str">
        <f t="shared" si="60"/>
        <v>Retail</v>
      </c>
      <c r="G3856" s="3">
        <v>7</v>
      </c>
      <c r="H3856" s="57"/>
    </row>
    <row r="3857" spans="1:8">
      <c r="A3857" s="57"/>
      <c r="B3857" s="57"/>
      <c r="C3857" s="176">
        <v>42272.722199999997</v>
      </c>
      <c r="D3857" s="3" t="s">
        <v>445</v>
      </c>
      <c r="E3857" s="3" t="s">
        <v>451</v>
      </c>
      <c r="F3857" s="3" t="str">
        <f t="shared" si="60"/>
        <v>Retail</v>
      </c>
      <c r="G3857" s="3">
        <v>8</v>
      </c>
      <c r="H3857" s="57"/>
    </row>
    <row r="3858" spans="1:8">
      <c r="A3858" s="57"/>
      <c r="B3858" s="57"/>
      <c r="C3858" s="176">
        <v>42196.517399999997</v>
      </c>
      <c r="D3858" s="3" t="s">
        <v>449</v>
      </c>
      <c r="E3858" s="3" t="s">
        <v>458</v>
      </c>
      <c r="F3858" s="3" t="str">
        <f t="shared" si="60"/>
        <v>Retail</v>
      </c>
      <c r="G3858" s="3">
        <v>1</v>
      </c>
      <c r="H3858" s="57"/>
    </row>
    <row r="3859" spans="1:8">
      <c r="A3859" s="57"/>
      <c r="B3859" s="57"/>
      <c r="C3859" s="176">
        <v>42348.465300000003</v>
      </c>
      <c r="D3859" s="3" t="s">
        <v>445</v>
      </c>
      <c r="E3859" s="3" t="s">
        <v>6</v>
      </c>
      <c r="F3859" s="3" t="str">
        <f t="shared" si="60"/>
        <v>Wholesale</v>
      </c>
      <c r="G3859" s="3">
        <v>50</v>
      </c>
      <c r="H3859" s="57"/>
    </row>
    <row r="3860" spans="1:8">
      <c r="A3860" s="57"/>
      <c r="B3860" s="57"/>
      <c r="C3860" s="176">
        <v>42152.784699999997</v>
      </c>
      <c r="D3860" s="3" t="s">
        <v>445</v>
      </c>
      <c r="E3860" s="3" t="s">
        <v>114</v>
      </c>
      <c r="F3860" s="3" t="str">
        <f t="shared" si="60"/>
        <v>Retail</v>
      </c>
      <c r="G3860" s="3">
        <v>2</v>
      </c>
      <c r="H3860" s="57"/>
    </row>
    <row r="3861" spans="1:8">
      <c r="A3861" s="57"/>
      <c r="B3861" s="57"/>
      <c r="C3861" s="176">
        <v>42250.769399999997</v>
      </c>
      <c r="D3861" s="3" t="s">
        <v>445</v>
      </c>
      <c r="E3861" s="3" t="s">
        <v>452</v>
      </c>
      <c r="F3861" s="3" t="str">
        <f t="shared" si="60"/>
        <v>Wholesale</v>
      </c>
      <c r="G3861" s="3">
        <v>28</v>
      </c>
      <c r="H3861" s="57"/>
    </row>
    <row r="3862" spans="1:8">
      <c r="A3862" s="57"/>
      <c r="B3862" s="57"/>
      <c r="C3862" s="176">
        <v>42346.5069</v>
      </c>
      <c r="D3862" s="3" t="s">
        <v>445</v>
      </c>
      <c r="E3862" s="3" t="s">
        <v>452</v>
      </c>
      <c r="F3862" s="3" t="str">
        <f t="shared" si="60"/>
        <v>Retail</v>
      </c>
      <c r="G3862" s="3">
        <v>6</v>
      </c>
      <c r="H3862" s="57"/>
    </row>
    <row r="3863" spans="1:8">
      <c r="A3863" s="57"/>
      <c r="B3863" s="57"/>
      <c r="C3863" s="176">
        <v>42363.154199999997</v>
      </c>
      <c r="D3863" s="3" t="s">
        <v>447</v>
      </c>
      <c r="E3863" s="3" t="s">
        <v>10</v>
      </c>
      <c r="F3863" s="3" t="str">
        <f t="shared" si="60"/>
        <v>Wholesale</v>
      </c>
      <c r="G3863" s="3">
        <v>25</v>
      </c>
      <c r="H3863" s="57"/>
    </row>
    <row r="3864" spans="1:8">
      <c r="A3864" s="57"/>
      <c r="B3864" s="57"/>
      <c r="C3864" s="176">
        <v>42044.118799999997</v>
      </c>
      <c r="D3864" s="3" t="s">
        <v>447</v>
      </c>
      <c r="E3864" s="3" t="s">
        <v>114</v>
      </c>
      <c r="F3864" s="3" t="str">
        <f t="shared" si="60"/>
        <v>Retail</v>
      </c>
      <c r="G3864" s="3">
        <v>1</v>
      </c>
      <c r="H3864" s="57"/>
    </row>
    <row r="3865" spans="1:8">
      <c r="A3865" s="57"/>
      <c r="B3865" s="57"/>
      <c r="C3865" s="176">
        <v>42338.518799999998</v>
      </c>
      <c r="D3865" s="3" t="s">
        <v>445</v>
      </c>
      <c r="E3865" s="3" t="s">
        <v>453</v>
      </c>
      <c r="F3865" s="3" t="str">
        <f t="shared" si="60"/>
        <v>Retail</v>
      </c>
      <c r="G3865" s="3">
        <v>7</v>
      </c>
      <c r="H3865" s="57"/>
    </row>
    <row r="3866" spans="1:8">
      <c r="A3866" s="57"/>
      <c r="B3866" s="57"/>
      <c r="C3866" s="176">
        <v>42347.6181</v>
      </c>
      <c r="D3866" s="3" t="s">
        <v>445</v>
      </c>
      <c r="E3866" s="3" t="s">
        <v>10</v>
      </c>
      <c r="F3866" s="3" t="str">
        <f t="shared" si="60"/>
        <v>Retail</v>
      </c>
      <c r="G3866" s="3">
        <v>1</v>
      </c>
      <c r="H3866" s="57"/>
    </row>
    <row r="3867" spans="1:8">
      <c r="A3867" s="57"/>
      <c r="B3867" s="57"/>
      <c r="C3867" s="176">
        <v>42235.501400000001</v>
      </c>
      <c r="D3867" s="3" t="s">
        <v>445</v>
      </c>
      <c r="E3867" s="3" t="s">
        <v>453</v>
      </c>
      <c r="F3867" s="3" t="str">
        <f t="shared" si="60"/>
        <v>Wholesale</v>
      </c>
      <c r="G3867" s="3">
        <v>65</v>
      </c>
      <c r="H3867" s="57"/>
    </row>
    <row r="3868" spans="1:8">
      <c r="A3868" s="57"/>
      <c r="B3868" s="57"/>
      <c r="C3868" s="176">
        <v>42331.716</v>
      </c>
      <c r="D3868" s="3" t="s">
        <v>445</v>
      </c>
      <c r="E3868" s="3" t="s">
        <v>453</v>
      </c>
      <c r="F3868" s="3" t="str">
        <f t="shared" si="60"/>
        <v>Wholesale</v>
      </c>
      <c r="G3868" s="3">
        <v>45</v>
      </c>
      <c r="H3868" s="57"/>
    </row>
    <row r="3869" spans="1:8">
      <c r="A3869" s="57"/>
      <c r="B3869" s="57"/>
      <c r="C3869" s="176">
        <v>42351.166700000002</v>
      </c>
      <c r="D3869" s="3" t="s">
        <v>446</v>
      </c>
      <c r="E3869" s="3" t="s">
        <v>110</v>
      </c>
      <c r="F3869" s="3" t="str">
        <f t="shared" si="60"/>
        <v>Wholesale</v>
      </c>
      <c r="G3869" s="3">
        <v>43</v>
      </c>
      <c r="H3869" s="57"/>
    </row>
    <row r="3870" spans="1:8">
      <c r="A3870" s="57"/>
      <c r="B3870" s="57"/>
      <c r="C3870" s="176">
        <v>42350.524299999997</v>
      </c>
      <c r="D3870" s="3" t="s">
        <v>447</v>
      </c>
      <c r="E3870" s="3" t="s">
        <v>453</v>
      </c>
      <c r="F3870" s="3" t="str">
        <f t="shared" si="60"/>
        <v>Wholesale</v>
      </c>
      <c r="G3870" s="3">
        <v>32</v>
      </c>
      <c r="H3870" s="57"/>
    </row>
    <row r="3871" spans="1:8">
      <c r="A3871" s="57"/>
      <c r="B3871" s="57"/>
      <c r="C3871" s="176">
        <v>42280.530599999998</v>
      </c>
      <c r="D3871" s="3" t="s">
        <v>445</v>
      </c>
      <c r="E3871" s="3" t="s">
        <v>451</v>
      </c>
      <c r="F3871" s="3" t="str">
        <f t="shared" si="60"/>
        <v>Retail</v>
      </c>
      <c r="G3871" s="3">
        <v>1</v>
      </c>
      <c r="H3871" s="57"/>
    </row>
    <row r="3872" spans="1:8">
      <c r="A3872" s="57"/>
      <c r="B3872" s="57"/>
      <c r="C3872" s="176">
        <v>42195.510399999999</v>
      </c>
      <c r="D3872" s="3" t="s">
        <v>447</v>
      </c>
      <c r="E3872" s="3" t="s">
        <v>452</v>
      </c>
      <c r="F3872" s="3" t="str">
        <f t="shared" si="60"/>
        <v>Wholesale</v>
      </c>
      <c r="G3872" s="3">
        <v>26</v>
      </c>
      <c r="H3872" s="57"/>
    </row>
    <row r="3873" spans="1:8">
      <c r="A3873" s="57"/>
      <c r="B3873" s="57"/>
      <c r="C3873" s="176">
        <v>42361.482600000003</v>
      </c>
      <c r="D3873" s="3" t="s">
        <v>445</v>
      </c>
      <c r="E3873" s="3" t="s">
        <v>453</v>
      </c>
      <c r="F3873" s="3" t="str">
        <f t="shared" si="60"/>
        <v>Wholesale</v>
      </c>
      <c r="G3873" s="3">
        <v>34</v>
      </c>
      <c r="H3873" s="57"/>
    </row>
    <row r="3874" spans="1:8">
      <c r="A3874" s="57"/>
      <c r="B3874" s="57"/>
      <c r="C3874" s="176">
        <v>41981.752099999998</v>
      </c>
      <c r="D3874" s="3" t="s">
        <v>447</v>
      </c>
      <c r="E3874" s="3" t="s">
        <v>6</v>
      </c>
      <c r="F3874" s="3" t="str">
        <f t="shared" si="60"/>
        <v>Retail</v>
      </c>
      <c r="G3874" s="3">
        <v>5</v>
      </c>
      <c r="H3874" s="57"/>
    </row>
    <row r="3875" spans="1:8">
      <c r="A3875" s="57"/>
      <c r="B3875" s="57"/>
      <c r="C3875" s="176">
        <v>42188.516000000003</v>
      </c>
      <c r="D3875" s="3" t="s">
        <v>447</v>
      </c>
      <c r="E3875" s="3" t="s">
        <v>453</v>
      </c>
      <c r="F3875" s="3" t="str">
        <f t="shared" si="60"/>
        <v>Wholesale</v>
      </c>
      <c r="G3875" s="3">
        <v>70</v>
      </c>
      <c r="H3875" s="57"/>
    </row>
    <row r="3876" spans="1:8">
      <c r="A3876" s="57"/>
      <c r="B3876" s="57"/>
      <c r="C3876" s="176">
        <v>42206.918100000003</v>
      </c>
      <c r="D3876" s="3" t="s">
        <v>446</v>
      </c>
      <c r="E3876" s="3" t="s">
        <v>453</v>
      </c>
      <c r="F3876" s="3" t="str">
        <f t="shared" si="60"/>
        <v>Retail</v>
      </c>
      <c r="G3876" s="3">
        <v>5</v>
      </c>
      <c r="H3876" s="57"/>
    </row>
    <row r="3877" spans="1:8">
      <c r="A3877" s="57"/>
      <c r="B3877" s="57"/>
      <c r="C3877" s="176">
        <v>42356.770799999998</v>
      </c>
      <c r="D3877" s="3" t="s">
        <v>446</v>
      </c>
      <c r="E3877" s="3" t="s">
        <v>453</v>
      </c>
      <c r="F3877" s="3" t="str">
        <f t="shared" si="60"/>
        <v>Retail</v>
      </c>
      <c r="G3877" s="3">
        <v>1</v>
      </c>
      <c r="H3877" s="57"/>
    </row>
    <row r="3878" spans="1:8">
      <c r="A3878" s="57"/>
      <c r="B3878" s="57"/>
      <c r="C3878" s="176">
        <v>41983.049299999999</v>
      </c>
      <c r="D3878" s="3" t="s">
        <v>449</v>
      </c>
      <c r="E3878" s="3" t="s">
        <v>453</v>
      </c>
      <c r="F3878" s="3" t="str">
        <f t="shared" si="60"/>
        <v>Retail</v>
      </c>
      <c r="G3878" s="3">
        <v>8</v>
      </c>
      <c r="H3878" s="57"/>
    </row>
    <row r="3879" spans="1:8">
      <c r="A3879" s="57"/>
      <c r="B3879" s="57"/>
      <c r="C3879" s="176">
        <v>41981.818800000001</v>
      </c>
      <c r="D3879" s="3" t="s">
        <v>445</v>
      </c>
      <c r="E3879" s="3" t="s">
        <v>453</v>
      </c>
      <c r="F3879" s="3" t="str">
        <f t="shared" si="60"/>
        <v>Wholesale</v>
      </c>
      <c r="G3879" s="3">
        <v>31</v>
      </c>
      <c r="H3879" s="57"/>
    </row>
    <row r="3880" spans="1:8">
      <c r="A3880" s="57"/>
      <c r="B3880" s="57"/>
      <c r="C3880" s="176">
        <v>42219.924299999999</v>
      </c>
      <c r="D3880" s="3" t="s">
        <v>445</v>
      </c>
      <c r="E3880" s="3" t="s">
        <v>312</v>
      </c>
      <c r="F3880" s="3" t="str">
        <f t="shared" si="60"/>
        <v>Wholesale</v>
      </c>
      <c r="G3880" s="3">
        <v>32</v>
      </c>
      <c r="H3880" s="57"/>
    </row>
    <row r="3881" spans="1:8">
      <c r="A3881" s="57"/>
      <c r="B3881" s="57"/>
      <c r="C3881" s="176">
        <v>42362.5118</v>
      </c>
      <c r="D3881" s="3" t="s">
        <v>445</v>
      </c>
      <c r="E3881" s="3" t="s">
        <v>453</v>
      </c>
      <c r="F3881" s="3" t="str">
        <f t="shared" si="60"/>
        <v>Wholesale</v>
      </c>
      <c r="G3881" s="3">
        <v>41</v>
      </c>
      <c r="H3881" s="57"/>
    </row>
    <row r="3882" spans="1:8">
      <c r="A3882" s="57"/>
      <c r="B3882" s="57"/>
      <c r="C3882" s="176">
        <v>42281.801399999997</v>
      </c>
      <c r="D3882" s="3" t="s">
        <v>446</v>
      </c>
      <c r="E3882" s="3" t="s">
        <v>114</v>
      </c>
      <c r="F3882" s="3" t="str">
        <f t="shared" si="60"/>
        <v>Retail</v>
      </c>
      <c r="G3882" s="3">
        <v>3</v>
      </c>
      <c r="H3882" s="57"/>
    </row>
    <row r="3883" spans="1:8">
      <c r="A3883" s="57"/>
      <c r="B3883" s="57"/>
      <c r="C3883" s="176">
        <v>42209.475700000003</v>
      </c>
      <c r="D3883" s="3" t="s">
        <v>445</v>
      </c>
      <c r="E3883" s="3" t="s">
        <v>114</v>
      </c>
      <c r="F3883" s="3" t="str">
        <f t="shared" si="60"/>
        <v>Wholesale</v>
      </c>
      <c r="G3883" s="3">
        <v>35</v>
      </c>
      <c r="H3883" s="57"/>
    </row>
    <row r="3884" spans="1:8">
      <c r="A3884" s="57"/>
      <c r="B3884" s="57"/>
      <c r="C3884" s="176">
        <v>42139.772900000004</v>
      </c>
      <c r="D3884" s="3" t="s">
        <v>447</v>
      </c>
      <c r="E3884" s="3" t="s">
        <v>451</v>
      </c>
      <c r="F3884" s="3" t="str">
        <f t="shared" si="60"/>
        <v>Wholesale</v>
      </c>
      <c r="G3884" s="3">
        <v>65</v>
      </c>
      <c r="H3884" s="57"/>
    </row>
    <row r="3885" spans="1:8">
      <c r="A3885" s="57"/>
      <c r="B3885" s="57"/>
      <c r="C3885" s="176">
        <v>42345.779900000001</v>
      </c>
      <c r="D3885" s="3" t="s">
        <v>449</v>
      </c>
      <c r="E3885" s="3" t="s">
        <v>454</v>
      </c>
      <c r="F3885" s="3" t="str">
        <f t="shared" si="60"/>
        <v>Retail</v>
      </c>
      <c r="G3885" s="3">
        <v>4</v>
      </c>
      <c r="H3885" s="57"/>
    </row>
    <row r="3886" spans="1:8">
      <c r="A3886" s="57"/>
      <c r="B3886" s="57"/>
      <c r="C3886" s="176">
        <v>41988.497900000002</v>
      </c>
      <c r="D3886" s="3" t="s">
        <v>445</v>
      </c>
      <c r="E3886" s="3" t="s">
        <v>114</v>
      </c>
      <c r="F3886" s="3" t="str">
        <f t="shared" si="60"/>
        <v>Wholesale</v>
      </c>
      <c r="G3886" s="3">
        <v>70</v>
      </c>
      <c r="H3886" s="57"/>
    </row>
    <row r="3887" spans="1:8">
      <c r="A3887" s="57"/>
      <c r="B3887" s="57"/>
      <c r="C3887" s="176">
        <v>42357.186800000003</v>
      </c>
      <c r="D3887" s="3" t="s">
        <v>445</v>
      </c>
      <c r="E3887" s="3" t="s">
        <v>112</v>
      </c>
      <c r="F3887" s="3" t="str">
        <f t="shared" si="60"/>
        <v>Wholesale</v>
      </c>
      <c r="G3887" s="3">
        <v>70</v>
      </c>
      <c r="H3887" s="57"/>
    </row>
    <row r="3888" spans="1:8">
      <c r="A3888" s="57"/>
      <c r="B3888" s="57"/>
      <c r="C3888" s="176">
        <v>41984.224300000002</v>
      </c>
      <c r="D3888" s="3" t="s">
        <v>449</v>
      </c>
      <c r="E3888" s="3" t="s">
        <v>453</v>
      </c>
      <c r="F3888" s="3" t="str">
        <f t="shared" si="60"/>
        <v>Retail</v>
      </c>
      <c r="G3888" s="3">
        <v>2</v>
      </c>
      <c r="H3888" s="57"/>
    </row>
    <row r="3889" spans="1:8">
      <c r="A3889" s="57"/>
      <c r="B3889" s="57"/>
      <c r="C3889" s="176">
        <v>41984.762499999997</v>
      </c>
      <c r="D3889" s="3" t="s">
        <v>446</v>
      </c>
      <c r="E3889" s="3" t="s">
        <v>448</v>
      </c>
      <c r="F3889" s="3" t="str">
        <f t="shared" si="60"/>
        <v>Retail</v>
      </c>
      <c r="G3889" s="3">
        <v>3</v>
      </c>
      <c r="H3889" s="57"/>
    </row>
    <row r="3890" spans="1:8">
      <c r="A3890" s="57"/>
      <c r="B3890" s="57"/>
      <c r="C3890" s="176">
        <v>42301.8292</v>
      </c>
      <c r="D3890" s="3" t="s">
        <v>445</v>
      </c>
      <c r="E3890" s="3" t="s">
        <v>453</v>
      </c>
      <c r="F3890" s="3" t="str">
        <f t="shared" si="60"/>
        <v>Wholesale</v>
      </c>
      <c r="G3890" s="3">
        <v>43</v>
      </c>
      <c r="H3890" s="57"/>
    </row>
    <row r="3891" spans="1:8">
      <c r="A3891" s="57"/>
      <c r="B3891" s="57"/>
      <c r="C3891" s="176">
        <v>42255.161800000002</v>
      </c>
      <c r="D3891" s="3" t="s">
        <v>445</v>
      </c>
      <c r="E3891" s="3" t="s">
        <v>453</v>
      </c>
      <c r="F3891" s="3" t="str">
        <f t="shared" si="60"/>
        <v>Wholesale</v>
      </c>
      <c r="G3891" s="3">
        <v>40</v>
      </c>
      <c r="H3891" s="57"/>
    </row>
    <row r="3892" spans="1:8">
      <c r="A3892" s="57"/>
      <c r="B3892" s="57"/>
      <c r="C3892" s="176">
        <v>42131.662499999999</v>
      </c>
      <c r="D3892" s="3" t="s">
        <v>447</v>
      </c>
      <c r="E3892" s="3" t="s">
        <v>6</v>
      </c>
      <c r="F3892" s="3" t="str">
        <f t="shared" si="60"/>
        <v>Retail</v>
      </c>
      <c r="G3892" s="3">
        <v>6</v>
      </c>
      <c r="H3892" s="57"/>
    </row>
    <row r="3893" spans="1:8">
      <c r="A3893" s="57"/>
      <c r="B3893" s="57"/>
      <c r="C3893" s="176">
        <v>42028.085400000004</v>
      </c>
      <c r="D3893" s="3" t="s">
        <v>446</v>
      </c>
      <c r="E3893" s="3" t="s">
        <v>452</v>
      </c>
      <c r="F3893" s="3" t="str">
        <f t="shared" si="60"/>
        <v>Retail</v>
      </c>
      <c r="G3893" s="3">
        <v>2</v>
      </c>
      <c r="H3893" s="57"/>
    </row>
    <row r="3894" spans="1:8">
      <c r="A3894" s="57"/>
      <c r="B3894" s="57"/>
      <c r="C3894" s="176">
        <v>42276.479200000002</v>
      </c>
      <c r="D3894" s="3" t="s">
        <v>446</v>
      </c>
      <c r="E3894" s="3" t="s">
        <v>8</v>
      </c>
      <c r="F3894" s="3" t="str">
        <f t="shared" si="60"/>
        <v>Retail</v>
      </c>
      <c r="G3894" s="3">
        <v>3</v>
      </c>
      <c r="H3894" s="57"/>
    </row>
    <row r="3895" spans="1:8">
      <c r="A3895" s="57"/>
      <c r="B3895" s="57"/>
      <c r="C3895" s="176">
        <v>42256.144399999997</v>
      </c>
      <c r="D3895" s="3" t="s">
        <v>445</v>
      </c>
      <c r="E3895" s="3" t="s">
        <v>110</v>
      </c>
      <c r="F3895" s="3" t="str">
        <f t="shared" si="60"/>
        <v>Retail</v>
      </c>
      <c r="G3895" s="3">
        <v>9</v>
      </c>
      <c r="H3895" s="57"/>
    </row>
    <row r="3896" spans="1:8">
      <c r="A3896" s="57"/>
      <c r="B3896" s="57"/>
      <c r="C3896" s="176">
        <v>42358.145100000002</v>
      </c>
      <c r="D3896" s="3" t="s">
        <v>449</v>
      </c>
      <c r="E3896" s="3" t="s">
        <v>114</v>
      </c>
      <c r="F3896" s="3" t="str">
        <f t="shared" si="60"/>
        <v>Retail</v>
      </c>
      <c r="G3896" s="3">
        <v>3</v>
      </c>
      <c r="H3896" s="57"/>
    </row>
    <row r="3897" spans="1:8">
      <c r="A3897" s="57"/>
      <c r="B3897" s="57"/>
      <c r="C3897" s="176">
        <v>42359.781300000002</v>
      </c>
      <c r="D3897" s="3" t="s">
        <v>447</v>
      </c>
      <c r="E3897" s="3" t="s">
        <v>453</v>
      </c>
      <c r="F3897" s="3" t="str">
        <f t="shared" si="60"/>
        <v>Retail</v>
      </c>
      <c r="G3897" s="3">
        <v>4</v>
      </c>
      <c r="H3897" s="57"/>
    </row>
    <row r="3898" spans="1:8">
      <c r="A3898" s="57"/>
      <c r="B3898" s="57"/>
      <c r="C3898" s="176">
        <v>42135.216</v>
      </c>
      <c r="D3898" s="3" t="s">
        <v>449</v>
      </c>
      <c r="E3898" s="3" t="s">
        <v>458</v>
      </c>
      <c r="F3898" s="3" t="str">
        <f t="shared" si="60"/>
        <v>Retail</v>
      </c>
      <c r="G3898" s="3">
        <v>6</v>
      </c>
      <c r="H3898" s="57"/>
    </row>
    <row r="3899" spans="1:8">
      <c r="A3899" s="57"/>
      <c r="B3899" s="57"/>
      <c r="C3899" s="176">
        <v>42170.152800000003</v>
      </c>
      <c r="D3899" s="3" t="s">
        <v>447</v>
      </c>
      <c r="E3899" s="3" t="s">
        <v>453</v>
      </c>
      <c r="F3899" s="3" t="str">
        <f t="shared" si="60"/>
        <v>Wholesale</v>
      </c>
      <c r="G3899" s="3">
        <v>30</v>
      </c>
      <c r="H3899" s="57"/>
    </row>
    <row r="3900" spans="1:8">
      <c r="A3900" s="57"/>
      <c r="B3900" s="57"/>
      <c r="C3900" s="176">
        <v>42222.489600000001</v>
      </c>
      <c r="D3900" s="3" t="s">
        <v>446</v>
      </c>
      <c r="E3900" s="3" t="s">
        <v>10</v>
      </c>
      <c r="F3900" s="3" t="str">
        <f t="shared" si="60"/>
        <v>Wholesale</v>
      </c>
      <c r="G3900" s="3">
        <v>67</v>
      </c>
      <c r="H3900" s="57"/>
    </row>
    <row r="3901" spans="1:8">
      <c r="A3901" s="57"/>
      <c r="B3901" s="57"/>
      <c r="C3901" s="176">
        <v>42122.1875</v>
      </c>
      <c r="D3901" s="3" t="s">
        <v>449</v>
      </c>
      <c r="E3901" s="3" t="s">
        <v>8</v>
      </c>
      <c r="F3901" s="3" t="str">
        <f t="shared" si="60"/>
        <v>Wholesale</v>
      </c>
      <c r="G3901" s="3">
        <v>55</v>
      </c>
      <c r="H3901" s="57"/>
    </row>
    <row r="3902" spans="1:8">
      <c r="A3902" s="57"/>
      <c r="B3902" s="57"/>
      <c r="C3902" s="176">
        <v>41983.600700000003</v>
      </c>
      <c r="D3902" s="3" t="s">
        <v>449</v>
      </c>
      <c r="E3902" s="3" t="s">
        <v>453</v>
      </c>
      <c r="F3902" s="3" t="str">
        <f t="shared" si="60"/>
        <v>Wholesale</v>
      </c>
      <c r="G3902" s="3">
        <v>21</v>
      </c>
      <c r="H3902" s="57"/>
    </row>
    <row r="3903" spans="1:8">
      <c r="A3903" s="57"/>
      <c r="B3903" s="57"/>
      <c r="C3903" s="176">
        <v>42357.139600000002</v>
      </c>
      <c r="D3903" s="3" t="s">
        <v>446</v>
      </c>
      <c r="E3903" s="3" t="s">
        <v>452</v>
      </c>
      <c r="F3903" s="3" t="str">
        <f t="shared" si="60"/>
        <v>Wholesale</v>
      </c>
      <c r="G3903" s="3">
        <v>135</v>
      </c>
      <c r="H3903" s="57"/>
    </row>
    <row r="3904" spans="1:8">
      <c r="A3904" s="57"/>
      <c r="B3904" s="57"/>
      <c r="C3904" s="176">
        <v>42306.724300000002</v>
      </c>
      <c r="D3904" s="3" t="s">
        <v>447</v>
      </c>
      <c r="E3904" s="3" t="s">
        <v>453</v>
      </c>
      <c r="F3904" s="3" t="str">
        <f t="shared" si="60"/>
        <v>Wholesale</v>
      </c>
      <c r="G3904" s="3">
        <v>28</v>
      </c>
      <c r="H3904" s="57"/>
    </row>
    <row r="3905" spans="1:8">
      <c r="A3905" s="57"/>
      <c r="B3905" s="57"/>
      <c r="C3905" s="176">
        <v>42356.727099999996</v>
      </c>
      <c r="D3905" s="3" t="s">
        <v>447</v>
      </c>
      <c r="E3905" s="3" t="s">
        <v>453</v>
      </c>
      <c r="F3905" s="3" t="str">
        <f t="shared" si="60"/>
        <v>Wholesale</v>
      </c>
      <c r="G3905" s="3">
        <v>55</v>
      </c>
      <c r="H3905" s="57"/>
    </row>
    <row r="3906" spans="1:8">
      <c r="A3906" s="57"/>
      <c r="B3906" s="57"/>
      <c r="C3906" s="176">
        <v>42299.525000000001</v>
      </c>
      <c r="D3906" s="3" t="s">
        <v>445</v>
      </c>
      <c r="E3906" s="3" t="s">
        <v>8</v>
      </c>
      <c r="F3906" s="3" t="str">
        <f t="shared" si="60"/>
        <v>Retail</v>
      </c>
      <c r="G3906" s="3">
        <v>3</v>
      </c>
      <c r="H3906" s="57"/>
    </row>
    <row r="3907" spans="1:8">
      <c r="A3907" s="57"/>
      <c r="B3907" s="57"/>
      <c r="C3907" s="176">
        <v>41984.745799999997</v>
      </c>
      <c r="D3907" s="3" t="s">
        <v>447</v>
      </c>
      <c r="E3907" s="3" t="s">
        <v>453</v>
      </c>
      <c r="F3907" s="3" t="str">
        <f t="shared" si="60"/>
        <v>Retail</v>
      </c>
      <c r="G3907" s="3">
        <v>1</v>
      </c>
      <c r="H3907" s="57"/>
    </row>
    <row r="3908" spans="1:8">
      <c r="A3908" s="57"/>
      <c r="B3908" s="57"/>
      <c r="C3908" s="176">
        <v>42164.156300000002</v>
      </c>
      <c r="D3908" s="3" t="s">
        <v>446</v>
      </c>
      <c r="E3908" s="3" t="s">
        <v>453</v>
      </c>
      <c r="F3908" s="3" t="str">
        <f t="shared" si="60"/>
        <v>Retail</v>
      </c>
      <c r="G3908" s="3">
        <v>1</v>
      </c>
      <c r="H3908" s="57"/>
    </row>
    <row r="3909" spans="1:8">
      <c r="A3909" s="57"/>
      <c r="B3909" s="57"/>
      <c r="C3909" s="176">
        <v>41987.834699999999</v>
      </c>
      <c r="D3909" s="3" t="s">
        <v>447</v>
      </c>
      <c r="E3909" s="3" t="s">
        <v>453</v>
      </c>
      <c r="F3909" s="3" t="str">
        <f t="shared" si="60"/>
        <v>Wholesale</v>
      </c>
      <c r="G3909" s="3">
        <v>47</v>
      </c>
      <c r="H3909" s="57"/>
    </row>
    <row r="3910" spans="1:8">
      <c r="A3910" s="57"/>
      <c r="B3910" s="57"/>
      <c r="C3910" s="176">
        <v>42334.227099999996</v>
      </c>
      <c r="D3910" s="3" t="s">
        <v>445</v>
      </c>
      <c r="E3910" s="3" t="s">
        <v>114</v>
      </c>
      <c r="F3910" s="3" t="str">
        <f t="shared" si="60"/>
        <v>Wholesale</v>
      </c>
      <c r="G3910" s="3">
        <v>27</v>
      </c>
      <c r="H3910" s="57"/>
    </row>
    <row r="3911" spans="1:8">
      <c r="A3911" s="57"/>
      <c r="B3911" s="57"/>
      <c r="C3911" s="176">
        <v>42116.434000000001</v>
      </c>
      <c r="D3911" s="3" t="s">
        <v>446</v>
      </c>
      <c r="E3911" s="3" t="s">
        <v>460</v>
      </c>
      <c r="F3911" s="3" t="str">
        <f t="shared" si="60"/>
        <v>Retail</v>
      </c>
      <c r="G3911" s="3">
        <v>2</v>
      </c>
      <c r="H3911" s="57"/>
    </row>
    <row r="3912" spans="1:8">
      <c r="A3912" s="57"/>
      <c r="B3912" s="57"/>
      <c r="C3912" s="176">
        <v>42253.161099999998</v>
      </c>
      <c r="D3912" s="3" t="s">
        <v>445</v>
      </c>
      <c r="E3912" s="3" t="s">
        <v>452</v>
      </c>
      <c r="F3912" s="3" t="str">
        <f t="shared" si="60"/>
        <v>Retail</v>
      </c>
      <c r="G3912" s="3">
        <v>5</v>
      </c>
      <c r="H3912" s="57"/>
    </row>
    <row r="3913" spans="1:8">
      <c r="A3913" s="57"/>
      <c r="B3913" s="57"/>
      <c r="C3913" s="176">
        <v>42208.453500000003</v>
      </c>
      <c r="D3913" s="3" t="s">
        <v>447</v>
      </c>
      <c r="E3913" s="3" t="s">
        <v>460</v>
      </c>
      <c r="F3913" s="3" t="str">
        <f t="shared" si="60"/>
        <v>Retail</v>
      </c>
      <c r="G3913" s="3">
        <v>1</v>
      </c>
      <c r="H3913" s="57"/>
    </row>
    <row r="3914" spans="1:8">
      <c r="A3914" s="57"/>
      <c r="B3914" s="57"/>
      <c r="C3914" s="176">
        <v>42350.518799999998</v>
      </c>
      <c r="D3914" s="3" t="s">
        <v>445</v>
      </c>
      <c r="E3914" s="3" t="s">
        <v>312</v>
      </c>
      <c r="F3914" s="3" t="str">
        <f t="shared" ref="F3914:F3977" si="61">IF(G3914&lt;10,"Retail","Wholesale")</f>
        <v>Retail</v>
      </c>
      <c r="G3914" s="3">
        <v>2</v>
      </c>
      <c r="H3914" s="57"/>
    </row>
    <row r="3915" spans="1:8">
      <c r="A3915" s="57"/>
      <c r="B3915" s="57"/>
      <c r="C3915" s="176">
        <v>42230.743799999997</v>
      </c>
      <c r="D3915" s="3" t="s">
        <v>447</v>
      </c>
      <c r="E3915" s="3" t="s">
        <v>453</v>
      </c>
      <c r="F3915" s="3" t="str">
        <f t="shared" si="61"/>
        <v>Retail</v>
      </c>
      <c r="G3915" s="3">
        <v>3</v>
      </c>
      <c r="H3915" s="57"/>
    </row>
    <row r="3916" spans="1:8">
      <c r="A3916" s="57"/>
      <c r="B3916" s="57"/>
      <c r="C3916" s="176">
        <v>42160.222199999997</v>
      </c>
      <c r="D3916" s="3" t="s">
        <v>449</v>
      </c>
      <c r="E3916" s="3" t="s">
        <v>114</v>
      </c>
      <c r="F3916" s="3" t="str">
        <f t="shared" si="61"/>
        <v>Retail</v>
      </c>
      <c r="G3916" s="3">
        <v>4</v>
      </c>
      <c r="H3916" s="57"/>
    </row>
    <row r="3917" spans="1:8">
      <c r="A3917" s="57"/>
      <c r="B3917" s="57"/>
      <c r="C3917" s="176">
        <v>42198.410400000001</v>
      </c>
      <c r="D3917" s="3" t="s">
        <v>445</v>
      </c>
      <c r="E3917" s="3" t="s">
        <v>453</v>
      </c>
      <c r="F3917" s="3" t="str">
        <f t="shared" si="61"/>
        <v>Retail</v>
      </c>
      <c r="G3917" s="3">
        <v>2</v>
      </c>
      <c r="H3917" s="57"/>
    </row>
    <row r="3918" spans="1:8">
      <c r="A3918" s="57"/>
      <c r="B3918" s="57"/>
      <c r="C3918" s="176">
        <v>42360.1181</v>
      </c>
      <c r="D3918" s="3" t="s">
        <v>445</v>
      </c>
      <c r="E3918" s="3" t="s">
        <v>453</v>
      </c>
      <c r="F3918" s="3" t="str">
        <f t="shared" si="61"/>
        <v>Wholesale</v>
      </c>
      <c r="G3918" s="3">
        <v>50</v>
      </c>
      <c r="H3918" s="57"/>
    </row>
    <row r="3919" spans="1:8">
      <c r="A3919" s="57"/>
      <c r="B3919" s="57"/>
      <c r="C3919" s="176">
        <v>41979.499300000003</v>
      </c>
      <c r="D3919" s="3" t="s">
        <v>446</v>
      </c>
      <c r="E3919" s="3" t="s">
        <v>312</v>
      </c>
      <c r="F3919" s="3" t="str">
        <f t="shared" si="61"/>
        <v>Wholesale</v>
      </c>
      <c r="G3919" s="3">
        <v>26</v>
      </c>
      <c r="H3919" s="57"/>
    </row>
    <row r="3920" spans="1:8">
      <c r="A3920" s="57"/>
      <c r="B3920" s="57"/>
      <c r="C3920" s="176">
        <v>42347.772900000004</v>
      </c>
      <c r="D3920" s="3" t="s">
        <v>445</v>
      </c>
      <c r="E3920" s="3" t="s">
        <v>6</v>
      </c>
      <c r="F3920" s="3" t="str">
        <f t="shared" si="61"/>
        <v>Wholesale</v>
      </c>
      <c r="G3920" s="3">
        <v>40</v>
      </c>
      <c r="H3920" s="57"/>
    </row>
    <row r="3921" spans="1:8">
      <c r="A3921" s="57"/>
      <c r="B3921" s="57"/>
      <c r="C3921" s="176">
        <v>42336.469400000002</v>
      </c>
      <c r="D3921" s="3" t="s">
        <v>446</v>
      </c>
      <c r="E3921" s="3" t="s">
        <v>453</v>
      </c>
      <c r="F3921" s="3" t="str">
        <f t="shared" si="61"/>
        <v>Retail</v>
      </c>
      <c r="G3921" s="3">
        <v>4</v>
      </c>
      <c r="H3921" s="57"/>
    </row>
    <row r="3922" spans="1:8">
      <c r="A3922" s="57"/>
      <c r="B3922" s="57"/>
      <c r="C3922" s="176">
        <v>42344.496500000001</v>
      </c>
      <c r="D3922" s="3" t="s">
        <v>445</v>
      </c>
      <c r="E3922" s="3" t="s">
        <v>112</v>
      </c>
      <c r="F3922" s="3" t="str">
        <f t="shared" si="61"/>
        <v>Wholesale</v>
      </c>
      <c r="G3922" s="3">
        <v>64</v>
      </c>
      <c r="H3922" s="57"/>
    </row>
    <row r="3923" spans="1:8">
      <c r="A3923" s="57"/>
      <c r="B3923" s="57"/>
      <c r="C3923" s="176">
        <v>42281.177100000001</v>
      </c>
      <c r="D3923" s="3" t="s">
        <v>445</v>
      </c>
      <c r="E3923" s="3" t="s">
        <v>110</v>
      </c>
      <c r="F3923" s="3" t="str">
        <f t="shared" si="61"/>
        <v>Retail</v>
      </c>
      <c r="G3923" s="3">
        <v>2</v>
      </c>
      <c r="H3923" s="57"/>
    </row>
    <row r="3924" spans="1:8">
      <c r="A3924" s="57"/>
      <c r="B3924" s="57"/>
      <c r="C3924" s="176">
        <v>42171.167399999998</v>
      </c>
      <c r="D3924" s="3" t="s">
        <v>447</v>
      </c>
      <c r="E3924" s="3" t="s">
        <v>453</v>
      </c>
      <c r="F3924" s="3" t="str">
        <f t="shared" si="61"/>
        <v>Retail</v>
      </c>
      <c r="G3924" s="3">
        <v>1</v>
      </c>
      <c r="H3924" s="57"/>
    </row>
    <row r="3925" spans="1:8">
      <c r="A3925" s="57"/>
      <c r="B3925" s="57"/>
      <c r="C3925" s="176">
        <v>42212.535400000001</v>
      </c>
      <c r="D3925" s="3" t="s">
        <v>446</v>
      </c>
      <c r="E3925" s="3" t="s">
        <v>6</v>
      </c>
      <c r="F3925" s="3" t="str">
        <f t="shared" si="61"/>
        <v>Retail</v>
      </c>
      <c r="G3925" s="3">
        <v>1</v>
      </c>
      <c r="H3925" s="57"/>
    </row>
    <row r="3926" spans="1:8">
      <c r="A3926" s="57"/>
      <c r="B3926" s="57"/>
      <c r="C3926" s="176">
        <v>42356.185400000002</v>
      </c>
      <c r="D3926" s="3" t="s">
        <v>445</v>
      </c>
      <c r="E3926" s="3" t="s">
        <v>453</v>
      </c>
      <c r="F3926" s="3" t="str">
        <f t="shared" si="61"/>
        <v>Retail</v>
      </c>
      <c r="G3926" s="3">
        <v>1</v>
      </c>
      <c r="H3926" s="57"/>
    </row>
    <row r="3927" spans="1:8">
      <c r="A3927" s="57"/>
      <c r="B3927" s="57"/>
      <c r="C3927" s="176">
        <v>42295.188900000001</v>
      </c>
      <c r="D3927" s="3" t="s">
        <v>446</v>
      </c>
      <c r="E3927" s="3" t="s">
        <v>7</v>
      </c>
      <c r="F3927" s="3" t="str">
        <f t="shared" si="61"/>
        <v>Retail</v>
      </c>
      <c r="G3927" s="3">
        <v>8</v>
      </c>
      <c r="H3927" s="57"/>
    </row>
    <row r="3928" spans="1:8">
      <c r="A3928" s="57"/>
      <c r="B3928" s="57"/>
      <c r="C3928" s="176">
        <v>42129.466</v>
      </c>
      <c r="D3928" s="3" t="s">
        <v>446</v>
      </c>
      <c r="E3928" s="3" t="s">
        <v>114</v>
      </c>
      <c r="F3928" s="3" t="str">
        <f t="shared" si="61"/>
        <v>Retail</v>
      </c>
      <c r="G3928" s="3">
        <v>2</v>
      </c>
      <c r="H3928" s="57"/>
    </row>
    <row r="3929" spans="1:8">
      <c r="A3929" s="57"/>
      <c r="B3929" s="57"/>
      <c r="C3929" s="176">
        <v>42260.763200000001</v>
      </c>
      <c r="D3929" s="3" t="s">
        <v>446</v>
      </c>
      <c r="E3929" s="3" t="s">
        <v>6</v>
      </c>
      <c r="F3929" s="3" t="str">
        <f t="shared" si="61"/>
        <v>Retail</v>
      </c>
      <c r="G3929" s="3">
        <v>2</v>
      </c>
      <c r="H3929" s="57"/>
    </row>
    <row r="3930" spans="1:8">
      <c r="A3930" s="57"/>
      <c r="B3930" s="57"/>
      <c r="C3930" s="176">
        <v>42159.497199999998</v>
      </c>
      <c r="D3930" s="3" t="s">
        <v>445</v>
      </c>
      <c r="E3930" s="3" t="s">
        <v>114</v>
      </c>
      <c r="F3930" s="3" t="str">
        <f t="shared" si="61"/>
        <v>Wholesale</v>
      </c>
      <c r="G3930" s="3">
        <v>31</v>
      </c>
      <c r="H3930" s="57"/>
    </row>
    <row r="3931" spans="1:8">
      <c r="A3931" s="57"/>
      <c r="B3931" s="57"/>
      <c r="C3931" s="176">
        <v>42362.151400000002</v>
      </c>
      <c r="D3931" s="3" t="s">
        <v>447</v>
      </c>
      <c r="E3931" s="3" t="s">
        <v>6</v>
      </c>
      <c r="F3931" s="3" t="str">
        <f t="shared" si="61"/>
        <v>Wholesale</v>
      </c>
      <c r="G3931" s="3">
        <v>48</v>
      </c>
      <c r="H3931" s="57"/>
    </row>
    <row r="3932" spans="1:8">
      <c r="A3932" s="57"/>
      <c r="B3932" s="57"/>
      <c r="C3932" s="176">
        <v>42157.498599999999</v>
      </c>
      <c r="D3932" s="3" t="s">
        <v>446</v>
      </c>
      <c r="E3932" s="3" t="s">
        <v>461</v>
      </c>
      <c r="F3932" s="3" t="str">
        <f t="shared" si="61"/>
        <v>Retail</v>
      </c>
      <c r="G3932" s="3">
        <v>6</v>
      </c>
      <c r="H3932" s="57"/>
    </row>
    <row r="3933" spans="1:8">
      <c r="A3933" s="57"/>
      <c r="B3933" s="57"/>
      <c r="C3933" s="176">
        <v>41982.020799999998</v>
      </c>
      <c r="D3933" s="3" t="s">
        <v>445</v>
      </c>
      <c r="E3933" s="3" t="s">
        <v>9</v>
      </c>
      <c r="F3933" s="3" t="str">
        <f t="shared" si="61"/>
        <v>Wholesale</v>
      </c>
      <c r="G3933" s="3">
        <v>64</v>
      </c>
      <c r="H3933" s="57"/>
    </row>
    <row r="3934" spans="1:8">
      <c r="A3934" s="57"/>
      <c r="B3934" s="57"/>
      <c r="C3934" s="176">
        <v>42096.521500000003</v>
      </c>
      <c r="D3934" s="3" t="s">
        <v>449</v>
      </c>
      <c r="E3934" s="3" t="s">
        <v>451</v>
      </c>
      <c r="F3934" s="3" t="str">
        <f t="shared" si="61"/>
        <v>Retail</v>
      </c>
      <c r="G3934" s="3">
        <v>3</v>
      </c>
      <c r="H3934" s="57"/>
    </row>
    <row r="3935" spans="1:8">
      <c r="A3935" s="57"/>
      <c r="B3935" s="57"/>
      <c r="C3935" s="176">
        <v>41978.110399999998</v>
      </c>
      <c r="D3935" s="3" t="s">
        <v>447</v>
      </c>
      <c r="E3935" s="3" t="s">
        <v>453</v>
      </c>
      <c r="F3935" s="3" t="str">
        <f t="shared" si="61"/>
        <v>Retail</v>
      </c>
      <c r="G3935" s="3">
        <v>2</v>
      </c>
      <c r="H3935" s="57"/>
    </row>
    <row r="3936" spans="1:8">
      <c r="A3936" s="57"/>
      <c r="B3936" s="57"/>
      <c r="C3936" s="176">
        <v>42368.147900000004</v>
      </c>
      <c r="D3936" s="3" t="s">
        <v>449</v>
      </c>
      <c r="E3936" s="3" t="s">
        <v>112</v>
      </c>
      <c r="F3936" s="3" t="str">
        <f t="shared" si="61"/>
        <v>Wholesale</v>
      </c>
      <c r="G3936" s="3">
        <v>84</v>
      </c>
      <c r="H3936" s="57"/>
    </row>
    <row r="3937" spans="1:8">
      <c r="A3937" s="57"/>
      <c r="B3937" s="57"/>
      <c r="C3937" s="176">
        <v>42306.472199999997</v>
      </c>
      <c r="D3937" s="3" t="s">
        <v>445</v>
      </c>
      <c r="E3937" s="3" t="s">
        <v>453</v>
      </c>
      <c r="F3937" s="3" t="str">
        <f t="shared" si="61"/>
        <v>Wholesale</v>
      </c>
      <c r="G3937" s="3">
        <v>41</v>
      </c>
      <c r="H3937" s="57"/>
    </row>
    <row r="3938" spans="1:8">
      <c r="A3938" s="57"/>
      <c r="B3938" s="57"/>
      <c r="C3938" s="176">
        <v>41988.139600000002</v>
      </c>
      <c r="D3938" s="3" t="s">
        <v>445</v>
      </c>
      <c r="E3938" s="3" t="s">
        <v>6</v>
      </c>
      <c r="F3938" s="3" t="str">
        <f t="shared" si="61"/>
        <v>Wholesale</v>
      </c>
      <c r="G3938" s="3">
        <v>36</v>
      </c>
      <c r="H3938" s="57"/>
    </row>
    <row r="3939" spans="1:8">
      <c r="A3939" s="57"/>
      <c r="B3939" s="57"/>
      <c r="C3939" s="176">
        <v>41977.552100000001</v>
      </c>
      <c r="D3939" s="3" t="s">
        <v>447</v>
      </c>
      <c r="E3939" s="3" t="s">
        <v>453</v>
      </c>
      <c r="F3939" s="3" t="str">
        <f t="shared" si="61"/>
        <v>Retail</v>
      </c>
      <c r="G3939" s="3">
        <v>1</v>
      </c>
      <c r="H3939" s="57"/>
    </row>
    <row r="3940" spans="1:8">
      <c r="A3940" s="57"/>
      <c r="B3940" s="57"/>
      <c r="C3940" s="176">
        <v>41984.5167</v>
      </c>
      <c r="D3940" s="3" t="s">
        <v>445</v>
      </c>
      <c r="E3940" s="3" t="s">
        <v>453</v>
      </c>
      <c r="F3940" s="3" t="str">
        <f t="shared" si="61"/>
        <v>Wholesale</v>
      </c>
      <c r="G3940" s="3">
        <v>72</v>
      </c>
      <c r="H3940" s="57"/>
    </row>
    <row r="3941" spans="1:8">
      <c r="A3941" s="57"/>
      <c r="B3941" s="57"/>
      <c r="C3941" s="176">
        <v>42335.388200000001</v>
      </c>
      <c r="D3941" s="3" t="s">
        <v>447</v>
      </c>
      <c r="E3941" s="3" t="s">
        <v>312</v>
      </c>
      <c r="F3941" s="3" t="str">
        <f t="shared" si="61"/>
        <v>Retail</v>
      </c>
      <c r="G3941" s="3">
        <v>2</v>
      </c>
      <c r="H3941" s="57"/>
    </row>
    <row r="3942" spans="1:8">
      <c r="A3942" s="57"/>
      <c r="B3942" s="57"/>
      <c r="C3942" s="176">
        <v>41984.475700000003</v>
      </c>
      <c r="D3942" s="3" t="s">
        <v>446</v>
      </c>
      <c r="E3942" s="3" t="s">
        <v>9</v>
      </c>
      <c r="F3942" s="3" t="str">
        <f t="shared" si="61"/>
        <v>Retail</v>
      </c>
      <c r="G3942" s="3">
        <v>2</v>
      </c>
      <c r="H3942" s="57"/>
    </row>
    <row r="3943" spans="1:8">
      <c r="A3943" s="57"/>
      <c r="B3943" s="57"/>
      <c r="C3943" s="176">
        <v>41979.5694</v>
      </c>
      <c r="D3943" s="3" t="s">
        <v>445</v>
      </c>
      <c r="E3943" s="3" t="s">
        <v>6</v>
      </c>
      <c r="F3943" s="3" t="str">
        <f t="shared" si="61"/>
        <v>Wholesale</v>
      </c>
      <c r="G3943" s="3">
        <v>52</v>
      </c>
      <c r="H3943" s="57"/>
    </row>
    <row r="3944" spans="1:8">
      <c r="A3944" s="57"/>
      <c r="B3944" s="57"/>
      <c r="C3944" s="176">
        <v>41982.521500000003</v>
      </c>
      <c r="D3944" s="3" t="s">
        <v>447</v>
      </c>
      <c r="E3944" s="3" t="s">
        <v>453</v>
      </c>
      <c r="F3944" s="3" t="str">
        <f t="shared" si="61"/>
        <v>Wholesale</v>
      </c>
      <c r="G3944" s="3">
        <v>32</v>
      </c>
      <c r="H3944" s="57"/>
    </row>
    <row r="3945" spans="1:8">
      <c r="A3945" s="57"/>
      <c r="B3945" s="57"/>
      <c r="C3945" s="176">
        <v>41983.509700000002</v>
      </c>
      <c r="D3945" s="3" t="s">
        <v>446</v>
      </c>
      <c r="E3945" s="3" t="s">
        <v>453</v>
      </c>
      <c r="F3945" s="3" t="str">
        <f t="shared" si="61"/>
        <v>Wholesale</v>
      </c>
      <c r="G3945" s="3">
        <v>29</v>
      </c>
      <c r="H3945" s="57"/>
    </row>
    <row r="3946" spans="1:8">
      <c r="A3946" s="57"/>
      <c r="B3946" s="57"/>
      <c r="C3946" s="176">
        <v>42183.794399999999</v>
      </c>
      <c r="D3946" s="3" t="s">
        <v>445</v>
      </c>
      <c r="E3946" s="3" t="s">
        <v>461</v>
      </c>
      <c r="F3946" s="3" t="str">
        <f t="shared" si="61"/>
        <v>Retail</v>
      </c>
      <c r="G3946" s="3">
        <v>1</v>
      </c>
      <c r="H3946" s="57"/>
    </row>
    <row r="3947" spans="1:8">
      <c r="A3947" s="57"/>
      <c r="B3947" s="57"/>
      <c r="C3947" s="176">
        <v>42149.176399999997</v>
      </c>
      <c r="D3947" s="3" t="s">
        <v>446</v>
      </c>
      <c r="E3947" s="3" t="s">
        <v>10</v>
      </c>
      <c r="F3947" s="3" t="str">
        <f t="shared" si="61"/>
        <v>Wholesale</v>
      </c>
      <c r="G3947" s="3">
        <v>52</v>
      </c>
      <c r="H3947" s="57"/>
    </row>
    <row r="3948" spans="1:8">
      <c r="A3948" s="57"/>
      <c r="B3948" s="57"/>
      <c r="C3948" s="176">
        <v>42297.8007</v>
      </c>
      <c r="D3948" s="3" t="s">
        <v>446</v>
      </c>
      <c r="E3948" s="3" t="s">
        <v>451</v>
      </c>
      <c r="F3948" s="3" t="str">
        <f t="shared" si="61"/>
        <v>Wholesale</v>
      </c>
      <c r="G3948" s="3">
        <v>36</v>
      </c>
      <c r="H3948" s="57"/>
    </row>
    <row r="3949" spans="1:8">
      <c r="A3949" s="57"/>
      <c r="B3949" s="57"/>
      <c r="C3949" s="176">
        <v>42168.154199999997</v>
      </c>
      <c r="D3949" s="3" t="s">
        <v>446</v>
      </c>
      <c r="E3949" s="3" t="s">
        <v>453</v>
      </c>
      <c r="F3949" s="3" t="str">
        <f t="shared" si="61"/>
        <v>Wholesale</v>
      </c>
      <c r="G3949" s="3">
        <v>68</v>
      </c>
      <c r="H3949" s="57"/>
    </row>
    <row r="3950" spans="1:8">
      <c r="A3950" s="57"/>
      <c r="B3950" s="57"/>
      <c r="C3950" s="176">
        <v>42320.7451</v>
      </c>
      <c r="D3950" s="3" t="s">
        <v>447</v>
      </c>
      <c r="E3950" s="3" t="s">
        <v>8</v>
      </c>
      <c r="F3950" s="3" t="str">
        <f t="shared" si="61"/>
        <v>Wholesale</v>
      </c>
      <c r="G3950" s="3">
        <v>28</v>
      </c>
      <c r="H3950" s="57"/>
    </row>
    <row r="3951" spans="1:8">
      <c r="A3951" s="57"/>
      <c r="B3951" s="57"/>
      <c r="C3951" s="176">
        <v>42164.441700000003</v>
      </c>
      <c r="D3951" s="3" t="s">
        <v>447</v>
      </c>
      <c r="E3951" s="3" t="s">
        <v>6</v>
      </c>
      <c r="F3951" s="3" t="str">
        <f t="shared" si="61"/>
        <v>Retail</v>
      </c>
      <c r="G3951" s="3">
        <v>1</v>
      </c>
      <c r="H3951" s="57"/>
    </row>
    <row r="3952" spans="1:8">
      <c r="A3952" s="57"/>
      <c r="B3952" s="57"/>
      <c r="C3952" s="176">
        <v>42184.503499999999</v>
      </c>
      <c r="D3952" s="3" t="s">
        <v>445</v>
      </c>
      <c r="E3952" s="3" t="s">
        <v>10</v>
      </c>
      <c r="F3952" s="3" t="str">
        <f t="shared" si="61"/>
        <v>Retail</v>
      </c>
      <c r="G3952" s="3">
        <v>1</v>
      </c>
      <c r="H3952" s="57"/>
    </row>
    <row r="3953" spans="1:8">
      <c r="A3953" s="57"/>
      <c r="B3953" s="57"/>
      <c r="C3953" s="176">
        <v>42280.7215</v>
      </c>
      <c r="D3953" s="3" t="s">
        <v>446</v>
      </c>
      <c r="E3953" s="3" t="s">
        <v>6</v>
      </c>
      <c r="F3953" s="3" t="str">
        <f t="shared" si="61"/>
        <v>Wholesale</v>
      </c>
      <c r="G3953" s="3">
        <v>108</v>
      </c>
      <c r="H3953" s="57"/>
    </row>
    <row r="3954" spans="1:8">
      <c r="A3954" s="57"/>
      <c r="B3954" s="57"/>
      <c r="C3954" s="176">
        <v>42199.1319</v>
      </c>
      <c r="D3954" s="3" t="s">
        <v>445</v>
      </c>
      <c r="E3954" s="3" t="s">
        <v>458</v>
      </c>
      <c r="F3954" s="3" t="str">
        <f t="shared" si="61"/>
        <v>Retail</v>
      </c>
      <c r="G3954" s="3">
        <v>2</v>
      </c>
      <c r="H3954" s="57"/>
    </row>
    <row r="3955" spans="1:8">
      <c r="A3955" s="57"/>
      <c r="B3955" s="57"/>
      <c r="C3955" s="176">
        <v>42108.764600000002</v>
      </c>
      <c r="D3955" s="3" t="s">
        <v>445</v>
      </c>
      <c r="E3955" s="3" t="s">
        <v>453</v>
      </c>
      <c r="F3955" s="3" t="str">
        <f t="shared" si="61"/>
        <v>Retail</v>
      </c>
      <c r="G3955" s="3">
        <v>1</v>
      </c>
      <c r="H3955" s="57"/>
    </row>
    <row r="3956" spans="1:8">
      <c r="A3956" s="57"/>
      <c r="B3956" s="57"/>
      <c r="C3956" s="176">
        <v>42101.547899999998</v>
      </c>
      <c r="D3956" s="3" t="s">
        <v>447</v>
      </c>
      <c r="E3956" s="3" t="s">
        <v>453</v>
      </c>
      <c r="F3956" s="3" t="str">
        <f t="shared" si="61"/>
        <v>Wholesale</v>
      </c>
      <c r="G3956" s="3">
        <v>37</v>
      </c>
      <c r="H3956" s="57"/>
    </row>
    <row r="3957" spans="1:8">
      <c r="A3957" s="57"/>
      <c r="B3957" s="57"/>
      <c r="C3957" s="176">
        <v>42236.477800000001</v>
      </c>
      <c r="D3957" s="3" t="s">
        <v>447</v>
      </c>
      <c r="E3957" s="3" t="s">
        <v>312</v>
      </c>
      <c r="F3957" s="3" t="str">
        <f t="shared" si="61"/>
        <v>Retail</v>
      </c>
      <c r="G3957" s="3">
        <v>2</v>
      </c>
      <c r="H3957" s="57"/>
    </row>
    <row r="3958" spans="1:8">
      <c r="A3958" s="57"/>
      <c r="B3958" s="57"/>
      <c r="C3958" s="176">
        <v>42269.779900000001</v>
      </c>
      <c r="D3958" s="3" t="s">
        <v>447</v>
      </c>
      <c r="E3958" s="3" t="s">
        <v>10</v>
      </c>
      <c r="F3958" s="3" t="str">
        <f t="shared" si="61"/>
        <v>Wholesale</v>
      </c>
      <c r="G3958" s="3">
        <v>39</v>
      </c>
      <c r="H3958" s="57"/>
    </row>
    <row r="3959" spans="1:8">
      <c r="A3959" s="57"/>
      <c r="B3959" s="57"/>
      <c r="C3959" s="176">
        <v>42249.459000000003</v>
      </c>
      <c r="D3959" s="3" t="s">
        <v>445</v>
      </c>
      <c r="E3959" s="3" t="s">
        <v>461</v>
      </c>
      <c r="F3959" s="3" t="str">
        <f t="shared" si="61"/>
        <v>Wholesale</v>
      </c>
      <c r="G3959" s="3">
        <v>50</v>
      </c>
      <c r="H3959" s="57"/>
    </row>
    <row r="3960" spans="1:8">
      <c r="A3960" s="57"/>
      <c r="B3960" s="57"/>
      <c r="C3960" s="176">
        <v>42342.179900000003</v>
      </c>
      <c r="D3960" s="3" t="s">
        <v>447</v>
      </c>
      <c r="E3960" s="3" t="s">
        <v>312</v>
      </c>
      <c r="F3960" s="3" t="str">
        <f t="shared" si="61"/>
        <v>Retail</v>
      </c>
      <c r="G3960" s="3">
        <v>1</v>
      </c>
      <c r="H3960" s="57"/>
    </row>
    <row r="3961" spans="1:8">
      <c r="A3961" s="57"/>
      <c r="B3961" s="57"/>
      <c r="C3961" s="176">
        <v>41983.152800000003</v>
      </c>
      <c r="D3961" s="3" t="s">
        <v>447</v>
      </c>
      <c r="E3961" s="3" t="s">
        <v>453</v>
      </c>
      <c r="F3961" s="3" t="str">
        <f t="shared" si="61"/>
        <v>Wholesale</v>
      </c>
      <c r="G3961" s="3">
        <v>70</v>
      </c>
      <c r="H3961" s="57"/>
    </row>
    <row r="3962" spans="1:8">
      <c r="A3962" s="57"/>
      <c r="B3962" s="57"/>
      <c r="C3962" s="176">
        <v>42341.507599999997</v>
      </c>
      <c r="D3962" s="3" t="s">
        <v>445</v>
      </c>
      <c r="E3962" s="3" t="s">
        <v>8</v>
      </c>
      <c r="F3962" s="3" t="str">
        <f t="shared" si="61"/>
        <v>Retail</v>
      </c>
      <c r="G3962" s="3">
        <v>2</v>
      </c>
      <c r="H3962" s="57"/>
    </row>
    <row r="3963" spans="1:8">
      <c r="A3963" s="57"/>
      <c r="B3963" s="57"/>
      <c r="C3963" s="176">
        <v>42346.207600000002</v>
      </c>
      <c r="D3963" s="3" t="s">
        <v>445</v>
      </c>
      <c r="E3963" s="3" t="s">
        <v>110</v>
      </c>
      <c r="F3963" s="3" t="str">
        <f t="shared" si="61"/>
        <v>Retail</v>
      </c>
      <c r="G3963" s="3">
        <v>5</v>
      </c>
      <c r="H3963" s="57"/>
    </row>
    <row r="3964" spans="1:8">
      <c r="A3964" s="57"/>
      <c r="B3964" s="57"/>
      <c r="C3964" s="176">
        <v>42343.463199999998</v>
      </c>
      <c r="D3964" s="3" t="s">
        <v>447</v>
      </c>
      <c r="E3964" s="3" t="s">
        <v>453</v>
      </c>
      <c r="F3964" s="3" t="str">
        <f t="shared" si="61"/>
        <v>Retail</v>
      </c>
      <c r="G3964" s="3">
        <v>4</v>
      </c>
      <c r="H3964" s="57"/>
    </row>
    <row r="3965" spans="1:8">
      <c r="A3965" s="57"/>
      <c r="B3965" s="57"/>
      <c r="C3965" s="176">
        <v>42354.297899999998</v>
      </c>
      <c r="D3965" s="3" t="s">
        <v>445</v>
      </c>
      <c r="E3965" s="3" t="s">
        <v>112</v>
      </c>
      <c r="F3965" s="3" t="str">
        <f t="shared" si="61"/>
        <v>Retail</v>
      </c>
      <c r="G3965" s="3">
        <v>1</v>
      </c>
      <c r="H3965" s="57"/>
    </row>
    <row r="3966" spans="1:8">
      <c r="A3966" s="57"/>
      <c r="B3966" s="57"/>
      <c r="C3966" s="176">
        <v>42182.229200000002</v>
      </c>
      <c r="D3966" s="3" t="s">
        <v>445</v>
      </c>
      <c r="E3966" s="3" t="s">
        <v>450</v>
      </c>
      <c r="F3966" s="3" t="str">
        <f t="shared" si="61"/>
        <v>Wholesale</v>
      </c>
      <c r="G3966" s="3">
        <v>41</v>
      </c>
      <c r="H3966" s="57"/>
    </row>
    <row r="3967" spans="1:8">
      <c r="A3967" s="57"/>
      <c r="B3967" s="57"/>
      <c r="C3967" s="176">
        <v>41986.124300000003</v>
      </c>
      <c r="D3967" s="3" t="s">
        <v>446</v>
      </c>
      <c r="E3967" s="3" t="s">
        <v>452</v>
      </c>
      <c r="F3967" s="3" t="str">
        <f t="shared" si="61"/>
        <v>Wholesale</v>
      </c>
      <c r="G3967" s="3">
        <v>32</v>
      </c>
      <c r="H3967" s="57"/>
    </row>
    <row r="3968" spans="1:8">
      <c r="A3968" s="57"/>
      <c r="B3968" s="57"/>
      <c r="C3968" s="176">
        <v>42230.820800000001</v>
      </c>
      <c r="D3968" s="3" t="s">
        <v>445</v>
      </c>
      <c r="E3968" s="3" t="s">
        <v>312</v>
      </c>
      <c r="F3968" s="3" t="str">
        <f t="shared" si="61"/>
        <v>Retail</v>
      </c>
      <c r="G3968" s="3">
        <v>1</v>
      </c>
      <c r="H3968" s="57"/>
    </row>
    <row r="3969" spans="1:8">
      <c r="A3969" s="57"/>
      <c r="B3969" s="57"/>
      <c r="C3969" s="176">
        <v>42335.525699999998</v>
      </c>
      <c r="D3969" s="3" t="s">
        <v>447</v>
      </c>
      <c r="E3969" s="3" t="s">
        <v>453</v>
      </c>
      <c r="F3969" s="3" t="str">
        <f t="shared" si="61"/>
        <v>Retail</v>
      </c>
      <c r="G3969" s="3">
        <v>8</v>
      </c>
      <c r="H3969" s="57"/>
    </row>
    <row r="3970" spans="1:8">
      <c r="A3970" s="57"/>
      <c r="B3970" s="57"/>
      <c r="C3970" s="176">
        <v>42335.478499999997</v>
      </c>
      <c r="D3970" s="3" t="s">
        <v>445</v>
      </c>
      <c r="E3970" s="3" t="s">
        <v>9</v>
      </c>
      <c r="F3970" s="3" t="str">
        <f t="shared" si="61"/>
        <v>Wholesale</v>
      </c>
      <c r="G3970" s="3">
        <v>44</v>
      </c>
      <c r="H3970" s="57"/>
    </row>
    <row r="3971" spans="1:8">
      <c r="A3971" s="57"/>
      <c r="B3971" s="57"/>
      <c r="C3971" s="176">
        <v>42126.763899999998</v>
      </c>
      <c r="D3971" s="3" t="s">
        <v>446</v>
      </c>
      <c r="E3971" s="3" t="s">
        <v>6</v>
      </c>
      <c r="F3971" s="3" t="str">
        <f t="shared" si="61"/>
        <v>Wholesale</v>
      </c>
      <c r="G3971" s="3">
        <v>28</v>
      </c>
      <c r="H3971" s="57"/>
    </row>
    <row r="3972" spans="1:8">
      <c r="A3972" s="57"/>
      <c r="B3972" s="57"/>
      <c r="C3972" s="176">
        <v>42311.763899999998</v>
      </c>
      <c r="D3972" s="3" t="s">
        <v>445</v>
      </c>
      <c r="E3972" s="3" t="s">
        <v>448</v>
      </c>
      <c r="F3972" s="3" t="str">
        <f t="shared" si="61"/>
        <v>Retail</v>
      </c>
      <c r="G3972" s="3">
        <v>2</v>
      </c>
      <c r="H3972" s="57"/>
    </row>
    <row r="3973" spans="1:8">
      <c r="A3973" s="57"/>
      <c r="B3973" s="57"/>
      <c r="C3973" s="176">
        <v>42169.468800000002</v>
      </c>
      <c r="D3973" s="3" t="s">
        <v>445</v>
      </c>
      <c r="E3973" s="3" t="s">
        <v>6</v>
      </c>
      <c r="F3973" s="3" t="str">
        <f t="shared" si="61"/>
        <v>Wholesale</v>
      </c>
      <c r="G3973" s="3">
        <v>121</v>
      </c>
      <c r="H3973" s="57"/>
    </row>
    <row r="3974" spans="1:8">
      <c r="A3974" s="57"/>
      <c r="B3974" s="57"/>
      <c r="C3974" s="176">
        <v>41980.209699999999</v>
      </c>
      <c r="D3974" s="3" t="s">
        <v>445</v>
      </c>
      <c r="E3974" s="3" t="s">
        <v>6</v>
      </c>
      <c r="F3974" s="3" t="str">
        <f t="shared" si="61"/>
        <v>Retail</v>
      </c>
      <c r="G3974" s="3">
        <v>4</v>
      </c>
      <c r="H3974" s="57"/>
    </row>
    <row r="3975" spans="1:8">
      <c r="A3975" s="57"/>
      <c r="B3975" s="57"/>
      <c r="C3975" s="176">
        <v>42339.757599999997</v>
      </c>
      <c r="D3975" s="3" t="s">
        <v>447</v>
      </c>
      <c r="E3975" s="3" t="s">
        <v>453</v>
      </c>
      <c r="F3975" s="3" t="str">
        <f t="shared" si="61"/>
        <v>Retail</v>
      </c>
      <c r="G3975" s="3">
        <v>4</v>
      </c>
      <c r="H3975" s="57"/>
    </row>
    <row r="3976" spans="1:8">
      <c r="A3976" s="57"/>
      <c r="B3976" s="57"/>
      <c r="C3976" s="176">
        <v>42157.518100000001</v>
      </c>
      <c r="D3976" s="3" t="s">
        <v>446</v>
      </c>
      <c r="E3976" s="3" t="s">
        <v>6</v>
      </c>
      <c r="F3976" s="3" t="str">
        <f t="shared" si="61"/>
        <v>Retail</v>
      </c>
      <c r="G3976" s="3">
        <v>7</v>
      </c>
      <c r="H3976" s="57"/>
    </row>
    <row r="3977" spans="1:8">
      <c r="A3977" s="57"/>
      <c r="B3977" s="57"/>
      <c r="C3977" s="176">
        <v>42043.538200000003</v>
      </c>
      <c r="D3977" s="3" t="s">
        <v>447</v>
      </c>
      <c r="E3977" s="3" t="s">
        <v>453</v>
      </c>
      <c r="F3977" s="3" t="str">
        <f t="shared" si="61"/>
        <v>Wholesale</v>
      </c>
      <c r="G3977" s="3">
        <v>37</v>
      </c>
      <c r="H3977" s="57"/>
    </row>
    <row r="3978" spans="1:8">
      <c r="A3978" s="57"/>
      <c r="B3978" s="57"/>
      <c r="C3978" s="176">
        <v>42355.545100000003</v>
      </c>
      <c r="D3978" s="3" t="s">
        <v>445</v>
      </c>
      <c r="E3978" s="3" t="s">
        <v>452</v>
      </c>
      <c r="F3978" s="3" t="str">
        <f t="shared" ref="F3978:F4041" si="62">IF(G3978&lt;10,"Retail","Wholesale")</f>
        <v>Retail</v>
      </c>
      <c r="G3978" s="3">
        <v>1</v>
      </c>
      <c r="H3978" s="57"/>
    </row>
    <row r="3979" spans="1:8">
      <c r="A3979" s="57"/>
      <c r="B3979" s="57"/>
      <c r="C3979" s="176">
        <v>41984.568099999997</v>
      </c>
      <c r="D3979" s="3" t="s">
        <v>446</v>
      </c>
      <c r="E3979" s="3" t="s">
        <v>453</v>
      </c>
      <c r="F3979" s="3" t="str">
        <f t="shared" si="62"/>
        <v>Retail</v>
      </c>
      <c r="G3979" s="3">
        <v>2</v>
      </c>
      <c r="H3979" s="57"/>
    </row>
    <row r="3980" spans="1:8">
      <c r="A3980" s="57"/>
      <c r="B3980" s="57"/>
      <c r="C3980" s="176">
        <v>42258.486100000002</v>
      </c>
      <c r="D3980" s="3" t="s">
        <v>447</v>
      </c>
      <c r="E3980" s="3" t="s">
        <v>114</v>
      </c>
      <c r="F3980" s="3" t="str">
        <f t="shared" si="62"/>
        <v>Retail</v>
      </c>
      <c r="G3980" s="3">
        <v>3</v>
      </c>
      <c r="H3980" s="57"/>
    </row>
    <row r="3981" spans="1:8">
      <c r="A3981" s="57"/>
      <c r="B3981" s="57"/>
      <c r="C3981" s="176">
        <v>41984.1014</v>
      </c>
      <c r="D3981" s="3" t="s">
        <v>445</v>
      </c>
      <c r="E3981" s="3" t="s">
        <v>6</v>
      </c>
      <c r="F3981" s="3" t="str">
        <f t="shared" si="62"/>
        <v>Wholesale</v>
      </c>
      <c r="G3981" s="3">
        <v>104</v>
      </c>
      <c r="H3981" s="57"/>
    </row>
    <row r="3982" spans="1:8">
      <c r="A3982" s="57"/>
      <c r="B3982" s="57"/>
      <c r="C3982" s="176">
        <v>42244.802799999998</v>
      </c>
      <c r="D3982" s="3" t="s">
        <v>445</v>
      </c>
      <c r="E3982" s="3" t="s">
        <v>458</v>
      </c>
      <c r="F3982" s="3" t="str">
        <f t="shared" si="62"/>
        <v>Retail</v>
      </c>
      <c r="G3982" s="3">
        <v>2</v>
      </c>
      <c r="H3982" s="57"/>
    </row>
    <row r="3983" spans="1:8">
      <c r="A3983" s="57"/>
      <c r="B3983" s="57"/>
      <c r="C3983" s="176">
        <v>42225.095099999999</v>
      </c>
      <c r="D3983" s="3" t="s">
        <v>449</v>
      </c>
      <c r="E3983" s="3" t="s">
        <v>453</v>
      </c>
      <c r="F3983" s="3" t="str">
        <f t="shared" si="62"/>
        <v>Retail</v>
      </c>
      <c r="G3983" s="3">
        <v>2</v>
      </c>
      <c r="H3983" s="57"/>
    </row>
    <row r="3984" spans="1:8">
      <c r="A3984" s="57"/>
      <c r="B3984" s="57"/>
      <c r="C3984" s="176">
        <v>42239.469400000002</v>
      </c>
      <c r="D3984" s="3" t="s">
        <v>446</v>
      </c>
      <c r="E3984" s="3" t="s">
        <v>453</v>
      </c>
      <c r="F3984" s="3" t="str">
        <f t="shared" si="62"/>
        <v>Wholesale</v>
      </c>
      <c r="G3984" s="3">
        <v>92</v>
      </c>
      <c r="H3984" s="57"/>
    </row>
    <row r="3985" spans="1:8">
      <c r="A3985" s="57"/>
      <c r="B3985" s="57"/>
      <c r="C3985" s="176">
        <v>42197.416700000002</v>
      </c>
      <c r="D3985" s="3" t="s">
        <v>446</v>
      </c>
      <c r="E3985" s="3" t="s">
        <v>452</v>
      </c>
      <c r="F3985" s="3" t="str">
        <f t="shared" si="62"/>
        <v>Wholesale</v>
      </c>
      <c r="G3985" s="3">
        <v>37</v>
      </c>
      <c r="H3985" s="57"/>
    </row>
    <row r="3986" spans="1:8">
      <c r="A3986" s="57"/>
      <c r="B3986" s="57"/>
      <c r="C3986" s="176">
        <v>42199.141000000003</v>
      </c>
      <c r="D3986" s="3" t="s">
        <v>449</v>
      </c>
      <c r="E3986" s="3" t="s">
        <v>450</v>
      </c>
      <c r="F3986" s="3" t="str">
        <f t="shared" si="62"/>
        <v>Retail</v>
      </c>
      <c r="G3986" s="3">
        <v>1</v>
      </c>
      <c r="H3986" s="57"/>
    </row>
    <row r="3987" spans="1:8">
      <c r="A3987" s="57"/>
      <c r="B3987" s="57"/>
      <c r="C3987" s="176">
        <v>42276.143100000001</v>
      </c>
      <c r="D3987" s="3" t="s">
        <v>449</v>
      </c>
      <c r="E3987" s="3" t="s">
        <v>7</v>
      </c>
      <c r="F3987" s="3" t="str">
        <f t="shared" si="62"/>
        <v>Retail</v>
      </c>
      <c r="G3987" s="3">
        <v>1</v>
      </c>
      <c r="H3987" s="57"/>
    </row>
    <row r="3988" spans="1:8">
      <c r="A3988" s="57"/>
      <c r="B3988" s="57"/>
      <c r="C3988" s="176">
        <v>42361.531900000002</v>
      </c>
      <c r="D3988" s="3" t="s">
        <v>449</v>
      </c>
      <c r="E3988" s="3" t="s">
        <v>453</v>
      </c>
      <c r="F3988" s="3" t="str">
        <f t="shared" si="62"/>
        <v>Retail</v>
      </c>
      <c r="G3988" s="3">
        <v>2</v>
      </c>
      <c r="H3988" s="57"/>
    </row>
    <row r="3989" spans="1:8">
      <c r="A3989" s="57"/>
      <c r="B3989" s="57"/>
      <c r="C3989" s="176">
        <v>42344.519399999997</v>
      </c>
      <c r="D3989" s="3" t="s">
        <v>447</v>
      </c>
      <c r="E3989" s="3" t="s">
        <v>6</v>
      </c>
      <c r="F3989" s="3" t="str">
        <f t="shared" si="62"/>
        <v>Retail</v>
      </c>
      <c r="G3989" s="3">
        <v>1</v>
      </c>
      <c r="H3989" s="57"/>
    </row>
    <row r="3990" spans="1:8">
      <c r="A3990" s="57"/>
      <c r="B3990" s="57"/>
      <c r="C3990" s="176">
        <v>42019.095800000003</v>
      </c>
      <c r="D3990" s="3" t="s">
        <v>447</v>
      </c>
      <c r="E3990" s="3" t="s">
        <v>453</v>
      </c>
      <c r="F3990" s="3" t="str">
        <f t="shared" si="62"/>
        <v>Wholesale</v>
      </c>
      <c r="G3990" s="3">
        <v>39</v>
      </c>
      <c r="H3990" s="57"/>
    </row>
    <row r="3991" spans="1:8">
      <c r="A3991" s="57"/>
      <c r="B3991" s="57"/>
      <c r="C3991" s="176">
        <v>41982.527099999999</v>
      </c>
      <c r="D3991" s="3" t="s">
        <v>447</v>
      </c>
      <c r="E3991" s="3" t="s">
        <v>6</v>
      </c>
      <c r="F3991" s="3" t="str">
        <f t="shared" si="62"/>
        <v>Retail</v>
      </c>
      <c r="G3991" s="3">
        <v>8</v>
      </c>
      <c r="H3991" s="57"/>
    </row>
    <row r="3992" spans="1:8">
      <c r="A3992" s="57"/>
      <c r="B3992" s="57"/>
      <c r="C3992" s="176">
        <v>41987.199999999997</v>
      </c>
      <c r="D3992" s="3" t="s">
        <v>446</v>
      </c>
      <c r="E3992" s="3" t="s">
        <v>453</v>
      </c>
      <c r="F3992" s="3" t="str">
        <f t="shared" si="62"/>
        <v>Retail</v>
      </c>
      <c r="G3992" s="3">
        <v>3</v>
      </c>
      <c r="H3992" s="57"/>
    </row>
    <row r="3993" spans="1:8">
      <c r="A3993" s="57"/>
      <c r="B3993" s="57"/>
      <c r="C3993" s="176">
        <v>42168.744400000003</v>
      </c>
      <c r="D3993" s="3" t="s">
        <v>446</v>
      </c>
      <c r="E3993" s="3" t="s">
        <v>114</v>
      </c>
      <c r="F3993" s="3" t="str">
        <f t="shared" si="62"/>
        <v>Retail</v>
      </c>
      <c r="G3993" s="3">
        <v>1</v>
      </c>
      <c r="H3993" s="57"/>
    </row>
    <row r="3994" spans="1:8">
      <c r="A3994" s="57"/>
      <c r="B3994" s="57"/>
      <c r="C3994" s="176">
        <v>42174.713900000002</v>
      </c>
      <c r="D3994" s="3" t="s">
        <v>445</v>
      </c>
      <c r="E3994" s="3" t="s">
        <v>8</v>
      </c>
      <c r="F3994" s="3" t="str">
        <f t="shared" si="62"/>
        <v>Retail</v>
      </c>
      <c r="G3994" s="3">
        <v>1</v>
      </c>
      <c r="H3994" s="57"/>
    </row>
    <row r="3995" spans="1:8">
      <c r="A3995" s="57"/>
      <c r="B3995" s="57"/>
      <c r="C3995" s="176">
        <v>42100.5236</v>
      </c>
      <c r="D3995" s="3" t="s">
        <v>447</v>
      </c>
      <c r="E3995" s="3" t="s">
        <v>453</v>
      </c>
      <c r="F3995" s="3" t="str">
        <f t="shared" si="62"/>
        <v>Wholesale</v>
      </c>
      <c r="G3995" s="3">
        <v>142</v>
      </c>
      <c r="H3995" s="57"/>
    </row>
    <row r="3996" spans="1:8">
      <c r="A3996" s="57"/>
      <c r="B3996" s="57"/>
      <c r="C3996" s="176">
        <v>42326.117400000003</v>
      </c>
      <c r="D3996" s="3" t="s">
        <v>447</v>
      </c>
      <c r="E3996" s="3" t="s">
        <v>10</v>
      </c>
      <c r="F3996" s="3" t="str">
        <f t="shared" si="62"/>
        <v>Wholesale</v>
      </c>
      <c r="G3996" s="3">
        <v>72</v>
      </c>
      <c r="H3996" s="57"/>
    </row>
    <row r="3997" spans="1:8">
      <c r="A3997" s="57"/>
      <c r="B3997" s="57"/>
      <c r="C3997" s="176">
        <v>42138.133300000001</v>
      </c>
      <c r="D3997" s="3" t="s">
        <v>445</v>
      </c>
      <c r="E3997" s="3" t="s">
        <v>450</v>
      </c>
      <c r="F3997" s="3" t="str">
        <f t="shared" si="62"/>
        <v>Retail</v>
      </c>
      <c r="G3997" s="3">
        <v>1</v>
      </c>
      <c r="H3997" s="57"/>
    </row>
    <row r="3998" spans="1:8">
      <c r="A3998" s="57"/>
      <c r="B3998" s="57"/>
      <c r="C3998" s="176">
        <v>42176.106899999999</v>
      </c>
      <c r="D3998" s="3" t="s">
        <v>449</v>
      </c>
      <c r="E3998" s="3" t="s">
        <v>450</v>
      </c>
      <c r="F3998" s="3" t="str">
        <f t="shared" si="62"/>
        <v>Wholesale</v>
      </c>
      <c r="G3998" s="3">
        <v>39</v>
      </c>
      <c r="H3998" s="57"/>
    </row>
    <row r="3999" spans="1:8">
      <c r="A3999" s="57"/>
      <c r="B3999" s="57"/>
      <c r="C3999" s="176">
        <v>41984.753499999999</v>
      </c>
      <c r="D3999" s="3" t="s">
        <v>445</v>
      </c>
      <c r="E3999" s="3" t="s">
        <v>461</v>
      </c>
      <c r="F3999" s="3" t="str">
        <f t="shared" si="62"/>
        <v>Retail</v>
      </c>
      <c r="G3999" s="3">
        <v>6</v>
      </c>
      <c r="H3999" s="57"/>
    </row>
    <row r="4000" spans="1:8">
      <c r="A4000" s="57"/>
      <c r="B4000" s="57"/>
      <c r="C4000" s="176">
        <v>42353.549299999999</v>
      </c>
      <c r="D4000" s="3" t="s">
        <v>446</v>
      </c>
      <c r="E4000" s="3" t="s">
        <v>455</v>
      </c>
      <c r="F4000" s="3" t="str">
        <f t="shared" si="62"/>
        <v>Retail</v>
      </c>
      <c r="G4000" s="3">
        <v>3</v>
      </c>
      <c r="H4000" s="57"/>
    </row>
    <row r="4001" spans="1:8">
      <c r="A4001" s="57"/>
      <c r="B4001" s="57"/>
      <c r="C4001" s="176">
        <v>41984.100700000003</v>
      </c>
      <c r="D4001" s="3" t="s">
        <v>447</v>
      </c>
      <c r="E4001" s="3" t="s">
        <v>453</v>
      </c>
      <c r="F4001" s="3" t="str">
        <f t="shared" si="62"/>
        <v>Retail</v>
      </c>
      <c r="G4001" s="3">
        <v>5</v>
      </c>
      <c r="H4001" s="57"/>
    </row>
    <row r="4002" spans="1:8">
      <c r="A4002" s="57"/>
      <c r="B4002" s="57"/>
      <c r="C4002" s="176">
        <v>42302.7451</v>
      </c>
      <c r="D4002" s="3" t="s">
        <v>447</v>
      </c>
      <c r="E4002" s="3" t="s">
        <v>453</v>
      </c>
      <c r="F4002" s="3" t="str">
        <f t="shared" si="62"/>
        <v>Wholesale</v>
      </c>
      <c r="G4002" s="3">
        <v>43</v>
      </c>
      <c r="H4002" s="57"/>
    </row>
    <row r="4003" spans="1:8">
      <c r="A4003" s="57"/>
      <c r="B4003" s="57"/>
      <c r="C4003" s="176">
        <v>42341.872900000002</v>
      </c>
      <c r="D4003" s="3" t="s">
        <v>446</v>
      </c>
      <c r="E4003" s="3" t="s">
        <v>112</v>
      </c>
      <c r="F4003" s="3" t="str">
        <f t="shared" si="62"/>
        <v>Retail</v>
      </c>
      <c r="G4003" s="3">
        <v>1</v>
      </c>
      <c r="H4003" s="57"/>
    </row>
    <row r="4004" spans="1:8">
      <c r="A4004" s="57"/>
      <c r="B4004" s="57"/>
      <c r="C4004" s="176">
        <v>42231.200700000001</v>
      </c>
      <c r="D4004" s="3" t="s">
        <v>449</v>
      </c>
      <c r="E4004" s="3" t="s">
        <v>453</v>
      </c>
      <c r="F4004" s="3" t="str">
        <f t="shared" si="62"/>
        <v>Retail</v>
      </c>
      <c r="G4004" s="3">
        <v>5</v>
      </c>
      <c r="H4004" s="57"/>
    </row>
    <row r="4005" spans="1:8">
      <c r="A4005" s="57"/>
      <c r="B4005" s="57"/>
      <c r="C4005" s="176">
        <v>42225.5625</v>
      </c>
      <c r="D4005" s="3" t="s">
        <v>446</v>
      </c>
      <c r="E4005" s="3" t="s">
        <v>453</v>
      </c>
      <c r="F4005" s="3" t="str">
        <f t="shared" si="62"/>
        <v>Wholesale</v>
      </c>
      <c r="G4005" s="3">
        <v>29</v>
      </c>
      <c r="H4005" s="57"/>
    </row>
    <row r="4006" spans="1:8">
      <c r="A4006" s="57"/>
      <c r="B4006" s="57"/>
      <c r="C4006" s="176">
        <v>42363.197200000002</v>
      </c>
      <c r="D4006" s="3" t="s">
        <v>449</v>
      </c>
      <c r="E4006" s="3" t="s">
        <v>452</v>
      </c>
      <c r="F4006" s="3" t="str">
        <f t="shared" si="62"/>
        <v>Wholesale</v>
      </c>
      <c r="G4006" s="3">
        <v>58</v>
      </c>
      <c r="H4006" s="57"/>
    </row>
    <row r="4007" spans="1:8">
      <c r="A4007" s="57"/>
      <c r="B4007" s="57"/>
      <c r="C4007" s="176">
        <v>42144.548600000002</v>
      </c>
      <c r="D4007" s="3" t="s">
        <v>446</v>
      </c>
      <c r="E4007" s="3" t="s">
        <v>453</v>
      </c>
      <c r="F4007" s="3" t="str">
        <f t="shared" si="62"/>
        <v>Wholesale</v>
      </c>
      <c r="G4007" s="3">
        <v>50</v>
      </c>
      <c r="H4007" s="57"/>
    </row>
    <row r="4008" spans="1:8">
      <c r="A4008" s="57"/>
      <c r="B4008" s="57"/>
      <c r="C4008" s="176">
        <v>42264.262499999997</v>
      </c>
      <c r="D4008" s="3" t="s">
        <v>447</v>
      </c>
      <c r="E4008" s="3" t="s">
        <v>312</v>
      </c>
      <c r="F4008" s="3" t="str">
        <f t="shared" si="62"/>
        <v>Retail</v>
      </c>
      <c r="G4008" s="3">
        <v>2</v>
      </c>
      <c r="H4008" s="57"/>
    </row>
    <row r="4009" spans="1:8">
      <c r="A4009" s="57"/>
      <c r="B4009" s="57"/>
      <c r="C4009" s="176">
        <v>41982.943099999997</v>
      </c>
      <c r="D4009" s="3" t="s">
        <v>445</v>
      </c>
      <c r="E4009" s="3" t="s">
        <v>7</v>
      </c>
      <c r="F4009" s="3" t="str">
        <f t="shared" si="62"/>
        <v>Retail</v>
      </c>
      <c r="G4009" s="3">
        <v>1</v>
      </c>
      <c r="H4009" s="57"/>
    </row>
    <row r="4010" spans="1:8">
      <c r="A4010" s="57"/>
      <c r="B4010" s="57"/>
      <c r="C4010" s="176">
        <v>42153.219400000002</v>
      </c>
      <c r="D4010" s="3" t="s">
        <v>445</v>
      </c>
      <c r="E4010" s="3" t="s">
        <v>453</v>
      </c>
      <c r="F4010" s="3" t="str">
        <f t="shared" si="62"/>
        <v>Retail</v>
      </c>
      <c r="G4010" s="3">
        <v>2</v>
      </c>
      <c r="H4010" s="57"/>
    </row>
    <row r="4011" spans="1:8">
      <c r="A4011" s="57"/>
      <c r="B4011" s="57"/>
      <c r="C4011" s="176">
        <v>42193.202100000002</v>
      </c>
      <c r="D4011" s="3" t="s">
        <v>447</v>
      </c>
      <c r="E4011" s="3" t="s">
        <v>453</v>
      </c>
      <c r="F4011" s="3" t="str">
        <f t="shared" si="62"/>
        <v>Retail</v>
      </c>
      <c r="G4011" s="3">
        <v>7</v>
      </c>
      <c r="H4011" s="57"/>
    </row>
    <row r="4012" spans="1:8">
      <c r="A4012" s="57"/>
      <c r="B4012" s="57"/>
      <c r="C4012" s="176">
        <v>42231.650699999998</v>
      </c>
      <c r="D4012" s="3" t="s">
        <v>445</v>
      </c>
      <c r="E4012" s="3" t="s">
        <v>112</v>
      </c>
      <c r="F4012" s="3" t="str">
        <f t="shared" si="62"/>
        <v>Wholesale</v>
      </c>
      <c r="G4012" s="3">
        <v>71</v>
      </c>
      <c r="H4012" s="57"/>
    </row>
    <row r="4013" spans="1:8">
      <c r="A4013" s="57"/>
      <c r="B4013" s="57"/>
      <c r="C4013" s="176">
        <v>41985.813900000001</v>
      </c>
      <c r="D4013" s="3" t="s">
        <v>447</v>
      </c>
      <c r="E4013" s="3" t="s">
        <v>460</v>
      </c>
      <c r="F4013" s="3" t="str">
        <f t="shared" si="62"/>
        <v>Wholesale</v>
      </c>
      <c r="G4013" s="3">
        <v>60</v>
      </c>
      <c r="H4013" s="57"/>
    </row>
    <row r="4014" spans="1:8">
      <c r="A4014" s="57"/>
      <c r="B4014" s="57"/>
      <c r="C4014" s="176">
        <v>42204.722199999997</v>
      </c>
      <c r="D4014" s="3" t="s">
        <v>446</v>
      </c>
      <c r="E4014" s="3" t="s">
        <v>453</v>
      </c>
      <c r="F4014" s="3" t="str">
        <f t="shared" si="62"/>
        <v>Wholesale</v>
      </c>
      <c r="G4014" s="3">
        <v>28</v>
      </c>
      <c r="H4014" s="57"/>
    </row>
    <row r="4015" spans="1:8">
      <c r="A4015" s="57"/>
      <c r="B4015" s="57"/>
      <c r="C4015" s="176">
        <v>42111.158300000003</v>
      </c>
      <c r="D4015" s="3" t="s">
        <v>447</v>
      </c>
      <c r="E4015" s="3" t="s">
        <v>448</v>
      </c>
      <c r="F4015" s="3" t="str">
        <f t="shared" si="62"/>
        <v>Retail</v>
      </c>
      <c r="G4015" s="3">
        <v>1</v>
      </c>
      <c r="H4015" s="57"/>
    </row>
    <row r="4016" spans="1:8">
      <c r="A4016" s="57"/>
      <c r="B4016" s="57"/>
      <c r="C4016" s="176">
        <v>42369.459699999999</v>
      </c>
      <c r="D4016" s="3" t="s">
        <v>446</v>
      </c>
      <c r="E4016" s="3" t="s">
        <v>453</v>
      </c>
      <c r="F4016" s="3" t="str">
        <f t="shared" si="62"/>
        <v>Retail</v>
      </c>
      <c r="G4016" s="3">
        <v>3</v>
      </c>
      <c r="H4016" s="57"/>
    </row>
    <row r="4017" spans="1:8">
      <c r="A4017" s="57"/>
      <c r="B4017" s="57"/>
      <c r="C4017" s="176">
        <v>42205.507599999997</v>
      </c>
      <c r="D4017" s="3" t="s">
        <v>447</v>
      </c>
      <c r="E4017" s="3" t="s">
        <v>453</v>
      </c>
      <c r="F4017" s="3" t="str">
        <f t="shared" si="62"/>
        <v>Retail</v>
      </c>
      <c r="G4017" s="3">
        <v>9</v>
      </c>
      <c r="H4017" s="57"/>
    </row>
    <row r="4018" spans="1:8">
      <c r="A4018" s="57"/>
      <c r="B4018" s="57"/>
      <c r="C4018" s="176">
        <v>42353.794399999999</v>
      </c>
      <c r="D4018" s="3" t="s">
        <v>446</v>
      </c>
      <c r="E4018" s="3" t="s">
        <v>453</v>
      </c>
      <c r="F4018" s="3" t="str">
        <f t="shared" si="62"/>
        <v>Wholesale</v>
      </c>
      <c r="G4018" s="3">
        <v>28</v>
      </c>
      <c r="H4018" s="57"/>
    </row>
    <row r="4019" spans="1:8">
      <c r="A4019" s="57"/>
      <c r="B4019" s="57"/>
      <c r="C4019" s="176">
        <v>42226.5069</v>
      </c>
      <c r="D4019" s="3" t="s">
        <v>447</v>
      </c>
      <c r="E4019" s="3" t="s">
        <v>6</v>
      </c>
      <c r="F4019" s="3" t="str">
        <f t="shared" si="62"/>
        <v>Wholesale</v>
      </c>
      <c r="G4019" s="3">
        <v>99</v>
      </c>
      <c r="H4019" s="57"/>
    </row>
    <row r="4020" spans="1:8">
      <c r="A4020" s="57"/>
      <c r="B4020" s="57"/>
      <c r="C4020" s="176">
        <v>42100.536099999998</v>
      </c>
      <c r="D4020" s="3" t="s">
        <v>446</v>
      </c>
      <c r="E4020" s="3" t="s">
        <v>453</v>
      </c>
      <c r="F4020" s="3" t="str">
        <f t="shared" si="62"/>
        <v>Wholesale</v>
      </c>
      <c r="G4020" s="3">
        <v>25</v>
      </c>
      <c r="H4020" s="57"/>
    </row>
    <row r="4021" spans="1:8">
      <c r="A4021" s="57"/>
      <c r="B4021" s="57"/>
      <c r="C4021" s="176">
        <v>42351.219400000002</v>
      </c>
      <c r="D4021" s="3" t="s">
        <v>446</v>
      </c>
      <c r="E4021" s="3" t="s">
        <v>454</v>
      </c>
      <c r="F4021" s="3" t="str">
        <f t="shared" si="62"/>
        <v>Retail</v>
      </c>
      <c r="G4021" s="3">
        <v>3</v>
      </c>
      <c r="H4021" s="57"/>
    </row>
    <row r="4022" spans="1:8">
      <c r="A4022" s="57"/>
      <c r="B4022" s="57"/>
      <c r="C4022" s="176">
        <v>41977.525000000001</v>
      </c>
      <c r="D4022" s="3" t="s">
        <v>445</v>
      </c>
      <c r="E4022" s="3" t="s">
        <v>453</v>
      </c>
      <c r="F4022" s="3" t="str">
        <f t="shared" si="62"/>
        <v>Retail</v>
      </c>
      <c r="G4022" s="3">
        <v>2</v>
      </c>
      <c r="H4022" s="57"/>
    </row>
    <row r="4023" spans="1:8">
      <c r="A4023" s="57"/>
      <c r="B4023" s="57"/>
      <c r="C4023" s="176">
        <v>42359.179199999999</v>
      </c>
      <c r="D4023" s="3" t="s">
        <v>449</v>
      </c>
      <c r="E4023" s="3" t="s">
        <v>112</v>
      </c>
      <c r="F4023" s="3" t="str">
        <f t="shared" si="62"/>
        <v>Wholesale</v>
      </c>
      <c r="G4023" s="3">
        <v>33</v>
      </c>
      <c r="H4023" s="57"/>
    </row>
    <row r="4024" spans="1:8">
      <c r="A4024" s="57"/>
      <c r="B4024" s="57"/>
      <c r="C4024" s="176">
        <v>41981.446499999998</v>
      </c>
      <c r="D4024" s="3" t="s">
        <v>446</v>
      </c>
      <c r="E4024" s="3" t="s">
        <v>110</v>
      </c>
      <c r="F4024" s="3" t="str">
        <f t="shared" si="62"/>
        <v>Wholesale</v>
      </c>
      <c r="G4024" s="3">
        <v>17</v>
      </c>
      <c r="H4024" s="57"/>
    </row>
    <row r="4025" spans="1:8">
      <c r="A4025" s="57"/>
      <c r="B4025" s="57"/>
      <c r="C4025" s="176">
        <v>41985.094400000002</v>
      </c>
      <c r="D4025" s="3" t="s">
        <v>447</v>
      </c>
      <c r="E4025" s="3" t="s">
        <v>451</v>
      </c>
      <c r="F4025" s="3" t="str">
        <f t="shared" si="62"/>
        <v>Retail</v>
      </c>
      <c r="G4025" s="3">
        <v>6</v>
      </c>
      <c r="H4025" s="57"/>
    </row>
    <row r="4026" spans="1:8">
      <c r="A4026" s="57"/>
      <c r="B4026" s="57"/>
      <c r="C4026" s="176">
        <v>42111.1944</v>
      </c>
      <c r="D4026" s="3" t="s">
        <v>446</v>
      </c>
      <c r="E4026" s="3" t="s">
        <v>453</v>
      </c>
      <c r="F4026" s="3" t="str">
        <f t="shared" si="62"/>
        <v>Wholesale</v>
      </c>
      <c r="G4026" s="3">
        <v>153</v>
      </c>
      <c r="H4026" s="57"/>
    </row>
    <row r="4027" spans="1:8">
      <c r="A4027" s="57"/>
      <c r="B4027" s="57"/>
      <c r="C4027" s="176">
        <v>42210.201399999998</v>
      </c>
      <c r="D4027" s="3" t="s">
        <v>445</v>
      </c>
      <c r="E4027" s="3" t="s">
        <v>312</v>
      </c>
      <c r="F4027" s="3" t="str">
        <f t="shared" si="62"/>
        <v>Wholesale</v>
      </c>
      <c r="G4027" s="3">
        <v>56</v>
      </c>
      <c r="H4027" s="57"/>
    </row>
    <row r="4028" spans="1:8">
      <c r="A4028" s="57"/>
      <c r="B4028" s="57"/>
      <c r="C4028" s="176">
        <v>42249.483999999997</v>
      </c>
      <c r="D4028" s="3" t="s">
        <v>446</v>
      </c>
      <c r="E4028" s="3" t="s">
        <v>453</v>
      </c>
      <c r="F4028" s="3" t="str">
        <f t="shared" si="62"/>
        <v>Retail</v>
      </c>
      <c r="G4028" s="3">
        <v>2</v>
      </c>
      <c r="H4028" s="57"/>
    </row>
    <row r="4029" spans="1:8">
      <c r="A4029" s="57"/>
      <c r="B4029" s="57"/>
      <c r="C4029" s="176">
        <v>42221.223599999998</v>
      </c>
      <c r="D4029" s="3" t="s">
        <v>446</v>
      </c>
      <c r="E4029" s="3" t="s">
        <v>448</v>
      </c>
      <c r="F4029" s="3" t="str">
        <f t="shared" si="62"/>
        <v>Retail</v>
      </c>
      <c r="G4029" s="3">
        <v>4</v>
      </c>
      <c r="H4029" s="57"/>
    </row>
    <row r="4030" spans="1:8">
      <c r="A4030" s="57"/>
      <c r="B4030" s="57"/>
      <c r="C4030" s="176">
        <v>41986.776400000002</v>
      </c>
      <c r="D4030" s="3" t="s">
        <v>447</v>
      </c>
      <c r="E4030" s="3" t="s">
        <v>6</v>
      </c>
      <c r="F4030" s="3" t="str">
        <f t="shared" si="62"/>
        <v>Retail</v>
      </c>
      <c r="G4030" s="3">
        <v>6</v>
      </c>
      <c r="H4030" s="57"/>
    </row>
    <row r="4031" spans="1:8">
      <c r="A4031" s="57"/>
      <c r="B4031" s="57"/>
      <c r="C4031" s="176">
        <v>42340.472199999997</v>
      </c>
      <c r="D4031" s="3" t="s">
        <v>447</v>
      </c>
      <c r="E4031" s="3" t="s">
        <v>453</v>
      </c>
      <c r="F4031" s="3" t="str">
        <f t="shared" si="62"/>
        <v>Wholesale</v>
      </c>
      <c r="G4031" s="3">
        <v>36</v>
      </c>
      <c r="H4031" s="57"/>
    </row>
    <row r="4032" spans="1:8">
      <c r="A4032" s="57"/>
      <c r="B4032" s="57"/>
      <c r="C4032" s="176">
        <v>42345.526400000002</v>
      </c>
      <c r="D4032" s="3" t="s">
        <v>447</v>
      </c>
      <c r="E4032" s="3" t="s">
        <v>460</v>
      </c>
      <c r="F4032" s="3" t="str">
        <f t="shared" si="62"/>
        <v>Wholesale</v>
      </c>
      <c r="G4032" s="3">
        <v>37</v>
      </c>
      <c r="H4032" s="57"/>
    </row>
    <row r="4033" spans="1:8">
      <c r="A4033" s="57"/>
      <c r="B4033" s="57"/>
      <c r="C4033" s="176">
        <v>42354.4035</v>
      </c>
      <c r="D4033" s="3" t="s">
        <v>447</v>
      </c>
      <c r="E4033" s="3" t="s">
        <v>8</v>
      </c>
      <c r="F4033" s="3" t="str">
        <f t="shared" si="62"/>
        <v>Retail</v>
      </c>
      <c r="G4033" s="3">
        <v>5</v>
      </c>
      <c r="H4033" s="57"/>
    </row>
    <row r="4034" spans="1:8">
      <c r="A4034" s="57"/>
      <c r="B4034" s="57"/>
      <c r="C4034" s="176">
        <v>42180.722199999997</v>
      </c>
      <c r="D4034" s="3" t="s">
        <v>445</v>
      </c>
      <c r="E4034" s="3" t="s">
        <v>453</v>
      </c>
      <c r="F4034" s="3" t="str">
        <f t="shared" si="62"/>
        <v>Wholesale</v>
      </c>
      <c r="G4034" s="3">
        <v>129</v>
      </c>
      <c r="H4034" s="57"/>
    </row>
    <row r="4035" spans="1:8">
      <c r="A4035" s="57"/>
      <c r="B4035" s="57"/>
      <c r="C4035" s="176">
        <v>42161.540300000001</v>
      </c>
      <c r="D4035" s="3" t="s">
        <v>447</v>
      </c>
      <c r="E4035" s="3" t="s">
        <v>453</v>
      </c>
      <c r="F4035" s="3" t="str">
        <f t="shared" si="62"/>
        <v>Retail</v>
      </c>
      <c r="G4035" s="3">
        <v>6</v>
      </c>
      <c r="H4035" s="57"/>
    </row>
    <row r="4036" spans="1:8">
      <c r="A4036" s="57"/>
      <c r="B4036" s="57"/>
      <c r="C4036" s="176">
        <v>41983.345099999999</v>
      </c>
      <c r="D4036" s="3" t="s">
        <v>449</v>
      </c>
      <c r="E4036" s="3" t="s">
        <v>6</v>
      </c>
      <c r="F4036" s="3" t="str">
        <f t="shared" si="62"/>
        <v>Retail</v>
      </c>
      <c r="G4036" s="3">
        <v>9</v>
      </c>
      <c r="H4036" s="57"/>
    </row>
    <row r="4037" spans="1:8">
      <c r="A4037" s="57"/>
      <c r="B4037" s="57"/>
      <c r="C4037" s="176">
        <v>42334.725700000003</v>
      </c>
      <c r="D4037" s="3" t="s">
        <v>447</v>
      </c>
      <c r="E4037" s="3" t="s">
        <v>453</v>
      </c>
      <c r="F4037" s="3" t="str">
        <f t="shared" si="62"/>
        <v>Retail</v>
      </c>
      <c r="G4037" s="3">
        <v>3</v>
      </c>
      <c r="H4037" s="57"/>
    </row>
    <row r="4038" spans="1:8">
      <c r="A4038" s="57"/>
      <c r="B4038" s="57"/>
      <c r="C4038" s="176">
        <v>41984.5167</v>
      </c>
      <c r="D4038" s="3" t="s">
        <v>446</v>
      </c>
      <c r="E4038" s="3" t="s">
        <v>453</v>
      </c>
      <c r="F4038" s="3" t="str">
        <f t="shared" si="62"/>
        <v>Retail</v>
      </c>
      <c r="G4038" s="3">
        <v>1</v>
      </c>
      <c r="H4038" s="57"/>
    </row>
    <row r="4039" spans="1:8">
      <c r="A4039" s="57"/>
      <c r="B4039" s="57"/>
      <c r="C4039" s="176">
        <v>42347.725700000003</v>
      </c>
      <c r="D4039" s="3" t="s">
        <v>447</v>
      </c>
      <c r="E4039" s="3" t="s">
        <v>453</v>
      </c>
      <c r="F4039" s="3" t="str">
        <f t="shared" si="62"/>
        <v>Retail</v>
      </c>
      <c r="G4039" s="3">
        <v>1</v>
      </c>
      <c r="H4039" s="57"/>
    </row>
    <row r="4040" spans="1:8">
      <c r="A4040" s="57"/>
      <c r="B4040" s="57"/>
      <c r="C4040" s="176">
        <v>42249.484700000001</v>
      </c>
      <c r="D4040" s="3" t="s">
        <v>445</v>
      </c>
      <c r="E4040" s="3" t="s">
        <v>9</v>
      </c>
      <c r="F4040" s="3" t="str">
        <f t="shared" si="62"/>
        <v>Retail</v>
      </c>
      <c r="G4040" s="3">
        <v>8</v>
      </c>
      <c r="H4040" s="57"/>
    </row>
    <row r="4041" spans="1:8">
      <c r="A4041" s="57"/>
      <c r="B4041" s="57"/>
      <c r="C4041" s="176">
        <v>42159.966</v>
      </c>
      <c r="D4041" s="3" t="s">
        <v>447</v>
      </c>
      <c r="E4041" s="3" t="s">
        <v>456</v>
      </c>
      <c r="F4041" s="3" t="str">
        <f t="shared" si="62"/>
        <v>Retail</v>
      </c>
      <c r="G4041" s="3">
        <v>6</v>
      </c>
      <c r="H4041" s="57"/>
    </row>
    <row r="4042" spans="1:8">
      <c r="A4042" s="57"/>
      <c r="B4042" s="57"/>
      <c r="C4042" s="176">
        <v>42288.509700000002</v>
      </c>
      <c r="D4042" s="3" t="s">
        <v>446</v>
      </c>
      <c r="E4042" s="3" t="s">
        <v>453</v>
      </c>
      <c r="F4042" s="3" t="str">
        <f t="shared" ref="F4042:F4105" si="63">IF(G4042&lt;10,"Retail","Wholesale")</f>
        <v>Wholesale</v>
      </c>
      <c r="G4042" s="3">
        <v>37</v>
      </c>
      <c r="H4042" s="57"/>
    </row>
    <row r="4043" spans="1:8">
      <c r="A4043" s="57"/>
      <c r="B4043" s="57"/>
      <c r="C4043" s="176">
        <v>42239.081299999998</v>
      </c>
      <c r="D4043" s="3" t="s">
        <v>449</v>
      </c>
      <c r="E4043" s="3" t="s">
        <v>7</v>
      </c>
      <c r="F4043" s="3" t="str">
        <f t="shared" si="63"/>
        <v>Wholesale</v>
      </c>
      <c r="G4043" s="3">
        <v>44</v>
      </c>
      <c r="H4043" s="57"/>
    </row>
    <row r="4044" spans="1:8">
      <c r="A4044" s="57"/>
      <c r="B4044" s="57"/>
      <c r="C4044" s="176">
        <v>42349.468800000002</v>
      </c>
      <c r="D4044" s="3" t="s">
        <v>445</v>
      </c>
      <c r="E4044" s="3" t="s">
        <v>453</v>
      </c>
      <c r="F4044" s="3" t="str">
        <f t="shared" si="63"/>
        <v>Wholesale</v>
      </c>
      <c r="G4044" s="3">
        <v>23</v>
      </c>
      <c r="H4044" s="57"/>
    </row>
    <row r="4045" spans="1:8">
      <c r="A4045" s="57"/>
      <c r="B4045" s="57"/>
      <c r="C4045" s="176">
        <v>42057.097900000001</v>
      </c>
      <c r="D4045" s="3" t="s">
        <v>445</v>
      </c>
      <c r="E4045" s="3" t="s">
        <v>451</v>
      </c>
      <c r="F4045" s="3" t="str">
        <f t="shared" si="63"/>
        <v>Retail</v>
      </c>
      <c r="G4045" s="3">
        <v>9</v>
      </c>
      <c r="H4045" s="57"/>
    </row>
    <row r="4046" spans="1:8">
      <c r="A4046" s="57"/>
      <c r="B4046" s="57"/>
      <c r="C4046" s="176">
        <v>42025.373599999999</v>
      </c>
      <c r="D4046" s="3" t="s">
        <v>445</v>
      </c>
      <c r="E4046" s="3" t="s">
        <v>10</v>
      </c>
      <c r="F4046" s="3" t="str">
        <f t="shared" si="63"/>
        <v>Retail</v>
      </c>
      <c r="G4046" s="3">
        <v>9</v>
      </c>
      <c r="H4046" s="57"/>
    </row>
    <row r="4047" spans="1:8">
      <c r="A4047" s="57"/>
      <c r="B4047" s="57"/>
      <c r="C4047" s="176">
        <v>42236.720800000003</v>
      </c>
      <c r="D4047" s="3" t="s">
        <v>446</v>
      </c>
      <c r="E4047" s="3" t="s">
        <v>460</v>
      </c>
      <c r="F4047" s="3" t="str">
        <f t="shared" si="63"/>
        <v>Retail</v>
      </c>
      <c r="G4047" s="3">
        <v>7</v>
      </c>
      <c r="H4047" s="57"/>
    </row>
    <row r="4048" spans="1:8">
      <c r="A4048" s="57"/>
      <c r="B4048" s="57"/>
      <c r="C4048" s="176">
        <v>42153.659699999997</v>
      </c>
      <c r="D4048" s="3" t="s">
        <v>446</v>
      </c>
      <c r="E4048" s="3" t="s">
        <v>453</v>
      </c>
      <c r="F4048" s="3" t="str">
        <f t="shared" si="63"/>
        <v>Wholesale</v>
      </c>
      <c r="G4048" s="3">
        <v>115</v>
      </c>
      <c r="H4048" s="57"/>
    </row>
    <row r="4049" spans="1:8">
      <c r="A4049" s="57"/>
      <c r="B4049" s="57"/>
      <c r="C4049" s="176">
        <v>42169.979200000002</v>
      </c>
      <c r="D4049" s="3" t="s">
        <v>449</v>
      </c>
      <c r="E4049" s="3" t="s">
        <v>460</v>
      </c>
      <c r="F4049" s="3" t="str">
        <f t="shared" si="63"/>
        <v>Retail</v>
      </c>
      <c r="G4049" s="3">
        <v>2</v>
      </c>
      <c r="H4049" s="57"/>
    </row>
    <row r="4050" spans="1:8">
      <c r="A4050" s="57"/>
      <c r="B4050" s="57"/>
      <c r="C4050" s="176">
        <v>42194.768799999998</v>
      </c>
      <c r="D4050" s="3" t="s">
        <v>446</v>
      </c>
      <c r="E4050" s="3" t="s">
        <v>453</v>
      </c>
      <c r="F4050" s="3" t="str">
        <f t="shared" si="63"/>
        <v>Retail</v>
      </c>
      <c r="G4050" s="3">
        <v>3</v>
      </c>
      <c r="H4050" s="57"/>
    </row>
    <row r="4051" spans="1:8">
      <c r="A4051" s="57"/>
      <c r="B4051" s="57"/>
      <c r="C4051" s="176">
        <v>42207.5861</v>
      </c>
      <c r="D4051" s="3" t="s">
        <v>447</v>
      </c>
      <c r="E4051" s="3" t="s">
        <v>10</v>
      </c>
      <c r="F4051" s="3" t="str">
        <f t="shared" si="63"/>
        <v>Retail</v>
      </c>
      <c r="G4051" s="3">
        <v>2</v>
      </c>
      <c r="H4051" s="57"/>
    </row>
    <row r="4052" spans="1:8">
      <c r="A4052" s="57"/>
      <c r="B4052" s="57"/>
      <c r="C4052" s="176">
        <v>42366.112500000003</v>
      </c>
      <c r="D4052" s="3" t="s">
        <v>449</v>
      </c>
      <c r="E4052" s="3" t="s">
        <v>453</v>
      </c>
      <c r="F4052" s="3" t="str">
        <f t="shared" si="63"/>
        <v>Wholesale</v>
      </c>
      <c r="G4052" s="3">
        <v>26</v>
      </c>
      <c r="H4052" s="57"/>
    </row>
    <row r="4053" spans="1:8">
      <c r="A4053" s="57"/>
      <c r="B4053" s="57"/>
      <c r="C4053" s="176">
        <v>42170.527800000003</v>
      </c>
      <c r="D4053" s="3" t="s">
        <v>445</v>
      </c>
      <c r="E4053" s="3" t="s">
        <v>6</v>
      </c>
      <c r="F4053" s="3" t="str">
        <f t="shared" si="63"/>
        <v>Wholesale</v>
      </c>
      <c r="G4053" s="3">
        <v>40</v>
      </c>
      <c r="H4053" s="57"/>
    </row>
    <row r="4054" spans="1:8">
      <c r="A4054" s="57"/>
      <c r="B4054" s="57"/>
      <c r="C4054" s="176">
        <v>42179.548600000002</v>
      </c>
      <c r="D4054" s="3" t="s">
        <v>447</v>
      </c>
      <c r="E4054" s="3" t="s">
        <v>453</v>
      </c>
      <c r="F4054" s="3" t="str">
        <f t="shared" si="63"/>
        <v>Wholesale</v>
      </c>
      <c r="G4054" s="3">
        <v>39</v>
      </c>
      <c r="H4054" s="57"/>
    </row>
    <row r="4055" spans="1:8">
      <c r="A4055" s="57"/>
      <c r="B4055" s="57"/>
      <c r="C4055" s="176">
        <v>42258.117400000003</v>
      </c>
      <c r="D4055" s="3" t="s">
        <v>445</v>
      </c>
      <c r="E4055" s="3" t="s">
        <v>452</v>
      </c>
      <c r="F4055" s="3" t="str">
        <f t="shared" si="63"/>
        <v>Wholesale</v>
      </c>
      <c r="G4055" s="3">
        <v>138</v>
      </c>
      <c r="H4055" s="57"/>
    </row>
    <row r="4056" spans="1:8">
      <c r="A4056" s="57"/>
      <c r="B4056" s="57"/>
      <c r="C4056" s="176">
        <v>42308.1299</v>
      </c>
      <c r="D4056" s="3" t="s">
        <v>445</v>
      </c>
      <c r="E4056" s="3" t="s">
        <v>453</v>
      </c>
      <c r="F4056" s="3" t="str">
        <f t="shared" si="63"/>
        <v>Retail</v>
      </c>
      <c r="G4056" s="3">
        <v>7</v>
      </c>
      <c r="H4056" s="57"/>
    </row>
    <row r="4057" spans="1:8">
      <c r="A4057" s="57"/>
      <c r="B4057" s="57"/>
      <c r="C4057" s="176">
        <v>42337.697899999999</v>
      </c>
      <c r="D4057" s="3" t="s">
        <v>447</v>
      </c>
      <c r="E4057" s="3" t="s">
        <v>110</v>
      </c>
      <c r="F4057" s="3" t="str">
        <f t="shared" si="63"/>
        <v>Retail</v>
      </c>
      <c r="G4057" s="3">
        <v>1</v>
      </c>
      <c r="H4057" s="57"/>
    </row>
    <row r="4058" spans="1:8">
      <c r="A4058" s="57"/>
      <c r="B4058" s="57"/>
      <c r="C4058" s="176">
        <v>42213.527800000003</v>
      </c>
      <c r="D4058" s="3" t="s">
        <v>447</v>
      </c>
      <c r="E4058" s="3" t="s">
        <v>6</v>
      </c>
      <c r="F4058" s="3" t="str">
        <f t="shared" si="63"/>
        <v>Wholesale</v>
      </c>
      <c r="G4058" s="3">
        <v>39</v>
      </c>
      <c r="H4058" s="57"/>
    </row>
    <row r="4059" spans="1:8">
      <c r="A4059" s="57"/>
      <c r="B4059" s="57"/>
      <c r="C4059" s="176">
        <v>42271.505599999997</v>
      </c>
      <c r="D4059" s="3" t="s">
        <v>445</v>
      </c>
      <c r="E4059" s="3" t="s">
        <v>6</v>
      </c>
      <c r="F4059" s="3" t="str">
        <f t="shared" si="63"/>
        <v>Wholesale</v>
      </c>
      <c r="G4059" s="3">
        <v>141</v>
      </c>
      <c r="H4059" s="57"/>
    </row>
    <row r="4060" spans="1:8">
      <c r="A4060" s="57"/>
      <c r="B4060" s="57"/>
      <c r="C4060" s="176">
        <v>41983.2958</v>
      </c>
      <c r="D4060" s="3" t="s">
        <v>447</v>
      </c>
      <c r="E4060" s="3" t="s">
        <v>6</v>
      </c>
      <c r="F4060" s="3" t="str">
        <f t="shared" si="63"/>
        <v>Wholesale</v>
      </c>
      <c r="G4060" s="3">
        <v>31</v>
      </c>
      <c r="H4060" s="57"/>
    </row>
    <row r="4061" spans="1:8">
      <c r="A4061" s="57"/>
      <c r="B4061" s="57"/>
      <c r="C4061" s="176">
        <v>42063.217400000001</v>
      </c>
      <c r="D4061" s="3" t="s">
        <v>447</v>
      </c>
      <c r="E4061" s="3" t="s">
        <v>460</v>
      </c>
      <c r="F4061" s="3" t="str">
        <f t="shared" si="63"/>
        <v>Retail</v>
      </c>
      <c r="G4061" s="3">
        <v>2</v>
      </c>
      <c r="H4061" s="57"/>
    </row>
    <row r="4062" spans="1:8">
      <c r="A4062" s="57"/>
      <c r="B4062" s="57"/>
      <c r="C4062" s="176">
        <v>42350.7451</v>
      </c>
      <c r="D4062" s="3" t="s">
        <v>449</v>
      </c>
      <c r="E4062" s="3" t="s">
        <v>114</v>
      </c>
      <c r="F4062" s="3" t="str">
        <f t="shared" si="63"/>
        <v>Wholesale</v>
      </c>
      <c r="G4062" s="3">
        <v>59</v>
      </c>
      <c r="H4062" s="57"/>
    </row>
    <row r="4063" spans="1:8">
      <c r="A4063" s="57"/>
      <c r="B4063" s="57"/>
      <c r="C4063" s="176">
        <v>42342.5389</v>
      </c>
      <c r="D4063" s="3" t="s">
        <v>445</v>
      </c>
      <c r="E4063" s="3" t="s">
        <v>110</v>
      </c>
      <c r="F4063" s="3" t="str">
        <f t="shared" si="63"/>
        <v>Wholesale</v>
      </c>
      <c r="G4063" s="3">
        <v>101</v>
      </c>
      <c r="H4063" s="57"/>
    </row>
    <row r="4064" spans="1:8">
      <c r="A4064" s="57"/>
      <c r="B4064" s="57"/>
      <c r="C4064" s="176">
        <v>42238.488899999997</v>
      </c>
      <c r="D4064" s="3" t="s">
        <v>447</v>
      </c>
      <c r="E4064" s="3" t="s">
        <v>453</v>
      </c>
      <c r="F4064" s="3" t="str">
        <f t="shared" si="63"/>
        <v>Retail</v>
      </c>
      <c r="G4064" s="3">
        <v>5</v>
      </c>
      <c r="H4064" s="57"/>
    </row>
    <row r="4065" spans="1:8">
      <c r="A4065" s="57"/>
      <c r="B4065" s="57"/>
      <c r="C4065" s="176">
        <v>42299.511100000003</v>
      </c>
      <c r="D4065" s="3" t="s">
        <v>445</v>
      </c>
      <c r="E4065" s="3" t="s">
        <v>460</v>
      </c>
      <c r="F4065" s="3" t="str">
        <f t="shared" si="63"/>
        <v>Retail</v>
      </c>
      <c r="G4065" s="3">
        <v>1</v>
      </c>
      <c r="H4065" s="57"/>
    </row>
    <row r="4066" spans="1:8">
      <c r="A4066" s="57"/>
      <c r="B4066" s="57"/>
      <c r="C4066" s="176">
        <v>42187.527099999999</v>
      </c>
      <c r="D4066" s="3" t="s">
        <v>445</v>
      </c>
      <c r="E4066" s="3" t="s">
        <v>112</v>
      </c>
      <c r="F4066" s="3" t="str">
        <f t="shared" si="63"/>
        <v>Retail</v>
      </c>
      <c r="G4066" s="3">
        <v>1</v>
      </c>
      <c r="H4066" s="57"/>
    </row>
    <row r="4067" spans="1:8">
      <c r="A4067" s="57"/>
      <c r="B4067" s="57"/>
      <c r="C4067" s="176">
        <v>42157.507599999997</v>
      </c>
      <c r="D4067" s="3" t="s">
        <v>445</v>
      </c>
      <c r="E4067" s="3" t="s">
        <v>451</v>
      </c>
      <c r="F4067" s="3" t="str">
        <f t="shared" si="63"/>
        <v>Retail</v>
      </c>
      <c r="G4067" s="3">
        <v>1</v>
      </c>
      <c r="H4067" s="57"/>
    </row>
    <row r="4068" spans="1:8">
      <c r="A4068" s="57"/>
      <c r="B4068" s="57"/>
      <c r="C4068" s="176">
        <v>42359.472900000001</v>
      </c>
      <c r="D4068" s="3" t="s">
        <v>446</v>
      </c>
      <c r="E4068" s="3" t="s">
        <v>110</v>
      </c>
      <c r="F4068" s="3" t="str">
        <f t="shared" si="63"/>
        <v>Retail</v>
      </c>
      <c r="G4068" s="3">
        <v>7</v>
      </c>
      <c r="H4068" s="57"/>
    </row>
    <row r="4069" spans="1:8">
      <c r="A4069" s="57"/>
      <c r="B4069" s="57"/>
      <c r="C4069" s="176">
        <v>42235.548600000002</v>
      </c>
      <c r="D4069" s="3" t="s">
        <v>449</v>
      </c>
      <c r="E4069" s="3" t="s">
        <v>453</v>
      </c>
      <c r="F4069" s="3" t="str">
        <f t="shared" si="63"/>
        <v>Wholesale</v>
      </c>
      <c r="G4069" s="3">
        <v>50</v>
      </c>
      <c r="H4069" s="57"/>
    </row>
    <row r="4070" spans="1:8">
      <c r="A4070" s="57"/>
      <c r="B4070" s="57"/>
      <c r="C4070" s="176">
        <v>42219.095099999999</v>
      </c>
      <c r="D4070" s="3" t="s">
        <v>445</v>
      </c>
      <c r="E4070" s="3" t="s">
        <v>453</v>
      </c>
      <c r="F4070" s="3" t="str">
        <f t="shared" si="63"/>
        <v>Wholesale</v>
      </c>
      <c r="G4070" s="3">
        <v>26</v>
      </c>
      <c r="H4070" s="57"/>
    </row>
    <row r="4071" spans="1:8">
      <c r="A4071" s="57"/>
      <c r="B4071" s="57"/>
      <c r="C4071" s="176">
        <v>42141.759700000002</v>
      </c>
      <c r="D4071" s="3" t="s">
        <v>445</v>
      </c>
      <c r="E4071" s="3" t="s">
        <v>312</v>
      </c>
      <c r="F4071" s="3" t="str">
        <f t="shared" si="63"/>
        <v>Retail</v>
      </c>
      <c r="G4071" s="3">
        <v>2</v>
      </c>
      <c r="H4071" s="57"/>
    </row>
    <row r="4072" spans="1:8">
      <c r="A4072" s="57"/>
      <c r="B4072" s="57"/>
      <c r="C4072" s="176">
        <v>42335.572200000002</v>
      </c>
      <c r="D4072" s="3" t="s">
        <v>445</v>
      </c>
      <c r="E4072" s="3" t="s">
        <v>6</v>
      </c>
      <c r="F4072" s="3" t="str">
        <f t="shared" si="63"/>
        <v>Retail</v>
      </c>
      <c r="G4072" s="3">
        <v>6</v>
      </c>
      <c r="H4072" s="57"/>
    </row>
    <row r="4073" spans="1:8">
      <c r="A4073" s="57"/>
      <c r="B4073" s="57"/>
      <c r="C4073" s="176">
        <v>42243.5576</v>
      </c>
      <c r="D4073" s="3" t="s">
        <v>447</v>
      </c>
      <c r="E4073" s="3" t="s">
        <v>453</v>
      </c>
      <c r="F4073" s="3" t="str">
        <f t="shared" si="63"/>
        <v>Retail</v>
      </c>
      <c r="G4073" s="3">
        <v>6</v>
      </c>
      <c r="H4073" s="57"/>
    </row>
    <row r="4074" spans="1:8">
      <c r="A4074" s="57"/>
      <c r="B4074" s="57"/>
      <c r="C4074" s="176">
        <v>42338.561800000003</v>
      </c>
      <c r="D4074" s="3" t="s">
        <v>446</v>
      </c>
      <c r="E4074" s="3" t="s">
        <v>7</v>
      </c>
      <c r="F4074" s="3" t="str">
        <f t="shared" si="63"/>
        <v>Wholesale</v>
      </c>
      <c r="G4074" s="3">
        <v>46</v>
      </c>
      <c r="H4074" s="57"/>
    </row>
    <row r="4075" spans="1:8">
      <c r="A4075" s="57"/>
      <c r="B4075" s="57"/>
      <c r="C4075" s="176">
        <v>41982.466</v>
      </c>
      <c r="D4075" s="3" t="s">
        <v>445</v>
      </c>
      <c r="E4075" s="3" t="s">
        <v>6</v>
      </c>
      <c r="F4075" s="3" t="str">
        <f t="shared" si="63"/>
        <v>Retail</v>
      </c>
      <c r="G4075" s="3">
        <v>1</v>
      </c>
      <c r="H4075" s="57"/>
    </row>
    <row r="4076" spans="1:8">
      <c r="A4076" s="57"/>
      <c r="B4076" s="57"/>
      <c r="C4076" s="176">
        <v>42140.7264</v>
      </c>
      <c r="D4076" s="3" t="s">
        <v>446</v>
      </c>
      <c r="E4076" s="3" t="s">
        <v>312</v>
      </c>
      <c r="F4076" s="3" t="str">
        <f t="shared" si="63"/>
        <v>Retail</v>
      </c>
      <c r="G4076" s="3">
        <v>9</v>
      </c>
      <c r="H4076" s="57"/>
    </row>
    <row r="4077" spans="1:8">
      <c r="A4077" s="57"/>
      <c r="B4077" s="57"/>
      <c r="C4077" s="176">
        <v>42351.181299999997</v>
      </c>
      <c r="D4077" s="3" t="s">
        <v>446</v>
      </c>
      <c r="E4077" s="3" t="s">
        <v>453</v>
      </c>
      <c r="F4077" s="3" t="str">
        <f t="shared" si="63"/>
        <v>Retail</v>
      </c>
      <c r="G4077" s="3">
        <v>2</v>
      </c>
      <c r="H4077" s="57"/>
    </row>
    <row r="4078" spans="1:8">
      <c r="A4078" s="57"/>
      <c r="B4078" s="57"/>
      <c r="C4078" s="176">
        <v>42336.1181</v>
      </c>
      <c r="D4078" s="3" t="s">
        <v>445</v>
      </c>
      <c r="E4078" s="3" t="s">
        <v>453</v>
      </c>
      <c r="F4078" s="3" t="str">
        <f t="shared" si="63"/>
        <v>Retail</v>
      </c>
      <c r="G4078" s="3">
        <v>6</v>
      </c>
      <c r="H4078" s="57"/>
    </row>
    <row r="4079" spans="1:8">
      <c r="A4079" s="57"/>
      <c r="B4079" s="57"/>
      <c r="C4079" s="176">
        <v>42360.397900000004</v>
      </c>
      <c r="D4079" s="3" t="s">
        <v>447</v>
      </c>
      <c r="E4079" s="3" t="s">
        <v>114</v>
      </c>
      <c r="F4079" s="3" t="str">
        <f t="shared" si="63"/>
        <v>Retail</v>
      </c>
      <c r="G4079" s="3">
        <v>1</v>
      </c>
      <c r="H4079" s="57"/>
    </row>
    <row r="4080" spans="1:8">
      <c r="A4080" s="57"/>
      <c r="B4080" s="57"/>
      <c r="C4080" s="176">
        <v>42339.467400000001</v>
      </c>
      <c r="D4080" s="3" t="s">
        <v>447</v>
      </c>
      <c r="E4080" s="3" t="s">
        <v>6</v>
      </c>
      <c r="F4080" s="3" t="str">
        <f t="shared" si="63"/>
        <v>Retail</v>
      </c>
      <c r="G4080" s="3">
        <v>6</v>
      </c>
      <c r="H4080" s="57"/>
    </row>
    <row r="4081" spans="1:8">
      <c r="A4081" s="57"/>
      <c r="B4081" s="57"/>
      <c r="C4081" s="176">
        <v>42350.9375</v>
      </c>
      <c r="D4081" s="3" t="s">
        <v>445</v>
      </c>
      <c r="E4081" s="3" t="s">
        <v>312</v>
      </c>
      <c r="F4081" s="3" t="str">
        <f t="shared" si="63"/>
        <v>Wholesale</v>
      </c>
      <c r="G4081" s="3">
        <v>37</v>
      </c>
      <c r="H4081" s="57"/>
    </row>
    <row r="4082" spans="1:8">
      <c r="A4082" s="57"/>
      <c r="B4082" s="57"/>
      <c r="C4082" s="176">
        <v>42338.647199999999</v>
      </c>
      <c r="D4082" s="3" t="s">
        <v>447</v>
      </c>
      <c r="E4082" s="3" t="s">
        <v>451</v>
      </c>
      <c r="F4082" s="3" t="str">
        <f t="shared" si="63"/>
        <v>Retail</v>
      </c>
      <c r="G4082" s="3">
        <v>1</v>
      </c>
      <c r="H4082" s="57"/>
    </row>
    <row r="4083" spans="1:8">
      <c r="A4083" s="57"/>
      <c r="B4083" s="57"/>
      <c r="C4083" s="176">
        <v>42224.466</v>
      </c>
      <c r="D4083" s="3" t="s">
        <v>447</v>
      </c>
      <c r="E4083" s="3" t="s">
        <v>453</v>
      </c>
      <c r="F4083" s="3" t="str">
        <f t="shared" si="63"/>
        <v>Wholesale</v>
      </c>
      <c r="G4083" s="3">
        <v>35</v>
      </c>
      <c r="H4083" s="57"/>
    </row>
    <row r="4084" spans="1:8">
      <c r="A4084" s="57"/>
      <c r="B4084" s="57"/>
      <c r="C4084" s="176">
        <v>41985.703500000003</v>
      </c>
      <c r="D4084" s="3" t="s">
        <v>445</v>
      </c>
      <c r="E4084" s="3" t="s">
        <v>459</v>
      </c>
      <c r="F4084" s="3" t="str">
        <f t="shared" si="63"/>
        <v>Retail</v>
      </c>
      <c r="G4084" s="3">
        <v>3</v>
      </c>
      <c r="H4084" s="57"/>
    </row>
    <row r="4085" spans="1:8">
      <c r="A4085" s="57"/>
      <c r="B4085" s="57"/>
      <c r="C4085" s="176">
        <v>42171.484700000001</v>
      </c>
      <c r="D4085" s="3" t="s">
        <v>447</v>
      </c>
      <c r="E4085" s="3" t="s">
        <v>312</v>
      </c>
      <c r="F4085" s="3" t="str">
        <f t="shared" si="63"/>
        <v>Retail</v>
      </c>
      <c r="G4085" s="3">
        <v>5</v>
      </c>
      <c r="H4085" s="57"/>
    </row>
    <row r="4086" spans="1:8">
      <c r="A4086" s="57"/>
      <c r="B4086" s="57"/>
      <c r="C4086" s="176">
        <v>42179.532599999999</v>
      </c>
      <c r="D4086" s="3" t="s">
        <v>445</v>
      </c>
      <c r="E4086" s="3" t="s">
        <v>8</v>
      </c>
      <c r="F4086" s="3" t="str">
        <f t="shared" si="63"/>
        <v>Retail</v>
      </c>
      <c r="G4086" s="3">
        <v>3</v>
      </c>
      <c r="H4086" s="57"/>
    </row>
    <row r="4087" spans="1:8">
      <c r="A4087" s="57"/>
      <c r="B4087" s="57"/>
      <c r="C4087" s="176">
        <v>42160.513200000001</v>
      </c>
      <c r="D4087" s="3" t="s">
        <v>446</v>
      </c>
      <c r="E4087" s="3" t="s">
        <v>6</v>
      </c>
      <c r="F4087" s="3" t="str">
        <f t="shared" si="63"/>
        <v>Wholesale</v>
      </c>
      <c r="G4087" s="3">
        <v>33</v>
      </c>
      <c r="H4087" s="57"/>
    </row>
    <row r="4088" spans="1:8">
      <c r="A4088" s="57"/>
      <c r="B4088" s="57"/>
      <c r="C4088" s="176">
        <v>42221.505599999997</v>
      </c>
      <c r="D4088" s="3" t="s">
        <v>449</v>
      </c>
      <c r="E4088" s="3" t="s">
        <v>450</v>
      </c>
      <c r="F4088" s="3" t="str">
        <f t="shared" si="63"/>
        <v>Retail</v>
      </c>
      <c r="G4088" s="3">
        <v>6</v>
      </c>
      <c r="H4088" s="57"/>
    </row>
    <row r="4089" spans="1:8">
      <c r="A4089" s="57"/>
      <c r="B4089" s="57"/>
      <c r="C4089" s="176">
        <v>42026.470800000003</v>
      </c>
      <c r="D4089" s="3" t="s">
        <v>445</v>
      </c>
      <c r="E4089" s="3" t="s">
        <v>453</v>
      </c>
      <c r="F4089" s="3" t="str">
        <f t="shared" si="63"/>
        <v>Retail</v>
      </c>
      <c r="G4089" s="3">
        <v>1</v>
      </c>
      <c r="H4089" s="57"/>
    </row>
    <row r="4090" spans="1:8">
      <c r="A4090" s="57"/>
      <c r="B4090" s="57"/>
      <c r="C4090" s="176">
        <v>41982.126400000001</v>
      </c>
      <c r="D4090" s="3" t="s">
        <v>445</v>
      </c>
      <c r="E4090" s="3" t="s">
        <v>453</v>
      </c>
      <c r="F4090" s="3" t="str">
        <f t="shared" si="63"/>
        <v>Retail</v>
      </c>
      <c r="G4090" s="3">
        <v>7</v>
      </c>
      <c r="H4090" s="57"/>
    </row>
    <row r="4091" spans="1:8">
      <c r="A4091" s="57"/>
      <c r="B4091" s="57"/>
      <c r="C4091" s="176">
        <v>42247.775000000001</v>
      </c>
      <c r="D4091" s="3" t="s">
        <v>445</v>
      </c>
      <c r="E4091" s="3" t="s">
        <v>453</v>
      </c>
      <c r="F4091" s="3" t="str">
        <f t="shared" si="63"/>
        <v>Retail</v>
      </c>
      <c r="G4091" s="3">
        <v>3</v>
      </c>
      <c r="H4091" s="57"/>
    </row>
    <row r="4092" spans="1:8">
      <c r="A4092" s="57"/>
      <c r="B4092" s="57"/>
      <c r="C4092" s="176">
        <v>42340.963900000002</v>
      </c>
      <c r="D4092" s="3" t="s">
        <v>445</v>
      </c>
      <c r="E4092" s="3" t="s">
        <v>6</v>
      </c>
      <c r="F4092" s="3" t="str">
        <f t="shared" si="63"/>
        <v>Retail</v>
      </c>
      <c r="G4092" s="3">
        <v>2</v>
      </c>
      <c r="H4092" s="57"/>
    </row>
    <row r="4093" spans="1:8">
      <c r="A4093" s="57"/>
      <c r="B4093" s="57"/>
      <c r="C4093" s="176">
        <v>42012.472900000001</v>
      </c>
      <c r="D4093" s="3" t="s">
        <v>445</v>
      </c>
      <c r="E4093" s="3" t="s">
        <v>112</v>
      </c>
      <c r="F4093" s="3" t="str">
        <f t="shared" si="63"/>
        <v>Wholesale</v>
      </c>
      <c r="G4093" s="3">
        <v>95</v>
      </c>
      <c r="H4093" s="57"/>
    </row>
    <row r="4094" spans="1:8">
      <c r="A4094" s="57"/>
      <c r="B4094" s="57"/>
      <c r="C4094" s="176">
        <v>42241.744400000003</v>
      </c>
      <c r="D4094" s="3" t="s">
        <v>445</v>
      </c>
      <c r="E4094" s="3" t="s">
        <v>453</v>
      </c>
      <c r="F4094" s="3" t="str">
        <f t="shared" si="63"/>
        <v>Wholesale</v>
      </c>
      <c r="G4094" s="3">
        <v>38</v>
      </c>
      <c r="H4094" s="57"/>
    </row>
    <row r="4095" spans="1:8">
      <c r="A4095" s="57"/>
      <c r="B4095" s="57"/>
      <c r="C4095" s="176">
        <v>42357.149299999997</v>
      </c>
      <c r="D4095" s="3" t="s">
        <v>445</v>
      </c>
      <c r="E4095" s="3" t="s">
        <v>453</v>
      </c>
      <c r="F4095" s="3" t="str">
        <f t="shared" si="63"/>
        <v>Retail</v>
      </c>
      <c r="G4095" s="3">
        <v>6</v>
      </c>
      <c r="H4095" s="57"/>
    </row>
    <row r="4096" spans="1:8">
      <c r="A4096" s="57"/>
      <c r="B4096" s="57"/>
      <c r="C4096" s="176">
        <v>42349.536800000002</v>
      </c>
      <c r="D4096" s="3" t="s">
        <v>447</v>
      </c>
      <c r="E4096" s="3" t="s">
        <v>459</v>
      </c>
      <c r="F4096" s="3" t="str">
        <f t="shared" si="63"/>
        <v>Retail</v>
      </c>
      <c r="G4096" s="3">
        <v>5</v>
      </c>
      <c r="H4096" s="57"/>
    </row>
    <row r="4097" spans="1:8">
      <c r="A4097" s="57"/>
      <c r="B4097" s="57"/>
      <c r="C4097" s="176">
        <v>42337.531300000002</v>
      </c>
      <c r="D4097" s="3" t="s">
        <v>445</v>
      </c>
      <c r="E4097" s="3" t="s">
        <v>450</v>
      </c>
      <c r="F4097" s="3" t="str">
        <f t="shared" si="63"/>
        <v>Retail</v>
      </c>
      <c r="G4097" s="3">
        <v>3</v>
      </c>
      <c r="H4097" s="57"/>
    </row>
    <row r="4098" spans="1:8">
      <c r="A4098" s="57"/>
      <c r="B4098" s="57"/>
      <c r="C4098" s="176">
        <v>42216.529900000001</v>
      </c>
      <c r="D4098" s="3" t="s">
        <v>446</v>
      </c>
      <c r="E4098" s="3" t="s">
        <v>460</v>
      </c>
      <c r="F4098" s="3" t="str">
        <f t="shared" si="63"/>
        <v>Retail</v>
      </c>
      <c r="G4098" s="3">
        <v>2</v>
      </c>
      <c r="H4098" s="57"/>
    </row>
    <row r="4099" spans="1:8">
      <c r="A4099" s="57"/>
      <c r="B4099" s="57"/>
      <c r="C4099" s="176">
        <v>42358.724999999999</v>
      </c>
      <c r="D4099" s="3" t="s">
        <v>447</v>
      </c>
      <c r="E4099" s="3" t="s">
        <v>6</v>
      </c>
      <c r="F4099" s="3" t="str">
        <f t="shared" si="63"/>
        <v>Wholesale</v>
      </c>
      <c r="G4099" s="3">
        <v>20</v>
      </c>
      <c r="H4099" s="57"/>
    </row>
    <row r="4100" spans="1:8">
      <c r="A4100" s="57"/>
      <c r="B4100" s="57"/>
      <c r="C4100" s="176">
        <v>42145.394399999997</v>
      </c>
      <c r="D4100" s="3" t="s">
        <v>447</v>
      </c>
      <c r="E4100" s="3" t="s">
        <v>110</v>
      </c>
      <c r="F4100" s="3" t="str">
        <f t="shared" si="63"/>
        <v>Wholesale</v>
      </c>
      <c r="G4100" s="3">
        <v>45</v>
      </c>
      <c r="H4100" s="57"/>
    </row>
    <row r="4101" spans="1:8">
      <c r="A4101" s="57"/>
      <c r="B4101" s="57"/>
      <c r="C4101" s="176">
        <v>41983.966699999997</v>
      </c>
      <c r="D4101" s="3" t="s">
        <v>445</v>
      </c>
      <c r="E4101" s="3" t="s">
        <v>10</v>
      </c>
      <c r="F4101" s="3" t="str">
        <f t="shared" si="63"/>
        <v>Wholesale</v>
      </c>
      <c r="G4101" s="3">
        <v>33</v>
      </c>
      <c r="H4101" s="57"/>
    </row>
    <row r="4102" spans="1:8">
      <c r="A4102" s="57"/>
      <c r="B4102" s="57"/>
      <c r="C4102" s="176">
        <v>41984.4444</v>
      </c>
      <c r="D4102" s="3" t="s">
        <v>447</v>
      </c>
      <c r="E4102" s="3" t="s">
        <v>114</v>
      </c>
      <c r="F4102" s="3" t="str">
        <f t="shared" si="63"/>
        <v>Retail</v>
      </c>
      <c r="G4102" s="3">
        <v>2</v>
      </c>
      <c r="H4102" s="57"/>
    </row>
    <row r="4103" spans="1:8">
      <c r="A4103" s="57"/>
      <c r="B4103" s="57"/>
      <c r="C4103" s="176">
        <v>41981.467400000001</v>
      </c>
      <c r="D4103" s="3" t="s">
        <v>447</v>
      </c>
      <c r="E4103" s="3" t="s">
        <v>452</v>
      </c>
      <c r="F4103" s="3" t="str">
        <f t="shared" si="63"/>
        <v>Retail</v>
      </c>
      <c r="G4103" s="3">
        <v>1</v>
      </c>
      <c r="H4103" s="57"/>
    </row>
    <row r="4104" spans="1:8">
      <c r="A4104" s="57"/>
      <c r="B4104" s="57"/>
      <c r="C4104" s="176">
        <v>42351.511100000003</v>
      </c>
      <c r="D4104" s="3" t="s">
        <v>447</v>
      </c>
      <c r="E4104" s="3" t="s">
        <v>7</v>
      </c>
      <c r="F4104" s="3" t="str">
        <f t="shared" si="63"/>
        <v>Wholesale</v>
      </c>
      <c r="G4104" s="3">
        <v>27</v>
      </c>
      <c r="H4104" s="57"/>
    </row>
    <row r="4105" spans="1:8">
      <c r="A4105" s="57"/>
      <c r="B4105" s="57"/>
      <c r="C4105" s="176">
        <v>41983.7431</v>
      </c>
      <c r="D4105" s="3" t="s">
        <v>445</v>
      </c>
      <c r="E4105" s="3" t="s">
        <v>448</v>
      </c>
      <c r="F4105" s="3" t="str">
        <f t="shared" si="63"/>
        <v>Retail</v>
      </c>
      <c r="G4105" s="3">
        <v>4</v>
      </c>
      <c r="H4105" s="57"/>
    </row>
    <row r="4106" spans="1:8">
      <c r="A4106" s="57"/>
      <c r="B4106" s="57"/>
      <c r="C4106" s="176">
        <v>42112.472900000001</v>
      </c>
      <c r="D4106" s="3" t="s">
        <v>447</v>
      </c>
      <c r="E4106" s="3" t="s">
        <v>453</v>
      </c>
      <c r="F4106" s="3" t="str">
        <f t="shared" ref="F4106:F4169" si="64">IF(G4106&lt;10,"Retail","Wholesale")</f>
        <v>Retail</v>
      </c>
      <c r="G4106" s="3">
        <v>1</v>
      </c>
      <c r="H4106" s="57"/>
    </row>
    <row r="4107" spans="1:8">
      <c r="A4107" s="57"/>
      <c r="B4107" s="57"/>
      <c r="C4107" s="176">
        <v>42117.106299999999</v>
      </c>
      <c r="D4107" s="3" t="s">
        <v>447</v>
      </c>
      <c r="E4107" s="3" t="s">
        <v>112</v>
      </c>
      <c r="F4107" s="3" t="str">
        <f t="shared" si="64"/>
        <v>Retail</v>
      </c>
      <c r="G4107" s="3">
        <v>7</v>
      </c>
      <c r="H4107" s="57"/>
    </row>
    <row r="4108" spans="1:8">
      <c r="A4108" s="57"/>
      <c r="B4108" s="57"/>
      <c r="C4108" s="176">
        <v>42209.176399999997</v>
      </c>
      <c r="D4108" s="3" t="s">
        <v>449</v>
      </c>
      <c r="E4108" s="3" t="s">
        <v>10</v>
      </c>
      <c r="F4108" s="3" t="str">
        <f t="shared" si="64"/>
        <v>Wholesale</v>
      </c>
      <c r="G4108" s="3">
        <v>65</v>
      </c>
      <c r="H4108" s="57"/>
    </row>
    <row r="4109" spans="1:8">
      <c r="A4109" s="57"/>
      <c r="B4109" s="57"/>
      <c r="C4109" s="176">
        <v>42346.882599999997</v>
      </c>
      <c r="D4109" s="3" t="s">
        <v>446</v>
      </c>
      <c r="E4109" s="3" t="s">
        <v>448</v>
      </c>
      <c r="F4109" s="3" t="str">
        <f t="shared" si="64"/>
        <v>Retail</v>
      </c>
      <c r="G4109" s="3">
        <v>2</v>
      </c>
      <c r="H4109" s="57"/>
    </row>
    <row r="4110" spans="1:8">
      <c r="A4110" s="57"/>
      <c r="B4110" s="57"/>
      <c r="C4110" s="176">
        <v>41986.4764</v>
      </c>
      <c r="D4110" s="3" t="s">
        <v>447</v>
      </c>
      <c r="E4110" s="3" t="s">
        <v>114</v>
      </c>
      <c r="F4110" s="3" t="str">
        <f t="shared" si="64"/>
        <v>Retail</v>
      </c>
      <c r="G4110" s="3">
        <v>3</v>
      </c>
      <c r="H4110" s="57"/>
    </row>
    <row r="4111" spans="1:8">
      <c r="A4111" s="57"/>
      <c r="B4111" s="57"/>
      <c r="C4111" s="176">
        <v>41982.425000000003</v>
      </c>
      <c r="D4111" s="3" t="s">
        <v>449</v>
      </c>
      <c r="E4111" s="3" t="s">
        <v>6</v>
      </c>
      <c r="F4111" s="3" t="str">
        <f t="shared" si="64"/>
        <v>Retail</v>
      </c>
      <c r="G4111" s="3">
        <v>1</v>
      </c>
      <c r="H4111" s="57"/>
    </row>
    <row r="4112" spans="1:8">
      <c r="A4112" s="57"/>
      <c r="B4112" s="57"/>
      <c r="C4112" s="176">
        <v>42237.643799999998</v>
      </c>
      <c r="D4112" s="3" t="s">
        <v>447</v>
      </c>
      <c r="E4112" s="3" t="s">
        <v>461</v>
      </c>
      <c r="F4112" s="3" t="str">
        <f t="shared" si="64"/>
        <v>Wholesale</v>
      </c>
      <c r="G4112" s="3">
        <v>44</v>
      </c>
      <c r="H4112" s="57"/>
    </row>
    <row r="4113" spans="1:8">
      <c r="A4113" s="57"/>
      <c r="B4113" s="57"/>
      <c r="C4113" s="176">
        <v>41974.706899999997</v>
      </c>
      <c r="D4113" s="3" t="s">
        <v>449</v>
      </c>
      <c r="E4113" s="3" t="s">
        <v>6</v>
      </c>
      <c r="F4113" s="3" t="str">
        <f t="shared" si="64"/>
        <v>Wholesale</v>
      </c>
      <c r="G4113" s="3">
        <v>63</v>
      </c>
      <c r="H4113" s="57"/>
    </row>
    <row r="4114" spans="1:8">
      <c r="A4114" s="57"/>
      <c r="B4114" s="57"/>
      <c r="C4114" s="176">
        <v>42214.510399999999</v>
      </c>
      <c r="D4114" s="3" t="s">
        <v>446</v>
      </c>
      <c r="E4114" s="3" t="s">
        <v>6</v>
      </c>
      <c r="F4114" s="3" t="str">
        <f t="shared" si="64"/>
        <v>Retail</v>
      </c>
      <c r="G4114" s="3">
        <v>7</v>
      </c>
      <c r="H4114" s="57"/>
    </row>
    <row r="4115" spans="1:8">
      <c r="A4115" s="57"/>
      <c r="B4115" s="57"/>
      <c r="C4115" s="176">
        <v>42227.741000000002</v>
      </c>
      <c r="D4115" s="3" t="s">
        <v>446</v>
      </c>
      <c r="E4115" s="3" t="s">
        <v>460</v>
      </c>
      <c r="F4115" s="3" t="str">
        <f t="shared" si="64"/>
        <v>Wholesale</v>
      </c>
      <c r="G4115" s="3">
        <v>35</v>
      </c>
      <c r="H4115" s="57"/>
    </row>
    <row r="4116" spans="1:8">
      <c r="A4116" s="57"/>
      <c r="B4116" s="57"/>
      <c r="C4116" s="176">
        <v>42361.4882</v>
      </c>
      <c r="D4116" s="3" t="s">
        <v>445</v>
      </c>
      <c r="E4116" s="3" t="s">
        <v>459</v>
      </c>
      <c r="F4116" s="3" t="str">
        <f t="shared" si="64"/>
        <v>Retail</v>
      </c>
      <c r="G4116" s="3">
        <v>5</v>
      </c>
      <c r="H4116" s="57"/>
    </row>
    <row r="4117" spans="1:8">
      <c r="A4117" s="57"/>
      <c r="B4117" s="57"/>
      <c r="C4117" s="176">
        <v>42352.440999999999</v>
      </c>
      <c r="D4117" s="3" t="s">
        <v>445</v>
      </c>
      <c r="E4117" s="3" t="s">
        <v>453</v>
      </c>
      <c r="F4117" s="3" t="str">
        <f t="shared" si="64"/>
        <v>Retail</v>
      </c>
      <c r="G4117" s="3">
        <v>9</v>
      </c>
      <c r="H4117" s="57"/>
    </row>
    <row r="4118" spans="1:8">
      <c r="A4118" s="57"/>
      <c r="B4118" s="57"/>
      <c r="C4118" s="176">
        <v>42334.127800000002</v>
      </c>
      <c r="D4118" s="3" t="s">
        <v>445</v>
      </c>
      <c r="E4118" s="3" t="s">
        <v>453</v>
      </c>
      <c r="F4118" s="3" t="str">
        <f t="shared" si="64"/>
        <v>Retail</v>
      </c>
      <c r="G4118" s="3">
        <v>7</v>
      </c>
      <c r="H4118" s="57"/>
    </row>
    <row r="4119" spans="1:8">
      <c r="A4119" s="57"/>
      <c r="B4119" s="57"/>
      <c r="C4119" s="176">
        <v>41981.470099999999</v>
      </c>
      <c r="D4119" s="3" t="s">
        <v>447</v>
      </c>
      <c r="E4119" s="3" t="s">
        <v>312</v>
      </c>
      <c r="F4119" s="3" t="str">
        <f t="shared" si="64"/>
        <v>Retail</v>
      </c>
      <c r="G4119" s="3">
        <v>2</v>
      </c>
      <c r="H4119" s="57"/>
    </row>
    <row r="4120" spans="1:8">
      <c r="A4120" s="57"/>
      <c r="B4120" s="57"/>
      <c r="C4120" s="176">
        <v>42354.718800000002</v>
      </c>
      <c r="D4120" s="3" t="s">
        <v>445</v>
      </c>
      <c r="E4120" s="3" t="s">
        <v>453</v>
      </c>
      <c r="F4120" s="3" t="str">
        <f t="shared" si="64"/>
        <v>Retail</v>
      </c>
      <c r="G4120" s="3">
        <v>4</v>
      </c>
      <c r="H4120" s="57"/>
    </row>
    <row r="4121" spans="1:8">
      <c r="A4121" s="57"/>
      <c r="B4121" s="57"/>
      <c r="C4121" s="176">
        <v>42202.150699999998</v>
      </c>
      <c r="D4121" s="3" t="s">
        <v>445</v>
      </c>
      <c r="E4121" s="3" t="s">
        <v>460</v>
      </c>
      <c r="F4121" s="3" t="str">
        <f t="shared" si="64"/>
        <v>Retail</v>
      </c>
      <c r="G4121" s="3">
        <v>2</v>
      </c>
      <c r="H4121" s="57"/>
    </row>
    <row r="4122" spans="1:8">
      <c r="A4122" s="57"/>
      <c r="B4122" s="57"/>
      <c r="C4122" s="176">
        <v>42350.082600000002</v>
      </c>
      <c r="D4122" s="3" t="s">
        <v>445</v>
      </c>
      <c r="E4122" s="3" t="s">
        <v>114</v>
      </c>
      <c r="F4122" s="3" t="str">
        <f t="shared" si="64"/>
        <v>Retail</v>
      </c>
      <c r="G4122" s="3">
        <v>2</v>
      </c>
      <c r="H4122" s="57"/>
    </row>
    <row r="4123" spans="1:8">
      <c r="A4123" s="57"/>
      <c r="B4123" s="57"/>
      <c r="C4123" s="176">
        <v>42259.667399999998</v>
      </c>
      <c r="D4123" s="3" t="s">
        <v>445</v>
      </c>
      <c r="E4123" s="3" t="s">
        <v>460</v>
      </c>
      <c r="F4123" s="3" t="str">
        <f t="shared" si="64"/>
        <v>Retail</v>
      </c>
      <c r="G4123" s="3">
        <v>8</v>
      </c>
      <c r="H4123" s="57"/>
    </row>
    <row r="4124" spans="1:8">
      <c r="A4124" s="57"/>
      <c r="B4124" s="57"/>
      <c r="C4124" s="176">
        <v>42226.784</v>
      </c>
      <c r="D4124" s="3" t="s">
        <v>446</v>
      </c>
      <c r="E4124" s="3" t="s">
        <v>457</v>
      </c>
      <c r="F4124" s="3" t="str">
        <f t="shared" si="64"/>
        <v>Wholesale</v>
      </c>
      <c r="G4124" s="3">
        <v>37</v>
      </c>
      <c r="H4124" s="57"/>
    </row>
    <row r="4125" spans="1:8">
      <c r="A4125" s="57"/>
      <c r="B4125" s="57"/>
      <c r="C4125" s="176">
        <v>42110.505599999997</v>
      </c>
      <c r="D4125" s="3" t="s">
        <v>446</v>
      </c>
      <c r="E4125" s="3" t="s">
        <v>455</v>
      </c>
      <c r="F4125" s="3" t="str">
        <f t="shared" si="64"/>
        <v>Retail</v>
      </c>
      <c r="G4125" s="3">
        <v>5</v>
      </c>
      <c r="H4125" s="57"/>
    </row>
    <row r="4126" spans="1:8">
      <c r="A4126" s="57"/>
      <c r="B4126" s="57"/>
      <c r="C4126" s="176">
        <v>41986.161099999998</v>
      </c>
      <c r="D4126" s="3" t="s">
        <v>447</v>
      </c>
      <c r="E4126" s="3" t="s">
        <v>6</v>
      </c>
      <c r="F4126" s="3" t="str">
        <f t="shared" si="64"/>
        <v>Retail</v>
      </c>
      <c r="G4126" s="3">
        <v>6</v>
      </c>
      <c r="H4126" s="57"/>
    </row>
    <row r="4127" spans="1:8">
      <c r="A4127" s="57"/>
      <c r="B4127" s="57"/>
      <c r="C4127" s="176">
        <v>42210.3917</v>
      </c>
      <c r="D4127" s="3" t="s">
        <v>445</v>
      </c>
      <c r="E4127" s="3" t="s">
        <v>456</v>
      </c>
      <c r="F4127" s="3" t="str">
        <f t="shared" si="64"/>
        <v>Retail</v>
      </c>
      <c r="G4127" s="3">
        <v>5</v>
      </c>
      <c r="H4127" s="57"/>
    </row>
    <row r="4128" spans="1:8">
      <c r="A4128" s="57"/>
      <c r="B4128" s="57"/>
      <c r="C4128" s="176">
        <v>42351.491000000002</v>
      </c>
      <c r="D4128" s="3" t="s">
        <v>446</v>
      </c>
      <c r="E4128" s="3" t="s">
        <v>6</v>
      </c>
      <c r="F4128" s="3" t="str">
        <f t="shared" si="64"/>
        <v>Retail</v>
      </c>
      <c r="G4128" s="3">
        <v>2</v>
      </c>
      <c r="H4128" s="57"/>
    </row>
    <row r="4129" spans="1:8">
      <c r="A4129" s="57"/>
      <c r="B4129" s="57"/>
      <c r="C4129" s="176">
        <v>42120.941700000003</v>
      </c>
      <c r="D4129" s="3" t="s">
        <v>445</v>
      </c>
      <c r="E4129" s="3" t="s">
        <v>456</v>
      </c>
      <c r="F4129" s="3" t="str">
        <f t="shared" si="64"/>
        <v>Retail</v>
      </c>
      <c r="G4129" s="3">
        <v>2</v>
      </c>
      <c r="H4129" s="57"/>
    </row>
    <row r="4130" spans="1:8">
      <c r="A4130" s="57"/>
      <c r="B4130" s="57"/>
      <c r="C4130" s="176">
        <v>41982.767399999997</v>
      </c>
      <c r="D4130" s="3" t="s">
        <v>445</v>
      </c>
      <c r="E4130" s="3" t="s">
        <v>453</v>
      </c>
      <c r="F4130" s="3" t="str">
        <f t="shared" si="64"/>
        <v>Wholesale</v>
      </c>
      <c r="G4130" s="3">
        <v>35</v>
      </c>
      <c r="H4130" s="57"/>
    </row>
    <row r="4131" spans="1:8">
      <c r="A4131" s="57"/>
      <c r="B4131" s="57"/>
      <c r="C4131" s="176">
        <v>42332.2</v>
      </c>
      <c r="D4131" s="3" t="s">
        <v>445</v>
      </c>
      <c r="E4131" s="3" t="s">
        <v>453</v>
      </c>
      <c r="F4131" s="3" t="str">
        <f t="shared" si="64"/>
        <v>Retail</v>
      </c>
      <c r="G4131" s="3">
        <v>2</v>
      </c>
      <c r="H4131" s="57"/>
    </row>
    <row r="4132" spans="1:8">
      <c r="A4132" s="57"/>
      <c r="B4132" s="57"/>
      <c r="C4132" s="176">
        <v>41985.4257</v>
      </c>
      <c r="D4132" s="3" t="s">
        <v>447</v>
      </c>
      <c r="E4132" s="3" t="s">
        <v>6</v>
      </c>
      <c r="F4132" s="3" t="str">
        <f t="shared" si="64"/>
        <v>Wholesale</v>
      </c>
      <c r="G4132" s="3">
        <v>61</v>
      </c>
      <c r="H4132" s="57"/>
    </row>
    <row r="4133" spans="1:8">
      <c r="A4133" s="57"/>
      <c r="B4133" s="57"/>
      <c r="C4133" s="176">
        <v>42270.536800000002</v>
      </c>
      <c r="D4133" s="3" t="s">
        <v>445</v>
      </c>
      <c r="E4133" s="3" t="s">
        <v>312</v>
      </c>
      <c r="F4133" s="3" t="str">
        <f t="shared" si="64"/>
        <v>Wholesale</v>
      </c>
      <c r="G4133" s="3">
        <v>60</v>
      </c>
      <c r="H4133" s="57"/>
    </row>
    <row r="4134" spans="1:8">
      <c r="A4134" s="57"/>
      <c r="B4134" s="57"/>
      <c r="C4134" s="176">
        <v>42296.197899999999</v>
      </c>
      <c r="D4134" s="3" t="s">
        <v>449</v>
      </c>
      <c r="E4134" s="3" t="s">
        <v>450</v>
      </c>
      <c r="F4134" s="3" t="str">
        <f t="shared" si="64"/>
        <v>Retail</v>
      </c>
      <c r="G4134" s="3">
        <v>3</v>
      </c>
      <c r="H4134" s="57"/>
    </row>
    <row r="4135" spans="1:8">
      <c r="A4135" s="57"/>
      <c r="B4135" s="57"/>
      <c r="C4135" s="176">
        <v>42344.524299999997</v>
      </c>
      <c r="D4135" s="3" t="s">
        <v>445</v>
      </c>
      <c r="E4135" s="3" t="s">
        <v>9</v>
      </c>
      <c r="F4135" s="3" t="str">
        <f t="shared" si="64"/>
        <v>Retail</v>
      </c>
      <c r="G4135" s="3">
        <v>1</v>
      </c>
      <c r="H4135" s="57"/>
    </row>
    <row r="4136" spans="1:8">
      <c r="A4136" s="57"/>
      <c r="B4136" s="57"/>
      <c r="C4136" s="176">
        <v>42155.5556</v>
      </c>
      <c r="D4136" s="3" t="s">
        <v>446</v>
      </c>
      <c r="E4136" s="3" t="s">
        <v>453</v>
      </c>
      <c r="F4136" s="3" t="str">
        <f t="shared" si="64"/>
        <v>Wholesale</v>
      </c>
      <c r="G4136" s="3">
        <v>145</v>
      </c>
      <c r="H4136" s="57"/>
    </row>
    <row r="4137" spans="1:8">
      <c r="A4137" s="57"/>
      <c r="B4137" s="57"/>
      <c r="C4137" s="176">
        <v>41979.486100000002</v>
      </c>
      <c r="D4137" s="3" t="s">
        <v>446</v>
      </c>
      <c r="E4137" s="3" t="s">
        <v>455</v>
      </c>
      <c r="F4137" s="3" t="str">
        <f t="shared" si="64"/>
        <v>Retail</v>
      </c>
      <c r="G4137" s="3">
        <v>3</v>
      </c>
      <c r="H4137" s="57"/>
    </row>
    <row r="4138" spans="1:8">
      <c r="A4138" s="57"/>
      <c r="B4138" s="57"/>
      <c r="C4138" s="176">
        <v>42361.149299999997</v>
      </c>
      <c r="D4138" s="3" t="s">
        <v>445</v>
      </c>
      <c r="E4138" s="3" t="s">
        <v>453</v>
      </c>
      <c r="F4138" s="3" t="str">
        <f t="shared" si="64"/>
        <v>Retail</v>
      </c>
      <c r="G4138" s="3">
        <v>6</v>
      </c>
      <c r="H4138" s="57"/>
    </row>
    <row r="4139" spans="1:8">
      <c r="A4139" s="57"/>
      <c r="B4139" s="57"/>
      <c r="C4139" s="176">
        <v>41987.516000000003</v>
      </c>
      <c r="D4139" s="3" t="s">
        <v>446</v>
      </c>
      <c r="E4139" s="3" t="s">
        <v>6</v>
      </c>
      <c r="F4139" s="3" t="str">
        <f t="shared" si="64"/>
        <v>Retail</v>
      </c>
      <c r="G4139" s="3">
        <v>6</v>
      </c>
      <c r="H4139" s="57"/>
    </row>
    <row r="4140" spans="1:8">
      <c r="A4140" s="57"/>
      <c r="B4140" s="57"/>
      <c r="C4140" s="176">
        <v>41985.561800000003</v>
      </c>
      <c r="D4140" s="3" t="s">
        <v>446</v>
      </c>
      <c r="E4140" s="3" t="s">
        <v>312</v>
      </c>
      <c r="F4140" s="3" t="str">
        <f t="shared" si="64"/>
        <v>Retail</v>
      </c>
      <c r="G4140" s="3">
        <v>5</v>
      </c>
      <c r="H4140" s="57"/>
    </row>
    <row r="4141" spans="1:8">
      <c r="A4141" s="57"/>
      <c r="B4141" s="57"/>
      <c r="C4141" s="176">
        <v>42353.5069</v>
      </c>
      <c r="D4141" s="3" t="s">
        <v>446</v>
      </c>
      <c r="E4141" s="3" t="s">
        <v>312</v>
      </c>
      <c r="F4141" s="3" t="str">
        <f t="shared" si="64"/>
        <v>Retail</v>
      </c>
      <c r="G4141" s="3">
        <v>3</v>
      </c>
      <c r="H4141" s="57"/>
    </row>
    <row r="4142" spans="1:8">
      <c r="A4142" s="57"/>
      <c r="B4142" s="57"/>
      <c r="C4142" s="176">
        <v>42089.100700000003</v>
      </c>
      <c r="D4142" s="3" t="s">
        <v>446</v>
      </c>
      <c r="E4142" s="3" t="s">
        <v>114</v>
      </c>
      <c r="F4142" s="3" t="str">
        <f t="shared" si="64"/>
        <v>Retail</v>
      </c>
      <c r="G4142" s="3">
        <v>1</v>
      </c>
      <c r="H4142" s="57"/>
    </row>
    <row r="4143" spans="1:8">
      <c r="A4143" s="57"/>
      <c r="B4143" s="57"/>
      <c r="C4143" s="176">
        <v>41984.184699999998</v>
      </c>
      <c r="D4143" s="3" t="s">
        <v>446</v>
      </c>
      <c r="E4143" s="3" t="s">
        <v>458</v>
      </c>
      <c r="F4143" s="3" t="str">
        <f t="shared" si="64"/>
        <v>Retail</v>
      </c>
      <c r="G4143" s="3">
        <v>6</v>
      </c>
      <c r="H4143" s="57"/>
    </row>
    <row r="4144" spans="1:8">
      <c r="A4144" s="57"/>
      <c r="B4144" s="57"/>
      <c r="C4144" s="176">
        <v>42264.521500000003</v>
      </c>
      <c r="D4144" s="3" t="s">
        <v>445</v>
      </c>
      <c r="E4144" s="3" t="s">
        <v>460</v>
      </c>
      <c r="F4144" s="3" t="str">
        <f t="shared" si="64"/>
        <v>Retail</v>
      </c>
      <c r="G4144" s="3">
        <v>9</v>
      </c>
      <c r="H4144" s="57"/>
    </row>
    <row r="4145" spans="1:8">
      <c r="A4145" s="57"/>
      <c r="B4145" s="57"/>
      <c r="C4145" s="176">
        <v>42202.175000000003</v>
      </c>
      <c r="D4145" s="3" t="s">
        <v>445</v>
      </c>
      <c r="E4145" s="3" t="s">
        <v>453</v>
      </c>
      <c r="F4145" s="3" t="str">
        <f t="shared" si="64"/>
        <v>Retail</v>
      </c>
      <c r="G4145" s="3">
        <v>6</v>
      </c>
      <c r="H4145" s="57"/>
    </row>
    <row r="4146" spans="1:8">
      <c r="A4146" s="57"/>
      <c r="B4146" s="57"/>
      <c r="C4146" s="176">
        <v>42140.7431</v>
      </c>
      <c r="D4146" s="3" t="s">
        <v>447</v>
      </c>
      <c r="E4146" s="3" t="s">
        <v>6</v>
      </c>
      <c r="F4146" s="3" t="str">
        <f t="shared" si="64"/>
        <v>Wholesale</v>
      </c>
      <c r="G4146" s="3">
        <v>122</v>
      </c>
      <c r="H4146" s="57"/>
    </row>
    <row r="4147" spans="1:8">
      <c r="A4147" s="57"/>
      <c r="B4147" s="57"/>
      <c r="C4147" s="176">
        <v>42220.766000000003</v>
      </c>
      <c r="D4147" s="3" t="s">
        <v>447</v>
      </c>
      <c r="E4147" s="3" t="s">
        <v>8</v>
      </c>
      <c r="F4147" s="3" t="str">
        <f t="shared" si="64"/>
        <v>Retail</v>
      </c>
      <c r="G4147" s="3">
        <v>3</v>
      </c>
      <c r="H4147" s="57"/>
    </row>
    <row r="4148" spans="1:8">
      <c r="A4148" s="57"/>
      <c r="B4148" s="57"/>
      <c r="C4148" s="176">
        <v>42097.548600000002</v>
      </c>
      <c r="D4148" s="3" t="s">
        <v>445</v>
      </c>
      <c r="E4148" s="3" t="s">
        <v>457</v>
      </c>
      <c r="F4148" s="3" t="str">
        <f t="shared" si="64"/>
        <v>Wholesale</v>
      </c>
      <c r="G4148" s="3">
        <v>32</v>
      </c>
      <c r="H4148" s="57"/>
    </row>
    <row r="4149" spans="1:8">
      <c r="A4149" s="57"/>
      <c r="B4149" s="57"/>
      <c r="C4149" s="176">
        <v>41982.516000000003</v>
      </c>
      <c r="D4149" s="3" t="s">
        <v>445</v>
      </c>
      <c r="E4149" s="3" t="s">
        <v>461</v>
      </c>
      <c r="F4149" s="3" t="str">
        <f t="shared" si="64"/>
        <v>Wholesale</v>
      </c>
      <c r="G4149" s="3">
        <v>25</v>
      </c>
      <c r="H4149" s="57"/>
    </row>
    <row r="4150" spans="1:8">
      <c r="A4150" s="57"/>
      <c r="B4150" s="57"/>
      <c r="C4150" s="176">
        <v>42214.788200000003</v>
      </c>
      <c r="D4150" s="3" t="s">
        <v>445</v>
      </c>
      <c r="E4150" s="3" t="s">
        <v>8</v>
      </c>
      <c r="F4150" s="3" t="str">
        <f t="shared" si="64"/>
        <v>Wholesale</v>
      </c>
      <c r="G4150" s="3">
        <v>61</v>
      </c>
      <c r="H4150" s="57"/>
    </row>
    <row r="4151" spans="1:8">
      <c r="A4151" s="57"/>
      <c r="B4151" s="57"/>
      <c r="C4151" s="176">
        <v>41981.766000000003</v>
      </c>
      <c r="D4151" s="3" t="s">
        <v>445</v>
      </c>
      <c r="E4151" s="3" t="s">
        <v>453</v>
      </c>
      <c r="F4151" s="3" t="str">
        <f t="shared" si="64"/>
        <v>Retail</v>
      </c>
      <c r="G4151" s="3">
        <v>1</v>
      </c>
      <c r="H4151" s="57"/>
    </row>
    <row r="4152" spans="1:8">
      <c r="A4152" s="57"/>
      <c r="B4152" s="57"/>
      <c r="C4152" s="176">
        <v>41985.503499999999</v>
      </c>
      <c r="D4152" s="3" t="s">
        <v>446</v>
      </c>
      <c r="E4152" s="3" t="s">
        <v>312</v>
      </c>
      <c r="F4152" s="3" t="str">
        <f t="shared" si="64"/>
        <v>Wholesale</v>
      </c>
      <c r="G4152" s="3">
        <v>27</v>
      </c>
      <c r="H4152" s="57"/>
    </row>
    <row r="4153" spans="1:8">
      <c r="A4153" s="57"/>
      <c r="B4153" s="57"/>
      <c r="C4153" s="176">
        <v>42217.887499999997</v>
      </c>
      <c r="D4153" s="3" t="s">
        <v>447</v>
      </c>
      <c r="E4153" s="3" t="s">
        <v>8</v>
      </c>
      <c r="F4153" s="3" t="str">
        <f t="shared" si="64"/>
        <v>Retail</v>
      </c>
      <c r="G4153" s="3">
        <v>5</v>
      </c>
      <c r="H4153" s="57"/>
    </row>
    <row r="4154" spans="1:8">
      <c r="A4154" s="57"/>
      <c r="B4154" s="57"/>
      <c r="C4154" s="176">
        <v>42346.168100000003</v>
      </c>
      <c r="D4154" s="3" t="s">
        <v>446</v>
      </c>
      <c r="E4154" s="3" t="s">
        <v>453</v>
      </c>
      <c r="F4154" s="3" t="str">
        <f t="shared" si="64"/>
        <v>Wholesale</v>
      </c>
      <c r="G4154" s="3">
        <v>59</v>
      </c>
      <c r="H4154" s="57"/>
    </row>
    <row r="4155" spans="1:8">
      <c r="A4155" s="57"/>
      <c r="B4155" s="57"/>
      <c r="C4155" s="176">
        <v>41983.484700000001</v>
      </c>
      <c r="D4155" s="3" t="s">
        <v>447</v>
      </c>
      <c r="E4155" s="3" t="s">
        <v>453</v>
      </c>
      <c r="F4155" s="3" t="str">
        <f t="shared" si="64"/>
        <v>Retail</v>
      </c>
      <c r="G4155" s="3">
        <v>5</v>
      </c>
      <c r="H4155" s="57"/>
    </row>
    <row r="4156" spans="1:8">
      <c r="A4156" s="57"/>
      <c r="B4156" s="57"/>
      <c r="C4156" s="176">
        <v>42355.205600000001</v>
      </c>
      <c r="D4156" s="3" t="s">
        <v>447</v>
      </c>
      <c r="E4156" s="3" t="s">
        <v>7</v>
      </c>
      <c r="F4156" s="3" t="str">
        <f t="shared" si="64"/>
        <v>Wholesale</v>
      </c>
      <c r="G4156" s="3">
        <v>35</v>
      </c>
      <c r="H4156" s="57"/>
    </row>
    <row r="4157" spans="1:8">
      <c r="A4157" s="57"/>
      <c r="B4157" s="57"/>
      <c r="C4157" s="176">
        <v>42346.758300000001</v>
      </c>
      <c r="D4157" s="3" t="s">
        <v>447</v>
      </c>
      <c r="E4157" s="3" t="s">
        <v>452</v>
      </c>
      <c r="F4157" s="3" t="str">
        <f t="shared" si="64"/>
        <v>Retail</v>
      </c>
      <c r="G4157" s="3">
        <v>8</v>
      </c>
      <c r="H4157" s="57"/>
    </row>
    <row r="4158" spans="1:8">
      <c r="A4158" s="57"/>
      <c r="B4158" s="57"/>
      <c r="C4158" s="176">
        <v>42236.584000000003</v>
      </c>
      <c r="D4158" s="3" t="s">
        <v>445</v>
      </c>
      <c r="E4158" s="3" t="s">
        <v>453</v>
      </c>
      <c r="F4158" s="3" t="str">
        <f t="shared" si="64"/>
        <v>Retail</v>
      </c>
      <c r="G4158" s="3">
        <v>1</v>
      </c>
      <c r="H4158" s="57"/>
    </row>
    <row r="4159" spans="1:8">
      <c r="A4159" s="57"/>
      <c r="B4159" s="57"/>
      <c r="C4159" s="176">
        <v>42358.411099999998</v>
      </c>
      <c r="D4159" s="3" t="s">
        <v>446</v>
      </c>
      <c r="E4159" s="3" t="s">
        <v>110</v>
      </c>
      <c r="F4159" s="3" t="str">
        <f t="shared" si="64"/>
        <v>Wholesale</v>
      </c>
      <c r="G4159" s="3">
        <v>31</v>
      </c>
      <c r="H4159" s="57"/>
    </row>
    <row r="4160" spans="1:8">
      <c r="A4160" s="57"/>
      <c r="B4160" s="57"/>
      <c r="C4160" s="176">
        <v>42355.4444</v>
      </c>
      <c r="D4160" s="3" t="s">
        <v>445</v>
      </c>
      <c r="E4160" s="3" t="s">
        <v>453</v>
      </c>
      <c r="F4160" s="3" t="str">
        <f t="shared" si="64"/>
        <v>Retail</v>
      </c>
      <c r="G4160" s="3">
        <v>3</v>
      </c>
      <c r="H4160" s="57"/>
    </row>
    <row r="4161" spans="1:8">
      <c r="A4161" s="57"/>
      <c r="B4161" s="57"/>
      <c r="C4161" s="176">
        <v>42352.543100000003</v>
      </c>
      <c r="D4161" s="3" t="s">
        <v>449</v>
      </c>
      <c r="E4161" s="3" t="s">
        <v>457</v>
      </c>
      <c r="F4161" s="3" t="str">
        <f t="shared" si="64"/>
        <v>Wholesale</v>
      </c>
      <c r="G4161" s="3">
        <v>60</v>
      </c>
      <c r="H4161" s="57"/>
    </row>
    <row r="4162" spans="1:8">
      <c r="A4162" s="57"/>
      <c r="B4162" s="57"/>
      <c r="C4162" s="176">
        <v>41987.537499999999</v>
      </c>
      <c r="D4162" s="3" t="s">
        <v>445</v>
      </c>
      <c r="E4162" s="3" t="s">
        <v>453</v>
      </c>
      <c r="F4162" s="3" t="str">
        <f t="shared" si="64"/>
        <v>Wholesale</v>
      </c>
      <c r="G4162" s="3">
        <v>144</v>
      </c>
      <c r="H4162" s="57"/>
    </row>
    <row r="4163" spans="1:8">
      <c r="A4163" s="57"/>
      <c r="B4163" s="57"/>
      <c r="C4163" s="176">
        <v>42158.747900000002</v>
      </c>
      <c r="D4163" s="3" t="s">
        <v>447</v>
      </c>
      <c r="E4163" s="3" t="s">
        <v>7</v>
      </c>
      <c r="F4163" s="3" t="str">
        <f t="shared" si="64"/>
        <v>Retail</v>
      </c>
      <c r="G4163" s="3">
        <v>1</v>
      </c>
      <c r="H4163" s="57"/>
    </row>
    <row r="4164" spans="1:8">
      <c r="A4164" s="57"/>
      <c r="B4164" s="57"/>
      <c r="C4164" s="176">
        <v>42246.760399999999</v>
      </c>
      <c r="D4164" s="3" t="s">
        <v>445</v>
      </c>
      <c r="E4164" s="3" t="s">
        <v>6</v>
      </c>
      <c r="F4164" s="3" t="str">
        <f t="shared" si="64"/>
        <v>Retail</v>
      </c>
      <c r="G4164" s="3">
        <v>1</v>
      </c>
      <c r="H4164" s="57"/>
    </row>
    <row r="4165" spans="1:8">
      <c r="A4165" s="57"/>
      <c r="B4165" s="57"/>
      <c r="C4165" s="176">
        <v>41981.189599999998</v>
      </c>
      <c r="D4165" s="3" t="s">
        <v>447</v>
      </c>
      <c r="E4165" s="3" t="s">
        <v>10</v>
      </c>
      <c r="F4165" s="3" t="str">
        <f t="shared" si="64"/>
        <v>Wholesale</v>
      </c>
      <c r="G4165" s="3">
        <v>40</v>
      </c>
      <c r="H4165" s="57"/>
    </row>
    <row r="4166" spans="1:8">
      <c r="A4166" s="57"/>
      <c r="B4166" s="57"/>
      <c r="C4166" s="176">
        <v>42348.696499999998</v>
      </c>
      <c r="D4166" s="3" t="s">
        <v>446</v>
      </c>
      <c r="E4166" s="3" t="s">
        <v>461</v>
      </c>
      <c r="F4166" s="3" t="str">
        <f t="shared" si="64"/>
        <v>Wholesale</v>
      </c>
      <c r="G4166" s="3">
        <v>50</v>
      </c>
      <c r="H4166" s="57"/>
    </row>
    <row r="4167" spans="1:8">
      <c r="A4167" s="57"/>
      <c r="B4167" s="57"/>
      <c r="C4167" s="176">
        <v>42196.2042</v>
      </c>
      <c r="D4167" s="3" t="s">
        <v>447</v>
      </c>
      <c r="E4167" s="3" t="s">
        <v>110</v>
      </c>
      <c r="F4167" s="3" t="str">
        <f t="shared" si="64"/>
        <v>Wholesale</v>
      </c>
      <c r="G4167" s="3">
        <v>11</v>
      </c>
      <c r="H4167" s="57"/>
    </row>
    <row r="4168" spans="1:8">
      <c r="A4168" s="57"/>
      <c r="B4168" s="57"/>
      <c r="C4168" s="176">
        <v>42262.725700000003</v>
      </c>
      <c r="D4168" s="3" t="s">
        <v>445</v>
      </c>
      <c r="E4168" s="3" t="s">
        <v>455</v>
      </c>
      <c r="F4168" s="3" t="str">
        <f t="shared" si="64"/>
        <v>Retail</v>
      </c>
      <c r="G4168" s="3">
        <v>3</v>
      </c>
      <c r="H4168" s="57"/>
    </row>
    <row r="4169" spans="1:8">
      <c r="A4169" s="57"/>
      <c r="B4169" s="57"/>
      <c r="C4169" s="176">
        <v>42333.486100000002</v>
      </c>
      <c r="D4169" s="3" t="s">
        <v>445</v>
      </c>
      <c r="E4169" s="3" t="s">
        <v>114</v>
      </c>
      <c r="F4169" s="3" t="str">
        <f t="shared" si="64"/>
        <v>Retail</v>
      </c>
      <c r="G4169" s="3">
        <v>1</v>
      </c>
      <c r="H4169" s="57"/>
    </row>
    <row r="4170" spans="1:8">
      <c r="A4170" s="57"/>
      <c r="B4170" s="57"/>
      <c r="C4170" s="176">
        <v>42158.105600000003</v>
      </c>
      <c r="D4170" s="3" t="s">
        <v>447</v>
      </c>
      <c r="E4170" s="3" t="s">
        <v>453</v>
      </c>
      <c r="F4170" s="3" t="str">
        <f t="shared" ref="F4170:F4233" si="65">IF(G4170&lt;10,"Retail","Wholesale")</f>
        <v>Wholesale</v>
      </c>
      <c r="G4170" s="3">
        <v>29</v>
      </c>
      <c r="H4170" s="57"/>
    </row>
    <row r="4171" spans="1:8">
      <c r="A4171" s="57"/>
      <c r="B4171" s="57"/>
      <c r="C4171" s="176">
        <v>41986.448600000003</v>
      </c>
      <c r="D4171" s="3" t="s">
        <v>445</v>
      </c>
      <c r="E4171" s="3" t="s">
        <v>9</v>
      </c>
      <c r="F4171" s="3" t="str">
        <f t="shared" si="65"/>
        <v>Retail</v>
      </c>
      <c r="G4171" s="3">
        <v>2</v>
      </c>
      <c r="H4171" s="57"/>
    </row>
    <row r="4172" spans="1:8">
      <c r="A4172" s="57"/>
      <c r="B4172" s="57"/>
      <c r="C4172" s="176">
        <v>42161.5694</v>
      </c>
      <c r="D4172" s="3" t="s">
        <v>445</v>
      </c>
      <c r="E4172" s="3" t="s">
        <v>453</v>
      </c>
      <c r="F4172" s="3" t="str">
        <f t="shared" si="65"/>
        <v>Retail</v>
      </c>
      <c r="G4172" s="3">
        <v>3</v>
      </c>
      <c r="H4172" s="57"/>
    </row>
    <row r="4173" spans="1:8">
      <c r="A4173" s="57"/>
      <c r="B4173" s="57"/>
      <c r="C4173" s="176">
        <v>42194.332600000002</v>
      </c>
      <c r="D4173" s="3" t="s">
        <v>445</v>
      </c>
      <c r="E4173" s="3" t="s">
        <v>6</v>
      </c>
      <c r="F4173" s="3" t="str">
        <f t="shared" si="65"/>
        <v>Retail</v>
      </c>
      <c r="G4173" s="3">
        <v>6</v>
      </c>
      <c r="H4173" s="57"/>
    </row>
    <row r="4174" spans="1:8">
      <c r="A4174" s="57"/>
      <c r="B4174" s="57"/>
      <c r="C4174" s="176">
        <v>42136.529900000001</v>
      </c>
      <c r="D4174" s="3" t="s">
        <v>445</v>
      </c>
      <c r="E4174" s="3" t="s">
        <v>6</v>
      </c>
      <c r="F4174" s="3" t="str">
        <f t="shared" si="65"/>
        <v>Retail</v>
      </c>
      <c r="G4174" s="3">
        <v>4</v>
      </c>
      <c r="H4174" s="57"/>
    </row>
    <row r="4175" spans="1:8">
      <c r="A4175" s="57"/>
      <c r="B4175" s="57"/>
      <c r="C4175" s="176">
        <v>42164.540999999997</v>
      </c>
      <c r="D4175" s="3" t="s">
        <v>447</v>
      </c>
      <c r="E4175" s="3" t="s">
        <v>6</v>
      </c>
      <c r="F4175" s="3" t="str">
        <f t="shared" si="65"/>
        <v>Retail</v>
      </c>
      <c r="G4175" s="3">
        <v>6</v>
      </c>
      <c r="H4175" s="57"/>
    </row>
    <row r="4176" spans="1:8">
      <c r="A4176" s="57"/>
      <c r="B4176" s="57"/>
      <c r="C4176" s="176">
        <v>41985.147900000004</v>
      </c>
      <c r="D4176" s="3" t="s">
        <v>446</v>
      </c>
      <c r="E4176" s="3" t="s">
        <v>10</v>
      </c>
      <c r="F4176" s="3" t="str">
        <f t="shared" si="65"/>
        <v>Wholesale</v>
      </c>
      <c r="G4176" s="3">
        <v>37</v>
      </c>
      <c r="H4176" s="57"/>
    </row>
    <row r="4177" spans="1:8">
      <c r="A4177" s="57"/>
      <c r="B4177" s="57"/>
      <c r="C4177" s="176">
        <v>42203.5743</v>
      </c>
      <c r="D4177" s="3" t="s">
        <v>445</v>
      </c>
      <c r="E4177" s="3" t="s">
        <v>452</v>
      </c>
      <c r="F4177" s="3" t="str">
        <f t="shared" si="65"/>
        <v>Wholesale</v>
      </c>
      <c r="G4177" s="3">
        <v>32</v>
      </c>
      <c r="H4177" s="57"/>
    </row>
    <row r="4178" spans="1:8">
      <c r="A4178" s="57"/>
      <c r="B4178" s="57"/>
      <c r="C4178" s="176">
        <v>42355.113899999997</v>
      </c>
      <c r="D4178" s="3" t="s">
        <v>447</v>
      </c>
      <c r="E4178" s="3" t="s">
        <v>461</v>
      </c>
      <c r="F4178" s="3" t="str">
        <f t="shared" si="65"/>
        <v>Retail</v>
      </c>
      <c r="G4178" s="3">
        <v>5</v>
      </c>
      <c r="H4178" s="57"/>
    </row>
    <row r="4179" spans="1:8">
      <c r="A4179" s="57"/>
      <c r="B4179" s="57"/>
      <c r="C4179" s="176">
        <v>42345.092400000001</v>
      </c>
      <c r="D4179" s="3" t="s">
        <v>447</v>
      </c>
      <c r="E4179" s="3" t="s">
        <v>110</v>
      </c>
      <c r="F4179" s="3" t="str">
        <f t="shared" si="65"/>
        <v>Wholesale</v>
      </c>
      <c r="G4179" s="3">
        <v>60</v>
      </c>
      <c r="H4179" s="57"/>
    </row>
    <row r="4180" spans="1:8">
      <c r="A4180" s="57"/>
      <c r="B4180" s="57"/>
      <c r="C4180" s="176">
        <v>42222.4715</v>
      </c>
      <c r="D4180" s="3" t="s">
        <v>447</v>
      </c>
      <c r="E4180" s="3" t="s">
        <v>6</v>
      </c>
      <c r="F4180" s="3" t="str">
        <f t="shared" si="65"/>
        <v>Wholesale</v>
      </c>
      <c r="G4180" s="3">
        <v>111</v>
      </c>
      <c r="H4180" s="57"/>
    </row>
    <row r="4181" spans="1:8">
      <c r="A4181" s="57"/>
      <c r="B4181" s="57"/>
      <c r="C4181" s="176">
        <v>41981.763899999998</v>
      </c>
      <c r="D4181" s="3" t="s">
        <v>445</v>
      </c>
      <c r="E4181" s="3" t="s">
        <v>10</v>
      </c>
      <c r="F4181" s="3" t="str">
        <f t="shared" si="65"/>
        <v>Retail</v>
      </c>
      <c r="G4181" s="3">
        <v>6</v>
      </c>
      <c r="H4181" s="57"/>
    </row>
    <row r="4182" spans="1:8">
      <c r="A4182" s="57"/>
      <c r="B4182" s="57"/>
      <c r="C4182" s="176">
        <v>42118.478499999997</v>
      </c>
      <c r="D4182" s="3" t="s">
        <v>445</v>
      </c>
      <c r="E4182" s="3" t="s">
        <v>453</v>
      </c>
      <c r="F4182" s="3" t="str">
        <f t="shared" si="65"/>
        <v>Retail</v>
      </c>
      <c r="G4182" s="3">
        <v>5</v>
      </c>
      <c r="H4182" s="57"/>
    </row>
    <row r="4183" spans="1:8">
      <c r="A4183" s="57"/>
      <c r="B4183" s="57"/>
      <c r="C4183" s="176">
        <v>42208.477099999996</v>
      </c>
      <c r="D4183" s="3" t="s">
        <v>446</v>
      </c>
      <c r="E4183" s="3" t="s">
        <v>452</v>
      </c>
      <c r="F4183" s="3" t="str">
        <f t="shared" si="65"/>
        <v>Wholesale</v>
      </c>
      <c r="G4183" s="3">
        <v>33</v>
      </c>
      <c r="H4183" s="57"/>
    </row>
    <row r="4184" spans="1:8">
      <c r="A4184" s="57"/>
      <c r="B4184" s="57"/>
      <c r="C4184" s="176">
        <v>42220.735399999998</v>
      </c>
      <c r="D4184" s="3" t="s">
        <v>445</v>
      </c>
      <c r="E4184" s="3" t="s">
        <v>114</v>
      </c>
      <c r="F4184" s="3" t="str">
        <f t="shared" si="65"/>
        <v>Wholesale</v>
      </c>
      <c r="G4184" s="3">
        <v>66</v>
      </c>
      <c r="H4184" s="57"/>
    </row>
    <row r="4185" spans="1:8">
      <c r="A4185" s="57"/>
      <c r="B4185" s="57"/>
      <c r="C4185" s="176">
        <v>42101.465300000003</v>
      </c>
      <c r="D4185" s="3" t="s">
        <v>447</v>
      </c>
      <c r="E4185" s="3" t="s">
        <v>9</v>
      </c>
      <c r="F4185" s="3" t="str">
        <f t="shared" si="65"/>
        <v>Wholesale</v>
      </c>
      <c r="G4185" s="3">
        <v>53</v>
      </c>
      <c r="H4185" s="57"/>
    </row>
    <row r="4186" spans="1:8">
      <c r="A4186" s="57"/>
      <c r="B4186" s="57"/>
      <c r="C4186" s="176">
        <v>41981.839599999999</v>
      </c>
      <c r="D4186" s="3" t="s">
        <v>445</v>
      </c>
      <c r="E4186" s="3" t="s">
        <v>453</v>
      </c>
      <c r="F4186" s="3" t="str">
        <f t="shared" si="65"/>
        <v>Wholesale</v>
      </c>
      <c r="G4186" s="3">
        <v>24</v>
      </c>
      <c r="H4186" s="57"/>
    </row>
    <row r="4187" spans="1:8">
      <c r="A4187" s="57"/>
      <c r="B4187" s="57"/>
      <c r="C4187" s="176">
        <v>42359.604200000002</v>
      </c>
      <c r="D4187" s="3" t="s">
        <v>445</v>
      </c>
      <c r="E4187" s="3" t="s">
        <v>6</v>
      </c>
      <c r="F4187" s="3" t="str">
        <f t="shared" si="65"/>
        <v>Wholesale</v>
      </c>
      <c r="G4187" s="3">
        <v>112</v>
      </c>
      <c r="H4187" s="57"/>
    </row>
    <row r="4188" spans="1:8">
      <c r="A4188" s="57"/>
      <c r="B4188" s="57"/>
      <c r="C4188" s="176">
        <v>41985.771500000003</v>
      </c>
      <c r="D4188" s="3" t="s">
        <v>447</v>
      </c>
      <c r="E4188" s="3" t="s">
        <v>114</v>
      </c>
      <c r="F4188" s="3" t="str">
        <f t="shared" si="65"/>
        <v>Retail</v>
      </c>
      <c r="G4188" s="3">
        <v>8</v>
      </c>
      <c r="H4188" s="57"/>
    </row>
    <row r="4189" spans="1:8">
      <c r="A4189" s="57"/>
      <c r="B4189" s="57"/>
      <c r="C4189" s="176">
        <v>41984.227099999996</v>
      </c>
      <c r="D4189" s="3" t="s">
        <v>447</v>
      </c>
      <c r="E4189" s="3" t="s">
        <v>10</v>
      </c>
      <c r="F4189" s="3" t="str">
        <f t="shared" si="65"/>
        <v>Retail</v>
      </c>
      <c r="G4189" s="3">
        <v>3</v>
      </c>
      <c r="H4189" s="57"/>
    </row>
    <row r="4190" spans="1:8">
      <c r="A4190" s="57"/>
      <c r="B4190" s="57"/>
      <c r="C4190" s="176">
        <v>41981.077100000002</v>
      </c>
      <c r="D4190" s="3" t="s">
        <v>445</v>
      </c>
      <c r="E4190" s="3" t="s">
        <v>8</v>
      </c>
      <c r="F4190" s="3" t="str">
        <f t="shared" si="65"/>
        <v>Retail</v>
      </c>
      <c r="G4190" s="3">
        <v>3</v>
      </c>
      <c r="H4190" s="57"/>
    </row>
    <row r="4191" spans="1:8">
      <c r="A4191" s="57"/>
      <c r="B4191" s="57"/>
      <c r="C4191" s="176">
        <v>42356.5389</v>
      </c>
      <c r="D4191" s="3" t="s">
        <v>446</v>
      </c>
      <c r="E4191" s="3" t="s">
        <v>454</v>
      </c>
      <c r="F4191" s="3" t="str">
        <f t="shared" si="65"/>
        <v>Retail</v>
      </c>
      <c r="G4191" s="3">
        <v>2</v>
      </c>
      <c r="H4191" s="57"/>
    </row>
    <row r="4192" spans="1:8">
      <c r="A4192" s="57"/>
      <c r="B4192" s="57"/>
      <c r="C4192" s="176">
        <v>42228.144399999997</v>
      </c>
      <c r="D4192" s="3" t="s">
        <v>446</v>
      </c>
      <c r="E4192" s="3" t="s">
        <v>453</v>
      </c>
      <c r="F4192" s="3" t="str">
        <f t="shared" si="65"/>
        <v>Retail</v>
      </c>
      <c r="G4192" s="3">
        <v>4</v>
      </c>
      <c r="H4192" s="57"/>
    </row>
    <row r="4193" spans="1:8">
      <c r="A4193" s="57"/>
      <c r="B4193" s="57"/>
      <c r="C4193" s="176">
        <v>42289.501400000001</v>
      </c>
      <c r="D4193" s="3" t="s">
        <v>446</v>
      </c>
      <c r="E4193" s="3" t="s">
        <v>460</v>
      </c>
      <c r="F4193" s="3" t="str">
        <f t="shared" si="65"/>
        <v>Wholesale</v>
      </c>
      <c r="G4193" s="3">
        <v>69</v>
      </c>
      <c r="H4193" s="57"/>
    </row>
    <row r="4194" spans="1:8">
      <c r="A4194" s="57"/>
      <c r="B4194" s="57"/>
      <c r="C4194" s="176">
        <v>42333.011100000003</v>
      </c>
      <c r="D4194" s="3" t="s">
        <v>445</v>
      </c>
      <c r="E4194" s="3" t="s">
        <v>110</v>
      </c>
      <c r="F4194" s="3" t="str">
        <f t="shared" si="65"/>
        <v>Wholesale</v>
      </c>
      <c r="G4194" s="3">
        <v>93</v>
      </c>
      <c r="H4194" s="57"/>
    </row>
    <row r="4195" spans="1:8">
      <c r="A4195" s="57"/>
      <c r="B4195" s="57"/>
      <c r="C4195" s="176">
        <v>42242.741699999999</v>
      </c>
      <c r="D4195" s="3" t="s">
        <v>446</v>
      </c>
      <c r="E4195" s="3" t="s">
        <v>6</v>
      </c>
      <c r="F4195" s="3" t="str">
        <f t="shared" si="65"/>
        <v>Retail</v>
      </c>
      <c r="G4195" s="3">
        <v>3</v>
      </c>
      <c r="H4195" s="57"/>
    </row>
    <row r="4196" spans="1:8">
      <c r="A4196" s="57"/>
      <c r="B4196" s="57"/>
      <c r="C4196" s="176">
        <v>42012.197899999999</v>
      </c>
      <c r="D4196" s="3" t="s">
        <v>445</v>
      </c>
      <c r="E4196" s="3" t="s">
        <v>453</v>
      </c>
      <c r="F4196" s="3" t="str">
        <f t="shared" si="65"/>
        <v>Wholesale</v>
      </c>
      <c r="G4196" s="3">
        <v>36</v>
      </c>
      <c r="H4196" s="57"/>
    </row>
    <row r="4197" spans="1:8">
      <c r="A4197" s="57"/>
      <c r="B4197" s="57"/>
      <c r="C4197" s="176">
        <v>42164.518100000001</v>
      </c>
      <c r="D4197" s="3" t="s">
        <v>445</v>
      </c>
      <c r="E4197" s="3" t="s">
        <v>6</v>
      </c>
      <c r="F4197" s="3" t="str">
        <f t="shared" si="65"/>
        <v>Retail</v>
      </c>
      <c r="G4197" s="3">
        <v>3</v>
      </c>
      <c r="H4197" s="57"/>
    </row>
    <row r="4198" spans="1:8">
      <c r="A4198" s="57"/>
      <c r="B4198" s="57"/>
      <c r="C4198" s="176">
        <v>41984.167399999998</v>
      </c>
      <c r="D4198" s="3" t="s">
        <v>446</v>
      </c>
      <c r="E4198" s="3" t="s">
        <v>453</v>
      </c>
      <c r="F4198" s="3" t="str">
        <f t="shared" si="65"/>
        <v>Retail</v>
      </c>
      <c r="G4198" s="3">
        <v>5</v>
      </c>
      <c r="H4198" s="57"/>
    </row>
    <row r="4199" spans="1:8">
      <c r="A4199" s="57"/>
      <c r="B4199" s="57"/>
      <c r="C4199" s="176">
        <v>42354.456899999997</v>
      </c>
      <c r="D4199" s="3" t="s">
        <v>445</v>
      </c>
      <c r="E4199" s="3" t="s">
        <v>9</v>
      </c>
      <c r="F4199" s="3" t="str">
        <f t="shared" si="65"/>
        <v>Wholesale</v>
      </c>
      <c r="G4199" s="3">
        <v>47</v>
      </c>
      <c r="H4199" s="57"/>
    </row>
    <row r="4200" spans="1:8">
      <c r="A4200" s="57"/>
      <c r="B4200" s="57"/>
      <c r="C4200" s="176">
        <v>42299.736799999999</v>
      </c>
      <c r="D4200" s="3" t="s">
        <v>445</v>
      </c>
      <c r="E4200" s="3" t="s">
        <v>312</v>
      </c>
      <c r="F4200" s="3" t="str">
        <f t="shared" si="65"/>
        <v>Retail</v>
      </c>
      <c r="G4200" s="3">
        <v>3</v>
      </c>
      <c r="H4200" s="57"/>
    </row>
    <row r="4201" spans="1:8">
      <c r="A4201" s="57"/>
      <c r="B4201" s="57"/>
      <c r="C4201" s="176">
        <v>42236.5236</v>
      </c>
      <c r="D4201" s="3" t="s">
        <v>446</v>
      </c>
      <c r="E4201" s="3" t="s">
        <v>6</v>
      </c>
      <c r="F4201" s="3" t="str">
        <f t="shared" si="65"/>
        <v>Wholesale</v>
      </c>
      <c r="G4201" s="3">
        <v>116</v>
      </c>
      <c r="H4201" s="57"/>
    </row>
    <row r="4202" spans="1:8">
      <c r="A4202" s="57"/>
      <c r="B4202" s="57"/>
      <c r="C4202" s="176">
        <v>42332.007599999997</v>
      </c>
      <c r="D4202" s="3" t="s">
        <v>445</v>
      </c>
      <c r="E4202" s="3" t="s">
        <v>451</v>
      </c>
      <c r="F4202" s="3" t="str">
        <f t="shared" si="65"/>
        <v>Wholesale</v>
      </c>
      <c r="G4202" s="3">
        <v>37</v>
      </c>
      <c r="H4202" s="57"/>
    </row>
    <row r="4203" spans="1:8">
      <c r="A4203" s="57"/>
      <c r="B4203" s="57"/>
      <c r="C4203" s="176">
        <v>42096.1014</v>
      </c>
      <c r="D4203" s="3" t="s">
        <v>447</v>
      </c>
      <c r="E4203" s="3" t="s">
        <v>453</v>
      </c>
      <c r="F4203" s="3" t="str">
        <f t="shared" si="65"/>
        <v>Retail</v>
      </c>
      <c r="G4203" s="3">
        <v>2</v>
      </c>
      <c r="H4203" s="57"/>
    </row>
    <row r="4204" spans="1:8">
      <c r="A4204" s="57"/>
      <c r="B4204" s="57"/>
      <c r="C4204" s="176">
        <v>42356.091699999997</v>
      </c>
      <c r="D4204" s="3" t="s">
        <v>447</v>
      </c>
      <c r="E4204" s="3" t="s">
        <v>8</v>
      </c>
      <c r="F4204" s="3" t="str">
        <f t="shared" si="65"/>
        <v>Wholesale</v>
      </c>
      <c r="G4204" s="3">
        <v>31</v>
      </c>
      <c r="H4204" s="57"/>
    </row>
    <row r="4205" spans="1:8">
      <c r="A4205" s="57"/>
      <c r="B4205" s="57"/>
      <c r="C4205" s="176">
        <v>42211.462500000001</v>
      </c>
      <c r="D4205" s="3" t="s">
        <v>445</v>
      </c>
      <c r="E4205" s="3" t="s">
        <v>6</v>
      </c>
      <c r="F4205" s="3" t="str">
        <f t="shared" si="65"/>
        <v>Retail</v>
      </c>
      <c r="G4205" s="3">
        <v>2</v>
      </c>
      <c r="H4205" s="57"/>
    </row>
    <row r="4206" spans="1:8">
      <c r="A4206" s="57"/>
      <c r="B4206" s="57"/>
      <c r="C4206" s="176">
        <v>41984.717400000001</v>
      </c>
      <c r="D4206" s="3" t="s">
        <v>449</v>
      </c>
      <c r="E4206" s="3" t="s">
        <v>7</v>
      </c>
      <c r="F4206" s="3" t="str">
        <f t="shared" si="65"/>
        <v>Wholesale</v>
      </c>
      <c r="G4206" s="3">
        <v>70</v>
      </c>
      <c r="H4206" s="57"/>
    </row>
    <row r="4207" spans="1:8">
      <c r="A4207" s="57"/>
      <c r="B4207" s="57"/>
      <c r="C4207" s="176">
        <v>42341.498599999999</v>
      </c>
      <c r="D4207" s="3" t="s">
        <v>445</v>
      </c>
      <c r="E4207" s="3" t="s">
        <v>6</v>
      </c>
      <c r="F4207" s="3" t="str">
        <f t="shared" si="65"/>
        <v>Retail</v>
      </c>
      <c r="G4207" s="3">
        <v>2</v>
      </c>
      <c r="H4207" s="57"/>
    </row>
    <row r="4208" spans="1:8">
      <c r="A4208" s="57"/>
      <c r="B4208" s="57"/>
      <c r="C4208" s="176">
        <v>41987.552100000001</v>
      </c>
      <c r="D4208" s="3" t="s">
        <v>445</v>
      </c>
      <c r="E4208" s="3" t="s">
        <v>110</v>
      </c>
      <c r="F4208" s="3" t="str">
        <f t="shared" si="65"/>
        <v>Retail</v>
      </c>
      <c r="G4208" s="3">
        <v>3</v>
      </c>
      <c r="H4208" s="57"/>
    </row>
    <row r="4209" spans="1:8">
      <c r="A4209" s="57"/>
      <c r="B4209" s="57"/>
      <c r="C4209" s="176">
        <v>42349.777800000003</v>
      </c>
      <c r="D4209" s="3" t="s">
        <v>449</v>
      </c>
      <c r="E4209" s="3" t="s">
        <v>453</v>
      </c>
      <c r="F4209" s="3" t="str">
        <f t="shared" si="65"/>
        <v>Retail</v>
      </c>
      <c r="G4209" s="3">
        <v>6</v>
      </c>
      <c r="H4209" s="57"/>
    </row>
    <row r="4210" spans="1:8">
      <c r="A4210" s="57"/>
      <c r="B4210" s="57"/>
      <c r="C4210" s="176">
        <v>42338.213199999998</v>
      </c>
      <c r="D4210" s="3" t="s">
        <v>446</v>
      </c>
      <c r="E4210" s="3" t="s">
        <v>110</v>
      </c>
      <c r="F4210" s="3" t="str">
        <f t="shared" si="65"/>
        <v>Retail</v>
      </c>
      <c r="G4210" s="3">
        <v>1</v>
      </c>
      <c r="H4210" s="57"/>
    </row>
    <row r="4211" spans="1:8">
      <c r="A4211" s="57"/>
      <c r="B4211" s="57"/>
      <c r="C4211" s="176">
        <v>42348.470099999999</v>
      </c>
      <c r="D4211" s="3" t="s">
        <v>447</v>
      </c>
      <c r="E4211" s="3" t="s">
        <v>459</v>
      </c>
      <c r="F4211" s="3" t="str">
        <f t="shared" si="65"/>
        <v>Retail</v>
      </c>
      <c r="G4211" s="3">
        <v>2</v>
      </c>
      <c r="H4211" s="57"/>
    </row>
    <row r="4212" spans="1:8">
      <c r="A4212" s="57"/>
      <c r="B4212" s="57"/>
      <c r="C4212" s="176">
        <v>42119.218800000002</v>
      </c>
      <c r="D4212" s="3" t="s">
        <v>445</v>
      </c>
      <c r="E4212" s="3" t="s">
        <v>8</v>
      </c>
      <c r="F4212" s="3" t="str">
        <f t="shared" si="65"/>
        <v>Wholesale</v>
      </c>
      <c r="G4212" s="3">
        <v>34</v>
      </c>
      <c r="H4212" s="57"/>
    </row>
    <row r="4213" spans="1:8">
      <c r="A4213" s="57"/>
      <c r="B4213" s="57"/>
      <c r="C4213" s="176">
        <v>42247.472199999997</v>
      </c>
      <c r="D4213" s="3" t="s">
        <v>449</v>
      </c>
      <c r="E4213" s="3" t="s">
        <v>458</v>
      </c>
      <c r="F4213" s="3" t="str">
        <f t="shared" si="65"/>
        <v>Retail</v>
      </c>
      <c r="G4213" s="3">
        <v>6</v>
      </c>
      <c r="H4213" s="57"/>
    </row>
    <row r="4214" spans="1:8">
      <c r="A4214" s="57"/>
      <c r="B4214" s="57"/>
      <c r="C4214" s="176">
        <v>42288.472199999997</v>
      </c>
      <c r="D4214" s="3" t="s">
        <v>447</v>
      </c>
      <c r="E4214" s="3" t="s">
        <v>448</v>
      </c>
      <c r="F4214" s="3" t="str">
        <f t="shared" si="65"/>
        <v>Retail</v>
      </c>
      <c r="G4214" s="3">
        <v>2</v>
      </c>
      <c r="H4214" s="57"/>
    </row>
    <row r="4215" spans="1:8">
      <c r="A4215" s="57"/>
      <c r="B4215" s="57"/>
      <c r="C4215" s="176">
        <v>41982.732600000003</v>
      </c>
      <c r="D4215" s="3" t="s">
        <v>447</v>
      </c>
      <c r="E4215" s="3" t="s">
        <v>114</v>
      </c>
      <c r="F4215" s="3" t="str">
        <f t="shared" si="65"/>
        <v>Retail</v>
      </c>
      <c r="G4215" s="3">
        <v>2</v>
      </c>
      <c r="H4215" s="57"/>
    </row>
    <row r="4216" spans="1:8">
      <c r="A4216" s="57"/>
      <c r="B4216" s="57"/>
      <c r="C4216" s="176">
        <v>41980.556900000003</v>
      </c>
      <c r="D4216" s="3" t="s">
        <v>445</v>
      </c>
      <c r="E4216" s="3" t="s">
        <v>461</v>
      </c>
      <c r="F4216" s="3" t="str">
        <f t="shared" si="65"/>
        <v>Retail</v>
      </c>
      <c r="G4216" s="3">
        <v>3</v>
      </c>
      <c r="H4216" s="57"/>
    </row>
    <row r="4217" spans="1:8">
      <c r="A4217" s="57"/>
      <c r="B4217" s="57"/>
      <c r="C4217" s="176">
        <v>42212.495799999997</v>
      </c>
      <c r="D4217" s="3" t="s">
        <v>445</v>
      </c>
      <c r="E4217" s="3" t="s">
        <v>6</v>
      </c>
      <c r="F4217" s="3" t="str">
        <f t="shared" si="65"/>
        <v>Retail</v>
      </c>
      <c r="G4217" s="3">
        <v>4</v>
      </c>
      <c r="H4217" s="57"/>
    </row>
    <row r="4218" spans="1:8">
      <c r="A4218" s="57"/>
      <c r="B4218" s="57"/>
      <c r="C4218" s="176">
        <v>42357.724999999999</v>
      </c>
      <c r="D4218" s="3" t="s">
        <v>447</v>
      </c>
      <c r="E4218" s="3" t="s">
        <v>6</v>
      </c>
      <c r="F4218" s="3" t="str">
        <f t="shared" si="65"/>
        <v>Retail</v>
      </c>
      <c r="G4218" s="3">
        <v>2</v>
      </c>
      <c r="H4218" s="57"/>
    </row>
    <row r="4219" spans="1:8">
      <c r="A4219" s="57"/>
      <c r="B4219" s="57"/>
      <c r="C4219" s="176">
        <v>42121.491000000002</v>
      </c>
      <c r="D4219" s="3" t="s">
        <v>447</v>
      </c>
      <c r="E4219" s="3" t="s">
        <v>6</v>
      </c>
      <c r="F4219" s="3" t="str">
        <f t="shared" si="65"/>
        <v>Retail</v>
      </c>
      <c r="G4219" s="3">
        <v>6</v>
      </c>
      <c r="H4219" s="57"/>
    </row>
    <row r="4220" spans="1:8">
      <c r="A4220" s="57"/>
      <c r="B4220" s="57"/>
      <c r="C4220" s="176">
        <v>41983.553500000002</v>
      </c>
      <c r="D4220" s="3" t="s">
        <v>445</v>
      </c>
      <c r="E4220" s="3" t="s">
        <v>6</v>
      </c>
      <c r="F4220" s="3" t="str">
        <f t="shared" si="65"/>
        <v>Wholesale</v>
      </c>
      <c r="G4220" s="3">
        <v>31</v>
      </c>
      <c r="H4220" s="57"/>
    </row>
    <row r="4221" spans="1:8">
      <c r="A4221" s="57"/>
      <c r="B4221" s="57"/>
      <c r="C4221" s="176">
        <v>42351.543799999999</v>
      </c>
      <c r="D4221" s="3" t="s">
        <v>447</v>
      </c>
      <c r="E4221" s="3" t="s">
        <v>456</v>
      </c>
      <c r="F4221" s="3" t="str">
        <f t="shared" si="65"/>
        <v>Retail</v>
      </c>
      <c r="G4221" s="3">
        <v>3</v>
      </c>
      <c r="H4221" s="57"/>
    </row>
    <row r="4222" spans="1:8">
      <c r="A4222" s="57"/>
      <c r="B4222" s="57"/>
      <c r="C4222" s="176">
        <v>42323.492400000003</v>
      </c>
      <c r="D4222" s="3" t="s">
        <v>445</v>
      </c>
      <c r="E4222" s="3" t="s">
        <v>312</v>
      </c>
      <c r="F4222" s="3" t="str">
        <f t="shared" si="65"/>
        <v>Retail</v>
      </c>
      <c r="G4222" s="3">
        <v>3</v>
      </c>
      <c r="H4222" s="57"/>
    </row>
    <row r="4223" spans="1:8">
      <c r="A4223" s="57"/>
      <c r="B4223" s="57"/>
      <c r="C4223" s="176">
        <v>42319.686099999999</v>
      </c>
      <c r="D4223" s="3" t="s">
        <v>445</v>
      </c>
      <c r="E4223" s="3" t="s">
        <v>456</v>
      </c>
      <c r="F4223" s="3" t="str">
        <f t="shared" si="65"/>
        <v>Retail</v>
      </c>
      <c r="G4223" s="3">
        <v>7</v>
      </c>
      <c r="H4223" s="57"/>
    </row>
    <row r="4224" spans="1:8">
      <c r="A4224" s="57"/>
      <c r="B4224" s="57"/>
      <c r="C4224" s="176">
        <v>41983.996500000001</v>
      </c>
      <c r="D4224" s="3" t="s">
        <v>445</v>
      </c>
      <c r="E4224" s="3" t="s">
        <v>453</v>
      </c>
      <c r="F4224" s="3" t="str">
        <f t="shared" si="65"/>
        <v>Retail</v>
      </c>
      <c r="G4224" s="3">
        <v>3</v>
      </c>
      <c r="H4224" s="57"/>
    </row>
    <row r="4225" spans="1:8">
      <c r="A4225" s="57"/>
      <c r="B4225" s="57"/>
      <c r="C4225" s="176">
        <v>42145.745799999997</v>
      </c>
      <c r="D4225" s="3" t="s">
        <v>445</v>
      </c>
      <c r="E4225" s="3" t="s">
        <v>453</v>
      </c>
      <c r="F4225" s="3" t="str">
        <f t="shared" si="65"/>
        <v>Retail</v>
      </c>
      <c r="G4225" s="3">
        <v>3</v>
      </c>
      <c r="H4225" s="57"/>
    </row>
    <row r="4226" spans="1:8">
      <c r="A4226" s="57"/>
      <c r="B4226" s="57"/>
      <c r="C4226" s="176">
        <v>42359.388200000001</v>
      </c>
      <c r="D4226" s="3" t="s">
        <v>445</v>
      </c>
      <c r="E4226" s="3" t="s">
        <v>6</v>
      </c>
      <c r="F4226" s="3" t="str">
        <f t="shared" si="65"/>
        <v>Wholesale</v>
      </c>
      <c r="G4226" s="3">
        <v>70</v>
      </c>
      <c r="H4226" s="57"/>
    </row>
    <row r="4227" spans="1:8">
      <c r="A4227" s="57"/>
      <c r="B4227" s="57"/>
      <c r="C4227" s="176">
        <v>42255.561099999999</v>
      </c>
      <c r="D4227" s="3" t="s">
        <v>446</v>
      </c>
      <c r="E4227" s="3" t="s">
        <v>8</v>
      </c>
      <c r="F4227" s="3" t="str">
        <f t="shared" si="65"/>
        <v>Wholesale</v>
      </c>
      <c r="G4227" s="3">
        <v>129</v>
      </c>
      <c r="H4227" s="57"/>
    </row>
    <row r="4228" spans="1:8">
      <c r="A4228" s="57"/>
      <c r="B4228" s="57"/>
      <c r="C4228" s="176">
        <v>42202.189599999998</v>
      </c>
      <c r="D4228" s="3" t="s">
        <v>447</v>
      </c>
      <c r="E4228" s="3" t="s">
        <v>6</v>
      </c>
      <c r="F4228" s="3" t="str">
        <f t="shared" si="65"/>
        <v>Wholesale</v>
      </c>
      <c r="G4228" s="3">
        <v>138</v>
      </c>
      <c r="H4228" s="57"/>
    </row>
    <row r="4229" spans="1:8">
      <c r="A4229" s="57"/>
      <c r="B4229" s="57"/>
      <c r="C4229" s="176">
        <v>42362.5069</v>
      </c>
      <c r="D4229" s="3" t="s">
        <v>446</v>
      </c>
      <c r="E4229" s="3" t="s">
        <v>453</v>
      </c>
      <c r="F4229" s="3" t="str">
        <f t="shared" si="65"/>
        <v>Retail</v>
      </c>
      <c r="G4229" s="3">
        <v>1</v>
      </c>
      <c r="H4229" s="57"/>
    </row>
    <row r="4230" spans="1:8">
      <c r="A4230" s="57"/>
      <c r="B4230" s="57"/>
      <c r="C4230" s="176">
        <v>42167.334000000003</v>
      </c>
      <c r="D4230" s="3" t="s">
        <v>445</v>
      </c>
      <c r="E4230" s="3" t="s">
        <v>453</v>
      </c>
      <c r="F4230" s="3" t="str">
        <f t="shared" si="65"/>
        <v>Retail</v>
      </c>
      <c r="G4230" s="3">
        <v>2</v>
      </c>
      <c r="H4230" s="57"/>
    </row>
    <row r="4231" spans="1:8">
      <c r="A4231" s="57"/>
      <c r="B4231" s="57"/>
      <c r="C4231" s="176">
        <v>42193.175000000003</v>
      </c>
      <c r="D4231" s="3" t="s">
        <v>446</v>
      </c>
      <c r="E4231" s="3" t="s">
        <v>10</v>
      </c>
      <c r="F4231" s="3" t="str">
        <f t="shared" si="65"/>
        <v>Wholesale</v>
      </c>
      <c r="G4231" s="3">
        <v>33</v>
      </c>
      <c r="H4231" s="57"/>
    </row>
    <row r="4232" spans="1:8">
      <c r="A4232" s="57"/>
      <c r="B4232" s="57"/>
      <c r="C4232" s="176">
        <v>42231.781900000002</v>
      </c>
      <c r="D4232" s="3" t="s">
        <v>446</v>
      </c>
      <c r="E4232" s="3" t="s">
        <v>114</v>
      </c>
      <c r="F4232" s="3" t="str">
        <f t="shared" si="65"/>
        <v>Wholesale</v>
      </c>
      <c r="G4232" s="3">
        <v>55</v>
      </c>
      <c r="H4232" s="57"/>
    </row>
    <row r="4233" spans="1:8">
      <c r="A4233" s="57"/>
      <c r="B4233" s="57"/>
      <c r="C4233" s="176">
        <v>41984.724300000002</v>
      </c>
      <c r="D4233" s="3" t="s">
        <v>447</v>
      </c>
      <c r="E4233" s="3" t="s">
        <v>460</v>
      </c>
      <c r="F4233" s="3" t="str">
        <f t="shared" si="65"/>
        <v>Wholesale</v>
      </c>
      <c r="G4233" s="3">
        <v>32</v>
      </c>
      <c r="H4233" s="57"/>
    </row>
    <row r="4234" spans="1:8">
      <c r="A4234" s="57"/>
      <c r="B4234" s="57"/>
      <c r="C4234" s="176">
        <v>41979.299299999999</v>
      </c>
      <c r="D4234" s="3" t="s">
        <v>445</v>
      </c>
      <c r="E4234" s="3" t="s">
        <v>457</v>
      </c>
      <c r="F4234" s="3" t="str">
        <f t="shared" ref="F4234:F4297" si="66">IF(G4234&lt;10,"Retail","Wholesale")</f>
        <v>Wholesale</v>
      </c>
      <c r="G4234" s="3">
        <v>40</v>
      </c>
      <c r="H4234" s="57"/>
    </row>
    <row r="4235" spans="1:8">
      <c r="A4235" s="57"/>
      <c r="B4235" s="57"/>
      <c r="C4235" s="176">
        <v>42360.731899999999</v>
      </c>
      <c r="D4235" s="3" t="s">
        <v>445</v>
      </c>
      <c r="E4235" s="3" t="s">
        <v>452</v>
      </c>
      <c r="F4235" s="3" t="str">
        <f t="shared" si="66"/>
        <v>Retail</v>
      </c>
      <c r="G4235" s="3">
        <v>2</v>
      </c>
      <c r="H4235" s="57"/>
    </row>
    <row r="4236" spans="1:8">
      <c r="A4236" s="57"/>
      <c r="B4236" s="57"/>
      <c r="C4236" s="176">
        <v>42154.522900000004</v>
      </c>
      <c r="D4236" s="3" t="s">
        <v>445</v>
      </c>
      <c r="E4236" s="3" t="s">
        <v>448</v>
      </c>
      <c r="F4236" s="3" t="str">
        <f t="shared" si="66"/>
        <v>Retail</v>
      </c>
      <c r="G4236" s="3">
        <v>5</v>
      </c>
      <c r="H4236" s="57"/>
    </row>
    <row r="4237" spans="1:8">
      <c r="A4237" s="57"/>
      <c r="B4237" s="57"/>
      <c r="C4237" s="176">
        <v>42220.175000000003</v>
      </c>
      <c r="D4237" s="3" t="s">
        <v>449</v>
      </c>
      <c r="E4237" s="3" t="s">
        <v>6</v>
      </c>
      <c r="F4237" s="3" t="str">
        <f t="shared" si="66"/>
        <v>Wholesale</v>
      </c>
      <c r="G4237" s="3">
        <v>67</v>
      </c>
      <c r="H4237" s="57"/>
    </row>
    <row r="4238" spans="1:8">
      <c r="A4238" s="57"/>
      <c r="B4238" s="57"/>
      <c r="C4238" s="176">
        <v>42164.545100000003</v>
      </c>
      <c r="D4238" s="3" t="s">
        <v>447</v>
      </c>
      <c r="E4238" s="3" t="s">
        <v>112</v>
      </c>
      <c r="F4238" s="3" t="str">
        <f t="shared" si="66"/>
        <v>Retail</v>
      </c>
      <c r="G4238" s="3">
        <v>6</v>
      </c>
      <c r="H4238" s="57"/>
    </row>
    <row r="4239" spans="1:8">
      <c r="A4239" s="57"/>
      <c r="B4239" s="57"/>
      <c r="C4239" s="176">
        <v>42260.156900000002</v>
      </c>
      <c r="D4239" s="3" t="s">
        <v>446</v>
      </c>
      <c r="E4239" s="3" t="s">
        <v>7</v>
      </c>
      <c r="F4239" s="3" t="str">
        <f t="shared" si="66"/>
        <v>Retail</v>
      </c>
      <c r="G4239" s="3">
        <v>4</v>
      </c>
      <c r="H4239" s="57"/>
    </row>
    <row r="4240" spans="1:8">
      <c r="A4240" s="57"/>
      <c r="B4240" s="57"/>
      <c r="C4240" s="176">
        <v>42167.503499999999</v>
      </c>
      <c r="D4240" s="3" t="s">
        <v>445</v>
      </c>
      <c r="E4240" s="3" t="s">
        <v>454</v>
      </c>
      <c r="F4240" s="3" t="str">
        <f t="shared" si="66"/>
        <v>Retail</v>
      </c>
      <c r="G4240" s="3">
        <v>4</v>
      </c>
      <c r="H4240" s="57"/>
    </row>
    <row r="4241" spans="1:8">
      <c r="A4241" s="57"/>
      <c r="B4241" s="57"/>
      <c r="C4241" s="176">
        <v>42075.55</v>
      </c>
      <c r="D4241" s="3" t="s">
        <v>445</v>
      </c>
      <c r="E4241" s="3" t="s">
        <v>453</v>
      </c>
      <c r="F4241" s="3" t="str">
        <f t="shared" si="66"/>
        <v>Wholesale</v>
      </c>
      <c r="G4241" s="3">
        <v>38</v>
      </c>
      <c r="H4241" s="57"/>
    </row>
    <row r="4242" spans="1:8">
      <c r="A4242" s="57"/>
      <c r="B4242" s="57"/>
      <c r="C4242" s="176">
        <v>42354.616699999999</v>
      </c>
      <c r="D4242" s="3" t="s">
        <v>446</v>
      </c>
      <c r="E4242" s="3" t="s">
        <v>459</v>
      </c>
      <c r="F4242" s="3" t="str">
        <f t="shared" si="66"/>
        <v>Retail</v>
      </c>
      <c r="G4242" s="3">
        <v>1</v>
      </c>
      <c r="H4242" s="57"/>
    </row>
    <row r="4243" spans="1:8">
      <c r="A4243" s="57"/>
      <c r="B4243" s="57"/>
      <c r="C4243" s="176">
        <v>42241.724999999999</v>
      </c>
      <c r="D4243" s="3" t="s">
        <v>446</v>
      </c>
      <c r="E4243" s="3" t="s">
        <v>6</v>
      </c>
      <c r="F4243" s="3" t="str">
        <f t="shared" si="66"/>
        <v>Retail</v>
      </c>
      <c r="G4243" s="3">
        <v>2</v>
      </c>
      <c r="H4243" s="57"/>
    </row>
    <row r="4244" spans="1:8">
      <c r="A4244" s="57"/>
      <c r="B4244" s="57"/>
      <c r="C4244" s="176">
        <v>41986.547200000001</v>
      </c>
      <c r="D4244" s="3" t="s">
        <v>446</v>
      </c>
      <c r="E4244" s="3" t="s">
        <v>461</v>
      </c>
      <c r="F4244" s="3" t="str">
        <f t="shared" si="66"/>
        <v>Wholesale</v>
      </c>
      <c r="G4244" s="3">
        <v>39</v>
      </c>
      <c r="H4244" s="57"/>
    </row>
    <row r="4245" spans="1:8">
      <c r="A4245" s="57"/>
      <c r="B4245" s="57"/>
      <c r="C4245" s="176">
        <v>41979.766000000003</v>
      </c>
      <c r="D4245" s="3" t="s">
        <v>446</v>
      </c>
      <c r="E4245" s="3" t="s">
        <v>455</v>
      </c>
      <c r="F4245" s="3" t="str">
        <f t="shared" si="66"/>
        <v>Retail</v>
      </c>
      <c r="G4245" s="3">
        <v>4</v>
      </c>
      <c r="H4245" s="57"/>
    </row>
    <row r="4246" spans="1:8">
      <c r="A4246" s="57"/>
      <c r="B4246" s="57"/>
      <c r="C4246" s="176">
        <v>42063.753499999999</v>
      </c>
      <c r="D4246" s="3" t="s">
        <v>447</v>
      </c>
      <c r="E4246" s="3" t="s">
        <v>114</v>
      </c>
      <c r="F4246" s="3" t="str">
        <f t="shared" si="66"/>
        <v>Retail</v>
      </c>
      <c r="G4246" s="3">
        <v>5</v>
      </c>
      <c r="H4246" s="57"/>
    </row>
    <row r="4247" spans="1:8">
      <c r="A4247" s="57"/>
      <c r="B4247" s="57"/>
      <c r="C4247" s="176">
        <v>42350.227099999996</v>
      </c>
      <c r="D4247" s="3" t="s">
        <v>445</v>
      </c>
      <c r="E4247" s="3" t="s">
        <v>453</v>
      </c>
      <c r="F4247" s="3" t="str">
        <f t="shared" si="66"/>
        <v>Retail</v>
      </c>
      <c r="G4247" s="3">
        <v>1</v>
      </c>
      <c r="H4247" s="57"/>
    </row>
    <row r="4248" spans="1:8">
      <c r="A4248" s="57"/>
      <c r="B4248" s="57"/>
      <c r="C4248" s="176">
        <v>42338.466</v>
      </c>
      <c r="D4248" s="3" t="s">
        <v>446</v>
      </c>
      <c r="E4248" s="3" t="s">
        <v>450</v>
      </c>
      <c r="F4248" s="3" t="str">
        <f t="shared" si="66"/>
        <v>Wholesale</v>
      </c>
      <c r="G4248" s="3">
        <v>66</v>
      </c>
      <c r="H4248" s="57"/>
    </row>
    <row r="4249" spans="1:8">
      <c r="A4249" s="57"/>
      <c r="B4249" s="57"/>
      <c r="C4249" s="176">
        <v>42347.3465</v>
      </c>
      <c r="D4249" s="3" t="s">
        <v>447</v>
      </c>
      <c r="E4249" s="3" t="s">
        <v>453</v>
      </c>
      <c r="F4249" s="3" t="str">
        <f t="shared" si="66"/>
        <v>Wholesale</v>
      </c>
      <c r="G4249" s="3">
        <v>51</v>
      </c>
      <c r="H4249" s="57"/>
    </row>
    <row r="4250" spans="1:8">
      <c r="A4250" s="57"/>
      <c r="B4250" s="57"/>
      <c r="C4250" s="176">
        <v>42191.520799999998</v>
      </c>
      <c r="D4250" s="3" t="s">
        <v>447</v>
      </c>
      <c r="E4250" s="3" t="s">
        <v>312</v>
      </c>
      <c r="F4250" s="3" t="str">
        <f t="shared" si="66"/>
        <v>Wholesale</v>
      </c>
      <c r="G4250" s="3">
        <v>106</v>
      </c>
      <c r="H4250" s="57"/>
    </row>
    <row r="4251" spans="1:8">
      <c r="A4251" s="57"/>
      <c r="B4251" s="57"/>
      <c r="C4251" s="176">
        <v>42183.1201</v>
      </c>
      <c r="D4251" s="3" t="s">
        <v>445</v>
      </c>
      <c r="E4251" s="3" t="s">
        <v>8</v>
      </c>
      <c r="F4251" s="3" t="str">
        <f t="shared" si="66"/>
        <v>Retail</v>
      </c>
      <c r="G4251" s="3">
        <v>4</v>
      </c>
      <c r="H4251" s="57"/>
    </row>
    <row r="4252" spans="1:8">
      <c r="A4252" s="57"/>
      <c r="B4252" s="57"/>
      <c r="C4252" s="176">
        <v>42348.7382</v>
      </c>
      <c r="D4252" s="3" t="s">
        <v>447</v>
      </c>
      <c r="E4252" s="3" t="s">
        <v>10</v>
      </c>
      <c r="F4252" s="3" t="str">
        <f t="shared" si="66"/>
        <v>Retail</v>
      </c>
      <c r="G4252" s="3">
        <v>7</v>
      </c>
      <c r="H4252" s="57"/>
    </row>
    <row r="4253" spans="1:8">
      <c r="A4253" s="57"/>
      <c r="B4253" s="57"/>
      <c r="C4253" s="176">
        <v>42346.5118</v>
      </c>
      <c r="D4253" s="3" t="s">
        <v>445</v>
      </c>
      <c r="E4253" s="3" t="s">
        <v>112</v>
      </c>
      <c r="F4253" s="3" t="str">
        <f t="shared" si="66"/>
        <v>Wholesale</v>
      </c>
      <c r="G4253" s="3">
        <v>91</v>
      </c>
      <c r="H4253" s="57"/>
    </row>
    <row r="4254" spans="1:8">
      <c r="A4254" s="57"/>
      <c r="B4254" s="57"/>
      <c r="C4254" s="176">
        <v>42008.806299999997</v>
      </c>
      <c r="D4254" s="3" t="s">
        <v>447</v>
      </c>
      <c r="E4254" s="3" t="s">
        <v>455</v>
      </c>
      <c r="F4254" s="3" t="str">
        <f t="shared" si="66"/>
        <v>Retail</v>
      </c>
      <c r="G4254" s="3">
        <v>3</v>
      </c>
      <c r="H4254" s="57"/>
    </row>
    <row r="4255" spans="1:8">
      <c r="A4255" s="57"/>
      <c r="B4255" s="57"/>
      <c r="C4255" s="176">
        <v>42209.551399999997</v>
      </c>
      <c r="D4255" s="3" t="s">
        <v>447</v>
      </c>
      <c r="E4255" s="3" t="s">
        <v>453</v>
      </c>
      <c r="F4255" s="3" t="str">
        <f t="shared" si="66"/>
        <v>Retail</v>
      </c>
      <c r="G4255" s="3">
        <v>3</v>
      </c>
      <c r="H4255" s="57"/>
    </row>
    <row r="4256" spans="1:8">
      <c r="A4256" s="57"/>
      <c r="B4256" s="57"/>
      <c r="C4256" s="176">
        <v>42309.227800000001</v>
      </c>
      <c r="D4256" s="3" t="s">
        <v>447</v>
      </c>
      <c r="E4256" s="3" t="s">
        <v>453</v>
      </c>
      <c r="F4256" s="3" t="str">
        <f t="shared" si="66"/>
        <v>Retail</v>
      </c>
      <c r="G4256" s="3">
        <v>2</v>
      </c>
      <c r="H4256" s="57"/>
    </row>
    <row r="4257" spans="1:8">
      <c r="A4257" s="57"/>
      <c r="B4257" s="57"/>
      <c r="C4257" s="176">
        <v>42352.4882</v>
      </c>
      <c r="D4257" s="3" t="s">
        <v>445</v>
      </c>
      <c r="E4257" s="3" t="s">
        <v>458</v>
      </c>
      <c r="F4257" s="3" t="str">
        <f t="shared" si="66"/>
        <v>Wholesale</v>
      </c>
      <c r="G4257" s="3">
        <v>38</v>
      </c>
      <c r="H4257" s="57"/>
    </row>
    <row r="4258" spans="1:8">
      <c r="A4258" s="57"/>
      <c r="B4258" s="57"/>
      <c r="C4258" s="176">
        <v>42225.513200000001</v>
      </c>
      <c r="D4258" s="3" t="s">
        <v>445</v>
      </c>
      <c r="E4258" s="3" t="s">
        <v>114</v>
      </c>
      <c r="F4258" s="3" t="str">
        <f t="shared" si="66"/>
        <v>Retail</v>
      </c>
      <c r="G4258" s="3">
        <v>1</v>
      </c>
      <c r="H4258" s="57"/>
    </row>
    <row r="4259" spans="1:8">
      <c r="A4259" s="57"/>
      <c r="B4259" s="57"/>
      <c r="C4259" s="176">
        <v>42221.968800000002</v>
      </c>
      <c r="D4259" s="3" t="s">
        <v>447</v>
      </c>
      <c r="E4259" s="3" t="s">
        <v>459</v>
      </c>
      <c r="F4259" s="3" t="str">
        <f t="shared" si="66"/>
        <v>Retail</v>
      </c>
      <c r="G4259" s="3">
        <v>3</v>
      </c>
      <c r="H4259" s="57"/>
    </row>
    <row r="4260" spans="1:8">
      <c r="A4260" s="57"/>
      <c r="B4260" s="57"/>
      <c r="C4260" s="176">
        <v>42202.518100000001</v>
      </c>
      <c r="D4260" s="3" t="s">
        <v>445</v>
      </c>
      <c r="E4260" s="3" t="s">
        <v>114</v>
      </c>
      <c r="F4260" s="3" t="str">
        <f t="shared" si="66"/>
        <v>Wholesale</v>
      </c>
      <c r="G4260" s="3">
        <v>72</v>
      </c>
      <c r="H4260" s="57"/>
    </row>
    <row r="4261" spans="1:8">
      <c r="A4261" s="57"/>
      <c r="B4261" s="57"/>
      <c r="C4261" s="176">
        <v>42223.525699999998</v>
      </c>
      <c r="D4261" s="3" t="s">
        <v>446</v>
      </c>
      <c r="E4261" s="3" t="s">
        <v>6</v>
      </c>
      <c r="F4261" s="3" t="str">
        <f t="shared" si="66"/>
        <v>Wholesale</v>
      </c>
      <c r="G4261" s="3">
        <v>67</v>
      </c>
      <c r="H4261" s="57"/>
    </row>
    <row r="4262" spans="1:8">
      <c r="A4262" s="57"/>
      <c r="B4262" s="57"/>
      <c r="C4262" s="176">
        <v>42345.537499999999</v>
      </c>
      <c r="D4262" s="3" t="s">
        <v>445</v>
      </c>
      <c r="E4262" s="3" t="s">
        <v>453</v>
      </c>
      <c r="F4262" s="3" t="str">
        <f t="shared" si="66"/>
        <v>Wholesale</v>
      </c>
      <c r="G4262" s="3">
        <v>91</v>
      </c>
      <c r="H4262" s="57"/>
    </row>
    <row r="4263" spans="1:8">
      <c r="A4263" s="57"/>
      <c r="B4263" s="57"/>
      <c r="C4263" s="176">
        <v>42246.8</v>
      </c>
      <c r="D4263" s="3" t="s">
        <v>447</v>
      </c>
      <c r="E4263" s="3" t="s">
        <v>453</v>
      </c>
      <c r="F4263" s="3" t="str">
        <f t="shared" si="66"/>
        <v>Wholesale</v>
      </c>
      <c r="G4263" s="3">
        <v>52</v>
      </c>
      <c r="H4263" s="57"/>
    </row>
    <row r="4264" spans="1:8">
      <c r="A4264" s="57"/>
      <c r="B4264" s="57"/>
      <c r="C4264" s="176">
        <v>42261.309699999998</v>
      </c>
      <c r="D4264" s="3" t="s">
        <v>447</v>
      </c>
      <c r="E4264" s="3" t="s">
        <v>453</v>
      </c>
      <c r="F4264" s="3" t="str">
        <f t="shared" si="66"/>
        <v>Wholesale</v>
      </c>
      <c r="G4264" s="3">
        <v>25</v>
      </c>
      <c r="H4264" s="57"/>
    </row>
    <row r="4265" spans="1:8">
      <c r="A4265" s="57"/>
      <c r="B4265" s="57"/>
      <c r="C4265" s="176">
        <v>42189.138200000001</v>
      </c>
      <c r="D4265" s="3" t="s">
        <v>445</v>
      </c>
      <c r="E4265" s="3" t="s">
        <v>453</v>
      </c>
      <c r="F4265" s="3" t="str">
        <f t="shared" si="66"/>
        <v>Retail</v>
      </c>
      <c r="G4265" s="3">
        <v>7</v>
      </c>
      <c r="H4265" s="57"/>
    </row>
    <row r="4266" spans="1:8">
      <c r="A4266" s="57"/>
      <c r="B4266" s="57"/>
      <c r="C4266" s="176">
        <v>41985.468099999998</v>
      </c>
      <c r="D4266" s="3" t="s">
        <v>447</v>
      </c>
      <c r="E4266" s="3" t="s">
        <v>457</v>
      </c>
      <c r="F4266" s="3" t="str">
        <f t="shared" si="66"/>
        <v>Retail</v>
      </c>
      <c r="G4266" s="3">
        <v>2</v>
      </c>
      <c r="H4266" s="57"/>
    </row>
    <row r="4267" spans="1:8">
      <c r="A4267" s="57"/>
      <c r="B4267" s="57"/>
      <c r="C4267" s="176">
        <v>42200.834000000003</v>
      </c>
      <c r="D4267" s="3" t="s">
        <v>449</v>
      </c>
      <c r="E4267" s="3" t="s">
        <v>6</v>
      </c>
      <c r="F4267" s="3" t="str">
        <f t="shared" si="66"/>
        <v>Retail</v>
      </c>
      <c r="G4267" s="3">
        <v>2</v>
      </c>
      <c r="H4267" s="57"/>
    </row>
    <row r="4268" spans="1:8">
      <c r="A4268" s="57"/>
      <c r="B4268" s="57"/>
      <c r="C4268" s="176">
        <v>42261.551399999997</v>
      </c>
      <c r="D4268" s="3" t="s">
        <v>445</v>
      </c>
      <c r="E4268" s="3" t="s">
        <v>453</v>
      </c>
      <c r="F4268" s="3" t="str">
        <f t="shared" si="66"/>
        <v>Wholesale</v>
      </c>
      <c r="G4268" s="3">
        <v>31</v>
      </c>
      <c r="H4268" s="57"/>
    </row>
    <row r="4269" spans="1:8">
      <c r="A4269" s="57"/>
      <c r="B4269" s="57"/>
      <c r="C4269" s="176">
        <v>41984.1944</v>
      </c>
      <c r="D4269" s="3" t="s">
        <v>449</v>
      </c>
      <c r="E4269" s="3" t="s">
        <v>453</v>
      </c>
      <c r="F4269" s="3" t="str">
        <f t="shared" si="66"/>
        <v>Wholesale</v>
      </c>
      <c r="G4269" s="3">
        <v>62</v>
      </c>
      <c r="H4269" s="57"/>
    </row>
    <row r="4270" spans="1:8">
      <c r="A4270" s="57"/>
      <c r="B4270" s="57"/>
      <c r="C4270" s="176">
        <v>42065.169399999999</v>
      </c>
      <c r="D4270" s="3" t="s">
        <v>445</v>
      </c>
      <c r="E4270" s="3" t="s">
        <v>312</v>
      </c>
      <c r="F4270" s="3" t="str">
        <f t="shared" si="66"/>
        <v>Retail</v>
      </c>
      <c r="G4270" s="3">
        <v>2</v>
      </c>
      <c r="H4270" s="57"/>
    </row>
    <row r="4271" spans="1:8">
      <c r="A4271" s="57"/>
      <c r="B4271" s="57"/>
      <c r="C4271" s="176">
        <v>42337.519399999997</v>
      </c>
      <c r="D4271" s="3" t="s">
        <v>445</v>
      </c>
      <c r="E4271" s="3" t="s">
        <v>10</v>
      </c>
      <c r="F4271" s="3" t="str">
        <f t="shared" si="66"/>
        <v>Retail</v>
      </c>
      <c r="G4271" s="3">
        <v>1</v>
      </c>
      <c r="H4271" s="57"/>
    </row>
    <row r="4272" spans="1:8">
      <c r="A4272" s="57"/>
      <c r="B4272" s="57"/>
      <c r="C4272" s="176">
        <v>42137.5507</v>
      </c>
      <c r="D4272" s="3" t="s">
        <v>446</v>
      </c>
      <c r="E4272" s="3" t="s">
        <v>110</v>
      </c>
      <c r="F4272" s="3" t="str">
        <f t="shared" si="66"/>
        <v>Retail</v>
      </c>
      <c r="G4272" s="3">
        <v>8</v>
      </c>
      <c r="H4272" s="57"/>
    </row>
    <row r="4273" spans="1:8">
      <c r="A4273" s="57"/>
      <c r="B4273" s="57"/>
      <c r="C4273" s="176">
        <v>42159.499300000003</v>
      </c>
      <c r="D4273" s="3" t="s">
        <v>447</v>
      </c>
      <c r="E4273" s="3" t="s">
        <v>453</v>
      </c>
      <c r="F4273" s="3" t="str">
        <f t="shared" si="66"/>
        <v>Retail</v>
      </c>
      <c r="G4273" s="3">
        <v>2</v>
      </c>
      <c r="H4273" s="57"/>
    </row>
    <row r="4274" spans="1:8">
      <c r="A4274" s="57"/>
      <c r="B4274" s="57"/>
      <c r="C4274" s="176">
        <v>42107.467400000001</v>
      </c>
      <c r="D4274" s="3" t="s">
        <v>445</v>
      </c>
      <c r="E4274" s="3" t="s">
        <v>455</v>
      </c>
      <c r="F4274" s="3" t="str">
        <f t="shared" si="66"/>
        <v>Retail</v>
      </c>
      <c r="G4274" s="3">
        <v>5</v>
      </c>
      <c r="H4274" s="57"/>
    </row>
    <row r="4275" spans="1:8">
      <c r="A4275" s="57"/>
      <c r="B4275" s="57"/>
      <c r="C4275" s="176">
        <v>42181.616699999999</v>
      </c>
      <c r="D4275" s="3" t="s">
        <v>445</v>
      </c>
      <c r="E4275" s="3" t="s">
        <v>6</v>
      </c>
      <c r="F4275" s="3" t="str">
        <f t="shared" si="66"/>
        <v>Retail</v>
      </c>
      <c r="G4275" s="3">
        <v>3</v>
      </c>
      <c r="H4275" s="57"/>
    </row>
    <row r="4276" spans="1:8">
      <c r="A4276" s="57"/>
      <c r="B4276" s="57"/>
      <c r="C4276" s="176">
        <v>42313.147900000004</v>
      </c>
      <c r="D4276" s="3" t="s">
        <v>445</v>
      </c>
      <c r="E4276" s="3" t="s">
        <v>312</v>
      </c>
      <c r="F4276" s="3" t="str">
        <f t="shared" si="66"/>
        <v>Retail</v>
      </c>
      <c r="G4276" s="3">
        <v>1</v>
      </c>
      <c r="H4276" s="57"/>
    </row>
    <row r="4277" spans="1:8">
      <c r="A4277" s="57"/>
      <c r="B4277" s="57"/>
      <c r="C4277" s="176">
        <v>41985.496500000001</v>
      </c>
      <c r="D4277" s="3" t="s">
        <v>445</v>
      </c>
      <c r="E4277" s="3" t="s">
        <v>112</v>
      </c>
      <c r="F4277" s="3" t="str">
        <f t="shared" si="66"/>
        <v>Retail</v>
      </c>
      <c r="G4277" s="3">
        <v>7</v>
      </c>
      <c r="H4277" s="57"/>
    </row>
    <row r="4278" spans="1:8">
      <c r="A4278" s="57"/>
      <c r="B4278" s="57"/>
      <c r="C4278" s="176">
        <v>42335.779199999997</v>
      </c>
      <c r="D4278" s="3" t="s">
        <v>446</v>
      </c>
      <c r="E4278" s="3" t="s">
        <v>451</v>
      </c>
      <c r="F4278" s="3" t="str">
        <f t="shared" si="66"/>
        <v>Wholesale</v>
      </c>
      <c r="G4278" s="3">
        <v>57</v>
      </c>
      <c r="H4278" s="57"/>
    </row>
    <row r="4279" spans="1:8">
      <c r="A4279" s="57"/>
      <c r="B4279" s="57"/>
      <c r="C4279" s="176">
        <v>41986.926399999997</v>
      </c>
      <c r="D4279" s="3" t="s">
        <v>445</v>
      </c>
      <c r="E4279" s="3" t="s">
        <v>6</v>
      </c>
      <c r="F4279" s="3" t="str">
        <f t="shared" si="66"/>
        <v>Retail</v>
      </c>
      <c r="G4279" s="3">
        <v>4</v>
      </c>
      <c r="H4279" s="57"/>
    </row>
    <row r="4280" spans="1:8">
      <c r="A4280" s="57"/>
      <c r="B4280" s="57"/>
      <c r="C4280" s="176">
        <v>41986.709000000003</v>
      </c>
      <c r="D4280" s="3" t="s">
        <v>447</v>
      </c>
      <c r="E4280" s="3" t="s">
        <v>8</v>
      </c>
      <c r="F4280" s="3" t="str">
        <f t="shared" si="66"/>
        <v>Retail</v>
      </c>
      <c r="G4280" s="3">
        <v>3</v>
      </c>
      <c r="H4280" s="57"/>
    </row>
    <row r="4281" spans="1:8">
      <c r="A4281" s="57"/>
      <c r="B4281" s="57"/>
      <c r="C4281" s="176">
        <v>42141.159</v>
      </c>
      <c r="D4281" s="3" t="s">
        <v>447</v>
      </c>
      <c r="E4281" s="3" t="s">
        <v>6</v>
      </c>
      <c r="F4281" s="3" t="str">
        <f t="shared" si="66"/>
        <v>Wholesale</v>
      </c>
      <c r="G4281" s="3">
        <v>35</v>
      </c>
      <c r="H4281" s="57"/>
    </row>
    <row r="4282" spans="1:8">
      <c r="A4282" s="57"/>
      <c r="B4282" s="57"/>
      <c r="C4282" s="176">
        <v>41987.765299999999</v>
      </c>
      <c r="D4282" s="3" t="s">
        <v>445</v>
      </c>
      <c r="E4282" s="3" t="s">
        <v>6</v>
      </c>
      <c r="F4282" s="3" t="str">
        <f t="shared" si="66"/>
        <v>Wholesale</v>
      </c>
      <c r="G4282" s="3">
        <v>54</v>
      </c>
      <c r="H4282" s="57"/>
    </row>
    <row r="4283" spans="1:8">
      <c r="A4283" s="57"/>
      <c r="B4283" s="57"/>
      <c r="C4283" s="176">
        <v>41985.540300000001</v>
      </c>
      <c r="D4283" s="3" t="s">
        <v>446</v>
      </c>
      <c r="E4283" s="3" t="s">
        <v>9</v>
      </c>
      <c r="F4283" s="3" t="str">
        <f t="shared" si="66"/>
        <v>Wholesale</v>
      </c>
      <c r="G4283" s="3">
        <v>72</v>
      </c>
      <c r="H4283" s="57"/>
    </row>
    <row r="4284" spans="1:8">
      <c r="A4284" s="57"/>
      <c r="B4284" s="57"/>
      <c r="C4284" s="176">
        <v>42228.1708</v>
      </c>
      <c r="D4284" s="3" t="s">
        <v>446</v>
      </c>
      <c r="E4284" s="3" t="s">
        <v>459</v>
      </c>
      <c r="F4284" s="3" t="str">
        <f t="shared" si="66"/>
        <v>Retail</v>
      </c>
      <c r="G4284" s="3">
        <v>2</v>
      </c>
      <c r="H4284" s="57"/>
    </row>
    <row r="4285" spans="1:8">
      <c r="A4285" s="57"/>
      <c r="B4285" s="57"/>
      <c r="C4285" s="176">
        <v>42263.7736</v>
      </c>
      <c r="D4285" s="3" t="s">
        <v>445</v>
      </c>
      <c r="E4285" s="3" t="s">
        <v>6</v>
      </c>
      <c r="F4285" s="3" t="str">
        <f t="shared" si="66"/>
        <v>Wholesale</v>
      </c>
      <c r="G4285" s="3">
        <v>64</v>
      </c>
      <c r="H4285" s="57"/>
    </row>
    <row r="4286" spans="1:8">
      <c r="A4286" s="57"/>
      <c r="B4286" s="57"/>
      <c r="C4286" s="176">
        <v>42207.457600000002</v>
      </c>
      <c r="D4286" s="3" t="s">
        <v>447</v>
      </c>
      <c r="E4286" s="3" t="s">
        <v>112</v>
      </c>
      <c r="F4286" s="3" t="str">
        <f t="shared" si="66"/>
        <v>Wholesale</v>
      </c>
      <c r="G4286" s="3">
        <v>38</v>
      </c>
      <c r="H4286" s="57"/>
    </row>
    <row r="4287" spans="1:8">
      <c r="A4287" s="57"/>
      <c r="B4287" s="57"/>
      <c r="C4287" s="176">
        <v>42248.483999999997</v>
      </c>
      <c r="D4287" s="3" t="s">
        <v>449</v>
      </c>
      <c r="E4287" s="3" t="s">
        <v>460</v>
      </c>
      <c r="F4287" s="3" t="str">
        <f t="shared" si="66"/>
        <v>Retail</v>
      </c>
      <c r="G4287" s="3">
        <v>6</v>
      </c>
      <c r="H4287" s="57"/>
    </row>
    <row r="4288" spans="1:8">
      <c r="A4288" s="57"/>
      <c r="B4288" s="57"/>
      <c r="C4288" s="176">
        <v>42218.740299999998</v>
      </c>
      <c r="D4288" s="3" t="s">
        <v>445</v>
      </c>
      <c r="E4288" s="3" t="s">
        <v>9</v>
      </c>
      <c r="F4288" s="3" t="str">
        <f t="shared" si="66"/>
        <v>Wholesale</v>
      </c>
      <c r="G4288" s="3">
        <v>84</v>
      </c>
      <c r="H4288" s="57"/>
    </row>
    <row r="4289" spans="1:8">
      <c r="A4289" s="57"/>
      <c r="B4289" s="57"/>
      <c r="C4289" s="176">
        <v>42349.4764</v>
      </c>
      <c r="D4289" s="3" t="s">
        <v>445</v>
      </c>
      <c r="E4289" s="3" t="s">
        <v>458</v>
      </c>
      <c r="F4289" s="3" t="str">
        <f t="shared" si="66"/>
        <v>Retail</v>
      </c>
      <c r="G4289" s="3">
        <v>5</v>
      </c>
      <c r="H4289" s="57"/>
    </row>
    <row r="4290" spans="1:8">
      <c r="A4290" s="57"/>
      <c r="B4290" s="57"/>
      <c r="C4290" s="176">
        <v>42339.559000000001</v>
      </c>
      <c r="D4290" s="3" t="s">
        <v>446</v>
      </c>
      <c r="E4290" s="3" t="s">
        <v>453</v>
      </c>
      <c r="F4290" s="3" t="str">
        <f t="shared" si="66"/>
        <v>Retail</v>
      </c>
      <c r="G4290" s="3">
        <v>8</v>
      </c>
      <c r="H4290" s="57"/>
    </row>
    <row r="4291" spans="1:8">
      <c r="A4291" s="57"/>
      <c r="B4291" s="57"/>
      <c r="C4291" s="176">
        <v>42358.225700000003</v>
      </c>
      <c r="D4291" s="3" t="s">
        <v>446</v>
      </c>
      <c r="E4291" s="3" t="s">
        <v>114</v>
      </c>
      <c r="F4291" s="3" t="str">
        <f t="shared" si="66"/>
        <v>Retail</v>
      </c>
      <c r="G4291" s="3">
        <v>2</v>
      </c>
      <c r="H4291" s="57"/>
    </row>
    <row r="4292" spans="1:8">
      <c r="A4292" s="57"/>
      <c r="B4292" s="57"/>
      <c r="C4292" s="176">
        <v>42158.4611</v>
      </c>
      <c r="D4292" s="3" t="s">
        <v>445</v>
      </c>
      <c r="E4292" s="3" t="s">
        <v>453</v>
      </c>
      <c r="F4292" s="3" t="str">
        <f t="shared" si="66"/>
        <v>Retail</v>
      </c>
      <c r="G4292" s="3">
        <v>1</v>
      </c>
      <c r="H4292" s="57"/>
    </row>
    <row r="4293" spans="1:8">
      <c r="A4293" s="57"/>
      <c r="B4293" s="57"/>
      <c r="C4293" s="176">
        <v>41978.651400000002</v>
      </c>
      <c r="D4293" s="3" t="s">
        <v>446</v>
      </c>
      <c r="E4293" s="3" t="s">
        <v>453</v>
      </c>
      <c r="F4293" s="3" t="str">
        <f t="shared" si="66"/>
        <v>Wholesale</v>
      </c>
      <c r="G4293" s="3">
        <v>17</v>
      </c>
      <c r="H4293" s="57"/>
    </row>
    <row r="4294" spans="1:8">
      <c r="A4294" s="57"/>
      <c r="B4294" s="57"/>
      <c r="C4294" s="176">
        <v>42215.4882</v>
      </c>
      <c r="D4294" s="3" t="s">
        <v>447</v>
      </c>
      <c r="E4294" s="3" t="s">
        <v>6</v>
      </c>
      <c r="F4294" s="3" t="str">
        <f t="shared" si="66"/>
        <v>Retail</v>
      </c>
      <c r="G4294" s="3">
        <v>4</v>
      </c>
      <c r="H4294" s="57"/>
    </row>
    <row r="4295" spans="1:8">
      <c r="A4295" s="57"/>
      <c r="B4295" s="57"/>
      <c r="C4295" s="176">
        <v>42176.361799999999</v>
      </c>
      <c r="D4295" s="3" t="s">
        <v>447</v>
      </c>
      <c r="E4295" s="3" t="s">
        <v>7</v>
      </c>
      <c r="F4295" s="3" t="str">
        <f t="shared" si="66"/>
        <v>Wholesale</v>
      </c>
      <c r="G4295" s="3">
        <v>51</v>
      </c>
      <c r="H4295" s="57"/>
    </row>
    <row r="4296" spans="1:8">
      <c r="A4296" s="57"/>
      <c r="B4296" s="57"/>
      <c r="C4296" s="176">
        <v>42171.850700000003</v>
      </c>
      <c r="D4296" s="3" t="s">
        <v>447</v>
      </c>
      <c r="E4296" s="3" t="s">
        <v>455</v>
      </c>
      <c r="F4296" s="3" t="str">
        <f t="shared" si="66"/>
        <v>Retail</v>
      </c>
      <c r="G4296" s="3">
        <v>3</v>
      </c>
      <c r="H4296" s="57"/>
    </row>
    <row r="4297" spans="1:8">
      <c r="A4297" s="57"/>
      <c r="B4297" s="57"/>
      <c r="C4297" s="176">
        <v>41984.134700000002</v>
      </c>
      <c r="D4297" s="3" t="s">
        <v>446</v>
      </c>
      <c r="E4297" s="3" t="s">
        <v>312</v>
      </c>
      <c r="F4297" s="3" t="str">
        <f t="shared" si="66"/>
        <v>Retail</v>
      </c>
      <c r="G4297" s="3">
        <v>3</v>
      </c>
      <c r="H4297" s="57"/>
    </row>
    <row r="4298" spans="1:8">
      <c r="A4298" s="57"/>
      <c r="B4298" s="57"/>
      <c r="C4298" s="176">
        <v>41983.747900000002</v>
      </c>
      <c r="D4298" s="3" t="s">
        <v>447</v>
      </c>
      <c r="E4298" s="3" t="s">
        <v>454</v>
      </c>
      <c r="F4298" s="3" t="str">
        <f t="shared" ref="F4298:F4361" si="67">IF(G4298&lt;10,"Retail","Wholesale")</f>
        <v>Retail</v>
      </c>
      <c r="G4298" s="3">
        <v>2</v>
      </c>
      <c r="H4298" s="57"/>
    </row>
    <row r="4299" spans="1:8">
      <c r="A4299" s="57"/>
      <c r="B4299" s="57"/>
      <c r="C4299" s="176">
        <v>41978.455600000001</v>
      </c>
      <c r="D4299" s="3" t="s">
        <v>445</v>
      </c>
      <c r="E4299" s="3" t="s">
        <v>10</v>
      </c>
      <c r="F4299" s="3" t="str">
        <f t="shared" si="67"/>
        <v>Wholesale</v>
      </c>
      <c r="G4299" s="3">
        <v>26</v>
      </c>
      <c r="H4299" s="57"/>
    </row>
    <row r="4300" spans="1:8">
      <c r="A4300" s="57"/>
      <c r="B4300" s="57"/>
      <c r="C4300" s="176">
        <v>41982.2264</v>
      </c>
      <c r="D4300" s="3" t="s">
        <v>446</v>
      </c>
      <c r="E4300" s="3" t="s">
        <v>112</v>
      </c>
      <c r="F4300" s="3" t="str">
        <f t="shared" si="67"/>
        <v>Wholesale</v>
      </c>
      <c r="G4300" s="3">
        <v>134</v>
      </c>
      <c r="H4300" s="57"/>
    </row>
    <row r="4301" spans="1:8">
      <c r="A4301" s="57"/>
      <c r="B4301" s="57"/>
      <c r="C4301" s="176">
        <v>42338.487500000003</v>
      </c>
      <c r="D4301" s="3" t="s">
        <v>446</v>
      </c>
      <c r="E4301" s="3" t="s">
        <v>453</v>
      </c>
      <c r="F4301" s="3" t="str">
        <f t="shared" si="67"/>
        <v>Wholesale</v>
      </c>
      <c r="G4301" s="3">
        <v>105</v>
      </c>
      <c r="H4301" s="57"/>
    </row>
    <row r="4302" spans="1:8">
      <c r="A4302" s="57"/>
      <c r="B4302" s="57"/>
      <c r="C4302" s="176">
        <v>42360.520100000002</v>
      </c>
      <c r="D4302" s="3" t="s">
        <v>447</v>
      </c>
      <c r="E4302" s="3" t="s">
        <v>453</v>
      </c>
      <c r="F4302" s="3" t="str">
        <f t="shared" si="67"/>
        <v>Retail</v>
      </c>
      <c r="G4302" s="3">
        <v>1</v>
      </c>
      <c r="H4302" s="57"/>
    </row>
    <row r="4303" spans="1:8">
      <c r="A4303" s="57"/>
      <c r="B4303" s="57"/>
      <c r="C4303" s="176">
        <v>42118.5167</v>
      </c>
      <c r="D4303" s="3" t="s">
        <v>445</v>
      </c>
      <c r="E4303" s="3" t="s">
        <v>110</v>
      </c>
      <c r="F4303" s="3" t="str">
        <f t="shared" si="67"/>
        <v>Wholesale</v>
      </c>
      <c r="G4303" s="3">
        <v>57</v>
      </c>
      <c r="H4303" s="57"/>
    </row>
    <row r="4304" spans="1:8">
      <c r="A4304" s="57"/>
      <c r="B4304" s="57"/>
      <c r="C4304" s="176">
        <v>42341.777800000003</v>
      </c>
      <c r="D4304" s="3" t="s">
        <v>447</v>
      </c>
      <c r="E4304" s="3" t="s">
        <v>455</v>
      </c>
      <c r="F4304" s="3" t="str">
        <f t="shared" si="67"/>
        <v>Retail</v>
      </c>
      <c r="G4304" s="3">
        <v>2</v>
      </c>
      <c r="H4304" s="57"/>
    </row>
    <row r="4305" spans="1:8">
      <c r="A4305" s="57"/>
      <c r="B4305" s="57"/>
      <c r="C4305" s="176">
        <v>42218.558299999997</v>
      </c>
      <c r="D4305" s="3" t="s">
        <v>445</v>
      </c>
      <c r="E4305" s="3" t="s">
        <v>455</v>
      </c>
      <c r="F4305" s="3" t="str">
        <f t="shared" si="67"/>
        <v>Retail</v>
      </c>
      <c r="G4305" s="3">
        <v>2</v>
      </c>
      <c r="H4305" s="57"/>
    </row>
    <row r="4306" spans="1:8">
      <c r="A4306" s="57"/>
      <c r="B4306" s="57"/>
      <c r="C4306" s="176">
        <v>42235.518799999998</v>
      </c>
      <c r="D4306" s="3" t="s">
        <v>445</v>
      </c>
      <c r="E4306" s="3" t="s">
        <v>114</v>
      </c>
      <c r="F4306" s="3" t="str">
        <f t="shared" si="67"/>
        <v>Retail</v>
      </c>
      <c r="G4306" s="3">
        <v>2</v>
      </c>
      <c r="H4306" s="57"/>
    </row>
    <row r="4307" spans="1:8">
      <c r="A4307" s="57"/>
      <c r="B4307" s="57"/>
      <c r="C4307" s="176">
        <v>42229.208299999998</v>
      </c>
      <c r="D4307" s="3" t="s">
        <v>445</v>
      </c>
      <c r="E4307" s="3" t="s">
        <v>453</v>
      </c>
      <c r="F4307" s="3" t="str">
        <f t="shared" si="67"/>
        <v>Wholesale</v>
      </c>
      <c r="G4307" s="3">
        <v>60</v>
      </c>
      <c r="H4307" s="57"/>
    </row>
    <row r="4308" spans="1:8">
      <c r="A4308" s="57"/>
      <c r="B4308" s="57"/>
      <c r="C4308" s="176">
        <v>42157.742400000003</v>
      </c>
      <c r="D4308" s="3" t="s">
        <v>445</v>
      </c>
      <c r="E4308" s="3" t="s">
        <v>453</v>
      </c>
      <c r="F4308" s="3" t="str">
        <f t="shared" si="67"/>
        <v>Wholesale</v>
      </c>
      <c r="G4308" s="3">
        <v>12</v>
      </c>
      <c r="H4308" s="57"/>
    </row>
    <row r="4309" spans="1:8">
      <c r="A4309" s="57"/>
      <c r="B4309" s="57"/>
      <c r="C4309" s="176">
        <v>42357.168100000003</v>
      </c>
      <c r="D4309" s="3" t="s">
        <v>445</v>
      </c>
      <c r="E4309" s="3" t="s">
        <v>6</v>
      </c>
      <c r="F4309" s="3" t="str">
        <f t="shared" si="67"/>
        <v>Wholesale</v>
      </c>
      <c r="G4309" s="3">
        <v>54</v>
      </c>
      <c r="H4309" s="57"/>
    </row>
    <row r="4310" spans="1:8">
      <c r="A4310" s="57"/>
      <c r="B4310" s="57"/>
      <c r="C4310" s="176">
        <v>42234.093800000002</v>
      </c>
      <c r="D4310" s="3" t="s">
        <v>445</v>
      </c>
      <c r="E4310" s="3" t="s">
        <v>114</v>
      </c>
      <c r="F4310" s="3" t="str">
        <f t="shared" si="67"/>
        <v>Wholesale</v>
      </c>
      <c r="G4310" s="3">
        <v>35</v>
      </c>
      <c r="H4310" s="57"/>
    </row>
    <row r="4311" spans="1:8">
      <c r="A4311" s="57"/>
      <c r="B4311" s="57"/>
      <c r="C4311" s="176">
        <v>41984.519399999997</v>
      </c>
      <c r="D4311" s="3" t="s">
        <v>449</v>
      </c>
      <c r="E4311" s="3" t="s">
        <v>453</v>
      </c>
      <c r="F4311" s="3" t="str">
        <f t="shared" si="67"/>
        <v>Wholesale</v>
      </c>
      <c r="G4311" s="3">
        <v>49</v>
      </c>
      <c r="H4311" s="57"/>
    </row>
    <row r="4312" spans="1:8">
      <c r="A4312" s="57"/>
      <c r="B4312" s="57"/>
      <c r="C4312" s="176">
        <v>41982.934699999998</v>
      </c>
      <c r="D4312" s="3" t="s">
        <v>446</v>
      </c>
      <c r="E4312" s="3" t="s">
        <v>312</v>
      </c>
      <c r="F4312" s="3" t="str">
        <f t="shared" si="67"/>
        <v>Retail</v>
      </c>
      <c r="G4312" s="3">
        <v>2</v>
      </c>
      <c r="H4312" s="57"/>
    </row>
    <row r="4313" spans="1:8">
      <c r="A4313" s="57"/>
      <c r="B4313" s="57"/>
      <c r="C4313" s="176">
        <v>42240.502800000002</v>
      </c>
      <c r="D4313" s="3" t="s">
        <v>447</v>
      </c>
      <c r="E4313" s="3" t="s">
        <v>453</v>
      </c>
      <c r="F4313" s="3" t="str">
        <f t="shared" si="67"/>
        <v>Retail</v>
      </c>
      <c r="G4313" s="3">
        <v>3</v>
      </c>
      <c r="H4313" s="57"/>
    </row>
    <row r="4314" spans="1:8">
      <c r="A4314" s="57"/>
      <c r="B4314" s="57"/>
      <c r="C4314" s="176">
        <v>42086.580600000001</v>
      </c>
      <c r="D4314" s="3" t="s">
        <v>446</v>
      </c>
      <c r="E4314" s="3" t="s">
        <v>6</v>
      </c>
      <c r="F4314" s="3" t="str">
        <f t="shared" si="67"/>
        <v>Retail</v>
      </c>
      <c r="G4314" s="3">
        <v>1</v>
      </c>
      <c r="H4314" s="57"/>
    </row>
    <row r="4315" spans="1:8">
      <c r="A4315" s="57"/>
      <c r="B4315" s="57"/>
      <c r="C4315" s="176">
        <v>42353.259700000002</v>
      </c>
      <c r="D4315" s="3" t="s">
        <v>445</v>
      </c>
      <c r="E4315" s="3" t="s">
        <v>8</v>
      </c>
      <c r="F4315" s="3" t="str">
        <f t="shared" si="67"/>
        <v>Retail</v>
      </c>
      <c r="G4315" s="3">
        <v>4</v>
      </c>
      <c r="H4315" s="57"/>
    </row>
    <row r="4316" spans="1:8">
      <c r="A4316" s="57"/>
      <c r="B4316" s="57"/>
      <c r="C4316" s="176">
        <v>42215.771500000003</v>
      </c>
      <c r="D4316" s="3" t="s">
        <v>449</v>
      </c>
      <c r="E4316" s="3" t="s">
        <v>10</v>
      </c>
      <c r="F4316" s="3" t="str">
        <f t="shared" si="67"/>
        <v>Retail</v>
      </c>
      <c r="G4316" s="3">
        <v>1</v>
      </c>
      <c r="H4316" s="57"/>
    </row>
    <row r="4317" spans="1:8">
      <c r="A4317" s="57"/>
      <c r="B4317" s="57"/>
      <c r="C4317" s="176">
        <v>42174.5167</v>
      </c>
      <c r="D4317" s="3" t="s">
        <v>445</v>
      </c>
      <c r="E4317" s="3" t="s">
        <v>452</v>
      </c>
      <c r="F4317" s="3" t="str">
        <f t="shared" si="67"/>
        <v>Retail</v>
      </c>
      <c r="G4317" s="3">
        <v>2</v>
      </c>
      <c r="H4317" s="57"/>
    </row>
    <row r="4318" spans="1:8">
      <c r="A4318" s="57"/>
      <c r="B4318" s="57"/>
      <c r="C4318" s="176">
        <v>41991.704899999997</v>
      </c>
      <c r="D4318" s="3" t="s">
        <v>446</v>
      </c>
      <c r="E4318" s="3" t="s">
        <v>8</v>
      </c>
      <c r="F4318" s="3" t="str">
        <f t="shared" si="67"/>
        <v>Wholesale</v>
      </c>
      <c r="G4318" s="3">
        <v>26</v>
      </c>
      <c r="H4318" s="57"/>
    </row>
    <row r="4319" spans="1:8">
      <c r="A4319" s="57"/>
      <c r="B4319" s="57"/>
      <c r="C4319" s="176">
        <v>42340.540300000001</v>
      </c>
      <c r="D4319" s="3" t="s">
        <v>445</v>
      </c>
      <c r="E4319" s="3" t="s">
        <v>7</v>
      </c>
      <c r="F4319" s="3" t="str">
        <f t="shared" si="67"/>
        <v>Retail</v>
      </c>
      <c r="G4319" s="3">
        <v>6</v>
      </c>
      <c r="H4319" s="57"/>
    </row>
    <row r="4320" spans="1:8">
      <c r="A4320" s="57"/>
      <c r="B4320" s="57"/>
      <c r="C4320" s="176">
        <v>41989.697899999999</v>
      </c>
      <c r="D4320" s="3" t="s">
        <v>447</v>
      </c>
      <c r="E4320" s="3" t="s">
        <v>9</v>
      </c>
      <c r="F4320" s="3" t="str">
        <f t="shared" si="67"/>
        <v>Retail</v>
      </c>
      <c r="G4320" s="3">
        <v>4</v>
      </c>
      <c r="H4320" s="57"/>
    </row>
    <row r="4321" spans="1:8">
      <c r="A4321" s="57"/>
      <c r="B4321" s="57"/>
      <c r="C4321" s="176">
        <v>42345.728499999997</v>
      </c>
      <c r="D4321" s="3" t="s">
        <v>445</v>
      </c>
      <c r="E4321" s="3" t="s">
        <v>7</v>
      </c>
      <c r="F4321" s="3" t="str">
        <f t="shared" si="67"/>
        <v>Retail</v>
      </c>
      <c r="G4321" s="3">
        <v>3</v>
      </c>
      <c r="H4321" s="57"/>
    </row>
    <row r="4322" spans="1:8">
      <c r="A4322" s="57"/>
      <c r="B4322" s="57"/>
      <c r="C4322" s="176">
        <v>42341.491000000002</v>
      </c>
      <c r="D4322" s="3" t="s">
        <v>449</v>
      </c>
      <c r="E4322" s="3" t="s">
        <v>453</v>
      </c>
      <c r="F4322" s="3" t="str">
        <f t="shared" si="67"/>
        <v>Wholesale</v>
      </c>
      <c r="G4322" s="3">
        <v>103</v>
      </c>
      <c r="H4322" s="57"/>
    </row>
    <row r="4323" spans="1:8">
      <c r="A4323" s="57"/>
      <c r="B4323" s="57"/>
      <c r="C4323" s="176">
        <v>42221.198600000003</v>
      </c>
      <c r="D4323" s="3" t="s">
        <v>447</v>
      </c>
      <c r="E4323" s="3" t="s">
        <v>457</v>
      </c>
      <c r="F4323" s="3" t="str">
        <f t="shared" si="67"/>
        <v>Wholesale</v>
      </c>
      <c r="G4323" s="3">
        <v>69</v>
      </c>
      <c r="H4323" s="57"/>
    </row>
    <row r="4324" spans="1:8">
      <c r="A4324" s="57"/>
      <c r="B4324" s="57"/>
      <c r="C4324" s="176">
        <v>42107.482600000003</v>
      </c>
      <c r="D4324" s="3" t="s">
        <v>445</v>
      </c>
      <c r="E4324" s="3" t="s">
        <v>8</v>
      </c>
      <c r="F4324" s="3" t="str">
        <f t="shared" si="67"/>
        <v>Retail</v>
      </c>
      <c r="G4324" s="3">
        <v>2</v>
      </c>
      <c r="H4324" s="57"/>
    </row>
    <row r="4325" spans="1:8">
      <c r="A4325" s="57"/>
      <c r="B4325" s="57"/>
      <c r="C4325" s="176">
        <v>42105.1708</v>
      </c>
      <c r="D4325" s="3" t="s">
        <v>445</v>
      </c>
      <c r="E4325" s="3" t="s">
        <v>453</v>
      </c>
      <c r="F4325" s="3" t="str">
        <f t="shared" si="67"/>
        <v>Retail</v>
      </c>
      <c r="G4325" s="3">
        <v>3</v>
      </c>
      <c r="H4325" s="57"/>
    </row>
    <row r="4326" spans="1:8">
      <c r="A4326" s="57"/>
      <c r="B4326" s="57"/>
      <c r="C4326" s="176">
        <v>42231.743799999997</v>
      </c>
      <c r="D4326" s="3" t="s">
        <v>445</v>
      </c>
      <c r="E4326" s="3" t="s">
        <v>454</v>
      </c>
      <c r="F4326" s="3" t="str">
        <f t="shared" si="67"/>
        <v>Retail</v>
      </c>
      <c r="G4326" s="3">
        <v>5</v>
      </c>
      <c r="H4326" s="57"/>
    </row>
    <row r="4327" spans="1:8">
      <c r="A4327" s="57"/>
      <c r="B4327" s="57"/>
      <c r="C4327" s="176">
        <v>42270.463900000002</v>
      </c>
      <c r="D4327" s="3" t="s">
        <v>447</v>
      </c>
      <c r="E4327" s="3" t="s">
        <v>457</v>
      </c>
      <c r="F4327" s="3" t="str">
        <f t="shared" si="67"/>
        <v>Wholesale</v>
      </c>
      <c r="G4327" s="3">
        <v>56</v>
      </c>
      <c r="H4327" s="57"/>
    </row>
    <row r="4328" spans="1:8">
      <c r="A4328" s="57"/>
      <c r="B4328" s="57"/>
      <c r="C4328" s="176">
        <v>41981.921499999997</v>
      </c>
      <c r="D4328" s="3" t="s">
        <v>445</v>
      </c>
      <c r="E4328" s="3" t="s">
        <v>459</v>
      </c>
      <c r="F4328" s="3" t="str">
        <f t="shared" si="67"/>
        <v>Retail</v>
      </c>
      <c r="G4328" s="3">
        <v>4</v>
      </c>
      <c r="H4328" s="57"/>
    </row>
    <row r="4329" spans="1:8">
      <c r="A4329" s="57"/>
      <c r="B4329" s="57"/>
      <c r="C4329" s="176">
        <v>42111.470800000003</v>
      </c>
      <c r="D4329" s="3" t="s">
        <v>445</v>
      </c>
      <c r="E4329" s="3" t="s">
        <v>110</v>
      </c>
      <c r="F4329" s="3" t="str">
        <f t="shared" si="67"/>
        <v>Wholesale</v>
      </c>
      <c r="G4329" s="3">
        <v>35</v>
      </c>
      <c r="H4329" s="57"/>
    </row>
    <row r="4330" spans="1:8">
      <c r="A4330" s="57"/>
      <c r="B4330" s="57"/>
      <c r="C4330" s="176">
        <v>41987.760399999999</v>
      </c>
      <c r="D4330" s="3" t="s">
        <v>445</v>
      </c>
      <c r="E4330" s="3" t="s">
        <v>6</v>
      </c>
      <c r="F4330" s="3" t="str">
        <f t="shared" si="67"/>
        <v>Wholesale</v>
      </c>
      <c r="G4330" s="3">
        <v>40</v>
      </c>
      <c r="H4330" s="57"/>
    </row>
    <row r="4331" spans="1:8">
      <c r="A4331" s="57"/>
      <c r="B4331" s="57"/>
      <c r="C4331" s="176">
        <v>41986.7333</v>
      </c>
      <c r="D4331" s="3" t="s">
        <v>446</v>
      </c>
      <c r="E4331" s="3" t="s">
        <v>112</v>
      </c>
      <c r="F4331" s="3" t="str">
        <f t="shared" si="67"/>
        <v>Retail</v>
      </c>
      <c r="G4331" s="3">
        <v>8</v>
      </c>
      <c r="H4331" s="57"/>
    </row>
    <row r="4332" spans="1:8">
      <c r="A4332" s="57"/>
      <c r="B4332" s="57"/>
      <c r="C4332" s="176">
        <v>41987.534</v>
      </c>
      <c r="D4332" s="3" t="s">
        <v>447</v>
      </c>
      <c r="E4332" s="3" t="s">
        <v>8</v>
      </c>
      <c r="F4332" s="3" t="str">
        <f t="shared" si="67"/>
        <v>Wholesale</v>
      </c>
      <c r="G4332" s="3">
        <v>64</v>
      </c>
      <c r="H4332" s="57"/>
    </row>
    <row r="4333" spans="1:8">
      <c r="A4333" s="57"/>
      <c r="B4333" s="57"/>
      <c r="C4333" s="176">
        <v>42137.472199999997</v>
      </c>
      <c r="D4333" s="3" t="s">
        <v>445</v>
      </c>
      <c r="E4333" s="3" t="s">
        <v>452</v>
      </c>
      <c r="F4333" s="3" t="str">
        <f t="shared" si="67"/>
        <v>Retail</v>
      </c>
      <c r="G4333" s="3">
        <v>6</v>
      </c>
      <c r="H4333" s="57"/>
    </row>
    <row r="4334" spans="1:8">
      <c r="A4334" s="57"/>
      <c r="B4334" s="57"/>
      <c r="C4334" s="176">
        <v>41986.474999999999</v>
      </c>
      <c r="D4334" s="3" t="s">
        <v>449</v>
      </c>
      <c r="E4334" s="3" t="s">
        <v>7</v>
      </c>
      <c r="F4334" s="3" t="str">
        <f t="shared" si="67"/>
        <v>Wholesale</v>
      </c>
      <c r="G4334" s="3">
        <v>25</v>
      </c>
      <c r="H4334" s="57"/>
    </row>
    <row r="4335" spans="1:8">
      <c r="A4335" s="57"/>
      <c r="B4335" s="57"/>
      <c r="C4335" s="176">
        <v>41989.810400000002</v>
      </c>
      <c r="D4335" s="3" t="s">
        <v>445</v>
      </c>
      <c r="E4335" s="3" t="s">
        <v>312</v>
      </c>
      <c r="F4335" s="3" t="str">
        <f t="shared" si="67"/>
        <v>Retail</v>
      </c>
      <c r="G4335" s="3">
        <v>2</v>
      </c>
      <c r="H4335" s="57"/>
    </row>
    <row r="4336" spans="1:8">
      <c r="A4336" s="57"/>
      <c r="B4336" s="57"/>
      <c r="C4336" s="176">
        <v>41978.959000000003</v>
      </c>
      <c r="D4336" s="3" t="s">
        <v>447</v>
      </c>
      <c r="E4336" s="3" t="s">
        <v>114</v>
      </c>
      <c r="F4336" s="3" t="str">
        <f t="shared" si="67"/>
        <v>Retail</v>
      </c>
      <c r="G4336" s="3">
        <v>8</v>
      </c>
      <c r="H4336" s="57"/>
    </row>
    <row r="4337" spans="1:8">
      <c r="A4337" s="57"/>
      <c r="B4337" s="57"/>
      <c r="C4337" s="176">
        <v>42016.7618</v>
      </c>
      <c r="D4337" s="3" t="s">
        <v>446</v>
      </c>
      <c r="E4337" s="3" t="s">
        <v>6</v>
      </c>
      <c r="F4337" s="3" t="str">
        <f t="shared" si="67"/>
        <v>Wholesale</v>
      </c>
      <c r="G4337" s="3">
        <v>40</v>
      </c>
      <c r="H4337" s="57"/>
    </row>
    <row r="4338" spans="1:8">
      <c r="A4338" s="57"/>
      <c r="B4338" s="57"/>
      <c r="C4338" s="176">
        <v>42044.7889</v>
      </c>
      <c r="D4338" s="3" t="s">
        <v>447</v>
      </c>
      <c r="E4338" s="3" t="s">
        <v>453</v>
      </c>
      <c r="F4338" s="3" t="str">
        <f t="shared" si="67"/>
        <v>Retail</v>
      </c>
      <c r="G4338" s="3">
        <v>7</v>
      </c>
      <c r="H4338" s="57"/>
    </row>
    <row r="4339" spans="1:8">
      <c r="A4339" s="57"/>
      <c r="B4339" s="57"/>
      <c r="C4339" s="176">
        <v>42354.45</v>
      </c>
      <c r="D4339" s="3" t="s">
        <v>447</v>
      </c>
      <c r="E4339" s="3" t="s">
        <v>453</v>
      </c>
      <c r="F4339" s="3" t="str">
        <f t="shared" si="67"/>
        <v>Retail</v>
      </c>
      <c r="G4339" s="3">
        <v>7</v>
      </c>
      <c r="H4339" s="57"/>
    </row>
    <row r="4340" spans="1:8">
      <c r="A4340" s="57"/>
      <c r="B4340" s="57"/>
      <c r="C4340" s="176">
        <v>42311.521500000003</v>
      </c>
      <c r="D4340" s="3" t="s">
        <v>445</v>
      </c>
      <c r="E4340" s="3" t="s">
        <v>453</v>
      </c>
      <c r="F4340" s="3" t="str">
        <f t="shared" si="67"/>
        <v>Retail</v>
      </c>
      <c r="G4340" s="3">
        <v>5</v>
      </c>
      <c r="H4340" s="57"/>
    </row>
    <row r="4341" spans="1:8">
      <c r="A4341" s="57"/>
      <c r="B4341" s="57"/>
      <c r="C4341" s="176">
        <v>42186.7042</v>
      </c>
      <c r="D4341" s="3" t="s">
        <v>445</v>
      </c>
      <c r="E4341" s="3" t="s">
        <v>6</v>
      </c>
      <c r="F4341" s="3" t="str">
        <f t="shared" si="67"/>
        <v>Retail</v>
      </c>
      <c r="G4341" s="3">
        <v>7</v>
      </c>
      <c r="H4341" s="57"/>
    </row>
    <row r="4342" spans="1:8">
      <c r="A4342" s="57"/>
      <c r="B4342" s="57"/>
      <c r="C4342" s="176">
        <v>42151.1132</v>
      </c>
      <c r="D4342" s="3" t="s">
        <v>449</v>
      </c>
      <c r="E4342" s="3" t="s">
        <v>460</v>
      </c>
      <c r="F4342" s="3" t="str">
        <f t="shared" si="67"/>
        <v>Retail</v>
      </c>
      <c r="G4342" s="3">
        <v>3</v>
      </c>
      <c r="H4342" s="57"/>
    </row>
    <row r="4343" spans="1:8">
      <c r="A4343" s="57"/>
      <c r="B4343" s="57"/>
      <c r="C4343" s="176">
        <v>42296.225700000003</v>
      </c>
      <c r="D4343" s="3" t="s">
        <v>449</v>
      </c>
      <c r="E4343" s="3" t="s">
        <v>453</v>
      </c>
      <c r="F4343" s="3" t="str">
        <f t="shared" si="67"/>
        <v>Wholesale</v>
      </c>
      <c r="G4343" s="3">
        <v>52</v>
      </c>
      <c r="H4343" s="57"/>
    </row>
    <row r="4344" spans="1:8">
      <c r="A4344" s="57"/>
      <c r="B4344" s="57"/>
      <c r="C4344" s="176">
        <v>42343.225700000003</v>
      </c>
      <c r="D4344" s="3" t="s">
        <v>445</v>
      </c>
      <c r="E4344" s="3" t="s">
        <v>454</v>
      </c>
      <c r="F4344" s="3" t="str">
        <f t="shared" si="67"/>
        <v>Retail</v>
      </c>
      <c r="G4344" s="3">
        <v>4</v>
      </c>
      <c r="H4344" s="57"/>
    </row>
    <row r="4345" spans="1:8">
      <c r="A4345" s="57"/>
      <c r="B4345" s="57"/>
      <c r="C4345" s="176">
        <v>42198.518100000001</v>
      </c>
      <c r="D4345" s="3" t="s">
        <v>446</v>
      </c>
      <c r="E4345" s="3" t="s">
        <v>453</v>
      </c>
      <c r="F4345" s="3" t="str">
        <f t="shared" si="67"/>
        <v>Retail</v>
      </c>
      <c r="G4345" s="3">
        <v>4</v>
      </c>
      <c r="H4345" s="57"/>
    </row>
    <row r="4346" spans="1:8">
      <c r="A4346" s="57"/>
      <c r="B4346" s="57"/>
      <c r="C4346" s="176">
        <v>42047.534699999997</v>
      </c>
      <c r="D4346" s="3" t="s">
        <v>449</v>
      </c>
      <c r="E4346" s="3" t="s">
        <v>312</v>
      </c>
      <c r="F4346" s="3" t="str">
        <f t="shared" si="67"/>
        <v>Retail</v>
      </c>
      <c r="G4346" s="3">
        <v>1</v>
      </c>
      <c r="H4346" s="57"/>
    </row>
    <row r="4347" spans="1:8">
      <c r="A4347" s="57"/>
      <c r="B4347" s="57"/>
      <c r="C4347" s="176">
        <v>42097.1806</v>
      </c>
      <c r="D4347" s="3" t="s">
        <v>447</v>
      </c>
      <c r="E4347" s="3" t="s">
        <v>9</v>
      </c>
      <c r="F4347" s="3" t="str">
        <f t="shared" si="67"/>
        <v>Wholesale</v>
      </c>
      <c r="G4347" s="3">
        <v>56</v>
      </c>
      <c r="H4347" s="57"/>
    </row>
    <row r="4348" spans="1:8">
      <c r="A4348" s="57"/>
      <c r="B4348" s="57"/>
      <c r="C4348" s="176">
        <v>42353.950700000001</v>
      </c>
      <c r="D4348" s="3" t="s">
        <v>446</v>
      </c>
      <c r="E4348" s="3" t="s">
        <v>312</v>
      </c>
      <c r="F4348" s="3" t="str">
        <f t="shared" si="67"/>
        <v>Wholesale</v>
      </c>
      <c r="G4348" s="3">
        <v>30</v>
      </c>
      <c r="H4348" s="57"/>
    </row>
    <row r="4349" spans="1:8">
      <c r="A4349" s="57"/>
      <c r="B4349" s="57"/>
      <c r="C4349" s="176">
        <v>42239.467400000001</v>
      </c>
      <c r="D4349" s="3" t="s">
        <v>447</v>
      </c>
      <c r="E4349" s="3" t="s">
        <v>9</v>
      </c>
      <c r="F4349" s="3" t="str">
        <f t="shared" si="67"/>
        <v>Retail</v>
      </c>
      <c r="G4349" s="3">
        <v>2</v>
      </c>
      <c r="H4349" s="57"/>
    </row>
    <row r="4350" spans="1:8">
      <c r="A4350" s="57"/>
      <c r="B4350" s="57"/>
      <c r="C4350" s="176">
        <v>42321.530599999998</v>
      </c>
      <c r="D4350" s="3" t="s">
        <v>446</v>
      </c>
      <c r="E4350" s="3" t="s">
        <v>114</v>
      </c>
      <c r="F4350" s="3" t="str">
        <f t="shared" si="67"/>
        <v>Wholesale</v>
      </c>
      <c r="G4350" s="3">
        <v>30</v>
      </c>
      <c r="H4350" s="57"/>
    </row>
    <row r="4351" spans="1:8">
      <c r="A4351" s="57"/>
      <c r="B4351" s="57"/>
      <c r="C4351" s="176">
        <v>41985.7</v>
      </c>
      <c r="D4351" s="3" t="s">
        <v>447</v>
      </c>
      <c r="E4351" s="3" t="s">
        <v>453</v>
      </c>
      <c r="F4351" s="3" t="str">
        <f t="shared" si="67"/>
        <v>Retail</v>
      </c>
      <c r="G4351" s="3">
        <v>7</v>
      </c>
      <c r="H4351" s="57"/>
    </row>
    <row r="4352" spans="1:8">
      <c r="A4352" s="57"/>
      <c r="B4352" s="57"/>
      <c r="C4352" s="176">
        <v>41983.702799999999</v>
      </c>
      <c r="D4352" s="3" t="s">
        <v>446</v>
      </c>
      <c r="E4352" s="3" t="s">
        <v>8</v>
      </c>
      <c r="F4352" s="3" t="str">
        <f t="shared" si="67"/>
        <v>Wholesale</v>
      </c>
      <c r="G4352" s="3">
        <v>30</v>
      </c>
      <c r="H4352" s="57"/>
    </row>
    <row r="4353" spans="1:8">
      <c r="A4353" s="57"/>
      <c r="B4353" s="57"/>
      <c r="C4353" s="176">
        <v>42160.560400000002</v>
      </c>
      <c r="D4353" s="3" t="s">
        <v>446</v>
      </c>
      <c r="E4353" s="3" t="s">
        <v>453</v>
      </c>
      <c r="F4353" s="3" t="str">
        <f t="shared" si="67"/>
        <v>Retail</v>
      </c>
      <c r="G4353" s="3">
        <v>2</v>
      </c>
      <c r="H4353" s="57"/>
    </row>
    <row r="4354" spans="1:8">
      <c r="A4354" s="57"/>
      <c r="B4354" s="57"/>
      <c r="C4354" s="176">
        <v>42338.459699999999</v>
      </c>
      <c r="D4354" s="3" t="s">
        <v>446</v>
      </c>
      <c r="E4354" s="3" t="s">
        <v>452</v>
      </c>
      <c r="F4354" s="3" t="str">
        <f t="shared" si="67"/>
        <v>Retail</v>
      </c>
      <c r="G4354" s="3">
        <v>9</v>
      </c>
      <c r="H4354" s="57"/>
    </row>
    <row r="4355" spans="1:8">
      <c r="A4355" s="57"/>
      <c r="B4355" s="57"/>
      <c r="C4355" s="176">
        <v>42312.525000000001</v>
      </c>
      <c r="D4355" s="3" t="s">
        <v>447</v>
      </c>
      <c r="E4355" s="3" t="s">
        <v>459</v>
      </c>
      <c r="F4355" s="3" t="str">
        <f t="shared" si="67"/>
        <v>Retail</v>
      </c>
      <c r="G4355" s="3">
        <v>1</v>
      </c>
      <c r="H4355" s="57"/>
    </row>
    <row r="4356" spans="1:8">
      <c r="A4356" s="57"/>
      <c r="B4356" s="57"/>
      <c r="C4356" s="176">
        <v>42210.511100000003</v>
      </c>
      <c r="D4356" s="3" t="s">
        <v>446</v>
      </c>
      <c r="E4356" s="3" t="s">
        <v>453</v>
      </c>
      <c r="F4356" s="3" t="str">
        <f t="shared" si="67"/>
        <v>Retail</v>
      </c>
      <c r="G4356" s="3">
        <v>6</v>
      </c>
      <c r="H4356" s="57"/>
    </row>
    <row r="4357" spans="1:8">
      <c r="A4357" s="57"/>
      <c r="B4357" s="57"/>
      <c r="C4357" s="176">
        <v>42148.227800000001</v>
      </c>
      <c r="D4357" s="3" t="s">
        <v>445</v>
      </c>
      <c r="E4357" s="3" t="s">
        <v>453</v>
      </c>
      <c r="F4357" s="3" t="str">
        <f t="shared" si="67"/>
        <v>Retail</v>
      </c>
      <c r="G4357" s="3">
        <v>8</v>
      </c>
      <c r="H4357" s="57"/>
    </row>
    <row r="4358" spans="1:8">
      <c r="A4358" s="57"/>
      <c r="B4358" s="57"/>
      <c r="C4358" s="176">
        <v>42362.5507</v>
      </c>
      <c r="D4358" s="3" t="s">
        <v>447</v>
      </c>
      <c r="E4358" s="3" t="s">
        <v>453</v>
      </c>
      <c r="F4358" s="3" t="str">
        <f t="shared" si="67"/>
        <v>Retail</v>
      </c>
      <c r="G4358" s="3">
        <v>5</v>
      </c>
      <c r="H4358" s="57"/>
    </row>
    <row r="4359" spans="1:8">
      <c r="A4359" s="57"/>
      <c r="B4359" s="57"/>
      <c r="C4359" s="176">
        <v>42216.533300000003</v>
      </c>
      <c r="D4359" s="3" t="s">
        <v>445</v>
      </c>
      <c r="E4359" s="3" t="s">
        <v>10</v>
      </c>
      <c r="F4359" s="3" t="str">
        <f t="shared" si="67"/>
        <v>Retail</v>
      </c>
      <c r="G4359" s="3">
        <v>8</v>
      </c>
      <c r="H4359" s="57"/>
    </row>
    <row r="4360" spans="1:8">
      <c r="A4360" s="57"/>
      <c r="B4360" s="57"/>
      <c r="C4360" s="176">
        <v>42346.518100000001</v>
      </c>
      <c r="D4360" s="3" t="s">
        <v>446</v>
      </c>
      <c r="E4360" s="3" t="s">
        <v>6</v>
      </c>
      <c r="F4360" s="3" t="str">
        <f t="shared" si="67"/>
        <v>Wholesale</v>
      </c>
      <c r="G4360" s="3">
        <v>39</v>
      </c>
      <c r="H4360" s="57"/>
    </row>
    <row r="4361" spans="1:8">
      <c r="A4361" s="57"/>
      <c r="B4361" s="57"/>
      <c r="C4361" s="176">
        <v>42322.147900000004</v>
      </c>
      <c r="D4361" s="3" t="s">
        <v>445</v>
      </c>
      <c r="E4361" s="3" t="s">
        <v>453</v>
      </c>
      <c r="F4361" s="3" t="str">
        <f t="shared" si="67"/>
        <v>Retail</v>
      </c>
      <c r="G4361" s="3">
        <v>2</v>
      </c>
      <c r="H4361" s="57"/>
    </row>
    <row r="4362" spans="1:8">
      <c r="A4362" s="57"/>
      <c r="B4362" s="57"/>
      <c r="C4362" s="176">
        <v>42362.741699999999</v>
      </c>
      <c r="D4362" s="3" t="s">
        <v>446</v>
      </c>
      <c r="E4362" s="3" t="s">
        <v>453</v>
      </c>
      <c r="F4362" s="3" t="str">
        <f t="shared" ref="F4362:F4425" si="68">IF(G4362&lt;10,"Retail","Wholesale")</f>
        <v>Retail</v>
      </c>
      <c r="G4362" s="3">
        <v>1</v>
      </c>
      <c r="H4362" s="57"/>
    </row>
    <row r="4363" spans="1:8">
      <c r="A4363" s="57"/>
      <c r="B4363" s="57"/>
      <c r="C4363" s="176">
        <v>41985.3174</v>
      </c>
      <c r="D4363" s="3" t="s">
        <v>447</v>
      </c>
      <c r="E4363" s="3" t="s">
        <v>453</v>
      </c>
      <c r="F4363" s="3" t="str">
        <f t="shared" si="68"/>
        <v>Wholesale</v>
      </c>
      <c r="G4363" s="3">
        <v>16</v>
      </c>
      <c r="H4363" s="57"/>
    </row>
    <row r="4364" spans="1:8">
      <c r="A4364" s="57"/>
      <c r="B4364" s="57"/>
      <c r="C4364" s="176">
        <v>42274.556299999997</v>
      </c>
      <c r="D4364" s="3" t="s">
        <v>447</v>
      </c>
      <c r="E4364" s="3" t="s">
        <v>453</v>
      </c>
      <c r="F4364" s="3" t="str">
        <f t="shared" si="68"/>
        <v>Retail</v>
      </c>
      <c r="G4364" s="3">
        <v>2</v>
      </c>
      <c r="H4364" s="57"/>
    </row>
    <row r="4365" spans="1:8">
      <c r="A4365" s="57"/>
      <c r="B4365" s="57"/>
      <c r="C4365" s="176">
        <v>42182.479899999998</v>
      </c>
      <c r="D4365" s="3" t="s">
        <v>446</v>
      </c>
      <c r="E4365" s="3" t="s">
        <v>453</v>
      </c>
      <c r="F4365" s="3" t="str">
        <f t="shared" si="68"/>
        <v>Retail</v>
      </c>
      <c r="G4365" s="3">
        <v>3</v>
      </c>
      <c r="H4365" s="57"/>
    </row>
    <row r="4366" spans="1:8">
      <c r="A4366" s="57"/>
      <c r="B4366" s="57"/>
      <c r="C4366" s="176">
        <v>41980.544399999999</v>
      </c>
      <c r="D4366" s="3" t="s">
        <v>445</v>
      </c>
      <c r="E4366" s="3" t="s">
        <v>453</v>
      </c>
      <c r="F4366" s="3" t="str">
        <f t="shared" si="68"/>
        <v>Retail</v>
      </c>
      <c r="G4366" s="3">
        <v>8</v>
      </c>
      <c r="H4366" s="57"/>
    </row>
    <row r="4367" spans="1:8">
      <c r="A4367" s="57"/>
      <c r="B4367" s="57"/>
      <c r="C4367" s="176">
        <v>41983.514600000002</v>
      </c>
      <c r="D4367" s="3" t="s">
        <v>446</v>
      </c>
      <c r="E4367" s="3" t="s">
        <v>312</v>
      </c>
      <c r="F4367" s="3" t="str">
        <f t="shared" si="68"/>
        <v>Wholesale</v>
      </c>
      <c r="G4367" s="3">
        <v>59</v>
      </c>
      <c r="H4367" s="57"/>
    </row>
    <row r="4368" spans="1:8">
      <c r="A4368" s="57"/>
      <c r="B4368" s="57"/>
      <c r="C4368" s="176">
        <v>42321.524299999997</v>
      </c>
      <c r="D4368" s="3" t="s">
        <v>446</v>
      </c>
      <c r="E4368" s="3" t="s">
        <v>110</v>
      </c>
      <c r="F4368" s="3" t="str">
        <f t="shared" si="68"/>
        <v>Wholesale</v>
      </c>
      <c r="G4368" s="3">
        <v>60</v>
      </c>
      <c r="H4368" s="57"/>
    </row>
    <row r="4369" spans="1:8">
      <c r="A4369" s="57"/>
      <c r="B4369" s="57"/>
      <c r="C4369" s="176">
        <v>42332.209000000003</v>
      </c>
      <c r="D4369" s="3" t="s">
        <v>445</v>
      </c>
      <c r="E4369" s="3" t="s">
        <v>6</v>
      </c>
      <c r="F4369" s="3" t="str">
        <f t="shared" si="68"/>
        <v>Retail</v>
      </c>
      <c r="G4369" s="3">
        <v>1</v>
      </c>
      <c r="H4369" s="57"/>
    </row>
    <row r="4370" spans="1:8">
      <c r="A4370" s="57"/>
      <c r="B4370" s="57"/>
      <c r="C4370" s="176">
        <v>41984.727099999996</v>
      </c>
      <c r="D4370" s="3" t="s">
        <v>449</v>
      </c>
      <c r="E4370" s="3" t="s">
        <v>458</v>
      </c>
      <c r="F4370" s="3" t="str">
        <f t="shared" si="68"/>
        <v>Retail</v>
      </c>
      <c r="G4370" s="3">
        <v>1</v>
      </c>
      <c r="H4370" s="57"/>
    </row>
    <row r="4371" spans="1:8">
      <c r="A4371" s="57"/>
      <c r="B4371" s="57"/>
      <c r="C4371" s="176">
        <v>42332.531900000002</v>
      </c>
      <c r="D4371" s="3" t="s">
        <v>445</v>
      </c>
      <c r="E4371" s="3" t="s">
        <v>9</v>
      </c>
      <c r="F4371" s="3" t="str">
        <f t="shared" si="68"/>
        <v>Wholesale</v>
      </c>
      <c r="G4371" s="3">
        <v>34</v>
      </c>
      <c r="H4371" s="57"/>
    </row>
    <row r="4372" spans="1:8">
      <c r="A4372" s="57"/>
      <c r="B4372" s="57"/>
      <c r="C4372" s="176">
        <v>42046.538200000003</v>
      </c>
      <c r="D4372" s="3" t="s">
        <v>446</v>
      </c>
      <c r="E4372" s="3" t="s">
        <v>461</v>
      </c>
      <c r="F4372" s="3" t="str">
        <f t="shared" si="68"/>
        <v>Retail</v>
      </c>
      <c r="G4372" s="3">
        <v>8</v>
      </c>
      <c r="H4372" s="57"/>
    </row>
    <row r="4373" spans="1:8">
      <c r="A4373" s="57"/>
      <c r="B4373" s="57"/>
      <c r="C4373" s="176">
        <v>42192.508300000001</v>
      </c>
      <c r="D4373" s="3" t="s">
        <v>445</v>
      </c>
      <c r="E4373" s="3" t="s">
        <v>453</v>
      </c>
      <c r="F4373" s="3" t="str">
        <f t="shared" si="68"/>
        <v>Retail</v>
      </c>
      <c r="G4373" s="3">
        <v>3</v>
      </c>
      <c r="H4373" s="57"/>
    </row>
    <row r="4374" spans="1:8">
      <c r="A4374" s="57"/>
      <c r="B4374" s="57"/>
      <c r="C4374" s="176">
        <v>42209.500699999997</v>
      </c>
      <c r="D4374" s="3" t="s">
        <v>449</v>
      </c>
      <c r="E4374" s="3" t="s">
        <v>453</v>
      </c>
      <c r="F4374" s="3" t="str">
        <f t="shared" si="68"/>
        <v>Retail</v>
      </c>
      <c r="G4374" s="3">
        <v>1</v>
      </c>
      <c r="H4374" s="57"/>
    </row>
    <row r="4375" spans="1:8">
      <c r="A4375" s="57"/>
      <c r="B4375" s="57"/>
      <c r="C4375" s="176">
        <v>42106.549299999999</v>
      </c>
      <c r="D4375" s="3" t="s">
        <v>446</v>
      </c>
      <c r="E4375" s="3" t="s">
        <v>8</v>
      </c>
      <c r="F4375" s="3" t="str">
        <f t="shared" si="68"/>
        <v>Retail</v>
      </c>
      <c r="G4375" s="3">
        <v>1</v>
      </c>
      <c r="H4375" s="57"/>
    </row>
    <row r="4376" spans="1:8">
      <c r="A4376" s="57"/>
      <c r="B4376" s="57"/>
      <c r="C4376" s="176">
        <v>41983.993799999997</v>
      </c>
      <c r="D4376" s="3" t="s">
        <v>446</v>
      </c>
      <c r="E4376" s="3" t="s">
        <v>312</v>
      </c>
      <c r="F4376" s="3" t="str">
        <f t="shared" si="68"/>
        <v>Wholesale</v>
      </c>
      <c r="G4376" s="3">
        <v>29</v>
      </c>
      <c r="H4376" s="57"/>
    </row>
    <row r="4377" spans="1:8">
      <c r="A4377" s="57"/>
      <c r="B4377" s="57"/>
      <c r="C4377" s="176">
        <v>42172.2958</v>
      </c>
      <c r="D4377" s="3" t="s">
        <v>447</v>
      </c>
      <c r="E4377" s="3" t="s">
        <v>452</v>
      </c>
      <c r="F4377" s="3" t="str">
        <f t="shared" si="68"/>
        <v>Retail</v>
      </c>
      <c r="G4377" s="3">
        <v>3</v>
      </c>
      <c r="H4377" s="57"/>
    </row>
    <row r="4378" spans="1:8">
      <c r="A4378" s="57"/>
      <c r="B4378" s="57"/>
      <c r="C4378" s="176">
        <v>42165.5</v>
      </c>
      <c r="D4378" s="3" t="s">
        <v>447</v>
      </c>
      <c r="E4378" s="3" t="s">
        <v>312</v>
      </c>
      <c r="F4378" s="3" t="str">
        <f t="shared" si="68"/>
        <v>Wholesale</v>
      </c>
      <c r="G4378" s="3">
        <v>41</v>
      </c>
      <c r="H4378" s="57"/>
    </row>
    <row r="4379" spans="1:8">
      <c r="A4379" s="57"/>
      <c r="B4379" s="57"/>
      <c r="C4379" s="176">
        <v>42336.774299999997</v>
      </c>
      <c r="D4379" s="3" t="s">
        <v>446</v>
      </c>
      <c r="E4379" s="3" t="s">
        <v>459</v>
      </c>
      <c r="F4379" s="3" t="str">
        <f t="shared" si="68"/>
        <v>Retail</v>
      </c>
      <c r="G4379" s="3">
        <v>5</v>
      </c>
      <c r="H4379" s="57"/>
    </row>
    <row r="4380" spans="1:8">
      <c r="A4380" s="57"/>
      <c r="B4380" s="57"/>
      <c r="C4380" s="176">
        <v>42357.768799999998</v>
      </c>
      <c r="D4380" s="3" t="s">
        <v>449</v>
      </c>
      <c r="E4380" s="3" t="s">
        <v>6</v>
      </c>
      <c r="F4380" s="3" t="str">
        <f t="shared" si="68"/>
        <v>Wholesale</v>
      </c>
      <c r="G4380" s="3">
        <v>64</v>
      </c>
      <c r="H4380" s="57"/>
    </row>
    <row r="4381" spans="1:8">
      <c r="A4381" s="57"/>
      <c r="B4381" s="57"/>
      <c r="C4381" s="176">
        <v>41983.546499999997</v>
      </c>
      <c r="D4381" s="3" t="s">
        <v>445</v>
      </c>
      <c r="E4381" s="3" t="s">
        <v>6</v>
      </c>
      <c r="F4381" s="3" t="str">
        <f t="shared" si="68"/>
        <v>Retail</v>
      </c>
      <c r="G4381" s="3">
        <v>2</v>
      </c>
      <c r="H4381" s="57"/>
    </row>
    <row r="4382" spans="1:8">
      <c r="A4382" s="57"/>
      <c r="B4382" s="57"/>
      <c r="C4382" s="176">
        <v>41983.717400000001</v>
      </c>
      <c r="D4382" s="3" t="s">
        <v>445</v>
      </c>
      <c r="E4382" s="3" t="s">
        <v>453</v>
      </c>
      <c r="F4382" s="3" t="str">
        <f t="shared" si="68"/>
        <v>Wholesale</v>
      </c>
      <c r="G4382" s="3">
        <v>20</v>
      </c>
      <c r="H4382" s="57"/>
    </row>
    <row r="4383" spans="1:8">
      <c r="A4383" s="57"/>
      <c r="B4383" s="57"/>
      <c r="C4383" s="176">
        <v>42341.098599999998</v>
      </c>
      <c r="D4383" s="3" t="s">
        <v>445</v>
      </c>
      <c r="E4383" s="3" t="s">
        <v>6</v>
      </c>
      <c r="F4383" s="3" t="str">
        <f t="shared" si="68"/>
        <v>Retail</v>
      </c>
      <c r="G4383" s="3">
        <v>2</v>
      </c>
      <c r="H4383" s="57"/>
    </row>
    <row r="4384" spans="1:8">
      <c r="A4384" s="57"/>
      <c r="B4384" s="57"/>
      <c r="C4384" s="176">
        <v>42245.538200000003</v>
      </c>
      <c r="D4384" s="3" t="s">
        <v>447</v>
      </c>
      <c r="E4384" s="3" t="s">
        <v>461</v>
      </c>
      <c r="F4384" s="3" t="str">
        <f t="shared" si="68"/>
        <v>Retail</v>
      </c>
      <c r="G4384" s="3">
        <v>6</v>
      </c>
      <c r="H4384" s="57"/>
    </row>
    <row r="4385" spans="1:8">
      <c r="A4385" s="57"/>
      <c r="B4385" s="57"/>
      <c r="C4385" s="176">
        <v>42338.702799999999</v>
      </c>
      <c r="D4385" s="3" t="s">
        <v>445</v>
      </c>
      <c r="E4385" s="3" t="s">
        <v>452</v>
      </c>
      <c r="F4385" s="3" t="str">
        <f t="shared" si="68"/>
        <v>Retail</v>
      </c>
      <c r="G4385" s="3">
        <v>6</v>
      </c>
      <c r="H4385" s="57"/>
    </row>
    <row r="4386" spans="1:8">
      <c r="A4386" s="57"/>
      <c r="B4386" s="57"/>
      <c r="C4386" s="176">
        <v>42348.2042</v>
      </c>
      <c r="D4386" s="3" t="s">
        <v>445</v>
      </c>
      <c r="E4386" s="3" t="s">
        <v>453</v>
      </c>
      <c r="F4386" s="3" t="str">
        <f t="shared" si="68"/>
        <v>Retail</v>
      </c>
      <c r="G4386" s="3">
        <v>2</v>
      </c>
      <c r="H4386" s="57"/>
    </row>
    <row r="4387" spans="1:8">
      <c r="A4387" s="57"/>
      <c r="B4387" s="57"/>
      <c r="C4387" s="176">
        <v>42359.7569</v>
      </c>
      <c r="D4387" s="3" t="s">
        <v>447</v>
      </c>
      <c r="E4387" s="3" t="s">
        <v>312</v>
      </c>
      <c r="F4387" s="3" t="str">
        <f t="shared" si="68"/>
        <v>Retail</v>
      </c>
      <c r="G4387" s="3">
        <v>1</v>
      </c>
      <c r="H4387" s="57"/>
    </row>
    <row r="4388" spans="1:8">
      <c r="A4388" s="57"/>
      <c r="B4388" s="57"/>
      <c r="C4388" s="176">
        <v>42327.124300000003</v>
      </c>
      <c r="D4388" s="3" t="s">
        <v>449</v>
      </c>
      <c r="E4388" s="3" t="s">
        <v>6</v>
      </c>
      <c r="F4388" s="3" t="str">
        <f t="shared" si="68"/>
        <v>Wholesale</v>
      </c>
      <c r="G4388" s="3">
        <v>30</v>
      </c>
      <c r="H4388" s="57"/>
    </row>
    <row r="4389" spans="1:8">
      <c r="A4389" s="57"/>
      <c r="B4389" s="57"/>
      <c r="C4389" s="176">
        <v>41976.546499999997</v>
      </c>
      <c r="D4389" s="3" t="s">
        <v>445</v>
      </c>
      <c r="E4389" s="3" t="s">
        <v>459</v>
      </c>
      <c r="F4389" s="3" t="str">
        <f t="shared" si="68"/>
        <v>Retail</v>
      </c>
      <c r="G4389" s="3">
        <v>2</v>
      </c>
      <c r="H4389" s="57"/>
    </row>
    <row r="4390" spans="1:8">
      <c r="A4390" s="57"/>
      <c r="B4390" s="57"/>
      <c r="C4390" s="176">
        <v>41979.547200000001</v>
      </c>
      <c r="D4390" s="3" t="s">
        <v>447</v>
      </c>
      <c r="E4390" s="3" t="s">
        <v>6</v>
      </c>
      <c r="F4390" s="3" t="str">
        <f t="shared" si="68"/>
        <v>Wholesale</v>
      </c>
      <c r="G4390" s="3">
        <v>54</v>
      </c>
      <c r="H4390" s="57"/>
    </row>
    <row r="4391" spans="1:8">
      <c r="A4391" s="57"/>
      <c r="B4391" s="57"/>
      <c r="C4391" s="176">
        <v>42350.459699999999</v>
      </c>
      <c r="D4391" s="3" t="s">
        <v>447</v>
      </c>
      <c r="E4391" s="3" t="s">
        <v>110</v>
      </c>
      <c r="F4391" s="3" t="str">
        <f t="shared" si="68"/>
        <v>Retail</v>
      </c>
      <c r="G4391" s="3">
        <v>3</v>
      </c>
      <c r="H4391" s="57"/>
    </row>
    <row r="4392" spans="1:8">
      <c r="A4392" s="57"/>
      <c r="B4392" s="57"/>
      <c r="C4392" s="176">
        <v>42227.156300000002</v>
      </c>
      <c r="D4392" s="3" t="s">
        <v>447</v>
      </c>
      <c r="E4392" s="3" t="s">
        <v>452</v>
      </c>
      <c r="F4392" s="3" t="str">
        <f t="shared" si="68"/>
        <v>Retail</v>
      </c>
      <c r="G4392" s="3">
        <v>2</v>
      </c>
      <c r="H4392" s="57"/>
    </row>
    <row r="4393" spans="1:8">
      <c r="A4393" s="57"/>
      <c r="B4393" s="57"/>
      <c r="C4393" s="176">
        <v>42293.169399999999</v>
      </c>
      <c r="D4393" s="3" t="s">
        <v>446</v>
      </c>
      <c r="E4393" s="3" t="s">
        <v>10</v>
      </c>
      <c r="F4393" s="3" t="str">
        <f t="shared" si="68"/>
        <v>Wholesale</v>
      </c>
      <c r="G4393" s="3">
        <v>23</v>
      </c>
      <c r="H4393" s="57"/>
    </row>
    <row r="4394" spans="1:8">
      <c r="A4394" s="57"/>
      <c r="B4394" s="57"/>
      <c r="C4394" s="176">
        <v>41982.466</v>
      </c>
      <c r="D4394" s="3" t="s">
        <v>445</v>
      </c>
      <c r="E4394" s="3" t="s">
        <v>6</v>
      </c>
      <c r="F4394" s="3" t="str">
        <f t="shared" si="68"/>
        <v>Retail</v>
      </c>
      <c r="G4394" s="3">
        <v>1</v>
      </c>
      <c r="H4394" s="57"/>
    </row>
    <row r="4395" spans="1:8">
      <c r="A4395" s="57"/>
      <c r="B4395" s="57"/>
      <c r="C4395" s="176">
        <v>42362.496500000001</v>
      </c>
      <c r="D4395" s="3" t="s">
        <v>445</v>
      </c>
      <c r="E4395" s="3" t="s">
        <v>453</v>
      </c>
      <c r="F4395" s="3" t="str">
        <f t="shared" si="68"/>
        <v>Wholesale</v>
      </c>
      <c r="G4395" s="3">
        <v>61</v>
      </c>
      <c r="H4395" s="57"/>
    </row>
    <row r="4396" spans="1:8">
      <c r="A4396" s="57"/>
      <c r="B4396" s="57"/>
      <c r="C4396" s="176">
        <v>42233.535400000001</v>
      </c>
      <c r="D4396" s="3" t="s">
        <v>445</v>
      </c>
      <c r="E4396" s="3" t="s">
        <v>459</v>
      </c>
      <c r="F4396" s="3" t="str">
        <f t="shared" si="68"/>
        <v>Retail</v>
      </c>
      <c r="G4396" s="3">
        <v>5</v>
      </c>
      <c r="H4396" s="57"/>
    </row>
    <row r="4397" spans="1:8">
      <c r="A4397" s="57"/>
      <c r="B4397" s="57"/>
      <c r="C4397" s="176">
        <v>42153.724999999999</v>
      </c>
      <c r="D4397" s="3" t="s">
        <v>447</v>
      </c>
      <c r="E4397" s="3" t="s">
        <v>452</v>
      </c>
      <c r="F4397" s="3" t="str">
        <f t="shared" si="68"/>
        <v>Retail</v>
      </c>
      <c r="G4397" s="3">
        <v>1</v>
      </c>
      <c r="H4397" s="57"/>
    </row>
    <row r="4398" spans="1:8">
      <c r="A4398" s="57"/>
      <c r="B4398" s="57"/>
      <c r="C4398" s="176">
        <v>41985.435400000002</v>
      </c>
      <c r="D4398" s="3" t="s">
        <v>447</v>
      </c>
      <c r="E4398" s="3" t="s">
        <v>453</v>
      </c>
      <c r="F4398" s="3" t="str">
        <f t="shared" si="68"/>
        <v>Retail</v>
      </c>
      <c r="G4398" s="3">
        <v>5</v>
      </c>
      <c r="H4398" s="57"/>
    </row>
    <row r="4399" spans="1:8">
      <c r="A4399" s="57"/>
      <c r="B4399" s="57"/>
      <c r="C4399" s="176">
        <v>42309.744400000003</v>
      </c>
      <c r="D4399" s="3" t="s">
        <v>445</v>
      </c>
      <c r="E4399" s="3" t="s">
        <v>6</v>
      </c>
      <c r="F4399" s="3" t="str">
        <f t="shared" si="68"/>
        <v>Wholesale</v>
      </c>
      <c r="G4399" s="3">
        <v>67</v>
      </c>
      <c r="H4399" s="57"/>
    </row>
    <row r="4400" spans="1:8">
      <c r="A4400" s="57"/>
      <c r="B4400" s="57"/>
      <c r="C4400" s="176">
        <v>41983.524299999997</v>
      </c>
      <c r="D4400" s="3" t="s">
        <v>445</v>
      </c>
      <c r="E4400" s="3" t="s">
        <v>112</v>
      </c>
      <c r="F4400" s="3" t="str">
        <f t="shared" si="68"/>
        <v>Wholesale</v>
      </c>
      <c r="G4400" s="3">
        <v>29</v>
      </c>
      <c r="H4400" s="57"/>
    </row>
    <row r="4401" spans="1:8">
      <c r="A4401" s="57"/>
      <c r="B4401" s="57"/>
      <c r="C4401" s="176">
        <v>41977.293799999999</v>
      </c>
      <c r="D4401" s="3" t="s">
        <v>446</v>
      </c>
      <c r="E4401" s="3" t="s">
        <v>8</v>
      </c>
      <c r="F4401" s="3" t="str">
        <f t="shared" si="68"/>
        <v>Wholesale</v>
      </c>
      <c r="G4401" s="3">
        <v>121</v>
      </c>
      <c r="H4401" s="57"/>
    </row>
    <row r="4402" spans="1:8">
      <c r="A4402" s="57"/>
      <c r="B4402" s="57"/>
      <c r="C4402" s="176">
        <v>42350.172899999998</v>
      </c>
      <c r="D4402" s="3" t="s">
        <v>447</v>
      </c>
      <c r="E4402" s="3" t="s">
        <v>453</v>
      </c>
      <c r="F4402" s="3" t="str">
        <f t="shared" si="68"/>
        <v>Retail</v>
      </c>
      <c r="G4402" s="3">
        <v>2</v>
      </c>
      <c r="H4402" s="57"/>
    </row>
    <row r="4403" spans="1:8">
      <c r="A4403" s="57"/>
      <c r="B4403" s="57"/>
      <c r="C4403" s="176">
        <v>42025.145100000002</v>
      </c>
      <c r="D4403" s="3" t="s">
        <v>446</v>
      </c>
      <c r="E4403" s="3" t="s">
        <v>453</v>
      </c>
      <c r="F4403" s="3" t="str">
        <f t="shared" si="68"/>
        <v>Wholesale</v>
      </c>
      <c r="G4403" s="3">
        <v>64</v>
      </c>
      <c r="H4403" s="57"/>
    </row>
    <row r="4404" spans="1:8">
      <c r="A4404" s="57"/>
      <c r="B4404" s="57"/>
      <c r="C4404" s="176">
        <v>42333.109700000001</v>
      </c>
      <c r="D4404" s="3" t="s">
        <v>445</v>
      </c>
      <c r="E4404" s="3" t="s">
        <v>458</v>
      </c>
      <c r="F4404" s="3" t="str">
        <f t="shared" si="68"/>
        <v>Wholesale</v>
      </c>
      <c r="G4404" s="3">
        <v>35</v>
      </c>
      <c r="H4404" s="57"/>
    </row>
    <row r="4405" spans="1:8">
      <c r="A4405" s="57"/>
      <c r="B4405" s="57"/>
      <c r="C4405" s="176">
        <v>42338.119400000003</v>
      </c>
      <c r="D4405" s="3" t="s">
        <v>447</v>
      </c>
      <c r="E4405" s="3" t="s">
        <v>453</v>
      </c>
      <c r="F4405" s="3" t="str">
        <f t="shared" si="68"/>
        <v>Retail</v>
      </c>
      <c r="G4405" s="3">
        <v>1</v>
      </c>
      <c r="H4405" s="57"/>
    </row>
    <row r="4406" spans="1:8">
      <c r="A4406" s="57"/>
      <c r="B4406" s="57"/>
      <c r="C4406" s="176">
        <v>42332.4931</v>
      </c>
      <c r="D4406" s="3" t="s">
        <v>446</v>
      </c>
      <c r="E4406" s="3" t="s">
        <v>114</v>
      </c>
      <c r="F4406" s="3" t="str">
        <f t="shared" si="68"/>
        <v>Wholesale</v>
      </c>
      <c r="G4406" s="3">
        <v>62</v>
      </c>
      <c r="H4406" s="57"/>
    </row>
    <row r="4407" spans="1:8">
      <c r="A4407" s="57"/>
      <c r="B4407" s="57"/>
      <c r="C4407" s="176">
        <v>42342.491000000002</v>
      </c>
      <c r="D4407" s="3" t="s">
        <v>447</v>
      </c>
      <c r="E4407" s="3" t="s">
        <v>6</v>
      </c>
      <c r="F4407" s="3" t="str">
        <f t="shared" si="68"/>
        <v>Wholesale</v>
      </c>
      <c r="G4407" s="3">
        <v>101</v>
      </c>
      <c r="H4407" s="57"/>
    </row>
    <row r="4408" spans="1:8">
      <c r="A4408" s="57"/>
      <c r="B4408" s="57"/>
      <c r="C4408" s="176">
        <v>41979.561800000003</v>
      </c>
      <c r="D4408" s="3" t="s">
        <v>449</v>
      </c>
      <c r="E4408" s="3" t="s">
        <v>453</v>
      </c>
      <c r="F4408" s="3" t="str">
        <f t="shared" si="68"/>
        <v>Retail</v>
      </c>
      <c r="G4408" s="3">
        <v>2</v>
      </c>
      <c r="H4408" s="57"/>
    </row>
    <row r="4409" spans="1:8">
      <c r="A4409" s="57"/>
      <c r="B4409" s="57"/>
      <c r="C4409" s="176">
        <v>42360.547200000001</v>
      </c>
      <c r="D4409" s="3" t="s">
        <v>446</v>
      </c>
      <c r="E4409" s="3" t="s">
        <v>460</v>
      </c>
      <c r="F4409" s="3" t="str">
        <f t="shared" si="68"/>
        <v>Retail</v>
      </c>
      <c r="G4409" s="3">
        <v>1</v>
      </c>
      <c r="H4409" s="57"/>
    </row>
    <row r="4410" spans="1:8">
      <c r="A4410" s="57"/>
      <c r="B4410" s="57"/>
      <c r="C4410" s="176">
        <v>42180.173600000002</v>
      </c>
      <c r="D4410" s="3" t="s">
        <v>445</v>
      </c>
      <c r="E4410" s="3" t="s">
        <v>110</v>
      </c>
      <c r="F4410" s="3" t="str">
        <f t="shared" si="68"/>
        <v>Wholesale</v>
      </c>
      <c r="G4410" s="3">
        <v>114</v>
      </c>
      <c r="H4410" s="57"/>
    </row>
    <row r="4411" spans="1:8">
      <c r="A4411" s="57"/>
      <c r="B4411" s="57"/>
      <c r="C4411" s="176">
        <v>42167.446499999998</v>
      </c>
      <c r="D4411" s="3" t="s">
        <v>445</v>
      </c>
      <c r="E4411" s="3" t="s">
        <v>312</v>
      </c>
      <c r="F4411" s="3" t="str">
        <f t="shared" si="68"/>
        <v>Wholesale</v>
      </c>
      <c r="G4411" s="3">
        <v>70</v>
      </c>
      <c r="H4411" s="57"/>
    </row>
    <row r="4412" spans="1:8">
      <c r="A4412" s="57"/>
      <c r="B4412" s="57"/>
      <c r="C4412" s="176">
        <v>42310.116000000002</v>
      </c>
      <c r="D4412" s="3" t="s">
        <v>446</v>
      </c>
      <c r="E4412" s="3" t="s">
        <v>453</v>
      </c>
      <c r="F4412" s="3" t="str">
        <f t="shared" si="68"/>
        <v>Retail</v>
      </c>
      <c r="G4412" s="3">
        <v>3</v>
      </c>
      <c r="H4412" s="57"/>
    </row>
    <row r="4413" spans="1:8">
      <c r="A4413" s="57"/>
      <c r="B4413" s="57"/>
      <c r="C4413" s="176">
        <v>42362.462500000001</v>
      </c>
      <c r="D4413" s="3" t="s">
        <v>447</v>
      </c>
      <c r="E4413" s="3" t="s">
        <v>6</v>
      </c>
      <c r="F4413" s="3" t="str">
        <f t="shared" si="68"/>
        <v>Retail</v>
      </c>
      <c r="G4413" s="3">
        <v>4</v>
      </c>
      <c r="H4413" s="57"/>
    </row>
    <row r="4414" spans="1:8">
      <c r="A4414" s="57"/>
      <c r="B4414" s="57"/>
      <c r="C4414" s="176">
        <v>42343.541700000002</v>
      </c>
      <c r="D4414" s="3" t="s">
        <v>445</v>
      </c>
      <c r="E4414" s="3" t="s">
        <v>6</v>
      </c>
      <c r="F4414" s="3" t="str">
        <f t="shared" si="68"/>
        <v>Retail</v>
      </c>
      <c r="G4414" s="3">
        <v>1</v>
      </c>
      <c r="H4414" s="57"/>
    </row>
    <row r="4415" spans="1:8">
      <c r="A4415" s="57"/>
      <c r="B4415" s="57"/>
      <c r="C4415" s="176">
        <v>42150.156900000002</v>
      </c>
      <c r="D4415" s="3" t="s">
        <v>445</v>
      </c>
      <c r="E4415" s="3" t="s">
        <v>110</v>
      </c>
      <c r="F4415" s="3" t="str">
        <f t="shared" si="68"/>
        <v>Wholesale</v>
      </c>
      <c r="G4415" s="3">
        <v>43</v>
      </c>
      <c r="H4415" s="57"/>
    </row>
    <row r="4416" spans="1:8">
      <c r="A4416" s="57"/>
      <c r="B4416" s="57"/>
      <c r="C4416" s="176">
        <v>42303.681299999997</v>
      </c>
      <c r="D4416" s="3" t="s">
        <v>447</v>
      </c>
      <c r="E4416" s="3" t="s">
        <v>460</v>
      </c>
      <c r="F4416" s="3" t="str">
        <f t="shared" si="68"/>
        <v>Retail</v>
      </c>
      <c r="G4416" s="3">
        <v>4</v>
      </c>
      <c r="H4416" s="57"/>
    </row>
    <row r="4417" spans="1:8">
      <c r="A4417" s="57"/>
      <c r="B4417" s="57"/>
      <c r="C4417" s="176">
        <v>41982.160400000001</v>
      </c>
      <c r="D4417" s="3" t="s">
        <v>445</v>
      </c>
      <c r="E4417" s="3" t="s">
        <v>453</v>
      </c>
      <c r="F4417" s="3" t="str">
        <f t="shared" si="68"/>
        <v>Wholesale</v>
      </c>
      <c r="G4417" s="3">
        <v>34</v>
      </c>
      <c r="H4417" s="57"/>
    </row>
    <row r="4418" spans="1:8">
      <c r="A4418" s="57"/>
      <c r="B4418" s="57"/>
      <c r="C4418" s="176">
        <v>42329.0556</v>
      </c>
      <c r="D4418" s="3" t="s">
        <v>447</v>
      </c>
      <c r="E4418" s="3" t="s">
        <v>6</v>
      </c>
      <c r="F4418" s="3" t="str">
        <f t="shared" si="68"/>
        <v>Retail</v>
      </c>
      <c r="G4418" s="3">
        <v>1</v>
      </c>
      <c r="H4418" s="57"/>
    </row>
    <row r="4419" spans="1:8">
      <c r="A4419" s="57"/>
      <c r="B4419" s="57"/>
      <c r="C4419" s="176">
        <v>41983.5</v>
      </c>
      <c r="D4419" s="3" t="s">
        <v>449</v>
      </c>
      <c r="E4419" s="3" t="s">
        <v>453</v>
      </c>
      <c r="F4419" s="3" t="str">
        <f t="shared" si="68"/>
        <v>Wholesale</v>
      </c>
      <c r="G4419" s="3">
        <v>37</v>
      </c>
      <c r="H4419" s="57"/>
    </row>
    <row r="4420" spans="1:8">
      <c r="A4420" s="57"/>
      <c r="B4420" s="57"/>
      <c r="C4420" s="176">
        <v>41980.5285</v>
      </c>
      <c r="D4420" s="3" t="s">
        <v>447</v>
      </c>
      <c r="E4420" s="3" t="s">
        <v>454</v>
      </c>
      <c r="F4420" s="3" t="str">
        <f t="shared" si="68"/>
        <v>Retail</v>
      </c>
      <c r="G4420" s="3">
        <v>1</v>
      </c>
      <c r="H4420" s="57"/>
    </row>
    <row r="4421" spans="1:8">
      <c r="A4421" s="57"/>
      <c r="B4421" s="57"/>
      <c r="C4421" s="176">
        <v>42251.760399999999</v>
      </c>
      <c r="D4421" s="3" t="s">
        <v>446</v>
      </c>
      <c r="E4421" s="3" t="s">
        <v>453</v>
      </c>
      <c r="F4421" s="3" t="str">
        <f t="shared" si="68"/>
        <v>Retail</v>
      </c>
      <c r="G4421" s="3">
        <v>7</v>
      </c>
      <c r="H4421" s="57"/>
    </row>
    <row r="4422" spans="1:8">
      <c r="A4422" s="57"/>
      <c r="B4422" s="57"/>
      <c r="C4422" s="176">
        <v>42121.129200000003</v>
      </c>
      <c r="D4422" s="3" t="s">
        <v>446</v>
      </c>
      <c r="E4422" s="3" t="s">
        <v>114</v>
      </c>
      <c r="F4422" s="3" t="str">
        <f t="shared" si="68"/>
        <v>Retail</v>
      </c>
      <c r="G4422" s="3">
        <v>3</v>
      </c>
      <c r="H4422" s="57"/>
    </row>
    <row r="4423" spans="1:8">
      <c r="A4423" s="57"/>
      <c r="B4423" s="57"/>
      <c r="C4423" s="176">
        <v>42359.6924</v>
      </c>
      <c r="D4423" s="3" t="s">
        <v>446</v>
      </c>
      <c r="E4423" s="3" t="s">
        <v>453</v>
      </c>
      <c r="F4423" s="3" t="str">
        <f t="shared" si="68"/>
        <v>Retail</v>
      </c>
      <c r="G4423" s="3">
        <v>6</v>
      </c>
      <c r="H4423" s="57"/>
    </row>
    <row r="4424" spans="1:8">
      <c r="A4424" s="57"/>
      <c r="B4424" s="57"/>
      <c r="C4424" s="176">
        <v>41981.0458</v>
      </c>
      <c r="D4424" s="3" t="s">
        <v>445</v>
      </c>
      <c r="E4424" s="3" t="s">
        <v>312</v>
      </c>
      <c r="F4424" s="3" t="str">
        <f t="shared" si="68"/>
        <v>Wholesale</v>
      </c>
      <c r="G4424" s="3">
        <v>134</v>
      </c>
      <c r="H4424" s="57"/>
    </row>
    <row r="4425" spans="1:8">
      <c r="A4425" s="57"/>
      <c r="B4425" s="57"/>
      <c r="C4425" s="176">
        <v>41980.503499999999</v>
      </c>
      <c r="D4425" s="3" t="s">
        <v>445</v>
      </c>
      <c r="E4425" s="3" t="s">
        <v>6</v>
      </c>
      <c r="F4425" s="3" t="str">
        <f t="shared" si="68"/>
        <v>Wholesale</v>
      </c>
      <c r="G4425" s="3">
        <v>37</v>
      </c>
      <c r="H4425" s="57"/>
    </row>
    <row r="4426" spans="1:8">
      <c r="A4426" s="57"/>
      <c r="B4426" s="57"/>
      <c r="C4426" s="176">
        <v>42172.784</v>
      </c>
      <c r="D4426" s="3" t="s">
        <v>445</v>
      </c>
      <c r="E4426" s="3" t="s">
        <v>6</v>
      </c>
      <c r="F4426" s="3" t="str">
        <f t="shared" ref="F4426:F4489" si="69">IF(G4426&lt;10,"Retail","Wholesale")</f>
        <v>Wholesale</v>
      </c>
      <c r="G4426" s="3">
        <v>37</v>
      </c>
      <c r="H4426" s="57"/>
    </row>
    <row r="4427" spans="1:8">
      <c r="A4427" s="57"/>
      <c r="B4427" s="57"/>
      <c r="C4427" s="176">
        <v>42195.186800000003</v>
      </c>
      <c r="D4427" s="3" t="s">
        <v>447</v>
      </c>
      <c r="E4427" s="3" t="s">
        <v>10</v>
      </c>
      <c r="F4427" s="3" t="str">
        <f t="shared" si="69"/>
        <v>Wholesale</v>
      </c>
      <c r="G4427" s="3">
        <v>40</v>
      </c>
      <c r="H4427" s="57"/>
    </row>
    <row r="4428" spans="1:8">
      <c r="A4428" s="57"/>
      <c r="B4428" s="57"/>
      <c r="C4428" s="176">
        <v>42286.573600000003</v>
      </c>
      <c r="D4428" s="3" t="s">
        <v>447</v>
      </c>
      <c r="E4428" s="3" t="s">
        <v>6</v>
      </c>
      <c r="F4428" s="3" t="str">
        <f t="shared" si="69"/>
        <v>Retail</v>
      </c>
      <c r="G4428" s="3">
        <v>5</v>
      </c>
      <c r="H4428" s="57"/>
    </row>
    <row r="4429" spans="1:8">
      <c r="A4429" s="57"/>
      <c r="B4429" s="57"/>
      <c r="C4429" s="176">
        <v>42272.391000000003</v>
      </c>
      <c r="D4429" s="3" t="s">
        <v>447</v>
      </c>
      <c r="E4429" s="3" t="s">
        <v>6</v>
      </c>
      <c r="F4429" s="3" t="str">
        <f t="shared" si="69"/>
        <v>Retail</v>
      </c>
      <c r="G4429" s="3">
        <v>4</v>
      </c>
      <c r="H4429" s="57"/>
    </row>
    <row r="4430" spans="1:8">
      <c r="A4430" s="57"/>
      <c r="B4430" s="57"/>
      <c r="C4430" s="176">
        <v>42349.190300000002</v>
      </c>
      <c r="D4430" s="3" t="s">
        <v>445</v>
      </c>
      <c r="E4430" s="3" t="s">
        <v>110</v>
      </c>
      <c r="F4430" s="3" t="str">
        <f t="shared" si="69"/>
        <v>Retail</v>
      </c>
      <c r="G4430" s="3">
        <v>5</v>
      </c>
      <c r="H4430" s="57"/>
    </row>
    <row r="4431" spans="1:8">
      <c r="A4431" s="57"/>
      <c r="B4431" s="57"/>
      <c r="C4431" s="176">
        <v>42255.479899999998</v>
      </c>
      <c r="D4431" s="3" t="s">
        <v>447</v>
      </c>
      <c r="E4431" s="3" t="s">
        <v>453</v>
      </c>
      <c r="F4431" s="3" t="str">
        <f t="shared" si="69"/>
        <v>Retail</v>
      </c>
      <c r="G4431" s="3">
        <v>8</v>
      </c>
      <c r="H4431" s="57"/>
    </row>
    <row r="4432" spans="1:8">
      <c r="A4432" s="57"/>
      <c r="B4432" s="57"/>
      <c r="C4432" s="176">
        <v>42067.505599999997</v>
      </c>
      <c r="D4432" s="3" t="s">
        <v>445</v>
      </c>
      <c r="E4432" s="3" t="s">
        <v>453</v>
      </c>
      <c r="F4432" s="3" t="str">
        <f t="shared" si="69"/>
        <v>Wholesale</v>
      </c>
      <c r="G4432" s="3">
        <v>148</v>
      </c>
      <c r="H4432" s="57"/>
    </row>
    <row r="4433" spans="1:8">
      <c r="A4433" s="57"/>
      <c r="B4433" s="57"/>
      <c r="C4433" s="176">
        <v>42139.527099999999</v>
      </c>
      <c r="D4433" s="3" t="s">
        <v>449</v>
      </c>
      <c r="E4433" s="3" t="s">
        <v>450</v>
      </c>
      <c r="F4433" s="3" t="str">
        <f t="shared" si="69"/>
        <v>Retail</v>
      </c>
      <c r="G4433" s="3">
        <v>1</v>
      </c>
      <c r="H4433" s="57"/>
    </row>
    <row r="4434" spans="1:8">
      <c r="A4434" s="57"/>
      <c r="B4434" s="57"/>
      <c r="C4434" s="176">
        <v>42177.781900000002</v>
      </c>
      <c r="D4434" s="3" t="s">
        <v>449</v>
      </c>
      <c r="E4434" s="3" t="s">
        <v>453</v>
      </c>
      <c r="F4434" s="3" t="str">
        <f t="shared" si="69"/>
        <v>Retail</v>
      </c>
      <c r="G4434" s="3">
        <v>1</v>
      </c>
      <c r="H4434" s="57"/>
    </row>
    <row r="4435" spans="1:8">
      <c r="A4435" s="57"/>
      <c r="B4435" s="57"/>
      <c r="C4435" s="176">
        <v>42251.491699999999</v>
      </c>
      <c r="D4435" s="3" t="s">
        <v>445</v>
      </c>
      <c r="E4435" s="3" t="s">
        <v>6</v>
      </c>
      <c r="F4435" s="3" t="str">
        <f t="shared" si="69"/>
        <v>Retail</v>
      </c>
      <c r="G4435" s="3">
        <v>1</v>
      </c>
      <c r="H4435" s="57"/>
    </row>
    <row r="4436" spans="1:8">
      <c r="A4436" s="57"/>
      <c r="B4436" s="57"/>
      <c r="C4436" s="176">
        <v>41985.5118</v>
      </c>
      <c r="D4436" s="3" t="s">
        <v>447</v>
      </c>
      <c r="E4436" s="3" t="s">
        <v>9</v>
      </c>
      <c r="F4436" s="3" t="str">
        <f t="shared" si="69"/>
        <v>Wholesale</v>
      </c>
      <c r="G4436" s="3">
        <v>28</v>
      </c>
      <c r="H4436" s="57"/>
    </row>
    <row r="4437" spans="1:8">
      <c r="A4437" s="57"/>
      <c r="B4437" s="57"/>
      <c r="C4437" s="176">
        <v>42353.492400000003</v>
      </c>
      <c r="D4437" s="3" t="s">
        <v>449</v>
      </c>
      <c r="E4437" s="3" t="s">
        <v>456</v>
      </c>
      <c r="F4437" s="3" t="str">
        <f t="shared" si="69"/>
        <v>Retail</v>
      </c>
      <c r="G4437" s="3">
        <v>2</v>
      </c>
      <c r="H4437" s="57"/>
    </row>
    <row r="4438" spans="1:8">
      <c r="A4438" s="57"/>
      <c r="B4438" s="57"/>
      <c r="C4438" s="176">
        <v>42332.277800000003</v>
      </c>
      <c r="D4438" s="3" t="s">
        <v>447</v>
      </c>
      <c r="E4438" s="3" t="s">
        <v>453</v>
      </c>
      <c r="F4438" s="3" t="str">
        <f t="shared" si="69"/>
        <v>Wholesale</v>
      </c>
      <c r="G4438" s="3">
        <v>29</v>
      </c>
      <c r="H4438" s="57"/>
    </row>
    <row r="4439" spans="1:8">
      <c r="A4439" s="57"/>
      <c r="B4439" s="57"/>
      <c r="C4439" s="176">
        <v>41983.189599999998</v>
      </c>
      <c r="D4439" s="3" t="s">
        <v>445</v>
      </c>
      <c r="E4439" s="3" t="s">
        <v>6</v>
      </c>
      <c r="F4439" s="3" t="str">
        <f t="shared" si="69"/>
        <v>Retail</v>
      </c>
      <c r="G4439" s="3">
        <v>2</v>
      </c>
      <c r="H4439" s="57"/>
    </row>
    <row r="4440" spans="1:8">
      <c r="A4440" s="57"/>
      <c r="B4440" s="57"/>
      <c r="C4440" s="176">
        <v>41985.866699999999</v>
      </c>
      <c r="D4440" s="3" t="s">
        <v>446</v>
      </c>
      <c r="E4440" s="3" t="s">
        <v>6</v>
      </c>
      <c r="F4440" s="3" t="str">
        <f t="shared" si="69"/>
        <v>Retail</v>
      </c>
      <c r="G4440" s="3">
        <v>2</v>
      </c>
      <c r="H4440" s="57"/>
    </row>
    <row r="4441" spans="1:8">
      <c r="A4441" s="57"/>
      <c r="B4441" s="57"/>
      <c r="C4441" s="176">
        <v>42140.210400000004</v>
      </c>
      <c r="D4441" s="3" t="s">
        <v>445</v>
      </c>
      <c r="E4441" s="3" t="s">
        <v>6</v>
      </c>
      <c r="F4441" s="3" t="str">
        <f t="shared" si="69"/>
        <v>Wholesale</v>
      </c>
      <c r="G4441" s="3">
        <v>29</v>
      </c>
      <c r="H4441" s="57"/>
    </row>
    <row r="4442" spans="1:8">
      <c r="A4442" s="57"/>
      <c r="B4442" s="57"/>
      <c r="C4442" s="176">
        <v>41988.106299999999</v>
      </c>
      <c r="D4442" s="3" t="s">
        <v>445</v>
      </c>
      <c r="E4442" s="3" t="s">
        <v>460</v>
      </c>
      <c r="F4442" s="3" t="str">
        <f t="shared" si="69"/>
        <v>Wholesale</v>
      </c>
      <c r="G4442" s="3">
        <v>72</v>
      </c>
      <c r="H4442" s="57"/>
    </row>
    <row r="4443" spans="1:8">
      <c r="A4443" s="57"/>
      <c r="B4443" s="57"/>
      <c r="C4443" s="176">
        <v>41984.151400000002</v>
      </c>
      <c r="D4443" s="3" t="s">
        <v>447</v>
      </c>
      <c r="E4443" s="3" t="s">
        <v>453</v>
      </c>
      <c r="F4443" s="3" t="str">
        <f t="shared" si="69"/>
        <v>Retail</v>
      </c>
      <c r="G4443" s="3">
        <v>3</v>
      </c>
      <c r="H4443" s="57"/>
    </row>
    <row r="4444" spans="1:8">
      <c r="A4444" s="57"/>
      <c r="B4444" s="57"/>
      <c r="C4444" s="176">
        <v>42223.521500000003</v>
      </c>
      <c r="D4444" s="3" t="s">
        <v>445</v>
      </c>
      <c r="E4444" s="3" t="s">
        <v>10</v>
      </c>
      <c r="F4444" s="3" t="str">
        <f t="shared" si="69"/>
        <v>Retail</v>
      </c>
      <c r="G4444" s="3">
        <v>1</v>
      </c>
      <c r="H4444" s="57"/>
    </row>
    <row r="4445" spans="1:8">
      <c r="A4445" s="57"/>
      <c r="B4445" s="57"/>
      <c r="C4445" s="176">
        <v>41988.511100000003</v>
      </c>
      <c r="D4445" s="3" t="s">
        <v>445</v>
      </c>
      <c r="E4445" s="3" t="s">
        <v>6</v>
      </c>
      <c r="F4445" s="3" t="str">
        <f t="shared" si="69"/>
        <v>Retail</v>
      </c>
      <c r="G4445" s="3">
        <v>4</v>
      </c>
      <c r="H4445" s="57"/>
    </row>
    <row r="4446" spans="1:8">
      <c r="A4446" s="57"/>
      <c r="B4446" s="57"/>
      <c r="C4446" s="176">
        <v>42344.760399999999</v>
      </c>
      <c r="D4446" s="3" t="s">
        <v>447</v>
      </c>
      <c r="E4446" s="3" t="s">
        <v>10</v>
      </c>
      <c r="F4446" s="3" t="str">
        <f t="shared" si="69"/>
        <v>Wholesale</v>
      </c>
      <c r="G4446" s="3">
        <v>54</v>
      </c>
      <c r="H4446" s="57"/>
    </row>
    <row r="4447" spans="1:8">
      <c r="A4447" s="57"/>
      <c r="B4447" s="57"/>
      <c r="C4447" s="176">
        <v>42168.077100000002</v>
      </c>
      <c r="D4447" s="3" t="s">
        <v>445</v>
      </c>
      <c r="E4447" s="3" t="s">
        <v>312</v>
      </c>
      <c r="F4447" s="3" t="str">
        <f t="shared" si="69"/>
        <v>Wholesale</v>
      </c>
      <c r="G4447" s="3">
        <v>33</v>
      </c>
      <c r="H4447" s="57"/>
    </row>
    <row r="4448" spans="1:8">
      <c r="A4448" s="57"/>
      <c r="B4448" s="57"/>
      <c r="C4448" s="176">
        <v>42162.479899999998</v>
      </c>
      <c r="D4448" s="3" t="s">
        <v>445</v>
      </c>
      <c r="E4448" s="3" t="s">
        <v>110</v>
      </c>
      <c r="F4448" s="3" t="str">
        <f t="shared" si="69"/>
        <v>Retail</v>
      </c>
      <c r="G4448" s="3">
        <v>4</v>
      </c>
      <c r="H4448" s="57"/>
    </row>
    <row r="4449" spans="1:8">
      <c r="A4449" s="57"/>
      <c r="B4449" s="57"/>
      <c r="C4449" s="176">
        <v>42276.536800000002</v>
      </c>
      <c r="D4449" s="3" t="s">
        <v>445</v>
      </c>
      <c r="E4449" s="3" t="s">
        <v>453</v>
      </c>
      <c r="F4449" s="3" t="str">
        <f t="shared" si="69"/>
        <v>Retail</v>
      </c>
      <c r="G4449" s="3">
        <v>2</v>
      </c>
      <c r="H4449" s="57"/>
    </row>
    <row r="4450" spans="1:8">
      <c r="A4450" s="57"/>
      <c r="B4450" s="57"/>
      <c r="C4450" s="176">
        <v>41983.436800000003</v>
      </c>
      <c r="D4450" s="3" t="s">
        <v>446</v>
      </c>
      <c r="E4450" s="3" t="s">
        <v>453</v>
      </c>
      <c r="F4450" s="3" t="str">
        <f t="shared" si="69"/>
        <v>Retail</v>
      </c>
      <c r="G4450" s="3">
        <v>2</v>
      </c>
      <c r="H4450" s="57"/>
    </row>
    <row r="4451" spans="1:8">
      <c r="A4451" s="57"/>
      <c r="B4451" s="57"/>
      <c r="C4451" s="176">
        <v>42239.756300000001</v>
      </c>
      <c r="D4451" s="3" t="s">
        <v>446</v>
      </c>
      <c r="E4451" s="3" t="s">
        <v>451</v>
      </c>
      <c r="F4451" s="3" t="str">
        <f t="shared" si="69"/>
        <v>Retail</v>
      </c>
      <c r="G4451" s="3">
        <v>8</v>
      </c>
      <c r="H4451" s="57"/>
    </row>
    <row r="4452" spans="1:8">
      <c r="A4452" s="57"/>
      <c r="B4452" s="57"/>
      <c r="C4452" s="176">
        <v>42306.558299999997</v>
      </c>
      <c r="D4452" s="3" t="s">
        <v>446</v>
      </c>
      <c r="E4452" s="3" t="s">
        <v>448</v>
      </c>
      <c r="F4452" s="3" t="str">
        <f t="shared" si="69"/>
        <v>Retail</v>
      </c>
      <c r="G4452" s="3">
        <v>1</v>
      </c>
      <c r="H4452" s="57"/>
    </row>
    <row r="4453" spans="1:8">
      <c r="A4453" s="57"/>
      <c r="B4453" s="57"/>
      <c r="C4453" s="176">
        <v>42209.755599999997</v>
      </c>
      <c r="D4453" s="3" t="s">
        <v>446</v>
      </c>
      <c r="E4453" s="3" t="s">
        <v>453</v>
      </c>
      <c r="F4453" s="3" t="str">
        <f t="shared" si="69"/>
        <v>Retail</v>
      </c>
      <c r="G4453" s="3">
        <v>6</v>
      </c>
      <c r="H4453" s="57"/>
    </row>
    <row r="4454" spans="1:8">
      <c r="A4454" s="57"/>
      <c r="B4454" s="57"/>
      <c r="C4454" s="176">
        <v>42279.7785</v>
      </c>
      <c r="D4454" s="3" t="s">
        <v>445</v>
      </c>
      <c r="E4454" s="3" t="s">
        <v>110</v>
      </c>
      <c r="F4454" s="3" t="str">
        <f t="shared" si="69"/>
        <v>Retail</v>
      </c>
      <c r="G4454" s="3">
        <v>1</v>
      </c>
      <c r="H4454" s="57"/>
    </row>
    <row r="4455" spans="1:8">
      <c r="A4455" s="57"/>
      <c r="B4455" s="57"/>
      <c r="C4455" s="176">
        <v>42257.159699999997</v>
      </c>
      <c r="D4455" s="3" t="s">
        <v>446</v>
      </c>
      <c r="E4455" s="3" t="s">
        <v>110</v>
      </c>
      <c r="F4455" s="3" t="str">
        <f t="shared" si="69"/>
        <v>Retail</v>
      </c>
      <c r="G4455" s="3">
        <v>2</v>
      </c>
      <c r="H4455" s="57"/>
    </row>
    <row r="4456" spans="1:8">
      <c r="A4456" s="57"/>
      <c r="B4456" s="57"/>
      <c r="C4456" s="176">
        <v>42276.136100000003</v>
      </c>
      <c r="D4456" s="3" t="s">
        <v>447</v>
      </c>
      <c r="E4456" s="3" t="s">
        <v>453</v>
      </c>
      <c r="F4456" s="3" t="str">
        <f t="shared" si="69"/>
        <v>Retail</v>
      </c>
      <c r="G4456" s="3">
        <v>2</v>
      </c>
      <c r="H4456" s="57"/>
    </row>
    <row r="4457" spans="1:8">
      <c r="A4457" s="57"/>
      <c r="B4457" s="57"/>
      <c r="C4457" s="176">
        <v>42348.2889</v>
      </c>
      <c r="D4457" s="3" t="s">
        <v>445</v>
      </c>
      <c r="E4457" s="3" t="s">
        <v>8</v>
      </c>
      <c r="F4457" s="3" t="str">
        <f t="shared" si="69"/>
        <v>Wholesale</v>
      </c>
      <c r="G4457" s="3">
        <v>68</v>
      </c>
      <c r="H4457" s="57"/>
    </row>
    <row r="4458" spans="1:8">
      <c r="A4458" s="57"/>
      <c r="B4458" s="57"/>
      <c r="C4458" s="176">
        <v>42317.551399999997</v>
      </c>
      <c r="D4458" s="3" t="s">
        <v>447</v>
      </c>
      <c r="E4458" s="3" t="s">
        <v>459</v>
      </c>
      <c r="F4458" s="3" t="str">
        <f t="shared" si="69"/>
        <v>Retail</v>
      </c>
      <c r="G4458" s="3">
        <v>5</v>
      </c>
      <c r="H4458" s="57"/>
    </row>
    <row r="4459" spans="1:8">
      <c r="A4459" s="57"/>
      <c r="B4459" s="57"/>
      <c r="C4459" s="176">
        <v>42313.752800000002</v>
      </c>
      <c r="D4459" s="3" t="s">
        <v>445</v>
      </c>
      <c r="E4459" s="3" t="s">
        <v>6</v>
      </c>
      <c r="F4459" s="3" t="str">
        <f t="shared" si="69"/>
        <v>Wholesale</v>
      </c>
      <c r="G4459" s="3">
        <v>26</v>
      </c>
      <c r="H4459" s="57"/>
    </row>
    <row r="4460" spans="1:8">
      <c r="A4460" s="57"/>
      <c r="B4460" s="57"/>
      <c r="C4460" s="176">
        <v>42282.405599999998</v>
      </c>
      <c r="D4460" s="3" t="s">
        <v>447</v>
      </c>
      <c r="E4460" s="3" t="s">
        <v>110</v>
      </c>
      <c r="F4460" s="3" t="str">
        <f t="shared" si="69"/>
        <v>Retail</v>
      </c>
      <c r="G4460" s="3">
        <v>7</v>
      </c>
      <c r="H4460" s="57"/>
    </row>
    <row r="4461" spans="1:8">
      <c r="A4461" s="57"/>
      <c r="B4461" s="57"/>
      <c r="C4461" s="176">
        <v>42184.138899999998</v>
      </c>
      <c r="D4461" s="3" t="s">
        <v>446</v>
      </c>
      <c r="E4461" s="3" t="s">
        <v>114</v>
      </c>
      <c r="F4461" s="3" t="str">
        <f t="shared" si="69"/>
        <v>Retail</v>
      </c>
      <c r="G4461" s="3">
        <v>5</v>
      </c>
      <c r="H4461" s="57"/>
    </row>
    <row r="4462" spans="1:8">
      <c r="A4462" s="57"/>
      <c r="B4462" s="57"/>
      <c r="C4462" s="176">
        <v>42343.870799999997</v>
      </c>
      <c r="D4462" s="3" t="s">
        <v>446</v>
      </c>
      <c r="E4462" s="3" t="s">
        <v>9</v>
      </c>
      <c r="F4462" s="3" t="str">
        <f t="shared" si="69"/>
        <v>Wholesale</v>
      </c>
      <c r="G4462" s="3">
        <v>55</v>
      </c>
      <c r="H4462" s="57"/>
    </row>
    <row r="4463" spans="1:8">
      <c r="A4463" s="57"/>
      <c r="B4463" s="57"/>
      <c r="C4463" s="176">
        <v>42180.939599999998</v>
      </c>
      <c r="D4463" s="3" t="s">
        <v>446</v>
      </c>
      <c r="E4463" s="3" t="s">
        <v>452</v>
      </c>
      <c r="F4463" s="3" t="str">
        <f t="shared" si="69"/>
        <v>Retail</v>
      </c>
      <c r="G4463" s="3">
        <v>5</v>
      </c>
      <c r="H4463" s="57"/>
    </row>
    <row r="4464" spans="1:8">
      <c r="A4464" s="57"/>
      <c r="B4464" s="57"/>
      <c r="C4464" s="176">
        <v>41982.154900000001</v>
      </c>
      <c r="D4464" s="3" t="s">
        <v>446</v>
      </c>
      <c r="E4464" s="3" t="s">
        <v>453</v>
      </c>
      <c r="F4464" s="3" t="str">
        <f t="shared" si="69"/>
        <v>Wholesale</v>
      </c>
      <c r="G4464" s="3">
        <v>41</v>
      </c>
      <c r="H4464" s="57"/>
    </row>
    <row r="4465" spans="1:8">
      <c r="A4465" s="57"/>
      <c r="B4465" s="57"/>
      <c r="C4465" s="176">
        <v>41984.553500000002</v>
      </c>
      <c r="D4465" s="3" t="s">
        <v>447</v>
      </c>
      <c r="E4465" s="3" t="s">
        <v>454</v>
      </c>
      <c r="F4465" s="3" t="str">
        <f t="shared" si="69"/>
        <v>Retail</v>
      </c>
      <c r="G4465" s="3">
        <v>5</v>
      </c>
      <c r="H4465" s="57"/>
    </row>
    <row r="4466" spans="1:8">
      <c r="A4466" s="57"/>
      <c r="B4466" s="57"/>
      <c r="C4466" s="176">
        <v>41992.764600000002</v>
      </c>
      <c r="D4466" s="3" t="s">
        <v>449</v>
      </c>
      <c r="E4466" s="3" t="s">
        <v>451</v>
      </c>
      <c r="F4466" s="3" t="str">
        <f t="shared" si="69"/>
        <v>Retail</v>
      </c>
      <c r="G4466" s="3">
        <v>4</v>
      </c>
      <c r="H4466" s="57"/>
    </row>
    <row r="4467" spans="1:8">
      <c r="A4467" s="57"/>
      <c r="B4467" s="57"/>
      <c r="C4467" s="176">
        <v>42126.156900000002</v>
      </c>
      <c r="D4467" s="3" t="s">
        <v>445</v>
      </c>
      <c r="E4467" s="3" t="s">
        <v>457</v>
      </c>
      <c r="F4467" s="3" t="str">
        <f t="shared" si="69"/>
        <v>Retail</v>
      </c>
      <c r="G4467" s="3">
        <v>4</v>
      </c>
      <c r="H4467" s="57"/>
    </row>
    <row r="4468" spans="1:8">
      <c r="A4468" s="57"/>
      <c r="B4468" s="57"/>
      <c r="C4468" s="176">
        <v>41986.746500000001</v>
      </c>
      <c r="D4468" s="3" t="s">
        <v>446</v>
      </c>
      <c r="E4468" s="3" t="s">
        <v>8</v>
      </c>
      <c r="F4468" s="3" t="str">
        <f t="shared" si="69"/>
        <v>Wholesale</v>
      </c>
      <c r="G4468" s="3">
        <v>33</v>
      </c>
      <c r="H4468" s="57"/>
    </row>
    <row r="4469" spans="1:8">
      <c r="A4469" s="57"/>
      <c r="B4469" s="57"/>
      <c r="C4469" s="176">
        <v>42185.552100000001</v>
      </c>
      <c r="D4469" s="3" t="s">
        <v>447</v>
      </c>
      <c r="E4469" s="3" t="s">
        <v>6</v>
      </c>
      <c r="F4469" s="3" t="str">
        <f t="shared" si="69"/>
        <v>Wholesale</v>
      </c>
      <c r="G4469" s="3">
        <v>37</v>
      </c>
      <c r="H4469" s="57"/>
    </row>
    <row r="4470" spans="1:8">
      <c r="A4470" s="57"/>
      <c r="B4470" s="57"/>
      <c r="C4470" s="176">
        <v>42181.218800000002</v>
      </c>
      <c r="D4470" s="3" t="s">
        <v>446</v>
      </c>
      <c r="E4470" s="3" t="s">
        <v>461</v>
      </c>
      <c r="F4470" s="3" t="str">
        <f t="shared" si="69"/>
        <v>Retail</v>
      </c>
      <c r="G4470" s="3">
        <v>1</v>
      </c>
      <c r="H4470" s="57"/>
    </row>
    <row r="4471" spans="1:8">
      <c r="A4471" s="57"/>
      <c r="B4471" s="57"/>
      <c r="C4471" s="176">
        <v>42237.396500000003</v>
      </c>
      <c r="D4471" s="3" t="s">
        <v>445</v>
      </c>
      <c r="E4471" s="3" t="s">
        <v>453</v>
      </c>
      <c r="F4471" s="3" t="str">
        <f t="shared" si="69"/>
        <v>Wholesale</v>
      </c>
      <c r="G4471" s="3">
        <v>60</v>
      </c>
      <c r="H4471" s="57"/>
    </row>
    <row r="4472" spans="1:8">
      <c r="A4472" s="57"/>
      <c r="B4472" s="57"/>
      <c r="C4472" s="176">
        <v>42109.127099999998</v>
      </c>
      <c r="D4472" s="3" t="s">
        <v>446</v>
      </c>
      <c r="E4472" s="3" t="s">
        <v>448</v>
      </c>
      <c r="F4472" s="3" t="str">
        <f t="shared" si="69"/>
        <v>Retail</v>
      </c>
      <c r="G4472" s="3">
        <v>1</v>
      </c>
      <c r="H4472" s="57"/>
    </row>
    <row r="4473" spans="1:8">
      <c r="A4473" s="57"/>
      <c r="B4473" s="57"/>
      <c r="C4473" s="176">
        <v>41983.106299999999</v>
      </c>
      <c r="D4473" s="3" t="s">
        <v>446</v>
      </c>
      <c r="E4473" s="3" t="s">
        <v>453</v>
      </c>
      <c r="F4473" s="3" t="str">
        <f t="shared" si="69"/>
        <v>Wholesale</v>
      </c>
      <c r="G4473" s="3">
        <v>33</v>
      </c>
      <c r="H4473" s="57"/>
    </row>
    <row r="4474" spans="1:8">
      <c r="A4474" s="57"/>
      <c r="B4474" s="57"/>
      <c r="C4474" s="176">
        <v>42199.091699999997</v>
      </c>
      <c r="D4474" s="3" t="s">
        <v>445</v>
      </c>
      <c r="E4474" s="3" t="s">
        <v>453</v>
      </c>
      <c r="F4474" s="3" t="str">
        <f t="shared" si="69"/>
        <v>Wholesale</v>
      </c>
      <c r="G4474" s="3">
        <v>38</v>
      </c>
      <c r="H4474" s="57"/>
    </row>
    <row r="4475" spans="1:8">
      <c r="A4475" s="57"/>
      <c r="B4475" s="57"/>
      <c r="C4475" s="176">
        <v>42150.496500000001</v>
      </c>
      <c r="D4475" s="3" t="s">
        <v>445</v>
      </c>
      <c r="E4475" s="3" t="s">
        <v>112</v>
      </c>
      <c r="F4475" s="3" t="str">
        <f t="shared" si="69"/>
        <v>Wholesale</v>
      </c>
      <c r="G4475" s="3">
        <v>42</v>
      </c>
      <c r="H4475" s="57"/>
    </row>
    <row r="4476" spans="1:8">
      <c r="A4476" s="57"/>
      <c r="B4476" s="57"/>
      <c r="C4476" s="176">
        <v>42123.529900000001</v>
      </c>
      <c r="D4476" s="3" t="s">
        <v>447</v>
      </c>
      <c r="E4476" s="3" t="s">
        <v>453</v>
      </c>
      <c r="F4476" s="3" t="str">
        <f t="shared" si="69"/>
        <v>Retail</v>
      </c>
      <c r="G4476" s="3">
        <v>7</v>
      </c>
      <c r="H4476" s="57"/>
    </row>
    <row r="4477" spans="1:8">
      <c r="A4477" s="57"/>
      <c r="B4477" s="57"/>
      <c r="C4477" s="176">
        <v>42334.099300000002</v>
      </c>
      <c r="D4477" s="3" t="s">
        <v>445</v>
      </c>
      <c r="E4477" s="3" t="s">
        <v>110</v>
      </c>
      <c r="F4477" s="3" t="str">
        <f t="shared" si="69"/>
        <v>Retail</v>
      </c>
      <c r="G4477" s="3">
        <v>1</v>
      </c>
      <c r="H4477" s="57"/>
    </row>
    <row r="4478" spans="1:8">
      <c r="A4478" s="57"/>
      <c r="B4478" s="57"/>
      <c r="C4478" s="176">
        <v>42131.1014</v>
      </c>
      <c r="D4478" s="3" t="s">
        <v>445</v>
      </c>
      <c r="E4478" s="3" t="s">
        <v>453</v>
      </c>
      <c r="F4478" s="3" t="str">
        <f t="shared" si="69"/>
        <v>Retail</v>
      </c>
      <c r="G4478" s="3">
        <v>4</v>
      </c>
      <c r="H4478" s="57"/>
    </row>
    <row r="4479" spans="1:8">
      <c r="A4479" s="57"/>
      <c r="B4479" s="57"/>
      <c r="C4479" s="176">
        <v>42191.532599999999</v>
      </c>
      <c r="D4479" s="3" t="s">
        <v>445</v>
      </c>
      <c r="E4479" s="3" t="s">
        <v>453</v>
      </c>
      <c r="F4479" s="3" t="str">
        <f t="shared" si="69"/>
        <v>Retail</v>
      </c>
      <c r="G4479" s="3">
        <v>3</v>
      </c>
      <c r="H4479" s="57"/>
    </row>
    <row r="4480" spans="1:8">
      <c r="A4480" s="57"/>
      <c r="B4480" s="57"/>
      <c r="C4480" s="176">
        <v>42018.1708</v>
      </c>
      <c r="D4480" s="3" t="s">
        <v>446</v>
      </c>
      <c r="E4480" s="3" t="s">
        <v>453</v>
      </c>
      <c r="F4480" s="3" t="str">
        <f t="shared" si="69"/>
        <v>Wholesale</v>
      </c>
      <c r="G4480" s="3">
        <v>36</v>
      </c>
      <c r="H4480" s="57"/>
    </row>
    <row r="4481" spans="1:8">
      <c r="A4481" s="57"/>
      <c r="B4481" s="57"/>
      <c r="C4481" s="176">
        <v>42181.448600000003</v>
      </c>
      <c r="D4481" s="3" t="s">
        <v>445</v>
      </c>
      <c r="E4481" s="3" t="s">
        <v>312</v>
      </c>
      <c r="F4481" s="3" t="str">
        <f t="shared" si="69"/>
        <v>Retail</v>
      </c>
      <c r="G4481" s="3">
        <v>3</v>
      </c>
      <c r="H4481" s="57"/>
    </row>
    <row r="4482" spans="1:8">
      <c r="A4482" s="57"/>
      <c r="B4482" s="57"/>
      <c r="C4482" s="176">
        <v>42348.784</v>
      </c>
      <c r="D4482" s="3" t="s">
        <v>449</v>
      </c>
      <c r="E4482" s="3" t="s">
        <v>461</v>
      </c>
      <c r="F4482" s="3" t="str">
        <f t="shared" si="69"/>
        <v>Wholesale</v>
      </c>
      <c r="G4482" s="3">
        <v>59</v>
      </c>
      <c r="H4482" s="57"/>
    </row>
    <row r="4483" spans="1:8">
      <c r="A4483" s="57"/>
      <c r="B4483" s="57"/>
      <c r="C4483" s="176">
        <v>42352.146500000003</v>
      </c>
      <c r="D4483" s="3" t="s">
        <v>445</v>
      </c>
      <c r="E4483" s="3" t="s">
        <v>448</v>
      </c>
      <c r="F4483" s="3" t="str">
        <f t="shared" si="69"/>
        <v>Retail</v>
      </c>
      <c r="G4483" s="3">
        <v>2</v>
      </c>
      <c r="H4483" s="57"/>
    </row>
    <row r="4484" spans="1:8">
      <c r="A4484" s="57"/>
      <c r="B4484" s="57"/>
      <c r="C4484" s="176">
        <v>41979.45</v>
      </c>
      <c r="D4484" s="3" t="s">
        <v>449</v>
      </c>
      <c r="E4484" s="3" t="s">
        <v>453</v>
      </c>
      <c r="F4484" s="3" t="str">
        <f t="shared" si="69"/>
        <v>Wholesale</v>
      </c>
      <c r="G4484" s="3">
        <v>89</v>
      </c>
      <c r="H4484" s="57"/>
    </row>
    <row r="4485" spans="1:8">
      <c r="A4485" s="57"/>
      <c r="B4485" s="57"/>
      <c r="C4485" s="176">
        <v>42252.563199999997</v>
      </c>
      <c r="D4485" s="3" t="s">
        <v>446</v>
      </c>
      <c r="E4485" s="3" t="s">
        <v>453</v>
      </c>
      <c r="F4485" s="3" t="str">
        <f t="shared" si="69"/>
        <v>Wholesale</v>
      </c>
      <c r="G4485" s="3">
        <v>66</v>
      </c>
      <c r="H4485" s="57"/>
    </row>
    <row r="4486" spans="1:8">
      <c r="A4486" s="57"/>
      <c r="B4486" s="57"/>
      <c r="C4486" s="176">
        <v>42158.519399999997</v>
      </c>
      <c r="D4486" s="3" t="s">
        <v>445</v>
      </c>
      <c r="E4486" s="3" t="s">
        <v>6</v>
      </c>
      <c r="F4486" s="3" t="str">
        <f t="shared" si="69"/>
        <v>Retail</v>
      </c>
      <c r="G4486" s="3">
        <v>3</v>
      </c>
      <c r="H4486" s="57"/>
    </row>
    <row r="4487" spans="1:8">
      <c r="A4487" s="57"/>
      <c r="B4487" s="57"/>
      <c r="C4487" s="176">
        <v>41979.490299999998</v>
      </c>
      <c r="D4487" s="3" t="s">
        <v>446</v>
      </c>
      <c r="E4487" s="3" t="s">
        <v>453</v>
      </c>
      <c r="F4487" s="3" t="str">
        <f t="shared" si="69"/>
        <v>Wholesale</v>
      </c>
      <c r="G4487" s="3">
        <v>40</v>
      </c>
      <c r="H4487" s="57"/>
    </row>
    <row r="4488" spans="1:8">
      <c r="A4488" s="57"/>
      <c r="B4488" s="57"/>
      <c r="C4488" s="176">
        <v>42171.512499999997</v>
      </c>
      <c r="D4488" s="3" t="s">
        <v>445</v>
      </c>
      <c r="E4488" s="3" t="s">
        <v>10</v>
      </c>
      <c r="F4488" s="3" t="str">
        <f t="shared" si="69"/>
        <v>Wholesale</v>
      </c>
      <c r="G4488" s="3">
        <v>113</v>
      </c>
      <c r="H4488" s="57"/>
    </row>
    <row r="4489" spans="1:8">
      <c r="A4489" s="57"/>
      <c r="B4489" s="57"/>
      <c r="C4489" s="176">
        <v>42206.771500000003</v>
      </c>
      <c r="D4489" s="3" t="s">
        <v>447</v>
      </c>
      <c r="E4489" s="3" t="s">
        <v>454</v>
      </c>
      <c r="F4489" s="3" t="str">
        <f t="shared" si="69"/>
        <v>Retail</v>
      </c>
      <c r="G4489" s="3">
        <v>1</v>
      </c>
      <c r="H4489" s="57"/>
    </row>
    <row r="4490" spans="1:8">
      <c r="A4490" s="57"/>
      <c r="B4490" s="57"/>
      <c r="C4490" s="176">
        <v>42362.4931</v>
      </c>
      <c r="D4490" s="3" t="s">
        <v>449</v>
      </c>
      <c r="E4490" s="3" t="s">
        <v>312</v>
      </c>
      <c r="F4490" s="3" t="str">
        <f t="shared" ref="F4490:F4553" si="70">IF(G4490&lt;10,"Retail","Wholesale")</f>
        <v>Retail</v>
      </c>
      <c r="G4490" s="3">
        <v>7</v>
      </c>
      <c r="H4490" s="57"/>
    </row>
    <row r="4491" spans="1:8">
      <c r="A4491" s="57"/>
      <c r="B4491" s="57"/>
      <c r="C4491" s="176">
        <v>42246.493799999997</v>
      </c>
      <c r="D4491" s="3" t="s">
        <v>445</v>
      </c>
      <c r="E4491" s="3" t="s">
        <v>453</v>
      </c>
      <c r="F4491" s="3" t="str">
        <f t="shared" si="70"/>
        <v>Retail</v>
      </c>
      <c r="G4491" s="3">
        <v>1</v>
      </c>
      <c r="H4491" s="57"/>
    </row>
    <row r="4492" spans="1:8">
      <c r="A4492" s="57"/>
      <c r="B4492" s="57"/>
      <c r="C4492" s="176">
        <v>42235.181299999997</v>
      </c>
      <c r="D4492" s="3" t="s">
        <v>445</v>
      </c>
      <c r="E4492" s="3" t="s">
        <v>312</v>
      </c>
      <c r="F4492" s="3" t="str">
        <f t="shared" si="70"/>
        <v>Wholesale</v>
      </c>
      <c r="G4492" s="3">
        <v>51</v>
      </c>
      <c r="H4492" s="57"/>
    </row>
    <row r="4493" spans="1:8">
      <c r="A4493" s="57"/>
      <c r="B4493" s="57"/>
      <c r="C4493" s="176">
        <v>42315.536099999998</v>
      </c>
      <c r="D4493" s="3" t="s">
        <v>446</v>
      </c>
      <c r="E4493" s="3" t="s">
        <v>453</v>
      </c>
      <c r="F4493" s="3" t="str">
        <f t="shared" si="70"/>
        <v>Retail</v>
      </c>
      <c r="G4493" s="3">
        <v>4</v>
      </c>
      <c r="H4493" s="57"/>
    </row>
    <row r="4494" spans="1:8">
      <c r="A4494" s="57"/>
      <c r="B4494" s="57"/>
      <c r="C4494" s="176">
        <v>42335.7333</v>
      </c>
      <c r="D4494" s="3" t="s">
        <v>445</v>
      </c>
      <c r="E4494" s="3" t="s">
        <v>10</v>
      </c>
      <c r="F4494" s="3" t="str">
        <f t="shared" si="70"/>
        <v>Wholesale</v>
      </c>
      <c r="G4494" s="3">
        <v>61</v>
      </c>
      <c r="H4494" s="57"/>
    </row>
    <row r="4495" spans="1:8">
      <c r="A4495" s="57"/>
      <c r="B4495" s="57"/>
      <c r="C4495" s="176">
        <v>41989.8681</v>
      </c>
      <c r="D4495" s="3" t="s">
        <v>447</v>
      </c>
      <c r="E4495" s="3" t="s">
        <v>453</v>
      </c>
      <c r="F4495" s="3" t="str">
        <f t="shared" si="70"/>
        <v>Retail</v>
      </c>
      <c r="G4495" s="3">
        <v>1</v>
      </c>
      <c r="H4495" s="57"/>
    </row>
    <row r="4496" spans="1:8">
      <c r="A4496" s="57"/>
      <c r="B4496" s="57"/>
      <c r="C4496" s="176">
        <v>42166.763200000001</v>
      </c>
      <c r="D4496" s="3" t="s">
        <v>447</v>
      </c>
      <c r="E4496" s="3" t="s">
        <v>453</v>
      </c>
      <c r="F4496" s="3" t="str">
        <f t="shared" si="70"/>
        <v>Retail</v>
      </c>
      <c r="G4496" s="3">
        <v>2</v>
      </c>
      <c r="H4496" s="57"/>
    </row>
    <row r="4497" spans="1:8">
      <c r="A4497" s="57"/>
      <c r="B4497" s="57"/>
      <c r="C4497" s="176">
        <v>42197.954899999997</v>
      </c>
      <c r="D4497" s="3" t="s">
        <v>447</v>
      </c>
      <c r="E4497" s="3" t="s">
        <v>461</v>
      </c>
      <c r="F4497" s="3" t="str">
        <f t="shared" si="70"/>
        <v>Retail</v>
      </c>
      <c r="G4497" s="3">
        <v>1</v>
      </c>
      <c r="H4497" s="57"/>
    </row>
    <row r="4498" spans="1:8">
      <c r="A4498" s="57"/>
      <c r="B4498" s="57"/>
      <c r="C4498" s="176">
        <v>41984.486100000002</v>
      </c>
      <c r="D4498" s="3" t="s">
        <v>445</v>
      </c>
      <c r="E4498" s="3" t="s">
        <v>110</v>
      </c>
      <c r="F4498" s="3" t="str">
        <f t="shared" si="70"/>
        <v>Retail</v>
      </c>
      <c r="G4498" s="3">
        <v>1</v>
      </c>
      <c r="H4498" s="57"/>
    </row>
    <row r="4499" spans="1:8">
      <c r="A4499" s="57"/>
      <c r="B4499" s="57"/>
      <c r="C4499" s="176">
        <v>41981.496500000001</v>
      </c>
      <c r="D4499" s="3" t="s">
        <v>447</v>
      </c>
      <c r="E4499" s="3" t="s">
        <v>453</v>
      </c>
      <c r="F4499" s="3" t="str">
        <f t="shared" si="70"/>
        <v>Retail</v>
      </c>
      <c r="G4499" s="3">
        <v>6</v>
      </c>
      <c r="H4499" s="57"/>
    </row>
    <row r="4500" spans="1:8">
      <c r="A4500" s="57"/>
      <c r="B4500" s="57"/>
      <c r="C4500" s="176">
        <v>42353.489600000001</v>
      </c>
      <c r="D4500" s="3" t="s">
        <v>445</v>
      </c>
      <c r="E4500" s="3" t="s">
        <v>7</v>
      </c>
      <c r="F4500" s="3" t="str">
        <f t="shared" si="70"/>
        <v>Wholesale</v>
      </c>
      <c r="G4500" s="3">
        <v>71</v>
      </c>
      <c r="H4500" s="57"/>
    </row>
    <row r="4501" spans="1:8">
      <c r="A4501" s="57"/>
      <c r="B4501" s="57"/>
      <c r="C4501" s="176">
        <v>42219.755599999997</v>
      </c>
      <c r="D4501" s="3" t="s">
        <v>446</v>
      </c>
      <c r="E4501" s="3" t="s">
        <v>312</v>
      </c>
      <c r="F4501" s="3" t="str">
        <f t="shared" si="70"/>
        <v>Retail</v>
      </c>
      <c r="G4501" s="3">
        <v>6</v>
      </c>
      <c r="H4501" s="57"/>
    </row>
    <row r="4502" spans="1:8">
      <c r="A4502" s="57"/>
      <c r="B4502" s="57"/>
      <c r="C4502" s="176">
        <v>42336.507599999997</v>
      </c>
      <c r="D4502" s="3" t="s">
        <v>449</v>
      </c>
      <c r="E4502" s="3" t="s">
        <v>453</v>
      </c>
      <c r="F4502" s="3" t="str">
        <f t="shared" si="70"/>
        <v>Wholesale</v>
      </c>
      <c r="G4502" s="3">
        <v>72</v>
      </c>
      <c r="H4502" s="57"/>
    </row>
    <row r="4503" spans="1:8">
      <c r="A4503" s="57"/>
      <c r="B4503" s="57"/>
      <c r="C4503" s="176">
        <v>42350.686800000003</v>
      </c>
      <c r="D4503" s="3" t="s">
        <v>445</v>
      </c>
      <c r="E4503" s="3" t="s">
        <v>453</v>
      </c>
      <c r="F4503" s="3" t="str">
        <f t="shared" si="70"/>
        <v>Wholesale</v>
      </c>
      <c r="G4503" s="3">
        <v>64</v>
      </c>
      <c r="H4503" s="57"/>
    </row>
    <row r="4504" spans="1:8">
      <c r="A4504" s="57"/>
      <c r="B4504" s="57"/>
      <c r="C4504" s="176">
        <v>41985.224300000002</v>
      </c>
      <c r="D4504" s="3" t="s">
        <v>445</v>
      </c>
      <c r="E4504" s="3" t="s">
        <v>453</v>
      </c>
      <c r="F4504" s="3" t="str">
        <f t="shared" si="70"/>
        <v>Wholesale</v>
      </c>
      <c r="G4504" s="3">
        <v>26</v>
      </c>
      <c r="H4504" s="57"/>
    </row>
    <row r="4505" spans="1:8">
      <c r="A4505" s="57"/>
      <c r="B4505" s="57"/>
      <c r="C4505" s="176">
        <v>42337.736100000002</v>
      </c>
      <c r="D4505" s="3" t="s">
        <v>445</v>
      </c>
      <c r="E4505" s="3" t="s">
        <v>453</v>
      </c>
      <c r="F4505" s="3" t="str">
        <f t="shared" si="70"/>
        <v>Wholesale</v>
      </c>
      <c r="G4505" s="3">
        <v>33</v>
      </c>
      <c r="H4505" s="57"/>
    </row>
    <row r="4506" spans="1:8">
      <c r="A4506" s="57"/>
      <c r="B4506" s="57"/>
      <c r="C4506" s="176">
        <v>42250.511100000003</v>
      </c>
      <c r="D4506" s="3" t="s">
        <v>449</v>
      </c>
      <c r="E4506" s="3" t="s">
        <v>461</v>
      </c>
      <c r="F4506" s="3" t="str">
        <f t="shared" si="70"/>
        <v>Retail</v>
      </c>
      <c r="G4506" s="3">
        <v>7</v>
      </c>
      <c r="H4506" s="57"/>
    </row>
    <row r="4507" spans="1:8">
      <c r="A4507" s="57"/>
      <c r="B4507" s="57"/>
      <c r="C4507" s="176">
        <v>42230.510399999999</v>
      </c>
      <c r="D4507" s="3" t="s">
        <v>447</v>
      </c>
      <c r="E4507" s="3" t="s">
        <v>453</v>
      </c>
      <c r="F4507" s="3" t="str">
        <f t="shared" si="70"/>
        <v>Retail</v>
      </c>
      <c r="G4507" s="3">
        <v>6</v>
      </c>
      <c r="H4507" s="57"/>
    </row>
    <row r="4508" spans="1:8">
      <c r="A4508" s="57"/>
      <c r="B4508" s="57"/>
      <c r="C4508" s="176">
        <v>42063.742400000003</v>
      </c>
      <c r="D4508" s="3" t="s">
        <v>445</v>
      </c>
      <c r="E4508" s="3" t="s">
        <v>459</v>
      </c>
      <c r="F4508" s="3" t="str">
        <f t="shared" si="70"/>
        <v>Retail</v>
      </c>
      <c r="G4508" s="3">
        <v>4</v>
      </c>
      <c r="H4508" s="57"/>
    </row>
    <row r="4509" spans="1:8">
      <c r="A4509" s="57"/>
      <c r="B4509" s="57"/>
      <c r="C4509" s="176">
        <v>41984.527099999999</v>
      </c>
      <c r="D4509" s="3" t="s">
        <v>445</v>
      </c>
      <c r="E4509" s="3" t="s">
        <v>10</v>
      </c>
      <c r="F4509" s="3" t="str">
        <f t="shared" si="70"/>
        <v>Wholesale</v>
      </c>
      <c r="G4509" s="3">
        <v>40</v>
      </c>
      <c r="H4509" s="57"/>
    </row>
    <row r="4510" spans="1:8">
      <c r="A4510" s="57"/>
      <c r="B4510" s="57"/>
      <c r="C4510" s="176">
        <v>42340.513899999998</v>
      </c>
      <c r="D4510" s="3" t="s">
        <v>445</v>
      </c>
      <c r="E4510" s="3" t="s">
        <v>453</v>
      </c>
      <c r="F4510" s="3" t="str">
        <f t="shared" si="70"/>
        <v>Wholesale</v>
      </c>
      <c r="G4510" s="3">
        <v>43</v>
      </c>
      <c r="H4510" s="57"/>
    </row>
    <row r="4511" spans="1:8">
      <c r="A4511" s="57"/>
      <c r="B4511" s="57"/>
      <c r="C4511" s="176">
        <v>42231.106899999999</v>
      </c>
      <c r="D4511" s="3" t="s">
        <v>445</v>
      </c>
      <c r="E4511" s="3" t="s">
        <v>6</v>
      </c>
      <c r="F4511" s="3" t="str">
        <f t="shared" si="70"/>
        <v>Wholesale</v>
      </c>
      <c r="G4511" s="3">
        <v>37</v>
      </c>
      <c r="H4511" s="57"/>
    </row>
    <row r="4512" spans="1:8">
      <c r="A4512" s="57"/>
      <c r="B4512" s="57"/>
      <c r="C4512" s="176">
        <v>42200.697899999999</v>
      </c>
      <c r="D4512" s="3" t="s">
        <v>447</v>
      </c>
      <c r="E4512" s="3" t="s">
        <v>453</v>
      </c>
      <c r="F4512" s="3" t="str">
        <f t="shared" si="70"/>
        <v>Retail</v>
      </c>
      <c r="G4512" s="3">
        <v>3</v>
      </c>
      <c r="H4512" s="57"/>
    </row>
    <row r="4513" spans="1:8">
      <c r="A4513" s="57"/>
      <c r="B4513" s="57"/>
      <c r="C4513" s="176">
        <v>42342.713900000002</v>
      </c>
      <c r="D4513" s="3" t="s">
        <v>445</v>
      </c>
      <c r="E4513" s="3" t="s">
        <v>453</v>
      </c>
      <c r="F4513" s="3" t="str">
        <f t="shared" si="70"/>
        <v>Retail</v>
      </c>
      <c r="G4513" s="3">
        <v>3</v>
      </c>
      <c r="H4513" s="57"/>
    </row>
    <row r="4514" spans="1:8">
      <c r="A4514" s="57"/>
      <c r="B4514" s="57"/>
      <c r="C4514" s="176">
        <v>41983.679900000003</v>
      </c>
      <c r="D4514" s="3" t="s">
        <v>445</v>
      </c>
      <c r="E4514" s="3" t="s">
        <v>453</v>
      </c>
      <c r="F4514" s="3" t="str">
        <f t="shared" si="70"/>
        <v>Wholesale</v>
      </c>
      <c r="G4514" s="3">
        <v>70</v>
      </c>
      <c r="H4514" s="57"/>
    </row>
    <row r="4515" spans="1:8">
      <c r="A4515" s="57"/>
      <c r="B4515" s="57"/>
      <c r="C4515" s="176">
        <v>42286.027800000003</v>
      </c>
      <c r="D4515" s="3" t="s">
        <v>445</v>
      </c>
      <c r="E4515" s="3" t="s">
        <v>112</v>
      </c>
      <c r="F4515" s="3" t="str">
        <f t="shared" si="70"/>
        <v>Wholesale</v>
      </c>
      <c r="G4515" s="3">
        <v>52</v>
      </c>
      <c r="H4515" s="57"/>
    </row>
    <row r="4516" spans="1:8">
      <c r="A4516" s="57"/>
      <c r="B4516" s="57"/>
      <c r="C4516" s="176">
        <v>42357.459699999999</v>
      </c>
      <c r="D4516" s="3" t="s">
        <v>446</v>
      </c>
      <c r="E4516" s="3" t="s">
        <v>112</v>
      </c>
      <c r="F4516" s="3" t="str">
        <f t="shared" si="70"/>
        <v>Retail</v>
      </c>
      <c r="G4516" s="3">
        <v>2</v>
      </c>
      <c r="H4516" s="57"/>
    </row>
    <row r="4517" spans="1:8">
      <c r="A4517" s="57"/>
      <c r="B4517" s="57"/>
      <c r="C4517" s="176">
        <v>42261.223599999998</v>
      </c>
      <c r="D4517" s="3" t="s">
        <v>445</v>
      </c>
      <c r="E4517" s="3" t="s">
        <v>110</v>
      </c>
      <c r="F4517" s="3" t="str">
        <f t="shared" si="70"/>
        <v>Retail</v>
      </c>
      <c r="G4517" s="3">
        <v>2</v>
      </c>
      <c r="H4517" s="57"/>
    </row>
    <row r="4518" spans="1:8">
      <c r="A4518" s="57"/>
      <c r="B4518" s="57"/>
      <c r="C4518" s="176">
        <v>42278.490299999998</v>
      </c>
      <c r="D4518" s="3" t="s">
        <v>449</v>
      </c>
      <c r="E4518" s="3" t="s">
        <v>461</v>
      </c>
      <c r="F4518" s="3" t="str">
        <f t="shared" si="70"/>
        <v>Retail</v>
      </c>
      <c r="G4518" s="3">
        <v>2</v>
      </c>
      <c r="H4518" s="57"/>
    </row>
    <row r="4519" spans="1:8">
      <c r="A4519" s="57"/>
      <c r="B4519" s="57"/>
      <c r="C4519" s="176">
        <v>42170.700700000001</v>
      </c>
      <c r="D4519" s="3" t="s">
        <v>447</v>
      </c>
      <c r="E4519" s="3" t="s">
        <v>451</v>
      </c>
      <c r="F4519" s="3" t="str">
        <f t="shared" si="70"/>
        <v>Retail</v>
      </c>
      <c r="G4519" s="3">
        <v>3</v>
      </c>
      <c r="H4519" s="57"/>
    </row>
    <row r="4520" spans="1:8">
      <c r="A4520" s="57"/>
      <c r="B4520" s="57"/>
      <c r="C4520" s="176">
        <v>42029.142399999997</v>
      </c>
      <c r="D4520" s="3" t="s">
        <v>449</v>
      </c>
      <c r="E4520" s="3" t="s">
        <v>7</v>
      </c>
      <c r="F4520" s="3" t="str">
        <f t="shared" si="70"/>
        <v>Wholesale</v>
      </c>
      <c r="G4520" s="3">
        <v>36</v>
      </c>
      <c r="H4520" s="57"/>
    </row>
    <row r="4521" spans="1:8">
      <c r="A4521" s="57"/>
      <c r="B4521" s="57"/>
      <c r="C4521" s="176">
        <v>42344.5236</v>
      </c>
      <c r="D4521" s="3" t="s">
        <v>445</v>
      </c>
      <c r="E4521" s="3" t="s">
        <v>114</v>
      </c>
      <c r="F4521" s="3" t="str">
        <f t="shared" si="70"/>
        <v>Retail</v>
      </c>
      <c r="G4521" s="3">
        <v>3</v>
      </c>
      <c r="H4521" s="57"/>
    </row>
    <row r="4522" spans="1:8">
      <c r="A4522" s="57"/>
      <c r="B4522" s="57"/>
      <c r="C4522" s="176">
        <v>42160.103499999997</v>
      </c>
      <c r="D4522" s="3" t="s">
        <v>445</v>
      </c>
      <c r="E4522" s="3" t="s">
        <v>10</v>
      </c>
      <c r="F4522" s="3" t="str">
        <f t="shared" si="70"/>
        <v>Wholesale</v>
      </c>
      <c r="G4522" s="3">
        <v>38</v>
      </c>
      <c r="H4522" s="57"/>
    </row>
    <row r="4523" spans="1:8">
      <c r="A4523" s="57"/>
      <c r="B4523" s="57"/>
      <c r="C4523" s="176">
        <v>42156.469400000002</v>
      </c>
      <c r="D4523" s="3" t="s">
        <v>446</v>
      </c>
      <c r="E4523" s="3" t="s">
        <v>453</v>
      </c>
      <c r="F4523" s="3" t="str">
        <f t="shared" si="70"/>
        <v>Retail</v>
      </c>
      <c r="G4523" s="3">
        <v>1</v>
      </c>
      <c r="H4523" s="57"/>
    </row>
    <row r="4524" spans="1:8">
      <c r="A4524" s="57"/>
      <c r="B4524" s="57"/>
      <c r="C4524" s="176">
        <v>42109.547899999998</v>
      </c>
      <c r="D4524" s="3" t="s">
        <v>447</v>
      </c>
      <c r="E4524" s="3" t="s">
        <v>454</v>
      </c>
      <c r="F4524" s="3" t="str">
        <f t="shared" si="70"/>
        <v>Retail</v>
      </c>
      <c r="G4524" s="3">
        <v>2</v>
      </c>
      <c r="H4524" s="57"/>
    </row>
    <row r="4525" spans="1:8">
      <c r="A4525" s="57"/>
      <c r="B4525" s="57"/>
      <c r="C4525" s="176">
        <v>41982.4951</v>
      </c>
      <c r="D4525" s="3" t="s">
        <v>447</v>
      </c>
      <c r="E4525" s="3" t="s">
        <v>453</v>
      </c>
      <c r="F4525" s="3" t="str">
        <f t="shared" si="70"/>
        <v>Retail</v>
      </c>
      <c r="G4525" s="3">
        <v>3</v>
      </c>
      <c r="H4525" s="57"/>
    </row>
    <row r="4526" spans="1:8">
      <c r="A4526" s="57"/>
      <c r="B4526" s="57"/>
      <c r="C4526" s="176">
        <v>42249.5576</v>
      </c>
      <c r="D4526" s="3" t="s">
        <v>445</v>
      </c>
      <c r="E4526" s="3" t="s">
        <v>453</v>
      </c>
      <c r="F4526" s="3" t="str">
        <f t="shared" si="70"/>
        <v>Wholesale</v>
      </c>
      <c r="G4526" s="3">
        <v>29</v>
      </c>
      <c r="H4526" s="57"/>
    </row>
    <row r="4527" spans="1:8">
      <c r="A4527" s="57"/>
      <c r="B4527" s="57"/>
      <c r="C4527" s="176">
        <v>41980.824999999997</v>
      </c>
      <c r="D4527" s="3" t="s">
        <v>446</v>
      </c>
      <c r="E4527" s="3" t="s">
        <v>312</v>
      </c>
      <c r="F4527" s="3" t="str">
        <f t="shared" si="70"/>
        <v>Retail</v>
      </c>
      <c r="G4527" s="3">
        <v>4</v>
      </c>
      <c r="H4527" s="57"/>
    </row>
    <row r="4528" spans="1:8">
      <c r="A4528" s="57"/>
      <c r="B4528" s="57"/>
      <c r="C4528" s="176">
        <v>42167.486799999999</v>
      </c>
      <c r="D4528" s="3" t="s">
        <v>446</v>
      </c>
      <c r="E4528" s="3" t="s">
        <v>453</v>
      </c>
      <c r="F4528" s="3" t="str">
        <f t="shared" si="70"/>
        <v>Wholesale</v>
      </c>
      <c r="G4528" s="3">
        <v>35</v>
      </c>
      <c r="H4528" s="57"/>
    </row>
    <row r="4529" spans="1:8">
      <c r="A4529" s="57"/>
      <c r="B4529" s="57"/>
      <c r="C4529" s="176">
        <v>41983.045100000003</v>
      </c>
      <c r="D4529" s="3" t="s">
        <v>445</v>
      </c>
      <c r="E4529" s="3" t="s">
        <v>7</v>
      </c>
      <c r="F4529" s="3" t="str">
        <f t="shared" si="70"/>
        <v>Retail</v>
      </c>
      <c r="G4529" s="3">
        <v>4</v>
      </c>
      <c r="H4529" s="57"/>
    </row>
    <row r="4530" spans="1:8">
      <c r="A4530" s="57"/>
      <c r="B4530" s="57"/>
      <c r="C4530" s="176">
        <v>42116.441700000003</v>
      </c>
      <c r="D4530" s="3" t="s">
        <v>447</v>
      </c>
      <c r="E4530" s="3" t="s">
        <v>454</v>
      </c>
      <c r="F4530" s="3" t="str">
        <f t="shared" si="70"/>
        <v>Retail</v>
      </c>
      <c r="G4530" s="3">
        <v>4</v>
      </c>
      <c r="H4530" s="57"/>
    </row>
    <row r="4531" spans="1:8">
      <c r="A4531" s="57"/>
      <c r="B4531" s="57"/>
      <c r="C4531" s="176">
        <v>42335.529900000001</v>
      </c>
      <c r="D4531" s="3" t="s">
        <v>445</v>
      </c>
      <c r="E4531" s="3" t="s">
        <v>110</v>
      </c>
      <c r="F4531" s="3" t="str">
        <f t="shared" si="70"/>
        <v>Wholesale</v>
      </c>
      <c r="G4531" s="3">
        <v>30</v>
      </c>
      <c r="H4531" s="57"/>
    </row>
    <row r="4532" spans="1:8">
      <c r="A4532" s="57"/>
      <c r="B4532" s="57"/>
      <c r="C4532" s="176">
        <v>42315.716699999997</v>
      </c>
      <c r="D4532" s="3" t="s">
        <v>446</v>
      </c>
      <c r="E4532" s="3" t="s">
        <v>453</v>
      </c>
      <c r="F4532" s="3" t="str">
        <f t="shared" si="70"/>
        <v>Retail</v>
      </c>
      <c r="G4532" s="3">
        <v>1</v>
      </c>
      <c r="H4532" s="57"/>
    </row>
    <row r="4533" spans="1:8">
      <c r="A4533" s="57"/>
      <c r="B4533" s="57"/>
      <c r="C4533" s="176">
        <v>42231.222199999997</v>
      </c>
      <c r="D4533" s="3" t="s">
        <v>447</v>
      </c>
      <c r="E4533" s="3" t="s">
        <v>453</v>
      </c>
      <c r="F4533" s="3" t="str">
        <f t="shared" si="70"/>
        <v>Wholesale</v>
      </c>
      <c r="G4533" s="3">
        <v>25</v>
      </c>
      <c r="H4533" s="57"/>
    </row>
    <row r="4534" spans="1:8">
      <c r="A4534" s="57"/>
      <c r="B4534" s="57"/>
      <c r="C4534" s="176">
        <v>42353.818800000001</v>
      </c>
      <c r="D4534" s="3" t="s">
        <v>446</v>
      </c>
      <c r="E4534" s="3" t="s">
        <v>6</v>
      </c>
      <c r="F4534" s="3" t="str">
        <f t="shared" si="70"/>
        <v>Wholesale</v>
      </c>
      <c r="G4534" s="3">
        <v>93</v>
      </c>
      <c r="H4534" s="57"/>
    </row>
    <row r="4535" spans="1:8">
      <c r="A4535" s="57"/>
      <c r="B4535" s="57"/>
      <c r="C4535" s="176">
        <v>42339.677100000001</v>
      </c>
      <c r="D4535" s="3" t="s">
        <v>449</v>
      </c>
      <c r="E4535" s="3" t="s">
        <v>110</v>
      </c>
      <c r="F4535" s="3" t="str">
        <f t="shared" si="70"/>
        <v>Retail</v>
      </c>
      <c r="G4535" s="3">
        <v>2</v>
      </c>
      <c r="H4535" s="57"/>
    </row>
    <row r="4536" spans="1:8">
      <c r="A4536" s="57"/>
      <c r="B4536" s="57"/>
      <c r="C4536" s="176">
        <v>42026.011100000003</v>
      </c>
      <c r="D4536" s="3" t="s">
        <v>445</v>
      </c>
      <c r="E4536" s="3" t="s">
        <v>454</v>
      </c>
      <c r="F4536" s="3" t="str">
        <f t="shared" si="70"/>
        <v>Retail</v>
      </c>
      <c r="G4536" s="3">
        <v>3</v>
      </c>
      <c r="H4536" s="57"/>
    </row>
    <row r="4537" spans="1:8">
      <c r="A4537" s="57"/>
      <c r="B4537" s="57"/>
      <c r="C4537" s="176">
        <v>42228.427100000001</v>
      </c>
      <c r="D4537" s="3" t="s">
        <v>445</v>
      </c>
      <c r="E4537" s="3" t="s">
        <v>453</v>
      </c>
      <c r="F4537" s="3" t="str">
        <f t="shared" si="70"/>
        <v>Wholesale</v>
      </c>
      <c r="G4537" s="3">
        <v>68</v>
      </c>
      <c r="H4537" s="57"/>
    </row>
    <row r="4538" spans="1:8">
      <c r="A4538" s="57"/>
      <c r="B4538" s="57"/>
      <c r="C4538" s="176">
        <v>42037.838199999998</v>
      </c>
      <c r="D4538" s="3" t="s">
        <v>447</v>
      </c>
      <c r="E4538" s="3" t="s">
        <v>453</v>
      </c>
      <c r="F4538" s="3" t="str">
        <f t="shared" si="70"/>
        <v>Wholesale</v>
      </c>
      <c r="G4538" s="3">
        <v>68</v>
      </c>
      <c r="H4538" s="57"/>
    </row>
    <row r="4539" spans="1:8">
      <c r="A4539" s="57"/>
      <c r="B4539" s="57"/>
      <c r="C4539" s="176">
        <v>42260.531300000002</v>
      </c>
      <c r="D4539" s="3" t="s">
        <v>445</v>
      </c>
      <c r="E4539" s="3" t="s">
        <v>453</v>
      </c>
      <c r="F4539" s="3" t="str">
        <f t="shared" si="70"/>
        <v>Retail</v>
      </c>
      <c r="G4539" s="3">
        <v>1</v>
      </c>
      <c r="H4539" s="57"/>
    </row>
    <row r="4540" spans="1:8">
      <c r="A4540" s="57"/>
      <c r="B4540" s="57"/>
      <c r="C4540" s="176">
        <v>42305.220099999999</v>
      </c>
      <c r="D4540" s="3" t="s">
        <v>446</v>
      </c>
      <c r="E4540" s="3" t="s">
        <v>455</v>
      </c>
      <c r="F4540" s="3" t="str">
        <f t="shared" si="70"/>
        <v>Retail</v>
      </c>
      <c r="G4540" s="3">
        <v>1</v>
      </c>
      <c r="H4540" s="57"/>
    </row>
    <row r="4541" spans="1:8">
      <c r="A4541" s="57"/>
      <c r="B4541" s="57"/>
      <c r="C4541" s="176">
        <v>42081.452799999999</v>
      </c>
      <c r="D4541" s="3" t="s">
        <v>445</v>
      </c>
      <c r="E4541" s="3" t="s">
        <v>453</v>
      </c>
      <c r="F4541" s="3" t="str">
        <f t="shared" si="70"/>
        <v>Retail</v>
      </c>
      <c r="G4541" s="3">
        <v>7</v>
      </c>
      <c r="H4541" s="57"/>
    </row>
    <row r="4542" spans="1:8">
      <c r="A4542" s="57"/>
      <c r="B4542" s="57"/>
      <c r="C4542" s="176">
        <v>42103.786099999998</v>
      </c>
      <c r="D4542" s="3" t="s">
        <v>446</v>
      </c>
      <c r="E4542" s="3" t="s">
        <v>453</v>
      </c>
      <c r="F4542" s="3" t="str">
        <f t="shared" si="70"/>
        <v>Retail</v>
      </c>
      <c r="G4542" s="3">
        <v>4</v>
      </c>
      <c r="H4542" s="57"/>
    </row>
    <row r="4543" spans="1:8">
      <c r="A4543" s="57"/>
      <c r="B4543" s="57"/>
      <c r="C4543" s="176">
        <v>42345.417399999998</v>
      </c>
      <c r="D4543" s="3" t="s">
        <v>449</v>
      </c>
      <c r="E4543" s="3" t="s">
        <v>312</v>
      </c>
      <c r="F4543" s="3" t="str">
        <f t="shared" si="70"/>
        <v>Retail</v>
      </c>
      <c r="G4543" s="3">
        <v>1</v>
      </c>
      <c r="H4543" s="57"/>
    </row>
    <row r="4544" spans="1:8">
      <c r="A4544" s="57"/>
      <c r="B4544" s="57"/>
      <c r="C4544" s="176">
        <v>41990.183299999997</v>
      </c>
      <c r="D4544" s="3" t="s">
        <v>445</v>
      </c>
      <c r="E4544" s="3" t="s">
        <v>8</v>
      </c>
      <c r="F4544" s="3" t="str">
        <f t="shared" si="70"/>
        <v>Retail</v>
      </c>
      <c r="G4544" s="3">
        <v>2</v>
      </c>
      <c r="H4544" s="57"/>
    </row>
    <row r="4545" spans="1:8">
      <c r="A4545" s="57"/>
      <c r="B4545" s="57"/>
      <c r="C4545" s="176">
        <v>42228.491699999999</v>
      </c>
      <c r="D4545" s="3" t="s">
        <v>445</v>
      </c>
      <c r="E4545" s="3" t="s">
        <v>6</v>
      </c>
      <c r="F4545" s="3" t="str">
        <f t="shared" si="70"/>
        <v>Retail</v>
      </c>
      <c r="G4545" s="3">
        <v>3</v>
      </c>
      <c r="H4545" s="57"/>
    </row>
    <row r="4546" spans="1:8">
      <c r="A4546" s="57"/>
      <c r="B4546" s="57"/>
      <c r="C4546" s="176">
        <v>42235.5458</v>
      </c>
      <c r="D4546" s="3" t="s">
        <v>446</v>
      </c>
      <c r="E4546" s="3" t="s">
        <v>6</v>
      </c>
      <c r="F4546" s="3" t="str">
        <f t="shared" si="70"/>
        <v>Wholesale</v>
      </c>
      <c r="G4546" s="3">
        <v>32</v>
      </c>
      <c r="H4546" s="57"/>
    </row>
    <row r="4547" spans="1:8">
      <c r="A4547" s="57"/>
      <c r="B4547" s="57"/>
      <c r="C4547" s="176">
        <v>41985.477800000001</v>
      </c>
      <c r="D4547" s="3" t="s">
        <v>447</v>
      </c>
      <c r="E4547" s="3" t="s">
        <v>110</v>
      </c>
      <c r="F4547" s="3" t="str">
        <f t="shared" si="70"/>
        <v>Wholesale</v>
      </c>
      <c r="G4547" s="3">
        <v>56</v>
      </c>
      <c r="H4547" s="57"/>
    </row>
    <row r="4548" spans="1:8">
      <c r="A4548" s="57"/>
      <c r="B4548" s="57"/>
      <c r="C4548" s="176">
        <v>41985.767399999997</v>
      </c>
      <c r="D4548" s="3" t="s">
        <v>445</v>
      </c>
      <c r="E4548" s="3" t="s">
        <v>453</v>
      </c>
      <c r="F4548" s="3" t="str">
        <f t="shared" si="70"/>
        <v>Wholesale</v>
      </c>
      <c r="G4548" s="3">
        <v>37</v>
      </c>
      <c r="H4548" s="57"/>
    </row>
    <row r="4549" spans="1:8">
      <c r="A4549" s="57"/>
      <c r="B4549" s="57"/>
      <c r="C4549" s="176">
        <v>42188.676399999997</v>
      </c>
      <c r="D4549" s="3" t="s">
        <v>447</v>
      </c>
      <c r="E4549" s="3" t="s">
        <v>457</v>
      </c>
      <c r="F4549" s="3" t="str">
        <f t="shared" si="70"/>
        <v>Retail</v>
      </c>
      <c r="G4549" s="3">
        <v>4</v>
      </c>
      <c r="H4549" s="57"/>
    </row>
    <row r="4550" spans="1:8">
      <c r="A4550" s="57"/>
      <c r="B4550" s="57"/>
      <c r="C4550" s="176">
        <v>42256.540999999997</v>
      </c>
      <c r="D4550" s="3" t="s">
        <v>447</v>
      </c>
      <c r="E4550" s="3" t="s">
        <v>453</v>
      </c>
      <c r="F4550" s="3" t="str">
        <f t="shared" si="70"/>
        <v>Wholesale</v>
      </c>
      <c r="G4550" s="3">
        <v>32</v>
      </c>
      <c r="H4550" s="57"/>
    </row>
    <row r="4551" spans="1:8">
      <c r="A4551" s="57"/>
      <c r="B4551" s="57"/>
      <c r="C4551" s="176">
        <v>42333.588900000002</v>
      </c>
      <c r="D4551" s="3" t="s">
        <v>445</v>
      </c>
      <c r="E4551" s="3" t="s">
        <v>453</v>
      </c>
      <c r="F4551" s="3" t="str">
        <f t="shared" si="70"/>
        <v>Retail</v>
      </c>
      <c r="G4551" s="3">
        <v>2</v>
      </c>
      <c r="H4551" s="57"/>
    </row>
    <row r="4552" spans="1:8">
      <c r="A4552" s="57"/>
      <c r="B4552" s="57"/>
      <c r="C4552" s="176">
        <v>42115.641000000003</v>
      </c>
      <c r="D4552" s="3" t="s">
        <v>445</v>
      </c>
      <c r="E4552" s="3" t="s">
        <v>454</v>
      </c>
      <c r="F4552" s="3" t="str">
        <f t="shared" si="70"/>
        <v>Retail</v>
      </c>
      <c r="G4552" s="3">
        <v>3</v>
      </c>
      <c r="H4552" s="57"/>
    </row>
    <row r="4553" spans="1:8">
      <c r="A4553" s="57"/>
      <c r="B4553" s="57"/>
      <c r="C4553" s="176">
        <v>42297.472199999997</v>
      </c>
      <c r="D4553" s="3" t="s">
        <v>445</v>
      </c>
      <c r="E4553" s="3" t="s">
        <v>453</v>
      </c>
      <c r="F4553" s="3" t="str">
        <f t="shared" si="70"/>
        <v>Wholesale</v>
      </c>
      <c r="G4553" s="3">
        <v>38</v>
      </c>
      <c r="H4553" s="57"/>
    </row>
    <row r="4554" spans="1:8">
      <c r="A4554" s="57"/>
      <c r="B4554" s="57"/>
      <c r="C4554" s="176">
        <v>42357.093099999998</v>
      </c>
      <c r="D4554" s="3" t="s">
        <v>445</v>
      </c>
      <c r="E4554" s="3" t="s">
        <v>453</v>
      </c>
      <c r="F4554" s="3" t="str">
        <f t="shared" ref="F4554:F4617" si="71">IF(G4554&lt;10,"Retail","Wholesale")</f>
        <v>Retail</v>
      </c>
      <c r="G4554" s="3">
        <v>5</v>
      </c>
      <c r="H4554" s="57"/>
    </row>
    <row r="4555" spans="1:8">
      <c r="A4555" s="57"/>
      <c r="B4555" s="57"/>
      <c r="C4555" s="176">
        <v>42342.207600000002</v>
      </c>
      <c r="D4555" s="3" t="s">
        <v>445</v>
      </c>
      <c r="E4555" s="3" t="s">
        <v>453</v>
      </c>
      <c r="F4555" s="3" t="str">
        <f t="shared" si="71"/>
        <v>Retail</v>
      </c>
      <c r="G4555" s="3">
        <v>2</v>
      </c>
      <c r="H4555" s="57"/>
    </row>
    <row r="4556" spans="1:8">
      <c r="A4556" s="57"/>
      <c r="B4556" s="57"/>
      <c r="C4556" s="176">
        <v>42230.3799</v>
      </c>
      <c r="D4556" s="3" t="s">
        <v>445</v>
      </c>
      <c r="E4556" s="3" t="s">
        <v>461</v>
      </c>
      <c r="F4556" s="3" t="str">
        <f t="shared" si="71"/>
        <v>Wholesale</v>
      </c>
      <c r="G4556" s="3">
        <v>129</v>
      </c>
      <c r="H4556" s="57"/>
    </row>
    <row r="4557" spans="1:8">
      <c r="A4557" s="57"/>
      <c r="B4557" s="57"/>
      <c r="C4557" s="176">
        <v>42194.0965</v>
      </c>
      <c r="D4557" s="3" t="s">
        <v>445</v>
      </c>
      <c r="E4557" s="3" t="s">
        <v>114</v>
      </c>
      <c r="F4557" s="3" t="str">
        <f t="shared" si="71"/>
        <v>Wholesale</v>
      </c>
      <c r="G4557" s="3">
        <v>60</v>
      </c>
      <c r="H4557" s="57"/>
    </row>
    <row r="4558" spans="1:8">
      <c r="A4558" s="57"/>
      <c r="B4558" s="57"/>
      <c r="C4558" s="176">
        <v>42248.093800000002</v>
      </c>
      <c r="D4558" s="3" t="s">
        <v>447</v>
      </c>
      <c r="E4558" s="3" t="s">
        <v>112</v>
      </c>
      <c r="F4558" s="3" t="str">
        <f t="shared" si="71"/>
        <v>Wholesale</v>
      </c>
      <c r="G4558" s="3">
        <v>34</v>
      </c>
      <c r="H4558" s="57"/>
    </row>
    <row r="4559" spans="1:8">
      <c r="A4559" s="57"/>
      <c r="B4559" s="57"/>
      <c r="C4559" s="176">
        <v>41986.503499999999</v>
      </c>
      <c r="D4559" s="3" t="s">
        <v>445</v>
      </c>
      <c r="E4559" s="3" t="s">
        <v>448</v>
      </c>
      <c r="F4559" s="3" t="str">
        <f t="shared" si="71"/>
        <v>Retail</v>
      </c>
      <c r="G4559" s="3">
        <v>2</v>
      </c>
      <c r="H4559" s="57"/>
    </row>
    <row r="4560" spans="1:8">
      <c r="A4560" s="57"/>
      <c r="B4560" s="57"/>
      <c r="C4560" s="176">
        <v>42299.5167</v>
      </c>
      <c r="D4560" s="3" t="s">
        <v>449</v>
      </c>
      <c r="E4560" s="3" t="s">
        <v>114</v>
      </c>
      <c r="F4560" s="3" t="str">
        <f t="shared" si="71"/>
        <v>Wholesale</v>
      </c>
      <c r="G4560" s="3">
        <v>65</v>
      </c>
      <c r="H4560" s="57"/>
    </row>
    <row r="4561" spans="1:8">
      <c r="A4561" s="57"/>
      <c r="B4561" s="57"/>
      <c r="C4561" s="176">
        <v>42333.763200000001</v>
      </c>
      <c r="D4561" s="3" t="s">
        <v>445</v>
      </c>
      <c r="E4561" s="3" t="s">
        <v>10</v>
      </c>
      <c r="F4561" s="3" t="str">
        <f t="shared" si="71"/>
        <v>Wholesale</v>
      </c>
      <c r="G4561" s="3">
        <v>67</v>
      </c>
      <c r="H4561" s="57"/>
    </row>
    <row r="4562" spans="1:8">
      <c r="A4562" s="57"/>
      <c r="B4562" s="57"/>
      <c r="C4562" s="176">
        <v>42170.520799999998</v>
      </c>
      <c r="D4562" s="3" t="s">
        <v>449</v>
      </c>
      <c r="E4562" s="3" t="s">
        <v>453</v>
      </c>
      <c r="F4562" s="3" t="str">
        <f t="shared" si="71"/>
        <v>Wholesale</v>
      </c>
      <c r="G4562" s="3">
        <v>36</v>
      </c>
      <c r="H4562" s="57"/>
    </row>
    <row r="4563" spans="1:8">
      <c r="A4563" s="57"/>
      <c r="B4563" s="57"/>
      <c r="C4563" s="176">
        <v>41986.688900000001</v>
      </c>
      <c r="D4563" s="3" t="s">
        <v>446</v>
      </c>
      <c r="E4563" s="3" t="s">
        <v>453</v>
      </c>
      <c r="F4563" s="3" t="str">
        <f t="shared" si="71"/>
        <v>Retail</v>
      </c>
      <c r="G4563" s="3">
        <v>2</v>
      </c>
      <c r="H4563" s="57"/>
    </row>
    <row r="4564" spans="1:8">
      <c r="A4564" s="57"/>
      <c r="B4564" s="57"/>
      <c r="C4564" s="176">
        <v>42243.152800000003</v>
      </c>
      <c r="D4564" s="3" t="s">
        <v>449</v>
      </c>
      <c r="E4564" s="3" t="s">
        <v>453</v>
      </c>
      <c r="F4564" s="3" t="str">
        <f t="shared" si="71"/>
        <v>Retail</v>
      </c>
      <c r="G4564" s="3">
        <v>2</v>
      </c>
      <c r="H4564" s="57"/>
    </row>
    <row r="4565" spans="1:8">
      <c r="A4565" s="57"/>
      <c r="B4565" s="57"/>
      <c r="C4565" s="176">
        <v>41977.474999999999</v>
      </c>
      <c r="D4565" s="3" t="s">
        <v>447</v>
      </c>
      <c r="E4565" s="3" t="s">
        <v>453</v>
      </c>
      <c r="F4565" s="3" t="str">
        <f t="shared" si="71"/>
        <v>Retail</v>
      </c>
      <c r="G4565" s="3">
        <v>2</v>
      </c>
      <c r="H4565" s="57"/>
    </row>
    <row r="4566" spans="1:8">
      <c r="A4566" s="57"/>
      <c r="B4566" s="57"/>
      <c r="C4566" s="176">
        <v>42218.560400000002</v>
      </c>
      <c r="D4566" s="3" t="s">
        <v>445</v>
      </c>
      <c r="E4566" s="3" t="s">
        <v>455</v>
      </c>
      <c r="F4566" s="3" t="str">
        <f t="shared" si="71"/>
        <v>Retail</v>
      </c>
      <c r="G4566" s="3">
        <v>3</v>
      </c>
      <c r="H4566" s="57"/>
    </row>
    <row r="4567" spans="1:8">
      <c r="A4567" s="57"/>
      <c r="B4567" s="57"/>
      <c r="C4567" s="176">
        <v>41980.177100000001</v>
      </c>
      <c r="D4567" s="3" t="s">
        <v>445</v>
      </c>
      <c r="E4567" s="3" t="s">
        <v>6</v>
      </c>
      <c r="F4567" s="3" t="str">
        <f t="shared" si="71"/>
        <v>Wholesale</v>
      </c>
      <c r="G4567" s="3">
        <v>54</v>
      </c>
      <c r="H4567" s="57"/>
    </row>
    <row r="4568" spans="1:8">
      <c r="A4568" s="57"/>
      <c r="B4568" s="57"/>
      <c r="C4568" s="176">
        <v>41981.1639</v>
      </c>
      <c r="D4568" s="3" t="s">
        <v>445</v>
      </c>
      <c r="E4568" s="3" t="s">
        <v>6</v>
      </c>
      <c r="F4568" s="3" t="str">
        <f t="shared" si="71"/>
        <v>Retail</v>
      </c>
      <c r="G4568" s="3">
        <v>2</v>
      </c>
      <c r="H4568" s="57"/>
    </row>
    <row r="4569" spans="1:8">
      <c r="A4569" s="57"/>
      <c r="B4569" s="57"/>
      <c r="C4569" s="176">
        <v>42363.534</v>
      </c>
      <c r="D4569" s="3" t="s">
        <v>449</v>
      </c>
      <c r="E4569" s="3" t="s">
        <v>6</v>
      </c>
      <c r="F4569" s="3" t="str">
        <f t="shared" si="71"/>
        <v>Retail</v>
      </c>
      <c r="G4569" s="3">
        <v>1</v>
      </c>
      <c r="H4569" s="57"/>
    </row>
    <row r="4570" spans="1:8">
      <c r="A4570" s="57"/>
      <c r="B4570" s="57"/>
      <c r="C4570" s="176">
        <v>42360.196499999998</v>
      </c>
      <c r="D4570" s="3" t="s">
        <v>449</v>
      </c>
      <c r="E4570" s="3" t="s">
        <v>460</v>
      </c>
      <c r="F4570" s="3" t="str">
        <f t="shared" si="71"/>
        <v>Retail</v>
      </c>
      <c r="G4570" s="3">
        <v>1</v>
      </c>
      <c r="H4570" s="57"/>
    </row>
    <row r="4571" spans="1:8">
      <c r="A4571" s="57"/>
      <c r="B4571" s="57"/>
      <c r="C4571" s="176">
        <v>42122.243799999997</v>
      </c>
      <c r="D4571" s="3" t="s">
        <v>447</v>
      </c>
      <c r="E4571" s="3" t="s">
        <v>312</v>
      </c>
      <c r="F4571" s="3" t="str">
        <f t="shared" si="71"/>
        <v>Retail</v>
      </c>
      <c r="G4571" s="3">
        <v>3</v>
      </c>
      <c r="H4571" s="57"/>
    </row>
    <row r="4572" spans="1:8">
      <c r="A4572" s="57"/>
      <c r="B4572" s="57"/>
      <c r="C4572" s="176">
        <v>42257.561800000003</v>
      </c>
      <c r="D4572" s="3" t="s">
        <v>447</v>
      </c>
      <c r="E4572" s="3" t="s">
        <v>450</v>
      </c>
      <c r="F4572" s="3" t="str">
        <f t="shared" si="71"/>
        <v>Wholesale</v>
      </c>
      <c r="G4572" s="3">
        <v>28</v>
      </c>
      <c r="H4572" s="57"/>
    </row>
    <row r="4573" spans="1:8">
      <c r="A4573" s="57"/>
      <c r="B4573" s="57"/>
      <c r="C4573" s="176">
        <v>41981.758300000001</v>
      </c>
      <c r="D4573" s="3" t="s">
        <v>445</v>
      </c>
      <c r="E4573" s="3" t="s">
        <v>460</v>
      </c>
      <c r="F4573" s="3" t="str">
        <f t="shared" si="71"/>
        <v>Wholesale</v>
      </c>
      <c r="G4573" s="3">
        <v>33</v>
      </c>
      <c r="H4573" s="57"/>
    </row>
    <row r="4574" spans="1:8">
      <c r="A4574" s="57"/>
      <c r="B4574" s="57"/>
      <c r="C4574" s="176">
        <v>42351.4208</v>
      </c>
      <c r="D4574" s="3" t="s">
        <v>447</v>
      </c>
      <c r="E4574" s="3" t="s">
        <v>453</v>
      </c>
      <c r="F4574" s="3" t="str">
        <f t="shared" si="71"/>
        <v>Wholesale</v>
      </c>
      <c r="G4574" s="3">
        <v>63</v>
      </c>
      <c r="H4574" s="57"/>
    </row>
    <row r="4575" spans="1:8">
      <c r="A4575" s="57"/>
      <c r="B4575" s="57"/>
      <c r="C4575" s="176">
        <v>41984.399299999997</v>
      </c>
      <c r="D4575" s="3" t="s">
        <v>447</v>
      </c>
      <c r="E4575" s="3" t="s">
        <v>8</v>
      </c>
      <c r="F4575" s="3" t="str">
        <f t="shared" si="71"/>
        <v>Retail</v>
      </c>
      <c r="G4575" s="3">
        <v>1</v>
      </c>
      <c r="H4575" s="57"/>
    </row>
    <row r="4576" spans="1:8">
      <c r="A4576" s="57"/>
      <c r="B4576" s="57"/>
      <c r="C4576" s="176">
        <v>42173.809000000001</v>
      </c>
      <c r="D4576" s="3" t="s">
        <v>445</v>
      </c>
      <c r="E4576" s="3" t="s">
        <v>114</v>
      </c>
      <c r="F4576" s="3" t="str">
        <f t="shared" si="71"/>
        <v>Wholesale</v>
      </c>
      <c r="G4576" s="3">
        <v>41</v>
      </c>
      <c r="H4576" s="57"/>
    </row>
    <row r="4577" spans="1:8">
      <c r="A4577" s="57"/>
      <c r="B4577" s="57"/>
      <c r="C4577" s="176">
        <v>41976.474999999999</v>
      </c>
      <c r="D4577" s="3" t="s">
        <v>447</v>
      </c>
      <c r="E4577" s="3" t="s">
        <v>453</v>
      </c>
      <c r="F4577" s="3" t="str">
        <f t="shared" si="71"/>
        <v>Retail</v>
      </c>
      <c r="G4577" s="3">
        <v>2</v>
      </c>
      <c r="H4577" s="57"/>
    </row>
    <row r="4578" spans="1:8">
      <c r="A4578" s="57"/>
      <c r="B4578" s="57"/>
      <c r="C4578" s="176">
        <v>42338.475700000003</v>
      </c>
      <c r="D4578" s="3" t="s">
        <v>449</v>
      </c>
      <c r="E4578" s="3" t="s">
        <v>6</v>
      </c>
      <c r="F4578" s="3" t="str">
        <f t="shared" si="71"/>
        <v>Retail</v>
      </c>
      <c r="G4578" s="3">
        <v>2</v>
      </c>
      <c r="H4578" s="57"/>
    </row>
    <row r="4579" spans="1:8">
      <c r="A4579" s="57"/>
      <c r="B4579" s="57"/>
      <c r="C4579" s="176">
        <v>42344.4542</v>
      </c>
      <c r="D4579" s="3" t="s">
        <v>445</v>
      </c>
      <c r="E4579" s="3" t="s">
        <v>453</v>
      </c>
      <c r="F4579" s="3" t="str">
        <f t="shared" si="71"/>
        <v>Retail</v>
      </c>
      <c r="G4579" s="3">
        <v>2</v>
      </c>
      <c r="H4579" s="57"/>
    </row>
    <row r="4580" spans="1:8">
      <c r="A4580" s="57"/>
      <c r="B4580" s="57"/>
      <c r="C4580" s="176">
        <v>42024.545100000003</v>
      </c>
      <c r="D4580" s="3" t="s">
        <v>446</v>
      </c>
      <c r="E4580" s="3" t="s">
        <v>451</v>
      </c>
      <c r="F4580" s="3" t="str">
        <f t="shared" si="71"/>
        <v>Retail</v>
      </c>
      <c r="G4580" s="3">
        <v>3</v>
      </c>
      <c r="H4580" s="57"/>
    </row>
    <row r="4581" spans="1:8">
      <c r="A4581" s="57"/>
      <c r="B4581" s="57"/>
      <c r="C4581" s="176">
        <v>41988.462500000001</v>
      </c>
      <c r="D4581" s="3" t="s">
        <v>445</v>
      </c>
      <c r="E4581" s="3" t="s">
        <v>453</v>
      </c>
      <c r="F4581" s="3" t="str">
        <f t="shared" si="71"/>
        <v>Retail</v>
      </c>
      <c r="G4581" s="3">
        <v>3</v>
      </c>
      <c r="H4581" s="57"/>
    </row>
    <row r="4582" spans="1:8">
      <c r="A4582" s="57"/>
      <c r="B4582" s="57"/>
      <c r="C4582" s="176">
        <v>42284.763899999998</v>
      </c>
      <c r="D4582" s="3" t="s">
        <v>446</v>
      </c>
      <c r="E4582" s="3" t="s">
        <v>7</v>
      </c>
      <c r="F4582" s="3" t="str">
        <f t="shared" si="71"/>
        <v>Wholesale</v>
      </c>
      <c r="G4582" s="3">
        <v>28</v>
      </c>
      <c r="H4582" s="57"/>
    </row>
    <row r="4583" spans="1:8">
      <c r="A4583" s="57"/>
      <c r="B4583" s="57"/>
      <c r="C4583" s="176">
        <v>42124.1708</v>
      </c>
      <c r="D4583" s="3" t="s">
        <v>445</v>
      </c>
      <c r="E4583" s="3" t="s">
        <v>451</v>
      </c>
      <c r="F4583" s="3" t="str">
        <f t="shared" si="71"/>
        <v>Wholesale</v>
      </c>
      <c r="G4583" s="3">
        <v>16</v>
      </c>
      <c r="H4583" s="57"/>
    </row>
    <row r="4584" spans="1:8">
      <c r="A4584" s="57"/>
      <c r="B4584" s="57"/>
      <c r="C4584" s="176">
        <v>42237.1319</v>
      </c>
      <c r="D4584" s="3" t="s">
        <v>447</v>
      </c>
      <c r="E4584" s="3" t="s">
        <v>453</v>
      </c>
      <c r="F4584" s="3" t="str">
        <f t="shared" si="71"/>
        <v>Wholesale</v>
      </c>
      <c r="G4584" s="3">
        <v>63</v>
      </c>
      <c r="H4584" s="57"/>
    </row>
    <row r="4585" spans="1:8">
      <c r="A4585" s="57"/>
      <c r="B4585" s="57"/>
      <c r="C4585" s="176">
        <v>42143.821499999998</v>
      </c>
      <c r="D4585" s="3" t="s">
        <v>445</v>
      </c>
      <c r="E4585" s="3" t="s">
        <v>453</v>
      </c>
      <c r="F4585" s="3" t="str">
        <f t="shared" si="71"/>
        <v>Retail</v>
      </c>
      <c r="G4585" s="3">
        <v>5</v>
      </c>
      <c r="H4585" s="57"/>
    </row>
    <row r="4586" spans="1:8">
      <c r="A4586" s="57"/>
      <c r="B4586" s="57"/>
      <c r="C4586" s="176">
        <v>42351.536800000002</v>
      </c>
      <c r="D4586" s="3" t="s">
        <v>446</v>
      </c>
      <c r="E4586" s="3" t="s">
        <v>453</v>
      </c>
      <c r="F4586" s="3" t="str">
        <f t="shared" si="71"/>
        <v>Wholesale</v>
      </c>
      <c r="G4586" s="3">
        <v>141</v>
      </c>
      <c r="H4586" s="57"/>
    </row>
    <row r="4587" spans="1:8">
      <c r="A4587" s="57"/>
      <c r="B4587" s="57"/>
      <c r="C4587" s="176">
        <v>41982.771500000003</v>
      </c>
      <c r="D4587" s="3" t="s">
        <v>445</v>
      </c>
      <c r="E4587" s="3" t="s">
        <v>457</v>
      </c>
      <c r="F4587" s="3" t="str">
        <f t="shared" si="71"/>
        <v>Retail</v>
      </c>
      <c r="G4587" s="3">
        <v>2</v>
      </c>
      <c r="H4587" s="57"/>
    </row>
    <row r="4588" spans="1:8">
      <c r="A4588" s="57"/>
      <c r="B4588" s="57"/>
      <c r="C4588" s="176">
        <v>42201.634700000002</v>
      </c>
      <c r="D4588" s="3" t="s">
        <v>445</v>
      </c>
      <c r="E4588" s="3" t="s">
        <v>110</v>
      </c>
      <c r="F4588" s="3" t="str">
        <f t="shared" si="71"/>
        <v>Wholesale</v>
      </c>
      <c r="G4588" s="3">
        <v>27</v>
      </c>
      <c r="H4588" s="57"/>
    </row>
    <row r="4589" spans="1:8">
      <c r="A4589" s="57"/>
      <c r="B4589" s="57"/>
      <c r="C4589" s="176">
        <v>42009.990299999998</v>
      </c>
      <c r="D4589" s="3" t="s">
        <v>445</v>
      </c>
      <c r="E4589" s="3" t="s">
        <v>10</v>
      </c>
      <c r="F4589" s="3" t="str">
        <f t="shared" si="71"/>
        <v>Retail</v>
      </c>
      <c r="G4589" s="3">
        <v>2</v>
      </c>
      <c r="H4589" s="57"/>
    </row>
    <row r="4590" spans="1:8">
      <c r="A4590" s="57"/>
      <c r="B4590" s="57"/>
      <c r="C4590" s="176">
        <v>42224.455600000001</v>
      </c>
      <c r="D4590" s="3" t="s">
        <v>445</v>
      </c>
      <c r="E4590" s="3" t="s">
        <v>114</v>
      </c>
      <c r="F4590" s="3" t="str">
        <f t="shared" si="71"/>
        <v>Retail</v>
      </c>
      <c r="G4590" s="3">
        <v>2</v>
      </c>
      <c r="H4590" s="57"/>
    </row>
    <row r="4591" spans="1:8">
      <c r="A4591" s="57"/>
      <c r="B4591" s="57"/>
      <c r="C4591" s="176">
        <v>42078.561800000003</v>
      </c>
      <c r="D4591" s="3" t="s">
        <v>445</v>
      </c>
      <c r="E4591" s="3" t="s">
        <v>453</v>
      </c>
      <c r="F4591" s="3" t="str">
        <f t="shared" si="71"/>
        <v>Retail</v>
      </c>
      <c r="G4591" s="3">
        <v>2</v>
      </c>
      <c r="H4591" s="57"/>
    </row>
    <row r="4592" spans="1:8">
      <c r="A4592" s="57"/>
      <c r="B4592" s="57"/>
      <c r="C4592" s="176">
        <v>42261.5</v>
      </c>
      <c r="D4592" s="3" t="s">
        <v>445</v>
      </c>
      <c r="E4592" s="3" t="s">
        <v>453</v>
      </c>
      <c r="F4592" s="3" t="str">
        <f t="shared" si="71"/>
        <v>Retail</v>
      </c>
      <c r="G4592" s="3">
        <v>1</v>
      </c>
      <c r="H4592" s="57"/>
    </row>
    <row r="4593" spans="1:8">
      <c r="A4593" s="57"/>
      <c r="B4593" s="57"/>
      <c r="C4593" s="176">
        <v>41983.222199999997</v>
      </c>
      <c r="D4593" s="3" t="s">
        <v>446</v>
      </c>
      <c r="E4593" s="3" t="s">
        <v>6</v>
      </c>
      <c r="F4593" s="3" t="str">
        <f t="shared" si="71"/>
        <v>Retail</v>
      </c>
      <c r="G4593" s="3">
        <v>4</v>
      </c>
      <c r="H4593" s="57"/>
    </row>
    <row r="4594" spans="1:8">
      <c r="A4594" s="57"/>
      <c r="B4594" s="57"/>
      <c r="C4594" s="176">
        <v>41980.527800000003</v>
      </c>
      <c r="D4594" s="3" t="s">
        <v>446</v>
      </c>
      <c r="E4594" s="3" t="s">
        <v>110</v>
      </c>
      <c r="F4594" s="3" t="str">
        <f t="shared" si="71"/>
        <v>Retail</v>
      </c>
      <c r="G4594" s="3">
        <v>6</v>
      </c>
      <c r="H4594" s="57"/>
    </row>
    <row r="4595" spans="1:8">
      <c r="A4595" s="57"/>
      <c r="B4595" s="57"/>
      <c r="C4595" s="176">
        <v>41979.515299999999</v>
      </c>
      <c r="D4595" s="3" t="s">
        <v>447</v>
      </c>
      <c r="E4595" s="3" t="s">
        <v>448</v>
      </c>
      <c r="F4595" s="3" t="str">
        <f t="shared" si="71"/>
        <v>Retail</v>
      </c>
      <c r="G4595" s="3">
        <v>5</v>
      </c>
      <c r="H4595" s="57"/>
    </row>
    <row r="4596" spans="1:8">
      <c r="A4596" s="57"/>
      <c r="B4596" s="57"/>
      <c r="C4596" s="176">
        <v>42344.496500000001</v>
      </c>
      <c r="D4596" s="3" t="s">
        <v>445</v>
      </c>
      <c r="E4596" s="3" t="s">
        <v>6</v>
      </c>
      <c r="F4596" s="3" t="str">
        <f t="shared" si="71"/>
        <v>Retail</v>
      </c>
      <c r="G4596" s="3">
        <v>8</v>
      </c>
      <c r="H4596" s="57"/>
    </row>
    <row r="4597" spans="1:8">
      <c r="A4597" s="57"/>
      <c r="B4597" s="57"/>
      <c r="C4597" s="176">
        <v>42274.957600000002</v>
      </c>
      <c r="D4597" s="3" t="s">
        <v>445</v>
      </c>
      <c r="E4597" s="3" t="s">
        <v>451</v>
      </c>
      <c r="F4597" s="3" t="str">
        <f t="shared" si="71"/>
        <v>Retail</v>
      </c>
      <c r="G4597" s="3">
        <v>3</v>
      </c>
      <c r="H4597" s="57"/>
    </row>
    <row r="4598" spans="1:8">
      <c r="A4598" s="57"/>
      <c r="B4598" s="57"/>
      <c r="C4598" s="176">
        <v>41982.9375</v>
      </c>
      <c r="D4598" s="3" t="s">
        <v>445</v>
      </c>
      <c r="E4598" s="3" t="s">
        <v>453</v>
      </c>
      <c r="F4598" s="3" t="str">
        <f t="shared" si="71"/>
        <v>Wholesale</v>
      </c>
      <c r="G4598" s="3">
        <v>33</v>
      </c>
      <c r="H4598" s="57"/>
    </row>
    <row r="4599" spans="1:8">
      <c r="A4599" s="57"/>
      <c r="B4599" s="57"/>
      <c r="C4599" s="176">
        <v>42023.748599999999</v>
      </c>
      <c r="D4599" s="3" t="s">
        <v>445</v>
      </c>
      <c r="E4599" s="3" t="s">
        <v>453</v>
      </c>
      <c r="F4599" s="3" t="str">
        <f t="shared" si="71"/>
        <v>Wholesale</v>
      </c>
      <c r="G4599" s="3">
        <v>35</v>
      </c>
      <c r="H4599" s="57"/>
    </row>
    <row r="4600" spans="1:8">
      <c r="A4600" s="57"/>
      <c r="B4600" s="57"/>
      <c r="C4600" s="176">
        <v>42203.736100000002</v>
      </c>
      <c r="D4600" s="3" t="s">
        <v>447</v>
      </c>
      <c r="E4600" s="3" t="s">
        <v>6</v>
      </c>
      <c r="F4600" s="3" t="str">
        <f t="shared" si="71"/>
        <v>Wholesale</v>
      </c>
      <c r="G4600" s="3">
        <v>144</v>
      </c>
      <c r="H4600" s="57"/>
    </row>
    <row r="4601" spans="1:8">
      <c r="A4601" s="57"/>
      <c r="B4601" s="57"/>
      <c r="C4601" s="176">
        <v>42350.544399999999</v>
      </c>
      <c r="D4601" s="3" t="s">
        <v>446</v>
      </c>
      <c r="E4601" s="3" t="s">
        <v>6</v>
      </c>
      <c r="F4601" s="3" t="str">
        <f t="shared" si="71"/>
        <v>Wholesale</v>
      </c>
      <c r="G4601" s="3">
        <v>106</v>
      </c>
      <c r="H4601" s="57"/>
    </row>
    <row r="4602" spans="1:8">
      <c r="A4602" s="57"/>
      <c r="B4602" s="57"/>
      <c r="C4602" s="176">
        <v>41981.202100000002</v>
      </c>
      <c r="D4602" s="3" t="s">
        <v>445</v>
      </c>
      <c r="E4602" s="3" t="s">
        <v>8</v>
      </c>
      <c r="F4602" s="3" t="str">
        <f t="shared" si="71"/>
        <v>Retail</v>
      </c>
      <c r="G4602" s="3">
        <v>2</v>
      </c>
      <c r="H4602" s="57"/>
    </row>
    <row r="4603" spans="1:8">
      <c r="A4603" s="57"/>
      <c r="B4603" s="57"/>
      <c r="C4603" s="176">
        <v>42054.9257</v>
      </c>
      <c r="D4603" s="3" t="s">
        <v>446</v>
      </c>
      <c r="E4603" s="3" t="s">
        <v>453</v>
      </c>
      <c r="F4603" s="3" t="str">
        <f t="shared" si="71"/>
        <v>Retail</v>
      </c>
      <c r="G4603" s="3">
        <v>2</v>
      </c>
      <c r="H4603" s="57"/>
    </row>
    <row r="4604" spans="1:8">
      <c r="A4604" s="57"/>
      <c r="B4604" s="57"/>
      <c r="C4604" s="176">
        <v>42213.671499999997</v>
      </c>
      <c r="D4604" s="3" t="s">
        <v>445</v>
      </c>
      <c r="E4604" s="3" t="s">
        <v>6</v>
      </c>
      <c r="F4604" s="3" t="str">
        <f t="shared" si="71"/>
        <v>Wholesale</v>
      </c>
      <c r="G4604" s="3">
        <v>25</v>
      </c>
      <c r="H4604" s="57"/>
    </row>
    <row r="4605" spans="1:8">
      <c r="A4605" s="57"/>
      <c r="B4605" s="57"/>
      <c r="C4605" s="176">
        <v>42150.118799999997</v>
      </c>
      <c r="D4605" s="3" t="s">
        <v>446</v>
      </c>
      <c r="E4605" s="3" t="s">
        <v>6</v>
      </c>
      <c r="F4605" s="3" t="str">
        <f t="shared" si="71"/>
        <v>Retail</v>
      </c>
      <c r="G4605" s="3">
        <v>4</v>
      </c>
      <c r="H4605" s="57"/>
    </row>
    <row r="4606" spans="1:8">
      <c r="A4606" s="57"/>
      <c r="B4606" s="57"/>
      <c r="C4606" s="176">
        <v>42259.114600000001</v>
      </c>
      <c r="D4606" s="3" t="s">
        <v>447</v>
      </c>
      <c r="E4606" s="3" t="s">
        <v>458</v>
      </c>
      <c r="F4606" s="3" t="str">
        <f t="shared" si="71"/>
        <v>Wholesale</v>
      </c>
      <c r="G4606" s="3">
        <v>36</v>
      </c>
      <c r="H4606" s="57"/>
    </row>
    <row r="4607" spans="1:8">
      <c r="A4607" s="57"/>
      <c r="B4607" s="57"/>
      <c r="C4607" s="176">
        <v>42132.811800000003</v>
      </c>
      <c r="D4607" s="3" t="s">
        <v>445</v>
      </c>
      <c r="E4607" s="3" t="s">
        <v>453</v>
      </c>
      <c r="F4607" s="3" t="str">
        <f t="shared" si="71"/>
        <v>Retail</v>
      </c>
      <c r="G4607" s="3">
        <v>1</v>
      </c>
      <c r="H4607" s="57"/>
    </row>
    <row r="4608" spans="1:8">
      <c r="A4608" s="57"/>
      <c r="B4608" s="57"/>
      <c r="C4608" s="176">
        <v>41985.302100000001</v>
      </c>
      <c r="D4608" s="3" t="s">
        <v>449</v>
      </c>
      <c r="E4608" s="3" t="s">
        <v>6</v>
      </c>
      <c r="F4608" s="3" t="str">
        <f t="shared" si="71"/>
        <v>Retail</v>
      </c>
      <c r="G4608" s="3">
        <v>3</v>
      </c>
      <c r="H4608" s="57"/>
    </row>
    <row r="4609" spans="1:8">
      <c r="A4609" s="57"/>
      <c r="B4609" s="57"/>
      <c r="C4609" s="176">
        <v>42333.1132</v>
      </c>
      <c r="D4609" s="3" t="s">
        <v>445</v>
      </c>
      <c r="E4609" s="3" t="s">
        <v>453</v>
      </c>
      <c r="F4609" s="3" t="str">
        <f t="shared" si="71"/>
        <v>Wholesale</v>
      </c>
      <c r="G4609" s="3">
        <v>51</v>
      </c>
      <c r="H4609" s="57"/>
    </row>
    <row r="4610" spans="1:8">
      <c r="A4610" s="57"/>
      <c r="B4610" s="57"/>
      <c r="C4610" s="176">
        <v>42200.510399999999</v>
      </c>
      <c r="D4610" s="3" t="s">
        <v>445</v>
      </c>
      <c r="E4610" s="3" t="s">
        <v>453</v>
      </c>
      <c r="F4610" s="3" t="str">
        <f t="shared" si="71"/>
        <v>Retail</v>
      </c>
      <c r="G4610" s="3">
        <v>7</v>
      </c>
      <c r="H4610" s="57"/>
    </row>
    <row r="4611" spans="1:8">
      <c r="A4611" s="57"/>
      <c r="B4611" s="57"/>
      <c r="C4611" s="176">
        <v>42164.438199999997</v>
      </c>
      <c r="D4611" s="3" t="s">
        <v>445</v>
      </c>
      <c r="E4611" s="3" t="s">
        <v>458</v>
      </c>
      <c r="F4611" s="3" t="str">
        <f t="shared" si="71"/>
        <v>Wholesale</v>
      </c>
      <c r="G4611" s="3">
        <v>51</v>
      </c>
      <c r="H4611" s="57"/>
    </row>
    <row r="4612" spans="1:8">
      <c r="A4612" s="57"/>
      <c r="B4612" s="57"/>
      <c r="C4612" s="176">
        <v>42215.6201</v>
      </c>
      <c r="D4612" s="3" t="s">
        <v>445</v>
      </c>
      <c r="E4612" s="3" t="s">
        <v>6</v>
      </c>
      <c r="F4612" s="3" t="str">
        <f t="shared" si="71"/>
        <v>Retail</v>
      </c>
      <c r="G4612" s="3">
        <v>8</v>
      </c>
      <c r="H4612" s="57"/>
    </row>
    <row r="4613" spans="1:8">
      <c r="A4613" s="57"/>
      <c r="B4613" s="57"/>
      <c r="C4613" s="176">
        <v>42184.2111</v>
      </c>
      <c r="D4613" s="3" t="s">
        <v>445</v>
      </c>
      <c r="E4613" s="3" t="s">
        <v>451</v>
      </c>
      <c r="F4613" s="3" t="str">
        <f t="shared" si="71"/>
        <v>Retail</v>
      </c>
      <c r="G4613" s="3">
        <v>2</v>
      </c>
      <c r="H4613" s="57"/>
    </row>
    <row r="4614" spans="1:8">
      <c r="A4614" s="57"/>
      <c r="B4614" s="57"/>
      <c r="C4614" s="176">
        <v>42362.514600000002</v>
      </c>
      <c r="D4614" s="3" t="s">
        <v>445</v>
      </c>
      <c r="E4614" s="3" t="s">
        <v>461</v>
      </c>
      <c r="F4614" s="3" t="str">
        <f t="shared" si="71"/>
        <v>Wholesale</v>
      </c>
      <c r="G4614" s="3">
        <v>35</v>
      </c>
      <c r="H4614" s="57"/>
    </row>
    <row r="4615" spans="1:8">
      <c r="A4615" s="57"/>
      <c r="B4615" s="57"/>
      <c r="C4615" s="176">
        <v>42347.785400000001</v>
      </c>
      <c r="D4615" s="3" t="s">
        <v>445</v>
      </c>
      <c r="E4615" s="3" t="s">
        <v>453</v>
      </c>
      <c r="F4615" s="3" t="str">
        <f t="shared" si="71"/>
        <v>Wholesale</v>
      </c>
      <c r="G4615" s="3">
        <v>34</v>
      </c>
      <c r="H4615" s="57"/>
    </row>
    <row r="4616" spans="1:8">
      <c r="A4616" s="57"/>
      <c r="B4616" s="57"/>
      <c r="C4616" s="176">
        <v>42255.548600000002</v>
      </c>
      <c r="D4616" s="3" t="s">
        <v>445</v>
      </c>
      <c r="E4616" s="3" t="s">
        <v>450</v>
      </c>
      <c r="F4616" s="3" t="str">
        <f t="shared" si="71"/>
        <v>Retail</v>
      </c>
      <c r="G4616" s="3">
        <v>3</v>
      </c>
      <c r="H4616" s="57"/>
    </row>
    <row r="4617" spans="1:8">
      <c r="A4617" s="57"/>
      <c r="B4617" s="57"/>
      <c r="C4617" s="176">
        <v>42198.369400000003</v>
      </c>
      <c r="D4617" s="3" t="s">
        <v>446</v>
      </c>
      <c r="E4617" s="3" t="s">
        <v>448</v>
      </c>
      <c r="F4617" s="3" t="str">
        <f t="shared" si="71"/>
        <v>Retail</v>
      </c>
      <c r="G4617" s="3">
        <v>4</v>
      </c>
      <c r="H4617" s="57"/>
    </row>
    <row r="4618" spans="1:8">
      <c r="A4618" s="57"/>
      <c r="B4618" s="57"/>
      <c r="C4618" s="176">
        <v>42343.090300000003</v>
      </c>
      <c r="D4618" s="3" t="s">
        <v>445</v>
      </c>
      <c r="E4618" s="3" t="s">
        <v>7</v>
      </c>
      <c r="F4618" s="3" t="str">
        <f t="shared" ref="F4618:F4681" si="72">IF(G4618&lt;10,"Retail","Wholesale")</f>
        <v>Retail</v>
      </c>
      <c r="G4618" s="3">
        <v>7</v>
      </c>
      <c r="H4618" s="57"/>
    </row>
    <row r="4619" spans="1:8">
      <c r="A4619" s="57"/>
      <c r="B4619" s="57"/>
      <c r="C4619" s="176">
        <v>42311.313199999997</v>
      </c>
      <c r="D4619" s="3" t="s">
        <v>446</v>
      </c>
      <c r="E4619" s="3" t="s">
        <v>114</v>
      </c>
      <c r="F4619" s="3" t="str">
        <f t="shared" si="72"/>
        <v>Wholesale</v>
      </c>
      <c r="G4619" s="3">
        <v>93</v>
      </c>
      <c r="H4619" s="57"/>
    </row>
    <row r="4620" spans="1:8">
      <c r="A4620" s="57"/>
      <c r="B4620" s="57"/>
      <c r="C4620" s="176">
        <v>41977.777800000003</v>
      </c>
      <c r="D4620" s="3" t="s">
        <v>449</v>
      </c>
      <c r="E4620" s="3" t="s">
        <v>453</v>
      </c>
      <c r="F4620" s="3" t="str">
        <f t="shared" si="72"/>
        <v>Retail</v>
      </c>
      <c r="G4620" s="3">
        <v>6</v>
      </c>
      <c r="H4620" s="57"/>
    </row>
    <row r="4621" spans="1:8">
      <c r="A4621" s="57"/>
      <c r="B4621" s="57"/>
      <c r="C4621" s="176">
        <v>42342.546499999997</v>
      </c>
      <c r="D4621" s="3" t="s">
        <v>449</v>
      </c>
      <c r="E4621" s="3" t="s">
        <v>110</v>
      </c>
      <c r="F4621" s="3" t="str">
        <f t="shared" si="72"/>
        <v>Retail</v>
      </c>
      <c r="G4621" s="3">
        <v>3</v>
      </c>
      <c r="H4621" s="57"/>
    </row>
    <row r="4622" spans="1:8">
      <c r="A4622" s="57"/>
      <c r="B4622" s="57"/>
      <c r="C4622" s="176">
        <v>42359.100700000003</v>
      </c>
      <c r="D4622" s="3" t="s">
        <v>445</v>
      </c>
      <c r="E4622" s="3" t="s">
        <v>8</v>
      </c>
      <c r="F4622" s="3" t="str">
        <f t="shared" si="72"/>
        <v>Retail</v>
      </c>
      <c r="G4622" s="3">
        <v>1</v>
      </c>
      <c r="H4622" s="57"/>
    </row>
    <row r="4623" spans="1:8">
      <c r="A4623" s="57"/>
      <c r="B4623" s="57"/>
      <c r="C4623" s="176">
        <v>42223.695099999997</v>
      </c>
      <c r="D4623" s="3" t="s">
        <v>445</v>
      </c>
      <c r="E4623" s="3" t="s">
        <v>458</v>
      </c>
      <c r="F4623" s="3" t="str">
        <f t="shared" si="72"/>
        <v>Retail</v>
      </c>
      <c r="G4623" s="3">
        <v>8</v>
      </c>
      <c r="H4623" s="57"/>
    </row>
    <row r="4624" spans="1:8">
      <c r="A4624" s="57"/>
      <c r="B4624" s="57"/>
      <c r="C4624" s="176">
        <v>41984.911800000002</v>
      </c>
      <c r="D4624" s="3" t="s">
        <v>447</v>
      </c>
      <c r="E4624" s="3" t="s">
        <v>112</v>
      </c>
      <c r="F4624" s="3" t="str">
        <f t="shared" si="72"/>
        <v>Retail</v>
      </c>
      <c r="G4624" s="3">
        <v>9</v>
      </c>
      <c r="H4624" s="57"/>
    </row>
    <row r="4625" spans="1:8">
      <c r="A4625" s="57"/>
      <c r="B4625" s="57"/>
      <c r="C4625" s="176">
        <v>42348.522199999999</v>
      </c>
      <c r="D4625" s="3" t="s">
        <v>445</v>
      </c>
      <c r="E4625" s="3" t="s">
        <v>453</v>
      </c>
      <c r="F4625" s="3" t="str">
        <f t="shared" si="72"/>
        <v>Wholesale</v>
      </c>
      <c r="G4625" s="3">
        <v>42</v>
      </c>
      <c r="H4625" s="57"/>
    </row>
    <row r="4626" spans="1:8">
      <c r="A4626" s="57"/>
      <c r="B4626" s="57"/>
      <c r="C4626" s="176">
        <v>42083.546499999997</v>
      </c>
      <c r="D4626" s="3" t="s">
        <v>449</v>
      </c>
      <c r="E4626" s="3" t="s">
        <v>453</v>
      </c>
      <c r="F4626" s="3" t="str">
        <f t="shared" si="72"/>
        <v>Retail</v>
      </c>
      <c r="G4626" s="3">
        <v>4</v>
      </c>
      <c r="H4626" s="57"/>
    </row>
    <row r="4627" spans="1:8">
      <c r="A4627" s="57"/>
      <c r="B4627" s="57"/>
      <c r="C4627" s="176">
        <v>42199.560400000002</v>
      </c>
      <c r="D4627" s="3" t="s">
        <v>449</v>
      </c>
      <c r="E4627" s="3" t="s">
        <v>6</v>
      </c>
      <c r="F4627" s="3" t="str">
        <f t="shared" si="72"/>
        <v>Retail</v>
      </c>
      <c r="G4627" s="3">
        <v>4</v>
      </c>
      <c r="H4627" s="57"/>
    </row>
    <row r="4628" spans="1:8">
      <c r="A4628" s="57"/>
      <c r="B4628" s="57"/>
      <c r="C4628" s="176">
        <v>42194.843099999998</v>
      </c>
      <c r="D4628" s="3" t="s">
        <v>447</v>
      </c>
      <c r="E4628" s="3" t="s">
        <v>7</v>
      </c>
      <c r="F4628" s="3" t="str">
        <f t="shared" si="72"/>
        <v>Retail</v>
      </c>
      <c r="G4628" s="3">
        <v>2</v>
      </c>
      <c r="H4628" s="57"/>
    </row>
    <row r="4629" spans="1:8">
      <c r="A4629" s="57"/>
      <c r="B4629" s="57"/>
      <c r="C4629" s="176">
        <v>42208.499300000003</v>
      </c>
      <c r="D4629" s="3" t="s">
        <v>445</v>
      </c>
      <c r="E4629" s="3" t="s">
        <v>451</v>
      </c>
      <c r="F4629" s="3" t="str">
        <f t="shared" si="72"/>
        <v>Retail</v>
      </c>
      <c r="G4629" s="3">
        <v>2</v>
      </c>
      <c r="H4629" s="57"/>
    </row>
    <row r="4630" spans="1:8">
      <c r="A4630" s="57"/>
      <c r="B4630" s="57"/>
      <c r="C4630" s="176">
        <v>42010.691700000003</v>
      </c>
      <c r="D4630" s="3" t="s">
        <v>445</v>
      </c>
      <c r="E4630" s="3" t="s">
        <v>453</v>
      </c>
      <c r="F4630" s="3" t="str">
        <f t="shared" si="72"/>
        <v>Wholesale</v>
      </c>
      <c r="G4630" s="3">
        <v>29</v>
      </c>
      <c r="H4630" s="57"/>
    </row>
    <row r="4631" spans="1:8">
      <c r="A4631" s="57"/>
      <c r="B4631" s="57"/>
      <c r="C4631" s="176">
        <v>41986.4764</v>
      </c>
      <c r="D4631" s="3" t="s">
        <v>446</v>
      </c>
      <c r="E4631" s="3" t="s">
        <v>114</v>
      </c>
      <c r="F4631" s="3" t="str">
        <f t="shared" si="72"/>
        <v>Retail</v>
      </c>
      <c r="G4631" s="3">
        <v>4</v>
      </c>
      <c r="H4631" s="57"/>
    </row>
    <row r="4632" spans="1:8">
      <c r="A4632" s="57"/>
      <c r="B4632" s="57"/>
      <c r="C4632" s="176">
        <v>42201.506300000001</v>
      </c>
      <c r="D4632" s="3" t="s">
        <v>445</v>
      </c>
      <c r="E4632" s="3" t="s">
        <v>460</v>
      </c>
      <c r="F4632" s="3" t="str">
        <f t="shared" si="72"/>
        <v>Wholesale</v>
      </c>
      <c r="G4632" s="3">
        <v>38</v>
      </c>
      <c r="H4632" s="57"/>
    </row>
    <row r="4633" spans="1:8">
      <c r="A4633" s="57"/>
      <c r="B4633" s="57"/>
      <c r="C4633" s="176">
        <v>42352.485399999998</v>
      </c>
      <c r="D4633" s="3" t="s">
        <v>449</v>
      </c>
      <c r="E4633" s="3" t="s">
        <v>453</v>
      </c>
      <c r="F4633" s="3" t="str">
        <f t="shared" si="72"/>
        <v>Retail</v>
      </c>
      <c r="G4633" s="3">
        <v>4</v>
      </c>
      <c r="H4633" s="57"/>
    </row>
    <row r="4634" spans="1:8">
      <c r="A4634" s="57"/>
      <c r="B4634" s="57"/>
      <c r="C4634" s="176">
        <v>42350.758300000001</v>
      </c>
      <c r="D4634" s="3" t="s">
        <v>447</v>
      </c>
      <c r="E4634" s="3" t="s">
        <v>6</v>
      </c>
      <c r="F4634" s="3" t="str">
        <f t="shared" si="72"/>
        <v>Retail</v>
      </c>
      <c r="G4634" s="3">
        <v>2</v>
      </c>
      <c r="H4634" s="57"/>
    </row>
    <row r="4635" spans="1:8">
      <c r="A4635" s="57"/>
      <c r="B4635" s="57"/>
      <c r="C4635" s="176">
        <v>42250.184000000001</v>
      </c>
      <c r="D4635" s="3" t="s">
        <v>446</v>
      </c>
      <c r="E4635" s="3" t="s">
        <v>453</v>
      </c>
      <c r="F4635" s="3" t="str">
        <f t="shared" si="72"/>
        <v>Retail</v>
      </c>
      <c r="G4635" s="3">
        <v>2</v>
      </c>
      <c r="H4635" s="57"/>
    </row>
    <row r="4636" spans="1:8">
      <c r="A4636" s="57"/>
      <c r="B4636" s="57"/>
      <c r="C4636" s="176">
        <v>42341.5118</v>
      </c>
      <c r="D4636" s="3" t="s">
        <v>446</v>
      </c>
      <c r="E4636" s="3" t="s">
        <v>457</v>
      </c>
      <c r="F4636" s="3" t="str">
        <f t="shared" si="72"/>
        <v>Wholesale</v>
      </c>
      <c r="G4636" s="3">
        <v>28</v>
      </c>
      <c r="H4636" s="57"/>
    </row>
    <row r="4637" spans="1:8">
      <c r="A4637" s="57"/>
      <c r="B4637" s="57"/>
      <c r="C4637" s="176">
        <v>41979.811099999999</v>
      </c>
      <c r="D4637" s="3" t="s">
        <v>446</v>
      </c>
      <c r="E4637" s="3" t="s">
        <v>10</v>
      </c>
      <c r="F4637" s="3" t="str">
        <f t="shared" si="72"/>
        <v>Retail</v>
      </c>
      <c r="G4637" s="3">
        <v>2</v>
      </c>
      <c r="H4637" s="57"/>
    </row>
    <row r="4638" spans="1:8">
      <c r="A4638" s="57"/>
      <c r="B4638" s="57"/>
      <c r="C4638" s="176">
        <v>42348.791700000002</v>
      </c>
      <c r="D4638" s="3" t="s">
        <v>447</v>
      </c>
      <c r="E4638" s="3" t="s">
        <v>453</v>
      </c>
      <c r="F4638" s="3" t="str">
        <f t="shared" si="72"/>
        <v>Retail</v>
      </c>
      <c r="G4638" s="3">
        <v>6</v>
      </c>
      <c r="H4638" s="57"/>
    </row>
    <row r="4639" spans="1:8">
      <c r="A4639" s="57"/>
      <c r="B4639" s="57"/>
      <c r="C4639" s="176">
        <v>42343.564599999998</v>
      </c>
      <c r="D4639" s="3" t="s">
        <v>447</v>
      </c>
      <c r="E4639" s="3" t="s">
        <v>461</v>
      </c>
      <c r="F4639" s="3" t="str">
        <f t="shared" si="72"/>
        <v>Retail</v>
      </c>
      <c r="G4639" s="3">
        <v>3</v>
      </c>
      <c r="H4639" s="57"/>
    </row>
    <row r="4640" spans="1:8">
      <c r="A4640" s="57"/>
      <c r="B4640" s="57"/>
      <c r="C4640" s="176">
        <v>42220.543100000003</v>
      </c>
      <c r="D4640" s="3" t="s">
        <v>445</v>
      </c>
      <c r="E4640" s="3" t="s">
        <v>453</v>
      </c>
      <c r="F4640" s="3" t="str">
        <f t="shared" si="72"/>
        <v>Retail</v>
      </c>
      <c r="G4640" s="3">
        <v>1</v>
      </c>
      <c r="H4640" s="57"/>
    </row>
    <row r="4641" spans="1:8">
      <c r="A4641" s="57"/>
      <c r="B4641" s="57"/>
      <c r="C4641" s="176">
        <v>42070.4882</v>
      </c>
      <c r="D4641" s="3" t="s">
        <v>445</v>
      </c>
      <c r="E4641" s="3" t="s">
        <v>453</v>
      </c>
      <c r="F4641" s="3" t="str">
        <f t="shared" si="72"/>
        <v>Wholesale</v>
      </c>
      <c r="G4641" s="3">
        <v>77</v>
      </c>
      <c r="H4641" s="57"/>
    </row>
    <row r="4642" spans="1:8">
      <c r="A4642" s="57"/>
      <c r="B4642" s="57"/>
      <c r="C4642" s="176">
        <v>42190.526400000002</v>
      </c>
      <c r="D4642" s="3" t="s">
        <v>446</v>
      </c>
      <c r="E4642" s="3" t="s">
        <v>453</v>
      </c>
      <c r="F4642" s="3" t="str">
        <f t="shared" si="72"/>
        <v>Retail</v>
      </c>
      <c r="G4642" s="3">
        <v>3</v>
      </c>
      <c r="H4642" s="57"/>
    </row>
    <row r="4643" spans="1:8">
      <c r="A4643" s="57"/>
      <c r="B4643" s="57"/>
      <c r="C4643" s="176">
        <v>42344.501400000001</v>
      </c>
      <c r="D4643" s="3" t="s">
        <v>446</v>
      </c>
      <c r="E4643" s="3" t="s">
        <v>453</v>
      </c>
      <c r="F4643" s="3" t="str">
        <f t="shared" si="72"/>
        <v>Retail</v>
      </c>
      <c r="G4643" s="3">
        <v>5</v>
      </c>
      <c r="H4643" s="57"/>
    </row>
    <row r="4644" spans="1:8">
      <c r="A4644" s="57"/>
      <c r="B4644" s="57"/>
      <c r="C4644" s="176">
        <v>42219.561099999999</v>
      </c>
      <c r="D4644" s="3" t="s">
        <v>445</v>
      </c>
      <c r="E4644" s="3" t="s">
        <v>114</v>
      </c>
      <c r="F4644" s="3" t="str">
        <f t="shared" si="72"/>
        <v>Retail</v>
      </c>
      <c r="G4644" s="3">
        <v>3</v>
      </c>
      <c r="H4644" s="57"/>
    </row>
    <row r="4645" spans="1:8">
      <c r="A4645" s="57"/>
      <c r="B4645" s="57"/>
      <c r="C4645" s="176">
        <v>41982.929199999999</v>
      </c>
      <c r="D4645" s="3" t="s">
        <v>446</v>
      </c>
      <c r="E4645" s="3" t="s">
        <v>312</v>
      </c>
      <c r="F4645" s="3" t="str">
        <f t="shared" si="72"/>
        <v>Retail</v>
      </c>
      <c r="G4645" s="3">
        <v>1</v>
      </c>
      <c r="H4645" s="57"/>
    </row>
    <row r="4646" spans="1:8">
      <c r="A4646" s="57"/>
      <c r="B4646" s="57"/>
      <c r="C4646" s="176">
        <v>42115.530599999998</v>
      </c>
      <c r="D4646" s="3" t="s">
        <v>446</v>
      </c>
      <c r="E4646" s="3" t="s">
        <v>114</v>
      </c>
      <c r="F4646" s="3" t="str">
        <f t="shared" si="72"/>
        <v>Retail</v>
      </c>
      <c r="G4646" s="3">
        <v>9</v>
      </c>
      <c r="H4646" s="57"/>
    </row>
    <row r="4647" spans="1:8">
      <c r="A4647" s="57"/>
      <c r="B4647" s="57"/>
      <c r="C4647" s="176">
        <v>42161.434699999998</v>
      </c>
      <c r="D4647" s="3" t="s">
        <v>449</v>
      </c>
      <c r="E4647" s="3" t="s">
        <v>7</v>
      </c>
      <c r="F4647" s="3" t="str">
        <f t="shared" si="72"/>
        <v>Retail</v>
      </c>
      <c r="G4647" s="3">
        <v>3</v>
      </c>
      <c r="H4647" s="57"/>
    </row>
    <row r="4648" spans="1:8">
      <c r="A4648" s="57"/>
      <c r="B4648" s="57"/>
      <c r="C4648" s="176">
        <v>42124.511100000003</v>
      </c>
      <c r="D4648" s="3" t="s">
        <v>447</v>
      </c>
      <c r="E4648" s="3" t="s">
        <v>7</v>
      </c>
      <c r="F4648" s="3" t="str">
        <f t="shared" si="72"/>
        <v>Retail</v>
      </c>
      <c r="G4648" s="3">
        <v>1</v>
      </c>
      <c r="H4648" s="57"/>
    </row>
    <row r="4649" spans="1:8">
      <c r="A4649" s="57"/>
      <c r="B4649" s="57"/>
      <c r="C4649" s="176">
        <v>42200.145799999998</v>
      </c>
      <c r="D4649" s="3" t="s">
        <v>445</v>
      </c>
      <c r="E4649" s="3" t="s">
        <v>453</v>
      </c>
      <c r="F4649" s="3" t="str">
        <f t="shared" si="72"/>
        <v>Retail</v>
      </c>
      <c r="G4649" s="3">
        <v>1</v>
      </c>
      <c r="H4649" s="57"/>
    </row>
    <row r="4650" spans="1:8">
      <c r="A4650" s="57"/>
      <c r="B4650" s="57"/>
      <c r="C4650" s="176">
        <v>42352.853499999997</v>
      </c>
      <c r="D4650" s="3" t="s">
        <v>446</v>
      </c>
      <c r="E4650" s="3" t="s">
        <v>461</v>
      </c>
      <c r="F4650" s="3" t="str">
        <f t="shared" si="72"/>
        <v>Wholesale</v>
      </c>
      <c r="G4650" s="3">
        <v>27</v>
      </c>
      <c r="H4650" s="57"/>
    </row>
    <row r="4651" spans="1:8">
      <c r="A4651" s="57"/>
      <c r="B4651" s="57"/>
      <c r="C4651" s="176">
        <v>42238.415999999997</v>
      </c>
      <c r="D4651" s="3" t="s">
        <v>445</v>
      </c>
      <c r="E4651" s="3" t="s">
        <v>9</v>
      </c>
      <c r="F4651" s="3" t="str">
        <f t="shared" si="72"/>
        <v>Retail</v>
      </c>
      <c r="G4651" s="3">
        <v>2</v>
      </c>
      <c r="H4651" s="57"/>
    </row>
    <row r="4652" spans="1:8">
      <c r="A4652" s="57"/>
      <c r="B4652" s="57"/>
      <c r="C4652" s="176">
        <v>41981.401400000002</v>
      </c>
      <c r="D4652" s="3" t="s">
        <v>445</v>
      </c>
      <c r="E4652" s="3" t="s">
        <v>453</v>
      </c>
      <c r="F4652" s="3" t="str">
        <f t="shared" si="72"/>
        <v>Wholesale</v>
      </c>
      <c r="G4652" s="3">
        <v>48</v>
      </c>
      <c r="H4652" s="57"/>
    </row>
    <row r="4653" spans="1:8">
      <c r="A4653" s="57"/>
      <c r="B4653" s="57"/>
      <c r="C4653" s="176">
        <v>42301.365299999998</v>
      </c>
      <c r="D4653" s="3" t="s">
        <v>445</v>
      </c>
      <c r="E4653" s="3" t="s">
        <v>451</v>
      </c>
      <c r="F4653" s="3" t="str">
        <f t="shared" si="72"/>
        <v>Wholesale</v>
      </c>
      <c r="G4653" s="3">
        <v>31</v>
      </c>
      <c r="H4653" s="57"/>
    </row>
    <row r="4654" spans="1:8">
      <c r="A4654" s="57"/>
      <c r="B4654" s="57"/>
      <c r="C4654" s="176">
        <v>42332.485399999998</v>
      </c>
      <c r="D4654" s="3" t="s">
        <v>445</v>
      </c>
      <c r="E4654" s="3" t="s">
        <v>453</v>
      </c>
      <c r="F4654" s="3" t="str">
        <f t="shared" si="72"/>
        <v>Wholesale</v>
      </c>
      <c r="G4654" s="3">
        <v>34</v>
      </c>
      <c r="H4654" s="57"/>
    </row>
    <row r="4655" spans="1:8">
      <c r="A4655" s="57"/>
      <c r="B4655" s="57"/>
      <c r="C4655" s="176">
        <v>42250.543799999999</v>
      </c>
      <c r="D4655" s="3" t="s">
        <v>445</v>
      </c>
      <c r="E4655" s="3" t="s">
        <v>453</v>
      </c>
      <c r="F4655" s="3" t="str">
        <f t="shared" si="72"/>
        <v>Wholesale</v>
      </c>
      <c r="G4655" s="3">
        <v>17</v>
      </c>
      <c r="H4655" s="57"/>
    </row>
    <row r="4656" spans="1:8">
      <c r="A4656" s="57"/>
      <c r="B4656" s="57"/>
      <c r="C4656" s="176">
        <v>42325.6806</v>
      </c>
      <c r="D4656" s="3" t="s">
        <v>446</v>
      </c>
      <c r="E4656" s="3" t="s">
        <v>114</v>
      </c>
      <c r="F4656" s="3" t="str">
        <f t="shared" si="72"/>
        <v>Retail</v>
      </c>
      <c r="G4656" s="3">
        <v>2</v>
      </c>
      <c r="H4656" s="57"/>
    </row>
    <row r="4657" spans="1:8">
      <c r="A4657" s="57"/>
      <c r="B4657" s="57"/>
      <c r="C4657" s="176">
        <v>42162.791700000002</v>
      </c>
      <c r="D4657" s="3" t="s">
        <v>449</v>
      </c>
      <c r="E4657" s="3" t="s">
        <v>9</v>
      </c>
      <c r="F4657" s="3" t="str">
        <f t="shared" si="72"/>
        <v>Wholesale</v>
      </c>
      <c r="G4657" s="3">
        <v>67</v>
      </c>
      <c r="H4657" s="57"/>
    </row>
    <row r="4658" spans="1:8">
      <c r="A4658" s="57"/>
      <c r="B4658" s="57"/>
      <c r="C4658" s="176">
        <v>42217.513200000001</v>
      </c>
      <c r="D4658" s="3" t="s">
        <v>447</v>
      </c>
      <c r="E4658" s="3" t="s">
        <v>459</v>
      </c>
      <c r="F4658" s="3" t="str">
        <f t="shared" si="72"/>
        <v>Retail</v>
      </c>
      <c r="G4658" s="3">
        <v>4</v>
      </c>
      <c r="H4658" s="57"/>
    </row>
    <row r="4659" spans="1:8">
      <c r="A4659" s="57"/>
      <c r="B4659" s="57"/>
      <c r="C4659" s="176">
        <v>41977.077799999999</v>
      </c>
      <c r="D4659" s="3" t="s">
        <v>445</v>
      </c>
      <c r="E4659" s="3" t="s">
        <v>453</v>
      </c>
      <c r="F4659" s="3" t="str">
        <f t="shared" si="72"/>
        <v>Retail</v>
      </c>
      <c r="G4659" s="3">
        <v>7</v>
      </c>
      <c r="H4659" s="57"/>
    </row>
    <row r="4660" spans="1:8">
      <c r="A4660" s="57"/>
      <c r="B4660" s="57"/>
      <c r="C4660" s="176">
        <v>42224.855600000003</v>
      </c>
      <c r="D4660" s="3" t="s">
        <v>445</v>
      </c>
      <c r="E4660" s="3" t="s">
        <v>458</v>
      </c>
      <c r="F4660" s="3" t="str">
        <f t="shared" si="72"/>
        <v>Wholesale</v>
      </c>
      <c r="G4660" s="3">
        <v>36</v>
      </c>
      <c r="H4660" s="57"/>
    </row>
    <row r="4661" spans="1:8">
      <c r="A4661" s="57"/>
      <c r="B4661" s="57"/>
      <c r="C4661" s="176">
        <v>41975.500699999997</v>
      </c>
      <c r="D4661" s="3" t="s">
        <v>446</v>
      </c>
      <c r="E4661" s="3" t="s">
        <v>312</v>
      </c>
      <c r="F4661" s="3" t="str">
        <f t="shared" si="72"/>
        <v>Wholesale</v>
      </c>
      <c r="G4661" s="3">
        <v>66</v>
      </c>
      <c r="H4661" s="57"/>
    </row>
    <row r="4662" spans="1:8">
      <c r="A4662" s="57"/>
      <c r="B4662" s="57"/>
      <c r="C4662" s="176">
        <v>41987.512499999997</v>
      </c>
      <c r="D4662" s="3" t="s">
        <v>445</v>
      </c>
      <c r="E4662" s="3" t="s">
        <v>451</v>
      </c>
      <c r="F4662" s="3" t="str">
        <f t="shared" si="72"/>
        <v>Wholesale</v>
      </c>
      <c r="G4662" s="3">
        <v>64</v>
      </c>
      <c r="H4662" s="57"/>
    </row>
    <row r="4663" spans="1:8">
      <c r="A4663" s="57"/>
      <c r="B4663" s="57"/>
      <c r="C4663" s="176">
        <v>42307.496500000001</v>
      </c>
      <c r="D4663" s="3" t="s">
        <v>445</v>
      </c>
      <c r="E4663" s="3" t="s">
        <v>7</v>
      </c>
      <c r="F4663" s="3" t="str">
        <f t="shared" si="72"/>
        <v>Retail</v>
      </c>
      <c r="G4663" s="3">
        <v>2</v>
      </c>
      <c r="H4663" s="57"/>
    </row>
    <row r="4664" spans="1:8">
      <c r="A4664" s="57"/>
      <c r="B4664" s="57"/>
      <c r="C4664" s="176">
        <v>42206.970099999999</v>
      </c>
      <c r="D4664" s="3" t="s">
        <v>446</v>
      </c>
      <c r="E4664" s="3" t="s">
        <v>6</v>
      </c>
      <c r="F4664" s="3" t="str">
        <f t="shared" si="72"/>
        <v>Retail</v>
      </c>
      <c r="G4664" s="3">
        <v>3</v>
      </c>
      <c r="H4664" s="57"/>
    </row>
    <row r="4665" spans="1:8">
      <c r="A4665" s="57"/>
      <c r="B4665" s="57"/>
      <c r="C4665" s="176">
        <v>42154.211799999997</v>
      </c>
      <c r="D4665" s="3" t="s">
        <v>445</v>
      </c>
      <c r="E4665" s="3" t="s">
        <v>455</v>
      </c>
      <c r="F4665" s="3" t="str">
        <f t="shared" si="72"/>
        <v>Retail</v>
      </c>
      <c r="G4665" s="3">
        <v>1</v>
      </c>
      <c r="H4665" s="57"/>
    </row>
    <row r="4666" spans="1:8">
      <c r="A4666" s="57"/>
      <c r="B4666" s="57"/>
      <c r="C4666" s="176">
        <v>42335.098599999998</v>
      </c>
      <c r="D4666" s="3" t="s">
        <v>447</v>
      </c>
      <c r="E4666" s="3" t="s">
        <v>6</v>
      </c>
      <c r="F4666" s="3" t="str">
        <f t="shared" si="72"/>
        <v>Wholesale</v>
      </c>
      <c r="G4666" s="3">
        <v>34</v>
      </c>
      <c r="H4666" s="57"/>
    </row>
    <row r="4667" spans="1:8">
      <c r="A4667" s="57"/>
      <c r="B4667" s="57"/>
      <c r="C4667" s="176">
        <v>42347.531300000002</v>
      </c>
      <c r="D4667" s="3" t="s">
        <v>445</v>
      </c>
      <c r="E4667" s="3" t="s">
        <v>6</v>
      </c>
      <c r="F4667" s="3" t="str">
        <f t="shared" si="72"/>
        <v>Wholesale</v>
      </c>
      <c r="G4667" s="3">
        <v>33</v>
      </c>
      <c r="H4667" s="57"/>
    </row>
    <row r="4668" spans="1:8">
      <c r="A4668" s="57"/>
      <c r="B4668" s="57"/>
      <c r="C4668" s="176">
        <v>42031.834000000003</v>
      </c>
      <c r="D4668" s="3" t="s">
        <v>445</v>
      </c>
      <c r="E4668" s="3" t="s">
        <v>7</v>
      </c>
      <c r="F4668" s="3" t="str">
        <f t="shared" si="72"/>
        <v>Wholesale</v>
      </c>
      <c r="G4668" s="3">
        <v>33</v>
      </c>
      <c r="H4668" s="57"/>
    </row>
    <row r="4669" spans="1:8">
      <c r="A4669" s="57"/>
      <c r="B4669" s="57"/>
      <c r="C4669" s="176">
        <v>42241.181299999997</v>
      </c>
      <c r="D4669" s="3" t="s">
        <v>447</v>
      </c>
      <c r="E4669" s="3" t="s">
        <v>6</v>
      </c>
      <c r="F4669" s="3" t="str">
        <f t="shared" si="72"/>
        <v>Wholesale</v>
      </c>
      <c r="G4669" s="3">
        <v>56</v>
      </c>
      <c r="H4669" s="57"/>
    </row>
    <row r="4670" spans="1:8">
      <c r="A4670" s="57"/>
      <c r="B4670" s="57"/>
      <c r="C4670" s="176">
        <v>41985.775699999998</v>
      </c>
      <c r="D4670" s="3" t="s">
        <v>445</v>
      </c>
      <c r="E4670" s="3" t="s">
        <v>453</v>
      </c>
      <c r="F4670" s="3" t="str">
        <f t="shared" si="72"/>
        <v>Wholesale</v>
      </c>
      <c r="G4670" s="3">
        <v>60</v>
      </c>
      <c r="H4670" s="57"/>
    </row>
    <row r="4671" spans="1:8">
      <c r="A4671" s="57"/>
      <c r="B4671" s="57"/>
      <c r="C4671" s="176">
        <v>42362.712500000001</v>
      </c>
      <c r="D4671" s="3" t="s">
        <v>445</v>
      </c>
      <c r="E4671" s="3" t="s">
        <v>453</v>
      </c>
      <c r="F4671" s="3" t="str">
        <f t="shared" si="72"/>
        <v>Wholesale</v>
      </c>
      <c r="G4671" s="3">
        <v>144</v>
      </c>
      <c r="H4671" s="57"/>
    </row>
    <row r="4672" spans="1:8">
      <c r="A4672" s="57"/>
      <c r="B4672" s="57"/>
      <c r="C4672" s="176">
        <v>42110.746500000001</v>
      </c>
      <c r="D4672" s="3" t="s">
        <v>447</v>
      </c>
      <c r="E4672" s="3" t="s">
        <v>6</v>
      </c>
      <c r="F4672" s="3" t="str">
        <f t="shared" si="72"/>
        <v>Retail</v>
      </c>
      <c r="G4672" s="3">
        <v>2</v>
      </c>
      <c r="H4672" s="57"/>
    </row>
    <row r="4673" spans="1:8">
      <c r="A4673" s="57"/>
      <c r="B4673" s="57"/>
      <c r="C4673" s="176">
        <v>42220.098599999998</v>
      </c>
      <c r="D4673" s="3" t="s">
        <v>445</v>
      </c>
      <c r="E4673" s="3" t="s">
        <v>448</v>
      </c>
      <c r="F4673" s="3" t="str">
        <f t="shared" si="72"/>
        <v>Retail</v>
      </c>
      <c r="G4673" s="3">
        <v>3</v>
      </c>
      <c r="H4673" s="57"/>
    </row>
    <row r="4674" spans="1:8">
      <c r="A4674" s="57"/>
      <c r="B4674" s="57"/>
      <c r="C4674" s="176">
        <v>42335.290999999997</v>
      </c>
      <c r="D4674" s="3" t="s">
        <v>445</v>
      </c>
      <c r="E4674" s="3" t="s">
        <v>453</v>
      </c>
      <c r="F4674" s="3" t="str">
        <f t="shared" si="72"/>
        <v>Wholesale</v>
      </c>
      <c r="G4674" s="3">
        <v>39</v>
      </c>
      <c r="H4674" s="57"/>
    </row>
    <row r="4675" spans="1:8">
      <c r="A4675" s="57"/>
      <c r="B4675" s="57"/>
      <c r="C4675" s="176">
        <v>42295.527800000003</v>
      </c>
      <c r="D4675" s="3" t="s">
        <v>445</v>
      </c>
      <c r="E4675" s="3" t="s">
        <v>453</v>
      </c>
      <c r="F4675" s="3" t="str">
        <f t="shared" si="72"/>
        <v>Wholesale</v>
      </c>
      <c r="G4675" s="3">
        <v>38</v>
      </c>
      <c r="H4675" s="57"/>
    </row>
    <row r="4676" spans="1:8">
      <c r="A4676" s="57"/>
      <c r="B4676" s="57"/>
      <c r="C4676" s="176">
        <v>42057.8125</v>
      </c>
      <c r="D4676" s="3" t="s">
        <v>445</v>
      </c>
      <c r="E4676" s="3" t="s">
        <v>452</v>
      </c>
      <c r="F4676" s="3" t="str">
        <f t="shared" si="72"/>
        <v>Retail</v>
      </c>
      <c r="G4676" s="3">
        <v>6</v>
      </c>
      <c r="H4676" s="57"/>
    </row>
    <row r="4677" spans="1:8">
      <c r="A4677" s="57"/>
      <c r="B4677" s="57"/>
      <c r="C4677" s="176">
        <v>42351.686099999999</v>
      </c>
      <c r="D4677" s="3" t="s">
        <v>445</v>
      </c>
      <c r="E4677" s="3" t="s">
        <v>453</v>
      </c>
      <c r="F4677" s="3" t="str">
        <f t="shared" si="72"/>
        <v>Wholesale</v>
      </c>
      <c r="G4677" s="3">
        <v>149</v>
      </c>
      <c r="H4677" s="57"/>
    </row>
    <row r="4678" spans="1:8">
      <c r="A4678" s="57"/>
      <c r="B4678" s="57"/>
      <c r="C4678" s="176">
        <v>42171.761100000003</v>
      </c>
      <c r="D4678" s="3" t="s">
        <v>449</v>
      </c>
      <c r="E4678" s="3" t="s">
        <v>6</v>
      </c>
      <c r="F4678" s="3" t="str">
        <f t="shared" si="72"/>
        <v>Wholesale</v>
      </c>
      <c r="G4678" s="3">
        <v>114</v>
      </c>
      <c r="H4678" s="57"/>
    </row>
    <row r="4679" spans="1:8">
      <c r="A4679" s="57"/>
      <c r="B4679" s="57"/>
      <c r="C4679" s="176">
        <v>42356.479899999998</v>
      </c>
      <c r="D4679" s="3" t="s">
        <v>445</v>
      </c>
      <c r="E4679" s="3" t="s">
        <v>460</v>
      </c>
      <c r="F4679" s="3" t="str">
        <f t="shared" si="72"/>
        <v>Retail</v>
      </c>
      <c r="G4679" s="3">
        <v>5</v>
      </c>
      <c r="H4679" s="57"/>
    </row>
    <row r="4680" spans="1:8">
      <c r="A4680" s="57"/>
      <c r="B4680" s="57"/>
      <c r="C4680" s="176">
        <v>42360.157599999999</v>
      </c>
      <c r="D4680" s="3" t="s">
        <v>446</v>
      </c>
      <c r="E4680" s="3" t="s">
        <v>453</v>
      </c>
      <c r="F4680" s="3" t="str">
        <f t="shared" si="72"/>
        <v>Retail</v>
      </c>
      <c r="G4680" s="3">
        <v>4</v>
      </c>
      <c r="H4680" s="57"/>
    </row>
    <row r="4681" spans="1:8">
      <c r="A4681" s="57"/>
      <c r="B4681" s="57"/>
      <c r="C4681" s="176">
        <v>42157.705600000001</v>
      </c>
      <c r="D4681" s="3" t="s">
        <v>446</v>
      </c>
      <c r="E4681" s="3" t="s">
        <v>451</v>
      </c>
      <c r="F4681" s="3" t="str">
        <f t="shared" si="72"/>
        <v>Retail</v>
      </c>
      <c r="G4681" s="3">
        <v>2</v>
      </c>
      <c r="H4681" s="57"/>
    </row>
    <row r="4682" spans="1:8">
      <c r="A4682" s="57"/>
      <c r="B4682" s="57"/>
      <c r="C4682" s="176">
        <v>41980.734700000001</v>
      </c>
      <c r="D4682" s="3" t="s">
        <v>445</v>
      </c>
      <c r="E4682" s="3" t="s">
        <v>6</v>
      </c>
      <c r="F4682" s="3" t="str">
        <f t="shared" ref="F4682:F4745" si="73">IF(G4682&lt;10,"Retail","Wholesale")</f>
        <v>Wholesale</v>
      </c>
      <c r="G4682" s="3">
        <v>31</v>
      </c>
      <c r="H4682" s="57"/>
    </row>
    <row r="4683" spans="1:8">
      <c r="A4683" s="57"/>
      <c r="B4683" s="57"/>
      <c r="C4683" s="176">
        <v>42309.5167</v>
      </c>
      <c r="D4683" s="3" t="s">
        <v>447</v>
      </c>
      <c r="E4683" s="3" t="s">
        <v>453</v>
      </c>
      <c r="F4683" s="3" t="str">
        <f t="shared" si="73"/>
        <v>Retail</v>
      </c>
      <c r="G4683" s="3">
        <v>1</v>
      </c>
      <c r="H4683" s="57"/>
    </row>
    <row r="4684" spans="1:8">
      <c r="A4684" s="57"/>
      <c r="B4684" s="57"/>
      <c r="C4684" s="176">
        <v>42362.4833</v>
      </c>
      <c r="D4684" s="3" t="s">
        <v>445</v>
      </c>
      <c r="E4684" s="3" t="s">
        <v>453</v>
      </c>
      <c r="F4684" s="3" t="str">
        <f t="shared" si="73"/>
        <v>Retail</v>
      </c>
      <c r="G4684" s="3">
        <v>4</v>
      </c>
      <c r="H4684" s="57"/>
    </row>
    <row r="4685" spans="1:8">
      <c r="A4685" s="57"/>
      <c r="B4685" s="57"/>
      <c r="C4685" s="176">
        <v>42363.491699999999</v>
      </c>
      <c r="D4685" s="3" t="s">
        <v>445</v>
      </c>
      <c r="E4685" s="3" t="s">
        <v>453</v>
      </c>
      <c r="F4685" s="3" t="str">
        <f t="shared" si="73"/>
        <v>Retail</v>
      </c>
      <c r="G4685" s="3">
        <v>7</v>
      </c>
      <c r="H4685" s="57"/>
    </row>
    <row r="4686" spans="1:8">
      <c r="A4686" s="57"/>
      <c r="B4686" s="57"/>
      <c r="C4686" s="176">
        <v>42180.529900000001</v>
      </c>
      <c r="D4686" s="3" t="s">
        <v>449</v>
      </c>
      <c r="E4686" s="3" t="s">
        <v>453</v>
      </c>
      <c r="F4686" s="3" t="str">
        <f t="shared" si="73"/>
        <v>Retail</v>
      </c>
      <c r="G4686" s="3">
        <v>6</v>
      </c>
      <c r="H4686" s="57"/>
    </row>
    <row r="4687" spans="1:8">
      <c r="A4687" s="57"/>
      <c r="B4687" s="57"/>
      <c r="C4687" s="176">
        <v>42255.145100000002</v>
      </c>
      <c r="D4687" s="3" t="s">
        <v>445</v>
      </c>
      <c r="E4687" s="3" t="s">
        <v>453</v>
      </c>
      <c r="F4687" s="3" t="str">
        <f t="shared" si="73"/>
        <v>Retail</v>
      </c>
      <c r="G4687" s="3">
        <v>3</v>
      </c>
      <c r="H4687" s="57"/>
    </row>
    <row r="4688" spans="1:8">
      <c r="A4688" s="57"/>
      <c r="B4688" s="57"/>
      <c r="C4688" s="176">
        <v>42243.159699999997</v>
      </c>
      <c r="D4688" s="3" t="s">
        <v>445</v>
      </c>
      <c r="E4688" s="3" t="s">
        <v>453</v>
      </c>
      <c r="F4688" s="3" t="str">
        <f t="shared" si="73"/>
        <v>Retail</v>
      </c>
      <c r="G4688" s="3">
        <v>5</v>
      </c>
      <c r="H4688" s="57"/>
    </row>
    <row r="4689" spans="1:8">
      <c r="A4689" s="57"/>
      <c r="B4689" s="57"/>
      <c r="C4689" s="176">
        <v>41984.895799999998</v>
      </c>
      <c r="D4689" s="3" t="s">
        <v>445</v>
      </c>
      <c r="E4689" s="3" t="s">
        <v>457</v>
      </c>
      <c r="F4689" s="3" t="str">
        <f t="shared" si="73"/>
        <v>Wholesale</v>
      </c>
      <c r="G4689" s="3">
        <v>75</v>
      </c>
      <c r="H4689" s="57"/>
    </row>
    <row r="4690" spans="1:8">
      <c r="A4690" s="57"/>
      <c r="B4690" s="57"/>
      <c r="C4690" s="176">
        <v>41983.507599999997</v>
      </c>
      <c r="D4690" s="3" t="s">
        <v>446</v>
      </c>
      <c r="E4690" s="3" t="s">
        <v>6</v>
      </c>
      <c r="F4690" s="3" t="str">
        <f t="shared" si="73"/>
        <v>Retail</v>
      </c>
      <c r="G4690" s="3">
        <v>3</v>
      </c>
      <c r="H4690" s="57"/>
    </row>
    <row r="4691" spans="1:8">
      <c r="A4691" s="57"/>
      <c r="B4691" s="57"/>
      <c r="C4691" s="176">
        <v>42210.871500000001</v>
      </c>
      <c r="D4691" s="3" t="s">
        <v>446</v>
      </c>
      <c r="E4691" s="3" t="s">
        <v>452</v>
      </c>
      <c r="F4691" s="3" t="str">
        <f t="shared" si="73"/>
        <v>Retail</v>
      </c>
      <c r="G4691" s="3">
        <v>6</v>
      </c>
      <c r="H4691" s="57"/>
    </row>
    <row r="4692" spans="1:8">
      <c r="A4692" s="57"/>
      <c r="B4692" s="57"/>
      <c r="C4692" s="176">
        <v>42354.172899999998</v>
      </c>
      <c r="D4692" s="3" t="s">
        <v>449</v>
      </c>
      <c r="E4692" s="3" t="s">
        <v>10</v>
      </c>
      <c r="F4692" s="3" t="str">
        <f t="shared" si="73"/>
        <v>Retail</v>
      </c>
      <c r="G4692" s="3">
        <v>1</v>
      </c>
      <c r="H4692" s="57"/>
    </row>
    <row r="4693" spans="1:8">
      <c r="A4693" s="57"/>
      <c r="B4693" s="57"/>
      <c r="C4693" s="176">
        <v>42161.781300000002</v>
      </c>
      <c r="D4693" s="3" t="s">
        <v>445</v>
      </c>
      <c r="E4693" s="3" t="s">
        <v>453</v>
      </c>
      <c r="F4693" s="3" t="str">
        <f t="shared" si="73"/>
        <v>Wholesale</v>
      </c>
      <c r="G4693" s="3">
        <v>34</v>
      </c>
      <c r="H4693" s="57"/>
    </row>
    <row r="4694" spans="1:8">
      <c r="A4694" s="57"/>
      <c r="B4694" s="57"/>
      <c r="C4694" s="176">
        <v>42281.75</v>
      </c>
      <c r="D4694" s="3" t="s">
        <v>449</v>
      </c>
      <c r="E4694" s="3" t="s">
        <v>453</v>
      </c>
      <c r="F4694" s="3" t="str">
        <f t="shared" si="73"/>
        <v>Retail</v>
      </c>
      <c r="G4694" s="3">
        <v>2</v>
      </c>
      <c r="H4694" s="57"/>
    </row>
    <row r="4695" spans="1:8">
      <c r="A4695" s="57"/>
      <c r="B4695" s="57"/>
      <c r="C4695" s="176">
        <v>42232.459699999999</v>
      </c>
      <c r="D4695" s="3" t="s">
        <v>449</v>
      </c>
      <c r="E4695" s="3" t="s">
        <v>454</v>
      </c>
      <c r="F4695" s="3" t="str">
        <f t="shared" si="73"/>
        <v>Retail</v>
      </c>
      <c r="G4695" s="3">
        <v>2</v>
      </c>
      <c r="H4695" s="57"/>
    </row>
    <row r="4696" spans="1:8">
      <c r="A4696" s="57"/>
      <c r="B4696" s="57"/>
      <c r="C4696" s="176">
        <v>42186.572200000002</v>
      </c>
      <c r="D4696" s="3" t="s">
        <v>447</v>
      </c>
      <c r="E4696" s="3" t="s">
        <v>312</v>
      </c>
      <c r="F4696" s="3" t="str">
        <f t="shared" si="73"/>
        <v>Wholesale</v>
      </c>
      <c r="G4696" s="3">
        <v>44</v>
      </c>
      <c r="H4696" s="57"/>
    </row>
    <row r="4697" spans="1:8">
      <c r="A4697" s="57"/>
      <c r="B4697" s="57"/>
      <c r="C4697" s="176">
        <v>41980.251400000001</v>
      </c>
      <c r="D4697" s="3" t="s">
        <v>445</v>
      </c>
      <c r="E4697" s="3" t="s">
        <v>9</v>
      </c>
      <c r="F4697" s="3" t="str">
        <f t="shared" si="73"/>
        <v>Retail</v>
      </c>
      <c r="G4697" s="3">
        <v>5</v>
      </c>
      <c r="H4697" s="57"/>
    </row>
    <row r="4698" spans="1:8">
      <c r="A4698" s="57"/>
      <c r="B4698" s="57"/>
      <c r="C4698" s="176">
        <v>41980.521500000003</v>
      </c>
      <c r="D4698" s="3" t="s">
        <v>446</v>
      </c>
      <c r="E4698" s="3" t="s">
        <v>458</v>
      </c>
      <c r="F4698" s="3" t="str">
        <f t="shared" si="73"/>
        <v>Retail</v>
      </c>
      <c r="G4698" s="3">
        <v>1</v>
      </c>
      <c r="H4698" s="57"/>
    </row>
    <row r="4699" spans="1:8">
      <c r="A4699" s="57"/>
      <c r="B4699" s="57"/>
      <c r="C4699" s="176">
        <v>42026.4882</v>
      </c>
      <c r="D4699" s="3" t="s">
        <v>447</v>
      </c>
      <c r="E4699" s="3" t="s">
        <v>112</v>
      </c>
      <c r="F4699" s="3" t="str">
        <f t="shared" si="73"/>
        <v>Retail</v>
      </c>
      <c r="G4699" s="3">
        <v>7</v>
      </c>
      <c r="H4699" s="57"/>
    </row>
    <row r="4700" spans="1:8">
      <c r="A4700" s="57"/>
      <c r="B4700" s="57"/>
      <c r="C4700" s="176">
        <v>42222.456899999997</v>
      </c>
      <c r="D4700" s="3" t="s">
        <v>445</v>
      </c>
      <c r="E4700" s="3" t="s">
        <v>458</v>
      </c>
      <c r="F4700" s="3" t="str">
        <f t="shared" si="73"/>
        <v>Retail</v>
      </c>
      <c r="G4700" s="3">
        <v>6</v>
      </c>
      <c r="H4700" s="57"/>
    </row>
    <row r="4701" spans="1:8">
      <c r="A4701" s="57"/>
      <c r="B4701" s="57"/>
      <c r="C4701" s="176">
        <v>42243.4139</v>
      </c>
      <c r="D4701" s="3" t="s">
        <v>445</v>
      </c>
      <c r="E4701" s="3" t="s">
        <v>453</v>
      </c>
      <c r="F4701" s="3" t="str">
        <f t="shared" si="73"/>
        <v>Retail</v>
      </c>
      <c r="G4701" s="3">
        <v>4</v>
      </c>
      <c r="H4701" s="57"/>
    </row>
    <row r="4702" spans="1:8">
      <c r="A4702" s="57"/>
      <c r="B4702" s="57"/>
      <c r="C4702" s="176">
        <v>42279.5507</v>
      </c>
      <c r="D4702" s="3" t="s">
        <v>447</v>
      </c>
      <c r="E4702" s="3" t="s">
        <v>7</v>
      </c>
      <c r="F4702" s="3" t="str">
        <f t="shared" si="73"/>
        <v>Wholesale</v>
      </c>
      <c r="G4702" s="3">
        <v>34</v>
      </c>
      <c r="H4702" s="57"/>
    </row>
    <row r="4703" spans="1:8">
      <c r="A4703" s="57"/>
      <c r="B4703" s="57"/>
      <c r="C4703" s="176">
        <v>42341.606899999999</v>
      </c>
      <c r="D4703" s="3" t="s">
        <v>446</v>
      </c>
      <c r="E4703" s="3" t="s">
        <v>6</v>
      </c>
      <c r="F4703" s="3" t="str">
        <f t="shared" si="73"/>
        <v>Wholesale</v>
      </c>
      <c r="G4703" s="3">
        <v>38</v>
      </c>
      <c r="H4703" s="57"/>
    </row>
    <row r="4704" spans="1:8">
      <c r="A4704" s="57"/>
      <c r="B4704" s="57"/>
      <c r="C4704" s="176">
        <v>41977.276400000002</v>
      </c>
      <c r="D4704" s="3" t="s">
        <v>446</v>
      </c>
      <c r="E4704" s="3" t="s">
        <v>454</v>
      </c>
      <c r="F4704" s="3" t="str">
        <f t="shared" si="73"/>
        <v>Retail</v>
      </c>
      <c r="G4704" s="3">
        <v>1</v>
      </c>
      <c r="H4704" s="57"/>
    </row>
    <row r="4705" spans="1:8">
      <c r="A4705" s="57"/>
      <c r="B4705" s="57"/>
      <c r="C4705" s="176">
        <v>41984.516000000003</v>
      </c>
      <c r="D4705" s="3" t="s">
        <v>445</v>
      </c>
      <c r="E4705" s="3" t="s">
        <v>453</v>
      </c>
      <c r="F4705" s="3" t="str">
        <f t="shared" si="73"/>
        <v>Wholesale</v>
      </c>
      <c r="G4705" s="3">
        <v>31</v>
      </c>
      <c r="H4705" s="57"/>
    </row>
    <row r="4706" spans="1:8">
      <c r="A4706" s="57"/>
      <c r="B4706" s="57"/>
      <c r="C4706" s="176">
        <v>41981.302100000001</v>
      </c>
      <c r="D4706" s="3" t="s">
        <v>446</v>
      </c>
      <c r="E4706" s="3" t="s">
        <v>112</v>
      </c>
      <c r="F4706" s="3" t="str">
        <f t="shared" si="73"/>
        <v>Wholesale</v>
      </c>
      <c r="G4706" s="3">
        <v>26</v>
      </c>
      <c r="H4706" s="57"/>
    </row>
    <row r="4707" spans="1:8">
      <c r="A4707" s="57"/>
      <c r="B4707" s="57"/>
      <c r="C4707" s="176">
        <v>42329.6875</v>
      </c>
      <c r="D4707" s="3" t="s">
        <v>445</v>
      </c>
      <c r="E4707" s="3" t="s">
        <v>453</v>
      </c>
      <c r="F4707" s="3" t="str">
        <f t="shared" si="73"/>
        <v>Wholesale</v>
      </c>
      <c r="G4707" s="3">
        <v>46</v>
      </c>
      <c r="H4707" s="57"/>
    </row>
    <row r="4708" spans="1:8">
      <c r="A4708" s="57"/>
      <c r="B4708" s="57"/>
      <c r="C4708" s="176">
        <v>42186.552799999998</v>
      </c>
      <c r="D4708" s="3" t="s">
        <v>445</v>
      </c>
      <c r="E4708" s="3" t="s">
        <v>453</v>
      </c>
      <c r="F4708" s="3" t="str">
        <f t="shared" si="73"/>
        <v>Wholesale</v>
      </c>
      <c r="G4708" s="3">
        <v>30</v>
      </c>
      <c r="H4708" s="57"/>
    </row>
    <row r="4709" spans="1:8">
      <c r="A4709" s="57"/>
      <c r="B4709" s="57"/>
      <c r="C4709" s="176">
        <v>42043.355600000003</v>
      </c>
      <c r="D4709" s="3" t="s">
        <v>447</v>
      </c>
      <c r="E4709" s="3" t="s">
        <v>114</v>
      </c>
      <c r="F4709" s="3" t="str">
        <f t="shared" si="73"/>
        <v>Wholesale</v>
      </c>
      <c r="G4709" s="3">
        <v>26</v>
      </c>
      <c r="H4709" s="57"/>
    </row>
    <row r="4710" spans="1:8">
      <c r="A4710" s="57"/>
      <c r="B4710" s="57"/>
      <c r="C4710" s="176">
        <v>42342.472199999997</v>
      </c>
      <c r="D4710" s="3" t="s">
        <v>445</v>
      </c>
      <c r="E4710" s="3" t="s">
        <v>453</v>
      </c>
      <c r="F4710" s="3" t="str">
        <f t="shared" si="73"/>
        <v>Retail</v>
      </c>
      <c r="G4710" s="3">
        <v>1</v>
      </c>
      <c r="H4710" s="57"/>
    </row>
    <row r="4711" spans="1:8">
      <c r="A4711" s="57"/>
      <c r="B4711" s="57"/>
      <c r="C4711" s="176">
        <v>41982.468099999998</v>
      </c>
      <c r="D4711" s="3" t="s">
        <v>447</v>
      </c>
      <c r="E4711" s="3" t="s">
        <v>460</v>
      </c>
      <c r="F4711" s="3" t="str">
        <f t="shared" si="73"/>
        <v>Wholesale</v>
      </c>
      <c r="G4711" s="3">
        <v>40</v>
      </c>
      <c r="H4711" s="57"/>
    </row>
    <row r="4712" spans="1:8">
      <c r="A4712" s="57"/>
      <c r="B4712" s="57"/>
      <c r="C4712" s="176">
        <v>42254.529199999997</v>
      </c>
      <c r="D4712" s="3" t="s">
        <v>446</v>
      </c>
      <c r="E4712" s="3" t="s">
        <v>6</v>
      </c>
      <c r="F4712" s="3" t="str">
        <f t="shared" si="73"/>
        <v>Retail</v>
      </c>
      <c r="G4712" s="3">
        <v>4</v>
      </c>
      <c r="H4712" s="57"/>
    </row>
    <row r="4713" spans="1:8">
      <c r="A4713" s="57"/>
      <c r="B4713" s="57"/>
      <c r="C4713" s="176">
        <v>42224.4764</v>
      </c>
      <c r="D4713" s="3" t="s">
        <v>446</v>
      </c>
      <c r="E4713" s="3" t="s">
        <v>6</v>
      </c>
      <c r="F4713" s="3" t="str">
        <f t="shared" si="73"/>
        <v>Retail</v>
      </c>
      <c r="G4713" s="3">
        <v>1</v>
      </c>
      <c r="H4713" s="57"/>
    </row>
    <row r="4714" spans="1:8">
      <c r="A4714" s="57"/>
      <c r="B4714" s="57"/>
      <c r="C4714" s="176">
        <v>42235.190300000002</v>
      </c>
      <c r="D4714" s="3" t="s">
        <v>445</v>
      </c>
      <c r="E4714" s="3" t="s">
        <v>114</v>
      </c>
      <c r="F4714" s="3" t="str">
        <f t="shared" si="73"/>
        <v>Retail</v>
      </c>
      <c r="G4714" s="3">
        <v>2</v>
      </c>
      <c r="H4714" s="57"/>
    </row>
    <row r="4715" spans="1:8">
      <c r="A4715" s="57"/>
      <c r="B4715" s="57"/>
      <c r="C4715" s="176">
        <v>42323.177100000001</v>
      </c>
      <c r="D4715" s="3" t="s">
        <v>445</v>
      </c>
      <c r="E4715" s="3" t="s">
        <v>7</v>
      </c>
      <c r="F4715" s="3" t="str">
        <f t="shared" si="73"/>
        <v>Retail</v>
      </c>
      <c r="G4715" s="3">
        <v>3</v>
      </c>
      <c r="H4715" s="57"/>
    </row>
    <row r="4716" spans="1:8">
      <c r="A4716" s="57"/>
      <c r="B4716" s="57"/>
      <c r="C4716" s="176">
        <v>42198.102099999996</v>
      </c>
      <c r="D4716" s="3" t="s">
        <v>447</v>
      </c>
      <c r="E4716" s="3" t="s">
        <v>450</v>
      </c>
      <c r="F4716" s="3" t="str">
        <f t="shared" si="73"/>
        <v>Wholesale</v>
      </c>
      <c r="G4716" s="3">
        <v>33</v>
      </c>
      <c r="H4716" s="57"/>
    </row>
    <row r="4717" spans="1:8">
      <c r="A4717" s="57"/>
      <c r="B4717" s="57"/>
      <c r="C4717" s="176">
        <v>42133.035400000001</v>
      </c>
      <c r="D4717" s="3" t="s">
        <v>447</v>
      </c>
      <c r="E4717" s="3" t="s">
        <v>7</v>
      </c>
      <c r="F4717" s="3" t="str">
        <f t="shared" si="73"/>
        <v>Retail</v>
      </c>
      <c r="G4717" s="3">
        <v>2</v>
      </c>
      <c r="H4717" s="57"/>
    </row>
    <row r="4718" spans="1:8">
      <c r="A4718" s="57"/>
      <c r="B4718" s="57"/>
      <c r="C4718" s="176">
        <v>42339.266000000003</v>
      </c>
      <c r="D4718" s="3" t="s">
        <v>446</v>
      </c>
      <c r="E4718" s="3" t="s">
        <v>6</v>
      </c>
      <c r="F4718" s="3" t="str">
        <f t="shared" si="73"/>
        <v>Retail</v>
      </c>
      <c r="G4718" s="3">
        <v>6</v>
      </c>
      <c r="H4718" s="57"/>
    </row>
    <row r="4719" spans="1:8">
      <c r="A4719" s="57"/>
      <c r="B4719" s="57"/>
      <c r="C4719" s="176">
        <v>42119.713900000002</v>
      </c>
      <c r="D4719" s="3" t="s">
        <v>445</v>
      </c>
      <c r="E4719" s="3" t="s">
        <v>6</v>
      </c>
      <c r="F4719" s="3" t="str">
        <f t="shared" si="73"/>
        <v>Retail</v>
      </c>
      <c r="G4719" s="3">
        <v>2</v>
      </c>
      <c r="H4719" s="57"/>
    </row>
    <row r="4720" spans="1:8">
      <c r="A4720" s="57"/>
      <c r="B4720" s="57"/>
      <c r="C4720" s="176">
        <v>42342.407599999999</v>
      </c>
      <c r="D4720" s="3" t="s">
        <v>445</v>
      </c>
      <c r="E4720" s="3" t="s">
        <v>460</v>
      </c>
      <c r="F4720" s="3" t="str">
        <f t="shared" si="73"/>
        <v>Wholesale</v>
      </c>
      <c r="G4720" s="3">
        <v>103</v>
      </c>
      <c r="H4720" s="57"/>
    </row>
    <row r="4721" spans="1:8">
      <c r="A4721" s="57"/>
      <c r="B4721" s="57"/>
      <c r="C4721" s="176">
        <v>42222.508999999998</v>
      </c>
      <c r="D4721" s="3" t="s">
        <v>449</v>
      </c>
      <c r="E4721" s="3" t="s">
        <v>450</v>
      </c>
      <c r="F4721" s="3" t="str">
        <f t="shared" si="73"/>
        <v>Retail</v>
      </c>
      <c r="G4721" s="3">
        <v>4</v>
      </c>
      <c r="H4721" s="57"/>
    </row>
    <row r="4722" spans="1:8">
      <c r="A4722" s="57"/>
      <c r="B4722" s="57"/>
      <c r="C4722" s="176">
        <v>42092.799299999999</v>
      </c>
      <c r="D4722" s="3" t="s">
        <v>445</v>
      </c>
      <c r="E4722" s="3" t="s">
        <v>10</v>
      </c>
      <c r="F4722" s="3" t="str">
        <f t="shared" si="73"/>
        <v>Retail</v>
      </c>
      <c r="G4722" s="3">
        <v>3</v>
      </c>
      <c r="H4722" s="57"/>
    </row>
    <row r="4723" spans="1:8">
      <c r="A4723" s="57"/>
      <c r="B4723" s="57"/>
      <c r="C4723" s="176">
        <v>42195.212500000001</v>
      </c>
      <c r="D4723" s="3" t="s">
        <v>445</v>
      </c>
      <c r="E4723" s="3" t="s">
        <v>448</v>
      </c>
      <c r="F4723" s="3" t="str">
        <f t="shared" si="73"/>
        <v>Retail</v>
      </c>
      <c r="G4723" s="3">
        <v>2</v>
      </c>
      <c r="H4723" s="57"/>
    </row>
    <row r="4724" spans="1:8">
      <c r="A4724" s="57"/>
      <c r="B4724" s="57"/>
      <c r="C4724" s="176">
        <v>42270.481899999999</v>
      </c>
      <c r="D4724" s="3" t="s">
        <v>446</v>
      </c>
      <c r="E4724" s="3" t="s">
        <v>453</v>
      </c>
      <c r="F4724" s="3" t="str">
        <f t="shared" si="73"/>
        <v>Wholesale</v>
      </c>
      <c r="G4724" s="3">
        <v>69</v>
      </c>
      <c r="H4724" s="57"/>
    </row>
    <row r="4725" spans="1:8">
      <c r="A4725" s="57"/>
      <c r="B4725" s="57"/>
      <c r="C4725" s="176">
        <v>42278.553500000002</v>
      </c>
      <c r="D4725" s="3" t="s">
        <v>449</v>
      </c>
      <c r="E4725" s="3" t="s">
        <v>453</v>
      </c>
      <c r="F4725" s="3" t="str">
        <f t="shared" si="73"/>
        <v>Retail</v>
      </c>
      <c r="G4725" s="3">
        <v>7</v>
      </c>
      <c r="H4725" s="57"/>
    </row>
    <row r="4726" spans="1:8">
      <c r="A4726" s="57"/>
      <c r="B4726" s="57"/>
      <c r="C4726" s="176">
        <v>42303.4764</v>
      </c>
      <c r="D4726" s="3" t="s">
        <v>445</v>
      </c>
      <c r="E4726" s="3" t="s">
        <v>453</v>
      </c>
      <c r="F4726" s="3" t="str">
        <f t="shared" si="73"/>
        <v>Retail</v>
      </c>
      <c r="G4726" s="3">
        <v>1</v>
      </c>
      <c r="H4726" s="57"/>
    </row>
    <row r="4727" spans="1:8">
      <c r="A4727" s="57"/>
      <c r="B4727" s="57"/>
      <c r="C4727" s="176">
        <v>42327.1368</v>
      </c>
      <c r="D4727" s="3" t="s">
        <v>445</v>
      </c>
      <c r="E4727" s="3" t="s">
        <v>456</v>
      </c>
      <c r="F4727" s="3" t="str">
        <f t="shared" si="73"/>
        <v>Retail</v>
      </c>
      <c r="G4727" s="3">
        <v>7</v>
      </c>
      <c r="H4727" s="57"/>
    </row>
    <row r="4728" spans="1:8">
      <c r="A4728" s="57"/>
      <c r="B4728" s="57"/>
      <c r="C4728" s="176">
        <v>42178.159</v>
      </c>
      <c r="D4728" s="3" t="s">
        <v>446</v>
      </c>
      <c r="E4728" s="3" t="s">
        <v>6</v>
      </c>
      <c r="F4728" s="3" t="str">
        <f t="shared" si="73"/>
        <v>Retail</v>
      </c>
      <c r="G4728" s="3">
        <v>6</v>
      </c>
      <c r="H4728" s="57"/>
    </row>
    <row r="4729" spans="1:8">
      <c r="A4729" s="57"/>
      <c r="B4729" s="57"/>
      <c r="C4729" s="176">
        <v>42343.536800000002</v>
      </c>
      <c r="D4729" s="3" t="s">
        <v>445</v>
      </c>
      <c r="E4729" s="3" t="s">
        <v>10</v>
      </c>
      <c r="F4729" s="3" t="str">
        <f t="shared" si="73"/>
        <v>Wholesale</v>
      </c>
      <c r="G4729" s="3">
        <v>27</v>
      </c>
      <c r="H4729" s="57"/>
    </row>
    <row r="4730" spans="1:8">
      <c r="A4730" s="57"/>
      <c r="B4730" s="57"/>
      <c r="C4730" s="176">
        <v>42348.410400000001</v>
      </c>
      <c r="D4730" s="3" t="s">
        <v>445</v>
      </c>
      <c r="E4730" s="3" t="s">
        <v>114</v>
      </c>
      <c r="F4730" s="3" t="str">
        <f t="shared" si="73"/>
        <v>Wholesale</v>
      </c>
      <c r="G4730" s="3">
        <v>115</v>
      </c>
      <c r="H4730" s="57"/>
    </row>
    <row r="4731" spans="1:8">
      <c r="A4731" s="57"/>
      <c r="B4731" s="57"/>
      <c r="C4731" s="176">
        <v>42103.706899999997</v>
      </c>
      <c r="D4731" s="3" t="s">
        <v>445</v>
      </c>
      <c r="E4731" s="3" t="s">
        <v>453</v>
      </c>
      <c r="F4731" s="3" t="str">
        <f t="shared" si="73"/>
        <v>Wholesale</v>
      </c>
      <c r="G4731" s="3">
        <v>65</v>
      </c>
      <c r="H4731" s="57"/>
    </row>
    <row r="4732" spans="1:8">
      <c r="A4732" s="57"/>
      <c r="B4732" s="57"/>
      <c r="C4732" s="176">
        <v>42334.722199999997</v>
      </c>
      <c r="D4732" s="3" t="s">
        <v>445</v>
      </c>
      <c r="E4732" s="3" t="s">
        <v>453</v>
      </c>
      <c r="F4732" s="3" t="str">
        <f t="shared" si="73"/>
        <v>Retail</v>
      </c>
      <c r="G4732" s="3">
        <v>6</v>
      </c>
      <c r="H4732" s="57"/>
    </row>
    <row r="4733" spans="1:8">
      <c r="A4733" s="57"/>
      <c r="B4733" s="57"/>
      <c r="C4733" s="176">
        <v>42142.486100000002</v>
      </c>
      <c r="D4733" s="3" t="s">
        <v>446</v>
      </c>
      <c r="E4733" s="3" t="s">
        <v>114</v>
      </c>
      <c r="F4733" s="3" t="str">
        <f t="shared" si="73"/>
        <v>Retail</v>
      </c>
      <c r="G4733" s="3">
        <v>7</v>
      </c>
      <c r="H4733" s="57"/>
    </row>
    <row r="4734" spans="1:8">
      <c r="A4734" s="57"/>
      <c r="B4734" s="57"/>
      <c r="C4734" s="176">
        <v>42207.156300000002</v>
      </c>
      <c r="D4734" s="3" t="s">
        <v>446</v>
      </c>
      <c r="E4734" s="3" t="s">
        <v>112</v>
      </c>
      <c r="F4734" s="3" t="str">
        <f t="shared" si="73"/>
        <v>Retail</v>
      </c>
      <c r="G4734" s="3">
        <v>6</v>
      </c>
      <c r="H4734" s="57"/>
    </row>
    <row r="4735" spans="1:8">
      <c r="A4735" s="57"/>
      <c r="B4735" s="57"/>
      <c r="C4735" s="176">
        <v>42353.1368</v>
      </c>
      <c r="D4735" s="3" t="s">
        <v>447</v>
      </c>
      <c r="E4735" s="3" t="s">
        <v>450</v>
      </c>
      <c r="F4735" s="3" t="str">
        <f t="shared" si="73"/>
        <v>Retail</v>
      </c>
      <c r="G4735" s="3">
        <v>7</v>
      </c>
      <c r="H4735" s="57"/>
    </row>
    <row r="4736" spans="1:8">
      <c r="A4736" s="57"/>
      <c r="B4736" s="57"/>
      <c r="C4736" s="176">
        <v>42335.559000000001</v>
      </c>
      <c r="D4736" s="3" t="s">
        <v>449</v>
      </c>
      <c r="E4736" s="3" t="s">
        <v>453</v>
      </c>
      <c r="F4736" s="3" t="str">
        <f t="shared" si="73"/>
        <v>Retail</v>
      </c>
      <c r="G4736" s="3">
        <v>8</v>
      </c>
      <c r="H4736" s="57"/>
    </row>
    <row r="4737" spans="1:8">
      <c r="A4737" s="57"/>
      <c r="B4737" s="57"/>
      <c r="C4737" s="176">
        <v>42322.383999999998</v>
      </c>
      <c r="D4737" s="3" t="s">
        <v>447</v>
      </c>
      <c r="E4737" s="3" t="s">
        <v>453</v>
      </c>
      <c r="F4737" s="3" t="str">
        <f t="shared" si="73"/>
        <v>Retail</v>
      </c>
      <c r="G4737" s="3">
        <v>6</v>
      </c>
      <c r="H4737" s="57"/>
    </row>
    <row r="4738" spans="1:8">
      <c r="A4738" s="57"/>
      <c r="B4738" s="57"/>
      <c r="C4738" s="176">
        <v>41980.724999999999</v>
      </c>
      <c r="D4738" s="3" t="s">
        <v>446</v>
      </c>
      <c r="E4738" s="3" t="s">
        <v>453</v>
      </c>
      <c r="F4738" s="3" t="str">
        <f t="shared" si="73"/>
        <v>Wholesale</v>
      </c>
      <c r="G4738" s="3">
        <v>62</v>
      </c>
      <c r="H4738" s="57"/>
    </row>
    <row r="4739" spans="1:8">
      <c r="A4739" s="57"/>
      <c r="B4739" s="57"/>
      <c r="C4739" s="176">
        <v>42343.456299999998</v>
      </c>
      <c r="D4739" s="3" t="s">
        <v>445</v>
      </c>
      <c r="E4739" s="3" t="s">
        <v>7</v>
      </c>
      <c r="F4739" s="3" t="str">
        <f t="shared" si="73"/>
        <v>Wholesale</v>
      </c>
      <c r="G4739" s="3">
        <v>55</v>
      </c>
      <c r="H4739" s="57"/>
    </row>
    <row r="4740" spans="1:8">
      <c r="A4740" s="57"/>
      <c r="B4740" s="57"/>
      <c r="C4740" s="176">
        <v>41980.177799999998</v>
      </c>
      <c r="D4740" s="3" t="s">
        <v>446</v>
      </c>
      <c r="E4740" s="3" t="s">
        <v>9</v>
      </c>
      <c r="F4740" s="3" t="str">
        <f t="shared" si="73"/>
        <v>Retail</v>
      </c>
      <c r="G4740" s="3">
        <v>1</v>
      </c>
      <c r="H4740" s="57"/>
    </row>
    <row r="4741" spans="1:8">
      <c r="A4741" s="57"/>
      <c r="B4741" s="57"/>
      <c r="C4741" s="176">
        <v>42165.111100000002</v>
      </c>
      <c r="D4741" s="3" t="s">
        <v>445</v>
      </c>
      <c r="E4741" s="3" t="s">
        <v>453</v>
      </c>
      <c r="F4741" s="3" t="str">
        <f t="shared" si="73"/>
        <v>Retail</v>
      </c>
      <c r="G4741" s="3">
        <v>1</v>
      </c>
      <c r="H4741" s="57"/>
    </row>
    <row r="4742" spans="1:8">
      <c r="A4742" s="57"/>
      <c r="B4742" s="57"/>
      <c r="C4742" s="176">
        <v>41986.520100000002</v>
      </c>
      <c r="D4742" s="3" t="s">
        <v>446</v>
      </c>
      <c r="E4742" s="3" t="s">
        <v>6</v>
      </c>
      <c r="F4742" s="3" t="str">
        <f t="shared" si="73"/>
        <v>Retail</v>
      </c>
      <c r="G4742" s="3">
        <v>2</v>
      </c>
      <c r="H4742" s="57"/>
    </row>
    <row r="4743" spans="1:8">
      <c r="A4743" s="57"/>
      <c r="B4743" s="57"/>
      <c r="C4743" s="176">
        <v>42193.8514</v>
      </c>
      <c r="D4743" s="3" t="s">
        <v>447</v>
      </c>
      <c r="E4743" s="3" t="s">
        <v>6</v>
      </c>
      <c r="F4743" s="3" t="str">
        <f t="shared" si="73"/>
        <v>Retail</v>
      </c>
      <c r="G4743" s="3">
        <v>5</v>
      </c>
      <c r="H4743" s="57"/>
    </row>
    <row r="4744" spans="1:8">
      <c r="A4744" s="57"/>
      <c r="B4744" s="57"/>
      <c r="C4744" s="176">
        <v>42164.232600000003</v>
      </c>
      <c r="D4744" s="3" t="s">
        <v>445</v>
      </c>
      <c r="E4744" s="3" t="s">
        <v>450</v>
      </c>
      <c r="F4744" s="3" t="str">
        <f t="shared" si="73"/>
        <v>Retail</v>
      </c>
      <c r="G4744" s="3">
        <v>9</v>
      </c>
      <c r="H4744" s="57"/>
    </row>
    <row r="4745" spans="1:8">
      <c r="A4745" s="57"/>
      <c r="B4745" s="57"/>
      <c r="C4745" s="176">
        <v>42170.505599999997</v>
      </c>
      <c r="D4745" s="3" t="s">
        <v>445</v>
      </c>
      <c r="E4745" s="3" t="s">
        <v>453</v>
      </c>
      <c r="F4745" s="3" t="str">
        <f t="shared" si="73"/>
        <v>Retail</v>
      </c>
      <c r="G4745" s="3">
        <v>3</v>
      </c>
      <c r="H4745" s="57"/>
    </row>
    <row r="4746" spans="1:8">
      <c r="A4746" s="57"/>
      <c r="B4746" s="57"/>
      <c r="C4746" s="176">
        <v>42351.790300000001</v>
      </c>
      <c r="D4746" s="3" t="s">
        <v>447</v>
      </c>
      <c r="E4746" s="3" t="s">
        <v>6</v>
      </c>
      <c r="F4746" s="3" t="str">
        <f t="shared" ref="F4746:F4809" si="74">IF(G4746&lt;10,"Retail","Wholesale")</f>
        <v>Wholesale</v>
      </c>
      <c r="G4746" s="3">
        <v>46</v>
      </c>
      <c r="H4746" s="57"/>
    </row>
    <row r="4747" spans="1:8">
      <c r="A4747" s="57"/>
      <c r="B4747" s="57"/>
      <c r="C4747" s="176">
        <v>41985.176399999997</v>
      </c>
      <c r="D4747" s="3" t="s">
        <v>445</v>
      </c>
      <c r="E4747" s="3" t="s">
        <v>458</v>
      </c>
      <c r="F4747" s="3" t="str">
        <f t="shared" si="74"/>
        <v>Wholesale</v>
      </c>
      <c r="G4747" s="3">
        <v>39</v>
      </c>
      <c r="H4747" s="57"/>
    </row>
    <row r="4748" spans="1:8">
      <c r="A4748" s="57"/>
      <c r="B4748" s="57"/>
      <c r="C4748" s="176">
        <v>42239.513899999998</v>
      </c>
      <c r="D4748" s="3" t="s">
        <v>449</v>
      </c>
      <c r="E4748" s="3" t="s">
        <v>6</v>
      </c>
      <c r="F4748" s="3" t="str">
        <f t="shared" si="74"/>
        <v>Retail</v>
      </c>
      <c r="G4748" s="3">
        <v>5</v>
      </c>
      <c r="H4748" s="57"/>
    </row>
    <row r="4749" spans="1:8">
      <c r="A4749" s="57"/>
      <c r="B4749" s="57"/>
      <c r="C4749" s="176">
        <v>41981.5049</v>
      </c>
      <c r="D4749" s="3" t="s">
        <v>447</v>
      </c>
      <c r="E4749" s="3" t="s">
        <v>10</v>
      </c>
      <c r="F4749" s="3" t="str">
        <f t="shared" si="74"/>
        <v>Retail</v>
      </c>
      <c r="G4749" s="3">
        <v>4</v>
      </c>
      <c r="H4749" s="57"/>
    </row>
    <row r="4750" spans="1:8">
      <c r="A4750" s="57"/>
      <c r="B4750" s="57"/>
      <c r="C4750" s="176">
        <v>42211.690999999999</v>
      </c>
      <c r="D4750" s="3" t="s">
        <v>446</v>
      </c>
      <c r="E4750" s="3" t="s">
        <v>453</v>
      </c>
      <c r="F4750" s="3" t="str">
        <f t="shared" si="74"/>
        <v>Retail</v>
      </c>
      <c r="G4750" s="3">
        <v>3</v>
      </c>
      <c r="H4750" s="57"/>
    </row>
    <row r="4751" spans="1:8">
      <c r="A4751" s="57"/>
      <c r="B4751" s="57"/>
      <c r="C4751" s="176">
        <v>42115.468800000002</v>
      </c>
      <c r="D4751" s="3" t="s">
        <v>446</v>
      </c>
      <c r="E4751" s="3" t="s">
        <v>6</v>
      </c>
      <c r="F4751" s="3" t="str">
        <f t="shared" si="74"/>
        <v>Wholesale</v>
      </c>
      <c r="G4751" s="3">
        <v>27</v>
      </c>
      <c r="H4751" s="57"/>
    </row>
    <row r="4752" spans="1:8">
      <c r="A4752" s="57"/>
      <c r="B4752" s="57"/>
      <c r="C4752" s="176">
        <v>41979.111100000002</v>
      </c>
      <c r="D4752" s="3" t="s">
        <v>447</v>
      </c>
      <c r="E4752" s="3" t="s">
        <v>312</v>
      </c>
      <c r="F4752" s="3" t="str">
        <f t="shared" si="74"/>
        <v>Wholesale</v>
      </c>
      <c r="G4752" s="3">
        <v>30</v>
      </c>
      <c r="H4752" s="57"/>
    </row>
    <row r="4753" spans="1:8">
      <c r="A4753" s="57"/>
      <c r="B4753" s="57"/>
      <c r="C4753" s="176">
        <v>41988.215300000003</v>
      </c>
      <c r="D4753" s="3" t="s">
        <v>447</v>
      </c>
      <c r="E4753" s="3" t="s">
        <v>453</v>
      </c>
      <c r="F4753" s="3" t="str">
        <f t="shared" si="74"/>
        <v>Retail</v>
      </c>
      <c r="G4753" s="3">
        <v>1</v>
      </c>
      <c r="H4753" s="57"/>
    </row>
    <row r="4754" spans="1:8">
      <c r="A4754" s="57"/>
      <c r="B4754" s="57"/>
      <c r="C4754" s="176">
        <v>42174.758999999998</v>
      </c>
      <c r="D4754" s="3" t="s">
        <v>446</v>
      </c>
      <c r="E4754" s="3" t="s">
        <v>110</v>
      </c>
      <c r="F4754" s="3" t="str">
        <f t="shared" si="74"/>
        <v>Retail</v>
      </c>
      <c r="G4754" s="3">
        <v>1</v>
      </c>
      <c r="H4754" s="57"/>
    </row>
    <row r="4755" spans="1:8">
      <c r="A4755" s="57"/>
      <c r="B4755" s="57"/>
      <c r="C4755" s="176">
        <v>42335.540999999997</v>
      </c>
      <c r="D4755" s="3" t="s">
        <v>447</v>
      </c>
      <c r="E4755" s="3" t="s">
        <v>6</v>
      </c>
      <c r="F4755" s="3" t="str">
        <f t="shared" si="74"/>
        <v>Retail</v>
      </c>
      <c r="G4755" s="3">
        <v>9</v>
      </c>
      <c r="H4755" s="57"/>
    </row>
    <row r="4756" spans="1:8">
      <c r="A4756" s="57"/>
      <c r="B4756" s="57"/>
      <c r="C4756" s="176">
        <v>42279.697899999999</v>
      </c>
      <c r="D4756" s="3" t="s">
        <v>445</v>
      </c>
      <c r="E4756" s="3" t="s">
        <v>110</v>
      </c>
      <c r="F4756" s="3" t="str">
        <f t="shared" si="74"/>
        <v>Retail</v>
      </c>
      <c r="G4756" s="3">
        <v>2</v>
      </c>
      <c r="H4756" s="57"/>
    </row>
    <row r="4757" spans="1:8">
      <c r="A4757" s="57"/>
      <c r="B4757" s="57"/>
      <c r="C4757" s="176">
        <v>42358.907599999999</v>
      </c>
      <c r="D4757" s="3" t="s">
        <v>447</v>
      </c>
      <c r="E4757" s="3" t="s">
        <v>114</v>
      </c>
      <c r="F4757" s="3" t="str">
        <f t="shared" si="74"/>
        <v>Wholesale</v>
      </c>
      <c r="G4757" s="3">
        <v>69</v>
      </c>
      <c r="H4757" s="57"/>
    </row>
    <row r="4758" spans="1:8">
      <c r="A4758" s="57"/>
      <c r="B4758" s="57"/>
      <c r="C4758" s="176">
        <v>42345.256300000001</v>
      </c>
      <c r="D4758" s="3" t="s">
        <v>449</v>
      </c>
      <c r="E4758" s="3" t="s">
        <v>114</v>
      </c>
      <c r="F4758" s="3" t="str">
        <f t="shared" si="74"/>
        <v>Retail</v>
      </c>
      <c r="G4758" s="3">
        <v>1</v>
      </c>
      <c r="H4758" s="57"/>
    </row>
    <row r="4759" spans="1:8">
      <c r="A4759" s="57"/>
      <c r="B4759" s="57"/>
      <c r="C4759" s="176">
        <v>42169.048600000002</v>
      </c>
      <c r="D4759" s="3" t="s">
        <v>445</v>
      </c>
      <c r="E4759" s="3" t="s">
        <v>312</v>
      </c>
      <c r="F4759" s="3" t="str">
        <f t="shared" si="74"/>
        <v>Wholesale</v>
      </c>
      <c r="G4759" s="3">
        <v>53</v>
      </c>
      <c r="H4759" s="57"/>
    </row>
    <row r="4760" spans="1:8">
      <c r="A4760" s="57"/>
      <c r="B4760" s="57"/>
      <c r="C4760" s="176">
        <v>42120.891000000003</v>
      </c>
      <c r="D4760" s="3" t="s">
        <v>445</v>
      </c>
      <c r="E4760" s="3" t="s">
        <v>459</v>
      </c>
      <c r="F4760" s="3" t="str">
        <f t="shared" si="74"/>
        <v>Retail</v>
      </c>
      <c r="G4760" s="3">
        <v>2</v>
      </c>
      <c r="H4760" s="57"/>
    </row>
    <row r="4761" spans="1:8">
      <c r="A4761" s="57"/>
      <c r="B4761" s="57"/>
      <c r="C4761" s="176">
        <v>42235.224300000002</v>
      </c>
      <c r="D4761" s="3" t="s">
        <v>445</v>
      </c>
      <c r="E4761" s="3" t="s">
        <v>7</v>
      </c>
      <c r="F4761" s="3" t="str">
        <f t="shared" si="74"/>
        <v>Retail</v>
      </c>
      <c r="G4761" s="3">
        <v>9</v>
      </c>
      <c r="H4761" s="57"/>
    </row>
    <row r="4762" spans="1:8">
      <c r="A4762" s="57"/>
      <c r="B4762" s="57"/>
      <c r="C4762" s="176">
        <v>42103.126400000001</v>
      </c>
      <c r="D4762" s="3" t="s">
        <v>445</v>
      </c>
      <c r="E4762" s="3" t="s">
        <v>453</v>
      </c>
      <c r="F4762" s="3" t="str">
        <f t="shared" si="74"/>
        <v>Retail</v>
      </c>
      <c r="G4762" s="3">
        <v>1</v>
      </c>
      <c r="H4762" s="57"/>
    </row>
    <row r="4763" spans="1:8">
      <c r="A4763" s="57"/>
      <c r="B4763" s="57"/>
      <c r="C4763" s="176">
        <v>42258.102099999996</v>
      </c>
      <c r="D4763" s="3" t="s">
        <v>445</v>
      </c>
      <c r="E4763" s="3" t="s">
        <v>453</v>
      </c>
      <c r="F4763" s="3" t="str">
        <f t="shared" si="74"/>
        <v>Wholesale</v>
      </c>
      <c r="G4763" s="3">
        <v>29</v>
      </c>
      <c r="H4763" s="57"/>
    </row>
    <row r="4764" spans="1:8">
      <c r="A4764" s="57"/>
      <c r="B4764" s="57"/>
      <c r="C4764" s="176">
        <v>42190.522900000004</v>
      </c>
      <c r="D4764" s="3" t="s">
        <v>445</v>
      </c>
      <c r="E4764" s="3" t="s">
        <v>8</v>
      </c>
      <c r="F4764" s="3" t="str">
        <f t="shared" si="74"/>
        <v>Retail</v>
      </c>
      <c r="G4764" s="3">
        <v>5</v>
      </c>
      <c r="H4764" s="57"/>
    </row>
    <row r="4765" spans="1:8">
      <c r="A4765" s="57"/>
      <c r="B4765" s="57"/>
      <c r="C4765" s="176">
        <v>42242.955600000001</v>
      </c>
      <c r="D4765" s="3" t="s">
        <v>445</v>
      </c>
      <c r="E4765" s="3" t="s">
        <v>460</v>
      </c>
      <c r="F4765" s="3" t="str">
        <f t="shared" si="74"/>
        <v>Wholesale</v>
      </c>
      <c r="G4765" s="3">
        <v>39</v>
      </c>
      <c r="H4765" s="57"/>
    </row>
    <row r="4766" spans="1:8">
      <c r="A4766" s="57"/>
      <c r="B4766" s="57"/>
      <c r="C4766" s="176">
        <v>42346.695099999997</v>
      </c>
      <c r="D4766" s="3" t="s">
        <v>449</v>
      </c>
      <c r="E4766" s="3" t="s">
        <v>453</v>
      </c>
      <c r="F4766" s="3" t="str">
        <f t="shared" si="74"/>
        <v>Wholesale</v>
      </c>
      <c r="G4766" s="3">
        <v>39</v>
      </c>
      <c r="H4766" s="57"/>
    </row>
    <row r="4767" spans="1:8">
      <c r="A4767" s="57"/>
      <c r="B4767" s="57"/>
      <c r="C4767" s="176">
        <v>41981.7889</v>
      </c>
      <c r="D4767" s="3" t="s">
        <v>449</v>
      </c>
      <c r="E4767" s="3" t="s">
        <v>461</v>
      </c>
      <c r="F4767" s="3" t="str">
        <f t="shared" si="74"/>
        <v>Retail</v>
      </c>
      <c r="G4767" s="3">
        <v>4</v>
      </c>
      <c r="H4767" s="57"/>
    </row>
    <row r="4768" spans="1:8">
      <c r="A4768" s="57"/>
      <c r="B4768" s="57"/>
      <c r="C4768" s="176">
        <v>41988.492400000003</v>
      </c>
      <c r="D4768" s="3" t="s">
        <v>446</v>
      </c>
      <c r="E4768" s="3" t="s">
        <v>9</v>
      </c>
      <c r="F4768" s="3" t="str">
        <f t="shared" si="74"/>
        <v>Retail</v>
      </c>
      <c r="G4768" s="3">
        <v>3</v>
      </c>
      <c r="H4768" s="57"/>
    </row>
    <row r="4769" spans="1:8">
      <c r="A4769" s="57"/>
      <c r="B4769" s="57"/>
      <c r="C4769" s="176">
        <v>42340.561800000003</v>
      </c>
      <c r="D4769" s="3" t="s">
        <v>445</v>
      </c>
      <c r="E4769" s="3" t="s">
        <v>6</v>
      </c>
      <c r="F4769" s="3" t="str">
        <f t="shared" si="74"/>
        <v>Wholesale</v>
      </c>
      <c r="G4769" s="3">
        <v>45</v>
      </c>
      <c r="H4769" s="57"/>
    </row>
    <row r="4770" spans="1:8">
      <c r="A4770" s="57"/>
      <c r="B4770" s="57"/>
      <c r="C4770" s="176">
        <v>41981.788200000003</v>
      </c>
      <c r="D4770" s="3" t="s">
        <v>446</v>
      </c>
      <c r="E4770" s="3" t="s">
        <v>452</v>
      </c>
      <c r="F4770" s="3" t="str">
        <f t="shared" si="74"/>
        <v>Wholesale</v>
      </c>
      <c r="G4770" s="3">
        <v>64</v>
      </c>
      <c r="H4770" s="57"/>
    </row>
    <row r="4771" spans="1:8">
      <c r="A4771" s="57"/>
      <c r="B4771" s="57"/>
      <c r="C4771" s="176">
        <v>42359.535400000001</v>
      </c>
      <c r="D4771" s="3" t="s">
        <v>446</v>
      </c>
      <c r="E4771" s="3" t="s">
        <v>112</v>
      </c>
      <c r="F4771" s="3" t="str">
        <f t="shared" si="74"/>
        <v>Wholesale</v>
      </c>
      <c r="G4771" s="3">
        <v>51</v>
      </c>
      <c r="H4771" s="57"/>
    </row>
    <row r="4772" spans="1:8">
      <c r="A4772" s="57"/>
      <c r="B4772" s="57"/>
      <c r="C4772" s="176">
        <v>42361.759700000002</v>
      </c>
      <c r="D4772" s="3" t="s">
        <v>445</v>
      </c>
      <c r="E4772" s="3" t="s">
        <v>112</v>
      </c>
      <c r="F4772" s="3" t="str">
        <f t="shared" si="74"/>
        <v>Wholesale</v>
      </c>
      <c r="G4772" s="3">
        <v>86</v>
      </c>
      <c r="H4772" s="57"/>
    </row>
    <row r="4773" spans="1:8">
      <c r="A4773" s="57"/>
      <c r="B4773" s="57"/>
      <c r="C4773" s="176">
        <v>42214.1</v>
      </c>
      <c r="D4773" s="3" t="s">
        <v>447</v>
      </c>
      <c r="E4773" s="3" t="s">
        <v>453</v>
      </c>
      <c r="F4773" s="3" t="str">
        <f t="shared" si="74"/>
        <v>Wholesale</v>
      </c>
      <c r="G4773" s="3">
        <v>58</v>
      </c>
      <c r="H4773" s="57"/>
    </row>
    <row r="4774" spans="1:8">
      <c r="A4774" s="57"/>
      <c r="B4774" s="57"/>
      <c r="C4774" s="176">
        <v>42343.561099999999</v>
      </c>
      <c r="D4774" s="3" t="s">
        <v>446</v>
      </c>
      <c r="E4774" s="3" t="s">
        <v>312</v>
      </c>
      <c r="F4774" s="3" t="str">
        <f t="shared" si="74"/>
        <v>Wholesale</v>
      </c>
      <c r="G4774" s="3">
        <v>59</v>
      </c>
      <c r="H4774" s="57"/>
    </row>
    <row r="4775" spans="1:8">
      <c r="A4775" s="57"/>
      <c r="B4775" s="57"/>
      <c r="C4775" s="176">
        <v>42218.131300000001</v>
      </c>
      <c r="D4775" s="3" t="s">
        <v>447</v>
      </c>
      <c r="E4775" s="3" t="s">
        <v>10</v>
      </c>
      <c r="F4775" s="3" t="str">
        <f t="shared" si="74"/>
        <v>Wholesale</v>
      </c>
      <c r="G4775" s="3">
        <v>35</v>
      </c>
      <c r="H4775" s="57"/>
    </row>
    <row r="4776" spans="1:8">
      <c r="A4776" s="57"/>
      <c r="B4776" s="57"/>
      <c r="C4776" s="176">
        <v>42093.736100000002</v>
      </c>
      <c r="D4776" s="3" t="s">
        <v>445</v>
      </c>
      <c r="E4776" s="3" t="s">
        <v>453</v>
      </c>
      <c r="F4776" s="3" t="str">
        <f t="shared" si="74"/>
        <v>Wholesale</v>
      </c>
      <c r="G4776" s="3">
        <v>139</v>
      </c>
      <c r="H4776" s="57"/>
    </row>
    <row r="4777" spans="1:8">
      <c r="A4777" s="57"/>
      <c r="B4777" s="57"/>
      <c r="C4777" s="176">
        <v>42344.715300000003</v>
      </c>
      <c r="D4777" s="3" t="s">
        <v>445</v>
      </c>
      <c r="E4777" s="3" t="s">
        <v>6</v>
      </c>
      <c r="F4777" s="3" t="str">
        <f t="shared" si="74"/>
        <v>Wholesale</v>
      </c>
      <c r="G4777" s="3">
        <v>32</v>
      </c>
      <c r="H4777" s="57"/>
    </row>
    <row r="4778" spans="1:8">
      <c r="A4778" s="57"/>
      <c r="B4778" s="57"/>
      <c r="C4778" s="176">
        <v>42117.460400000004</v>
      </c>
      <c r="D4778" s="3" t="s">
        <v>449</v>
      </c>
      <c r="E4778" s="3" t="s">
        <v>453</v>
      </c>
      <c r="F4778" s="3" t="str">
        <f t="shared" si="74"/>
        <v>Retail</v>
      </c>
      <c r="G4778" s="3">
        <v>1</v>
      </c>
      <c r="H4778" s="57"/>
    </row>
    <row r="4779" spans="1:8">
      <c r="A4779" s="57"/>
      <c r="B4779" s="57"/>
      <c r="C4779" s="176">
        <v>42346.349300000002</v>
      </c>
      <c r="D4779" s="3" t="s">
        <v>445</v>
      </c>
      <c r="E4779" s="3" t="s">
        <v>6</v>
      </c>
      <c r="F4779" s="3" t="str">
        <f t="shared" si="74"/>
        <v>Wholesale</v>
      </c>
      <c r="G4779" s="3">
        <v>124</v>
      </c>
      <c r="H4779" s="57"/>
    </row>
    <row r="4780" spans="1:8">
      <c r="A4780" s="57"/>
      <c r="B4780" s="57"/>
      <c r="C4780" s="176">
        <v>42101.416700000002</v>
      </c>
      <c r="D4780" s="3" t="s">
        <v>445</v>
      </c>
      <c r="E4780" s="3" t="s">
        <v>460</v>
      </c>
      <c r="F4780" s="3" t="str">
        <f t="shared" si="74"/>
        <v>Retail</v>
      </c>
      <c r="G4780" s="3">
        <v>2</v>
      </c>
      <c r="H4780" s="57"/>
    </row>
    <row r="4781" spans="1:8">
      <c r="A4781" s="57"/>
      <c r="B4781" s="57"/>
      <c r="C4781" s="176">
        <v>42194.4951</v>
      </c>
      <c r="D4781" s="3" t="s">
        <v>447</v>
      </c>
      <c r="E4781" s="3" t="s">
        <v>453</v>
      </c>
      <c r="F4781" s="3" t="str">
        <f t="shared" si="74"/>
        <v>Retail</v>
      </c>
      <c r="G4781" s="3">
        <v>3</v>
      </c>
      <c r="H4781" s="57"/>
    </row>
    <row r="4782" spans="1:8">
      <c r="A4782" s="57"/>
      <c r="B4782" s="57"/>
      <c r="C4782" s="176">
        <v>42139.469400000002</v>
      </c>
      <c r="D4782" s="3" t="s">
        <v>447</v>
      </c>
      <c r="E4782" s="3" t="s">
        <v>10</v>
      </c>
      <c r="F4782" s="3" t="str">
        <f t="shared" si="74"/>
        <v>Wholesale</v>
      </c>
      <c r="G4782" s="3">
        <v>42</v>
      </c>
      <c r="H4782" s="57"/>
    </row>
    <row r="4783" spans="1:8">
      <c r="A4783" s="57"/>
      <c r="B4783" s="57"/>
      <c r="C4783" s="176">
        <v>42068.529900000001</v>
      </c>
      <c r="D4783" s="3" t="s">
        <v>445</v>
      </c>
      <c r="E4783" s="3" t="s">
        <v>6</v>
      </c>
      <c r="F4783" s="3" t="str">
        <f t="shared" si="74"/>
        <v>Retail</v>
      </c>
      <c r="G4783" s="3">
        <v>5</v>
      </c>
      <c r="H4783" s="57"/>
    </row>
    <row r="4784" spans="1:8">
      <c r="A4784" s="57"/>
      <c r="B4784" s="57"/>
      <c r="C4784" s="176">
        <v>42217.190300000002</v>
      </c>
      <c r="D4784" s="3" t="s">
        <v>445</v>
      </c>
      <c r="E4784" s="3" t="s">
        <v>453</v>
      </c>
      <c r="F4784" s="3" t="str">
        <f t="shared" si="74"/>
        <v>Retail</v>
      </c>
      <c r="G4784" s="3">
        <v>2</v>
      </c>
      <c r="H4784" s="57"/>
    </row>
    <row r="4785" spans="1:8">
      <c r="A4785" s="57"/>
      <c r="B4785" s="57"/>
      <c r="C4785" s="176">
        <v>41988.179199999999</v>
      </c>
      <c r="D4785" s="3" t="s">
        <v>446</v>
      </c>
      <c r="E4785" s="3" t="s">
        <v>110</v>
      </c>
      <c r="F4785" s="3" t="str">
        <f t="shared" si="74"/>
        <v>Wholesale</v>
      </c>
      <c r="G4785" s="3">
        <v>21</v>
      </c>
      <c r="H4785" s="57"/>
    </row>
    <row r="4786" spans="1:8">
      <c r="A4786" s="57"/>
      <c r="B4786" s="57"/>
      <c r="C4786" s="176">
        <v>41981.5118</v>
      </c>
      <c r="D4786" s="3" t="s">
        <v>446</v>
      </c>
      <c r="E4786" s="3" t="s">
        <v>312</v>
      </c>
      <c r="F4786" s="3" t="str">
        <f t="shared" si="74"/>
        <v>Retail</v>
      </c>
      <c r="G4786" s="3">
        <v>5</v>
      </c>
      <c r="H4786" s="57"/>
    </row>
    <row r="4787" spans="1:8">
      <c r="A4787" s="57"/>
      <c r="B4787" s="57"/>
      <c r="C4787" s="176">
        <v>42023.461799999997</v>
      </c>
      <c r="D4787" s="3" t="s">
        <v>449</v>
      </c>
      <c r="E4787" s="3" t="s">
        <v>312</v>
      </c>
      <c r="F4787" s="3" t="str">
        <f t="shared" si="74"/>
        <v>Retail</v>
      </c>
      <c r="G4787" s="3">
        <v>1</v>
      </c>
      <c r="H4787" s="57"/>
    </row>
    <row r="4788" spans="1:8">
      <c r="A4788" s="57"/>
      <c r="B4788" s="57"/>
      <c r="C4788" s="176">
        <v>42158.120799999997</v>
      </c>
      <c r="D4788" s="3" t="s">
        <v>446</v>
      </c>
      <c r="E4788" s="3" t="s">
        <v>6</v>
      </c>
      <c r="F4788" s="3" t="str">
        <f t="shared" si="74"/>
        <v>Retail</v>
      </c>
      <c r="G4788" s="3">
        <v>4</v>
      </c>
      <c r="H4788" s="57"/>
    </row>
    <row r="4789" spans="1:8">
      <c r="A4789" s="57"/>
      <c r="B4789" s="57"/>
      <c r="C4789" s="176">
        <v>42165.481899999999</v>
      </c>
      <c r="D4789" s="3" t="s">
        <v>447</v>
      </c>
      <c r="E4789" s="3" t="s">
        <v>8</v>
      </c>
      <c r="F4789" s="3" t="str">
        <f t="shared" si="74"/>
        <v>Retail</v>
      </c>
      <c r="G4789" s="3">
        <v>6</v>
      </c>
      <c r="H4789" s="57"/>
    </row>
    <row r="4790" spans="1:8">
      <c r="A4790" s="57"/>
      <c r="B4790" s="57"/>
      <c r="C4790" s="176">
        <v>42348.757599999997</v>
      </c>
      <c r="D4790" s="3" t="s">
        <v>447</v>
      </c>
      <c r="E4790" s="3" t="s">
        <v>6</v>
      </c>
      <c r="F4790" s="3" t="str">
        <f t="shared" si="74"/>
        <v>Wholesale</v>
      </c>
      <c r="G4790" s="3">
        <v>67</v>
      </c>
      <c r="H4790" s="57"/>
    </row>
    <row r="4791" spans="1:8">
      <c r="A4791" s="57"/>
      <c r="B4791" s="57"/>
      <c r="C4791" s="176">
        <v>42337.500699999997</v>
      </c>
      <c r="D4791" s="3" t="s">
        <v>446</v>
      </c>
      <c r="E4791" s="3" t="s">
        <v>453</v>
      </c>
      <c r="F4791" s="3" t="str">
        <f t="shared" si="74"/>
        <v>Wholesale</v>
      </c>
      <c r="G4791" s="3">
        <v>108</v>
      </c>
      <c r="H4791" s="57"/>
    </row>
    <row r="4792" spans="1:8">
      <c r="A4792" s="57"/>
      <c r="B4792" s="57"/>
      <c r="C4792" s="176">
        <v>41977.454899999997</v>
      </c>
      <c r="D4792" s="3" t="s">
        <v>445</v>
      </c>
      <c r="E4792" s="3" t="s">
        <v>10</v>
      </c>
      <c r="F4792" s="3" t="str">
        <f t="shared" si="74"/>
        <v>Retail</v>
      </c>
      <c r="G4792" s="3">
        <v>6</v>
      </c>
      <c r="H4792" s="57"/>
    </row>
    <row r="4793" spans="1:8">
      <c r="A4793" s="57"/>
      <c r="B4793" s="57"/>
      <c r="C4793" s="176">
        <v>42349.098599999998</v>
      </c>
      <c r="D4793" s="3" t="s">
        <v>445</v>
      </c>
      <c r="E4793" s="3" t="s">
        <v>114</v>
      </c>
      <c r="F4793" s="3" t="str">
        <f t="shared" si="74"/>
        <v>Retail</v>
      </c>
      <c r="G4793" s="3">
        <v>3</v>
      </c>
      <c r="H4793" s="57"/>
    </row>
    <row r="4794" spans="1:8">
      <c r="A4794" s="57"/>
      <c r="B4794" s="57"/>
      <c r="C4794" s="176">
        <v>41987.495799999997</v>
      </c>
      <c r="D4794" s="3" t="s">
        <v>445</v>
      </c>
      <c r="E4794" s="3" t="s">
        <v>6</v>
      </c>
      <c r="F4794" s="3" t="str">
        <f t="shared" si="74"/>
        <v>Wholesale</v>
      </c>
      <c r="G4794" s="3">
        <v>40</v>
      </c>
      <c r="H4794" s="57"/>
    </row>
    <row r="4795" spans="1:8">
      <c r="A4795" s="57"/>
      <c r="B4795" s="57"/>
      <c r="C4795" s="176">
        <v>42192.5</v>
      </c>
      <c r="D4795" s="3" t="s">
        <v>447</v>
      </c>
      <c r="E4795" s="3" t="s">
        <v>6</v>
      </c>
      <c r="F4795" s="3" t="str">
        <f t="shared" si="74"/>
        <v>Wholesale</v>
      </c>
      <c r="G4795" s="3">
        <v>50</v>
      </c>
      <c r="H4795" s="57"/>
    </row>
    <row r="4796" spans="1:8">
      <c r="A4796" s="57"/>
      <c r="B4796" s="57"/>
      <c r="C4796" s="176">
        <v>42359.451399999998</v>
      </c>
      <c r="D4796" s="3" t="s">
        <v>447</v>
      </c>
      <c r="E4796" s="3" t="s">
        <v>7</v>
      </c>
      <c r="F4796" s="3" t="str">
        <f t="shared" si="74"/>
        <v>Retail</v>
      </c>
      <c r="G4796" s="3">
        <v>3</v>
      </c>
      <c r="H4796" s="57"/>
    </row>
    <row r="4797" spans="1:8">
      <c r="A4797" s="57"/>
      <c r="B4797" s="57"/>
      <c r="C4797" s="176">
        <v>41988.479899999998</v>
      </c>
      <c r="D4797" s="3" t="s">
        <v>445</v>
      </c>
      <c r="E4797" s="3" t="s">
        <v>7</v>
      </c>
      <c r="F4797" s="3" t="str">
        <f t="shared" si="74"/>
        <v>Retail</v>
      </c>
      <c r="G4797" s="3">
        <v>2</v>
      </c>
      <c r="H4797" s="57"/>
    </row>
    <row r="4798" spans="1:8">
      <c r="A4798" s="57"/>
      <c r="B4798" s="57"/>
      <c r="C4798" s="176">
        <v>42236.8632</v>
      </c>
      <c r="D4798" s="3" t="s">
        <v>449</v>
      </c>
      <c r="E4798" s="3" t="s">
        <v>453</v>
      </c>
      <c r="F4798" s="3" t="str">
        <f t="shared" si="74"/>
        <v>Wholesale</v>
      </c>
      <c r="G4798" s="3">
        <v>64</v>
      </c>
      <c r="H4798" s="57"/>
    </row>
    <row r="4799" spans="1:8">
      <c r="A4799" s="57"/>
      <c r="B4799" s="57"/>
      <c r="C4799" s="176">
        <v>42199.077799999999</v>
      </c>
      <c r="D4799" s="3" t="s">
        <v>449</v>
      </c>
      <c r="E4799" s="3" t="s">
        <v>6</v>
      </c>
      <c r="F4799" s="3" t="str">
        <f t="shared" si="74"/>
        <v>Retail</v>
      </c>
      <c r="G4799" s="3">
        <v>8</v>
      </c>
      <c r="H4799" s="57"/>
    </row>
    <row r="4800" spans="1:8">
      <c r="A4800" s="57"/>
      <c r="B4800" s="57"/>
      <c r="C4800" s="176">
        <v>41988.804900000003</v>
      </c>
      <c r="D4800" s="3" t="s">
        <v>445</v>
      </c>
      <c r="E4800" s="3" t="s">
        <v>453</v>
      </c>
      <c r="F4800" s="3" t="str">
        <f t="shared" si="74"/>
        <v>Retail</v>
      </c>
      <c r="G4800" s="3">
        <v>3</v>
      </c>
      <c r="H4800" s="57"/>
    </row>
    <row r="4801" spans="1:8">
      <c r="A4801" s="57"/>
      <c r="B4801" s="57"/>
      <c r="C4801" s="176">
        <v>42220.690300000002</v>
      </c>
      <c r="D4801" s="3" t="s">
        <v>445</v>
      </c>
      <c r="E4801" s="3" t="s">
        <v>6</v>
      </c>
      <c r="F4801" s="3" t="str">
        <f t="shared" si="74"/>
        <v>Retail</v>
      </c>
      <c r="G4801" s="3">
        <v>3</v>
      </c>
      <c r="H4801" s="57"/>
    </row>
    <row r="4802" spans="1:8">
      <c r="A4802" s="57"/>
      <c r="B4802" s="57"/>
      <c r="C4802" s="176">
        <v>42322.2111</v>
      </c>
      <c r="D4802" s="3" t="s">
        <v>447</v>
      </c>
      <c r="E4802" s="3" t="s">
        <v>453</v>
      </c>
      <c r="F4802" s="3" t="str">
        <f t="shared" si="74"/>
        <v>Retail</v>
      </c>
      <c r="G4802" s="3">
        <v>1</v>
      </c>
      <c r="H4802" s="57"/>
    </row>
    <row r="4803" spans="1:8">
      <c r="A4803" s="57"/>
      <c r="B4803" s="57"/>
      <c r="C4803" s="176">
        <v>42117.787499999999</v>
      </c>
      <c r="D4803" s="3" t="s">
        <v>445</v>
      </c>
      <c r="E4803" s="3" t="s">
        <v>460</v>
      </c>
      <c r="F4803" s="3" t="str">
        <f t="shared" si="74"/>
        <v>Wholesale</v>
      </c>
      <c r="G4803" s="3">
        <v>57</v>
      </c>
      <c r="H4803" s="57"/>
    </row>
    <row r="4804" spans="1:8">
      <c r="A4804" s="57"/>
      <c r="B4804" s="57"/>
      <c r="C4804" s="176">
        <v>42079.720800000003</v>
      </c>
      <c r="D4804" s="3" t="s">
        <v>445</v>
      </c>
      <c r="E4804" s="3" t="s">
        <v>10</v>
      </c>
      <c r="F4804" s="3" t="str">
        <f t="shared" si="74"/>
        <v>Retail</v>
      </c>
      <c r="G4804" s="3">
        <v>1</v>
      </c>
      <c r="H4804" s="57"/>
    </row>
    <row r="4805" spans="1:8">
      <c r="A4805" s="57"/>
      <c r="B4805" s="57"/>
      <c r="C4805" s="176">
        <v>42362.511100000003</v>
      </c>
      <c r="D4805" s="3" t="s">
        <v>445</v>
      </c>
      <c r="E4805" s="3" t="s">
        <v>312</v>
      </c>
      <c r="F4805" s="3" t="str">
        <f t="shared" si="74"/>
        <v>Retail</v>
      </c>
      <c r="G4805" s="3">
        <v>4</v>
      </c>
      <c r="H4805" s="57"/>
    </row>
    <row r="4806" spans="1:8">
      <c r="A4806" s="57"/>
      <c r="B4806" s="57"/>
      <c r="C4806" s="176">
        <v>41982.497199999998</v>
      </c>
      <c r="D4806" s="3" t="s">
        <v>445</v>
      </c>
      <c r="E4806" s="3" t="s">
        <v>114</v>
      </c>
      <c r="F4806" s="3" t="str">
        <f t="shared" si="74"/>
        <v>Retail</v>
      </c>
      <c r="G4806" s="3">
        <v>5</v>
      </c>
      <c r="H4806" s="57"/>
    </row>
    <row r="4807" spans="1:8">
      <c r="A4807" s="57"/>
      <c r="B4807" s="57"/>
      <c r="C4807" s="176">
        <v>41987.725700000003</v>
      </c>
      <c r="D4807" s="3" t="s">
        <v>445</v>
      </c>
      <c r="E4807" s="3" t="s">
        <v>453</v>
      </c>
      <c r="F4807" s="3" t="str">
        <f t="shared" si="74"/>
        <v>Retail</v>
      </c>
      <c r="G4807" s="3">
        <v>2</v>
      </c>
      <c r="H4807" s="57"/>
    </row>
    <row r="4808" spans="1:8">
      <c r="A4808" s="57"/>
      <c r="B4808" s="57"/>
      <c r="C4808" s="176">
        <v>42349.454899999997</v>
      </c>
      <c r="D4808" s="3" t="s">
        <v>446</v>
      </c>
      <c r="E4808" s="3" t="s">
        <v>453</v>
      </c>
      <c r="F4808" s="3" t="str">
        <f t="shared" si="74"/>
        <v>Retail</v>
      </c>
      <c r="G4808" s="3">
        <v>4</v>
      </c>
      <c r="H4808" s="57"/>
    </row>
    <row r="4809" spans="1:8">
      <c r="A4809" s="57"/>
      <c r="B4809" s="57"/>
      <c r="C4809" s="176">
        <v>42212.501400000001</v>
      </c>
      <c r="D4809" s="3" t="s">
        <v>446</v>
      </c>
      <c r="E4809" s="3" t="s">
        <v>10</v>
      </c>
      <c r="F4809" s="3" t="str">
        <f t="shared" si="74"/>
        <v>Wholesale</v>
      </c>
      <c r="G4809" s="3">
        <v>31</v>
      </c>
      <c r="H4809" s="57"/>
    </row>
    <row r="4810" spans="1:8">
      <c r="A4810" s="57"/>
      <c r="B4810" s="57"/>
      <c r="C4810" s="176">
        <v>41983.702799999999</v>
      </c>
      <c r="D4810" s="3" t="s">
        <v>445</v>
      </c>
      <c r="E4810" s="3" t="s">
        <v>460</v>
      </c>
      <c r="F4810" s="3" t="str">
        <f t="shared" ref="F4810:F4873" si="75">IF(G4810&lt;10,"Retail","Wholesale")</f>
        <v>Wholesale</v>
      </c>
      <c r="G4810" s="3">
        <v>40</v>
      </c>
      <c r="H4810" s="57"/>
    </row>
    <row r="4811" spans="1:8">
      <c r="A4811" s="57"/>
      <c r="B4811" s="57"/>
      <c r="C4811" s="176">
        <v>42102.529199999997</v>
      </c>
      <c r="D4811" s="3" t="s">
        <v>449</v>
      </c>
      <c r="E4811" s="3" t="s">
        <v>110</v>
      </c>
      <c r="F4811" s="3" t="str">
        <f t="shared" si="75"/>
        <v>Retail</v>
      </c>
      <c r="G4811" s="3">
        <v>1</v>
      </c>
      <c r="H4811" s="57"/>
    </row>
    <row r="4812" spans="1:8">
      <c r="A4812" s="57"/>
      <c r="B4812" s="57"/>
      <c r="C4812" s="176">
        <v>42217.716</v>
      </c>
      <c r="D4812" s="3" t="s">
        <v>449</v>
      </c>
      <c r="E4812" s="3" t="s">
        <v>112</v>
      </c>
      <c r="F4812" s="3" t="str">
        <f t="shared" si="75"/>
        <v>Wholesale</v>
      </c>
      <c r="G4812" s="3">
        <v>81</v>
      </c>
      <c r="H4812" s="57"/>
    </row>
    <row r="4813" spans="1:8">
      <c r="A4813" s="57"/>
      <c r="B4813" s="57"/>
      <c r="C4813" s="176">
        <v>42254.124300000003</v>
      </c>
      <c r="D4813" s="3" t="s">
        <v>446</v>
      </c>
      <c r="E4813" s="3" t="s">
        <v>10</v>
      </c>
      <c r="F4813" s="3" t="str">
        <f t="shared" si="75"/>
        <v>Retail</v>
      </c>
      <c r="G4813" s="3">
        <v>2</v>
      </c>
      <c r="H4813" s="57"/>
    </row>
    <row r="4814" spans="1:8">
      <c r="A4814" s="57"/>
      <c r="B4814" s="57"/>
      <c r="C4814" s="176">
        <v>42337.141000000003</v>
      </c>
      <c r="D4814" s="3" t="s">
        <v>445</v>
      </c>
      <c r="E4814" s="3" t="s">
        <v>10</v>
      </c>
      <c r="F4814" s="3" t="str">
        <f t="shared" si="75"/>
        <v>Retail</v>
      </c>
      <c r="G4814" s="3">
        <v>1</v>
      </c>
      <c r="H4814" s="57"/>
    </row>
    <row r="4815" spans="1:8">
      <c r="A4815" s="57"/>
      <c r="B4815" s="57"/>
      <c r="C4815" s="176">
        <v>41987.117400000003</v>
      </c>
      <c r="D4815" s="3" t="s">
        <v>449</v>
      </c>
      <c r="E4815" s="3" t="s">
        <v>457</v>
      </c>
      <c r="F4815" s="3" t="str">
        <f t="shared" si="75"/>
        <v>Wholesale</v>
      </c>
      <c r="G4815" s="3">
        <v>40</v>
      </c>
      <c r="H4815" s="57"/>
    </row>
    <row r="4816" spans="1:8">
      <c r="A4816" s="57"/>
      <c r="B4816" s="57"/>
      <c r="C4816" s="176">
        <v>41984.522199999999</v>
      </c>
      <c r="D4816" s="3" t="s">
        <v>445</v>
      </c>
      <c r="E4816" s="3" t="s">
        <v>453</v>
      </c>
      <c r="F4816" s="3" t="str">
        <f t="shared" si="75"/>
        <v>Wholesale</v>
      </c>
      <c r="G4816" s="3">
        <v>34</v>
      </c>
      <c r="H4816" s="57"/>
    </row>
    <row r="4817" spans="1:8">
      <c r="A4817" s="57"/>
      <c r="B4817" s="57"/>
      <c r="C4817" s="176">
        <v>41981.1417</v>
      </c>
      <c r="D4817" s="3" t="s">
        <v>446</v>
      </c>
      <c r="E4817" s="3" t="s">
        <v>8</v>
      </c>
      <c r="F4817" s="3" t="str">
        <f t="shared" si="75"/>
        <v>Wholesale</v>
      </c>
      <c r="G4817" s="3">
        <v>63</v>
      </c>
      <c r="H4817" s="57"/>
    </row>
    <row r="4818" spans="1:8">
      <c r="A4818" s="57"/>
      <c r="B4818" s="57"/>
      <c r="C4818" s="176">
        <v>42298.508999999998</v>
      </c>
      <c r="D4818" s="3" t="s">
        <v>447</v>
      </c>
      <c r="E4818" s="3" t="s">
        <v>453</v>
      </c>
      <c r="F4818" s="3" t="str">
        <f t="shared" si="75"/>
        <v>Retail</v>
      </c>
      <c r="G4818" s="3">
        <v>6</v>
      </c>
      <c r="H4818" s="57"/>
    </row>
    <row r="4819" spans="1:8">
      <c r="A4819" s="57"/>
      <c r="B4819" s="57"/>
      <c r="C4819" s="176">
        <v>42022.472900000001</v>
      </c>
      <c r="D4819" s="3" t="s">
        <v>445</v>
      </c>
      <c r="E4819" s="3" t="s">
        <v>460</v>
      </c>
      <c r="F4819" s="3" t="str">
        <f t="shared" si="75"/>
        <v>Wholesale</v>
      </c>
      <c r="G4819" s="3">
        <v>93</v>
      </c>
      <c r="H4819" s="57"/>
    </row>
    <row r="4820" spans="1:8">
      <c r="A4820" s="57"/>
      <c r="B4820" s="57"/>
      <c r="C4820" s="176">
        <v>42362.4931</v>
      </c>
      <c r="D4820" s="3" t="s">
        <v>445</v>
      </c>
      <c r="E4820" s="3" t="s">
        <v>458</v>
      </c>
      <c r="F4820" s="3" t="str">
        <f t="shared" si="75"/>
        <v>Retail</v>
      </c>
      <c r="G4820" s="3">
        <v>6</v>
      </c>
      <c r="H4820" s="57"/>
    </row>
    <row r="4821" spans="1:8">
      <c r="A4821" s="57"/>
      <c r="B4821" s="57"/>
      <c r="C4821" s="176">
        <v>42206.488899999997</v>
      </c>
      <c r="D4821" s="3" t="s">
        <v>445</v>
      </c>
      <c r="E4821" s="3" t="s">
        <v>453</v>
      </c>
      <c r="F4821" s="3" t="str">
        <f t="shared" si="75"/>
        <v>Wholesale</v>
      </c>
      <c r="G4821" s="3">
        <v>40</v>
      </c>
      <c r="H4821" s="57"/>
    </row>
    <row r="4822" spans="1:8">
      <c r="A4822" s="57"/>
      <c r="B4822" s="57"/>
      <c r="C4822" s="176">
        <v>41978.559000000001</v>
      </c>
      <c r="D4822" s="3" t="s">
        <v>446</v>
      </c>
      <c r="E4822" s="3" t="s">
        <v>453</v>
      </c>
      <c r="F4822" s="3" t="str">
        <f t="shared" si="75"/>
        <v>Retail</v>
      </c>
      <c r="G4822" s="3">
        <v>7</v>
      </c>
      <c r="H4822" s="57"/>
    </row>
    <row r="4823" spans="1:8">
      <c r="A4823" s="57"/>
      <c r="B4823" s="57"/>
      <c r="C4823" s="176">
        <v>41986.396500000003</v>
      </c>
      <c r="D4823" s="3" t="s">
        <v>449</v>
      </c>
      <c r="E4823" s="3" t="s">
        <v>457</v>
      </c>
      <c r="F4823" s="3" t="str">
        <f t="shared" si="75"/>
        <v>Retail</v>
      </c>
      <c r="G4823" s="3">
        <v>2</v>
      </c>
      <c r="H4823" s="57"/>
    </row>
    <row r="4824" spans="1:8">
      <c r="A4824" s="57"/>
      <c r="B4824" s="57"/>
      <c r="C4824" s="176">
        <v>41985.549299999999</v>
      </c>
      <c r="D4824" s="3" t="s">
        <v>446</v>
      </c>
      <c r="E4824" s="3" t="s">
        <v>6</v>
      </c>
      <c r="F4824" s="3" t="str">
        <f t="shared" si="75"/>
        <v>Retail</v>
      </c>
      <c r="G4824" s="3">
        <v>3</v>
      </c>
      <c r="H4824" s="57"/>
    </row>
    <row r="4825" spans="1:8">
      <c r="A4825" s="57"/>
      <c r="B4825" s="57"/>
      <c r="C4825" s="176">
        <v>42212.4931</v>
      </c>
      <c r="D4825" s="3" t="s">
        <v>445</v>
      </c>
      <c r="E4825" s="3" t="s">
        <v>112</v>
      </c>
      <c r="F4825" s="3" t="str">
        <f t="shared" si="75"/>
        <v>Wholesale</v>
      </c>
      <c r="G4825" s="3">
        <v>38</v>
      </c>
      <c r="H4825" s="57"/>
    </row>
    <row r="4826" spans="1:8">
      <c r="A4826" s="57"/>
      <c r="B4826" s="57"/>
      <c r="C4826" s="176">
        <v>42315.527800000003</v>
      </c>
      <c r="D4826" s="3" t="s">
        <v>446</v>
      </c>
      <c r="E4826" s="3" t="s">
        <v>6</v>
      </c>
      <c r="F4826" s="3" t="str">
        <f t="shared" si="75"/>
        <v>Retail</v>
      </c>
      <c r="G4826" s="3">
        <v>8</v>
      </c>
      <c r="H4826" s="57"/>
    </row>
    <row r="4827" spans="1:8">
      <c r="A4827" s="57"/>
      <c r="B4827" s="57"/>
      <c r="C4827" s="176">
        <v>42167.6993</v>
      </c>
      <c r="D4827" s="3" t="s">
        <v>445</v>
      </c>
      <c r="E4827" s="3" t="s">
        <v>114</v>
      </c>
      <c r="F4827" s="3" t="str">
        <f t="shared" si="75"/>
        <v>Wholesale</v>
      </c>
      <c r="G4827" s="3">
        <v>49</v>
      </c>
      <c r="H4827" s="57"/>
    </row>
    <row r="4828" spans="1:8">
      <c r="A4828" s="57"/>
      <c r="B4828" s="57"/>
      <c r="C4828" s="176">
        <v>42356.043100000003</v>
      </c>
      <c r="D4828" s="3" t="s">
        <v>447</v>
      </c>
      <c r="E4828" s="3" t="s">
        <v>7</v>
      </c>
      <c r="F4828" s="3" t="str">
        <f t="shared" si="75"/>
        <v>Wholesale</v>
      </c>
      <c r="G4828" s="3">
        <v>29</v>
      </c>
      <c r="H4828" s="57"/>
    </row>
    <row r="4829" spans="1:8">
      <c r="A4829" s="57"/>
      <c r="B4829" s="57"/>
      <c r="C4829" s="176">
        <v>42206.697899999999</v>
      </c>
      <c r="D4829" s="3" t="s">
        <v>445</v>
      </c>
      <c r="E4829" s="3" t="s">
        <v>312</v>
      </c>
      <c r="F4829" s="3" t="str">
        <f t="shared" si="75"/>
        <v>Wholesale</v>
      </c>
      <c r="G4829" s="3">
        <v>38</v>
      </c>
      <c r="H4829" s="57"/>
    </row>
    <row r="4830" spans="1:8">
      <c r="A4830" s="57"/>
      <c r="B4830" s="57"/>
      <c r="C4830" s="176">
        <v>42180.184000000001</v>
      </c>
      <c r="D4830" s="3" t="s">
        <v>445</v>
      </c>
      <c r="E4830" s="3" t="s">
        <v>453</v>
      </c>
      <c r="F4830" s="3" t="str">
        <f t="shared" si="75"/>
        <v>Retail</v>
      </c>
      <c r="G4830" s="3">
        <v>6</v>
      </c>
      <c r="H4830" s="57"/>
    </row>
    <row r="4831" spans="1:8">
      <c r="A4831" s="57"/>
      <c r="B4831" s="57"/>
      <c r="C4831" s="176">
        <v>42351.485399999998</v>
      </c>
      <c r="D4831" s="3" t="s">
        <v>449</v>
      </c>
      <c r="E4831" s="3" t="s">
        <v>6</v>
      </c>
      <c r="F4831" s="3" t="str">
        <f t="shared" si="75"/>
        <v>Retail</v>
      </c>
      <c r="G4831" s="3">
        <v>6</v>
      </c>
      <c r="H4831" s="57"/>
    </row>
    <row r="4832" spans="1:8">
      <c r="A4832" s="57"/>
      <c r="B4832" s="57"/>
      <c r="C4832" s="176">
        <v>41980.495799999997</v>
      </c>
      <c r="D4832" s="3" t="s">
        <v>445</v>
      </c>
      <c r="E4832" s="3" t="s">
        <v>10</v>
      </c>
      <c r="F4832" s="3" t="str">
        <f t="shared" si="75"/>
        <v>Wholesale</v>
      </c>
      <c r="G4832" s="3">
        <v>38</v>
      </c>
      <c r="H4832" s="57"/>
    </row>
    <row r="4833" spans="1:8">
      <c r="A4833" s="57"/>
      <c r="B4833" s="57"/>
      <c r="C4833" s="176">
        <v>41983.882599999997</v>
      </c>
      <c r="D4833" s="3" t="s">
        <v>445</v>
      </c>
      <c r="E4833" s="3" t="s">
        <v>7</v>
      </c>
      <c r="F4833" s="3" t="str">
        <f t="shared" si="75"/>
        <v>Wholesale</v>
      </c>
      <c r="G4833" s="3">
        <v>36</v>
      </c>
      <c r="H4833" s="57"/>
    </row>
    <row r="4834" spans="1:8">
      <c r="A4834" s="57"/>
      <c r="B4834" s="57"/>
      <c r="C4834" s="176">
        <v>42248.487500000003</v>
      </c>
      <c r="D4834" s="3" t="s">
        <v>445</v>
      </c>
      <c r="E4834" s="3" t="s">
        <v>448</v>
      </c>
      <c r="F4834" s="3" t="str">
        <f t="shared" si="75"/>
        <v>Retail</v>
      </c>
      <c r="G4834" s="3">
        <v>4</v>
      </c>
      <c r="H4834" s="57"/>
    </row>
    <row r="4835" spans="1:8">
      <c r="A4835" s="57"/>
      <c r="B4835" s="57"/>
      <c r="C4835" s="176">
        <v>42180.493799999997</v>
      </c>
      <c r="D4835" s="3" t="s">
        <v>447</v>
      </c>
      <c r="E4835" s="3" t="s">
        <v>6</v>
      </c>
      <c r="F4835" s="3" t="str">
        <f t="shared" si="75"/>
        <v>Retail</v>
      </c>
      <c r="G4835" s="3">
        <v>1</v>
      </c>
      <c r="H4835" s="57"/>
    </row>
    <row r="4836" spans="1:8">
      <c r="A4836" s="57"/>
      <c r="B4836" s="57"/>
      <c r="C4836" s="176">
        <v>42224.495799999997</v>
      </c>
      <c r="D4836" s="3" t="s">
        <v>446</v>
      </c>
      <c r="E4836" s="3" t="s">
        <v>312</v>
      </c>
      <c r="F4836" s="3" t="str">
        <f t="shared" si="75"/>
        <v>Retail</v>
      </c>
      <c r="G4836" s="3">
        <v>9</v>
      </c>
      <c r="H4836" s="57"/>
    </row>
    <row r="4837" spans="1:8">
      <c r="A4837" s="57"/>
      <c r="B4837" s="57"/>
      <c r="C4837" s="176">
        <v>42348.107600000003</v>
      </c>
      <c r="D4837" s="3" t="s">
        <v>449</v>
      </c>
      <c r="E4837" s="3" t="s">
        <v>461</v>
      </c>
      <c r="F4837" s="3" t="str">
        <f t="shared" si="75"/>
        <v>Wholesale</v>
      </c>
      <c r="G4837" s="3">
        <v>38</v>
      </c>
      <c r="H4837" s="57"/>
    </row>
    <row r="4838" spans="1:8">
      <c r="A4838" s="57"/>
      <c r="B4838" s="57"/>
      <c r="C4838" s="176">
        <v>42360.520799999998</v>
      </c>
      <c r="D4838" s="3" t="s">
        <v>447</v>
      </c>
      <c r="E4838" s="3" t="s">
        <v>6</v>
      </c>
      <c r="F4838" s="3" t="str">
        <f t="shared" si="75"/>
        <v>Wholesale</v>
      </c>
      <c r="G4838" s="3">
        <v>71</v>
      </c>
      <c r="H4838" s="57"/>
    </row>
    <row r="4839" spans="1:8">
      <c r="A4839" s="57"/>
      <c r="B4839" s="57"/>
      <c r="C4839" s="176">
        <v>42148.159</v>
      </c>
      <c r="D4839" s="3" t="s">
        <v>447</v>
      </c>
      <c r="E4839" s="3" t="s">
        <v>114</v>
      </c>
      <c r="F4839" s="3" t="str">
        <f t="shared" si="75"/>
        <v>Retail</v>
      </c>
      <c r="G4839" s="3">
        <v>2</v>
      </c>
      <c r="H4839" s="57"/>
    </row>
    <row r="4840" spans="1:8">
      <c r="A4840" s="57"/>
      <c r="B4840" s="57"/>
      <c r="C4840" s="176">
        <v>41985.183299999997</v>
      </c>
      <c r="D4840" s="3" t="s">
        <v>447</v>
      </c>
      <c r="E4840" s="3" t="s">
        <v>453</v>
      </c>
      <c r="F4840" s="3" t="str">
        <f t="shared" si="75"/>
        <v>Retail</v>
      </c>
      <c r="G4840" s="3">
        <v>3</v>
      </c>
      <c r="H4840" s="57"/>
    </row>
    <row r="4841" spans="1:8">
      <c r="A4841" s="57"/>
      <c r="B4841" s="57"/>
      <c r="C4841" s="176">
        <v>42029.790999999997</v>
      </c>
      <c r="D4841" s="3" t="s">
        <v>449</v>
      </c>
      <c r="E4841" s="3" t="s">
        <v>453</v>
      </c>
      <c r="F4841" s="3" t="str">
        <f t="shared" si="75"/>
        <v>Retail</v>
      </c>
      <c r="G4841" s="3">
        <v>2</v>
      </c>
      <c r="H4841" s="57"/>
    </row>
    <row r="4842" spans="1:8">
      <c r="A4842" s="57"/>
      <c r="B4842" s="57"/>
      <c r="C4842" s="176">
        <v>42191.104200000002</v>
      </c>
      <c r="D4842" s="3" t="s">
        <v>445</v>
      </c>
      <c r="E4842" s="3" t="s">
        <v>6</v>
      </c>
      <c r="F4842" s="3" t="str">
        <f t="shared" si="75"/>
        <v>Retail</v>
      </c>
      <c r="G4842" s="3">
        <v>9</v>
      </c>
      <c r="H4842" s="57"/>
    </row>
    <row r="4843" spans="1:8">
      <c r="A4843" s="57"/>
      <c r="B4843" s="57"/>
      <c r="C4843" s="176">
        <v>42346.760399999999</v>
      </c>
      <c r="D4843" s="3" t="s">
        <v>445</v>
      </c>
      <c r="E4843" s="3" t="s">
        <v>7</v>
      </c>
      <c r="F4843" s="3" t="str">
        <f t="shared" si="75"/>
        <v>Wholesale</v>
      </c>
      <c r="G4843" s="3">
        <v>36</v>
      </c>
      <c r="H4843" s="57"/>
    </row>
    <row r="4844" spans="1:8">
      <c r="A4844" s="57"/>
      <c r="B4844" s="57"/>
      <c r="C4844" s="176">
        <v>42361.536099999998</v>
      </c>
      <c r="D4844" s="3" t="s">
        <v>446</v>
      </c>
      <c r="E4844" s="3" t="s">
        <v>453</v>
      </c>
      <c r="F4844" s="3" t="str">
        <f t="shared" si="75"/>
        <v>Wholesale</v>
      </c>
      <c r="G4844" s="3">
        <v>25</v>
      </c>
      <c r="H4844" s="57"/>
    </row>
    <row r="4845" spans="1:8">
      <c r="A4845" s="57"/>
      <c r="B4845" s="57"/>
      <c r="C4845" s="176">
        <v>42283.216</v>
      </c>
      <c r="D4845" s="3" t="s">
        <v>446</v>
      </c>
      <c r="E4845" s="3" t="s">
        <v>452</v>
      </c>
      <c r="F4845" s="3" t="str">
        <f t="shared" si="75"/>
        <v>Retail</v>
      </c>
      <c r="G4845" s="3">
        <v>3</v>
      </c>
      <c r="H4845" s="57"/>
    </row>
    <row r="4846" spans="1:8">
      <c r="A4846" s="57"/>
      <c r="B4846" s="57"/>
      <c r="C4846" s="176">
        <v>42351.554199999999</v>
      </c>
      <c r="D4846" s="3" t="s">
        <v>445</v>
      </c>
      <c r="E4846" s="3" t="s">
        <v>453</v>
      </c>
      <c r="F4846" s="3" t="str">
        <f t="shared" si="75"/>
        <v>Wholesale</v>
      </c>
      <c r="G4846" s="3">
        <v>64</v>
      </c>
      <c r="H4846" s="57"/>
    </row>
    <row r="4847" spans="1:8">
      <c r="A4847" s="57"/>
      <c r="B4847" s="57"/>
      <c r="C4847" s="176">
        <v>41984.163200000003</v>
      </c>
      <c r="D4847" s="3" t="s">
        <v>447</v>
      </c>
      <c r="E4847" s="3" t="s">
        <v>7</v>
      </c>
      <c r="F4847" s="3" t="str">
        <f t="shared" si="75"/>
        <v>Retail</v>
      </c>
      <c r="G4847" s="3">
        <v>4</v>
      </c>
      <c r="H4847" s="57"/>
    </row>
    <row r="4848" spans="1:8">
      <c r="A4848" s="57"/>
      <c r="B4848" s="57"/>
      <c r="C4848" s="176">
        <v>42207.132599999997</v>
      </c>
      <c r="D4848" s="3" t="s">
        <v>445</v>
      </c>
      <c r="E4848" s="3" t="s">
        <v>7</v>
      </c>
      <c r="F4848" s="3" t="str">
        <f t="shared" si="75"/>
        <v>Wholesale</v>
      </c>
      <c r="G4848" s="3">
        <v>31</v>
      </c>
      <c r="H4848" s="57"/>
    </row>
    <row r="4849" spans="1:8">
      <c r="A4849" s="57"/>
      <c r="B4849" s="57"/>
      <c r="C4849" s="176">
        <v>41982.865299999998</v>
      </c>
      <c r="D4849" s="3" t="s">
        <v>445</v>
      </c>
      <c r="E4849" s="3" t="s">
        <v>453</v>
      </c>
      <c r="F4849" s="3" t="str">
        <f t="shared" si="75"/>
        <v>Retail</v>
      </c>
      <c r="G4849" s="3">
        <v>2</v>
      </c>
      <c r="H4849" s="57"/>
    </row>
    <row r="4850" spans="1:8">
      <c r="A4850" s="57"/>
      <c r="B4850" s="57"/>
      <c r="C4850" s="176">
        <v>42332.5285</v>
      </c>
      <c r="D4850" s="3" t="s">
        <v>445</v>
      </c>
      <c r="E4850" s="3" t="s">
        <v>453</v>
      </c>
      <c r="F4850" s="3" t="str">
        <f t="shared" si="75"/>
        <v>Wholesale</v>
      </c>
      <c r="G4850" s="3">
        <v>27</v>
      </c>
      <c r="H4850" s="57"/>
    </row>
    <row r="4851" spans="1:8">
      <c r="A4851" s="57"/>
      <c r="B4851" s="57"/>
      <c r="C4851" s="176">
        <v>42245.511100000003</v>
      </c>
      <c r="D4851" s="3" t="s">
        <v>446</v>
      </c>
      <c r="E4851" s="3" t="s">
        <v>458</v>
      </c>
      <c r="F4851" s="3" t="str">
        <f t="shared" si="75"/>
        <v>Retail</v>
      </c>
      <c r="G4851" s="3">
        <v>3</v>
      </c>
      <c r="H4851" s="57"/>
    </row>
    <row r="4852" spans="1:8">
      <c r="A4852" s="57"/>
      <c r="B4852" s="57"/>
      <c r="C4852" s="176">
        <v>42173.6826</v>
      </c>
      <c r="D4852" s="3" t="s">
        <v>446</v>
      </c>
      <c r="E4852" s="3" t="s">
        <v>460</v>
      </c>
      <c r="F4852" s="3" t="str">
        <f t="shared" si="75"/>
        <v>Retail</v>
      </c>
      <c r="G4852" s="3">
        <v>2</v>
      </c>
      <c r="H4852" s="57"/>
    </row>
    <row r="4853" spans="1:8">
      <c r="A4853" s="57"/>
      <c r="B4853" s="57"/>
      <c r="C4853" s="176">
        <v>42212.114600000001</v>
      </c>
      <c r="D4853" s="3" t="s">
        <v>446</v>
      </c>
      <c r="E4853" s="3" t="s">
        <v>453</v>
      </c>
      <c r="F4853" s="3" t="str">
        <f t="shared" si="75"/>
        <v>Retail</v>
      </c>
      <c r="G4853" s="3">
        <v>3</v>
      </c>
      <c r="H4853" s="57"/>
    </row>
    <row r="4854" spans="1:8">
      <c r="A4854" s="57"/>
      <c r="B4854" s="57"/>
      <c r="C4854" s="176">
        <v>42097.141000000003</v>
      </c>
      <c r="D4854" s="3" t="s">
        <v>446</v>
      </c>
      <c r="E4854" s="3" t="s">
        <v>461</v>
      </c>
      <c r="F4854" s="3" t="str">
        <f t="shared" si="75"/>
        <v>Retail</v>
      </c>
      <c r="G4854" s="3">
        <v>2</v>
      </c>
      <c r="H4854" s="57"/>
    </row>
    <row r="4855" spans="1:8">
      <c r="A4855" s="57"/>
      <c r="B4855" s="57"/>
      <c r="C4855" s="176">
        <v>41984.815300000002</v>
      </c>
      <c r="D4855" s="3" t="s">
        <v>445</v>
      </c>
      <c r="E4855" s="3" t="s">
        <v>453</v>
      </c>
      <c r="F4855" s="3" t="str">
        <f t="shared" si="75"/>
        <v>Retail</v>
      </c>
      <c r="G4855" s="3">
        <v>7</v>
      </c>
      <c r="H4855" s="57"/>
    </row>
    <row r="4856" spans="1:8">
      <c r="A4856" s="57"/>
      <c r="B4856" s="57"/>
      <c r="C4856" s="176">
        <v>42177.770799999998</v>
      </c>
      <c r="D4856" s="3" t="s">
        <v>445</v>
      </c>
      <c r="E4856" s="3" t="s">
        <v>453</v>
      </c>
      <c r="F4856" s="3" t="str">
        <f t="shared" si="75"/>
        <v>Wholesale</v>
      </c>
      <c r="G4856" s="3">
        <v>127</v>
      </c>
      <c r="H4856" s="57"/>
    </row>
    <row r="4857" spans="1:8">
      <c r="A4857" s="57"/>
      <c r="B4857" s="57"/>
      <c r="C4857" s="176">
        <v>42352.224300000002</v>
      </c>
      <c r="D4857" s="3" t="s">
        <v>449</v>
      </c>
      <c r="E4857" s="3" t="s">
        <v>458</v>
      </c>
      <c r="F4857" s="3" t="str">
        <f t="shared" si="75"/>
        <v>Retail</v>
      </c>
      <c r="G4857" s="3">
        <v>2</v>
      </c>
      <c r="H4857" s="57"/>
    </row>
    <row r="4858" spans="1:8">
      <c r="A4858" s="57"/>
      <c r="B4858" s="57"/>
      <c r="C4858" s="176">
        <v>41986.145100000002</v>
      </c>
      <c r="D4858" s="3" t="s">
        <v>445</v>
      </c>
      <c r="E4858" s="3" t="s">
        <v>453</v>
      </c>
      <c r="F4858" s="3" t="str">
        <f t="shared" si="75"/>
        <v>Retail</v>
      </c>
      <c r="G4858" s="3">
        <v>1</v>
      </c>
      <c r="H4858" s="57"/>
    </row>
    <row r="4859" spans="1:8">
      <c r="A4859" s="57"/>
      <c r="B4859" s="57"/>
      <c r="C4859" s="176">
        <v>41981.097900000001</v>
      </c>
      <c r="D4859" s="3" t="s">
        <v>445</v>
      </c>
      <c r="E4859" s="3" t="s">
        <v>114</v>
      </c>
      <c r="F4859" s="3" t="str">
        <f t="shared" si="75"/>
        <v>Retail</v>
      </c>
      <c r="G4859" s="3">
        <v>1</v>
      </c>
      <c r="H4859" s="57"/>
    </row>
    <row r="4860" spans="1:8">
      <c r="A4860" s="57"/>
      <c r="B4860" s="57"/>
      <c r="C4860" s="176">
        <v>42139.119400000003</v>
      </c>
      <c r="D4860" s="3" t="s">
        <v>445</v>
      </c>
      <c r="E4860" s="3" t="s">
        <v>10</v>
      </c>
      <c r="F4860" s="3" t="str">
        <f t="shared" si="75"/>
        <v>Wholesale</v>
      </c>
      <c r="G4860" s="3">
        <v>36</v>
      </c>
      <c r="H4860" s="57"/>
    </row>
    <row r="4861" spans="1:8">
      <c r="A4861" s="57"/>
      <c r="B4861" s="57"/>
      <c r="C4861" s="176">
        <v>42354.743799999997</v>
      </c>
      <c r="D4861" s="3" t="s">
        <v>447</v>
      </c>
      <c r="E4861" s="3" t="s">
        <v>6</v>
      </c>
      <c r="F4861" s="3" t="str">
        <f t="shared" si="75"/>
        <v>Wholesale</v>
      </c>
      <c r="G4861" s="3">
        <v>37</v>
      </c>
      <c r="H4861" s="57"/>
    </row>
    <row r="4862" spans="1:8">
      <c r="A4862" s="57"/>
      <c r="B4862" s="57"/>
      <c r="C4862" s="176">
        <v>42051.732600000003</v>
      </c>
      <c r="D4862" s="3" t="s">
        <v>445</v>
      </c>
      <c r="E4862" s="3" t="s">
        <v>453</v>
      </c>
      <c r="F4862" s="3" t="str">
        <f t="shared" si="75"/>
        <v>Retail</v>
      </c>
      <c r="G4862" s="3">
        <v>3</v>
      </c>
      <c r="H4862" s="57"/>
    </row>
    <row r="4863" spans="1:8">
      <c r="A4863" s="57"/>
      <c r="B4863" s="57"/>
      <c r="C4863" s="176">
        <v>42320.495799999997</v>
      </c>
      <c r="D4863" s="3" t="s">
        <v>446</v>
      </c>
      <c r="E4863" s="3" t="s">
        <v>6</v>
      </c>
      <c r="F4863" s="3" t="str">
        <f t="shared" si="75"/>
        <v>Retail</v>
      </c>
      <c r="G4863" s="3">
        <v>2</v>
      </c>
      <c r="H4863" s="57"/>
    </row>
    <row r="4864" spans="1:8">
      <c r="A4864" s="57"/>
      <c r="B4864" s="57"/>
      <c r="C4864" s="176">
        <v>41989.510399999999</v>
      </c>
      <c r="D4864" s="3" t="s">
        <v>449</v>
      </c>
      <c r="E4864" s="3" t="s">
        <v>461</v>
      </c>
      <c r="F4864" s="3" t="str">
        <f t="shared" si="75"/>
        <v>Retail</v>
      </c>
      <c r="G4864" s="3">
        <v>2</v>
      </c>
      <c r="H4864" s="57"/>
    </row>
    <row r="4865" spans="1:8">
      <c r="A4865" s="57"/>
      <c r="B4865" s="57"/>
      <c r="C4865" s="176">
        <v>42335.220099999999</v>
      </c>
      <c r="D4865" s="3" t="s">
        <v>445</v>
      </c>
      <c r="E4865" s="3" t="s">
        <v>453</v>
      </c>
      <c r="F4865" s="3" t="str">
        <f t="shared" si="75"/>
        <v>Wholesale</v>
      </c>
      <c r="G4865" s="3">
        <v>58</v>
      </c>
      <c r="H4865" s="57"/>
    </row>
    <row r="4866" spans="1:8">
      <c r="A4866" s="57"/>
      <c r="B4866" s="57"/>
      <c r="C4866" s="176">
        <v>42357.314599999998</v>
      </c>
      <c r="D4866" s="3" t="s">
        <v>447</v>
      </c>
      <c r="E4866" s="3" t="s">
        <v>9</v>
      </c>
      <c r="F4866" s="3" t="str">
        <f t="shared" si="75"/>
        <v>Wholesale</v>
      </c>
      <c r="G4866" s="3">
        <v>32</v>
      </c>
      <c r="H4866" s="57"/>
    </row>
    <row r="4867" spans="1:8">
      <c r="A4867" s="57"/>
      <c r="B4867" s="57"/>
      <c r="C4867" s="176">
        <v>41988.7264</v>
      </c>
      <c r="D4867" s="3" t="s">
        <v>445</v>
      </c>
      <c r="E4867" s="3" t="s">
        <v>453</v>
      </c>
      <c r="F4867" s="3" t="str">
        <f t="shared" si="75"/>
        <v>Wholesale</v>
      </c>
      <c r="G4867" s="3">
        <v>25</v>
      </c>
      <c r="H4867" s="57"/>
    </row>
    <row r="4868" spans="1:8">
      <c r="A4868" s="57"/>
      <c r="B4868" s="57"/>
      <c r="C4868" s="176">
        <v>41983.090300000003</v>
      </c>
      <c r="D4868" s="3" t="s">
        <v>445</v>
      </c>
      <c r="E4868" s="3" t="s">
        <v>460</v>
      </c>
      <c r="F4868" s="3" t="str">
        <f t="shared" si="75"/>
        <v>Retail</v>
      </c>
      <c r="G4868" s="3">
        <v>2</v>
      </c>
      <c r="H4868" s="57"/>
    </row>
    <row r="4869" spans="1:8">
      <c r="A4869" s="57"/>
      <c r="B4869" s="57"/>
      <c r="C4869" s="176">
        <v>42166.499300000003</v>
      </c>
      <c r="D4869" s="3" t="s">
        <v>449</v>
      </c>
      <c r="E4869" s="3" t="s">
        <v>456</v>
      </c>
      <c r="F4869" s="3" t="str">
        <f t="shared" si="75"/>
        <v>Wholesale</v>
      </c>
      <c r="G4869" s="3">
        <v>32</v>
      </c>
      <c r="H4869" s="57"/>
    </row>
    <row r="4870" spans="1:8">
      <c r="A4870" s="57"/>
      <c r="B4870" s="57"/>
      <c r="C4870" s="176">
        <v>42359.558299999997</v>
      </c>
      <c r="D4870" s="3" t="s">
        <v>447</v>
      </c>
      <c r="E4870" s="3" t="s">
        <v>453</v>
      </c>
      <c r="F4870" s="3" t="str">
        <f t="shared" si="75"/>
        <v>Wholesale</v>
      </c>
      <c r="G4870" s="3">
        <v>28</v>
      </c>
      <c r="H4870" s="57"/>
    </row>
    <row r="4871" spans="1:8">
      <c r="A4871" s="57"/>
      <c r="B4871" s="57"/>
      <c r="C4871" s="176">
        <v>42241.561800000003</v>
      </c>
      <c r="D4871" s="3" t="s">
        <v>446</v>
      </c>
      <c r="E4871" s="3" t="s">
        <v>453</v>
      </c>
      <c r="F4871" s="3" t="str">
        <f t="shared" si="75"/>
        <v>Wholesale</v>
      </c>
      <c r="G4871" s="3">
        <v>66</v>
      </c>
      <c r="H4871" s="57"/>
    </row>
    <row r="4872" spans="1:8">
      <c r="A4872" s="57"/>
      <c r="B4872" s="57"/>
      <c r="C4872" s="176">
        <v>42154.637499999997</v>
      </c>
      <c r="D4872" s="3" t="s">
        <v>447</v>
      </c>
      <c r="E4872" s="3" t="s">
        <v>7</v>
      </c>
      <c r="F4872" s="3" t="str">
        <f t="shared" si="75"/>
        <v>Wholesale</v>
      </c>
      <c r="G4872" s="3">
        <v>39</v>
      </c>
      <c r="H4872" s="57"/>
    </row>
    <row r="4873" spans="1:8">
      <c r="A4873" s="57"/>
      <c r="B4873" s="57"/>
      <c r="C4873" s="176">
        <v>42183.537499999999</v>
      </c>
      <c r="D4873" s="3" t="s">
        <v>449</v>
      </c>
      <c r="E4873" s="3" t="s">
        <v>453</v>
      </c>
      <c r="F4873" s="3" t="str">
        <f t="shared" si="75"/>
        <v>Wholesale</v>
      </c>
      <c r="G4873" s="3">
        <v>40</v>
      </c>
      <c r="H4873" s="57"/>
    </row>
    <row r="4874" spans="1:8">
      <c r="A4874" s="57"/>
      <c r="B4874" s="57"/>
      <c r="C4874" s="176">
        <v>42248.1806</v>
      </c>
      <c r="D4874" s="3" t="s">
        <v>445</v>
      </c>
      <c r="E4874" s="3" t="s">
        <v>458</v>
      </c>
      <c r="F4874" s="3" t="str">
        <f t="shared" ref="F4874:F4937" si="76">IF(G4874&lt;10,"Retail","Wholesale")</f>
        <v>Wholesale</v>
      </c>
      <c r="G4874" s="3">
        <v>69</v>
      </c>
      <c r="H4874" s="57"/>
    </row>
    <row r="4875" spans="1:8">
      <c r="A4875" s="57"/>
      <c r="B4875" s="57"/>
      <c r="C4875" s="176">
        <v>42241.2</v>
      </c>
      <c r="D4875" s="3" t="s">
        <v>445</v>
      </c>
      <c r="E4875" s="3" t="s">
        <v>453</v>
      </c>
      <c r="F4875" s="3" t="str">
        <f t="shared" si="76"/>
        <v>Wholesale</v>
      </c>
      <c r="G4875" s="3">
        <v>33</v>
      </c>
      <c r="H4875" s="57"/>
    </row>
    <row r="4876" spans="1:8">
      <c r="A4876" s="57"/>
      <c r="B4876" s="57"/>
      <c r="C4876" s="176">
        <v>41980.219400000002</v>
      </c>
      <c r="D4876" s="3" t="s">
        <v>447</v>
      </c>
      <c r="E4876" s="3" t="s">
        <v>453</v>
      </c>
      <c r="F4876" s="3" t="str">
        <f t="shared" si="76"/>
        <v>Wholesale</v>
      </c>
      <c r="G4876" s="3">
        <v>52</v>
      </c>
      <c r="H4876" s="57"/>
    </row>
    <row r="4877" spans="1:8">
      <c r="A4877" s="57"/>
      <c r="B4877" s="57"/>
      <c r="C4877" s="176">
        <v>42240.559000000001</v>
      </c>
      <c r="D4877" s="3" t="s">
        <v>449</v>
      </c>
      <c r="E4877" s="3" t="s">
        <v>461</v>
      </c>
      <c r="F4877" s="3" t="str">
        <f t="shared" si="76"/>
        <v>Wholesale</v>
      </c>
      <c r="G4877" s="3">
        <v>27</v>
      </c>
      <c r="H4877" s="57"/>
    </row>
    <row r="4878" spans="1:8">
      <c r="A4878" s="57"/>
      <c r="B4878" s="57"/>
      <c r="C4878" s="176">
        <v>42258.365299999998</v>
      </c>
      <c r="D4878" s="3" t="s">
        <v>446</v>
      </c>
      <c r="E4878" s="3" t="s">
        <v>6</v>
      </c>
      <c r="F4878" s="3" t="str">
        <f t="shared" si="76"/>
        <v>Wholesale</v>
      </c>
      <c r="G4878" s="3">
        <v>85</v>
      </c>
      <c r="H4878" s="57"/>
    </row>
    <row r="4879" spans="1:8">
      <c r="A4879" s="57"/>
      <c r="B4879" s="57"/>
      <c r="C4879" s="176">
        <v>42363.496500000001</v>
      </c>
      <c r="D4879" s="3" t="s">
        <v>449</v>
      </c>
      <c r="E4879" s="3" t="s">
        <v>453</v>
      </c>
      <c r="F4879" s="3" t="str">
        <f t="shared" si="76"/>
        <v>Wholesale</v>
      </c>
      <c r="G4879" s="3">
        <v>36</v>
      </c>
      <c r="H4879" s="57"/>
    </row>
    <row r="4880" spans="1:8">
      <c r="A4880" s="57"/>
      <c r="B4880" s="57"/>
      <c r="C4880" s="176">
        <v>42215.199999999997</v>
      </c>
      <c r="D4880" s="3" t="s">
        <v>447</v>
      </c>
      <c r="E4880" s="3" t="s">
        <v>450</v>
      </c>
      <c r="F4880" s="3" t="str">
        <f t="shared" si="76"/>
        <v>Wholesale</v>
      </c>
      <c r="G4880" s="3">
        <v>40</v>
      </c>
      <c r="H4880" s="57"/>
    </row>
    <row r="4881" spans="1:8">
      <c r="A4881" s="57"/>
      <c r="B4881" s="57"/>
      <c r="C4881" s="176">
        <v>42255.429199999999</v>
      </c>
      <c r="D4881" s="3" t="s">
        <v>446</v>
      </c>
      <c r="E4881" s="3" t="s">
        <v>448</v>
      </c>
      <c r="F4881" s="3" t="str">
        <f t="shared" si="76"/>
        <v>Retail</v>
      </c>
      <c r="G4881" s="3">
        <v>4</v>
      </c>
      <c r="H4881" s="57"/>
    </row>
    <row r="4882" spans="1:8">
      <c r="A4882" s="57"/>
      <c r="B4882" s="57"/>
      <c r="C4882" s="176">
        <v>42357.5625</v>
      </c>
      <c r="D4882" s="3" t="s">
        <v>447</v>
      </c>
      <c r="E4882" s="3" t="s">
        <v>461</v>
      </c>
      <c r="F4882" s="3" t="str">
        <f t="shared" si="76"/>
        <v>Wholesale</v>
      </c>
      <c r="G4882" s="3">
        <v>67</v>
      </c>
      <c r="H4882" s="57"/>
    </row>
    <row r="4883" spans="1:8">
      <c r="A4883" s="57"/>
      <c r="B4883" s="57"/>
      <c r="C4883" s="176">
        <v>42361.452100000002</v>
      </c>
      <c r="D4883" s="3" t="s">
        <v>445</v>
      </c>
      <c r="E4883" s="3" t="s">
        <v>453</v>
      </c>
      <c r="F4883" s="3" t="str">
        <f t="shared" si="76"/>
        <v>Retail</v>
      </c>
      <c r="G4883" s="3">
        <v>3</v>
      </c>
      <c r="H4883" s="57"/>
    </row>
    <row r="4884" spans="1:8">
      <c r="A4884" s="57"/>
      <c r="B4884" s="57"/>
      <c r="C4884" s="176">
        <v>42027.168799999999</v>
      </c>
      <c r="D4884" s="3" t="s">
        <v>449</v>
      </c>
      <c r="E4884" s="3" t="s">
        <v>312</v>
      </c>
      <c r="F4884" s="3" t="str">
        <f t="shared" si="76"/>
        <v>Retail</v>
      </c>
      <c r="G4884" s="3">
        <v>7</v>
      </c>
      <c r="H4884" s="57"/>
    </row>
    <row r="4885" spans="1:8">
      <c r="A4885" s="57"/>
      <c r="B4885" s="57"/>
      <c r="C4885" s="176">
        <v>42351.5556</v>
      </c>
      <c r="D4885" s="3" t="s">
        <v>447</v>
      </c>
      <c r="E4885" s="3" t="s">
        <v>453</v>
      </c>
      <c r="F4885" s="3" t="str">
        <f t="shared" si="76"/>
        <v>Retail</v>
      </c>
      <c r="G4885" s="3">
        <v>5</v>
      </c>
      <c r="H4885" s="57"/>
    </row>
    <row r="4886" spans="1:8">
      <c r="A4886" s="57"/>
      <c r="B4886" s="57"/>
      <c r="C4886" s="176">
        <v>42346.496500000001</v>
      </c>
      <c r="D4886" s="3" t="s">
        <v>447</v>
      </c>
      <c r="E4886" s="3" t="s">
        <v>112</v>
      </c>
      <c r="F4886" s="3" t="str">
        <f t="shared" si="76"/>
        <v>Wholesale</v>
      </c>
      <c r="G4886" s="3">
        <v>59</v>
      </c>
      <c r="H4886" s="57"/>
    </row>
    <row r="4887" spans="1:8">
      <c r="A4887" s="57"/>
      <c r="B4887" s="57"/>
      <c r="C4887" s="176">
        <v>42350.533300000003</v>
      </c>
      <c r="D4887" s="3" t="s">
        <v>449</v>
      </c>
      <c r="E4887" s="3" t="s">
        <v>10</v>
      </c>
      <c r="F4887" s="3" t="str">
        <f t="shared" si="76"/>
        <v>Retail</v>
      </c>
      <c r="G4887" s="3">
        <v>3</v>
      </c>
      <c r="H4887" s="57"/>
    </row>
    <row r="4888" spans="1:8">
      <c r="A4888" s="57"/>
      <c r="B4888" s="57"/>
      <c r="C4888" s="176">
        <v>42269.173600000002</v>
      </c>
      <c r="D4888" s="3" t="s">
        <v>447</v>
      </c>
      <c r="E4888" s="3" t="s">
        <v>312</v>
      </c>
      <c r="F4888" s="3" t="str">
        <f t="shared" si="76"/>
        <v>Wholesale</v>
      </c>
      <c r="G4888" s="3">
        <v>92</v>
      </c>
      <c r="H4888" s="57"/>
    </row>
    <row r="4889" spans="1:8">
      <c r="A4889" s="57"/>
      <c r="B4889" s="57"/>
      <c r="C4889" s="176">
        <v>42087.511100000003</v>
      </c>
      <c r="D4889" s="3" t="s">
        <v>445</v>
      </c>
      <c r="E4889" s="3" t="s">
        <v>7</v>
      </c>
      <c r="F4889" s="3" t="str">
        <f t="shared" si="76"/>
        <v>Wholesale</v>
      </c>
      <c r="G4889" s="3">
        <v>32</v>
      </c>
      <c r="H4889" s="57"/>
    </row>
    <row r="4890" spans="1:8">
      <c r="A4890" s="57"/>
      <c r="B4890" s="57"/>
      <c r="C4890" s="176">
        <v>41983.513899999998</v>
      </c>
      <c r="D4890" s="3" t="s">
        <v>445</v>
      </c>
      <c r="E4890" s="3" t="s">
        <v>6</v>
      </c>
      <c r="F4890" s="3" t="str">
        <f t="shared" si="76"/>
        <v>Retail</v>
      </c>
      <c r="G4890" s="3">
        <v>1</v>
      </c>
      <c r="H4890" s="57"/>
    </row>
    <row r="4891" spans="1:8">
      <c r="A4891" s="57"/>
      <c r="B4891" s="57"/>
      <c r="C4891" s="176">
        <v>42159.125</v>
      </c>
      <c r="D4891" s="3" t="s">
        <v>445</v>
      </c>
      <c r="E4891" s="3" t="s">
        <v>453</v>
      </c>
      <c r="F4891" s="3" t="str">
        <f t="shared" si="76"/>
        <v>Retail</v>
      </c>
      <c r="G4891" s="3">
        <v>2</v>
      </c>
      <c r="H4891" s="57"/>
    </row>
    <row r="4892" spans="1:8">
      <c r="A4892" s="57"/>
      <c r="B4892" s="57"/>
      <c r="C4892" s="176">
        <v>42211.709000000003</v>
      </c>
      <c r="D4892" s="3" t="s">
        <v>447</v>
      </c>
      <c r="E4892" s="3" t="s">
        <v>6</v>
      </c>
      <c r="F4892" s="3" t="str">
        <f t="shared" si="76"/>
        <v>Wholesale</v>
      </c>
      <c r="G4892" s="3">
        <v>68</v>
      </c>
      <c r="H4892" s="57"/>
    </row>
    <row r="4893" spans="1:8">
      <c r="A4893" s="57"/>
      <c r="B4893" s="57"/>
      <c r="C4893" s="176">
        <v>42285.072200000002</v>
      </c>
      <c r="D4893" s="3" t="s">
        <v>445</v>
      </c>
      <c r="E4893" s="3" t="s">
        <v>6</v>
      </c>
      <c r="F4893" s="3" t="str">
        <f t="shared" si="76"/>
        <v>Retail</v>
      </c>
      <c r="G4893" s="3">
        <v>1</v>
      </c>
      <c r="H4893" s="57"/>
    </row>
    <row r="4894" spans="1:8">
      <c r="A4894" s="57"/>
      <c r="B4894" s="57"/>
      <c r="C4894" s="176">
        <v>42193.334699999999</v>
      </c>
      <c r="D4894" s="3" t="s">
        <v>447</v>
      </c>
      <c r="E4894" s="3" t="s">
        <v>9</v>
      </c>
      <c r="F4894" s="3" t="str">
        <f t="shared" si="76"/>
        <v>Retail</v>
      </c>
      <c r="G4894" s="3">
        <v>1</v>
      </c>
      <c r="H4894" s="57"/>
    </row>
    <row r="4895" spans="1:8">
      <c r="A4895" s="57"/>
      <c r="B4895" s="57"/>
      <c r="C4895" s="176">
        <v>41987.461799999997</v>
      </c>
      <c r="D4895" s="3" t="s">
        <v>445</v>
      </c>
      <c r="E4895" s="3" t="s">
        <v>456</v>
      </c>
      <c r="F4895" s="3" t="str">
        <f t="shared" si="76"/>
        <v>Wholesale</v>
      </c>
      <c r="G4895" s="3">
        <v>67</v>
      </c>
      <c r="H4895" s="57"/>
    </row>
    <row r="4896" spans="1:8">
      <c r="A4896" s="57"/>
      <c r="B4896" s="57"/>
      <c r="C4896" s="176">
        <v>42156.5285</v>
      </c>
      <c r="D4896" s="3" t="s">
        <v>447</v>
      </c>
      <c r="E4896" s="3" t="s">
        <v>453</v>
      </c>
      <c r="F4896" s="3" t="str">
        <f t="shared" si="76"/>
        <v>Wholesale</v>
      </c>
      <c r="G4896" s="3">
        <v>65</v>
      </c>
      <c r="H4896" s="57"/>
    </row>
    <row r="4897" spans="1:8">
      <c r="A4897" s="57"/>
      <c r="B4897" s="57"/>
      <c r="C4897" s="176">
        <v>41982.6708</v>
      </c>
      <c r="D4897" s="3" t="s">
        <v>445</v>
      </c>
      <c r="E4897" s="3" t="s">
        <v>453</v>
      </c>
      <c r="F4897" s="3" t="str">
        <f t="shared" si="76"/>
        <v>Retail</v>
      </c>
      <c r="G4897" s="3">
        <v>2</v>
      </c>
      <c r="H4897" s="57"/>
    </row>
    <row r="4898" spans="1:8">
      <c r="A4898" s="57"/>
      <c r="B4898" s="57"/>
      <c r="C4898" s="176">
        <v>42235.462500000001</v>
      </c>
      <c r="D4898" s="3" t="s">
        <v>447</v>
      </c>
      <c r="E4898" s="3" t="s">
        <v>460</v>
      </c>
      <c r="F4898" s="3" t="str">
        <f t="shared" si="76"/>
        <v>Retail</v>
      </c>
      <c r="G4898" s="3">
        <v>4</v>
      </c>
      <c r="H4898" s="57"/>
    </row>
    <row r="4899" spans="1:8">
      <c r="A4899" s="57"/>
      <c r="B4899" s="57"/>
      <c r="C4899" s="176">
        <v>42210.502099999998</v>
      </c>
      <c r="D4899" s="3" t="s">
        <v>449</v>
      </c>
      <c r="E4899" s="3" t="s">
        <v>454</v>
      </c>
      <c r="F4899" s="3" t="str">
        <f t="shared" si="76"/>
        <v>Retail</v>
      </c>
      <c r="G4899" s="3">
        <v>1</v>
      </c>
      <c r="H4899" s="57"/>
    </row>
    <row r="4900" spans="1:8">
      <c r="A4900" s="57"/>
      <c r="B4900" s="57"/>
      <c r="C4900" s="176">
        <v>41986.0389</v>
      </c>
      <c r="D4900" s="3" t="s">
        <v>446</v>
      </c>
      <c r="E4900" s="3" t="s">
        <v>6</v>
      </c>
      <c r="F4900" s="3" t="str">
        <f t="shared" si="76"/>
        <v>Retail</v>
      </c>
      <c r="G4900" s="3">
        <v>1</v>
      </c>
      <c r="H4900" s="57"/>
    </row>
    <row r="4901" spans="1:8">
      <c r="A4901" s="57"/>
      <c r="B4901" s="57"/>
      <c r="C4901" s="176">
        <v>42238.475700000003</v>
      </c>
      <c r="D4901" s="3" t="s">
        <v>445</v>
      </c>
      <c r="E4901" s="3" t="s">
        <v>10</v>
      </c>
      <c r="F4901" s="3" t="str">
        <f t="shared" si="76"/>
        <v>Wholesale</v>
      </c>
      <c r="G4901" s="3">
        <v>110</v>
      </c>
      <c r="H4901" s="57"/>
    </row>
    <row r="4902" spans="1:8">
      <c r="A4902" s="57"/>
      <c r="B4902" s="57"/>
      <c r="C4902" s="176">
        <v>42219.344400000002</v>
      </c>
      <c r="D4902" s="3" t="s">
        <v>446</v>
      </c>
      <c r="E4902" s="3" t="s">
        <v>453</v>
      </c>
      <c r="F4902" s="3" t="str">
        <f t="shared" si="76"/>
        <v>Wholesale</v>
      </c>
      <c r="G4902" s="3">
        <v>38</v>
      </c>
      <c r="H4902" s="57"/>
    </row>
    <row r="4903" spans="1:8">
      <c r="A4903" s="57"/>
      <c r="B4903" s="57"/>
      <c r="C4903" s="176">
        <v>42045.145100000002</v>
      </c>
      <c r="D4903" s="3" t="s">
        <v>447</v>
      </c>
      <c r="E4903" s="3" t="s">
        <v>457</v>
      </c>
      <c r="F4903" s="3" t="str">
        <f t="shared" si="76"/>
        <v>Retail</v>
      </c>
      <c r="G4903" s="3">
        <v>1</v>
      </c>
      <c r="H4903" s="57"/>
    </row>
    <row r="4904" spans="1:8">
      <c r="A4904" s="57"/>
      <c r="B4904" s="57"/>
      <c r="C4904" s="176">
        <v>42236.104899999998</v>
      </c>
      <c r="D4904" s="3" t="s">
        <v>447</v>
      </c>
      <c r="E4904" s="3" t="s">
        <v>453</v>
      </c>
      <c r="F4904" s="3" t="str">
        <f t="shared" si="76"/>
        <v>Retail</v>
      </c>
      <c r="G4904" s="3">
        <v>2</v>
      </c>
      <c r="H4904" s="57"/>
    </row>
    <row r="4905" spans="1:8">
      <c r="A4905" s="57"/>
      <c r="B4905" s="57"/>
      <c r="C4905" s="176">
        <v>42195.9444</v>
      </c>
      <c r="D4905" s="3" t="s">
        <v>446</v>
      </c>
      <c r="E4905" s="3" t="s">
        <v>453</v>
      </c>
      <c r="F4905" s="3" t="str">
        <f t="shared" si="76"/>
        <v>Wholesale</v>
      </c>
      <c r="G4905" s="3">
        <v>40</v>
      </c>
      <c r="H4905" s="57"/>
    </row>
    <row r="4906" spans="1:8">
      <c r="A4906" s="57"/>
      <c r="B4906" s="57"/>
      <c r="C4906" s="176">
        <v>42237.543100000003</v>
      </c>
      <c r="D4906" s="3" t="s">
        <v>447</v>
      </c>
      <c r="E4906" s="3" t="s">
        <v>453</v>
      </c>
      <c r="F4906" s="3" t="str">
        <f t="shared" si="76"/>
        <v>Retail</v>
      </c>
      <c r="G4906" s="3">
        <v>5</v>
      </c>
      <c r="H4906" s="57"/>
    </row>
    <row r="4907" spans="1:8">
      <c r="A4907" s="57"/>
      <c r="B4907" s="57"/>
      <c r="C4907" s="176">
        <v>42345.468800000002</v>
      </c>
      <c r="D4907" s="3" t="s">
        <v>446</v>
      </c>
      <c r="E4907" s="3" t="s">
        <v>10</v>
      </c>
      <c r="F4907" s="3" t="str">
        <f t="shared" si="76"/>
        <v>Retail</v>
      </c>
      <c r="G4907" s="3">
        <v>2</v>
      </c>
      <c r="H4907" s="57"/>
    </row>
    <row r="4908" spans="1:8">
      <c r="A4908" s="57"/>
      <c r="B4908" s="57"/>
      <c r="C4908" s="176">
        <v>42336.495799999997</v>
      </c>
      <c r="D4908" s="3" t="s">
        <v>447</v>
      </c>
      <c r="E4908" s="3" t="s">
        <v>7</v>
      </c>
      <c r="F4908" s="3" t="str">
        <f t="shared" si="76"/>
        <v>Retail</v>
      </c>
      <c r="G4908" s="3">
        <v>7</v>
      </c>
      <c r="H4908" s="57"/>
    </row>
    <row r="4909" spans="1:8">
      <c r="A4909" s="57"/>
      <c r="B4909" s="57"/>
      <c r="C4909" s="176">
        <v>42211.494400000003</v>
      </c>
      <c r="D4909" s="3" t="s">
        <v>445</v>
      </c>
      <c r="E4909" s="3" t="s">
        <v>453</v>
      </c>
      <c r="F4909" s="3" t="str">
        <f t="shared" si="76"/>
        <v>Retail</v>
      </c>
      <c r="G4909" s="3">
        <v>4</v>
      </c>
      <c r="H4909" s="57"/>
    </row>
    <row r="4910" spans="1:8">
      <c r="A4910" s="57"/>
      <c r="B4910" s="57"/>
      <c r="C4910" s="176">
        <v>41978.7382</v>
      </c>
      <c r="D4910" s="3" t="s">
        <v>446</v>
      </c>
      <c r="E4910" s="3" t="s">
        <v>456</v>
      </c>
      <c r="F4910" s="3" t="str">
        <f t="shared" si="76"/>
        <v>Wholesale</v>
      </c>
      <c r="G4910" s="3">
        <v>30</v>
      </c>
      <c r="H4910" s="57"/>
    </row>
    <row r="4911" spans="1:8">
      <c r="A4911" s="57"/>
      <c r="B4911" s="57"/>
      <c r="C4911" s="176">
        <v>41981.6944</v>
      </c>
      <c r="D4911" s="3" t="s">
        <v>445</v>
      </c>
      <c r="E4911" s="3" t="s">
        <v>312</v>
      </c>
      <c r="F4911" s="3" t="str">
        <f t="shared" si="76"/>
        <v>Retail</v>
      </c>
      <c r="G4911" s="3">
        <v>6</v>
      </c>
      <c r="H4911" s="57"/>
    </row>
    <row r="4912" spans="1:8">
      <c r="A4912" s="57"/>
      <c r="B4912" s="57"/>
      <c r="C4912" s="176">
        <v>42219.207600000002</v>
      </c>
      <c r="D4912" s="3" t="s">
        <v>445</v>
      </c>
      <c r="E4912" s="3" t="s">
        <v>453</v>
      </c>
      <c r="F4912" s="3" t="str">
        <f t="shared" si="76"/>
        <v>Retail</v>
      </c>
      <c r="G4912" s="3">
        <v>1</v>
      </c>
      <c r="H4912" s="57"/>
    </row>
    <row r="4913" spans="1:8">
      <c r="A4913" s="57"/>
      <c r="B4913" s="57"/>
      <c r="C4913" s="176">
        <v>41980.5576</v>
      </c>
      <c r="D4913" s="3" t="s">
        <v>445</v>
      </c>
      <c r="E4913" s="3" t="s">
        <v>9</v>
      </c>
      <c r="F4913" s="3" t="str">
        <f t="shared" si="76"/>
        <v>Wholesale</v>
      </c>
      <c r="G4913" s="3">
        <v>36</v>
      </c>
      <c r="H4913" s="57"/>
    </row>
    <row r="4914" spans="1:8">
      <c r="A4914" s="57"/>
      <c r="B4914" s="57"/>
      <c r="C4914" s="176">
        <v>42334.737500000003</v>
      </c>
      <c r="D4914" s="3" t="s">
        <v>445</v>
      </c>
      <c r="E4914" s="3" t="s">
        <v>460</v>
      </c>
      <c r="F4914" s="3" t="str">
        <f t="shared" si="76"/>
        <v>Wholesale</v>
      </c>
      <c r="G4914" s="3">
        <v>80</v>
      </c>
      <c r="H4914" s="57"/>
    </row>
    <row r="4915" spans="1:8">
      <c r="A4915" s="57"/>
      <c r="B4915" s="57"/>
      <c r="C4915" s="176">
        <v>41982.0167</v>
      </c>
      <c r="D4915" s="3" t="s">
        <v>446</v>
      </c>
      <c r="E4915" s="3" t="s">
        <v>453</v>
      </c>
      <c r="F4915" s="3" t="str">
        <f t="shared" si="76"/>
        <v>Retail</v>
      </c>
      <c r="G4915" s="3">
        <v>1</v>
      </c>
      <c r="H4915" s="57"/>
    </row>
    <row r="4916" spans="1:8">
      <c r="A4916" s="57"/>
      <c r="B4916" s="57"/>
      <c r="C4916" s="176">
        <v>41981.159699999997</v>
      </c>
      <c r="D4916" s="3" t="s">
        <v>447</v>
      </c>
      <c r="E4916" s="3" t="s">
        <v>9</v>
      </c>
      <c r="F4916" s="3" t="str">
        <f t="shared" si="76"/>
        <v>Retail</v>
      </c>
      <c r="G4916" s="3">
        <v>4</v>
      </c>
      <c r="H4916" s="57"/>
    </row>
    <row r="4917" spans="1:8">
      <c r="A4917" s="57"/>
      <c r="B4917" s="57"/>
      <c r="C4917" s="176">
        <v>41985.443099999997</v>
      </c>
      <c r="D4917" s="3" t="s">
        <v>447</v>
      </c>
      <c r="E4917" s="3" t="s">
        <v>452</v>
      </c>
      <c r="F4917" s="3" t="str">
        <f t="shared" si="76"/>
        <v>Wholesale</v>
      </c>
      <c r="G4917" s="3">
        <v>48</v>
      </c>
      <c r="H4917" s="57"/>
    </row>
    <row r="4918" spans="1:8">
      <c r="A4918" s="57"/>
      <c r="B4918" s="57"/>
      <c r="C4918" s="176">
        <v>42224.462500000001</v>
      </c>
      <c r="D4918" s="3" t="s">
        <v>445</v>
      </c>
      <c r="E4918" s="3" t="s">
        <v>453</v>
      </c>
      <c r="F4918" s="3" t="str">
        <f t="shared" si="76"/>
        <v>Retail</v>
      </c>
      <c r="G4918" s="3">
        <v>2</v>
      </c>
      <c r="H4918" s="57"/>
    </row>
    <row r="4919" spans="1:8">
      <c r="A4919" s="57"/>
      <c r="B4919" s="57"/>
      <c r="C4919" s="176">
        <v>41985.468099999998</v>
      </c>
      <c r="D4919" s="3" t="s">
        <v>445</v>
      </c>
      <c r="E4919" s="3" t="s">
        <v>459</v>
      </c>
      <c r="F4919" s="3" t="str">
        <f t="shared" si="76"/>
        <v>Retail</v>
      </c>
      <c r="G4919" s="3">
        <v>3</v>
      </c>
      <c r="H4919" s="57"/>
    </row>
    <row r="4920" spans="1:8">
      <c r="A4920" s="57"/>
      <c r="B4920" s="57"/>
      <c r="C4920" s="176">
        <v>42348.482600000003</v>
      </c>
      <c r="D4920" s="3" t="s">
        <v>449</v>
      </c>
      <c r="E4920" s="3" t="s">
        <v>110</v>
      </c>
      <c r="F4920" s="3" t="str">
        <f t="shared" si="76"/>
        <v>Retail</v>
      </c>
      <c r="G4920" s="3">
        <v>1</v>
      </c>
      <c r="H4920" s="57"/>
    </row>
    <row r="4921" spans="1:8">
      <c r="A4921" s="57"/>
      <c r="B4921" s="57"/>
      <c r="C4921" s="176">
        <v>42207.165999999997</v>
      </c>
      <c r="D4921" s="3" t="s">
        <v>447</v>
      </c>
      <c r="E4921" s="3" t="s">
        <v>453</v>
      </c>
      <c r="F4921" s="3" t="str">
        <f t="shared" si="76"/>
        <v>Retail</v>
      </c>
      <c r="G4921" s="3">
        <v>1</v>
      </c>
      <c r="H4921" s="57"/>
    </row>
    <row r="4922" spans="1:8">
      <c r="A4922" s="57"/>
      <c r="B4922" s="57"/>
      <c r="C4922" s="176">
        <v>42195.553500000002</v>
      </c>
      <c r="D4922" s="3" t="s">
        <v>446</v>
      </c>
      <c r="E4922" s="3" t="s">
        <v>8</v>
      </c>
      <c r="F4922" s="3" t="str">
        <f t="shared" si="76"/>
        <v>Wholesale</v>
      </c>
      <c r="G4922" s="3">
        <v>33</v>
      </c>
      <c r="H4922" s="57"/>
    </row>
    <row r="4923" spans="1:8">
      <c r="A4923" s="57"/>
      <c r="B4923" s="57"/>
      <c r="C4923" s="176">
        <v>41986.934000000001</v>
      </c>
      <c r="D4923" s="3" t="s">
        <v>445</v>
      </c>
      <c r="E4923" s="3" t="s">
        <v>451</v>
      </c>
      <c r="F4923" s="3" t="str">
        <f t="shared" si="76"/>
        <v>Retail</v>
      </c>
      <c r="G4923" s="3">
        <v>3</v>
      </c>
      <c r="H4923" s="57"/>
    </row>
    <row r="4924" spans="1:8">
      <c r="A4924" s="57"/>
      <c r="B4924" s="57"/>
      <c r="C4924" s="176">
        <v>42334.544399999999</v>
      </c>
      <c r="D4924" s="3" t="s">
        <v>445</v>
      </c>
      <c r="E4924" s="3" t="s">
        <v>453</v>
      </c>
      <c r="F4924" s="3" t="str">
        <f t="shared" si="76"/>
        <v>Wholesale</v>
      </c>
      <c r="G4924" s="3">
        <v>32</v>
      </c>
      <c r="H4924" s="57"/>
    </row>
    <row r="4925" spans="1:8">
      <c r="A4925" s="57"/>
      <c r="B4925" s="57"/>
      <c r="C4925" s="176">
        <v>42323.580600000001</v>
      </c>
      <c r="D4925" s="3" t="s">
        <v>447</v>
      </c>
      <c r="E4925" s="3" t="s">
        <v>453</v>
      </c>
      <c r="F4925" s="3" t="str">
        <f t="shared" si="76"/>
        <v>Retail</v>
      </c>
      <c r="G4925" s="3">
        <v>5</v>
      </c>
      <c r="H4925" s="57"/>
    </row>
    <row r="4926" spans="1:8">
      <c r="A4926" s="57"/>
      <c r="B4926" s="57"/>
      <c r="C4926" s="176">
        <v>42243.691700000003</v>
      </c>
      <c r="D4926" s="3" t="s">
        <v>446</v>
      </c>
      <c r="E4926" s="3" t="s">
        <v>6</v>
      </c>
      <c r="F4926" s="3" t="str">
        <f t="shared" si="76"/>
        <v>Retail</v>
      </c>
      <c r="G4926" s="3">
        <v>6</v>
      </c>
      <c r="H4926" s="57"/>
    </row>
    <row r="4927" spans="1:8">
      <c r="A4927" s="57"/>
      <c r="B4927" s="57"/>
      <c r="C4927" s="176">
        <v>42346.150699999998</v>
      </c>
      <c r="D4927" s="3" t="s">
        <v>446</v>
      </c>
      <c r="E4927" s="3" t="s">
        <v>112</v>
      </c>
      <c r="F4927" s="3" t="str">
        <f t="shared" si="76"/>
        <v>Wholesale</v>
      </c>
      <c r="G4927" s="3">
        <v>132</v>
      </c>
      <c r="H4927" s="57"/>
    </row>
    <row r="4928" spans="1:8">
      <c r="A4928" s="57"/>
      <c r="B4928" s="57"/>
      <c r="C4928" s="176">
        <v>41975.732600000003</v>
      </c>
      <c r="D4928" s="3" t="s">
        <v>447</v>
      </c>
      <c r="E4928" s="3" t="s">
        <v>453</v>
      </c>
      <c r="F4928" s="3" t="str">
        <f t="shared" si="76"/>
        <v>Retail</v>
      </c>
      <c r="G4928" s="3">
        <v>5</v>
      </c>
      <c r="H4928" s="57"/>
    </row>
    <row r="4929" spans="1:8">
      <c r="A4929" s="57"/>
      <c r="B4929" s="57"/>
      <c r="C4929" s="176">
        <v>42345.768799999998</v>
      </c>
      <c r="D4929" s="3" t="s">
        <v>446</v>
      </c>
      <c r="E4929" s="3" t="s">
        <v>453</v>
      </c>
      <c r="F4929" s="3" t="str">
        <f t="shared" si="76"/>
        <v>Retail</v>
      </c>
      <c r="G4929" s="3">
        <v>2</v>
      </c>
      <c r="H4929" s="57"/>
    </row>
    <row r="4930" spans="1:8">
      <c r="A4930" s="57"/>
      <c r="B4930" s="57"/>
      <c r="C4930" s="176">
        <v>42256.532599999999</v>
      </c>
      <c r="D4930" s="3" t="s">
        <v>446</v>
      </c>
      <c r="E4930" s="3" t="s">
        <v>452</v>
      </c>
      <c r="F4930" s="3" t="str">
        <f t="shared" si="76"/>
        <v>Retail</v>
      </c>
      <c r="G4930" s="3">
        <v>3</v>
      </c>
      <c r="H4930" s="57"/>
    </row>
    <row r="4931" spans="1:8">
      <c r="A4931" s="57"/>
      <c r="B4931" s="57"/>
      <c r="C4931" s="176">
        <v>42160.479899999998</v>
      </c>
      <c r="D4931" s="3" t="s">
        <v>445</v>
      </c>
      <c r="E4931" s="3" t="s">
        <v>448</v>
      </c>
      <c r="F4931" s="3" t="str">
        <f t="shared" si="76"/>
        <v>Retail</v>
      </c>
      <c r="G4931" s="3">
        <v>1</v>
      </c>
      <c r="H4931" s="57"/>
    </row>
    <row r="4932" spans="1:8">
      <c r="A4932" s="57"/>
      <c r="B4932" s="57"/>
      <c r="C4932" s="176">
        <v>42326.529199999997</v>
      </c>
      <c r="D4932" s="3" t="s">
        <v>445</v>
      </c>
      <c r="E4932" s="3" t="s">
        <v>312</v>
      </c>
      <c r="F4932" s="3" t="str">
        <f t="shared" si="76"/>
        <v>Wholesale</v>
      </c>
      <c r="G4932" s="3">
        <v>33</v>
      </c>
      <c r="H4932" s="57"/>
    </row>
    <row r="4933" spans="1:8">
      <c r="A4933" s="57"/>
      <c r="B4933" s="57"/>
      <c r="C4933" s="176">
        <v>42229.735399999998</v>
      </c>
      <c r="D4933" s="3" t="s">
        <v>446</v>
      </c>
      <c r="E4933" s="3" t="s">
        <v>453</v>
      </c>
      <c r="F4933" s="3" t="str">
        <f t="shared" si="76"/>
        <v>Wholesale</v>
      </c>
      <c r="G4933" s="3">
        <v>43</v>
      </c>
      <c r="H4933" s="57"/>
    </row>
    <row r="4934" spans="1:8">
      <c r="A4934" s="57"/>
      <c r="B4934" s="57"/>
      <c r="C4934" s="176">
        <v>42231.994400000003</v>
      </c>
      <c r="D4934" s="3" t="s">
        <v>449</v>
      </c>
      <c r="E4934" s="3" t="s">
        <v>7</v>
      </c>
      <c r="F4934" s="3" t="str">
        <f t="shared" si="76"/>
        <v>Retail</v>
      </c>
      <c r="G4934" s="3">
        <v>1</v>
      </c>
      <c r="H4934" s="57"/>
    </row>
    <row r="4935" spans="1:8">
      <c r="A4935" s="57"/>
      <c r="B4935" s="57"/>
      <c r="C4935" s="176">
        <v>41983.535400000001</v>
      </c>
      <c r="D4935" s="3" t="s">
        <v>446</v>
      </c>
      <c r="E4935" s="3" t="s">
        <v>460</v>
      </c>
      <c r="F4935" s="3" t="str">
        <f t="shared" si="76"/>
        <v>Retail</v>
      </c>
      <c r="G4935" s="3">
        <v>2</v>
      </c>
      <c r="H4935" s="57"/>
    </row>
    <row r="4936" spans="1:8">
      <c r="A4936" s="57"/>
      <c r="B4936" s="57"/>
      <c r="C4936" s="176">
        <v>42164.498599999999</v>
      </c>
      <c r="D4936" s="3" t="s">
        <v>445</v>
      </c>
      <c r="E4936" s="3" t="s">
        <v>451</v>
      </c>
      <c r="F4936" s="3" t="str">
        <f t="shared" si="76"/>
        <v>Retail</v>
      </c>
      <c r="G4936" s="3">
        <v>3</v>
      </c>
      <c r="H4936" s="57"/>
    </row>
    <row r="4937" spans="1:8">
      <c r="A4937" s="57"/>
      <c r="B4937" s="57"/>
      <c r="C4937" s="176">
        <v>42343.447200000002</v>
      </c>
      <c r="D4937" s="3" t="s">
        <v>447</v>
      </c>
      <c r="E4937" s="3" t="s">
        <v>453</v>
      </c>
      <c r="F4937" s="3" t="str">
        <f t="shared" si="76"/>
        <v>Retail</v>
      </c>
      <c r="G4937" s="3">
        <v>1</v>
      </c>
      <c r="H4937" s="57"/>
    </row>
    <row r="4938" spans="1:8">
      <c r="A4938" s="57"/>
      <c r="B4938" s="57"/>
      <c r="C4938" s="176">
        <v>42215.133999999998</v>
      </c>
      <c r="D4938" s="3" t="s">
        <v>449</v>
      </c>
      <c r="E4938" s="3" t="s">
        <v>453</v>
      </c>
      <c r="F4938" s="3" t="str">
        <f t="shared" ref="F4938:F5001" si="77">IF(G4938&lt;10,"Retail","Wholesale")</f>
        <v>Retail</v>
      </c>
      <c r="G4938" s="3">
        <v>6</v>
      </c>
      <c r="H4938" s="57"/>
    </row>
    <row r="4939" spans="1:8">
      <c r="A4939" s="57"/>
      <c r="B4939" s="57"/>
      <c r="C4939" s="176">
        <v>42244.697200000002</v>
      </c>
      <c r="D4939" s="3" t="s">
        <v>445</v>
      </c>
      <c r="E4939" s="3" t="s">
        <v>112</v>
      </c>
      <c r="F4939" s="3" t="str">
        <f t="shared" si="77"/>
        <v>Retail</v>
      </c>
      <c r="G4939" s="3">
        <v>7</v>
      </c>
      <c r="H4939" s="57"/>
    </row>
    <row r="4940" spans="1:8">
      <c r="A4940" s="57"/>
      <c r="B4940" s="57"/>
      <c r="C4940" s="176">
        <v>42313.5861</v>
      </c>
      <c r="D4940" s="3" t="s">
        <v>445</v>
      </c>
      <c r="E4940" s="3" t="s">
        <v>114</v>
      </c>
      <c r="F4940" s="3" t="str">
        <f t="shared" si="77"/>
        <v>Retail</v>
      </c>
      <c r="G4940" s="3">
        <v>6</v>
      </c>
      <c r="H4940" s="57"/>
    </row>
    <row r="4941" spans="1:8">
      <c r="A4941" s="57"/>
      <c r="B4941" s="57"/>
      <c r="C4941" s="176">
        <v>42058.007599999997</v>
      </c>
      <c r="D4941" s="3" t="s">
        <v>447</v>
      </c>
      <c r="E4941" s="3" t="s">
        <v>453</v>
      </c>
      <c r="F4941" s="3" t="str">
        <f t="shared" si="77"/>
        <v>Wholesale</v>
      </c>
      <c r="G4941" s="3">
        <v>26</v>
      </c>
      <c r="H4941" s="57"/>
    </row>
    <row r="4942" spans="1:8">
      <c r="A4942" s="57"/>
      <c r="B4942" s="57"/>
      <c r="C4942" s="176">
        <v>42202.716699999997</v>
      </c>
      <c r="D4942" s="3" t="s">
        <v>445</v>
      </c>
      <c r="E4942" s="3" t="s">
        <v>452</v>
      </c>
      <c r="F4942" s="3" t="str">
        <f t="shared" si="77"/>
        <v>Retail</v>
      </c>
      <c r="G4942" s="3">
        <v>2</v>
      </c>
      <c r="H4942" s="57"/>
    </row>
    <row r="4943" spans="1:8">
      <c r="A4943" s="57"/>
      <c r="B4943" s="57"/>
      <c r="C4943" s="176">
        <v>42178.349300000002</v>
      </c>
      <c r="D4943" s="3" t="s">
        <v>445</v>
      </c>
      <c r="E4943" s="3" t="s">
        <v>453</v>
      </c>
      <c r="F4943" s="3" t="str">
        <f t="shared" si="77"/>
        <v>Wholesale</v>
      </c>
      <c r="G4943" s="3">
        <v>47</v>
      </c>
      <c r="H4943" s="57"/>
    </row>
    <row r="4944" spans="1:8">
      <c r="A4944" s="57"/>
      <c r="B4944" s="57"/>
      <c r="C4944" s="176">
        <v>42346.467400000001</v>
      </c>
      <c r="D4944" s="3" t="s">
        <v>447</v>
      </c>
      <c r="E4944" s="3" t="s">
        <v>453</v>
      </c>
      <c r="F4944" s="3" t="str">
        <f t="shared" si="77"/>
        <v>Retail</v>
      </c>
      <c r="G4944" s="3">
        <v>4</v>
      </c>
      <c r="H4944" s="57"/>
    </row>
    <row r="4945" spans="1:8">
      <c r="A4945" s="57"/>
      <c r="B4945" s="57"/>
      <c r="C4945" s="176">
        <v>42253.911099999998</v>
      </c>
      <c r="D4945" s="3" t="s">
        <v>447</v>
      </c>
      <c r="E4945" s="3" t="s">
        <v>453</v>
      </c>
      <c r="F4945" s="3" t="str">
        <f t="shared" si="77"/>
        <v>Retail</v>
      </c>
      <c r="G4945" s="3">
        <v>1</v>
      </c>
      <c r="H4945" s="57"/>
    </row>
    <row r="4946" spans="1:8">
      <c r="A4946" s="57"/>
      <c r="B4946" s="57"/>
      <c r="C4946" s="176">
        <v>42358.526400000002</v>
      </c>
      <c r="D4946" s="3" t="s">
        <v>447</v>
      </c>
      <c r="E4946" s="3" t="s">
        <v>448</v>
      </c>
      <c r="F4946" s="3" t="str">
        <f t="shared" si="77"/>
        <v>Retail</v>
      </c>
      <c r="G4946" s="3">
        <v>2</v>
      </c>
      <c r="H4946" s="57"/>
    </row>
    <row r="4947" spans="1:8">
      <c r="A4947" s="57"/>
      <c r="B4947" s="57"/>
      <c r="C4947" s="176">
        <v>42251.4931</v>
      </c>
      <c r="D4947" s="3" t="s">
        <v>446</v>
      </c>
      <c r="E4947" s="3" t="s">
        <v>110</v>
      </c>
      <c r="F4947" s="3" t="str">
        <f t="shared" si="77"/>
        <v>Wholesale</v>
      </c>
      <c r="G4947" s="3">
        <v>67</v>
      </c>
      <c r="H4947" s="57"/>
    </row>
    <row r="4948" spans="1:8">
      <c r="A4948" s="57"/>
      <c r="B4948" s="57"/>
      <c r="C4948" s="176">
        <v>42219.459699999999</v>
      </c>
      <c r="D4948" s="3" t="s">
        <v>446</v>
      </c>
      <c r="E4948" s="3" t="s">
        <v>461</v>
      </c>
      <c r="F4948" s="3" t="str">
        <f t="shared" si="77"/>
        <v>Wholesale</v>
      </c>
      <c r="G4948" s="3">
        <v>37</v>
      </c>
      <c r="H4948" s="57"/>
    </row>
    <row r="4949" spans="1:8">
      <c r="A4949" s="57"/>
      <c r="B4949" s="57"/>
      <c r="C4949" s="176">
        <v>42360.561099999999</v>
      </c>
      <c r="D4949" s="3" t="s">
        <v>449</v>
      </c>
      <c r="E4949" s="3" t="s">
        <v>451</v>
      </c>
      <c r="F4949" s="3" t="str">
        <f t="shared" si="77"/>
        <v>Retail</v>
      </c>
      <c r="G4949" s="3">
        <v>1</v>
      </c>
      <c r="H4949" s="57"/>
    </row>
    <row r="4950" spans="1:8">
      <c r="A4950" s="57"/>
      <c r="B4950" s="57"/>
      <c r="C4950" s="176">
        <v>42340.470800000003</v>
      </c>
      <c r="D4950" s="3" t="s">
        <v>446</v>
      </c>
      <c r="E4950" s="3" t="s">
        <v>460</v>
      </c>
      <c r="F4950" s="3" t="str">
        <f t="shared" si="77"/>
        <v>Retail</v>
      </c>
      <c r="G4950" s="3">
        <v>6</v>
      </c>
      <c r="H4950" s="57"/>
    </row>
    <row r="4951" spans="1:8">
      <c r="A4951" s="57"/>
      <c r="B4951" s="57"/>
      <c r="C4951" s="176">
        <v>42345.831299999998</v>
      </c>
      <c r="D4951" s="3" t="s">
        <v>445</v>
      </c>
      <c r="E4951" s="3" t="s">
        <v>453</v>
      </c>
      <c r="F4951" s="3" t="str">
        <f t="shared" si="77"/>
        <v>Retail</v>
      </c>
      <c r="G4951" s="3">
        <v>2</v>
      </c>
      <c r="H4951" s="57"/>
    </row>
    <row r="4952" spans="1:8">
      <c r="A4952" s="57"/>
      <c r="B4952" s="57"/>
      <c r="C4952" s="176">
        <v>42226.723599999998</v>
      </c>
      <c r="D4952" s="3" t="s">
        <v>445</v>
      </c>
      <c r="E4952" s="3" t="s">
        <v>457</v>
      </c>
      <c r="F4952" s="3" t="str">
        <f t="shared" si="77"/>
        <v>Retail</v>
      </c>
      <c r="G4952" s="3">
        <v>1</v>
      </c>
      <c r="H4952" s="57"/>
    </row>
    <row r="4953" spans="1:8">
      <c r="A4953" s="57"/>
      <c r="B4953" s="57"/>
      <c r="C4953" s="176">
        <v>42348.445099999997</v>
      </c>
      <c r="D4953" s="3" t="s">
        <v>445</v>
      </c>
      <c r="E4953" s="3" t="s">
        <v>459</v>
      </c>
      <c r="F4953" s="3" t="str">
        <f t="shared" si="77"/>
        <v>Retail</v>
      </c>
      <c r="G4953" s="3">
        <v>4</v>
      </c>
      <c r="H4953" s="57"/>
    </row>
    <row r="4954" spans="1:8">
      <c r="A4954" s="57"/>
      <c r="B4954" s="57"/>
      <c r="C4954" s="176">
        <v>42337.549299999999</v>
      </c>
      <c r="D4954" s="3" t="s">
        <v>445</v>
      </c>
      <c r="E4954" s="3" t="s">
        <v>453</v>
      </c>
      <c r="F4954" s="3" t="str">
        <f t="shared" si="77"/>
        <v>Retail</v>
      </c>
      <c r="G4954" s="3">
        <v>2</v>
      </c>
      <c r="H4954" s="57"/>
    </row>
    <row r="4955" spans="1:8">
      <c r="A4955" s="57"/>
      <c r="B4955" s="57"/>
      <c r="C4955" s="176">
        <v>42341.505599999997</v>
      </c>
      <c r="D4955" s="3" t="s">
        <v>445</v>
      </c>
      <c r="E4955" s="3" t="s">
        <v>456</v>
      </c>
      <c r="F4955" s="3" t="str">
        <f t="shared" si="77"/>
        <v>Wholesale</v>
      </c>
      <c r="G4955" s="3">
        <v>97</v>
      </c>
      <c r="H4955" s="57"/>
    </row>
    <row r="4956" spans="1:8">
      <c r="A4956" s="57"/>
      <c r="B4956" s="57"/>
      <c r="C4956" s="176">
        <v>41985.534699999997</v>
      </c>
      <c r="D4956" s="3" t="s">
        <v>447</v>
      </c>
      <c r="E4956" s="3" t="s">
        <v>450</v>
      </c>
      <c r="F4956" s="3" t="str">
        <f t="shared" si="77"/>
        <v>Retail</v>
      </c>
      <c r="G4956" s="3">
        <v>4</v>
      </c>
      <c r="H4956" s="57"/>
    </row>
    <row r="4957" spans="1:8">
      <c r="A4957" s="57"/>
      <c r="B4957" s="57"/>
      <c r="C4957" s="176">
        <v>42152.551399999997</v>
      </c>
      <c r="D4957" s="3" t="s">
        <v>445</v>
      </c>
      <c r="E4957" s="3" t="s">
        <v>451</v>
      </c>
      <c r="F4957" s="3" t="str">
        <f t="shared" si="77"/>
        <v>Retail</v>
      </c>
      <c r="G4957" s="3">
        <v>5</v>
      </c>
      <c r="H4957" s="57"/>
    </row>
    <row r="4958" spans="1:8">
      <c r="A4958" s="57"/>
      <c r="B4958" s="57"/>
      <c r="C4958" s="176">
        <v>42222.457600000002</v>
      </c>
      <c r="D4958" s="3" t="s">
        <v>445</v>
      </c>
      <c r="E4958" s="3" t="s">
        <v>453</v>
      </c>
      <c r="F4958" s="3" t="str">
        <f t="shared" si="77"/>
        <v>Wholesale</v>
      </c>
      <c r="G4958" s="3">
        <v>55</v>
      </c>
      <c r="H4958" s="57"/>
    </row>
    <row r="4959" spans="1:8">
      <c r="A4959" s="57"/>
      <c r="B4959" s="57"/>
      <c r="C4959" s="176">
        <v>41982.496500000001</v>
      </c>
      <c r="D4959" s="3" t="s">
        <v>447</v>
      </c>
      <c r="E4959" s="3" t="s">
        <v>6</v>
      </c>
      <c r="F4959" s="3" t="str">
        <f t="shared" si="77"/>
        <v>Retail</v>
      </c>
      <c r="G4959" s="3">
        <v>3</v>
      </c>
      <c r="H4959" s="57"/>
    </row>
    <row r="4960" spans="1:8">
      <c r="A4960" s="57"/>
      <c r="B4960" s="57"/>
      <c r="C4960" s="176">
        <v>42160.500699999997</v>
      </c>
      <c r="D4960" s="3" t="s">
        <v>447</v>
      </c>
      <c r="E4960" s="3" t="s">
        <v>455</v>
      </c>
      <c r="F4960" s="3" t="str">
        <f t="shared" si="77"/>
        <v>Retail</v>
      </c>
      <c r="G4960" s="3">
        <v>5</v>
      </c>
      <c r="H4960" s="57"/>
    </row>
    <row r="4961" spans="1:8">
      <c r="A4961" s="57"/>
      <c r="B4961" s="57"/>
      <c r="C4961" s="176">
        <v>41980.546499999997</v>
      </c>
      <c r="D4961" s="3" t="s">
        <v>447</v>
      </c>
      <c r="E4961" s="3" t="s">
        <v>453</v>
      </c>
      <c r="F4961" s="3" t="str">
        <f t="shared" si="77"/>
        <v>Retail</v>
      </c>
      <c r="G4961" s="3">
        <v>3</v>
      </c>
      <c r="H4961" s="57"/>
    </row>
    <row r="4962" spans="1:8">
      <c r="A4962" s="57"/>
      <c r="B4962" s="57"/>
      <c r="C4962" s="176">
        <v>42342.531900000002</v>
      </c>
      <c r="D4962" s="3" t="s">
        <v>446</v>
      </c>
      <c r="E4962" s="3" t="s">
        <v>110</v>
      </c>
      <c r="F4962" s="3" t="str">
        <f t="shared" si="77"/>
        <v>Retail</v>
      </c>
      <c r="G4962" s="3">
        <v>1</v>
      </c>
      <c r="H4962" s="57"/>
    </row>
    <row r="4963" spans="1:8">
      <c r="A4963" s="57"/>
      <c r="B4963" s="57"/>
      <c r="C4963" s="176">
        <v>42187.715300000003</v>
      </c>
      <c r="D4963" s="3" t="s">
        <v>446</v>
      </c>
      <c r="E4963" s="3" t="s">
        <v>6</v>
      </c>
      <c r="F4963" s="3" t="str">
        <f t="shared" si="77"/>
        <v>Retail</v>
      </c>
      <c r="G4963" s="3">
        <v>3</v>
      </c>
      <c r="H4963" s="57"/>
    </row>
    <row r="4964" spans="1:8">
      <c r="A4964" s="57"/>
      <c r="B4964" s="57"/>
      <c r="C4964" s="176">
        <v>42258.729200000002</v>
      </c>
      <c r="D4964" s="3" t="s">
        <v>445</v>
      </c>
      <c r="E4964" s="3" t="s">
        <v>6</v>
      </c>
      <c r="F4964" s="3" t="str">
        <f t="shared" si="77"/>
        <v>Retail</v>
      </c>
      <c r="G4964" s="3">
        <v>2</v>
      </c>
      <c r="H4964" s="57"/>
    </row>
    <row r="4965" spans="1:8">
      <c r="A4965" s="57"/>
      <c r="B4965" s="57"/>
      <c r="C4965" s="176">
        <v>41984.744400000003</v>
      </c>
      <c r="D4965" s="3" t="s">
        <v>449</v>
      </c>
      <c r="E4965" s="3" t="s">
        <v>453</v>
      </c>
      <c r="F4965" s="3" t="str">
        <f t="shared" si="77"/>
        <v>Wholesale</v>
      </c>
      <c r="G4965" s="3">
        <v>26</v>
      </c>
      <c r="H4965" s="57"/>
    </row>
    <row r="4966" spans="1:8">
      <c r="A4966" s="57"/>
      <c r="B4966" s="57"/>
      <c r="C4966" s="176">
        <v>42331.706299999998</v>
      </c>
      <c r="D4966" s="3" t="s">
        <v>445</v>
      </c>
      <c r="E4966" s="3" t="s">
        <v>114</v>
      </c>
      <c r="F4966" s="3" t="str">
        <f t="shared" si="77"/>
        <v>Wholesale</v>
      </c>
      <c r="G4966" s="3">
        <v>144</v>
      </c>
      <c r="H4966" s="57"/>
    </row>
    <row r="4967" spans="1:8">
      <c r="A4967" s="57"/>
      <c r="B4967" s="57"/>
      <c r="C4967" s="176">
        <v>42252.202799999999</v>
      </c>
      <c r="D4967" s="3" t="s">
        <v>445</v>
      </c>
      <c r="E4967" s="3" t="s">
        <v>452</v>
      </c>
      <c r="F4967" s="3" t="str">
        <f t="shared" si="77"/>
        <v>Wholesale</v>
      </c>
      <c r="G4967" s="3">
        <v>66</v>
      </c>
      <c r="H4967" s="57"/>
    </row>
    <row r="4968" spans="1:8">
      <c r="A4968" s="57"/>
      <c r="B4968" s="57"/>
      <c r="C4968" s="176">
        <v>42251.193099999997</v>
      </c>
      <c r="D4968" s="3" t="s">
        <v>445</v>
      </c>
      <c r="E4968" s="3" t="s">
        <v>453</v>
      </c>
      <c r="F4968" s="3" t="str">
        <f t="shared" si="77"/>
        <v>Wholesale</v>
      </c>
      <c r="G4968" s="3">
        <v>31</v>
      </c>
      <c r="H4968" s="57"/>
    </row>
    <row r="4969" spans="1:8">
      <c r="A4969" s="57"/>
      <c r="B4969" s="57"/>
      <c r="C4969" s="176">
        <v>42351.771500000003</v>
      </c>
      <c r="D4969" s="3" t="s">
        <v>446</v>
      </c>
      <c r="E4969" s="3" t="s">
        <v>450</v>
      </c>
      <c r="F4969" s="3" t="str">
        <f t="shared" si="77"/>
        <v>Retail</v>
      </c>
      <c r="G4969" s="3">
        <v>7</v>
      </c>
      <c r="H4969" s="57"/>
    </row>
    <row r="4970" spans="1:8">
      <c r="A4970" s="57"/>
      <c r="B4970" s="57"/>
      <c r="C4970" s="176">
        <v>42316.492400000003</v>
      </c>
      <c r="D4970" s="3" t="s">
        <v>445</v>
      </c>
      <c r="E4970" s="3" t="s">
        <v>453</v>
      </c>
      <c r="F4970" s="3" t="str">
        <f t="shared" si="77"/>
        <v>Retail</v>
      </c>
      <c r="G4970" s="3">
        <v>1</v>
      </c>
      <c r="H4970" s="57"/>
    </row>
    <row r="4971" spans="1:8">
      <c r="A4971" s="57"/>
      <c r="B4971" s="57"/>
      <c r="C4971" s="176">
        <v>42036.113899999997</v>
      </c>
      <c r="D4971" s="3" t="s">
        <v>447</v>
      </c>
      <c r="E4971" s="3" t="s">
        <v>448</v>
      </c>
      <c r="F4971" s="3" t="str">
        <f t="shared" si="77"/>
        <v>Retail</v>
      </c>
      <c r="G4971" s="3">
        <v>3</v>
      </c>
      <c r="H4971" s="57"/>
    </row>
    <row r="4972" spans="1:8">
      <c r="A4972" s="57"/>
      <c r="B4972" s="57"/>
      <c r="C4972" s="176">
        <v>42340.581299999998</v>
      </c>
      <c r="D4972" s="3" t="s">
        <v>445</v>
      </c>
      <c r="E4972" s="3" t="s">
        <v>6</v>
      </c>
      <c r="F4972" s="3" t="str">
        <f t="shared" si="77"/>
        <v>Wholesale</v>
      </c>
      <c r="G4972" s="3">
        <v>67</v>
      </c>
      <c r="H4972" s="57"/>
    </row>
    <row r="4973" spans="1:8">
      <c r="A4973" s="57"/>
      <c r="B4973" s="57"/>
      <c r="C4973" s="176">
        <v>42352.517399999997</v>
      </c>
      <c r="D4973" s="3" t="s">
        <v>447</v>
      </c>
      <c r="E4973" s="3" t="s">
        <v>455</v>
      </c>
      <c r="F4973" s="3" t="str">
        <f t="shared" si="77"/>
        <v>Retail</v>
      </c>
      <c r="G4973" s="3">
        <v>4</v>
      </c>
      <c r="H4973" s="57"/>
    </row>
    <row r="4974" spans="1:8">
      <c r="A4974" s="57"/>
      <c r="B4974" s="57"/>
      <c r="C4974" s="176">
        <v>42271.489600000001</v>
      </c>
      <c r="D4974" s="3" t="s">
        <v>447</v>
      </c>
      <c r="E4974" s="3" t="s">
        <v>6</v>
      </c>
      <c r="F4974" s="3" t="str">
        <f t="shared" si="77"/>
        <v>Retail</v>
      </c>
      <c r="G4974" s="3">
        <v>1</v>
      </c>
      <c r="H4974" s="57"/>
    </row>
    <row r="4975" spans="1:8">
      <c r="A4975" s="57"/>
      <c r="B4975" s="57"/>
      <c r="C4975" s="176">
        <v>42311.460400000004</v>
      </c>
      <c r="D4975" s="3" t="s">
        <v>446</v>
      </c>
      <c r="E4975" s="3" t="s">
        <v>6</v>
      </c>
      <c r="F4975" s="3" t="str">
        <f t="shared" si="77"/>
        <v>Wholesale</v>
      </c>
      <c r="G4975" s="3">
        <v>26</v>
      </c>
      <c r="H4975" s="57"/>
    </row>
    <row r="4976" spans="1:8">
      <c r="A4976" s="57"/>
      <c r="B4976" s="57"/>
      <c r="C4976" s="176">
        <v>41981.845800000003</v>
      </c>
      <c r="D4976" s="3" t="s">
        <v>449</v>
      </c>
      <c r="E4976" s="3" t="s">
        <v>453</v>
      </c>
      <c r="F4976" s="3" t="str">
        <f t="shared" si="77"/>
        <v>Wholesale</v>
      </c>
      <c r="G4976" s="3">
        <v>27</v>
      </c>
      <c r="H4976" s="57"/>
    </row>
    <row r="4977" spans="1:8">
      <c r="A4977" s="57"/>
      <c r="B4977" s="57"/>
      <c r="C4977" s="176">
        <v>42207.527800000003</v>
      </c>
      <c r="D4977" s="3" t="s">
        <v>447</v>
      </c>
      <c r="E4977" s="3" t="s">
        <v>457</v>
      </c>
      <c r="F4977" s="3" t="str">
        <f t="shared" si="77"/>
        <v>Retail</v>
      </c>
      <c r="G4977" s="3">
        <v>2</v>
      </c>
      <c r="H4977" s="57"/>
    </row>
    <row r="4978" spans="1:8">
      <c r="A4978" s="57"/>
      <c r="B4978" s="57"/>
      <c r="C4978" s="176">
        <v>42261.713900000002</v>
      </c>
      <c r="D4978" s="3" t="s">
        <v>445</v>
      </c>
      <c r="E4978" s="3" t="s">
        <v>114</v>
      </c>
      <c r="F4978" s="3" t="str">
        <f t="shared" si="77"/>
        <v>Retail</v>
      </c>
      <c r="G4978" s="3">
        <v>2</v>
      </c>
      <c r="H4978" s="57"/>
    </row>
    <row r="4979" spans="1:8">
      <c r="A4979" s="57"/>
      <c r="B4979" s="57"/>
      <c r="C4979" s="176">
        <v>42353.224999999999</v>
      </c>
      <c r="D4979" s="3" t="s">
        <v>445</v>
      </c>
      <c r="E4979" s="3" t="s">
        <v>453</v>
      </c>
      <c r="F4979" s="3" t="str">
        <f t="shared" si="77"/>
        <v>Retail</v>
      </c>
      <c r="G4979" s="3">
        <v>1</v>
      </c>
      <c r="H4979" s="57"/>
    </row>
    <row r="4980" spans="1:8">
      <c r="A4980" s="57"/>
      <c r="B4980" s="57"/>
      <c r="C4980" s="176">
        <v>41985.540999999997</v>
      </c>
      <c r="D4980" s="3" t="s">
        <v>445</v>
      </c>
      <c r="E4980" s="3" t="s">
        <v>112</v>
      </c>
      <c r="F4980" s="3" t="str">
        <f t="shared" si="77"/>
        <v>Retail</v>
      </c>
      <c r="G4980" s="3">
        <v>6</v>
      </c>
      <c r="H4980" s="57"/>
    </row>
    <row r="4981" spans="1:8">
      <c r="A4981" s="57"/>
      <c r="B4981" s="57"/>
      <c r="C4981" s="176">
        <v>42360.474300000002</v>
      </c>
      <c r="D4981" s="3" t="s">
        <v>445</v>
      </c>
      <c r="E4981" s="3" t="s">
        <v>9</v>
      </c>
      <c r="F4981" s="3" t="str">
        <f t="shared" si="77"/>
        <v>Retail</v>
      </c>
      <c r="G4981" s="3">
        <v>9</v>
      </c>
      <c r="H4981" s="57"/>
    </row>
    <row r="4982" spans="1:8">
      <c r="A4982" s="57"/>
      <c r="B4982" s="57"/>
      <c r="C4982" s="176">
        <v>42167.553500000002</v>
      </c>
      <c r="D4982" s="3" t="s">
        <v>447</v>
      </c>
      <c r="E4982" s="3" t="s">
        <v>456</v>
      </c>
      <c r="F4982" s="3" t="str">
        <f t="shared" si="77"/>
        <v>Wholesale</v>
      </c>
      <c r="G4982" s="3">
        <v>39</v>
      </c>
      <c r="H4982" s="57"/>
    </row>
    <row r="4983" spans="1:8">
      <c r="A4983" s="57"/>
      <c r="B4983" s="57"/>
      <c r="C4983" s="176">
        <v>42171.491000000002</v>
      </c>
      <c r="D4983" s="3" t="s">
        <v>445</v>
      </c>
      <c r="E4983" s="3" t="s">
        <v>114</v>
      </c>
      <c r="F4983" s="3" t="str">
        <f t="shared" si="77"/>
        <v>Wholesale</v>
      </c>
      <c r="G4983" s="3">
        <v>34</v>
      </c>
      <c r="H4983" s="57"/>
    </row>
    <row r="4984" spans="1:8">
      <c r="A4984" s="57"/>
      <c r="B4984" s="57"/>
      <c r="C4984" s="176">
        <v>42336.097199999997</v>
      </c>
      <c r="D4984" s="3" t="s">
        <v>447</v>
      </c>
      <c r="E4984" s="3" t="s">
        <v>453</v>
      </c>
      <c r="F4984" s="3" t="str">
        <f t="shared" si="77"/>
        <v>Wholesale</v>
      </c>
      <c r="G4984" s="3">
        <v>40</v>
      </c>
      <c r="H4984" s="57"/>
    </row>
    <row r="4985" spans="1:8">
      <c r="A4985" s="57"/>
      <c r="B4985" s="57"/>
      <c r="C4985" s="176">
        <v>41984.686099999999</v>
      </c>
      <c r="D4985" s="3" t="s">
        <v>445</v>
      </c>
      <c r="E4985" s="3" t="s">
        <v>8</v>
      </c>
      <c r="F4985" s="3" t="str">
        <f t="shared" si="77"/>
        <v>Retail</v>
      </c>
      <c r="G4985" s="3">
        <v>2</v>
      </c>
      <c r="H4985" s="57"/>
    </row>
    <row r="4986" spans="1:8">
      <c r="A4986" s="57"/>
      <c r="B4986" s="57"/>
      <c r="C4986" s="176">
        <v>41985.497199999998</v>
      </c>
      <c r="D4986" s="3" t="s">
        <v>447</v>
      </c>
      <c r="E4986" s="3" t="s">
        <v>453</v>
      </c>
      <c r="F4986" s="3" t="str">
        <f t="shared" si="77"/>
        <v>Retail</v>
      </c>
      <c r="G4986" s="3">
        <v>2</v>
      </c>
      <c r="H4986" s="57"/>
    </row>
    <row r="4987" spans="1:8">
      <c r="A4987" s="57"/>
      <c r="B4987" s="57"/>
      <c r="C4987" s="176">
        <v>42135.536800000002</v>
      </c>
      <c r="D4987" s="3" t="s">
        <v>445</v>
      </c>
      <c r="E4987" s="3" t="s">
        <v>8</v>
      </c>
      <c r="F4987" s="3" t="str">
        <f t="shared" si="77"/>
        <v>Wholesale</v>
      </c>
      <c r="G4987" s="3">
        <v>28</v>
      </c>
      <c r="H4987" s="57"/>
    </row>
    <row r="4988" spans="1:8">
      <c r="A4988" s="57"/>
      <c r="B4988" s="57"/>
      <c r="C4988" s="176">
        <v>42215.502800000002</v>
      </c>
      <c r="D4988" s="3" t="s">
        <v>446</v>
      </c>
      <c r="E4988" s="3" t="s">
        <v>453</v>
      </c>
      <c r="F4988" s="3" t="str">
        <f t="shared" si="77"/>
        <v>Wholesale</v>
      </c>
      <c r="G4988" s="3">
        <v>37</v>
      </c>
      <c r="H4988" s="57"/>
    </row>
    <row r="4989" spans="1:8">
      <c r="A4989" s="57"/>
      <c r="B4989" s="57"/>
      <c r="C4989" s="176">
        <v>42335.409</v>
      </c>
      <c r="D4989" s="3" t="s">
        <v>446</v>
      </c>
      <c r="E4989" s="3" t="s">
        <v>453</v>
      </c>
      <c r="F4989" s="3" t="str">
        <f t="shared" si="77"/>
        <v>Wholesale</v>
      </c>
      <c r="G4989" s="3">
        <v>30</v>
      </c>
      <c r="H4989" s="57"/>
    </row>
    <row r="4990" spans="1:8">
      <c r="A4990" s="57"/>
      <c r="B4990" s="57"/>
      <c r="C4990" s="176">
        <v>41978.1875</v>
      </c>
      <c r="D4990" s="3" t="s">
        <v>447</v>
      </c>
      <c r="E4990" s="3" t="s">
        <v>456</v>
      </c>
      <c r="F4990" s="3" t="str">
        <f t="shared" si="77"/>
        <v>Wholesale</v>
      </c>
      <c r="G4990" s="3">
        <v>146</v>
      </c>
      <c r="H4990" s="57"/>
    </row>
    <row r="4991" spans="1:8">
      <c r="A4991" s="57"/>
      <c r="B4991" s="57"/>
      <c r="C4991" s="176">
        <v>42326.572899999999</v>
      </c>
      <c r="D4991" s="3" t="s">
        <v>445</v>
      </c>
      <c r="E4991" s="3" t="s">
        <v>110</v>
      </c>
      <c r="F4991" s="3" t="str">
        <f t="shared" si="77"/>
        <v>Retail</v>
      </c>
      <c r="G4991" s="3">
        <v>7</v>
      </c>
      <c r="H4991" s="57"/>
    </row>
    <row r="4992" spans="1:8">
      <c r="A4992" s="57"/>
      <c r="B4992" s="57"/>
      <c r="C4992" s="176">
        <v>41985.491000000002</v>
      </c>
      <c r="D4992" s="3" t="s">
        <v>445</v>
      </c>
      <c r="E4992" s="3" t="s">
        <v>453</v>
      </c>
      <c r="F4992" s="3" t="str">
        <f t="shared" si="77"/>
        <v>Wholesale</v>
      </c>
      <c r="G4992" s="3">
        <v>31</v>
      </c>
      <c r="H4992" s="57"/>
    </row>
    <row r="4993" spans="1:8">
      <c r="A4993" s="57"/>
      <c r="B4993" s="57"/>
      <c r="C4993" s="176">
        <v>42345.112500000003</v>
      </c>
      <c r="D4993" s="3" t="s">
        <v>445</v>
      </c>
      <c r="E4993" s="3" t="s">
        <v>312</v>
      </c>
      <c r="F4993" s="3" t="str">
        <f t="shared" si="77"/>
        <v>Wholesale</v>
      </c>
      <c r="G4993" s="3">
        <v>40</v>
      </c>
      <c r="H4993" s="57"/>
    </row>
    <row r="4994" spans="1:8">
      <c r="A4994" s="57"/>
      <c r="B4994" s="57"/>
      <c r="C4994" s="176">
        <v>41984.288200000003</v>
      </c>
      <c r="D4994" s="3" t="s">
        <v>445</v>
      </c>
      <c r="E4994" s="3" t="s">
        <v>453</v>
      </c>
      <c r="F4994" s="3" t="str">
        <f t="shared" si="77"/>
        <v>Wholesale</v>
      </c>
      <c r="G4994" s="3">
        <v>147</v>
      </c>
      <c r="H4994" s="57"/>
    </row>
    <row r="4995" spans="1:8">
      <c r="A4995" s="57"/>
      <c r="B4995" s="57"/>
      <c r="C4995" s="176">
        <v>42163.9882</v>
      </c>
      <c r="D4995" s="3" t="s">
        <v>445</v>
      </c>
      <c r="E4995" s="3" t="s">
        <v>453</v>
      </c>
      <c r="F4995" s="3" t="str">
        <f t="shared" si="77"/>
        <v>Wholesale</v>
      </c>
      <c r="G4995" s="3">
        <v>63</v>
      </c>
      <c r="H4995" s="57"/>
    </row>
    <row r="4996" spans="1:8">
      <c r="A4996" s="57"/>
      <c r="B4996" s="57"/>
      <c r="C4996" s="176">
        <v>42363.506300000001</v>
      </c>
      <c r="D4996" s="3" t="s">
        <v>446</v>
      </c>
      <c r="E4996" s="3" t="s">
        <v>10</v>
      </c>
      <c r="F4996" s="3" t="str">
        <f t="shared" si="77"/>
        <v>Wholesale</v>
      </c>
      <c r="G4996" s="3">
        <v>84</v>
      </c>
      <c r="H4996" s="57"/>
    </row>
    <row r="4997" spans="1:8">
      <c r="A4997" s="57"/>
      <c r="B4997" s="57"/>
      <c r="C4997" s="176">
        <v>42165.220099999999</v>
      </c>
      <c r="D4997" s="3" t="s">
        <v>446</v>
      </c>
      <c r="E4997" s="3" t="s">
        <v>7</v>
      </c>
      <c r="F4997" s="3" t="str">
        <f t="shared" si="77"/>
        <v>Retail</v>
      </c>
      <c r="G4997" s="3">
        <v>7</v>
      </c>
      <c r="H4997" s="57"/>
    </row>
    <row r="4998" spans="1:8">
      <c r="A4998" s="57"/>
      <c r="B4998" s="57"/>
      <c r="C4998" s="176">
        <v>42352.7431</v>
      </c>
      <c r="D4998" s="3" t="s">
        <v>445</v>
      </c>
      <c r="E4998" s="3" t="s">
        <v>453</v>
      </c>
      <c r="F4998" s="3" t="str">
        <f t="shared" si="77"/>
        <v>Retail</v>
      </c>
      <c r="G4998" s="3">
        <v>3</v>
      </c>
      <c r="H4998" s="57"/>
    </row>
    <row r="4999" spans="1:8">
      <c r="A4999" s="57"/>
      <c r="B4999" s="57"/>
      <c r="C4999" s="176">
        <v>42115.3007</v>
      </c>
      <c r="D4999" s="3" t="s">
        <v>447</v>
      </c>
      <c r="E4999" s="3" t="s">
        <v>451</v>
      </c>
      <c r="F4999" s="3" t="str">
        <f t="shared" si="77"/>
        <v>Retail</v>
      </c>
      <c r="G4999" s="3">
        <v>1</v>
      </c>
      <c r="H4999" s="57"/>
    </row>
    <row r="5000" spans="1:8">
      <c r="A5000" s="57"/>
      <c r="B5000" s="57"/>
      <c r="C5000" s="176">
        <v>42125.464599999999</v>
      </c>
      <c r="D5000" s="3" t="s">
        <v>446</v>
      </c>
      <c r="E5000" s="3" t="s">
        <v>10</v>
      </c>
      <c r="F5000" s="3" t="str">
        <f t="shared" si="77"/>
        <v>Retail</v>
      </c>
      <c r="G5000" s="3">
        <v>3</v>
      </c>
      <c r="H5000" s="57"/>
    </row>
    <row r="5001" spans="1:8">
      <c r="A5001" s="57"/>
      <c r="B5001" s="57"/>
      <c r="C5001" s="176">
        <v>42255.890299999999</v>
      </c>
      <c r="D5001" s="3" t="s">
        <v>447</v>
      </c>
      <c r="E5001" s="3" t="s">
        <v>112</v>
      </c>
      <c r="F5001" s="3" t="str">
        <f t="shared" si="77"/>
        <v>Wholesale</v>
      </c>
      <c r="G5001" s="3">
        <v>129</v>
      </c>
      <c r="H5001" s="57"/>
    </row>
    <row r="5002" spans="1:8">
      <c r="A5002" s="57"/>
      <c r="B5002" s="57"/>
      <c r="C5002" s="176">
        <v>42351.133999999998</v>
      </c>
      <c r="D5002" s="3" t="s">
        <v>445</v>
      </c>
      <c r="E5002" s="3" t="s">
        <v>453</v>
      </c>
      <c r="F5002" s="3" t="str">
        <f t="shared" ref="F5002:F5065" si="78">IF(G5002&lt;10,"Retail","Wholesale")</f>
        <v>Wholesale</v>
      </c>
      <c r="G5002" s="3">
        <v>65</v>
      </c>
      <c r="H5002" s="57"/>
    </row>
    <row r="5003" spans="1:8">
      <c r="A5003" s="57"/>
      <c r="B5003" s="57"/>
      <c r="C5003" s="176">
        <v>42358.113899999997</v>
      </c>
      <c r="D5003" s="3" t="s">
        <v>446</v>
      </c>
      <c r="E5003" s="3" t="s">
        <v>453</v>
      </c>
      <c r="F5003" s="3" t="str">
        <f t="shared" si="78"/>
        <v>Retail</v>
      </c>
      <c r="G5003" s="3">
        <v>1</v>
      </c>
      <c r="H5003" s="57"/>
    </row>
    <row r="5004" spans="1:8">
      <c r="A5004" s="57"/>
      <c r="B5004" s="57"/>
      <c r="C5004" s="176">
        <v>41986.661099999998</v>
      </c>
      <c r="D5004" s="3" t="s">
        <v>445</v>
      </c>
      <c r="E5004" s="3" t="s">
        <v>6</v>
      </c>
      <c r="F5004" s="3" t="str">
        <f t="shared" si="78"/>
        <v>Retail</v>
      </c>
      <c r="G5004" s="3">
        <v>4</v>
      </c>
      <c r="H5004" s="57"/>
    </row>
    <row r="5005" spans="1:8">
      <c r="A5005" s="57"/>
      <c r="B5005" s="57"/>
      <c r="C5005" s="176">
        <v>42354.363899999997</v>
      </c>
      <c r="D5005" s="3" t="s">
        <v>446</v>
      </c>
      <c r="E5005" s="3" t="s">
        <v>452</v>
      </c>
      <c r="F5005" s="3" t="str">
        <f t="shared" si="78"/>
        <v>Wholesale</v>
      </c>
      <c r="G5005" s="3">
        <v>35</v>
      </c>
      <c r="H5005" s="57"/>
    </row>
    <row r="5006" spans="1:8">
      <c r="A5006" s="57"/>
      <c r="B5006" s="57"/>
      <c r="C5006" s="176">
        <v>42214.1826</v>
      </c>
      <c r="D5006" s="3" t="s">
        <v>446</v>
      </c>
      <c r="E5006" s="3" t="s">
        <v>456</v>
      </c>
      <c r="F5006" s="3" t="str">
        <f t="shared" si="78"/>
        <v>Retail</v>
      </c>
      <c r="G5006" s="3">
        <v>5</v>
      </c>
      <c r="H5006" s="57"/>
    </row>
    <row r="5007" spans="1:8">
      <c r="A5007" s="57"/>
      <c r="B5007" s="57"/>
      <c r="C5007" s="176">
        <v>42281.703500000003</v>
      </c>
      <c r="D5007" s="3" t="s">
        <v>449</v>
      </c>
      <c r="E5007" s="3" t="s">
        <v>454</v>
      </c>
      <c r="F5007" s="3" t="str">
        <f t="shared" si="78"/>
        <v>Retail</v>
      </c>
      <c r="G5007" s="3">
        <v>4</v>
      </c>
      <c r="H5007" s="57"/>
    </row>
    <row r="5008" spans="1:8">
      <c r="A5008" s="57"/>
      <c r="B5008" s="57"/>
      <c r="C5008" s="176">
        <v>42325.222199999997</v>
      </c>
      <c r="D5008" s="3" t="s">
        <v>446</v>
      </c>
      <c r="E5008" s="3" t="s">
        <v>453</v>
      </c>
      <c r="F5008" s="3" t="str">
        <f t="shared" si="78"/>
        <v>Wholesale</v>
      </c>
      <c r="G5008" s="3">
        <v>33</v>
      </c>
      <c r="H5008" s="57"/>
    </row>
    <row r="5009" spans="1:8">
      <c r="A5009" s="57"/>
      <c r="B5009" s="57"/>
      <c r="C5009" s="176">
        <v>42347.538200000003</v>
      </c>
      <c r="D5009" s="3" t="s">
        <v>445</v>
      </c>
      <c r="E5009" s="3" t="s">
        <v>453</v>
      </c>
      <c r="F5009" s="3" t="str">
        <f t="shared" si="78"/>
        <v>Wholesale</v>
      </c>
      <c r="G5009" s="3">
        <v>54</v>
      </c>
      <c r="H5009" s="57"/>
    </row>
    <row r="5010" spans="1:8">
      <c r="A5010" s="57"/>
      <c r="B5010" s="57"/>
      <c r="C5010" s="176">
        <v>42130.545100000003</v>
      </c>
      <c r="D5010" s="3" t="s">
        <v>446</v>
      </c>
      <c r="E5010" s="3" t="s">
        <v>458</v>
      </c>
      <c r="F5010" s="3" t="str">
        <f t="shared" si="78"/>
        <v>Retail</v>
      </c>
      <c r="G5010" s="3">
        <v>3</v>
      </c>
      <c r="H5010" s="57"/>
    </row>
    <row r="5011" spans="1:8">
      <c r="A5011" s="57"/>
      <c r="B5011" s="57"/>
      <c r="C5011" s="176">
        <v>41981.227099999996</v>
      </c>
      <c r="D5011" s="3" t="s">
        <v>445</v>
      </c>
      <c r="E5011" s="3" t="s">
        <v>453</v>
      </c>
      <c r="F5011" s="3" t="str">
        <f t="shared" si="78"/>
        <v>Retail</v>
      </c>
      <c r="G5011" s="3">
        <v>7</v>
      </c>
      <c r="H5011" s="57"/>
    </row>
    <row r="5012" spans="1:8">
      <c r="A5012" s="57"/>
      <c r="B5012" s="57"/>
      <c r="C5012" s="176">
        <v>42346.513200000001</v>
      </c>
      <c r="D5012" s="3" t="s">
        <v>445</v>
      </c>
      <c r="E5012" s="3" t="s">
        <v>6</v>
      </c>
      <c r="F5012" s="3" t="str">
        <f t="shared" si="78"/>
        <v>Wholesale</v>
      </c>
      <c r="G5012" s="3">
        <v>44</v>
      </c>
      <c r="H5012" s="57"/>
    </row>
    <row r="5013" spans="1:8">
      <c r="A5013" s="57"/>
      <c r="B5013" s="57"/>
      <c r="C5013" s="176">
        <v>42239.440300000002</v>
      </c>
      <c r="D5013" s="3" t="s">
        <v>446</v>
      </c>
      <c r="E5013" s="3" t="s">
        <v>312</v>
      </c>
      <c r="F5013" s="3" t="str">
        <f t="shared" si="78"/>
        <v>Wholesale</v>
      </c>
      <c r="G5013" s="3">
        <v>87</v>
      </c>
      <c r="H5013" s="57"/>
    </row>
    <row r="5014" spans="1:8">
      <c r="A5014" s="57"/>
      <c r="B5014" s="57"/>
      <c r="C5014" s="176">
        <v>41979.246500000001</v>
      </c>
      <c r="D5014" s="3" t="s">
        <v>446</v>
      </c>
      <c r="E5014" s="3" t="s">
        <v>453</v>
      </c>
      <c r="F5014" s="3" t="str">
        <f t="shared" si="78"/>
        <v>Retail</v>
      </c>
      <c r="G5014" s="3">
        <v>4</v>
      </c>
      <c r="H5014" s="57"/>
    </row>
    <row r="5015" spans="1:8">
      <c r="A5015" s="57"/>
      <c r="B5015" s="57"/>
      <c r="C5015" s="176">
        <v>42340.973599999998</v>
      </c>
      <c r="D5015" s="3" t="s">
        <v>446</v>
      </c>
      <c r="E5015" s="3" t="s">
        <v>453</v>
      </c>
      <c r="F5015" s="3" t="str">
        <f t="shared" si="78"/>
        <v>Retail</v>
      </c>
      <c r="G5015" s="3">
        <v>2</v>
      </c>
      <c r="H5015" s="57"/>
    </row>
    <row r="5016" spans="1:8">
      <c r="A5016" s="57"/>
      <c r="B5016" s="57"/>
      <c r="C5016" s="176">
        <v>42221.769399999997</v>
      </c>
      <c r="D5016" s="3" t="s">
        <v>447</v>
      </c>
      <c r="E5016" s="3" t="s">
        <v>452</v>
      </c>
      <c r="F5016" s="3" t="str">
        <f t="shared" si="78"/>
        <v>Retail</v>
      </c>
      <c r="G5016" s="3">
        <v>3</v>
      </c>
      <c r="H5016" s="57"/>
    </row>
    <row r="5017" spans="1:8">
      <c r="A5017" s="57"/>
      <c r="B5017" s="57"/>
      <c r="C5017" s="176">
        <v>41979.120799999997</v>
      </c>
      <c r="D5017" s="3" t="s">
        <v>445</v>
      </c>
      <c r="E5017" s="3" t="s">
        <v>114</v>
      </c>
      <c r="F5017" s="3" t="str">
        <f t="shared" si="78"/>
        <v>Retail</v>
      </c>
      <c r="G5017" s="3">
        <v>4</v>
      </c>
      <c r="H5017" s="57"/>
    </row>
    <row r="5018" spans="1:8">
      <c r="A5018" s="57"/>
      <c r="B5018" s="57"/>
      <c r="C5018" s="176">
        <v>42311.190300000002</v>
      </c>
      <c r="D5018" s="3" t="s">
        <v>447</v>
      </c>
      <c r="E5018" s="3" t="s">
        <v>450</v>
      </c>
      <c r="F5018" s="3" t="str">
        <f t="shared" si="78"/>
        <v>Retail</v>
      </c>
      <c r="G5018" s="3">
        <v>2</v>
      </c>
      <c r="H5018" s="57"/>
    </row>
    <row r="5019" spans="1:8">
      <c r="A5019" s="57"/>
      <c r="B5019" s="57"/>
      <c r="C5019" s="176">
        <v>42335.786099999998</v>
      </c>
      <c r="D5019" s="3" t="s">
        <v>447</v>
      </c>
      <c r="E5019" s="3" t="s">
        <v>460</v>
      </c>
      <c r="F5019" s="3" t="str">
        <f t="shared" si="78"/>
        <v>Retail</v>
      </c>
      <c r="G5019" s="3">
        <v>1</v>
      </c>
      <c r="H5019" s="57"/>
    </row>
    <row r="5020" spans="1:8">
      <c r="A5020" s="57"/>
      <c r="B5020" s="57"/>
      <c r="C5020" s="176">
        <v>42357.490299999998</v>
      </c>
      <c r="D5020" s="3" t="s">
        <v>445</v>
      </c>
      <c r="E5020" s="3" t="s">
        <v>110</v>
      </c>
      <c r="F5020" s="3" t="str">
        <f t="shared" si="78"/>
        <v>Retail</v>
      </c>
      <c r="G5020" s="3">
        <v>4</v>
      </c>
      <c r="H5020" s="57"/>
    </row>
    <row r="5021" spans="1:8">
      <c r="A5021" s="57"/>
      <c r="B5021" s="57"/>
      <c r="C5021" s="176">
        <v>42341.533300000003</v>
      </c>
      <c r="D5021" s="3" t="s">
        <v>447</v>
      </c>
      <c r="E5021" s="3" t="s">
        <v>461</v>
      </c>
      <c r="F5021" s="3" t="str">
        <f t="shared" si="78"/>
        <v>Retail</v>
      </c>
      <c r="G5021" s="3">
        <v>7</v>
      </c>
      <c r="H5021" s="57"/>
    </row>
    <row r="5022" spans="1:8">
      <c r="A5022" s="57"/>
      <c r="B5022" s="57"/>
      <c r="C5022" s="176">
        <v>42329.165999999997</v>
      </c>
      <c r="D5022" s="3" t="s">
        <v>445</v>
      </c>
      <c r="E5022" s="3" t="s">
        <v>453</v>
      </c>
      <c r="F5022" s="3" t="str">
        <f t="shared" si="78"/>
        <v>Retail</v>
      </c>
      <c r="G5022" s="3">
        <v>5</v>
      </c>
      <c r="H5022" s="57"/>
    </row>
    <row r="5023" spans="1:8">
      <c r="A5023" s="57"/>
      <c r="B5023" s="57"/>
      <c r="C5023" s="176">
        <v>42190.570800000001</v>
      </c>
      <c r="D5023" s="3" t="s">
        <v>449</v>
      </c>
      <c r="E5023" s="3" t="s">
        <v>9</v>
      </c>
      <c r="F5023" s="3" t="str">
        <f t="shared" si="78"/>
        <v>Wholesale</v>
      </c>
      <c r="G5023" s="3">
        <v>24</v>
      </c>
      <c r="H5023" s="57"/>
    </row>
    <row r="5024" spans="1:8">
      <c r="A5024" s="57"/>
      <c r="B5024" s="57"/>
      <c r="C5024" s="176">
        <v>42181.225700000003</v>
      </c>
      <c r="D5024" s="3" t="s">
        <v>447</v>
      </c>
      <c r="E5024" s="3" t="s">
        <v>453</v>
      </c>
      <c r="F5024" s="3" t="str">
        <f t="shared" si="78"/>
        <v>Wholesale</v>
      </c>
      <c r="G5024" s="3">
        <v>71</v>
      </c>
      <c r="H5024" s="57"/>
    </row>
    <row r="5025" spans="1:8">
      <c r="A5025" s="57"/>
      <c r="B5025" s="57"/>
      <c r="C5025" s="176">
        <v>42305.779199999997</v>
      </c>
      <c r="D5025" s="3" t="s">
        <v>445</v>
      </c>
      <c r="E5025" s="3" t="s">
        <v>453</v>
      </c>
      <c r="F5025" s="3" t="str">
        <f t="shared" si="78"/>
        <v>Wholesale</v>
      </c>
      <c r="G5025" s="3">
        <v>42</v>
      </c>
      <c r="H5025" s="57"/>
    </row>
    <row r="5026" spans="1:8">
      <c r="A5026" s="57"/>
      <c r="B5026" s="57"/>
      <c r="C5026" s="176">
        <v>42246.730600000003</v>
      </c>
      <c r="D5026" s="3" t="s">
        <v>445</v>
      </c>
      <c r="E5026" s="3" t="s">
        <v>453</v>
      </c>
      <c r="F5026" s="3" t="str">
        <f t="shared" si="78"/>
        <v>Retail</v>
      </c>
      <c r="G5026" s="3">
        <v>1</v>
      </c>
      <c r="H5026" s="57"/>
    </row>
    <row r="5027" spans="1:8">
      <c r="A5027" s="57"/>
      <c r="B5027" s="57"/>
      <c r="C5027" s="176">
        <v>42217.535400000001</v>
      </c>
      <c r="D5027" s="3" t="s">
        <v>447</v>
      </c>
      <c r="E5027" s="3" t="s">
        <v>454</v>
      </c>
      <c r="F5027" s="3" t="str">
        <f t="shared" si="78"/>
        <v>Retail</v>
      </c>
      <c r="G5027" s="3">
        <v>2</v>
      </c>
      <c r="H5027" s="57"/>
    </row>
    <row r="5028" spans="1:8">
      <c r="A5028" s="57"/>
      <c r="B5028" s="57"/>
      <c r="C5028" s="176">
        <v>42333.4611</v>
      </c>
      <c r="D5028" s="3" t="s">
        <v>445</v>
      </c>
      <c r="E5028" s="3" t="s">
        <v>112</v>
      </c>
      <c r="F5028" s="3" t="str">
        <f t="shared" si="78"/>
        <v>Wholesale</v>
      </c>
      <c r="G5028" s="3">
        <v>70</v>
      </c>
      <c r="H5028" s="57"/>
    </row>
    <row r="5029" spans="1:8">
      <c r="A5029" s="57"/>
      <c r="B5029" s="57"/>
      <c r="C5029" s="176">
        <v>41981.478499999997</v>
      </c>
      <c r="D5029" s="3" t="s">
        <v>445</v>
      </c>
      <c r="E5029" s="3" t="s">
        <v>453</v>
      </c>
      <c r="F5029" s="3" t="str">
        <f t="shared" si="78"/>
        <v>Retail</v>
      </c>
      <c r="G5029" s="3">
        <v>2</v>
      </c>
      <c r="H5029" s="57"/>
    </row>
    <row r="5030" spans="1:8">
      <c r="A5030" s="57"/>
      <c r="B5030" s="57"/>
      <c r="C5030" s="176">
        <v>41988.665999999997</v>
      </c>
      <c r="D5030" s="3" t="s">
        <v>445</v>
      </c>
      <c r="E5030" s="3" t="s">
        <v>112</v>
      </c>
      <c r="F5030" s="3" t="str">
        <f t="shared" si="78"/>
        <v>Wholesale</v>
      </c>
      <c r="G5030" s="3">
        <v>69</v>
      </c>
      <c r="H5030" s="57"/>
    </row>
    <row r="5031" spans="1:8">
      <c r="A5031" s="57"/>
      <c r="B5031" s="57"/>
      <c r="C5031" s="176">
        <v>42362.227800000001</v>
      </c>
      <c r="D5031" s="3" t="s">
        <v>445</v>
      </c>
      <c r="E5031" s="3" t="s">
        <v>312</v>
      </c>
      <c r="F5031" s="3" t="str">
        <f t="shared" si="78"/>
        <v>Retail</v>
      </c>
      <c r="G5031" s="3">
        <v>7</v>
      </c>
      <c r="H5031" s="57"/>
    </row>
    <row r="5032" spans="1:8">
      <c r="A5032" s="57"/>
      <c r="B5032" s="57"/>
      <c r="C5032" s="176">
        <v>41987.508999999998</v>
      </c>
      <c r="D5032" s="3" t="s">
        <v>445</v>
      </c>
      <c r="E5032" s="3" t="s">
        <v>459</v>
      </c>
      <c r="F5032" s="3" t="str">
        <f t="shared" si="78"/>
        <v>Retail</v>
      </c>
      <c r="G5032" s="3">
        <v>3</v>
      </c>
      <c r="H5032" s="57"/>
    </row>
    <row r="5033" spans="1:8">
      <c r="A5033" s="57"/>
      <c r="B5033" s="57"/>
      <c r="C5033" s="176">
        <v>42347.222199999997</v>
      </c>
      <c r="D5033" s="3" t="s">
        <v>445</v>
      </c>
      <c r="E5033" s="3" t="s">
        <v>452</v>
      </c>
      <c r="F5033" s="3" t="str">
        <f t="shared" si="78"/>
        <v>Wholesale</v>
      </c>
      <c r="G5033" s="3">
        <v>40</v>
      </c>
      <c r="H5033" s="57"/>
    </row>
    <row r="5034" spans="1:8">
      <c r="A5034" s="57"/>
      <c r="B5034" s="57"/>
      <c r="C5034" s="176">
        <v>42343.502099999998</v>
      </c>
      <c r="D5034" s="3" t="s">
        <v>446</v>
      </c>
      <c r="E5034" s="3" t="s">
        <v>453</v>
      </c>
      <c r="F5034" s="3" t="str">
        <f t="shared" si="78"/>
        <v>Wholesale</v>
      </c>
      <c r="G5034" s="3">
        <v>41</v>
      </c>
      <c r="H5034" s="57"/>
    </row>
    <row r="5035" spans="1:8">
      <c r="A5035" s="57"/>
      <c r="B5035" s="57"/>
      <c r="C5035" s="176">
        <v>42355.485399999998</v>
      </c>
      <c r="D5035" s="3" t="s">
        <v>446</v>
      </c>
      <c r="E5035" s="3" t="s">
        <v>453</v>
      </c>
      <c r="F5035" s="3" t="str">
        <f t="shared" si="78"/>
        <v>Retail</v>
      </c>
      <c r="G5035" s="3">
        <v>1</v>
      </c>
      <c r="H5035" s="57"/>
    </row>
    <row r="5036" spans="1:8">
      <c r="A5036" s="57"/>
      <c r="B5036" s="57"/>
      <c r="C5036" s="176">
        <v>42190.424299999999</v>
      </c>
      <c r="D5036" s="3" t="s">
        <v>449</v>
      </c>
      <c r="E5036" s="3" t="s">
        <v>7</v>
      </c>
      <c r="F5036" s="3" t="str">
        <f t="shared" si="78"/>
        <v>Retail</v>
      </c>
      <c r="G5036" s="3">
        <v>2</v>
      </c>
      <c r="H5036" s="57"/>
    </row>
    <row r="5037" spans="1:8">
      <c r="A5037" s="57"/>
      <c r="B5037" s="57"/>
      <c r="C5037" s="176">
        <v>41984.434000000001</v>
      </c>
      <c r="D5037" s="3" t="s">
        <v>446</v>
      </c>
      <c r="E5037" s="3" t="s">
        <v>453</v>
      </c>
      <c r="F5037" s="3" t="str">
        <f t="shared" si="78"/>
        <v>Retail</v>
      </c>
      <c r="G5037" s="3">
        <v>4</v>
      </c>
      <c r="H5037" s="57"/>
    </row>
    <row r="5038" spans="1:8">
      <c r="A5038" s="57"/>
      <c r="B5038" s="57"/>
      <c r="C5038" s="176">
        <v>42243.474300000002</v>
      </c>
      <c r="D5038" s="3" t="s">
        <v>445</v>
      </c>
      <c r="E5038" s="3" t="s">
        <v>453</v>
      </c>
      <c r="F5038" s="3" t="str">
        <f t="shared" si="78"/>
        <v>Wholesale</v>
      </c>
      <c r="G5038" s="3">
        <v>35</v>
      </c>
      <c r="H5038" s="57"/>
    </row>
    <row r="5039" spans="1:8">
      <c r="A5039" s="57"/>
      <c r="B5039" s="57"/>
      <c r="C5039" s="176">
        <v>42353.752099999998</v>
      </c>
      <c r="D5039" s="3" t="s">
        <v>447</v>
      </c>
      <c r="E5039" s="3" t="s">
        <v>453</v>
      </c>
      <c r="F5039" s="3" t="str">
        <f t="shared" si="78"/>
        <v>Retail</v>
      </c>
      <c r="G5039" s="3">
        <v>1</v>
      </c>
      <c r="H5039" s="57"/>
    </row>
    <row r="5040" spans="1:8">
      <c r="A5040" s="57"/>
      <c r="B5040" s="57"/>
      <c r="C5040" s="176">
        <v>42308.5389</v>
      </c>
      <c r="D5040" s="3" t="s">
        <v>446</v>
      </c>
      <c r="E5040" s="3" t="s">
        <v>9</v>
      </c>
      <c r="F5040" s="3" t="str">
        <f t="shared" si="78"/>
        <v>Wholesale</v>
      </c>
      <c r="G5040" s="3">
        <v>40</v>
      </c>
      <c r="H5040" s="57"/>
    </row>
    <row r="5041" spans="1:8">
      <c r="A5041" s="57"/>
      <c r="B5041" s="57"/>
      <c r="C5041" s="176">
        <v>41981.107600000003</v>
      </c>
      <c r="D5041" s="3" t="s">
        <v>446</v>
      </c>
      <c r="E5041" s="3" t="s">
        <v>7</v>
      </c>
      <c r="F5041" s="3" t="str">
        <f t="shared" si="78"/>
        <v>Retail</v>
      </c>
      <c r="G5041" s="3">
        <v>1</v>
      </c>
      <c r="H5041" s="57"/>
    </row>
    <row r="5042" spans="1:8">
      <c r="A5042" s="57"/>
      <c r="B5042" s="57"/>
      <c r="C5042" s="176">
        <v>42256.724300000002</v>
      </c>
      <c r="D5042" s="3" t="s">
        <v>447</v>
      </c>
      <c r="E5042" s="3" t="s">
        <v>6</v>
      </c>
      <c r="F5042" s="3" t="str">
        <f t="shared" si="78"/>
        <v>Retail</v>
      </c>
      <c r="G5042" s="3">
        <v>6</v>
      </c>
      <c r="H5042" s="57"/>
    </row>
    <row r="5043" spans="1:8">
      <c r="A5043" s="57"/>
      <c r="B5043" s="57"/>
      <c r="C5043" s="176">
        <v>42200.666700000002</v>
      </c>
      <c r="D5043" s="3" t="s">
        <v>445</v>
      </c>
      <c r="E5043" s="3" t="s">
        <v>112</v>
      </c>
      <c r="F5043" s="3" t="str">
        <f t="shared" si="78"/>
        <v>Wholesale</v>
      </c>
      <c r="G5043" s="3">
        <v>69</v>
      </c>
      <c r="H5043" s="57"/>
    </row>
    <row r="5044" spans="1:8">
      <c r="A5044" s="57"/>
      <c r="B5044" s="57"/>
      <c r="C5044" s="176">
        <v>41983.440999999999</v>
      </c>
      <c r="D5044" s="3" t="s">
        <v>446</v>
      </c>
      <c r="E5044" s="3" t="s">
        <v>453</v>
      </c>
      <c r="F5044" s="3" t="str">
        <f t="shared" si="78"/>
        <v>Wholesale</v>
      </c>
      <c r="G5044" s="3">
        <v>28</v>
      </c>
      <c r="H5044" s="57"/>
    </row>
    <row r="5045" spans="1:8">
      <c r="A5045" s="57"/>
      <c r="B5045" s="57"/>
      <c r="C5045" s="176">
        <v>41984.107600000003</v>
      </c>
      <c r="D5045" s="3" t="s">
        <v>449</v>
      </c>
      <c r="E5045" s="3" t="s">
        <v>7</v>
      </c>
      <c r="F5045" s="3" t="str">
        <f t="shared" si="78"/>
        <v>Retail</v>
      </c>
      <c r="G5045" s="3">
        <v>3</v>
      </c>
      <c r="H5045" s="57"/>
    </row>
    <row r="5046" spans="1:8">
      <c r="A5046" s="57"/>
      <c r="B5046" s="57"/>
      <c r="C5046" s="176">
        <v>42124.460400000004</v>
      </c>
      <c r="D5046" s="3" t="s">
        <v>447</v>
      </c>
      <c r="E5046" s="3" t="s">
        <v>459</v>
      </c>
      <c r="F5046" s="3" t="str">
        <f t="shared" si="78"/>
        <v>Retail</v>
      </c>
      <c r="G5046" s="3">
        <v>3</v>
      </c>
      <c r="H5046" s="57"/>
    </row>
    <row r="5047" spans="1:8">
      <c r="A5047" s="57"/>
      <c r="B5047" s="57"/>
      <c r="C5047" s="176">
        <v>42302.054199999999</v>
      </c>
      <c r="D5047" s="3" t="s">
        <v>445</v>
      </c>
      <c r="E5047" s="3" t="s">
        <v>453</v>
      </c>
      <c r="F5047" s="3" t="str">
        <f t="shared" si="78"/>
        <v>Retail</v>
      </c>
      <c r="G5047" s="3">
        <v>6</v>
      </c>
      <c r="H5047" s="57"/>
    </row>
    <row r="5048" spans="1:8">
      <c r="A5048" s="57"/>
      <c r="B5048" s="57"/>
      <c r="C5048" s="176">
        <v>42344.147900000004</v>
      </c>
      <c r="D5048" s="3" t="s">
        <v>447</v>
      </c>
      <c r="E5048" s="3" t="s">
        <v>458</v>
      </c>
      <c r="F5048" s="3" t="str">
        <f t="shared" si="78"/>
        <v>Retail</v>
      </c>
      <c r="G5048" s="3">
        <v>2</v>
      </c>
      <c r="H5048" s="57"/>
    </row>
    <row r="5049" spans="1:8">
      <c r="A5049" s="57"/>
      <c r="B5049" s="57"/>
      <c r="C5049" s="176">
        <v>41979.459699999999</v>
      </c>
      <c r="D5049" s="3" t="s">
        <v>445</v>
      </c>
      <c r="E5049" s="3" t="s">
        <v>460</v>
      </c>
      <c r="F5049" s="3" t="str">
        <f t="shared" si="78"/>
        <v>Retail</v>
      </c>
      <c r="G5049" s="3">
        <v>2</v>
      </c>
      <c r="H5049" s="57"/>
    </row>
    <row r="5050" spans="1:8">
      <c r="A5050" s="57"/>
      <c r="B5050" s="57"/>
      <c r="C5050" s="176">
        <v>41980.501400000001</v>
      </c>
      <c r="D5050" s="3" t="s">
        <v>447</v>
      </c>
      <c r="E5050" s="3" t="s">
        <v>110</v>
      </c>
      <c r="F5050" s="3" t="str">
        <f t="shared" si="78"/>
        <v>Retail</v>
      </c>
      <c r="G5050" s="3">
        <v>3</v>
      </c>
      <c r="H5050" s="57"/>
    </row>
    <row r="5051" spans="1:8">
      <c r="A5051" s="57"/>
      <c r="B5051" s="57"/>
      <c r="C5051" s="176">
        <v>42233.735399999998</v>
      </c>
      <c r="D5051" s="3" t="s">
        <v>446</v>
      </c>
      <c r="E5051" s="3" t="s">
        <v>458</v>
      </c>
      <c r="F5051" s="3" t="str">
        <f t="shared" si="78"/>
        <v>Retail</v>
      </c>
      <c r="G5051" s="3">
        <v>6</v>
      </c>
      <c r="H5051" s="57"/>
    </row>
    <row r="5052" spans="1:8">
      <c r="A5052" s="57"/>
      <c r="B5052" s="57"/>
      <c r="C5052" s="176">
        <v>42338.936800000003</v>
      </c>
      <c r="D5052" s="3" t="s">
        <v>446</v>
      </c>
      <c r="E5052" s="3" t="s">
        <v>455</v>
      </c>
      <c r="F5052" s="3" t="str">
        <f t="shared" si="78"/>
        <v>Retail</v>
      </c>
      <c r="G5052" s="3">
        <v>5</v>
      </c>
      <c r="H5052" s="57"/>
    </row>
    <row r="5053" spans="1:8">
      <c r="A5053" s="57"/>
      <c r="B5053" s="57"/>
      <c r="C5053" s="176">
        <v>42220.113899999997</v>
      </c>
      <c r="D5053" s="3" t="s">
        <v>446</v>
      </c>
      <c r="E5053" s="3" t="s">
        <v>453</v>
      </c>
      <c r="F5053" s="3" t="str">
        <f t="shared" si="78"/>
        <v>Wholesale</v>
      </c>
      <c r="G5053" s="3">
        <v>86</v>
      </c>
      <c r="H5053" s="57"/>
    </row>
    <row r="5054" spans="1:8">
      <c r="A5054" s="57"/>
      <c r="B5054" s="57"/>
      <c r="C5054" s="176">
        <v>41986.095099999999</v>
      </c>
      <c r="D5054" s="3" t="s">
        <v>445</v>
      </c>
      <c r="E5054" s="3" t="s">
        <v>451</v>
      </c>
      <c r="F5054" s="3" t="str">
        <f t="shared" si="78"/>
        <v>Retail</v>
      </c>
      <c r="G5054" s="3">
        <v>7</v>
      </c>
      <c r="H5054" s="57"/>
    </row>
    <row r="5055" spans="1:8">
      <c r="A5055" s="57"/>
      <c r="B5055" s="57"/>
      <c r="C5055" s="176">
        <v>42333.501400000001</v>
      </c>
      <c r="D5055" s="3" t="s">
        <v>446</v>
      </c>
      <c r="E5055" s="3" t="s">
        <v>456</v>
      </c>
      <c r="F5055" s="3" t="str">
        <f t="shared" si="78"/>
        <v>Wholesale</v>
      </c>
      <c r="G5055" s="3">
        <v>25</v>
      </c>
      <c r="H5055" s="57"/>
    </row>
    <row r="5056" spans="1:8">
      <c r="A5056" s="57"/>
      <c r="B5056" s="57"/>
      <c r="C5056" s="176">
        <v>42053.720800000003</v>
      </c>
      <c r="D5056" s="3" t="s">
        <v>446</v>
      </c>
      <c r="E5056" s="3" t="s">
        <v>460</v>
      </c>
      <c r="F5056" s="3" t="str">
        <f t="shared" si="78"/>
        <v>Retail</v>
      </c>
      <c r="G5056" s="3">
        <v>1</v>
      </c>
      <c r="H5056" s="57"/>
    </row>
    <row r="5057" spans="1:8">
      <c r="A5057" s="57"/>
      <c r="B5057" s="57"/>
      <c r="C5057" s="176">
        <v>42343.754200000003</v>
      </c>
      <c r="D5057" s="3" t="s">
        <v>445</v>
      </c>
      <c r="E5057" s="3" t="s">
        <v>457</v>
      </c>
      <c r="F5057" s="3" t="str">
        <f t="shared" si="78"/>
        <v>Retail</v>
      </c>
      <c r="G5057" s="3">
        <v>3</v>
      </c>
      <c r="H5057" s="57"/>
    </row>
    <row r="5058" spans="1:8">
      <c r="A5058" s="57"/>
      <c r="B5058" s="57"/>
      <c r="C5058" s="176">
        <v>42160.414599999996</v>
      </c>
      <c r="D5058" s="3" t="s">
        <v>445</v>
      </c>
      <c r="E5058" s="3" t="s">
        <v>453</v>
      </c>
      <c r="F5058" s="3" t="str">
        <f t="shared" si="78"/>
        <v>Retail</v>
      </c>
      <c r="G5058" s="3">
        <v>5</v>
      </c>
      <c r="H5058" s="57"/>
    </row>
    <row r="5059" spans="1:8">
      <c r="A5059" s="57"/>
      <c r="B5059" s="57"/>
      <c r="C5059" s="176">
        <v>42272.111799999999</v>
      </c>
      <c r="D5059" s="3" t="s">
        <v>446</v>
      </c>
      <c r="E5059" s="3" t="s">
        <v>453</v>
      </c>
      <c r="F5059" s="3" t="str">
        <f t="shared" si="78"/>
        <v>Wholesale</v>
      </c>
      <c r="G5059" s="3">
        <v>69</v>
      </c>
      <c r="H5059" s="57"/>
    </row>
    <row r="5060" spans="1:8">
      <c r="A5060" s="57"/>
      <c r="B5060" s="57"/>
      <c r="C5060" s="176">
        <v>41984.198600000003</v>
      </c>
      <c r="D5060" s="3" t="s">
        <v>445</v>
      </c>
      <c r="E5060" s="3" t="s">
        <v>312</v>
      </c>
      <c r="F5060" s="3" t="str">
        <f t="shared" si="78"/>
        <v>Wholesale</v>
      </c>
      <c r="G5060" s="3">
        <v>57</v>
      </c>
      <c r="H5060" s="57"/>
    </row>
    <row r="5061" spans="1:8">
      <c r="A5061" s="57"/>
      <c r="B5061" s="57"/>
      <c r="C5061" s="176">
        <v>42122.499300000003</v>
      </c>
      <c r="D5061" s="3" t="s">
        <v>447</v>
      </c>
      <c r="E5061" s="3" t="s">
        <v>453</v>
      </c>
      <c r="F5061" s="3" t="str">
        <f t="shared" si="78"/>
        <v>Retail</v>
      </c>
      <c r="G5061" s="3">
        <v>6</v>
      </c>
      <c r="H5061" s="57"/>
    </row>
    <row r="5062" spans="1:8">
      <c r="A5062" s="57"/>
      <c r="B5062" s="57"/>
      <c r="C5062" s="176">
        <v>41982.791700000002</v>
      </c>
      <c r="D5062" s="3" t="s">
        <v>446</v>
      </c>
      <c r="E5062" s="3" t="s">
        <v>114</v>
      </c>
      <c r="F5062" s="3" t="str">
        <f t="shared" si="78"/>
        <v>Retail</v>
      </c>
      <c r="G5062" s="3">
        <v>2</v>
      </c>
      <c r="H5062" s="57"/>
    </row>
    <row r="5063" spans="1:8">
      <c r="A5063" s="57"/>
      <c r="B5063" s="57"/>
      <c r="C5063" s="176">
        <v>42136.5118</v>
      </c>
      <c r="D5063" s="3" t="s">
        <v>447</v>
      </c>
      <c r="E5063" s="3" t="s">
        <v>10</v>
      </c>
      <c r="F5063" s="3" t="str">
        <f t="shared" si="78"/>
        <v>Wholesale</v>
      </c>
      <c r="G5063" s="3">
        <v>126</v>
      </c>
      <c r="H5063" s="57"/>
    </row>
    <row r="5064" spans="1:8">
      <c r="A5064" s="57"/>
      <c r="B5064" s="57"/>
      <c r="C5064" s="176">
        <v>42121.195099999997</v>
      </c>
      <c r="D5064" s="3" t="s">
        <v>445</v>
      </c>
      <c r="E5064" s="3" t="s">
        <v>453</v>
      </c>
      <c r="F5064" s="3" t="str">
        <f t="shared" si="78"/>
        <v>Retail</v>
      </c>
      <c r="G5064" s="3">
        <v>7</v>
      </c>
      <c r="H5064" s="57"/>
    </row>
    <row r="5065" spans="1:8">
      <c r="A5065" s="57"/>
      <c r="B5065" s="57"/>
      <c r="C5065" s="176">
        <v>42356.7569</v>
      </c>
      <c r="D5065" s="3" t="s">
        <v>445</v>
      </c>
      <c r="E5065" s="3" t="s">
        <v>7</v>
      </c>
      <c r="F5065" s="3" t="str">
        <f t="shared" si="78"/>
        <v>Wholesale</v>
      </c>
      <c r="G5065" s="3">
        <v>34</v>
      </c>
      <c r="H5065" s="57"/>
    </row>
    <row r="5066" spans="1:8">
      <c r="A5066" s="57"/>
      <c r="B5066" s="57"/>
      <c r="C5066" s="176">
        <v>41981.197899999999</v>
      </c>
      <c r="D5066" s="3" t="s">
        <v>445</v>
      </c>
      <c r="E5066" s="3" t="s">
        <v>453</v>
      </c>
      <c r="F5066" s="3" t="str">
        <f t="shared" ref="F5066:F5129" si="79">IF(G5066&lt;10,"Retail","Wholesale")</f>
        <v>Wholesale</v>
      </c>
      <c r="G5066" s="3">
        <v>38</v>
      </c>
      <c r="H5066" s="57"/>
    </row>
    <row r="5067" spans="1:8">
      <c r="A5067" s="57"/>
      <c r="B5067" s="57"/>
      <c r="C5067" s="176">
        <v>41987.458299999998</v>
      </c>
      <c r="D5067" s="3" t="s">
        <v>447</v>
      </c>
      <c r="E5067" s="3" t="s">
        <v>453</v>
      </c>
      <c r="F5067" s="3" t="str">
        <f t="shared" si="79"/>
        <v>Wholesale</v>
      </c>
      <c r="G5067" s="3">
        <v>62</v>
      </c>
      <c r="H5067" s="57"/>
    </row>
    <row r="5068" spans="1:8">
      <c r="A5068" s="57"/>
      <c r="B5068" s="57"/>
      <c r="C5068" s="176">
        <v>42233.783300000003</v>
      </c>
      <c r="D5068" s="3" t="s">
        <v>445</v>
      </c>
      <c r="E5068" s="3" t="s">
        <v>456</v>
      </c>
      <c r="F5068" s="3" t="str">
        <f t="shared" si="79"/>
        <v>Retail</v>
      </c>
      <c r="G5068" s="3">
        <v>1</v>
      </c>
      <c r="H5068" s="57"/>
    </row>
    <row r="5069" spans="1:8">
      <c r="A5069" s="57"/>
      <c r="B5069" s="57"/>
      <c r="C5069" s="176">
        <v>42241.185400000002</v>
      </c>
      <c r="D5069" s="3" t="s">
        <v>447</v>
      </c>
      <c r="E5069" s="3" t="s">
        <v>454</v>
      </c>
      <c r="F5069" s="3" t="str">
        <f t="shared" si="79"/>
        <v>Retail</v>
      </c>
      <c r="G5069" s="3">
        <v>4</v>
      </c>
      <c r="H5069" s="57"/>
    </row>
    <row r="5070" spans="1:8">
      <c r="A5070" s="57"/>
      <c r="B5070" s="57"/>
      <c r="C5070" s="176">
        <v>42200.1014</v>
      </c>
      <c r="D5070" s="3" t="s">
        <v>445</v>
      </c>
      <c r="E5070" s="3" t="s">
        <v>9</v>
      </c>
      <c r="F5070" s="3" t="str">
        <f t="shared" si="79"/>
        <v>Wholesale</v>
      </c>
      <c r="G5070" s="3">
        <v>33</v>
      </c>
      <c r="H5070" s="57"/>
    </row>
    <row r="5071" spans="1:8">
      <c r="A5071" s="57"/>
      <c r="B5071" s="57"/>
      <c r="C5071" s="176">
        <v>42300.464599999999</v>
      </c>
      <c r="D5071" s="3" t="s">
        <v>445</v>
      </c>
      <c r="E5071" s="3" t="s">
        <v>453</v>
      </c>
      <c r="F5071" s="3" t="str">
        <f t="shared" si="79"/>
        <v>Wholesale</v>
      </c>
      <c r="G5071" s="3">
        <v>61</v>
      </c>
      <c r="H5071" s="57"/>
    </row>
    <row r="5072" spans="1:8">
      <c r="A5072" s="57"/>
      <c r="B5072" s="57"/>
      <c r="C5072" s="176">
        <v>41980.350700000003</v>
      </c>
      <c r="D5072" s="3" t="s">
        <v>445</v>
      </c>
      <c r="E5072" s="3" t="s">
        <v>455</v>
      </c>
      <c r="F5072" s="3" t="str">
        <f t="shared" si="79"/>
        <v>Retail</v>
      </c>
      <c r="G5072" s="3">
        <v>5</v>
      </c>
      <c r="H5072" s="57"/>
    </row>
    <row r="5073" spans="1:8">
      <c r="A5073" s="57"/>
      <c r="B5073" s="57"/>
      <c r="C5073" s="176">
        <v>42211.772900000004</v>
      </c>
      <c r="D5073" s="3" t="s">
        <v>446</v>
      </c>
      <c r="E5073" s="3" t="s">
        <v>453</v>
      </c>
      <c r="F5073" s="3" t="str">
        <f t="shared" si="79"/>
        <v>Wholesale</v>
      </c>
      <c r="G5073" s="3">
        <v>64</v>
      </c>
      <c r="H5073" s="57"/>
    </row>
    <row r="5074" spans="1:8">
      <c r="A5074" s="57"/>
      <c r="B5074" s="57"/>
      <c r="C5074" s="176">
        <v>41979.751400000001</v>
      </c>
      <c r="D5074" s="3" t="s">
        <v>446</v>
      </c>
      <c r="E5074" s="3" t="s">
        <v>453</v>
      </c>
      <c r="F5074" s="3" t="str">
        <f t="shared" si="79"/>
        <v>Wholesale</v>
      </c>
      <c r="G5074" s="3">
        <v>115</v>
      </c>
      <c r="H5074" s="57"/>
    </row>
    <row r="5075" spans="1:8">
      <c r="A5075" s="57"/>
      <c r="B5075" s="57"/>
      <c r="C5075" s="176">
        <v>42334.6924</v>
      </c>
      <c r="D5075" s="3" t="s">
        <v>447</v>
      </c>
      <c r="E5075" s="3" t="s">
        <v>6</v>
      </c>
      <c r="F5075" s="3" t="str">
        <f t="shared" si="79"/>
        <v>Retail</v>
      </c>
      <c r="G5075" s="3">
        <v>8</v>
      </c>
      <c r="H5075" s="57"/>
    </row>
    <row r="5076" spans="1:8">
      <c r="A5076" s="57"/>
      <c r="B5076" s="57"/>
      <c r="C5076" s="176">
        <v>42079.1535</v>
      </c>
      <c r="D5076" s="3" t="s">
        <v>445</v>
      </c>
      <c r="E5076" s="3" t="s">
        <v>7</v>
      </c>
      <c r="F5076" s="3" t="str">
        <f t="shared" si="79"/>
        <v>Wholesale</v>
      </c>
      <c r="G5076" s="3">
        <v>65</v>
      </c>
      <c r="H5076" s="57"/>
    </row>
    <row r="5077" spans="1:8">
      <c r="A5077" s="57"/>
      <c r="B5077" s="57"/>
      <c r="C5077" s="176">
        <v>41980.568800000001</v>
      </c>
      <c r="D5077" s="3" t="s">
        <v>445</v>
      </c>
      <c r="E5077" s="3" t="s">
        <v>6</v>
      </c>
      <c r="F5077" s="3" t="str">
        <f t="shared" si="79"/>
        <v>Retail</v>
      </c>
      <c r="G5077" s="3">
        <v>2</v>
      </c>
      <c r="H5077" s="57"/>
    </row>
    <row r="5078" spans="1:8">
      <c r="A5078" s="57"/>
      <c r="B5078" s="57"/>
      <c r="C5078" s="176">
        <v>42151.714599999999</v>
      </c>
      <c r="D5078" s="3" t="s">
        <v>445</v>
      </c>
      <c r="E5078" s="3" t="s">
        <v>448</v>
      </c>
      <c r="F5078" s="3" t="str">
        <f t="shared" si="79"/>
        <v>Retail</v>
      </c>
      <c r="G5078" s="3">
        <v>5</v>
      </c>
      <c r="H5078" s="57"/>
    </row>
    <row r="5079" spans="1:8">
      <c r="A5079" s="57"/>
      <c r="B5079" s="57"/>
      <c r="C5079" s="176">
        <v>41977.559000000001</v>
      </c>
      <c r="D5079" s="3" t="s">
        <v>446</v>
      </c>
      <c r="E5079" s="3" t="s">
        <v>448</v>
      </c>
      <c r="F5079" s="3" t="str">
        <f t="shared" si="79"/>
        <v>Retail</v>
      </c>
      <c r="G5079" s="3">
        <v>2</v>
      </c>
      <c r="H5079" s="57"/>
    </row>
    <row r="5080" spans="1:8">
      <c r="A5080" s="57"/>
      <c r="B5080" s="57"/>
      <c r="C5080" s="176">
        <v>42153.216699999997</v>
      </c>
      <c r="D5080" s="3" t="s">
        <v>445</v>
      </c>
      <c r="E5080" s="3" t="s">
        <v>453</v>
      </c>
      <c r="F5080" s="3" t="str">
        <f t="shared" si="79"/>
        <v>Retail</v>
      </c>
      <c r="G5080" s="3">
        <v>5</v>
      </c>
      <c r="H5080" s="57"/>
    </row>
    <row r="5081" spans="1:8">
      <c r="A5081" s="57"/>
      <c r="B5081" s="57"/>
      <c r="C5081" s="176">
        <v>41987.533300000003</v>
      </c>
      <c r="D5081" s="3" t="s">
        <v>446</v>
      </c>
      <c r="E5081" s="3" t="s">
        <v>6</v>
      </c>
      <c r="F5081" s="3" t="str">
        <f t="shared" si="79"/>
        <v>Retail</v>
      </c>
      <c r="G5081" s="3">
        <v>8</v>
      </c>
      <c r="H5081" s="57"/>
    </row>
    <row r="5082" spans="1:8">
      <c r="A5082" s="57"/>
      <c r="B5082" s="57"/>
      <c r="C5082" s="176">
        <v>42100.547200000001</v>
      </c>
      <c r="D5082" s="3" t="s">
        <v>446</v>
      </c>
      <c r="E5082" s="3" t="s">
        <v>453</v>
      </c>
      <c r="F5082" s="3" t="str">
        <f t="shared" si="79"/>
        <v>Retail</v>
      </c>
      <c r="G5082" s="3">
        <v>6</v>
      </c>
      <c r="H5082" s="57"/>
    </row>
    <row r="5083" spans="1:8">
      <c r="A5083" s="57"/>
      <c r="B5083" s="57"/>
      <c r="C5083" s="176">
        <v>42173.7215</v>
      </c>
      <c r="D5083" s="3" t="s">
        <v>449</v>
      </c>
      <c r="E5083" s="3" t="s">
        <v>453</v>
      </c>
      <c r="F5083" s="3" t="str">
        <f t="shared" si="79"/>
        <v>Retail</v>
      </c>
      <c r="G5083" s="3">
        <v>7</v>
      </c>
      <c r="H5083" s="57"/>
    </row>
    <row r="5084" spans="1:8">
      <c r="A5084" s="57"/>
      <c r="B5084" s="57"/>
      <c r="C5084" s="176">
        <v>42211.760399999999</v>
      </c>
      <c r="D5084" s="3" t="s">
        <v>446</v>
      </c>
      <c r="E5084" s="3" t="s">
        <v>459</v>
      </c>
      <c r="F5084" s="3" t="str">
        <f t="shared" si="79"/>
        <v>Retail</v>
      </c>
      <c r="G5084" s="3">
        <v>1</v>
      </c>
      <c r="H5084" s="57"/>
    </row>
    <row r="5085" spans="1:8">
      <c r="A5085" s="57"/>
      <c r="B5085" s="57"/>
      <c r="C5085" s="176">
        <v>42220.718800000002</v>
      </c>
      <c r="D5085" s="3" t="s">
        <v>445</v>
      </c>
      <c r="E5085" s="3" t="s">
        <v>460</v>
      </c>
      <c r="F5085" s="3" t="str">
        <f t="shared" si="79"/>
        <v>Retail</v>
      </c>
      <c r="G5085" s="3">
        <v>2</v>
      </c>
      <c r="H5085" s="57"/>
    </row>
    <row r="5086" spans="1:8">
      <c r="A5086" s="57"/>
      <c r="B5086" s="57"/>
      <c r="C5086" s="176">
        <v>42353.433299999997</v>
      </c>
      <c r="D5086" s="3" t="s">
        <v>447</v>
      </c>
      <c r="E5086" s="3" t="s">
        <v>453</v>
      </c>
      <c r="F5086" s="3" t="str">
        <f t="shared" si="79"/>
        <v>Retail</v>
      </c>
      <c r="G5086" s="3">
        <v>6</v>
      </c>
      <c r="H5086" s="57"/>
    </row>
    <row r="5087" spans="1:8">
      <c r="A5087" s="57"/>
      <c r="B5087" s="57"/>
      <c r="C5087" s="176">
        <v>42124.561800000003</v>
      </c>
      <c r="D5087" s="3" t="s">
        <v>445</v>
      </c>
      <c r="E5087" s="3" t="s">
        <v>453</v>
      </c>
      <c r="F5087" s="3" t="str">
        <f t="shared" si="79"/>
        <v>Wholesale</v>
      </c>
      <c r="G5087" s="3">
        <v>36</v>
      </c>
      <c r="H5087" s="57"/>
    </row>
    <row r="5088" spans="1:8">
      <c r="A5088" s="57"/>
      <c r="B5088" s="57"/>
      <c r="C5088" s="176">
        <v>42182.178500000002</v>
      </c>
      <c r="D5088" s="3" t="s">
        <v>446</v>
      </c>
      <c r="E5088" s="3" t="s">
        <v>6</v>
      </c>
      <c r="F5088" s="3" t="str">
        <f t="shared" si="79"/>
        <v>Wholesale</v>
      </c>
      <c r="G5088" s="3">
        <v>55</v>
      </c>
      <c r="H5088" s="57"/>
    </row>
    <row r="5089" spans="1:8">
      <c r="A5089" s="57"/>
      <c r="B5089" s="57"/>
      <c r="C5089" s="176">
        <v>42233.102099999996</v>
      </c>
      <c r="D5089" s="3" t="s">
        <v>445</v>
      </c>
      <c r="E5089" s="3" t="s">
        <v>10</v>
      </c>
      <c r="F5089" s="3" t="str">
        <f t="shared" si="79"/>
        <v>Wholesale</v>
      </c>
      <c r="G5089" s="3">
        <v>29</v>
      </c>
      <c r="H5089" s="57"/>
    </row>
    <row r="5090" spans="1:8">
      <c r="A5090" s="57"/>
      <c r="B5090" s="57"/>
      <c r="C5090" s="176">
        <v>42166.099300000002</v>
      </c>
      <c r="D5090" s="3" t="s">
        <v>445</v>
      </c>
      <c r="E5090" s="3" t="s">
        <v>6</v>
      </c>
      <c r="F5090" s="3" t="str">
        <f t="shared" si="79"/>
        <v>Retail</v>
      </c>
      <c r="G5090" s="3">
        <v>1</v>
      </c>
      <c r="H5090" s="57"/>
    </row>
    <row r="5091" spans="1:8">
      <c r="A5091" s="57"/>
      <c r="B5091" s="57"/>
      <c r="C5091" s="176">
        <v>42319.548600000002</v>
      </c>
      <c r="D5091" s="3" t="s">
        <v>446</v>
      </c>
      <c r="E5091" s="3" t="s">
        <v>110</v>
      </c>
      <c r="F5091" s="3" t="str">
        <f t="shared" si="79"/>
        <v>Retail</v>
      </c>
      <c r="G5091" s="3">
        <v>1</v>
      </c>
      <c r="H5091" s="57"/>
    </row>
    <row r="5092" spans="1:8">
      <c r="A5092" s="57"/>
      <c r="B5092" s="57"/>
      <c r="C5092" s="176">
        <v>42281.479200000002</v>
      </c>
      <c r="D5092" s="3" t="s">
        <v>445</v>
      </c>
      <c r="E5092" s="3" t="s">
        <v>114</v>
      </c>
      <c r="F5092" s="3" t="str">
        <f t="shared" si="79"/>
        <v>Wholesale</v>
      </c>
      <c r="G5092" s="3">
        <v>43</v>
      </c>
      <c r="H5092" s="57"/>
    </row>
    <row r="5093" spans="1:8">
      <c r="A5093" s="57"/>
      <c r="B5093" s="57"/>
      <c r="C5093" s="176">
        <v>41981.4424</v>
      </c>
      <c r="D5093" s="3" t="s">
        <v>449</v>
      </c>
      <c r="E5093" s="3" t="s">
        <v>312</v>
      </c>
      <c r="F5093" s="3" t="str">
        <f t="shared" si="79"/>
        <v>Retail</v>
      </c>
      <c r="G5093" s="3">
        <v>9</v>
      </c>
      <c r="H5093" s="57"/>
    </row>
    <row r="5094" spans="1:8">
      <c r="A5094" s="57"/>
      <c r="B5094" s="57"/>
      <c r="C5094" s="176">
        <v>41978.4951</v>
      </c>
      <c r="D5094" s="3" t="s">
        <v>446</v>
      </c>
      <c r="E5094" s="3" t="s">
        <v>451</v>
      </c>
      <c r="F5094" s="3" t="str">
        <f t="shared" si="79"/>
        <v>Retail</v>
      </c>
      <c r="G5094" s="3">
        <v>1</v>
      </c>
      <c r="H5094" s="57"/>
    </row>
    <row r="5095" spans="1:8">
      <c r="A5095" s="57"/>
      <c r="B5095" s="57"/>
      <c r="C5095" s="176">
        <v>42246.152099999999</v>
      </c>
      <c r="D5095" s="3" t="s">
        <v>445</v>
      </c>
      <c r="E5095" s="3" t="s">
        <v>6</v>
      </c>
      <c r="F5095" s="3" t="str">
        <f t="shared" si="79"/>
        <v>Retail</v>
      </c>
      <c r="G5095" s="3">
        <v>6</v>
      </c>
      <c r="H5095" s="57"/>
    </row>
    <row r="5096" spans="1:8">
      <c r="A5096" s="57"/>
      <c r="B5096" s="57"/>
      <c r="C5096" s="176">
        <v>42304.433299999997</v>
      </c>
      <c r="D5096" s="3" t="s">
        <v>446</v>
      </c>
      <c r="E5096" s="3" t="s">
        <v>453</v>
      </c>
      <c r="F5096" s="3" t="str">
        <f t="shared" si="79"/>
        <v>Retail</v>
      </c>
      <c r="G5096" s="3">
        <v>1</v>
      </c>
      <c r="H5096" s="57"/>
    </row>
    <row r="5097" spans="1:8">
      <c r="A5097" s="57"/>
      <c r="B5097" s="57"/>
      <c r="C5097" s="176">
        <v>42292.129200000003</v>
      </c>
      <c r="D5097" s="3" t="s">
        <v>445</v>
      </c>
      <c r="E5097" s="3" t="s">
        <v>453</v>
      </c>
      <c r="F5097" s="3" t="str">
        <f t="shared" si="79"/>
        <v>Retail</v>
      </c>
      <c r="G5097" s="3">
        <v>1</v>
      </c>
      <c r="H5097" s="57"/>
    </row>
    <row r="5098" spans="1:8">
      <c r="A5098" s="57"/>
      <c r="B5098" s="57"/>
      <c r="C5098" s="176">
        <v>42362.195800000001</v>
      </c>
      <c r="D5098" s="3" t="s">
        <v>447</v>
      </c>
      <c r="E5098" s="3" t="s">
        <v>112</v>
      </c>
      <c r="F5098" s="3" t="str">
        <f t="shared" si="79"/>
        <v>Wholesale</v>
      </c>
      <c r="G5098" s="3">
        <v>43</v>
      </c>
      <c r="H5098" s="57"/>
    </row>
    <row r="5099" spans="1:8">
      <c r="A5099" s="57"/>
      <c r="B5099" s="57"/>
      <c r="C5099" s="176">
        <v>42180.508999999998</v>
      </c>
      <c r="D5099" s="3" t="s">
        <v>449</v>
      </c>
      <c r="E5099" s="3" t="s">
        <v>6</v>
      </c>
      <c r="F5099" s="3" t="str">
        <f t="shared" si="79"/>
        <v>Wholesale</v>
      </c>
      <c r="G5099" s="3">
        <v>26</v>
      </c>
      <c r="H5099" s="57"/>
    </row>
    <row r="5100" spans="1:8">
      <c r="A5100" s="57"/>
      <c r="B5100" s="57"/>
      <c r="C5100" s="176">
        <v>42225.1299</v>
      </c>
      <c r="D5100" s="3" t="s">
        <v>445</v>
      </c>
      <c r="E5100" s="3" t="s">
        <v>453</v>
      </c>
      <c r="F5100" s="3" t="str">
        <f t="shared" si="79"/>
        <v>Wholesale</v>
      </c>
      <c r="G5100" s="3">
        <v>75</v>
      </c>
      <c r="H5100" s="57"/>
    </row>
    <row r="5101" spans="1:8">
      <c r="A5101" s="57"/>
      <c r="B5101" s="57"/>
      <c r="C5101" s="176">
        <v>42208.258300000001</v>
      </c>
      <c r="D5101" s="3" t="s">
        <v>447</v>
      </c>
      <c r="E5101" s="3" t="s">
        <v>6</v>
      </c>
      <c r="F5101" s="3" t="str">
        <f t="shared" si="79"/>
        <v>Retail</v>
      </c>
      <c r="G5101" s="3">
        <v>6</v>
      </c>
      <c r="H5101" s="57"/>
    </row>
    <row r="5102" spans="1:8">
      <c r="A5102" s="57"/>
      <c r="B5102" s="57"/>
      <c r="C5102" s="176">
        <v>41988.672200000001</v>
      </c>
      <c r="D5102" s="3" t="s">
        <v>446</v>
      </c>
      <c r="E5102" s="3" t="s">
        <v>453</v>
      </c>
      <c r="F5102" s="3" t="str">
        <f t="shared" si="79"/>
        <v>Retail</v>
      </c>
      <c r="G5102" s="3">
        <v>1</v>
      </c>
      <c r="H5102" s="57"/>
    </row>
    <row r="5103" spans="1:8">
      <c r="A5103" s="57"/>
      <c r="B5103" s="57"/>
      <c r="C5103" s="176">
        <v>42284.212500000001</v>
      </c>
      <c r="D5103" s="3" t="s">
        <v>445</v>
      </c>
      <c r="E5103" s="3" t="s">
        <v>114</v>
      </c>
      <c r="F5103" s="3" t="str">
        <f t="shared" si="79"/>
        <v>Wholesale</v>
      </c>
      <c r="G5103" s="3">
        <v>38</v>
      </c>
      <c r="H5103" s="57"/>
    </row>
    <row r="5104" spans="1:8">
      <c r="A5104" s="57"/>
      <c r="B5104" s="57"/>
      <c r="C5104" s="176">
        <v>42233.206899999997</v>
      </c>
      <c r="D5104" s="3" t="s">
        <v>445</v>
      </c>
      <c r="E5104" s="3" t="s">
        <v>453</v>
      </c>
      <c r="F5104" s="3" t="str">
        <f t="shared" si="79"/>
        <v>Retail</v>
      </c>
      <c r="G5104" s="3">
        <v>1</v>
      </c>
      <c r="H5104" s="57"/>
    </row>
    <row r="5105" spans="1:8">
      <c r="A5105" s="57"/>
      <c r="B5105" s="57"/>
      <c r="C5105" s="176">
        <v>42218.603499999997</v>
      </c>
      <c r="D5105" s="3" t="s">
        <v>445</v>
      </c>
      <c r="E5105" s="3" t="s">
        <v>455</v>
      </c>
      <c r="F5105" s="3" t="str">
        <f t="shared" si="79"/>
        <v>Retail</v>
      </c>
      <c r="G5105" s="3">
        <v>4</v>
      </c>
      <c r="H5105" s="57"/>
    </row>
    <row r="5106" spans="1:8">
      <c r="A5106" s="57"/>
      <c r="B5106" s="57"/>
      <c r="C5106" s="176">
        <v>41978.529900000001</v>
      </c>
      <c r="D5106" s="3" t="s">
        <v>447</v>
      </c>
      <c r="E5106" s="3" t="s">
        <v>8</v>
      </c>
      <c r="F5106" s="3" t="str">
        <f t="shared" si="79"/>
        <v>Retail</v>
      </c>
      <c r="G5106" s="3">
        <v>6</v>
      </c>
      <c r="H5106" s="57"/>
    </row>
    <row r="5107" spans="1:8">
      <c r="A5107" s="57"/>
      <c r="B5107" s="57"/>
      <c r="C5107" s="176">
        <v>42354.536099999998</v>
      </c>
      <c r="D5107" s="3" t="s">
        <v>445</v>
      </c>
      <c r="E5107" s="3" t="s">
        <v>112</v>
      </c>
      <c r="F5107" s="3" t="str">
        <f t="shared" si="79"/>
        <v>Retail</v>
      </c>
      <c r="G5107" s="3">
        <v>1</v>
      </c>
      <c r="H5107" s="57"/>
    </row>
    <row r="5108" spans="1:8">
      <c r="A5108" s="57"/>
      <c r="B5108" s="57"/>
      <c r="C5108" s="176">
        <v>41991.479899999998</v>
      </c>
      <c r="D5108" s="3" t="s">
        <v>449</v>
      </c>
      <c r="E5108" s="3" t="s">
        <v>460</v>
      </c>
      <c r="F5108" s="3" t="str">
        <f t="shared" si="79"/>
        <v>Retail</v>
      </c>
      <c r="G5108" s="3">
        <v>6</v>
      </c>
      <c r="H5108" s="57"/>
    </row>
    <row r="5109" spans="1:8">
      <c r="A5109" s="57"/>
      <c r="B5109" s="57"/>
      <c r="C5109" s="176">
        <v>42360.109700000001</v>
      </c>
      <c r="D5109" s="3" t="s">
        <v>445</v>
      </c>
      <c r="E5109" s="3" t="s">
        <v>110</v>
      </c>
      <c r="F5109" s="3" t="str">
        <f t="shared" si="79"/>
        <v>Retail</v>
      </c>
      <c r="G5109" s="3">
        <v>3</v>
      </c>
      <c r="H5109" s="57"/>
    </row>
    <row r="5110" spans="1:8">
      <c r="A5110" s="57"/>
      <c r="B5110" s="57"/>
      <c r="C5110" s="176">
        <v>41979.467400000001</v>
      </c>
      <c r="D5110" s="3" t="s">
        <v>445</v>
      </c>
      <c r="E5110" s="3" t="s">
        <v>112</v>
      </c>
      <c r="F5110" s="3" t="str">
        <f t="shared" si="79"/>
        <v>Wholesale</v>
      </c>
      <c r="G5110" s="3">
        <v>39</v>
      </c>
      <c r="H5110" s="57"/>
    </row>
    <row r="5111" spans="1:8">
      <c r="A5111" s="57"/>
      <c r="B5111" s="57"/>
      <c r="C5111" s="176">
        <v>42022.545100000003</v>
      </c>
      <c r="D5111" s="3" t="s">
        <v>449</v>
      </c>
      <c r="E5111" s="3" t="s">
        <v>453</v>
      </c>
      <c r="F5111" s="3" t="str">
        <f t="shared" si="79"/>
        <v>Retail</v>
      </c>
      <c r="G5111" s="3">
        <v>1</v>
      </c>
      <c r="H5111" s="57"/>
    </row>
    <row r="5112" spans="1:8">
      <c r="A5112" s="57"/>
      <c r="B5112" s="57"/>
      <c r="C5112" s="176">
        <v>42344.729200000002</v>
      </c>
      <c r="D5112" s="3" t="s">
        <v>446</v>
      </c>
      <c r="E5112" s="3" t="s">
        <v>453</v>
      </c>
      <c r="F5112" s="3" t="str">
        <f t="shared" si="79"/>
        <v>Wholesale</v>
      </c>
      <c r="G5112" s="3">
        <v>23</v>
      </c>
      <c r="H5112" s="57"/>
    </row>
    <row r="5113" spans="1:8">
      <c r="A5113" s="57"/>
      <c r="B5113" s="57"/>
      <c r="C5113" s="176">
        <v>41984.737500000003</v>
      </c>
      <c r="D5113" s="3" t="s">
        <v>445</v>
      </c>
      <c r="E5113" s="3" t="s">
        <v>451</v>
      </c>
      <c r="F5113" s="3" t="str">
        <f t="shared" si="79"/>
        <v>Retail</v>
      </c>
      <c r="G5113" s="3">
        <v>2</v>
      </c>
      <c r="H5113" s="57"/>
    </row>
    <row r="5114" spans="1:8">
      <c r="A5114" s="57"/>
      <c r="B5114" s="57"/>
      <c r="C5114" s="176">
        <v>42231.518100000001</v>
      </c>
      <c r="D5114" s="3" t="s">
        <v>445</v>
      </c>
      <c r="E5114" s="3" t="s">
        <v>454</v>
      </c>
      <c r="F5114" s="3" t="str">
        <f t="shared" si="79"/>
        <v>Retail</v>
      </c>
      <c r="G5114" s="3">
        <v>4</v>
      </c>
      <c r="H5114" s="57"/>
    </row>
    <row r="5115" spans="1:8">
      <c r="A5115" s="57"/>
      <c r="B5115" s="57"/>
      <c r="C5115" s="176">
        <v>42310.733999999997</v>
      </c>
      <c r="D5115" s="3" t="s">
        <v>445</v>
      </c>
      <c r="E5115" s="3" t="s">
        <v>453</v>
      </c>
      <c r="F5115" s="3" t="str">
        <f t="shared" si="79"/>
        <v>Retail</v>
      </c>
      <c r="G5115" s="3">
        <v>7</v>
      </c>
      <c r="H5115" s="57"/>
    </row>
    <row r="5116" spans="1:8">
      <c r="A5116" s="57"/>
      <c r="B5116" s="57"/>
      <c r="C5116" s="176">
        <v>42342.5049</v>
      </c>
      <c r="D5116" s="3" t="s">
        <v>447</v>
      </c>
      <c r="E5116" s="3" t="s">
        <v>453</v>
      </c>
      <c r="F5116" s="3" t="str">
        <f t="shared" si="79"/>
        <v>Retail</v>
      </c>
      <c r="G5116" s="3">
        <v>3</v>
      </c>
      <c r="H5116" s="57"/>
    </row>
    <row r="5117" spans="1:8">
      <c r="A5117" s="57"/>
      <c r="B5117" s="57"/>
      <c r="C5117" s="176">
        <v>42289.191700000003</v>
      </c>
      <c r="D5117" s="3" t="s">
        <v>446</v>
      </c>
      <c r="E5117" s="3" t="s">
        <v>448</v>
      </c>
      <c r="F5117" s="3" t="str">
        <f t="shared" si="79"/>
        <v>Retail</v>
      </c>
      <c r="G5117" s="3">
        <v>1</v>
      </c>
      <c r="H5117" s="57"/>
    </row>
    <row r="5118" spans="1:8">
      <c r="A5118" s="57"/>
      <c r="B5118" s="57"/>
      <c r="C5118" s="176">
        <v>42224.709699999999</v>
      </c>
      <c r="D5118" s="3" t="s">
        <v>445</v>
      </c>
      <c r="E5118" s="3" t="s">
        <v>453</v>
      </c>
      <c r="F5118" s="3" t="str">
        <f t="shared" si="79"/>
        <v>Wholesale</v>
      </c>
      <c r="G5118" s="3">
        <v>87</v>
      </c>
      <c r="H5118" s="57"/>
    </row>
    <row r="5119" spans="1:8">
      <c r="A5119" s="57"/>
      <c r="B5119" s="57"/>
      <c r="C5119" s="176">
        <v>42246.147900000004</v>
      </c>
      <c r="D5119" s="3" t="s">
        <v>446</v>
      </c>
      <c r="E5119" s="3" t="s">
        <v>312</v>
      </c>
      <c r="F5119" s="3" t="str">
        <f t="shared" si="79"/>
        <v>Retail</v>
      </c>
      <c r="G5119" s="3">
        <v>6</v>
      </c>
      <c r="H5119" s="57"/>
    </row>
    <row r="5120" spans="1:8">
      <c r="A5120" s="57"/>
      <c r="B5120" s="57"/>
      <c r="C5120" s="176">
        <v>42252.467400000001</v>
      </c>
      <c r="D5120" s="3" t="s">
        <v>445</v>
      </c>
      <c r="E5120" s="3" t="s">
        <v>454</v>
      </c>
      <c r="F5120" s="3" t="str">
        <f t="shared" si="79"/>
        <v>Retail</v>
      </c>
      <c r="G5120" s="3">
        <v>2</v>
      </c>
      <c r="H5120" s="57"/>
    </row>
    <row r="5121" spans="1:8">
      <c r="A5121" s="57"/>
      <c r="B5121" s="57"/>
      <c r="C5121" s="176">
        <v>42162.961799999997</v>
      </c>
      <c r="D5121" s="3" t="s">
        <v>445</v>
      </c>
      <c r="E5121" s="3" t="s">
        <v>8</v>
      </c>
      <c r="F5121" s="3" t="str">
        <f t="shared" si="79"/>
        <v>Wholesale</v>
      </c>
      <c r="G5121" s="3">
        <v>10</v>
      </c>
      <c r="H5121" s="57"/>
    </row>
    <row r="5122" spans="1:8">
      <c r="A5122" s="57"/>
      <c r="B5122" s="57"/>
      <c r="C5122" s="176">
        <v>42175.470800000003</v>
      </c>
      <c r="D5122" s="3" t="s">
        <v>447</v>
      </c>
      <c r="E5122" s="3" t="s">
        <v>453</v>
      </c>
      <c r="F5122" s="3" t="str">
        <f t="shared" si="79"/>
        <v>Wholesale</v>
      </c>
      <c r="G5122" s="3">
        <v>52</v>
      </c>
      <c r="H5122" s="57"/>
    </row>
    <row r="5123" spans="1:8">
      <c r="A5123" s="57"/>
      <c r="B5123" s="57"/>
      <c r="C5123" s="176">
        <v>42222.487500000003</v>
      </c>
      <c r="D5123" s="3" t="s">
        <v>447</v>
      </c>
      <c r="E5123" s="3" t="s">
        <v>10</v>
      </c>
      <c r="F5123" s="3" t="str">
        <f t="shared" si="79"/>
        <v>Retail</v>
      </c>
      <c r="G5123" s="3">
        <v>6</v>
      </c>
      <c r="H5123" s="57"/>
    </row>
    <row r="5124" spans="1:8">
      <c r="A5124" s="57"/>
      <c r="B5124" s="57"/>
      <c r="C5124" s="176">
        <v>42185.522900000004</v>
      </c>
      <c r="D5124" s="3" t="s">
        <v>447</v>
      </c>
      <c r="E5124" s="3" t="s">
        <v>453</v>
      </c>
      <c r="F5124" s="3" t="str">
        <f t="shared" si="79"/>
        <v>Retail</v>
      </c>
      <c r="G5124" s="3">
        <v>2</v>
      </c>
      <c r="H5124" s="57"/>
    </row>
    <row r="5125" spans="1:8">
      <c r="A5125" s="57"/>
      <c r="B5125" s="57"/>
      <c r="C5125" s="176">
        <v>41979.720099999999</v>
      </c>
      <c r="D5125" s="3" t="s">
        <v>445</v>
      </c>
      <c r="E5125" s="3" t="s">
        <v>453</v>
      </c>
      <c r="F5125" s="3" t="str">
        <f t="shared" si="79"/>
        <v>Wholesale</v>
      </c>
      <c r="G5125" s="3">
        <v>140</v>
      </c>
      <c r="H5125" s="57"/>
    </row>
    <row r="5126" spans="1:8">
      <c r="A5126" s="57"/>
      <c r="B5126" s="57"/>
      <c r="C5126" s="176">
        <v>42238.008300000001</v>
      </c>
      <c r="D5126" s="3" t="s">
        <v>445</v>
      </c>
      <c r="E5126" s="3" t="s">
        <v>448</v>
      </c>
      <c r="F5126" s="3" t="str">
        <f t="shared" si="79"/>
        <v>Retail</v>
      </c>
      <c r="G5126" s="3">
        <v>3</v>
      </c>
      <c r="H5126" s="57"/>
    </row>
    <row r="5127" spans="1:8">
      <c r="A5127" s="57"/>
      <c r="B5127" s="57"/>
      <c r="C5127" s="176">
        <v>42215.920100000003</v>
      </c>
      <c r="D5127" s="3" t="s">
        <v>447</v>
      </c>
      <c r="E5127" s="3" t="s">
        <v>8</v>
      </c>
      <c r="F5127" s="3" t="str">
        <f t="shared" si="79"/>
        <v>Retail</v>
      </c>
      <c r="G5127" s="3">
        <v>2</v>
      </c>
      <c r="H5127" s="57"/>
    </row>
    <row r="5128" spans="1:8">
      <c r="A5128" s="57"/>
      <c r="B5128" s="57"/>
      <c r="C5128" s="176">
        <v>42227.472900000001</v>
      </c>
      <c r="D5128" s="3" t="s">
        <v>446</v>
      </c>
      <c r="E5128" s="3" t="s">
        <v>312</v>
      </c>
      <c r="F5128" s="3" t="str">
        <f t="shared" si="79"/>
        <v>Wholesale</v>
      </c>
      <c r="G5128" s="3">
        <v>153</v>
      </c>
      <c r="H5128" s="57"/>
    </row>
    <row r="5129" spans="1:8">
      <c r="A5129" s="57"/>
      <c r="B5129" s="57"/>
      <c r="C5129" s="176">
        <v>41985.458299999998</v>
      </c>
      <c r="D5129" s="3" t="s">
        <v>449</v>
      </c>
      <c r="E5129" s="3" t="s">
        <v>312</v>
      </c>
      <c r="F5129" s="3" t="str">
        <f t="shared" si="79"/>
        <v>Retail</v>
      </c>
      <c r="G5129" s="3">
        <v>3</v>
      </c>
      <c r="H5129" s="57"/>
    </row>
    <row r="5130" spans="1:8">
      <c r="A5130" s="57"/>
      <c r="B5130" s="57"/>
      <c r="C5130" s="176">
        <v>42158.122199999998</v>
      </c>
      <c r="D5130" s="3" t="s">
        <v>445</v>
      </c>
      <c r="E5130" s="3" t="s">
        <v>454</v>
      </c>
      <c r="F5130" s="3" t="str">
        <f t="shared" ref="F5130:F5193" si="80">IF(G5130&lt;10,"Retail","Wholesale")</f>
        <v>Retail</v>
      </c>
      <c r="G5130" s="3">
        <v>1</v>
      </c>
      <c r="H5130" s="57"/>
    </row>
    <row r="5131" spans="1:8">
      <c r="A5131" s="57"/>
      <c r="B5131" s="57"/>
      <c r="C5131" s="176">
        <v>42342.163200000003</v>
      </c>
      <c r="D5131" s="3" t="s">
        <v>447</v>
      </c>
      <c r="E5131" s="3" t="s">
        <v>7</v>
      </c>
      <c r="F5131" s="3" t="str">
        <f t="shared" si="80"/>
        <v>Wholesale</v>
      </c>
      <c r="G5131" s="3">
        <v>29</v>
      </c>
      <c r="H5131" s="57"/>
    </row>
    <row r="5132" spans="1:8">
      <c r="A5132" s="57"/>
      <c r="B5132" s="57"/>
      <c r="C5132" s="176">
        <v>42094.637499999997</v>
      </c>
      <c r="D5132" s="3" t="s">
        <v>445</v>
      </c>
      <c r="E5132" s="3" t="s">
        <v>461</v>
      </c>
      <c r="F5132" s="3" t="str">
        <f t="shared" si="80"/>
        <v>Retail</v>
      </c>
      <c r="G5132" s="3">
        <v>7</v>
      </c>
      <c r="H5132" s="57"/>
    </row>
    <row r="5133" spans="1:8">
      <c r="A5133" s="57"/>
      <c r="B5133" s="57"/>
      <c r="C5133" s="176">
        <v>41984.813199999997</v>
      </c>
      <c r="D5133" s="3" t="s">
        <v>445</v>
      </c>
      <c r="E5133" s="3" t="s">
        <v>453</v>
      </c>
      <c r="F5133" s="3" t="str">
        <f t="shared" si="80"/>
        <v>Retail</v>
      </c>
      <c r="G5133" s="3">
        <v>5</v>
      </c>
      <c r="H5133" s="57"/>
    </row>
    <row r="5134" spans="1:8">
      <c r="A5134" s="57"/>
      <c r="B5134" s="57"/>
      <c r="C5134" s="176">
        <v>42359.472199999997</v>
      </c>
      <c r="D5134" s="3" t="s">
        <v>445</v>
      </c>
      <c r="E5134" s="3" t="s">
        <v>453</v>
      </c>
      <c r="F5134" s="3" t="str">
        <f t="shared" si="80"/>
        <v>Retail</v>
      </c>
      <c r="G5134" s="3">
        <v>2</v>
      </c>
      <c r="H5134" s="57"/>
    </row>
    <row r="5135" spans="1:8">
      <c r="A5135" s="57"/>
      <c r="B5135" s="57"/>
      <c r="C5135" s="176">
        <v>42346.201399999998</v>
      </c>
      <c r="D5135" s="3" t="s">
        <v>445</v>
      </c>
      <c r="E5135" s="3" t="s">
        <v>6</v>
      </c>
      <c r="F5135" s="3" t="str">
        <f t="shared" si="80"/>
        <v>Wholesale</v>
      </c>
      <c r="G5135" s="3">
        <v>34</v>
      </c>
      <c r="H5135" s="57"/>
    </row>
    <row r="5136" spans="1:8">
      <c r="A5136" s="57"/>
      <c r="B5136" s="57"/>
      <c r="C5136" s="176">
        <v>42077.712500000001</v>
      </c>
      <c r="D5136" s="3" t="s">
        <v>445</v>
      </c>
      <c r="E5136" s="3" t="s">
        <v>453</v>
      </c>
      <c r="F5136" s="3" t="str">
        <f t="shared" si="80"/>
        <v>Retail</v>
      </c>
      <c r="G5136" s="3">
        <v>5</v>
      </c>
      <c r="H5136" s="57"/>
    </row>
    <row r="5137" spans="1:8">
      <c r="A5137" s="57"/>
      <c r="B5137" s="57"/>
      <c r="C5137" s="176">
        <v>42176.105600000003</v>
      </c>
      <c r="D5137" s="3" t="s">
        <v>449</v>
      </c>
      <c r="E5137" s="3" t="s">
        <v>312</v>
      </c>
      <c r="F5137" s="3" t="str">
        <f t="shared" si="80"/>
        <v>Retail</v>
      </c>
      <c r="G5137" s="3">
        <v>7</v>
      </c>
      <c r="H5137" s="57"/>
    </row>
    <row r="5138" spans="1:8">
      <c r="A5138" s="57"/>
      <c r="B5138" s="57"/>
      <c r="C5138" s="176">
        <v>42333.724300000002</v>
      </c>
      <c r="D5138" s="3" t="s">
        <v>447</v>
      </c>
      <c r="E5138" s="3" t="s">
        <v>312</v>
      </c>
      <c r="F5138" s="3" t="str">
        <f t="shared" si="80"/>
        <v>Wholesale</v>
      </c>
      <c r="G5138" s="3">
        <v>35</v>
      </c>
      <c r="H5138" s="57"/>
    </row>
    <row r="5139" spans="1:8">
      <c r="A5139" s="57"/>
      <c r="B5139" s="57"/>
      <c r="C5139" s="176">
        <v>42356.989600000001</v>
      </c>
      <c r="D5139" s="3" t="s">
        <v>447</v>
      </c>
      <c r="E5139" s="3" t="s">
        <v>114</v>
      </c>
      <c r="F5139" s="3" t="str">
        <f t="shared" si="80"/>
        <v>Wholesale</v>
      </c>
      <c r="G5139" s="3">
        <v>48</v>
      </c>
      <c r="H5139" s="57"/>
    </row>
    <row r="5140" spans="1:8">
      <c r="A5140" s="57"/>
      <c r="B5140" s="57"/>
      <c r="C5140" s="176">
        <v>42226.820099999997</v>
      </c>
      <c r="D5140" s="3" t="s">
        <v>445</v>
      </c>
      <c r="E5140" s="3" t="s">
        <v>114</v>
      </c>
      <c r="F5140" s="3" t="str">
        <f t="shared" si="80"/>
        <v>Wholesale</v>
      </c>
      <c r="G5140" s="3">
        <v>34</v>
      </c>
      <c r="H5140" s="57"/>
    </row>
    <row r="5141" spans="1:8">
      <c r="A5141" s="57"/>
      <c r="B5141" s="57"/>
      <c r="C5141" s="176">
        <v>41984.392399999997</v>
      </c>
      <c r="D5141" s="3" t="s">
        <v>445</v>
      </c>
      <c r="E5141" s="3" t="s">
        <v>110</v>
      </c>
      <c r="F5141" s="3" t="str">
        <f t="shared" si="80"/>
        <v>Wholesale</v>
      </c>
      <c r="G5141" s="3">
        <v>40</v>
      </c>
      <c r="H5141" s="57"/>
    </row>
    <row r="5142" spans="1:8">
      <c r="A5142" s="57"/>
      <c r="B5142" s="57"/>
      <c r="C5142" s="176">
        <v>42337.109700000001</v>
      </c>
      <c r="D5142" s="3" t="s">
        <v>447</v>
      </c>
      <c r="E5142" s="3" t="s">
        <v>452</v>
      </c>
      <c r="F5142" s="3" t="str">
        <f t="shared" si="80"/>
        <v>Retail</v>
      </c>
      <c r="G5142" s="3">
        <v>5</v>
      </c>
      <c r="H5142" s="57"/>
    </row>
    <row r="5143" spans="1:8">
      <c r="A5143" s="57"/>
      <c r="B5143" s="57"/>
      <c r="C5143" s="176">
        <v>42363.738899999997</v>
      </c>
      <c r="D5143" s="3" t="s">
        <v>447</v>
      </c>
      <c r="E5143" s="3" t="s">
        <v>9</v>
      </c>
      <c r="F5143" s="3" t="str">
        <f t="shared" si="80"/>
        <v>Retail</v>
      </c>
      <c r="G5143" s="3">
        <v>1</v>
      </c>
      <c r="H5143" s="57"/>
    </row>
    <row r="5144" spans="1:8">
      <c r="A5144" s="57"/>
      <c r="B5144" s="57"/>
      <c r="C5144" s="176">
        <v>41981.044399999999</v>
      </c>
      <c r="D5144" s="3" t="s">
        <v>445</v>
      </c>
      <c r="E5144" s="3" t="s">
        <v>6</v>
      </c>
      <c r="F5144" s="3" t="str">
        <f t="shared" si="80"/>
        <v>Retail</v>
      </c>
      <c r="G5144" s="3">
        <v>2</v>
      </c>
      <c r="H5144" s="57"/>
    </row>
    <row r="5145" spans="1:8">
      <c r="A5145" s="57"/>
      <c r="B5145" s="57"/>
      <c r="C5145" s="176">
        <v>42186.038200000003</v>
      </c>
      <c r="D5145" s="3" t="s">
        <v>447</v>
      </c>
      <c r="E5145" s="3" t="s">
        <v>6</v>
      </c>
      <c r="F5145" s="3" t="str">
        <f t="shared" si="80"/>
        <v>Retail</v>
      </c>
      <c r="G5145" s="3">
        <v>3</v>
      </c>
      <c r="H5145" s="57"/>
    </row>
    <row r="5146" spans="1:8">
      <c r="A5146" s="57"/>
      <c r="B5146" s="57"/>
      <c r="C5146" s="176">
        <v>42345.461799999997</v>
      </c>
      <c r="D5146" s="3" t="s">
        <v>445</v>
      </c>
      <c r="E5146" s="3" t="s">
        <v>112</v>
      </c>
      <c r="F5146" s="3" t="str">
        <f t="shared" si="80"/>
        <v>Wholesale</v>
      </c>
      <c r="G5146" s="3">
        <v>42</v>
      </c>
      <c r="H5146" s="57"/>
    </row>
    <row r="5147" spans="1:8">
      <c r="A5147" s="57"/>
      <c r="B5147" s="57"/>
      <c r="C5147" s="176">
        <v>42228.527800000003</v>
      </c>
      <c r="D5147" s="3" t="s">
        <v>446</v>
      </c>
      <c r="E5147" s="3" t="s">
        <v>453</v>
      </c>
      <c r="F5147" s="3" t="str">
        <f t="shared" si="80"/>
        <v>Retail</v>
      </c>
      <c r="G5147" s="3">
        <v>2</v>
      </c>
      <c r="H5147" s="57"/>
    </row>
    <row r="5148" spans="1:8">
      <c r="A5148" s="57"/>
      <c r="B5148" s="57"/>
      <c r="C5148" s="176">
        <v>42193.229899999998</v>
      </c>
      <c r="D5148" s="3" t="s">
        <v>445</v>
      </c>
      <c r="E5148" s="3" t="s">
        <v>8</v>
      </c>
      <c r="F5148" s="3" t="str">
        <f t="shared" si="80"/>
        <v>Wholesale</v>
      </c>
      <c r="G5148" s="3">
        <v>32</v>
      </c>
      <c r="H5148" s="57"/>
    </row>
    <row r="5149" spans="1:8">
      <c r="A5149" s="57"/>
      <c r="B5149" s="57"/>
      <c r="C5149" s="176">
        <v>42282.120799999997</v>
      </c>
      <c r="D5149" s="3" t="s">
        <v>447</v>
      </c>
      <c r="E5149" s="3" t="s">
        <v>452</v>
      </c>
      <c r="F5149" s="3" t="str">
        <f t="shared" si="80"/>
        <v>Retail</v>
      </c>
      <c r="G5149" s="3">
        <v>2</v>
      </c>
      <c r="H5149" s="57"/>
    </row>
    <row r="5150" spans="1:8">
      <c r="A5150" s="57"/>
      <c r="B5150" s="57"/>
      <c r="C5150" s="176">
        <v>42240.554900000003</v>
      </c>
      <c r="D5150" s="3" t="s">
        <v>449</v>
      </c>
      <c r="E5150" s="3" t="s">
        <v>453</v>
      </c>
      <c r="F5150" s="3" t="str">
        <f t="shared" si="80"/>
        <v>Retail</v>
      </c>
      <c r="G5150" s="3">
        <v>5</v>
      </c>
      <c r="H5150" s="57"/>
    </row>
    <row r="5151" spans="1:8">
      <c r="A5151" s="57"/>
      <c r="B5151" s="57"/>
      <c r="C5151" s="176">
        <v>42208.757599999997</v>
      </c>
      <c r="D5151" s="3" t="s">
        <v>445</v>
      </c>
      <c r="E5151" s="3" t="s">
        <v>10</v>
      </c>
      <c r="F5151" s="3" t="str">
        <f t="shared" si="80"/>
        <v>Retail</v>
      </c>
      <c r="G5151" s="3">
        <v>2</v>
      </c>
      <c r="H5151" s="57"/>
    </row>
    <row r="5152" spans="1:8">
      <c r="A5152" s="57"/>
      <c r="B5152" s="57"/>
      <c r="C5152" s="176">
        <v>41985.810400000002</v>
      </c>
      <c r="D5152" s="3" t="s">
        <v>445</v>
      </c>
      <c r="E5152" s="3" t="s">
        <v>8</v>
      </c>
      <c r="F5152" s="3" t="str">
        <f t="shared" si="80"/>
        <v>Wholesale</v>
      </c>
      <c r="G5152" s="3">
        <v>28</v>
      </c>
      <c r="H5152" s="57"/>
    </row>
    <row r="5153" spans="1:8">
      <c r="A5153" s="57"/>
      <c r="B5153" s="57"/>
      <c r="C5153" s="176">
        <v>41981.103499999997</v>
      </c>
      <c r="D5153" s="3" t="s">
        <v>447</v>
      </c>
      <c r="E5153" s="3" t="s">
        <v>452</v>
      </c>
      <c r="F5153" s="3" t="str">
        <f t="shared" si="80"/>
        <v>Wholesale</v>
      </c>
      <c r="G5153" s="3">
        <v>41</v>
      </c>
      <c r="H5153" s="57"/>
    </row>
    <row r="5154" spans="1:8">
      <c r="A5154" s="57"/>
      <c r="B5154" s="57"/>
      <c r="C5154" s="176">
        <v>42348.492400000003</v>
      </c>
      <c r="D5154" s="3" t="s">
        <v>445</v>
      </c>
      <c r="E5154" s="3" t="s">
        <v>460</v>
      </c>
      <c r="F5154" s="3" t="str">
        <f t="shared" si="80"/>
        <v>Retail</v>
      </c>
      <c r="G5154" s="3">
        <v>1</v>
      </c>
      <c r="H5154" s="57"/>
    </row>
    <row r="5155" spans="1:8">
      <c r="A5155" s="57"/>
      <c r="B5155" s="57"/>
      <c r="C5155" s="176">
        <v>42250.4882</v>
      </c>
      <c r="D5155" s="3" t="s">
        <v>445</v>
      </c>
      <c r="E5155" s="3" t="s">
        <v>10</v>
      </c>
      <c r="F5155" s="3" t="str">
        <f t="shared" si="80"/>
        <v>Retail</v>
      </c>
      <c r="G5155" s="3">
        <v>7</v>
      </c>
      <c r="H5155" s="57"/>
    </row>
    <row r="5156" spans="1:8">
      <c r="A5156" s="57"/>
      <c r="B5156" s="57"/>
      <c r="C5156" s="176">
        <v>42332.656900000002</v>
      </c>
      <c r="D5156" s="3" t="s">
        <v>446</v>
      </c>
      <c r="E5156" s="3" t="s">
        <v>453</v>
      </c>
      <c r="F5156" s="3" t="str">
        <f t="shared" si="80"/>
        <v>Retail</v>
      </c>
      <c r="G5156" s="3">
        <v>2</v>
      </c>
      <c r="H5156" s="57"/>
    </row>
    <row r="5157" spans="1:8">
      <c r="A5157" s="57"/>
      <c r="B5157" s="57"/>
      <c r="C5157" s="176">
        <v>42325.554199999999</v>
      </c>
      <c r="D5157" s="3" t="s">
        <v>447</v>
      </c>
      <c r="E5157" s="3" t="s">
        <v>453</v>
      </c>
      <c r="F5157" s="3" t="str">
        <f t="shared" si="80"/>
        <v>Retail</v>
      </c>
      <c r="G5157" s="3">
        <v>6</v>
      </c>
      <c r="H5157" s="57"/>
    </row>
    <row r="5158" spans="1:8">
      <c r="A5158" s="57"/>
      <c r="B5158" s="57"/>
      <c r="C5158" s="176">
        <v>41986.5556</v>
      </c>
      <c r="D5158" s="3" t="s">
        <v>447</v>
      </c>
      <c r="E5158" s="3" t="s">
        <v>112</v>
      </c>
      <c r="F5158" s="3" t="str">
        <f t="shared" si="80"/>
        <v>Retail</v>
      </c>
      <c r="G5158" s="3">
        <v>3</v>
      </c>
      <c r="H5158" s="57"/>
    </row>
    <row r="5159" spans="1:8">
      <c r="A5159" s="57"/>
      <c r="B5159" s="57"/>
      <c r="C5159" s="176">
        <v>42152.441700000003</v>
      </c>
      <c r="D5159" s="3" t="s">
        <v>447</v>
      </c>
      <c r="E5159" s="3" t="s">
        <v>7</v>
      </c>
      <c r="F5159" s="3" t="str">
        <f t="shared" si="80"/>
        <v>Wholesale</v>
      </c>
      <c r="G5159" s="3">
        <v>33</v>
      </c>
      <c r="H5159" s="57"/>
    </row>
    <row r="5160" spans="1:8">
      <c r="A5160" s="57"/>
      <c r="B5160" s="57"/>
      <c r="C5160" s="176">
        <v>42071.123599999999</v>
      </c>
      <c r="D5160" s="3" t="s">
        <v>446</v>
      </c>
      <c r="E5160" s="3" t="s">
        <v>10</v>
      </c>
      <c r="F5160" s="3" t="str">
        <f t="shared" si="80"/>
        <v>Retail</v>
      </c>
      <c r="G5160" s="3">
        <v>3</v>
      </c>
      <c r="H5160" s="57"/>
    </row>
    <row r="5161" spans="1:8">
      <c r="A5161" s="57"/>
      <c r="B5161" s="57"/>
      <c r="C5161" s="176">
        <v>42265.474300000002</v>
      </c>
      <c r="D5161" s="3" t="s">
        <v>446</v>
      </c>
      <c r="E5161" s="3" t="s">
        <v>452</v>
      </c>
      <c r="F5161" s="3" t="str">
        <f t="shared" si="80"/>
        <v>Retail</v>
      </c>
      <c r="G5161" s="3">
        <v>2</v>
      </c>
      <c r="H5161" s="57"/>
    </row>
    <row r="5162" spans="1:8">
      <c r="A5162" s="57"/>
      <c r="B5162" s="57"/>
      <c r="C5162" s="176">
        <v>42173.171499999997</v>
      </c>
      <c r="D5162" s="3" t="s">
        <v>449</v>
      </c>
      <c r="E5162" s="3" t="s">
        <v>453</v>
      </c>
      <c r="F5162" s="3" t="str">
        <f t="shared" si="80"/>
        <v>Retail</v>
      </c>
      <c r="G5162" s="3">
        <v>2</v>
      </c>
      <c r="H5162" s="57"/>
    </row>
    <row r="5163" spans="1:8">
      <c r="A5163" s="57"/>
      <c r="B5163" s="57"/>
      <c r="C5163" s="176">
        <v>42340.508300000001</v>
      </c>
      <c r="D5163" s="3" t="s">
        <v>445</v>
      </c>
      <c r="E5163" s="3" t="s">
        <v>451</v>
      </c>
      <c r="F5163" s="3" t="str">
        <f t="shared" si="80"/>
        <v>Retail</v>
      </c>
      <c r="G5163" s="3">
        <v>9</v>
      </c>
      <c r="H5163" s="57"/>
    </row>
    <row r="5164" spans="1:8">
      <c r="A5164" s="57"/>
      <c r="B5164" s="57"/>
      <c r="C5164" s="176">
        <v>42170.487500000003</v>
      </c>
      <c r="D5164" s="3" t="s">
        <v>445</v>
      </c>
      <c r="E5164" s="3" t="s">
        <v>458</v>
      </c>
      <c r="F5164" s="3" t="str">
        <f t="shared" si="80"/>
        <v>Retail</v>
      </c>
      <c r="G5164" s="3">
        <v>4</v>
      </c>
      <c r="H5164" s="57"/>
    </row>
    <row r="5165" spans="1:8">
      <c r="A5165" s="57"/>
      <c r="B5165" s="57"/>
      <c r="C5165" s="176">
        <v>42291.168799999999</v>
      </c>
      <c r="D5165" s="3" t="s">
        <v>446</v>
      </c>
      <c r="E5165" s="3" t="s">
        <v>457</v>
      </c>
      <c r="F5165" s="3" t="str">
        <f t="shared" si="80"/>
        <v>Retail</v>
      </c>
      <c r="G5165" s="3">
        <v>2</v>
      </c>
      <c r="H5165" s="57"/>
    </row>
    <row r="5166" spans="1:8">
      <c r="A5166" s="57"/>
      <c r="B5166" s="57"/>
      <c r="C5166" s="176">
        <v>42356.223599999998</v>
      </c>
      <c r="D5166" s="3" t="s">
        <v>445</v>
      </c>
      <c r="E5166" s="3" t="s">
        <v>453</v>
      </c>
      <c r="F5166" s="3" t="str">
        <f t="shared" si="80"/>
        <v>Wholesale</v>
      </c>
      <c r="G5166" s="3">
        <v>26</v>
      </c>
      <c r="H5166" s="57"/>
    </row>
    <row r="5167" spans="1:8">
      <c r="A5167" s="57"/>
      <c r="B5167" s="57"/>
      <c r="C5167" s="176">
        <v>42081.6181</v>
      </c>
      <c r="D5167" s="3" t="s">
        <v>445</v>
      </c>
      <c r="E5167" s="3" t="s">
        <v>452</v>
      </c>
      <c r="F5167" s="3" t="str">
        <f t="shared" si="80"/>
        <v>Wholesale</v>
      </c>
      <c r="G5167" s="3">
        <v>116</v>
      </c>
      <c r="H5167" s="57"/>
    </row>
    <row r="5168" spans="1:8">
      <c r="A5168" s="57"/>
      <c r="B5168" s="57"/>
      <c r="C5168" s="176">
        <v>42223.147199999999</v>
      </c>
      <c r="D5168" s="3" t="s">
        <v>445</v>
      </c>
      <c r="E5168" s="3" t="s">
        <v>6</v>
      </c>
      <c r="F5168" s="3" t="str">
        <f t="shared" si="80"/>
        <v>Retail</v>
      </c>
      <c r="G5168" s="3">
        <v>9</v>
      </c>
      <c r="H5168" s="57"/>
    </row>
    <row r="5169" spans="1:8">
      <c r="A5169" s="57"/>
      <c r="B5169" s="57"/>
      <c r="C5169" s="176">
        <v>42099.492400000003</v>
      </c>
      <c r="D5169" s="3" t="s">
        <v>445</v>
      </c>
      <c r="E5169" s="3" t="s">
        <v>7</v>
      </c>
      <c r="F5169" s="3" t="str">
        <f t="shared" si="80"/>
        <v>Wholesale</v>
      </c>
      <c r="G5169" s="3">
        <v>57</v>
      </c>
      <c r="H5169" s="57"/>
    </row>
    <row r="5170" spans="1:8">
      <c r="A5170" s="57"/>
      <c r="B5170" s="57"/>
      <c r="C5170" s="176">
        <v>41982.097900000001</v>
      </c>
      <c r="D5170" s="3" t="s">
        <v>445</v>
      </c>
      <c r="E5170" s="3" t="s">
        <v>7</v>
      </c>
      <c r="F5170" s="3" t="str">
        <f t="shared" si="80"/>
        <v>Wholesale</v>
      </c>
      <c r="G5170" s="3">
        <v>67</v>
      </c>
      <c r="H5170" s="57"/>
    </row>
    <row r="5171" spans="1:8">
      <c r="A5171" s="57"/>
      <c r="B5171" s="57"/>
      <c r="C5171" s="176">
        <v>42242.8125</v>
      </c>
      <c r="D5171" s="3" t="s">
        <v>445</v>
      </c>
      <c r="E5171" s="3" t="s">
        <v>453</v>
      </c>
      <c r="F5171" s="3" t="str">
        <f t="shared" si="80"/>
        <v>Wholesale</v>
      </c>
      <c r="G5171" s="3">
        <v>72</v>
      </c>
      <c r="H5171" s="57"/>
    </row>
    <row r="5172" spans="1:8">
      <c r="A5172" s="57"/>
      <c r="B5172" s="57"/>
      <c r="C5172" s="176">
        <v>42207.809000000001</v>
      </c>
      <c r="D5172" s="3" t="s">
        <v>445</v>
      </c>
      <c r="E5172" s="3" t="s">
        <v>10</v>
      </c>
      <c r="F5172" s="3" t="str">
        <f t="shared" si="80"/>
        <v>Wholesale</v>
      </c>
      <c r="G5172" s="3">
        <v>36</v>
      </c>
      <c r="H5172" s="57"/>
    </row>
    <row r="5173" spans="1:8">
      <c r="A5173" s="57"/>
      <c r="B5173" s="57"/>
      <c r="C5173" s="176">
        <v>42354.142399999997</v>
      </c>
      <c r="D5173" s="3" t="s">
        <v>446</v>
      </c>
      <c r="E5173" s="3" t="s">
        <v>452</v>
      </c>
      <c r="F5173" s="3" t="str">
        <f t="shared" si="80"/>
        <v>Wholesale</v>
      </c>
      <c r="G5173" s="3">
        <v>68</v>
      </c>
      <c r="H5173" s="57"/>
    </row>
    <row r="5174" spans="1:8">
      <c r="A5174" s="57"/>
      <c r="B5174" s="57"/>
      <c r="C5174" s="176">
        <v>42123.446499999998</v>
      </c>
      <c r="D5174" s="3" t="s">
        <v>445</v>
      </c>
      <c r="E5174" s="3" t="s">
        <v>453</v>
      </c>
      <c r="F5174" s="3" t="str">
        <f t="shared" si="80"/>
        <v>Retail</v>
      </c>
      <c r="G5174" s="3">
        <v>1</v>
      </c>
      <c r="H5174" s="57"/>
    </row>
    <row r="5175" spans="1:8">
      <c r="A5175" s="57"/>
      <c r="B5175" s="57"/>
      <c r="C5175" s="176">
        <v>41985.535400000001</v>
      </c>
      <c r="D5175" s="3" t="s">
        <v>446</v>
      </c>
      <c r="E5175" s="3" t="s">
        <v>453</v>
      </c>
      <c r="F5175" s="3" t="str">
        <f t="shared" si="80"/>
        <v>Wholesale</v>
      </c>
      <c r="G5175" s="3">
        <v>37</v>
      </c>
      <c r="H5175" s="57"/>
    </row>
    <row r="5176" spans="1:8">
      <c r="A5176" s="57"/>
      <c r="B5176" s="57"/>
      <c r="C5176" s="176">
        <v>42344.539599999996</v>
      </c>
      <c r="D5176" s="3" t="s">
        <v>447</v>
      </c>
      <c r="E5176" s="3" t="s">
        <v>452</v>
      </c>
      <c r="F5176" s="3" t="str">
        <f t="shared" si="80"/>
        <v>Retail</v>
      </c>
      <c r="G5176" s="3">
        <v>5</v>
      </c>
      <c r="H5176" s="57"/>
    </row>
    <row r="5177" spans="1:8">
      <c r="A5177" s="57"/>
      <c r="B5177" s="57"/>
      <c r="C5177" s="176">
        <v>42343.883300000001</v>
      </c>
      <c r="D5177" s="3" t="s">
        <v>447</v>
      </c>
      <c r="E5177" s="3" t="s">
        <v>453</v>
      </c>
      <c r="F5177" s="3" t="str">
        <f t="shared" si="80"/>
        <v>Wholesale</v>
      </c>
      <c r="G5177" s="3">
        <v>58</v>
      </c>
      <c r="H5177" s="57"/>
    </row>
    <row r="5178" spans="1:8">
      <c r="A5178" s="57"/>
      <c r="B5178" s="57"/>
      <c r="C5178" s="176">
        <v>42343.380599999997</v>
      </c>
      <c r="D5178" s="3" t="s">
        <v>447</v>
      </c>
      <c r="E5178" s="3" t="s">
        <v>453</v>
      </c>
      <c r="F5178" s="3" t="str">
        <f t="shared" si="80"/>
        <v>Wholesale</v>
      </c>
      <c r="G5178" s="3">
        <v>34</v>
      </c>
      <c r="H5178" s="57"/>
    </row>
    <row r="5179" spans="1:8">
      <c r="A5179" s="57"/>
      <c r="B5179" s="57"/>
      <c r="C5179" s="176">
        <v>41981.548600000002</v>
      </c>
      <c r="D5179" s="3" t="s">
        <v>449</v>
      </c>
      <c r="E5179" s="3" t="s">
        <v>8</v>
      </c>
      <c r="F5179" s="3" t="str">
        <f t="shared" si="80"/>
        <v>Retail</v>
      </c>
      <c r="G5179" s="3">
        <v>9</v>
      </c>
      <c r="H5179" s="57"/>
    </row>
    <row r="5180" spans="1:8">
      <c r="A5180" s="57"/>
      <c r="B5180" s="57"/>
      <c r="C5180" s="176">
        <v>42268.494400000003</v>
      </c>
      <c r="D5180" s="3" t="s">
        <v>447</v>
      </c>
      <c r="E5180" s="3" t="s">
        <v>6</v>
      </c>
      <c r="F5180" s="3" t="str">
        <f t="shared" si="80"/>
        <v>Wholesale</v>
      </c>
      <c r="G5180" s="3">
        <v>63</v>
      </c>
      <c r="H5180" s="57"/>
    </row>
    <row r="5181" spans="1:8">
      <c r="A5181" s="57"/>
      <c r="B5181" s="57"/>
      <c r="C5181" s="176">
        <v>41986.505599999997</v>
      </c>
      <c r="D5181" s="3" t="s">
        <v>446</v>
      </c>
      <c r="E5181" s="3" t="s">
        <v>452</v>
      </c>
      <c r="F5181" s="3" t="str">
        <f t="shared" si="80"/>
        <v>Retail</v>
      </c>
      <c r="G5181" s="3">
        <v>6</v>
      </c>
      <c r="H5181" s="57"/>
    </row>
    <row r="5182" spans="1:8">
      <c r="A5182" s="57"/>
      <c r="B5182" s="57"/>
      <c r="C5182" s="176">
        <v>42165.525000000001</v>
      </c>
      <c r="D5182" s="3" t="s">
        <v>446</v>
      </c>
      <c r="E5182" s="3" t="s">
        <v>6</v>
      </c>
      <c r="F5182" s="3" t="str">
        <f t="shared" si="80"/>
        <v>Retail</v>
      </c>
      <c r="G5182" s="3">
        <v>4</v>
      </c>
      <c r="H5182" s="57"/>
    </row>
    <row r="5183" spans="1:8">
      <c r="A5183" s="57"/>
      <c r="B5183" s="57"/>
      <c r="C5183" s="176">
        <v>42363.072200000002</v>
      </c>
      <c r="D5183" s="3" t="s">
        <v>445</v>
      </c>
      <c r="E5183" s="3" t="s">
        <v>312</v>
      </c>
      <c r="F5183" s="3" t="str">
        <f t="shared" si="80"/>
        <v>Wholesale</v>
      </c>
      <c r="G5183" s="3">
        <v>19</v>
      </c>
      <c r="H5183" s="57"/>
    </row>
    <row r="5184" spans="1:8">
      <c r="A5184" s="57"/>
      <c r="B5184" s="57"/>
      <c r="C5184" s="176">
        <v>42355.7215</v>
      </c>
      <c r="D5184" s="3" t="s">
        <v>447</v>
      </c>
      <c r="E5184" s="3" t="s">
        <v>7</v>
      </c>
      <c r="F5184" s="3" t="str">
        <f t="shared" si="80"/>
        <v>Retail</v>
      </c>
      <c r="G5184" s="3">
        <v>7</v>
      </c>
      <c r="H5184" s="57"/>
    </row>
    <row r="5185" spans="1:8">
      <c r="A5185" s="57"/>
      <c r="B5185" s="57"/>
      <c r="C5185" s="176">
        <v>41986.506300000001</v>
      </c>
      <c r="D5185" s="3" t="s">
        <v>446</v>
      </c>
      <c r="E5185" s="3" t="s">
        <v>453</v>
      </c>
      <c r="F5185" s="3" t="str">
        <f t="shared" si="80"/>
        <v>Wholesale</v>
      </c>
      <c r="G5185" s="3">
        <v>31</v>
      </c>
      <c r="H5185" s="57"/>
    </row>
    <row r="5186" spans="1:8">
      <c r="A5186" s="57"/>
      <c r="B5186" s="57"/>
      <c r="C5186" s="176">
        <v>42108.722900000001</v>
      </c>
      <c r="D5186" s="3" t="s">
        <v>445</v>
      </c>
      <c r="E5186" s="3" t="s">
        <v>452</v>
      </c>
      <c r="F5186" s="3" t="str">
        <f t="shared" si="80"/>
        <v>Wholesale</v>
      </c>
      <c r="G5186" s="3">
        <v>24</v>
      </c>
      <c r="H5186" s="57"/>
    </row>
    <row r="5187" spans="1:8">
      <c r="A5187" s="57"/>
      <c r="B5187" s="57"/>
      <c r="C5187" s="176">
        <v>42184.752800000002</v>
      </c>
      <c r="D5187" s="3" t="s">
        <v>445</v>
      </c>
      <c r="E5187" s="3" t="s">
        <v>460</v>
      </c>
      <c r="F5187" s="3" t="str">
        <f t="shared" si="80"/>
        <v>Retail</v>
      </c>
      <c r="G5187" s="3">
        <v>3</v>
      </c>
      <c r="H5187" s="57"/>
    </row>
    <row r="5188" spans="1:8">
      <c r="A5188" s="57"/>
      <c r="B5188" s="57"/>
      <c r="C5188" s="176">
        <v>42169.178500000002</v>
      </c>
      <c r="D5188" s="3" t="s">
        <v>445</v>
      </c>
      <c r="E5188" s="3" t="s">
        <v>110</v>
      </c>
      <c r="F5188" s="3" t="str">
        <f t="shared" si="80"/>
        <v>Retail</v>
      </c>
      <c r="G5188" s="3">
        <v>2</v>
      </c>
      <c r="H5188" s="57"/>
    </row>
    <row r="5189" spans="1:8">
      <c r="A5189" s="57"/>
      <c r="B5189" s="57"/>
      <c r="C5189" s="176">
        <v>41984.638200000001</v>
      </c>
      <c r="D5189" s="3" t="s">
        <v>445</v>
      </c>
      <c r="E5189" s="3" t="s">
        <v>9</v>
      </c>
      <c r="F5189" s="3" t="str">
        <f t="shared" si="80"/>
        <v>Retail</v>
      </c>
      <c r="G5189" s="3">
        <v>9</v>
      </c>
      <c r="H5189" s="57"/>
    </row>
    <row r="5190" spans="1:8">
      <c r="A5190" s="57"/>
      <c r="B5190" s="57"/>
      <c r="C5190" s="176">
        <v>42350.797200000001</v>
      </c>
      <c r="D5190" s="3" t="s">
        <v>445</v>
      </c>
      <c r="E5190" s="3" t="s">
        <v>112</v>
      </c>
      <c r="F5190" s="3" t="str">
        <f t="shared" si="80"/>
        <v>Retail</v>
      </c>
      <c r="G5190" s="3">
        <v>1</v>
      </c>
      <c r="H5190" s="57"/>
    </row>
    <row r="5191" spans="1:8">
      <c r="A5191" s="57"/>
      <c r="B5191" s="57"/>
      <c r="C5191" s="176">
        <v>42169.789599999996</v>
      </c>
      <c r="D5191" s="3" t="s">
        <v>446</v>
      </c>
      <c r="E5191" s="3" t="s">
        <v>6</v>
      </c>
      <c r="F5191" s="3" t="str">
        <f t="shared" si="80"/>
        <v>Retail</v>
      </c>
      <c r="G5191" s="3">
        <v>2</v>
      </c>
      <c r="H5191" s="57"/>
    </row>
    <row r="5192" spans="1:8">
      <c r="A5192" s="57"/>
      <c r="B5192" s="57"/>
      <c r="C5192" s="176">
        <v>42121.097199999997</v>
      </c>
      <c r="D5192" s="3" t="s">
        <v>447</v>
      </c>
      <c r="E5192" s="3" t="s">
        <v>10</v>
      </c>
      <c r="F5192" s="3" t="str">
        <f t="shared" si="80"/>
        <v>Wholesale</v>
      </c>
      <c r="G5192" s="3">
        <v>28</v>
      </c>
      <c r="H5192" s="57"/>
    </row>
    <row r="5193" spans="1:8">
      <c r="A5193" s="57"/>
      <c r="B5193" s="57"/>
      <c r="C5193" s="176">
        <v>41987.019399999997</v>
      </c>
      <c r="D5193" s="3" t="s">
        <v>447</v>
      </c>
      <c r="E5193" s="3" t="s">
        <v>8</v>
      </c>
      <c r="F5193" s="3" t="str">
        <f t="shared" si="80"/>
        <v>Retail</v>
      </c>
      <c r="G5193" s="3">
        <v>3</v>
      </c>
      <c r="H5193" s="57"/>
    </row>
    <row r="5194" spans="1:8">
      <c r="A5194" s="57"/>
      <c r="B5194" s="57"/>
      <c r="C5194" s="176">
        <v>41982.560400000002</v>
      </c>
      <c r="D5194" s="3" t="s">
        <v>447</v>
      </c>
      <c r="E5194" s="3" t="s">
        <v>453</v>
      </c>
      <c r="F5194" s="3" t="str">
        <f t="shared" ref="F5194:F5257" si="81">IF(G5194&lt;10,"Retail","Wholesale")</f>
        <v>Wholesale</v>
      </c>
      <c r="G5194" s="3">
        <v>47</v>
      </c>
      <c r="H5194" s="57"/>
    </row>
    <row r="5195" spans="1:8">
      <c r="A5195" s="57"/>
      <c r="B5195" s="57"/>
      <c r="C5195" s="176">
        <v>42332.128499999999</v>
      </c>
      <c r="D5195" s="3" t="s">
        <v>447</v>
      </c>
      <c r="E5195" s="3" t="s">
        <v>110</v>
      </c>
      <c r="F5195" s="3" t="str">
        <f t="shared" si="81"/>
        <v>Retail</v>
      </c>
      <c r="G5195" s="3">
        <v>1</v>
      </c>
      <c r="H5195" s="57"/>
    </row>
    <row r="5196" spans="1:8">
      <c r="A5196" s="57"/>
      <c r="B5196" s="57"/>
      <c r="C5196" s="176">
        <v>42348.111799999999</v>
      </c>
      <c r="D5196" s="3" t="s">
        <v>447</v>
      </c>
      <c r="E5196" s="3" t="s">
        <v>7</v>
      </c>
      <c r="F5196" s="3" t="str">
        <f t="shared" si="81"/>
        <v>Wholesale</v>
      </c>
      <c r="G5196" s="3">
        <v>36</v>
      </c>
      <c r="H5196" s="57"/>
    </row>
    <row r="5197" spans="1:8">
      <c r="A5197" s="57"/>
      <c r="B5197" s="57"/>
      <c r="C5197" s="176">
        <v>42014.097199999997</v>
      </c>
      <c r="D5197" s="3" t="s">
        <v>445</v>
      </c>
      <c r="E5197" s="3" t="s">
        <v>6</v>
      </c>
      <c r="F5197" s="3" t="str">
        <f t="shared" si="81"/>
        <v>Retail</v>
      </c>
      <c r="G5197" s="3">
        <v>7</v>
      </c>
      <c r="H5197" s="57"/>
    </row>
    <row r="5198" spans="1:8">
      <c r="A5198" s="57"/>
      <c r="B5198" s="57"/>
      <c r="C5198" s="176">
        <v>41984.797899999998</v>
      </c>
      <c r="D5198" s="3" t="s">
        <v>449</v>
      </c>
      <c r="E5198" s="3" t="s">
        <v>456</v>
      </c>
      <c r="F5198" s="3" t="str">
        <f t="shared" si="81"/>
        <v>Retail</v>
      </c>
      <c r="G5198" s="3">
        <v>2</v>
      </c>
      <c r="H5198" s="57"/>
    </row>
    <row r="5199" spans="1:8">
      <c r="A5199" s="57"/>
      <c r="B5199" s="57"/>
      <c r="C5199" s="176">
        <v>42359.209000000003</v>
      </c>
      <c r="D5199" s="3" t="s">
        <v>445</v>
      </c>
      <c r="E5199" s="3" t="s">
        <v>6</v>
      </c>
      <c r="F5199" s="3" t="str">
        <f t="shared" si="81"/>
        <v>Retail</v>
      </c>
      <c r="G5199" s="3">
        <v>7</v>
      </c>
      <c r="H5199" s="57"/>
    </row>
    <row r="5200" spans="1:8">
      <c r="A5200" s="57"/>
      <c r="B5200" s="57"/>
      <c r="C5200" s="176">
        <v>42359.543100000003</v>
      </c>
      <c r="D5200" s="3" t="s">
        <v>445</v>
      </c>
      <c r="E5200" s="3" t="s">
        <v>453</v>
      </c>
      <c r="F5200" s="3" t="str">
        <f t="shared" si="81"/>
        <v>Retail</v>
      </c>
      <c r="G5200" s="3">
        <v>5</v>
      </c>
      <c r="H5200" s="57"/>
    </row>
    <row r="5201" spans="1:8">
      <c r="A5201" s="57"/>
      <c r="B5201" s="57"/>
      <c r="C5201" s="176">
        <v>42169.486799999999</v>
      </c>
      <c r="D5201" s="3" t="s">
        <v>445</v>
      </c>
      <c r="E5201" s="3" t="s">
        <v>453</v>
      </c>
      <c r="F5201" s="3" t="str">
        <f t="shared" si="81"/>
        <v>Retail</v>
      </c>
      <c r="G5201" s="3">
        <v>1</v>
      </c>
      <c r="H5201" s="57"/>
    </row>
    <row r="5202" spans="1:8">
      <c r="A5202" s="57"/>
      <c r="B5202" s="57"/>
      <c r="C5202" s="176">
        <v>42157.704899999997</v>
      </c>
      <c r="D5202" s="3" t="s">
        <v>447</v>
      </c>
      <c r="E5202" s="3" t="s">
        <v>453</v>
      </c>
      <c r="F5202" s="3" t="str">
        <f t="shared" si="81"/>
        <v>Retail</v>
      </c>
      <c r="G5202" s="3">
        <v>6</v>
      </c>
      <c r="H5202" s="57"/>
    </row>
    <row r="5203" spans="1:8">
      <c r="A5203" s="57"/>
      <c r="B5203" s="57"/>
      <c r="C5203" s="176">
        <v>42192.480600000003</v>
      </c>
      <c r="D5203" s="3" t="s">
        <v>446</v>
      </c>
      <c r="E5203" s="3" t="s">
        <v>453</v>
      </c>
      <c r="F5203" s="3" t="str">
        <f t="shared" si="81"/>
        <v>Wholesale</v>
      </c>
      <c r="G5203" s="3">
        <v>48</v>
      </c>
      <c r="H5203" s="57"/>
    </row>
    <row r="5204" spans="1:8">
      <c r="A5204" s="57"/>
      <c r="B5204" s="57"/>
      <c r="C5204" s="176">
        <v>42198.929199999999</v>
      </c>
      <c r="D5204" s="3" t="s">
        <v>447</v>
      </c>
      <c r="E5204" s="3" t="s">
        <v>453</v>
      </c>
      <c r="F5204" s="3" t="str">
        <f t="shared" si="81"/>
        <v>Retail</v>
      </c>
      <c r="G5204" s="3">
        <v>2</v>
      </c>
      <c r="H5204" s="57"/>
    </row>
    <row r="5205" spans="1:8">
      <c r="A5205" s="57"/>
      <c r="B5205" s="57"/>
      <c r="C5205" s="176">
        <v>42177.5743</v>
      </c>
      <c r="D5205" s="3" t="s">
        <v>445</v>
      </c>
      <c r="E5205" s="3" t="s">
        <v>10</v>
      </c>
      <c r="F5205" s="3" t="str">
        <f t="shared" si="81"/>
        <v>Retail</v>
      </c>
      <c r="G5205" s="3">
        <v>1</v>
      </c>
      <c r="H5205" s="57"/>
    </row>
    <row r="5206" spans="1:8">
      <c r="A5206" s="57"/>
      <c r="B5206" s="57"/>
      <c r="C5206" s="176">
        <v>42352.671499999997</v>
      </c>
      <c r="D5206" s="3" t="s">
        <v>445</v>
      </c>
      <c r="E5206" s="3" t="s">
        <v>112</v>
      </c>
      <c r="F5206" s="3" t="str">
        <f t="shared" si="81"/>
        <v>Retail</v>
      </c>
      <c r="G5206" s="3">
        <v>3</v>
      </c>
      <c r="H5206" s="57"/>
    </row>
    <row r="5207" spans="1:8">
      <c r="A5207" s="57"/>
      <c r="B5207" s="57"/>
      <c r="C5207" s="176">
        <v>42357.156900000002</v>
      </c>
      <c r="D5207" s="3" t="s">
        <v>445</v>
      </c>
      <c r="E5207" s="3" t="s">
        <v>312</v>
      </c>
      <c r="F5207" s="3" t="str">
        <f t="shared" si="81"/>
        <v>Retail</v>
      </c>
      <c r="G5207" s="3">
        <v>6</v>
      </c>
      <c r="H5207" s="57"/>
    </row>
    <row r="5208" spans="1:8">
      <c r="A5208" s="57"/>
      <c r="B5208" s="57"/>
      <c r="C5208" s="176">
        <v>42106.121500000001</v>
      </c>
      <c r="D5208" s="3" t="s">
        <v>446</v>
      </c>
      <c r="E5208" s="3" t="s">
        <v>453</v>
      </c>
      <c r="F5208" s="3" t="str">
        <f t="shared" si="81"/>
        <v>Wholesale</v>
      </c>
      <c r="G5208" s="3">
        <v>114</v>
      </c>
      <c r="H5208" s="57"/>
    </row>
    <row r="5209" spans="1:8">
      <c r="A5209" s="57"/>
      <c r="B5209" s="57"/>
      <c r="C5209" s="176">
        <v>42236.095099999999</v>
      </c>
      <c r="D5209" s="3" t="s">
        <v>449</v>
      </c>
      <c r="E5209" s="3" t="s">
        <v>454</v>
      </c>
      <c r="F5209" s="3" t="str">
        <f t="shared" si="81"/>
        <v>Retail</v>
      </c>
      <c r="G5209" s="3">
        <v>3</v>
      </c>
      <c r="H5209" s="57"/>
    </row>
    <row r="5210" spans="1:8">
      <c r="A5210" s="57"/>
      <c r="B5210" s="57"/>
      <c r="C5210" s="176">
        <v>42340.155599999998</v>
      </c>
      <c r="D5210" s="3" t="s">
        <v>445</v>
      </c>
      <c r="E5210" s="3" t="s">
        <v>7</v>
      </c>
      <c r="F5210" s="3" t="str">
        <f t="shared" si="81"/>
        <v>Wholesale</v>
      </c>
      <c r="G5210" s="3">
        <v>34</v>
      </c>
      <c r="H5210" s="57"/>
    </row>
    <row r="5211" spans="1:8">
      <c r="A5211" s="57"/>
      <c r="B5211" s="57"/>
      <c r="C5211" s="176">
        <v>41982.790999999997</v>
      </c>
      <c r="D5211" s="3" t="s">
        <v>445</v>
      </c>
      <c r="E5211" s="3" t="s">
        <v>6</v>
      </c>
      <c r="F5211" s="3" t="str">
        <f t="shared" si="81"/>
        <v>Wholesale</v>
      </c>
      <c r="G5211" s="3">
        <v>44</v>
      </c>
      <c r="H5211" s="57"/>
    </row>
    <row r="5212" spans="1:8">
      <c r="A5212" s="57"/>
      <c r="B5212" s="57"/>
      <c r="C5212" s="176">
        <v>42119.758300000001</v>
      </c>
      <c r="D5212" s="3" t="s">
        <v>445</v>
      </c>
      <c r="E5212" s="3" t="s">
        <v>8</v>
      </c>
      <c r="F5212" s="3" t="str">
        <f t="shared" si="81"/>
        <v>Wholesale</v>
      </c>
      <c r="G5212" s="3">
        <v>24</v>
      </c>
      <c r="H5212" s="57"/>
    </row>
    <row r="5213" spans="1:8">
      <c r="A5213" s="57"/>
      <c r="B5213" s="57"/>
      <c r="C5213" s="176">
        <v>42193.549299999999</v>
      </c>
      <c r="D5213" s="3" t="s">
        <v>449</v>
      </c>
      <c r="E5213" s="3" t="s">
        <v>10</v>
      </c>
      <c r="F5213" s="3" t="str">
        <f t="shared" si="81"/>
        <v>Wholesale</v>
      </c>
      <c r="G5213" s="3">
        <v>34</v>
      </c>
      <c r="H5213" s="57"/>
    </row>
    <row r="5214" spans="1:8">
      <c r="A5214" s="57"/>
      <c r="B5214" s="57"/>
      <c r="C5214" s="176">
        <v>42179.697200000002</v>
      </c>
      <c r="D5214" s="3" t="s">
        <v>445</v>
      </c>
      <c r="E5214" s="3" t="s">
        <v>453</v>
      </c>
      <c r="F5214" s="3" t="str">
        <f t="shared" si="81"/>
        <v>Retail</v>
      </c>
      <c r="G5214" s="3">
        <v>2</v>
      </c>
      <c r="H5214" s="57"/>
    </row>
    <row r="5215" spans="1:8">
      <c r="A5215" s="57"/>
      <c r="B5215" s="57"/>
      <c r="C5215" s="176">
        <v>42127.722900000001</v>
      </c>
      <c r="D5215" s="3" t="s">
        <v>445</v>
      </c>
      <c r="E5215" s="3" t="s">
        <v>450</v>
      </c>
      <c r="F5215" s="3" t="str">
        <f t="shared" si="81"/>
        <v>Retail</v>
      </c>
      <c r="G5215" s="3">
        <v>8</v>
      </c>
      <c r="H5215" s="57"/>
    </row>
    <row r="5216" spans="1:8">
      <c r="A5216" s="57"/>
      <c r="B5216" s="57"/>
      <c r="C5216" s="176">
        <v>42123.466</v>
      </c>
      <c r="D5216" s="3" t="s">
        <v>447</v>
      </c>
      <c r="E5216" s="3" t="s">
        <v>458</v>
      </c>
      <c r="F5216" s="3" t="str">
        <f t="shared" si="81"/>
        <v>Wholesale</v>
      </c>
      <c r="G5216" s="3">
        <v>55</v>
      </c>
      <c r="H5216" s="57"/>
    </row>
    <row r="5217" spans="1:8">
      <c r="A5217" s="57"/>
      <c r="B5217" s="57"/>
      <c r="C5217" s="176">
        <v>42167.735399999998</v>
      </c>
      <c r="D5217" s="3" t="s">
        <v>445</v>
      </c>
      <c r="E5217" s="3" t="s">
        <v>454</v>
      </c>
      <c r="F5217" s="3" t="str">
        <f t="shared" si="81"/>
        <v>Retail</v>
      </c>
      <c r="G5217" s="3">
        <v>5</v>
      </c>
      <c r="H5217" s="57"/>
    </row>
    <row r="5218" spans="1:8">
      <c r="A5218" s="57"/>
      <c r="B5218" s="57"/>
      <c r="C5218" s="176">
        <v>42336.120799999997</v>
      </c>
      <c r="D5218" s="3" t="s">
        <v>446</v>
      </c>
      <c r="E5218" s="3" t="s">
        <v>460</v>
      </c>
      <c r="F5218" s="3" t="str">
        <f t="shared" si="81"/>
        <v>Retail</v>
      </c>
      <c r="G5218" s="3">
        <v>2</v>
      </c>
      <c r="H5218" s="57"/>
    </row>
    <row r="5219" spans="1:8">
      <c r="A5219" s="57"/>
      <c r="B5219" s="57"/>
      <c r="C5219" s="176">
        <v>42012.068800000001</v>
      </c>
      <c r="D5219" s="3" t="s">
        <v>447</v>
      </c>
      <c r="E5219" s="3" t="s">
        <v>455</v>
      </c>
      <c r="F5219" s="3" t="str">
        <f t="shared" si="81"/>
        <v>Retail</v>
      </c>
      <c r="G5219" s="3">
        <v>5</v>
      </c>
      <c r="H5219" s="57"/>
    </row>
    <row r="5220" spans="1:8">
      <c r="A5220" s="57"/>
      <c r="B5220" s="57"/>
      <c r="C5220" s="176">
        <v>42157.213199999998</v>
      </c>
      <c r="D5220" s="3" t="s">
        <v>445</v>
      </c>
      <c r="E5220" s="3" t="s">
        <v>6</v>
      </c>
      <c r="F5220" s="3" t="str">
        <f t="shared" si="81"/>
        <v>Wholesale</v>
      </c>
      <c r="G5220" s="3">
        <v>33</v>
      </c>
      <c r="H5220" s="57"/>
    </row>
    <row r="5221" spans="1:8">
      <c r="A5221" s="57"/>
      <c r="B5221" s="57"/>
      <c r="C5221" s="176">
        <v>42359.195099999997</v>
      </c>
      <c r="D5221" s="3" t="s">
        <v>445</v>
      </c>
      <c r="E5221" s="3" t="s">
        <v>453</v>
      </c>
      <c r="F5221" s="3" t="str">
        <f t="shared" si="81"/>
        <v>Wholesale</v>
      </c>
      <c r="G5221" s="3">
        <v>58</v>
      </c>
      <c r="H5221" s="57"/>
    </row>
    <row r="5222" spans="1:8">
      <c r="A5222" s="57"/>
      <c r="B5222" s="57"/>
      <c r="C5222" s="176">
        <v>42236.509700000002</v>
      </c>
      <c r="D5222" s="3" t="s">
        <v>447</v>
      </c>
      <c r="E5222" s="3" t="s">
        <v>9</v>
      </c>
      <c r="F5222" s="3" t="str">
        <f t="shared" si="81"/>
        <v>Retail</v>
      </c>
      <c r="G5222" s="3">
        <v>1</v>
      </c>
      <c r="H5222" s="57"/>
    </row>
    <row r="5223" spans="1:8">
      <c r="A5223" s="57"/>
      <c r="B5223" s="57"/>
      <c r="C5223" s="176">
        <v>42345.446499999998</v>
      </c>
      <c r="D5223" s="3" t="s">
        <v>445</v>
      </c>
      <c r="E5223" s="3" t="s">
        <v>455</v>
      </c>
      <c r="F5223" s="3" t="str">
        <f t="shared" si="81"/>
        <v>Retail</v>
      </c>
      <c r="G5223" s="3">
        <v>4</v>
      </c>
      <c r="H5223" s="57"/>
    </row>
    <row r="5224" spans="1:8">
      <c r="A5224" s="57"/>
      <c r="B5224" s="57"/>
      <c r="C5224" s="176">
        <v>42203.547200000001</v>
      </c>
      <c r="D5224" s="3" t="s">
        <v>447</v>
      </c>
      <c r="E5224" s="3" t="s">
        <v>114</v>
      </c>
      <c r="F5224" s="3" t="str">
        <f t="shared" si="81"/>
        <v>Retail</v>
      </c>
      <c r="G5224" s="3">
        <v>2</v>
      </c>
      <c r="H5224" s="57"/>
    </row>
    <row r="5225" spans="1:8">
      <c r="A5225" s="57"/>
      <c r="B5225" s="57"/>
      <c r="C5225" s="176">
        <v>42234.443800000001</v>
      </c>
      <c r="D5225" s="3" t="s">
        <v>446</v>
      </c>
      <c r="E5225" s="3" t="s">
        <v>6</v>
      </c>
      <c r="F5225" s="3" t="str">
        <f t="shared" si="81"/>
        <v>Wholesale</v>
      </c>
      <c r="G5225" s="3">
        <v>36</v>
      </c>
      <c r="H5225" s="57"/>
    </row>
    <row r="5226" spans="1:8">
      <c r="A5226" s="57"/>
      <c r="B5226" s="57"/>
      <c r="C5226" s="176">
        <v>42354.488899999997</v>
      </c>
      <c r="D5226" s="3" t="s">
        <v>445</v>
      </c>
      <c r="E5226" s="3" t="s">
        <v>453</v>
      </c>
      <c r="F5226" s="3" t="str">
        <f t="shared" si="81"/>
        <v>Wholesale</v>
      </c>
      <c r="G5226" s="3">
        <v>90</v>
      </c>
      <c r="H5226" s="57"/>
    </row>
    <row r="5227" spans="1:8">
      <c r="A5227" s="57"/>
      <c r="B5227" s="57"/>
      <c r="C5227" s="176">
        <v>42043.1132</v>
      </c>
      <c r="D5227" s="3" t="s">
        <v>445</v>
      </c>
      <c r="E5227" s="3" t="s">
        <v>453</v>
      </c>
      <c r="F5227" s="3" t="str">
        <f t="shared" si="81"/>
        <v>Retail</v>
      </c>
      <c r="G5227" s="3">
        <v>2</v>
      </c>
      <c r="H5227" s="57"/>
    </row>
    <row r="5228" spans="1:8">
      <c r="A5228" s="57"/>
      <c r="B5228" s="57"/>
      <c r="C5228" s="176">
        <v>42348.470099999999</v>
      </c>
      <c r="D5228" s="3" t="s">
        <v>446</v>
      </c>
      <c r="E5228" s="3" t="s">
        <v>453</v>
      </c>
      <c r="F5228" s="3" t="str">
        <f t="shared" si="81"/>
        <v>Wholesale</v>
      </c>
      <c r="G5228" s="3">
        <v>51</v>
      </c>
      <c r="H5228" s="57"/>
    </row>
    <row r="5229" spans="1:8">
      <c r="A5229" s="57"/>
      <c r="B5229" s="57"/>
      <c r="C5229" s="176">
        <v>42251.744400000003</v>
      </c>
      <c r="D5229" s="3" t="s">
        <v>446</v>
      </c>
      <c r="E5229" s="3" t="s">
        <v>10</v>
      </c>
      <c r="F5229" s="3" t="str">
        <f t="shared" si="81"/>
        <v>Wholesale</v>
      </c>
      <c r="G5229" s="3">
        <v>38</v>
      </c>
      <c r="H5229" s="57"/>
    </row>
    <row r="5230" spans="1:8">
      <c r="A5230" s="57"/>
      <c r="B5230" s="57"/>
      <c r="C5230" s="176">
        <v>42215.542399999998</v>
      </c>
      <c r="D5230" s="3" t="s">
        <v>445</v>
      </c>
      <c r="E5230" s="3" t="s">
        <v>453</v>
      </c>
      <c r="F5230" s="3" t="str">
        <f t="shared" si="81"/>
        <v>Wholesale</v>
      </c>
      <c r="G5230" s="3">
        <v>81</v>
      </c>
      <c r="H5230" s="57"/>
    </row>
    <row r="5231" spans="1:8">
      <c r="A5231" s="57"/>
      <c r="B5231" s="57"/>
      <c r="C5231" s="176">
        <v>42363.220099999999</v>
      </c>
      <c r="D5231" s="3" t="s">
        <v>445</v>
      </c>
      <c r="E5231" s="3" t="s">
        <v>457</v>
      </c>
      <c r="F5231" s="3" t="str">
        <f t="shared" si="81"/>
        <v>Retail</v>
      </c>
      <c r="G5231" s="3">
        <v>3</v>
      </c>
      <c r="H5231" s="57"/>
    </row>
    <row r="5232" spans="1:8">
      <c r="A5232" s="57"/>
      <c r="B5232" s="57"/>
      <c r="C5232" s="176">
        <v>41980.548600000002</v>
      </c>
      <c r="D5232" s="3" t="s">
        <v>446</v>
      </c>
      <c r="E5232" s="3" t="s">
        <v>450</v>
      </c>
      <c r="F5232" s="3" t="str">
        <f t="shared" si="81"/>
        <v>Retail</v>
      </c>
      <c r="G5232" s="3">
        <v>2</v>
      </c>
      <c r="H5232" s="57"/>
    </row>
    <row r="5233" spans="1:8">
      <c r="A5233" s="57"/>
      <c r="B5233" s="57"/>
      <c r="C5233" s="176">
        <v>42254.198600000003</v>
      </c>
      <c r="D5233" s="3" t="s">
        <v>446</v>
      </c>
      <c r="E5233" s="3" t="s">
        <v>461</v>
      </c>
      <c r="F5233" s="3" t="str">
        <f t="shared" si="81"/>
        <v>Wholesale</v>
      </c>
      <c r="G5233" s="3">
        <v>52</v>
      </c>
      <c r="H5233" s="57"/>
    </row>
    <row r="5234" spans="1:8">
      <c r="A5234" s="57"/>
      <c r="B5234" s="57"/>
      <c r="C5234" s="176">
        <v>42009.473599999998</v>
      </c>
      <c r="D5234" s="3" t="s">
        <v>445</v>
      </c>
      <c r="E5234" s="3" t="s">
        <v>458</v>
      </c>
      <c r="F5234" s="3" t="str">
        <f t="shared" si="81"/>
        <v>Wholesale</v>
      </c>
      <c r="G5234" s="3">
        <v>31</v>
      </c>
      <c r="H5234" s="57"/>
    </row>
    <row r="5235" spans="1:8">
      <c r="A5235" s="57"/>
      <c r="B5235" s="57"/>
      <c r="C5235" s="176">
        <v>42145.486799999999</v>
      </c>
      <c r="D5235" s="3" t="s">
        <v>445</v>
      </c>
      <c r="E5235" s="3" t="s">
        <v>6</v>
      </c>
      <c r="F5235" s="3" t="str">
        <f t="shared" si="81"/>
        <v>Wholesale</v>
      </c>
      <c r="G5235" s="3">
        <v>34</v>
      </c>
      <c r="H5235" s="57"/>
    </row>
    <row r="5236" spans="1:8">
      <c r="A5236" s="57"/>
      <c r="B5236" s="57"/>
      <c r="C5236" s="176">
        <v>42154.475700000003</v>
      </c>
      <c r="D5236" s="3" t="s">
        <v>446</v>
      </c>
      <c r="E5236" s="3" t="s">
        <v>6</v>
      </c>
      <c r="F5236" s="3" t="str">
        <f t="shared" si="81"/>
        <v>Wholesale</v>
      </c>
      <c r="G5236" s="3">
        <v>39</v>
      </c>
      <c r="H5236" s="57"/>
    </row>
    <row r="5237" spans="1:8">
      <c r="A5237" s="57"/>
      <c r="B5237" s="57"/>
      <c r="C5237" s="176">
        <v>41986.735399999998</v>
      </c>
      <c r="D5237" s="3" t="s">
        <v>449</v>
      </c>
      <c r="E5237" s="3" t="s">
        <v>453</v>
      </c>
      <c r="F5237" s="3" t="str">
        <f t="shared" si="81"/>
        <v>Wholesale</v>
      </c>
      <c r="G5237" s="3">
        <v>134</v>
      </c>
      <c r="H5237" s="57"/>
    </row>
    <row r="5238" spans="1:8">
      <c r="A5238" s="57"/>
      <c r="B5238" s="57"/>
      <c r="C5238" s="176">
        <v>42259.548600000002</v>
      </c>
      <c r="D5238" s="3" t="s">
        <v>445</v>
      </c>
      <c r="E5238" s="3" t="s">
        <v>456</v>
      </c>
      <c r="F5238" s="3" t="str">
        <f t="shared" si="81"/>
        <v>Wholesale</v>
      </c>
      <c r="G5238" s="3">
        <v>54</v>
      </c>
      <c r="H5238" s="57"/>
    </row>
    <row r="5239" spans="1:8">
      <c r="A5239" s="57"/>
      <c r="B5239" s="57"/>
      <c r="C5239" s="176">
        <v>42354.556299999997</v>
      </c>
      <c r="D5239" s="3" t="s">
        <v>446</v>
      </c>
      <c r="E5239" s="3" t="s">
        <v>112</v>
      </c>
      <c r="F5239" s="3" t="str">
        <f t="shared" si="81"/>
        <v>Wholesale</v>
      </c>
      <c r="G5239" s="3">
        <v>34</v>
      </c>
      <c r="H5239" s="57"/>
    </row>
    <row r="5240" spans="1:8">
      <c r="A5240" s="57"/>
      <c r="B5240" s="57"/>
      <c r="C5240" s="176">
        <v>42227.536800000002</v>
      </c>
      <c r="D5240" s="3" t="s">
        <v>446</v>
      </c>
      <c r="E5240" s="3" t="s">
        <v>7</v>
      </c>
      <c r="F5240" s="3" t="str">
        <f t="shared" si="81"/>
        <v>Retail</v>
      </c>
      <c r="G5240" s="3">
        <v>3</v>
      </c>
      <c r="H5240" s="57"/>
    </row>
    <row r="5241" spans="1:8">
      <c r="A5241" s="57"/>
      <c r="B5241" s="57"/>
      <c r="C5241" s="176">
        <v>42239.796499999997</v>
      </c>
      <c r="D5241" s="3" t="s">
        <v>445</v>
      </c>
      <c r="E5241" s="3" t="s">
        <v>10</v>
      </c>
      <c r="F5241" s="3" t="str">
        <f t="shared" si="81"/>
        <v>Retail</v>
      </c>
      <c r="G5241" s="3">
        <v>6</v>
      </c>
      <c r="H5241" s="57"/>
    </row>
    <row r="5242" spans="1:8">
      <c r="A5242" s="57"/>
      <c r="B5242" s="57"/>
      <c r="C5242" s="176">
        <v>42243.168100000003</v>
      </c>
      <c r="D5242" s="3" t="s">
        <v>445</v>
      </c>
      <c r="E5242" s="3" t="s">
        <v>110</v>
      </c>
      <c r="F5242" s="3" t="str">
        <f t="shared" si="81"/>
        <v>Retail</v>
      </c>
      <c r="G5242" s="3">
        <v>1</v>
      </c>
      <c r="H5242" s="57"/>
    </row>
    <row r="5243" spans="1:8">
      <c r="A5243" s="57"/>
      <c r="B5243" s="57"/>
      <c r="C5243" s="176">
        <v>42344.435400000002</v>
      </c>
      <c r="D5243" s="3" t="s">
        <v>447</v>
      </c>
      <c r="E5243" s="3" t="s">
        <v>451</v>
      </c>
      <c r="F5243" s="3" t="str">
        <f t="shared" si="81"/>
        <v>Wholesale</v>
      </c>
      <c r="G5243" s="3">
        <v>49</v>
      </c>
      <c r="H5243" s="57"/>
    </row>
    <row r="5244" spans="1:8">
      <c r="A5244" s="57"/>
      <c r="B5244" s="57"/>
      <c r="C5244" s="176">
        <v>42151.127099999998</v>
      </c>
      <c r="D5244" s="3" t="s">
        <v>447</v>
      </c>
      <c r="E5244" s="3" t="s">
        <v>453</v>
      </c>
      <c r="F5244" s="3" t="str">
        <f t="shared" si="81"/>
        <v>Wholesale</v>
      </c>
      <c r="G5244" s="3">
        <v>35</v>
      </c>
      <c r="H5244" s="57"/>
    </row>
    <row r="5245" spans="1:8">
      <c r="A5245" s="57"/>
      <c r="B5245" s="57"/>
      <c r="C5245" s="176">
        <v>42204.099300000002</v>
      </c>
      <c r="D5245" s="3" t="s">
        <v>445</v>
      </c>
      <c r="E5245" s="3" t="s">
        <v>453</v>
      </c>
      <c r="F5245" s="3" t="str">
        <f t="shared" si="81"/>
        <v>Wholesale</v>
      </c>
      <c r="G5245" s="3">
        <v>32</v>
      </c>
      <c r="H5245" s="57"/>
    </row>
    <row r="5246" spans="1:8">
      <c r="A5246" s="57"/>
      <c r="B5246" s="57"/>
      <c r="C5246" s="176">
        <v>42249.520100000002</v>
      </c>
      <c r="D5246" s="3" t="s">
        <v>447</v>
      </c>
      <c r="E5246" s="3" t="s">
        <v>453</v>
      </c>
      <c r="F5246" s="3" t="str">
        <f t="shared" si="81"/>
        <v>Retail</v>
      </c>
      <c r="G5246" s="3">
        <v>6</v>
      </c>
      <c r="H5246" s="57"/>
    </row>
    <row r="5247" spans="1:8">
      <c r="A5247" s="57"/>
      <c r="B5247" s="57"/>
      <c r="C5247" s="176">
        <v>42217.152800000003</v>
      </c>
      <c r="D5247" s="3" t="s">
        <v>445</v>
      </c>
      <c r="E5247" s="3" t="s">
        <v>10</v>
      </c>
      <c r="F5247" s="3" t="str">
        <f t="shared" si="81"/>
        <v>Retail</v>
      </c>
      <c r="G5247" s="3">
        <v>3</v>
      </c>
      <c r="H5247" s="57"/>
    </row>
    <row r="5248" spans="1:8">
      <c r="A5248" s="57"/>
      <c r="B5248" s="57"/>
      <c r="C5248" s="176">
        <v>42158.475700000003</v>
      </c>
      <c r="D5248" s="3" t="s">
        <v>445</v>
      </c>
      <c r="E5248" s="3" t="s">
        <v>456</v>
      </c>
      <c r="F5248" s="3" t="str">
        <f t="shared" si="81"/>
        <v>Retail</v>
      </c>
      <c r="G5248" s="3">
        <v>9</v>
      </c>
      <c r="H5248" s="57"/>
    </row>
    <row r="5249" spans="1:8">
      <c r="A5249" s="57"/>
      <c r="B5249" s="57"/>
      <c r="C5249" s="176">
        <v>42353.115299999998</v>
      </c>
      <c r="D5249" s="3" t="s">
        <v>447</v>
      </c>
      <c r="E5249" s="3" t="s">
        <v>6</v>
      </c>
      <c r="F5249" s="3" t="str">
        <f t="shared" si="81"/>
        <v>Wholesale</v>
      </c>
      <c r="G5249" s="3">
        <v>38</v>
      </c>
      <c r="H5249" s="57"/>
    </row>
    <row r="5250" spans="1:8">
      <c r="A5250" s="57"/>
      <c r="B5250" s="57"/>
      <c r="C5250" s="176">
        <v>42256.8292</v>
      </c>
      <c r="D5250" s="3" t="s">
        <v>449</v>
      </c>
      <c r="E5250" s="3" t="s">
        <v>453</v>
      </c>
      <c r="F5250" s="3" t="str">
        <f t="shared" si="81"/>
        <v>Retail</v>
      </c>
      <c r="G5250" s="3">
        <v>2</v>
      </c>
      <c r="H5250" s="57"/>
    </row>
    <row r="5251" spans="1:8">
      <c r="A5251" s="57"/>
      <c r="B5251" s="57"/>
      <c r="C5251" s="176">
        <v>42174.777099999999</v>
      </c>
      <c r="D5251" s="3" t="s">
        <v>446</v>
      </c>
      <c r="E5251" s="3" t="s">
        <v>6</v>
      </c>
      <c r="F5251" s="3" t="str">
        <f t="shared" si="81"/>
        <v>Wholesale</v>
      </c>
      <c r="G5251" s="3">
        <v>27</v>
      </c>
      <c r="H5251" s="57"/>
    </row>
    <row r="5252" spans="1:8">
      <c r="A5252" s="57"/>
      <c r="B5252" s="57"/>
      <c r="C5252" s="176">
        <v>42207.769399999997</v>
      </c>
      <c r="D5252" s="3" t="s">
        <v>445</v>
      </c>
      <c r="E5252" s="3" t="s">
        <v>453</v>
      </c>
      <c r="F5252" s="3" t="str">
        <f t="shared" si="81"/>
        <v>Retail</v>
      </c>
      <c r="G5252" s="3">
        <v>4</v>
      </c>
      <c r="H5252" s="57"/>
    </row>
    <row r="5253" spans="1:8">
      <c r="A5253" s="57"/>
      <c r="B5253" s="57"/>
      <c r="C5253" s="176">
        <v>42237.786800000002</v>
      </c>
      <c r="D5253" s="3" t="s">
        <v>445</v>
      </c>
      <c r="E5253" s="3" t="s">
        <v>453</v>
      </c>
      <c r="F5253" s="3" t="str">
        <f t="shared" si="81"/>
        <v>Retail</v>
      </c>
      <c r="G5253" s="3">
        <v>1</v>
      </c>
      <c r="H5253" s="57"/>
    </row>
    <row r="5254" spans="1:8">
      <c r="A5254" s="57"/>
      <c r="B5254" s="57"/>
      <c r="C5254" s="176">
        <v>42167.724999999999</v>
      </c>
      <c r="D5254" s="3" t="s">
        <v>447</v>
      </c>
      <c r="E5254" s="3" t="s">
        <v>461</v>
      </c>
      <c r="F5254" s="3" t="str">
        <f t="shared" si="81"/>
        <v>Wholesale</v>
      </c>
      <c r="G5254" s="3">
        <v>62</v>
      </c>
      <c r="H5254" s="57"/>
    </row>
    <row r="5255" spans="1:8">
      <c r="A5255" s="57"/>
      <c r="B5255" s="57"/>
      <c r="C5255" s="176">
        <v>42360.147199999999</v>
      </c>
      <c r="D5255" s="3" t="s">
        <v>446</v>
      </c>
      <c r="E5255" s="3" t="s">
        <v>453</v>
      </c>
      <c r="F5255" s="3" t="str">
        <f t="shared" si="81"/>
        <v>Wholesale</v>
      </c>
      <c r="G5255" s="3">
        <v>31</v>
      </c>
      <c r="H5255" s="57"/>
    </row>
    <row r="5256" spans="1:8">
      <c r="A5256" s="57"/>
      <c r="B5256" s="57"/>
      <c r="C5256" s="176">
        <v>42289.5285</v>
      </c>
      <c r="D5256" s="3" t="s">
        <v>445</v>
      </c>
      <c r="E5256" s="3" t="s">
        <v>453</v>
      </c>
      <c r="F5256" s="3" t="str">
        <f t="shared" si="81"/>
        <v>Retail</v>
      </c>
      <c r="G5256" s="3">
        <v>3</v>
      </c>
      <c r="H5256" s="57"/>
    </row>
    <row r="5257" spans="1:8">
      <c r="A5257" s="57"/>
      <c r="B5257" s="57"/>
      <c r="C5257" s="176">
        <v>42210.690300000002</v>
      </c>
      <c r="D5257" s="3" t="s">
        <v>446</v>
      </c>
      <c r="E5257" s="3" t="s">
        <v>453</v>
      </c>
      <c r="F5257" s="3" t="str">
        <f t="shared" si="81"/>
        <v>Retail</v>
      </c>
      <c r="G5257" s="3">
        <v>8</v>
      </c>
      <c r="H5257" s="57"/>
    </row>
    <row r="5258" spans="1:8">
      <c r="A5258" s="57"/>
      <c r="B5258" s="57"/>
      <c r="C5258" s="176">
        <v>42350.724999999999</v>
      </c>
      <c r="D5258" s="3" t="s">
        <v>447</v>
      </c>
      <c r="E5258" s="3" t="s">
        <v>456</v>
      </c>
      <c r="F5258" s="3" t="str">
        <f t="shared" ref="F5258:F5321" si="82">IF(G5258&lt;10,"Retail","Wholesale")</f>
        <v>Retail</v>
      </c>
      <c r="G5258" s="3">
        <v>3</v>
      </c>
      <c r="H5258" s="57"/>
    </row>
    <row r="5259" spans="1:8">
      <c r="A5259" s="57"/>
      <c r="B5259" s="57"/>
      <c r="C5259" s="176">
        <v>41982.5556</v>
      </c>
      <c r="D5259" s="3" t="s">
        <v>446</v>
      </c>
      <c r="E5259" s="3" t="s">
        <v>450</v>
      </c>
      <c r="F5259" s="3" t="str">
        <f t="shared" si="82"/>
        <v>Retail</v>
      </c>
      <c r="G5259" s="3">
        <v>1</v>
      </c>
      <c r="H5259" s="57"/>
    </row>
    <row r="5260" spans="1:8">
      <c r="A5260" s="57"/>
      <c r="B5260" s="57"/>
      <c r="C5260" s="176">
        <v>42168.124300000003</v>
      </c>
      <c r="D5260" s="3" t="s">
        <v>445</v>
      </c>
      <c r="E5260" s="3" t="s">
        <v>312</v>
      </c>
      <c r="F5260" s="3" t="str">
        <f t="shared" si="82"/>
        <v>Wholesale</v>
      </c>
      <c r="G5260" s="3">
        <v>25</v>
      </c>
      <c r="H5260" s="57"/>
    </row>
    <row r="5261" spans="1:8">
      <c r="A5261" s="57"/>
      <c r="B5261" s="57"/>
      <c r="C5261" s="176">
        <v>42287.7042</v>
      </c>
      <c r="D5261" s="3" t="s">
        <v>445</v>
      </c>
      <c r="E5261" s="3" t="s">
        <v>457</v>
      </c>
      <c r="F5261" s="3" t="str">
        <f t="shared" si="82"/>
        <v>Wholesale</v>
      </c>
      <c r="G5261" s="3">
        <v>32</v>
      </c>
      <c r="H5261" s="57"/>
    </row>
    <row r="5262" spans="1:8">
      <c r="A5262" s="57"/>
      <c r="B5262" s="57"/>
      <c r="C5262" s="176">
        <v>42334.113899999997</v>
      </c>
      <c r="D5262" s="3" t="s">
        <v>447</v>
      </c>
      <c r="E5262" s="3" t="s">
        <v>6</v>
      </c>
      <c r="F5262" s="3" t="str">
        <f t="shared" si="82"/>
        <v>Wholesale</v>
      </c>
      <c r="G5262" s="3">
        <v>62</v>
      </c>
      <c r="H5262" s="57"/>
    </row>
    <row r="5263" spans="1:8">
      <c r="A5263" s="57"/>
      <c r="B5263" s="57"/>
      <c r="C5263" s="176">
        <v>41987.515299999999</v>
      </c>
      <c r="D5263" s="3" t="s">
        <v>447</v>
      </c>
      <c r="E5263" s="3" t="s">
        <v>453</v>
      </c>
      <c r="F5263" s="3" t="str">
        <f t="shared" si="82"/>
        <v>Retail</v>
      </c>
      <c r="G5263" s="3">
        <v>1</v>
      </c>
      <c r="H5263" s="57"/>
    </row>
    <row r="5264" spans="1:8">
      <c r="A5264" s="57"/>
      <c r="B5264" s="57"/>
      <c r="C5264" s="176">
        <v>42219.969400000002</v>
      </c>
      <c r="D5264" s="3" t="s">
        <v>445</v>
      </c>
      <c r="E5264" s="3" t="s">
        <v>10</v>
      </c>
      <c r="F5264" s="3" t="str">
        <f t="shared" si="82"/>
        <v>Wholesale</v>
      </c>
      <c r="G5264" s="3">
        <v>35</v>
      </c>
      <c r="H5264" s="57"/>
    </row>
    <row r="5265" spans="1:8">
      <c r="A5265" s="57"/>
      <c r="B5265" s="57"/>
      <c r="C5265" s="176">
        <v>42283.868799999997</v>
      </c>
      <c r="D5265" s="3" t="s">
        <v>446</v>
      </c>
      <c r="E5265" s="3" t="s">
        <v>456</v>
      </c>
      <c r="F5265" s="3" t="str">
        <f t="shared" si="82"/>
        <v>Retail</v>
      </c>
      <c r="G5265" s="3">
        <v>2</v>
      </c>
      <c r="H5265" s="57"/>
    </row>
    <row r="5266" spans="1:8">
      <c r="A5266" s="57"/>
      <c r="B5266" s="57"/>
      <c r="C5266" s="176">
        <v>41979.441700000003</v>
      </c>
      <c r="D5266" s="3" t="s">
        <v>445</v>
      </c>
      <c r="E5266" s="3" t="s">
        <v>457</v>
      </c>
      <c r="F5266" s="3" t="str">
        <f t="shared" si="82"/>
        <v>Wholesale</v>
      </c>
      <c r="G5266" s="3">
        <v>21</v>
      </c>
      <c r="H5266" s="57"/>
    </row>
    <row r="5267" spans="1:8">
      <c r="A5267" s="57"/>
      <c r="B5267" s="57"/>
      <c r="C5267" s="176">
        <v>41984.696499999998</v>
      </c>
      <c r="D5267" s="3" t="s">
        <v>445</v>
      </c>
      <c r="E5267" s="3" t="s">
        <v>6</v>
      </c>
      <c r="F5267" s="3" t="str">
        <f t="shared" si="82"/>
        <v>Wholesale</v>
      </c>
      <c r="G5267" s="3">
        <v>34</v>
      </c>
      <c r="H5267" s="57"/>
    </row>
    <row r="5268" spans="1:8">
      <c r="A5268" s="57"/>
      <c r="B5268" s="57"/>
      <c r="C5268" s="176">
        <v>42283.556900000003</v>
      </c>
      <c r="D5268" s="3" t="s">
        <v>445</v>
      </c>
      <c r="E5268" s="3" t="s">
        <v>6</v>
      </c>
      <c r="F5268" s="3" t="str">
        <f t="shared" si="82"/>
        <v>Retail</v>
      </c>
      <c r="G5268" s="3">
        <v>6</v>
      </c>
      <c r="H5268" s="57"/>
    </row>
    <row r="5269" spans="1:8">
      <c r="A5269" s="57"/>
      <c r="B5269" s="57"/>
      <c r="C5269" s="176">
        <v>42304.149299999997</v>
      </c>
      <c r="D5269" s="3" t="s">
        <v>446</v>
      </c>
      <c r="E5269" s="3" t="s">
        <v>114</v>
      </c>
      <c r="F5269" s="3" t="str">
        <f t="shared" si="82"/>
        <v>Wholesale</v>
      </c>
      <c r="G5269" s="3">
        <v>67</v>
      </c>
      <c r="H5269" s="57"/>
    </row>
    <row r="5270" spans="1:8">
      <c r="A5270" s="57"/>
      <c r="B5270" s="57"/>
      <c r="C5270" s="176">
        <v>42081.552100000001</v>
      </c>
      <c r="D5270" s="3" t="s">
        <v>445</v>
      </c>
      <c r="E5270" s="3" t="s">
        <v>454</v>
      </c>
      <c r="F5270" s="3" t="str">
        <f t="shared" si="82"/>
        <v>Retail</v>
      </c>
      <c r="G5270" s="3">
        <v>4</v>
      </c>
      <c r="H5270" s="57"/>
    </row>
    <row r="5271" spans="1:8">
      <c r="A5271" s="57"/>
      <c r="B5271" s="57"/>
      <c r="C5271" s="176">
        <v>42334.095800000003</v>
      </c>
      <c r="D5271" s="3" t="s">
        <v>445</v>
      </c>
      <c r="E5271" s="3" t="s">
        <v>112</v>
      </c>
      <c r="F5271" s="3" t="str">
        <f t="shared" si="82"/>
        <v>Retail</v>
      </c>
      <c r="G5271" s="3">
        <v>1</v>
      </c>
      <c r="H5271" s="57"/>
    </row>
    <row r="5272" spans="1:8">
      <c r="A5272" s="57"/>
      <c r="B5272" s="57"/>
      <c r="C5272" s="176">
        <v>42230.198600000003</v>
      </c>
      <c r="D5272" s="3" t="s">
        <v>445</v>
      </c>
      <c r="E5272" s="3" t="s">
        <v>312</v>
      </c>
      <c r="F5272" s="3" t="str">
        <f t="shared" si="82"/>
        <v>Retail</v>
      </c>
      <c r="G5272" s="3">
        <v>2</v>
      </c>
      <c r="H5272" s="57"/>
    </row>
    <row r="5273" spans="1:8">
      <c r="A5273" s="57"/>
      <c r="B5273" s="57"/>
      <c r="C5273" s="176">
        <v>42347.4764</v>
      </c>
      <c r="D5273" s="3" t="s">
        <v>449</v>
      </c>
      <c r="E5273" s="3" t="s">
        <v>6</v>
      </c>
      <c r="F5273" s="3" t="str">
        <f t="shared" si="82"/>
        <v>Retail</v>
      </c>
      <c r="G5273" s="3">
        <v>1</v>
      </c>
      <c r="H5273" s="57"/>
    </row>
    <row r="5274" spans="1:8">
      <c r="A5274" s="57"/>
      <c r="B5274" s="57"/>
      <c r="C5274" s="176">
        <v>42183.093099999998</v>
      </c>
      <c r="D5274" s="3" t="s">
        <v>445</v>
      </c>
      <c r="E5274" s="3" t="s">
        <v>8</v>
      </c>
      <c r="F5274" s="3" t="str">
        <f t="shared" si="82"/>
        <v>Wholesale</v>
      </c>
      <c r="G5274" s="3">
        <v>42</v>
      </c>
      <c r="H5274" s="57"/>
    </row>
    <row r="5275" spans="1:8">
      <c r="A5275" s="57"/>
      <c r="B5275" s="57"/>
      <c r="C5275" s="176">
        <v>42234.705600000001</v>
      </c>
      <c r="D5275" s="3" t="s">
        <v>445</v>
      </c>
      <c r="E5275" s="3" t="s">
        <v>453</v>
      </c>
      <c r="F5275" s="3" t="str">
        <f t="shared" si="82"/>
        <v>Retail</v>
      </c>
      <c r="G5275" s="3">
        <v>6</v>
      </c>
      <c r="H5275" s="57"/>
    </row>
    <row r="5276" spans="1:8">
      <c r="A5276" s="57"/>
      <c r="B5276" s="57"/>
      <c r="C5276" s="176">
        <v>41983.518100000001</v>
      </c>
      <c r="D5276" s="3" t="s">
        <v>445</v>
      </c>
      <c r="E5276" s="3" t="s">
        <v>7</v>
      </c>
      <c r="F5276" s="3" t="str">
        <f t="shared" si="82"/>
        <v>Retail</v>
      </c>
      <c r="G5276" s="3">
        <v>4</v>
      </c>
      <c r="H5276" s="57"/>
    </row>
    <row r="5277" spans="1:8">
      <c r="A5277" s="57"/>
      <c r="B5277" s="57"/>
      <c r="C5277" s="176">
        <v>42178.491699999999</v>
      </c>
      <c r="D5277" s="3" t="s">
        <v>446</v>
      </c>
      <c r="E5277" s="3" t="s">
        <v>453</v>
      </c>
      <c r="F5277" s="3" t="str">
        <f t="shared" si="82"/>
        <v>Retail</v>
      </c>
      <c r="G5277" s="3">
        <v>2</v>
      </c>
      <c r="H5277" s="57"/>
    </row>
    <row r="5278" spans="1:8">
      <c r="A5278" s="57"/>
      <c r="B5278" s="57"/>
      <c r="C5278" s="176">
        <v>42237.4715</v>
      </c>
      <c r="D5278" s="3" t="s">
        <v>447</v>
      </c>
      <c r="E5278" s="3" t="s">
        <v>452</v>
      </c>
      <c r="F5278" s="3" t="str">
        <f t="shared" si="82"/>
        <v>Wholesale</v>
      </c>
      <c r="G5278" s="3">
        <v>38</v>
      </c>
      <c r="H5278" s="57"/>
    </row>
    <row r="5279" spans="1:8">
      <c r="A5279" s="57"/>
      <c r="B5279" s="57"/>
      <c r="C5279" s="176">
        <v>42162.6639</v>
      </c>
      <c r="D5279" s="3" t="s">
        <v>445</v>
      </c>
      <c r="E5279" s="3" t="s">
        <v>453</v>
      </c>
      <c r="F5279" s="3" t="str">
        <f t="shared" si="82"/>
        <v>Retail</v>
      </c>
      <c r="G5279" s="3">
        <v>9</v>
      </c>
      <c r="H5279" s="57"/>
    </row>
    <row r="5280" spans="1:8">
      <c r="A5280" s="57"/>
      <c r="B5280" s="57"/>
      <c r="C5280" s="176">
        <v>42148.111799999999</v>
      </c>
      <c r="D5280" s="3" t="s">
        <v>445</v>
      </c>
      <c r="E5280" s="3" t="s">
        <v>6</v>
      </c>
      <c r="F5280" s="3" t="str">
        <f t="shared" si="82"/>
        <v>Retail</v>
      </c>
      <c r="G5280" s="3">
        <v>1</v>
      </c>
      <c r="H5280" s="57"/>
    </row>
    <row r="5281" spans="1:8">
      <c r="A5281" s="57"/>
      <c r="B5281" s="57"/>
      <c r="C5281" s="176">
        <v>41983.116000000002</v>
      </c>
      <c r="D5281" s="3" t="s">
        <v>447</v>
      </c>
      <c r="E5281" s="3" t="s">
        <v>461</v>
      </c>
      <c r="F5281" s="3" t="str">
        <f t="shared" si="82"/>
        <v>Retail</v>
      </c>
      <c r="G5281" s="3">
        <v>1</v>
      </c>
      <c r="H5281" s="57"/>
    </row>
    <row r="5282" spans="1:8">
      <c r="A5282" s="57"/>
      <c r="B5282" s="57"/>
      <c r="C5282" s="176">
        <v>41980.334699999999</v>
      </c>
      <c r="D5282" s="3" t="s">
        <v>447</v>
      </c>
      <c r="E5282" s="3" t="s">
        <v>7</v>
      </c>
      <c r="F5282" s="3" t="str">
        <f t="shared" si="82"/>
        <v>Retail</v>
      </c>
      <c r="G5282" s="3">
        <v>1</v>
      </c>
      <c r="H5282" s="57"/>
    </row>
    <row r="5283" spans="1:8">
      <c r="A5283" s="57"/>
      <c r="B5283" s="57"/>
      <c r="C5283" s="176">
        <v>42351.772900000004</v>
      </c>
      <c r="D5283" s="3" t="s">
        <v>445</v>
      </c>
      <c r="E5283" s="3" t="s">
        <v>453</v>
      </c>
      <c r="F5283" s="3" t="str">
        <f t="shared" si="82"/>
        <v>Retail</v>
      </c>
      <c r="G5283" s="3">
        <v>3</v>
      </c>
      <c r="H5283" s="57"/>
    </row>
    <row r="5284" spans="1:8">
      <c r="A5284" s="57"/>
      <c r="B5284" s="57"/>
      <c r="C5284" s="176">
        <v>42221.7333</v>
      </c>
      <c r="D5284" s="3" t="s">
        <v>445</v>
      </c>
      <c r="E5284" s="3" t="s">
        <v>453</v>
      </c>
      <c r="F5284" s="3" t="str">
        <f t="shared" si="82"/>
        <v>Wholesale</v>
      </c>
      <c r="G5284" s="3">
        <v>64</v>
      </c>
      <c r="H5284" s="57"/>
    </row>
    <row r="5285" spans="1:8">
      <c r="A5285" s="57"/>
      <c r="B5285" s="57"/>
      <c r="C5285" s="176">
        <v>41979.758999999998</v>
      </c>
      <c r="D5285" s="3" t="s">
        <v>447</v>
      </c>
      <c r="E5285" s="3" t="s">
        <v>312</v>
      </c>
      <c r="F5285" s="3" t="str">
        <f t="shared" si="82"/>
        <v>Wholesale</v>
      </c>
      <c r="G5285" s="3">
        <v>52</v>
      </c>
      <c r="H5285" s="57"/>
    </row>
    <row r="5286" spans="1:8">
      <c r="A5286" s="57"/>
      <c r="B5286" s="57"/>
      <c r="C5286" s="176">
        <v>42214.776400000002</v>
      </c>
      <c r="D5286" s="3" t="s">
        <v>446</v>
      </c>
      <c r="E5286" s="3" t="s">
        <v>453</v>
      </c>
      <c r="F5286" s="3" t="str">
        <f t="shared" si="82"/>
        <v>Retail</v>
      </c>
      <c r="G5286" s="3">
        <v>6</v>
      </c>
      <c r="H5286" s="57"/>
    </row>
    <row r="5287" spans="1:8">
      <c r="A5287" s="57"/>
      <c r="B5287" s="57"/>
      <c r="C5287" s="176">
        <v>42226.210400000004</v>
      </c>
      <c r="D5287" s="3" t="s">
        <v>446</v>
      </c>
      <c r="E5287" s="3" t="s">
        <v>453</v>
      </c>
      <c r="F5287" s="3" t="str">
        <f t="shared" si="82"/>
        <v>Retail</v>
      </c>
      <c r="G5287" s="3">
        <v>1</v>
      </c>
      <c r="H5287" s="57"/>
    </row>
    <row r="5288" spans="1:8">
      <c r="A5288" s="57"/>
      <c r="B5288" s="57"/>
      <c r="C5288" s="176">
        <v>42334.5389</v>
      </c>
      <c r="D5288" s="3" t="s">
        <v>446</v>
      </c>
      <c r="E5288" s="3" t="s">
        <v>6</v>
      </c>
      <c r="F5288" s="3" t="str">
        <f t="shared" si="82"/>
        <v>Retail</v>
      </c>
      <c r="G5288" s="3">
        <v>2</v>
      </c>
      <c r="H5288" s="57"/>
    </row>
    <row r="5289" spans="1:8">
      <c r="A5289" s="57"/>
      <c r="B5289" s="57"/>
      <c r="C5289" s="176">
        <v>41979.8</v>
      </c>
      <c r="D5289" s="3" t="s">
        <v>446</v>
      </c>
      <c r="E5289" s="3" t="s">
        <v>456</v>
      </c>
      <c r="F5289" s="3" t="str">
        <f t="shared" si="82"/>
        <v>Retail</v>
      </c>
      <c r="G5289" s="3">
        <v>3</v>
      </c>
      <c r="H5289" s="57"/>
    </row>
    <row r="5290" spans="1:8">
      <c r="A5290" s="57"/>
      <c r="B5290" s="57"/>
      <c r="C5290" s="176">
        <v>42058.472199999997</v>
      </c>
      <c r="D5290" s="3" t="s">
        <v>449</v>
      </c>
      <c r="E5290" s="3" t="s">
        <v>461</v>
      </c>
      <c r="F5290" s="3" t="str">
        <f t="shared" si="82"/>
        <v>Retail</v>
      </c>
      <c r="G5290" s="3">
        <v>1</v>
      </c>
      <c r="H5290" s="57"/>
    </row>
    <row r="5291" spans="1:8">
      <c r="A5291" s="57"/>
      <c r="B5291" s="57"/>
      <c r="C5291" s="176">
        <v>41982.116000000002</v>
      </c>
      <c r="D5291" s="3" t="s">
        <v>445</v>
      </c>
      <c r="E5291" s="3" t="s">
        <v>453</v>
      </c>
      <c r="F5291" s="3" t="str">
        <f t="shared" si="82"/>
        <v>Retail</v>
      </c>
      <c r="G5291" s="3">
        <v>3</v>
      </c>
      <c r="H5291" s="57"/>
    </row>
    <row r="5292" spans="1:8">
      <c r="A5292" s="57"/>
      <c r="B5292" s="57"/>
      <c r="C5292" s="176">
        <v>42130.744400000003</v>
      </c>
      <c r="D5292" s="3" t="s">
        <v>446</v>
      </c>
      <c r="E5292" s="3" t="s">
        <v>453</v>
      </c>
      <c r="F5292" s="3" t="str">
        <f t="shared" si="82"/>
        <v>Wholesale</v>
      </c>
      <c r="G5292" s="3">
        <v>29</v>
      </c>
      <c r="H5292" s="57"/>
    </row>
    <row r="5293" spans="1:8">
      <c r="A5293" s="57"/>
      <c r="B5293" s="57"/>
      <c r="C5293" s="176">
        <v>42198.501400000001</v>
      </c>
      <c r="D5293" s="3" t="s">
        <v>445</v>
      </c>
      <c r="E5293" s="3" t="s">
        <v>458</v>
      </c>
      <c r="F5293" s="3" t="str">
        <f t="shared" si="82"/>
        <v>Retail</v>
      </c>
      <c r="G5293" s="3">
        <v>4</v>
      </c>
      <c r="H5293" s="57"/>
    </row>
    <row r="5294" spans="1:8">
      <c r="A5294" s="57"/>
      <c r="B5294" s="57"/>
      <c r="C5294" s="176">
        <v>42090.516000000003</v>
      </c>
      <c r="D5294" s="3" t="s">
        <v>446</v>
      </c>
      <c r="E5294" s="3" t="s">
        <v>453</v>
      </c>
      <c r="F5294" s="3" t="str">
        <f t="shared" si="82"/>
        <v>Retail</v>
      </c>
      <c r="G5294" s="3">
        <v>3</v>
      </c>
      <c r="H5294" s="57"/>
    </row>
    <row r="5295" spans="1:8">
      <c r="A5295" s="57"/>
      <c r="B5295" s="57"/>
      <c r="C5295" s="176">
        <v>42105.713900000002</v>
      </c>
      <c r="D5295" s="3" t="s">
        <v>445</v>
      </c>
      <c r="E5295" s="3" t="s">
        <v>9</v>
      </c>
      <c r="F5295" s="3" t="str">
        <f t="shared" si="82"/>
        <v>Retail</v>
      </c>
      <c r="G5295" s="3">
        <v>8</v>
      </c>
      <c r="H5295" s="57"/>
    </row>
    <row r="5296" spans="1:8">
      <c r="A5296" s="57"/>
      <c r="B5296" s="57"/>
      <c r="C5296" s="176">
        <v>41983.966</v>
      </c>
      <c r="D5296" s="3" t="s">
        <v>447</v>
      </c>
      <c r="E5296" s="3" t="s">
        <v>453</v>
      </c>
      <c r="F5296" s="3" t="str">
        <f t="shared" si="82"/>
        <v>Wholesale</v>
      </c>
      <c r="G5296" s="3">
        <v>35</v>
      </c>
      <c r="H5296" s="57"/>
    </row>
    <row r="5297" spans="1:8">
      <c r="A5297" s="57"/>
      <c r="B5297" s="57"/>
      <c r="C5297" s="176">
        <v>42356.133300000001</v>
      </c>
      <c r="D5297" s="3" t="s">
        <v>447</v>
      </c>
      <c r="E5297" s="3" t="s">
        <v>453</v>
      </c>
      <c r="F5297" s="3" t="str">
        <f t="shared" si="82"/>
        <v>Retail</v>
      </c>
      <c r="G5297" s="3">
        <v>1</v>
      </c>
      <c r="H5297" s="57"/>
    </row>
    <row r="5298" spans="1:8">
      <c r="A5298" s="57"/>
      <c r="B5298" s="57"/>
      <c r="C5298" s="176">
        <v>42257.522199999999</v>
      </c>
      <c r="D5298" s="3" t="s">
        <v>445</v>
      </c>
      <c r="E5298" s="3" t="s">
        <v>9</v>
      </c>
      <c r="F5298" s="3" t="str">
        <f t="shared" si="82"/>
        <v>Retail</v>
      </c>
      <c r="G5298" s="3">
        <v>3</v>
      </c>
      <c r="H5298" s="57"/>
    </row>
    <row r="5299" spans="1:8">
      <c r="A5299" s="57"/>
      <c r="B5299" s="57"/>
      <c r="C5299" s="176">
        <v>42362.486100000002</v>
      </c>
      <c r="D5299" s="3" t="s">
        <v>445</v>
      </c>
      <c r="E5299" s="3" t="s">
        <v>460</v>
      </c>
      <c r="F5299" s="3" t="str">
        <f t="shared" si="82"/>
        <v>Retail</v>
      </c>
      <c r="G5299" s="3">
        <v>6</v>
      </c>
      <c r="H5299" s="57"/>
    </row>
    <row r="5300" spans="1:8">
      <c r="A5300" s="57"/>
      <c r="B5300" s="57"/>
      <c r="C5300" s="176">
        <v>41982.743799999997</v>
      </c>
      <c r="D5300" s="3" t="s">
        <v>449</v>
      </c>
      <c r="E5300" s="3" t="s">
        <v>454</v>
      </c>
      <c r="F5300" s="3" t="str">
        <f t="shared" si="82"/>
        <v>Retail</v>
      </c>
      <c r="G5300" s="3">
        <v>2</v>
      </c>
      <c r="H5300" s="57"/>
    </row>
    <row r="5301" spans="1:8">
      <c r="A5301" s="57"/>
      <c r="B5301" s="57"/>
      <c r="C5301" s="176">
        <v>42367.316700000003</v>
      </c>
      <c r="D5301" s="3" t="s">
        <v>445</v>
      </c>
      <c r="E5301" s="3" t="s">
        <v>453</v>
      </c>
      <c r="F5301" s="3" t="str">
        <f t="shared" si="82"/>
        <v>Wholesale</v>
      </c>
      <c r="G5301" s="3">
        <v>98</v>
      </c>
      <c r="H5301" s="57"/>
    </row>
    <row r="5302" spans="1:8">
      <c r="A5302" s="57"/>
      <c r="B5302" s="57"/>
      <c r="C5302" s="176">
        <v>42195.602099999996</v>
      </c>
      <c r="D5302" s="3" t="s">
        <v>445</v>
      </c>
      <c r="E5302" s="3" t="s">
        <v>6</v>
      </c>
      <c r="F5302" s="3" t="str">
        <f t="shared" si="82"/>
        <v>Wholesale</v>
      </c>
      <c r="G5302" s="3">
        <v>69</v>
      </c>
      <c r="H5302" s="57"/>
    </row>
    <row r="5303" spans="1:8">
      <c r="A5303" s="57"/>
      <c r="B5303" s="57"/>
      <c r="C5303" s="176">
        <v>42351.543100000003</v>
      </c>
      <c r="D5303" s="3" t="s">
        <v>449</v>
      </c>
      <c r="E5303" s="3" t="s">
        <v>10</v>
      </c>
      <c r="F5303" s="3" t="str">
        <f t="shared" si="82"/>
        <v>Wholesale</v>
      </c>
      <c r="G5303" s="3">
        <v>32</v>
      </c>
      <c r="H5303" s="57"/>
    </row>
    <row r="5304" spans="1:8">
      <c r="A5304" s="57"/>
      <c r="B5304" s="57"/>
      <c r="C5304" s="176">
        <v>42120.561800000003</v>
      </c>
      <c r="D5304" s="3" t="s">
        <v>445</v>
      </c>
      <c r="E5304" s="3" t="s">
        <v>10</v>
      </c>
      <c r="F5304" s="3" t="str">
        <f t="shared" si="82"/>
        <v>Wholesale</v>
      </c>
      <c r="G5304" s="3">
        <v>54</v>
      </c>
      <c r="H5304" s="57"/>
    </row>
    <row r="5305" spans="1:8">
      <c r="A5305" s="57"/>
      <c r="B5305" s="57"/>
      <c r="C5305" s="176">
        <v>42237.118799999997</v>
      </c>
      <c r="D5305" s="3" t="s">
        <v>447</v>
      </c>
      <c r="E5305" s="3" t="s">
        <v>460</v>
      </c>
      <c r="F5305" s="3" t="str">
        <f t="shared" si="82"/>
        <v>Retail</v>
      </c>
      <c r="G5305" s="3">
        <v>6</v>
      </c>
      <c r="H5305" s="57"/>
    </row>
    <row r="5306" spans="1:8">
      <c r="A5306" s="57"/>
      <c r="B5306" s="57"/>
      <c r="C5306" s="176">
        <v>41981.739600000001</v>
      </c>
      <c r="D5306" s="3" t="s">
        <v>447</v>
      </c>
      <c r="E5306" s="3" t="s">
        <v>6</v>
      </c>
      <c r="F5306" s="3" t="str">
        <f t="shared" si="82"/>
        <v>Wholesale</v>
      </c>
      <c r="G5306" s="3">
        <v>64</v>
      </c>
      <c r="H5306" s="57"/>
    </row>
    <row r="5307" spans="1:8">
      <c r="A5307" s="57"/>
      <c r="B5307" s="57"/>
      <c r="C5307" s="176">
        <v>42218.494400000003</v>
      </c>
      <c r="D5307" s="3" t="s">
        <v>445</v>
      </c>
      <c r="E5307" s="3" t="s">
        <v>6</v>
      </c>
      <c r="F5307" s="3" t="str">
        <f t="shared" si="82"/>
        <v>Retail</v>
      </c>
      <c r="G5307" s="3">
        <v>2</v>
      </c>
      <c r="H5307" s="57"/>
    </row>
    <row r="5308" spans="1:8">
      <c r="A5308" s="57"/>
      <c r="B5308" s="57"/>
      <c r="C5308" s="176">
        <v>42332.513200000001</v>
      </c>
      <c r="D5308" s="3" t="s">
        <v>449</v>
      </c>
      <c r="E5308" s="3" t="s">
        <v>10</v>
      </c>
      <c r="F5308" s="3" t="str">
        <f t="shared" si="82"/>
        <v>Retail</v>
      </c>
      <c r="G5308" s="3">
        <v>3</v>
      </c>
      <c r="H5308" s="57"/>
    </row>
    <row r="5309" spans="1:8">
      <c r="A5309" s="57"/>
      <c r="B5309" s="57"/>
      <c r="C5309" s="176">
        <v>41982.583299999998</v>
      </c>
      <c r="D5309" s="3" t="s">
        <v>446</v>
      </c>
      <c r="E5309" s="3" t="s">
        <v>8</v>
      </c>
      <c r="F5309" s="3" t="str">
        <f t="shared" si="82"/>
        <v>Wholesale</v>
      </c>
      <c r="G5309" s="3">
        <v>42</v>
      </c>
      <c r="H5309" s="57"/>
    </row>
    <row r="5310" spans="1:8">
      <c r="A5310" s="57"/>
      <c r="B5310" s="57"/>
      <c r="C5310" s="176">
        <v>42127.8007</v>
      </c>
      <c r="D5310" s="3" t="s">
        <v>445</v>
      </c>
      <c r="E5310" s="3" t="s">
        <v>460</v>
      </c>
      <c r="F5310" s="3" t="str">
        <f t="shared" si="82"/>
        <v>Wholesale</v>
      </c>
      <c r="G5310" s="3">
        <v>35</v>
      </c>
      <c r="H5310" s="57"/>
    </row>
    <row r="5311" spans="1:8">
      <c r="A5311" s="57"/>
      <c r="B5311" s="57"/>
      <c r="C5311" s="176">
        <v>42085.6924</v>
      </c>
      <c r="D5311" s="3" t="s">
        <v>447</v>
      </c>
      <c r="E5311" s="3" t="s">
        <v>453</v>
      </c>
      <c r="F5311" s="3" t="str">
        <f t="shared" si="82"/>
        <v>Retail</v>
      </c>
      <c r="G5311" s="3">
        <v>7</v>
      </c>
      <c r="H5311" s="57"/>
    </row>
    <row r="5312" spans="1:8">
      <c r="A5312" s="57"/>
      <c r="B5312" s="57"/>
      <c r="C5312" s="176">
        <v>42341.503499999999</v>
      </c>
      <c r="D5312" s="3" t="s">
        <v>445</v>
      </c>
      <c r="E5312" s="3" t="s">
        <v>312</v>
      </c>
      <c r="F5312" s="3" t="str">
        <f t="shared" si="82"/>
        <v>Wholesale</v>
      </c>
      <c r="G5312" s="3">
        <v>37</v>
      </c>
      <c r="H5312" s="57"/>
    </row>
    <row r="5313" spans="1:8">
      <c r="A5313" s="57"/>
      <c r="B5313" s="57"/>
      <c r="C5313" s="176">
        <v>42231.751400000001</v>
      </c>
      <c r="D5313" s="3" t="s">
        <v>447</v>
      </c>
      <c r="E5313" s="3" t="s">
        <v>459</v>
      </c>
      <c r="F5313" s="3" t="str">
        <f t="shared" si="82"/>
        <v>Retail</v>
      </c>
      <c r="G5313" s="3">
        <v>1</v>
      </c>
      <c r="H5313" s="57"/>
    </row>
    <row r="5314" spans="1:8">
      <c r="A5314" s="57"/>
      <c r="B5314" s="57"/>
      <c r="C5314" s="176">
        <v>42097.121500000001</v>
      </c>
      <c r="D5314" s="3" t="s">
        <v>447</v>
      </c>
      <c r="E5314" s="3" t="s">
        <v>452</v>
      </c>
      <c r="F5314" s="3" t="str">
        <f t="shared" si="82"/>
        <v>Retail</v>
      </c>
      <c r="G5314" s="3">
        <v>2</v>
      </c>
      <c r="H5314" s="57"/>
    </row>
    <row r="5315" spans="1:8">
      <c r="A5315" s="57"/>
      <c r="B5315" s="57"/>
      <c r="C5315" s="176">
        <v>42186.517399999997</v>
      </c>
      <c r="D5315" s="3" t="s">
        <v>445</v>
      </c>
      <c r="E5315" s="3" t="s">
        <v>114</v>
      </c>
      <c r="F5315" s="3" t="str">
        <f t="shared" si="82"/>
        <v>Retail</v>
      </c>
      <c r="G5315" s="3">
        <v>4</v>
      </c>
      <c r="H5315" s="57"/>
    </row>
    <row r="5316" spans="1:8">
      <c r="A5316" s="57"/>
      <c r="B5316" s="57"/>
      <c r="C5316" s="176">
        <v>42171.104899999998</v>
      </c>
      <c r="D5316" s="3" t="s">
        <v>446</v>
      </c>
      <c r="E5316" s="3" t="s">
        <v>112</v>
      </c>
      <c r="F5316" s="3" t="str">
        <f t="shared" si="82"/>
        <v>Wholesale</v>
      </c>
      <c r="G5316" s="3">
        <v>37</v>
      </c>
      <c r="H5316" s="57"/>
    </row>
    <row r="5317" spans="1:8">
      <c r="A5317" s="57"/>
      <c r="B5317" s="57"/>
      <c r="C5317" s="176">
        <v>41981.441700000003</v>
      </c>
      <c r="D5317" s="3" t="s">
        <v>447</v>
      </c>
      <c r="E5317" s="3" t="s">
        <v>10</v>
      </c>
      <c r="F5317" s="3" t="str">
        <f t="shared" si="82"/>
        <v>Retail</v>
      </c>
      <c r="G5317" s="3">
        <v>6</v>
      </c>
      <c r="H5317" s="57"/>
    </row>
    <row r="5318" spans="1:8">
      <c r="A5318" s="57"/>
      <c r="B5318" s="57"/>
      <c r="C5318" s="176">
        <v>42160.556299999997</v>
      </c>
      <c r="D5318" s="3" t="s">
        <v>445</v>
      </c>
      <c r="E5318" s="3" t="s">
        <v>453</v>
      </c>
      <c r="F5318" s="3" t="str">
        <f t="shared" si="82"/>
        <v>Wholesale</v>
      </c>
      <c r="G5318" s="3">
        <v>34</v>
      </c>
      <c r="H5318" s="57"/>
    </row>
    <row r="5319" spans="1:8">
      <c r="A5319" s="57"/>
      <c r="B5319" s="57"/>
      <c r="C5319" s="176">
        <v>42344.116000000002</v>
      </c>
      <c r="D5319" s="3" t="s">
        <v>447</v>
      </c>
      <c r="E5319" s="3" t="s">
        <v>453</v>
      </c>
      <c r="F5319" s="3" t="str">
        <f t="shared" si="82"/>
        <v>Retail</v>
      </c>
      <c r="G5319" s="3">
        <v>8</v>
      </c>
      <c r="H5319" s="57"/>
    </row>
    <row r="5320" spans="1:8">
      <c r="A5320" s="57"/>
      <c r="B5320" s="57"/>
      <c r="C5320" s="176">
        <v>42331.203500000003</v>
      </c>
      <c r="D5320" s="3" t="s">
        <v>445</v>
      </c>
      <c r="E5320" s="3" t="s">
        <v>453</v>
      </c>
      <c r="F5320" s="3" t="str">
        <f t="shared" si="82"/>
        <v>Retail</v>
      </c>
      <c r="G5320" s="3">
        <v>1</v>
      </c>
      <c r="H5320" s="57"/>
    </row>
    <row r="5321" spans="1:8">
      <c r="A5321" s="57"/>
      <c r="B5321" s="57"/>
      <c r="C5321" s="176">
        <v>42343.227099999996</v>
      </c>
      <c r="D5321" s="3" t="s">
        <v>445</v>
      </c>
      <c r="E5321" s="3" t="s">
        <v>6</v>
      </c>
      <c r="F5321" s="3" t="str">
        <f t="shared" si="82"/>
        <v>Wholesale</v>
      </c>
      <c r="G5321" s="3">
        <v>31</v>
      </c>
      <c r="H5321" s="57"/>
    </row>
    <row r="5322" spans="1:8">
      <c r="A5322" s="57"/>
      <c r="B5322" s="57"/>
      <c r="C5322" s="176">
        <v>42209.228499999997</v>
      </c>
      <c r="D5322" s="3" t="s">
        <v>445</v>
      </c>
      <c r="E5322" s="3" t="s">
        <v>453</v>
      </c>
      <c r="F5322" s="3" t="str">
        <f t="shared" ref="F5322:F5385" si="83">IF(G5322&lt;10,"Retail","Wholesale")</f>
        <v>Wholesale</v>
      </c>
      <c r="G5322" s="3">
        <v>38</v>
      </c>
      <c r="H5322" s="57"/>
    </row>
    <row r="5323" spans="1:8">
      <c r="A5323" s="57"/>
      <c r="B5323" s="57"/>
      <c r="C5323" s="176">
        <v>42241.655599999998</v>
      </c>
      <c r="D5323" s="3" t="s">
        <v>445</v>
      </c>
      <c r="E5323" s="3" t="s">
        <v>6</v>
      </c>
      <c r="F5323" s="3" t="str">
        <f t="shared" si="83"/>
        <v>Wholesale</v>
      </c>
      <c r="G5323" s="3">
        <v>40</v>
      </c>
      <c r="H5323" s="57"/>
    </row>
    <row r="5324" spans="1:8">
      <c r="A5324" s="57"/>
      <c r="B5324" s="57"/>
      <c r="C5324" s="176">
        <v>42195.736100000002</v>
      </c>
      <c r="D5324" s="3" t="s">
        <v>449</v>
      </c>
      <c r="E5324" s="3" t="s">
        <v>6</v>
      </c>
      <c r="F5324" s="3" t="str">
        <f t="shared" si="83"/>
        <v>Retail</v>
      </c>
      <c r="G5324" s="3">
        <v>5</v>
      </c>
      <c r="H5324" s="57"/>
    </row>
    <row r="5325" spans="1:8">
      <c r="A5325" s="57"/>
      <c r="B5325" s="57"/>
      <c r="C5325" s="176">
        <v>42295.036099999998</v>
      </c>
      <c r="D5325" s="3" t="s">
        <v>446</v>
      </c>
      <c r="E5325" s="3" t="s">
        <v>6</v>
      </c>
      <c r="F5325" s="3" t="str">
        <f t="shared" si="83"/>
        <v>Wholesale</v>
      </c>
      <c r="G5325" s="3">
        <v>46</v>
      </c>
      <c r="H5325" s="57"/>
    </row>
    <row r="5326" spans="1:8">
      <c r="A5326" s="57"/>
      <c r="B5326" s="57"/>
      <c r="C5326" s="176">
        <v>42185.989600000001</v>
      </c>
      <c r="D5326" s="3" t="s">
        <v>447</v>
      </c>
      <c r="E5326" s="3" t="s">
        <v>453</v>
      </c>
      <c r="F5326" s="3" t="str">
        <f t="shared" si="83"/>
        <v>Retail</v>
      </c>
      <c r="G5326" s="3">
        <v>2</v>
      </c>
      <c r="H5326" s="57"/>
    </row>
    <row r="5327" spans="1:8">
      <c r="A5327" s="57"/>
      <c r="B5327" s="57"/>
      <c r="C5327" s="176">
        <v>42356.102099999996</v>
      </c>
      <c r="D5327" s="3" t="s">
        <v>445</v>
      </c>
      <c r="E5327" s="3" t="s">
        <v>6</v>
      </c>
      <c r="F5327" s="3" t="str">
        <f t="shared" si="83"/>
        <v>Wholesale</v>
      </c>
      <c r="G5327" s="3">
        <v>50</v>
      </c>
      <c r="H5327" s="57"/>
    </row>
    <row r="5328" spans="1:8">
      <c r="A5328" s="57"/>
      <c r="B5328" s="57"/>
      <c r="C5328" s="176">
        <v>42040.556900000003</v>
      </c>
      <c r="D5328" s="3" t="s">
        <v>445</v>
      </c>
      <c r="E5328" s="3" t="s">
        <v>10</v>
      </c>
      <c r="F5328" s="3" t="str">
        <f t="shared" si="83"/>
        <v>Retail</v>
      </c>
      <c r="G5328" s="3">
        <v>3</v>
      </c>
      <c r="H5328" s="57"/>
    </row>
    <row r="5329" spans="1:8">
      <c r="A5329" s="57"/>
      <c r="B5329" s="57"/>
      <c r="C5329" s="176">
        <v>42358.703500000003</v>
      </c>
      <c r="D5329" s="3" t="s">
        <v>445</v>
      </c>
      <c r="E5329" s="3" t="s">
        <v>312</v>
      </c>
      <c r="F5329" s="3" t="str">
        <f t="shared" si="83"/>
        <v>Retail</v>
      </c>
      <c r="G5329" s="3">
        <v>6</v>
      </c>
      <c r="H5329" s="57"/>
    </row>
    <row r="5330" spans="1:8">
      <c r="A5330" s="57"/>
      <c r="B5330" s="57"/>
      <c r="C5330" s="176">
        <v>42146.760399999999</v>
      </c>
      <c r="D5330" s="3" t="s">
        <v>449</v>
      </c>
      <c r="E5330" s="3" t="s">
        <v>453</v>
      </c>
      <c r="F5330" s="3" t="str">
        <f t="shared" si="83"/>
        <v>Wholesale</v>
      </c>
      <c r="G5330" s="3">
        <v>50</v>
      </c>
      <c r="H5330" s="57"/>
    </row>
    <row r="5331" spans="1:8">
      <c r="A5331" s="57"/>
      <c r="B5331" s="57"/>
      <c r="C5331" s="176">
        <v>42238.127800000002</v>
      </c>
      <c r="D5331" s="3" t="s">
        <v>445</v>
      </c>
      <c r="E5331" s="3" t="s">
        <v>453</v>
      </c>
      <c r="F5331" s="3" t="str">
        <f t="shared" si="83"/>
        <v>Wholesale</v>
      </c>
      <c r="G5331" s="3">
        <v>35</v>
      </c>
      <c r="H5331" s="57"/>
    </row>
    <row r="5332" spans="1:8">
      <c r="A5332" s="57"/>
      <c r="B5332" s="57"/>
      <c r="C5332" s="176">
        <v>42347.4931</v>
      </c>
      <c r="D5332" s="3" t="s">
        <v>446</v>
      </c>
      <c r="E5332" s="3" t="s">
        <v>457</v>
      </c>
      <c r="F5332" s="3" t="str">
        <f t="shared" si="83"/>
        <v>Retail</v>
      </c>
      <c r="G5332" s="3">
        <v>2</v>
      </c>
      <c r="H5332" s="57"/>
    </row>
    <row r="5333" spans="1:8">
      <c r="A5333" s="57"/>
      <c r="B5333" s="57"/>
      <c r="C5333" s="176">
        <v>42198.508300000001</v>
      </c>
      <c r="D5333" s="3" t="s">
        <v>447</v>
      </c>
      <c r="E5333" s="3" t="s">
        <v>458</v>
      </c>
      <c r="F5333" s="3" t="str">
        <f t="shared" si="83"/>
        <v>Retail</v>
      </c>
      <c r="G5333" s="3">
        <v>6</v>
      </c>
      <c r="H5333" s="57"/>
    </row>
    <row r="5334" spans="1:8">
      <c r="A5334" s="57"/>
      <c r="B5334" s="57"/>
      <c r="C5334" s="176">
        <v>42345.701399999998</v>
      </c>
      <c r="D5334" s="3" t="s">
        <v>446</v>
      </c>
      <c r="E5334" s="3" t="s">
        <v>461</v>
      </c>
      <c r="F5334" s="3" t="str">
        <f t="shared" si="83"/>
        <v>Retail</v>
      </c>
      <c r="G5334" s="3">
        <v>2</v>
      </c>
      <c r="H5334" s="57"/>
    </row>
    <row r="5335" spans="1:8">
      <c r="A5335" s="57"/>
      <c r="B5335" s="57"/>
      <c r="C5335" s="176">
        <v>42064.145100000002</v>
      </c>
      <c r="D5335" s="3" t="s">
        <v>447</v>
      </c>
      <c r="E5335" s="3" t="s">
        <v>10</v>
      </c>
      <c r="F5335" s="3" t="str">
        <f t="shared" si="83"/>
        <v>Wholesale</v>
      </c>
      <c r="G5335" s="3">
        <v>52</v>
      </c>
      <c r="H5335" s="57"/>
    </row>
    <row r="5336" spans="1:8">
      <c r="A5336" s="57"/>
      <c r="B5336" s="57"/>
      <c r="C5336" s="176">
        <v>42104.1486</v>
      </c>
      <c r="D5336" s="3" t="s">
        <v>447</v>
      </c>
      <c r="E5336" s="3" t="s">
        <v>10</v>
      </c>
      <c r="F5336" s="3" t="str">
        <f t="shared" si="83"/>
        <v>Retail</v>
      </c>
      <c r="G5336" s="3">
        <v>3</v>
      </c>
      <c r="H5336" s="57"/>
    </row>
    <row r="5337" spans="1:8">
      <c r="A5337" s="57"/>
      <c r="B5337" s="57"/>
      <c r="C5337" s="176">
        <v>42194.767399999997</v>
      </c>
      <c r="D5337" s="3" t="s">
        <v>445</v>
      </c>
      <c r="E5337" s="3" t="s">
        <v>453</v>
      </c>
      <c r="F5337" s="3" t="str">
        <f t="shared" si="83"/>
        <v>Wholesale</v>
      </c>
      <c r="G5337" s="3">
        <v>135</v>
      </c>
      <c r="H5337" s="57"/>
    </row>
    <row r="5338" spans="1:8">
      <c r="A5338" s="57"/>
      <c r="B5338" s="57"/>
      <c r="C5338" s="176">
        <v>42298.727800000001</v>
      </c>
      <c r="D5338" s="3" t="s">
        <v>445</v>
      </c>
      <c r="E5338" s="3" t="s">
        <v>312</v>
      </c>
      <c r="F5338" s="3" t="str">
        <f t="shared" si="83"/>
        <v>Retail</v>
      </c>
      <c r="G5338" s="3">
        <v>2</v>
      </c>
      <c r="H5338" s="57"/>
    </row>
    <row r="5339" spans="1:8">
      <c r="A5339" s="57"/>
      <c r="B5339" s="57"/>
      <c r="C5339" s="176">
        <v>42014.492400000003</v>
      </c>
      <c r="D5339" s="3" t="s">
        <v>446</v>
      </c>
      <c r="E5339" s="3" t="s">
        <v>453</v>
      </c>
      <c r="F5339" s="3" t="str">
        <f t="shared" si="83"/>
        <v>Wholesale</v>
      </c>
      <c r="G5339" s="3">
        <v>14</v>
      </c>
      <c r="H5339" s="57"/>
    </row>
    <row r="5340" spans="1:8">
      <c r="A5340" s="57"/>
      <c r="B5340" s="57"/>
      <c r="C5340" s="176">
        <v>42261.771500000003</v>
      </c>
      <c r="D5340" s="3" t="s">
        <v>445</v>
      </c>
      <c r="E5340" s="3" t="s">
        <v>453</v>
      </c>
      <c r="F5340" s="3" t="str">
        <f t="shared" si="83"/>
        <v>Retail</v>
      </c>
      <c r="G5340" s="3">
        <v>2</v>
      </c>
      <c r="H5340" s="57"/>
    </row>
    <row r="5341" spans="1:8">
      <c r="A5341" s="57"/>
      <c r="B5341" s="57"/>
      <c r="C5341" s="176">
        <v>42141.5507</v>
      </c>
      <c r="D5341" s="3" t="s">
        <v>445</v>
      </c>
      <c r="E5341" s="3" t="s">
        <v>6</v>
      </c>
      <c r="F5341" s="3" t="str">
        <f t="shared" si="83"/>
        <v>Retail</v>
      </c>
      <c r="G5341" s="3">
        <v>2</v>
      </c>
      <c r="H5341" s="57"/>
    </row>
    <row r="5342" spans="1:8">
      <c r="A5342" s="57"/>
      <c r="B5342" s="57"/>
      <c r="C5342" s="176">
        <v>42237.558299999997</v>
      </c>
      <c r="D5342" s="3" t="s">
        <v>447</v>
      </c>
      <c r="E5342" s="3" t="s">
        <v>460</v>
      </c>
      <c r="F5342" s="3" t="str">
        <f t="shared" si="83"/>
        <v>Retail</v>
      </c>
      <c r="G5342" s="3">
        <v>3</v>
      </c>
      <c r="H5342" s="57"/>
    </row>
    <row r="5343" spans="1:8">
      <c r="A5343" s="57"/>
      <c r="B5343" s="57"/>
      <c r="C5343" s="176">
        <v>41986.750699999997</v>
      </c>
      <c r="D5343" s="3" t="s">
        <v>445</v>
      </c>
      <c r="E5343" s="3" t="s">
        <v>6</v>
      </c>
      <c r="F5343" s="3" t="str">
        <f t="shared" si="83"/>
        <v>Retail</v>
      </c>
      <c r="G5343" s="3">
        <v>6</v>
      </c>
      <c r="H5343" s="57"/>
    </row>
    <row r="5344" spans="1:8">
      <c r="A5344" s="57"/>
      <c r="B5344" s="57"/>
      <c r="C5344" s="176">
        <v>42166.4611</v>
      </c>
      <c r="D5344" s="3" t="s">
        <v>449</v>
      </c>
      <c r="E5344" s="3" t="s">
        <v>453</v>
      </c>
      <c r="F5344" s="3" t="str">
        <f t="shared" si="83"/>
        <v>Retail</v>
      </c>
      <c r="G5344" s="3">
        <v>3</v>
      </c>
      <c r="H5344" s="57"/>
    </row>
    <row r="5345" spans="1:8">
      <c r="A5345" s="57"/>
      <c r="B5345" s="57"/>
      <c r="C5345" s="176">
        <v>42153.470800000003</v>
      </c>
      <c r="D5345" s="3" t="s">
        <v>445</v>
      </c>
      <c r="E5345" s="3" t="s">
        <v>9</v>
      </c>
      <c r="F5345" s="3" t="str">
        <f t="shared" si="83"/>
        <v>Retail</v>
      </c>
      <c r="G5345" s="3">
        <v>4</v>
      </c>
      <c r="H5345" s="57"/>
    </row>
    <row r="5346" spans="1:8">
      <c r="A5346" s="57"/>
      <c r="B5346" s="57"/>
      <c r="C5346" s="176">
        <v>41982.522900000004</v>
      </c>
      <c r="D5346" s="3" t="s">
        <v>445</v>
      </c>
      <c r="E5346" s="3" t="s">
        <v>6</v>
      </c>
      <c r="F5346" s="3" t="str">
        <f t="shared" si="83"/>
        <v>Wholesale</v>
      </c>
      <c r="G5346" s="3">
        <v>51</v>
      </c>
      <c r="H5346" s="57"/>
    </row>
    <row r="5347" spans="1:8">
      <c r="A5347" s="57"/>
      <c r="B5347" s="57"/>
      <c r="C5347" s="176">
        <v>42292.584000000003</v>
      </c>
      <c r="D5347" s="3" t="s">
        <v>447</v>
      </c>
      <c r="E5347" s="3" t="s">
        <v>450</v>
      </c>
      <c r="F5347" s="3" t="str">
        <f t="shared" si="83"/>
        <v>Wholesale</v>
      </c>
      <c r="G5347" s="3">
        <v>50</v>
      </c>
      <c r="H5347" s="57"/>
    </row>
    <row r="5348" spans="1:8">
      <c r="A5348" s="57"/>
      <c r="B5348" s="57"/>
      <c r="C5348" s="176">
        <v>42204.718800000002</v>
      </c>
      <c r="D5348" s="3" t="s">
        <v>447</v>
      </c>
      <c r="E5348" s="3" t="s">
        <v>9</v>
      </c>
      <c r="F5348" s="3" t="str">
        <f t="shared" si="83"/>
        <v>Wholesale</v>
      </c>
      <c r="G5348" s="3">
        <v>16</v>
      </c>
      <c r="H5348" s="57"/>
    </row>
    <row r="5349" spans="1:8">
      <c r="A5349" s="57"/>
      <c r="B5349" s="57"/>
      <c r="C5349" s="176">
        <v>42338.431299999997</v>
      </c>
      <c r="D5349" s="3" t="s">
        <v>447</v>
      </c>
      <c r="E5349" s="3" t="s">
        <v>114</v>
      </c>
      <c r="F5349" s="3" t="str">
        <f t="shared" si="83"/>
        <v>Retail</v>
      </c>
      <c r="G5349" s="3">
        <v>2</v>
      </c>
      <c r="H5349" s="57"/>
    </row>
    <row r="5350" spans="1:8">
      <c r="A5350" s="57"/>
      <c r="B5350" s="57"/>
      <c r="C5350" s="176">
        <v>42111.697899999999</v>
      </c>
      <c r="D5350" s="3" t="s">
        <v>446</v>
      </c>
      <c r="E5350" s="3" t="s">
        <v>6</v>
      </c>
      <c r="F5350" s="3" t="str">
        <f t="shared" si="83"/>
        <v>Wholesale</v>
      </c>
      <c r="G5350" s="3">
        <v>69</v>
      </c>
      <c r="H5350" s="57"/>
    </row>
    <row r="5351" spans="1:8">
      <c r="A5351" s="57"/>
      <c r="B5351" s="57"/>
      <c r="C5351" s="176">
        <v>42207.463900000002</v>
      </c>
      <c r="D5351" s="3" t="s">
        <v>447</v>
      </c>
      <c r="E5351" s="3" t="s">
        <v>312</v>
      </c>
      <c r="F5351" s="3" t="str">
        <f t="shared" si="83"/>
        <v>Wholesale</v>
      </c>
      <c r="G5351" s="3">
        <v>28</v>
      </c>
      <c r="H5351" s="57"/>
    </row>
    <row r="5352" spans="1:8">
      <c r="A5352" s="57"/>
      <c r="B5352" s="57"/>
      <c r="C5352" s="176">
        <v>42310.828500000003</v>
      </c>
      <c r="D5352" s="3" t="s">
        <v>446</v>
      </c>
      <c r="E5352" s="3" t="s">
        <v>114</v>
      </c>
      <c r="F5352" s="3" t="str">
        <f t="shared" si="83"/>
        <v>Retail</v>
      </c>
      <c r="G5352" s="3">
        <v>6</v>
      </c>
      <c r="H5352" s="57"/>
    </row>
    <row r="5353" spans="1:8">
      <c r="A5353" s="57"/>
      <c r="B5353" s="57"/>
      <c r="C5353" s="176">
        <v>42127.803500000002</v>
      </c>
      <c r="D5353" s="3" t="s">
        <v>449</v>
      </c>
      <c r="E5353" s="3" t="s">
        <v>110</v>
      </c>
      <c r="F5353" s="3" t="str">
        <f t="shared" si="83"/>
        <v>Retail</v>
      </c>
      <c r="G5353" s="3">
        <v>4</v>
      </c>
      <c r="H5353" s="57"/>
    </row>
    <row r="5354" spans="1:8">
      <c r="A5354" s="57"/>
      <c r="B5354" s="57"/>
      <c r="C5354" s="176">
        <v>42155.5069</v>
      </c>
      <c r="D5354" s="3" t="s">
        <v>447</v>
      </c>
      <c r="E5354" s="3" t="s">
        <v>10</v>
      </c>
      <c r="F5354" s="3" t="str">
        <f t="shared" si="83"/>
        <v>Wholesale</v>
      </c>
      <c r="G5354" s="3">
        <v>31</v>
      </c>
      <c r="H5354" s="57"/>
    </row>
    <row r="5355" spans="1:8">
      <c r="A5355" s="57"/>
      <c r="B5355" s="57"/>
      <c r="C5355" s="176">
        <v>41982.499300000003</v>
      </c>
      <c r="D5355" s="3" t="s">
        <v>445</v>
      </c>
      <c r="E5355" s="3" t="s">
        <v>6</v>
      </c>
      <c r="F5355" s="3" t="str">
        <f t="shared" si="83"/>
        <v>Wholesale</v>
      </c>
      <c r="G5355" s="3">
        <v>25</v>
      </c>
      <c r="H5355" s="57"/>
    </row>
    <row r="5356" spans="1:8">
      <c r="A5356" s="57"/>
      <c r="B5356" s="57"/>
      <c r="C5356" s="176">
        <v>42348.902800000003</v>
      </c>
      <c r="D5356" s="3" t="s">
        <v>449</v>
      </c>
      <c r="E5356" s="3" t="s">
        <v>112</v>
      </c>
      <c r="F5356" s="3" t="str">
        <f t="shared" si="83"/>
        <v>Retail</v>
      </c>
      <c r="G5356" s="3">
        <v>3</v>
      </c>
      <c r="H5356" s="57"/>
    </row>
    <row r="5357" spans="1:8">
      <c r="A5357" s="57"/>
      <c r="B5357" s="57"/>
      <c r="C5357" s="176">
        <v>42277.8</v>
      </c>
      <c r="D5357" s="3" t="s">
        <v>445</v>
      </c>
      <c r="E5357" s="3" t="s">
        <v>110</v>
      </c>
      <c r="F5357" s="3" t="str">
        <f t="shared" si="83"/>
        <v>Wholesale</v>
      </c>
      <c r="G5357" s="3">
        <v>60</v>
      </c>
      <c r="H5357" s="57"/>
    </row>
    <row r="5358" spans="1:8">
      <c r="A5358" s="57"/>
      <c r="B5358" s="57"/>
      <c r="C5358" s="176">
        <v>41984.454899999997</v>
      </c>
      <c r="D5358" s="3" t="s">
        <v>445</v>
      </c>
      <c r="E5358" s="3" t="s">
        <v>453</v>
      </c>
      <c r="F5358" s="3" t="str">
        <f t="shared" si="83"/>
        <v>Wholesale</v>
      </c>
      <c r="G5358" s="3">
        <v>64</v>
      </c>
      <c r="H5358" s="57"/>
    </row>
    <row r="5359" spans="1:8">
      <c r="A5359" s="57"/>
      <c r="B5359" s="57"/>
      <c r="C5359" s="176">
        <v>42355.754200000003</v>
      </c>
      <c r="D5359" s="3" t="s">
        <v>446</v>
      </c>
      <c r="E5359" s="3" t="s">
        <v>10</v>
      </c>
      <c r="F5359" s="3" t="str">
        <f t="shared" si="83"/>
        <v>Retail</v>
      </c>
      <c r="G5359" s="3">
        <v>1</v>
      </c>
      <c r="H5359" s="57"/>
    </row>
    <row r="5360" spans="1:8">
      <c r="A5360" s="57"/>
      <c r="B5360" s="57"/>
      <c r="C5360" s="176">
        <v>42342.529900000001</v>
      </c>
      <c r="D5360" s="3" t="s">
        <v>445</v>
      </c>
      <c r="E5360" s="3" t="s">
        <v>312</v>
      </c>
      <c r="F5360" s="3" t="str">
        <f t="shared" si="83"/>
        <v>Retail</v>
      </c>
      <c r="G5360" s="3">
        <v>7</v>
      </c>
      <c r="H5360" s="57"/>
    </row>
    <row r="5361" spans="1:8">
      <c r="A5361" s="57"/>
      <c r="B5361" s="57"/>
      <c r="C5361" s="176">
        <v>42008.7889</v>
      </c>
      <c r="D5361" s="3" t="s">
        <v>445</v>
      </c>
      <c r="E5361" s="3" t="s">
        <v>453</v>
      </c>
      <c r="F5361" s="3" t="str">
        <f t="shared" si="83"/>
        <v>Retail</v>
      </c>
      <c r="G5361" s="3">
        <v>1</v>
      </c>
      <c r="H5361" s="57"/>
    </row>
    <row r="5362" spans="1:8">
      <c r="A5362" s="57"/>
      <c r="B5362" s="57"/>
      <c r="C5362" s="176">
        <v>42355.494400000003</v>
      </c>
      <c r="D5362" s="3" t="s">
        <v>445</v>
      </c>
      <c r="E5362" s="3" t="s">
        <v>453</v>
      </c>
      <c r="F5362" s="3" t="str">
        <f t="shared" si="83"/>
        <v>Retail</v>
      </c>
      <c r="G5362" s="3">
        <v>2</v>
      </c>
      <c r="H5362" s="57"/>
    </row>
    <row r="5363" spans="1:8">
      <c r="A5363" s="57"/>
      <c r="B5363" s="57"/>
      <c r="C5363" s="176">
        <v>41982.131300000001</v>
      </c>
      <c r="D5363" s="3" t="s">
        <v>449</v>
      </c>
      <c r="E5363" s="3" t="s">
        <v>453</v>
      </c>
      <c r="F5363" s="3" t="str">
        <f t="shared" si="83"/>
        <v>Retail</v>
      </c>
      <c r="G5363" s="3">
        <v>4</v>
      </c>
      <c r="H5363" s="57"/>
    </row>
    <row r="5364" spans="1:8">
      <c r="A5364" s="57"/>
      <c r="B5364" s="57"/>
      <c r="C5364" s="176">
        <v>42154.536099999998</v>
      </c>
      <c r="D5364" s="3" t="s">
        <v>446</v>
      </c>
      <c r="E5364" s="3" t="s">
        <v>10</v>
      </c>
      <c r="F5364" s="3" t="str">
        <f t="shared" si="83"/>
        <v>Retail</v>
      </c>
      <c r="G5364" s="3">
        <v>3</v>
      </c>
      <c r="H5364" s="57"/>
    </row>
    <row r="5365" spans="1:8">
      <c r="A5365" s="57"/>
      <c r="B5365" s="57"/>
      <c r="C5365" s="176">
        <v>42356.547899999998</v>
      </c>
      <c r="D5365" s="3" t="s">
        <v>447</v>
      </c>
      <c r="E5365" s="3" t="s">
        <v>114</v>
      </c>
      <c r="F5365" s="3" t="str">
        <f t="shared" si="83"/>
        <v>Retail</v>
      </c>
      <c r="G5365" s="3">
        <v>4</v>
      </c>
      <c r="H5365" s="57"/>
    </row>
    <row r="5366" spans="1:8">
      <c r="A5366" s="57"/>
      <c r="B5366" s="57"/>
      <c r="C5366" s="176">
        <v>42155.213199999998</v>
      </c>
      <c r="D5366" s="3" t="s">
        <v>446</v>
      </c>
      <c r="E5366" s="3" t="s">
        <v>112</v>
      </c>
      <c r="F5366" s="3" t="str">
        <f t="shared" si="83"/>
        <v>Wholesale</v>
      </c>
      <c r="G5366" s="3">
        <v>151</v>
      </c>
      <c r="H5366" s="57"/>
    </row>
    <row r="5367" spans="1:8">
      <c r="A5367" s="57"/>
      <c r="B5367" s="57"/>
      <c r="C5367" s="176">
        <v>42350.8056</v>
      </c>
      <c r="D5367" s="3" t="s">
        <v>449</v>
      </c>
      <c r="E5367" s="3" t="s">
        <v>10</v>
      </c>
      <c r="F5367" s="3" t="str">
        <f t="shared" si="83"/>
        <v>Retail</v>
      </c>
      <c r="G5367" s="3">
        <v>3</v>
      </c>
      <c r="H5367" s="57"/>
    </row>
    <row r="5368" spans="1:8">
      <c r="A5368" s="57"/>
      <c r="B5368" s="57"/>
      <c r="C5368" s="176">
        <v>42354.436099999999</v>
      </c>
      <c r="D5368" s="3" t="s">
        <v>446</v>
      </c>
      <c r="E5368" s="3" t="s">
        <v>457</v>
      </c>
      <c r="F5368" s="3" t="str">
        <f t="shared" si="83"/>
        <v>Wholesale</v>
      </c>
      <c r="G5368" s="3">
        <v>33</v>
      </c>
      <c r="H5368" s="57"/>
    </row>
    <row r="5369" spans="1:8">
      <c r="A5369" s="57"/>
      <c r="B5369" s="57"/>
      <c r="C5369" s="176">
        <v>42163.102800000001</v>
      </c>
      <c r="D5369" s="3" t="s">
        <v>449</v>
      </c>
      <c r="E5369" s="3" t="s">
        <v>453</v>
      </c>
      <c r="F5369" s="3" t="str">
        <f t="shared" si="83"/>
        <v>Retail</v>
      </c>
      <c r="G5369" s="3">
        <v>1</v>
      </c>
      <c r="H5369" s="57"/>
    </row>
    <row r="5370" spans="1:8">
      <c r="A5370" s="57"/>
      <c r="B5370" s="57"/>
      <c r="C5370" s="176">
        <v>42259.553500000002</v>
      </c>
      <c r="D5370" s="3" t="s">
        <v>445</v>
      </c>
      <c r="E5370" s="3" t="s">
        <v>453</v>
      </c>
      <c r="F5370" s="3" t="str">
        <f t="shared" si="83"/>
        <v>Retail</v>
      </c>
      <c r="G5370" s="3">
        <v>6</v>
      </c>
      <c r="H5370" s="57"/>
    </row>
    <row r="5371" spans="1:8">
      <c r="A5371" s="57"/>
      <c r="B5371" s="57"/>
      <c r="C5371" s="176">
        <v>42201.461799999997</v>
      </c>
      <c r="D5371" s="3" t="s">
        <v>446</v>
      </c>
      <c r="E5371" s="3" t="s">
        <v>8</v>
      </c>
      <c r="F5371" s="3" t="str">
        <f t="shared" si="83"/>
        <v>Wholesale</v>
      </c>
      <c r="G5371" s="3">
        <v>41</v>
      </c>
      <c r="H5371" s="57"/>
    </row>
    <row r="5372" spans="1:8">
      <c r="A5372" s="57"/>
      <c r="B5372" s="57"/>
      <c r="C5372" s="176">
        <v>42014.772900000004</v>
      </c>
      <c r="D5372" s="3" t="s">
        <v>447</v>
      </c>
      <c r="E5372" s="3" t="s">
        <v>453</v>
      </c>
      <c r="F5372" s="3" t="str">
        <f t="shared" si="83"/>
        <v>Retail</v>
      </c>
      <c r="G5372" s="3">
        <v>2</v>
      </c>
      <c r="H5372" s="57"/>
    </row>
    <row r="5373" spans="1:8">
      <c r="A5373" s="57"/>
      <c r="B5373" s="57"/>
      <c r="C5373" s="176">
        <v>42345.122199999998</v>
      </c>
      <c r="D5373" s="3" t="s">
        <v>446</v>
      </c>
      <c r="E5373" s="3" t="s">
        <v>448</v>
      </c>
      <c r="F5373" s="3" t="str">
        <f t="shared" si="83"/>
        <v>Retail</v>
      </c>
      <c r="G5373" s="3">
        <v>2</v>
      </c>
      <c r="H5373" s="57"/>
    </row>
    <row r="5374" spans="1:8">
      <c r="A5374" s="57"/>
      <c r="B5374" s="57"/>
      <c r="C5374" s="176">
        <v>42104.468099999998</v>
      </c>
      <c r="D5374" s="3" t="s">
        <v>445</v>
      </c>
      <c r="E5374" s="3" t="s">
        <v>7</v>
      </c>
      <c r="F5374" s="3" t="str">
        <f t="shared" si="83"/>
        <v>Retail</v>
      </c>
      <c r="G5374" s="3">
        <v>1</v>
      </c>
      <c r="H5374" s="57"/>
    </row>
    <row r="5375" spans="1:8">
      <c r="A5375" s="57"/>
      <c r="B5375" s="57"/>
      <c r="C5375" s="176">
        <v>42100.472199999997</v>
      </c>
      <c r="D5375" s="3" t="s">
        <v>445</v>
      </c>
      <c r="E5375" s="3" t="s">
        <v>453</v>
      </c>
      <c r="F5375" s="3" t="str">
        <f t="shared" si="83"/>
        <v>Wholesale</v>
      </c>
      <c r="G5375" s="3">
        <v>44</v>
      </c>
      <c r="H5375" s="57"/>
    </row>
    <row r="5376" spans="1:8">
      <c r="A5376" s="57"/>
      <c r="B5376" s="57"/>
      <c r="C5376" s="176">
        <v>42258.688900000001</v>
      </c>
      <c r="D5376" s="3" t="s">
        <v>445</v>
      </c>
      <c r="E5376" s="3" t="s">
        <v>8</v>
      </c>
      <c r="F5376" s="3" t="str">
        <f t="shared" si="83"/>
        <v>Wholesale</v>
      </c>
      <c r="G5376" s="3">
        <v>67</v>
      </c>
      <c r="H5376" s="57"/>
    </row>
    <row r="5377" spans="1:8">
      <c r="A5377" s="57"/>
      <c r="B5377" s="57"/>
      <c r="C5377" s="176">
        <v>41988.712500000001</v>
      </c>
      <c r="D5377" s="3" t="s">
        <v>446</v>
      </c>
      <c r="E5377" s="3" t="s">
        <v>114</v>
      </c>
      <c r="F5377" s="3" t="str">
        <f t="shared" si="83"/>
        <v>Retail</v>
      </c>
      <c r="G5377" s="3">
        <v>3</v>
      </c>
      <c r="H5377" s="57"/>
    </row>
    <row r="5378" spans="1:8">
      <c r="A5378" s="57"/>
      <c r="B5378" s="57"/>
      <c r="C5378" s="176">
        <v>42359.927799999998</v>
      </c>
      <c r="D5378" s="3" t="s">
        <v>445</v>
      </c>
      <c r="E5378" s="3" t="s">
        <v>6</v>
      </c>
      <c r="F5378" s="3" t="str">
        <f t="shared" si="83"/>
        <v>Retail</v>
      </c>
      <c r="G5378" s="3">
        <v>4</v>
      </c>
      <c r="H5378" s="57"/>
    </row>
    <row r="5379" spans="1:8">
      <c r="A5379" s="57"/>
      <c r="B5379" s="57"/>
      <c r="C5379" s="176">
        <v>42085.5167</v>
      </c>
      <c r="D5379" s="3" t="s">
        <v>447</v>
      </c>
      <c r="E5379" s="3" t="s">
        <v>448</v>
      </c>
      <c r="F5379" s="3" t="str">
        <f t="shared" si="83"/>
        <v>Retail</v>
      </c>
      <c r="G5379" s="3">
        <v>3</v>
      </c>
      <c r="H5379" s="57"/>
    </row>
    <row r="5380" spans="1:8">
      <c r="A5380" s="57"/>
      <c r="B5380" s="57"/>
      <c r="C5380" s="176">
        <v>42309.4833</v>
      </c>
      <c r="D5380" s="3" t="s">
        <v>445</v>
      </c>
      <c r="E5380" s="3" t="s">
        <v>312</v>
      </c>
      <c r="F5380" s="3" t="str">
        <f t="shared" si="83"/>
        <v>Wholesale</v>
      </c>
      <c r="G5380" s="3">
        <v>31</v>
      </c>
      <c r="H5380" s="57"/>
    </row>
    <row r="5381" spans="1:8">
      <c r="A5381" s="57"/>
      <c r="B5381" s="57"/>
      <c r="C5381" s="176">
        <v>42311.8076</v>
      </c>
      <c r="D5381" s="3" t="s">
        <v>445</v>
      </c>
      <c r="E5381" s="3" t="s">
        <v>10</v>
      </c>
      <c r="F5381" s="3" t="str">
        <f t="shared" si="83"/>
        <v>Wholesale</v>
      </c>
      <c r="G5381" s="3">
        <v>55</v>
      </c>
      <c r="H5381" s="57"/>
    </row>
    <row r="5382" spans="1:8">
      <c r="A5382" s="57"/>
      <c r="B5382" s="57"/>
      <c r="C5382" s="176">
        <v>41981.674299999999</v>
      </c>
      <c r="D5382" s="3" t="s">
        <v>449</v>
      </c>
      <c r="E5382" s="3" t="s">
        <v>453</v>
      </c>
      <c r="F5382" s="3" t="str">
        <f t="shared" si="83"/>
        <v>Retail</v>
      </c>
      <c r="G5382" s="3">
        <v>3</v>
      </c>
      <c r="H5382" s="57"/>
    </row>
    <row r="5383" spans="1:8">
      <c r="A5383" s="57"/>
      <c r="B5383" s="57"/>
      <c r="C5383" s="176">
        <v>42192.132599999997</v>
      </c>
      <c r="D5383" s="3" t="s">
        <v>447</v>
      </c>
      <c r="E5383" s="3" t="s">
        <v>453</v>
      </c>
      <c r="F5383" s="3" t="str">
        <f t="shared" si="83"/>
        <v>Retail</v>
      </c>
      <c r="G5383" s="3">
        <v>1</v>
      </c>
      <c r="H5383" s="57"/>
    </row>
    <row r="5384" spans="1:8">
      <c r="A5384" s="57"/>
      <c r="B5384" s="57"/>
      <c r="C5384" s="176">
        <v>42334.7111</v>
      </c>
      <c r="D5384" s="3" t="s">
        <v>447</v>
      </c>
      <c r="E5384" s="3" t="s">
        <v>114</v>
      </c>
      <c r="F5384" s="3" t="str">
        <f t="shared" si="83"/>
        <v>Wholesale</v>
      </c>
      <c r="G5384" s="3">
        <v>35</v>
      </c>
      <c r="H5384" s="57"/>
    </row>
    <row r="5385" spans="1:8">
      <c r="A5385" s="57"/>
      <c r="B5385" s="57"/>
      <c r="C5385" s="176">
        <v>42293.160400000001</v>
      </c>
      <c r="D5385" s="3" t="s">
        <v>447</v>
      </c>
      <c r="E5385" s="3" t="s">
        <v>453</v>
      </c>
      <c r="F5385" s="3" t="str">
        <f t="shared" si="83"/>
        <v>Retail</v>
      </c>
      <c r="G5385" s="3">
        <v>4</v>
      </c>
      <c r="H5385" s="57"/>
    </row>
    <row r="5386" spans="1:8">
      <c r="A5386" s="57"/>
      <c r="B5386" s="57"/>
      <c r="C5386" s="176">
        <v>42286.165300000001</v>
      </c>
      <c r="D5386" s="3" t="s">
        <v>446</v>
      </c>
      <c r="E5386" s="3" t="s">
        <v>312</v>
      </c>
      <c r="F5386" s="3" t="str">
        <f t="shared" ref="F5386:F5449" si="84">IF(G5386&lt;10,"Retail","Wholesale")</f>
        <v>Retail</v>
      </c>
      <c r="G5386" s="3">
        <v>8</v>
      </c>
      <c r="H5386" s="57"/>
    </row>
    <row r="5387" spans="1:8">
      <c r="A5387" s="57"/>
      <c r="B5387" s="57"/>
      <c r="C5387" s="176">
        <v>41978.456899999997</v>
      </c>
      <c r="D5387" s="3" t="s">
        <v>446</v>
      </c>
      <c r="E5387" s="3" t="s">
        <v>455</v>
      </c>
      <c r="F5387" s="3" t="str">
        <f t="shared" si="84"/>
        <v>Retail</v>
      </c>
      <c r="G5387" s="3">
        <v>2</v>
      </c>
      <c r="H5387" s="57"/>
    </row>
    <row r="5388" spans="1:8">
      <c r="A5388" s="57"/>
      <c r="B5388" s="57"/>
      <c r="C5388" s="176">
        <v>42161.472199999997</v>
      </c>
      <c r="D5388" s="3" t="s">
        <v>447</v>
      </c>
      <c r="E5388" s="3" t="s">
        <v>458</v>
      </c>
      <c r="F5388" s="3" t="str">
        <f t="shared" si="84"/>
        <v>Retail</v>
      </c>
      <c r="G5388" s="3">
        <v>3</v>
      </c>
      <c r="H5388" s="57"/>
    </row>
    <row r="5389" spans="1:8">
      <c r="A5389" s="57"/>
      <c r="B5389" s="57"/>
      <c r="C5389" s="176">
        <v>42171.534</v>
      </c>
      <c r="D5389" s="3" t="s">
        <v>445</v>
      </c>
      <c r="E5389" s="3" t="s">
        <v>452</v>
      </c>
      <c r="F5389" s="3" t="str">
        <f t="shared" si="84"/>
        <v>Retail</v>
      </c>
      <c r="G5389" s="3">
        <v>2</v>
      </c>
      <c r="H5389" s="57"/>
    </row>
    <row r="5390" spans="1:8">
      <c r="A5390" s="57"/>
      <c r="B5390" s="57"/>
      <c r="C5390" s="176">
        <v>42260.479200000002</v>
      </c>
      <c r="D5390" s="3" t="s">
        <v>445</v>
      </c>
      <c r="E5390" s="3" t="s">
        <v>114</v>
      </c>
      <c r="F5390" s="3" t="str">
        <f t="shared" si="84"/>
        <v>Retail</v>
      </c>
      <c r="G5390" s="3">
        <v>1</v>
      </c>
      <c r="H5390" s="57"/>
    </row>
    <row r="5391" spans="1:8">
      <c r="A5391" s="57"/>
      <c r="B5391" s="57"/>
      <c r="C5391" s="176">
        <v>42268.731899999999</v>
      </c>
      <c r="D5391" s="3" t="s">
        <v>449</v>
      </c>
      <c r="E5391" s="3" t="s">
        <v>453</v>
      </c>
      <c r="F5391" s="3" t="str">
        <f t="shared" si="84"/>
        <v>Retail</v>
      </c>
      <c r="G5391" s="3">
        <v>7</v>
      </c>
      <c r="H5391" s="57"/>
    </row>
    <row r="5392" spans="1:8">
      <c r="A5392" s="57"/>
      <c r="B5392" s="57"/>
      <c r="C5392" s="176">
        <v>42347.525000000001</v>
      </c>
      <c r="D5392" s="3" t="s">
        <v>446</v>
      </c>
      <c r="E5392" s="3" t="s">
        <v>453</v>
      </c>
      <c r="F5392" s="3" t="str">
        <f t="shared" si="84"/>
        <v>Retail</v>
      </c>
      <c r="G5392" s="3">
        <v>8</v>
      </c>
      <c r="H5392" s="57"/>
    </row>
    <row r="5393" spans="1:8">
      <c r="A5393" s="57"/>
      <c r="B5393" s="57"/>
      <c r="C5393" s="176">
        <v>41982.502099999998</v>
      </c>
      <c r="D5393" s="3" t="s">
        <v>445</v>
      </c>
      <c r="E5393" s="3" t="s">
        <v>312</v>
      </c>
      <c r="F5393" s="3" t="str">
        <f t="shared" si="84"/>
        <v>Wholesale</v>
      </c>
      <c r="G5393" s="3">
        <v>34</v>
      </c>
      <c r="H5393" s="57"/>
    </row>
    <row r="5394" spans="1:8">
      <c r="A5394" s="57"/>
      <c r="B5394" s="57"/>
      <c r="C5394" s="176">
        <v>42079.509700000002</v>
      </c>
      <c r="D5394" s="3" t="s">
        <v>446</v>
      </c>
      <c r="E5394" s="3" t="s">
        <v>6</v>
      </c>
      <c r="F5394" s="3" t="str">
        <f t="shared" si="84"/>
        <v>Wholesale</v>
      </c>
      <c r="G5394" s="3">
        <v>92</v>
      </c>
      <c r="H5394" s="57"/>
    </row>
    <row r="5395" spans="1:8">
      <c r="A5395" s="57"/>
      <c r="B5395" s="57"/>
      <c r="C5395" s="176">
        <v>42168.551399999997</v>
      </c>
      <c r="D5395" s="3" t="s">
        <v>449</v>
      </c>
      <c r="E5395" s="3" t="s">
        <v>312</v>
      </c>
      <c r="F5395" s="3" t="str">
        <f t="shared" si="84"/>
        <v>Wholesale</v>
      </c>
      <c r="G5395" s="3">
        <v>40</v>
      </c>
      <c r="H5395" s="57"/>
    </row>
    <row r="5396" spans="1:8">
      <c r="A5396" s="57"/>
      <c r="B5396" s="57"/>
      <c r="C5396" s="176">
        <v>41985.152800000003</v>
      </c>
      <c r="D5396" s="3" t="s">
        <v>446</v>
      </c>
      <c r="E5396" s="3" t="s">
        <v>453</v>
      </c>
      <c r="F5396" s="3" t="str">
        <f t="shared" si="84"/>
        <v>Wholesale</v>
      </c>
      <c r="G5396" s="3">
        <v>27</v>
      </c>
      <c r="H5396" s="57"/>
    </row>
    <row r="5397" spans="1:8">
      <c r="A5397" s="57"/>
      <c r="B5397" s="57"/>
      <c r="C5397" s="176">
        <v>42236.171499999997</v>
      </c>
      <c r="D5397" s="3" t="s">
        <v>446</v>
      </c>
      <c r="E5397" s="3" t="s">
        <v>452</v>
      </c>
      <c r="F5397" s="3" t="str">
        <f t="shared" si="84"/>
        <v>Retail</v>
      </c>
      <c r="G5397" s="3">
        <v>5</v>
      </c>
      <c r="H5397" s="57"/>
    </row>
    <row r="5398" spans="1:8">
      <c r="A5398" s="57"/>
      <c r="B5398" s="57"/>
      <c r="C5398" s="176">
        <v>41986.4951</v>
      </c>
      <c r="D5398" s="3" t="s">
        <v>445</v>
      </c>
      <c r="E5398" s="3" t="s">
        <v>10</v>
      </c>
      <c r="F5398" s="3" t="str">
        <f t="shared" si="84"/>
        <v>Wholesale</v>
      </c>
      <c r="G5398" s="3">
        <v>36</v>
      </c>
      <c r="H5398" s="57"/>
    </row>
    <row r="5399" spans="1:8">
      <c r="A5399" s="57"/>
      <c r="B5399" s="57"/>
      <c r="C5399" s="176">
        <v>42263.581899999997</v>
      </c>
      <c r="D5399" s="3" t="s">
        <v>445</v>
      </c>
      <c r="E5399" s="3" t="s">
        <v>453</v>
      </c>
      <c r="F5399" s="3" t="str">
        <f t="shared" si="84"/>
        <v>Wholesale</v>
      </c>
      <c r="G5399" s="3">
        <v>33</v>
      </c>
      <c r="H5399" s="57"/>
    </row>
    <row r="5400" spans="1:8">
      <c r="A5400" s="57"/>
      <c r="B5400" s="57"/>
      <c r="C5400" s="176">
        <v>42357.998599999999</v>
      </c>
      <c r="D5400" s="3" t="s">
        <v>445</v>
      </c>
      <c r="E5400" s="3" t="s">
        <v>110</v>
      </c>
      <c r="F5400" s="3" t="str">
        <f t="shared" si="84"/>
        <v>Wholesale</v>
      </c>
      <c r="G5400" s="3">
        <v>51</v>
      </c>
      <c r="H5400" s="57"/>
    </row>
    <row r="5401" spans="1:8">
      <c r="A5401" s="57"/>
      <c r="B5401" s="57"/>
      <c r="C5401" s="176">
        <v>41981.099300000002</v>
      </c>
      <c r="D5401" s="3" t="s">
        <v>447</v>
      </c>
      <c r="E5401" s="3" t="s">
        <v>459</v>
      </c>
      <c r="F5401" s="3" t="str">
        <f t="shared" si="84"/>
        <v>Retail</v>
      </c>
      <c r="G5401" s="3">
        <v>5</v>
      </c>
      <c r="H5401" s="57"/>
    </row>
    <row r="5402" spans="1:8">
      <c r="A5402" s="57"/>
      <c r="B5402" s="57"/>
      <c r="C5402" s="176">
        <v>42252.552799999998</v>
      </c>
      <c r="D5402" s="3" t="s">
        <v>446</v>
      </c>
      <c r="E5402" s="3" t="s">
        <v>452</v>
      </c>
      <c r="F5402" s="3" t="str">
        <f t="shared" si="84"/>
        <v>Wholesale</v>
      </c>
      <c r="G5402" s="3">
        <v>56</v>
      </c>
      <c r="H5402" s="57"/>
    </row>
    <row r="5403" spans="1:8">
      <c r="A5403" s="57"/>
      <c r="B5403" s="57"/>
      <c r="C5403" s="176">
        <v>42104.534</v>
      </c>
      <c r="D5403" s="3" t="s">
        <v>445</v>
      </c>
      <c r="E5403" s="3" t="s">
        <v>8</v>
      </c>
      <c r="F5403" s="3" t="str">
        <f t="shared" si="84"/>
        <v>Retail</v>
      </c>
      <c r="G5403" s="3">
        <v>1</v>
      </c>
      <c r="H5403" s="57"/>
    </row>
    <row r="5404" spans="1:8">
      <c r="A5404" s="57"/>
      <c r="B5404" s="57"/>
      <c r="C5404" s="176">
        <v>42165.482600000003</v>
      </c>
      <c r="D5404" s="3" t="s">
        <v>447</v>
      </c>
      <c r="E5404" s="3" t="s">
        <v>6</v>
      </c>
      <c r="F5404" s="3" t="str">
        <f t="shared" si="84"/>
        <v>Wholesale</v>
      </c>
      <c r="G5404" s="3">
        <v>38</v>
      </c>
      <c r="H5404" s="57"/>
    </row>
    <row r="5405" spans="1:8">
      <c r="A5405" s="57"/>
      <c r="B5405" s="57"/>
      <c r="C5405" s="176">
        <v>42351.554199999999</v>
      </c>
      <c r="D5405" s="3" t="s">
        <v>446</v>
      </c>
      <c r="E5405" s="3" t="s">
        <v>453</v>
      </c>
      <c r="F5405" s="3" t="str">
        <f t="shared" si="84"/>
        <v>Wholesale</v>
      </c>
      <c r="G5405" s="3">
        <v>28</v>
      </c>
      <c r="H5405" s="57"/>
    </row>
    <row r="5406" spans="1:8">
      <c r="A5406" s="57"/>
      <c r="B5406" s="57"/>
      <c r="C5406" s="176">
        <v>42145.536800000002</v>
      </c>
      <c r="D5406" s="3" t="s">
        <v>447</v>
      </c>
      <c r="E5406" s="3" t="s">
        <v>110</v>
      </c>
      <c r="F5406" s="3" t="str">
        <f t="shared" si="84"/>
        <v>Wholesale</v>
      </c>
      <c r="G5406" s="3">
        <v>30</v>
      </c>
      <c r="H5406" s="57"/>
    </row>
    <row r="5407" spans="1:8">
      <c r="A5407" s="57"/>
      <c r="B5407" s="57"/>
      <c r="C5407" s="176">
        <v>42133.729899999998</v>
      </c>
      <c r="D5407" s="3" t="s">
        <v>446</v>
      </c>
      <c r="E5407" s="3" t="s">
        <v>453</v>
      </c>
      <c r="F5407" s="3" t="str">
        <f t="shared" si="84"/>
        <v>Retail</v>
      </c>
      <c r="G5407" s="3">
        <v>5</v>
      </c>
      <c r="H5407" s="57"/>
    </row>
    <row r="5408" spans="1:8">
      <c r="A5408" s="57"/>
      <c r="B5408" s="57"/>
      <c r="C5408" s="176">
        <v>42175.126400000001</v>
      </c>
      <c r="D5408" s="3" t="s">
        <v>447</v>
      </c>
      <c r="E5408" s="3" t="s">
        <v>453</v>
      </c>
      <c r="F5408" s="3" t="str">
        <f t="shared" si="84"/>
        <v>Retail</v>
      </c>
      <c r="G5408" s="3">
        <v>6</v>
      </c>
      <c r="H5408" s="57"/>
    </row>
    <row r="5409" spans="1:8">
      <c r="A5409" s="57"/>
      <c r="B5409" s="57"/>
      <c r="C5409" s="176">
        <v>42337.4424</v>
      </c>
      <c r="D5409" s="3" t="s">
        <v>449</v>
      </c>
      <c r="E5409" s="3" t="s">
        <v>454</v>
      </c>
      <c r="F5409" s="3" t="str">
        <f t="shared" si="84"/>
        <v>Retail</v>
      </c>
      <c r="G5409" s="3">
        <v>4</v>
      </c>
      <c r="H5409" s="57"/>
    </row>
    <row r="5410" spans="1:8">
      <c r="A5410" s="57"/>
      <c r="B5410" s="57"/>
      <c r="C5410" s="176">
        <v>41986.786800000002</v>
      </c>
      <c r="D5410" s="3" t="s">
        <v>445</v>
      </c>
      <c r="E5410" s="3" t="s">
        <v>6</v>
      </c>
      <c r="F5410" s="3" t="str">
        <f t="shared" si="84"/>
        <v>Retail</v>
      </c>
      <c r="G5410" s="3">
        <v>6</v>
      </c>
      <c r="H5410" s="57"/>
    </row>
    <row r="5411" spans="1:8">
      <c r="A5411" s="57"/>
      <c r="B5411" s="57"/>
      <c r="C5411" s="176">
        <v>42328.753499999999</v>
      </c>
      <c r="D5411" s="3" t="s">
        <v>447</v>
      </c>
      <c r="E5411" s="3" t="s">
        <v>453</v>
      </c>
      <c r="F5411" s="3" t="str">
        <f t="shared" si="84"/>
        <v>Retail</v>
      </c>
      <c r="G5411" s="3">
        <v>7</v>
      </c>
      <c r="H5411" s="57"/>
    </row>
    <row r="5412" spans="1:8">
      <c r="A5412" s="57"/>
      <c r="B5412" s="57"/>
      <c r="C5412" s="176">
        <v>42119.6826</v>
      </c>
      <c r="D5412" s="3" t="s">
        <v>445</v>
      </c>
      <c r="E5412" s="3" t="s">
        <v>458</v>
      </c>
      <c r="F5412" s="3" t="str">
        <f t="shared" si="84"/>
        <v>Retail</v>
      </c>
      <c r="G5412" s="3">
        <v>1</v>
      </c>
      <c r="H5412" s="57"/>
    </row>
    <row r="5413" spans="1:8">
      <c r="A5413" s="57"/>
      <c r="B5413" s="57"/>
      <c r="C5413" s="176">
        <v>42194.508999999998</v>
      </c>
      <c r="D5413" s="3" t="s">
        <v>445</v>
      </c>
      <c r="E5413" s="3" t="s">
        <v>114</v>
      </c>
      <c r="F5413" s="3" t="str">
        <f t="shared" si="84"/>
        <v>Retail</v>
      </c>
      <c r="G5413" s="3">
        <v>2</v>
      </c>
      <c r="H5413" s="57"/>
    </row>
    <row r="5414" spans="1:8">
      <c r="A5414" s="57"/>
      <c r="B5414" s="57"/>
      <c r="C5414" s="176">
        <v>41985.296499999997</v>
      </c>
      <c r="D5414" s="3" t="s">
        <v>449</v>
      </c>
      <c r="E5414" s="3" t="s">
        <v>453</v>
      </c>
      <c r="F5414" s="3" t="str">
        <f t="shared" si="84"/>
        <v>Retail</v>
      </c>
      <c r="G5414" s="3">
        <v>2</v>
      </c>
      <c r="H5414" s="57"/>
    </row>
    <row r="5415" spans="1:8">
      <c r="A5415" s="57"/>
      <c r="B5415" s="57"/>
      <c r="C5415" s="176">
        <v>42359.7667</v>
      </c>
      <c r="D5415" s="3" t="s">
        <v>446</v>
      </c>
      <c r="E5415" s="3" t="s">
        <v>312</v>
      </c>
      <c r="F5415" s="3" t="str">
        <f t="shared" si="84"/>
        <v>Retail</v>
      </c>
      <c r="G5415" s="3">
        <v>3</v>
      </c>
      <c r="H5415" s="57"/>
    </row>
    <row r="5416" spans="1:8">
      <c r="A5416" s="57"/>
      <c r="B5416" s="57"/>
      <c r="C5416" s="176">
        <v>42154.665999999997</v>
      </c>
      <c r="D5416" s="3" t="s">
        <v>445</v>
      </c>
      <c r="E5416" s="3" t="s">
        <v>448</v>
      </c>
      <c r="F5416" s="3" t="str">
        <f t="shared" si="84"/>
        <v>Retail</v>
      </c>
      <c r="G5416" s="3">
        <v>2</v>
      </c>
      <c r="H5416" s="57"/>
    </row>
    <row r="5417" spans="1:8">
      <c r="A5417" s="57"/>
      <c r="B5417" s="57"/>
      <c r="C5417" s="176">
        <v>42117.326399999998</v>
      </c>
      <c r="D5417" s="3" t="s">
        <v>445</v>
      </c>
      <c r="E5417" s="3" t="s">
        <v>458</v>
      </c>
      <c r="F5417" s="3" t="str">
        <f t="shared" si="84"/>
        <v>Wholesale</v>
      </c>
      <c r="G5417" s="3">
        <v>58</v>
      </c>
      <c r="H5417" s="57"/>
    </row>
    <row r="5418" spans="1:8">
      <c r="A5418" s="57"/>
      <c r="B5418" s="57"/>
      <c r="C5418" s="176">
        <v>42161.646500000003</v>
      </c>
      <c r="D5418" s="3" t="s">
        <v>445</v>
      </c>
      <c r="E5418" s="3" t="s">
        <v>10</v>
      </c>
      <c r="F5418" s="3" t="str">
        <f t="shared" si="84"/>
        <v>Wholesale</v>
      </c>
      <c r="G5418" s="3">
        <v>111</v>
      </c>
      <c r="H5418" s="57"/>
    </row>
    <row r="5419" spans="1:8">
      <c r="A5419" s="57"/>
      <c r="B5419" s="57"/>
      <c r="C5419" s="176">
        <v>41987.484700000001</v>
      </c>
      <c r="D5419" s="3" t="s">
        <v>447</v>
      </c>
      <c r="E5419" s="3" t="s">
        <v>453</v>
      </c>
      <c r="F5419" s="3" t="str">
        <f t="shared" si="84"/>
        <v>Wholesale</v>
      </c>
      <c r="G5419" s="3">
        <v>30</v>
      </c>
      <c r="H5419" s="57"/>
    </row>
    <row r="5420" spans="1:8">
      <c r="A5420" s="57"/>
      <c r="B5420" s="57"/>
      <c r="C5420" s="176">
        <v>42358.459000000003</v>
      </c>
      <c r="D5420" s="3" t="s">
        <v>446</v>
      </c>
      <c r="E5420" s="3" t="s">
        <v>453</v>
      </c>
      <c r="F5420" s="3" t="str">
        <f t="shared" si="84"/>
        <v>Wholesale</v>
      </c>
      <c r="G5420" s="3">
        <v>27</v>
      </c>
      <c r="H5420" s="57"/>
    </row>
    <row r="5421" spans="1:8">
      <c r="A5421" s="57"/>
      <c r="B5421" s="57"/>
      <c r="C5421" s="176">
        <v>42329.502800000002</v>
      </c>
      <c r="D5421" s="3" t="s">
        <v>446</v>
      </c>
      <c r="E5421" s="3" t="s">
        <v>114</v>
      </c>
      <c r="F5421" s="3" t="str">
        <f t="shared" si="84"/>
        <v>Retail</v>
      </c>
      <c r="G5421" s="3">
        <v>1</v>
      </c>
      <c r="H5421" s="57"/>
    </row>
    <row r="5422" spans="1:8">
      <c r="A5422" s="57"/>
      <c r="B5422" s="57"/>
      <c r="C5422" s="176">
        <v>42193.5743</v>
      </c>
      <c r="D5422" s="3" t="s">
        <v>445</v>
      </c>
      <c r="E5422" s="3" t="s">
        <v>453</v>
      </c>
      <c r="F5422" s="3" t="str">
        <f t="shared" si="84"/>
        <v>Wholesale</v>
      </c>
      <c r="G5422" s="3">
        <v>55</v>
      </c>
      <c r="H5422" s="57"/>
    </row>
    <row r="5423" spans="1:8">
      <c r="A5423" s="57"/>
      <c r="B5423" s="57"/>
      <c r="C5423" s="176">
        <v>42220.5576</v>
      </c>
      <c r="D5423" s="3" t="s">
        <v>445</v>
      </c>
      <c r="E5423" s="3" t="s">
        <v>6</v>
      </c>
      <c r="F5423" s="3" t="str">
        <f t="shared" si="84"/>
        <v>Retail</v>
      </c>
      <c r="G5423" s="3">
        <v>1</v>
      </c>
      <c r="H5423" s="57"/>
    </row>
    <row r="5424" spans="1:8">
      <c r="A5424" s="57"/>
      <c r="B5424" s="57"/>
      <c r="C5424" s="176">
        <v>42255.522900000004</v>
      </c>
      <c r="D5424" s="3" t="s">
        <v>445</v>
      </c>
      <c r="E5424" s="3" t="s">
        <v>8</v>
      </c>
      <c r="F5424" s="3" t="str">
        <f t="shared" si="84"/>
        <v>Retail</v>
      </c>
      <c r="G5424" s="3">
        <v>1</v>
      </c>
      <c r="H5424" s="57"/>
    </row>
    <row r="5425" spans="1:8">
      <c r="A5425" s="57"/>
      <c r="B5425" s="57"/>
      <c r="C5425" s="176">
        <v>42234.4951</v>
      </c>
      <c r="D5425" s="3" t="s">
        <v>445</v>
      </c>
      <c r="E5425" s="3" t="s">
        <v>6</v>
      </c>
      <c r="F5425" s="3" t="str">
        <f t="shared" si="84"/>
        <v>Retail</v>
      </c>
      <c r="G5425" s="3">
        <v>1</v>
      </c>
      <c r="H5425" s="57"/>
    </row>
    <row r="5426" spans="1:8">
      <c r="A5426" s="57"/>
      <c r="B5426" s="57"/>
      <c r="C5426" s="176">
        <v>42210.5049</v>
      </c>
      <c r="D5426" s="3" t="s">
        <v>447</v>
      </c>
      <c r="E5426" s="3" t="s">
        <v>112</v>
      </c>
      <c r="F5426" s="3" t="str">
        <f t="shared" si="84"/>
        <v>Retail</v>
      </c>
      <c r="G5426" s="3">
        <v>1</v>
      </c>
      <c r="H5426" s="57"/>
    </row>
    <row r="5427" spans="1:8">
      <c r="A5427" s="57"/>
      <c r="B5427" s="57"/>
      <c r="C5427" s="176">
        <v>42351.7667</v>
      </c>
      <c r="D5427" s="3" t="s">
        <v>445</v>
      </c>
      <c r="E5427" s="3" t="s">
        <v>6</v>
      </c>
      <c r="F5427" s="3" t="str">
        <f t="shared" si="84"/>
        <v>Retail</v>
      </c>
      <c r="G5427" s="3">
        <v>5</v>
      </c>
      <c r="H5427" s="57"/>
    </row>
    <row r="5428" spans="1:8">
      <c r="A5428" s="57"/>
      <c r="B5428" s="57"/>
      <c r="C5428" s="176">
        <v>41984.683299999997</v>
      </c>
      <c r="D5428" s="3" t="s">
        <v>445</v>
      </c>
      <c r="E5428" s="3" t="s">
        <v>112</v>
      </c>
      <c r="F5428" s="3" t="str">
        <f t="shared" si="84"/>
        <v>Retail</v>
      </c>
      <c r="G5428" s="3">
        <v>2</v>
      </c>
      <c r="H5428" s="57"/>
    </row>
    <row r="5429" spans="1:8">
      <c r="A5429" s="57"/>
      <c r="B5429" s="57"/>
      <c r="C5429" s="176">
        <v>42223.522900000004</v>
      </c>
      <c r="D5429" s="3" t="s">
        <v>445</v>
      </c>
      <c r="E5429" s="3" t="s">
        <v>453</v>
      </c>
      <c r="F5429" s="3" t="str">
        <f t="shared" si="84"/>
        <v>Wholesale</v>
      </c>
      <c r="G5429" s="3">
        <v>37</v>
      </c>
      <c r="H5429" s="57"/>
    </row>
    <row r="5430" spans="1:8">
      <c r="A5430" s="57"/>
      <c r="B5430" s="57"/>
      <c r="C5430" s="176">
        <v>42198.525000000001</v>
      </c>
      <c r="D5430" s="3" t="s">
        <v>445</v>
      </c>
      <c r="E5430" s="3" t="s">
        <v>453</v>
      </c>
      <c r="F5430" s="3" t="str">
        <f t="shared" si="84"/>
        <v>Retail</v>
      </c>
      <c r="G5430" s="3">
        <v>1</v>
      </c>
      <c r="H5430" s="57"/>
    </row>
    <row r="5431" spans="1:8">
      <c r="A5431" s="57"/>
      <c r="B5431" s="57"/>
      <c r="C5431" s="176">
        <v>42361.179199999999</v>
      </c>
      <c r="D5431" s="3" t="s">
        <v>445</v>
      </c>
      <c r="E5431" s="3" t="s">
        <v>448</v>
      </c>
      <c r="F5431" s="3" t="str">
        <f t="shared" si="84"/>
        <v>Retail</v>
      </c>
      <c r="G5431" s="3">
        <v>2</v>
      </c>
      <c r="H5431" s="57"/>
    </row>
    <row r="5432" spans="1:8">
      <c r="A5432" s="57"/>
      <c r="B5432" s="57"/>
      <c r="C5432" s="176">
        <v>42178.521500000003</v>
      </c>
      <c r="D5432" s="3" t="s">
        <v>449</v>
      </c>
      <c r="E5432" s="3" t="s">
        <v>453</v>
      </c>
      <c r="F5432" s="3" t="str">
        <f t="shared" si="84"/>
        <v>Wholesale</v>
      </c>
      <c r="G5432" s="3">
        <v>29</v>
      </c>
      <c r="H5432" s="57"/>
    </row>
    <row r="5433" spans="1:8">
      <c r="A5433" s="57"/>
      <c r="B5433" s="57"/>
      <c r="C5433" s="176">
        <v>42036.228499999997</v>
      </c>
      <c r="D5433" s="3" t="s">
        <v>447</v>
      </c>
      <c r="E5433" s="3" t="s">
        <v>453</v>
      </c>
      <c r="F5433" s="3" t="str">
        <f t="shared" si="84"/>
        <v>Retail</v>
      </c>
      <c r="G5433" s="3">
        <v>6</v>
      </c>
      <c r="H5433" s="57"/>
    </row>
    <row r="5434" spans="1:8">
      <c r="A5434" s="57"/>
      <c r="B5434" s="57"/>
      <c r="C5434" s="176">
        <v>41982.45</v>
      </c>
      <c r="D5434" s="3" t="s">
        <v>447</v>
      </c>
      <c r="E5434" s="3" t="s">
        <v>453</v>
      </c>
      <c r="F5434" s="3" t="str">
        <f t="shared" si="84"/>
        <v>Retail</v>
      </c>
      <c r="G5434" s="3">
        <v>2</v>
      </c>
      <c r="H5434" s="57"/>
    </row>
    <row r="5435" spans="1:8">
      <c r="A5435" s="57"/>
      <c r="B5435" s="57"/>
      <c r="C5435" s="176">
        <v>42287.212500000001</v>
      </c>
      <c r="D5435" s="3" t="s">
        <v>445</v>
      </c>
      <c r="E5435" s="3" t="s">
        <v>312</v>
      </c>
      <c r="F5435" s="3" t="str">
        <f t="shared" si="84"/>
        <v>Wholesale</v>
      </c>
      <c r="G5435" s="3">
        <v>44</v>
      </c>
      <c r="H5435" s="57"/>
    </row>
    <row r="5436" spans="1:8">
      <c r="A5436" s="57"/>
      <c r="B5436" s="57"/>
      <c r="C5436" s="176">
        <v>42166.165300000001</v>
      </c>
      <c r="D5436" s="3" t="s">
        <v>445</v>
      </c>
      <c r="E5436" s="3" t="s">
        <v>458</v>
      </c>
      <c r="F5436" s="3" t="str">
        <f t="shared" si="84"/>
        <v>Retail</v>
      </c>
      <c r="G5436" s="3">
        <v>8</v>
      </c>
      <c r="H5436" s="57"/>
    </row>
    <row r="5437" spans="1:8">
      <c r="A5437" s="57"/>
      <c r="B5437" s="57"/>
      <c r="C5437" s="176">
        <v>42213.514600000002</v>
      </c>
      <c r="D5437" s="3" t="s">
        <v>445</v>
      </c>
      <c r="E5437" s="3" t="s">
        <v>10</v>
      </c>
      <c r="F5437" s="3" t="str">
        <f t="shared" si="84"/>
        <v>Retail</v>
      </c>
      <c r="G5437" s="3">
        <v>1</v>
      </c>
      <c r="H5437" s="57"/>
    </row>
    <row r="5438" spans="1:8">
      <c r="A5438" s="57"/>
      <c r="B5438" s="57"/>
      <c r="C5438" s="176">
        <v>42247.520100000002</v>
      </c>
      <c r="D5438" s="3" t="s">
        <v>445</v>
      </c>
      <c r="E5438" s="3" t="s">
        <v>453</v>
      </c>
      <c r="F5438" s="3" t="str">
        <f t="shared" si="84"/>
        <v>Wholesale</v>
      </c>
      <c r="G5438" s="3">
        <v>52</v>
      </c>
      <c r="H5438" s="57"/>
    </row>
    <row r="5439" spans="1:8">
      <c r="A5439" s="57"/>
      <c r="B5439" s="57"/>
      <c r="C5439" s="176">
        <v>42351.477099999996</v>
      </c>
      <c r="D5439" s="3" t="s">
        <v>445</v>
      </c>
      <c r="E5439" s="3" t="s">
        <v>453</v>
      </c>
      <c r="F5439" s="3" t="str">
        <f t="shared" si="84"/>
        <v>Wholesale</v>
      </c>
      <c r="G5439" s="3">
        <v>71</v>
      </c>
      <c r="H5439" s="57"/>
    </row>
    <row r="5440" spans="1:8">
      <c r="A5440" s="57"/>
      <c r="B5440" s="57"/>
      <c r="C5440" s="176">
        <v>41981.516000000003</v>
      </c>
      <c r="D5440" s="3" t="s">
        <v>445</v>
      </c>
      <c r="E5440" s="3" t="s">
        <v>448</v>
      </c>
      <c r="F5440" s="3" t="str">
        <f t="shared" si="84"/>
        <v>Retail</v>
      </c>
      <c r="G5440" s="3">
        <v>5</v>
      </c>
      <c r="H5440" s="57"/>
    </row>
    <row r="5441" spans="1:8">
      <c r="A5441" s="57"/>
      <c r="B5441" s="57"/>
      <c r="C5441" s="176">
        <v>41979.756300000001</v>
      </c>
      <c r="D5441" s="3" t="s">
        <v>445</v>
      </c>
      <c r="E5441" s="3" t="s">
        <v>7</v>
      </c>
      <c r="F5441" s="3" t="str">
        <f t="shared" si="84"/>
        <v>Retail</v>
      </c>
      <c r="G5441" s="3">
        <v>5</v>
      </c>
      <c r="H5441" s="57"/>
    </row>
    <row r="5442" spans="1:8">
      <c r="A5442" s="57"/>
      <c r="B5442" s="57"/>
      <c r="C5442" s="176">
        <v>42348.984700000001</v>
      </c>
      <c r="D5442" s="3" t="s">
        <v>446</v>
      </c>
      <c r="E5442" s="3" t="s">
        <v>112</v>
      </c>
      <c r="F5442" s="3" t="str">
        <f t="shared" si="84"/>
        <v>Wholesale</v>
      </c>
      <c r="G5442" s="3">
        <v>146</v>
      </c>
      <c r="H5442" s="57"/>
    </row>
    <row r="5443" spans="1:8">
      <c r="A5443" s="57"/>
      <c r="B5443" s="57"/>
      <c r="C5443" s="176">
        <v>42191.228499999997</v>
      </c>
      <c r="D5443" s="3" t="s">
        <v>445</v>
      </c>
      <c r="E5443" s="3" t="s">
        <v>453</v>
      </c>
      <c r="F5443" s="3" t="str">
        <f t="shared" si="84"/>
        <v>Retail</v>
      </c>
      <c r="G5443" s="3">
        <v>3</v>
      </c>
      <c r="H5443" s="57"/>
    </row>
    <row r="5444" spans="1:8">
      <c r="A5444" s="57"/>
      <c r="B5444" s="57"/>
      <c r="C5444" s="176">
        <v>41980.5285</v>
      </c>
      <c r="D5444" s="3" t="s">
        <v>445</v>
      </c>
      <c r="E5444" s="3" t="s">
        <v>461</v>
      </c>
      <c r="F5444" s="3" t="str">
        <f t="shared" si="84"/>
        <v>Retail</v>
      </c>
      <c r="G5444" s="3">
        <v>7</v>
      </c>
      <c r="H5444" s="57"/>
    </row>
    <row r="5445" spans="1:8">
      <c r="A5445" s="57"/>
      <c r="B5445" s="57"/>
      <c r="C5445" s="176">
        <v>41980.481299999999</v>
      </c>
      <c r="D5445" s="3" t="s">
        <v>445</v>
      </c>
      <c r="E5445" s="3" t="s">
        <v>453</v>
      </c>
      <c r="F5445" s="3" t="str">
        <f t="shared" si="84"/>
        <v>Retail</v>
      </c>
      <c r="G5445" s="3">
        <v>1</v>
      </c>
      <c r="H5445" s="57"/>
    </row>
    <row r="5446" spans="1:8">
      <c r="A5446" s="57"/>
      <c r="B5446" s="57"/>
      <c r="C5446" s="176">
        <v>42191.4951</v>
      </c>
      <c r="D5446" s="3" t="s">
        <v>446</v>
      </c>
      <c r="E5446" s="3" t="s">
        <v>453</v>
      </c>
      <c r="F5446" s="3" t="str">
        <f t="shared" si="84"/>
        <v>Retail</v>
      </c>
      <c r="G5446" s="3">
        <v>6</v>
      </c>
      <c r="H5446" s="57"/>
    </row>
    <row r="5447" spans="1:8">
      <c r="A5447" s="57"/>
      <c r="B5447" s="57"/>
      <c r="C5447" s="176">
        <v>42184.790300000001</v>
      </c>
      <c r="D5447" s="3" t="s">
        <v>445</v>
      </c>
      <c r="E5447" s="3" t="s">
        <v>460</v>
      </c>
      <c r="F5447" s="3" t="str">
        <f t="shared" si="84"/>
        <v>Wholesale</v>
      </c>
      <c r="G5447" s="3">
        <v>88</v>
      </c>
      <c r="H5447" s="57"/>
    </row>
    <row r="5448" spans="1:8">
      <c r="A5448" s="57"/>
      <c r="B5448" s="57"/>
      <c r="C5448" s="176">
        <v>42035.478499999997</v>
      </c>
      <c r="D5448" s="3" t="s">
        <v>449</v>
      </c>
      <c r="E5448" s="3" t="s">
        <v>453</v>
      </c>
      <c r="F5448" s="3" t="str">
        <f t="shared" si="84"/>
        <v>Wholesale</v>
      </c>
      <c r="G5448" s="3">
        <v>105</v>
      </c>
      <c r="H5448" s="57"/>
    </row>
    <row r="5449" spans="1:8">
      <c r="A5449" s="57"/>
      <c r="B5449" s="57"/>
      <c r="C5449" s="176">
        <v>41983.7215</v>
      </c>
      <c r="D5449" s="3" t="s">
        <v>445</v>
      </c>
      <c r="E5449" s="3" t="s">
        <v>6</v>
      </c>
      <c r="F5449" s="3" t="str">
        <f t="shared" si="84"/>
        <v>Retail</v>
      </c>
      <c r="G5449" s="3">
        <v>1</v>
      </c>
      <c r="H5449" s="57"/>
    </row>
    <row r="5450" spans="1:8">
      <c r="A5450" s="57"/>
      <c r="B5450" s="57"/>
      <c r="C5450" s="176">
        <v>42334.493799999997</v>
      </c>
      <c r="D5450" s="3" t="s">
        <v>446</v>
      </c>
      <c r="E5450" s="3" t="s">
        <v>453</v>
      </c>
      <c r="F5450" s="3" t="str">
        <f t="shared" ref="F5450:F5513" si="85">IF(G5450&lt;10,"Retail","Wholesale")</f>
        <v>Wholesale</v>
      </c>
      <c r="G5450" s="3">
        <v>35</v>
      </c>
      <c r="H5450" s="57"/>
    </row>
    <row r="5451" spans="1:8">
      <c r="A5451" s="57"/>
      <c r="B5451" s="57"/>
      <c r="C5451" s="176">
        <v>42194.469400000002</v>
      </c>
      <c r="D5451" s="3" t="s">
        <v>445</v>
      </c>
      <c r="E5451" s="3" t="s">
        <v>459</v>
      </c>
      <c r="F5451" s="3" t="str">
        <f t="shared" si="85"/>
        <v>Retail</v>
      </c>
      <c r="G5451" s="3">
        <v>5</v>
      </c>
      <c r="H5451" s="57"/>
    </row>
    <row r="5452" spans="1:8">
      <c r="A5452" s="57"/>
      <c r="B5452" s="57"/>
      <c r="C5452" s="176">
        <v>42253.7569</v>
      </c>
      <c r="D5452" s="3" t="s">
        <v>445</v>
      </c>
      <c r="E5452" s="3" t="s">
        <v>114</v>
      </c>
      <c r="F5452" s="3" t="str">
        <f t="shared" si="85"/>
        <v>Wholesale</v>
      </c>
      <c r="G5452" s="3">
        <v>31</v>
      </c>
      <c r="H5452" s="57"/>
    </row>
    <row r="5453" spans="1:8">
      <c r="A5453" s="57"/>
      <c r="B5453" s="57"/>
      <c r="C5453" s="176">
        <v>42123.135399999999</v>
      </c>
      <c r="D5453" s="3" t="s">
        <v>445</v>
      </c>
      <c r="E5453" s="3" t="s">
        <v>114</v>
      </c>
      <c r="F5453" s="3" t="str">
        <f t="shared" si="85"/>
        <v>Wholesale</v>
      </c>
      <c r="G5453" s="3">
        <v>153</v>
      </c>
      <c r="H5453" s="57"/>
    </row>
    <row r="5454" spans="1:8">
      <c r="A5454" s="57"/>
      <c r="B5454" s="57"/>
      <c r="C5454" s="176">
        <v>42354.6944</v>
      </c>
      <c r="D5454" s="3" t="s">
        <v>445</v>
      </c>
      <c r="E5454" s="3" t="s">
        <v>456</v>
      </c>
      <c r="F5454" s="3" t="str">
        <f t="shared" si="85"/>
        <v>Retail</v>
      </c>
      <c r="G5454" s="3">
        <v>1</v>
      </c>
      <c r="H5454" s="57"/>
    </row>
    <row r="5455" spans="1:8">
      <c r="A5455" s="57"/>
      <c r="B5455" s="57"/>
      <c r="C5455" s="176">
        <v>42355.190999999999</v>
      </c>
      <c r="D5455" s="3" t="s">
        <v>449</v>
      </c>
      <c r="E5455" s="3" t="s">
        <v>453</v>
      </c>
      <c r="F5455" s="3" t="str">
        <f t="shared" si="85"/>
        <v>Retail</v>
      </c>
      <c r="G5455" s="3">
        <v>6</v>
      </c>
      <c r="H5455" s="57"/>
    </row>
    <row r="5456" spans="1:8">
      <c r="A5456" s="57"/>
      <c r="B5456" s="57"/>
      <c r="C5456" s="176">
        <v>42266.4715</v>
      </c>
      <c r="D5456" s="3" t="s">
        <v>445</v>
      </c>
      <c r="E5456" s="3" t="s">
        <v>10</v>
      </c>
      <c r="F5456" s="3" t="str">
        <f t="shared" si="85"/>
        <v>Retail</v>
      </c>
      <c r="G5456" s="3">
        <v>7</v>
      </c>
      <c r="H5456" s="57"/>
    </row>
    <row r="5457" spans="1:8">
      <c r="A5457" s="57"/>
      <c r="B5457" s="57"/>
      <c r="C5457" s="176">
        <v>42154.811800000003</v>
      </c>
      <c r="D5457" s="3" t="s">
        <v>446</v>
      </c>
      <c r="E5457" s="3" t="s">
        <v>6</v>
      </c>
      <c r="F5457" s="3" t="str">
        <f t="shared" si="85"/>
        <v>Retail</v>
      </c>
      <c r="G5457" s="3">
        <v>3</v>
      </c>
      <c r="H5457" s="57"/>
    </row>
    <row r="5458" spans="1:8">
      <c r="A5458" s="57"/>
      <c r="B5458" s="57"/>
      <c r="C5458" s="176">
        <v>42356.161099999998</v>
      </c>
      <c r="D5458" s="3" t="s">
        <v>446</v>
      </c>
      <c r="E5458" s="3" t="s">
        <v>454</v>
      </c>
      <c r="F5458" s="3" t="str">
        <f t="shared" si="85"/>
        <v>Retail</v>
      </c>
      <c r="G5458" s="3">
        <v>1</v>
      </c>
      <c r="H5458" s="57"/>
    </row>
    <row r="5459" spans="1:8">
      <c r="A5459" s="57"/>
      <c r="B5459" s="57"/>
      <c r="C5459" s="176">
        <v>41985.185400000002</v>
      </c>
      <c r="D5459" s="3" t="s">
        <v>447</v>
      </c>
      <c r="E5459" s="3" t="s">
        <v>459</v>
      </c>
      <c r="F5459" s="3" t="str">
        <f t="shared" si="85"/>
        <v>Retail</v>
      </c>
      <c r="G5459" s="3">
        <v>2</v>
      </c>
      <c r="H5459" s="57"/>
    </row>
    <row r="5460" spans="1:8">
      <c r="A5460" s="57"/>
      <c r="B5460" s="57"/>
      <c r="C5460" s="176">
        <v>42355.827100000002</v>
      </c>
      <c r="D5460" s="3" t="s">
        <v>447</v>
      </c>
      <c r="E5460" s="3" t="s">
        <v>6</v>
      </c>
      <c r="F5460" s="3" t="str">
        <f t="shared" si="85"/>
        <v>Retail</v>
      </c>
      <c r="G5460" s="3">
        <v>3</v>
      </c>
      <c r="H5460" s="57"/>
    </row>
    <row r="5461" spans="1:8">
      <c r="A5461" s="57"/>
      <c r="B5461" s="57"/>
      <c r="C5461" s="176">
        <v>42124.507599999997</v>
      </c>
      <c r="D5461" s="3" t="s">
        <v>445</v>
      </c>
      <c r="E5461" s="3" t="s">
        <v>110</v>
      </c>
      <c r="F5461" s="3" t="str">
        <f t="shared" si="85"/>
        <v>Retail</v>
      </c>
      <c r="G5461" s="3">
        <v>2</v>
      </c>
      <c r="H5461" s="57"/>
    </row>
    <row r="5462" spans="1:8">
      <c r="A5462" s="57"/>
      <c r="B5462" s="57"/>
      <c r="C5462" s="176">
        <v>41985.541700000002</v>
      </c>
      <c r="D5462" s="3" t="s">
        <v>447</v>
      </c>
      <c r="E5462" s="3" t="s">
        <v>114</v>
      </c>
      <c r="F5462" s="3" t="str">
        <f t="shared" si="85"/>
        <v>Retail</v>
      </c>
      <c r="G5462" s="3">
        <v>1</v>
      </c>
      <c r="H5462" s="57"/>
    </row>
    <row r="5463" spans="1:8">
      <c r="A5463" s="57"/>
      <c r="B5463" s="57"/>
      <c r="C5463" s="176">
        <v>41985.4493</v>
      </c>
      <c r="D5463" s="3" t="s">
        <v>449</v>
      </c>
      <c r="E5463" s="3" t="s">
        <v>460</v>
      </c>
      <c r="F5463" s="3" t="str">
        <f t="shared" si="85"/>
        <v>Wholesale</v>
      </c>
      <c r="G5463" s="3">
        <v>36</v>
      </c>
      <c r="H5463" s="57"/>
    </row>
    <row r="5464" spans="1:8">
      <c r="A5464" s="57"/>
      <c r="B5464" s="57"/>
      <c r="C5464" s="176">
        <v>41989.552799999998</v>
      </c>
      <c r="D5464" s="3" t="s">
        <v>449</v>
      </c>
      <c r="E5464" s="3" t="s">
        <v>6</v>
      </c>
      <c r="F5464" s="3" t="str">
        <f t="shared" si="85"/>
        <v>Wholesale</v>
      </c>
      <c r="G5464" s="3">
        <v>44</v>
      </c>
      <c r="H5464" s="57"/>
    </row>
    <row r="5465" spans="1:8">
      <c r="A5465" s="57"/>
      <c r="B5465" s="57"/>
      <c r="C5465" s="176">
        <v>42309.497900000002</v>
      </c>
      <c r="D5465" s="3" t="s">
        <v>449</v>
      </c>
      <c r="E5465" s="3" t="s">
        <v>114</v>
      </c>
      <c r="F5465" s="3" t="str">
        <f t="shared" si="85"/>
        <v>Wholesale</v>
      </c>
      <c r="G5465" s="3">
        <v>30</v>
      </c>
      <c r="H5465" s="57"/>
    </row>
    <row r="5466" spans="1:8">
      <c r="A5466" s="57"/>
      <c r="B5466" s="57"/>
      <c r="C5466" s="176">
        <v>42340.566700000003</v>
      </c>
      <c r="D5466" s="3" t="s">
        <v>445</v>
      </c>
      <c r="E5466" s="3" t="s">
        <v>457</v>
      </c>
      <c r="F5466" s="3" t="str">
        <f t="shared" si="85"/>
        <v>Retail</v>
      </c>
      <c r="G5466" s="3">
        <v>2</v>
      </c>
      <c r="H5466" s="57"/>
    </row>
    <row r="5467" spans="1:8">
      <c r="A5467" s="57"/>
      <c r="B5467" s="57"/>
      <c r="C5467" s="176">
        <v>42006.500699999997</v>
      </c>
      <c r="D5467" s="3" t="s">
        <v>445</v>
      </c>
      <c r="E5467" s="3" t="s">
        <v>6</v>
      </c>
      <c r="F5467" s="3" t="str">
        <f t="shared" si="85"/>
        <v>Retail</v>
      </c>
      <c r="G5467" s="3">
        <v>7</v>
      </c>
      <c r="H5467" s="57"/>
    </row>
    <row r="5468" spans="1:8">
      <c r="A5468" s="57"/>
      <c r="B5468" s="57"/>
      <c r="C5468" s="176">
        <v>42167.479899999998</v>
      </c>
      <c r="D5468" s="3" t="s">
        <v>449</v>
      </c>
      <c r="E5468" s="3" t="s">
        <v>312</v>
      </c>
      <c r="F5468" s="3" t="str">
        <f t="shared" si="85"/>
        <v>Wholesale</v>
      </c>
      <c r="G5468" s="3">
        <v>30</v>
      </c>
      <c r="H5468" s="57"/>
    </row>
    <row r="5469" spans="1:8">
      <c r="A5469" s="57"/>
      <c r="B5469" s="57"/>
      <c r="C5469" s="176">
        <v>42241.200700000001</v>
      </c>
      <c r="D5469" s="3" t="s">
        <v>445</v>
      </c>
      <c r="E5469" s="3" t="s">
        <v>453</v>
      </c>
      <c r="F5469" s="3" t="str">
        <f t="shared" si="85"/>
        <v>Retail</v>
      </c>
      <c r="G5469" s="3">
        <v>2</v>
      </c>
      <c r="H5469" s="57"/>
    </row>
    <row r="5470" spans="1:8">
      <c r="A5470" s="57"/>
      <c r="B5470" s="57"/>
      <c r="C5470" s="176">
        <v>42216.539599999996</v>
      </c>
      <c r="D5470" s="3" t="s">
        <v>447</v>
      </c>
      <c r="E5470" s="3" t="s">
        <v>453</v>
      </c>
      <c r="F5470" s="3" t="str">
        <f t="shared" si="85"/>
        <v>Wholesale</v>
      </c>
      <c r="G5470" s="3">
        <v>38</v>
      </c>
      <c r="H5470" s="57"/>
    </row>
    <row r="5471" spans="1:8">
      <c r="A5471" s="57"/>
      <c r="B5471" s="57"/>
      <c r="C5471" s="176">
        <v>42257.467400000001</v>
      </c>
      <c r="D5471" s="3" t="s">
        <v>445</v>
      </c>
      <c r="E5471" s="3" t="s">
        <v>453</v>
      </c>
      <c r="F5471" s="3" t="str">
        <f t="shared" si="85"/>
        <v>Retail</v>
      </c>
      <c r="G5471" s="3">
        <v>1</v>
      </c>
      <c r="H5471" s="57"/>
    </row>
    <row r="5472" spans="1:8">
      <c r="A5472" s="57"/>
      <c r="B5472" s="57"/>
      <c r="C5472" s="176">
        <v>41980.686099999999</v>
      </c>
      <c r="D5472" s="3" t="s">
        <v>445</v>
      </c>
      <c r="E5472" s="3" t="s">
        <v>450</v>
      </c>
      <c r="F5472" s="3" t="str">
        <f t="shared" si="85"/>
        <v>Wholesale</v>
      </c>
      <c r="G5472" s="3">
        <v>62</v>
      </c>
      <c r="H5472" s="57"/>
    </row>
    <row r="5473" spans="1:8">
      <c r="A5473" s="57"/>
      <c r="B5473" s="57"/>
      <c r="C5473" s="176">
        <v>42349.521500000003</v>
      </c>
      <c r="D5473" s="3" t="s">
        <v>445</v>
      </c>
      <c r="E5473" s="3" t="s">
        <v>6</v>
      </c>
      <c r="F5473" s="3" t="str">
        <f t="shared" si="85"/>
        <v>Wholesale</v>
      </c>
      <c r="G5473" s="3">
        <v>60</v>
      </c>
      <c r="H5473" s="57"/>
    </row>
    <row r="5474" spans="1:8">
      <c r="A5474" s="57"/>
      <c r="B5474" s="57"/>
      <c r="C5474" s="176">
        <v>42194.362500000003</v>
      </c>
      <c r="D5474" s="3" t="s">
        <v>445</v>
      </c>
      <c r="E5474" s="3" t="s">
        <v>7</v>
      </c>
      <c r="F5474" s="3" t="str">
        <f t="shared" si="85"/>
        <v>Wholesale</v>
      </c>
      <c r="G5474" s="3">
        <v>145</v>
      </c>
      <c r="H5474" s="57"/>
    </row>
    <row r="5475" spans="1:8">
      <c r="A5475" s="57"/>
      <c r="B5475" s="57"/>
      <c r="C5475" s="176">
        <v>41988.683299999997</v>
      </c>
      <c r="D5475" s="3" t="s">
        <v>445</v>
      </c>
      <c r="E5475" s="3" t="s">
        <v>453</v>
      </c>
      <c r="F5475" s="3" t="str">
        <f t="shared" si="85"/>
        <v>Retail</v>
      </c>
      <c r="G5475" s="3">
        <v>7</v>
      </c>
      <c r="H5475" s="57"/>
    </row>
    <row r="5476" spans="1:8">
      <c r="A5476" s="57"/>
      <c r="B5476" s="57"/>
      <c r="C5476" s="176">
        <v>42179.446499999998</v>
      </c>
      <c r="D5476" s="3" t="s">
        <v>445</v>
      </c>
      <c r="E5476" s="3" t="s">
        <v>453</v>
      </c>
      <c r="F5476" s="3" t="str">
        <f t="shared" si="85"/>
        <v>Wholesale</v>
      </c>
      <c r="G5476" s="3">
        <v>61</v>
      </c>
      <c r="H5476" s="57"/>
    </row>
    <row r="5477" spans="1:8">
      <c r="A5477" s="57"/>
      <c r="B5477" s="57"/>
      <c r="C5477" s="176">
        <v>42226.190999999999</v>
      </c>
      <c r="D5477" s="3" t="s">
        <v>445</v>
      </c>
      <c r="E5477" s="3" t="s">
        <v>453</v>
      </c>
      <c r="F5477" s="3" t="str">
        <f t="shared" si="85"/>
        <v>Retail</v>
      </c>
      <c r="G5477" s="3">
        <v>5</v>
      </c>
      <c r="H5477" s="57"/>
    </row>
    <row r="5478" spans="1:8">
      <c r="A5478" s="57"/>
      <c r="B5478" s="57"/>
      <c r="C5478" s="176">
        <v>41984.145799999998</v>
      </c>
      <c r="D5478" s="3" t="s">
        <v>447</v>
      </c>
      <c r="E5478" s="3" t="s">
        <v>312</v>
      </c>
      <c r="F5478" s="3" t="str">
        <f t="shared" si="85"/>
        <v>Retail</v>
      </c>
      <c r="G5478" s="3">
        <v>3</v>
      </c>
      <c r="H5478" s="57"/>
    </row>
    <row r="5479" spans="1:8">
      <c r="A5479" s="57"/>
      <c r="B5479" s="57"/>
      <c r="C5479" s="176">
        <v>42229.157599999999</v>
      </c>
      <c r="D5479" s="3" t="s">
        <v>449</v>
      </c>
      <c r="E5479" s="3" t="s">
        <v>110</v>
      </c>
      <c r="F5479" s="3" t="str">
        <f t="shared" si="85"/>
        <v>Wholesale</v>
      </c>
      <c r="G5479" s="3">
        <v>43</v>
      </c>
      <c r="H5479" s="57"/>
    </row>
    <row r="5480" spans="1:8">
      <c r="A5480" s="57"/>
      <c r="B5480" s="57"/>
      <c r="C5480" s="176">
        <v>42310.775699999998</v>
      </c>
      <c r="D5480" s="3" t="s">
        <v>445</v>
      </c>
      <c r="E5480" s="3" t="s">
        <v>453</v>
      </c>
      <c r="F5480" s="3" t="str">
        <f t="shared" si="85"/>
        <v>Retail</v>
      </c>
      <c r="G5480" s="3">
        <v>4</v>
      </c>
      <c r="H5480" s="57"/>
    </row>
    <row r="5481" spans="1:8">
      <c r="A5481" s="57"/>
      <c r="B5481" s="57"/>
      <c r="C5481" s="176">
        <v>42256.2215</v>
      </c>
      <c r="D5481" s="3" t="s">
        <v>446</v>
      </c>
      <c r="E5481" s="3" t="s">
        <v>312</v>
      </c>
      <c r="F5481" s="3" t="str">
        <f t="shared" si="85"/>
        <v>Wholesale</v>
      </c>
      <c r="G5481" s="3">
        <v>72</v>
      </c>
      <c r="H5481" s="57"/>
    </row>
    <row r="5482" spans="1:8">
      <c r="A5482" s="57"/>
      <c r="B5482" s="57"/>
      <c r="C5482" s="176">
        <v>41988.776400000002</v>
      </c>
      <c r="D5482" s="3" t="s">
        <v>447</v>
      </c>
      <c r="E5482" s="3" t="s">
        <v>453</v>
      </c>
      <c r="F5482" s="3" t="str">
        <f t="shared" si="85"/>
        <v>Retail</v>
      </c>
      <c r="G5482" s="3">
        <v>2</v>
      </c>
      <c r="H5482" s="57"/>
    </row>
    <row r="5483" spans="1:8">
      <c r="A5483" s="57"/>
      <c r="B5483" s="57"/>
      <c r="C5483" s="176">
        <v>42307.522900000004</v>
      </c>
      <c r="D5483" s="3" t="s">
        <v>445</v>
      </c>
      <c r="E5483" s="3" t="s">
        <v>6</v>
      </c>
      <c r="F5483" s="3" t="str">
        <f t="shared" si="85"/>
        <v>Retail</v>
      </c>
      <c r="G5483" s="3">
        <v>8</v>
      </c>
      <c r="H5483" s="57"/>
    </row>
    <row r="5484" spans="1:8">
      <c r="A5484" s="57"/>
      <c r="B5484" s="57"/>
      <c r="C5484" s="176">
        <v>41984.736799999999</v>
      </c>
      <c r="D5484" s="3" t="s">
        <v>445</v>
      </c>
      <c r="E5484" s="3" t="s">
        <v>453</v>
      </c>
      <c r="F5484" s="3" t="str">
        <f t="shared" si="85"/>
        <v>Retail</v>
      </c>
      <c r="G5484" s="3">
        <v>6</v>
      </c>
      <c r="H5484" s="57"/>
    </row>
    <row r="5485" spans="1:8">
      <c r="A5485" s="57"/>
      <c r="B5485" s="57"/>
      <c r="C5485" s="176">
        <v>42219.561099999999</v>
      </c>
      <c r="D5485" s="3" t="s">
        <v>445</v>
      </c>
      <c r="E5485" s="3" t="s">
        <v>453</v>
      </c>
      <c r="F5485" s="3" t="str">
        <f t="shared" si="85"/>
        <v>Wholesale</v>
      </c>
      <c r="G5485" s="3">
        <v>32</v>
      </c>
      <c r="H5485" s="57"/>
    </row>
    <row r="5486" spans="1:8">
      <c r="A5486" s="57"/>
      <c r="B5486" s="57"/>
      <c r="C5486" s="176">
        <v>42194.2042</v>
      </c>
      <c r="D5486" s="3" t="s">
        <v>445</v>
      </c>
      <c r="E5486" s="3" t="s">
        <v>6</v>
      </c>
      <c r="F5486" s="3" t="str">
        <f t="shared" si="85"/>
        <v>Wholesale</v>
      </c>
      <c r="G5486" s="3">
        <v>89</v>
      </c>
      <c r="H5486" s="57"/>
    </row>
    <row r="5487" spans="1:8">
      <c r="A5487" s="57"/>
      <c r="B5487" s="57"/>
      <c r="C5487" s="176">
        <v>42257.781300000002</v>
      </c>
      <c r="D5487" s="3" t="s">
        <v>445</v>
      </c>
      <c r="E5487" s="3" t="s">
        <v>9</v>
      </c>
      <c r="F5487" s="3" t="str">
        <f t="shared" si="85"/>
        <v>Wholesale</v>
      </c>
      <c r="G5487" s="3">
        <v>29</v>
      </c>
      <c r="H5487" s="57"/>
    </row>
    <row r="5488" spans="1:8">
      <c r="A5488" s="57"/>
      <c r="B5488" s="57"/>
      <c r="C5488" s="176">
        <v>42340.860399999998</v>
      </c>
      <c r="D5488" s="3" t="s">
        <v>445</v>
      </c>
      <c r="E5488" s="3" t="s">
        <v>312</v>
      </c>
      <c r="F5488" s="3" t="str">
        <f t="shared" si="85"/>
        <v>Retail</v>
      </c>
      <c r="G5488" s="3">
        <v>3</v>
      </c>
      <c r="H5488" s="57"/>
    </row>
    <row r="5489" spans="1:8">
      <c r="A5489" s="57"/>
      <c r="B5489" s="57"/>
      <c r="C5489" s="176">
        <v>42163.489600000001</v>
      </c>
      <c r="D5489" s="3" t="s">
        <v>447</v>
      </c>
      <c r="E5489" s="3" t="s">
        <v>312</v>
      </c>
      <c r="F5489" s="3" t="str">
        <f t="shared" si="85"/>
        <v>Retail</v>
      </c>
      <c r="G5489" s="3">
        <v>2</v>
      </c>
      <c r="H5489" s="57"/>
    </row>
    <row r="5490" spans="1:8">
      <c r="A5490" s="57"/>
      <c r="B5490" s="57"/>
      <c r="C5490" s="176">
        <v>42214.1</v>
      </c>
      <c r="D5490" s="3" t="s">
        <v>447</v>
      </c>
      <c r="E5490" s="3" t="s">
        <v>8</v>
      </c>
      <c r="F5490" s="3" t="str">
        <f t="shared" si="85"/>
        <v>Retail</v>
      </c>
      <c r="G5490" s="3">
        <v>4</v>
      </c>
      <c r="H5490" s="57"/>
    </row>
    <row r="5491" spans="1:8">
      <c r="A5491" s="57"/>
      <c r="B5491" s="57"/>
      <c r="C5491" s="176">
        <v>41982.460400000004</v>
      </c>
      <c r="D5491" s="3" t="s">
        <v>445</v>
      </c>
      <c r="E5491" s="3" t="s">
        <v>460</v>
      </c>
      <c r="F5491" s="3" t="str">
        <f t="shared" si="85"/>
        <v>Retail</v>
      </c>
      <c r="G5491" s="3">
        <v>2</v>
      </c>
      <c r="H5491" s="57"/>
    </row>
    <row r="5492" spans="1:8">
      <c r="A5492" s="57"/>
      <c r="B5492" s="57"/>
      <c r="C5492" s="176">
        <v>41978.497199999998</v>
      </c>
      <c r="D5492" s="3" t="s">
        <v>446</v>
      </c>
      <c r="E5492" s="3" t="s">
        <v>458</v>
      </c>
      <c r="F5492" s="3" t="str">
        <f t="shared" si="85"/>
        <v>Retail</v>
      </c>
      <c r="G5492" s="3">
        <v>3</v>
      </c>
      <c r="H5492" s="57"/>
    </row>
    <row r="5493" spans="1:8">
      <c r="A5493" s="57"/>
      <c r="B5493" s="57"/>
      <c r="C5493" s="176">
        <v>42157.493799999997</v>
      </c>
      <c r="D5493" s="3" t="s">
        <v>445</v>
      </c>
      <c r="E5493" s="3" t="s">
        <v>112</v>
      </c>
      <c r="F5493" s="3" t="str">
        <f t="shared" si="85"/>
        <v>Wholesale</v>
      </c>
      <c r="G5493" s="3">
        <v>87</v>
      </c>
      <c r="H5493" s="57"/>
    </row>
    <row r="5494" spans="1:8">
      <c r="A5494" s="57"/>
      <c r="B5494" s="57"/>
      <c r="C5494" s="176">
        <v>42347.122199999998</v>
      </c>
      <c r="D5494" s="3" t="s">
        <v>449</v>
      </c>
      <c r="E5494" s="3" t="s">
        <v>453</v>
      </c>
      <c r="F5494" s="3" t="str">
        <f t="shared" si="85"/>
        <v>Retail</v>
      </c>
      <c r="G5494" s="3">
        <v>4</v>
      </c>
      <c r="H5494" s="57"/>
    </row>
    <row r="5495" spans="1:8">
      <c r="A5495" s="57"/>
      <c r="B5495" s="57"/>
      <c r="C5495" s="176">
        <v>41979.459699999999</v>
      </c>
      <c r="D5495" s="3" t="s">
        <v>445</v>
      </c>
      <c r="E5495" s="3" t="s">
        <v>10</v>
      </c>
      <c r="F5495" s="3" t="str">
        <f t="shared" si="85"/>
        <v>Wholesale</v>
      </c>
      <c r="G5495" s="3">
        <v>62</v>
      </c>
      <c r="H5495" s="57"/>
    </row>
    <row r="5496" spans="1:8">
      <c r="A5496" s="57"/>
      <c r="B5496" s="57"/>
      <c r="C5496" s="176">
        <v>42029.922899999998</v>
      </c>
      <c r="D5496" s="3" t="s">
        <v>447</v>
      </c>
      <c r="E5496" s="3" t="s">
        <v>312</v>
      </c>
      <c r="F5496" s="3" t="str">
        <f t="shared" si="85"/>
        <v>Wholesale</v>
      </c>
      <c r="G5496" s="3">
        <v>70</v>
      </c>
      <c r="H5496" s="57"/>
    </row>
    <row r="5497" spans="1:8">
      <c r="A5497" s="57"/>
      <c r="B5497" s="57"/>
      <c r="C5497" s="176">
        <v>42190.510399999999</v>
      </c>
      <c r="D5497" s="3" t="s">
        <v>446</v>
      </c>
      <c r="E5497" s="3" t="s">
        <v>8</v>
      </c>
      <c r="F5497" s="3" t="str">
        <f t="shared" si="85"/>
        <v>Wholesale</v>
      </c>
      <c r="G5497" s="3">
        <v>30</v>
      </c>
      <c r="H5497" s="57"/>
    </row>
    <row r="5498" spans="1:8">
      <c r="A5498" s="57"/>
      <c r="B5498" s="57"/>
      <c r="C5498" s="176">
        <v>42157.6806</v>
      </c>
      <c r="D5498" s="3" t="s">
        <v>447</v>
      </c>
      <c r="E5498" s="3" t="s">
        <v>457</v>
      </c>
      <c r="F5498" s="3" t="str">
        <f t="shared" si="85"/>
        <v>Retail</v>
      </c>
      <c r="G5498" s="3">
        <v>4</v>
      </c>
      <c r="H5498" s="57"/>
    </row>
    <row r="5499" spans="1:8">
      <c r="A5499" s="57"/>
      <c r="B5499" s="57"/>
      <c r="C5499" s="176">
        <v>42334.156300000002</v>
      </c>
      <c r="D5499" s="3" t="s">
        <v>445</v>
      </c>
      <c r="E5499" s="3" t="s">
        <v>6</v>
      </c>
      <c r="F5499" s="3" t="str">
        <f t="shared" si="85"/>
        <v>Retail</v>
      </c>
      <c r="G5499" s="3">
        <v>7</v>
      </c>
      <c r="H5499" s="57"/>
    </row>
    <row r="5500" spans="1:8">
      <c r="A5500" s="57"/>
      <c r="B5500" s="57"/>
      <c r="C5500" s="176">
        <v>42115.560400000002</v>
      </c>
      <c r="D5500" s="3" t="s">
        <v>447</v>
      </c>
      <c r="E5500" s="3" t="s">
        <v>459</v>
      </c>
      <c r="F5500" s="3" t="str">
        <f t="shared" si="85"/>
        <v>Retail</v>
      </c>
      <c r="G5500" s="3">
        <v>3</v>
      </c>
      <c r="H5500" s="57"/>
    </row>
    <row r="5501" spans="1:8">
      <c r="A5501" s="57"/>
      <c r="B5501" s="57"/>
      <c r="C5501" s="176">
        <v>41986.107600000003</v>
      </c>
      <c r="D5501" s="3" t="s">
        <v>446</v>
      </c>
      <c r="E5501" s="3" t="s">
        <v>312</v>
      </c>
      <c r="F5501" s="3" t="str">
        <f t="shared" si="85"/>
        <v>Retail</v>
      </c>
      <c r="G5501" s="3">
        <v>7</v>
      </c>
      <c r="H5501" s="57"/>
    </row>
    <row r="5502" spans="1:8">
      <c r="A5502" s="57"/>
      <c r="B5502" s="57"/>
      <c r="C5502" s="176">
        <v>41984.500699999997</v>
      </c>
      <c r="D5502" s="3" t="s">
        <v>445</v>
      </c>
      <c r="E5502" s="3" t="s">
        <v>460</v>
      </c>
      <c r="F5502" s="3" t="str">
        <f t="shared" si="85"/>
        <v>Wholesale</v>
      </c>
      <c r="G5502" s="3">
        <v>40</v>
      </c>
      <c r="H5502" s="57"/>
    </row>
    <row r="5503" spans="1:8">
      <c r="A5503" s="57"/>
      <c r="B5503" s="57"/>
      <c r="C5503" s="176">
        <v>42157.196499999998</v>
      </c>
      <c r="D5503" s="3" t="s">
        <v>446</v>
      </c>
      <c r="E5503" s="3" t="s">
        <v>10</v>
      </c>
      <c r="F5503" s="3" t="str">
        <f t="shared" si="85"/>
        <v>Wholesale</v>
      </c>
      <c r="G5503" s="3">
        <v>38</v>
      </c>
      <c r="H5503" s="57"/>
    </row>
    <row r="5504" spans="1:8">
      <c r="A5504" s="57"/>
      <c r="B5504" s="57"/>
      <c r="C5504" s="176">
        <v>41984.577799999999</v>
      </c>
      <c r="D5504" s="3" t="s">
        <v>446</v>
      </c>
      <c r="E5504" s="3" t="s">
        <v>6</v>
      </c>
      <c r="F5504" s="3" t="str">
        <f t="shared" si="85"/>
        <v>Wholesale</v>
      </c>
      <c r="G5504" s="3">
        <v>38</v>
      </c>
      <c r="H5504" s="57"/>
    </row>
    <row r="5505" spans="1:8">
      <c r="A5505" s="57"/>
      <c r="B5505" s="57"/>
      <c r="C5505" s="176">
        <v>41987.997199999998</v>
      </c>
      <c r="D5505" s="3" t="s">
        <v>445</v>
      </c>
      <c r="E5505" s="3" t="s">
        <v>454</v>
      </c>
      <c r="F5505" s="3" t="str">
        <f t="shared" si="85"/>
        <v>Retail</v>
      </c>
      <c r="G5505" s="3">
        <v>4</v>
      </c>
      <c r="H5505" s="57"/>
    </row>
    <row r="5506" spans="1:8">
      <c r="A5506" s="57"/>
      <c r="B5506" s="57"/>
      <c r="C5506" s="176">
        <v>41984.4493</v>
      </c>
      <c r="D5506" s="3" t="s">
        <v>445</v>
      </c>
      <c r="E5506" s="3" t="s">
        <v>10</v>
      </c>
      <c r="F5506" s="3" t="str">
        <f t="shared" si="85"/>
        <v>Retail</v>
      </c>
      <c r="G5506" s="3">
        <v>4</v>
      </c>
      <c r="H5506" s="57"/>
    </row>
    <row r="5507" spans="1:8">
      <c r="A5507" s="57"/>
      <c r="B5507" s="57"/>
      <c r="C5507" s="176">
        <v>41983.197200000002</v>
      </c>
      <c r="D5507" s="3" t="s">
        <v>447</v>
      </c>
      <c r="E5507" s="3" t="s">
        <v>8</v>
      </c>
      <c r="F5507" s="3" t="str">
        <f t="shared" si="85"/>
        <v>Wholesale</v>
      </c>
      <c r="G5507" s="3">
        <v>61</v>
      </c>
      <c r="H5507" s="57"/>
    </row>
    <row r="5508" spans="1:8">
      <c r="A5508" s="57"/>
      <c r="B5508" s="57"/>
      <c r="C5508" s="176">
        <v>42343.888200000001</v>
      </c>
      <c r="D5508" s="3" t="s">
        <v>447</v>
      </c>
      <c r="E5508" s="3" t="s">
        <v>458</v>
      </c>
      <c r="F5508" s="3" t="str">
        <f t="shared" si="85"/>
        <v>Retail</v>
      </c>
      <c r="G5508" s="3">
        <v>5</v>
      </c>
      <c r="H5508" s="57"/>
    </row>
    <row r="5509" spans="1:8">
      <c r="A5509" s="57"/>
      <c r="B5509" s="57"/>
      <c r="C5509" s="176">
        <v>41983.707600000002</v>
      </c>
      <c r="D5509" s="3" t="s">
        <v>445</v>
      </c>
      <c r="E5509" s="3" t="s">
        <v>453</v>
      </c>
      <c r="F5509" s="3" t="str">
        <f t="shared" si="85"/>
        <v>Retail</v>
      </c>
      <c r="G5509" s="3">
        <v>7</v>
      </c>
      <c r="H5509" s="57"/>
    </row>
    <row r="5510" spans="1:8">
      <c r="A5510" s="57"/>
      <c r="B5510" s="57"/>
      <c r="C5510" s="176">
        <v>41980.563900000001</v>
      </c>
      <c r="D5510" s="3" t="s">
        <v>445</v>
      </c>
      <c r="E5510" s="3" t="s">
        <v>10</v>
      </c>
      <c r="F5510" s="3" t="str">
        <f t="shared" si="85"/>
        <v>Wholesale</v>
      </c>
      <c r="G5510" s="3">
        <v>32</v>
      </c>
      <c r="H5510" s="57"/>
    </row>
    <row r="5511" spans="1:8">
      <c r="A5511" s="57"/>
      <c r="B5511" s="57"/>
      <c r="C5511" s="176">
        <v>42185.8819</v>
      </c>
      <c r="D5511" s="3" t="s">
        <v>447</v>
      </c>
      <c r="E5511" s="3" t="s">
        <v>6</v>
      </c>
      <c r="F5511" s="3" t="str">
        <f t="shared" si="85"/>
        <v>Retail</v>
      </c>
      <c r="G5511" s="3">
        <v>7</v>
      </c>
      <c r="H5511" s="57"/>
    </row>
    <row r="5512" spans="1:8">
      <c r="A5512" s="57"/>
      <c r="B5512" s="57"/>
      <c r="C5512" s="176">
        <v>42200.136100000003</v>
      </c>
      <c r="D5512" s="3" t="s">
        <v>445</v>
      </c>
      <c r="E5512" s="3" t="s">
        <v>6</v>
      </c>
      <c r="F5512" s="3" t="str">
        <f t="shared" si="85"/>
        <v>Retail</v>
      </c>
      <c r="G5512" s="3">
        <v>1</v>
      </c>
      <c r="H5512" s="57"/>
    </row>
    <row r="5513" spans="1:8">
      <c r="A5513" s="57"/>
      <c r="B5513" s="57"/>
      <c r="C5513" s="176">
        <v>42147.647900000004</v>
      </c>
      <c r="D5513" s="3" t="s">
        <v>445</v>
      </c>
      <c r="E5513" s="3" t="s">
        <v>452</v>
      </c>
      <c r="F5513" s="3" t="str">
        <f t="shared" si="85"/>
        <v>Retail</v>
      </c>
      <c r="G5513" s="3">
        <v>4</v>
      </c>
      <c r="H5513" s="57"/>
    </row>
    <row r="5514" spans="1:8">
      <c r="A5514" s="57"/>
      <c r="B5514" s="57"/>
      <c r="C5514" s="176">
        <v>42164.494400000003</v>
      </c>
      <c r="D5514" s="3" t="s">
        <v>445</v>
      </c>
      <c r="E5514" s="3" t="s">
        <v>114</v>
      </c>
      <c r="F5514" s="3" t="str">
        <f t="shared" ref="F5514:F5577" si="86">IF(G5514&lt;10,"Retail","Wholesale")</f>
        <v>Wholesale</v>
      </c>
      <c r="G5514" s="3">
        <v>39</v>
      </c>
      <c r="H5514" s="57"/>
    </row>
    <row r="5515" spans="1:8">
      <c r="A5515" s="57"/>
      <c r="B5515" s="57"/>
      <c r="C5515" s="176">
        <v>42340.958299999998</v>
      </c>
      <c r="D5515" s="3" t="s">
        <v>446</v>
      </c>
      <c r="E5515" s="3" t="s">
        <v>455</v>
      </c>
      <c r="F5515" s="3" t="str">
        <f t="shared" si="86"/>
        <v>Retail</v>
      </c>
      <c r="G5515" s="3">
        <v>1</v>
      </c>
      <c r="H5515" s="57"/>
    </row>
    <row r="5516" spans="1:8">
      <c r="A5516" s="57"/>
      <c r="B5516" s="57"/>
      <c r="C5516" s="176">
        <v>41985.4833</v>
      </c>
      <c r="D5516" s="3" t="s">
        <v>445</v>
      </c>
      <c r="E5516" s="3" t="s">
        <v>7</v>
      </c>
      <c r="F5516" s="3" t="str">
        <f t="shared" si="86"/>
        <v>Wholesale</v>
      </c>
      <c r="G5516" s="3">
        <v>106</v>
      </c>
      <c r="H5516" s="57"/>
    </row>
    <row r="5517" spans="1:8">
      <c r="A5517" s="57"/>
      <c r="B5517" s="57"/>
      <c r="C5517" s="176">
        <v>42136.213900000002</v>
      </c>
      <c r="D5517" s="3" t="s">
        <v>446</v>
      </c>
      <c r="E5517" s="3" t="s">
        <v>112</v>
      </c>
      <c r="F5517" s="3" t="str">
        <f t="shared" si="86"/>
        <v>Wholesale</v>
      </c>
      <c r="G5517" s="3">
        <v>66</v>
      </c>
      <c r="H5517" s="57"/>
    </row>
    <row r="5518" spans="1:8">
      <c r="A5518" s="57"/>
      <c r="B5518" s="57"/>
      <c r="C5518" s="176">
        <v>41983.526400000002</v>
      </c>
      <c r="D5518" s="3" t="s">
        <v>446</v>
      </c>
      <c r="E5518" s="3" t="s">
        <v>7</v>
      </c>
      <c r="F5518" s="3" t="str">
        <f t="shared" si="86"/>
        <v>Wholesale</v>
      </c>
      <c r="G5518" s="3">
        <v>27</v>
      </c>
      <c r="H5518" s="57"/>
    </row>
    <row r="5519" spans="1:8">
      <c r="A5519" s="57"/>
      <c r="B5519" s="57"/>
      <c r="C5519" s="176">
        <v>42251.786800000002</v>
      </c>
      <c r="D5519" s="3" t="s">
        <v>445</v>
      </c>
      <c r="E5519" s="3" t="s">
        <v>312</v>
      </c>
      <c r="F5519" s="3" t="str">
        <f t="shared" si="86"/>
        <v>Retail</v>
      </c>
      <c r="G5519" s="3">
        <v>5</v>
      </c>
      <c r="H5519" s="57"/>
    </row>
    <row r="5520" spans="1:8">
      <c r="A5520" s="57"/>
      <c r="B5520" s="57"/>
      <c r="C5520" s="176">
        <v>42184.554900000003</v>
      </c>
      <c r="D5520" s="3" t="s">
        <v>445</v>
      </c>
      <c r="E5520" s="3" t="s">
        <v>312</v>
      </c>
      <c r="F5520" s="3" t="str">
        <f t="shared" si="86"/>
        <v>Wholesale</v>
      </c>
      <c r="G5520" s="3">
        <v>51</v>
      </c>
      <c r="H5520" s="57"/>
    </row>
    <row r="5521" spans="1:8">
      <c r="A5521" s="57"/>
      <c r="B5521" s="57"/>
      <c r="C5521" s="176">
        <v>42030.450700000001</v>
      </c>
      <c r="D5521" s="3" t="s">
        <v>447</v>
      </c>
      <c r="E5521" s="3" t="s">
        <v>461</v>
      </c>
      <c r="F5521" s="3" t="str">
        <f t="shared" si="86"/>
        <v>Retail</v>
      </c>
      <c r="G5521" s="3">
        <v>2</v>
      </c>
      <c r="H5521" s="57"/>
    </row>
    <row r="5522" spans="1:8">
      <c r="A5522" s="57"/>
      <c r="B5522" s="57"/>
      <c r="C5522" s="176">
        <v>42231.502099999998</v>
      </c>
      <c r="D5522" s="3" t="s">
        <v>446</v>
      </c>
      <c r="E5522" s="3" t="s">
        <v>453</v>
      </c>
      <c r="F5522" s="3" t="str">
        <f t="shared" si="86"/>
        <v>Retail</v>
      </c>
      <c r="G5522" s="3">
        <v>3</v>
      </c>
      <c r="H5522" s="57"/>
    </row>
    <row r="5523" spans="1:8">
      <c r="A5523" s="57"/>
      <c r="B5523" s="57"/>
      <c r="C5523" s="176">
        <v>42177.1083</v>
      </c>
      <c r="D5523" s="3" t="s">
        <v>446</v>
      </c>
      <c r="E5523" s="3" t="s">
        <v>461</v>
      </c>
      <c r="F5523" s="3" t="str">
        <f t="shared" si="86"/>
        <v>Wholesale</v>
      </c>
      <c r="G5523" s="3">
        <v>83</v>
      </c>
      <c r="H5523" s="57"/>
    </row>
    <row r="5524" spans="1:8">
      <c r="A5524" s="57"/>
      <c r="B5524" s="57"/>
      <c r="C5524" s="176">
        <v>42260.121500000001</v>
      </c>
      <c r="D5524" s="3" t="s">
        <v>449</v>
      </c>
      <c r="E5524" s="3" t="s">
        <v>452</v>
      </c>
      <c r="F5524" s="3" t="str">
        <f t="shared" si="86"/>
        <v>Wholesale</v>
      </c>
      <c r="G5524" s="3">
        <v>137</v>
      </c>
      <c r="H5524" s="57"/>
    </row>
    <row r="5525" spans="1:8">
      <c r="A5525" s="57"/>
      <c r="B5525" s="57"/>
      <c r="C5525" s="176">
        <v>42217.051399999997</v>
      </c>
      <c r="D5525" s="3" t="s">
        <v>445</v>
      </c>
      <c r="E5525" s="3" t="s">
        <v>8</v>
      </c>
      <c r="F5525" s="3" t="str">
        <f t="shared" si="86"/>
        <v>Retail</v>
      </c>
      <c r="G5525" s="3">
        <v>6</v>
      </c>
      <c r="H5525" s="57"/>
    </row>
    <row r="5526" spans="1:8">
      <c r="A5526" s="57"/>
      <c r="B5526" s="57"/>
      <c r="C5526" s="176">
        <v>42218.155599999998</v>
      </c>
      <c r="D5526" s="3" t="s">
        <v>449</v>
      </c>
      <c r="E5526" s="3" t="s">
        <v>457</v>
      </c>
      <c r="F5526" s="3" t="str">
        <f t="shared" si="86"/>
        <v>Retail</v>
      </c>
      <c r="G5526" s="3">
        <v>1</v>
      </c>
      <c r="H5526" s="57"/>
    </row>
    <row r="5527" spans="1:8">
      <c r="A5527" s="57"/>
      <c r="B5527" s="57"/>
      <c r="C5527" s="176">
        <v>41982.729200000002</v>
      </c>
      <c r="D5527" s="3" t="s">
        <v>446</v>
      </c>
      <c r="E5527" s="3" t="s">
        <v>6</v>
      </c>
      <c r="F5527" s="3" t="str">
        <f t="shared" si="86"/>
        <v>Wholesale</v>
      </c>
      <c r="G5527" s="3">
        <v>34</v>
      </c>
      <c r="H5527" s="57"/>
    </row>
    <row r="5528" spans="1:8">
      <c r="A5528" s="57"/>
      <c r="B5528" s="57"/>
      <c r="C5528" s="176">
        <v>42309.459699999999</v>
      </c>
      <c r="D5528" s="3" t="s">
        <v>445</v>
      </c>
      <c r="E5528" s="3" t="s">
        <v>114</v>
      </c>
      <c r="F5528" s="3" t="str">
        <f t="shared" si="86"/>
        <v>Retail</v>
      </c>
      <c r="G5528" s="3">
        <v>3</v>
      </c>
      <c r="H5528" s="57"/>
    </row>
    <row r="5529" spans="1:8">
      <c r="A5529" s="57"/>
      <c r="B5529" s="57"/>
      <c r="C5529" s="176">
        <v>42226.0694</v>
      </c>
      <c r="D5529" s="3" t="s">
        <v>445</v>
      </c>
      <c r="E5529" s="3" t="s">
        <v>6</v>
      </c>
      <c r="F5529" s="3" t="str">
        <f t="shared" si="86"/>
        <v>Wholesale</v>
      </c>
      <c r="G5529" s="3">
        <v>56</v>
      </c>
      <c r="H5529" s="57"/>
    </row>
    <row r="5530" spans="1:8">
      <c r="A5530" s="57"/>
      <c r="B5530" s="57"/>
      <c r="C5530" s="176">
        <v>42356.154199999997</v>
      </c>
      <c r="D5530" s="3" t="s">
        <v>445</v>
      </c>
      <c r="E5530" s="3" t="s">
        <v>453</v>
      </c>
      <c r="F5530" s="3" t="str">
        <f t="shared" si="86"/>
        <v>Retail</v>
      </c>
      <c r="G5530" s="3">
        <v>4</v>
      </c>
      <c r="H5530" s="57"/>
    </row>
    <row r="5531" spans="1:8">
      <c r="A5531" s="57"/>
      <c r="B5531" s="57"/>
      <c r="C5531" s="176">
        <v>42229.264600000002</v>
      </c>
      <c r="D5531" s="3" t="s">
        <v>445</v>
      </c>
      <c r="E5531" s="3" t="s">
        <v>453</v>
      </c>
      <c r="F5531" s="3" t="str">
        <f t="shared" si="86"/>
        <v>Wholesale</v>
      </c>
      <c r="G5531" s="3">
        <v>129</v>
      </c>
      <c r="H5531" s="57"/>
    </row>
    <row r="5532" spans="1:8">
      <c r="A5532" s="57"/>
      <c r="B5532" s="57"/>
      <c r="C5532" s="176">
        <v>42254.295100000003</v>
      </c>
      <c r="D5532" s="3" t="s">
        <v>445</v>
      </c>
      <c r="E5532" s="3" t="s">
        <v>6</v>
      </c>
      <c r="F5532" s="3" t="str">
        <f t="shared" si="86"/>
        <v>Retail</v>
      </c>
      <c r="G5532" s="3">
        <v>5</v>
      </c>
      <c r="H5532" s="57"/>
    </row>
    <row r="5533" spans="1:8">
      <c r="A5533" s="57"/>
      <c r="B5533" s="57"/>
      <c r="C5533" s="176">
        <v>42159.739600000001</v>
      </c>
      <c r="D5533" s="3" t="s">
        <v>446</v>
      </c>
      <c r="E5533" s="3" t="s">
        <v>453</v>
      </c>
      <c r="F5533" s="3" t="str">
        <f t="shared" si="86"/>
        <v>Wholesale</v>
      </c>
      <c r="G5533" s="3">
        <v>33</v>
      </c>
      <c r="H5533" s="57"/>
    </row>
    <row r="5534" spans="1:8">
      <c r="A5534" s="57"/>
      <c r="B5534" s="57"/>
      <c r="C5534" s="176">
        <v>41987.4611</v>
      </c>
      <c r="D5534" s="3" t="s">
        <v>445</v>
      </c>
      <c r="E5534" s="3" t="s">
        <v>114</v>
      </c>
      <c r="F5534" s="3" t="str">
        <f t="shared" si="86"/>
        <v>Retail</v>
      </c>
      <c r="G5534" s="3">
        <v>7</v>
      </c>
      <c r="H5534" s="57"/>
    </row>
    <row r="5535" spans="1:8">
      <c r="A5535" s="57"/>
      <c r="B5535" s="57"/>
      <c r="C5535" s="176">
        <v>42340.0674</v>
      </c>
      <c r="D5535" s="3" t="s">
        <v>447</v>
      </c>
      <c r="E5535" s="3" t="s">
        <v>457</v>
      </c>
      <c r="F5535" s="3" t="str">
        <f t="shared" si="86"/>
        <v>Wholesale</v>
      </c>
      <c r="G5535" s="3">
        <v>26</v>
      </c>
      <c r="H5535" s="57"/>
    </row>
    <row r="5536" spans="1:8">
      <c r="A5536" s="57"/>
      <c r="B5536" s="57"/>
      <c r="C5536" s="176">
        <v>42156.714599999999</v>
      </c>
      <c r="D5536" s="3" t="s">
        <v>445</v>
      </c>
      <c r="E5536" s="3" t="s">
        <v>457</v>
      </c>
      <c r="F5536" s="3" t="str">
        <f t="shared" si="86"/>
        <v>Retail</v>
      </c>
      <c r="G5536" s="3">
        <v>7</v>
      </c>
      <c r="H5536" s="57"/>
    </row>
    <row r="5537" spans="1:8">
      <c r="A5537" s="57"/>
      <c r="B5537" s="57"/>
      <c r="C5537" s="176">
        <v>42343.529199999997</v>
      </c>
      <c r="D5537" s="3" t="s">
        <v>445</v>
      </c>
      <c r="E5537" s="3" t="s">
        <v>9</v>
      </c>
      <c r="F5537" s="3" t="str">
        <f t="shared" si="86"/>
        <v>Retail</v>
      </c>
      <c r="G5537" s="3">
        <v>2</v>
      </c>
      <c r="H5537" s="57"/>
    </row>
    <row r="5538" spans="1:8">
      <c r="A5538" s="57"/>
      <c r="B5538" s="57"/>
      <c r="C5538" s="176">
        <v>42047.183299999997</v>
      </c>
      <c r="D5538" s="3" t="s">
        <v>445</v>
      </c>
      <c r="E5538" s="3" t="s">
        <v>312</v>
      </c>
      <c r="F5538" s="3" t="str">
        <f t="shared" si="86"/>
        <v>Wholesale</v>
      </c>
      <c r="G5538" s="3">
        <v>65</v>
      </c>
      <c r="H5538" s="57"/>
    </row>
    <row r="5539" spans="1:8">
      <c r="A5539" s="57"/>
      <c r="B5539" s="57"/>
      <c r="C5539" s="176">
        <v>42237.191700000003</v>
      </c>
      <c r="D5539" s="3" t="s">
        <v>445</v>
      </c>
      <c r="E5539" s="3" t="s">
        <v>114</v>
      </c>
      <c r="F5539" s="3" t="str">
        <f t="shared" si="86"/>
        <v>Retail</v>
      </c>
      <c r="G5539" s="3">
        <v>2</v>
      </c>
      <c r="H5539" s="57"/>
    </row>
    <row r="5540" spans="1:8">
      <c r="A5540" s="57"/>
      <c r="B5540" s="57"/>
      <c r="C5540" s="176">
        <v>42346.472199999997</v>
      </c>
      <c r="D5540" s="3" t="s">
        <v>445</v>
      </c>
      <c r="E5540" s="3" t="s">
        <v>6</v>
      </c>
      <c r="F5540" s="3" t="str">
        <f t="shared" si="86"/>
        <v>Wholesale</v>
      </c>
      <c r="G5540" s="3">
        <v>68</v>
      </c>
      <c r="H5540" s="57"/>
    </row>
    <row r="5541" spans="1:8">
      <c r="A5541" s="57"/>
      <c r="B5541" s="57"/>
      <c r="C5541" s="176">
        <v>42213.272900000004</v>
      </c>
      <c r="D5541" s="3" t="s">
        <v>445</v>
      </c>
      <c r="E5541" s="3" t="s">
        <v>455</v>
      </c>
      <c r="F5541" s="3" t="str">
        <f t="shared" si="86"/>
        <v>Retail</v>
      </c>
      <c r="G5541" s="3">
        <v>1</v>
      </c>
      <c r="H5541" s="57"/>
    </row>
    <row r="5542" spans="1:8">
      <c r="A5542" s="57"/>
      <c r="B5542" s="57"/>
      <c r="C5542" s="176">
        <v>42203.185400000002</v>
      </c>
      <c r="D5542" s="3" t="s">
        <v>446</v>
      </c>
      <c r="E5542" s="3" t="s">
        <v>6</v>
      </c>
      <c r="F5542" s="3" t="str">
        <f t="shared" si="86"/>
        <v>Wholesale</v>
      </c>
      <c r="G5542" s="3">
        <v>49</v>
      </c>
      <c r="H5542" s="57"/>
    </row>
    <row r="5543" spans="1:8">
      <c r="A5543" s="57"/>
      <c r="B5543" s="57"/>
      <c r="C5543" s="176">
        <v>41982.533300000003</v>
      </c>
      <c r="D5543" s="3" t="s">
        <v>446</v>
      </c>
      <c r="E5543" s="3" t="s">
        <v>6</v>
      </c>
      <c r="F5543" s="3" t="str">
        <f t="shared" si="86"/>
        <v>Retail</v>
      </c>
      <c r="G5543" s="3">
        <v>1</v>
      </c>
      <c r="H5543" s="57"/>
    </row>
    <row r="5544" spans="1:8">
      <c r="A5544" s="57"/>
      <c r="B5544" s="57"/>
      <c r="C5544" s="176">
        <v>42212.845800000003</v>
      </c>
      <c r="D5544" s="3" t="s">
        <v>445</v>
      </c>
      <c r="E5544" s="3" t="s">
        <v>453</v>
      </c>
      <c r="F5544" s="3" t="str">
        <f t="shared" si="86"/>
        <v>Retail</v>
      </c>
      <c r="G5544" s="3">
        <v>1</v>
      </c>
      <c r="H5544" s="57"/>
    </row>
    <row r="5545" spans="1:8">
      <c r="A5545" s="57"/>
      <c r="B5545" s="57"/>
      <c r="C5545" s="176">
        <v>42352.223599999998</v>
      </c>
      <c r="D5545" s="3" t="s">
        <v>445</v>
      </c>
      <c r="E5545" s="3" t="s">
        <v>451</v>
      </c>
      <c r="F5545" s="3" t="str">
        <f t="shared" si="86"/>
        <v>Retail</v>
      </c>
      <c r="G5545" s="3">
        <v>4</v>
      </c>
      <c r="H5545" s="57"/>
    </row>
    <row r="5546" spans="1:8">
      <c r="A5546" s="57"/>
      <c r="B5546" s="57"/>
      <c r="C5546" s="176">
        <v>42271.098599999998</v>
      </c>
      <c r="D5546" s="3" t="s">
        <v>447</v>
      </c>
      <c r="E5546" s="3" t="s">
        <v>453</v>
      </c>
      <c r="F5546" s="3" t="str">
        <f t="shared" si="86"/>
        <v>Wholesale</v>
      </c>
      <c r="G5546" s="3">
        <v>43</v>
      </c>
      <c r="H5546" s="57"/>
    </row>
    <row r="5547" spans="1:8">
      <c r="A5547" s="57"/>
      <c r="B5547" s="57"/>
      <c r="C5547" s="176">
        <v>42363.660400000001</v>
      </c>
      <c r="D5547" s="3" t="s">
        <v>445</v>
      </c>
      <c r="E5547" s="3" t="s">
        <v>453</v>
      </c>
      <c r="F5547" s="3" t="str">
        <f t="shared" si="86"/>
        <v>Wholesale</v>
      </c>
      <c r="G5547" s="3">
        <v>67</v>
      </c>
      <c r="H5547" s="57"/>
    </row>
    <row r="5548" spans="1:8">
      <c r="A5548" s="57"/>
      <c r="B5548" s="57"/>
      <c r="C5548" s="176">
        <v>42079.268100000001</v>
      </c>
      <c r="D5548" s="3" t="s">
        <v>445</v>
      </c>
      <c r="E5548" s="3" t="s">
        <v>453</v>
      </c>
      <c r="F5548" s="3" t="str">
        <f t="shared" si="86"/>
        <v>Wholesale</v>
      </c>
      <c r="G5548" s="3">
        <v>49</v>
      </c>
      <c r="H5548" s="57"/>
    </row>
    <row r="5549" spans="1:8">
      <c r="A5549" s="57"/>
      <c r="B5549" s="57"/>
      <c r="C5549" s="176">
        <v>42340.529199999997</v>
      </c>
      <c r="D5549" s="3" t="s">
        <v>446</v>
      </c>
      <c r="E5549" s="3" t="s">
        <v>6</v>
      </c>
      <c r="F5549" s="3" t="str">
        <f t="shared" si="86"/>
        <v>Wholesale</v>
      </c>
      <c r="G5549" s="3">
        <v>33</v>
      </c>
      <c r="H5549" s="57"/>
    </row>
    <row r="5550" spans="1:8">
      <c r="A5550" s="57"/>
      <c r="B5550" s="57"/>
      <c r="C5550" s="176">
        <v>41988.536800000002</v>
      </c>
      <c r="D5550" s="3" t="s">
        <v>445</v>
      </c>
      <c r="E5550" s="3" t="s">
        <v>10</v>
      </c>
      <c r="F5550" s="3" t="str">
        <f t="shared" si="86"/>
        <v>Retail</v>
      </c>
      <c r="G5550" s="3">
        <v>2</v>
      </c>
      <c r="H5550" s="57"/>
    </row>
    <row r="5551" spans="1:8">
      <c r="A5551" s="57"/>
      <c r="B5551" s="57"/>
      <c r="C5551" s="176">
        <v>42032.489600000001</v>
      </c>
      <c r="D5551" s="3" t="s">
        <v>445</v>
      </c>
      <c r="E5551" s="3" t="s">
        <v>9</v>
      </c>
      <c r="F5551" s="3" t="str">
        <f t="shared" si="86"/>
        <v>Retail</v>
      </c>
      <c r="G5551" s="3">
        <v>1</v>
      </c>
      <c r="H5551" s="57"/>
    </row>
    <row r="5552" spans="1:8">
      <c r="A5552" s="57"/>
      <c r="B5552" s="57"/>
      <c r="C5552" s="176">
        <v>41984.499300000003</v>
      </c>
      <c r="D5552" s="3" t="s">
        <v>447</v>
      </c>
      <c r="E5552" s="3" t="s">
        <v>460</v>
      </c>
      <c r="F5552" s="3" t="str">
        <f t="shared" si="86"/>
        <v>Retail</v>
      </c>
      <c r="G5552" s="3">
        <v>2</v>
      </c>
      <c r="H5552" s="57"/>
    </row>
    <row r="5553" spans="1:8">
      <c r="A5553" s="57"/>
      <c r="B5553" s="57"/>
      <c r="C5553" s="176">
        <v>42350.781900000002</v>
      </c>
      <c r="D5553" s="3" t="s">
        <v>446</v>
      </c>
      <c r="E5553" s="3" t="s">
        <v>457</v>
      </c>
      <c r="F5553" s="3" t="str">
        <f t="shared" si="86"/>
        <v>Retail</v>
      </c>
      <c r="G5553" s="3">
        <v>2</v>
      </c>
      <c r="H5553" s="57"/>
    </row>
    <row r="5554" spans="1:8">
      <c r="A5554" s="57"/>
      <c r="B5554" s="57"/>
      <c r="C5554" s="176">
        <v>42053.5069</v>
      </c>
      <c r="D5554" s="3" t="s">
        <v>446</v>
      </c>
      <c r="E5554" s="3" t="s">
        <v>453</v>
      </c>
      <c r="F5554" s="3" t="str">
        <f t="shared" si="86"/>
        <v>Retail</v>
      </c>
      <c r="G5554" s="3">
        <v>6</v>
      </c>
      <c r="H5554" s="57"/>
    </row>
    <row r="5555" spans="1:8">
      <c r="A5555" s="57"/>
      <c r="B5555" s="57"/>
      <c r="C5555" s="176">
        <v>42028.434699999998</v>
      </c>
      <c r="D5555" s="3" t="s">
        <v>445</v>
      </c>
      <c r="E5555" s="3" t="s">
        <v>461</v>
      </c>
      <c r="F5555" s="3" t="str">
        <f t="shared" si="86"/>
        <v>Retail</v>
      </c>
      <c r="G5555" s="3">
        <v>9</v>
      </c>
      <c r="H5555" s="57"/>
    </row>
    <row r="5556" spans="1:8">
      <c r="A5556" s="57"/>
      <c r="B5556" s="57"/>
      <c r="C5556" s="176">
        <v>41987.3292</v>
      </c>
      <c r="D5556" s="3" t="s">
        <v>446</v>
      </c>
      <c r="E5556" s="3" t="s">
        <v>8</v>
      </c>
      <c r="F5556" s="3" t="str">
        <f t="shared" si="86"/>
        <v>Retail</v>
      </c>
      <c r="G5556" s="3">
        <v>1</v>
      </c>
      <c r="H5556" s="57"/>
    </row>
    <row r="5557" spans="1:8">
      <c r="A5557" s="57"/>
      <c r="B5557" s="57"/>
      <c r="C5557" s="176">
        <v>42075.715300000003</v>
      </c>
      <c r="D5557" s="3" t="s">
        <v>445</v>
      </c>
      <c r="E5557" s="3" t="s">
        <v>453</v>
      </c>
      <c r="F5557" s="3" t="str">
        <f t="shared" si="86"/>
        <v>Wholesale</v>
      </c>
      <c r="G5557" s="3">
        <v>52</v>
      </c>
      <c r="H5557" s="57"/>
    </row>
    <row r="5558" spans="1:8">
      <c r="A5558" s="57"/>
      <c r="B5558" s="57"/>
      <c r="C5558" s="176">
        <v>42210.4951</v>
      </c>
      <c r="D5558" s="3" t="s">
        <v>445</v>
      </c>
      <c r="E5558" s="3" t="s">
        <v>453</v>
      </c>
      <c r="F5558" s="3" t="str">
        <f t="shared" si="86"/>
        <v>Retail</v>
      </c>
      <c r="G5558" s="3">
        <v>1</v>
      </c>
      <c r="H5558" s="57"/>
    </row>
    <row r="5559" spans="1:8">
      <c r="A5559" s="57"/>
      <c r="B5559" s="57"/>
      <c r="C5559" s="176">
        <v>41980.517399999997</v>
      </c>
      <c r="D5559" s="3" t="s">
        <v>447</v>
      </c>
      <c r="E5559" s="3" t="s">
        <v>453</v>
      </c>
      <c r="F5559" s="3" t="str">
        <f t="shared" si="86"/>
        <v>Retail</v>
      </c>
      <c r="G5559" s="3">
        <v>1</v>
      </c>
      <c r="H5559" s="57"/>
    </row>
    <row r="5560" spans="1:8">
      <c r="A5560" s="57"/>
      <c r="B5560" s="57"/>
      <c r="C5560" s="176">
        <v>42314.544399999999</v>
      </c>
      <c r="D5560" s="3" t="s">
        <v>446</v>
      </c>
      <c r="E5560" s="3" t="s">
        <v>453</v>
      </c>
      <c r="F5560" s="3" t="str">
        <f t="shared" si="86"/>
        <v>Retail</v>
      </c>
      <c r="G5560" s="3">
        <v>1</v>
      </c>
      <c r="H5560" s="57"/>
    </row>
    <row r="5561" spans="1:8">
      <c r="A5561" s="57"/>
      <c r="B5561" s="57"/>
      <c r="C5561" s="176">
        <v>42219.145100000002</v>
      </c>
      <c r="D5561" s="3" t="s">
        <v>445</v>
      </c>
      <c r="E5561" s="3" t="s">
        <v>453</v>
      </c>
      <c r="F5561" s="3" t="str">
        <f t="shared" si="86"/>
        <v>Retail</v>
      </c>
      <c r="G5561" s="3">
        <v>7</v>
      </c>
      <c r="H5561" s="57"/>
    </row>
    <row r="5562" spans="1:8">
      <c r="A5562" s="57"/>
      <c r="B5562" s="57"/>
      <c r="C5562" s="176">
        <v>42357.480600000003</v>
      </c>
      <c r="D5562" s="3" t="s">
        <v>445</v>
      </c>
      <c r="E5562" s="3" t="s">
        <v>8</v>
      </c>
      <c r="F5562" s="3" t="str">
        <f t="shared" si="86"/>
        <v>Retail</v>
      </c>
      <c r="G5562" s="3">
        <v>6</v>
      </c>
      <c r="H5562" s="57"/>
    </row>
    <row r="5563" spans="1:8">
      <c r="A5563" s="57"/>
      <c r="B5563" s="57"/>
      <c r="C5563" s="176">
        <v>41982.202100000002</v>
      </c>
      <c r="D5563" s="3" t="s">
        <v>445</v>
      </c>
      <c r="E5563" s="3" t="s">
        <v>461</v>
      </c>
      <c r="F5563" s="3" t="str">
        <f t="shared" si="86"/>
        <v>Wholesale</v>
      </c>
      <c r="G5563" s="3">
        <v>34</v>
      </c>
      <c r="H5563" s="57"/>
    </row>
    <row r="5564" spans="1:8">
      <c r="A5564" s="57"/>
      <c r="B5564" s="57"/>
      <c r="C5564" s="176">
        <v>41985.551399999997</v>
      </c>
      <c r="D5564" s="3" t="s">
        <v>445</v>
      </c>
      <c r="E5564" s="3" t="s">
        <v>460</v>
      </c>
      <c r="F5564" s="3" t="str">
        <f t="shared" si="86"/>
        <v>Wholesale</v>
      </c>
      <c r="G5564" s="3">
        <v>40</v>
      </c>
      <c r="H5564" s="57"/>
    </row>
    <row r="5565" spans="1:8">
      <c r="A5565" s="57"/>
      <c r="B5565" s="57"/>
      <c r="C5565" s="176">
        <v>42158.522199999999</v>
      </c>
      <c r="D5565" s="3" t="s">
        <v>445</v>
      </c>
      <c r="E5565" s="3" t="s">
        <v>453</v>
      </c>
      <c r="F5565" s="3" t="str">
        <f t="shared" si="86"/>
        <v>Wholesale</v>
      </c>
      <c r="G5565" s="3">
        <v>29</v>
      </c>
      <c r="H5565" s="57"/>
    </row>
    <row r="5566" spans="1:8">
      <c r="A5566" s="57"/>
      <c r="B5566" s="57"/>
      <c r="C5566" s="176">
        <v>41984.559000000001</v>
      </c>
      <c r="D5566" s="3" t="s">
        <v>447</v>
      </c>
      <c r="E5566" s="3" t="s">
        <v>10</v>
      </c>
      <c r="F5566" s="3" t="str">
        <f t="shared" si="86"/>
        <v>Retail</v>
      </c>
      <c r="G5566" s="3">
        <v>6</v>
      </c>
      <c r="H5566" s="57"/>
    </row>
    <row r="5567" spans="1:8">
      <c r="A5567" s="57"/>
      <c r="B5567" s="57"/>
      <c r="C5567" s="176">
        <v>42333.5049</v>
      </c>
      <c r="D5567" s="3" t="s">
        <v>446</v>
      </c>
      <c r="E5567" s="3" t="s">
        <v>453</v>
      </c>
      <c r="F5567" s="3" t="str">
        <f t="shared" si="86"/>
        <v>Wholesale</v>
      </c>
      <c r="G5567" s="3">
        <v>69</v>
      </c>
      <c r="H5567" s="57"/>
    </row>
    <row r="5568" spans="1:8">
      <c r="A5568" s="57"/>
      <c r="B5568" s="57"/>
      <c r="C5568" s="176">
        <v>42360.966</v>
      </c>
      <c r="D5568" s="3" t="s">
        <v>447</v>
      </c>
      <c r="E5568" s="3" t="s">
        <v>6</v>
      </c>
      <c r="F5568" s="3" t="str">
        <f t="shared" si="86"/>
        <v>Wholesale</v>
      </c>
      <c r="G5568" s="3">
        <v>36</v>
      </c>
      <c r="H5568" s="57"/>
    </row>
    <row r="5569" spans="1:8">
      <c r="A5569" s="57"/>
      <c r="B5569" s="57"/>
      <c r="C5569" s="176">
        <v>41985.191700000003</v>
      </c>
      <c r="D5569" s="3" t="s">
        <v>445</v>
      </c>
      <c r="E5569" s="3" t="s">
        <v>453</v>
      </c>
      <c r="F5569" s="3" t="str">
        <f t="shared" si="86"/>
        <v>Wholesale</v>
      </c>
      <c r="G5569" s="3">
        <v>38</v>
      </c>
      <c r="H5569" s="57"/>
    </row>
    <row r="5570" spans="1:8">
      <c r="A5570" s="57"/>
      <c r="B5570" s="57"/>
      <c r="C5570" s="176">
        <v>42208.137499999997</v>
      </c>
      <c r="D5570" s="3" t="s">
        <v>445</v>
      </c>
      <c r="E5570" s="3" t="s">
        <v>10</v>
      </c>
      <c r="F5570" s="3" t="str">
        <f t="shared" si="86"/>
        <v>Retail</v>
      </c>
      <c r="G5570" s="3">
        <v>1</v>
      </c>
      <c r="H5570" s="57"/>
    </row>
    <row r="5571" spans="1:8">
      <c r="A5571" s="57"/>
      <c r="B5571" s="57"/>
      <c r="C5571" s="176">
        <v>42337.198600000003</v>
      </c>
      <c r="D5571" s="3" t="s">
        <v>446</v>
      </c>
      <c r="E5571" s="3" t="s">
        <v>6</v>
      </c>
      <c r="F5571" s="3" t="str">
        <f t="shared" si="86"/>
        <v>Wholesale</v>
      </c>
      <c r="G5571" s="3">
        <v>60</v>
      </c>
      <c r="H5571" s="57"/>
    </row>
    <row r="5572" spans="1:8">
      <c r="A5572" s="57"/>
      <c r="B5572" s="57"/>
      <c r="C5572" s="176">
        <v>41977.195099999997</v>
      </c>
      <c r="D5572" s="3" t="s">
        <v>445</v>
      </c>
      <c r="E5572" s="3" t="s">
        <v>6</v>
      </c>
      <c r="F5572" s="3" t="str">
        <f t="shared" si="86"/>
        <v>Retail</v>
      </c>
      <c r="G5572" s="3">
        <v>1</v>
      </c>
      <c r="H5572" s="57"/>
    </row>
    <row r="5573" spans="1:8">
      <c r="A5573" s="57"/>
      <c r="B5573" s="57"/>
      <c r="C5573" s="176">
        <v>42204.119400000003</v>
      </c>
      <c r="D5573" s="3" t="s">
        <v>445</v>
      </c>
      <c r="E5573" s="3" t="s">
        <v>10</v>
      </c>
      <c r="F5573" s="3" t="str">
        <f t="shared" si="86"/>
        <v>Wholesale</v>
      </c>
      <c r="G5573" s="3">
        <v>43</v>
      </c>
      <c r="H5573" s="57"/>
    </row>
    <row r="5574" spans="1:8">
      <c r="A5574" s="57"/>
      <c r="B5574" s="57"/>
      <c r="C5574" s="176">
        <v>42298.561800000003</v>
      </c>
      <c r="D5574" s="3" t="s">
        <v>445</v>
      </c>
      <c r="E5574" s="3" t="s">
        <v>452</v>
      </c>
      <c r="F5574" s="3" t="str">
        <f t="shared" si="86"/>
        <v>Retail</v>
      </c>
      <c r="G5574" s="3">
        <v>6</v>
      </c>
      <c r="H5574" s="57"/>
    </row>
    <row r="5575" spans="1:8">
      <c r="A5575" s="57"/>
      <c r="B5575" s="57"/>
      <c r="C5575" s="176">
        <v>42117.751400000001</v>
      </c>
      <c r="D5575" s="3" t="s">
        <v>445</v>
      </c>
      <c r="E5575" s="3" t="s">
        <v>9</v>
      </c>
      <c r="F5575" s="3" t="str">
        <f t="shared" si="86"/>
        <v>Wholesale</v>
      </c>
      <c r="G5575" s="3">
        <v>36</v>
      </c>
      <c r="H5575" s="57"/>
    </row>
    <row r="5576" spans="1:8">
      <c r="A5576" s="57"/>
      <c r="B5576" s="57"/>
      <c r="C5576" s="176">
        <v>42146.554199999999</v>
      </c>
      <c r="D5576" s="3" t="s">
        <v>445</v>
      </c>
      <c r="E5576" s="3" t="s">
        <v>6</v>
      </c>
      <c r="F5576" s="3" t="str">
        <f t="shared" si="86"/>
        <v>Wholesale</v>
      </c>
      <c r="G5576" s="3">
        <v>53</v>
      </c>
      <c r="H5576" s="57"/>
    </row>
    <row r="5577" spans="1:8">
      <c r="A5577" s="57"/>
      <c r="B5577" s="57"/>
      <c r="C5577" s="176">
        <v>41983.693800000001</v>
      </c>
      <c r="D5577" s="3" t="s">
        <v>445</v>
      </c>
      <c r="E5577" s="3" t="s">
        <v>452</v>
      </c>
      <c r="F5577" s="3" t="str">
        <f t="shared" si="86"/>
        <v>Retail</v>
      </c>
      <c r="G5577" s="3">
        <v>2</v>
      </c>
      <c r="H5577" s="57"/>
    </row>
    <row r="5578" spans="1:8">
      <c r="A5578" s="57"/>
      <c r="B5578" s="57"/>
      <c r="C5578" s="176">
        <v>41982.729899999998</v>
      </c>
      <c r="D5578" s="3" t="s">
        <v>446</v>
      </c>
      <c r="E5578" s="3" t="s">
        <v>6</v>
      </c>
      <c r="F5578" s="3" t="str">
        <f t="shared" ref="F5578:F5641" si="87">IF(G5578&lt;10,"Retail","Wholesale")</f>
        <v>Retail</v>
      </c>
      <c r="G5578" s="3">
        <v>8</v>
      </c>
      <c r="H5578" s="57"/>
    </row>
    <row r="5579" spans="1:8">
      <c r="A5579" s="57"/>
      <c r="B5579" s="57"/>
      <c r="C5579" s="176">
        <v>41981.150699999998</v>
      </c>
      <c r="D5579" s="3" t="s">
        <v>446</v>
      </c>
      <c r="E5579" s="3" t="s">
        <v>453</v>
      </c>
      <c r="F5579" s="3" t="str">
        <f t="shared" si="87"/>
        <v>Wholesale</v>
      </c>
      <c r="G5579" s="3">
        <v>38</v>
      </c>
      <c r="H5579" s="57"/>
    </row>
    <row r="5580" spans="1:8">
      <c r="A5580" s="57"/>
      <c r="B5580" s="57"/>
      <c r="C5580" s="176">
        <v>42233.838199999998</v>
      </c>
      <c r="D5580" s="3" t="s">
        <v>446</v>
      </c>
      <c r="E5580" s="3" t="s">
        <v>453</v>
      </c>
      <c r="F5580" s="3" t="str">
        <f t="shared" si="87"/>
        <v>Retail</v>
      </c>
      <c r="G5580" s="3">
        <v>6</v>
      </c>
      <c r="H5580" s="57"/>
    </row>
    <row r="5581" spans="1:8">
      <c r="A5581" s="57"/>
      <c r="B5581" s="57"/>
      <c r="C5581" s="176">
        <v>42161.520799999998</v>
      </c>
      <c r="D5581" s="3" t="s">
        <v>447</v>
      </c>
      <c r="E5581" s="3" t="s">
        <v>453</v>
      </c>
      <c r="F5581" s="3" t="str">
        <f t="shared" si="87"/>
        <v>Retail</v>
      </c>
      <c r="G5581" s="3">
        <v>2</v>
      </c>
      <c r="H5581" s="57"/>
    </row>
    <row r="5582" spans="1:8">
      <c r="A5582" s="57"/>
      <c r="B5582" s="57"/>
      <c r="C5582" s="176">
        <v>42170.790300000001</v>
      </c>
      <c r="D5582" s="3" t="s">
        <v>445</v>
      </c>
      <c r="E5582" s="3" t="s">
        <v>114</v>
      </c>
      <c r="F5582" s="3" t="str">
        <f t="shared" si="87"/>
        <v>Retail</v>
      </c>
      <c r="G5582" s="3">
        <v>6</v>
      </c>
      <c r="H5582" s="57"/>
    </row>
    <row r="5583" spans="1:8">
      <c r="A5583" s="57"/>
      <c r="B5583" s="57"/>
      <c r="C5583" s="176">
        <v>42138.186800000003</v>
      </c>
      <c r="D5583" s="3" t="s">
        <v>446</v>
      </c>
      <c r="E5583" s="3" t="s">
        <v>453</v>
      </c>
      <c r="F5583" s="3" t="str">
        <f t="shared" si="87"/>
        <v>Retail</v>
      </c>
      <c r="G5583" s="3">
        <v>2</v>
      </c>
      <c r="H5583" s="57"/>
    </row>
    <row r="5584" spans="1:8">
      <c r="A5584" s="57"/>
      <c r="B5584" s="57"/>
      <c r="C5584" s="176">
        <v>42213.521500000003</v>
      </c>
      <c r="D5584" s="3" t="s">
        <v>447</v>
      </c>
      <c r="E5584" s="3" t="s">
        <v>453</v>
      </c>
      <c r="F5584" s="3" t="str">
        <f t="shared" si="87"/>
        <v>Retail</v>
      </c>
      <c r="G5584" s="3">
        <v>9</v>
      </c>
      <c r="H5584" s="57"/>
    </row>
    <row r="5585" spans="1:8">
      <c r="A5585" s="57"/>
      <c r="B5585" s="57"/>
      <c r="C5585" s="176">
        <v>41978.496500000001</v>
      </c>
      <c r="D5585" s="3" t="s">
        <v>445</v>
      </c>
      <c r="E5585" s="3" t="s">
        <v>10</v>
      </c>
      <c r="F5585" s="3" t="str">
        <f t="shared" si="87"/>
        <v>Wholesale</v>
      </c>
      <c r="G5585" s="3">
        <v>72</v>
      </c>
      <c r="H5585" s="57"/>
    </row>
    <row r="5586" spans="1:8">
      <c r="A5586" s="57"/>
      <c r="B5586" s="57"/>
      <c r="C5586" s="176">
        <v>41984.779199999997</v>
      </c>
      <c r="D5586" s="3" t="s">
        <v>445</v>
      </c>
      <c r="E5586" s="3" t="s">
        <v>6</v>
      </c>
      <c r="F5586" s="3" t="str">
        <f t="shared" si="87"/>
        <v>Retail</v>
      </c>
      <c r="G5586" s="3">
        <v>4</v>
      </c>
      <c r="H5586" s="57"/>
    </row>
    <row r="5587" spans="1:8">
      <c r="A5587" s="57"/>
      <c r="B5587" s="57"/>
      <c r="C5587" s="176">
        <v>42239.737500000003</v>
      </c>
      <c r="D5587" s="3" t="s">
        <v>446</v>
      </c>
      <c r="E5587" s="3" t="s">
        <v>10</v>
      </c>
      <c r="F5587" s="3" t="str">
        <f t="shared" si="87"/>
        <v>Wholesale</v>
      </c>
      <c r="G5587" s="3">
        <v>61</v>
      </c>
      <c r="H5587" s="57"/>
    </row>
    <row r="5588" spans="1:8">
      <c r="A5588" s="57"/>
      <c r="B5588" s="57"/>
      <c r="C5588" s="176">
        <v>42178.499300000003</v>
      </c>
      <c r="D5588" s="3" t="s">
        <v>447</v>
      </c>
      <c r="E5588" s="3" t="s">
        <v>458</v>
      </c>
      <c r="F5588" s="3" t="str">
        <f t="shared" si="87"/>
        <v>Wholesale</v>
      </c>
      <c r="G5588" s="3">
        <v>37</v>
      </c>
      <c r="H5588" s="57"/>
    </row>
    <row r="5589" spans="1:8">
      <c r="A5589" s="57"/>
      <c r="B5589" s="57"/>
      <c r="C5589" s="176">
        <v>42338.508999999998</v>
      </c>
      <c r="D5589" s="3" t="s">
        <v>445</v>
      </c>
      <c r="E5589" s="3" t="s">
        <v>453</v>
      </c>
      <c r="F5589" s="3" t="str">
        <f t="shared" si="87"/>
        <v>Retail</v>
      </c>
      <c r="G5589" s="3">
        <v>2</v>
      </c>
      <c r="H5589" s="57"/>
    </row>
    <row r="5590" spans="1:8">
      <c r="A5590" s="57"/>
      <c r="B5590" s="57"/>
      <c r="C5590" s="176">
        <v>41986.384700000002</v>
      </c>
      <c r="D5590" s="3" t="s">
        <v>445</v>
      </c>
      <c r="E5590" s="3" t="s">
        <v>7</v>
      </c>
      <c r="F5590" s="3" t="str">
        <f t="shared" si="87"/>
        <v>Wholesale</v>
      </c>
      <c r="G5590" s="3">
        <v>92</v>
      </c>
      <c r="H5590" s="57"/>
    </row>
    <row r="5591" spans="1:8">
      <c r="A5591" s="57"/>
      <c r="B5591" s="57"/>
      <c r="C5591" s="176">
        <v>42133.474300000002</v>
      </c>
      <c r="D5591" s="3" t="s">
        <v>449</v>
      </c>
      <c r="E5591" s="3" t="s">
        <v>10</v>
      </c>
      <c r="F5591" s="3" t="str">
        <f t="shared" si="87"/>
        <v>Wholesale</v>
      </c>
      <c r="G5591" s="3">
        <v>34</v>
      </c>
      <c r="H5591" s="57"/>
    </row>
    <row r="5592" spans="1:8">
      <c r="A5592" s="57"/>
      <c r="B5592" s="57"/>
      <c r="C5592" s="176">
        <v>41981.504200000003</v>
      </c>
      <c r="D5592" s="3" t="s">
        <v>445</v>
      </c>
      <c r="E5592" s="3" t="s">
        <v>114</v>
      </c>
      <c r="F5592" s="3" t="str">
        <f t="shared" si="87"/>
        <v>Retail</v>
      </c>
      <c r="G5592" s="3">
        <v>1</v>
      </c>
      <c r="H5592" s="57"/>
    </row>
    <row r="5593" spans="1:8">
      <c r="A5593" s="57"/>
      <c r="B5593" s="57"/>
      <c r="C5593" s="176">
        <v>42166.543100000003</v>
      </c>
      <c r="D5593" s="3" t="s">
        <v>446</v>
      </c>
      <c r="E5593" s="3" t="s">
        <v>457</v>
      </c>
      <c r="F5593" s="3" t="str">
        <f t="shared" si="87"/>
        <v>Retail</v>
      </c>
      <c r="G5593" s="3">
        <v>6</v>
      </c>
      <c r="H5593" s="57"/>
    </row>
    <row r="5594" spans="1:8">
      <c r="A5594" s="57"/>
      <c r="B5594" s="57"/>
      <c r="C5594" s="176">
        <v>42350.490299999998</v>
      </c>
      <c r="D5594" s="3" t="s">
        <v>446</v>
      </c>
      <c r="E5594" s="3" t="s">
        <v>453</v>
      </c>
      <c r="F5594" s="3" t="str">
        <f t="shared" si="87"/>
        <v>Wholesale</v>
      </c>
      <c r="G5594" s="3">
        <v>27</v>
      </c>
      <c r="H5594" s="57"/>
    </row>
    <row r="5595" spans="1:8">
      <c r="A5595" s="57"/>
      <c r="B5595" s="57"/>
      <c r="C5595" s="176">
        <v>42364.029199999997</v>
      </c>
      <c r="D5595" s="3" t="s">
        <v>445</v>
      </c>
      <c r="E5595" s="3" t="s">
        <v>453</v>
      </c>
      <c r="F5595" s="3" t="str">
        <f t="shared" si="87"/>
        <v>Retail</v>
      </c>
      <c r="G5595" s="3">
        <v>1</v>
      </c>
      <c r="H5595" s="57"/>
    </row>
    <row r="5596" spans="1:8">
      <c r="A5596" s="57"/>
      <c r="B5596" s="57"/>
      <c r="C5596" s="176">
        <v>42151.556900000003</v>
      </c>
      <c r="D5596" s="3" t="s">
        <v>447</v>
      </c>
      <c r="E5596" s="3" t="s">
        <v>451</v>
      </c>
      <c r="F5596" s="3" t="str">
        <f t="shared" si="87"/>
        <v>Retail</v>
      </c>
      <c r="G5596" s="3">
        <v>3</v>
      </c>
      <c r="H5596" s="57"/>
    </row>
    <row r="5597" spans="1:8">
      <c r="A5597" s="57"/>
      <c r="B5597" s="57"/>
      <c r="C5597" s="176">
        <v>41986.418100000003</v>
      </c>
      <c r="D5597" s="3" t="s">
        <v>447</v>
      </c>
      <c r="E5597" s="3" t="s">
        <v>6</v>
      </c>
      <c r="F5597" s="3" t="str">
        <f t="shared" si="87"/>
        <v>Wholesale</v>
      </c>
      <c r="G5597" s="3">
        <v>38</v>
      </c>
      <c r="H5597" s="57"/>
    </row>
    <row r="5598" spans="1:8">
      <c r="A5598" s="57"/>
      <c r="B5598" s="57"/>
      <c r="C5598" s="176">
        <v>42234.4542</v>
      </c>
      <c r="D5598" s="3" t="s">
        <v>449</v>
      </c>
      <c r="E5598" s="3" t="s">
        <v>112</v>
      </c>
      <c r="F5598" s="3" t="str">
        <f t="shared" si="87"/>
        <v>Retail</v>
      </c>
      <c r="G5598" s="3">
        <v>4</v>
      </c>
      <c r="H5598" s="57"/>
    </row>
    <row r="5599" spans="1:8">
      <c r="A5599" s="57"/>
      <c r="B5599" s="57"/>
      <c r="C5599" s="176">
        <v>42342.585400000004</v>
      </c>
      <c r="D5599" s="3" t="s">
        <v>447</v>
      </c>
      <c r="E5599" s="3" t="s">
        <v>114</v>
      </c>
      <c r="F5599" s="3" t="str">
        <f t="shared" si="87"/>
        <v>Wholesale</v>
      </c>
      <c r="G5599" s="3">
        <v>30</v>
      </c>
      <c r="H5599" s="57"/>
    </row>
    <row r="5600" spans="1:8">
      <c r="A5600" s="57"/>
      <c r="B5600" s="57"/>
      <c r="C5600" s="176">
        <v>42054.322899999999</v>
      </c>
      <c r="D5600" s="3" t="s">
        <v>445</v>
      </c>
      <c r="E5600" s="3" t="s">
        <v>453</v>
      </c>
      <c r="F5600" s="3" t="str">
        <f t="shared" si="87"/>
        <v>Retail</v>
      </c>
      <c r="G5600" s="3">
        <v>1</v>
      </c>
      <c r="H5600" s="57"/>
    </row>
    <row r="5601" spans="1:8">
      <c r="A5601" s="57"/>
      <c r="B5601" s="57"/>
      <c r="C5601" s="176">
        <v>42187.5</v>
      </c>
      <c r="D5601" s="3" t="s">
        <v>445</v>
      </c>
      <c r="E5601" s="3" t="s">
        <v>453</v>
      </c>
      <c r="F5601" s="3" t="str">
        <f t="shared" si="87"/>
        <v>Retail</v>
      </c>
      <c r="G5601" s="3">
        <v>3</v>
      </c>
      <c r="H5601" s="57"/>
    </row>
    <row r="5602" spans="1:8">
      <c r="A5602" s="57"/>
      <c r="B5602" s="57"/>
      <c r="C5602" s="176">
        <v>42189.4715</v>
      </c>
      <c r="D5602" s="3" t="s">
        <v>447</v>
      </c>
      <c r="E5602" s="3" t="s">
        <v>455</v>
      </c>
      <c r="F5602" s="3" t="str">
        <f t="shared" si="87"/>
        <v>Retail</v>
      </c>
      <c r="G5602" s="3">
        <v>5</v>
      </c>
      <c r="H5602" s="57"/>
    </row>
    <row r="5603" spans="1:8">
      <c r="A5603" s="57"/>
      <c r="B5603" s="57"/>
      <c r="C5603" s="176">
        <v>42274.490299999998</v>
      </c>
      <c r="D5603" s="3" t="s">
        <v>449</v>
      </c>
      <c r="E5603" s="3" t="s">
        <v>6</v>
      </c>
      <c r="F5603" s="3" t="str">
        <f t="shared" si="87"/>
        <v>Retail</v>
      </c>
      <c r="G5603" s="3">
        <v>1</v>
      </c>
      <c r="H5603" s="57"/>
    </row>
    <row r="5604" spans="1:8">
      <c r="A5604" s="57"/>
      <c r="B5604" s="57"/>
      <c r="C5604" s="176">
        <v>42256.895799999998</v>
      </c>
      <c r="D5604" s="3" t="s">
        <v>445</v>
      </c>
      <c r="E5604" s="3" t="s">
        <v>456</v>
      </c>
      <c r="F5604" s="3" t="str">
        <f t="shared" si="87"/>
        <v>Wholesale</v>
      </c>
      <c r="G5604" s="3">
        <v>32</v>
      </c>
      <c r="H5604" s="57"/>
    </row>
    <row r="5605" spans="1:8">
      <c r="A5605" s="57"/>
      <c r="B5605" s="57"/>
      <c r="C5605" s="176">
        <v>42336.181299999997</v>
      </c>
      <c r="D5605" s="3" t="s">
        <v>446</v>
      </c>
      <c r="E5605" s="3" t="s">
        <v>312</v>
      </c>
      <c r="F5605" s="3" t="str">
        <f t="shared" si="87"/>
        <v>Wholesale</v>
      </c>
      <c r="G5605" s="3">
        <v>66</v>
      </c>
      <c r="H5605" s="57"/>
    </row>
    <row r="5606" spans="1:8">
      <c r="A5606" s="57"/>
      <c r="B5606" s="57"/>
      <c r="C5606" s="176">
        <v>42283.173600000002</v>
      </c>
      <c r="D5606" s="3" t="s">
        <v>447</v>
      </c>
      <c r="E5606" s="3" t="s">
        <v>457</v>
      </c>
      <c r="F5606" s="3" t="str">
        <f t="shared" si="87"/>
        <v>Wholesale</v>
      </c>
      <c r="G5606" s="3">
        <v>41</v>
      </c>
      <c r="H5606" s="57"/>
    </row>
    <row r="5607" spans="1:8">
      <c r="A5607" s="57"/>
      <c r="B5607" s="57"/>
      <c r="C5607" s="176">
        <v>41984.115299999998</v>
      </c>
      <c r="D5607" s="3" t="s">
        <v>445</v>
      </c>
      <c r="E5607" s="3" t="s">
        <v>453</v>
      </c>
      <c r="F5607" s="3" t="str">
        <f t="shared" si="87"/>
        <v>Retail</v>
      </c>
      <c r="G5607" s="3">
        <v>2</v>
      </c>
      <c r="H5607" s="57"/>
    </row>
    <row r="5608" spans="1:8">
      <c r="A5608" s="57"/>
      <c r="B5608" s="57"/>
      <c r="C5608" s="176">
        <v>42353.668100000003</v>
      </c>
      <c r="D5608" s="3" t="s">
        <v>449</v>
      </c>
      <c r="E5608" s="3" t="s">
        <v>7</v>
      </c>
      <c r="F5608" s="3" t="str">
        <f t="shared" si="87"/>
        <v>Retail</v>
      </c>
      <c r="G5608" s="3">
        <v>3</v>
      </c>
      <c r="H5608" s="57"/>
    </row>
    <row r="5609" spans="1:8">
      <c r="A5609" s="57"/>
      <c r="B5609" s="57"/>
      <c r="C5609" s="176">
        <v>41982.174299999999</v>
      </c>
      <c r="D5609" s="3" t="s">
        <v>447</v>
      </c>
      <c r="E5609" s="3" t="s">
        <v>452</v>
      </c>
      <c r="F5609" s="3" t="str">
        <f t="shared" si="87"/>
        <v>Retail</v>
      </c>
      <c r="G5609" s="3">
        <v>2</v>
      </c>
      <c r="H5609" s="57"/>
    </row>
    <row r="5610" spans="1:8">
      <c r="A5610" s="57"/>
      <c r="B5610" s="57"/>
      <c r="C5610" s="176">
        <v>41985.531900000002</v>
      </c>
      <c r="D5610" s="3" t="s">
        <v>445</v>
      </c>
      <c r="E5610" s="3" t="s">
        <v>453</v>
      </c>
      <c r="F5610" s="3" t="str">
        <f t="shared" si="87"/>
        <v>Retail</v>
      </c>
      <c r="G5610" s="3">
        <v>1</v>
      </c>
      <c r="H5610" s="57"/>
    </row>
    <row r="5611" spans="1:8">
      <c r="A5611" s="57"/>
      <c r="B5611" s="57"/>
      <c r="C5611" s="176">
        <v>42330.561099999999</v>
      </c>
      <c r="D5611" s="3" t="s">
        <v>447</v>
      </c>
      <c r="E5611" s="3" t="s">
        <v>454</v>
      </c>
      <c r="F5611" s="3" t="str">
        <f t="shared" si="87"/>
        <v>Retail</v>
      </c>
      <c r="G5611" s="3">
        <v>2</v>
      </c>
      <c r="H5611" s="57"/>
    </row>
    <row r="5612" spans="1:8">
      <c r="A5612" s="57"/>
      <c r="B5612" s="57"/>
      <c r="C5612" s="176">
        <v>41978.767399999997</v>
      </c>
      <c r="D5612" s="3" t="s">
        <v>445</v>
      </c>
      <c r="E5612" s="3" t="s">
        <v>312</v>
      </c>
      <c r="F5612" s="3" t="str">
        <f t="shared" si="87"/>
        <v>Wholesale</v>
      </c>
      <c r="G5612" s="3">
        <v>33</v>
      </c>
      <c r="H5612" s="57"/>
    </row>
    <row r="5613" spans="1:8">
      <c r="A5613" s="57"/>
      <c r="B5613" s="57"/>
      <c r="C5613" s="176">
        <v>42342.889600000002</v>
      </c>
      <c r="D5613" s="3" t="s">
        <v>446</v>
      </c>
      <c r="E5613" s="3" t="s">
        <v>112</v>
      </c>
      <c r="F5613" s="3" t="str">
        <f t="shared" si="87"/>
        <v>Wholesale</v>
      </c>
      <c r="G5613" s="3">
        <v>31</v>
      </c>
      <c r="H5613" s="57"/>
    </row>
    <row r="5614" spans="1:8">
      <c r="A5614" s="57"/>
      <c r="B5614" s="57"/>
      <c r="C5614" s="176">
        <v>42354.518100000001</v>
      </c>
      <c r="D5614" s="3" t="s">
        <v>445</v>
      </c>
      <c r="E5614" s="3" t="s">
        <v>312</v>
      </c>
      <c r="F5614" s="3" t="str">
        <f t="shared" si="87"/>
        <v>Wholesale</v>
      </c>
      <c r="G5614" s="3">
        <v>60</v>
      </c>
      <c r="H5614" s="57"/>
    </row>
    <row r="5615" spans="1:8">
      <c r="A5615" s="57"/>
      <c r="B5615" s="57"/>
      <c r="C5615" s="176">
        <v>41982.486100000002</v>
      </c>
      <c r="D5615" s="3" t="s">
        <v>447</v>
      </c>
      <c r="E5615" s="3" t="s">
        <v>453</v>
      </c>
      <c r="F5615" s="3" t="str">
        <f t="shared" si="87"/>
        <v>Retail</v>
      </c>
      <c r="G5615" s="3">
        <v>1</v>
      </c>
      <c r="H5615" s="57"/>
    </row>
    <row r="5616" spans="1:8">
      <c r="A5616" s="57"/>
      <c r="B5616" s="57"/>
      <c r="C5616" s="176">
        <v>41982.810400000002</v>
      </c>
      <c r="D5616" s="3" t="s">
        <v>447</v>
      </c>
      <c r="E5616" s="3" t="s">
        <v>453</v>
      </c>
      <c r="F5616" s="3" t="str">
        <f t="shared" si="87"/>
        <v>Retail</v>
      </c>
      <c r="G5616" s="3">
        <v>2</v>
      </c>
      <c r="H5616" s="57"/>
    </row>
    <row r="5617" spans="1:8">
      <c r="A5617" s="57"/>
      <c r="B5617" s="57"/>
      <c r="C5617" s="176">
        <v>42259.087500000001</v>
      </c>
      <c r="D5617" s="3" t="s">
        <v>446</v>
      </c>
      <c r="E5617" s="3" t="s">
        <v>6</v>
      </c>
      <c r="F5617" s="3" t="str">
        <f t="shared" si="87"/>
        <v>Retail</v>
      </c>
      <c r="G5617" s="3">
        <v>7</v>
      </c>
      <c r="H5617" s="57"/>
    </row>
    <row r="5618" spans="1:8">
      <c r="A5618" s="57"/>
      <c r="B5618" s="57"/>
      <c r="C5618" s="176">
        <v>42275.172200000001</v>
      </c>
      <c r="D5618" s="3" t="s">
        <v>446</v>
      </c>
      <c r="E5618" s="3" t="s">
        <v>453</v>
      </c>
      <c r="F5618" s="3" t="str">
        <f t="shared" si="87"/>
        <v>Retail</v>
      </c>
      <c r="G5618" s="3">
        <v>7</v>
      </c>
      <c r="H5618" s="57"/>
    </row>
    <row r="5619" spans="1:8">
      <c r="A5619" s="57"/>
      <c r="B5619" s="57"/>
      <c r="C5619" s="176">
        <v>42354.751400000001</v>
      </c>
      <c r="D5619" s="3" t="s">
        <v>446</v>
      </c>
      <c r="E5619" s="3" t="s">
        <v>457</v>
      </c>
      <c r="F5619" s="3" t="str">
        <f t="shared" si="87"/>
        <v>Retail</v>
      </c>
      <c r="G5619" s="3">
        <v>1</v>
      </c>
      <c r="H5619" s="57"/>
    </row>
    <row r="5620" spans="1:8">
      <c r="A5620" s="57"/>
      <c r="B5620" s="57"/>
      <c r="C5620" s="176">
        <v>42360.459699999999</v>
      </c>
      <c r="D5620" s="3" t="s">
        <v>445</v>
      </c>
      <c r="E5620" s="3" t="s">
        <v>7</v>
      </c>
      <c r="F5620" s="3" t="str">
        <f t="shared" si="87"/>
        <v>Retail</v>
      </c>
      <c r="G5620" s="3">
        <v>1</v>
      </c>
      <c r="H5620" s="57"/>
    </row>
    <row r="5621" spans="1:8">
      <c r="A5621" s="57"/>
      <c r="B5621" s="57"/>
      <c r="C5621" s="176">
        <v>42206.472199999997</v>
      </c>
      <c r="D5621" s="3" t="s">
        <v>445</v>
      </c>
      <c r="E5621" s="3" t="s">
        <v>453</v>
      </c>
      <c r="F5621" s="3" t="str">
        <f t="shared" si="87"/>
        <v>Wholesale</v>
      </c>
      <c r="G5621" s="3">
        <v>56</v>
      </c>
      <c r="H5621" s="57"/>
    </row>
    <row r="5622" spans="1:8">
      <c r="A5622" s="57"/>
      <c r="B5622" s="57"/>
      <c r="C5622" s="176">
        <v>41985.758999999998</v>
      </c>
      <c r="D5622" s="3" t="s">
        <v>447</v>
      </c>
      <c r="E5622" s="3" t="s">
        <v>459</v>
      </c>
      <c r="F5622" s="3" t="str">
        <f t="shared" si="87"/>
        <v>Retail</v>
      </c>
      <c r="G5622" s="3">
        <v>4</v>
      </c>
      <c r="H5622" s="57"/>
    </row>
    <row r="5623" spans="1:8">
      <c r="A5623" s="57"/>
      <c r="B5623" s="57"/>
      <c r="C5623" s="176">
        <v>42334.7111</v>
      </c>
      <c r="D5623" s="3" t="s">
        <v>449</v>
      </c>
      <c r="E5623" s="3" t="s">
        <v>459</v>
      </c>
      <c r="F5623" s="3" t="str">
        <f t="shared" si="87"/>
        <v>Retail</v>
      </c>
      <c r="G5623" s="3">
        <v>2</v>
      </c>
      <c r="H5623" s="57"/>
    </row>
    <row r="5624" spans="1:8">
      <c r="A5624" s="57"/>
      <c r="B5624" s="57"/>
      <c r="C5624" s="176">
        <v>41986.131300000001</v>
      </c>
      <c r="D5624" s="3" t="s">
        <v>446</v>
      </c>
      <c r="E5624" s="3" t="s">
        <v>312</v>
      </c>
      <c r="F5624" s="3" t="str">
        <f t="shared" si="87"/>
        <v>Wholesale</v>
      </c>
      <c r="G5624" s="3">
        <v>38</v>
      </c>
      <c r="H5624" s="57"/>
    </row>
    <row r="5625" spans="1:8">
      <c r="A5625" s="57"/>
      <c r="B5625" s="57"/>
      <c r="C5625" s="176">
        <v>42356.522199999999</v>
      </c>
      <c r="D5625" s="3" t="s">
        <v>445</v>
      </c>
      <c r="E5625" s="3" t="s">
        <v>6</v>
      </c>
      <c r="F5625" s="3" t="str">
        <f t="shared" si="87"/>
        <v>Retail</v>
      </c>
      <c r="G5625" s="3">
        <v>2</v>
      </c>
      <c r="H5625" s="57"/>
    </row>
    <row r="5626" spans="1:8">
      <c r="A5626" s="57"/>
      <c r="B5626" s="57"/>
      <c r="C5626" s="176">
        <v>42206.7569</v>
      </c>
      <c r="D5626" s="3" t="s">
        <v>445</v>
      </c>
      <c r="E5626" s="3" t="s">
        <v>453</v>
      </c>
      <c r="F5626" s="3" t="str">
        <f t="shared" si="87"/>
        <v>Retail</v>
      </c>
      <c r="G5626" s="3">
        <v>1</v>
      </c>
      <c r="H5626" s="57"/>
    </row>
    <row r="5627" spans="1:8">
      <c r="A5627" s="57"/>
      <c r="B5627" s="57"/>
      <c r="C5627" s="176">
        <v>42357.8986</v>
      </c>
      <c r="D5627" s="3" t="s">
        <v>445</v>
      </c>
      <c r="E5627" s="3" t="s">
        <v>114</v>
      </c>
      <c r="F5627" s="3" t="str">
        <f t="shared" si="87"/>
        <v>Retail</v>
      </c>
      <c r="G5627" s="3">
        <v>7</v>
      </c>
      <c r="H5627" s="57"/>
    </row>
    <row r="5628" spans="1:8">
      <c r="A5628" s="57"/>
      <c r="B5628" s="57"/>
      <c r="C5628" s="176">
        <v>42340.516000000003</v>
      </c>
      <c r="D5628" s="3" t="s">
        <v>445</v>
      </c>
      <c r="E5628" s="3" t="s">
        <v>312</v>
      </c>
      <c r="F5628" s="3" t="str">
        <f t="shared" si="87"/>
        <v>Retail</v>
      </c>
      <c r="G5628" s="3">
        <v>5</v>
      </c>
      <c r="H5628" s="57"/>
    </row>
    <row r="5629" spans="1:8">
      <c r="A5629" s="57"/>
      <c r="B5629" s="57"/>
      <c r="C5629" s="176">
        <v>42017.3632</v>
      </c>
      <c r="D5629" s="3" t="s">
        <v>447</v>
      </c>
      <c r="E5629" s="3" t="s">
        <v>10</v>
      </c>
      <c r="F5629" s="3" t="str">
        <f t="shared" si="87"/>
        <v>Retail</v>
      </c>
      <c r="G5629" s="3">
        <v>8</v>
      </c>
      <c r="H5629" s="57"/>
    </row>
    <row r="5630" spans="1:8">
      <c r="A5630" s="57"/>
      <c r="B5630" s="57"/>
      <c r="C5630" s="176">
        <v>42066.904900000001</v>
      </c>
      <c r="D5630" s="3" t="s">
        <v>446</v>
      </c>
      <c r="E5630" s="3" t="s">
        <v>453</v>
      </c>
      <c r="F5630" s="3" t="str">
        <f t="shared" si="87"/>
        <v>Retail</v>
      </c>
      <c r="G5630" s="3">
        <v>1</v>
      </c>
      <c r="H5630" s="57"/>
    </row>
    <row r="5631" spans="1:8">
      <c r="A5631" s="57"/>
      <c r="B5631" s="57"/>
      <c r="C5631" s="176">
        <v>42163.491699999999</v>
      </c>
      <c r="D5631" s="3" t="s">
        <v>445</v>
      </c>
      <c r="E5631" s="3" t="s">
        <v>6</v>
      </c>
      <c r="F5631" s="3" t="str">
        <f t="shared" si="87"/>
        <v>Retail</v>
      </c>
      <c r="G5631" s="3">
        <v>2</v>
      </c>
      <c r="H5631" s="57"/>
    </row>
    <row r="5632" spans="1:8">
      <c r="A5632" s="57"/>
      <c r="B5632" s="57"/>
      <c r="C5632" s="176">
        <v>42336.499300000003</v>
      </c>
      <c r="D5632" s="3" t="s">
        <v>445</v>
      </c>
      <c r="E5632" s="3" t="s">
        <v>460</v>
      </c>
      <c r="F5632" s="3" t="str">
        <f t="shared" si="87"/>
        <v>Wholesale</v>
      </c>
      <c r="G5632" s="3">
        <v>28</v>
      </c>
      <c r="H5632" s="57"/>
    </row>
    <row r="5633" spans="1:8">
      <c r="A5633" s="57"/>
      <c r="B5633" s="57"/>
      <c r="C5633" s="176">
        <v>41983.784699999997</v>
      </c>
      <c r="D5633" s="3" t="s">
        <v>445</v>
      </c>
      <c r="E5633" s="3" t="s">
        <v>7</v>
      </c>
      <c r="F5633" s="3" t="str">
        <f t="shared" si="87"/>
        <v>Wholesale</v>
      </c>
      <c r="G5633" s="3">
        <v>36</v>
      </c>
      <c r="H5633" s="57"/>
    </row>
    <row r="5634" spans="1:8">
      <c r="A5634" s="57"/>
      <c r="B5634" s="57"/>
      <c r="C5634" s="176">
        <v>42297.204899999997</v>
      </c>
      <c r="D5634" s="3" t="s">
        <v>445</v>
      </c>
      <c r="E5634" s="3" t="s">
        <v>453</v>
      </c>
      <c r="F5634" s="3" t="str">
        <f t="shared" si="87"/>
        <v>Wholesale</v>
      </c>
      <c r="G5634" s="3">
        <v>155</v>
      </c>
      <c r="H5634" s="57"/>
    </row>
    <row r="5635" spans="1:8">
      <c r="A5635" s="57"/>
      <c r="B5635" s="57"/>
      <c r="C5635" s="176">
        <v>42138.542399999998</v>
      </c>
      <c r="D5635" s="3" t="s">
        <v>445</v>
      </c>
      <c r="E5635" s="3" t="s">
        <v>453</v>
      </c>
      <c r="F5635" s="3" t="str">
        <f t="shared" si="87"/>
        <v>Wholesale</v>
      </c>
      <c r="G5635" s="3">
        <v>44</v>
      </c>
      <c r="H5635" s="57"/>
    </row>
    <row r="5636" spans="1:8">
      <c r="A5636" s="57"/>
      <c r="B5636" s="57"/>
      <c r="C5636" s="176">
        <v>42358.413200000003</v>
      </c>
      <c r="D5636" s="3" t="s">
        <v>445</v>
      </c>
      <c r="E5636" s="3" t="s">
        <v>458</v>
      </c>
      <c r="F5636" s="3" t="str">
        <f t="shared" si="87"/>
        <v>Wholesale</v>
      </c>
      <c r="G5636" s="3">
        <v>29</v>
      </c>
      <c r="H5636" s="57"/>
    </row>
    <row r="5637" spans="1:8">
      <c r="A5637" s="57"/>
      <c r="B5637" s="57"/>
      <c r="C5637" s="176">
        <v>42343.5389</v>
      </c>
      <c r="D5637" s="3" t="s">
        <v>447</v>
      </c>
      <c r="E5637" s="3" t="s">
        <v>110</v>
      </c>
      <c r="F5637" s="3" t="str">
        <f t="shared" si="87"/>
        <v>Wholesale</v>
      </c>
      <c r="G5637" s="3">
        <v>68</v>
      </c>
      <c r="H5637" s="57"/>
    </row>
    <row r="5638" spans="1:8">
      <c r="A5638" s="57"/>
      <c r="B5638" s="57"/>
      <c r="C5638" s="176">
        <v>42155.490299999998</v>
      </c>
      <c r="D5638" s="3" t="s">
        <v>446</v>
      </c>
      <c r="E5638" s="3" t="s">
        <v>453</v>
      </c>
      <c r="F5638" s="3" t="str">
        <f t="shared" si="87"/>
        <v>Retail</v>
      </c>
      <c r="G5638" s="3">
        <v>3</v>
      </c>
      <c r="H5638" s="57"/>
    </row>
    <row r="5639" spans="1:8">
      <c r="A5639" s="57"/>
      <c r="B5639" s="57"/>
      <c r="C5639" s="176">
        <v>42348.735399999998</v>
      </c>
      <c r="D5639" s="3" t="s">
        <v>445</v>
      </c>
      <c r="E5639" s="3" t="s">
        <v>6</v>
      </c>
      <c r="F5639" s="3" t="str">
        <f t="shared" si="87"/>
        <v>Retail</v>
      </c>
      <c r="G5639" s="3">
        <v>2</v>
      </c>
      <c r="H5639" s="57"/>
    </row>
    <row r="5640" spans="1:8">
      <c r="A5640" s="57"/>
      <c r="B5640" s="57"/>
      <c r="C5640" s="176">
        <v>42237.143799999998</v>
      </c>
      <c r="D5640" s="3" t="s">
        <v>447</v>
      </c>
      <c r="E5640" s="3" t="s">
        <v>6</v>
      </c>
      <c r="F5640" s="3" t="str">
        <f t="shared" si="87"/>
        <v>Wholesale</v>
      </c>
      <c r="G5640" s="3">
        <v>69</v>
      </c>
      <c r="H5640" s="57"/>
    </row>
    <row r="5641" spans="1:8">
      <c r="A5641" s="57"/>
      <c r="B5641" s="57"/>
      <c r="C5641" s="176">
        <v>42349.777800000003</v>
      </c>
      <c r="D5641" s="3" t="s">
        <v>445</v>
      </c>
      <c r="E5641" s="3" t="s">
        <v>458</v>
      </c>
      <c r="F5641" s="3" t="str">
        <f t="shared" si="87"/>
        <v>Retail</v>
      </c>
      <c r="G5641" s="3">
        <v>1</v>
      </c>
      <c r="H5641" s="57"/>
    </row>
    <row r="5642" spans="1:8">
      <c r="A5642" s="57"/>
      <c r="B5642" s="57"/>
      <c r="C5642" s="176">
        <v>42349.464599999999</v>
      </c>
      <c r="D5642" s="3" t="s">
        <v>446</v>
      </c>
      <c r="E5642" s="3" t="s">
        <v>451</v>
      </c>
      <c r="F5642" s="3" t="str">
        <f t="shared" ref="F5642:F5705" si="88">IF(G5642&lt;10,"Retail","Wholesale")</f>
        <v>Retail</v>
      </c>
      <c r="G5642" s="3">
        <v>4</v>
      </c>
      <c r="H5642" s="57"/>
    </row>
    <row r="5643" spans="1:8">
      <c r="A5643" s="57"/>
      <c r="B5643" s="57"/>
      <c r="C5643" s="176">
        <v>42226.815999999999</v>
      </c>
      <c r="D5643" s="3" t="s">
        <v>449</v>
      </c>
      <c r="E5643" s="3" t="s">
        <v>9</v>
      </c>
      <c r="F5643" s="3" t="str">
        <f t="shared" si="88"/>
        <v>Retail</v>
      </c>
      <c r="G5643" s="3">
        <v>3</v>
      </c>
      <c r="H5643" s="57"/>
    </row>
    <row r="5644" spans="1:8">
      <c r="A5644" s="57"/>
      <c r="B5644" s="57"/>
      <c r="C5644" s="176">
        <v>42188.866699999999</v>
      </c>
      <c r="D5644" s="3" t="s">
        <v>447</v>
      </c>
      <c r="E5644" s="3" t="s">
        <v>10</v>
      </c>
      <c r="F5644" s="3" t="str">
        <f t="shared" si="88"/>
        <v>Retail</v>
      </c>
      <c r="G5644" s="3">
        <v>8</v>
      </c>
      <c r="H5644" s="57"/>
    </row>
    <row r="5645" spans="1:8">
      <c r="A5645" s="57"/>
      <c r="B5645" s="57"/>
      <c r="C5645" s="176">
        <v>42214.147900000004</v>
      </c>
      <c r="D5645" s="3" t="s">
        <v>446</v>
      </c>
      <c r="E5645" s="3" t="s">
        <v>6</v>
      </c>
      <c r="F5645" s="3" t="str">
        <f t="shared" si="88"/>
        <v>Retail</v>
      </c>
      <c r="G5645" s="3">
        <v>8</v>
      </c>
      <c r="H5645" s="57"/>
    </row>
    <row r="5646" spans="1:8">
      <c r="A5646" s="57"/>
      <c r="B5646" s="57"/>
      <c r="C5646" s="176">
        <v>42215.962500000001</v>
      </c>
      <c r="D5646" s="3" t="s">
        <v>447</v>
      </c>
      <c r="E5646" s="3" t="s">
        <v>451</v>
      </c>
      <c r="F5646" s="3" t="str">
        <f t="shared" si="88"/>
        <v>Wholesale</v>
      </c>
      <c r="G5646" s="3">
        <v>52</v>
      </c>
      <c r="H5646" s="57"/>
    </row>
    <row r="5647" spans="1:8">
      <c r="A5647" s="57"/>
      <c r="B5647" s="57"/>
      <c r="C5647" s="176">
        <v>42337.227099999996</v>
      </c>
      <c r="D5647" s="3" t="s">
        <v>449</v>
      </c>
      <c r="E5647" s="3" t="s">
        <v>10</v>
      </c>
      <c r="F5647" s="3" t="str">
        <f t="shared" si="88"/>
        <v>Retail</v>
      </c>
      <c r="G5647" s="3">
        <v>6</v>
      </c>
      <c r="H5647" s="57"/>
    </row>
    <row r="5648" spans="1:8">
      <c r="A5648" s="57"/>
      <c r="B5648" s="57"/>
      <c r="C5648" s="176">
        <v>41990.744400000003</v>
      </c>
      <c r="D5648" s="3" t="s">
        <v>446</v>
      </c>
      <c r="E5648" s="3" t="s">
        <v>112</v>
      </c>
      <c r="F5648" s="3" t="str">
        <f t="shared" si="88"/>
        <v>Wholesale</v>
      </c>
      <c r="G5648" s="3">
        <v>45</v>
      </c>
      <c r="H5648" s="57"/>
    </row>
    <row r="5649" spans="1:8">
      <c r="A5649" s="57"/>
      <c r="B5649" s="57"/>
      <c r="C5649" s="176">
        <v>42355.531300000002</v>
      </c>
      <c r="D5649" s="3" t="s">
        <v>449</v>
      </c>
      <c r="E5649" s="3" t="s">
        <v>6</v>
      </c>
      <c r="F5649" s="3" t="str">
        <f t="shared" si="88"/>
        <v>Wholesale</v>
      </c>
      <c r="G5649" s="3">
        <v>62</v>
      </c>
      <c r="H5649" s="57"/>
    </row>
    <row r="5650" spans="1:8">
      <c r="A5650" s="57"/>
      <c r="B5650" s="57"/>
      <c r="C5650" s="176">
        <v>41987.199999999997</v>
      </c>
      <c r="D5650" s="3" t="s">
        <v>445</v>
      </c>
      <c r="E5650" s="3" t="s">
        <v>453</v>
      </c>
      <c r="F5650" s="3" t="str">
        <f t="shared" si="88"/>
        <v>Retail</v>
      </c>
      <c r="G5650" s="3">
        <v>2</v>
      </c>
      <c r="H5650" s="57"/>
    </row>
    <row r="5651" spans="1:8">
      <c r="A5651" s="57"/>
      <c r="B5651" s="57"/>
      <c r="C5651" s="176">
        <v>42359.164599999996</v>
      </c>
      <c r="D5651" s="3" t="s">
        <v>446</v>
      </c>
      <c r="E5651" s="3" t="s">
        <v>453</v>
      </c>
      <c r="F5651" s="3" t="str">
        <f t="shared" si="88"/>
        <v>Wholesale</v>
      </c>
      <c r="G5651" s="3">
        <v>40</v>
      </c>
      <c r="H5651" s="57"/>
    </row>
    <row r="5652" spans="1:8">
      <c r="A5652" s="57"/>
      <c r="B5652" s="57"/>
      <c r="C5652" s="176">
        <v>42201.849300000002</v>
      </c>
      <c r="D5652" s="3" t="s">
        <v>445</v>
      </c>
      <c r="E5652" s="3" t="s">
        <v>8</v>
      </c>
      <c r="F5652" s="3" t="str">
        <f t="shared" si="88"/>
        <v>Wholesale</v>
      </c>
      <c r="G5652" s="3">
        <v>133</v>
      </c>
      <c r="H5652" s="57"/>
    </row>
    <row r="5653" spans="1:8">
      <c r="A5653" s="57"/>
      <c r="B5653" s="57"/>
      <c r="C5653" s="176">
        <v>42253.169399999999</v>
      </c>
      <c r="D5653" s="3" t="s">
        <v>445</v>
      </c>
      <c r="E5653" s="3" t="s">
        <v>312</v>
      </c>
      <c r="F5653" s="3" t="str">
        <f t="shared" si="88"/>
        <v>Retail</v>
      </c>
      <c r="G5653" s="3">
        <v>2</v>
      </c>
      <c r="H5653" s="57"/>
    </row>
    <row r="5654" spans="1:8">
      <c r="A5654" s="57"/>
      <c r="B5654" s="57"/>
      <c r="C5654" s="176">
        <v>42182.577799999999</v>
      </c>
      <c r="D5654" s="3" t="s">
        <v>445</v>
      </c>
      <c r="E5654" s="3" t="s">
        <v>453</v>
      </c>
      <c r="F5654" s="3" t="str">
        <f t="shared" si="88"/>
        <v>Retail</v>
      </c>
      <c r="G5654" s="3">
        <v>1</v>
      </c>
      <c r="H5654" s="57"/>
    </row>
    <row r="5655" spans="1:8">
      <c r="A5655" s="57"/>
      <c r="B5655" s="57"/>
      <c r="C5655" s="176">
        <v>42253.2111</v>
      </c>
      <c r="D5655" s="3" t="s">
        <v>449</v>
      </c>
      <c r="E5655" s="3" t="s">
        <v>448</v>
      </c>
      <c r="F5655" s="3" t="str">
        <f t="shared" si="88"/>
        <v>Retail</v>
      </c>
      <c r="G5655" s="3">
        <v>2</v>
      </c>
      <c r="H5655" s="57"/>
    </row>
    <row r="5656" spans="1:8">
      <c r="A5656" s="57"/>
      <c r="B5656" s="57"/>
      <c r="C5656" s="176">
        <v>42339.479200000002</v>
      </c>
      <c r="D5656" s="3" t="s">
        <v>445</v>
      </c>
      <c r="E5656" s="3" t="s">
        <v>6</v>
      </c>
      <c r="F5656" s="3" t="str">
        <f t="shared" si="88"/>
        <v>Wholesale</v>
      </c>
      <c r="G5656" s="3">
        <v>72</v>
      </c>
      <c r="H5656" s="57"/>
    </row>
    <row r="5657" spans="1:8">
      <c r="A5657" s="57"/>
      <c r="B5657" s="57"/>
      <c r="C5657" s="176">
        <v>42243.229200000002</v>
      </c>
      <c r="D5657" s="3" t="s">
        <v>445</v>
      </c>
      <c r="E5657" s="3" t="s">
        <v>453</v>
      </c>
      <c r="F5657" s="3" t="str">
        <f t="shared" si="88"/>
        <v>Retail</v>
      </c>
      <c r="G5657" s="3">
        <v>7</v>
      </c>
      <c r="H5657" s="57"/>
    </row>
    <row r="5658" spans="1:8">
      <c r="A5658" s="57"/>
      <c r="B5658" s="57"/>
      <c r="C5658" s="176">
        <v>42065.497199999998</v>
      </c>
      <c r="D5658" s="3" t="s">
        <v>449</v>
      </c>
      <c r="E5658" s="3" t="s">
        <v>114</v>
      </c>
      <c r="F5658" s="3" t="str">
        <f t="shared" si="88"/>
        <v>Retail</v>
      </c>
      <c r="G5658" s="3">
        <v>2</v>
      </c>
      <c r="H5658" s="57"/>
    </row>
    <row r="5659" spans="1:8">
      <c r="A5659" s="57"/>
      <c r="B5659" s="57"/>
      <c r="C5659" s="176">
        <v>42338.522199999999</v>
      </c>
      <c r="D5659" s="3" t="s">
        <v>447</v>
      </c>
      <c r="E5659" s="3" t="s">
        <v>455</v>
      </c>
      <c r="F5659" s="3" t="str">
        <f t="shared" si="88"/>
        <v>Retail</v>
      </c>
      <c r="G5659" s="3">
        <v>4</v>
      </c>
      <c r="H5659" s="57"/>
    </row>
    <row r="5660" spans="1:8">
      <c r="A5660" s="57"/>
      <c r="B5660" s="57"/>
      <c r="C5660" s="176">
        <v>42356.530599999998</v>
      </c>
      <c r="D5660" s="3" t="s">
        <v>446</v>
      </c>
      <c r="E5660" s="3" t="s">
        <v>453</v>
      </c>
      <c r="F5660" s="3" t="str">
        <f t="shared" si="88"/>
        <v>Retail</v>
      </c>
      <c r="G5660" s="3">
        <v>5</v>
      </c>
      <c r="H5660" s="57"/>
    </row>
    <row r="5661" spans="1:8">
      <c r="A5661" s="57"/>
      <c r="B5661" s="57"/>
      <c r="C5661" s="176">
        <v>42172.486100000002</v>
      </c>
      <c r="D5661" s="3" t="s">
        <v>447</v>
      </c>
      <c r="E5661" s="3" t="s">
        <v>6</v>
      </c>
      <c r="F5661" s="3" t="str">
        <f t="shared" si="88"/>
        <v>Wholesale</v>
      </c>
      <c r="G5661" s="3">
        <v>38</v>
      </c>
      <c r="H5661" s="57"/>
    </row>
    <row r="5662" spans="1:8">
      <c r="A5662" s="57"/>
      <c r="B5662" s="57"/>
      <c r="C5662" s="176">
        <v>42351.249300000003</v>
      </c>
      <c r="D5662" s="3" t="s">
        <v>449</v>
      </c>
      <c r="E5662" s="3" t="s">
        <v>453</v>
      </c>
      <c r="F5662" s="3" t="str">
        <f t="shared" si="88"/>
        <v>Wholesale</v>
      </c>
      <c r="G5662" s="3">
        <v>29</v>
      </c>
      <c r="H5662" s="57"/>
    </row>
    <row r="5663" spans="1:8">
      <c r="A5663" s="57"/>
      <c r="B5663" s="57"/>
      <c r="C5663" s="176">
        <v>42356.513899999998</v>
      </c>
      <c r="D5663" s="3" t="s">
        <v>447</v>
      </c>
      <c r="E5663" s="3" t="s">
        <v>453</v>
      </c>
      <c r="F5663" s="3" t="str">
        <f t="shared" si="88"/>
        <v>Retail</v>
      </c>
      <c r="G5663" s="3">
        <v>2</v>
      </c>
      <c r="H5663" s="57"/>
    </row>
    <row r="5664" spans="1:8">
      <c r="A5664" s="57"/>
      <c r="B5664" s="57"/>
      <c r="C5664" s="176">
        <v>42253.465300000003</v>
      </c>
      <c r="D5664" s="3" t="s">
        <v>446</v>
      </c>
      <c r="E5664" s="3" t="s">
        <v>453</v>
      </c>
      <c r="F5664" s="3" t="str">
        <f t="shared" si="88"/>
        <v>Wholesale</v>
      </c>
      <c r="G5664" s="3">
        <v>56</v>
      </c>
      <c r="H5664" s="57"/>
    </row>
    <row r="5665" spans="1:8">
      <c r="A5665" s="57"/>
      <c r="B5665" s="57"/>
      <c r="C5665" s="176">
        <v>42291.099300000002</v>
      </c>
      <c r="D5665" s="3" t="s">
        <v>445</v>
      </c>
      <c r="E5665" s="3" t="s">
        <v>453</v>
      </c>
      <c r="F5665" s="3" t="str">
        <f t="shared" si="88"/>
        <v>Wholesale</v>
      </c>
      <c r="G5665" s="3">
        <v>31</v>
      </c>
      <c r="H5665" s="57"/>
    </row>
    <row r="5666" spans="1:8">
      <c r="A5666" s="57"/>
      <c r="B5666" s="57"/>
      <c r="C5666" s="176">
        <v>42166.7333</v>
      </c>
      <c r="D5666" s="3" t="s">
        <v>447</v>
      </c>
      <c r="E5666" s="3" t="s">
        <v>451</v>
      </c>
      <c r="F5666" s="3" t="str">
        <f t="shared" si="88"/>
        <v>Retail</v>
      </c>
      <c r="G5666" s="3">
        <v>1</v>
      </c>
      <c r="H5666" s="57"/>
    </row>
    <row r="5667" spans="1:8">
      <c r="A5667" s="57"/>
      <c r="B5667" s="57"/>
      <c r="C5667" s="176">
        <v>42046.177799999998</v>
      </c>
      <c r="D5667" s="3" t="s">
        <v>445</v>
      </c>
      <c r="E5667" s="3" t="s">
        <v>453</v>
      </c>
      <c r="F5667" s="3" t="str">
        <f t="shared" si="88"/>
        <v>Retail</v>
      </c>
      <c r="G5667" s="3">
        <v>6</v>
      </c>
      <c r="H5667" s="57"/>
    </row>
    <row r="5668" spans="1:8">
      <c r="A5668" s="57"/>
      <c r="B5668" s="57"/>
      <c r="C5668" s="176">
        <v>42039.593800000002</v>
      </c>
      <c r="D5668" s="3" t="s">
        <v>445</v>
      </c>
      <c r="E5668" s="3" t="s">
        <v>10</v>
      </c>
      <c r="F5668" s="3" t="str">
        <f t="shared" si="88"/>
        <v>Wholesale</v>
      </c>
      <c r="G5668" s="3">
        <v>33</v>
      </c>
      <c r="H5668" s="57"/>
    </row>
    <row r="5669" spans="1:8">
      <c r="A5669" s="57"/>
      <c r="B5669" s="57"/>
      <c r="C5669" s="176">
        <v>42158.172200000001</v>
      </c>
      <c r="D5669" s="3" t="s">
        <v>449</v>
      </c>
      <c r="E5669" s="3" t="s">
        <v>457</v>
      </c>
      <c r="F5669" s="3" t="str">
        <f t="shared" si="88"/>
        <v>Retail</v>
      </c>
      <c r="G5669" s="3">
        <v>1</v>
      </c>
      <c r="H5669" s="57"/>
    </row>
    <row r="5670" spans="1:8">
      <c r="A5670" s="57"/>
      <c r="B5670" s="57"/>
      <c r="C5670" s="176">
        <v>42068.467400000001</v>
      </c>
      <c r="D5670" s="3" t="s">
        <v>445</v>
      </c>
      <c r="E5670" s="3" t="s">
        <v>312</v>
      </c>
      <c r="F5670" s="3" t="str">
        <f t="shared" si="88"/>
        <v>Retail</v>
      </c>
      <c r="G5670" s="3">
        <v>6</v>
      </c>
      <c r="H5670" s="57"/>
    </row>
    <row r="5671" spans="1:8">
      <c r="A5671" s="57"/>
      <c r="B5671" s="57"/>
      <c r="C5671" s="176">
        <v>42119.940300000002</v>
      </c>
      <c r="D5671" s="3" t="s">
        <v>447</v>
      </c>
      <c r="E5671" s="3" t="s">
        <v>453</v>
      </c>
      <c r="F5671" s="3" t="str">
        <f t="shared" si="88"/>
        <v>Retail</v>
      </c>
      <c r="G5671" s="3">
        <v>7</v>
      </c>
      <c r="H5671" s="57"/>
    </row>
    <row r="5672" spans="1:8">
      <c r="A5672" s="57"/>
      <c r="B5672" s="57"/>
      <c r="C5672" s="176">
        <v>42237.491000000002</v>
      </c>
      <c r="D5672" s="3" t="s">
        <v>445</v>
      </c>
      <c r="E5672" s="3" t="s">
        <v>453</v>
      </c>
      <c r="F5672" s="3" t="str">
        <f t="shared" si="88"/>
        <v>Wholesale</v>
      </c>
      <c r="G5672" s="3">
        <v>133</v>
      </c>
      <c r="H5672" s="57"/>
    </row>
    <row r="5673" spans="1:8">
      <c r="A5673" s="57"/>
      <c r="B5673" s="57"/>
      <c r="C5673" s="176">
        <v>42171.485399999998</v>
      </c>
      <c r="D5673" s="3" t="s">
        <v>449</v>
      </c>
      <c r="E5673" s="3" t="s">
        <v>453</v>
      </c>
      <c r="F5673" s="3" t="str">
        <f t="shared" si="88"/>
        <v>Wholesale</v>
      </c>
      <c r="G5673" s="3">
        <v>40</v>
      </c>
      <c r="H5673" s="57"/>
    </row>
    <row r="5674" spans="1:8">
      <c r="A5674" s="57"/>
      <c r="B5674" s="57"/>
      <c r="C5674" s="176">
        <v>42113.4326</v>
      </c>
      <c r="D5674" s="3" t="s">
        <v>446</v>
      </c>
      <c r="E5674" s="3" t="s">
        <v>7</v>
      </c>
      <c r="F5674" s="3" t="str">
        <f t="shared" si="88"/>
        <v>Retail</v>
      </c>
      <c r="G5674" s="3">
        <v>8</v>
      </c>
      <c r="H5674" s="57"/>
    </row>
    <row r="5675" spans="1:8">
      <c r="A5675" s="57"/>
      <c r="B5675" s="57"/>
      <c r="C5675" s="176">
        <v>42351.474999999999</v>
      </c>
      <c r="D5675" s="3" t="s">
        <v>449</v>
      </c>
      <c r="E5675" s="3" t="s">
        <v>453</v>
      </c>
      <c r="F5675" s="3" t="str">
        <f t="shared" si="88"/>
        <v>Wholesale</v>
      </c>
      <c r="G5675" s="3">
        <v>14</v>
      </c>
      <c r="H5675" s="57"/>
    </row>
    <row r="5676" spans="1:8">
      <c r="A5676" s="57"/>
      <c r="B5676" s="57"/>
      <c r="C5676" s="176">
        <v>42220.016000000003</v>
      </c>
      <c r="D5676" s="3" t="s">
        <v>445</v>
      </c>
      <c r="E5676" s="3" t="s">
        <v>8</v>
      </c>
      <c r="F5676" s="3" t="str">
        <f t="shared" si="88"/>
        <v>Wholesale</v>
      </c>
      <c r="G5676" s="3">
        <v>72</v>
      </c>
      <c r="H5676" s="57"/>
    </row>
    <row r="5677" spans="1:8">
      <c r="A5677" s="57"/>
      <c r="B5677" s="57"/>
      <c r="C5677" s="176">
        <v>41986.796499999997</v>
      </c>
      <c r="D5677" s="3" t="s">
        <v>446</v>
      </c>
      <c r="E5677" s="3" t="s">
        <v>6</v>
      </c>
      <c r="F5677" s="3" t="str">
        <f t="shared" si="88"/>
        <v>Retail</v>
      </c>
      <c r="G5677" s="3">
        <v>2</v>
      </c>
      <c r="H5677" s="57"/>
    </row>
    <row r="5678" spans="1:8">
      <c r="A5678" s="57"/>
      <c r="B5678" s="57"/>
      <c r="C5678" s="176">
        <v>41984.568800000001</v>
      </c>
      <c r="D5678" s="3" t="s">
        <v>446</v>
      </c>
      <c r="E5678" s="3" t="s">
        <v>453</v>
      </c>
      <c r="F5678" s="3" t="str">
        <f t="shared" si="88"/>
        <v>Wholesale</v>
      </c>
      <c r="G5678" s="3">
        <v>67</v>
      </c>
      <c r="H5678" s="57"/>
    </row>
    <row r="5679" spans="1:8">
      <c r="A5679" s="57"/>
      <c r="B5679" s="57"/>
      <c r="C5679" s="176">
        <v>42353.411800000002</v>
      </c>
      <c r="D5679" s="3" t="s">
        <v>446</v>
      </c>
      <c r="E5679" s="3" t="s">
        <v>453</v>
      </c>
      <c r="F5679" s="3" t="str">
        <f t="shared" si="88"/>
        <v>Retail</v>
      </c>
      <c r="G5679" s="3">
        <v>1</v>
      </c>
      <c r="H5679" s="57"/>
    </row>
    <row r="5680" spans="1:8">
      <c r="A5680" s="57"/>
      <c r="B5680" s="57"/>
      <c r="C5680" s="176">
        <v>42269.695800000001</v>
      </c>
      <c r="D5680" s="3" t="s">
        <v>445</v>
      </c>
      <c r="E5680" s="3" t="s">
        <v>454</v>
      </c>
      <c r="F5680" s="3" t="str">
        <f t="shared" si="88"/>
        <v>Retail</v>
      </c>
      <c r="G5680" s="3">
        <v>5</v>
      </c>
      <c r="H5680" s="57"/>
    </row>
    <row r="5681" spans="1:8">
      <c r="A5681" s="57"/>
      <c r="B5681" s="57"/>
      <c r="C5681" s="176">
        <v>42182.4611</v>
      </c>
      <c r="D5681" s="3" t="s">
        <v>446</v>
      </c>
      <c r="E5681" s="3" t="s">
        <v>453</v>
      </c>
      <c r="F5681" s="3" t="str">
        <f t="shared" si="88"/>
        <v>Retail</v>
      </c>
      <c r="G5681" s="3">
        <v>4</v>
      </c>
      <c r="H5681" s="57"/>
    </row>
    <row r="5682" spans="1:8">
      <c r="A5682" s="57"/>
      <c r="B5682" s="57"/>
      <c r="C5682" s="176">
        <v>42273.540999999997</v>
      </c>
      <c r="D5682" s="3" t="s">
        <v>445</v>
      </c>
      <c r="E5682" s="3" t="s">
        <v>460</v>
      </c>
      <c r="F5682" s="3" t="str">
        <f t="shared" si="88"/>
        <v>Retail</v>
      </c>
      <c r="G5682" s="3">
        <v>2</v>
      </c>
      <c r="H5682" s="57"/>
    </row>
    <row r="5683" spans="1:8">
      <c r="A5683" s="57"/>
      <c r="B5683" s="57"/>
      <c r="C5683" s="176">
        <v>42322.135399999999</v>
      </c>
      <c r="D5683" s="3" t="s">
        <v>446</v>
      </c>
      <c r="E5683" s="3" t="s">
        <v>451</v>
      </c>
      <c r="F5683" s="3" t="str">
        <f t="shared" si="88"/>
        <v>Wholesale</v>
      </c>
      <c r="G5683" s="3">
        <v>80</v>
      </c>
      <c r="H5683" s="57"/>
    </row>
    <row r="5684" spans="1:8">
      <c r="A5684" s="57"/>
      <c r="B5684" s="57"/>
      <c r="C5684" s="176">
        <v>41984.709699999999</v>
      </c>
      <c r="D5684" s="3" t="s">
        <v>446</v>
      </c>
      <c r="E5684" s="3" t="s">
        <v>453</v>
      </c>
      <c r="F5684" s="3" t="str">
        <f t="shared" si="88"/>
        <v>Wholesale</v>
      </c>
      <c r="G5684" s="3">
        <v>58</v>
      </c>
      <c r="H5684" s="57"/>
    </row>
    <row r="5685" spans="1:8">
      <c r="A5685" s="57"/>
      <c r="B5685" s="57"/>
      <c r="C5685" s="176">
        <v>42181.768799999998</v>
      </c>
      <c r="D5685" s="3" t="s">
        <v>447</v>
      </c>
      <c r="E5685" s="3" t="s">
        <v>114</v>
      </c>
      <c r="F5685" s="3" t="str">
        <f t="shared" si="88"/>
        <v>Retail</v>
      </c>
      <c r="G5685" s="3">
        <v>2</v>
      </c>
      <c r="H5685" s="57"/>
    </row>
    <row r="5686" spans="1:8">
      <c r="A5686" s="57"/>
      <c r="B5686" s="57"/>
      <c r="C5686" s="176">
        <v>42180.863899999997</v>
      </c>
      <c r="D5686" s="3" t="s">
        <v>446</v>
      </c>
      <c r="E5686" s="3" t="s">
        <v>453</v>
      </c>
      <c r="F5686" s="3" t="str">
        <f t="shared" si="88"/>
        <v>Retail</v>
      </c>
      <c r="G5686" s="3">
        <v>8</v>
      </c>
      <c r="H5686" s="57"/>
    </row>
    <row r="5687" spans="1:8">
      <c r="A5687" s="57"/>
      <c r="B5687" s="57"/>
      <c r="C5687" s="176">
        <v>41986.532599999999</v>
      </c>
      <c r="D5687" s="3" t="s">
        <v>445</v>
      </c>
      <c r="E5687" s="3" t="s">
        <v>453</v>
      </c>
      <c r="F5687" s="3" t="str">
        <f t="shared" si="88"/>
        <v>Wholesale</v>
      </c>
      <c r="G5687" s="3">
        <v>47</v>
      </c>
      <c r="H5687" s="57"/>
    </row>
    <row r="5688" spans="1:8">
      <c r="A5688" s="57"/>
      <c r="B5688" s="57"/>
      <c r="C5688" s="176">
        <v>42169.780599999998</v>
      </c>
      <c r="D5688" s="3" t="s">
        <v>447</v>
      </c>
      <c r="E5688" s="3" t="s">
        <v>458</v>
      </c>
      <c r="F5688" s="3" t="str">
        <f t="shared" si="88"/>
        <v>Wholesale</v>
      </c>
      <c r="G5688" s="3">
        <v>30</v>
      </c>
      <c r="H5688" s="57"/>
    </row>
    <row r="5689" spans="1:8">
      <c r="A5689" s="57"/>
      <c r="B5689" s="57"/>
      <c r="C5689" s="176">
        <v>42194.104899999998</v>
      </c>
      <c r="D5689" s="3" t="s">
        <v>449</v>
      </c>
      <c r="E5689" s="3" t="s">
        <v>456</v>
      </c>
      <c r="F5689" s="3" t="str">
        <f t="shared" si="88"/>
        <v>Wholesale</v>
      </c>
      <c r="G5689" s="3">
        <v>40</v>
      </c>
      <c r="H5689" s="57"/>
    </row>
    <row r="5690" spans="1:8">
      <c r="A5690" s="57"/>
      <c r="B5690" s="57"/>
      <c r="C5690" s="176">
        <v>42340.654900000001</v>
      </c>
      <c r="D5690" s="3" t="s">
        <v>446</v>
      </c>
      <c r="E5690" s="3" t="s">
        <v>312</v>
      </c>
      <c r="F5690" s="3" t="str">
        <f t="shared" si="88"/>
        <v>Wholesale</v>
      </c>
      <c r="G5690" s="3">
        <v>40</v>
      </c>
      <c r="H5690" s="57"/>
    </row>
    <row r="5691" spans="1:8">
      <c r="A5691" s="57"/>
      <c r="B5691" s="57"/>
      <c r="C5691" s="176">
        <v>41979.749300000003</v>
      </c>
      <c r="D5691" s="3" t="s">
        <v>446</v>
      </c>
      <c r="E5691" s="3" t="s">
        <v>10</v>
      </c>
      <c r="F5691" s="3" t="str">
        <f t="shared" si="88"/>
        <v>Wholesale</v>
      </c>
      <c r="G5691" s="3">
        <v>137</v>
      </c>
      <c r="H5691" s="57"/>
    </row>
    <row r="5692" spans="1:8">
      <c r="A5692" s="57"/>
      <c r="B5692" s="57"/>
      <c r="C5692" s="176">
        <v>42020.486799999999</v>
      </c>
      <c r="D5692" s="3" t="s">
        <v>445</v>
      </c>
      <c r="E5692" s="3" t="s">
        <v>453</v>
      </c>
      <c r="F5692" s="3" t="str">
        <f t="shared" si="88"/>
        <v>Retail</v>
      </c>
      <c r="G5692" s="3">
        <v>2</v>
      </c>
      <c r="H5692" s="57"/>
    </row>
    <row r="5693" spans="1:8">
      <c r="A5693" s="57"/>
      <c r="B5693" s="57"/>
      <c r="C5693" s="176">
        <v>42276.204899999997</v>
      </c>
      <c r="D5693" s="3" t="s">
        <v>445</v>
      </c>
      <c r="E5693" s="3" t="s">
        <v>312</v>
      </c>
      <c r="F5693" s="3" t="str">
        <f t="shared" si="88"/>
        <v>Wholesale</v>
      </c>
      <c r="G5693" s="3">
        <v>72</v>
      </c>
      <c r="H5693" s="57"/>
    </row>
    <row r="5694" spans="1:8">
      <c r="A5694" s="57"/>
      <c r="B5694" s="57"/>
      <c r="C5694" s="176">
        <v>42234.774299999997</v>
      </c>
      <c r="D5694" s="3" t="s">
        <v>445</v>
      </c>
      <c r="E5694" s="3" t="s">
        <v>453</v>
      </c>
      <c r="F5694" s="3" t="str">
        <f t="shared" si="88"/>
        <v>Wholesale</v>
      </c>
      <c r="G5694" s="3">
        <v>32</v>
      </c>
      <c r="H5694" s="57"/>
    </row>
    <row r="5695" spans="1:8">
      <c r="A5695" s="57"/>
      <c r="B5695" s="57"/>
      <c r="C5695" s="176">
        <v>41983.967400000001</v>
      </c>
      <c r="D5695" s="3" t="s">
        <v>447</v>
      </c>
      <c r="E5695" s="3" t="s">
        <v>453</v>
      </c>
      <c r="F5695" s="3" t="str">
        <f t="shared" si="88"/>
        <v>Retail</v>
      </c>
      <c r="G5695" s="3">
        <v>1</v>
      </c>
      <c r="H5695" s="57"/>
    </row>
    <row r="5696" spans="1:8">
      <c r="A5696" s="57"/>
      <c r="B5696" s="57"/>
      <c r="C5696" s="176">
        <v>41980.966699999997</v>
      </c>
      <c r="D5696" s="3" t="s">
        <v>447</v>
      </c>
      <c r="E5696" s="3" t="s">
        <v>460</v>
      </c>
      <c r="F5696" s="3" t="str">
        <f t="shared" si="88"/>
        <v>Retail</v>
      </c>
      <c r="G5696" s="3">
        <v>1</v>
      </c>
      <c r="H5696" s="57"/>
    </row>
    <row r="5697" spans="1:8">
      <c r="A5697" s="57"/>
      <c r="B5697" s="57"/>
      <c r="C5697" s="176">
        <v>41983.803500000002</v>
      </c>
      <c r="D5697" s="3" t="s">
        <v>446</v>
      </c>
      <c r="E5697" s="3" t="s">
        <v>6</v>
      </c>
      <c r="F5697" s="3" t="str">
        <f t="shared" si="88"/>
        <v>Wholesale</v>
      </c>
      <c r="G5697" s="3">
        <v>69</v>
      </c>
      <c r="H5697" s="57"/>
    </row>
    <row r="5698" spans="1:8">
      <c r="A5698" s="57"/>
      <c r="B5698" s="57"/>
      <c r="C5698" s="176">
        <v>41982.499300000003</v>
      </c>
      <c r="D5698" s="3" t="s">
        <v>446</v>
      </c>
      <c r="E5698" s="3" t="s">
        <v>114</v>
      </c>
      <c r="F5698" s="3" t="str">
        <f t="shared" si="88"/>
        <v>Wholesale</v>
      </c>
      <c r="G5698" s="3">
        <v>41</v>
      </c>
      <c r="H5698" s="57"/>
    </row>
    <row r="5699" spans="1:8">
      <c r="A5699" s="57"/>
      <c r="B5699" s="57"/>
      <c r="C5699" s="176">
        <v>42194.534</v>
      </c>
      <c r="D5699" s="3" t="s">
        <v>445</v>
      </c>
      <c r="E5699" s="3" t="s">
        <v>455</v>
      </c>
      <c r="F5699" s="3" t="str">
        <f t="shared" si="88"/>
        <v>Retail</v>
      </c>
      <c r="G5699" s="3">
        <v>1</v>
      </c>
      <c r="H5699" s="57"/>
    </row>
    <row r="5700" spans="1:8">
      <c r="A5700" s="57"/>
      <c r="B5700" s="57"/>
      <c r="C5700" s="176">
        <v>42173.486100000002</v>
      </c>
      <c r="D5700" s="3" t="s">
        <v>449</v>
      </c>
      <c r="E5700" s="3" t="s">
        <v>10</v>
      </c>
      <c r="F5700" s="3" t="str">
        <f t="shared" si="88"/>
        <v>Retail</v>
      </c>
      <c r="G5700" s="3">
        <v>3</v>
      </c>
      <c r="H5700" s="57"/>
    </row>
    <row r="5701" spans="1:8">
      <c r="A5701" s="57"/>
      <c r="B5701" s="57"/>
      <c r="C5701" s="176">
        <v>42111.214599999999</v>
      </c>
      <c r="D5701" s="3" t="s">
        <v>445</v>
      </c>
      <c r="E5701" s="3" t="s">
        <v>6</v>
      </c>
      <c r="F5701" s="3" t="str">
        <f t="shared" si="88"/>
        <v>Wholesale</v>
      </c>
      <c r="G5701" s="3">
        <v>33</v>
      </c>
      <c r="H5701" s="57"/>
    </row>
    <row r="5702" spans="1:8">
      <c r="A5702" s="57"/>
      <c r="B5702" s="57"/>
      <c r="C5702" s="176">
        <v>41981.160400000001</v>
      </c>
      <c r="D5702" s="3" t="s">
        <v>446</v>
      </c>
      <c r="E5702" s="3" t="s">
        <v>110</v>
      </c>
      <c r="F5702" s="3" t="str">
        <f t="shared" si="88"/>
        <v>Wholesale</v>
      </c>
      <c r="G5702" s="3">
        <v>42</v>
      </c>
      <c r="H5702" s="57"/>
    </row>
    <row r="5703" spans="1:8">
      <c r="A5703" s="57"/>
      <c r="B5703" s="57"/>
      <c r="C5703" s="176">
        <v>42222.0625</v>
      </c>
      <c r="D5703" s="3" t="s">
        <v>446</v>
      </c>
      <c r="E5703" s="3" t="s">
        <v>6</v>
      </c>
      <c r="F5703" s="3" t="str">
        <f t="shared" si="88"/>
        <v>Wholesale</v>
      </c>
      <c r="G5703" s="3">
        <v>39</v>
      </c>
      <c r="H5703" s="57"/>
    </row>
    <row r="5704" spans="1:8">
      <c r="A5704" s="57"/>
      <c r="B5704" s="57"/>
      <c r="C5704" s="176">
        <v>42184.729899999998</v>
      </c>
      <c r="D5704" s="3" t="s">
        <v>446</v>
      </c>
      <c r="E5704" s="3" t="s">
        <v>453</v>
      </c>
      <c r="F5704" s="3" t="str">
        <f t="shared" si="88"/>
        <v>Wholesale</v>
      </c>
      <c r="G5704" s="3">
        <v>55</v>
      </c>
      <c r="H5704" s="57"/>
    </row>
    <row r="5705" spans="1:8">
      <c r="A5705" s="57"/>
      <c r="B5705" s="57"/>
      <c r="C5705" s="176">
        <v>42352.6486</v>
      </c>
      <c r="D5705" s="3" t="s">
        <v>446</v>
      </c>
      <c r="E5705" s="3" t="s">
        <v>6</v>
      </c>
      <c r="F5705" s="3" t="str">
        <f t="shared" si="88"/>
        <v>Retail</v>
      </c>
      <c r="G5705" s="3">
        <v>1</v>
      </c>
      <c r="H5705" s="57"/>
    </row>
    <row r="5706" spans="1:8">
      <c r="A5706" s="57"/>
      <c r="B5706" s="57"/>
      <c r="C5706" s="176">
        <v>41984.108999999997</v>
      </c>
      <c r="D5706" s="3" t="s">
        <v>447</v>
      </c>
      <c r="E5706" s="3" t="s">
        <v>10</v>
      </c>
      <c r="F5706" s="3" t="str">
        <f t="shared" ref="F5706:F5769" si="89">IF(G5706&lt;10,"Retail","Wholesale")</f>
        <v>Wholesale</v>
      </c>
      <c r="G5706" s="3">
        <v>58</v>
      </c>
      <c r="H5706" s="57"/>
    </row>
    <row r="5707" spans="1:8">
      <c r="A5707" s="57"/>
      <c r="B5707" s="57"/>
      <c r="C5707" s="176">
        <v>42150.968099999998</v>
      </c>
      <c r="D5707" s="3" t="s">
        <v>446</v>
      </c>
      <c r="E5707" s="3" t="s">
        <v>453</v>
      </c>
      <c r="F5707" s="3" t="str">
        <f t="shared" si="89"/>
        <v>Wholesale</v>
      </c>
      <c r="G5707" s="3">
        <v>34</v>
      </c>
      <c r="H5707" s="57"/>
    </row>
    <row r="5708" spans="1:8">
      <c r="A5708" s="57"/>
      <c r="B5708" s="57"/>
      <c r="C5708" s="176">
        <v>42228.503499999999</v>
      </c>
      <c r="D5708" s="3" t="s">
        <v>447</v>
      </c>
      <c r="E5708" s="3" t="s">
        <v>459</v>
      </c>
      <c r="F5708" s="3" t="str">
        <f t="shared" si="89"/>
        <v>Retail</v>
      </c>
      <c r="G5708" s="3">
        <v>4</v>
      </c>
      <c r="H5708" s="57"/>
    </row>
    <row r="5709" spans="1:8">
      <c r="A5709" s="57"/>
      <c r="B5709" s="57"/>
      <c r="C5709" s="176">
        <v>42115.206899999997</v>
      </c>
      <c r="D5709" s="3" t="s">
        <v>447</v>
      </c>
      <c r="E5709" s="3" t="s">
        <v>455</v>
      </c>
      <c r="F5709" s="3" t="str">
        <f t="shared" si="89"/>
        <v>Retail</v>
      </c>
      <c r="G5709" s="3">
        <v>5</v>
      </c>
      <c r="H5709" s="57"/>
    </row>
    <row r="5710" spans="1:8">
      <c r="A5710" s="57"/>
      <c r="B5710" s="57"/>
      <c r="C5710" s="176">
        <v>42106.967400000001</v>
      </c>
      <c r="D5710" s="3" t="s">
        <v>445</v>
      </c>
      <c r="E5710" s="3" t="s">
        <v>8</v>
      </c>
      <c r="F5710" s="3" t="str">
        <f t="shared" si="89"/>
        <v>Wholesale</v>
      </c>
      <c r="G5710" s="3">
        <v>35</v>
      </c>
      <c r="H5710" s="57"/>
    </row>
    <row r="5711" spans="1:8">
      <c r="A5711" s="57"/>
      <c r="B5711" s="57"/>
      <c r="C5711" s="176">
        <v>42357.463199999998</v>
      </c>
      <c r="D5711" s="3" t="s">
        <v>446</v>
      </c>
      <c r="E5711" s="3" t="s">
        <v>454</v>
      </c>
      <c r="F5711" s="3" t="str">
        <f t="shared" si="89"/>
        <v>Retail</v>
      </c>
      <c r="G5711" s="3">
        <v>5</v>
      </c>
      <c r="H5711" s="57"/>
    </row>
    <row r="5712" spans="1:8">
      <c r="A5712" s="57"/>
      <c r="B5712" s="57"/>
      <c r="C5712" s="176">
        <v>42050.7333</v>
      </c>
      <c r="D5712" s="3" t="s">
        <v>445</v>
      </c>
      <c r="E5712" s="3" t="s">
        <v>453</v>
      </c>
      <c r="F5712" s="3" t="str">
        <f t="shared" si="89"/>
        <v>Wholesale</v>
      </c>
      <c r="G5712" s="3">
        <v>65</v>
      </c>
      <c r="H5712" s="57"/>
    </row>
    <row r="5713" spans="1:8">
      <c r="A5713" s="57"/>
      <c r="B5713" s="57"/>
      <c r="C5713" s="176">
        <v>42235.106899999999</v>
      </c>
      <c r="D5713" s="3" t="s">
        <v>445</v>
      </c>
      <c r="E5713" s="3" t="s">
        <v>6</v>
      </c>
      <c r="F5713" s="3" t="str">
        <f t="shared" si="89"/>
        <v>Wholesale</v>
      </c>
      <c r="G5713" s="3">
        <v>133</v>
      </c>
      <c r="H5713" s="57"/>
    </row>
    <row r="5714" spans="1:8">
      <c r="A5714" s="57"/>
      <c r="B5714" s="57"/>
      <c r="C5714" s="176">
        <v>42200.527099999999</v>
      </c>
      <c r="D5714" s="3" t="s">
        <v>445</v>
      </c>
      <c r="E5714" s="3" t="s">
        <v>112</v>
      </c>
      <c r="F5714" s="3" t="str">
        <f t="shared" si="89"/>
        <v>Wholesale</v>
      </c>
      <c r="G5714" s="3">
        <v>36</v>
      </c>
      <c r="H5714" s="57"/>
    </row>
    <row r="5715" spans="1:8">
      <c r="A5715" s="57"/>
      <c r="B5715" s="57"/>
      <c r="C5715" s="176">
        <v>41981.125</v>
      </c>
      <c r="D5715" s="3" t="s">
        <v>447</v>
      </c>
      <c r="E5715" s="3" t="s">
        <v>453</v>
      </c>
      <c r="F5715" s="3" t="str">
        <f t="shared" si="89"/>
        <v>Wholesale</v>
      </c>
      <c r="G5715" s="3">
        <v>38</v>
      </c>
      <c r="H5715" s="57"/>
    </row>
    <row r="5716" spans="1:8">
      <c r="A5716" s="57"/>
      <c r="B5716" s="57"/>
      <c r="C5716" s="176">
        <v>41973.513899999998</v>
      </c>
      <c r="D5716" s="3" t="s">
        <v>445</v>
      </c>
      <c r="E5716" s="3" t="s">
        <v>455</v>
      </c>
      <c r="F5716" s="3" t="str">
        <f t="shared" si="89"/>
        <v>Retail</v>
      </c>
      <c r="G5716" s="3">
        <v>3</v>
      </c>
      <c r="H5716" s="57"/>
    </row>
    <row r="5717" spans="1:8">
      <c r="A5717" s="57"/>
      <c r="B5717" s="57"/>
      <c r="C5717" s="176">
        <v>42186.114600000001</v>
      </c>
      <c r="D5717" s="3" t="s">
        <v>449</v>
      </c>
      <c r="E5717" s="3" t="s">
        <v>453</v>
      </c>
      <c r="F5717" s="3" t="str">
        <f t="shared" si="89"/>
        <v>Retail</v>
      </c>
      <c r="G5717" s="3">
        <v>6</v>
      </c>
      <c r="H5717" s="57"/>
    </row>
    <row r="5718" spans="1:8">
      <c r="A5718" s="57"/>
      <c r="B5718" s="57"/>
      <c r="C5718" s="176">
        <v>42359.707600000002</v>
      </c>
      <c r="D5718" s="3" t="s">
        <v>446</v>
      </c>
      <c r="E5718" s="3" t="s">
        <v>454</v>
      </c>
      <c r="F5718" s="3" t="str">
        <f t="shared" si="89"/>
        <v>Retail</v>
      </c>
      <c r="G5718" s="3">
        <v>1</v>
      </c>
      <c r="H5718" s="57"/>
    </row>
    <row r="5719" spans="1:8">
      <c r="A5719" s="57"/>
      <c r="B5719" s="57"/>
      <c r="C5719" s="176">
        <v>42234.277800000003</v>
      </c>
      <c r="D5719" s="3" t="s">
        <v>445</v>
      </c>
      <c r="E5719" s="3" t="s">
        <v>6</v>
      </c>
      <c r="F5719" s="3" t="str">
        <f t="shared" si="89"/>
        <v>Retail</v>
      </c>
      <c r="G5719" s="3">
        <v>7</v>
      </c>
      <c r="H5719" s="57"/>
    </row>
    <row r="5720" spans="1:8">
      <c r="A5720" s="57"/>
      <c r="B5720" s="57"/>
      <c r="C5720" s="176">
        <v>41979.897199999999</v>
      </c>
      <c r="D5720" s="3" t="s">
        <v>445</v>
      </c>
      <c r="E5720" s="3" t="s">
        <v>459</v>
      </c>
      <c r="F5720" s="3" t="str">
        <f t="shared" si="89"/>
        <v>Retail</v>
      </c>
      <c r="G5720" s="3">
        <v>3</v>
      </c>
      <c r="H5720" s="57"/>
    </row>
    <row r="5721" spans="1:8">
      <c r="A5721" s="57"/>
      <c r="B5721" s="57"/>
      <c r="C5721" s="176">
        <v>41980.790999999997</v>
      </c>
      <c r="D5721" s="3" t="s">
        <v>446</v>
      </c>
      <c r="E5721" s="3" t="s">
        <v>312</v>
      </c>
      <c r="F5721" s="3" t="str">
        <f t="shared" si="89"/>
        <v>Retail</v>
      </c>
      <c r="G5721" s="3">
        <v>1</v>
      </c>
      <c r="H5721" s="57"/>
    </row>
    <row r="5722" spans="1:8">
      <c r="A5722" s="57"/>
      <c r="B5722" s="57"/>
      <c r="C5722" s="176">
        <v>42211.802799999998</v>
      </c>
      <c r="D5722" s="3" t="s">
        <v>445</v>
      </c>
      <c r="E5722" s="3" t="s">
        <v>453</v>
      </c>
      <c r="F5722" s="3" t="str">
        <f t="shared" si="89"/>
        <v>Retail</v>
      </c>
      <c r="G5722" s="3">
        <v>5</v>
      </c>
      <c r="H5722" s="57"/>
    </row>
    <row r="5723" spans="1:8">
      <c r="A5723" s="57"/>
      <c r="B5723" s="57"/>
      <c r="C5723" s="176">
        <v>42348.560400000002</v>
      </c>
      <c r="D5723" s="3" t="s">
        <v>449</v>
      </c>
      <c r="E5723" s="3" t="s">
        <v>455</v>
      </c>
      <c r="F5723" s="3" t="str">
        <f t="shared" si="89"/>
        <v>Retail</v>
      </c>
      <c r="G5723" s="3">
        <v>4</v>
      </c>
      <c r="H5723" s="57"/>
    </row>
    <row r="5724" spans="1:8">
      <c r="A5724" s="57"/>
      <c r="B5724" s="57"/>
      <c r="C5724" s="176">
        <v>42028.474300000002</v>
      </c>
      <c r="D5724" s="3" t="s">
        <v>446</v>
      </c>
      <c r="E5724" s="3" t="s">
        <v>8</v>
      </c>
      <c r="F5724" s="3" t="str">
        <f t="shared" si="89"/>
        <v>Retail</v>
      </c>
      <c r="G5724" s="3">
        <v>1</v>
      </c>
      <c r="H5724" s="57"/>
    </row>
    <row r="5725" spans="1:8">
      <c r="A5725" s="57"/>
      <c r="B5725" s="57"/>
      <c r="C5725" s="176">
        <v>42340.126400000001</v>
      </c>
      <c r="D5725" s="3" t="s">
        <v>447</v>
      </c>
      <c r="E5725" s="3" t="s">
        <v>453</v>
      </c>
      <c r="F5725" s="3" t="str">
        <f t="shared" si="89"/>
        <v>Retail</v>
      </c>
      <c r="G5725" s="3">
        <v>1</v>
      </c>
      <c r="H5725" s="57"/>
    </row>
    <row r="5726" spans="1:8">
      <c r="A5726" s="57"/>
      <c r="B5726" s="57"/>
      <c r="C5726" s="176">
        <v>41984.514600000002</v>
      </c>
      <c r="D5726" s="3" t="s">
        <v>447</v>
      </c>
      <c r="E5726" s="3" t="s">
        <v>110</v>
      </c>
      <c r="F5726" s="3" t="str">
        <f t="shared" si="89"/>
        <v>Retail</v>
      </c>
      <c r="G5726" s="3">
        <v>2</v>
      </c>
      <c r="H5726" s="57"/>
    </row>
    <row r="5727" spans="1:8">
      <c r="A5727" s="57"/>
      <c r="B5727" s="57"/>
      <c r="C5727" s="176">
        <v>42108.762499999997</v>
      </c>
      <c r="D5727" s="3" t="s">
        <v>445</v>
      </c>
      <c r="E5727" s="3" t="s">
        <v>457</v>
      </c>
      <c r="F5727" s="3" t="str">
        <f t="shared" si="89"/>
        <v>Wholesale</v>
      </c>
      <c r="G5727" s="3">
        <v>64</v>
      </c>
      <c r="H5727" s="57"/>
    </row>
    <row r="5728" spans="1:8">
      <c r="A5728" s="57"/>
      <c r="B5728" s="57"/>
      <c r="C5728" s="176">
        <v>41979.499300000003</v>
      </c>
      <c r="D5728" s="3" t="s">
        <v>447</v>
      </c>
      <c r="E5728" s="3" t="s">
        <v>453</v>
      </c>
      <c r="F5728" s="3" t="str">
        <f t="shared" si="89"/>
        <v>Retail</v>
      </c>
      <c r="G5728" s="3">
        <v>5</v>
      </c>
      <c r="H5728" s="57"/>
    </row>
    <row r="5729" spans="1:8">
      <c r="A5729" s="57"/>
      <c r="B5729" s="57"/>
      <c r="C5729" s="176">
        <v>42357.489600000001</v>
      </c>
      <c r="D5729" s="3" t="s">
        <v>446</v>
      </c>
      <c r="E5729" s="3" t="s">
        <v>10</v>
      </c>
      <c r="F5729" s="3" t="str">
        <f t="shared" si="89"/>
        <v>Retail</v>
      </c>
      <c r="G5729" s="3">
        <v>2</v>
      </c>
      <c r="H5729" s="57"/>
    </row>
    <row r="5730" spans="1:8">
      <c r="A5730" s="57"/>
      <c r="B5730" s="57"/>
      <c r="C5730" s="176">
        <v>42232.709000000003</v>
      </c>
      <c r="D5730" s="3" t="s">
        <v>445</v>
      </c>
      <c r="E5730" s="3" t="s">
        <v>6</v>
      </c>
      <c r="F5730" s="3" t="str">
        <f t="shared" si="89"/>
        <v>Wholesale</v>
      </c>
      <c r="G5730" s="3">
        <v>70</v>
      </c>
      <c r="H5730" s="57"/>
    </row>
    <row r="5731" spans="1:8">
      <c r="A5731" s="57"/>
      <c r="B5731" s="57"/>
      <c r="C5731" s="176">
        <v>42263.161800000002</v>
      </c>
      <c r="D5731" s="3" t="s">
        <v>446</v>
      </c>
      <c r="E5731" s="3" t="s">
        <v>453</v>
      </c>
      <c r="F5731" s="3" t="str">
        <f t="shared" si="89"/>
        <v>Retail</v>
      </c>
      <c r="G5731" s="3">
        <v>2</v>
      </c>
      <c r="H5731" s="57"/>
    </row>
    <row r="5732" spans="1:8">
      <c r="A5732" s="57"/>
      <c r="B5732" s="57"/>
      <c r="C5732" s="176">
        <v>42248.611100000002</v>
      </c>
      <c r="D5732" s="3" t="s">
        <v>449</v>
      </c>
      <c r="E5732" s="3" t="s">
        <v>6</v>
      </c>
      <c r="F5732" s="3" t="str">
        <f t="shared" si="89"/>
        <v>Retail</v>
      </c>
      <c r="G5732" s="3">
        <v>1</v>
      </c>
      <c r="H5732" s="57"/>
    </row>
    <row r="5733" spans="1:8">
      <c r="A5733" s="57"/>
      <c r="B5733" s="57"/>
      <c r="C5733" s="176">
        <v>42352.208299999998</v>
      </c>
      <c r="D5733" s="3" t="s">
        <v>445</v>
      </c>
      <c r="E5733" s="3" t="s">
        <v>7</v>
      </c>
      <c r="F5733" s="3" t="str">
        <f t="shared" si="89"/>
        <v>Retail</v>
      </c>
      <c r="G5733" s="3">
        <v>2</v>
      </c>
      <c r="H5733" s="57"/>
    </row>
    <row r="5734" spans="1:8">
      <c r="A5734" s="57"/>
      <c r="B5734" s="57"/>
      <c r="C5734" s="176">
        <v>42336.204899999997</v>
      </c>
      <c r="D5734" s="3" t="s">
        <v>445</v>
      </c>
      <c r="E5734" s="3" t="s">
        <v>8</v>
      </c>
      <c r="F5734" s="3" t="str">
        <f t="shared" si="89"/>
        <v>Wholesale</v>
      </c>
      <c r="G5734" s="3">
        <v>54</v>
      </c>
      <c r="H5734" s="57"/>
    </row>
    <row r="5735" spans="1:8">
      <c r="A5735" s="57"/>
      <c r="B5735" s="57"/>
      <c r="C5735" s="176">
        <v>42185.122900000002</v>
      </c>
      <c r="D5735" s="3" t="s">
        <v>445</v>
      </c>
      <c r="E5735" s="3" t="s">
        <v>110</v>
      </c>
      <c r="F5735" s="3" t="str">
        <f t="shared" si="89"/>
        <v>Retail</v>
      </c>
      <c r="G5735" s="3">
        <v>9</v>
      </c>
      <c r="H5735" s="57"/>
    </row>
    <row r="5736" spans="1:8">
      <c r="A5736" s="57"/>
      <c r="B5736" s="57"/>
      <c r="C5736" s="176">
        <v>42129.5049</v>
      </c>
      <c r="D5736" s="3" t="s">
        <v>446</v>
      </c>
      <c r="E5736" s="3" t="s">
        <v>6</v>
      </c>
      <c r="F5736" s="3" t="str">
        <f t="shared" si="89"/>
        <v>Retail</v>
      </c>
      <c r="G5736" s="3">
        <v>6</v>
      </c>
      <c r="H5736" s="57"/>
    </row>
    <row r="5737" spans="1:8">
      <c r="A5737" s="57"/>
      <c r="B5737" s="57"/>
      <c r="C5737" s="176">
        <v>42238.727800000001</v>
      </c>
      <c r="D5737" s="3" t="s">
        <v>445</v>
      </c>
      <c r="E5737" s="3" t="s">
        <v>312</v>
      </c>
      <c r="F5737" s="3" t="str">
        <f t="shared" si="89"/>
        <v>Wholesale</v>
      </c>
      <c r="G5737" s="3">
        <v>53</v>
      </c>
      <c r="H5737" s="57"/>
    </row>
    <row r="5738" spans="1:8">
      <c r="A5738" s="57"/>
      <c r="B5738" s="57"/>
      <c r="C5738" s="176">
        <v>42326.745799999997</v>
      </c>
      <c r="D5738" s="3" t="s">
        <v>446</v>
      </c>
      <c r="E5738" s="3" t="s">
        <v>452</v>
      </c>
      <c r="F5738" s="3" t="str">
        <f t="shared" si="89"/>
        <v>Wholesale</v>
      </c>
      <c r="G5738" s="3">
        <v>86</v>
      </c>
      <c r="H5738" s="57"/>
    </row>
    <row r="5739" spans="1:8">
      <c r="A5739" s="57"/>
      <c r="B5739" s="57"/>
      <c r="C5739" s="176">
        <v>42034.739600000001</v>
      </c>
      <c r="D5739" s="3" t="s">
        <v>446</v>
      </c>
      <c r="E5739" s="3" t="s">
        <v>453</v>
      </c>
      <c r="F5739" s="3" t="str">
        <f t="shared" si="89"/>
        <v>Wholesale</v>
      </c>
      <c r="G5739" s="3">
        <v>146</v>
      </c>
      <c r="H5739" s="57"/>
    </row>
    <row r="5740" spans="1:8">
      <c r="A5740" s="57"/>
      <c r="B5740" s="57"/>
      <c r="C5740" s="176">
        <v>42199.002800000002</v>
      </c>
      <c r="D5740" s="3" t="s">
        <v>446</v>
      </c>
      <c r="E5740" s="3" t="s">
        <v>312</v>
      </c>
      <c r="F5740" s="3" t="str">
        <f t="shared" si="89"/>
        <v>Wholesale</v>
      </c>
      <c r="G5740" s="3">
        <v>39</v>
      </c>
      <c r="H5740" s="57"/>
    </row>
    <row r="5741" spans="1:8">
      <c r="A5741" s="57"/>
      <c r="B5741" s="57"/>
      <c r="C5741" s="176">
        <v>42337.215300000003</v>
      </c>
      <c r="D5741" s="3" t="s">
        <v>445</v>
      </c>
      <c r="E5741" s="3" t="s">
        <v>10</v>
      </c>
      <c r="F5741" s="3" t="str">
        <f t="shared" si="89"/>
        <v>Retail</v>
      </c>
      <c r="G5741" s="3">
        <v>1</v>
      </c>
      <c r="H5741" s="57"/>
    </row>
    <row r="5742" spans="1:8">
      <c r="A5742" s="57"/>
      <c r="B5742" s="57"/>
      <c r="C5742" s="176">
        <v>42180.707600000002</v>
      </c>
      <c r="D5742" s="3" t="s">
        <v>449</v>
      </c>
      <c r="E5742" s="3" t="s">
        <v>6</v>
      </c>
      <c r="F5742" s="3" t="str">
        <f t="shared" si="89"/>
        <v>Retail</v>
      </c>
      <c r="G5742" s="3">
        <v>2</v>
      </c>
      <c r="H5742" s="57"/>
    </row>
    <row r="5743" spans="1:8">
      <c r="A5743" s="57"/>
      <c r="B5743" s="57"/>
      <c r="C5743" s="176">
        <v>42333.174299999999</v>
      </c>
      <c r="D5743" s="3" t="s">
        <v>447</v>
      </c>
      <c r="E5743" s="3" t="s">
        <v>10</v>
      </c>
      <c r="F5743" s="3" t="str">
        <f t="shared" si="89"/>
        <v>Retail</v>
      </c>
      <c r="G5743" s="3">
        <v>7</v>
      </c>
      <c r="H5743" s="57"/>
    </row>
    <row r="5744" spans="1:8">
      <c r="A5744" s="57"/>
      <c r="B5744" s="57"/>
      <c r="C5744" s="176">
        <v>42203.112500000003</v>
      </c>
      <c r="D5744" s="3" t="s">
        <v>445</v>
      </c>
      <c r="E5744" s="3" t="s">
        <v>453</v>
      </c>
      <c r="F5744" s="3" t="str">
        <f t="shared" si="89"/>
        <v>Retail</v>
      </c>
      <c r="G5744" s="3">
        <v>4</v>
      </c>
      <c r="H5744" s="57"/>
    </row>
    <row r="5745" spans="1:8">
      <c r="A5745" s="57"/>
      <c r="B5745" s="57"/>
      <c r="C5745" s="176">
        <v>41980.492400000003</v>
      </c>
      <c r="D5745" s="3" t="s">
        <v>446</v>
      </c>
      <c r="E5745" s="3" t="s">
        <v>455</v>
      </c>
      <c r="F5745" s="3" t="str">
        <f t="shared" si="89"/>
        <v>Retail</v>
      </c>
      <c r="G5745" s="3">
        <v>1</v>
      </c>
      <c r="H5745" s="57"/>
    </row>
    <row r="5746" spans="1:8">
      <c r="A5746" s="57"/>
      <c r="B5746" s="57"/>
      <c r="C5746" s="176">
        <v>42013.815300000002</v>
      </c>
      <c r="D5746" s="3" t="s">
        <v>445</v>
      </c>
      <c r="E5746" s="3" t="s">
        <v>6</v>
      </c>
      <c r="F5746" s="3" t="str">
        <f t="shared" si="89"/>
        <v>Wholesale</v>
      </c>
      <c r="G5746" s="3">
        <v>59</v>
      </c>
      <c r="H5746" s="57"/>
    </row>
    <row r="5747" spans="1:8">
      <c r="A5747" s="57"/>
      <c r="B5747" s="57"/>
      <c r="C5747" s="176">
        <v>42339.784</v>
      </c>
      <c r="D5747" s="3" t="s">
        <v>445</v>
      </c>
      <c r="E5747" s="3" t="s">
        <v>452</v>
      </c>
      <c r="F5747" s="3" t="str">
        <f t="shared" si="89"/>
        <v>Retail</v>
      </c>
      <c r="G5747" s="3">
        <v>1</v>
      </c>
      <c r="H5747" s="57"/>
    </row>
    <row r="5748" spans="1:8">
      <c r="A5748" s="57"/>
      <c r="B5748" s="57"/>
      <c r="C5748" s="176">
        <v>42108.642399999997</v>
      </c>
      <c r="D5748" s="3" t="s">
        <v>447</v>
      </c>
      <c r="E5748" s="3" t="s">
        <v>110</v>
      </c>
      <c r="F5748" s="3" t="str">
        <f t="shared" si="89"/>
        <v>Retail</v>
      </c>
      <c r="G5748" s="3">
        <v>9</v>
      </c>
      <c r="H5748" s="57"/>
    </row>
    <row r="5749" spans="1:8">
      <c r="A5749" s="57"/>
      <c r="B5749" s="57"/>
      <c r="C5749" s="176">
        <v>42182.463900000002</v>
      </c>
      <c r="D5749" s="3" t="s">
        <v>447</v>
      </c>
      <c r="E5749" s="3" t="s">
        <v>453</v>
      </c>
      <c r="F5749" s="3" t="str">
        <f t="shared" si="89"/>
        <v>Retail</v>
      </c>
      <c r="G5749" s="3">
        <v>2</v>
      </c>
      <c r="H5749" s="57"/>
    </row>
    <row r="5750" spans="1:8">
      <c r="A5750" s="57"/>
      <c r="B5750" s="57"/>
      <c r="C5750" s="176">
        <v>42020.505599999997</v>
      </c>
      <c r="D5750" s="3" t="s">
        <v>447</v>
      </c>
      <c r="E5750" s="3" t="s">
        <v>452</v>
      </c>
      <c r="F5750" s="3" t="str">
        <f t="shared" si="89"/>
        <v>Retail</v>
      </c>
      <c r="G5750" s="3">
        <v>6</v>
      </c>
      <c r="H5750" s="57"/>
    </row>
    <row r="5751" spans="1:8">
      <c r="A5751" s="57"/>
      <c r="B5751" s="57"/>
      <c r="C5751" s="176">
        <v>41988.8514</v>
      </c>
      <c r="D5751" s="3" t="s">
        <v>446</v>
      </c>
      <c r="E5751" s="3" t="s">
        <v>452</v>
      </c>
      <c r="F5751" s="3" t="str">
        <f t="shared" si="89"/>
        <v>Wholesale</v>
      </c>
      <c r="G5751" s="3">
        <v>113</v>
      </c>
      <c r="H5751" s="57"/>
    </row>
    <row r="5752" spans="1:8">
      <c r="A5752" s="57"/>
      <c r="B5752" s="57"/>
      <c r="C5752" s="176">
        <v>42187.748599999999</v>
      </c>
      <c r="D5752" s="3" t="s">
        <v>447</v>
      </c>
      <c r="E5752" s="3" t="s">
        <v>9</v>
      </c>
      <c r="F5752" s="3" t="str">
        <f t="shared" si="89"/>
        <v>Retail</v>
      </c>
      <c r="G5752" s="3">
        <v>4</v>
      </c>
      <c r="H5752" s="57"/>
    </row>
    <row r="5753" spans="1:8">
      <c r="A5753" s="57"/>
      <c r="B5753" s="57"/>
      <c r="C5753" s="176">
        <v>41977.4715</v>
      </c>
      <c r="D5753" s="3" t="s">
        <v>449</v>
      </c>
      <c r="E5753" s="3" t="s">
        <v>453</v>
      </c>
      <c r="F5753" s="3" t="str">
        <f t="shared" si="89"/>
        <v>Retail</v>
      </c>
      <c r="G5753" s="3">
        <v>5</v>
      </c>
      <c r="H5753" s="57"/>
    </row>
    <row r="5754" spans="1:8">
      <c r="A5754" s="57"/>
      <c r="B5754" s="57"/>
      <c r="C5754" s="176">
        <v>42170.740299999998</v>
      </c>
      <c r="D5754" s="3" t="s">
        <v>446</v>
      </c>
      <c r="E5754" s="3" t="s">
        <v>453</v>
      </c>
      <c r="F5754" s="3" t="str">
        <f t="shared" si="89"/>
        <v>Retail</v>
      </c>
      <c r="G5754" s="3">
        <v>3</v>
      </c>
      <c r="H5754" s="57"/>
    </row>
    <row r="5755" spans="1:8">
      <c r="A5755" s="57"/>
      <c r="B5755" s="57"/>
      <c r="C5755" s="176">
        <v>41988.470099999999</v>
      </c>
      <c r="D5755" s="3" t="s">
        <v>449</v>
      </c>
      <c r="E5755" s="3" t="s">
        <v>110</v>
      </c>
      <c r="F5755" s="3" t="str">
        <f t="shared" si="89"/>
        <v>Retail</v>
      </c>
      <c r="G5755" s="3">
        <v>1</v>
      </c>
      <c r="H5755" s="57"/>
    </row>
    <row r="5756" spans="1:8">
      <c r="A5756" s="57"/>
      <c r="B5756" s="57"/>
      <c r="C5756" s="176">
        <v>42355.727800000001</v>
      </c>
      <c r="D5756" s="3" t="s">
        <v>445</v>
      </c>
      <c r="E5756" s="3" t="s">
        <v>453</v>
      </c>
      <c r="F5756" s="3" t="str">
        <f t="shared" si="89"/>
        <v>Retail</v>
      </c>
      <c r="G5756" s="3">
        <v>2</v>
      </c>
      <c r="H5756" s="57"/>
    </row>
    <row r="5757" spans="1:8">
      <c r="A5757" s="57"/>
      <c r="B5757" s="57"/>
      <c r="C5757" s="176">
        <v>42278.779199999997</v>
      </c>
      <c r="D5757" s="3" t="s">
        <v>445</v>
      </c>
      <c r="E5757" s="3" t="s">
        <v>458</v>
      </c>
      <c r="F5757" s="3" t="str">
        <f t="shared" si="89"/>
        <v>Wholesale</v>
      </c>
      <c r="G5757" s="3">
        <v>68</v>
      </c>
      <c r="H5757" s="57"/>
    </row>
    <row r="5758" spans="1:8">
      <c r="A5758" s="57"/>
      <c r="B5758" s="57"/>
      <c r="C5758" s="176">
        <v>42292.514600000002</v>
      </c>
      <c r="D5758" s="3" t="s">
        <v>446</v>
      </c>
      <c r="E5758" s="3" t="s">
        <v>450</v>
      </c>
      <c r="F5758" s="3" t="str">
        <f t="shared" si="89"/>
        <v>Retail</v>
      </c>
      <c r="G5758" s="3">
        <v>3</v>
      </c>
      <c r="H5758" s="57"/>
    </row>
    <row r="5759" spans="1:8">
      <c r="A5759" s="57"/>
      <c r="B5759" s="57"/>
      <c r="C5759" s="176">
        <v>41982.525000000001</v>
      </c>
      <c r="D5759" s="3" t="s">
        <v>445</v>
      </c>
      <c r="E5759" s="3" t="s">
        <v>450</v>
      </c>
      <c r="F5759" s="3" t="str">
        <f t="shared" si="89"/>
        <v>Retail</v>
      </c>
      <c r="G5759" s="3">
        <v>1</v>
      </c>
      <c r="H5759" s="57"/>
    </row>
    <row r="5760" spans="1:8">
      <c r="A5760" s="57"/>
      <c r="B5760" s="57"/>
      <c r="C5760" s="176">
        <v>42249.515299999999</v>
      </c>
      <c r="D5760" s="3" t="s">
        <v>445</v>
      </c>
      <c r="E5760" s="3" t="s">
        <v>454</v>
      </c>
      <c r="F5760" s="3" t="str">
        <f t="shared" si="89"/>
        <v>Retail</v>
      </c>
      <c r="G5760" s="3">
        <v>4</v>
      </c>
      <c r="H5760" s="57"/>
    </row>
    <row r="5761" spans="1:8">
      <c r="A5761" s="57"/>
      <c r="B5761" s="57"/>
      <c r="C5761" s="176">
        <v>42251.743799999997</v>
      </c>
      <c r="D5761" s="3" t="s">
        <v>445</v>
      </c>
      <c r="E5761" s="3" t="s">
        <v>456</v>
      </c>
      <c r="F5761" s="3" t="str">
        <f t="shared" si="89"/>
        <v>Retail</v>
      </c>
      <c r="G5761" s="3">
        <v>2</v>
      </c>
      <c r="H5761" s="57"/>
    </row>
    <row r="5762" spans="1:8">
      <c r="A5762" s="57"/>
      <c r="B5762" s="57"/>
      <c r="C5762" s="176">
        <v>42106.1201</v>
      </c>
      <c r="D5762" s="3" t="s">
        <v>445</v>
      </c>
      <c r="E5762" s="3" t="s">
        <v>110</v>
      </c>
      <c r="F5762" s="3" t="str">
        <f t="shared" si="89"/>
        <v>Retail</v>
      </c>
      <c r="G5762" s="3">
        <v>5</v>
      </c>
      <c r="H5762" s="57"/>
    </row>
    <row r="5763" spans="1:8">
      <c r="A5763" s="57"/>
      <c r="B5763" s="57"/>
      <c r="C5763" s="176">
        <v>42168.463900000002</v>
      </c>
      <c r="D5763" s="3" t="s">
        <v>445</v>
      </c>
      <c r="E5763" s="3" t="s">
        <v>10</v>
      </c>
      <c r="F5763" s="3" t="str">
        <f t="shared" si="89"/>
        <v>Retail</v>
      </c>
      <c r="G5763" s="3">
        <v>1</v>
      </c>
      <c r="H5763" s="57"/>
    </row>
    <row r="5764" spans="1:8">
      <c r="A5764" s="57"/>
      <c r="B5764" s="57"/>
      <c r="C5764" s="176">
        <v>42125.102800000001</v>
      </c>
      <c r="D5764" s="3" t="s">
        <v>445</v>
      </c>
      <c r="E5764" s="3" t="s">
        <v>454</v>
      </c>
      <c r="F5764" s="3" t="str">
        <f t="shared" si="89"/>
        <v>Retail</v>
      </c>
      <c r="G5764" s="3">
        <v>4</v>
      </c>
      <c r="H5764" s="57"/>
    </row>
    <row r="5765" spans="1:8">
      <c r="A5765" s="57"/>
      <c r="B5765" s="57"/>
      <c r="C5765" s="176">
        <v>41981.669399999999</v>
      </c>
      <c r="D5765" s="3" t="s">
        <v>449</v>
      </c>
      <c r="E5765" s="3" t="s">
        <v>114</v>
      </c>
      <c r="F5765" s="3" t="str">
        <f t="shared" si="89"/>
        <v>Wholesale</v>
      </c>
      <c r="G5765" s="3">
        <v>29</v>
      </c>
      <c r="H5765" s="57"/>
    </row>
    <row r="5766" spans="1:8">
      <c r="A5766" s="57"/>
      <c r="B5766" s="57"/>
      <c r="C5766" s="176">
        <v>42156.156300000002</v>
      </c>
      <c r="D5766" s="3" t="s">
        <v>449</v>
      </c>
      <c r="E5766" s="3" t="s">
        <v>7</v>
      </c>
      <c r="F5766" s="3" t="str">
        <f t="shared" si="89"/>
        <v>Wholesale</v>
      </c>
      <c r="G5766" s="3">
        <v>35</v>
      </c>
      <c r="H5766" s="57"/>
    </row>
    <row r="5767" spans="1:8">
      <c r="A5767" s="57"/>
      <c r="B5767" s="57"/>
      <c r="C5767" s="176">
        <v>42194.710400000004</v>
      </c>
      <c r="D5767" s="3" t="s">
        <v>445</v>
      </c>
      <c r="E5767" s="3" t="s">
        <v>10</v>
      </c>
      <c r="F5767" s="3" t="str">
        <f t="shared" si="89"/>
        <v>Retail</v>
      </c>
      <c r="G5767" s="3">
        <v>9</v>
      </c>
      <c r="H5767" s="57"/>
    </row>
    <row r="5768" spans="1:8">
      <c r="A5768" s="57"/>
      <c r="B5768" s="57"/>
      <c r="C5768" s="176">
        <v>42142.094400000002</v>
      </c>
      <c r="D5768" s="3" t="s">
        <v>445</v>
      </c>
      <c r="E5768" s="3" t="s">
        <v>312</v>
      </c>
      <c r="F5768" s="3" t="str">
        <f t="shared" si="89"/>
        <v>Retail</v>
      </c>
      <c r="G5768" s="3">
        <v>1</v>
      </c>
      <c r="H5768" s="57"/>
    </row>
    <row r="5769" spans="1:8">
      <c r="A5769" s="57"/>
      <c r="B5769" s="57"/>
      <c r="C5769" s="176">
        <v>42052.761100000003</v>
      </c>
      <c r="D5769" s="3" t="s">
        <v>449</v>
      </c>
      <c r="E5769" s="3" t="s">
        <v>6</v>
      </c>
      <c r="F5769" s="3" t="str">
        <f t="shared" si="89"/>
        <v>Retail</v>
      </c>
      <c r="G5769" s="3">
        <v>2</v>
      </c>
      <c r="H5769" s="57"/>
    </row>
    <row r="5770" spans="1:8">
      <c r="A5770" s="57"/>
      <c r="B5770" s="57"/>
      <c r="C5770" s="176">
        <v>41982.210400000004</v>
      </c>
      <c r="D5770" s="3" t="s">
        <v>446</v>
      </c>
      <c r="E5770" s="3" t="s">
        <v>8</v>
      </c>
      <c r="F5770" s="3" t="str">
        <f t="shared" ref="F5770:F5833" si="90">IF(G5770&lt;10,"Retail","Wholesale")</f>
        <v>Retail</v>
      </c>
      <c r="G5770" s="3">
        <v>7</v>
      </c>
      <c r="H5770" s="57"/>
    </row>
    <row r="5771" spans="1:8">
      <c r="A5771" s="57"/>
      <c r="B5771" s="57"/>
      <c r="C5771" s="176">
        <v>42334.783300000003</v>
      </c>
      <c r="D5771" s="3" t="s">
        <v>445</v>
      </c>
      <c r="E5771" s="3" t="s">
        <v>453</v>
      </c>
      <c r="F5771" s="3" t="str">
        <f t="shared" si="90"/>
        <v>Retail</v>
      </c>
      <c r="G5771" s="3">
        <v>2</v>
      </c>
      <c r="H5771" s="57"/>
    </row>
    <row r="5772" spans="1:8">
      <c r="A5772" s="57"/>
      <c r="B5772" s="57"/>
      <c r="C5772" s="176">
        <v>42334.193099999997</v>
      </c>
      <c r="D5772" s="3" t="s">
        <v>445</v>
      </c>
      <c r="E5772" s="3" t="s">
        <v>451</v>
      </c>
      <c r="F5772" s="3" t="str">
        <f t="shared" si="90"/>
        <v>Wholesale</v>
      </c>
      <c r="G5772" s="3">
        <v>92</v>
      </c>
      <c r="H5772" s="57"/>
    </row>
    <row r="5773" spans="1:8">
      <c r="A5773" s="57"/>
      <c r="B5773" s="57"/>
      <c r="C5773" s="176">
        <v>42310.487500000003</v>
      </c>
      <c r="D5773" s="3" t="s">
        <v>445</v>
      </c>
      <c r="E5773" s="3" t="s">
        <v>453</v>
      </c>
      <c r="F5773" s="3" t="str">
        <f t="shared" si="90"/>
        <v>Retail</v>
      </c>
      <c r="G5773" s="3">
        <v>1</v>
      </c>
      <c r="H5773" s="57"/>
    </row>
    <row r="5774" spans="1:8">
      <c r="A5774" s="57"/>
      <c r="B5774" s="57"/>
      <c r="C5774" s="176">
        <v>41984.095800000003</v>
      </c>
      <c r="D5774" s="3" t="s">
        <v>446</v>
      </c>
      <c r="E5774" s="3" t="s">
        <v>7</v>
      </c>
      <c r="F5774" s="3" t="str">
        <f t="shared" si="90"/>
        <v>Retail</v>
      </c>
      <c r="G5774" s="3">
        <v>2</v>
      </c>
      <c r="H5774" s="57"/>
    </row>
    <row r="5775" spans="1:8">
      <c r="A5775" s="57"/>
      <c r="B5775" s="57"/>
      <c r="C5775" s="176">
        <v>41982.754200000003</v>
      </c>
      <c r="D5775" s="3" t="s">
        <v>447</v>
      </c>
      <c r="E5775" s="3" t="s">
        <v>452</v>
      </c>
      <c r="F5775" s="3" t="str">
        <f t="shared" si="90"/>
        <v>Wholesale</v>
      </c>
      <c r="G5775" s="3">
        <v>34</v>
      </c>
      <c r="H5775" s="57"/>
    </row>
    <row r="5776" spans="1:8">
      <c r="A5776" s="57"/>
      <c r="B5776" s="57"/>
      <c r="C5776" s="176">
        <v>41981.752099999998</v>
      </c>
      <c r="D5776" s="3" t="s">
        <v>446</v>
      </c>
      <c r="E5776" s="3" t="s">
        <v>453</v>
      </c>
      <c r="F5776" s="3" t="str">
        <f t="shared" si="90"/>
        <v>Wholesale</v>
      </c>
      <c r="G5776" s="3">
        <v>37</v>
      </c>
      <c r="H5776" s="57"/>
    </row>
    <row r="5777" spans="1:8">
      <c r="A5777" s="57"/>
      <c r="B5777" s="57"/>
      <c r="C5777" s="176">
        <v>42313.468099999998</v>
      </c>
      <c r="D5777" s="3" t="s">
        <v>445</v>
      </c>
      <c r="E5777" s="3" t="s">
        <v>312</v>
      </c>
      <c r="F5777" s="3" t="str">
        <f t="shared" si="90"/>
        <v>Retail</v>
      </c>
      <c r="G5777" s="3">
        <v>3</v>
      </c>
      <c r="H5777" s="57"/>
    </row>
    <row r="5778" spans="1:8">
      <c r="A5778" s="57"/>
      <c r="B5778" s="57"/>
      <c r="C5778" s="176">
        <v>41981.768100000001</v>
      </c>
      <c r="D5778" s="3" t="s">
        <v>447</v>
      </c>
      <c r="E5778" s="3" t="s">
        <v>453</v>
      </c>
      <c r="F5778" s="3" t="str">
        <f t="shared" si="90"/>
        <v>Retail</v>
      </c>
      <c r="G5778" s="3">
        <v>2</v>
      </c>
      <c r="H5778" s="57"/>
    </row>
    <row r="5779" spans="1:8">
      <c r="A5779" s="57"/>
      <c r="B5779" s="57"/>
      <c r="C5779" s="176">
        <v>42345.65</v>
      </c>
      <c r="D5779" s="3" t="s">
        <v>446</v>
      </c>
      <c r="E5779" s="3" t="s">
        <v>6</v>
      </c>
      <c r="F5779" s="3" t="str">
        <f t="shared" si="90"/>
        <v>Retail</v>
      </c>
      <c r="G5779" s="3">
        <v>4</v>
      </c>
      <c r="H5779" s="57"/>
    </row>
    <row r="5780" spans="1:8">
      <c r="A5780" s="57"/>
      <c r="B5780" s="57"/>
      <c r="C5780" s="176">
        <v>42200.532599999999</v>
      </c>
      <c r="D5780" s="3" t="s">
        <v>446</v>
      </c>
      <c r="E5780" s="3" t="s">
        <v>453</v>
      </c>
      <c r="F5780" s="3" t="str">
        <f t="shared" si="90"/>
        <v>Retail</v>
      </c>
      <c r="G5780" s="3">
        <v>3</v>
      </c>
      <c r="H5780" s="57"/>
    </row>
    <row r="5781" spans="1:8">
      <c r="A5781" s="57"/>
      <c r="B5781" s="57"/>
      <c r="C5781" s="176">
        <v>42108.544399999999</v>
      </c>
      <c r="D5781" s="3" t="s">
        <v>447</v>
      </c>
      <c r="E5781" s="3" t="s">
        <v>453</v>
      </c>
      <c r="F5781" s="3" t="str">
        <f t="shared" si="90"/>
        <v>Retail</v>
      </c>
      <c r="G5781" s="3">
        <v>1</v>
      </c>
      <c r="H5781" s="57"/>
    </row>
    <row r="5782" spans="1:8">
      <c r="A5782" s="57"/>
      <c r="B5782" s="57"/>
      <c r="C5782" s="176">
        <v>42334.463900000002</v>
      </c>
      <c r="D5782" s="3" t="s">
        <v>445</v>
      </c>
      <c r="E5782" s="3" t="s">
        <v>453</v>
      </c>
      <c r="F5782" s="3" t="str">
        <f t="shared" si="90"/>
        <v>Wholesale</v>
      </c>
      <c r="G5782" s="3">
        <v>31</v>
      </c>
      <c r="H5782" s="57"/>
    </row>
    <row r="5783" spans="1:8">
      <c r="A5783" s="57"/>
      <c r="B5783" s="57"/>
      <c r="C5783" s="176">
        <v>42324.752800000002</v>
      </c>
      <c r="D5783" s="3" t="s">
        <v>445</v>
      </c>
      <c r="E5783" s="3" t="s">
        <v>455</v>
      </c>
      <c r="F5783" s="3" t="str">
        <f t="shared" si="90"/>
        <v>Retail</v>
      </c>
      <c r="G5783" s="3">
        <v>2</v>
      </c>
      <c r="H5783" s="57"/>
    </row>
    <row r="5784" spans="1:8">
      <c r="A5784" s="57"/>
      <c r="B5784" s="57"/>
      <c r="C5784" s="176">
        <v>42332.7451</v>
      </c>
      <c r="D5784" s="3" t="s">
        <v>445</v>
      </c>
      <c r="E5784" s="3" t="s">
        <v>458</v>
      </c>
      <c r="F5784" s="3" t="str">
        <f t="shared" si="90"/>
        <v>Retail</v>
      </c>
      <c r="G5784" s="3">
        <v>2</v>
      </c>
      <c r="H5784" s="57"/>
    </row>
    <row r="5785" spans="1:8">
      <c r="A5785" s="57"/>
      <c r="B5785" s="57"/>
      <c r="C5785" s="176">
        <v>41981.446499999998</v>
      </c>
      <c r="D5785" s="3" t="s">
        <v>446</v>
      </c>
      <c r="E5785" s="3" t="s">
        <v>312</v>
      </c>
      <c r="F5785" s="3" t="str">
        <f t="shared" si="90"/>
        <v>Wholesale</v>
      </c>
      <c r="G5785" s="3">
        <v>41</v>
      </c>
      <c r="H5785" s="57"/>
    </row>
    <row r="5786" spans="1:8">
      <c r="A5786" s="57"/>
      <c r="B5786" s="57"/>
      <c r="C5786" s="176">
        <v>42164.553500000002</v>
      </c>
      <c r="D5786" s="3" t="s">
        <v>445</v>
      </c>
      <c r="E5786" s="3" t="s">
        <v>10</v>
      </c>
      <c r="F5786" s="3" t="str">
        <f t="shared" si="90"/>
        <v>Wholesale</v>
      </c>
      <c r="G5786" s="3">
        <v>26</v>
      </c>
      <c r="H5786" s="57"/>
    </row>
    <row r="5787" spans="1:8">
      <c r="A5787" s="57"/>
      <c r="B5787" s="57"/>
      <c r="C5787" s="176">
        <v>42333.5389</v>
      </c>
      <c r="D5787" s="3" t="s">
        <v>445</v>
      </c>
      <c r="E5787" s="3" t="s">
        <v>6</v>
      </c>
      <c r="F5787" s="3" t="str">
        <f t="shared" si="90"/>
        <v>Retail</v>
      </c>
      <c r="G5787" s="3">
        <v>2</v>
      </c>
      <c r="H5787" s="57"/>
    </row>
    <row r="5788" spans="1:8">
      <c r="A5788" s="57"/>
      <c r="B5788" s="57"/>
      <c r="C5788" s="176">
        <v>41982.136100000003</v>
      </c>
      <c r="D5788" s="3" t="s">
        <v>446</v>
      </c>
      <c r="E5788" s="3" t="s">
        <v>459</v>
      </c>
      <c r="F5788" s="3" t="str">
        <f t="shared" si="90"/>
        <v>Retail</v>
      </c>
      <c r="G5788" s="3">
        <v>1</v>
      </c>
      <c r="H5788" s="57"/>
    </row>
    <row r="5789" spans="1:8">
      <c r="A5789" s="57"/>
      <c r="B5789" s="57"/>
      <c r="C5789" s="176">
        <v>42016.5118</v>
      </c>
      <c r="D5789" s="3" t="s">
        <v>447</v>
      </c>
      <c r="E5789" s="3" t="s">
        <v>448</v>
      </c>
      <c r="F5789" s="3" t="str">
        <f t="shared" si="90"/>
        <v>Retail</v>
      </c>
      <c r="G5789" s="3">
        <v>5</v>
      </c>
      <c r="H5789" s="57"/>
    </row>
    <row r="5790" spans="1:8">
      <c r="A5790" s="57"/>
      <c r="B5790" s="57"/>
      <c r="C5790" s="176">
        <v>42235.556900000003</v>
      </c>
      <c r="D5790" s="3" t="s">
        <v>447</v>
      </c>
      <c r="E5790" s="3" t="s">
        <v>114</v>
      </c>
      <c r="F5790" s="3" t="str">
        <f t="shared" si="90"/>
        <v>Retail</v>
      </c>
      <c r="G5790" s="3">
        <v>9</v>
      </c>
      <c r="H5790" s="57"/>
    </row>
    <row r="5791" spans="1:8">
      <c r="A5791" s="57"/>
      <c r="B5791" s="57"/>
      <c r="C5791" s="176">
        <v>42338.730600000003</v>
      </c>
      <c r="D5791" s="3" t="s">
        <v>445</v>
      </c>
      <c r="E5791" s="3" t="s">
        <v>458</v>
      </c>
      <c r="F5791" s="3" t="str">
        <f t="shared" si="90"/>
        <v>Wholesale</v>
      </c>
      <c r="G5791" s="3">
        <v>68</v>
      </c>
      <c r="H5791" s="57"/>
    </row>
    <row r="5792" spans="1:8">
      <c r="A5792" s="57"/>
      <c r="B5792" s="57"/>
      <c r="C5792" s="176">
        <v>42286.502099999998</v>
      </c>
      <c r="D5792" s="3" t="s">
        <v>447</v>
      </c>
      <c r="E5792" s="3" t="s">
        <v>6</v>
      </c>
      <c r="F5792" s="3" t="str">
        <f t="shared" si="90"/>
        <v>Retail</v>
      </c>
      <c r="G5792" s="3">
        <v>1</v>
      </c>
      <c r="H5792" s="57"/>
    </row>
    <row r="5793" spans="1:8">
      <c r="A5793" s="57"/>
      <c r="B5793" s="57"/>
      <c r="C5793" s="176">
        <v>41984.371500000001</v>
      </c>
      <c r="D5793" s="3" t="s">
        <v>447</v>
      </c>
      <c r="E5793" s="3" t="s">
        <v>114</v>
      </c>
      <c r="F5793" s="3" t="str">
        <f t="shared" si="90"/>
        <v>Retail</v>
      </c>
      <c r="G5793" s="3">
        <v>2</v>
      </c>
      <c r="H5793" s="57"/>
    </row>
    <row r="5794" spans="1:8">
      <c r="A5794" s="57"/>
      <c r="B5794" s="57"/>
      <c r="C5794" s="176">
        <v>41981.659</v>
      </c>
      <c r="D5794" s="3" t="s">
        <v>447</v>
      </c>
      <c r="E5794" s="3" t="s">
        <v>460</v>
      </c>
      <c r="F5794" s="3" t="str">
        <f t="shared" si="90"/>
        <v>Retail</v>
      </c>
      <c r="G5794" s="3">
        <v>6</v>
      </c>
      <c r="H5794" s="57"/>
    </row>
    <row r="5795" spans="1:8">
      <c r="A5795" s="57"/>
      <c r="B5795" s="57"/>
      <c r="C5795" s="176">
        <v>42346.794399999999</v>
      </c>
      <c r="D5795" s="3" t="s">
        <v>445</v>
      </c>
      <c r="E5795" s="3" t="s">
        <v>453</v>
      </c>
      <c r="F5795" s="3" t="str">
        <f t="shared" si="90"/>
        <v>Wholesale</v>
      </c>
      <c r="G5795" s="3">
        <v>70</v>
      </c>
      <c r="H5795" s="57"/>
    </row>
    <row r="5796" spans="1:8">
      <c r="A5796" s="57"/>
      <c r="B5796" s="57"/>
      <c r="C5796" s="176">
        <v>42333.474999999999</v>
      </c>
      <c r="D5796" s="3" t="s">
        <v>446</v>
      </c>
      <c r="E5796" s="3" t="s">
        <v>453</v>
      </c>
      <c r="F5796" s="3" t="str">
        <f t="shared" si="90"/>
        <v>Retail</v>
      </c>
      <c r="G5796" s="3">
        <v>1</v>
      </c>
      <c r="H5796" s="57"/>
    </row>
    <row r="5797" spans="1:8">
      <c r="A5797" s="57"/>
      <c r="B5797" s="57"/>
      <c r="C5797" s="176">
        <v>41993.425000000003</v>
      </c>
      <c r="D5797" s="3" t="s">
        <v>446</v>
      </c>
      <c r="E5797" s="3" t="s">
        <v>312</v>
      </c>
      <c r="F5797" s="3" t="str">
        <f t="shared" si="90"/>
        <v>Wholesale</v>
      </c>
      <c r="G5797" s="3">
        <v>28</v>
      </c>
      <c r="H5797" s="57"/>
    </row>
    <row r="5798" spans="1:8">
      <c r="A5798" s="57"/>
      <c r="B5798" s="57"/>
      <c r="C5798" s="176">
        <v>42203.513899999998</v>
      </c>
      <c r="D5798" s="3" t="s">
        <v>447</v>
      </c>
      <c r="E5798" s="3" t="s">
        <v>8</v>
      </c>
      <c r="F5798" s="3" t="str">
        <f t="shared" si="90"/>
        <v>Retail</v>
      </c>
      <c r="G5798" s="3">
        <v>2</v>
      </c>
      <c r="H5798" s="57"/>
    </row>
    <row r="5799" spans="1:8">
      <c r="A5799" s="57"/>
      <c r="B5799" s="57"/>
      <c r="C5799" s="176">
        <v>41982.504200000003</v>
      </c>
      <c r="D5799" s="3" t="s">
        <v>447</v>
      </c>
      <c r="E5799" s="3" t="s">
        <v>453</v>
      </c>
      <c r="F5799" s="3" t="str">
        <f t="shared" si="90"/>
        <v>Retail</v>
      </c>
      <c r="G5799" s="3">
        <v>1</v>
      </c>
      <c r="H5799" s="57"/>
    </row>
    <row r="5800" spans="1:8">
      <c r="A5800" s="57"/>
      <c r="B5800" s="57"/>
      <c r="C5800" s="176">
        <v>42246.133300000001</v>
      </c>
      <c r="D5800" s="3" t="s">
        <v>447</v>
      </c>
      <c r="E5800" s="3" t="s">
        <v>10</v>
      </c>
      <c r="F5800" s="3" t="str">
        <f t="shared" si="90"/>
        <v>Wholesale</v>
      </c>
      <c r="G5800" s="3">
        <v>55</v>
      </c>
      <c r="H5800" s="57"/>
    </row>
    <row r="5801" spans="1:8">
      <c r="A5801" s="57"/>
      <c r="B5801" s="57"/>
      <c r="C5801" s="176">
        <v>42338.229899999998</v>
      </c>
      <c r="D5801" s="3" t="s">
        <v>447</v>
      </c>
      <c r="E5801" s="3" t="s">
        <v>453</v>
      </c>
      <c r="F5801" s="3" t="str">
        <f t="shared" si="90"/>
        <v>Retail</v>
      </c>
      <c r="G5801" s="3">
        <v>5</v>
      </c>
      <c r="H5801" s="57"/>
    </row>
    <row r="5802" spans="1:8">
      <c r="A5802" s="57"/>
      <c r="B5802" s="57"/>
      <c r="C5802" s="176">
        <v>41983.474300000002</v>
      </c>
      <c r="D5802" s="3" t="s">
        <v>445</v>
      </c>
      <c r="E5802" s="3" t="s">
        <v>6</v>
      </c>
      <c r="F5802" s="3" t="str">
        <f t="shared" si="90"/>
        <v>Wholesale</v>
      </c>
      <c r="G5802" s="3">
        <v>55</v>
      </c>
      <c r="H5802" s="57"/>
    </row>
    <row r="5803" spans="1:8">
      <c r="A5803" s="57"/>
      <c r="B5803" s="57"/>
      <c r="C5803" s="176">
        <v>42237.563900000001</v>
      </c>
      <c r="D5803" s="3" t="s">
        <v>445</v>
      </c>
      <c r="E5803" s="3" t="s">
        <v>6</v>
      </c>
      <c r="F5803" s="3" t="str">
        <f t="shared" si="90"/>
        <v>Wholesale</v>
      </c>
      <c r="G5803" s="3">
        <v>33</v>
      </c>
      <c r="H5803" s="57"/>
    </row>
    <row r="5804" spans="1:8">
      <c r="A5804" s="57"/>
      <c r="B5804" s="57"/>
      <c r="C5804" s="176">
        <v>41979.5118</v>
      </c>
      <c r="D5804" s="3" t="s">
        <v>447</v>
      </c>
      <c r="E5804" s="3" t="s">
        <v>10</v>
      </c>
      <c r="F5804" s="3" t="str">
        <f t="shared" si="90"/>
        <v>Retail</v>
      </c>
      <c r="G5804" s="3">
        <v>4</v>
      </c>
      <c r="H5804" s="57"/>
    </row>
    <row r="5805" spans="1:8">
      <c r="A5805" s="57"/>
      <c r="B5805" s="57"/>
      <c r="C5805" s="176">
        <v>41981.439599999998</v>
      </c>
      <c r="D5805" s="3" t="s">
        <v>447</v>
      </c>
      <c r="E5805" s="3" t="s">
        <v>112</v>
      </c>
      <c r="F5805" s="3" t="str">
        <f t="shared" si="90"/>
        <v>Retail</v>
      </c>
      <c r="G5805" s="3">
        <v>1</v>
      </c>
      <c r="H5805" s="57"/>
    </row>
    <row r="5806" spans="1:8">
      <c r="A5806" s="57"/>
      <c r="B5806" s="57"/>
      <c r="C5806" s="176">
        <v>41983.535400000001</v>
      </c>
      <c r="D5806" s="3" t="s">
        <v>445</v>
      </c>
      <c r="E5806" s="3" t="s">
        <v>450</v>
      </c>
      <c r="F5806" s="3" t="str">
        <f t="shared" si="90"/>
        <v>Wholesale</v>
      </c>
      <c r="G5806" s="3">
        <v>72</v>
      </c>
      <c r="H5806" s="57"/>
    </row>
    <row r="5807" spans="1:8">
      <c r="A5807" s="57"/>
      <c r="B5807" s="57"/>
      <c r="C5807" s="176">
        <v>42208.505599999997</v>
      </c>
      <c r="D5807" s="3" t="s">
        <v>445</v>
      </c>
      <c r="E5807" s="3" t="s">
        <v>451</v>
      </c>
      <c r="F5807" s="3" t="str">
        <f t="shared" si="90"/>
        <v>Retail</v>
      </c>
      <c r="G5807" s="3">
        <v>2</v>
      </c>
      <c r="H5807" s="57"/>
    </row>
    <row r="5808" spans="1:8">
      <c r="A5808" s="57"/>
      <c r="B5808" s="57"/>
      <c r="C5808" s="176">
        <v>42020.497900000002</v>
      </c>
      <c r="D5808" s="3" t="s">
        <v>446</v>
      </c>
      <c r="E5808" s="3" t="s">
        <v>7</v>
      </c>
      <c r="F5808" s="3" t="str">
        <f t="shared" si="90"/>
        <v>Retail</v>
      </c>
      <c r="G5808" s="3">
        <v>4</v>
      </c>
      <c r="H5808" s="57"/>
    </row>
    <row r="5809" spans="1:8">
      <c r="A5809" s="57"/>
      <c r="B5809" s="57"/>
      <c r="C5809" s="176">
        <v>42240.698600000003</v>
      </c>
      <c r="D5809" s="3" t="s">
        <v>447</v>
      </c>
      <c r="E5809" s="3" t="s">
        <v>456</v>
      </c>
      <c r="F5809" s="3" t="str">
        <f t="shared" si="90"/>
        <v>Wholesale</v>
      </c>
      <c r="G5809" s="3">
        <v>38</v>
      </c>
      <c r="H5809" s="57"/>
    </row>
    <row r="5810" spans="1:8">
      <c r="A5810" s="57"/>
      <c r="B5810" s="57"/>
      <c r="C5810" s="176">
        <v>42268.543799999999</v>
      </c>
      <c r="D5810" s="3" t="s">
        <v>445</v>
      </c>
      <c r="E5810" s="3" t="s">
        <v>10</v>
      </c>
      <c r="F5810" s="3" t="str">
        <f t="shared" si="90"/>
        <v>Wholesale</v>
      </c>
      <c r="G5810" s="3">
        <v>32</v>
      </c>
      <c r="H5810" s="57"/>
    </row>
    <row r="5811" spans="1:8">
      <c r="A5811" s="57"/>
      <c r="B5811" s="57"/>
      <c r="C5811" s="176">
        <v>42242.162499999999</v>
      </c>
      <c r="D5811" s="3" t="s">
        <v>445</v>
      </c>
      <c r="E5811" s="3" t="s">
        <v>312</v>
      </c>
      <c r="F5811" s="3" t="str">
        <f t="shared" si="90"/>
        <v>Retail</v>
      </c>
      <c r="G5811" s="3">
        <v>1</v>
      </c>
      <c r="H5811" s="57"/>
    </row>
    <row r="5812" spans="1:8">
      <c r="A5812" s="57"/>
      <c r="B5812" s="57"/>
      <c r="C5812" s="176">
        <v>41985.536099999998</v>
      </c>
      <c r="D5812" s="3" t="s">
        <v>445</v>
      </c>
      <c r="E5812" s="3" t="s">
        <v>8</v>
      </c>
      <c r="F5812" s="3" t="str">
        <f t="shared" si="90"/>
        <v>Wholesale</v>
      </c>
      <c r="G5812" s="3">
        <v>55</v>
      </c>
      <c r="H5812" s="57"/>
    </row>
    <row r="5813" spans="1:8">
      <c r="A5813" s="57"/>
      <c r="B5813" s="57"/>
      <c r="C5813" s="176">
        <v>42360.470800000003</v>
      </c>
      <c r="D5813" s="3" t="s">
        <v>449</v>
      </c>
      <c r="E5813" s="3" t="s">
        <v>10</v>
      </c>
      <c r="F5813" s="3" t="str">
        <f t="shared" si="90"/>
        <v>Wholesale</v>
      </c>
      <c r="G5813" s="3">
        <v>51</v>
      </c>
      <c r="H5813" s="57"/>
    </row>
    <row r="5814" spans="1:8">
      <c r="A5814" s="57"/>
      <c r="B5814" s="57"/>
      <c r="C5814" s="176">
        <v>42360.1535</v>
      </c>
      <c r="D5814" s="3" t="s">
        <v>449</v>
      </c>
      <c r="E5814" s="3" t="s">
        <v>112</v>
      </c>
      <c r="F5814" s="3" t="str">
        <f t="shared" si="90"/>
        <v>Retail</v>
      </c>
      <c r="G5814" s="3">
        <v>3</v>
      </c>
      <c r="H5814" s="57"/>
    </row>
    <row r="5815" spans="1:8">
      <c r="A5815" s="57"/>
      <c r="B5815" s="57"/>
      <c r="C5815" s="176">
        <v>42149.152800000003</v>
      </c>
      <c r="D5815" s="3" t="s">
        <v>449</v>
      </c>
      <c r="E5815" s="3" t="s">
        <v>461</v>
      </c>
      <c r="F5815" s="3" t="str">
        <f t="shared" si="90"/>
        <v>Wholesale</v>
      </c>
      <c r="G5815" s="3">
        <v>68</v>
      </c>
      <c r="H5815" s="57"/>
    </row>
    <row r="5816" spans="1:8">
      <c r="A5816" s="57"/>
      <c r="B5816" s="57"/>
      <c r="C5816" s="176">
        <v>41984.006300000001</v>
      </c>
      <c r="D5816" s="3" t="s">
        <v>445</v>
      </c>
      <c r="E5816" s="3" t="s">
        <v>112</v>
      </c>
      <c r="F5816" s="3" t="str">
        <f t="shared" si="90"/>
        <v>Retail</v>
      </c>
      <c r="G5816" s="3">
        <v>2</v>
      </c>
      <c r="H5816" s="57"/>
    </row>
    <row r="5817" spans="1:8">
      <c r="A5817" s="57"/>
      <c r="B5817" s="57"/>
      <c r="C5817" s="176">
        <v>41984.7431</v>
      </c>
      <c r="D5817" s="3" t="s">
        <v>447</v>
      </c>
      <c r="E5817" s="3" t="s">
        <v>6</v>
      </c>
      <c r="F5817" s="3" t="str">
        <f t="shared" si="90"/>
        <v>Wholesale</v>
      </c>
      <c r="G5817" s="3">
        <v>28</v>
      </c>
      <c r="H5817" s="57"/>
    </row>
    <row r="5818" spans="1:8">
      <c r="A5818" s="57"/>
      <c r="B5818" s="57"/>
      <c r="C5818" s="176">
        <v>42290.161800000002</v>
      </c>
      <c r="D5818" s="3" t="s">
        <v>447</v>
      </c>
      <c r="E5818" s="3" t="s">
        <v>6</v>
      </c>
      <c r="F5818" s="3" t="str">
        <f t="shared" si="90"/>
        <v>Wholesale</v>
      </c>
      <c r="G5818" s="3">
        <v>27</v>
      </c>
      <c r="H5818" s="57"/>
    </row>
    <row r="5819" spans="1:8">
      <c r="A5819" s="57"/>
      <c r="B5819" s="57"/>
      <c r="C5819" s="176">
        <v>42188.632599999997</v>
      </c>
      <c r="D5819" s="3" t="s">
        <v>449</v>
      </c>
      <c r="E5819" s="3" t="s">
        <v>10</v>
      </c>
      <c r="F5819" s="3" t="str">
        <f t="shared" si="90"/>
        <v>Retail</v>
      </c>
      <c r="G5819" s="3">
        <v>2</v>
      </c>
      <c r="H5819" s="57"/>
    </row>
    <row r="5820" spans="1:8">
      <c r="A5820" s="57"/>
      <c r="B5820" s="57"/>
      <c r="C5820" s="176">
        <v>42110.477800000001</v>
      </c>
      <c r="D5820" s="3" t="s">
        <v>447</v>
      </c>
      <c r="E5820" s="3" t="s">
        <v>6</v>
      </c>
      <c r="F5820" s="3" t="str">
        <f t="shared" si="90"/>
        <v>Retail</v>
      </c>
      <c r="G5820" s="3">
        <v>1</v>
      </c>
      <c r="H5820" s="57"/>
    </row>
    <row r="5821" spans="1:8">
      <c r="A5821" s="57"/>
      <c r="B5821" s="57"/>
      <c r="C5821" s="176">
        <v>42234.1299</v>
      </c>
      <c r="D5821" s="3" t="s">
        <v>445</v>
      </c>
      <c r="E5821" s="3" t="s">
        <v>453</v>
      </c>
      <c r="F5821" s="3" t="str">
        <f t="shared" si="90"/>
        <v>Retail</v>
      </c>
      <c r="G5821" s="3">
        <v>1</v>
      </c>
      <c r="H5821" s="57"/>
    </row>
    <row r="5822" spans="1:8">
      <c r="A5822" s="57"/>
      <c r="B5822" s="57"/>
      <c r="C5822" s="176">
        <v>42178.768100000001</v>
      </c>
      <c r="D5822" s="3" t="s">
        <v>445</v>
      </c>
      <c r="E5822" s="3" t="s">
        <v>453</v>
      </c>
      <c r="F5822" s="3" t="str">
        <f t="shared" si="90"/>
        <v>Retail</v>
      </c>
      <c r="G5822" s="3">
        <v>5</v>
      </c>
      <c r="H5822" s="57"/>
    </row>
    <row r="5823" spans="1:8">
      <c r="A5823" s="57"/>
      <c r="B5823" s="57"/>
      <c r="C5823" s="176">
        <v>42353.407599999999</v>
      </c>
      <c r="D5823" s="3" t="s">
        <v>445</v>
      </c>
      <c r="E5823" s="3" t="s">
        <v>6</v>
      </c>
      <c r="F5823" s="3" t="str">
        <f t="shared" si="90"/>
        <v>Retail</v>
      </c>
      <c r="G5823" s="3">
        <v>8</v>
      </c>
      <c r="H5823" s="57"/>
    </row>
    <row r="5824" spans="1:8">
      <c r="A5824" s="57"/>
      <c r="B5824" s="57"/>
      <c r="C5824" s="176">
        <v>41985.4951</v>
      </c>
      <c r="D5824" s="3" t="s">
        <v>446</v>
      </c>
      <c r="E5824" s="3" t="s">
        <v>453</v>
      </c>
      <c r="F5824" s="3" t="str">
        <f t="shared" si="90"/>
        <v>Retail</v>
      </c>
      <c r="G5824" s="3">
        <v>3</v>
      </c>
      <c r="H5824" s="57"/>
    </row>
    <row r="5825" spans="1:8">
      <c r="A5825" s="57"/>
      <c r="B5825" s="57"/>
      <c r="C5825" s="176">
        <v>41984.7382</v>
      </c>
      <c r="D5825" s="3" t="s">
        <v>446</v>
      </c>
      <c r="E5825" s="3" t="s">
        <v>460</v>
      </c>
      <c r="F5825" s="3" t="str">
        <f t="shared" si="90"/>
        <v>Retail</v>
      </c>
      <c r="G5825" s="3">
        <v>8</v>
      </c>
      <c r="H5825" s="57"/>
    </row>
    <row r="5826" spans="1:8">
      <c r="A5826" s="57"/>
      <c r="B5826" s="57"/>
      <c r="C5826" s="176">
        <v>42235.159</v>
      </c>
      <c r="D5826" s="3" t="s">
        <v>446</v>
      </c>
      <c r="E5826" s="3" t="s">
        <v>458</v>
      </c>
      <c r="F5826" s="3" t="str">
        <f t="shared" si="90"/>
        <v>Wholesale</v>
      </c>
      <c r="G5826" s="3">
        <v>63</v>
      </c>
      <c r="H5826" s="57"/>
    </row>
    <row r="5827" spans="1:8">
      <c r="A5827" s="57"/>
      <c r="B5827" s="57"/>
      <c r="C5827" s="176">
        <v>42119.552100000001</v>
      </c>
      <c r="D5827" s="3" t="s">
        <v>445</v>
      </c>
      <c r="E5827" s="3" t="s">
        <v>114</v>
      </c>
      <c r="F5827" s="3" t="str">
        <f t="shared" si="90"/>
        <v>Retail</v>
      </c>
      <c r="G5827" s="3">
        <v>8</v>
      </c>
      <c r="H5827" s="57"/>
    </row>
    <row r="5828" spans="1:8">
      <c r="A5828" s="57"/>
      <c r="B5828" s="57"/>
      <c r="C5828" s="176">
        <v>42333.727800000001</v>
      </c>
      <c r="D5828" s="3" t="s">
        <v>445</v>
      </c>
      <c r="E5828" s="3" t="s">
        <v>452</v>
      </c>
      <c r="F5828" s="3" t="str">
        <f t="shared" si="90"/>
        <v>Wholesale</v>
      </c>
      <c r="G5828" s="3">
        <v>38</v>
      </c>
      <c r="H5828" s="57"/>
    </row>
    <row r="5829" spans="1:8">
      <c r="A5829" s="57"/>
      <c r="B5829" s="57"/>
      <c r="C5829" s="176">
        <v>42126.115299999998</v>
      </c>
      <c r="D5829" s="3" t="s">
        <v>445</v>
      </c>
      <c r="E5829" s="3" t="s">
        <v>453</v>
      </c>
      <c r="F5829" s="3" t="str">
        <f t="shared" si="90"/>
        <v>Retail</v>
      </c>
      <c r="G5829" s="3">
        <v>1</v>
      </c>
      <c r="H5829" s="57"/>
    </row>
    <row r="5830" spans="1:8">
      <c r="A5830" s="57"/>
      <c r="B5830" s="57"/>
      <c r="C5830" s="176">
        <v>42332.475700000003</v>
      </c>
      <c r="D5830" s="3" t="s">
        <v>445</v>
      </c>
      <c r="E5830" s="3" t="s">
        <v>453</v>
      </c>
      <c r="F5830" s="3" t="str">
        <f t="shared" si="90"/>
        <v>Retail</v>
      </c>
      <c r="G5830" s="3">
        <v>4</v>
      </c>
      <c r="H5830" s="57"/>
    </row>
    <row r="5831" spans="1:8">
      <c r="A5831" s="57"/>
      <c r="B5831" s="57"/>
      <c r="C5831" s="176">
        <v>42335.508999999998</v>
      </c>
      <c r="D5831" s="3" t="s">
        <v>446</v>
      </c>
      <c r="E5831" s="3" t="s">
        <v>112</v>
      </c>
      <c r="F5831" s="3" t="str">
        <f t="shared" si="90"/>
        <v>Wholesale</v>
      </c>
      <c r="G5831" s="3">
        <v>59</v>
      </c>
      <c r="H5831" s="57"/>
    </row>
    <row r="5832" spans="1:8">
      <c r="A5832" s="57"/>
      <c r="B5832" s="57"/>
      <c r="C5832" s="176">
        <v>42341.321499999998</v>
      </c>
      <c r="D5832" s="3" t="s">
        <v>447</v>
      </c>
      <c r="E5832" s="3" t="s">
        <v>453</v>
      </c>
      <c r="F5832" s="3" t="str">
        <f t="shared" si="90"/>
        <v>Retail</v>
      </c>
      <c r="G5832" s="3">
        <v>2</v>
      </c>
      <c r="H5832" s="57"/>
    </row>
    <row r="5833" spans="1:8">
      <c r="A5833" s="57"/>
      <c r="B5833" s="57"/>
      <c r="C5833" s="176">
        <v>42359.0507</v>
      </c>
      <c r="D5833" s="3" t="s">
        <v>445</v>
      </c>
      <c r="E5833" s="3" t="s">
        <v>312</v>
      </c>
      <c r="F5833" s="3" t="str">
        <f t="shared" si="90"/>
        <v>Retail</v>
      </c>
      <c r="G5833" s="3">
        <v>8</v>
      </c>
      <c r="H5833" s="57"/>
    </row>
    <row r="5834" spans="1:8">
      <c r="A5834" s="57"/>
      <c r="B5834" s="57"/>
      <c r="C5834" s="176">
        <v>42339.472199999997</v>
      </c>
      <c r="D5834" s="3" t="s">
        <v>445</v>
      </c>
      <c r="E5834" s="3" t="s">
        <v>450</v>
      </c>
      <c r="F5834" s="3" t="str">
        <f t="shared" ref="F5834:F5897" si="91">IF(G5834&lt;10,"Retail","Wholesale")</f>
        <v>Retail</v>
      </c>
      <c r="G5834" s="3">
        <v>3</v>
      </c>
      <c r="H5834" s="57"/>
    </row>
    <row r="5835" spans="1:8">
      <c r="A5835" s="57"/>
      <c r="B5835" s="57"/>
      <c r="C5835" s="176">
        <v>42137.55</v>
      </c>
      <c r="D5835" s="3" t="s">
        <v>447</v>
      </c>
      <c r="E5835" s="3" t="s">
        <v>9</v>
      </c>
      <c r="F5835" s="3" t="str">
        <f t="shared" si="91"/>
        <v>Wholesale</v>
      </c>
      <c r="G5835" s="3">
        <v>38</v>
      </c>
      <c r="H5835" s="57"/>
    </row>
    <row r="5836" spans="1:8">
      <c r="A5836" s="57"/>
      <c r="B5836" s="57"/>
      <c r="C5836" s="176">
        <v>42290.745799999997</v>
      </c>
      <c r="D5836" s="3" t="s">
        <v>445</v>
      </c>
      <c r="E5836" s="3" t="s">
        <v>458</v>
      </c>
      <c r="F5836" s="3" t="str">
        <f t="shared" si="91"/>
        <v>Wholesale</v>
      </c>
      <c r="G5836" s="3">
        <v>54</v>
      </c>
      <c r="H5836" s="57"/>
    </row>
    <row r="5837" spans="1:8">
      <c r="A5837" s="57"/>
      <c r="B5837" s="57"/>
      <c r="C5837" s="176">
        <v>41981.749300000003</v>
      </c>
      <c r="D5837" s="3" t="s">
        <v>445</v>
      </c>
      <c r="E5837" s="3" t="s">
        <v>114</v>
      </c>
      <c r="F5837" s="3" t="str">
        <f t="shared" si="91"/>
        <v>Retail</v>
      </c>
      <c r="G5837" s="3">
        <v>1</v>
      </c>
      <c r="H5837" s="57"/>
    </row>
    <row r="5838" spans="1:8">
      <c r="A5838" s="57"/>
      <c r="B5838" s="57"/>
      <c r="C5838" s="176">
        <v>42124.321499999998</v>
      </c>
      <c r="D5838" s="3" t="s">
        <v>446</v>
      </c>
      <c r="E5838" s="3" t="s">
        <v>8</v>
      </c>
      <c r="F5838" s="3" t="str">
        <f t="shared" si="91"/>
        <v>Retail</v>
      </c>
      <c r="G5838" s="3">
        <v>1</v>
      </c>
      <c r="H5838" s="57"/>
    </row>
    <row r="5839" spans="1:8">
      <c r="A5839" s="57"/>
      <c r="B5839" s="57"/>
      <c r="C5839" s="176">
        <v>42340.719400000002</v>
      </c>
      <c r="D5839" s="3" t="s">
        <v>449</v>
      </c>
      <c r="E5839" s="3" t="s">
        <v>10</v>
      </c>
      <c r="F5839" s="3" t="str">
        <f t="shared" si="91"/>
        <v>Wholesale</v>
      </c>
      <c r="G5839" s="3">
        <v>62</v>
      </c>
      <c r="H5839" s="57"/>
    </row>
    <row r="5840" spans="1:8">
      <c r="A5840" s="57"/>
      <c r="B5840" s="57"/>
      <c r="C5840" s="176">
        <v>41982.510399999999</v>
      </c>
      <c r="D5840" s="3" t="s">
        <v>446</v>
      </c>
      <c r="E5840" s="3" t="s">
        <v>453</v>
      </c>
      <c r="F5840" s="3" t="str">
        <f t="shared" si="91"/>
        <v>Retail</v>
      </c>
      <c r="G5840" s="3">
        <v>3</v>
      </c>
      <c r="H5840" s="57"/>
    </row>
    <row r="5841" spans="1:8">
      <c r="A5841" s="57"/>
      <c r="B5841" s="57"/>
      <c r="C5841" s="176">
        <v>42139.475700000003</v>
      </c>
      <c r="D5841" s="3" t="s">
        <v>445</v>
      </c>
      <c r="E5841" s="3" t="s">
        <v>448</v>
      </c>
      <c r="F5841" s="3" t="str">
        <f t="shared" si="91"/>
        <v>Retail</v>
      </c>
      <c r="G5841" s="3">
        <v>2</v>
      </c>
      <c r="H5841" s="57"/>
    </row>
    <row r="5842" spans="1:8">
      <c r="A5842" s="57"/>
      <c r="B5842" s="57"/>
      <c r="C5842" s="176">
        <v>42342.490299999998</v>
      </c>
      <c r="D5842" s="3" t="s">
        <v>445</v>
      </c>
      <c r="E5842" s="3" t="s">
        <v>448</v>
      </c>
      <c r="F5842" s="3" t="str">
        <f t="shared" si="91"/>
        <v>Retail</v>
      </c>
      <c r="G5842" s="3">
        <v>5</v>
      </c>
      <c r="H5842" s="57"/>
    </row>
    <row r="5843" spans="1:8">
      <c r="A5843" s="57"/>
      <c r="B5843" s="57"/>
      <c r="C5843" s="176">
        <v>42357.152099999999</v>
      </c>
      <c r="D5843" s="3" t="s">
        <v>446</v>
      </c>
      <c r="E5843" s="3" t="s">
        <v>461</v>
      </c>
      <c r="F5843" s="3" t="str">
        <f t="shared" si="91"/>
        <v>Wholesale</v>
      </c>
      <c r="G5843" s="3">
        <v>15</v>
      </c>
      <c r="H5843" s="57"/>
    </row>
    <row r="5844" spans="1:8">
      <c r="A5844" s="57"/>
      <c r="B5844" s="57"/>
      <c r="C5844" s="176">
        <v>42213.797899999998</v>
      </c>
      <c r="D5844" s="3" t="s">
        <v>446</v>
      </c>
      <c r="E5844" s="3" t="s">
        <v>452</v>
      </c>
      <c r="F5844" s="3" t="str">
        <f t="shared" si="91"/>
        <v>Wholesale</v>
      </c>
      <c r="G5844" s="3">
        <v>37</v>
      </c>
      <c r="H5844" s="57"/>
    </row>
    <row r="5845" spans="1:8">
      <c r="A5845" s="57"/>
      <c r="B5845" s="57"/>
      <c r="C5845" s="176">
        <v>42020.521500000003</v>
      </c>
      <c r="D5845" s="3" t="s">
        <v>449</v>
      </c>
      <c r="E5845" s="3" t="s">
        <v>10</v>
      </c>
      <c r="F5845" s="3" t="str">
        <f t="shared" si="91"/>
        <v>Wholesale</v>
      </c>
      <c r="G5845" s="3">
        <v>29</v>
      </c>
      <c r="H5845" s="57"/>
    </row>
    <row r="5846" spans="1:8">
      <c r="A5846" s="57"/>
      <c r="B5846" s="57"/>
      <c r="C5846" s="176">
        <v>42231.486799999999</v>
      </c>
      <c r="D5846" s="3" t="s">
        <v>445</v>
      </c>
      <c r="E5846" s="3" t="s">
        <v>8</v>
      </c>
      <c r="F5846" s="3" t="str">
        <f t="shared" si="91"/>
        <v>Retail</v>
      </c>
      <c r="G5846" s="3">
        <v>5</v>
      </c>
      <c r="H5846" s="57"/>
    </row>
    <row r="5847" spans="1:8">
      <c r="A5847" s="57"/>
      <c r="B5847" s="57"/>
      <c r="C5847" s="176">
        <v>42235.7042</v>
      </c>
      <c r="D5847" s="3" t="s">
        <v>447</v>
      </c>
      <c r="E5847" s="3" t="s">
        <v>10</v>
      </c>
      <c r="F5847" s="3" t="str">
        <f t="shared" si="91"/>
        <v>Retail</v>
      </c>
      <c r="G5847" s="3">
        <v>1</v>
      </c>
      <c r="H5847" s="57"/>
    </row>
    <row r="5848" spans="1:8">
      <c r="A5848" s="57"/>
      <c r="B5848" s="57"/>
      <c r="C5848" s="176">
        <v>42341.522199999999</v>
      </c>
      <c r="D5848" s="3" t="s">
        <v>447</v>
      </c>
      <c r="E5848" s="3" t="s">
        <v>452</v>
      </c>
      <c r="F5848" s="3" t="str">
        <f t="shared" si="91"/>
        <v>Wholesale</v>
      </c>
      <c r="G5848" s="3">
        <v>41</v>
      </c>
      <c r="H5848" s="57"/>
    </row>
    <row r="5849" spans="1:8">
      <c r="A5849" s="57"/>
      <c r="B5849" s="57"/>
      <c r="C5849" s="176">
        <v>42245.532599999999</v>
      </c>
      <c r="D5849" s="3" t="s">
        <v>445</v>
      </c>
      <c r="E5849" s="3" t="s">
        <v>114</v>
      </c>
      <c r="F5849" s="3" t="str">
        <f t="shared" si="91"/>
        <v>Retail</v>
      </c>
      <c r="G5849" s="3">
        <v>5</v>
      </c>
      <c r="H5849" s="57"/>
    </row>
    <row r="5850" spans="1:8">
      <c r="A5850" s="57"/>
      <c r="B5850" s="57"/>
      <c r="C5850" s="176">
        <v>42230.788200000003</v>
      </c>
      <c r="D5850" s="3" t="s">
        <v>446</v>
      </c>
      <c r="E5850" s="3" t="s">
        <v>10</v>
      </c>
      <c r="F5850" s="3" t="str">
        <f t="shared" si="91"/>
        <v>Retail</v>
      </c>
      <c r="G5850" s="3">
        <v>2</v>
      </c>
      <c r="H5850" s="57"/>
    </row>
    <row r="5851" spans="1:8">
      <c r="A5851" s="57"/>
      <c r="B5851" s="57"/>
      <c r="C5851" s="176">
        <v>42314.193099999997</v>
      </c>
      <c r="D5851" s="3" t="s">
        <v>447</v>
      </c>
      <c r="E5851" s="3" t="s">
        <v>459</v>
      </c>
      <c r="F5851" s="3" t="str">
        <f t="shared" si="91"/>
        <v>Retail</v>
      </c>
      <c r="G5851" s="3">
        <v>3</v>
      </c>
      <c r="H5851" s="57"/>
    </row>
    <row r="5852" spans="1:8">
      <c r="A5852" s="57"/>
      <c r="B5852" s="57"/>
      <c r="C5852" s="176">
        <v>42163.547200000001</v>
      </c>
      <c r="D5852" s="3" t="s">
        <v>449</v>
      </c>
      <c r="E5852" s="3" t="s">
        <v>454</v>
      </c>
      <c r="F5852" s="3" t="str">
        <f t="shared" si="91"/>
        <v>Retail</v>
      </c>
      <c r="G5852" s="3">
        <v>5</v>
      </c>
      <c r="H5852" s="57"/>
    </row>
    <row r="5853" spans="1:8">
      <c r="A5853" s="57"/>
      <c r="B5853" s="57"/>
      <c r="C5853" s="176">
        <v>41986.458299999998</v>
      </c>
      <c r="D5853" s="3" t="s">
        <v>446</v>
      </c>
      <c r="E5853" s="3" t="s">
        <v>450</v>
      </c>
      <c r="F5853" s="3" t="str">
        <f t="shared" si="91"/>
        <v>Retail</v>
      </c>
      <c r="G5853" s="3">
        <v>2</v>
      </c>
      <c r="H5853" s="57"/>
    </row>
    <row r="5854" spans="1:8">
      <c r="A5854" s="57"/>
      <c r="B5854" s="57"/>
      <c r="C5854" s="176">
        <v>41982.463199999998</v>
      </c>
      <c r="D5854" s="3" t="s">
        <v>445</v>
      </c>
      <c r="E5854" s="3" t="s">
        <v>448</v>
      </c>
      <c r="F5854" s="3" t="str">
        <f t="shared" si="91"/>
        <v>Retail</v>
      </c>
      <c r="G5854" s="3">
        <v>1</v>
      </c>
      <c r="H5854" s="57"/>
    </row>
    <row r="5855" spans="1:8">
      <c r="A5855" s="57"/>
      <c r="B5855" s="57"/>
      <c r="C5855" s="176">
        <v>42345.829899999997</v>
      </c>
      <c r="D5855" s="3" t="s">
        <v>445</v>
      </c>
      <c r="E5855" s="3" t="s">
        <v>114</v>
      </c>
      <c r="F5855" s="3" t="str">
        <f t="shared" si="91"/>
        <v>Retail</v>
      </c>
      <c r="G5855" s="3">
        <v>3</v>
      </c>
      <c r="H5855" s="57"/>
    </row>
    <row r="5856" spans="1:8">
      <c r="A5856" s="57"/>
      <c r="B5856" s="57"/>
      <c r="C5856" s="176">
        <v>41980.463900000002</v>
      </c>
      <c r="D5856" s="3" t="s">
        <v>445</v>
      </c>
      <c r="E5856" s="3" t="s">
        <v>448</v>
      </c>
      <c r="F5856" s="3" t="str">
        <f t="shared" si="91"/>
        <v>Retail</v>
      </c>
      <c r="G5856" s="3">
        <v>4</v>
      </c>
      <c r="H5856" s="57"/>
    </row>
    <row r="5857" spans="1:8">
      <c r="A5857" s="57"/>
      <c r="B5857" s="57"/>
      <c r="C5857" s="176">
        <v>42223.097900000001</v>
      </c>
      <c r="D5857" s="3" t="s">
        <v>447</v>
      </c>
      <c r="E5857" s="3" t="s">
        <v>453</v>
      </c>
      <c r="F5857" s="3" t="str">
        <f t="shared" si="91"/>
        <v>Wholesale</v>
      </c>
      <c r="G5857" s="3">
        <v>36</v>
      </c>
      <c r="H5857" s="57"/>
    </row>
    <row r="5858" spans="1:8">
      <c r="A5858" s="57"/>
      <c r="B5858" s="57"/>
      <c r="C5858" s="176">
        <v>41984.107600000003</v>
      </c>
      <c r="D5858" s="3" t="s">
        <v>446</v>
      </c>
      <c r="E5858" s="3" t="s">
        <v>453</v>
      </c>
      <c r="F5858" s="3" t="str">
        <f t="shared" si="91"/>
        <v>Retail</v>
      </c>
      <c r="G5858" s="3">
        <v>9</v>
      </c>
      <c r="H5858" s="57"/>
    </row>
    <row r="5859" spans="1:8">
      <c r="A5859" s="57"/>
      <c r="B5859" s="57"/>
      <c r="C5859" s="176">
        <v>42356.764600000002</v>
      </c>
      <c r="D5859" s="3" t="s">
        <v>445</v>
      </c>
      <c r="E5859" s="3" t="s">
        <v>453</v>
      </c>
      <c r="F5859" s="3" t="str">
        <f t="shared" si="91"/>
        <v>Wholesale</v>
      </c>
      <c r="G5859" s="3">
        <v>34</v>
      </c>
      <c r="H5859" s="57"/>
    </row>
    <row r="5860" spans="1:8">
      <c r="A5860" s="57"/>
      <c r="B5860" s="57"/>
      <c r="C5860" s="176">
        <v>42336.700700000001</v>
      </c>
      <c r="D5860" s="3" t="s">
        <v>446</v>
      </c>
      <c r="E5860" s="3" t="s">
        <v>6</v>
      </c>
      <c r="F5860" s="3" t="str">
        <f t="shared" si="91"/>
        <v>Wholesale</v>
      </c>
      <c r="G5860" s="3">
        <v>40</v>
      </c>
      <c r="H5860" s="57"/>
    </row>
    <row r="5861" spans="1:8">
      <c r="A5861" s="57"/>
      <c r="B5861" s="57"/>
      <c r="C5861" s="176">
        <v>42362.177799999998</v>
      </c>
      <c r="D5861" s="3" t="s">
        <v>445</v>
      </c>
      <c r="E5861" s="3" t="s">
        <v>453</v>
      </c>
      <c r="F5861" s="3" t="str">
        <f t="shared" si="91"/>
        <v>Retail</v>
      </c>
      <c r="G5861" s="3">
        <v>2</v>
      </c>
      <c r="H5861" s="57"/>
    </row>
    <row r="5862" spans="1:8">
      <c r="A5862" s="57"/>
      <c r="B5862" s="57"/>
      <c r="C5862" s="176">
        <v>42097.743799999997</v>
      </c>
      <c r="D5862" s="3" t="s">
        <v>445</v>
      </c>
      <c r="E5862" s="3" t="s">
        <v>114</v>
      </c>
      <c r="F5862" s="3" t="str">
        <f t="shared" si="91"/>
        <v>Retail</v>
      </c>
      <c r="G5862" s="3">
        <v>2</v>
      </c>
      <c r="H5862" s="57"/>
    </row>
    <row r="5863" spans="1:8">
      <c r="A5863" s="57"/>
      <c r="B5863" s="57"/>
      <c r="C5863" s="176">
        <v>42278.1181</v>
      </c>
      <c r="D5863" s="3" t="s">
        <v>445</v>
      </c>
      <c r="E5863" s="3" t="s">
        <v>110</v>
      </c>
      <c r="F5863" s="3" t="str">
        <f t="shared" si="91"/>
        <v>Retail</v>
      </c>
      <c r="G5863" s="3">
        <v>2</v>
      </c>
      <c r="H5863" s="57"/>
    </row>
    <row r="5864" spans="1:8">
      <c r="A5864" s="57"/>
      <c r="B5864" s="57"/>
      <c r="C5864" s="176">
        <v>41981.113899999997</v>
      </c>
      <c r="D5864" s="3" t="s">
        <v>449</v>
      </c>
      <c r="E5864" s="3" t="s">
        <v>452</v>
      </c>
      <c r="F5864" s="3" t="str">
        <f t="shared" si="91"/>
        <v>Retail</v>
      </c>
      <c r="G5864" s="3">
        <v>1</v>
      </c>
      <c r="H5864" s="57"/>
    </row>
    <row r="5865" spans="1:8">
      <c r="A5865" s="57"/>
      <c r="B5865" s="57"/>
      <c r="C5865" s="176">
        <v>42332.754200000003</v>
      </c>
      <c r="D5865" s="3" t="s">
        <v>449</v>
      </c>
      <c r="E5865" s="3" t="s">
        <v>453</v>
      </c>
      <c r="F5865" s="3" t="str">
        <f t="shared" si="91"/>
        <v>Retail</v>
      </c>
      <c r="G5865" s="3">
        <v>7</v>
      </c>
      <c r="H5865" s="57"/>
    </row>
    <row r="5866" spans="1:8">
      <c r="A5866" s="57"/>
      <c r="B5866" s="57"/>
      <c r="C5866" s="176">
        <v>42123.716</v>
      </c>
      <c r="D5866" s="3" t="s">
        <v>445</v>
      </c>
      <c r="E5866" s="3" t="s">
        <v>110</v>
      </c>
      <c r="F5866" s="3" t="str">
        <f t="shared" si="91"/>
        <v>Wholesale</v>
      </c>
      <c r="G5866" s="3">
        <v>34</v>
      </c>
      <c r="H5866" s="57"/>
    </row>
    <row r="5867" spans="1:8">
      <c r="A5867" s="57"/>
      <c r="B5867" s="57"/>
      <c r="C5867" s="176">
        <v>42200.5285</v>
      </c>
      <c r="D5867" s="3" t="s">
        <v>445</v>
      </c>
      <c r="E5867" s="3" t="s">
        <v>8</v>
      </c>
      <c r="F5867" s="3" t="str">
        <f t="shared" si="91"/>
        <v>Wholesale</v>
      </c>
      <c r="G5867" s="3">
        <v>53</v>
      </c>
      <c r="H5867" s="57"/>
    </row>
    <row r="5868" spans="1:8">
      <c r="A5868" s="57"/>
      <c r="B5868" s="57"/>
      <c r="C5868" s="176">
        <v>42354.338900000002</v>
      </c>
      <c r="D5868" s="3" t="s">
        <v>446</v>
      </c>
      <c r="E5868" s="3" t="s">
        <v>10</v>
      </c>
      <c r="F5868" s="3" t="str">
        <f t="shared" si="91"/>
        <v>Retail</v>
      </c>
      <c r="G5868" s="3">
        <v>5</v>
      </c>
      <c r="H5868" s="57"/>
    </row>
    <row r="5869" spans="1:8">
      <c r="A5869" s="57"/>
      <c r="B5869" s="57"/>
      <c r="C5869" s="176">
        <v>41982.515299999999</v>
      </c>
      <c r="D5869" s="3" t="s">
        <v>447</v>
      </c>
      <c r="E5869" s="3" t="s">
        <v>112</v>
      </c>
      <c r="F5869" s="3" t="str">
        <f t="shared" si="91"/>
        <v>Retail</v>
      </c>
      <c r="G5869" s="3">
        <v>1</v>
      </c>
      <c r="H5869" s="57"/>
    </row>
    <row r="5870" spans="1:8">
      <c r="A5870" s="57"/>
      <c r="B5870" s="57"/>
      <c r="C5870" s="176">
        <v>42332.475700000003</v>
      </c>
      <c r="D5870" s="3" t="s">
        <v>446</v>
      </c>
      <c r="E5870" s="3" t="s">
        <v>453</v>
      </c>
      <c r="F5870" s="3" t="str">
        <f t="shared" si="91"/>
        <v>Retail</v>
      </c>
      <c r="G5870" s="3">
        <v>1</v>
      </c>
      <c r="H5870" s="57"/>
    </row>
    <row r="5871" spans="1:8">
      <c r="A5871" s="57"/>
      <c r="B5871" s="57"/>
      <c r="C5871" s="176">
        <v>42066.477800000001</v>
      </c>
      <c r="D5871" s="3" t="s">
        <v>445</v>
      </c>
      <c r="E5871" s="3" t="s">
        <v>453</v>
      </c>
      <c r="F5871" s="3" t="str">
        <f t="shared" si="91"/>
        <v>Wholesale</v>
      </c>
      <c r="G5871" s="3">
        <v>30</v>
      </c>
      <c r="H5871" s="57"/>
    </row>
    <row r="5872" spans="1:8">
      <c r="A5872" s="57"/>
      <c r="B5872" s="57"/>
      <c r="C5872" s="176">
        <v>42128.106299999999</v>
      </c>
      <c r="D5872" s="3" t="s">
        <v>445</v>
      </c>
      <c r="E5872" s="3" t="s">
        <v>112</v>
      </c>
      <c r="F5872" s="3" t="str">
        <f t="shared" si="91"/>
        <v>Wholesale</v>
      </c>
      <c r="G5872" s="3">
        <v>50</v>
      </c>
      <c r="H5872" s="57"/>
    </row>
    <row r="5873" spans="1:8">
      <c r="A5873" s="57"/>
      <c r="B5873" s="57"/>
      <c r="C5873" s="176">
        <v>42318.106299999999</v>
      </c>
      <c r="D5873" s="3" t="s">
        <v>446</v>
      </c>
      <c r="E5873" s="3" t="s">
        <v>8</v>
      </c>
      <c r="F5873" s="3" t="str">
        <f t="shared" si="91"/>
        <v>Retail</v>
      </c>
      <c r="G5873" s="3">
        <v>3</v>
      </c>
      <c r="H5873" s="57"/>
    </row>
    <row r="5874" spans="1:8">
      <c r="A5874" s="57"/>
      <c r="B5874" s="57"/>
      <c r="C5874" s="176">
        <v>42199.554900000003</v>
      </c>
      <c r="D5874" s="3" t="s">
        <v>445</v>
      </c>
      <c r="E5874" s="3" t="s">
        <v>453</v>
      </c>
      <c r="F5874" s="3" t="str">
        <f t="shared" si="91"/>
        <v>Wholesale</v>
      </c>
      <c r="G5874" s="3">
        <v>31</v>
      </c>
      <c r="H5874" s="57"/>
    </row>
    <row r="5875" spans="1:8">
      <c r="A5875" s="57"/>
      <c r="B5875" s="57"/>
      <c r="C5875" s="176">
        <v>42345.163200000003</v>
      </c>
      <c r="D5875" s="3" t="s">
        <v>446</v>
      </c>
      <c r="E5875" s="3" t="s">
        <v>453</v>
      </c>
      <c r="F5875" s="3" t="str">
        <f t="shared" si="91"/>
        <v>Wholesale</v>
      </c>
      <c r="G5875" s="3">
        <v>31</v>
      </c>
      <c r="H5875" s="57"/>
    </row>
    <row r="5876" spans="1:8">
      <c r="A5876" s="57"/>
      <c r="B5876" s="57"/>
      <c r="C5876" s="176">
        <v>42188.213900000002</v>
      </c>
      <c r="D5876" s="3" t="s">
        <v>446</v>
      </c>
      <c r="E5876" s="3" t="s">
        <v>6</v>
      </c>
      <c r="F5876" s="3" t="str">
        <f t="shared" si="91"/>
        <v>Wholesale</v>
      </c>
      <c r="G5876" s="3">
        <v>25</v>
      </c>
      <c r="H5876" s="57"/>
    </row>
    <row r="5877" spans="1:8">
      <c r="A5877" s="57"/>
      <c r="B5877" s="57"/>
      <c r="C5877" s="176">
        <v>42308.474300000002</v>
      </c>
      <c r="D5877" s="3" t="s">
        <v>447</v>
      </c>
      <c r="E5877" s="3" t="s">
        <v>6</v>
      </c>
      <c r="F5877" s="3" t="str">
        <f t="shared" si="91"/>
        <v>Retail</v>
      </c>
      <c r="G5877" s="3">
        <v>4</v>
      </c>
      <c r="H5877" s="57"/>
    </row>
    <row r="5878" spans="1:8">
      <c r="A5878" s="57"/>
      <c r="B5878" s="57"/>
      <c r="C5878" s="176">
        <v>41980.169399999999</v>
      </c>
      <c r="D5878" s="3" t="s">
        <v>447</v>
      </c>
      <c r="E5878" s="3" t="s">
        <v>10</v>
      </c>
      <c r="F5878" s="3" t="str">
        <f t="shared" si="91"/>
        <v>Retail</v>
      </c>
      <c r="G5878" s="3">
        <v>2</v>
      </c>
      <c r="H5878" s="57"/>
    </row>
    <row r="5879" spans="1:8">
      <c r="A5879" s="57"/>
      <c r="B5879" s="57"/>
      <c r="C5879" s="176">
        <v>42336.964599999999</v>
      </c>
      <c r="D5879" s="3" t="s">
        <v>445</v>
      </c>
      <c r="E5879" s="3" t="s">
        <v>10</v>
      </c>
      <c r="F5879" s="3" t="str">
        <f t="shared" si="91"/>
        <v>Retail</v>
      </c>
      <c r="G5879" s="3">
        <v>1</v>
      </c>
      <c r="H5879" s="57"/>
    </row>
    <row r="5880" spans="1:8">
      <c r="A5880" s="57"/>
      <c r="B5880" s="57"/>
      <c r="C5880" s="176">
        <v>42099.505599999997</v>
      </c>
      <c r="D5880" s="3" t="s">
        <v>447</v>
      </c>
      <c r="E5880" s="3" t="s">
        <v>453</v>
      </c>
      <c r="F5880" s="3" t="str">
        <f t="shared" si="91"/>
        <v>Retail</v>
      </c>
      <c r="G5880" s="3">
        <v>3</v>
      </c>
      <c r="H5880" s="57"/>
    </row>
    <row r="5881" spans="1:8">
      <c r="A5881" s="57"/>
      <c r="B5881" s="57"/>
      <c r="C5881" s="176">
        <v>41980.091699999997</v>
      </c>
      <c r="D5881" s="3" t="s">
        <v>445</v>
      </c>
      <c r="E5881" s="3" t="s">
        <v>6</v>
      </c>
      <c r="F5881" s="3" t="str">
        <f t="shared" si="91"/>
        <v>Retail</v>
      </c>
      <c r="G5881" s="3">
        <v>1</v>
      </c>
      <c r="H5881" s="57"/>
    </row>
    <row r="5882" spans="1:8">
      <c r="A5882" s="57"/>
      <c r="B5882" s="57"/>
      <c r="C5882" s="176">
        <v>42285.5285</v>
      </c>
      <c r="D5882" s="3" t="s">
        <v>445</v>
      </c>
      <c r="E5882" s="3" t="s">
        <v>312</v>
      </c>
      <c r="F5882" s="3" t="str">
        <f t="shared" si="91"/>
        <v>Retail</v>
      </c>
      <c r="G5882" s="3">
        <v>2</v>
      </c>
      <c r="H5882" s="57"/>
    </row>
    <row r="5883" spans="1:8">
      <c r="A5883" s="57"/>
      <c r="B5883" s="57"/>
      <c r="C5883" s="176">
        <v>42312.688199999997</v>
      </c>
      <c r="D5883" s="3" t="s">
        <v>446</v>
      </c>
      <c r="E5883" s="3" t="s">
        <v>114</v>
      </c>
      <c r="F5883" s="3" t="str">
        <f t="shared" si="91"/>
        <v>Wholesale</v>
      </c>
      <c r="G5883" s="3">
        <v>31</v>
      </c>
      <c r="H5883" s="57"/>
    </row>
    <row r="5884" spans="1:8">
      <c r="A5884" s="57"/>
      <c r="B5884" s="57"/>
      <c r="C5884" s="176">
        <v>42186.478499999997</v>
      </c>
      <c r="D5884" s="3" t="s">
        <v>446</v>
      </c>
      <c r="E5884" s="3" t="s">
        <v>110</v>
      </c>
      <c r="F5884" s="3" t="str">
        <f t="shared" si="91"/>
        <v>Retail</v>
      </c>
      <c r="G5884" s="3">
        <v>2</v>
      </c>
      <c r="H5884" s="57"/>
    </row>
    <row r="5885" spans="1:8">
      <c r="A5885" s="57"/>
      <c r="B5885" s="57"/>
      <c r="C5885" s="176">
        <v>42158.884700000002</v>
      </c>
      <c r="D5885" s="3" t="s">
        <v>445</v>
      </c>
      <c r="E5885" s="3" t="s">
        <v>453</v>
      </c>
      <c r="F5885" s="3" t="str">
        <f t="shared" si="91"/>
        <v>Wholesale</v>
      </c>
      <c r="G5885" s="3">
        <v>74</v>
      </c>
      <c r="H5885" s="57"/>
    </row>
    <row r="5886" spans="1:8">
      <c r="A5886" s="57"/>
      <c r="B5886" s="57"/>
      <c r="C5886" s="176">
        <v>42343.519399999997</v>
      </c>
      <c r="D5886" s="3" t="s">
        <v>449</v>
      </c>
      <c r="E5886" s="3" t="s">
        <v>453</v>
      </c>
      <c r="F5886" s="3" t="str">
        <f t="shared" si="91"/>
        <v>Retail</v>
      </c>
      <c r="G5886" s="3">
        <v>1</v>
      </c>
      <c r="H5886" s="57"/>
    </row>
    <row r="5887" spans="1:8">
      <c r="A5887" s="57"/>
      <c r="B5887" s="57"/>
      <c r="C5887" s="176">
        <v>42338.804900000003</v>
      </c>
      <c r="D5887" s="3" t="s">
        <v>445</v>
      </c>
      <c r="E5887" s="3" t="s">
        <v>312</v>
      </c>
      <c r="F5887" s="3" t="str">
        <f t="shared" si="91"/>
        <v>Retail</v>
      </c>
      <c r="G5887" s="3">
        <v>2</v>
      </c>
      <c r="H5887" s="57"/>
    </row>
    <row r="5888" spans="1:8">
      <c r="A5888" s="57"/>
      <c r="B5888" s="57"/>
      <c r="C5888" s="176">
        <v>42310.6014</v>
      </c>
      <c r="D5888" s="3" t="s">
        <v>449</v>
      </c>
      <c r="E5888" s="3" t="s">
        <v>112</v>
      </c>
      <c r="F5888" s="3" t="str">
        <f t="shared" si="91"/>
        <v>Retail</v>
      </c>
      <c r="G5888" s="3">
        <v>1</v>
      </c>
      <c r="H5888" s="57"/>
    </row>
    <row r="5889" spans="1:8">
      <c r="A5889" s="57"/>
      <c r="B5889" s="57"/>
      <c r="C5889" s="176">
        <v>42160.499300000003</v>
      </c>
      <c r="D5889" s="3" t="s">
        <v>446</v>
      </c>
      <c r="E5889" s="3" t="s">
        <v>9</v>
      </c>
      <c r="F5889" s="3" t="str">
        <f t="shared" si="91"/>
        <v>Retail</v>
      </c>
      <c r="G5889" s="3">
        <v>9</v>
      </c>
      <c r="H5889" s="57"/>
    </row>
    <row r="5890" spans="1:8">
      <c r="A5890" s="57"/>
      <c r="B5890" s="57"/>
      <c r="C5890" s="176">
        <v>42249.984700000001</v>
      </c>
      <c r="D5890" s="3" t="s">
        <v>449</v>
      </c>
      <c r="E5890" s="3" t="s">
        <v>312</v>
      </c>
      <c r="F5890" s="3" t="str">
        <f t="shared" si="91"/>
        <v>Retail</v>
      </c>
      <c r="G5890" s="3">
        <v>3</v>
      </c>
      <c r="H5890" s="57"/>
    </row>
    <row r="5891" spans="1:8">
      <c r="A5891" s="57"/>
      <c r="B5891" s="57"/>
      <c r="C5891" s="176">
        <v>42201.1</v>
      </c>
      <c r="D5891" s="3" t="s">
        <v>446</v>
      </c>
      <c r="E5891" s="3" t="s">
        <v>312</v>
      </c>
      <c r="F5891" s="3" t="str">
        <f t="shared" si="91"/>
        <v>Retail</v>
      </c>
      <c r="G5891" s="3">
        <v>1</v>
      </c>
      <c r="H5891" s="57"/>
    </row>
    <row r="5892" spans="1:8">
      <c r="A5892" s="57"/>
      <c r="B5892" s="57"/>
      <c r="C5892" s="176">
        <v>42345.574999999997</v>
      </c>
      <c r="D5892" s="3" t="s">
        <v>445</v>
      </c>
      <c r="E5892" s="3" t="s">
        <v>112</v>
      </c>
      <c r="F5892" s="3" t="str">
        <f t="shared" si="91"/>
        <v>Retail</v>
      </c>
      <c r="G5892" s="3">
        <v>2</v>
      </c>
      <c r="H5892" s="57"/>
    </row>
    <row r="5893" spans="1:8">
      <c r="A5893" s="57"/>
      <c r="B5893" s="57"/>
      <c r="C5893" s="176">
        <v>42257.154900000001</v>
      </c>
      <c r="D5893" s="3" t="s">
        <v>447</v>
      </c>
      <c r="E5893" s="3" t="s">
        <v>114</v>
      </c>
      <c r="F5893" s="3" t="str">
        <f t="shared" si="91"/>
        <v>Retail</v>
      </c>
      <c r="G5893" s="3">
        <v>1</v>
      </c>
      <c r="H5893" s="57"/>
    </row>
    <row r="5894" spans="1:8">
      <c r="A5894" s="57"/>
      <c r="B5894" s="57"/>
      <c r="C5894" s="176">
        <v>42250.701399999998</v>
      </c>
      <c r="D5894" s="3" t="s">
        <v>446</v>
      </c>
      <c r="E5894" s="3" t="s">
        <v>450</v>
      </c>
      <c r="F5894" s="3" t="str">
        <f t="shared" si="91"/>
        <v>Retail</v>
      </c>
      <c r="G5894" s="3">
        <v>3</v>
      </c>
      <c r="H5894" s="57"/>
    </row>
    <row r="5895" spans="1:8">
      <c r="A5895" s="57"/>
      <c r="B5895" s="57"/>
      <c r="C5895" s="176">
        <v>42332.5049</v>
      </c>
      <c r="D5895" s="3" t="s">
        <v>445</v>
      </c>
      <c r="E5895" s="3" t="s">
        <v>453</v>
      </c>
      <c r="F5895" s="3" t="str">
        <f t="shared" si="91"/>
        <v>Wholesale</v>
      </c>
      <c r="G5895" s="3">
        <v>29</v>
      </c>
      <c r="H5895" s="57"/>
    </row>
    <row r="5896" spans="1:8">
      <c r="A5896" s="57"/>
      <c r="B5896" s="57"/>
      <c r="C5896" s="176">
        <v>42351.212500000001</v>
      </c>
      <c r="D5896" s="3" t="s">
        <v>449</v>
      </c>
      <c r="E5896" s="3" t="s">
        <v>114</v>
      </c>
      <c r="F5896" s="3" t="str">
        <f t="shared" si="91"/>
        <v>Retail</v>
      </c>
      <c r="G5896" s="3">
        <v>6</v>
      </c>
      <c r="H5896" s="57"/>
    </row>
    <row r="5897" spans="1:8">
      <c r="A5897" s="57"/>
      <c r="B5897" s="57"/>
      <c r="C5897" s="176">
        <v>42195.782599999999</v>
      </c>
      <c r="D5897" s="3" t="s">
        <v>449</v>
      </c>
      <c r="E5897" s="3" t="s">
        <v>461</v>
      </c>
      <c r="F5897" s="3" t="str">
        <f t="shared" si="91"/>
        <v>Wholesale</v>
      </c>
      <c r="G5897" s="3">
        <v>56</v>
      </c>
      <c r="H5897" s="57"/>
    </row>
    <row r="5898" spans="1:8">
      <c r="A5898" s="57"/>
      <c r="B5898" s="57"/>
      <c r="C5898" s="176">
        <v>42186.536800000002</v>
      </c>
      <c r="D5898" s="3" t="s">
        <v>447</v>
      </c>
      <c r="E5898" s="3" t="s">
        <v>453</v>
      </c>
      <c r="F5898" s="3" t="str">
        <f t="shared" ref="F5898:F5961" si="92">IF(G5898&lt;10,"Retail","Wholesale")</f>
        <v>Wholesale</v>
      </c>
      <c r="G5898" s="3">
        <v>113</v>
      </c>
      <c r="H5898" s="57"/>
    </row>
    <row r="5899" spans="1:8">
      <c r="A5899" s="57"/>
      <c r="B5899" s="57"/>
      <c r="C5899" s="176">
        <v>42341.492400000003</v>
      </c>
      <c r="D5899" s="3" t="s">
        <v>447</v>
      </c>
      <c r="E5899" s="3" t="s">
        <v>6</v>
      </c>
      <c r="F5899" s="3" t="str">
        <f t="shared" si="92"/>
        <v>Wholesale</v>
      </c>
      <c r="G5899" s="3">
        <v>25</v>
      </c>
      <c r="H5899" s="57"/>
    </row>
    <row r="5900" spans="1:8">
      <c r="A5900" s="57"/>
      <c r="B5900" s="57"/>
      <c r="C5900" s="176">
        <v>42205.496500000001</v>
      </c>
      <c r="D5900" s="3" t="s">
        <v>449</v>
      </c>
      <c r="E5900" s="3" t="s">
        <v>10</v>
      </c>
      <c r="F5900" s="3" t="str">
        <f t="shared" si="92"/>
        <v>Wholesale</v>
      </c>
      <c r="G5900" s="3">
        <v>35</v>
      </c>
      <c r="H5900" s="57"/>
    </row>
    <row r="5901" spans="1:8">
      <c r="A5901" s="57"/>
      <c r="B5901" s="57"/>
      <c r="C5901" s="176">
        <v>41983.375</v>
      </c>
      <c r="D5901" s="3" t="s">
        <v>445</v>
      </c>
      <c r="E5901" s="3" t="s">
        <v>453</v>
      </c>
      <c r="F5901" s="3" t="str">
        <f t="shared" si="92"/>
        <v>Retail</v>
      </c>
      <c r="G5901" s="3">
        <v>3</v>
      </c>
      <c r="H5901" s="57"/>
    </row>
    <row r="5902" spans="1:8">
      <c r="A5902" s="57"/>
      <c r="B5902" s="57"/>
      <c r="C5902" s="176">
        <v>42359.4882</v>
      </c>
      <c r="D5902" s="3" t="s">
        <v>446</v>
      </c>
      <c r="E5902" s="3" t="s">
        <v>453</v>
      </c>
      <c r="F5902" s="3" t="str">
        <f t="shared" si="92"/>
        <v>Retail</v>
      </c>
      <c r="G5902" s="3">
        <v>2</v>
      </c>
      <c r="H5902" s="57"/>
    </row>
    <row r="5903" spans="1:8">
      <c r="A5903" s="57"/>
      <c r="B5903" s="57"/>
      <c r="C5903" s="176">
        <v>42294.561800000003</v>
      </c>
      <c r="D5903" s="3" t="s">
        <v>446</v>
      </c>
      <c r="E5903" s="3" t="s">
        <v>10</v>
      </c>
      <c r="F5903" s="3" t="str">
        <f t="shared" si="92"/>
        <v>Retail</v>
      </c>
      <c r="G5903" s="3">
        <v>2</v>
      </c>
      <c r="H5903" s="57"/>
    </row>
    <row r="5904" spans="1:8">
      <c r="A5904" s="57"/>
      <c r="B5904" s="57"/>
      <c r="C5904" s="176">
        <v>42246.531900000002</v>
      </c>
      <c r="D5904" s="3" t="s">
        <v>447</v>
      </c>
      <c r="E5904" s="3" t="s">
        <v>453</v>
      </c>
      <c r="F5904" s="3" t="str">
        <f t="shared" si="92"/>
        <v>Wholesale</v>
      </c>
      <c r="G5904" s="3">
        <v>39</v>
      </c>
      <c r="H5904" s="57"/>
    </row>
    <row r="5905" spans="1:8">
      <c r="A5905" s="57"/>
      <c r="B5905" s="57"/>
      <c r="C5905" s="176">
        <v>42231.459699999999</v>
      </c>
      <c r="D5905" s="3" t="s">
        <v>447</v>
      </c>
      <c r="E5905" s="3" t="s">
        <v>453</v>
      </c>
      <c r="F5905" s="3" t="str">
        <f t="shared" si="92"/>
        <v>Retail</v>
      </c>
      <c r="G5905" s="3">
        <v>7</v>
      </c>
      <c r="H5905" s="57"/>
    </row>
    <row r="5906" spans="1:8">
      <c r="A5906" s="57"/>
      <c r="B5906" s="57"/>
      <c r="C5906" s="176">
        <v>41981.768799999998</v>
      </c>
      <c r="D5906" s="3" t="s">
        <v>447</v>
      </c>
      <c r="E5906" s="3" t="s">
        <v>6</v>
      </c>
      <c r="F5906" s="3" t="str">
        <f t="shared" si="92"/>
        <v>Wholesale</v>
      </c>
      <c r="G5906" s="3">
        <v>31</v>
      </c>
      <c r="H5906" s="57"/>
    </row>
    <row r="5907" spans="1:8">
      <c r="A5907" s="57"/>
      <c r="B5907" s="57"/>
      <c r="C5907" s="176">
        <v>42221.722900000001</v>
      </c>
      <c r="D5907" s="3" t="s">
        <v>445</v>
      </c>
      <c r="E5907" s="3" t="s">
        <v>114</v>
      </c>
      <c r="F5907" s="3" t="str">
        <f t="shared" si="92"/>
        <v>Retail</v>
      </c>
      <c r="G5907" s="3">
        <v>3</v>
      </c>
      <c r="H5907" s="57"/>
    </row>
    <row r="5908" spans="1:8">
      <c r="A5908" s="57"/>
      <c r="B5908" s="57"/>
      <c r="C5908" s="176">
        <v>42179.5285</v>
      </c>
      <c r="D5908" s="3" t="s">
        <v>449</v>
      </c>
      <c r="E5908" s="3" t="s">
        <v>458</v>
      </c>
      <c r="F5908" s="3" t="str">
        <f t="shared" si="92"/>
        <v>Wholesale</v>
      </c>
      <c r="G5908" s="3">
        <v>56</v>
      </c>
      <c r="H5908" s="57"/>
    </row>
    <row r="5909" spans="1:8">
      <c r="A5909" s="57"/>
      <c r="B5909" s="57"/>
      <c r="C5909" s="176">
        <v>42169.104899999998</v>
      </c>
      <c r="D5909" s="3" t="s">
        <v>447</v>
      </c>
      <c r="E5909" s="3" t="s">
        <v>114</v>
      </c>
      <c r="F5909" s="3" t="str">
        <f t="shared" si="92"/>
        <v>Wholesale</v>
      </c>
      <c r="G5909" s="3">
        <v>31</v>
      </c>
      <c r="H5909" s="57"/>
    </row>
    <row r="5910" spans="1:8">
      <c r="A5910" s="57"/>
      <c r="B5910" s="57"/>
      <c r="C5910" s="176">
        <v>42353.724300000002</v>
      </c>
      <c r="D5910" s="3" t="s">
        <v>445</v>
      </c>
      <c r="E5910" s="3" t="s">
        <v>10</v>
      </c>
      <c r="F5910" s="3" t="str">
        <f t="shared" si="92"/>
        <v>Retail</v>
      </c>
      <c r="G5910" s="3">
        <v>2</v>
      </c>
      <c r="H5910" s="57"/>
    </row>
    <row r="5911" spans="1:8">
      <c r="A5911" s="57"/>
      <c r="B5911" s="57"/>
      <c r="C5911" s="176">
        <v>42272.526400000002</v>
      </c>
      <c r="D5911" s="3" t="s">
        <v>447</v>
      </c>
      <c r="E5911" s="3" t="s">
        <v>8</v>
      </c>
      <c r="F5911" s="3" t="str">
        <f t="shared" si="92"/>
        <v>Wholesale</v>
      </c>
      <c r="G5911" s="3">
        <v>44</v>
      </c>
      <c r="H5911" s="57"/>
    </row>
    <row r="5912" spans="1:8">
      <c r="A5912" s="57"/>
      <c r="B5912" s="57"/>
      <c r="C5912" s="176">
        <v>42341.809000000001</v>
      </c>
      <c r="D5912" s="3" t="s">
        <v>447</v>
      </c>
      <c r="E5912" s="3" t="s">
        <v>10</v>
      </c>
      <c r="F5912" s="3" t="str">
        <f t="shared" si="92"/>
        <v>Wholesale</v>
      </c>
      <c r="G5912" s="3">
        <v>38</v>
      </c>
      <c r="H5912" s="57"/>
    </row>
    <row r="5913" spans="1:8">
      <c r="A5913" s="57"/>
      <c r="B5913" s="57"/>
      <c r="C5913" s="176">
        <v>41981.526400000002</v>
      </c>
      <c r="D5913" s="3" t="s">
        <v>445</v>
      </c>
      <c r="E5913" s="3" t="s">
        <v>453</v>
      </c>
      <c r="F5913" s="3" t="str">
        <f t="shared" si="92"/>
        <v>Retail</v>
      </c>
      <c r="G5913" s="3">
        <v>2</v>
      </c>
      <c r="H5913" s="57"/>
    </row>
    <row r="5914" spans="1:8">
      <c r="A5914" s="57"/>
      <c r="B5914" s="57"/>
      <c r="C5914" s="176">
        <v>42157.520799999998</v>
      </c>
      <c r="D5914" s="3" t="s">
        <v>445</v>
      </c>
      <c r="E5914" s="3" t="s">
        <v>448</v>
      </c>
      <c r="F5914" s="3" t="str">
        <f t="shared" si="92"/>
        <v>Retail</v>
      </c>
      <c r="G5914" s="3">
        <v>1</v>
      </c>
      <c r="H5914" s="57"/>
    </row>
    <row r="5915" spans="1:8">
      <c r="A5915" s="57"/>
      <c r="B5915" s="57"/>
      <c r="C5915" s="176">
        <v>42252.672899999998</v>
      </c>
      <c r="D5915" s="3" t="s">
        <v>445</v>
      </c>
      <c r="E5915" s="3" t="s">
        <v>453</v>
      </c>
      <c r="F5915" s="3" t="str">
        <f t="shared" si="92"/>
        <v>Wholesale</v>
      </c>
      <c r="G5915" s="3">
        <v>31</v>
      </c>
      <c r="H5915" s="57"/>
    </row>
    <row r="5916" spans="1:8">
      <c r="A5916" s="57"/>
      <c r="B5916" s="57"/>
      <c r="C5916" s="176">
        <v>42055.114600000001</v>
      </c>
      <c r="D5916" s="3" t="s">
        <v>445</v>
      </c>
      <c r="E5916" s="3" t="s">
        <v>455</v>
      </c>
      <c r="F5916" s="3" t="str">
        <f t="shared" si="92"/>
        <v>Retail</v>
      </c>
      <c r="G5916" s="3">
        <v>2</v>
      </c>
      <c r="H5916" s="57"/>
    </row>
    <row r="5917" spans="1:8">
      <c r="A5917" s="57"/>
      <c r="B5917" s="57"/>
      <c r="C5917" s="176">
        <v>42213.191700000003</v>
      </c>
      <c r="D5917" s="3" t="s">
        <v>445</v>
      </c>
      <c r="E5917" s="3" t="s">
        <v>453</v>
      </c>
      <c r="F5917" s="3" t="str">
        <f t="shared" si="92"/>
        <v>Retail</v>
      </c>
      <c r="G5917" s="3">
        <v>4</v>
      </c>
      <c r="H5917" s="57"/>
    </row>
    <row r="5918" spans="1:8">
      <c r="A5918" s="57"/>
      <c r="B5918" s="57"/>
      <c r="C5918" s="176">
        <v>42178.529900000001</v>
      </c>
      <c r="D5918" s="3" t="s">
        <v>445</v>
      </c>
      <c r="E5918" s="3" t="s">
        <v>6</v>
      </c>
      <c r="F5918" s="3" t="str">
        <f t="shared" si="92"/>
        <v>Retail</v>
      </c>
      <c r="G5918" s="3">
        <v>3</v>
      </c>
      <c r="H5918" s="57"/>
    </row>
    <row r="5919" spans="1:8">
      <c r="A5919" s="57"/>
      <c r="B5919" s="57"/>
      <c r="C5919" s="176">
        <v>41983.936800000003</v>
      </c>
      <c r="D5919" s="3" t="s">
        <v>447</v>
      </c>
      <c r="E5919" s="3" t="s">
        <v>460</v>
      </c>
      <c r="F5919" s="3" t="str">
        <f t="shared" si="92"/>
        <v>Wholesale</v>
      </c>
      <c r="G5919" s="3">
        <v>34</v>
      </c>
      <c r="H5919" s="57"/>
    </row>
    <row r="5920" spans="1:8">
      <c r="A5920" s="57"/>
      <c r="B5920" s="57"/>
      <c r="C5920" s="176">
        <v>42109.746500000001</v>
      </c>
      <c r="D5920" s="3" t="s">
        <v>445</v>
      </c>
      <c r="E5920" s="3" t="s">
        <v>453</v>
      </c>
      <c r="F5920" s="3" t="str">
        <f t="shared" si="92"/>
        <v>Wholesale</v>
      </c>
      <c r="G5920" s="3">
        <v>53</v>
      </c>
      <c r="H5920" s="57"/>
    </row>
    <row r="5921" spans="1:8">
      <c r="A5921" s="57"/>
      <c r="B5921" s="57"/>
      <c r="C5921" s="176">
        <v>42130.998599999999</v>
      </c>
      <c r="D5921" s="3" t="s">
        <v>446</v>
      </c>
      <c r="E5921" s="3" t="s">
        <v>6</v>
      </c>
      <c r="F5921" s="3" t="str">
        <f t="shared" si="92"/>
        <v>Retail</v>
      </c>
      <c r="G5921" s="3">
        <v>5</v>
      </c>
      <c r="H5921" s="57"/>
    </row>
    <row r="5922" spans="1:8">
      <c r="A5922" s="57"/>
      <c r="B5922" s="57"/>
      <c r="C5922" s="176">
        <v>42332.490299999998</v>
      </c>
      <c r="D5922" s="3" t="s">
        <v>447</v>
      </c>
      <c r="E5922" s="3" t="s">
        <v>456</v>
      </c>
      <c r="F5922" s="3" t="str">
        <f t="shared" si="92"/>
        <v>Wholesale</v>
      </c>
      <c r="G5922" s="3">
        <v>53</v>
      </c>
      <c r="H5922" s="57"/>
    </row>
    <row r="5923" spans="1:8">
      <c r="A5923" s="57"/>
      <c r="B5923" s="57"/>
      <c r="C5923" s="176">
        <v>42173.791700000002</v>
      </c>
      <c r="D5923" s="3" t="s">
        <v>446</v>
      </c>
      <c r="E5923" s="3" t="s">
        <v>453</v>
      </c>
      <c r="F5923" s="3" t="str">
        <f t="shared" si="92"/>
        <v>Retail</v>
      </c>
      <c r="G5923" s="3">
        <v>1</v>
      </c>
      <c r="H5923" s="57"/>
    </row>
    <row r="5924" spans="1:8">
      <c r="A5924" s="57"/>
      <c r="B5924" s="57"/>
      <c r="C5924" s="176">
        <v>42049.504200000003</v>
      </c>
      <c r="D5924" s="3" t="s">
        <v>445</v>
      </c>
      <c r="E5924" s="3" t="s">
        <v>455</v>
      </c>
      <c r="F5924" s="3" t="str">
        <f t="shared" si="92"/>
        <v>Retail</v>
      </c>
      <c r="G5924" s="3">
        <v>1</v>
      </c>
      <c r="H5924" s="57"/>
    </row>
    <row r="5925" spans="1:8">
      <c r="A5925" s="57"/>
      <c r="B5925" s="57"/>
      <c r="C5925" s="176">
        <v>42048.459000000003</v>
      </c>
      <c r="D5925" s="3" t="s">
        <v>445</v>
      </c>
      <c r="E5925" s="3" t="s">
        <v>453</v>
      </c>
      <c r="F5925" s="3" t="str">
        <f t="shared" si="92"/>
        <v>Retail</v>
      </c>
      <c r="G5925" s="3">
        <v>8</v>
      </c>
      <c r="H5925" s="57"/>
    </row>
    <row r="5926" spans="1:8">
      <c r="A5926" s="57"/>
      <c r="B5926" s="57"/>
      <c r="C5926" s="176">
        <v>41987.503499999999</v>
      </c>
      <c r="D5926" s="3" t="s">
        <v>445</v>
      </c>
      <c r="E5926" s="3" t="s">
        <v>450</v>
      </c>
      <c r="F5926" s="3" t="str">
        <f t="shared" si="92"/>
        <v>Retail</v>
      </c>
      <c r="G5926" s="3">
        <v>3</v>
      </c>
      <c r="H5926" s="57"/>
    </row>
    <row r="5927" spans="1:8">
      <c r="A5927" s="57"/>
      <c r="B5927" s="57"/>
      <c r="C5927" s="176">
        <v>42334.4715</v>
      </c>
      <c r="D5927" s="3" t="s">
        <v>446</v>
      </c>
      <c r="E5927" s="3" t="s">
        <v>8</v>
      </c>
      <c r="F5927" s="3" t="str">
        <f t="shared" si="92"/>
        <v>Retail</v>
      </c>
      <c r="G5927" s="3">
        <v>3</v>
      </c>
      <c r="H5927" s="57"/>
    </row>
    <row r="5928" spans="1:8">
      <c r="A5928" s="57"/>
      <c r="B5928" s="57"/>
      <c r="C5928" s="176">
        <v>42348.8174</v>
      </c>
      <c r="D5928" s="3" t="s">
        <v>445</v>
      </c>
      <c r="E5928" s="3" t="s">
        <v>451</v>
      </c>
      <c r="F5928" s="3" t="str">
        <f t="shared" si="92"/>
        <v>Wholesale</v>
      </c>
      <c r="G5928" s="3">
        <v>114</v>
      </c>
      <c r="H5928" s="57"/>
    </row>
    <row r="5929" spans="1:8">
      <c r="A5929" s="57"/>
      <c r="B5929" s="57"/>
      <c r="C5929" s="176">
        <v>41987.152099999999</v>
      </c>
      <c r="D5929" s="3" t="s">
        <v>447</v>
      </c>
      <c r="E5929" s="3" t="s">
        <v>452</v>
      </c>
      <c r="F5929" s="3" t="str">
        <f t="shared" si="92"/>
        <v>Retail</v>
      </c>
      <c r="G5929" s="3">
        <v>1</v>
      </c>
      <c r="H5929" s="57"/>
    </row>
    <row r="5930" spans="1:8">
      <c r="A5930" s="57"/>
      <c r="B5930" s="57"/>
      <c r="C5930" s="176">
        <v>42321.766000000003</v>
      </c>
      <c r="D5930" s="3" t="s">
        <v>447</v>
      </c>
      <c r="E5930" s="3" t="s">
        <v>312</v>
      </c>
      <c r="F5930" s="3" t="str">
        <f t="shared" si="92"/>
        <v>Retail</v>
      </c>
      <c r="G5930" s="3">
        <v>1</v>
      </c>
      <c r="H5930" s="57"/>
    </row>
    <row r="5931" spans="1:8">
      <c r="A5931" s="57"/>
      <c r="B5931" s="57"/>
      <c r="C5931" s="176">
        <v>41982.771500000003</v>
      </c>
      <c r="D5931" s="3" t="s">
        <v>447</v>
      </c>
      <c r="E5931" s="3" t="s">
        <v>453</v>
      </c>
      <c r="F5931" s="3" t="str">
        <f t="shared" si="92"/>
        <v>Wholesale</v>
      </c>
      <c r="G5931" s="3">
        <v>30</v>
      </c>
      <c r="H5931" s="57"/>
    </row>
    <row r="5932" spans="1:8">
      <c r="A5932" s="57"/>
      <c r="B5932" s="57"/>
      <c r="C5932" s="176">
        <v>42342.2</v>
      </c>
      <c r="D5932" s="3" t="s">
        <v>445</v>
      </c>
      <c r="E5932" s="3" t="s">
        <v>6</v>
      </c>
      <c r="F5932" s="3" t="str">
        <f t="shared" si="92"/>
        <v>Wholesale</v>
      </c>
      <c r="G5932" s="3">
        <v>32</v>
      </c>
      <c r="H5932" s="57"/>
    </row>
    <row r="5933" spans="1:8">
      <c r="A5933" s="57"/>
      <c r="B5933" s="57"/>
      <c r="C5933" s="176">
        <v>42349.1924</v>
      </c>
      <c r="D5933" s="3" t="s">
        <v>445</v>
      </c>
      <c r="E5933" s="3" t="s">
        <v>459</v>
      </c>
      <c r="F5933" s="3" t="str">
        <f t="shared" si="92"/>
        <v>Retail</v>
      </c>
      <c r="G5933" s="3">
        <v>5</v>
      </c>
      <c r="H5933" s="57"/>
    </row>
    <row r="5934" spans="1:8">
      <c r="A5934" s="57"/>
      <c r="B5934" s="57"/>
      <c r="C5934" s="176">
        <v>42264.536099999998</v>
      </c>
      <c r="D5934" s="3" t="s">
        <v>445</v>
      </c>
      <c r="E5934" s="3" t="s">
        <v>10</v>
      </c>
      <c r="F5934" s="3" t="str">
        <f t="shared" si="92"/>
        <v>Retail</v>
      </c>
      <c r="G5934" s="3">
        <v>5</v>
      </c>
      <c r="H5934" s="57"/>
    </row>
    <row r="5935" spans="1:8">
      <c r="A5935" s="57"/>
      <c r="B5935" s="57"/>
      <c r="C5935" s="176">
        <v>42208.472900000001</v>
      </c>
      <c r="D5935" s="3" t="s">
        <v>446</v>
      </c>
      <c r="E5935" s="3" t="s">
        <v>8</v>
      </c>
      <c r="F5935" s="3" t="str">
        <f t="shared" si="92"/>
        <v>Retail</v>
      </c>
      <c r="G5935" s="3">
        <v>2</v>
      </c>
      <c r="H5935" s="57"/>
    </row>
    <row r="5936" spans="1:8">
      <c r="A5936" s="57"/>
      <c r="B5936" s="57"/>
      <c r="C5936" s="176">
        <v>41979.477099999996</v>
      </c>
      <c r="D5936" s="3" t="s">
        <v>445</v>
      </c>
      <c r="E5936" s="3" t="s">
        <v>453</v>
      </c>
      <c r="F5936" s="3" t="str">
        <f t="shared" si="92"/>
        <v>Wholesale</v>
      </c>
      <c r="G5936" s="3">
        <v>113</v>
      </c>
      <c r="H5936" s="57"/>
    </row>
    <row r="5937" spans="1:8">
      <c r="A5937" s="57"/>
      <c r="B5937" s="57"/>
      <c r="C5937" s="176">
        <v>42356.296499999997</v>
      </c>
      <c r="D5937" s="3" t="s">
        <v>445</v>
      </c>
      <c r="E5937" s="3" t="s">
        <v>10</v>
      </c>
      <c r="F5937" s="3" t="str">
        <f t="shared" si="92"/>
        <v>Retail</v>
      </c>
      <c r="G5937" s="3">
        <v>7</v>
      </c>
      <c r="H5937" s="57"/>
    </row>
    <row r="5938" spans="1:8">
      <c r="A5938" s="57"/>
      <c r="B5938" s="57"/>
      <c r="C5938" s="176">
        <v>42113.489600000001</v>
      </c>
      <c r="D5938" s="3" t="s">
        <v>446</v>
      </c>
      <c r="E5938" s="3" t="s">
        <v>10</v>
      </c>
      <c r="F5938" s="3" t="str">
        <f t="shared" si="92"/>
        <v>Retail</v>
      </c>
      <c r="G5938" s="3">
        <v>1</v>
      </c>
      <c r="H5938" s="57"/>
    </row>
    <row r="5939" spans="1:8">
      <c r="A5939" s="57"/>
      <c r="B5939" s="57"/>
      <c r="C5939" s="176">
        <v>42293.746500000001</v>
      </c>
      <c r="D5939" s="3" t="s">
        <v>447</v>
      </c>
      <c r="E5939" s="3" t="s">
        <v>6</v>
      </c>
      <c r="F5939" s="3" t="str">
        <f t="shared" si="92"/>
        <v>Wholesale</v>
      </c>
      <c r="G5939" s="3">
        <v>107</v>
      </c>
      <c r="H5939" s="57"/>
    </row>
    <row r="5940" spans="1:8">
      <c r="A5940" s="57"/>
      <c r="B5940" s="57"/>
      <c r="C5940" s="176">
        <v>42222.572200000002</v>
      </c>
      <c r="D5940" s="3" t="s">
        <v>449</v>
      </c>
      <c r="E5940" s="3" t="s">
        <v>8</v>
      </c>
      <c r="F5940" s="3" t="str">
        <f t="shared" si="92"/>
        <v>Wholesale</v>
      </c>
      <c r="G5940" s="3">
        <v>70</v>
      </c>
      <c r="H5940" s="57"/>
    </row>
    <row r="5941" spans="1:8">
      <c r="A5941" s="57"/>
      <c r="B5941" s="57"/>
      <c r="C5941" s="176">
        <v>41986.5069</v>
      </c>
      <c r="D5941" s="3" t="s">
        <v>447</v>
      </c>
      <c r="E5941" s="3" t="s">
        <v>110</v>
      </c>
      <c r="F5941" s="3" t="str">
        <f t="shared" si="92"/>
        <v>Wholesale</v>
      </c>
      <c r="G5941" s="3">
        <v>51</v>
      </c>
      <c r="H5941" s="57"/>
    </row>
    <row r="5942" spans="1:8">
      <c r="A5942" s="57"/>
      <c r="B5942" s="57"/>
      <c r="C5942" s="176">
        <v>41985.735399999998</v>
      </c>
      <c r="D5942" s="3" t="s">
        <v>447</v>
      </c>
      <c r="E5942" s="3" t="s">
        <v>114</v>
      </c>
      <c r="F5942" s="3" t="str">
        <f t="shared" si="92"/>
        <v>Retail</v>
      </c>
      <c r="G5942" s="3">
        <v>3</v>
      </c>
      <c r="H5942" s="57"/>
    </row>
    <row r="5943" spans="1:8">
      <c r="A5943" s="57"/>
      <c r="B5943" s="57"/>
      <c r="C5943" s="176">
        <v>41982.463199999998</v>
      </c>
      <c r="D5943" s="3" t="s">
        <v>446</v>
      </c>
      <c r="E5943" s="3" t="s">
        <v>453</v>
      </c>
      <c r="F5943" s="3" t="str">
        <f t="shared" si="92"/>
        <v>Retail</v>
      </c>
      <c r="G5943" s="3">
        <v>3</v>
      </c>
      <c r="H5943" s="57"/>
    </row>
    <row r="5944" spans="1:8">
      <c r="A5944" s="57"/>
      <c r="B5944" s="57"/>
      <c r="C5944" s="176">
        <v>42300.498599999999</v>
      </c>
      <c r="D5944" s="3" t="s">
        <v>446</v>
      </c>
      <c r="E5944" s="3" t="s">
        <v>6</v>
      </c>
      <c r="F5944" s="3" t="str">
        <f t="shared" si="92"/>
        <v>Wholesale</v>
      </c>
      <c r="G5944" s="3">
        <v>32</v>
      </c>
      <c r="H5944" s="57"/>
    </row>
    <row r="5945" spans="1:8">
      <c r="A5945" s="57"/>
      <c r="B5945" s="57"/>
      <c r="C5945" s="176">
        <v>41987.714599999999</v>
      </c>
      <c r="D5945" s="3" t="s">
        <v>446</v>
      </c>
      <c r="E5945" s="3" t="s">
        <v>453</v>
      </c>
      <c r="F5945" s="3" t="str">
        <f t="shared" si="92"/>
        <v>Wholesale</v>
      </c>
      <c r="G5945" s="3">
        <v>57</v>
      </c>
      <c r="H5945" s="57"/>
    </row>
    <row r="5946" spans="1:8">
      <c r="A5946" s="57"/>
      <c r="B5946" s="57"/>
      <c r="C5946" s="176">
        <v>42145.459699999999</v>
      </c>
      <c r="D5946" s="3" t="s">
        <v>445</v>
      </c>
      <c r="E5946" s="3" t="s">
        <v>458</v>
      </c>
      <c r="F5946" s="3" t="str">
        <f t="shared" si="92"/>
        <v>Retail</v>
      </c>
      <c r="G5946" s="3">
        <v>8</v>
      </c>
      <c r="H5946" s="57"/>
    </row>
    <row r="5947" spans="1:8">
      <c r="A5947" s="57"/>
      <c r="B5947" s="57"/>
      <c r="C5947" s="176">
        <v>42228.770799999998</v>
      </c>
      <c r="D5947" s="3" t="s">
        <v>446</v>
      </c>
      <c r="E5947" s="3" t="s">
        <v>453</v>
      </c>
      <c r="F5947" s="3" t="str">
        <f t="shared" si="92"/>
        <v>Wholesale</v>
      </c>
      <c r="G5947" s="3">
        <v>107</v>
      </c>
      <c r="H5947" s="57"/>
    </row>
    <row r="5948" spans="1:8">
      <c r="A5948" s="57"/>
      <c r="B5948" s="57"/>
      <c r="C5948" s="176">
        <v>42097.657599999999</v>
      </c>
      <c r="D5948" s="3" t="s">
        <v>446</v>
      </c>
      <c r="E5948" s="3" t="s">
        <v>7</v>
      </c>
      <c r="F5948" s="3" t="str">
        <f t="shared" si="92"/>
        <v>Wholesale</v>
      </c>
      <c r="G5948" s="3">
        <v>35</v>
      </c>
      <c r="H5948" s="57"/>
    </row>
    <row r="5949" spans="1:8">
      <c r="A5949" s="57"/>
      <c r="B5949" s="57"/>
      <c r="C5949" s="176">
        <v>42229.219400000002</v>
      </c>
      <c r="D5949" s="3" t="s">
        <v>449</v>
      </c>
      <c r="E5949" s="3" t="s">
        <v>10</v>
      </c>
      <c r="F5949" s="3" t="str">
        <f t="shared" si="92"/>
        <v>Retail</v>
      </c>
      <c r="G5949" s="3">
        <v>1</v>
      </c>
      <c r="H5949" s="57"/>
    </row>
    <row r="5950" spans="1:8">
      <c r="A5950" s="57"/>
      <c r="B5950" s="57"/>
      <c r="C5950" s="176">
        <v>42127.698600000003</v>
      </c>
      <c r="D5950" s="3" t="s">
        <v>446</v>
      </c>
      <c r="E5950" s="3" t="s">
        <v>312</v>
      </c>
      <c r="F5950" s="3" t="str">
        <f t="shared" si="92"/>
        <v>Wholesale</v>
      </c>
      <c r="G5950" s="3">
        <v>131</v>
      </c>
      <c r="H5950" s="57"/>
    </row>
    <row r="5951" spans="1:8">
      <c r="A5951" s="57"/>
      <c r="B5951" s="57"/>
      <c r="C5951" s="176">
        <v>42305.363899999997</v>
      </c>
      <c r="D5951" s="3" t="s">
        <v>446</v>
      </c>
      <c r="E5951" s="3" t="s">
        <v>453</v>
      </c>
      <c r="F5951" s="3" t="str">
        <f t="shared" si="92"/>
        <v>Retail</v>
      </c>
      <c r="G5951" s="3">
        <v>2</v>
      </c>
      <c r="H5951" s="57"/>
    </row>
    <row r="5952" spans="1:8">
      <c r="A5952" s="57"/>
      <c r="B5952" s="57"/>
      <c r="C5952" s="176">
        <v>41982.716699999997</v>
      </c>
      <c r="D5952" s="3" t="s">
        <v>445</v>
      </c>
      <c r="E5952" s="3" t="s">
        <v>459</v>
      </c>
      <c r="F5952" s="3" t="str">
        <f t="shared" si="92"/>
        <v>Retail</v>
      </c>
      <c r="G5952" s="3">
        <v>3</v>
      </c>
      <c r="H5952" s="57"/>
    </row>
    <row r="5953" spans="1:8">
      <c r="A5953" s="57"/>
      <c r="B5953" s="57"/>
      <c r="C5953" s="176">
        <v>41981.145100000002</v>
      </c>
      <c r="D5953" s="3" t="s">
        <v>445</v>
      </c>
      <c r="E5953" s="3" t="s">
        <v>455</v>
      </c>
      <c r="F5953" s="3" t="str">
        <f t="shared" si="92"/>
        <v>Retail</v>
      </c>
      <c r="G5953" s="3">
        <v>3</v>
      </c>
      <c r="H5953" s="57"/>
    </row>
    <row r="5954" spans="1:8">
      <c r="A5954" s="57"/>
      <c r="B5954" s="57"/>
      <c r="C5954" s="176">
        <v>42293.468099999998</v>
      </c>
      <c r="D5954" s="3" t="s">
        <v>446</v>
      </c>
      <c r="E5954" s="3" t="s">
        <v>110</v>
      </c>
      <c r="F5954" s="3" t="str">
        <f t="shared" si="92"/>
        <v>Retail</v>
      </c>
      <c r="G5954" s="3">
        <v>1</v>
      </c>
      <c r="H5954" s="57"/>
    </row>
    <row r="5955" spans="1:8">
      <c r="A5955" s="57"/>
      <c r="B5955" s="57"/>
      <c r="C5955" s="176">
        <v>42356.716699999997</v>
      </c>
      <c r="D5955" s="3" t="s">
        <v>445</v>
      </c>
      <c r="E5955" s="3" t="s">
        <v>453</v>
      </c>
      <c r="F5955" s="3" t="str">
        <f t="shared" si="92"/>
        <v>Retail</v>
      </c>
      <c r="G5955" s="3">
        <v>4</v>
      </c>
      <c r="H5955" s="57"/>
    </row>
    <row r="5956" spans="1:8">
      <c r="A5956" s="57"/>
      <c r="B5956" s="57"/>
      <c r="C5956" s="176">
        <v>42338.479899999998</v>
      </c>
      <c r="D5956" s="3" t="s">
        <v>446</v>
      </c>
      <c r="E5956" s="3" t="s">
        <v>460</v>
      </c>
      <c r="F5956" s="3" t="str">
        <f t="shared" si="92"/>
        <v>Wholesale</v>
      </c>
      <c r="G5956" s="3">
        <v>72</v>
      </c>
      <c r="H5956" s="57"/>
    </row>
    <row r="5957" spans="1:8">
      <c r="A5957" s="57"/>
      <c r="B5957" s="57"/>
      <c r="C5957" s="176">
        <v>42263.507599999997</v>
      </c>
      <c r="D5957" s="3" t="s">
        <v>446</v>
      </c>
      <c r="E5957" s="3" t="s">
        <v>453</v>
      </c>
      <c r="F5957" s="3" t="str">
        <f t="shared" si="92"/>
        <v>Retail</v>
      </c>
      <c r="G5957" s="3">
        <v>7</v>
      </c>
      <c r="H5957" s="57"/>
    </row>
    <row r="5958" spans="1:8">
      <c r="A5958" s="57"/>
      <c r="B5958" s="57"/>
      <c r="C5958" s="176">
        <v>42296.799299999999</v>
      </c>
      <c r="D5958" s="3" t="s">
        <v>445</v>
      </c>
      <c r="E5958" s="3" t="s">
        <v>460</v>
      </c>
      <c r="F5958" s="3" t="str">
        <f t="shared" si="92"/>
        <v>Wholesale</v>
      </c>
      <c r="G5958" s="3">
        <v>71</v>
      </c>
      <c r="H5958" s="57"/>
    </row>
    <row r="5959" spans="1:8">
      <c r="A5959" s="57"/>
      <c r="B5959" s="57"/>
      <c r="C5959" s="176">
        <v>42358.401400000002</v>
      </c>
      <c r="D5959" s="3" t="s">
        <v>445</v>
      </c>
      <c r="E5959" s="3" t="s">
        <v>457</v>
      </c>
      <c r="F5959" s="3" t="str">
        <f t="shared" si="92"/>
        <v>Retail</v>
      </c>
      <c r="G5959" s="3">
        <v>2</v>
      </c>
      <c r="H5959" s="57"/>
    </row>
    <row r="5960" spans="1:8">
      <c r="A5960" s="57"/>
      <c r="B5960" s="57"/>
      <c r="C5960" s="176">
        <v>41980.410400000001</v>
      </c>
      <c r="D5960" s="3" t="s">
        <v>445</v>
      </c>
      <c r="E5960" s="3" t="s">
        <v>110</v>
      </c>
      <c r="F5960" s="3" t="str">
        <f t="shared" si="92"/>
        <v>Retail</v>
      </c>
      <c r="G5960" s="3">
        <v>4</v>
      </c>
      <c r="H5960" s="57"/>
    </row>
    <row r="5961" spans="1:8">
      <c r="A5961" s="57"/>
      <c r="B5961" s="57"/>
      <c r="C5961" s="176">
        <v>42219.512499999997</v>
      </c>
      <c r="D5961" s="3" t="s">
        <v>446</v>
      </c>
      <c r="E5961" s="3" t="s">
        <v>112</v>
      </c>
      <c r="F5961" s="3" t="str">
        <f t="shared" si="92"/>
        <v>Retail</v>
      </c>
      <c r="G5961" s="3">
        <v>2</v>
      </c>
      <c r="H5961" s="57"/>
    </row>
    <row r="5962" spans="1:8">
      <c r="A5962" s="57"/>
      <c r="B5962" s="57"/>
      <c r="C5962" s="176">
        <v>42281.489600000001</v>
      </c>
      <c r="D5962" s="3" t="s">
        <v>445</v>
      </c>
      <c r="E5962" s="3" t="s">
        <v>453</v>
      </c>
      <c r="F5962" s="3" t="str">
        <f t="shared" ref="F5962:F6025" si="93">IF(G5962&lt;10,"Retail","Wholesale")</f>
        <v>Retail</v>
      </c>
      <c r="G5962" s="3">
        <v>3</v>
      </c>
      <c r="H5962" s="57"/>
    </row>
    <row r="5963" spans="1:8">
      <c r="A5963" s="57"/>
      <c r="B5963" s="57"/>
      <c r="C5963" s="176">
        <v>42163.052100000001</v>
      </c>
      <c r="D5963" s="3" t="s">
        <v>447</v>
      </c>
      <c r="E5963" s="3" t="s">
        <v>453</v>
      </c>
      <c r="F5963" s="3" t="str">
        <f t="shared" si="93"/>
        <v>Retail</v>
      </c>
      <c r="G5963" s="3">
        <v>8</v>
      </c>
      <c r="H5963" s="57"/>
    </row>
    <row r="5964" spans="1:8">
      <c r="A5964" s="57"/>
      <c r="B5964" s="57"/>
      <c r="C5964" s="176">
        <v>42024.697200000002</v>
      </c>
      <c r="D5964" s="3" t="s">
        <v>446</v>
      </c>
      <c r="E5964" s="3" t="s">
        <v>452</v>
      </c>
      <c r="F5964" s="3" t="str">
        <f t="shared" si="93"/>
        <v>Wholesale</v>
      </c>
      <c r="G5964" s="3">
        <v>43</v>
      </c>
      <c r="H5964" s="57"/>
    </row>
    <row r="5965" spans="1:8">
      <c r="A5965" s="57"/>
      <c r="B5965" s="57"/>
      <c r="C5965" s="176">
        <v>42219.460400000004</v>
      </c>
      <c r="D5965" s="3" t="s">
        <v>446</v>
      </c>
      <c r="E5965" s="3" t="s">
        <v>114</v>
      </c>
      <c r="F5965" s="3" t="str">
        <f t="shared" si="93"/>
        <v>Wholesale</v>
      </c>
      <c r="G5965" s="3">
        <v>64</v>
      </c>
      <c r="H5965" s="57"/>
    </row>
    <row r="5966" spans="1:8">
      <c r="A5966" s="57"/>
      <c r="B5966" s="57"/>
      <c r="C5966" s="176">
        <v>42351.276400000002</v>
      </c>
      <c r="D5966" s="3" t="s">
        <v>447</v>
      </c>
      <c r="E5966" s="3" t="s">
        <v>6</v>
      </c>
      <c r="F5966" s="3" t="str">
        <f t="shared" si="93"/>
        <v>Retail</v>
      </c>
      <c r="G5966" s="3">
        <v>2</v>
      </c>
      <c r="H5966" s="57"/>
    </row>
    <row r="5967" spans="1:8">
      <c r="A5967" s="57"/>
      <c r="B5967" s="57"/>
      <c r="C5967" s="176">
        <v>41985.872199999998</v>
      </c>
      <c r="D5967" s="3" t="s">
        <v>447</v>
      </c>
      <c r="E5967" s="3" t="s">
        <v>453</v>
      </c>
      <c r="F5967" s="3" t="str">
        <f t="shared" si="93"/>
        <v>Retail</v>
      </c>
      <c r="G5967" s="3">
        <v>3</v>
      </c>
      <c r="H5967" s="57"/>
    </row>
    <row r="5968" spans="1:8">
      <c r="A5968" s="57"/>
      <c r="B5968" s="57"/>
      <c r="C5968" s="176">
        <v>42347.765299999999</v>
      </c>
      <c r="D5968" s="3" t="s">
        <v>445</v>
      </c>
      <c r="E5968" s="3" t="s">
        <v>461</v>
      </c>
      <c r="F5968" s="3" t="str">
        <f t="shared" si="93"/>
        <v>Retail</v>
      </c>
      <c r="G5968" s="3">
        <v>4</v>
      </c>
      <c r="H5968" s="57"/>
    </row>
    <row r="5969" spans="1:8">
      <c r="A5969" s="57"/>
      <c r="B5969" s="57"/>
      <c r="C5969" s="176">
        <v>42043.497199999998</v>
      </c>
      <c r="D5969" s="3" t="s">
        <v>447</v>
      </c>
      <c r="E5969" s="3" t="s">
        <v>312</v>
      </c>
      <c r="F5969" s="3" t="str">
        <f t="shared" si="93"/>
        <v>Wholesale</v>
      </c>
      <c r="G5969" s="3">
        <v>40</v>
      </c>
      <c r="H5969" s="57"/>
    </row>
    <row r="5970" spans="1:8">
      <c r="A5970" s="57"/>
      <c r="B5970" s="57"/>
      <c r="C5970" s="176">
        <v>42177.207600000002</v>
      </c>
      <c r="D5970" s="3" t="s">
        <v>447</v>
      </c>
      <c r="E5970" s="3" t="s">
        <v>460</v>
      </c>
      <c r="F5970" s="3" t="str">
        <f t="shared" si="93"/>
        <v>Wholesale</v>
      </c>
      <c r="G5970" s="3">
        <v>37</v>
      </c>
      <c r="H5970" s="57"/>
    </row>
    <row r="5971" spans="1:8">
      <c r="A5971" s="57"/>
      <c r="B5971" s="57"/>
      <c r="C5971" s="176">
        <v>42355.494400000003</v>
      </c>
      <c r="D5971" s="3" t="s">
        <v>449</v>
      </c>
      <c r="E5971" s="3" t="s">
        <v>453</v>
      </c>
      <c r="F5971" s="3" t="str">
        <f t="shared" si="93"/>
        <v>Wholesale</v>
      </c>
      <c r="G5971" s="3">
        <v>50</v>
      </c>
      <c r="H5971" s="57"/>
    </row>
    <row r="5972" spans="1:8">
      <c r="A5972" s="57"/>
      <c r="B5972" s="57"/>
      <c r="C5972" s="176">
        <v>42186.464599999999</v>
      </c>
      <c r="D5972" s="3" t="s">
        <v>449</v>
      </c>
      <c r="E5972" s="3" t="s">
        <v>457</v>
      </c>
      <c r="F5972" s="3" t="str">
        <f t="shared" si="93"/>
        <v>Retail</v>
      </c>
      <c r="G5972" s="3">
        <v>7</v>
      </c>
      <c r="H5972" s="57"/>
    </row>
    <row r="5973" spans="1:8">
      <c r="A5973" s="57"/>
      <c r="B5973" s="57"/>
      <c r="C5973" s="176">
        <v>42351.786800000002</v>
      </c>
      <c r="D5973" s="3" t="s">
        <v>447</v>
      </c>
      <c r="E5973" s="3" t="s">
        <v>453</v>
      </c>
      <c r="F5973" s="3" t="str">
        <f t="shared" si="93"/>
        <v>Wholesale</v>
      </c>
      <c r="G5973" s="3">
        <v>64</v>
      </c>
      <c r="H5973" s="57"/>
    </row>
    <row r="5974" spans="1:8">
      <c r="A5974" s="57"/>
      <c r="B5974" s="57"/>
      <c r="C5974" s="176">
        <v>42115.497199999998</v>
      </c>
      <c r="D5974" s="3" t="s">
        <v>445</v>
      </c>
      <c r="E5974" s="3" t="s">
        <v>453</v>
      </c>
      <c r="F5974" s="3" t="str">
        <f t="shared" si="93"/>
        <v>Retail</v>
      </c>
      <c r="G5974" s="3">
        <v>9</v>
      </c>
      <c r="H5974" s="57"/>
    </row>
    <row r="5975" spans="1:8">
      <c r="A5975" s="57"/>
      <c r="B5975" s="57"/>
      <c r="C5975" s="176">
        <v>42248.460400000004</v>
      </c>
      <c r="D5975" s="3" t="s">
        <v>445</v>
      </c>
      <c r="E5975" s="3" t="s">
        <v>8</v>
      </c>
      <c r="F5975" s="3" t="str">
        <f t="shared" si="93"/>
        <v>Retail</v>
      </c>
      <c r="G5975" s="3">
        <v>7</v>
      </c>
      <c r="H5975" s="57"/>
    </row>
    <row r="5976" spans="1:8">
      <c r="A5976" s="57"/>
      <c r="B5976" s="57"/>
      <c r="C5976" s="176">
        <v>42107.491000000002</v>
      </c>
      <c r="D5976" s="3" t="s">
        <v>445</v>
      </c>
      <c r="E5976" s="3" t="s">
        <v>6</v>
      </c>
      <c r="F5976" s="3" t="str">
        <f t="shared" si="93"/>
        <v>Retail</v>
      </c>
      <c r="G5976" s="3">
        <v>5</v>
      </c>
      <c r="H5976" s="57"/>
    </row>
    <row r="5977" spans="1:8">
      <c r="A5977" s="57"/>
      <c r="B5977" s="57"/>
      <c r="C5977" s="176">
        <v>42218.558299999997</v>
      </c>
      <c r="D5977" s="3" t="s">
        <v>447</v>
      </c>
      <c r="E5977" s="3" t="s">
        <v>451</v>
      </c>
      <c r="F5977" s="3" t="str">
        <f t="shared" si="93"/>
        <v>Retail</v>
      </c>
      <c r="G5977" s="3">
        <v>1</v>
      </c>
      <c r="H5977" s="57"/>
    </row>
    <row r="5978" spans="1:8">
      <c r="A5978" s="57"/>
      <c r="B5978" s="57"/>
      <c r="C5978" s="176">
        <v>42345.525000000001</v>
      </c>
      <c r="D5978" s="3" t="s">
        <v>445</v>
      </c>
      <c r="E5978" s="3" t="s">
        <v>10</v>
      </c>
      <c r="F5978" s="3" t="str">
        <f t="shared" si="93"/>
        <v>Wholesale</v>
      </c>
      <c r="G5978" s="3">
        <v>128</v>
      </c>
      <c r="H5978" s="57"/>
    </row>
    <row r="5979" spans="1:8">
      <c r="A5979" s="57"/>
      <c r="B5979" s="57"/>
      <c r="C5979" s="176">
        <v>42340.618799999997</v>
      </c>
      <c r="D5979" s="3" t="s">
        <v>449</v>
      </c>
      <c r="E5979" s="3" t="s">
        <v>6</v>
      </c>
      <c r="F5979" s="3" t="str">
        <f t="shared" si="93"/>
        <v>Wholesale</v>
      </c>
      <c r="G5979" s="3">
        <v>32</v>
      </c>
      <c r="H5979" s="57"/>
    </row>
    <row r="5980" spans="1:8">
      <c r="A5980" s="57"/>
      <c r="B5980" s="57"/>
      <c r="C5980" s="176">
        <v>42132.149299999997</v>
      </c>
      <c r="D5980" s="3" t="s">
        <v>446</v>
      </c>
      <c r="E5980" s="3" t="s">
        <v>452</v>
      </c>
      <c r="F5980" s="3" t="str">
        <f t="shared" si="93"/>
        <v>Retail</v>
      </c>
      <c r="G5980" s="3">
        <v>5</v>
      </c>
      <c r="H5980" s="57"/>
    </row>
    <row r="5981" spans="1:8">
      <c r="A5981" s="57"/>
      <c r="B5981" s="57"/>
      <c r="C5981" s="176">
        <v>41979.468099999998</v>
      </c>
      <c r="D5981" s="3" t="s">
        <v>445</v>
      </c>
      <c r="E5981" s="3" t="s">
        <v>460</v>
      </c>
      <c r="F5981" s="3" t="str">
        <f t="shared" si="93"/>
        <v>Retail</v>
      </c>
      <c r="G5981" s="3">
        <v>1</v>
      </c>
      <c r="H5981" s="57"/>
    </row>
    <row r="5982" spans="1:8">
      <c r="A5982" s="57"/>
      <c r="B5982" s="57"/>
      <c r="C5982" s="176">
        <v>42338.559699999998</v>
      </c>
      <c r="D5982" s="3" t="s">
        <v>449</v>
      </c>
      <c r="E5982" s="3" t="s">
        <v>6</v>
      </c>
      <c r="F5982" s="3" t="str">
        <f t="shared" si="93"/>
        <v>Wholesale</v>
      </c>
      <c r="G5982" s="3">
        <v>36</v>
      </c>
      <c r="H5982" s="57"/>
    </row>
    <row r="5983" spans="1:8">
      <c r="A5983" s="57"/>
      <c r="B5983" s="57"/>
      <c r="C5983" s="176">
        <v>42201.752099999998</v>
      </c>
      <c r="D5983" s="3" t="s">
        <v>445</v>
      </c>
      <c r="E5983" s="3" t="s">
        <v>6</v>
      </c>
      <c r="F5983" s="3" t="str">
        <f t="shared" si="93"/>
        <v>Retail</v>
      </c>
      <c r="G5983" s="3">
        <v>4</v>
      </c>
      <c r="H5983" s="57"/>
    </row>
    <row r="5984" spans="1:8">
      <c r="A5984" s="57"/>
      <c r="B5984" s="57"/>
      <c r="C5984" s="176">
        <v>42285.431900000003</v>
      </c>
      <c r="D5984" s="3" t="s">
        <v>445</v>
      </c>
      <c r="E5984" s="3" t="s">
        <v>453</v>
      </c>
      <c r="F5984" s="3" t="str">
        <f t="shared" si="93"/>
        <v>Retail</v>
      </c>
      <c r="G5984" s="3">
        <v>1</v>
      </c>
      <c r="H5984" s="57"/>
    </row>
    <row r="5985" spans="1:8">
      <c r="A5985" s="57"/>
      <c r="B5985" s="57"/>
      <c r="C5985" s="176">
        <v>42159.543100000003</v>
      </c>
      <c r="D5985" s="3" t="s">
        <v>446</v>
      </c>
      <c r="E5985" s="3" t="s">
        <v>110</v>
      </c>
      <c r="F5985" s="3" t="str">
        <f t="shared" si="93"/>
        <v>Wholesale</v>
      </c>
      <c r="G5985" s="3">
        <v>98</v>
      </c>
      <c r="H5985" s="57"/>
    </row>
    <row r="5986" spans="1:8">
      <c r="A5986" s="57"/>
      <c r="B5986" s="57"/>
      <c r="C5986" s="176">
        <v>42187.104899999998</v>
      </c>
      <c r="D5986" s="3" t="s">
        <v>446</v>
      </c>
      <c r="E5986" s="3" t="s">
        <v>6</v>
      </c>
      <c r="F5986" s="3" t="str">
        <f t="shared" si="93"/>
        <v>Wholesale</v>
      </c>
      <c r="G5986" s="3">
        <v>68</v>
      </c>
      <c r="H5986" s="57"/>
    </row>
    <row r="5987" spans="1:8">
      <c r="A5987" s="57"/>
      <c r="B5987" s="57"/>
      <c r="C5987" s="176">
        <v>42334.775000000001</v>
      </c>
      <c r="D5987" s="3" t="s">
        <v>447</v>
      </c>
      <c r="E5987" s="3" t="s">
        <v>114</v>
      </c>
      <c r="F5987" s="3" t="str">
        <f t="shared" si="93"/>
        <v>Retail</v>
      </c>
      <c r="G5987" s="3">
        <v>3</v>
      </c>
      <c r="H5987" s="57"/>
    </row>
    <row r="5988" spans="1:8">
      <c r="A5988" s="57"/>
      <c r="B5988" s="57"/>
      <c r="C5988" s="176">
        <v>42336.760399999999</v>
      </c>
      <c r="D5988" s="3" t="s">
        <v>447</v>
      </c>
      <c r="E5988" s="3" t="s">
        <v>452</v>
      </c>
      <c r="F5988" s="3" t="str">
        <f t="shared" si="93"/>
        <v>Retail</v>
      </c>
      <c r="G5988" s="3">
        <v>1</v>
      </c>
      <c r="H5988" s="57"/>
    </row>
    <row r="5989" spans="1:8">
      <c r="A5989" s="57"/>
      <c r="B5989" s="57"/>
      <c r="C5989" s="176">
        <v>42358.144399999997</v>
      </c>
      <c r="D5989" s="3" t="s">
        <v>445</v>
      </c>
      <c r="E5989" s="3" t="s">
        <v>112</v>
      </c>
      <c r="F5989" s="3" t="str">
        <f t="shared" si="93"/>
        <v>Retail</v>
      </c>
      <c r="G5989" s="3">
        <v>2</v>
      </c>
      <c r="H5989" s="57"/>
    </row>
    <row r="5990" spans="1:8">
      <c r="A5990" s="57"/>
      <c r="B5990" s="57"/>
      <c r="C5990" s="176">
        <v>42362.540300000001</v>
      </c>
      <c r="D5990" s="3" t="s">
        <v>445</v>
      </c>
      <c r="E5990" s="3" t="s">
        <v>453</v>
      </c>
      <c r="F5990" s="3" t="str">
        <f t="shared" si="93"/>
        <v>Wholesale</v>
      </c>
      <c r="G5990" s="3">
        <v>40</v>
      </c>
      <c r="H5990" s="57"/>
    </row>
    <row r="5991" spans="1:8">
      <c r="A5991" s="57"/>
      <c r="B5991" s="57"/>
      <c r="C5991" s="176">
        <v>42357.157599999999</v>
      </c>
      <c r="D5991" s="3" t="s">
        <v>445</v>
      </c>
      <c r="E5991" s="3" t="s">
        <v>457</v>
      </c>
      <c r="F5991" s="3" t="str">
        <f t="shared" si="93"/>
        <v>Wholesale</v>
      </c>
      <c r="G5991" s="3">
        <v>117</v>
      </c>
      <c r="H5991" s="57"/>
    </row>
    <row r="5992" spans="1:8">
      <c r="A5992" s="57"/>
      <c r="B5992" s="57"/>
      <c r="C5992" s="176">
        <v>41980.554900000003</v>
      </c>
      <c r="D5992" s="3" t="s">
        <v>447</v>
      </c>
      <c r="E5992" s="3" t="s">
        <v>453</v>
      </c>
      <c r="F5992" s="3" t="str">
        <f t="shared" si="93"/>
        <v>Wholesale</v>
      </c>
      <c r="G5992" s="3">
        <v>55</v>
      </c>
      <c r="H5992" s="57"/>
    </row>
    <row r="5993" spans="1:8">
      <c r="A5993" s="57"/>
      <c r="B5993" s="57"/>
      <c r="C5993" s="176">
        <v>41986.769399999997</v>
      </c>
      <c r="D5993" s="3" t="s">
        <v>445</v>
      </c>
      <c r="E5993" s="3" t="s">
        <v>453</v>
      </c>
      <c r="F5993" s="3" t="str">
        <f t="shared" si="93"/>
        <v>Retail</v>
      </c>
      <c r="G5993" s="3">
        <v>5</v>
      </c>
      <c r="H5993" s="57"/>
    </row>
    <row r="5994" spans="1:8">
      <c r="A5994" s="57"/>
      <c r="B5994" s="57"/>
      <c r="C5994" s="176">
        <v>41987.104200000002</v>
      </c>
      <c r="D5994" s="3" t="s">
        <v>445</v>
      </c>
      <c r="E5994" s="3" t="s">
        <v>454</v>
      </c>
      <c r="F5994" s="3" t="str">
        <f t="shared" si="93"/>
        <v>Retail</v>
      </c>
      <c r="G5994" s="3">
        <v>1</v>
      </c>
      <c r="H5994" s="57"/>
    </row>
    <row r="5995" spans="1:8">
      <c r="A5995" s="57"/>
      <c r="B5995" s="57"/>
      <c r="C5995" s="176">
        <v>41983.659699999997</v>
      </c>
      <c r="D5995" s="3" t="s">
        <v>446</v>
      </c>
      <c r="E5995" s="3" t="s">
        <v>453</v>
      </c>
      <c r="F5995" s="3" t="str">
        <f t="shared" si="93"/>
        <v>Retail</v>
      </c>
      <c r="G5995" s="3">
        <v>3</v>
      </c>
      <c r="H5995" s="57"/>
    </row>
    <row r="5996" spans="1:8">
      <c r="A5996" s="57"/>
      <c r="B5996" s="57"/>
      <c r="C5996" s="176">
        <v>42354.695800000001</v>
      </c>
      <c r="D5996" s="3" t="s">
        <v>446</v>
      </c>
      <c r="E5996" s="3" t="s">
        <v>114</v>
      </c>
      <c r="F5996" s="3" t="str">
        <f t="shared" si="93"/>
        <v>Retail</v>
      </c>
      <c r="G5996" s="3">
        <v>3</v>
      </c>
      <c r="H5996" s="57"/>
    </row>
    <row r="5997" spans="1:8">
      <c r="A5997" s="57"/>
      <c r="B5997" s="57"/>
      <c r="C5997" s="176">
        <v>42349.835400000004</v>
      </c>
      <c r="D5997" s="3" t="s">
        <v>445</v>
      </c>
      <c r="E5997" s="3" t="s">
        <v>457</v>
      </c>
      <c r="F5997" s="3" t="str">
        <f t="shared" si="93"/>
        <v>Wholesale</v>
      </c>
      <c r="G5997" s="3">
        <v>61</v>
      </c>
      <c r="H5997" s="57"/>
    </row>
    <row r="5998" spans="1:8">
      <c r="A5998" s="57"/>
      <c r="B5998" s="57"/>
      <c r="C5998" s="176">
        <v>42337.855600000003</v>
      </c>
      <c r="D5998" s="3" t="s">
        <v>449</v>
      </c>
      <c r="E5998" s="3" t="s">
        <v>453</v>
      </c>
      <c r="F5998" s="3" t="str">
        <f t="shared" si="93"/>
        <v>Retail</v>
      </c>
      <c r="G5998" s="3">
        <v>2</v>
      </c>
      <c r="H5998" s="57"/>
    </row>
    <row r="5999" spans="1:8">
      <c r="A5999" s="57"/>
      <c r="B5999" s="57"/>
      <c r="C5999" s="176">
        <v>42362.511100000003</v>
      </c>
      <c r="D5999" s="3" t="s">
        <v>445</v>
      </c>
      <c r="E5999" s="3" t="s">
        <v>10</v>
      </c>
      <c r="F5999" s="3" t="str">
        <f t="shared" si="93"/>
        <v>Wholesale</v>
      </c>
      <c r="G5999" s="3">
        <v>27</v>
      </c>
      <c r="H5999" s="57"/>
    </row>
    <row r="6000" spans="1:8">
      <c r="A6000" s="57"/>
      <c r="B6000" s="57"/>
      <c r="C6000" s="176">
        <v>41981.697200000002</v>
      </c>
      <c r="D6000" s="3" t="s">
        <v>446</v>
      </c>
      <c r="E6000" s="3" t="s">
        <v>453</v>
      </c>
      <c r="F6000" s="3" t="str">
        <f t="shared" si="93"/>
        <v>Retail</v>
      </c>
      <c r="G6000" s="3">
        <v>1</v>
      </c>
      <c r="H6000" s="57"/>
    </row>
    <row r="6001" spans="1:8">
      <c r="A6001" s="57"/>
      <c r="B6001" s="57"/>
      <c r="C6001" s="176">
        <v>42353.796499999997</v>
      </c>
      <c r="D6001" s="3" t="s">
        <v>445</v>
      </c>
      <c r="E6001" s="3" t="s">
        <v>453</v>
      </c>
      <c r="F6001" s="3" t="str">
        <f t="shared" si="93"/>
        <v>Retail</v>
      </c>
      <c r="G6001" s="3">
        <v>7</v>
      </c>
      <c r="H6001" s="57"/>
    </row>
    <row r="6002" spans="1:8">
      <c r="A6002" s="57"/>
      <c r="B6002" s="57"/>
      <c r="C6002" s="176">
        <v>42101.296499999997</v>
      </c>
      <c r="D6002" s="3" t="s">
        <v>445</v>
      </c>
      <c r="E6002" s="3" t="s">
        <v>112</v>
      </c>
      <c r="F6002" s="3" t="str">
        <f t="shared" si="93"/>
        <v>Wholesale</v>
      </c>
      <c r="G6002" s="3">
        <v>30</v>
      </c>
      <c r="H6002" s="57"/>
    </row>
    <row r="6003" spans="1:8">
      <c r="A6003" s="57"/>
      <c r="B6003" s="57"/>
      <c r="C6003" s="176">
        <v>42352.745799999997</v>
      </c>
      <c r="D6003" s="3" t="s">
        <v>446</v>
      </c>
      <c r="E6003" s="3" t="s">
        <v>453</v>
      </c>
      <c r="F6003" s="3" t="str">
        <f t="shared" si="93"/>
        <v>Wholesale</v>
      </c>
      <c r="G6003" s="3">
        <v>111</v>
      </c>
      <c r="H6003" s="57"/>
    </row>
    <row r="6004" spans="1:8">
      <c r="A6004" s="57"/>
      <c r="B6004" s="57"/>
      <c r="C6004" s="176">
        <v>42231.5</v>
      </c>
      <c r="D6004" s="3" t="s">
        <v>447</v>
      </c>
      <c r="E6004" s="3" t="s">
        <v>453</v>
      </c>
      <c r="F6004" s="3" t="str">
        <f t="shared" si="93"/>
        <v>Wholesale</v>
      </c>
      <c r="G6004" s="3">
        <v>41</v>
      </c>
      <c r="H6004" s="57"/>
    </row>
    <row r="6005" spans="1:8">
      <c r="A6005" s="57"/>
      <c r="B6005" s="57"/>
      <c r="C6005" s="176">
        <v>42290.200700000001</v>
      </c>
      <c r="D6005" s="3" t="s">
        <v>445</v>
      </c>
      <c r="E6005" s="3" t="s">
        <v>457</v>
      </c>
      <c r="F6005" s="3" t="str">
        <f t="shared" si="93"/>
        <v>Retail</v>
      </c>
      <c r="G6005" s="3">
        <v>2</v>
      </c>
      <c r="H6005" s="57"/>
    </row>
    <row r="6006" spans="1:8">
      <c r="A6006" s="57"/>
      <c r="B6006" s="57"/>
      <c r="C6006" s="176">
        <v>42344.5507</v>
      </c>
      <c r="D6006" s="3" t="s">
        <v>447</v>
      </c>
      <c r="E6006" s="3" t="s">
        <v>312</v>
      </c>
      <c r="F6006" s="3" t="str">
        <f t="shared" si="93"/>
        <v>Wholesale</v>
      </c>
      <c r="G6006" s="3">
        <v>33</v>
      </c>
      <c r="H6006" s="57"/>
    </row>
    <row r="6007" spans="1:8">
      <c r="A6007" s="57"/>
      <c r="B6007" s="57"/>
      <c r="C6007" s="176">
        <v>42191.121500000001</v>
      </c>
      <c r="D6007" s="3" t="s">
        <v>445</v>
      </c>
      <c r="E6007" s="3" t="s">
        <v>451</v>
      </c>
      <c r="F6007" s="3" t="str">
        <f t="shared" si="93"/>
        <v>Retail</v>
      </c>
      <c r="G6007" s="3">
        <v>4</v>
      </c>
      <c r="H6007" s="57"/>
    </row>
    <row r="6008" spans="1:8">
      <c r="A6008" s="57"/>
      <c r="B6008" s="57"/>
      <c r="C6008" s="176">
        <v>42340.165999999997</v>
      </c>
      <c r="D6008" s="3" t="s">
        <v>445</v>
      </c>
      <c r="E6008" s="3" t="s">
        <v>460</v>
      </c>
      <c r="F6008" s="3" t="str">
        <f t="shared" si="93"/>
        <v>Retail</v>
      </c>
      <c r="G6008" s="3">
        <v>2</v>
      </c>
      <c r="H6008" s="57"/>
    </row>
    <row r="6009" spans="1:8">
      <c r="A6009" s="57"/>
      <c r="B6009" s="57"/>
      <c r="C6009" s="176">
        <v>41986.532599999999</v>
      </c>
      <c r="D6009" s="3" t="s">
        <v>447</v>
      </c>
      <c r="E6009" s="3" t="s">
        <v>454</v>
      </c>
      <c r="F6009" s="3" t="str">
        <f t="shared" si="93"/>
        <v>Retail</v>
      </c>
      <c r="G6009" s="3">
        <v>4</v>
      </c>
      <c r="H6009" s="57"/>
    </row>
    <row r="6010" spans="1:8">
      <c r="A6010" s="57"/>
      <c r="B6010" s="57"/>
      <c r="C6010" s="176">
        <v>42057.535400000001</v>
      </c>
      <c r="D6010" s="3" t="s">
        <v>446</v>
      </c>
      <c r="E6010" s="3" t="s">
        <v>9</v>
      </c>
      <c r="F6010" s="3" t="str">
        <f t="shared" si="93"/>
        <v>Retail</v>
      </c>
      <c r="G6010" s="3">
        <v>1</v>
      </c>
      <c r="H6010" s="57"/>
    </row>
    <row r="6011" spans="1:8">
      <c r="A6011" s="57"/>
      <c r="B6011" s="57"/>
      <c r="C6011" s="176">
        <v>42249.668799999999</v>
      </c>
      <c r="D6011" s="3" t="s">
        <v>447</v>
      </c>
      <c r="E6011" s="3" t="s">
        <v>452</v>
      </c>
      <c r="F6011" s="3" t="str">
        <f t="shared" si="93"/>
        <v>Wholesale</v>
      </c>
      <c r="G6011" s="3">
        <v>62</v>
      </c>
      <c r="H6011" s="57"/>
    </row>
    <row r="6012" spans="1:8">
      <c r="A6012" s="57"/>
      <c r="B6012" s="57"/>
      <c r="C6012" s="176">
        <v>42146.175000000003</v>
      </c>
      <c r="D6012" s="3" t="s">
        <v>447</v>
      </c>
      <c r="E6012" s="3" t="s">
        <v>6</v>
      </c>
      <c r="F6012" s="3" t="str">
        <f t="shared" si="93"/>
        <v>Retail</v>
      </c>
      <c r="G6012" s="3">
        <v>2</v>
      </c>
      <c r="H6012" s="57"/>
    </row>
    <row r="6013" spans="1:8">
      <c r="A6013" s="57"/>
      <c r="B6013" s="57"/>
      <c r="C6013" s="176">
        <v>42248.560400000002</v>
      </c>
      <c r="D6013" s="3" t="s">
        <v>445</v>
      </c>
      <c r="E6013" s="3" t="s">
        <v>312</v>
      </c>
      <c r="F6013" s="3" t="str">
        <f t="shared" si="93"/>
        <v>Retail</v>
      </c>
      <c r="G6013" s="3">
        <v>2</v>
      </c>
      <c r="H6013" s="57"/>
    </row>
    <row r="6014" spans="1:8">
      <c r="A6014" s="57"/>
      <c r="B6014" s="57"/>
      <c r="C6014" s="176">
        <v>42107.633300000001</v>
      </c>
      <c r="D6014" s="3" t="s">
        <v>445</v>
      </c>
      <c r="E6014" s="3" t="s">
        <v>10</v>
      </c>
      <c r="F6014" s="3" t="str">
        <f t="shared" si="93"/>
        <v>Wholesale</v>
      </c>
      <c r="G6014" s="3">
        <v>38</v>
      </c>
      <c r="H6014" s="57"/>
    </row>
    <row r="6015" spans="1:8">
      <c r="A6015" s="57"/>
      <c r="B6015" s="57"/>
      <c r="C6015" s="176">
        <v>42086.217400000001</v>
      </c>
      <c r="D6015" s="3" t="s">
        <v>446</v>
      </c>
      <c r="E6015" s="3" t="s">
        <v>114</v>
      </c>
      <c r="F6015" s="3" t="str">
        <f t="shared" si="93"/>
        <v>Retail</v>
      </c>
      <c r="G6015" s="3">
        <v>4</v>
      </c>
      <c r="H6015" s="57"/>
    </row>
    <row r="6016" spans="1:8">
      <c r="A6016" s="57"/>
      <c r="B6016" s="57"/>
      <c r="C6016" s="176">
        <v>42350.5556</v>
      </c>
      <c r="D6016" s="3" t="s">
        <v>445</v>
      </c>
      <c r="E6016" s="3" t="s">
        <v>458</v>
      </c>
      <c r="F6016" s="3" t="str">
        <f t="shared" si="93"/>
        <v>Wholesale</v>
      </c>
      <c r="G6016" s="3">
        <v>114</v>
      </c>
      <c r="H6016" s="57"/>
    </row>
    <row r="6017" spans="1:8">
      <c r="A6017" s="57"/>
      <c r="B6017" s="57"/>
      <c r="C6017" s="176">
        <v>42192.720099999999</v>
      </c>
      <c r="D6017" s="3" t="s">
        <v>445</v>
      </c>
      <c r="E6017" s="3" t="s">
        <v>456</v>
      </c>
      <c r="F6017" s="3" t="str">
        <f t="shared" si="93"/>
        <v>Retail</v>
      </c>
      <c r="G6017" s="3">
        <v>8</v>
      </c>
      <c r="H6017" s="57"/>
    </row>
    <row r="6018" spans="1:8">
      <c r="A6018" s="57"/>
      <c r="B6018" s="57"/>
      <c r="C6018" s="176">
        <v>42341.1944</v>
      </c>
      <c r="D6018" s="3" t="s">
        <v>445</v>
      </c>
      <c r="E6018" s="3" t="s">
        <v>9</v>
      </c>
      <c r="F6018" s="3" t="str">
        <f t="shared" si="93"/>
        <v>Retail</v>
      </c>
      <c r="G6018" s="3">
        <v>3</v>
      </c>
      <c r="H6018" s="57"/>
    </row>
    <row r="6019" spans="1:8">
      <c r="A6019" s="57"/>
      <c r="B6019" s="57"/>
      <c r="C6019" s="176">
        <v>42215.145100000002</v>
      </c>
      <c r="D6019" s="3" t="s">
        <v>446</v>
      </c>
      <c r="E6019" s="3" t="s">
        <v>450</v>
      </c>
      <c r="F6019" s="3" t="str">
        <f t="shared" si="93"/>
        <v>Wholesale</v>
      </c>
      <c r="G6019" s="3">
        <v>70</v>
      </c>
      <c r="H6019" s="57"/>
    </row>
    <row r="6020" spans="1:8">
      <c r="A6020" s="57"/>
      <c r="B6020" s="57"/>
      <c r="C6020" s="176">
        <v>42217.518799999998</v>
      </c>
      <c r="D6020" s="3" t="s">
        <v>445</v>
      </c>
      <c r="E6020" s="3" t="s">
        <v>6</v>
      </c>
      <c r="F6020" s="3" t="str">
        <f t="shared" si="93"/>
        <v>Retail</v>
      </c>
      <c r="G6020" s="3">
        <v>2</v>
      </c>
      <c r="H6020" s="57"/>
    </row>
    <row r="6021" spans="1:8">
      <c r="A6021" s="57"/>
      <c r="B6021" s="57"/>
      <c r="C6021" s="176">
        <v>42340.7111</v>
      </c>
      <c r="D6021" s="3" t="s">
        <v>447</v>
      </c>
      <c r="E6021" s="3" t="s">
        <v>9</v>
      </c>
      <c r="F6021" s="3" t="str">
        <f t="shared" si="93"/>
        <v>Wholesale</v>
      </c>
      <c r="G6021" s="3">
        <v>69</v>
      </c>
      <c r="H6021" s="57"/>
    </row>
    <row r="6022" spans="1:8">
      <c r="A6022" s="57"/>
      <c r="B6022" s="57"/>
      <c r="C6022" s="176">
        <v>41981.508300000001</v>
      </c>
      <c r="D6022" s="3" t="s">
        <v>449</v>
      </c>
      <c r="E6022" s="3" t="s">
        <v>114</v>
      </c>
      <c r="F6022" s="3" t="str">
        <f t="shared" si="93"/>
        <v>Wholesale</v>
      </c>
      <c r="G6022" s="3">
        <v>69</v>
      </c>
      <c r="H6022" s="57"/>
    </row>
    <row r="6023" spans="1:8">
      <c r="A6023" s="57"/>
      <c r="B6023" s="57"/>
      <c r="C6023" s="176">
        <v>42106.281300000002</v>
      </c>
      <c r="D6023" s="3" t="s">
        <v>445</v>
      </c>
      <c r="E6023" s="3" t="s">
        <v>112</v>
      </c>
      <c r="F6023" s="3" t="str">
        <f t="shared" si="93"/>
        <v>Retail</v>
      </c>
      <c r="G6023" s="3">
        <v>3</v>
      </c>
      <c r="H6023" s="57"/>
    </row>
    <row r="6024" spans="1:8">
      <c r="A6024" s="57"/>
      <c r="B6024" s="57"/>
      <c r="C6024" s="176">
        <v>42136.492400000003</v>
      </c>
      <c r="D6024" s="3" t="s">
        <v>447</v>
      </c>
      <c r="E6024" s="3" t="s">
        <v>6</v>
      </c>
      <c r="F6024" s="3" t="str">
        <f t="shared" si="93"/>
        <v>Retail</v>
      </c>
      <c r="G6024" s="3">
        <v>2</v>
      </c>
      <c r="H6024" s="57"/>
    </row>
    <row r="6025" spans="1:8">
      <c r="A6025" s="57"/>
      <c r="B6025" s="57"/>
      <c r="C6025" s="176">
        <v>42254.526400000002</v>
      </c>
      <c r="D6025" s="3" t="s">
        <v>445</v>
      </c>
      <c r="E6025" s="3" t="s">
        <v>9</v>
      </c>
      <c r="F6025" s="3" t="str">
        <f t="shared" si="93"/>
        <v>Wholesale</v>
      </c>
      <c r="G6025" s="3">
        <v>45</v>
      </c>
      <c r="H6025" s="57"/>
    </row>
    <row r="6026" spans="1:8">
      <c r="A6026" s="57"/>
      <c r="B6026" s="57"/>
      <c r="C6026" s="176">
        <v>42231.163200000003</v>
      </c>
      <c r="D6026" s="3" t="s">
        <v>445</v>
      </c>
      <c r="E6026" s="3" t="s">
        <v>10</v>
      </c>
      <c r="F6026" s="3" t="str">
        <f t="shared" ref="F6026:F6089" si="94">IF(G6026&lt;10,"Retail","Wholesale")</f>
        <v>Retail</v>
      </c>
      <c r="G6026" s="3">
        <v>6</v>
      </c>
      <c r="H6026" s="57"/>
    </row>
    <row r="6027" spans="1:8">
      <c r="A6027" s="57"/>
      <c r="B6027" s="57"/>
      <c r="C6027" s="176">
        <v>42192.464599999999</v>
      </c>
      <c r="D6027" s="3" t="s">
        <v>446</v>
      </c>
      <c r="E6027" s="3" t="s">
        <v>448</v>
      </c>
      <c r="F6027" s="3" t="str">
        <f t="shared" si="94"/>
        <v>Retail</v>
      </c>
      <c r="G6027" s="3">
        <v>4</v>
      </c>
      <c r="H6027" s="57"/>
    </row>
    <row r="6028" spans="1:8">
      <c r="A6028" s="57"/>
      <c r="B6028" s="57"/>
      <c r="C6028" s="176">
        <v>42234.751400000001</v>
      </c>
      <c r="D6028" s="3" t="s">
        <v>446</v>
      </c>
      <c r="E6028" s="3" t="s">
        <v>448</v>
      </c>
      <c r="F6028" s="3" t="str">
        <f t="shared" si="94"/>
        <v>Retail</v>
      </c>
      <c r="G6028" s="3">
        <v>3</v>
      </c>
      <c r="H6028" s="57"/>
    </row>
    <row r="6029" spans="1:8">
      <c r="A6029" s="57"/>
      <c r="B6029" s="57"/>
      <c r="C6029" s="176">
        <v>42360.497199999998</v>
      </c>
      <c r="D6029" s="3" t="s">
        <v>445</v>
      </c>
      <c r="E6029" s="3" t="s">
        <v>453</v>
      </c>
      <c r="F6029" s="3" t="str">
        <f t="shared" si="94"/>
        <v>Retail</v>
      </c>
      <c r="G6029" s="3">
        <v>7</v>
      </c>
      <c r="H6029" s="57"/>
    </row>
    <row r="6030" spans="1:8">
      <c r="A6030" s="57"/>
      <c r="B6030" s="57"/>
      <c r="C6030" s="176">
        <v>41977.731899999999</v>
      </c>
      <c r="D6030" s="3" t="s">
        <v>445</v>
      </c>
      <c r="E6030" s="3" t="s">
        <v>6</v>
      </c>
      <c r="F6030" s="3" t="str">
        <f t="shared" si="94"/>
        <v>Wholesale</v>
      </c>
      <c r="G6030" s="3">
        <v>39</v>
      </c>
      <c r="H6030" s="57"/>
    </row>
    <row r="6031" spans="1:8">
      <c r="A6031" s="57"/>
      <c r="B6031" s="57"/>
      <c r="C6031" s="176">
        <v>42349.512499999997</v>
      </c>
      <c r="D6031" s="3" t="s">
        <v>447</v>
      </c>
      <c r="E6031" s="3" t="s">
        <v>110</v>
      </c>
      <c r="F6031" s="3" t="str">
        <f t="shared" si="94"/>
        <v>Wholesale</v>
      </c>
      <c r="G6031" s="3">
        <v>31</v>
      </c>
      <c r="H6031" s="57"/>
    </row>
    <row r="6032" spans="1:8">
      <c r="A6032" s="57"/>
      <c r="B6032" s="57"/>
      <c r="C6032" s="176">
        <v>42173.529900000001</v>
      </c>
      <c r="D6032" s="3" t="s">
        <v>445</v>
      </c>
      <c r="E6032" s="3" t="s">
        <v>457</v>
      </c>
      <c r="F6032" s="3" t="str">
        <f t="shared" si="94"/>
        <v>Wholesale</v>
      </c>
      <c r="G6032" s="3">
        <v>40</v>
      </c>
      <c r="H6032" s="57"/>
    </row>
    <row r="6033" spans="1:8">
      <c r="A6033" s="57"/>
      <c r="B6033" s="57"/>
      <c r="C6033" s="176">
        <v>42275.1806</v>
      </c>
      <c r="D6033" s="3" t="s">
        <v>445</v>
      </c>
      <c r="E6033" s="3" t="s">
        <v>10</v>
      </c>
      <c r="F6033" s="3" t="str">
        <f t="shared" si="94"/>
        <v>Retail</v>
      </c>
      <c r="G6033" s="3">
        <v>2</v>
      </c>
      <c r="H6033" s="57"/>
    </row>
    <row r="6034" spans="1:8">
      <c r="A6034" s="57"/>
      <c r="B6034" s="57"/>
      <c r="C6034" s="176">
        <v>42157.727099999996</v>
      </c>
      <c r="D6034" s="3" t="s">
        <v>447</v>
      </c>
      <c r="E6034" s="3" t="s">
        <v>453</v>
      </c>
      <c r="F6034" s="3" t="str">
        <f t="shared" si="94"/>
        <v>Wholesale</v>
      </c>
      <c r="G6034" s="3">
        <v>54</v>
      </c>
      <c r="H6034" s="57"/>
    </row>
    <row r="6035" spans="1:8">
      <c r="A6035" s="57"/>
      <c r="B6035" s="57"/>
      <c r="C6035" s="176">
        <v>42230.672200000001</v>
      </c>
      <c r="D6035" s="3" t="s">
        <v>447</v>
      </c>
      <c r="E6035" s="3" t="s">
        <v>6</v>
      </c>
      <c r="F6035" s="3" t="str">
        <f t="shared" si="94"/>
        <v>Retail</v>
      </c>
      <c r="G6035" s="3">
        <v>1</v>
      </c>
      <c r="H6035" s="57"/>
    </row>
    <row r="6036" spans="1:8">
      <c r="A6036" s="57"/>
      <c r="B6036" s="57"/>
      <c r="C6036" s="176">
        <v>42161.525000000001</v>
      </c>
      <c r="D6036" s="3" t="s">
        <v>449</v>
      </c>
      <c r="E6036" s="3" t="s">
        <v>453</v>
      </c>
      <c r="F6036" s="3" t="str">
        <f t="shared" si="94"/>
        <v>Retail</v>
      </c>
      <c r="G6036" s="3">
        <v>7</v>
      </c>
      <c r="H6036" s="57"/>
    </row>
    <row r="6037" spans="1:8">
      <c r="A6037" s="57"/>
      <c r="B6037" s="57"/>
      <c r="C6037" s="176">
        <v>42154.635399999999</v>
      </c>
      <c r="D6037" s="3" t="s">
        <v>447</v>
      </c>
      <c r="E6037" s="3" t="s">
        <v>453</v>
      </c>
      <c r="F6037" s="3" t="str">
        <f t="shared" si="94"/>
        <v>Retail</v>
      </c>
      <c r="G6037" s="3">
        <v>6</v>
      </c>
      <c r="H6037" s="57"/>
    </row>
    <row r="6038" spans="1:8">
      <c r="A6038" s="57"/>
      <c r="B6038" s="57"/>
      <c r="C6038" s="176">
        <v>42280.5389</v>
      </c>
      <c r="D6038" s="3" t="s">
        <v>445</v>
      </c>
      <c r="E6038" s="3" t="s">
        <v>448</v>
      </c>
      <c r="F6038" s="3" t="str">
        <f t="shared" si="94"/>
        <v>Retail</v>
      </c>
      <c r="G6038" s="3">
        <v>2</v>
      </c>
      <c r="H6038" s="57"/>
    </row>
    <row r="6039" spans="1:8">
      <c r="A6039" s="57"/>
      <c r="B6039" s="57"/>
      <c r="C6039" s="176">
        <v>42210.006300000001</v>
      </c>
      <c r="D6039" s="3" t="s">
        <v>447</v>
      </c>
      <c r="E6039" s="3" t="s">
        <v>112</v>
      </c>
      <c r="F6039" s="3" t="str">
        <f t="shared" si="94"/>
        <v>Wholesale</v>
      </c>
      <c r="G6039" s="3">
        <v>35</v>
      </c>
      <c r="H6039" s="57"/>
    </row>
    <row r="6040" spans="1:8">
      <c r="A6040" s="57"/>
      <c r="B6040" s="57"/>
      <c r="C6040" s="176">
        <v>41984.122900000002</v>
      </c>
      <c r="D6040" s="3" t="s">
        <v>449</v>
      </c>
      <c r="E6040" s="3" t="s">
        <v>457</v>
      </c>
      <c r="F6040" s="3" t="str">
        <f t="shared" si="94"/>
        <v>Retail</v>
      </c>
      <c r="G6040" s="3">
        <v>2</v>
      </c>
      <c r="H6040" s="57"/>
    </row>
    <row r="6041" spans="1:8">
      <c r="A6041" s="57"/>
      <c r="B6041" s="57"/>
      <c r="C6041" s="176">
        <v>42075.464599999999</v>
      </c>
      <c r="D6041" s="3" t="s">
        <v>447</v>
      </c>
      <c r="E6041" s="3" t="s">
        <v>7</v>
      </c>
      <c r="F6041" s="3" t="str">
        <f t="shared" si="94"/>
        <v>Retail</v>
      </c>
      <c r="G6041" s="3">
        <v>6</v>
      </c>
      <c r="H6041" s="57"/>
    </row>
    <row r="6042" spans="1:8">
      <c r="A6042" s="57"/>
      <c r="B6042" s="57"/>
      <c r="C6042" s="176">
        <v>42169.502800000002</v>
      </c>
      <c r="D6042" s="3" t="s">
        <v>447</v>
      </c>
      <c r="E6042" s="3" t="s">
        <v>450</v>
      </c>
      <c r="F6042" s="3" t="str">
        <f t="shared" si="94"/>
        <v>Wholesale</v>
      </c>
      <c r="G6042" s="3">
        <v>52</v>
      </c>
      <c r="H6042" s="57"/>
    </row>
    <row r="6043" spans="1:8">
      <c r="A6043" s="57"/>
      <c r="B6043" s="57"/>
      <c r="C6043" s="176">
        <v>41982.754200000003</v>
      </c>
      <c r="D6043" s="3" t="s">
        <v>445</v>
      </c>
      <c r="E6043" s="3" t="s">
        <v>453</v>
      </c>
      <c r="F6043" s="3" t="str">
        <f t="shared" si="94"/>
        <v>Wholesale</v>
      </c>
      <c r="G6043" s="3">
        <v>25</v>
      </c>
      <c r="H6043" s="57"/>
    </row>
    <row r="6044" spans="1:8">
      <c r="A6044" s="57"/>
      <c r="B6044" s="57"/>
      <c r="C6044" s="176">
        <v>42212.200700000001</v>
      </c>
      <c r="D6044" s="3" t="s">
        <v>445</v>
      </c>
      <c r="E6044" s="3" t="s">
        <v>453</v>
      </c>
      <c r="F6044" s="3" t="str">
        <f t="shared" si="94"/>
        <v>Wholesale</v>
      </c>
      <c r="G6044" s="3">
        <v>36</v>
      </c>
      <c r="H6044" s="57"/>
    </row>
    <row r="6045" spans="1:8">
      <c r="A6045" s="57"/>
      <c r="B6045" s="57"/>
      <c r="C6045" s="176">
        <v>42227.195099999997</v>
      </c>
      <c r="D6045" s="3" t="s">
        <v>445</v>
      </c>
      <c r="E6045" s="3" t="s">
        <v>114</v>
      </c>
      <c r="F6045" s="3" t="str">
        <f t="shared" si="94"/>
        <v>Retail</v>
      </c>
      <c r="G6045" s="3">
        <v>8</v>
      </c>
      <c r="H6045" s="57"/>
    </row>
    <row r="6046" spans="1:8">
      <c r="A6046" s="57"/>
      <c r="B6046" s="57"/>
      <c r="C6046" s="176">
        <v>42341.123599999999</v>
      </c>
      <c r="D6046" s="3" t="s">
        <v>446</v>
      </c>
      <c r="E6046" s="3" t="s">
        <v>461</v>
      </c>
      <c r="F6046" s="3" t="str">
        <f t="shared" si="94"/>
        <v>Retail</v>
      </c>
      <c r="G6046" s="3">
        <v>1</v>
      </c>
      <c r="H6046" s="57"/>
    </row>
    <row r="6047" spans="1:8">
      <c r="A6047" s="57"/>
      <c r="B6047" s="57"/>
      <c r="C6047" s="176">
        <v>42200.727099999996</v>
      </c>
      <c r="D6047" s="3" t="s">
        <v>445</v>
      </c>
      <c r="E6047" s="3" t="s">
        <v>6</v>
      </c>
      <c r="F6047" s="3" t="str">
        <f t="shared" si="94"/>
        <v>Retail</v>
      </c>
      <c r="G6047" s="3">
        <v>3</v>
      </c>
      <c r="H6047" s="57"/>
    </row>
    <row r="6048" spans="1:8">
      <c r="A6048" s="57"/>
      <c r="B6048" s="57"/>
      <c r="C6048" s="176">
        <v>41976.539599999996</v>
      </c>
      <c r="D6048" s="3" t="s">
        <v>445</v>
      </c>
      <c r="E6048" s="3" t="s">
        <v>6</v>
      </c>
      <c r="F6048" s="3" t="str">
        <f t="shared" si="94"/>
        <v>Wholesale</v>
      </c>
      <c r="G6048" s="3">
        <v>27</v>
      </c>
      <c r="H6048" s="57"/>
    </row>
    <row r="6049" spans="1:8">
      <c r="A6049" s="57"/>
      <c r="B6049" s="57"/>
      <c r="C6049" s="176">
        <v>41982.532599999999</v>
      </c>
      <c r="D6049" s="3" t="s">
        <v>447</v>
      </c>
      <c r="E6049" s="3" t="s">
        <v>458</v>
      </c>
      <c r="F6049" s="3" t="str">
        <f t="shared" si="94"/>
        <v>Retail</v>
      </c>
      <c r="G6049" s="3">
        <v>1</v>
      </c>
      <c r="H6049" s="57"/>
    </row>
    <row r="6050" spans="1:8">
      <c r="A6050" s="57"/>
      <c r="B6050" s="57"/>
      <c r="C6050" s="176">
        <v>42229.534</v>
      </c>
      <c r="D6050" s="3" t="s">
        <v>447</v>
      </c>
      <c r="E6050" s="3" t="s">
        <v>453</v>
      </c>
      <c r="F6050" s="3" t="str">
        <f t="shared" si="94"/>
        <v>Wholesale</v>
      </c>
      <c r="G6050" s="3">
        <v>31</v>
      </c>
      <c r="H6050" s="57"/>
    </row>
    <row r="6051" spans="1:8">
      <c r="A6051" s="57"/>
      <c r="B6051" s="57"/>
      <c r="C6051" s="176">
        <v>41983.540300000001</v>
      </c>
      <c r="D6051" s="3" t="s">
        <v>447</v>
      </c>
      <c r="E6051" s="3" t="s">
        <v>452</v>
      </c>
      <c r="F6051" s="3" t="str">
        <f t="shared" si="94"/>
        <v>Retail</v>
      </c>
      <c r="G6051" s="3">
        <v>5</v>
      </c>
      <c r="H6051" s="57"/>
    </row>
    <row r="6052" spans="1:8">
      <c r="A6052" s="57"/>
      <c r="B6052" s="57"/>
      <c r="C6052" s="176">
        <v>42344.526400000002</v>
      </c>
      <c r="D6052" s="3" t="s">
        <v>445</v>
      </c>
      <c r="E6052" s="3" t="s">
        <v>453</v>
      </c>
      <c r="F6052" s="3" t="str">
        <f t="shared" si="94"/>
        <v>Wholesale</v>
      </c>
      <c r="G6052" s="3">
        <v>71</v>
      </c>
      <c r="H6052" s="57"/>
    </row>
    <row r="6053" spans="1:8">
      <c r="A6053" s="57"/>
      <c r="B6053" s="57"/>
      <c r="C6053" s="176">
        <v>42349.474300000002</v>
      </c>
      <c r="D6053" s="3" t="s">
        <v>445</v>
      </c>
      <c r="E6053" s="3" t="s">
        <v>457</v>
      </c>
      <c r="F6053" s="3" t="str">
        <f t="shared" si="94"/>
        <v>Retail</v>
      </c>
      <c r="G6053" s="3">
        <v>7</v>
      </c>
      <c r="H6053" s="57"/>
    </row>
    <row r="6054" spans="1:8">
      <c r="A6054" s="57"/>
      <c r="B6054" s="57"/>
      <c r="C6054" s="176">
        <v>42157.515299999999</v>
      </c>
      <c r="D6054" s="3" t="s">
        <v>445</v>
      </c>
      <c r="E6054" s="3" t="s">
        <v>458</v>
      </c>
      <c r="F6054" s="3" t="str">
        <f t="shared" si="94"/>
        <v>Wholesale</v>
      </c>
      <c r="G6054" s="3">
        <v>30</v>
      </c>
      <c r="H6054" s="57"/>
    </row>
    <row r="6055" spans="1:8">
      <c r="A6055" s="57"/>
      <c r="B6055" s="57"/>
      <c r="C6055" s="176">
        <v>42009.078500000003</v>
      </c>
      <c r="D6055" s="3" t="s">
        <v>447</v>
      </c>
      <c r="E6055" s="3" t="s">
        <v>456</v>
      </c>
      <c r="F6055" s="3" t="str">
        <f t="shared" si="94"/>
        <v>Wholesale</v>
      </c>
      <c r="G6055" s="3">
        <v>72</v>
      </c>
      <c r="H6055" s="57"/>
    </row>
    <row r="6056" spans="1:8">
      <c r="A6056" s="57"/>
      <c r="B6056" s="57"/>
      <c r="C6056" s="176">
        <v>42148.190300000002</v>
      </c>
      <c r="D6056" s="3" t="s">
        <v>445</v>
      </c>
      <c r="E6056" s="3" t="s">
        <v>6</v>
      </c>
      <c r="F6056" s="3" t="str">
        <f t="shared" si="94"/>
        <v>Retail</v>
      </c>
      <c r="G6056" s="3">
        <v>4</v>
      </c>
      <c r="H6056" s="57"/>
    </row>
    <row r="6057" spans="1:8">
      <c r="A6057" s="57"/>
      <c r="B6057" s="57"/>
      <c r="C6057" s="176">
        <v>42346.104899999998</v>
      </c>
      <c r="D6057" s="3" t="s">
        <v>445</v>
      </c>
      <c r="E6057" s="3" t="s">
        <v>7</v>
      </c>
      <c r="F6057" s="3" t="str">
        <f t="shared" si="94"/>
        <v>Wholesale</v>
      </c>
      <c r="G6057" s="3">
        <v>40</v>
      </c>
      <c r="H6057" s="57"/>
    </row>
    <row r="6058" spans="1:8">
      <c r="A6058" s="57"/>
      <c r="B6058" s="57"/>
      <c r="C6058" s="176">
        <v>42157.725700000003</v>
      </c>
      <c r="D6058" s="3" t="s">
        <v>445</v>
      </c>
      <c r="E6058" s="3" t="s">
        <v>457</v>
      </c>
      <c r="F6058" s="3" t="str">
        <f t="shared" si="94"/>
        <v>Retail</v>
      </c>
      <c r="G6058" s="3">
        <v>1</v>
      </c>
      <c r="H6058" s="57"/>
    </row>
    <row r="6059" spans="1:8">
      <c r="A6059" s="57"/>
      <c r="B6059" s="57"/>
      <c r="C6059" s="176">
        <v>42229.106299999999</v>
      </c>
      <c r="D6059" s="3" t="s">
        <v>445</v>
      </c>
      <c r="E6059" s="3" t="s">
        <v>10</v>
      </c>
      <c r="F6059" s="3" t="str">
        <f t="shared" si="94"/>
        <v>Retail</v>
      </c>
      <c r="G6059" s="3">
        <v>6</v>
      </c>
      <c r="H6059" s="57"/>
    </row>
    <row r="6060" spans="1:8">
      <c r="A6060" s="57"/>
      <c r="B6060" s="57"/>
      <c r="C6060" s="176">
        <v>42247.782599999999</v>
      </c>
      <c r="D6060" s="3" t="s">
        <v>446</v>
      </c>
      <c r="E6060" s="3" t="s">
        <v>453</v>
      </c>
      <c r="F6060" s="3" t="str">
        <f t="shared" si="94"/>
        <v>Wholesale</v>
      </c>
      <c r="G6060" s="3">
        <v>72</v>
      </c>
      <c r="H6060" s="57"/>
    </row>
    <row r="6061" spans="1:8">
      <c r="A6061" s="57"/>
      <c r="B6061" s="57"/>
      <c r="C6061" s="176">
        <v>42297.509700000002</v>
      </c>
      <c r="D6061" s="3" t="s">
        <v>445</v>
      </c>
      <c r="E6061" s="3" t="s">
        <v>453</v>
      </c>
      <c r="F6061" s="3" t="str">
        <f t="shared" si="94"/>
        <v>Retail</v>
      </c>
      <c r="G6061" s="3">
        <v>2</v>
      </c>
      <c r="H6061" s="57"/>
    </row>
    <row r="6062" spans="1:8">
      <c r="A6062" s="57"/>
      <c r="B6062" s="57"/>
      <c r="C6062" s="176">
        <v>42336.673600000002</v>
      </c>
      <c r="D6062" s="3" t="s">
        <v>445</v>
      </c>
      <c r="E6062" s="3" t="s">
        <v>452</v>
      </c>
      <c r="F6062" s="3" t="str">
        <f t="shared" si="94"/>
        <v>Wholesale</v>
      </c>
      <c r="G6062" s="3">
        <v>69</v>
      </c>
      <c r="H6062" s="57"/>
    </row>
    <row r="6063" spans="1:8">
      <c r="A6063" s="57"/>
      <c r="B6063" s="57"/>
      <c r="C6063" s="176">
        <v>41984.4493</v>
      </c>
      <c r="D6063" s="3" t="s">
        <v>449</v>
      </c>
      <c r="E6063" s="3" t="s">
        <v>312</v>
      </c>
      <c r="F6063" s="3" t="str">
        <f t="shared" si="94"/>
        <v>Wholesale</v>
      </c>
      <c r="G6063" s="3">
        <v>25</v>
      </c>
      <c r="H6063" s="57"/>
    </row>
    <row r="6064" spans="1:8">
      <c r="A6064" s="57"/>
      <c r="B6064" s="57"/>
      <c r="C6064" s="176">
        <v>42184.525699999998</v>
      </c>
      <c r="D6064" s="3" t="s">
        <v>446</v>
      </c>
      <c r="E6064" s="3" t="s">
        <v>6</v>
      </c>
      <c r="F6064" s="3" t="str">
        <f t="shared" si="94"/>
        <v>Wholesale</v>
      </c>
      <c r="G6064" s="3">
        <v>31</v>
      </c>
      <c r="H6064" s="57"/>
    </row>
    <row r="6065" spans="1:8">
      <c r="A6065" s="57"/>
      <c r="B6065" s="57"/>
      <c r="C6065" s="176">
        <v>41983.751400000001</v>
      </c>
      <c r="D6065" s="3" t="s">
        <v>449</v>
      </c>
      <c r="E6065" s="3" t="s">
        <v>10</v>
      </c>
      <c r="F6065" s="3" t="str">
        <f t="shared" si="94"/>
        <v>Wholesale</v>
      </c>
      <c r="G6065" s="3">
        <v>38</v>
      </c>
      <c r="H6065" s="57"/>
    </row>
    <row r="6066" spans="1:8">
      <c r="A6066" s="57"/>
      <c r="B6066" s="57"/>
      <c r="C6066" s="176">
        <v>42359.815300000002</v>
      </c>
      <c r="D6066" s="3" t="s">
        <v>445</v>
      </c>
      <c r="E6066" s="3" t="s">
        <v>8</v>
      </c>
      <c r="F6066" s="3" t="str">
        <f t="shared" si="94"/>
        <v>Wholesale</v>
      </c>
      <c r="G6066" s="3">
        <v>60</v>
      </c>
      <c r="H6066" s="57"/>
    </row>
    <row r="6067" spans="1:8">
      <c r="A6067" s="57"/>
      <c r="B6067" s="57"/>
      <c r="C6067" s="176">
        <v>41983.4326</v>
      </c>
      <c r="D6067" s="3" t="s">
        <v>447</v>
      </c>
      <c r="E6067" s="3" t="s">
        <v>455</v>
      </c>
      <c r="F6067" s="3" t="str">
        <f t="shared" si="94"/>
        <v>Retail</v>
      </c>
      <c r="G6067" s="3">
        <v>2</v>
      </c>
      <c r="H6067" s="57"/>
    </row>
    <row r="6068" spans="1:8">
      <c r="A6068" s="57"/>
      <c r="B6068" s="57"/>
      <c r="C6068" s="176">
        <v>42175.147900000004</v>
      </c>
      <c r="D6068" s="3" t="s">
        <v>445</v>
      </c>
      <c r="E6068" s="3" t="s">
        <v>451</v>
      </c>
      <c r="F6068" s="3" t="str">
        <f t="shared" si="94"/>
        <v>Retail</v>
      </c>
      <c r="G6068" s="3">
        <v>6</v>
      </c>
      <c r="H6068" s="57"/>
    </row>
    <row r="6069" spans="1:8">
      <c r="A6069" s="57"/>
      <c r="B6069" s="57"/>
      <c r="C6069" s="176">
        <v>42093.201399999998</v>
      </c>
      <c r="D6069" s="3" t="s">
        <v>447</v>
      </c>
      <c r="E6069" s="3" t="s">
        <v>448</v>
      </c>
      <c r="F6069" s="3" t="str">
        <f t="shared" si="94"/>
        <v>Retail</v>
      </c>
      <c r="G6069" s="3">
        <v>5</v>
      </c>
      <c r="H6069" s="57"/>
    </row>
    <row r="6070" spans="1:8">
      <c r="A6070" s="57"/>
      <c r="B6070" s="57"/>
      <c r="C6070" s="176">
        <v>42326.766000000003</v>
      </c>
      <c r="D6070" s="3" t="s">
        <v>447</v>
      </c>
      <c r="E6070" s="3" t="s">
        <v>453</v>
      </c>
      <c r="F6070" s="3" t="str">
        <f t="shared" si="94"/>
        <v>Retail</v>
      </c>
      <c r="G6070" s="3">
        <v>7</v>
      </c>
      <c r="H6070" s="57"/>
    </row>
    <row r="6071" spans="1:8">
      <c r="A6071" s="57"/>
      <c r="B6071" s="57"/>
      <c r="C6071" s="176">
        <v>41979.201399999998</v>
      </c>
      <c r="D6071" s="3" t="s">
        <v>445</v>
      </c>
      <c r="E6071" s="3" t="s">
        <v>451</v>
      </c>
      <c r="F6071" s="3" t="str">
        <f t="shared" si="94"/>
        <v>Retail</v>
      </c>
      <c r="G6071" s="3">
        <v>2</v>
      </c>
      <c r="H6071" s="57"/>
    </row>
    <row r="6072" spans="1:8">
      <c r="A6072" s="57"/>
      <c r="B6072" s="57"/>
      <c r="C6072" s="176">
        <v>42346.108999999997</v>
      </c>
      <c r="D6072" s="3" t="s">
        <v>449</v>
      </c>
      <c r="E6072" s="3" t="s">
        <v>10</v>
      </c>
      <c r="F6072" s="3" t="str">
        <f t="shared" si="94"/>
        <v>Wholesale</v>
      </c>
      <c r="G6072" s="3">
        <v>44</v>
      </c>
      <c r="H6072" s="57"/>
    </row>
    <row r="6073" spans="1:8">
      <c r="A6073" s="57"/>
      <c r="B6073" s="57"/>
      <c r="C6073" s="176">
        <v>42353.127800000002</v>
      </c>
      <c r="D6073" s="3" t="s">
        <v>445</v>
      </c>
      <c r="E6073" s="3" t="s">
        <v>454</v>
      </c>
      <c r="F6073" s="3" t="str">
        <f t="shared" si="94"/>
        <v>Retail</v>
      </c>
      <c r="G6073" s="3">
        <v>2</v>
      </c>
      <c r="H6073" s="57"/>
    </row>
    <row r="6074" spans="1:8">
      <c r="A6074" s="57"/>
      <c r="B6074" s="57"/>
      <c r="C6074" s="176">
        <v>41982.434699999998</v>
      </c>
      <c r="D6074" s="3" t="s">
        <v>445</v>
      </c>
      <c r="E6074" s="3" t="s">
        <v>453</v>
      </c>
      <c r="F6074" s="3" t="str">
        <f t="shared" si="94"/>
        <v>Wholesale</v>
      </c>
      <c r="G6074" s="3">
        <v>26</v>
      </c>
      <c r="H6074" s="57"/>
    </row>
    <row r="6075" spans="1:8">
      <c r="A6075" s="57"/>
      <c r="B6075" s="57"/>
      <c r="C6075" s="176">
        <v>41982.55</v>
      </c>
      <c r="D6075" s="3" t="s">
        <v>446</v>
      </c>
      <c r="E6075" s="3" t="s">
        <v>453</v>
      </c>
      <c r="F6075" s="3" t="str">
        <f t="shared" si="94"/>
        <v>Wholesale</v>
      </c>
      <c r="G6075" s="3">
        <v>26</v>
      </c>
      <c r="H6075" s="57"/>
    </row>
    <row r="6076" spans="1:8">
      <c r="A6076" s="57"/>
      <c r="B6076" s="57"/>
      <c r="C6076" s="176">
        <v>42362.556900000003</v>
      </c>
      <c r="D6076" s="3" t="s">
        <v>445</v>
      </c>
      <c r="E6076" s="3" t="s">
        <v>114</v>
      </c>
      <c r="F6076" s="3" t="str">
        <f t="shared" si="94"/>
        <v>Wholesale</v>
      </c>
      <c r="G6076" s="3">
        <v>43</v>
      </c>
      <c r="H6076" s="57"/>
    </row>
    <row r="6077" spans="1:8">
      <c r="A6077" s="57"/>
      <c r="B6077" s="57"/>
      <c r="C6077" s="176">
        <v>42205.487500000003</v>
      </c>
      <c r="D6077" s="3" t="s">
        <v>445</v>
      </c>
      <c r="E6077" s="3" t="s">
        <v>9</v>
      </c>
      <c r="F6077" s="3" t="str">
        <f t="shared" si="94"/>
        <v>Wholesale</v>
      </c>
      <c r="G6077" s="3">
        <v>130</v>
      </c>
      <c r="H6077" s="57"/>
    </row>
    <row r="6078" spans="1:8">
      <c r="A6078" s="57"/>
      <c r="B6078" s="57"/>
      <c r="C6078" s="176">
        <v>42163.123599999999</v>
      </c>
      <c r="D6078" s="3" t="s">
        <v>447</v>
      </c>
      <c r="E6078" s="3" t="s">
        <v>6</v>
      </c>
      <c r="F6078" s="3" t="str">
        <f t="shared" si="94"/>
        <v>Retail</v>
      </c>
      <c r="G6078" s="3">
        <v>3</v>
      </c>
      <c r="H6078" s="57"/>
    </row>
    <row r="6079" spans="1:8">
      <c r="A6079" s="57"/>
      <c r="B6079" s="57"/>
      <c r="C6079" s="176">
        <v>42272.520100000002</v>
      </c>
      <c r="D6079" s="3" t="s">
        <v>447</v>
      </c>
      <c r="E6079" s="3" t="s">
        <v>453</v>
      </c>
      <c r="F6079" s="3" t="str">
        <f t="shared" si="94"/>
        <v>Wholesale</v>
      </c>
      <c r="G6079" s="3">
        <v>124</v>
      </c>
      <c r="H6079" s="57"/>
    </row>
    <row r="6080" spans="1:8">
      <c r="A6080" s="57"/>
      <c r="B6080" s="57"/>
      <c r="C6080" s="176">
        <v>42147.228499999997</v>
      </c>
      <c r="D6080" s="3" t="s">
        <v>449</v>
      </c>
      <c r="E6080" s="3" t="s">
        <v>453</v>
      </c>
      <c r="F6080" s="3" t="str">
        <f t="shared" si="94"/>
        <v>Wholesale</v>
      </c>
      <c r="G6080" s="3">
        <v>41</v>
      </c>
      <c r="H6080" s="57"/>
    </row>
    <row r="6081" spans="1:8">
      <c r="A6081" s="57"/>
      <c r="B6081" s="57"/>
      <c r="C6081" s="176">
        <v>42147.5507</v>
      </c>
      <c r="D6081" s="3" t="s">
        <v>446</v>
      </c>
      <c r="E6081" s="3" t="s">
        <v>453</v>
      </c>
      <c r="F6081" s="3" t="str">
        <f t="shared" si="94"/>
        <v>Wholesale</v>
      </c>
      <c r="G6081" s="3">
        <v>34</v>
      </c>
      <c r="H6081" s="57"/>
    </row>
    <row r="6082" spans="1:8">
      <c r="A6082" s="57"/>
      <c r="B6082" s="57"/>
      <c r="C6082" s="176">
        <v>42034.462500000001</v>
      </c>
      <c r="D6082" s="3" t="s">
        <v>445</v>
      </c>
      <c r="E6082" s="3" t="s">
        <v>8</v>
      </c>
      <c r="F6082" s="3" t="str">
        <f t="shared" si="94"/>
        <v>Retail</v>
      </c>
      <c r="G6082" s="3">
        <v>2</v>
      </c>
      <c r="H6082" s="57"/>
    </row>
    <row r="6083" spans="1:8">
      <c r="A6083" s="57"/>
      <c r="B6083" s="57"/>
      <c r="C6083" s="176">
        <v>42272.487500000003</v>
      </c>
      <c r="D6083" s="3" t="s">
        <v>445</v>
      </c>
      <c r="E6083" s="3" t="s">
        <v>6</v>
      </c>
      <c r="F6083" s="3" t="str">
        <f t="shared" si="94"/>
        <v>Retail</v>
      </c>
      <c r="G6083" s="3">
        <v>2</v>
      </c>
      <c r="H6083" s="57"/>
    </row>
    <row r="6084" spans="1:8">
      <c r="A6084" s="57"/>
      <c r="B6084" s="57"/>
      <c r="C6084" s="176">
        <v>42345.545100000003</v>
      </c>
      <c r="D6084" s="3" t="s">
        <v>446</v>
      </c>
      <c r="E6084" s="3" t="s">
        <v>6</v>
      </c>
      <c r="F6084" s="3" t="str">
        <f t="shared" si="94"/>
        <v>Wholesale</v>
      </c>
      <c r="G6084" s="3">
        <v>30</v>
      </c>
      <c r="H6084" s="57"/>
    </row>
    <row r="6085" spans="1:8">
      <c r="A6085" s="57"/>
      <c r="B6085" s="57"/>
      <c r="C6085" s="176">
        <v>42210.486799999999</v>
      </c>
      <c r="D6085" s="3" t="s">
        <v>445</v>
      </c>
      <c r="E6085" s="3" t="s">
        <v>452</v>
      </c>
      <c r="F6085" s="3" t="str">
        <f t="shared" si="94"/>
        <v>Retail</v>
      </c>
      <c r="G6085" s="3">
        <v>7</v>
      </c>
      <c r="H6085" s="57"/>
    </row>
    <row r="6086" spans="1:8">
      <c r="A6086" s="57"/>
      <c r="B6086" s="57"/>
      <c r="C6086" s="176">
        <v>41989.5069</v>
      </c>
      <c r="D6086" s="3" t="s">
        <v>447</v>
      </c>
      <c r="E6086" s="3" t="s">
        <v>10</v>
      </c>
      <c r="F6086" s="3" t="str">
        <f t="shared" si="94"/>
        <v>Wholesale</v>
      </c>
      <c r="G6086" s="3">
        <v>31</v>
      </c>
      <c r="H6086" s="57"/>
    </row>
    <row r="6087" spans="1:8">
      <c r="A6087" s="57"/>
      <c r="B6087" s="57"/>
      <c r="C6087" s="176">
        <v>41983.191700000003</v>
      </c>
      <c r="D6087" s="3" t="s">
        <v>449</v>
      </c>
      <c r="E6087" s="3" t="s">
        <v>453</v>
      </c>
      <c r="F6087" s="3" t="str">
        <f t="shared" si="94"/>
        <v>Retail</v>
      </c>
      <c r="G6087" s="3">
        <v>6</v>
      </c>
      <c r="H6087" s="57"/>
    </row>
    <row r="6088" spans="1:8">
      <c r="A6088" s="57"/>
      <c r="B6088" s="57"/>
      <c r="C6088" s="176">
        <v>42228.5792</v>
      </c>
      <c r="D6088" s="3" t="s">
        <v>445</v>
      </c>
      <c r="E6088" s="3" t="s">
        <v>10</v>
      </c>
      <c r="F6088" s="3" t="str">
        <f t="shared" si="94"/>
        <v>Retail</v>
      </c>
      <c r="G6088" s="3">
        <v>2</v>
      </c>
      <c r="H6088" s="57"/>
    </row>
    <row r="6089" spans="1:8">
      <c r="A6089" s="57"/>
      <c r="B6089" s="57"/>
      <c r="C6089" s="176">
        <v>42346.360399999998</v>
      </c>
      <c r="D6089" s="3" t="s">
        <v>446</v>
      </c>
      <c r="E6089" s="3" t="s">
        <v>453</v>
      </c>
      <c r="F6089" s="3" t="str">
        <f t="shared" si="94"/>
        <v>Retail</v>
      </c>
      <c r="G6089" s="3">
        <v>6</v>
      </c>
      <c r="H6089" s="57"/>
    </row>
    <row r="6090" spans="1:8">
      <c r="A6090" s="57"/>
      <c r="B6090" s="57"/>
      <c r="C6090" s="176">
        <v>42185.402099999999</v>
      </c>
      <c r="D6090" s="3" t="s">
        <v>449</v>
      </c>
      <c r="E6090" s="3" t="s">
        <v>112</v>
      </c>
      <c r="F6090" s="3" t="str">
        <f t="shared" ref="F6090:F6153" si="95">IF(G6090&lt;10,"Retail","Wholesale")</f>
        <v>Wholesale</v>
      </c>
      <c r="G6090" s="3">
        <v>116</v>
      </c>
      <c r="H6090" s="57"/>
    </row>
    <row r="6091" spans="1:8">
      <c r="A6091" s="57"/>
      <c r="B6091" s="57"/>
      <c r="C6091" s="176">
        <v>41986.535400000001</v>
      </c>
      <c r="D6091" s="3" t="s">
        <v>445</v>
      </c>
      <c r="E6091" s="3" t="s">
        <v>453</v>
      </c>
      <c r="F6091" s="3" t="str">
        <f t="shared" si="95"/>
        <v>Retail</v>
      </c>
      <c r="G6091" s="3">
        <v>6</v>
      </c>
      <c r="H6091" s="57"/>
    </row>
    <row r="6092" spans="1:8">
      <c r="A6092" s="57"/>
      <c r="B6092" s="57"/>
      <c r="C6092" s="176">
        <v>41980.770100000002</v>
      </c>
      <c r="D6092" s="3" t="s">
        <v>445</v>
      </c>
      <c r="E6092" s="3" t="s">
        <v>453</v>
      </c>
      <c r="F6092" s="3" t="str">
        <f t="shared" si="95"/>
        <v>Wholesale</v>
      </c>
      <c r="G6092" s="3">
        <v>63</v>
      </c>
      <c r="H6092" s="57"/>
    </row>
    <row r="6093" spans="1:8">
      <c r="A6093" s="57"/>
      <c r="B6093" s="57"/>
      <c r="C6093" s="176">
        <v>41983.409</v>
      </c>
      <c r="D6093" s="3" t="s">
        <v>447</v>
      </c>
      <c r="E6093" s="3" t="s">
        <v>10</v>
      </c>
      <c r="F6093" s="3" t="str">
        <f t="shared" si="95"/>
        <v>Wholesale</v>
      </c>
      <c r="G6093" s="3">
        <v>33</v>
      </c>
      <c r="H6093" s="57"/>
    </row>
    <row r="6094" spans="1:8">
      <c r="A6094" s="57"/>
      <c r="B6094" s="57"/>
      <c r="C6094" s="176">
        <v>41981.4715</v>
      </c>
      <c r="D6094" s="3" t="s">
        <v>449</v>
      </c>
      <c r="E6094" s="3" t="s">
        <v>453</v>
      </c>
      <c r="F6094" s="3" t="str">
        <f t="shared" si="95"/>
        <v>Retail</v>
      </c>
      <c r="G6094" s="3">
        <v>4</v>
      </c>
      <c r="H6094" s="57"/>
    </row>
    <row r="6095" spans="1:8">
      <c r="A6095" s="57"/>
      <c r="B6095" s="57"/>
      <c r="C6095" s="176">
        <v>41986.507599999997</v>
      </c>
      <c r="D6095" s="3" t="s">
        <v>446</v>
      </c>
      <c r="E6095" s="3" t="s">
        <v>453</v>
      </c>
      <c r="F6095" s="3" t="str">
        <f t="shared" si="95"/>
        <v>Wholesale</v>
      </c>
      <c r="G6095" s="3">
        <v>30</v>
      </c>
      <c r="H6095" s="57"/>
    </row>
    <row r="6096" spans="1:8">
      <c r="A6096" s="57"/>
      <c r="B6096" s="57"/>
      <c r="C6096" s="176">
        <v>41985.5389</v>
      </c>
      <c r="D6096" s="3" t="s">
        <v>445</v>
      </c>
      <c r="E6096" s="3" t="s">
        <v>6</v>
      </c>
      <c r="F6096" s="3" t="str">
        <f t="shared" si="95"/>
        <v>Wholesale</v>
      </c>
      <c r="G6096" s="3">
        <v>30</v>
      </c>
      <c r="H6096" s="57"/>
    </row>
    <row r="6097" spans="1:8">
      <c r="A6097" s="57"/>
      <c r="B6097" s="57"/>
      <c r="C6097" s="176">
        <v>41985.228499999997</v>
      </c>
      <c r="D6097" s="3" t="s">
        <v>446</v>
      </c>
      <c r="E6097" s="3" t="s">
        <v>453</v>
      </c>
      <c r="F6097" s="3" t="str">
        <f t="shared" si="95"/>
        <v>Retail</v>
      </c>
      <c r="G6097" s="3">
        <v>6</v>
      </c>
      <c r="H6097" s="57"/>
    </row>
    <row r="6098" spans="1:8">
      <c r="A6098" s="57"/>
      <c r="B6098" s="57"/>
      <c r="C6098" s="176">
        <v>42292.552799999998</v>
      </c>
      <c r="D6098" s="3" t="s">
        <v>449</v>
      </c>
      <c r="E6098" s="3" t="s">
        <v>114</v>
      </c>
      <c r="F6098" s="3" t="str">
        <f t="shared" si="95"/>
        <v>Retail</v>
      </c>
      <c r="G6098" s="3">
        <v>7</v>
      </c>
      <c r="H6098" s="57"/>
    </row>
    <row r="6099" spans="1:8">
      <c r="A6099" s="57"/>
      <c r="B6099" s="57"/>
      <c r="C6099" s="176">
        <v>42263.218800000002</v>
      </c>
      <c r="D6099" s="3" t="s">
        <v>445</v>
      </c>
      <c r="E6099" s="3" t="s">
        <v>459</v>
      </c>
      <c r="F6099" s="3" t="str">
        <f t="shared" si="95"/>
        <v>Retail</v>
      </c>
      <c r="G6099" s="3">
        <v>2</v>
      </c>
      <c r="H6099" s="57"/>
    </row>
    <row r="6100" spans="1:8">
      <c r="A6100" s="57"/>
      <c r="B6100" s="57"/>
      <c r="C6100" s="176">
        <v>42164.103499999997</v>
      </c>
      <c r="D6100" s="3" t="s">
        <v>446</v>
      </c>
      <c r="E6100" s="3" t="s">
        <v>9</v>
      </c>
      <c r="F6100" s="3" t="str">
        <f t="shared" si="95"/>
        <v>Wholesale</v>
      </c>
      <c r="G6100" s="3">
        <v>26</v>
      </c>
      <c r="H6100" s="57"/>
    </row>
    <row r="6101" spans="1:8">
      <c r="A6101" s="57"/>
      <c r="B6101" s="57"/>
      <c r="C6101" s="176">
        <v>42208.183299999997</v>
      </c>
      <c r="D6101" s="3" t="s">
        <v>446</v>
      </c>
      <c r="E6101" s="3" t="s">
        <v>452</v>
      </c>
      <c r="F6101" s="3" t="str">
        <f t="shared" si="95"/>
        <v>Retail</v>
      </c>
      <c r="G6101" s="3">
        <v>5</v>
      </c>
      <c r="H6101" s="57"/>
    </row>
    <row r="6102" spans="1:8">
      <c r="A6102" s="57"/>
      <c r="B6102" s="57"/>
      <c r="C6102" s="176">
        <v>42250.779900000001</v>
      </c>
      <c r="D6102" s="3" t="s">
        <v>447</v>
      </c>
      <c r="E6102" s="3" t="s">
        <v>452</v>
      </c>
      <c r="F6102" s="3" t="str">
        <f t="shared" si="95"/>
        <v>Wholesale</v>
      </c>
      <c r="G6102" s="3">
        <v>50</v>
      </c>
      <c r="H6102" s="57"/>
    </row>
    <row r="6103" spans="1:8">
      <c r="A6103" s="57"/>
      <c r="B6103" s="57"/>
      <c r="C6103" s="176">
        <v>42358.513200000001</v>
      </c>
      <c r="D6103" s="3" t="s">
        <v>446</v>
      </c>
      <c r="E6103" s="3" t="s">
        <v>453</v>
      </c>
      <c r="F6103" s="3" t="str">
        <f t="shared" si="95"/>
        <v>Retail</v>
      </c>
      <c r="G6103" s="3">
        <v>4</v>
      </c>
      <c r="H6103" s="57"/>
    </row>
    <row r="6104" spans="1:8">
      <c r="A6104" s="57"/>
      <c r="B6104" s="57"/>
      <c r="C6104" s="176">
        <v>42090.481899999999</v>
      </c>
      <c r="D6104" s="3" t="s">
        <v>445</v>
      </c>
      <c r="E6104" s="3" t="s">
        <v>9</v>
      </c>
      <c r="F6104" s="3" t="str">
        <f t="shared" si="95"/>
        <v>Retail</v>
      </c>
      <c r="G6104" s="3">
        <v>1</v>
      </c>
      <c r="H6104" s="57"/>
    </row>
    <row r="6105" spans="1:8">
      <c r="A6105" s="57"/>
      <c r="B6105" s="57"/>
      <c r="C6105" s="176">
        <v>41982.434000000001</v>
      </c>
      <c r="D6105" s="3" t="s">
        <v>445</v>
      </c>
      <c r="E6105" s="3" t="s">
        <v>6</v>
      </c>
      <c r="F6105" s="3" t="str">
        <f t="shared" si="95"/>
        <v>Wholesale</v>
      </c>
      <c r="G6105" s="3">
        <v>54</v>
      </c>
      <c r="H6105" s="57"/>
    </row>
    <row r="6106" spans="1:8">
      <c r="A6106" s="57"/>
      <c r="B6106" s="57"/>
      <c r="C6106" s="176">
        <v>41985.193800000001</v>
      </c>
      <c r="D6106" s="3" t="s">
        <v>447</v>
      </c>
      <c r="E6106" s="3" t="s">
        <v>112</v>
      </c>
      <c r="F6106" s="3" t="str">
        <f t="shared" si="95"/>
        <v>Wholesale</v>
      </c>
      <c r="G6106" s="3">
        <v>35</v>
      </c>
      <c r="H6106" s="57"/>
    </row>
    <row r="6107" spans="1:8">
      <c r="A6107" s="57"/>
      <c r="B6107" s="57"/>
      <c r="C6107" s="176">
        <v>42287.216</v>
      </c>
      <c r="D6107" s="3" t="s">
        <v>445</v>
      </c>
      <c r="E6107" s="3" t="s">
        <v>453</v>
      </c>
      <c r="F6107" s="3" t="str">
        <f t="shared" si="95"/>
        <v>Retail</v>
      </c>
      <c r="G6107" s="3">
        <v>2</v>
      </c>
      <c r="H6107" s="57"/>
    </row>
    <row r="6108" spans="1:8">
      <c r="A6108" s="57"/>
      <c r="B6108" s="57"/>
      <c r="C6108" s="176">
        <v>42255.472199999997</v>
      </c>
      <c r="D6108" s="3" t="s">
        <v>447</v>
      </c>
      <c r="E6108" s="3" t="s">
        <v>461</v>
      </c>
      <c r="F6108" s="3" t="str">
        <f t="shared" si="95"/>
        <v>Retail</v>
      </c>
      <c r="G6108" s="3">
        <v>2</v>
      </c>
      <c r="H6108" s="57"/>
    </row>
    <row r="6109" spans="1:8">
      <c r="A6109" s="57"/>
      <c r="B6109" s="57"/>
      <c r="C6109" s="176">
        <v>42034.4882</v>
      </c>
      <c r="D6109" s="3" t="s">
        <v>446</v>
      </c>
      <c r="E6109" s="3" t="s">
        <v>453</v>
      </c>
      <c r="F6109" s="3" t="str">
        <f t="shared" si="95"/>
        <v>Retail</v>
      </c>
      <c r="G6109" s="3">
        <v>1</v>
      </c>
      <c r="H6109" s="57"/>
    </row>
    <row r="6110" spans="1:8">
      <c r="A6110" s="57"/>
      <c r="B6110" s="57"/>
      <c r="C6110" s="176">
        <v>42333.443099999997</v>
      </c>
      <c r="D6110" s="3" t="s">
        <v>449</v>
      </c>
      <c r="E6110" s="3" t="s">
        <v>112</v>
      </c>
      <c r="F6110" s="3" t="str">
        <f t="shared" si="95"/>
        <v>Wholesale</v>
      </c>
      <c r="G6110" s="3">
        <v>111</v>
      </c>
      <c r="H6110" s="57"/>
    </row>
    <row r="6111" spans="1:8">
      <c r="A6111" s="57"/>
      <c r="B6111" s="57"/>
      <c r="C6111" s="176">
        <v>42110.722900000001</v>
      </c>
      <c r="D6111" s="3" t="s">
        <v>449</v>
      </c>
      <c r="E6111" s="3" t="s">
        <v>6</v>
      </c>
      <c r="F6111" s="3" t="str">
        <f t="shared" si="95"/>
        <v>Wholesale</v>
      </c>
      <c r="G6111" s="3">
        <v>57</v>
      </c>
      <c r="H6111" s="57"/>
    </row>
    <row r="6112" spans="1:8">
      <c r="A6112" s="57"/>
      <c r="B6112" s="57"/>
      <c r="C6112" s="176">
        <v>42206.505599999997</v>
      </c>
      <c r="D6112" s="3" t="s">
        <v>445</v>
      </c>
      <c r="E6112" s="3" t="s">
        <v>110</v>
      </c>
      <c r="F6112" s="3" t="str">
        <f t="shared" si="95"/>
        <v>Wholesale</v>
      </c>
      <c r="G6112" s="3">
        <v>68</v>
      </c>
      <c r="H6112" s="57"/>
    </row>
    <row r="6113" spans="1:8">
      <c r="A6113" s="57"/>
      <c r="B6113" s="57"/>
      <c r="C6113" s="176">
        <v>42180.538200000003</v>
      </c>
      <c r="D6113" s="3" t="s">
        <v>445</v>
      </c>
      <c r="E6113" s="3" t="s">
        <v>461</v>
      </c>
      <c r="F6113" s="3" t="str">
        <f t="shared" si="95"/>
        <v>Wholesale</v>
      </c>
      <c r="G6113" s="3">
        <v>55</v>
      </c>
      <c r="H6113" s="57"/>
    </row>
    <row r="6114" spans="1:8">
      <c r="A6114" s="57"/>
      <c r="B6114" s="57"/>
      <c r="C6114" s="176">
        <v>42185.1181</v>
      </c>
      <c r="D6114" s="3" t="s">
        <v>447</v>
      </c>
      <c r="E6114" s="3" t="s">
        <v>453</v>
      </c>
      <c r="F6114" s="3" t="str">
        <f t="shared" si="95"/>
        <v>Retail</v>
      </c>
      <c r="G6114" s="3">
        <v>7</v>
      </c>
      <c r="H6114" s="57"/>
    </row>
    <row r="6115" spans="1:8">
      <c r="A6115" s="57"/>
      <c r="B6115" s="57"/>
      <c r="C6115" s="176">
        <v>42158.4931</v>
      </c>
      <c r="D6115" s="3" t="s">
        <v>445</v>
      </c>
      <c r="E6115" s="3" t="s">
        <v>6</v>
      </c>
      <c r="F6115" s="3" t="str">
        <f t="shared" si="95"/>
        <v>Retail</v>
      </c>
      <c r="G6115" s="3">
        <v>4</v>
      </c>
      <c r="H6115" s="57"/>
    </row>
    <row r="6116" spans="1:8">
      <c r="A6116" s="57"/>
      <c r="B6116" s="57"/>
      <c r="C6116" s="176">
        <v>42306.556900000003</v>
      </c>
      <c r="D6116" s="3" t="s">
        <v>446</v>
      </c>
      <c r="E6116" s="3" t="s">
        <v>6</v>
      </c>
      <c r="F6116" s="3" t="str">
        <f t="shared" si="95"/>
        <v>Wholesale</v>
      </c>
      <c r="G6116" s="3">
        <v>30</v>
      </c>
      <c r="H6116" s="57"/>
    </row>
    <row r="6117" spans="1:8">
      <c r="A6117" s="57"/>
      <c r="B6117" s="57"/>
      <c r="C6117" s="176">
        <v>42363.486799999999</v>
      </c>
      <c r="D6117" s="3" t="s">
        <v>447</v>
      </c>
      <c r="E6117" s="3" t="s">
        <v>453</v>
      </c>
      <c r="F6117" s="3" t="str">
        <f t="shared" si="95"/>
        <v>Wholesale</v>
      </c>
      <c r="G6117" s="3">
        <v>30</v>
      </c>
      <c r="H6117" s="57"/>
    </row>
    <row r="6118" spans="1:8">
      <c r="A6118" s="57"/>
      <c r="B6118" s="57"/>
      <c r="C6118" s="176">
        <v>42210.421499999997</v>
      </c>
      <c r="D6118" s="3" t="s">
        <v>445</v>
      </c>
      <c r="E6118" s="3" t="s">
        <v>452</v>
      </c>
      <c r="F6118" s="3" t="str">
        <f t="shared" si="95"/>
        <v>Retail</v>
      </c>
      <c r="G6118" s="3">
        <v>2</v>
      </c>
      <c r="H6118" s="57"/>
    </row>
    <row r="6119" spans="1:8">
      <c r="A6119" s="57"/>
      <c r="B6119" s="57"/>
      <c r="C6119" s="176">
        <v>42130.530599999998</v>
      </c>
      <c r="D6119" s="3" t="s">
        <v>445</v>
      </c>
      <c r="E6119" s="3" t="s">
        <v>112</v>
      </c>
      <c r="F6119" s="3" t="str">
        <f t="shared" si="95"/>
        <v>Retail</v>
      </c>
      <c r="G6119" s="3">
        <v>7</v>
      </c>
      <c r="H6119" s="57"/>
    </row>
    <row r="6120" spans="1:8">
      <c r="A6120" s="57"/>
      <c r="B6120" s="57"/>
      <c r="C6120" s="176">
        <v>42333.788200000003</v>
      </c>
      <c r="D6120" s="3" t="s">
        <v>445</v>
      </c>
      <c r="E6120" s="3" t="s">
        <v>6</v>
      </c>
      <c r="F6120" s="3" t="str">
        <f t="shared" si="95"/>
        <v>Retail</v>
      </c>
      <c r="G6120" s="3">
        <v>1</v>
      </c>
      <c r="H6120" s="57"/>
    </row>
    <row r="6121" spans="1:8">
      <c r="A6121" s="57"/>
      <c r="B6121" s="57"/>
      <c r="C6121" s="176">
        <v>42251.879200000003</v>
      </c>
      <c r="D6121" s="3" t="s">
        <v>445</v>
      </c>
      <c r="E6121" s="3" t="s">
        <v>10</v>
      </c>
      <c r="F6121" s="3" t="str">
        <f t="shared" si="95"/>
        <v>Wholesale</v>
      </c>
      <c r="G6121" s="3">
        <v>72</v>
      </c>
      <c r="H6121" s="57"/>
    </row>
    <row r="6122" spans="1:8">
      <c r="A6122" s="57"/>
      <c r="B6122" s="57"/>
      <c r="C6122" s="176">
        <v>42302.852099999996</v>
      </c>
      <c r="D6122" s="3" t="s">
        <v>449</v>
      </c>
      <c r="E6122" s="3" t="s">
        <v>453</v>
      </c>
      <c r="F6122" s="3" t="str">
        <f t="shared" si="95"/>
        <v>Retail</v>
      </c>
      <c r="G6122" s="3">
        <v>1</v>
      </c>
      <c r="H6122" s="57"/>
    </row>
    <row r="6123" spans="1:8">
      <c r="A6123" s="57"/>
      <c r="B6123" s="57"/>
      <c r="C6123" s="176">
        <v>42169.538200000003</v>
      </c>
      <c r="D6123" s="3" t="s">
        <v>445</v>
      </c>
      <c r="E6123" s="3" t="s">
        <v>312</v>
      </c>
      <c r="F6123" s="3" t="str">
        <f t="shared" si="95"/>
        <v>Wholesale</v>
      </c>
      <c r="G6123" s="3">
        <v>60</v>
      </c>
      <c r="H6123" s="57"/>
    </row>
    <row r="6124" spans="1:8">
      <c r="A6124" s="57"/>
      <c r="B6124" s="57"/>
      <c r="C6124" s="176">
        <v>42338.7333</v>
      </c>
      <c r="D6124" s="3" t="s">
        <v>446</v>
      </c>
      <c r="E6124" s="3" t="s">
        <v>453</v>
      </c>
      <c r="F6124" s="3" t="str">
        <f t="shared" si="95"/>
        <v>Retail</v>
      </c>
      <c r="G6124" s="3">
        <v>6</v>
      </c>
      <c r="H6124" s="57"/>
    </row>
    <row r="6125" spans="1:8">
      <c r="A6125" s="57"/>
      <c r="B6125" s="57"/>
      <c r="C6125" s="176">
        <v>42267.917399999998</v>
      </c>
      <c r="D6125" s="3" t="s">
        <v>447</v>
      </c>
      <c r="E6125" s="3" t="s">
        <v>453</v>
      </c>
      <c r="F6125" s="3" t="str">
        <f t="shared" si="95"/>
        <v>Retail</v>
      </c>
      <c r="G6125" s="3">
        <v>1</v>
      </c>
      <c r="H6125" s="57"/>
    </row>
    <row r="6126" spans="1:8">
      <c r="A6126" s="57"/>
      <c r="B6126" s="57"/>
      <c r="C6126" s="176">
        <v>42199.512499999997</v>
      </c>
      <c r="D6126" s="3" t="s">
        <v>445</v>
      </c>
      <c r="E6126" s="3" t="s">
        <v>460</v>
      </c>
      <c r="F6126" s="3" t="str">
        <f t="shared" si="95"/>
        <v>Retail</v>
      </c>
      <c r="G6126" s="3">
        <v>1</v>
      </c>
      <c r="H6126" s="57"/>
    </row>
    <row r="6127" spans="1:8">
      <c r="A6127" s="57"/>
      <c r="B6127" s="57"/>
      <c r="C6127" s="176">
        <v>42269.716699999997</v>
      </c>
      <c r="D6127" s="3" t="s">
        <v>445</v>
      </c>
      <c r="E6127" s="3" t="s">
        <v>6</v>
      </c>
      <c r="F6127" s="3" t="str">
        <f t="shared" si="95"/>
        <v>Retail</v>
      </c>
      <c r="G6127" s="3">
        <v>3</v>
      </c>
      <c r="H6127" s="57"/>
    </row>
    <row r="6128" spans="1:8">
      <c r="A6128" s="57"/>
      <c r="B6128" s="57"/>
      <c r="C6128" s="176">
        <v>42142.728499999997</v>
      </c>
      <c r="D6128" s="3" t="s">
        <v>445</v>
      </c>
      <c r="E6128" s="3" t="s">
        <v>453</v>
      </c>
      <c r="F6128" s="3" t="str">
        <f t="shared" si="95"/>
        <v>Wholesale</v>
      </c>
      <c r="G6128" s="3">
        <v>29</v>
      </c>
      <c r="H6128" s="57"/>
    </row>
    <row r="6129" spans="1:8">
      <c r="A6129" s="57"/>
      <c r="B6129" s="57"/>
      <c r="C6129" s="176">
        <v>42247.467400000001</v>
      </c>
      <c r="D6129" s="3" t="s">
        <v>447</v>
      </c>
      <c r="E6129" s="3" t="s">
        <v>312</v>
      </c>
      <c r="F6129" s="3" t="str">
        <f t="shared" si="95"/>
        <v>Wholesale</v>
      </c>
      <c r="G6129" s="3">
        <v>53</v>
      </c>
      <c r="H6129" s="57"/>
    </row>
    <row r="6130" spans="1:8">
      <c r="A6130" s="57"/>
      <c r="B6130" s="57"/>
      <c r="C6130" s="176">
        <v>42235.440300000002</v>
      </c>
      <c r="D6130" s="3" t="s">
        <v>446</v>
      </c>
      <c r="E6130" s="3" t="s">
        <v>452</v>
      </c>
      <c r="F6130" s="3" t="str">
        <f t="shared" si="95"/>
        <v>Retail</v>
      </c>
      <c r="G6130" s="3">
        <v>2</v>
      </c>
      <c r="H6130" s="57"/>
    </row>
    <row r="6131" spans="1:8">
      <c r="A6131" s="57"/>
      <c r="B6131" s="57"/>
      <c r="C6131" s="176">
        <v>42311.738899999997</v>
      </c>
      <c r="D6131" s="3" t="s">
        <v>446</v>
      </c>
      <c r="E6131" s="3" t="s">
        <v>453</v>
      </c>
      <c r="F6131" s="3" t="str">
        <f t="shared" si="95"/>
        <v>Retail</v>
      </c>
      <c r="G6131" s="3">
        <v>2</v>
      </c>
      <c r="H6131" s="57"/>
    </row>
    <row r="6132" spans="1:8">
      <c r="A6132" s="57"/>
      <c r="B6132" s="57"/>
      <c r="C6132" s="176">
        <v>42157.611100000002</v>
      </c>
      <c r="D6132" s="3" t="s">
        <v>446</v>
      </c>
      <c r="E6132" s="3" t="s">
        <v>453</v>
      </c>
      <c r="F6132" s="3" t="str">
        <f t="shared" si="95"/>
        <v>Retail</v>
      </c>
      <c r="G6132" s="3">
        <v>3</v>
      </c>
      <c r="H6132" s="57"/>
    </row>
    <row r="6133" spans="1:8">
      <c r="A6133" s="57"/>
      <c r="B6133" s="57"/>
      <c r="C6133" s="176">
        <v>41979.450700000001</v>
      </c>
      <c r="D6133" s="3" t="s">
        <v>445</v>
      </c>
      <c r="E6133" s="3" t="s">
        <v>110</v>
      </c>
      <c r="F6133" s="3" t="str">
        <f t="shared" si="95"/>
        <v>Wholesale</v>
      </c>
      <c r="G6133" s="3">
        <v>33</v>
      </c>
      <c r="H6133" s="57"/>
    </row>
    <row r="6134" spans="1:8">
      <c r="A6134" s="57"/>
      <c r="B6134" s="57"/>
      <c r="C6134" s="176">
        <v>42351.138899999998</v>
      </c>
      <c r="D6134" s="3" t="s">
        <v>445</v>
      </c>
      <c r="E6134" s="3" t="s">
        <v>6</v>
      </c>
      <c r="F6134" s="3" t="str">
        <f t="shared" si="95"/>
        <v>Retail</v>
      </c>
      <c r="G6134" s="3">
        <v>5</v>
      </c>
      <c r="H6134" s="57"/>
    </row>
    <row r="6135" spans="1:8">
      <c r="A6135" s="57"/>
      <c r="B6135" s="57"/>
      <c r="C6135" s="176">
        <v>42331.173600000002</v>
      </c>
      <c r="D6135" s="3" t="s">
        <v>447</v>
      </c>
      <c r="E6135" s="3" t="s">
        <v>450</v>
      </c>
      <c r="F6135" s="3" t="str">
        <f t="shared" si="95"/>
        <v>Wholesale</v>
      </c>
      <c r="G6135" s="3">
        <v>36</v>
      </c>
      <c r="H6135" s="57"/>
    </row>
    <row r="6136" spans="1:8">
      <c r="A6136" s="57"/>
      <c r="B6136" s="57"/>
      <c r="C6136" s="176">
        <v>42246.722900000001</v>
      </c>
      <c r="D6136" s="3" t="s">
        <v>447</v>
      </c>
      <c r="E6136" s="3" t="s">
        <v>456</v>
      </c>
      <c r="F6136" s="3" t="str">
        <f t="shared" si="95"/>
        <v>Retail</v>
      </c>
      <c r="G6136" s="3">
        <v>7</v>
      </c>
      <c r="H6136" s="57"/>
    </row>
    <row r="6137" spans="1:8">
      <c r="A6137" s="57"/>
      <c r="B6137" s="57"/>
      <c r="C6137" s="176">
        <v>41984.972900000001</v>
      </c>
      <c r="D6137" s="3" t="s">
        <v>449</v>
      </c>
      <c r="E6137" s="3" t="s">
        <v>453</v>
      </c>
      <c r="F6137" s="3" t="str">
        <f t="shared" si="95"/>
        <v>Retail</v>
      </c>
      <c r="G6137" s="3">
        <v>4</v>
      </c>
      <c r="H6137" s="57"/>
    </row>
    <row r="6138" spans="1:8">
      <c r="A6138" s="57"/>
      <c r="B6138" s="57"/>
      <c r="C6138" s="176">
        <v>42166.506300000001</v>
      </c>
      <c r="D6138" s="3" t="s">
        <v>447</v>
      </c>
      <c r="E6138" s="3" t="s">
        <v>453</v>
      </c>
      <c r="F6138" s="3" t="str">
        <f t="shared" si="95"/>
        <v>Retail</v>
      </c>
      <c r="G6138" s="3">
        <v>2</v>
      </c>
      <c r="H6138" s="57"/>
    </row>
    <row r="6139" spans="1:8">
      <c r="A6139" s="57"/>
      <c r="B6139" s="57"/>
      <c r="C6139" s="176">
        <v>42299.534</v>
      </c>
      <c r="D6139" s="3" t="s">
        <v>445</v>
      </c>
      <c r="E6139" s="3" t="s">
        <v>312</v>
      </c>
      <c r="F6139" s="3" t="str">
        <f t="shared" si="95"/>
        <v>Retail</v>
      </c>
      <c r="G6139" s="3">
        <v>3</v>
      </c>
      <c r="H6139" s="57"/>
    </row>
    <row r="6140" spans="1:8">
      <c r="A6140" s="57"/>
      <c r="B6140" s="57"/>
      <c r="C6140" s="176">
        <v>41985.4764</v>
      </c>
      <c r="D6140" s="3" t="s">
        <v>446</v>
      </c>
      <c r="E6140" s="3" t="s">
        <v>460</v>
      </c>
      <c r="F6140" s="3" t="str">
        <f t="shared" si="95"/>
        <v>Wholesale</v>
      </c>
      <c r="G6140" s="3">
        <v>26</v>
      </c>
      <c r="H6140" s="57"/>
    </row>
    <row r="6141" spans="1:8">
      <c r="A6141" s="57"/>
      <c r="B6141" s="57"/>
      <c r="C6141" s="176">
        <v>42175.535400000001</v>
      </c>
      <c r="D6141" s="3" t="s">
        <v>445</v>
      </c>
      <c r="E6141" s="3" t="s">
        <v>6</v>
      </c>
      <c r="F6141" s="3" t="str">
        <f t="shared" si="95"/>
        <v>Retail</v>
      </c>
      <c r="G6141" s="3">
        <v>7</v>
      </c>
      <c r="H6141" s="57"/>
    </row>
    <row r="6142" spans="1:8">
      <c r="A6142" s="57"/>
      <c r="B6142" s="57"/>
      <c r="C6142" s="176">
        <v>42187.761100000003</v>
      </c>
      <c r="D6142" s="3" t="s">
        <v>445</v>
      </c>
      <c r="E6142" s="3" t="s">
        <v>452</v>
      </c>
      <c r="F6142" s="3" t="str">
        <f t="shared" si="95"/>
        <v>Retail</v>
      </c>
      <c r="G6142" s="3">
        <v>4</v>
      </c>
      <c r="H6142" s="57"/>
    </row>
    <row r="6143" spans="1:8">
      <c r="A6143" s="57"/>
      <c r="B6143" s="57"/>
      <c r="C6143" s="176">
        <v>42313.881300000001</v>
      </c>
      <c r="D6143" s="3" t="s">
        <v>449</v>
      </c>
      <c r="E6143" s="3" t="s">
        <v>460</v>
      </c>
      <c r="F6143" s="3" t="str">
        <f t="shared" si="95"/>
        <v>Wholesale</v>
      </c>
      <c r="G6143" s="3">
        <v>26</v>
      </c>
      <c r="H6143" s="57"/>
    </row>
    <row r="6144" spans="1:8">
      <c r="A6144" s="57"/>
      <c r="B6144" s="57"/>
      <c r="C6144" s="176">
        <v>42348.741699999999</v>
      </c>
      <c r="D6144" s="3" t="s">
        <v>445</v>
      </c>
      <c r="E6144" s="3" t="s">
        <v>454</v>
      </c>
      <c r="F6144" s="3" t="str">
        <f t="shared" si="95"/>
        <v>Retail</v>
      </c>
      <c r="G6144" s="3">
        <v>5</v>
      </c>
      <c r="H6144" s="57"/>
    </row>
    <row r="6145" spans="1:8">
      <c r="A6145" s="57"/>
      <c r="B6145" s="57"/>
      <c r="C6145" s="176">
        <v>42349.479899999998</v>
      </c>
      <c r="D6145" s="3" t="s">
        <v>445</v>
      </c>
      <c r="E6145" s="3" t="s">
        <v>10</v>
      </c>
      <c r="F6145" s="3" t="str">
        <f t="shared" si="95"/>
        <v>Retail</v>
      </c>
      <c r="G6145" s="3">
        <v>6</v>
      </c>
      <c r="H6145" s="57"/>
    </row>
    <row r="6146" spans="1:8">
      <c r="A6146" s="57"/>
      <c r="B6146" s="57"/>
      <c r="C6146" s="176">
        <v>42216.577100000002</v>
      </c>
      <c r="D6146" s="3" t="s">
        <v>446</v>
      </c>
      <c r="E6146" s="3" t="s">
        <v>6</v>
      </c>
      <c r="F6146" s="3" t="str">
        <f t="shared" si="95"/>
        <v>Wholesale</v>
      </c>
      <c r="G6146" s="3">
        <v>37</v>
      </c>
      <c r="H6146" s="57"/>
    </row>
    <row r="6147" spans="1:8">
      <c r="A6147" s="57"/>
      <c r="B6147" s="57"/>
      <c r="C6147" s="176">
        <v>42248.211799999997</v>
      </c>
      <c r="D6147" s="3" t="s">
        <v>449</v>
      </c>
      <c r="E6147" s="3" t="s">
        <v>453</v>
      </c>
      <c r="F6147" s="3" t="str">
        <f t="shared" si="95"/>
        <v>Retail</v>
      </c>
      <c r="G6147" s="3">
        <v>2</v>
      </c>
      <c r="H6147" s="57"/>
    </row>
    <row r="6148" spans="1:8">
      <c r="A6148" s="57"/>
      <c r="B6148" s="57"/>
      <c r="C6148" s="176">
        <v>42008.586799999997</v>
      </c>
      <c r="D6148" s="3" t="s">
        <v>447</v>
      </c>
      <c r="E6148" s="3" t="s">
        <v>453</v>
      </c>
      <c r="F6148" s="3" t="str">
        <f t="shared" si="95"/>
        <v>Wholesale</v>
      </c>
      <c r="G6148" s="3">
        <v>67</v>
      </c>
      <c r="H6148" s="57"/>
    </row>
    <row r="6149" spans="1:8">
      <c r="A6149" s="57"/>
      <c r="B6149" s="57"/>
      <c r="C6149" s="176">
        <v>42090.731299999999</v>
      </c>
      <c r="D6149" s="3" t="s">
        <v>446</v>
      </c>
      <c r="E6149" s="3" t="s">
        <v>453</v>
      </c>
      <c r="F6149" s="3" t="str">
        <f t="shared" si="95"/>
        <v>Wholesale</v>
      </c>
      <c r="G6149" s="3">
        <v>45</v>
      </c>
      <c r="H6149" s="57"/>
    </row>
    <row r="6150" spans="1:8">
      <c r="A6150" s="57"/>
      <c r="B6150" s="57"/>
      <c r="C6150" s="176">
        <v>42341.547899999998</v>
      </c>
      <c r="D6150" s="3" t="s">
        <v>447</v>
      </c>
      <c r="E6150" s="3" t="s">
        <v>453</v>
      </c>
      <c r="F6150" s="3" t="str">
        <f t="shared" si="95"/>
        <v>Wholesale</v>
      </c>
      <c r="G6150" s="3">
        <v>43</v>
      </c>
      <c r="H6150" s="57"/>
    </row>
    <row r="6151" spans="1:8">
      <c r="A6151" s="57"/>
      <c r="B6151" s="57"/>
      <c r="C6151" s="176">
        <v>41983.478499999997</v>
      </c>
      <c r="D6151" s="3" t="s">
        <v>445</v>
      </c>
      <c r="E6151" s="3" t="s">
        <v>114</v>
      </c>
      <c r="F6151" s="3" t="str">
        <f t="shared" si="95"/>
        <v>Wholesale</v>
      </c>
      <c r="G6151" s="3">
        <v>84</v>
      </c>
      <c r="H6151" s="57"/>
    </row>
    <row r="6152" spans="1:8">
      <c r="A6152" s="57"/>
      <c r="B6152" s="57"/>
      <c r="C6152" s="176">
        <v>42330.503499999999</v>
      </c>
      <c r="D6152" s="3" t="s">
        <v>449</v>
      </c>
      <c r="E6152" s="3" t="s">
        <v>453</v>
      </c>
      <c r="F6152" s="3" t="str">
        <f t="shared" si="95"/>
        <v>Retail</v>
      </c>
      <c r="G6152" s="3">
        <v>2</v>
      </c>
      <c r="H6152" s="57"/>
    </row>
    <row r="6153" spans="1:8">
      <c r="A6153" s="57"/>
      <c r="B6153" s="57"/>
      <c r="C6153" s="176">
        <v>42246.536800000002</v>
      </c>
      <c r="D6153" s="3" t="s">
        <v>449</v>
      </c>
      <c r="E6153" s="3" t="s">
        <v>10</v>
      </c>
      <c r="F6153" s="3" t="str">
        <f t="shared" si="95"/>
        <v>Wholesale</v>
      </c>
      <c r="G6153" s="3">
        <v>65</v>
      </c>
      <c r="H6153" s="57"/>
    </row>
    <row r="6154" spans="1:8">
      <c r="A6154" s="57"/>
      <c r="B6154" s="57"/>
      <c r="C6154" s="176">
        <v>42166.508300000001</v>
      </c>
      <c r="D6154" s="3" t="s">
        <v>449</v>
      </c>
      <c r="E6154" s="3" t="s">
        <v>114</v>
      </c>
      <c r="F6154" s="3" t="str">
        <f t="shared" ref="F6154:F6217" si="96">IF(G6154&lt;10,"Retail","Wholesale")</f>
        <v>Retail</v>
      </c>
      <c r="G6154" s="3">
        <v>5</v>
      </c>
      <c r="H6154" s="57"/>
    </row>
    <row r="6155" spans="1:8">
      <c r="A6155" s="57"/>
      <c r="B6155" s="57"/>
      <c r="C6155" s="176">
        <v>42356.512499999997</v>
      </c>
      <c r="D6155" s="3" t="s">
        <v>449</v>
      </c>
      <c r="E6155" s="3" t="s">
        <v>460</v>
      </c>
      <c r="F6155" s="3" t="str">
        <f t="shared" si="96"/>
        <v>Wholesale</v>
      </c>
      <c r="G6155" s="3">
        <v>69</v>
      </c>
      <c r="H6155" s="57"/>
    </row>
    <row r="6156" spans="1:8">
      <c r="A6156" s="57"/>
      <c r="B6156" s="57"/>
      <c r="C6156" s="176">
        <v>42210.093800000002</v>
      </c>
      <c r="D6156" s="3" t="s">
        <v>447</v>
      </c>
      <c r="E6156" s="3" t="s">
        <v>312</v>
      </c>
      <c r="F6156" s="3" t="str">
        <f t="shared" si="96"/>
        <v>Retail</v>
      </c>
      <c r="G6156" s="3">
        <v>1</v>
      </c>
      <c r="H6156" s="57"/>
    </row>
    <row r="6157" spans="1:8">
      <c r="A6157" s="57"/>
      <c r="B6157" s="57"/>
      <c r="C6157" s="176">
        <v>42239.533300000003</v>
      </c>
      <c r="D6157" s="3" t="s">
        <v>445</v>
      </c>
      <c r="E6157" s="3" t="s">
        <v>453</v>
      </c>
      <c r="F6157" s="3" t="str">
        <f t="shared" si="96"/>
        <v>Retail</v>
      </c>
      <c r="G6157" s="3">
        <v>6</v>
      </c>
      <c r="H6157" s="57"/>
    </row>
    <row r="6158" spans="1:8">
      <c r="A6158" s="57"/>
      <c r="B6158" s="57"/>
      <c r="C6158" s="176">
        <v>42250.329899999997</v>
      </c>
      <c r="D6158" s="3" t="s">
        <v>445</v>
      </c>
      <c r="E6158" s="3" t="s">
        <v>461</v>
      </c>
      <c r="F6158" s="3" t="str">
        <f t="shared" si="96"/>
        <v>Wholesale</v>
      </c>
      <c r="G6158" s="3">
        <v>11</v>
      </c>
      <c r="H6158" s="57"/>
    </row>
    <row r="6159" spans="1:8">
      <c r="A6159" s="57"/>
      <c r="B6159" s="57"/>
      <c r="C6159" s="176">
        <v>42199.219400000002</v>
      </c>
      <c r="D6159" s="3" t="s">
        <v>447</v>
      </c>
      <c r="E6159" s="3" t="s">
        <v>454</v>
      </c>
      <c r="F6159" s="3" t="str">
        <f t="shared" si="96"/>
        <v>Retail</v>
      </c>
      <c r="G6159" s="3">
        <v>3</v>
      </c>
      <c r="H6159" s="57"/>
    </row>
    <row r="6160" spans="1:8">
      <c r="A6160" s="57"/>
      <c r="B6160" s="57"/>
      <c r="C6160" s="176">
        <v>42207.825700000001</v>
      </c>
      <c r="D6160" s="3" t="s">
        <v>446</v>
      </c>
      <c r="E6160" s="3" t="s">
        <v>457</v>
      </c>
      <c r="F6160" s="3" t="str">
        <f t="shared" si="96"/>
        <v>Retail</v>
      </c>
      <c r="G6160" s="3">
        <v>2</v>
      </c>
      <c r="H6160" s="57"/>
    </row>
    <row r="6161" spans="1:8">
      <c r="A6161" s="57"/>
      <c r="B6161" s="57"/>
      <c r="C6161" s="176">
        <v>42369.184699999998</v>
      </c>
      <c r="D6161" s="3" t="s">
        <v>446</v>
      </c>
      <c r="E6161" s="3" t="s">
        <v>453</v>
      </c>
      <c r="F6161" s="3" t="str">
        <f t="shared" si="96"/>
        <v>Retail</v>
      </c>
      <c r="G6161" s="3">
        <v>4</v>
      </c>
      <c r="H6161" s="57"/>
    </row>
    <row r="6162" spans="1:8">
      <c r="A6162" s="57"/>
      <c r="B6162" s="57"/>
      <c r="C6162" s="176">
        <v>42349.518799999998</v>
      </c>
      <c r="D6162" s="3" t="s">
        <v>445</v>
      </c>
      <c r="E6162" s="3" t="s">
        <v>6</v>
      </c>
      <c r="F6162" s="3" t="str">
        <f t="shared" si="96"/>
        <v>Wholesale</v>
      </c>
      <c r="G6162" s="3">
        <v>69</v>
      </c>
      <c r="H6162" s="57"/>
    </row>
    <row r="6163" spans="1:8">
      <c r="A6163" s="57"/>
      <c r="B6163" s="57"/>
      <c r="C6163" s="176">
        <v>42362.295100000003</v>
      </c>
      <c r="D6163" s="3" t="s">
        <v>447</v>
      </c>
      <c r="E6163" s="3" t="s">
        <v>460</v>
      </c>
      <c r="F6163" s="3" t="str">
        <f t="shared" si="96"/>
        <v>Retail</v>
      </c>
      <c r="G6163" s="3">
        <v>6</v>
      </c>
      <c r="H6163" s="57"/>
    </row>
    <row r="6164" spans="1:8">
      <c r="A6164" s="57"/>
      <c r="B6164" s="57"/>
      <c r="C6164" s="176">
        <v>42344.504200000003</v>
      </c>
      <c r="D6164" s="3" t="s">
        <v>446</v>
      </c>
      <c r="E6164" s="3" t="s">
        <v>453</v>
      </c>
      <c r="F6164" s="3" t="str">
        <f t="shared" si="96"/>
        <v>Wholesale</v>
      </c>
      <c r="G6164" s="3">
        <v>28</v>
      </c>
      <c r="H6164" s="57"/>
    </row>
    <row r="6165" spans="1:8">
      <c r="A6165" s="57"/>
      <c r="B6165" s="57"/>
      <c r="C6165" s="176">
        <v>42348.198600000003</v>
      </c>
      <c r="D6165" s="3" t="s">
        <v>447</v>
      </c>
      <c r="E6165" s="3" t="s">
        <v>453</v>
      </c>
      <c r="F6165" s="3" t="str">
        <f t="shared" si="96"/>
        <v>Wholesale</v>
      </c>
      <c r="G6165" s="3">
        <v>39</v>
      </c>
      <c r="H6165" s="57"/>
    </row>
    <row r="6166" spans="1:8">
      <c r="A6166" s="57"/>
      <c r="B6166" s="57"/>
      <c r="C6166" s="176">
        <v>42333.530599999998</v>
      </c>
      <c r="D6166" s="3" t="s">
        <v>445</v>
      </c>
      <c r="E6166" s="3" t="s">
        <v>453</v>
      </c>
      <c r="F6166" s="3" t="str">
        <f t="shared" si="96"/>
        <v>Retail</v>
      </c>
      <c r="G6166" s="3">
        <v>4</v>
      </c>
      <c r="H6166" s="57"/>
    </row>
    <row r="6167" spans="1:8">
      <c r="A6167" s="57"/>
      <c r="B6167" s="57"/>
      <c r="C6167" s="176">
        <v>42333.732600000003</v>
      </c>
      <c r="D6167" s="3" t="s">
        <v>445</v>
      </c>
      <c r="E6167" s="3" t="s">
        <v>453</v>
      </c>
      <c r="F6167" s="3" t="str">
        <f t="shared" si="96"/>
        <v>Retail</v>
      </c>
      <c r="G6167" s="3">
        <v>1</v>
      </c>
      <c r="H6167" s="57"/>
    </row>
    <row r="6168" spans="1:8">
      <c r="A6168" s="57"/>
      <c r="B6168" s="57"/>
      <c r="C6168" s="176">
        <v>42258.407599999999</v>
      </c>
      <c r="D6168" s="3" t="s">
        <v>447</v>
      </c>
      <c r="E6168" s="3" t="s">
        <v>460</v>
      </c>
      <c r="F6168" s="3" t="str">
        <f t="shared" si="96"/>
        <v>Wholesale</v>
      </c>
      <c r="G6168" s="3">
        <v>25</v>
      </c>
      <c r="H6168" s="57"/>
    </row>
    <row r="6169" spans="1:8">
      <c r="A6169" s="57"/>
      <c r="B6169" s="57"/>
      <c r="C6169" s="176">
        <v>42256.535400000001</v>
      </c>
      <c r="D6169" s="3" t="s">
        <v>447</v>
      </c>
      <c r="E6169" s="3" t="s">
        <v>9</v>
      </c>
      <c r="F6169" s="3" t="str">
        <f t="shared" si="96"/>
        <v>Retail</v>
      </c>
      <c r="G6169" s="3">
        <v>1</v>
      </c>
      <c r="H6169" s="57"/>
    </row>
    <row r="6170" spans="1:8">
      <c r="A6170" s="57"/>
      <c r="B6170" s="57"/>
      <c r="C6170" s="176">
        <v>42179.142399999997</v>
      </c>
      <c r="D6170" s="3" t="s">
        <v>447</v>
      </c>
      <c r="E6170" s="3" t="s">
        <v>10</v>
      </c>
      <c r="F6170" s="3" t="str">
        <f t="shared" si="96"/>
        <v>Retail</v>
      </c>
      <c r="G6170" s="3">
        <v>7</v>
      </c>
      <c r="H6170" s="57"/>
    </row>
    <row r="6171" spans="1:8">
      <c r="A6171" s="57"/>
      <c r="B6171" s="57"/>
      <c r="C6171" s="176">
        <v>42039.766000000003</v>
      </c>
      <c r="D6171" s="3" t="s">
        <v>446</v>
      </c>
      <c r="E6171" s="3" t="s">
        <v>8</v>
      </c>
      <c r="F6171" s="3" t="str">
        <f t="shared" si="96"/>
        <v>Retail</v>
      </c>
      <c r="G6171" s="3">
        <v>2</v>
      </c>
      <c r="H6171" s="57"/>
    </row>
    <row r="6172" spans="1:8">
      <c r="A6172" s="57"/>
      <c r="B6172" s="57"/>
      <c r="C6172" s="176">
        <v>42156.229899999998</v>
      </c>
      <c r="D6172" s="3" t="s">
        <v>446</v>
      </c>
      <c r="E6172" s="3" t="s">
        <v>7</v>
      </c>
      <c r="F6172" s="3" t="str">
        <f t="shared" si="96"/>
        <v>Retail</v>
      </c>
      <c r="G6172" s="3">
        <v>3</v>
      </c>
      <c r="H6172" s="57"/>
    </row>
    <row r="6173" spans="1:8">
      <c r="A6173" s="57"/>
      <c r="B6173" s="57"/>
      <c r="C6173" s="176">
        <v>41984.730600000003</v>
      </c>
      <c r="D6173" s="3" t="s">
        <v>449</v>
      </c>
      <c r="E6173" s="3" t="s">
        <v>451</v>
      </c>
      <c r="F6173" s="3" t="str">
        <f t="shared" si="96"/>
        <v>Wholesale</v>
      </c>
      <c r="G6173" s="3">
        <v>45</v>
      </c>
      <c r="H6173" s="57"/>
    </row>
    <row r="6174" spans="1:8">
      <c r="A6174" s="57"/>
      <c r="B6174" s="57"/>
      <c r="C6174" s="176">
        <v>42345.197200000002</v>
      </c>
      <c r="D6174" s="3" t="s">
        <v>446</v>
      </c>
      <c r="E6174" s="3" t="s">
        <v>450</v>
      </c>
      <c r="F6174" s="3" t="str">
        <f t="shared" si="96"/>
        <v>Wholesale</v>
      </c>
      <c r="G6174" s="3">
        <v>36</v>
      </c>
      <c r="H6174" s="57"/>
    </row>
    <row r="6175" spans="1:8">
      <c r="A6175" s="57"/>
      <c r="B6175" s="57"/>
      <c r="C6175" s="176">
        <v>42220.481899999999</v>
      </c>
      <c r="D6175" s="3" t="s">
        <v>449</v>
      </c>
      <c r="E6175" s="3" t="s">
        <v>453</v>
      </c>
      <c r="F6175" s="3" t="str">
        <f t="shared" si="96"/>
        <v>Wholesale</v>
      </c>
      <c r="G6175" s="3">
        <v>34</v>
      </c>
      <c r="H6175" s="57"/>
    </row>
    <row r="6176" spans="1:8">
      <c r="A6176" s="57"/>
      <c r="B6176" s="57"/>
      <c r="C6176" s="176">
        <v>42229.327100000002</v>
      </c>
      <c r="D6176" s="3" t="s">
        <v>446</v>
      </c>
      <c r="E6176" s="3" t="s">
        <v>453</v>
      </c>
      <c r="F6176" s="3" t="str">
        <f t="shared" si="96"/>
        <v>Retail</v>
      </c>
      <c r="G6176" s="3">
        <v>4</v>
      </c>
      <c r="H6176" s="57"/>
    </row>
    <row r="6177" spans="1:8">
      <c r="A6177" s="57"/>
      <c r="B6177" s="57"/>
      <c r="C6177" s="176">
        <v>42359.272199999999</v>
      </c>
      <c r="D6177" s="3" t="s">
        <v>447</v>
      </c>
      <c r="E6177" s="3" t="s">
        <v>460</v>
      </c>
      <c r="F6177" s="3" t="str">
        <f t="shared" si="96"/>
        <v>Retail</v>
      </c>
      <c r="G6177" s="3">
        <v>6</v>
      </c>
      <c r="H6177" s="57"/>
    </row>
    <row r="6178" spans="1:8">
      <c r="A6178" s="57"/>
      <c r="B6178" s="57"/>
      <c r="C6178" s="176">
        <v>42100.531900000002</v>
      </c>
      <c r="D6178" s="3" t="s">
        <v>447</v>
      </c>
      <c r="E6178" s="3" t="s">
        <v>9</v>
      </c>
      <c r="F6178" s="3" t="str">
        <f t="shared" si="96"/>
        <v>Wholesale</v>
      </c>
      <c r="G6178" s="3">
        <v>36</v>
      </c>
      <c r="H6178" s="57"/>
    </row>
    <row r="6179" spans="1:8">
      <c r="A6179" s="57"/>
      <c r="B6179" s="57"/>
      <c r="C6179" s="176">
        <v>42200.521500000003</v>
      </c>
      <c r="D6179" s="3" t="s">
        <v>445</v>
      </c>
      <c r="E6179" s="3" t="s">
        <v>6</v>
      </c>
      <c r="F6179" s="3" t="str">
        <f t="shared" si="96"/>
        <v>Wholesale</v>
      </c>
      <c r="G6179" s="3">
        <v>25</v>
      </c>
      <c r="H6179" s="57"/>
    </row>
    <row r="6180" spans="1:8">
      <c r="A6180" s="57"/>
      <c r="B6180" s="57"/>
      <c r="C6180" s="176">
        <v>41987.516000000003</v>
      </c>
      <c r="D6180" s="3" t="s">
        <v>447</v>
      </c>
      <c r="E6180" s="3" t="s">
        <v>6</v>
      </c>
      <c r="F6180" s="3" t="str">
        <f t="shared" si="96"/>
        <v>Wholesale</v>
      </c>
      <c r="G6180" s="3">
        <v>15</v>
      </c>
      <c r="H6180" s="57"/>
    </row>
    <row r="6181" spans="1:8">
      <c r="A6181" s="57"/>
      <c r="B6181" s="57"/>
      <c r="C6181" s="176">
        <v>42348.752099999998</v>
      </c>
      <c r="D6181" s="3" t="s">
        <v>447</v>
      </c>
      <c r="E6181" s="3" t="s">
        <v>453</v>
      </c>
      <c r="F6181" s="3" t="str">
        <f t="shared" si="96"/>
        <v>Retail</v>
      </c>
      <c r="G6181" s="3">
        <v>2</v>
      </c>
      <c r="H6181" s="57"/>
    </row>
    <row r="6182" spans="1:8">
      <c r="A6182" s="57"/>
      <c r="B6182" s="57"/>
      <c r="C6182" s="176">
        <v>42174.5167</v>
      </c>
      <c r="D6182" s="3" t="s">
        <v>447</v>
      </c>
      <c r="E6182" s="3" t="s">
        <v>7</v>
      </c>
      <c r="F6182" s="3" t="str">
        <f t="shared" si="96"/>
        <v>Retail</v>
      </c>
      <c r="G6182" s="3">
        <v>9</v>
      </c>
      <c r="H6182" s="57"/>
    </row>
    <row r="6183" spans="1:8">
      <c r="A6183" s="57"/>
      <c r="B6183" s="57"/>
      <c r="C6183" s="176">
        <v>42354.539599999996</v>
      </c>
      <c r="D6183" s="3" t="s">
        <v>445</v>
      </c>
      <c r="E6183" s="3" t="s">
        <v>7</v>
      </c>
      <c r="F6183" s="3" t="str">
        <f t="shared" si="96"/>
        <v>Wholesale</v>
      </c>
      <c r="G6183" s="3">
        <v>28</v>
      </c>
      <c r="H6183" s="57"/>
    </row>
    <row r="6184" spans="1:8">
      <c r="A6184" s="57"/>
      <c r="B6184" s="57"/>
      <c r="C6184" s="176">
        <v>41983.486799999999</v>
      </c>
      <c r="D6184" s="3" t="s">
        <v>445</v>
      </c>
      <c r="E6184" s="3" t="s">
        <v>453</v>
      </c>
      <c r="F6184" s="3" t="str">
        <f t="shared" si="96"/>
        <v>Retail</v>
      </c>
      <c r="G6184" s="3">
        <v>5</v>
      </c>
      <c r="H6184" s="57"/>
    </row>
    <row r="6185" spans="1:8">
      <c r="A6185" s="57"/>
      <c r="B6185" s="57"/>
      <c r="C6185" s="176">
        <v>42111.474300000002</v>
      </c>
      <c r="D6185" s="3" t="s">
        <v>445</v>
      </c>
      <c r="E6185" s="3" t="s">
        <v>455</v>
      </c>
      <c r="F6185" s="3" t="str">
        <f t="shared" si="96"/>
        <v>Retail</v>
      </c>
      <c r="G6185" s="3">
        <v>3</v>
      </c>
      <c r="H6185" s="57"/>
    </row>
    <row r="6186" spans="1:8">
      <c r="A6186" s="57"/>
      <c r="B6186" s="57"/>
      <c r="C6186" s="176">
        <v>42231.144399999997</v>
      </c>
      <c r="D6186" s="3" t="s">
        <v>445</v>
      </c>
      <c r="E6186" s="3" t="s">
        <v>10</v>
      </c>
      <c r="F6186" s="3" t="str">
        <f t="shared" si="96"/>
        <v>Retail</v>
      </c>
      <c r="G6186" s="3">
        <v>5</v>
      </c>
      <c r="H6186" s="57"/>
    </row>
    <row r="6187" spans="1:8">
      <c r="A6187" s="57"/>
      <c r="B6187" s="57"/>
      <c r="C6187" s="176">
        <v>41985.888899999998</v>
      </c>
      <c r="D6187" s="3" t="s">
        <v>446</v>
      </c>
      <c r="E6187" s="3" t="s">
        <v>448</v>
      </c>
      <c r="F6187" s="3" t="str">
        <f t="shared" si="96"/>
        <v>Retail</v>
      </c>
      <c r="G6187" s="3">
        <v>3</v>
      </c>
      <c r="H6187" s="57"/>
    </row>
    <row r="6188" spans="1:8">
      <c r="A6188" s="57"/>
      <c r="B6188" s="57"/>
      <c r="C6188" s="176">
        <v>41980.452799999999</v>
      </c>
      <c r="D6188" s="3" t="s">
        <v>449</v>
      </c>
      <c r="E6188" s="3" t="s">
        <v>9</v>
      </c>
      <c r="F6188" s="3" t="str">
        <f t="shared" si="96"/>
        <v>Retail</v>
      </c>
      <c r="G6188" s="3">
        <v>1</v>
      </c>
      <c r="H6188" s="57"/>
    </row>
    <row r="6189" spans="1:8">
      <c r="A6189" s="57"/>
      <c r="B6189" s="57"/>
      <c r="C6189" s="176">
        <v>41985.415300000001</v>
      </c>
      <c r="D6189" s="3" t="s">
        <v>446</v>
      </c>
      <c r="E6189" s="3" t="s">
        <v>9</v>
      </c>
      <c r="F6189" s="3" t="str">
        <f t="shared" si="96"/>
        <v>Retail</v>
      </c>
      <c r="G6189" s="3">
        <v>2</v>
      </c>
      <c r="H6189" s="57"/>
    </row>
    <row r="6190" spans="1:8">
      <c r="A6190" s="57"/>
      <c r="B6190" s="57"/>
      <c r="C6190" s="176">
        <v>41980.205600000001</v>
      </c>
      <c r="D6190" s="3" t="s">
        <v>447</v>
      </c>
      <c r="E6190" s="3" t="s">
        <v>114</v>
      </c>
      <c r="F6190" s="3" t="str">
        <f t="shared" si="96"/>
        <v>Retail</v>
      </c>
      <c r="G6190" s="3">
        <v>2</v>
      </c>
      <c r="H6190" s="57"/>
    </row>
    <row r="6191" spans="1:8">
      <c r="A6191" s="57"/>
      <c r="B6191" s="57"/>
      <c r="C6191" s="176">
        <v>42347.517399999997</v>
      </c>
      <c r="D6191" s="3" t="s">
        <v>446</v>
      </c>
      <c r="E6191" s="3" t="s">
        <v>453</v>
      </c>
      <c r="F6191" s="3" t="str">
        <f t="shared" si="96"/>
        <v>Retail</v>
      </c>
      <c r="G6191" s="3">
        <v>5</v>
      </c>
      <c r="H6191" s="57"/>
    </row>
    <row r="6192" spans="1:8">
      <c r="A6192" s="57"/>
      <c r="B6192" s="57"/>
      <c r="C6192" s="176">
        <v>42190.464599999999</v>
      </c>
      <c r="D6192" s="3" t="s">
        <v>445</v>
      </c>
      <c r="E6192" s="3" t="s">
        <v>6</v>
      </c>
      <c r="F6192" s="3" t="str">
        <f t="shared" si="96"/>
        <v>Retail</v>
      </c>
      <c r="G6192" s="3">
        <v>3</v>
      </c>
      <c r="H6192" s="57"/>
    </row>
    <row r="6193" spans="1:8">
      <c r="A6193" s="57"/>
      <c r="B6193" s="57"/>
      <c r="C6193" s="176">
        <v>42348.750699999997</v>
      </c>
      <c r="D6193" s="3" t="s">
        <v>445</v>
      </c>
      <c r="E6193" s="3" t="s">
        <v>112</v>
      </c>
      <c r="F6193" s="3" t="str">
        <f t="shared" si="96"/>
        <v>Wholesale</v>
      </c>
      <c r="G6193" s="3">
        <v>107</v>
      </c>
      <c r="H6193" s="57"/>
    </row>
    <row r="6194" spans="1:8">
      <c r="A6194" s="57"/>
      <c r="B6194" s="57"/>
      <c r="C6194" s="176">
        <v>41983.760399999999</v>
      </c>
      <c r="D6194" s="3" t="s">
        <v>445</v>
      </c>
      <c r="E6194" s="3" t="s">
        <v>112</v>
      </c>
      <c r="F6194" s="3" t="str">
        <f t="shared" si="96"/>
        <v>Retail</v>
      </c>
      <c r="G6194" s="3">
        <v>1</v>
      </c>
      <c r="H6194" s="57"/>
    </row>
    <row r="6195" spans="1:8">
      <c r="A6195" s="57"/>
      <c r="B6195" s="57"/>
      <c r="C6195" s="176">
        <v>42287.247199999998</v>
      </c>
      <c r="D6195" s="3" t="s">
        <v>445</v>
      </c>
      <c r="E6195" s="3" t="s">
        <v>112</v>
      </c>
      <c r="F6195" s="3" t="str">
        <f t="shared" si="96"/>
        <v>Retail</v>
      </c>
      <c r="G6195" s="3">
        <v>2</v>
      </c>
      <c r="H6195" s="57"/>
    </row>
    <row r="6196" spans="1:8">
      <c r="A6196" s="57"/>
      <c r="B6196" s="57"/>
      <c r="C6196" s="176">
        <v>42177.508999999998</v>
      </c>
      <c r="D6196" s="3" t="s">
        <v>445</v>
      </c>
      <c r="E6196" s="3" t="s">
        <v>453</v>
      </c>
      <c r="F6196" s="3" t="str">
        <f t="shared" si="96"/>
        <v>Wholesale</v>
      </c>
      <c r="G6196" s="3">
        <v>80</v>
      </c>
      <c r="H6196" s="57"/>
    </row>
    <row r="6197" spans="1:8">
      <c r="A6197" s="57"/>
      <c r="B6197" s="57"/>
      <c r="C6197" s="176">
        <v>42336.212500000001</v>
      </c>
      <c r="D6197" s="3" t="s">
        <v>445</v>
      </c>
      <c r="E6197" s="3" t="s">
        <v>453</v>
      </c>
      <c r="F6197" s="3" t="str">
        <f t="shared" si="96"/>
        <v>Retail</v>
      </c>
      <c r="G6197" s="3">
        <v>4</v>
      </c>
      <c r="H6197" s="57"/>
    </row>
    <row r="6198" spans="1:8">
      <c r="A6198" s="57"/>
      <c r="B6198" s="57"/>
      <c r="C6198" s="176">
        <v>41981.466</v>
      </c>
      <c r="D6198" s="3" t="s">
        <v>447</v>
      </c>
      <c r="E6198" s="3" t="s">
        <v>453</v>
      </c>
      <c r="F6198" s="3" t="str">
        <f t="shared" si="96"/>
        <v>Retail</v>
      </c>
      <c r="G6198" s="3">
        <v>5</v>
      </c>
      <c r="H6198" s="57"/>
    </row>
    <row r="6199" spans="1:8">
      <c r="A6199" s="57"/>
      <c r="B6199" s="57"/>
      <c r="C6199" s="176">
        <v>42346.1299</v>
      </c>
      <c r="D6199" s="3" t="s">
        <v>447</v>
      </c>
      <c r="E6199" s="3" t="s">
        <v>453</v>
      </c>
      <c r="F6199" s="3" t="str">
        <f t="shared" si="96"/>
        <v>Retail</v>
      </c>
      <c r="G6199" s="3">
        <v>3</v>
      </c>
      <c r="H6199" s="57"/>
    </row>
    <row r="6200" spans="1:8">
      <c r="A6200" s="57"/>
      <c r="B6200" s="57"/>
      <c r="C6200" s="176">
        <v>42273.510399999999</v>
      </c>
      <c r="D6200" s="3" t="s">
        <v>445</v>
      </c>
      <c r="E6200" s="3" t="s">
        <v>6</v>
      </c>
      <c r="F6200" s="3" t="str">
        <f t="shared" si="96"/>
        <v>Wholesale</v>
      </c>
      <c r="G6200" s="3">
        <v>61</v>
      </c>
      <c r="H6200" s="57"/>
    </row>
    <row r="6201" spans="1:8">
      <c r="A6201" s="57"/>
      <c r="B6201" s="57"/>
      <c r="C6201" s="176">
        <v>41991.815300000002</v>
      </c>
      <c r="D6201" s="3" t="s">
        <v>445</v>
      </c>
      <c r="E6201" s="3" t="s">
        <v>312</v>
      </c>
      <c r="F6201" s="3" t="str">
        <f t="shared" si="96"/>
        <v>Wholesale</v>
      </c>
      <c r="G6201" s="3">
        <v>88</v>
      </c>
      <c r="H6201" s="57"/>
    </row>
    <row r="6202" spans="1:8">
      <c r="A6202" s="57"/>
      <c r="B6202" s="57"/>
      <c r="C6202" s="176">
        <v>42207.4444</v>
      </c>
      <c r="D6202" s="3" t="s">
        <v>447</v>
      </c>
      <c r="E6202" s="3" t="s">
        <v>453</v>
      </c>
      <c r="F6202" s="3" t="str">
        <f t="shared" si="96"/>
        <v>Wholesale</v>
      </c>
      <c r="G6202" s="3">
        <v>40</v>
      </c>
      <c r="H6202" s="57"/>
    </row>
    <row r="6203" spans="1:8">
      <c r="A6203" s="57"/>
      <c r="B6203" s="57"/>
      <c r="C6203" s="176">
        <v>42256.209000000003</v>
      </c>
      <c r="D6203" s="3" t="s">
        <v>446</v>
      </c>
      <c r="E6203" s="3" t="s">
        <v>459</v>
      </c>
      <c r="F6203" s="3" t="str">
        <f t="shared" si="96"/>
        <v>Retail</v>
      </c>
      <c r="G6203" s="3">
        <v>3</v>
      </c>
      <c r="H6203" s="57"/>
    </row>
    <row r="6204" spans="1:8">
      <c r="A6204" s="57"/>
      <c r="B6204" s="57"/>
      <c r="C6204" s="176">
        <v>42338.473599999998</v>
      </c>
      <c r="D6204" s="3" t="s">
        <v>445</v>
      </c>
      <c r="E6204" s="3" t="s">
        <v>457</v>
      </c>
      <c r="F6204" s="3" t="str">
        <f t="shared" si="96"/>
        <v>Retail</v>
      </c>
      <c r="G6204" s="3">
        <v>9</v>
      </c>
      <c r="H6204" s="57"/>
    </row>
    <row r="6205" spans="1:8">
      <c r="A6205" s="57"/>
      <c r="B6205" s="57"/>
      <c r="C6205" s="176">
        <v>42118.820800000001</v>
      </c>
      <c r="D6205" s="3" t="s">
        <v>445</v>
      </c>
      <c r="E6205" s="3" t="s">
        <v>453</v>
      </c>
      <c r="F6205" s="3" t="str">
        <f t="shared" si="96"/>
        <v>Wholesale</v>
      </c>
      <c r="G6205" s="3">
        <v>35</v>
      </c>
      <c r="H6205" s="57"/>
    </row>
    <row r="6206" spans="1:8">
      <c r="A6206" s="57"/>
      <c r="B6206" s="57"/>
      <c r="C6206" s="176">
        <v>42112.435400000002</v>
      </c>
      <c r="D6206" s="3" t="s">
        <v>446</v>
      </c>
      <c r="E6206" s="3" t="s">
        <v>459</v>
      </c>
      <c r="F6206" s="3" t="str">
        <f t="shared" si="96"/>
        <v>Retail</v>
      </c>
      <c r="G6206" s="3">
        <v>5</v>
      </c>
      <c r="H6206" s="57"/>
    </row>
    <row r="6207" spans="1:8">
      <c r="A6207" s="57"/>
      <c r="B6207" s="57"/>
      <c r="C6207" s="176">
        <v>42310.394399999997</v>
      </c>
      <c r="D6207" s="3" t="s">
        <v>449</v>
      </c>
      <c r="E6207" s="3" t="s">
        <v>453</v>
      </c>
      <c r="F6207" s="3" t="str">
        <f t="shared" si="96"/>
        <v>Wholesale</v>
      </c>
      <c r="G6207" s="3">
        <v>61</v>
      </c>
      <c r="H6207" s="57"/>
    </row>
    <row r="6208" spans="1:8">
      <c r="A6208" s="57"/>
      <c r="B6208" s="57"/>
      <c r="C6208" s="176">
        <v>42185.709000000003</v>
      </c>
      <c r="D6208" s="3" t="s">
        <v>447</v>
      </c>
      <c r="E6208" s="3" t="s">
        <v>448</v>
      </c>
      <c r="F6208" s="3" t="str">
        <f t="shared" si="96"/>
        <v>Retail</v>
      </c>
      <c r="G6208" s="3">
        <v>3</v>
      </c>
      <c r="H6208" s="57"/>
    </row>
    <row r="6209" spans="1:8">
      <c r="A6209" s="57"/>
      <c r="B6209" s="57"/>
      <c r="C6209" s="176">
        <v>42353.1924</v>
      </c>
      <c r="D6209" s="3" t="s">
        <v>445</v>
      </c>
      <c r="E6209" s="3" t="s">
        <v>114</v>
      </c>
      <c r="F6209" s="3" t="str">
        <f t="shared" si="96"/>
        <v>Wholesale</v>
      </c>
      <c r="G6209" s="3">
        <v>58</v>
      </c>
      <c r="H6209" s="57"/>
    </row>
    <row r="6210" spans="1:8">
      <c r="A6210" s="57"/>
      <c r="B6210" s="57"/>
      <c r="C6210" s="176">
        <v>42239.224999999999</v>
      </c>
      <c r="D6210" s="3" t="s">
        <v>446</v>
      </c>
      <c r="E6210" s="3" t="s">
        <v>452</v>
      </c>
      <c r="F6210" s="3" t="str">
        <f t="shared" si="96"/>
        <v>Retail</v>
      </c>
      <c r="G6210" s="3">
        <v>1</v>
      </c>
      <c r="H6210" s="57"/>
    </row>
    <row r="6211" spans="1:8">
      <c r="A6211" s="57"/>
      <c r="B6211" s="57"/>
      <c r="C6211" s="176">
        <v>41985.1826</v>
      </c>
      <c r="D6211" s="3" t="s">
        <v>446</v>
      </c>
      <c r="E6211" s="3" t="s">
        <v>453</v>
      </c>
      <c r="F6211" s="3" t="str">
        <f t="shared" si="96"/>
        <v>Retail</v>
      </c>
      <c r="G6211" s="3">
        <v>4</v>
      </c>
      <c r="H6211" s="57"/>
    </row>
    <row r="6212" spans="1:8">
      <c r="A6212" s="57"/>
      <c r="B6212" s="57"/>
      <c r="C6212" s="176">
        <v>41983.764600000002</v>
      </c>
      <c r="D6212" s="3" t="s">
        <v>447</v>
      </c>
      <c r="E6212" s="3" t="s">
        <v>455</v>
      </c>
      <c r="F6212" s="3" t="str">
        <f t="shared" si="96"/>
        <v>Retail</v>
      </c>
      <c r="G6212" s="3">
        <v>2</v>
      </c>
      <c r="H6212" s="57"/>
    </row>
    <row r="6213" spans="1:8">
      <c r="A6213" s="57"/>
      <c r="B6213" s="57"/>
      <c r="C6213" s="176">
        <v>42131.927799999998</v>
      </c>
      <c r="D6213" s="3" t="s">
        <v>446</v>
      </c>
      <c r="E6213" s="3" t="s">
        <v>6</v>
      </c>
      <c r="F6213" s="3" t="str">
        <f t="shared" si="96"/>
        <v>Retail</v>
      </c>
      <c r="G6213" s="3">
        <v>3</v>
      </c>
      <c r="H6213" s="57"/>
    </row>
    <row r="6214" spans="1:8">
      <c r="A6214" s="57"/>
      <c r="B6214" s="57"/>
      <c r="C6214" s="176">
        <v>42356.769399999997</v>
      </c>
      <c r="D6214" s="3" t="s">
        <v>446</v>
      </c>
      <c r="E6214" s="3" t="s">
        <v>112</v>
      </c>
      <c r="F6214" s="3" t="str">
        <f t="shared" si="96"/>
        <v>Wholesale</v>
      </c>
      <c r="G6214" s="3">
        <v>37</v>
      </c>
      <c r="H6214" s="57"/>
    </row>
    <row r="6215" spans="1:8">
      <c r="A6215" s="57"/>
      <c r="B6215" s="57"/>
      <c r="C6215" s="176">
        <v>41979.097900000001</v>
      </c>
      <c r="D6215" s="3" t="s">
        <v>449</v>
      </c>
      <c r="E6215" s="3" t="s">
        <v>450</v>
      </c>
      <c r="F6215" s="3" t="str">
        <f t="shared" si="96"/>
        <v>Retail</v>
      </c>
      <c r="G6215" s="3">
        <v>1</v>
      </c>
      <c r="H6215" s="57"/>
    </row>
    <row r="6216" spans="1:8">
      <c r="A6216" s="57"/>
      <c r="B6216" s="57"/>
      <c r="C6216" s="176">
        <v>41981.958299999998</v>
      </c>
      <c r="D6216" s="3" t="s">
        <v>445</v>
      </c>
      <c r="E6216" s="3" t="s">
        <v>110</v>
      </c>
      <c r="F6216" s="3" t="str">
        <f t="shared" si="96"/>
        <v>Retail</v>
      </c>
      <c r="G6216" s="3">
        <v>4</v>
      </c>
      <c r="H6216" s="57"/>
    </row>
    <row r="6217" spans="1:8">
      <c r="A6217" s="57"/>
      <c r="B6217" s="57"/>
      <c r="C6217" s="176">
        <v>42362.720800000003</v>
      </c>
      <c r="D6217" s="3" t="s">
        <v>445</v>
      </c>
      <c r="E6217" s="3" t="s">
        <v>453</v>
      </c>
      <c r="F6217" s="3" t="str">
        <f t="shared" si="96"/>
        <v>Retail</v>
      </c>
      <c r="G6217" s="3">
        <v>1</v>
      </c>
      <c r="H6217" s="57"/>
    </row>
    <row r="6218" spans="1:8">
      <c r="A6218" s="57"/>
      <c r="B6218" s="57"/>
      <c r="C6218" s="176">
        <v>42255.306299999997</v>
      </c>
      <c r="D6218" s="3" t="s">
        <v>445</v>
      </c>
      <c r="E6218" s="3" t="s">
        <v>452</v>
      </c>
      <c r="F6218" s="3" t="str">
        <f t="shared" ref="F6218:F6281" si="97">IF(G6218&lt;10,"Retail","Wholesale")</f>
        <v>Retail</v>
      </c>
      <c r="G6218" s="3">
        <v>5</v>
      </c>
      <c r="H6218" s="57"/>
    </row>
    <row r="6219" spans="1:8">
      <c r="A6219" s="57"/>
      <c r="B6219" s="57"/>
      <c r="C6219" s="176">
        <v>42121.781900000002</v>
      </c>
      <c r="D6219" s="3" t="s">
        <v>447</v>
      </c>
      <c r="E6219" s="3" t="s">
        <v>453</v>
      </c>
      <c r="F6219" s="3" t="str">
        <f t="shared" si="97"/>
        <v>Retail</v>
      </c>
      <c r="G6219" s="3">
        <v>1</v>
      </c>
      <c r="H6219" s="57"/>
    </row>
    <row r="6220" spans="1:8">
      <c r="A6220" s="57"/>
      <c r="B6220" s="57"/>
      <c r="C6220" s="176">
        <v>42263.745799999997</v>
      </c>
      <c r="D6220" s="3" t="s">
        <v>445</v>
      </c>
      <c r="E6220" s="3" t="s">
        <v>112</v>
      </c>
      <c r="F6220" s="3" t="str">
        <f t="shared" si="97"/>
        <v>Wholesale</v>
      </c>
      <c r="G6220" s="3">
        <v>37</v>
      </c>
      <c r="H6220" s="57"/>
    </row>
    <row r="6221" spans="1:8">
      <c r="A6221" s="57"/>
      <c r="B6221" s="57"/>
      <c r="C6221" s="176">
        <v>42357.477099999996</v>
      </c>
      <c r="D6221" s="3" t="s">
        <v>447</v>
      </c>
      <c r="E6221" s="3" t="s">
        <v>451</v>
      </c>
      <c r="F6221" s="3" t="str">
        <f t="shared" si="97"/>
        <v>Wholesale</v>
      </c>
      <c r="G6221" s="3">
        <v>37</v>
      </c>
      <c r="H6221" s="57"/>
    </row>
    <row r="6222" spans="1:8">
      <c r="A6222" s="57"/>
      <c r="B6222" s="57"/>
      <c r="C6222" s="176">
        <v>42231.7785</v>
      </c>
      <c r="D6222" s="3" t="s">
        <v>445</v>
      </c>
      <c r="E6222" s="3" t="s">
        <v>461</v>
      </c>
      <c r="F6222" s="3" t="str">
        <f t="shared" si="97"/>
        <v>Retail</v>
      </c>
      <c r="G6222" s="3">
        <v>2</v>
      </c>
      <c r="H6222" s="57"/>
    </row>
    <row r="6223" spans="1:8">
      <c r="A6223" s="57"/>
      <c r="B6223" s="57"/>
      <c r="C6223" s="176">
        <v>41985.575700000001</v>
      </c>
      <c r="D6223" s="3" t="s">
        <v>447</v>
      </c>
      <c r="E6223" s="3" t="s">
        <v>459</v>
      </c>
      <c r="F6223" s="3" t="str">
        <f t="shared" si="97"/>
        <v>Retail</v>
      </c>
      <c r="G6223" s="3">
        <v>4</v>
      </c>
      <c r="H6223" s="57"/>
    </row>
    <row r="6224" spans="1:8">
      <c r="A6224" s="57"/>
      <c r="B6224" s="57"/>
      <c r="C6224" s="176">
        <v>42313.223599999998</v>
      </c>
      <c r="D6224" s="3" t="s">
        <v>445</v>
      </c>
      <c r="E6224" s="3" t="s">
        <v>453</v>
      </c>
      <c r="F6224" s="3" t="str">
        <f t="shared" si="97"/>
        <v>Wholesale</v>
      </c>
      <c r="G6224" s="3">
        <v>44</v>
      </c>
      <c r="H6224" s="57"/>
    </row>
    <row r="6225" spans="1:8">
      <c r="A6225" s="57"/>
      <c r="B6225" s="57"/>
      <c r="C6225" s="176">
        <v>42292.5049</v>
      </c>
      <c r="D6225" s="3" t="s">
        <v>449</v>
      </c>
      <c r="E6225" s="3" t="s">
        <v>453</v>
      </c>
      <c r="F6225" s="3" t="str">
        <f t="shared" si="97"/>
        <v>Wholesale</v>
      </c>
      <c r="G6225" s="3">
        <v>31</v>
      </c>
      <c r="H6225" s="57"/>
    </row>
    <row r="6226" spans="1:8">
      <c r="A6226" s="57"/>
      <c r="B6226" s="57"/>
      <c r="C6226" s="176">
        <v>42206.802799999998</v>
      </c>
      <c r="D6226" s="3" t="s">
        <v>445</v>
      </c>
      <c r="E6226" s="3" t="s">
        <v>8</v>
      </c>
      <c r="F6226" s="3" t="str">
        <f t="shared" si="97"/>
        <v>Retail</v>
      </c>
      <c r="G6226" s="3">
        <v>4</v>
      </c>
      <c r="H6226" s="57"/>
    </row>
    <row r="6227" spans="1:8">
      <c r="A6227" s="57"/>
      <c r="B6227" s="57"/>
      <c r="C6227" s="176">
        <v>42131.189599999998</v>
      </c>
      <c r="D6227" s="3" t="s">
        <v>447</v>
      </c>
      <c r="E6227" s="3" t="s">
        <v>450</v>
      </c>
      <c r="F6227" s="3" t="str">
        <f t="shared" si="97"/>
        <v>Retail</v>
      </c>
      <c r="G6227" s="3">
        <v>4</v>
      </c>
      <c r="H6227" s="57"/>
    </row>
    <row r="6228" spans="1:8">
      <c r="A6228" s="57"/>
      <c r="B6228" s="57"/>
      <c r="C6228" s="176">
        <v>42237.708299999998</v>
      </c>
      <c r="D6228" s="3" t="s">
        <v>445</v>
      </c>
      <c r="E6228" s="3" t="s">
        <v>452</v>
      </c>
      <c r="F6228" s="3" t="str">
        <f t="shared" si="97"/>
        <v>Wholesale</v>
      </c>
      <c r="G6228" s="3">
        <v>38</v>
      </c>
      <c r="H6228" s="57"/>
    </row>
    <row r="6229" spans="1:8">
      <c r="A6229" s="57"/>
      <c r="B6229" s="57"/>
      <c r="C6229" s="176">
        <v>42217.848599999998</v>
      </c>
      <c r="D6229" s="3" t="s">
        <v>446</v>
      </c>
      <c r="E6229" s="3" t="s">
        <v>453</v>
      </c>
      <c r="F6229" s="3" t="str">
        <f t="shared" si="97"/>
        <v>Wholesale</v>
      </c>
      <c r="G6229" s="3">
        <v>90</v>
      </c>
      <c r="H6229" s="57"/>
    </row>
    <row r="6230" spans="1:8">
      <c r="A6230" s="57"/>
      <c r="B6230" s="57"/>
      <c r="C6230" s="176">
        <v>41984.765299999999</v>
      </c>
      <c r="D6230" s="3" t="s">
        <v>447</v>
      </c>
      <c r="E6230" s="3" t="s">
        <v>452</v>
      </c>
      <c r="F6230" s="3" t="str">
        <f t="shared" si="97"/>
        <v>Wholesale</v>
      </c>
      <c r="G6230" s="3">
        <v>40</v>
      </c>
      <c r="H6230" s="57"/>
    </row>
    <row r="6231" spans="1:8">
      <c r="A6231" s="57"/>
      <c r="B6231" s="57"/>
      <c r="C6231" s="176">
        <v>41982.952100000002</v>
      </c>
      <c r="D6231" s="3" t="s">
        <v>445</v>
      </c>
      <c r="E6231" s="3" t="s">
        <v>453</v>
      </c>
      <c r="F6231" s="3" t="str">
        <f t="shared" si="97"/>
        <v>Retail</v>
      </c>
      <c r="G6231" s="3">
        <v>1</v>
      </c>
      <c r="H6231" s="57"/>
    </row>
    <row r="6232" spans="1:8">
      <c r="A6232" s="57"/>
      <c r="B6232" s="57"/>
      <c r="C6232" s="176">
        <v>42217.459000000003</v>
      </c>
      <c r="D6232" s="3" t="s">
        <v>447</v>
      </c>
      <c r="E6232" s="3" t="s">
        <v>453</v>
      </c>
      <c r="F6232" s="3" t="str">
        <f t="shared" si="97"/>
        <v>Wholesale</v>
      </c>
      <c r="G6232" s="3">
        <v>56</v>
      </c>
      <c r="H6232" s="57"/>
    </row>
    <row r="6233" spans="1:8">
      <c r="A6233" s="57"/>
      <c r="B6233" s="57"/>
      <c r="C6233" s="176">
        <v>42179.740299999998</v>
      </c>
      <c r="D6233" s="3" t="s">
        <v>445</v>
      </c>
      <c r="E6233" s="3" t="s">
        <v>453</v>
      </c>
      <c r="F6233" s="3" t="str">
        <f t="shared" si="97"/>
        <v>Retail</v>
      </c>
      <c r="G6233" s="3">
        <v>6</v>
      </c>
      <c r="H6233" s="57"/>
    </row>
    <row r="6234" spans="1:8">
      <c r="A6234" s="57"/>
      <c r="B6234" s="57"/>
      <c r="C6234" s="176">
        <v>42038.844400000002</v>
      </c>
      <c r="D6234" s="3" t="s">
        <v>446</v>
      </c>
      <c r="E6234" s="3" t="s">
        <v>451</v>
      </c>
      <c r="F6234" s="3" t="str">
        <f t="shared" si="97"/>
        <v>Retail</v>
      </c>
      <c r="G6234" s="3">
        <v>8</v>
      </c>
      <c r="H6234" s="57"/>
    </row>
    <row r="6235" spans="1:8">
      <c r="A6235" s="57"/>
      <c r="B6235" s="57"/>
      <c r="C6235" s="176">
        <v>41984.497199999998</v>
      </c>
      <c r="D6235" s="3" t="s">
        <v>445</v>
      </c>
      <c r="E6235" s="3" t="s">
        <v>453</v>
      </c>
      <c r="F6235" s="3" t="str">
        <f t="shared" si="97"/>
        <v>Retail</v>
      </c>
      <c r="G6235" s="3">
        <v>3</v>
      </c>
      <c r="H6235" s="57"/>
    </row>
    <row r="6236" spans="1:8">
      <c r="A6236" s="57"/>
      <c r="B6236" s="57"/>
      <c r="C6236" s="176">
        <v>42156.656300000002</v>
      </c>
      <c r="D6236" s="3" t="s">
        <v>447</v>
      </c>
      <c r="E6236" s="3" t="s">
        <v>453</v>
      </c>
      <c r="F6236" s="3" t="str">
        <f t="shared" si="97"/>
        <v>Wholesale</v>
      </c>
      <c r="G6236" s="3">
        <v>103</v>
      </c>
      <c r="H6236" s="57"/>
    </row>
    <row r="6237" spans="1:8">
      <c r="A6237" s="57"/>
      <c r="B6237" s="57"/>
      <c r="C6237" s="176">
        <v>42357.448600000003</v>
      </c>
      <c r="D6237" s="3" t="s">
        <v>445</v>
      </c>
      <c r="E6237" s="3" t="s">
        <v>457</v>
      </c>
      <c r="F6237" s="3" t="str">
        <f t="shared" si="97"/>
        <v>Wholesale</v>
      </c>
      <c r="G6237" s="3">
        <v>68</v>
      </c>
      <c r="H6237" s="57"/>
    </row>
    <row r="6238" spans="1:8">
      <c r="A6238" s="57"/>
      <c r="B6238" s="57"/>
      <c r="C6238" s="176">
        <v>42361.512499999997</v>
      </c>
      <c r="D6238" s="3" t="s">
        <v>446</v>
      </c>
      <c r="E6238" s="3" t="s">
        <v>453</v>
      </c>
      <c r="F6238" s="3" t="str">
        <f t="shared" si="97"/>
        <v>Wholesale</v>
      </c>
      <c r="G6238" s="3">
        <v>31</v>
      </c>
      <c r="H6238" s="57"/>
    </row>
    <row r="6239" spans="1:8">
      <c r="A6239" s="57"/>
      <c r="B6239" s="57"/>
      <c r="C6239" s="176">
        <v>41987.489600000001</v>
      </c>
      <c r="D6239" s="3" t="s">
        <v>445</v>
      </c>
      <c r="E6239" s="3" t="s">
        <v>312</v>
      </c>
      <c r="F6239" s="3" t="str">
        <f t="shared" si="97"/>
        <v>Retail</v>
      </c>
      <c r="G6239" s="3">
        <v>4</v>
      </c>
      <c r="H6239" s="57"/>
    </row>
    <row r="6240" spans="1:8">
      <c r="A6240" s="57"/>
      <c r="B6240" s="57"/>
      <c r="C6240" s="176">
        <v>42340.714599999999</v>
      </c>
      <c r="D6240" s="3" t="s">
        <v>449</v>
      </c>
      <c r="E6240" s="3" t="s">
        <v>458</v>
      </c>
      <c r="F6240" s="3" t="str">
        <f t="shared" si="97"/>
        <v>Wholesale</v>
      </c>
      <c r="G6240" s="3">
        <v>150</v>
      </c>
      <c r="H6240" s="57"/>
    </row>
    <row r="6241" spans="1:8">
      <c r="A6241" s="57"/>
      <c r="B6241" s="57"/>
      <c r="C6241" s="176">
        <v>42018.469400000002</v>
      </c>
      <c r="D6241" s="3" t="s">
        <v>449</v>
      </c>
      <c r="E6241" s="3" t="s">
        <v>110</v>
      </c>
      <c r="F6241" s="3" t="str">
        <f t="shared" si="97"/>
        <v>Wholesale</v>
      </c>
      <c r="G6241" s="3">
        <v>25</v>
      </c>
      <c r="H6241" s="57"/>
    </row>
    <row r="6242" spans="1:8">
      <c r="A6242" s="57"/>
      <c r="B6242" s="57"/>
      <c r="C6242" s="176">
        <v>42356.445800000001</v>
      </c>
      <c r="D6242" s="3" t="s">
        <v>447</v>
      </c>
      <c r="E6242" s="3" t="s">
        <v>460</v>
      </c>
      <c r="F6242" s="3" t="str">
        <f t="shared" si="97"/>
        <v>Retail</v>
      </c>
      <c r="G6242" s="3">
        <v>1</v>
      </c>
      <c r="H6242" s="57"/>
    </row>
    <row r="6243" spans="1:8">
      <c r="A6243" s="57"/>
      <c r="B6243" s="57"/>
      <c r="C6243" s="176">
        <v>42226.171499999997</v>
      </c>
      <c r="D6243" s="3" t="s">
        <v>446</v>
      </c>
      <c r="E6243" s="3" t="s">
        <v>453</v>
      </c>
      <c r="F6243" s="3" t="str">
        <f t="shared" si="97"/>
        <v>Wholesale</v>
      </c>
      <c r="G6243" s="3">
        <v>50</v>
      </c>
      <c r="H6243" s="57"/>
    </row>
    <row r="6244" spans="1:8">
      <c r="A6244" s="57"/>
      <c r="B6244" s="57"/>
      <c r="C6244" s="176">
        <v>42190.481299999999</v>
      </c>
      <c r="D6244" s="3" t="s">
        <v>449</v>
      </c>
      <c r="E6244" s="3" t="s">
        <v>9</v>
      </c>
      <c r="F6244" s="3" t="str">
        <f t="shared" si="97"/>
        <v>Wholesale</v>
      </c>
      <c r="G6244" s="3">
        <v>32</v>
      </c>
      <c r="H6244" s="57"/>
    </row>
    <row r="6245" spans="1:8">
      <c r="A6245" s="57"/>
      <c r="B6245" s="57"/>
      <c r="C6245" s="176">
        <v>42121.5458</v>
      </c>
      <c r="D6245" s="3" t="s">
        <v>445</v>
      </c>
      <c r="E6245" s="3" t="s">
        <v>452</v>
      </c>
      <c r="F6245" s="3" t="str">
        <f t="shared" si="97"/>
        <v>Retail</v>
      </c>
      <c r="G6245" s="3">
        <v>1</v>
      </c>
      <c r="H6245" s="57"/>
    </row>
    <row r="6246" spans="1:8">
      <c r="A6246" s="57"/>
      <c r="B6246" s="57"/>
      <c r="C6246" s="176">
        <v>42175.531900000002</v>
      </c>
      <c r="D6246" s="3" t="s">
        <v>446</v>
      </c>
      <c r="E6246" s="3" t="s">
        <v>6</v>
      </c>
      <c r="F6246" s="3" t="str">
        <f t="shared" si="97"/>
        <v>Retail</v>
      </c>
      <c r="G6246" s="3">
        <v>3</v>
      </c>
      <c r="H6246" s="57"/>
    </row>
    <row r="6247" spans="1:8">
      <c r="A6247" s="57"/>
      <c r="B6247" s="57"/>
      <c r="C6247" s="176">
        <v>42357.495799999997</v>
      </c>
      <c r="D6247" s="3" t="s">
        <v>445</v>
      </c>
      <c r="E6247" s="3" t="s">
        <v>453</v>
      </c>
      <c r="F6247" s="3" t="str">
        <f t="shared" si="97"/>
        <v>Retail</v>
      </c>
      <c r="G6247" s="3">
        <v>9</v>
      </c>
      <c r="H6247" s="57"/>
    </row>
    <row r="6248" spans="1:8">
      <c r="A6248" s="57"/>
      <c r="B6248" s="57"/>
      <c r="C6248" s="176">
        <v>42334.573600000003</v>
      </c>
      <c r="D6248" s="3" t="s">
        <v>445</v>
      </c>
      <c r="E6248" s="3" t="s">
        <v>312</v>
      </c>
      <c r="F6248" s="3" t="str">
        <f t="shared" si="97"/>
        <v>Wholesale</v>
      </c>
      <c r="G6248" s="3">
        <v>36</v>
      </c>
      <c r="H6248" s="57"/>
    </row>
    <row r="6249" spans="1:8">
      <c r="A6249" s="57"/>
      <c r="B6249" s="57"/>
      <c r="C6249" s="176">
        <v>41985.7215</v>
      </c>
      <c r="D6249" s="3" t="s">
        <v>447</v>
      </c>
      <c r="E6249" s="3" t="s">
        <v>453</v>
      </c>
      <c r="F6249" s="3" t="str">
        <f t="shared" si="97"/>
        <v>Wholesale</v>
      </c>
      <c r="G6249" s="3">
        <v>54</v>
      </c>
      <c r="H6249" s="57"/>
    </row>
    <row r="6250" spans="1:8">
      <c r="A6250" s="57"/>
      <c r="B6250" s="57"/>
      <c r="C6250" s="176">
        <v>42174.3514</v>
      </c>
      <c r="D6250" s="3" t="s">
        <v>449</v>
      </c>
      <c r="E6250" s="3" t="s">
        <v>8</v>
      </c>
      <c r="F6250" s="3" t="str">
        <f t="shared" si="97"/>
        <v>Retail</v>
      </c>
      <c r="G6250" s="3">
        <v>1</v>
      </c>
      <c r="H6250" s="57"/>
    </row>
    <row r="6251" spans="1:8">
      <c r="A6251" s="57"/>
      <c r="B6251" s="57"/>
      <c r="C6251" s="176">
        <v>41987.517399999997</v>
      </c>
      <c r="D6251" s="3" t="s">
        <v>447</v>
      </c>
      <c r="E6251" s="3" t="s">
        <v>114</v>
      </c>
      <c r="F6251" s="3" t="str">
        <f t="shared" si="97"/>
        <v>Wholesale</v>
      </c>
      <c r="G6251" s="3">
        <v>73</v>
      </c>
      <c r="H6251" s="57"/>
    </row>
    <row r="6252" spans="1:8">
      <c r="A6252" s="57"/>
      <c r="B6252" s="57"/>
      <c r="C6252" s="176">
        <v>42339.741699999999</v>
      </c>
      <c r="D6252" s="3" t="s">
        <v>445</v>
      </c>
      <c r="E6252" s="3" t="s">
        <v>460</v>
      </c>
      <c r="F6252" s="3" t="str">
        <f t="shared" si="97"/>
        <v>Retail</v>
      </c>
      <c r="G6252" s="3">
        <v>3</v>
      </c>
      <c r="H6252" s="57"/>
    </row>
    <row r="6253" spans="1:8">
      <c r="A6253" s="57"/>
      <c r="B6253" s="57"/>
      <c r="C6253" s="176">
        <v>42283.104899999998</v>
      </c>
      <c r="D6253" s="3" t="s">
        <v>449</v>
      </c>
      <c r="E6253" s="3" t="s">
        <v>7</v>
      </c>
      <c r="F6253" s="3" t="str">
        <f t="shared" si="97"/>
        <v>Wholesale</v>
      </c>
      <c r="G6253" s="3">
        <v>35</v>
      </c>
      <c r="H6253" s="57"/>
    </row>
    <row r="6254" spans="1:8">
      <c r="A6254" s="57"/>
      <c r="B6254" s="57"/>
      <c r="C6254" s="176">
        <v>42354.188199999997</v>
      </c>
      <c r="D6254" s="3" t="s">
        <v>446</v>
      </c>
      <c r="E6254" s="3" t="s">
        <v>453</v>
      </c>
      <c r="F6254" s="3" t="str">
        <f t="shared" si="97"/>
        <v>Retail</v>
      </c>
      <c r="G6254" s="3">
        <v>2</v>
      </c>
      <c r="H6254" s="57"/>
    </row>
    <row r="6255" spans="1:8">
      <c r="A6255" s="57"/>
      <c r="B6255" s="57"/>
      <c r="C6255" s="176">
        <v>42282.105600000003</v>
      </c>
      <c r="D6255" s="3" t="s">
        <v>445</v>
      </c>
      <c r="E6255" s="3" t="s">
        <v>450</v>
      </c>
      <c r="F6255" s="3" t="str">
        <f t="shared" si="97"/>
        <v>Retail</v>
      </c>
      <c r="G6255" s="3">
        <v>8</v>
      </c>
      <c r="H6255" s="57"/>
    </row>
    <row r="6256" spans="1:8">
      <c r="A6256" s="57"/>
      <c r="B6256" s="57"/>
      <c r="C6256" s="176">
        <v>42337.387499999997</v>
      </c>
      <c r="D6256" s="3" t="s">
        <v>447</v>
      </c>
      <c r="E6256" s="3" t="s">
        <v>448</v>
      </c>
      <c r="F6256" s="3" t="str">
        <f t="shared" si="97"/>
        <v>Retail</v>
      </c>
      <c r="G6256" s="3">
        <v>1</v>
      </c>
      <c r="H6256" s="57"/>
    </row>
    <row r="6257" spans="1:8">
      <c r="A6257" s="57"/>
      <c r="B6257" s="57"/>
      <c r="C6257" s="176">
        <v>42251.968099999998</v>
      </c>
      <c r="D6257" s="3" t="s">
        <v>445</v>
      </c>
      <c r="E6257" s="3" t="s">
        <v>453</v>
      </c>
      <c r="F6257" s="3" t="str">
        <f t="shared" si="97"/>
        <v>Retail</v>
      </c>
      <c r="G6257" s="3">
        <v>6</v>
      </c>
      <c r="H6257" s="57"/>
    </row>
    <row r="6258" spans="1:8">
      <c r="A6258" s="57"/>
      <c r="B6258" s="57"/>
      <c r="C6258" s="176">
        <v>42367.134700000002</v>
      </c>
      <c r="D6258" s="3" t="s">
        <v>445</v>
      </c>
      <c r="E6258" s="3" t="s">
        <v>448</v>
      </c>
      <c r="F6258" s="3" t="str">
        <f t="shared" si="97"/>
        <v>Retail</v>
      </c>
      <c r="G6258" s="3">
        <v>3</v>
      </c>
      <c r="H6258" s="57"/>
    </row>
    <row r="6259" spans="1:8">
      <c r="A6259" s="57"/>
      <c r="B6259" s="57"/>
      <c r="C6259" s="176">
        <v>42363.215300000003</v>
      </c>
      <c r="D6259" s="3" t="s">
        <v>445</v>
      </c>
      <c r="E6259" s="3" t="s">
        <v>6</v>
      </c>
      <c r="F6259" s="3" t="str">
        <f t="shared" si="97"/>
        <v>Retail</v>
      </c>
      <c r="G6259" s="3">
        <v>4</v>
      </c>
      <c r="H6259" s="57"/>
    </row>
    <row r="6260" spans="1:8">
      <c r="A6260" s="57"/>
      <c r="B6260" s="57"/>
      <c r="C6260" s="176">
        <v>42258.781900000002</v>
      </c>
      <c r="D6260" s="3" t="s">
        <v>446</v>
      </c>
      <c r="E6260" s="3" t="s">
        <v>312</v>
      </c>
      <c r="F6260" s="3" t="str">
        <f t="shared" si="97"/>
        <v>Wholesale</v>
      </c>
      <c r="G6260" s="3">
        <v>55</v>
      </c>
      <c r="H6260" s="57"/>
    </row>
    <row r="6261" spans="1:8">
      <c r="A6261" s="57"/>
      <c r="B6261" s="57"/>
      <c r="C6261" s="176">
        <v>42347.466</v>
      </c>
      <c r="D6261" s="3" t="s">
        <v>446</v>
      </c>
      <c r="E6261" s="3" t="s">
        <v>450</v>
      </c>
      <c r="F6261" s="3" t="str">
        <f t="shared" si="97"/>
        <v>Wholesale</v>
      </c>
      <c r="G6261" s="3">
        <v>42</v>
      </c>
      <c r="H6261" s="57"/>
    </row>
    <row r="6262" spans="1:8">
      <c r="A6262" s="57"/>
      <c r="B6262" s="57"/>
      <c r="C6262" s="176">
        <v>42337.8076</v>
      </c>
      <c r="D6262" s="3" t="s">
        <v>445</v>
      </c>
      <c r="E6262" s="3" t="s">
        <v>312</v>
      </c>
      <c r="F6262" s="3" t="str">
        <f t="shared" si="97"/>
        <v>Wholesale</v>
      </c>
      <c r="G6262" s="3">
        <v>122</v>
      </c>
      <c r="H6262" s="57"/>
    </row>
    <row r="6263" spans="1:8">
      <c r="A6263" s="57"/>
      <c r="B6263" s="57"/>
      <c r="C6263" s="176">
        <v>42277.5069</v>
      </c>
      <c r="D6263" s="3" t="s">
        <v>447</v>
      </c>
      <c r="E6263" s="3" t="s">
        <v>453</v>
      </c>
      <c r="F6263" s="3" t="str">
        <f t="shared" si="97"/>
        <v>Retail</v>
      </c>
      <c r="G6263" s="3">
        <v>1</v>
      </c>
      <c r="H6263" s="57"/>
    </row>
    <row r="6264" spans="1:8">
      <c r="A6264" s="57"/>
      <c r="B6264" s="57"/>
      <c r="C6264" s="176">
        <v>41983.842400000001</v>
      </c>
      <c r="D6264" s="3" t="s">
        <v>447</v>
      </c>
      <c r="E6264" s="3" t="s">
        <v>312</v>
      </c>
      <c r="F6264" s="3" t="str">
        <f t="shared" si="97"/>
        <v>Retail</v>
      </c>
      <c r="G6264" s="3">
        <v>6</v>
      </c>
      <c r="H6264" s="57"/>
    </row>
    <row r="6265" spans="1:8">
      <c r="A6265" s="57"/>
      <c r="B6265" s="57"/>
      <c r="C6265" s="176">
        <v>42099.498599999999</v>
      </c>
      <c r="D6265" s="3" t="s">
        <v>447</v>
      </c>
      <c r="E6265" s="3" t="s">
        <v>453</v>
      </c>
      <c r="F6265" s="3" t="str">
        <f t="shared" si="97"/>
        <v>Retail</v>
      </c>
      <c r="G6265" s="3">
        <v>2</v>
      </c>
      <c r="H6265" s="57"/>
    </row>
    <row r="6266" spans="1:8">
      <c r="A6266" s="57"/>
      <c r="B6266" s="57"/>
      <c r="C6266" s="176">
        <v>42260.196499999998</v>
      </c>
      <c r="D6266" s="3" t="s">
        <v>446</v>
      </c>
      <c r="E6266" s="3" t="s">
        <v>453</v>
      </c>
      <c r="F6266" s="3" t="str">
        <f t="shared" si="97"/>
        <v>Wholesale</v>
      </c>
      <c r="G6266" s="3">
        <v>78</v>
      </c>
      <c r="H6266" s="57"/>
    </row>
    <row r="6267" spans="1:8">
      <c r="A6267" s="57"/>
      <c r="B6267" s="57"/>
      <c r="C6267" s="176">
        <v>42335.078500000003</v>
      </c>
      <c r="D6267" s="3" t="s">
        <v>447</v>
      </c>
      <c r="E6267" s="3" t="s">
        <v>6</v>
      </c>
      <c r="F6267" s="3" t="str">
        <f t="shared" si="97"/>
        <v>Retail</v>
      </c>
      <c r="G6267" s="3">
        <v>1</v>
      </c>
      <c r="H6267" s="57"/>
    </row>
    <row r="6268" spans="1:8">
      <c r="A6268" s="57"/>
      <c r="B6268" s="57"/>
      <c r="C6268" s="176">
        <v>41980.475700000003</v>
      </c>
      <c r="D6268" s="3" t="s">
        <v>445</v>
      </c>
      <c r="E6268" s="3" t="s">
        <v>453</v>
      </c>
      <c r="F6268" s="3" t="str">
        <f t="shared" si="97"/>
        <v>Retail</v>
      </c>
      <c r="G6268" s="3">
        <v>3</v>
      </c>
      <c r="H6268" s="57"/>
    </row>
    <row r="6269" spans="1:8">
      <c r="A6269" s="57"/>
      <c r="B6269" s="57"/>
      <c r="C6269" s="176">
        <v>42347.526400000002</v>
      </c>
      <c r="D6269" s="3" t="s">
        <v>445</v>
      </c>
      <c r="E6269" s="3" t="s">
        <v>6</v>
      </c>
      <c r="F6269" s="3" t="str">
        <f t="shared" si="97"/>
        <v>Retail</v>
      </c>
      <c r="G6269" s="3">
        <v>7</v>
      </c>
      <c r="H6269" s="57"/>
    </row>
    <row r="6270" spans="1:8">
      <c r="A6270" s="57"/>
      <c r="B6270" s="57"/>
      <c r="C6270" s="176">
        <v>42223.485399999998</v>
      </c>
      <c r="D6270" s="3" t="s">
        <v>445</v>
      </c>
      <c r="E6270" s="3" t="s">
        <v>453</v>
      </c>
      <c r="F6270" s="3" t="str">
        <f t="shared" si="97"/>
        <v>Retail</v>
      </c>
      <c r="G6270" s="3">
        <v>3</v>
      </c>
      <c r="H6270" s="57"/>
    </row>
    <row r="6271" spans="1:8">
      <c r="A6271" s="57"/>
      <c r="B6271" s="57"/>
      <c r="C6271" s="176">
        <v>42181.870799999997</v>
      </c>
      <c r="D6271" s="3" t="s">
        <v>445</v>
      </c>
      <c r="E6271" s="3" t="s">
        <v>10</v>
      </c>
      <c r="F6271" s="3" t="str">
        <f t="shared" si="97"/>
        <v>Wholesale</v>
      </c>
      <c r="G6271" s="3">
        <v>43</v>
      </c>
      <c r="H6271" s="57"/>
    </row>
    <row r="6272" spans="1:8">
      <c r="A6272" s="57"/>
      <c r="B6272" s="57"/>
      <c r="C6272" s="176">
        <v>42036.544399999999</v>
      </c>
      <c r="D6272" s="3" t="s">
        <v>449</v>
      </c>
      <c r="E6272" s="3" t="s">
        <v>6</v>
      </c>
      <c r="F6272" s="3" t="str">
        <f t="shared" si="97"/>
        <v>Wholesale</v>
      </c>
      <c r="G6272" s="3">
        <v>61</v>
      </c>
      <c r="H6272" s="57"/>
    </row>
    <row r="6273" spans="1:8">
      <c r="A6273" s="57"/>
      <c r="B6273" s="57"/>
      <c r="C6273" s="176">
        <v>42167.829899999997</v>
      </c>
      <c r="D6273" s="3" t="s">
        <v>445</v>
      </c>
      <c r="E6273" s="3" t="s">
        <v>10</v>
      </c>
      <c r="F6273" s="3" t="str">
        <f t="shared" si="97"/>
        <v>Retail</v>
      </c>
      <c r="G6273" s="3">
        <v>5</v>
      </c>
      <c r="H6273" s="57"/>
    </row>
    <row r="6274" spans="1:8">
      <c r="A6274" s="57"/>
      <c r="B6274" s="57"/>
      <c r="C6274" s="176">
        <v>42315.190300000002</v>
      </c>
      <c r="D6274" s="3" t="s">
        <v>445</v>
      </c>
      <c r="E6274" s="3" t="s">
        <v>457</v>
      </c>
      <c r="F6274" s="3" t="str">
        <f t="shared" si="97"/>
        <v>Retail</v>
      </c>
      <c r="G6274" s="3">
        <v>6</v>
      </c>
      <c r="H6274" s="57"/>
    </row>
    <row r="6275" spans="1:8">
      <c r="A6275" s="57"/>
      <c r="B6275" s="57"/>
      <c r="C6275" s="176">
        <v>42348.763899999998</v>
      </c>
      <c r="D6275" s="3" t="s">
        <v>446</v>
      </c>
      <c r="E6275" s="3" t="s">
        <v>6</v>
      </c>
      <c r="F6275" s="3" t="str">
        <f t="shared" si="97"/>
        <v>Wholesale</v>
      </c>
      <c r="G6275" s="3">
        <v>48</v>
      </c>
      <c r="H6275" s="57"/>
    </row>
    <row r="6276" spans="1:8">
      <c r="A6276" s="57"/>
      <c r="B6276" s="57"/>
      <c r="C6276" s="176">
        <v>41985.690999999999</v>
      </c>
      <c r="D6276" s="3" t="s">
        <v>445</v>
      </c>
      <c r="E6276" s="3" t="s">
        <v>453</v>
      </c>
      <c r="F6276" s="3" t="str">
        <f t="shared" si="97"/>
        <v>Wholesale</v>
      </c>
      <c r="G6276" s="3">
        <v>37</v>
      </c>
      <c r="H6276" s="57"/>
    </row>
    <row r="6277" spans="1:8">
      <c r="A6277" s="57"/>
      <c r="B6277" s="57"/>
      <c r="C6277" s="176">
        <v>42360.143100000001</v>
      </c>
      <c r="D6277" s="3" t="s">
        <v>445</v>
      </c>
      <c r="E6277" s="3" t="s">
        <v>453</v>
      </c>
      <c r="F6277" s="3" t="str">
        <f t="shared" si="97"/>
        <v>Wholesale</v>
      </c>
      <c r="G6277" s="3">
        <v>26</v>
      </c>
      <c r="H6277" s="57"/>
    </row>
    <row r="6278" spans="1:8">
      <c r="A6278" s="57"/>
      <c r="B6278" s="57"/>
      <c r="C6278" s="176">
        <v>41982.160400000001</v>
      </c>
      <c r="D6278" s="3" t="s">
        <v>447</v>
      </c>
      <c r="E6278" s="3" t="s">
        <v>451</v>
      </c>
      <c r="F6278" s="3" t="str">
        <f t="shared" si="97"/>
        <v>Retail</v>
      </c>
      <c r="G6278" s="3">
        <v>2</v>
      </c>
      <c r="H6278" s="57"/>
    </row>
    <row r="6279" spans="1:8">
      <c r="A6279" s="57"/>
      <c r="B6279" s="57"/>
      <c r="C6279" s="176">
        <v>42296.479899999998</v>
      </c>
      <c r="D6279" s="3" t="s">
        <v>446</v>
      </c>
      <c r="E6279" s="3" t="s">
        <v>453</v>
      </c>
      <c r="F6279" s="3" t="str">
        <f t="shared" si="97"/>
        <v>Retail</v>
      </c>
      <c r="G6279" s="3">
        <v>1</v>
      </c>
      <c r="H6279" s="57"/>
    </row>
    <row r="6280" spans="1:8">
      <c r="A6280" s="57"/>
      <c r="B6280" s="57"/>
      <c r="C6280" s="176">
        <v>42353.513899999998</v>
      </c>
      <c r="D6280" s="3" t="s">
        <v>445</v>
      </c>
      <c r="E6280" s="3" t="s">
        <v>456</v>
      </c>
      <c r="F6280" s="3" t="str">
        <f t="shared" si="97"/>
        <v>Wholesale</v>
      </c>
      <c r="G6280" s="3">
        <v>126</v>
      </c>
      <c r="H6280" s="57"/>
    </row>
    <row r="6281" spans="1:8">
      <c r="A6281" s="57"/>
      <c r="B6281" s="57"/>
      <c r="C6281" s="176">
        <v>41981.790999999997</v>
      </c>
      <c r="D6281" s="3" t="s">
        <v>449</v>
      </c>
      <c r="E6281" s="3" t="s">
        <v>453</v>
      </c>
      <c r="F6281" s="3" t="str">
        <f t="shared" si="97"/>
        <v>Retail</v>
      </c>
      <c r="G6281" s="3">
        <v>2</v>
      </c>
      <c r="H6281" s="57"/>
    </row>
    <row r="6282" spans="1:8">
      <c r="A6282" s="57"/>
      <c r="B6282" s="57"/>
      <c r="C6282" s="176">
        <v>42099.529199999997</v>
      </c>
      <c r="D6282" s="3" t="s">
        <v>445</v>
      </c>
      <c r="E6282" s="3" t="s">
        <v>8</v>
      </c>
      <c r="F6282" s="3" t="str">
        <f t="shared" ref="F6282:F6345" si="98">IF(G6282&lt;10,"Retail","Wholesale")</f>
        <v>Retail</v>
      </c>
      <c r="G6282" s="3">
        <v>3</v>
      </c>
      <c r="H6282" s="57"/>
    </row>
    <row r="6283" spans="1:8">
      <c r="A6283" s="57"/>
      <c r="B6283" s="57"/>
      <c r="C6283" s="176">
        <v>42124.516000000003</v>
      </c>
      <c r="D6283" s="3" t="s">
        <v>447</v>
      </c>
      <c r="E6283" s="3" t="s">
        <v>9</v>
      </c>
      <c r="F6283" s="3" t="str">
        <f t="shared" si="98"/>
        <v>Retail</v>
      </c>
      <c r="G6283" s="3">
        <v>1</v>
      </c>
      <c r="H6283" s="57"/>
    </row>
    <row r="6284" spans="1:8">
      <c r="A6284" s="57"/>
      <c r="B6284" s="57"/>
      <c r="C6284" s="176">
        <v>42227.5118</v>
      </c>
      <c r="D6284" s="3" t="s">
        <v>447</v>
      </c>
      <c r="E6284" s="3" t="s">
        <v>453</v>
      </c>
      <c r="F6284" s="3" t="str">
        <f t="shared" si="98"/>
        <v>Retail</v>
      </c>
      <c r="G6284" s="3">
        <v>6</v>
      </c>
      <c r="H6284" s="57"/>
    </row>
    <row r="6285" spans="1:8">
      <c r="A6285" s="57"/>
      <c r="B6285" s="57"/>
      <c r="C6285" s="176">
        <v>41983.133300000001</v>
      </c>
      <c r="D6285" s="3" t="s">
        <v>449</v>
      </c>
      <c r="E6285" s="3" t="s">
        <v>8</v>
      </c>
      <c r="F6285" s="3" t="str">
        <f t="shared" si="98"/>
        <v>Retail</v>
      </c>
      <c r="G6285" s="3">
        <v>3</v>
      </c>
      <c r="H6285" s="57"/>
    </row>
    <row r="6286" spans="1:8">
      <c r="A6286" s="57"/>
      <c r="B6286" s="57"/>
      <c r="C6286" s="176">
        <v>42211.1299</v>
      </c>
      <c r="D6286" s="3" t="s">
        <v>447</v>
      </c>
      <c r="E6286" s="3" t="s">
        <v>10</v>
      </c>
      <c r="F6286" s="3" t="str">
        <f t="shared" si="98"/>
        <v>Retail</v>
      </c>
      <c r="G6286" s="3">
        <v>8</v>
      </c>
      <c r="H6286" s="57"/>
    </row>
    <row r="6287" spans="1:8">
      <c r="A6287" s="57"/>
      <c r="B6287" s="57"/>
      <c r="C6287" s="176">
        <v>41985.666700000002</v>
      </c>
      <c r="D6287" s="3" t="s">
        <v>445</v>
      </c>
      <c r="E6287" s="3" t="s">
        <v>454</v>
      </c>
      <c r="F6287" s="3" t="str">
        <f t="shared" si="98"/>
        <v>Retail</v>
      </c>
      <c r="G6287" s="3">
        <v>4</v>
      </c>
      <c r="H6287" s="57"/>
    </row>
    <row r="6288" spans="1:8">
      <c r="A6288" s="57"/>
      <c r="B6288" s="57"/>
      <c r="C6288" s="176">
        <v>42357.964599999999</v>
      </c>
      <c r="D6288" s="3" t="s">
        <v>446</v>
      </c>
      <c r="E6288" s="3" t="s">
        <v>450</v>
      </c>
      <c r="F6288" s="3" t="str">
        <f t="shared" si="98"/>
        <v>Retail</v>
      </c>
      <c r="G6288" s="3">
        <v>5</v>
      </c>
      <c r="H6288" s="57"/>
    </row>
    <row r="6289" spans="1:8">
      <c r="A6289" s="57"/>
      <c r="B6289" s="57"/>
      <c r="C6289" s="176">
        <v>42353.738899999997</v>
      </c>
      <c r="D6289" s="3" t="s">
        <v>447</v>
      </c>
      <c r="E6289" s="3" t="s">
        <v>10</v>
      </c>
      <c r="F6289" s="3" t="str">
        <f t="shared" si="98"/>
        <v>Wholesale</v>
      </c>
      <c r="G6289" s="3">
        <v>44</v>
      </c>
      <c r="H6289" s="57"/>
    </row>
    <row r="6290" spans="1:8">
      <c r="A6290" s="57"/>
      <c r="B6290" s="57"/>
      <c r="C6290" s="176">
        <v>42169.509700000002</v>
      </c>
      <c r="D6290" s="3" t="s">
        <v>445</v>
      </c>
      <c r="E6290" s="3" t="s">
        <v>453</v>
      </c>
      <c r="F6290" s="3" t="str">
        <f t="shared" si="98"/>
        <v>Wholesale</v>
      </c>
      <c r="G6290" s="3">
        <v>26</v>
      </c>
      <c r="H6290" s="57"/>
    </row>
    <row r="6291" spans="1:8">
      <c r="A6291" s="57"/>
      <c r="B6291" s="57"/>
      <c r="C6291" s="176">
        <v>42355.474300000002</v>
      </c>
      <c r="D6291" s="3" t="s">
        <v>445</v>
      </c>
      <c r="E6291" s="3" t="s">
        <v>10</v>
      </c>
      <c r="F6291" s="3" t="str">
        <f t="shared" si="98"/>
        <v>Retail</v>
      </c>
      <c r="G6291" s="3">
        <v>6</v>
      </c>
      <c r="H6291" s="57"/>
    </row>
    <row r="6292" spans="1:8">
      <c r="A6292" s="57"/>
      <c r="B6292" s="57"/>
      <c r="C6292" s="176">
        <v>42129.475700000003</v>
      </c>
      <c r="D6292" s="3" t="s">
        <v>449</v>
      </c>
      <c r="E6292" s="3" t="s">
        <v>9</v>
      </c>
      <c r="F6292" s="3" t="str">
        <f t="shared" si="98"/>
        <v>Wholesale</v>
      </c>
      <c r="G6292" s="3">
        <v>132</v>
      </c>
      <c r="H6292" s="57"/>
    </row>
    <row r="6293" spans="1:8">
      <c r="A6293" s="57"/>
      <c r="B6293" s="57"/>
      <c r="C6293" s="176">
        <v>42360.722199999997</v>
      </c>
      <c r="D6293" s="3" t="s">
        <v>446</v>
      </c>
      <c r="E6293" s="3" t="s">
        <v>9</v>
      </c>
      <c r="F6293" s="3" t="str">
        <f t="shared" si="98"/>
        <v>Retail</v>
      </c>
      <c r="G6293" s="3">
        <v>3</v>
      </c>
      <c r="H6293" s="57"/>
    </row>
    <row r="6294" spans="1:8">
      <c r="A6294" s="57"/>
      <c r="B6294" s="57"/>
      <c r="C6294" s="176">
        <v>41986.097199999997</v>
      </c>
      <c r="D6294" s="3" t="s">
        <v>446</v>
      </c>
      <c r="E6294" s="3" t="s">
        <v>6</v>
      </c>
      <c r="F6294" s="3" t="str">
        <f t="shared" si="98"/>
        <v>Retail</v>
      </c>
      <c r="G6294" s="3">
        <v>1</v>
      </c>
      <c r="H6294" s="57"/>
    </row>
    <row r="6295" spans="1:8">
      <c r="A6295" s="57"/>
      <c r="B6295" s="57"/>
      <c r="C6295" s="176">
        <v>41983.769399999997</v>
      </c>
      <c r="D6295" s="3" t="s">
        <v>447</v>
      </c>
      <c r="E6295" s="3" t="s">
        <v>461</v>
      </c>
      <c r="F6295" s="3" t="str">
        <f t="shared" si="98"/>
        <v>Wholesale</v>
      </c>
      <c r="G6295" s="3">
        <v>106</v>
      </c>
      <c r="H6295" s="57"/>
    </row>
    <row r="6296" spans="1:8">
      <c r="A6296" s="57"/>
      <c r="B6296" s="57"/>
      <c r="C6296" s="176">
        <v>42343.820099999997</v>
      </c>
      <c r="D6296" s="3" t="s">
        <v>445</v>
      </c>
      <c r="E6296" s="3" t="s">
        <v>7</v>
      </c>
      <c r="F6296" s="3" t="str">
        <f t="shared" si="98"/>
        <v>Retail</v>
      </c>
      <c r="G6296" s="3">
        <v>8</v>
      </c>
      <c r="H6296" s="57"/>
    </row>
    <row r="6297" spans="1:8">
      <c r="A6297" s="57"/>
      <c r="B6297" s="57"/>
      <c r="C6297" s="176">
        <v>41986.538200000003</v>
      </c>
      <c r="D6297" s="3" t="s">
        <v>447</v>
      </c>
      <c r="E6297" s="3" t="s">
        <v>456</v>
      </c>
      <c r="F6297" s="3" t="str">
        <f t="shared" si="98"/>
        <v>Wholesale</v>
      </c>
      <c r="G6297" s="3">
        <v>65</v>
      </c>
      <c r="H6297" s="57"/>
    </row>
    <row r="6298" spans="1:8">
      <c r="A6298" s="57"/>
      <c r="B6298" s="57"/>
      <c r="C6298" s="176">
        <v>42335.372199999998</v>
      </c>
      <c r="D6298" s="3" t="s">
        <v>447</v>
      </c>
      <c r="E6298" s="3" t="s">
        <v>8</v>
      </c>
      <c r="F6298" s="3" t="str">
        <f t="shared" si="98"/>
        <v>Wholesale</v>
      </c>
      <c r="G6298" s="3">
        <v>68</v>
      </c>
      <c r="H6298" s="57"/>
    </row>
    <row r="6299" spans="1:8">
      <c r="A6299" s="57"/>
      <c r="B6299" s="57"/>
      <c r="C6299" s="176">
        <v>42194.677100000001</v>
      </c>
      <c r="D6299" s="3" t="s">
        <v>445</v>
      </c>
      <c r="E6299" s="3" t="s">
        <v>453</v>
      </c>
      <c r="F6299" s="3" t="str">
        <f t="shared" si="98"/>
        <v>Wholesale</v>
      </c>
      <c r="G6299" s="3">
        <v>44</v>
      </c>
      <c r="H6299" s="57"/>
    </row>
    <row r="6300" spans="1:8">
      <c r="A6300" s="57"/>
      <c r="B6300" s="57"/>
      <c r="C6300" s="176">
        <v>42247.475700000003</v>
      </c>
      <c r="D6300" s="3" t="s">
        <v>447</v>
      </c>
      <c r="E6300" s="3" t="s">
        <v>312</v>
      </c>
      <c r="F6300" s="3" t="str">
        <f t="shared" si="98"/>
        <v>Retail</v>
      </c>
      <c r="G6300" s="3">
        <v>1</v>
      </c>
      <c r="H6300" s="57"/>
    </row>
    <row r="6301" spans="1:8">
      <c r="A6301" s="57"/>
      <c r="B6301" s="57"/>
      <c r="C6301" s="176">
        <v>42348.705600000001</v>
      </c>
      <c r="D6301" s="3" t="s">
        <v>445</v>
      </c>
      <c r="E6301" s="3" t="s">
        <v>461</v>
      </c>
      <c r="F6301" s="3" t="str">
        <f t="shared" si="98"/>
        <v>Wholesale</v>
      </c>
      <c r="G6301" s="3">
        <v>33</v>
      </c>
      <c r="H6301" s="57"/>
    </row>
    <row r="6302" spans="1:8">
      <c r="A6302" s="57"/>
      <c r="B6302" s="57"/>
      <c r="C6302" s="176">
        <v>42171.977099999996</v>
      </c>
      <c r="D6302" s="3" t="s">
        <v>449</v>
      </c>
      <c r="E6302" s="3" t="s">
        <v>10</v>
      </c>
      <c r="F6302" s="3" t="str">
        <f t="shared" si="98"/>
        <v>Wholesale</v>
      </c>
      <c r="G6302" s="3">
        <v>37</v>
      </c>
      <c r="H6302" s="57"/>
    </row>
    <row r="6303" spans="1:8">
      <c r="A6303" s="57"/>
      <c r="B6303" s="57"/>
      <c r="C6303" s="176">
        <v>42199.6639</v>
      </c>
      <c r="D6303" s="3" t="s">
        <v>445</v>
      </c>
      <c r="E6303" s="3" t="s">
        <v>455</v>
      </c>
      <c r="F6303" s="3" t="str">
        <f t="shared" si="98"/>
        <v>Retail</v>
      </c>
      <c r="G6303" s="3">
        <v>1</v>
      </c>
      <c r="H6303" s="57"/>
    </row>
    <row r="6304" spans="1:8">
      <c r="A6304" s="57"/>
      <c r="B6304" s="57"/>
      <c r="C6304" s="176">
        <v>42098.521500000003</v>
      </c>
      <c r="D6304" s="3" t="s">
        <v>447</v>
      </c>
      <c r="E6304" s="3" t="s">
        <v>453</v>
      </c>
      <c r="F6304" s="3" t="str">
        <f t="shared" si="98"/>
        <v>Retail</v>
      </c>
      <c r="G6304" s="3">
        <v>1</v>
      </c>
      <c r="H6304" s="57"/>
    </row>
    <row r="6305" spans="1:8">
      <c r="A6305" s="57"/>
      <c r="B6305" s="57"/>
      <c r="C6305" s="176">
        <v>42321.724300000002</v>
      </c>
      <c r="D6305" s="3" t="s">
        <v>445</v>
      </c>
      <c r="E6305" s="3" t="s">
        <v>452</v>
      </c>
      <c r="F6305" s="3" t="str">
        <f t="shared" si="98"/>
        <v>Wholesale</v>
      </c>
      <c r="G6305" s="3">
        <v>60</v>
      </c>
      <c r="H6305" s="57"/>
    </row>
    <row r="6306" spans="1:8">
      <c r="A6306" s="57"/>
      <c r="B6306" s="57"/>
      <c r="C6306" s="176">
        <v>42100.475700000003</v>
      </c>
      <c r="D6306" s="3" t="s">
        <v>446</v>
      </c>
      <c r="E6306" s="3" t="s">
        <v>460</v>
      </c>
      <c r="F6306" s="3" t="str">
        <f t="shared" si="98"/>
        <v>Retail</v>
      </c>
      <c r="G6306" s="3">
        <v>1</v>
      </c>
      <c r="H6306" s="57"/>
    </row>
    <row r="6307" spans="1:8">
      <c r="A6307" s="57"/>
      <c r="B6307" s="57"/>
      <c r="C6307" s="176">
        <v>42357.496500000001</v>
      </c>
      <c r="D6307" s="3" t="s">
        <v>445</v>
      </c>
      <c r="E6307" s="3" t="s">
        <v>459</v>
      </c>
      <c r="F6307" s="3" t="str">
        <f t="shared" si="98"/>
        <v>Retail</v>
      </c>
      <c r="G6307" s="3">
        <v>4</v>
      </c>
      <c r="H6307" s="57"/>
    </row>
    <row r="6308" spans="1:8">
      <c r="A6308" s="57"/>
      <c r="B6308" s="57"/>
      <c r="C6308" s="176">
        <v>41985.724300000002</v>
      </c>
      <c r="D6308" s="3" t="s">
        <v>446</v>
      </c>
      <c r="E6308" s="3" t="s">
        <v>453</v>
      </c>
      <c r="F6308" s="3" t="str">
        <f t="shared" si="98"/>
        <v>Retail</v>
      </c>
      <c r="G6308" s="3">
        <v>3</v>
      </c>
      <c r="H6308" s="57"/>
    </row>
    <row r="6309" spans="1:8">
      <c r="A6309" s="57"/>
      <c r="B6309" s="57"/>
      <c r="C6309" s="176">
        <v>42256.200700000001</v>
      </c>
      <c r="D6309" s="3" t="s">
        <v>446</v>
      </c>
      <c r="E6309" s="3" t="s">
        <v>461</v>
      </c>
      <c r="F6309" s="3" t="str">
        <f t="shared" si="98"/>
        <v>Wholesale</v>
      </c>
      <c r="G6309" s="3">
        <v>39</v>
      </c>
      <c r="H6309" s="57"/>
    </row>
    <row r="6310" spans="1:8">
      <c r="A6310" s="57"/>
      <c r="B6310" s="57"/>
      <c r="C6310" s="176">
        <v>42231.941700000003</v>
      </c>
      <c r="D6310" s="3" t="s">
        <v>446</v>
      </c>
      <c r="E6310" s="3" t="s">
        <v>461</v>
      </c>
      <c r="F6310" s="3" t="str">
        <f t="shared" si="98"/>
        <v>Retail</v>
      </c>
      <c r="G6310" s="3">
        <v>4</v>
      </c>
      <c r="H6310" s="57"/>
    </row>
    <row r="6311" spans="1:8">
      <c r="A6311" s="57"/>
      <c r="B6311" s="57"/>
      <c r="C6311" s="176">
        <v>42332.559699999998</v>
      </c>
      <c r="D6311" s="3" t="s">
        <v>445</v>
      </c>
      <c r="E6311" s="3" t="s">
        <v>455</v>
      </c>
      <c r="F6311" s="3" t="str">
        <f t="shared" si="98"/>
        <v>Retail</v>
      </c>
      <c r="G6311" s="3">
        <v>2</v>
      </c>
      <c r="H6311" s="57"/>
    </row>
    <row r="6312" spans="1:8">
      <c r="A6312" s="57"/>
      <c r="B6312" s="57"/>
      <c r="C6312" s="176">
        <v>42171.108999999997</v>
      </c>
      <c r="D6312" s="3" t="s">
        <v>446</v>
      </c>
      <c r="E6312" s="3" t="s">
        <v>312</v>
      </c>
      <c r="F6312" s="3" t="str">
        <f t="shared" si="98"/>
        <v>Retail</v>
      </c>
      <c r="G6312" s="3">
        <v>4</v>
      </c>
      <c r="H6312" s="57"/>
    </row>
    <row r="6313" spans="1:8">
      <c r="A6313" s="57"/>
      <c r="B6313" s="57"/>
      <c r="C6313" s="176">
        <v>42230.501400000001</v>
      </c>
      <c r="D6313" s="3" t="s">
        <v>445</v>
      </c>
      <c r="E6313" s="3" t="s">
        <v>453</v>
      </c>
      <c r="F6313" s="3" t="str">
        <f t="shared" si="98"/>
        <v>Retail</v>
      </c>
      <c r="G6313" s="3">
        <v>4</v>
      </c>
      <c r="H6313" s="57"/>
    </row>
    <row r="6314" spans="1:8">
      <c r="A6314" s="57"/>
      <c r="B6314" s="57"/>
      <c r="C6314" s="176">
        <v>42346.6924</v>
      </c>
      <c r="D6314" s="3" t="s">
        <v>449</v>
      </c>
      <c r="E6314" s="3" t="s">
        <v>112</v>
      </c>
      <c r="F6314" s="3" t="str">
        <f t="shared" si="98"/>
        <v>Retail</v>
      </c>
      <c r="G6314" s="3">
        <v>1</v>
      </c>
      <c r="H6314" s="57"/>
    </row>
    <row r="6315" spans="1:8">
      <c r="A6315" s="57"/>
      <c r="B6315" s="57"/>
      <c r="C6315" s="176">
        <v>42331.143100000001</v>
      </c>
      <c r="D6315" s="3" t="s">
        <v>446</v>
      </c>
      <c r="E6315" s="3" t="s">
        <v>312</v>
      </c>
      <c r="F6315" s="3" t="str">
        <f t="shared" si="98"/>
        <v>Retail</v>
      </c>
      <c r="G6315" s="3">
        <v>6</v>
      </c>
      <c r="H6315" s="57"/>
    </row>
    <row r="6316" spans="1:8">
      <c r="A6316" s="57"/>
      <c r="B6316" s="57"/>
      <c r="C6316" s="176">
        <v>41980.777800000003</v>
      </c>
      <c r="D6316" s="3" t="s">
        <v>446</v>
      </c>
      <c r="E6316" s="3" t="s">
        <v>312</v>
      </c>
      <c r="F6316" s="3" t="str">
        <f t="shared" si="98"/>
        <v>Wholesale</v>
      </c>
      <c r="G6316" s="3">
        <v>33</v>
      </c>
      <c r="H6316" s="57"/>
    </row>
    <row r="6317" spans="1:8">
      <c r="A6317" s="57"/>
      <c r="B6317" s="57"/>
      <c r="C6317" s="176">
        <v>42108.2264</v>
      </c>
      <c r="D6317" s="3" t="s">
        <v>446</v>
      </c>
      <c r="E6317" s="3" t="s">
        <v>6</v>
      </c>
      <c r="F6317" s="3" t="str">
        <f t="shared" si="98"/>
        <v>Retail</v>
      </c>
      <c r="G6317" s="3">
        <v>2</v>
      </c>
      <c r="H6317" s="57"/>
    </row>
    <row r="6318" spans="1:8">
      <c r="A6318" s="57"/>
      <c r="B6318" s="57"/>
      <c r="C6318" s="176">
        <v>42237.741699999999</v>
      </c>
      <c r="D6318" s="3" t="s">
        <v>445</v>
      </c>
      <c r="E6318" s="3" t="s">
        <v>6</v>
      </c>
      <c r="F6318" s="3" t="str">
        <f t="shared" si="98"/>
        <v>Retail</v>
      </c>
      <c r="G6318" s="3">
        <v>6</v>
      </c>
      <c r="H6318" s="57"/>
    </row>
    <row r="6319" spans="1:8">
      <c r="A6319" s="57"/>
      <c r="B6319" s="57"/>
      <c r="C6319" s="176">
        <v>42360.125</v>
      </c>
      <c r="D6319" s="3" t="s">
        <v>445</v>
      </c>
      <c r="E6319" s="3" t="s">
        <v>456</v>
      </c>
      <c r="F6319" s="3" t="str">
        <f t="shared" si="98"/>
        <v>Wholesale</v>
      </c>
      <c r="G6319" s="3">
        <v>28</v>
      </c>
      <c r="H6319" s="57"/>
    </row>
    <row r="6320" spans="1:8">
      <c r="A6320" s="57"/>
      <c r="B6320" s="57"/>
      <c r="C6320" s="176">
        <v>42249.183299999997</v>
      </c>
      <c r="D6320" s="3" t="s">
        <v>446</v>
      </c>
      <c r="E6320" s="3" t="s">
        <v>451</v>
      </c>
      <c r="F6320" s="3" t="str">
        <f t="shared" si="98"/>
        <v>Retail</v>
      </c>
      <c r="G6320" s="3">
        <v>6</v>
      </c>
      <c r="H6320" s="57"/>
    </row>
    <row r="6321" spans="1:8">
      <c r="A6321" s="57"/>
      <c r="B6321" s="57"/>
      <c r="C6321" s="176">
        <v>42322.451399999998</v>
      </c>
      <c r="D6321" s="3" t="s">
        <v>446</v>
      </c>
      <c r="E6321" s="3" t="s">
        <v>114</v>
      </c>
      <c r="F6321" s="3" t="str">
        <f t="shared" si="98"/>
        <v>Retail</v>
      </c>
      <c r="G6321" s="3">
        <v>4</v>
      </c>
      <c r="H6321" s="57"/>
    </row>
    <row r="6322" spans="1:8">
      <c r="A6322" s="57"/>
      <c r="B6322" s="57"/>
      <c r="C6322" s="176">
        <v>42246.177100000001</v>
      </c>
      <c r="D6322" s="3" t="s">
        <v>446</v>
      </c>
      <c r="E6322" s="3" t="s">
        <v>112</v>
      </c>
      <c r="F6322" s="3" t="str">
        <f t="shared" si="98"/>
        <v>Wholesale</v>
      </c>
      <c r="G6322" s="3">
        <v>125</v>
      </c>
      <c r="H6322" s="57"/>
    </row>
    <row r="6323" spans="1:8">
      <c r="A6323" s="57"/>
      <c r="B6323" s="57"/>
      <c r="C6323" s="176">
        <v>42330.774299999997</v>
      </c>
      <c r="D6323" s="3" t="s">
        <v>445</v>
      </c>
      <c r="E6323" s="3" t="s">
        <v>453</v>
      </c>
      <c r="F6323" s="3" t="str">
        <f t="shared" si="98"/>
        <v>Retail</v>
      </c>
      <c r="G6323" s="3">
        <v>1</v>
      </c>
      <c r="H6323" s="57"/>
    </row>
    <row r="6324" spans="1:8">
      <c r="A6324" s="57"/>
      <c r="B6324" s="57"/>
      <c r="C6324" s="176">
        <v>42214.5</v>
      </c>
      <c r="D6324" s="3" t="s">
        <v>445</v>
      </c>
      <c r="E6324" s="3" t="s">
        <v>453</v>
      </c>
      <c r="F6324" s="3" t="str">
        <f t="shared" si="98"/>
        <v>Retail</v>
      </c>
      <c r="G6324" s="3">
        <v>1</v>
      </c>
      <c r="H6324" s="57"/>
    </row>
    <row r="6325" spans="1:8">
      <c r="A6325" s="57"/>
      <c r="B6325" s="57"/>
      <c r="C6325" s="176">
        <v>42343.122199999998</v>
      </c>
      <c r="D6325" s="3" t="s">
        <v>445</v>
      </c>
      <c r="E6325" s="3" t="s">
        <v>110</v>
      </c>
      <c r="F6325" s="3" t="str">
        <f t="shared" si="98"/>
        <v>Retail</v>
      </c>
      <c r="G6325" s="3">
        <v>4</v>
      </c>
      <c r="H6325" s="57"/>
    </row>
    <row r="6326" spans="1:8">
      <c r="A6326" s="57"/>
      <c r="B6326" s="57"/>
      <c r="C6326" s="176">
        <v>42363.489600000001</v>
      </c>
      <c r="D6326" s="3" t="s">
        <v>447</v>
      </c>
      <c r="E6326" s="3" t="s">
        <v>453</v>
      </c>
      <c r="F6326" s="3" t="str">
        <f t="shared" si="98"/>
        <v>Retail</v>
      </c>
      <c r="G6326" s="3">
        <v>1</v>
      </c>
      <c r="H6326" s="57"/>
    </row>
    <row r="6327" spans="1:8">
      <c r="A6327" s="57"/>
      <c r="B6327" s="57"/>
      <c r="C6327" s="176">
        <v>42118.203500000003</v>
      </c>
      <c r="D6327" s="3" t="s">
        <v>445</v>
      </c>
      <c r="E6327" s="3" t="s">
        <v>461</v>
      </c>
      <c r="F6327" s="3" t="str">
        <f t="shared" si="98"/>
        <v>Wholesale</v>
      </c>
      <c r="G6327" s="3">
        <v>31</v>
      </c>
      <c r="H6327" s="57"/>
    </row>
    <row r="6328" spans="1:8">
      <c r="A6328" s="57"/>
      <c r="B6328" s="57"/>
      <c r="C6328" s="176">
        <v>42230.793100000003</v>
      </c>
      <c r="D6328" s="3" t="s">
        <v>445</v>
      </c>
      <c r="E6328" s="3" t="s">
        <v>453</v>
      </c>
      <c r="F6328" s="3" t="str">
        <f t="shared" si="98"/>
        <v>Wholesale</v>
      </c>
      <c r="G6328" s="3">
        <v>134</v>
      </c>
      <c r="H6328" s="57"/>
    </row>
    <row r="6329" spans="1:8">
      <c r="A6329" s="57"/>
      <c r="B6329" s="57"/>
      <c r="C6329" s="176">
        <v>42207.507599999997</v>
      </c>
      <c r="D6329" s="3" t="s">
        <v>446</v>
      </c>
      <c r="E6329" s="3" t="s">
        <v>453</v>
      </c>
      <c r="F6329" s="3" t="str">
        <f t="shared" si="98"/>
        <v>Retail</v>
      </c>
      <c r="G6329" s="3">
        <v>2</v>
      </c>
      <c r="H6329" s="57"/>
    </row>
    <row r="6330" spans="1:8">
      <c r="A6330" s="57"/>
      <c r="B6330" s="57"/>
      <c r="C6330" s="176">
        <v>42065.544399999999</v>
      </c>
      <c r="D6330" s="3" t="s">
        <v>445</v>
      </c>
      <c r="E6330" s="3" t="s">
        <v>453</v>
      </c>
      <c r="F6330" s="3" t="str">
        <f t="shared" si="98"/>
        <v>Retail</v>
      </c>
      <c r="G6330" s="3">
        <v>3</v>
      </c>
      <c r="H6330" s="57"/>
    </row>
    <row r="6331" spans="1:8">
      <c r="A6331" s="57"/>
      <c r="B6331" s="57"/>
      <c r="C6331" s="176">
        <v>42249.538200000003</v>
      </c>
      <c r="D6331" s="3" t="s">
        <v>446</v>
      </c>
      <c r="E6331" s="3" t="s">
        <v>10</v>
      </c>
      <c r="F6331" s="3" t="str">
        <f t="shared" si="98"/>
        <v>Wholesale</v>
      </c>
      <c r="G6331" s="3">
        <v>63</v>
      </c>
      <c r="H6331" s="57"/>
    </row>
    <row r="6332" spans="1:8">
      <c r="A6332" s="57"/>
      <c r="B6332" s="57"/>
      <c r="C6332" s="176">
        <v>42183.750699999997</v>
      </c>
      <c r="D6332" s="3" t="s">
        <v>446</v>
      </c>
      <c r="E6332" s="3" t="s">
        <v>9</v>
      </c>
      <c r="F6332" s="3" t="str">
        <f t="shared" si="98"/>
        <v>Retail</v>
      </c>
      <c r="G6332" s="3">
        <v>8</v>
      </c>
      <c r="H6332" s="57"/>
    </row>
    <row r="6333" spans="1:8">
      <c r="A6333" s="57"/>
      <c r="B6333" s="57"/>
      <c r="C6333" s="176">
        <v>42250.774299999997</v>
      </c>
      <c r="D6333" s="3" t="s">
        <v>447</v>
      </c>
      <c r="E6333" s="3" t="s">
        <v>9</v>
      </c>
      <c r="F6333" s="3" t="str">
        <f t="shared" si="98"/>
        <v>Retail</v>
      </c>
      <c r="G6333" s="3">
        <v>2</v>
      </c>
      <c r="H6333" s="57"/>
    </row>
    <row r="6334" spans="1:8">
      <c r="A6334" s="57"/>
      <c r="B6334" s="57"/>
      <c r="C6334" s="176">
        <v>42340.492400000003</v>
      </c>
      <c r="D6334" s="3" t="s">
        <v>449</v>
      </c>
      <c r="E6334" s="3" t="s">
        <v>9</v>
      </c>
      <c r="F6334" s="3" t="str">
        <f t="shared" si="98"/>
        <v>Retail</v>
      </c>
      <c r="G6334" s="3">
        <v>1</v>
      </c>
      <c r="H6334" s="57"/>
    </row>
    <row r="6335" spans="1:8">
      <c r="A6335" s="57"/>
      <c r="B6335" s="57"/>
      <c r="C6335" s="176">
        <v>42117.536099999998</v>
      </c>
      <c r="D6335" s="3" t="s">
        <v>447</v>
      </c>
      <c r="E6335" s="3" t="s">
        <v>453</v>
      </c>
      <c r="F6335" s="3" t="str">
        <f t="shared" si="98"/>
        <v>Wholesale</v>
      </c>
      <c r="G6335" s="3">
        <v>29</v>
      </c>
      <c r="H6335" s="57"/>
    </row>
    <row r="6336" spans="1:8">
      <c r="A6336" s="57"/>
      <c r="B6336" s="57"/>
      <c r="C6336" s="176">
        <v>42307.144399999997</v>
      </c>
      <c r="D6336" s="3" t="s">
        <v>445</v>
      </c>
      <c r="E6336" s="3" t="s">
        <v>9</v>
      </c>
      <c r="F6336" s="3" t="str">
        <f t="shared" si="98"/>
        <v>Wholesale</v>
      </c>
      <c r="G6336" s="3">
        <v>41</v>
      </c>
      <c r="H6336" s="57"/>
    </row>
    <row r="6337" spans="1:8">
      <c r="A6337" s="57"/>
      <c r="B6337" s="57"/>
      <c r="C6337" s="176">
        <v>42343.621500000001</v>
      </c>
      <c r="D6337" s="3" t="s">
        <v>447</v>
      </c>
      <c r="E6337" s="3" t="s">
        <v>10</v>
      </c>
      <c r="F6337" s="3" t="str">
        <f t="shared" si="98"/>
        <v>Retail</v>
      </c>
      <c r="G6337" s="3">
        <v>1</v>
      </c>
      <c r="H6337" s="57"/>
    </row>
    <row r="6338" spans="1:8">
      <c r="A6338" s="57"/>
      <c r="B6338" s="57"/>
      <c r="C6338" s="176">
        <v>41989.918100000003</v>
      </c>
      <c r="D6338" s="3" t="s">
        <v>447</v>
      </c>
      <c r="E6338" s="3" t="s">
        <v>452</v>
      </c>
      <c r="F6338" s="3" t="str">
        <f t="shared" si="98"/>
        <v>Retail</v>
      </c>
      <c r="G6338" s="3">
        <v>4</v>
      </c>
      <c r="H6338" s="57"/>
    </row>
    <row r="6339" spans="1:8">
      <c r="A6339" s="57"/>
      <c r="B6339" s="57"/>
      <c r="C6339" s="176">
        <v>42234.0792</v>
      </c>
      <c r="D6339" s="3" t="s">
        <v>446</v>
      </c>
      <c r="E6339" s="3" t="s">
        <v>453</v>
      </c>
      <c r="F6339" s="3" t="str">
        <f t="shared" si="98"/>
        <v>Retail</v>
      </c>
      <c r="G6339" s="3">
        <v>3</v>
      </c>
      <c r="H6339" s="57"/>
    </row>
    <row r="6340" spans="1:8">
      <c r="A6340" s="57"/>
      <c r="B6340" s="57"/>
      <c r="C6340" s="176">
        <v>42343.508999999998</v>
      </c>
      <c r="D6340" s="3" t="s">
        <v>449</v>
      </c>
      <c r="E6340" s="3" t="s">
        <v>453</v>
      </c>
      <c r="F6340" s="3" t="str">
        <f t="shared" si="98"/>
        <v>Retail</v>
      </c>
      <c r="G6340" s="3">
        <v>6</v>
      </c>
      <c r="H6340" s="57"/>
    </row>
    <row r="6341" spans="1:8">
      <c r="A6341" s="57"/>
      <c r="B6341" s="57"/>
      <c r="C6341" s="176">
        <v>42335.897199999999</v>
      </c>
      <c r="D6341" s="3" t="s">
        <v>446</v>
      </c>
      <c r="E6341" s="3" t="s">
        <v>6</v>
      </c>
      <c r="F6341" s="3" t="str">
        <f t="shared" si="98"/>
        <v>Retail</v>
      </c>
      <c r="G6341" s="3">
        <v>1</v>
      </c>
      <c r="H6341" s="57"/>
    </row>
    <row r="6342" spans="1:8">
      <c r="A6342" s="57"/>
      <c r="B6342" s="57"/>
      <c r="C6342" s="176">
        <v>42210.525000000001</v>
      </c>
      <c r="D6342" s="3" t="s">
        <v>447</v>
      </c>
      <c r="E6342" s="3" t="s">
        <v>110</v>
      </c>
      <c r="F6342" s="3" t="str">
        <f t="shared" si="98"/>
        <v>Wholesale</v>
      </c>
      <c r="G6342" s="3">
        <v>124</v>
      </c>
      <c r="H6342" s="57"/>
    </row>
    <row r="6343" spans="1:8">
      <c r="A6343" s="57"/>
      <c r="B6343" s="57"/>
      <c r="C6343" s="176">
        <v>42336.519399999997</v>
      </c>
      <c r="D6343" s="3" t="s">
        <v>449</v>
      </c>
      <c r="E6343" s="3" t="s">
        <v>450</v>
      </c>
      <c r="F6343" s="3" t="str">
        <f t="shared" si="98"/>
        <v>Wholesale</v>
      </c>
      <c r="G6343" s="3">
        <v>64</v>
      </c>
      <c r="H6343" s="57"/>
    </row>
    <row r="6344" spans="1:8">
      <c r="A6344" s="57"/>
      <c r="B6344" s="57"/>
      <c r="C6344" s="176">
        <v>42251.545100000003</v>
      </c>
      <c r="D6344" s="3" t="s">
        <v>446</v>
      </c>
      <c r="E6344" s="3" t="s">
        <v>6</v>
      </c>
      <c r="F6344" s="3" t="str">
        <f t="shared" si="98"/>
        <v>Retail</v>
      </c>
      <c r="G6344" s="3">
        <v>1</v>
      </c>
      <c r="H6344" s="57"/>
    </row>
    <row r="6345" spans="1:8">
      <c r="A6345" s="57"/>
      <c r="B6345" s="57"/>
      <c r="C6345" s="176">
        <v>42347.206299999998</v>
      </c>
      <c r="D6345" s="3" t="s">
        <v>447</v>
      </c>
      <c r="E6345" s="3" t="s">
        <v>9</v>
      </c>
      <c r="F6345" s="3" t="str">
        <f t="shared" si="98"/>
        <v>Wholesale</v>
      </c>
      <c r="G6345" s="3">
        <v>71</v>
      </c>
      <c r="H6345" s="57"/>
    </row>
    <row r="6346" spans="1:8">
      <c r="A6346" s="57"/>
      <c r="B6346" s="57"/>
      <c r="C6346" s="176">
        <v>42276.568099999997</v>
      </c>
      <c r="D6346" s="3" t="s">
        <v>446</v>
      </c>
      <c r="E6346" s="3" t="s">
        <v>455</v>
      </c>
      <c r="F6346" s="3" t="str">
        <f t="shared" ref="F6346:F6409" si="99">IF(G6346&lt;10,"Retail","Wholesale")</f>
        <v>Retail</v>
      </c>
      <c r="G6346" s="3">
        <v>5</v>
      </c>
      <c r="H6346" s="57"/>
    </row>
    <row r="6347" spans="1:8">
      <c r="A6347" s="57"/>
      <c r="B6347" s="57"/>
      <c r="C6347" s="176">
        <v>42339.802100000001</v>
      </c>
      <c r="D6347" s="3" t="s">
        <v>445</v>
      </c>
      <c r="E6347" s="3" t="s">
        <v>10</v>
      </c>
      <c r="F6347" s="3" t="str">
        <f t="shared" si="99"/>
        <v>Wholesale</v>
      </c>
      <c r="G6347" s="3">
        <v>146</v>
      </c>
      <c r="H6347" s="57"/>
    </row>
    <row r="6348" spans="1:8">
      <c r="A6348" s="57"/>
      <c r="B6348" s="57"/>
      <c r="C6348" s="176">
        <v>42161.495799999997</v>
      </c>
      <c r="D6348" s="3" t="s">
        <v>446</v>
      </c>
      <c r="E6348" s="3" t="s">
        <v>453</v>
      </c>
      <c r="F6348" s="3" t="str">
        <f t="shared" si="99"/>
        <v>Retail</v>
      </c>
      <c r="G6348" s="3">
        <v>2</v>
      </c>
      <c r="H6348" s="57"/>
    </row>
    <row r="6349" spans="1:8">
      <c r="A6349" s="57"/>
      <c r="B6349" s="57"/>
      <c r="C6349" s="176">
        <v>41983.722900000001</v>
      </c>
      <c r="D6349" s="3" t="s">
        <v>445</v>
      </c>
      <c r="E6349" s="3" t="s">
        <v>8</v>
      </c>
      <c r="F6349" s="3" t="str">
        <f t="shared" si="99"/>
        <v>Wholesale</v>
      </c>
      <c r="G6349" s="3">
        <v>64</v>
      </c>
      <c r="H6349" s="57"/>
    </row>
    <row r="6350" spans="1:8">
      <c r="A6350" s="57"/>
      <c r="B6350" s="57"/>
      <c r="C6350" s="176">
        <v>41978.825700000001</v>
      </c>
      <c r="D6350" s="3" t="s">
        <v>449</v>
      </c>
      <c r="E6350" s="3" t="s">
        <v>6</v>
      </c>
      <c r="F6350" s="3" t="str">
        <f t="shared" si="99"/>
        <v>Retail</v>
      </c>
      <c r="G6350" s="3">
        <v>2</v>
      </c>
      <c r="H6350" s="57"/>
    </row>
    <row r="6351" spans="1:8">
      <c r="A6351" s="57"/>
      <c r="B6351" s="57"/>
      <c r="C6351" s="176">
        <v>42077.525699999998</v>
      </c>
      <c r="D6351" s="3" t="s">
        <v>445</v>
      </c>
      <c r="E6351" s="3" t="s">
        <v>7</v>
      </c>
      <c r="F6351" s="3" t="str">
        <f t="shared" si="99"/>
        <v>Wholesale</v>
      </c>
      <c r="G6351" s="3">
        <v>33</v>
      </c>
      <c r="H6351" s="57"/>
    </row>
    <row r="6352" spans="1:8">
      <c r="A6352" s="57"/>
      <c r="B6352" s="57"/>
      <c r="C6352" s="176">
        <v>42161.439599999998</v>
      </c>
      <c r="D6352" s="3" t="s">
        <v>445</v>
      </c>
      <c r="E6352" s="3" t="s">
        <v>452</v>
      </c>
      <c r="F6352" s="3" t="str">
        <f t="shared" si="99"/>
        <v>Retail</v>
      </c>
      <c r="G6352" s="3">
        <v>8</v>
      </c>
      <c r="H6352" s="57"/>
    </row>
    <row r="6353" spans="1:8">
      <c r="A6353" s="57"/>
      <c r="B6353" s="57"/>
      <c r="C6353" s="176">
        <v>41982.104200000002</v>
      </c>
      <c r="D6353" s="3" t="s">
        <v>445</v>
      </c>
      <c r="E6353" s="3" t="s">
        <v>110</v>
      </c>
      <c r="F6353" s="3" t="str">
        <f t="shared" si="99"/>
        <v>Retail</v>
      </c>
      <c r="G6353" s="3">
        <v>1</v>
      </c>
      <c r="H6353" s="57"/>
    </row>
    <row r="6354" spans="1:8">
      <c r="A6354" s="57"/>
      <c r="B6354" s="57"/>
      <c r="C6354" s="176">
        <v>41983.664599999996</v>
      </c>
      <c r="D6354" s="3" t="s">
        <v>449</v>
      </c>
      <c r="E6354" s="3" t="s">
        <v>450</v>
      </c>
      <c r="F6354" s="3" t="str">
        <f t="shared" si="99"/>
        <v>Wholesale</v>
      </c>
      <c r="G6354" s="3">
        <v>72</v>
      </c>
      <c r="H6354" s="57"/>
    </row>
    <row r="6355" spans="1:8">
      <c r="A6355" s="57"/>
      <c r="B6355" s="57"/>
      <c r="C6355" s="176">
        <v>41986.521500000003</v>
      </c>
      <c r="D6355" s="3" t="s">
        <v>447</v>
      </c>
      <c r="E6355" s="3" t="s">
        <v>6</v>
      </c>
      <c r="F6355" s="3" t="str">
        <f t="shared" si="99"/>
        <v>Retail</v>
      </c>
      <c r="G6355" s="3">
        <v>1</v>
      </c>
      <c r="H6355" s="57"/>
    </row>
    <row r="6356" spans="1:8">
      <c r="A6356" s="57"/>
      <c r="B6356" s="57"/>
      <c r="C6356" s="176">
        <v>42098.4715</v>
      </c>
      <c r="D6356" s="3" t="s">
        <v>446</v>
      </c>
      <c r="E6356" s="3" t="s">
        <v>8</v>
      </c>
      <c r="F6356" s="3" t="str">
        <f t="shared" si="99"/>
        <v>Retail</v>
      </c>
      <c r="G6356" s="3">
        <v>3</v>
      </c>
      <c r="H6356" s="57"/>
    </row>
    <row r="6357" spans="1:8">
      <c r="A6357" s="57"/>
      <c r="B6357" s="57"/>
      <c r="C6357" s="176">
        <v>41990.140299999999</v>
      </c>
      <c r="D6357" s="3" t="s">
        <v>446</v>
      </c>
      <c r="E6357" s="3" t="s">
        <v>453</v>
      </c>
      <c r="F6357" s="3" t="str">
        <f t="shared" si="99"/>
        <v>Retail</v>
      </c>
      <c r="G6357" s="3">
        <v>2</v>
      </c>
      <c r="H6357" s="57"/>
    </row>
    <row r="6358" spans="1:8">
      <c r="A6358" s="57"/>
      <c r="B6358" s="57"/>
      <c r="C6358" s="176">
        <v>42356.745799999997</v>
      </c>
      <c r="D6358" s="3" t="s">
        <v>445</v>
      </c>
      <c r="E6358" s="3" t="s">
        <v>6</v>
      </c>
      <c r="F6358" s="3" t="str">
        <f t="shared" si="99"/>
        <v>Wholesale</v>
      </c>
      <c r="G6358" s="3">
        <v>34</v>
      </c>
      <c r="H6358" s="57"/>
    </row>
    <row r="6359" spans="1:8">
      <c r="A6359" s="57"/>
      <c r="B6359" s="57"/>
      <c r="C6359" s="176">
        <v>42223.5069</v>
      </c>
      <c r="D6359" s="3" t="s">
        <v>447</v>
      </c>
      <c r="E6359" s="3" t="s">
        <v>6</v>
      </c>
      <c r="F6359" s="3" t="str">
        <f t="shared" si="99"/>
        <v>Retail</v>
      </c>
      <c r="G6359" s="3">
        <v>2</v>
      </c>
      <c r="H6359" s="57"/>
    </row>
    <row r="6360" spans="1:8">
      <c r="A6360" s="57"/>
      <c r="B6360" s="57"/>
      <c r="C6360" s="176">
        <v>42226.7382</v>
      </c>
      <c r="D6360" s="3" t="s">
        <v>447</v>
      </c>
      <c r="E6360" s="3" t="s">
        <v>458</v>
      </c>
      <c r="F6360" s="3" t="str">
        <f t="shared" si="99"/>
        <v>Retail</v>
      </c>
      <c r="G6360" s="3">
        <v>6</v>
      </c>
      <c r="H6360" s="57"/>
    </row>
    <row r="6361" spans="1:8">
      <c r="A6361" s="57"/>
      <c r="B6361" s="57"/>
      <c r="C6361" s="176">
        <v>42180.138200000001</v>
      </c>
      <c r="D6361" s="3" t="s">
        <v>449</v>
      </c>
      <c r="E6361" s="3" t="s">
        <v>8</v>
      </c>
      <c r="F6361" s="3" t="str">
        <f t="shared" si="99"/>
        <v>Retail</v>
      </c>
      <c r="G6361" s="3">
        <v>1</v>
      </c>
      <c r="H6361" s="57"/>
    </row>
    <row r="6362" spans="1:8">
      <c r="A6362" s="57"/>
      <c r="B6362" s="57"/>
      <c r="C6362" s="176">
        <v>42158.2111</v>
      </c>
      <c r="D6362" s="3" t="s">
        <v>446</v>
      </c>
      <c r="E6362" s="3" t="s">
        <v>453</v>
      </c>
      <c r="F6362" s="3" t="str">
        <f t="shared" si="99"/>
        <v>Retail</v>
      </c>
      <c r="G6362" s="3">
        <v>3</v>
      </c>
      <c r="H6362" s="57"/>
    </row>
    <row r="6363" spans="1:8">
      <c r="A6363" s="57"/>
      <c r="B6363" s="57"/>
      <c r="C6363" s="176">
        <v>41981.527800000003</v>
      </c>
      <c r="D6363" s="3" t="s">
        <v>445</v>
      </c>
      <c r="E6363" s="3" t="s">
        <v>9</v>
      </c>
      <c r="F6363" s="3" t="str">
        <f t="shared" si="99"/>
        <v>Wholesale</v>
      </c>
      <c r="G6363" s="3">
        <v>57</v>
      </c>
      <c r="H6363" s="57"/>
    </row>
    <row r="6364" spans="1:8">
      <c r="A6364" s="57"/>
      <c r="B6364" s="57"/>
      <c r="C6364" s="176">
        <v>42337.752800000002</v>
      </c>
      <c r="D6364" s="3" t="s">
        <v>447</v>
      </c>
      <c r="E6364" s="3" t="s">
        <v>8</v>
      </c>
      <c r="F6364" s="3" t="str">
        <f t="shared" si="99"/>
        <v>Retail</v>
      </c>
      <c r="G6364" s="3">
        <v>6</v>
      </c>
      <c r="H6364" s="57"/>
    </row>
    <row r="6365" spans="1:8">
      <c r="A6365" s="57"/>
      <c r="B6365" s="57"/>
      <c r="C6365" s="176">
        <v>42344.7431</v>
      </c>
      <c r="D6365" s="3" t="s">
        <v>449</v>
      </c>
      <c r="E6365" s="3" t="s">
        <v>7</v>
      </c>
      <c r="F6365" s="3" t="str">
        <f t="shared" si="99"/>
        <v>Wholesale</v>
      </c>
      <c r="G6365" s="3">
        <v>34</v>
      </c>
      <c r="H6365" s="57"/>
    </row>
    <row r="6366" spans="1:8">
      <c r="A6366" s="57"/>
      <c r="B6366" s="57"/>
      <c r="C6366" s="176">
        <v>42149.529900000001</v>
      </c>
      <c r="D6366" s="3" t="s">
        <v>447</v>
      </c>
      <c r="E6366" s="3" t="s">
        <v>453</v>
      </c>
      <c r="F6366" s="3" t="str">
        <f t="shared" si="99"/>
        <v>Retail</v>
      </c>
      <c r="G6366" s="3">
        <v>3</v>
      </c>
      <c r="H6366" s="57"/>
    </row>
    <row r="6367" spans="1:8">
      <c r="A6367" s="57"/>
      <c r="B6367" s="57"/>
      <c r="C6367" s="176">
        <v>41984.167399999998</v>
      </c>
      <c r="D6367" s="3" t="s">
        <v>446</v>
      </c>
      <c r="E6367" s="3" t="s">
        <v>453</v>
      </c>
      <c r="F6367" s="3" t="str">
        <f t="shared" si="99"/>
        <v>Wholesale</v>
      </c>
      <c r="G6367" s="3">
        <v>38</v>
      </c>
      <c r="H6367" s="57"/>
    </row>
    <row r="6368" spans="1:8">
      <c r="A6368" s="57"/>
      <c r="B6368" s="57"/>
      <c r="C6368" s="176">
        <v>42233.045100000003</v>
      </c>
      <c r="D6368" s="3" t="s">
        <v>446</v>
      </c>
      <c r="E6368" s="3" t="s">
        <v>8</v>
      </c>
      <c r="F6368" s="3" t="str">
        <f t="shared" si="99"/>
        <v>Wholesale</v>
      </c>
      <c r="G6368" s="3">
        <v>36</v>
      </c>
      <c r="H6368" s="57"/>
    </row>
    <row r="6369" spans="1:8">
      <c r="A6369" s="57"/>
      <c r="B6369" s="57"/>
      <c r="C6369" s="176">
        <v>42160.281300000002</v>
      </c>
      <c r="D6369" s="3" t="s">
        <v>445</v>
      </c>
      <c r="E6369" s="3" t="s">
        <v>453</v>
      </c>
      <c r="F6369" s="3" t="str">
        <f t="shared" si="99"/>
        <v>Wholesale</v>
      </c>
      <c r="G6369" s="3">
        <v>41</v>
      </c>
      <c r="H6369" s="57"/>
    </row>
    <row r="6370" spans="1:8">
      <c r="A6370" s="57"/>
      <c r="B6370" s="57"/>
      <c r="C6370" s="176">
        <v>42164.991000000002</v>
      </c>
      <c r="D6370" s="3" t="s">
        <v>445</v>
      </c>
      <c r="E6370" s="3" t="s">
        <v>453</v>
      </c>
      <c r="F6370" s="3" t="str">
        <f t="shared" si="99"/>
        <v>Retail</v>
      </c>
      <c r="G6370" s="3">
        <v>1</v>
      </c>
      <c r="H6370" s="57"/>
    </row>
    <row r="6371" spans="1:8">
      <c r="A6371" s="57"/>
      <c r="B6371" s="57"/>
      <c r="C6371" s="176">
        <v>41982.520100000002</v>
      </c>
      <c r="D6371" s="3" t="s">
        <v>446</v>
      </c>
      <c r="E6371" s="3" t="s">
        <v>10</v>
      </c>
      <c r="F6371" s="3" t="str">
        <f t="shared" si="99"/>
        <v>Retail</v>
      </c>
      <c r="G6371" s="3">
        <v>8</v>
      </c>
      <c r="H6371" s="57"/>
    </row>
    <row r="6372" spans="1:8">
      <c r="A6372" s="57"/>
      <c r="B6372" s="57"/>
      <c r="C6372" s="176">
        <v>42193.472900000001</v>
      </c>
      <c r="D6372" s="3" t="s">
        <v>445</v>
      </c>
      <c r="E6372" s="3" t="s">
        <v>453</v>
      </c>
      <c r="F6372" s="3" t="str">
        <f t="shared" si="99"/>
        <v>Retail</v>
      </c>
      <c r="G6372" s="3">
        <v>7</v>
      </c>
      <c r="H6372" s="57"/>
    </row>
    <row r="6373" spans="1:8">
      <c r="A6373" s="57"/>
      <c r="B6373" s="57"/>
      <c r="C6373" s="176">
        <v>41985.798600000002</v>
      </c>
      <c r="D6373" s="3" t="s">
        <v>445</v>
      </c>
      <c r="E6373" s="3" t="s">
        <v>452</v>
      </c>
      <c r="F6373" s="3" t="str">
        <f t="shared" si="99"/>
        <v>Retail</v>
      </c>
      <c r="G6373" s="3">
        <v>4</v>
      </c>
      <c r="H6373" s="57"/>
    </row>
    <row r="6374" spans="1:8">
      <c r="A6374" s="57"/>
      <c r="B6374" s="57"/>
      <c r="C6374" s="176">
        <v>41982.763200000001</v>
      </c>
      <c r="D6374" s="3" t="s">
        <v>449</v>
      </c>
      <c r="E6374" s="3" t="s">
        <v>453</v>
      </c>
      <c r="F6374" s="3" t="str">
        <f t="shared" si="99"/>
        <v>Wholesale</v>
      </c>
      <c r="G6374" s="3">
        <v>72</v>
      </c>
      <c r="H6374" s="57"/>
    </row>
    <row r="6375" spans="1:8">
      <c r="A6375" s="57"/>
      <c r="B6375" s="57"/>
      <c r="C6375" s="176">
        <v>42193.6993</v>
      </c>
      <c r="D6375" s="3" t="s">
        <v>447</v>
      </c>
      <c r="E6375" s="3" t="s">
        <v>10</v>
      </c>
      <c r="F6375" s="3" t="str">
        <f t="shared" si="99"/>
        <v>Retail</v>
      </c>
      <c r="G6375" s="3">
        <v>2</v>
      </c>
      <c r="H6375" s="57"/>
    </row>
    <row r="6376" spans="1:8">
      <c r="A6376" s="57"/>
      <c r="B6376" s="57"/>
      <c r="C6376" s="176">
        <v>42256.080600000001</v>
      </c>
      <c r="D6376" s="3" t="s">
        <v>445</v>
      </c>
      <c r="E6376" s="3" t="s">
        <v>110</v>
      </c>
      <c r="F6376" s="3" t="str">
        <f t="shared" si="99"/>
        <v>Wholesale</v>
      </c>
      <c r="G6376" s="3">
        <v>35</v>
      </c>
      <c r="H6376" s="57"/>
    </row>
    <row r="6377" spans="1:8">
      <c r="A6377" s="57"/>
      <c r="B6377" s="57"/>
      <c r="C6377" s="176">
        <v>42210.216699999997</v>
      </c>
      <c r="D6377" s="3" t="s">
        <v>445</v>
      </c>
      <c r="E6377" s="3" t="s">
        <v>10</v>
      </c>
      <c r="F6377" s="3" t="str">
        <f t="shared" si="99"/>
        <v>Wholesale</v>
      </c>
      <c r="G6377" s="3">
        <v>27</v>
      </c>
      <c r="H6377" s="57"/>
    </row>
    <row r="6378" spans="1:8">
      <c r="A6378" s="57"/>
      <c r="B6378" s="57"/>
      <c r="C6378" s="176">
        <v>42245.4951</v>
      </c>
      <c r="D6378" s="3" t="s">
        <v>449</v>
      </c>
      <c r="E6378" s="3" t="s">
        <v>6</v>
      </c>
      <c r="F6378" s="3" t="str">
        <f t="shared" si="99"/>
        <v>Wholesale</v>
      </c>
      <c r="G6378" s="3">
        <v>36</v>
      </c>
      <c r="H6378" s="57"/>
    </row>
    <row r="6379" spans="1:8">
      <c r="A6379" s="57"/>
      <c r="B6379" s="57"/>
      <c r="C6379" s="176">
        <v>42195.186099999999</v>
      </c>
      <c r="D6379" s="3" t="s">
        <v>446</v>
      </c>
      <c r="E6379" s="3" t="s">
        <v>114</v>
      </c>
      <c r="F6379" s="3" t="str">
        <f t="shared" si="99"/>
        <v>Retail</v>
      </c>
      <c r="G6379" s="3">
        <v>3</v>
      </c>
      <c r="H6379" s="57"/>
    </row>
    <row r="6380" spans="1:8">
      <c r="A6380" s="57"/>
      <c r="B6380" s="57"/>
      <c r="C6380" s="176">
        <v>42353.139600000002</v>
      </c>
      <c r="D6380" s="3" t="s">
        <v>447</v>
      </c>
      <c r="E6380" s="3" t="s">
        <v>453</v>
      </c>
      <c r="F6380" s="3" t="str">
        <f t="shared" si="99"/>
        <v>Retail</v>
      </c>
      <c r="G6380" s="3">
        <v>3</v>
      </c>
      <c r="H6380" s="57"/>
    </row>
    <row r="6381" spans="1:8">
      <c r="A6381" s="57"/>
      <c r="B6381" s="57"/>
      <c r="C6381" s="176">
        <v>42179.1639</v>
      </c>
      <c r="D6381" s="3" t="s">
        <v>449</v>
      </c>
      <c r="E6381" s="3" t="s">
        <v>457</v>
      </c>
      <c r="F6381" s="3" t="str">
        <f t="shared" si="99"/>
        <v>Retail</v>
      </c>
      <c r="G6381" s="3">
        <v>3</v>
      </c>
      <c r="H6381" s="57"/>
    </row>
    <row r="6382" spans="1:8">
      <c r="A6382" s="57"/>
      <c r="B6382" s="57"/>
      <c r="C6382" s="176">
        <v>42254.7111</v>
      </c>
      <c r="D6382" s="3" t="s">
        <v>445</v>
      </c>
      <c r="E6382" s="3" t="s">
        <v>453</v>
      </c>
      <c r="F6382" s="3" t="str">
        <f t="shared" si="99"/>
        <v>Retail</v>
      </c>
      <c r="G6382" s="3">
        <v>6</v>
      </c>
      <c r="H6382" s="57"/>
    </row>
    <row r="6383" spans="1:8">
      <c r="A6383" s="57"/>
      <c r="B6383" s="57"/>
      <c r="C6383" s="176">
        <v>42157.1806</v>
      </c>
      <c r="D6383" s="3" t="s">
        <v>445</v>
      </c>
      <c r="E6383" s="3" t="s">
        <v>10</v>
      </c>
      <c r="F6383" s="3" t="str">
        <f t="shared" si="99"/>
        <v>Wholesale</v>
      </c>
      <c r="G6383" s="3">
        <v>118</v>
      </c>
      <c r="H6383" s="57"/>
    </row>
    <row r="6384" spans="1:8">
      <c r="A6384" s="57"/>
      <c r="B6384" s="57"/>
      <c r="C6384" s="176">
        <v>42335.745799999997</v>
      </c>
      <c r="D6384" s="3" t="s">
        <v>447</v>
      </c>
      <c r="E6384" s="3" t="s">
        <v>110</v>
      </c>
      <c r="F6384" s="3" t="str">
        <f t="shared" si="99"/>
        <v>Retail</v>
      </c>
      <c r="G6384" s="3">
        <v>7</v>
      </c>
      <c r="H6384" s="57"/>
    </row>
    <row r="6385" spans="1:8">
      <c r="A6385" s="57"/>
      <c r="B6385" s="57"/>
      <c r="C6385" s="176">
        <v>42201.870799999997</v>
      </c>
      <c r="D6385" s="3" t="s">
        <v>445</v>
      </c>
      <c r="E6385" s="3" t="s">
        <v>453</v>
      </c>
      <c r="F6385" s="3" t="str">
        <f t="shared" si="99"/>
        <v>Retail</v>
      </c>
      <c r="G6385" s="3">
        <v>5</v>
      </c>
      <c r="H6385" s="57"/>
    </row>
    <row r="6386" spans="1:8">
      <c r="A6386" s="57"/>
      <c r="B6386" s="57"/>
      <c r="C6386" s="176">
        <v>41983.478499999997</v>
      </c>
      <c r="D6386" s="3" t="s">
        <v>447</v>
      </c>
      <c r="E6386" s="3" t="s">
        <v>6</v>
      </c>
      <c r="F6386" s="3" t="str">
        <f t="shared" si="99"/>
        <v>Retail</v>
      </c>
      <c r="G6386" s="3">
        <v>1</v>
      </c>
      <c r="H6386" s="57"/>
    </row>
    <row r="6387" spans="1:8">
      <c r="A6387" s="57"/>
      <c r="B6387" s="57"/>
      <c r="C6387" s="176">
        <v>41985.539599999996</v>
      </c>
      <c r="D6387" s="3" t="s">
        <v>449</v>
      </c>
      <c r="E6387" s="3" t="s">
        <v>10</v>
      </c>
      <c r="F6387" s="3" t="str">
        <f t="shared" si="99"/>
        <v>Wholesale</v>
      </c>
      <c r="G6387" s="3">
        <v>50</v>
      </c>
      <c r="H6387" s="57"/>
    </row>
    <row r="6388" spans="1:8">
      <c r="A6388" s="57"/>
      <c r="B6388" s="57"/>
      <c r="C6388" s="176">
        <v>42351.718800000002</v>
      </c>
      <c r="D6388" s="3" t="s">
        <v>445</v>
      </c>
      <c r="E6388" s="3" t="s">
        <v>114</v>
      </c>
      <c r="F6388" s="3" t="str">
        <f t="shared" si="99"/>
        <v>Wholesale</v>
      </c>
      <c r="G6388" s="3">
        <v>26</v>
      </c>
      <c r="H6388" s="57"/>
    </row>
    <row r="6389" spans="1:8">
      <c r="A6389" s="57"/>
      <c r="B6389" s="57"/>
      <c r="C6389" s="176">
        <v>42340.542399999998</v>
      </c>
      <c r="D6389" s="3" t="s">
        <v>445</v>
      </c>
      <c r="E6389" s="3" t="s">
        <v>6</v>
      </c>
      <c r="F6389" s="3" t="str">
        <f t="shared" si="99"/>
        <v>Wholesale</v>
      </c>
      <c r="G6389" s="3">
        <v>37</v>
      </c>
      <c r="H6389" s="57"/>
    </row>
    <row r="6390" spans="1:8">
      <c r="A6390" s="57"/>
      <c r="B6390" s="57"/>
      <c r="C6390" s="176">
        <v>42337.065999999999</v>
      </c>
      <c r="D6390" s="3" t="s">
        <v>445</v>
      </c>
      <c r="E6390" s="3" t="s">
        <v>114</v>
      </c>
      <c r="F6390" s="3" t="str">
        <f t="shared" si="99"/>
        <v>Wholesale</v>
      </c>
      <c r="G6390" s="3">
        <v>36</v>
      </c>
      <c r="H6390" s="57"/>
    </row>
    <row r="6391" spans="1:8">
      <c r="A6391" s="57"/>
      <c r="B6391" s="57"/>
      <c r="C6391" s="176">
        <v>42062.752800000002</v>
      </c>
      <c r="D6391" s="3" t="s">
        <v>446</v>
      </c>
      <c r="E6391" s="3" t="s">
        <v>460</v>
      </c>
      <c r="F6391" s="3" t="str">
        <f t="shared" si="99"/>
        <v>Retail</v>
      </c>
      <c r="G6391" s="3">
        <v>2</v>
      </c>
      <c r="H6391" s="57"/>
    </row>
    <row r="6392" spans="1:8">
      <c r="A6392" s="57"/>
      <c r="B6392" s="57"/>
      <c r="C6392" s="176">
        <v>42361.517399999997</v>
      </c>
      <c r="D6392" s="3" t="s">
        <v>446</v>
      </c>
      <c r="E6392" s="3" t="s">
        <v>454</v>
      </c>
      <c r="F6392" s="3" t="str">
        <f t="shared" si="99"/>
        <v>Retail</v>
      </c>
      <c r="G6392" s="3">
        <v>3</v>
      </c>
      <c r="H6392" s="57"/>
    </row>
    <row r="6393" spans="1:8">
      <c r="A6393" s="57"/>
      <c r="B6393" s="57"/>
      <c r="C6393" s="176">
        <v>42177.2215</v>
      </c>
      <c r="D6393" s="3" t="s">
        <v>445</v>
      </c>
      <c r="E6393" s="3" t="s">
        <v>9</v>
      </c>
      <c r="F6393" s="3" t="str">
        <f t="shared" si="99"/>
        <v>Retail</v>
      </c>
      <c r="G6393" s="3">
        <v>4</v>
      </c>
      <c r="H6393" s="57"/>
    </row>
    <row r="6394" spans="1:8">
      <c r="A6394" s="57"/>
      <c r="B6394" s="57"/>
      <c r="C6394" s="176">
        <v>42333.482600000003</v>
      </c>
      <c r="D6394" s="3" t="s">
        <v>449</v>
      </c>
      <c r="E6394" s="3" t="s">
        <v>114</v>
      </c>
      <c r="F6394" s="3" t="str">
        <f t="shared" si="99"/>
        <v>Wholesale</v>
      </c>
      <c r="G6394" s="3">
        <v>56</v>
      </c>
      <c r="H6394" s="57"/>
    </row>
    <row r="6395" spans="1:8">
      <c r="A6395" s="57"/>
      <c r="B6395" s="57"/>
      <c r="C6395" s="176">
        <v>42201.508999999998</v>
      </c>
      <c r="D6395" s="3" t="s">
        <v>446</v>
      </c>
      <c r="E6395" s="3" t="s">
        <v>6</v>
      </c>
      <c r="F6395" s="3" t="str">
        <f t="shared" si="99"/>
        <v>Retail</v>
      </c>
      <c r="G6395" s="3">
        <v>4</v>
      </c>
      <c r="H6395" s="57"/>
    </row>
    <row r="6396" spans="1:8">
      <c r="A6396" s="57"/>
      <c r="B6396" s="57"/>
      <c r="C6396" s="176">
        <v>42351.790999999997</v>
      </c>
      <c r="D6396" s="3" t="s">
        <v>445</v>
      </c>
      <c r="E6396" s="3" t="s">
        <v>455</v>
      </c>
      <c r="F6396" s="3" t="str">
        <f t="shared" si="99"/>
        <v>Retail</v>
      </c>
      <c r="G6396" s="3">
        <v>4</v>
      </c>
      <c r="H6396" s="57"/>
    </row>
    <row r="6397" spans="1:8">
      <c r="A6397" s="57"/>
      <c r="B6397" s="57"/>
      <c r="C6397" s="176">
        <v>42337.025000000001</v>
      </c>
      <c r="D6397" s="3" t="s">
        <v>449</v>
      </c>
      <c r="E6397" s="3" t="s">
        <v>453</v>
      </c>
      <c r="F6397" s="3" t="str">
        <f t="shared" si="99"/>
        <v>Retail</v>
      </c>
      <c r="G6397" s="3">
        <v>8</v>
      </c>
      <c r="H6397" s="57"/>
    </row>
    <row r="6398" spans="1:8">
      <c r="A6398" s="57"/>
      <c r="B6398" s="57"/>
      <c r="C6398" s="176">
        <v>42343.552799999998</v>
      </c>
      <c r="D6398" s="3" t="s">
        <v>447</v>
      </c>
      <c r="E6398" s="3" t="s">
        <v>453</v>
      </c>
      <c r="F6398" s="3" t="str">
        <f t="shared" si="99"/>
        <v>Retail</v>
      </c>
      <c r="G6398" s="3">
        <v>2</v>
      </c>
      <c r="H6398" s="57"/>
    </row>
    <row r="6399" spans="1:8">
      <c r="A6399" s="57"/>
      <c r="B6399" s="57"/>
      <c r="C6399" s="176">
        <v>42087.468099999998</v>
      </c>
      <c r="D6399" s="3" t="s">
        <v>447</v>
      </c>
      <c r="E6399" s="3" t="s">
        <v>6</v>
      </c>
      <c r="F6399" s="3" t="str">
        <f t="shared" si="99"/>
        <v>Retail</v>
      </c>
      <c r="G6399" s="3">
        <v>6</v>
      </c>
      <c r="H6399" s="57"/>
    </row>
    <row r="6400" spans="1:8">
      <c r="A6400" s="57"/>
      <c r="B6400" s="57"/>
      <c r="C6400" s="176">
        <v>42154.070099999997</v>
      </c>
      <c r="D6400" s="3" t="s">
        <v>446</v>
      </c>
      <c r="E6400" s="3" t="s">
        <v>453</v>
      </c>
      <c r="F6400" s="3" t="str">
        <f t="shared" si="99"/>
        <v>Retail</v>
      </c>
      <c r="G6400" s="3">
        <v>5</v>
      </c>
      <c r="H6400" s="57"/>
    </row>
    <row r="6401" spans="1:8">
      <c r="A6401" s="57"/>
      <c r="B6401" s="57"/>
      <c r="C6401" s="176">
        <v>42171.1486</v>
      </c>
      <c r="D6401" s="3" t="s">
        <v>447</v>
      </c>
      <c r="E6401" s="3" t="s">
        <v>6</v>
      </c>
      <c r="F6401" s="3" t="str">
        <f t="shared" si="99"/>
        <v>Retail</v>
      </c>
      <c r="G6401" s="3">
        <v>3</v>
      </c>
      <c r="H6401" s="57"/>
    </row>
    <row r="6402" spans="1:8">
      <c r="A6402" s="57"/>
      <c r="B6402" s="57"/>
      <c r="C6402" s="176">
        <v>42221.451399999998</v>
      </c>
      <c r="D6402" s="3" t="s">
        <v>445</v>
      </c>
      <c r="E6402" s="3" t="s">
        <v>453</v>
      </c>
      <c r="F6402" s="3" t="str">
        <f t="shared" si="99"/>
        <v>Wholesale</v>
      </c>
      <c r="G6402" s="3">
        <v>36</v>
      </c>
      <c r="H6402" s="57"/>
    </row>
    <row r="6403" spans="1:8">
      <c r="A6403" s="57"/>
      <c r="B6403" s="57"/>
      <c r="C6403" s="176">
        <v>42202.470800000003</v>
      </c>
      <c r="D6403" s="3" t="s">
        <v>445</v>
      </c>
      <c r="E6403" s="3" t="s">
        <v>453</v>
      </c>
      <c r="F6403" s="3" t="str">
        <f t="shared" si="99"/>
        <v>Wholesale</v>
      </c>
      <c r="G6403" s="3">
        <v>149</v>
      </c>
      <c r="H6403" s="57"/>
    </row>
    <row r="6404" spans="1:8">
      <c r="A6404" s="57"/>
      <c r="B6404" s="57"/>
      <c r="C6404" s="176">
        <v>42075.537499999999</v>
      </c>
      <c r="D6404" s="3" t="s">
        <v>445</v>
      </c>
      <c r="E6404" s="3" t="s">
        <v>6</v>
      </c>
      <c r="F6404" s="3" t="str">
        <f t="shared" si="99"/>
        <v>Retail</v>
      </c>
      <c r="G6404" s="3">
        <v>4</v>
      </c>
      <c r="H6404" s="57"/>
    </row>
    <row r="6405" spans="1:8">
      <c r="A6405" s="57"/>
      <c r="B6405" s="57"/>
      <c r="C6405" s="176">
        <v>42352.777099999999</v>
      </c>
      <c r="D6405" s="3" t="s">
        <v>446</v>
      </c>
      <c r="E6405" s="3" t="s">
        <v>6</v>
      </c>
      <c r="F6405" s="3" t="str">
        <f t="shared" si="99"/>
        <v>Retail</v>
      </c>
      <c r="G6405" s="3">
        <v>1</v>
      </c>
      <c r="H6405" s="57"/>
    </row>
    <row r="6406" spans="1:8">
      <c r="A6406" s="57"/>
      <c r="B6406" s="57"/>
      <c r="C6406" s="176">
        <v>42278.673600000002</v>
      </c>
      <c r="D6406" s="3" t="s">
        <v>446</v>
      </c>
      <c r="E6406" s="3" t="s">
        <v>9</v>
      </c>
      <c r="F6406" s="3" t="str">
        <f t="shared" si="99"/>
        <v>Retail</v>
      </c>
      <c r="G6406" s="3">
        <v>3</v>
      </c>
      <c r="H6406" s="57"/>
    </row>
    <row r="6407" spans="1:8">
      <c r="A6407" s="57"/>
      <c r="B6407" s="57"/>
      <c r="C6407" s="176">
        <v>42351.789599999996</v>
      </c>
      <c r="D6407" s="3" t="s">
        <v>445</v>
      </c>
      <c r="E6407" s="3" t="s">
        <v>455</v>
      </c>
      <c r="F6407" s="3" t="str">
        <f t="shared" si="99"/>
        <v>Retail</v>
      </c>
      <c r="G6407" s="3">
        <v>4</v>
      </c>
      <c r="H6407" s="57"/>
    </row>
    <row r="6408" spans="1:8">
      <c r="A6408" s="57"/>
      <c r="B6408" s="57"/>
      <c r="C6408" s="176">
        <v>41983.157599999999</v>
      </c>
      <c r="D6408" s="3" t="s">
        <v>445</v>
      </c>
      <c r="E6408" s="3" t="s">
        <v>453</v>
      </c>
      <c r="F6408" s="3" t="str">
        <f t="shared" si="99"/>
        <v>Retail</v>
      </c>
      <c r="G6408" s="3">
        <v>6</v>
      </c>
      <c r="H6408" s="57"/>
    </row>
    <row r="6409" spans="1:8">
      <c r="A6409" s="57"/>
      <c r="B6409" s="57"/>
      <c r="C6409" s="176">
        <v>41979.510399999999</v>
      </c>
      <c r="D6409" s="3" t="s">
        <v>445</v>
      </c>
      <c r="E6409" s="3" t="s">
        <v>6</v>
      </c>
      <c r="F6409" s="3" t="str">
        <f t="shared" si="99"/>
        <v>Retail</v>
      </c>
      <c r="G6409" s="3">
        <v>2</v>
      </c>
      <c r="H6409" s="57"/>
    </row>
    <row r="6410" spans="1:8">
      <c r="A6410" s="57"/>
      <c r="B6410" s="57"/>
      <c r="C6410" s="176">
        <v>42142.536099999998</v>
      </c>
      <c r="D6410" s="3" t="s">
        <v>449</v>
      </c>
      <c r="E6410" s="3" t="s">
        <v>7</v>
      </c>
      <c r="F6410" s="3" t="str">
        <f t="shared" ref="F6410:F6473" si="100">IF(G6410&lt;10,"Retail","Wholesale")</f>
        <v>Retail</v>
      </c>
      <c r="G6410" s="3">
        <v>3</v>
      </c>
      <c r="H6410" s="57"/>
    </row>
    <row r="6411" spans="1:8">
      <c r="A6411" s="57"/>
      <c r="B6411" s="57"/>
      <c r="C6411" s="176">
        <v>42347.513200000001</v>
      </c>
      <c r="D6411" s="3" t="s">
        <v>446</v>
      </c>
      <c r="E6411" s="3" t="s">
        <v>448</v>
      </c>
      <c r="F6411" s="3" t="str">
        <f t="shared" si="100"/>
        <v>Retail</v>
      </c>
      <c r="G6411" s="3">
        <v>3</v>
      </c>
      <c r="H6411" s="57"/>
    </row>
    <row r="6412" spans="1:8">
      <c r="A6412" s="57"/>
      <c r="B6412" s="57"/>
      <c r="C6412" s="176">
        <v>42157.552100000001</v>
      </c>
      <c r="D6412" s="3" t="s">
        <v>446</v>
      </c>
      <c r="E6412" s="3" t="s">
        <v>6</v>
      </c>
      <c r="F6412" s="3" t="str">
        <f t="shared" si="100"/>
        <v>Wholesale</v>
      </c>
      <c r="G6412" s="3">
        <v>83</v>
      </c>
      <c r="H6412" s="57"/>
    </row>
    <row r="6413" spans="1:8">
      <c r="A6413" s="57"/>
      <c r="B6413" s="57"/>
      <c r="C6413" s="176">
        <v>42336.7111</v>
      </c>
      <c r="D6413" s="3" t="s">
        <v>445</v>
      </c>
      <c r="E6413" s="3" t="s">
        <v>7</v>
      </c>
      <c r="F6413" s="3" t="str">
        <f t="shared" si="100"/>
        <v>Retail</v>
      </c>
      <c r="G6413" s="3">
        <v>6</v>
      </c>
      <c r="H6413" s="57"/>
    </row>
    <row r="6414" spans="1:8">
      <c r="A6414" s="57"/>
      <c r="B6414" s="57"/>
      <c r="C6414" s="176">
        <v>41980.777099999999</v>
      </c>
      <c r="D6414" s="3" t="s">
        <v>446</v>
      </c>
      <c r="E6414" s="3" t="s">
        <v>9</v>
      </c>
      <c r="F6414" s="3" t="str">
        <f t="shared" si="100"/>
        <v>Retail</v>
      </c>
      <c r="G6414" s="3">
        <v>6</v>
      </c>
      <c r="H6414" s="57"/>
    </row>
    <row r="6415" spans="1:8">
      <c r="A6415" s="57"/>
      <c r="B6415" s="57"/>
      <c r="C6415" s="176">
        <v>42111.463199999998</v>
      </c>
      <c r="D6415" s="3" t="s">
        <v>446</v>
      </c>
      <c r="E6415" s="3" t="s">
        <v>114</v>
      </c>
      <c r="F6415" s="3" t="str">
        <f t="shared" si="100"/>
        <v>Wholesale</v>
      </c>
      <c r="G6415" s="3">
        <v>52</v>
      </c>
      <c r="H6415" s="57"/>
    </row>
    <row r="6416" spans="1:8">
      <c r="A6416" s="57"/>
      <c r="B6416" s="57"/>
      <c r="C6416" s="176">
        <v>42337.468099999998</v>
      </c>
      <c r="D6416" s="3" t="s">
        <v>445</v>
      </c>
      <c r="E6416" s="3" t="s">
        <v>460</v>
      </c>
      <c r="F6416" s="3" t="str">
        <f t="shared" si="100"/>
        <v>Wholesale</v>
      </c>
      <c r="G6416" s="3">
        <v>40</v>
      </c>
      <c r="H6416" s="57"/>
    </row>
    <row r="6417" spans="1:8">
      <c r="A6417" s="57"/>
      <c r="B6417" s="57"/>
      <c r="C6417" s="176">
        <v>41982.145100000002</v>
      </c>
      <c r="D6417" s="3" t="s">
        <v>446</v>
      </c>
      <c r="E6417" s="3" t="s">
        <v>460</v>
      </c>
      <c r="F6417" s="3" t="str">
        <f t="shared" si="100"/>
        <v>Wholesale</v>
      </c>
      <c r="G6417" s="3">
        <v>54</v>
      </c>
      <c r="H6417" s="57"/>
    </row>
    <row r="6418" spans="1:8">
      <c r="A6418" s="57"/>
      <c r="B6418" s="57"/>
      <c r="C6418" s="176">
        <v>42349.486100000002</v>
      </c>
      <c r="D6418" s="3" t="s">
        <v>449</v>
      </c>
      <c r="E6418" s="3" t="s">
        <v>460</v>
      </c>
      <c r="F6418" s="3" t="str">
        <f t="shared" si="100"/>
        <v>Retail</v>
      </c>
      <c r="G6418" s="3">
        <v>4</v>
      </c>
      <c r="H6418" s="57"/>
    </row>
    <row r="6419" spans="1:8">
      <c r="A6419" s="57"/>
      <c r="B6419" s="57"/>
      <c r="C6419" s="176">
        <v>42018.540999999997</v>
      </c>
      <c r="D6419" s="3" t="s">
        <v>447</v>
      </c>
      <c r="E6419" s="3" t="s">
        <v>110</v>
      </c>
      <c r="F6419" s="3" t="str">
        <f t="shared" si="100"/>
        <v>Retail</v>
      </c>
      <c r="G6419" s="3">
        <v>2</v>
      </c>
      <c r="H6419" s="57"/>
    </row>
    <row r="6420" spans="1:8">
      <c r="A6420" s="57"/>
      <c r="B6420" s="57"/>
      <c r="C6420" s="176">
        <v>42341.642399999997</v>
      </c>
      <c r="D6420" s="3" t="s">
        <v>446</v>
      </c>
      <c r="E6420" s="3" t="s">
        <v>448</v>
      </c>
      <c r="F6420" s="3" t="str">
        <f t="shared" si="100"/>
        <v>Retail</v>
      </c>
      <c r="G6420" s="3">
        <v>1</v>
      </c>
      <c r="H6420" s="57"/>
    </row>
    <row r="6421" spans="1:8">
      <c r="A6421" s="57"/>
      <c r="B6421" s="57"/>
      <c r="C6421" s="176">
        <v>42358.723599999998</v>
      </c>
      <c r="D6421" s="3" t="s">
        <v>445</v>
      </c>
      <c r="E6421" s="3" t="s">
        <v>453</v>
      </c>
      <c r="F6421" s="3" t="str">
        <f t="shared" si="100"/>
        <v>Retail</v>
      </c>
      <c r="G6421" s="3">
        <v>3</v>
      </c>
      <c r="H6421" s="57"/>
    </row>
    <row r="6422" spans="1:8">
      <c r="A6422" s="57"/>
      <c r="B6422" s="57"/>
      <c r="C6422" s="176">
        <v>42068.491000000002</v>
      </c>
      <c r="D6422" s="3" t="s">
        <v>445</v>
      </c>
      <c r="E6422" s="3" t="s">
        <v>6</v>
      </c>
      <c r="F6422" s="3" t="str">
        <f t="shared" si="100"/>
        <v>Wholesale</v>
      </c>
      <c r="G6422" s="3">
        <v>33</v>
      </c>
      <c r="H6422" s="57"/>
    </row>
    <row r="6423" spans="1:8">
      <c r="A6423" s="57"/>
      <c r="B6423" s="57"/>
      <c r="C6423" s="176">
        <v>42315.4424</v>
      </c>
      <c r="D6423" s="3" t="s">
        <v>446</v>
      </c>
      <c r="E6423" s="3" t="s">
        <v>453</v>
      </c>
      <c r="F6423" s="3" t="str">
        <f t="shared" si="100"/>
        <v>Wholesale</v>
      </c>
      <c r="G6423" s="3">
        <v>38</v>
      </c>
      <c r="H6423" s="57"/>
    </row>
    <row r="6424" spans="1:8">
      <c r="A6424" s="57"/>
      <c r="B6424" s="57"/>
      <c r="C6424" s="176">
        <v>42342.178500000002</v>
      </c>
      <c r="D6424" s="3" t="s">
        <v>449</v>
      </c>
      <c r="E6424" s="3" t="s">
        <v>451</v>
      </c>
      <c r="F6424" s="3" t="str">
        <f t="shared" si="100"/>
        <v>Retail</v>
      </c>
      <c r="G6424" s="3">
        <v>2</v>
      </c>
      <c r="H6424" s="57"/>
    </row>
    <row r="6425" spans="1:8">
      <c r="A6425" s="57"/>
      <c r="B6425" s="57"/>
      <c r="C6425" s="176">
        <v>42337.485399999998</v>
      </c>
      <c r="D6425" s="3" t="s">
        <v>445</v>
      </c>
      <c r="E6425" s="3" t="s">
        <v>453</v>
      </c>
      <c r="F6425" s="3" t="str">
        <f t="shared" si="100"/>
        <v>Wholesale</v>
      </c>
      <c r="G6425" s="3">
        <v>37</v>
      </c>
      <c r="H6425" s="57"/>
    </row>
    <row r="6426" spans="1:8">
      <c r="A6426" s="57"/>
      <c r="B6426" s="57"/>
      <c r="C6426" s="176">
        <v>41984.077100000002</v>
      </c>
      <c r="D6426" s="3" t="s">
        <v>447</v>
      </c>
      <c r="E6426" s="3" t="s">
        <v>461</v>
      </c>
      <c r="F6426" s="3" t="str">
        <f t="shared" si="100"/>
        <v>Retail</v>
      </c>
      <c r="G6426" s="3">
        <v>2</v>
      </c>
      <c r="H6426" s="57"/>
    </row>
    <row r="6427" spans="1:8">
      <c r="A6427" s="57"/>
      <c r="B6427" s="57"/>
      <c r="C6427" s="176">
        <v>42198.522199999999</v>
      </c>
      <c r="D6427" s="3" t="s">
        <v>445</v>
      </c>
      <c r="E6427" s="3" t="s">
        <v>452</v>
      </c>
      <c r="F6427" s="3" t="str">
        <f t="shared" si="100"/>
        <v>Wholesale</v>
      </c>
      <c r="G6427" s="3">
        <v>69</v>
      </c>
      <c r="H6427" s="57"/>
    </row>
    <row r="6428" spans="1:8">
      <c r="A6428" s="57"/>
      <c r="B6428" s="57"/>
      <c r="C6428" s="176">
        <v>41985.408300000003</v>
      </c>
      <c r="D6428" s="3" t="s">
        <v>446</v>
      </c>
      <c r="E6428" s="3" t="s">
        <v>6</v>
      </c>
      <c r="F6428" s="3" t="str">
        <f t="shared" si="100"/>
        <v>Retail</v>
      </c>
      <c r="G6428" s="3">
        <v>4</v>
      </c>
      <c r="H6428" s="57"/>
    </row>
    <row r="6429" spans="1:8">
      <c r="A6429" s="57"/>
      <c r="B6429" s="57"/>
      <c r="C6429" s="176">
        <v>41979.517399999997</v>
      </c>
      <c r="D6429" s="3" t="s">
        <v>447</v>
      </c>
      <c r="E6429" s="3" t="s">
        <v>453</v>
      </c>
      <c r="F6429" s="3" t="str">
        <f t="shared" si="100"/>
        <v>Wholesale</v>
      </c>
      <c r="G6429" s="3">
        <v>122</v>
      </c>
      <c r="H6429" s="57"/>
    </row>
    <row r="6430" spans="1:8">
      <c r="A6430" s="57"/>
      <c r="B6430" s="57"/>
      <c r="C6430" s="176">
        <v>42310.7382</v>
      </c>
      <c r="D6430" s="3" t="s">
        <v>446</v>
      </c>
      <c r="E6430" s="3" t="s">
        <v>456</v>
      </c>
      <c r="F6430" s="3" t="str">
        <f t="shared" si="100"/>
        <v>Retail</v>
      </c>
      <c r="G6430" s="3">
        <v>1</v>
      </c>
      <c r="H6430" s="57"/>
    </row>
    <row r="6431" spans="1:8">
      <c r="A6431" s="57"/>
      <c r="B6431" s="57"/>
      <c r="C6431" s="176">
        <v>42237.7451</v>
      </c>
      <c r="D6431" s="3" t="s">
        <v>449</v>
      </c>
      <c r="E6431" s="3" t="s">
        <v>453</v>
      </c>
      <c r="F6431" s="3" t="str">
        <f t="shared" si="100"/>
        <v>Wholesale</v>
      </c>
      <c r="G6431" s="3">
        <v>70</v>
      </c>
      <c r="H6431" s="57"/>
    </row>
    <row r="6432" spans="1:8">
      <c r="A6432" s="57"/>
      <c r="B6432" s="57"/>
      <c r="C6432" s="176">
        <v>42132.156900000002</v>
      </c>
      <c r="D6432" s="3" t="s">
        <v>447</v>
      </c>
      <c r="E6432" s="3" t="s">
        <v>114</v>
      </c>
      <c r="F6432" s="3" t="str">
        <f t="shared" si="100"/>
        <v>Retail</v>
      </c>
      <c r="G6432" s="3">
        <v>4</v>
      </c>
      <c r="H6432" s="57"/>
    </row>
    <row r="6433" spans="1:8">
      <c r="A6433" s="57"/>
      <c r="B6433" s="57"/>
      <c r="C6433" s="176">
        <v>42217.456299999998</v>
      </c>
      <c r="D6433" s="3" t="s">
        <v>445</v>
      </c>
      <c r="E6433" s="3" t="s">
        <v>453</v>
      </c>
      <c r="F6433" s="3" t="str">
        <f t="shared" si="100"/>
        <v>Retail</v>
      </c>
      <c r="G6433" s="3">
        <v>1</v>
      </c>
      <c r="H6433" s="57"/>
    </row>
    <row r="6434" spans="1:8">
      <c r="A6434" s="57"/>
      <c r="B6434" s="57"/>
      <c r="C6434" s="176">
        <v>42205.495799999997</v>
      </c>
      <c r="D6434" s="3" t="s">
        <v>445</v>
      </c>
      <c r="E6434" s="3" t="s">
        <v>6</v>
      </c>
      <c r="F6434" s="3" t="str">
        <f t="shared" si="100"/>
        <v>Wholesale</v>
      </c>
      <c r="G6434" s="3">
        <v>134</v>
      </c>
      <c r="H6434" s="57"/>
    </row>
    <row r="6435" spans="1:8">
      <c r="A6435" s="57"/>
      <c r="B6435" s="57"/>
      <c r="C6435" s="176">
        <v>42348.475700000003</v>
      </c>
      <c r="D6435" s="3" t="s">
        <v>447</v>
      </c>
      <c r="E6435" s="3" t="s">
        <v>8</v>
      </c>
      <c r="F6435" s="3" t="str">
        <f t="shared" si="100"/>
        <v>Wholesale</v>
      </c>
      <c r="G6435" s="3">
        <v>37</v>
      </c>
      <c r="H6435" s="57"/>
    </row>
    <row r="6436" spans="1:8">
      <c r="A6436" s="57"/>
      <c r="B6436" s="57"/>
      <c r="C6436" s="176">
        <v>42341.446499999998</v>
      </c>
      <c r="D6436" s="3" t="s">
        <v>449</v>
      </c>
      <c r="E6436" s="3" t="s">
        <v>453</v>
      </c>
      <c r="F6436" s="3" t="str">
        <f t="shared" si="100"/>
        <v>Retail</v>
      </c>
      <c r="G6436" s="3">
        <v>1</v>
      </c>
      <c r="H6436" s="57"/>
    </row>
    <row r="6437" spans="1:8">
      <c r="A6437" s="57"/>
      <c r="B6437" s="57"/>
      <c r="C6437" s="176">
        <v>42363.7</v>
      </c>
      <c r="D6437" s="3" t="s">
        <v>446</v>
      </c>
      <c r="E6437" s="3" t="s">
        <v>6</v>
      </c>
      <c r="F6437" s="3" t="str">
        <f t="shared" si="100"/>
        <v>Retail</v>
      </c>
      <c r="G6437" s="3">
        <v>2</v>
      </c>
      <c r="H6437" s="57"/>
    </row>
    <row r="6438" spans="1:8">
      <c r="A6438" s="57"/>
      <c r="B6438" s="57"/>
      <c r="C6438" s="176">
        <v>42242.552799999998</v>
      </c>
      <c r="D6438" s="3" t="s">
        <v>445</v>
      </c>
      <c r="E6438" s="3" t="s">
        <v>7</v>
      </c>
      <c r="F6438" s="3" t="str">
        <f t="shared" si="100"/>
        <v>Wholesale</v>
      </c>
      <c r="G6438" s="3">
        <v>48</v>
      </c>
      <c r="H6438" s="57"/>
    </row>
    <row r="6439" spans="1:8">
      <c r="A6439" s="57"/>
      <c r="B6439" s="57"/>
      <c r="C6439" s="176">
        <v>42193.597199999997</v>
      </c>
      <c r="D6439" s="3" t="s">
        <v>446</v>
      </c>
      <c r="E6439" s="3" t="s">
        <v>461</v>
      </c>
      <c r="F6439" s="3" t="str">
        <f t="shared" si="100"/>
        <v>Wholesale</v>
      </c>
      <c r="G6439" s="3">
        <v>58</v>
      </c>
      <c r="H6439" s="57"/>
    </row>
    <row r="6440" spans="1:8">
      <c r="A6440" s="57"/>
      <c r="B6440" s="57"/>
      <c r="C6440" s="176">
        <v>42252.204899999997</v>
      </c>
      <c r="D6440" s="3" t="s">
        <v>447</v>
      </c>
      <c r="E6440" s="3" t="s">
        <v>452</v>
      </c>
      <c r="F6440" s="3" t="str">
        <f t="shared" si="100"/>
        <v>Wholesale</v>
      </c>
      <c r="G6440" s="3">
        <v>32</v>
      </c>
      <c r="H6440" s="57"/>
    </row>
    <row r="6441" spans="1:8">
      <c r="A6441" s="57"/>
      <c r="B6441" s="57"/>
      <c r="C6441" s="176">
        <v>42234.213900000002</v>
      </c>
      <c r="D6441" s="3" t="s">
        <v>445</v>
      </c>
      <c r="E6441" s="3" t="s">
        <v>455</v>
      </c>
      <c r="F6441" s="3" t="str">
        <f t="shared" si="100"/>
        <v>Retail</v>
      </c>
      <c r="G6441" s="3">
        <v>3</v>
      </c>
      <c r="H6441" s="57"/>
    </row>
    <row r="6442" spans="1:8">
      <c r="A6442" s="57"/>
      <c r="B6442" s="57"/>
      <c r="C6442" s="176">
        <v>42351.736100000002</v>
      </c>
      <c r="D6442" s="3" t="s">
        <v>449</v>
      </c>
      <c r="E6442" s="3" t="s">
        <v>453</v>
      </c>
      <c r="F6442" s="3" t="str">
        <f t="shared" si="100"/>
        <v>Retail</v>
      </c>
      <c r="G6442" s="3">
        <v>6</v>
      </c>
      <c r="H6442" s="57"/>
    </row>
    <row r="6443" spans="1:8">
      <c r="A6443" s="57"/>
      <c r="B6443" s="57"/>
      <c r="C6443" s="176">
        <v>42361.168100000003</v>
      </c>
      <c r="D6443" s="3" t="s">
        <v>445</v>
      </c>
      <c r="E6443" s="3" t="s">
        <v>453</v>
      </c>
      <c r="F6443" s="3" t="str">
        <f t="shared" si="100"/>
        <v>Wholesale</v>
      </c>
      <c r="G6443" s="3">
        <v>40</v>
      </c>
      <c r="H6443" s="57"/>
    </row>
    <row r="6444" spans="1:8">
      <c r="A6444" s="57"/>
      <c r="B6444" s="57"/>
      <c r="C6444" s="176">
        <v>42068.097199999997</v>
      </c>
      <c r="D6444" s="3" t="s">
        <v>449</v>
      </c>
      <c r="E6444" s="3" t="s">
        <v>453</v>
      </c>
      <c r="F6444" s="3" t="str">
        <f t="shared" si="100"/>
        <v>Retail</v>
      </c>
      <c r="G6444" s="3">
        <v>5</v>
      </c>
      <c r="H6444" s="57"/>
    </row>
    <row r="6445" spans="1:8">
      <c r="A6445" s="57"/>
      <c r="B6445" s="57"/>
      <c r="C6445" s="176">
        <v>42291.461799999997</v>
      </c>
      <c r="D6445" s="3" t="s">
        <v>445</v>
      </c>
      <c r="E6445" s="3" t="s">
        <v>453</v>
      </c>
      <c r="F6445" s="3" t="str">
        <f t="shared" si="100"/>
        <v>Wholesale</v>
      </c>
      <c r="G6445" s="3">
        <v>29</v>
      </c>
      <c r="H6445" s="57"/>
    </row>
    <row r="6446" spans="1:8">
      <c r="A6446" s="57"/>
      <c r="B6446" s="57"/>
      <c r="C6446" s="176">
        <v>42177.216</v>
      </c>
      <c r="D6446" s="3" t="s">
        <v>447</v>
      </c>
      <c r="E6446" s="3" t="s">
        <v>110</v>
      </c>
      <c r="F6446" s="3" t="str">
        <f t="shared" si="100"/>
        <v>Wholesale</v>
      </c>
      <c r="G6446" s="3">
        <v>27</v>
      </c>
      <c r="H6446" s="57"/>
    </row>
    <row r="6447" spans="1:8">
      <c r="A6447" s="57"/>
      <c r="B6447" s="57"/>
      <c r="C6447" s="176">
        <v>42335.1299</v>
      </c>
      <c r="D6447" s="3" t="s">
        <v>446</v>
      </c>
      <c r="E6447" s="3" t="s">
        <v>460</v>
      </c>
      <c r="F6447" s="3" t="str">
        <f t="shared" si="100"/>
        <v>Retail</v>
      </c>
      <c r="G6447" s="3">
        <v>2</v>
      </c>
      <c r="H6447" s="57"/>
    </row>
    <row r="6448" spans="1:8">
      <c r="A6448" s="57"/>
      <c r="B6448" s="57"/>
      <c r="C6448" s="176">
        <v>42170.484700000001</v>
      </c>
      <c r="D6448" s="3" t="s">
        <v>446</v>
      </c>
      <c r="E6448" s="3" t="s">
        <v>6</v>
      </c>
      <c r="F6448" s="3" t="str">
        <f t="shared" si="100"/>
        <v>Wholesale</v>
      </c>
      <c r="G6448" s="3">
        <v>39</v>
      </c>
      <c r="H6448" s="57"/>
    </row>
    <row r="6449" spans="1:8">
      <c r="A6449" s="57"/>
      <c r="B6449" s="57"/>
      <c r="C6449" s="176">
        <v>42176.095099999999</v>
      </c>
      <c r="D6449" s="3" t="s">
        <v>447</v>
      </c>
      <c r="E6449" s="3" t="s">
        <v>453</v>
      </c>
      <c r="F6449" s="3" t="str">
        <f t="shared" si="100"/>
        <v>Retail</v>
      </c>
      <c r="G6449" s="3">
        <v>1</v>
      </c>
      <c r="H6449" s="57"/>
    </row>
    <row r="6450" spans="1:8">
      <c r="A6450" s="57"/>
      <c r="B6450" s="57"/>
      <c r="C6450" s="176">
        <v>42016.463900000002</v>
      </c>
      <c r="D6450" s="3" t="s">
        <v>447</v>
      </c>
      <c r="E6450" s="3" t="s">
        <v>114</v>
      </c>
      <c r="F6450" s="3" t="str">
        <f t="shared" si="100"/>
        <v>Retail</v>
      </c>
      <c r="G6450" s="3">
        <v>3</v>
      </c>
      <c r="H6450" s="57"/>
    </row>
    <row r="6451" spans="1:8">
      <c r="A6451" s="57"/>
      <c r="B6451" s="57"/>
      <c r="C6451" s="176">
        <v>42229.125699999997</v>
      </c>
      <c r="D6451" s="3" t="s">
        <v>446</v>
      </c>
      <c r="E6451" s="3" t="s">
        <v>454</v>
      </c>
      <c r="F6451" s="3" t="str">
        <f t="shared" si="100"/>
        <v>Retail</v>
      </c>
      <c r="G6451" s="3">
        <v>5</v>
      </c>
      <c r="H6451" s="57"/>
    </row>
    <row r="6452" spans="1:8">
      <c r="A6452" s="57"/>
      <c r="B6452" s="57"/>
      <c r="C6452" s="176">
        <v>41986.493799999997</v>
      </c>
      <c r="D6452" s="3" t="s">
        <v>447</v>
      </c>
      <c r="E6452" s="3" t="s">
        <v>114</v>
      </c>
      <c r="F6452" s="3" t="str">
        <f t="shared" si="100"/>
        <v>Wholesale</v>
      </c>
      <c r="G6452" s="3">
        <v>23</v>
      </c>
      <c r="H6452" s="57"/>
    </row>
    <row r="6453" spans="1:8">
      <c r="A6453" s="57"/>
      <c r="B6453" s="57"/>
      <c r="C6453" s="176">
        <v>41987.780599999998</v>
      </c>
      <c r="D6453" s="3" t="s">
        <v>449</v>
      </c>
      <c r="E6453" s="3" t="s">
        <v>10</v>
      </c>
      <c r="F6453" s="3" t="str">
        <f t="shared" si="100"/>
        <v>Retail</v>
      </c>
      <c r="G6453" s="3">
        <v>5</v>
      </c>
      <c r="H6453" s="57"/>
    </row>
    <row r="6454" spans="1:8">
      <c r="A6454" s="57"/>
      <c r="B6454" s="57"/>
      <c r="C6454" s="176">
        <v>41984.508999999998</v>
      </c>
      <c r="D6454" s="3" t="s">
        <v>445</v>
      </c>
      <c r="E6454" s="3" t="s">
        <v>312</v>
      </c>
      <c r="F6454" s="3" t="str">
        <f t="shared" si="100"/>
        <v>Retail</v>
      </c>
      <c r="G6454" s="3">
        <v>1</v>
      </c>
      <c r="H6454" s="57"/>
    </row>
    <row r="6455" spans="1:8">
      <c r="A6455" s="57"/>
      <c r="B6455" s="57"/>
      <c r="C6455" s="176">
        <v>42335.7333</v>
      </c>
      <c r="D6455" s="3" t="s">
        <v>447</v>
      </c>
      <c r="E6455" s="3" t="s">
        <v>452</v>
      </c>
      <c r="F6455" s="3" t="str">
        <f t="shared" si="100"/>
        <v>Retail</v>
      </c>
      <c r="G6455" s="3">
        <v>4</v>
      </c>
      <c r="H6455" s="57"/>
    </row>
    <row r="6456" spans="1:8">
      <c r="A6456" s="57"/>
      <c r="B6456" s="57"/>
      <c r="C6456" s="176">
        <v>42255.765299999999</v>
      </c>
      <c r="D6456" s="3" t="s">
        <v>445</v>
      </c>
      <c r="E6456" s="3" t="s">
        <v>6</v>
      </c>
      <c r="F6456" s="3" t="str">
        <f t="shared" si="100"/>
        <v>Retail</v>
      </c>
      <c r="G6456" s="3">
        <v>1</v>
      </c>
      <c r="H6456" s="57"/>
    </row>
    <row r="6457" spans="1:8">
      <c r="A6457" s="57"/>
      <c r="B6457" s="57"/>
      <c r="C6457" s="176">
        <v>42206.579899999997</v>
      </c>
      <c r="D6457" s="3" t="s">
        <v>445</v>
      </c>
      <c r="E6457" s="3" t="s">
        <v>6</v>
      </c>
      <c r="F6457" s="3" t="str">
        <f t="shared" si="100"/>
        <v>Retail</v>
      </c>
      <c r="G6457" s="3">
        <v>6</v>
      </c>
      <c r="H6457" s="57"/>
    </row>
    <row r="6458" spans="1:8">
      <c r="A6458" s="57"/>
      <c r="B6458" s="57"/>
      <c r="C6458" s="176">
        <v>42343.761100000003</v>
      </c>
      <c r="D6458" s="3" t="s">
        <v>447</v>
      </c>
      <c r="E6458" s="3" t="s">
        <v>454</v>
      </c>
      <c r="F6458" s="3" t="str">
        <f t="shared" si="100"/>
        <v>Retail</v>
      </c>
      <c r="G6458" s="3">
        <v>4</v>
      </c>
      <c r="H6458" s="57"/>
    </row>
    <row r="6459" spans="1:8">
      <c r="A6459" s="57"/>
      <c r="B6459" s="57"/>
      <c r="C6459" s="176">
        <v>42171.500699999997</v>
      </c>
      <c r="D6459" s="3" t="s">
        <v>447</v>
      </c>
      <c r="E6459" s="3" t="s">
        <v>312</v>
      </c>
      <c r="F6459" s="3" t="str">
        <f t="shared" si="100"/>
        <v>Wholesale</v>
      </c>
      <c r="G6459" s="3">
        <v>35</v>
      </c>
      <c r="H6459" s="57"/>
    </row>
    <row r="6460" spans="1:8">
      <c r="A6460" s="57"/>
      <c r="B6460" s="57"/>
      <c r="C6460" s="176">
        <v>42227.724300000002</v>
      </c>
      <c r="D6460" s="3" t="s">
        <v>449</v>
      </c>
      <c r="E6460" s="3" t="s">
        <v>453</v>
      </c>
      <c r="F6460" s="3" t="str">
        <f t="shared" si="100"/>
        <v>Retail</v>
      </c>
      <c r="G6460" s="3">
        <v>7</v>
      </c>
      <c r="H6460" s="57"/>
    </row>
    <row r="6461" spans="1:8">
      <c r="A6461" s="57"/>
      <c r="B6461" s="57"/>
      <c r="C6461" s="176">
        <v>42343.5625</v>
      </c>
      <c r="D6461" s="3" t="s">
        <v>449</v>
      </c>
      <c r="E6461" s="3" t="s">
        <v>6</v>
      </c>
      <c r="F6461" s="3" t="str">
        <f t="shared" si="100"/>
        <v>Retail</v>
      </c>
      <c r="G6461" s="3">
        <v>9</v>
      </c>
      <c r="H6461" s="57"/>
    </row>
    <row r="6462" spans="1:8">
      <c r="A6462" s="57"/>
      <c r="B6462" s="57"/>
      <c r="C6462" s="176">
        <v>42100.763200000001</v>
      </c>
      <c r="D6462" s="3" t="s">
        <v>445</v>
      </c>
      <c r="E6462" s="3" t="s">
        <v>10</v>
      </c>
      <c r="F6462" s="3" t="str">
        <f t="shared" si="100"/>
        <v>Wholesale</v>
      </c>
      <c r="G6462" s="3">
        <v>34</v>
      </c>
      <c r="H6462" s="57"/>
    </row>
    <row r="6463" spans="1:8">
      <c r="A6463" s="57"/>
      <c r="B6463" s="57"/>
      <c r="C6463" s="176">
        <v>42212.440999999999</v>
      </c>
      <c r="D6463" s="3" t="s">
        <v>447</v>
      </c>
      <c r="E6463" s="3" t="s">
        <v>112</v>
      </c>
      <c r="F6463" s="3" t="str">
        <f t="shared" si="100"/>
        <v>Retail</v>
      </c>
      <c r="G6463" s="3">
        <v>1</v>
      </c>
      <c r="H6463" s="57"/>
    </row>
    <row r="6464" spans="1:8">
      <c r="A6464" s="57"/>
      <c r="B6464" s="57"/>
      <c r="C6464" s="176">
        <v>42216.435400000002</v>
      </c>
      <c r="D6464" s="3" t="s">
        <v>447</v>
      </c>
      <c r="E6464" s="3" t="s">
        <v>6</v>
      </c>
      <c r="F6464" s="3" t="str">
        <f t="shared" si="100"/>
        <v>Retail</v>
      </c>
      <c r="G6464" s="3">
        <v>3</v>
      </c>
      <c r="H6464" s="57"/>
    </row>
    <row r="6465" spans="1:8">
      <c r="A6465" s="57"/>
      <c r="B6465" s="57"/>
      <c r="C6465" s="176">
        <v>42289.724300000002</v>
      </c>
      <c r="D6465" s="3" t="s">
        <v>447</v>
      </c>
      <c r="E6465" s="3" t="s">
        <v>7</v>
      </c>
      <c r="F6465" s="3" t="str">
        <f t="shared" si="100"/>
        <v>Retail</v>
      </c>
      <c r="G6465" s="3">
        <v>2</v>
      </c>
      <c r="H6465" s="57"/>
    </row>
    <row r="6466" spans="1:8">
      <c r="A6466" s="57"/>
      <c r="B6466" s="57"/>
      <c r="C6466" s="176">
        <v>42233.473599999998</v>
      </c>
      <c r="D6466" s="3" t="s">
        <v>445</v>
      </c>
      <c r="E6466" s="3" t="s">
        <v>458</v>
      </c>
      <c r="F6466" s="3" t="str">
        <f t="shared" si="100"/>
        <v>Retail</v>
      </c>
      <c r="G6466" s="3">
        <v>9</v>
      </c>
      <c r="H6466" s="57"/>
    </row>
    <row r="6467" spans="1:8">
      <c r="A6467" s="57"/>
      <c r="B6467" s="57"/>
      <c r="C6467" s="176">
        <v>42172.7</v>
      </c>
      <c r="D6467" s="3" t="s">
        <v>447</v>
      </c>
      <c r="E6467" s="3" t="s">
        <v>457</v>
      </c>
      <c r="F6467" s="3" t="str">
        <f t="shared" si="100"/>
        <v>Wholesale</v>
      </c>
      <c r="G6467" s="3">
        <v>97</v>
      </c>
      <c r="H6467" s="57"/>
    </row>
    <row r="6468" spans="1:8">
      <c r="A6468" s="57"/>
      <c r="B6468" s="57"/>
      <c r="C6468" s="176">
        <v>42227.506300000001</v>
      </c>
      <c r="D6468" s="3" t="s">
        <v>447</v>
      </c>
      <c r="E6468" s="3" t="s">
        <v>110</v>
      </c>
      <c r="F6468" s="3" t="str">
        <f t="shared" si="100"/>
        <v>Wholesale</v>
      </c>
      <c r="G6468" s="3">
        <v>32</v>
      </c>
      <c r="H6468" s="57"/>
    </row>
    <row r="6469" spans="1:8">
      <c r="A6469" s="57"/>
      <c r="B6469" s="57"/>
      <c r="C6469" s="176">
        <v>42353.490299999998</v>
      </c>
      <c r="D6469" s="3" t="s">
        <v>447</v>
      </c>
      <c r="E6469" s="3" t="s">
        <v>457</v>
      </c>
      <c r="F6469" s="3" t="str">
        <f t="shared" si="100"/>
        <v>Wholesale</v>
      </c>
      <c r="G6469" s="3">
        <v>67</v>
      </c>
      <c r="H6469" s="57"/>
    </row>
    <row r="6470" spans="1:8">
      <c r="A6470" s="57"/>
      <c r="B6470" s="57"/>
      <c r="C6470" s="176">
        <v>42107.104200000002</v>
      </c>
      <c r="D6470" s="3" t="s">
        <v>445</v>
      </c>
      <c r="E6470" s="3" t="s">
        <v>6</v>
      </c>
      <c r="F6470" s="3" t="str">
        <f t="shared" si="100"/>
        <v>Wholesale</v>
      </c>
      <c r="G6470" s="3">
        <v>36</v>
      </c>
      <c r="H6470" s="57"/>
    </row>
    <row r="6471" spans="1:8">
      <c r="A6471" s="57"/>
      <c r="B6471" s="57"/>
      <c r="C6471" s="176">
        <v>42304.7333</v>
      </c>
      <c r="D6471" s="3" t="s">
        <v>447</v>
      </c>
      <c r="E6471" s="3" t="s">
        <v>453</v>
      </c>
      <c r="F6471" s="3" t="str">
        <f t="shared" si="100"/>
        <v>Wholesale</v>
      </c>
      <c r="G6471" s="3">
        <v>33</v>
      </c>
      <c r="H6471" s="57"/>
    </row>
    <row r="6472" spans="1:8">
      <c r="A6472" s="57"/>
      <c r="B6472" s="57"/>
      <c r="C6472" s="176">
        <v>42351.536099999998</v>
      </c>
      <c r="D6472" s="3" t="s">
        <v>449</v>
      </c>
      <c r="E6472" s="3" t="s">
        <v>451</v>
      </c>
      <c r="F6472" s="3" t="str">
        <f t="shared" si="100"/>
        <v>Wholesale</v>
      </c>
      <c r="G6472" s="3">
        <v>43</v>
      </c>
      <c r="H6472" s="57"/>
    </row>
    <row r="6473" spans="1:8">
      <c r="A6473" s="57"/>
      <c r="B6473" s="57"/>
      <c r="C6473" s="176">
        <v>42276.378499999999</v>
      </c>
      <c r="D6473" s="3" t="s">
        <v>447</v>
      </c>
      <c r="E6473" s="3" t="s">
        <v>312</v>
      </c>
      <c r="F6473" s="3" t="str">
        <f t="shared" si="100"/>
        <v>Wholesale</v>
      </c>
      <c r="G6473" s="3">
        <v>42</v>
      </c>
      <c r="H6473" s="57"/>
    </row>
    <row r="6474" spans="1:8">
      <c r="A6474" s="57"/>
      <c r="B6474" s="57"/>
      <c r="C6474" s="176">
        <v>42349.751400000001</v>
      </c>
      <c r="D6474" s="3" t="s">
        <v>445</v>
      </c>
      <c r="E6474" s="3" t="s">
        <v>460</v>
      </c>
      <c r="F6474" s="3" t="str">
        <f t="shared" ref="F6474:F6537" si="101">IF(G6474&lt;10,"Retail","Wholesale")</f>
        <v>Wholesale</v>
      </c>
      <c r="G6474" s="3">
        <v>36</v>
      </c>
      <c r="H6474" s="57"/>
    </row>
    <row r="6475" spans="1:8">
      <c r="A6475" s="57"/>
      <c r="B6475" s="57"/>
      <c r="C6475" s="176">
        <v>42187.208299999998</v>
      </c>
      <c r="D6475" s="3" t="s">
        <v>449</v>
      </c>
      <c r="E6475" s="3" t="s">
        <v>112</v>
      </c>
      <c r="F6475" s="3" t="str">
        <f t="shared" si="101"/>
        <v>Wholesale</v>
      </c>
      <c r="G6475" s="3">
        <v>64</v>
      </c>
      <c r="H6475" s="57"/>
    </row>
    <row r="6476" spans="1:8">
      <c r="A6476" s="57"/>
      <c r="B6476" s="57"/>
      <c r="C6476" s="176">
        <v>42291.756300000001</v>
      </c>
      <c r="D6476" s="3" t="s">
        <v>445</v>
      </c>
      <c r="E6476" s="3" t="s">
        <v>453</v>
      </c>
      <c r="F6476" s="3" t="str">
        <f t="shared" si="101"/>
        <v>Wholesale</v>
      </c>
      <c r="G6476" s="3">
        <v>57</v>
      </c>
      <c r="H6476" s="57"/>
    </row>
    <row r="6477" spans="1:8">
      <c r="A6477" s="57"/>
      <c r="B6477" s="57"/>
      <c r="C6477" s="176">
        <v>42234.543100000003</v>
      </c>
      <c r="D6477" s="3" t="s">
        <v>447</v>
      </c>
      <c r="E6477" s="3" t="s">
        <v>10</v>
      </c>
      <c r="F6477" s="3" t="str">
        <f t="shared" si="101"/>
        <v>Retail</v>
      </c>
      <c r="G6477" s="3">
        <v>6</v>
      </c>
      <c r="H6477" s="57"/>
    </row>
    <row r="6478" spans="1:8">
      <c r="A6478" s="57"/>
      <c r="B6478" s="57"/>
      <c r="C6478" s="176">
        <v>42126.4611</v>
      </c>
      <c r="D6478" s="3" t="s">
        <v>449</v>
      </c>
      <c r="E6478" s="3" t="s">
        <v>451</v>
      </c>
      <c r="F6478" s="3" t="str">
        <f t="shared" si="101"/>
        <v>Retail</v>
      </c>
      <c r="G6478" s="3">
        <v>2</v>
      </c>
      <c r="H6478" s="57"/>
    </row>
    <row r="6479" spans="1:8">
      <c r="A6479" s="57"/>
      <c r="B6479" s="57"/>
      <c r="C6479" s="176">
        <v>42264.543100000003</v>
      </c>
      <c r="D6479" s="3" t="s">
        <v>445</v>
      </c>
      <c r="E6479" s="3" t="s">
        <v>8</v>
      </c>
      <c r="F6479" s="3" t="str">
        <f t="shared" si="101"/>
        <v>Retail</v>
      </c>
      <c r="G6479" s="3">
        <v>5</v>
      </c>
      <c r="H6479" s="57"/>
    </row>
    <row r="6480" spans="1:8">
      <c r="A6480" s="57"/>
      <c r="B6480" s="57"/>
      <c r="C6480" s="176">
        <v>42149.141000000003</v>
      </c>
      <c r="D6480" s="3" t="s">
        <v>447</v>
      </c>
      <c r="E6480" s="3" t="s">
        <v>453</v>
      </c>
      <c r="F6480" s="3" t="str">
        <f t="shared" si="101"/>
        <v>Wholesale</v>
      </c>
      <c r="G6480" s="3">
        <v>38</v>
      </c>
      <c r="H6480" s="57"/>
    </row>
    <row r="6481" spans="1:8">
      <c r="A6481" s="57"/>
      <c r="B6481" s="57"/>
      <c r="C6481" s="176">
        <v>42209.7618</v>
      </c>
      <c r="D6481" s="3" t="s">
        <v>447</v>
      </c>
      <c r="E6481" s="3" t="s">
        <v>453</v>
      </c>
      <c r="F6481" s="3" t="str">
        <f t="shared" si="101"/>
        <v>Wholesale</v>
      </c>
      <c r="G6481" s="3">
        <v>36</v>
      </c>
      <c r="H6481" s="57"/>
    </row>
    <row r="6482" spans="1:8">
      <c r="A6482" s="57"/>
      <c r="B6482" s="57"/>
      <c r="C6482" s="176">
        <v>42186.815999999999</v>
      </c>
      <c r="D6482" s="3" t="s">
        <v>446</v>
      </c>
      <c r="E6482" s="3" t="s">
        <v>453</v>
      </c>
      <c r="F6482" s="3" t="str">
        <f t="shared" si="101"/>
        <v>Retail</v>
      </c>
      <c r="G6482" s="3">
        <v>3</v>
      </c>
      <c r="H6482" s="57"/>
    </row>
    <row r="6483" spans="1:8">
      <c r="A6483" s="57"/>
      <c r="B6483" s="57"/>
      <c r="C6483" s="176">
        <v>42336.5285</v>
      </c>
      <c r="D6483" s="3" t="s">
        <v>446</v>
      </c>
      <c r="E6483" s="3" t="s">
        <v>114</v>
      </c>
      <c r="F6483" s="3" t="str">
        <f t="shared" si="101"/>
        <v>Retail</v>
      </c>
      <c r="G6483" s="3">
        <v>7</v>
      </c>
      <c r="H6483" s="57"/>
    </row>
    <row r="6484" spans="1:8">
      <c r="A6484" s="57"/>
      <c r="B6484" s="57"/>
      <c r="C6484" s="176">
        <v>41984.752099999998</v>
      </c>
      <c r="D6484" s="3" t="s">
        <v>445</v>
      </c>
      <c r="E6484" s="3" t="s">
        <v>460</v>
      </c>
      <c r="F6484" s="3" t="str">
        <f t="shared" si="101"/>
        <v>Retail</v>
      </c>
      <c r="G6484" s="3">
        <v>2</v>
      </c>
      <c r="H6484" s="57"/>
    </row>
    <row r="6485" spans="1:8">
      <c r="A6485" s="57"/>
      <c r="B6485" s="57"/>
      <c r="C6485" s="176">
        <v>42343.514600000002</v>
      </c>
      <c r="D6485" s="3" t="s">
        <v>445</v>
      </c>
      <c r="E6485" s="3" t="s">
        <v>460</v>
      </c>
      <c r="F6485" s="3" t="str">
        <f t="shared" si="101"/>
        <v>Retail</v>
      </c>
      <c r="G6485" s="3">
        <v>2</v>
      </c>
      <c r="H6485" s="57"/>
    </row>
    <row r="6486" spans="1:8">
      <c r="A6486" s="57"/>
      <c r="B6486" s="57"/>
      <c r="C6486" s="176">
        <v>42170.564599999998</v>
      </c>
      <c r="D6486" s="3" t="s">
        <v>447</v>
      </c>
      <c r="E6486" s="3" t="s">
        <v>458</v>
      </c>
      <c r="F6486" s="3" t="str">
        <f t="shared" si="101"/>
        <v>Retail</v>
      </c>
      <c r="G6486" s="3">
        <v>2</v>
      </c>
      <c r="H6486" s="57"/>
    </row>
    <row r="6487" spans="1:8">
      <c r="A6487" s="57"/>
      <c r="B6487" s="57"/>
      <c r="C6487" s="176">
        <v>42345.793799999999</v>
      </c>
      <c r="D6487" s="3" t="s">
        <v>447</v>
      </c>
      <c r="E6487" s="3" t="s">
        <v>453</v>
      </c>
      <c r="F6487" s="3" t="str">
        <f t="shared" si="101"/>
        <v>Retail</v>
      </c>
      <c r="G6487" s="3">
        <v>1</v>
      </c>
      <c r="H6487" s="57"/>
    </row>
    <row r="6488" spans="1:8">
      <c r="A6488" s="57"/>
      <c r="B6488" s="57"/>
      <c r="C6488" s="176">
        <v>42353.491000000002</v>
      </c>
      <c r="D6488" s="3" t="s">
        <v>445</v>
      </c>
      <c r="E6488" s="3" t="s">
        <v>453</v>
      </c>
      <c r="F6488" s="3" t="str">
        <f t="shared" si="101"/>
        <v>Retail</v>
      </c>
      <c r="G6488" s="3">
        <v>2</v>
      </c>
      <c r="H6488" s="57"/>
    </row>
    <row r="6489" spans="1:8">
      <c r="A6489" s="57"/>
      <c r="B6489" s="57"/>
      <c r="C6489" s="176">
        <v>42306.525000000001</v>
      </c>
      <c r="D6489" s="3" t="s">
        <v>449</v>
      </c>
      <c r="E6489" s="3" t="s">
        <v>9</v>
      </c>
      <c r="F6489" s="3" t="str">
        <f t="shared" si="101"/>
        <v>Wholesale</v>
      </c>
      <c r="G6489" s="3">
        <v>27</v>
      </c>
      <c r="H6489" s="57"/>
    </row>
    <row r="6490" spans="1:8">
      <c r="A6490" s="57"/>
      <c r="B6490" s="57"/>
      <c r="C6490" s="176">
        <v>42340.209699999999</v>
      </c>
      <c r="D6490" s="3" t="s">
        <v>445</v>
      </c>
      <c r="E6490" s="3" t="s">
        <v>110</v>
      </c>
      <c r="F6490" s="3" t="str">
        <f t="shared" si="101"/>
        <v>Retail</v>
      </c>
      <c r="G6490" s="3">
        <v>1</v>
      </c>
      <c r="H6490" s="57"/>
    </row>
    <row r="6491" spans="1:8">
      <c r="A6491" s="57"/>
      <c r="B6491" s="57"/>
      <c r="C6491" s="176">
        <v>42344.734700000001</v>
      </c>
      <c r="D6491" s="3" t="s">
        <v>447</v>
      </c>
      <c r="E6491" s="3" t="s">
        <v>114</v>
      </c>
      <c r="F6491" s="3" t="str">
        <f t="shared" si="101"/>
        <v>Wholesale</v>
      </c>
      <c r="G6491" s="3">
        <v>32</v>
      </c>
      <c r="H6491" s="57"/>
    </row>
    <row r="6492" spans="1:8">
      <c r="A6492" s="57"/>
      <c r="B6492" s="57"/>
      <c r="C6492" s="176">
        <v>41988.810400000002</v>
      </c>
      <c r="D6492" s="3" t="s">
        <v>447</v>
      </c>
      <c r="E6492" s="3" t="s">
        <v>7</v>
      </c>
      <c r="F6492" s="3" t="str">
        <f t="shared" si="101"/>
        <v>Retail</v>
      </c>
      <c r="G6492" s="3">
        <v>4</v>
      </c>
      <c r="H6492" s="57"/>
    </row>
    <row r="6493" spans="1:8">
      <c r="A6493" s="57"/>
      <c r="B6493" s="57"/>
      <c r="C6493" s="176">
        <v>42355.727099999996</v>
      </c>
      <c r="D6493" s="3" t="s">
        <v>445</v>
      </c>
      <c r="E6493" s="3" t="s">
        <v>461</v>
      </c>
      <c r="F6493" s="3" t="str">
        <f t="shared" si="101"/>
        <v>Retail</v>
      </c>
      <c r="G6493" s="3">
        <v>7</v>
      </c>
      <c r="H6493" s="57"/>
    </row>
    <row r="6494" spans="1:8">
      <c r="A6494" s="57"/>
      <c r="B6494" s="57"/>
      <c r="C6494" s="176">
        <v>41980.766000000003</v>
      </c>
      <c r="D6494" s="3" t="s">
        <v>446</v>
      </c>
      <c r="E6494" s="3" t="s">
        <v>453</v>
      </c>
      <c r="F6494" s="3" t="str">
        <f t="shared" si="101"/>
        <v>Retail</v>
      </c>
      <c r="G6494" s="3">
        <v>2</v>
      </c>
      <c r="H6494" s="57"/>
    </row>
    <row r="6495" spans="1:8">
      <c r="A6495" s="57"/>
      <c r="B6495" s="57"/>
      <c r="C6495" s="176">
        <v>42221.202799999999</v>
      </c>
      <c r="D6495" s="3" t="s">
        <v>446</v>
      </c>
      <c r="E6495" s="3" t="s">
        <v>454</v>
      </c>
      <c r="F6495" s="3" t="str">
        <f t="shared" si="101"/>
        <v>Retail</v>
      </c>
      <c r="G6495" s="3">
        <v>5</v>
      </c>
      <c r="H6495" s="57"/>
    </row>
    <row r="6496" spans="1:8">
      <c r="A6496" s="57"/>
      <c r="B6496" s="57"/>
      <c r="C6496" s="176">
        <v>41985.500699999997</v>
      </c>
      <c r="D6496" s="3" t="s">
        <v>445</v>
      </c>
      <c r="E6496" s="3" t="s">
        <v>6</v>
      </c>
      <c r="F6496" s="3" t="str">
        <f t="shared" si="101"/>
        <v>Wholesale</v>
      </c>
      <c r="G6496" s="3">
        <v>27</v>
      </c>
      <c r="H6496" s="57"/>
    </row>
    <row r="6497" spans="1:8">
      <c r="A6497" s="57"/>
      <c r="B6497" s="57"/>
      <c r="C6497" s="176">
        <v>42355.469400000002</v>
      </c>
      <c r="D6497" s="3" t="s">
        <v>446</v>
      </c>
      <c r="E6497" s="3" t="s">
        <v>452</v>
      </c>
      <c r="F6497" s="3" t="str">
        <f t="shared" si="101"/>
        <v>Retail</v>
      </c>
      <c r="G6497" s="3">
        <v>3</v>
      </c>
      <c r="H6497" s="57"/>
    </row>
    <row r="6498" spans="1:8">
      <c r="A6498" s="57"/>
      <c r="B6498" s="57"/>
      <c r="C6498" s="176">
        <v>41985.750699999997</v>
      </c>
      <c r="D6498" s="3" t="s">
        <v>446</v>
      </c>
      <c r="E6498" s="3" t="s">
        <v>453</v>
      </c>
      <c r="F6498" s="3" t="str">
        <f t="shared" si="101"/>
        <v>Retail</v>
      </c>
      <c r="G6498" s="3">
        <v>1</v>
      </c>
      <c r="H6498" s="57"/>
    </row>
    <row r="6499" spans="1:8">
      <c r="A6499" s="57"/>
      <c r="B6499" s="57"/>
      <c r="C6499" s="176">
        <v>42108.171499999997</v>
      </c>
      <c r="D6499" s="3" t="s">
        <v>447</v>
      </c>
      <c r="E6499" s="3" t="s">
        <v>312</v>
      </c>
      <c r="F6499" s="3" t="str">
        <f t="shared" si="101"/>
        <v>Retail</v>
      </c>
      <c r="G6499" s="3">
        <v>2</v>
      </c>
      <c r="H6499" s="57"/>
    </row>
    <row r="6500" spans="1:8">
      <c r="A6500" s="57"/>
      <c r="B6500" s="57"/>
      <c r="C6500" s="176">
        <v>42345.498599999999</v>
      </c>
      <c r="D6500" s="3" t="s">
        <v>449</v>
      </c>
      <c r="E6500" s="3" t="s">
        <v>453</v>
      </c>
      <c r="F6500" s="3" t="str">
        <f t="shared" si="101"/>
        <v>Retail</v>
      </c>
      <c r="G6500" s="3">
        <v>3</v>
      </c>
      <c r="H6500" s="57"/>
    </row>
    <row r="6501" spans="1:8">
      <c r="A6501" s="57"/>
      <c r="B6501" s="57"/>
      <c r="C6501" s="176">
        <v>42358.834699999999</v>
      </c>
      <c r="D6501" s="3" t="s">
        <v>449</v>
      </c>
      <c r="E6501" s="3" t="s">
        <v>458</v>
      </c>
      <c r="F6501" s="3" t="str">
        <f t="shared" si="101"/>
        <v>Wholesale</v>
      </c>
      <c r="G6501" s="3">
        <v>30</v>
      </c>
      <c r="H6501" s="57"/>
    </row>
    <row r="6502" spans="1:8">
      <c r="A6502" s="57"/>
      <c r="B6502" s="57"/>
      <c r="C6502" s="176">
        <v>42258.753499999999</v>
      </c>
      <c r="D6502" s="3" t="s">
        <v>449</v>
      </c>
      <c r="E6502" s="3" t="s">
        <v>8</v>
      </c>
      <c r="F6502" s="3" t="str">
        <f t="shared" si="101"/>
        <v>Wholesale</v>
      </c>
      <c r="G6502" s="3">
        <v>37</v>
      </c>
      <c r="H6502" s="57"/>
    </row>
    <row r="6503" spans="1:8">
      <c r="A6503" s="57"/>
      <c r="B6503" s="57"/>
      <c r="C6503" s="176">
        <v>41979.470099999999</v>
      </c>
      <c r="D6503" s="3" t="s">
        <v>445</v>
      </c>
      <c r="E6503" s="3" t="s">
        <v>453</v>
      </c>
      <c r="F6503" s="3" t="str">
        <f t="shared" si="101"/>
        <v>Retail</v>
      </c>
      <c r="G6503" s="3">
        <v>3</v>
      </c>
      <c r="H6503" s="57"/>
    </row>
    <row r="6504" spans="1:8">
      <c r="A6504" s="57"/>
      <c r="B6504" s="57"/>
      <c r="C6504" s="176">
        <v>42362.193099999997</v>
      </c>
      <c r="D6504" s="3" t="s">
        <v>445</v>
      </c>
      <c r="E6504" s="3" t="s">
        <v>8</v>
      </c>
      <c r="F6504" s="3" t="str">
        <f t="shared" si="101"/>
        <v>Retail</v>
      </c>
      <c r="G6504" s="3">
        <v>2</v>
      </c>
      <c r="H6504" s="57"/>
    </row>
    <row r="6505" spans="1:8">
      <c r="A6505" s="57"/>
      <c r="B6505" s="57"/>
      <c r="C6505" s="176">
        <v>42362.724300000002</v>
      </c>
      <c r="D6505" s="3" t="s">
        <v>445</v>
      </c>
      <c r="E6505" s="3" t="s">
        <v>453</v>
      </c>
      <c r="F6505" s="3" t="str">
        <f t="shared" si="101"/>
        <v>Retail</v>
      </c>
      <c r="G6505" s="3">
        <v>6</v>
      </c>
      <c r="H6505" s="57"/>
    </row>
    <row r="6506" spans="1:8">
      <c r="A6506" s="57"/>
      <c r="B6506" s="57"/>
      <c r="C6506" s="176">
        <v>42160.158300000003</v>
      </c>
      <c r="D6506" s="3" t="s">
        <v>447</v>
      </c>
      <c r="E6506" s="3" t="s">
        <v>453</v>
      </c>
      <c r="F6506" s="3" t="str">
        <f t="shared" si="101"/>
        <v>Retail</v>
      </c>
      <c r="G6506" s="3">
        <v>6</v>
      </c>
      <c r="H6506" s="57"/>
    </row>
    <row r="6507" spans="1:8">
      <c r="A6507" s="57"/>
      <c r="B6507" s="57"/>
      <c r="C6507" s="176">
        <v>42340.183299999997</v>
      </c>
      <c r="D6507" s="3" t="s">
        <v>445</v>
      </c>
      <c r="E6507" s="3" t="s">
        <v>8</v>
      </c>
      <c r="F6507" s="3" t="str">
        <f t="shared" si="101"/>
        <v>Wholesale</v>
      </c>
      <c r="G6507" s="3">
        <v>64</v>
      </c>
      <c r="H6507" s="57"/>
    </row>
    <row r="6508" spans="1:8">
      <c r="A6508" s="57"/>
      <c r="B6508" s="57"/>
      <c r="C6508" s="176">
        <v>42246.781900000002</v>
      </c>
      <c r="D6508" s="3" t="s">
        <v>449</v>
      </c>
      <c r="E6508" s="3" t="s">
        <v>6</v>
      </c>
      <c r="F6508" s="3" t="str">
        <f t="shared" si="101"/>
        <v>Retail</v>
      </c>
      <c r="G6508" s="3">
        <v>2</v>
      </c>
      <c r="H6508" s="57"/>
    </row>
    <row r="6509" spans="1:8">
      <c r="A6509" s="57"/>
      <c r="B6509" s="57"/>
      <c r="C6509" s="176">
        <v>42361.742400000003</v>
      </c>
      <c r="D6509" s="3" t="s">
        <v>447</v>
      </c>
      <c r="E6509" s="3" t="s">
        <v>6</v>
      </c>
      <c r="F6509" s="3" t="str">
        <f t="shared" si="101"/>
        <v>Retail</v>
      </c>
      <c r="G6509" s="3">
        <v>3</v>
      </c>
      <c r="H6509" s="57"/>
    </row>
    <row r="6510" spans="1:8">
      <c r="A6510" s="57"/>
      <c r="B6510" s="57"/>
      <c r="C6510" s="176">
        <v>41985.474300000002</v>
      </c>
      <c r="D6510" s="3" t="s">
        <v>446</v>
      </c>
      <c r="E6510" s="3" t="s">
        <v>7</v>
      </c>
      <c r="F6510" s="3" t="str">
        <f t="shared" si="101"/>
        <v>Wholesale</v>
      </c>
      <c r="G6510" s="3">
        <v>34</v>
      </c>
      <c r="H6510" s="57"/>
    </row>
    <row r="6511" spans="1:8">
      <c r="A6511" s="57"/>
      <c r="B6511" s="57"/>
      <c r="C6511" s="176">
        <v>41982.454899999997</v>
      </c>
      <c r="D6511" s="3" t="s">
        <v>446</v>
      </c>
      <c r="E6511" s="3" t="s">
        <v>452</v>
      </c>
      <c r="F6511" s="3" t="str">
        <f t="shared" si="101"/>
        <v>Wholesale</v>
      </c>
      <c r="G6511" s="3">
        <v>62</v>
      </c>
      <c r="H6511" s="57"/>
    </row>
    <row r="6512" spans="1:8">
      <c r="A6512" s="57"/>
      <c r="B6512" s="57"/>
      <c r="C6512" s="176">
        <v>41981.463199999998</v>
      </c>
      <c r="D6512" s="3" t="s">
        <v>445</v>
      </c>
      <c r="E6512" s="3" t="s">
        <v>110</v>
      </c>
      <c r="F6512" s="3" t="str">
        <f t="shared" si="101"/>
        <v>Retail</v>
      </c>
      <c r="G6512" s="3">
        <v>1</v>
      </c>
      <c r="H6512" s="57"/>
    </row>
    <row r="6513" spans="1:8">
      <c r="A6513" s="57"/>
      <c r="B6513" s="57"/>
      <c r="C6513" s="176">
        <v>42341.118799999997</v>
      </c>
      <c r="D6513" s="3" t="s">
        <v>447</v>
      </c>
      <c r="E6513" s="3" t="s">
        <v>10</v>
      </c>
      <c r="F6513" s="3" t="str">
        <f t="shared" si="101"/>
        <v>Wholesale</v>
      </c>
      <c r="G6513" s="3">
        <v>25</v>
      </c>
      <c r="H6513" s="57"/>
    </row>
    <row r="6514" spans="1:8">
      <c r="A6514" s="57"/>
      <c r="B6514" s="57"/>
      <c r="C6514" s="176">
        <v>41985.934000000001</v>
      </c>
      <c r="D6514" s="3" t="s">
        <v>446</v>
      </c>
      <c r="E6514" s="3" t="s">
        <v>460</v>
      </c>
      <c r="F6514" s="3" t="str">
        <f t="shared" si="101"/>
        <v>Retail</v>
      </c>
      <c r="G6514" s="3">
        <v>1</v>
      </c>
      <c r="H6514" s="57"/>
    </row>
    <row r="6515" spans="1:8">
      <c r="A6515" s="57"/>
      <c r="B6515" s="57"/>
      <c r="C6515" s="176">
        <v>42125.498599999999</v>
      </c>
      <c r="D6515" s="3" t="s">
        <v>447</v>
      </c>
      <c r="E6515" s="3" t="s">
        <v>453</v>
      </c>
      <c r="F6515" s="3" t="str">
        <f t="shared" si="101"/>
        <v>Wholesale</v>
      </c>
      <c r="G6515" s="3">
        <v>28</v>
      </c>
      <c r="H6515" s="57"/>
    </row>
    <row r="6516" spans="1:8">
      <c r="A6516" s="57"/>
      <c r="B6516" s="57"/>
      <c r="C6516" s="176">
        <v>42033.487500000003</v>
      </c>
      <c r="D6516" s="3" t="s">
        <v>446</v>
      </c>
      <c r="E6516" s="3" t="s">
        <v>6</v>
      </c>
      <c r="F6516" s="3" t="str">
        <f t="shared" si="101"/>
        <v>Wholesale</v>
      </c>
      <c r="G6516" s="3">
        <v>63</v>
      </c>
      <c r="H6516" s="57"/>
    </row>
    <row r="6517" spans="1:8">
      <c r="A6517" s="57"/>
      <c r="B6517" s="57"/>
      <c r="C6517" s="176">
        <v>42349.228499999997</v>
      </c>
      <c r="D6517" s="3" t="s">
        <v>445</v>
      </c>
      <c r="E6517" s="3" t="s">
        <v>450</v>
      </c>
      <c r="F6517" s="3" t="str">
        <f t="shared" si="101"/>
        <v>Retail</v>
      </c>
      <c r="G6517" s="3">
        <v>1</v>
      </c>
      <c r="H6517" s="57"/>
    </row>
    <row r="6518" spans="1:8">
      <c r="A6518" s="57"/>
      <c r="B6518" s="57"/>
      <c r="C6518" s="176">
        <v>42095.556900000003</v>
      </c>
      <c r="D6518" s="3" t="s">
        <v>447</v>
      </c>
      <c r="E6518" s="3" t="s">
        <v>455</v>
      </c>
      <c r="F6518" s="3" t="str">
        <f t="shared" si="101"/>
        <v>Retail</v>
      </c>
      <c r="G6518" s="3">
        <v>4</v>
      </c>
      <c r="H6518" s="57"/>
    </row>
    <row r="6519" spans="1:8">
      <c r="A6519" s="57"/>
      <c r="B6519" s="57"/>
      <c r="C6519" s="176">
        <v>42214.343800000002</v>
      </c>
      <c r="D6519" s="3" t="s">
        <v>447</v>
      </c>
      <c r="E6519" s="3" t="s">
        <v>312</v>
      </c>
      <c r="F6519" s="3" t="str">
        <f t="shared" si="101"/>
        <v>Wholesale</v>
      </c>
      <c r="G6519" s="3">
        <v>27</v>
      </c>
      <c r="H6519" s="57"/>
    </row>
    <row r="6520" spans="1:8">
      <c r="A6520" s="57"/>
      <c r="B6520" s="57"/>
      <c r="C6520" s="176">
        <v>42108.209699999999</v>
      </c>
      <c r="D6520" s="3" t="s">
        <v>447</v>
      </c>
      <c r="E6520" s="3" t="s">
        <v>114</v>
      </c>
      <c r="F6520" s="3" t="str">
        <f t="shared" si="101"/>
        <v>Wholesale</v>
      </c>
      <c r="G6520" s="3">
        <v>74</v>
      </c>
      <c r="H6520" s="57"/>
    </row>
    <row r="6521" spans="1:8">
      <c r="A6521" s="57"/>
      <c r="B6521" s="57"/>
      <c r="C6521" s="176">
        <v>42303.181299999997</v>
      </c>
      <c r="D6521" s="3" t="s">
        <v>445</v>
      </c>
      <c r="E6521" s="3" t="s">
        <v>453</v>
      </c>
      <c r="F6521" s="3" t="str">
        <f t="shared" si="101"/>
        <v>Retail</v>
      </c>
      <c r="G6521" s="3">
        <v>2</v>
      </c>
      <c r="H6521" s="57"/>
    </row>
    <row r="6522" spans="1:8">
      <c r="A6522" s="57"/>
      <c r="B6522" s="57"/>
      <c r="C6522" s="176">
        <v>42359.490299999998</v>
      </c>
      <c r="D6522" s="3" t="s">
        <v>445</v>
      </c>
      <c r="E6522" s="3" t="s">
        <v>6</v>
      </c>
      <c r="F6522" s="3" t="str">
        <f t="shared" si="101"/>
        <v>Retail</v>
      </c>
      <c r="G6522" s="3">
        <v>5</v>
      </c>
      <c r="H6522" s="57"/>
    </row>
    <row r="6523" spans="1:8">
      <c r="A6523" s="57"/>
      <c r="B6523" s="57"/>
      <c r="C6523" s="176">
        <v>42078.534699999997</v>
      </c>
      <c r="D6523" s="3" t="s">
        <v>447</v>
      </c>
      <c r="E6523" s="3" t="s">
        <v>6</v>
      </c>
      <c r="F6523" s="3" t="str">
        <f t="shared" si="101"/>
        <v>Retail</v>
      </c>
      <c r="G6523" s="3">
        <v>5</v>
      </c>
      <c r="H6523" s="57"/>
    </row>
    <row r="6524" spans="1:8">
      <c r="A6524" s="57"/>
      <c r="B6524" s="57"/>
      <c r="C6524" s="176">
        <v>41982.147900000004</v>
      </c>
      <c r="D6524" s="3" t="s">
        <v>447</v>
      </c>
      <c r="E6524" s="3" t="s">
        <v>312</v>
      </c>
      <c r="F6524" s="3" t="str">
        <f t="shared" si="101"/>
        <v>Wholesale</v>
      </c>
      <c r="G6524" s="3">
        <v>35</v>
      </c>
      <c r="H6524" s="57"/>
    </row>
    <row r="6525" spans="1:8">
      <c r="A6525" s="57"/>
      <c r="B6525" s="57"/>
      <c r="C6525" s="176">
        <v>41987.459699999999</v>
      </c>
      <c r="D6525" s="3" t="s">
        <v>447</v>
      </c>
      <c r="E6525" s="3" t="s">
        <v>453</v>
      </c>
      <c r="F6525" s="3" t="str">
        <f t="shared" si="101"/>
        <v>Wholesale</v>
      </c>
      <c r="G6525" s="3">
        <v>36</v>
      </c>
      <c r="H6525" s="57"/>
    </row>
    <row r="6526" spans="1:8">
      <c r="A6526" s="57"/>
      <c r="B6526" s="57"/>
      <c r="C6526" s="176">
        <v>42163.460400000004</v>
      </c>
      <c r="D6526" s="3" t="s">
        <v>447</v>
      </c>
      <c r="E6526" s="3" t="s">
        <v>453</v>
      </c>
      <c r="F6526" s="3" t="str">
        <f t="shared" si="101"/>
        <v>Retail</v>
      </c>
      <c r="G6526" s="3">
        <v>2</v>
      </c>
      <c r="H6526" s="57"/>
    </row>
    <row r="6527" spans="1:8">
      <c r="A6527" s="57"/>
      <c r="B6527" s="57"/>
      <c r="C6527" s="176">
        <v>42312.8007</v>
      </c>
      <c r="D6527" s="3" t="s">
        <v>446</v>
      </c>
      <c r="E6527" s="3" t="s">
        <v>312</v>
      </c>
      <c r="F6527" s="3" t="str">
        <f t="shared" si="101"/>
        <v>Retail</v>
      </c>
      <c r="G6527" s="3">
        <v>5</v>
      </c>
      <c r="H6527" s="57"/>
    </row>
    <row r="6528" spans="1:8">
      <c r="A6528" s="57"/>
      <c r="B6528" s="57"/>
      <c r="C6528" s="176">
        <v>42191.725700000003</v>
      </c>
      <c r="D6528" s="3" t="s">
        <v>446</v>
      </c>
      <c r="E6528" s="3" t="s">
        <v>453</v>
      </c>
      <c r="F6528" s="3" t="str">
        <f t="shared" si="101"/>
        <v>Wholesale</v>
      </c>
      <c r="G6528" s="3">
        <v>142</v>
      </c>
      <c r="H6528" s="57"/>
    </row>
    <row r="6529" spans="1:8">
      <c r="A6529" s="57"/>
      <c r="B6529" s="57"/>
      <c r="C6529" s="176">
        <v>42355.5458</v>
      </c>
      <c r="D6529" s="3" t="s">
        <v>447</v>
      </c>
      <c r="E6529" s="3" t="s">
        <v>7</v>
      </c>
      <c r="F6529" s="3" t="str">
        <f t="shared" si="101"/>
        <v>Wholesale</v>
      </c>
      <c r="G6529" s="3">
        <v>29</v>
      </c>
      <c r="H6529" s="57"/>
    </row>
    <row r="6530" spans="1:8">
      <c r="A6530" s="57"/>
      <c r="B6530" s="57"/>
      <c r="C6530" s="176">
        <v>41984.491699999999</v>
      </c>
      <c r="D6530" s="3" t="s">
        <v>445</v>
      </c>
      <c r="E6530" s="3" t="s">
        <v>456</v>
      </c>
      <c r="F6530" s="3" t="str">
        <f t="shared" si="101"/>
        <v>Retail</v>
      </c>
      <c r="G6530" s="3">
        <v>2</v>
      </c>
      <c r="H6530" s="57"/>
    </row>
    <row r="6531" spans="1:8">
      <c r="A6531" s="57"/>
      <c r="B6531" s="57"/>
      <c r="C6531" s="176">
        <v>42179.5118</v>
      </c>
      <c r="D6531" s="3" t="s">
        <v>445</v>
      </c>
      <c r="E6531" s="3" t="s">
        <v>453</v>
      </c>
      <c r="F6531" s="3" t="str">
        <f t="shared" si="101"/>
        <v>Retail</v>
      </c>
      <c r="G6531" s="3">
        <v>3</v>
      </c>
      <c r="H6531" s="57"/>
    </row>
    <row r="6532" spans="1:8">
      <c r="A6532" s="57"/>
      <c r="B6532" s="57"/>
      <c r="C6532" s="176">
        <v>42349.188900000001</v>
      </c>
      <c r="D6532" s="3" t="s">
        <v>446</v>
      </c>
      <c r="E6532" s="3" t="s">
        <v>453</v>
      </c>
      <c r="F6532" s="3" t="str">
        <f t="shared" si="101"/>
        <v>Retail</v>
      </c>
      <c r="G6532" s="3">
        <v>7</v>
      </c>
      <c r="H6532" s="57"/>
    </row>
    <row r="6533" spans="1:8">
      <c r="A6533" s="57"/>
      <c r="B6533" s="57"/>
      <c r="C6533" s="176">
        <v>41985.772199999999</v>
      </c>
      <c r="D6533" s="3" t="s">
        <v>446</v>
      </c>
      <c r="E6533" s="3" t="s">
        <v>453</v>
      </c>
      <c r="F6533" s="3" t="str">
        <f t="shared" si="101"/>
        <v>Wholesale</v>
      </c>
      <c r="G6533" s="3">
        <v>30</v>
      </c>
      <c r="H6533" s="57"/>
    </row>
    <row r="6534" spans="1:8">
      <c r="A6534" s="57"/>
      <c r="B6534" s="57"/>
      <c r="C6534" s="176">
        <v>41982.818099999997</v>
      </c>
      <c r="D6534" s="3" t="s">
        <v>447</v>
      </c>
      <c r="E6534" s="3" t="s">
        <v>6</v>
      </c>
      <c r="F6534" s="3" t="str">
        <f t="shared" si="101"/>
        <v>Retail</v>
      </c>
      <c r="G6534" s="3">
        <v>4</v>
      </c>
      <c r="H6534" s="57"/>
    </row>
    <row r="6535" spans="1:8">
      <c r="A6535" s="57"/>
      <c r="B6535" s="57"/>
      <c r="C6535" s="176">
        <v>42173.206899999997</v>
      </c>
      <c r="D6535" s="3" t="s">
        <v>447</v>
      </c>
      <c r="E6535" s="3" t="s">
        <v>453</v>
      </c>
      <c r="F6535" s="3" t="str">
        <f t="shared" si="101"/>
        <v>Wholesale</v>
      </c>
      <c r="G6535" s="3">
        <v>102</v>
      </c>
      <c r="H6535" s="57"/>
    </row>
    <row r="6536" spans="1:8">
      <c r="A6536" s="57"/>
      <c r="B6536" s="57"/>
      <c r="C6536" s="176">
        <v>42264.552100000001</v>
      </c>
      <c r="D6536" s="3" t="s">
        <v>447</v>
      </c>
      <c r="E6536" s="3" t="s">
        <v>6</v>
      </c>
      <c r="F6536" s="3" t="str">
        <f t="shared" si="101"/>
        <v>Wholesale</v>
      </c>
      <c r="G6536" s="3">
        <v>60</v>
      </c>
      <c r="H6536" s="57"/>
    </row>
    <row r="6537" spans="1:8">
      <c r="A6537" s="57"/>
      <c r="B6537" s="57"/>
      <c r="C6537" s="176">
        <v>42236.4882</v>
      </c>
      <c r="D6537" s="3" t="s">
        <v>446</v>
      </c>
      <c r="E6537" s="3" t="s">
        <v>455</v>
      </c>
      <c r="F6537" s="3" t="str">
        <f t="shared" si="101"/>
        <v>Retail</v>
      </c>
      <c r="G6537" s="3">
        <v>1</v>
      </c>
      <c r="H6537" s="57"/>
    </row>
    <row r="6538" spans="1:8">
      <c r="A6538" s="57"/>
      <c r="B6538" s="57"/>
      <c r="C6538" s="176">
        <v>41986.697200000002</v>
      </c>
      <c r="D6538" s="3" t="s">
        <v>445</v>
      </c>
      <c r="E6538" s="3" t="s">
        <v>7</v>
      </c>
      <c r="F6538" s="3" t="str">
        <f t="shared" ref="F6538:F6601" si="102">IF(G6538&lt;10,"Retail","Wholesale")</f>
        <v>Wholesale</v>
      </c>
      <c r="G6538" s="3">
        <v>60</v>
      </c>
      <c r="H6538" s="57"/>
    </row>
    <row r="6539" spans="1:8">
      <c r="A6539" s="57"/>
      <c r="B6539" s="57"/>
      <c r="C6539" s="176">
        <v>42327.777099999999</v>
      </c>
      <c r="D6539" s="3" t="s">
        <v>447</v>
      </c>
      <c r="E6539" s="3" t="s">
        <v>453</v>
      </c>
      <c r="F6539" s="3" t="str">
        <f t="shared" si="102"/>
        <v>Wholesale</v>
      </c>
      <c r="G6539" s="3">
        <v>62</v>
      </c>
      <c r="H6539" s="57"/>
    </row>
    <row r="6540" spans="1:8">
      <c r="A6540" s="57"/>
      <c r="B6540" s="57"/>
      <c r="C6540" s="176">
        <v>42346.777099999999</v>
      </c>
      <c r="D6540" s="3" t="s">
        <v>447</v>
      </c>
      <c r="E6540" s="3" t="s">
        <v>461</v>
      </c>
      <c r="F6540" s="3" t="str">
        <f t="shared" si="102"/>
        <v>Wholesale</v>
      </c>
      <c r="G6540" s="3">
        <v>66</v>
      </c>
      <c r="H6540" s="57"/>
    </row>
    <row r="6541" spans="1:8">
      <c r="A6541" s="57"/>
      <c r="B6541" s="57"/>
      <c r="C6541" s="176">
        <v>42337.1368</v>
      </c>
      <c r="D6541" s="3" t="s">
        <v>446</v>
      </c>
      <c r="E6541" s="3" t="s">
        <v>453</v>
      </c>
      <c r="F6541" s="3" t="str">
        <f t="shared" si="102"/>
        <v>Retail</v>
      </c>
      <c r="G6541" s="3">
        <v>5</v>
      </c>
      <c r="H6541" s="57"/>
    </row>
    <row r="6542" spans="1:8">
      <c r="A6542" s="57"/>
      <c r="B6542" s="57"/>
      <c r="C6542" s="176">
        <v>42188.890299999999</v>
      </c>
      <c r="D6542" s="3" t="s">
        <v>445</v>
      </c>
      <c r="E6542" s="3" t="s">
        <v>114</v>
      </c>
      <c r="F6542" s="3" t="str">
        <f t="shared" si="102"/>
        <v>Wholesale</v>
      </c>
      <c r="G6542" s="3">
        <v>35</v>
      </c>
      <c r="H6542" s="57"/>
    </row>
    <row r="6543" spans="1:8">
      <c r="A6543" s="57"/>
      <c r="B6543" s="57"/>
      <c r="C6543" s="176">
        <v>42111.498599999999</v>
      </c>
      <c r="D6543" s="3" t="s">
        <v>445</v>
      </c>
      <c r="E6543" s="3" t="s">
        <v>312</v>
      </c>
      <c r="F6543" s="3" t="str">
        <f t="shared" si="102"/>
        <v>Retail</v>
      </c>
      <c r="G6543" s="3">
        <v>1</v>
      </c>
      <c r="H6543" s="57"/>
    </row>
    <row r="6544" spans="1:8">
      <c r="A6544" s="57"/>
      <c r="B6544" s="57"/>
      <c r="C6544" s="176">
        <v>41985.433299999997</v>
      </c>
      <c r="D6544" s="3" t="s">
        <v>445</v>
      </c>
      <c r="E6544" s="3" t="s">
        <v>461</v>
      </c>
      <c r="F6544" s="3" t="str">
        <f t="shared" si="102"/>
        <v>Retail</v>
      </c>
      <c r="G6544" s="3">
        <v>8</v>
      </c>
      <c r="H6544" s="57"/>
    </row>
    <row r="6545" spans="1:8">
      <c r="A6545" s="57"/>
      <c r="B6545" s="57"/>
      <c r="C6545" s="176">
        <v>42182.540999999997</v>
      </c>
      <c r="D6545" s="3" t="s">
        <v>445</v>
      </c>
      <c r="E6545" s="3" t="s">
        <v>9</v>
      </c>
      <c r="F6545" s="3" t="str">
        <f t="shared" si="102"/>
        <v>Retail</v>
      </c>
      <c r="G6545" s="3">
        <v>6</v>
      </c>
      <c r="H6545" s="57"/>
    </row>
    <row r="6546" spans="1:8">
      <c r="A6546" s="57"/>
      <c r="B6546" s="57"/>
      <c r="C6546" s="176">
        <v>42218.532599999999</v>
      </c>
      <c r="D6546" s="3" t="s">
        <v>445</v>
      </c>
      <c r="E6546" s="3" t="s">
        <v>453</v>
      </c>
      <c r="F6546" s="3" t="str">
        <f t="shared" si="102"/>
        <v>Retail</v>
      </c>
      <c r="G6546" s="3">
        <v>1</v>
      </c>
      <c r="H6546" s="57"/>
    </row>
    <row r="6547" spans="1:8">
      <c r="A6547" s="57"/>
      <c r="B6547" s="57"/>
      <c r="C6547" s="176">
        <v>42213.993799999997</v>
      </c>
      <c r="D6547" s="3" t="s">
        <v>447</v>
      </c>
      <c r="E6547" s="3" t="s">
        <v>453</v>
      </c>
      <c r="F6547" s="3" t="str">
        <f t="shared" si="102"/>
        <v>Wholesale</v>
      </c>
      <c r="G6547" s="3">
        <v>39</v>
      </c>
      <c r="H6547" s="57"/>
    </row>
    <row r="6548" spans="1:8">
      <c r="A6548" s="57"/>
      <c r="B6548" s="57"/>
      <c r="C6548" s="176">
        <v>42328.439599999998</v>
      </c>
      <c r="D6548" s="3" t="s">
        <v>445</v>
      </c>
      <c r="E6548" s="3" t="s">
        <v>453</v>
      </c>
      <c r="F6548" s="3" t="str">
        <f t="shared" si="102"/>
        <v>Retail</v>
      </c>
      <c r="G6548" s="3">
        <v>4</v>
      </c>
      <c r="H6548" s="57"/>
    </row>
    <row r="6549" spans="1:8">
      <c r="A6549" s="57"/>
      <c r="B6549" s="57"/>
      <c r="C6549" s="176">
        <v>42344.427799999998</v>
      </c>
      <c r="D6549" s="3" t="s">
        <v>445</v>
      </c>
      <c r="E6549" s="3" t="s">
        <v>457</v>
      </c>
      <c r="F6549" s="3" t="str">
        <f t="shared" si="102"/>
        <v>Retail</v>
      </c>
      <c r="G6549" s="3">
        <v>6</v>
      </c>
      <c r="H6549" s="57"/>
    </row>
    <row r="6550" spans="1:8">
      <c r="A6550" s="57"/>
      <c r="B6550" s="57"/>
      <c r="C6550" s="176">
        <v>42248.466699999997</v>
      </c>
      <c r="D6550" s="3" t="s">
        <v>445</v>
      </c>
      <c r="E6550" s="3" t="s">
        <v>114</v>
      </c>
      <c r="F6550" s="3" t="str">
        <f t="shared" si="102"/>
        <v>Retail</v>
      </c>
      <c r="G6550" s="3">
        <v>1</v>
      </c>
      <c r="H6550" s="57"/>
    </row>
    <row r="6551" spans="1:8">
      <c r="A6551" s="57"/>
      <c r="B6551" s="57"/>
      <c r="C6551" s="176">
        <v>42220.534699999997</v>
      </c>
      <c r="D6551" s="3" t="s">
        <v>446</v>
      </c>
      <c r="E6551" s="3" t="s">
        <v>114</v>
      </c>
      <c r="F6551" s="3" t="str">
        <f t="shared" si="102"/>
        <v>Retail</v>
      </c>
      <c r="G6551" s="3">
        <v>1</v>
      </c>
      <c r="H6551" s="57"/>
    </row>
    <row r="6552" spans="1:8">
      <c r="A6552" s="57"/>
      <c r="B6552" s="57"/>
      <c r="C6552" s="176">
        <v>42112.5965</v>
      </c>
      <c r="D6552" s="3" t="s">
        <v>447</v>
      </c>
      <c r="E6552" s="3" t="s">
        <v>453</v>
      </c>
      <c r="F6552" s="3" t="str">
        <f t="shared" si="102"/>
        <v>Retail</v>
      </c>
      <c r="G6552" s="3">
        <v>6</v>
      </c>
      <c r="H6552" s="57"/>
    </row>
    <row r="6553" spans="1:8">
      <c r="A6553" s="57"/>
      <c r="B6553" s="57"/>
      <c r="C6553" s="176">
        <v>42252.5458</v>
      </c>
      <c r="D6553" s="3" t="s">
        <v>447</v>
      </c>
      <c r="E6553" s="3" t="s">
        <v>461</v>
      </c>
      <c r="F6553" s="3" t="str">
        <f t="shared" si="102"/>
        <v>Retail</v>
      </c>
      <c r="G6553" s="3">
        <v>2</v>
      </c>
      <c r="H6553" s="57"/>
    </row>
    <row r="6554" spans="1:8">
      <c r="A6554" s="57"/>
      <c r="B6554" s="57"/>
      <c r="C6554" s="176">
        <v>42247.702799999999</v>
      </c>
      <c r="D6554" s="3" t="s">
        <v>446</v>
      </c>
      <c r="E6554" s="3" t="s">
        <v>448</v>
      </c>
      <c r="F6554" s="3" t="str">
        <f t="shared" si="102"/>
        <v>Retail</v>
      </c>
      <c r="G6554" s="3">
        <v>1</v>
      </c>
      <c r="H6554" s="57"/>
    </row>
    <row r="6555" spans="1:8">
      <c r="A6555" s="57"/>
      <c r="B6555" s="57"/>
      <c r="C6555" s="176">
        <v>42194.943099999997</v>
      </c>
      <c r="D6555" s="3" t="s">
        <v>445</v>
      </c>
      <c r="E6555" s="3" t="s">
        <v>7</v>
      </c>
      <c r="F6555" s="3" t="str">
        <f t="shared" si="102"/>
        <v>Wholesale</v>
      </c>
      <c r="G6555" s="3">
        <v>35</v>
      </c>
      <c r="H6555" s="57"/>
    </row>
    <row r="6556" spans="1:8">
      <c r="A6556" s="57"/>
      <c r="B6556" s="57"/>
      <c r="C6556" s="176">
        <v>42197.479200000002</v>
      </c>
      <c r="D6556" s="3" t="s">
        <v>446</v>
      </c>
      <c r="E6556" s="3" t="s">
        <v>460</v>
      </c>
      <c r="F6556" s="3" t="str">
        <f t="shared" si="102"/>
        <v>Retail</v>
      </c>
      <c r="G6556" s="3">
        <v>2</v>
      </c>
      <c r="H6556" s="57"/>
    </row>
    <row r="6557" spans="1:8">
      <c r="A6557" s="57"/>
      <c r="B6557" s="57"/>
      <c r="C6557" s="176">
        <v>42352.166700000002</v>
      </c>
      <c r="D6557" s="3" t="s">
        <v>445</v>
      </c>
      <c r="E6557" s="3" t="s">
        <v>461</v>
      </c>
      <c r="F6557" s="3" t="str">
        <f t="shared" si="102"/>
        <v>Retail</v>
      </c>
      <c r="G6557" s="3">
        <v>6</v>
      </c>
      <c r="H6557" s="57"/>
    </row>
    <row r="6558" spans="1:8">
      <c r="A6558" s="57"/>
      <c r="B6558" s="57"/>
      <c r="C6558" s="176">
        <v>42329.090300000003</v>
      </c>
      <c r="D6558" s="3" t="s">
        <v>445</v>
      </c>
      <c r="E6558" s="3" t="s">
        <v>114</v>
      </c>
      <c r="F6558" s="3" t="str">
        <f t="shared" si="102"/>
        <v>Wholesale</v>
      </c>
      <c r="G6558" s="3">
        <v>31</v>
      </c>
      <c r="H6558" s="57"/>
    </row>
    <row r="6559" spans="1:8">
      <c r="A6559" s="57"/>
      <c r="B6559" s="57"/>
      <c r="C6559" s="176">
        <v>42224.152800000003</v>
      </c>
      <c r="D6559" s="3" t="s">
        <v>447</v>
      </c>
      <c r="E6559" s="3" t="s">
        <v>7</v>
      </c>
      <c r="F6559" s="3" t="str">
        <f t="shared" si="102"/>
        <v>Retail</v>
      </c>
      <c r="G6559" s="3">
        <v>1</v>
      </c>
      <c r="H6559" s="57"/>
    </row>
    <row r="6560" spans="1:8">
      <c r="A6560" s="57"/>
      <c r="B6560" s="57"/>
      <c r="C6560" s="176">
        <v>42358.580600000001</v>
      </c>
      <c r="D6560" s="3" t="s">
        <v>447</v>
      </c>
      <c r="E6560" s="3" t="s">
        <v>453</v>
      </c>
      <c r="F6560" s="3" t="str">
        <f t="shared" si="102"/>
        <v>Retail</v>
      </c>
      <c r="G6560" s="3">
        <v>3</v>
      </c>
      <c r="H6560" s="57"/>
    </row>
    <row r="6561" spans="1:8">
      <c r="A6561" s="57"/>
      <c r="B6561" s="57"/>
      <c r="C6561" s="176">
        <v>42016.705600000001</v>
      </c>
      <c r="D6561" s="3" t="s">
        <v>446</v>
      </c>
      <c r="E6561" s="3" t="s">
        <v>456</v>
      </c>
      <c r="F6561" s="3" t="str">
        <f t="shared" si="102"/>
        <v>Retail</v>
      </c>
      <c r="G6561" s="3">
        <v>4</v>
      </c>
      <c r="H6561" s="57"/>
    </row>
    <row r="6562" spans="1:8">
      <c r="A6562" s="57"/>
      <c r="B6562" s="57"/>
      <c r="C6562" s="176">
        <v>41978.548600000002</v>
      </c>
      <c r="D6562" s="3" t="s">
        <v>447</v>
      </c>
      <c r="E6562" s="3" t="s">
        <v>452</v>
      </c>
      <c r="F6562" s="3" t="str">
        <f t="shared" si="102"/>
        <v>Retail</v>
      </c>
      <c r="G6562" s="3">
        <v>2</v>
      </c>
      <c r="H6562" s="57"/>
    </row>
    <row r="6563" spans="1:8">
      <c r="A6563" s="57"/>
      <c r="B6563" s="57"/>
      <c r="C6563" s="176">
        <v>42362.534</v>
      </c>
      <c r="D6563" s="3" t="s">
        <v>445</v>
      </c>
      <c r="E6563" s="3" t="s">
        <v>312</v>
      </c>
      <c r="F6563" s="3" t="str">
        <f t="shared" si="102"/>
        <v>Wholesale</v>
      </c>
      <c r="G6563" s="3">
        <v>28</v>
      </c>
      <c r="H6563" s="57"/>
    </row>
    <row r="6564" spans="1:8">
      <c r="A6564" s="57"/>
      <c r="B6564" s="57"/>
      <c r="C6564" s="176">
        <v>42258.007599999997</v>
      </c>
      <c r="D6564" s="3" t="s">
        <v>445</v>
      </c>
      <c r="E6564" s="3" t="s">
        <v>453</v>
      </c>
      <c r="F6564" s="3" t="str">
        <f t="shared" si="102"/>
        <v>Wholesale</v>
      </c>
      <c r="G6564" s="3">
        <v>36</v>
      </c>
      <c r="H6564" s="57"/>
    </row>
    <row r="6565" spans="1:8">
      <c r="A6565" s="57"/>
      <c r="B6565" s="57"/>
      <c r="C6565" s="176">
        <v>42208.756300000001</v>
      </c>
      <c r="D6565" s="3" t="s">
        <v>445</v>
      </c>
      <c r="E6565" s="3" t="s">
        <v>114</v>
      </c>
      <c r="F6565" s="3" t="str">
        <f t="shared" si="102"/>
        <v>Retail</v>
      </c>
      <c r="G6565" s="3">
        <v>1</v>
      </c>
      <c r="H6565" s="57"/>
    </row>
    <row r="6566" spans="1:8">
      <c r="A6566" s="57"/>
      <c r="B6566" s="57"/>
      <c r="C6566" s="176">
        <v>42137.213900000002</v>
      </c>
      <c r="D6566" s="3" t="s">
        <v>447</v>
      </c>
      <c r="E6566" s="3" t="s">
        <v>312</v>
      </c>
      <c r="F6566" s="3" t="str">
        <f t="shared" si="102"/>
        <v>Retail</v>
      </c>
      <c r="G6566" s="3">
        <v>6</v>
      </c>
      <c r="H6566" s="57"/>
    </row>
    <row r="6567" spans="1:8">
      <c r="A6567" s="57"/>
      <c r="B6567" s="57"/>
      <c r="C6567" s="176">
        <v>42193.553500000002</v>
      </c>
      <c r="D6567" s="3" t="s">
        <v>447</v>
      </c>
      <c r="E6567" s="3" t="s">
        <v>460</v>
      </c>
      <c r="F6567" s="3" t="str">
        <f t="shared" si="102"/>
        <v>Wholesale</v>
      </c>
      <c r="G6567" s="3">
        <v>39</v>
      </c>
      <c r="H6567" s="57"/>
    </row>
    <row r="6568" spans="1:8">
      <c r="A6568" s="57"/>
      <c r="B6568" s="57"/>
      <c r="C6568" s="176">
        <v>42190.262499999997</v>
      </c>
      <c r="D6568" s="3" t="s">
        <v>446</v>
      </c>
      <c r="E6568" s="3" t="s">
        <v>312</v>
      </c>
      <c r="F6568" s="3" t="str">
        <f t="shared" si="102"/>
        <v>Retail</v>
      </c>
      <c r="G6568" s="3">
        <v>4</v>
      </c>
      <c r="H6568" s="57"/>
    </row>
    <row r="6569" spans="1:8">
      <c r="A6569" s="57"/>
      <c r="B6569" s="57"/>
      <c r="C6569" s="176">
        <v>41987.718099999998</v>
      </c>
      <c r="D6569" s="3" t="s">
        <v>446</v>
      </c>
      <c r="E6569" s="3" t="s">
        <v>6</v>
      </c>
      <c r="F6569" s="3" t="str">
        <f t="shared" si="102"/>
        <v>Retail</v>
      </c>
      <c r="G6569" s="3">
        <v>4</v>
      </c>
      <c r="H6569" s="57"/>
    </row>
    <row r="6570" spans="1:8">
      <c r="A6570" s="57"/>
      <c r="B6570" s="57"/>
      <c r="C6570" s="176">
        <v>42336.752800000002</v>
      </c>
      <c r="D6570" s="3" t="s">
        <v>447</v>
      </c>
      <c r="E6570" s="3" t="s">
        <v>6</v>
      </c>
      <c r="F6570" s="3" t="str">
        <f t="shared" si="102"/>
        <v>Retail</v>
      </c>
      <c r="G6570" s="3">
        <v>2</v>
      </c>
      <c r="H6570" s="57"/>
    </row>
    <row r="6571" spans="1:8">
      <c r="A6571" s="57"/>
      <c r="B6571" s="57"/>
      <c r="C6571" s="176">
        <v>41988.972900000001</v>
      </c>
      <c r="D6571" s="3" t="s">
        <v>447</v>
      </c>
      <c r="E6571" s="3" t="s">
        <v>453</v>
      </c>
      <c r="F6571" s="3" t="str">
        <f t="shared" si="102"/>
        <v>Retail</v>
      </c>
      <c r="G6571" s="3">
        <v>1</v>
      </c>
      <c r="H6571" s="57"/>
    </row>
    <row r="6572" spans="1:8">
      <c r="A6572" s="57"/>
      <c r="B6572" s="57"/>
      <c r="C6572" s="176">
        <v>41987.490299999998</v>
      </c>
      <c r="D6572" s="3" t="s">
        <v>446</v>
      </c>
      <c r="E6572" s="3" t="s">
        <v>312</v>
      </c>
      <c r="F6572" s="3" t="str">
        <f t="shared" si="102"/>
        <v>Wholesale</v>
      </c>
      <c r="G6572" s="3">
        <v>29</v>
      </c>
      <c r="H6572" s="57"/>
    </row>
    <row r="6573" spans="1:8">
      <c r="A6573" s="57"/>
      <c r="B6573" s="57"/>
      <c r="C6573" s="176">
        <v>42326.102099999996</v>
      </c>
      <c r="D6573" s="3" t="s">
        <v>446</v>
      </c>
      <c r="E6573" s="3" t="s">
        <v>110</v>
      </c>
      <c r="F6573" s="3" t="str">
        <f t="shared" si="102"/>
        <v>Wholesale</v>
      </c>
      <c r="G6573" s="3">
        <v>54</v>
      </c>
      <c r="H6573" s="57"/>
    </row>
    <row r="6574" spans="1:8">
      <c r="A6574" s="57"/>
      <c r="B6574" s="57"/>
      <c r="C6574" s="176">
        <v>41982.470099999999</v>
      </c>
      <c r="D6574" s="3" t="s">
        <v>445</v>
      </c>
      <c r="E6574" s="3" t="s">
        <v>456</v>
      </c>
      <c r="F6574" s="3" t="str">
        <f t="shared" si="102"/>
        <v>Retail</v>
      </c>
      <c r="G6574" s="3">
        <v>8</v>
      </c>
      <c r="H6574" s="57"/>
    </row>
    <row r="6575" spans="1:8">
      <c r="A6575" s="57"/>
      <c r="B6575" s="57"/>
      <c r="C6575" s="176">
        <v>42231.901400000002</v>
      </c>
      <c r="D6575" s="3" t="s">
        <v>449</v>
      </c>
      <c r="E6575" s="3" t="s">
        <v>312</v>
      </c>
      <c r="F6575" s="3" t="str">
        <f t="shared" si="102"/>
        <v>Wholesale</v>
      </c>
      <c r="G6575" s="3">
        <v>31</v>
      </c>
      <c r="H6575" s="57"/>
    </row>
    <row r="6576" spans="1:8">
      <c r="A6576" s="57"/>
      <c r="B6576" s="57"/>
      <c r="C6576" s="176">
        <v>42240.478499999997</v>
      </c>
      <c r="D6576" s="3" t="s">
        <v>445</v>
      </c>
      <c r="E6576" s="3" t="s">
        <v>453</v>
      </c>
      <c r="F6576" s="3" t="str">
        <f t="shared" si="102"/>
        <v>Wholesale</v>
      </c>
      <c r="G6576" s="3">
        <v>37</v>
      </c>
      <c r="H6576" s="57"/>
    </row>
    <row r="6577" spans="1:8">
      <c r="A6577" s="57"/>
      <c r="B6577" s="57"/>
      <c r="C6577" s="176">
        <v>42221.777800000003</v>
      </c>
      <c r="D6577" s="3" t="s">
        <v>447</v>
      </c>
      <c r="E6577" s="3" t="s">
        <v>452</v>
      </c>
      <c r="F6577" s="3" t="str">
        <f t="shared" si="102"/>
        <v>Wholesale</v>
      </c>
      <c r="G6577" s="3">
        <v>113</v>
      </c>
      <c r="H6577" s="57"/>
    </row>
    <row r="6578" spans="1:8">
      <c r="A6578" s="57"/>
      <c r="B6578" s="57"/>
      <c r="C6578" s="176">
        <v>42355.510399999999</v>
      </c>
      <c r="D6578" s="3" t="s">
        <v>445</v>
      </c>
      <c r="E6578" s="3" t="s">
        <v>460</v>
      </c>
      <c r="F6578" s="3" t="str">
        <f t="shared" si="102"/>
        <v>Retail</v>
      </c>
      <c r="G6578" s="3">
        <v>2</v>
      </c>
      <c r="H6578" s="57"/>
    </row>
    <row r="6579" spans="1:8">
      <c r="A6579" s="57"/>
      <c r="B6579" s="57"/>
      <c r="C6579" s="176">
        <v>42365.552799999998</v>
      </c>
      <c r="D6579" s="3" t="s">
        <v>446</v>
      </c>
      <c r="E6579" s="3" t="s">
        <v>453</v>
      </c>
      <c r="F6579" s="3" t="str">
        <f t="shared" si="102"/>
        <v>Retail</v>
      </c>
      <c r="G6579" s="3">
        <v>2</v>
      </c>
      <c r="H6579" s="57"/>
    </row>
    <row r="6580" spans="1:8">
      <c r="A6580" s="57"/>
      <c r="B6580" s="57"/>
      <c r="C6580" s="176">
        <v>41982.9951</v>
      </c>
      <c r="D6580" s="3" t="s">
        <v>445</v>
      </c>
      <c r="E6580" s="3" t="s">
        <v>312</v>
      </c>
      <c r="F6580" s="3" t="str">
        <f t="shared" si="102"/>
        <v>Retail</v>
      </c>
      <c r="G6580" s="3">
        <v>5</v>
      </c>
      <c r="H6580" s="57"/>
    </row>
    <row r="6581" spans="1:8">
      <c r="A6581" s="57"/>
      <c r="B6581" s="57"/>
      <c r="C6581" s="176">
        <v>42089.227099999996</v>
      </c>
      <c r="D6581" s="3" t="s">
        <v>447</v>
      </c>
      <c r="E6581" s="3" t="s">
        <v>453</v>
      </c>
      <c r="F6581" s="3" t="str">
        <f t="shared" si="102"/>
        <v>Wholesale</v>
      </c>
      <c r="G6581" s="3">
        <v>33</v>
      </c>
      <c r="H6581" s="57"/>
    </row>
    <row r="6582" spans="1:8">
      <c r="A6582" s="57"/>
      <c r="B6582" s="57"/>
      <c r="C6582" s="176">
        <v>41981.147199999999</v>
      </c>
      <c r="D6582" s="3" t="s">
        <v>446</v>
      </c>
      <c r="E6582" s="3" t="s">
        <v>453</v>
      </c>
      <c r="F6582" s="3" t="str">
        <f t="shared" si="102"/>
        <v>Wholesale</v>
      </c>
      <c r="G6582" s="3">
        <v>87</v>
      </c>
      <c r="H6582" s="57"/>
    </row>
    <row r="6583" spans="1:8">
      <c r="A6583" s="57"/>
      <c r="B6583" s="57"/>
      <c r="C6583" s="176">
        <v>42342.530599999998</v>
      </c>
      <c r="D6583" s="3" t="s">
        <v>445</v>
      </c>
      <c r="E6583" s="3" t="s">
        <v>453</v>
      </c>
      <c r="F6583" s="3" t="str">
        <f t="shared" si="102"/>
        <v>Retail</v>
      </c>
      <c r="G6583" s="3">
        <v>3</v>
      </c>
      <c r="H6583" s="57"/>
    </row>
    <row r="6584" spans="1:8">
      <c r="A6584" s="57"/>
      <c r="B6584" s="57"/>
      <c r="C6584" s="176">
        <v>41987.163200000003</v>
      </c>
      <c r="D6584" s="3" t="s">
        <v>449</v>
      </c>
      <c r="E6584" s="3" t="s">
        <v>6</v>
      </c>
      <c r="F6584" s="3" t="str">
        <f t="shared" si="102"/>
        <v>Retail</v>
      </c>
      <c r="G6584" s="3">
        <v>3</v>
      </c>
      <c r="H6584" s="57"/>
    </row>
    <row r="6585" spans="1:8">
      <c r="A6585" s="57"/>
      <c r="B6585" s="57"/>
      <c r="C6585" s="176">
        <v>42158.544399999999</v>
      </c>
      <c r="D6585" s="3" t="s">
        <v>445</v>
      </c>
      <c r="E6585" s="3" t="s">
        <v>6</v>
      </c>
      <c r="F6585" s="3" t="str">
        <f t="shared" si="102"/>
        <v>Wholesale</v>
      </c>
      <c r="G6585" s="3">
        <v>110</v>
      </c>
      <c r="H6585" s="57"/>
    </row>
    <row r="6586" spans="1:8">
      <c r="A6586" s="57"/>
      <c r="B6586" s="57"/>
      <c r="C6586" s="176">
        <v>42222.520799999998</v>
      </c>
      <c r="D6586" s="3" t="s">
        <v>447</v>
      </c>
      <c r="E6586" s="3" t="s">
        <v>453</v>
      </c>
      <c r="F6586" s="3" t="str">
        <f t="shared" si="102"/>
        <v>Wholesale</v>
      </c>
      <c r="G6586" s="3">
        <v>38</v>
      </c>
      <c r="H6586" s="57"/>
    </row>
    <row r="6587" spans="1:8">
      <c r="A6587" s="57"/>
      <c r="B6587" s="57"/>
      <c r="C6587" s="176">
        <v>42340.781900000002</v>
      </c>
      <c r="D6587" s="3" t="s">
        <v>445</v>
      </c>
      <c r="E6587" s="3" t="s">
        <v>6</v>
      </c>
      <c r="F6587" s="3" t="str">
        <f t="shared" si="102"/>
        <v>Wholesale</v>
      </c>
      <c r="G6587" s="3">
        <v>130</v>
      </c>
      <c r="H6587" s="57"/>
    </row>
    <row r="6588" spans="1:8">
      <c r="A6588" s="57"/>
      <c r="B6588" s="57"/>
      <c r="C6588" s="176">
        <v>42350.714599999999</v>
      </c>
      <c r="D6588" s="3" t="s">
        <v>445</v>
      </c>
      <c r="E6588" s="3" t="s">
        <v>453</v>
      </c>
      <c r="F6588" s="3" t="str">
        <f t="shared" si="102"/>
        <v>Retail</v>
      </c>
      <c r="G6588" s="3">
        <v>1</v>
      </c>
      <c r="H6588" s="57"/>
    </row>
    <row r="6589" spans="1:8">
      <c r="A6589" s="57"/>
      <c r="B6589" s="57"/>
      <c r="C6589" s="176">
        <v>41979.482600000003</v>
      </c>
      <c r="D6589" s="3" t="s">
        <v>446</v>
      </c>
      <c r="E6589" s="3" t="s">
        <v>453</v>
      </c>
      <c r="F6589" s="3" t="str">
        <f t="shared" si="102"/>
        <v>Retail</v>
      </c>
      <c r="G6589" s="3">
        <v>6</v>
      </c>
      <c r="H6589" s="57"/>
    </row>
    <row r="6590" spans="1:8">
      <c r="A6590" s="57"/>
      <c r="B6590" s="57"/>
      <c r="C6590" s="176">
        <v>42342.513200000001</v>
      </c>
      <c r="D6590" s="3" t="s">
        <v>446</v>
      </c>
      <c r="E6590" s="3" t="s">
        <v>8</v>
      </c>
      <c r="F6590" s="3" t="str">
        <f t="shared" si="102"/>
        <v>Retail</v>
      </c>
      <c r="G6590" s="3">
        <v>5</v>
      </c>
      <c r="H6590" s="57"/>
    </row>
    <row r="6591" spans="1:8">
      <c r="A6591" s="57"/>
      <c r="B6591" s="57"/>
      <c r="C6591" s="176">
        <v>42341.7618</v>
      </c>
      <c r="D6591" s="3" t="s">
        <v>446</v>
      </c>
      <c r="E6591" s="3" t="s">
        <v>10</v>
      </c>
      <c r="F6591" s="3" t="str">
        <f t="shared" si="102"/>
        <v>Retail</v>
      </c>
      <c r="G6591" s="3">
        <v>8</v>
      </c>
      <c r="H6591" s="57"/>
    </row>
    <row r="6592" spans="1:8">
      <c r="A6592" s="57"/>
      <c r="B6592" s="57"/>
      <c r="C6592" s="176">
        <v>42229.754200000003</v>
      </c>
      <c r="D6592" s="3" t="s">
        <v>449</v>
      </c>
      <c r="E6592" s="3" t="s">
        <v>6</v>
      </c>
      <c r="F6592" s="3" t="str">
        <f t="shared" si="102"/>
        <v>Retail</v>
      </c>
      <c r="G6592" s="3">
        <v>1</v>
      </c>
      <c r="H6592" s="57"/>
    </row>
    <row r="6593" spans="1:8">
      <c r="A6593" s="57"/>
      <c r="B6593" s="57"/>
      <c r="C6593" s="176">
        <v>41983.654900000001</v>
      </c>
      <c r="D6593" s="3" t="s">
        <v>445</v>
      </c>
      <c r="E6593" s="3" t="s">
        <v>453</v>
      </c>
      <c r="F6593" s="3" t="str">
        <f t="shared" si="102"/>
        <v>Retail</v>
      </c>
      <c r="G6593" s="3">
        <v>3</v>
      </c>
      <c r="H6593" s="57"/>
    </row>
    <row r="6594" spans="1:8">
      <c r="A6594" s="57"/>
      <c r="B6594" s="57"/>
      <c r="C6594" s="176">
        <v>42159.727099999996</v>
      </c>
      <c r="D6594" s="3" t="s">
        <v>445</v>
      </c>
      <c r="E6594" s="3" t="s">
        <v>453</v>
      </c>
      <c r="F6594" s="3" t="str">
        <f t="shared" si="102"/>
        <v>Wholesale</v>
      </c>
      <c r="G6594" s="3">
        <v>91</v>
      </c>
      <c r="H6594" s="57"/>
    </row>
    <row r="6595" spans="1:8">
      <c r="A6595" s="57"/>
      <c r="B6595" s="57"/>
      <c r="C6595" s="176">
        <v>42169.921499999997</v>
      </c>
      <c r="D6595" s="3" t="s">
        <v>446</v>
      </c>
      <c r="E6595" s="3" t="s">
        <v>450</v>
      </c>
      <c r="F6595" s="3" t="str">
        <f t="shared" si="102"/>
        <v>Wholesale</v>
      </c>
      <c r="G6595" s="3">
        <v>25</v>
      </c>
      <c r="H6595" s="57"/>
    </row>
    <row r="6596" spans="1:8">
      <c r="A6596" s="57"/>
      <c r="B6596" s="57"/>
      <c r="C6596" s="176">
        <v>41979.783300000003</v>
      </c>
      <c r="D6596" s="3" t="s">
        <v>445</v>
      </c>
      <c r="E6596" s="3" t="s">
        <v>312</v>
      </c>
      <c r="F6596" s="3" t="str">
        <f t="shared" si="102"/>
        <v>Wholesale</v>
      </c>
      <c r="G6596" s="3">
        <v>13</v>
      </c>
      <c r="H6596" s="57"/>
    </row>
    <row r="6597" spans="1:8">
      <c r="A6597" s="57"/>
      <c r="B6597" s="57"/>
      <c r="C6597" s="176">
        <v>42223.422200000001</v>
      </c>
      <c r="D6597" s="3" t="s">
        <v>447</v>
      </c>
      <c r="E6597" s="3" t="s">
        <v>456</v>
      </c>
      <c r="F6597" s="3" t="str">
        <f t="shared" si="102"/>
        <v>Retail</v>
      </c>
      <c r="G6597" s="3">
        <v>2</v>
      </c>
      <c r="H6597" s="57"/>
    </row>
    <row r="6598" spans="1:8">
      <c r="A6598" s="57"/>
      <c r="B6598" s="57"/>
      <c r="C6598" s="176">
        <v>42363.771500000003</v>
      </c>
      <c r="D6598" s="3" t="s">
        <v>445</v>
      </c>
      <c r="E6598" s="3" t="s">
        <v>6</v>
      </c>
      <c r="F6598" s="3" t="str">
        <f t="shared" si="102"/>
        <v>Retail</v>
      </c>
      <c r="G6598" s="3">
        <v>1</v>
      </c>
      <c r="H6598" s="57"/>
    </row>
    <row r="6599" spans="1:8">
      <c r="A6599" s="57"/>
      <c r="B6599" s="57"/>
      <c r="C6599" s="176">
        <v>42176.725700000003</v>
      </c>
      <c r="D6599" s="3" t="s">
        <v>449</v>
      </c>
      <c r="E6599" s="3" t="s">
        <v>8</v>
      </c>
      <c r="F6599" s="3" t="str">
        <f t="shared" si="102"/>
        <v>Wholesale</v>
      </c>
      <c r="G6599" s="3">
        <v>71</v>
      </c>
      <c r="H6599" s="57"/>
    </row>
    <row r="6600" spans="1:8">
      <c r="A6600" s="57"/>
      <c r="B6600" s="57"/>
      <c r="C6600" s="176">
        <v>42046.4715</v>
      </c>
      <c r="D6600" s="3" t="s">
        <v>447</v>
      </c>
      <c r="E6600" s="3" t="s">
        <v>453</v>
      </c>
      <c r="F6600" s="3" t="str">
        <f t="shared" si="102"/>
        <v>Retail</v>
      </c>
      <c r="G6600" s="3">
        <v>2</v>
      </c>
      <c r="H6600" s="57"/>
    </row>
    <row r="6601" spans="1:8">
      <c r="A6601" s="57"/>
      <c r="B6601" s="57"/>
      <c r="C6601" s="176">
        <v>41984.966</v>
      </c>
      <c r="D6601" s="3" t="s">
        <v>446</v>
      </c>
      <c r="E6601" s="3" t="s">
        <v>312</v>
      </c>
      <c r="F6601" s="3" t="str">
        <f t="shared" si="102"/>
        <v>Wholesale</v>
      </c>
      <c r="G6601" s="3">
        <v>40</v>
      </c>
      <c r="H6601" s="57"/>
    </row>
    <row r="6602" spans="1:8">
      <c r="A6602" s="57"/>
      <c r="B6602" s="57"/>
      <c r="C6602" s="176">
        <v>41979.124300000003</v>
      </c>
      <c r="D6602" s="3" t="s">
        <v>447</v>
      </c>
      <c r="E6602" s="3" t="s">
        <v>110</v>
      </c>
      <c r="F6602" s="3" t="str">
        <f t="shared" ref="F6602:F6665" si="103">IF(G6602&lt;10,"Retail","Wholesale")</f>
        <v>Wholesale</v>
      </c>
      <c r="G6602" s="3">
        <v>37</v>
      </c>
      <c r="H6602" s="57"/>
    </row>
    <row r="6603" spans="1:8">
      <c r="A6603" s="57"/>
      <c r="B6603" s="57"/>
      <c r="C6603" s="176">
        <v>41985.459699999999</v>
      </c>
      <c r="D6603" s="3" t="s">
        <v>447</v>
      </c>
      <c r="E6603" s="3" t="s">
        <v>453</v>
      </c>
      <c r="F6603" s="3" t="str">
        <f t="shared" si="103"/>
        <v>Retail</v>
      </c>
      <c r="G6603" s="3">
        <v>2</v>
      </c>
      <c r="H6603" s="57"/>
    </row>
    <row r="6604" spans="1:8">
      <c r="A6604" s="57"/>
      <c r="B6604" s="57"/>
      <c r="C6604" s="176">
        <v>42340.033300000003</v>
      </c>
      <c r="D6604" s="3" t="s">
        <v>446</v>
      </c>
      <c r="E6604" s="3" t="s">
        <v>10</v>
      </c>
      <c r="F6604" s="3" t="str">
        <f t="shared" si="103"/>
        <v>Wholesale</v>
      </c>
      <c r="G6604" s="3">
        <v>35</v>
      </c>
      <c r="H6604" s="57"/>
    </row>
    <row r="6605" spans="1:8">
      <c r="A6605" s="57"/>
      <c r="B6605" s="57"/>
      <c r="C6605" s="176">
        <v>41979.488899999997</v>
      </c>
      <c r="D6605" s="3" t="s">
        <v>445</v>
      </c>
      <c r="E6605" s="3" t="s">
        <v>453</v>
      </c>
      <c r="F6605" s="3" t="str">
        <f t="shared" si="103"/>
        <v>Retail</v>
      </c>
      <c r="G6605" s="3">
        <v>4</v>
      </c>
      <c r="H6605" s="57"/>
    </row>
    <row r="6606" spans="1:8">
      <c r="A6606" s="57"/>
      <c r="B6606" s="57"/>
      <c r="C6606" s="176">
        <v>42265.6639</v>
      </c>
      <c r="D6606" s="3" t="s">
        <v>446</v>
      </c>
      <c r="E6606" s="3" t="s">
        <v>453</v>
      </c>
      <c r="F6606" s="3" t="str">
        <f t="shared" si="103"/>
        <v>Retail</v>
      </c>
      <c r="G6606" s="3">
        <v>3</v>
      </c>
      <c r="H6606" s="57"/>
    </row>
    <row r="6607" spans="1:8">
      <c r="A6607" s="57"/>
      <c r="B6607" s="57"/>
      <c r="C6607" s="176">
        <v>42212.513200000001</v>
      </c>
      <c r="D6607" s="3" t="s">
        <v>446</v>
      </c>
      <c r="E6607" s="3" t="s">
        <v>453</v>
      </c>
      <c r="F6607" s="3" t="str">
        <f t="shared" si="103"/>
        <v>Retail</v>
      </c>
      <c r="G6607" s="3">
        <v>1</v>
      </c>
      <c r="H6607" s="57"/>
    </row>
    <row r="6608" spans="1:8">
      <c r="A6608" s="57"/>
      <c r="B6608" s="57"/>
      <c r="C6608" s="176">
        <v>42305.5069</v>
      </c>
      <c r="D6608" s="3" t="s">
        <v>445</v>
      </c>
      <c r="E6608" s="3" t="s">
        <v>453</v>
      </c>
      <c r="F6608" s="3" t="str">
        <f t="shared" si="103"/>
        <v>Retail</v>
      </c>
      <c r="G6608" s="3">
        <v>2</v>
      </c>
      <c r="H6608" s="57"/>
    </row>
    <row r="6609" spans="1:8">
      <c r="A6609" s="57"/>
      <c r="B6609" s="57"/>
      <c r="C6609" s="176">
        <v>42360.461799999997</v>
      </c>
      <c r="D6609" s="3" t="s">
        <v>447</v>
      </c>
      <c r="E6609" s="3" t="s">
        <v>312</v>
      </c>
      <c r="F6609" s="3" t="str">
        <f t="shared" si="103"/>
        <v>Retail</v>
      </c>
      <c r="G6609" s="3">
        <v>7</v>
      </c>
      <c r="H6609" s="57"/>
    </row>
    <row r="6610" spans="1:8">
      <c r="A6610" s="57"/>
      <c r="B6610" s="57"/>
      <c r="C6610" s="176">
        <v>42344.6708</v>
      </c>
      <c r="D6610" s="3" t="s">
        <v>445</v>
      </c>
      <c r="E6610" s="3" t="s">
        <v>112</v>
      </c>
      <c r="F6610" s="3" t="str">
        <f t="shared" si="103"/>
        <v>Wholesale</v>
      </c>
      <c r="G6610" s="3">
        <v>53</v>
      </c>
      <c r="H6610" s="57"/>
    </row>
    <row r="6611" spans="1:8">
      <c r="A6611" s="57"/>
      <c r="B6611" s="57"/>
      <c r="C6611" s="176">
        <v>42095.825700000001</v>
      </c>
      <c r="D6611" s="3" t="s">
        <v>445</v>
      </c>
      <c r="E6611" s="3" t="s">
        <v>6</v>
      </c>
      <c r="F6611" s="3" t="str">
        <f t="shared" si="103"/>
        <v>Retail</v>
      </c>
      <c r="G6611" s="3">
        <v>6</v>
      </c>
      <c r="H6611" s="57"/>
    </row>
    <row r="6612" spans="1:8">
      <c r="A6612" s="57"/>
      <c r="B6612" s="57"/>
      <c r="C6612" s="176">
        <v>42348.749300000003</v>
      </c>
      <c r="D6612" s="3" t="s">
        <v>446</v>
      </c>
      <c r="E6612" s="3" t="s">
        <v>459</v>
      </c>
      <c r="F6612" s="3" t="str">
        <f t="shared" si="103"/>
        <v>Retail</v>
      </c>
      <c r="G6612" s="3">
        <v>1</v>
      </c>
      <c r="H6612" s="57"/>
    </row>
    <row r="6613" spans="1:8">
      <c r="A6613" s="57"/>
      <c r="B6613" s="57"/>
      <c r="C6613" s="176">
        <v>42136.749300000003</v>
      </c>
      <c r="D6613" s="3" t="s">
        <v>445</v>
      </c>
      <c r="E6613" s="3" t="s">
        <v>453</v>
      </c>
      <c r="F6613" s="3" t="str">
        <f t="shared" si="103"/>
        <v>Retail</v>
      </c>
      <c r="G6613" s="3">
        <v>2</v>
      </c>
      <c r="H6613" s="57"/>
    </row>
    <row r="6614" spans="1:8">
      <c r="A6614" s="57"/>
      <c r="B6614" s="57"/>
      <c r="C6614" s="176">
        <v>42334.568800000001</v>
      </c>
      <c r="D6614" s="3" t="s">
        <v>447</v>
      </c>
      <c r="E6614" s="3" t="s">
        <v>453</v>
      </c>
      <c r="F6614" s="3" t="str">
        <f t="shared" si="103"/>
        <v>Retail</v>
      </c>
      <c r="G6614" s="3">
        <v>4</v>
      </c>
      <c r="H6614" s="57"/>
    </row>
    <row r="6615" spans="1:8">
      <c r="A6615" s="57"/>
      <c r="B6615" s="57"/>
      <c r="C6615" s="176">
        <v>42252.514600000002</v>
      </c>
      <c r="D6615" s="3" t="s">
        <v>445</v>
      </c>
      <c r="E6615" s="3" t="s">
        <v>110</v>
      </c>
      <c r="F6615" s="3" t="str">
        <f t="shared" si="103"/>
        <v>Retail</v>
      </c>
      <c r="G6615" s="3">
        <v>1</v>
      </c>
      <c r="H6615" s="57"/>
    </row>
    <row r="6616" spans="1:8">
      <c r="A6616" s="57"/>
      <c r="B6616" s="57"/>
      <c r="C6616" s="176">
        <v>42175.779199999997</v>
      </c>
      <c r="D6616" s="3" t="s">
        <v>445</v>
      </c>
      <c r="E6616" s="3" t="s">
        <v>461</v>
      </c>
      <c r="F6616" s="3" t="str">
        <f t="shared" si="103"/>
        <v>Retail</v>
      </c>
      <c r="G6616" s="3">
        <v>4</v>
      </c>
      <c r="H6616" s="57"/>
    </row>
    <row r="6617" spans="1:8">
      <c r="A6617" s="57"/>
      <c r="B6617" s="57"/>
      <c r="C6617" s="176">
        <v>42317.527099999999</v>
      </c>
      <c r="D6617" s="3" t="s">
        <v>446</v>
      </c>
      <c r="E6617" s="3" t="s">
        <v>453</v>
      </c>
      <c r="F6617" s="3" t="str">
        <f t="shared" si="103"/>
        <v>Retail</v>
      </c>
      <c r="G6617" s="3">
        <v>1</v>
      </c>
      <c r="H6617" s="57"/>
    </row>
    <row r="6618" spans="1:8">
      <c r="A6618" s="57"/>
      <c r="B6618" s="57"/>
      <c r="C6618" s="176">
        <v>41984.1535</v>
      </c>
      <c r="D6618" s="3" t="s">
        <v>445</v>
      </c>
      <c r="E6618" s="3" t="s">
        <v>10</v>
      </c>
      <c r="F6618" s="3" t="str">
        <f t="shared" si="103"/>
        <v>Wholesale</v>
      </c>
      <c r="G6618" s="3">
        <v>35</v>
      </c>
      <c r="H6618" s="57"/>
    </row>
    <row r="6619" spans="1:8">
      <c r="A6619" s="57"/>
      <c r="B6619" s="57"/>
      <c r="C6619" s="176">
        <v>42356.5236</v>
      </c>
      <c r="D6619" s="3" t="s">
        <v>446</v>
      </c>
      <c r="E6619" s="3" t="s">
        <v>450</v>
      </c>
      <c r="F6619" s="3" t="str">
        <f t="shared" si="103"/>
        <v>Retail</v>
      </c>
      <c r="G6619" s="3">
        <v>3</v>
      </c>
      <c r="H6619" s="57"/>
    </row>
    <row r="6620" spans="1:8">
      <c r="A6620" s="57"/>
      <c r="B6620" s="57"/>
      <c r="C6620" s="176">
        <v>42174.693800000001</v>
      </c>
      <c r="D6620" s="3" t="s">
        <v>445</v>
      </c>
      <c r="E6620" s="3" t="s">
        <v>10</v>
      </c>
      <c r="F6620" s="3" t="str">
        <f t="shared" si="103"/>
        <v>Wholesale</v>
      </c>
      <c r="G6620" s="3">
        <v>26</v>
      </c>
      <c r="H6620" s="57"/>
    </row>
    <row r="6621" spans="1:8">
      <c r="A6621" s="57"/>
      <c r="B6621" s="57"/>
      <c r="C6621" s="176">
        <v>42009.524299999997</v>
      </c>
      <c r="D6621" s="3" t="s">
        <v>445</v>
      </c>
      <c r="E6621" s="3" t="s">
        <v>453</v>
      </c>
      <c r="F6621" s="3" t="str">
        <f t="shared" si="103"/>
        <v>Wholesale</v>
      </c>
      <c r="G6621" s="3">
        <v>35</v>
      </c>
      <c r="H6621" s="57"/>
    </row>
    <row r="6622" spans="1:8">
      <c r="A6622" s="57"/>
      <c r="B6622" s="57"/>
      <c r="C6622" s="176">
        <v>41980.617400000003</v>
      </c>
      <c r="D6622" s="3" t="s">
        <v>446</v>
      </c>
      <c r="E6622" s="3" t="s">
        <v>312</v>
      </c>
      <c r="F6622" s="3" t="str">
        <f t="shared" si="103"/>
        <v>Retail</v>
      </c>
      <c r="G6622" s="3">
        <v>3</v>
      </c>
      <c r="H6622" s="57"/>
    </row>
    <row r="6623" spans="1:8">
      <c r="A6623" s="57"/>
      <c r="B6623" s="57"/>
      <c r="C6623" s="176">
        <v>42171.564599999998</v>
      </c>
      <c r="D6623" s="3" t="s">
        <v>445</v>
      </c>
      <c r="E6623" s="3" t="s">
        <v>456</v>
      </c>
      <c r="F6623" s="3" t="str">
        <f t="shared" si="103"/>
        <v>Retail</v>
      </c>
      <c r="G6623" s="3">
        <v>2</v>
      </c>
      <c r="H6623" s="57"/>
    </row>
    <row r="6624" spans="1:8">
      <c r="A6624" s="57"/>
      <c r="B6624" s="57"/>
      <c r="C6624" s="176">
        <v>41981.802799999998</v>
      </c>
      <c r="D6624" s="3" t="s">
        <v>445</v>
      </c>
      <c r="E6624" s="3" t="s">
        <v>453</v>
      </c>
      <c r="F6624" s="3" t="str">
        <f t="shared" si="103"/>
        <v>Wholesale</v>
      </c>
      <c r="G6624" s="3">
        <v>41</v>
      </c>
      <c r="H6624" s="57"/>
    </row>
    <row r="6625" spans="1:8">
      <c r="A6625" s="57"/>
      <c r="B6625" s="57"/>
      <c r="C6625" s="176">
        <v>42343.595800000003</v>
      </c>
      <c r="D6625" s="3" t="s">
        <v>445</v>
      </c>
      <c r="E6625" s="3" t="s">
        <v>451</v>
      </c>
      <c r="F6625" s="3" t="str">
        <f t="shared" si="103"/>
        <v>Retail</v>
      </c>
      <c r="G6625" s="3">
        <v>3</v>
      </c>
      <c r="H6625" s="57"/>
    </row>
    <row r="6626" spans="1:8">
      <c r="A6626" s="57"/>
      <c r="B6626" s="57"/>
      <c r="C6626" s="176">
        <v>41984.499300000003</v>
      </c>
      <c r="D6626" s="3" t="s">
        <v>445</v>
      </c>
      <c r="E6626" s="3" t="s">
        <v>452</v>
      </c>
      <c r="F6626" s="3" t="str">
        <f t="shared" si="103"/>
        <v>Retail</v>
      </c>
      <c r="G6626" s="3">
        <v>2</v>
      </c>
      <c r="H6626" s="57"/>
    </row>
    <row r="6627" spans="1:8">
      <c r="A6627" s="57"/>
      <c r="B6627" s="57"/>
      <c r="C6627" s="176">
        <v>42161.214599999999</v>
      </c>
      <c r="D6627" s="3" t="s">
        <v>447</v>
      </c>
      <c r="E6627" s="3" t="s">
        <v>461</v>
      </c>
      <c r="F6627" s="3" t="str">
        <f t="shared" si="103"/>
        <v>Wholesale</v>
      </c>
      <c r="G6627" s="3">
        <v>66</v>
      </c>
      <c r="H6627" s="57"/>
    </row>
    <row r="6628" spans="1:8">
      <c r="A6628" s="57"/>
      <c r="B6628" s="57"/>
      <c r="C6628" s="176">
        <v>42222.702799999999</v>
      </c>
      <c r="D6628" s="3" t="s">
        <v>446</v>
      </c>
      <c r="E6628" s="3" t="s">
        <v>7</v>
      </c>
      <c r="F6628" s="3" t="str">
        <f t="shared" si="103"/>
        <v>Retail</v>
      </c>
      <c r="G6628" s="3">
        <v>7</v>
      </c>
      <c r="H6628" s="57"/>
    </row>
    <row r="6629" spans="1:8">
      <c r="A6629" s="57"/>
      <c r="B6629" s="57"/>
      <c r="C6629" s="176">
        <v>41988.125</v>
      </c>
      <c r="D6629" s="3" t="s">
        <v>447</v>
      </c>
      <c r="E6629" s="3" t="s">
        <v>6</v>
      </c>
      <c r="F6629" s="3" t="str">
        <f t="shared" si="103"/>
        <v>Retail</v>
      </c>
      <c r="G6629" s="3">
        <v>7</v>
      </c>
      <c r="H6629" s="57"/>
    </row>
    <row r="6630" spans="1:8">
      <c r="A6630" s="57"/>
      <c r="B6630" s="57"/>
      <c r="C6630" s="176">
        <v>41989.099300000002</v>
      </c>
      <c r="D6630" s="3" t="s">
        <v>445</v>
      </c>
      <c r="E6630" s="3" t="s">
        <v>312</v>
      </c>
      <c r="F6630" s="3" t="str">
        <f t="shared" si="103"/>
        <v>Retail</v>
      </c>
      <c r="G6630" s="3">
        <v>1</v>
      </c>
      <c r="H6630" s="57"/>
    </row>
    <row r="6631" spans="1:8">
      <c r="A6631" s="57"/>
      <c r="B6631" s="57"/>
      <c r="C6631" s="176">
        <v>42340.539599999996</v>
      </c>
      <c r="D6631" s="3" t="s">
        <v>445</v>
      </c>
      <c r="E6631" s="3" t="s">
        <v>453</v>
      </c>
      <c r="F6631" s="3" t="str">
        <f t="shared" si="103"/>
        <v>Retail</v>
      </c>
      <c r="G6631" s="3">
        <v>8</v>
      </c>
      <c r="H6631" s="57"/>
    </row>
    <row r="6632" spans="1:8">
      <c r="A6632" s="57"/>
      <c r="B6632" s="57"/>
      <c r="C6632" s="176">
        <v>41981.775000000001</v>
      </c>
      <c r="D6632" s="3" t="s">
        <v>445</v>
      </c>
      <c r="E6632" s="3" t="s">
        <v>10</v>
      </c>
      <c r="F6632" s="3" t="str">
        <f t="shared" si="103"/>
        <v>Retail</v>
      </c>
      <c r="G6632" s="3">
        <v>2</v>
      </c>
      <c r="H6632" s="57"/>
    </row>
    <row r="6633" spans="1:8">
      <c r="A6633" s="57"/>
      <c r="B6633" s="57"/>
      <c r="C6633" s="176">
        <v>41981.878499999999</v>
      </c>
      <c r="D6633" s="3" t="s">
        <v>446</v>
      </c>
      <c r="E6633" s="3" t="s">
        <v>10</v>
      </c>
      <c r="F6633" s="3" t="str">
        <f t="shared" si="103"/>
        <v>Wholesale</v>
      </c>
      <c r="G6633" s="3">
        <v>57</v>
      </c>
      <c r="H6633" s="57"/>
    </row>
    <row r="6634" spans="1:8">
      <c r="A6634" s="57"/>
      <c r="B6634" s="57"/>
      <c r="C6634" s="176">
        <v>42307.147900000004</v>
      </c>
      <c r="D6634" s="3" t="s">
        <v>449</v>
      </c>
      <c r="E6634" s="3" t="s">
        <v>114</v>
      </c>
      <c r="F6634" s="3" t="str">
        <f t="shared" si="103"/>
        <v>Retail</v>
      </c>
      <c r="G6634" s="3">
        <v>2</v>
      </c>
      <c r="H6634" s="57"/>
    </row>
    <row r="6635" spans="1:8">
      <c r="A6635" s="57"/>
      <c r="B6635" s="57"/>
      <c r="C6635" s="176">
        <v>42150.159699999997</v>
      </c>
      <c r="D6635" s="3" t="s">
        <v>445</v>
      </c>
      <c r="E6635" s="3" t="s">
        <v>114</v>
      </c>
      <c r="F6635" s="3" t="str">
        <f t="shared" si="103"/>
        <v>Wholesale</v>
      </c>
      <c r="G6635" s="3">
        <v>140</v>
      </c>
      <c r="H6635" s="57"/>
    </row>
    <row r="6636" spans="1:8">
      <c r="A6636" s="57"/>
      <c r="B6636" s="57"/>
      <c r="C6636" s="176">
        <v>42196.524299999997</v>
      </c>
      <c r="D6636" s="3" t="s">
        <v>445</v>
      </c>
      <c r="E6636" s="3" t="s">
        <v>114</v>
      </c>
      <c r="F6636" s="3" t="str">
        <f t="shared" si="103"/>
        <v>Wholesale</v>
      </c>
      <c r="G6636" s="3">
        <v>60</v>
      </c>
      <c r="H6636" s="57"/>
    </row>
    <row r="6637" spans="1:8">
      <c r="A6637" s="57"/>
      <c r="B6637" s="57"/>
      <c r="C6637" s="176">
        <v>42347.769399999997</v>
      </c>
      <c r="D6637" s="3" t="s">
        <v>446</v>
      </c>
      <c r="E6637" s="3" t="s">
        <v>7</v>
      </c>
      <c r="F6637" s="3" t="str">
        <f t="shared" si="103"/>
        <v>Wholesale</v>
      </c>
      <c r="G6637" s="3">
        <v>52</v>
      </c>
      <c r="H6637" s="57"/>
    </row>
    <row r="6638" spans="1:8">
      <c r="A6638" s="57"/>
      <c r="B6638" s="57"/>
      <c r="C6638" s="176">
        <v>41980.504200000003</v>
      </c>
      <c r="D6638" s="3" t="s">
        <v>445</v>
      </c>
      <c r="E6638" s="3" t="s">
        <v>10</v>
      </c>
      <c r="F6638" s="3" t="str">
        <f t="shared" si="103"/>
        <v>Retail</v>
      </c>
      <c r="G6638" s="3">
        <v>1</v>
      </c>
      <c r="H6638" s="57"/>
    </row>
    <row r="6639" spans="1:8">
      <c r="A6639" s="57"/>
      <c r="B6639" s="57"/>
      <c r="C6639" s="176">
        <v>42283.052799999998</v>
      </c>
      <c r="D6639" s="3" t="s">
        <v>447</v>
      </c>
      <c r="E6639" s="3" t="s">
        <v>452</v>
      </c>
      <c r="F6639" s="3" t="str">
        <f t="shared" si="103"/>
        <v>Wholesale</v>
      </c>
      <c r="G6639" s="3">
        <v>28</v>
      </c>
      <c r="H6639" s="57"/>
    </row>
    <row r="6640" spans="1:8">
      <c r="A6640" s="57"/>
      <c r="B6640" s="57"/>
      <c r="C6640" s="176">
        <v>42119.5069</v>
      </c>
      <c r="D6640" s="3" t="s">
        <v>447</v>
      </c>
      <c r="E6640" s="3" t="s">
        <v>112</v>
      </c>
      <c r="F6640" s="3" t="str">
        <f t="shared" si="103"/>
        <v>Retail</v>
      </c>
      <c r="G6640" s="3">
        <v>1</v>
      </c>
      <c r="H6640" s="57"/>
    </row>
    <row r="6641" spans="1:8">
      <c r="A6641" s="57"/>
      <c r="B6641" s="57"/>
      <c r="C6641" s="176">
        <v>41981.484700000001</v>
      </c>
      <c r="D6641" s="3" t="s">
        <v>446</v>
      </c>
      <c r="E6641" s="3" t="s">
        <v>6</v>
      </c>
      <c r="F6641" s="3" t="str">
        <f t="shared" si="103"/>
        <v>Retail</v>
      </c>
      <c r="G6641" s="3">
        <v>3</v>
      </c>
      <c r="H6641" s="57"/>
    </row>
    <row r="6642" spans="1:8">
      <c r="A6642" s="57"/>
      <c r="B6642" s="57"/>
      <c r="C6642" s="176">
        <v>42355.131300000001</v>
      </c>
      <c r="D6642" s="3" t="s">
        <v>446</v>
      </c>
      <c r="E6642" s="3" t="s">
        <v>453</v>
      </c>
      <c r="F6642" s="3" t="str">
        <f t="shared" si="103"/>
        <v>Wholesale</v>
      </c>
      <c r="G6642" s="3">
        <v>77</v>
      </c>
      <c r="H6642" s="57"/>
    </row>
    <row r="6643" spans="1:8">
      <c r="A6643" s="57"/>
      <c r="B6643" s="57"/>
      <c r="C6643" s="176">
        <v>42355.747900000002</v>
      </c>
      <c r="D6643" s="3" t="s">
        <v>445</v>
      </c>
      <c r="E6643" s="3" t="s">
        <v>453</v>
      </c>
      <c r="F6643" s="3" t="str">
        <f t="shared" si="103"/>
        <v>Retail</v>
      </c>
      <c r="G6643" s="3">
        <v>8</v>
      </c>
      <c r="H6643" s="57"/>
    </row>
    <row r="6644" spans="1:8">
      <c r="A6644" s="57"/>
      <c r="B6644" s="57"/>
      <c r="C6644" s="176">
        <v>42253.097199999997</v>
      </c>
      <c r="D6644" s="3" t="s">
        <v>447</v>
      </c>
      <c r="E6644" s="3" t="s">
        <v>461</v>
      </c>
      <c r="F6644" s="3" t="str">
        <f t="shared" si="103"/>
        <v>Wholesale</v>
      </c>
      <c r="G6644" s="3">
        <v>121</v>
      </c>
      <c r="H6644" s="57"/>
    </row>
    <row r="6645" spans="1:8">
      <c r="A6645" s="57"/>
      <c r="B6645" s="57"/>
      <c r="C6645" s="176">
        <v>42309.472900000001</v>
      </c>
      <c r="D6645" s="3" t="s">
        <v>447</v>
      </c>
      <c r="E6645" s="3" t="s">
        <v>453</v>
      </c>
      <c r="F6645" s="3" t="str">
        <f t="shared" si="103"/>
        <v>Wholesale</v>
      </c>
      <c r="G6645" s="3">
        <v>27</v>
      </c>
      <c r="H6645" s="57"/>
    </row>
    <row r="6646" spans="1:8">
      <c r="A6646" s="57"/>
      <c r="B6646" s="57"/>
      <c r="C6646" s="176">
        <v>42350.166700000002</v>
      </c>
      <c r="D6646" s="3" t="s">
        <v>446</v>
      </c>
      <c r="E6646" s="3" t="s">
        <v>114</v>
      </c>
      <c r="F6646" s="3" t="str">
        <f t="shared" si="103"/>
        <v>Wholesale</v>
      </c>
      <c r="G6646" s="3">
        <v>51</v>
      </c>
      <c r="H6646" s="57"/>
    </row>
    <row r="6647" spans="1:8">
      <c r="A6647" s="57"/>
      <c r="B6647" s="57"/>
      <c r="C6647" s="176">
        <v>42343.149299999997</v>
      </c>
      <c r="D6647" s="3" t="s">
        <v>446</v>
      </c>
      <c r="E6647" s="3" t="s">
        <v>453</v>
      </c>
      <c r="F6647" s="3" t="str">
        <f t="shared" si="103"/>
        <v>Wholesale</v>
      </c>
      <c r="G6647" s="3">
        <v>71</v>
      </c>
      <c r="H6647" s="57"/>
    </row>
    <row r="6648" spans="1:8">
      <c r="A6648" s="57"/>
      <c r="B6648" s="57"/>
      <c r="C6648" s="176">
        <v>42259.361100000002</v>
      </c>
      <c r="D6648" s="3" t="s">
        <v>445</v>
      </c>
      <c r="E6648" s="3" t="s">
        <v>110</v>
      </c>
      <c r="F6648" s="3" t="str">
        <f t="shared" si="103"/>
        <v>Retail</v>
      </c>
      <c r="G6648" s="3">
        <v>7</v>
      </c>
      <c r="H6648" s="57"/>
    </row>
    <row r="6649" spans="1:8">
      <c r="A6649" s="57"/>
      <c r="B6649" s="57"/>
      <c r="C6649" s="176">
        <v>42210.519399999997</v>
      </c>
      <c r="D6649" s="3" t="s">
        <v>445</v>
      </c>
      <c r="E6649" s="3" t="s">
        <v>453</v>
      </c>
      <c r="F6649" s="3" t="str">
        <f t="shared" si="103"/>
        <v>Wholesale</v>
      </c>
      <c r="G6649" s="3">
        <v>28</v>
      </c>
      <c r="H6649" s="57"/>
    </row>
    <row r="6650" spans="1:8">
      <c r="A6650" s="57"/>
      <c r="B6650" s="57"/>
      <c r="C6650" s="176">
        <v>42093.770799999998</v>
      </c>
      <c r="D6650" s="3" t="s">
        <v>446</v>
      </c>
      <c r="E6650" s="3" t="s">
        <v>453</v>
      </c>
      <c r="F6650" s="3" t="str">
        <f t="shared" si="103"/>
        <v>Wholesale</v>
      </c>
      <c r="G6650" s="3">
        <v>35</v>
      </c>
      <c r="H6650" s="57"/>
    </row>
    <row r="6651" spans="1:8">
      <c r="A6651" s="57"/>
      <c r="B6651" s="57"/>
      <c r="C6651" s="176">
        <v>41983.507599999997</v>
      </c>
      <c r="D6651" s="3" t="s">
        <v>449</v>
      </c>
      <c r="E6651" s="3" t="s">
        <v>9</v>
      </c>
      <c r="F6651" s="3" t="str">
        <f t="shared" si="103"/>
        <v>Wholesale</v>
      </c>
      <c r="G6651" s="3">
        <v>63</v>
      </c>
      <c r="H6651" s="57"/>
    </row>
    <row r="6652" spans="1:8">
      <c r="A6652" s="57"/>
      <c r="B6652" s="57"/>
      <c r="C6652" s="176">
        <v>41982.536099999998</v>
      </c>
      <c r="D6652" s="3" t="s">
        <v>445</v>
      </c>
      <c r="E6652" s="3" t="s">
        <v>455</v>
      </c>
      <c r="F6652" s="3" t="str">
        <f t="shared" si="103"/>
        <v>Retail</v>
      </c>
      <c r="G6652" s="3">
        <v>2</v>
      </c>
      <c r="H6652" s="57"/>
    </row>
    <row r="6653" spans="1:8">
      <c r="A6653" s="57"/>
      <c r="B6653" s="57"/>
      <c r="C6653" s="176">
        <v>42072.877800000002</v>
      </c>
      <c r="D6653" s="3" t="s">
        <v>445</v>
      </c>
      <c r="E6653" s="3" t="s">
        <v>452</v>
      </c>
      <c r="F6653" s="3" t="str">
        <f t="shared" si="103"/>
        <v>Retail</v>
      </c>
      <c r="G6653" s="3">
        <v>1</v>
      </c>
      <c r="H6653" s="57"/>
    </row>
    <row r="6654" spans="1:8">
      <c r="A6654" s="57"/>
      <c r="B6654" s="57"/>
      <c r="C6654" s="176">
        <v>42315.065999999999</v>
      </c>
      <c r="D6654" s="3" t="s">
        <v>445</v>
      </c>
      <c r="E6654" s="3" t="s">
        <v>453</v>
      </c>
      <c r="F6654" s="3" t="str">
        <f t="shared" si="103"/>
        <v>Retail</v>
      </c>
      <c r="G6654" s="3">
        <v>7</v>
      </c>
      <c r="H6654" s="57"/>
    </row>
    <row r="6655" spans="1:8">
      <c r="A6655" s="57"/>
      <c r="B6655" s="57"/>
      <c r="C6655" s="176">
        <v>41982.152099999999</v>
      </c>
      <c r="D6655" s="3" t="s">
        <v>445</v>
      </c>
      <c r="E6655" s="3" t="s">
        <v>10</v>
      </c>
      <c r="F6655" s="3" t="str">
        <f t="shared" si="103"/>
        <v>Retail</v>
      </c>
      <c r="G6655" s="3">
        <v>5</v>
      </c>
      <c r="H6655" s="57"/>
    </row>
    <row r="6656" spans="1:8">
      <c r="A6656" s="57"/>
      <c r="B6656" s="57"/>
      <c r="C6656" s="176">
        <v>42203.127099999998</v>
      </c>
      <c r="D6656" s="3" t="s">
        <v>447</v>
      </c>
      <c r="E6656" s="3" t="s">
        <v>6</v>
      </c>
      <c r="F6656" s="3" t="str">
        <f t="shared" si="103"/>
        <v>Wholesale</v>
      </c>
      <c r="G6656" s="3">
        <v>28</v>
      </c>
      <c r="H6656" s="57"/>
    </row>
    <row r="6657" spans="1:8">
      <c r="A6657" s="57"/>
      <c r="B6657" s="57"/>
      <c r="C6657" s="176">
        <v>42307.472199999997</v>
      </c>
      <c r="D6657" s="3" t="s">
        <v>447</v>
      </c>
      <c r="E6657" s="3" t="s">
        <v>456</v>
      </c>
      <c r="F6657" s="3" t="str">
        <f t="shared" si="103"/>
        <v>Wholesale</v>
      </c>
      <c r="G6657" s="3">
        <v>42</v>
      </c>
      <c r="H6657" s="57"/>
    </row>
    <row r="6658" spans="1:8">
      <c r="A6658" s="57"/>
      <c r="B6658" s="57"/>
      <c r="C6658" s="176">
        <v>41983.6993</v>
      </c>
      <c r="D6658" s="3" t="s">
        <v>446</v>
      </c>
      <c r="E6658" s="3" t="s">
        <v>454</v>
      </c>
      <c r="F6658" s="3" t="str">
        <f t="shared" si="103"/>
        <v>Retail</v>
      </c>
      <c r="G6658" s="3">
        <v>1</v>
      </c>
      <c r="H6658" s="57"/>
    </row>
    <row r="6659" spans="1:8">
      <c r="A6659" s="57"/>
      <c r="B6659" s="57"/>
      <c r="C6659" s="176">
        <v>42251.1299</v>
      </c>
      <c r="D6659" s="3" t="s">
        <v>447</v>
      </c>
      <c r="E6659" s="3" t="s">
        <v>10</v>
      </c>
      <c r="F6659" s="3" t="str">
        <f t="shared" si="103"/>
        <v>Retail</v>
      </c>
      <c r="G6659" s="3">
        <v>1</v>
      </c>
      <c r="H6659" s="57"/>
    </row>
    <row r="6660" spans="1:8">
      <c r="A6660" s="57"/>
      <c r="B6660" s="57"/>
      <c r="C6660" s="176">
        <v>42348.7264</v>
      </c>
      <c r="D6660" s="3" t="s">
        <v>447</v>
      </c>
      <c r="E6660" s="3" t="s">
        <v>460</v>
      </c>
      <c r="F6660" s="3" t="str">
        <f t="shared" si="103"/>
        <v>Wholesale</v>
      </c>
      <c r="G6660" s="3">
        <v>72</v>
      </c>
      <c r="H6660" s="57"/>
    </row>
    <row r="6661" spans="1:8">
      <c r="A6661" s="57"/>
      <c r="B6661" s="57"/>
      <c r="C6661" s="176">
        <v>42066.735399999998</v>
      </c>
      <c r="D6661" s="3" t="s">
        <v>445</v>
      </c>
      <c r="E6661" s="3" t="s">
        <v>10</v>
      </c>
      <c r="F6661" s="3" t="str">
        <f t="shared" si="103"/>
        <v>Wholesale</v>
      </c>
      <c r="G6661" s="3">
        <v>117</v>
      </c>
      <c r="H6661" s="57"/>
    </row>
    <row r="6662" spans="1:8">
      <c r="A6662" s="57"/>
      <c r="B6662" s="57"/>
      <c r="C6662" s="176">
        <v>42351.734700000001</v>
      </c>
      <c r="D6662" s="3" t="s">
        <v>445</v>
      </c>
      <c r="E6662" s="3" t="s">
        <v>112</v>
      </c>
      <c r="F6662" s="3" t="str">
        <f t="shared" si="103"/>
        <v>Retail</v>
      </c>
      <c r="G6662" s="3">
        <v>9</v>
      </c>
      <c r="H6662" s="57"/>
    </row>
    <row r="6663" spans="1:8">
      <c r="A6663" s="57"/>
      <c r="B6663" s="57"/>
      <c r="C6663" s="176">
        <v>42117.536099999998</v>
      </c>
      <c r="D6663" s="3" t="s">
        <v>445</v>
      </c>
      <c r="E6663" s="3" t="s">
        <v>6</v>
      </c>
      <c r="F6663" s="3" t="str">
        <f t="shared" si="103"/>
        <v>Wholesale</v>
      </c>
      <c r="G6663" s="3">
        <v>65</v>
      </c>
      <c r="H6663" s="57"/>
    </row>
    <row r="6664" spans="1:8">
      <c r="A6664" s="57"/>
      <c r="B6664" s="57"/>
      <c r="C6664" s="176">
        <v>42197.119400000003</v>
      </c>
      <c r="D6664" s="3" t="s">
        <v>447</v>
      </c>
      <c r="E6664" s="3" t="s">
        <v>9</v>
      </c>
      <c r="F6664" s="3" t="str">
        <f t="shared" si="103"/>
        <v>Retail</v>
      </c>
      <c r="G6664" s="3">
        <v>1</v>
      </c>
      <c r="H6664" s="57"/>
    </row>
    <row r="6665" spans="1:8">
      <c r="A6665" s="57"/>
      <c r="B6665" s="57"/>
      <c r="C6665" s="176">
        <v>42176.4931</v>
      </c>
      <c r="D6665" s="3" t="s">
        <v>447</v>
      </c>
      <c r="E6665" s="3" t="s">
        <v>7</v>
      </c>
      <c r="F6665" s="3" t="str">
        <f t="shared" si="103"/>
        <v>Wholesale</v>
      </c>
      <c r="G6665" s="3">
        <v>26</v>
      </c>
      <c r="H6665" s="57"/>
    </row>
    <row r="6666" spans="1:8">
      <c r="A6666" s="57"/>
      <c r="B6666" s="57"/>
      <c r="C6666" s="176">
        <v>42185.8</v>
      </c>
      <c r="D6666" s="3" t="s">
        <v>445</v>
      </c>
      <c r="E6666" s="3" t="s">
        <v>8</v>
      </c>
      <c r="F6666" s="3" t="str">
        <f t="shared" ref="F6666:F6729" si="104">IF(G6666&lt;10,"Retail","Wholesale")</f>
        <v>Retail</v>
      </c>
      <c r="G6666" s="3">
        <v>2</v>
      </c>
      <c r="H6666" s="57"/>
    </row>
    <row r="6667" spans="1:8">
      <c r="A6667" s="57"/>
      <c r="B6667" s="57"/>
      <c r="C6667" s="176">
        <v>42260.685400000002</v>
      </c>
      <c r="D6667" s="3" t="s">
        <v>445</v>
      </c>
      <c r="E6667" s="3" t="s">
        <v>312</v>
      </c>
      <c r="F6667" s="3" t="str">
        <f t="shared" si="104"/>
        <v>Wholesale</v>
      </c>
      <c r="G6667" s="3">
        <v>108</v>
      </c>
      <c r="H6667" s="57"/>
    </row>
    <row r="6668" spans="1:8">
      <c r="A6668" s="57"/>
      <c r="B6668" s="57"/>
      <c r="C6668" s="176">
        <v>42257.519399999997</v>
      </c>
      <c r="D6668" s="3" t="s">
        <v>445</v>
      </c>
      <c r="E6668" s="3" t="s">
        <v>460</v>
      </c>
      <c r="F6668" s="3" t="str">
        <f t="shared" si="104"/>
        <v>Wholesale</v>
      </c>
      <c r="G6668" s="3">
        <v>66</v>
      </c>
      <c r="H6668" s="57"/>
    </row>
    <row r="6669" spans="1:8">
      <c r="A6669" s="57"/>
      <c r="B6669" s="57"/>
      <c r="C6669" s="176">
        <v>42327.661099999998</v>
      </c>
      <c r="D6669" s="3" t="s">
        <v>447</v>
      </c>
      <c r="E6669" s="3" t="s">
        <v>458</v>
      </c>
      <c r="F6669" s="3" t="str">
        <f t="shared" si="104"/>
        <v>Retail</v>
      </c>
      <c r="G6669" s="3">
        <v>2</v>
      </c>
      <c r="H6669" s="57"/>
    </row>
    <row r="6670" spans="1:8">
      <c r="A6670" s="57"/>
      <c r="B6670" s="57"/>
      <c r="C6670" s="176">
        <v>42353.565999999999</v>
      </c>
      <c r="D6670" s="3" t="s">
        <v>445</v>
      </c>
      <c r="E6670" s="3" t="s">
        <v>9</v>
      </c>
      <c r="F6670" s="3" t="str">
        <f t="shared" si="104"/>
        <v>Wholesale</v>
      </c>
      <c r="G6670" s="3">
        <v>144</v>
      </c>
      <c r="H6670" s="57"/>
    </row>
    <row r="6671" spans="1:8">
      <c r="A6671" s="57"/>
      <c r="B6671" s="57"/>
      <c r="C6671" s="176">
        <v>41983.556299999997</v>
      </c>
      <c r="D6671" s="3" t="s">
        <v>445</v>
      </c>
      <c r="E6671" s="3" t="s">
        <v>453</v>
      </c>
      <c r="F6671" s="3" t="str">
        <f t="shared" si="104"/>
        <v>Retail</v>
      </c>
      <c r="G6671" s="3">
        <v>1</v>
      </c>
      <c r="H6671" s="57"/>
    </row>
    <row r="6672" spans="1:8">
      <c r="A6672" s="57"/>
      <c r="B6672" s="57"/>
      <c r="C6672" s="176">
        <v>41980.627099999998</v>
      </c>
      <c r="D6672" s="3" t="s">
        <v>446</v>
      </c>
      <c r="E6672" s="3" t="s">
        <v>112</v>
      </c>
      <c r="F6672" s="3" t="str">
        <f t="shared" si="104"/>
        <v>Wholesale</v>
      </c>
      <c r="G6672" s="3">
        <v>28</v>
      </c>
      <c r="H6672" s="57"/>
    </row>
    <row r="6673" spans="1:8">
      <c r="A6673" s="57"/>
      <c r="B6673" s="57"/>
      <c r="C6673" s="176">
        <v>42161.736799999999</v>
      </c>
      <c r="D6673" s="3" t="s">
        <v>447</v>
      </c>
      <c r="E6673" s="3" t="s">
        <v>10</v>
      </c>
      <c r="F6673" s="3" t="str">
        <f t="shared" si="104"/>
        <v>Wholesale</v>
      </c>
      <c r="G6673" s="3">
        <v>56</v>
      </c>
      <c r="H6673" s="57"/>
    </row>
    <row r="6674" spans="1:8">
      <c r="A6674" s="57"/>
      <c r="B6674" s="57"/>
      <c r="C6674" s="176">
        <v>42198.154199999997</v>
      </c>
      <c r="D6674" s="3" t="s">
        <v>446</v>
      </c>
      <c r="E6674" s="3" t="s">
        <v>10</v>
      </c>
      <c r="F6674" s="3" t="str">
        <f t="shared" si="104"/>
        <v>Retail</v>
      </c>
      <c r="G6674" s="3">
        <v>3</v>
      </c>
      <c r="H6674" s="57"/>
    </row>
    <row r="6675" spans="1:8">
      <c r="A6675" s="57"/>
      <c r="B6675" s="57"/>
      <c r="C6675" s="176">
        <v>41983.125699999997</v>
      </c>
      <c r="D6675" s="3" t="s">
        <v>447</v>
      </c>
      <c r="E6675" s="3" t="s">
        <v>448</v>
      </c>
      <c r="F6675" s="3" t="str">
        <f t="shared" si="104"/>
        <v>Retail</v>
      </c>
      <c r="G6675" s="3">
        <v>2</v>
      </c>
      <c r="H6675" s="57"/>
    </row>
    <row r="6676" spans="1:8">
      <c r="A6676" s="57"/>
      <c r="B6676" s="57"/>
      <c r="C6676" s="176">
        <v>42179.193099999997</v>
      </c>
      <c r="D6676" s="3" t="s">
        <v>445</v>
      </c>
      <c r="E6676" s="3" t="s">
        <v>10</v>
      </c>
      <c r="F6676" s="3" t="str">
        <f t="shared" si="104"/>
        <v>Wholesale</v>
      </c>
      <c r="G6676" s="3">
        <v>65</v>
      </c>
      <c r="H6676" s="57"/>
    </row>
    <row r="6677" spans="1:8">
      <c r="A6677" s="57"/>
      <c r="B6677" s="57"/>
      <c r="C6677" s="176">
        <v>42237.508300000001</v>
      </c>
      <c r="D6677" s="3" t="s">
        <v>445</v>
      </c>
      <c r="E6677" s="3" t="s">
        <v>453</v>
      </c>
      <c r="F6677" s="3" t="str">
        <f t="shared" si="104"/>
        <v>Wholesale</v>
      </c>
      <c r="G6677" s="3">
        <v>40</v>
      </c>
      <c r="H6677" s="57"/>
    </row>
    <row r="6678" spans="1:8">
      <c r="A6678" s="57"/>
      <c r="B6678" s="57"/>
      <c r="C6678" s="176">
        <v>42230.070099999997</v>
      </c>
      <c r="D6678" s="3" t="s">
        <v>445</v>
      </c>
      <c r="E6678" s="3" t="s">
        <v>456</v>
      </c>
      <c r="F6678" s="3" t="str">
        <f t="shared" si="104"/>
        <v>Wholesale</v>
      </c>
      <c r="G6678" s="3">
        <v>33</v>
      </c>
      <c r="H6678" s="57"/>
    </row>
    <row r="6679" spans="1:8">
      <c r="A6679" s="57"/>
      <c r="B6679" s="57"/>
      <c r="C6679" s="176">
        <v>41981.542399999998</v>
      </c>
      <c r="D6679" s="3" t="s">
        <v>445</v>
      </c>
      <c r="E6679" s="3" t="s">
        <v>458</v>
      </c>
      <c r="F6679" s="3" t="str">
        <f t="shared" si="104"/>
        <v>Retail</v>
      </c>
      <c r="G6679" s="3">
        <v>2</v>
      </c>
      <c r="H6679" s="57"/>
    </row>
    <row r="6680" spans="1:8">
      <c r="A6680" s="57"/>
      <c r="B6680" s="57"/>
      <c r="C6680" s="176">
        <v>42020.485399999998</v>
      </c>
      <c r="D6680" s="3" t="s">
        <v>446</v>
      </c>
      <c r="E6680" s="3" t="s">
        <v>312</v>
      </c>
      <c r="F6680" s="3" t="str">
        <f t="shared" si="104"/>
        <v>Wholesale</v>
      </c>
      <c r="G6680" s="3">
        <v>33</v>
      </c>
      <c r="H6680" s="57"/>
    </row>
    <row r="6681" spans="1:8">
      <c r="A6681" s="57"/>
      <c r="B6681" s="57"/>
      <c r="C6681" s="176">
        <v>42134.052799999998</v>
      </c>
      <c r="D6681" s="3" t="s">
        <v>447</v>
      </c>
      <c r="E6681" s="3" t="s">
        <v>7</v>
      </c>
      <c r="F6681" s="3" t="str">
        <f t="shared" si="104"/>
        <v>Wholesale</v>
      </c>
      <c r="G6681" s="3">
        <v>138</v>
      </c>
      <c r="H6681" s="57"/>
    </row>
    <row r="6682" spans="1:8">
      <c r="A6682" s="57"/>
      <c r="B6682" s="57"/>
      <c r="C6682" s="176">
        <v>42263.478499999997</v>
      </c>
      <c r="D6682" s="3" t="s">
        <v>445</v>
      </c>
      <c r="E6682" s="3" t="s">
        <v>6</v>
      </c>
      <c r="F6682" s="3" t="str">
        <f t="shared" si="104"/>
        <v>Wholesale</v>
      </c>
      <c r="G6682" s="3">
        <v>40</v>
      </c>
      <c r="H6682" s="57"/>
    </row>
    <row r="6683" spans="1:8">
      <c r="A6683" s="57"/>
      <c r="B6683" s="57"/>
      <c r="C6683" s="176">
        <v>41984.506300000001</v>
      </c>
      <c r="D6683" s="3" t="s">
        <v>446</v>
      </c>
      <c r="E6683" s="3" t="s">
        <v>6</v>
      </c>
      <c r="F6683" s="3" t="str">
        <f t="shared" si="104"/>
        <v>Retail</v>
      </c>
      <c r="G6683" s="3">
        <v>4</v>
      </c>
      <c r="H6683" s="57"/>
    </row>
    <row r="6684" spans="1:8">
      <c r="A6684" s="57"/>
      <c r="B6684" s="57"/>
      <c r="C6684" s="176">
        <v>42193.167399999998</v>
      </c>
      <c r="D6684" s="3" t="s">
        <v>445</v>
      </c>
      <c r="E6684" s="3" t="s">
        <v>10</v>
      </c>
      <c r="F6684" s="3" t="str">
        <f t="shared" si="104"/>
        <v>Retail</v>
      </c>
      <c r="G6684" s="3">
        <v>4</v>
      </c>
      <c r="H6684" s="57"/>
    </row>
    <row r="6685" spans="1:8">
      <c r="A6685" s="57"/>
      <c r="B6685" s="57"/>
      <c r="C6685" s="176">
        <v>42314.622900000002</v>
      </c>
      <c r="D6685" s="3" t="s">
        <v>446</v>
      </c>
      <c r="E6685" s="3" t="s">
        <v>453</v>
      </c>
      <c r="F6685" s="3" t="str">
        <f t="shared" si="104"/>
        <v>Retail</v>
      </c>
      <c r="G6685" s="3">
        <v>1</v>
      </c>
      <c r="H6685" s="57"/>
    </row>
    <row r="6686" spans="1:8">
      <c r="A6686" s="57"/>
      <c r="B6686" s="57"/>
      <c r="C6686" s="176">
        <v>42247.535400000001</v>
      </c>
      <c r="D6686" s="3" t="s">
        <v>445</v>
      </c>
      <c r="E6686" s="3" t="s">
        <v>453</v>
      </c>
      <c r="F6686" s="3" t="str">
        <f t="shared" si="104"/>
        <v>Wholesale</v>
      </c>
      <c r="G6686" s="3">
        <v>37</v>
      </c>
      <c r="H6686" s="57"/>
    </row>
    <row r="6687" spans="1:8">
      <c r="A6687" s="57"/>
      <c r="B6687" s="57"/>
      <c r="C6687" s="176">
        <v>42166.531900000002</v>
      </c>
      <c r="D6687" s="3" t="s">
        <v>447</v>
      </c>
      <c r="E6687" s="3" t="s">
        <v>453</v>
      </c>
      <c r="F6687" s="3" t="str">
        <f t="shared" si="104"/>
        <v>Retail</v>
      </c>
      <c r="G6687" s="3">
        <v>4</v>
      </c>
      <c r="H6687" s="57"/>
    </row>
    <row r="6688" spans="1:8">
      <c r="A6688" s="57"/>
      <c r="B6688" s="57"/>
      <c r="C6688" s="176">
        <v>42267.272199999999</v>
      </c>
      <c r="D6688" s="3" t="s">
        <v>447</v>
      </c>
      <c r="E6688" s="3" t="s">
        <v>114</v>
      </c>
      <c r="F6688" s="3" t="str">
        <f t="shared" si="104"/>
        <v>Wholesale</v>
      </c>
      <c r="G6688" s="3">
        <v>117</v>
      </c>
      <c r="H6688" s="57"/>
    </row>
    <row r="6689" spans="1:8">
      <c r="A6689" s="57"/>
      <c r="B6689" s="57"/>
      <c r="C6689" s="176">
        <v>42343.509700000002</v>
      </c>
      <c r="D6689" s="3" t="s">
        <v>445</v>
      </c>
      <c r="E6689" s="3" t="s">
        <v>453</v>
      </c>
      <c r="F6689" s="3" t="str">
        <f t="shared" si="104"/>
        <v>Wholesale</v>
      </c>
      <c r="G6689" s="3">
        <v>55</v>
      </c>
      <c r="H6689" s="57"/>
    </row>
    <row r="6690" spans="1:8">
      <c r="A6690" s="57"/>
      <c r="B6690" s="57"/>
      <c r="C6690" s="176">
        <v>42280.122199999998</v>
      </c>
      <c r="D6690" s="3" t="s">
        <v>446</v>
      </c>
      <c r="E6690" s="3" t="s">
        <v>453</v>
      </c>
      <c r="F6690" s="3" t="str">
        <f t="shared" si="104"/>
        <v>Wholesale</v>
      </c>
      <c r="G6690" s="3">
        <v>119</v>
      </c>
      <c r="H6690" s="57"/>
    </row>
    <row r="6691" spans="1:8">
      <c r="A6691" s="57"/>
      <c r="B6691" s="57"/>
      <c r="C6691" s="176">
        <v>42172.147900000004</v>
      </c>
      <c r="D6691" s="3" t="s">
        <v>446</v>
      </c>
      <c r="E6691" s="3" t="s">
        <v>453</v>
      </c>
      <c r="F6691" s="3" t="str">
        <f t="shared" si="104"/>
        <v>Wholesale</v>
      </c>
      <c r="G6691" s="3">
        <v>14</v>
      </c>
      <c r="H6691" s="57"/>
    </row>
    <row r="6692" spans="1:8">
      <c r="A6692" s="57"/>
      <c r="B6692" s="57"/>
      <c r="C6692" s="176">
        <v>42092.3361</v>
      </c>
      <c r="D6692" s="3" t="s">
        <v>445</v>
      </c>
      <c r="E6692" s="3" t="s">
        <v>312</v>
      </c>
      <c r="F6692" s="3" t="str">
        <f t="shared" si="104"/>
        <v>Retail</v>
      </c>
      <c r="G6692" s="3">
        <v>1</v>
      </c>
      <c r="H6692" s="57"/>
    </row>
    <row r="6693" spans="1:8">
      <c r="A6693" s="57"/>
      <c r="B6693" s="57"/>
      <c r="C6693" s="176">
        <v>42342.116000000002</v>
      </c>
      <c r="D6693" s="3" t="s">
        <v>445</v>
      </c>
      <c r="E6693" s="3" t="s">
        <v>455</v>
      </c>
      <c r="F6693" s="3" t="str">
        <f t="shared" si="104"/>
        <v>Retail</v>
      </c>
      <c r="G6693" s="3">
        <v>5</v>
      </c>
      <c r="H6693" s="57"/>
    </row>
    <row r="6694" spans="1:8">
      <c r="A6694" s="57"/>
      <c r="B6694" s="57"/>
      <c r="C6694" s="176">
        <v>42335.831299999998</v>
      </c>
      <c r="D6694" s="3" t="s">
        <v>447</v>
      </c>
      <c r="E6694" s="3" t="s">
        <v>453</v>
      </c>
      <c r="F6694" s="3" t="str">
        <f t="shared" si="104"/>
        <v>Retail</v>
      </c>
      <c r="G6694" s="3">
        <v>8</v>
      </c>
      <c r="H6694" s="57"/>
    </row>
    <row r="6695" spans="1:8">
      <c r="A6695" s="57"/>
      <c r="B6695" s="57"/>
      <c r="C6695" s="176">
        <v>42237.4882</v>
      </c>
      <c r="D6695" s="3" t="s">
        <v>445</v>
      </c>
      <c r="E6695" s="3" t="s">
        <v>453</v>
      </c>
      <c r="F6695" s="3" t="str">
        <f t="shared" si="104"/>
        <v>Wholesale</v>
      </c>
      <c r="G6695" s="3">
        <v>71</v>
      </c>
      <c r="H6695" s="57"/>
    </row>
    <row r="6696" spans="1:8">
      <c r="A6696" s="57"/>
      <c r="B6696" s="57"/>
      <c r="C6696" s="176">
        <v>41982.718800000002</v>
      </c>
      <c r="D6696" s="3" t="s">
        <v>446</v>
      </c>
      <c r="E6696" s="3" t="s">
        <v>6</v>
      </c>
      <c r="F6696" s="3" t="str">
        <f t="shared" si="104"/>
        <v>Retail</v>
      </c>
      <c r="G6696" s="3">
        <v>2</v>
      </c>
      <c r="H6696" s="57"/>
    </row>
    <row r="6697" spans="1:8">
      <c r="A6697" s="57"/>
      <c r="B6697" s="57"/>
      <c r="C6697" s="176">
        <v>41983.474300000002</v>
      </c>
      <c r="D6697" s="3" t="s">
        <v>445</v>
      </c>
      <c r="E6697" s="3" t="s">
        <v>10</v>
      </c>
      <c r="F6697" s="3" t="str">
        <f t="shared" si="104"/>
        <v>Retail</v>
      </c>
      <c r="G6697" s="3">
        <v>2</v>
      </c>
      <c r="H6697" s="57"/>
    </row>
    <row r="6698" spans="1:8">
      <c r="A6698" s="57"/>
      <c r="B6698" s="57"/>
      <c r="C6698" s="176">
        <v>42087.553500000002</v>
      </c>
      <c r="D6698" s="3" t="s">
        <v>446</v>
      </c>
      <c r="E6698" s="3" t="s">
        <v>7</v>
      </c>
      <c r="F6698" s="3" t="str">
        <f t="shared" si="104"/>
        <v>Retail</v>
      </c>
      <c r="G6698" s="3">
        <v>5</v>
      </c>
      <c r="H6698" s="57"/>
    </row>
    <row r="6699" spans="1:8">
      <c r="A6699" s="57"/>
      <c r="B6699" s="57"/>
      <c r="C6699" s="176">
        <v>42222.746500000001</v>
      </c>
      <c r="D6699" s="3" t="s">
        <v>445</v>
      </c>
      <c r="E6699" s="3" t="s">
        <v>457</v>
      </c>
      <c r="F6699" s="3" t="str">
        <f t="shared" si="104"/>
        <v>Retail</v>
      </c>
      <c r="G6699" s="3">
        <v>1</v>
      </c>
      <c r="H6699" s="57"/>
    </row>
    <row r="6700" spans="1:8">
      <c r="A6700" s="57"/>
      <c r="B6700" s="57"/>
      <c r="C6700" s="176">
        <v>42207.751400000001</v>
      </c>
      <c r="D6700" s="3" t="s">
        <v>445</v>
      </c>
      <c r="E6700" s="3" t="s">
        <v>461</v>
      </c>
      <c r="F6700" s="3" t="str">
        <f t="shared" si="104"/>
        <v>Retail</v>
      </c>
      <c r="G6700" s="3">
        <v>2</v>
      </c>
      <c r="H6700" s="57"/>
    </row>
    <row r="6701" spans="1:8">
      <c r="A6701" s="57"/>
      <c r="B6701" s="57"/>
      <c r="C6701" s="176">
        <v>42101.190999999999</v>
      </c>
      <c r="D6701" s="3" t="s">
        <v>446</v>
      </c>
      <c r="E6701" s="3" t="s">
        <v>10</v>
      </c>
      <c r="F6701" s="3" t="str">
        <f t="shared" si="104"/>
        <v>Retail</v>
      </c>
      <c r="G6701" s="3">
        <v>2</v>
      </c>
      <c r="H6701" s="57"/>
    </row>
    <row r="6702" spans="1:8">
      <c r="A6702" s="57"/>
      <c r="B6702" s="57"/>
      <c r="C6702" s="176">
        <v>41987.409</v>
      </c>
      <c r="D6702" s="3" t="s">
        <v>445</v>
      </c>
      <c r="E6702" s="3" t="s">
        <v>453</v>
      </c>
      <c r="F6702" s="3" t="str">
        <f t="shared" si="104"/>
        <v>Wholesale</v>
      </c>
      <c r="G6702" s="3">
        <v>28</v>
      </c>
      <c r="H6702" s="57"/>
    </row>
    <row r="6703" spans="1:8">
      <c r="A6703" s="57"/>
      <c r="B6703" s="57"/>
      <c r="C6703" s="176">
        <v>42167.563900000001</v>
      </c>
      <c r="D6703" s="3" t="s">
        <v>447</v>
      </c>
      <c r="E6703" s="3" t="s">
        <v>6</v>
      </c>
      <c r="F6703" s="3" t="str">
        <f t="shared" si="104"/>
        <v>Wholesale</v>
      </c>
      <c r="G6703" s="3">
        <v>31</v>
      </c>
      <c r="H6703" s="57"/>
    </row>
    <row r="6704" spans="1:8">
      <c r="A6704" s="57"/>
      <c r="B6704" s="57"/>
      <c r="C6704" s="176">
        <v>42334.522900000004</v>
      </c>
      <c r="D6704" s="3" t="s">
        <v>446</v>
      </c>
      <c r="E6704" s="3" t="s">
        <v>451</v>
      </c>
      <c r="F6704" s="3" t="str">
        <f t="shared" si="104"/>
        <v>Wholesale</v>
      </c>
      <c r="G6704" s="3">
        <v>40</v>
      </c>
      <c r="H6704" s="57"/>
    </row>
    <row r="6705" spans="1:8">
      <c r="A6705" s="57"/>
      <c r="B6705" s="57"/>
      <c r="C6705" s="176">
        <v>42084.1708</v>
      </c>
      <c r="D6705" s="3" t="s">
        <v>445</v>
      </c>
      <c r="E6705" s="3" t="s">
        <v>10</v>
      </c>
      <c r="F6705" s="3" t="str">
        <f t="shared" si="104"/>
        <v>Retail</v>
      </c>
      <c r="G6705" s="3">
        <v>9</v>
      </c>
      <c r="H6705" s="57"/>
    </row>
    <row r="6706" spans="1:8">
      <c r="A6706" s="57"/>
      <c r="B6706" s="57"/>
      <c r="C6706" s="176">
        <v>41978.463199999998</v>
      </c>
      <c r="D6706" s="3" t="s">
        <v>449</v>
      </c>
      <c r="E6706" s="3" t="s">
        <v>461</v>
      </c>
      <c r="F6706" s="3" t="str">
        <f t="shared" si="104"/>
        <v>Retail</v>
      </c>
      <c r="G6706" s="3">
        <v>2</v>
      </c>
      <c r="H6706" s="57"/>
    </row>
    <row r="6707" spans="1:8">
      <c r="A6707" s="57"/>
      <c r="B6707" s="57"/>
      <c r="C6707" s="176">
        <v>42228.147900000004</v>
      </c>
      <c r="D6707" s="3" t="s">
        <v>445</v>
      </c>
      <c r="E6707" s="3" t="s">
        <v>455</v>
      </c>
      <c r="F6707" s="3" t="str">
        <f t="shared" si="104"/>
        <v>Retail</v>
      </c>
      <c r="G6707" s="3">
        <v>4</v>
      </c>
      <c r="H6707" s="57"/>
    </row>
    <row r="6708" spans="1:8">
      <c r="A6708" s="57"/>
      <c r="B6708" s="57"/>
      <c r="C6708" s="176">
        <v>41991.7451</v>
      </c>
      <c r="D6708" s="3" t="s">
        <v>446</v>
      </c>
      <c r="E6708" s="3" t="s">
        <v>453</v>
      </c>
      <c r="F6708" s="3" t="str">
        <f t="shared" si="104"/>
        <v>Wholesale</v>
      </c>
      <c r="G6708" s="3">
        <v>35</v>
      </c>
      <c r="H6708" s="57"/>
    </row>
    <row r="6709" spans="1:8">
      <c r="A6709" s="57"/>
      <c r="B6709" s="57"/>
      <c r="C6709" s="176">
        <v>41986.498599999999</v>
      </c>
      <c r="D6709" s="3" t="s">
        <v>447</v>
      </c>
      <c r="E6709" s="3" t="s">
        <v>456</v>
      </c>
      <c r="F6709" s="3" t="str">
        <f t="shared" si="104"/>
        <v>Wholesale</v>
      </c>
      <c r="G6709" s="3">
        <v>34</v>
      </c>
      <c r="H6709" s="57"/>
    </row>
    <row r="6710" spans="1:8">
      <c r="A6710" s="57"/>
      <c r="B6710" s="57"/>
      <c r="C6710" s="176">
        <v>41984.470800000003</v>
      </c>
      <c r="D6710" s="3" t="s">
        <v>445</v>
      </c>
      <c r="E6710" s="3" t="s">
        <v>453</v>
      </c>
      <c r="F6710" s="3" t="str">
        <f t="shared" si="104"/>
        <v>Retail</v>
      </c>
      <c r="G6710" s="3">
        <v>2</v>
      </c>
      <c r="H6710" s="57"/>
    </row>
    <row r="6711" spans="1:8">
      <c r="A6711" s="57"/>
      <c r="B6711" s="57"/>
      <c r="C6711" s="176">
        <v>42361.543100000003</v>
      </c>
      <c r="D6711" s="3" t="s">
        <v>445</v>
      </c>
      <c r="E6711" s="3" t="s">
        <v>453</v>
      </c>
      <c r="F6711" s="3" t="str">
        <f t="shared" si="104"/>
        <v>Wholesale</v>
      </c>
      <c r="G6711" s="3">
        <v>67</v>
      </c>
      <c r="H6711" s="57"/>
    </row>
    <row r="6712" spans="1:8">
      <c r="A6712" s="57"/>
      <c r="B6712" s="57"/>
      <c r="C6712" s="176">
        <v>42221.777800000003</v>
      </c>
      <c r="D6712" s="3" t="s">
        <v>445</v>
      </c>
      <c r="E6712" s="3" t="s">
        <v>461</v>
      </c>
      <c r="F6712" s="3" t="str">
        <f t="shared" si="104"/>
        <v>Retail</v>
      </c>
      <c r="G6712" s="3">
        <v>2</v>
      </c>
      <c r="H6712" s="57"/>
    </row>
    <row r="6713" spans="1:8">
      <c r="A6713" s="57"/>
      <c r="B6713" s="57"/>
      <c r="C6713" s="176">
        <v>41978.494400000003</v>
      </c>
      <c r="D6713" s="3" t="s">
        <v>447</v>
      </c>
      <c r="E6713" s="3" t="s">
        <v>453</v>
      </c>
      <c r="F6713" s="3" t="str">
        <f t="shared" si="104"/>
        <v>Retail</v>
      </c>
      <c r="G6713" s="3">
        <v>7</v>
      </c>
      <c r="H6713" s="57"/>
    </row>
    <row r="6714" spans="1:8">
      <c r="A6714" s="57"/>
      <c r="B6714" s="57"/>
      <c r="C6714" s="176">
        <v>42171.150699999998</v>
      </c>
      <c r="D6714" s="3" t="s">
        <v>449</v>
      </c>
      <c r="E6714" s="3" t="s">
        <v>453</v>
      </c>
      <c r="F6714" s="3" t="str">
        <f t="shared" si="104"/>
        <v>Retail</v>
      </c>
      <c r="G6714" s="3">
        <v>2</v>
      </c>
      <c r="H6714" s="57"/>
    </row>
    <row r="6715" spans="1:8">
      <c r="A6715" s="57"/>
      <c r="B6715" s="57"/>
      <c r="C6715" s="176">
        <v>41980.979899999998</v>
      </c>
      <c r="D6715" s="3" t="s">
        <v>447</v>
      </c>
      <c r="E6715" s="3" t="s">
        <v>114</v>
      </c>
      <c r="F6715" s="3" t="str">
        <f t="shared" si="104"/>
        <v>Retail</v>
      </c>
      <c r="G6715" s="3">
        <v>2</v>
      </c>
      <c r="H6715" s="57"/>
    </row>
    <row r="6716" spans="1:8">
      <c r="A6716" s="57"/>
      <c r="B6716" s="57"/>
      <c r="C6716" s="176">
        <v>42184.257599999997</v>
      </c>
      <c r="D6716" s="3" t="s">
        <v>446</v>
      </c>
      <c r="E6716" s="3" t="s">
        <v>6</v>
      </c>
      <c r="F6716" s="3" t="str">
        <f t="shared" si="104"/>
        <v>Retail</v>
      </c>
      <c r="G6716" s="3">
        <v>4</v>
      </c>
      <c r="H6716" s="57"/>
    </row>
    <row r="6717" spans="1:8">
      <c r="A6717" s="57"/>
      <c r="B6717" s="57"/>
      <c r="C6717" s="176">
        <v>42356.224300000002</v>
      </c>
      <c r="D6717" s="3" t="s">
        <v>446</v>
      </c>
      <c r="E6717" s="3" t="s">
        <v>6</v>
      </c>
      <c r="F6717" s="3" t="str">
        <f t="shared" si="104"/>
        <v>Retail</v>
      </c>
      <c r="G6717" s="3">
        <v>1</v>
      </c>
      <c r="H6717" s="57"/>
    </row>
    <row r="6718" spans="1:8">
      <c r="A6718" s="57"/>
      <c r="B6718" s="57"/>
      <c r="C6718" s="176">
        <v>42244.866000000002</v>
      </c>
      <c r="D6718" s="3" t="s">
        <v>445</v>
      </c>
      <c r="E6718" s="3" t="s">
        <v>452</v>
      </c>
      <c r="F6718" s="3" t="str">
        <f t="shared" si="104"/>
        <v>Wholesale</v>
      </c>
      <c r="G6718" s="3">
        <v>95</v>
      </c>
      <c r="H6718" s="57"/>
    </row>
    <row r="6719" spans="1:8">
      <c r="A6719" s="57"/>
      <c r="B6719" s="57"/>
      <c r="C6719" s="176">
        <v>42357.546499999997</v>
      </c>
      <c r="D6719" s="3" t="s">
        <v>445</v>
      </c>
      <c r="E6719" s="3" t="s">
        <v>10</v>
      </c>
      <c r="F6719" s="3" t="str">
        <f t="shared" si="104"/>
        <v>Wholesale</v>
      </c>
      <c r="G6719" s="3">
        <v>39</v>
      </c>
      <c r="H6719" s="57"/>
    </row>
    <row r="6720" spans="1:8">
      <c r="A6720" s="57"/>
      <c r="B6720" s="57"/>
      <c r="C6720" s="176">
        <v>42252.741699999999</v>
      </c>
      <c r="D6720" s="3" t="s">
        <v>446</v>
      </c>
      <c r="E6720" s="3" t="s">
        <v>9</v>
      </c>
      <c r="F6720" s="3" t="str">
        <f t="shared" si="104"/>
        <v>Wholesale</v>
      </c>
      <c r="G6720" s="3">
        <v>27</v>
      </c>
      <c r="H6720" s="57"/>
    </row>
    <row r="6721" spans="1:8">
      <c r="A6721" s="57"/>
      <c r="B6721" s="57"/>
      <c r="C6721" s="176">
        <v>42260.318099999997</v>
      </c>
      <c r="D6721" s="3" t="s">
        <v>445</v>
      </c>
      <c r="E6721" s="3" t="s">
        <v>457</v>
      </c>
      <c r="F6721" s="3" t="str">
        <f t="shared" si="104"/>
        <v>Retail</v>
      </c>
      <c r="G6721" s="3">
        <v>6</v>
      </c>
      <c r="H6721" s="57"/>
    </row>
    <row r="6722" spans="1:8">
      <c r="A6722" s="57"/>
      <c r="B6722" s="57"/>
      <c r="C6722" s="176">
        <v>42350.4833</v>
      </c>
      <c r="D6722" s="3" t="s">
        <v>445</v>
      </c>
      <c r="E6722" s="3" t="s">
        <v>6</v>
      </c>
      <c r="F6722" s="3" t="str">
        <f t="shared" si="104"/>
        <v>Retail</v>
      </c>
      <c r="G6722" s="3">
        <v>7</v>
      </c>
      <c r="H6722" s="57"/>
    </row>
    <row r="6723" spans="1:8">
      <c r="A6723" s="57"/>
      <c r="B6723" s="57"/>
      <c r="C6723" s="176">
        <v>42237.785400000001</v>
      </c>
      <c r="D6723" s="3" t="s">
        <v>445</v>
      </c>
      <c r="E6723" s="3" t="s">
        <v>114</v>
      </c>
      <c r="F6723" s="3" t="str">
        <f t="shared" si="104"/>
        <v>Retail</v>
      </c>
      <c r="G6723" s="3">
        <v>1</v>
      </c>
      <c r="H6723" s="57"/>
    </row>
    <row r="6724" spans="1:8">
      <c r="A6724" s="57"/>
      <c r="B6724" s="57"/>
      <c r="C6724" s="176">
        <v>42213.046499999997</v>
      </c>
      <c r="D6724" s="3" t="s">
        <v>445</v>
      </c>
      <c r="E6724" s="3" t="s">
        <v>8</v>
      </c>
      <c r="F6724" s="3" t="str">
        <f t="shared" si="104"/>
        <v>Retail</v>
      </c>
      <c r="G6724" s="3">
        <v>9</v>
      </c>
      <c r="H6724" s="57"/>
    </row>
    <row r="6725" spans="1:8">
      <c r="A6725" s="57"/>
      <c r="B6725" s="57"/>
      <c r="C6725" s="176">
        <v>41985.467400000001</v>
      </c>
      <c r="D6725" s="3" t="s">
        <v>445</v>
      </c>
      <c r="E6725" s="3" t="s">
        <v>453</v>
      </c>
      <c r="F6725" s="3" t="str">
        <f t="shared" si="104"/>
        <v>Wholesale</v>
      </c>
      <c r="G6725" s="3">
        <v>60</v>
      </c>
      <c r="H6725" s="57"/>
    </row>
    <row r="6726" spans="1:8">
      <c r="A6726" s="57"/>
      <c r="B6726" s="57"/>
      <c r="C6726" s="176">
        <v>42191.122199999998</v>
      </c>
      <c r="D6726" s="3" t="s">
        <v>445</v>
      </c>
      <c r="E6726" s="3" t="s">
        <v>312</v>
      </c>
      <c r="F6726" s="3" t="str">
        <f t="shared" si="104"/>
        <v>Wholesale</v>
      </c>
      <c r="G6726" s="3">
        <v>35</v>
      </c>
      <c r="H6726" s="57"/>
    </row>
    <row r="6727" spans="1:8">
      <c r="A6727" s="57"/>
      <c r="B6727" s="57"/>
      <c r="C6727" s="176">
        <v>41980.129200000003</v>
      </c>
      <c r="D6727" s="3" t="s">
        <v>446</v>
      </c>
      <c r="E6727" s="3" t="s">
        <v>453</v>
      </c>
      <c r="F6727" s="3" t="str">
        <f t="shared" si="104"/>
        <v>Retail</v>
      </c>
      <c r="G6727" s="3">
        <v>1</v>
      </c>
      <c r="H6727" s="57"/>
    </row>
    <row r="6728" spans="1:8">
      <c r="A6728" s="57"/>
      <c r="B6728" s="57"/>
      <c r="C6728" s="176">
        <v>42350.532599999999</v>
      </c>
      <c r="D6728" s="3" t="s">
        <v>445</v>
      </c>
      <c r="E6728" s="3" t="s">
        <v>459</v>
      </c>
      <c r="F6728" s="3" t="str">
        <f t="shared" si="104"/>
        <v>Retail</v>
      </c>
      <c r="G6728" s="3">
        <v>3</v>
      </c>
      <c r="H6728" s="57"/>
    </row>
    <row r="6729" spans="1:8">
      <c r="A6729" s="57"/>
      <c r="B6729" s="57"/>
      <c r="C6729" s="176">
        <v>41983.094400000002</v>
      </c>
      <c r="D6729" s="3" t="s">
        <v>449</v>
      </c>
      <c r="E6729" s="3" t="s">
        <v>312</v>
      </c>
      <c r="F6729" s="3" t="str">
        <f t="shared" si="104"/>
        <v>Retail</v>
      </c>
      <c r="G6729" s="3">
        <v>3</v>
      </c>
      <c r="H6729" s="57"/>
    </row>
    <row r="6730" spans="1:8">
      <c r="A6730" s="57"/>
      <c r="B6730" s="57"/>
      <c r="C6730" s="176">
        <v>42114.727099999996</v>
      </c>
      <c r="D6730" s="3" t="s">
        <v>446</v>
      </c>
      <c r="E6730" s="3" t="s">
        <v>453</v>
      </c>
      <c r="F6730" s="3" t="str">
        <f t="shared" ref="F6730:F6793" si="105">IF(G6730&lt;10,"Retail","Wholesale")</f>
        <v>Retail</v>
      </c>
      <c r="G6730" s="3">
        <v>3</v>
      </c>
      <c r="H6730" s="57"/>
    </row>
    <row r="6731" spans="1:8">
      <c r="A6731" s="57"/>
      <c r="B6731" s="57"/>
      <c r="C6731" s="176">
        <v>42353.517399999997</v>
      </c>
      <c r="D6731" s="3" t="s">
        <v>446</v>
      </c>
      <c r="E6731" s="3" t="s">
        <v>312</v>
      </c>
      <c r="F6731" s="3" t="str">
        <f t="shared" si="105"/>
        <v>Retail</v>
      </c>
      <c r="G6731" s="3">
        <v>1</v>
      </c>
      <c r="H6731" s="57"/>
    </row>
    <row r="6732" spans="1:8">
      <c r="A6732" s="57"/>
      <c r="B6732" s="57"/>
      <c r="C6732" s="176">
        <v>42356.531900000002</v>
      </c>
      <c r="D6732" s="3" t="s">
        <v>446</v>
      </c>
      <c r="E6732" s="3" t="s">
        <v>456</v>
      </c>
      <c r="F6732" s="3" t="str">
        <f t="shared" si="105"/>
        <v>Retail</v>
      </c>
      <c r="G6732" s="3">
        <v>4</v>
      </c>
      <c r="H6732" s="57"/>
    </row>
    <row r="6733" spans="1:8">
      <c r="A6733" s="57"/>
      <c r="B6733" s="57"/>
      <c r="C6733" s="176">
        <v>42281.200700000001</v>
      </c>
      <c r="D6733" s="3" t="s">
        <v>445</v>
      </c>
      <c r="E6733" s="3" t="s">
        <v>10</v>
      </c>
      <c r="F6733" s="3" t="str">
        <f t="shared" si="105"/>
        <v>Retail</v>
      </c>
      <c r="G6733" s="3">
        <v>2</v>
      </c>
      <c r="H6733" s="57"/>
    </row>
    <row r="6734" spans="1:8">
      <c r="A6734" s="57"/>
      <c r="B6734" s="57"/>
      <c r="C6734" s="176">
        <v>42341.764600000002</v>
      </c>
      <c r="D6734" s="3" t="s">
        <v>445</v>
      </c>
      <c r="E6734" s="3" t="s">
        <v>6</v>
      </c>
      <c r="F6734" s="3" t="str">
        <f t="shared" si="105"/>
        <v>Wholesale</v>
      </c>
      <c r="G6734" s="3">
        <v>26</v>
      </c>
      <c r="H6734" s="57"/>
    </row>
    <row r="6735" spans="1:8">
      <c r="A6735" s="57"/>
      <c r="B6735" s="57"/>
      <c r="C6735" s="176">
        <v>41987.549299999999</v>
      </c>
      <c r="D6735" s="3" t="s">
        <v>446</v>
      </c>
      <c r="E6735" s="3" t="s">
        <v>453</v>
      </c>
      <c r="F6735" s="3" t="str">
        <f t="shared" si="105"/>
        <v>Wholesale</v>
      </c>
      <c r="G6735" s="3">
        <v>53</v>
      </c>
      <c r="H6735" s="57"/>
    </row>
    <row r="6736" spans="1:8">
      <c r="A6736" s="57"/>
      <c r="B6736" s="57"/>
      <c r="C6736" s="176">
        <v>42163.122900000002</v>
      </c>
      <c r="D6736" s="3" t="s">
        <v>447</v>
      </c>
      <c r="E6736" s="3" t="s">
        <v>459</v>
      </c>
      <c r="F6736" s="3" t="str">
        <f t="shared" si="105"/>
        <v>Retail</v>
      </c>
      <c r="G6736" s="3">
        <v>3</v>
      </c>
      <c r="H6736" s="57"/>
    </row>
    <row r="6737" spans="1:8">
      <c r="A6737" s="57"/>
      <c r="B6737" s="57"/>
      <c r="C6737" s="176">
        <v>41984.727800000001</v>
      </c>
      <c r="D6737" s="3" t="s">
        <v>446</v>
      </c>
      <c r="E6737" s="3" t="s">
        <v>453</v>
      </c>
      <c r="F6737" s="3" t="str">
        <f t="shared" si="105"/>
        <v>Wholesale</v>
      </c>
      <c r="G6737" s="3">
        <v>117</v>
      </c>
      <c r="H6737" s="57"/>
    </row>
    <row r="6738" spans="1:8">
      <c r="A6738" s="57"/>
      <c r="B6738" s="57"/>
      <c r="C6738" s="176">
        <v>42174.705600000001</v>
      </c>
      <c r="D6738" s="3" t="s">
        <v>446</v>
      </c>
      <c r="E6738" s="3" t="s">
        <v>448</v>
      </c>
      <c r="F6738" s="3" t="str">
        <f t="shared" si="105"/>
        <v>Retail</v>
      </c>
      <c r="G6738" s="3">
        <v>1</v>
      </c>
      <c r="H6738" s="57"/>
    </row>
    <row r="6739" spans="1:8">
      <c r="A6739" s="57"/>
      <c r="B6739" s="57"/>
      <c r="C6739" s="176">
        <v>42258.746500000001</v>
      </c>
      <c r="D6739" s="3" t="s">
        <v>447</v>
      </c>
      <c r="E6739" s="3" t="s">
        <v>7</v>
      </c>
      <c r="F6739" s="3" t="str">
        <f t="shared" si="105"/>
        <v>Wholesale</v>
      </c>
      <c r="G6739" s="3">
        <v>46</v>
      </c>
      <c r="H6739" s="57"/>
    </row>
    <row r="6740" spans="1:8">
      <c r="A6740" s="57"/>
      <c r="B6740" s="57"/>
      <c r="C6740" s="176">
        <v>42245.2549</v>
      </c>
      <c r="D6740" s="3" t="s">
        <v>445</v>
      </c>
      <c r="E6740" s="3" t="s">
        <v>450</v>
      </c>
      <c r="F6740" s="3" t="str">
        <f t="shared" si="105"/>
        <v>Retail</v>
      </c>
      <c r="G6740" s="3">
        <v>2</v>
      </c>
      <c r="H6740" s="57"/>
    </row>
    <row r="6741" spans="1:8">
      <c r="A6741" s="57"/>
      <c r="B6741" s="57"/>
      <c r="C6741" s="176">
        <v>42178.728499999997</v>
      </c>
      <c r="D6741" s="3" t="s">
        <v>445</v>
      </c>
      <c r="E6741" s="3" t="s">
        <v>10</v>
      </c>
      <c r="F6741" s="3" t="str">
        <f t="shared" si="105"/>
        <v>Wholesale</v>
      </c>
      <c r="G6741" s="3">
        <v>35</v>
      </c>
      <c r="H6741" s="57"/>
    </row>
    <row r="6742" spans="1:8">
      <c r="A6742" s="57"/>
      <c r="B6742" s="57"/>
      <c r="C6742" s="176">
        <v>42188.1014</v>
      </c>
      <c r="D6742" s="3" t="s">
        <v>445</v>
      </c>
      <c r="E6742" s="3" t="s">
        <v>453</v>
      </c>
      <c r="F6742" s="3" t="str">
        <f t="shared" si="105"/>
        <v>Wholesale</v>
      </c>
      <c r="G6742" s="3">
        <v>31</v>
      </c>
      <c r="H6742" s="57"/>
    </row>
    <row r="6743" spans="1:8">
      <c r="A6743" s="57"/>
      <c r="B6743" s="57"/>
      <c r="C6743" s="176">
        <v>41983.543799999999</v>
      </c>
      <c r="D6743" s="3" t="s">
        <v>449</v>
      </c>
      <c r="E6743" s="3" t="s">
        <v>10</v>
      </c>
      <c r="F6743" s="3" t="str">
        <f t="shared" si="105"/>
        <v>Wholesale</v>
      </c>
      <c r="G6743" s="3">
        <v>139</v>
      </c>
      <c r="H6743" s="57"/>
    </row>
    <row r="6744" spans="1:8">
      <c r="A6744" s="57"/>
      <c r="B6744" s="57"/>
      <c r="C6744" s="176">
        <v>41982.966699999997</v>
      </c>
      <c r="D6744" s="3" t="s">
        <v>447</v>
      </c>
      <c r="E6744" s="3" t="s">
        <v>10</v>
      </c>
      <c r="F6744" s="3" t="str">
        <f t="shared" si="105"/>
        <v>Retail</v>
      </c>
      <c r="G6744" s="3">
        <v>9</v>
      </c>
      <c r="H6744" s="57"/>
    </row>
    <row r="6745" spans="1:8">
      <c r="A6745" s="57"/>
      <c r="B6745" s="57"/>
      <c r="C6745" s="176">
        <v>42349.214599999999</v>
      </c>
      <c r="D6745" s="3" t="s">
        <v>445</v>
      </c>
      <c r="E6745" s="3" t="s">
        <v>453</v>
      </c>
      <c r="F6745" s="3" t="str">
        <f t="shared" si="105"/>
        <v>Wholesale</v>
      </c>
      <c r="G6745" s="3">
        <v>65</v>
      </c>
      <c r="H6745" s="57"/>
    </row>
    <row r="6746" spans="1:8">
      <c r="A6746" s="57"/>
      <c r="B6746" s="57"/>
      <c r="C6746" s="176">
        <v>42121.642399999997</v>
      </c>
      <c r="D6746" s="3" t="s">
        <v>446</v>
      </c>
      <c r="E6746" s="3" t="s">
        <v>450</v>
      </c>
      <c r="F6746" s="3" t="str">
        <f t="shared" si="105"/>
        <v>Wholesale</v>
      </c>
      <c r="G6746" s="3">
        <v>57</v>
      </c>
      <c r="H6746" s="57"/>
    </row>
    <row r="6747" spans="1:8">
      <c r="A6747" s="57"/>
      <c r="B6747" s="57"/>
      <c r="C6747" s="176">
        <v>42340.5389</v>
      </c>
      <c r="D6747" s="3" t="s">
        <v>449</v>
      </c>
      <c r="E6747" s="3" t="s">
        <v>460</v>
      </c>
      <c r="F6747" s="3" t="str">
        <f t="shared" si="105"/>
        <v>Retail</v>
      </c>
      <c r="G6747" s="3">
        <v>1</v>
      </c>
      <c r="H6747" s="57"/>
    </row>
    <row r="6748" spans="1:8">
      <c r="A6748" s="57"/>
      <c r="B6748" s="57"/>
      <c r="C6748" s="176">
        <v>42361.524299999997</v>
      </c>
      <c r="D6748" s="3" t="s">
        <v>447</v>
      </c>
      <c r="E6748" s="3" t="s">
        <v>453</v>
      </c>
      <c r="F6748" s="3" t="str">
        <f t="shared" si="105"/>
        <v>Wholesale</v>
      </c>
      <c r="G6748" s="3">
        <v>26</v>
      </c>
      <c r="H6748" s="57"/>
    </row>
    <row r="6749" spans="1:8">
      <c r="A6749" s="57"/>
      <c r="B6749" s="57"/>
      <c r="C6749" s="176">
        <v>41988.304199999999</v>
      </c>
      <c r="D6749" s="3" t="s">
        <v>445</v>
      </c>
      <c r="E6749" s="3" t="s">
        <v>6</v>
      </c>
      <c r="F6749" s="3" t="str">
        <f t="shared" si="105"/>
        <v>Retail</v>
      </c>
      <c r="G6749" s="3">
        <v>1</v>
      </c>
      <c r="H6749" s="57"/>
    </row>
    <row r="6750" spans="1:8">
      <c r="A6750" s="57"/>
      <c r="B6750" s="57"/>
      <c r="C6750" s="176">
        <v>42363.111100000002</v>
      </c>
      <c r="D6750" s="3" t="s">
        <v>445</v>
      </c>
      <c r="E6750" s="3" t="s">
        <v>453</v>
      </c>
      <c r="F6750" s="3" t="str">
        <f t="shared" si="105"/>
        <v>Wholesale</v>
      </c>
      <c r="G6750" s="3">
        <v>61</v>
      </c>
      <c r="H6750" s="57"/>
    </row>
    <row r="6751" spans="1:8">
      <c r="A6751" s="57"/>
      <c r="B6751" s="57"/>
      <c r="C6751" s="176">
        <v>41978.463900000002</v>
      </c>
      <c r="D6751" s="3" t="s">
        <v>445</v>
      </c>
      <c r="E6751" s="3" t="s">
        <v>453</v>
      </c>
      <c r="F6751" s="3" t="str">
        <f t="shared" si="105"/>
        <v>Wholesale</v>
      </c>
      <c r="G6751" s="3">
        <v>25</v>
      </c>
      <c r="H6751" s="57"/>
    </row>
    <row r="6752" spans="1:8">
      <c r="A6752" s="57"/>
      <c r="B6752" s="57"/>
      <c r="C6752" s="176">
        <v>42347.197899999999</v>
      </c>
      <c r="D6752" s="3" t="s">
        <v>447</v>
      </c>
      <c r="E6752" s="3" t="s">
        <v>459</v>
      </c>
      <c r="F6752" s="3" t="str">
        <f t="shared" si="105"/>
        <v>Retail</v>
      </c>
      <c r="G6752" s="3">
        <v>3</v>
      </c>
      <c r="H6752" s="57"/>
    </row>
    <row r="6753" spans="1:8">
      <c r="A6753" s="57"/>
      <c r="B6753" s="57"/>
      <c r="C6753" s="176">
        <v>42261.511100000003</v>
      </c>
      <c r="D6753" s="3" t="s">
        <v>446</v>
      </c>
      <c r="E6753" s="3" t="s">
        <v>6</v>
      </c>
      <c r="F6753" s="3" t="str">
        <f t="shared" si="105"/>
        <v>Retail</v>
      </c>
      <c r="G6753" s="3">
        <v>3</v>
      </c>
      <c r="H6753" s="57"/>
    </row>
    <row r="6754" spans="1:8">
      <c r="A6754" s="57"/>
      <c r="B6754" s="57"/>
      <c r="C6754" s="176">
        <v>42146.636100000003</v>
      </c>
      <c r="D6754" s="3" t="s">
        <v>446</v>
      </c>
      <c r="E6754" s="3" t="s">
        <v>453</v>
      </c>
      <c r="F6754" s="3" t="str">
        <f t="shared" si="105"/>
        <v>Retail</v>
      </c>
      <c r="G6754" s="3">
        <v>6</v>
      </c>
      <c r="H6754" s="57"/>
    </row>
    <row r="6755" spans="1:8">
      <c r="A6755" s="57"/>
      <c r="B6755" s="57"/>
      <c r="C6755" s="176">
        <v>42190.616000000002</v>
      </c>
      <c r="D6755" s="3" t="s">
        <v>446</v>
      </c>
      <c r="E6755" s="3" t="s">
        <v>110</v>
      </c>
      <c r="F6755" s="3" t="str">
        <f t="shared" si="105"/>
        <v>Retail</v>
      </c>
      <c r="G6755" s="3">
        <v>8</v>
      </c>
      <c r="H6755" s="57"/>
    </row>
    <row r="6756" spans="1:8">
      <c r="A6756" s="57"/>
      <c r="B6756" s="57"/>
      <c r="C6756" s="176">
        <v>42339.481899999999</v>
      </c>
      <c r="D6756" s="3" t="s">
        <v>445</v>
      </c>
      <c r="E6756" s="3" t="s">
        <v>456</v>
      </c>
      <c r="F6756" s="3" t="str">
        <f t="shared" si="105"/>
        <v>Retail</v>
      </c>
      <c r="G6756" s="3">
        <v>1</v>
      </c>
      <c r="H6756" s="57"/>
    </row>
    <row r="6757" spans="1:8">
      <c r="A6757" s="57"/>
      <c r="B6757" s="57"/>
      <c r="C6757" s="176">
        <v>41984.104200000002</v>
      </c>
      <c r="D6757" s="3" t="s">
        <v>445</v>
      </c>
      <c r="E6757" s="3" t="s">
        <v>6</v>
      </c>
      <c r="F6757" s="3" t="str">
        <f t="shared" si="105"/>
        <v>Wholesale</v>
      </c>
      <c r="G6757" s="3">
        <v>39</v>
      </c>
      <c r="H6757" s="57"/>
    </row>
    <row r="6758" spans="1:8">
      <c r="A6758" s="57"/>
      <c r="B6758" s="57"/>
      <c r="C6758" s="176">
        <v>41983.6826</v>
      </c>
      <c r="D6758" s="3" t="s">
        <v>446</v>
      </c>
      <c r="E6758" s="3" t="s">
        <v>8</v>
      </c>
      <c r="F6758" s="3" t="str">
        <f t="shared" si="105"/>
        <v>Wholesale</v>
      </c>
      <c r="G6758" s="3">
        <v>28</v>
      </c>
      <c r="H6758" s="57"/>
    </row>
    <row r="6759" spans="1:8">
      <c r="A6759" s="57"/>
      <c r="B6759" s="57"/>
      <c r="C6759" s="176">
        <v>42157.468800000002</v>
      </c>
      <c r="D6759" s="3" t="s">
        <v>446</v>
      </c>
      <c r="E6759" s="3" t="s">
        <v>453</v>
      </c>
      <c r="F6759" s="3" t="str">
        <f t="shared" si="105"/>
        <v>Wholesale</v>
      </c>
      <c r="G6759" s="3">
        <v>52</v>
      </c>
      <c r="H6759" s="57"/>
    </row>
    <row r="6760" spans="1:8">
      <c r="A6760" s="57"/>
      <c r="B6760" s="57"/>
      <c r="C6760" s="176">
        <v>42160.490299999998</v>
      </c>
      <c r="D6760" s="3" t="s">
        <v>446</v>
      </c>
      <c r="E6760" s="3" t="s">
        <v>453</v>
      </c>
      <c r="F6760" s="3" t="str">
        <f t="shared" si="105"/>
        <v>Wholesale</v>
      </c>
      <c r="G6760" s="3">
        <v>140</v>
      </c>
      <c r="H6760" s="57"/>
    </row>
    <row r="6761" spans="1:8">
      <c r="A6761" s="57"/>
      <c r="B6761" s="57"/>
      <c r="C6761" s="176">
        <v>42351.501400000001</v>
      </c>
      <c r="D6761" s="3" t="s">
        <v>446</v>
      </c>
      <c r="E6761" s="3" t="s">
        <v>312</v>
      </c>
      <c r="F6761" s="3" t="str">
        <f t="shared" si="105"/>
        <v>Retail</v>
      </c>
      <c r="G6761" s="3">
        <v>1</v>
      </c>
      <c r="H6761" s="57"/>
    </row>
    <row r="6762" spans="1:8">
      <c r="A6762" s="57"/>
      <c r="B6762" s="57"/>
      <c r="C6762" s="176">
        <v>42202.7042</v>
      </c>
      <c r="D6762" s="3" t="s">
        <v>445</v>
      </c>
      <c r="E6762" s="3" t="s">
        <v>453</v>
      </c>
      <c r="F6762" s="3" t="str">
        <f t="shared" si="105"/>
        <v>Retail</v>
      </c>
      <c r="G6762" s="3">
        <v>6</v>
      </c>
      <c r="H6762" s="57"/>
    </row>
    <row r="6763" spans="1:8">
      <c r="A6763" s="57"/>
      <c r="B6763" s="57"/>
      <c r="C6763" s="176">
        <v>41983.9257</v>
      </c>
      <c r="D6763" s="3" t="s">
        <v>446</v>
      </c>
      <c r="E6763" s="3" t="s">
        <v>10</v>
      </c>
      <c r="F6763" s="3" t="str">
        <f t="shared" si="105"/>
        <v>Retail</v>
      </c>
      <c r="G6763" s="3">
        <v>6</v>
      </c>
      <c r="H6763" s="57"/>
    </row>
    <row r="6764" spans="1:8">
      <c r="A6764" s="57"/>
      <c r="B6764" s="57"/>
      <c r="C6764" s="176">
        <v>42339.434699999998</v>
      </c>
      <c r="D6764" s="3" t="s">
        <v>447</v>
      </c>
      <c r="E6764" s="3" t="s">
        <v>454</v>
      </c>
      <c r="F6764" s="3" t="str">
        <f t="shared" si="105"/>
        <v>Retail</v>
      </c>
      <c r="G6764" s="3">
        <v>2</v>
      </c>
      <c r="H6764" s="57"/>
    </row>
    <row r="6765" spans="1:8">
      <c r="A6765" s="57"/>
      <c r="B6765" s="57"/>
      <c r="C6765" s="176">
        <v>41980.538200000003</v>
      </c>
      <c r="D6765" s="3" t="s">
        <v>445</v>
      </c>
      <c r="E6765" s="3" t="s">
        <v>110</v>
      </c>
      <c r="F6765" s="3" t="str">
        <f t="shared" si="105"/>
        <v>Retail</v>
      </c>
      <c r="G6765" s="3">
        <v>3</v>
      </c>
      <c r="H6765" s="57"/>
    </row>
    <row r="6766" spans="1:8">
      <c r="A6766" s="57"/>
      <c r="B6766" s="57"/>
      <c r="C6766" s="176">
        <v>42207.762499999997</v>
      </c>
      <c r="D6766" s="3" t="s">
        <v>445</v>
      </c>
      <c r="E6766" s="3" t="s">
        <v>453</v>
      </c>
      <c r="F6766" s="3" t="str">
        <f t="shared" si="105"/>
        <v>Wholesale</v>
      </c>
      <c r="G6766" s="3">
        <v>25</v>
      </c>
      <c r="H6766" s="57"/>
    </row>
    <row r="6767" spans="1:8">
      <c r="A6767" s="57"/>
      <c r="B6767" s="57"/>
      <c r="C6767" s="176">
        <v>42122.544399999999</v>
      </c>
      <c r="D6767" s="3" t="s">
        <v>445</v>
      </c>
      <c r="E6767" s="3" t="s">
        <v>453</v>
      </c>
      <c r="F6767" s="3" t="str">
        <f t="shared" si="105"/>
        <v>Wholesale</v>
      </c>
      <c r="G6767" s="3">
        <v>121</v>
      </c>
      <c r="H6767" s="57"/>
    </row>
    <row r="6768" spans="1:8">
      <c r="A6768" s="57"/>
      <c r="B6768" s="57"/>
      <c r="C6768" s="176">
        <v>42021.5285</v>
      </c>
      <c r="D6768" s="3" t="s">
        <v>445</v>
      </c>
      <c r="E6768" s="3" t="s">
        <v>114</v>
      </c>
      <c r="F6768" s="3" t="str">
        <f t="shared" si="105"/>
        <v>Wholesale</v>
      </c>
      <c r="G6768" s="3">
        <v>115</v>
      </c>
      <c r="H6768" s="57"/>
    </row>
    <row r="6769" spans="1:8">
      <c r="A6769" s="57"/>
      <c r="B6769" s="57"/>
      <c r="C6769" s="176">
        <v>42156.4833</v>
      </c>
      <c r="D6769" s="3" t="s">
        <v>445</v>
      </c>
      <c r="E6769" s="3" t="s">
        <v>112</v>
      </c>
      <c r="F6769" s="3" t="str">
        <f t="shared" si="105"/>
        <v>Retail</v>
      </c>
      <c r="G6769" s="3">
        <v>2</v>
      </c>
      <c r="H6769" s="57"/>
    </row>
    <row r="6770" spans="1:8">
      <c r="A6770" s="57"/>
      <c r="B6770" s="57"/>
      <c r="C6770" s="176">
        <v>42215.525699999998</v>
      </c>
      <c r="D6770" s="3" t="s">
        <v>447</v>
      </c>
      <c r="E6770" s="3" t="s">
        <v>453</v>
      </c>
      <c r="F6770" s="3" t="str">
        <f t="shared" si="105"/>
        <v>Retail</v>
      </c>
      <c r="G6770" s="3">
        <v>8</v>
      </c>
      <c r="H6770" s="57"/>
    </row>
    <row r="6771" spans="1:8">
      <c r="A6771" s="57"/>
      <c r="B6771" s="57"/>
      <c r="C6771" s="176">
        <v>42077.747900000002</v>
      </c>
      <c r="D6771" s="3" t="s">
        <v>446</v>
      </c>
      <c r="E6771" s="3" t="s">
        <v>7</v>
      </c>
      <c r="F6771" s="3" t="str">
        <f t="shared" si="105"/>
        <v>Retail</v>
      </c>
      <c r="G6771" s="3">
        <v>3</v>
      </c>
      <c r="H6771" s="57"/>
    </row>
    <row r="6772" spans="1:8">
      <c r="A6772" s="57"/>
      <c r="B6772" s="57"/>
      <c r="C6772" s="176">
        <v>41989.494400000003</v>
      </c>
      <c r="D6772" s="3" t="s">
        <v>447</v>
      </c>
      <c r="E6772" s="3" t="s">
        <v>8</v>
      </c>
      <c r="F6772" s="3" t="str">
        <f t="shared" si="105"/>
        <v>Retail</v>
      </c>
      <c r="G6772" s="3">
        <v>6</v>
      </c>
      <c r="H6772" s="57"/>
    </row>
    <row r="6773" spans="1:8">
      <c r="A6773" s="57"/>
      <c r="B6773" s="57"/>
      <c r="C6773" s="176">
        <v>42350.6639</v>
      </c>
      <c r="D6773" s="3" t="s">
        <v>449</v>
      </c>
      <c r="E6773" s="3" t="s">
        <v>452</v>
      </c>
      <c r="F6773" s="3" t="str">
        <f t="shared" si="105"/>
        <v>Wholesale</v>
      </c>
      <c r="G6773" s="3">
        <v>55</v>
      </c>
      <c r="H6773" s="57"/>
    </row>
    <row r="6774" spans="1:8">
      <c r="A6774" s="57"/>
      <c r="B6774" s="57"/>
      <c r="C6774" s="176">
        <v>42248.207600000002</v>
      </c>
      <c r="D6774" s="3" t="s">
        <v>445</v>
      </c>
      <c r="E6774" s="3" t="s">
        <v>10</v>
      </c>
      <c r="F6774" s="3" t="str">
        <f t="shared" si="105"/>
        <v>Retail</v>
      </c>
      <c r="G6774" s="3">
        <v>1</v>
      </c>
      <c r="H6774" s="57"/>
    </row>
    <row r="6775" spans="1:8">
      <c r="A6775" s="57"/>
      <c r="B6775" s="57"/>
      <c r="C6775" s="176">
        <v>42245.549299999999</v>
      </c>
      <c r="D6775" s="3" t="s">
        <v>447</v>
      </c>
      <c r="E6775" s="3" t="s">
        <v>459</v>
      </c>
      <c r="F6775" s="3" t="str">
        <f t="shared" si="105"/>
        <v>Retail</v>
      </c>
      <c r="G6775" s="3">
        <v>1</v>
      </c>
      <c r="H6775" s="57"/>
    </row>
    <row r="6776" spans="1:8">
      <c r="A6776" s="57"/>
      <c r="B6776" s="57"/>
      <c r="C6776" s="176">
        <v>42254.462500000001</v>
      </c>
      <c r="D6776" s="3" t="s">
        <v>446</v>
      </c>
      <c r="E6776" s="3" t="s">
        <v>453</v>
      </c>
      <c r="F6776" s="3" t="str">
        <f t="shared" si="105"/>
        <v>Retail</v>
      </c>
      <c r="G6776" s="3">
        <v>1</v>
      </c>
      <c r="H6776" s="57"/>
    </row>
    <row r="6777" spans="1:8">
      <c r="A6777" s="57"/>
      <c r="B6777" s="57"/>
      <c r="C6777" s="176">
        <v>41980.531900000002</v>
      </c>
      <c r="D6777" s="3" t="s">
        <v>447</v>
      </c>
      <c r="E6777" s="3" t="s">
        <v>460</v>
      </c>
      <c r="F6777" s="3" t="str">
        <f t="shared" si="105"/>
        <v>Wholesale</v>
      </c>
      <c r="G6777" s="3">
        <v>58</v>
      </c>
      <c r="H6777" s="57"/>
    </row>
    <row r="6778" spans="1:8">
      <c r="A6778" s="57"/>
      <c r="B6778" s="57"/>
      <c r="C6778" s="176">
        <v>42243.185400000002</v>
      </c>
      <c r="D6778" s="3" t="s">
        <v>446</v>
      </c>
      <c r="E6778" s="3" t="s">
        <v>6</v>
      </c>
      <c r="F6778" s="3" t="str">
        <f t="shared" si="105"/>
        <v>Wholesale</v>
      </c>
      <c r="G6778" s="3">
        <v>110</v>
      </c>
      <c r="H6778" s="57"/>
    </row>
    <row r="6779" spans="1:8">
      <c r="A6779" s="57"/>
      <c r="B6779" s="57"/>
      <c r="C6779" s="176">
        <v>42140.0965</v>
      </c>
      <c r="D6779" s="3" t="s">
        <v>445</v>
      </c>
      <c r="E6779" s="3" t="s">
        <v>312</v>
      </c>
      <c r="F6779" s="3" t="str">
        <f t="shared" si="105"/>
        <v>Retail</v>
      </c>
      <c r="G6779" s="3">
        <v>2</v>
      </c>
      <c r="H6779" s="57"/>
    </row>
    <row r="6780" spans="1:8">
      <c r="A6780" s="57"/>
      <c r="B6780" s="57"/>
      <c r="C6780" s="176">
        <v>42258.493799999997</v>
      </c>
      <c r="D6780" s="3" t="s">
        <v>447</v>
      </c>
      <c r="E6780" s="3" t="s">
        <v>10</v>
      </c>
      <c r="F6780" s="3" t="str">
        <f t="shared" si="105"/>
        <v>Retail</v>
      </c>
      <c r="G6780" s="3">
        <v>2</v>
      </c>
      <c r="H6780" s="57"/>
    </row>
    <row r="6781" spans="1:8">
      <c r="A6781" s="57"/>
      <c r="B6781" s="57"/>
      <c r="C6781" s="176">
        <v>42252.175000000003</v>
      </c>
      <c r="D6781" s="3" t="s">
        <v>446</v>
      </c>
      <c r="E6781" s="3" t="s">
        <v>10</v>
      </c>
      <c r="F6781" s="3" t="str">
        <f t="shared" si="105"/>
        <v>Retail</v>
      </c>
      <c r="G6781" s="3">
        <v>4</v>
      </c>
      <c r="H6781" s="57"/>
    </row>
    <row r="6782" spans="1:8">
      <c r="A6782" s="57"/>
      <c r="B6782" s="57"/>
      <c r="C6782" s="176">
        <v>41985.495799999997</v>
      </c>
      <c r="D6782" s="3" t="s">
        <v>447</v>
      </c>
      <c r="E6782" s="3" t="s">
        <v>7</v>
      </c>
      <c r="F6782" s="3" t="str">
        <f t="shared" si="105"/>
        <v>Retail</v>
      </c>
      <c r="G6782" s="3">
        <v>2</v>
      </c>
      <c r="H6782" s="57"/>
    </row>
    <row r="6783" spans="1:8">
      <c r="A6783" s="57"/>
      <c r="B6783" s="57"/>
      <c r="C6783" s="176">
        <v>42359.136100000003</v>
      </c>
      <c r="D6783" s="3" t="s">
        <v>447</v>
      </c>
      <c r="E6783" s="3" t="s">
        <v>453</v>
      </c>
      <c r="F6783" s="3" t="str">
        <f t="shared" si="105"/>
        <v>Retail</v>
      </c>
      <c r="G6783" s="3">
        <v>2</v>
      </c>
      <c r="H6783" s="57"/>
    </row>
    <row r="6784" spans="1:8">
      <c r="A6784" s="57"/>
      <c r="B6784" s="57"/>
      <c r="C6784" s="176">
        <v>42339.154199999997</v>
      </c>
      <c r="D6784" s="3" t="s">
        <v>445</v>
      </c>
      <c r="E6784" s="3" t="s">
        <v>452</v>
      </c>
      <c r="F6784" s="3" t="str">
        <f t="shared" si="105"/>
        <v>Retail</v>
      </c>
      <c r="G6784" s="3">
        <v>4</v>
      </c>
      <c r="H6784" s="57"/>
    </row>
    <row r="6785" spans="1:8">
      <c r="A6785" s="57"/>
      <c r="B6785" s="57"/>
      <c r="C6785" s="176">
        <v>42098.768799999998</v>
      </c>
      <c r="D6785" s="3" t="s">
        <v>445</v>
      </c>
      <c r="E6785" s="3" t="s">
        <v>6</v>
      </c>
      <c r="F6785" s="3" t="str">
        <f t="shared" si="105"/>
        <v>Wholesale</v>
      </c>
      <c r="G6785" s="3">
        <v>44</v>
      </c>
      <c r="H6785" s="57"/>
    </row>
    <row r="6786" spans="1:8">
      <c r="A6786" s="57"/>
      <c r="B6786" s="57"/>
      <c r="C6786" s="176">
        <v>42348.117400000003</v>
      </c>
      <c r="D6786" s="3" t="s">
        <v>445</v>
      </c>
      <c r="E6786" s="3" t="s">
        <v>6</v>
      </c>
      <c r="F6786" s="3" t="str">
        <f t="shared" si="105"/>
        <v>Retail</v>
      </c>
      <c r="G6786" s="3">
        <v>4</v>
      </c>
      <c r="H6786" s="57"/>
    </row>
    <row r="6787" spans="1:8">
      <c r="A6787" s="57"/>
      <c r="B6787" s="57"/>
      <c r="C6787" s="176">
        <v>42114.7549</v>
      </c>
      <c r="D6787" s="3" t="s">
        <v>447</v>
      </c>
      <c r="E6787" s="3" t="s">
        <v>312</v>
      </c>
      <c r="F6787" s="3" t="str">
        <f t="shared" si="105"/>
        <v>Wholesale</v>
      </c>
      <c r="G6787" s="3">
        <v>69</v>
      </c>
      <c r="H6787" s="57"/>
    </row>
    <row r="6788" spans="1:8">
      <c r="A6788" s="57"/>
      <c r="B6788" s="57"/>
      <c r="C6788" s="176">
        <v>42340.672899999998</v>
      </c>
      <c r="D6788" s="3" t="s">
        <v>445</v>
      </c>
      <c r="E6788" s="3" t="s">
        <v>452</v>
      </c>
      <c r="F6788" s="3" t="str">
        <f t="shared" si="105"/>
        <v>Retail</v>
      </c>
      <c r="G6788" s="3">
        <v>1</v>
      </c>
      <c r="H6788" s="57"/>
    </row>
    <row r="6789" spans="1:8">
      <c r="A6789" s="57"/>
      <c r="B6789" s="57"/>
      <c r="C6789" s="176">
        <v>41984.179900000003</v>
      </c>
      <c r="D6789" s="3" t="s">
        <v>447</v>
      </c>
      <c r="E6789" s="3" t="s">
        <v>457</v>
      </c>
      <c r="F6789" s="3" t="str">
        <f t="shared" si="105"/>
        <v>Retail</v>
      </c>
      <c r="G6789" s="3">
        <v>1</v>
      </c>
      <c r="H6789" s="57"/>
    </row>
    <row r="6790" spans="1:8">
      <c r="A6790" s="57"/>
      <c r="B6790" s="57"/>
      <c r="C6790" s="176">
        <v>42334.154199999997</v>
      </c>
      <c r="D6790" s="3" t="s">
        <v>449</v>
      </c>
      <c r="E6790" s="3" t="s">
        <v>7</v>
      </c>
      <c r="F6790" s="3" t="str">
        <f t="shared" si="105"/>
        <v>Retail</v>
      </c>
      <c r="G6790" s="3">
        <v>3</v>
      </c>
      <c r="H6790" s="57"/>
    </row>
    <row r="6791" spans="1:8">
      <c r="A6791" s="57"/>
      <c r="B6791" s="57"/>
      <c r="C6791" s="176">
        <v>42140.989600000001</v>
      </c>
      <c r="D6791" s="3" t="s">
        <v>445</v>
      </c>
      <c r="E6791" s="3" t="s">
        <v>6</v>
      </c>
      <c r="F6791" s="3" t="str">
        <f t="shared" si="105"/>
        <v>Wholesale</v>
      </c>
      <c r="G6791" s="3">
        <v>72</v>
      </c>
      <c r="H6791" s="57"/>
    </row>
    <row r="6792" spans="1:8">
      <c r="A6792" s="57"/>
      <c r="B6792" s="57"/>
      <c r="C6792" s="176">
        <v>42033.554900000003</v>
      </c>
      <c r="D6792" s="3" t="s">
        <v>449</v>
      </c>
      <c r="E6792" s="3" t="s">
        <v>453</v>
      </c>
      <c r="F6792" s="3" t="str">
        <f t="shared" si="105"/>
        <v>Retail</v>
      </c>
      <c r="G6792" s="3">
        <v>5</v>
      </c>
      <c r="H6792" s="57"/>
    </row>
    <row r="6793" spans="1:8">
      <c r="A6793" s="57"/>
      <c r="B6793" s="57"/>
      <c r="C6793" s="176">
        <v>42360.454899999997</v>
      </c>
      <c r="D6793" s="3" t="s">
        <v>446</v>
      </c>
      <c r="E6793" s="3" t="s">
        <v>6</v>
      </c>
      <c r="F6793" s="3" t="str">
        <f t="shared" si="105"/>
        <v>Retail</v>
      </c>
      <c r="G6793" s="3">
        <v>2</v>
      </c>
      <c r="H6793" s="57"/>
    </row>
    <row r="6794" spans="1:8">
      <c r="A6794" s="57"/>
      <c r="B6794" s="57"/>
      <c r="C6794" s="176">
        <v>42312.129200000003</v>
      </c>
      <c r="D6794" s="3" t="s">
        <v>445</v>
      </c>
      <c r="E6794" s="3" t="s">
        <v>453</v>
      </c>
      <c r="F6794" s="3" t="str">
        <f t="shared" ref="F6794:F6857" si="106">IF(G6794&lt;10,"Retail","Wholesale")</f>
        <v>Retail</v>
      </c>
      <c r="G6794" s="3">
        <v>2</v>
      </c>
      <c r="H6794" s="57"/>
    </row>
    <row r="6795" spans="1:8">
      <c r="A6795" s="57"/>
      <c r="B6795" s="57"/>
      <c r="C6795" s="176">
        <v>42232.489600000001</v>
      </c>
      <c r="D6795" s="3" t="s">
        <v>447</v>
      </c>
      <c r="E6795" s="3" t="s">
        <v>453</v>
      </c>
      <c r="F6795" s="3" t="str">
        <f t="shared" si="106"/>
        <v>Wholesale</v>
      </c>
      <c r="G6795" s="3">
        <v>60</v>
      </c>
      <c r="H6795" s="57"/>
    </row>
    <row r="6796" spans="1:8">
      <c r="A6796" s="57"/>
      <c r="B6796" s="57"/>
      <c r="C6796" s="176">
        <v>42360.536099999998</v>
      </c>
      <c r="D6796" s="3" t="s">
        <v>445</v>
      </c>
      <c r="E6796" s="3" t="s">
        <v>457</v>
      </c>
      <c r="F6796" s="3" t="str">
        <f t="shared" si="106"/>
        <v>Retail</v>
      </c>
      <c r="G6796" s="3">
        <v>2</v>
      </c>
      <c r="H6796" s="57"/>
    </row>
    <row r="6797" spans="1:8">
      <c r="A6797" s="57"/>
      <c r="B6797" s="57"/>
      <c r="C6797" s="176">
        <v>42236.991699999999</v>
      </c>
      <c r="D6797" s="3" t="s">
        <v>445</v>
      </c>
      <c r="E6797" s="3" t="s">
        <v>114</v>
      </c>
      <c r="F6797" s="3" t="str">
        <f t="shared" si="106"/>
        <v>Wholesale</v>
      </c>
      <c r="G6797" s="3">
        <v>30</v>
      </c>
      <c r="H6797" s="57"/>
    </row>
    <row r="6798" spans="1:8">
      <c r="A6798" s="57"/>
      <c r="B6798" s="57"/>
      <c r="C6798" s="176">
        <v>42279.473599999998</v>
      </c>
      <c r="D6798" s="3" t="s">
        <v>445</v>
      </c>
      <c r="E6798" s="3" t="s">
        <v>8</v>
      </c>
      <c r="F6798" s="3" t="str">
        <f t="shared" si="106"/>
        <v>Wholesale</v>
      </c>
      <c r="G6798" s="3">
        <v>40</v>
      </c>
      <c r="H6798" s="57"/>
    </row>
    <row r="6799" spans="1:8">
      <c r="A6799" s="57"/>
      <c r="B6799" s="57"/>
      <c r="C6799" s="176">
        <v>41985.8819</v>
      </c>
      <c r="D6799" s="3" t="s">
        <v>447</v>
      </c>
      <c r="E6799" s="3" t="s">
        <v>460</v>
      </c>
      <c r="F6799" s="3" t="str">
        <f t="shared" si="106"/>
        <v>Wholesale</v>
      </c>
      <c r="G6799" s="3">
        <v>39</v>
      </c>
      <c r="H6799" s="57"/>
    </row>
    <row r="6800" spans="1:8">
      <c r="A6800" s="57"/>
      <c r="B6800" s="57"/>
      <c r="C6800" s="176">
        <v>42211.722199999997</v>
      </c>
      <c r="D6800" s="3" t="s">
        <v>445</v>
      </c>
      <c r="E6800" s="3" t="s">
        <v>453</v>
      </c>
      <c r="F6800" s="3" t="str">
        <f t="shared" si="106"/>
        <v>Wholesale</v>
      </c>
      <c r="G6800" s="3">
        <v>26</v>
      </c>
      <c r="H6800" s="57"/>
    </row>
    <row r="6801" spans="1:8">
      <c r="A6801" s="57"/>
      <c r="B6801" s="57"/>
      <c r="C6801" s="176">
        <v>42356.675000000003</v>
      </c>
      <c r="D6801" s="3" t="s">
        <v>447</v>
      </c>
      <c r="E6801" s="3" t="s">
        <v>8</v>
      </c>
      <c r="F6801" s="3" t="str">
        <f t="shared" si="106"/>
        <v>Retail</v>
      </c>
      <c r="G6801" s="3">
        <v>2</v>
      </c>
      <c r="H6801" s="57"/>
    </row>
    <row r="6802" spans="1:8">
      <c r="A6802" s="57"/>
      <c r="B6802" s="57"/>
      <c r="C6802" s="176">
        <v>42166.709000000003</v>
      </c>
      <c r="D6802" s="3" t="s">
        <v>445</v>
      </c>
      <c r="E6802" s="3" t="s">
        <v>454</v>
      </c>
      <c r="F6802" s="3" t="str">
        <f t="shared" si="106"/>
        <v>Retail</v>
      </c>
      <c r="G6802" s="3">
        <v>3</v>
      </c>
      <c r="H6802" s="57"/>
    </row>
    <row r="6803" spans="1:8">
      <c r="A6803" s="57"/>
      <c r="B6803" s="57"/>
      <c r="C6803" s="176">
        <v>42366.766000000003</v>
      </c>
      <c r="D6803" s="3" t="s">
        <v>445</v>
      </c>
      <c r="E6803" s="3" t="s">
        <v>456</v>
      </c>
      <c r="F6803" s="3" t="str">
        <f t="shared" si="106"/>
        <v>Wholesale</v>
      </c>
      <c r="G6803" s="3">
        <v>41</v>
      </c>
      <c r="H6803" s="57"/>
    </row>
    <row r="6804" spans="1:8">
      <c r="A6804" s="57"/>
      <c r="B6804" s="57"/>
      <c r="C6804" s="176">
        <v>42266.125</v>
      </c>
      <c r="D6804" s="3" t="s">
        <v>446</v>
      </c>
      <c r="E6804" s="3" t="s">
        <v>114</v>
      </c>
      <c r="F6804" s="3" t="str">
        <f t="shared" si="106"/>
        <v>Wholesale</v>
      </c>
      <c r="G6804" s="3">
        <v>38</v>
      </c>
      <c r="H6804" s="57"/>
    </row>
    <row r="6805" spans="1:8">
      <c r="A6805" s="57"/>
      <c r="B6805" s="57"/>
      <c r="C6805" s="176">
        <v>41980.498599999999</v>
      </c>
      <c r="D6805" s="3" t="s">
        <v>446</v>
      </c>
      <c r="E6805" s="3" t="s">
        <v>110</v>
      </c>
      <c r="F6805" s="3" t="str">
        <f t="shared" si="106"/>
        <v>Wholesale</v>
      </c>
      <c r="G6805" s="3">
        <v>61</v>
      </c>
      <c r="H6805" s="57"/>
    </row>
    <row r="6806" spans="1:8">
      <c r="A6806" s="57"/>
      <c r="B6806" s="57"/>
      <c r="C6806" s="176">
        <v>42191.777099999999</v>
      </c>
      <c r="D6806" s="3" t="s">
        <v>447</v>
      </c>
      <c r="E6806" s="3" t="s">
        <v>453</v>
      </c>
      <c r="F6806" s="3" t="str">
        <f t="shared" si="106"/>
        <v>Retail</v>
      </c>
      <c r="G6806" s="3">
        <v>3</v>
      </c>
      <c r="H6806" s="57"/>
    </row>
    <row r="6807" spans="1:8">
      <c r="A6807" s="57"/>
      <c r="B6807" s="57"/>
      <c r="C6807" s="176">
        <v>42206.526400000002</v>
      </c>
      <c r="D6807" s="3" t="s">
        <v>445</v>
      </c>
      <c r="E6807" s="3" t="s">
        <v>114</v>
      </c>
      <c r="F6807" s="3" t="str">
        <f t="shared" si="106"/>
        <v>Retail</v>
      </c>
      <c r="G6807" s="3">
        <v>8</v>
      </c>
      <c r="H6807" s="57"/>
    </row>
    <row r="6808" spans="1:8">
      <c r="A6808" s="57"/>
      <c r="B6808" s="57"/>
      <c r="C6808" s="176">
        <v>42154.160400000001</v>
      </c>
      <c r="D6808" s="3" t="s">
        <v>447</v>
      </c>
      <c r="E6808" s="3" t="s">
        <v>458</v>
      </c>
      <c r="F6808" s="3" t="str">
        <f t="shared" si="106"/>
        <v>Wholesale</v>
      </c>
      <c r="G6808" s="3">
        <v>39</v>
      </c>
      <c r="H6808" s="57"/>
    </row>
    <row r="6809" spans="1:8">
      <c r="A6809" s="57"/>
      <c r="B6809" s="57"/>
      <c r="C6809" s="176">
        <v>42274.195099999997</v>
      </c>
      <c r="D6809" s="3" t="s">
        <v>445</v>
      </c>
      <c r="E6809" s="3" t="s">
        <v>460</v>
      </c>
      <c r="F6809" s="3" t="str">
        <f t="shared" si="106"/>
        <v>Retail</v>
      </c>
      <c r="G6809" s="3">
        <v>1</v>
      </c>
      <c r="H6809" s="57"/>
    </row>
    <row r="6810" spans="1:8">
      <c r="A6810" s="57"/>
      <c r="B6810" s="57"/>
      <c r="C6810" s="176">
        <v>41983.222199999997</v>
      </c>
      <c r="D6810" s="3" t="s">
        <v>445</v>
      </c>
      <c r="E6810" s="3" t="s">
        <v>112</v>
      </c>
      <c r="F6810" s="3" t="str">
        <f t="shared" si="106"/>
        <v>Wholesale</v>
      </c>
      <c r="G6810" s="3">
        <v>31</v>
      </c>
      <c r="H6810" s="57"/>
    </row>
    <row r="6811" spans="1:8">
      <c r="A6811" s="57"/>
      <c r="B6811" s="57"/>
      <c r="C6811" s="176">
        <v>42204.1083</v>
      </c>
      <c r="D6811" s="3" t="s">
        <v>445</v>
      </c>
      <c r="E6811" s="3" t="s">
        <v>6</v>
      </c>
      <c r="F6811" s="3" t="str">
        <f t="shared" si="106"/>
        <v>Wholesale</v>
      </c>
      <c r="G6811" s="3">
        <v>37</v>
      </c>
      <c r="H6811" s="57"/>
    </row>
    <row r="6812" spans="1:8">
      <c r="A6812" s="57"/>
      <c r="B6812" s="57"/>
      <c r="C6812" s="176">
        <v>42151.0389</v>
      </c>
      <c r="D6812" s="3" t="s">
        <v>445</v>
      </c>
      <c r="E6812" s="3" t="s">
        <v>453</v>
      </c>
      <c r="F6812" s="3" t="str">
        <f t="shared" si="106"/>
        <v>Wholesale</v>
      </c>
      <c r="G6812" s="3">
        <v>61</v>
      </c>
      <c r="H6812" s="57"/>
    </row>
    <row r="6813" spans="1:8">
      <c r="A6813" s="57"/>
      <c r="B6813" s="57"/>
      <c r="C6813" s="176">
        <v>41984.724300000002</v>
      </c>
      <c r="D6813" s="3" t="s">
        <v>449</v>
      </c>
      <c r="E6813" s="3" t="s">
        <v>6</v>
      </c>
      <c r="F6813" s="3" t="str">
        <f t="shared" si="106"/>
        <v>Retail</v>
      </c>
      <c r="G6813" s="3">
        <v>2</v>
      </c>
      <c r="H6813" s="57"/>
    </row>
    <row r="6814" spans="1:8">
      <c r="A6814" s="57"/>
      <c r="B6814" s="57"/>
      <c r="C6814" s="176">
        <v>42252.0625</v>
      </c>
      <c r="D6814" s="3" t="s">
        <v>445</v>
      </c>
      <c r="E6814" s="3" t="s">
        <v>453</v>
      </c>
      <c r="F6814" s="3" t="str">
        <f t="shared" si="106"/>
        <v>Retail</v>
      </c>
      <c r="G6814" s="3">
        <v>1</v>
      </c>
      <c r="H6814" s="57"/>
    </row>
    <row r="6815" spans="1:8">
      <c r="A6815" s="57"/>
      <c r="B6815" s="57"/>
      <c r="C6815" s="176">
        <v>41981.309699999998</v>
      </c>
      <c r="D6815" s="3" t="s">
        <v>445</v>
      </c>
      <c r="E6815" s="3" t="s">
        <v>450</v>
      </c>
      <c r="F6815" s="3" t="str">
        <f t="shared" si="106"/>
        <v>Wholesale</v>
      </c>
      <c r="G6815" s="3">
        <v>28</v>
      </c>
      <c r="H6815" s="57"/>
    </row>
    <row r="6816" spans="1:8">
      <c r="A6816" s="57"/>
      <c r="B6816" s="57"/>
      <c r="C6816" s="176">
        <v>42275.498599999999</v>
      </c>
      <c r="D6816" s="3" t="s">
        <v>447</v>
      </c>
      <c r="E6816" s="3" t="s">
        <v>10</v>
      </c>
      <c r="F6816" s="3" t="str">
        <f t="shared" si="106"/>
        <v>Wholesale</v>
      </c>
      <c r="G6816" s="3">
        <v>71</v>
      </c>
      <c r="H6816" s="57"/>
    </row>
    <row r="6817" spans="1:8">
      <c r="A6817" s="57"/>
      <c r="B6817" s="57"/>
      <c r="C6817" s="176">
        <v>42178.524299999997</v>
      </c>
      <c r="D6817" s="3" t="s">
        <v>447</v>
      </c>
      <c r="E6817" s="3" t="s">
        <v>8</v>
      </c>
      <c r="F6817" s="3" t="str">
        <f t="shared" si="106"/>
        <v>Wholesale</v>
      </c>
      <c r="G6817" s="3">
        <v>68</v>
      </c>
      <c r="H6817" s="57"/>
    </row>
    <row r="6818" spans="1:8">
      <c r="A6818" s="57"/>
      <c r="B6818" s="57"/>
      <c r="C6818" s="176">
        <v>41984.190999999999</v>
      </c>
      <c r="D6818" s="3" t="s">
        <v>446</v>
      </c>
      <c r="E6818" s="3" t="s">
        <v>114</v>
      </c>
      <c r="F6818" s="3" t="str">
        <f t="shared" si="106"/>
        <v>Wholesale</v>
      </c>
      <c r="G6818" s="3">
        <v>66</v>
      </c>
      <c r="H6818" s="57"/>
    </row>
    <row r="6819" spans="1:8">
      <c r="A6819" s="57"/>
      <c r="B6819" s="57"/>
      <c r="C6819" s="176">
        <v>42202.175000000003</v>
      </c>
      <c r="D6819" s="3" t="s">
        <v>447</v>
      </c>
      <c r="E6819" s="3" t="s">
        <v>7</v>
      </c>
      <c r="F6819" s="3" t="str">
        <f t="shared" si="106"/>
        <v>Retail</v>
      </c>
      <c r="G6819" s="3">
        <v>6</v>
      </c>
      <c r="H6819" s="57"/>
    </row>
    <row r="6820" spans="1:8">
      <c r="A6820" s="57"/>
      <c r="B6820" s="57"/>
      <c r="C6820" s="176">
        <v>42364.027800000003</v>
      </c>
      <c r="D6820" s="3" t="s">
        <v>446</v>
      </c>
      <c r="E6820" s="3" t="s">
        <v>450</v>
      </c>
      <c r="F6820" s="3" t="str">
        <f t="shared" si="106"/>
        <v>Wholesale</v>
      </c>
      <c r="G6820" s="3">
        <v>53</v>
      </c>
      <c r="H6820" s="57"/>
    </row>
    <row r="6821" spans="1:8">
      <c r="A6821" s="57"/>
      <c r="B6821" s="57"/>
      <c r="C6821" s="176">
        <v>42187.095099999999</v>
      </c>
      <c r="D6821" s="3" t="s">
        <v>445</v>
      </c>
      <c r="E6821" s="3" t="s">
        <v>460</v>
      </c>
      <c r="F6821" s="3" t="str">
        <f t="shared" si="106"/>
        <v>Wholesale</v>
      </c>
      <c r="G6821" s="3">
        <v>35</v>
      </c>
      <c r="H6821" s="57"/>
    </row>
    <row r="6822" spans="1:8">
      <c r="A6822" s="57"/>
      <c r="B6822" s="57"/>
      <c r="C6822" s="176">
        <v>42301.749300000003</v>
      </c>
      <c r="D6822" s="3" t="s">
        <v>446</v>
      </c>
      <c r="E6822" s="3" t="s">
        <v>312</v>
      </c>
      <c r="F6822" s="3" t="str">
        <f t="shared" si="106"/>
        <v>Wholesale</v>
      </c>
      <c r="G6822" s="3">
        <v>146</v>
      </c>
      <c r="H6822" s="57"/>
    </row>
    <row r="6823" spans="1:8">
      <c r="A6823" s="57"/>
      <c r="B6823" s="57"/>
      <c r="C6823" s="176">
        <v>41980.113899999997</v>
      </c>
      <c r="D6823" s="3" t="s">
        <v>447</v>
      </c>
      <c r="E6823" s="3" t="s">
        <v>452</v>
      </c>
      <c r="F6823" s="3" t="str">
        <f t="shared" si="106"/>
        <v>Retail</v>
      </c>
      <c r="G6823" s="3">
        <v>9</v>
      </c>
      <c r="H6823" s="57"/>
    </row>
    <row r="6824" spans="1:8">
      <c r="A6824" s="57"/>
      <c r="B6824" s="57"/>
      <c r="C6824" s="176">
        <v>42259.840300000003</v>
      </c>
      <c r="D6824" s="3" t="s">
        <v>446</v>
      </c>
      <c r="E6824" s="3" t="s">
        <v>458</v>
      </c>
      <c r="F6824" s="3" t="str">
        <f t="shared" si="106"/>
        <v>Retail</v>
      </c>
      <c r="G6824" s="3">
        <v>9</v>
      </c>
      <c r="H6824" s="57"/>
    </row>
    <row r="6825" spans="1:8">
      <c r="A6825" s="57"/>
      <c r="B6825" s="57"/>
      <c r="C6825" s="176">
        <v>41979.483999999997</v>
      </c>
      <c r="D6825" s="3" t="s">
        <v>447</v>
      </c>
      <c r="E6825" s="3" t="s">
        <v>114</v>
      </c>
      <c r="F6825" s="3" t="str">
        <f t="shared" si="106"/>
        <v>Wholesale</v>
      </c>
      <c r="G6825" s="3">
        <v>51</v>
      </c>
      <c r="H6825" s="57"/>
    </row>
    <row r="6826" spans="1:8">
      <c r="A6826" s="57"/>
      <c r="B6826" s="57"/>
      <c r="C6826" s="176">
        <v>42219.552100000001</v>
      </c>
      <c r="D6826" s="3" t="s">
        <v>445</v>
      </c>
      <c r="E6826" s="3" t="s">
        <v>454</v>
      </c>
      <c r="F6826" s="3" t="str">
        <f t="shared" si="106"/>
        <v>Retail</v>
      </c>
      <c r="G6826" s="3">
        <v>1</v>
      </c>
      <c r="H6826" s="57"/>
    </row>
    <row r="6827" spans="1:8">
      <c r="A6827" s="57"/>
      <c r="B6827" s="57"/>
      <c r="C6827" s="176">
        <v>42157.820099999997</v>
      </c>
      <c r="D6827" s="3" t="s">
        <v>449</v>
      </c>
      <c r="E6827" s="3" t="s">
        <v>112</v>
      </c>
      <c r="F6827" s="3" t="str">
        <f t="shared" si="106"/>
        <v>Wholesale</v>
      </c>
      <c r="G6827" s="3">
        <v>73</v>
      </c>
      <c r="H6827" s="57"/>
    </row>
    <row r="6828" spans="1:8">
      <c r="A6828" s="57"/>
      <c r="B6828" s="57"/>
      <c r="C6828" s="176">
        <v>41977.641000000003</v>
      </c>
      <c r="D6828" s="3" t="s">
        <v>449</v>
      </c>
      <c r="E6828" s="3" t="s">
        <v>450</v>
      </c>
      <c r="F6828" s="3" t="str">
        <f t="shared" si="106"/>
        <v>Retail</v>
      </c>
      <c r="G6828" s="3">
        <v>3</v>
      </c>
      <c r="H6828" s="57"/>
    </row>
    <row r="6829" spans="1:8">
      <c r="A6829" s="57"/>
      <c r="B6829" s="57"/>
      <c r="C6829" s="176">
        <v>42348.186800000003</v>
      </c>
      <c r="D6829" s="3" t="s">
        <v>446</v>
      </c>
      <c r="E6829" s="3" t="s">
        <v>114</v>
      </c>
      <c r="F6829" s="3" t="str">
        <f t="shared" si="106"/>
        <v>Retail</v>
      </c>
      <c r="G6829" s="3">
        <v>9</v>
      </c>
      <c r="H6829" s="57"/>
    </row>
    <row r="6830" spans="1:8">
      <c r="A6830" s="57"/>
      <c r="B6830" s="57"/>
      <c r="C6830" s="176">
        <v>42146.716699999997</v>
      </c>
      <c r="D6830" s="3" t="s">
        <v>449</v>
      </c>
      <c r="E6830" s="3" t="s">
        <v>461</v>
      </c>
      <c r="F6830" s="3" t="str">
        <f t="shared" si="106"/>
        <v>Retail</v>
      </c>
      <c r="G6830" s="3">
        <v>2</v>
      </c>
      <c r="H6830" s="57"/>
    </row>
    <row r="6831" spans="1:8">
      <c r="A6831" s="57"/>
      <c r="B6831" s="57"/>
      <c r="C6831" s="176">
        <v>42334.533300000003</v>
      </c>
      <c r="D6831" s="3" t="s">
        <v>445</v>
      </c>
      <c r="E6831" s="3" t="s">
        <v>455</v>
      </c>
      <c r="F6831" s="3" t="str">
        <f t="shared" si="106"/>
        <v>Retail</v>
      </c>
      <c r="G6831" s="3">
        <v>4</v>
      </c>
      <c r="H6831" s="57"/>
    </row>
    <row r="6832" spans="1:8">
      <c r="A6832" s="57"/>
      <c r="B6832" s="57"/>
      <c r="C6832" s="176">
        <v>42202.543100000003</v>
      </c>
      <c r="D6832" s="3" t="s">
        <v>449</v>
      </c>
      <c r="E6832" s="3" t="s">
        <v>6</v>
      </c>
      <c r="F6832" s="3" t="str">
        <f t="shared" si="106"/>
        <v>Retail</v>
      </c>
      <c r="G6832" s="3">
        <v>2</v>
      </c>
      <c r="H6832" s="57"/>
    </row>
    <row r="6833" spans="1:8">
      <c r="A6833" s="57"/>
      <c r="B6833" s="57"/>
      <c r="C6833" s="176">
        <v>42203.504200000003</v>
      </c>
      <c r="D6833" s="3" t="s">
        <v>446</v>
      </c>
      <c r="E6833" s="3" t="s">
        <v>7</v>
      </c>
      <c r="F6833" s="3" t="str">
        <f t="shared" si="106"/>
        <v>Wholesale</v>
      </c>
      <c r="G6833" s="3">
        <v>40</v>
      </c>
      <c r="H6833" s="57"/>
    </row>
    <row r="6834" spans="1:8">
      <c r="A6834" s="57"/>
      <c r="B6834" s="57"/>
      <c r="C6834" s="176">
        <v>42313.450700000001</v>
      </c>
      <c r="D6834" s="3" t="s">
        <v>445</v>
      </c>
      <c r="E6834" s="3" t="s">
        <v>6</v>
      </c>
      <c r="F6834" s="3" t="str">
        <f t="shared" si="106"/>
        <v>Retail</v>
      </c>
      <c r="G6834" s="3">
        <v>2</v>
      </c>
      <c r="H6834" s="57"/>
    </row>
    <row r="6835" spans="1:8">
      <c r="A6835" s="57"/>
      <c r="B6835" s="57"/>
      <c r="C6835" s="176">
        <v>42334.988899999997</v>
      </c>
      <c r="D6835" s="3" t="s">
        <v>445</v>
      </c>
      <c r="E6835" s="3" t="s">
        <v>453</v>
      </c>
      <c r="F6835" s="3" t="str">
        <f t="shared" si="106"/>
        <v>Wholesale</v>
      </c>
      <c r="G6835" s="3">
        <v>132</v>
      </c>
      <c r="H6835" s="57"/>
    </row>
    <row r="6836" spans="1:8">
      <c r="A6836" s="57"/>
      <c r="B6836" s="57"/>
      <c r="C6836" s="176">
        <v>42258.472199999997</v>
      </c>
      <c r="D6836" s="3" t="s">
        <v>445</v>
      </c>
      <c r="E6836" s="3" t="s">
        <v>453</v>
      </c>
      <c r="F6836" s="3" t="str">
        <f t="shared" si="106"/>
        <v>Wholesale</v>
      </c>
      <c r="G6836" s="3">
        <v>35</v>
      </c>
      <c r="H6836" s="57"/>
    </row>
    <row r="6837" spans="1:8">
      <c r="A6837" s="57"/>
      <c r="B6837" s="57"/>
      <c r="C6837" s="176">
        <v>42306.508300000001</v>
      </c>
      <c r="D6837" s="3" t="s">
        <v>445</v>
      </c>
      <c r="E6837" s="3" t="s">
        <v>453</v>
      </c>
      <c r="F6837" s="3" t="str">
        <f t="shared" si="106"/>
        <v>Retail</v>
      </c>
      <c r="G6837" s="3">
        <v>2</v>
      </c>
      <c r="H6837" s="57"/>
    </row>
    <row r="6838" spans="1:8">
      <c r="A6838" s="57"/>
      <c r="B6838" s="57"/>
      <c r="C6838" s="176">
        <v>42328.845800000003</v>
      </c>
      <c r="D6838" s="3" t="s">
        <v>445</v>
      </c>
      <c r="E6838" s="3" t="s">
        <v>10</v>
      </c>
      <c r="F6838" s="3" t="str">
        <f t="shared" si="106"/>
        <v>Retail</v>
      </c>
      <c r="G6838" s="3">
        <v>2</v>
      </c>
      <c r="H6838" s="57"/>
    </row>
    <row r="6839" spans="1:8">
      <c r="A6839" s="57"/>
      <c r="B6839" s="57"/>
      <c r="C6839" s="176">
        <v>42337.7431</v>
      </c>
      <c r="D6839" s="3" t="s">
        <v>446</v>
      </c>
      <c r="E6839" s="3" t="s">
        <v>453</v>
      </c>
      <c r="F6839" s="3" t="str">
        <f t="shared" si="106"/>
        <v>Wholesale</v>
      </c>
      <c r="G6839" s="3">
        <v>115</v>
      </c>
      <c r="H6839" s="57"/>
    </row>
    <row r="6840" spans="1:8">
      <c r="A6840" s="57"/>
      <c r="B6840" s="57"/>
      <c r="C6840" s="176">
        <v>42262.512499999997</v>
      </c>
      <c r="D6840" s="3" t="s">
        <v>446</v>
      </c>
      <c r="E6840" s="3" t="s">
        <v>453</v>
      </c>
      <c r="F6840" s="3" t="str">
        <f t="shared" si="106"/>
        <v>Retail</v>
      </c>
      <c r="G6840" s="3">
        <v>2</v>
      </c>
      <c r="H6840" s="57"/>
    </row>
    <row r="6841" spans="1:8">
      <c r="A6841" s="57"/>
      <c r="B6841" s="57"/>
      <c r="C6841" s="176">
        <v>42007.716</v>
      </c>
      <c r="D6841" s="3" t="s">
        <v>446</v>
      </c>
      <c r="E6841" s="3" t="s">
        <v>6</v>
      </c>
      <c r="F6841" s="3" t="str">
        <f t="shared" si="106"/>
        <v>Wholesale</v>
      </c>
      <c r="G6841" s="3">
        <v>34</v>
      </c>
      <c r="H6841" s="57"/>
    </row>
    <row r="6842" spans="1:8">
      <c r="A6842" s="57"/>
      <c r="B6842" s="57"/>
      <c r="C6842" s="176">
        <v>41985.531900000002</v>
      </c>
      <c r="D6842" s="3" t="s">
        <v>446</v>
      </c>
      <c r="E6842" s="3" t="s">
        <v>6</v>
      </c>
      <c r="F6842" s="3" t="str">
        <f t="shared" si="106"/>
        <v>Wholesale</v>
      </c>
      <c r="G6842" s="3">
        <v>38</v>
      </c>
      <c r="H6842" s="57"/>
    </row>
    <row r="6843" spans="1:8">
      <c r="A6843" s="57"/>
      <c r="B6843" s="57"/>
      <c r="C6843" s="176">
        <v>42144.781300000002</v>
      </c>
      <c r="D6843" s="3" t="s">
        <v>446</v>
      </c>
      <c r="E6843" s="3" t="s">
        <v>6</v>
      </c>
      <c r="F6843" s="3" t="str">
        <f t="shared" si="106"/>
        <v>Retail</v>
      </c>
      <c r="G6843" s="3">
        <v>4</v>
      </c>
      <c r="H6843" s="57"/>
    </row>
    <row r="6844" spans="1:8">
      <c r="A6844" s="57"/>
      <c r="B6844" s="57"/>
      <c r="C6844" s="176">
        <v>42131.342400000001</v>
      </c>
      <c r="D6844" s="3" t="s">
        <v>445</v>
      </c>
      <c r="E6844" s="3" t="s">
        <v>457</v>
      </c>
      <c r="F6844" s="3" t="str">
        <f t="shared" si="106"/>
        <v>Wholesale</v>
      </c>
      <c r="G6844" s="3">
        <v>25</v>
      </c>
      <c r="H6844" s="57"/>
    </row>
    <row r="6845" spans="1:8">
      <c r="A6845" s="57"/>
      <c r="B6845" s="57"/>
      <c r="C6845" s="176">
        <v>41983.539599999996</v>
      </c>
      <c r="D6845" s="3" t="s">
        <v>445</v>
      </c>
      <c r="E6845" s="3" t="s">
        <v>453</v>
      </c>
      <c r="F6845" s="3" t="str">
        <f t="shared" si="106"/>
        <v>Retail</v>
      </c>
      <c r="G6845" s="3">
        <v>1</v>
      </c>
      <c r="H6845" s="57"/>
    </row>
    <row r="6846" spans="1:8">
      <c r="A6846" s="57"/>
      <c r="B6846" s="57"/>
      <c r="C6846" s="176">
        <v>42220.159699999997</v>
      </c>
      <c r="D6846" s="3" t="s">
        <v>447</v>
      </c>
      <c r="E6846" s="3" t="s">
        <v>452</v>
      </c>
      <c r="F6846" s="3" t="str">
        <f t="shared" si="106"/>
        <v>Retail</v>
      </c>
      <c r="G6846" s="3">
        <v>1</v>
      </c>
      <c r="H6846" s="57"/>
    </row>
    <row r="6847" spans="1:8">
      <c r="A6847" s="57"/>
      <c r="B6847" s="57"/>
      <c r="C6847" s="176">
        <v>42341.195800000001</v>
      </c>
      <c r="D6847" s="3" t="s">
        <v>449</v>
      </c>
      <c r="E6847" s="3" t="s">
        <v>460</v>
      </c>
      <c r="F6847" s="3" t="str">
        <f t="shared" si="106"/>
        <v>Wholesale</v>
      </c>
      <c r="G6847" s="3">
        <v>59</v>
      </c>
      <c r="H6847" s="57"/>
    </row>
    <row r="6848" spans="1:8">
      <c r="A6848" s="57"/>
      <c r="B6848" s="57"/>
      <c r="C6848" s="176">
        <v>41984.1708</v>
      </c>
      <c r="D6848" s="3" t="s">
        <v>447</v>
      </c>
      <c r="E6848" s="3" t="s">
        <v>7</v>
      </c>
      <c r="F6848" s="3" t="str">
        <f t="shared" si="106"/>
        <v>Retail</v>
      </c>
      <c r="G6848" s="3">
        <v>2</v>
      </c>
      <c r="H6848" s="57"/>
    </row>
    <row r="6849" spans="1:8">
      <c r="A6849" s="57"/>
      <c r="B6849" s="57"/>
      <c r="C6849" s="176">
        <v>42180.481899999999</v>
      </c>
      <c r="D6849" s="3" t="s">
        <v>446</v>
      </c>
      <c r="E6849" s="3" t="s">
        <v>10</v>
      </c>
      <c r="F6849" s="3" t="str">
        <f t="shared" si="106"/>
        <v>Retail</v>
      </c>
      <c r="G6849" s="3">
        <v>2</v>
      </c>
      <c r="H6849" s="57"/>
    </row>
    <row r="6850" spans="1:8">
      <c r="A6850" s="57"/>
      <c r="B6850" s="57"/>
      <c r="C6850" s="176">
        <v>42222.520799999998</v>
      </c>
      <c r="D6850" s="3" t="s">
        <v>447</v>
      </c>
      <c r="E6850" s="3" t="s">
        <v>459</v>
      </c>
      <c r="F6850" s="3" t="str">
        <f t="shared" si="106"/>
        <v>Retail</v>
      </c>
      <c r="G6850" s="3">
        <v>5</v>
      </c>
      <c r="H6850" s="57"/>
    </row>
    <row r="6851" spans="1:8">
      <c r="A6851" s="57"/>
      <c r="B6851" s="57"/>
      <c r="C6851" s="176">
        <v>42078.7042</v>
      </c>
      <c r="D6851" s="3" t="s">
        <v>446</v>
      </c>
      <c r="E6851" s="3" t="s">
        <v>453</v>
      </c>
      <c r="F6851" s="3" t="str">
        <f t="shared" si="106"/>
        <v>Wholesale</v>
      </c>
      <c r="G6851" s="3">
        <v>29</v>
      </c>
      <c r="H6851" s="57"/>
    </row>
    <row r="6852" spans="1:8">
      <c r="A6852" s="57"/>
      <c r="B6852" s="57"/>
      <c r="C6852" s="176">
        <v>42180.537499999999</v>
      </c>
      <c r="D6852" s="3" t="s">
        <v>447</v>
      </c>
      <c r="E6852" s="3" t="s">
        <v>459</v>
      </c>
      <c r="F6852" s="3" t="str">
        <f t="shared" si="106"/>
        <v>Retail</v>
      </c>
      <c r="G6852" s="3">
        <v>5</v>
      </c>
      <c r="H6852" s="57"/>
    </row>
    <row r="6853" spans="1:8">
      <c r="A6853" s="57"/>
      <c r="B6853" s="57"/>
      <c r="C6853" s="176">
        <v>42178.734700000001</v>
      </c>
      <c r="D6853" s="3" t="s">
        <v>446</v>
      </c>
      <c r="E6853" s="3" t="s">
        <v>6</v>
      </c>
      <c r="F6853" s="3" t="str">
        <f t="shared" si="106"/>
        <v>Retail</v>
      </c>
      <c r="G6853" s="3">
        <v>1</v>
      </c>
      <c r="H6853" s="57"/>
    </row>
    <row r="6854" spans="1:8">
      <c r="A6854" s="57"/>
      <c r="B6854" s="57"/>
      <c r="C6854" s="176">
        <v>41987.457600000002</v>
      </c>
      <c r="D6854" s="3" t="s">
        <v>449</v>
      </c>
      <c r="E6854" s="3" t="s">
        <v>6</v>
      </c>
      <c r="F6854" s="3" t="str">
        <f t="shared" si="106"/>
        <v>Retail</v>
      </c>
      <c r="G6854" s="3">
        <v>7</v>
      </c>
      <c r="H6854" s="57"/>
    </row>
    <row r="6855" spans="1:8">
      <c r="A6855" s="57"/>
      <c r="B6855" s="57"/>
      <c r="C6855" s="176">
        <v>41984.524299999997</v>
      </c>
      <c r="D6855" s="3" t="s">
        <v>449</v>
      </c>
      <c r="E6855" s="3" t="s">
        <v>112</v>
      </c>
      <c r="F6855" s="3" t="str">
        <f t="shared" si="106"/>
        <v>Retail</v>
      </c>
      <c r="G6855" s="3">
        <v>3</v>
      </c>
      <c r="H6855" s="57"/>
    </row>
    <row r="6856" spans="1:8">
      <c r="A6856" s="57"/>
      <c r="B6856" s="57"/>
      <c r="C6856" s="176">
        <v>42126.533300000003</v>
      </c>
      <c r="D6856" s="3" t="s">
        <v>445</v>
      </c>
      <c r="E6856" s="3" t="s">
        <v>110</v>
      </c>
      <c r="F6856" s="3" t="str">
        <f t="shared" si="106"/>
        <v>Wholesale</v>
      </c>
      <c r="G6856" s="3">
        <v>34</v>
      </c>
      <c r="H6856" s="57"/>
    </row>
    <row r="6857" spans="1:8">
      <c r="A6857" s="57"/>
      <c r="B6857" s="57"/>
      <c r="C6857" s="176">
        <v>42279.5458</v>
      </c>
      <c r="D6857" s="3" t="s">
        <v>446</v>
      </c>
      <c r="E6857" s="3" t="s">
        <v>9</v>
      </c>
      <c r="F6857" s="3" t="str">
        <f t="shared" si="106"/>
        <v>Retail</v>
      </c>
      <c r="G6857" s="3">
        <v>6</v>
      </c>
      <c r="H6857" s="57"/>
    </row>
    <row r="6858" spans="1:8">
      <c r="A6858" s="57"/>
      <c r="B6858" s="57"/>
      <c r="C6858" s="176">
        <v>41986.5069</v>
      </c>
      <c r="D6858" s="3" t="s">
        <v>447</v>
      </c>
      <c r="E6858" s="3" t="s">
        <v>6</v>
      </c>
      <c r="F6858" s="3" t="str">
        <f t="shared" ref="F6858:F6921" si="107">IF(G6858&lt;10,"Retail","Wholesale")</f>
        <v>Wholesale</v>
      </c>
      <c r="G6858" s="3">
        <v>32</v>
      </c>
      <c r="H6858" s="57"/>
    </row>
    <row r="6859" spans="1:8">
      <c r="A6859" s="57"/>
      <c r="B6859" s="57"/>
      <c r="C6859" s="176">
        <v>42307.486799999999</v>
      </c>
      <c r="D6859" s="3" t="s">
        <v>445</v>
      </c>
      <c r="E6859" s="3" t="s">
        <v>453</v>
      </c>
      <c r="F6859" s="3" t="str">
        <f t="shared" si="107"/>
        <v>Retail</v>
      </c>
      <c r="G6859" s="3">
        <v>2</v>
      </c>
      <c r="H6859" s="57"/>
    </row>
    <row r="6860" spans="1:8">
      <c r="A6860" s="57"/>
      <c r="B6860" s="57"/>
      <c r="C6860" s="176">
        <v>42339.731899999999</v>
      </c>
      <c r="D6860" s="3" t="s">
        <v>447</v>
      </c>
      <c r="E6860" s="3" t="s">
        <v>6</v>
      </c>
      <c r="F6860" s="3" t="str">
        <f t="shared" si="107"/>
        <v>Wholesale</v>
      </c>
      <c r="G6860" s="3">
        <v>28</v>
      </c>
      <c r="H6860" s="57"/>
    </row>
    <row r="6861" spans="1:8">
      <c r="A6861" s="57"/>
      <c r="B6861" s="57"/>
      <c r="C6861" s="176">
        <v>41981.1924</v>
      </c>
      <c r="D6861" s="3" t="s">
        <v>446</v>
      </c>
      <c r="E6861" s="3" t="s">
        <v>112</v>
      </c>
      <c r="F6861" s="3" t="str">
        <f t="shared" si="107"/>
        <v>Retail</v>
      </c>
      <c r="G6861" s="3">
        <v>2</v>
      </c>
      <c r="H6861" s="57"/>
    </row>
    <row r="6862" spans="1:8">
      <c r="A6862" s="57"/>
      <c r="B6862" s="57"/>
      <c r="C6862" s="176">
        <v>42356.8799</v>
      </c>
      <c r="D6862" s="3" t="s">
        <v>446</v>
      </c>
      <c r="E6862" s="3" t="s">
        <v>312</v>
      </c>
      <c r="F6862" s="3" t="str">
        <f t="shared" si="107"/>
        <v>Retail</v>
      </c>
      <c r="G6862" s="3">
        <v>2</v>
      </c>
      <c r="H6862" s="57"/>
    </row>
    <row r="6863" spans="1:8">
      <c r="A6863" s="57"/>
      <c r="B6863" s="57"/>
      <c r="C6863" s="176">
        <v>42245.165300000001</v>
      </c>
      <c r="D6863" s="3" t="s">
        <v>445</v>
      </c>
      <c r="E6863" s="3" t="s">
        <v>110</v>
      </c>
      <c r="F6863" s="3" t="str">
        <f t="shared" si="107"/>
        <v>Wholesale</v>
      </c>
      <c r="G6863" s="3">
        <v>25</v>
      </c>
      <c r="H6863" s="57"/>
    </row>
    <row r="6864" spans="1:8">
      <c r="A6864" s="57"/>
      <c r="B6864" s="57"/>
      <c r="C6864" s="176">
        <v>42248.412499999999</v>
      </c>
      <c r="D6864" s="3" t="s">
        <v>445</v>
      </c>
      <c r="E6864" s="3" t="s">
        <v>6</v>
      </c>
      <c r="F6864" s="3" t="str">
        <f t="shared" si="107"/>
        <v>Retail</v>
      </c>
      <c r="G6864" s="3">
        <v>3</v>
      </c>
      <c r="H6864" s="57"/>
    </row>
    <row r="6865" spans="1:8">
      <c r="A6865" s="57"/>
      <c r="B6865" s="57"/>
      <c r="C6865" s="176">
        <v>42359.573600000003</v>
      </c>
      <c r="D6865" s="3" t="s">
        <v>446</v>
      </c>
      <c r="E6865" s="3" t="s">
        <v>453</v>
      </c>
      <c r="F6865" s="3" t="str">
        <f t="shared" si="107"/>
        <v>Retail</v>
      </c>
      <c r="G6865" s="3">
        <v>2</v>
      </c>
      <c r="H6865" s="57"/>
    </row>
    <row r="6866" spans="1:8">
      <c r="A6866" s="57"/>
      <c r="B6866" s="57"/>
      <c r="C6866" s="176">
        <v>42362.470099999999</v>
      </c>
      <c r="D6866" s="3" t="s">
        <v>447</v>
      </c>
      <c r="E6866" s="3" t="s">
        <v>7</v>
      </c>
      <c r="F6866" s="3" t="str">
        <f t="shared" si="107"/>
        <v>Wholesale</v>
      </c>
      <c r="G6866" s="3">
        <v>125</v>
      </c>
      <c r="H6866" s="57"/>
    </row>
    <row r="6867" spans="1:8">
      <c r="A6867" s="57"/>
      <c r="B6867" s="57"/>
      <c r="C6867" s="176">
        <v>42358.7382</v>
      </c>
      <c r="D6867" s="3" t="s">
        <v>447</v>
      </c>
      <c r="E6867" s="3" t="s">
        <v>7</v>
      </c>
      <c r="F6867" s="3" t="str">
        <f t="shared" si="107"/>
        <v>Wholesale</v>
      </c>
      <c r="G6867" s="3">
        <v>72</v>
      </c>
      <c r="H6867" s="57"/>
    </row>
    <row r="6868" spans="1:8">
      <c r="A6868" s="57"/>
      <c r="B6868" s="57"/>
      <c r="C6868" s="176">
        <v>41980.525699999998</v>
      </c>
      <c r="D6868" s="3" t="s">
        <v>445</v>
      </c>
      <c r="E6868" s="3" t="s">
        <v>7</v>
      </c>
      <c r="F6868" s="3" t="str">
        <f t="shared" si="107"/>
        <v>Retail</v>
      </c>
      <c r="G6868" s="3">
        <v>6</v>
      </c>
      <c r="H6868" s="57"/>
    </row>
    <row r="6869" spans="1:8">
      <c r="A6869" s="57"/>
      <c r="B6869" s="57"/>
      <c r="C6869" s="176">
        <v>41987.772900000004</v>
      </c>
      <c r="D6869" s="3" t="s">
        <v>445</v>
      </c>
      <c r="E6869" s="3" t="s">
        <v>459</v>
      </c>
      <c r="F6869" s="3" t="str">
        <f t="shared" si="107"/>
        <v>Retail</v>
      </c>
      <c r="G6869" s="3">
        <v>2</v>
      </c>
      <c r="H6869" s="57"/>
    </row>
    <row r="6870" spans="1:8">
      <c r="A6870" s="57"/>
      <c r="B6870" s="57"/>
      <c r="C6870" s="176">
        <v>42342.507599999997</v>
      </c>
      <c r="D6870" s="3" t="s">
        <v>446</v>
      </c>
      <c r="E6870" s="3" t="s">
        <v>453</v>
      </c>
      <c r="F6870" s="3" t="str">
        <f t="shared" si="107"/>
        <v>Wholesale</v>
      </c>
      <c r="G6870" s="3">
        <v>25</v>
      </c>
      <c r="H6870" s="57"/>
    </row>
    <row r="6871" spans="1:8">
      <c r="A6871" s="57"/>
      <c r="B6871" s="57"/>
      <c r="C6871" s="176">
        <v>42351.4931</v>
      </c>
      <c r="D6871" s="3" t="s">
        <v>447</v>
      </c>
      <c r="E6871" s="3" t="s">
        <v>457</v>
      </c>
      <c r="F6871" s="3" t="str">
        <f t="shared" si="107"/>
        <v>Retail</v>
      </c>
      <c r="G6871" s="3">
        <v>3</v>
      </c>
      <c r="H6871" s="57"/>
    </row>
    <row r="6872" spans="1:8">
      <c r="A6872" s="57"/>
      <c r="B6872" s="57"/>
      <c r="C6872" s="176">
        <v>41978.787499999999</v>
      </c>
      <c r="D6872" s="3" t="s">
        <v>446</v>
      </c>
      <c r="E6872" s="3" t="s">
        <v>10</v>
      </c>
      <c r="F6872" s="3" t="str">
        <f t="shared" si="107"/>
        <v>Retail</v>
      </c>
      <c r="G6872" s="3">
        <v>2</v>
      </c>
      <c r="H6872" s="57"/>
    </row>
    <row r="6873" spans="1:8">
      <c r="A6873" s="57"/>
      <c r="B6873" s="57"/>
      <c r="C6873" s="176">
        <v>42333.543100000003</v>
      </c>
      <c r="D6873" s="3" t="s">
        <v>445</v>
      </c>
      <c r="E6873" s="3" t="s">
        <v>453</v>
      </c>
      <c r="F6873" s="3" t="str">
        <f t="shared" si="107"/>
        <v>Retail</v>
      </c>
      <c r="G6873" s="3">
        <v>3</v>
      </c>
      <c r="H6873" s="57"/>
    </row>
    <row r="6874" spans="1:8">
      <c r="A6874" s="57"/>
      <c r="B6874" s="57"/>
      <c r="C6874" s="176">
        <v>42243.291700000002</v>
      </c>
      <c r="D6874" s="3" t="s">
        <v>445</v>
      </c>
      <c r="E6874" s="3" t="s">
        <v>453</v>
      </c>
      <c r="F6874" s="3" t="str">
        <f t="shared" si="107"/>
        <v>Retail</v>
      </c>
      <c r="G6874" s="3">
        <v>1</v>
      </c>
      <c r="H6874" s="57"/>
    </row>
    <row r="6875" spans="1:8">
      <c r="A6875" s="57"/>
      <c r="B6875" s="57"/>
      <c r="C6875" s="176">
        <v>42346.179900000003</v>
      </c>
      <c r="D6875" s="3" t="s">
        <v>447</v>
      </c>
      <c r="E6875" s="3" t="s">
        <v>453</v>
      </c>
      <c r="F6875" s="3" t="str">
        <f t="shared" si="107"/>
        <v>Retail</v>
      </c>
      <c r="G6875" s="3">
        <v>3</v>
      </c>
      <c r="H6875" s="57"/>
    </row>
    <row r="6876" spans="1:8">
      <c r="A6876" s="57"/>
      <c r="B6876" s="57"/>
      <c r="C6876" s="176">
        <v>42130.707600000002</v>
      </c>
      <c r="D6876" s="3" t="s">
        <v>445</v>
      </c>
      <c r="E6876" s="3" t="s">
        <v>453</v>
      </c>
      <c r="F6876" s="3" t="str">
        <f t="shared" si="107"/>
        <v>Retail</v>
      </c>
      <c r="G6876" s="3">
        <v>4</v>
      </c>
      <c r="H6876" s="57"/>
    </row>
    <row r="6877" spans="1:8">
      <c r="A6877" s="57"/>
      <c r="B6877" s="57"/>
      <c r="C6877" s="176">
        <v>42227.806900000003</v>
      </c>
      <c r="D6877" s="3" t="s">
        <v>447</v>
      </c>
      <c r="E6877" s="3" t="s">
        <v>112</v>
      </c>
      <c r="F6877" s="3" t="str">
        <f t="shared" si="107"/>
        <v>Retail</v>
      </c>
      <c r="G6877" s="3">
        <v>2</v>
      </c>
      <c r="H6877" s="57"/>
    </row>
    <row r="6878" spans="1:8">
      <c r="A6878" s="57"/>
      <c r="B6878" s="57"/>
      <c r="C6878" s="176">
        <v>42257.7042</v>
      </c>
      <c r="D6878" s="3" t="s">
        <v>445</v>
      </c>
      <c r="E6878" s="3" t="s">
        <v>453</v>
      </c>
      <c r="F6878" s="3" t="str">
        <f t="shared" si="107"/>
        <v>Wholesale</v>
      </c>
      <c r="G6878" s="3">
        <v>135</v>
      </c>
      <c r="H6878" s="57"/>
    </row>
    <row r="6879" spans="1:8">
      <c r="A6879" s="57"/>
      <c r="B6879" s="57"/>
      <c r="C6879" s="176">
        <v>42162.1417</v>
      </c>
      <c r="D6879" s="3" t="s">
        <v>447</v>
      </c>
      <c r="E6879" s="3" t="s">
        <v>453</v>
      </c>
      <c r="F6879" s="3" t="str">
        <f t="shared" si="107"/>
        <v>Wholesale</v>
      </c>
      <c r="G6879" s="3">
        <v>42</v>
      </c>
      <c r="H6879" s="57"/>
    </row>
    <row r="6880" spans="1:8">
      <c r="A6880" s="57"/>
      <c r="B6880" s="57"/>
      <c r="C6880" s="176">
        <v>42243.154900000001</v>
      </c>
      <c r="D6880" s="3" t="s">
        <v>446</v>
      </c>
      <c r="E6880" s="3" t="s">
        <v>453</v>
      </c>
      <c r="F6880" s="3" t="str">
        <f t="shared" si="107"/>
        <v>Wholesale</v>
      </c>
      <c r="G6880" s="3">
        <v>42</v>
      </c>
      <c r="H6880" s="57"/>
    </row>
    <row r="6881" spans="1:8">
      <c r="A6881" s="57"/>
      <c r="B6881" s="57"/>
      <c r="C6881" s="176">
        <v>42338.183299999997</v>
      </c>
      <c r="D6881" s="3" t="s">
        <v>447</v>
      </c>
      <c r="E6881" s="3" t="s">
        <v>453</v>
      </c>
      <c r="F6881" s="3" t="str">
        <f t="shared" si="107"/>
        <v>Wholesale</v>
      </c>
      <c r="G6881" s="3">
        <v>32</v>
      </c>
      <c r="H6881" s="57"/>
    </row>
    <row r="6882" spans="1:8">
      <c r="A6882" s="57"/>
      <c r="B6882" s="57"/>
      <c r="C6882" s="176">
        <v>42309.097199999997</v>
      </c>
      <c r="D6882" s="3" t="s">
        <v>447</v>
      </c>
      <c r="E6882" s="3" t="s">
        <v>450</v>
      </c>
      <c r="F6882" s="3" t="str">
        <f t="shared" si="107"/>
        <v>Wholesale</v>
      </c>
      <c r="G6882" s="3">
        <v>35</v>
      </c>
      <c r="H6882" s="57"/>
    </row>
    <row r="6883" spans="1:8">
      <c r="A6883" s="57"/>
      <c r="B6883" s="57"/>
      <c r="C6883" s="176">
        <v>41980.524299999997</v>
      </c>
      <c r="D6883" s="3" t="s">
        <v>447</v>
      </c>
      <c r="E6883" s="3" t="s">
        <v>6</v>
      </c>
      <c r="F6883" s="3" t="str">
        <f t="shared" si="107"/>
        <v>Retail</v>
      </c>
      <c r="G6883" s="3">
        <v>3</v>
      </c>
      <c r="H6883" s="57"/>
    </row>
    <row r="6884" spans="1:8">
      <c r="A6884" s="57"/>
      <c r="B6884" s="57"/>
      <c r="C6884" s="176">
        <v>42291.428500000002</v>
      </c>
      <c r="D6884" s="3" t="s">
        <v>449</v>
      </c>
      <c r="E6884" s="3" t="s">
        <v>8</v>
      </c>
      <c r="F6884" s="3" t="str">
        <f t="shared" si="107"/>
        <v>Retail</v>
      </c>
      <c r="G6884" s="3">
        <v>5</v>
      </c>
      <c r="H6884" s="57"/>
    </row>
    <row r="6885" spans="1:8">
      <c r="A6885" s="57"/>
      <c r="B6885" s="57"/>
      <c r="C6885" s="176">
        <v>41982.772900000004</v>
      </c>
      <c r="D6885" s="3" t="s">
        <v>449</v>
      </c>
      <c r="E6885" s="3" t="s">
        <v>6</v>
      </c>
      <c r="F6885" s="3" t="str">
        <f t="shared" si="107"/>
        <v>Wholesale</v>
      </c>
      <c r="G6885" s="3">
        <v>68</v>
      </c>
      <c r="H6885" s="57"/>
    </row>
    <row r="6886" spans="1:8">
      <c r="A6886" s="57"/>
      <c r="B6886" s="57"/>
      <c r="C6886" s="176">
        <v>42009.724999999999</v>
      </c>
      <c r="D6886" s="3" t="s">
        <v>446</v>
      </c>
      <c r="E6886" s="3" t="s">
        <v>7</v>
      </c>
      <c r="F6886" s="3" t="str">
        <f t="shared" si="107"/>
        <v>Retail</v>
      </c>
      <c r="G6886" s="3">
        <v>6</v>
      </c>
      <c r="H6886" s="57"/>
    </row>
    <row r="6887" spans="1:8">
      <c r="A6887" s="57"/>
      <c r="B6887" s="57"/>
      <c r="C6887" s="176">
        <v>42030.214599999999</v>
      </c>
      <c r="D6887" s="3" t="s">
        <v>445</v>
      </c>
      <c r="E6887" s="3" t="s">
        <v>453</v>
      </c>
      <c r="F6887" s="3" t="str">
        <f t="shared" si="107"/>
        <v>Retail</v>
      </c>
      <c r="G6887" s="3">
        <v>1</v>
      </c>
      <c r="H6887" s="57"/>
    </row>
    <row r="6888" spans="1:8">
      <c r="A6888" s="57"/>
      <c r="B6888" s="57"/>
      <c r="C6888" s="176">
        <v>42363.477800000001</v>
      </c>
      <c r="D6888" s="3" t="s">
        <v>445</v>
      </c>
      <c r="E6888" s="3" t="s">
        <v>312</v>
      </c>
      <c r="F6888" s="3" t="str">
        <f t="shared" si="107"/>
        <v>Retail</v>
      </c>
      <c r="G6888" s="3">
        <v>1</v>
      </c>
      <c r="H6888" s="57"/>
    </row>
    <row r="6889" spans="1:8">
      <c r="A6889" s="57"/>
      <c r="B6889" s="57"/>
      <c r="C6889" s="176">
        <v>42251.481299999999</v>
      </c>
      <c r="D6889" s="3" t="s">
        <v>446</v>
      </c>
      <c r="E6889" s="3" t="s">
        <v>10</v>
      </c>
      <c r="F6889" s="3" t="str">
        <f t="shared" si="107"/>
        <v>Wholesale</v>
      </c>
      <c r="G6889" s="3">
        <v>63</v>
      </c>
      <c r="H6889" s="57"/>
    </row>
    <row r="6890" spans="1:8">
      <c r="A6890" s="57"/>
      <c r="B6890" s="57"/>
      <c r="C6890" s="176">
        <v>42353.159699999997</v>
      </c>
      <c r="D6890" s="3" t="s">
        <v>445</v>
      </c>
      <c r="E6890" s="3" t="s">
        <v>450</v>
      </c>
      <c r="F6890" s="3" t="str">
        <f t="shared" si="107"/>
        <v>Retail</v>
      </c>
      <c r="G6890" s="3">
        <v>5</v>
      </c>
      <c r="H6890" s="57"/>
    </row>
    <row r="6891" spans="1:8">
      <c r="A6891" s="57"/>
      <c r="B6891" s="57"/>
      <c r="C6891" s="176">
        <v>42098.501400000001</v>
      </c>
      <c r="D6891" s="3" t="s">
        <v>445</v>
      </c>
      <c r="E6891" s="3" t="s">
        <v>453</v>
      </c>
      <c r="F6891" s="3" t="str">
        <f t="shared" si="107"/>
        <v>Wholesale</v>
      </c>
      <c r="G6891" s="3">
        <v>117</v>
      </c>
      <c r="H6891" s="57"/>
    </row>
    <row r="6892" spans="1:8">
      <c r="A6892" s="57"/>
      <c r="B6892" s="57"/>
      <c r="C6892" s="176">
        <v>42238.525699999998</v>
      </c>
      <c r="D6892" s="3" t="s">
        <v>446</v>
      </c>
      <c r="E6892" s="3" t="s">
        <v>453</v>
      </c>
      <c r="F6892" s="3" t="str">
        <f t="shared" si="107"/>
        <v>Wholesale</v>
      </c>
      <c r="G6892" s="3">
        <v>35</v>
      </c>
      <c r="H6892" s="57"/>
    </row>
    <row r="6893" spans="1:8">
      <c r="A6893" s="57"/>
      <c r="B6893" s="57"/>
      <c r="C6893" s="176">
        <v>42349.4764</v>
      </c>
      <c r="D6893" s="3" t="s">
        <v>447</v>
      </c>
      <c r="E6893" s="3" t="s">
        <v>460</v>
      </c>
      <c r="F6893" s="3" t="str">
        <f t="shared" si="107"/>
        <v>Wholesale</v>
      </c>
      <c r="G6893" s="3">
        <v>76</v>
      </c>
      <c r="H6893" s="57"/>
    </row>
    <row r="6894" spans="1:8">
      <c r="A6894" s="57"/>
      <c r="B6894" s="57"/>
      <c r="C6894" s="176">
        <v>42356.844400000002</v>
      </c>
      <c r="D6894" s="3" t="s">
        <v>449</v>
      </c>
      <c r="E6894" s="3" t="s">
        <v>458</v>
      </c>
      <c r="F6894" s="3" t="str">
        <f t="shared" si="107"/>
        <v>Retail</v>
      </c>
      <c r="G6894" s="3">
        <v>2</v>
      </c>
      <c r="H6894" s="57"/>
    </row>
    <row r="6895" spans="1:8">
      <c r="A6895" s="57"/>
      <c r="B6895" s="57"/>
      <c r="C6895" s="176">
        <v>42097.213900000002</v>
      </c>
      <c r="D6895" s="3" t="s">
        <v>447</v>
      </c>
      <c r="E6895" s="3" t="s">
        <v>114</v>
      </c>
      <c r="F6895" s="3" t="str">
        <f t="shared" si="107"/>
        <v>Wholesale</v>
      </c>
      <c r="G6895" s="3">
        <v>30</v>
      </c>
      <c r="H6895" s="57"/>
    </row>
    <row r="6896" spans="1:8">
      <c r="A6896" s="57"/>
      <c r="B6896" s="57"/>
      <c r="C6896" s="176">
        <v>42340.513200000001</v>
      </c>
      <c r="D6896" s="3" t="s">
        <v>446</v>
      </c>
      <c r="E6896" s="3" t="s">
        <v>450</v>
      </c>
      <c r="F6896" s="3" t="str">
        <f t="shared" si="107"/>
        <v>Retail</v>
      </c>
      <c r="G6896" s="3">
        <v>2</v>
      </c>
      <c r="H6896" s="57"/>
    </row>
    <row r="6897" spans="1:8">
      <c r="A6897" s="57"/>
      <c r="B6897" s="57"/>
      <c r="C6897" s="176">
        <v>42360.505599999997</v>
      </c>
      <c r="D6897" s="3" t="s">
        <v>447</v>
      </c>
      <c r="E6897" s="3" t="s">
        <v>456</v>
      </c>
      <c r="F6897" s="3" t="str">
        <f t="shared" si="107"/>
        <v>Wholesale</v>
      </c>
      <c r="G6897" s="3">
        <v>41</v>
      </c>
      <c r="H6897" s="57"/>
    </row>
    <row r="6898" spans="1:8">
      <c r="A6898" s="57"/>
      <c r="B6898" s="57"/>
      <c r="C6898" s="176">
        <v>41983.505599999997</v>
      </c>
      <c r="D6898" s="3" t="s">
        <v>447</v>
      </c>
      <c r="E6898" s="3" t="s">
        <v>6</v>
      </c>
      <c r="F6898" s="3" t="str">
        <f t="shared" si="107"/>
        <v>Wholesale</v>
      </c>
      <c r="G6898" s="3">
        <v>79</v>
      </c>
      <c r="H6898" s="57"/>
    </row>
    <row r="6899" spans="1:8">
      <c r="A6899" s="57"/>
      <c r="B6899" s="57"/>
      <c r="C6899" s="176">
        <v>41981.208299999998</v>
      </c>
      <c r="D6899" s="3" t="s">
        <v>446</v>
      </c>
      <c r="E6899" s="3" t="s">
        <v>6</v>
      </c>
      <c r="F6899" s="3" t="str">
        <f t="shared" si="107"/>
        <v>Retail</v>
      </c>
      <c r="G6899" s="3">
        <v>1</v>
      </c>
      <c r="H6899" s="57"/>
    </row>
    <row r="6900" spans="1:8">
      <c r="A6900" s="57"/>
      <c r="B6900" s="57"/>
      <c r="C6900" s="176">
        <v>42105.4951</v>
      </c>
      <c r="D6900" s="3" t="s">
        <v>445</v>
      </c>
      <c r="E6900" s="3" t="s">
        <v>453</v>
      </c>
      <c r="F6900" s="3" t="str">
        <f t="shared" si="107"/>
        <v>Retail</v>
      </c>
      <c r="G6900" s="3">
        <v>2</v>
      </c>
      <c r="H6900" s="57"/>
    </row>
    <row r="6901" spans="1:8">
      <c r="A6901" s="57"/>
      <c r="B6901" s="57"/>
      <c r="C6901" s="176">
        <v>41979.739600000001</v>
      </c>
      <c r="D6901" s="3" t="s">
        <v>445</v>
      </c>
      <c r="E6901" s="3" t="s">
        <v>6</v>
      </c>
      <c r="F6901" s="3" t="str">
        <f t="shared" si="107"/>
        <v>Wholesale</v>
      </c>
      <c r="G6901" s="3">
        <v>21</v>
      </c>
      <c r="H6901" s="57"/>
    </row>
    <row r="6902" spans="1:8">
      <c r="A6902" s="57"/>
      <c r="B6902" s="57"/>
      <c r="C6902" s="176">
        <v>42185.468099999998</v>
      </c>
      <c r="D6902" s="3" t="s">
        <v>445</v>
      </c>
      <c r="E6902" s="3" t="s">
        <v>453</v>
      </c>
      <c r="F6902" s="3" t="str">
        <f t="shared" si="107"/>
        <v>Retail</v>
      </c>
      <c r="G6902" s="3">
        <v>2</v>
      </c>
      <c r="H6902" s="57"/>
    </row>
    <row r="6903" spans="1:8">
      <c r="A6903" s="57"/>
      <c r="B6903" s="57"/>
      <c r="C6903" s="176">
        <v>42142.190300000002</v>
      </c>
      <c r="D6903" s="3" t="s">
        <v>447</v>
      </c>
      <c r="E6903" s="3" t="s">
        <v>453</v>
      </c>
      <c r="F6903" s="3" t="str">
        <f t="shared" si="107"/>
        <v>Retail</v>
      </c>
      <c r="G6903" s="3">
        <v>1</v>
      </c>
      <c r="H6903" s="57"/>
    </row>
    <row r="6904" spans="1:8">
      <c r="A6904" s="57"/>
      <c r="B6904" s="57"/>
      <c r="C6904" s="176">
        <v>42172.154199999997</v>
      </c>
      <c r="D6904" s="3" t="s">
        <v>446</v>
      </c>
      <c r="E6904" s="3" t="s">
        <v>114</v>
      </c>
      <c r="F6904" s="3" t="str">
        <f t="shared" si="107"/>
        <v>Retail</v>
      </c>
      <c r="G6904" s="3">
        <v>1</v>
      </c>
      <c r="H6904" s="57"/>
    </row>
    <row r="6905" spans="1:8">
      <c r="A6905" s="57"/>
      <c r="B6905" s="57"/>
      <c r="C6905" s="176">
        <v>42363.152800000003</v>
      </c>
      <c r="D6905" s="3" t="s">
        <v>447</v>
      </c>
      <c r="E6905" s="3" t="s">
        <v>453</v>
      </c>
      <c r="F6905" s="3" t="str">
        <f t="shared" si="107"/>
        <v>Retail</v>
      </c>
      <c r="G6905" s="3">
        <v>6</v>
      </c>
      <c r="H6905" s="57"/>
    </row>
    <row r="6906" spans="1:8">
      <c r="A6906" s="57"/>
      <c r="B6906" s="57"/>
      <c r="C6906" s="176">
        <v>42168.2569</v>
      </c>
      <c r="D6906" s="3" t="s">
        <v>447</v>
      </c>
      <c r="E6906" s="3" t="s">
        <v>312</v>
      </c>
      <c r="F6906" s="3" t="str">
        <f t="shared" si="107"/>
        <v>Wholesale</v>
      </c>
      <c r="G6906" s="3">
        <v>71</v>
      </c>
      <c r="H6906" s="57"/>
    </row>
    <row r="6907" spans="1:8">
      <c r="A6907" s="57"/>
      <c r="B6907" s="57"/>
      <c r="C6907" s="176">
        <v>42165.6181</v>
      </c>
      <c r="D6907" s="3" t="s">
        <v>446</v>
      </c>
      <c r="E6907" s="3" t="s">
        <v>6</v>
      </c>
      <c r="F6907" s="3" t="str">
        <f t="shared" si="107"/>
        <v>Retail</v>
      </c>
      <c r="G6907" s="3">
        <v>9</v>
      </c>
      <c r="H6907" s="57"/>
    </row>
    <row r="6908" spans="1:8">
      <c r="A6908" s="57"/>
      <c r="B6908" s="57"/>
      <c r="C6908" s="176">
        <v>41982.507599999997</v>
      </c>
      <c r="D6908" s="3" t="s">
        <v>446</v>
      </c>
      <c r="E6908" s="3" t="s">
        <v>453</v>
      </c>
      <c r="F6908" s="3" t="str">
        <f t="shared" si="107"/>
        <v>Retail</v>
      </c>
      <c r="G6908" s="3">
        <v>2</v>
      </c>
      <c r="H6908" s="57"/>
    </row>
    <row r="6909" spans="1:8">
      <c r="A6909" s="57"/>
      <c r="B6909" s="57"/>
      <c r="C6909" s="176">
        <v>41983.713199999998</v>
      </c>
      <c r="D6909" s="3" t="s">
        <v>445</v>
      </c>
      <c r="E6909" s="3" t="s">
        <v>453</v>
      </c>
      <c r="F6909" s="3" t="str">
        <f t="shared" si="107"/>
        <v>Wholesale</v>
      </c>
      <c r="G6909" s="3">
        <v>27</v>
      </c>
      <c r="H6909" s="57"/>
    </row>
    <row r="6910" spans="1:8">
      <c r="A6910" s="57"/>
      <c r="B6910" s="57"/>
      <c r="C6910" s="176">
        <v>41981.591</v>
      </c>
      <c r="D6910" s="3" t="s">
        <v>446</v>
      </c>
      <c r="E6910" s="3" t="s">
        <v>451</v>
      </c>
      <c r="F6910" s="3" t="str">
        <f t="shared" si="107"/>
        <v>Wholesale</v>
      </c>
      <c r="G6910" s="3">
        <v>72</v>
      </c>
      <c r="H6910" s="57"/>
    </row>
    <row r="6911" spans="1:8">
      <c r="A6911" s="57"/>
      <c r="B6911" s="57"/>
      <c r="C6911" s="176">
        <v>41985.421499999997</v>
      </c>
      <c r="D6911" s="3" t="s">
        <v>446</v>
      </c>
      <c r="E6911" s="3" t="s">
        <v>453</v>
      </c>
      <c r="F6911" s="3" t="str">
        <f t="shared" si="107"/>
        <v>Retail</v>
      </c>
      <c r="G6911" s="3">
        <v>1</v>
      </c>
      <c r="H6911" s="57"/>
    </row>
    <row r="6912" spans="1:8">
      <c r="A6912" s="57"/>
      <c r="B6912" s="57"/>
      <c r="C6912" s="176">
        <v>42185.490299999998</v>
      </c>
      <c r="D6912" s="3" t="s">
        <v>447</v>
      </c>
      <c r="E6912" s="3" t="s">
        <v>7</v>
      </c>
      <c r="F6912" s="3" t="str">
        <f t="shared" si="107"/>
        <v>Retail</v>
      </c>
      <c r="G6912" s="3">
        <v>6</v>
      </c>
      <c r="H6912" s="57"/>
    </row>
    <row r="6913" spans="1:8">
      <c r="A6913" s="57"/>
      <c r="B6913" s="57"/>
      <c r="C6913" s="176">
        <v>41984.195800000001</v>
      </c>
      <c r="D6913" s="3" t="s">
        <v>447</v>
      </c>
      <c r="E6913" s="3" t="s">
        <v>453</v>
      </c>
      <c r="F6913" s="3" t="str">
        <f t="shared" si="107"/>
        <v>Retail</v>
      </c>
      <c r="G6913" s="3">
        <v>5</v>
      </c>
      <c r="H6913" s="57"/>
    </row>
    <row r="6914" spans="1:8">
      <c r="A6914" s="57"/>
      <c r="B6914" s="57"/>
      <c r="C6914" s="176">
        <v>42219.447899999999</v>
      </c>
      <c r="D6914" s="3" t="s">
        <v>445</v>
      </c>
      <c r="E6914" s="3" t="s">
        <v>114</v>
      </c>
      <c r="F6914" s="3" t="str">
        <f t="shared" si="107"/>
        <v>Wholesale</v>
      </c>
      <c r="G6914" s="3">
        <v>29</v>
      </c>
      <c r="H6914" s="57"/>
    </row>
    <row r="6915" spans="1:8">
      <c r="A6915" s="57"/>
      <c r="B6915" s="57"/>
      <c r="C6915" s="176">
        <v>42355.7264</v>
      </c>
      <c r="D6915" s="3" t="s">
        <v>449</v>
      </c>
      <c r="E6915" s="3" t="s">
        <v>458</v>
      </c>
      <c r="F6915" s="3" t="str">
        <f t="shared" si="107"/>
        <v>Wholesale</v>
      </c>
      <c r="G6915" s="3">
        <v>38</v>
      </c>
      <c r="H6915" s="57"/>
    </row>
    <row r="6916" spans="1:8">
      <c r="A6916" s="57"/>
      <c r="B6916" s="57"/>
      <c r="C6916" s="176">
        <v>41981.4715</v>
      </c>
      <c r="D6916" s="3" t="s">
        <v>445</v>
      </c>
      <c r="E6916" s="3" t="s">
        <v>453</v>
      </c>
      <c r="F6916" s="3" t="str">
        <f t="shared" si="107"/>
        <v>Retail</v>
      </c>
      <c r="G6916" s="3">
        <v>5</v>
      </c>
      <c r="H6916" s="57"/>
    </row>
    <row r="6917" spans="1:8">
      <c r="A6917" s="57"/>
      <c r="B6917" s="57"/>
      <c r="C6917" s="176">
        <v>41986.7451</v>
      </c>
      <c r="D6917" s="3" t="s">
        <v>446</v>
      </c>
      <c r="E6917" s="3" t="s">
        <v>458</v>
      </c>
      <c r="F6917" s="3" t="str">
        <f t="shared" si="107"/>
        <v>Wholesale</v>
      </c>
      <c r="G6917" s="3">
        <v>104</v>
      </c>
      <c r="H6917" s="57"/>
    </row>
    <row r="6918" spans="1:8">
      <c r="A6918" s="57"/>
      <c r="B6918" s="57"/>
      <c r="C6918" s="176">
        <v>42341.147199999999</v>
      </c>
      <c r="D6918" s="3" t="s">
        <v>446</v>
      </c>
      <c r="E6918" s="3" t="s">
        <v>453</v>
      </c>
      <c r="F6918" s="3" t="str">
        <f t="shared" si="107"/>
        <v>Wholesale</v>
      </c>
      <c r="G6918" s="3">
        <v>48</v>
      </c>
      <c r="H6918" s="57"/>
    </row>
    <row r="6919" spans="1:8">
      <c r="A6919" s="57"/>
      <c r="B6919" s="57"/>
      <c r="C6919" s="176">
        <v>42116.677799999998</v>
      </c>
      <c r="D6919" s="3" t="s">
        <v>446</v>
      </c>
      <c r="E6919" s="3" t="s">
        <v>7</v>
      </c>
      <c r="F6919" s="3" t="str">
        <f t="shared" si="107"/>
        <v>Retail</v>
      </c>
      <c r="G6919" s="3">
        <v>4</v>
      </c>
      <c r="H6919" s="57"/>
    </row>
    <row r="6920" spans="1:8">
      <c r="A6920" s="57"/>
      <c r="B6920" s="57"/>
      <c r="C6920" s="176">
        <v>42283.218099999998</v>
      </c>
      <c r="D6920" s="3" t="s">
        <v>449</v>
      </c>
      <c r="E6920" s="3" t="s">
        <v>453</v>
      </c>
      <c r="F6920" s="3" t="str">
        <f t="shared" si="107"/>
        <v>Wholesale</v>
      </c>
      <c r="G6920" s="3">
        <v>28</v>
      </c>
      <c r="H6920" s="57"/>
    </row>
    <row r="6921" spans="1:8">
      <c r="A6921" s="57"/>
      <c r="B6921" s="57"/>
      <c r="C6921" s="176">
        <v>42188.815999999999</v>
      </c>
      <c r="D6921" s="3" t="s">
        <v>445</v>
      </c>
      <c r="E6921" s="3" t="s">
        <v>312</v>
      </c>
      <c r="F6921" s="3" t="str">
        <f t="shared" si="107"/>
        <v>Wholesale</v>
      </c>
      <c r="G6921" s="3">
        <v>12</v>
      </c>
      <c r="H6921" s="57"/>
    </row>
    <row r="6922" spans="1:8">
      <c r="A6922" s="57"/>
      <c r="B6922" s="57"/>
      <c r="C6922" s="176">
        <v>42186.7785</v>
      </c>
      <c r="D6922" s="3" t="s">
        <v>445</v>
      </c>
      <c r="E6922" s="3" t="s">
        <v>453</v>
      </c>
      <c r="F6922" s="3" t="str">
        <f t="shared" ref="F6922:F6985" si="108">IF(G6922&lt;10,"Retail","Wholesale")</f>
        <v>Retail</v>
      </c>
      <c r="G6922" s="3">
        <v>3</v>
      </c>
      <c r="H6922" s="57"/>
    </row>
    <row r="6923" spans="1:8">
      <c r="A6923" s="57"/>
      <c r="B6923" s="57"/>
      <c r="C6923" s="176">
        <v>42347.4931</v>
      </c>
      <c r="D6923" s="3" t="s">
        <v>446</v>
      </c>
      <c r="E6923" s="3" t="s">
        <v>312</v>
      </c>
      <c r="F6923" s="3" t="str">
        <f t="shared" si="108"/>
        <v>Wholesale</v>
      </c>
      <c r="G6923" s="3">
        <v>86</v>
      </c>
      <c r="H6923" s="57"/>
    </row>
    <row r="6924" spans="1:8">
      <c r="A6924" s="57"/>
      <c r="B6924" s="57"/>
      <c r="C6924" s="176">
        <v>42363.543799999999</v>
      </c>
      <c r="D6924" s="3" t="s">
        <v>446</v>
      </c>
      <c r="E6924" s="3" t="s">
        <v>114</v>
      </c>
      <c r="F6924" s="3" t="str">
        <f t="shared" si="108"/>
        <v>Retail</v>
      </c>
      <c r="G6924" s="3">
        <v>1</v>
      </c>
      <c r="H6924" s="57"/>
    </row>
    <row r="6925" spans="1:8">
      <c r="A6925" s="57"/>
      <c r="B6925" s="57"/>
      <c r="C6925" s="176">
        <v>42254.1708</v>
      </c>
      <c r="D6925" s="3" t="s">
        <v>446</v>
      </c>
      <c r="E6925" s="3" t="s">
        <v>453</v>
      </c>
      <c r="F6925" s="3" t="str">
        <f t="shared" si="108"/>
        <v>Wholesale</v>
      </c>
      <c r="G6925" s="3">
        <v>58</v>
      </c>
      <c r="H6925" s="57"/>
    </row>
    <row r="6926" spans="1:8">
      <c r="A6926" s="57"/>
      <c r="B6926" s="57"/>
      <c r="C6926" s="176">
        <v>41982.168100000003</v>
      </c>
      <c r="D6926" s="3" t="s">
        <v>446</v>
      </c>
      <c r="E6926" s="3" t="s">
        <v>9</v>
      </c>
      <c r="F6926" s="3" t="str">
        <f t="shared" si="108"/>
        <v>Wholesale</v>
      </c>
      <c r="G6926" s="3">
        <v>33</v>
      </c>
      <c r="H6926" s="57"/>
    </row>
    <row r="6927" spans="1:8">
      <c r="A6927" s="57"/>
      <c r="B6927" s="57"/>
      <c r="C6927" s="176">
        <v>42343.520100000002</v>
      </c>
      <c r="D6927" s="3" t="s">
        <v>445</v>
      </c>
      <c r="E6927" s="3" t="s">
        <v>6</v>
      </c>
      <c r="F6927" s="3" t="str">
        <f t="shared" si="108"/>
        <v>Retail</v>
      </c>
      <c r="G6927" s="3">
        <v>2</v>
      </c>
      <c r="H6927" s="57"/>
    </row>
    <row r="6928" spans="1:8">
      <c r="A6928" s="57"/>
      <c r="B6928" s="57"/>
      <c r="C6928" s="176">
        <v>42341.485399999998</v>
      </c>
      <c r="D6928" s="3" t="s">
        <v>447</v>
      </c>
      <c r="E6928" s="3" t="s">
        <v>450</v>
      </c>
      <c r="F6928" s="3" t="str">
        <f t="shared" si="108"/>
        <v>Retail</v>
      </c>
      <c r="G6928" s="3">
        <v>1</v>
      </c>
      <c r="H6928" s="57"/>
    </row>
    <row r="6929" spans="1:8">
      <c r="A6929" s="57"/>
      <c r="B6929" s="57"/>
      <c r="C6929" s="176">
        <v>42259.606299999999</v>
      </c>
      <c r="D6929" s="3" t="s">
        <v>446</v>
      </c>
      <c r="E6929" s="3" t="s">
        <v>110</v>
      </c>
      <c r="F6929" s="3" t="str">
        <f t="shared" si="108"/>
        <v>Retail</v>
      </c>
      <c r="G6929" s="3">
        <v>6</v>
      </c>
      <c r="H6929" s="57"/>
    </row>
    <row r="6930" spans="1:8">
      <c r="A6930" s="57"/>
      <c r="B6930" s="57"/>
      <c r="C6930" s="176">
        <v>42203.469400000002</v>
      </c>
      <c r="D6930" s="3" t="s">
        <v>445</v>
      </c>
      <c r="E6930" s="3" t="s">
        <v>10</v>
      </c>
      <c r="F6930" s="3" t="str">
        <f t="shared" si="108"/>
        <v>Retail</v>
      </c>
      <c r="G6930" s="3">
        <v>2</v>
      </c>
      <c r="H6930" s="57"/>
    </row>
    <row r="6931" spans="1:8">
      <c r="A6931" s="57"/>
      <c r="B6931" s="57"/>
      <c r="C6931" s="176">
        <v>42326.827100000002</v>
      </c>
      <c r="D6931" s="3" t="s">
        <v>445</v>
      </c>
      <c r="E6931" s="3" t="s">
        <v>8</v>
      </c>
      <c r="F6931" s="3" t="str">
        <f t="shared" si="108"/>
        <v>Wholesale</v>
      </c>
      <c r="G6931" s="3">
        <v>33</v>
      </c>
      <c r="H6931" s="57"/>
    </row>
    <row r="6932" spans="1:8">
      <c r="A6932" s="57"/>
      <c r="B6932" s="57"/>
      <c r="C6932" s="176">
        <v>41982.111799999999</v>
      </c>
      <c r="D6932" s="3" t="s">
        <v>447</v>
      </c>
      <c r="E6932" s="3" t="s">
        <v>112</v>
      </c>
      <c r="F6932" s="3" t="str">
        <f t="shared" si="108"/>
        <v>Wholesale</v>
      </c>
      <c r="G6932" s="3">
        <v>30</v>
      </c>
      <c r="H6932" s="57"/>
    </row>
    <row r="6933" spans="1:8">
      <c r="A6933" s="57"/>
      <c r="B6933" s="57"/>
      <c r="C6933" s="176">
        <v>42050.804199999999</v>
      </c>
      <c r="D6933" s="3" t="s">
        <v>449</v>
      </c>
      <c r="E6933" s="3" t="s">
        <v>114</v>
      </c>
      <c r="F6933" s="3" t="str">
        <f t="shared" si="108"/>
        <v>Wholesale</v>
      </c>
      <c r="G6933" s="3">
        <v>56</v>
      </c>
      <c r="H6933" s="57"/>
    </row>
    <row r="6934" spans="1:8">
      <c r="A6934" s="57"/>
      <c r="B6934" s="57"/>
      <c r="C6934" s="176">
        <v>42274.474999999999</v>
      </c>
      <c r="D6934" s="3" t="s">
        <v>447</v>
      </c>
      <c r="E6934" s="3" t="s">
        <v>453</v>
      </c>
      <c r="F6934" s="3" t="str">
        <f t="shared" si="108"/>
        <v>Wholesale</v>
      </c>
      <c r="G6934" s="3">
        <v>60</v>
      </c>
      <c r="H6934" s="57"/>
    </row>
    <row r="6935" spans="1:8">
      <c r="A6935" s="57"/>
      <c r="B6935" s="57"/>
      <c r="C6935" s="176">
        <v>42341.966699999997</v>
      </c>
      <c r="D6935" s="3" t="s">
        <v>445</v>
      </c>
      <c r="E6935" s="3" t="s">
        <v>453</v>
      </c>
      <c r="F6935" s="3" t="str">
        <f t="shared" si="108"/>
        <v>Wholesale</v>
      </c>
      <c r="G6935" s="3">
        <v>94</v>
      </c>
      <c r="H6935" s="57"/>
    </row>
    <row r="6936" spans="1:8">
      <c r="A6936" s="57"/>
      <c r="B6936" s="57"/>
      <c r="C6936" s="176">
        <v>42339.710400000004</v>
      </c>
      <c r="D6936" s="3" t="s">
        <v>446</v>
      </c>
      <c r="E6936" s="3" t="s">
        <v>453</v>
      </c>
      <c r="F6936" s="3" t="str">
        <f t="shared" si="108"/>
        <v>Wholesale</v>
      </c>
      <c r="G6936" s="3">
        <v>34</v>
      </c>
      <c r="H6936" s="57"/>
    </row>
    <row r="6937" spans="1:8">
      <c r="A6937" s="57"/>
      <c r="B6937" s="57"/>
      <c r="C6937" s="176">
        <v>42119.481299999999</v>
      </c>
      <c r="D6937" s="3" t="s">
        <v>447</v>
      </c>
      <c r="E6937" s="3" t="s">
        <v>453</v>
      </c>
      <c r="F6937" s="3" t="str">
        <f t="shared" si="108"/>
        <v>Wholesale</v>
      </c>
      <c r="G6937" s="3">
        <v>61</v>
      </c>
      <c r="H6937" s="57"/>
    </row>
    <row r="6938" spans="1:8">
      <c r="A6938" s="57"/>
      <c r="B6938" s="57"/>
      <c r="C6938" s="176">
        <v>42222.722199999997</v>
      </c>
      <c r="D6938" s="3" t="s">
        <v>446</v>
      </c>
      <c r="E6938" s="3" t="s">
        <v>456</v>
      </c>
      <c r="F6938" s="3" t="str">
        <f t="shared" si="108"/>
        <v>Wholesale</v>
      </c>
      <c r="G6938" s="3">
        <v>36</v>
      </c>
      <c r="H6938" s="57"/>
    </row>
    <row r="6939" spans="1:8">
      <c r="A6939" s="57"/>
      <c r="B6939" s="57"/>
      <c r="C6939" s="176">
        <v>42224.752099999998</v>
      </c>
      <c r="D6939" s="3" t="s">
        <v>445</v>
      </c>
      <c r="E6939" s="3" t="s">
        <v>112</v>
      </c>
      <c r="F6939" s="3" t="str">
        <f t="shared" si="108"/>
        <v>Retail</v>
      </c>
      <c r="G6939" s="3">
        <v>1</v>
      </c>
      <c r="H6939" s="57"/>
    </row>
    <row r="6940" spans="1:8">
      <c r="A6940" s="57"/>
      <c r="B6940" s="57"/>
      <c r="C6940" s="176">
        <v>41981.466</v>
      </c>
      <c r="D6940" s="3" t="s">
        <v>445</v>
      </c>
      <c r="E6940" s="3" t="s">
        <v>114</v>
      </c>
      <c r="F6940" s="3" t="str">
        <f t="shared" si="108"/>
        <v>Wholesale</v>
      </c>
      <c r="G6940" s="3">
        <v>33</v>
      </c>
      <c r="H6940" s="57"/>
    </row>
    <row r="6941" spans="1:8">
      <c r="A6941" s="57"/>
      <c r="B6941" s="57"/>
      <c r="C6941" s="176">
        <v>41984.4542</v>
      </c>
      <c r="D6941" s="3" t="s">
        <v>447</v>
      </c>
      <c r="E6941" s="3" t="s">
        <v>6</v>
      </c>
      <c r="F6941" s="3" t="str">
        <f t="shared" si="108"/>
        <v>Retail</v>
      </c>
      <c r="G6941" s="3">
        <v>3</v>
      </c>
      <c r="H6941" s="57"/>
    </row>
    <row r="6942" spans="1:8">
      <c r="A6942" s="57"/>
      <c r="B6942" s="57"/>
      <c r="C6942" s="176">
        <v>42343.684000000001</v>
      </c>
      <c r="D6942" s="3" t="s">
        <v>446</v>
      </c>
      <c r="E6942" s="3" t="s">
        <v>453</v>
      </c>
      <c r="F6942" s="3" t="str">
        <f t="shared" si="108"/>
        <v>Retail</v>
      </c>
      <c r="G6942" s="3">
        <v>3</v>
      </c>
      <c r="H6942" s="57"/>
    </row>
    <row r="6943" spans="1:8">
      <c r="A6943" s="57"/>
      <c r="B6943" s="57"/>
      <c r="C6943" s="176">
        <v>42326.705600000001</v>
      </c>
      <c r="D6943" s="3" t="s">
        <v>447</v>
      </c>
      <c r="E6943" s="3" t="s">
        <v>114</v>
      </c>
      <c r="F6943" s="3" t="str">
        <f t="shared" si="108"/>
        <v>Retail</v>
      </c>
      <c r="G6943" s="3">
        <v>3</v>
      </c>
      <c r="H6943" s="57"/>
    </row>
    <row r="6944" spans="1:8">
      <c r="A6944" s="57"/>
      <c r="B6944" s="57"/>
      <c r="C6944" s="176">
        <v>41980.206299999998</v>
      </c>
      <c r="D6944" s="3" t="s">
        <v>445</v>
      </c>
      <c r="E6944" s="3" t="s">
        <v>460</v>
      </c>
      <c r="F6944" s="3" t="str">
        <f t="shared" si="108"/>
        <v>Wholesale</v>
      </c>
      <c r="G6944" s="3">
        <v>38</v>
      </c>
      <c r="H6944" s="57"/>
    </row>
    <row r="6945" spans="1:8">
      <c r="A6945" s="57"/>
      <c r="B6945" s="57"/>
      <c r="C6945" s="176">
        <v>41978.732600000003</v>
      </c>
      <c r="D6945" s="3" t="s">
        <v>445</v>
      </c>
      <c r="E6945" s="3" t="s">
        <v>8</v>
      </c>
      <c r="F6945" s="3" t="str">
        <f t="shared" si="108"/>
        <v>Wholesale</v>
      </c>
      <c r="G6945" s="3">
        <v>32</v>
      </c>
      <c r="H6945" s="57"/>
    </row>
    <row r="6946" spans="1:8">
      <c r="A6946" s="57"/>
      <c r="B6946" s="57"/>
      <c r="C6946" s="176">
        <v>42171.195099999997</v>
      </c>
      <c r="D6946" s="3" t="s">
        <v>445</v>
      </c>
      <c r="E6946" s="3" t="s">
        <v>10</v>
      </c>
      <c r="F6946" s="3" t="str">
        <f t="shared" si="108"/>
        <v>Retail</v>
      </c>
      <c r="G6946" s="3">
        <v>2</v>
      </c>
      <c r="H6946" s="57"/>
    </row>
    <row r="6947" spans="1:8">
      <c r="A6947" s="57"/>
      <c r="B6947" s="57"/>
      <c r="C6947" s="176">
        <v>42181.554199999999</v>
      </c>
      <c r="D6947" s="3" t="s">
        <v>447</v>
      </c>
      <c r="E6947" s="3" t="s">
        <v>453</v>
      </c>
      <c r="F6947" s="3" t="str">
        <f t="shared" si="108"/>
        <v>Retail</v>
      </c>
      <c r="G6947" s="3">
        <v>1</v>
      </c>
      <c r="H6947" s="57"/>
    </row>
    <row r="6948" spans="1:8">
      <c r="A6948" s="57"/>
      <c r="B6948" s="57"/>
      <c r="C6948" s="176">
        <v>42184.772900000004</v>
      </c>
      <c r="D6948" s="3" t="s">
        <v>445</v>
      </c>
      <c r="E6948" s="3" t="s">
        <v>453</v>
      </c>
      <c r="F6948" s="3" t="str">
        <f t="shared" si="108"/>
        <v>Wholesale</v>
      </c>
      <c r="G6948" s="3">
        <v>71</v>
      </c>
      <c r="H6948" s="57"/>
    </row>
    <row r="6949" spans="1:8">
      <c r="A6949" s="57"/>
      <c r="B6949" s="57"/>
      <c r="C6949" s="176">
        <v>42333.228499999997</v>
      </c>
      <c r="D6949" s="3" t="s">
        <v>446</v>
      </c>
      <c r="E6949" s="3" t="s">
        <v>6</v>
      </c>
      <c r="F6949" s="3" t="str">
        <f t="shared" si="108"/>
        <v>Retail</v>
      </c>
      <c r="G6949" s="3">
        <v>2</v>
      </c>
      <c r="H6949" s="57"/>
    </row>
    <row r="6950" spans="1:8">
      <c r="A6950" s="57"/>
      <c r="B6950" s="57"/>
      <c r="C6950" s="176">
        <v>41981.378499999999</v>
      </c>
      <c r="D6950" s="3" t="s">
        <v>445</v>
      </c>
      <c r="E6950" s="3" t="s">
        <v>110</v>
      </c>
      <c r="F6950" s="3" t="str">
        <f t="shared" si="108"/>
        <v>Wholesale</v>
      </c>
      <c r="G6950" s="3">
        <v>72</v>
      </c>
      <c r="H6950" s="57"/>
    </row>
    <row r="6951" spans="1:8">
      <c r="A6951" s="57"/>
      <c r="B6951" s="57"/>
      <c r="C6951" s="176">
        <v>41980.452799999999</v>
      </c>
      <c r="D6951" s="3" t="s">
        <v>447</v>
      </c>
      <c r="E6951" s="3" t="s">
        <v>110</v>
      </c>
      <c r="F6951" s="3" t="str">
        <f t="shared" si="108"/>
        <v>Wholesale</v>
      </c>
      <c r="G6951" s="3">
        <v>39</v>
      </c>
      <c r="H6951" s="57"/>
    </row>
    <row r="6952" spans="1:8">
      <c r="A6952" s="57"/>
      <c r="B6952" s="57"/>
      <c r="C6952" s="176">
        <v>42345.761100000003</v>
      </c>
      <c r="D6952" s="3" t="s">
        <v>447</v>
      </c>
      <c r="E6952" s="3" t="s">
        <v>10</v>
      </c>
      <c r="F6952" s="3" t="str">
        <f t="shared" si="108"/>
        <v>Wholesale</v>
      </c>
      <c r="G6952" s="3">
        <v>47</v>
      </c>
      <c r="H6952" s="57"/>
    </row>
    <row r="6953" spans="1:8">
      <c r="A6953" s="57"/>
      <c r="B6953" s="57"/>
      <c r="C6953" s="176">
        <v>42204.149299999997</v>
      </c>
      <c r="D6953" s="3" t="s">
        <v>449</v>
      </c>
      <c r="E6953" s="3" t="s">
        <v>10</v>
      </c>
      <c r="F6953" s="3" t="str">
        <f t="shared" si="108"/>
        <v>Wholesale</v>
      </c>
      <c r="G6953" s="3">
        <v>47</v>
      </c>
      <c r="H6953" s="57"/>
    </row>
    <row r="6954" spans="1:8">
      <c r="A6954" s="57"/>
      <c r="B6954" s="57"/>
      <c r="C6954" s="176">
        <v>42217.469400000002</v>
      </c>
      <c r="D6954" s="3" t="s">
        <v>446</v>
      </c>
      <c r="E6954" s="3" t="s">
        <v>112</v>
      </c>
      <c r="F6954" s="3" t="str">
        <f t="shared" si="108"/>
        <v>Retail</v>
      </c>
      <c r="G6954" s="3">
        <v>1</v>
      </c>
      <c r="H6954" s="57"/>
    </row>
    <row r="6955" spans="1:8">
      <c r="A6955" s="57"/>
      <c r="B6955" s="57"/>
      <c r="C6955" s="176">
        <v>42097.5049</v>
      </c>
      <c r="D6955" s="3" t="s">
        <v>449</v>
      </c>
      <c r="E6955" s="3" t="s">
        <v>114</v>
      </c>
      <c r="F6955" s="3" t="str">
        <f t="shared" si="108"/>
        <v>Wholesale</v>
      </c>
      <c r="G6955" s="3">
        <v>53</v>
      </c>
      <c r="H6955" s="57"/>
    </row>
    <row r="6956" spans="1:8">
      <c r="A6956" s="57"/>
      <c r="B6956" s="57"/>
      <c r="C6956" s="176">
        <v>42347.435400000002</v>
      </c>
      <c r="D6956" s="3" t="s">
        <v>449</v>
      </c>
      <c r="E6956" s="3" t="s">
        <v>112</v>
      </c>
      <c r="F6956" s="3" t="str">
        <f t="shared" si="108"/>
        <v>Wholesale</v>
      </c>
      <c r="G6956" s="3">
        <v>39</v>
      </c>
      <c r="H6956" s="57"/>
    </row>
    <row r="6957" spans="1:8">
      <c r="A6957" s="57"/>
      <c r="B6957" s="57"/>
      <c r="C6957" s="176">
        <v>42361.785400000001</v>
      </c>
      <c r="D6957" s="3" t="s">
        <v>446</v>
      </c>
      <c r="E6957" s="3" t="s">
        <v>451</v>
      </c>
      <c r="F6957" s="3" t="str">
        <f t="shared" si="108"/>
        <v>Retail</v>
      </c>
      <c r="G6957" s="3">
        <v>1</v>
      </c>
      <c r="H6957" s="57"/>
    </row>
    <row r="6958" spans="1:8">
      <c r="A6958" s="57"/>
      <c r="B6958" s="57"/>
      <c r="C6958" s="176">
        <v>41983.656900000002</v>
      </c>
      <c r="D6958" s="3" t="s">
        <v>449</v>
      </c>
      <c r="E6958" s="3" t="s">
        <v>453</v>
      </c>
      <c r="F6958" s="3" t="str">
        <f t="shared" si="108"/>
        <v>Retail</v>
      </c>
      <c r="G6958" s="3">
        <v>7</v>
      </c>
      <c r="H6958" s="57"/>
    </row>
    <row r="6959" spans="1:8">
      <c r="A6959" s="57"/>
      <c r="B6959" s="57"/>
      <c r="C6959" s="176">
        <v>42278.738899999997</v>
      </c>
      <c r="D6959" s="3" t="s">
        <v>447</v>
      </c>
      <c r="E6959" s="3" t="s">
        <v>112</v>
      </c>
      <c r="F6959" s="3" t="str">
        <f t="shared" si="108"/>
        <v>Wholesale</v>
      </c>
      <c r="G6959" s="3">
        <v>56</v>
      </c>
      <c r="H6959" s="57"/>
    </row>
    <row r="6960" spans="1:8">
      <c r="A6960" s="57"/>
      <c r="B6960" s="57"/>
      <c r="C6960" s="176">
        <v>42251.472900000001</v>
      </c>
      <c r="D6960" s="3" t="s">
        <v>447</v>
      </c>
      <c r="E6960" s="3" t="s">
        <v>460</v>
      </c>
      <c r="F6960" s="3" t="str">
        <f t="shared" si="108"/>
        <v>Retail</v>
      </c>
      <c r="G6960" s="3">
        <v>6</v>
      </c>
      <c r="H6960" s="57"/>
    </row>
    <row r="6961" spans="1:8">
      <c r="A6961" s="57"/>
      <c r="B6961" s="57"/>
      <c r="C6961" s="176">
        <v>42246.495799999997</v>
      </c>
      <c r="D6961" s="3" t="s">
        <v>445</v>
      </c>
      <c r="E6961" s="3" t="s">
        <v>7</v>
      </c>
      <c r="F6961" s="3" t="str">
        <f t="shared" si="108"/>
        <v>Wholesale</v>
      </c>
      <c r="G6961" s="3">
        <v>39</v>
      </c>
      <c r="H6961" s="57"/>
    </row>
    <row r="6962" spans="1:8">
      <c r="A6962" s="57"/>
      <c r="B6962" s="57"/>
      <c r="C6962" s="176">
        <v>41980.4882</v>
      </c>
      <c r="D6962" s="3" t="s">
        <v>445</v>
      </c>
      <c r="E6962" s="3" t="s">
        <v>450</v>
      </c>
      <c r="F6962" s="3" t="str">
        <f t="shared" si="108"/>
        <v>Retail</v>
      </c>
      <c r="G6962" s="3">
        <v>2</v>
      </c>
      <c r="H6962" s="57"/>
    </row>
    <row r="6963" spans="1:8">
      <c r="A6963" s="57"/>
      <c r="B6963" s="57"/>
      <c r="C6963" s="176">
        <v>42339.124300000003</v>
      </c>
      <c r="D6963" s="3" t="s">
        <v>447</v>
      </c>
      <c r="E6963" s="3" t="s">
        <v>453</v>
      </c>
      <c r="F6963" s="3" t="str">
        <f t="shared" si="108"/>
        <v>Wholesale</v>
      </c>
      <c r="G6963" s="3">
        <v>32</v>
      </c>
      <c r="H6963" s="57"/>
    </row>
    <row r="6964" spans="1:8">
      <c r="A6964" s="57"/>
      <c r="B6964" s="57"/>
      <c r="C6964" s="176">
        <v>42306.533300000003</v>
      </c>
      <c r="D6964" s="3" t="s">
        <v>446</v>
      </c>
      <c r="E6964" s="3" t="s">
        <v>10</v>
      </c>
      <c r="F6964" s="3" t="str">
        <f t="shared" si="108"/>
        <v>Wholesale</v>
      </c>
      <c r="G6964" s="3">
        <v>92</v>
      </c>
      <c r="H6964" s="57"/>
    </row>
    <row r="6965" spans="1:8">
      <c r="A6965" s="57"/>
      <c r="B6965" s="57"/>
      <c r="C6965" s="176">
        <v>41980.4882</v>
      </c>
      <c r="D6965" s="3" t="s">
        <v>445</v>
      </c>
      <c r="E6965" s="3" t="s">
        <v>457</v>
      </c>
      <c r="F6965" s="3" t="str">
        <f t="shared" si="108"/>
        <v>Retail</v>
      </c>
      <c r="G6965" s="3">
        <v>6</v>
      </c>
      <c r="H6965" s="57"/>
    </row>
    <row r="6966" spans="1:8">
      <c r="A6966" s="57"/>
      <c r="B6966" s="57"/>
      <c r="C6966" s="176">
        <v>42178.750699999997</v>
      </c>
      <c r="D6966" s="3" t="s">
        <v>445</v>
      </c>
      <c r="E6966" s="3" t="s">
        <v>453</v>
      </c>
      <c r="F6966" s="3" t="str">
        <f t="shared" si="108"/>
        <v>Retail</v>
      </c>
      <c r="G6966" s="3">
        <v>2</v>
      </c>
      <c r="H6966" s="57"/>
    </row>
    <row r="6967" spans="1:8">
      <c r="A6967" s="57"/>
      <c r="B6967" s="57"/>
      <c r="C6967" s="176">
        <v>42339.526400000002</v>
      </c>
      <c r="D6967" s="3" t="s">
        <v>445</v>
      </c>
      <c r="E6967" s="3" t="s">
        <v>453</v>
      </c>
      <c r="F6967" s="3" t="str">
        <f t="shared" si="108"/>
        <v>Retail</v>
      </c>
      <c r="G6967" s="3">
        <v>2</v>
      </c>
      <c r="H6967" s="57"/>
    </row>
    <row r="6968" spans="1:8">
      <c r="A6968" s="57"/>
      <c r="B6968" s="57"/>
      <c r="C6968" s="176">
        <v>42184.556299999997</v>
      </c>
      <c r="D6968" s="3" t="s">
        <v>449</v>
      </c>
      <c r="E6968" s="3" t="s">
        <v>457</v>
      </c>
      <c r="F6968" s="3" t="str">
        <f t="shared" si="108"/>
        <v>Wholesale</v>
      </c>
      <c r="G6968" s="3">
        <v>38</v>
      </c>
      <c r="H6968" s="57"/>
    </row>
    <row r="6969" spans="1:8">
      <c r="A6969" s="57"/>
      <c r="B6969" s="57"/>
      <c r="C6969" s="176">
        <v>42290.681299999997</v>
      </c>
      <c r="D6969" s="3" t="s">
        <v>445</v>
      </c>
      <c r="E6969" s="3" t="s">
        <v>453</v>
      </c>
      <c r="F6969" s="3" t="str">
        <f t="shared" si="108"/>
        <v>Wholesale</v>
      </c>
      <c r="G6969" s="3">
        <v>41</v>
      </c>
      <c r="H6969" s="57"/>
    </row>
    <row r="6970" spans="1:8">
      <c r="A6970" s="57"/>
      <c r="B6970" s="57"/>
      <c r="C6970" s="176">
        <v>41984.337500000001</v>
      </c>
      <c r="D6970" s="3" t="s">
        <v>445</v>
      </c>
      <c r="E6970" s="3" t="s">
        <v>448</v>
      </c>
      <c r="F6970" s="3" t="str">
        <f t="shared" si="108"/>
        <v>Retail</v>
      </c>
      <c r="G6970" s="3">
        <v>1</v>
      </c>
      <c r="H6970" s="57"/>
    </row>
    <row r="6971" spans="1:8">
      <c r="A6971" s="57"/>
      <c r="B6971" s="57"/>
      <c r="C6971" s="176">
        <v>42173.235399999998</v>
      </c>
      <c r="D6971" s="3" t="s">
        <v>449</v>
      </c>
      <c r="E6971" s="3" t="s">
        <v>453</v>
      </c>
      <c r="F6971" s="3" t="str">
        <f t="shared" si="108"/>
        <v>Wholesale</v>
      </c>
      <c r="G6971" s="3">
        <v>37</v>
      </c>
      <c r="H6971" s="57"/>
    </row>
    <row r="6972" spans="1:8">
      <c r="A6972" s="57"/>
      <c r="B6972" s="57"/>
      <c r="C6972" s="176">
        <v>42361.516000000003</v>
      </c>
      <c r="D6972" s="3" t="s">
        <v>445</v>
      </c>
      <c r="E6972" s="3" t="s">
        <v>453</v>
      </c>
      <c r="F6972" s="3" t="str">
        <f t="shared" si="108"/>
        <v>Retail</v>
      </c>
      <c r="G6972" s="3">
        <v>3</v>
      </c>
      <c r="H6972" s="57"/>
    </row>
    <row r="6973" spans="1:8">
      <c r="A6973" s="57"/>
      <c r="B6973" s="57"/>
      <c r="C6973" s="176">
        <v>41979.7111</v>
      </c>
      <c r="D6973" s="3" t="s">
        <v>446</v>
      </c>
      <c r="E6973" s="3" t="s">
        <v>453</v>
      </c>
      <c r="F6973" s="3" t="str">
        <f t="shared" si="108"/>
        <v>Retail</v>
      </c>
      <c r="G6973" s="3">
        <v>5</v>
      </c>
      <c r="H6973" s="57"/>
    </row>
    <row r="6974" spans="1:8">
      <c r="A6974" s="57"/>
      <c r="B6974" s="57"/>
      <c r="C6974" s="176">
        <v>42035.288200000003</v>
      </c>
      <c r="D6974" s="3" t="s">
        <v>447</v>
      </c>
      <c r="E6974" s="3" t="s">
        <v>457</v>
      </c>
      <c r="F6974" s="3" t="str">
        <f t="shared" si="108"/>
        <v>Retail</v>
      </c>
      <c r="G6974" s="3">
        <v>2</v>
      </c>
      <c r="H6974" s="57"/>
    </row>
    <row r="6975" spans="1:8">
      <c r="A6975" s="57"/>
      <c r="B6975" s="57"/>
      <c r="C6975" s="176">
        <v>42231.515299999999</v>
      </c>
      <c r="D6975" s="3" t="s">
        <v>446</v>
      </c>
      <c r="E6975" s="3" t="s">
        <v>114</v>
      </c>
      <c r="F6975" s="3" t="str">
        <f t="shared" si="108"/>
        <v>Retail</v>
      </c>
      <c r="G6975" s="3">
        <v>2</v>
      </c>
      <c r="H6975" s="57"/>
    </row>
    <row r="6976" spans="1:8">
      <c r="A6976" s="57"/>
      <c r="B6976" s="57"/>
      <c r="C6976" s="176">
        <v>42172.472900000001</v>
      </c>
      <c r="D6976" s="3" t="s">
        <v>445</v>
      </c>
      <c r="E6976" s="3" t="s">
        <v>453</v>
      </c>
      <c r="F6976" s="3" t="str">
        <f t="shared" si="108"/>
        <v>Retail</v>
      </c>
      <c r="G6976" s="3">
        <v>1</v>
      </c>
      <c r="H6976" s="57"/>
    </row>
    <row r="6977" spans="1:8">
      <c r="A6977" s="57"/>
      <c r="B6977" s="57"/>
      <c r="C6977" s="176">
        <v>42229.207600000002</v>
      </c>
      <c r="D6977" s="3" t="s">
        <v>445</v>
      </c>
      <c r="E6977" s="3" t="s">
        <v>453</v>
      </c>
      <c r="F6977" s="3" t="str">
        <f t="shared" si="108"/>
        <v>Retail</v>
      </c>
      <c r="G6977" s="3">
        <v>6</v>
      </c>
      <c r="H6977" s="57"/>
    </row>
    <row r="6978" spans="1:8">
      <c r="A6978" s="57"/>
      <c r="B6978" s="57"/>
      <c r="C6978" s="176">
        <v>42178.581899999997</v>
      </c>
      <c r="D6978" s="3" t="s">
        <v>446</v>
      </c>
      <c r="E6978" s="3" t="s">
        <v>6</v>
      </c>
      <c r="F6978" s="3" t="str">
        <f t="shared" si="108"/>
        <v>Retail</v>
      </c>
      <c r="G6978" s="3">
        <v>6</v>
      </c>
      <c r="H6978" s="57"/>
    </row>
    <row r="6979" spans="1:8">
      <c r="A6979" s="57"/>
      <c r="B6979" s="57"/>
      <c r="C6979" s="176">
        <v>42125.888899999998</v>
      </c>
      <c r="D6979" s="3" t="s">
        <v>445</v>
      </c>
      <c r="E6979" s="3" t="s">
        <v>6</v>
      </c>
      <c r="F6979" s="3" t="str">
        <f t="shared" si="108"/>
        <v>Wholesale</v>
      </c>
      <c r="G6979" s="3">
        <v>34</v>
      </c>
      <c r="H6979" s="57"/>
    </row>
    <row r="6980" spans="1:8">
      <c r="A6980" s="57"/>
      <c r="B6980" s="57"/>
      <c r="C6980" s="176">
        <v>41988.218099999998</v>
      </c>
      <c r="D6980" s="3" t="s">
        <v>446</v>
      </c>
      <c r="E6980" s="3" t="s">
        <v>9</v>
      </c>
      <c r="F6980" s="3" t="str">
        <f t="shared" si="108"/>
        <v>Wholesale</v>
      </c>
      <c r="G6980" s="3">
        <v>30</v>
      </c>
      <c r="H6980" s="57"/>
    </row>
    <row r="6981" spans="1:8">
      <c r="A6981" s="57"/>
      <c r="B6981" s="57"/>
      <c r="C6981" s="176">
        <v>42162.672899999998</v>
      </c>
      <c r="D6981" s="3" t="s">
        <v>445</v>
      </c>
      <c r="E6981" s="3" t="s">
        <v>453</v>
      </c>
      <c r="F6981" s="3" t="str">
        <f t="shared" si="108"/>
        <v>Wholesale</v>
      </c>
      <c r="G6981" s="3">
        <v>31</v>
      </c>
      <c r="H6981" s="57"/>
    </row>
    <row r="6982" spans="1:8">
      <c r="A6982" s="57"/>
      <c r="B6982" s="57"/>
      <c r="C6982" s="176">
        <v>42296.102800000001</v>
      </c>
      <c r="D6982" s="3" t="s">
        <v>445</v>
      </c>
      <c r="E6982" s="3" t="s">
        <v>453</v>
      </c>
      <c r="F6982" s="3" t="str">
        <f t="shared" si="108"/>
        <v>Wholesale</v>
      </c>
      <c r="G6982" s="3">
        <v>40</v>
      </c>
      <c r="H6982" s="57"/>
    </row>
    <row r="6983" spans="1:8">
      <c r="A6983" s="57"/>
      <c r="B6983" s="57"/>
      <c r="C6983" s="176">
        <v>42218.6806</v>
      </c>
      <c r="D6983" s="3" t="s">
        <v>449</v>
      </c>
      <c r="E6983" s="3" t="s">
        <v>7</v>
      </c>
      <c r="F6983" s="3" t="str">
        <f t="shared" si="108"/>
        <v>Retail</v>
      </c>
      <c r="G6983" s="3">
        <v>1</v>
      </c>
      <c r="H6983" s="57"/>
    </row>
    <row r="6984" spans="1:8">
      <c r="A6984" s="57"/>
      <c r="B6984" s="57"/>
      <c r="C6984" s="176">
        <v>42191.508999999998</v>
      </c>
      <c r="D6984" s="3" t="s">
        <v>449</v>
      </c>
      <c r="E6984" s="3" t="s">
        <v>457</v>
      </c>
      <c r="F6984" s="3" t="str">
        <f t="shared" si="108"/>
        <v>Retail</v>
      </c>
      <c r="G6984" s="3">
        <v>2</v>
      </c>
      <c r="H6984" s="57"/>
    </row>
    <row r="6985" spans="1:8">
      <c r="A6985" s="57"/>
      <c r="B6985" s="57"/>
      <c r="C6985" s="176">
        <v>42335.740299999998</v>
      </c>
      <c r="D6985" s="3" t="s">
        <v>445</v>
      </c>
      <c r="E6985" s="3" t="s">
        <v>453</v>
      </c>
      <c r="F6985" s="3" t="str">
        <f t="shared" si="108"/>
        <v>Retail</v>
      </c>
      <c r="G6985" s="3">
        <v>2</v>
      </c>
      <c r="H6985" s="57"/>
    </row>
    <row r="6986" spans="1:8">
      <c r="A6986" s="57"/>
      <c r="B6986" s="57"/>
      <c r="C6986" s="176">
        <v>42119.225700000003</v>
      </c>
      <c r="D6986" s="3" t="s">
        <v>447</v>
      </c>
      <c r="E6986" s="3" t="s">
        <v>6</v>
      </c>
      <c r="F6986" s="3" t="str">
        <f t="shared" ref="F6986:F7049" si="109">IF(G6986&lt;10,"Retail","Wholesale")</f>
        <v>Retail</v>
      </c>
      <c r="G6986" s="3">
        <v>6</v>
      </c>
      <c r="H6986" s="57"/>
    </row>
    <row r="6987" spans="1:8">
      <c r="A6987" s="57"/>
      <c r="B6987" s="57"/>
      <c r="C6987" s="176">
        <v>41982.786800000002</v>
      </c>
      <c r="D6987" s="3" t="s">
        <v>445</v>
      </c>
      <c r="E6987" s="3" t="s">
        <v>458</v>
      </c>
      <c r="F6987" s="3" t="str">
        <f t="shared" si="109"/>
        <v>Wholesale</v>
      </c>
      <c r="G6987" s="3">
        <v>117</v>
      </c>
      <c r="H6987" s="57"/>
    </row>
    <row r="6988" spans="1:8">
      <c r="A6988" s="57"/>
      <c r="B6988" s="57"/>
      <c r="C6988" s="176">
        <v>42157.839599999999</v>
      </c>
      <c r="D6988" s="3" t="s">
        <v>447</v>
      </c>
      <c r="E6988" s="3" t="s">
        <v>453</v>
      </c>
      <c r="F6988" s="3" t="str">
        <f t="shared" si="109"/>
        <v>Retail</v>
      </c>
      <c r="G6988" s="3">
        <v>6</v>
      </c>
      <c r="H6988" s="57"/>
    </row>
    <row r="6989" spans="1:8">
      <c r="A6989" s="57"/>
      <c r="B6989" s="57"/>
      <c r="C6989" s="176">
        <v>42235.7785</v>
      </c>
      <c r="D6989" s="3" t="s">
        <v>447</v>
      </c>
      <c r="E6989" s="3" t="s">
        <v>6</v>
      </c>
      <c r="F6989" s="3" t="str">
        <f t="shared" si="109"/>
        <v>Wholesale</v>
      </c>
      <c r="G6989" s="3">
        <v>60</v>
      </c>
      <c r="H6989" s="57"/>
    </row>
    <row r="6990" spans="1:8">
      <c r="A6990" s="57"/>
      <c r="B6990" s="57"/>
      <c r="C6990" s="176">
        <v>42169.722199999997</v>
      </c>
      <c r="D6990" s="3" t="s">
        <v>445</v>
      </c>
      <c r="E6990" s="3" t="s">
        <v>8</v>
      </c>
      <c r="F6990" s="3" t="str">
        <f t="shared" si="109"/>
        <v>Retail</v>
      </c>
      <c r="G6990" s="3">
        <v>5</v>
      </c>
      <c r="H6990" s="57"/>
    </row>
    <row r="6991" spans="1:8">
      <c r="A6991" s="57"/>
      <c r="B6991" s="57"/>
      <c r="C6991" s="176">
        <v>42160.722199999997</v>
      </c>
      <c r="D6991" s="3" t="s">
        <v>447</v>
      </c>
      <c r="E6991" s="3" t="s">
        <v>453</v>
      </c>
      <c r="F6991" s="3" t="str">
        <f t="shared" si="109"/>
        <v>Wholesale</v>
      </c>
      <c r="G6991" s="3">
        <v>45</v>
      </c>
      <c r="H6991" s="57"/>
    </row>
    <row r="6992" spans="1:8">
      <c r="A6992" s="57"/>
      <c r="B6992" s="57"/>
      <c r="C6992" s="176">
        <v>42359.102099999996</v>
      </c>
      <c r="D6992" s="3" t="s">
        <v>447</v>
      </c>
      <c r="E6992" s="3" t="s">
        <v>454</v>
      </c>
      <c r="F6992" s="3" t="str">
        <f t="shared" si="109"/>
        <v>Retail</v>
      </c>
      <c r="G6992" s="3">
        <v>2</v>
      </c>
      <c r="H6992" s="57"/>
    </row>
    <row r="6993" spans="1:8">
      <c r="A6993" s="57"/>
      <c r="B6993" s="57"/>
      <c r="C6993" s="176">
        <v>42303.6299</v>
      </c>
      <c r="D6993" s="3" t="s">
        <v>446</v>
      </c>
      <c r="E6993" s="3" t="s">
        <v>452</v>
      </c>
      <c r="F6993" s="3" t="str">
        <f t="shared" si="109"/>
        <v>Retail</v>
      </c>
      <c r="G6993" s="3">
        <v>6</v>
      </c>
      <c r="H6993" s="57"/>
    </row>
    <row r="6994" spans="1:8">
      <c r="A6994" s="57"/>
      <c r="B6994" s="57"/>
      <c r="C6994" s="176">
        <v>42242.515299999999</v>
      </c>
      <c r="D6994" s="3" t="s">
        <v>446</v>
      </c>
      <c r="E6994" s="3" t="s">
        <v>9</v>
      </c>
      <c r="F6994" s="3" t="str">
        <f t="shared" si="109"/>
        <v>Wholesale</v>
      </c>
      <c r="G6994" s="3">
        <v>32</v>
      </c>
      <c r="H6994" s="57"/>
    </row>
    <row r="6995" spans="1:8">
      <c r="A6995" s="57"/>
      <c r="B6995" s="57"/>
      <c r="C6995" s="176">
        <v>41986.781300000002</v>
      </c>
      <c r="D6995" s="3" t="s">
        <v>445</v>
      </c>
      <c r="E6995" s="3" t="s">
        <v>114</v>
      </c>
      <c r="F6995" s="3" t="str">
        <f t="shared" si="109"/>
        <v>Retail</v>
      </c>
      <c r="G6995" s="3">
        <v>2</v>
      </c>
      <c r="H6995" s="57"/>
    </row>
    <row r="6996" spans="1:8">
      <c r="A6996" s="57"/>
      <c r="B6996" s="57"/>
      <c r="C6996" s="176">
        <v>41983.534</v>
      </c>
      <c r="D6996" s="3" t="s">
        <v>445</v>
      </c>
      <c r="E6996" s="3" t="s">
        <v>6</v>
      </c>
      <c r="F6996" s="3" t="str">
        <f t="shared" si="109"/>
        <v>Retail</v>
      </c>
      <c r="G6996" s="3">
        <v>1</v>
      </c>
      <c r="H6996" s="57"/>
    </row>
    <row r="6997" spans="1:8">
      <c r="A6997" s="57"/>
      <c r="B6997" s="57"/>
      <c r="C6997" s="176">
        <v>42359.215300000003</v>
      </c>
      <c r="D6997" s="3" t="s">
        <v>445</v>
      </c>
      <c r="E6997" s="3" t="s">
        <v>7</v>
      </c>
      <c r="F6997" s="3" t="str">
        <f t="shared" si="109"/>
        <v>Retail</v>
      </c>
      <c r="G6997" s="3">
        <v>7</v>
      </c>
      <c r="H6997" s="57"/>
    </row>
    <row r="6998" spans="1:8">
      <c r="A6998" s="57"/>
      <c r="B6998" s="57"/>
      <c r="C6998" s="176">
        <v>42253.485399999998</v>
      </c>
      <c r="D6998" s="3" t="s">
        <v>446</v>
      </c>
      <c r="E6998" s="3" t="s">
        <v>453</v>
      </c>
      <c r="F6998" s="3" t="str">
        <f t="shared" si="109"/>
        <v>Retail</v>
      </c>
      <c r="G6998" s="3">
        <v>2</v>
      </c>
      <c r="H6998" s="57"/>
    </row>
    <row r="6999" spans="1:8">
      <c r="A6999" s="57"/>
      <c r="B6999" s="57"/>
      <c r="C6999" s="176">
        <v>42341.531900000002</v>
      </c>
      <c r="D6999" s="3" t="s">
        <v>445</v>
      </c>
      <c r="E6999" s="3" t="s">
        <v>10</v>
      </c>
      <c r="F6999" s="3" t="str">
        <f t="shared" si="109"/>
        <v>Wholesale</v>
      </c>
      <c r="G6999" s="3">
        <v>151</v>
      </c>
      <c r="H6999" s="57"/>
    </row>
    <row r="7000" spans="1:8">
      <c r="A7000" s="57"/>
      <c r="B7000" s="57"/>
      <c r="C7000" s="176">
        <v>42259.529199999997</v>
      </c>
      <c r="D7000" s="3" t="s">
        <v>447</v>
      </c>
      <c r="E7000" s="3" t="s">
        <v>114</v>
      </c>
      <c r="F7000" s="3" t="str">
        <f t="shared" si="109"/>
        <v>Retail</v>
      </c>
      <c r="G7000" s="3">
        <v>6</v>
      </c>
      <c r="H7000" s="57"/>
    </row>
    <row r="7001" spans="1:8">
      <c r="A7001" s="57"/>
      <c r="B7001" s="57"/>
      <c r="C7001" s="176">
        <v>42236.222900000001</v>
      </c>
      <c r="D7001" s="3" t="s">
        <v>445</v>
      </c>
      <c r="E7001" s="3" t="s">
        <v>453</v>
      </c>
      <c r="F7001" s="3" t="str">
        <f t="shared" si="109"/>
        <v>Retail</v>
      </c>
      <c r="G7001" s="3">
        <v>5</v>
      </c>
      <c r="H7001" s="57"/>
    </row>
    <row r="7002" spans="1:8">
      <c r="A7002" s="57"/>
      <c r="B7002" s="57"/>
      <c r="C7002" s="176">
        <v>42349.813900000001</v>
      </c>
      <c r="D7002" s="3" t="s">
        <v>445</v>
      </c>
      <c r="E7002" s="3" t="s">
        <v>453</v>
      </c>
      <c r="F7002" s="3" t="str">
        <f t="shared" si="109"/>
        <v>Retail</v>
      </c>
      <c r="G7002" s="3">
        <v>4</v>
      </c>
      <c r="H7002" s="57"/>
    </row>
    <row r="7003" spans="1:8">
      <c r="A7003" s="57"/>
      <c r="B7003" s="57"/>
      <c r="C7003" s="176">
        <v>42231.982600000003</v>
      </c>
      <c r="D7003" s="3" t="s">
        <v>447</v>
      </c>
      <c r="E7003" s="3" t="s">
        <v>454</v>
      </c>
      <c r="F7003" s="3" t="str">
        <f t="shared" si="109"/>
        <v>Retail</v>
      </c>
      <c r="G7003" s="3">
        <v>1</v>
      </c>
      <c r="H7003" s="57"/>
    </row>
    <row r="7004" spans="1:8">
      <c r="A7004" s="57"/>
      <c r="B7004" s="57"/>
      <c r="C7004" s="176">
        <v>41985.146500000003</v>
      </c>
      <c r="D7004" s="3" t="s">
        <v>445</v>
      </c>
      <c r="E7004" s="3" t="s">
        <v>457</v>
      </c>
      <c r="F7004" s="3" t="str">
        <f t="shared" si="109"/>
        <v>Wholesale</v>
      </c>
      <c r="G7004" s="3">
        <v>29</v>
      </c>
      <c r="H7004" s="57"/>
    </row>
    <row r="7005" spans="1:8">
      <c r="A7005" s="57"/>
      <c r="B7005" s="57"/>
      <c r="C7005" s="176">
        <v>41982.498599999999</v>
      </c>
      <c r="D7005" s="3" t="s">
        <v>445</v>
      </c>
      <c r="E7005" s="3" t="s">
        <v>10</v>
      </c>
      <c r="F7005" s="3" t="str">
        <f t="shared" si="109"/>
        <v>Retail</v>
      </c>
      <c r="G7005" s="3">
        <v>2</v>
      </c>
      <c r="H7005" s="57"/>
    </row>
    <row r="7006" spans="1:8">
      <c r="A7006" s="57"/>
      <c r="B7006" s="57"/>
      <c r="C7006" s="176">
        <v>42118.547200000001</v>
      </c>
      <c r="D7006" s="3" t="s">
        <v>445</v>
      </c>
      <c r="E7006" s="3" t="s">
        <v>460</v>
      </c>
      <c r="F7006" s="3" t="str">
        <f t="shared" si="109"/>
        <v>Wholesale</v>
      </c>
      <c r="G7006" s="3">
        <v>35</v>
      </c>
      <c r="H7006" s="57"/>
    </row>
    <row r="7007" spans="1:8">
      <c r="A7007" s="57"/>
      <c r="B7007" s="57"/>
      <c r="C7007" s="176">
        <v>42165.220800000003</v>
      </c>
      <c r="D7007" s="3" t="s">
        <v>446</v>
      </c>
      <c r="E7007" s="3" t="s">
        <v>10</v>
      </c>
      <c r="F7007" s="3" t="str">
        <f t="shared" si="109"/>
        <v>Retail</v>
      </c>
      <c r="G7007" s="3">
        <v>2</v>
      </c>
      <c r="H7007" s="57"/>
    </row>
    <row r="7008" spans="1:8">
      <c r="A7008" s="57"/>
      <c r="B7008" s="57"/>
      <c r="C7008" s="176">
        <v>42360.459699999999</v>
      </c>
      <c r="D7008" s="3" t="s">
        <v>445</v>
      </c>
      <c r="E7008" s="3" t="s">
        <v>6</v>
      </c>
      <c r="F7008" s="3" t="str">
        <f t="shared" si="109"/>
        <v>Retail</v>
      </c>
      <c r="G7008" s="3">
        <v>2</v>
      </c>
      <c r="H7008" s="57"/>
    </row>
    <row r="7009" spans="1:8">
      <c r="A7009" s="57"/>
      <c r="B7009" s="57"/>
      <c r="C7009" s="176">
        <v>42194.5576</v>
      </c>
      <c r="D7009" s="3" t="s">
        <v>447</v>
      </c>
      <c r="E7009" s="3" t="s">
        <v>453</v>
      </c>
      <c r="F7009" s="3" t="str">
        <f t="shared" si="109"/>
        <v>Retail</v>
      </c>
      <c r="G7009" s="3">
        <v>1</v>
      </c>
      <c r="H7009" s="57"/>
    </row>
    <row r="7010" spans="1:8">
      <c r="A7010" s="57"/>
      <c r="B7010" s="57"/>
      <c r="C7010" s="176">
        <v>42362.193099999997</v>
      </c>
      <c r="D7010" s="3" t="s">
        <v>447</v>
      </c>
      <c r="E7010" s="3" t="s">
        <v>453</v>
      </c>
      <c r="F7010" s="3" t="str">
        <f t="shared" si="109"/>
        <v>Wholesale</v>
      </c>
      <c r="G7010" s="3">
        <v>39</v>
      </c>
      <c r="H7010" s="57"/>
    </row>
    <row r="7011" spans="1:8">
      <c r="A7011" s="57"/>
      <c r="B7011" s="57"/>
      <c r="C7011" s="176">
        <v>42339.097900000001</v>
      </c>
      <c r="D7011" s="3" t="s">
        <v>449</v>
      </c>
      <c r="E7011" s="3" t="s">
        <v>453</v>
      </c>
      <c r="F7011" s="3" t="str">
        <f t="shared" si="109"/>
        <v>Retail</v>
      </c>
      <c r="G7011" s="3">
        <v>2</v>
      </c>
      <c r="H7011" s="57"/>
    </row>
    <row r="7012" spans="1:8">
      <c r="A7012" s="57"/>
      <c r="B7012" s="57"/>
      <c r="C7012" s="176">
        <v>42184.530599999998</v>
      </c>
      <c r="D7012" s="3" t="s">
        <v>449</v>
      </c>
      <c r="E7012" s="3" t="s">
        <v>453</v>
      </c>
      <c r="F7012" s="3" t="str">
        <f t="shared" si="109"/>
        <v>Retail</v>
      </c>
      <c r="G7012" s="3">
        <v>9</v>
      </c>
      <c r="H7012" s="57"/>
    </row>
    <row r="7013" spans="1:8">
      <c r="A7013" s="57"/>
      <c r="B7013" s="57"/>
      <c r="C7013" s="176">
        <v>42343.959699999999</v>
      </c>
      <c r="D7013" s="3" t="s">
        <v>447</v>
      </c>
      <c r="E7013" s="3" t="s">
        <v>455</v>
      </c>
      <c r="F7013" s="3" t="str">
        <f t="shared" si="109"/>
        <v>Retail</v>
      </c>
      <c r="G7013" s="3">
        <v>2</v>
      </c>
      <c r="H7013" s="57"/>
    </row>
    <row r="7014" spans="1:8">
      <c r="A7014" s="57"/>
      <c r="B7014" s="57"/>
      <c r="C7014" s="176">
        <v>42267.197200000002</v>
      </c>
      <c r="D7014" s="3" t="s">
        <v>449</v>
      </c>
      <c r="E7014" s="3" t="s">
        <v>6</v>
      </c>
      <c r="F7014" s="3" t="str">
        <f t="shared" si="109"/>
        <v>Retail</v>
      </c>
      <c r="G7014" s="3">
        <v>6</v>
      </c>
      <c r="H7014" s="57"/>
    </row>
    <row r="7015" spans="1:8">
      <c r="A7015" s="57"/>
      <c r="B7015" s="57"/>
      <c r="C7015" s="176">
        <v>42226.758300000001</v>
      </c>
      <c r="D7015" s="3" t="s">
        <v>445</v>
      </c>
      <c r="E7015" s="3" t="s">
        <v>448</v>
      </c>
      <c r="F7015" s="3" t="str">
        <f t="shared" si="109"/>
        <v>Retail</v>
      </c>
      <c r="G7015" s="3">
        <v>3</v>
      </c>
      <c r="H7015" s="57"/>
    </row>
    <row r="7016" spans="1:8">
      <c r="A7016" s="57"/>
      <c r="B7016" s="57"/>
      <c r="C7016" s="176">
        <v>42125.161800000002</v>
      </c>
      <c r="D7016" s="3" t="s">
        <v>445</v>
      </c>
      <c r="E7016" s="3" t="s">
        <v>312</v>
      </c>
      <c r="F7016" s="3" t="str">
        <f t="shared" si="109"/>
        <v>Retail</v>
      </c>
      <c r="G7016" s="3">
        <v>2</v>
      </c>
      <c r="H7016" s="57"/>
    </row>
    <row r="7017" spans="1:8">
      <c r="A7017" s="57"/>
      <c r="B7017" s="57"/>
      <c r="C7017" s="176">
        <v>41984.532599999999</v>
      </c>
      <c r="D7017" s="3" t="s">
        <v>445</v>
      </c>
      <c r="E7017" s="3" t="s">
        <v>110</v>
      </c>
      <c r="F7017" s="3" t="str">
        <f t="shared" si="109"/>
        <v>Wholesale</v>
      </c>
      <c r="G7017" s="3">
        <v>57</v>
      </c>
      <c r="H7017" s="57"/>
    </row>
    <row r="7018" spans="1:8">
      <c r="A7018" s="57"/>
      <c r="B7018" s="57"/>
      <c r="C7018" s="176">
        <v>41985.563199999997</v>
      </c>
      <c r="D7018" s="3" t="s">
        <v>446</v>
      </c>
      <c r="E7018" s="3" t="s">
        <v>9</v>
      </c>
      <c r="F7018" s="3" t="str">
        <f t="shared" si="109"/>
        <v>Wholesale</v>
      </c>
      <c r="G7018" s="3">
        <v>33</v>
      </c>
      <c r="H7018" s="57"/>
    </row>
    <row r="7019" spans="1:8">
      <c r="A7019" s="57"/>
      <c r="B7019" s="57"/>
      <c r="C7019" s="176">
        <v>42332.154900000001</v>
      </c>
      <c r="D7019" s="3" t="s">
        <v>447</v>
      </c>
      <c r="E7019" s="3" t="s">
        <v>453</v>
      </c>
      <c r="F7019" s="3" t="str">
        <f t="shared" si="109"/>
        <v>Wholesale</v>
      </c>
      <c r="G7019" s="3">
        <v>35</v>
      </c>
      <c r="H7019" s="57"/>
    </row>
    <row r="7020" spans="1:8">
      <c r="A7020" s="57"/>
      <c r="B7020" s="57"/>
      <c r="C7020" s="176">
        <v>42358.730600000003</v>
      </c>
      <c r="D7020" s="3" t="s">
        <v>445</v>
      </c>
      <c r="E7020" s="3" t="s">
        <v>460</v>
      </c>
      <c r="F7020" s="3" t="str">
        <f t="shared" si="109"/>
        <v>Wholesale</v>
      </c>
      <c r="G7020" s="3">
        <v>30</v>
      </c>
      <c r="H7020" s="57"/>
    </row>
    <row r="7021" spans="1:8">
      <c r="A7021" s="57"/>
      <c r="B7021" s="57"/>
      <c r="C7021" s="176">
        <v>42230.710400000004</v>
      </c>
      <c r="D7021" s="3" t="s">
        <v>445</v>
      </c>
      <c r="E7021" s="3" t="s">
        <v>458</v>
      </c>
      <c r="F7021" s="3" t="str">
        <f t="shared" si="109"/>
        <v>Retail</v>
      </c>
      <c r="G7021" s="3">
        <v>1</v>
      </c>
      <c r="H7021" s="57"/>
    </row>
    <row r="7022" spans="1:8">
      <c r="A7022" s="57"/>
      <c r="B7022" s="57"/>
      <c r="C7022" s="176">
        <v>42259.222900000001</v>
      </c>
      <c r="D7022" s="3" t="s">
        <v>446</v>
      </c>
      <c r="E7022" s="3" t="s">
        <v>453</v>
      </c>
      <c r="F7022" s="3" t="str">
        <f t="shared" si="109"/>
        <v>Retail</v>
      </c>
      <c r="G7022" s="3">
        <v>1</v>
      </c>
      <c r="H7022" s="57"/>
    </row>
    <row r="7023" spans="1:8">
      <c r="A7023" s="57"/>
      <c r="B7023" s="57"/>
      <c r="C7023" s="176">
        <v>41981.4882</v>
      </c>
      <c r="D7023" s="3" t="s">
        <v>449</v>
      </c>
      <c r="E7023" s="3" t="s">
        <v>453</v>
      </c>
      <c r="F7023" s="3" t="str">
        <f t="shared" si="109"/>
        <v>Retail</v>
      </c>
      <c r="G7023" s="3">
        <v>5</v>
      </c>
      <c r="H7023" s="57"/>
    </row>
    <row r="7024" spans="1:8">
      <c r="A7024" s="57"/>
      <c r="B7024" s="57"/>
      <c r="C7024" s="176">
        <v>42351.477800000001</v>
      </c>
      <c r="D7024" s="3" t="s">
        <v>445</v>
      </c>
      <c r="E7024" s="3" t="s">
        <v>114</v>
      </c>
      <c r="F7024" s="3" t="str">
        <f t="shared" si="109"/>
        <v>Wholesale</v>
      </c>
      <c r="G7024" s="3">
        <v>19</v>
      </c>
      <c r="H7024" s="57"/>
    </row>
    <row r="7025" spans="1:8">
      <c r="A7025" s="57"/>
      <c r="B7025" s="57"/>
      <c r="C7025" s="176">
        <v>42177.464599999999</v>
      </c>
      <c r="D7025" s="3" t="s">
        <v>445</v>
      </c>
      <c r="E7025" s="3" t="s">
        <v>312</v>
      </c>
      <c r="F7025" s="3" t="str">
        <f t="shared" si="109"/>
        <v>Retail</v>
      </c>
      <c r="G7025" s="3">
        <v>7</v>
      </c>
      <c r="H7025" s="57"/>
    </row>
    <row r="7026" spans="1:8">
      <c r="A7026" s="57"/>
      <c r="B7026" s="57"/>
      <c r="C7026" s="176">
        <v>42358.526400000002</v>
      </c>
      <c r="D7026" s="3" t="s">
        <v>446</v>
      </c>
      <c r="E7026" s="3" t="s">
        <v>112</v>
      </c>
      <c r="F7026" s="3" t="str">
        <f t="shared" si="109"/>
        <v>Wholesale</v>
      </c>
      <c r="G7026" s="3">
        <v>51</v>
      </c>
      <c r="H7026" s="57"/>
    </row>
    <row r="7027" spans="1:8">
      <c r="A7027" s="57"/>
      <c r="B7027" s="57"/>
      <c r="C7027" s="176">
        <v>42349.559000000001</v>
      </c>
      <c r="D7027" s="3" t="s">
        <v>447</v>
      </c>
      <c r="E7027" s="3" t="s">
        <v>459</v>
      </c>
      <c r="F7027" s="3" t="str">
        <f t="shared" si="109"/>
        <v>Retail</v>
      </c>
      <c r="G7027" s="3">
        <v>1</v>
      </c>
      <c r="H7027" s="57"/>
    </row>
    <row r="7028" spans="1:8">
      <c r="A7028" s="57"/>
      <c r="B7028" s="57"/>
      <c r="C7028" s="176">
        <v>42340.5236</v>
      </c>
      <c r="D7028" s="3" t="s">
        <v>445</v>
      </c>
      <c r="E7028" s="3" t="s">
        <v>460</v>
      </c>
      <c r="F7028" s="3" t="str">
        <f t="shared" si="109"/>
        <v>Retail</v>
      </c>
      <c r="G7028" s="3">
        <v>9</v>
      </c>
      <c r="H7028" s="57"/>
    </row>
    <row r="7029" spans="1:8">
      <c r="A7029" s="57"/>
      <c r="B7029" s="57"/>
      <c r="C7029" s="176">
        <v>42199.522199999999</v>
      </c>
      <c r="D7029" s="3" t="s">
        <v>445</v>
      </c>
      <c r="E7029" s="3" t="s">
        <v>458</v>
      </c>
      <c r="F7029" s="3" t="str">
        <f t="shared" si="109"/>
        <v>Wholesale</v>
      </c>
      <c r="G7029" s="3">
        <v>37</v>
      </c>
      <c r="H7029" s="57"/>
    </row>
    <row r="7030" spans="1:8">
      <c r="A7030" s="57"/>
      <c r="B7030" s="57"/>
      <c r="C7030" s="176">
        <v>41984.933299999997</v>
      </c>
      <c r="D7030" s="3" t="s">
        <v>447</v>
      </c>
      <c r="E7030" s="3" t="s">
        <v>453</v>
      </c>
      <c r="F7030" s="3" t="str">
        <f t="shared" si="109"/>
        <v>Retail</v>
      </c>
      <c r="G7030" s="3">
        <v>2</v>
      </c>
      <c r="H7030" s="57"/>
    </row>
    <row r="7031" spans="1:8">
      <c r="A7031" s="57"/>
      <c r="B7031" s="57"/>
      <c r="C7031" s="176">
        <v>42319.4833</v>
      </c>
      <c r="D7031" s="3" t="s">
        <v>445</v>
      </c>
      <c r="E7031" s="3" t="s">
        <v>6</v>
      </c>
      <c r="F7031" s="3" t="str">
        <f t="shared" si="109"/>
        <v>Retail</v>
      </c>
      <c r="G7031" s="3">
        <v>2</v>
      </c>
      <c r="H7031" s="57"/>
    </row>
    <row r="7032" spans="1:8">
      <c r="A7032" s="57"/>
      <c r="B7032" s="57"/>
      <c r="C7032" s="176">
        <v>41981.464599999999</v>
      </c>
      <c r="D7032" s="3" t="s">
        <v>449</v>
      </c>
      <c r="E7032" s="3" t="s">
        <v>452</v>
      </c>
      <c r="F7032" s="3" t="str">
        <f t="shared" si="109"/>
        <v>Wholesale</v>
      </c>
      <c r="G7032" s="3">
        <v>26</v>
      </c>
      <c r="H7032" s="57"/>
    </row>
    <row r="7033" spans="1:8">
      <c r="A7033" s="57"/>
      <c r="B7033" s="57"/>
      <c r="C7033" s="176">
        <v>42347.4611</v>
      </c>
      <c r="D7033" s="3" t="s">
        <v>447</v>
      </c>
      <c r="E7033" s="3" t="s">
        <v>312</v>
      </c>
      <c r="F7033" s="3" t="str">
        <f t="shared" si="109"/>
        <v>Retail</v>
      </c>
      <c r="G7033" s="3">
        <v>6</v>
      </c>
      <c r="H7033" s="57"/>
    </row>
    <row r="7034" spans="1:8">
      <c r="A7034" s="57"/>
      <c r="B7034" s="57"/>
      <c r="C7034" s="176">
        <v>42057.529199999997</v>
      </c>
      <c r="D7034" s="3" t="s">
        <v>449</v>
      </c>
      <c r="E7034" s="3" t="s">
        <v>110</v>
      </c>
      <c r="F7034" s="3" t="str">
        <f t="shared" si="109"/>
        <v>Retail</v>
      </c>
      <c r="G7034" s="3">
        <v>4</v>
      </c>
      <c r="H7034" s="57"/>
    </row>
    <row r="7035" spans="1:8">
      <c r="A7035" s="57"/>
      <c r="B7035" s="57"/>
      <c r="C7035" s="176">
        <v>42346.491000000002</v>
      </c>
      <c r="D7035" s="3" t="s">
        <v>446</v>
      </c>
      <c r="E7035" s="3" t="s">
        <v>461</v>
      </c>
      <c r="F7035" s="3" t="str">
        <f t="shared" si="109"/>
        <v>Retail</v>
      </c>
      <c r="G7035" s="3">
        <v>8</v>
      </c>
      <c r="H7035" s="57"/>
    </row>
    <row r="7036" spans="1:8">
      <c r="A7036" s="57"/>
      <c r="B7036" s="57"/>
      <c r="C7036" s="176">
        <v>42114.193099999997</v>
      </c>
      <c r="D7036" s="3" t="s">
        <v>445</v>
      </c>
      <c r="E7036" s="3" t="s">
        <v>112</v>
      </c>
      <c r="F7036" s="3" t="str">
        <f t="shared" si="109"/>
        <v>Retail</v>
      </c>
      <c r="G7036" s="3">
        <v>2</v>
      </c>
      <c r="H7036" s="57"/>
    </row>
    <row r="7037" spans="1:8">
      <c r="A7037" s="57"/>
      <c r="B7037" s="57"/>
      <c r="C7037" s="176">
        <v>42188.119400000003</v>
      </c>
      <c r="D7037" s="3" t="s">
        <v>447</v>
      </c>
      <c r="E7037" s="3" t="s">
        <v>6</v>
      </c>
      <c r="F7037" s="3" t="str">
        <f t="shared" si="109"/>
        <v>Wholesale</v>
      </c>
      <c r="G7037" s="3">
        <v>37</v>
      </c>
      <c r="H7037" s="57"/>
    </row>
    <row r="7038" spans="1:8">
      <c r="A7038" s="57"/>
      <c r="B7038" s="57"/>
      <c r="C7038" s="176">
        <v>42332.4951</v>
      </c>
      <c r="D7038" s="3" t="s">
        <v>445</v>
      </c>
      <c r="E7038" s="3" t="s">
        <v>453</v>
      </c>
      <c r="F7038" s="3" t="str">
        <f t="shared" si="109"/>
        <v>Wholesale</v>
      </c>
      <c r="G7038" s="3">
        <v>41</v>
      </c>
      <c r="H7038" s="57"/>
    </row>
    <row r="7039" spans="1:8">
      <c r="A7039" s="57"/>
      <c r="B7039" s="57"/>
      <c r="C7039" s="176">
        <v>41981.191700000003</v>
      </c>
      <c r="D7039" s="3" t="s">
        <v>446</v>
      </c>
      <c r="E7039" s="3" t="s">
        <v>6</v>
      </c>
      <c r="F7039" s="3" t="str">
        <f t="shared" si="109"/>
        <v>Retail</v>
      </c>
      <c r="G7039" s="3">
        <v>1</v>
      </c>
      <c r="H7039" s="57"/>
    </row>
    <row r="7040" spans="1:8">
      <c r="A7040" s="57"/>
      <c r="B7040" s="57"/>
      <c r="C7040" s="176">
        <v>42181.752099999998</v>
      </c>
      <c r="D7040" s="3" t="s">
        <v>447</v>
      </c>
      <c r="E7040" s="3" t="s">
        <v>114</v>
      </c>
      <c r="F7040" s="3" t="str">
        <f t="shared" si="109"/>
        <v>Wholesale</v>
      </c>
      <c r="G7040" s="3">
        <v>34</v>
      </c>
      <c r="H7040" s="57"/>
    </row>
    <row r="7041" spans="1:8">
      <c r="A7041" s="57"/>
      <c r="B7041" s="57"/>
      <c r="C7041" s="176">
        <v>42166.2736</v>
      </c>
      <c r="D7041" s="3" t="s">
        <v>446</v>
      </c>
      <c r="E7041" s="3" t="s">
        <v>459</v>
      </c>
      <c r="F7041" s="3" t="str">
        <f t="shared" si="109"/>
        <v>Retail</v>
      </c>
      <c r="G7041" s="3">
        <v>5</v>
      </c>
      <c r="H7041" s="57"/>
    </row>
    <row r="7042" spans="1:8">
      <c r="A7042" s="57"/>
      <c r="B7042" s="57"/>
      <c r="C7042" s="176">
        <v>41985.599300000002</v>
      </c>
      <c r="D7042" s="3" t="s">
        <v>447</v>
      </c>
      <c r="E7042" s="3" t="s">
        <v>453</v>
      </c>
      <c r="F7042" s="3" t="str">
        <f t="shared" si="109"/>
        <v>Wholesale</v>
      </c>
      <c r="G7042" s="3">
        <v>118</v>
      </c>
      <c r="H7042" s="57"/>
    </row>
    <row r="7043" spans="1:8">
      <c r="A7043" s="57"/>
      <c r="B7043" s="57"/>
      <c r="C7043" s="176">
        <v>42340.793100000003</v>
      </c>
      <c r="D7043" s="3" t="s">
        <v>447</v>
      </c>
      <c r="E7043" s="3" t="s">
        <v>6</v>
      </c>
      <c r="F7043" s="3" t="str">
        <f t="shared" si="109"/>
        <v>Retail</v>
      </c>
      <c r="G7043" s="3">
        <v>3</v>
      </c>
      <c r="H7043" s="57"/>
    </row>
    <row r="7044" spans="1:8">
      <c r="A7044" s="57"/>
      <c r="B7044" s="57"/>
      <c r="C7044" s="176">
        <v>42102.782599999999</v>
      </c>
      <c r="D7044" s="3" t="s">
        <v>449</v>
      </c>
      <c r="E7044" s="3" t="s">
        <v>6</v>
      </c>
      <c r="F7044" s="3" t="str">
        <f t="shared" si="109"/>
        <v>Retail</v>
      </c>
      <c r="G7044" s="3">
        <v>1</v>
      </c>
      <c r="H7044" s="57"/>
    </row>
    <row r="7045" spans="1:8">
      <c r="A7045" s="57"/>
      <c r="B7045" s="57"/>
      <c r="C7045" s="176">
        <v>42248.5285</v>
      </c>
      <c r="D7045" s="3" t="s">
        <v>445</v>
      </c>
      <c r="E7045" s="3" t="s">
        <v>453</v>
      </c>
      <c r="F7045" s="3" t="str">
        <f t="shared" si="109"/>
        <v>Retail</v>
      </c>
      <c r="G7045" s="3">
        <v>4</v>
      </c>
      <c r="H7045" s="57"/>
    </row>
    <row r="7046" spans="1:8">
      <c r="A7046" s="57"/>
      <c r="B7046" s="57"/>
      <c r="C7046" s="176">
        <v>42347.522900000004</v>
      </c>
      <c r="D7046" s="3" t="s">
        <v>445</v>
      </c>
      <c r="E7046" s="3" t="s">
        <v>10</v>
      </c>
      <c r="F7046" s="3" t="str">
        <f t="shared" si="109"/>
        <v>Retail</v>
      </c>
      <c r="G7046" s="3">
        <v>2</v>
      </c>
      <c r="H7046" s="57"/>
    </row>
    <row r="7047" spans="1:8">
      <c r="A7047" s="57"/>
      <c r="B7047" s="57"/>
      <c r="C7047" s="176">
        <v>41981.714599999999</v>
      </c>
      <c r="D7047" s="3" t="s">
        <v>446</v>
      </c>
      <c r="E7047" s="3" t="s">
        <v>10</v>
      </c>
      <c r="F7047" s="3" t="str">
        <f t="shared" si="109"/>
        <v>Wholesale</v>
      </c>
      <c r="G7047" s="3">
        <v>67</v>
      </c>
      <c r="H7047" s="57"/>
    </row>
    <row r="7048" spans="1:8">
      <c r="A7048" s="57"/>
      <c r="B7048" s="57"/>
      <c r="C7048" s="176">
        <v>41981.517399999997</v>
      </c>
      <c r="D7048" s="3" t="s">
        <v>447</v>
      </c>
      <c r="E7048" s="3" t="s">
        <v>114</v>
      </c>
      <c r="F7048" s="3" t="str">
        <f t="shared" si="109"/>
        <v>Wholesale</v>
      </c>
      <c r="G7048" s="3">
        <v>28</v>
      </c>
      <c r="H7048" s="57"/>
    </row>
    <row r="7049" spans="1:8">
      <c r="A7049" s="57"/>
      <c r="B7049" s="57"/>
      <c r="C7049" s="176">
        <v>41981.459000000003</v>
      </c>
      <c r="D7049" s="3" t="s">
        <v>445</v>
      </c>
      <c r="E7049" s="3" t="s">
        <v>457</v>
      </c>
      <c r="F7049" s="3" t="str">
        <f t="shared" si="109"/>
        <v>Retail</v>
      </c>
      <c r="G7049" s="3">
        <v>3</v>
      </c>
      <c r="H7049" s="57"/>
    </row>
    <row r="7050" spans="1:8">
      <c r="A7050" s="57"/>
      <c r="B7050" s="57"/>
      <c r="C7050" s="176">
        <v>41988.482600000003</v>
      </c>
      <c r="D7050" s="3" t="s">
        <v>445</v>
      </c>
      <c r="E7050" s="3" t="s">
        <v>453</v>
      </c>
      <c r="F7050" s="3" t="str">
        <f t="shared" ref="F7050:F7113" si="110">IF(G7050&lt;10,"Retail","Wholesale")</f>
        <v>Retail</v>
      </c>
      <c r="G7050" s="3">
        <v>5</v>
      </c>
      <c r="H7050" s="57"/>
    </row>
    <row r="7051" spans="1:8">
      <c r="A7051" s="57"/>
      <c r="B7051" s="57"/>
      <c r="C7051" s="176">
        <v>42306.093099999998</v>
      </c>
      <c r="D7051" s="3" t="s">
        <v>446</v>
      </c>
      <c r="E7051" s="3" t="s">
        <v>459</v>
      </c>
      <c r="F7051" s="3" t="str">
        <f t="shared" si="110"/>
        <v>Retail</v>
      </c>
      <c r="G7051" s="3">
        <v>2</v>
      </c>
      <c r="H7051" s="57"/>
    </row>
    <row r="7052" spans="1:8">
      <c r="A7052" s="57"/>
      <c r="B7052" s="57"/>
      <c r="C7052" s="176">
        <v>42146.5069</v>
      </c>
      <c r="D7052" s="3" t="s">
        <v>447</v>
      </c>
      <c r="E7052" s="3" t="s">
        <v>8</v>
      </c>
      <c r="F7052" s="3" t="str">
        <f t="shared" si="110"/>
        <v>Wholesale</v>
      </c>
      <c r="G7052" s="3">
        <v>37</v>
      </c>
      <c r="H7052" s="57"/>
    </row>
    <row r="7053" spans="1:8">
      <c r="A7053" s="57"/>
      <c r="B7053" s="57"/>
      <c r="C7053" s="176">
        <v>42345.509700000002</v>
      </c>
      <c r="D7053" s="3" t="s">
        <v>445</v>
      </c>
      <c r="E7053" s="3" t="s">
        <v>453</v>
      </c>
      <c r="F7053" s="3" t="str">
        <f t="shared" si="110"/>
        <v>Retail</v>
      </c>
      <c r="G7053" s="3">
        <v>3</v>
      </c>
      <c r="H7053" s="57"/>
    </row>
    <row r="7054" spans="1:8">
      <c r="A7054" s="57"/>
      <c r="B7054" s="57"/>
      <c r="C7054" s="176">
        <v>42199.510399999999</v>
      </c>
      <c r="D7054" s="3" t="s">
        <v>445</v>
      </c>
      <c r="E7054" s="3" t="s">
        <v>6</v>
      </c>
      <c r="F7054" s="3" t="str">
        <f t="shared" si="110"/>
        <v>Retail</v>
      </c>
      <c r="G7054" s="3">
        <v>1</v>
      </c>
      <c r="H7054" s="57"/>
    </row>
    <row r="7055" spans="1:8">
      <c r="A7055" s="57"/>
      <c r="B7055" s="57"/>
      <c r="C7055" s="176">
        <v>42352.481899999999</v>
      </c>
      <c r="D7055" s="3" t="s">
        <v>447</v>
      </c>
      <c r="E7055" s="3" t="s">
        <v>9</v>
      </c>
      <c r="F7055" s="3" t="str">
        <f t="shared" si="110"/>
        <v>Retail</v>
      </c>
      <c r="G7055" s="3">
        <v>1</v>
      </c>
      <c r="H7055" s="57"/>
    </row>
    <row r="7056" spans="1:8">
      <c r="A7056" s="57"/>
      <c r="B7056" s="57"/>
      <c r="C7056" s="176">
        <v>42345.5556</v>
      </c>
      <c r="D7056" s="3" t="s">
        <v>446</v>
      </c>
      <c r="E7056" s="3" t="s">
        <v>450</v>
      </c>
      <c r="F7056" s="3" t="str">
        <f t="shared" si="110"/>
        <v>Retail</v>
      </c>
      <c r="G7056" s="3">
        <v>5</v>
      </c>
      <c r="H7056" s="57"/>
    </row>
    <row r="7057" spans="1:8">
      <c r="A7057" s="57"/>
      <c r="B7057" s="57"/>
      <c r="C7057" s="176">
        <v>42112.512499999997</v>
      </c>
      <c r="D7057" s="3" t="s">
        <v>445</v>
      </c>
      <c r="E7057" s="3" t="s">
        <v>453</v>
      </c>
      <c r="F7057" s="3" t="str">
        <f t="shared" si="110"/>
        <v>Wholesale</v>
      </c>
      <c r="G7057" s="3">
        <v>57</v>
      </c>
      <c r="H7057" s="57"/>
    </row>
    <row r="7058" spans="1:8">
      <c r="A7058" s="57"/>
      <c r="B7058" s="57"/>
      <c r="C7058" s="176">
        <v>42362.154199999997</v>
      </c>
      <c r="D7058" s="3" t="s">
        <v>449</v>
      </c>
      <c r="E7058" s="3" t="s">
        <v>453</v>
      </c>
      <c r="F7058" s="3" t="str">
        <f t="shared" si="110"/>
        <v>Retail</v>
      </c>
      <c r="G7058" s="3">
        <v>8</v>
      </c>
      <c r="H7058" s="57"/>
    </row>
    <row r="7059" spans="1:8">
      <c r="A7059" s="57"/>
      <c r="B7059" s="57"/>
      <c r="C7059" s="176">
        <v>42174.7785</v>
      </c>
      <c r="D7059" s="3" t="s">
        <v>445</v>
      </c>
      <c r="E7059" s="3" t="s">
        <v>6</v>
      </c>
      <c r="F7059" s="3" t="str">
        <f t="shared" si="110"/>
        <v>Retail</v>
      </c>
      <c r="G7059" s="3">
        <v>3</v>
      </c>
      <c r="H7059" s="57"/>
    </row>
    <row r="7060" spans="1:8">
      <c r="A7060" s="57"/>
      <c r="B7060" s="57"/>
      <c r="C7060" s="176">
        <v>41986.522900000004</v>
      </c>
      <c r="D7060" s="3" t="s">
        <v>449</v>
      </c>
      <c r="E7060" s="3" t="s">
        <v>453</v>
      </c>
      <c r="F7060" s="3" t="str">
        <f t="shared" si="110"/>
        <v>Retail</v>
      </c>
      <c r="G7060" s="3">
        <v>2</v>
      </c>
      <c r="H7060" s="57"/>
    </row>
    <row r="7061" spans="1:8">
      <c r="A7061" s="57"/>
      <c r="B7061" s="57"/>
      <c r="C7061" s="176">
        <v>41985.217400000001</v>
      </c>
      <c r="D7061" s="3" t="s">
        <v>449</v>
      </c>
      <c r="E7061" s="3" t="s">
        <v>457</v>
      </c>
      <c r="F7061" s="3" t="str">
        <f t="shared" si="110"/>
        <v>Wholesale</v>
      </c>
      <c r="G7061" s="3">
        <v>59</v>
      </c>
      <c r="H7061" s="57"/>
    </row>
    <row r="7062" spans="1:8">
      <c r="A7062" s="57"/>
      <c r="B7062" s="57"/>
      <c r="C7062" s="176">
        <v>42118.781900000002</v>
      </c>
      <c r="D7062" s="3" t="s">
        <v>445</v>
      </c>
      <c r="E7062" s="3" t="s">
        <v>6</v>
      </c>
      <c r="F7062" s="3" t="str">
        <f t="shared" si="110"/>
        <v>Wholesale</v>
      </c>
      <c r="G7062" s="3">
        <v>27</v>
      </c>
      <c r="H7062" s="57"/>
    </row>
    <row r="7063" spans="1:8">
      <c r="A7063" s="57"/>
      <c r="B7063" s="57"/>
      <c r="C7063" s="176">
        <v>42259.970800000003</v>
      </c>
      <c r="D7063" s="3" t="s">
        <v>446</v>
      </c>
      <c r="E7063" s="3" t="s">
        <v>312</v>
      </c>
      <c r="F7063" s="3" t="str">
        <f t="shared" si="110"/>
        <v>Wholesale</v>
      </c>
      <c r="G7063" s="3">
        <v>51</v>
      </c>
      <c r="H7063" s="57"/>
    </row>
    <row r="7064" spans="1:8">
      <c r="A7064" s="57"/>
      <c r="B7064" s="57"/>
      <c r="C7064" s="176">
        <v>42239.091699999997</v>
      </c>
      <c r="D7064" s="3" t="s">
        <v>445</v>
      </c>
      <c r="E7064" s="3" t="s">
        <v>6</v>
      </c>
      <c r="F7064" s="3" t="str">
        <f t="shared" si="110"/>
        <v>Retail</v>
      </c>
      <c r="G7064" s="3">
        <v>2</v>
      </c>
      <c r="H7064" s="57"/>
    </row>
    <row r="7065" spans="1:8">
      <c r="A7065" s="57"/>
      <c r="B7065" s="57"/>
      <c r="C7065" s="176">
        <v>42345.474300000002</v>
      </c>
      <c r="D7065" s="3" t="s">
        <v>447</v>
      </c>
      <c r="E7065" s="3" t="s">
        <v>8</v>
      </c>
      <c r="F7065" s="3" t="str">
        <f t="shared" si="110"/>
        <v>Wholesale</v>
      </c>
      <c r="G7065" s="3">
        <v>32</v>
      </c>
      <c r="H7065" s="57"/>
    </row>
    <row r="7066" spans="1:8">
      <c r="A7066" s="57"/>
      <c r="B7066" s="57"/>
      <c r="C7066" s="176">
        <v>42343.343800000002</v>
      </c>
      <c r="D7066" s="3" t="s">
        <v>449</v>
      </c>
      <c r="E7066" s="3" t="s">
        <v>453</v>
      </c>
      <c r="F7066" s="3" t="str">
        <f t="shared" si="110"/>
        <v>Wholesale</v>
      </c>
      <c r="G7066" s="3">
        <v>64</v>
      </c>
      <c r="H7066" s="57"/>
    </row>
    <row r="7067" spans="1:8">
      <c r="A7067" s="57"/>
      <c r="B7067" s="57"/>
      <c r="C7067" s="176">
        <v>42239.486100000002</v>
      </c>
      <c r="D7067" s="3" t="s">
        <v>445</v>
      </c>
      <c r="E7067" s="3" t="s">
        <v>453</v>
      </c>
      <c r="F7067" s="3" t="str">
        <f t="shared" si="110"/>
        <v>Retail</v>
      </c>
      <c r="G7067" s="3">
        <v>2</v>
      </c>
      <c r="H7067" s="57"/>
    </row>
    <row r="7068" spans="1:8">
      <c r="A7068" s="57"/>
      <c r="B7068" s="57"/>
      <c r="C7068" s="176">
        <v>42349.9764</v>
      </c>
      <c r="D7068" s="3" t="s">
        <v>446</v>
      </c>
      <c r="E7068" s="3" t="s">
        <v>9</v>
      </c>
      <c r="F7068" s="3" t="str">
        <f t="shared" si="110"/>
        <v>Wholesale</v>
      </c>
      <c r="G7068" s="3">
        <v>29</v>
      </c>
      <c r="H7068" s="57"/>
    </row>
    <row r="7069" spans="1:8">
      <c r="A7069" s="57"/>
      <c r="B7069" s="57"/>
      <c r="C7069" s="176">
        <v>42332.511100000003</v>
      </c>
      <c r="D7069" s="3" t="s">
        <v>445</v>
      </c>
      <c r="E7069" s="3" t="s">
        <v>112</v>
      </c>
      <c r="F7069" s="3" t="str">
        <f t="shared" si="110"/>
        <v>Retail</v>
      </c>
      <c r="G7069" s="3">
        <v>4</v>
      </c>
      <c r="H7069" s="57"/>
    </row>
    <row r="7070" spans="1:8">
      <c r="A7070" s="57"/>
      <c r="B7070" s="57"/>
      <c r="C7070" s="176">
        <v>41981.1486</v>
      </c>
      <c r="D7070" s="3" t="s">
        <v>447</v>
      </c>
      <c r="E7070" s="3" t="s">
        <v>453</v>
      </c>
      <c r="F7070" s="3" t="str">
        <f t="shared" si="110"/>
        <v>Retail</v>
      </c>
      <c r="G7070" s="3">
        <v>2</v>
      </c>
      <c r="H7070" s="57"/>
    </row>
    <row r="7071" spans="1:8">
      <c r="A7071" s="57"/>
      <c r="B7071" s="57"/>
      <c r="C7071" s="176">
        <v>42212.097199999997</v>
      </c>
      <c r="D7071" s="3" t="s">
        <v>446</v>
      </c>
      <c r="E7071" s="3" t="s">
        <v>452</v>
      </c>
      <c r="F7071" s="3" t="str">
        <f t="shared" si="110"/>
        <v>Wholesale</v>
      </c>
      <c r="G7071" s="3">
        <v>72</v>
      </c>
      <c r="H7071" s="57"/>
    </row>
    <row r="7072" spans="1:8">
      <c r="A7072" s="57"/>
      <c r="B7072" s="57"/>
      <c r="C7072" s="176">
        <v>42313.595099999999</v>
      </c>
      <c r="D7072" s="3" t="s">
        <v>445</v>
      </c>
      <c r="E7072" s="3" t="s">
        <v>453</v>
      </c>
      <c r="F7072" s="3" t="str">
        <f t="shared" si="110"/>
        <v>Wholesale</v>
      </c>
      <c r="G7072" s="3">
        <v>30</v>
      </c>
      <c r="H7072" s="57"/>
    </row>
    <row r="7073" spans="1:8">
      <c r="A7073" s="57"/>
      <c r="B7073" s="57"/>
      <c r="C7073" s="176">
        <v>42152.486100000002</v>
      </c>
      <c r="D7073" s="3" t="s">
        <v>446</v>
      </c>
      <c r="E7073" s="3" t="s">
        <v>453</v>
      </c>
      <c r="F7073" s="3" t="str">
        <f t="shared" si="110"/>
        <v>Retail</v>
      </c>
      <c r="G7073" s="3">
        <v>2</v>
      </c>
      <c r="H7073" s="57"/>
    </row>
    <row r="7074" spans="1:8">
      <c r="A7074" s="57"/>
      <c r="B7074" s="57"/>
      <c r="C7074" s="176">
        <v>42114.5507</v>
      </c>
      <c r="D7074" s="3" t="s">
        <v>445</v>
      </c>
      <c r="E7074" s="3" t="s">
        <v>6</v>
      </c>
      <c r="F7074" s="3" t="str">
        <f t="shared" si="110"/>
        <v>Wholesale</v>
      </c>
      <c r="G7074" s="3">
        <v>115</v>
      </c>
      <c r="H7074" s="57"/>
    </row>
    <row r="7075" spans="1:8">
      <c r="A7075" s="57"/>
      <c r="B7075" s="57"/>
      <c r="C7075" s="176">
        <v>41982.1014</v>
      </c>
      <c r="D7075" s="3" t="s">
        <v>446</v>
      </c>
      <c r="E7075" s="3" t="s">
        <v>453</v>
      </c>
      <c r="F7075" s="3" t="str">
        <f t="shared" si="110"/>
        <v>Retail</v>
      </c>
      <c r="G7075" s="3">
        <v>1</v>
      </c>
      <c r="H7075" s="57"/>
    </row>
    <row r="7076" spans="1:8">
      <c r="A7076" s="57"/>
      <c r="B7076" s="57"/>
      <c r="C7076" s="176">
        <v>42228.517399999997</v>
      </c>
      <c r="D7076" s="3" t="s">
        <v>445</v>
      </c>
      <c r="E7076" s="3" t="s">
        <v>460</v>
      </c>
      <c r="F7076" s="3" t="str">
        <f t="shared" si="110"/>
        <v>Wholesale</v>
      </c>
      <c r="G7076" s="3">
        <v>38</v>
      </c>
      <c r="H7076" s="57"/>
    </row>
    <row r="7077" spans="1:8">
      <c r="A7077" s="57"/>
      <c r="B7077" s="57"/>
      <c r="C7077" s="176">
        <v>42354.490299999998</v>
      </c>
      <c r="D7077" s="3" t="s">
        <v>447</v>
      </c>
      <c r="E7077" s="3" t="s">
        <v>10</v>
      </c>
      <c r="F7077" s="3" t="str">
        <f t="shared" si="110"/>
        <v>Retail</v>
      </c>
      <c r="G7077" s="3">
        <v>1</v>
      </c>
      <c r="H7077" s="57"/>
    </row>
    <row r="7078" spans="1:8">
      <c r="A7078" s="57"/>
      <c r="B7078" s="57"/>
      <c r="C7078" s="176">
        <v>42349.912499999999</v>
      </c>
      <c r="D7078" s="3" t="s">
        <v>445</v>
      </c>
      <c r="E7078" s="3" t="s">
        <v>453</v>
      </c>
      <c r="F7078" s="3" t="str">
        <f t="shared" si="110"/>
        <v>Wholesale</v>
      </c>
      <c r="G7078" s="3">
        <v>38</v>
      </c>
      <c r="H7078" s="57"/>
    </row>
    <row r="7079" spans="1:8">
      <c r="A7079" s="57"/>
      <c r="B7079" s="57"/>
      <c r="C7079" s="176">
        <v>42241.542399999998</v>
      </c>
      <c r="D7079" s="3" t="s">
        <v>449</v>
      </c>
      <c r="E7079" s="3" t="s">
        <v>453</v>
      </c>
      <c r="F7079" s="3" t="str">
        <f t="shared" si="110"/>
        <v>Retail</v>
      </c>
      <c r="G7079" s="3">
        <v>7</v>
      </c>
      <c r="H7079" s="57"/>
    </row>
    <row r="7080" spans="1:8">
      <c r="A7080" s="57"/>
      <c r="B7080" s="57"/>
      <c r="C7080" s="176">
        <v>42229.7549</v>
      </c>
      <c r="D7080" s="3" t="s">
        <v>445</v>
      </c>
      <c r="E7080" s="3" t="s">
        <v>9</v>
      </c>
      <c r="F7080" s="3" t="str">
        <f t="shared" si="110"/>
        <v>Retail</v>
      </c>
      <c r="G7080" s="3">
        <v>1</v>
      </c>
      <c r="H7080" s="57"/>
    </row>
    <row r="7081" spans="1:8">
      <c r="A7081" s="57"/>
      <c r="B7081" s="57"/>
      <c r="C7081" s="176">
        <v>42148.229200000002</v>
      </c>
      <c r="D7081" s="3" t="s">
        <v>446</v>
      </c>
      <c r="E7081" s="3" t="s">
        <v>6</v>
      </c>
      <c r="F7081" s="3" t="str">
        <f t="shared" si="110"/>
        <v>Wholesale</v>
      </c>
      <c r="G7081" s="3">
        <v>48</v>
      </c>
      <c r="H7081" s="57"/>
    </row>
    <row r="7082" spans="1:8">
      <c r="A7082" s="57"/>
      <c r="B7082" s="57"/>
      <c r="C7082" s="176">
        <v>42145.515299999999</v>
      </c>
      <c r="D7082" s="3" t="s">
        <v>446</v>
      </c>
      <c r="E7082" s="3" t="s">
        <v>452</v>
      </c>
      <c r="F7082" s="3" t="str">
        <f t="shared" si="110"/>
        <v>Retail</v>
      </c>
      <c r="G7082" s="3">
        <v>1</v>
      </c>
      <c r="H7082" s="57"/>
    </row>
    <row r="7083" spans="1:8">
      <c r="A7083" s="57"/>
      <c r="B7083" s="57"/>
      <c r="C7083" s="176">
        <v>42245.1806</v>
      </c>
      <c r="D7083" s="3" t="s">
        <v>446</v>
      </c>
      <c r="E7083" s="3" t="s">
        <v>6</v>
      </c>
      <c r="F7083" s="3" t="str">
        <f t="shared" si="110"/>
        <v>Wholesale</v>
      </c>
      <c r="G7083" s="3">
        <v>38</v>
      </c>
      <c r="H7083" s="57"/>
    </row>
    <row r="7084" spans="1:8">
      <c r="A7084" s="57"/>
      <c r="B7084" s="57"/>
      <c r="C7084" s="176">
        <v>42350.538200000003</v>
      </c>
      <c r="D7084" s="3" t="s">
        <v>447</v>
      </c>
      <c r="E7084" s="3" t="s">
        <v>461</v>
      </c>
      <c r="F7084" s="3" t="str">
        <f t="shared" si="110"/>
        <v>Retail</v>
      </c>
      <c r="G7084" s="3">
        <v>8</v>
      </c>
      <c r="H7084" s="57"/>
    </row>
    <row r="7085" spans="1:8">
      <c r="A7085" s="57"/>
      <c r="B7085" s="57"/>
      <c r="C7085" s="176">
        <v>42111.143799999998</v>
      </c>
      <c r="D7085" s="3" t="s">
        <v>447</v>
      </c>
      <c r="E7085" s="3" t="s">
        <v>9</v>
      </c>
      <c r="F7085" s="3" t="str">
        <f t="shared" si="110"/>
        <v>Wholesale</v>
      </c>
      <c r="G7085" s="3">
        <v>34</v>
      </c>
      <c r="H7085" s="57"/>
    </row>
    <row r="7086" spans="1:8">
      <c r="A7086" s="57"/>
      <c r="B7086" s="57"/>
      <c r="C7086" s="176">
        <v>42109.5049</v>
      </c>
      <c r="D7086" s="3" t="s">
        <v>446</v>
      </c>
      <c r="E7086" s="3" t="s">
        <v>112</v>
      </c>
      <c r="F7086" s="3" t="str">
        <f t="shared" si="110"/>
        <v>Wholesale</v>
      </c>
      <c r="G7086" s="3">
        <v>72</v>
      </c>
      <c r="H7086" s="57"/>
    </row>
    <row r="7087" spans="1:8">
      <c r="A7087" s="57"/>
      <c r="B7087" s="57"/>
      <c r="C7087" s="176">
        <v>42163.843099999998</v>
      </c>
      <c r="D7087" s="3" t="s">
        <v>449</v>
      </c>
      <c r="E7087" s="3" t="s">
        <v>6</v>
      </c>
      <c r="F7087" s="3" t="str">
        <f t="shared" si="110"/>
        <v>Retail</v>
      </c>
      <c r="G7087" s="3">
        <v>6</v>
      </c>
      <c r="H7087" s="57"/>
    </row>
    <row r="7088" spans="1:8">
      <c r="A7088" s="57"/>
      <c r="B7088" s="57"/>
      <c r="C7088" s="176">
        <v>42039.459699999999</v>
      </c>
      <c r="D7088" s="3" t="s">
        <v>446</v>
      </c>
      <c r="E7088" s="3" t="s">
        <v>453</v>
      </c>
      <c r="F7088" s="3" t="str">
        <f t="shared" si="110"/>
        <v>Retail</v>
      </c>
      <c r="G7088" s="3">
        <v>1</v>
      </c>
      <c r="H7088" s="57"/>
    </row>
    <row r="7089" spans="1:8">
      <c r="A7089" s="57"/>
      <c r="B7089" s="57"/>
      <c r="C7089" s="176">
        <v>42249.715300000003</v>
      </c>
      <c r="D7089" s="3" t="s">
        <v>447</v>
      </c>
      <c r="E7089" s="3" t="s">
        <v>455</v>
      </c>
      <c r="F7089" s="3" t="str">
        <f t="shared" si="110"/>
        <v>Retail</v>
      </c>
      <c r="G7089" s="3">
        <v>4</v>
      </c>
      <c r="H7089" s="57"/>
    </row>
    <row r="7090" spans="1:8">
      <c r="A7090" s="57"/>
      <c r="B7090" s="57"/>
      <c r="C7090" s="176">
        <v>42315.552100000001</v>
      </c>
      <c r="D7090" s="3" t="s">
        <v>447</v>
      </c>
      <c r="E7090" s="3" t="s">
        <v>453</v>
      </c>
      <c r="F7090" s="3" t="str">
        <f t="shared" si="110"/>
        <v>Wholesale</v>
      </c>
      <c r="G7090" s="3">
        <v>119</v>
      </c>
      <c r="H7090" s="57"/>
    </row>
    <row r="7091" spans="1:8">
      <c r="A7091" s="57"/>
      <c r="B7091" s="57"/>
      <c r="C7091" s="176">
        <v>42310.121500000001</v>
      </c>
      <c r="D7091" s="3" t="s">
        <v>445</v>
      </c>
      <c r="E7091" s="3" t="s">
        <v>456</v>
      </c>
      <c r="F7091" s="3" t="str">
        <f t="shared" si="110"/>
        <v>Retail</v>
      </c>
      <c r="G7091" s="3">
        <v>1</v>
      </c>
      <c r="H7091" s="57"/>
    </row>
    <row r="7092" spans="1:8">
      <c r="A7092" s="57"/>
      <c r="B7092" s="57"/>
      <c r="C7092" s="176">
        <v>41980.729899999998</v>
      </c>
      <c r="D7092" s="3" t="s">
        <v>445</v>
      </c>
      <c r="E7092" s="3" t="s">
        <v>453</v>
      </c>
      <c r="F7092" s="3" t="str">
        <f t="shared" si="110"/>
        <v>Wholesale</v>
      </c>
      <c r="G7092" s="3">
        <v>11</v>
      </c>
      <c r="H7092" s="57"/>
    </row>
    <row r="7093" spans="1:8">
      <c r="A7093" s="57"/>
      <c r="B7093" s="57"/>
      <c r="C7093" s="176">
        <v>41977.517399999997</v>
      </c>
      <c r="D7093" s="3" t="s">
        <v>445</v>
      </c>
      <c r="E7093" s="3" t="s">
        <v>114</v>
      </c>
      <c r="F7093" s="3" t="str">
        <f t="shared" si="110"/>
        <v>Wholesale</v>
      </c>
      <c r="G7093" s="3">
        <v>28</v>
      </c>
      <c r="H7093" s="57"/>
    </row>
    <row r="7094" spans="1:8">
      <c r="A7094" s="57"/>
      <c r="B7094" s="57"/>
      <c r="C7094" s="176">
        <v>42167.120799999997</v>
      </c>
      <c r="D7094" s="3" t="s">
        <v>446</v>
      </c>
      <c r="E7094" s="3" t="s">
        <v>6</v>
      </c>
      <c r="F7094" s="3" t="str">
        <f t="shared" si="110"/>
        <v>Retail</v>
      </c>
      <c r="G7094" s="3">
        <v>3</v>
      </c>
      <c r="H7094" s="57"/>
    </row>
    <row r="7095" spans="1:8">
      <c r="A7095" s="57"/>
      <c r="B7095" s="57"/>
      <c r="C7095" s="176">
        <v>42253.531300000002</v>
      </c>
      <c r="D7095" s="3" t="s">
        <v>447</v>
      </c>
      <c r="E7095" s="3" t="s">
        <v>112</v>
      </c>
      <c r="F7095" s="3" t="str">
        <f t="shared" si="110"/>
        <v>Wholesale</v>
      </c>
      <c r="G7095" s="3">
        <v>63</v>
      </c>
      <c r="H7095" s="57"/>
    </row>
    <row r="7096" spans="1:8">
      <c r="A7096" s="57"/>
      <c r="B7096" s="57"/>
      <c r="C7096" s="176">
        <v>42166.517399999997</v>
      </c>
      <c r="D7096" s="3" t="s">
        <v>445</v>
      </c>
      <c r="E7096" s="3" t="s">
        <v>112</v>
      </c>
      <c r="F7096" s="3" t="str">
        <f t="shared" si="110"/>
        <v>Wholesale</v>
      </c>
      <c r="G7096" s="3">
        <v>43</v>
      </c>
      <c r="H7096" s="57"/>
    </row>
    <row r="7097" spans="1:8">
      <c r="A7097" s="57"/>
      <c r="B7097" s="57"/>
      <c r="C7097" s="176">
        <v>42240.5792</v>
      </c>
      <c r="D7097" s="3" t="s">
        <v>446</v>
      </c>
      <c r="E7097" s="3" t="s">
        <v>6</v>
      </c>
      <c r="F7097" s="3" t="str">
        <f t="shared" si="110"/>
        <v>Retail</v>
      </c>
      <c r="G7097" s="3">
        <v>2</v>
      </c>
      <c r="H7097" s="57"/>
    </row>
    <row r="7098" spans="1:8">
      <c r="A7098" s="57"/>
      <c r="B7098" s="57"/>
      <c r="C7098" s="176">
        <v>42099.716</v>
      </c>
      <c r="D7098" s="3" t="s">
        <v>445</v>
      </c>
      <c r="E7098" s="3" t="s">
        <v>9</v>
      </c>
      <c r="F7098" s="3" t="str">
        <f t="shared" si="110"/>
        <v>Wholesale</v>
      </c>
      <c r="G7098" s="3">
        <v>32</v>
      </c>
      <c r="H7098" s="57"/>
    </row>
    <row r="7099" spans="1:8">
      <c r="A7099" s="57"/>
      <c r="B7099" s="57"/>
      <c r="C7099" s="176">
        <v>42363.784699999997</v>
      </c>
      <c r="D7099" s="3" t="s">
        <v>445</v>
      </c>
      <c r="E7099" s="3" t="s">
        <v>453</v>
      </c>
      <c r="F7099" s="3" t="str">
        <f t="shared" si="110"/>
        <v>Retail</v>
      </c>
      <c r="G7099" s="3">
        <v>9</v>
      </c>
      <c r="H7099" s="57"/>
    </row>
    <row r="7100" spans="1:8">
      <c r="A7100" s="57"/>
      <c r="B7100" s="57"/>
      <c r="C7100" s="176">
        <v>42179.461799999997</v>
      </c>
      <c r="D7100" s="3" t="s">
        <v>447</v>
      </c>
      <c r="E7100" s="3" t="s">
        <v>453</v>
      </c>
      <c r="F7100" s="3" t="str">
        <f t="shared" si="110"/>
        <v>Wholesale</v>
      </c>
      <c r="G7100" s="3">
        <v>28</v>
      </c>
      <c r="H7100" s="57"/>
    </row>
    <row r="7101" spans="1:8">
      <c r="A7101" s="57"/>
      <c r="B7101" s="57"/>
      <c r="C7101" s="176">
        <v>41982.129200000003</v>
      </c>
      <c r="D7101" s="3" t="s">
        <v>446</v>
      </c>
      <c r="E7101" s="3" t="s">
        <v>10</v>
      </c>
      <c r="F7101" s="3" t="str">
        <f t="shared" si="110"/>
        <v>Wholesale</v>
      </c>
      <c r="G7101" s="3">
        <v>33</v>
      </c>
      <c r="H7101" s="57"/>
    </row>
    <row r="7102" spans="1:8">
      <c r="A7102" s="57"/>
      <c r="B7102" s="57"/>
      <c r="C7102" s="176">
        <v>41986.884700000002</v>
      </c>
      <c r="D7102" s="3" t="s">
        <v>445</v>
      </c>
      <c r="E7102" s="3" t="s">
        <v>456</v>
      </c>
      <c r="F7102" s="3" t="str">
        <f t="shared" si="110"/>
        <v>Wholesale</v>
      </c>
      <c r="G7102" s="3">
        <v>38</v>
      </c>
      <c r="H7102" s="57"/>
    </row>
    <row r="7103" spans="1:8">
      <c r="A7103" s="57"/>
      <c r="B7103" s="57"/>
      <c r="C7103" s="176">
        <v>41983.512499999997</v>
      </c>
      <c r="D7103" s="3" t="s">
        <v>445</v>
      </c>
      <c r="E7103" s="3" t="s">
        <v>114</v>
      </c>
      <c r="F7103" s="3" t="str">
        <f t="shared" si="110"/>
        <v>Wholesale</v>
      </c>
      <c r="G7103" s="3">
        <v>35</v>
      </c>
      <c r="H7103" s="57"/>
    </row>
    <row r="7104" spans="1:8">
      <c r="A7104" s="57"/>
      <c r="B7104" s="57"/>
      <c r="C7104" s="176">
        <v>41982.511100000003</v>
      </c>
      <c r="D7104" s="3" t="s">
        <v>447</v>
      </c>
      <c r="E7104" s="3" t="s">
        <v>10</v>
      </c>
      <c r="F7104" s="3" t="str">
        <f t="shared" si="110"/>
        <v>Wholesale</v>
      </c>
      <c r="G7104" s="3">
        <v>50</v>
      </c>
      <c r="H7104" s="57"/>
    </row>
    <row r="7105" spans="1:8">
      <c r="A7105" s="57"/>
      <c r="B7105" s="57"/>
      <c r="C7105" s="176">
        <v>42183.722199999997</v>
      </c>
      <c r="D7105" s="3" t="s">
        <v>445</v>
      </c>
      <c r="E7105" s="3" t="s">
        <v>453</v>
      </c>
      <c r="F7105" s="3" t="str">
        <f t="shared" si="110"/>
        <v>Retail</v>
      </c>
      <c r="G7105" s="3">
        <v>7</v>
      </c>
      <c r="H7105" s="57"/>
    </row>
    <row r="7106" spans="1:8">
      <c r="A7106" s="57"/>
      <c r="B7106" s="57"/>
      <c r="C7106" s="176">
        <v>42255.502800000002</v>
      </c>
      <c r="D7106" s="3" t="s">
        <v>449</v>
      </c>
      <c r="E7106" s="3" t="s">
        <v>112</v>
      </c>
      <c r="F7106" s="3" t="str">
        <f t="shared" si="110"/>
        <v>Wholesale</v>
      </c>
      <c r="G7106" s="3">
        <v>143</v>
      </c>
      <c r="H7106" s="57"/>
    </row>
    <row r="7107" spans="1:8">
      <c r="A7107" s="57"/>
      <c r="B7107" s="57"/>
      <c r="C7107" s="176">
        <v>41987.4931</v>
      </c>
      <c r="D7107" s="3" t="s">
        <v>446</v>
      </c>
      <c r="E7107" s="3" t="s">
        <v>110</v>
      </c>
      <c r="F7107" s="3" t="str">
        <f t="shared" si="110"/>
        <v>Retail</v>
      </c>
      <c r="G7107" s="3">
        <v>2</v>
      </c>
      <c r="H7107" s="57"/>
    </row>
    <row r="7108" spans="1:8">
      <c r="A7108" s="57"/>
      <c r="B7108" s="57"/>
      <c r="C7108" s="176">
        <v>42341.548600000002</v>
      </c>
      <c r="D7108" s="3" t="s">
        <v>445</v>
      </c>
      <c r="E7108" s="3" t="s">
        <v>114</v>
      </c>
      <c r="F7108" s="3" t="str">
        <f t="shared" si="110"/>
        <v>Wholesale</v>
      </c>
      <c r="G7108" s="3">
        <v>40</v>
      </c>
      <c r="H7108" s="57"/>
    </row>
    <row r="7109" spans="1:8">
      <c r="A7109" s="57"/>
      <c r="B7109" s="57"/>
      <c r="C7109" s="176">
        <v>41982.497900000002</v>
      </c>
      <c r="D7109" s="3" t="s">
        <v>445</v>
      </c>
      <c r="E7109" s="3" t="s">
        <v>6</v>
      </c>
      <c r="F7109" s="3" t="str">
        <f t="shared" si="110"/>
        <v>Retail</v>
      </c>
      <c r="G7109" s="3">
        <v>1</v>
      </c>
      <c r="H7109" s="57"/>
    </row>
    <row r="7110" spans="1:8">
      <c r="A7110" s="57"/>
      <c r="B7110" s="57"/>
      <c r="C7110" s="176">
        <v>41986.102800000001</v>
      </c>
      <c r="D7110" s="3" t="s">
        <v>447</v>
      </c>
      <c r="E7110" s="3" t="s">
        <v>8</v>
      </c>
      <c r="F7110" s="3" t="str">
        <f t="shared" si="110"/>
        <v>Wholesale</v>
      </c>
      <c r="G7110" s="3">
        <v>65</v>
      </c>
      <c r="H7110" s="57"/>
    </row>
    <row r="7111" spans="1:8">
      <c r="A7111" s="57"/>
      <c r="B7111" s="57"/>
      <c r="C7111" s="176">
        <v>42293.206299999998</v>
      </c>
      <c r="D7111" s="3" t="s">
        <v>447</v>
      </c>
      <c r="E7111" s="3" t="s">
        <v>6</v>
      </c>
      <c r="F7111" s="3" t="str">
        <f t="shared" si="110"/>
        <v>Retail</v>
      </c>
      <c r="G7111" s="3">
        <v>2</v>
      </c>
      <c r="H7111" s="57"/>
    </row>
    <row r="7112" spans="1:8">
      <c r="A7112" s="57"/>
      <c r="B7112" s="57"/>
      <c r="C7112" s="176">
        <v>42354.219400000002</v>
      </c>
      <c r="D7112" s="3" t="s">
        <v>446</v>
      </c>
      <c r="E7112" s="3" t="s">
        <v>312</v>
      </c>
      <c r="F7112" s="3" t="str">
        <f t="shared" si="110"/>
        <v>Wholesale</v>
      </c>
      <c r="G7112" s="3">
        <v>27</v>
      </c>
      <c r="H7112" s="57"/>
    </row>
    <row r="7113" spans="1:8">
      <c r="A7113" s="57"/>
      <c r="B7113" s="57"/>
      <c r="C7113" s="176">
        <v>42358.784699999997</v>
      </c>
      <c r="D7113" s="3" t="s">
        <v>449</v>
      </c>
      <c r="E7113" s="3" t="s">
        <v>453</v>
      </c>
      <c r="F7113" s="3" t="str">
        <f t="shared" si="110"/>
        <v>Wholesale</v>
      </c>
      <c r="G7113" s="3">
        <v>37</v>
      </c>
      <c r="H7113" s="57"/>
    </row>
    <row r="7114" spans="1:8">
      <c r="A7114" s="57"/>
      <c r="B7114" s="57"/>
      <c r="C7114" s="176">
        <v>42351.512499999997</v>
      </c>
      <c r="D7114" s="3" t="s">
        <v>445</v>
      </c>
      <c r="E7114" s="3" t="s">
        <v>110</v>
      </c>
      <c r="F7114" s="3" t="str">
        <f t="shared" ref="F7114:F7177" si="111">IF(G7114&lt;10,"Retail","Wholesale")</f>
        <v>Retail</v>
      </c>
      <c r="G7114" s="3">
        <v>6</v>
      </c>
      <c r="H7114" s="57"/>
    </row>
    <row r="7115" spans="1:8">
      <c r="A7115" s="57"/>
      <c r="B7115" s="57"/>
      <c r="C7115" s="176">
        <v>42332.197899999999</v>
      </c>
      <c r="D7115" s="3" t="s">
        <v>447</v>
      </c>
      <c r="E7115" s="3" t="s">
        <v>6</v>
      </c>
      <c r="F7115" s="3" t="str">
        <f t="shared" si="111"/>
        <v>Retail</v>
      </c>
      <c r="G7115" s="3">
        <v>1</v>
      </c>
      <c r="H7115" s="57"/>
    </row>
    <row r="7116" spans="1:8">
      <c r="A7116" s="57"/>
      <c r="B7116" s="57"/>
      <c r="C7116" s="176">
        <v>42268.098599999998</v>
      </c>
      <c r="D7116" s="3" t="s">
        <v>447</v>
      </c>
      <c r="E7116" s="3" t="s">
        <v>453</v>
      </c>
      <c r="F7116" s="3" t="str">
        <f t="shared" si="111"/>
        <v>Retail</v>
      </c>
      <c r="G7116" s="3">
        <v>1</v>
      </c>
      <c r="H7116" s="57"/>
    </row>
    <row r="7117" spans="1:8">
      <c r="A7117" s="57"/>
      <c r="B7117" s="57"/>
      <c r="C7117" s="176">
        <v>42142.123599999999</v>
      </c>
      <c r="D7117" s="3" t="s">
        <v>447</v>
      </c>
      <c r="E7117" s="3" t="s">
        <v>6</v>
      </c>
      <c r="F7117" s="3" t="str">
        <f t="shared" si="111"/>
        <v>Retail</v>
      </c>
      <c r="G7117" s="3">
        <v>8</v>
      </c>
      <c r="H7117" s="57"/>
    </row>
    <row r="7118" spans="1:8">
      <c r="A7118" s="57"/>
      <c r="B7118" s="57"/>
      <c r="C7118" s="176">
        <v>42208.467400000001</v>
      </c>
      <c r="D7118" s="3" t="s">
        <v>445</v>
      </c>
      <c r="E7118" s="3" t="s">
        <v>312</v>
      </c>
      <c r="F7118" s="3" t="str">
        <f t="shared" si="111"/>
        <v>Retail</v>
      </c>
      <c r="G7118" s="3">
        <v>1</v>
      </c>
      <c r="H7118" s="57"/>
    </row>
    <row r="7119" spans="1:8">
      <c r="A7119" s="57"/>
      <c r="B7119" s="57"/>
      <c r="C7119" s="176">
        <v>42233.107600000003</v>
      </c>
      <c r="D7119" s="3" t="s">
        <v>445</v>
      </c>
      <c r="E7119" s="3" t="s">
        <v>453</v>
      </c>
      <c r="F7119" s="3" t="str">
        <f t="shared" si="111"/>
        <v>Wholesale</v>
      </c>
      <c r="G7119" s="3">
        <v>43</v>
      </c>
      <c r="H7119" s="57"/>
    </row>
    <row r="7120" spans="1:8">
      <c r="A7120" s="57"/>
      <c r="B7120" s="57"/>
      <c r="C7120" s="176">
        <v>42355.509700000002</v>
      </c>
      <c r="D7120" s="3" t="s">
        <v>449</v>
      </c>
      <c r="E7120" s="3" t="s">
        <v>114</v>
      </c>
      <c r="F7120" s="3" t="str">
        <f t="shared" si="111"/>
        <v>Retail</v>
      </c>
      <c r="G7120" s="3">
        <v>3</v>
      </c>
      <c r="H7120" s="57"/>
    </row>
    <row r="7121" spans="1:8">
      <c r="A7121" s="57"/>
      <c r="B7121" s="57"/>
      <c r="C7121" s="176">
        <v>42205.561099999999</v>
      </c>
      <c r="D7121" s="3" t="s">
        <v>447</v>
      </c>
      <c r="E7121" s="3" t="s">
        <v>7</v>
      </c>
      <c r="F7121" s="3" t="str">
        <f t="shared" si="111"/>
        <v>Retail</v>
      </c>
      <c r="G7121" s="3">
        <v>2</v>
      </c>
      <c r="H7121" s="57"/>
    </row>
    <row r="7122" spans="1:8">
      <c r="A7122" s="57"/>
      <c r="B7122" s="57"/>
      <c r="C7122" s="176">
        <v>42225.716</v>
      </c>
      <c r="D7122" s="3" t="s">
        <v>445</v>
      </c>
      <c r="E7122" s="3" t="s">
        <v>10</v>
      </c>
      <c r="F7122" s="3" t="str">
        <f t="shared" si="111"/>
        <v>Retail</v>
      </c>
      <c r="G7122" s="3">
        <v>6</v>
      </c>
      <c r="H7122" s="57"/>
    </row>
    <row r="7123" spans="1:8">
      <c r="A7123" s="57"/>
      <c r="B7123" s="57"/>
      <c r="C7123" s="176">
        <v>42187.177100000001</v>
      </c>
      <c r="D7123" s="3" t="s">
        <v>446</v>
      </c>
      <c r="E7123" s="3" t="s">
        <v>114</v>
      </c>
      <c r="F7123" s="3" t="str">
        <f t="shared" si="111"/>
        <v>Wholesale</v>
      </c>
      <c r="G7123" s="3">
        <v>90</v>
      </c>
      <c r="H7123" s="57"/>
    </row>
    <row r="7124" spans="1:8">
      <c r="A7124" s="57"/>
      <c r="B7124" s="57"/>
      <c r="C7124" s="176">
        <v>42340.530599999998</v>
      </c>
      <c r="D7124" s="3" t="s">
        <v>445</v>
      </c>
      <c r="E7124" s="3" t="s">
        <v>110</v>
      </c>
      <c r="F7124" s="3" t="str">
        <f t="shared" si="111"/>
        <v>Retail</v>
      </c>
      <c r="G7124" s="3">
        <v>3</v>
      </c>
      <c r="H7124" s="57"/>
    </row>
    <row r="7125" spans="1:8">
      <c r="A7125" s="57"/>
      <c r="B7125" s="57"/>
      <c r="C7125" s="176">
        <v>42363.467400000001</v>
      </c>
      <c r="D7125" s="3" t="s">
        <v>449</v>
      </c>
      <c r="E7125" s="3" t="s">
        <v>114</v>
      </c>
      <c r="F7125" s="3" t="str">
        <f t="shared" si="111"/>
        <v>Retail</v>
      </c>
      <c r="G7125" s="3">
        <v>4</v>
      </c>
      <c r="H7125" s="57"/>
    </row>
    <row r="7126" spans="1:8">
      <c r="A7126" s="57"/>
      <c r="B7126" s="57"/>
      <c r="C7126" s="176">
        <v>42140.133300000001</v>
      </c>
      <c r="D7126" s="3" t="s">
        <v>445</v>
      </c>
      <c r="E7126" s="3" t="s">
        <v>8</v>
      </c>
      <c r="F7126" s="3" t="str">
        <f t="shared" si="111"/>
        <v>Wholesale</v>
      </c>
      <c r="G7126" s="3">
        <v>42</v>
      </c>
      <c r="H7126" s="57"/>
    </row>
    <row r="7127" spans="1:8">
      <c r="A7127" s="57"/>
      <c r="B7127" s="57"/>
      <c r="C7127" s="176">
        <v>42334.222199999997</v>
      </c>
      <c r="D7127" s="3" t="s">
        <v>445</v>
      </c>
      <c r="E7127" s="3" t="s">
        <v>312</v>
      </c>
      <c r="F7127" s="3" t="str">
        <f t="shared" si="111"/>
        <v>Wholesale</v>
      </c>
      <c r="G7127" s="3">
        <v>31</v>
      </c>
      <c r="H7127" s="57"/>
    </row>
    <row r="7128" spans="1:8">
      <c r="A7128" s="57"/>
      <c r="B7128" s="57"/>
      <c r="C7128" s="176">
        <v>42181.494400000003</v>
      </c>
      <c r="D7128" s="3" t="s">
        <v>446</v>
      </c>
      <c r="E7128" s="3" t="s">
        <v>6</v>
      </c>
      <c r="F7128" s="3" t="str">
        <f t="shared" si="111"/>
        <v>Retail</v>
      </c>
      <c r="G7128" s="3">
        <v>6</v>
      </c>
      <c r="H7128" s="57"/>
    </row>
    <row r="7129" spans="1:8">
      <c r="A7129" s="57"/>
      <c r="B7129" s="57"/>
      <c r="C7129" s="176">
        <v>42217.517399999997</v>
      </c>
      <c r="D7129" s="3" t="s">
        <v>445</v>
      </c>
      <c r="E7129" s="3" t="s">
        <v>453</v>
      </c>
      <c r="F7129" s="3" t="str">
        <f t="shared" si="111"/>
        <v>Wholesale</v>
      </c>
      <c r="G7129" s="3">
        <v>38</v>
      </c>
      <c r="H7129" s="57"/>
    </row>
    <row r="7130" spans="1:8">
      <c r="A7130" s="57"/>
      <c r="B7130" s="57"/>
      <c r="C7130" s="176">
        <v>42177.094400000002</v>
      </c>
      <c r="D7130" s="3" t="s">
        <v>449</v>
      </c>
      <c r="E7130" s="3" t="s">
        <v>114</v>
      </c>
      <c r="F7130" s="3" t="str">
        <f t="shared" si="111"/>
        <v>Retail</v>
      </c>
      <c r="G7130" s="3">
        <v>3</v>
      </c>
      <c r="H7130" s="57"/>
    </row>
    <row r="7131" spans="1:8">
      <c r="A7131" s="57"/>
      <c r="B7131" s="57"/>
      <c r="C7131" s="176">
        <v>42097.4833</v>
      </c>
      <c r="D7131" s="3" t="s">
        <v>446</v>
      </c>
      <c r="E7131" s="3" t="s">
        <v>112</v>
      </c>
      <c r="F7131" s="3" t="str">
        <f t="shared" si="111"/>
        <v>Retail</v>
      </c>
      <c r="G7131" s="3">
        <v>5</v>
      </c>
      <c r="H7131" s="57"/>
    </row>
    <row r="7132" spans="1:8">
      <c r="A7132" s="57"/>
      <c r="B7132" s="57"/>
      <c r="C7132" s="176">
        <v>42225.120799999997</v>
      </c>
      <c r="D7132" s="3" t="s">
        <v>445</v>
      </c>
      <c r="E7132" s="3" t="s">
        <v>457</v>
      </c>
      <c r="F7132" s="3" t="str">
        <f t="shared" si="111"/>
        <v>Wholesale</v>
      </c>
      <c r="G7132" s="3">
        <v>38</v>
      </c>
      <c r="H7132" s="57"/>
    </row>
    <row r="7133" spans="1:8">
      <c r="A7133" s="57"/>
      <c r="B7133" s="57"/>
      <c r="C7133" s="176">
        <v>42019.198600000003</v>
      </c>
      <c r="D7133" s="3" t="s">
        <v>446</v>
      </c>
      <c r="E7133" s="3" t="s">
        <v>453</v>
      </c>
      <c r="F7133" s="3" t="str">
        <f t="shared" si="111"/>
        <v>Wholesale</v>
      </c>
      <c r="G7133" s="3">
        <v>35</v>
      </c>
      <c r="H7133" s="57"/>
    </row>
    <row r="7134" spans="1:8">
      <c r="A7134" s="57"/>
      <c r="B7134" s="57"/>
      <c r="C7134" s="176">
        <v>42235.872900000002</v>
      </c>
      <c r="D7134" s="3" t="s">
        <v>445</v>
      </c>
      <c r="E7134" s="3" t="s">
        <v>453</v>
      </c>
      <c r="F7134" s="3" t="str">
        <f t="shared" si="111"/>
        <v>Wholesale</v>
      </c>
      <c r="G7134" s="3">
        <v>39</v>
      </c>
      <c r="H7134" s="57"/>
    </row>
    <row r="7135" spans="1:8">
      <c r="A7135" s="57"/>
      <c r="B7135" s="57"/>
      <c r="C7135" s="176">
        <v>42207.814599999998</v>
      </c>
      <c r="D7135" s="3" t="s">
        <v>447</v>
      </c>
      <c r="E7135" s="3" t="s">
        <v>7</v>
      </c>
      <c r="F7135" s="3" t="str">
        <f t="shared" si="111"/>
        <v>Wholesale</v>
      </c>
      <c r="G7135" s="3">
        <v>35</v>
      </c>
      <c r="H7135" s="57"/>
    </row>
    <row r="7136" spans="1:8">
      <c r="A7136" s="57"/>
      <c r="B7136" s="57"/>
      <c r="C7136" s="176">
        <v>42341.474300000002</v>
      </c>
      <c r="D7136" s="3" t="s">
        <v>449</v>
      </c>
      <c r="E7136" s="3" t="s">
        <v>7</v>
      </c>
      <c r="F7136" s="3" t="str">
        <f t="shared" si="111"/>
        <v>Retail</v>
      </c>
      <c r="G7136" s="3">
        <v>2</v>
      </c>
      <c r="H7136" s="57"/>
    </row>
    <row r="7137" spans="1:8">
      <c r="A7137" s="57"/>
      <c r="B7137" s="57"/>
      <c r="C7137" s="176">
        <v>42247.5049</v>
      </c>
      <c r="D7137" s="3" t="s">
        <v>445</v>
      </c>
      <c r="E7137" s="3" t="s">
        <v>460</v>
      </c>
      <c r="F7137" s="3" t="str">
        <f t="shared" si="111"/>
        <v>Retail</v>
      </c>
      <c r="G7137" s="3">
        <v>1</v>
      </c>
      <c r="H7137" s="57"/>
    </row>
    <row r="7138" spans="1:8">
      <c r="A7138" s="57"/>
      <c r="B7138" s="57"/>
      <c r="C7138" s="176">
        <v>42349.874300000003</v>
      </c>
      <c r="D7138" s="3" t="s">
        <v>447</v>
      </c>
      <c r="E7138" s="3" t="s">
        <v>453</v>
      </c>
      <c r="F7138" s="3" t="str">
        <f t="shared" si="111"/>
        <v>Retail</v>
      </c>
      <c r="G7138" s="3">
        <v>7</v>
      </c>
      <c r="H7138" s="57"/>
    </row>
    <row r="7139" spans="1:8">
      <c r="A7139" s="57"/>
      <c r="B7139" s="57"/>
      <c r="C7139" s="176">
        <v>42155.095800000003</v>
      </c>
      <c r="D7139" s="3" t="s">
        <v>445</v>
      </c>
      <c r="E7139" s="3" t="s">
        <v>451</v>
      </c>
      <c r="F7139" s="3" t="str">
        <f t="shared" si="111"/>
        <v>Retail</v>
      </c>
      <c r="G7139" s="3">
        <v>1</v>
      </c>
      <c r="H7139" s="57"/>
    </row>
    <row r="7140" spans="1:8">
      <c r="A7140" s="57"/>
      <c r="B7140" s="57"/>
      <c r="C7140" s="176">
        <v>42354.818099999997</v>
      </c>
      <c r="D7140" s="3" t="s">
        <v>449</v>
      </c>
      <c r="E7140" s="3" t="s">
        <v>8</v>
      </c>
      <c r="F7140" s="3" t="str">
        <f t="shared" si="111"/>
        <v>Wholesale</v>
      </c>
      <c r="G7140" s="3">
        <v>56</v>
      </c>
      <c r="H7140" s="57"/>
    </row>
    <row r="7141" spans="1:8">
      <c r="A7141" s="57"/>
      <c r="B7141" s="57"/>
      <c r="C7141" s="176">
        <v>41988.186099999999</v>
      </c>
      <c r="D7141" s="3" t="s">
        <v>445</v>
      </c>
      <c r="E7141" s="3" t="s">
        <v>453</v>
      </c>
      <c r="F7141" s="3" t="str">
        <f t="shared" si="111"/>
        <v>Retail</v>
      </c>
      <c r="G7141" s="3">
        <v>1</v>
      </c>
      <c r="H7141" s="57"/>
    </row>
    <row r="7142" spans="1:8">
      <c r="A7142" s="57"/>
      <c r="B7142" s="57"/>
      <c r="C7142" s="176">
        <v>42154.494400000003</v>
      </c>
      <c r="D7142" s="3" t="s">
        <v>447</v>
      </c>
      <c r="E7142" s="3" t="s">
        <v>112</v>
      </c>
      <c r="F7142" s="3" t="str">
        <f t="shared" si="111"/>
        <v>Retail</v>
      </c>
      <c r="G7142" s="3">
        <v>2</v>
      </c>
      <c r="H7142" s="57"/>
    </row>
    <row r="7143" spans="1:8">
      <c r="A7143" s="57"/>
      <c r="B7143" s="57"/>
      <c r="C7143" s="176">
        <v>42338.467400000001</v>
      </c>
      <c r="D7143" s="3" t="s">
        <v>445</v>
      </c>
      <c r="E7143" s="3" t="s">
        <v>452</v>
      </c>
      <c r="F7143" s="3" t="str">
        <f t="shared" si="111"/>
        <v>Wholesale</v>
      </c>
      <c r="G7143" s="3">
        <v>70</v>
      </c>
      <c r="H7143" s="57"/>
    </row>
    <row r="7144" spans="1:8">
      <c r="A7144" s="57"/>
      <c r="B7144" s="57"/>
      <c r="C7144" s="176">
        <v>42057.542399999998</v>
      </c>
      <c r="D7144" s="3" t="s">
        <v>447</v>
      </c>
      <c r="E7144" s="3" t="s">
        <v>110</v>
      </c>
      <c r="F7144" s="3" t="str">
        <f t="shared" si="111"/>
        <v>Retail</v>
      </c>
      <c r="G7144" s="3">
        <v>1</v>
      </c>
      <c r="H7144" s="57"/>
    </row>
    <row r="7145" spans="1:8">
      <c r="A7145" s="57"/>
      <c r="B7145" s="57"/>
      <c r="C7145" s="176">
        <v>41978.818800000001</v>
      </c>
      <c r="D7145" s="3" t="s">
        <v>445</v>
      </c>
      <c r="E7145" s="3" t="s">
        <v>114</v>
      </c>
      <c r="F7145" s="3" t="str">
        <f t="shared" si="111"/>
        <v>Retail</v>
      </c>
      <c r="G7145" s="3">
        <v>3</v>
      </c>
      <c r="H7145" s="57"/>
    </row>
    <row r="7146" spans="1:8">
      <c r="A7146" s="57"/>
      <c r="B7146" s="57"/>
      <c r="C7146" s="176">
        <v>42353.487500000003</v>
      </c>
      <c r="D7146" s="3" t="s">
        <v>445</v>
      </c>
      <c r="E7146" s="3" t="s">
        <v>453</v>
      </c>
      <c r="F7146" s="3" t="str">
        <f t="shared" si="111"/>
        <v>Retail</v>
      </c>
      <c r="G7146" s="3">
        <v>7</v>
      </c>
      <c r="H7146" s="57"/>
    </row>
    <row r="7147" spans="1:8">
      <c r="A7147" s="57"/>
      <c r="B7147" s="57"/>
      <c r="C7147" s="176">
        <v>41985.779900000001</v>
      </c>
      <c r="D7147" s="3" t="s">
        <v>445</v>
      </c>
      <c r="E7147" s="3" t="s">
        <v>453</v>
      </c>
      <c r="F7147" s="3" t="str">
        <f t="shared" si="111"/>
        <v>Wholesale</v>
      </c>
      <c r="G7147" s="3">
        <v>38</v>
      </c>
      <c r="H7147" s="57"/>
    </row>
    <row r="7148" spans="1:8">
      <c r="A7148" s="57"/>
      <c r="B7148" s="57"/>
      <c r="C7148" s="176">
        <v>41984.797899999998</v>
      </c>
      <c r="D7148" s="3" t="s">
        <v>447</v>
      </c>
      <c r="E7148" s="3" t="s">
        <v>8</v>
      </c>
      <c r="F7148" s="3" t="str">
        <f t="shared" si="111"/>
        <v>Wholesale</v>
      </c>
      <c r="G7148" s="3">
        <v>50</v>
      </c>
      <c r="H7148" s="57"/>
    </row>
    <row r="7149" spans="1:8">
      <c r="A7149" s="57"/>
      <c r="B7149" s="57"/>
      <c r="C7149" s="176">
        <v>42158.506300000001</v>
      </c>
      <c r="D7149" s="3" t="s">
        <v>445</v>
      </c>
      <c r="E7149" s="3" t="s">
        <v>453</v>
      </c>
      <c r="F7149" s="3" t="str">
        <f t="shared" si="111"/>
        <v>Retail</v>
      </c>
      <c r="G7149" s="3">
        <v>3</v>
      </c>
      <c r="H7149" s="57"/>
    </row>
    <row r="7150" spans="1:8">
      <c r="A7150" s="57"/>
      <c r="B7150" s="57"/>
      <c r="C7150" s="176">
        <v>42236.848599999998</v>
      </c>
      <c r="D7150" s="3" t="s">
        <v>446</v>
      </c>
      <c r="E7150" s="3" t="s">
        <v>114</v>
      </c>
      <c r="F7150" s="3" t="str">
        <f t="shared" si="111"/>
        <v>Retail</v>
      </c>
      <c r="G7150" s="3">
        <v>3</v>
      </c>
      <c r="H7150" s="57"/>
    </row>
    <row r="7151" spans="1:8">
      <c r="A7151" s="57"/>
      <c r="B7151" s="57"/>
      <c r="C7151" s="176">
        <v>42367.711799999997</v>
      </c>
      <c r="D7151" s="3" t="s">
        <v>445</v>
      </c>
      <c r="E7151" s="3" t="s">
        <v>112</v>
      </c>
      <c r="F7151" s="3" t="str">
        <f t="shared" si="111"/>
        <v>Wholesale</v>
      </c>
      <c r="G7151" s="3">
        <v>143</v>
      </c>
      <c r="H7151" s="57"/>
    </row>
    <row r="7152" spans="1:8">
      <c r="A7152" s="57"/>
      <c r="B7152" s="57"/>
      <c r="C7152" s="176">
        <v>41984.388200000001</v>
      </c>
      <c r="D7152" s="3" t="s">
        <v>445</v>
      </c>
      <c r="E7152" s="3" t="s">
        <v>114</v>
      </c>
      <c r="F7152" s="3" t="str">
        <f t="shared" si="111"/>
        <v>Retail</v>
      </c>
      <c r="G7152" s="3">
        <v>1</v>
      </c>
      <c r="H7152" s="57"/>
    </row>
    <row r="7153" spans="1:8">
      <c r="A7153" s="57"/>
      <c r="B7153" s="57"/>
      <c r="C7153" s="176">
        <v>42349.548600000002</v>
      </c>
      <c r="D7153" s="3" t="s">
        <v>449</v>
      </c>
      <c r="E7153" s="3" t="s">
        <v>453</v>
      </c>
      <c r="F7153" s="3" t="str">
        <f t="shared" si="111"/>
        <v>Wholesale</v>
      </c>
      <c r="G7153" s="3">
        <v>96</v>
      </c>
      <c r="H7153" s="57"/>
    </row>
    <row r="7154" spans="1:8">
      <c r="A7154" s="57"/>
      <c r="B7154" s="57"/>
      <c r="C7154" s="176">
        <v>42253.688900000001</v>
      </c>
      <c r="D7154" s="3" t="s">
        <v>445</v>
      </c>
      <c r="E7154" s="3" t="s">
        <v>6</v>
      </c>
      <c r="F7154" s="3" t="str">
        <f t="shared" si="111"/>
        <v>Retail</v>
      </c>
      <c r="G7154" s="3">
        <v>1</v>
      </c>
      <c r="H7154" s="57"/>
    </row>
    <row r="7155" spans="1:8">
      <c r="A7155" s="57"/>
      <c r="B7155" s="57"/>
      <c r="C7155" s="176">
        <v>42085.525699999998</v>
      </c>
      <c r="D7155" s="3" t="s">
        <v>447</v>
      </c>
      <c r="E7155" s="3" t="s">
        <v>458</v>
      </c>
      <c r="F7155" s="3" t="str">
        <f t="shared" si="111"/>
        <v>Retail</v>
      </c>
      <c r="G7155" s="3">
        <v>2</v>
      </c>
      <c r="H7155" s="57"/>
    </row>
    <row r="7156" spans="1:8">
      <c r="A7156" s="57"/>
      <c r="B7156" s="57"/>
      <c r="C7156" s="176">
        <v>42195.460400000004</v>
      </c>
      <c r="D7156" s="3" t="s">
        <v>447</v>
      </c>
      <c r="E7156" s="3" t="s">
        <v>453</v>
      </c>
      <c r="F7156" s="3" t="str">
        <f t="shared" si="111"/>
        <v>Retail</v>
      </c>
      <c r="G7156" s="3">
        <v>1</v>
      </c>
      <c r="H7156" s="57"/>
    </row>
    <row r="7157" spans="1:8">
      <c r="A7157" s="57"/>
      <c r="B7157" s="57"/>
      <c r="C7157" s="176">
        <v>42154.185400000002</v>
      </c>
      <c r="D7157" s="3" t="s">
        <v>447</v>
      </c>
      <c r="E7157" s="3" t="s">
        <v>453</v>
      </c>
      <c r="F7157" s="3" t="str">
        <f t="shared" si="111"/>
        <v>Wholesale</v>
      </c>
      <c r="G7157" s="3">
        <v>39</v>
      </c>
      <c r="H7157" s="57"/>
    </row>
    <row r="7158" spans="1:8">
      <c r="A7158" s="57"/>
      <c r="B7158" s="57"/>
      <c r="C7158" s="176">
        <v>42226.205600000001</v>
      </c>
      <c r="D7158" s="3" t="s">
        <v>445</v>
      </c>
      <c r="E7158" s="3" t="s">
        <v>312</v>
      </c>
      <c r="F7158" s="3" t="str">
        <f t="shared" si="111"/>
        <v>Retail</v>
      </c>
      <c r="G7158" s="3">
        <v>2</v>
      </c>
      <c r="H7158" s="57"/>
    </row>
    <row r="7159" spans="1:8">
      <c r="A7159" s="57"/>
      <c r="B7159" s="57"/>
      <c r="C7159" s="176">
        <v>42332.492400000003</v>
      </c>
      <c r="D7159" s="3" t="s">
        <v>445</v>
      </c>
      <c r="E7159" s="3" t="s">
        <v>6</v>
      </c>
      <c r="F7159" s="3" t="str">
        <f t="shared" si="111"/>
        <v>Wholesale</v>
      </c>
      <c r="G7159" s="3">
        <v>61</v>
      </c>
      <c r="H7159" s="57"/>
    </row>
    <row r="7160" spans="1:8">
      <c r="A7160" s="57"/>
      <c r="B7160" s="57"/>
      <c r="C7160" s="176">
        <v>41983.556299999997</v>
      </c>
      <c r="D7160" s="3" t="s">
        <v>445</v>
      </c>
      <c r="E7160" s="3" t="s">
        <v>112</v>
      </c>
      <c r="F7160" s="3" t="str">
        <f t="shared" si="111"/>
        <v>Retail</v>
      </c>
      <c r="G7160" s="3">
        <v>1</v>
      </c>
      <c r="H7160" s="57"/>
    </row>
    <row r="7161" spans="1:8">
      <c r="A7161" s="57"/>
      <c r="B7161" s="57"/>
      <c r="C7161" s="176">
        <v>42163.520100000002</v>
      </c>
      <c r="D7161" s="3" t="s">
        <v>445</v>
      </c>
      <c r="E7161" s="3" t="s">
        <v>312</v>
      </c>
      <c r="F7161" s="3" t="str">
        <f t="shared" si="111"/>
        <v>Retail</v>
      </c>
      <c r="G7161" s="3">
        <v>3</v>
      </c>
      <c r="H7161" s="57"/>
    </row>
    <row r="7162" spans="1:8">
      <c r="A7162" s="57"/>
      <c r="B7162" s="57"/>
      <c r="C7162" s="176">
        <v>42238.6708</v>
      </c>
      <c r="D7162" s="3" t="s">
        <v>445</v>
      </c>
      <c r="E7162" s="3" t="s">
        <v>10</v>
      </c>
      <c r="F7162" s="3" t="str">
        <f t="shared" si="111"/>
        <v>Retail</v>
      </c>
      <c r="G7162" s="3">
        <v>1</v>
      </c>
      <c r="H7162" s="57"/>
    </row>
    <row r="7163" spans="1:8">
      <c r="A7163" s="57"/>
      <c r="B7163" s="57"/>
      <c r="C7163" s="176">
        <v>42237.744400000003</v>
      </c>
      <c r="D7163" s="3" t="s">
        <v>446</v>
      </c>
      <c r="E7163" s="3" t="s">
        <v>460</v>
      </c>
      <c r="F7163" s="3" t="str">
        <f t="shared" si="111"/>
        <v>Wholesale</v>
      </c>
      <c r="G7163" s="3">
        <v>34</v>
      </c>
      <c r="H7163" s="57"/>
    </row>
    <row r="7164" spans="1:8">
      <c r="A7164" s="57"/>
      <c r="B7164" s="57"/>
      <c r="C7164" s="176">
        <v>42241.110399999998</v>
      </c>
      <c r="D7164" s="3" t="s">
        <v>445</v>
      </c>
      <c r="E7164" s="3" t="s">
        <v>453</v>
      </c>
      <c r="F7164" s="3" t="str">
        <f t="shared" si="111"/>
        <v>Wholesale</v>
      </c>
      <c r="G7164" s="3">
        <v>62</v>
      </c>
      <c r="H7164" s="57"/>
    </row>
    <row r="7165" spans="1:8">
      <c r="A7165" s="57"/>
      <c r="B7165" s="57"/>
      <c r="C7165" s="176">
        <v>41986.483999999997</v>
      </c>
      <c r="D7165" s="3" t="s">
        <v>445</v>
      </c>
      <c r="E7165" s="3" t="s">
        <v>453</v>
      </c>
      <c r="F7165" s="3" t="str">
        <f t="shared" si="111"/>
        <v>Retail</v>
      </c>
      <c r="G7165" s="3">
        <v>2</v>
      </c>
      <c r="H7165" s="57"/>
    </row>
    <row r="7166" spans="1:8">
      <c r="A7166" s="57"/>
      <c r="B7166" s="57"/>
      <c r="C7166" s="176">
        <v>42185.761100000003</v>
      </c>
      <c r="D7166" s="3" t="s">
        <v>445</v>
      </c>
      <c r="E7166" s="3" t="s">
        <v>9</v>
      </c>
      <c r="F7166" s="3" t="str">
        <f t="shared" si="111"/>
        <v>Retail</v>
      </c>
      <c r="G7166" s="3">
        <v>2</v>
      </c>
      <c r="H7166" s="57"/>
    </row>
    <row r="7167" spans="1:8">
      <c r="A7167" s="57"/>
      <c r="B7167" s="57"/>
      <c r="C7167" s="176">
        <v>41985.771500000003</v>
      </c>
      <c r="D7167" s="3" t="s">
        <v>449</v>
      </c>
      <c r="E7167" s="3" t="s">
        <v>10</v>
      </c>
      <c r="F7167" s="3" t="str">
        <f t="shared" si="111"/>
        <v>Retail</v>
      </c>
      <c r="G7167" s="3">
        <v>1</v>
      </c>
      <c r="H7167" s="57"/>
    </row>
    <row r="7168" spans="1:8">
      <c r="A7168" s="57"/>
      <c r="B7168" s="57"/>
      <c r="C7168" s="176">
        <v>42211.155599999998</v>
      </c>
      <c r="D7168" s="3" t="s">
        <v>445</v>
      </c>
      <c r="E7168" s="3" t="s">
        <v>453</v>
      </c>
      <c r="F7168" s="3" t="str">
        <f t="shared" si="111"/>
        <v>Retail</v>
      </c>
      <c r="G7168" s="3">
        <v>3</v>
      </c>
      <c r="H7168" s="57"/>
    </row>
    <row r="7169" spans="1:8">
      <c r="A7169" s="57"/>
      <c r="B7169" s="57"/>
      <c r="C7169" s="176">
        <v>41984.741000000002</v>
      </c>
      <c r="D7169" s="3" t="s">
        <v>449</v>
      </c>
      <c r="E7169" s="3" t="s">
        <v>453</v>
      </c>
      <c r="F7169" s="3" t="str">
        <f t="shared" si="111"/>
        <v>Wholesale</v>
      </c>
      <c r="G7169" s="3">
        <v>23</v>
      </c>
      <c r="H7169" s="57"/>
    </row>
    <row r="7170" spans="1:8">
      <c r="A7170" s="57"/>
      <c r="B7170" s="57"/>
      <c r="C7170" s="176">
        <v>42298.485399999998</v>
      </c>
      <c r="D7170" s="3" t="s">
        <v>446</v>
      </c>
      <c r="E7170" s="3" t="s">
        <v>8</v>
      </c>
      <c r="F7170" s="3" t="str">
        <f t="shared" si="111"/>
        <v>Wholesale</v>
      </c>
      <c r="G7170" s="3">
        <v>67</v>
      </c>
      <c r="H7170" s="57"/>
    </row>
    <row r="7171" spans="1:8">
      <c r="A7171" s="57"/>
      <c r="B7171" s="57"/>
      <c r="C7171" s="176">
        <v>42358.502099999998</v>
      </c>
      <c r="D7171" s="3" t="s">
        <v>445</v>
      </c>
      <c r="E7171" s="3" t="s">
        <v>10</v>
      </c>
      <c r="F7171" s="3" t="str">
        <f t="shared" si="111"/>
        <v>Retail</v>
      </c>
      <c r="G7171" s="3">
        <v>1</v>
      </c>
      <c r="H7171" s="57"/>
    </row>
    <row r="7172" spans="1:8">
      <c r="A7172" s="57"/>
      <c r="B7172" s="57"/>
      <c r="C7172" s="176">
        <v>42180.772199999999</v>
      </c>
      <c r="D7172" s="3" t="s">
        <v>445</v>
      </c>
      <c r="E7172" s="3" t="s">
        <v>453</v>
      </c>
      <c r="F7172" s="3" t="str">
        <f t="shared" si="111"/>
        <v>Retail</v>
      </c>
      <c r="G7172" s="3">
        <v>4</v>
      </c>
      <c r="H7172" s="57"/>
    </row>
    <row r="7173" spans="1:8">
      <c r="A7173" s="57"/>
      <c r="B7173" s="57"/>
      <c r="C7173" s="176">
        <v>42314.161099999998</v>
      </c>
      <c r="D7173" s="3" t="s">
        <v>446</v>
      </c>
      <c r="E7173" s="3" t="s">
        <v>8</v>
      </c>
      <c r="F7173" s="3" t="str">
        <f t="shared" si="111"/>
        <v>Retail</v>
      </c>
      <c r="G7173" s="3">
        <v>7</v>
      </c>
      <c r="H7173" s="57"/>
    </row>
    <row r="7174" spans="1:8">
      <c r="A7174" s="57"/>
      <c r="B7174" s="57"/>
      <c r="C7174" s="176">
        <v>42331.741699999999</v>
      </c>
      <c r="D7174" s="3" t="s">
        <v>447</v>
      </c>
      <c r="E7174" s="3" t="s">
        <v>114</v>
      </c>
      <c r="F7174" s="3" t="str">
        <f t="shared" si="111"/>
        <v>Retail</v>
      </c>
      <c r="G7174" s="3">
        <v>1</v>
      </c>
      <c r="H7174" s="57"/>
    </row>
    <row r="7175" spans="1:8">
      <c r="A7175" s="57"/>
      <c r="B7175" s="57"/>
      <c r="C7175" s="176">
        <v>42339.193099999997</v>
      </c>
      <c r="D7175" s="3" t="s">
        <v>445</v>
      </c>
      <c r="E7175" s="3" t="s">
        <v>110</v>
      </c>
      <c r="F7175" s="3" t="str">
        <f t="shared" si="111"/>
        <v>Retail</v>
      </c>
      <c r="G7175" s="3">
        <v>3</v>
      </c>
      <c r="H7175" s="57"/>
    </row>
    <row r="7176" spans="1:8">
      <c r="A7176" s="57"/>
      <c r="B7176" s="57"/>
      <c r="C7176" s="176">
        <v>42240.628499999999</v>
      </c>
      <c r="D7176" s="3" t="s">
        <v>445</v>
      </c>
      <c r="E7176" s="3" t="s">
        <v>457</v>
      </c>
      <c r="F7176" s="3" t="str">
        <f t="shared" si="111"/>
        <v>Retail</v>
      </c>
      <c r="G7176" s="3">
        <v>8</v>
      </c>
      <c r="H7176" s="57"/>
    </row>
    <row r="7177" spans="1:8">
      <c r="A7177" s="57"/>
      <c r="B7177" s="57"/>
      <c r="C7177" s="176">
        <v>42180.510399999999</v>
      </c>
      <c r="D7177" s="3" t="s">
        <v>445</v>
      </c>
      <c r="E7177" s="3" t="s">
        <v>453</v>
      </c>
      <c r="F7177" s="3" t="str">
        <f t="shared" si="111"/>
        <v>Wholesale</v>
      </c>
      <c r="G7177" s="3">
        <v>31</v>
      </c>
      <c r="H7177" s="57"/>
    </row>
    <row r="7178" spans="1:8">
      <c r="A7178" s="57"/>
      <c r="B7178" s="57"/>
      <c r="C7178" s="176">
        <v>42286.477099999996</v>
      </c>
      <c r="D7178" s="3" t="s">
        <v>449</v>
      </c>
      <c r="E7178" s="3" t="s">
        <v>9</v>
      </c>
      <c r="F7178" s="3" t="str">
        <f t="shared" ref="F7178:F7241" si="112">IF(G7178&lt;10,"Retail","Wholesale")</f>
        <v>Wholesale</v>
      </c>
      <c r="G7178" s="3">
        <v>55</v>
      </c>
      <c r="H7178" s="57"/>
    </row>
    <row r="7179" spans="1:8">
      <c r="A7179" s="57"/>
      <c r="B7179" s="57"/>
      <c r="C7179" s="176">
        <v>42286.214599999999</v>
      </c>
      <c r="D7179" s="3" t="s">
        <v>446</v>
      </c>
      <c r="E7179" s="3" t="s">
        <v>453</v>
      </c>
      <c r="F7179" s="3" t="str">
        <f t="shared" si="112"/>
        <v>Wholesale</v>
      </c>
      <c r="G7179" s="3">
        <v>79</v>
      </c>
      <c r="H7179" s="57"/>
    </row>
    <row r="7180" spans="1:8">
      <c r="A7180" s="57"/>
      <c r="B7180" s="57"/>
      <c r="C7180" s="176">
        <v>42213.594400000002</v>
      </c>
      <c r="D7180" s="3" t="s">
        <v>449</v>
      </c>
      <c r="E7180" s="3" t="s">
        <v>453</v>
      </c>
      <c r="F7180" s="3" t="str">
        <f t="shared" si="112"/>
        <v>Wholesale</v>
      </c>
      <c r="G7180" s="3">
        <v>10</v>
      </c>
      <c r="H7180" s="57"/>
    </row>
    <row r="7181" spans="1:8">
      <c r="A7181" s="57"/>
      <c r="B7181" s="57"/>
      <c r="C7181" s="176">
        <v>42343.206899999997</v>
      </c>
      <c r="D7181" s="3" t="s">
        <v>447</v>
      </c>
      <c r="E7181" s="3" t="s">
        <v>453</v>
      </c>
      <c r="F7181" s="3" t="str">
        <f t="shared" si="112"/>
        <v>Wholesale</v>
      </c>
      <c r="G7181" s="3">
        <v>95</v>
      </c>
      <c r="H7181" s="57"/>
    </row>
    <row r="7182" spans="1:8">
      <c r="A7182" s="57"/>
      <c r="B7182" s="57"/>
      <c r="C7182" s="176">
        <v>42164.940300000002</v>
      </c>
      <c r="D7182" s="3" t="s">
        <v>447</v>
      </c>
      <c r="E7182" s="3" t="s">
        <v>8</v>
      </c>
      <c r="F7182" s="3" t="str">
        <f t="shared" si="112"/>
        <v>Wholesale</v>
      </c>
      <c r="G7182" s="3">
        <v>31</v>
      </c>
      <c r="H7182" s="57"/>
    </row>
    <row r="7183" spans="1:8">
      <c r="A7183" s="57"/>
      <c r="B7183" s="57"/>
      <c r="C7183" s="176">
        <v>42291.548600000002</v>
      </c>
      <c r="D7183" s="3" t="s">
        <v>447</v>
      </c>
      <c r="E7183" s="3" t="s">
        <v>450</v>
      </c>
      <c r="F7183" s="3" t="str">
        <f t="shared" si="112"/>
        <v>Wholesale</v>
      </c>
      <c r="G7183" s="3">
        <v>23</v>
      </c>
      <c r="H7183" s="57"/>
    </row>
    <row r="7184" spans="1:8">
      <c r="A7184" s="57"/>
      <c r="B7184" s="57"/>
      <c r="C7184" s="176">
        <v>42223.480600000003</v>
      </c>
      <c r="D7184" s="3" t="s">
        <v>445</v>
      </c>
      <c r="E7184" s="3" t="s">
        <v>456</v>
      </c>
      <c r="F7184" s="3" t="str">
        <f t="shared" si="112"/>
        <v>Retail</v>
      </c>
      <c r="G7184" s="3">
        <v>1</v>
      </c>
      <c r="H7184" s="57"/>
    </row>
    <row r="7185" spans="1:8">
      <c r="A7185" s="57"/>
      <c r="B7185" s="57"/>
      <c r="C7185" s="176">
        <v>42351.193099999997</v>
      </c>
      <c r="D7185" s="3" t="s">
        <v>445</v>
      </c>
      <c r="E7185" s="3" t="s">
        <v>112</v>
      </c>
      <c r="F7185" s="3" t="str">
        <f t="shared" si="112"/>
        <v>Wholesale</v>
      </c>
      <c r="G7185" s="3">
        <v>74</v>
      </c>
      <c r="H7185" s="57"/>
    </row>
    <row r="7186" spans="1:8">
      <c r="A7186" s="57"/>
      <c r="B7186" s="57"/>
      <c r="C7186" s="176">
        <v>42351.5</v>
      </c>
      <c r="D7186" s="3" t="s">
        <v>446</v>
      </c>
      <c r="E7186" s="3" t="s">
        <v>453</v>
      </c>
      <c r="F7186" s="3" t="str">
        <f t="shared" si="112"/>
        <v>Retail</v>
      </c>
      <c r="G7186" s="3">
        <v>5</v>
      </c>
      <c r="H7186" s="57"/>
    </row>
    <row r="7187" spans="1:8">
      <c r="A7187" s="57"/>
      <c r="B7187" s="57"/>
      <c r="C7187" s="176">
        <v>42326.7958</v>
      </c>
      <c r="D7187" s="3" t="s">
        <v>445</v>
      </c>
      <c r="E7187" s="3" t="s">
        <v>450</v>
      </c>
      <c r="F7187" s="3" t="str">
        <f t="shared" si="112"/>
        <v>Wholesale</v>
      </c>
      <c r="G7187" s="3">
        <v>30</v>
      </c>
      <c r="H7187" s="57"/>
    </row>
    <row r="7188" spans="1:8">
      <c r="A7188" s="57"/>
      <c r="B7188" s="57"/>
      <c r="C7188" s="176">
        <v>42134.185400000002</v>
      </c>
      <c r="D7188" s="3" t="s">
        <v>447</v>
      </c>
      <c r="E7188" s="3" t="s">
        <v>455</v>
      </c>
      <c r="F7188" s="3" t="str">
        <f t="shared" si="112"/>
        <v>Retail</v>
      </c>
      <c r="G7188" s="3">
        <v>4</v>
      </c>
      <c r="H7188" s="57"/>
    </row>
    <row r="7189" spans="1:8">
      <c r="A7189" s="57"/>
      <c r="B7189" s="57"/>
      <c r="C7189" s="176">
        <v>42357.491699999999</v>
      </c>
      <c r="D7189" s="3" t="s">
        <v>445</v>
      </c>
      <c r="E7189" s="3" t="s">
        <v>114</v>
      </c>
      <c r="F7189" s="3" t="str">
        <f t="shared" si="112"/>
        <v>Wholesale</v>
      </c>
      <c r="G7189" s="3">
        <v>32</v>
      </c>
      <c r="H7189" s="57"/>
    </row>
    <row r="7190" spans="1:8">
      <c r="A7190" s="57"/>
      <c r="B7190" s="57"/>
      <c r="C7190" s="176">
        <v>42198.534699999997</v>
      </c>
      <c r="D7190" s="3" t="s">
        <v>446</v>
      </c>
      <c r="E7190" s="3" t="s">
        <v>456</v>
      </c>
      <c r="F7190" s="3" t="str">
        <f t="shared" si="112"/>
        <v>Retail</v>
      </c>
      <c r="G7190" s="3">
        <v>1</v>
      </c>
      <c r="H7190" s="57"/>
    </row>
    <row r="7191" spans="1:8">
      <c r="A7191" s="57"/>
      <c r="B7191" s="57"/>
      <c r="C7191" s="176">
        <v>41981.482600000003</v>
      </c>
      <c r="D7191" s="3" t="s">
        <v>447</v>
      </c>
      <c r="E7191" s="3" t="s">
        <v>6</v>
      </c>
      <c r="F7191" s="3" t="str">
        <f t="shared" si="112"/>
        <v>Retail</v>
      </c>
      <c r="G7191" s="3">
        <v>2</v>
      </c>
      <c r="H7191" s="57"/>
    </row>
    <row r="7192" spans="1:8">
      <c r="A7192" s="57"/>
      <c r="B7192" s="57"/>
      <c r="C7192" s="176">
        <v>42357.475700000003</v>
      </c>
      <c r="D7192" s="3" t="s">
        <v>445</v>
      </c>
      <c r="E7192" s="3" t="s">
        <v>7</v>
      </c>
      <c r="F7192" s="3" t="str">
        <f t="shared" si="112"/>
        <v>Wholesale</v>
      </c>
      <c r="G7192" s="3">
        <v>57</v>
      </c>
      <c r="H7192" s="57"/>
    </row>
    <row r="7193" spans="1:8">
      <c r="A7193" s="57"/>
      <c r="B7193" s="57"/>
      <c r="C7193" s="176">
        <v>42191.224300000002</v>
      </c>
      <c r="D7193" s="3" t="s">
        <v>445</v>
      </c>
      <c r="E7193" s="3" t="s">
        <v>112</v>
      </c>
      <c r="F7193" s="3" t="str">
        <f t="shared" si="112"/>
        <v>Retail</v>
      </c>
      <c r="G7193" s="3">
        <v>4</v>
      </c>
      <c r="H7193" s="57"/>
    </row>
    <row r="7194" spans="1:8">
      <c r="A7194" s="57"/>
      <c r="B7194" s="57"/>
      <c r="C7194" s="176">
        <v>42362.558299999997</v>
      </c>
      <c r="D7194" s="3" t="s">
        <v>445</v>
      </c>
      <c r="E7194" s="3" t="s">
        <v>112</v>
      </c>
      <c r="F7194" s="3" t="str">
        <f t="shared" si="112"/>
        <v>Retail</v>
      </c>
      <c r="G7194" s="3">
        <v>3</v>
      </c>
      <c r="H7194" s="57"/>
    </row>
    <row r="7195" spans="1:8">
      <c r="A7195" s="57"/>
      <c r="B7195" s="57"/>
      <c r="C7195" s="176">
        <v>42337.209000000003</v>
      </c>
      <c r="D7195" s="3" t="s">
        <v>445</v>
      </c>
      <c r="E7195" s="3" t="s">
        <v>6</v>
      </c>
      <c r="F7195" s="3" t="str">
        <f t="shared" si="112"/>
        <v>Wholesale</v>
      </c>
      <c r="G7195" s="3">
        <v>50</v>
      </c>
      <c r="H7195" s="57"/>
    </row>
    <row r="7196" spans="1:8">
      <c r="A7196" s="57"/>
      <c r="B7196" s="57"/>
      <c r="C7196" s="176">
        <v>41981.716</v>
      </c>
      <c r="D7196" s="3" t="s">
        <v>445</v>
      </c>
      <c r="E7196" s="3" t="s">
        <v>110</v>
      </c>
      <c r="F7196" s="3" t="str">
        <f t="shared" si="112"/>
        <v>Wholesale</v>
      </c>
      <c r="G7196" s="3">
        <v>27</v>
      </c>
      <c r="H7196" s="57"/>
    </row>
    <row r="7197" spans="1:8">
      <c r="A7197" s="57"/>
      <c r="B7197" s="57"/>
      <c r="C7197" s="176">
        <v>42208.4715</v>
      </c>
      <c r="D7197" s="3" t="s">
        <v>445</v>
      </c>
      <c r="E7197" s="3" t="s">
        <v>453</v>
      </c>
      <c r="F7197" s="3" t="str">
        <f t="shared" si="112"/>
        <v>Wholesale</v>
      </c>
      <c r="G7197" s="3">
        <v>34</v>
      </c>
      <c r="H7197" s="57"/>
    </row>
    <row r="7198" spans="1:8">
      <c r="A7198" s="57"/>
      <c r="B7198" s="57"/>
      <c r="C7198" s="176">
        <v>42244.713199999998</v>
      </c>
      <c r="D7198" s="3" t="s">
        <v>445</v>
      </c>
      <c r="E7198" s="3" t="s">
        <v>452</v>
      </c>
      <c r="F7198" s="3" t="str">
        <f t="shared" si="112"/>
        <v>Retail</v>
      </c>
      <c r="G7198" s="3">
        <v>2</v>
      </c>
      <c r="H7198" s="57"/>
    </row>
    <row r="7199" spans="1:8">
      <c r="A7199" s="57"/>
      <c r="B7199" s="57"/>
      <c r="C7199" s="176">
        <v>42367.525000000001</v>
      </c>
      <c r="D7199" s="3" t="s">
        <v>446</v>
      </c>
      <c r="E7199" s="3" t="s">
        <v>6</v>
      </c>
      <c r="F7199" s="3" t="str">
        <f t="shared" si="112"/>
        <v>Wholesale</v>
      </c>
      <c r="G7199" s="3">
        <v>60</v>
      </c>
      <c r="H7199" s="57"/>
    </row>
    <row r="7200" spans="1:8">
      <c r="A7200" s="57"/>
      <c r="B7200" s="57"/>
      <c r="C7200" s="176">
        <v>41982.716</v>
      </c>
      <c r="D7200" s="3" t="s">
        <v>445</v>
      </c>
      <c r="E7200" s="3" t="s">
        <v>9</v>
      </c>
      <c r="F7200" s="3" t="str">
        <f t="shared" si="112"/>
        <v>Wholesale</v>
      </c>
      <c r="G7200" s="3">
        <v>61</v>
      </c>
      <c r="H7200" s="57"/>
    </row>
    <row r="7201" spans="1:8">
      <c r="A7201" s="57"/>
      <c r="B7201" s="57"/>
      <c r="C7201" s="176">
        <v>42367.531300000002</v>
      </c>
      <c r="D7201" s="3" t="s">
        <v>446</v>
      </c>
      <c r="E7201" s="3" t="s">
        <v>453</v>
      </c>
      <c r="F7201" s="3" t="str">
        <f t="shared" si="112"/>
        <v>Retail</v>
      </c>
      <c r="G7201" s="3">
        <v>6</v>
      </c>
      <c r="H7201" s="57"/>
    </row>
    <row r="7202" spans="1:8">
      <c r="A7202" s="57"/>
      <c r="B7202" s="57"/>
      <c r="C7202" s="176">
        <v>41984.536800000002</v>
      </c>
      <c r="D7202" s="3" t="s">
        <v>447</v>
      </c>
      <c r="E7202" s="3" t="s">
        <v>448</v>
      </c>
      <c r="F7202" s="3" t="str">
        <f t="shared" si="112"/>
        <v>Retail</v>
      </c>
      <c r="G7202" s="3">
        <v>5</v>
      </c>
      <c r="H7202" s="57"/>
    </row>
    <row r="7203" spans="1:8">
      <c r="A7203" s="57"/>
      <c r="B7203" s="57"/>
      <c r="C7203" s="176">
        <v>41982.525699999998</v>
      </c>
      <c r="D7203" s="3" t="s">
        <v>447</v>
      </c>
      <c r="E7203" s="3" t="s">
        <v>10</v>
      </c>
      <c r="F7203" s="3" t="str">
        <f t="shared" si="112"/>
        <v>Retail</v>
      </c>
      <c r="G7203" s="3">
        <v>7</v>
      </c>
      <c r="H7203" s="57"/>
    </row>
    <row r="7204" spans="1:8">
      <c r="A7204" s="57"/>
      <c r="B7204" s="57"/>
      <c r="C7204" s="176">
        <v>42150.099300000002</v>
      </c>
      <c r="D7204" s="3" t="s">
        <v>446</v>
      </c>
      <c r="E7204" s="3" t="s">
        <v>453</v>
      </c>
      <c r="F7204" s="3" t="str">
        <f t="shared" si="112"/>
        <v>Wholesale</v>
      </c>
      <c r="G7204" s="3">
        <v>33</v>
      </c>
      <c r="H7204" s="57"/>
    </row>
    <row r="7205" spans="1:8">
      <c r="A7205" s="57"/>
      <c r="B7205" s="57"/>
      <c r="C7205" s="176">
        <v>41985.225700000003</v>
      </c>
      <c r="D7205" s="3" t="s">
        <v>445</v>
      </c>
      <c r="E7205" s="3" t="s">
        <v>459</v>
      </c>
      <c r="F7205" s="3" t="str">
        <f t="shared" si="112"/>
        <v>Retail</v>
      </c>
      <c r="G7205" s="3">
        <v>1</v>
      </c>
      <c r="H7205" s="57"/>
    </row>
    <row r="7206" spans="1:8">
      <c r="A7206" s="57"/>
      <c r="B7206" s="57"/>
      <c r="C7206" s="176">
        <v>42125.466</v>
      </c>
      <c r="D7206" s="3" t="s">
        <v>445</v>
      </c>
      <c r="E7206" s="3" t="s">
        <v>456</v>
      </c>
      <c r="F7206" s="3" t="str">
        <f t="shared" si="112"/>
        <v>Wholesale</v>
      </c>
      <c r="G7206" s="3">
        <v>72</v>
      </c>
      <c r="H7206" s="57"/>
    </row>
    <row r="7207" spans="1:8">
      <c r="A7207" s="57"/>
      <c r="B7207" s="57"/>
      <c r="C7207" s="176">
        <v>42325.461799999997</v>
      </c>
      <c r="D7207" s="3" t="s">
        <v>449</v>
      </c>
      <c r="E7207" s="3" t="s">
        <v>450</v>
      </c>
      <c r="F7207" s="3" t="str">
        <f t="shared" si="112"/>
        <v>Wholesale</v>
      </c>
      <c r="G7207" s="3">
        <v>56</v>
      </c>
      <c r="H7207" s="57"/>
    </row>
    <row r="7208" spans="1:8">
      <c r="A7208" s="57"/>
      <c r="B7208" s="57"/>
      <c r="C7208" s="176">
        <v>42045.118799999997</v>
      </c>
      <c r="D7208" s="3" t="s">
        <v>449</v>
      </c>
      <c r="E7208" s="3" t="s">
        <v>6</v>
      </c>
      <c r="F7208" s="3" t="str">
        <f t="shared" si="112"/>
        <v>Retail</v>
      </c>
      <c r="G7208" s="3">
        <v>3</v>
      </c>
      <c r="H7208" s="57"/>
    </row>
    <row r="7209" spans="1:8">
      <c r="A7209" s="57"/>
      <c r="B7209" s="57"/>
      <c r="C7209" s="176">
        <v>42029.204899999997</v>
      </c>
      <c r="D7209" s="3" t="s">
        <v>447</v>
      </c>
      <c r="E7209" s="3" t="s">
        <v>453</v>
      </c>
      <c r="F7209" s="3" t="str">
        <f t="shared" si="112"/>
        <v>Retail</v>
      </c>
      <c r="G7209" s="3">
        <v>3</v>
      </c>
      <c r="H7209" s="57"/>
    </row>
    <row r="7210" spans="1:8">
      <c r="A7210" s="57"/>
      <c r="B7210" s="57"/>
      <c r="C7210" s="176">
        <v>42347.517399999997</v>
      </c>
      <c r="D7210" s="3" t="s">
        <v>447</v>
      </c>
      <c r="E7210" s="3" t="s">
        <v>458</v>
      </c>
      <c r="F7210" s="3" t="str">
        <f t="shared" si="112"/>
        <v>Retail</v>
      </c>
      <c r="G7210" s="3">
        <v>3</v>
      </c>
      <c r="H7210" s="57"/>
    </row>
    <row r="7211" spans="1:8">
      <c r="A7211" s="57"/>
      <c r="B7211" s="57"/>
      <c r="C7211" s="176">
        <v>42353.103499999997</v>
      </c>
      <c r="D7211" s="3" t="s">
        <v>447</v>
      </c>
      <c r="E7211" s="3" t="s">
        <v>453</v>
      </c>
      <c r="F7211" s="3" t="str">
        <f t="shared" si="112"/>
        <v>Wholesale</v>
      </c>
      <c r="G7211" s="3">
        <v>54</v>
      </c>
      <c r="H7211" s="57"/>
    </row>
    <row r="7212" spans="1:8">
      <c r="A7212" s="57"/>
      <c r="B7212" s="57"/>
      <c r="C7212" s="176">
        <v>42348.686800000003</v>
      </c>
      <c r="D7212" s="3" t="s">
        <v>445</v>
      </c>
      <c r="E7212" s="3" t="s">
        <v>459</v>
      </c>
      <c r="F7212" s="3" t="str">
        <f t="shared" si="112"/>
        <v>Retail</v>
      </c>
      <c r="G7212" s="3">
        <v>3</v>
      </c>
      <c r="H7212" s="57"/>
    </row>
    <row r="7213" spans="1:8">
      <c r="A7213" s="57"/>
      <c r="B7213" s="57"/>
      <c r="C7213" s="176">
        <v>42160.554900000003</v>
      </c>
      <c r="D7213" s="3" t="s">
        <v>445</v>
      </c>
      <c r="E7213" s="3" t="s">
        <v>114</v>
      </c>
      <c r="F7213" s="3" t="str">
        <f t="shared" si="112"/>
        <v>Retail</v>
      </c>
      <c r="G7213" s="3">
        <v>3</v>
      </c>
      <c r="H7213" s="57"/>
    </row>
    <row r="7214" spans="1:8">
      <c r="A7214" s="57"/>
      <c r="B7214" s="57"/>
      <c r="C7214" s="176">
        <v>42340.448600000003</v>
      </c>
      <c r="D7214" s="3" t="s">
        <v>447</v>
      </c>
      <c r="E7214" s="3" t="s">
        <v>312</v>
      </c>
      <c r="F7214" s="3" t="str">
        <f t="shared" si="112"/>
        <v>Wholesale</v>
      </c>
      <c r="G7214" s="3">
        <v>25</v>
      </c>
      <c r="H7214" s="57"/>
    </row>
    <row r="7215" spans="1:8">
      <c r="A7215" s="57"/>
      <c r="B7215" s="57"/>
      <c r="C7215" s="176">
        <v>42343.157599999999</v>
      </c>
      <c r="D7215" s="3" t="s">
        <v>449</v>
      </c>
      <c r="E7215" s="3" t="s">
        <v>10</v>
      </c>
      <c r="F7215" s="3" t="str">
        <f t="shared" si="112"/>
        <v>Wholesale</v>
      </c>
      <c r="G7215" s="3">
        <v>39</v>
      </c>
      <c r="H7215" s="57"/>
    </row>
    <row r="7216" spans="1:8">
      <c r="A7216" s="57"/>
      <c r="B7216" s="57"/>
      <c r="C7216" s="176">
        <v>42254.4833</v>
      </c>
      <c r="D7216" s="3" t="s">
        <v>445</v>
      </c>
      <c r="E7216" s="3" t="s">
        <v>453</v>
      </c>
      <c r="F7216" s="3" t="str">
        <f t="shared" si="112"/>
        <v>Wholesale</v>
      </c>
      <c r="G7216" s="3">
        <v>69</v>
      </c>
      <c r="H7216" s="57"/>
    </row>
    <row r="7217" spans="1:8">
      <c r="A7217" s="57"/>
      <c r="B7217" s="57"/>
      <c r="C7217" s="176">
        <v>42336.732600000003</v>
      </c>
      <c r="D7217" s="3" t="s">
        <v>445</v>
      </c>
      <c r="E7217" s="3" t="s">
        <v>458</v>
      </c>
      <c r="F7217" s="3" t="str">
        <f t="shared" si="112"/>
        <v>Wholesale</v>
      </c>
      <c r="G7217" s="3">
        <v>57</v>
      </c>
      <c r="H7217" s="57"/>
    </row>
    <row r="7218" spans="1:8">
      <c r="A7218" s="57"/>
      <c r="B7218" s="57"/>
      <c r="C7218" s="176">
        <v>41983.754200000003</v>
      </c>
      <c r="D7218" s="3" t="s">
        <v>445</v>
      </c>
      <c r="E7218" s="3" t="s">
        <v>453</v>
      </c>
      <c r="F7218" s="3" t="str">
        <f t="shared" si="112"/>
        <v>Wholesale</v>
      </c>
      <c r="G7218" s="3">
        <v>31</v>
      </c>
      <c r="H7218" s="57"/>
    </row>
    <row r="7219" spans="1:8">
      <c r="A7219" s="57"/>
      <c r="B7219" s="57"/>
      <c r="C7219" s="176">
        <v>42095.766000000003</v>
      </c>
      <c r="D7219" s="3" t="s">
        <v>449</v>
      </c>
      <c r="E7219" s="3" t="s">
        <v>453</v>
      </c>
      <c r="F7219" s="3" t="str">
        <f t="shared" si="112"/>
        <v>Retail</v>
      </c>
      <c r="G7219" s="3">
        <v>4</v>
      </c>
      <c r="H7219" s="57"/>
    </row>
    <row r="7220" spans="1:8">
      <c r="A7220" s="57"/>
      <c r="B7220" s="57"/>
      <c r="C7220" s="176">
        <v>42226.498599999999</v>
      </c>
      <c r="D7220" s="3" t="s">
        <v>447</v>
      </c>
      <c r="E7220" s="3" t="s">
        <v>6</v>
      </c>
      <c r="F7220" s="3" t="str">
        <f t="shared" si="112"/>
        <v>Retail</v>
      </c>
      <c r="G7220" s="3">
        <v>2</v>
      </c>
      <c r="H7220" s="57"/>
    </row>
    <row r="7221" spans="1:8">
      <c r="A7221" s="57"/>
      <c r="B7221" s="57"/>
      <c r="C7221" s="176">
        <v>42265.520799999998</v>
      </c>
      <c r="D7221" s="3" t="s">
        <v>446</v>
      </c>
      <c r="E7221" s="3" t="s">
        <v>112</v>
      </c>
      <c r="F7221" s="3" t="str">
        <f t="shared" si="112"/>
        <v>Retail</v>
      </c>
      <c r="G7221" s="3">
        <v>6</v>
      </c>
      <c r="H7221" s="57"/>
    </row>
    <row r="7222" spans="1:8">
      <c r="A7222" s="57"/>
      <c r="B7222" s="57"/>
      <c r="C7222" s="176">
        <v>42203.043799999999</v>
      </c>
      <c r="D7222" s="3" t="s">
        <v>445</v>
      </c>
      <c r="E7222" s="3" t="s">
        <v>6</v>
      </c>
      <c r="F7222" s="3" t="str">
        <f t="shared" si="112"/>
        <v>Wholesale</v>
      </c>
      <c r="G7222" s="3">
        <v>61</v>
      </c>
      <c r="H7222" s="57"/>
    </row>
    <row r="7223" spans="1:8">
      <c r="A7223" s="57"/>
      <c r="B7223" s="57"/>
      <c r="C7223" s="176">
        <v>42330.4208</v>
      </c>
      <c r="D7223" s="3" t="s">
        <v>447</v>
      </c>
      <c r="E7223" s="3" t="s">
        <v>9</v>
      </c>
      <c r="F7223" s="3" t="str">
        <f t="shared" si="112"/>
        <v>Wholesale</v>
      </c>
      <c r="G7223" s="3">
        <v>31</v>
      </c>
      <c r="H7223" s="57"/>
    </row>
    <row r="7224" spans="1:8">
      <c r="A7224" s="57"/>
      <c r="B7224" s="57"/>
      <c r="C7224" s="176">
        <v>42332.500699999997</v>
      </c>
      <c r="D7224" s="3" t="s">
        <v>449</v>
      </c>
      <c r="E7224" s="3" t="s">
        <v>452</v>
      </c>
      <c r="F7224" s="3" t="str">
        <f t="shared" si="112"/>
        <v>Retail</v>
      </c>
      <c r="G7224" s="3">
        <v>3</v>
      </c>
      <c r="H7224" s="57"/>
    </row>
    <row r="7225" spans="1:8">
      <c r="A7225" s="57"/>
      <c r="B7225" s="57"/>
      <c r="C7225" s="176">
        <v>42208.1486</v>
      </c>
      <c r="D7225" s="3" t="s">
        <v>445</v>
      </c>
      <c r="E7225" s="3" t="s">
        <v>455</v>
      </c>
      <c r="F7225" s="3" t="str">
        <f t="shared" si="112"/>
        <v>Retail</v>
      </c>
      <c r="G7225" s="3">
        <v>5</v>
      </c>
      <c r="H7225" s="57"/>
    </row>
    <row r="7226" spans="1:8">
      <c r="A7226" s="57"/>
      <c r="B7226" s="57"/>
      <c r="C7226" s="176">
        <v>42352.4931</v>
      </c>
      <c r="D7226" s="3" t="s">
        <v>445</v>
      </c>
      <c r="E7226" s="3" t="s">
        <v>453</v>
      </c>
      <c r="F7226" s="3" t="str">
        <f t="shared" si="112"/>
        <v>Retail</v>
      </c>
      <c r="G7226" s="3">
        <v>2</v>
      </c>
      <c r="H7226" s="57"/>
    </row>
    <row r="7227" spans="1:8">
      <c r="A7227" s="57"/>
      <c r="B7227" s="57"/>
      <c r="C7227" s="176">
        <v>42250.479899999998</v>
      </c>
      <c r="D7227" s="3" t="s">
        <v>445</v>
      </c>
      <c r="E7227" s="3" t="s">
        <v>454</v>
      </c>
      <c r="F7227" s="3" t="str">
        <f t="shared" si="112"/>
        <v>Retail</v>
      </c>
      <c r="G7227" s="3">
        <v>3</v>
      </c>
      <c r="H7227" s="57"/>
    </row>
    <row r="7228" spans="1:8">
      <c r="A7228" s="57"/>
      <c r="B7228" s="57"/>
      <c r="C7228" s="176">
        <v>42274.538200000003</v>
      </c>
      <c r="D7228" s="3" t="s">
        <v>445</v>
      </c>
      <c r="E7228" s="3" t="s">
        <v>10</v>
      </c>
      <c r="F7228" s="3" t="str">
        <f t="shared" si="112"/>
        <v>Wholesale</v>
      </c>
      <c r="G7228" s="3">
        <v>15</v>
      </c>
      <c r="H7228" s="57"/>
    </row>
    <row r="7229" spans="1:8">
      <c r="A7229" s="57"/>
      <c r="B7229" s="57"/>
      <c r="C7229" s="176">
        <v>42337.5</v>
      </c>
      <c r="D7229" s="3" t="s">
        <v>449</v>
      </c>
      <c r="E7229" s="3" t="s">
        <v>6</v>
      </c>
      <c r="F7229" s="3" t="str">
        <f t="shared" si="112"/>
        <v>Retail</v>
      </c>
      <c r="G7229" s="3">
        <v>1</v>
      </c>
      <c r="H7229" s="57"/>
    </row>
    <row r="7230" spans="1:8">
      <c r="A7230" s="57"/>
      <c r="B7230" s="57"/>
      <c r="C7230" s="176">
        <v>42337.091699999997</v>
      </c>
      <c r="D7230" s="3" t="s">
        <v>446</v>
      </c>
      <c r="E7230" s="3" t="s">
        <v>460</v>
      </c>
      <c r="F7230" s="3" t="str">
        <f t="shared" si="112"/>
        <v>Wholesale</v>
      </c>
      <c r="G7230" s="3">
        <v>39</v>
      </c>
      <c r="H7230" s="57"/>
    </row>
    <row r="7231" spans="1:8">
      <c r="A7231" s="57"/>
      <c r="B7231" s="57"/>
      <c r="C7231" s="176">
        <v>42189.551399999997</v>
      </c>
      <c r="D7231" s="3" t="s">
        <v>449</v>
      </c>
      <c r="E7231" s="3" t="s">
        <v>453</v>
      </c>
      <c r="F7231" s="3" t="str">
        <f t="shared" si="112"/>
        <v>Wholesale</v>
      </c>
      <c r="G7231" s="3">
        <v>30</v>
      </c>
      <c r="H7231" s="57"/>
    </row>
    <row r="7232" spans="1:8">
      <c r="A7232" s="57"/>
      <c r="B7232" s="57"/>
      <c r="C7232" s="176">
        <v>42145.563900000001</v>
      </c>
      <c r="D7232" s="3" t="s">
        <v>445</v>
      </c>
      <c r="E7232" s="3" t="s">
        <v>114</v>
      </c>
      <c r="F7232" s="3" t="str">
        <f t="shared" si="112"/>
        <v>Retail</v>
      </c>
      <c r="G7232" s="3">
        <v>2</v>
      </c>
      <c r="H7232" s="57"/>
    </row>
    <row r="7233" spans="1:8">
      <c r="A7233" s="57"/>
      <c r="B7233" s="57"/>
      <c r="C7233" s="176">
        <v>42165.145799999998</v>
      </c>
      <c r="D7233" s="3" t="s">
        <v>446</v>
      </c>
      <c r="E7233" s="3" t="s">
        <v>448</v>
      </c>
      <c r="F7233" s="3" t="str">
        <f t="shared" si="112"/>
        <v>Retail</v>
      </c>
      <c r="G7233" s="3">
        <v>2</v>
      </c>
      <c r="H7233" s="57"/>
    </row>
    <row r="7234" spans="1:8">
      <c r="A7234" s="57"/>
      <c r="B7234" s="57"/>
      <c r="C7234" s="176">
        <v>42202.106899999999</v>
      </c>
      <c r="D7234" s="3" t="s">
        <v>447</v>
      </c>
      <c r="E7234" s="3" t="s">
        <v>6</v>
      </c>
      <c r="F7234" s="3" t="str">
        <f t="shared" si="112"/>
        <v>Retail</v>
      </c>
      <c r="G7234" s="3">
        <v>1</v>
      </c>
      <c r="H7234" s="57"/>
    </row>
    <row r="7235" spans="1:8">
      <c r="A7235" s="57"/>
      <c r="B7235" s="57"/>
      <c r="C7235" s="176">
        <v>42352.093800000002</v>
      </c>
      <c r="D7235" s="3" t="s">
        <v>449</v>
      </c>
      <c r="E7235" s="3" t="s">
        <v>6</v>
      </c>
      <c r="F7235" s="3" t="str">
        <f t="shared" si="112"/>
        <v>Wholesale</v>
      </c>
      <c r="G7235" s="3">
        <v>53</v>
      </c>
      <c r="H7235" s="57"/>
    </row>
    <row r="7236" spans="1:8">
      <c r="A7236" s="57"/>
      <c r="B7236" s="57"/>
      <c r="C7236" s="176">
        <v>42236.405599999998</v>
      </c>
      <c r="D7236" s="3" t="s">
        <v>446</v>
      </c>
      <c r="E7236" s="3" t="s">
        <v>312</v>
      </c>
      <c r="F7236" s="3" t="str">
        <f t="shared" si="112"/>
        <v>Wholesale</v>
      </c>
      <c r="G7236" s="3">
        <v>91</v>
      </c>
      <c r="H7236" s="57"/>
    </row>
    <row r="7237" spans="1:8">
      <c r="A7237" s="57"/>
      <c r="B7237" s="57"/>
      <c r="C7237" s="176">
        <v>42359.4882</v>
      </c>
      <c r="D7237" s="3" t="s">
        <v>447</v>
      </c>
      <c r="E7237" s="3" t="s">
        <v>6</v>
      </c>
      <c r="F7237" s="3" t="str">
        <f t="shared" si="112"/>
        <v>Retail</v>
      </c>
      <c r="G7237" s="3">
        <v>2</v>
      </c>
      <c r="H7237" s="57"/>
    </row>
    <row r="7238" spans="1:8">
      <c r="A7238" s="57"/>
      <c r="B7238" s="57"/>
      <c r="C7238" s="176">
        <v>42020.563199999997</v>
      </c>
      <c r="D7238" s="3" t="s">
        <v>446</v>
      </c>
      <c r="E7238" s="3" t="s">
        <v>453</v>
      </c>
      <c r="F7238" s="3" t="str">
        <f t="shared" si="112"/>
        <v>Retail</v>
      </c>
      <c r="G7238" s="3">
        <v>1</v>
      </c>
      <c r="H7238" s="57"/>
    </row>
    <row r="7239" spans="1:8">
      <c r="A7239" s="57"/>
      <c r="B7239" s="57"/>
      <c r="C7239" s="176">
        <v>42209.546499999997</v>
      </c>
      <c r="D7239" s="3" t="s">
        <v>445</v>
      </c>
      <c r="E7239" s="3" t="s">
        <v>6</v>
      </c>
      <c r="F7239" s="3" t="str">
        <f t="shared" si="112"/>
        <v>Wholesale</v>
      </c>
      <c r="G7239" s="3">
        <v>67</v>
      </c>
      <c r="H7239" s="57"/>
    </row>
    <row r="7240" spans="1:8">
      <c r="A7240" s="57"/>
      <c r="B7240" s="57"/>
      <c r="C7240" s="176">
        <v>42177.343099999998</v>
      </c>
      <c r="D7240" s="3" t="s">
        <v>445</v>
      </c>
      <c r="E7240" s="3" t="s">
        <v>112</v>
      </c>
      <c r="F7240" s="3" t="str">
        <f t="shared" si="112"/>
        <v>Wholesale</v>
      </c>
      <c r="G7240" s="3">
        <v>35</v>
      </c>
      <c r="H7240" s="57"/>
    </row>
    <row r="7241" spans="1:8">
      <c r="A7241" s="57"/>
      <c r="B7241" s="57"/>
      <c r="C7241" s="176">
        <v>42350.501400000001</v>
      </c>
      <c r="D7241" s="3" t="s">
        <v>445</v>
      </c>
      <c r="E7241" s="3" t="s">
        <v>6</v>
      </c>
      <c r="F7241" s="3" t="str">
        <f t="shared" si="112"/>
        <v>Retail</v>
      </c>
      <c r="G7241" s="3">
        <v>1</v>
      </c>
      <c r="H7241" s="57"/>
    </row>
    <row r="7242" spans="1:8">
      <c r="A7242" s="57"/>
      <c r="B7242" s="57"/>
      <c r="C7242" s="176">
        <v>42222.459699999999</v>
      </c>
      <c r="D7242" s="3" t="s">
        <v>447</v>
      </c>
      <c r="E7242" s="3" t="s">
        <v>453</v>
      </c>
      <c r="F7242" s="3" t="str">
        <f t="shared" ref="F7242:F7305" si="113">IF(G7242&lt;10,"Retail","Wholesale")</f>
        <v>Wholesale</v>
      </c>
      <c r="G7242" s="3">
        <v>51</v>
      </c>
      <c r="H7242" s="57"/>
    </row>
    <row r="7243" spans="1:8">
      <c r="A7243" s="57"/>
      <c r="B7243" s="57"/>
      <c r="C7243" s="176">
        <v>42348.460400000004</v>
      </c>
      <c r="D7243" s="3" t="s">
        <v>445</v>
      </c>
      <c r="E7243" s="3" t="s">
        <v>453</v>
      </c>
      <c r="F7243" s="3" t="str">
        <f t="shared" si="113"/>
        <v>Wholesale</v>
      </c>
      <c r="G7243" s="3">
        <v>24</v>
      </c>
      <c r="H7243" s="57"/>
    </row>
    <row r="7244" spans="1:8">
      <c r="A7244" s="57"/>
      <c r="B7244" s="57"/>
      <c r="C7244" s="176">
        <v>42338.481299999999</v>
      </c>
      <c r="D7244" s="3" t="s">
        <v>449</v>
      </c>
      <c r="E7244" s="3" t="s">
        <v>10</v>
      </c>
      <c r="F7244" s="3" t="str">
        <f t="shared" si="113"/>
        <v>Retail</v>
      </c>
      <c r="G7244" s="3">
        <v>5</v>
      </c>
      <c r="H7244" s="57"/>
    </row>
    <row r="7245" spans="1:8">
      <c r="A7245" s="57"/>
      <c r="B7245" s="57"/>
      <c r="C7245" s="176">
        <v>42353.766000000003</v>
      </c>
      <c r="D7245" s="3" t="s">
        <v>447</v>
      </c>
      <c r="E7245" s="3" t="s">
        <v>452</v>
      </c>
      <c r="F7245" s="3" t="str">
        <f t="shared" si="113"/>
        <v>Retail</v>
      </c>
      <c r="G7245" s="3">
        <v>4</v>
      </c>
      <c r="H7245" s="57"/>
    </row>
    <row r="7246" spans="1:8">
      <c r="A7246" s="57"/>
      <c r="B7246" s="57"/>
      <c r="C7246" s="176">
        <v>42337.538200000003</v>
      </c>
      <c r="D7246" s="3" t="s">
        <v>445</v>
      </c>
      <c r="E7246" s="3" t="s">
        <v>7</v>
      </c>
      <c r="F7246" s="3" t="str">
        <f t="shared" si="113"/>
        <v>Retail</v>
      </c>
      <c r="G7246" s="3">
        <v>2</v>
      </c>
      <c r="H7246" s="57"/>
    </row>
    <row r="7247" spans="1:8">
      <c r="A7247" s="57"/>
      <c r="B7247" s="57"/>
      <c r="C7247" s="176">
        <v>41978.732600000003</v>
      </c>
      <c r="D7247" s="3" t="s">
        <v>449</v>
      </c>
      <c r="E7247" s="3" t="s">
        <v>6</v>
      </c>
      <c r="F7247" s="3" t="str">
        <f t="shared" si="113"/>
        <v>Wholesale</v>
      </c>
      <c r="G7247" s="3">
        <v>107</v>
      </c>
      <c r="H7247" s="57"/>
    </row>
    <row r="7248" spans="1:8">
      <c r="A7248" s="57"/>
      <c r="B7248" s="57"/>
      <c r="C7248" s="176">
        <v>42354.477099999996</v>
      </c>
      <c r="D7248" s="3" t="s">
        <v>447</v>
      </c>
      <c r="E7248" s="3" t="s">
        <v>456</v>
      </c>
      <c r="F7248" s="3" t="str">
        <f t="shared" si="113"/>
        <v>Retail</v>
      </c>
      <c r="G7248" s="3">
        <v>7</v>
      </c>
      <c r="H7248" s="57"/>
    </row>
    <row r="7249" spans="1:8">
      <c r="A7249" s="57"/>
      <c r="B7249" s="57"/>
      <c r="C7249" s="176">
        <v>42332.293100000003</v>
      </c>
      <c r="D7249" s="3" t="s">
        <v>446</v>
      </c>
      <c r="E7249" s="3" t="s">
        <v>6</v>
      </c>
      <c r="F7249" s="3" t="str">
        <f t="shared" si="113"/>
        <v>Retail</v>
      </c>
      <c r="G7249" s="3">
        <v>1</v>
      </c>
      <c r="H7249" s="57"/>
    </row>
    <row r="7250" spans="1:8">
      <c r="A7250" s="57"/>
      <c r="B7250" s="57"/>
      <c r="C7250" s="176">
        <v>42334.7569</v>
      </c>
      <c r="D7250" s="3" t="s">
        <v>445</v>
      </c>
      <c r="E7250" s="3" t="s">
        <v>7</v>
      </c>
      <c r="F7250" s="3" t="str">
        <f t="shared" si="113"/>
        <v>Wholesale</v>
      </c>
      <c r="G7250" s="3">
        <v>39</v>
      </c>
      <c r="H7250" s="57"/>
    </row>
    <row r="7251" spans="1:8">
      <c r="A7251" s="57"/>
      <c r="B7251" s="57"/>
      <c r="C7251" s="176">
        <v>42352.538200000003</v>
      </c>
      <c r="D7251" s="3" t="s">
        <v>446</v>
      </c>
      <c r="E7251" s="3" t="s">
        <v>453</v>
      </c>
      <c r="F7251" s="3" t="str">
        <f t="shared" si="113"/>
        <v>Wholesale</v>
      </c>
      <c r="G7251" s="3">
        <v>34</v>
      </c>
      <c r="H7251" s="57"/>
    </row>
    <row r="7252" spans="1:8">
      <c r="A7252" s="57"/>
      <c r="B7252" s="57"/>
      <c r="C7252" s="176">
        <v>42333.469400000002</v>
      </c>
      <c r="D7252" s="3" t="s">
        <v>445</v>
      </c>
      <c r="E7252" s="3" t="s">
        <v>458</v>
      </c>
      <c r="F7252" s="3" t="str">
        <f t="shared" si="113"/>
        <v>Retail</v>
      </c>
      <c r="G7252" s="3">
        <v>3</v>
      </c>
      <c r="H7252" s="57"/>
    </row>
    <row r="7253" spans="1:8">
      <c r="A7253" s="57"/>
      <c r="B7253" s="57"/>
      <c r="C7253" s="176">
        <v>42178.463199999998</v>
      </c>
      <c r="D7253" s="3" t="s">
        <v>445</v>
      </c>
      <c r="E7253" s="3" t="s">
        <v>9</v>
      </c>
      <c r="F7253" s="3" t="str">
        <f t="shared" si="113"/>
        <v>Retail</v>
      </c>
      <c r="G7253" s="3">
        <v>2</v>
      </c>
      <c r="H7253" s="57"/>
    </row>
    <row r="7254" spans="1:8">
      <c r="A7254" s="57"/>
      <c r="B7254" s="57"/>
      <c r="C7254" s="176">
        <v>42119.104200000002</v>
      </c>
      <c r="D7254" s="3" t="s">
        <v>445</v>
      </c>
      <c r="E7254" s="3" t="s">
        <v>453</v>
      </c>
      <c r="F7254" s="3" t="str">
        <f t="shared" si="113"/>
        <v>Wholesale</v>
      </c>
      <c r="G7254" s="3">
        <v>41</v>
      </c>
      <c r="H7254" s="57"/>
    </row>
    <row r="7255" spans="1:8">
      <c r="A7255" s="57"/>
      <c r="B7255" s="57"/>
      <c r="C7255" s="176">
        <v>42216.560400000002</v>
      </c>
      <c r="D7255" s="3" t="s">
        <v>446</v>
      </c>
      <c r="E7255" s="3" t="s">
        <v>7</v>
      </c>
      <c r="F7255" s="3" t="str">
        <f t="shared" si="113"/>
        <v>Retail</v>
      </c>
      <c r="G7255" s="3">
        <v>1</v>
      </c>
      <c r="H7255" s="57"/>
    </row>
    <row r="7256" spans="1:8">
      <c r="A7256" s="57"/>
      <c r="B7256" s="57"/>
      <c r="C7256" s="176">
        <v>42192.463900000002</v>
      </c>
      <c r="D7256" s="3" t="s">
        <v>445</v>
      </c>
      <c r="E7256" s="3" t="s">
        <v>453</v>
      </c>
      <c r="F7256" s="3" t="str">
        <f t="shared" si="113"/>
        <v>Retail</v>
      </c>
      <c r="G7256" s="3">
        <v>6</v>
      </c>
      <c r="H7256" s="57"/>
    </row>
    <row r="7257" spans="1:8">
      <c r="A7257" s="57"/>
      <c r="B7257" s="57"/>
      <c r="C7257" s="176">
        <v>42081.836799999997</v>
      </c>
      <c r="D7257" s="3" t="s">
        <v>449</v>
      </c>
      <c r="E7257" s="3" t="s">
        <v>453</v>
      </c>
      <c r="F7257" s="3" t="str">
        <f t="shared" si="113"/>
        <v>Retail</v>
      </c>
      <c r="G7257" s="3">
        <v>6</v>
      </c>
      <c r="H7257" s="57"/>
    </row>
    <row r="7258" spans="1:8">
      <c r="A7258" s="57"/>
      <c r="B7258" s="57"/>
      <c r="C7258" s="176">
        <v>42154.443800000001</v>
      </c>
      <c r="D7258" s="3" t="s">
        <v>445</v>
      </c>
      <c r="E7258" s="3" t="s">
        <v>453</v>
      </c>
      <c r="F7258" s="3" t="str">
        <f t="shared" si="113"/>
        <v>Wholesale</v>
      </c>
      <c r="G7258" s="3">
        <v>83</v>
      </c>
      <c r="H7258" s="57"/>
    </row>
    <row r="7259" spans="1:8">
      <c r="A7259" s="57"/>
      <c r="B7259" s="57"/>
      <c r="C7259" s="176">
        <v>42359.210400000004</v>
      </c>
      <c r="D7259" s="3" t="s">
        <v>449</v>
      </c>
      <c r="E7259" s="3" t="s">
        <v>6</v>
      </c>
      <c r="F7259" s="3" t="str">
        <f t="shared" si="113"/>
        <v>Wholesale</v>
      </c>
      <c r="G7259" s="3">
        <v>31</v>
      </c>
      <c r="H7259" s="57"/>
    </row>
    <row r="7260" spans="1:8">
      <c r="A7260" s="57"/>
      <c r="B7260" s="57"/>
      <c r="C7260" s="176">
        <v>42057.5236</v>
      </c>
      <c r="D7260" s="3" t="s">
        <v>445</v>
      </c>
      <c r="E7260" s="3" t="s">
        <v>6</v>
      </c>
      <c r="F7260" s="3" t="str">
        <f t="shared" si="113"/>
        <v>Wholesale</v>
      </c>
      <c r="G7260" s="3">
        <v>30</v>
      </c>
      <c r="H7260" s="57"/>
    </row>
    <row r="7261" spans="1:8">
      <c r="A7261" s="57"/>
      <c r="B7261" s="57"/>
      <c r="C7261" s="176">
        <v>42222.1014</v>
      </c>
      <c r="D7261" s="3" t="s">
        <v>446</v>
      </c>
      <c r="E7261" s="3" t="s">
        <v>10</v>
      </c>
      <c r="F7261" s="3" t="str">
        <f t="shared" si="113"/>
        <v>Wholesale</v>
      </c>
      <c r="G7261" s="3">
        <v>59</v>
      </c>
      <c r="H7261" s="57"/>
    </row>
    <row r="7262" spans="1:8">
      <c r="A7262" s="57"/>
      <c r="B7262" s="57"/>
      <c r="C7262" s="176">
        <v>41983.777099999999</v>
      </c>
      <c r="D7262" s="3" t="s">
        <v>446</v>
      </c>
      <c r="E7262" s="3" t="s">
        <v>453</v>
      </c>
      <c r="F7262" s="3" t="str">
        <f t="shared" si="113"/>
        <v>Retail</v>
      </c>
      <c r="G7262" s="3">
        <v>1</v>
      </c>
      <c r="H7262" s="57"/>
    </row>
    <row r="7263" spans="1:8">
      <c r="A7263" s="57"/>
      <c r="B7263" s="57"/>
      <c r="C7263" s="176">
        <v>42211.561800000003</v>
      </c>
      <c r="D7263" s="3" t="s">
        <v>445</v>
      </c>
      <c r="E7263" s="3" t="s">
        <v>453</v>
      </c>
      <c r="F7263" s="3" t="str">
        <f t="shared" si="113"/>
        <v>Wholesale</v>
      </c>
      <c r="G7263" s="3">
        <v>118</v>
      </c>
      <c r="H7263" s="57"/>
    </row>
    <row r="7264" spans="1:8">
      <c r="A7264" s="57"/>
      <c r="B7264" s="57"/>
      <c r="C7264" s="176">
        <v>42202.459000000003</v>
      </c>
      <c r="D7264" s="3" t="s">
        <v>445</v>
      </c>
      <c r="E7264" s="3" t="s">
        <v>7</v>
      </c>
      <c r="F7264" s="3" t="str">
        <f t="shared" si="113"/>
        <v>Wholesale</v>
      </c>
      <c r="G7264" s="3">
        <v>28</v>
      </c>
      <c r="H7264" s="57"/>
    </row>
    <row r="7265" spans="1:8">
      <c r="A7265" s="57"/>
      <c r="B7265" s="57"/>
      <c r="C7265" s="176">
        <v>42157.482600000003</v>
      </c>
      <c r="D7265" s="3" t="s">
        <v>447</v>
      </c>
      <c r="E7265" s="3" t="s">
        <v>312</v>
      </c>
      <c r="F7265" s="3" t="str">
        <f t="shared" si="113"/>
        <v>Retail</v>
      </c>
      <c r="G7265" s="3">
        <v>7</v>
      </c>
      <c r="H7265" s="57"/>
    </row>
    <row r="7266" spans="1:8">
      <c r="A7266" s="57"/>
      <c r="B7266" s="57"/>
      <c r="C7266" s="176">
        <v>41981.844400000002</v>
      </c>
      <c r="D7266" s="3" t="s">
        <v>445</v>
      </c>
      <c r="E7266" s="3" t="s">
        <v>453</v>
      </c>
      <c r="F7266" s="3" t="str">
        <f t="shared" si="113"/>
        <v>Retail</v>
      </c>
      <c r="G7266" s="3">
        <v>9</v>
      </c>
      <c r="H7266" s="57"/>
    </row>
    <row r="7267" spans="1:8">
      <c r="A7267" s="57"/>
      <c r="B7267" s="57"/>
      <c r="C7267" s="176">
        <v>41982.539599999996</v>
      </c>
      <c r="D7267" s="3" t="s">
        <v>445</v>
      </c>
      <c r="E7267" s="3" t="s">
        <v>6</v>
      </c>
      <c r="F7267" s="3" t="str">
        <f t="shared" si="113"/>
        <v>Retail</v>
      </c>
      <c r="G7267" s="3">
        <v>2</v>
      </c>
      <c r="H7267" s="57"/>
    </row>
    <row r="7268" spans="1:8">
      <c r="A7268" s="57"/>
      <c r="B7268" s="57"/>
      <c r="C7268" s="176">
        <v>42027.196499999998</v>
      </c>
      <c r="D7268" s="3" t="s">
        <v>445</v>
      </c>
      <c r="E7268" s="3" t="s">
        <v>312</v>
      </c>
      <c r="F7268" s="3" t="str">
        <f t="shared" si="113"/>
        <v>Wholesale</v>
      </c>
      <c r="G7268" s="3">
        <v>36</v>
      </c>
      <c r="H7268" s="57"/>
    </row>
    <row r="7269" spans="1:8">
      <c r="A7269" s="57"/>
      <c r="B7269" s="57"/>
      <c r="C7269" s="176">
        <v>42184.7382</v>
      </c>
      <c r="D7269" s="3" t="s">
        <v>446</v>
      </c>
      <c r="E7269" s="3" t="s">
        <v>458</v>
      </c>
      <c r="F7269" s="3" t="str">
        <f t="shared" si="113"/>
        <v>Retail</v>
      </c>
      <c r="G7269" s="3">
        <v>6</v>
      </c>
      <c r="H7269" s="57"/>
    </row>
    <row r="7270" spans="1:8">
      <c r="A7270" s="57"/>
      <c r="B7270" s="57"/>
      <c r="C7270" s="176">
        <v>41980.201399999998</v>
      </c>
      <c r="D7270" s="3" t="s">
        <v>445</v>
      </c>
      <c r="E7270" s="3" t="s">
        <v>453</v>
      </c>
      <c r="F7270" s="3" t="str">
        <f t="shared" si="113"/>
        <v>Wholesale</v>
      </c>
      <c r="G7270" s="3">
        <v>43</v>
      </c>
      <c r="H7270" s="57"/>
    </row>
    <row r="7271" spans="1:8">
      <c r="A7271" s="57"/>
      <c r="B7271" s="57"/>
      <c r="C7271" s="176">
        <v>42348.468800000002</v>
      </c>
      <c r="D7271" s="3" t="s">
        <v>446</v>
      </c>
      <c r="E7271" s="3" t="s">
        <v>312</v>
      </c>
      <c r="F7271" s="3" t="str">
        <f t="shared" si="113"/>
        <v>Retail</v>
      </c>
      <c r="G7271" s="3">
        <v>1</v>
      </c>
      <c r="H7271" s="57"/>
    </row>
    <row r="7272" spans="1:8">
      <c r="A7272" s="57"/>
      <c r="B7272" s="57"/>
      <c r="C7272" s="176">
        <v>42335.543100000003</v>
      </c>
      <c r="D7272" s="3" t="s">
        <v>446</v>
      </c>
      <c r="E7272" s="3" t="s">
        <v>453</v>
      </c>
      <c r="F7272" s="3" t="str">
        <f t="shared" si="113"/>
        <v>Wholesale</v>
      </c>
      <c r="G7272" s="3">
        <v>28</v>
      </c>
      <c r="H7272" s="57"/>
    </row>
    <row r="7273" spans="1:8">
      <c r="A7273" s="57"/>
      <c r="B7273" s="57"/>
      <c r="C7273" s="176">
        <v>41983.543799999999</v>
      </c>
      <c r="D7273" s="3" t="s">
        <v>445</v>
      </c>
      <c r="E7273" s="3" t="s">
        <v>459</v>
      </c>
      <c r="F7273" s="3" t="str">
        <f t="shared" si="113"/>
        <v>Retail</v>
      </c>
      <c r="G7273" s="3">
        <v>5</v>
      </c>
      <c r="H7273" s="57"/>
    </row>
    <row r="7274" spans="1:8">
      <c r="A7274" s="57"/>
      <c r="B7274" s="57"/>
      <c r="C7274" s="176">
        <v>42157.7431</v>
      </c>
      <c r="D7274" s="3" t="s">
        <v>447</v>
      </c>
      <c r="E7274" s="3" t="s">
        <v>451</v>
      </c>
      <c r="F7274" s="3" t="str">
        <f t="shared" si="113"/>
        <v>Retail</v>
      </c>
      <c r="G7274" s="3">
        <v>1</v>
      </c>
      <c r="H7274" s="57"/>
    </row>
    <row r="7275" spans="1:8">
      <c r="A7275" s="57"/>
      <c r="B7275" s="57"/>
      <c r="C7275" s="176">
        <v>41985.5167</v>
      </c>
      <c r="D7275" s="3" t="s">
        <v>445</v>
      </c>
      <c r="E7275" s="3" t="s">
        <v>453</v>
      </c>
      <c r="F7275" s="3" t="str">
        <f t="shared" si="113"/>
        <v>Retail</v>
      </c>
      <c r="G7275" s="3">
        <v>3</v>
      </c>
      <c r="H7275" s="57"/>
    </row>
    <row r="7276" spans="1:8">
      <c r="A7276" s="57"/>
      <c r="B7276" s="57"/>
      <c r="C7276" s="176">
        <v>41984.186099999999</v>
      </c>
      <c r="D7276" s="3" t="s">
        <v>447</v>
      </c>
      <c r="E7276" s="3" t="s">
        <v>312</v>
      </c>
      <c r="F7276" s="3" t="str">
        <f t="shared" si="113"/>
        <v>Retail</v>
      </c>
      <c r="G7276" s="3">
        <v>6</v>
      </c>
      <c r="H7276" s="57"/>
    </row>
    <row r="7277" spans="1:8">
      <c r="A7277" s="57"/>
      <c r="B7277" s="57"/>
      <c r="C7277" s="176">
        <v>42339.630599999997</v>
      </c>
      <c r="D7277" s="3" t="s">
        <v>445</v>
      </c>
      <c r="E7277" s="3" t="s">
        <v>312</v>
      </c>
      <c r="F7277" s="3" t="str">
        <f t="shared" si="113"/>
        <v>Retail</v>
      </c>
      <c r="G7277" s="3">
        <v>1</v>
      </c>
      <c r="H7277" s="57"/>
    </row>
    <row r="7278" spans="1:8">
      <c r="A7278" s="57"/>
      <c r="B7278" s="57"/>
      <c r="C7278" s="176">
        <v>42222.765299999999</v>
      </c>
      <c r="D7278" s="3" t="s">
        <v>446</v>
      </c>
      <c r="E7278" s="3" t="s">
        <v>450</v>
      </c>
      <c r="F7278" s="3" t="str">
        <f t="shared" si="113"/>
        <v>Wholesale</v>
      </c>
      <c r="G7278" s="3">
        <v>33</v>
      </c>
      <c r="H7278" s="57"/>
    </row>
    <row r="7279" spans="1:8">
      <c r="A7279" s="57"/>
      <c r="B7279" s="57"/>
      <c r="C7279" s="176">
        <v>41983.593800000002</v>
      </c>
      <c r="D7279" s="3" t="s">
        <v>445</v>
      </c>
      <c r="E7279" s="3" t="s">
        <v>10</v>
      </c>
      <c r="F7279" s="3" t="str">
        <f t="shared" si="113"/>
        <v>Wholesale</v>
      </c>
      <c r="G7279" s="3">
        <v>70</v>
      </c>
      <c r="H7279" s="57"/>
    </row>
    <row r="7280" spans="1:8">
      <c r="A7280" s="57"/>
      <c r="B7280" s="57"/>
      <c r="C7280" s="176">
        <v>42184.045100000003</v>
      </c>
      <c r="D7280" s="3" t="s">
        <v>445</v>
      </c>
      <c r="E7280" s="3" t="s">
        <v>453</v>
      </c>
      <c r="F7280" s="3" t="str">
        <f t="shared" si="113"/>
        <v>Retail</v>
      </c>
      <c r="G7280" s="3">
        <v>3</v>
      </c>
      <c r="H7280" s="57"/>
    </row>
    <row r="7281" spans="1:8">
      <c r="A7281" s="57"/>
      <c r="B7281" s="57"/>
      <c r="C7281" s="176">
        <v>42127.554900000003</v>
      </c>
      <c r="D7281" s="3" t="s">
        <v>445</v>
      </c>
      <c r="E7281" s="3" t="s">
        <v>312</v>
      </c>
      <c r="F7281" s="3" t="str">
        <f t="shared" si="113"/>
        <v>Retail</v>
      </c>
      <c r="G7281" s="3">
        <v>2</v>
      </c>
      <c r="H7281" s="57"/>
    </row>
    <row r="7282" spans="1:8">
      <c r="A7282" s="57"/>
      <c r="B7282" s="57"/>
      <c r="C7282" s="176">
        <v>42067.202100000002</v>
      </c>
      <c r="D7282" s="3" t="s">
        <v>445</v>
      </c>
      <c r="E7282" s="3" t="s">
        <v>8</v>
      </c>
      <c r="F7282" s="3" t="str">
        <f t="shared" si="113"/>
        <v>Retail</v>
      </c>
      <c r="G7282" s="3">
        <v>2</v>
      </c>
      <c r="H7282" s="57"/>
    </row>
    <row r="7283" spans="1:8">
      <c r="A7283" s="57"/>
      <c r="B7283" s="57"/>
      <c r="C7283" s="176">
        <v>42268.008300000001</v>
      </c>
      <c r="D7283" s="3" t="s">
        <v>446</v>
      </c>
      <c r="E7283" s="3" t="s">
        <v>112</v>
      </c>
      <c r="F7283" s="3" t="str">
        <f t="shared" si="113"/>
        <v>Wholesale</v>
      </c>
      <c r="G7283" s="3">
        <v>25</v>
      </c>
      <c r="H7283" s="57"/>
    </row>
    <row r="7284" spans="1:8">
      <c r="A7284" s="57"/>
      <c r="B7284" s="57"/>
      <c r="C7284" s="176">
        <v>42332.1486</v>
      </c>
      <c r="D7284" s="3" t="s">
        <v>449</v>
      </c>
      <c r="E7284" s="3" t="s">
        <v>6</v>
      </c>
      <c r="F7284" s="3" t="str">
        <f t="shared" si="113"/>
        <v>Wholesale</v>
      </c>
      <c r="G7284" s="3">
        <v>39</v>
      </c>
      <c r="H7284" s="57"/>
    </row>
    <row r="7285" spans="1:8">
      <c r="A7285" s="57"/>
      <c r="B7285" s="57"/>
      <c r="C7285" s="176">
        <v>42311.45</v>
      </c>
      <c r="D7285" s="3" t="s">
        <v>445</v>
      </c>
      <c r="E7285" s="3" t="s">
        <v>458</v>
      </c>
      <c r="F7285" s="3" t="str">
        <f t="shared" si="113"/>
        <v>Wholesale</v>
      </c>
      <c r="G7285" s="3">
        <v>31</v>
      </c>
      <c r="H7285" s="57"/>
    </row>
    <row r="7286" spans="1:8">
      <c r="A7286" s="57"/>
      <c r="B7286" s="57"/>
      <c r="C7286" s="176">
        <v>42354.318800000001</v>
      </c>
      <c r="D7286" s="3" t="s">
        <v>445</v>
      </c>
      <c r="E7286" s="3" t="s">
        <v>453</v>
      </c>
      <c r="F7286" s="3" t="str">
        <f t="shared" si="113"/>
        <v>Retail</v>
      </c>
      <c r="G7286" s="3">
        <v>2</v>
      </c>
      <c r="H7286" s="57"/>
    </row>
    <row r="7287" spans="1:8">
      <c r="A7287" s="57"/>
      <c r="B7287" s="57"/>
      <c r="C7287" s="176">
        <v>42292.138899999998</v>
      </c>
      <c r="D7287" s="3" t="s">
        <v>446</v>
      </c>
      <c r="E7287" s="3" t="s">
        <v>453</v>
      </c>
      <c r="F7287" s="3" t="str">
        <f t="shared" si="113"/>
        <v>Wholesale</v>
      </c>
      <c r="G7287" s="3">
        <v>37</v>
      </c>
      <c r="H7287" s="57"/>
    </row>
    <row r="7288" spans="1:8">
      <c r="A7288" s="57"/>
      <c r="B7288" s="57"/>
      <c r="C7288" s="176">
        <v>42305.563199999997</v>
      </c>
      <c r="D7288" s="3" t="s">
        <v>446</v>
      </c>
      <c r="E7288" s="3" t="s">
        <v>10</v>
      </c>
      <c r="F7288" s="3" t="str">
        <f t="shared" si="113"/>
        <v>Retail</v>
      </c>
      <c r="G7288" s="3">
        <v>8</v>
      </c>
      <c r="H7288" s="57"/>
    </row>
    <row r="7289" spans="1:8">
      <c r="A7289" s="57"/>
      <c r="B7289" s="57"/>
      <c r="C7289" s="176">
        <v>42348.697200000002</v>
      </c>
      <c r="D7289" s="3" t="s">
        <v>446</v>
      </c>
      <c r="E7289" s="3" t="s">
        <v>7</v>
      </c>
      <c r="F7289" s="3" t="str">
        <f t="shared" si="113"/>
        <v>Retail</v>
      </c>
      <c r="G7289" s="3">
        <v>2</v>
      </c>
      <c r="H7289" s="57"/>
    </row>
    <row r="7290" spans="1:8">
      <c r="A7290" s="57"/>
      <c r="B7290" s="57"/>
      <c r="C7290" s="176">
        <v>42163.541700000002</v>
      </c>
      <c r="D7290" s="3" t="s">
        <v>445</v>
      </c>
      <c r="E7290" s="3" t="s">
        <v>453</v>
      </c>
      <c r="F7290" s="3" t="str">
        <f t="shared" si="113"/>
        <v>Retail</v>
      </c>
      <c r="G7290" s="3">
        <v>5</v>
      </c>
      <c r="H7290" s="57"/>
    </row>
    <row r="7291" spans="1:8">
      <c r="A7291" s="57"/>
      <c r="B7291" s="57"/>
      <c r="C7291" s="176">
        <v>41982.881300000001</v>
      </c>
      <c r="D7291" s="3" t="s">
        <v>447</v>
      </c>
      <c r="E7291" s="3" t="s">
        <v>8</v>
      </c>
      <c r="F7291" s="3" t="str">
        <f t="shared" si="113"/>
        <v>Retail</v>
      </c>
      <c r="G7291" s="3">
        <v>1</v>
      </c>
      <c r="H7291" s="57"/>
    </row>
    <row r="7292" spans="1:8">
      <c r="A7292" s="57"/>
      <c r="B7292" s="57"/>
      <c r="C7292" s="176">
        <v>42244.480600000003</v>
      </c>
      <c r="D7292" s="3" t="s">
        <v>449</v>
      </c>
      <c r="E7292" s="3" t="s">
        <v>10</v>
      </c>
      <c r="F7292" s="3" t="str">
        <f t="shared" si="113"/>
        <v>Retail</v>
      </c>
      <c r="G7292" s="3">
        <v>3</v>
      </c>
      <c r="H7292" s="57"/>
    </row>
    <row r="7293" spans="1:8">
      <c r="A7293" s="57"/>
      <c r="B7293" s="57"/>
      <c r="C7293" s="176">
        <v>42346.688199999997</v>
      </c>
      <c r="D7293" s="3" t="s">
        <v>445</v>
      </c>
      <c r="E7293" s="3" t="s">
        <v>114</v>
      </c>
      <c r="F7293" s="3" t="str">
        <f t="shared" si="113"/>
        <v>Wholesale</v>
      </c>
      <c r="G7293" s="3">
        <v>40</v>
      </c>
      <c r="H7293" s="57"/>
    </row>
    <row r="7294" spans="1:8">
      <c r="A7294" s="57"/>
      <c r="B7294" s="57"/>
      <c r="C7294" s="176">
        <v>42354.526400000002</v>
      </c>
      <c r="D7294" s="3" t="s">
        <v>447</v>
      </c>
      <c r="E7294" s="3" t="s">
        <v>114</v>
      </c>
      <c r="F7294" s="3" t="str">
        <f t="shared" si="113"/>
        <v>Retail</v>
      </c>
      <c r="G7294" s="3">
        <v>9</v>
      </c>
      <c r="H7294" s="57"/>
    </row>
    <row r="7295" spans="1:8">
      <c r="A7295" s="57"/>
      <c r="B7295" s="57"/>
      <c r="C7295" s="176">
        <v>42358.505599999997</v>
      </c>
      <c r="D7295" s="3" t="s">
        <v>445</v>
      </c>
      <c r="E7295" s="3" t="s">
        <v>6</v>
      </c>
      <c r="F7295" s="3" t="str">
        <f t="shared" si="113"/>
        <v>Wholesale</v>
      </c>
      <c r="G7295" s="3">
        <v>91</v>
      </c>
      <c r="H7295" s="57"/>
    </row>
    <row r="7296" spans="1:8">
      <c r="A7296" s="57"/>
      <c r="B7296" s="57"/>
      <c r="C7296" s="176">
        <v>42050.122199999998</v>
      </c>
      <c r="D7296" s="3" t="s">
        <v>446</v>
      </c>
      <c r="E7296" s="3" t="s">
        <v>453</v>
      </c>
      <c r="F7296" s="3" t="str">
        <f t="shared" si="113"/>
        <v>Retail</v>
      </c>
      <c r="G7296" s="3">
        <v>1</v>
      </c>
      <c r="H7296" s="57"/>
    </row>
    <row r="7297" spans="1:8">
      <c r="A7297" s="57"/>
      <c r="B7297" s="57"/>
      <c r="C7297" s="176">
        <v>42356.513200000001</v>
      </c>
      <c r="D7297" s="3" t="s">
        <v>446</v>
      </c>
      <c r="E7297" s="3" t="s">
        <v>453</v>
      </c>
      <c r="F7297" s="3" t="str">
        <f t="shared" si="113"/>
        <v>Retail</v>
      </c>
      <c r="G7297" s="3">
        <v>2</v>
      </c>
      <c r="H7297" s="57"/>
    </row>
    <row r="7298" spans="1:8">
      <c r="A7298" s="57"/>
      <c r="B7298" s="57"/>
      <c r="C7298" s="176">
        <v>41984.698600000003</v>
      </c>
      <c r="D7298" s="3" t="s">
        <v>445</v>
      </c>
      <c r="E7298" s="3" t="s">
        <v>458</v>
      </c>
      <c r="F7298" s="3" t="str">
        <f t="shared" si="113"/>
        <v>Wholesale</v>
      </c>
      <c r="G7298" s="3">
        <v>64</v>
      </c>
      <c r="H7298" s="57"/>
    </row>
    <row r="7299" spans="1:8">
      <c r="A7299" s="57"/>
      <c r="B7299" s="57"/>
      <c r="C7299" s="176">
        <v>42359.0118</v>
      </c>
      <c r="D7299" s="3" t="s">
        <v>447</v>
      </c>
      <c r="E7299" s="3" t="s">
        <v>6</v>
      </c>
      <c r="F7299" s="3" t="str">
        <f t="shared" si="113"/>
        <v>Retail</v>
      </c>
      <c r="G7299" s="3">
        <v>1</v>
      </c>
      <c r="H7299" s="57"/>
    </row>
    <row r="7300" spans="1:8">
      <c r="A7300" s="57"/>
      <c r="B7300" s="57"/>
      <c r="C7300" s="176">
        <v>42352.222199999997</v>
      </c>
      <c r="D7300" s="3" t="s">
        <v>445</v>
      </c>
      <c r="E7300" s="3" t="s">
        <v>459</v>
      </c>
      <c r="F7300" s="3" t="str">
        <f t="shared" si="113"/>
        <v>Retail</v>
      </c>
      <c r="G7300" s="3">
        <v>2</v>
      </c>
      <c r="H7300" s="57"/>
    </row>
    <row r="7301" spans="1:8">
      <c r="A7301" s="57"/>
      <c r="B7301" s="57"/>
      <c r="C7301" s="176">
        <v>42350.488899999997</v>
      </c>
      <c r="D7301" s="3" t="s">
        <v>446</v>
      </c>
      <c r="E7301" s="3" t="s">
        <v>6</v>
      </c>
      <c r="F7301" s="3" t="str">
        <f t="shared" si="113"/>
        <v>Retail</v>
      </c>
      <c r="G7301" s="3">
        <v>2</v>
      </c>
      <c r="H7301" s="57"/>
    </row>
    <row r="7302" spans="1:8">
      <c r="A7302" s="57"/>
      <c r="B7302" s="57"/>
      <c r="C7302" s="176">
        <v>42233.606899999999</v>
      </c>
      <c r="D7302" s="3" t="s">
        <v>445</v>
      </c>
      <c r="E7302" s="3" t="s">
        <v>110</v>
      </c>
      <c r="F7302" s="3" t="str">
        <f t="shared" si="113"/>
        <v>Wholesale</v>
      </c>
      <c r="G7302" s="3">
        <v>43</v>
      </c>
      <c r="H7302" s="57"/>
    </row>
    <row r="7303" spans="1:8">
      <c r="A7303" s="57"/>
      <c r="B7303" s="57"/>
      <c r="C7303" s="176">
        <v>42140.211799999997</v>
      </c>
      <c r="D7303" s="3" t="s">
        <v>445</v>
      </c>
      <c r="E7303" s="3" t="s">
        <v>6</v>
      </c>
      <c r="F7303" s="3" t="str">
        <f t="shared" si="113"/>
        <v>Retail</v>
      </c>
      <c r="G7303" s="3">
        <v>7</v>
      </c>
      <c r="H7303" s="57"/>
    </row>
    <row r="7304" spans="1:8">
      <c r="A7304" s="57"/>
      <c r="B7304" s="57"/>
      <c r="C7304" s="176">
        <v>42347.797200000001</v>
      </c>
      <c r="D7304" s="3" t="s">
        <v>447</v>
      </c>
      <c r="E7304" s="3" t="s">
        <v>453</v>
      </c>
      <c r="F7304" s="3" t="str">
        <f t="shared" si="113"/>
        <v>Retail</v>
      </c>
      <c r="G7304" s="3">
        <v>2</v>
      </c>
      <c r="H7304" s="57"/>
    </row>
    <row r="7305" spans="1:8">
      <c r="A7305" s="57"/>
      <c r="B7305" s="57"/>
      <c r="C7305" s="176">
        <v>42211.160400000001</v>
      </c>
      <c r="D7305" s="3" t="s">
        <v>445</v>
      </c>
      <c r="E7305" s="3" t="s">
        <v>10</v>
      </c>
      <c r="F7305" s="3" t="str">
        <f t="shared" si="113"/>
        <v>Retail</v>
      </c>
      <c r="G7305" s="3">
        <v>9</v>
      </c>
      <c r="H7305" s="57"/>
    </row>
    <row r="7306" spans="1:8">
      <c r="A7306" s="57"/>
      <c r="B7306" s="57"/>
      <c r="C7306" s="176">
        <v>41977.760399999999</v>
      </c>
      <c r="D7306" s="3" t="s">
        <v>445</v>
      </c>
      <c r="E7306" s="3" t="s">
        <v>10</v>
      </c>
      <c r="F7306" s="3" t="str">
        <f t="shared" ref="F7306:F7369" si="114">IF(G7306&lt;10,"Retail","Wholesale")</f>
        <v>Wholesale</v>
      </c>
      <c r="G7306" s="3">
        <v>55</v>
      </c>
      <c r="H7306" s="57"/>
    </row>
    <row r="7307" spans="1:8">
      <c r="A7307" s="57"/>
      <c r="B7307" s="57"/>
      <c r="C7307" s="176">
        <v>42357.761100000003</v>
      </c>
      <c r="D7307" s="3" t="s">
        <v>445</v>
      </c>
      <c r="E7307" s="3" t="s">
        <v>9</v>
      </c>
      <c r="F7307" s="3" t="str">
        <f t="shared" si="114"/>
        <v>Wholesale</v>
      </c>
      <c r="G7307" s="3">
        <v>59</v>
      </c>
      <c r="H7307" s="57"/>
    </row>
    <row r="7308" spans="1:8">
      <c r="A7308" s="57"/>
      <c r="B7308" s="57"/>
      <c r="C7308" s="176">
        <v>41985.252800000002</v>
      </c>
      <c r="D7308" s="3" t="s">
        <v>447</v>
      </c>
      <c r="E7308" s="3" t="s">
        <v>453</v>
      </c>
      <c r="F7308" s="3" t="str">
        <f t="shared" si="114"/>
        <v>Retail</v>
      </c>
      <c r="G7308" s="3">
        <v>3</v>
      </c>
      <c r="H7308" s="57"/>
    </row>
    <row r="7309" spans="1:8">
      <c r="A7309" s="57"/>
      <c r="B7309" s="57"/>
      <c r="C7309" s="176">
        <v>41985.468800000002</v>
      </c>
      <c r="D7309" s="3" t="s">
        <v>445</v>
      </c>
      <c r="E7309" s="3" t="s">
        <v>453</v>
      </c>
      <c r="F7309" s="3" t="str">
        <f t="shared" si="114"/>
        <v>Wholesale</v>
      </c>
      <c r="G7309" s="3">
        <v>58</v>
      </c>
      <c r="H7309" s="57"/>
    </row>
    <row r="7310" spans="1:8">
      <c r="A7310" s="57"/>
      <c r="B7310" s="57"/>
      <c r="C7310" s="176">
        <v>42328.534699999997</v>
      </c>
      <c r="D7310" s="3" t="s">
        <v>447</v>
      </c>
      <c r="E7310" s="3" t="s">
        <v>453</v>
      </c>
      <c r="F7310" s="3" t="str">
        <f t="shared" si="114"/>
        <v>Retail</v>
      </c>
      <c r="G7310" s="3">
        <v>2</v>
      </c>
      <c r="H7310" s="57"/>
    </row>
    <row r="7311" spans="1:8">
      <c r="A7311" s="57"/>
      <c r="B7311" s="57"/>
      <c r="C7311" s="176">
        <v>42160.222900000001</v>
      </c>
      <c r="D7311" s="3" t="s">
        <v>445</v>
      </c>
      <c r="E7311" s="3" t="s">
        <v>6</v>
      </c>
      <c r="F7311" s="3" t="str">
        <f t="shared" si="114"/>
        <v>Retail</v>
      </c>
      <c r="G7311" s="3">
        <v>6</v>
      </c>
      <c r="H7311" s="57"/>
    </row>
    <row r="7312" spans="1:8">
      <c r="A7312" s="57"/>
      <c r="B7312" s="57"/>
      <c r="C7312" s="176">
        <v>41984.513200000001</v>
      </c>
      <c r="D7312" s="3" t="s">
        <v>445</v>
      </c>
      <c r="E7312" s="3" t="s">
        <v>453</v>
      </c>
      <c r="F7312" s="3" t="str">
        <f t="shared" si="114"/>
        <v>Wholesale</v>
      </c>
      <c r="G7312" s="3">
        <v>31</v>
      </c>
      <c r="H7312" s="57"/>
    </row>
    <row r="7313" spans="1:8">
      <c r="A7313" s="57"/>
      <c r="B7313" s="57"/>
      <c r="C7313" s="176">
        <v>42251.574999999997</v>
      </c>
      <c r="D7313" s="3" t="s">
        <v>447</v>
      </c>
      <c r="E7313" s="3" t="s">
        <v>456</v>
      </c>
      <c r="F7313" s="3" t="str">
        <f t="shared" si="114"/>
        <v>Retail</v>
      </c>
      <c r="G7313" s="3">
        <v>8</v>
      </c>
      <c r="H7313" s="57"/>
    </row>
    <row r="7314" spans="1:8">
      <c r="A7314" s="57"/>
      <c r="B7314" s="57"/>
      <c r="C7314" s="176">
        <v>42228.498599999999</v>
      </c>
      <c r="D7314" s="3" t="s">
        <v>446</v>
      </c>
      <c r="E7314" s="3" t="s">
        <v>6</v>
      </c>
      <c r="F7314" s="3" t="str">
        <f t="shared" si="114"/>
        <v>Retail</v>
      </c>
      <c r="G7314" s="3">
        <v>2</v>
      </c>
      <c r="H7314" s="57"/>
    </row>
    <row r="7315" spans="1:8">
      <c r="A7315" s="57"/>
      <c r="B7315" s="57"/>
      <c r="C7315" s="176">
        <v>42156.533300000003</v>
      </c>
      <c r="D7315" s="3" t="s">
        <v>445</v>
      </c>
      <c r="E7315" s="3" t="s">
        <v>456</v>
      </c>
      <c r="F7315" s="3" t="str">
        <f t="shared" si="114"/>
        <v>Retail</v>
      </c>
      <c r="G7315" s="3">
        <v>2</v>
      </c>
      <c r="H7315" s="57"/>
    </row>
    <row r="7316" spans="1:8">
      <c r="A7316" s="57"/>
      <c r="B7316" s="57"/>
      <c r="C7316" s="176">
        <v>42362.982600000003</v>
      </c>
      <c r="D7316" s="3" t="s">
        <v>446</v>
      </c>
      <c r="E7316" s="3" t="s">
        <v>7</v>
      </c>
      <c r="F7316" s="3" t="str">
        <f t="shared" si="114"/>
        <v>Retail</v>
      </c>
      <c r="G7316" s="3">
        <v>5</v>
      </c>
      <c r="H7316" s="57"/>
    </row>
    <row r="7317" spans="1:8">
      <c r="A7317" s="57"/>
      <c r="B7317" s="57"/>
      <c r="C7317" s="176">
        <v>42344.179900000003</v>
      </c>
      <c r="D7317" s="3" t="s">
        <v>447</v>
      </c>
      <c r="E7317" s="3" t="s">
        <v>453</v>
      </c>
      <c r="F7317" s="3" t="str">
        <f t="shared" si="114"/>
        <v>Wholesale</v>
      </c>
      <c r="G7317" s="3">
        <v>51</v>
      </c>
      <c r="H7317" s="57"/>
    </row>
    <row r="7318" spans="1:8">
      <c r="A7318" s="57"/>
      <c r="B7318" s="57"/>
      <c r="C7318" s="176">
        <v>42208.750699999997</v>
      </c>
      <c r="D7318" s="3" t="s">
        <v>445</v>
      </c>
      <c r="E7318" s="3" t="s">
        <v>9</v>
      </c>
      <c r="F7318" s="3" t="str">
        <f t="shared" si="114"/>
        <v>Wholesale</v>
      </c>
      <c r="G7318" s="3">
        <v>35</v>
      </c>
      <c r="H7318" s="57"/>
    </row>
    <row r="7319" spans="1:8">
      <c r="A7319" s="57"/>
      <c r="B7319" s="57"/>
      <c r="C7319" s="176">
        <v>41983.258300000001</v>
      </c>
      <c r="D7319" s="3" t="s">
        <v>445</v>
      </c>
      <c r="E7319" s="3" t="s">
        <v>6</v>
      </c>
      <c r="F7319" s="3" t="str">
        <f t="shared" si="114"/>
        <v>Wholesale</v>
      </c>
      <c r="G7319" s="3">
        <v>33</v>
      </c>
      <c r="H7319" s="57"/>
    </row>
    <row r="7320" spans="1:8">
      <c r="A7320" s="57"/>
      <c r="B7320" s="57"/>
      <c r="C7320" s="176">
        <v>42333.809699999998</v>
      </c>
      <c r="D7320" s="3" t="s">
        <v>445</v>
      </c>
      <c r="E7320" s="3" t="s">
        <v>460</v>
      </c>
      <c r="F7320" s="3" t="str">
        <f t="shared" si="114"/>
        <v>Retail</v>
      </c>
      <c r="G7320" s="3">
        <v>8</v>
      </c>
      <c r="H7320" s="57"/>
    </row>
    <row r="7321" spans="1:8">
      <c r="A7321" s="57"/>
      <c r="B7321" s="57"/>
      <c r="C7321" s="176">
        <v>41975.576399999998</v>
      </c>
      <c r="D7321" s="3" t="s">
        <v>446</v>
      </c>
      <c r="E7321" s="3" t="s">
        <v>453</v>
      </c>
      <c r="F7321" s="3" t="str">
        <f t="shared" si="114"/>
        <v>Retail</v>
      </c>
      <c r="G7321" s="3">
        <v>1</v>
      </c>
      <c r="H7321" s="57"/>
    </row>
    <row r="7322" spans="1:8">
      <c r="A7322" s="57"/>
      <c r="B7322" s="57"/>
      <c r="C7322" s="176">
        <v>42021.125699999997</v>
      </c>
      <c r="D7322" s="3" t="s">
        <v>446</v>
      </c>
      <c r="E7322" s="3" t="s">
        <v>452</v>
      </c>
      <c r="F7322" s="3" t="str">
        <f t="shared" si="114"/>
        <v>Retail</v>
      </c>
      <c r="G7322" s="3">
        <v>7</v>
      </c>
      <c r="H7322" s="57"/>
    </row>
    <row r="7323" spans="1:8">
      <c r="A7323" s="57"/>
      <c r="B7323" s="57"/>
      <c r="C7323" s="176">
        <v>42356.487500000003</v>
      </c>
      <c r="D7323" s="3" t="s">
        <v>449</v>
      </c>
      <c r="E7323" s="3" t="s">
        <v>453</v>
      </c>
      <c r="F7323" s="3" t="str">
        <f t="shared" si="114"/>
        <v>Retail</v>
      </c>
      <c r="G7323" s="3">
        <v>4</v>
      </c>
      <c r="H7323" s="57"/>
    </row>
    <row r="7324" spans="1:8">
      <c r="A7324" s="57"/>
      <c r="B7324" s="57"/>
      <c r="C7324" s="176">
        <v>42188.768799999998</v>
      </c>
      <c r="D7324" s="3" t="s">
        <v>445</v>
      </c>
      <c r="E7324" s="3" t="s">
        <v>7</v>
      </c>
      <c r="F7324" s="3" t="str">
        <f t="shared" si="114"/>
        <v>Retail</v>
      </c>
      <c r="G7324" s="3">
        <v>2</v>
      </c>
      <c r="H7324" s="57"/>
    </row>
    <row r="7325" spans="1:8">
      <c r="A7325" s="57"/>
      <c r="B7325" s="57"/>
      <c r="C7325" s="176">
        <v>42342.481299999999</v>
      </c>
      <c r="D7325" s="3" t="s">
        <v>445</v>
      </c>
      <c r="E7325" s="3" t="s">
        <v>7</v>
      </c>
      <c r="F7325" s="3" t="str">
        <f t="shared" si="114"/>
        <v>Wholesale</v>
      </c>
      <c r="G7325" s="3">
        <v>38</v>
      </c>
      <c r="H7325" s="57"/>
    </row>
    <row r="7326" spans="1:8">
      <c r="A7326" s="57"/>
      <c r="B7326" s="57"/>
      <c r="C7326" s="176">
        <v>42346.498599999999</v>
      </c>
      <c r="D7326" s="3" t="s">
        <v>445</v>
      </c>
      <c r="E7326" s="3" t="s">
        <v>6</v>
      </c>
      <c r="F7326" s="3" t="str">
        <f t="shared" si="114"/>
        <v>Wholesale</v>
      </c>
      <c r="G7326" s="3">
        <v>150</v>
      </c>
      <c r="H7326" s="57"/>
    </row>
    <row r="7327" spans="1:8">
      <c r="A7327" s="57"/>
      <c r="B7327" s="57"/>
      <c r="C7327" s="176">
        <v>42120.495799999997</v>
      </c>
      <c r="D7327" s="3" t="s">
        <v>446</v>
      </c>
      <c r="E7327" s="3" t="s">
        <v>456</v>
      </c>
      <c r="F7327" s="3" t="str">
        <f t="shared" si="114"/>
        <v>Wholesale</v>
      </c>
      <c r="G7327" s="3">
        <v>61</v>
      </c>
      <c r="H7327" s="57"/>
    </row>
    <row r="7328" spans="1:8">
      <c r="A7328" s="57"/>
      <c r="B7328" s="57"/>
      <c r="C7328" s="176">
        <v>41990.168100000003</v>
      </c>
      <c r="D7328" s="3" t="s">
        <v>449</v>
      </c>
      <c r="E7328" s="3" t="s">
        <v>459</v>
      </c>
      <c r="F7328" s="3" t="str">
        <f t="shared" si="114"/>
        <v>Retail</v>
      </c>
      <c r="G7328" s="3">
        <v>4</v>
      </c>
      <c r="H7328" s="57"/>
    </row>
    <row r="7329" spans="1:8">
      <c r="A7329" s="57"/>
      <c r="B7329" s="57"/>
      <c r="C7329" s="176">
        <v>42292.741000000002</v>
      </c>
      <c r="D7329" s="3" t="s">
        <v>449</v>
      </c>
      <c r="E7329" s="3" t="s">
        <v>312</v>
      </c>
      <c r="F7329" s="3" t="str">
        <f t="shared" si="114"/>
        <v>Wholesale</v>
      </c>
      <c r="G7329" s="3">
        <v>35</v>
      </c>
      <c r="H7329" s="57"/>
    </row>
    <row r="7330" spans="1:8">
      <c r="A7330" s="57"/>
      <c r="B7330" s="57"/>
      <c r="C7330" s="176">
        <v>42180.1299</v>
      </c>
      <c r="D7330" s="3" t="s">
        <v>445</v>
      </c>
      <c r="E7330" s="3" t="s">
        <v>460</v>
      </c>
      <c r="F7330" s="3" t="str">
        <f t="shared" si="114"/>
        <v>Retail</v>
      </c>
      <c r="G7330" s="3">
        <v>8</v>
      </c>
      <c r="H7330" s="57"/>
    </row>
    <row r="7331" spans="1:8">
      <c r="A7331" s="57"/>
      <c r="B7331" s="57"/>
      <c r="C7331" s="176">
        <v>42280.781300000002</v>
      </c>
      <c r="D7331" s="3" t="s">
        <v>446</v>
      </c>
      <c r="E7331" s="3" t="s">
        <v>6</v>
      </c>
      <c r="F7331" s="3" t="str">
        <f t="shared" si="114"/>
        <v>Wholesale</v>
      </c>
      <c r="G7331" s="3">
        <v>26</v>
      </c>
      <c r="H7331" s="57"/>
    </row>
    <row r="7332" spans="1:8">
      <c r="A7332" s="57"/>
      <c r="B7332" s="57"/>
      <c r="C7332" s="176">
        <v>41987.498599999999</v>
      </c>
      <c r="D7332" s="3" t="s">
        <v>446</v>
      </c>
      <c r="E7332" s="3" t="s">
        <v>453</v>
      </c>
      <c r="F7332" s="3" t="str">
        <f t="shared" si="114"/>
        <v>Retail</v>
      </c>
      <c r="G7332" s="3">
        <v>2</v>
      </c>
      <c r="H7332" s="57"/>
    </row>
    <row r="7333" spans="1:8">
      <c r="A7333" s="57"/>
      <c r="B7333" s="57"/>
      <c r="C7333" s="176">
        <v>42085.738899999997</v>
      </c>
      <c r="D7333" s="3" t="s">
        <v>445</v>
      </c>
      <c r="E7333" s="3" t="s">
        <v>6</v>
      </c>
      <c r="F7333" s="3" t="str">
        <f t="shared" si="114"/>
        <v>Retail</v>
      </c>
      <c r="G7333" s="3">
        <v>1</v>
      </c>
      <c r="H7333" s="57"/>
    </row>
    <row r="7334" spans="1:8">
      <c r="A7334" s="57"/>
      <c r="B7334" s="57"/>
      <c r="C7334" s="176">
        <v>42016.106899999999</v>
      </c>
      <c r="D7334" s="3" t="s">
        <v>445</v>
      </c>
      <c r="E7334" s="3" t="s">
        <v>453</v>
      </c>
      <c r="F7334" s="3" t="str">
        <f t="shared" si="114"/>
        <v>Retail</v>
      </c>
      <c r="G7334" s="3">
        <v>7</v>
      </c>
      <c r="H7334" s="57"/>
    </row>
    <row r="7335" spans="1:8">
      <c r="A7335" s="57"/>
      <c r="B7335" s="57"/>
      <c r="C7335" s="176">
        <v>41988.102800000001</v>
      </c>
      <c r="D7335" s="3" t="s">
        <v>446</v>
      </c>
      <c r="E7335" s="3" t="s">
        <v>9</v>
      </c>
      <c r="F7335" s="3" t="str">
        <f t="shared" si="114"/>
        <v>Wholesale</v>
      </c>
      <c r="G7335" s="3">
        <v>69</v>
      </c>
      <c r="H7335" s="57"/>
    </row>
    <row r="7336" spans="1:8">
      <c r="A7336" s="57"/>
      <c r="B7336" s="57"/>
      <c r="C7336" s="176">
        <v>42150.4833</v>
      </c>
      <c r="D7336" s="3" t="s">
        <v>445</v>
      </c>
      <c r="E7336" s="3" t="s">
        <v>458</v>
      </c>
      <c r="F7336" s="3" t="str">
        <f t="shared" si="114"/>
        <v>Wholesale</v>
      </c>
      <c r="G7336" s="3">
        <v>64</v>
      </c>
      <c r="H7336" s="57"/>
    </row>
    <row r="7337" spans="1:8">
      <c r="A7337" s="57"/>
      <c r="B7337" s="57"/>
      <c r="C7337" s="176">
        <v>42167.8292</v>
      </c>
      <c r="D7337" s="3" t="s">
        <v>447</v>
      </c>
      <c r="E7337" s="3" t="s">
        <v>453</v>
      </c>
      <c r="F7337" s="3" t="str">
        <f t="shared" si="114"/>
        <v>Wholesale</v>
      </c>
      <c r="G7337" s="3">
        <v>28</v>
      </c>
      <c r="H7337" s="57"/>
    </row>
    <row r="7338" spans="1:8">
      <c r="A7338" s="57"/>
      <c r="B7338" s="57"/>
      <c r="C7338" s="176">
        <v>42037.481299999999</v>
      </c>
      <c r="D7338" s="3" t="s">
        <v>447</v>
      </c>
      <c r="E7338" s="3" t="s">
        <v>453</v>
      </c>
      <c r="F7338" s="3" t="str">
        <f t="shared" si="114"/>
        <v>Wholesale</v>
      </c>
      <c r="G7338" s="3">
        <v>70</v>
      </c>
      <c r="H7338" s="57"/>
    </row>
    <row r="7339" spans="1:8">
      <c r="A7339" s="57"/>
      <c r="B7339" s="57"/>
      <c r="C7339" s="176">
        <v>42259.1993</v>
      </c>
      <c r="D7339" s="3" t="s">
        <v>445</v>
      </c>
      <c r="E7339" s="3" t="s">
        <v>459</v>
      </c>
      <c r="F7339" s="3" t="str">
        <f t="shared" si="114"/>
        <v>Retail</v>
      </c>
      <c r="G7339" s="3">
        <v>3</v>
      </c>
      <c r="H7339" s="57"/>
    </row>
    <row r="7340" spans="1:8">
      <c r="A7340" s="57"/>
      <c r="B7340" s="57"/>
      <c r="C7340" s="176">
        <v>42316.727800000001</v>
      </c>
      <c r="D7340" s="3" t="s">
        <v>446</v>
      </c>
      <c r="E7340" s="3" t="s">
        <v>6</v>
      </c>
      <c r="F7340" s="3" t="str">
        <f t="shared" si="114"/>
        <v>Retail</v>
      </c>
      <c r="G7340" s="3">
        <v>2</v>
      </c>
      <c r="H7340" s="57"/>
    </row>
    <row r="7341" spans="1:8">
      <c r="A7341" s="57"/>
      <c r="B7341" s="57"/>
      <c r="C7341" s="176">
        <v>41980.724999999999</v>
      </c>
      <c r="D7341" s="3" t="s">
        <v>445</v>
      </c>
      <c r="E7341" s="3" t="s">
        <v>10</v>
      </c>
      <c r="F7341" s="3" t="str">
        <f t="shared" si="114"/>
        <v>Retail</v>
      </c>
      <c r="G7341" s="3">
        <v>7</v>
      </c>
      <c r="H7341" s="57"/>
    </row>
    <row r="7342" spans="1:8">
      <c r="A7342" s="57"/>
      <c r="B7342" s="57"/>
      <c r="C7342" s="176">
        <v>42035.5556</v>
      </c>
      <c r="D7342" s="3" t="s">
        <v>445</v>
      </c>
      <c r="E7342" s="3" t="s">
        <v>453</v>
      </c>
      <c r="F7342" s="3" t="str">
        <f t="shared" si="114"/>
        <v>Wholesale</v>
      </c>
      <c r="G7342" s="3">
        <v>124</v>
      </c>
      <c r="H7342" s="57"/>
    </row>
    <row r="7343" spans="1:8">
      <c r="A7343" s="57"/>
      <c r="B7343" s="57"/>
      <c r="C7343" s="176">
        <v>42363.963900000002</v>
      </c>
      <c r="D7343" s="3" t="s">
        <v>445</v>
      </c>
      <c r="E7343" s="3" t="s">
        <v>6</v>
      </c>
      <c r="F7343" s="3" t="str">
        <f t="shared" si="114"/>
        <v>Wholesale</v>
      </c>
      <c r="G7343" s="3">
        <v>35</v>
      </c>
      <c r="H7343" s="57"/>
    </row>
    <row r="7344" spans="1:8">
      <c r="A7344" s="57"/>
      <c r="B7344" s="57"/>
      <c r="C7344" s="176">
        <v>42318.719400000002</v>
      </c>
      <c r="D7344" s="3" t="s">
        <v>445</v>
      </c>
      <c r="E7344" s="3" t="s">
        <v>453</v>
      </c>
      <c r="F7344" s="3" t="str">
        <f t="shared" si="114"/>
        <v>Retail</v>
      </c>
      <c r="G7344" s="3">
        <v>3</v>
      </c>
      <c r="H7344" s="57"/>
    </row>
    <row r="7345" spans="1:8">
      <c r="A7345" s="57"/>
      <c r="B7345" s="57"/>
      <c r="C7345" s="176">
        <v>42366.854200000002</v>
      </c>
      <c r="D7345" s="3" t="s">
        <v>447</v>
      </c>
      <c r="E7345" s="3" t="s">
        <v>312</v>
      </c>
      <c r="F7345" s="3" t="str">
        <f t="shared" si="114"/>
        <v>Wholesale</v>
      </c>
      <c r="G7345" s="3">
        <v>27</v>
      </c>
      <c r="H7345" s="57"/>
    </row>
    <row r="7346" spans="1:8">
      <c r="A7346" s="57"/>
      <c r="B7346" s="57"/>
      <c r="C7346" s="176">
        <v>42123.456299999998</v>
      </c>
      <c r="D7346" s="3" t="s">
        <v>446</v>
      </c>
      <c r="E7346" s="3" t="s">
        <v>453</v>
      </c>
      <c r="F7346" s="3" t="str">
        <f t="shared" si="114"/>
        <v>Retail</v>
      </c>
      <c r="G7346" s="3">
        <v>1</v>
      </c>
      <c r="H7346" s="57"/>
    </row>
    <row r="7347" spans="1:8">
      <c r="A7347" s="57"/>
      <c r="B7347" s="57"/>
      <c r="C7347" s="176">
        <v>42346.185400000002</v>
      </c>
      <c r="D7347" s="3" t="s">
        <v>445</v>
      </c>
      <c r="E7347" s="3" t="s">
        <v>8</v>
      </c>
      <c r="F7347" s="3" t="str">
        <f t="shared" si="114"/>
        <v>Wholesale</v>
      </c>
      <c r="G7347" s="3">
        <v>41</v>
      </c>
      <c r="H7347" s="57"/>
    </row>
    <row r="7348" spans="1:8">
      <c r="A7348" s="57"/>
      <c r="B7348" s="57"/>
      <c r="C7348" s="176">
        <v>42361.4257</v>
      </c>
      <c r="D7348" s="3" t="s">
        <v>446</v>
      </c>
      <c r="E7348" s="3" t="s">
        <v>453</v>
      </c>
      <c r="F7348" s="3" t="str">
        <f t="shared" si="114"/>
        <v>Wholesale</v>
      </c>
      <c r="G7348" s="3">
        <v>59</v>
      </c>
      <c r="H7348" s="57"/>
    </row>
    <row r="7349" spans="1:8">
      <c r="A7349" s="57"/>
      <c r="B7349" s="57"/>
      <c r="C7349" s="176">
        <v>42182.5118</v>
      </c>
      <c r="D7349" s="3" t="s">
        <v>445</v>
      </c>
      <c r="E7349" s="3" t="s">
        <v>110</v>
      </c>
      <c r="F7349" s="3" t="str">
        <f t="shared" si="114"/>
        <v>Retail</v>
      </c>
      <c r="G7349" s="3">
        <v>2</v>
      </c>
      <c r="H7349" s="57"/>
    </row>
    <row r="7350" spans="1:8">
      <c r="A7350" s="57"/>
      <c r="B7350" s="57"/>
      <c r="C7350" s="176">
        <v>42356.924299999999</v>
      </c>
      <c r="D7350" s="3" t="s">
        <v>446</v>
      </c>
      <c r="E7350" s="3" t="s">
        <v>453</v>
      </c>
      <c r="F7350" s="3" t="str">
        <f t="shared" si="114"/>
        <v>Retail</v>
      </c>
      <c r="G7350" s="3">
        <v>1</v>
      </c>
      <c r="H7350" s="57"/>
    </row>
    <row r="7351" spans="1:8">
      <c r="A7351" s="57"/>
      <c r="B7351" s="57"/>
      <c r="C7351" s="176">
        <v>42114.1806</v>
      </c>
      <c r="D7351" s="3" t="s">
        <v>447</v>
      </c>
      <c r="E7351" s="3" t="s">
        <v>453</v>
      </c>
      <c r="F7351" s="3" t="str">
        <f t="shared" si="114"/>
        <v>Retail</v>
      </c>
      <c r="G7351" s="3">
        <v>1</v>
      </c>
      <c r="H7351" s="57"/>
    </row>
    <row r="7352" spans="1:8">
      <c r="A7352" s="57"/>
      <c r="B7352" s="57"/>
      <c r="C7352" s="176">
        <v>42301.5694</v>
      </c>
      <c r="D7352" s="3" t="s">
        <v>447</v>
      </c>
      <c r="E7352" s="3" t="s">
        <v>9</v>
      </c>
      <c r="F7352" s="3" t="str">
        <f t="shared" si="114"/>
        <v>Retail</v>
      </c>
      <c r="G7352" s="3">
        <v>2</v>
      </c>
      <c r="H7352" s="57"/>
    </row>
    <row r="7353" spans="1:8">
      <c r="A7353" s="57"/>
      <c r="B7353" s="57"/>
      <c r="C7353" s="176">
        <v>41980.801399999997</v>
      </c>
      <c r="D7353" s="3" t="s">
        <v>449</v>
      </c>
      <c r="E7353" s="3" t="s">
        <v>114</v>
      </c>
      <c r="F7353" s="3" t="str">
        <f t="shared" si="114"/>
        <v>Retail</v>
      </c>
      <c r="G7353" s="3">
        <v>2</v>
      </c>
      <c r="H7353" s="57"/>
    </row>
    <row r="7354" spans="1:8">
      <c r="A7354" s="57"/>
      <c r="B7354" s="57"/>
      <c r="C7354" s="176">
        <v>41983.517399999997</v>
      </c>
      <c r="D7354" s="3" t="s">
        <v>446</v>
      </c>
      <c r="E7354" s="3" t="s">
        <v>10</v>
      </c>
      <c r="F7354" s="3" t="str">
        <f t="shared" si="114"/>
        <v>Retail</v>
      </c>
      <c r="G7354" s="3">
        <v>4</v>
      </c>
      <c r="H7354" s="57"/>
    </row>
    <row r="7355" spans="1:8">
      <c r="A7355" s="57"/>
      <c r="B7355" s="57"/>
      <c r="C7355" s="176">
        <v>41985.214599999999</v>
      </c>
      <c r="D7355" s="3" t="s">
        <v>445</v>
      </c>
      <c r="E7355" s="3" t="s">
        <v>453</v>
      </c>
      <c r="F7355" s="3" t="str">
        <f t="shared" si="114"/>
        <v>Wholesale</v>
      </c>
      <c r="G7355" s="3">
        <v>28</v>
      </c>
      <c r="H7355" s="57"/>
    </row>
    <row r="7356" spans="1:8">
      <c r="A7356" s="57"/>
      <c r="B7356" s="57"/>
      <c r="C7356" s="176">
        <v>42354.772199999999</v>
      </c>
      <c r="D7356" s="3" t="s">
        <v>447</v>
      </c>
      <c r="E7356" s="3" t="s">
        <v>455</v>
      </c>
      <c r="F7356" s="3" t="str">
        <f t="shared" si="114"/>
        <v>Retail</v>
      </c>
      <c r="G7356" s="3">
        <v>3</v>
      </c>
      <c r="H7356" s="57"/>
    </row>
    <row r="7357" spans="1:8">
      <c r="A7357" s="57"/>
      <c r="B7357" s="57"/>
      <c r="C7357" s="176">
        <v>42123.206899999997</v>
      </c>
      <c r="D7357" s="3" t="s">
        <v>446</v>
      </c>
      <c r="E7357" s="3" t="s">
        <v>454</v>
      </c>
      <c r="F7357" s="3" t="str">
        <f t="shared" si="114"/>
        <v>Retail</v>
      </c>
      <c r="G7357" s="3">
        <v>3</v>
      </c>
      <c r="H7357" s="57"/>
    </row>
    <row r="7358" spans="1:8">
      <c r="A7358" s="57"/>
      <c r="B7358" s="57"/>
      <c r="C7358" s="176">
        <v>42360.811800000003</v>
      </c>
      <c r="D7358" s="3" t="s">
        <v>445</v>
      </c>
      <c r="E7358" s="3" t="s">
        <v>451</v>
      </c>
      <c r="F7358" s="3" t="str">
        <f t="shared" si="114"/>
        <v>Wholesale</v>
      </c>
      <c r="G7358" s="3">
        <v>30</v>
      </c>
      <c r="H7358" s="57"/>
    </row>
    <row r="7359" spans="1:8">
      <c r="A7359" s="57"/>
      <c r="B7359" s="57"/>
      <c r="C7359" s="176">
        <v>41982.527800000003</v>
      </c>
      <c r="D7359" s="3" t="s">
        <v>445</v>
      </c>
      <c r="E7359" s="3" t="s">
        <v>6</v>
      </c>
      <c r="F7359" s="3" t="str">
        <f t="shared" si="114"/>
        <v>Retail</v>
      </c>
      <c r="G7359" s="3">
        <v>1</v>
      </c>
      <c r="H7359" s="57"/>
    </row>
    <row r="7360" spans="1:8">
      <c r="A7360" s="57"/>
      <c r="B7360" s="57"/>
      <c r="C7360" s="176">
        <v>41985.154199999997</v>
      </c>
      <c r="D7360" s="3" t="s">
        <v>445</v>
      </c>
      <c r="E7360" s="3" t="s">
        <v>453</v>
      </c>
      <c r="F7360" s="3" t="str">
        <f t="shared" si="114"/>
        <v>Wholesale</v>
      </c>
      <c r="G7360" s="3">
        <v>64</v>
      </c>
      <c r="H7360" s="57"/>
    </row>
    <row r="7361" spans="1:8">
      <c r="A7361" s="57"/>
      <c r="B7361" s="57"/>
      <c r="C7361" s="176">
        <v>42236.502099999998</v>
      </c>
      <c r="D7361" s="3" t="s">
        <v>445</v>
      </c>
      <c r="E7361" s="3" t="s">
        <v>452</v>
      </c>
      <c r="F7361" s="3" t="str">
        <f t="shared" si="114"/>
        <v>Retail</v>
      </c>
      <c r="G7361" s="3">
        <v>4</v>
      </c>
      <c r="H7361" s="57"/>
    </row>
    <row r="7362" spans="1:8">
      <c r="A7362" s="57"/>
      <c r="B7362" s="57"/>
      <c r="C7362" s="176">
        <v>42161.789599999996</v>
      </c>
      <c r="D7362" s="3" t="s">
        <v>446</v>
      </c>
      <c r="E7362" s="3" t="s">
        <v>458</v>
      </c>
      <c r="F7362" s="3" t="str">
        <f t="shared" si="114"/>
        <v>Retail</v>
      </c>
      <c r="G7362" s="3">
        <v>7</v>
      </c>
      <c r="H7362" s="57"/>
    </row>
    <row r="7363" spans="1:8">
      <c r="A7363" s="57"/>
      <c r="B7363" s="57"/>
      <c r="C7363" s="176">
        <v>42358.529199999997</v>
      </c>
      <c r="D7363" s="3" t="s">
        <v>445</v>
      </c>
      <c r="E7363" s="3" t="s">
        <v>453</v>
      </c>
      <c r="F7363" s="3" t="str">
        <f t="shared" si="114"/>
        <v>Wholesale</v>
      </c>
      <c r="G7363" s="3">
        <v>37</v>
      </c>
      <c r="H7363" s="57"/>
    </row>
    <row r="7364" spans="1:8">
      <c r="A7364" s="57"/>
      <c r="B7364" s="57"/>
      <c r="C7364" s="176">
        <v>42074.450700000001</v>
      </c>
      <c r="D7364" s="3" t="s">
        <v>445</v>
      </c>
      <c r="E7364" s="3" t="s">
        <v>8</v>
      </c>
      <c r="F7364" s="3" t="str">
        <f t="shared" si="114"/>
        <v>Retail</v>
      </c>
      <c r="G7364" s="3">
        <v>6</v>
      </c>
      <c r="H7364" s="57"/>
    </row>
    <row r="7365" spans="1:8">
      <c r="A7365" s="57"/>
      <c r="B7365" s="57"/>
      <c r="C7365" s="176">
        <v>42238.119400000003</v>
      </c>
      <c r="D7365" s="3" t="s">
        <v>446</v>
      </c>
      <c r="E7365" s="3" t="s">
        <v>453</v>
      </c>
      <c r="F7365" s="3" t="str">
        <f t="shared" si="114"/>
        <v>Retail</v>
      </c>
      <c r="G7365" s="3">
        <v>5</v>
      </c>
      <c r="H7365" s="57"/>
    </row>
    <row r="7366" spans="1:8">
      <c r="A7366" s="57"/>
      <c r="B7366" s="57"/>
      <c r="C7366" s="176">
        <v>42185.496500000001</v>
      </c>
      <c r="D7366" s="3" t="s">
        <v>446</v>
      </c>
      <c r="E7366" s="3" t="s">
        <v>453</v>
      </c>
      <c r="F7366" s="3" t="str">
        <f t="shared" si="114"/>
        <v>Wholesale</v>
      </c>
      <c r="G7366" s="3">
        <v>35</v>
      </c>
      <c r="H7366" s="57"/>
    </row>
    <row r="7367" spans="1:8">
      <c r="A7367" s="57"/>
      <c r="B7367" s="57"/>
      <c r="C7367" s="176">
        <v>41981.469400000002</v>
      </c>
      <c r="D7367" s="3" t="s">
        <v>445</v>
      </c>
      <c r="E7367" s="3" t="s">
        <v>114</v>
      </c>
      <c r="F7367" s="3" t="str">
        <f t="shared" si="114"/>
        <v>Retail</v>
      </c>
      <c r="G7367" s="3">
        <v>3</v>
      </c>
      <c r="H7367" s="57"/>
    </row>
    <row r="7368" spans="1:8">
      <c r="A7368" s="57"/>
      <c r="B7368" s="57"/>
      <c r="C7368" s="176">
        <v>42184.4715</v>
      </c>
      <c r="D7368" s="3" t="s">
        <v>447</v>
      </c>
      <c r="E7368" s="3" t="s">
        <v>461</v>
      </c>
      <c r="F7368" s="3" t="str">
        <f t="shared" si="114"/>
        <v>Wholesale</v>
      </c>
      <c r="G7368" s="3">
        <v>146</v>
      </c>
      <c r="H7368" s="57"/>
    </row>
    <row r="7369" spans="1:8">
      <c r="A7369" s="57"/>
      <c r="B7369" s="57"/>
      <c r="C7369" s="176">
        <v>42212.499300000003</v>
      </c>
      <c r="D7369" s="3" t="s">
        <v>445</v>
      </c>
      <c r="E7369" s="3" t="s">
        <v>10</v>
      </c>
      <c r="F7369" s="3" t="str">
        <f t="shared" si="114"/>
        <v>Wholesale</v>
      </c>
      <c r="G7369" s="3">
        <v>51</v>
      </c>
      <c r="H7369" s="57"/>
    </row>
    <row r="7370" spans="1:8">
      <c r="A7370" s="57"/>
      <c r="B7370" s="57"/>
      <c r="C7370" s="176">
        <v>42351.098599999998</v>
      </c>
      <c r="D7370" s="3" t="s">
        <v>447</v>
      </c>
      <c r="E7370" s="3" t="s">
        <v>453</v>
      </c>
      <c r="F7370" s="3" t="str">
        <f t="shared" ref="F7370:F7433" si="115">IF(G7370&lt;10,"Retail","Wholesale")</f>
        <v>Wholesale</v>
      </c>
      <c r="G7370" s="3">
        <v>45</v>
      </c>
      <c r="H7370" s="57"/>
    </row>
    <row r="7371" spans="1:8">
      <c r="A7371" s="57"/>
      <c r="B7371" s="57"/>
      <c r="C7371" s="176">
        <v>42221.460400000004</v>
      </c>
      <c r="D7371" s="3" t="s">
        <v>449</v>
      </c>
      <c r="E7371" s="3" t="s">
        <v>457</v>
      </c>
      <c r="F7371" s="3" t="str">
        <f t="shared" si="115"/>
        <v>Retail</v>
      </c>
      <c r="G7371" s="3">
        <v>6</v>
      </c>
      <c r="H7371" s="57"/>
    </row>
    <row r="7372" spans="1:8">
      <c r="A7372" s="57"/>
      <c r="B7372" s="57"/>
      <c r="C7372" s="176">
        <v>42162.152800000003</v>
      </c>
      <c r="D7372" s="3" t="s">
        <v>445</v>
      </c>
      <c r="E7372" s="3" t="s">
        <v>453</v>
      </c>
      <c r="F7372" s="3" t="str">
        <f t="shared" si="115"/>
        <v>Wholesale</v>
      </c>
      <c r="G7372" s="3">
        <v>58</v>
      </c>
      <c r="H7372" s="57"/>
    </row>
    <row r="7373" spans="1:8">
      <c r="A7373" s="57"/>
      <c r="B7373" s="57"/>
      <c r="C7373" s="176">
        <v>41984.209699999999</v>
      </c>
      <c r="D7373" s="3" t="s">
        <v>449</v>
      </c>
      <c r="E7373" s="3" t="s">
        <v>114</v>
      </c>
      <c r="F7373" s="3" t="str">
        <f t="shared" si="115"/>
        <v>Wholesale</v>
      </c>
      <c r="G7373" s="3">
        <v>15</v>
      </c>
      <c r="H7373" s="57"/>
    </row>
    <row r="7374" spans="1:8">
      <c r="A7374" s="57"/>
      <c r="B7374" s="57"/>
      <c r="C7374" s="176">
        <v>42276.824999999997</v>
      </c>
      <c r="D7374" s="3" t="s">
        <v>445</v>
      </c>
      <c r="E7374" s="3" t="s">
        <v>10</v>
      </c>
      <c r="F7374" s="3" t="str">
        <f t="shared" si="115"/>
        <v>Wholesale</v>
      </c>
      <c r="G7374" s="3">
        <v>45</v>
      </c>
      <c r="H7374" s="57"/>
    </row>
    <row r="7375" spans="1:8">
      <c r="A7375" s="57"/>
      <c r="B7375" s="57"/>
      <c r="C7375" s="176">
        <v>42337.469400000002</v>
      </c>
      <c r="D7375" s="3" t="s">
        <v>446</v>
      </c>
      <c r="E7375" s="3" t="s">
        <v>6</v>
      </c>
      <c r="F7375" s="3" t="str">
        <f t="shared" si="115"/>
        <v>Retail</v>
      </c>
      <c r="G7375" s="3">
        <v>3</v>
      </c>
      <c r="H7375" s="57"/>
    </row>
    <row r="7376" spans="1:8">
      <c r="A7376" s="57"/>
      <c r="B7376" s="57"/>
      <c r="C7376" s="176">
        <v>42191.498599999999</v>
      </c>
      <c r="D7376" s="3" t="s">
        <v>445</v>
      </c>
      <c r="E7376" s="3" t="s">
        <v>453</v>
      </c>
      <c r="F7376" s="3" t="str">
        <f t="shared" si="115"/>
        <v>Retail</v>
      </c>
      <c r="G7376" s="3">
        <v>2</v>
      </c>
      <c r="H7376" s="57"/>
    </row>
    <row r="7377" spans="1:8">
      <c r="A7377" s="57"/>
      <c r="B7377" s="57"/>
      <c r="C7377" s="176">
        <v>42344.697899999999</v>
      </c>
      <c r="D7377" s="3" t="s">
        <v>445</v>
      </c>
      <c r="E7377" s="3" t="s">
        <v>453</v>
      </c>
      <c r="F7377" s="3" t="str">
        <f t="shared" si="115"/>
        <v>Retail</v>
      </c>
      <c r="G7377" s="3">
        <v>2</v>
      </c>
      <c r="H7377" s="57"/>
    </row>
    <row r="7378" spans="1:8">
      <c r="A7378" s="57"/>
      <c r="B7378" s="57"/>
      <c r="C7378" s="176">
        <v>41985.6993</v>
      </c>
      <c r="D7378" s="3" t="s">
        <v>447</v>
      </c>
      <c r="E7378" s="3" t="s">
        <v>7</v>
      </c>
      <c r="F7378" s="3" t="str">
        <f t="shared" si="115"/>
        <v>Retail</v>
      </c>
      <c r="G7378" s="3">
        <v>4</v>
      </c>
      <c r="H7378" s="57"/>
    </row>
    <row r="7379" spans="1:8">
      <c r="A7379" s="57"/>
      <c r="B7379" s="57"/>
      <c r="C7379" s="176">
        <v>42163.455600000001</v>
      </c>
      <c r="D7379" s="3" t="s">
        <v>445</v>
      </c>
      <c r="E7379" s="3" t="s">
        <v>112</v>
      </c>
      <c r="F7379" s="3" t="str">
        <f t="shared" si="115"/>
        <v>Wholesale</v>
      </c>
      <c r="G7379" s="3">
        <v>36</v>
      </c>
      <c r="H7379" s="57"/>
    </row>
    <row r="7380" spans="1:8">
      <c r="A7380" s="57"/>
      <c r="B7380" s="57"/>
      <c r="C7380" s="176">
        <v>42118.5576</v>
      </c>
      <c r="D7380" s="3" t="s">
        <v>445</v>
      </c>
      <c r="E7380" s="3" t="s">
        <v>110</v>
      </c>
      <c r="F7380" s="3" t="str">
        <f t="shared" si="115"/>
        <v>Retail</v>
      </c>
      <c r="G7380" s="3">
        <v>2</v>
      </c>
      <c r="H7380" s="57"/>
    </row>
    <row r="7381" spans="1:8">
      <c r="A7381" s="57"/>
      <c r="B7381" s="57"/>
      <c r="C7381" s="176">
        <v>42206.559000000001</v>
      </c>
      <c r="D7381" s="3" t="s">
        <v>445</v>
      </c>
      <c r="E7381" s="3" t="s">
        <v>453</v>
      </c>
      <c r="F7381" s="3" t="str">
        <f t="shared" si="115"/>
        <v>Retail</v>
      </c>
      <c r="G7381" s="3">
        <v>6</v>
      </c>
      <c r="H7381" s="57"/>
    </row>
    <row r="7382" spans="1:8">
      <c r="A7382" s="57"/>
      <c r="B7382" s="57"/>
      <c r="C7382" s="176">
        <v>42081.499300000003</v>
      </c>
      <c r="D7382" s="3" t="s">
        <v>445</v>
      </c>
      <c r="E7382" s="3" t="s">
        <v>457</v>
      </c>
      <c r="F7382" s="3" t="str">
        <f t="shared" si="115"/>
        <v>Wholesale</v>
      </c>
      <c r="G7382" s="3">
        <v>69</v>
      </c>
      <c r="H7382" s="57"/>
    </row>
    <row r="7383" spans="1:8">
      <c r="A7383" s="57"/>
      <c r="B7383" s="57"/>
      <c r="C7383" s="176">
        <v>42237.777099999999</v>
      </c>
      <c r="D7383" s="3" t="s">
        <v>446</v>
      </c>
      <c r="E7383" s="3" t="s">
        <v>6</v>
      </c>
      <c r="F7383" s="3" t="str">
        <f t="shared" si="115"/>
        <v>Wholesale</v>
      </c>
      <c r="G7383" s="3">
        <v>53</v>
      </c>
      <c r="H7383" s="57"/>
    </row>
    <row r="7384" spans="1:8">
      <c r="A7384" s="57"/>
      <c r="B7384" s="57"/>
      <c r="C7384" s="176">
        <v>41982.706299999998</v>
      </c>
      <c r="D7384" s="3" t="s">
        <v>447</v>
      </c>
      <c r="E7384" s="3" t="s">
        <v>453</v>
      </c>
      <c r="F7384" s="3" t="str">
        <f t="shared" si="115"/>
        <v>Retail</v>
      </c>
      <c r="G7384" s="3">
        <v>1</v>
      </c>
      <c r="H7384" s="57"/>
    </row>
    <row r="7385" spans="1:8">
      <c r="A7385" s="57"/>
      <c r="B7385" s="57"/>
      <c r="C7385" s="176">
        <v>42244.564599999998</v>
      </c>
      <c r="D7385" s="3" t="s">
        <v>445</v>
      </c>
      <c r="E7385" s="3" t="s">
        <v>453</v>
      </c>
      <c r="F7385" s="3" t="str">
        <f t="shared" si="115"/>
        <v>Retail</v>
      </c>
      <c r="G7385" s="3">
        <v>5</v>
      </c>
      <c r="H7385" s="57"/>
    </row>
    <row r="7386" spans="1:8">
      <c r="A7386" s="57"/>
      <c r="B7386" s="57"/>
      <c r="C7386" s="176">
        <v>42110.537499999999</v>
      </c>
      <c r="D7386" s="3" t="s">
        <v>449</v>
      </c>
      <c r="E7386" s="3" t="s">
        <v>312</v>
      </c>
      <c r="F7386" s="3" t="str">
        <f t="shared" si="115"/>
        <v>Wholesale</v>
      </c>
      <c r="G7386" s="3">
        <v>47</v>
      </c>
      <c r="H7386" s="57"/>
    </row>
    <row r="7387" spans="1:8">
      <c r="A7387" s="57"/>
      <c r="B7387" s="57"/>
      <c r="C7387" s="176">
        <v>42358.140299999999</v>
      </c>
      <c r="D7387" s="3" t="s">
        <v>449</v>
      </c>
      <c r="E7387" s="3" t="s">
        <v>312</v>
      </c>
      <c r="F7387" s="3" t="str">
        <f t="shared" si="115"/>
        <v>Retail</v>
      </c>
      <c r="G7387" s="3">
        <v>4</v>
      </c>
      <c r="H7387" s="57"/>
    </row>
    <row r="7388" spans="1:8">
      <c r="A7388" s="57"/>
      <c r="B7388" s="57"/>
      <c r="C7388" s="176">
        <v>42334.218099999998</v>
      </c>
      <c r="D7388" s="3" t="s">
        <v>445</v>
      </c>
      <c r="E7388" s="3" t="s">
        <v>453</v>
      </c>
      <c r="F7388" s="3" t="str">
        <f t="shared" si="115"/>
        <v>Wholesale</v>
      </c>
      <c r="G7388" s="3">
        <v>70</v>
      </c>
      <c r="H7388" s="57"/>
    </row>
    <row r="7389" spans="1:8">
      <c r="A7389" s="57"/>
      <c r="B7389" s="57"/>
      <c r="C7389" s="176">
        <v>42061.493799999997</v>
      </c>
      <c r="D7389" s="3" t="s">
        <v>445</v>
      </c>
      <c r="E7389" s="3" t="s">
        <v>453</v>
      </c>
      <c r="F7389" s="3" t="str">
        <f t="shared" si="115"/>
        <v>Retail</v>
      </c>
      <c r="G7389" s="3">
        <v>9</v>
      </c>
      <c r="H7389" s="57"/>
    </row>
    <row r="7390" spans="1:8">
      <c r="A7390" s="57"/>
      <c r="B7390" s="57"/>
      <c r="C7390" s="176">
        <v>41982.9542</v>
      </c>
      <c r="D7390" s="3" t="s">
        <v>447</v>
      </c>
      <c r="E7390" s="3" t="s">
        <v>455</v>
      </c>
      <c r="F7390" s="3" t="str">
        <f t="shared" si="115"/>
        <v>Retail</v>
      </c>
      <c r="G7390" s="3">
        <v>4</v>
      </c>
      <c r="H7390" s="57"/>
    </row>
    <row r="7391" spans="1:8">
      <c r="A7391" s="57"/>
      <c r="B7391" s="57"/>
      <c r="C7391" s="176">
        <v>42266.539599999996</v>
      </c>
      <c r="D7391" s="3" t="s">
        <v>445</v>
      </c>
      <c r="E7391" s="3" t="s">
        <v>448</v>
      </c>
      <c r="F7391" s="3" t="str">
        <f t="shared" si="115"/>
        <v>Retail</v>
      </c>
      <c r="G7391" s="3">
        <v>3</v>
      </c>
      <c r="H7391" s="57"/>
    </row>
    <row r="7392" spans="1:8">
      <c r="A7392" s="57"/>
      <c r="B7392" s="57"/>
      <c r="C7392" s="176">
        <v>41984.522199999999</v>
      </c>
      <c r="D7392" s="3" t="s">
        <v>445</v>
      </c>
      <c r="E7392" s="3" t="s">
        <v>8</v>
      </c>
      <c r="F7392" s="3" t="str">
        <f t="shared" si="115"/>
        <v>Wholesale</v>
      </c>
      <c r="G7392" s="3">
        <v>58</v>
      </c>
      <c r="H7392" s="57"/>
    </row>
    <row r="7393" spans="1:8">
      <c r="A7393" s="57"/>
      <c r="B7393" s="57"/>
      <c r="C7393" s="176">
        <v>42261.574999999997</v>
      </c>
      <c r="D7393" s="3" t="s">
        <v>445</v>
      </c>
      <c r="E7393" s="3" t="s">
        <v>453</v>
      </c>
      <c r="F7393" s="3" t="str">
        <f t="shared" si="115"/>
        <v>Retail</v>
      </c>
      <c r="G7393" s="3">
        <v>7</v>
      </c>
      <c r="H7393" s="57"/>
    </row>
    <row r="7394" spans="1:8">
      <c r="A7394" s="57"/>
      <c r="B7394" s="57"/>
      <c r="C7394" s="176">
        <v>42261.529900000001</v>
      </c>
      <c r="D7394" s="3" t="s">
        <v>447</v>
      </c>
      <c r="E7394" s="3" t="s">
        <v>6</v>
      </c>
      <c r="F7394" s="3" t="str">
        <f t="shared" si="115"/>
        <v>Retail</v>
      </c>
      <c r="G7394" s="3">
        <v>2</v>
      </c>
      <c r="H7394" s="57"/>
    </row>
    <row r="7395" spans="1:8">
      <c r="A7395" s="57"/>
      <c r="B7395" s="57"/>
      <c r="C7395" s="176">
        <v>42236.445099999997</v>
      </c>
      <c r="D7395" s="3" t="s">
        <v>445</v>
      </c>
      <c r="E7395" s="3" t="s">
        <v>312</v>
      </c>
      <c r="F7395" s="3" t="str">
        <f t="shared" si="115"/>
        <v>Wholesale</v>
      </c>
      <c r="G7395" s="3">
        <v>38</v>
      </c>
      <c r="H7395" s="57"/>
    </row>
    <row r="7396" spans="1:8">
      <c r="A7396" s="57"/>
      <c r="B7396" s="57"/>
      <c r="C7396" s="176">
        <v>41985.727800000001</v>
      </c>
      <c r="D7396" s="3" t="s">
        <v>449</v>
      </c>
      <c r="E7396" s="3" t="s">
        <v>453</v>
      </c>
      <c r="F7396" s="3" t="str">
        <f t="shared" si="115"/>
        <v>Wholesale</v>
      </c>
      <c r="G7396" s="3">
        <v>127</v>
      </c>
      <c r="H7396" s="57"/>
    </row>
    <row r="7397" spans="1:8">
      <c r="A7397" s="57"/>
      <c r="B7397" s="57"/>
      <c r="C7397" s="176">
        <v>42351.809699999998</v>
      </c>
      <c r="D7397" s="3" t="s">
        <v>445</v>
      </c>
      <c r="E7397" s="3" t="s">
        <v>453</v>
      </c>
      <c r="F7397" s="3" t="str">
        <f t="shared" si="115"/>
        <v>Retail</v>
      </c>
      <c r="G7397" s="3">
        <v>1</v>
      </c>
      <c r="H7397" s="57"/>
    </row>
    <row r="7398" spans="1:8">
      <c r="A7398" s="57"/>
      <c r="B7398" s="57"/>
      <c r="C7398" s="176">
        <v>42336.5507</v>
      </c>
      <c r="D7398" s="3" t="s">
        <v>445</v>
      </c>
      <c r="E7398" s="3" t="s">
        <v>9</v>
      </c>
      <c r="F7398" s="3" t="str">
        <f t="shared" si="115"/>
        <v>Wholesale</v>
      </c>
      <c r="G7398" s="3">
        <v>37</v>
      </c>
      <c r="H7398" s="57"/>
    </row>
    <row r="7399" spans="1:8">
      <c r="A7399" s="57"/>
      <c r="B7399" s="57"/>
      <c r="C7399" s="176">
        <v>42203.509700000002</v>
      </c>
      <c r="D7399" s="3" t="s">
        <v>445</v>
      </c>
      <c r="E7399" s="3" t="s">
        <v>453</v>
      </c>
      <c r="F7399" s="3" t="str">
        <f t="shared" si="115"/>
        <v>Retail</v>
      </c>
      <c r="G7399" s="3">
        <v>1</v>
      </c>
      <c r="H7399" s="57"/>
    </row>
    <row r="7400" spans="1:8">
      <c r="A7400" s="57"/>
      <c r="B7400" s="57"/>
      <c r="C7400" s="176">
        <v>42337.696499999998</v>
      </c>
      <c r="D7400" s="3" t="s">
        <v>445</v>
      </c>
      <c r="E7400" s="3" t="s">
        <v>450</v>
      </c>
      <c r="F7400" s="3" t="str">
        <f t="shared" si="115"/>
        <v>Wholesale</v>
      </c>
      <c r="G7400" s="3">
        <v>115</v>
      </c>
      <c r="H7400" s="57"/>
    </row>
    <row r="7401" spans="1:8">
      <c r="A7401" s="57"/>
      <c r="B7401" s="57"/>
      <c r="C7401" s="176">
        <v>41983.7451</v>
      </c>
      <c r="D7401" s="3" t="s">
        <v>449</v>
      </c>
      <c r="E7401" s="3" t="s">
        <v>453</v>
      </c>
      <c r="F7401" s="3" t="str">
        <f t="shared" si="115"/>
        <v>Wholesale</v>
      </c>
      <c r="G7401" s="3">
        <v>68</v>
      </c>
      <c r="H7401" s="57"/>
    </row>
    <row r="7402" spans="1:8">
      <c r="A7402" s="57"/>
      <c r="B7402" s="57"/>
      <c r="C7402" s="176">
        <v>42168.1</v>
      </c>
      <c r="D7402" s="3" t="s">
        <v>445</v>
      </c>
      <c r="E7402" s="3" t="s">
        <v>453</v>
      </c>
      <c r="F7402" s="3" t="str">
        <f t="shared" si="115"/>
        <v>Retail</v>
      </c>
      <c r="G7402" s="3">
        <v>2</v>
      </c>
      <c r="H7402" s="57"/>
    </row>
    <row r="7403" spans="1:8">
      <c r="A7403" s="57"/>
      <c r="B7403" s="57"/>
      <c r="C7403" s="176">
        <v>41979.541700000002</v>
      </c>
      <c r="D7403" s="3" t="s">
        <v>445</v>
      </c>
      <c r="E7403" s="3" t="s">
        <v>312</v>
      </c>
      <c r="F7403" s="3" t="str">
        <f t="shared" si="115"/>
        <v>Retail</v>
      </c>
      <c r="G7403" s="3">
        <v>2</v>
      </c>
      <c r="H7403" s="57"/>
    </row>
    <row r="7404" spans="1:8">
      <c r="A7404" s="57"/>
      <c r="B7404" s="57"/>
      <c r="C7404" s="176">
        <v>42310.511100000003</v>
      </c>
      <c r="D7404" s="3" t="s">
        <v>446</v>
      </c>
      <c r="E7404" s="3" t="s">
        <v>452</v>
      </c>
      <c r="F7404" s="3" t="str">
        <f t="shared" si="115"/>
        <v>Wholesale</v>
      </c>
      <c r="G7404" s="3">
        <v>51</v>
      </c>
      <c r="H7404" s="57"/>
    </row>
    <row r="7405" spans="1:8">
      <c r="A7405" s="57"/>
      <c r="B7405" s="57"/>
      <c r="C7405" s="176">
        <v>42349.152099999999</v>
      </c>
      <c r="D7405" s="3" t="s">
        <v>449</v>
      </c>
      <c r="E7405" s="3" t="s">
        <v>456</v>
      </c>
      <c r="F7405" s="3" t="str">
        <f t="shared" si="115"/>
        <v>Wholesale</v>
      </c>
      <c r="G7405" s="3">
        <v>29</v>
      </c>
      <c r="H7405" s="57"/>
    </row>
    <row r="7406" spans="1:8">
      <c r="A7406" s="57"/>
      <c r="B7406" s="57"/>
      <c r="C7406" s="176">
        <v>42188.788200000003</v>
      </c>
      <c r="D7406" s="3" t="s">
        <v>445</v>
      </c>
      <c r="E7406" s="3" t="s">
        <v>114</v>
      </c>
      <c r="F7406" s="3" t="str">
        <f t="shared" si="115"/>
        <v>Retail</v>
      </c>
      <c r="G7406" s="3">
        <v>7</v>
      </c>
      <c r="H7406" s="57"/>
    </row>
    <row r="7407" spans="1:8">
      <c r="A7407" s="57"/>
      <c r="B7407" s="57"/>
      <c r="C7407" s="176">
        <v>42052.543100000003</v>
      </c>
      <c r="D7407" s="3" t="s">
        <v>447</v>
      </c>
      <c r="E7407" s="3" t="s">
        <v>114</v>
      </c>
      <c r="F7407" s="3" t="str">
        <f t="shared" si="115"/>
        <v>Retail</v>
      </c>
      <c r="G7407" s="3">
        <v>3</v>
      </c>
      <c r="H7407" s="57"/>
    </row>
    <row r="7408" spans="1:8">
      <c r="A7408" s="57"/>
      <c r="B7408" s="57"/>
      <c r="C7408" s="176">
        <v>42116.4931</v>
      </c>
      <c r="D7408" s="3" t="s">
        <v>445</v>
      </c>
      <c r="E7408" s="3" t="s">
        <v>458</v>
      </c>
      <c r="F7408" s="3" t="str">
        <f t="shared" si="115"/>
        <v>Wholesale</v>
      </c>
      <c r="G7408" s="3">
        <v>40</v>
      </c>
      <c r="H7408" s="57"/>
    </row>
    <row r="7409" spans="1:8">
      <c r="A7409" s="57"/>
      <c r="B7409" s="57"/>
      <c r="C7409" s="176">
        <v>42243.481899999999</v>
      </c>
      <c r="D7409" s="3" t="s">
        <v>447</v>
      </c>
      <c r="E7409" s="3" t="s">
        <v>112</v>
      </c>
      <c r="F7409" s="3" t="str">
        <f t="shared" si="115"/>
        <v>Wholesale</v>
      </c>
      <c r="G7409" s="3">
        <v>34</v>
      </c>
      <c r="H7409" s="57"/>
    </row>
    <row r="7410" spans="1:8">
      <c r="A7410" s="57"/>
      <c r="B7410" s="57"/>
      <c r="C7410" s="176">
        <v>42237.2667</v>
      </c>
      <c r="D7410" s="3" t="s">
        <v>445</v>
      </c>
      <c r="E7410" s="3" t="s">
        <v>6</v>
      </c>
      <c r="F7410" s="3" t="str">
        <f t="shared" si="115"/>
        <v>Retail</v>
      </c>
      <c r="G7410" s="3">
        <v>5</v>
      </c>
      <c r="H7410" s="57"/>
    </row>
    <row r="7411" spans="1:8">
      <c r="A7411" s="57"/>
      <c r="B7411" s="57"/>
      <c r="C7411" s="176">
        <v>42288.527800000003</v>
      </c>
      <c r="D7411" s="3" t="s">
        <v>446</v>
      </c>
      <c r="E7411" s="3" t="s">
        <v>453</v>
      </c>
      <c r="F7411" s="3" t="str">
        <f t="shared" si="115"/>
        <v>Retail</v>
      </c>
      <c r="G7411" s="3">
        <v>5</v>
      </c>
      <c r="H7411" s="57"/>
    </row>
    <row r="7412" spans="1:8">
      <c r="A7412" s="57"/>
      <c r="B7412" s="57"/>
      <c r="C7412" s="176">
        <v>42358.524299999997</v>
      </c>
      <c r="D7412" s="3" t="s">
        <v>445</v>
      </c>
      <c r="E7412" s="3" t="s">
        <v>453</v>
      </c>
      <c r="F7412" s="3" t="str">
        <f t="shared" si="115"/>
        <v>Wholesale</v>
      </c>
      <c r="G7412" s="3">
        <v>35</v>
      </c>
      <c r="H7412" s="57"/>
    </row>
    <row r="7413" spans="1:8">
      <c r="A7413" s="57"/>
      <c r="B7413" s="57"/>
      <c r="C7413" s="176">
        <v>42239.973599999998</v>
      </c>
      <c r="D7413" s="3" t="s">
        <v>445</v>
      </c>
      <c r="E7413" s="3" t="s">
        <v>6</v>
      </c>
      <c r="F7413" s="3" t="str">
        <f t="shared" si="115"/>
        <v>Wholesale</v>
      </c>
      <c r="G7413" s="3">
        <v>49</v>
      </c>
      <c r="H7413" s="57"/>
    </row>
    <row r="7414" spans="1:8">
      <c r="A7414" s="57"/>
      <c r="B7414" s="57"/>
      <c r="C7414" s="176">
        <v>42249.4257</v>
      </c>
      <c r="D7414" s="3" t="s">
        <v>447</v>
      </c>
      <c r="E7414" s="3" t="s">
        <v>453</v>
      </c>
      <c r="F7414" s="3" t="str">
        <f t="shared" si="115"/>
        <v>Wholesale</v>
      </c>
      <c r="G7414" s="3">
        <v>35</v>
      </c>
      <c r="H7414" s="57"/>
    </row>
    <row r="7415" spans="1:8">
      <c r="A7415" s="57"/>
      <c r="B7415" s="57"/>
      <c r="C7415" s="176">
        <v>42343.967400000001</v>
      </c>
      <c r="D7415" s="3" t="s">
        <v>445</v>
      </c>
      <c r="E7415" s="3" t="s">
        <v>312</v>
      </c>
      <c r="F7415" s="3" t="str">
        <f t="shared" si="115"/>
        <v>Retail</v>
      </c>
      <c r="G7415" s="3">
        <v>1</v>
      </c>
      <c r="H7415" s="57"/>
    </row>
    <row r="7416" spans="1:8">
      <c r="A7416" s="57"/>
      <c r="B7416" s="57"/>
      <c r="C7416" s="176">
        <v>41985.535400000001</v>
      </c>
      <c r="D7416" s="3" t="s">
        <v>446</v>
      </c>
      <c r="E7416" s="3" t="s">
        <v>7</v>
      </c>
      <c r="F7416" s="3" t="str">
        <f t="shared" si="115"/>
        <v>Retail</v>
      </c>
      <c r="G7416" s="3">
        <v>4</v>
      </c>
      <c r="H7416" s="57"/>
    </row>
    <row r="7417" spans="1:8">
      <c r="A7417" s="57"/>
      <c r="B7417" s="57"/>
      <c r="C7417" s="176">
        <v>42212.1826</v>
      </c>
      <c r="D7417" s="3" t="s">
        <v>445</v>
      </c>
      <c r="E7417" s="3" t="s">
        <v>460</v>
      </c>
      <c r="F7417" s="3" t="str">
        <f t="shared" si="115"/>
        <v>Wholesale</v>
      </c>
      <c r="G7417" s="3">
        <v>43</v>
      </c>
      <c r="H7417" s="57"/>
    </row>
    <row r="7418" spans="1:8">
      <c r="A7418" s="57"/>
      <c r="B7418" s="57"/>
      <c r="C7418" s="176">
        <v>42346.716699999997</v>
      </c>
      <c r="D7418" s="3" t="s">
        <v>447</v>
      </c>
      <c r="E7418" s="3" t="s">
        <v>459</v>
      </c>
      <c r="F7418" s="3" t="str">
        <f t="shared" si="115"/>
        <v>Retail</v>
      </c>
      <c r="G7418" s="3">
        <v>3</v>
      </c>
      <c r="H7418" s="57"/>
    </row>
    <row r="7419" spans="1:8">
      <c r="A7419" s="57"/>
      <c r="B7419" s="57"/>
      <c r="C7419" s="176">
        <v>42208.764600000002</v>
      </c>
      <c r="D7419" s="3" t="s">
        <v>445</v>
      </c>
      <c r="E7419" s="3" t="s">
        <v>7</v>
      </c>
      <c r="F7419" s="3" t="str">
        <f t="shared" si="115"/>
        <v>Retail</v>
      </c>
      <c r="G7419" s="3">
        <v>5</v>
      </c>
      <c r="H7419" s="57"/>
    </row>
    <row r="7420" spans="1:8">
      <c r="A7420" s="57"/>
      <c r="B7420" s="57"/>
      <c r="C7420" s="176">
        <v>41985.6924</v>
      </c>
      <c r="D7420" s="3" t="s">
        <v>446</v>
      </c>
      <c r="E7420" s="3" t="s">
        <v>453</v>
      </c>
      <c r="F7420" s="3" t="str">
        <f t="shared" si="115"/>
        <v>Retail</v>
      </c>
      <c r="G7420" s="3">
        <v>4</v>
      </c>
      <c r="H7420" s="57"/>
    </row>
    <row r="7421" spans="1:8">
      <c r="A7421" s="57"/>
      <c r="B7421" s="57"/>
      <c r="C7421" s="176">
        <v>42337.470099999999</v>
      </c>
      <c r="D7421" s="3" t="s">
        <v>447</v>
      </c>
      <c r="E7421" s="3" t="s">
        <v>6</v>
      </c>
      <c r="F7421" s="3" t="str">
        <f t="shared" si="115"/>
        <v>Retail</v>
      </c>
      <c r="G7421" s="3">
        <v>1</v>
      </c>
      <c r="H7421" s="57"/>
    </row>
    <row r="7422" spans="1:8">
      <c r="A7422" s="57"/>
      <c r="B7422" s="57"/>
      <c r="C7422" s="176">
        <v>42200.213199999998</v>
      </c>
      <c r="D7422" s="3" t="s">
        <v>445</v>
      </c>
      <c r="E7422" s="3" t="s">
        <v>453</v>
      </c>
      <c r="F7422" s="3" t="str">
        <f t="shared" si="115"/>
        <v>Wholesale</v>
      </c>
      <c r="G7422" s="3">
        <v>39</v>
      </c>
      <c r="H7422" s="57"/>
    </row>
    <row r="7423" spans="1:8">
      <c r="A7423" s="57"/>
      <c r="B7423" s="57"/>
      <c r="C7423" s="176">
        <v>41978.756300000001</v>
      </c>
      <c r="D7423" s="3" t="s">
        <v>445</v>
      </c>
      <c r="E7423" s="3" t="s">
        <v>7</v>
      </c>
      <c r="F7423" s="3" t="str">
        <f t="shared" si="115"/>
        <v>Retail</v>
      </c>
      <c r="G7423" s="3">
        <v>6</v>
      </c>
      <c r="H7423" s="57"/>
    </row>
    <row r="7424" spans="1:8">
      <c r="A7424" s="57"/>
      <c r="B7424" s="57"/>
      <c r="C7424" s="176">
        <v>42031.481299999999</v>
      </c>
      <c r="D7424" s="3" t="s">
        <v>445</v>
      </c>
      <c r="E7424" s="3" t="s">
        <v>453</v>
      </c>
      <c r="F7424" s="3" t="str">
        <f t="shared" si="115"/>
        <v>Retail</v>
      </c>
      <c r="G7424" s="3">
        <v>1</v>
      </c>
      <c r="H7424" s="57"/>
    </row>
    <row r="7425" spans="1:8">
      <c r="A7425" s="57"/>
      <c r="B7425" s="57"/>
      <c r="C7425" s="176">
        <v>41981.509700000002</v>
      </c>
      <c r="D7425" s="3" t="s">
        <v>447</v>
      </c>
      <c r="E7425" s="3" t="s">
        <v>9</v>
      </c>
      <c r="F7425" s="3" t="str">
        <f t="shared" si="115"/>
        <v>Wholesale</v>
      </c>
      <c r="G7425" s="3">
        <v>35</v>
      </c>
      <c r="H7425" s="57"/>
    </row>
    <row r="7426" spans="1:8">
      <c r="A7426" s="57"/>
      <c r="B7426" s="57"/>
      <c r="C7426" s="176">
        <v>42300.320099999997</v>
      </c>
      <c r="D7426" s="3" t="s">
        <v>446</v>
      </c>
      <c r="E7426" s="3" t="s">
        <v>10</v>
      </c>
      <c r="F7426" s="3" t="str">
        <f t="shared" si="115"/>
        <v>Retail</v>
      </c>
      <c r="G7426" s="3">
        <v>3</v>
      </c>
      <c r="H7426" s="57"/>
    </row>
    <row r="7427" spans="1:8">
      <c r="A7427" s="57"/>
      <c r="B7427" s="57"/>
      <c r="C7427" s="176">
        <v>42032.518100000001</v>
      </c>
      <c r="D7427" s="3" t="s">
        <v>446</v>
      </c>
      <c r="E7427" s="3" t="s">
        <v>453</v>
      </c>
      <c r="F7427" s="3" t="str">
        <f t="shared" si="115"/>
        <v>Wholesale</v>
      </c>
      <c r="G7427" s="3">
        <v>14</v>
      </c>
      <c r="H7427" s="57"/>
    </row>
    <row r="7428" spans="1:8">
      <c r="A7428" s="57"/>
      <c r="B7428" s="57"/>
      <c r="C7428" s="176">
        <v>42344.491000000002</v>
      </c>
      <c r="D7428" s="3" t="s">
        <v>446</v>
      </c>
      <c r="E7428" s="3" t="s">
        <v>452</v>
      </c>
      <c r="F7428" s="3" t="str">
        <f t="shared" si="115"/>
        <v>Retail</v>
      </c>
      <c r="G7428" s="3">
        <v>1</v>
      </c>
      <c r="H7428" s="57"/>
    </row>
    <row r="7429" spans="1:8">
      <c r="A7429" s="57"/>
      <c r="B7429" s="57"/>
      <c r="C7429" s="176">
        <v>41981.518100000001</v>
      </c>
      <c r="D7429" s="3" t="s">
        <v>445</v>
      </c>
      <c r="E7429" s="3" t="s">
        <v>451</v>
      </c>
      <c r="F7429" s="3" t="str">
        <f t="shared" si="115"/>
        <v>Wholesale</v>
      </c>
      <c r="G7429" s="3">
        <v>63</v>
      </c>
      <c r="H7429" s="57"/>
    </row>
    <row r="7430" spans="1:8">
      <c r="A7430" s="57"/>
      <c r="B7430" s="57"/>
      <c r="C7430" s="176">
        <v>42232.220099999999</v>
      </c>
      <c r="D7430" s="3" t="s">
        <v>446</v>
      </c>
      <c r="E7430" s="3" t="s">
        <v>453</v>
      </c>
      <c r="F7430" s="3" t="str">
        <f t="shared" si="115"/>
        <v>Wholesale</v>
      </c>
      <c r="G7430" s="3">
        <v>40</v>
      </c>
      <c r="H7430" s="57"/>
    </row>
    <row r="7431" spans="1:8">
      <c r="A7431" s="57"/>
      <c r="B7431" s="57"/>
      <c r="C7431" s="176">
        <v>42300.5285</v>
      </c>
      <c r="D7431" s="3" t="s">
        <v>445</v>
      </c>
      <c r="E7431" s="3" t="s">
        <v>110</v>
      </c>
      <c r="F7431" s="3" t="str">
        <f t="shared" si="115"/>
        <v>Retail</v>
      </c>
      <c r="G7431" s="3">
        <v>5</v>
      </c>
      <c r="H7431" s="57"/>
    </row>
    <row r="7432" spans="1:8">
      <c r="A7432" s="57"/>
      <c r="B7432" s="57"/>
      <c r="C7432" s="176">
        <v>42217.190999999999</v>
      </c>
      <c r="D7432" s="3" t="s">
        <v>445</v>
      </c>
      <c r="E7432" s="3" t="s">
        <v>451</v>
      </c>
      <c r="F7432" s="3" t="str">
        <f t="shared" si="115"/>
        <v>Retail</v>
      </c>
      <c r="G7432" s="3">
        <v>3</v>
      </c>
      <c r="H7432" s="57"/>
    </row>
    <row r="7433" spans="1:8">
      <c r="A7433" s="57"/>
      <c r="B7433" s="57"/>
      <c r="C7433" s="176">
        <v>42208.556299999997</v>
      </c>
      <c r="D7433" s="3" t="s">
        <v>447</v>
      </c>
      <c r="E7433" s="3" t="s">
        <v>453</v>
      </c>
      <c r="F7433" s="3" t="str">
        <f t="shared" si="115"/>
        <v>Wholesale</v>
      </c>
      <c r="G7433" s="3">
        <v>69</v>
      </c>
      <c r="H7433" s="57"/>
    </row>
    <row r="7434" spans="1:8">
      <c r="A7434" s="57"/>
      <c r="B7434" s="57"/>
      <c r="C7434" s="176">
        <v>42186.552799999998</v>
      </c>
      <c r="D7434" s="3" t="s">
        <v>445</v>
      </c>
      <c r="E7434" s="3" t="s">
        <v>6</v>
      </c>
      <c r="F7434" s="3" t="str">
        <f t="shared" ref="F7434:F7497" si="116">IF(G7434&lt;10,"Retail","Wholesale")</f>
        <v>Retail</v>
      </c>
      <c r="G7434" s="3">
        <v>2</v>
      </c>
      <c r="H7434" s="57"/>
    </row>
    <row r="7435" spans="1:8">
      <c r="A7435" s="57"/>
      <c r="B7435" s="57"/>
      <c r="C7435" s="176">
        <v>42202.492400000003</v>
      </c>
      <c r="D7435" s="3" t="s">
        <v>447</v>
      </c>
      <c r="E7435" s="3" t="s">
        <v>453</v>
      </c>
      <c r="F7435" s="3" t="str">
        <f t="shared" si="116"/>
        <v>Wholesale</v>
      </c>
      <c r="G7435" s="3">
        <v>112</v>
      </c>
      <c r="H7435" s="57"/>
    </row>
    <row r="7436" spans="1:8">
      <c r="A7436" s="57"/>
      <c r="B7436" s="57"/>
      <c r="C7436" s="176">
        <v>41987.190300000002</v>
      </c>
      <c r="D7436" s="3" t="s">
        <v>447</v>
      </c>
      <c r="E7436" s="3" t="s">
        <v>451</v>
      </c>
      <c r="F7436" s="3" t="str">
        <f t="shared" si="116"/>
        <v>Wholesale</v>
      </c>
      <c r="G7436" s="3">
        <v>65</v>
      </c>
      <c r="H7436" s="57"/>
    </row>
    <row r="7437" spans="1:8">
      <c r="A7437" s="57"/>
      <c r="B7437" s="57"/>
      <c r="C7437" s="176">
        <v>41988.5118</v>
      </c>
      <c r="D7437" s="3" t="s">
        <v>446</v>
      </c>
      <c r="E7437" s="3" t="s">
        <v>452</v>
      </c>
      <c r="F7437" s="3" t="str">
        <f t="shared" si="116"/>
        <v>Retail</v>
      </c>
      <c r="G7437" s="3">
        <v>4</v>
      </c>
      <c r="H7437" s="57"/>
    </row>
    <row r="7438" spans="1:8">
      <c r="A7438" s="57"/>
      <c r="B7438" s="57"/>
      <c r="C7438" s="176">
        <v>42348.524299999997</v>
      </c>
      <c r="D7438" s="3" t="s">
        <v>446</v>
      </c>
      <c r="E7438" s="3" t="s">
        <v>450</v>
      </c>
      <c r="F7438" s="3" t="str">
        <f t="shared" si="116"/>
        <v>Retail</v>
      </c>
      <c r="G7438" s="3">
        <v>1</v>
      </c>
      <c r="H7438" s="57"/>
    </row>
    <row r="7439" spans="1:8">
      <c r="A7439" s="57"/>
      <c r="B7439" s="57"/>
      <c r="C7439" s="176">
        <v>42333.141000000003</v>
      </c>
      <c r="D7439" s="3" t="s">
        <v>445</v>
      </c>
      <c r="E7439" s="3" t="s">
        <v>453</v>
      </c>
      <c r="F7439" s="3" t="str">
        <f t="shared" si="116"/>
        <v>Retail</v>
      </c>
      <c r="G7439" s="3">
        <v>1</v>
      </c>
      <c r="H7439" s="57"/>
    </row>
    <row r="7440" spans="1:8">
      <c r="A7440" s="57"/>
      <c r="B7440" s="57"/>
      <c r="C7440" s="176">
        <v>42342.833299999998</v>
      </c>
      <c r="D7440" s="3" t="s">
        <v>445</v>
      </c>
      <c r="E7440" s="3" t="s">
        <v>312</v>
      </c>
      <c r="F7440" s="3" t="str">
        <f t="shared" si="116"/>
        <v>Retail</v>
      </c>
      <c r="G7440" s="3">
        <v>1</v>
      </c>
      <c r="H7440" s="57"/>
    </row>
    <row r="7441" spans="1:8">
      <c r="A7441" s="57"/>
      <c r="B7441" s="57"/>
      <c r="C7441" s="176">
        <v>42253.158300000003</v>
      </c>
      <c r="D7441" s="3" t="s">
        <v>447</v>
      </c>
      <c r="E7441" s="3" t="s">
        <v>312</v>
      </c>
      <c r="F7441" s="3" t="str">
        <f t="shared" si="116"/>
        <v>Retail</v>
      </c>
      <c r="G7441" s="3">
        <v>5</v>
      </c>
      <c r="H7441" s="57"/>
    </row>
    <row r="7442" spans="1:8">
      <c r="A7442" s="57"/>
      <c r="B7442" s="57"/>
      <c r="C7442" s="176">
        <v>42200.151400000002</v>
      </c>
      <c r="D7442" s="3" t="s">
        <v>446</v>
      </c>
      <c r="E7442" s="3" t="s">
        <v>10</v>
      </c>
      <c r="F7442" s="3" t="str">
        <f t="shared" si="116"/>
        <v>Retail</v>
      </c>
      <c r="G7442" s="3">
        <v>5</v>
      </c>
      <c r="H7442" s="57"/>
    </row>
    <row r="7443" spans="1:8">
      <c r="A7443" s="57"/>
      <c r="B7443" s="57"/>
      <c r="C7443" s="176">
        <v>42248.744400000003</v>
      </c>
      <c r="D7443" s="3" t="s">
        <v>445</v>
      </c>
      <c r="E7443" s="3" t="s">
        <v>452</v>
      </c>
      <c r="F7443" s="3" t="str">
        <f t="shared" si="116"/>
        <v>Retail</v>
      </c>
      <c r="G7443" s="3">
        <v>5</v>
      </c>
      <c r="H7443" s="57"/>
    </row>
    <row r="7444" spans="1:8">
      <c r="A7444" s="57"/>
      <c r="B7444" s="57"/>
      <c r="C7444" s="176">
        <v>41984.799299999999</v>
      </c>
      <c r="D7444" s="3" t="s">
        <v>447</v>
      </c>
      <c r="E7444" s="3" t="s">
        <v>8</v>
      </c>
      <c r="F7444" s="3" t="str">
        <f t="shared" si="116"/>
        <v>Retail</v>
      </c>
      <c r="G7444" s="3">
        <v>3</v>
      </c>
      <c r="H7444" s="57"/>
    </row>
    <row r="7445" spans="1:8">
      <c r="A7445" s="57"/>
      <c r="B7445" s="57"/>
      <c r="C7445" s="176">
        <v>42240.522199999999</v>
      </c>
      <c r="D7445" s="3" t="s">
        <v>445</v>
      </c>
      <c r="E7445" s="3" t="s">
        <v>110</v>
      </c>
      <c r="F7445" s="3" t="str">
        <f t="shared" si="116"/>
        <v>Wholesale</v>
      </c>
      <c r="G7445" s="3">
        <v>35</v>
      </c>
      <c r="H7445" s="57"/>
    </row>
    <row r="7446" spans="1:8">
      <c r="A7446" s="57"/>
      <c r="B7446" s="57"/>
      <c r="C7446" s="176">
        <v>42122.604200000002</v>
      </c>
      <c r="D7446" s="3" t="s">
        <v>447</v>
      </c>
      <c r="E7446" s="3" t="s">
        <v>453</v>
      </c>
      <c r="F7446" s="3" t="str">
        <f t="shared" si="116"/>
        <v>Wholesale</v>
      </c>
      <c r="G7446" s="3">
        <v>71</v>
      </c>
      <c r="H7446" s="57"/>
    </row>
    <row r="7447" spans="1:8">
      <c r="A7447" s="57"/>
      <c r="B7447" s="57"/>
      <c r="C7447" s="176">
        <v>42253.172200000001</v>
      </c>
      <c r="D7447" s="3" t="s">
        <v>446</v>
      </c>
      <c r="E7447" s="3" t="s">
        <v>6</v>
      </c>
      <c r="F7447" s="3" t="str">
        <f t="shared" si="116"/>
        <v>Wholesale</v>
      </c>
      <c r="G7447" s="3">
        <v>58</v>
      </c>
      <c r="H7447" s="57"/>
    </row>
    <row r="7448" spans="1:8">
      <c r="A7448" s="57"/>
      <c r="B7448" s="57"/>
      <c r="C7448" s="176">
        <v>42180.9493</v>
      </c>
      <c r="D7448" s="3" t="s">
        <v>445</v>
      </c>
      <c r="E7448" s="3" t="s">
        <v>457</v>
      </c>
      <c r="F7448" s="3" t="str">
        <f t="shared" si="116"/>
        <v>Wholesale</v>
      </c>
      <c r="G7448" s="3">
        <v>118</v>
      </c>
      <c r="H7448" s="57"/>
    </row>
    <row r="7449" spans="1:8">
      <c r="A7449" s="57"/>
      <c r="B7449" s="57"/>
      <c r="C7449" s="176">
        <v>42193.763899999998</v>
      </c>
      <c r="D7449" s="3" t="s">
        <v>449</v>
      </c>
      <c r="E7449" s="3" t="s">
        <v>453</v>
      </c>
      <c r="F7449" s="3" t="str">
        <f t="shared" si="116"/>
        <v>Retail</v>
      </c>
      <c r="G7449" s="3">
        <v>8</v>
      </c>
      <c r="H7449" s="57"/>
    </row>
    <row r="7450" spans="1:8">
      <c r="A7450" s="57"/>
      <c r="B7450" s="57"/>
      <c r="C7450" s="176">
        <v>41984.8194</v>
      </c>
      <c r="D7450" s="3" t="s">
        <v>445</v>
      </c>
      <c r="E7450" s="3" t="s">
        <v>453</v>
      </c>
      <c r="F7450" s="3" t="str">
        <f t="shared" si="116"/>
        <v>Wholesale</v>
      </c>
      <c r="G7450" s="3">
        <v>43</v>
      </c>
      <c r="H7450" s="57"/>
    </row>
    <row r="7451" spans="1:8">
      <c r="A7451" s="57"/>
      <c r="B7451" s="57"/>
      <c r="C7451" s="176">
        <v>42192.5285</v>
      </c>
      <c r="D7451" s="3" t="s">
        <v>446</v>
      </c>
      <c r="E7451" s="3" t="s">
        <v>459</v>
      </c>
      <c r="F7451" s="3" t="str">
        <f t="shared" si="116"/>
        <v>Retail</v>
      </c>
      <c r="G7451" s="3">
        <v>5</v>
      </c>
      <c r="H7451" s="57"/>
    </row>
    <row r="7452" spans="1:8">
      <c r="A7452" s="57"/>
      <c r="B7452" s="57"/>
      <c r="C7452" s="176">
        <v>42222.830600000001</v>
      </c>
      <c r="D7452" s="3" t="s">
        <v>449</v>
      </c>
      <c r="E7452" s="3" t="s">
        <v>6</v>
      </c>
      <c r="F7452" s="3" t="str">
        <f t="shared" si="116"/>
        <v>Retail</v>
      </c>
      <c r="G7452" s="3">
        <v>2</v>
      </c>
      <c r="H7452" s="57"/>
    </row>
    <row r="7453" spans="1:8">
      <c r="A7453" s="57"/>
      <c r="B7453" s="57"/>
      <c r="C7453" s="176">
        <v>42254.478499999997</v>
      </c>
      <c r="D7453" s="3" t="s">
        <v>445</v>
      </c>
      <c r="E7453" s="3" t="s">
        <v>448</v>
      </c>
      <c r="F7453" s="3" t="str">
        <f t="shared" si="116"/>
        <v>Retail</v>
      </c>
      <c r="G7453" s="3">
        <v>4</v>
      </c>
      <c r="H7453" s="57"/>
    </row>
    <row r="7454" spans="1:8">
      <c r="A7454" s="57"/>
      <c r="B7454" s="57"/>
      <c r="C7454" s="176">
        <v>42233.4882</v>
      </c>
      <c r="D7454" s="3" t="s">
        <v>445</v>
      </c>
      <c r="E7454" s="3" t="s">
        <v>453</v>
      </c>
      <c r="F7454" s="3" t="str">
        <f t="shared" si="116"/>
        <v>Retail</v>
      </c>
      <c r="G7454" s="3">
        <v>4</v>
      </c>
      <c r="H7454" s="57"/>
    </row>
    <row r="7455" spans="1:8">
      <c r="A7455" s="57"/>
      <c r="B7455" s="57"/>
      <c r="C7455" s="176">
        <v>42234.113899999997</v>
      </c>
      <c r="D7455" s="3" t="s">
        <v>446</v>
      </c>
      <c r="E7455" s="3" t="s">
        <v>458</v>
      </c>
      <c r="F7455" s="3" t="str">
        <f t="shared" si="116"/>
        <v>Retail</v>
      </c>
      <c r="G7455" s="3">
        <v>1</v>
      </c>
      <c r="H7455" s="57"/>
    </row>
    <row r="7456" spans="1:8">
      <c r="A7456" s="57"/>
      <c r="B7456" s="57"/>
      <c r="C7456" s="176">
        <v>42253.1757</v>
      </c>
      <c r="D7456" s="3" t="s">
        <v>447</v>
      </c>
      <c r="E7456" s="3" t="s">
        <v>452</v>
      </c>
      <c r="F7456" s="3" t="str">
        <f t="shared" si="116"/>
        <v>Wholesale</v>
      </c>
      <c r="G7456" s="3">
        <v>52</v>
      </c>
      <c r="H7456" s="57"/>
    </row>
    <row r="7457" spans="1:8">
      <c r="A7457" s="57"/>
      <c r="B7457" s="57"/>
      <c r="C7457" s="176">
        <v>42320.102099999996</v>
      </c>
      <c r="D7457" s="3" t="s">
        <v>445</v>
      </c>
      <c r="E7457" s="3" t="s">
        <v>10</v>
      </c>
      <c r="F7457" s="3" t="str">
        <f t="shared" si="116"/>
        <v>Wholesale</v>
      </c>
      <c r="G7457" s="3">
        <v>30</v>
      </c>
      <c r="H7457" s="57"/>
    </row>
    <row r="7458" spans="1:8">
      <c r="A7458" s="57"/>
      <c r="B7458" s="57"/>
      <c r="C7458" s="176">
        <v>42260.799299999999</v>
      </c>
      <c r="D7458" s="3" t="s">
        <v>447</v>
      </c>
      <c r="E7458" s="3" t="s">
        <v>457</v>
      </c>
      <c r="F7458" s="3" t="str">
        <f t="shared" si="116"/>
        <v>Wholesale</v>
      </c>
      <c r="G7458" s="3">
        <v>25</v>
      </c>
      <c r="H7458" s="57"/>
    </row>
    <row r="7459" spans="1:8">
      <c r="A7459" s="57"/>
      <c r="B7459" s="57"/>
      <c r="C7459" s="176">
        <v>42228.716</v>
      </c>
      <c r="D7459" s="3" t="s">
        <v>446</v>
      </c>
      <c r="E7459" s="3" t="s">
        <v>452</v>
      </c>
      <c r="F7459" s="3" t="str">
        <f t="shared" si="116"/>
        <v>Retail</v>
      </c>
      <c r="G7459" s="3">
        <v>2</v>
      </c>
      <c r="H7459" s="57"/>
    </row>
    <row r="7460" spans="1:8">
      <c r="A7460" s="57"/>
      <c r="B7460" s="57"/>
      <c r="C7460" s="176">
        <v>42260.521500000003</v>
      </c>
      <c r="D7460" s="3" t="s">
        <v>449</v>
      </c>
      <c r="E7460" s="3" t="s">
        <v>461</v>
      </c>
      <c r="F7460" s="3" t="str">
        <f t="shared" si="116"/>
        <v>Retail</v>
      </c>
      <c r="G7460" s="3">
        <v>7</v>
      </c>
      <c r="H7460" s="57"/>
    </row>
    <row r="7461" spans="1:8">
      <c r="A7461" s="57"/>
      <c r="B7461" s="57"/>
      <c r="C7461" s="176">
        <v>42361.172899999998</v>
      </c>
      <c r="D7461" s="3" t="s">
        <v>445</v>
      </c>
      <c r="E7461" s="3" t="s">
        <v>6</v>
      </c>
      <c r="F7461" s="3" t="str">
        <f t="shared" si="116"/>
        <v>Retail</v>
      </c>
      <c r="G7461" s="3">
        <v>1</v>
      </c>
      <c r="H7461" s="57"/>
    </row>
    <row r="7462" spans="1:8">
      <c r="A7462" s="57"/>
      <c r="B7462" s="57"/>
      <c r="C7462" s="176">
        <v>42335.777800000003</v>
      </c>
      <c r="D7462" s="3" t="s">
        <v>445</v>
      </c>
      <c r="E7462" s="3" t="s">
        <v>114</v>
      </c>
      <c r="F7462" s="3" t="str">
        <f t="shared" si="116"/>
        <v>Retail</v>
      </c>
      <c r="G7462" s="3">
        <v>2</v>
      </c>
      <c r="H7462" s="57"/>
    </row>
    <row r="7463" spans="1:8">
      <c r="A7463" s="57"/>
      <c r="B7463" s="57"/>
      <c r="C7463" s="176">
        <v>42347.467400000001</v>
      </c>
      <c r="D7463" s="3" t="s">
        <v>446</v>
      </c>
      <c r="E7463" s="3" t="s">
        <v>9</v>
      </c>
      <c r="F7463" s="3" t="str">
        <f t="shared" si="116"/>
        <v>Retail</v>
      </c>
      <c r="G7463" s="3">
        <v>2</v>
      </c>
      <c r="H7463" s="57"/>
    </row>
    <row r="7464" spans="1:8">
      <c r="A7464" s="57"/>
      <c r="B7464" s="57"/>
      <c r="C7464" s="176">
        <v>42361.757599999997</v>
      </c>
      <c r="D7464" s="3" t="s">
        <v>445</v>
      </c>
      <c r="E7464" s="3" t="s">
        <v>114</v>
      </c>
      <c r="F7464" s="3" t="str">
        <f t="shared" si="116"/>
        <v>Wholesale</v>
      </c>
      <c r="G7464" s="3">
        <v>31</v>
      </c>
      <c r="H7464" s="57"/>
    </row>
    <row r="7465" spans="1:8">
      <c r="A7465" s="57"/>
      <c r="B7465" s="57"/>
      <c r="C7465" s="176">
        <v>42346.739600000001</v>
      </c>
      <c r="D7465" s="3" t="s">
        <v>446</v>
      </c>
      <c r="E7465" s="3" t="s">
        <v>456</v>
      </c>
      <c r="F7465" s="3" t="str">
        <f t="shared" si="116"/>
        <v>Wholesale</v>
      </c>
      <c r="G7465" s="3">
        <v>68</v>
      </c>
      <c r="H7465" s="57"/>
    </row>
    <row r="7466" spans="1:8">
      <c r="A7466" s="57"/>
      <c r="B7466" s="57"/>
      <c r="C7466" s="176">
        <v>42194.473599999998</v>
      </c>
      <c r="D7466" s="3" t="s">
        <v>447</v>
      </c>
      <c r="E7466" s="3" t="s">
        <v>453</v>
      </c>
      <c r="F7466" s="3" t="str">
        <f t="shared" si="116"/>
        <v>Wholesale</v>
      </c>
      <c r="G7466" s="3">
        <v>33</v>
      </c>
      <c r="H7466" s="57"/>
    </row>
    <row r="7467" spans="1:8">
      <c r="A7467" s="57"/>
      <c r="B7467" s="57"/>
      <c r="C7467" s="176">
        <v>42283.919399999999</v>
      </c>
      <c r="D7467" s="3" t="s">
        <v>446</v>
      </c>
      <c r="E7467" s="3" t="s">
        <v>453</v>
      </c>
      <c r="F7467" s="3" t="str">
        <f t="shared" si="116"/>
        <v>Retail</v>
      </c>
      <c r="G7467" s="3">
        <v>8</v>
      </c>
      <c r="H7467" s="57"/>
    </row>
    <row r="7468" spans="1:8">
      <c r="A7468" s="57"/>
      <c r="B7468" s="57"/>
      <c r="C7468" s="176">
        <v>42009.8701</v>
      </c>
      <c r="D7468" s="3" t="s">
        <v>445</v>
      </c>
      <c r="E7468" s="3" t="s">
        <v>458</v>
      </c>
      <c r="F7468" s="3" t="str">
        <f t="shared" si="116"/>
        <v>Retail</v>
      </c>
      <c r="G7468" s="3">
        <v>1</v>
      </c>
      <c r="H7468" s="57"/>
    </row>
    <row r="7469" spans="1:8">
      <c r="A7469" s="57"/>
      <c r="B7469" s="57"/>
      <c r="C7469" s="176">
        <v>42340.472900000001</v>
      </c>
      <c r="D7469" s="3" t="s">
        <v>447</v>
      </c>
      <c r="E7469" s="3" t="s">
        <v>453</v>
      </c>
      <c r="F7469" s="3" t="str">
        <f t="shared" si="116"/>
        <v>Wholesale</v>
      </c>
      <c r="G7469" s="3">
        <v>62</v>
      </c>
      <c r="H7469" s="57"/>
    </row>
    <row r="7470" spans="1:8">
      <c r="A7470" s="57"/>
      <c r="B7470" s="57"/>
      <c r="C7470" s="176">
        <v>42180.467400000001</v>
      </c>
      <c r="D7470" s="3" t="s">
        <v>445</v>
      </c>
      <c r="E7470" s="3" t="s">
        <v>6</v>
      </c>
      <c r="F7470" s="3" t="str">
        <f t="shared" si="116"/>
        <v>Retail</v>
      </c>
      <c r="G7470" s="3">
        <v>1</v>
      </c>
      <c r="H7470" s="57"/>
    </row>
    <row r="7471" spans="1:8">
      <c r="A7471" s="57"/>
      <c r="B7471" s="57"/>
      <c r="C7471" s="176">
        <v>41989.109700000001</v>
      </c>
      <c r="D7471" s="3" t="s">
        <v>445</v>
      </c>
      <c r="E7471" s="3" t="s">
        <v>7</v>
      </c>
      <c r="F7471" s="3" t="str">
        <f t="shared" si="116"/>
        <v>Retail</v>
      </c>
      <c r="G7471" s="3">
        <v>5</v>
      </c>
      <c r="H7471" s="57"/>
    </row>
    <row r="7472" spans="1:8">
      <c r="A7472" s="57"/>
      <c r="B7472" s="57"/>
      <c r="C7472" s="176">
        <v>42109.556900000003</v>
      </c>
      <c r="D7472" s="3" t="s">
        <v>445</v>
      </c>
      <c r="E7472" s="3" t="s">
        <v>6</v>
      </c>
      <c r="F7472" s="3" t="str">
        <f t="shared" si="116"/>
        <v>Wholesale</v>
      </c>
      <c r="G7472" s="3">
        <v>39</v>
      </c>
      <c r="H7472" s="57"/>
    </row>
    <row r="7473" spans="1:8">
      <c r="A7473" s="57"/>
      <c r="B7473" s="57"/>
      <c r="C7473" s="176">
        <v>42345.0965</v>
      </c>
      <c r="D7473" s="3" t="s">
        <v>445</v>
      </c>
      <c r="E7473" s="3" t="s">
        <v>451</v>
      </c>
      <c r="F7473" s="3" t="str">
        <f t="shared" si="116"/>
        <v>Retail</v>
      </c>
      <c r="G7473" s="3">
        <v>2</v>
      </c>
      <c r="H7473" s="57"/>
    </row>
    <row r="7474" spans="1:8">
      <c r="A7474" s="57"/>
      <c r="B7474" s="57"/>
      <c r="C7474" s="176">
        <v>42166.736100000002</v>
      </c>
      <c r="D7474" s="3" t="s">
        <v>445</v>
      </c>
      <c r="E7474" s="3" t="s">
        <v>6</v>
      </c>
      <c r="F7474" s="3" t="str">
        <f t="shared" si="116"/>
        <v>Retail</v>
      </c>
      <c r="G7474" s="3">
        <v>6</v>
      </c>
      <c r="H7474" s="57"/>
    </row>
    <row r="7475" spans="1:8">
      <c r="A7475" s="57"/>
      <c r="B7475" s="57"/>
      <c r="C7475" s="176">
        <v>42290.731899999999</v>
      </c>
      <c r="D7475" s="3" t="s">
        <v>447</v>
      </c>
      <c r="E7475" s="3" t="s">
        <v>453</v>
      </c>
      <c r="F7475" s="3" t="str">
        <f t="shared" si="116"/>
        <v>Wholesale</v>
      </c>
      <c r="G7475" s="3">
        <v>38</v>
      </c>
      <c r="H7475" s="57"/>
    </row>
    <row r="7476" spans="1:8">
      <c r="A7476" s="57"/>
      <c r="B7476" s="57"/>
      <c r="C7476" s="176">
        <v>42362.507599999997</v>
      </c>
      <c r="D7476" s="3" t="s">
        <v>447</v>
      </c>
      <c r="E7476" s="3" t="s">
        <v>10</v>
      </c>
      <c r="F7476" s="3" t="str">
        <f t="shared" si="116"/>
        <v>Retail</v>
      </c>
      <c r="G7476" s="3">
        <v>2</v>
      </c>
      <c r="H7476" s="57"/>
    </row>
    <row r="7477" spans="1:8">
      <c r="A7477" s="57"/>
      <c r="B7477" s="57"/>
      <c r="C7477" s="176">
        <v>42202.7785</v>
      </c>
      <c r="D7477" s="3" t="s">
        <v>445</v>
      </c>
      <c r="E7477" s="3" t="s">
        <v>453</v>
      </c>
      <c r="F7477" s="3" t="str">
        <f t="shared" si="116"/>
        <v>Retail</v>
      </c>
      <c r="G7477" s="3">
        <v>3</v>
      </c>
      <c r="H7477" s="57"/>
    </row>
    <row r="7478" spans="1:8">
      <c r="A7478" s="57"/>
      <c r="B7478" s="57"/>
      <c r="C7478" s="176">
        <v>42190.559699999998</v>
      </c>
      <c r="D7478" s="3" t="s">
        <v>445</v>
      </c>
      <c r="E7478" s="3" t="s">
        <v>6</v>
      </c>
      <c r="F7478" s="3" t="str">
        <f t="shared" si="116"/>
        <v>Retail</v>
      </c>
      <c r="G7478" s="3">
        <v>2</v>
      </c>
      <c r="H7478" s="57"/>
    </row>
    <row r="7479" spans="1:8">
      <c r="A7479" s="57"/>
      <c r="B7479" s="57"/>
      <c r="C7479" s="176">
        <v>42255.742400000003</v>
      </c>
      <c r="D7479" s="3" t="s">
        <v>445</v>
      </c>
      <c r="E7479" s="3" t="s">
        <v>10</v>
      </c>
      <c r="F7479" s="3" t="str">
        <f t="shared" si="116"/>
        <v>Wholesale</v>
      </c>
      <c r="G7479" s="3">
        <v>63</v>
      </c>
      <c r="H7479" s="57"/>
    </row>
    <row r="7480" spans="1:8">
      <c r="A7480" s="57"/>
      <c r="B7480" s="57"/>
      <c r="C7480" s="176">
        <v>42339.522199999999</v>
      </c>
      <c r="D7480" s="3" t="s">
        <v>446</v>
      </c>
      <c r="E7480" s="3" t="s">
        <v>459</v>
      </c>
      <c r="F7480" s="3" t="str">
        <f t="shared" si="116"/>
        <v>Retail</v>
      </c>
      <c r="G7480" s="3">
        <v>1</v>
      </c>
      <c r="H7480" s="57"/>
    </row>
    <row r="7481" spans="1:8">
      <c r="A7481" s="57"/>
      <c r="B7481" s="57"/>
      <c r="C7481" s="176">
        <v>41981.190300000002</v>
      </c>
      <c r="D7481" s="3" t="s">
        <v>446</v>
      </c>
      <c r="E7481" s="3" t="s">
        <v>7</v>
      </c>
      <c r="F7481" s="3" t="str">
        <f t="shared" si="116"/>
        <v>Retail</v>
      </c>
      <c r="G7481" s="3">
        <v>4</v>
      </c>
      <c r="H7481" s="57"/>
    </row>
    <row r="7482" spans="1:8">
      <c r="A7482" s="57"/>
      <c r="B7482" s="57"/>
      <c r="C7482" s="176">
        <v>41987.520799999998</v>
      </c>
      <c r="D7482" s="3" t="s">
        <v>447</v>
      </c>
      <c r="E7482" s="3" t="s">
        <v>453</v>
      </c>
      <c r="F7482" s="3" t="str">
        <f t="shared" si="116"/>
        <v>Retail</v>
      </c>
      <c r="G7482" s="3">
        <v>2</v>
      </c>
      <c r="H7482" s="57"/>
    </row>
    <row r="7483" spans="1:8">
      <c r="A7483" s="57"/>
      <c r="B7483" s="57"/>
      <c r="C7483" s="176">
        <v>41980.667399999998</v>
      </c>
      <c r="D7483" s="3" t="s">
        <v>446</v>
      </c>
      <c r="E7483" s="3" t="s">
        <v>453</v>
      </c>
      <c r="F7483" s="3" t="str">
        <f t="shared" si="116"/>
        <v>Wholesale</v>
      </c>
      <c r="G7483" s="3">
        <v>35</v>
      </c>
      <c r="H7483" s="57"/>
    </row>
    <row r="7484" spans="1:8">
      <c r="A7484" s="57"/>
      <c r="B7484" s="57"/>
      <c r="C7484" s="176">
        <v>42218.546499999997</v>
      </c>
      <c r="D7484" s="3" t="s">
        <v>446</v>
      </c>
      <c r="E7484" s="3" t="s">
        <v>453</v>
      </c>
      <c r="F7484" s="3" t="str">
        <f t="shared" si="116"/>
        <v>Retail</v>
      </c>
      <c r="G7484" s="3">
        <v>6</v>
      </c>
      <c r="H7484" s="57"/>
    </row>
    <row r="7485" spans="1:8">
      <c r="A7485" s="57"/>
      <c r="B7485" s="57"/>
      <c r="C7485" s="176">
        <v>42025.929900000003</v>
      </c>
      <c r="D7485" s="3" t="s">
        <v>447</v>
      </c>
      <c r="E7485" s="3" t="s">
        <v>6</v>
      </c>
      <c r="F7485" s="3" t="str">
        <f t="shared" si="116"/>
        <v>Wholesale</v>
      </c>
      <c r="G7485" s="3">
        <v>49</v>
      </c>
      <c r="H7485" s="57"/>
    </row>
    <row r="7486" spans="1:8">
      <c r="A7486" s="57"/>
      <c r="B7486" s="57"/>
      <c r="C7486" s="176">
        <v>42346.552799999998</v>
      </c>
      <c r="D7486" s="3" t="s">
        <v>445</v>
      </c>
      <c r="E7486" s="3" t="s">
        <v>10</v>
      </c>
      <c r="F7486" s="3" t="str">
        <f t="shared" si="116"/>
        <v>Retail</v>
      </c>
      <c r="G7486" s="3">
        <v>2</v>
      </c>
      <c r="H7486" s="57"/>
    </row>
    <row r="7487" spans="1:8">
      <c r="A7487" s="57"/>
      <c r="B7487" s="57"/>
      <c r="C7487" s="176">
        <v>41986.461799999997</v>
      </c>
      <c r="D7487" s="3" t="s">
        <v>445</v>
      </c>
      <c r="E7487" s="3" t="s">
        <v>312</v>
      </c>
      <c r="F7487" s="3" t="str">
        <f t="shared" si="116"/>
        <v>Wholesale</v>
      </c>
      <c r="G7487" s="3">
        <v>39</v>
      </c>
      <c r="H7487" s="57"/>
    </row>
    <row r="7488" spans="1:8">
      <c r="A7488" s="57"/>
      <c r="B7488" s="57"/>
      <c r="C7488" s="176">
        <v>42206.529900000001</v>
      </c>
      <c r="D7488" s="3" t="s">
        <v>446</v>
      </c>
      <c r="E7488" s="3" t="s">
        <v>8</v>
      </c>
      <c r="F7488" s="3" t="str">
        <f t="shared" si="116"/>
        <v>Wholesale</v>
      </c>
      <c r="G7488" s="3">
        <v>56</v>
      </c>
      <c r="H7488" s="57"/>
    </row>
    <row r="7489" spans="1:8">
      <c r="A7489" s="57"/>
      <c r="B7489" s="57"/>
      <c r="C7489" s="176">
        <v>42113.477800000001</v>
      </c>
      <c r="D7489" s="3" t="s">
        <v>445</v>
      </c>
      <c r="E7489" s="3" t="s">
        <v>453</v>
      </c>
      <c r="F7489" s="3" t="str">
        <f t="shared" si="116"/>
        <v>Retail</v>
      </c>
      <c r="G7489" s="3">
        <v>3</v>
      </c>
      <c r="H7489" s="57"/>
    </row>
    <row r="7490" spans="1:8">
      <c r="A7490" s="57"/>
      <c r="B7490" s="57"/>
      <c r="C7490" s="176">
        <v>42348.1708</v>
      </c>
      <c r="D7490" s="3" t="s">
        <v>446</v>
      </c>
      <c r="E7490" s="3" t="s">
        <v>114</v>
      </c>
      <c r="F7490" s="3" t="str">
        <f t="shared" si="116"/>
        <v>Retail</v>
      </c>
      <c r="G7490" s="3">
        <v>3</v>
      </c>
      <c r="H7490" s="57"/>
    </row>
    <row r="7491" spans="1:8">
      <c r="A7491" s="57"/>
      <c r="B7491" s="57"/>
      <c r="C7491" s="176">
        <v>42220.793100000003</v>
      </c>
      <c r="D7491" s="3" t="s">
        <v>445</v>
      </c>
      <c r="E7491" s="3" t="s">
        <v>461</v>
      </c>
      <c r="F7491" s="3" t="str">
        <f t="shared" si="116"/>
        <v>Wholesale</v>
      </c>
      <c r="G7491" s="3">
        <v>35</v>
      </c>
      <c r="H7491" s="57"/>
    </row>
    <row r="7492" spans="1:8">
      <c r="A7492" s="57"/>
      <c r="B7492" s="57"/>
      <c r="C7492" s="176">
        <v>42182.459699999999</v>
      </c>
      <c r="D7492" s="3" t="s">
        <v>445</v>
      </c>
      <c r="E7492" s="3" t="s">
        <v>453</v>
      </c>
      <c r="F7492" s="3" t="str">
        <f t="shared" si="116"/>
        <v>Wholesale</v>
      </c>
      <c r="G7492" s="3">
        <v>40</v>
      </c>
      <c r="H7492" s="57"/>
    </row>
    <row r="7493" spans="1:8">
      <c r="A7493" s="57"/>
      <c r="B7493" s="57"/>
      <c r="C7493" s="176">
        <v>42334.455600000001</v>
      </c>
      <c r="D7493" s="3" t="s">
        <v>447</v>
      </c>
      <c r="E7493" s="3" t="s">
        <v>112</v>
      </c>
      <c r="F7493" s="3" t="str">
        <f t="shared" si="116"/>
        <v>Retail</v>
      </c>
      <c r="G7493" s="3">
        <v>3</v>
      </c>
      <c r="H7493" s="57"/>
    </row>
    <row r="7494" spans="1:8">
      <c r="A7494" s="57"/>
      <c r="B7494" s="57"/>
      <c r="C7494" s="176">
        <v>42238.591</v>
      </c>
      <c r="D7494" s="3" t="s">
        <v>446</v>
      </c>
      <c r="E7494" s="3" t="s">
        <v>312</v>
      </c>
      <c r="F7494" s="3" t="str">
        <f t="shared" si="116"/>
        <v>Retail</v>
      </c>
      <c r="G7494" s="3">
        <v>8</v>
      </c>
      <c r="H7494" s="57"/>
    </row>
    <row r="7495" spans="1:8">
      <c r="A7495" s="57"/>
      <c r="B7495" s="57"/>
      <c r="C7495" s="176">
        <v>42250.480600000003</v>
      </c>
      <c r="D7495" s="3" t="s">
        <v>445</v>
      </c>
      <c r="E7495" s="3" t="s">
        <v>6</v>
      </c>
      <c r="F7495" s="3" t="str">
        <f t="shared" si="116"/>
        <v>Retail</v>
      </c>
      <c r="G7495" s="3">
        <v>2</v>
      </c>
      <c r="H7495" s="57"/>
    </row>
    <row r="7496" spans="1:8">
      <c r="A7496" s="57"/>
      <c r="B7496" s="57"/>
      <c r="C7496" s="176">
        <v>42358.220099999999</v>
      </c>
      <c r="D7496" s="3" t="s">
        <v>446</v>
      </c>
      <c r="E7496" s="3" t="s">
        <v>453</v>
      </c>
      <c r="F7496" s="3" t="str">
        <f t="shared" si="116"/>
        <v>Wholesale</v>
      </c>
      <c r="G7496" s="3">
        <v>69</v>
      </c>
      <c r="H7496" s="57"/>
    </row>
    <row r="7497" spans="1:8">
      <c r="A7497" s="57"/>
      <c r="B7497" s="57"/>
      <c r="C7497" s="176">
        <v>42182.870799999997</v>
      </c>
      <c r="D7497" s="3" t="s">
        <v>445</v>
      </c>
      <c r="E7497" s="3" t="s">
        <v>6</v>
      </c>
      <c r="F7497" s="3" t="str">
        <f t="shared" si="116"/>
        <v>Retail</v>
      </c>
      <c r="G7497" s="3">
        <v>4</v>
      </c>
      <c r="H7497" s="57"/>
    </row>
    <row r="7498" spans="1:8">
      <c r="A7498" s="57"/>
      <c r="B7498" s="57"/>
      <c r="C7498" s="176">
        <v>42294.769399999997</v>
      </c>
      <c r="D7498" s="3" t="s">
        <v>445</v>
      </c>
      <c r="E7498" s="3" t="s">
        <v>312</v>
      </c>
      <c r="F7498" s="3" t="str">
        <f t="shared" ref="F7498:F7561" si="117">IF(G7498&lt;10,"Retail","Wholesale")</f>
        <v>Retail</v>
      </c>
      <c r="G7498" s="3">
        <v>1</v>
      </c>
      <c r="H7498" s="57"/>
    </row>
    <row r="7499" spans="1:8">
      <c r="A7499" s="57"/>
      <c r="B7499" s="57"/>
      <c r="C7499" s="176">
        <v>42339.529199999997</v>
      </c>
      <c r="D7499" s="3" t="s">
        <v>446</v>
      </c>
      <c r="E7499" s="3" t="s">
        <v>7</v>
      </c>
      <c r="F7499" s="3" t="str">
        <f t="shared" si="117"/>
        <v>Wholesale</v>
      </c>
      <c r="G7499" s="3">
        <v>31</v>
      </c>
      <c r="H7499" s="57"/>
    </row>
    <row r="7500" spans="1:8">
      <c r="A7500" s="57"/>
      <c r="B7500" s="57"/>
      <c r="C7500" s="176">
        <v>42187.118799999997</v>
      </c>
      <c r="D7500" s="3" t="s">
        <v>446</v>
      </c>
      <c r="E7500" s="3" t="s">
        <v>114</v>
      </c>
      <c r="F7500" s="3" t="str">
        <f t="shared" si="117"/>
        <v>Retail</v>
      </c>
      <c r="G7500" s="3">
        <v>4</v>
      </c>
      <c r="H7500" s="57"/>
    </row>
    <row r="7501" spans="1:8">
      <c r="A7501" s="57"/>
      <c r="B7501" s="57"/>
      <c r="C7501" s="176">
        <v>42359.777099999999</v>
      </c>
      <c r="D7501" s="3" t="s">
        <v>447</v>
      </c>
      <c r="E7501" s="3" t="s">
        <v>453</v>
      </c>
      <c r="F7501" s="3" t="str">
        <f t="shared" si="117"/>
        <v>Retail</v>
      </c>
      <c r="G7501" s="3">
        <v>4</v>
      </c>
      <c r="H7501" s="57"/>
    </row>
    <row r="7502" spans="1:8">
      <c r="A7502" s="57"/>
      <c r="B7502" s="57"/>
      <c r="C7502" s="176">
        <v>42363.720099999999</v>
      </c>
      <c r="D7502" s="3" t="s">
        <v>446</v>
      </c>
      <c r="E7502" s="3" t="s">
        <v>312</v>
      </c>
      <c r="F7502" s="3" t="str">
        <f t="shared" si="117"/>
        <v>Retail</v>
      </c>
      <c r="G7502" s="3">
        <v>1</v>
      </c>
      <c r="H7502" s="57"/>
    </row>
    <row r="7503" spans="1:8">
      <c r="A7503" s="57"/>
      <c r="B7503" s="57"/>
      <c r="C7503" s="176">
        <v>42351.5576</v>
      </c>
      <c r="D7503" s="3" t="s">
        <v>447</v>
      </c>
      <c r="E7503" s="3" t="s">
        <v>453</v>
      </c>
      <c r="F7503" s="3" t="str">
        <f t="shared" si="117"/>
        <v>Wholesale</v>
      </c>
      <c r="G7503" s="3">
        <v>91</v>
      </c>
      <c r="H7503" s="57"/>
    </row>
    <row r="7504" spans="1:8">
      <c r="A7504" s="57"/>
      <c r="B7504" s="57"/>
      <c r="C7504" s="176">
        <v>42252.7736</v>
      </c>
      <c r="D7504" s="3" t="s">
        <v>447</v>
      </c>
      <c r="E7504" s="3" t="s">
        <v>312</v>
      </c>
      <c r="F7504" s="3" t="str">
        <f t="shared" si="117"/>
        <v>Retail</v>
      </c>
      <c r="G7504" s="3">
        <v>2</v>
      </c>
      <c r="H7504" s="57"/>
    </row>
    <row r="7505" spans="1:8">
      <c r="A7505" s="57"/>
      <c r="B7505" s="57"/>
      <c r="C7505" s="176">
        <v>42349.220099999999</v>
      </c>
      <c r="D7505" s="3" t="s">
        <v>449</v>
      </c>
      <c r="E7505" s="3" t="s">
        <v>460</v>
      </c>
      <c r="F7505" s="3" t="str">
        <f t="shared" si="117"/>
        <v>Retail</v>
      </c>
      <c r="G7505" s="3">
        <v>3</v>
      </c>
      <c r="H7505" s="57"/>
    </row>
    <row r="7506" spans="1:8">
      <c r="A7506" s="57"/>
      <c r="B7506" s="57"/>
      <c r="C7506" s="176">
        <v>42348.768100000001</v>
      </c>
      <c r="D7506" s="3" t="s">
        <v>446</v>
      </c>
      <c r="E7506" s="3" t="s">
        <v>8</v>
      </c>
      <c r="F7506" s="3" t="str">
        <f t="shared" si="117"/>
        <v>Retail</v>
      </c>
      <c r="G7506" s="3">
        <v>3</v>
      </c>
      <c r="H7506" s="57"/>
    </row>
    <row r="7507" spans="1:8">
      <c r="A7507" s="57"/>
      <c r="B7507" s="57"/>
      <c r="C7507" s="176">
        <v>42190.472900000001</v>
      </c>
      <c r="D7507" s="3" t="s">
        <v>445</v>
      </c>
      <c r="E7507" s="3" t="s">
        <v>460</v>
      </c>
      <c r="F7507" s="3" t="str">
        <f t="shared" si="117"/>
        <v>Retail</v>
      </c>
      <c r="G7507" s="3">
        <v>1</v>
      </c>
      <c r="H7507" s="57"/>
    </row>
    <row r="7508" spans="1:8">
      <c r="A7508" s="57"/>
      <c r="B7508" s="57"/>
      <c r="C7508" s="176">
        <v>42222.779900000001</v>
      </c>
      <c r="D7508" s="3" t="s">
        <v>446</v>
      </c>
      <c r="E7508" s="3" t="s">
        <v>6</v>
      </c>
      <c r="F7508" s="3" t="str">
        <f t="shared" si="117"/>
        <v>Retail</v>
      </c>
      <c r="G7508" s="3">
        <v>6</v>
      </c>
      <c r="H7508" s="57"/>
    </row>
    <row r="7509" spans="1:8">
      <c r="A7509" s="57"/>
      <c r="B7509" s="57"/>
      <c r="C7509" s="176">
        <v>42333.55</v>
      </c>
      <c r="D7509" s="3" t="s">
        <v>446</v>
      </c>
      <c r="E7509" s="3" t="s">
        <v>6</v>
      </c>
      <c r="F7509" s="3" t="str">
        <f t="shared" si="117"/>
        <v>Retail</v>
      </c>
      <c r="G7509" s="3">
        <v>7</v>
      </c>
      <c r="H7509" s="57"/>
    </row>
    <row r="7510" spans="1:8">
      <c r="A7510" s="57"/>
      <c r="B7510" s="57"/>
      <c r="C7510" s="176">
        <v>42155.544399999999</v>
      </c>
      <c r="D7510" s="3" t="s">
        <v>447</v>
      </c>
      <c r="E7510" s="3" t="s">
        <v>114</v>
      </c>
      <c r="F7510" s="3" t="str">
        <f t="shared" si="117"/>
        <v>Retail</v>
      </c>
      <c r="G7510" s="3">
        <v>2</v>
      </c>
      <c r="H7510" s="57"/>
    </row>
    <row r="7511" spans="1:8">
      <c r="A7511" s="57"/>
      <c r="B7511" s="57"/>
      <c r="C7511" s="176">
        <v>42202.731299999999</v>
      </c>
      <c r="D7511" s="3" t="s">
        <v>445</v>
      </c>
      <c r="E7511" s="3" t="s">
        <v>312</v>
      </c>
      <c r="F7511" s="3" t="str">
        <f t="shared" si="117"/>
        <v>Retail</v>
      </c>
      <c r="G7511" s="3">
        <v>2</v>
      </c>
      <c r="H7511" s="57"/>
    </row>
    <row r="7512" spans="1:8">
      <c r="A7512" s="57"/>
      <c r="B7512" s="57"/>
      <c r="C7512" s="176">
        <v>41981.107600000003</v>
      </c>
      <c r="D7512" s="3" t="s">
        <v>447</v>
      </c>
      <c r="E7512" s="3" t="s">
        <v>8</v>
      </c>
      <c r="F7512" s="3" t="str">
        <f t="shared" si="117"/>
        <v>Retail</v>
      </c>
      <c r="G7512" s="3">
        <v>1</v>
      </c>
      <c r="H7512" s="57"/>
    </row>
    <row r="7513" spans="1:8">
      <c r="A7513" s="57"/>
      <c r="B7513" s="57"/>
      <c r="C7513" s="176">
        <v>42324.7111</v>
      </c>
      <c r="D7513" s="3" t="s">
        <v>447</v>
      </c>
      <c r="E7513" s="3" t="s">
        <v>452</v>
      </c>
      <c r="F7513" s="3" t="str">
        <f t="shared" si="117"/>
        <v>Wholesale</v>
      </c>
      <c r="G7513" s="3">
        <v>72</v>
      </c>
      <c r="H7513" s="57"/>
    </row>
    <row r="7514" spans="1:8">
      <c r="A7514" s="57"/>
      <c r="B7514" s="57"/>
      <c r="C7514" s="176">
        <v>42140.741000000002</v>
      </c>
      <c r="D7514" s="3" t="s">
        <v>445</v>
      </c>
      <c r="E7514" s="3" t="s">
        <v>450</v>
      </c>
      <c r="F7514" s="3" t="str">
        <f t="shared" si="117"/>
        <v>Wholesale</v>
      </c>
      <c r="G7514" s="3">
        <v>24</v>
      </c>
      <c r="H7514" s="57"/>
    </row>
    <row r="7515" spans="1:8">
      <c r="A7515" s="57"/>
      <c r="B7515" s="57"/>
      <c r="C7515" s="176">
        <v>42103.594400000002</v>
      </c>
      <c r="D7515" s="3" t="s">
        <v>449</v>
      </c>
      <c r="E7515" s="3" t="s">
        <v>453</v>
      </c>
      <c r="F7515" s="3" t="str">
        <f t="shared" si="117"/>
        <v>Retail</v>
      </c>
      <c r="G7515" s="3">
        <v>6</v>
      </c>
      <c r="H7515" s="57"/>
    </row>
    <row r="7516" spans="1:8">
      <c r="A7516" s="57"/>
      <c r="B7516" s="57"/>
      <c r="C7516" s="176">
        <v>42108.4611</v>
      </c>
      <c r="D7516" s="3" t="s">
        <v>445</v>
      </c>
      <c r="E7516" s="3" t="s">
        <v>114</v>
      </c>
      <c r="F7516" s="3" t="str">
        <f t="shared" si="117"/>
        <v>Retail</v>
      </c>
      <c r="G7516" s="3">
        <v>3</v>
      </c>
      <c r="H7516" s="57"/>
    </row>
    <row r="7517" spans="1:8">
      <c r="A7517" s="57"/>
      <c r="B7517" s="57"/>
      <c r="C7517" s="176">
        <v>41986.222199999997</v>
      </c>
      <c r="D7517" s="3" t="s">
        <v>446</v>
      </c>
      <c r="E7517" s="3" t="s">
        <v>452</v>
      </c>
      <c r="F7517" s="3" t="str">
        <f t="shared" si="117"/>
        <v>Retail</v>
      </c>
      <c r="G7517" s="3">
        <v>5</v>
      </c>
      <c r="H7517" s="57"/>
    </row>
    <row r="7518" spans="1:8">
      <c r="A7518" s="57"/>
      <c r="B7518" s="57"/>
      <c r="C7518" s="176">
        <v>41979.790300000001</v>
      </c>
      <c r="D7518" s="3" t="s">
        <v>447</v>
      </c>
      <c r="E7518" s="3" t="s">
        <v>453</v>
      </c>
      <c r="F7518" s="3" t="str">
        <f t="shared" si="117"/>
        <v>Retail</v>
      </c>
      <c r="G7518" s="3">
        <v>6</v>
      </c>
      <c r="H7518" s="57"/>
    </row>
    <row r="7519" spans="1:8">
      <c r="A7519" s="57"/>
      <c r="B7519" s="57"/>
      <c r="C7519" s="176">
        <v>41980.1368</v>
      </c>
      <c r="D7519" s="3" t="s">
        <v>445</v>
      </c>
      <c r="E7519" s="3" t="s">
        <v>453</v>
      </c>
      <c r="F7519" s="3" t="str">
        <f t="shared" si="117"/>
        <v>Wholesale</v>
      </c>
      <c r="G7519" s="3">
        <v>45</v>
      </c>
      <c r="H7519" s="57"/>
    </row>
    <row r="7520" spans="1:8">
      <c r="A7520" s="57"/>
      <c r="B7520" s="57"/>
      <c r="C7520" s="176">
        <v>42048.170100000003</v>
      </c>
      <c r="D7520" s="3" t="s">
        <v>447</v>
      </c>
      <c r="E7520" s="3" t="s">
        <v>461</v>
      </c>
      <c r="F7520" s="3" t="str">
        <f t="shared" si="117"/>
        <v>Wholesale</v>
      </c>
      <c r="G7520" s="3">
        <v>38</v>
      </c>
      <c r="H7520" s="57"/>
    </row>
    <row r="7521" spans="1:8">
      <c r="A7521" s="57"/>
      <c r="B7521" s="57"/>
      <c r="C7521" s="176">
        <v>42180.672899999998</v>
      </c>
      <c r="D7521" s="3" t="s">
        <v>446</v>
      </c>
      <c r="E7521" s="3" t="s">
        <v>453</v>
      </c>
      <c r="F7521" s="3" t="str">
        <f t="shared" si="117"/>
        <v>Wholesale</v>
      </c>
      <c r="G7521" s="3">
        <v>61</v>
      </c>
      <c r="H7521" s="57"/>
    </row>
    <row r="7522" spans="1:8">
      <c r="A7522" s="57"/>
      <c r="B7522" s="57"/>
      <c r="C7522" s="176">
        <v>42241.746500000001</v>
      </c>
      <c r="D7522" s="3" t="s">
        <v>447</v>
      </c>
      <c r="E7522" s="3" t="s">
        <v>460</v>
      </c>
      <c r="F7522" s="3" t="str">
        <f t="shared" si="117"/>
        <v>Wholesale</v>
      </c>
      <c r="G7522" s="3">
        <v>52</v>
      </c>
      <c r="H7522" s="57"/>
    </row>
    <row r="7523" spans="1:8">
      <c r="A7523" s="57"/>
      <c r="B7523" s="57"/>
      <c r="C7523" s="176">
        <v>42190.486100000002</v>
      </c>
      <c r="D7523" s="3" t="s">
        <v>446</v>
      </c>
      <c r="E7523" s="3" t="s">
        <v>457</v>
      </c>
      <c r="F7523" s="3" t="str">
        <f t="shared" si="117"/>
        <v>Wholesale</v>
      </c>
      <c r="G7523" s="3">
        <v>25</v>
      </c>
      <c r="H7523" s="57"/>
    </row>
    <row r="7524" spans="1:8">
      <c r="A7524" s="57"/>
      <c r="B7524" s="57"/>
      <c r="C7524" s="176">
        <v>42177.841699999997</v>
      </c>
      <c r="D7524" s="3" t="s">
        <v>446</v>
      </c>
      <c r="E7524" s="3" t="s">
        <v>312</v>
      </c>
      <c r="F7524" s="3" t="str">
        <f t="shared" si="117"/>
        <v>Retail</v>
      </c>
      <c r="G7524" s="3">
        <v>1</v>
      </c>
      <c r="H7524" s="57"/>
    </row>
    <row r="7525" spans="1:8">
      <c r="A7525" s="57"/>
      <c r="B7525" s="57"/>
      <c r="C7525" s="176">
        <v>42349.592400000001</v>
      </c>
      <c r="D7525" s="3" t="s">
        <v>445</v>
      </c>
      <c r="E7525" s="3" t="s">
        <v>6</v>
      </c>
      <c r="F7525" s="3" t="str">
        <f t="shared" si="117"/>
        <v>Wholesale</v>
      </c>
      <c r="G7525" s="3">
        <v>71</v>
      </c>
      <c r="H7525" s="57"/>
    </row>
    <row r="7526" spans="1:8">
      <c r="A7526" s="57"/>
      <c r="B7526" s="57"/>
      <c r="C7526" s="176">
        <v>41983.164599999996</v>
      </c>
      <c r="D7526" s="3" t="s">
        <v>445</v>
      </c>
      <c r="E7526" s="3" t="s">
        <v>453</v>
      </c>
      <c r="F7526" s="3" t="str">
        <f t="shared" si="117"/>
        <v>Wholesale</v>
      </c>
      <c r="G7526" s="3">
        <v>25</v>
      </c>
      <c r="H7526" s="57"/>
    </row>
    <row r="7527" spans="1:8">
      <c r="A7527" s="57"/>
      <c r="B7527" s="57"/>
      <c r="C7527" s="176">
        <v>41982.7785</v>
      </c>
      <c r="D7527" s="3" t="s">
        <v>446</v>
      </c>
      <c r="E7527" s="3" t="s">
        <v>9</v>
      </c>
      <c r="F7527" s="3" t="str">
        <f t="shared" si="117"/>
        <v>Retail</v>
      </c>
      <c r="G7527" s="3">
        <v>6</v>
      </c>
      <c r="H7527" s="57"/>
    </row>
    <row r="7528" spans="1:8">
      <c r="A7528" s="57"/>
      <c r="B7528" s="57"/>
      <c r="C7528" s="176">
        <v>42180.524299999997</v>
      </c>
      <c r="D7528" s="3" t="s">
        <v>445</v>
      </c>
      <c r="E7528" s="3" t="s">
        <v>6</v>
      </c>
      <c r="F7528" s="3" t="str">
        <f t="shared" si="117"/>
        <v>Retail</v>
      </c>
      <c r="G7528" s="3">
        <v>2</v>
      </c>
      <c r="H7528" s="57"/>
    </row>
    <row r="7529" spans="1:8">
      <c r="A7529" s="57"/>
      <c r="B7529" s="57"/>
      <c r="C7529" s="176">
        <v>42348.758300000001</v>
      </c>
      <c r="D7529" s="3" t="s">
        <v>446</v>
      </c>
      <c r="E7529" s="3" t="s">
        <v>6</v>
      </c>
      <c r="F7529" s="3" t="str">
        <f t="shared" si="117"/>
        <v>Wholesale</v>
      </c>
      <c r="G7529" s="3">
        <v>72</v>
      </c>
      <c r="H7529" s="57"/>
    </row>
    <row r="7530" spans="1:8">
      <c r="A7530" s="57"/>
      <c r="B7530" s="57"/>
      <c r="C7530" s="176">
        <v>42359.8</v>
      </c>
      <c r="D7530" s="3" t="s">
        <v>447</v>
      </c>
      <c r="E7530" s="3" t="s">
        <v>6</v>
      </c>
      <c r="F7530" s="3" t="str">
        <f t="shared" si="117"/>
        <v>Retail</v>
      </c>
      <c r="G7530" s="3">
        <v>6</v>
      </c>
      <c r="H7530" s="57"/>
    </row>
    <row r="7531" spans="1:8">
      <c r="A7531" s="57"/>
      <c r="B7531" s="57"/>
      <c r="C7531" s="176">
        <v>41978.360399999998</v>
      </c>
      <c r="D7531" s="3" t="s">
        <v>446</v>
      </c>
      <c r="E7531" s="3" t="s">
        <v>8</v>
      </c>
      <c r="F7531" s="3" t="str">
        <f t="shared" si="117"/>
        <v>Retail</v>
      </c>
      <c r="G7531" s="3">
        <v>2</v>
      </c>
      <c r="H7531" s="57"/>
    </row>
    <row r="7532" spans="1:8">
      <c r="A7532" s="57"/>
      <c r="B7532" s="57"/>
      <c r="C7532" s="176">
        <v>42352.534</v>
      </c>
      <c r="D7532" s="3" t="s">
        <v>449</v>
      </c>
      <c r="E7532" s="3" t="s">
        <v>453</v>
      </c>
      <c r="F7532" s="3" t="str">
        <f t="shared" si="117"/>
        <v>Retail</v>
      </c>
      <c r="G7532" s="3">
        <v>4</v>
      </c>
      <c r="H7532" s="57"/>
    </row>
    <row r="7533" spans="1:8">
      <c r="A7533" s="57"/>
      <c r="B7533" s="57"/>
      <c r="C7533" s="176">
        <v>42254.470800000003</v>
      </c>
      <c r="D7533" s="3" t="s">
        <v>445</v>
      </c>
      <c r="E7533" s="3" t="s">
        <v>453</v>
      </c>
      <c r="F7533" s="3" t="str">
        <f t="shared" si="117"/>
        <v>Wholesale</v>
      </c>
      <c r="G7533" s="3">
        <v>59</v>
      </c>
      <c r="H7533" s="57"/>
    </row>
    <row r="7534" spans="1:8">
      <c r="A7534" s="57"/>
      <c r="B7534" s="57"/>
      <c r="C7534" s="176">
        <v>42259.228499999997</v>
      </c>
      <c r="D7534" s="3" t="s">
        <v>445</v>
      </c>
      <c r="E7534" s="3" t="s">
        <v>458</v>
      </c>
      <c r="F7534" s="3" t="str">
        <f t="shared" si="117"/>
        <v>Retail</v>
      </c>
      <c r="G7534" s="3">
        <v>2</v>
      </c>
      <c r="H7534" s="57"/>
    </row>
    <row r="7535" spans="1:8">
      <c r="A7535" s="57"/>
      <c r="B7535" s="57"/>
      <c r="C7535" s="176">
        <v>42293.509700000002</v>
      </c>
      <c r="D7535" s="3" t="s">
        <v>445</v>
      </c>
      <c r="E7535" s="3" t="s">
        <v>453</v>
      </c>
      <c r="F7535" s="3" t="str">
        <f t="shared" si="117"/>
        <v>Wholesale</v>
      </c>
      <c r="G7535" s="3">
        <v>35</v>
      </c>
      <c r="H7535" s="57"/>
    </row>
    <row r="7536" spans="1:8">
      <c r="A7536" s="57"/>
      <c r="B7536" s="57"/>
      <c r="C7536" s="176">
        <v>42159.447899999999</v>
      </c>
      <c r="D7536" s="3" t="s">
        <v>446</v>
      </c>
      <c r="E7536" s="3" t="s">
        <v>7</v>
      </c>
      <c r="F7536" s="3" t="str">
        <f t="shared" si="117"/>
        <v>Retail</v>
      </c>
      <c r="G7536" s="3">
        <v>8</v>
      </c>
      <c r="H7536" s="57"/>
    </row>
    <row r="7537" spans="1:8">
      <c r="A7537" s="57"/>
      <c r="B7537" s="57"/>
      <c r="C7537" s="176">
        <v>41982.745799999997</v>
      </c>
      <c r="D7537" s="3" t="s">
        <v>445</v>
      </c>
      <c r="E7537" s="3" t="s">
        <v>8</v>
      </c>
      <c r="F7537" s="3" t="str">
        <f t="shared" si="117"/>
        <v>Wholesale</v>
      </c>
      <c r="G7537" s="3">
        <v>84</v>
      </c>
      <c r="H7537" s="57"/>
    </row>
    <row r="7538" spans="1:8">
      <c r="A7538" s="57"/>
      <c r="B7538" s="57"/>
      <c r="C7538" s="176">
        <v>42167.181900000003</v>
      </c>
      <c r="D7538" s="3" t="s">
        <v>445</v>
      </c>
      <c r="E7538" s="3" t="s">
        <v>6</v>
      </c>
      <c r="F7538" s="3" t="str">
        <f t="shared" si="117"/>
        <v>Retail</v>
      </c>
      <c r="G7538" s="3">
        <v>9</v>
      </c>
      <c r="H7538" s="57"/>
    </row>
    <row r="7539" spans="1:8">
      <c r="A7539" s="57"/>
      <c r="B7539" s="57"/>
      <c r="C7539" s="176">
        <v>42258.701399999998</v>
      </c>
      <c r="D7539" s="3" t="s">
        <v>446</v>
      </c>
      <c r="E7539" s="3" t="s">
        <v>110</v>
      </c>
      <c r="F7539" s="3" t="str">
        <f t="shared" si="117"/>
        <v>Retail</v>
      </c>
      <c r="G7539" s="3">
        <v>2</v>
      </c>
      <c r="H7539" s="57"/>
    </row>
    <row r="7540" spans="1:8">
      <c r="A7540" s="57"/>
      <c r="B7540" s="57"/>
      <c r="C7540" s="176">
        <v>42340.813199999997</v>
      </c>
      <c r="D7540" s="3" t="s">
        <v>446</v>
      </c>
      <c r="E7540" s="3" t="s">
        <v>453</v>
      </c>
      <c r="F7540" s="3" t="str">
        <f t="shared" si="117"/>
        <v>Retail</v>
      </c>
      <c r="G7540" s="3">
        <v>4</v>
      </c>
      <c r="H7540" s="57"/>
    </row>
    <row r="7541" spans="1:8">
      <c r="A7541" s="57"/>
      <c r="B7541" s="57"/>
      <c r="C7541" s="176">
        <v>42356.0965</v>
      </c>
      <c r="D7541" s="3" t="s">
        <v>449</v>
      </c>
      <c r="E7541" s="3" t="s">
        <v>312</v>
      </c>
      <c r="F7541" s="3" t="str">
        <f t="shared" si="117"/>
        <v>Wholesale</v>
      </c>
      <c r="G7541" s="3">
        <v>38</v>
      </c>
      <c r="H7541" s="57"/>
    </row>
    <row r="7542" spans="1:8">
      <c r="A7542" s="57"/>
      <c r="B7542" s="57"/>
      <c r="C7542" s="176">
        <v>41977.196499999998</v>
      </c>
      <c r="D7542" s="3" t="s">
        <v>446</v>
      </c>
      <c r="E7542" s="3" t="s">
        <v>453</v>
      </c>
      <c r="F7542" s="3" t="str">
        <f t="shared" si="117"/>
        <v>Wholesale</v>
      </c>
      <c r="G7542" s="3">
        <v>52</v>
      </c>
      <c r="H7542" s="57"/>
    </row>
    <row r="7543" spans="1:8">
      <c r="A7543" s="57"/>
      <c r="B7543" s="57"/>
      <c r="C7543" s="176">
        <v>42097.713900000002</v>
      </c>
      <c r="D7543" s="3" t="s">
        <v>445</v>
      </c>
      <c r="E7543" s="3" t="s">
        <v>450</v>
      </c>
      <c r="F7543" s="3" t="str">
        <f t="shared" si="117"/>
        <v>Wholesale</v>
      </c>
      <c r="G7543" s="3">
        <v>31</v>
      </c>
      <c r="H7543" s="57"/>
    </row>
    <row r="7544" spans="1:8">
      <c r="A7544" s="57"/>
      <c r="B7544" s="57"/>
      <c r="C7544" s="176">
        <v>41988.481899999999</v>
      </c>
      <c r="D7544" s="3" t="s">
        <v>449</v>
      </c>
      <c r="E7544" s="3" t="s">
        <v>454</v>
      </c>
      <c r="F7544" s="3" t="str">
        <f t="shared" si="117"/>
        <v>Retail</v>
      </c>
      <c r="G7544" s="3">
        <v>3</v>
      </c>
      <c r="H7544" s="57"/>
    </row>
    <row r="7545" spans="1:8">
      <c r="A7545" s="57"/>
      <c r="B7545" s="57"/>
      <c r="C7545" s="176">
        <v>42222.217400000001</v>
      </c>
      <c r="D7545" s="3" t="s">
        <v>447</v>
      </c>
      <c r="E7545" s="3" t="s">
        <v>6</v>
      </c>
      <c r="F7545" s="3" t="str">
        <f t="shared" si="117"/>
        <v>Retail</v>
      </c>
      <c r="G7545" s="3">
        <v>1</v>
      </c>
      <c r="H7545" s="57"/>
    </row>
    <row r="7546" spans="1:8">
      <c r="A7546" s="57"/>
      <c r="B7546" s="57"/>
      <c r="C7546" s="176">
        <v>42201.747900000002</v>
      </c>
      <c r="D7546" s="3" t="s">
        <v>445</v>
      </c>
      <c r="E7546" s="3" t="s">
        <v>454</v>
      </c>
      <c r="F7546" s="3" t="str">
        <f t="shared" si="117"/>
        <v>Retail</v>
      </c>
      <c r="G7546" s="3">
        <v>3</v>
      </c>
      <c r="H7546" s="57"/>
    </row>
    <row r="7547" spans="1:8">
      <c r="A7547" s="57"/>
      <c r="B7547" s="57"/>
      <c r="C7547" s="176">
        <v>42348.624300000003</v>
      </c>
      <c r="D7547" s="3" t="s">
        <v>449</v>
      </c>
      <c r="E7547" s="3" t="s">
        <v>452</v>
      </c>
      <c r="F7547" s="3" t="str">
        <f t="shared" si="117"/>
        <v>Wholesale</v>
      </c>
      <c r="G7547" s="3">
        <v>55</v>
      </c>
      <c r="H7547" s="57"/>
    </row>
    <row r="7548" spans="1:8">
      <c r="A7548" s="57"/>
      <c r="B7548" s="57"/>
      <c r="C7548" s="176">
        <v>42354.821499999998</v>
      </c>
      <c r="D7548" s="3" t="s">
        <v>445</v>
      </c>
      <c r="E7548" s="3" t="s">
        <v>10</v>
      </c>
      <c r="F7548" s="3" t="str">
        <f t="shared" si="117"/>
        <v>Retail</v>
      </c>
      <c r="G7548" s="3">
        <v>2</v>
      </c>
      <c r="H7548" s="57"/>
    </row>
    <row r="7549" spans="1:8">
      <c r="A7549" s="57"/>
      <c r="B7549" s="57"/>
      <c r="C7549" s="176">
        <v>42361.486100000002</v>
      </c>
      <c r="D7549" s="3" t="s">
        <v>447</v>
      </c>
      <c r="E7549" s="3" t="s">
        <v>112</v>
      </c>
      <c r="F7549" s="3" t="str">
        <f t="shared" si="117"/>
        <v>Wholesale</v>
      </c>
      <c r="G7549" s="3">
        <v>69</v>
      </c>
      <c r="H7549" s="57"/>
    </row>
    <row r="7550" spans="1:8">
      <c r="A7550" s="57"/>
      <c r="B7550" s="57"/>
      <c r="C7550" s="176">
        <v>42341.130599999997</v>
      </c>
      <c r="D7550" s="3" t="s">
        <v>446</v>
      </c>
      <c r="E7550" s="3" t="s">
        <v>461</v>
      </c>
      <c r="F7550" s="3" t="str">
        <f t="shared" si="117"/>
        <v>Retail</v>
      </c>
      <c r="G7550" s="3">
        <v>7</v>
      </c>
      <c r="H7550" s="57"/>
    </row>
    <row r="7551" spans="1:8">
      <c r="A7551" s="57"/>
      <c r="B7551" s="57"/>
      <c r="C7551" s="176">
        <v>42197.470800000003</v>
      </c>
      <c r="D7551" s="3" t="s">
        <v>445</v>
      </c>
      <c r="E7551" s="3" t="s">
        <v>451</v>
      </c>
      <c r="F7551" s="3" t="str">
        <f t="shared" si="117"/>
        <v>Wholesale</v>
      </c>
      <c r="G7551" s="3">
        <v>65</v>
      </c>
      <c r="H7551" s="57"/>
    </row>
    <row r="7552" spans="1:8">
      <c r="A7552" s="57"/>
      <c r="B7552" s="57"/>
      <c r="C7552" s="176">
        <v>42025.2042</v>
      </c>
      <c r="D7552" s="3" t="s">
        <v>449</v>
      </c>
      <c r="E7552" s="3" t="s">
        <v>453</v>
      </c>
      <c r="F7552" s="3" t="str">
        <f t="shared" si="117"/>
        <v>Retail</v>
      </c>
      <c r="G7552" s="3">
        <v>2</v>
      </c>
      <c r="H7552" s="57"/>
    </row>
    <row r="7553" spans="1:8">
      <c r="A7553" s="57"/>
      <c r="B7553" s="57"/>
      <c r="C7553" s="176">
        <v>42350.729899999998</v>
      </c>
      <c r="D7553" s="3" t="s">
        <v>445</v>
      </c>
      <c r="E7553" s="3" t="s">
        <v>10</v>
      </c>
      <c r="F7553" s="3" t="str">
        <f t="shared" si="117"/>
        <v>Retail</v>
      </c>
      <c r="G7553" s="3">
        <v>4</v>
      </c>
      <c r="H7553" s="57"/>
    </row>
    <row r="7554" spans="1:8">
      <c r="A7554" s="57"/>
      <c r="B7554" s="57"/>
      <c r="C7554" s="176">
        <v>42201.552799999998</v>
      </c>
      <c r="D7554" s="3" t="s">
        <v>447</v>
      </c>
      <c r="E7554" s="3" t="s">
        <v>453</v>
      </c>
      <c r="F7554" s="3" t="str">
        <f t="shared" si="117"/>
        <v>Wholesale</v>
      </c>
      <c r="G7554" s="3">
        <v>55</v>
      </c>
      <c r="H7554" s="57"/>
    </row>
    <row r="7555" spans="1:8">
      <c r="A7555" s="57"/>
      <c r="B7555" s="57"/>
      <c r="C7555" s="176">
        <v>42251.776400000002</v>
      </c>
      <c r="D7555" s="3" t="s">
        <v>445</v>
      </c>
      <c r="E7555" s="3" t="s">
        <v>453</v>
      </c>
      <c r="F7555" s="3" t="str">
        <f t="shared" si="117"/>
        <v>Retail</v>
      </c>
      <c r="G7555" s="3">
        <v>1</v>
      </c>
      <c r="H7555" s="57"/>
    </row>
    <row r="7556" spans="1:8">
      <c r="A7556" s="57"/>
      <c r="B7556" s="57"/>
      <c r="C7556" s="176">
        <v>42213.732600000003</v>
      </c>
      <c r="D7556" s="3" t="s">
        <v>445</v>
      </c>
      <c r="E7556" s="3" t="s">
        <v>450</v>
      </c>
      <c r="F7556" s="3" t="str">
        <f t="shared" si="117"/>
        <v>Retail</v>
      </c>
      <c r="G7556" s="3">
        <v>7</v>
      </c>
      <c r="H7556" s="57"/>
    </row>
    <row r="7557" spans="1:8">
      <c r="A7557" s="57"/>
      <c r="B7557" s="57"/>
      <c r="C7557" s="176">
        <v>42087.790999999997</v>
      </c>
      <c r="D7557" s="3" t="s">
        <v>447</v>
      </c>
      <c r="E7557" s="3" t="s">
        <v>453</v>
      </c>
      <c r="F7557" s="3" t="str">
        <f t="shared" si="117"/>
        <v>Wholesale</v>
      </c>
      <c r="G7557" s="3">
        <v>29</v>
      </c>
      <c r="H7557" s="57"/>
    </row>
    <row r="7558" spans="1:8">
      <c r="A7558" s="57"/>
      <c r="B7558" s="57"/>
      <c r="C7558" s="176">
        <v>42157.1083</v>
      </c>
      <c r="D7558" s="3" t="s">
        <v>447</v>
      </c>
      <c r="E7558" s="3" t="s">
        <v>460</v>
      </c>
      <c r="F7558" s="3" t="str">
        <f t="shared" si="117"/>
        <v>Retail</v>
      </c>
      <c r="G7558" s="3">
        <v>1</v>
      </c>
      <c r="H7558" s="57"/>
    </row>
    <row r="7559" spans="1:8">
      <c r="A7559" s="57"/>
      <c r="B7559" s="57"/>
      <c r="C7559" s="176">
        <v>42113.1368</v>
      </c>
      <c r="D7559" s="3" t="s">
        <v>447</v>
      </c>
      <c r="E7559" s="3" t="s">
        <v>112</v>
      </c>
      <c r="F7559" s="3" t="str">
        <f t="shared" si="117"/>
        <v>Retail</v>
      </c>
      <c r="G7559" s="3">
        <v>1</v>
      </c>
      <c r="H7559" s="57"/>
    </row>
    <row r="7560" spans="1:8">
      <c r="A7560" s="57"/>
      <c r="B7560" s="57"/>
      <c r="C7560" s="176">
        <v>42168.7618</v>
      </c>
      <c r="D7560" s="3" t="s">
        <v>445</v>
      </c>
      <c r="E7560" s="3" t="s">
        <v>312</v>
      </c>
      <c r="F7560" s="3" t="str">
        <f t="shared" si="117"/>
        <v>Retail</v>
      </c>
      <c r="G7560" s="3">
        <v>7</v>
      </c>
      <c r="H7560" s="57"/>
    </row>
    <row r="7561" spans="1:8">
      <c r="A7561" s="57"/>
      <c r="B7561" s="57"/>
      <c r="C7561" s="176">
        <v>42012.457600000002</v>
      </c>
      <c r="D7561" s="3" t="s">
        <v>447</v>
      </c>
      <c r="E7561" s="3" t="s">
        <v>453</v>
      </c>
      <c r="F7561" s="3" t="str">
        <f t="shared" si="117"/>
        <v>Wholesale</v>
      </c>
      <c r="G7561" s="3">
        <v>30</v>
      </c>
      <c r="H7561" s="57"/>
    </row>
    <row r="7562" spans="1:8">
      <c r="A7562" s="57"/>
      <c r="B7562" s="57"/>
      <c r="C7562" s="176">
        <v>41987.199999999997</v>
      </c>
      <c r="D7562" s="3" t="s">
        <v>445</v>
      </c>
      <c r="E7562" s="3" t="s">
        <v>9</v>
      </c>
      <c r="F7562" s="3" t="str">
        <f t="shared" ref="F7562:F7625" si="118">IF(G7562&lt;10,"Retail","Wholesale")</f>
        <v>Wholesale</v>
      </c>
      <c r="G7562" s="3">
        <v>27</v>
      </c>
      <c r="H7562" s="57"/>
    </row>
    <row r="7563" spans="1:8">
      <c r="A7563" s="57"/>
      <c r="B7563" s="57"/>
      <c r="C7563" s="176">
        <v>42251.3701</v>
      </c>
      <c r="D7563" s="3" t="s">
        <v>446</v>
      </c>
      <c r="E7563" s="3" t="s">
        <v>10</v>
      </c>
      <c r="F7563" s="3" t="str">
        <f t="shared" si="118"/>
        <v>Retail</v>
      </c>
      <c r="G7563" s="3">
        <v>6</v>
      </c>
      <c r="H7563" s="57"/>
    </row>
    <row r="7564" spans="1:8">
      <c r="A7564" s="57"/>
      <c r="B7564" s="57"/>
      <c r="C7564" s="176">
        <v>42207.544399999999</v>
      </c>
      <c r="D7564" s="3" t="s">
        <v>445</v>
      </c>
      <c r="E7564" s="3" t="s">
        <v>453</v>
      </c>
      <c r="F7564" s="3" t="str">
        <f t="shared" si="118"/>
        <v>Wholesale</v>
      </c>
      <c r="G7564" s="3">
        <v>37</v>
      </c>
      <c r="H7564" s="57"/>
    </row>
    <row r="7565" spans="1:8">
      <c r="A7565" s="57"/>
      <c r="B7565" s="57"/>
      <c r="C7565" s="176">
        <v>42322.541700000002</v>
      </c>
      <c r="D7565" s="3" t="s">
        <v>445</v>
      </c>
      <c r="E7565" s="3" t="s">
        <v>7</v>
      </c>
      <c r="F7565" s="3" t="str">
        <f t="shared" si="118"/>
        <v>Wholesale</v>
      </c>
      <c r="G7565" s="3">
        <v>129</v>
      </c>
      <c r="H7565" s="57"/>
    </row>
    <row r="7566" spans="1:8">
      <c r="A7566" s="57"/>
      <c r="B7566" s="57"/>
      <c r="C7566" s="176">
        <v>42105.737500000003</v>
      </c>
      <c r="D7566" s="3" t="s">
        <v>449</v>
      </c>
      <c r="E7566" s="3" t="s">
        <v>457</v>
      </c>
      <c r="F7566" s="3" t="str">
        <f t="shared" si="118"/>
        <v>Retail</v>
      </c>
      <c r="G7566" s="3">
        <v>2</v>
      </c>
      <c r="H7566" s="57"/>
    </row>
    <row r="7567" spans="1:8">
      <c r="A7567" s="57"/>
      <c r="B7567" s="57"/>
      <c r="C7567" s="176">
        <v>42357.8986</v>
      </c>
      <c r="D7567" s="3" t="s">
        <v>445</v>
      </c>
      <c r="E7567" s="3" t="s">
        <v>453</v>
      </c>
      <c r="F7567" s="3" t="str">
        <f t="shared" si="118"/>
        <v>Retail</v>
      </c>
      <c r="G7567" s="3">
        <v>3</v>
      </c>
      <c r="H7567" s="57"/>
    </row>
    <row r="7568" spans="1:8">
      <c r="A7568" s="57"/>
      <c r="B7568" s="57"/>
      <c r="C7568" s="176">
        <v>42100.5507</v>
      </c>
      <c r="D7568" s="3" t="s">
        <v>447</v>
      </c>
      <c r="E7568" s="3" t="s">
        <v>453</v>
      </c>
      <c r="F7568" s="3" t="str">
        <f t="shared" si="118"/>
        <v>Retail</v>
      </c>
      <c r="G7568" s="3">
        <v>2</v>
      </c>
      <c r="H7568" s="57"/>
    </row>
    <row r="7569" spans="1:8">
      <c r="A7569" s="57"/>
      <c r="B7569" s="57"/>
      <c r="C7569" s="176">
        <v>41983.751400000001</v>
      </c>
      <c r="D7569" s="3" t="s">
        <v>447</v>
      </c>
      <c r="E7569" s="3" t="s">
        <v>9</v>
      </c>
      <c r="F7569" s="3" t="str">
        <f t="shared" si="118"/>
        <v>Retail</v>
      </c>
      <c r="G7569" s="3">
        <v>1</v>
      </c>
      <c r="H7569" s="57"/>
    </row>
    <row r="7570" spans="1:8">
      <c r="A7570" s="57"/>
      <c r="B7570" s="57"/>
      <c r="C7570" s="176">
        <v>42122.508999999998</v>
      </c>
      <c r="D7570" s="3" t="s">
        <v>445</v>
      </c>
      <c r="E7570" s="3" t="s">
        <v>457</v>
      </c>
      <c r="F7570" s="3" t="str">
        <f t="shared" si="118"/>
        <v>Retail</v>
      </c>
      <c r="G7570" s="3">
        <v>9</v>
      </c>
      <c r="H7570" s="57"/>
    </row>
    <row r="7571" spans="1:8">
      <c r="A7571" s="57"/>
      <c r="B7571" s="57"/>
      <c r="C7571" s="176">
        <v>42276.515299999999</v>
      </c>
      <c r="D7571" s="3" t="s">
        <v>447</v>
      </c>
      <c r="E7571" s="3" t="s">
        <v>6</v>
      </c>
      <c r="F7571" s="3" t="str">
        <f t="shared" si="118"/>
        <v>Retail</v>
      </c>
      <c r="G7571" s="3">
        <v>1</v>
      </c>
      <c r="H7571" s="57"/>
    </row>
    <row r="7572" spans="1:8">
      <c r="A7572" s="57"/>
      <c r="B7572" s="57"/>
      <c r="C7572" s="176">
        <v>42334.2215</v>
      </c>
      <c r="D7572" s="3" t="s">
        <v>447</v>
      </c>
      <c r="E7572" s="3" t="s">
        <v>450</v>
      </c>
      <c r="F7572" s="3" t="str">
        <f t="shared" si="118"/>
        <v>Retail</v>
      </c>
      <c r="G7572" s="3">
        <v>9</v>
      </c>
      <c r="H7572" s="57"/>
    </row>
    <row r="7573" spans="1:8">
      <c r="A7573" s="57"/>
      <c r="B7573" s="57"/>
      <c r="C7573" s="176">
        <v>41981.1826</v>
      </c>
      <c r="D7573" s="3" t="s">
        <v>446</v>
      </c>
      <c r="E7573" s="3" t="s">
        <v>452</v>
      </c>
      <c r="F7573" s="3" t="str">
        <f t="shared" si="118"/>
        <v>Wholesale</v>
      </c>
      <c r="G7573" s="3">
        <v>65</v>
      </c>
      <c r="H7573" s="57"/>
    </row>
    <row r="7574" spans="1:8">
      <c r="A7574" s="57"/>
      <c r="B7574" s="57"/>
      <c r="C7574" s="176">
        <v>42355.488899999997</v>
      </c>
      <c r="D7574" s="3" t="s">
        <v>446</v>
      </c>
      <c r="E7574" s="3" t="s">
        <v>7</v>
      </c>
      <c r="F7574" s="3" t="str">
        <f t="shared" si="118"/>
        <v>Retail</v>
      </c>
      <c r="G7574" s="3">
        <v>5</v>
      </c>
      <c r="H7574" s="57"/>
    </row>
    <row r="7575" spans="1:8">
      <c r="A7575" s="57"/>
      <c r="B7575" s="57"/>
      <c r="C7575" s="176">
        <v>42359.459000000003</v>
      </c>
      <c r="D7575" s="3" t="s">
        <v>445</v>
      </c>
      <c r="E7575" s="3" t="s">
        <v>453</v>
      </c>
      <c r="F7575" s="3" t="str">
        <f t="shared" si="118"/>
        <v>Retail</v>
      </c>
      <c r="G7575" s="3">
        <v>4</v>
      </c>
      <c r="H7575" s="57"/>
    </row>
    <row r="7576" spans="1:8">
      <c r="A7576" s="57"/>
      <c r="B7576" s="57"/>
      <c r="C7576" s="176">
        <v>42345.496500000001</v>
      </c>
      <c r="D7576" s="3" t="s">
        <v>445</v>
      </c>
      <c r="E7576" s="3" t="s">
        <v>6</v>
      </c>
      <c r="F7576" s="3" t="str">
        <f t="shared" si="118"/>
        <v>Wholesale</v>
      </c>
      <c r="G7576" s="3">
        <v>28</v>
      </c>
      <c r="H7576" s="57"/>
    </row>
    <row r="7577" spans="1:8">
      <c r="A7577" s="57"/>
      <c r="B7577" s="57"/>
      <c r="C7577" s="176">
        <v>42363.4375</v>
      </c>
      <c r="D7577" s="3" t="s">
        <v>446</v>
      </c>
      <c r="E7577" s="3" t="s">
        <v>9</v>
      </c>
      <c r="F7577" s="3" t="str">
        <f t="shared" si="118"/>
        <v>Retail</v>
      </c>
      <c r="G7577" s="3">
        <v>7</v>
      </c>
      <c r="H7577" s="57"/>
    </row>
    <row r="7578" spans="1:8">
      <c r="A7578" s="57"/>
      <c r="B7578" s="57"/>
      <c r="C7578" s="176">
        <v>42360.685400000002</v>
      </c>
      <c r="D7578" s="3" t="s">
        <v>446</v>
      </c>
      <c r="E7578" s="3" t="s">
        <v>452</v>
      </c>
      <c r="F7578" s="3" t="str">
        <f t="shared" si="118"/>
        <v>Retail</v>
      </c>
      <c r="G7578" s="3">
        <v>6</v>
      </c>
      <c r="H7578" s="57"/>
    </row>
    <row r="7579" spans="1:8">
      <c r="A7579" s="57"/>
      <c r="B7579" s="57"/>
      <c r="C7579" s="176">
        <v>42114.672899999998</v>
      </c>
      <c r="D7579" s="3" t="s">
        <v>445</v>
      </c>
      <c r="E7579" s="3" t="s">
        <v>8</v>
      </c>
      <c r="F7579" s="3" t="str">
        <f t="shared" si="118"/>
        <v>Retail</v>
      </c>
      <c r="G7579" s="3">
        <v>4</v>
      </c>
      <c r="H7579" s="57"/>
    </row>
    <row r="7580" spans="1:8">
      <c r="A7580" s="57"/>
      <c r="B7580" s="57"/>
      <c r="C7580" s="176">
        <v>42226.322899999999</v>
      </c>
      <c r="D7580" s="3" t="s">
        <v>447</v>
      </c>
      <c r="E7580" s="3" t="s">
        <v>6</v>
      </c>
      <c r="F7580" s="3" t="str">
        <f t="shared" si="118"/>
        <v>Retail</v>
      </c>
      <c r="G7580" s="3">
        <v>4</v>
      </c>
      <c r="H7580" s="57"/>
    </row>
    <row r="7581" spans="1:8">
      <c r="A7581" s="57"/>
      <c r="B7581" s="57"/>
      <c r="C7581" s="176">
        <v>42250.521500000003</v>
      </c>
      <c r="D7581" s="3" t="s">
        <v>445</v>
      </c>
      <c r="E7581" s="3" t="s">
        <v>453</v>
      </c>
      <c r="F7581" s="3" t="str">
        <f t="shared" si="118"/>
        <v>Wholesale</v>
      </c>
      <c r="G7581" s="3">
        <v>54</v>
      </c>
      <c r="H7581" s="57"/>
    </row>
    <row r="7582" spans="1:8">
      <c r="A7582" s="57"/>
      <c r="B7582" s="57"/>
      <c r="C7582" s="176">
        <v>42305.769399999997</v>
      </c>
      <c r="D7582" s="3" t="s">
        <v>447</v>
      </c>
      <c r="E7582" s="3" t="s">
        <v>453</v>
      </c>
      <c r="F7582" s="3" t="str">
        <f t="shared" si="118"/>
        <v>Retail</v>
      </c>
      <c r="G7582" s="3">
        <v>5</v>
      </c>
      <c r="H7582" s="57"/>
    </row>
    <row r="7583" spans="1:8">
      <c r="A7583" s="57"/>
      <c r="B7583" s="57"/>
      <c r="C7583" s="176">
        <v>42326.724300000002</v>
      </c>
      <c r="D7583" s="3" t="s">
        <v>445</v>
      </c>
      <c r="E7583" s="3" t="s">
        <v>312</v>
      </c>
      <c r="F7583" s="3" t="str">
        <f t="shared" si="118"/>
        <v>Retail</v>
      </c>
      <c r="G7583" s="3">
        <v>4</v>
      </c>
      <c r="H7583" s="57"/>
    </row>
    <row r="7584" spans="1:8">
      <c r="A7584" s="57"/>
      <c r="B7584" s="57"/>
      <c r="C7584" s="176">
        <v>42158.499300000003</v>
      </c>
      <c r="D7584" s="3" t="s">
        <v>449</v>
      </c>
      <c r="E7584" s="3" t="s">
        <v>10</v>
      </c>
      <c r="F7584" s="3" t="str">
        <f t="shared" si="118"/>
        <v>Wholesale</v>
      </c>
      <c r="G7584" s="3">
        <v>40</v>
      </c>
      <c r="H7584" s="57"/>
    </row>
    <row r="7585" spans="1:8">
      <c r="A7585" s="57"/>
      <c r="B7585" s="57"/>
      <c r="C7585" s="176">
        <v>42250.227099999996</v>
      </c>
      <c r="D7585" s="3" t="s">
        <v>446</v>
      </c>
      <c r="E7585" s="3" t="s">
        <v>455</v>
      </c>
      <c r="F7585" s="3" t="str">
        <f t="shared" si="118"/>
        <v>Retail</v>
      </c>
      <c r="G7585" s="3">
        <v>1</v>
      </c>
      <c r="H7585" s="57"/>
    </row>
    <row r="7586" spans="1:8">
      <c r="A7586" s="57"/>
      <c r="B7586" s="57"/>
      <c r="C7586" s="176">
        <v>42181.561800000003</v>
      </c>
      <c r="D7586" s="3" t="s">
        <v>445</v>
      </c>
      <c r="E7586" s="3" t="s">
        <v>10</v>
      </c>
      <c r="F7586" s="3" t="str">
        <f t="shared" si="118"/>
        <v>Retail</v>
      </c>
      <c r="G7586" s="3">
        <v>7</v>
      </c>
      <c r="H7586" s="57"/>
    </row>
    <row r="7587" spans="1:8">
      <c r="A7587" s="57"/>
      <c r="B7587" s="57"/>
      <c r="C7587" s="176">
        <v>42332.940999999999</v>
      </c>
      <c r="D7587" s="3" t="s">
        <v>447</v>
      </c>
      <c r="E7587" s="3" t="s">
        <v>10</v>
      </c>
      <c r="F7587" s="3" t="str">
        <f t="shared" si="118"/>
        <v>Wholesale</v>
      </c>
      <c r="G7587" s="3">
        <v>29</v>
      </c>
      <c r="H7587" s="57"/>
    </row>
    <row r="7588" spans="1:8">
      <c r="A7588" s="57"/>
      <c r="B7588" s="57"/>
      <c r="C7588" s="176">
        <v>42204.459699999999</v>
      </c>
      <c r="D7588" s="3" t="s">
        <v>445</v>
      </c>
      <c r="E7588" s="3" t="s">
        <v>312</v>
      </c>
      <c r="F7588" s="3" t="str">
        <f t="shared" si="118"/>
        <v>Wholesale</v>
      </c>
      <c r="G7588" s="3">
        <v>30</v>
      </c>
      <c r="H7588" s="57"/>
    </row>
    <row r="7589" spans="1:8">
      <c r="A7589" s="57"/>
      <c r="B7589" s="57"/>
      <c r="C7589" s="176">
        <v>42177.821499999998</v>
      </c>
      <c r="D7589" s="3" t="s">
        <v>445</v>
      </c>
      <c r="E7589" s="3" t="s">
        <v>453</v>
      </c>
      <c r="F7589" s="3" t="str">
        <f t="shared" si="118"/>
        <v>Wholesale</v>
      </c>
      <c r="G7589" s="3">
        <v>104</v>
      </c>
      <c r="H7589" s="57"/>
    </row>
    <row r="7590" spans="1:8">
      <c r="A7590" s="57"/>
      <c r="B7590" s="57"/>
      <c r="C7590" s="176">
        <v>41986.540999999997</v>
      </c>
      <c r="D7590" s="3" t="s">
        <v>447</v>
      </c>
      <c r="E7590" s="3" t="s">
        <v>10</v>
      </c>
      <c r="F7590" s="3" t="str">
        <f t="shared" si="118"/>
        <v>Retail</v>
      </c>
      <c r="G7590" s="3">
        <v>1</v>
      </c>
      <c r="H7590" s="57"/>
    </row>
    <row r="7591" spans="1:8">
      <c r="A7591" s="57"/>
      <c r="B7591" s="57"/>
      <c r="C7591" s="176">
        <v>42282.754200000003</v>
      </c>
      <c r="D7591" s="3" t="s">
        <v>445</v>
      </c>
      <c r="E7591" s="3" t="s">
        <v>6</v>
      </c>
      <c r="F7591" s="3" t="str">
        <f t="shared" si="118"/>
        <v>Retail</v>
      </c>
      <c r="G7591" s="3">
        <v>4</v>
      </c>
      <c r="H7591" s="57"/>
    </row>
    <row r="7592" spans="1:8">
      <c r="A7592" s="57"/>
      <c r="B7592" s="57"/>
      <c r="C7592" s="176">
        <v>42101.497199999998</v>
      </c>
      <c r="D7592" s="3" t="s">
        <v>446</v>
      </c>
      <c r="E7592" s="3" t="s">
        <v>112</v>
      </c>
      <c r="F7592" s="3" t="str">
        <f t="shared" si="118"/>
        <v>Retail</v>
      </c>
      <c r="G7592" s="3">
        <v>4</v>
      </c>
      <c r="H7592" s="57"/>
    </row>
    <row r="7593" spans="1:8">
      <c r="A7593" s="57"/>
      <c r="B7593" s="57"/>
      <c r="C7593" s="176">
        <v>42337.702100000002</v>
      </c>
      <c r="D7593" s="3" t="s">
        <v>447</v>
      </c>
      <c r="E7593" s="3" t="s">
        <v>10</v>
      </c>
      <c r="F7593" s="3" t="str">
        <f t="shared" si="118"/>
        <v>Retail</v>
      </c>
      <c r="G7593" s="3">
        <v>2</v>
      </c>
      <c r="H7593" s="57"/>
    </row>
    <row r="7594" spans="1:8">
      <c r="A7594" s="57"/>
      <c r="B7594" s="57"/>
      <c r="C7594" s="176">
        <v>42205.5049</v>
      </c>
      <c r="D7594" s="3" t="s">
        <v>447</v>
      </c>
      <c r="E7594" s="3" t="s">
        <v>453</v>
      </c>
      <c r="F7594" s="3" t="str">
        <f t="shared" si="118"/>
        <v>Wholesale</v>
      </c>
      <c r="G7594" s="3">
        <v>38</v>
      </c>
      <c r="H7594" s="57"/>
    </row>
    <row r="7595" spans="1:8">
      <c r="A7595" s="57"/>
      <c r="B7595" s="57"/>
      <c r="C7595" s="176">
        <v>41985.546499999997</v>
      </c>
      <c r="D7595" s="3" t="s">
        <v>447</v>
      </c>
      <c r="E7595" s="3" t="s">
        <v>461</v>
      </c>
      <c r="F7595" s="3" t="str">
        <f t="shared" si="118"/>
        <v>Wholesale</v>
      </c>
      <c r="G7595" s="3">
        <v>96</v>
      </c>
      <c r="H7595" s="57"/>
    </row>
    <row r="7596" spans="1:8">
      <c r="A7596" s="57"/>
      <c r="B7596" s="57"/>
      <c r="C7596" s="176">
        <v>42285.173600000002</v>
      </c>
      <c r="D7596" s="3" t="s">
        <v>447</v>
      </c>
      <c r="E7596" s="3" t="s">
        <v>9</v>
      </c>
      <c r="F7596" s="3" t="str">
        <f t="shared" si="118"/>
        <v>Retail</v>
      </c>
      <c r="G7596" s="3">
        <v>8</v>
      </c>
      <c r="H7596" s="57"/>
    </row>
    <row r="7597" spans="1:8">
      <c r="A7597" s="57"/>
      <c r="B7597" s="57"/>
      <c r="C7597" s="176">
        <v>42238.379200000003</v>
      </c>
      <c r="D7597" s="3" t="s">
        <v>446</v>
      </c>
      <c r="E7597" s="3" t="s">
        <v>6</v>
      </c>
      <c r="F7597" s="3" t="str">
        <f t="shared" si="118"/>
        <v>Wholesale</v>
      </c>
      <c r="G7597" s="3">
        <v>28</v>
      </c>
      <c r="H7597" s="57"/>
    </row>
    <row r="7598" spans="1:8">
      <c r="A7598" s="57"/>
      <c r="B7598" s="57"/>
      <c r="C7598" s="176">
        <v>42199.758300000001</v>
      </c>
      <c r="D7598" s="3" t="s">
        <v>445</v>
      </c>
      <c r="E7598" s="3" t="s">
        <v>10</v>
      </c>
      <c r="F7598" s="3" t="str">
        <f t="shared" si="118"/>
        <v>Wholesale</v>
      </c>
      <c r="G7598" s="3">
        <v>150</v>
      </c>
      <c r="H7598" s="57"/>
    </row>
    <row r="7599" spans="1:8">
      <c r="A7599" s="57"/>
      <c r="B7599" s="57"/>
      <c r="C7599" s="176">
        <v>42254.516000000003</v>
      </c>
      <c r="D7599" s="3" t="s">
        <v>445</v>
      </c>
      <c r="E7599" s="3" t="s">
        <v>452</v>
      </c>
      <c r="F7599" s="3" t="str">
        <f t="shared" si="118"/>
        <v>Wholesale</v>
      </c>
      <c r="G7599" s="3">
        <v>39</v>
      </c>
      <c r="H7599" s="57"/>
    </row>
    <row r="7600" spans="1:8">
      <c r="A7600" s="57"/>
      <c r="B7600" s="57"/>
      <c r="C7600" s="176">
        <v>42333.587500000001</v>
      </c>
      <c r="D7600" s="3" t="s">
        <v>445</v>
      </c>
      <c r="E7600" s="3" t="s">
        <v>453</v>
      </c>
      <c r="F7600" s="3" t="str">
        <f t="shared" si="118"/>
        <v>Retail</v>
      </c>
      <c r="G7600" s="3">
        <v>4</v>
      </c>
      <c r="H7600" s="57"/>
    </row>
    <row r="7601" spans="1:8">
      <c r="A7601" s="57"/>
      <c r="B7601" s="57"/>
      <c r="C7601" s="176">
        <v>42174.15</v>
      </c>
      <c r="D7601" s="3" t="s">
        <v>449</v>
      </c>
      <c r="E7601" s="3" t="s">
        <v>460</v>
      </c>
      <c r="F7601" s="3" t="str">
        <f t="shared" si="118"/>
        <v>Wholesale</v>
      </c>
      <c r="G7601" s="3">
        <v>154</v>
      </c>
      <c r="H7601" s="57"/>
    </row>
    <row r="7602" spans="1:8">
      <c r="A7602" s="57"/>
      <c r="B7602" s="57"/>
      <c r="C7602" s="176">
        <v>41982.744400000003</v>
      </c>
      <c r="D7602" s="3" t="s">
        <v>445</v>
      </c>
      <c r="E7602" s="3" t="s">
        <v>456</v>
      </c>
      <c r="F7602" s="3" t="str">
        <f t="shared" si="118"/>
        <v>Wholesale</v>
      </c>
      <c r="G7602" s="3">
        <v>49</v>
      </c>
      <c r="H7602" s="57"/>
    </row>
    <row r="7603" spans="1:8">
      <c r="A7603" s="57"/>
      <c r="B7603" s="57"/>
      <c r="C7603" s="176">
        <v>42336.548600000002</v>
      </c>
      <c r="D7603" s="3" t="s">
        <v>449</v>
      </c>
      <c r="E7603" s="3" t="s">
        <v>456</v>
      </c>
      <c r="F7603" s="3" t="str">
        <f t="shared" si="118"/>
        <v>Retail</v>
      </c>
      <c r="G7603" s="3">
        <v>2</v>
      </c>
      <c r="H7603" s="57"/>
    </row>
    <row r="7604" spans="1:8">
      <c r="A7604" s="57"/>
      <c r="B7604" s="57"/>
      <c r="C7604" s="176">
        <v>42190.524299999997</v>
      </c>
      <c r="D7604" s="3" t="s">
        <v>445</v>
      </c>
      <c r="E7604" s="3" t="s">
        <v>453</v>
      </c>
      <c r="F7604" s="3" t="str">
        <f t="shared" si="118"/>
        <v>Wholesale</v>
      </c>
      <c r="G7604" s="3">
        <v>68</v>
      </c>
      <c r="H7604" s="57"/>
    </row>
    <row r="7605" spans="1:8">
      <c r="A7605" s="57"/>
      <c r="B7605" s="57"/>
      <c r="C7605" s="176">
        <v>42085.129200000003</v>
      </c>
      <c r="D7605" s="3" t="s">
        <v>447</v>
      </c>
      <c r="E7605" s="3" t="s">
        <v>450</v>
      </c>
      <c r="F7605" s="3" t="str">
        <f t="shared" si="118"/>
        <v>Retail</v>
      </c>
      <c r="G7605" s="3">
        <v>7</v>
      </c>
      <c r="H7605" s="57"/>
    </row>
    <row r="7606" spans="1:8">
      <c r="A7606" s="57"/>
      <c r="B7606" s="57"/>
      <c r="C7606" s="176">
        <v>42221.551399999997</v>
      </c>
      <c r="D7606" s="3" t="s">
        <v>449</v>
      </c>
      <c r="E7606" s="3" t="s">
        <v>8</v>
      </c>
      <c r="F7606" s="3" t="str">
        <f t="shared" si="118"/>
        <v>Retail</v>
      </c>
      <c r="G7606" s="3">
        <v>5</v>
      </c>
      <c r="H7606" s="57"/>
    </row>
    <row r="7607" spans="1:8">
      <c r="A7607" s="57"/>
      <c r="B7607" s="57"/>
      <c r="C7607" s="176">
        <v>42165.482600000003</v>
      </c>
      <c r="D7607" s="3" t="s">
        <v>447</v>
      </c>
      <c r="E7607" s="3" t="s">
        <v>452</v>
      </c>
      <c r="F7607" s="3" t="str">
        <f t="shared" si="118"/>
        <v>Retail</v>
      </c>
      <c r="G7607" s="3">
        <v>2</v>
      </c>
      <c r="H7607" s="57"/>
    </row>
    <row r="7608" spans="1:8">
      <c r="A7608" s="57"/>
      <c r="B7608" s="57"/>
      <c r="C7608" s="176">
        <v>42347.598599999998</v>
      </c>
      <c r="D7608" s="3" t="s">
        <v>447</v>
      </c>
      <c r="E7608" s="3" t="s">
        <v>6</v>
      </c>
      <c r="F7608" s="3" t="str">
        <f t="shared" si="118"/>
        <v>Retail</v>
      </c>
      <c r="G7608" s="3">
        <v>6</v>
      </c>
      <c r="H7608" s="57"/>
    </row>
    <row r="7609" spans="1:8">
      <c r="A7609" s="57"/>
      <c r="B7609" s="57"/>
      <c r="C7609" s="176">
        <v>42084.744400000003</v>
      </c>
      <c r="D7609" s="3" t="s">
        <v>446</v>
      </c>
      <c r="E7609" s="3" t="s">
        <v>312</v>
      </c>
      <c r="F7609" s="3" t="str">
        <f t="shared" si="118"/>
        <v>Wholesale</v>
      </c>
      <c r="G7609" s="3">
        <v>34</v>
      </c>
      <c r="H7609" s="57"/>
    </row>
    <row r="7610" spans="1:8">
      <c r="A7610" s="57"/>
      <c r="B7610" s="57"/>
      <c r="C7610" s="176">
        <v>42340.513899999998</v>
      </c>
      <c r="D7610" s="3" t="s">
        <v>446</v>
      </c>
      <c r="E7610" s="3" t="s">
        <v>312</v>
      </c>
      <c r="F7610" s="3" t="str">
        <f t="shared" si="118"/>
        <v>Wholesale</v>
      </c>
      <c r="G7610" s="3">
        <v>126</v>
      </c>
      <c r="H7610" s="57"/>
    </row>
    <row r="7611" spans="1:8">
      <c r="A7611" s="57"/>
      <c r="B7611" s="57"/>
      <c r="C7611" s="176">
        <v>41980.737500000003</v>
      </c>
      <c r="D7611" s="3" t="s">
        <v>447</v>
      </c>
      <c r="E7611" s="3" t="s">
        <v>6</v>
      </c>
      <c r="F7611" s="3" t="str">
        <f t="shared" si="118"/>
        <v>Retail</v>
      </c>
      <c r="G7611" s="3">
        <v>8</v>
      </c>
      <c r="H7611" s="57"/>
    </row>
    <row r="7612" spans="1:8">
      <c r="A7612" s="57"/>
      <c r="B7612" s="57"/>
      <c r="C7612" s="176">
        <v>42150.152800000003</v>
      </c>
      <c r="D7612" s="3" t="s">
        <v>445</v>
      </c>
      <c r="E7612" s="3" t="s">
        <v>114</v>
      </c>
      <c r="F7612" s="3" t="str">
        <f t="shared" si="118"/>
        <v>Retail</v>
      </c>
      <c r="G7612" s="3">
        <v>8</v>
      </c>
      <c r="H7612" s="57"/>
    </row>
    <row r="7613" spans="1:8">
      <c r="A7613" s="57"/>
      <c r="B7613" s="57"/>
      <c r="C7613" s="176">
        <v>42243.211799999997</v>
      </c>
      <c r="D7613" s="3" t="s">
        <v>445</v>
      </c>
      <c r="E7613" s="3" t="s">
        <v>453</v>
      </c>
      <c r="F7613" s="3" t="str">
        <f t="shared" si="118"/>
        <v>Wholesale</v>
      </c>
      <c r="G7613" s="3">
        <v>111</v>
      </c>
      <c r="H7613" s="57"/>
    </row>
    <row r="7614" spans="1:8">
      <c r="A7614" s="57"/>
      <c r="B7614" s="57"/>
      <c r="C7614" s="176">
        <v>42015.168100000003</v>
      </c>
      <c r="D7614" s="3" t="s">
        <v>445</v>
      </c>
      <c r="E7614" s="3" t="s">
        <v>112</v>
      </c>
      <c r="F7614" s="3" t="str">
        <f t="shared" si="118"/>
        <v>Retail</v>
      </c>
      <c r="G7614" s="3">
        <v>1</v>
      </c>
      <c r="H7614" s="57"/>
    </row>
    <row r="7615" spans="1:8">
      <c r="A7615" s="57"/>
      <c r="B7615" s="57"/>
      <c r="C7615" s="176">
        <v>42362.547899999998</v>
      </c>
      <c r="D7615" s="3" t="s">
        <v>449</v>
      </c>
      <c r="E7615" s="3" t="s">
        <v>452</v>
      </c>
      <c r="F7615" s="3" t="str">
        <f t="shared" si="118"/>
        <v>Retail</v>
      </c>
      <c r="G7615" s="3">
        <v>3</v>
      </c>
      <c r="H7615" s="57"/>
    </row>
    <row r="7616" spans="1:8">
      <c r="A7616" s="57"/>
      <c r="B7616" s="57"/>
      <c r="C7616" s="176">
        <v>41984.1826</v>
      </c>
      <c r="D7616" s="3" t="s">
        <v>447</v>
      </c>
      <c r="E7616" s="3" t="s">
        <v>453</v>
      </c>
      <c r="F7616" s="3" t="str">
        <f t="shared" si="118"/>
        <v>Wholesale</v>
      </c>
      <c r="G7616" s="3">
        <v>43</v>
      </c>
      <c r="H7616" s="57"/>
    </row>
    <row r="7617" spans="1:8">
      <c r="A7617" s="57"/>
      <c r="B7617" s="57"/>
      <c r="C7617" s="176">
        <v>42345.823600000003</v>
      </c>
      <c r="D7617" s="3" t="s">
        <v>446</v>
      </c>
      <c r="E7617" s="3" t="s">
        <v>453</v>
      </c>
      <c r="F7617" s="3" t="str">
        <f t="shared" si="118"/>
        <v>Retail</v>
      </c>
      <c r="G7617" s="3">
        <v>1</v>
      </c>
      <c r="H7617" s="57"/>
    </row>
    <row r="7618" spans="1:8">
      <c r="A7618" s="57"/>
      <c r="B7618" s="57"/>
      <c r="C7618" s="176">
        <v>42360.154900000001</v>
      </c>
      <c r="D7618" s="3" t="s">
        <v>446</v>
      </c>
      <c r="E7618" s="3" t="s">
        <v>461</v>
      </c>
      <c r="F7618" s="3" t="str">
        <f t="shared" si="118"/>
        <v>Retail</v>
      </c>
      <c r="G7618" s="3">
        <v>4</v>
      </c>
      <c r="H7618" s="57"/>
    </row>
    <row r="7619" spans="1:8">
      <c r="A7619" s="57"/>
      <c r="B7619" s="57"/>
      <c r="C7619" s="176">
        <v>42245.743799999997</v>
      </c>
      <c r="D7619" s="3" t="s">
        <v>446</v>
      </c>
      <c r="E7619" s="3" t="s">
        <v>459</v>
      </c>
      <c r="F7619" s="3" t="str">
        <f t="shared" si="118"/>
        <v>Retail</v>
      </c>
      <c r="G7619" s="3">
        <v>1</v>
      </c>
      <c r="H7619" s="57"/>
    </row>
    <row r="7620" spans="1:8">
      <c r="A7620" s="57"/>
      <c r="B7620" s="57"/>
      <c r="C7620" s="176">
        <v>42202.118799999997</v>
      </c>
      <c r="D7620" s="3" t="s">
        <v>446</v>
      </c>
      <c r="E7620" s="3" t="s">
        <v>451</v>
      </c>
      <c r="F7620" s="3" t="str">
        <f t="shared" si="118"/>
        <v>Retail</v>
      </c>
      <c r="G7620" s="3">
        <v>2</v>
      </c>
      <c r="H7620" s="57"/>
    </row>
    <row r="7621" spans="1:8">
      <c r="A7621" s="57"/>
      <c r="B7621" s="57"/>
      <c r="C7621" s="176">
        <v>42256.469400000002</v>
      </c>
      <c r="D7621" s="3" t="s">
        <v>447</v>
      </c>
      <c r="E7621" s="3" t="s">
        <v>448</v>
      </c>
      <c r="F7621" s="3" t="str">
        <f t="shared" si="118"/>
        <v>Retail</v>
      </c>
      <c r="G7621" s="3">
        <v>4</v>
      </c>
      <c r="H7621" s="57"/>
    </row>
    <row r="7622" spans="1:8">
      <c r="A7622" s="57"/>
      <c r="B7622" s="57"/>
      <c r="C7622" s="176">
        <v>41982.790300000001</v>
      </c>
      <c r="D7622" s="3" t="s">
        <v>446</v>
      </c>
      <c r="E7622" s="3" t="s">
        <v>459</v>
      </c>
      <c r="F7622" s="3" t="str">
        <f t="shared" si="118"/>
        <v>Retail</v>
      </c>
      <c r="G7622" s="3">
        <v>1</v>
      </c>
      <c r="H7622" s="57"/>
    </row>
    <row r="7623" spans="1:8">
      <c r="A7623" s="57"/>
      <c r="B7623" s="57"/>
      <c r="C7623" s="176">
        <v>42180.554199999999</v>
      </c>
      <c r="D7623" s="3" t="s">
        <v>445</v>
      </c>
      <c r="E7623" s="3" t="s">
        <v>8</v>
      </c>
      <c r="F7623" s="3" t="str">
        <f t="shared" si="118"/>
        <v>Retail</v>
      </c>
      <c r="G7623" s="3">
        <v>1</v>
      </c>
      <c r="H7623" s="57"/>
    </row>
    <row r="7624" spans="1:8">
      <c r="A7624" s="57"/>
      <c r="B7624" s="57"/>
      <c r="C7624" s="176">
        <v>41982.5389</v>
      </c>
      <c r="D7624" s="3" t="s">
        <v>445</v>
      </c>
      <c r="E7624" s="3" t="s">
        <v>453</v>
      </c>
      <c r="F7624" s="3" t="str">
        <f t="shared" si="118"/>
        <v>Retail</v>
      </c>
      <c r="G7624" s="3">
        <v>3</v>
      </c>
      <c r="H7624" s="57"/>
    </row>
    <row r="7625" spans="1:8">
      <c r="A7625" s="57"/>
      <c r="B7625" s="57"/>
      <c r="C7625" s="176">
        <v>42197.5</v>
      </c>
      <c r="D7625" s="3" t="s">
        <v>447</v>
      </c>
      <c r="E7625" s="3" t="s">
        <v>452</v>
      </c>
      <c r="F7625" s="3" t="str">
        <f t="shared" si="118"/>
        <v>Wholesale</v>
      </c>
      <c r="G7625" s="3">
        <v>52</v>
      </c>
      <c r="H7625" s="57"/>
    </row>
    <row r="7626" spans="1:8">
      <c r="A7626" s="57"/>
      <c r="B7626" s="57"/>
      <c r="C7626" s="176">
        <v>42187.156900000002</v>
      </c>
      <c r="D7626" s="3" t="s">
        <v>447</v>
      </c>
      <c r="E7626" s="3" t="s">
        <v>114</v>
      </c>
      <c r="F7626" s="3" t="str">
        <f t="shared" ref="F7626:F7689" si="119">IF(G7626&lt;10,"Retail","Wholesale")</f>
        <v>Retail</v>
      </c>
      <c r="G7626" s="3">
        <v>4</v>
      </c>
      <c r="H7626" s="57"/>
    </row>
    <row r="7627" spans="1:8">
      <c r="A7627" s="57"/>
      <c r="B7627" s="57"/>
      <c r="C7627" s="176">
        <v>41989.196499999998</v>
      </c>
      <c r="D7627" s="3" t="s">
        <v>445</v>
      </c>
      <c r="E7627" s="3" t="s">
        <v>8</v>
      </c>
      <c r="F7627" s="3" t="str">
        <f t="shared" si="119"/>
        <v>Retail</v>
      </c>
      <c r="G7627" s="3">
        <v>2</v>
      </c>
      <c r="H7627" s="57"/>
    </row>
    <row r="7628" spans="1:8">
      <c r="A7628" s="57"/>
      <c r="B7628" s="57"/>
      <c r="C7628" s="176">
        <v>41985.448600000003</v>
      </c>
      <c r="D7628" s="3" t="s">
        <v>445</v>
      </c>
      <c r="E7628" s="3" t="s">
        <v>312</v>
      </c>
      <c r="F7628" s="3" t="str">
        <f t="shared" si="119"/>
        <v>Wholesale</v>
      </c>
      <c r="G7628" s="3">
        <v>36</v>
      </c>
      <c r="H7628" s="57"/>
    </row>
    <row r="7629" spans="1:8">
      <c r="A7629" s="57"/>
      <c r="B7629" s="57"/>
      <c r="C7629" s="176">
        <v>42168.836799999997</v>
      </c>
      <c r="D7629" s="3" t="s">
        <v>446</v>
      </c>
      <c r="E7629" s="3" t="s">
        <v>312</v>
      </c>
      <c r="F7629" s="3" t="str">
        <f t="shared" si="119"/>
        <v>Wholesale</v>
      </c>
      <c r="G7629" s="3">
        <v>63</v>
      </c>
      <c r="H7629" s="57"/>
    </row>
    <row r="7630" spans="1:8">
      <c r="A7630" s="57"/>
      <c r="B7630" s="57"/>
      <c r="C7630" s="176">
        <v>42099.165999999997</v>
      </c>
      <c r="D7630" s="3" t="s">
        <v>447</v>
      </c>
      <c r="E7630" s="3" t="s">
        <v>452</v>
      </c>
      <c r="F7630" s="3" t="str">
        <f t="shared" si="119"/>
        <v>Wholesale</v>
      </c>
      <c r="G7630" s="3">
        <v>25</v>
      </c>
      <c r="H7630" s="57"/>
    </row>
    <row r="7631" spans="1:8">
      <c r="A7631" s="57"/>
      <c r="B7631" s="57"/>
      <c r="C7631" s="176">
        <v>42211.477800000001</v>
      </c>
      <c r="D7631" s="3" t="s">
        <v>445</v>
      </c>
      <c r="E7631" s="3" t="s">
        <v>112</v>
      </c>
      <c r="F7631" s="3" t="str">
        <f t="shared" si="119"/>
        <v>Retail</v>
      </c>
      <c r="G7631" s="3">
        <v>8</v>
      </c>
      <c r="H7631" s="57"/>
    </row>
    <row r="7632" spans="1:8">
      <c r="A7632" s="57"/>
      <c r="B7632" s="57"/>
      <c r="C7632" s="176">
        <v>42191.095800000003</v>
      </c>
      <c r="D7632" s="3" t="s">
        <v>447</v>
      </c>
      <c r="E7632" s="3" t="s">
        <v>453</v>
      </c>
      <c r="F7632" s="3" t="str">
        <f t="shared" si="119"/>
        <v>Wholesale</v>
      </c>
      <c r="G7632" s="3">
        <v>41</v>
      </c>
      <c r="H7632" s="57"/>
    </row>
    <row r="7633" spans="1:8">
      <c r="A7633" s="57"/>
      <c r="B7633" s="57"/>
      <c r="C7633" s="176">
        <v>41983.7618</v>
      </c>
      <c r="D7633" s="3" t="s">
        <v>447</v>
      </c>
      <c r="E7633" s="3" t="s">
        <v>8</v>
      </c>
      <c r="F7633" s="3" t="str">
        <f t="shared" si="119"/>
        <v>Retail</v>
      </c>
      <c r="G7633" s="3">
        <v>1</v>
      </c>
      <c r="H7633" s="57"/>
    </row>
    <row r="7634" spans="1:8">
      <c r="A7634" s="57"/>
      <c r="B7634" s="57"/>
      <c r="C7634" s="176">
        <v>42361.7667</v>
      </c>
      <c r="D7634" s="3" t="s">
        <v>445</v>
      </c>
      <c r="E7634" s="3" t="s">
        <v>460</v>
      </c>
      <c r="F7634" s="3" t="str">
        <f t="shared" si="119"/>
        <v>Wholesale</v>
      </c>
      <c r="G7634" s="3">
        <v>36</v>
      </c>
      <c r="H7634" s="57"/>
    </row>
    <row r="7635" spans="1:8">
      <c r="A7635" s="57"/>
      <c r="B7635" s="57"/>
      <c r="C7635" s="176">
        <v>42041.7333</v>
      </c>
      <c r="D7635" s="3" t="s">
        <v>446</v>
      </c>
      <c r="E7635" s="3" t="s">
        <v>456</v>
      </c>
      <c r="F7635" s="3" t="str">
        <f t="shared" si="119"/>
        <v>Retail</v>
      </c>
      <c r="G7635" s="3">
        <v>6</v>
      </c>
      <c r="H7635" s="57"/>
    </row>
    <row r="7636" spans="1:8">
      <c r="A7636" s="57"/>
      <c r="B7636" s="57"/>
      <c r="C7636" s="176">
        <v>41984.486799999999</v>
      </c>
      <c r="D7636" s="3" t="s">
        <v>447</v>
      </c>
      <c r="E7636" s="3" t="s">
        <v>8</v>
      </c>
      <c r="F7636" s="3" t="str">
        <f t="shared" si="119"/>
        <v>Retail</v>
      </c>
      <c r="G7636" s="3">
        <v>3</v>
      </c>
      <c r="H7636" s="57"/>
    </row>
    <row r="7637" spans="1:8">
      <c r="A7637" s="57"/>
      <c r="B7637" s="57"/>
      <c r="C7637" s="176">
        <v>42273.478499999997</v>
      </c>
      <c r="D7637" s="3" t="s">
        <v>445</v>
      </c>
      <c r="E7637" s="3" t="s">
        <v>312</v>
      </c>
      <c r="F7637" s="3" t="str">
        <f t="shared" si="119"/>
        <v>Wholesale</v>
      </c>
      <c r="G7637" s="3">
        <v>61</v>
      </c>
      <c r="H7637" s="57"/>
    </row>
    <row r="7638" spans="1:8">
      <c r="A7638" s="57"/>
      <c r="B7638" s="57"/>
      <c r="C7638" s="176">
        <v>41983.033300000003</v>
      </c>
      <c r="D7638" s="3" t="s">
        <v>447</v>
      </c>
      <c r="E7638" s="3" t="s">
        <v>450</v>
      </c>
      <c r="F7638" s="3" t="str">
        <f t="shared" si="119"/>
        <v>Retail</v>
      </c>
      <c r="G7638" s="3">
        <v>2</v>
      </c>
      <c r="H7638" s="57"/>
    </row>
    <row r="7639" spans="1:8">
      <c r="A7639" s="57"/>
      <c r="B7639" s="57"/>
      <c r="C7639" s="176">
        <v>42200.6757</v>
      </c>
      <c r="D7639" s="3" t="s">
        <v>445</v>
      </c>
      <c r="E7639" s="3" t="s">
        <v>454</v>
      </c>
      <c r="F7639" s="3" t="str">
        <f t="shared" si="119"/>
        <v>Retail</v>
      </c>
      <c r="G7639" s="3">
        <v>4</v>
      </c>
      <c r="H7639" s="57"/>
    </row>
    <row r="7640" spans="1:8">
      <c r="A7640" s="57"/>
      <c r="B7640" s="57"/>
      <c r="C7640" s="176">
        <v>42010.75</v>
      </c>
      <c r="D7640" s="3" t="s">
        <v>445</v>
      </c>
      <c r="E7640" s="3" t="s">
        <v>6</v>
      </c>
      <c r="F7640" s="3" t="str">
        <f t="shared" si="119"/>
        <v>Retail</v>
      </c>
      <c r="G7640" s="3">
        <v>2</v>
      </c>
      <c r="H7640" s="57"/>
    </row>
    <row r="7641" spans="1:8">
      <c r="A7641" s="57"/>
      <c r="B7641" s="57"/>
      <c r="C7641" s="176">
        <v>42271.516000000003</v>
      </c>
      <c r="D7641" s="3" t="s">
        <v>445</v>
      </c>
      <c r="E7641" s="3" t="s">
        <v>6</v>
      </c>
      <c r="F7641" s="3" t="str">
        <f t="shared" si="119"/>
        <v>Wholesale</v>
      </c>
      <c r="G7641" s="3">
        <v>32</v>
      </c>
      <c r="H7641" s="57"/>
    </row>
    <row r="7642" spans="1:8">
      <c r="A7642" s="57"/>
      <c r="B7642" s="57"/>
      <c r="C7642" s="176">
        <v>42216.730600000003</v>
      </c>
      <c r="D7642" s="3" t="s">
        <v>449</v>
      </c>
      <c r="E7642" s="3" t="s">
        <v>453</v>
      </c>
      <c r="F7642" s="3" t="str">
        <f t="shared" si="119"/>
        <v>Retail</v>
      </c>
      <c r="G7642" s="3">
        <v>1</v>
      </c>
      <c r="H7642" s="57"/>
    </row>
    <row r="7643" spans="1:8">
      <c r="A7643" s="57"/>
      <c r="B7643" s="57"/>
      <c r="C7643" s="176">
        <v>41985.7264</v>
      </c>
      <c r="D7643" s="3" t="s">
        <v>445</v>
      </c>
      <c r="E7643" s="3" t="s">
        <v>7</v>
      </c>
      <c r="F7643" s="3" t="str">
        <f t="shared" si="119"/>
        <v>Retail</v>
      </c>
      <c r="G7643" s="3">
        <v>2</v>
      </c>
      <c r="H7643" s="57"/>
    </row>
    <row r="7644" spans="1:8">
      <c r="A7644" s="57"/>
      <c r="B7644" s="57"/>
      <c r="C7644" s="176">
        <v>42345.490299999998</v>
      </c>
      <c r="D7644" s="3" t="s">
        <v>445</v>
      </c>
      <c r="E7644" s="3" t="s">
        <v>453</v>
      </c>
      <c r="F7644" s="3" t="str">
        <f t="shared" si="119"/>
        <v>Wholesale</v>
      </c>
      <c r="G7644" s="3">
        <v>56</v>
      </c>
      <c r="H7644" s="57"/>
    </row>
    <row r="7645" spans="1:8">
      <c r="A7645" s="57"/>
      <c r="B7645" s="57"/>
      <c r="C7645" s="176">
        <v>42338.5</v>
      </c>
      <c r="D7645" s="3" t="s">
        <v>449</v>
      </c>
      <c r="E7645" s="3" t="s">
        <v>461</v>
      </c>
      <c r="F7645" s="3" t="str">
        <f t="shared" si="119"/>
        <v>Wholesale</v>
      </c>
      <c r="G7645" s="3">
        <v>53</v>
      </c>
      <c r="H7645" s="57"/>
    </row>
    <row r="7646" spans="1:8">
      <c r="A7646" s="57"/>
      <c r="B7646" s="57"/>
      <c r="C7646" s="176">
        <v>42213.769399999997</v>
      </c>
      <c r="D7646" s="3" t="s">
        <v>447</v>
      </c>
      <c r="E7646" s="3" t="s">
        <v>114</v>
      </c>
      <c r="F7646" s="3" t="str">
        <f t="shared" si="119"/>
        <v>Retail</v>
      </c>
      <c r="G7646" s="3">
        <v>2</v>
      </c>
      <c r="H7646" s="57"/>
    </row>
    <row r="7647" spans="1:8">
      <c r="A7647" s="57"/>
      <c r="B7647" s="57"/>
      <c r="C7647" s="176">
        <v>42237.486100000002</v>
      </c>
      <c r="D7647" s="3" t="s">
        <v>446</v>
      </c>
      <c r="E7647" s="3" t="s">
        <v>453</v>
      </c>
      <c r="F7647" s="3" t="str">
        <f t="shared" si="119"/>
        <v>Wholesale</v>
      </c>
      <c r="G7647" s="3">
        <v>28</v>
      </c>
      <c r="H7647" s="57"/>
    </row>
    <row r="7648" spans="1:8">
      <c r="A7648" s="57"/>
      <c r="B7648" s="57"/>
      <c r="C7648" s="176">
        <v>42192.177100000001</v>
      </c>
      <c r="D7648" s="3" t="s">
        <v>445</v>
      </c>
      <c r="E7648" s="3" t="s">
        <v>453</v>
      </c>
      <c r="F7648" s="3" t="str">
        <f t="shared" si="119"/>
        <v>Wholesale</v>
      </c>
      <c r="G7648" s="3">
        <v>42</v>
      </c>
      <c r="H7648" s="57"/>
    </row>
    <row r="7649" spans="1:8">
      <c r="A7649" s="57"/>
      <c r="B7649" s="57"/>
      <c r="C7649" s="176">
        <v>42351.575700000001</v>
      </c>
      <c r="D7649" s="3" t="s">
        <v>449</v>
      </c>
      <c r="E7649" s="3" t="s">
        <v>6</v>
      </c>
      <c r="F7649" s="3" t="str">
        <f t="shared" si="119"/>
        <v>Wholesale</v>
      </c>
      <c r="G7649" s="3">
        <v>150</v>
      </c>
      <c r="H7649" s="57"/>
    </row>
    <row r="7650" spans="1:8">
      <c r="A7650" s="57"/>
      <c r="B7650" s="57"/>
      <c r="C7650" s="176">
        <v>42171.7382</v>
      </c>
      <c r="D7650" s="3" t="s">
        <v>445</v>
      </c>
      <c r="E7650" s="3" t="s">
        <v>452</v>
      </c>
      <c r="F7650" s="3" t="str">
        <f t="shared" si="119"/>
        <v>Wholesale</v>
      </c>
      <c r="G7650" s="3">
        <v>38</v>
      </c>
      <c r="H7650" s="57"/>
    </row>
    <row r="7651" spans="1:8">
      <c r="A7651" s="57"/>
      <c r="B7651" s="57"/>
      <c r="C7651" s="176">
        <v>42182.536800000002</v>
      </c>
      <c r="D7651" s="3" t="s">
        <v>447</v>
      </c>
      <c r="E7651" s="3" t="s">
        <v>453</v>
      </c>
      <c r="F7651" s="3" t="str">
        <f t="shared" si="119"/>
        <v>Wholesale</v>
      </c>
      <c r="G7651" s="3">
        <v>34</v>
      </c>
      <c r="H7651" s="57"/>
    </row>
    <row r="7652" spans="1:8">
      <c r="A7652" s="57"/>
      <c r="B7652" s="57"/>
      <c r="C7652" s="176">
        <v>42358.887499999997</v>
      </c>
      <c r="D7652" s="3" t="s">
        <v>445</v>
      </c>
      <c r="E7652" s="3" t="s">
        <v>312</v>
      </c>
      <c r="F7652" s="3" t="str">
        <f t="shared" si="119"/>
        <v>Retail</v>
      </c>
      <c r="G7652" s="3">
        <v>1</v>
      </c>
      <c r="H7652" s="57"/>
    </row>
    <row r="7653" spans="1:8">
      <c r="A7653" s="57"/>
      <c r="B7653" s="57"/>
      <c r="C7653" s="176">
        <v>42337.7736</v>
      </c>
      <c r="D7653" s="3" t="s">
        <v>449</v>
      </c>
      <c r="E7653" s="3" t="s">
        <v>114</v>
      </c>
      <c r="F7653" s="3" t="str">
        <f t="shared" si="119"/>
        <v>Retail</v>
      </c>
      <c r="G7653" s="3">
        <v>1</v>
      </c>
      <c r="H7653" s="57"/>
    </row>
    <row r="7654" spans="1:8">
      <c r="A7654" s="57"/>
      <c r="B7654" s="57"/>
      <c r="C7654" s="176">
        <v>42363.713199999998</v>
      </c>
      <c r="D7654" s="3" t="s">
        <v>445</v>
      </c>
      <c r="E7654" s="3" t="s">
        <v>6</v>
      </c>
      <c r="F7654" s="3" t="str">
        <f t="shared" si="119"/>
        <v>Retail</v>
      </c>
      <c r="G7654" s="3">
        <v>2</v>
      </c>
      <c r="H7654" s="57"/>
    </row>
    <row r="7655" spans="1:8">
      <c r="A7655" s="57"/>
      <c r="B7655" s="57"/>
      <c r="C7655" s="176">
        <v>42138.094400000002</v>
      </c>
      <c r="D7655" s="3" t="s">
        <v>445</v>
      </c>
      <c r="E7655" s="3" t="s">
        <v>452</v>
      </c>
      <c r="F7655" s="3" t="str">
        <f t="shared" si="119"/>
        <v>Wholesale</v>
      </c>
      <c r="G7655" s="3">
        <v>61</v>
      </c>
      <c r="H7655" s="57"/>
    </row>
    <row r="7656" spans="1:8">
      <c r="A7656" s="57"/>
      <c r="B7656" s="57"/>
      <c r="C7656" s="176">
        <v>42244.561099999999</v>
      </c>
      <c r="D7656" s="3" t="s">
        <v>446</v>
      </c>
      <c r="E7656" s="3" t="s">
        <v>7</v>
      </c>
      <c r="F7656" s="3" t="str">
        <f t="shared" si="119"/>
        <v>Wholesale</v>
      </c>
      <c r="G7656" s="3">
        <v>37</v>
      </c>
      <c r="H7656" s="57"/>
    </row>
    <row r="7657" spans="1:8">
      <c r="A7657" s="57"/>
      <c r="B7657" s="57"/>
      <c r="C7657" s="176">
        <v>41981.561800000003</v>
      </c>
      <c r="D7657" s="3" t="s">
        <v>445</v>
      </c>
      <c r="E7657" s="3" t="s">
        <v>458</v>
      </c>
      <c r="F7657" s="3" t="str">
        <f t="shared" si="119"/>
        <v>Retail</v>
      </c>
      <c r="G7657" s="3">
        <v>5</v>
      </c>
      <c r="H7657" s="57"/>
    </row>
    <row r="7658" spans="1:8">
      <c r="A7658" s="57"/>
      <c r="B7658" s="57"/>
      <c r="C7658" s="176">
        <v>41981.193099999997</v>
      </c>
      <c r="D7658" s="3" t="s">
        <v>447</v>
      </c>
      <c r="E7658" s="3" t="s">
        <v>9</v>
      </c>
      <c r="F7658" s="3" t="str">
        <f t="shared" si="119"/>
        <v>Retail</v>
      </c>
      <c r="G7658" s="3">
        <v>1</v>
      </c>
      <c r="H7658" s="57"/>
    </row>
    <row r="7659" spans="1:8">
      <c r="A7659" s="57"/>
      <c r="B7659" s="57"/>
      <c r="C7659" s="176">
        <v>41981.502800000002</v>
      </c>
      <c r="D7659" s="3" t="s">
        <v>445</v>
      </c>
      <c r="E7659" s="3" t="s">
        <v>110</v>
      </c>
      <c r="F7659" s="3" t="str">
        <f t="shared" si="119"/>
        <v>Wholesale</v>
      </c>
      <c r="G7659" s="3">
        <v>45</v>
      </c>
      <c r="H7659" s="57"/>
    </row>
    <row r="7660" spans="1:8">
      <c r="A7660" s="57"/>
      <c r="B7660" s="57"/>
      <c r="C7660" s="176">
        <v>42304.1319</v>
      </c>
      <c r="D7660" s="3" t="s">
        <v>446</v>
      </c>
      <c r="E7660" s="3" t="s">
        <v>453</v>
      </c>
      <c r="F7660" s="3" t="str">
        <f t="shared" si="119"/>
        <v>Retail</v>
      </c>
      <c r="G7660" s="3">
        <v>7</v>
      </c>
      <c r="H7660" s="57"/>
    </row>
    <row r="7661" spans="1:8">
      <c r="A7661" s="57"/>
      <c r="B7661" s="57"/>
      <c r="C7661" s="176">
        <v>42157.545100000003</v>
      </c>
      <c r="D7661" s="3" t="s">
        <v>445</v>
      </c>
      <c r="E7661" s="3" t="s">
        <v>6</v>
      </c>
      <c r="F7661" s="3" t="str">
        <f t="shared" si="119"/>
        <v>Wholesale</v>
      </c>
      <c r="G7661" s="3">
        <v>38</v>
      </c>
      <c r="H7661" s="57"/>
    </row>
    <row r="7662" spans="1:8">
      <c r="A7662" s="57"/>
      <c r="B7662" s="57"/>
      <c r="C7662" s="176">
        <v>42335.597900000001</v>
      </c>
      <c r="D7662" s="3" t="s">
        <v>445</v>
      </c>
      <c r="E7662" s="3" t="s">
        <v>453</v>
      </c>
      <c r="F7662" s="3" t="str">
        <f t="shared" si="119"/>
        <v>Wholesale</v>
      </c>
      <c r="G7662" s="3">
        <v>62</v>
      </c>
      <c r="H7662" s="57"/>
    </row>
    <row r="7663" spans="1:8">
      <c r="A7663" s="57"/>
      <c r="B7663" s="57"/>
      <c r="C7663" s="176">
        <v>42093.091</v>
      </c>
      <c r="D7663" s="3" t="s">
        <v>446</v>
      </c>
      <c r="E7663" s="3" t="s">
        <v>453</v>
      </c>
      <c r="F7663" s="3" t="str">
        <f t="shared" si="119"/>
        <v>Retail</v>
      </c>
      <c r="G7663" s="3">
        <v>3</v>
      </c>
      <c r="H7663" s="57"/>
    </row>
    <row r="7664" spans="1:8">
      <c r="A7664" s="57"/>
      <c r="B7664" s="57"/>
      <c r="C7664" s="176">
        <v>42234.5069</v>
      </c>
      <c r="D7664" s="3" t="s">
        <v>449</v>
      </c>
      <c r="E7664" s="3" t="s">
        <v>456</v>
      </c>
      <c r="F7664" s="3" t="str">
        <f t="shared" si="119"/>
        <v>Wholesale</v>
      </c>
      <c r="G7664" s="3">
        <v>29</v>
      </c>
      <c r="H7664" s="57"/>
    </row>
    <row r="7665" spans="1:8">
      <c r="A7665" s="57"/>
      <c r="B7665" s="57"/>
      <c r="C7665" s="176">
        <v>42165.554900000003</v>
      </c>
      <c r="D7665" s="3" t="s">
        <v>449</v>
      </c>
      <c r="E7665" s="3" t="s">
        <v>453</v>
      </c>
      <c r="F7665" s="3" t="str">
        <f t="shared" si="119"/>
        <v>Wholesale</v>
      </c>
      <c r="G7665" s="3">
        <v>130</v>
      </c>
      <c r="H7665" s="57"/>
    </row>
    <row r="7666" spans="1:8">
      <c r="A7666" s="57"/>
      <c r="B7666" s="57"/>
      <c r="C7666" s="176">
        <v>42179.7618</v>
      </c>
      <c r="D7666" s="3" t="s">
        <v>445</v>
      </c>
      <c r="E7666" s="3" t="s">
        <v>453</v>
      </c>
      <c r="F7666" s="3" t="str">
        <f t="shared" si="119"/>
        <v>Wholesale</v>
      </c>
      <c r="G7666" s="3">
        <v>73</v>
      </c>
      <c r="H7666" s="57"/>
    </row>
    <row r="7667" spans="1:8">
      <c r="A7667" s="57"/>
      <c r="B7667" s="57"/>
      <c r="C7667" s="176">
        <v>42350.540999999997</v>
      </c>
      <c r="D7667" s="3" t="s">
        <v>445</v>
      </c>
      <c r="E7667" s="3" t="s">
        <v>6</v>
      </c>
      <c r="F7667" s="3" t="str">
        <f t="shared" si="119"/>
        <v>Retail</v>
      </c>
      <c r="G7667" s="3">
        <v>8</v>
      </c>
      <c r="H7667" s="57"/>
    </row>
    <row r="7668" spans="1:8">
      <c r="A7668" s="57"/>
      <c r="B7668" s="57"/>
      <c r="C7668" s="176">
        <v>42281.494400000003</v>
      </c>
      <c r="D7668" s="3" t="s">
        <v>447</v>
      </c>
      <c r="E7668" s="3" t="s">
        <v>453</v>
      </c>
      <c r="F7668" s="3" t="str">
        <f t="shared" si="119"/>
        <v>Wholesale</v>
      </c>
      <c r="G7668" s="3">
        <v>68</v>
      </c>
      <c r="H7668" s="57"/>
    </row>
    <row r="7669" spans="1:8">
      <c r="A7669" s="57"/>
      <c r="B7669" s="57"/>
      <c r="C7669" s="176">
        <v>41981.697899999999</v>
      </c>
      <c r="D7669" s="3" t="s">
        <v>446</v>
      </c>
      <c r="E7669" s="3" t="s">
        <v>453</v>
      </c>
      <c r="F7669" s="3" t="str">
        <f t="shared" si="119"/>
        <v>Retail</v>
      </c>
      <c r="G7669" s="3">
        <v>9</v>
      </c>
      <c r="H7669" s="57"/>
    </row>
    <row r="7670" spans="1:8">
      <c r="A7670" s="57"/>
      <c r="B7670" s="57"/>
      <c r="C7670" s="176">
        <v>42120.266000000003</v>
      </c>
      <c r="D7670" s="3" t="s">
        <v>449</v>
      </c>
      <c r="E7670" s="3" t="s">
        <v>458</v>
      </c>
      <c r="F7670" s="3" t="str">
        <f t="shared" si="119"/>
        <v>Retail</v>
      </c>
      <c r="G7670" s="3">
        <v>2</v>
      </c>
      <c r="H7670" s="57"/>
    </row>
    <row r="7671" spans="1:8">
      <c r="A7671" s="57"/>
      <c r="B7671" s="57"/>
      <c r="C7671" s="176">
        <v>42173.7431</v>
      </c>
      <c r="D7671" s="3" t="s">
        <v>447</v>
      </c>
      <c r="E7671" s="3" t="s">
        <v>453</v>
      </c>
      <c r="F7671" s="3" t="str">
        <f t="shared" si="119"/>
        <v>Retail</v>
      </c>
      <c r="G7671" s="3">
        <v>4</v>
      </c>
      <c r="H7671" s="57"/>
    </row>
    <row r="7672" spans="1:8">
      <c r="A7672" s="57"/>
      <c r="B7672" s="57"/>
      <c r="C7672" s="176">
        <v>41985.563900000001</v>
      </c>
      <c r="D7672" s="3" t="s">
        <v>445</v>
      </c>
      <c r="E7672" s="3" t="s">
        <v>312</v>
      </c>
      <c r="F7672" s="3" t="str">
        <f t="shared" si="119"/>
        <v>Wholesale</v>
      </c>
      <c r="G7672" s="3">
        <v>46</v>
      </c>
      <c r="H7672" s="57"/>
    </row>
    <row r="7673" spans="1:8">
      <c r="A7673" s="57"/>
      <c r="B7673" s="57"/>
      <c r="C7673" s="176">
        <v>41977.531900000002</v>
      </c>
      <c r="D7673" s="3" t="s">
        <v>445</v>
      </c>
      <c r="E7673" s="3" t="s">
        <v>453</v>
      </c>
      <c r="F7673" s="3" t="str">
        <f t="shared" si="119"/>
        <v>Wholesale</v>
      </c>
      <c r="G7673" s="3">
        <v>50</v>
      </c>
      <c r="H7673" s="57"/>
    </row>
    <row r="7674" spans="1:8">
      <c r="A7674" s="57"/>
      <c r="B7674" s="57"/>
      <c r="C7674" s="176">
        <v>42339.497199999998</v>
      </c>
      <c r="D7674" s="3" t="s">
        <v>447</v>
      </c>
      <c r="E7674" s="3" t="s">
        <v>453</v>
      </c>
      <c r="F7674" s="3" t="str">
        <f t="shared" si="119"/>
        <v>Retail</v>
      </c>
      <c r="G7674" s="3">
        <v>1</v>
      </c>
      <c r="H7674" s="57"/>
    </row>
    <row r="7675" spans="1:8">
      <c r="A7675" s="57"/>
      <c r="B7675" s="57"/>
      <c r="C7675" s="176">
        <v>42245.181900000003</v>
      </c>
      <c r="D7675" s="3" t="s">
        <v>446</v>
      </c>
      <c r="E7675" s="3" t="s">
        <v>453</v>
      </c>
      <c r="F7675" s="3" t="str">
        <f t="shared" si="119"/>
        <v>Wholesale</v>
      </c>
      <c r="G7675" s="3">
        <v>60</v>
      </c>
      <c r="H7675" s="57"/>
    </row>
    <row r="7676" spans="1:8">
      <c r="A7676" s="57"/>
      <c r="B7676" s="57"/>
      <c r="C7676" s="176">
        <v>42290.4931</v>
      </c>
      <c r="D7676" s="3" t="s">
        <v>445</v>
      </c>
      <c r="E7676" s="3" t="s">
        <v>453</v>
      </c>
      <c r="F7676" s="3" t="str">
        <f t="shared" si="119"/>
        <v>Wholesale</v>
      </c>
      <c r="G7676" s="3">
        <v>100</v>
      </c>
      <c r="H7676" s="57"/>
    </row>
    <row r="7677" spans="1:8">
      <c r="A7677" s="57"/>
      <c r="B7677" s="57"/>
      <c r="C7677" s="176">
        <v>42120.123599999999</v>
      </c>
      <c r="D7677" s="3" t="s">
        <v>445</v>
      </c>
      <c r="E7677" s="3" t="s">
        <v>8</v>
      </c>
      <c r="F7677" s="3" t="str">
        <f t="shared" si="119"/>
        <v>Retail</v>
      </c>
      <c r="G7677" s="3">
        <v>7</v>
      </c>
      <c r="H7677" s="57"/>
    </row>
    <row r="7678" spans="1:8">
      <c r="A7678" s="57"/>
      <c r="B7678" s="57"/>
      <c r="C7678" s="176">
        <v>42160.132599999997</v>
      </c>
      <c r="D7678" s="3" t="s">
        <v>449</v>
      </c>
      <c r="E7678" s="3" t="s">
        <v>114</v>
      </c>
      <c r="F7678" s="3" t="str">
        <f t="shared" si="119"/>
        <v>Retail</v>
      </c>
      <c r="G7678" s="3">
        <v>4</v>
      </c>
      <c r="H7678" s="57"/>
    </row>
    <row r="7679" spans="1:8">
      <c r="A7679" s="57"/>
      <c r="B7679" s="57"/>
      <c r="C7679" s="176">
        <v>42343.389600000002</v>
      </c>
      <c r="D7679" s="3" t="s">
        <v>446</v>
      </c>
      <c r="E7679" s="3" t="s">
        <v>7</v>
      </c>
      <c r="F7679" s="3" t="str">
        <f t="shared" si="119"/>
        <v>Retail</v>
      </c>
      <c r="G7679" s="3">
        <v>2</v>
      </c>
      <c r="H7679" s="57"/>
    </row>
    <row r="7680" spans="1:8">
      <c r="A7680" s="57"/>
      <c r="B7680" s="57"/>
      <c r="C7680" s="176">
        <v>42115.188900000001</v>
      </c>
      <c r="D7680" s="3" t="s">
        <v>445</v>
      </c>
      <c r="E7680" s="3" t="s">
        <v>453</v>
      </c>
      <c r="F7680" s="3" t="str">
        <f t="shared" si="119"/>
        <v>Wholesale</v>
      </c>
      <c r="G7680" s="3">
        <v>63</v>
      </c>
      <c r="H7680" s="57"/>
    </row>
    <row r="7681" spans="1:8">
      <c r="A7681" s="57"/>
      <c r="B7681" s="57"/>
      <c r="C7681" s="176">
        <v>42224.718800000002</v>
      </c>
      <c r="D7681" s="3" t="s">
        <v>449</v>
      </c>
      <c r="E7681" s="3" t="s">
        <v>110</v>
      </c>
      <c r="F7681" s="3" t="str">
        <f t="shared" si="119"/>
        <v>Retail</v>
      </c>
      <c r="G7681" s="3">
        <v>4</v>
      </c>
      <c r="H7681" s="57"/>
    </row>
    <row r="7682" spans="1:8">
      <c r="A7682" s="57"/>
      <c r="B7682" s="57"/>
      <c r="C7682" s="176">
        <v>41981.735399999998</v>
      </c>
      <c r="D7682" s="3" t="s">
        <v>445</v>
      </c>
      <c r="E7682" s="3" t="s">
        <v>6</v>
      </c>
      <c r="F7682" s="3" t="str">
        <f t="shared" si="119"/>
        <v>Retail</v>
      </c>
      <c r="G7682" s="3">
        <v>2</v>
      </c>
      <c r="H7682" s="57"/>
    </row>
    <row r="7683" spans="1:8">
      <c r="A7683" s="57"/>
      <c r="B7683" s="57"/>
      <c r="C7683" s="176">
        <v>42359.4715</v>
      </c>
      <c r="D7683" s="3" t="s">
        <v>447</v>
      </c>
      <c r="E7683" s="3" t="s">
        <v>453</v>
      </c>
      <c r="F7683" s="3" t="str">
        <f t="shared" si="119"/>
        <v>Retail</v>
      </c>
      <c r="G7683" s="3">
        <v>3</v>
      </c>
      <c r="H7683" s="57"/>
    </row>
    <row r="7684" spans="1:8">
      <c r="A7684" s="57"/>
      <c r="B7684" s="57"/>
      <c r="C7684" s="176">
        <v>42146.747900000002</v>
      </c>
      <c r="D7684" s="3" t="s">
        <v>445</v>
      </c>
      <c r="E7684" s="3" t="s">
        <v>450</v>
      </c>
      <c r="F7684" s="3" t="str">
        <f t="shared" si="119"/>
        <v>Retail</v>
      </c>
      <c r="G7684" s="3">
        <v>4</v>
      </c>
      <c r="H7684" s="57"/>
    </row>
    <row r="7685" spans="1:8">
      <c r="A7685" s="57"/>
      <c r="B7685" s="57"/>
      <c r="C7685" s="176">
        <v>42205.461799999997</v>
      </c>
      <c r="D7685" s="3" t="s">
        <v>445</v>
      </c>
      <c r="E7685" s="3" t="s">
        <v>453</v>
      </c>
      <c r="F7685" s="3" t="str">
        <f t="shared" si="119"/>
        <v>Retail</v>
      </c>
      <c r="G7685" s="3">
        <v>1</v>
      </c>
      <c r="H7685" s="57"/>
    </row>
    <row r="7686" spans="1:8">
      <c r="A7686" s="57"/>
      <c r="B7686" s="57"/>
      <c r="C7686" s="176">
        <v>42345.7569</v>
      </c>
      <c r="D7686" s="3" t="s">
        <v>445</v>
      </c>
      <c r="E7686" s="3" t="s">
        <v>6</v>
      </c>
      <c r="F7686" s="3" t="str">
        <f t="shared" si="119"/>
        <v>Retail</v>
      </c>
      <c r="G7686" s="3">
        <v>1</v>
      </c>
      <c r="H7686" s="57"/>
    </row>
    <row r="7687" spans="1:8">
      <c r="A7687" s="57"/>
      <c r="B7687" s="57"/>
      <c r="C7687" s="176">
        <v>42221.75</v>
      </c>
      <c r="D7687" s="3" t="s">
        <v>447</v>
      </c>
      <c r="E7687" s="3" t="s">
        <v>453</v>
      </c>
      <c r="F7687" s="3" t="str">
        <f t="shared" si="119"/>
        <v>Wholesale</v>
      </c>
      <c r="G7687" s="3">
        <v>38</v>
      </c>
      <c r="H7687" s="57"/>
    </row>
    <row r="7688" spans="1:8">
      <c r="A7688" s="57"/>
      <c r="B7688" s="57"/>
      <c r="C7688" s="176">
        <v>42335.561800000003</v>
      </c>
      <c r="D7688" s="3" t="s">
        <v>447</v>
      </c>
      <c r="E7688" s="3" t="s">
        <v>457</v>
      </c>
      <c r="F7688" s="3" t="str">
        <f t="shared" si="119"/>
        <v>Retail</v>
      </c>
      <c r="G7688" s="3">
        <v>2</v>
      </c>
      <c r="H7688" s="57"/>
    </row>
    <row r="7689" spans="1:8">
      <c r="A7689" s="57"/>
      <c r="B7689" s="57"/>
      <c r="C7689" s="176">
        <v>42041.509700000002</v>
      </c>
      <c r="D7689" s="3" t="s">
        <v>447</v>
      </c>
      <c r="E7689" s="3" t="s">
        <v>453</v>
      </c>
      <c r="F7689" s="3" t="str">
        <f t="shared" si="119"/>
        <v>Retail</v>
      </c>
      <c r="G7689" s="3">
        <v>3</v>
      </c>
      <c r="H7689" s="57"/>
    </row>
    <row r="7690" spans="1:8">
      <c r="A7690" s="57"/>
      <c r="B7690" s="57"/>
      <c r="C7690" s="176">
        <v>42021.965300000003</v>
      </c>
      <c r="D7690" s="3" t="s">
        <v>447</v>
      </c>
      <c r="E7690" s="3" t="s">
        <v>10</v>
      </c>
      <c r="F7690" s="3" t="str">
        <f t="shared" ref="F7690:F7753" si="120">IF(G7690&lt;10,"Retail","Wholesale")</f>
        <v>Retail</v>
      </c>
      <c r="G7690" s="3">
        <v>7</v>
      </c>
      <c r="H7690" s="57"/>
    </row>
    <row r="7691" spans="1:8">
      <c r="A7691" s="57"/>
      <c r="B7691" s="57"/>
      <c r="C7691" s="176">
        <v>41979.5389</v>
      </c>
      <c r="D7691" s="3" t="s">
        <v>446</v>
      </c>
      <c r="E7691" s="3" t="s">
        <v>6</v>
      </c>
      <c r="F7691" s="3" t="str">
        <f t="shared" si="120"/>
        <v>Wholesale</v>
      </c>
      <c r="G7691" s="3">
        <v>66</v>
      </c>
      <c r="H7691" s="57"/>
    </row>
    <row r="7692" spans="1:8">
      <c r="A7692" s="57"/>
      <c r="B7692" s="57"/>
      <c r="C7692" s="176">
        <v>42354.120799999997</v>
      </c>
      <c r="D7692" s="3" t="s">
        <v>447</v>
      </c>
      <c r="E7692" s="3" t="s">
        <v>452</v>
      </c>
      <c r="F7692" s="3" t="str">
        <f t="shared" si="120"/>
        <v>Retail</v>
      </c>
      <c r="G7692" s="3">
        <v>2</v>
      </c>
      <c r="H7692" s="57"/>
    </row>
    <row r="7693" spans="1:8">
      <c r="A7693" s="57"/>
      <c r="B7693" s="57"/>
      <c r="C7693" s="176">
        <v>41981.1417</v>
      </c>
      <c r="D7693" s="3" t="s">
        <v>445</v>
      </c>
      <c r="E7693" s="3" t="s">
        <v>112</v>
      </c>
      <c r="F7693" s="3" t="str">
        <f t="shared" si="120"/>
        <v>Retail</v>
      </c>
      <c r="G7693" s="3">
        <v>1</v>
      </c>
      <c r="H7693" s="57"/>
    </row>
    <row r="7694" spans="1:8">
      <c r="A7694" s="57"/>
      <c r="B7694" s="57"/>
      <c r="C7694" s="176">
        <v>42221.760399999999</v>
      </c>
      <c r="D7694" s="3" t="s">
        <v>445</v>
      </c>
      <c r="E7694" s="3" t="s">
        <v>453</v>
      </c>
      <c r="F7694" s="3" t="str">
        <f t="shared" si="120"/>
        <v>Retail</v>
      </c>
      <c r="G7694" s="3">
        <v>4</v>
      </c>
      <c r="H7694" s="57"/>
    </row>
    <row r="7695" spans="1:8">
      <c r="A7695" s="57"/>
      <c r="B7695" s="57"/>
      <c r="C7695" s="176">
        <v>42356.520799999998</v>
      </c>
      <c r="D7695" s="3" t="s">
        <v>447</v>
      </c>
      <c r="E7695" s="3" t="s">
        <v>312</v>
      </c>
      <c r="F7695" s="3" t="str">
        <f t="shared" si="120"/>
        <v>Retail</v>
      </c>
      <c r="G7695" s="3">
        <v>4</v>
      </c>
      <c r="H7695" s="57"/>
    </row>
    <row r="7696" spans="1:8">
      <c r="A7696" s="57"/>
      <c r="B7696" s="57"/>
      <c r="C7696" s="176">
        <v>42254.478499999997</v>
      </c>
      <c r="D7696" s="3" t="s">
        <v>445</v>
      </c>
      <c r="E7696" s="3" t="s">
        <v>453</v>
      </c>
      <c r="F7696" s="3" t="str">
        <f t="shared" si="120"/>
        <v>Wholesale</v>
      </c>
      <c r="G7696" s="3">
        <v>35</v>
      </c>
      <c r="H7696" s="57"/>
    </row>
    <row r="7697" spans="1:8">
      <c r="A7697" s="57"/>
      <c r="B7697" s="57"/>
      <c r="C7697" s="176">
        <v>41979.228499999997</v>
      </c>
      <c r="D7697" s="3" t="s">
        <v>447</v>
      </c>
      <c r="E7697" s="3" t="s">
        <v>453</v>
      </c>
      <c r="F7697" s="3" t="str">
        <f t="shared" si="120"/>
        <v>Retail</v>
      </c>
      <c r="G7697" s="3">
        <v>2</v>
      </c>
      <c r="H7697" s="57"/>
    </row>
    <row r="7698" spans="1:8">
      <c r="A7698" s="57"/>
      <c r="B7698" s="57"/>
      <c r="C7698" s="176">
        <v>42235.525000000001</v>
      </c>
      <c r="D7698" s="3" t="s">
        <v>447</v>
      </c>
      <c r="E7698" s="3" t="s">
        <v>6</v>
      </c>
      <c r="F7698" s="3" t="str">
        <f t="shared" si="120"/>
        <v>Retail</v>
      </c>
      <c r="G7698" s="3">
        <v>2</v>
      </c>
      <c r="H7698" s="57"/>
    </row>
    <row r="7699" spans="1:8">
      <c r="A7699" s="57"/>
      <c r="B7699" s="57"/>
      <c r="C7699" s="176">
        <v>42156.783300000003</v>
      </c>
      <c r="D7699" s="3" t="s">
        <v>446</v>
      </c>
      <c r="E7699" s="3" t="s">
        <v>6</v>
      </c>
      <c r="F7699" s="3" t="str">
        <f t="shared" si="120"/>
        <v>Wholesale</v>
      </c>
      <c r="G7699" s="3">
        <v>53</v>
      </c>
      <c r="H7699" s="57"/>
    </row>
    <row r="7700" spans="1:8">
      <c r="A7700" s="57"/>
      <c r="B7700" s="57"/>
      <c r="C7700" s="176">
        <v>42341.466</v>
      </c>
      <c r="D7700" s="3" t="s">
        <v>445</v>
      </c>
      <c r="E7700" s="3" t="s">
        <v>453</v>
      </c>
      <c r="F7700" s="3" t="str">
        <f t="shared" si="120"/>
        <v>Wholesale</v>
      </c>
      <c r="G7700" s="3">
        <v>45</v>
      </c>
      <c r="H7700" s="57"/>
    </row>
    <row r="7701" spans="1:8">
      <c r="A7701" s="57"/>
      <c r="B7701" s="57"/>
      <c r="C7701" s="176">
        <v>41985.4611</v>
      </c>
      <c r="D7701" s="3" t="s">
        <v>445</v>
      </c>
      <c r="E7701" s="3" t="s">
        <v>112</v>
      </c>
      <c r="F7701" s="3" t="str">
        <f t="shared" si="120"/>
        <v>Retail</v>
      </c>
      <c r="G7701" s="3">
        <v>2</v>
      </c>
      <c r="H7701" s="57"/>
    </row>
    <row r="7702" spans="1:8">
      <c r="A7702" s="57"/>
      <c r="B7702" s="57"/>
      <c r="C7702" s="176">
        <v>42233.4764</v>
      </c>
      <c r="D7702" s="3" t="s">
        <v>449</v>
      </c>
      <c r="E7702" s="3" t="s">
        <v>453</v>
      </c>
      <c r="F7702" s="3" t="str">
        <f t="shared" si="120"/>
        <v>Wholesale</v>
      </c>
      <c r="G7702" s="3">
        <v>26</v>
      </c>
      <c r="H7702" s="57"/>
    </row>
    <row r="7703" spans="1:8">
      <c r="A7703" s="57"/>
      <c r="B7703" s="57"/>
      <c r="C7703" s="176">
        <v>42050.091699999997</v>
      </c>
      <c r="D7703" s="3" t="s">
        <v>446</v>
      </c>
      <c r="E7703" s="3" t="s">
        <v>453</v>
      </c>
      <c r="F7703" s="3" t="str">
        <f t="shared" si="120"/>
        <v>Wholesale</v>
      </c>
      <c r="G7703" s="3">
        <v>39</v>
      </c>
      <c r="H7703" s="57"/>
    </row>
    <row r="7704" spans="1:8">
      <c r="A7704" s="57"/>
      <c r="B7704" s="57"/>
      <c r="C7704" s="176">
        <v>42140.189599999998</v>
      </c>
      <c r="D7704" s="3" t="s">
        <v>449</v>
      </c>
      <c r="E7704" s="3" t="s">
        <v>7</v>
      </c>
      <c r="F7704" s="3" t="str">
        <f t="shared" si="120"/>
        <v>Wholesale</v>
      </c>
      <c r="G7704" s="3">
        <v>39</v>
      </c>
      <c r="H7704" s="57"/>
    </row>
    <row r="7705" spans="1:8">
      <c r="A7705" s="57"/>
      <c r="B7705" s="57"/>
      <c r="C7705" s="176">
        <v>41986.463199999998</v>
      </c>
      <c r="D7705" s="3" t="s">
        <v>447</v>
      </c>
      <c r="E7705" s="3" t="s">
        <v>453</v>
      </c>
      <c r="F7705" s="3" t="str">
        <f t="shared" si="120"/>
        <v>Retail</v>
      </c>
      <c r="G7705" s="3">
        <v>6</v>
      </c>
      <c r="H7705" s="57"/>
    </row>
    <row r="7706" spans="1:8">
      <c r="A7706" s="57"/>
      <c r="B7706" s="57"/>
      <c r="C7706" s="176">
        <v>42285.113899999997</v>
      </c>
      <c r="D7706" s="3" t="s">
        <v>447</v>
      </c>
      <c r="E7706" s="3" t="s">
        <v>6</v>
      </c>
      <c r="F7706" s="3" t="str">
        <f t="shared" si="120"/>
        <v>Retail</v>
      </c>
      <c r="G7706" s="3">
        <v>6</v>
      </c>
      <c r="H7706" s="57"/>
    </row>
    <row r="7707" spans="1:8">
      <c r="A7707" s="57"/>
      <c r="B7707" s="57"/>
      <c r="C7707" s="176">
        <v>42333.526400000002</v>
      </c>
      <c r="D7707" s="3" t="s">
        <v>446</v>
      </c>
      <c r="E7707" s="3" t="s">
        <v>453</v>
      </c>
      <c r="F7707" s="3" t="str">
        <f t="shared" si="120"/>
        <v>Retail</v>
      </c>
      <c r="G7707" s="3">
        <v>2</v>
      </c>
      <c r="H7707" s="57"/>
    </row>
    <row r="7708" spans="1:8">
      <c r="A7708" s="57"/>
      <c r="B7708" s="57"/>
      <c r="C7708" s="176">
        <v>41979.722900000001</v>
      </c>
      <c r="D7708" s="3" t="s">
        <v>447</v>
      </c>
      <c r="E7708" s="3" t="s">
        <v>461</v>
      </c>
      <c r="F7708" s="3" t="str">
        <f t="shared" si="120"/>
        <v>Retail</v>
      </c>
      <c r="G7708" s="3">
        <v>8</v>
      </c>
      <c r="H7708" s="57"/>
    </row>
    <row r="7709" spans="1:8">
      <c r="A7709" s="57"/>
      <c r="B7709" s="57"/>
      <c r="C7709" s="176">
        <v>42033.115299999998</v>
      </c>
      <c r="D7709" s="3" t="s">
        <v>447</v>
      </c>
      <c r="E7709" s="3" t="s">
        <v>7</v>
      </c>
      <c r="F7709" s="3" t="str">
        <f t="shared" si="120"/>
        <v>Retail</v>
      </c>
      <c r="G7709" s="3">
        <v>6</v>
      </c>
      <c r="H7709" s="57"/>
    </row>
    <row r="7710" spans="1:8">
      <c r="A7710" s="57"/>
      <c r="B7710" s="57"/>
      <c r="C7710" s="176">
        <v>42352.503499999999</v>
      </c>
      <c r="D7710" s="3" t="s">
        <v>447</v>
      </c>
      <c r="E7710" s="3" t="s">
        <v>6</v>
      </c>
      <c r="F7710" s="3" t="str">
        <f t="shared" si="120"/>
        <v>Retail</v>
      </c>
      <c r="G7710" s="3">
        <v>6</v>
      </c>
      <c r="H7710" s="57"/>
    </row>
    <row r="7711" spans="1:8">
      <c r="A7711" s="57"/>
      <c r="B7711" s="57"/>
      <c r="C7711" s="176">
        <v>42219.798600000002</v>
      </c>
      <c r="D7711" s="3" t="s">
        <v>447</v>
      </c>
      <c r="E7711" s="3" t="s">
        <v>455</v>
      </c>
      <c r="F7711" s="3" t="str">
        <f t="shared" si="120"/>
        <v>Retail</v>
      </c>
      <c r="G7711" s="3">
        <v>5</v>
      </c>
      <c r="H7711" s="57"/>
    </row>
    <row r="7712" spans="1:8">
      <c r="A7712" s="57"/>
      <c r="B7712" s="57"/>
      <c r="C7712" s="176">
        <v>42171.177799999998</v>
      </c>
      <c r="D7712" s="3" t="s">
        <v>447</v>
      </c>
      <c r="E7712" s="3" t="s">
        <v>6</v>
      </c>
      <c r="F7712" s="3" t="str">
        <f t="shared" si="120"/>
        <v>Wholesale</v>
      </c>
      <c r="G7712" s="3">
        <v>54</v>
      </c>
      <c r="H7712" s="57"/>
    </row>
    <row r="7713" spans="1:8">
      <c r="A7713" s="57"/>
      <c r="B7713" s="57"/>
      <c r="C7713" s="176">
        <v>42313.479899999998</v>
      </c>
      <c r="D7713" s="3" t="s">
        <v>445</v>
      </c>
      <c r="E7713" s="3" t="s">
        <v>312</v>
      </c>
      <c r="F7713" s="3" t="str">
        <f t="shared" si="120"/>
        <v>Retail</v>
      </c>
      <c r="G7713" s="3">
        <v>3</v>
      </c>
      <c r="H7713" s="57"/>
    </row>
    <row r="7714" spans="1:8">
      <c r="A7714" s="57"/>
      <c r="B7714" s="57"/>
      <c r="C7714" s="176">
        <v>41983.768799999998</v>
      </c>
      <c r="D7714" s="3" t="s">
        <v>445</v>
      </c>
      <c r="E7714" s="3" t="s">
        <v>453</v>
      </c>
      <c r="F7714" s="3" t="str">
        <f t="shared" si="120"/>
        <v>Wholesale</v>
      </c>
      <c r="G7714" s="3">
        <v>39</v>
      </c>
      <c r="H7714" s="57"/>
    </row>
    <row r="7715" spans="1:8">
      <c r="A7715" s="57"/>
      <c r="B7715" s="57"/>
      <c r="C7715" s="176">
        <v>42348.434699999998</v>
      </c>
      <c r="D7715" s="3" t="s">
        <v>446</v>
      </c>
      <c r="E7715" s="3" t="s">
        <v>453</v>
      </c>
      <c r="F7715" s="3" t="str">
        <f t="shared" si="120"/>
        <v>Wholesale</v>
      </c>
      <c r="G7715" s="3">
        <v>60</v>
      </c>
      <c r="H7715" s="57"/>
    </row>
    <row r="7716" spans="1:8">
      <c r="A7716" s="57"/>
      <c r="B7716" s="57"/>
      <c r="C7716" s="176">
        <v>42126.743799999997</v>
      </c>
      <c r="D7716" s="3" t="s">
        <v>446</v>
      </c>
      <c r="E7716" s="3" t="s">
        <v>7</v>
      </c>
      <c r="F7716" s="3" t="str">
        <f t="shared" si="120"/>
        <v>Wholesale</v>
      </c>
      <c r="G7716" s="3">
        <v>34</v>
      </c>
      <c r="H7716" s="57"/>
    </row>
    <row r="7717" spans="1:8">
      <c r="A7717" s="57"/>
      <c r="B7717" s="57"/>
      <c r="C7717" s="176">
        <v>42176.507599999997</v>
      </c>
      <c r="D7717" s="3" t="s">
        <v>445</v>
      </c>
      <c r="E7717" s="3" t="s">
        <v>8</v>
      </c>
      <c r="F7717" s="3" t="str">
        <f t="shared" si="120"/>
        <v>Retail</v>
      </c>
      <c r="G7717" s="3">
        <v>3</v>
      </c>
      <c r="H7717" s="57"/>
    </row>
    <row r="7718" spans="1:8">
      <c r="A7718" s="57"/>
      <c r="B7718" s="57"/>
      <c r="C7718" s="176">
        <v>41982.877800000002</v>
      </c>
      <c r="D7718" s="3" t="s">
        <v>447</v>
      </c>
      <c r="E7718" s="3" t="s">
        <v>457</v>
      </c>
      <c r="F7718" s="3" t="str">
        <f t="shared" si="120"/>
        <v>Wholesale</v>
      </c>
      <c r="G7718" s="3">
        <v>32</v>
      </c>
      <c r="H7718" s="57"/>
    </row>
    <row r="7719" spans="1:8">
      <c r="A7719" s="57"/>
      <c r="B7719" s="57"/>
      <c r="C7719" s="176">
        <v>42200.771500000003</v>
      </c>
      <c r="D7719" s="3" t="s">
        <v>446</v>
      </c>
      <c r="E7719" s="3" t="s">
        <v>458</v>
      </c>
      <c r="F7719" s="3" t="str">
        <f t="shared" si="120"/>
        <v>Retail</v>
      </c>
      <c r="G7719" s="3">
        <v>5</v>
      </c>
      <c r="H7719" s="57"/>
    </row>
    <row r="7720" spans="1:8">
      <c r="A7720" s="57"/>
      <c r="B7720" s="57"/>
      <c r="C7720" s="176">
        <v>42259.788200000003</v>
      </c>
      <c r="D7720" s="3" t="s">
        <v>445</v>
      </c>
      <c r="E7720" s="3" t="s">
        <v>10</v>
      </c>
      <c r="F7720" s="3" t="str">
        <f t="shared" si="120"/>
        <v>Retail</v>
      </c>
      <c r="G7720" s="3">
        <v>1</v>
      </c>
      <c r="H7720" s="57"/>
    </row>
    <row r="7721" spans="1:8">
      <c r="A7721" s="57"/>
      <c r="B7721" s="57"/>
      <c r="C7721" s="176">
        <v>42345.820800000001</v>
      </c>
      <c r="D7721" s="3" t="s">
        <v>446</v>
      </c>
      <c r="E7721" s="3" t="s">
        <v>455</v>
      </c>
      <c r="F7721" s="3" t="str">
        <f t="shared" si="120"/>
        <v>Retail</v>
      </c>
      <c r="G7721" s="3">
        <v>3</v>
      </c>
      <c r="H7721" s="57"/>
    </row>
    <row r="7722" spans="1:8">
      <c r="A7722" s="57"/>
      <c r="B7722" s="57"/>
      <c r="C7722" s="176">
        <v>42160.462500000001</v>
      </c>
      <c r="D7722" s="3" t="s">
        <v>449</v>
      </c>
      <c r="E7722" s="3" t="s">
        <v>6</v>
      </c>
      <c r="F7722" s="3" t="str">
        <f t="shared" si="120"/>
        <v>Retail</v>
      </c>
      <c r="G7722" s="3">
        <v>2</v>
      </c>
      <c r="H7722" s="57"/>
    </row>
    <row r="7723" spans="1:8">
      <c r="A7723" s="57"/>
      <c r="B7723" s="57"/>
      <c r="C7723" s="176">
        <v>42242.424299999999</v>
      </c>
      <c r="D7723" s="3" t="s">
        <v>446</v>
      </c>
      <c r="E7723" s="3" t="s">
        <v>459</v>
      </c>
      <c r="F7723" s="3" t="str">
        <f t="shared" si="120"/>
        <v>Retail</v>
      </c>
      <c r="G7723" s="3">
        <v>1</v>
      </c>
      <c r="H7723" s="57"/>
    </row>
    <row r="7724" spans="1:8">
      <c r="A7724" s="57"/>
      <c r="B7724" s="57"/>
      <c r="C7724" s="176">
        <v>42117.165999999997</v>
      </c>
      <c r="D7724" s="3" t="s">
        <v>446</v>
      </c>
      <c r="E7724" s="3" t="s">
        <v>6</v>
      </c>
      <c r="F7724" s="3" t="str">
        <f t="shared" si="120"/>
        <v>Wholesale</v>
      </c>
      <c r="G7724" s="3">
        <v>97</v>
      </c>
      <c r="H7724" s="57"/>
    </row>
    <row r="7725" spans="1:8">
      <c r="A7725" s="57"/>
      <c r="B7725" s="57"/>
      <c r="C7725" s="176">
        <v>42252.839599999999</v>
      </c>
      <c r="D7725" s="3" t="s">
        <v>447</v>
      </c>
      <c r="E7725" s="3" t="s">
        <v>10</v>
      </c>
      <c r="F7725" s="3" t="str">
        <f t="shared" si="120"/>
        <v>Wholesale</v>
      </c>
      <c r="G7725" s="3">
        <v>148</v>
      </c>
      <c r="H7725" s="57"/>
    </row>
    <row r="7726" spans="1:8">
      <c r="A7726" s="57"/>
      <c r="B7726" s="57"/>
      <c r="C7726" s="176">
        <v>41989.468800000002</v>
      </c>
      <c r="D7726" s="3" t="s">
        <v>445</v>
      </c>
      <c r="E7726" s="3" t="s">
        <v>10</v>
      </c>
      <c r="F7726" s="3" t="str">
        <f t="shared" si="120"/>
        <v>Wholesale</v>
      </c>
      <c r="G7726" s="3">
        <v>77</v>
      </c>
      <c r="H7726" s="57"/>
    </row>
    <row r="7727" spans="1:8">
      <c r="A7727" s="57"/>
      <c r="B7727" s="57"/>
      <c r="C7727" s="176">
        <v>42342.767399999997</v>
      </c>
      <c r="D7727" s="3" t="s">
        <v>445</v>
      </c>
      <c r="E7727" s="3" t="s">
        <v>9</v>
      </c>
      <c r="F7727" s="3" t="str">
        <f t="shared" si="120"/>
        <v>Wholesale</v>
      </c>
      <c r="G7727" s="3">
        <v>40</v>
      </c>
      <c r="H7727" s="57"/>
    </row>
    <row r="7728" spans="1:8">
      <c r="A7728" s="57"/>
      <c r="B7728" s="57"/>
      <c r="C7728" s="176">
        <v>42188.1368</v>
      </c>
      <c r="D7728" s="3" t="s">
        <v>447</v>
      </c>
      <c r="E7728" s="3" t="s">
        <v>312</v>
      </c>
      <c r="F7728" s="3" t="str">
        <f t="shared" si="120"/>
        <v>Retail</v>
      </c>
      <c r="G7728" s="3">
        <v>5</v>
      </c>
      <c r="H7728" s="57"/>
    </row>
    <row r="7729" spans="1:8">
      <c r="A7729" s="57"/>
      <c r="B7729" s="57"/>
      <c r="C7729" s="176">
        <v>42150.211799999997</v>
      </c>
      <c r="D7729" s="3" t="s">
        <v>446</v>
      </c>
      <c r="E7729" s="3" t="s">
        <v>10</v>
      </c>
      <c r="F7729" s="3" t="str">
        <f t="shared" si="120"/>
        <v>Retail</v>
      </c>
      <c r="G7729" s="3">
        <v>7</v>
      </c>
      <c r="H7729" s="57"/>
    </row>
    <row r="7730" spans="1:8">
      <c r="A7730" s="57"/>
      <c r="B7730" s="57"/>
      <c r="C7730" s="176">
        <v>42208.407599999999</v>
      </c>
      <c r="D7730" s="3" t="s">
        <v>445</v>
      </c>
      <c r="E7730" s="3" t="s">
        <v>460</v>
      </c>
      <c r="F7730" s="3" t="str">
        <f t="shared" si="120"/>
        <v>Retail</v>
      </c>
      <c r="G7730" s="3">
        <v>7</v>
      </c>
      <c r="H7730" s="57"/>
    </row>
    <row r="7731" spans="1:8">
      <c r="A7731" s="57"/>
      <c r="B7731" s="57"/>
      <c r="C7731" s="176">
        <v>42255.561099999999</v>
      </c>
      <c r="D7731" s="3" t="s">
        <v>445</v>
      </c>
      <c r="E7731" s="3" t="s">
        <v>312</v>
      </c>
      <c r="F7731" s="3" t="str">
        <f t="shared" si="120"/>
        <v>Retail</v>
      </c>
      <c r="G7731" s="3">
        <v>6</v>
      </c>
      <c r="H7731" s="57"/>
    </row>
    <row r="7732" spans="1:8">
      <c r="A7732" s="57"/>
      <c r="B7732" s="57"/>
      <c r="C7732" s="176">
        <v>42254.105600000003</v>
      </c>
      <c r="D7732" s="3" t="s">
        <v>447</v>
      </c>
      <c r="E7732" s="3" t="s">
        <v>10</v>
      </c>
      <c r="F7732" s="3" t="str">
        <f t="shared" si="120"/>
        <v>Wholesale</v>
      </c>
      <c r="G7732" s="3">
        <v>30</v>
      </c>
      <c r="H7732" s="57"/>
    </row>
    <row r="7733" spans="1:8">
      <c r="A7733" s="57"/>
      <c r="B7733" s="57"/>
      <c r="C7733" s="176">
        <v>42173.464599999999</v>
      </c>
      <c r="D7733" s="3" t="s">
        <v>449</v>
      </c>
      <c r="E7733" s="3" t="s">
        <v>312</v>
      </c>
      <c r="F7733" s="3" t="str">
        <f t="shared" si="120"/>
        <v>Retail</v>
      </c>
      <c r="G7733" s="3">
        <v>3</v>
      </c>
      <c r="H7733" s="57"/>
    </row>
    <row r="7734" spans="1:8">
      <c r="A7734" s="57"/>
      <c r="B7734" s="57"/>
      <c r="C7734" s="176">
        <v>41982.472900000001</v>
      </c>
      <c r="D7734" s="3" t="s">
        <v>449</v>
      </c>
      <c r="E7734" s="3" t="s">
        <v>9</v>
      </c>
      <c r="F7734" s="3" t="str">
        <f t="shared" si="120"/>
        <v>Retail</v>
      </c>
      <c r="G7734" s="3">
        <v>3</v>
      </c>
      <c r="H7734" s="57"/>
    </row>
    <row r="7735" spans="1:8">
      <c r="A7735" s="57"/>
      <c r="B7735" s="57"/>
      <c r="C7735" s="176">
        <v>42211.508999999998</v>
      </c>
      <c r="D7735" s="3" t="s">
        <v>447</v>
      </c>
      <c r="E7735" s="3" t="s">
        <v>456</v>
      </c>
      <c r="F7735" s="3" t="str">
        <f t="shared" si="120"/>
        <v>Wholesale</v>
      </c>
      <c r="G7735" s="3">
        <v>31</v>
      </c>
      <c r="H7735" s="57"/>
    </row>
    <row r="7736" spans="1:8">
      <c r="A7736" s="57"/>
      <c r="B7736" s="57"/>
      <c r="C7736" s="176">
        <v>42237.459699999999</v>
      </c>
      <c r="D7736" s="3" t="s">
        <v>446</v>
      </c>
      <c r="E7736" s="3" t="s">
        <v>453</v>
      </c>
      <c r="F7736" s="3" t="str">
        <f t="shared" si="120"/>
        <v>Wholesale</v>
      </c>
      <c r="G7736" s="3">
        <v>14</v>
      </c>
      <c r="H7736" s="57"/>
    </row>
    <row r="7737" spans="1:8">
      <c r="A7737" s="57"/>
      <c r="B7737" s="57"/>
      <c r="C7737" s="176">
        <v>42325.581899999997</v>
      </c>
      <c r="D7737" s="3" t="s">
        <v>445</v>
      </c>
      <c r="E7737" s="3" t="s">
        <v>110</v>
      </c>
      <c r="F7737" s="3" t="str">
        <f t="shared" si="120"/>
        <v>Retail</v>
      </c>
      <c r="G7737" s="3">
        <v>6</v>
      </c>
      <c r="H7737" s="57"/>
    </row>
    <row r="7738" spans="1:8">
      <c r="A7738" s="57"/>
      <c r="B7738" s="57"/>
      <c r="C7738" s="176">
        <v>42147.853499999997</v>
      </c>
      <c r="D7738" s="3" t="s">
        <v>445</v>
      </c>
      <c r="E7738" s="3" t="s">
        <v>312</v>
      </c>
      <c r="F7738" s="3" t="str">
        <f t="shared" si="120"/>
        <v>Retail</v>
      </c>
      <c r="G7738" s="3">
        <v>6</v>
      </c>
      <c r="H7738" s="57"/>
    </row>
    <row r="7739" spans="1:8">
      <c r="A7739" s="57"/>
      <c r="B7739" s="57"/>
      <c r="C7739" s="176">
        <v>42208.506300000001</v>
      </c>
      <c r="D7739" s="3" t="s">
        <v>449</v>
      </c>
      <c r="E7739" s="3" t="s">
        <v>453</v>
      </c>
      <c r="F7739" s="3" t="str">
        <f t="shared" si="120"/>
        <v>Retail</v>
      </c>
      <c r="G7739" s="3">
        <v>2</v>
      </c>
      <c r="H7739" s="57"/>
    </row>
    <row r="7740" spans="1:8">
      <c r="A7740" s="57"/>
      <c r="B7740" s="57"/>
      <c r="C7740" s="176">
        <v>42345.783300000003</v>
      </c>
      <c r="D7740" s="3" t="s">
        <v>445</v>
      </c>
      <c r="E7740" s="3" t="s">
        <v>6</v>
      </c>
      <c r="F7740" s="3" t="str">
        <f t="shared" si="120"/>
        <v>Retail</v>
      </c>
      <c r="G7740" s="3">
        <v>5</v>
      </c>
      <c r="H7740" s="57"/>
    </row>
    <row r="7741" spans="1:8">
      <c r="A7741" s="57"/>
      <c r="B7741" s="57"/>
      <c r="C7741" s="176">
        <v>41983.468099999998</v>
      </c>
      <c r="D7741" s="3" t="s">
        <v>449</v>
      </c>
      <c r="E7741" s="3" t="s">
        <v>455</v>
      </c>
      <c r="F7741" s="3" t="str">
        <f t="shared" si="120"/>
        <v>Retail</v>
      </c>
      <c r="G7741" s="3">
        <v>3</v>
      </c>
      <c r="H7741" s="57"/>
    </row>
    <row r="7742" spans="1:8">
      <c r="A7742" s="57"/>
      <c r="B7742" s="57"/>
      <c r="C7742" s="176">
        <v>42350.718800000002</v>
      </c>
      <c r="D7742" s="3" t="s">
        <v>446</v>
      </c>
      <c r="E7742" s="3" t="s">
        <v>6</v>
      </c>
      <c r="F7742" s="3" t="str">
        <f t="shared" si="120"/>
        <v>Wholesale</v>
      </c>
      <c r="G7742" s="3">
        <v>97</v>
      </c>
      <c r="H7742" s="57"/>
    </row>
    <row r="7743" spans="1:8">
      <c r="A7743" s="57"/>
      <c r="B7743" s="57"/>
      <c r="C7743" s="176">
        <v>42117.965300000003</v>
      </c>
      <c r="D7743" s="3" t="s">
        <v>445</v>
      </c>
      <c r="E7743" s="3" t="s">
        <v>453</v>
      </c>
      <c r="F7743" s="3" t="str">
        <f t="shared" si="120"/>
        <v>Wholesale</v>
      </c>
      <c r="G7743" s="3">
        <v>36</v>
      </c>
      <c r="H7743" s="57"/>
    </row>
    <row r="7744" spans="1:8">
      <c r="A7744" s="57"/>
      <c r="B7744" s="57"/>
      <c r="C7744" s="176">
        <v>42191.486799999999</v>
      </c>
      <c r="D7744" s="3" t="s">
        <v>446</v>
      </c>
      <c r="E7744" s="3" t="s">
        <v>110</v>
      </c>
      <c r="F7744" s="3" t="str">
        <f t="shared" si="120"/>
        <v>Retail</v>
      </c>
      <c r="G7744" s="3">
        <v>3</v>
      </c>
      <c r="H7744" s="57"/>
    </row>
    <row r="7745" spans="1:8">
      <c r="A7745" s="57"/>
      <c r="B7745" s="57"/>
      <c r="C7745" s="176">
        <v>42348.146500000003</v>
      </c>
      <c r="D7745" s="3" t="s">
        <v>447</v>
      </c>
      <c r="E7745" s="3" t="s">
        <v>9</v>
      </c>
      <c r="F7745" s="3" t="str">
        <f t="shared" si="120"/>
        <v>Wholesale</v>
      </c>
      <c r="G7745" s="3">
        <v>33</v>
      </c>
      <c r="H7745" s="57"/>
    </row>
    <row r="7746" spans="1:8">
      <c r="A7746" s="57"/>
      <c r="B7746" s="57"/>
      <c r="C7746" s="176">
        <v>42173.4833</v>
      </c>
      <c r="D7746" s="3" t="s">
        <v>445</v>
      </c>
      <c r="E7746" s="3" t="s">
        <v>110</v>
      </c>
      <c r="F7746" s="3" t="str">
        <f t="shared" si="120"/>
        <v>Wholesale</v>
      </c>
      <c r="G7746" s="3">
        <v>34</v>
      </c>
      <c r="H7746" s="57"/>
    </row>
    <row r="7747" spans="1:8">
      <c r="A7747" s="57"/>
      <c r="B7747" s="57"/>
      <c r="C7747" s="176">
        <v>41986.433299999997</v>
      </c>
      <c r="D7747" s="3" t="s">
        <v>446</v>
      </c>
      <c r="E7747" s="3" t="s">
        <v>114</v>
      </c>
      <c r="F7747" s="3" t="str">
        <f t="shared" si="120"/>
        <v>Wholesale</v>
      </c>
      <c r="G7747" s="3">
        <v>65</v>
      </c>
      <c r="H7747" s="57"/>
    </row>
    <row r="7748" spans="1:8">
      <c r="A7748" s="57"/>
      <c r="B7748" s="57"/>
      <c r="C7748" s="176">
        <v>42214.472900000001</v>
      </c>
      <c r="D7748" s="3" t="s">
        <v>446</v>
      </c>
      <c r="E7748" s="3" t="s">
        <v>453</v>
      </c>
      <c r="F7748" s="3" t="str">
        <f t="shared" si="120"/>
        <v>Retail</v>
      </c>
      <c r="G7748" s="3">
        <v>1</v>
      </c>
      <c r="H7748" s="57"/>
    </row>
    <row r="7749" spans="1:8">
      <c r="A7749" s="57"/>
      <c r="B7749" s="57"/>
      <c r="C7749" s="176">
        <v>41979.928500000002</v>
      </c>
      <c r="D7749" s="3" t="s">
        <v>445</v>
      </c>
      <c r="E7749" s="3" t="s">
        <v>6</v>
      </c>
      <c r="F7749" s="3" t="str">
        <f t="shared" si="120"/>
        <v>Wholesale</v>
      </c>
      <c r="G7749" s="3">
        <v>36</v>
      </c>
      <c r="H7749" s="57"/>
    </row>
    <row r="7750" spans="1:8">
      <c r="A7750" s="57"/>
      <c r="B7750" s="57"/>
      <c r="C7750" s="176">
        <v>42176.518100000001</v>
      </c>
      <c r="D7750" s="3" t="s">
        <v>447</v>
      </c>
      <c r="E7750" s="3" t="s">
        <v>461</v>
      </c>
      <c r="F7750" s="3" t="str">
        <f t="shared" si="120"/>
        <v>Wholesale</v>
      </c>
      <c r="G7750" s="3">
        <v>70</v>
      </c>
      <c r="H7750" s="57"/>
    </row>
    <row r="7751" spans="1:8">
      <c r="A7751" s="57"/>
      <c r="B7751" s="57"/>
      <c r="C7751" s="176">
        <v>42043.9375</v>
      </c>
      <c r="D7751" s="3" t="s">
        <v>445</v>
      </c>
      <c r="E7751" s="3" t="s">
        <v>453</v>
      </c>
      <c r="F7751" s="3" t="str">
        <f t="shared" si="120"/>
        <v>Retail</v>
      </c>
      <c r="G7751" s="3">
        <v>1</v>
      </c>
      <c r="H7751" s="57"/>
    </row>
    <row r="7752" spans="1:8">
      <c r="A7752" s="57"/>
      <c r="B7752" s="57"/>
      <c r="C7752" s="176">
        <v>41981.205600000001</v>
      </c>
      <c r="D7752" s="3" t="s">
        <v>447</v>
      </c>
      <c r="E7752" s="3" t="s">
        <v>112</v>
      </c>
      <c r="F7752" s="3" t="str">
        <f t="shared" si="120"/>
        <v>Retail</v>
      </c>
      <c r="G7752" s="3">
        <v>3</v>
      </c>
      <c r="H7752" s="57"/>
    </row>
    <row r="7753" spans="1:8">
      <c r="A7753" s="57"/>
      <c r="B7753" s="57"/>
      <c r="C7753" s="176">
        <v>42335.746500000001</v>
      </c>
      <c r="D7753" s="3" t="s">
        <v>447</v>
      </c>
      <c r="E7753" s="3" t="s">
        <v>453</v>
      </c>
      <c r="F7753" s="3" t="str">
        <f t="shared" si="120"/>
        <v>Wholesale</v>
      </c>
      <c r="G7753" s="3">
        <v>61</v>
      </c>
      <c r="H7753" s="57"/>
    </row>
    <row r="7754" spans="1:8">
      <c r="A7754" s="57"/>
      <c r="B7754" s="57"/>
      <c r="C7754" s="176">
        <v>42360.685400000002</v>
      </c>
      <c r="D7754" s="3" t="s">
        <v>447</v>
      </c>
      <c r="E7754" s="3" t="s">
        <v>451</v>
      </c>
      <c r="F7754" s="3" t="str">
        <f t="shared" ref="F7754:F7817" si="121">IF(G7754&lt;10,"Retail","Wholesale")</f>
        <v>Wholesale</v>
      </c>
      <c r="G7754" s="3">
        <v>38</v>
      </c>
      <c r="H7754" s="57"/>
    </row>
    <row r="7755" spans="1:8">
      <c r="A7755" s="57"/>
      <c r="B7755" s="57"/>
      <c r="C7755" s="176">
        <v>41987.459699999999</v>
      </c>
      <c r="D7755" s="3" t="s">
        <v>445</v>
      </c>
      <c r="E7755" s="3" t="s">
        <v>114</v>
      </c>
      <c r="F7755" s="3" t="str">
        <f t="shared" si="121"/>
        <v>Wholesale</v>
      </c>
      <c r="G7755" s="3">
        <v>39</v>
      </c>
      <c r="H7755" s="57"/>
    </row>
    <row r="7756" spans="1:8">
      <c r="A7756" s="57"/>
      <c r="B7756" s="57"/>
      <c r="C7756" s="176">
        <v>42186.493799999997</v>
      </c>
      <c r="D7756" s="3" t="s">
        <v>445</v>
      </c>
      <c r="E7756" s="3" t="s">
        <v>460</v>
      </c>
      <c r="F7756" s="3" t="str">
        <f t="shared" si="121"/>
        <v>Wholesale</v>
      </c>
      <c r="G7756" s="3">
        <v>82</v>
      </c>
      <c r="H7756" s="57"/>
    </row>
    <row r="7757" spans="1:8">
      <c r="A7757" s="57"/>
      <c r="B7757" s="57"/>
      <c r="C7757" s="176">
        <v>41986.5556</v>
      </c>
      <c r="D7757" s="3" t="s">
        <v>445</v>
      </c>
      <c r="E7757" s="3" t="s">
        <v>452</v>
      </c>
      <c r="F7757" s="3" t="str">
        <f t="shared" si="121"/>
        <v>Retail</v>
      </c>
      <c r="G7757" s="3">
        <v>3</v>
      </c>
      <c r="H7757" s="57"/>
    </row>
    <row r="7758" spans="1:8">
      <c r="A7758" s="57"/>
      <c r="B7758" s="57"/>
      <c r="C7758" s="176">
        <v>42199.110399999998</v>
      </c>
      <c r="D7758" s="3" t="s">
        <v>447</v>
      </c>
      <c r="E7758" s="3" t="s">
        <v>312</v>
      </c>
      <c r="F7758" s="3" t="str">
        <f t="shared" si="121"/>
        <v>Retail</v>
      </c>
      <c r="G7758" s="3">
        <v>1</v>
      </c>
      <c r="H7758" s="57"/>
    </row>
    <row r="7759" spans="1:8">
      <c r="A7759" s="57"/>
      <c r="B7759" s="57"/>
      <c r="C7759" s="176">
        <v>41985.509700000002</v>
      </c>
      <c r="D7759" s="3" t="s">
        <v>445</v>
      </c>
      <c r="E7759" s="3" t="s">
        <v>461</v>
      </c>
      <c r="F7759" s="3" t="str">
        <f t="shared" si="121"/>
        <v>Wholesale</v>
      </c>
      <c r="G7759" s="3">
        <v>36</v>
      </c>
      <c r="H7759" s="57"/>
    </row>
    <row r="7760" spans="1:8">
      <c r="A7760" s="57"/>
      <c r="B7760" s="57"/>
      <c r="C7760" s="176">
        <v>42160.521500000003</v>
      </c>
      <c r="D7760" s="3" t="s">
        <v>445</v>
      </c>
      <c r="E7760" s="3" t="s">
        <v>453</v>
      </c>
      <c r="F7760" s="3" t="str">
        <f t="shared" si="121"/>
        <v>Wholesale</v>
      </c>
      <c r="G7760" s="3">
        <v>80</v>
      </c>
      <c r="H7760" s="57"/>
    </row>
    <row r="7761" spans="1:8">
      <c r="A7761" s="57"/>
      <c r="B7761" s="57"/>
      <c r="C7761" s="176">
        <v>42100.527800000003</v>
      </c>
      <c r="D7761" s="3" t="s">
        <v>445</v>
      </c>
      <c r="E7761" s="3" t="s">
        <v>453</v>
      </c>
      <c r="F7761" s="3" t="str">
        <f t="shared" si="121"/>
        <v>Retail</v>
      </c>
      <c r="G7761" s="3">
        <v>3</v>
      </c>
      <c r="H7761" s="57"/>
    </row>
    <row r="7762" spans="1:8">
      <c r="A7762" s="57"/>
      <c r="B7762" s="57"/>
      <c r="C7762" s="176">
        <v>42210.509700000002</v>
      </c>
      <c r="D7762" s="3" t="s">
        <v>447</v>
      </c>
      <c r="E7762" s="3" t="s">
        <v>6</v>
      </c>
      <c r="F7762" s="3" t="str">
        <f t="shared" si="121"/>
        <v>Wholesale</v>
      </c>
      <c r="G7762" s="3">
        <v>89</v>
      </c>
      <c r="H7762" s="57"/>
    </row>
    <row r="7763" spans="1:8">
      <c r="A7763" s="57"/>
      <c r="B7763" s="57"/>
      <c r="C7763" s="176">
        <v>42350.543100000003</v>
      </c>
      <c r="D7763" s="3" t="s">
        <v>447</v>
      </c>
      <c r="E7763" s="3" t="s">
        <v>114</v>
      </c>
      <c r="F7763" s="3" t="str">
        <f t="shared" si="121"/>
        <v>Retail</v>
      </c>
      <c r="G7763" s="3">
        <v>1</v>
      </c>
      <c r="H7763" s="57"/>
    </row>
    <row r="7764" spans="1:8">
      <c r="A7764" s="57"/>
      <c r="B7764" s="57"/>
      <c r="C7764" s="176">
        <v>42166.548600000002</v>
      </c>
      <c r="D7764" s="3" t="s">
        <v>447</v>
      </c>
      <c r="E7764" s="3" t="s">
        <v>112</v>
      </c>
      <c r="F7764" s="3" t="str">
        <f t="shared" si="121"/>
        <v>Wholesale</v>
      </c>
      <c r="G7764" s="3">
        <v>27</v>
      </c>
      <c r="H7764" s="57"/>
    </row>
    <row r="7765" spans="1:8">
      <c r="A7765" s="57"/>
      <c r="B7765" s="57"/>
      <c r="C7765" s="176">
        <v>42228.146500000003</v>
      </c>
      <c r="D7765" s="3" t="s">
        <v>446</v>
      </c>
      <c r="E7765" s="3" t="s">
        <v>452</v>
      </c>
      <c r="F7765" s="3" t="str">
        <f t="shared" si="121"/>
        <v>Retail</v>
      </c>
      <c r="G7765" s="3">
        <v>8</v>
      </c>
      <c r="H7765" s="57"/>
    </row>
    <row r="7766" spans="1:8">
      <c r="A7766" s="57"/>
      <c r="B7766" s="57"/>
      <c r="C7766" s="176">
        <v>42232.441700000003</v>
      </c>
      <c r="D7766" s="3" t="s">
        <v>445</v>
      </c>
      <c r="E7766" s="3" t="s">
        <v>110</v>
      </c>
      <c r="F7766" s="3" t="str">
        <f t="shared" si="121"/>
        <v>Wholesale</v>
      </c>
      <c r="G7766" s="3">
        <v>38</v>
      </c>
      <c r="H7766" s="57"/>
    </row>
    <row r="7767" spans="1:8">
      <c r="A7767" s="57"/>
      <c r="B7767" s="57"/>
      <c r="C7767" s="176">
        <v>42340.208299999998</v>
      </c>
      <c r="D7767" s="3" t="s">
        <v>446</v>
      </c>
      <c r="E7767" s="3" t="s">
        <v>8</v>
      </c>
      <c r="F7767" s="3" t="str">
        <f t="shared" si="121"/>
        <v>Retail</v>
      </c>
      <c r="G7767" s="3">
        <v>2</v>
      </c>
      <c r="H7767" s="57"/>
    </row>
    <row r="7768" spans="1:8">
      <c r="A7768" s="57"/>
      <c r="B7768" s="57"/>
      <c r="C7768" s="176">
        <v>42359.098599999998</v>
      </c>
      <c r="D7768" s="3" t="s">
        <v>447</v>
      </c>
      <c r="E7768" s="3" t="s">
        <v>452</v>
      </c>
      <c r="F7768" s="3" t="str">
        <f t="shared" si="121"/>
        <v>Wholesale</v>
      </c>
      <c r="G7768" s="3">
        <v>44</v>
      </c>
      <c r="H7768" s="57"/>
    </row>
    <row r="7769" spans="1:8">
      <c r="A7769" s="57"/>
      <c r="B7769" s="57"/>
      <c r="C7769" s="176">
        <v>42356.498599999999</v>
      </c>
      <c r="D7769" s="3" t="s">
        <v>445</v>
      </c>
      <c r="E7769" s="3" t="s">
        <v>7</v>
      </c>
      <c r="F7769" s="3" t="str">
        <f t="shared" si="121"/>
        <v>Wholesale</v>
      </c>
      <c r="G7769" s="3">
        <v>36</v>
      </c>
      <c r="H7769" s="57"/>
    </row>
    <row r="7770" spans="1:8">
      <c r="A7770" s="57"/>
      <c r="B7770" s="57"/>
      <c r="C7770" s="176">
        <v>42358.156300000002</v>
      </c>
      <c r="D7770" s="3" t="s">
        <v>445</v>
      </c>
      <c r="E7770" s="3" t="s">
        <v>114</v>
      </c>
      <c r="F7770" s="3" t="str">
        <f t="shared" si="121"/>
        <v>Retail</v>
      </c>
      <c r="G7770" s="3">
        <v>2</v>
      </c>
      <c r="H7770" s="57"/>
    </row>
    <row r="7771" spans="1:8">
      <c r="A7771" s="57"/>
      <c r="B7771" s="57"/>
      <c r="C7771" s="176">
        <v>42297.507599999997</v>
      </c>
      <c r="D7771" s="3" t="s">
        <v>445</v>
      </c>
      <c r="E7771" s="3" t="s">
        <v>10</v>
      </c>
      <c r="F7771" s="3" t="str">
        <f t="shared" si="121"/>
        <v>Wholesale</v>
      </c>
      <c r="G7771" s="3">
        <v>97</v>
      </c>
      <c r="H7771" s="57"/>
    </row>
    <row r="7772" spans="1:8">
      <c r="A7772" s="57"/>
      <c r="B7772" s="57"/>
      <c r="C7772" s="176">
        <v>42053.107600000003</v>
      </c>
      <c r="D7772" s="3" t="s">
        <v>446</v>
      </c>
      <c r="E7772" s="3" t="s">
        <v>453</v>
      </c>
      <c r="F7772" s="3" t="str">
        <f t="shared" si="121"/>
        <v>Wholesale</v>
      </c>
      <c r="G7772" s="3">
        <v>62</v>
      </c>
      <c r="H7772" s="57"/>
    </row>
    <row r="7773" spans="1:8">
      <c r="A7773" s="57"/>
      <c r="B7773" s="57"/>
      <c r="C7773" s="176">
        <v>41986.813199999997</v>
      </c>
      <c r="D7773" s="3" t="s">
        <v>445</v>
      </c>
      <c r="E7773" s="3" t="s">
        <v>453</v>
      </c>
      <c r="F7773" s="3" t="str">
        <f t="shared" si="121"/>
        <v>Wholesale</v>
      </c>
      <c r="G7773" s="3">
        <v>68</v>
      </c>
      <c r="H7773" s="57"/>
    </row>
    <row r="7774" spans="1:8">
      <c r="A7774" s="57"/>
      <c r="B7774" s="57"/>
      <c r="C7774" s="176">
        <v>42262.438900000001</v>
      </c>
      <c r="D7774" s="3" t="s">
        <v>447</v>
      </c>
      <c r="E7774" s="3" t="s">
        <v>7</v>
      </c>
      <c r="F7774" s="3" t="str">
        <f t="shared" si="121"/>
        <v>Retail</v>
      </c>
      <c r="G7774" s="3">
        <v>1</v>
      </c>
      <c r="H7774" s="57"/>
    </row>
    <row r="7775" spans="1:8">
      <c r="A7775" s="57"/>
      <c r="B7775" s="57"/>
      <c r="C7775" s="176">
        <v>42256.479899999998</v>
      </c>
      <c r="D7775" s="3" t="s">
        <v>446</v>
      </c>
      <c r="E7775" s="3" t="s">
        <v>10</v>
      </c>
      <c r="F7775" s="3" t="str">
        <f t="shared" si="121"/>
        <v>Retail</v>
      </c>
      <c r="G7775" s="3">
        <v>1</v>
      </c>
      <c r="H7775" s="57"/>
    </row>
    <row r="7776" spans="1:8">
      <c r="A7776" s="57"/>
      <c r="B7776" s="57"/>
      <c r="C7776" s="176">
        <v>42288.7333</v>
      </c>
      <c r="D7776" s="3" t="s">
        <v>449</v>
      </c>
      <c r="E7776" s="3" t="s">
        <v>7</v>
      </c>
      <c r="F7776" s="3" t="str">
        <f t="shared" si="121"/>
        <v>Wholesale</v>
      </c>
      <c r="G7776" s="3">
        <v>33</v>
      </c>
      <c r="H7776" s="57"/>
    </row>
    <row r="7777" spans="1:8">
      <c r="A7777" s="57"/>
      <c r="B7777" s="57"/>
      <c r="C7777" s="176">
        <v>42338.832600000002</v>
      </c>
      <c r="D7777" s="3" t="s">
        <v>446</v>
      </c>
      <c r="E7777" s="3" t="s">
        <v>114</v>
      </c>
      <c r="F7777" s="3" t="str">
        <f t="shared" si="121"/>
        <v>Wholesale</v>
      </c>
      <c r="G7777" s="3">
        <v>38</v>
      </c>
      <c r="H7777" s="57"/>
    </row>
    <row r="7778" spans="1:8">
      <c r="A7778" s="57"/>
      <c r="B7778" s="57"/>
      <c r="C7778" s="176">
        <v>42211.4931</v>
      </c>
      <c r="D7778" s="3" t="s">
        <v>449</v>
      </c>
      <c r="E7778" s="3" t="s">
        <v>450</v>
      </c>
      <c r="F7778" s="3" t="str">
        <f t="shared" si="121"/>
        <v>Retail</v>
      </c>
      <c r="G7778" s="3">
        <v>2</v>
      </c>
      <c r="H7778" s="57"/>
    </row>
    <row r="7779" spans="1:8">
      <c r="A7779" s="57"/>
      <c r="B7779" s="57"/>
      <c r="C7779" s="176">
        <v>42345.534699999997</v>
      </c>
      <c r="D7779" s="3" t="s">
        <v>445</v>
      </c>
      <c r="E7779" s="3" t="s">
        <v>6</v>
      </c>
      <c r="F7779" s="3" t="str">
        <f t="shared" si="121"/>
        <v>Wholesale</v>
      </c>
      <c r="G7779" s="3">
        <v>40</v>
      </c>
      <c r="H7779" s="57"/>
    </row>
    <row r="7780" spans="1:8">
      <c r="A7780" s="57"/>
      <c r="B7780" s="57"/>
      <c r="C7780" s="176">
        <v>41984.448600000003</v>
      </c>
      <c r="D7780" s="3" t="s">
        <v>445</v>
      </c>
      <c r="E7780" s="3" t="s">
        <v>6</v>
      </c>
      <c r="F7780" s="3" t="str">
        <f t="shared" si="121"/>
        <v>Wholesale</v>
      </c>
      <c r="G7780" s="3">
        <v>37</v>
      </c>
      <c r="H7780" s="57"/>
    </row>
    <row r="7781" spans="1:8">
      <c r="A7781" s="57"/>
      <c r="B7781" s="57"/>
      <c r="C7781" s="176">
        <v>41981.724300000002</v>
      </c>
      <c r="D7781" s="3" t="s">
        <v>447</v>
      </c>
      <c r="E7781" s="3" t="s">
        <v>7</v>
      </c>
      <c r="F7781" s="3" t="str">
        <f t="shared" si="121"/>
        <v>Retail</v>
      </c>
      <c r="G7781" s="3">
        <v>1</v>
      </c>
      <c r="H7781" s="57"/>
    </row>
    <row r="7782" spans="1:8">
      <c r="A7782" s="57"/>
      <c r="B7782" s="57"/>
      <c r="C7782" s="176">
        <v>41983.389600000002</v>
      </c>
      <c r="D7782" s="3" t="s">
        <v>447</v>
      </c>
      <c r="E7782" s="3" t="s">
        <v>110</v>
      </c>
      <c r="F7782" s="3" t="str">
        <f t="shared" si="121"/>
        <v>Wholesale</v>
      </c>
      <c r="G7782" s="3">
        <v>143</v>
      </c>
      <c r="H7782" s="57"/>
    </row>
    <row r="7783" spans="1:8">
      <c r="A7783" s="57"/>
      <c r="B7783" s="57"/>
      <c r="C7783" s="176">
        <v>41983.958299999998</v>
      </c>
      <c r="D7783" s="3" t="s">
        <v>445</v>
      </c>
      <c r="E7783" s="3" t="s">
        <v>453</v>
      </c>
      <c r="F7783" s="3" t="str">
        <f t="shared" si="121"/>
        <v>Wholesale</v>
      </c>
      <c r="G7783" s="3">
        <v>87</v>
      </c>
      <c r="H7783" s="57"/>
    </row>
    <row r="7784" spans="1:8">
      <c r="A7784" s="57"/>
      <c r="B7784" s="57"/>
      <c r="C7784" s="176">
        <v>41980.224999999999</v>
      </c>
      <c r="D7784" s="3" t="s">
        <v>445</v>
      </c>
      <c r="E7784" s="3" t="s">
        <v>6</v>
      </c>
      <c r="F7784" s="3" t="str">
        <f t="shared" si="121"/>
        <v>Wholesale</v>
      </c>
      <c r="G7784" s="3">
        <v>39</v>
      </c>
      <c r="H7784" s="57"/>
    </row>
    <row r="7785" spans="1:8">
      <c r="A7785" s="57"/>
      <c r="B7785" s="57"/>
      <c r="C7785" s="176">
        <v>42203.472199999997</v>
      </c>
      <c r="D7785" s="3" t="s">
        <v>447</v>
      </c>
      <c r="E7785" s="3" t="s">
        <v>6</v>
      </c>
      <c r="F7785" s="3" t="str">
        <f t="shared" si="121"/>
        <v>Wholesale</v>
      </c>
      <c r="G7785" s="3">
        <v>26</v>
      </c>
      <c r="H7785" s="57"/>
    </row>
    <row r="7786" spans="1:8">
      <c r="A7786" s="57"/>
      <c r="B7786" s="57"/>
      <c r="C7786" s="176">
        <v>42156.530599999998</v>
      </c>
      <c r="D7786" s="3" t="s">
        <v>445</v>
      </c>
      <c r="E7786" s="3" t="s">
        <v>453</v>
      </c>
      <c r="F7786" s="3" t="str">
        <f t="shared" si="121"/>
        <v>Retail</v>
      </c>
      <c r="G7786" s="3">
        <v>2</v>
      </c>
      <c r="H7786" s="57"/>
    </row>
    <row r="7787" spans="1:8">
      <c r="A7787" s="57"/>
      <c r="B7787" s="57"/>
      <c r="C7787" s="176">
        <v>42349.527099999999</v>
      </c>
      <c r="D7787" s="3" t="s">
        <v>445</v>
      </c>
      <c r="E7787" s="3" t="s">
        <v>453</v>
      </c>
      <c r="F7787" s="3" t="str">
        <f t="shared" si="121"/>
        <v>Wholesale</v>
      </c>
      <c r="G7787" s="3">
        <v>87</v>
      </c>
      <c r="H7787" s="57"/>
    </row>
    <row r="7788" spans="1:8">
      <c r="A7788" s="57"/>
      <c r="B7788" s="57"/>
      <c r="C7788" s="176">
        <v>42344.524299999997</v>
      </c>
      <c r="D7788" s="3" t="s">
        <v>449</v>
      </c>
      <c r="E7788" s="3" t="s">
        <v>453</v>
      </c>
      <c r="F7788" s="3" t="str">
        <f t="shared" si="121"/>
        <v>Retail</v>
      </c>
      <c r="G7788" s="3">
        <v>6</v>
      </c>
      <c r="H7788" s="57"/>
    </row>
    <row r="7789" spans="1:8">
      <c r="A7789" s="57"/>
      <c r="B7789" s="57"/>
      <c r="C7789" s="176">
        <v>41987.105600000003</v>
      </c>
      <c r="D7789" s="3" t="s">
        <v>447</v>
      </c>
      <c r="E7789" s="3" t="s">
        <v>453</v>
      </c>
      <c r="F7789" s="3" t="str">
        <f t="shared" si="121"/>
        <v>Retail</v>
      </c>
      <c r="G7789" s="3">
        <v>1</v>
      </c>
      <c r="H7789" s="57"/>
    </row>
    <row r="7790" spans="1:8">
      <c r="A7790" s="57"/>
      <c r="B7790" s="57"/>
      <c r="C7790" s="176">
        <v>42225.7431</v>
      </c>
      <c r="D7790" s="3" t="s">
        <v>445</v>
      </c>
      <c r="E7790" s="3" t="s">
        <v>457</v>
      </c>
      <c r="F7790" s="3" t="str">
        <f t="shared" si="121"/>
        <v>Retail</v>
      </c>
      <c r="G7790" s="3">
        <v>1</v>
      </c>
      <c r="H7790" s="57"/>
    </row>
    <row r="7791" spans="1:8">
      <c r="A7791" s="57"/>
      <c r="B7791" s="57"/>
      <c r="C7791" s="176">
        <v>41983.547200000001</v>
      </c>
      <c r="D7791" s="3" t="s">
        <v>446</v>
      </c>
      <c r="E7791" s="3" t="s">
        <v>453</v>
      </c>
      <c r="F7791" s="3" t="str">
        <f t="shared" si="121"/>
        <v>Retail</v>
      </c>
      <c r="G7791" s="3">
        <v>1</v>
      </c>
      <c r="H7791" s="57"/>
    </row>
    <row r="7792" spans="1:8">
      <c r="A7792" s="57"/>
      <c r="B7792" s="57"/>
      <c r="C7792" s="176">
        <v>42252.196499999998</v>
      </c>
      <c r="D7792" s="3" t="s">
        <v>445</v>
      </c>
      <c r="E7792" s="3" t="s">
        <v>8</v>
      </c>
      <c r="F7792" s="3" t="str">
        <f t="shared" si="121"/>
        <v>Wholesale</v>
      </c>
      <c r="G7792" s="3">
        <v>11</v>
      </c>
      <c r="H7792" s="57"/>
    </row>
    <row r="7793" spans="1:8">
      <c r="A7793" s="57"/>
      <c r="B7793" s="57"/>
      <c r="C7793" s="176">
        <v>42208.534699999997</v>
      </c>
      <c r="D7793" s="3" t="s">
        <v>446</v>
      </c>
      <c r="E7793" s="3" t="s">
        <v>114</v>
      </c>
      <c r="F7793" s="3" t="str">
        <f t="shared" si="121"/>
        <v>Retail</v>
      </c>
      <c r="G7793" s="3">
        <v>2</v>
      </c>
      <c r="H7793" s="57"/>
    </row>
    <row r="7794" spans="1:8">
      <c r="A7794" s="57"/>
      <c r="B7794" s="57"/>
      <c r="C7794" s="176">
        <v>42212.776400000002</v>
      </c>
      <c r="D7794" s="3" t="s">
        <v>447</v>
      </c>
      <c r="E7794" s="3" t="s">
        <v>458</v>
      </c>
      <c r="F7794" s="3" t="str">
        <f t="shared" si="121"/>
        <v>Wholesale</v>
      </c>
      <c r="G7794" s="3">
        <v>139</v>
      </c>
      <c r="H7794" s="57"/>
    </row>
    <row r="7795" spans="1:8">
      <c r="A7795" s="57"/>
      <c r="B7795" s="57"/>
      <c r="C7795" s="176">
        <v>42251.160400000001</v>
      </c>
      <c r="D7795" s="3" t="s">
        <v>445</v>
      </c>
      <c r="E7795" s="3" t="s">
        <v>6</v>
      </c>
      <c r="F7795" s="3" t="str">
        <f t="shared" si="121"/>
        <v>Retail</v>
      </c>
      <c r="G7795" s="3">
        <v>2</v>
      </c>
      <c r="H7795" s="57"/>
    </row>
    <row r="7796" spans="1:8">
      <c r="A7796" s="57"/>
      <c r="B7796" s="57"/>
      <c r="C7796" s="176">
        <v>42247.513200000001</v>
      </c>
      <c r="D7796" s="3" t="s">
        <v>447</v>
      </c>
      <c r="E7796" s="3" t="s">
        <v>453</v>
      </c>
      <c r="F7796" s="3" t="str">
        <f t="shared" si="121"/>
        <v>Retail</v>
      </c>
      <c r="G7796" s="3">
        <v>3</v>
      </c>
      <c r="H7796" s="57"/>
    </row>
    <row r="7797" spans="1:8">
      <c r="A7797" s="57"/>
      <c r="B7797" s="57"/>
      <c r="C7797" s="176">
        <v>41983.1083</v>
      </c>
      <c r="D7797" s="3" t="s">
        <v>447</v>
      </c>
      <c r="E7797" s="3" t="s">
        <v>6</v>
      </c>
      <c r="F7797" s="3" t="str">
        <f t="shared" si="121"/>
        <v>Wholesale</v>
      </c>
      <c r="G7797" s="3">
        <v>67</v>
      </c>
      <c r="H7797" s="57"/>
    </row>
    <row r="7798" spans="1:8">
      <c r="A7798" s="57"/>
      <c r="B7798" s="57"/>
      <c r="C7798" s="176">
        <v>42339.789599999996</v>
      </c>
      <c r="D7798" s="3" t="s">
        <v>445</v>
      </c>
      <c r="E7798" s="3" t="s">
        <v>112</v>
      </c>
      <c r="F7798" s="3" t="str">
        <f t="shared" si="121"/>
        <v>Retail</v>
      </c>
      <c r="G7798" s="3">
        <v>2</v>
      </c>
      <c r="H7798" s="57"/>
    </row>
    <row r="7799" spans="1:8">
      <c r="A7799" s="57"/>
      <c r="B7799" s="57"/>
      <c r="C7799" s="176">
        <v>42312.549299999999</v>
      </c>
      <c r="D7799" s="3" t="s">
        <v>447</v>
      </c>
      <c r="E7799" s="3" t="s">
        <v>10</v>
      </c>
      <c r="F7799" s="3" t="str">
        <f t="shared" si="121"/>
        <v>Wholesale</v>
      </c>
      <c r="G7799" s="3">
        <v>36</v>
      </c>
      <c r="H7799" s="57"/>
    </row>
    <row r="7800" spans="1:8">
      <c r="A7800" s="57"/>
      <c r="B7800" s="57"/>
      <c r="C7800" s="176">
        <v>42337.462500000001</v>
      </c>
      <c r="D7800" s="3" t="s">
        <v>447</v>
      </c>
      <c r="E7800" s="3" t="s">
        <v>6</v>
      </c>
      <c r="F7800" s="3" t="str">
        <f t="shared" si="121"/>
        <v>Retail</v>
      </c>
      <c r="G7800" s="3">
        <v>1</v>
      </c>
      <c r="H7800" s="57"/>
    </row>
    <row r="7801" spans="1:8">
      <c r="A7801" s="57"/>
      <c r="B7801" s="57"/>
      <c r="C7801" s="176">
        <v>42343.484700000001</v>
      </c>
      <c r="D7801" s="3" t="s">
        <v>447</v>
      </c>
      <c r="E7801" s="3" t="s">
        <v>10</v>
      </c>
      <c r="F7801" s="3" t="str">
        <f t="shared" si="121"/>
        <v>Retail</v>
      </c>
      <c r="G7801" s="3">
        <v>5</v>
      </c>
      <c r="H7801" s="57"/>
    </row>
    <row r="7802" spans="1:8">
      <c r="A7802" s="57"/>
      <c r="B7802" s="57"/>
      <c r="C7802" s="176">
        <v>42169.4764</v>
      </c>
      <c r="D7802" s="3" t="s">
        <v>445</v>
      </c>
      <c r="E7802" s="3" t="s">
        <v>456</v>
      </c>
      <c r="F7802" s="3" t="str">
        <f t="shared" si="121"/>
        <v>Retail</v>
      </c>
      <c r="G7802" s="3">
        <v>9</v>
      </c>
      <c r="H7802" s="57"/>
    </row>
    <row r="7803" spans="1:8">
      <c r="A7803" s="57"/>
      <c r="B7803" s="57"/>
      <c r="C7803" s="176">
        <v>42346.532599999999</v>
      </c>
      <c r="D7803" s="3" t="s">
        <v>445</v>
      </c>
      <c r="E7803" s="3" t="s">
        <v>453</v>
      </c>
      <c r="F7803" s="3" t="str">
        <f t="shared" si="121"/>
        <v>Retail</v>
      </c>
      <c r="G7803" s="3">
        <v>1</v>
      </c>
      <c r="H7803" s="57"/>
    </row>
    <row r="7804" spans="1:8">
      <c r="A7804" s="57"/>
      <c r="B7804" s="57"/>
      <c r="C7804" s="176">
        <v>42162.526400000002</v>
      </c>
      <c r="D7804" s="3" t="s">
        <v>446</v>
      </c>
      <c r="E7804" s="3" t="s">
        <v>453</v>
      </c>
      <c r="F7804" s="3" t="str">
        <f t="shared" si="121"/>
        <v>Wholesale</v>
      </c>
      <c r="G7804" s="3">
        <v>30</v>
      </c>
      <c r="H7804" s="57"/>
    </row>
    <row r="7805" spans="1:8">
      <c r="A7805" s="57"/>
      <c r="B7805" s="57"/>
      <c r="C7805" s="176">
        <v>42185.213199999998</v>
      </c>
      <c r="D7805" s="3" t="s">
        <v>447</v>
      </c>
      <c r="E7805" s="3" t="s">
        <v>453</v>
      </c>
      <c r="F7805" s="3" t="str">
        <f t="shared" si="121"/>
        <v>Retail</v>
      </c>
      <c r="G7805" s="3">
        <v>3</v>
      </c>
      <c r="H7805" s="57"/>
    </row>
    <row r="7806" spans="1:8">
      <c r="A7806" s="57"/>
      <c r="B7806" s="57"/>
      <c r="C7806" s="176">
        <v>42328.119400000003</v>
      </c>
      <c r="D7806" s="3" t="s">
        <v>447</v>
      </c>
      <c r="E7806" s="3" t="s">
        <v>448</v>
      </c>
      <c r="F7806" s="3" t="str">
        <f t="shared" si="121"/>
        <v>Retail</v>
      </c>
      <c r="G7806" s="3">
        <v>3</v>
      </c>
      <c r="H7806" s="57"/>
    </row>
    <row r="7807" spans="1:8">
      <c r="A7807" s="57"/>
      <c r="B7807" s="57"/>
      <c r="C7807" s="176">
        <v>42033.482600000003</v>
      </c>
      <c r="D7807" s="3" t="s">
        <v>445</v>
      </c>
      <c r="E7807" s="3" t="s">
        <v>9</v>
      </c>
      <c r="F7807" s="3" t="str">
        <f t="shared" si="121"/>
        <v>Retail</v>
      </c>
      <c r="G7807" s="3">
        <v>4</v>
      </c>
      <c r="H7807" s="57"/>
    </row>
    <row r="7808" spans="1:8">
      <c r="A7808" s="57"/>
      <c r="B7808" s="57"/>
      <c r="C7808" s="176">
        <v>42319.771500000003</v>
      </c>
      <c r="D7808" s="3" t="s">
        <v>445</v>
      </c>
      <c r="E7808" s="3" t="s">
        <v>6</v>
      </c>
      <c r="F7808" s="3" t="str">
        <f t="shared" si="121"/>
        <v>Retail</v>
      </c>
      <c r="G7808" s="3">
        <v>6</v>
      </c>
      <c r="H7808" s="57"/>
    </row>
    <row r="7809" spans="1:8">
      <c r="A7809" s="57"/>
      <c r="B7809" s="57"/>
      <c r="C7809" s="176">
        <v>42249.113899999997</v>
      </c>
      <c r="D7809" s="3" t="s">
        <v>446</v>
      </c>
      <c r="E7809" s="3" t="s">
        <v>114</v>
      </c>
      <c r="F7809" s="3" t="str">
        <f t="shared" si="121"/>
        <v>Wholesale</v>
      </c>
      <c r="G7809" s="3">
        <v>51</v>
      </c>
      <c r="H7809" s="57"/>
    </row>
    <row r="7810" spans="1:8">
      <c r="A7810" s="57"/>
      <c r="B7810" s="57"/>
      <c r="C7810" s="176">
        <v>42073.483999999997</v>
      </c>
      <c r="D7810" s="3" t="s">
        <v>445</v>
      </c>
      <c r="E7810" s="3" t="s">
        <v>453</v>
      </c>
      <c r="F7810" s="3" t="str">
        <f t="shared" si="121"/>
        <v>Wholesale</v>
      </c>
      <c r="G7810" s="3">
        <v>37</v>
      </c>
      <c r="H7810" s="57"/>
    </row>
    <row r="7811" spans="1:8">
      <c r="A7811" s="57"/>
      <c r="B7811" s="57"/>
      <c r="C7811" s="176">
        <v>42341.9375</v>
      </c>
      <c r="D7811" s="3" t="s">
        <v>449</v>
      </c>
      <c r="E7811" s="3" t="s">
        <v>112</v>
      </c>
      <c r="F7811" s="3" t="str">
        <f t="shared" si="121"/>
        <v>Wholesale</v>
      </c>
      <c r="G7811" s="3">
        <v>31</v>
      </c>
      <c r="H7811" s="57"/>
    </row>
    <row r="7812" spans="1:8">
      <c r="A7812" s="57"/>
      <c r="B7812" s="57"/>
      <c r="C7812" s="176">
        <v>42115.461799999997</v>
      </c>
      <c r="D7812" s="3" t="s">
        <v>446</v>
      </c>
      <c r="E7812" s="3" t="s">
        <v>448</v>
      </c>
      <c r="F7812" s="3" t="str">
        <f t="shared" si="121"/>
        <v>Retail</v>
      </c>
      <c r="G7812" s="3">
        <v>5</v>
      </c>
      <c r="H7812" s="57"/>
    </row>
    <row r="7813" spans="1:8">
      <c r="A7813" s="57"/>
      <c r="B7813" s="57"/>
      <c r="C7813" s="176">
        <v>41986.143100000001</v>
      </c>
      <c r="D7813" s="3" t="s">
        <v>445</v>
      </c>
      <c r="E7813" s="3" t="s">
        <v>453</v>
      </c>
      <c r="F7813" s="3" t="str">
        <f t="shared" si="121"/>
        <v>Wholesale</v>
      </c>
      <c r="G7813" s="3">
        <v>113</v>
      </c>
      <c r="H7813" s="57"/>
    </row>
    <row r="7814" spans="1:8">
      <c r="A7814" s="57"/>
      <c r="B7814" s="57"/>
      <c r="C7814" s="176">
        <v>41983.484700000001</v>
      </c>
      <c r="D7814" s="3" t="s">
        <v>446</v>
      </c>
      <c r="E7814" s="3" t="s">
        <v>455</v>
      </c>
      <c r="F7814" s="3" t="str">
        <f t="shared" si="121"/>
        <v>Retail</v>
      </c>
      <c r="G7814" s="3">
        <v>2</v>
      </c>
      <c r="H7814" s="57"/>
    </row>
    <row r="7815" spans="1:8">
      <c r="A7815" s="57"/>
      <c r="B7815" s="57"/>
      <c r="C7815" s="176">
        <v>42238.934699999998</v>
      </c>
      <c r="D7815" s="3" t="s">
        <v>446</v>
      </c>
      <c r="E7815" s="3" t="s">
        <v>453</v>
      </c>
      <c r="F7815" s="3" t="str">
        <f t="shared" si="121"/>
        <v>Wholesale</v>
      </c>
      <c r="G7815" s="3">
        <v>69</v>
      </c>
      <c r="H7815" s="57"/>
    </row>
    <row r="7816" spans="1:8">
      <c r="A7816" s="57"/>
      <c r="B7816" s="57"/>
      <c r="C7816" s="176">
        <v>42351.503499999999</v>
      </c>
      <c r="D7816" s="3" t="s">
        <v>445</v>
      </c>
      <c r="E7816" s="3" t="s">
        <v>456</v>
      </c>
      <c r="F7816" s="3" t="str">
        <f t="shared" si="121"/>
        <v>Wholesale</v>
      </c>
      <c r="G7816" s="3">
        <v>40</v>
      </c>
      <c r="H7816" s="57"/>
    </row>
    <row r="7817" spans="1:8">
      <c r="A7817" s="57"/>
      <c r="B7817" s="57"/>
      <c r="C7817" s="176">
        <v>42339.543100000003</v>
      </c>
      <c r="D7817" s="3" t="s">
        <v>445</v>
      </c>
      <c r="E7817" s="3" t="s">
        <v>7</v>
      </c>
      <c r="F7817" s="3" t="str">
        <f t="shared" si="121"/>
        <v>Retail</v>
      </c>
      <c r="G7817" s="3">
        <v>2</v>
      </c>
      <c r="H7817" s="57"/>
    </row>
    <row r="7818" spans="1:8">
      <c r="A7818" s="57"/>
      <c r="B7818" s="57"/>
      <c r="C7818" s="176">
        <v>42239.568099999997</v>
      </c>
      <c r="D7818" s="3" t="s">
        <v>446</v>
      </c>
      <c r="E7818" s="3" t="s">
        <v>453</v>
      </c>
      <c r="F7818" s="3" t="str">
        <f t="shared" ref="F7818:F7881" si="122">IF(G7818&lt;10,"Retail","Wholesale")</f>
        <v>Retail</v>
      </c>
      <c r="G7818" s="3">
        <v>6</v>
      </c>
      <c r="H7818" s="57"/>
    </row>
    <row r="7819" spans="1:8">
      <c r="A7819" s="57"/>
      <c r="B7819" s="57"/>
      <c r="C7819" s="176">
        <v>42144.747199999998</v>
      </c>
      <c r="D7819" s="3" t="s">
        <v>447</v>
      </c>
      <c r="E7819" s="3" t="s">
        <v>457</v>
      </c>
      <c r="F7819" s="3" t="str">
        <f t="shared" si="122"/>
        <v>Retail</v>
      </c>
      <c r="G7819" s="3">
        <v>3</v>
      </c>
      <c r="H7819" s="57"/>
    </row>
    <row r="7820" spans="1:8">
      <c r="A7820" s="57"/>
      <c r="B7820" s="57"/>
      <c r="C7820" s="176">
        <v>42123.481299999999</v>
      </c>
      <c r="D7820" s="3" t="s">
        <v>445</v>
      </c>
      <c r="E7820" s="3" t="s">
        <v>6</v>
      </c>
      <c r="F7820" s="3" t="str">
        <f t="shared" si="122"/>
        <v>Wholesale</v>
      </c>
      <c r="G7820" s="3">
        <v>35</v>
      </c>
      <c r="H7820" s="57"/>
    </row>
    <row r="7821" spans="1:8">
      <c r="A7821" s="57"/>
      <c r="B7821" s="57"/>
      <c r="C7821" s="176">
        <v>42146.140299999999</v>
      </c>
      <c r="D7821" s="3" t="s">
        <v>446</v>
      </c>
      <c r="E7821" s="3" t="s">
        <v>6</v>
      </c>
      <c r="F7821" s="3" t="str">
        <f t="shared" si="122"/>
        <v>Retail</v>
      </c>
      <c r="G7821" s="3">
        <v>2</v>
      </c>
      <c r="H7821" s="57"/>
    </row>
    <row r="7822" spans="1:8">
      <c r="A7822" s="57"/>
      <c r="B7822" s="57"/>
      <c r="C7822" s="176">
        <v>42251.813900000001</v>
      </c>
      <c r="D7822" s="3" t="s">
        <v>447</v>
      </c>
      <c r="E7822" s="3" t="s">
        <v>453</v>
      </c>
      <c r="F7822" s="3" t="str">
        <f t="shared" si="122"/>
        <v>Wholesale</v>
      </c>
      <c r="G7822" s="3">
        <v>146</v>
      </c>
      <c r="H7822" s="57"/>
    </row>
    <row r="7823" spans="1:8">
      <c r="A7823" s="57"/>
      <c r="B7823" s="57"/>
      <c r="C7823" s="176">
        <v>42260.545100000003</v>
      </c>
      <c r="D7823" s="3" t="s">
        <v>445</v>
      </c>
      <c r="E7823" s="3" t="s">
        <v>6</v>
      </c>
      <c r="F7823" s="3" t="str">
        <f t="shared" si="122"/>
        <v>Wholesale</v>
      </c>
      <c r="G7823" s="3">
        <v>43</v>
      </c>
      <c r="H7823" s="57"/>
    </row>
    <row r="7824" spans="1:8">
      <c r="A7824" s="57"/>
      <c r="B7824" s="57"/>
      <c r="C7824" s="176">
        <v>41982.159699999997</v>
      </c>
      <c r="D7824" s="3" t="s">
        <v>446</v>
      </c>
      <c r="E7824" s="3" t="s">
        <v>114</v>
      </c>
      <c r="F7824" s="3" t="str">
        <f t="shared" si="122"/>
        <v>Retail</v>
      </c>
      <c r="G7824" s="3">
        <v>2</v>
      </c>
      <c r="H7824" s="57"/>
    </row>
    <row r="7825" spans="1:8">
      <c r="A7825" s="57"/>
      <c r="B7825" s="57"/>
      <c r="C7825" s="176">
        <v>42256.527800000003</v>
      </c>
      <c r="D7825" s="3" t="s">
        <v>445</v>
      </c>
      <c r="E7825" s="3" t="s">
        <v>453</v>
      </c>
      <c r="F7825" s="3" t="str">
        <f t="shared" si="122"/>
        <v>Wholesale</v>
      </c>
      <c r="G7825" s="3">
        <v>59</v>
      </c>
      <c r="H7825" s="57"/>
    </row>
    <row r="7826" spans="1:8">
      <c r="A7826" s="57"/>
      <c r="B7826" s="57"/>
      <c r="C7826" s="176">
        <v>42346.118799999997</v>
      </c>
      <c r="D7826" s="3" t="s">
        <v>447</v>
      </c>
      <c r="E7826" s="3" t="s">
        <v>6</v>
      </c>
      <c r="F7826" s="3" t="str">
        <f t="shared" si="122"/>
        <v>Retail</v>
      </c>
      <c r="G7826" s="3">
        <v>3</v>
      </c>
      <c r="H7826" s="57"/>
    </row>
    <row r="7827" spans="1:8">
      <c r="A7827" s="57"/>
      <c r="B7827" s="57"/>
      <c r="C7827" s="176">
        <v>42115.202100000002</v>
      </c>
      <c r="D7827" s="3" t="s">
        <v>445</v>
      </c>
      <c r="E7827" s="3" t="s">
        <v>453</v>
      </c>
      <c r="F7827" s="3" t="str">
        <f t="shared" si="122"/>
        <v>Retail</v>
      </c>
      <c r="G7827" s="3">
        <v>1</v>
      </c>
      <c r="H7827" s="57"/>
    </row>
    <row r="7828" spans="1:8">
      <c r="A7828" s="57"/>
      <c r="B7828" s="57"/>
      <c r="C7828" s="176">
        <v>41983.283300000003</v>
      </c>
      <c r="D7828" s="3" t="s">
        <v>446</v>
      </c>
      <c r="E7828" s="3" t="s">
        <v>114</v>
      </c>
      <c r="F7828" s="3" t="str">
        <f t="shared" si="122"/>
        <v>Retail</v>
      </c>
      <c r="G7828" s="3">
        <v>2</v>
      </c>
      <c r="H7828" s="57"/>
    </row>
    <row r="7829" spans="1:8">
      <c r="A7829" s="57"/>
      <c r="B7829" s="57"/>
      <c r="C7829" s="176">
        <v>42242.938900000001</v>
      </c>
      <c r="D7829" s="3" t="s">
        <v>446</v>
      </c>
      <c r="E7829" s="3" t="s">
        <v>450</v>
      </c>
      <c r="F7829" s="3" t="str">
        <f t="shared" si="122"/>
        <v>Wholesale</v>
      </c>
      <c r="G7829" s="3">
        <v>95</v>
      </c>
      <c r="H7829" s="57"/>
    </row>
    <row r="7830" spans="1:8">
      <c r="A7830" s="57"/>
      <c r="B7830" s="57"/>
      <c r="C7830" s="176">
        <v>42222.771500000003</v>
      </c>
      <c r="D7830" s="3" t="s">
        <v>445</v>
      </c>
      <c r="E7830" s="3" t="s">
        <v>110</v>
      </c>
      <c r="F7830" s="3" t="str">
        <f t="shared" si="122"/>
        <v>Retail</v>
      </c>
      <c r="G7830" s="3">
        <v>1</v>
      </c>
      <c r="H7830" s="57"/>
    </row>
    <row r="7831" spans="1:8">
      <c r="A7831" s="57"/>
      <c r="B7831" s="57"/>
      <c r="C7831" s="176">
        <v>41979.786800000002</v>
      </c>
      <c r="D7831" s="3" t="s">
        <v>445</v>
      </c>
      <c r="E7831" s="3" t="s">
        <v>457</v>
      </c>
      <c r="F7831" s="3" t="str">
        <f t="shared" si="122"/>
        <v>Retail</v>
      </c>
      <c r="G7831" s="3">
        <v>2</v>
      </c>
      <c r="H7831" s="57"/>
    </row>
    <row r="7832" spans="1:8">
      <c r="A7832" s="57"/>
      <c r="B7832" s="57"/>
      <c r="C7832" s="176">
        <v>42163.790999999997</v>
      </c>
      <c r="D7832" s="3" t="s">
        <v>445</v>
      </c>
      <c r="E7832" s="3" t="s">
        <v>450</v>
      </c>
      <c r="F7832" s="3" t="str">
        <f t="shared" si="122"/>
        <v>Wholesale</v>
      </c>
      <c r="G7832" s="3">
        <v>86</v>
      </c>
      <c r="H7832" s="57"/>
    </row>
    <row r="7833" spans="1:8">
      <c r="A7833" s="57"/>
      <c r="B7833" s="57"/>
      <c r="C7833" s="176">
        <v>42213.470800000003</v>
      </c>
      <c r="D7833" s="3" t="s">
        <v>445</v>
      </c>
      <c r="E7833" s="3" t="s">
        <v>453</v>
      </c>
      <c r="F7833" s="3" t="str">
        <f t="shared" si="122"/>
        <v>Retail</v>
      </c>
      <c r="G7833" s="3">
        <v>4</v>
      </c>
      <c r="H7833" s="57"/>
    </row>
    <row r="7834" spans="1:8">
      <c r="A7834" s="57"/>
      <c r="B7834" s="57"/>
      <c r="C7834" s="176">
        <v>42141.686099999999</v>
      </c>
      <c r="D7834" s="3" t="s">
        <v>449</v>
      </c>
      <c r="E7834" s="3" t="s">
        <v>453</v>
      </c>
      <c r="F7834" s="3" t="str">
        <f t="shared" si="122"/>
        <v>Retail</v>
      </c>
      <c r="G7834" s="3">
        <v>1</v>
      </c>
      <c r="H7834" s="57"/>
    </row>
    <row r="7835" spans="1:8">
      <c r="A7835" s="57"/>
      <c r="B7835" s="57"/>
      <c r="C7835" s="176">
        <v>41985.704899999997</v>
      </c>
      <c r="D7835" s="3" t="s">
        <v>446</v>
      </c>
      <c r="E7835" s="3" t="s">
        <v>459</v>
      </c>
      <c r="F7835" s="3" t="str">
        <f t="shared" si="122"/>
        <v>Retail</v>
      </c>
      <c r="G7835" s="3">
        <v>1</v>
      </c>
      <c r="H7835" s="57"/>
    </row>
    <row r="7836" spans="1:8">
      <c r="A7836" s="57"/>
      <c r="B7836" s="57"/>
      <c r="C7836" s="176">
        <v>42230.548600000002</v>
      </c>
      <c r="D7836" s="3" t="s">
        <v>445</v>
      </c>
      <c r="E7836" s="3" t="s">
        <v>312</v>
      </c>
      <c r="F7836" s="3" t="str">
        <f t="shared" si="122"/>
        <v>Retail</v>
      </c>
      <c r="G7836" s="3">
        <v>2</v>
      </c>
      <c r="H7836" s="57"/>
    </row>
    <row r="7837" spans="1:8">
      <c r="A7837" s="57"/>
      <c r="B7837" s="57"/>
      <c r="C7837" s="176">
        <v>42179.558299999997</v>
      </c>
      <c r="D7837" s="3" t="s">
        <v>445</v>
      </c>
      <c r="E7837" s="3" t="s">
        <v>8</v>
      </c>
      <c r="F7837" s="3" t="str">
        <f t="shared" si="122"/>
        <v>Retail</v>
      </c>
      <c r="G7837" s="3">
        <v>2</v>
      </c>
      <c r="H7837" s="57"/>
    </row>
    <row r="7838" spans="1:8">
      <c r="A7838" s="57"/>
      <c r="B7838" s="57"/>
      <c r="C7838" s="176">
        <v>42347.491699999999</v>
      </c>
      <c r="D7838" s="3" t="s">
        <v>446</v>
      </c>
      <c r="E7838" s="3" t="s">
        <v>10</v>
      </c>
      <c r="F7838" s="3" t="str">
        <f t="shared" si="122"/>
        <v>Retail</v>
      </c>
      <c r="G7838" s="3">
        <v>4</v>
      </c>
      <c r="H7838" s="57"/>
    </row>
    <row r="7839" spans="1:8">
      <c r="A7839" s="57"/>
      <c r="B7839" s="57"/>
      <c r="C7839" s="176">
        <v>42334.481299999999</v>
      </c>
      <c r="D7839" s="3" t="s">
        <v>446</v>
      </c>
      <c r="E7839" s="3" t="s">
        <v>458</v>
      </c>
      <c r="F7839" s="3" t="str">
        <f t="shared" si="122"/>
        <v>Retail</v>
      </c>
      <c r="G7839" s="3">
        <v>3</v>
      </c>
      <c r="H7839" s="57"/>
    </row>
    <row r="7840" spans="1:8">
      <c r="A7840" s="57"/>
      <c r="B7840" s="57"/>
      <c r="C7840" s="176">
        <v>42063.127800000002</v>
      </c>
      <c r="D7840" s="3" t="s">
        <v>445</v>
      </c>
      <c r="E7840" s="3" t="s">
        <v>312</v>
      </c>
      <c r="F7840" s="3" t="str">
        <f t="shared" si="122"/>
        <v>Retail</v>
      </c>
      <c r="G7840" s="3">
        <v>1</v>
      </c>
      <c r="H7840" s="57"/>
    </row>
    <row r="7841" spans="1:8">
      <c r="A7841" s="57"/>
      <c r="B7841" s="57"/>
      <c r="C7841" s="176">
        <v>41981.480600000003</v>
      </c>
      <c r="D7841" s="3" t="s">
        <v>447</v>
      </c>
      <c r="E7841" s="3" t="s">
        <v>6</v>
      </c>
      <c r="F7841" s="3" t="str">
        <f t="shared" si="122"/>
        <v>Retail</v>
      </c>
      <c r="G7841" s="3">
        <v>5</v>
      </c>
      <c r="H7841" s="57"/>
    </row>
    <row r="7842" spans="1:8">
      <c r="A7842" s="57"/>
      <c r="B7842" s="57"/>
      <c r="C7842" s="176">
        <v>42254.709699999999</v>
      </c>
      <c r="D7842" s="3" t="s">
        <v>447</v>
      </c>
      <c r="E7842" s="3" t="s">
        <v>453</v>
      </c>
      <c r="F7842" s="3" t="str">
        <f t="shared" si="122"/>
        <v>Wholesale</v>
      </c>
      <c r="G7842" s="3">
        <v>28</v>
      </c>
      <c r="H7842" s="57"/>
    </row>
    <row r="7843" spans="1:8">
      <c r="A7843" s="57"/>
      <c r="B7843" s="57"/>
      <c r="C7843" s="176">
        <v>42114.525000000001</v>
      </c>
      <c r="D7843" s="3" t="s">
        <v>446</v>
      </c>
      <c r="E7843" s="3" t="s">
        <v>453</v>
      </c>
      <c r="F7843" s="3" t="str">
        <f t="shared" si="122"/>
        <v>Wholesale</v>
      </c>
      <c r="G7843" s="3">
        <v>59</v>
      </c>
      <c r="H7843" s="57"/>
    </row>
    <row r="7844" spans="1:8">
      <c r="A7844" s="57"/>
      <c r="B7844" s="57"/>
      <c r="C7844" s="176">
        <v>42328.668100000003</v>
      </c>
      <c r="D7844" s="3" t="s">
        <v>445</v>
      </c>
      <c r="E7844" s="3" t="s">
        <v>114</v>
      </c>
      <c r="F7844" s="3" t="str">
        <f t="shared" si="122"/>
        <v>Retail</v>
      </c>
      <c r="G7844" s="3">
        <v>1</v>
      </c>
      <c r="H7844" s="57"/>
    </row>
    <row r="7845" spans="1:8">
      <c r="A7845" s="57"/>
      <c r="B7845" s="57"/>
      <c r="C7845" s="176">
        <v>42177.752099999998</v>
      </c>
      <c r="D7845" s="3" t="s">
        <v>445</v>
      </c>
      <c r="E7845" s="3" t="s">
        <v>8</v>
      </c>
      <c r="F7845" s="3" t="str">
        <f t="shared" si="122"/>
        <v>Retail</v>
      </c>
      <c r="G7845" s="3">
        <v>2</v>
      </c>
      <c r="H7845" s="57"/>
    </row>
    <row r="7846" spans="1:8">
      <c r="A7846" s="57"/>
      <c r="B7846" s="57"/>
      <c r="C7846" s="176">
        <v>42161.489600000001</v>
      </c>
      <c r="D7846" s="3" t="s">
        <v>446</v>
      </c>
      <c r="E7846" s="3" t="s">
        <v>114</v>
      </c>
      <c r="F7846" s="3" t="str">
        <f t="shared" si="122"/>
        <v>Wholesale</v>
      </c>
      <c r="G7846" s="3">
        <v>39</v>
      </c>
      <c r="H7846" s="57"/>
    </row>
    <row r="7847" spans="1:8">
      <c r="A7847" s="57"/>
      <c r="B7847" s="57"/>
      <c r="C7847" s="176">
        <v>42173.453500000003</v>
      </c>
      <c r="D7847" s="3" t="s">
        <v>445</v>
      </c>
      <c r="E7847" s="3" t="s">
        <v>10</v>
      </c>
      <c r="F7847" s="3" t="str">
        <f t="shared" si="122"/>
        <v>Wholesale</v>
      </c>
      <c r="G7847" s="3">
        <v>64</v>
      </c>
      <c r="H7847" s="57"/>
    </row>
    <row r="7848" spans="1:8">
      <c r="A7848" s="57"/>
      <c r="B7848" s="57"/>
      <c r="C7848" s="176">
        <v>42360.888899999998</v>
      </c>
      <c r="D7848" s="3" t="s">
        <v>449</v>
      </c>
      <c r="E7848" s="3" t="s">
        <v>453</v>
      </c>
      <c r="F7848" s="3" t="str">
        <f t="shared" si="122"/>
        <v>Retail</v>
      </c>
      <c r="G7848" s="3">
        <v>4</v>
      </c>
      <c r="H7848" s="57"/>
    </row>
    <row r="7849" spans="1:8">
      <c r="A7849" s="57"/>
      <c r="B7849" s="57"/>
      <c r="C7849" s="176">
        <v>42341.146500000003</v>
      </c>
      <c r="D7849" s="3" t="s">
        <v>447</v>
      </c>
      <c r="E7849" s="3" t="s">
        <v>114</v>
      </c>
      <c r="F7849" s="3" t="str">
        <f t="shared" si="122"/>
        <v>Retail</v>
      </c>
      <c r="G7849" s="3">
        <v>3</v>
      </c>
      <c r="H7849" s="57"/>
    </row>
    <row r="7850" spans="1:8">
      <c r="A7850" s="57"/>
      <c r="B7850" s="57"/>
      <c r="C7850" s="176">
        <v>42235.588900000002</v>
      </c>
      <c r="D7850" s="3" t="s">
        <v>445</v>
      </c>
      <c r="E7850" s="3" t="s">
        <v>7</v>
      </c>
      <c r="F7850" s="3" t="str">
        <f t="shared" si="122"/>
        <v>Retail</v>
      </c>
      <c r="G7850" s="3">
        <v>2</v>
      </c>
      <c r="H7850" s="57"/>
    </row>
    <row r="7851" spans="1:8">
      <c r="A7851" s="57"/>
      <c r="B7851" s="57"/>
      <c r="C7851" s="176">
        <v>42051.366699999999</v>
      </c>
      <c r="D7851" s="3" t="s">
        <v>445</v>
      </c>
      <c r="E7851" s="3" t="s">
        <v>452</v>
      </c>
      <c r="F7851" s="3" t="str">
        <f t="shared" si="122"/>
        <v>Retail</v>
      </c>
      <c r="G7851" s="3">
        <v>1</v>
      </c>
      <c r="H7851" s="57"/>
    </row>
    <row r="7852" spans="1:8">
      <c r="A7852" s="57"/>
      <c r="B7852" s="57"/>
      <c r="C7852" s="176">
        <v>42242.022900000004</v>
      </c>
      <c r="D7852" s="3" t="s">
        <v>445</v>
      </c>
      <c r="E7852" s="3" t="s">
        <v>312</v>
      </c>
      <c r="F7852" s="3" t="str">
        <f t="shared" si="122"/>
        <v>Wholesale</v>
      </c>
      <c r="G7852" s="3">
        <v>29</v>
      </c>
      <c r="H7852" s="57"/>
    </row>
    <row r="7853" spans="1:8">
      <c r="A7853" s="57"/>
      <c r="B7853" s="57"/>
      <c r="C7853" s="176">
        <v>42249.298600000002</v>
      </c>
      <c r="D7853" s="3" t="s">
        <v>447</v>
      </c>
      <c r="E7853" s="3" t="s">
        <v>460</v>
      </c>
      <c r="F7853" s="3" t="str">
        <f t="shared" si="122"/>
        <v>Retail</v>
      </c>
      <c r="G7853" s="3">
        <v>2</v>
      </c>
      <c r="H7853" s="57"/>
    </row>
    <row r="7854" spans="1:8">
      <c r="A7854" s="57"/>
      <c r="B7854" s="57"/>
      <c r="C7854" s="176">
        <v>42352.195099999997</v>
      </c>
      <c r="D7854" s="3" t="s">
        <v>445</v>
      </c>
      <c r="E7854" s="3" t="s">
        <v>453</v>
      </c>
      <c r="F7854" s="3" t="str">
        <f t="shared" si="122"/>
        <v>Retail</v>
      </c>
      <c r="G7854" s="3">
        <v>1</v>
      </c>
      <c r="H7854" s="57"/>
    </row>
    <row r="7855" spans="1:8">
      <c r="A7855" s="57"/>
      <c r="B7855" s="57"/>
      <c r="C7855" s="176">
        <v>42310.537499999999</v>
      </c>
      <c r="D7855" s="3" t="s">
        <v>445</v>
      </c>
      <c r="E7855" s="3" t="s">
        <v>454</v>
      </c>
      <c r="F7855" s="3" t="str">
        <f t="shared" si="122"/>
        <v>Retail</v>
      </c>
      <c r="G7855" s="3">
        <v>1</v>
      </c>
      <c r="H7855" s="57"/>
    </row>
    <row r="7856" spans="1:8">
      <c r="A7856" s="57"/>
      <c r="B7856" s="57"/>
      <c r="C7856" s="176">
        <v>42222.495799999997</v>
      </c>
      <c r="D7856" s="3" t="s">
        <v>445</v>
      </c>
      <c r="E7856" s="3" t="s">
        <v>453</v>
      </c>
      <c r="F7856" s="3" t="str">
        <f t="shared" si="122"/>
        <v>Wholesale</v>
      </c>
      <c r="G7856" s="3">
        <v>45</v>
      </c>
      <c r="H7856" s="57"/>
    </row>
    <row r="7857" spans="1:8">
      <c r="A7857" s="57"/>
      <c r="B7857" s="57"/>
      <c r="C7857" s="176">
        <v>42355.554900000003</v>
      </c>
      <c r="D7857" s="3" t="s">
        <v>445</v>
      </c>
      <c r="E7857" s="3" t="s">
        <v>9</v>
      </c>
      <c r="F7857" s="3" t="str">
        <f t="shared" si="122"/>
        <v>Wholesale</v>
      </c>
      <c r="G7857" s="3">
        <v>58</v>
      </c>
      <c r="H7857" s="57"/>
    </row>
    <row r="7858" spans="1:8">
      <c r="A7858" s="57"/>
      <c r="B7858" s="57"/>
      <c r="C7858" s="176">
        <v>42313.629200000003</v>
      </c>
      <c r="D7858" s="3" t="s">
        <v>446</v>
      </c>
      <c r="E7858" s="3" t="s">
        <v>114</v>
      </c>
      <c r="F7858" s="3" t="str">
        <f t="shared" si="122"/>
        <v>Wholesale</v>
      </c>
      <c r="G7858" s="3">
        <v>36</v>
      </c>
      <c r="H7858" s="57"/>
    </row>
    <row r="7859" spans="1:8">
      <c r="A7859" s="57"/>
      <c r="B7859" s="57"/>
      <c r="C7859" s="176">
        <v>42303.541700000002</v>
      </c>
      <c r="D7859" s="3" t="s">
        <v>449</v>
      </c>
      <c r="E7859" s="3" t="s">
        <v>114</v>
      </c>
      <c r="F7859" s="3" t="str">
        <f t="shared" si="122"/>
        <v>Retail</v>
      </c>
      <c r="G7859" s="3">
        <v>2</v>
      </c>
      <c r="H7859" s="57"/>
    </row>
    <row r="7860" spans="1:8">
      <c r="A7860" s="57"/>
      <c r="B7860" s="57"/>
      <c r="C7860" s="176">
        <v>42252.131300000001</v>
      </c>
      <c r="D7860" s="3" t="s">
        <v>445</v>
      </c>
      <c r="E7860" s="3" t="s">
        <v>453</v>
      </c>
      <c r="F7860" s="3" t="str">
        <f t="shared" si="122"/>
        <v>Retail</v>
      </c>
      <c r="G7860" s="3">
        <v>1</v>
      </c>
      <c r="H7860" s="57"/>
    </row>
    <row r="7861" spans="1:8">
      <c r="A7861" s="57"/>
      <c r="B7861" s="57"/>
      <c r="C7861" s="176">
        <v>42259.831899999997</v>
      </c>
      <c r="D7861" s="3" t="s">
        <v>445</v>
      </c>
      <c r="E7861" s="3" t="s">
        <v>453</v>
      </c>
      <c r="F7861" s="3" t="str">
        <f t="shared" si="122"/>
        <v>Wholesale</v>
      </c>
      <c r="G7861" s="3">
        <v>68</v>
      </c>
      <c r="H7861" s="57"/>
    </row>
    <row r="7862" spans="1:8">
      <c r="A7862" s="57"/>
      <c r="B7862" s="57"/>
      <c r="C7862" s="176">
        <v>42127.715300000003</v>
      </c>
      <c r="D7862" s="3" t="s">
        <v>445</v>
      </c>
      <c r="E7862" s="3" t="s">
        <v>6</v>
      </c>
      <c r="F7862" s="3" t="str">
        <f t="shared" si="122"/>
        <v>Retail</v>
      </c>
      <c r="G7862" s="3">
        <v>1</v>
      </c>
      <c r="H7862" s="57"/>
    </row>
    <row r="7863" spans="1:8">
      <c r="A7863" s="57"/>
      <c r="B7863" s="57"/>
      <c r="C7863" s="176">
        <v>41978.517399999997</v>
      </c>
      <c r="D7863" s="3" t="s">
        <v>447</v>
      </c>
      <c r="E7863" s="3" t="s">
        <v>8</v>
      </c>
      <c r="F7863" s="3" t="str">
        <f t="shared" si="122"/>
        <v>Retail</v>
      </c>
      <c r="G7863" s="3">
        <v>7</v>
      </c>
      <c r="H7863" s="57"/>
    </row>
    <row r="7864" spans="1:8">
      <c r="A7864" s="57"/>
      <c r="B7864" s="57"/>
      <c r="C7864" s="176">
        <v>41987.542399999998</v>
      </c>
      <c r="D7864" s="3" t="s">
        <v>445</v>
      </c>
      <c r="E7864" s="3" t="s">
        <v>460</v>
      </c>
      <c r="F7864" s="3" t="str">
        <f t="shared" si="122"/>
        <v>Wholesale</v>
      </c>
      <c r="G7864" s="3">
        <v>28</v>
      </c>
      <c r="H7864" s="57"/>
    </row>
    <row r="7865" spans="1:8">
      <c r="A7865" s="57"/>
      <c r="B7865" s="57"/>
      <c r="C7865" s="176">
        <v>42343.818099999997</v>
      </c>
      <c r="D7865" s="3" t="s">
        <v>445</v>
      </c>
      <c r="E7865" s="3" t="s">
        <v>453</v>
      </c>
      <c r="F7865" s="3" t="str">
        <f t="shared" si="122"/>
        <v>Wholesale</v>
      </c>
      <c r="G7865" s="3">
        <v>34</v>
      </c>
      <c r="H7865" s="57"/>
    </row>
    <row r="7866" spans="1:8">
      <c r="A7866" s="57"/>
      <c r="B7866" s="57"/>
      <c r="C7866" s="176">
        <v>42224.114600000001</v>
      </c>
      <c r="D7866" s="3" t="s">
        <v>447</v>
      </c>
      <c r="E7866" s="3" t="s">
        <v>458</v>
      </c>
      <c r="F7866" s="3" t="str">
        <f t="shared" si="122"/>
        <v>Wholesale</v>
      </c>
      <c r="G7866" s="3">
        <v>35</v>
      </c>
      <c r="H7866" s="57"/>
    </row>
    <row r="7867" spans="1:8">
      <c r="A7867" s="57"/>
      <c r="B7867" s="57"/>
      <c r="C7867" s="176">
        <v>42359.7111</v>
      </c>
      <c r="D7867" s="3" t="s">
        <v>446</v>
      </c>
      <c r="E7867" s="3" t="s">
        <v>114</v>
      </c>
      <c r="F7867" s="3" t="str">
        <f t="shared" si="122"/>
        <v>Retail</v>
      </c>
      <c r="G7867" s="3">
        <v>2</v>
      </c>
      <c r="H7867" s="57"/>
    </row>
    <row r="7868" spans="1:8">
      <c r="A7868" s="57"/>
      <c r="B7868" s="57"/>
      <c r="C7868" s="176">
        <v>42266.108999999997</v>
      </c>
      <c r="D7868" s="3" t="s">
        <v>445</v>
      </c>
      <c r="E7868" s="3" t="s">
        <v>6</v>
      </c>
      <c r="F7868" s="3" t="str">
        <f t="shared" si="122"/>
        <v>Wholesale</v>
      </c>
      <c r="G7868" s="3">
        <v>52</v>
      </c>
      <c r="H7868" s="57"/>
    </row>
    <row r="7869" spans="1:8">
      <c r="A7869" s="57"/>
      <c r="B7869" s="57"/>
      <c r="C7869" s="176">
        <v>42175.249300000003</v>
      </c>
      <c r="D7869" s="3" t="s">
        <v>445</v>
      </c>
      <c r="E7869" s="3" t="s">
        <v>453</v>
      </c>
      <c r="F7869" s="3" t="str">
        <f t="shared" si="122"/>
        <v>Retail</v>
      </c>
      <c r="G7869" s="3">
        <v>6</v>
      </c>
      <c r="H7869" s="57"/>
    </row>
    <row r="7870" spans="1:8">
      <c r="A7870" s="57"/>
      <c r="B7870" s="57"/>
      <c r="C7870" s="176">
        <v>42315.1875</v>
      </c>
      <c r="D7870" s="3" t="s">
        <v>446</v>
      </c>
      <c r="E7870" s="3" t="s">
        <v>453</v>
      </c>
      <c r="F7870" s="3" t="str">
        <f t="shared" si="122"/>
        <v>Retail</v>
      </c>
      <c r="G7870" s="3">
        <v>3</v>
      </c>
      <c r="H7870" s="57"/>
    </row>
    <row r="7871" spans="1:8">
      <c r="A7871" s="57"/>
      <c r="B7871" s="57"/>
      <c r="C7871" s="176">
        <v>42169.769399999997</v>
      </c>
      <c r="D7871" s="3" t="s">
        <v>447</v>
      </c>
      <c r="E7871" s="3" t="s">
        <v>7</v>
      </c>
      <c r="F7871" s="3" t="str">
        <f t="shared" si="122"/>
        <v>Retail</v>
      </c>
      <c r="G7871" s="3">
        <v>1</v>
      </c>
      <c r="H7871" s="57"/>
    </row>
    <row r="7872" spans="1:8">
      <c r="A7872" s="57"/>
      <c r="B7872" s="57"/>
      <c r="C7872" s="176">
        <v>42357.114600000001</v>
      </c>
      <c r="D7872" s="3" t="s">
        <v>449</v>
      </c>
      <c r="E7872" s="3" t="s">
        <v>453</v>
      </c>
      <c r="F7872" s="3" t="str">
        <f t="shared" si="122"/>
        <v>Wholesale</v>
      </c>
      <c r="G7872" s="3">
        <v>30</v>
      </c>
      <c r="H7872" s="57"/>
    </row>
    <row r="7873" spans="1:8">
      <c r="A7873" s="57"/>
      <c r="B7873" s="57"/>
      <c r="C7873" s="176">
        <v>42354.227099999996</v>
      </c>
      <c r="D7873" s="3" t="s">
        <v>445</v>
      </c>
      <c r="E7873" s="3" t="s">
        <v>10</v>
      </c>
      <c r="F7873" s="3" t="str">
        <f t="shared" si="122"/>
        <v>Wholesale</v>
      </c>
      <c r="G7873" s="3">
        <v>30</v>
      </c>
      <c r="H7873" s="57"/>
    </row>
    <row r="7874" spans="1:8">
      <c r="A7874" s="57"/>
      <c r="B7874" s="57"/>
      <c r="C7874" s="176">
        <v>41984.155599999998</v>
      </c>
      <c r="D7874" s="3" t="s">
        <v>445</v>
      </c>
      <c r="E7874" s="3" t="s">
        <v>453</v>
      </c>
      <c r="F7874" s="3" t="str">
        <f t="shared" si="122"/>
        <v>Retail</v>
      </c>
      <c r="G7874" s="3">
        <v>2</v>
      </c>
      <c r="H7874" s="57"/>
    </row>
    <row r="7875" spans="1:8">
      <c r="A7875" s="57"/>
      <c r="B7875" s="57"/>
      <c r="C7875" s="176">
        <v>42297.513200000001</v>
      </c>
      <c r="D7875" s="3" t="s">
        <v>445</v>
      </c>
      <c r="E7875" s="3" t="s">
        <v>452</v>
      </c>
      <c r="F7875" s="3" t="str">
        <f t="shared" si="122"/>
        <v>Wholesale</v>
      </c>
      <c r="G7875" s="3">
        <v>156</v>
      </c>
      <c r="H7875" s="57"/>
    </row>
    <row r="7876" spans="1:8">
      <c r="A7876" s="57"/>
      <c r="B7876" s="57"/>
      <c r="C7876" s="176">
        <v>42201.5167</v>
      </c>
      <c r="D7876" s="3" t="s">
        <v>449</v>
      </c>
      <c r="E7876" s="3" t="s">
        <v>448</v>
      </c>
      <c r="F7876" s="3" t="str">
        <f t="shared" si="122"/>
        <v>Retail</v>
      </c>
      <c r="G7876" s="3">
        <v>2</v>
      </c>
      <c r="H7876" s="57"/>
    </row>
    <row r="7877" spans="1:8">
      <c r="A7877" s="57"/>
      <c r="B7877" s="57"/>
      <c r="C7877" s="176">
        <v>42327.769399999997</v>
      </c>
      <c r="D7877" s="3" t="s">
        <v>445</v>
      </c>
      <c r="E7877" s="3" t="s">
        <v>452</v>
      </c>
      <c r="F7877" s="3" t="str">
        <f t="shared" si="122"/>
        <v>Wholesale</v>
      </c>
      <c r="G7877" s="3">
        <v>40</v>
      </c>
      <c r="H7877" s="57"/>
    </row>
    <row r="7878" spans="1:8">
      <c r="A7878" s="57"/>
      <c r="B7878" s="57"/>
      <c r="C7878" s="176">
        <v>42227.542399999998</v>
      </c>
      <c r="D7878" s="3" t="s">
        <v>446</v>
      </c>
      <c r="E7878" s="3" t="s">
        <v>448</v>
      </c>
      <c r="F7878" s="3" t="str">
        <f t="shared" si="122"/>
        <v>Retail</v>
      </c>
      <c r="G7878" s="3">
        <v>3</v>
      </c>
      <c r="H7878" s="57"/>
    </row>
    <row r="7879" spans="1:8">
      <c r="A7879" s="57"/>
      <c r="B7879" s="57"/>
      <c r="C7879" s="176">
        <v>42252.5069</v>
      </c>
      <c r="D7879" s="3" t="s">
        <v>447</v>
      </c>
      <c r="E7879" s="3" t="s">
        <v>454</v>
      </c>
      <c r="F7879" s="3" t="str">
        <f t="shared" si="122"/>
        <v>Retail</v>
      </c>
      <c r="G7879" s="3">
        <v>2</v>
      </c>
      <c r="H7879" s="57"/>
    </row>
    <row r="7880" spans="1:8">
      <c r="A7880" s="57"/>
      <c r="B7880" s="57"/>
      <c r="C7880" s="176">
        <v>42335.729200000002</v>
      </c>
      <c r="D7880" s="3" t="s">
        <v>445</v>
      </c>
      <c r="E7880" s="3" t="s">
        <v>312</v>
      </c>
      <c r="F7880" s="3" t="str">
        <f t="shared" si="122"/>
        <v>Retail</v>
      </c>
      <c r="G7880" s="3">
        <v>3</v>
      </c>
      <c r="H7880" s="57"/>
    </row>
    <row r="7881" spans="1:8">
      <c r="A7881" s="57"/>
      <c r="B7881" s="57"/>
      <c r="C7881" s="176">
        <v>42232.806900000003</v>
      </c>
      <c r="D7881" s="3" t="s">
        <v>445</v>
      </c>
      <c r="E7881" s="3" t="s">
        <v>9</v>
      </c>
      <c r="F7881" s="3" t="str">
        <f t="shared" si="122"/>
        <v>Wholesale</v>
      </c>
      <c r="G7881" s="3">
        <v>45</v>
      </c>
      <c r="H7881" s="57"/>
    </row>
    <row r="7882" spans="1:8">
      <c r="A7882" s="57"/>
      <c r="B7882" s="57"/>
      <c r="C7882" s="176">
        <v>42336.736799999999</v>
      </c>
      <c r="D7882" s="3" t="s">
        <v>446</v>
      </c>
      <c r="E7882" s="3" t="s">
        <v>453</v>
      </c>
      <c r="F7882" s="3" t="str">
        <f t="shared" ref="F7882:F7945" si="123">IF(G7882&lt;10,"Retail","Wholesale")</f>
        <v>Wholesale</v>
      </c>
      <c r="G7882" s="3">
        <v>38</v>
      </c>
      <c r="H7882" s="57"/>
    </row>
    <row r="7883" spans="1:8">
      <c r="A7883" s="57"/>
      <c r="B7883" s="57"/>
      <c r="C7883" s="176">
        <v>42209.518100000001</v>
      </c>
      <c r="D7883" s="3" t="s">
        <v>447</v>
      </c>
      <c r="E7883" s="3" t="s">
        <v>6</v>
      </c>
      <c r="F7883" s="3" t="str">
        <f t="shared" si="123"/>
        <v>Retail</v>
      </c>
      <c r="G7883" s="3">
        <v>6</v>
      </c>
      <c r="H7883" s="57"/>
    </row>
    <row r="7884" spans="1:8">
      <c r="A7884" s="57"/>
      <c r="B7884" s="57"/>
      <c r="C7884" s="176">
        <v>42344.508999999998</v>
      </c>
      <c r="D7884" s="3" t="s">
        <v>447</v>
      </c>
      <c r="E7884" s="3" t="s">
        <v>8</v>
      </c>
      <c r="F7884" s="3" t="str">
        <f t="shared" si="123"/>
        <v>Wholesale</v>
      </c>
      <c r="G7884" s="3">
        <v>37</v>
      </c>
      <c r="H7884" s="57"/>
    </row>
    <row r="7885" spans="1:8">
      <c r="A7885" s="57"/>
      <c r="B7885" s="57"/>
      <c r="C7885" s="176">
        <v>42178.549299999999</v>
      </c>
      <c r="D7885" s="3" t="s">
        <v>445</v>
      </c>
      <c r="E7885" s="3" t="s">
        <v>453</v>
      </c>
      <c r="F7885" s="3" t="str">
        <f t="shared" si="123"/>
        <v>Retail</v>
      </c>
      <c r="G7885" s="3">
        <v>1</v>
      </c>
      <c r="H7885" s="57"/>
    </row>
    <row r="7886" spans="1:8">
      <c r="A7886" s="57"/>
      <c r="B7886" s="57"/>
      <c r="C7886" s="176">
        <v>42361.513899999998</v>
      </c>
      <c r="D7886" s="3" t="s">
        <v>446</v>
      </c>
      <c r="E7886" s="3" t="s">
        <v>461</v>
      </c>
      <c r="F7886" s="3" t="str">
        <f t="shared" si="123"/>
        <v>Retail</v>
      </c>
      <c r="G7886" s="3">
        <v>4</v>
      </c>
      <c r="H7886" s="57"/>
    </row>
    <row r="7887" spans="1:8">
      <c r="A7887" s="57"/>
      <c r="B7887" s="57"/>
      <c r="C7887" s="176">
        <v>42335.487500000003</v>
      </c>
      <c r="D7887" s="3" t="s">
        <v>446</v>
      </c>
      <c r="E7887" s="3" t="s">
        <v>453</v>
      </c>
      <c r="F7887" s="3" t="str">
        <f t="shared" si="123"/>
        <v>Retail</v>
      </c>
      <c r="G7887" s="3">
        <v>5</v>
      </c>
      <c r="H7887" s="57"/>
    </row>
    <row r="7888" spans="1:8">
      <c r="A7888" s="57"/>
      <c r="B7888" s="57"/>
      <c r="C7888" s="176">
        <v>42348.774299999997</v>
      </c>
      <c r="D7888" s="3" t="s">
        <v>449</v>
      </c>
      <c r="E7888" s="3" t="s">
        <v>9</v>
      </c>
      <c r="F7888" s="3" t="str">
        <f t="shared" si="123"/>
        <v>Retail</v>
      </c>
      <c r="G7888" s="3">
        <v>3</v>
      </c>
      <c r="H7888" s="57"/>
    </row>
    <row r="7889" spans="1:8">
      <c r="A7889" s="57"/>
      <c r="B7889" s="57"/>
      <c r="C7889" s="176">
        <v>42022.561800000003</v>
      </c>
      <c r="D7889" s="3" t="s">
        <v>445</v>
      </c>
      <c r="E7889" s="3" t="s">
        <v>460</v>
      </c>
      <c r="F7889" s="3" t="str">
        <f t="shared" si="123"/>
        <v>Retail</v>
      </c>
      <c r="G7889" s="3">
        <v>1</v>
      </c>
      <c r="H7889" s="57"/>
    </row>
    <row r="7890" spans="1:8">
      <c r="A7890" s="57"/>
      <c r="B7890" s="57"/>
      <c r="C7890" s="176">
        <v>42338.814599999998</v>
      </c>
      <c r="D7890" s="3" t="s">
        <v>445</v>
      </c>
      <c r="E7890" s="3" t="s">
        <v>451</v>
      </c>
      <c r="F7890" s="3" t="str">
        <f t="shared" si="123"/>
        <v>Retail</v>
      </c>
      <c r="G7890" s="3">
        <v>4</v>
      </c>
      <c r="H7890" s="57"/>
    </row>
    <row r="7891" spans="1:8">
      <c r="A7891" s="57"/>
      <c r="B7891" s="57"/>
      <c r="C7891" s="176">
        <v>42188.504200000003</v>
      </c>
      <c r="D7891" s="3" t="s">
        <v>445</v>
      </c>
      <c r="E7891" s="3" t="s">
        <v>460</v>
      </c>
      <c r="F7891" s="3" t="str">
        <f t="shared" si="123"/>
        <v>Retail</v>
      </c>
      <c r="G7891" s="3">
        <v>1</v>
      </c>
      <c r="H7891" s="57"/>
    </row>
    <row r="7892" spans="1:8">
      <c r="A7892" s="57"/>
      <c r="B7892" s="57"/>
      <c r="C7892" s="176">
        <v>42362.513899999998</v>
      </c>
      <c r="D7892" s="3" t="s">
        <v>447</v>
      </c>
      <c r="E7892" s="3" t="s">
        <v>6</v>
      </c>
      <c r="F7892" s="3" t="str">
        <f t="shared" si="123"/>
        <v>Retail</v>
      </c>
      <c r="G7892" s="3">
        <v>5</v>
      </c>
      <c r="H7892" s="57"/>
    </row>
    <row r="7893" spans="1:8">
      <c r="A7893" s="57"/>
      <c r="B7893" s="57"/>
      <c r="C7893" s="176">
        <v>42346.486799999999</v>
      </c>
      <c r="D7893" s="3" t="s">
        <v>446</v>
      </c>
      <c r="E7893" s="3" t="s">
        <v>312</v>
      </c>
      <c r="F7893" s="3" t="str">
        <f t="shared" si="123"/>
        <v>Retail</v>
      </c>
      <c r="G7893" s="3">
        <v>7</v>
      </c>
      <c r="H7893" s="57"/>
    </row>
    <row r="7894" spans="1:8">
      <c r="A7894" s="57"/>
      <c r="B7894" s="57"/>
      <c r="C7894" s="176">
        <v>42354.144399999997</v>
      </c>
      <c r="D7894" s="3" t="s">
        <v>445</v>
      </c>
      <c r="E7894" s="3" t="s">
        <v>453</v>
      </c>
      <c r="F7894" s="3" t="str">
        <f t="shared" si="123"/>
        <v>Retail</v>
      </c>
      <c r="G7894" s="3">
        <v>6</v>
      </c>
      <c r="H7894" s="57"/>
    </row>
    <row r="7895" spans="1:8">
      <c r="A7895" s="57"/>
      <c r="B7895" s="57"/>
      <c r="C7895" s="176">
        <v>42354.466699999997</v>
      </c>
      <c r="D7895" s="3" t="s">
        <v>447</v>
      </c>
      <c r="E7895" s="3" t="s">
        <v>450</v>
      </c>
      <c r="F7895" s="3" t="str">
        <f t="shared" si="123"/>
        <v>Retail</v>
      </c>
      <c r="G7895" s="3">
        <v>4</v>
      </c>
      <c r="H7895" s="57"/>
    </row>
    <row r="7896" spans="1:8">
      <c r="A7896" s="57"/>
      <c r="B7896" s="57"/>
      <c r="C7896" s="176">
        <v>42202.802799999998</v>
      </c>
      <c r="D7896" s="3" t="s">
        <v>446</v>
      </c>
      <c r="E7896" s="3" t="s">
        <v>10</v>
      </c>
      <c r="F7896" s="3" t="str">
        <f t="shared" si="123"/>
        <v>Retail</v>
      </c>
      <c r="G7896" s="3">
        <v>2</v>
      </c>
      <c r="H7896" s="57"/>
    </row>
    <row r="7897" spans="1:8">
      <c r="A7897" s="57"/>
      <c r="B7897" s="57"/>
      <c r="C7897" s="176">
        <v>42351.491699999999</v>
      </c>
      <c r="D7897" s="3" t="s">
        <v>445</v>
      </c>
      <c r="E7897" s="3" t="s">
        <v>453</v>
      </c>
      <c r="F7897" s="3" t="str">
        <f t="shared" si="123"/>
        <v>Wholesale</v>
      </c>
      <c r="G7897" s="3">
        <v>42</v>
      </c>
      <c r="H7897" s="57"/>
    </row>
    <row r="7898" spans="1:8">
      <c r="A7898" s="57"/>
      <c r="B7898" s="57"/>
      <c r="C7898" s="176">
        <v>42261.061099999999</v>
      </c>
      <c r="D7898" s="3" t="s">
        <v>445</v>
      </c>
      <c r="E7898" s="3" t="s">
        <v>453</v>
      </c>
      <c r="F7898" s="3" t="str">
        <f t="shared" si="123"/>
        <v>Wholesale</v>
      </c>
      <c r="G7898" s="3">
        <v>153</v>
      </c>
      <c r="H7898" s="57"/>
    </row>
    <row r="7899" spans="1:8">
      <c r="A7899" s="57"/>
      <c r="B7899" s="57"/>
      <c r="C7899" s="176">
        <v>42202.397199999999</v>
      </c>
      <c r="D7899" s="3" t="s">
        <v>445</v>
      </c>
      <c r="E7899" s="3" t="s">
        <v>110</v>
      </c>
      <c r="F7899" s="3" t="str">
        <f t="shared" si="123"/>
        <v>Retail</v>
      </c>
      <c r="G7899" s="3">
        <v>6</v>
      </c>
      <c r="H7899" s="57"/>
    </row>
    <row r="7900" spans="1:8">
      <c r="A7900" s="57"/>
      <c r="B7900" s="57"/>
      <c r="C7900" s="176">
        <v>42348.459000000003</v>
      </c>
      <c r="D7900" s="3" t="s">
        <v>446</v>
      </c>
      <c r="E7900" s="3" t="s">
        <v>110</v>
      </c>
      <c r="F7900" s="3" t="str">
        <f t="shared" si="123"/>
        <v>Wholesale</v>
      </c>
      <c r="G7900" s="3">
        <v>66</v>
      </c>
      <c r="H7900" s="57"/>
    </row>
    <row r="7901" spans="1:8">
      <c r="A7901" s="57"/>
      <c r="B7901" s="57"/>
      <c r="C7901" s="176">
        <v>42240.218099999998</v>
      </c>
      <c r="D7901" s="3" t="s">
        <v>445</v>
      </c>
      <c r="E7901" s="3" t="s">
        <v>453</v>
      </c>
      <c r="F7901" s="3" t="str">
        <f t="shared" si="123"/>
        <v>Retail</v>
      </c>
      <c r="G7901" s="3">
        <v>2</v>
      </c>
      <c r="H7901" s="57"/>
    </row>
    <row r="7902" spans="1:8">
      <c r="A7902" s="57"/>
      <c r="B7902" s="57"/>
      <c r="C7902" s="176">
        <v>42315.482600000003</v>
      </c>
      <c r="D7902" s="3" t="s">
        <v>446</v>
      </c>
      <c r="E7902" s="3" t="s">
        <v>453</v>
      </c>
      <c r="F7902" s="3" t="str">
        <f t="shared" si="123"/>
        <v>Wholesale</v>
      </c>
      <c r="G7902" s="3">
        <v>62</v>
      </c>
      <c r="H7902" s="57"/>
    </row>
    <row r="7903" spans="1:8">
      <c r="A7903" s="57"/>
      <c r="B7903" s="57"/>
      <c r="C7903" s="176">
        <v>41985.161800000002</v>
      </c>
      <c r="D7903" s="3" t="s">
        <v>445</v>
      </c>
      <c r="E7903" s="3" t="s">
        <v>7</v>
      </c>
      <c r="F7903" s="3" t="str">
        <f t="shared" si="123"/>
        <v>Retail</v>
      </c>
      <c r="G7903" s="3">
        <v>5</v>
      </c>
      <c r="H7903" s="57"/>
    </row>
    <row r="7904" spans="1:8">
      <c r="A7904" s="57"/>
      <c r="B7904" s="57"/>
      <c r="C7904" s="176">
        <v>42132.338199999998</v>
      </c>
      <c r="D7904" s="3" t="s">
        <v>449</v>
      </c>
      <c r="E7904" s="3" t="s">
        <v>7</v>
      </c>
      <c r="F7904" s="3" t="str">
        <f t="shared" si="123"/>
        <v>Wholesale</v>
      </c>
      <c r="G7904" s="3">
        <v>22</v>
      </c>
      <c r="H7904" s="57"/>
    </row>
    <row r="7905" spans="1:8">
      <c r="A7905" s="57"/>
      <c r="B7905" s="57"/>
      <c r="C7905" s="176">
        <v>42361.750699999997</v>
      </c>
      <c r="D7905" s="3" t="s">
        <v>447</v>
      </c>
      <c r="E7905" s="3" t="s">
        <v>453</v>
      </c>
      <c r="F7905" s="3" t="str">
        <f t="shared" si="123"/>
        <v>Retail</v>
      </c>
      <c r="G7905" s="3">
        <v>2</v>
      </c>
      <c r="H7905" s="57"/>
    </row>
    <row r="7906" spans="1:8">
      <c r="A7906" s="57"/>
      <c r="B7906" s="57"/>
      <c r="C7906" s="176">
        <v>42289.452100000002</v>
      </c>
      <c r="D7906" s="3" t="s">
        <v>445</v>
      </c>
      <c r="E7906" s="3" t="s">
        <v>453</v>
      </c>
      <c r="F7906" s="3" t="str">
        <f t="shared" si="123"/>
        <v>Retail</v>
      </c>
      <c r="G7906" s="3">
        <v>9</v>
      </c>
      <c r="H7906" s="57"/>
    </row>
    <row r="7907" spans="1:8">
      <c r="A7907" s="57"/>
      <c r="B7907" s="57"/>
      <c r="C7907" s="176">
        <v>42262.540999999997</v>
      </c>
      <c r="D7907" s="3" t="s">
        <v>445</v>
      </c>
      <c r="E7907" s="3" t="s">
        <v>453</v>
      </c>
      <c r="F7907" s="3" t="str">
        <f t="shared" si="123"/>
        <v>Wholesale</v>
      </c>
      <c r="G7907" s="3">
        <v>34</v>
      </c>
      <c r="H7907" s="57"/>
    </row>
    <row r="7908" spans="1:8">
      <c r="A7908" s="57"/>
      <c r="B7908" s="57"/>
      <c r="C7908" s="176">
        <v>42200.4611</v>
      </c>
      <c r="D7908" s="3" t="s">
        <v>445</v>
      </c>
      <c r="E7908" s="3" t="s">
        <v>6</v>
      </c>
      <c r="F7908" s="3" t="str">
        <f t="shared" si="123"/>
        <v>Retail</v>
      </c>
      <c r="G7908" s="3">
        <v>8</v>
      </c>
      <c r="H7908" s="57"/>
    </row>
    <row r="7909" spans="1:8">
      <c r="A7909" s="57"/>
      <c r="B7909" s="57"/>
      <c r="C7909" s="176">
        <v>41983.5389</v>
      </c>
      <c r="D7909" s="3" t="s">
        <v>447</v>
      </c>
      <c r="E7909" s="3" t="s">
        <v>8</v>
      </c>
      <c r="F7909" s="3" t="str">
        <f t="shared" si="123"/>
        <v>Retail</v>
      </c>
      <c r="G7909" s="3">
        <v>4</v>
      </c>
      <c r="H7909" s="57"/>
    </row>
    <row r="7910" spans="1:8">
      <c r="A7910" s="57"/>
      <c r="B7910" s="57"/>
      <c r="C7910" s="176">
        <v>42355.556900000003</v>
      </c>
      <c r="D7910" s="3" t="s">
        <v>445</v>
      </c>
      <c r="E7910" s="3" t="s">
        <v>10</v>
      </c>
      <c r="F7910" s="3" t="str">
        <f t="shared" si="123"/>
        <v>Retail</v>
      </c>
      <c r="G7910" s="3">
        <v>1</v>
      </c>
      <c r="H7910" s="57"/>
    </row>
    <row r="7911" spans="1:8">
      <c r="A7911" s="57"/>
      <c r="B7911" s="57"/>
      <c r="C7911" s="176">
        <v>42158.791700000002</v>
      </c>
      <c r="D7911" s="3" t="s">
        <v>445</v>
      </c>
      <c r="E7911" s="3" t="s">
        <v>451</v>
      </c>
      <c r="F7911" s="3" t="str">
        <f t="shared" si="123"/>
        <v>Retail</v>
      </c>
      <c r="G7911" s="3">
        <v>6</v>
      </c>
      <c r="H7911" s="57"/>
    </row>
    <row r="7912" spans="1:8">
      <c r="A7912" s="57"/>
      <c r="B7912" s="57"/>
      <c r="C7912" s="176">
        <v>42350.508300000001</v>
      </c>
      <c r="D7912" s="3" t="s">
        <v>445</v>
      </c>
      <c r="E7912" s="3" t="s">
        <v>112</v>
      </c>
      <c r="F7912" s="3" t="str">
        <f t="shared" si="123"/>
        <v>Retail</v>
      </c>
      <c r="G7912" s="3">
        <v>1</v>
      </c>
      <c r="H7912" s="57"/>
    </row>
    <row r="7913" spans="1:8">
      <c r="A7913" s="57"/>
      <c r="B7913" s="57"/>
      <c r="C7913" s="176">
        <v>42258.731299999999</v>
      </c>
      <c r="D7913" s="3" t="s">
        <v>447</v>
      </c>
      <c r="E7913" s="3" t="s">
        <v>6</v>
      </c>
      <c r="F7913" s="3" t="str">
        <f t="shared" si="123"/>
        <v>Retail</v>
      </c>
      <c r="G7913" s="3">
        <v>4</v>
      </c>
      <c r="H7913" s="57"/>
    </row>
    <row r="7914" spans="1:8">
      <c r="A7914" s="57"/>
      <c r="B7914" s="57"/>
      <c r="C7914" s="176">
        <v>42342.135399999999</v>
      </c>
      <c r="D7914" s="3" t="s">
        <v>445</v>
      </c>
      <c r="E7914" s="3" t="s">
        <v>312</v>
      </c>
      <c r="F7914" s="3" t="str">
        <f t="shared" si="123"/>
        <v>Retail</v>
      </c>
      <c r="G7914" s="3">
        <v>2</v>
      </c>
      <c r="H7914" s="57"/>
    </row>
    <row r="7915" spans="1:8">
      <c r="A7915" s="57"/>
      <c r="B7915" s="57"/>
      <c r="C7915" s="176">
        <v>41982.585400000004</v>
      </c>
      <c r="D7915" s="3" t="s">
        <v>445</v>
      </c>
      <c r="E7915" s="3" t="s">
        <v>453</v>
      </c>
      <c r="F7915" s="3" t="str">
        <f t="shared" si="123"/>
        <v>Wholesale</v>
      </c>
      <c r="G7915" s="3">
        <v>79</v>
      </c>
      <c r="H7915" s="57"/>
    </row>
    <row r="7916" spans="1:8">
      <c r="A7916" s="57"/>
      <c r="B7916" s="57"/>
      <c r="C7916" s="176">
        <v>42355.147900000004</v>
      </c>
      <c r="D7916" s="3" t="s">
        <v>449</v>
      </c>
      <c r="E7916" s="3" t="s">
        <v>453</v>
      </c>
      <c r="F7916" s="3" t="str">
        <f t="shared" si="123"/>
        <v>Retail</v>
      </c>
      <c r="G7916" s="3">
        <v>3</v>
      </c>
      <c r="H7916" s="57"/>
    </row>
    <row r="7917" spans="1:8">
      <c r="A7917" s="57"/>
      <c r="B7917" s="57"/>
      <c r="C7917" s="176">
        <v>42324.468800000002</v>
      </c>
      <c r="D7917" s="3" t="s">
        <v>449</v>
      </c>
      <c r="E7917" s="3" t="s">
        <v>112</v>
      </c>
      <c r="F7917" s="3" t="str">
        <f t="shared" si="123"/>
        <v>Retail</v>
      </c>
      <c r="G7917" s="3">
        <v>2</v>
      </c>
      <c r="H7917" s="57"/>
    </row>
    <row r="7918" spans="1:8">
      <c r="A7918" s="57"/>
      <c r="B7918" s="57"/>
      <c r="C7918" s="176">
        <v>42018.376400000001</v>
      </c>
      <c r="D7918" s="3" t="s">
        <v>447</v>
      </c>
      <c r="E7918" s="3" t="s">
        <v>453</v>
      </c>
      <c r="F7918" s="3" t="str">
        <f t="shared" si="123"/>
        <v>Wholesale</v>
      </c>
      <c r="G7918" s="3">
        <v>143</v>
      </c>
      <c r="H7918" s="57"/>
    </row>
    <row r="7919" spans="1:8">
      <c r="A7919" s="57"/>
      <c r="B7919" s="57"/>
      <c r="C7919" s="176">
        <v>42342.1535</v>
      </c>
      <c r="D7919" s="3" t="s">
        <v>445</v>
      </c>
      <c r="E7919" s="3" t="s">
        <v>460</v>
      </c>
      <c r="F7919" s="3" t="str">
        <f t="shared" si="123"/>
        <v>Retail</v>
      </c>
      <c r="G7919" s="3">
        <v>1</v>
      </c>
      <c r="H7919" s="57"/>
    </row>
    <row r="7920" spans="1:8">
      <c r="A7920" s="57"/>
      <c r="B7920" s="57"/>
      <c r="C7920" s="176">
        <v>42146.472900000001</v>
      </c>
      <c r="D7920" s="3" t="s">
        <v>449</v>
      </c>
      <c r="E7920" s="3" t="s">
        <v>114</v>
      </c>
      <c r="F7920" s="3" t="str">
        <f t="shared" si="123"/>
        <v>Wholesale</v>
      </c>
      <c r="G7920" s="3">
        <v>151</v>
      </c>
      <c r="H7920" s="57"/>
    </row>
    <row r="7921" spans="1:8">
      <c r="A7921" s="57"/>
      <c r="B7921" s="57"/>
      <c r="C7921" s="176">
        <v>42341.521500000003</v>
      </c>
      <c r="D7921" s="3" t="s">
        <v>445</v>
      </c>
      <c r="E7921" s="3" t="s">
        <v>6</v>
      </c>
      <c r="F7921" s="3" t="str">
        <f t="shared" si="123"/>
        <v>Wholesale</v>
      </c>
      <c r="G7921" s="3">
        <v>57</v>
      </c>
      <c r="H7921" s="57"/>
    </row>
    <row r="7922" spans="1:8">
      <c r="A7922" s="57"/>
      <c r="B7922" s="57"/>
      <c r="C7922" s="176">
        <v>42115.443099999997</v>
      </c>
      <c r="D7922" s="3" t="s">
        <v>446</v>
      </c>
      <c r="E7922" s="3" t="s">
        <v>457</v>
      </c>
      <c r="F7922" s="3" t="str">
        <f t="shared" si="123"/>
        <v>Wholesale</v>
      </c>
      <c r="G7922" s="3">
        <v>79</v>
      </c>
      <c r="H7922" s="57"/>
    </row>
    <row r="7923" spans="1:8">
      <c r="A7923" s="57"/>
      <c r="B7923" s="57"/>
      <c r="C7923" s="176">
        <v>41982.763200000001</v>
      </c>
      <c r="D7923" s="3" t="s">
        <v>447</v>
      </c>
      <c r="E7923" s="3" t="s">
        <v>110</v>
      </c>
      <c r="F7923" s="3" t="str">
        <f t="shared" si="123"/>
        <v>Retail</v>
      </c>
      <c r="G7923" s="3">
        <v>3</v>
      </c>
      <c r="H7923" s="57"/>
    </row>
    <row r="7924" spans="1:8">
      <c r="A7924" s="57"/>
      <c r="B7924" s="57"/>
      <c r="C7924" s="176">
        <v>42346.4882</v>
      </c>
      <c r="D7924" s="3" t="s">
        <v>449</v>
      </c>
      <c r="E7924" s="3" t="s">
        <v>453</v>
      </c>
      <c r="F7924" s="3" t="str">
        <f t="shared" si="123"/>
        <v>Wholesale</v>
      </c>
      <c r="G7924" s="3">
        <v>66</v>
      </c>
      <c r="H7924" s="57"/>
    </row>
    <row r="7925" spans="1:8">
      <c r="A7925" s="57"/>
      <c r="B7925" s="57"/>
      <c r="C7925" s="176">
        <v>42236.520100000002</v>
      </c>
      <c r="D7925" s="3" t="s">
        <v>449</v>
      </c>
      <c r="E7925" s="3" t="s">
        <v>9</v>
      </c>
      <c r="F7925" s="3" t="str">
        <f t="shared" si="123"/>
        <v>Retail</v>
      </c>
      <c r="G7925" s="3">
        <v>5</v>
      </c>
      <c r="H7925" s="57"/>
    </row>
    <row r="7926" spans="1:8">
      <c r="A7926" s="57"/>
      <c r="B7926" s="57"/>
      <c r="C7926" s="176">
        <v>41985.029900000001</v>
      </c>
      <c r="D7926" s="3" t="s">
        <v>445</v>
      </c>
      <c r="E7926" s="3" t="s">
        <v>10</v>
      </c>
      <c r="F7926" s="3" t="str">
        <f t="shared" si="123"/>
        <v>Retail</v>
      </c>
      <c r="G7926" s="3">
        <v>4</v>
      </c>
      <c r="H7926" s="57"/>
    </row>
    <row r="7927" spans="1:8">
      <c r="A7927" s="57"/>
      <c r="B7927" s="57"/>
      <c r="C7927" s="176">
        <v>42345.477099999996</v>
      </c>
      <c r="D7927" s="3" t="s">
        <v>445</v>
      </c>
      <c r="E7927" s="3" t="s">
        <v>453</v>
      </c>
      <c r="F7927" s="3" t="str">
        <f t="shared" si="123"/>
        <v>Wholesale</v>
      </c>
      <c r="G7927" s="3">
        <v>66</v>
      </c>
      <c r="H7927" s="57"/>
    </row>
    <row r="7928" spans="1:8">
      <c r="A7928" s="57"/>
      <c r="B7928" s="57"/>
      <c r="C7928" s="176">
        <v>42332.457600000002</v>
      </c>
      <c r="D7928" s="3" t="s">
        <v>445</v>
      </c>
      <c r="E7928" s="3" t="s">
        <v>6</v>
      </c>
      <c r="F7928" s="3" t="str">
        <f t="shared" si="123"/>
        <v>Retail</v>
      </c>
      <c r="G7928" s="3">
        <v>2</v>
      </c>
      <c r="H7928" s="57"/>
    </row>
    <row r="7929" spans="1:8">
      <c r="A7929" s="57"/>
      <c r="B7929" s="57"/>
      <c r="C7929" s="176">
        <v>42110.524299999997</v>
      </c>
      <c r="D7929" s="3" t="s">
        <v>447</v>
      </c>
      <c r="E7929" s="3" t="s">
        <v>112</v>
      </c>
      <c r="F7929" s="3" t="str">
        <f t="shared" si="123"/>
        <v>Wholesale</v>
      </c>
      <c r="G7929" s="3">
        <v>19</v>
      </c>
      <c r="H7929" s="57"/>
    </row>
    <row r="7930" spans="1:8">
      <c r="A7930" s="57"/>
      <c r="B7930" s="57"/>
      <c r="C7930" s="176">
        <v>41981.5167</v>
      </c>
      <c r="D7930" s="3" t="s">
        <v>447</v>
      </c>
      <c r="E7930" s="3" t="s">
        <v>453</v>
      </c>
      <c r="F7930" s="3" t="str">
        <f t="shared" si="123"/>
        <v>Retail</v>
      </c>
      <c r="G7930" s="3">
        <v>4</v>
      </c>
      <c r="H7930" s="57"/>
    </row>
    <row r="7931" spans="1:8">
      <c r="A7931" s="57"/>
      <c r="B7931" s="57"/>
      <c r="C7931" s="176">
        <v>42348.459699999999</v>
      </c>
      <c r="D7931" s="3" t="s">
        <v>445</v>
      </c>
      <c r="E7931" s="3" t="s">
        <v>7</v>
      </c>
      <c r="F7931" s="3" t="str">
        <f t="shared" si="123"/>
        <v>Retail</v>
      </c>
      <c r="G7931" s="3">
        <v>1</v>
      </c>
      <c r="H7931" s="57"/>
    </row>
    <row r="7932" spans="1:8">
      <c r="A7932" s="57"/>
      <c r="B7932" s="57"/>
      <c r="C7932" s="176">
        <v>42319.518799999998</v>
      </c>
      <c r="D7932" s="3" t="s">
        <v>445</v>
      </c>
      <c r="E7932" s="3" t="s">
        <v>459</v>
      </c>
      <c r="F7932" s="3" t="str">
        <f t="shared" si="123"/>
        <v>Retail</v>
      </c>
      <c r="G7932" s="3">
        <v>2</v>
      </c>
      <c r="H7932" s="57"/>
    </row>
    <row r="7933" spans="1:8">
      <c r="A7933" s="57"/>
      <c r="B7933" s="57"/>
      <c r="C7933" s="176">
        <v>42168.967400000001</v>
      </c>
      <c r="D7933" s="3" t="s">
        <v>445</v>
      </c>
      <c r="E7933" s="3" t="s">
        <v>9</v>
      </c>
      <c r="F7933" s="3" t="str">
        <f t="shared" si="123"/>
        <v>Retail</v>
      </c>
      <c r="G7933" s="3">
        <v>1</v>
      </c>
      <c r="H7933" s="57"/>
    </row>
    <row r="7934" spans="1:8">
      <c r="A7934" s="57"/>
      <c r="B7934" s="57"/>
      <c r="C7934" s="176">
        <v>42200.171499999997</v>
      </c>
      <c r="D7934" s="3" t="s">
        <v>445</v>
      </c>
      <c r="E7934" s="3" t="s">
        <v>453</v>
      </c>
      <c r="F7934" s="3" t="str">
        <f t="shared" si="123"/>
        <v>Retail</v>
      </c>
      <c r="G7934" s="3">
        <v>2</v>
      </c>
      <c r="H7934" s="57"/>
    </row>
    <row r="7935" spans="1:8">
      <c r="A7935" s="57"/>
      <c r="B7935" s="57"/>
      <c r="C7935" s="176">
        <v>41982.5556</v>
      </c>
      <c r="D7935" s="3" t="s">
        <v>445</v>
      </c>
      <c r="E7935" s="3" t="s">
        <v>9</v>
      </c>
      <c r="F7935" s="3" t="str">
        <f t="shared" si="123"/>
        <v>Wholesale</v>
      </c>
      <c r="G7935" s="3">
        <v>17</v>
      </c>
      <c r="H7935" s="57"/>
    </row>
    <row r="7936" spans="1:8">
      <c r="A7936" s="57"/>
      <c r="B7936" s="57"/>
      <c r="C7936" s="176">
        <v>42257.093800000002</v>
      </c>
      <c r="D7936" s="3" t="s">
        <v>447</v>
      </c>
      <c r="E7936" s="3" t="s">
        <v>7</v>
      </c>
      <c r="F7936" s="3" t="str">
        <f t="shared" si="123"/>
        <v>Retail</v>
      </c>
      <c r="G7936" s="3">
        <v>2</v>
      </c>
      <c r="H7936" s="57"/>
    </row>
    <row r="7937" spans="1:8">
      <c r="A7937" s="57"/>
      <c r="B7937" s="57"/>
      <c r="C7937" s="176">
        <v>42345.098599999998</v>
      </c>
      <c r="D7937" s="3" t="s">
        <v>446</v>
      </c>
      <c r="E7937" s="3" t="s">
        <v>6</v>
      </c>
      <c r="F7937" s="3" t="str">
        <f t="shared" si="123"/>
        <v>Retail</v>
      </c>
      <c r="G7937" s="3">
        <v>3</v>
      </c>
      <c r="H7937" s="57"/>
    </row>
    <row r="7938" spans="1:8">
      <c r="A7938" s="57"/>
      <c r="B7938" s="57"/>
      <c r="C7938" s="176">
        <v>41985.459699999999</v>
      </c>
      <c r="D7938" s="3" t="s">
        <v>446</v>
      </c>
      <c r="E7938" s="3" t="s">
        <v>453</v>
      </c>
      <c r="F7938" s="3" t="str">
        <f t="shared" si="123"/>
        <v>Retail</v>
      </c>
      <c r="G7938" s="3">
        <v>5</v>
      </c>
      <c r="H7938" s="57"/>
    </row>
    <row r="7939" spans="1:8">
      <c r="A7939" s="57"/>
      <c r="B7939" s="57"/>
      <c r="C7939" s="176">
        <v>42061.5236</v>
      </c>
      <c r="D7939" s="3" t="s">
        <v>446</v>
      </c>
      <c r="E7939" s="3" t="s">
        <v>453</v>
      </c>
      <c r="F7939" s="3" t="str">
        <f t="shared" si="123"/>
        <v>Retail</v>
      </c>
      <c r="G7939" s="3">
        <v>3</v>
      </c>
      <c r="H7939" s="57"/>
    </row>
    <row r="7940" spans="1:8">
      <c r="A7940" s="57"/>
      <c r="B7940" s="57"/>
      <c r="C7940" s="176">
        <v>42305.208299999998</v>
      </c>
      <c r="D7940" s="3" t="s">
        <v>445</v>
      </c>
      <c r="E7940" s="3" t="s">
        <v>114</v>
      </c>
      <c r="F7940" s="3" t="str">
        <f t="shared" si="123"/>
        <v>Wholesale</v>
      </c>
      <c r="G7940" s="3">
        <v>31</v>
      </c>
      <c r="H7940" s="57"/>
    </row>
    <row r="7941" spans="1:8">
      <c r="A7941" s="57"/>
      <c r="B7941" s="57"/>
      <c r="C7941" s="176">
        <v>42240.213199999998</v>
      </c>
      <c r="D7941" s="3" t="s">
        <v>445</v>
      </c>
      <c r="E7941" s="3" t="s">
        <v>10</v>
      </c>
      <c r="F7941" s="3" t="str">
        <f t="shared" si="123"/>
        <v>Retail</v>
      </c>
      <c r="G7941" s="3">
        <v>7</v>
      </c>
      <c r="H7941" s="57"/>
    </row>
    <row r="7942" spans="1:8">
      <c r="A7942" s="57"/>
      <c r="B7942" s="57"/>
      <c r="C7942" s="176">
        <v>42088.760399999999</v>
      </c>
      <c r="D7942" s="3" t="s">
        <v>445</v>
      </c>
      <c r="E7942" s="3" t="s">
        <v>112</v>
      </c>
      <c r="F7942" s="3" t="str">
        <f t="shared" si="123"/>
        <v>Wholesale</v>
      </c>
      <c r="G7942" s="3">
        <v>123</v>
      </c>
      <c r="H7942" s="57"/>
    </row>
    <row r="7943" spans="1:8">
      <c r="A7943" s="57"/>
      <c r="B7943" s="57"/>
      <c r="C7943" s="176">
        <v>42341.8056</v>
      </c>
      <c r="D7943" s="3" t="s">
        <v>446</v>
      </c>
      <c r="E7943" s="3" t="s">
        <v>450</v>
      </c>
      <c r="F7943" s="3" t="str">
        <f t="shared" si="123"/>
        <v>Retail</v>
      </c>
      <c r="G7943" s="3">
        <v>5</v>
      </c>
      <c r="H7943" s="57"/>
    </row>
    <row r="7944" spans="1:8">
      <c r="A7944" s="57"/>
      <c r="B7944" s="57"/>
      <c r="C7944" s="176">
        <v>42368.508300000001</v>
      </c>
      <c r="D7944" s="3" t="s">
        <v>449</v>
      </c>
      <c r="E7944" s="3" t="s">
        <v>453</v>
      </c>
      <c r="F7944" s="3" t="str">
        <f t="shared" si="123"/>
        <v>Retail</v>
      </c>
      <c r="G7944" s="3">
        <v>5</v>
      </c>
      <c r="H7944" s="57"/>
    </row>
    <row r="7945" spans="1:8">
      <c r="A7945" s="57"/>
      <c r="B7945" s="57"/>
      <c r="C7945" s="176">
        <v>42189.109700000001</v>
      </c>
      <c r="D7945" s="3" t="s">
        <v>445</v>
      </c>
      <c r="E7945" s="3" t="s">
        <v>8</v>
      </c>
      <c r="F7945" s="3" t="str">
        <f t="shared" si="123"/>
        <v>Retail</v>
      </c>
      <c r="G7945" s="3">
        <v>4</v>
      </c>
      <c r="H7945" s="57"/>
    </row>
    <row r="7946" spans="1:8">
      <c r="A7946" s="57"/>
      <c r="B7946" s="57"/>
      <c r="C7946" s="176">
        <v>42139.753499999999</v>
      </c>
      <c r="D7946" s="3" t="s">
        <v>447</v>
      </c>
      <c r="E7946" s="3" t="s">
        <v>461</v>
      </c>
      <c r="F7946" s="3" t="str">
        <f t="shared" ref="F7946:F8009" si="124">IF(G7946&lt;10,"Retail","Wholesale")</f>
        <v>Retail</v>
      </c>
      <c r="G7946" s="3">
        <v>2</v>
      </c>
      <c r="H7946" s="57"/>
    </row>
    <row r="7947" spans="1:8">
      <c r="A7947" s="57"/>
      <c r="B7947" s="57"/>
      <c r="C7947" s="176">
        <v>42176.602099999996</v>
      </c>
      <c r="D7947" s="3" t="s">
        <v>445</v>
      </c>
      <c r="E7947" s="3" t="s">
        <v>453</v>
      </c>
      <c r="F7947" s="3" t="str">
        <f t="shared" si="124"/>
        <v>Retail</v>
      </c>
      <c r="G7947" s="3">
        <v>2</v>
      </c>
      <c r="H7947" s="57"/>
    </row>
    <row r="7948" spans="1:8">
      <c r="A7948" s="57"/>
      <c r="B7948" s="57"/>
      <c r="C7948" s="176">
        <v>42355.508300000001</v>
      </c>
      <c r="D7948" s="3" t="s">
        <v>446</v>
      </c>
      <c r="E7948" s="3" t="s">
        <v>6</v>
      </c>
      <c r="F7948" s="3" t="str">
        <f t="shared" si="124"/>
        <v>Retail</v>
      </c>
      <c r="G7948" s="3">
        <v>2</v>
      </c>
      <c r="H7948" s="57"/>
    </row>
    <row r="7949" spans="1:8">
      <c r="A7949" s="57"/>
      <c r="B7949" s="57"/>
      <c r="C7949" s="176">
        <v>42247.781300000002</v>
      </c>
      <c r="D7949" s="3" t="s">
        <v>447</v>
      </c>
      <c r="E7949" s="3" t="s">
        <v>451</v>
      </c>
      <c r="F7949" s="3" t="str">
        <f t="shared" si="124"/>
        <v>Retail</v>
      </c>
      <c r="G7949" s="3">
        <v>2</v>
      </c>
      <c r="H7949" s="57"/>
    </row>
    <row r="7950" spans="1:8">
      <c r="A7950" s="57"/>
      <c r="B7950" s="57"/>
      <c r="C7950" s="176">
        <v>42110.152800000003</v>
      </c>
      <c r="D7950" s="3" t="s">
        <v>449</v>
      </c>
      <c r="E7950" s="3" t="s">
        <v>450</v>
      </c>
      <c r="F7950" s="3" t="str">
        <f t="shared" si="124"/>
        <v>Wholesale</v>
      </c>
      <c r="G7950" s="3">
        <v>39</v>
      </c>
      <c r="H7950" s="57"/>
    </row>
    <row r="7951" spans="1:8">
      <c r="A7951" s="57"/>
      <c r="B7951" s="57"/>
      <c r="C7951" s="176">
        <v>42188.459000000003</v>
      </c>
      <c r="D7951" s="3" t="s">
        <v>445</v>
      </c>
      <c r="E7951" s="3" t="s">
        <v>9</v>
      </c>
      <c r="F7951" s="3" t="str">
        <f t="shared" si="124"/>
        <v>Wholesale</v>
      </c>
      <c r="G7951" s="3">
        <v>121</v>
      </c>
      <c r="H7951" s="57"/>
    </row>
    <row r="7952" spans="1:8">
      <c r="A7952" s="57"/>
      <c r="B7952" s="57"/>
      <c r="C7952" s="176">
        <v>41979.7667</v>
      </c>
      <c r="D7952" s="3" t="s">
        <v>446</v>
      </c>
      <c r="E7952" s="3" t="s">
        <v>453</v>
      </c>
      <c r="F7952" s="3" t="str">
        <f t="shared" si="124"/>
        <v>Retail</v>
      </c>
      <c r="G7952" s="3">
        <v>2</v>
      </c>
      <c r="H7952" s="57"/>
    </row>
    <row r="7953" spans="1:8">
      <c r="A7953" s="57"/>
      <c r="B7953" s="57"/>
      <c r="C7953" s="176">
        <v>42124.544399999999</v>
      </c>
      <c r="D7953" s="3" t="s">
        <v>446</v>
      </c>
      <c r="E7953" s="3" t="s">
        <v>6</v>
      </c>
      <c r="F7953" s="3" t="str">
        <f t="shared" si="124"/>
        <v>Retail</v>
      </c>
      <c r="G7953" s="3">
        <v>8</v>
      </c>
      <c r="H7953" s="57"/>
    </row>
    <row r="7954" spans="1:8">
      <c r="A7954" s="57"/>
      <c r="B7954" s="57"/>
      <c r="C7954" s="176">
        <v>41980.060400000002</v>
      </c>
      <c r="D7954" s="3" t="s">
        <v>445</v>
      </c>
      <c r="E7954" s="3" t="s">
        <v>6</v>
      </c>
      <c r="F7954" s="3" t="str">
        <f t="shared" si="124"/>
        <v>Retail</v>
      </c>
      <c r="G7954" s="3">
        <v>3</v>
      </c>
      <c r="H7954" s="57"/>
    </row>
    <row r="7955" spans="1:8">
      <c r="A7955" s="57"/>
      <c r="B7955" s="57"/>
      <c r="C7955" s="176">
        <v>41984.6708</v>
      </c>
      <c r="D7955" s="3" t="s">
        <v>446</v>
      </c>
      <c r="E7955" s="3" t="s">
        <v>312</v>
      </c>
      <c r="F7955" s="3" t="str">
        <f t="shared" si="124"/>
        <v>Wholesale</v>
      </c>
      <c r="G7955" s="3">
        <v>60</v>
      </c>
      <c r="H7955" s="57"/>
    </row>
    <row r="7956" spans="1:8">
      <c r="A7956" s="57"/>
      <c r="B7956" s="57"/>
      <c r="C7956" s="176">
        <v>42194.788200000003</v>
      </c>
      <c r="D7956" s="3" t="s">
        <v>445</v>
      </c>
      <c r="E7956" s="3" t="s">
        <v>453</v>
      </c>
      <c r="F7956" s="3" t="str">
        <f t="shared" si="124"/>
        <v>Wholesale</v>
      </c>
      <c r="G7956" s="3">
        <v>39</v>
      </c>
      <c r="H7956" s="57"/>
    </row>
    <row r="7957" spans="1:8">
      <c r="A7957" s="57"/>
      <c r="B7957" s="57"/>
      <c r="C7957" s="176">
        <v>41988.334000000003</v>
      </c>
      <c r="D7957" s="3" t="s">
        <v>447</v>
      </c>
      <c r="E7957" s="3" t="s">
        <v>9</v>
      </c>
      <c r="F7957" s="3" t="str">
        <f t="shared" si="124"/>
        <v>Wholesale</v>
      </c>
      <c r="G7957" s="3">
        <v>53</v>
      </c>
      <c r="H7957" s="57"/>
    </row>
    <row r="7958" spans="1:8">
      <c r="A7958" s="57"/>
      <c r="B7958" s="57"/>
      <c r="C7958" s="176">
        <v>42231.516000000003</v>
      </c>
      <c r="D7958" s="3" t="s">
        <v>445</v>
      </c>
      <c r="E7958" s="3" t="s">
        <v>453</v>
      </c>
      <c r="F7958" s="3" t="str">
        <f t="shared" si="124"/>
        <v>Retail</v>
      </c>
      <c r="G7958" s="3">
        <v>3</v>
      </c>
      <c r="H7958" s="57"/>
    </row>
    <row r="7959" spans="1:8">
      <c r="A7959" s="57"/>
      <c r="B7959" s="57"/>
      <c r="C7959" s="176">
        <v>42205.306299999997</v>
      </c>
      <c r="D7959" s="3" t="s">
        <v>447</v>
      </c>
      <c r="E7959" s="3" t="s">
        <v>312</v>
      </c>
      <c r="F7959" s="3" t="str">
        <f t="shared" si="124"/>
        <v>Wholesale</v>
      </c>
      <c r="G7959" s="3">
        <v>56</v>
      </c>
      <c r="H7959" s="57"/>
    </row>
    <row r="7960" spans="1:8">
      <c r="A7960" s="57"/>
      <c r="B7960" s="57"/>
      <c r="C7960" s="176">
        <v>42141.198600000003</v>
      </c>
      <c r="D7960" s="3" t="s">
        <v>445</v>
      </c>
      <c r="E7960" s="3" t="s">
        <v>453</v>
      </c>
      <c r="F7960" s="3" t="str">
        <f t="shared" si="124"/>
        <v>Retail</v>
      </c>
      <c r="G7960" s="3">
        <v>1</v>
      </c>
      <c r="H7960" s="57"/>
    </row>
    <row r="7961" spans="1:8">
      <c r="A7961" s="57"/>
      <c r="B7961" s="57"/>
      <c r="C7961" s="176">
        <v>42235.657599999999</v>
      </c>
      <c r="D7961" s="3" t="s">
        <v>445</v>
      </c>
      <c r="E7961" s="3" t="s">
        <v>453</v>
      </c>
      <c r="F7961" s="3" t="str">
        <f t="shared" si="124"/>
        <v>Retail</v>
      </c>
      <c r="G7961" s="3">
        <v>4</v>
      </c>
      <c r="H7961" s="57"/>
    </row>
    <row r="7962" spans="1:8">
      <c r="A7962" s="57"/>
      <c r="B7962" s="57"/>
      <c r="C7962" s="176">
        <v>42260.779900000001</v>
      </c>
      <c r="D7962" s="3" t="s">
        <v>445</v>
      </c>
      <c r="E7962" s="3" t="s">
        <v>112</v>
      </c>
      <c r="F7962" s="3" t="str">
        <f t="shared" si="124"/>
        <v>Retail</v>
      </c>
      <c r="G7962" s="3">
        <v>8</v>
      </c>
      <c r="H7962" s="57"/>
    </row>
    <row r="7963" spans="1:8">
      <c r="A7963" s="57"/>
      <c r="B7963" s="57"/>
      <c r="C7963" s="176">
        <v>42337.467400000001</v>
      </c>
      <c r="D7963" s="3" t="s">
        <v>445</v>
      </c>
      <c r="E7963" s="3" t="s">
        <v>114</v>
      </c>
      <c r="F7963" s="3" t="str">
        <f t="shared" si="124"/>
        <v>Wholesale</v>
      </c>
      <c r="G7963" s="3">
        <v>68</v>
      </c>
      <c r="H7963" s="57"/>
    </row>
    <row r="7964" spans="1:8">
      <c r="A7964" s="57"/>
      <c r="B7964" s="57"/>
      <c r="C7964" s="176">
        <v>42346.777800000003</v>
      </c>
      <c r="D7964" s="3" t="s">
        <v>447</v>
      </c>
      <c r="E7964" s="3" t="s">
        <v>312</v>
      </c>
      <c r="F7964" s="3" t="str">
        <f t="shared" si="124"/>
        <v>Wholesale</v>
      </c>
      <c r="G7964" s="3">
        <v>14</v>
      </c>
      <c r="H7964" s="57"/>
    </row>
    <row r="7965" spans="1:8">
      <c r="A7965" s="57"/>
      <c r="B7965" s="57"/>
      <c r="C7965" s="176">
        <v>42139.225700000003</v>
      </c>
      <c r="D7965" s="3" t="s">
        <v>447</v>
      </c>
      <c r="E7965" s="3" t="s">
        <v>9</v>
      </c>
      <c r="F7965" s="3" t="str">
        <f t="shared" si="124"/>
        <v>Retail</v>
      </c>
      <c r="G7965" s="3">
        <v>2</v>
      </c>
      <c r="H7965" s="57"/>
    </row>
    <row r="7966" spans="1:8">
      <c r="A7966" s="57"/>
      <c r="B7966" s="57"/>
      <c r="C7966" s="176">
        <v>42224.157599999999</v>
      </c>
      <c r="D7966" s="3" t="s">
        <v>447</v>
      </c>
      <c r="E7966" s="3" t="s">
        <v>453</v>
      </c>
      <c r="F7966" s="3" t="str">
        <f t="shared" si="124"/>
        <v>Retail</v>
      </c>
      <c r="G7966" s="3">
        <v>6</v>
      </c>
      <c r="H7966" s="57"/>
    </row>
    <row r="7967" spans="1:8">
      <c r="A7967" s="57"/>
      <c r="B7967" s="57"/>
      <c r="C7967" s="176">
        <v>42133.4931</v>
      </c>
      <c r="D7967" s="3" t="s">
        <v>447</v>
      </c>
      <c r="E7967" s="3" t="s">
        <v>453</v>
      </c>
      <c r="F7967" s="3" t="str">
        <f t="shared" si="124"/>
        <v>Retail</v>
      </c>
      <c r="G7967" s="3">
        <v>5</v>
      </c>
      <c r="H7967" s="57"/>
    </row>
    <row r="7968" spans="1:8">
      <c r="A7968" s="57"/>
      <c r="B7968" s="57"/>
      <c r="C7968" s="176">
        <v>42183.191700000003</v>
      </c>
      <c r="D7968" s="3" t="s">
        <v>445</v>
      </c>
      <c r="E7968" s="3" t="s">
        <v>6</v>
      </c>
      <c r="F7968" s="3" t="str">
        <f t="shared" si="124"/>
        <v>Retail</v>
      </c>
      <c r="G7968" s="3">
        <v>2</v>
      </c>
      <c r="H7968" s="57"/>
    </row>
    <row r="7969" spans="1:8">
      <c r="A7969" s="57"/>
      <c r="B7969" s="57"/>
      <c r="C7969" s="176">
        <v>42113.772900000004</v>
      </c>
      <c r="D7969" s="3" t="s">
        <v>446</v>
      </c>
      <c r="E7969" s="3" t="s">
        <v>8</v>
      </c>
      <c r="F7969" s="3" t="str">
        <f t="shared" si="124"/>
        <v>Wholesale</v>
      </c>
      <c r="G7969" s="3">
        <v>31</v>
      </c>
      <c r="H7969" s="57"/>
    </row>
    <row r="7970" spans="1:8">
      <c r="A7970" s="57"/>
      <c r="B7970" s="57"/>
      <c r="C7970" s="176">
        <v>42355.488899999997</v>
      </c>
      <c r="D7970" s="3" t="s">
        <v>446</v>
      </c>
      <c r="E7970" s="3" t="s">
        <v>453</v>
      </c>
      <c r="F7970" s="3" t="str">
        <f t="shared" si="124"/>
        <v>Wholesale</v>
      </c>
      <c r="G7970" s="3">
        <v>35</v>
      </c>
      <c r="H7970" s="57"/>
    </row>
    <row r="7971" spans="1:8">
      <c r="A7971" s="57"/>
      <c r="B7971" s="57"/>
      <c r="C7971" s="176">
        <v>42120.739600000001</v>
      </c>
      <c r="D7971" s="3" t="s">
        <v>447</v>
      </c>
      <c r="E7971" s="3" t="s">
        <v>7</v>
      </c>
      <c r="F7971" s="3" t="str">
        <f t="shared" si="124"/>
        <v>Retail</v>
      </c>
      <c r="G7971" s="3">
        <v>7</v>
      </c>
      <c r="H7971" s="57"/>
    </row>
    <row r="7972" spans="1:8">
      <c r="A7972" s="57"/>
      <c r="B7972" s="57"/>
      <c r="C7972" s="176">
        <v>41986.130599999997</v>
      </c>
      <c r="D7972" s="3" t="s">
        <v>445</v>
      </c>
      <c r="E7972" s="3" t="s">
        <v>448</v>
      </c>
      <c r="F7972" s="3" t="str">
        <f t="shared" si="124"/>
        <v>Retail</v>
      </c>
      <c r="G7972" s="3">
        <v>5</v>
      </c>
      <c r="H7972" s="57"/>
    </row>
    <row r="7973" spans="1:8">
      <c r="A7973" s="57"/>
      <c r="B7973" s="57"/>
      <c r="C7973" s="176">
        <v>42350.436800000003</v>
      </c>
      <c r="D7973" s="3" t="s">
        <v>445</v>
      </c>
      <c r="E7973" s="3" t="s">
        <v>456</v>
      </c>
      <c r="F7973" s="3" t="str">
        <f t="shared" si="124"/>
        <v>Retail</v>
      </c>
      <c r="G7973" s="3">
        <v>1</v>
      </c>
      <c r="H7973" s="57"/>
    </row>
    <row r="7974" spans="1:8">
      <c r="A7974" s="57"/>
      <c r="B7974" s="57"/>
      <c r="C7974" s="176">
        <v>42309.618799999997</v>
      </c>
      <c r="D7974" s="3" t="s">
        <v>447</v>
      </c>
      <c r="E7974" s="3" t="s">
        <v>9</v>
      </c>
      <c r="F7974" s="3" t="str">
        <f t="shared" si="124"/>
        <v>Retail</v>
      </c>
      <c r="G7974" s="3">
        <v>2</v>
      </c>
      <c r="H7974" s="57"/>
    </row>
    <row r="7975" spans="1:8">
      <c r="A7975" s="57"/>
      <c r="B7975" s="57"/>
      <c r="C7975" s="176">
        <v>42218.732600000003</v>
      </c>
      <c r="D7975" s="3" t="s">
        <v>446</v>
      </c>
      <c r="E7975" s="3" t="s">
        <v>453</v>
      </c>
      <c r="F7975" s="3" t="str">
        <f t="shared" si="124"/>
        <v>Retail</v>
      </c>
      <c r="G7975" s="3">
        <v>2</v>
      </c>
      <c r="H7975" s="57"/>
    </row>
    <row r="7976" spans="1:8">
      <c r="A7976" s="57"/>
      <c r="B7976" s="57"/>
      <c r="C7976" s="176">
        <v>42115.789599999996</v>
      </c>
      <c r="D7976" s="3" t="s">
        <v>445</v>
      </c>
      <c r="E7976" s="3" t="s">
        <v>6</v>
      </c>
      <c r="F7976" s="3" t="str">
        <f t="shared" si="124"/>
        <v>Retail</v>
      </c>
      <c r="G7976" s="3">
        <v>2</v>
      </c>
      <c r="H7976" s="57"/>
    </row>
    <row r="7977" spans="1:8">
      <c r="A7977" s="57"/>
      <c r="B7977" s="57"/>
      <c r="C7977" s="176">
        <v>42119.893100000001</v>
      </c>
      <c r="D7977" s="3" t="s">
        <v>445</v>
      </c>
      <c r="E7977" s="3" t="s">
        <v>450</v>
      </c>
      <c r="F7977" s="3" t="str">
        <f t="shared" si="124"/>
        <v>Retail</v>
      </c>
      <c r="G7977" s="3">
        <v>6</v>
      </c>
      <c r="H7977" s="57"/>
    </row>
    <row r="7978" spans="1:8">
      <c r="A7978" s="57"/>
      <c r="B7978" s="57"/>
      <c r="C7978" s="176">
        <v>42276.508300000001</v>
      </c>
      <c r="D7978" s="3" t="s">
        <v>445</v>
      </c>
      <c r="E7978" s="3" t="s">
        <v>453</v>
      </c>
      <c r="F7978" s="3" t="str">
        <f t="shared" si="124"/>
        <v>Retail</v>
      </c>
      <c r="G7978" s="3">
        <v>2</v>
      </c>
      <c r="H7978" s="57"/>
    </row>
    <row r="7979" spans="1:8">
      <c r="A7979" s="57"/>
      <c r="B7979" s="57"/>
      <c r="C7979" s="176">
        <v>42259.418799999999</v>
      </c>
      <c r="D7979" s="3" t="s">
        <v>446</v>
      </c>
      <c r="E7979" s="3" t="s">
        <v>460</v>
      </c>
      <c r="F7979" s="3" t="str">
        <f t="shared" si="124"/>
        <v>Wholesale</v>
      </c>
      <c r="G7979" s="3">
        <v>34</v>
      </c>
      <c r="H7979" s="57"/>
    </row>
    <row r="7980" spans="1:8">
      <c r="A7980" s="57"/>
      <c r="B7980" s="57"/>
      <c r="C7980" s="176">
        <v>42244.723599999998</v>
      </c>
      <c r="D7980" s="3" t="s">
        <v>445</v>
      </c>
      <c r="E7980" s="3" t="s">
        <v>10</v>
      </c>
      <c r="F7980" s="3" t="str">
        <f t="shared" si="124"/>
        <v>Retail</v>
      </c>
      <c r="G7980" s="3">
        <v>3</v>
      </c>
      <c r="H7980" s="57"/>
    </row>
    <row r="7981" spans="1:8">
      <c r="A7981" s="57"/>
      <c r="B7981" s="57"/>
      <c r="C7981" s="176">
        <v>42233.939599999998</v>
      </c>
      <c r="D7981" s="3" t="s">
        <v>446</v>
      </c>
      <c r="E7981" s="3" t="s">
        <v>110</v>
      </c>
      <c r="F7981" s="3" t="str">
        <f t="shared" si="124"/>
        <v>Wholesale</v>
      </c>
      <c r="G7981" s="3">
        <v>20</v>
      </c>
      <c r="H7981" s="57"/>
    </row>
    <row r="7982" spans="1:8">
      <c r="A7982" s="57"/>
      <c r="B7982" s="57"/>
      <c r="C7982" s="176">
        <v>42222.196499999998</v>
      </c>
      <c r="D7982" s="3" t="s">
        <v>445</v>
      </c>
      <c r="E7982" s="3" t="s">
        <v>10</v>
      </c>
      <c r="F7982" s="3" t="str">
        <f t="shared" si="124"/>
        <v>Wholesale</v>
      </c>
      <c r="G7982" s="3">
        <v>50</v>
      </c>
      <c r="H7982" s="57"/>
    </row>
    <row r="7983" spans="1:8">
      <c r="A7983" s="57"/>
      <c r="B7983" s="57"/>
      <c r="C7983" s="176">
        <v>42027.188199999997</v>
      </c>
      <c r="D7983" s="3" t="s">
        <v>446</v>
      </c>
      <c r="E7983" s="3" t="s">
        <v>454</v>
      </c>
      <c r="F7983" s="3" t="str">
        <f t="shared" si="124"/>
        <v>Retail</v>
      </c>
      <c r="G7983" s="3">
        <v>4</v>
      </c>
      <c r="H7983" s="57"/>
    </row>
    <row r="7984" spans="1:8">
      <c r="A7984" s="57"/>
      <c r="B7984" s="57"/>
      <c r="C7984" s="176">
        <v>41985.7333</v>
      </c>
      <c r="D7984" s="3" t="s">
        <v>445</v>
      </c>
      <c r="E7984" s="3" t="s">
        <v>114</v>
      </c>
      <c r="F7984" s="3" t="str">
        <f t="shared" si="124"/>
        <v>Wholesale</v>
      </c>
      <c r="G7984" s="3">
        <v>36</v>
      </c>
      <c r="H7984" s="57"/>
    </row>
    <row r="7985" spans="1:8">
      <c r="A7985" s="57"/>
      <c r="B7985" s="57"/>
      <c r="C7985" s="176">
        <v>42341.139600000002</v>
      </c>
      <c r="D7985" s="3" t="s">
        <v>446</v>
      </c>
      <c r="E7985" s="3" t="s">
        <v>452</v>
      </c>
      <c r="F7985" s="3" t="str">
        <f t="shared" si="124"/>
        <v>Retail</v>
      </c>
      <c r="G7985" s="3">
        <v>1</v>
      </c>
      <c r="H7985" s="57"/>
    </row>
    <row r="7986" spans="1:8">
      <c r="A7986" s="57"/>
      <c r="B7986" s="57"/>
      <c r="C7986" s="176">
        <v>42361.481899999999</v>
      </c>
      <c r="D7986" s="3" t="s">
        <v>445</v>
      </c>
      <c r="E7986" s="3" t="s">
        <v>6</v>
      </c>
      <c r="F7986" s="3" t="str">
        <f t="shared" si="124"/>
        <v>Wholesale</v>
      </c>
      <c r="G7986" s="3">
        <v>28</v>
      </c>
      <c r="H7986" s="57"/>
    </row>
    <row r="7987" spans="1:8">
      <c r="A7987" s="57"/>
      <c r="B7987" s="57"/>
      <c r="C7987" s="176">
        <v>42234.111100000002</v>
      </c>
      <c r="D7987" s="3" t="s">
        <v>445</v>
      </c>
      <c r="E7987" s="3" t="s">
        <v>6</v>
      </c>
      <c r="F7987" s="3" t="str">
        <f t="shared" si="124"/>
        <v>Retail</v>
      </c>
      <c r="G7987" s="3">
        <v>2</v>
      </c>
      <c r="H7987" s="57"/>
    </row>
    <row r="7988" spans="1:8">
      <c r="A7988" s="57"/>
      <c r="B7988" s="57"/>
      <c r="C7988" s="176">
        <v>42199.531300000002</v>
      </c>
      <c r="D7988" s="3" t="s">
        <v>449</v>
      </c>
      <c r="E7988" s="3" t="s">
        <v>312</v>
      </c>
      <c r="F7988" s="3" t="str">
        <f t="shared" si="124"/>
        <v>Retail</v>
      </c>
      <c r="G7988" s="3">
        <v>1</v>
      </c>
      <c r="H7988" s="57"/>
    </row>
    <row r="7989" spans="1:8">
      <c r="A7989" s="57"/>
      <c r="B7989" s="57"/>
      <c r="C7989" s="176">
        <v>41986.763899999998</v>
      </c>
      <c r="D7989" s="3" t="s">
        <v>445</v>
      </c>
      <c r="E7989" s="3" t="s">
        <v>453</v>
      </c>
      <c r="F7989" s="3" t="str">
        <f t="shared" si="124"/>
        <v>Retail</v>
      </c>
      <c r="G7989" s="3">
        <v>3</v>
      </c>
      <c r="H7989" s="57"/>
    </row>
    <row r="7990" spans="1:8">
      <c r="A7990" s="57"/>
      <c r="B7990" s="57"/>
      <c r="C7990" s="176">
        <v>42304.218800000002</v>
      </c>
      <c r="D7990" s="3" t="s">
        <v>447</v>
      </c>
      <c r="E7990" s="3" t="s">
        <v>8</v>
      </c>
      <c r="F7990" s="3" t="str">
        <f t="shared" si="124"/>
        <v>Wholesale</v>
      </c>
      <c r="G7990" s="3">
        <v>27</v>
      </c>
      <c r="H7990" s="57"/>
    </row>
    <row r="7991" spans="1:8">
      <c r="A7991" s="57"/>
      <c r="B7991" s="57"/>
      <c r="C7991" s="176">
        <v>41982.4764</v>
      </c>
      <c r="D7991" s="3" t="s">
        <v>446</v>
      </c>
      <c r="E7991" s="3" t="s">
        <v>453</v>
      </c>
      <c r="F7991" s="3" t="str">
        <f t="shared" si="124"/>
        <v>Wholesale</v>
      </c>
      <c r="G7991" s="3">
        <v>34</v>
      </c>
      <c r="H7991" s="57"/>
    </row>
    <row r="7992" spans="1:8">
      <c r="A7992" s="57"/>
      <c r="B7992" s="57"/>
      <c r="C7992" s="176">
        <v>42345.497900000002</v>
      </c>
      <c r="D7992" s="3" t="s">
        <v>446</v>
      </c>
      <c r="E7992" s="3" t="s">
        <v>110</v>
      </c>
      <c r="F7992" s="3" t="str">
        <f t="shared" si="124"/>
        <v>Wholesale</v>
      </c>
      <c r="G7992" s="3">
        <v>39</v>
      </c>
      <c r="H7992" s="57"/>
    </row>
    <row r="7993" spans="1:8">
      <c r="A7993" s="57"/>
      <c r="B7993" s="57"/>
      <c r="C7993" s="176">
        <v>42108.977800000001</v>
      </c>
      <c r="D7993" s="3" t="s">
        <v>446</v>
      </c>
      <c r="E7993" s="3" t="s">
        <v>460</v>
      </c>
      <c r="F7993" s="3" t="str">
        <f t="shared" si="124"/>
        <v>Wholesale</v>
      </c>
      <c r="G7993" s="3">
        <v>35</v>
      </c>
      <c r="H7993" s="57"/>
    </row>
    <row r="7994" spans="1:8">
      <c r="A7994" s="57"/>
      <c r="B7994" s="57"/>
      <c r="C7994" s="176">
        <v>42218.340300000003</v>
      </c>
      <c r="D7994" s="3" t="s">
        <v>445</v>
      </c>
      <c r="E7994" s="3" t="s">
        <v>112</v>
      </c>
      <c r="F7994" s="3" t="str">
        <f t="shared" si="124"/>
        <v>Retail</v>
      </c>
      <c r="G7994" s="3">
        <v>2</v>
      </c>
      <c r="H7994" s="57"/>
    </row>
    <row r="7995" spans="1:8">
      <c r="A7995" s="57"/>
      <c r="B7995" s="57"/>
      <c r="C7995" s="176">
        <v>42348.901400000002</v>
      </c>
      <c r="D7995" s="3" t="s">
        <v>445</v>
      </c>
      <c r="E7995" s="3" t="s">
        <v>453</v>
      </c>
      <c r="F7995" s="3" t="str">
        <f t="shared" si="124"/>
        <v>Retail</v>
      </c>
      <c r="G7995" s="3">
        <v>5</v>
      </c>
      <c r="H7995" s="57"/>
    </row>
    <row r="7996" spans="1:8">
      <c r="A7996" s="57"/>
      <c r="B7996" s="57"/>
      <c r="C7996" s="176">
        <v>42201.517399999997</v>
      </c>
      <c r="D7996" s="3" t="s">
        <v>447</v>
      </c>
      <c r="E7996" s="3" t="s">
        <v>6</v>
      </c>
      <c r="F7996" s="3" t="str">
        <f t="shared" si="124"/>
        <v>Wholesale</v>
      </c>
      <c r="G7996" s="3">
        <v>52</v>
      </c>
      <c r="H7996" s="57"/>
    </row>
    <row r="7997" spans="1:8">
      <c r="A7997" s="57"/>
      <c r="B7997" s="57"/>
      <c r="C7997" s="176">
        <v>42170.496500000001</v>
      </c>
      <c r="D7997" s="3" t="s">
        <v>445</v>
      </c>
      <c r="E7997" s="3" t="s">
        <v>6</v>
      </c>
      <c r="F7997" s="3" t="str">
        <f t="shared" si="124"/>
        <v>Wholesale</v>
      </c>
      <c r="G7997" s="3">
        <v>107</v>
      </c>
      <c r="H7997" s="57"/>
    </row>
    <row r="7998" spans="1:8">
      <c r="A7998" s="57"/>
      <c r="B7998" s="57"/>
      <c r="C7998" s="176">
        <v>41983.485399999998</v>
      </c>
      <c r="D7998" s="3" t="s">
        <v>445</v>
      </c>
      <c r="E7998" s="3" t="s">
        <v>455</v>
      </c>
      <c r="F7998" s="3" t="str">
        <f t="shared" si="124"/>
        <v>Retail</v>
      </c>
      <c r="G7998" s="3">
        <v>5</v>
      </c>
      <c r="H7998" s="57"/>
    </row>
    <row r="7999" spans="1:8">
      <c r="A7999" s="57"/>
      <c r="B7999" s="57"/>
      <c r="C7999" s="176">
        <v>42349.092400000001</v>
      </c>
      <c r="D7999" s="3" t="s">
        <v>446</v>
      </c>
      <c r="E7999" s="3" t="s">
        <v>453</v>
      </c>
      <c r="F7999" s="3" t="str">
        <f t="shared" si="124"/>
        <v>Wholesale</v>
      </c>
      <c r="G7999" s="3">
        <v>81</v>
      </c>
      <c r="H7999" s="57"/>
    </row>
    <row r="8000" spans="1:8">
      <c r="A8000" s="57"/>
      <c r="B8000" s="57"/>
      <c r="C8000" s="176">
        <v>42349.979200000002</v>
      </c>
      <c r="D8000" s="3" t="s">
        <v>445</v>
      </c>
      <c r="E8000" s="3" t="s">
        <v>7</v>
      </c>
      <c r="F8000" s="3" t="str">
        <f t="shared" si="124"/>
        <v>Retail</v>
      </c>
      <c r="G8000" s="3">
        <v>1</v>
      </c>
      <c r="H8000" s="57"/>
    </row>
    <row r="8001" spans="1:8">
      <c r="A8001" s="57"/>
      <c r="B8001" s="57"/>
      <c r="C8001" s="176">
        <v>42183.688199999997</v>
      </c>
      <c r="D8001" s="3" t="s">
        <v>445</v>
      </c>
      <c r="E8001" s="3" t="s">
        <v>6</v>
      </c>
      <c r="F8001" s="3" t="str">
        <f t="shared" si="124"/>
        <v>Retail</v>
      </c>
      <c r="G8001" s="3">
        <v>6</v>
      </c>
      <c r="H8001" s="57"/>
    </row>
    <row r="8002" spans="1:8">
      <c r="A8002" s="57"/>
      <c r="B8002" s="57"/>
      <c r="C8002" s="176">
        <v>41984.529199999997</v>
      </c>
      <c r="D8002" s="3" t="s">
        <v>447</v>
      </c>
      <c r="E8002" s="3" t="s">
        <v>453</v>
      </c>
      <c r="F8002" s="3" t="str">
        <f t="shared" si="124"/>
        <v>Retail</v>
      </c>
      <c r="G8002" s="3">
        <v>6</v>
      </c>
      <c r="H8002" s="57"/>
    </row>
    <row r="8003" spans="1:8">
      <c r="A8003" s="57"/>
      <c r="B8003" s="57"/>
      <c r="C8003" s="176">
        <v>42331.634700000002</v>
      </c>
      <c r="D8003" s="3" t="s">
        <v>445</v>
      </c>
      <c r="E8003" s="3" t="s">
        <v>6</v>
      </c>
      <c r="F8003" s="3" t="str">
        <f t="shared" si="124"/>
        <v>Wholesale</v>
      </c>
      <c r="G8003" s="3">
        <v>29</v>
      </c>
      <c r="H8003" s="57"/>
    </row>
    <row r="8004" spans="1:8">
      <c r="A8004" s="57"/>
      <c r="B8004" s="57"/>
      <c r="C8004" s="176">
        <v>42354.736100000002</v>
      </c>
      <c r="D8004" s="3" t="s">
        <v>445</v>
      </c>
      <c r="E8004" s="3" t="s">
        <v>451</v>
      </c>
      <c r="F8004" s="3" t="str">
        <f t="shared" si="124"/>
        <v>Wholesale</v>
      </c>
      <c r="G8004" s="3">
        <v>39</v>
      </c>
      <c r="H8004" s="57"/>
    </row>
    <row r="8005" spans="1:8">
      <c r="A8005" s="57"/>
      <c r="B8005" s="57"/>
      <c r="C8005" s="176">
        <v>42226.789599999996</v>
      </c>
      <c r="D8005" s="3" t="s">
        <v>446</v>
      </c>
      <c r="E8005" s="3" t="s">
        <v>453</v>
      </c>
      <c r="F8005" s="3" t="str">
        <f t="shared" si="124"/>
        <v>Wholesale</v>
      </c>
      <c r="G8005" s="3">
        <v>27</v>
      </c>
      <c r="H8005" s="57"/>
    </row>
    <row r="8006" spans="1:8">
      <c r="A8006" s="57"/>
      <c r="B8006" s="57"/>
      <c r="C8006" s="176">
        <v>42126.722199999997</v>
      </c>
      <c r="D8006" s="3" t="s">
        <v>445</v>
      </c>
      <c r="E8006" s="3" t="s">
        <v>455</v>
      </c>
      <c r="F8006" s="3" t="str">
        <f t="shared" si="124"/>
        <v>Retail</v>
      </c>
      <c r="G8006" s="3">
        <v>2</v>
      </c>
      <c r="H8006" s="57"/>
    </row>
    <row r="8007" spans="1:8">
      <c r="A8007" s="57"/>
      <c r="B8007" s="57"/>
      <c r="C8007" s="176">
        <v>42117.529900000001</v>
      </c>
      <c r="D8007" s="3" t="s">
        <v>447</v>
      </c>
      <c r="E8007" s="3" t="s">
        <v>456</v>
      </c>
      <c r="F8007" s="3" t="str">
        <f t="shared" si="124"/>
        <v>Retail</v>
      </c>
      <c r="G8007" s="3">
        <v>1</v>
      </c>
      <c r="H8007" s="57"/>
    </row>
    <row r="8008" spans="1:8">
      <c r="A8008" s="57"/>
      <c r="B8008" s="57"/>
      <c r="C8008" s="176">
        <v>41983.519399999997</v>
      </c>
      <c r="D8008" s="3" t="s">
        <v>447</v>
      </c>
      <c r="E8008" s="3" t="s">
        <v>453</v>
      </c>
      <c r="F8008" s="3" t="str">
        <f t="shared" si="124"/>
        <v>Retail</v>
      </c>
      <c r="G8008" s="3">
        <v>2</v>
      </c>
      <c r="H8008" s="57"/>
    </row>
    <row r="8009" spans="1:8">
      <c r="A8009" s="57"/>
      <c r="B8009" s="57"/>
      <c r="C8009" s="176">
        <v>42170.457600000002</v>
      </c>
      <c r="D8009" s="3" t="s">
        <v>446</v>
      </c>
      <c r="E8009" s="3" t="s">
        <v>8</v>
      </c>
      <c r="F8009" s="3" t="str">
        <f t="shared" si="124"/>
        <v>Wholesale</v>
      </c>
      <c r="G8009" s="3">
        <v>25</v>
      </c>
      <c r="H8009" s="57"/>
    </row>
    <row r="8010" spans="1:8">
      <c r="A8010" s="57"/>
      <c r="B8010" s="57"/>
      <c r="C8010" s="176">
        <v>42239.440999999999</v>
      </c>
      <c r="D8010" s="3" t="s">
        <v>445</v>
      </c>
      <c r="E8010" s="3" t="s">
        <v>453</v>
      </c>
      <c r="F8010" s="3" t="str">
        <f t="shared" ref="F8010:F8049" si="125">IF(G8010&lt;10,"Retail","Wholesale")</f>
        <v>Wholesale</v>
      </c>
      <c r="G8010" s="3">
        <v>27</v>
      </c>
      <c r="H8010" s="57"/>
    </row>
    <row r="8011" spans="1:8">
      <c r="A8011" s="57"/>
      <c r="B8011" s="57"/>
      <c r="C8011" s="176">
        <v>41984.197899999999</v>
      </c>
      <c r="D8011" s="3" t="s">
        <v>447</v>
      </c>
      <c r="E8011" s="3" t="s">
        <v>453</v>
      </c>
      <c r="F8011" s="3" t="str">
        <f t="shared" si="125"/>
        <v>Retail</v>
      </c>
      <c r="G8011" s="3">
        <v>9</v>
      </c>
      <c r="H8011" s="57"/>
    </row>
    <row r="8012" spans="1:8">
      <c r="A8012" s="57"/>
      <c r="B8012" s="57"/>
      <c r="C8012" s="176">
        <v>42184.217400000001</v>
      </c>
      <c r="D8012" s="3" t="s">
        <v>447</v>
      </c>
      <c r="E8012" s="3" t="s">
        <v>450</v>
      </c>
      <c r="F8012" s="3" t="str">
        <f t="shared" si="125"/>
        <v>Wholesale</v>
      </c>
      <c r="G8012" s="3">
        <v>50</v>
      </c>
      <c r="H8012" s="57"/>
    </row>
    <row r="8013" spans="1:8">
      <c r="A8013" s="57"/>
      <c r="B8013" s="57"/>
      <c r="C8013" s="176">
        <v>41983.520100000002</v>
      </c>
      <c r="D8013" s="3" t="s">
        <v>445</v>
      </c>
      <c r="E8013" s="3" t="s">
        <v>110</v>
      </c>
      <c r="F8013" s="3" t="str">
        <f t="shared" si="125"/>
        <v>Wholesale</v>
      </c>
      <c r="G8013" s="3">
        <v>39</v>
      </c>
      <c r="H8013" s="57"/>
    </row>
    <row r="8014" spans="1:8">
      <c r="A8014" s="57"/>
      <c r="B8014" s="57"/>
      <c r="C8014" s="176">
        <v>42336.570099999997</v>
      </c>
      <c r="D8014" s="3" t="s">
        <v>445</v>
      </c>
      <c r="E8014" s="3" t="s">
        <v>453</v>
      </c>
      <c r="F8014" s="3" t="str">
        <f t="shared" si="125"/>
        <v>Retail</v>
      </c>
      <c r="G8014" s="3">
        <v>8</v>
      </c>
      <c r="H8014" s="57"/>
    </row>
    <row r="8015" spans="1:8">
      <c r="A8015" s="57"/>
      <c r="B8015" s="57"/>
      <c r="C8015" s="176">
        <v>42175.465300000003</v>
      </c>
      <c r="D8015" s="3" t="s">
        <v>445</v>
      </c>
      <c r="E8015" s="3" t="s">
        <v>453</v>
      </c>
      <c r="F8015" s="3" t="str">
        <f t="shared" si="125"/>
        <v>Wholesale</v>
      </c>
      <c r="G8015" s="3">
        <v>66</v>
      </c>
      <c r="H8015" s="57"/>
    </row>
    <row r="8016" spans="1:8">
      <c r="A8016" s="57"/>
      <c r="B8016" s="57"/>
      <c r="C8016" s="176">
        <v>42316.172200000001</v>
      </c>
      <c r="D8016" s="3" t="s">
        <v>445</v>
      </c>
      <c r="E8016" s="3" t="s">
        <v>452</v>
      </c>
      <c r="F8016" s="3" t="str">
        <f t="shared" si="125"/>
        <v>Wholesale</v>
      </c>
      <c r="G8016" s="3">
        <v>37</v>
      </c>
      <c r="H8016" s="57"/>
    </row>
    <row r="8017" spans="1:8">
      <c r="A8017" s="57"/>
      <c r="B8017" s="57"/>
      <c r="C8017" s="176">
        <v>42221.5576</v>
      </c>
      <c r="D8017" s="3" t="s">
        <v>446</v>
      </c>
      <c r="E8017" s="3" t="s">
        <v>454</v>
      </c>
      <c r="F8017" s="3" t="str">
        <f t="shared" si="125"/>
        <v>Retail</v>
      </c>
      <c r="G8017" s="3">
        <v>5</v>
      </c>
      <c r="H8017" s="57"/>
    </row>
    <row r="8018" spans="1:8">
      <c r="A8018" s="57"/>
      <c r="B8018" s="57"/>
      <c r="C8018" s="176">
        <v>42361.8514</v>
      </c>
      <c r="D8018" s="3" t="s">
        <v>447</v>
      </c>
      <c r="E8018" s="3" t="s">
        <v>460</v>
      </c>
      <c r="F8018" s="3" t="str">
        <f t="shared" si="125"/>
        <v>Retail</v>
      </c>
      <c r="G8018" s="3">
        <v>4</v>
      </c>
      <c r="H8018" s="57"/>
    </row>
    <row r="8019" spans="1:8">
      <c r="A8019" s="57"/>
      <c r="B8019" s="57"/>
      <c r="C8019" s="176">
        <v>41986.6875</v>
      </c>
      <c r="D8019" s="3" t="s">
        <v>446</v>
      </c>
      <c r="E8019" s="3" t="s">
        <v>453</v>
      </c>
      <c r="F8019" s="3" t="str">
        <f t="shared" si="125"/>
        <v>Wholesale</v>
      </c>
      <c r="G8019" s="3">
        <v>30</v>
      </c>
      <c r="H8019" s="57"/>
    </row>
    <row r="8020" spans="1:8">
      <c r="A8020" s="57"/>
      <c r="B8020" s="57"/>
      <c r="C8020" s="176">
        <v>42319.864600000001</v>
      </c>
      <c r="D8020" s="3" t="s">
        <v>445</v>
      </c>
      <c r="E8020" s="3" t="s">
        <v>6</v>
      </c>
      <c r="F8020" s="3" t="str">
        <f t="shared" si="125"/>
        <v>Retail</v>
      </c>
      <c r="G8020" s="3">
        <v>3</v>
      </c>
      <c r="H8020" s="57"/>
    </row>
    <row r="8021" spans="1:8">
      <c r="A8021" s="57"/>
      <c r="B8021" s="57"/>
      <c r="C8021" s="176">
        <v>42240.508300000001</v>
      </c>
      <c r="D8021" s="3" t="s">
        <v>445</v>
      </c>
      <c r="E8021" s="3" t="s">
        <v>453</v>
      </c>
      <c r="F8021" s="3" t="str">
        <f t="shared" si="125"/>
        <v>Retail</v>
      </c>
      <c r="G8021" s="3">
        <v>3</v>
      </c>
      <c r="H8021" s="57"/>
    </row>
    <row r="8022" spans="1:8">
      <c r="A8022" s="57"/>
      <c r="B8022" s="57"/>
      <c r="C8022" s="176">
        <v>42246.636100000003</v>
      </c>
      <c r="D8022" s="3" t="s">
        <v>445</v>
      </c>
      <c r="E8022" s="3" t="s">
        <v>456</v>
      </c>
      <c r="F8022" s="3" t="str">
        <f t="shared" si="125"/>
        <v>Retail</v>
      </c>
      <c r="G8022" s="3">
        <v>1</v>
      </c>
      <c r="H8022" s="57"/>
    </row>
    <row r="8023" spans="1:8">
      <c r="A8023" s="57"/>
      <c r="B8023" s="57"/>
      <c r="C8023" s="176">
        <v>42318.791700000002</v>
      </c>
      <c r="D8023" s="3" t="s">
        <v>445</v>
      </c>
      <c r="E8023" s="3" t="s">
        <v>112</v>
      </c>
      <c r="F8023" s="3" t="str">
        <f t="shared" si="125"/>
        <v>Retail</v>
      </c>
      <c r="G8023" s="3">
        <v>7</v>
      </c>
      <c r="H8023" s="57"/>
    </row>
    <row r="8024" spans="1:8">
      <c r="A8024" s="57"/>
      <c r="B8024" s="57"/>
      <c r="C8024" s="176">
        <v>42170.418100000003</v>
      </c>
      <c r="D8024" s="3" t="s">
        <v>449</v>
      </c>
      <c r="E8024" s="3" t="s">
        <v>460</v>
      </c>
      <c r="F8024" s="3" t="str">
        <f t="shared" si="125"/>
        <v>Wholesale</v>
      </c>
      <c r="G8024" s="3">
        <v>40</v>
      </c>
      <c r="H8024" s="57"/>
    </row>
    <row r="8025" spans="1:8">
      <c r="A8025" s="57"/>
      <c r="B8025" s="57"/>
      <c r="C8025" s="176">
        <v>41981.158300000003</v>
      </c>
      <c r="D8025" s="3" t="s">
        <v>447</v>
      </c>
      <c r="E8025" s="3" t="s">
        <v>6</v>
      </c>
      <c r="F8025" s="3" t="str">
        <f t="shared" si="125"/>
        <v>Retail</v>
      </c>
      <c r="G8025" s="3">
        <v>1</v>
      </c>
      <c r="H8025" s="57"/>
    </row>
    <row r="8026" spans="1:8">
      <c r="A8026" s="57"/>
      <c r="B8026" s="57"/>
      <c r="C8026" s="176">
        <v>42227.147900000004</v>
      </c>
      <c r="D8026" s="3" t="s">
        <v>445</v>
      </c>
      <c r="E8026" s="3" t="s">
        <v>453</v>
      </c>
      <c r="F8026" s="3" t="str">
        <f t="shared" si="125"/>
        <v>Wholesale</v>
      </c>
      <c r="G8026" s="3">
        <v>40</v>
      </c>
      <c r="H8026" s="57"/>
    </row>
    <row r="8027" spans="1:8">
      <c r="A8027" s="57"/>
      <c r="B8027" s="57"/>
      <c r="C8027" s="176">
        <v>42346.175000000003</v>
      </c>
      <c r="D8027" s="3" t="s">
        <v>446</v>
      </c>
      <c r="E8027" s="3" t="s">
        <v>453</v>
      </c>
      <c r="F8027" s="3" t="str">
        <f t="shared" si="125"/>
        <v>Wholesale</v>
      </c>
      <c r="G8027" s="3">
        <v>65</v>
      </c>
      <c r="H8027" s="57"/>
    </row>
    <row r="8028" spans="1:8">
      <c r="A8028" s="57"/>
      <c r="B8028" s="57"/>
      <c r="C8028" s="176">
        <v>41982.1708</v>
      </c>
      <c r="D8028" s="3" t="s">
        <v>446</v>
      </c>
      <c r="E8028" s="3" t="s">
        <v>460</v>
      </c>
      <c r="F8028" s="3" t="str">
        <f t="shared" si="125"/>
        <v>Retail</v>
      </c>
      <c r="G8028" s="3">
        <v>2</v>
      </c>
      <c r="H8028" s="57"/>
    </row>
    <row r="8029" spans="1:8">
      <c r="A8029" s="57"/>
      <c r="B8029" s="57"/>
      <c r="C8029" s="176">
        <v>41985.472199999997</v>
      </c>
      <c r="D8029" s="3" t="s">
        <v>445</v>
      </c>
      <c r="E8029" s="3" t="s">
        <v>453</v>
      </c>
      <c r="F8029" s="3" t="str">
        <f t="shared" si="125"/>
        <v>Wholesale</v>
      </c>
      <c r="G8029" s="3">
        <v>32</v>
      </c>
      <c r="H8029" s="57"/>
    </row>
    <row r="8030" spans="1:8">
      <c r="A8030" s="57"/>
      <c r="B8030" s="57"/>
      <c r="C8030" s="176">
        <v>42186.760399999999</v>
      </c>
      <c r="D8030" s="3" t="s">
        <v>445</v>
      </c>
      <c r="E8030" s="3" t="s">
        <v>10</v>
      </c>
      <c r="F8030" s="3" t="str">
        <f t="shared" si="125"/>
        <v>Retail</v>
      </c>
      <c r="G8030" s="3">
        <v>4</v>
      </c>
      <c r="H8030" s="57"/>
    </row>
    <row r="8031" spans="1:8">
      <c r="A8031" s="57"/>
      <c r="B8031" s="57"/>
      <c r="C8031" s="176">
        <v>42339.5285</v>
      </c>
      <c r="D8031" s="3" t="s">
        <v>446</v>
      </c>
      <c r="E8031" s="3" t="s">
        <v>9</v>
      </c>
      <c r="F8031" s="3" t="str">
        <f t="shared" si="125"/>
        <v>Retail</v>
      </c>
      <c r="G8031" s="3">
        <v>5</v>
      </c>
      <c r="H8031" s="57"/>
    </row>
    <row r="8032" spans="1:8">
      <c r="A8032" s="57"/>
      <c r="B8032" s="57"/>
      <c r="C8032" s="176">
        <v>42174.102099999996</v>
      </c>
      <c r="D8032" s="3" t="s">
        <v>449</v>
      </c>
      <c r="E8032" s="3" t="s">
        <v>453</v>
      </c>
      <c r="F8032" s="3" t="str">
        <f t="shared" si="125"/>
        <v>Retail</v>
      </c>
      <c r="G8032" s="3">
        <v>2</v>
      </c>
      <c r="H8032" s="57"/>
    </row>
    <row r="8033" spans="1:8">
      <c r="A8033" s="57"/>
      <c r="B8033" s="57"/>
      <c r="C8033" s="176">
        <v>42362.775000000001</v>
      </c>
      <c r="D8033" s="3" t="s">
        <v>445</v>
      </c>
      <c r="E8033" s="3" t="s">
        <v>6</v>
      </c>
      <c r="F8033" s="3" t="str">
        <f t="shared" si="125"/>
        <v>Retail</v>
      </c>
      <c r="G8033" s="3">
        <v>4</v>
      </c>
      <c r="H8033" s="57"/>
    </row>
    <row r="8034" spans="1:8">
      <c r="A8034" s="57"/>
      <c r="B8034" s="57"/>
      <c r="C8034" s="176">
        <v>42210.389600000002</v>
      </c>
      <c r="D8034" s="3" t="s">
        <v>449</v>
      </c>
      <c r="E8034" s="3" t="s">
        <v>453</v>
      </c>
      <c r="F8034" s="3" t="str">
        <f t="shared" si="125"/>
        <v>Wholesale</v>
      </c>
      <c r="G8034" s="3">
        <v>31</v>
      </c>
      <c r="H8034" s="57"/>
    </row>
    <row r="8035" spans="1:8">
      <c r="A8035" s="57"/>
      <c r="B8035" s="57"/>
      <c r="C8035" s="176">
        <v>42343.222900000001</v>
      </c>
      <c r="D8035" s="3" t="s">
        <v>447</v>
      </c>
      <c r="E8035" s="3" t="s">
        <v>453</v>
      </c>
      <c r="F8035" s="3" t="str">
        <f t="shared" si="125"/>
        <v>Wholesale</v>
      </c>
      <c r="G8035" s="3">
        <v>59</v>
      </c>
      <c r="H8035" s="57"/>
    </row>
    <row r="8036" spans="1:8">
      <c r="A8036" s="57"/>
      <c r="B8036" s="57"/>
      <c r="C8036" s="176">
        <v>41983.472900000001</v>
      </c>
      <c r="D8036" s="3" t="s">
        <v>445</v>
      </c>
      <c r="E8036" s="3" t="s">
        <v>461</v>
      </c>
      <c r="F8036" s="3" t="str">
        <f t="shared" si="125"/>
        <v>Wholesale</v>
      </c>
      <c r="G8036" s="3">
        <v>26</v>
      </c>
      <c r="H8036" s="57"/>
    </row>
    <row r="8037" spans="1:8">
      <c r="A8037" s="57"/>
      <c r="B8037" s="57"/>
      <c r="C8037" s="176">
        <v>41982.163200000003</v>
      </c>
      <c r="D8037" s="3" t="s">
        <v>445</v>
      </c>
      <c r="E8037" s="3" t="s">
        <v>453</v>
      </c>
      <c r="F8037" s="3" t="str">
        <f t="shared" si="125"/>
        <v>Retail</v>
      </c>
      <c r="G8037" s="3">
        <v>4</v>
      </c>
      <c r="H8037" s="57"/>
    </row>
    <row r="8038" spans="1:8">
      <c r="A8038" s="57"/>
      <c r="B8038" s="57"/>
      <c r="C8038" s="176">
        <v>42218.943800000001</v>
      </c>
      <c r="D8038" s="3" t="s">
        <v>445</v>
      </c>
      <c r="E8038" s="3" t="s">
        <v>451</v>
      </c>
      <c r="F8038" s="3" t="str">
        <f t="shared" si="125"/>
        <v>Wholesale</v>
      </c>
      <c r="G8038" s="3">
        <v>36</v>
      </c>
      <c r="H8038" s="57"/>
    </row>
    <row r="8039" spans="1:8">
      <c r="A8039" s="57"/>
      <c r="B8039" s="57"/>
      <c r="C8039" s="176">
        <v>42254.490299999998</v>
      </c>
      <c r="D8039" s="3" t="s">
        <v>446</v>
      </c>
      <c r="E8039" s="3" t="s">
        <v>453</v>
      </c>
      <c r="F8039" s="3" t="str">
        <f t="shared" si="125"/>
        <v>Retail</v>
      </c>
      <c r="G8039" s="3">
        <v>5</v>
      </c>
      <c r="H8039" s="57"/>
    </row>
    <row r="8040" spans="1:8">
      <c r="A8040" s="57"/>
      <c r="B8040" s="57"/>
      <c r="C8040" s="176">
        <v>42051.480600000003</v>
      </c>
      <c r="D8040" s="3" t="s">
        <v>445</v>
      </c>
      <c r="E8040" s="3" t="s">
        <v>8</v>
      </c>
      <c r="F8040" s="3" t="str">
        <f t="shared" si="125"/>
        <v>Wholesale</v>
      </c>
      <c r="G8040" s="3">
        <v>35</v>
      </c>
      <c r="H8040" s="57"/>
    </row>
    <row r="8041" spans="1:8">
      <c r="A8041" s="57"/>
      <c r="B8041" s="57"/>
      <c r="C8041" s="176">
        <v>42189.745799999997</v>
      </c>
      <c r="D8041" s="3" t="s">
        <v>446</v>
      </c>
      <c r="E8041" s="3" t="s">
        <v>114</v>
      </c>
      <c r="F8041" s="3" t="str">
        <f t="shared" si="125"/>
        <v>Retail</v>
      </c>
      <c r="G8041" s="3">
        <v>1</v>
      </c>
      <c r="H8041" s="57"/>
    </row>
    <row r="8042" spans="1:8">
      <c r="A8042" s="57"/>
      <c r="B8042" s="57"/>
      <c r="C8042" s="176">
        <v>42345.456299999998</v>
      </c>
      <c r="D8042" s="3" t="s">
        <v>447</v>
      </c>
      <c r="E8042" s="3" t="s">
        <v>6</v>
      </c>
      <c r="F8042" s="3" t="str">
        <f t="shared" si="125"/>
        <v>Wholesale</v>
      </c>
      <c r="G8042" s="3">
        <v>65</v>
      </c>
      <c r="H8042" s="57"/>
    </row>
    <row r="8043" spans="1:8">
      <c r="A8043" s="57"/>
      <c r="B8043" s="57"/>
      <c r="C8043" s="176">
        <v>42356.727800000001</v>
      </c>
      <c r="D8043" s="3" t="s">
        <v>445</v>
      </c>
      <c r="E8043" s="3" t="s">
        <v>312</v>
      </c>
      <c r="F8043" s="3" t="str">
        <f t="shared" si="125"/>
        <v>Retail</v>
      </c>
      <c r="G8043" s="3">
        <v>3</v>
      </c>
      <c r="H8043" s="57"/>
    </row>
    <row r="8044" spans="1:8">
      <c r="A8044" s="57"/>
      <c r="B8044" s="57"/>
      <c r="C8044" s="176">
        <v>41980.228499999997</v>
      </c>
      <c r="D8044" s="3" t="s">
        <v>446</v>
      </c>
      <c r="E8044" s="3" t="s">
        <v>6</v>
      </c>
      <c r="F8044" s="3" t="str">
        <f t="shared" si="125"/>
        <v>Retail</v>
      </c>
      <c r="G8044" s="3">
        <v>4</v>
      </c>
      <c r="H8044" s="57"/>
    </row>
    <row r="8045" spans="1:8">
      <c r="A8045" s="57"/>
      <c r="B8045" s="57"/>
      <c r="C8045" s="176">
        <v>42357.5792</v>
      </c>
      <c r="D8045" s="3" t="s">
        <v>446</v>
      </c>
      <c r="E8045" s="3" t="s">
        <v>451</v>
      </c>
      <c r="F8045" s="3" t="str">
        <f t="shared" si="125"/>
        <v>Wholesale</v>
      </c>
      <c r="G8045" s="3">
        <v>45</v>
      </c>
      <c r="H8045" s="57"/>
    </row>
    <row r="8046" spans="1:8">
      <c r="A8046" s="57"/>
      <c r="B8046" s="57"/>
      <c r="C8046" s="176">
        <v>42342.1319</v>
      </c>
      <c r="D8046" s="3" t="s">
        <v>445</v>
      </c>
      <c r="E8046" s="3" t="s">
        <v>456</v>
      </c>
      <c r="F8046" s="3" t="str">
        <f t="shared" si="125"/>
        <v>Retail</v>
      </c>
      <c r="G8046" s="3">
        <v>6</v>
      </c>
      <c r="H8046" s="57"/>
    </row>
    <row r="8047" spans="1:8">
      <c r="A8047" s="57"/>
      <c r="B8047" s="57"/>
      <c r="C8047" s="176">
        <v>41985.758300000001</v>
      </c>
      <c r="D8047" s="3" t="s">
        <v>447</v>
      </c>
      <c r="E8047" s="3" t="s">
        <v>450</v>
      </c>
      <c r="F8047" s="3" t="str">
        <f t="shared" si="125"/>
        <v>Retail</v>
      </c>
      <c r="G8047" s="3">
        <v>8</v>
      </c>
      <c r="H8047" s="57"/>
    </row>
    <row r="8048" spans="1:8">
      <c r="A8048" s="57"/>
      <c r="B8048" s="57"/>
      <c r="C8048" s="176">
        <v>42171.843800000002</v>
      </c>
      <c r="D8048" s="3" t="s">
        <v>449</v>
      </c>
      <c r="E8048" s="3" t="s">
        <v>451</v>
      </c>
      <c r="F8048" s="3" t="str">
        <f t="shared" si="125"/>
        <v>Retail</v>
      </c>
      <c r="G8048" s="3">
        <v>5</v>
      </c>
      <c r="H8048" s="57"/>
    </row>
    <row r="8049" spans="1:8">
      <c r="A8049" s="57"/>
      <c r="B8049" s="57"/>
      <c r="C8049" s="176">
        <v>42221.559000000001</v>
      </c>
      <c r="D8049" s="3" t="s">
        <v>446</v>
      </c>
      <c r="E8049" s="3" t="s">
        <v>6</v>
      </c>
      <c r="F8049" s="3" t="str">
        <f t="shared" si="125"/>
        <v>Wholesale</v>
      </c>
      <c r="G8049" s="3">
        <v>39</v>
      </c>
      <c r="H8049" s="57"/>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49FF1-DF28-41B8-9E15-DDC91214597A}">
  <sheetPr>
    <tabColor rgb="FFFF0000"/>
  </sheetPr>
  <dimension ref="A1:AB8049"/>
  <sheetViews>
    <sheetView zoomScale="85" zoomScaleNormal="85" workbookViewId="0"/>
  </sheetViews>
  <sheetFormatPr defaultColWidth="9.140625" defaultRowHeight="15"/>
  <cols>
    <col min="1" max="1" width="1.42578125" style="57" customWidth="1"/>
    <col min="2" max="2" width="5.7109375" style="57" bestFit="1" customWidth="1"/>
    <col min="3" max="3" width="15.140625" style="57" customWidth="1"/>
    <col min="4" max="4" width="24.42578125" style="57" bestFit="1" customWidth="1"/>
    <col min="5" max="5" width="19.42578125" style="57" bestFit="1" customWidth="1"/>
    <col min="6" max="6" width="10.42578125" style="57" bestFit="1" customWidth="1"/>
    <col min="7" max="7" width="8.7109375" style="57" bestFit="1" customWidth="1"/>
    <col min="8" max="8" width="7" style="57" customWidth="1"/>
    <col min="9" max="9" width="12.28515625" style="57" bestFit="1" customWidth="1"/>
    <col min="10" max="10" width="18.7109375" style="57" bestFit="1" customWidth="1"/>
    <col min="11" max="11" width="12.28515625" style="57" bestFit="1" customWidth="1"/>
    <col min="12" max="16384" width="9.140625" style="57"/>
  </cols>
  <sheetData>
    <row r="1" spans="1:28" ht="5.25" customHeight="1"/>
    <row r="2" spans="1:28">
      <c r="A2" s="38"/>
      <c r="B2" s="57" t="s">
        <v>420</v>
      </c>
      <c r="C2" s="57" t="s">
        <v>462</v>
      </c>
    </row>
    <row r="3" spans="1:28">
      <c r="C3" s="38" t="s">
        <v>488</v>
      </c>
    </row>
    <row r="4" spans="1:28">
      <c r="C4" s="57" t="s">
        <v>489</v>
      </c>
    </row>
    <row r="5" spans="1:28">
      <c r="C5" s="57" t="s">
        <v>491</v>
      </c>
    </row>
    <row r="6" spans="1:28">
      <c r="C6" s="57" t="s">
        <v>490</v>
      </c>
    </row>
    <row r="7" spans="1:28">
      <c r="C7" s="57" t="s">
        <v>463</v>
      </c>
      <c r="I7" s="38" t="s">
        <v>139</v>
      </c>
      <c r="J7" s="57" t="s">
        <v>492</v>
      </c>
    </row>
    <row r="9" spans="1:28">
      <c r="C9" s="1" t="s">
        <v>442</v>
      </c>
      <c r="D9" s="1" t="s">
        <v>143</v>
      </c>
      <c r="E9" s="1" t="s">
        <v>1</v>
      </c>
      <c r="F9" s="1" t="s">
        <v>443</v>
      </c>
      <c r="G9" s="1" t="s">
        <v>444</v>
      </c>
      <c r="H9" s="38"/>
      <c r="I9" s="49" t="s">
        <v>442</v>
      </c>
      <c r="J9" t="s">
        <v>127</v>
      </c>
      <c r="K9"/>
      <c r="W9" s="38" t="s">
        <v>493</v>
      </c>
      <c r="X9"/>
      <c r="Y9"/>
      <c r="Z9"/>
      <c r="AA9"/>
      <c r="AB9"/>
    </row>
    <row r="10" spans="1:28">
      <c r="C10" s="176">
        <v>42201.513200000001</v>
      </c>
      <c r="D10" s="3" t="s">
        <v>445</v>
      </c>
      <c r="E10" s="3" t="s">
        <v>312</v>
      </c>
      <c r="F10" s="3" t="str">
        <f t="shared" ref="F10:F73" si="0">IF(G10&lt;10,"Retail","Wholesale")</f>
        <v>Retail</v>
      </c>
      <c r="G10" s="3">
        <v>7</v>
      </c>
      <c r="I10" s="177" t="s">
        <v>464</v>
      </c>
      <c r="J10" s="97">
        <v>67</v>
      </c>
      <c r="K10"/>
      <c r="W10"/>
      <c r="X10"/>
      <c r="Y10"/>
      <c r="Z10"/>
      <c r="AA10"/>
      <c r="AB10"/>
    </row>
    <row r="11" spans="1:28">
      <c r="C11" s="176">
        <v>41982.544399999999</v>
      </c>
      <c r="D11" s="3" t="s">
        <v>445</v>
      </c>
      <c r="E11" s="3" t="s">
        <v>110</v>
      </c>
      <c r="F11" s="3" t="str">
        <f t="shared" si="0"/>
        <v>Retail</v>
      </c>
      <c r="G11" s="3">
        <v>3</v>
      </c>
      <c r="I11" s="177" t="s">
        <v>465</v>
      </c>
      <c r="J11" s="97">
        <v>76</v>
      </c>
      <c r="K11"/>
      <c r="W11"/>
      <c r="X11"/>
      <c r="Y11"/>
      <c r="Z11"/>
      <c r="AA11"/>
      <c r="AB11"/>
    </row>
    <row r="12" spans="1:28">
      <c r="C12" s="176">
        <v>41987.091</v>
      </c>
      <c r="D12" s="3" t="s">
        <v>447</v>
      </c>
      <c r="E12" s="3" t="s">
        <v>458</v>
      </c>
      <c r="F12" s="3" t="str">
        <f t="shared" si="0"/>
        <v>Retail</v>
      </c>
      <c r="G12" s="3">
        <v>2</v>
      </c>
      <c r="I12" s="177" t="s">
        <v>466</v>
      </c>
      <c r="J12" s="97">
        <v>475</v>
      </c>
      <c r="K12"/>
      <c r="W12"/>
      <c r="X12"/>
      <c r="Y12"/>
      <c r="Z12"/>
      <c r="AA12"/>
      <c r="AB12"/>
    </row>
    <row r="13" spans="1:28">
      <c r="C13" s="176">
        <v>42198.777099999999</v>
      </c>
      <c r="D13" s="3" t="s">
        <v>446</v>
      </c>
      <c r="E13" s="3" t="s">
        <v>6</v>
      </c>
      <c r="F13" s="3" t="str">
        <f t="shared" si="0"/>
        <v>Retail</v>
      </c>
      <c r="G13" s="3">
        <v>4</v>
      </c>
      <c r="I13" s="177" t="s">
        <v>467</v>
      </c>
      <c r="J13" s="97">
        <v>527</v>
      </c>
      <c r="K13"/>
      <c r="W13"/>
      <c r="X13"/>
      <c r="Y13"/>
      <c r="Z13"/>
      <c r="AA13"/>
      <c r="AB13"/>
    </row>
    <row r="14" spans="1:28">
      <c r="C14" s="176">
        <v>41980.155599999998</v>
      </c>
      <c r="D14" s="3" t="s">
        <v>445</v>
      </c>
      <c r="E14" s="3" t="s">
        <v>453</v>
      </c>
      <c r="F14" s="3" t="str">
        <f t="shared" si="0"/>
        <v>Wholesale</v>
      </c>
      <c r="G14" s="3">
        <v>70</v>
      </c>
      <c r="I14" s="177" t="s">
        <v>468</v>
      </c>
      <c r="J14" s="97">
        <v>539</v>
      </c>
      <c r="K14"/>
      <c r="W14"/>
      <c r="X14"/>
      <c r="Y14"/>
      <c r="Z14"/>
      <c r="AA14"/>
      <c r="AB14"/>
    </row>
    <row r="15" spans="1:28">
      <c r="C15" s="176">
        <v>42353.448600000003</v>
      </c>
      <c r="D15" s="3" t="s">
        <v>446</v>
      </c>
      <c r="E15" s="3" t="s">
        <v>114</v>
      </c>
      <c r="F15" s="3" t="str">
        <f t="shared" si="0"/>
        <v>Retail</v>
      </c>
      <c r="G15" s="3">
        <v>3</v>
      </c>
      <c r="I15" s="177" t="s">
        <v>469</v>
      </c>
      <c r="J15" s="97">
        <v>291</v>
      </c>
      <c r="K15"/>
      <c r="W15"/>
      <c r="X15"/>
      <c r="Y15"/>
      <c r="Z15"/>
      <c r="AA15"/>
      <c r="AB15"/>
    </row>
    <row r="16" spans="1:28">
      <c r="C16" s="176">
        <v>41985.986799999999</v>
      </c>
      <c r="D16" s="3" t="s">
        <v>446</v>
      </c>
      <c r="E16" s="3" t="s">
        <v>6</v>
      </c>
      <c r="F16" s="3" t="str">
        <f t="shared" si="0"/>
        <v>Retail</v>
      </c>
      <c r="G16" s="3">
        <v>7</v>
      </c>
      <c r="I16" s="177" t="s">
        <v>470</v>
      </c>
      <c r="J16" s="97">
        <v>54</v>
      </c>
      <c r="K16"/>
      <c r="W16"/>
      <c r="X16"/>
      <c r="Y16"/>
      <c r="Z16"/>
      <c r="AA16"/>
      <c r="AB16"/>
    </row>
    <row r="17" spans="3:28">
      <c r="C17" s="176">
        <v>42258.213900000002</v>
      </c>
      <c r="D17" s="3" t="s">
        <v>449</v>
      </c>
      <c r="E17" s="3" t="s">
        <v>458</v>
      </c>
      <c r="F17" s="3" t="str">
        <f t="shared" si="0"/>
        <v>Wholesale</v>
      </c>
      <c r="G17" s="3">
        <v>97</v>
      </c>
      <c r="I17" s="177" t="s">
        <v>471</v>
      </c>
      <c r="J17" s="97">
        <v>78</v>
      </c>
      <c r="K17"/>
      <c r="W17"/>
      <c r="X17"/>
      <c r="Y17"/>
      <c r="Z17"/>
      <c r="AA17"/>
      <c r="AB17"/>
    </row>
    <row r="18" spans="3:28">
      <c r="C18" s="176">
        <v>41984.483999999997</v>
      </c>
      <c r="D18" s="3" t="s">
        <v>449</v>
      </c>
      <c r="E18" s="3" t="s">
        <v>453</v>
      </c>
      <c r="F18" s="3" t="str">
        <f t="shared" si="0"/>
        <v>Retail</v>
      </c>
      <c r="G18" s="3">
        <v>2</v>
      </c>
      <c r="I18" s="177" t="s">
        <v>472</v>
      </c>
      <c r="J18" s="97">
        <v>61</v>
      </c>
      <c r="K18"/>
      <c r="W18"/>
      <c r="X18"/>
      <c r="Y18"/>
      <c r="Z18"/>
      <c r="AA18"/>
      <c r="AB18"/>
    </row>
    <row r="19" spans="3:28">
      <c r="C19" s="176">
        <v>42347.563199999997</v>
      </c>
      <c r="D19" s="3" t="s">
        <v>446</v>
      </c>
      <c r="E19" s="3" t="s">
        <v>6</v>
      </c>
      <c r="F19" s="3" t="str">
        <f t="shared" si="0"/>
        <v>Wholesale</v>
      </c>
      <c r="G19" s="3">
        <v>34</v>
      </c>
      <c r="I19" s="177" t="s">
        <v>473</v>
      </c>
      <c r="J19" s="97">
        <v>101</v>
      </c>
      <c r="K19"/>
      <c r="W19"/>
      <c r="X19"/>
      <c r="Y19"/>
      <c r="Z19"/>
      <c r="AA19"/>
      <c r="AB19"/>
    </row>
    <row r="20" spans="3:28">
      <c r="C20" s="176">
        <v>42257.540300000001</v>
      </c>
      <c r="D20" s="3" t="s">
        <v>446</v>
      </c>
      <c r="E20" s="3" t="s">
        <v>114</v>
      </c>
      <c r="F20" s="3" t="str">
        <f t="shared" si="0"/>
        <v>Retail</v>
      </c>
      <c r="G20" s="3">
        <v>7</v>
      </c>
      <c r="I20" s="177" t="s">
        <v>474</v>
      </c>
      <c r="J20" s="97">
        <v>277</v>
      </c>
      <c r="K20"/>
      <c r="W20"/>
      <c r="X20"/>
      <c r="Y20"/>
      <c r="Z20"/>
      <c r="AA20"/>
      <c r="AB20"/>
    </row>
    <row r="21" spans="3:28">
      <c r="C21" s="176">
        <v>42335.106899999999</v>
      </c>
      <c r="D21" s="3" t="s">
        <v>447</v>
      </c>
      <c r="E21" s="3" t="s">
        <v>110</v>
      </c>
      <c r="F21" s="3" t="str">
        <f t="shared" si="0"/>
        <v>Retail</v>
      </c>
      <c r="G21" s="3">
        <v>1</v>
      </c>
      <c r="I21" s="177" t="s">
        <v>475</v>
      </c>
      <c r="J21" s="97">
        <v>1238</v>
      </c>
      <c r="K21"/>
      <c r="W21"/>
      <c r="X21"/>
      <c r="Y21"/>
      <c r="Z21"/>
      <c r="AA21"/>
      <c r="AB21"/>
    </row>
    <row r="22" spans="3:28">
      <c r="C22" s="176">
        <v>42246.554199999999</v>
      </c>
      <c r="D22" s="3" t="s">
        <v>445</v>
      </c>
      <c r="E22" s="3" t="s">
        <v>457</v>
      </c>
      <c r="F22" s="3" t="str">
        <f t="shared" si="0"/>
        <v>Retail</v>
      </c>
      <c r="G22" s="3">
        <v>1</v>
      </c>
      <c r="I22" s="177" t="s">
        <v>476</v>
      </c>
      <c r="J22" s="97">
        <v>1293</v>
      </c>
      <c r="K22"/>
      <c r="W22"/>
      <c r="X22"/>
      <c r="Y22"/>
      <c r="Z22"/>
      <c r="AA22"/>
      <c r="AB22"/>
    </row>
    <row r="23" spans="3:28">
      <c r="C23" s="176">
        <v>42289.461799999997</v>
      </c>
      <c r="D23" s="3" t="s">
        <v>445</v>
      </c>
      <c r="E23" s="3" t="s">
        <v>453</v>
      </c>
      <c r="F23" s="3" t="str">
        <f t="shared" si="0"/>
        <v>Retail</v>
      </c>
      <c r="G23" s="3">
        <v>4</v>
      </c>
      <c r="I23" s="177" t="s">
        <v>477</v>
      </c>
      <c r="J23" s="97">
        <v>621</v>
      </c>
      <c r="K23"/>
      <c r="W23"/>
      <c r="X23"/>
      <c r="Y23"/>
      <c r="Z23"/>
      <c r="AA23"/>
      <c r="AB23"/>
    </row>
    <row r="24" spans="3:28">
      <c r="C24" s="176">
        <v>42348.5507</v>
      </c>
      <c r="D24" s="3" t="s">
        <v>445</v>
      </c>
      <c r="E24" s="3" t="s">
        <v>453</v>
      </c>
      <c r="F24" s="3" t="str">
        <f t="shared" si="0"/>
        <v>Retail</v>
      </c>
      <c r="G24" s="3">
        <v>1</v>
      </c>
      <c r="I24" s="177" t="s">
        <v>478</v>
      </c>
      <c r="J24" s="97">
        <v>102</v>
      </c>
      <c r="K24"/>
      <c r="W24"/>
      <c r="X24"/>
      <c r="Y24"/>
      <c r="Z24"/>
      <c r="AA24"/>
      <c r="AB24"/>
    </row>
    <row r="25" spans="3:28">
      <c r="C25" s="176">
        <v>42345.529199999997</v>
      </c>
      <c r="D25" s="3" t="s">
        <v>449</v>
      </c>
      <c r="E25" s="3" t="s">
        <v>454</v>
      </c>
      <c r="F25" s="3" t="str">
        <f t="shared" si="0"/>
        <v>Retail</v>
      </c>
      <c r="G25" s="3">
        <v>2</v>
      </c>
      <c r="I25" s="177" t="s">
        <v>479</v>
      </c>
      <c r="J25" s="97">
        <v>102</v>
      </c>
      <c r="K25"/>
      <c r="W25"/>
      <c r="X25"/>
      <c r="Y25"/>
      <c r="Z25"/>
      <c r="AA25"/>
      <c r="AB25"/>
    </row>
    <row r="26" spans="3:28">
      <c r="C26" s="176">
        <v>42111.768100000001</v>
      </c>
      <c r="D26" s="3" t="s">
        <v>445</v>
      </c>
      <c r="E26" s="3" t="s">
        <v>453</v>
      </c>
      <c r="F26" s="3" t="str">
        <f t="shared" si="0"/>
        <v>Wholesale</v>
      </c>
      <c r="G26" s="3">
        <v>26</v>
      </c>
      <c r="I26" s="177" t="s">
        <v>480</v>
      </c>
      <c r="J26" s="97">
        <v>269</v>
      </c>
      <c r="K26"/>
      <c r="W26"/>
      <c r="X26"/>
      <c r="Y26"/>
      <c r="Z26"/>
      <c r="AA26"/>
      <c r="AB26"/>
    </row>
    <row r="27" spans="3:28">
      <c r="C27" s="176">
        <v>41983.4764</v>
      </c>
      <c r="D27" s="3" t="s">
        <v>449</v>
      </c>
      <c r="E27" s="3" t="s">
        <v>453</v>
      </c>
      <c r="F27" s="3" t="str">
        <f t="shared" si="0"/>
        <v>Wholesale</v>
      </c>
      <c r="G27" s="3">
        <v>40</v>
      </c>
      <c r="I27" s="177" t="s">
        <v>481</v>
      </c>
      <c r="J27" s="97">
        <v>609</v>
      </c>
      <c r="K27"/>
    </row>
    <row r="28" spans="3:28">
      <c r="C28" s="176">
        <v>42349.495799999997</v>
      </c>
      <c r="D28" s="3" t="s">
        <v>449</v>
      </c>
      <c r="E28" s="3" t="s">
        <v>110</v>
      </c>
      <c r="F28" s="3" t="str">
        <f t="shared" si="0"/>
        <v>Wholesale</v>
      </c>
      <c r="G28" s="3">
        <v>143</v>
      </c>
      <c r="I28" s="177" t="s">
        <v>482</v>
      </c>
      <c r="J28" s="97">
        <v>636</v>
      </c>
      <c r="K28"/>
    </row>
    <row r="29" spans="3:28">
      <c r="C29" s="176">
        <v>42340.507599999997</v>
      </c>
      <c r="D29" s="3" t="s">
        <v>445</v>
      </c>
      <c r="E29" s="3" t="s">
        <v>453</v>
      </c>
      <c r="F29" s="3" t="str">
        <f t="shared" si="0"/>
        <v>Retail</v>
      </c>
      <c r="G29" s="3">
        <v>1</v>
      </c>
      <c r="I29" s="177" t="s">
        <v>483</v>
      </c>
      <c r="J29" s="97">
        <v>270</v>
      </c>
      <c r="K29"/>
    </row>
    <row r="30" spans="3:28">
      <c r="C30" s="176">
        <v>41985.766000000003</v>
      </c>
      <c r="D30" s="3" t="s">
        <v>447</v>
      </c>
      <c r="E30" s="3" t="s">
        <v>459</v>
      </c>
      <c r="F30" s="3" t="str">
        <f t="shared" si="0"/>
        <v>Retail</v>
      </c>
      <c r="G30" s="3">
        <v>2</v>
      </c>
      <c r="I30" s="177" t="s">
        <v>484</v>
      </c>
      <c r="J30" s="97">
        <v>113</v>
      </c>
      <c r="K30"/>
    </row>
    <row r="31" spans="3:28">
      <c r="C31" s="176">
        <v>41984.803500000002</v>
      </c>
      <c r="D31" s="3" t="s">
        <v>446</v>
      </c>
      <c r="E31" s="3" t="s">
        <v>453</v>
      </c>
      <c r="F31" s="3" t="str">
        <f t="shared" si="0"/>
        <v>Retail</v>
      </c>
      <c r="G31" s="3">
        <v>3</v>
      </c>
      <c r="I31" s="177" t="s">
        <v>485</v>
      </c>
      <c r="J31" s="97">
        <v>68</v>
      </c>
      <c r="K31"/>
    </row>
    <row r="32" spans="3:28">
      <c r="C32" s="176">
        <v>42048.835400000004</v>
      </c>
      <c r="D32" s="3" t="s">
        <v>445</v>
      </c>
      <c r="E32" s="3" t="s">
        <v>453</v>
      </c>
      <c r="F32" s="3" t="str">
        <f t="shared" si="0"/>
        <v>Retail</v>
      </c>
      <c r="G32" s="3">
        <v>2</v>
      </c>
      <c r="I32" s="177" t="s">
        <v>486</v>
      </c>
      <c r="J32" s="97">
        <v>87</v>
      </c>
    </row>
    <row r="33" spans="3:10">
      <c r="C33" s="176">
        <v>41978.915300000001</v>
      </c>
      <c r="D33" s="3" t="s">
        <v>446</v>
      </c>
      <c r="E33" s="3" t="s">
        <v>6</v>
      </c>
      <c r="F33" s="3" t="str">
        <f t="shared" si="0"/>
        <v>Wholesale</v>
      </c>
      <c r="G33" s="3">
        <v>40</v>
      </c>
      <c r="I33" s="177" t="s">
        <v>487</v>
      </c>
      <c r="J33" s="97">
        <v>86</v>
      </c>
    </row>
    <row r="34" spans="3:10">
      <c r="C34" s="176">
        <v>42345.156300000002</v>
      </c>
      <c r="D34" s="3" t="s">
        <v>446</v>
      </c>
      <c r="E34" s="3" t="s">
        <v>453</v>
      </c>
      <c r="F34" s="3" t="str">
        <f t="shared" si="0"/>
        <v>Wholesale</v>
      </c>
      <c r="G34" s="3">
        <v>28</v>
      </c>
      <c r="I34" s="177" t="s">
        <v>36</v>
      </c>
      <c r="J34" s="97">
        <v>8040</v>
      </c>
    </row>
    <row r="35" spans="3:10">
      <c r="C35" s="176">
        <v>42202.5576</v>
      </c>
      <c r="D35" s="3" t="s">
        <v>449</v>
      </c>
      <c r="E35" s="3" t="s">
        <v>10</v>
      </c>
      <c r="F35" s="3" t="str">
        <f t="shared" si="0"/>
        <v>Retail</v>
      </c>
      <c r="G35" s="3">
        <v>1</v>
      </c>
      <c r="I35"/>
    </row>
    <row r="36" spans="3:10">
      <c r="C36" s="176">
        <v>42217.193099999997</v>
      </c>
      <c r="D36" s="3" t="s">
        <v>446</v>
      </c>
      <c r="E36" s="3" t="s">
        <v>10</v>
      </c>
      <c r="F36" s="3" t="str">
        <f t="shared" si="0"/>
        <v>Retail</v>
      </c>
      <c r="G36" s="3">
        <v>5</v>
      </c>
      <c r="I36"/>
    </row>
    <row r="37" spans="3:10">
      <c r="C37" s="176">
        <v>42346.696499999998</v>
      </c>
      <c r="D37" s="3" t="s">
        <v>446</v>
      </c>
      <c r="E37" s="3" t="s">
        <v>453</v>
      </c>
      <c r="F37" s="3" t="str">
        <f t="shared" si="0"/>
        <v>Retail</v>
      </c>
      <c r="G37" s="3">
        <v>9</v>
      </c>
      <c r="I37"/>
    </row>
    <row r="38" spans="3:10">
      <c r="C38" s="176">
        <v>42100.103499999997</v>
      </c>
      <c r="D38" s="3" t="s">
        <v>445</v>
      </c>
      <c r="E38" s="3" t="s">
        <v>457</v>
      </c>
      <c r="F38" s="3" t="str">
        <f t="shared" si="0"/>
        <v>Retail</v>
      </c>
      <c r="G38" s="3">
        <v>5</v>
      </c>
      <c r="I38"/>
    </row>
    <row r="39" spans="3:10">
      <c r="C39" s="176">
        <v>42353.131300000001</v>
      </c>
      <c r="D39" s="3" t="s">
        <v>446</v>
      </c>
      <c r="E39" s="3" t="s">
        <v>453</v>
      </c>
      <c r="F39" s="3" t="str">
        <f t="shared" si="0"/>
        <v>Wholesale</v>
      </c>
      <c r="G39" s="3">
        <v>72</v>
      </c>
      <c r="I39"/>
    </row>
    <row r="40" spans="3:10">
      <c r="C40" s="176">
        <v>42124.5118</v>
      </c>
      <c r="D40" s="3" t="s">
        <v>447</v>
      </c>
      <c r="E40" s="3" t="s">
        <v>114</v>
      </c>
      <c r="F40" s="3" t="str">
        <f t="shared" si="0"/>
        <v>Retail</v>
      </c>
      <c r="G40" s="3">
        <v>1</v>
      </c>
      <c r="I40"/>
    </row>
    <row r="41" spans="3:10">
      <c r="C41" s="176">
        <v>42121.545100000003</v>
      </c>
      <c r="D41" s="3" t="s">
        <v>446</v>
      </c>
      <c r="E41" s="3" t="s">
        <v>453</v>
      </c>
      <c r="F41" s="3" t="str">
        <f t="shared" si="0"/>
        <v>Wholesale</v>
      </c>
      <c r="G41" s="3">
        <v>62</v>
      </c>
      <c r="I41"/>
    </row>
    <row r="42" spans="3:10">
      <c r="C42" s="176">
        <v>42333.696499999998</v>
      </c>
      <c r="D42" s="3" t="s">
        <v>445</v>
      </c>
      <c r="E42" s="3" t="s">
        <v>114</v>
      </c>
      <c r="F42" s="3" t="str">
        <f t="shared" si="0"/>
        <v>Wholesale</v>
      </c>
      <c r="G42" s="3">
        <v>38</v>
      </c>
      <c r="I42"/>
    </row>
    <row r="43" spans="3:10">
      <c r="C43" s="176">
        <v>42253.098599999998</v>
      </c>
      <c r="D43" s="3" t="s">
        <v>445</v>
      </c>
      <c r="E43" s="3" t="s">
        <v>110</v>
      </c>
      <c r="F43" s="3" t="str">
        <f t="shared" si="0"/>
        <v>Wholesale</v>
      </c>
      <c r="G43" s="3">
        <v>40</v>
      </c>
      <c r="I43"/>
    </row>
    <row r="44" spans="3:10">
      <c r="C44" s="176">
        <v>41981.685400000002</v>
      </c>
      <c r="D44" s="3" t="s">
        <v>445</v>
      </c>
      <c r="E44" s="3" t="s">
        <v>453</v>
      </c>
      <c r="F44" s="3" t="str">
        <f t="shared" si="0"/>
        <v>Retail</v>
      </c>
      <c r="G44" s="3">
        <v>1</v>
      </c>
      <c r="I44"/>
    </row>
    <row r="45" spans="3:10">
      <c r="C45" s="176">
        <v>41982.188199999997</v>
      </c>
      <c r="D45" s="3" t="s">
        <v>445</v>
      </c>
      <c r="E45" s="3" t="s">
        <v>460</v>
      </c>
      <c r="F45" s="3" t="str">
        <f t="shared" si="0"/>
        <v>Wholesale</v>
      </c>
      <c r="G45" s="3">
        <v>60</v>
      </c>
      <c r="I45"/>
    </row>
    <row r="46" spans="3:10">
      <c r="C46" s="176">
        <v>42349.801399999997</v>
      </c>
      <c r="D46" s="3" t="s">
        <v>447</v>
      </c>
      <c r="E46" s="3" t="s">
        <v>448</v>
      </c>
      <c r="F46" s="3" t="str">
        <f t="shared" si="0"/>
        <v>Retail</v>
      </c>
      <c r="G46" s="3">
        <v>4</v>
      </c>
      <c r="I46"/>
    </row>
    <row r="47" spans="3:10">
      <c r="C47" s="176">
        <v>42108.431900000003</v>
      </c>
      <c r="D47" s="3" t="s">
        <v>447</v>
      </c>
      <c r="E47" s="3" t="s">
        <v>6</v>
      </c>
      <c r="F47" s="3" t="str">
        <f t="shared" si="0"/>
        <v>Wholesale</v>
      </c>
      <c r="G47" s="3">
        <v>61</v>
      </c>
      <c r="I47"/>
    </row>
    <row r="48" spans="3:10">
      <c r="C48" s="176">
        <v>42215.5167</v>
      </c>
      <c r="D48" s="3" t="s">
        <v>447</v>
      </c>
      <c r="E48" s="3" t="s">
        <v>460</v>
      </c>
      <c r="F48" s="3" t="str">
        <f t="shared" si="0"/>
        <v>Retail</v>
      </c>
      <c r="G48" s="3">
        <v>4</v>
      </c>
      <c r="I48"/>
    </row>
    <row r="49" spans="3:9">
      <c r="C49" s="176">
        <v>42170.2264</v>
      </c>
      <c r="D49" s="3" t="s">
        <v>445</v>
      </c>
      <c r="E49" s="3" t="s">
        <v>453</v>
      </c>
      <c r="F49" s="3" t="str">
        <f t="shared" si="0"/>
        <v>Retail</v>
      </c>
      <c r="G49" s="3">
        <v>2</v>
      </c>
      <c r="I49"/>
    </row>
    <row r="50" spans="3:9">
      <c r="C50" s="176">
        <v>42268.186099999999</v>
      </c>
      <c r="D50" s="3" t="s">
        <v>445</v>
      </c>
      <c r="E50" s="3" t="s">
        <v>459</v>
      </c>
      <c r="F50" s="3" t="str">
        <f t="shared" si="0"/>
        <v>Retail</v>
      </c>
      <c r="G50" s="3">
        <v>4</v>
      </c>
      <c r="I50"/>
    </row>
    <row r="51" spans="3:9">
      <c r="C51" s="176">
        <v>42219.7382</v>
      </c>
      <c r="D51" s="3" t="s">
        <v>445</v>
      </c>
      <c r="E51" s="3" t="s">
        <v>453</v>
      </c>
      <c r="F51" s="3" t="str">
        <f t="shared" si="0"/>
        <v>Retail</v>
      </c>
      <c r="G51" s="3">
        <v>4</v>
      </c>
      <c r="I51"/>
    </row>
    <row r="52" spans="3:9">
      <c r="C52" s="176">
        <v>42229.985399999998</v>
      </c>
      <c r="D52" s="3" t="s">
        <v>445</v>
      </c>
      <c r="E52" s="3" t="s">
        <v>453</v>
      </c>
      <c r="F52" s="3" t="str">
        <f t="shared" si="0"/>
        <v>Wholesale</v>
      </c>
      <c r="G52" s="3">
        <v>66</v>
      </c>
      <c r="I52"/>
    </row>
    <row r="53" spans="3:9">
      <c r="C53" s="176">
        <v>42344.123599999999</v>
      </c>
      <c r="D53" s="3" t="s">
        <v>445</v>
      </c>
      <c r="E53" s="3" t="s">
        <v>6</v>
      </c>
      <c r="F53" s="3" t="str">
        <f t="shared" si="0"/>
        <v>Retail</v>
      </c>
      <c r="G53" s="3">
        <v>4</v>
      </c>
      <c r="I53"/>
    </row>
    <row r="54" spans="3:9">
      <c r="C54" s="176">
        <v>42351.508300000001</v>
      </c>
      <c r="D54" s="3" t="s">
        <v>449</v>
      </c>
      <c r="E54" s="3" t="s">
        <v>453</v>
      </c>
      <c r="F54" s="3" t="str">
        <f t="shared" si="0"/>
        <v>Retail</v>
      </c>
      <c r="G54" s="3">
        <v>9</v>
      </c>
      <c r="I54"/>
    </row>
    <row r="55" spans="3:9">
      <c r="C55" s="176">
        <v>41987.7618</v>
      </c>
      <c r="D55" s="3" t="s">
        <v>445</v>
      </c>
      <c r="E55" s="3" t="s">
        <v>453</v>
      </c>
      <c r="F55" s="3" t="str">
        <f t="shared" si="0"/>
        <v>Wholesale</v>
      </c>
      <c r="G55" s="3">
        <v>34</v>
      </c>
      <c r="I55"/>
    </row>
    <row r="56" spans="3:9">
      <c r="C56" s="176">
        <v>41985.513200000001</v>
      </c>
      <c r="D56" s="3" t="s">
        <v>449</v>
      </c>
      <c r="E56" s="3" t="s">
        <v>451</v>
      </c>
      <c r="F56" s="3" t="str">
        <f t="shared" si="0"/>
        <v>Retail</v>
      </c>
      <c r="G56" s="3">
        <v>6</v>
      </c>
      <c r="I56"/>
    </row>
    <row r="57" spans="3:9">
      <c r="C57" s="176">
        <v>42300.188199999997</v>
      </c>
      <c r="D57" s="3" t="s">
        <v>445</v>
      </c>
      <c r="E57" s="3" t="s">
        <v>450</v>
      </c>
      <c r="F57" s="3" t="str">
        <f t="shared" si="0"/>
        <v>Wholesale</v>
      </c>
      <c r="G57" s="3">
        <v>35</v>
      </c>
      <c r="I57"/>
    </row>
    <row r="58" spans="3:9">
      <c r="C58" s="176">
        <v>42363.397199999999</v>
      </c>
      <c r="D58" s="3" t="s">
        <v>446</v>
      </c>
      <c r="E58" s="3" t="s">
        <v>112</v>
      </c>
      <c r="F58" s="3" t="str">
        <f t="shared" si="0"/>
        <v>Retail</v>
      </c>
      <c r="G58" s="3">
        <v>3</v>
      </c>
      <c r="I58"/>
    </row>
    <row r="59" spans="3:9">
      <c r="C59" s="176">
        <v>42319.459000000003</v>
      </c>
      <c r="D59" s="3" t="s">
        <v>445</v>
      </c>
      <c r="E59" s="3" t="s">
        <v>114</v>
      </c>
      <c r="F59" s="3" t="str">
        <f t="shared" si="0"/>
        <v>Retail</v>
      </c>
      <c r="G59" s="3">
        <v>1</v>
      </c>
      <c r="I59"/>
    </row>
    <row r="60" spans="3:9">
      <c r="C60" s="176">
        <v>42335.106899999999</v>
      </c>
      <c r="D60" s="3" t="s">
        <v>445</v>
      </c>
      <c r="E60" s="3" t="s">
        <v>453</v>
      </c>
      <c r="F60" s="3" t="str">
        <f t="shared" si="0"/>
        <v>Retail</v>
      </c>
      <c r="G60" s="3">
        <v>2</v>
      </c>
      <c r="I60"/>
    </row>
    <row r="61" spans="3:9">
      <c r="C61" s="176">
        <v>42346.961799999997</v>
      </c>
      <c r="D61" s="3" t="s">
        <v>446</v>
      </c>
      <c r="E61" s="3" t="s">
        <v>312</v>
      </c>
      <c r="F61" s="3" t="str">
        <f t="shared" si="0"/>
        <v>Wholesale</v>
      </c>
      <c r="G61" s="3">
        <v>31</v>
      </c>
      <c r="I61"/>
    </row>
    <row r="62" spans="3:9">
      <c r="C62" s="176">
        <v>42159.970099999999</v>
      </c>
      <c r="D62" s="3" t="s">
        <v>446</v>
      </c>
      <c r="E62" s="3" t="s">
        <v>8</v>
      </c>
      <c r="F62" s="3" t="str">
        <f t="shared" si="0"/>
        <v>Wholesale</v>
      </c>
      <c r="G62" s="3">
        <v>28</v>
      </c>
      <c r="I62"/>
    </row>
    <row r="63" spans="3:9">
      <c r="C63" s="176">
        <v>42167.758999999998</v>
      </c>
      <c r="D63" s="3" t="s">
        <v>445</v>
      </c>
      <c r="E63" s="3" t="s">
        <v>453</v>
      </c>
      <c r="F63" s="3" t="str">
        <f t="shared" si="0"/>
        <v>Wholesale</v>
      </c>
      <c r="G63" s="3">
        <v>76</v>
      </c>
      <c r="I63"/>
    </row>
    <row r="64" spans="3:9">
      <c r="C64" s="176">
        <v>42302.882599999997</v>
      </c>
      <c r="D64" s="3" t="s">
        <v>445</v>
      </c>
      <c r="E64" s="3" t="s">
        <v>453</v>
      </c>
      <c r="F64" s="3" t="str">
        <f t="shared" si="0"/>
        <v>Wholesale</v>
      </c>
      <c r="G64" s="3">
        <v>22</v>
      </c>
      <c r="I64"/>
    </row>
    <row r="65" spans="3:9">
      <c r="C65" s="176">
        <v>42060.460400000004</v>
      </c>
      <c r="D65" s="3" t="s">
        <v>445</v>
      </c>
      <c r="E65" s="3" t="s">
        <v>456</v>
      </c>
      <c r="F65" s="3" t="str">
        <f t="shared" si="0"/>
        <v>Retail</v>
      </c>
      <c r="G65" s="3">
        <v>2</v>
      </c>
      <c r="I65"/>
    </row>
    <row r="66" spans="3:9">
      <c r="C66" s="176">
        <v>42352.772900000004</v>
      </c>
      <c r="D66" s="3" t="s">
        <v>445</v>
      </c>
      <c r="E66" s="3" t="s">
        <v>457</v>
      </c>
      <c r="F66" s="3" t="str">
        <f t="shared" si="0"/>
        <v>Retail</v>
      </c>
      <c r="G66" s="3">
        <v>1</v>
      </c>
      <c r="I66"/>
    </row>
    <row r="67" spans="3:9">
      <c r="C67" s="176">
        <v>42138.4764</v>
      </c>
      <c r="D67" s="3" t="s">
        <v>445</v>
      </c>
      <c r="E67" s="3" t="s">
        <v>453</v>
      </c>
      <c r="F67" s="3" t="str">
        <f t="shared" si="0"/>
        <v>Wholesale</v>
      </c>
      <c r="G67" s="3">
        <v>72</v>
      </c>
      <c r="I67"/>
    </row>
    <row r="68" spans="3:9">
      <c r="C68" s="176">
        <v>42345.548600000002</v>
      </c>
      <c r="D68" s="3" t="s">
        <v>445</v>
      </c>
      <c r="E68" s="3" t="s">
        <v>458</v>
      </c>
      <c r="F68" s="3" t="str">
        <f t="shared" si="0"/>
        <v>Retail</v>
      </c>
      <c r="G68" s="3">
        <v>2</v>
      </c>
      <c r="I68"/>
    </row>
    <row r="69" spans="3:9">
      <c r="C69" s="176">
        <v>42144.459699999999</v>
      </c>
      <c r="D69" s="3" t="s">
        <v>445</v>
      </c>
      <c r="E69" s="3" t="s">
        <v>6</v>
      </c>
      <c r="F69" s="3" t="str">
        <f t="shared" si="0"/>
        <v>Wholesale</v>
      </c>
      <c r="G69" s="3">
        <v>27</v>
      </c>
      <c r="I69"/>
    </row>
    <row r="70" spans="3:9">
      <c r="C70" s="176">
        <v>42147.198600000003</v>
      </c>
      <c r="D70" s="3" t="s">
        <v>447</v>
      </c>
      <c r="E70" s="3" t="s">
        <v>114</v>
      </c>
      <c r="F70" s="3" t="str">
        <f t="shared" si="0"/>
        <v>Retail</v>
      </c>
      <c r="G70" s="3">
        <v>1</v>
      </c>
      <c r="I70"/>
    </row>
    <row r="71" spans="3:9">
      <c r="C71" s="176">
        <v>41984.529900000001</v>
      </c>
      <c r="D71" s="3" t="s">
        <v>447</v>
      </c>
      <c r="E71" s="3" t="s">
        <v>452</v>
      </c>
      <c r="F71" s="3" t="str">
        <f t="shared" si="0"/>
        <v>Wholesale</v>
      </c>
      <c r="G71" s="3">
        <v>51</v>
      </c>
      <c r="I71"/>
    </row>
    <row r="72" spans="3:9">
      <c r="C72" s="176">
        <v>42052.152800000003</v>
      </c>
      <c r="D72" s="3" t="s">
        <v>445</v>
      </c>
      <c r="E72" s="3" t="s">
        <v>453</v>
      </c>
      <c r="F72" s="3" t="str">
        <f t="shared" si="0"/>
        <v>Retail</v>
      </c>
      <c r="G72" s="3">
        <v>2</v>
      </c>
      <c r="I72"/>
    </row>
    <row r="73" spans="3:9">
      <c r="C73" s="176">
        <v>42121.907599999999</v>
      </c>
      <c r="D73" s="3" t="s">
        <v>447</v>
      </c>
      <c r="E73" s="3" t="s">
        <v>453</v>
      </c>
      <c r="F73" s="3" t="str">
        <f t="shared" si="0"/>
        <v>Wholesale</v>
      </c>
      <c r="G73" s="3">
        <v>97</v>
      </c>
      <c r="I73"/>
    </row>
    <row r="74" spans="3:9">
      <c r="C74" s="176">
        <v>42267.929900000003</v>
      </c>
      <c r="D74" s="3" t="s">
        <v>449</v>
      </c>
      <c r="E74" s="3" t="s">
        <v>461</v>
      </c>
      <c r="F74" s="3" t="str">
        <f t="shared" ref="F74:F137" si="1">IF(G74&lt;10,"Retail","Wholesale")</f>
        <v>Wholesale</v>
      </c>
      <c r="G74" s="3">
        <v>14</v>
      </c>
      <c r="I74"/>
    </row>
    <row r="75" spans="3:9">
      <c r="C75" s="176">
        <v>42249.1944</v>
      </c>
      <c r="D75" s="3" t="s">
        <v>445</v>
      </c>
      <c r="E75" s="3" t="s">
        <v>9</v>
      </c>
      <c r="F75" s="3" t="str">
        <f t="shared" si="1"/>
        <v>Retail</v>
      </c>
      <c r="G75" s="3">
        <v>7</v>
      </c>
      <c r="I75"/>
    </row>
    <row r="76" spans="3:9">
      <c r="C76" s="176">
        <v>42192.465300000003</v>
      </c>
      <c r="D76" s="3" t="s">
        <v>445</v>
      </c>
      <c r="E76" s="3" t="s">
        <v>453</v>
      </c>
      <c r="F76" s="3" t="str">
        <f t="shared" si="1"/>
        <v>Wholesale</v>
      </c>
      <c r="G76" s="3">
        <v>33</v>
      </c>
      <c r="I76"/>
    </row>
    <row r="77" spans="3:9">
      <c r="C77" s="176">
        <v>41977.486100000002</v>
      </c>
      <c r="D77" s="3" t="s">
        <v>445</v>
      </c>
      <c r="E77" s="3" t="s">
        <v>10</v>
      </c>
      <c r="F77" s="3" t="str">
        <f t="shared" si="1"/>
        <v>Retail</v>
      </c>
      <c r="G77" s="3">
        <v>2</v>
      </c>
      <c r="I77"/>
    </row>
    <row r="78" spans="3:9">
      <c r="C78" s="176">
        <v>42172.3194</v>
      </c>
      <c r="D78" s="3" t="s">
        <v>447</v>
      </c>
      <c r="E78" s="3" t="s">
        <v>460</v>
      </c>
      <c r="F78" s="3" t="str">
        <f t="shared" si="1"/>
        <v>Wholesale</v>
      </c>
      <c r="G78" s="3">
        <v>26</v>
      </c>
      <c r="I78"/>
    </row>
    <row r="79" spans="3:9">
      <c r="C79" s="176">
        <v>41977.118799999997</v>
      </c>
      <c r="D79" s="3" t="s">
        <v>445</v>
      </c>
      <c r="E79" s="3" t="s">
        <v>9</v>
      </c>
      <c r="F79" s="3" t="str">
        <f t="shared" si="1"/>
        <v>Wholesale</v>
      </c>
      <c r="G79" s="3">
        <v>39</v>
      </c>
      <c r="I79"/>
    </row>
    <row r="80" spans="3:9">
      <c r="C80" s="176">
        <v>42141.4326</v>
      </c>
      <c r="D80" s="3" t="s">
        <v>447</v>
      </c>
      <c r="E80" s="3" t="s">
        <v>6</v>
      </c>
      <c r="F80" s="3" t="str">
        <f t="shared" si="1"/>
        <v>Wholesale</v>
      </c>
      <c r="G80" s="3">
        <v>68</v>
      </c>
      <c r="I80"/>
    </row>
    <row r="81" spans="3:9">
      <c r="C81" s="176">
        <v>41984.934000000001</v>
      </c>
      <c r="D81" s="3" t="s">
        <v>445</v>
      </c>
      <c r="E81" s="3" t="s">
        <v>460</v>
      </c>
      <c r="F81" s="3" t="str">
        <f t="shared" si="1"/>
        <v>Retail</v>
      </c>
      <c r="G81" s="3">
        <v>2</v>
      </c>
      <c r="I81"/>
    </row>
    <row r="82" spans="3:9">
      <c r="C82" s="176">
        <v>41983.9951</v>
      </c>
      <c r="D82" s="3" t="s">
        <v>446</v>
      </c>
      <c r="E82" s="3" t="s">
        <v>453</v>
      </c>
      <c r="F82" s="3" t="str">
        <f t="shared" si="1"/>
        <v>Wholesale</v>
      </c>
      <c r="G82" s="3">
        <v>75</v>
      </c>
      <c r="I82"/>
    </row>
    <row r="83" spans="3:9">
      <c r="C83" s="176">
        <v>42123.723599999998</v>
      </c>
      <c r="D83" s="3" t="s">
        <v>447</v>
      </c>
      <c r="E83" s="3" t="s">
        <v>448</v>
      </c>
      <c r="F83" s="3" t="str">
        <f t="shared" si="1"/>
        <v>Retail</v>
      </c>
      <c r="G83" s="3">
        <v>4</v>
      </c>
      <c r="I83"/>
    </row>
    <row r="84" spans="3:9">
      <c r="C84" s="176">
        <v>41977.753499999999</v>
      </c>
      <c r="D84" s="3" t="s">
        <v>447</v>
      </c>
      <c r="E84" s="3" t="s">
        <v>453</v>
      </c>
      <c r="F84" s="3" t="str">
        <f t="shared" si="1"/>
        <v>Retail</v>
      </c>
      <c r="G84" s="3">
        <v>1</v>
      </c>
      <c r="I84"/>
    </row>
    <row r="85" spans="3:9">
      <c r="C85" s="176">
        <v>42183.501400000001</v>
      </c>
      <c r="D85" s="3" t="s">
        <v>445</v>
      </c>
      <c r="E85" s="3" t="s">
        <v>451</v>
      </c>
      <c r="F85" s="3" t="str">
        <f t="shared" si="1"/>
        <v>Retail</v>
      </c>
      <c r="G85" s="3">
        <v>6</v>
      </c>
      <c r="I85"/>
    </row>
    <row r="86" spans="3:9">
      <c r="C86" s="176">
        <v>42241.724999999999</v>
      </c>
      <c r="D86" s="3" t="s">
        <v>447</v>
      </c>
      <c r="E86" s="3" t="s">
        <v>6</v>
      </c>
      <c r="F86" s="3" t="str">
        <f t="shared" si="1"/>
        <v>Retail</v>
      </c>
      <c r="G86" s="3">
        <v>2</v>
      </c>
      <c r="I86"/>
    </row>
    <row r="87" spans="3:9">
      <c r="C87" s="176">
        <v>42294.808299999997</v>
      </c>
      <c r="D87" s="3" t="s">
        <v>446</v>
      </c>
      <c r="E87" s="3" t="s">
        <v>453</v>
      </c>
      <c r="F87" s="3" t="str">
        <f t="shared" si="1"/>
        <v>Wholesale</v>
      </c>
      <c r="G87" s="3">
        <v>72</v>
      </c>
      <c r="I87"/>
    </row>
    <row r="88" spans="3:9">
      <c r="C88" s="176">
        <v>42042.165300000001</v>
      </c>
      <c r="D88" s="3" t="s">
        <v>449</v>
      </c>
      <c r="E88" s="3" t="s">
        <v>6</v>
      </c>
      <c r="F88" s="3" t="str">
        <f t="shared" si="1"/>
        <v>Retail</v>
      </c>
      <c r="G88" s="3">
        <v>2</v>
      </c>
      <c r="I88"/>
    </row>
    <row r="89" spans="3:9">
      <c r="C89" s="176">
        <v>42198.490299999998</v>
      </c>
      <c r="D89" s="3" t="s">
        <v>449</v>
      </c>
      <c r="E89" s="3" t="s">
        <v>453</v>
      </c>
      <c r="F89" s="3" t="str">
        <f t="shared" si="1"/>
        <v>Retail</v>
      </c>
      <c r="G89" s="3">
        <v>3</v>
      </c>
      <c r="I89"/>
    </row>
    <row r="90" spans="3:9">
      <c r="C90" s="176">
        <v>41984.5743</v>
      </c>
      <c r="D90" s="3" t="s">
        <v>445</v>
      </c>
      <c r="E90" s="3" t="s">
        <v>451</v>
      </c>
      <c r="F90" s="3" t="str">
        <f t="shared" si="1"/>
        <v>Wholesale</v>
      </c>
      <c r="G90" s="3">
        <v>36</v>
      </c>
      <c r="I90"/>
    </row>
    <row r="91" spans="3:9">
      <c r="C91" s="176">
        <v>41987.727099999996</v>
      </c>
      <c r="D91" s="3" t="s">
        <v>447</v>
      </c>
      <c r="E91" s="3" t="s">
        <v>6</v>
      </c>
      <c r="F91" s="3" t="str">
        <f t="shared" si="1"/>
        <v>Retail</v>
      </c>
      <c r="G91" s="3">
        <v>6</v>
      </c>
      <c r="I91"/>
    </row>
    <row r="92" spans="3:9">
      <c r="C92" s="176">
        <v>42363.491699999999</v>
      </c>
      <c r="D92" s="3" t="s">
        <v>446</v>
      </c>
      <c r="E92" s="3" t="s">
        <v>114</v>
      </c>
      <c r="F92" s="3" t="str">
        <f t="shared" si="1"/>
        <v>Retail</v>
      </c>
      <c r="G92" s="3">
        <v>3</v>
      </c>
      <c r="I92"/>
    </row>
    <row r="93" spans="3:9">
      <c r="C93" s="176">
        <v>41981.519399999997</v>
      </c>
      <c r="D93" s="3" t="s">
        <v>447</v>
      </c>
      <c r="E93" s="3" t="s">
        <v>453</v>
      </c>
      <c r="F93" s="3" t="str">
        <f t="shared" si="1"/>
        <v>Wholesale</v>
      </c>
      <c r="G93" s="3">
        <v>71</v>
      </c>
      <c r="I93"/>
    </row>
    <row r="94" spans="3:9">
      <c r="C94" s="176">
        <v>42356.161800000002</v>
      </c>
      <c r="D94" s="3" t="s">
        <v>445</v>
      </c>
      <c r="E94" s="3" t="s">
        <v>10</v>
      </c>
      <c r="F94" s="3" t="str">
        <f t="shared" si="1"/>
        <v>Wholesale</v>
      </c>
      <c r="G94" s="3">
        <v>63</v>
      </c>
      <c r="I94"/>
    </row>
    <row r="95" spans="3:9">
      <c r="C95" s="176">
        <v>41984.445800000001</v>
      </c>
      <c r="D95" s="3" t="s">
        <v>445</v>
      </c>
      <c r="E95" s="3" t="s">
        <v>7</v>
      </c>
      <c r="F95" s="3" t="str">
        <f t="shared" si="1"/>
        <v>Wholesale</v>
      </c>
      <c r="G95" s="3">
        <v>51</v>
      </c>
      <c r="I95"/>
    </row>
    <row r="96" spans="3:9">
      <c r="C96" s="176">
        <v>42271.168100000003</v>
      </c>
      <c r="D96" s="3" t="s">
        <v>445</v>
      </c>
      <c r="E96" s="3" t="s">
        <v>458</v>
      </c>
      <c r="F96" s="3" t="str">
        <f t="shared" si="1"/>
        <v>Wholesale</v>
      </c>
      <c r="G96" s="3">
        <v>147</v>
      </c>
      <c r="I96"/>
    </row>
    <row r="97" spans="3:9">
      <c r="C97" s="176">
        <v>41982.070099999997</v>
      </c>
      <c r="D97" s="3" t="s">
        <v>447</v>
      </c>
      <c r="E97" s="3" t="s">
        <v>10</v>
      </c>
      <c r="F97" s="3" t="str">
        <f t="shared" si="1"/>
        <v>Wholesale</v>
      </c>
      <c r="G97" s="3">
        <v>50</v>
      </c>
      <c r="I97"/>
    </row>
    <row r="98" spans="3:9">
      <c r="C98" s="176">
        <v>42353.284</v>
      </c>
      <c r="D98" s="3" t="s">
        <v>446</v>
      </c>
      <c r="E98" s="3" t="s">
        <v>460</v>
      </c>
      <c r="F98" s="3" t="str">
        <f t="shared" si="1"/>
        <v>Retail</v>
      </c>
      <c r="G98" s="3">
        <v>7</v>
      </c>
      <c r="I98"/>
    </row>
    <row r="99" spans="3:9">
      <c r="C99" s="176">
        <v>41984.540999999997</v>
      </c>
      <c r="D99" s="3" t="s">
        <v>445</v>
      </c>
      <c r="E99" s="3" t="s">
        <v>6</v>
      </c>
      <c r="F99" s="3" t="str">
        <f t="shared" si="1"/>
        <v>Wholesale</v>
      </c>
      <c r="G99" s="3">
        <v>100</v>
      </c>
      <c r="I99"/>
    </row>
    <row r="100" spans="3:9">
      <c r="C100" s="176">
        <v>42358.751400000001</v>
      </c>
      <c r="D100" s="3" t="s">
        <v>447</v>
      </c>
      <c r="E100" s="3" t="s">
        <v>10</v>
      </c>
      <c r="F100" s="3" t="str">
        <f t="shared" si="1"/>
        <v>Retail</v>
      </c>
      <c r="G100" s="3">
        <v>5</v>
      </c>
      <c r="I100"/>
    </row>
    <row r="101" spans="3:9">
      <c r="C101" s="176">
        <v>42334.776400000002</v>
      </c>
      <c r="D101" s="3" t="s">
        <v>449</v>
      </c>
      <c r="E101" s="3" t="s">
        <v>460</v>
      </c>
      <c r="F101" s="3" t="str">
        <f t="shared" si="1"/>
        <v>Retail</v>
      </c>
      <c r="G101" s="3">
        <v>2</v>
      </c>
      <c r="I101"/>
    </row>
    <row r="102" spans="3:9">
      <c r="C102" s="176">
        <v>42349.508300000001</v>
      </c>
      <c r="D102" s="3" t="s">
        <v>445</v>
      </c>
      <c r="E102" s="3" t="s">
        <v>312</v>
      </c>
      <c r="F102" s="3" t="str">
        <f t="shared" si="1"/>
        <v>Wholesale</v>
      </c>
      <c r="G102" s="3">
        <v>29</v>
      </c>
      <c r="I102"/>
    </row>
    <row r="103" spans="3:9">
      <c r="C103" s="176">
        <v>42188.789599999996</v>
      </c>
      <c r="D103" s="3" t="s">
        <v>445</v>
      </c>
      <c r="E103" s="3" t="s">
        <v>110</v>
      </c>
      <c r="F103" s="3" t="str">
        <f t="shared" si="1"/>
        <v>Retail</v>
      </c>
      <c r="G103" s="3">
        <v>7</v>
      </c>
      <c r="I103"/>
    </row>
    <row r="104" spans="3:9">
      <c r="C104" s="176">
        <v>42213.527099999999</v>
      </c>
      <c r="D104" s="3" t="s">
        <v>447</v>
      </c>
      <c r="E104" s="3" t="s">
        <v>453</v>
      </c>
      <c r="F104" s="3" t="str">
        <f t="shared" si="1"/>
        <v>Wholesale</v>
      </c>
      <c r="G104" s="3">
        <v>25</v>
      </c>
      <c r="I104"/>
    </row>
    <row r="105" spans="3:9">
      <c r="C105" s="176">
        <v>42189.722900000001</v>
      </c>
      <c r="D105" s="3" t="s">
        <v>445</v>
      </c>
      <c r="E105" s="3" t="s">
        <v>460</v>
      </c>
      <c r="F105" s="3" t="str">
        <f t="shared" si="1"/>
        <v>Wholesale</v>
      </c>
      <c r="G105" s="3">
        <v>36</v>
      </c>
      <c r="I105"/>
    </row>
    <row r="106" spans="3:9">
      <c r="C106" s="176">
        <v>42176.518100000001</v>
      </c>
      <c r="D106" s="3" t="s">
        <v>449</v>
      </c>
      <c r="E106" s="3" t="s">
        <v>453</v>
      </c>
      <c r="F106" s="3" t="str">
        <f t="shared" si="1"/>
        <v>Retail</v>
      </c>
      <c r="G106" s="3">
        <v>1</v>
      </c>
      <c r="I106"/>
    </row>
    <row r="107" spans="3:9">
      <c r="C107" s="176">
        <v>42334.469400000002</v>
      </c>
      <c r="D107" s="3" t="s">
        <v>445</v>
      </c>
      <c r="E107" s="3" t="s">
        <v>461</v>
      </c>
      <c r="F107" s="3" t="str">
        <f t="shared" si="1"/>
        <v>Retail</v>
      </c>
      <c r="G107" s="3">
        <v>2</v>
      </c>
      <c r="I107"/>
    </row>
    <row r="108" spans="3:9">
      <c r="C108" s="176">
        <v>41982.547200000001</v>
      </c>
      <c r="D108" s="3" t="s">
        <v>445</v>
      </c>
      <c r="E108" s="3" t="s">
        <v>10</v>
      </c>
      <c r="F108" s="3" t="str">
        <f t="shared" si="1"/>
        <v>Wholesale</v>
      </c>
      <c r="G108" s="3">
        <v>84</v>
      </c>
      <c r="I108"/>
    </row>
    <row r="109" spans="3:9">
      <c r="C109" s="176">
        <v>41977.092400000001</v>
      </c>
      <c r="D109" s="3" t="s">
        <v>445</v>
      </c>
      <c r="E109" s="3" t="s">
        <v>453</v>
      </c>
      <c r="F109" s="3" t="str">
        <f t="shared" si="1"/>
        <v>Wholesale</v>
      </c>
      <c r="G109" s="3">
        <v>32</v>
      </c>
      <c r="I109"/>
    </row>
    <row r="110" spans="3:9">
      <c r="C110" s="176">
        <v>42360.725700000003</v>
      </c>
      <c r="D110" s="3" t="s">
        <v>445</v>
      </c>
      <c r="E110" s="3" t="s">
        <v>453</v>
      </c>
      <c r="F110" s="3" t="str">
        <f t="shared" si="1"/>
        <v>Retail</v>
      </c>
      <c r="G110" s="3">
        <v>4</v>
      </c>
      <c r="I110"/>
    </row>
    <row r="111" spans="3:9">
      <c r="C111" s="176">
        <v>42234.436800000003</v>
      </c>
      <c r="D111" s="3" t="s">
        <v>445</v>
      </c>
      <c r="E111" s="3" t="s">
        <v>453</v>
      </c>
      <c r="F111" s="3" t="str">
        <f t="shared" si="1"/>
        <v>Retail</v>
      </c>
      <c r="G111" s="3">
        <v>6</v>
      </c>
      <c r="I111"/>
    </row>
    <row r="112" spans="3:9">
      <c r="C112" s="176">
        <v>41980.156300000002</v>
      </c>
      <c r="D112" s="3" t="s">
        <v>446</v>
      </c>
      <c r="E112" s="3" t="s">
        <v>312</v>
      </c>
      <c r="F112" s="3" t="str">
        <f t="shared" si="1"/>
        <v>Retail</v>
      </c>
      <c r="G112" s="3">
        <v>5</v>
      </c>
      <c r="I112"/>
    </row>
    <row r="113" spans="3:9">
      <c r="C113" s="176">
        <v>42239.554199999999</v>
      </c>
      <c r="D113" s="3" t="s">
        <v>445</v>
      </c>
      <c r="E113" s="3" t="s">
        <v>9</v>
      </c>
      <c r="F113" s="3" t="str">
        <f t="shared" si="1"/>
        <v>Wholesale</v>
      </c>
      <c r="G113" s="3">
        <v>34</v>
      </c>
      <c r="I113"/>
    </row>
    <row r="114" spans="3:9">
      <c r="C114" s="176">
        <v>42255.533300000003</v>
      </c>
      <c r="D114" s="3" t="s">
        <v>446</v>
      </c>
      <c r="E114" s="3" t="s">
        <v>452</v>
      </c>
      <c r="F114" s="3" t="str">
        <f t="shared" si="1"/>
        <v>Wholesale</v>
      </c>
      <c r="G114" s="3">
        <v>43</v>
      </c>
      <c r="I114"/>
    </row>
    <row r="115" spans="3:9">
      <c r="C115" s="176">
        <v>42360.710400000004</v>
      </c>
      <c r="D115" s="3" t="s">
        <v>445</v>
      </c>
      <c r="E115" s="3" t="s">
        <v>453</v>
      </c>
      <c r="F115" s="3" t="str">
        <f t="shared" si="1"/>
        <v>Retail</v>
      </c>
      <c r="G115" s="3">
        <v>4</v>
      </c>
      <c r="I115"/>
    </row>
    <row r="116" spans="3:9">
      <c r="C116" s="176">
        <v>42350.502800000002</v>
      </c>
      <c r="D116" s="3" t="s">
        <v>447</v>
      </c>
      <c r="E116" s="3" t="s">
        <v>453</v>
      </c>
      <c r="F116" s="3" t="str">
        <f t="shared" si="1"/>
        <v>Retail</v>
      </c>
      <c r="G116" s="3">
        <v>8</v>
      </c>
      <c r="I116"/>
    </row>
    <row r="117" spans="3:9">
      <c r="C117" s="176">
        <v>42066.543100000003</v>
      </c>
      <c r="D117" s="3" t="s">
        <v>445</v>
      </c>
      <c r="E117" s="3" t="s">
        <v>453</v>
      </c>
      <c r="F117" s="3" t="str">
        <f t="shared" si="1"/>
        <v>Retail</v>
      </c>
      <c r="G117" s="3">
        <v>6</v>
      </c>
      <c r="I117"/>
    </row>
    <row r="118" spans="3:9">
      <c r="C118" s="176">
        <v>42180.744400000003</v>
      </c>
      <c r="D118" s="3" t="s">
        <v>449</v>
      </c>
      <c r="E118" s="3" t="s">
        <v>453</v>
      </c>
      <c r="F118" s="3" t="str">
        <f t="shared" si="1"/>
        <v>Retail</v>
      </c>
      <c r="G118" s="3">
        <v>1</v>
      </c>
      <c r="I118"/>
    </row>
    <row r="119" spans="3:9">
      <c r="C119" s="176">
        <v>42316.322200000002</v>
      </c>
      <c r="D119" s="3" t="s">
        <v>446</v>
      </c>
      <c r="E119" s="3" t="s">
        <v>448</v>
      </c>
      <c r="F119" s="3" t="str">
        <f t="shared" si="1"/>
        <v>Retail</v>
      </c>
      <c r="G119" s="3">
        <v>4</v>
      </c>
      <c r="I119"/>
    </row>
    <row r="120" spans="3:9">
      <c r="C120" s="176">
        <v>41987.534699999997</v>
      </c>
      <c r="D120" s="3" t="s">
        <v>445</v>
      </c>
      <c r="E120" s="3" t="s">
        <v>114</v>
      </c>
      <c r="F120" s="3" t="str">
        <f t="shared" si="1"/>
        <v>Retail</v>
      </c>
      <c r="G120" s="3">
        <v>5</v>
      </c>
      <c r="I120"/>
    </row>
    <row r="121" spans="3:9">
      <c r="C121" s="176">
        <v>42144.177799999998</v>
      </c>
      <c r="D121" s="3" t="s">
        <v>447</v>
      </c>
      <c r="E121" s="3" t="s">
        <v>9</v>
      </c>
      <c r="F121" s="3" t="str">
        <f t="shared" si="1"/>
        <v>Wholesale</v>
      </c>
      <c r="G121" s="3">
        <v>34</v>
      </c>
      <c r="I121"/>
    </row>
    <row r="122" spans="3:9">
      <c r="C122" s="176">
        <v>42196.5458</v>
      </c>
      <c r="D122" s="3" t="s">
        <v>445</v>
      </c>
      <c r="E122" s="3" t="s">
        <v>450</v>
      </c>
      <c r="F122" s="3" t="str">
        <f t="shared" si="1"/>
        <v>Wholesale</v>
      </c>
      <c r="G122" s="3">
        <v>105</v>
      </c>
      <c r="I122"/>
    </row>
    <row r="123" spans="3:9">
      <c r="C123" s="176">
        <v>41981.178500000002</v>
      </c>
      <c r="D123" s="3" t="s">
        <v>446</v>
      </c>
      <c r="E123" s="3" t="s">
        <v>453</v>
      </c>
      <c r="F123" s="3" t="str">
        <f t="shared" si="1"/>
        <v>Retail</v>
      </c>
      <c r="G123" s="3">
        <v>4</v>
      </c>
      <c r="I123"/>
    </row>
    <row r="124" spans="3:9">
      <c r="C124" s="176">
        <v>41986.822200000002</v>
      </c>
      <c r="D124" s="3" t="s">
        <v>445</v>
      </c>
      <c r="E124" s="3" t="s">
        <v>453</v>
      </c>
      <c r="F124" s="3" t="str">
        <f t="shared" si="1"/>
        <v>Wholesale</v>
      </c>
      <c r="G124" s="3">
        <v>56</v>
      </c>
      <c r="I124"/>
    </row>
    <row r="125" spans="3:9">
      <c r="C125" s="176">
        <v>42191.486799999999</v>
      </c>
      <c r="D125" s="3" t="s">
        <v>447</v>
      </c>
      <c r="E125" s="3" t="s">
        <v>452</v>
      </c>
      <c r="F125" s="3" t="str">
        <f t="shared" si="1"/>
        <v>Retail</v>
      </c>
      <c r="G125" s="3">
        <v>3</v>
      </c>
      <c r="I125"/>
    </row>
    <row r="126" spans="3:9">
      <c r="C126" s="176">
        <v>42345.788200000003</v>
      </c>
      <c r="D126" s="3" t="s">
        <v>446</v>
      </c>
      <c r="E126" s="3" t="s">
        <v>453</v>
      </c>
      <c r="F126" s="3" t="str">
        <f t="shared" si="1"/>
        <v>Retail</v>
      </c>
      <c r="G126" s="3">
        <v>3</v>
      </c>
      <c r="I126"/>
    </row>
    <row r="127" spans="3:9">
      <c r="C127" s="176">
        <v>42283.918100000003</v>
      </c>
      <c r="D127" s="3" t="s">
        <v>445</v>
      </c>
      <c r="E127" s="3" t="s">
        <v>312</v>
      </c>
      <c r="F127" s="3" t="str">
        <f t="shared" si="1"/>
        <v>Wholesale</v>
      </c>
      <c r="G127" s="3">
        <v>36</v>
      </c>
      <c r="I127"/>
    </row>
    <row r="128" spans="3:9">
      <c r="C128" s="176">
        <v>42074.544399999999</v>
      </c>
      <c r="D128" s="3" t="s">
        <v>445</v>
      </c>
      <c r="E128" s="3" t="s">
        <v>312</v>
      </c>
      <c r="F128" s="3" t="str">
        <f t="shared" si="1"/>
        <v>Wholesale</v>
      </c>
      <c r="G128" s="3">
        <v>136</v>
      </c>
      <c r="I128"/>
    </row>
    <row r="129" spans="3:9">
      <c r="C129" s="176">
        <v>42239.1299</v>
      </c>
      <c r="D129" s="3" t="s">
        <v>445</v>
      </c>
      <c r="E129" s="3" t="s">
        <v>7</v>
      </c>
      <c r="F129" s="3" t="str">
        <f t="shared" si="1"/>
        <v>Retail</v>
      </c>
      <c r="G129" s="3">
        <v>8</v>
      </c>
      <c r="I129"/>
    </row>
    <row r="130" spans="3:9">
      <c r="C130" s="176">
        <v>41984.105600000003</v>
      </c>
      <c r="D130" s="3" t="s">
        <v>446</v>
      </c>
      <c r="E130" s="3" t="s">
        <v>453</v>
      </c>
      <c r="F130" s="3" t="str">
        <f t="shared" si="1"/>
        <v>Retail</v>
      </c>
      <c r="G130" s="3">
        <v>5</v>
      </c>
      <c r="I130"/>
    </row>
    <row r="131" spans="3:9">
      <c r="C131" s="176">
        <v>42005.842400000001</v>
      </c>
      <c r="D131" s="3" t="s">
        <v>445</v>
      </c>
      <c r="E131" s="3" t="s">
        <v>453</v>
      </c>
      <c r="F131" s="3" t="str">
        <f t="shared" si="1"/>
        <v>Wholesale</v>
      </c>
      <c r="G131" s="3">
        <v>27</v>
      </c>
      <c r="I131"/>
    </row>
    <row r="132" spans="3:9">
      <c r="C132" s="176">
        <v>41982.498599999999</v>
      </c>
      <c r="D132" s="3" t="s">
        <v>445</v>
      </c>
      <c r="E132" s="3" t="s">
        <v>10</v>
      </c>
      <c r="F132" s="3" t="str">
        <f t="shared" si="1"/>
        <v>Wholesale</v>
      </c>
      <c r="G132" s="3">
        <v>57</v>
      </c>
      <c r="I132"/>
    </row>
    <row r="133" spans="3:9">
      <c r="C133" s="176">
        <v>42340.507599999997</v>
      </c>
      <c r="D133" s="3" t="s">
        <v>449</v>
      </c>
      <c r="E133" s="3" t="s">
        <v>461</v>
      </c>
      <c r="F133" s="3" t="str">
        <f t="shared" si="1"/>
        <v>Wholesale</v>
      </c>
      <c r="G133" s="3">
        <v>59</v>
      </c>
      <c r="I133"/>
    </row>
    <row r="134" spans="3:9">
      <c r="C134" s="176">
        <v>41980.603499999997</v>
      </c>
      <c r="D134" s="3" t="s">
        <v>449</v>
      </c>
      <c r="E134" s="3" t="s">
        <v>453</v>
      </c>
      <c r="F134" s="3" t="str">
        <f t="shared" si="1"/>
        <v>Wholesale</v>
      </c>
      <c r="G134" s="3">
        <v>37</v>
      </c>
      <c r="I134"/>
    </row>
    <row r="135" spans="3:9">
      <c r="C135" s="176">
        <v>42352.225700000003</v>
      </c>
      <c r="D135" s="3" t="s">
        <v>446</v>
      </c>
      <c r="E135" s="3" t="s">
        <v>453</v>
      </c>
      <c r="F135" s="3" t="str">
        <f t="shared" si="1"/>
        <v>Retail</v>
      </c>
      <c r="G135" s="3">
        <v>3</v>
      </c>
      <c r="I135"/>
    </row>
    <row r="136" spans="3:9">
      <c r="C136" s="176">
        <v>42191.450700000001</v>
      </c>
      <c r="D136" s="3" t="s">
        <v>449</v>
      </c>
      <c r="E136" s="3" t="s">
        <v>459</v>
      </c>
      <c r="F136" s="3" t="str">
        <f t="shared" si="1"/>
        <v>Retail</v>
      </c>
      <c r="G136" s="3">
        <v>1</v>
      </c>
      <c r="I136"/>
    </row>
    <row r="137" spans="3:9">
      <c r="C137" s="176">
        <v>42347.553500000002</v>
      </c>
      <c r="D137" s="3" t="s">
        <v>447</v>
      </c>
      <c r="E137" s="3" t="s">
        <v>6</v>
      </c>
      <c r="F137" s="3" t="str">
        <f t="shared" si="1"/>
        <v>Wholesale</v>
      </c>
      <c r="G137" s="3">
        <v>26</v>
      </c>
      <c r="I137"/>
    </row>
    <row r="138" spans="3:9">
      <c r="C138" s="176">
        <v>42341.490299999998</v>
      </c>
      <c r="D138" s="3" t="s">
        <v>445</v>
      </c>
      <c r="E138" s="3" t="s">
        <v>6</v>
      </c>
      <c r="F138" s="3" t="str">
        <f t="shared" ref="F138:F201" si="2">IF(G138&lt;10,"Retail","Wholesale")</f>
        <v>Retail</v>
      </c>
      <c r="G138" s="3">
        <v>1</v>
      </c>
      <c r="I138"/>
    </row>
    <row r="139" spans="3:9">
      <c r="C139" s="176">
        <v>42331.515299999999</v>
      </c>
      <c r="D139" s="3" t="s">
        <v>445</v>
      </c>
      <c r="E139" s="3" t="s">
        <v>6</v>
      </c>
      <c r="F139" s="3" t="str">
        <f t="shared" si="2"/>
        <v>Retail</v>
      </c>
      <c r="G139" s="3">
        <v>2</v>
      </c>
      <c r="I139"/>
    </row>
    <row r="140" spans="3:9">
      <c r="C140" s="176">
        <v>41985.729899999998</v>
      </c>
      <c r="D140" s="3" t="s">
        <v>446</v>
      </c>
      <c r="E140" s="3" t="s">
        <v>8</v>
      </c>
      <c r="F140" s="3" t="str">
        <f t="shared" si="2"/>
        <v>Wholesale</v>
      </c>
      <c r="G140" s="3">
        <v>37</v>
      </c>
      <c r="I140"/>
    </row>
    <row r="141" spans="3:9">
      <c r="C141" s="176">
        <v>42191.795100000003</v>
      </c>
      <c r="D141" s="3" t="s">
        <v>445</v>
      </c>
      <c r="E141" s="3" t="s">
        <v>448</v>
      </c>
      <c r="F141" s="3" t="str">
        <f t="shared" si="2"/>
        <v>Retail</v>
      </c>
      <c r="G141" s="3">
        <v>5</v>
      </c>
      <c r="I141"/>
    </row>
    <row r="142" spans="3:9">
      <c r="C142" s="176">
        <v>42241.224300000002</v>
      </c>
      <c r="D142" s="3" t="s">
        <v>449</v>
      </c>
      <c r="E142" s="3" t="s">
        <v>453</v>
      </c>
      <c r="F142" s="3" t="str">
        <f t="shared" si="2"/>
        <v>Wholesale</v>
      </c>
      <c r="G142" s="3">
        <v>29</v>
      </c>
      <c r="I142"/>
    </row>
    <row r="143" spans="3:9">
      <c r="C143" s="176">
        <v>42096.491000000002</v>
      </c>
      <c r="D143" s="3" t="s">
        <v>449</v>
      </c>
      <c r="E143" s="3" t="s">
        <v>458</v>
      </c>
      <c r="F143" s="3" t="str">
        <f t="shared" si="2"/>
        <v>Wholesale</v>
      </c>
      <c r="G143" s="3">
        <v>52</v>
      </c>
      <c r="I143"/>
    </row>
    <row r="144" spans="3:9">
      <c r="C144" s="176">
        <v>42349.252800000002</v>
      </c>
      <c r="D144" s="3" t="s">
        <v>449</v>
      </c>
      <c r="E144" s="3" t="s">
        <v>312</v>
      </c>
      <c r="F144" s="3" t="str">
        <f t="shared" si="2"/>
        <v>Retail</v>
      </c>
      <c r="G144" s="3">
        <v>5</v>
      </c>
      <c r="I144"/>
    </row>
    <row r="145" spans="3:9">
      <c r="C145" s="176">
        <v>42256.104200000002</v>
      </c>
      <c r="D145" s="3" t="s">
        <v>445</v>
      </c>
      <c r="E145" s="3" t="s">
        <v>6</v>
      </c>
      <c r="F145" s="3" t="str">
        <f t="shared" si="2"/>
        <v>Wholesale</v>
      </c>
      <c r="G145" s="3">
        <v>68</v>
      </c>
      <c r="I145"/>
    </row>
    <row r="146" spans="3:9">
      <c r="C146" s="176">
        <v>42103.017399999997</v>
      </c>
      <c r="D146" s="3" t="s">
        <v>447</v>
      </c>
      <c r="E146" s="3" t="s">
        <v>112</v>
      </c>
      <c r="F146" s="3" t="str">
        <f t="shared" si="2"/>
        <v>Retail</v>
      </c>
      <c r="G146" s="3">
        <v>1</v>
      </c>
      <c r="I146"/>
    </row>
    <row r="147" spans="3:9">
      <c r="C147" s="176">
        <v>41977.485399999998</v>
      </c>
      <c r="D147" s="3" t="s">
        <v>445</v>
      </c>
      <c r="E147" s="3" t="s">
        <v>458</v>
      </c>
      <c r="F147" s="3" t="str">
        <f t="shared" si="2"/>
        <v>Wholesale</v>
      </c>
      <c r="G147" s="3">
        <v>36</v>
      </c>
      <c r="I147"/>
    </row>
    <row r="148" spans="3:9">
      <c r="C148" s="176">
        <v>42259.734700000001</v>
      </c>
      <c r="D148" s="3" t="s">
        <v>446</v>
      </c>
      <c r="E148" s="3" t="s">
        <v>114</v>
      </c>
      <c r="F148" s="3" t="str">
        <f t="shared" si="2"/>
        <v>Retail</v>
      </c>
      <c r="G148" s="3">
        <v>4</v>
      </c>
      <c r="I148"/>
    </row>
    <row r="149" spans="3:9">
      <c r="C149" s="176">
        <v>42207.143799999998</v>
      </c>
      <c r="D149" s="3" t="s">
        <v>447</v>
      </c>
      <c r="E149" s="3" t="s">
        <v>9</v>
      </c>
      <c r="F149" s="3" t="str">
        <f t="shared" si="2"/>
        <v>Wholesale</v>
      </c>
      <c r="G149" s="3">
        <v>76</v>
      </c>
      <c r="I149"/>
    </row>
    <row r="150" spans="3:9">
      <c r="C150" s="176">
        <v>42206.196499999998</v>
      </c>
      <c r="D150" s="3" t="s">
        <v>445</v>
      </c>
      <c r="E150" s="3" t="s">
        <v>453</v>
      </c>
      <c r="F150" s="3" t="str">
        <f t="shared" si="2"/>
        <v>Retail</v>
      </c>
      <c r="G150" s="3">
        <v>1</v>
      </c>
      <c r="I150"/>
    </row>
    <row r="151" spans="3:9">
      <c r="C151" s="176">
        <v>42227.272900000004</v>
      </c>
      <c r="D151" s="3" t="s">
        <v>445</v>
      </c>
      <c r="E151" s="3" t="s">
        <v>312</v>
      </c>
      <c r="F151" s="3" t="str">
        <f t="shared" si="2"/>
        <v>Retail</v>
      </c>
      <c r="G151" s="3">
        <v>5</v>
      </c>
      <c r="I151"/>
    </row>
    <row r="152" spans="3:9">
      <c r="C152" s="176">
        <v>42362.380599999997</v>
      </c>
      <c r="D152" s="3" t="s">
        <v>445</v>
      </c>
      <c r="E152" s="3" t="s">
        <v>460</v>
      </c>
      <c r="F152" s="3" t="str">
        <f t="shared" si="2"/>
        <v>Retail</v>
      </c>
      <c r="G152" s="3">
        <v>9</v>
      </c>
      <c r="I152"/>
    </row>
    <row r="153" spans="3:9">
      <c r="C153" s="176">
        <v>42356.229200000002</v>
      </c>
      <c r="D153" s="3" t="s">
        <v>445</v>
      </c>
      <c r="E153" s="3" t="s">
        <v>6</v>
      </c>
      <c r="F153" s="3" t="str">
        <f t="shared" si="2"/>
        <v>Retail</v>
      </c>
      <c r="G153" s="3">
        <v>6</v>
      </c>
      <c r="I153"/>
    </row>
    <row r="154" spans="3:9">
      <c r="C154" s="176">
        <v>41986.150699999998</v>
      </c>
      <c r="D154" s="3" t="s">
        <v>445</v>
      </c>
      <c r="E154" s="3" t="s">
        <v>312</v>
      </c>
      <c r="F154" s="3" t="str">
        <f t="shared" si="2"/>
        <v>Retail</v>
      </c>
      <c r="G154" s="3">
        <v>2</v>
      </c>
      <c r="I154"/>
    </row>
    <row r="155" spans="3:9">
      <c r="C155" s="176">
        <v>42351.808299999997</v>
      </c>
      <c r="D155" s="3" t="s">
        <v>445</v>
      </c>
      <c r="E155" s="3" t="s">
        <v>9</v>
      </c>
      <c r="F155" s="3" t="str">
        <f t="shared" si="2"/>
        <v>Retail</v>
      </c>
      <c r="G155" s="3">
        <v>7</v>
      </c>
      <c r="I155"/>
    </row>
    <row r="156" spans="3:9">
      <c r="C156" s="176">
        <v>42124.764600000002</v>
      </c>
      <c r="D156" s="3" t="s">
        <v>447</v>
      </c>
      <c r="E156" s="3" t="s">
        <v>10</v>
      </c>
      <c r="F156" s="3" t="str">
        <f t="shared" si="2"/>
        <v>Retail</v>
      </c>
      <c r="G156" s="3">
        <v>2</v>
      </c>
      <c r="I156"/>
    </row>
    <row r="157" spans="3:9">
      <c r="C157" s="176">
        <v>42341.494400000003</v>
      </c>
      <c r="D157" s="3" t="s">
        <v>449</v>
      </c>
      <c r="E157" s="3" t="s">
        <v>457</v>
      </c>
      <c r="F157" s="3" t="str">
        <f t="shared" si="2"/>
        <v>Wholesale</v>
      </c>
      <c r="G157" s="3">
        <v>57</v>
      </c>
      <c r="I157"/>
    </row>
    <row r="158" spans="3:9">
      <c r="C158" s="176">
        <v>41988.754200000003</v>
      </c>
      <c r="D158" s="3" t="s">
        <v>445</v>
      </c>
      <c r="E158" s="3" t="s">
        <v>460</v>
      </c>
      <c r="F158" s="3" t="str">
        <f t="shared" si="2"/>
        <v>Retail</v>
      </c>
      <c r="G158" s="3">
        <v>7</v>
      </c>
      <c r="I158"/>
    </row>
    <row r="159" spans="3:9">
      <c r="C159" s="176">
        <v>42040.546499999997</v>
      </c>
      <c r="D159" s="3" t="s">
        <v>449</v>
      </c>
      <c r="E159" s="3" t="s">
        <v>7</v>
      </c>
      <c r="F159" s="3" t="str">
        <f t="shared" si="2"/>
        <v>Retail</v>
      </c>
      <c r="G159" s="3">
        <v>6</v>
      </c>
      <c r="I159"/>
    </row>
    <row r="160" spans="3:9">
      <c r="C160" s="176">
        <v>42224.785400000001</v>
      </c>
      <c r="D160" s="3" t="s">
        <v>445</v>
      </c>
      <c r="E160" s="3" t="s">
        <v>453</v>
      </c>
      <c r="F160" s="3" t="str">
        <f t="shared" si="2"/>
        <v>Retail</v>
      </c>
      <c r="G160" s="3">
        <v>4</v>
      </c>
      <c r="I160"/>
    </row>
    <row r="161" spans="3:9">
      <c r="C161" s="176">
        <v>42206.222199999997</v>
      </c>
      <c r="D161" s="3" t="s">
        <v>445</v>
      </c>
      <c r="E161" s="3" t="s">
        <v>6</v>
      </c>
      <c r="F161" s="3" t="str">
        <f t="shared" si="2"/>
        <v>Retail</v>
      </c>
      <c r="G161" s="3">
        <v>6</v>
      </c>
      <c r="I161"/>
    </row>
    <row r="162" spans="3:9">
      <c r="C162" s="176">
        <v>42338.713900000002</v>
      </c>
      <c r="D162" s="3" t="s">
        <v>447</v>
      </c>
      <c r="E162" s="3" t="s">
        <v>454</v>
      </c>
      <c r="F162" s="3" t="str">
        <f t="shared" si="2"/>
        <v>Retail</v>
      </c>
      <c r="G162" s="3">
        <v>3</v>
      </c>
      <c r="I162"/>
    </row>
    <row r="163" spans="3:9">
      <c r="C163" s="176">
        <v>41980.5069</v>
      </c>
      <c r="D163" s="3" t="s">
        <v>445</v>
      </c>
      <c r="E163" s="3" t="s">
        <v>453</v>
      </c>
      <c r="F163" s="3" t="str">
        <f t="shared" si="2"/>
        <v>Wholesale</v>
      </c>
      <c r="G163" s="3">
        <v>55</v>
      </c>
      <c r="I163"/>
    </row>
    <row r="164" spans="3:9">
      <c r="C164" s="176">
        <v>42273.102099999996</v>
      </c>
      <c r="D164" s="3" t="s">
        <v>445</v>
      </c>
      <c r="E164" s="3" t="s">
        <v>10</v>
      </c>
      <c r="F164" s="3" t="str">
        <f t="shared" si="2"/>
        <v>Retail</v>
      </c>
      <c r="G164" s="3">
        <v>6</v>
      </c>
      <c r="I164"/>
    </row>
    <row r="165" spans="3:9">
      <c r="C165" s="176">
        <v>42358.536099999998</v>
      </c>
      <c r="D165" s="3" t="s">
        <v>446</v>
      </c>
      <c r="E165" s="3" t="s">
        <v>453</v>
      </c>
      <c r="F165" s="3" t="str">
        <f t="shared" si="2"/>
        <v>Wholesale</v>
      </c>
      <c r="G165" s="3">
        <v>34</v>
      </c>
      <c r="I165"/>
    </row>
    <row r="166" spans="3:9">
      <c r="C166" s="176">
        <v>42219.525699999998</v>
      </c>
      <c r="D166" s="3" t="s">
        <v>445</v>
      </c>
      <c r="E166" s="3" t="s">
        <v>458</v>
      </c>
      <c r="F166" s="3" t="str">
        <f t="shared" si="2"/>
        <v>Wholesale</v>
      </c>
      <c r="G166" s="3">
        <v>42</v>
      </c>
      <c r="I166"/>
    </row>
    <row r="167" spans="3:9">
      <c r="C167" s="176">
        <v>42335.552100000001</v>
      </c>
      <c r="D167" s="3" t="s">
        <v>447</v>
      </c>
      <c r="E167" s="3" t="s">
        <v>6</v>
      </c>
      <c r="F167" s="3" t="str">
        <f t="shared" si="2"/>
        <v>Wholesale</v>
      </c>
      <c r="G167" s="3">
        <v>54</v>
      </c>
      <c r="I167"/>
    </row>
    <row r="168" spans="3:9">
      <c r="C168" s="176">
        <v>42106.201399999998</v>
      </c>
      <c r="D168" s="3" t="s">
        <v>445</v>
      </c>
      <c r="E168" s="3" t="s">
        <v>453</v>
      </c>
      <c r="F168" s="3" t="str">
        <f t="shared" si="2"/>
        <v>Retail</v>
      </c>
      <c r="G168" s="3">
        <v>3</v>
      </c>
      <c r="I168"/>
    </row>
    <row r="169" spans="3:9">
      <c r="C169" s="176">
        <v>42164.202799999999</v>
      </c>
      <c r="D169" s="3" t="s">
        <v>449</v>
      </c>
      <c r="E169" s="3" t="s">
        <v>114</v>
      </c>
      <c r="F169" s="3" t="str">
        <f t="shared" si="2"/>
        <v>Wholesale</v>
      </c>
      <c r="G169" s="3">
        <v>63</v>
      </c>
      <c r="I169"/>
    </row>
    <row r="170" spans="3:9">
      <c r="C170" s="176">
        <v>42309.732600000003</v>
      </c>
      <c r="D170" s="3" t="s">
        <v>445</v>
      </c>
      <c r="E170" s="3" t="s">
        <v>453</v>
      </c>
      <c r="F170" s="3" t="str">
        <f t="shared" si="2"/>
        <v>Retail</v>
      </c>
      <c r="G170" s="3">
        <v>2</v>
      </c>
      <c r="I170"/>
    </row>
    <row r="171" spans="3:9">
      <c r="C171" s="176">
        <v>42214.486100000002</v>
      </c>
      <c r="D171" s="3" t="s">
        <v>445</v>
      </c>
      <c r="E171" s="3" t="s">
        <v>451</v>
      </c>
      <c r="F171" s="3" t="str">
        <f t="shared" si="2"/>
        <v>Retail</v>
      </c>
      <c r="G171" s="3">
        <v>4</v>
      </c>
      <c r="I171"/>
    </row>
    <row r="172" spans="3:9">
      <c r="C172" s="176">
        <v>42104.8007</v>
      </c>
      <c r="D172" s="3" t="s">
        <v>445</v>
      </c>
      <c r="E172" s="3" t="s">
        <v>453</v>
      </c>
      <c r="F172" s="3" t="str">
        <f t="shared" si="2"/>
        <v>Wholesale</v>
      </c>
      <c r="G172" s="3">
        <v>39</v>
      </c>
      <c r="I172"/>
    </row>
    <row r="173" spans="3:9">
      <c r="C173" s="176">
        <v>42348.145100000002</v>
      </c>
      <c r="D173" s="3" t="s">
        <v>449</v>
      </c>
      <c r="E173" s="3" t="s">
        <v>461</v>
      </c>
      <c r="F173" s="3" t="str">
        <f t="shared" si="2"/>
        <v>Retail</v>
      </c>
      <c r="G173" s="3">
        <v>3</v>
      </c>
      <c r="I173"/>
    </row>
    <row r="174" spans="3:9">
      <c r="C174" s="176">
        <v>41989.804199999999</v>
      </c>
      <c r="D174" s="3" t="s">
        <v>445</v>
      </c>
      <c r="E174" s="3" t="s">
        <v>10</v>
      </c>
      <c r="F174" s="3" t="str">
        <f t="shared" si="2"/>
        <v>Wholesale</v>
      </c>
      <c r="G174" s="3">
        <v>35</v>
      </c>
      <c r="I174"/>
    </row>
    <row r="175" spans="3:9">
      <c r="C175" s="176">
        <v>42342.106299999999</v>
      </c>
      <c r="D175" s="3" t="s">
        <v>445</v>
      </c>
      <c r="E175" s="3" t="s">
        <v>110</v>
      </c>
      <c r="F175" s="3" t="str">
        <f t="shared" si="2"/>
        <v>Retail</v>
      </c>
      <c r="G175" s="3">
        <v>3</v>
      </c>
      <c r="I175"/>
    </row>
    <row r="176" spans="3:9">
      <c r="C176" s="176">
        <v>42188.130599999997</v>
      </c>
      <c r="D176" s="3" t="s">
        <v>446</v>
      </c>
      <c r="E176" s="3" t="s">
        <v>450</v>
      </c>
      <c r="F176" s="3" t="str">
        <f t="shared" si="2"/>
        <v>Retail</v>
      </c>
      <c r="G176" s="3">
        <v>1</v>
      </c>
      <c r="I176"/>
    </row>
    <row r="177" spans="3:9">
      <c r="C177" s="176">
        <v>42211.5625</v>
      </c>
      <c r="D177" s="3" t="s">
        <v>445</v>
      </c>
      <c r="E177" s="3" t="s">
        <v>452</v>
      </c>
      <c r="F177" s="3" t="str">
        <f t="shared" si="2"/>
        <v>Wholesale</v>
      </c>
      <c r="G177" s="3">
        <v>137</v>
      </c>
      <c r="I177"/>
    </row>
    <row r="178" spans="3:9">
      <c r="C178" s="176">
        <v>41980.4882</v>
      </c>
      <c r="D178" s="3" t="s">
        <v>445</v>
      </c>
      <c r="E178" s="3" t="s">
        <v>453</v>
      </c>
      <c r="F178" s="3" t="str">
        <f t="shared" si="2"/>
        <v>Retail</v>
      </c>
      <c r="G178" s="3">
        <v>6</v>
      </c>
      <c r="I178"/>
    </row>
    <row r="179" spans="3:9">
      <c r="C179" s="176">
        <v>41984.156300000002</v>
      </c>
      <c r="D179" s="3" t="s">
        <v>445</v>
      </c>
      <c r="E179" s="3" t="s">
        <v>450</v>
      </c>
      <c r="F179" s="3" t="str">
        <f t="shared" si="2"/>
        <v>Wholesale</v>
      </c>
      <c r="G179" s="3">
        <v>43</v>
      </c>
      <c r="I179"/>
    </row>
    <row r="180" spans="3:9">
      <c r="C180" s="176">
        <v>42257.468099999998</v>
      </c>
      <c r="D180" s="3" t="s">
        <v>446</v>
      </c>
      <c r="E180" s="3" t="s">
        <v>453</v>
      </c>
      <c r="F180" s="3" t="str">
        <f t="shared" si="2"/>
        <v>Wholesale</v>
      </c>
      <c r="G180" s="3">
        <v>31</v>
      </c>
      <c r="I180"/>
    </row>
    <row r="181" spans="3:9">
      <c r="C181" s="176">
        <v>42361.152800000003</v>
      </c>
      <c r="D181" s="3" t="s">
        <v>446</v>
      </c>
      <c r="E181" s="3" t="s">
        <v>7</v>
      </c>
      <c r="F181" s="3" t="str">
        <f t="shared" si="2"/>
        <v>Retail</v>
      </c>
      <c r="G181" s="3">
        <v>4</v>
      </c>
      <c r="I181"/>
    </row>
    <row r="182" spans="3:9">
      <c r="C182" s="176">
        <v>42330.889600000002</v>
      </c>
      <c r="D182" s="3" t="s">
        <v>446</v>
      </c>
      <c r="E182" s="3" t="s">
        <v>453</v>
      </c>
      <c r="F182" s="3" t="str">
        <f t="shared" si="2"/>
        <v>Wholesale</v>
      </c>
      <c r="G182" s="3">
        <v>69</v>
      </c>
      <c r="I182"/>
    </row>
    <row r="183" spans="3:9">
      <c r="C183" s="176">
        <v>42204.159</v>
      </c>
      <c r="D183" s="3" t="s">
        <v>445</v>
      </c>
      <c r="E183" s="3" t="s">
        <v>312</v>
      </c>
      <c r="F183" s="3" t="str">
        <f t="shared" si="2"/>
        <v>Retail</v>
      </c>
      <c r="G183" s="3">
        <v>6</v>
      </c>
      <c r="I183"/>
    </row>
    <row r="184" spans="3:9">
      <c r="C184" s="176">
        <v>41981.188900000001</v>
      </c>
      <c r="D184" s="3" t="s">
        <v>445</v>
      </c>
      <c r="E184" s="3" t="s">
        <v>10</v>
      </c>
      <c r="F184" s="3" t="str">
        <f t="shared" si="2"/>
        <v>Retail</v>
      </c>
      <c r="G184" s="3">
        <v>2</v>
      </c>
      <c r="I184"/>
    </row>
    <row r="185" spans="3:9">
      <c r="C185" s="176">
        <v>42325.212500000001</v>
      </c>
      <c r="D185" s="3" t="s">
        <v>447</v>
      </c>
      <c r="E185" s="3" t="s">
        <v>6</v>
      </c>
      <c r="F185" s="3" t="str">
        <f t="shared" si="2"/>
        <v>Wholesale</v>
      </c>
      <c r="G185" s="3">
        <v>34</v>
      </c>
      <c r="I185"/>
    </row>
    <row r="186" spans="3:9">
      <c r="C186" s="176">
        <v>42276.293100000003</v>
      </c>
      <c r="D186" s="3" t="s">
        <v>447</v>
      </c>
      <c r="E186" s="3" t="s">
        <v>110</v>
      </c>
      <c r="F186" s="3" t="str">
        <f t="shared" si="2"/>
        <v>Retail</v>
      </c>
      <c r="G186" s="3">
        <v>2</v>
      </c>
      <c r="I186"/>
    </row>
    <row r="187" spans="3:9">
      <c r="C187" s="176">
        <v>42352.710400000004</v>
      </c>
      <c r="D187" s="3" t="s">
        <v>445</v>
      </c>
      <c r="E187" s="3" t="s">
        <v>10</v>
      </c>
      <c r="F187" s="3" t="str">
        <f t="shared" si="2"/>
        <v>Wholesale</v>
      </c>
      <c r="G187" s="3">
        <v>33</v>
      </c>
      <c r="I187"/>
    </row>
    <row r="188" spans="3:9">
      <c r="C188" s="176">
        <v>42341.756300000001</v>
      </c>
      <c r="D188" s="3" t="s">
        <v>446</v>
      </c>
      <c r="E188" s="3" t="s">
        <v>453</v>
      </c>
      <c r="F188" s="3" t="str">
        <f t="shared" si="2"/>
        <v>Retail</v>
      </c>
      <c r="G188" s="3">
        <v>1</v>
      </c>
      <c r="I188"/>
    </row>
    <row r="189" spans="3:9">
      <c r="C189" s="176">
        <v>42252.465300000003</v>
      </c>
      <c r="D189" s="3" t="s">
        <v>446</v>
      </c>
      <c r="E189" s="3" t="s">
        <v>7</v>
      </c>
      <c r="F189" s="3" t="str">
        <f t="shared" si="2"/>
        <v>Retail</v>
      </c>
      <c r="G189" s="3">
        <v>3</v>
      </c>
      <c r="I189"/>
    </row>
    <row r="190" spans="3:9">
      <c r="C190" s="176">
        <v>42171.415999999997</v>
      </c>
      <c r="D190" s="3" t="s">
        <v>445</v>
      </c>
      <c r="E190" s="3" t="s">
        <v>459</v>
      </c>
      <c r="F190" s="3" t="str">
        <f t="shared" si="2"/>
        <v>Retail</v>
      </c>
      <c r="G190" s="3">
        <v>1</v>
      </c>
      <c r="I190"/>
    </row>
    <row r="191" spans="3:9">
      <c r="C191" s="176">
        <v>42353.073600000003</v>
      </c>
      <c r="D191" s="3" t="s">
        <v>445</v>
      </c>
      <c r="E191" s="3" t="s">
        <v>452</v>
      </c>
      <c r="F191" s="3" t="str">
        <f t="shared" si="2"/>
        <v>Retail</v>
      </c>
      <c r="G191" s="3">
        <v>2</v>
      </c>
      <c r="I191"/>
    </row>
    <row r="192" spans="3:9">
      <c r="C192" s="176">
        <v>42139.544399999999</v>
      </c>
      <c r="D192" s="3" t="s">
        <v>447</v>
      </c>
      <c r="E192" s="3" t="s">
        <v>456</v>
      </c>
      <c r="F192" s="3" t="str">
        <f t="shared" si="2"/>
        <v>Retail</v>
      </c>
      <c r="G192" s="3">
        <v>1</v>
      </c>
      <c r="I192"/>
    </row>
    <row r="193" spans="3:9">
      <c r="C193" s="176">
        <v>41982.104200000002</v>
      </c>
      <c r="D193" s="3" t="s">
        <v>449</v>
      </c>
      <c r="E193" s="3" t="s">
        <v>453</v>
      </c>
      <c r="F193" s="3" t="str">
        <f t="shared" si="2"/>
        <v>Wholesale</v>
      </c>
      <c r="G193" s="3">
        <v>23</v>
      </c>
      <c r="I193"/>
    </row>
    <row r="194" spans="3:9">
      <c r="C194" s="176">
        <v>42163.540300000001</v>
      </c>
      <c r="D194" s="3" t="s">
        <v>445</v>
      </c>
      <c r="E194" s="3" t="s">
        <v>455</v>
      </c>
      <c r="F194" s="3" t="str">
        <f t="shared" si="2"/>
        <v>Retail</v>
      </c>
      <c r="G194" s="3">
        <v>3</v>
      </c>
      <c r="I194"/>
    </row>
    <row r="195" spans="3:9">
      <c r="C195" s="176">
        <v>41980.073600000003</v>
      </c>
      <c r="D195" s="3" t="s">
        <v>449</v>
      </c>
      <c r="E195" s="3" t="s">
        <v>453</v>
      </c>
      <c r="F195" s="3" t="str">
        <f t="shared" si="2"/>
        <v>Retail</v>
      </c>
      <c r="G195" s="3">
        <v>2</v>
      </c>
      <c r="I195"/>
    </row>
    <row r="196" spans="3:9">
      <c r="C196" s="176">
        <v>42196.543100000003</v>
      </c>
      <c r="D196" s="3" t="s">
        <v>445</v>
      </c>
      <c r="E196" s="3" t="s">
        <v>453</v>
      </c>
      <c r="F196" s="3" t="str">
        <f t="shared" si="2"/>
        <v>Retail</v>
      </c>
      <c r="G196" s="3">
        <v>2</v>
      </c>
      <c r="I196"/>
    </row>
    <row r="197" spans="3:9">
      <c r="C197" s="176">
        <v>42335.4882</v>
      </c>
      <c r="D197" s="3" t="s">
        <v>445</v>
      </c>
      <c r="E197" s="3" t="s">
        <v>6</v>
      </c>
      <c r="F197" s="3" t="str">
        <f t="shared" si="2"/>
        <v>Retail</v>
      </c>
      <c r="G197" s="3">
        <v>2</v>
      </c>
      <c r="I197"/>
    </row>
    <row r="198" spans="3:9">
      <c r="C198" s="176">
        <v>42360.5049</v>
      </c>
      <c r="D198" s="3" t="s">
        <v>446</v>
      </c>
      <c r="E198" s="3" t="s">
        <v>453</v>
      </c>
      <c r="F198" s="3" t="str">
        <f t="shared" si="2"/>
        <v>Retail</v>
      </c>
      <c r="G198" s="3">
        <v>2</v>
      </c>
      <c r="I198"/>
    </row>
    <row r="199" spans="3:9">
      <c r="C199" s="176">
        <v>42180.529900000001</v>
      </c>
      <c r="D199" s="3" t="s">
        <v>447</v>
      </c>
      <c r="E199" s="3" t="s">
        <v>453</v>
      </c>
      <c r="F199" s="3" t="str">
        <f t="shared" si="2"/>
        <v>Wholesale</v>
      </c>
      <c r="G199" s="3">
        <v>34</v>
      </c>
      <c r="I199"/>
    </row>
    <row r="200" spans="3:9">
      <c r="C200" s="176">
        <v>42339.497199999998</v>
      </c>
      <c r="D200" s="3" t="s">
        <v>445</v>
      </c>
      <c r="E200" s="3" t="s">
        <v>461</v>
      </c>
      <c r="F200" s="3" t="str">
        <f t="shared" si="2"/>
        <v>Retail</v>
      </c>
      <c r="G200" s="3">
        <v>8</v>
      </c>
      <c r="I200"/>
    </row>
    <row r="201" spans="3:9">
      <c r="C201" s="176">
        <v>42338.5069</v>
      </c>
      <c r="D201" s="3" t="s">
        <v>449</v>
      </c>
      <c r="E201" s="3" t="s">
        <v>110</v>
      </c>
      <c r="F201" s="3" t="str">
        <f t="shared" si="2"/>
        <v>Retail</v>
      </c>
      <c r="G201" s="3">
        <v>2</v>
      </c>
      <c r="I201"/>
    </row>
    <row r="202" spans="3:9">
      <c r="C202" s="176">
        <v>41982.782599999999</v>
      </c>
      <c r="D202" s="3" t="s">
        <v>447</v>
      </c>
      <c r="E202" s="3" t="s">
        <v>453</v>
      </c>
      <c r="F202" s="3" t="str">
        <f t="shared" ref="F202:F265" si="3">IF(G202&lt;10,"Retail","Wholesale")</f>
        <v>Wholesale</v>
      </c>
      <c r="G202" s="3">
        <v>43</v>
      </c>
      <c r="I202"/>
    </row>
    <row r="203" spans="3:9">
      <c r="C203" s="176">
        <v>42191.422899999998</v>
      </c>
      <c r="D203" s="3" t="s">
        <v>445</v>
      </c>
      <c r="E203" s="3" t="s">
        <v>7</v>
      </c>
      <c r="F203" s="3" t="str">
        <f t="shared" si="3"/>
        <v>Wholesale</v>
      </c>
      <c r="G203" s="3">
        <v>71</v>
      </c>
      <c r="I203"/>
    </row>
    <row r="204" spans="3:9">
      <c r="C204" s="176">
        <v>42334.8361</v>
      </c>
      <c r="D204" s="3" t="s">
        <v>445</v>
      </c>
      <c r="E204" s="3" t="s">
        <v>453</v>
      </c>
      <c r="F204" s="3" t="str">
        <f t="shared" si="3"/>
        <v>Wholesale</v>
      </c>
      <c r="G204" s="3">
        <v>37</v>
      </c>
      <c r="I204"/>
    </row>
    <row r="205" spans="3:9">
      <c r="C205" s="176">
        <v>42212.527800000003</v>
      </c>
      <c r="D205" s="3" t="s">
        <v>447</v>
      </c>
      <c r="E205" s="3" t="s">
        <v>453</v>
      </c>
      <c r="F205" s="3" t="str">
        <f t="shared" si="3"/>
        <v>Retail</v>
      </c>
      <c r="G205" s="3">
        <v>2</v>
      </c>
      <c r="I205"/>
    </row>
    <row r="206" spans="3:9">
      <c r="C206" s="176">
        <v>41987.561800000003</v>
      </c>
      <c r="D206" s="3" t="s">
        <v>445</v>
      </c>
      <c r="E206" s="3" t="s">
        <v>6</v>
      </c>
      <c r="F206" s="3" t="str">
        <f t="shared" si="3"/>
        <v>Wholesale</v>
      </c>
      <c r="G206" s="3">
        <v>11</v>
      </c>
      <c r="I206"/>
    </row>
    <row r="207" spans="3:9">
      <c r="C207" s="176">
        <v>41978.105600000003</v>
      </c>
      <c r="D207" s="3" t="s">
        <v>445</v>
      </c>
      <c r="E207" s="3" t="s">
        <v>453</v>
      </c>
      <c r="F207" s="3" t="str">
        <f t="shared" si="3"/>
        <v>Wholesale</v>
      </c>
      <c r="G207" s="3">
        <v>32</v>
      </c>
      <c r="I207"/>
    </row>
    <row r="208" spans="3:9">
      <c r="C208" s="176">
        <v>42359.561099999999</v>
      </c>
      <c r="D208" s="3" t="s">
        <v>446</v>
      </c>
      <c r="E208" s="3" t="s">
        <v>7</v>
      </c>
      <c r="F208" s="3" t="str">
        <f t="shared" si="3"/>
        <v>Retail</v>
      </c>
      <c r="G208" s="3">
        <v>4</v>
      </c>
      <c r="I208"/>
    </row>
    <row r="209" spans="3:9">
      <c r="C209" s="176">
        <v>41990.534699999997</v>
      </c>
      <c r="D209" s="3" t="s">
        <v>445</v>
      </c>
      <c r="E209" s="3" t="s">
        <v>453</v>
      </c>
      <c r="F209" s="3" t="str">
        <f t="shared" si="3"/>
        <v>Retail</v>
      </c>
      <c r="G209" s="3">
        <v>1</v>
      </c>
      <c r="I209"/>
    </row>
    <row r="210" spans="3:9">
      <c r="C210" s="176">
        <v>42182.152099999999</v>
      </c>
      <c r="D210" s="3" t="s">
        <v>445</v>
      </c>
      <c r="E210" s="3" t="s">
        <v>114</v>
      </c>
      <c r="F210" s="3" t="str">
        <f t="shared" si="3"/>
        <v>Retail</v>
      </c>
      <c r="G210" s="3">
        <v>1</v>
      </c>
      <c r="I210"/>
    </row>
    <row r="211" spans="3:9">
      <c r="C211" s="176">
        <v>42340.229899999998</v>
      </c>
      <c r="D211" s="3" t="s">
        <v>446</v>
      </c>
      <c r="E211" s="3" t="s">
        <v>7</v>
      </c>
      <c r="F211" s="3" t="str">
        <f t="shared" si="3"/>
        <v>Wholesale</v>
      </c>
      <c r="G211" s="3">
        <v>55</v>
      </c>
      <c r="I211"/>
    </row>
    <row r="212" spans="3:9">
      <c r="C212" s="176">
        <v>42140.165300000001</v>
      </c>
      <c r="D212" s="3" t="s">
        <v>445</v>
      </c>
      <c r="E212" s="3" t="s">
        <v>452</v>
      </c>
      <c r="F212" s="3" t="str">
        <f t="shared" si="3"/>
        <v>Retail</v>
      </c>
      <c r="G212" s="3">
        <v>2</v>
      </c>
      <c r="I212"/>
    </row>
    <row r="213" spans="3:9">
      <c r="C213" s="176">
        <v>42172.111799999999</v>
      </c>
      <c r="D213" s="3" t="s">
        <v>445</v>
      </c>
      <c r="E213" s="3" t="s">
        <v>460</v>
      </c>
      <c r="F213" s="3" t="str">
        <f t="shared" si="3"/>
        <v>Retail</v>
      </c>
      <c r="G213" s="3">
        <v>1</v>
      </c>
      <c r="I213"/>
    </row>
    <row r="214" spans="3:9">
      <c r="C214" s="176">
        <v>42250.493799999997</v>
      </c>
      <c r="D214" s="3" t="s">
        <v>446</v>
      </c>
      <c r="E214" s="3" t="s">
        <v>114</v>
      </c>
      <c r="F214" s="3" t="str">
        <f t="shared" si="3"/>
        <v>Wholesale</v>
      </c>
      <c r="G214" s="3">
        <v>33</v>
      </c>
      <c r="I214"/>
    </row>
    <row r="215" spans="3:9">
      <c r="C215" s="176">
        <v>42068.174299999999</v>
      </c>
      <c r="D215" s="3" t="s">
        <v>445</v>
      </c>
      <c r="E215" s="3" t="s">
        <v>6</v>
      </c>
      <c r="F215" s="3" t="str">
        <f t="shared" si="3"/>
        <v>Retail</v>
      </c>
      <c r="G215" s="3">
        <v>1</v>
      </c>
      <c r="I215"/>
    </row>
    <row r="216" spans="3:9">
      <c r="C216" s="176">
        <v>41984.501400000001</v>
      </c>
      <c r="D216" s="3" t="s">
        <v>446</v>
      </c>
      <c r="E216" s="3" t="s">
        <v>448</v>
      </c>
      <c r="F216" s="3" t="str">
        <f t="shared" si="3"/>
        <v>Retail</v>
      </c>
      <c r="G216" s="3">
        <v>1</v>
      </c>
      <c r="I216"/>
    </row>
    <row r="217" spans="3:9">
      <c r="C217" s="176">
        <v>42358.4882</v>
      </c>
      <c r="D217" s="3" t="s">
        <v>445</v>
      </c>
      <c r="E217" s="3" t="s">
        <v>453</v>
      </c>
      <c r="F217" s="3" t="str">
        <f t="shared" si="3"/>
        <v>Retail</v>
      </c>
      <c r="G217" s="3">
        <v>3</v>
      </c>
      <c r="I217"/>
    </row>
    <row r="218" spans="3:9">
      <c r="C218" s="176">
        <v>42209.463900000002</v>
      </c>
      <c r="D218" s="3" t="s">
        <v>445</v>
      </c>
      <c r="E218" s="3" t="s">
        <v>10</v>
      </c>
      <c r="F218" s="3" t="str">
        <f t="shared" si="3"/>
        <v>Retail</v>
      </c>
      <c r="G218" s="3">
        <v>2</v>
      </c>
      <c r="I218"/>
    </row>
    <row r="219" spans="3:9">
      <c r="C219" s="176">
        <v>42221.546499999997</v>
      </c>
      <c r="D219" s="3" t="s">
        <v>445</v>
      </c>
      <c r="E219" s="3" t="s">
        <v>7</v>
      </c>
      <c r="F219" s="3" t="str">
        <f t="shared" si="3"/>
        <v>Wholesale</v>
      </c>
      <c r="G219" s="3">
        <v>39</v>
      </c>
      <c r="I219"/>
    </row>
    <row r="220" spans="3:9">
      <c r="C220" s="176">
        <v>41982.169399999999</v>
      </c>
      <c r="D220" s="3" t="s">
        <v>445</v>
      </c>
      <c r="E220" s="3" t="s">
        <v>9</v>
      </c>
      <c r="F220" s="3" t="str">
        <f t="shared" si="3"/>
        <v>Wholesale</v>
      </c>
      <c r="G220" s="3">
        <v>70</v>
      </c>
      <c r="I220"/>
    </row>
    <row r="221" spans="3:9">
      <c r="C221" s="176">
        <v>42250.065999999999</v>
      </c>
      <c r="D221" s="3" t="s">
        <v>445</v>
      </c>
      <c r="E221" s="3" t="s">
        <v>312</v>
      </c>
      <c r="F221" s="3" t="str">
        <f t="shared" si="3"/>
        <v>Wholesale</v>
      </c>
      <c r="G221" s="3">
        <v>36</v>
      </c>
      <c r="I221"/>
    </row>
    <row r="222" spans="3:9">
      <c r="C222" s="176">
        <v>41980.490299999998</v>
      </c>
      <c r="D222" s="3" t="s">
        <v>445</v>
      </c>
      <c r="E222" s="3" t="s">
        <v>114</v>
      </c>
      <c r="F222" s="3" t="str">
        <f t="shared" si="3"/>
        <v>Retail</v>
      </c>
      <c r="G222" s="3">
        <v>1</v>
      </c>
      <c r="I222"/>
    </row>
    <row r="223" spans="3:9">
      <c r="C223" s="176">
        <v>42339.102800000001</v>
      </c>
      <c r="D223" s="3" t="s">
        <v>445</v>
      </c>
      <c r="E223" s="3" t="s">
        <v>7</v>
      </c>
      <c r="F223" s="3" t="str">
        <f t="shared" si="3"/>
        <v>Retail</v>
      </c>
      <c r="G223" s="3">
        <v>1</v>
      </c>
      <c r="I223"/>
    </row>
    <row r="224" spans="3:9">
      <c r="C224" s="176">
        <v>41984.6299</v>
      </c>
      <c r="D224" s="3" t="s">
        <v>447</v>
      </c>
      <c r="E224" s="3" t="s">
        <v>452</v>
      </c>
      <c r="F224" s="3" t="str">
        <f t="shared" si="3"/>
        <v>Wholesale</v>
      </c>
      <c r="G224" s="3">
        <v>70</v>
      </c>
      <c r="I224"/>
    </row>
    <row r="225" spans="3:9">
      <c r="C225" s="176">
        <v>42339.103499999997</v>
      </c>
      <c r="D225" s="3" t="s">
        <v>445</v>
      </c>
      <c r="E225" s="3" t="s">
        <v>453</v>
      </c>
      <c r="F225" s="3" t="str">
        <f t="shared" si="3"/>
        <v>Wholesale</v>
      </c>
      <c r="G225" s="3">
        <v>31</v>
      </c>
      <c r="I225"/>
    </row>
    <row r="226" spans="3:9">
      <c r="C226" s="176">
        <v>42345.470800000003</v>
      </c>
      <c r="D226" s="3" t="s">
        <v>446</v>
      </c>
      <c r="E226" s="3" t="s">
        <v>453</v>
      </c>
      <c r="F226" s="3" t="str">
        <f t="shared" si="3"/>
        <v>Wholesale</v>
      </c>
      <c r="G226" s="3">
        <v>27</v>
      </c>
      <c r="I226"/>
    </row>
    <row r="227" spans="3:9">
      <c r="C227" s="176">
        <v>42215.503499999999</v>
      </c>
      <c r="D227" s="3" t="s">
        <v>446</v>
      </c>
      <c r="E227" s="3" t="s">
        <v>110</v>
      </c>
      <c r="F227" s="3" t="str">
        <f t="shared" si="3"/>
        <v>Retail</v>
      </c>
      <c r="G227" s="3">
        <v>3</v>
      </c>
      <c r="I227"/>
    </row>
    <row r="228" spans="3:9">
      <c r="C228" s="176">
        <v>42344.463900000002</v>
      </c>
      <c r="D228" s="3" t="s">
        <v>447</v>
      </c>
      <c r="E228" s="3" t="s">
        <v>453</v>
      </c>
      <c r="F228" s="3" t="str">
        <f t="shared" si="3"/>
        <v>Retail</v>
      </c>
      <c r="G228" s="3">
        <v>1</v>
      </c>
      <c r="I228"/>
    </row>
    <row r="229" spans="3:9">
      <c r="C229" s="176">
        <v>41979.489600000001</v>
      </c>
      <c r="D229" s="3" t="s">
        <v>447</v>
      </c>
      <c r="E229" s="3" t="s">
        <v>453</v>
      </c>
      <c r="F229" s="3" t="str">
        <f t="shared" si="3"/>
        <v>Retail</v>
      </c>
      <c r="G229" s="3">
        <v>3</v>
      </c>
      <c r="I229"/>
    </row>
    <row r="230" spans="3:9">
      <c r="C230" s="176">
        <v>41980.2</v>
      </c>
      <c r="D230" s="3" t="s">
        <v>446</v>
      </c>
      <c r="E230" s="3" t="s">
        <v>453</v>
      </c>
      <c r="F230" s="3" t="str">
        <f t="shared" si="3"/>
        <v>Retail</v>
      </c>
      <c r="G230" s="3">
        <v>3</v>
      </c>
      <c r="I230"/>
    </row>
    <row r="231" spans="3:9">
      <c r="C231" s="176">
        <v>42336.535400000001</v>
      </c>
      <c r="D231" s="3" t="s">
        <v>449</v>
      </c>
      <c r="E231" s="3" t="s">
        <v>9</v>
      </c>
      <c r="F231" s="3" t="str">
        <f t="shared" si="3"/>
        <v>Retail</v>
      </c>
      <c r="G231" s="3">
        <v>7</v>
      </c>
      <c r="I231"/>
    </row>
    <row r="232" spans="3:9">
      <c r="C232" s="176">
        <v>42218.151400000002</v>
      </c>
      <c r="D232" s="3" t="s">
        <v>449</v>
      </c>
      <c r="E232" s="3" t="s">
        <v>10</v>
      </c>
      <c r="F232" s="3" t="str">
        <f t="shared" si="3"/>
        <v>Wholesale</v>
      </c>
      <c r="G232" s="3">
        <v>63</v>
      </c>
      <c r="I232"/>
    </row>
    <row r="233" spans="3:9">
      <c r="C233" s="176">
        <v>41986.547200000001</v>
      </c>
      <c r="D233" s="3" t="s">
        <v>449</v>
      </c>
      <c r="E233" s="3" t="s">
        <v>453</v>
      </c>
      <c r="F233" s="3" t="str">
        <f t="shared" si="3"/>
        <v>Retail</v>
      </c>
      <c r="G233" s="3">
        <v>6</v>
      </c>
      <c r="I233"/>
    </row>
    <row r="234" spans="3:9">
      <c r="C234" s="176">
        <v>42123.4444</v>
      </c>
      <c r="D234" s="3" t="s">
        <v>445</v>
      </c>
      <c r="E234" s="3" t="s">
        <v>460</v>
      </c>
      <c r="F234" s="3" t="str">
        <f t="shared" si="3"/>
        <v>Retail</v>
      </c>
      <c r="G234" s="3">
        <v>5</v>
      </c>
      <c r="I234"/>
    </row>
    <row r="235" spans="3:9">
      <c r="C235" s="176">
        <v>41987.152800000003</v>
      </c>
      <c r="D235" s="3" t="s">
        <v>446</v>
      </c>
      <c r="E235" s="3" t="s">
        <v>6</v>
      </c>
      <c r="F235" s="3" t="str">
        <f t="shared" si="3"/>
        <v>Wholesale</v>
      </c>
      <c r="G235" s="3">
        <v>154</v>
      </c>
      <c r="I235"/>
    </row>
    <row r="236" spans="3:9">
      <c r="C236" s="176">
        <v>41979.849300000002</v>
      </c>
      <c r="D236" s="3" t="s">
        <v>446</v>
      </c>
      <c r="E236" s="3" t="s">
        <v>453</v>
      </c>
      <c r="F236" s="3" t="str">
        <f t="shared" si="3"/>
        <v>Retail</v>
      </c>
      <c r="G236" s="3">
        <v>4</v>
      </c>
      <c r="I236"/>
    </row>
    <row r="237" spans="3:9">
      <c r="C237" s="176">
        <v>41982.6875</v>
      </c>
      <c r="D237" s="3" t="s">
        <v>445</v>
      </c>
      <c r="E237" s="3" t="s">
        <v>453</v>
      </c>
      <c r="F237" s="3" t="str">
        <f t="shared" si="3"/>
        <v>Retail</v>
      </c>
      <c r="G237" s="3">
        <v>2</v>
      </c>
      <c r="I237"/>
    </row>
    <row r="238" spans="3:9">
      <c r="C238" s="176">
        <v>42299.859700000001</v>
      </c>
      <c r="D238" s="3" t="s">
        <v>447</v>
      </c>
      <c r="E238" s="3" t="s">
        <v>6</v>
      </c>
      <c r="F238" s="3" t="str">
        <f t="shared" si="3"/>
        <v>Wholesale</v>
      </c>
      <c r="G238" s="3">
        <v>36</v>
      </c>
      <c r="I238"/>
    </row>
    <row r="239" spans="3:9">
      <c r="C239" s="176">
        <v>42162.510399999999</v>
      </c>
      <c r="D239" s="3" t="s">
        <v>445</v>
      </c>
      <c r="E239" s="3" t="s">
        <v>9</v>
      </c>
      <c r="F239" s="3" t="str">
        <f t="shared" si="3"/>
        <v>Retail</v>
      </c>
      <c r="G239" s="3">
        <v>3</v>
      </c>
      <c r="I239"/>
    </row>
    <row r="240" spans="3:9">
      <c r="C240" s="176">
        <v>42311.479899999998</v>
      </c>
      <c r="D240" s="3" t="s">
        <v>445</v>
      </c>
      <c r="E240" s="3" t="s">
        <v>453</v>
      </c>
      <c r="F240" s="3" t="str">
        <f t="shared" si="3"/>
        <v>Retail</v>
      </c>
      <c r="G240" s="3">
        <v>1</v>
      </c>
      <c r="I240"/>
    </row>
    <row r="241" spans="3:9">
      <c r="C241" s="176">
        <v>42077.188900000001</v>
      </c>
      <c r="D241" s="3" t="s">
        <v>445</v>
      </c>
      <c r="E241" s="3" t="s">
        <v>459</v>
      </c>
      <c r="F241" s="3" t="str">
        <f t="shared" si="3"/>
        <v>Retail</v>
      </c>
      <c r="G241" s="3">
        <v>1</v>
      </c>
      <c r="I241"/>
    </row>
    <row r="242" spans="3:9">
      <c r="C242" s="176">
        <v>42178.552799999998</v>
      </c>
      <c r="D242" s="3" t="s">
        <v>446</v>
      </c>
      <c r="E242" s="3" t="s">
        <v>461</v>
      </c>
      <c r="F242" s="3" t="str">
        <f t="shared" si="3"/>
        <v>Retail</v>
      </c>
      <c r="G242" s="3">
        <v>1</v>
      </c>
      <c r="I242"/>
    </row>
    <row r="243" spans="3:9">
      <c r="C243" s="176">
        <v>42027.466</v>
      </c>
      <c r="D243" s="3" t="s">
        <v>447</v>
      </c>
      <c r="E243" s="3" t="s">
        <v>112</v>
      </c>
      <c r="F243" s="3" t="str">
        <f t="shared" si="3"/>
        <v>Wholesale</v>
      </c>
      <c r="G243" s="3">
        <v>38</v>
      </c>
      <c r="I243"/>
    </row>
    <row r="244" spans="3:9">
      <c r="C244" s="176">
        <v>42336.815999999999</v>
      </c>
      <c r="D244" s="3" t="s">
        <v>446</v>
      </c>
      <c r="E244" s="3" t="s">
        <v>10</v>
      </c>
      <c r="F244" s="3" t="str">
        <f t="shared" si="3"/>
        <v>Wholesale</v>
      </c>
      <c r="G244" s="3">
        <v>52</v>
      </c>
      <c r="I244"/>
    </row>
    <row r="245" spans="3:9">
      <c r="C245" s="176">
        <v>41981.4931</v>
      </c>
      <c r="D245" s="3" t="s">
        <v>447</v>
      </c>
      <c r="E245" s="3" t="s">
        <v>10</v>
      </c>
      <c r="F245" s="3" t="str">
        <f t="shared" si="3"/>
        <v>Wholesale</v>
      </c>
      <c r="G245" s="3">
        <v>59</v>
      </c>
      <c r="I245"/>
    </row>
    <row r="246" spans="3:9">
      <c r="C246" s="176">
        <v>42266.686800000003</v>
      </c>
      <c r="D246" s="3" t="s">
        <v>449</v>
      </c>
      <c r="E246" s="3" t="s">
        <v>6</v>
      </c>
      <c r="F246" s="3" t="str">
        <f t="shared" si="3"/>
        <v>Wholesale</v>
      </c>
      <c r="G246" s="3">
        <v>155</v>
      </c>
      <c r="I246"/>
    </row>
    <row r="247" spans="3:9">
      <c r="C247" s="176">
        <v>42133.945099999997</v>
      </c>
      <c r="D247" s="3" t="s">
        <v>449</v>
      </c>
      <c r="E247" s="3" t="s">
        <v>453</v>
      </c>
      <c r="F247" s="3" t="str">
        <f t="shared" si="3"/>
        <v>Retail</v>
      </c>
      <c r="G247" s="3">
        <v>2</v>
      </c>
      <c r="I247"/>
    </row>
    <row r="248" spans="3:9">
      <c r="C248" s="176">
        <v>42347.508300000001</v>
      </c>
      <c r="D248" s="3" t="s">
        <v>445</v>
      </c>
      <c r="E248" s="3" t="s">
        <v>9</v>
      </c>
      <c r="F248" s="3" t="str">
        <f t="shared" si="3"/>
        <v>Wholesale</v>
      </c>
      <c r="G248" s="3">
        <v>33</v>
      </c>
      <c r="I248"/>
    </row>
    <row r="249" spans="3:9">
      <c r="C249" s="176">
        <v>42154.739600000001</v>
      </c>
      <c r="D249" s="3" t="s">
        <v>449</v>
      </c>
      <c r="E249" s="3" t="s">
        <v>453</v>
      </c>
      <c r="F249" s="3" t="str">
        <f t="shared" si="3"/>
        <v>Wholesale</v>
      </c>
      <c r="G249" s="3">
        <v>27</v>
      </c>
      <c r="I249"/>
    </row>
    <row r="250" spans="3:9">
      <c r="C250" s="176">
        <v>42342.144399999997</v>
      </c>
      <c r="D250" s="3" t="s">
        <v>446</v>
      </c>
      <c r="E250" s="3" t="s">
        <v>451</v>
      </c>
      <c r="F250" s="3" t="str">
        <f t="shared" si="3"/>
        <v>Retail</v>
      </c>
      <c r="G250" s="3">
        <v>6</v>
      </c>
      <c r="I250"/>
    </row>
    <row r="251" spans="3:9">
      <c r="C251" s="176">
        <v>42138.709699999999</v>
      </c>
      <c r="D251" s="3" t="s">
        <v>445</v>
      </c>
      <c r="E251" s="3" t="s">
        <v>451</v>
      </c>
      <c r="F251" s="3" t="str">
        <f t="shared" si="3"/>
        <v>Retail</v>
      </c>
      <c r="G251" s="3">
        <v>3</v>
      </c>
      <c r="I251"/>
    </row>
    <row r="252" spans="3:9">
      <c r="C252" s="176">
        <v>41980.559000000001</v>
      </c>
      <c r="D252" s="3" t="s">
        <v>449</v>
      </c>
      <c r="E252" s="3" t="s">
        <v>312</v>
      </c>
      <c r="F252" s="3" t="str">
        <f t="shared" si="3"/>
        <v>Wholesale</v>
      </c>
      <c r="G252" s="3">
        <v>59</v>
      </c>
      <c r="I252"/>
    </row>
    <row r="253" spans="3:9">
      <c r="C253" s="176">
        <v>42214.1944</v>
      </c>
      <c r="D253" s="3" t="s">
        <v>449</v>
      </c>
      <c r="E253" s="3" t="s">
        <v>459</v>
      </c>
      <c r="F253" s="3" t="str">
        <f t="shared" si="3"/>
        <v>Retail</v>
      </c>
      <c r="G253" s="3">
        <v>4</v>
      </c>
      <c r="I253"/>
    </row>
    <row r="254" spans="3:9">
      <c r="C254" s="176">
        <v>42359.547200000001</v>
      </c>
      <c r="D254" s="3" t="s">
        <v>445</v>
      </c>
      <c r="E254" s="3" t="s">
        <v>6</v>
      </c>
      <c r="F254" s="3" t="str">
        <f t="shared" si="3"/>
        <v>Wholesale</v>
      </c>
      <c r="G254" s="3">
        <v>30</v>
      </c>
      <c r="I254"/>
    </row>
    <row r="255" spans="3:9">
      <c r="C255" s="176">
        <v>41986.834699999999</v>
      </c>
      <c r="D255" s="3" t="s">
        <v>447</v>
      </c>
      <c r="E255" s="3" t="s">
        <v>114</v>
      </c>
      <c r="F255" s="3" t="str">
        <f t="shared" si="3"/>
        <v>Wholesale</v>
      </c>
      <c r="G255" s="3">
        <v>43</v>
      </c>
      <c r="I255"/>
    </row>
    <row r="256" spans="3:9">
      <c r="C256" s="176">
        <v>42333.860399999998</v>
      </c>
      <c r="D256" s="3" t="s">
        <v>449</v>
      </c>
      <c r="E256" s="3" t="s">
        <v>6</v>
      </c>
      <c r="F256" s="3" t="str">
        <f t="shared" si="3"/>
        <v>Wholesale</v>
      </c>
      <c r="G256" s="3">
        <v>26</v>
      </c>
      <c r="I256"/>
    </row>
    <row r="257" spans="3:9">
      <c r="C257" s="176">
        <v>42342.522199999999</v>
      </c>
      <c r="D257" s="3" t="s">
        <v>447</v>
      </c>
      <c r="E257" s="3" t="s">
        <v>114</v>
      </c>
      <c r="F257" s="3" t="str">
        <f t="shared" si="3"/>
        <v>Wholesale</v>
      </c>
      <c r="G257" s="3">
        <v>45</v>
      </c>
      <c r="I257"/>
    </row>
    <row r="258" spans="3:9">
      <c r="C258" s="176">
        <v>42230.739600000001</v>
      </c>
      <c r="D258" s="3" t="s">
        <v>445</v>
      </c>
      <c r="E258" s="3" t="s">
        <v>10</v>
      </c>
      <c r="F258" s="3" t="str">
        <f t="shared" si="3"/>
        <v>Retail</v>
      </c>
      <c r="G258" s="3">
        <v>2</v>
      </c>
      <c r="I258"/>
    </row>
    <row r="259" spans="3:9">
      <c r="C259" s="176">
        <v>41984.474300000002</v>
      </c>
      <c r="D259" s="3" t="s">
        <v>449</v>
      </c>
      <c r="E259" s="3" t="s">
        <v>112</v>
      </c>
      <c r="F259" s="3" t="str">
        <f t="shared" si="3"/>
        <v>Retail</v>
      </c>
      <c r="G259" s="3">
        <v>1</v>
      </c>
      <c r="I259"/>
    </row>
    <row r="260" spans="3:9">
      <c r="C260" s="176">
        <v>41985.729899999998</v>
      </c>
      <c r="D260" s="3" t="s">
        <v>447</v>
      </c>
      <c r="E260" s="3" t="s">
        <v>453</v>
      </c>
      <c r="F260" s="3" t="str">
        <f t="shared" si="3"/>
        <v>Wholesale</v>
      </c>
      <c r="G260" s="3">
        <v>55</v>
      </c>
      <c r="I260"/>
    </row>
    <row r="261" spans="3:9">
      <c r="C261" s="176">
        <v>42358.4715</v>
      </c>
      <c r="D261" s="3" t="s">
        <v>446</v>
      </c>
      <c r="E261" s="3" t="s">
        <v>10</v>
      </c>
      <c r="F261" s="3" t="str">
        <f t="shared" si="3"/>
        <v>Retail</v>
      </c>
      <c r="G261" s="3">
        <v>1</v>
      </c>
      <c r="I261"/>
    </row>
    <row r="262" spans="3:9">
      <c r="C262" s="176">
        <v>42355.447200000002</v>
      </c>
      <c r="D262" s="3" t="s">
        <v>446</v>
      </c>
      <c r="E262" s="3" t="s">
        <v>6</v>
      </c>
      <c r="F262" s="3" t="str">
        <f t="shared" si="3"/>
        <v>Wholesale</v>
      </c>
      <c r="G262" s="3">
        <v>27</v>
      </c>
      <c r="I262"/>
    </row>
    <row r="263" spans="3:9">
      <c r="C263" s="176">
        <v>42313.515299999999</v>
      </c>
      <c r="D263" s="3" t="s">
        <v>445</v>
      </c>
      <c r="E263" s="3" t="s">
        <v>453</v>
      </c>
      <c r="F263" s="3" t="str">
        <f t="shared" si="3"/>
        <v>Retail</v>
      </c>
      <c r="G263" s="3">
        <v>1</v>
      </c>
      <c r="I263"/>
    </row>
    <row r="264" spans="3:9">
      <c r="C264" s="176">
        <v>42217.775000000001</v>
      </c>
      <c r="D264" s="3" t="s">
        <v>445</v>
      </c>
      <c r="E264" s="3" t="s">
        <v>453</v>
      </c>
      <c r="F264" s="3" t="str">
        <f t="shared" si="3"/>
        <v>Wholesale</v>
      </c>
      <c r="G264" s="3">
        <v>45</v>
      </c>
      <c r="I264"/>
    </row>
    <row r="265" spans="3:9">
      <c r="C265" s="176">
        <v>42329.790999999997</v>
      </c>
      <c r="D265" s="3" t="s">
        <v>447</v>
      </c>
      <c r="E265" s="3" t="s">
        <v>10</v>
      </c>
      <c r="F265" s="3" t="str">
        <f t="shared" si="3"/>
        <v>Wholesale</v>
      </c>
      <c r="G265" s="3">
        <v>39</v>
      </c>
      <c r="I265"/>
    </row>
    <row r="266" spans="3:9">
      <c r="C266" s="176">
        <v>42201.494400000003</v>
      </c>
      <c r="D266" s="3" t="s">
        <v>445</v>
      </c>
      <c r="E266" s="3" t="s">
        <v>112</v>
      </c>
      <c r="F266" s="3" t="str">
        <f t="shared" ref="F266:F329" si="4">IF(G266&lt;10,"Retail","Wholesale")</f>
        <v>Wholesale</v>
      </c>
      <c r="G266" s="3">
        <v>91</v>
      </c>
      <c r="I266"/>
    </row>
    <row r="267" spans="3:9">
      <c r="C267" s="176">
        <v>41987.456899999997</v>
      </c>
      <c r="D267" s="3" t="s">
        <v>445</v>
      </c>
      <c r="E267" s="3" t="s">
        <v>312</v>
      </c>
      <c r="F267" s="3" t="str">
        <f t="shared" si="4"/>
        <v>Retail</v>
      </c>
      <c r="G267" s="3">
        <v>7</v>
      </c>
      <c r="I267"/>
    </row>
    <row r="268" spans="3:9">
      <c r="C268" s="176">
        <v>42347.789599999996</v>
      </c>
      <c r="D268" s="3" t="s">
        <v>446</v>
      </c>
      <c r="E268" s="3" t="s">
        <v>453</v>
      </c>
      <c r="F268" s="3" t="str">
        <f t="shared" si="4"/>
        <v>Retail</v>
      </c>
      <c r="G268" s="3">
        <v>2</v>
      </c>
      <c r="I268"/>
    </row>
    <row r="269" spans="3:9">
      <c r="C269" s="176">
        <v>42332.445800000001</v>
      </c>
      <c r="D269" s="3" t="s">
        <v>446</v>
      </c>
      <c r="E269" s="3" t="s">
        <v>453</v>
      </c>
      <c r="F269" s="3" t="str">
        <f t="shared" si="4"/>
        <v>Retail</v>
      </c>
      <c r="G269" s="3">
        <v>1</v>
      </c>
      <c r="I269"/>
    </row>
    <row r="270" spans="3:9">
      <c r="C270" s="176">
        <v>42342.709699999999</v>
      </c>
      <c r="D270" s="3" t="s">
        <v>445</v>
      </c>
      <c r="E270" s="3" t="s">
        <v>110</v>
      </c>
      <c r="F270" s="3" t="str">
        <f t="shared" si="4"/>
        <v>Retail</v>
      </c>
      <c r="G270" s="3">
        <v>1</v>
      </c>
      <c r="I270"/>
    </row>
    <row r="271" spans="3:9">
      <c r="C271" s="176">
        <v>42183.1708</v>
      </c>
      <c r="D271" s="3" t="s">
        <v>445</v>
      </c>
      <c r="E271" s="3" t="s">
        <v>453</v>
      </c>
      <c r="F271" s="3" t="str">
        <f t="shared" si="4"/>
        <v>Wholesale</v>
      </c>
      <c r="G271" s="3">
        <v>29</v>
      </c>
      <c r="I271"/>
    </row>
    <row r="272" spans="3:9">
      <c r="C272" s="176">
        <v>42216.551399999997</v>
      </c>
      <c r="D272" s="3" t="s">
        <v>446</v>
      </c>
      <c r="E272" s="3" t="s">
        <v>10</v>
      </c>
      <c r="F272" s="3" t="str">
        <f t="shared" si="4"/>
        <v>Wholesale</v>
      </c>
      <c r="G272" s="3">
        <v>74</v>
      </c>
      <c r="I272"/>
    </row>
    <row r="273" spans="3:9">
      <c r="C273" s="176">
        <v>42358.186800000003</v>
      </c>
      <c r="D273" s="3" t="s">
        <v>445</v>
      </c>
      <c r="E273" s="3" t="s">
        <v>458</v>
      </c>
      <c r="F273" s="3" t="str">
        <f t="shared" si="4"/>
        <v>Retail</v>
      </c>
      <c r="G273" s="3">
        <v>4</v>
      </c>
      <c r="I273"/>
    </row>
    <row r="274" spans="3:9">
      <c r="C274" s="176">
        <v>41987.479899999998</v>
      </c>
      <c r="D274" s="3" t="s">
        <v>445</v>
      </c>
      <c r="E274" s="3" t="s">
        <v>114</v>
      </c>
      <c r="F274" s="3" t="str">
        <f t="shared" si="4"/>
        <v>Wholesale</v>
      </c>
      <c r="G274" s="3">
        <v>43</v>
      </c>
      <c r="I274"/>
    </row>
    <row r="275" spans="3:9">
      <c r="C275" s="176">
        <v>42163.701399999998</v>
      </c>
      <c r="D275" s="3" t="s">
        <v>445</v>
      </c>
      <c r="E275" s="3" t="s">
        <v>312</v>
      </c>
      <c r="F275" s="3" t="str">
        <f t="shared" si="4"/>
        <v>Retail</v>
      </c>
      <c r="G275" s="3">
        <v>3</v>
      </c>
      <c r="I275"/>
    </row>
    <row r="276" spans="3:9">
      <c r="C276" s="176">
        <v>41984.638200000001</v>
      </c>
      <c r="D276" s="3" t="s">
        <v>446</v>
      </c>
      <c r="E276" s="3" t="s">
        <v>455</v>
      </c>
      <c r="F276" s="3" t="str">
        <f t="shared" si="4"/>
        <v>Retail</v>
      </c>
      <c r="G276" s="3">
        <v>5</v>
      </c>
      <c r="I276"/>
    </row>
    <row r="277" spans="3:9">
      <c r="C277" s="176">
        <v>42226.633300000001</v>
      </c>
      <c r="D277" s="3" t="s">
        <v>447</v>
      </c>
      <c r="E277" s="3" t="s">
        <v>448</v>
      </c>
      <c r="F277" s="3" t="str">
        <f t="shared" si="4"/>
        <v>Retail</v>
      </c>
      <c r="G277" s="3">
        <v>4</v>
      </c>
      <c r="I277"/>
    </row>
    <row r="278" spans="3:9">
      <c r="C278" s="176">
        <v>42262.1299</v>
      </c>
      <c r="D278" s="3" t="s">
        <v>445</v>
      </c>
      <c r="E278" s="3" t="s">
        <v>456</v>
      </c>
      <c r="F278" s="3" t="str">
        <f t="shared" si="4"/>
        <v>Wholesale</v>
      </c>
      <c r="G278" s="3">
        <v>154</v>
      </c>
      <c r="I278"/>
    </row>
    <row r="279" spans="3:9">
      <c r="C279" s="176">
        <v>42210.715300000003</v>
      </c>
      <c r="D279" s="3" t="s">
        <v>447</v>
      </c>
      <c r="E279" s="3" t="s">
        <v>10</v>
      </c>
      <c r="F279" s="3" t="str">
        <f t="shared" si="4"/>
        <v>Retail</v>
      </c>
      <c r="G279" s="3">
        <v>3</v>
      </c>
      <c r="I279"/>
    </row>
    <row r="280" spans="3:9">
      <c r="C280" s="176">
        <v>42055.785400000001</v>
      </c>
      <c r="D280" s="3" t="s">
        <v>445</v>
      </c>
      <c r="E280" s="3" t="s">
        <v>6</v>
      </c>
      <c r="F280" s="3" t="str">
        <f t="shared" si="4"/>
        <v>Wholesale</v>
      </c>
      <c r="G280" s="3">
        <v>64</v>
      </c>
      <c r="I280"/>
    </row>
    <row r="281" spans="3:9">
      <c r="C281" s="176">
        <v>42354.587500000001</v>
      </c>
      <c r="D281" s="3" t="s">
        <v>449</v>
      </c>
      <c r="E281" s="3" t="s">
        <v>9</v>
      </c>
      <c r="F281" s="3" t="str">
        <f t="shared" si="4"/>
        <v>Wholesale</v>
      </c>
      <c r="G281" s="3">
        <v>67</v>
      </c>
      <c r="I281"/>
    </row>
    <row r="282" spans="3:9">
      <c r="C282" s="176">
        <v>41987.478499999997</v>
      </c>
      <c r="D282" s="3" t="s">
        <v>445</v>
      </c>
      <c r="E282" s="3" t="s">
        <v>452</v>
      </c>
      <c r="F282" s="3" t="str">
        <f t="shared" si="4"/>
        <v>Retail</v>
      </c>
      <c r="G282" s="3">
        <v>4</v>
      </c>
      <c r="I282"/>
    </row>
    <row r="283" spans="3:9">
      <c r="C283" s="176">
        <v>42350.806299999997</v>
      </c>
      <c r="D283" s="3" t="s">
        <v>445</v>
      </c>
      <c r="E283" s="3" t="s">
        <v>460</v>
      </c>
      <c r="F283" s="3" t="str">
        <f t="shared" si="4"/>
        <v>Wholesale</v>
      </c>
      <c r="G283" s="3">
        <v>64</v>
      </c>
      <c r="I283"/>
    </row>
    <row r="284" spans="3:9">
      <c r="C284" s="176">
        <v>42333.104899999998</v>
      </c>
      <c r="D284" s="3" t="s">
        <v>447</v>
      </c>
      <c r="E284" s="3" t="s">
        <v>7</v>
      </c>
      <c r="F284" s="3" t="str">
        <f t="shared" si="4"/>
        <v>Retail</v>
      </c>
      <c r="G284" s="3">
        <v>3</v>
      </c>
      <c r="I284"/>
    </row>
    <row r="285" spans="3:9">
      <c r="C285" s="176">
        <v>41984.168799999999</v>
      </c>
      <c r="D285" s="3" t="s">
        <v>445</v>
      </c>
      <c r="E285" s="3" t="s">
        <v>453</v>
      </c>
      <c r="F285" s="3" t="str">
        <f t="shared" si="4"/>
        <v>Wholesale</v>
      </c>
      <c r="G285" s="3">
        <v>17</v>
      </c>
      <c r="I285"/>
    </row>
    <row r="286" spans="3:9">
      <c r="C286" s="176">
        <v>42342.580600000001</v>
      </c>
      <c r="D286" s="3" t="s">
        <v>445</v>
      </c>
      <c r="E286" s="3" t="s">
        <v>461</v>
      </c>
      <c r="F286" s="3" t="str">
        <f t="shared" si="4"/>
        <v>Retail</v>
      </c>
      <c r="G286" s="3">
        <v>7</v>
      </c>
      <c r="I286"/>
    </row>
    <row r="287" spans="3:9">
      <c r="C287" s="176">
        <v>42206.1299</v>
      </c>
      <c r="D287" s="3" t="s">
        <v>446</v>
      </c>
      <c r="E287" s="3" t="s">
        <v>110</v>
      </c>
      <c r="F287" s="3" t="str">
        <f t="shared" si="4"/>
        <v>Wholesale</v>
      </c>
      <c r="G287" s="3">
        <v>26</v>
      </c>
      <c r="I287"/>
    </row>
    <row r="288" spans="3:9">
      <c r="C288" s="176">
        <v>41981.901400000002</v>
      </c>
      <c r="D288" s="3" t="s">
        <v>445</v>
      </c>
      <c r="E288" s="3" t="s">
        <v>451</v>
      </c>
      <c r="F288" s="3" t="str">
        <f t="shared" si="4"/>
        <v>Retail</v>
      </c>
      <c r="G288" s="3">
        <v>2</v>
      </c>
      <c r="I288"/>
    </row>
    <row r="289" spans="3:9">
      <c r="C289" s="176">
        <v>41984.740299999998</v>
      </c>
      <c r="D289" s="3" t="s">
        <v>445</v>
      </c>
      <c r="E289" s="3" t="s">
        <v>453</v>
      </c>
      <c r="F289" s="3" t="str">
        <f t="shared" si="4"/>
        <v>Retail</v>
      </c>
      <c r="G289" s="3">
        <v>1</v>
      </c>
      <c r="I289"/>
    </row>
    <row r="290" spans="3:9">
      <c r="C290" s="176">
        <v>42204.500699999997</v>
      </c>
      <c r="D290" s="3" t="s">
        <v>447</v>
      </c>
      <c r="E290" s="3" t="s">
        <v>453</v>
      </c>
      <c r="F290" s="3" t="str">
        <f t="shared" si="4"/>
        <v>Retail</v>
      </c>
      <c r="G290" s="3">
        <v>5</v>
      </c>
      <c r="I290"/>
    </row>
    <row r="291" spans="3:9">
      <c r="C291" s="176">
        <v>42210.483999999997</v>
      </c>
      <c r="D291" s="3" t="s">
        <v>445</v>
      </c>
      <c r="E291" s="3" t="s">
        <v>10</v>
      </c>
      <c r="F291" s="3" t="str">
        <f t="shared" si="4"/>
        <v>Retail</v>
      </c>
      <c r="G291" s="3">
        <v>2</v>
      </c>
      <c r="I291"/>
    </row>
    <row r="292" spans="3:9">
      <c r="C292" s="176">
        <v>42214.756300000001</v>
      </c>
      <c r="D292" s="3" t="s">
        <v>445</v>
      </c>
      <c r="E292" s="3" t="s">
        <v>451</v>
      </c>
      <c r="F292" s="3" t="str">
        <f t="shared" si="4"/>
        <v>Wholesale</v>
      </c>
      <c r="G292" s="3">
        <v>41</v>
      </c>
      <c r="I292"/>
    </row>
    <row r="293" spans="3:9">
      <c r="C293" s="176">
        <v>42344.758300000001</v>
      </c>
      <c r="D293" s="3" t="s">
        <v>446</v>
      </c>
      <c r="E293" s="3" t="s">
        <v>459</v>
      </c>
      <c r="F293" s="3" t="str">
        <f t="shared" si="4"/>
        <v>Retail</v>
      </c>
      <c r="G293" s="3">
        <v>5</v>
      </c>
      <c r="I293"/>
    </row>
    <row r="294" spans="3:9">
      <c r="C294" s="176">
        <v>42221.755599999997</v>
      </c>
      <c r="D294" s="3" t="s">
        <v>447</v>
      </c>
      <c r="E294" s="3" t="s">
        <v>114</v>
      </c>
      <c r="F294" s="3" t="str">
        <f t="shared" si="4"/>
        <v>Retail</v>
      </c>
      <c r="G294" s="3">
        <v>2</v>
      </c>
      <c r="I294"/>
    </row>
    <row r="295" spans="3:9">
      <c r="C295" s="176">
        <v>42249.520100000002</v>
      </c>
      <c r="D295" s="3" t="s">
        <v>446</v>
      </c>
      <c r="E295" s="3" t="s">
        <v>455</v>
      </c>
      <c r="F295" s="3" t="str">
        <f t="shared" si="4"/>
        <v>Retail</v>
      </c>
      <c r="G295" s="3">
        <v>3</v>
      </c>
      <c r="I295"/>
    </row>
    <row r="296" spans="3:9">
      <c r="C296" s="176">
        <v>42125.473599999998</v>
      </c>
      <c r="D296" s="3" t="s">
        <v>447</v>
      </c>
      <c r="E296" s="3" t="s">
        <v>6</v>
      </c>
      <c r="F296" s="3" t="str">
        <f t="shared" si="4"/>
        <v>Retail</v>
      </c>
      <c r="G296" s="3">
        <v>4</v>
      </c>
      <c r="I296"/>
    </row>
    <row r="297" spans="3:9">
      <c r="C297" s="176">
        <v>42173.554199999999</v>
      </c>
      <c r="D297" s="3" t="s">
        <v>447</v>
      </c>
      <c r="E297" s="3" t="s">
        <v>460</v>
      </c>
      <c r="F297" s="3" t="str">
        <f t="shared" si="4"/>
        <v>Retail</v>
      </c>
      <c r="G297" s="3">
        <v>1</v>
      </c>
      <c r="I297"/>
    </row>
    <row r="298" spans="3:9">
      <c r="C298" s="176">
        <v>42197.5576</v>
      </c>
      <c r="D298" s="3" t="s">
        <v>445</v>
      </c>
      <c r="E298" s="3" t="s">
        <v>7</v>
      </c>
      <c r="F298" s="3" t="str">
        <f t="shared" si="4"/>
        <v>Wholesale</v>
      </c>
      <c r="G298" s="3">
        <v>54</v>
      </c>
      <c r="I298"/>
    </row>
    <row r="299" spans="3:9">
      <c r="C299" s="176">
        <v>42103.097199999997</v>
      </c>
      <c r="D299" s="3" t="s">
        <v>447</v>
      </c>
      <c r="E299" s="3" t="s">
        <v>112</v>
      </c>
      <c r="F299" s="3" t="str">
        <f t="shared" si="4"/>
        <v>Retail</v>
      </c>
      <c r="G299" s="3">
        <v>6</v>
      </c>
      <c r="I299"/>
    </row>
    <row r="300" spans="3:9">
      <c r="C300" s="176">
        <v>42254.587500000001</v>
      </c>
      <c r="D300" s="3" t="s">
        <v>445</v>
      </c>
      <c r="E300" s="3" t="s">
        <v>6</v>
      </c>
      <c r="F300" s="3" t="str">
        <f t="shared" si="4"/>
        <v>Wholesale</v>
      </c>
      <c r="G300" s="3">
        <v>29</v>
      </c>
      <c r="I300"/>
    </row>
    <row r="301" spans="3:9">
      <c r="C301" s="176">
        <v>42267.139600000002</v>
      </c>
      <c r="D301" s="3" t="s">
        <v>449</v>
      </c>
      <c r="E301" s="3" t="s">
        <v>312</v>
      </c>
      <c r="F301" s="3" t="str">
        <f t="shared" si="4"/>
        <v>Wholesale</v>
      </c>
      <c r="G301" s="3">
        <v>77</v>
      </c>
      <c r="I301"/>
    </row>
    <row r="302" spans="3:9">
      <c r="C302" s="176">
        <v>41982.698600000003</v>
      </c>
      <c r="D302" s="3" t="s">
        <v>445</v>
      </c>
      <c r="E302" s="3" t="s">
        <v>453</v>
      </c>
      <c r="F302" s="3" t="str">
        <f t="shared" si="4"/>
        <v>Retail</v>
      </c>
      <c r="G302" s="3">
        <v>6</v>
      </c>
      <c r="I302"/>
    </row>
    <row r="303" spans="3:9">
      <c r="C303" s="176">
        <v>42348.4326</v>
      </c>
      <c r="D303" s="3" t="s">
        <v>447</v>
      </c>
      <c r="E303" s="3" t="s">
        <v>453</v>
      </c>
      <c r="F303" s="3" t="str">
        <f t="shared" si="4"/>
        <v>Retail</v>
      </c>
      <c r="G303" s="3">
        <v>1</v>
      </c>
      <c r="I303"/>
    </row>
    <row r="304" spans="3:9">
      <c r="C304" s="176">
        <v>42174.205600000001</v>
      </c>
      <c r="D304" s="3" t="s">
        <v>449</v>
      </c>
      <c r="E304" s="3" t="s">
        <v>453</v>
      </c>
      <c r="F304" s="3" t="str">
        <f t="shared" si="4"/>
        <v>Wholesale</v>
      </c>
      <c r="G304" s="3">
        <v>64</v>
      </c>
      <c r="I304"/>
    </row>
    <row r="305" spans="3:9">
      <c r="C305" s="176">
        <v>42172.5</v>
      </c>
      <c r="D305" s="3" t="s">
        <v>446</v>
      </c>
      <c r="E305" s="3" t="s">
        <v>6</v>
      </c>
      <c r="F305" s="3" t="str">
        <f t="shared" si="4"/>
        <v>Retail</v>
      </c>
      <c r="G305" s="3">
        <v>6</v>
      </c>
      <c r="I305"/>
    </row>
    <row r="306" spans="3:9">
      <c r="C306" s="176">
        <v>41980.025699999998</v>
      </c>
      <c r="D306" s="3" t="s">
        <v>446</v>
      </c>
      <c r="E306" s="3" t="s">
        <v>453</v>
      </c>
      <c r="F306" s="3" t="str">
        <f t="shared" si="4"/>
        <v>Wholesale</v>
      </c>
      <c r="G306" s="3">
        <v>38</v>
      </c>
      <c r="I306"/>
    </row>
    <row r="307" spans="3:9">
      <c r="C307" s="176">
        <v>42250.478499999997</v>
      </c>
      <c r="D307" s="3" t="s">
        <v>445</v>
      </c>
      <c r="E307" s="3" t="s">
        <v>312</v>
      </c>
      <c r="F307" s="3" t="str">
        <f t="shared" si="4"/>
        <v>Retail</v>
      </c>
      <c r="G307" s="3">
        <v>1</v>
      </c>
      <c r="I307"/>
    </row>
    <row r="308" spans="3:9">
      <c r="C308" s="176">
        <v>41989.719400000002</v>
      </c>
      <c r="D308" s="3" t="s">
        <v>445</v>
      </c>
      <c r="E308" s="3" t="s">
        <v>114</v>
      </c>
      <c r="F308" s="3" t="str">
        <f t="shared" si="4"/>
        <v>Retail</v>
      </c>
      <c r="G308" s="3">
        <v>2</v>
      </c>
      <c r="I308"/>
    </row>
    <row r="309" spans="3:9">
      <c r="C309" s="176">
        <v>42245.222900000001</v>
      </c>
      <c r="D309" s="3" t="s">
        <v>447</v>
      </c>
      <c r="E309" s="3" t="s">
        <v>453</v>
      </c>
      <c r="F309" s="3" t="str">
        <f t="shared" si="4"/>
        <v>Retail</v>
      </c>
      <c r="G309" s="3">
        <v>4</v>
      </c>
      <c r="I309"/>
    </row>
    <row r="310" spans="3:9">
      <c r="C310" s="176">
        <v>42338.090300000003</v>
      </c>
      <c r="D310" s="3" t="s">
        <v>446</v>
      </c>
      <c r="E310" s="3" t="s">
        <v>6</v>
      </c>
      <c r="F310" s="3" t="str">
        <f t="shared" si="4"/>
        <v>Retail</v>
      </c>
      <c r="G310" s="3">
        <v>3</v>
      </c>
      <c r="I310"/>
    </row>
    <row r="311" spans="3:9">
      <c r="C311" s="176">
        <v>41984.953500000003</v>
      </c>
      <c r="D311" s="3" t="s">
        <v>445</v>
      </c>
      <c r="E311" s="3" t="s">
        <v>453</v>
      </c>
      <c r="F311" s="3" t="str">
        <f t="shared" si="4"/>
        <v>Retail</v>
      </c>
      <c r="G311" s="3">
        <v>7</v>
      </c>
      <c r="I311"/>
    </row>
    <row r="312" spans="3:9">
      <c r="C312" s="176">
        <v>42347.477800000001</v>
      </c>
      <c r="D312" s="3" t="s">
        <v>446</v>
      </c>
      <c r="E312" s="3" t="s">
        <v>110</v>
      </c>
      <c r="F312" s="3" t="str">
        <f t="shared" si="4"/>
        <v>Retail</v>
      </c>
      <c r="G312" s="3">
        <v>2</v>
      </c>
      <c r="I312"/>
    </row>
    <row r="313" spans="3:9">
      <c r="C313" s="176">
        <v>42347.702799999999</v>
      </c>
      <c r="D313" s="3" t="s">
        <v>449</v>
      </c>
      <c r="E313" s="3" t="s">
        <v>9</v>
      </c>
      <c r="F313" s="3" t="str">
        <f t="shared" si="4"/>
        <v>Retail</v>
      </c>
      <c r="G313" s="3">
        <v>1</v>
      </c>
      <c r="I313"/>
    </row>
    <row r="314" spans="3:9">
      <c r="C314" s="176">
        <v>42113.561099999999</v>
      </c>
      <c r="D314" s="3" t="s">
        <v>447</v>
      </c>
      <c r="E314" s="3" t="s">
        <v>450</v>
      </c>
      <c r="F314" s="3" t="str">
        <f t="shared" si="4"/>
        <v>Wholesale</v>
      </c>
      <c r="G314" s="3">
        <v>44</v>
      </c>
      <c r="I314"/>
    </row>
    <row r="315" spans="3:9">
      <c r="C315" s="176">
        <v>42194.217400000001</v>
      </c>
      <c r="D315" s="3" t="s">
        <v>446</v>
      </c>
      <c r="E315" s="3" t="s">
        <v>114</v>
      </c>
      <c r="F315" s="3" t="str">
        <f t="shared" si="4"/>
        <v>Wholesale</v>
      </c>
      <c r="G315" s="3">
        <v>72</v>
      </c>
      <c r="I315"/>
    </row>
    <row r="316" spans="3:9">
      <c r="C316" s="176">
        <v>42357.5049</v>
      </c>
      <c r="D316" s="3" t="s">
        <v>449</v>
      </c>
      <c r="E316" s="3" t="s">
        <v>448</v>
      </c>
      <c r="F316" s="3" t="str">
        <f t="shared" si="4"/>
        <v>Retail</v>
      </c>
      <c r="G316" s="3">
        <v>5</v>
      </c>
      <c r="I316"/>
    </row>
    <row r="317" spans="3:9">
      <c r="C317" s="176">
        <v>42144.460400000004</v>
      </c>
      <c r="D317" s="3" t="s">
        <v>447</v>
      </c>
      <c r="E317" s="3" t="s">
        <v>10</v>
      </c>
      <c r="F317" s="3" t="str">
        <f t="shared" si="4"/>
        <v>Retail</v>
      </c>
      <c r="G317" s="3">
        <v>2</v>
      </c>
      <c r="I317"/>
    </row>
    <row r="318" spans="3:9">
      <c r="C318" s="176">
        <v>42346.421499999997</v>
      </c>
      <c r="D318" s="3" t="s">
        <v>449</v>
      </c>
      <c r="E318" s="3" t="s">
        <v>457</v>
      </c>
      <c r="F318" s="3" t="str">
        <f t="shared" si="4"/>
        <v>Retail</v>
      </c>
      <c r="G318" s="3">
        <v>2</v>
      </c>
      <c r="I318"/>
    </row>
    <row r="319" spans="3:9">
      <c r="C319" s="176">
        <v>42235.143799999998</v>
      </c>
      <c r="D319" s="3" t="s">
        <v>445</v>
      </c>
      <c r="E319" s="3" t="s">
        <v>459</v>
      </c>
      <c r="F319" s="3" t="str">
        <f t="shared" si="4"/>
        <v>Retail</v>
      </c>
      <c r="G319" s="3">
        <v>3</v>
      </c>
      <c r="I319"/>
    </row>
    <row r="320" spans="3:9">
      <c r="C320" s="176">
        <v>42341.138200000001</v>
      </c>
      <c r="D320" s="3" t="s">
        <v>447</v>
      </c>
      <c r="E320" s="3" t="s">
        <v>453</v>
      </c>
      <c r="F320" s="3" t="str">
        <f t="shared" si="4"/>
        <v>Retail</v>
      </c>
      <c r="G320" s="3">
        <v>1</v>
      </c>
      <c r="I320"/>
    </row>
    <row r="321" spans="3:9">
      <c r="C321" s="176">
        <v>41981.518100000001</v>
      </c>
      <c r="D321" s="3" t="s">
        <v>445</v>
      </c>
      <c r="E321" s="3" t="s">
        <v>6</v>
      </c>
      <c r="F321" s="3" t="str">
        <f t="shared" si="4"/>
        <v>Retail</v>
      </c>
      <c r="G321" s="3">
        <v>4</v>
      </c>
      <c r="I321"/>
    </row>
    <row r="322" spans="3:9">
      <c r="C322" s="176">
        <v>42345.220099999999</v>
      </c>
      <c r="D322" s="3" t="s">
        <v>447</v>
      </c>
      <c r="E322" s="3" t="s">
        <v>312</v>
      </c>
      <c r="F322" s="3" t="str">
        <f t="shared" si="4"/>
        <v>Retail</v>
      </c>
      <c r="G322" s="3">
        <v>2</v>
      </c>
      <c r="I322"/>
    </row>
    <row r="323" spans="3:9">
      <c r="C323" s="176">
        <v>42117.686099999999</v>
      </c>
      <c r="D323" s="3" t="s">
        <v>445</v>
      </c>
      <c r="E323" s="3" t="s">
        <v>8</v>
      </c>
      <c r="F323" s="3" t="str">
        <f t="shared" si="4"/>
        <v>Wholesale</v>
      </c>
      <c r="G323" s="3">
        <v>40</v>
      </c>
      <c r="I323"/>
    </row>
    <row r="324" spans="3:9">
      <c r="C324" s="176">
        <v>42153.536800000002</v>
      </c>
      <c r="D324" s="3" t="s">
        <v>445</v>
      </c>
      <c r="E324" s="3" t="s">
        <v>453</v>
      </c>
      <c r="F324" s="3" t="str">
        <f t="shared" si="4"/>
        <v>Wholesale</v>
      </c>
      <c r="G324" s="3">
        <v>15</v>
      </c>
      <c r="I324"/>
    </row>
    <row r="325" spans="3:9">
      <c r="C325" s="176">
        <v>42237.165999999997</v>
      </c>
      <c r="D325" s="3" t="s">
        <v>445</v>
      </c>
      <c r="E325" s="3" t="s">
        <v>459</v>
      </c>
      <c r="F325" s="3" t="str">
        <f t="shared" si="4"/>
        <v>Retail</v>
      </c>
      <c r="G325" s="3">
        <v>3</v>
      </c>
      <c r="I325"/>
    </row>
    <row r="326" spans="3:9">
      <c r="C326" s="176">
        <v>41981.771500000003</v>
      </c>
      <c r="D326" s="3" t="s">
        <v>449</v>
      </c>
      <c r="E326" s="3" t="s">
        <v>112</v>
      </c>
      <c r="F326" s="3" t="str">
        <f t="shared" si="4"/>
        <v>Wholesale</v>
      </c>
      <c r="G326" s="3">
        <v>68</v>
      </c>
      <c r="I326"/>
    </row>
    <row r="327" spans="3:9">
      <c r="C327" s="176">
        <v>42240.489600000001</v>
      </c>
      <c r="D327" s="3" t="s">
        <v>449</v>
      </c>
      <c r="E327" s="3" t="s">
        <v>10</v>
      </c>
      <c r="F327" s="3" t="str">
        <f t="shared" si="4"/>
        <v>Wholesale</v>
      </c>
      <c r="G327" s="3">
        <v>71</v>
      </c>
      <c r="I327"/>
    </row>
    <row r="328" spans="3:9">
      <c r="C328" s="176">
        <v>42256.776400000002</v>
      </c>
      <c r="D328" s="3" t="s">
        <v>446</v>
      </c>
      <c r="E328" s="3" t="s">
        <v>453</v>
      </c>
      <c r="F328" s="3" t="str">
        <f t="shared" si="4"/>
        <v>Wholesale</v>
      </c>
      <c r="G328" s="3">
        <v>65</v>
      </c>
      <c r="I328"/>
    </row>
    <row r="329" spans="3:9">
      <c r="C329" s="176">
        <v>42210.195800000001</v>
      </c>
      <c r="D329" s="3" t="s">
        <v>446</v>
      </c>
      <c r="E329" s="3" t="s">
        <v>450</v>
      </c>
      <c r="F329" s="3" t="str">
        <f t="shared" si="4"/>
        <v>Retail</v>
      </c>
      <c r="G329" s="3">
        <v>2</v>
      </c>
      <c r="I329"/>
    </row>
    <row r="330" spans="3:9">
      <c r="C330" s="176">
        <v>42332.122900000002</v>
      </c>
      <c r="D330" s="3" t="s">
        <v>446</v>
      </c>
      <c r="E330" s="3" t="s">
        <v>453</v>
      </c>
      <c r="F330" s="3" t="str">
        <f t="shared" ref="F330:F393" si="5">IF(G330&lt;10,"Retail","Wholesale")</f>
        <v>Wholesale</v>
      </c>
      <c r="G330" s="3">
        <v>52</v>
      </c>
      <c r="I330"/>
    </row>
    <row r="331" spans="3:9">
      <c r="C331" s="176">
        <v>42202.553500000002</v>
      </c>
      <c r="D331" s="3" t="s">
        <v>447</v>
      </c>
      <c r="E331" s="3" t="s">
        <v>459</v>
      </c>
      <c r="F331" s="3" t="str">
        <f t="shared" si="5"/>
        <v>Retail</v>
      </c>
      <c r="G331" s="3">
        <v>2</v>
      </c>
      <c r="I331"/>
    </row>
    <row r="332" spans="3:9">
      <c r="C332" s="176">
        <v>42349.505599999997</v>
      </c>
      <c r="D332" s="3" t="s">
        <v>445</v>
      </c>
      <c r="E332" s="3" t="s">
        <v>312</v>
      </c>
      <c r="F332" s="3" t="str">
        <f t="shared" si="5"/>
        <v>Wholesale</v>
      </c>
      <c r="G332" s="3">
        <v>30</v>
      </c>
      <c r="I332"/>
    </row>
    <row r="333" spans="3:9">
      <c r="C333" s="176">
        <v>41982.511100000003</v>
      </c>
      <c r="D333" s="3" t="s">
        <v>449</v>
      </c>
      <c r="E333" s="3" t="s">
        <v>8</v>
      </c>
      <c r="F333" s="3" t="str">
        <f t="shared" si="5"/>
        <v>Wholesale</v>
      </c>
      <c r="G333" s="3">
        <v>69</v>
      </c>
      <c r="I333"/>
    </row>
    <row r="334" spans="3:9">
      <c r="C334" s="176">
        <v>42352.689599999998</v>
      </c>
      <c r="D334" s="3" t="s">
        <v>445</v>
      </c>
      <c r="E334" s="3" t="s">
        <v>457</v>
      </c>
      <c r="F334" s="3" t="str">
        <f t="shared" si="5"/>
        <v>Retail</v>
      </c>
      <c r="G334" s="3">
        <v>3</v>
      </c>
      <c r="I334"/>
    </row>
    <row r="335" spans="3:9">
      <c r="C335" s="176">
        <v>42193.683299999997</v>
      </c>
      <c r="D335" s="3" t="s">
        <v>445</v>
      </c>
      <c r="E335" s="3" t="s">
        <v>312</v>
      </c>
      <c r="F335" s="3" t="str">
        <f t="shared" si="5"/>
        <v>Wholesale</v>
      </c>
      <c r="G335" s="3">
        <v>27</v>
      </c>
      <c r="I335"/>
    </row>
    <row r="336" spans="3:9">
      <c r="C336" s="176">
        <v>42267.777099999999</v>
      </c>
      <c r="D336" s="3" t="s">
        <v>446</v>
      </c>
      <c r="E336" s="3" t="s">
        <v>453</v>
      </c>
      <c r="F336" s="3" t="str">
        <f t="shared" si="5"/>
        <v>Wholesale</v>
      </c>
      <c r="G336" s="3">
        <v>66</v>
      </c>
      <c r="I336"/>
    </row>
    <row r="337" spans="3:9">
      <c r="C337" s="176">
        <v>42308.492400000003</v>
      </c>
      <c r="D337" s="3" t="s">
        <v>446</v>
      </c>
      <c r="E337" s="3" t="s">
        <v>7</v>
      </c>
      <c r="F337" s="3" t="str">
        <f t="shared" si="5"/>
        <v>Wholesale</v>
      </c>
      <c r="G337" s="3">
        <v>27</v>
      </c>
      <c r="I337"/>
    </row>
    <row r="338" spans="3:9">
      <c r="C338" s="176">
        <v>42295.4715</v>
      </c>
      <c r="D338" s="3" t="s">
        <v>446</v>
      </c>
      <c r="E338" s="3" t="s">
        <v>453</v>
      </c>
      <c r="F338" s="3" t="str">
        <f t="shared" si="5"/>
        <v>Retail</v>
      </c>
      <c r="G338" s="3">
        <v>1</v>
      </c>
      <c r="I338"/>
    </row>
    <row r="339" spans="3:9">
      <c r="C339" s="176">
        <v>42354.489600000001</v>
      </c>
      <c r="D339" s="3" t="s">
        <v>445</v>
      </c>
      <c r="E339" s="3" t="s">
        <v>312</v>
      </c>
      <c r="F339" s="3" t="str">
        <f t="shared" si="5"/>
        <v>Retail</v>
      </c>
      <c r="G339" s="3">
        <v>5</v>
      </c>
      <c r="I339"/>
    </row>
    <row r="340" spans="3:9">
      <c r="C340" s="176">
        <v>41981.543100000003</v>
      </c>
      <c r="D340" s="3" t="s">
        <v>447</v>
      </c>
      <c r="E340" s="3" t="s">
        <v>452</v>
      </c>
      <c r="F340" s="3" t="str">
        <f t="shared" si="5"/>
        <v>Retail</v>
      </c>
      <c r="G340" s="3">
        <v>4</v>
      </c>
      <c r="I340"/>
    </row>
    <row r="341" spans="3:9">
      <c r="C341" s="176">
        <v>42197.477800000001</v>
      </c>
      <c r="D341" s="3" t="s">
        <v>445</v>
      </c>
      <c r="E341" s="3" t="s">
        <v>112</v>
      </c>
      <c r="F341" s="3" t="str">
        <f t="shared" si="5"/>
        <v>Retail</v>
      </c>
      <c r="G341" s="3">
        <v>1</v>
      </c>
      <c r="I341"/>
    </row>
    <row r="342" spans="3:9">
      <c r="C342" s="176">
        <v>42312.486799999999</v>
      </c>
      <c r="D342" s="3" t="s">
        <v>447</v>
      </c>
      <c r="E342" s="3" t="s">
        <v>6</v>
      </c>
      <c r="F342" s="3" t="str">
        <f t="shared" si="5"/>
        <v>Retail</v>
      </c>
      <c r="G342" s="3">
        <v>3</v>
      </c>
      <c r="I342"/>
    </row>
    <row r="343" spans="3:9">
      <c r="C343" s="176">
        <v>41988.095099999999</v>
      </c>
      <c r="D343" s="3" t="s">
        <v>447</v>
      </c>
      <c r="E343" s="3" t="s">
        <v>6</v>
      </c>
      <c r="F343" s="3" t="str">
        <f t="shared" si="5"/>
        <v>Retail</v>
      </c>
      <c r="G343" s="3">
        <v>1</v>
      </c>
      <c r="I343"/>
    </row>
    <row r="344" spans="3:9">
      <c r="C344" s="176">
        <v>42350.469400000002</v>
      </c>
      <c r="D344" s="3" t="s">
        <v>446</v>
      </c>
      <c r="E344" s="3" t="s">
        <v>7</v>
      </c>
      <c r="F344" s="3" t="str">
        <f t="shared" si="5"/>
        <v>Wholesale</v>
      </c>
      <c r="G344" s="3">
        <v>92</v>
      </c>
      <c r="I344"/>
    </row>
    <row r="345" spans="3:9">
      <c r="C345" s="176">
        <v>42349.579899999997</v>
      </c>
      <c r="D345" s="3" t="s">
        <v>445</v>
      </c>
      <c r="E345" s="3" t="s">
        <v>453</v>
      </c>
      <c r="F345" s="3" t="str">
        <f t="shared" si="5"/>
        <v>Retail</v>
      </c>
      <c r="G345" s="3">
        <v>1</v>
      </c>
      <c r="I345"/>
    </row>
    <row r="346" spans="3:9">
      <c r="C346" s="176">
        <v>42248.512499999997</v>
      </c>
      <c r="D346" s="3" t="s">
        <v>445</v>
      </c>
      <c r="E346" s="3" t="s">
        <v>453</v>
      </c>
      <c r="F346" s="3" t="str">
        <f t="shared" si="5"/>
        <v>Wholesale</v>
      </c>
      <c r="G346" s="3">
        <v>25</v>
      </c>
      <c r="I346"/>
    </row>
    <row r="347" spans="3:9">
      <c r="C347" s="176">
        <v>41982.522199999999</v>
      </c>
      <c r="D347" s="3" t="s">
        <v>445</v>
      </c>
      <c r="E347" s="3" t="s">
        <v>114</v>
      </c>
      <c r="F347" s="3" t="str">
        <f t="shared" si="5"/>
        <v>Retail</v>
      </c>
      <c r="G347" s="3">
        <v>3</v>
      </c>
      <c r="I347"/>
    </row>
    <row r="348" spans="3:9">
      <c r="C348" s="176">
        <v>42347.852099999996</v>
      </c>
      <c r="D348" s="3" t="s">
        <v>445</v>
      </c>
      <c r="E348" s="3" t="s">
        <v>10</v>
      </c>
      <c r="F348" s="3" t="str">
        <f t="shared" si="5"/>
        <v>Retail</v>
      </c>
      <c r="G348" s="3">
        <v>1</v>
      </c>
      <c r="I348"/>
    </row>
    <row r="349" spans="3:9">
      <c r="C349" s="176">
        <v>41986.769399999997</v>
      </c>
      <c r="D349" s="3" t="s">
        <v>445</v>
      </c>
      <c r="E349" s="3" t="s">
        <v>454</v>
      </c>
      <c r="F349" s="3" t="str">
        <f t="shared" si="5"/>
        <v>Retail</v>
      </c>
      <c r="G349" s="3">
        <v>5</v>
      </c>
      <c r="I349"/>
    </row>
    <row r="350" spans="3:9">
      <c r="C350" s="176">
        <v>42162.758300000001</v>
      </c>
      <c r="D350" s="3" t="s">
        <v>445</v>
      </c>
      <c r="E350" s="3" t="s">
        <v>6</v>
      </c>
      <c r="F350" s="3" t="str">
        <f t="shared" si="5"/>
        <v>Retail</v>
      </c>
      <c r="G350" s="3">
        <v>6</v>
      </c>
      <c r="I350"/>
    </row>
    <row r="351" spans="3:9">
      <c r="C351" s="176">
        <v>42333.547200000001</v>
      </c>
      <c r="D351" s="3" t="s">
        <v>445</v>
      </c>
      <c r="E351" s="3" t="s">
        <v>112</v>
      </c>
      <c r="F351" s="3" t="str">
        <f t="shared" si="5"/>
        <v>Retail</v>
      </c>
      <c r="G351" s="3">
        <v>5</v>
      </c>
      <c r="I351"/>
    </row>
    <row r="352" spans="3:9">
      <c r="C352" s="176">
        <v>41983.155599999998</v>
      </c>
      <c r="D352" s="3" t="s">
        <v>447</v>
      </c>
      <c r="E352" s="3" t="s">
        <v>456</v>
      </c>
      <c r="F352" s="3" t="str">
        <f t="shared" si="5"/>
        <v>Retail</v>
      </c>
      <c r="G352" s="3">
        <v>6</v>
      </c>
      <c r="I352"/>
    </row>
    <row r="353" spans="3:9">
      <c r="C353" s="176">
        <v>41983.45</v>
      </c>
      <c r="D353" s="3" t="s">
        <v>446</v>
      </c>
      <c r="E353" s="3" t="s">
        <v>453</v>
      </c>
      <c r="F353" s="3" t="str">
        <f t="shared" si="5"/>
        <v>Wholesale</v>
      </c>
      <c r="G353" s="3">
        <v>59</v>
      </c>
      <c r="I353"/>
    </row>
    <row r="354" spans="3:9">
      <c r="C354" s="176">
        <v>42251.098599999998</v>
      </c>
      <c r="D354" s="3" t="s">
        <v>445</v>
      </c>
      <c r="E354" s="3" t="s">
        <v>453</v>
      </c>
      <c r="F354" s="3" t="str">
        <f t="shared" si="5"/>
        <v>Retail</v>
      </c>
      <c r="G354" s="3">
        <v>3</v>
      </c>
      <c r="I354"/>
    </row>
    <row r="355" spans="3:9">
      <c r="C355" s="176">
        <v>42216.174299999999</v>
      </c>
      <c r="D355" s="3" t="s">
        <v>445</v>
      </c>
      <c r="E355" s="3" t="s">
        <v>112</v>
      </c>
      <c r="F355" s="3" t="str">
        <f t="shared" si="5"/>
        <v>Retail</v>
      </c>
      <c r="G355" s="3">
        <v>2</v>
      </c>
      <c r="I355"/>
    </row>
    <row r="356" spans="3:9">
      <c r="C356" s="176">
        <v>42242.468099999998</v>
      </c>
      <c r="D356" s="3" t="s">
        <v>445</v>
      </c>
      <c r="E356" s="3" t="s">
        <v>453</v>
      </c>
      <c r="F356" s="3" t="str">
        <f t="shared" si="5"/>
        <v>Wholesale</v>
      </c>
      <c r="G356" s="3">
        <v>43</v>
      </c>
      <c r="I356"/>
    </row>
    <row r="357" spans="3:9">
      <c r="C357" s="176">
        <v>42151.713199999998</v>
      </c>
      <c r="D357" s="3" t="s">
        <v>445</v>
      </c>
      <c r="E357" s="3" t="s">
        <v>453</v>
      </c>
      <c r="F357" s="3" t="str">
        <f t="shared" si="5"/>
        <v>Retail</v>
      </c>
      <c r="G357" s="3">
        <v>3</v>
      </c>
      <c r="I357"/>
    </row>
    <row r="358" spans="3:9">
      <c r="C358" s="176">
        <v>42356.197899999999</v>
      </c>
      <c r="D358" s="3" t="s">
        <v>447</v>
      </c>
      <c r="E358" s="3" t="s">
        <v>453</v>
      </c>
      <c r="F358" s="3" t="str">
        <f t="shared" si="5"/>
        <v>Retail</v>
      </c>
      <c r="G358" s="3">
        <v>9</v>
      </c>
      <c r="I358"/>
    </row>
    <row r="359" spans="3:9">
      <c r="C359" s="176">
        <v>42183.789599999996</v>
      </c>
      <c r="D359" s="3" t="s">
        <v>445</v>
      </c>
      <c r="E359" s="3" t="s">
        <v>114</v>
      </c>
      <c r="F359" s="3" t="str">
        <f t="shared" si="5"/>
        <v>Wholesale</v>
      </c>
      <c r="G359" s="3">
        <v>34</v>
      </c>
      <c r="I359"/>
    </row>
    <row r="360" spans="3:9">
      <c r="C360" s="176">
        <v>42230.716699999997</v>
      </c>
      <c r="D360" s="3" t="s">
        <v>447</v>
      </c>
      <c r="E360" s="3" t="s">
        <v>453</v>
      </c>
      <c r="F360" s="3" t="str">
        <f t="shared" si="5"/>
        <v>Wholesale</v>
      </c>
      <c r="G360" s="3">
        <v>60</v>
      </c>
      <c r="I360"/>
    </row>
    <row r="361" spans="3:9">
      <c r="C361" s="176">
        <v>42176.7667</v>
      </c>
      <c r="D361" s="3" t="s">
        <v>445</v>
      </c>
      <c r="E361" s="3" t="s">
        <v>452</v>
      </c>
      <c r="F361" s="3" t="str">
        <f t="shared" si="5"/>
        <v>Retail</v>
      </c>
      <c r="G361" s="3">
        <v>1</v>
      </c>
      <c r="I361"/>
    </row>
    <row r="362" spans="3:9">
      <c r="C362" s="176">
        <v>41977.451399999998</v>
      </c>
      <c r="D362" s="3" t="s">
        <v>446</v>
      </c>
      <c r="E362" s="3" t="s">
        <v>112</v>
      </c>
      <c r="F362" s="3" t="str">
        <f t="shared" si="5"/>
        <v>Retail</v>
      </c>
      <c r="G362" s="3">
        <v>3</v>
      </c>
      <c r="I362"/>
    </row>
    <row r="363" spans="3:9">
      <c r="C363" s="176">
        <v>42174.553500000002</v>
      </c>
      <c r="D363" s="3" t="s">
        <v>445</v>
      </c>
      <c r="E363" s="3" t="s">
        <v>10</v>
      </c>
      <c r="F363" s="3" t="str">
        <f t="shared" si="5"/>
        <v>Retail</v>
      </c>
      <c r="G363" s="3">
        <v>2</v>
      </c>
      <c r="I363"/>
    </row>
    <row r="364" spans="3:9">
      <c r="C364" s="176">
        <v>42147.561800000003</v>
      </c>
      <c r="D364" s="3" t="s">
        <v>447</v>
      </c>
      <c r="E364" s="3" t="s">
        <v>312</v>
      </c>
      <c r="F364" s="3" t="str">
        <f t="shared" si="5"/>
        <v>Wholesale</v>
      </c>
      <c r="G364" s="3">
        <v>51</v>
      </c>
      <c r="I364"/>
    </row>
    <row r="365" spans="3:9">
      <c r="C365" s="176">
        <v>42349.786800000002</v>
      </c>
      <c r="D365" s="3" t="s">
        <v>445</v>
      </c>
      <c r="E365" s="3" t="s">
        <v>8</v>
      </c>
      <c r="F365" s="3" t="str">
        <f t="shared" si="5"/>
        <v>Retail</v>
      </c>
      <c r="G365" s="3">
        <v>1</v>
      </c>
      <c r="I365"/>
    </row>
    <row r="366" spans="3:9">
      <c r="C366" s="176">
        <v>42187.729200000002</v>
      </c>
      <c r="D366" s="3" t="s">
        <v>445</v>
      </c>
      <c r="E366" s="3" t="s">
        <v>450</v>
      </c>
      <c r="F366" s="3" t="str">
        <f t="shared" si="5"/>
        <v>Retail</v>
      </c>
      <c r="G366" s="3">
        <v>2</v>
      </c>
      <c r="I366"/>
    </row>
    <row r="367" spans="3:9">
      <c r="C367" s="176">
        <v>42169.215300000003</v>
      </c>
      <c r="D367" s="3" t="s">
        <v>445</v>
      </c>
      <c r="E367" s="3" t="s">
        <v>7</v>
      </c>
      <c r="F367" s="3" t="str">
        <f t="shared" si="5"/>
        <v>Retail</v>
      </c>
      <c r="G367" s="3">
        <v>7</v>
      </c>
      <c r="I367"/>
    </row>
    <row r="368" spans="3:9">
      <c r="C368" s="176">
        <v>42237.487500000003</v>
      </c>
      <c r="D368" s="3" t="s">
        <v>445</v>
      </c>
      <c r="E368" s="3" t="s">
        <v>453</v>
      </c>
      <c r="F368" s="3" t="str">
        <f t="shared" si="5"/>
        <v>Retail</v>
      </c>
      <c r="G368" s="3">
        <v>1</v>
      </c>
      <c r="I368"/>
    </row>
    <row r="369" spans="3:9">
      <c r="C369" s="176">
        <v>42217.690300000002</v>
      </c>
      <c r="D369" s="3" t="s">
        <v>445</v>
      </c>
      <c r="E369" s="3" t="s">
        <v>453</v>
      </c>
      <c r="F369" s="3" t="str">
        <f t="shared" si="5"/>
        <v>Retail</v>
      </c>
      <c r="G369" s="3">
        <v>1</v>
      </c>
      <c r="I369"/>
    </row>
    <row r="370" spans="3:9">
      <c r="C370" s="176">
        <v>42160.747900000002</v>
      </c>
      <c r="D370" s="3" t="s">
        <v>447</v>
      </c>
      <c r="E370" s="3" t="s">
        <v>10</v>
      </c>
      <c r="F370" s="3" t="str">
        <f t="shared" si="5"/>
        <v>Wholesale</v>
      </c>
      <c r="G370" s="3">
        <v>31</v>
      </c>
      <c r="I370"/>
    </row>
    <row r="371" spans="3:9">
      <c r="C371" s="176">
        <v>42236.556299999997</v>
      </c>
      <c r="D371" s="3" t="s">
        <v>447</v>
      </c>
      <c r="E371" s="3" t="s">
        <v>6</v>
      </c>
      <c r="F371" s="3" t="str">
        <f t="shared" si="5"/>
        <v>Wholesale</v>
      </c>
      <c r="G371" s="3">
        <v>34</v>
      </c>
      <c r="I371"/>
    </row>
    <row r="372" spans="3:9">
      <c r="C372" s="176">
        <v>42179.511100000003</v>
      </c>
      <c r="D372" s="3" t="s">
        <v>445</v>
      </c>
      <c r="E372" s="3" t="s">
        <v>112</v>
      </c>
      <c r="F372" s="3" t="str">
        <f t="shared" si="5"/>
        <v>Wholesale</v>
      </c>
      <c r="G372" s="3">
        <v>26</v>
      </c>
      <c r="I372"/>
    </row>
    <row r="373" spans="3:9">
      <c r="C373" s="176">
        <v>42260.231899999999</v>
      </c>
      <c r="D373" s="3" t="s">
        <v>445</v>
      </c>
      <c r="E373" s="3" t="s">
        <v>461</v>
      </c>
      <c r="F373" s="3" t="str">
        <f t="shared" si="5"/>
        <v>Wholesale</v>
      </c>
      <c r="G373" s="3">
        <v>144</v>
      </c>
      <c r="I373"/>
    </row>
    <row r="374" spans="3:9">
      <c r="C374" s="176">
        <v>42347.758999999998</v>
      </c>
      <c r="D374" s="3" t="s">
        <v>449</v>
      </c>
      <c r="E374" s="3" t="s">
        <v>452</v>
      </c>
      <c r="F374" s="3" t="str">
        <f t="shared" si="5"/>
        <v>Retail</v>
      </c>
      <c r="G374" s="3">
        <v>1</v>
      </c>
      <c r="I374"/>
    </row>
    <row r="375" spans="3:9">
      <c r="C375" s="176">
        <v>42202.1319</v>
      </c>
      <c r="D375" s="3" t="s">
        <v>445</v>
      </c>
      <c r="E375" s="3" t="s">
        <v>453</v>
      </c>
      <c r="F375" s="3" t="str">
        <f t="shared" si="5"/>
        <v>Wholesale</v>
      </c>
      <c r="G375" s="3">
        <v>42</v>
      </c>
      <c r="I375"/>
    </row>
    <row r="376" spans="3:9">
      <c r="C376" s="176">
        <v>41985.545100000003</v>
      </c>
      <c r="D376" s="3" t="s">
        <v>445</v>
      </c>
      <c r="E376" s="3" t="s">
        <v>7</v>
      </c>
      <c r="F376" s="3" t="str">
        <f t="shared" si="5"/>
        <v>Retail</v>
      </c>
      <c r="G376" s="3">
        <v>2</v>
      </c>
      <c r="I376"/>
    </row>
    <row r="377" spans="3:9">
      <c r="C377" s="176">
        <v>42346.494400000003</v>
      </c>
      <c r="D377" s="3" t="s">
        <v>449</v>
      </c>
      <c r="E377" s="3" t="s">
        <v>451</v>
      </c>
      <c r="F377" s="3" t="str">
        <f t="shared" si="5"/>
        <v>Retail</v>
      </c>
      <c r="G377" s="3">
        <v>2</v>
      </c>
      <c r="I377"/>
    </row>
    <row r="378" spans="3:9">
      <c r="C378" s="176">
        <v>42158.112500000003</v>
      </c>
      <c r="D378" s="3" t="s">
        <v>446</v>
      </c>
      <c r="E378" s="3" t="s">
        <v>9</v>
      </c>
      <c r="F378" s="3" t="str">
        <f t="shared" si="5"/>
        <v>Wholesale</v>
      </c>
      <c r="G378" s="3">
        <v>41</v>
      </c>
      <c r="I378"/>
    </row>
    <row r="379" spans="3:9">
      <c r="C379" s="176">
        <v>42321.477099999996</v>
      </c>
      <c r="D379" s="3" t="s">
        <v>449</v>
      </c>
      <c r="E379" s="3" t="s">
        <v>6</v>
      </c>
      <c r="F379" s="3" t="str">
        <f t="shared" si="5"/>
        <v>Retail</v>
      </c>
      <c r="G379" s="3">
        <v>2</v>
      </c>
      <c r="I379"/>
    </row>
    <row r="380" spans="3:9">
      <c r="C380" s="176">
        <v>42358.473599999998</v>
      </c>
      <c r="D380" s="3" t="s">
        <v>447</v>
      </c>
      <c r="E380" s="3" t="s">
        <v>461</v>
      </c>
      <c r="F380" s="3" t="str">
        <f t="shared" si="5"/>
        <v>Wholesale</v>
      </c>
      <c r="G380" s="3">
        <v>74</v>
      </c>
      <c r="I380"/>
    </row>
    <row r="381" spans="3:9">
      <c r="C381" s="176">
        <v>42187.502800000002</v>
      </c>
      <c r="D381" s="3" t="s">
        <v>445</v>
      </c>
      <c r="E381" s="3" t="s">
        <v>8</v>
      </c>
      <c r="F381" s="3" t="str">
        <f t="shared" si="5"/>
        <v>Retail</v>
      </c>
      <c r="G381" s="3">
        <v>3</v>
      </c>
      <c r="I381"/>
    </row>
    <row r="382" spans="3:9">
      <c r="C382" s="176">
        <v>41988.487500000003</v>
      </c>
      <c r="D382" s="3" t="s">
        <v>449</v>
      </c>
      <c r="E382" s="3" t="s">
        <v>453</v>
      </c>
      <c r="F382" s="3" t="str">
        <f t="shared" si="5"/>
        <v>Retail</v>
      </c>
      <c r="G382" s="3">
        <v>1</v>
      </c>
      <c r="I382"/>
    </row>
    <row r="383" spans="3:9">
      <c r="C383" s="176">
        <v>42349.167399999998</v>
      </c>
      <c r="D383" s="3" t="s">
        <v>446</v>
      </c>
      <c r="E383" s="3" t="s">
        <v>6</v>
      </c>
      <c r="F383" s="3" t="str">
        <f t="shared" si="5"/>
        <v>Wholesale</v>
      </c>
      <c r="G383" s="3">
        <v>95</v>
      </c>
      <c r="I383"/>
    </row>
    <row r="384" spans="3:9">
      <c r="C384" s="176">
        <v>42252.499300000003</v>
      </c>
      <c r="D384" s="3" t="s">
        <v>446</v>
      </c>
      <c r="E384" s="3" t="s">
        <v>7</v>
      </c>
      <c r="F384" s="3" t="str">
        <f t="shared" si="5"/>
        <v>Retail</v>
      </c>
      <c r="G384" s="3">
        <v>1</v>
      </c>
      <c r="I384"/>
    </row>
    <row r="385" spans="3:9">
      <c r="C385" s="176">
        <v>42355.418799999999</v>
      </c>
      <c r="D385" s="3" t="s">
        <v>447</v>
      </c>
      <c r="E385" s="3" t="s">
        <v>453</v>
      </c>
      <c r="F385" s="3" t="str">
        <f t="shared" si="5"/>
        <v>Wholesale</v>
      </c>
      <c r="G385" s="3">
        <v>43</v>
      </c>
      <c r="I385"/>
    </row>
    <row r="386" spans="3:9">
      <c r="C386" s="176">
        <v>42034.549299999999</v>
      </c>
      <c r="D386" s="3" t="s">
        <v>447</v>
      </c>
      <c r="E386" s="3" t="s">
        <v>312</v>
      </c>
      <c r="F386" s="3" t="str">
        <f t="shared" si="5"/>
        <v>Retail</v>
      </c>
      <c r="G386" s="3">
        <v>2</v>
      </c>
      <c r="I386"/>
    </row>
    <row r="387" spans="3:9">
      <c r="C387" s="176">
        <v>42316.4764</v>
      </c>
      <c r="D387" s="3" t="s">
        <v>445</v>
      </c>
      <c r="E387" s="3" t="s">
        <v>114</v>
      </c>
      <c r="F387" s="3" t="str">
        <f t="shared" si="5"/>
        <v>Retail</v>
      </c>
      <c r="G387" s="3">
        <v>5</v>
      </c>
      <c r="I387"/>
    </row>
    <row r="388" spans="3:9">
      <c r="C388" s="176">
        <v>41984.534</v>
      </c>
      <c r="D388" s="3" t="s">
        <v>445</v>
      </c>
      <c r="E388" s="3" t="s">
        <v>10</v>
      </c>
      <c r="F388" s="3" t="str">
        <f t="shared" si="5"/>
        <v>Retail</v>
      </c>
      <c r="G388" s="3">
        <v>2</v>
      </c>
      <c r="I388"/>
    </row>
    <row r="389" spans="3:9">
      <c r="C389" s="176">
        <v>42227.785400000001</v>
      </c>
      <c r="D389" s="3" t="s">
        <v>445</v>
      </c>
      <c r="E389" s="3" t="s">
        <v>114</v>
      </c>
      <c r="F389" s="3" t="str">
        <f t="shared" si="5"/>
        <v>Retail</v>
      </c>
      <c r="G389" s="3">
        <v>2</v>
      </c>
      <c r="I389"/>
    </row>
    <row r="390" spans="3:9">
      <c r="C390" s="176">
        <v>42036.500699999997</v>
      </c>
      <c r="D390" s="3" t="s">
        <v>446</v>
      </c>
      <c r="E390" s="3" t="s">
        <v>461</v>
      </c>
      <c r="F390" s="3" t="str">
        <f t="shared" si="5"/>
        <v>Wholesale</v>
      </c>
      <c r="G390" s="3">
        <v>39</v>
      </c>
      <c r="I390"/>
    </row>
    <row r="391" spans="3:9">
      <c r="C391" s="176">
        <v>42341.752099999998</v>
      </c>
      <c r="D391" s="3" t="s">
        <v>446</v>
      </c>
      <c r="E391" s="3" t="s">
        <v>114</v>
      </c>
      <c r="F391" s="3" t="str">
        <f t="shared" si="5"/>
        <v>Retail</v>
      </c>
      <c r="G391" s="3">
        <v>5</v>
      </c>
      <c r="I391"/>
    </row>
    <row r="392" spans="3:9">
      <c r="C392" s="176">
        <v>41993.116000000002</v>
      </c>
      <c r="D392" s="3" t="s">
        <v>445</v>
      </c>
      <c r="E392" s="3" t="s">
        <v>453</v>
      </c>
      <c r="F392" s="3" t="str">
        <f t="shared" si="5"/>
        <v>Retail</v>
      </c>
      <c r="G392" s="3">
        <v>5</v>
      </c>
      <c r="I392"/>
    </row>
    <row r="393" spans="3:9">
      <c r="C393" s="176">
        <v>41987.5118</v>
      </c>
      <c r="D393" s="3" t="s">
        <v>447</v>
      </c>
      <c r="E393" s="3" t="s">
        <v>453</v>
      </c>
      <c r="F393" s="3" t="str">
        <f t="shared" si="5"/>
        <v>Retail</v>
      </c>
      <c r="G393" s="3">
        <v>3</v>
      </c>
      <c r="I393"/>
    </row>
    <row r="394" spans="3:9">
      <c r="C394" s="176">
        <v>42318.6993</v>
      </c>
      <c r="D394" s="3" t="s">
        <v>446</v>
      </c>
      <c r="E394" s="3" t="s">
        <v>9</v>
      </c>
      <c r="F394" s="3" t="str">
        <f t="shared" ref="F394:F457" si="6">IF(G394&lt;10,"Retail","Wholesale")</f>
        <v>Retail</v>
      </c>
      <c r="G394" s="3">
        <v>1</v>
      </c>
      <c r="I394"/>
    </row>
    <row r="395" spans="3:9">
      <c r="C395" s="176">
        <v>41979.151400000002</v>
      </c>
      <c r="D395" s="3" t="s">
        <v>445</v>
      </c>
      <c r="E395" s="3" t="s">
        <v>312</v>
      </c>
      <c r="F395" s="3" t="str">
        <f t="shared" si="6"/>
        <v>Wholesale</v>
      </c>
      <c r="G395" s="3">
        <v>58</v>
      </c>
      <c r="I395"/>
    </row>
    <row r="396" spans="3:9">
      <c r="C396" s="176">
        <v>41984.677799999998</v>
      </c>
      <c r="D396" s="3" t="s">
        <v>449</v>
      </c>
      <c r="E396" s="3" t="s">
        <v>112</v>
      </c>
      <c r="F396" s="3" t="str">
        <f t="shared" si="6"/>
        <v>Wholesale</v>
      </c>
      <c r="G396" s="3">
        <v>68</v>
      </c>
      <c r="I396"/>
    </row>
    <row r="397" spans="3:9">
      <c r="C397" s="176">
        <v>42345.552799999998</v>
      </c>
      <c r="D397" s="3" t="s">
        <v>446</v>
      </c>
      <c r="E397" s="3" t="s">
        <v>312</v>
      </c>
      <c r="F397" s="3" t="str">
        <f t="shared" si="6"/>
        <v>Wholesale</v>
      </c>
      <c r="G397" s="3">
        <v>34</v>
      </c>
      <c r="I397"/>
    </row>
    <row r="398" spans="3:9">
      <c r="C398" s="176">
        <v>42299.474999999999</v>
      </c>
      <c r="D398" s="3" t="s">
        <v>445</v>
      </c>
      <c r="E398" s="3" t="s">
        <v>453</v>
      </c>
      <c r="F398" s="3" t="str">
        <f t="shared" si="6"/>
        <v>Retail</v>
      </c>
      <c r="G398" s="3">
        <v>1</v>
      </c>
      <c r="I398"/>
    </row>
    <row r="399" spans="3:9">
      <c r="C399" s="176">
        <v>42041.493799999997</v>
      </c>
      <c r="D399" s="3" t="s">
        <v>447</v>
      </c>
      <c r="E399" s="3" t="s">
        <v>457</v>
      </c>
      <c r="F399" s="3" t="str">
        <f t="shared" si="6"/>
        <v>Wholesale</v>
      </c>
      <c r="G399" s="3">
        <v>132</v>
      </c>
      <c r="I399"/>
    </row>
    <row r="400" spans="3:9">
      <c r="C400" s="176">
        <v>42196.529900000001</v>
      </c>
      <c r="D400" s="3" t="s">
        <v>445</v>
      </c>
      <c r="E400" s="3" t="s">
        <v>10</v>
      </c>
      <c r="F400" s="3" t="str">
        <f t="shared" si="6"/>
        <v>Wholesale</v>
      </c>
      <c r="G400" s="3">
        <v>65</v>
      </c>
      <c r="I400"/>
    </row>
    <row r="401" spans="3:9">
      <c r="C401" s="176">
        <v>42284.121500000001</v>
      </c>
      <c r="D401" s="3" t="s">
        <v>447</v>
      </c>
      <c r="E401" s="3" t="s">
        <v>453</v>
      </c>
      <c r="F401" s="3" t="str">
        <f t="shared" si="6"/>
        <v>Wholesale</v>
      </c>
      <c r="G401" s="3">
        <v>68</v>
      </c>
      <c r="I401"/>
    </row>
    <row r="402" spans="3:9">
      <c r="C402" s="176">
        <v>41984.741000000002</v>
      </c>
      <c r="D402" s="3" t="s">
        <v>445</v>
      </c>
      <c r="E402" s="3" t="s">
        <v>451</v>
      </c>
      <c r="F402" s="3" t="str">
        <f t="shared" si="6"/>
        <v>Wholesale</v>
      </c>
      <c r="G402" s="3">
        <v>39</v>
      </c>
      <c r="I402"/>
    </row>
    <row r="403" spans="3:9">
      <c r="C403" s="176">
        <v>42339.759700000002</v>
      </c>
      <c r="D403" s="3" t="s">
        <v>446</v>
      </c>
      <c r="E403" s="3" t="s">
        <v>452</v>
      </c>
      <c r="F403" s="3" t="str">
        <f t="shared" si="6"/>
        <v>Wholesale</v>
      </c>
      <c r="G403" s="3">
        <v>38</v>
      </c>
      <c r="I403"/>
    </row>
    <row r="404" spans="3:9">
      <c r="C404" s="176">
        <v>42350.097199999997</v>
      </c>
      <c r="D404" s="3" t="s">
        <v>447</v>
      </c>
      <c r="E404" s="3" t="s">
        <v>10</v>
      </c>
      <c r="F404" s="3" t="str">
        <f t="shared" si="6"/>
        <v>Wholesale</v>
      </c>
      <c r="G404" s="3">
        <v>67</v>
      </c>
      <c r="I404"/>
    </row>
    <row r="405" spans="3:9">
      <c r="C405" s="176">
        <v>42337.450700000001</v>
      </c>
      <c r="D405" s="3" t="s">
        <v>445</v>
      </c>
      <c r="E405" s="3" t="s">
        <v>453</v>
      </c>
      <c r="F405" s="3" t="str">
        <f t="shared" si="6"/>
        <v>Retail</v>
      </c>
      <c r="G405" s="3">
        <v>2</v>
      </c>
      <c r="I405"/>
    </row>
    <row r="406" spans="3:9">
      <c r="C406" s="176">
        <v>41982.747199999998</v>
      </c>
      <c r="D406" s="3" t="s">
        <v>445</v>
      </c>
      <c r="E406" s="3" t="s">
        <v>114</v>
      </c>
      <c r="F406" s="3" t="str">
        <f t="shared" si="6"/>
        <v>Retail</v>
      </c>
      <c r="G406" s="3">
        <v>6</v>
      </c>
      <c r="I406"/>
    </row>
    <row r="407" spans="3:9">
      <c r="C407" s="176">
        <v>42362.142399999997</v>
      </c>
      <c r="D407" s="3" t="s">
        <v>445</v>
      </c>
      <c r="E407" s="3" t="s">
        <v>448</v>
      </c>
      <c r="F407" s="3" t="str">
        <f t="shared" si="6"/>
        <v>Retail</v>
      </c>
      <c r="G407" s="3">
        <v>2</v>
      </c>
      <c r="I407"/>
    </row>
    <row r="408" spans="3:9">
      <c r="C408" s="176">
        <v>42350.095099999999</v>
      </c>
      <c r="D408" s="3" t="s">
        <v>445</v>
      </c>
      <c r="E408" s="3" t="s">
        <v>460</v>
      </c>
      <c r="F408" s="3" t="str">
        <f t="shared" si="6"/>
        <v>Retail</v>
      </c>
      <c r="G408" s="3">
        <v>2</v>
      </c>
      <c r="I408"/>
    </row>
    <row r="409" spans="3:9">
      <c r="C409" s="176">
        <v>41985.768100000001</v>
      </c>
      <c r="D409" s="3" t="s">
        <v>447</v>
      </c>
      <c r="E409" s="3" t="s">
        <v>6</v>
      </c>
      <c r="F409" s="3" t="str">
        <f t="shared" si="6"/>
        <v>Retail</v>
      </c>
      <c r="G409" s="3">
        <v>2</v>
      </c>
      <c r="I409"/>
    </row>
    <row r="410" spans="3:9">
      <c r="C410" s="176">
        <v>42251.522900000004</v>
      </c>
      <c r="D410" s="3" t="s">
        <v>449</v>
      </c>
      <c r="E410" s="3" t="s">
        <v>6</v>
      </c>
      <c r="F410" s="3" t="str">
        <f t="shared" si="6"/>
        <v>Wholesale</v>
      </c>
      <c r="G410" s="3">
        <v>28</v>
      </c>
      <c r="I410"/>
    </row>
    <row r="411" spans="3:9">
      <c r="C411" s="176">
        <v>41986.820099999997</v>
      </c>
      <c r="D411" s="3" t="s">
        <v>447</v>
      </c>
      <c r="E411" s="3" t="s">
        <v>6</v>
      </c>
      <c r="F411" s="3" t="str">
        <f t="shared" si="6"/>
        <v>Wholesale</v>
      </c>
      <c r="G411" s="3">
        <v>46</v>
      </c>
      <c r="I411"/>
    </row>
    <row r="412" spans="3:9">
      <c r="C412" s="176">
        <v>41976.497900000002</v>
      </c>
      <c r="D412" s="3" t="s">
        <v>445</v>
      </c>
      <c r="E412" s="3" t="s">
        <v>114</v>
      </c>
      <c r="F412" s="3" t="str">
        <f t="shared" si="6"/>
        <v>Retail</v>
      </c>
      <c r="G412" s="3">
        <v>1</v>
      </c>
      <c r="I412"/>
    </row>
    <row r="413" spans="3:9">
      <c r="C413" s="176">
        <v>41981.701399999998</v>
      </c>
      <c r="D413" s="3" t="s">
        <v>446</v>
      </c>
      <c r="E413" s="3" t="s">
        <v>6</v>
      </c>
      <c r="F413" s="3" t="str">
        <f t="shared" si="6"/>
        <v>Wholesale</v>
      </c>
      <c r="G413" s="3">
        <v>32</v>
      </c>
      <c r="I413"/>
    </row>
    <row r="414" spans="3:9">
      <c r="C414" s="176">
        <v>42213.355600000003</v>
      </c>
      <c r="D414" s="3" t="s">
        <v>447</v>
      </c>
      <c r="E414" s="3" t="s">
        <v>110</v>
      </c>
      <c r="F414" s="3" t="str">
        <f t="shared" si="6"/>
        <v>Retail</v>
      </c>
      <c r="G414" s="3">
        <v>2</v>
      </c>
      <c r="I414"/>
    </row>
    <row r="415" spans="3:9">
      <c r="C415" s="176">
        <v>42194.814599999998</v>
      </c>
      <c r="D415" s="3" t="s">
        <v>445</v>
      </c>
      <c r="E415" s="3" t="s">
        <v>453</v>
      </c>
      <c r="F415" s="3" t="str">
        <f t="shared" si="6"/>
        <v>Retail</v>
      </c>
      <c r="G415" s="3">
        <v>3</v>
      </c>
      <c r="I415"/>
    </row>
    <row r="416" spans="3:9">
      <c r="C416" s="176">
        <v>42362.758300000001</v>
      </c>
      <c r="D416" s="3" t="s">
        <v>449</v>
      </c>
      <c r="E416" s="3" t="s">
        <v>6</v>
      </c>
      <c r="F416" s="3" t="str">
        <f t="shared" si="6"/>
        <v>Wholesale</v>
      </c>
      <c r="G416" s="3">
        <v>72</v>
      </c>
      <c r="I416"/>
    </row>
    <row r="417" spans="3:9">
      <c r="C417" s="176">
        <v>42244.114600000001</v>
      </c>
      <c r="D417" s="3" t="s">
        <v>446</v>
      </c>
      <c r="E417" s="3" t="s">
        <v>453</v>
      </c>
      <c r="F417" s="3" t="str">
        <f t="shared" si="6"/>
        <v>Retail</v>
      </c>
      <c r="G417" s="3">
        <v>6</v>
      </c>
      <c r="I417"/>
    </row>
    <row r="418" spans="3:9">
      <c r="C418" s="176">
        <v>42136.7382</v>
      </c>
      <c r="D418" s="3" t="s">
        <v>445</v>
      </c>
      <c r="E418" s="3" t="s">
        <v>453</v>
      </c>
      <c r="F418" s="3" t="str">
        <f t="shared" si="6"/>
        <v>Wholesale</v>
      </c>
      <c r="G418" s="3">
        <v>61</v>
      </c>
      <c r="I418"/>
    </row>
    <row r="419" spans="3:9">
      <c r="C419" s="176">
        <v>41982.505599999997</v>
      </c>
      <c r="D419" s="3" t="s">
        <v>449</v>
      </c>
      <c r="E419" s="3" t="s">
        <v>452</v>
      </c>
      <c r="F419" s="3" t="str">
        <f t="shared" si="6"/>
        <v>Wholesale</v>
      </c>
      <c r="G419" s="3">
        <v>67</v>
      </c>
      <c r="I419"/>
    </row>
    <row r="420" spans="3:9">
      <c r="C420" s="176">
        <v>42363.5389</v>
      </c>
      <c r="D420" s="3" t="s">
        <v>449</v>
      </c>
      <c r="E420" s="3" t="s">
        <v>453</v>
      </c>
      <c r="F420" s="3" t="str">
        <f t="shared" si="6"/>
        <v>Wholesale</v>
      </c>
      <c r="G420" s="3">
        <v>41</v>
      </c>
      <c r="I420"/>
    </row>
    <row r="421" spans="3:9">
      <c r="C421" s="176">
        <v>42355.5743</v>
      </c>
      <c r="D421" s="3" t="s">
        <v>445</v>
      </c>
      <c r="E421" s="3" t="s">
        <v>112</v>
      </c>
      <c r="F421" s="3" t="str">
        <f t="shared" si="6"/>
        <v>Retail</v>
      </c>
      <c r="G421" s="3">
        <v>8</v>
      </c>
      <c r="I421"/>
    </row>
    <row r="422" spans="3:9">
      <c r="C422" s="176">
        <v>42265.183299999997</v>
      </c>
      <c r="D422" s="3" t="s">
        <v>445</v>
      </c>
      <c r="E422" s="3" t="s">
        <v>453</v>
      </c>
      <c r="F422" s="3" t="str">
        <f t="shared" si="6"/>
        <v>Retail</v>
      </c>
      <c r="G422" s="3">
        <v>7</v>
      </c>
      <c r="I422"/>
    </row>
    <row r="423" spans="3:9">
      <c r="C423" s="176">
        <v>42296.149299999997</v>
      </c>
      <c r="D423" s="3" t="s">
        <v>445</v>
      </c>
      <c r="E423" s="3" t="s">
        <v>6</v>
      </c>
      <c r="F423" s="3" t="str">
        <f t="shared" si="6"/>
        <v>Retail</v>
      </c>
      <c r="G423" s="3">
        <v>2</v>
      </c>
      <c r="I423"/>
    </row>
    <row r="424" spans="3:9">
      <c r="C424" s="176">
        <v>42163.172200000001</v>
      </c>
      <c r="D424" s="3" t="s">
        <v>445</v>
      </c>
      <c r="E424" s="3" t="s">
        <v>453</v>
      </c>
      <c r="F424" s="3" t="str">
        <f t="shared" si="6"/>
        <v>Retail</v>
      </c>
      <c r="G424" s="3">
        <v>2</v>
      </c>
      <c r="I424"/>
    </row>
    <row r="425" spans="3:9">
      <c r="C425" s="176">
        <v>42248.524299999997</v>
      </c>
      <c r="D425" s="3" t="s">
        <v>447</v>
      </c>
      <c r="E425" s="3" t="s">
        <v>453</v>
      </c>
      <c r="F425" s="3" t="str">
        <f t="shared" si="6"/>
        <v>Wholesale</v>
      </c>
      <c r="G425" s="3">
        <v>28</v>
      </c>
      <c r="I425"/>
    </row>
    <row r="426" spans="3:9">
      <c r="C426" s="176">
        <v>42342.207600000002</v>
      </c>
      <c r="D426" s="3" t="s">
        <v>449</v>
      </c>
      <c r="E426" s="3" t="s">
        <v>112</v>
      </c>
      <c r="F426" s="3" t="str">
        <f t="shared" si="6"/>
        <v>Retail</v>
      </c>
      <c r="G426" s="3">
        <v>3</v>
      </c>
      <c r="I426"/>
    </row>
    <row r="427" spans="3:9">
      <c r="C427" s="176">
        <v>42355.427799999998</v>
      </c>
      <c r="D427" s="3" t="s">
        <v>445</v>
      </c>
      <c r="E427" s="3" t="s">
        <v>453</v>
      </c>
      <c r="F427" s="3" t="str">
        <f t="shared" si="6"/>
        <v>Wholesale</v>
      </c>
      <c r="G427" s="3">
        <v>45</v>
      </c>
      <c r="I427"/>
    </row>
    <row r="428" spans="3:9">
      <c r="C428" s="176">
        <v>42335.518100000001</v>
      </c>
      <c r="D428" s="3" t="s">
        <v>447</v>
      </c>
      <c r="E428" s="3" t="s">
        <v>6</v>
      </c>
      <c r="F428" s="3" t="str">
        <f t="shared" si="6"/>
        <v>Retail</v>
      </c>
      <c r="G428" s="3">
        <v>4</v>
      </c>
      <c r="I428"/>
    </row>
    <row r="429" spans="3:9">
      <c r="C429" s="176">
        <v>42181.728499999997</v>
      </c>
      <c r="D429" s="3" t="s">
        <v>449</v>
      </c>
      <c r="E429" s="3" t="s">
        <v>6</v>
      </c>
      <c r="F429" s="3" t="str">
        <f t="shared" si="6"/>
        <v>Retail</v>
      </c>
      <c r="G429" s="3">
        <v>1</v>
      </c>
      <c r="I429"/>
    </row>
    <row r="430" spans="3:9">
      <c r="C430" s="176">
        <v>41982.1319</v>
      </c>
      <c r="D430" s="3" t="s">
        <v>446</v>
      </c>
      <c r="E430" s="3" t="s">
        <v>8</v>
      </c>
      <c r="F430" s="3" t="str">
        <f t="shared" si="6"/>
        <v>Wholesale</v>
      </c>
      <c r="G430" s="3">
        <v>50</v>
      </c>
      <c r="I430"/>
    </row>
    <row r="431" spans="3:9">
      <c r="C431" s="176">
        <v>42215.734700000001</v>
      </c>
      <c r="D431" s="3" t="s">
        <v>445</v>
      </c>
      <c r="E431" s="3" t="s">
        <v>461</v>
      </c>
      <c r="F431" s="3" t="str">
        <f t="shared" si="6"/>
        <v>Retail</v>
      </c>
      <c r="G431" s="3">
        <v>1</v>
      </c>
      <c r="I431"/>
    </row>
    <row r="432" spans="3:9">
      <c r="C432" s="176">
        <v>42333.1368</v>
      </c>
      <c r="D432" s="3" t="s">
        <v>447</v>
      </c>
      <c r="E432" s="3" t="s">
        <v>453</v>
      </c>
      <c r="F432" s="3" t="str">
        <f t="shared" si="6"/>
        <v>Wholesale</v>
      </c>
      <c r="G432" s="3">
        <v>33</v>
      </c>
      <c r="I432"/>
    </row>
    <row r="433" spans="3:9">
      <c r="C433" s="176">
        <v>42049.181900000003</v>
      </c>
      <c r="D433" s="3" t="s">
        <v>446</v>
      </c>
      <c r="E433" s="3" t="s">
        <v>453</v>
      </c>
      <c r="F433" s="3" t="str">
        <f t="shared" si="6"/>
        <v>Retail</v>
      </c>
      <c r="G433" s="3">
        <v>5</v>
      </c>
      <c r="I433"/>
    </row>
    <row r="434" spans="3:9">
      <c r="C434" s="176">
        <v>42270.496500000001</v>
      </c>
      <c r="D434" s="3" t="s">
        <v>445</v>
      </c>
      <c r="E434" s="3" t="s">
        <v>6</v>
      </c>
      <c r="F434" s="3" t="str">
        <f t="shared" si="6"/>
        <v>Wholesale</v>
      </c>
      <c r="G434" s="3">
        <v>51</v>
      </c>
      <c r="I434"/>
    </row>
    <row r="435" spans="3:9">
      <c r="C435" s="176">
        <v>42266.776400000002</v>
      </c>
      <c r="D435" s="3" t="s">
        <v>445</v>
      </c>
      <c r="E435" s="3" t="s">
        <v>453</v>
      </c>
      <c r="F435" s="3" t="str">
        <f t="shared" si="6"/>
        <v>Wholesale</v>
      </c>
      <c r="G435" s="3">
        <v>57</v>
      </c>
      <c r="I435"/>
    </row>
    <row r="436" spans="3:9">
      <c r="C436" s="176">
        <v>41980.465300000003</v>
      </c>
      <c r="D436" s="3" t="s">
        <v>446</v>
      </c>
      <c r="E436" s="3" t="s">
        <v>6</v>
      </c>
      <c r="F436" s="3" t="str">
        <f t="shared" si="6"/>
        <v>Wholesale</v>
      </c>
      <c r="G436" s="3">
        <v>28</v>
      </c>
      <c r="I436"/>
    </row>
    <row r="437" spans="3:9">
      <c r="C437" s="176">
        <v>41984.481299999999</v>
      </c>
      <c r="D437" s="3" t="s">
        <v>445</v>
      </c>
      <c r="E437" s="3" t="s">
        <v>6</v>
      </c>
      <c r="F437" s="3" t="str">
        <f t="shared" si="6"/>
        <v>Retail</v>
      </c>
      <c r="G437" s="3">
        <v>1</v>
      </c>
      <c r="I437"/>
    </row>
    <row r="438" spans="3:9">
      <c r="C438" s="176">
        <v>41981.525699999998</v>
      </c>
      <c r="D438" s="3" t="s">
        <v>445</v>
      </c>
      <c r="E438" s="3" t="s">
        <v>460</v>
      </c>
      <c r="F438" s="3" t="str">
        <f t="shared" si="6"/>
        <v>Retail</v>
      </c>
      <c r="G438" s="3">
        <v>1</v>
      </c>
      <c r="I438"/>
    </row>
    <row r="439" spans="3:9">
      <c r="C439" s="176">
        <v>42147.160400000001</v>
      </c>
      <c r="D439" s="3" t="s">
        <v>446</v>
      </c>
      <c r="E439" s="3" t="s">
        <v>457</v>
      </c>
      <c r="F439" s="3" t="str">
        <f t="shared" si="6"/>
        <v>Wholesale</v>
      </c>
      <c r="G439" s="3">
        <v>55</v>
      </c>
      <c r="I439"/>
    </row>
    <row r="440" spans="3:9">
      <c r="C440" s="176">
        <v>42215.428500000002</v>
      </c>
      <c r="D440" s="3" t="s">
        <v>445</v>
      </c>
      <c r="E440" s="3" t="s">
        <v>453</v>
      </c>
      <c r="F440" s="3" t="str">
        <f t="shared" si="6"/>
        <v>Retail</v>
      </c>
      <c r="G440" s="3">
        <v>6</v>
      </c>
      <c r="I440"/>
    </row>
    <row r="441" spans="3:9">
      <c r="C441" s="176">
        <v>42126.5389</v>
      </c>
      <c r="D441" s="3" t="s">
        <v>449</v>
      </c>
      <c r="E441" s="3" t="s">
        <v>9</v>
      </c>
      <c r="F441" s="3" t="str">
        <f t="shared" si="6"/>
        <v>Wholesale</v>
      </c>
      <c r="G441" s="3">
        <v>39</v>
      </c>
      <c r="I441"/>
    </row>
    <row r="442" spans="3:9">
      <c r="C442" s="176">
        <v>42235.525000000001</v>
      </c>
      <c r="D442" s="3" t="s">
        <v>445</v>
      </c>
      <c r="E442" s="3" t="s">
        <v>453</v>
      </c>
      <c r="F442" s="3" t="str">
        <f t="shared" si="6"/>
        <v>Wholesale</v>
      </c>
      <c r="G442" s="3">
        <v>34</v>
      </c>
      <c r="I442"/>
    </row>
    <row r="443" spans="3:9">
      <c r="C443" s="176">
        <v>42187.512499999997</v>
      </c>
      <c r="D443" s="3" t="s">
        <v>447</v>
      </c>
      <c r="E443" s="3" t="s">
        <v>114</v>
      </c>
      <c r="F443" s="3" t="str">
        <f t="shared" si="6"/>
        <v>Wholesale</v>
      </c>
      <c r="G443" s="3">
        <v>65</v>
      </c>
      <c r="I443"/>
    </row>
    <row r="444" spans="3:9">
      <c r="C444" s="176">
        <v>42175.793100000003</v>
      </c>
      <c r="D444" s="3" t="s">
        <v>445</v>
      </c>
      <c r="E444" s="3" t="s">
        <v>455</v>
      </c>
      <c r="F444" s="3" t="str">
        <f t="shared" si="6"/>
        <v>Retail</v>
      </c>
      <c r="G444" s="3">
        <v>4</v>
      </c>
      <c r="I444"/>
    </row>
    <row r="445" spans="3:9">
      <c r="C445" s="176">
        <v>41986.709699999999</v>
      </c>
      <c r="D445" s="3" t="s">
        <v>449</v>
      </c>
      <c r="E445" s="3" t="s">
        <v>312</v>
      </c>
      <c r="F445" s="3" t="str">
        <f t="shared" si="6"/>
        <v>Wholesale</v>
      </c>
      <c r="G445" s="3">
        <v>31</v>
      </c>
      <c r="I445"/>
    </row>
    <row r="446" spans="3:9">
      <c r="C446" s="176">
        <v>42335.797899999998</v>
      </c>
      <c r="D446" s="3" t="s">
        <v>447</v>
      </c>
      <c r="E446" s="3" t="s">
        <v>453</v>
      </c>
      <c r="F446" s="3" t="str">
        <f t="shared" si="6"/>
        <v>Retail</v>
      </c>
      <c r="G446" s="3">
        <v>4</v>
      </c>
      <c r="I446"/>
    </row>
    <row r="447" spans="3:9">
      <c r="C447" s="176">
        <v>41984.546499999997</v>
      </c>
      <c r="D447" s="3" t="s">
        <v>445</v>
      </c>
      <c r="E447" s="3" t="s">
        <v>460</v>
      </c>
      <c r="F447" s="3" t="str">
        <f t="shared" si="6"/>
        <v>Wholesale</v>
      </c>
      <c r="G447" s="3">
        <v>35</v>
      </c>
      <c r="I447"/>
    </row>
    <row r="448" spans="3:9">
      <c r="C448" s="176">
        <v>41977.015299999999</v>
      </c>
      <c r="D448" s="3" t="s">
        <v>447</v>
      </c>
      <c r="E448" s="3" t="s">
        <v>10</v>
      </c>
      <c r="F448" s="3" t="str">
        <f t="shared" si="6"/>
        <v>Wholesale</v>
      </c>
      <c r="G448" s="3">
        <v>50</v>
      </c>
      <c r="I448"/>
    </row>
    <row r="449" spans="3:9">
      <c r="C449" s="176">
        <v>42321.106899999999</v>
      </c>
      <c r="D449" s="3" t="s">
        <v>446</v>
      </c>
      <c r="E449" s="3" t="s">
        <v>112</v>
      </c>
      <c r="F449" s="3" t="str">
        <f t="shared" si="6"/>
        <v>Retail</v>
      </c>
      <c r="G449" s="3">
        <v>2</v>
      </c>
      <c r="I449"/>
    </row>
    <row r="450" spans="3:9">
      <c r="C450" s="176">
        <v>42339.536099999998</v>
      </c>
      <c r="D450" s="3" t="s">
        <v>446</v>
      </c>
      <c r="E450" s="3" t="s">
        <v>456</v>
      </c>
      <c r="F450" s="3" t="str">
        <f t="shared" si="6"/>
        <v>Retail</v>
      </c>
      <c r="G450" s="3">
        <v>2</v>
      </c>
      <c r="I450"/>
    </row>
    <row r="451" spans="3:9">
      <c r="C451" s="176">
        <v>42177.541700000002</v>
      </c>
      <c r="D451" s="3" t="s">
        <v>445</v>
      </c>
      <c r="E451" s="3" t="s">
        <v>453</v>
      </c>
      <c r="F451" s="3" t="str">
        <f t="shared" si="6"/>
        <v>Wholesale</v>
      </c>
      <c r="G451" s="3">
        <v>50</v>
      </c>
      <c r="I451"/>
    </row>
    <row r="452" spans="3:9">
      <c r="C452" s="176">
        <v>42183.6417</v>
      </c>
      <c r="D452" s="3" t="s">
        <v>449</v>
      </c>
      <c r="E452" s="3" t="s">
        <v>454</v>
      </c>
      <c r="F452" s="3" t="str">
        <f t="shared" si="6"/>
        <v>Retail</v>
      </c>
      <c r="G452" s="3">
        <v>5</v>
      </c>
      <c r="I452"/>
    </row>
    <row r="453" spans="3:9">
      <c r="C453" s="176">
        <v>42198.503499999999</v>
      </c>
      <c r="D453" s="3" t="s">
        <v>447</v>
      </c>
      <c r="E453" s="3" t="s">
        <v>6</v>
      </c>
      <c r="F453" s="3" t="str">
        <f t="shared" si="6"/>
        <v>Retail</v>
      </c>
      <c r="G453" s="3">
        <v>4</v>
      </c>
      <c r="I453"/>
    </row>
    <row r="454" spans="3:9">
      <c r="C454" s="176">
        <v>42309.698600000003</v>
      </c>
      <c r="D454" s="3" t="s">
        <v>445</v>
      </c>
      <c r="E454" s="3" t="s">
        <v>453</v>
      </c>
      <c r="F454" s="3" t="str">
        <f t="shared" si="6"/>
        <v>Retail</v>
      </c>
      <c r="G454" s="3">
        <v>5</v>
      </c>
      <c r="I454"/>
    </row>
    <row r="455" spans="3:9">
      <c r="C455" s="176">
        <v>42348.453500000003</v>
      </c>
      <c r="D455" s="3" t="s">
        <v>445</v>
      </c>
      <c r="E455" s="3" t="s">
        <v>6</v>
      </c>
      <c r="F455" s="3" t="str">
        <f t="shared" si="6"/>
        <v>Retail</v>
      </c>
      <c r="G455" s="3">
        <v>9</v>
      </c>
      <c r="I455"/>
    </row>
    <row r="456" spans="3:9">
      <c r="C456" s="176">
        <v>42249.465300000003</v>
      </c>
      <c r="D456" s="3" t="s">
        <v>446</v>
      </c>
      <c r="E456" s="3" t="s">
        <v>6</v>
      </c>
      <c r="F456" s="3" t="str">
        <f t="shared" si="6"/>
        <v>Retail</v>
      </c>
      <c r="G456" s="3">
        <v>2</v>
      </c>
      <c r="I456"/>
    </row>
    <row r="457" spans="3:9">
      <c r="C457" s="176">
        <v>42241.525699999998</v>
      </c>
      <c r="D457" s="3" t="s">
        <v>445</v>
      </c>
      <c r="E457" s="3" t="s">
        <v>448</v>
      </c>
      <c r="F457" s="3" t="str">
        <f t="shared" si="6"/>
        <v>Retail</v>
      </c>
      <c r="G457" s="3">
        <v>1</v>
      </c>
      <c r="I457"/>
    </row>
    <row r="458" spans="3:9">
      <c r="C458" s="176">
        <v>42132.5674</v>
      </c>
      <c r="D458" s="3" t="s">
        <v>446</v>
      </c>
      <c r="E458" s="3" t="s">
        <v>312</v>
      </c>
      <c r="F458" s="3" t="str">
        <f t="shared" ref="F458:F521" si="7">IF(G458&lt;10,"Retail","Wholesale")</f>
        <v>Wholesale</v>
      </c>
      <c r="G458" s="3">
        <v>37</v>
      </c>
      <c r="I458"/>
    </row>
    <row r="459" spans="3:9">
      <c r="C459" s="176">
        <v>41986.141000000003</v>
      </c>
      <c r="D459" s="3" t="s">
        <v>445</v>
      </c>
      <c r="E459" s="3" t="s">
        <v>6</v>
      </c>
      <c r="F459" s="3" t="str">
        <f t="shared" si="7"/>
        <v>Wholesale</v>
      </c>
      <c r="G459" s="3">
        <v>72</v>
      </c>
      <c r="I459"/>
    </row>
    <row r="460" spans="3:9">
      <c r="C460" s="176">
        <v>41982.093800000002</v>
      </c>
      <c r="D460" s="3" t="s">
        <v>447</v>
      </c>
      <c r="E460" s="3" t="s">
        <v>6</v>
      </c>
      <c r="F460" s="3" t="str">
        <f t="shared" si="7"/>
        <v>Wholesale</v>
      </c>
      <c r="G460" s="3">
        <v>71</v>
      </c>
      <c r="I460"/>
    </row>
    <row r="461" spans="3:9">
      <c r="C461" s="176">
        <v>42050.117400000003</v>
      </c>
      <c r="D461" s="3" t="s">
        <v>447</v>
      </c>
      <c r="E461" s="3" t="s">
        <v>453</v>
      </c>
      <c r="F461" s="3" t="str">
        <f t="shared" si="7"/>
        <v>Wholesale</v>
      </c>
      <c r="G461" s="3">
        <v>19</v>
      </c>
      <c r="I461"/>
    </row>
    <row r="462" spans="3:9">
      <c r="C462" s="176">
        <v>42340.531900000002</v>
      </c>
      <c r="D462" s="3" t="s">
        <v>445</v>
      </c>
      <c r="E462" s="3" t="s">
        <v>453</v>
      </c>
      <c r="F462" s="3" t="str">
        <f t="shared" si="7"/>
        <v>Wholesale</v>
      </c>
      <c r="G462" s="3">
        <v>37</v>
      </c>
      <c r="I462"/>
    </row>
    <row r="463" spans="3:9">
      <c r="C463" s="176">
        <v>42222.461799999997</v>
      </c>
      <c r="D463" s="3" t="s">
        <v>447</v>
      </c>
      <c r="E463" s="3" t="s">
        <v>110</v>
      </c>
      <c r="F463" s="3" t="str">
        <f t="shared" si="7"/>
        <v>Wholesale</v>
      </c>
      <c r="G463" s="3">
        <v>59</v>
      </c>
      <c r="I463"/>
    </row>
    <row r="464" spans="3:9">
      <c r="C464" s="176">
        <v>42342.734700000001</v>
      </c>
      <c r="D464" s="3" t="s">
        <v>447</v>
      </c>
      <c r="E464" s="3" t="s">
        <v>458</v>
      </c>
      <c r="F464" s="3" t="str">
        <f t="shared" si="7"/>
        <v>Retail</v>
      </c>
      <c r="G464" s="3">
        <v>2</v>
      </c>
      <c r="I464"/>
    </row>
    <row r="465" spans="3:9">
      <c r="C465" s="176">
        <v>42353.111799999999</v>
      </c>
      <c r="D465" s="3" t="s">
        <v>445</v>
      </c>
      <c r="E465" s="3" t="s">
        <v>453</v>
      </c>
      <c r="F465" s="3" t="str">
        <f t="shared" si="7"/>
        <v>Wholesale</v>
      </c>
      <c r="G465" s="3">
        <v>16</v>
      </c>
      <c r="I465"/>
    </row>
    <row r="466" spans="3:9">
      <c r="C466" s="176">
        <v>42144.775699999998</v>
      </c>
      <c r="D466" s="3" t="s">
        <v>445</v>
      </c>
      <c r="E466" s="3" t="s">
        <v>452</v>
      </c>
      <c r="F466" s="3" t="str">
        <f t="shared" si="7"/>
        <v>Retail</v>
      </c>
      <c r="G466" s="3">
        <v>6</v>
      </c>
      <c r="I466"/>
    </row>
    <row r="467" spans="3:9">
      <c r="C467" s="176">
        <v>42006.460400000004</v>
      </c>
      <c r="D467" s="3" t="s">
        <v>447</v>
      </c>
      <c r="E467" s="3" t="s">
        <v>110</v>
      </c>
      <c r="F467" s="3" t="str">
        <f t="shared" si="7"/>
        <v>Retail</v>
      </c>
      <c r="G467" s="3">
        <v>1</v>
      </c>
      <c r="I467"/>
    </row>
    <row r="468" spans="3:9">
      <c r="C468" s="176">
        <v>42165.459000000003</v>
      </c>
      <c r="D468" s="3" t="s">
        <v>449</v>
      </c>
      <c r="E468" s="3" t="s">
        <v>453</v>
      </c>
      <c r="F468" s="3" t="str">
        <f t="shared" si="7"/>
        <v>Retail</v>
      </c>
      <c r="G468" s="3">
        <v>2</v>
      </c>
      <c r="I468"/>
    </row>
    <row r="469" spans="3:9">
      <c r="C469" s="176">
        <v>41983.537499999999</v>
      </c>
      <c r="D469" s="3" t="s">
        <v>447</v>
      </c>
      <c r="E469" s="3" t="s">
        <v>114</v>
      </c>
      <c r="F469" s="3" t="str">
        <f t="shared" si="7"/>
        <v>Retail</v>
      </c>
      <c r="G469" s="3">
        <v>6</v>
      </c>
      <c r="I469"/>
    </row>
    <row r="470" spans="3:9">
      <c r="C470" s="176">
        <v>42072.469400000002</v>
      </c>
      <c r="D470" s="3" t="s">
        <v>446</v>
      </c>
      <c r="E470" s="3" t="s">
        <v>453</v>
      </c>
      <c r="F470" s="3" t="str">
        <f t="shared" si="7"/>
        <v>Retail</v>
      </c>
      <c r="G470" s="3">
        <v>2</v>
      </c>
      <c r="I470"/>
    </row>
    <row r="471" spans="3:9">
      <c r="C471" s="176">
        <v>42145.124300000003</v>
      </c>
      <c r="D471" s="3" t="s">
        <v>447</v>
      </c>
      <c r="E471" s="3" t="s">
        <v>453</v>
      </c>
      <c r="F471" s="3" t="str">
        <f t="shared" si="7"/>
        <v>Wholesale</v>
      </c>
      <c r="G471" s="3">
        <v>43</v>
      </c>
      <c r="I471"/>
    </row>
    <row r="472" spans="3:9">
      <c r="C472" s="176">
        <v>42347.374300000003</v>
      </c>
      <c r="D472" s="3" t="s">
        <v>447</v>
      </c>
      <c r="E472" s="3" t="s">
        <v>312</v>
      </c>
      <c r="F472" s="3" t="str">
        <f t="shared" si="7"/>
        <v>Retail</v>
      </c>
      <c r="G472" s="3">
        <v>3</v>
      </c>
      <c r="I472"/>
    </row>
    <row r="473" spans="3:9">
      <c r="C473" s="176">
        <v>42332.520799999998</v>
      </c>
      <c r="D473" s="3" t="s">
        <v>445</v>
      </c>
      <c r="E473" s="3" t="s">
        <v>6</v>
      </c>
      <c r="F473" s="3" t="str">
        <f t="shared" si="7"/>
        <v>Retail</v>
      </c>
      <c r="G473" s="3">
        <v>4</v>
      </c>
      <c r="I473"/>
    </row>
    <row r="474" spans="3:9">
      <c r="C474" s="176">
        <v>41985.172200000001</v>
      </c>
      <c r="D474" s="3" t="s">
        <v>447</v>
      </c>
      <c r="E474" s="3" t="s">
        <v>10</v>
      </c>
      <c r="F474" s="3" t="str">
        <f t="shared" si="7"/>
        <v>Retail</v>
      </c>
      <c r="G474" s="3">
        <v>2</v>
      </c>
      <c r="I474"/>
    </row>
    <row r="475" spans="3:9">
      <c r="C475" s="176">
        <v>42152.6806</v>
      </c>
      <c r="D475" s="3" t="s">
        <v>445</v>
      </c>
      <c r="E475" s="3" t="s">
        <v>8</v>
      </c>
      <c r="F475" s="3" t="str">
        <f t="shared" si="7"/>
        <v>Wholesale</v>
      </c>
      <c r="G475" s="3">
        <v>29</v>
      </c>
      <c r="I475"/>
    </row>
    <row r="476" spans="3:9">
      <c r="C476" s="176">
        <v>41982.821499999998</v>
      </c>
      <c r="D476" s="3" t="s">
        <v>446</v>
      </c>
      <c r="E476" s="3" t="s">
        <v>453</v>
      </c>
      <c r="F476" s="3" t="str">
        <f t="shared" si="7"/>
        <v>Wholesale</v>
      </c>
      <c r="G476" s="3">
        <v>58</v>
      </c>
      <c r="I476"/>
    </row>
    <row r="477" spans="3:9">
      <c r="C477" s="176">
        <v>41982.111100000002</v>
      </c>
      <c r="D477" s="3" t="s">
        <v>445</v>
      </c>
      <c r="E477" s="3" t="s">
        <v>7</v>
      </c>
      <c r="F477" s="3" t="str">
        <f t="shared" si="7"/>
        <v>Retail</v>
      </c>
      <c r="G477" s="3">
        <v>4</v>
      </c>
      <c r="I477"/>
    </row>
    <row r="478" spans="3:9">
      <c r="C478" s="176">
        <v>42080.496500000001</v>
      </c>
      <c r="D478" s="3" t="s">
        <v>445</v>
      </c>
      <c r="E478" s="3" t="s">
        <v>458</v>
      </c>
      <c r="F478" s="3" t="str">
        <f t="shared" si="7"/>
        <v>Retail</v>
      </c>
      <c r="G478" s="3">
        <v>1</v>
      </c>
      <c r="I478"/>
    </row>
    <row r="479" spans="3:9">
      <c r="C479" s="176">
        <v>42052.178500000002</v>
      </c>
      <c r="D479" s="3" t="s">
        <v>445</v>
      </c>
      <c r="E479" s="3" t="s">
        <v>6</v>
      </c>
      <c r="F479" s="3" t="str">
        <f t="shared" si="7"/>
        <v>Wholesale</v>
      </c>
      <c r="G479" s="3">
        <v>36</v>
      </c>
      <c r="I479"/>
    </row>
    <row r="480" spans="3:9">
      <c r="C480" s="176">
        <v>42199.127099999998</v>
      </c>
      <c r="D480" s="3" t="s">
        <v>445</v>
      </c>
      <c r="E480" s="3" t="s">
        <v>7</v>
      </c>
      <c r="F480" s="3" t="str">
        <f t="shared" si="7"/>
        <v>Wholesale</v>
      </c>
      <c r="G480" s="3">
        <v>35</v>
      </c>
      <c r="I480"/>
    </row>
    <row r="481" spans="3:9">
      <c r="C481" s="176">
        <v>42340.467400000001</v>
      </c>
      <c r="D481" s="3" t="s">
        <v>445</v>
      </c>
      <c r="E481" s="3" t="s">
        <v>453</v>
      </c>
      <c r="F481" s="3" t="str">
        <f t="shared" si="7"/>
        <v>Retail</v>
      </c>
      <c r="G481" s="3">
        <v>1</v>
      </c>
      <c r="I481"/>
    </row>
    <row r="482" spans="3:9">
      <c r="C482" s="176">
        <v>42237.579899999997</v>
      </c>
      <c r="D482" s="3" t="s">
        <v>447</v>
      </c>
      <c r="E482" s="3" t="s">
        <v>8</v>
      </c>
      <c r="F482" s="3" t="str">
        <f t="shared" si="7"/>
        <v>Retail</v>
      </c>
      <c r="G482" s="3">
        <v>2</v>
      </c>
      <c r="I482"/>
    </row>
    <row r="483" spans="3:9">
      <c r="C483" s="176">
        <v>42337.108999999997</v>
      </c>
      <c r="D483" s="3" t="s">
        <v>447</v>
      </c>
      <c r="E483" s="3" t="s">
        <v>460</v>
      </c>
      <c r="F483" s="3" t="str">
        <f t="shared" si="7"/>
        <v>Retail</v>
      </c>
      <c r="G483" s="3">
        <v>6</v>
      </c>
      <c r="I483"/>
    </row>
    <row r="484" spans="3:9">
      <c r="C484" s="176">
        <v>41976.755599999997</v>
      </c>
      <c r="D484" s="3" t="s">
        <v>445</v>
      </c>
      <c r="E484" s="3" t="s">
        <v>112</v>
      </c>
      <c r="F484" s="3" t="str">
        <f t="shared" si="7"/>
        <v>Wholesale</v>
      </c>
      <c r="G484" s="3">
        <v>44</v>
      </c>
      <c r="I484"/>
    </row>
    <row r="485" spans="3:9">
      <c r="C485" s="176">
        <v>42027.508999999998</v>
      </c>
      <c r="D485" s="3" t="s">
        <v>445</v>
      </c>
      <c r="E485" s="3" t="s">
        <v>453</v>
      </c>
      <c r="F485" s="3" t="str">
        <f t="shared" si="7"/>
        <v>Retail</v>
      </c>
      <c r="G485" s="3">
        <v>1</v>
      </c>
      <c r="I485"/>
    </row>
    <row r="486" spans="3:9">
      <c r="C486" s="176">
        <v>42356.539599999996</v>
      </c>
      <c r="D486" s="3" t="s">
        <v>445</v>
      </c>
      <c r="E486" s="3" t="s">
        <v>451</v>
      </c>
      <c r="F486" s="3" t="str">
        <f t="shared" si="7"/>
        <v>Retail</v>
      </c>
      <c r="G486" s="3">
        <v>7</v>
      </c>
      <c r="I486"/>
    </row>
    <row r="487" spans="3:9">
      <c r="C487" s="176">
        <v>42335.5625</v>
      </c>
      <c r="D487" s="3" t="s">
        <v>447</v>
      </c>
      <c r="E487" s="3" t="s">
        <v>312</v>
      </c>
      <c r="F487" s="3" t="str">
        <f t="shared" si="7"/>
        <v>Retail</v>
      </c>
      <c r="G487" s="3">
        <v>1</v>
      </c>
      <c r="I487"/>
    </row>
    <row r="488" spans="3:9">
      <c r="C488" s="176">
        <v>42342.731299999999</v>
      </c>
      <c r="D488" s="3" t="s">
        <v>445</v>
      </c>
      <c r="E488" s="3" t="s">
        <v>460</v>
      </c>
      <c r="F488" s="3" t="str">
        <f t="shared" si="7"/>
        <v>Wholesale</v>
      </c>
      <c r="G488" s="3">
        <v>15</v>
      </c>
      <c r="I488"/>
    </row>
    <row r="489" spans="3:9">
      <c r="C489" s="176">
        <v>42282.781300000002</v>
      </c>
      <c r="D489" s="3" t="s">
        <v>445</v>
      </c>
      <c r="E489" s="3" t="s">
        <v>312</v>
      </c>
      <c r="F489" s="3" t="str">
        <f t="shared" si="7"/>
        <v>Wholesale</v>
      </c>
      <c r="G489" s="3">
        <v>28</v>
      </c>
      <c r="I489"/>
    </row>
    <row r="490" spans="3:9">
      <c r="C490" s="176">
        <v>42196.159699999997</v>
      </c>
      <c r="D490" s="3" t="s">
        <v>449</v>
      </c>
      <c r="E490" s="3" t="s">
        <v>453</v>
      </c>
      <c r="F490" s="3" t="str">
        <f t="shared" si="7"/>
        <v>Wholesale</v>
      </c>
      <c r="G490" s="3">
        <v>33</v>
      </c>
      <c r="I490"/>
    </row>
    <row r="491" spans="3:9">
      <c r="C491" s="176">
        <v>42361.790300000001</v>
      </c>
      <c r="D491" s="3" t="s">
        <v>445</v>
      </c>
      <c r="E491" s="3" t="s">
        <v>453</v>
      </c>
      <c r="F491" s="3" t="str">
        <f t="shared" si="7"/>
        <v>Retail</v>
      </c>
      <c r="G491" s="3">
        <v>4</v>
      </c>
      <c r="I491"/>
    </row>
    <row r="492" spans="3:9">
      <c r="C492" s="176">
        <v>41984.760399999999</v>
      </c>
      <c r="D492" s="3" t="s">
        <v>447</v>
      </c>
      <c r="E492" s="3" t="s">
        <v>453</v>
      </c>
      <c r="F492" s="3" t="str">
        <f t="shared" si="7"/>
        <v>Wholesale</v>
      </c>
      <c r="G492" s="3">
        <v>44</v>
      </c>
      <c r="I492"/>
    </row>
    <row r="493" spans="3:9">
      <c r="C493" s="176">
        <v>41987.513200000001</v>
      </c>
      <c r="D493" s="3" t="s">
        <v>447</v>
      </c>
      <c r="E493" s="3" t="s">
        <v>7</v>
      </c>
      <c r="F493" s="3" t="str">
        <f t="shared" si="7"/>
        <v>Retail</v>
      </c>
      <c r="G493" s="3">
        <v>9</v>
      </c>
      <c r="I493"/>
    </row>
    <row r="494" spans="3:9">
      <c r="C494" s="176">
        <v>42244.818099999997</v>
      </c>
      <c r="D494" s="3" t="s">
        <v>447</v>
      </c>
      <c r="E494" s="3" t="s">
        <v>453</v>
      </c>
      <c r="F494" s="3" t="str">
        <f t="shared" si="7"/>
        <v>Wholesale</v>
      </c>
      <c r="G494" s="3">
        <v>35</v>
      </c>
      <c r="I494"/>
    </row>
    <row r="495" spans="3:9">
      <c r="C495" s="176">
        <v>42239.7451</v>
      </c>
      <c r="D495" s="3" t="s">
        <v>446</v>
      </c>
      <c r="E495" s="3" t="s">
        <v>453</v>
      </c>
      <c r="F495" s="3" t="str">
        <f t="shared" si="7"/>
        <v>Retail</v>
      </c>
      <c r="G495" s="3">
        <v>8</v>
      </c>
      <c r="I495"/>
    </row>
    <row r="496" spans="3:9">
      <c r="C496" s="176">
        <v>42222.795100000003</v>
      </c>
      <c r="D496" s="3" t="s">
        <v>446</v>
      </c>
      <c r="E496" s="3" t="s">
        <v>453</v>
      </c>
      <c r="F496" s="3" t="str">
        <f t="shared" si="7"/>
        <v>Retail</v>
      </c>
      <c r="G496" s="3">
        <v>3</v>
      </c>
      <c r="I496"/>
    </row>
    <row r="497" spans="3:9">
      <c r="C497" s="176">
        <v>42353.543100000003</v>
      </c>
      <c r="D497" s="3" t="s">
        <v>446</v>
      </c>
      <c r="E497" s="3" t="s">
        <v>312</v>
      </c>
      <c r="F497" s="3" t="str">
        <f t="shared" si="7"/>
        <v>Wholesale</v>
      </c>
      <c r="G497" s="3">
        <v>28</v>
      </c>
      <c r="I497"/>
    </row>
    <row r="498" spans="3:9">
      <c r="C498" s="176">
        <v>42348.775699999998</v>
      </c>
      <c r="D498" s="3" t="s">
        <v>447</v>
      </c>
      <c r="E498" s="3" t="s">
        <v>8</v>
      </c>
      <c r="F498" s="3" t="str">
        <f t="shared" si="7"/>
        <v>Retail</v>
      </c>
      <c r="G498" s="3">
        <v>1</v>
      </c>
      <c r="I498"/>
    </row>
    <row r="499" spans="3:9">
      <c r="C499" s="176">
        <v>42343.110399999998</v>
      </c>
      <c r="D499" s="3" t="s">
        <v>447</v>
      </c>
      <c r="E499" s="3" t="s">
        <v>453</v>
      </c>
      <c r="F499" s="3" t="str">
        <f t="shared" si="7"/>
        <v>Retail</v>
      </c>
      <c r="G499" s="3">
        <v>2</v>
      </c>
      <c r="I499"/>
    </row>
    <row r="500" spans="3:9">
      <c r="C500" s="176">
        <v>42346.803500000002</v>
      </c>
      <c r="D500" s="3" t="s">
        <v>447</v>
      </c>
      <c r="E500" s="3" t="s">
        <v>453</v>
      </c>
      <c r="F500" s="3" t="str">
        <f t="shared" si="7"/>
        <v>Wholesale</v>
      </c>
      <c r="G500" s="3">
        <v>62</v>
      </c>
      <c r="I500"/>
    </row>
    <row r="501" spans="3:9">
      <c r="C501" s="176">
        <v>42227.500699999997</v>
      </c>
      <c r="D501" s="3" t="s">
        <v>447</v>
      </c>
      <c r="E501" s="3" t="s">
        <v>112</v>
      </c>
      <c r="F501" s="3" t="str">
        <f t="shared" si="7"/>
        <v>Retail</v>
      </c>
      <c r="G501" s="3">
        <v>1</v>
      </c>
      <c r="I501"/>
    </row>
    <row r="502" spans="3:9">
      <c r="C502" s="176">
        <v>42350.499300000003</v>
      </c>
      <c r="D502" s="3" t="s">
        <v>446</v>
      </c>
      <c r="E502" s="3" t="s">
        <v>10</v>
      </c>
      <c r="F502" s="3" t="str">
        <f t="shared" si="7"/>
        <v>Retail</v>
      </c>
      <c r="G502" s="3">
        <v>2</v>
      </c>
      <c r="I502"/>
    </row>
    <row r="503" spans="3:9">
      <c r="C503" s="176">
        <v>41982.009700000002</v>
      </c>
      <c r="D503" s="3" t="s">
        <v>445</v>
      </c>
      <c r="E503" s="3" t="s">
        <v>453</v>
      </c>
      <c r="F503" s="3" t="str">
        <f t="shared" si="7"/>
        <v>Wholesale</v>
      </c>
      <c r="G503" s="3">
        <v>51</v>
      </c>
      <c r="I503"/>
    </row>
    <row r="504" spans="3:9">
      <c r="C504" s="176">
        <v>42103.558299999997</v>
      </c>
      <c r="D504" s="3" t="s">
        <v>445</v>
      </c>
      <c r="E504" s="3" t="s">
        <v>453</v>
      </c>
      <c r="F504" s="3" t="str">
        <f t="shared" si="7"/>
        <v>Wholesale</v>
      </c>
      <c r="G504" s="3">
        <v>143</v>
      </c>
      <c r="I504"/>
    </row>
    <row r="505" spans="3:9">
      <c r="C505" s="176">
        <v>42080.55</v>
      </c>
      <c r="D505" s="3" t="s">
        <v>447</v>
      </c>
      <c r="E505" s="3" t="s">
        <v>10</v>
      </c>
      <c r="F505" s="3" t="str">
        <f t="shared" si="7"/>
        <v>Wholesale</v>
      </c>
      <c r="G505" s="3">
        <v>68</v>
      </c>
      <c r="I505"/>
    </row>
    <row r="506" spans="3:9">
      <c r="C506" s="176">
        <v>42337.5069</v>
      </c>
      <c r="D506" s="3" t="s">
        <v>446</v>
      </c>
      <c r="E506" s="3" t="s">
        <v>114</v>
      </c>
      <c r="F506" s="3" t="str">
        <f t="shared" si="7"/>
        <v>Wholesale</v>
      </c>
      <c r="G506" s="3">
        <v>29</v>
      </c>
      <c r="I506"/>
    </row>
    <row r="507" spans="3:9">
      <c r="C507" s="176">
        <v>42305.781900000002</v>
      </c>
      <c r="D507" s="3" t="s">
        <v>445</v>
      </c>
      <c r="E507" s="3" t="s">
        <v>453</v>
      </c>
      <c r="F507" s="3" t="str">
        <f t="shared" si="7"/>
        <v>Retail</v>
      </c>
      <c r="G507" s="3">
        <v>4</v>
      </c>
      <c r="I507"/>
    </row>
    <row r="508" spans="3:9">
      <c r="C508" s="176">
        <v>42190.6993</v>
      </c>
      <c r="D508" s="3" t="s">
        <v>446</v>
      </c>
      <c r="E508" s="3" t="s">
        <v>453</v>
      </c>
      <c r="F508" s="3" t="str">
        <f t="shared" si="7"/>
        <v>Retail</v>
      </c>
      <c r="G508" s="3">
        <v>1</v>
      </c>
      <c r="I508"/>
    </row>
    <row r="509" spans="3:9">
      <c r="C509" s="176">
        <v>41984.502099999998</v>
      </c>
      <c r="D509" s="3" t="s">
        <v>447</v>
      </c>
      <c r="E509" s="3" t="s">
        <v>9</v>
      </c>
      <c r="F509" s="3" t="str">
        <f t="shared" si="7"/>
        <v>Wholesale</v>
      </c>
      <c r="G509" s="3">
        <v>34</v>
      </c>
      <c r="I509"/>
    </row>
    <row r="510" spans="3:9">
      <c r="C510" s="176">
        <v>42333.502800000002</v>
      </c>
      <c r="D510" s="3" t="s">
        <v>446</v>
      </c>
      <c r="E510" s="3" t="s">
        <v>6</v>
      </c>
      <c r="F510" s="3" t="str">
        <f t="shared" si="7"/>
        <v>Retail</v>
      </c>
      <c r="G510" s="3">
        <v>4</v>
      </c>
      <c r="I510"/>
    </row>
    <row r="511" spans="3:9">
      <c r="C511" s="176">
        <v>42012.7215</v>
      </c>
      <c r="D511" s="3" t="s">
        <v>445</v>
      </c>
      <c r="E511" s="3" t="s">
        <v>453</v>
      </c>
      <c r="F511" s="3" t="str">
        <f t="shared" si="7"/>
        <v>Retail</v>
      </c>
      <c r="G511" s="3">
        <v>6</v>
      </c>
      <c r="I511"/>
    </row>
    <row r="512" spans="3:9">
      <c r="C512" s="176">
        <v>42346.927799999998</v>
      </c>
      <c r="D512" s="3" t="s">
        <v>447</v>
      </c>
      <c r="E512" s="3" t="s">
        <v>110</v>
      </c>
      <c r="F512" s="3" t="str">
        <f t="shared" si="7"/>
        <v>Retail</v>
      </c>
      <c r="G512" s="3">
        <v>3</v>
      </c>
      <c r="I512"/>
    </row>
    <row r="513" spans="3:9">
      <c r="C513" s="176">
        <v>41978.834000000003</v>
      </c>
      <c r="D513" s="3" t="s">
        <v>445</v>
      </c>
      <c r="E513" s="3" t="s">
        <v>10</v>
      </c>
      <c r="F513" s="3" t="str">
        <f t="shared" si="7"/>
        <v>Retail</v>
      </c>
      <c r="G513" s="3">
        <v>6</v>
      </c>
      <c r="I513"/>
    </row>
    <row r="514" spans="3:9">
      <c r="C514" s="176">
        <v>42334.727800000001</v>
      </c>
      <c r="D514" s="3" t="s">
        <v>445</v>
      </c>
      <c r="E514" s="3" t="s">
        <v>452</v>
      </c>
      <c r="F514" s="3" t="str">
        <f t="shared" si="7"/>
        <v>Retail</v>
      </c>
      <c r="G514" s="3">
        <v>4</v>
      </c>
      <c r="I514"/>
    </row>
    <row r="515" spans="3:9">
      <c r="C515" s="176">
        <v>42143.093099999998</v>
      </c>
      <c r="D515" s="3" t="s">
        <v>446</v>
      </c>
      <c r="E515" s="3" t="s">
        <v>453</v>
      </c>
      <c r="F515" s="3" t="str">
        <f t="shared" si="7"/>
        <v>Retail</v>
      </c>
      <c r="G515" s="3">
        <v>6</v>
      </c>
      <c r="I515"/>
    </row>
    <row r="516" spans="3:9">
      <c r="C516" s="176">
        <v>42178.7451</v>
      </c>
      <c r="D516" s="3" t="s">
        <v>446</v>
      </c>
      <c r="E516" s="3" t="s">
        <v>7</v>
      </c>
      <c r="F516" s="3" t="str">
        <f t="shared" si="7"/>
        <v>Wholesale</v>
      </c>
      <c r="G516" s="3">
        <v>33</v>
      </c>
      <c r="I516"/>
    </row>
    <row r="517" spans="3:9">
      <c r="C517" s="176">
        <v>41986.4882</v>
      </c>
      <c r="D517" s="3" t="s">
        <v>447</v>
      </c>
      <c r="E517" s="3" t="s">
        <v>8</v>
      </c>
      <c r="F517" s="3" t="str">
        <f t="shared" si="7"/>
        <v>Wholesale</v>
      </c>
      <c r="G517" s="3">
        <v>30</v>
      </c>
      <c r="I517"/>
    </row>
    <row r="518" spans="3:9">
      <c r="C518" s="176">
        <v>42085.214599999999</v>
      </c>
      <c r="D518" s="3" t="s">
        <v>447</v>
      </c>
      <c r="E518" s="3" t="s">
        <v>453</v>
      </c>
      <c r="F518" s="3" t="str">
        <f t="shared" si="7"/>
        <v>Wholesale</v>
      </c>
      <c r="G518" s="3">
        <v>63</v>
      </c>
      <c r="I518"/>
    </row>
    <row r="519" spans="3:9">
      <c r="C519" s="176">
        <v>42088.606299999999</v>
      </c>
      <c r="D519" s="3" t="s">
        <v>447</v>
      </c>
      <c r="E519" s="3" t="s">
        <v>8</v>
      </c>
      <c r="F519" s="3" t="str">
        <f t="shared" si="7"/>
        <v>Wholesale</v>
      </c>
      <c r="G519" s="3">
        <v>34</v>
      </c>
      <c r="I519"/>
    </row>
    <row r="520" spans="3:9">
      <c r="C520" s="176">
        <v>42334.222199999997</v>
      </c>
      <c r="D520" s="3" t="s">
        <v>445</v>
      </c>
      <c r="E520" s="3" t="s">
        <v>10</v>
      </c>
      <c r="F520" s="3" t="str">
        <f t="shared" si="7"/>
        <v>Wholesale</v>
      </c>
      <c r="G520" s="3">
        <v>38</v>
      </c>
      <c r="I520"/>
    </row>
    <row r="521" spans="3:9">
      <c r="C521" s="176">
        <v>42359.735399999998</v>
      </c>
      <c r="D521" s="3" t="s">
        <v>445</v>
      </c>
      <c r="E521" s="3" t="s">
        <v>453</v>
      </c>
      <c r="F521" s="3" t="str">
        <f t="shared" si="7"/>
        <v>Wholesale</v>
      </c>
      <c r="G521" s="3">
        <v>27</v>
      </c>
      <c r="I521"/>
    </row>
    <row r="522" spans="3:9">
      <c r="C522" s="176">
        <v>41986.504200000003</v>
      </c>
      <c r="D522" s="3" t="s">
        <v>445</v>
      </c>
      <c r="E522" s="3" t="s">
        <v>9</v>
      </c>
      <c r="F522" s="3" t="str">
        <f t="shared" ref="F522:F585" si="8">IF(G522&lt;10,"Retail","Wholesale")</f>
        <v>Wholesale</v>
      </c>
      <c r="G522" s="3">
        <v>14</v>
      </c>
      <c r="I522"/>
    </row>
    <row r="523" spans="3:9">
      <c r="C523" s="176">
        <v>42333.5743</v>
      </c>
      <c r="D523" s="3" t="s">
        <v>446</v>
      </c>
      <c r="E523" s="3" t="s">
        <v>453</v>
      </c>
      <c r="F523" s="3" t="str">
        <f t="shared" si="8"/>
        <v>Retail</v>
      </c>
      <c r="G523" s="3">
        <v>6</v>
      </c>
      <c r="I523"/>
    </row>
    <row r="524" spans="3:9">
      <c r="C524" s="176">
        <v>41981.845099999999</v>
      </c>
      <c r="D524" s="3" t="s">
        <v>446</v>
      </c>
      <c r="E524" s="3" t="s">
        <v>312</v>
      </c>
      <c r="F524" s="3" t="str">
        <f t="shared" si="8"/>
        <v>Wholesale</v>
      </c>
      <c r="G524" s="3">
        <v>72</v>
      </c>
      <c r="I524"/>
    </row>
    <row r="525" spans="3:9">
      <c r="C525" s="176">
        <v>42028.458299999998</v>
      </c>
      <c r="D525" s="3" t="s">
        <v>449</v>
      </c>
      <c r="E525" s="3" t="s">
        <v>458</v>
      </c>
      <c r="F525" s="3" t="str">
        <f t="shared" si="8"/>
        <v>Wholesale</v>
      </c>
      <c r="G525" s="3">
        <v>29</v>
      </c>
      <c r="I525"/>
    </row>
    <row r="526" spans="3:9">
      <c r="C526" s="176">
        <v>42185.809000000001</v>
      </c>
      <c r="D526" s="3" t="s">
        <v>446</v>
      </c>
      <c r="E526" s="3" t="s">
        <v>312</v>
      </c>
      <c r="F526" s="3" t="str">
        <f t="shared" si="8"/>
        <v>Retail</v>
      </c>
      <c r="G526" s="3">
        <v>7</v>
      </c>
      <c r="I526"/>
    </row>
    <row r="527" spans="3:9">
      <c r="C527" s="176">
        <v>42210.170100000003</v>
      </c>
      <c r="D527" s="3" t="s">
        <v>447</v>
      </c>
      <c r="E527" s="3" t="s">
        <v>456</v>
      </c>
      <c r="F527" s="3" t="str">
        <f t="shared" si="8"/>
        <v>Wholesale</v>
      </c>
      <c r="G527" s="3">
        <v>71</v>
      </c>
      <c r="I527"/>
    </row>
    <row r="528" spans="3:9">
      <c r="C528" s="176">
        <v>42211.788200000003</v>
      </c>
      <c r="D528" s="3" t="s">
        <v>446</v>
      </c>
      <c r="E528" s="3" t="s">
        <v>453</v>
      </c>
      <c r="F528" s="3" t="str">
        <f t="shared" si="8"/>
        <v>Retail</v>
      </c>
      <c r="G528" s="3">
        <v>5</v>
      </c>
      <c r="I528"/>
    </row>
    <row r="529" spans="3:9">
      <c r="C529" s="176">
        <v>41984.763899999998</v>
      </c>
      <c r="D529" s="3" t="s">
        <v>447</v>
      </c>
      <c r="E529" s="3" t="s">
        <v>453</v>
      </c>
      <c r="F529" s="3" t="str">
        <f t="shared" si="8"/>
        <v>Retail</v>
      </c>
      <c r="G529" s="3">
        <v>2</v>
      </c>
      <c r="I529"/>
    </row>
    <row r="530" spans="3:9">
      <c r="C530" s="176">
        <v>42134.570099999997</v>
      </c>
      <c r="D530" s="3" t="s">
        <v>449</v>
      </c>
      <c r="E530" s="3" t="s">
        <v>453</v>
      </c>
      <c r="F530" s="3" t="str">
        <f t="shared" si="8"/>
        <v>Wholesale</v>
      </c>
      <c r="G530" s="3">
        <v>51</v>
      </c>
      <c r="I530"/>
    </row>
    <row r="531" spans="3:9">
      <c r="C531" s="176">
        <v>42136.088199999998</v>
      </c>
      <c r="D531" s="3" t="s">
        <v>445</v>
      </c>
      <c r="E531" s="3" t="s">
        <v>312</v>
      </c>
      <c r="F531" s="3" t="str">
        <f t="shared" si="8"/>
        <v>Retail</v>
      </c>
      <c r="G531" s="3">
        <v>1</v>
      </c>
      <c r="I531"/>
    </row>
    <row r="532" spans="3:9">
      <c r="C532" s="176">
        <v>41982.535400000001</v>
      </c>
      <c r="D532" s="3" t="s">
        <v>449</v>
      </c>
      <c r="E532" s="3" t="s">
        <v>453</v>
      </c>
      <c r="F532" s="3" t="str">
        <f t="shared" si="8"/>
        <v>Wholesale</v>
      </c>
      <c r="G532" s="3">
        <v>42</v>
      </c>
      <c r="I532"/>
    </row>
    <row r="533" spans="3:9">
      <c r="C533" s="176">
        <v>41988.502800000002</v>
      </c>
      <c r="D533" s="3" t="s">
        <v>445</v>
      </c>
      <c r="E533" s="3" t="s">
        <v>112</v>
      </c>
      <c r="F533" s="3" t="str">
        <f t="shared" si="8"/>
        <v>Wholesale</v>
      </c>
      <c r="G533" s="3">
        <v>34</v>
      </c>
      <c r="I533"/>
    </row>
    <row r="534" spans="3:9">
      <c r="C534" s="176">
        <v>42332.179199999999</v>
      </c>
      <c r="D534" s="3" t="s">
        <v>447</v>
      </c>
      <c r="E534" s="3" t="s">
        <v>114</v>
      </c>
      <c r="F534" s="3" t="str">
        <f t="shared" si="8"/>
        <v>Wholesale</v>
      </c>
      <c r="G534" s="3">
        <v>39</v>
      </c>
      <c r="I534"/>
    </row>
    <row r="535" spans="3:9">
      <c r="C535" s="176">
        <v>42345.684699999998</v>
      </c>
      <c r="D535" s="3" t="s">
        <v>447</v>
      </c>
      <c r="E535" s="3" t="s">
        <v>453</v>
      </c>
      <c r="F535" s="3" t="str">
        <f t="shared" si="8"/>
        <v>Retail</v>
      </c>
      <c r="G535" s="3">
        <v>5</v>
      </c>
      <c r="I535"/>
    </row>
    <row r="536" spans="3:9">
      <c r="C536" s="176">
        <v>42142.0965</v>
      </c>
      <c r="D536" s="3" t="s">
        <v>445</v>
      </c>
      <c r="E536" s="3" t="s">
        <v>453</v>
      </c>
      <c r="F536" s="3" t="str">
        <f t="shared" si="8"/>
        <v>Retail</v>
      </c>
      <c r="G536" s="3">
        <v>1</v>
      </c>
      <c r="I536"/>
    </row>
    <row r="537" spans="3:9">
      <c r="C537" s="176">
        <v>42353.512499999997</v>
      </c>
      <c r="D537" s="3" t="s">
        <v>445</v>
      </c>
      <c r="E537" s="3" t="s">
        <v>448</v>
      </c>
      <c r="F537" s="3" t="str">
        <f t="shared" si="8"/>
        <v>Retail</v>
      </c>
      <c r="G537" s="3">
        <v>3</v>
      </c>
      <c r="I537"/>
    </row>
    <row r="538" spans="3:9">
      <c r="C538" s="176">
        <v>42243.796499999997</v>
      </c>
      <c r="D538" s="3" t="s">
        <v>449</v>
      </c>
      <c r="E538" s="3" t="s">
        <v>453</v>
      </c>
      <c r="F538" s="3" t="str">
        <f t="shared" si="8"/>
        <v>Wholesale</v>
      </c>
      <c r="G538" s="3">
        <v>36</v>
      </c>
      <c r="I538"/>
    </row>
    <row r="539" spans="3:9">
      <c r="C539" s="176">
        <v>42357.171499999997</v>
      </c>
      <c r="D539" s="3" t="s">
        <v>445</v>
      </c>
      <c r="E539" s="3" t="s">
        <v>450</v>
      </c>
      <c r="F539" s="3" t="str">
        <f t="shared" si="8"/>
        <v>Wholesale</v>
      </c>
      <c r="G539" s="3">
        <v>82</v>
      </c>
      <c r="I539"/>
    </row>
    <row r="540" spans="3:9">
      <c r="C540" s="176">
        <v>42072.539599999996</v>
      </c>
      <c r="D540" s="3" t="s">
        <v>445</v>
      </c>
      <c r="E540" s="3" t="s">
        <v>451</v>
      </c>
      <c r="F540" s="3" t="str">
        <f t="shared" si="8"/>
        <v>Retail</v>
      </c>
      <c r="G540" s="3">
        <v>4</v>
      </c>
      <c r="I540"/>
    </row>
    <row r="541" spans="3:9">
      <c r="C541" s="176">
        <v>42348.152800000003</v>
      </c>
      <c r="D541" s="3" t="s">
        <v>447</v>
      </c>
      <c r="E541" s="3" t="s">
        <v>453</v>
      </c>
      <c r="F541" s="3" t="str">
        <f t="shared" si="8"/>
        <v>Wholesale</v>
      </c>
      <c r="G541" s="3">
        <v>60</v>
      </c>
      <c r="I541"/>
    </row>
    <row r="542" spans="3:9">
      <c r="C542" s="176">
        <v>42286.132599999997</v>
      </c>
      <c r="D542" s="3" t="s">
        <v>445</v>
      </c>
      <c r="E542" s="3" t="s">
        <v>312</v>
      </c>
      <c r="F542" s="3" t="str">
        <f t="shared" si="8"/>
        <v>Retail</v>
      </c>
      <c r="G542" s="3">
        <v>3</v>
      </c>
      <c r="I542"/>
    </row>
    <row r="543" spans="3:9">
      <c r="C543" s="176">
        <v>42229.022900000004</v>
      </c>
      <c r="D543" s="3" t="s">
        <v>447</v>
      </c>
      <c r="E543" s="3" t="s">
        <v>453</v>
      </c>
      <c r="F543" s="3" t="str">
        <f t="shared" si="8"/>
        <v>Retail</v>
      </c>
      <c r="G543" s="3">
        <v>5</v>
      </c>
      <c r="I543"/>
    </row>
    <row r="544" spans="3:9">
      <c r="C544" s="176">
        <v>42163.330600000001</v>
      </c>
      <c r="D544" s="3" t="s">
        <v>446</v>
      </c>
      <c r="E544" s="3" t="s">
        <v>453</v>
      </c>
      <c r="F544" s="3" t="str">
        <f t="shared" si="8"/>
        <v>Retail</v>
      </c>
      <c r="G544" s="3">
        <v>1</v>
      </c>
      <c r="I544"/>
    </row>
    <row r="545" spans="3:9">
      <c r="C545" s="176">
        <v>42220.463900000002</v>
      </c>
      <c r="D545" s="3" t="s">
        <v>446</v>
      </c>
      <c r="E545" s="3" t="s">
        <v>114</v>
      </c>
      <c r="F545" s="3" t="str">
        <f t="shared" si="8"/>
        <v>Retail</v>
      </c>
      <c r="G545" s="3">
        <v>3</v>
      </c>
      <c r="I545"/>
    </row>
    <row r="546" spans="3:9">
      <c r="C546" s="176">
        <v>41981.536099999998</v>
      </c>
      <c r="D546" s="3" t="s">
        <v>445</v>
      </c>
      <c r="E546" s="3" t="s">
        <v>312</v>
      </c>
      <c r="F546" s="3" t="str">
        <f t="shared" si="8"/>
        <v>Wholesale</v>
      </c>
      <c r="G546" s="3">
        <v>139</v>
      </c>
      <c r="I546"/>
    </row>
    <row r="547" spans="3:9">
      <c r="C547" s="176">
        <v>41983.5625</v>
      </c>
      <c r="D547" s="3" t="s">
        <v>445</v>
      </c>
      <c r="E547" s="3" t="s">
        <v>453</v>
      </c>
      <c r="F547" s="3" t="str">
        <f t="shared" si="8"/>
        <v>Retail</v>
      </c>
      <c r="G547" s="3">
        <v>2</v>
      </c>
      <c r="I547"/>
    </row>
    <row r="548" spans="3:9">
      <c r="C548" s="176">
        <v>41984.820800000001</v>
      </c>
      <c r="D548" s="3" t="s">
        <v>446</v>
      </c>
      <c r="E548" s="3" t="s">
        <v>312</v>
      </c>
      <c r="F548" s="3" t="str">
        <f t="shared" si="8"/>
        <v>Wholesale</v>
      </c>
      <c r="G548" s="3">
        <v>59</v>
      </c>
      <c r="I548"/>
    </row>
    <row r="549" spans="3:9">
      <c r="C549" s="176">
        <v>42179.508999999998</v>
      </c>
      <c r="D549" s="3" t="s">
        <v>445</v>
      </c>
      <c r="E549" s="3" t="s">
        <v>9</v>
      </c>
      <c r="F549" s="3" t="str">
        <f t="shared" si="8"/>
        <v>Retail</v>
      </c>
      <c r="G549" s="3">
        <v>5</v>
      </c>
      <c r="I549"/>
    </row>
    <row r="550" spans="3:9">
      <c r="C550" s="176">
        <v>42193.478499999997</v>
      </c>
      <c r="D550" s="3" t="s">
        <v>447</v>
      </c>
      <c r="E550" s="3" t="s">
        <v>453</v>
      </c>
      <c r="F550" s="3" t="str">
        <f t="shared" si="8"/>
        <v>Retail</v>
      </c>
      <c r="G550" s="3">
        <v>6</v>
      </c>
      <c r="I550"/>
    </row>
    <row r="551" spans="3:9">
      <c r="C551" s="176">
        <v>42202.537499999999</v>
      </c>
      <c r="D551" s="3" t="s">
        <v>447</v>
      </c>
      <c r="E551" s="3" t="s">
        <v>454</v>
      </c>
      <c r="F551" s="3" t="str">
        <f t="shared" si="8"/>
        <v>Retail</v>
      </c>
      <c r="G551" s="3">
        <v>2</v>
      </c>
      <c r="I551"/>
    </row>
    <row r="552" spans="3:9">
      <c r="C552" s="176">
        <v>42323.752099999998</v>
      </c>
      <c r="D552" s="3" t="s">
        <v>449</v>
      </c>
      <c r="E552" s="3" t="s">
        <v>6</v>
      </c>
      <c r="F552" s="3" t="str">
        <f t="shared" si="8"/>
        <v>Wholesale</v>
      </c>
      <c r="G552" s="3">
        <v>131</v>
      </c>
      <c r="I552"/>
    </row>
    <row r="553" spans="3:9">
      <c r="C553" s="176">
        <v>41983.845099999999</v>
      </c>
      <c r="D553" s="3" t="s">
        <v>445</v>
      </c>
      <c r="E553" s="3" t="s">
        <v>453</v>
      </c>
      <c r="F553" s="3" t="str">
        <f t="shared" si="8"/>
        <v>Wholesale</v>
      </c>
      <c r="G553" s="3">
        <v>22</v>
      </c>
      <c r="I553"/>
    </row>
    <row r="554" spans="3:9">
      <c r="C554" s="176">
        <v>42336.505599999997</v>
      </c>
      <c r="D554" s="3" t="s">
        <v>445</v>
      </c>
      <c r="E554" s="3" t="s">
        <v>114</v>
      </c>
      <c r="F554" s="3" t="str">
        <f t="shared" si="8"/>
        <v>Wholesale</v>
      </c>
      <c r="G554" s="3">
        <v>28</v>
      </c>
      <c r="I554"/>
    </row>
    <row r="555" spans="3:9">
      <c r="C555" s="176">
        <v>42249.124300000003</v>
      </c>
      <c r="D555" s="3" t="s">
        <v>445</v>
      </c>
      <c r="E555" s="3" t="s">
        <v>453</v>
      </c>
      <c r="F555" s="3" t="str">
        <f t="shared" si="8"/>
        <v>Retail</v>
      </c>
      <c r="G555" s="3">
        <v>1</v>
      </c>
      <c r="I555"/>
    </row>
    <row r="556" spans="3:9">
      <c r="C556" s="176">
        <v>42345.708299999998</v>
      </c>
      <c r="D556" s="3" t="s">
        <v>447</v>
      </c>
      <c r="E556" s="3" t="s">
        <v>453</v>
      </c>
      <c r="F556" s="3" t="str">
        <f t="shared" si="8"/>
        <v>Retail</v>
      </c>
      <c r="G556" s="3">
        <v>3</v>
      </c>
      <c r="I556"/>
    </row>
    <row r="557" spans="3:9">
      <c r="C557" s="176">
        <v>41986.104200000002</v>
      </c>
      <c r="D557" s="3" t="s">
        <v>446</v>
      </c>
      <c r="E557" s="3" t="s">
        <v>10</v>
      </c>
      <c r="F557" s="3" t="str">
        <f t="shared" si="8"/>
        <v>Retail</v>
      </c>
      <c r="G557" s="3">
        <v>3</v>
      </c>
      <c r="I557"/>
    </row>
    <row r="558" spans="3:9">
      <c r="C558" s="176">
        <v>42328.4931</v>
      </c>
      <c r="D558" s="3" t="s">
        <v>445</v>
      </c>
      <c r="E558" s="3" t="s">
        <v>456</v>
      </c>
      <c r="F558" s="3" t="str">
        <f t="shared" si="8"/>
        <v>Retail</v>
      </c>
      <c r="G558" s="3">
        <v>2</v>
      </c>
      <c r="I558"/>
    </row>
    <row r="559" spans="3:9">
      <c r="C559" s="176">
        <v>41983.534699999997</v>
      </c>
      <c r="D559" s="3" t="s">
        <v>445</v>
      </c>
      <c r="E559" s="3" t="s">
        <v>8</v>
      </c>
      <c r="F559" s="3" t="str">
        <f t="shared" si="8"/>
        <v>Retail</v>
      </c>
      <c r="G559" s="3">
        <v>6</v>
      </c>
      <c r="I559"/>
    </row>
    <row r="560" spans="3:9">
      <c r="C560" s="176">
        <v>42209.691700000003</v>
      </c>
      <c r="D560" s="3" t="s">
        <v>447</v>
      </c>
      <c r="E560" s="3" t="s">
        <v>8</v>
      </c>
      <c r="F560" s="3" t="str">
        <f t="shared" si="8"/>
        <v>Wholesale</v>
      </c>
      <c r="G560" s="3">
        <v>45</v>
      </c>
      <c r="I560"/>
    </row>
    <row r="561" spans="3:9">
      <c r="C561" s="176">
        <v>42348.1944</v>
      </c>
      <c r="D561" s="3" t="s">
        <v>446</v>
      </c>
      <c r="E561" s="3" t="s">
        <v>453</v>
      </c>
      <c r="F561" s="3" t="str">
        <f t="shared" si="8"/>
        <v>Retail</v>
      </c>
      <c r="G561" s="3">
        <v>6</v>
      </c>
      <c r="I561"/>
    </row>
    <row r="562" spans="3:9">
      <c r="C562" s="176">
        <v>42203.155599999998</v>
      </c>
      <c r="D562" s="3" t="s">
        <v>445</v>
      </c>
      <c r="E562" s="3" t="s">
        <v>312</v>
      </c>
      <c r="F562" s="3" t="str">
        <f t="shared" si="8"/>
        <v>Wholesale</v>
      </c>
      <c r="G562" s="3">
        <v>57</v>
      </c>
      <c r="I562"/>
    </row>
    <row r="563" spans="3:9">
      <c r="C563" s="176">
        <v>42338.1875</v>
      </c>
      <c r="D563" s="3" t="s">
        <v>445</v>
      </c>
      <c r="E563" s="3" t="s">
        <v>453</v>
      </c>
      <c r="F563" s="3" t="str">
        <f t="shared" si="8"/>
        <v>Retail</v>
      </c>
      <c r="G563" s="3">
        <v>5</v>
      </c>
      <c r="I563"/>
    </row>
    <row r="564" spans="3:9">
      <c r="C564" s="176">
        <v>42260.220800000003</v>
      </c>
      <c r="D564" s="3" t="s">
        <v>449</v>
      </c>
      <c r="E564" s="3" t="s">
        <v>453</v>
      </c>
      <c r="F564" s="3" t="str">
        <f t="shared" si="8"/>
        <v>Retail</v>
      </c>
      <c r="G564" s="3">
        <v>5</v>
      </c>
      <c r="I564"/>
    </row>
    <row r="565" spans="3:9">
      <c r="C565" s="176">
        <v>42344.558299999997</v>
      </c>
      <c r="D565" s="3" t="s">
        <v>445</v>
      </c>
      <c r="E565" s="3" t="s">
        <v>453</v>
      </c>
      <c r="F565" s="3" t="str">
        <f t="shared" si="8"/>
        <v>Retail</v>
      </c>
      <c r="G565" s="3">
        <v>2</v>
      </c>
      <c r="I565"/>
    </row>
    <row r="566" spans="3:9">
      <c r="C566" s="176">
        <v>42238.486799999999</v>
      </c>
      <c r="D566" s="3" t="s">
        <v>445</v>
      </c>
      <c r="E566" s="3" t="s">
        <v>6</v>
      </c>
      <c r="F566" s="3" t="str">
        <f t="shared" si="8"/>
        <v>Retail</v>
      </c>
      <c r="G566" s="3">
        <v>2</v>
      </c>
      <c r="I566"/>
    </row>
    <row r="567" spans="3:9">
      <c r="C567" s="176">
        <v>42168.438199999997</v>
      </c>
      <c r="D567" s="3" t="s">
        <v>445</v>
      </c>
      <c r="E567" s="3" t="s">
        <v>114</v>
      </c>
      <c r="F567" s="3" t="str">
        <f t="shared" si="8"/>
        <v>Retail</v>
      </c>
      <c r="G567" s="3">
        <v>4</v>
      </c>
      <c r="I567"/>
    </row>
    <row r="568" spans="3:9">
      <c r="C568" s="176">
        <v>42235.518100000001</v>
      </c>
      <c r="D568" s="3" t="s">
        <v>446</v>
      </c>
      <c r="E568" s="3" t="s">
        <v>10</v>
      </c>
      <c r="F568" s="3" t="str">
        <f t="shared" si="8"/>
        <v>Retail</v>
      </c>
      <c r="G568" s="3">
        <v>2</v>
      </c>
      <c r="I568"/>
    </row>
    <row r="569" spans="3:9">
      <c r="C569" s="176">
        <v>42339.501400000001</v>
      </c>
      <c r="D569" s="3" t="s">
        <v>447</v>
      </c>
      <c r="E569" s="3" t="s">
        <v>453</v>
      </c>
      <c r="F569" s="3" t="str">
        <f t="shared" si="8"/>
        <v>Wholesale</v>
      </c>
      <c r="G569" s="3">
        <v>33</v>
      </c>
      <c r="I569"/>
    </row>
    <row r="570" spans="3:9">
      <c r="C570" s="176">
        <v>42141.491699999999</v>
      </c>
      <c r="D570" s="3" t="s">
        <v>445</v>
      </c>
      <c r="E570" s="3" t="s">
        <v>6</v>
      </c>
      <c r="F570" s="3" t="str">
        <f t="shared" si="8"/>
        <v>Retail</v>
      </c>
      <c r="G570" s="3">
        <v>6</v>
      </c>
      <c r="I570"/>
    </row>
    <row r="571" spans="3:9">
      <c r="C571" s="176">
        <v>41979.775699999998</v>
      </c>
      <c r="D571" s="3" t="s">
        <v>445</v>
      </c>
      <c r="E571" s="3" t="s">
        <v>453</v>
      </c>
      <c r="F571" s="3" t="str">
        <f t="shared" si="8"/>
        <v>Retail</v>
      </c>
      <c r="G571" s="3">
        <v>1</v>
      </c>
      <c r="I571"/>
    </row>
    <row r="572" spans="3:9">
      <c r="C572" s="176">
        <v>42151.485399999998</v>
      </c>
      <c r="D572" s="3" t="s">
        <v>447</v>
      </c>
      <c r="E572" s="3" t="s">
        <v>6</v>
      </c>
      <c r="F572" s="3" t="str">
        <f t="shared" si="8"/>
        <v>Wholesale</v>
      </c>
      <c r="G572" s="3">
        <v>60</v>
      </c>
      <c r="I572"/>
    </row>
    <row r="573" spans="3:9">
      <c r="C573" s="176">
        <v>42168.400699999998</v>
      </c>
      <c r="D573" s="3" t="s">
        <v>447</v>
      </c>
      <c r="E573" s="3" t="s">
        <v>453</v>
      </c>
      <c r="F573" s="3" t="str">
        <f t="shared" si="8"/>
        <v>Wholesale</v>
      </c>
      <c r="G573" s="3">
        <v>30</v>
      </c>
      <c r="I573"/>
    </row>
    <row r="574" spans="3:9">
      <c r="C574" s="176">
        <v>42335.8007</v>
      </c>
      <c r="D574" s="3" t="s">
        <v>445</v>
      </c>
      <c r="E574" s="3" t="s">
        <v>112</v>
      </c>
      <c r="F574" s="3" t="str">
        <f t="shared" si="8"/>
        <v>Wholesale</v>
      </c>
      <c r="G574" s="3">
        <v>34</v>
      </c>
      <c r="I574"/>
    </row>
    <row r="575" spans="3:9">
      <c r="C575" s="176">
        <v>41981.768799999998</v>
      </c>
      <c r="D575" s="3" t="s">
        <v>446</v>
      </c>
      <c r="E575" s="3" t="s">
        <v>312</v>
      </c>
      <c r="F575" s="3" t="str">
        <f t="shared" si="8"/>
        <v>Wholesale</v>
      </c>
      <c r="G575" s="3">
        <v>53</v>
      </c>
      <c r="I575"/>
    </row>
    <row r="576" spans="3:9">
      <c r="C576" s="176">
        <v>42250.806900000003</v>
      </c>
      <c r="D576" s="3" t="s">
        <v>445</v>
      </c>
      <c r="E576" s="3" t="s">
        <v>112</v>
      </c>
      <c r="F576" s="3" t="str">
        <f t="shared" si="8"/>
        <v>Wholesale</v>
      </c>
      <c r="G576" s="3">
        <v>89</v>
      </c>
      <c r="I576"/>
    </row>
    <row r="577" spans="3:9">
      <c r="C577" s="176">
        <v>41978.583299999998</v>
      </c>
      <c r="D577" s="3" t="s">
        <v>446</v>
      </c>
      <c r="E577" s="3" t="s">
        <v>459</v>
      </c>
      <c r="F577" s="3" t="str">
        <f t="shared" si="8"/>
        <v>Retail</v>
      </c>
      <c r="G577" s="3">
        <v>3</v>
      </c>
      <c r="I577"/>
    </row>
    <row r="578" spans="3:9">
      <c r="C578" s="176">
        <v>42349.665300000001</v>
      </c>
      <c r="D578" s="3" t="s">
        <v>445</v>
      </c>
      <c r="E578" s="3" t="s">
        <v>453</v>
      </c>
      <c r="F578" s="3" t="str">
        <f t="shared" si="8"/>
        <v>Wholesale</v>
      </c>
      <c r="G578" s="3">
        <v>44</v>
      </c>
      <c r="I578"/>
    </row>
    <row r="579" spans="3:9">
      <c r="C579" s="176">
        <v>42178.520799999998</v>
      </c>
      <c r="D579" s="3" t="s">
        <v>445</v>
      </c>
      <c r="E579" s="3" t="s">
        <v>10</v>
      </c>
      <c r="F579" s="3" t="str">
        <f t="shared" si="8"/>
        <v>Wholesale</v>
      </c>
      <c r="G579" s="3">
        <v>26</v>
      </c>
      <c r="I579"/>
    </row>
    <row r="580" spans="3:9">
      <c r="C580" s="176">
        <v>42230.409699999997</v>
      </c>
      <c r="D580" s="3" t="s">
        <v>447</v>
      </c>
      <c r="E580" s="3" t="s">
        <v>450</v>
      </c>
      <c r="F580" s="3" t="str">
        <f t="shared" si="8"/>
        <v>Retail</v>
      </c>
      <c r="G580" s="3">
        <v>3</v>
      </c>
      <c r="I580"/>
    </row>
    <row r="581" spans="3:9">
      <c r="C581" s="176">
        <v>42016.193099999997</v>
      </c>
      <c r="D581" s="3" t="s">
        <v>449</v>
      </c>
      <c r="E581" s="3" t="s">
        <v>453</v>
      </c>
      <c r="F581" s="3" t="str">
        <f t="shared" si="8"/>
        <v>Wholesale</v>
      </c>
      <c r="G581" s="3">
        <v>111</v>
      </c>
      <c r="I581"/>
    </row>
    <row r="582" spans="3:9">
      <c r="C582" s="176">
        <v>42235.485399999998</v>
      </c>
      <c r="D582" s="3" t="s">
        <v>445</v>
      </c>
      <c r="E582" s="3" t="s">
        <v>453</v>
      </c>
      <c r="F582" s="3" t="str">
        <f t="shared" si="8"/>
        <v>Retail</v>
      </c>
      <c r="G582" s="3">
        <v>1</v>
      </c>
      <c r="I582"/>
    </row>
    <row r="583" spans="3:9">
      <c r="C583" s="176">
        <v>42337.703500000003</v>
      </c>
      <c r="D583" s="3" t="s">
        <v>446</v>
      </c>
      <c r="E583" s="3" t="s">
        <v>312</v>
      </c>
      <c r="F583" s="3" t="str">
        <f t="shared" si="8"/>
        <v>Retail</v>
      </c>
      <c r="G583" s="3">
        <v>9</v>
      </c>
      <c r="I583"/>
    </row>
    <row r="584" spans="3:9">
      <c r="C584" s="176">
        <v>42218.171499999997</v>
      </c>
      <c r="D584" s="3" t="s">
        <v>449</v>
      </c>
      <c r="E584" s="3" t="s">
        <v>450</v>
      </c>
      <c r="F584" s="3" t="str">
        <f t="shared" si="8"/>
        <v>Wholesale</v>
      </c>
      <c r="G584" s="3">
        <v>93</v>
      </c>
      <c r="I584"/>
    </row>
    <row r="585" spans="3:9">
      <c r="C585" s="176">
        <v>42248.073600000003</v>
      </c>
      <c r="D585" s="3" t="s">
        <v>445</v>
      </c>
      <c r="E585" s="3" t="s">
        <v>7</v>
      </c>
      <c r="F585" s="3" t="str">
        <f t="shared" si="8"/>
        <v>Retail</v>
      </c>
      <c r="G585" s="3">
        <v>6</v>
      </c>
      <c r="I585"/>
    </row>
    <row r="586" spans="3:9">
      <c r="C586" s="176">
        <v>42264.160400000001</v>
      </c>
      <c r="D586" s="3" t="s">
        <v>445</v>
      </c>
      <c r="E586" s="3" t="s">
        <v>455</v>
      </c>
      <c r="F586" s="3" t="str">
        <f t="shared" ref="F586:F649" si="9">IF(G586&lt;10,"Retail","Wholesale")</f>
        <v>Retail</v>
      </c>
      <c r="G586" s="3">
        <v>4</v>
      </c>
      <c r="I586"/>
    </row>
    <row r="587" spans="3:9">
      <c r="C587" s="176">
        <v>42357.520100000002</v>
      </c>
      <c r="D587" s="3" t="s">
        <v>446</v>
      </c>
      <c r="E587" s="3" t="s">
        <v>453</v>
      </c>
      <c r="F587" s="3" t="str">
        <f t="shared" si="9"/>
        <v>Retail</v>
      </c>
      <c r="G587" s="3">
        <v>6</v>
      </c>
      <c r="I587"/>
    </row>
    <row r="588" spans="3:9">
      <c r="C588" s="176">
        <v>42342.515299999999</v>
      </c>
      <c r="D588" s="3" t="s">
        <v>447</v>
      </c>
      <c r="E588" s="3" t="s">
        <v>453</v>
      </c>
      <c r="F588" s="3" t="str">
        <f t="shared" si="9"/>
        <v>Retail</v>
      </c>
      <c r="G588" s="3">
        <v>1</v>
      </c>
      <c r="I588"/>
    </row>
    <row r="589" spans="3:9">
      <c r="C589" s="176">
        <v>42252.093800000002</v>
      </c>
      <c r="D589" s="3" t="s">
        <v>445</v>
      </c>
      <c r="E589" s="3" t="s">
        <v>312</v>
      </c>
      <c r="F589" s="3" t="str">
        <f t="shared" si="9"/>
        <v>Retail</v>
      </c>
      <c r="G589" s="3">
        <v>1</v>
      </c>
      <c r="I589"/>
    </row>
    <row r="590" spans="3:9">
      <c r="C590" s="176">
        <v>42318.3514</v>
      </c>
      <c r="D590" s="3" t="s">
        <v>449</v>
      </c>
      <c r="E590" s="3" t="s">
        <v>6</v>
      </c>
      <c r="F590" s="3" t="str">
        <f t="shared" si="9"/>
        <v>Wholesale</v>
      </c>
      <c r="G590" s="3">
        <v>19</v>
      </c>
      <c r="I590"/>
    </row>
    <row r="591" spans="3:9">
      <c r="C591" s="176">
        <v>42201.469400000002</v>
      </c>
      <c r="D591" s="3" t="s">
        <v>446</v>
      </c>
      <c r="E591" s="3" t="s">
        <v>114</v>
      </c>
      <c r="F591" s="3" t="str">
        <f t="shared" si="9"/>
        <v>Retail</v>
      </c>
      <c r="G591" s="3">
        <v>7</v>
      </c>
      <c r="I591"/>
    </row>
    <row r="592" spans="3:9">
      <c r="C592" s="176">
        <v>41986.084000000003</v>
      </c>
      <c r="D592" s="3" t="s">
        <v>449</v>
      </c>
      <c r="E592" s="3" t="s">
        <v>10</v>
      </c>
      <c r="F592" s="3" t="str">
        <f t="shared" si="9"/>
        <v>Wholesale</v>
      </c>
      <c r="G592" s="3">
        <v>37</v>
      </c>
      <c r="I592"/>
    </row>
    <row r="593" spans="3:9">
      <c r="C593" s="176">
        <v>42157.183299999997</v>
      </c>
      <c r="D593" s="3" t="s">
        <v>445</v>
      </c>
      <c r="E593" s="3" t="s">
        <v>458</v>
      </c>
      <c r="F593" s="3" t="str">
        <f t="shared" si="9"/>
        <v>Wholesale</v>
      </c>
      <c r="G593" s="3">
        <v>143</v>
      </c>
      <c r="I593"/>
    </row>
    <row r="594" spans="3:9">
      <c r="C594" s="176">
        <v>42336.536800000002</v>
      </c>
      <c r="D594" s="3" t="s">
        <v>445</v>
      </c>
      <c r="E594" s="3" t="s">
        <v>457</v>
      </c>
      <c r="F594" s="3" t="str">
        <f t="shared" si="9"/>
        <v>Retail</v>
      </c>
      <c r="G594" s="3">
        <v>9</v>
      </c>
      <c r="I594"/>
    </row>
    <row r="595" spans="3:9">
      <c r="C595" s="176">
        <v>41985.818800000001</v>
      </c>
      <c r="D595" s="3" t="s">
        <v>447</v>
      </c>
      <c r="E595" s="3" t="s">
        <v>453</v>
      </c>
      <c r="F595" s="3" t="str">
        <f t="shared" si="9"/>
        <v>Retail</v>
      </c>
      <c r="G595" s="3">
        <v>1</v>
      </c>
      <c r="I595"/>
    </row>
    <row r="596" spans="3:9">
      <c r="C596" s="176">
        <v>42247.728499999997</v>
      </c>
      <c r="D596" s="3" t="s">
        <v>447</v>
      </c>
      <c r="E596" s="3" t="s">
        <v>6</v>
      </c>
      <c r="F596" s="3" t="str">
        <f t="shared" si="9"/>
        <v>Wholesale</v>
      </c>
      <c r="G596" s="3">
        <v>70</v>
      </c>
      <c r="I596"/>
    </row>
    <row r="597" spans="3:9">
      <c r="C597" s="176">
        <v>42168.513899999998</v>
      </c>
      <c r="D597" s="3" t="s">
        <v>445</v>
      </c>
      <c r="E597" s="3" t="s">
        <v>457</v>
      </c>
      <c r="F597" s="3" t="str">
        <f t="shared" si="9"/>
        <v>Retail</v>
      </c>
      <c r="G597" s="3">
        <v>6</v>
      </c>
      <c r="I597"/>
    </row>
    <row r="598" spans="3:9">
      <c r="C598" s="176">
        <v>42054.766000000003</v>
      </c>
      <c r="D598" s="3" t="s">
        <v>446</v>
      </c>
      <c r="E598" s="3" t="s">
        <v>453</v>
      </c>
      <c r="F598" s="3" t="str">
        <f t="shared" si="9"/>
        <v>Retail</v>
      </c>
      <c r="G598" s="3">
        <v>7</v>
      </c>
      <c r="I598"/>
    </row>
    <row r="599" spans="3:9">
      <c r="C599" s="176">
        <v>42349.389600000002</v>
      </c>
      <c r="D599" s="3" t="s">
        <v>449</v>
      </c>
      <c r="E599" s="3" t="s">
        <v>114</v>
      </c>
      <c r="F599" s="3" t="str">
        <f t="shared" si="9"/>
        <v>Wholesale</v>
      </c>
      <c r="G599" s="3">
        <v>40</v>
      </c>
      <c r="I599"/>
    </row>
    <row r="600" spans="3:9">
      <c r="C600" s="176">
        <v>42308.788200000003</v>
      </c>
      <c r="D600" s="3" t="s">
        <v>445</v>
      </c>
      <c r="E600" s="3" t="s">
        <v>10</v>
      </c>
      <c r="F600" s="3" t="str">
        <f t="shared" si="9"/>
        <v>Retail</v>
      </c>
      <c r="G600" s="3">
        <v>3</v>
      </c>
      <c r="I600"/>
    </row>
    <row r="601" spans="3:9">
      <c r="C601" s="176">
        <v>41984.241699999999</v>
      </c>
      <c r="D601" s="3" t="s">
        <v>445</v>
      </c>
      <c r="E601" s="3" t="s">
        <v>10</v>
      </c>
      <c r="F601" s="3" t="str">
        <f t="shared" si="9"/>
        <v>Retail</v>
      </c>
      <c r="G601" s="3">
        <v>2</v>
      </c>
      <c r="I601"/>
    </row>
    <row r="602" spans="3:9">
      <c r="C602" s="176">
        <v>42158.765299999999</v>
      </c>
      <c r="D602" s="3" t="s">
        <v>446</v>
      </c>
      <c r="E602" s="3" t="s">
        <v>459</v>
      </c>
      <c r="F602" s="3" t="str">
        <f t="shared" si="9"/>
        <v>Retail</v>
      </c>
      <c r="G602" s="3">
        <v>2</v>
      </c>
      <c r="I602"/>
    </row>
    <row r="603" spans="3:9">
      <c r="C603" s="176">
        <v>42235.722199999997</v>
      </c>
      <c r="D603" s="3" t="s">
        <v>447</v>
      </c>
      <c r="E603" s="3" t="s">
        <v>453</v>
      </c>
      <c r="F603" s="3" t="str">
        <f t="shared" si="9"/>
        <v>Wholesale</v>
      </c>
      <c r="G603" s="3">
        <v>40</v>
      </c>
      <c r="I603"/>
    </row>
    <row r="604" spans="3:9">
      <c r="C604" s="176">
        <v>42355.8243</v>
      </c>
      <c r="D604" s="3" t="s">
        <v>449</v>
      </c>
      <c r="E604" s="3" t="s">
        <v>458</v>
      </c>
      <c r="F604" s="3" t="str">
        <f t="shared" si="9"/>
        <v>Wholesale</v>
      </c>
      <c r="G604" s="3">
        <v>58</v>
      </c>
      <c r="I604"/>
    </row>
    <row r="605" spans="3:9">
      <c r="C605" s="176">
        <v>42327.546499999997</v>
      </c>
      <c r="D605" s="3" t="s">
        <v>446</v>
      </c>
      <c r="E605" s="3" t="s">
        <v>453</v>
      </c>
      <c r="F605" s="3" t="str">
        <f t="shared" si="9"/>
        <v>Wholesale</v>
      </c>
      <c r="G605" s="3">
        <v>43</v>
      </c>
      <c r="I605"/>
    </row>
    <row r="606" spans="3:9">
      <c r="C606" s="176">
        <v>42245.5118</v>
      </c>
      <c r="D606" s="3" t="s">
        <v>445</v>
      </c>
      <c r="E606" s="3" t="s">
        <v>453</v>
      </c>
      <c r="F606" s="3" t="str">
        <f t="shared" si="9"/>
        <v>Wholesale</v>
      </c>
      <c r="G606" s="3">
        <v>12</v>
      </c>
      <c r="I606"/>
    </row>
    <row r="607" spans="3:9">
      <c r="C607" s="176">
        <v>42363.448600000003</v>
      </c>
      <c r="D607" s="3" t="s">
        <v>446</v>
      </c>
      <c r="E607" s="3" t="s">
        <v>453</v>
      </c>
      <c r="F607" s="3" t="str">
        <f t="shared" si="9"/>
        <v>Retail</v>
      </c>
      <c r="G607" s="3">
        <v>6</v>
      </c>
      <c r="I607"/>
    </row>
    <row r="608" spans="3:9">
      <c r="C608" s="176">
        <v>42208.677799999998</v>
      </c>
      <c r="D608" s="3" t="s">
        <v>445</v>
      </c>
      <c r="E608" s="3" t="s">
        <v>6</v>
      </c>
      <c r="F608" s="3" t="str">
        <f t="shared" si="9"/>
        <v>Retail</v>
      </c>
      <c r="G608" s="3">
        <v>7</v>
      </c>
      <c r="I608"/>
    </row>
    <row r="609" spans="3:9">
      <c r="C609" s="176">
        <v>42355.541700000002</v>
      </c>
      <c r="D609" s="3" t="s">
        <v>447</v>
      </c>
      <c r="E609" s="3" t="s">
        <v>7</v>
      </c>
      <c r="F609" s="3" t="str">
        <f t="shared" si="9"/>
        <v>Retail</v>
      </c>
      <c r="G609" s="3">
        <v>3</v>
      </c>
      <c r="I609"/>
    </row>
    <row r="610" spans="3:9">
      <c r="C610" s="176">
        <v>42251.779199999997</v>
      </c>
      <c r="D610" s="3" t="s">
        <v>445</v>
      </c>
      <c r="E610" s="3" t="s">
        <v>114</v>
      </c>
      <c r="F610" s="3" t="str">
        <f t="shared" si="9"/>
        <v>Retail</v>
      </c>
      <c r="G610" s="3">
        <v>3</v>
      </c>
      <c r="I610"/>
    </row>
    <row r="611" spans="3:9">
      <c r="C611" s="176">
        <v>42287.534</v>
      </c>
      <c r="D611" s="3" t="s">
        <v>445</v>
      </c>
      <c r="E611" s="3" t="s">
        <v>452</v>
      </c>
      <c r="F611" s="3" t="str">
        <f t="shared" si="9"/>
        <v>Retail</v>
      </c>
      <c r="G611" s="3">
        <v>1</v>
      </c>
      <c r="I611"/>
    </row>
    <row r="612" spans="3:9">
      <c r="C612" s="176">
        <v>42247.741699999999</v>
      </c>
      <c r="D612" s="3" t="s">
        <v>449</v>
      </c>
      <c r="E612" s="3" t="s">
        <v>452</v>
      </c>
      <c r="F612" s="3" t="str">
        <f t="shared" si="9"/>
        <v>Wholesale</v>
      </c>
      <c r="G612" s="3">
        <v>37</v>
      </c>
      <c r="I612"/>
    </row>
    <row r="613" spans="3:9">
      <c r="C613" s="176">
        <v>42200.054199999999</v>
      </c>
      <c r="D613" s="3" t="s">
        <v>445</v>
      </c>
      <c r="E613" s="3" t="s">
        <v>112</v>
      </c>
      <c r="F613" s="3" t="str">
        <f t="shared" si="9"/>
        <v>Retail</v>
      </c>
      <c r="G613" s="3">
        <v>1</v>
      </c>
      <c r="I613"/>
    </row>
    <row r="614" spans="3:9">
      <c r="C614" s="176">
        <v>42197.5625</v>
      </c>
      <c r="D614" s="3" t="s">
        <v>447</v>
      </c>
      <c r="E614" s="3" t="s">
        <v>453</v>
      </c>
      <c r="F614" s="3" t="str">
        <f t="shared" si="9"/>
        <v>Retail</v>
      </c>
      <c r="G614" s="3">
        <v>8</v>
      </c>
      <c r="I614"/>
    </row>
    <row r="615" spans="3:9">
      <c r="C615" s="176">
        <v>42247.561099999999</v>
      </c>
      <c r="D615" s="3" t="s">
        <v>445</v>
      </c>
      <c r="E615" s="3" t="s">
        <v>453</v>
      </c>
      <c r="F615" s="3" t="str">
        <f t="shared" si="9"/>
        <v>Retail</v>
      </c>
      <c r="G615" s="3">
        <v>2</v>
      </c>
      <c r="I615"/>
    </row>
    <row r="616" spans="3:9">
      <c r="C616" s="176">
        <v>42253.127099999998</v>
      </c>
      <c r="D616" s="3" t="s">
        <v>447</v>
      </c>
      <c r="E616" s="3" t="s">
        <v>453</v>
      </c>
      <c r="F616" s="3" t="str">
        <f t="shared" si="9"/>
        <v>Retail</v>
      </c>
      <c r="G616" s="3">
        <v>2</v>
      </c>
      <c r="I616"/>
    </row>
    <row r="617" spans="3:9">
      <c r="C617" s="176">
        <v>42338.525699999998</v>
      </c>
      <c r="D617" s="3" t="s">
        <v>447</v>
      </c>
      <c r="E617" s="3" t="s">
        <v>453</v>
      </c>
      <c r="F617" s="3" t="str">
        <f t="shared" si="9"/>
        <v>Retail</v>
      </c>
      <c r="G617" s="3">
        <v>2</v>
      </c>
      <c r="I617"/>
    </row>
    <row r="618" spans="3:9">
      <c r="C618" s="176">
        <v>42183.797899999998</v>
      </c>
      <c r="D618" s="3" t="s">
        <v>446</v>
      </c>
      <c r="E618" s="3" t="s">
        <v>454</v>
      </c>
      <c r="F618" s="3" t="str">
        <f t="shared" si="9"/>
        <v>Retail</v>
      </c>
      <c r="G618" s="3">
        <v>5</v>
      </c>
      <c r="I618"/>
    </row>
    <row r="619" spans="3:9">
      <c r="C619" s="176">
        <v>42341.1014</v>
      </c>
      <c r="D619" s="3" t="s">
        <v>446</v>
      </c>
      <c r="E619" s="3" t="s">
        <v>453</v>
      </c>
      <c r="F619" s="3" t="str">
        <f t="shared" si="9"/>
        <v>Retail</v>
      </c>
      <c r="G619" s="3">
        <v>1</v>
      </c>
      <c r="I619"/>
    </row>
    <row r="620" spans="3:9">
      <c r="C620" s="176">
        <v>42252.527800000003</v>
      </c>
      <c r="D620" s="3" t="s">
        <v>447</v>
      </c>
      <c r="E620" s="3" t="s">
        <v>453</v>
      </c>
      <c r="F620" s="3" t="str">
        <f t="shared" si="9"/>
        <v>Wholesale</v>
      </c>
      <c r="G620" s="3">
        <v>40</v>
      </c>
      <c r="I620"/>
    </row>
    <row r="621" spans="3:9">
      <c r="C621" s="176">
        <v>42005.7431</v>
      </c>
      <c r="D621" s="3" t="s">
        <v>445</v>
      </c>
      <c r="E621" s="3" t="s">
        <v>8</v>
      </c>
      <c r="F621" s="3" t="str">
        <f t="shared" si="9"/>
        <v>Retail</v>
      </c>
      <c r="G621" s="3">
        <v>1</v>
      </c>
      <c r="I621"/>
    </row>
    <row r="622" spans="3:9">
      <c r="C622" s="176">
        <v>41980.849300000002</v>
      </c>
      <c r="D622" s="3" t="s">
        <v>447</v>
      </c>
      <c r="E622" s="3" t="s">
        <v>453</v>
      </c>
      <c r="F622" s="3" t="str">
        <f t="shared" si="9"/>
        <v>Wholesale</v>
      </c>
      <c r="G622" s="3">
        <v>57</v>
      </c>
      <c r="I622"/>
    </row>
    <row r="623" spans="3:9">
      <c r="C623" s="176">
        <v>42258.720800000003</v>
      </c>
      <c r="D623" s="3" t="s">
        <v>447</v>
      </c>
      <c r="E623" s="3" t="s">
        <v>453</v>
      </c>
      <c r="F623" s="3" t="str">
        <f t="shared" si="9"/>
        <v>Wholesale</v>
      </c>
      <c r="G623" s="3">
        <v>106</v>
      </c>
      <c r="I623"/>
    </row>
    <row r="624" spans="3:9">
      <c r="C624" s="176">
        <v>42128.470099999999</v>
      </c>
      <c r="D624" s="3" t="s">
        <v>447</v>
      </c>
      <c r="E624" s="3" t="s">
        <v>452</v>
      </c>
      <c r="F624" s="3" t="str">
        <f t="shared" si="9"/>
        <v>Wholesale</v>
      </c>
      <c r="G624" s="3">
        <v>39</v>
      </c>
      <c r="I624"/>
    </row>
    <row r="625" spans="3:9">
      <c r="C625" s="176">
        <v>41987.143100000001</v>
      </c>
      <c r="D625" s="3" t="s">
        <v>445</v>
      </c>
      <c r="E625" s="3" t="s">
        <v>453</v>
      </c>
      <c r="F625" s="3" t="str">
        <f t="shared" si="9"/>
        <v>Wholesale</v>
      </c>
      <c r="G625" s="3">
        <v>41</v>
      </c>
      <c r="I625"/>
    </row>
    <row r="626" spans="3:9">
      <c r="C626" s="176">
        <v>42195.707600000002</v>
      </c>
      <c r="D626" s="3" t="s">
        <v>447</v>
      </c>
      <c r="E626" s="3" t="s">
        <v>452</v>
      </c>
      <c r="F626" s="3" t="str">
        <f t="shared" si="9"/>
        <v>Retail</v>
      </c>
      <c r="G626" s="3">
        <v>4</v>
      </c>
      <c r="I626"/>
    </row>
    <row r="627" spans="3:9">
      <c r="C627" s="176">
        <v>42168.741699999999</v>
      </c>
      <c r="D627" s="3" t="s">
        <v>446</v>
      </c>
      <c r="E627" s="3" t="s">
        <v>6</v>
      </c>
      <c r="F627" s="3" t="str">
        <f t="shared" si="9"/>
        <v>Retail</v>
      </c>
      <c r="G627" s="3">
        <v>2</v>
      </c>
      <c r="I627"/>
    </row>
    <row r="628" spans="3:9">
      <c r="C628" s="176">
        <v>41983.478499999997</v>
      </c>
      <c r="D628" s="3" t="s">
        <v>446</v>
      </c>
      <c r="E628" s="3" t="s">
        <v>6</v>
      </c>
      <c r="F628" s="3" t="str">
        <f t="shared" si="9"/>
        <v>Retail</v>
      </c>
      <c r="G628" s="3">
        <v>8</v>
      </c>
      <c r="I628"/>
    </row>
    <row r="629" spans="3:9">
      <c r="C629" s="176">
        <v>42218.291700000002</v>
      </c>
      <c r="D629" s="3" t="s">
        <v>445</v>
      </c>
      <c r="E629" s="3" t="s">
        <v>112</v>
      </c>
      <c r="F629" s="3" t="str">
        <f t="shared" si="9"/>
        <v>Retail</v>
      </c>
      <c r="G629" s="3">
        <v>8</v>
      </c>
      <c r="I629"/>
    </row>
    <row r="630" spans="3:9">
      <c r="C630" s="176">
        <v>41982.5</v>
      </c>
      <c r="D630" s="3" t="s">
        <v>446</v>
      </c>
      <c r="E630" s="3" t="s">
        <v>454</v>
      </c>
      <c r="F630" s="3" t="str">
        <f t="shared" si="9"/>
        <v>Retail</v>
      </c>
      <c r="G630" s="3">
        <v>4</v>
      </c>
      <c r="I630"/>
    </row>
    <row r="631" spans="3:9">
      <c r="C631" s="176">
        <v>42212.487500000003</v>
      </c>
      <c r="D631" s="3" t="s">
        <v>447</v>
      </c>
      <c r="E631" s="3" t="s">
        <v>453</v>
      </c>
      <c r="F631" s="3" t="str">
        <f t="shared" si="9"/>
        <v>Retail</v>
      </c>
      <c r="G631" s="3">
        <v>4</v>
      </c>
      <c r="I631"/>
    </row>
    <row r="632" spans="3:9">
      <c r="C632" s="176">
        <v>41977.5167</v>
      </c>
      <c r="D632" s="3" t="s">
        <v>449</v>
      </c>
      <c r="E632" s="3" t="s">
        <v>9</v>
      </c>
      <c r="F632" s="3" t="str">
        <f t="shared" si="9"/>
        <v>Retail</v>
      </c>
      <c r="G632" s="3">
        <v>1</v>
      </c>
      <c r="I632"/>
    </row>
    <row r="633" spans="3:9">
      <c r="C633" s="176">
        <v>42156.821499999998</v>
      </c>
      <c r="D633" s="3" t="s">
        <v>445</v>
      </c>
      <c r="E633" s="3" t="s">
        <v>312</v>
      </c>
      <c r="F633" s="3" t="str">
        <f t="shared" si="9"/>
        <v>Retail</v>
      </c>
      <c r="G633" s="3">
        <v>6</v>
      </c>
      <c r="I633"/>
    </row>
    <row r="634" spans="3:9">
      <c r="C634" s="176">
        <v>42211.218800000002</v>
      </c>
      <c r="D634" s="3" t="s">
        <v>447</v>
      </c>
      <c r="E634" s="3" t="s">
        <v>453</v>
      </c>
      <c r="F634" s="3" t="str">
        <f t="shared" si="9"/>
        <v>Wholesale</v>
      </c>
      <c r="G634" s="3">
        <v>34</v>
      </c>
      <c r="I634"/>
    </row>
    <row r="635" spans="3:9">
      <c r="C635" s="176">
        <v>41987.641000000003</v>
      </c>
      <c r="D635" s="3" t="s">
        <v>445</v>
      </c>
      <c r="E635" s="3" t="s">
        <v>453</v>
      </c>
      <c r="F635" s="3" t="str">
        <f t="shared" si="9"/>
        <v>Wholesale</v>
      </c>
      <c r="G635" s="3">
        <v>130</v>
      </c>
      <c r="I635"/>
    </row>
    <row r="636" spans="3:9">
      <c r="C636" s="176">
        <v>41989.507599999997</v>
      </c>
      <c r="D636" s="3" t="s">
        <v>447</v>
      </c>
      <c r="E636" s="3" t="s">
        <v>112</v>
      </c>
      <c r="F636" s="3" t="str">
        <f t="shared" si="9"/>
        <v>Wholesale</v>
      </c>
      <c r="G636" s="3">
        <v>32</v>
      </c>
      <c r="I636"/>
    </row>
    <row r="637" spans="3:9">
      <c r="C637" s="176">
        <v>42164.5285</v>
      </c>
      <c r="D637" s="3" t="s">
        <v>447</v>
      </c>
      <c r="E637" s="3" t="s">
        <v>450</v>
      </c>
      <c r="F637" s="3" t="str">
        <f t="shared" si="9"/>
        <v>Wholesale</v>
      </c>
      <c r="G637" s="3">
        <v>26</v>
      </c>
      <c r="I637"/>
    </row>
    <row r="638" spans="3:9">
      <c r="C638" s="176">
        <v>42193.178500000002</v>
      </c>
      <c r="D638" s="3" t="s">
        <v>445</v>
      </c>
      <c r="E638" s="3" t="s">
        <v>6</v>
      </c>
      <c r="F638" s="3" t="str">
        <f t="shared" si="9"/>
        <v>Retail</v>
      </c>
      <c r="G638" s="3">
        <v>9</v>
      </c>
      <c r="I638"/>
    </row>
    <row r="639" spans="3:9">
      <c r="C639" s="176">
        <v>42354.789599999996</v>
      </c>
      <c r="D639" s="3" t="s">
        <v>447</v>
      </c>
      <c r="E639" s="3" t="s">
        <v>453</v>
      </c>
      <c r="F639" s="3" t="str">
        <f t="shared" si="9"/>
        <v>Retail</v>
      </c>
      <c r="G639" s="3">
        <v>1</v>
      </c>
      <c r="I639"/>
    </row>
    <row r="640" spans="3:9">
      <c r="C640" s="176">
        <v>42159.436800000003</v>
      </c>
      <c r="D640" s="3" t="s">
        <v>445</v>
      </c>
      <c r="E640" s="3" t="s">
        <v>452</v>
      </c>
      <c r="F640" s="3" t="str">
        <f t="shared" si="9"/>
        <v>Retail</v>
      </c>
      <c r="G640" s="3">
        <v>5</v>
      </c>
      <c r="I640"/>
    </row>
    <row r="641" spans="3:9">
      <c r="C641" s="176">
        <v>42187.135399999999</v>
      </c>
      <c r="D641" s="3" t="s">
        <v>445</v>
      </c>
      <c r="E641" s="3" t="s">
        <v>452</v>
      </c>
      <c r="F641" s="3" t="str">
        <f t="shared" si="9"/>
        <v>Retail</v>
      </c>
      <c r="G641" s="3">
        <v>2</v>
      </c>
      <c r="I641"/>
    </row>
    <row r="642" spans="3:9">
      <c r="C642" s="176">
        <v>42167.4951</v>
      </c>
      <c r="D642" s="3" t="s">
        <v>447</v>
      </c>
      <c r="E642" s="3" t="s">
        <v>7</v>
      </c>
      <c r="F642" s="3" t="str">
        <f t="shared" si="9"/>
        <v>Wholesale</v>
      </c>
      <c r="G642" s="3">
        <v>32</v>
      </c>
      <c r="I642"/>
    </row>
    <row r="643" spans="3:9">
      <c r="C643" s="176">
        <v>42254.422899999998</v>
      </c>
      <c r="D643" s="3" t="s">
        <v>445</v>
      </c>
      <c r="E643" s="3" t="s">
        <v>112</v>
      </c>
      <c r="F643" s="3" t="str">
        <f t="shared" si="9"/>
        <v>Retail</v>
      </c>
      <c r="G643" s="3">
        <v>4</v>
      </c>
      <c r="I643"/>
    </row>
    <row r="644" spans="3:9">
      <c r="C644" s="176">
        <v>42252.093099999998</v>
      </c>
      <c r="D644" s="3" t="s">
        <v>446</v>
      </c>
      <c r="E644" s="3" t="s">
        <v>453</v>
      </c>
      <c r="F644" s="3" t="str">
        <f t="shared" si="9"/>
        <v>Wholesale</v>
      </c>
      <c r="G644" s="3">
        <v>27</v>
      </c>
      <c r="I644"/>
    </row>
    <row r="645" spans="3:9">
      <c r="C645" s="176">
        <v>42226.813900000001</v>
      </c>
      <c r="D645" s="3" t="s">
        <v>447</v>
      </c>
      <c r="E645" s="3" t="s">
        <v>312</v>
      </c>
      <c r="F645" s="3" t="str">
        <f t="shared" si="9"/>
        <v>Wholesale</v>
      </c>
      <c r="G645" s="3">
        <v>34</v>
      </c>
      <c r="I645"/>
    </row>
    <row r="646" spans="3:9">
      <c r="C646" s="176">
        <v>42356.554900000003</v>
      </c>
      <c r="D646" s="3" t="s">
        <v>446</v>
      </c>
      <c r="E646" s="3" t="s">
        <v>10</v>
      </c>
      <c r="F646" s="3" t="str">
        <f t="shared" si="9"/>
        <v>Retail</v>
      </c>
      <c r="G646" s="3">
        <v>4</v>
      </c>
      <c r="I646"/>
    </row>
    <row r="647" spans="3:9">
      <c r="C647" s="176">
        <v>41987.1806</v>
      </c>
      <c r="D647" s="3" t="s">
        <v>449</v>
      </c>
      <c r="E647" s="3" t="s">
        <v>6</v>
      </c>
      <c r="F647" s="3" t="str">
        <f t="shared" si="9"/>
        <v>Retail</v>
      </c>
      <c r="G647" s="3">
        <v>1</v>
      </c>
      <c r="I647"/>
    </row>
    <row r="648" spans="3:9">
      <c r="C648" s="176">
        <v>42200.1757</v>
      </c>
      <c r="D648" s="3" t="s">
        <v>449</v>
      </c>
      <c r="E648" s="3" t="s">
        <v>452</v>
      </c>
      <c r="F648" s="3" t="str">
        <f t="shared" si="9"/>
        <v>Retail</v>
      </c>
      <c r="G648" s="3">
        <v>2</v>
      </c>
      <c r="I648"/>
    </row>
    <row r="649" spans="3:9">
      <c r="C649" s="176">
        <v>41982.108999999997</v>
      </c>
      <c r="D649" s="3" t="s">
        <v>445</v>
      </c>
      <c r="E649" s="3" t="s">
        <v>6</v>
      </c>
      <c r="F649" s="3" t="str">
        <f t="shared" si="9"/>
        <v>Retail</v>
      </c>
      <c r="G649" s="3">
        <v>3</v>
      </c>
      <c r="I649"/>
    </row>
    <row r="650" spans="3:9">
      <c r="C650" s="176">
        <v>42245.518799999998</v>
      </c>
      <c r="D650" s="3" t="s">
        <v>449</v>
      </c>
      <c r="E650" s="3" t="s">
        <v>312</v>
      </c>
      <c r="F650" s="3" t="str">
        <f t="shared" ref="F650:F713" si="10">IF(G650&lt;10,"Retail","Wholesale")</f>
        <v>Retail</v>
      </c>
      <c r="G650" s="3">
        <v>1</v>
      </c>
      <c r="I650"/>
    </row>
    <row r="651" spans="3:9">
      <c r="C651" s="176">
        <v>42316.579899999997</v>
      </c>
      <c r="D651" s="3" t="s">
        <v>446</v>
      </c>
      <c r="E651" s="3" t="s">
        <v>453</v>
      </c>
      <c r="F651" s="3" t="str">
        <f t="shared" si="10"/>
        <v>Wholesale</v>
      </c>
      <c r="G651" s="3">
        <v>33</v>
      </c>
      <c r="I651"/>
    </row>
    <row r="652" spans="3:9">
      <c r="C652" s="176">
        <v>41983.111799999999</v>
      </c>
      <c r="D652" s="3" t="s">
        <v>445</v>
      </c>
      <c r="E652" s="3" t="s">
        <v>453</v>
      </c>
      <c r="F652" s="3" t="str">
        <f t="shared" si="10"/>
        <v>Wholesale</v>
      </c>
      <c r="G652" s="3">
        <v>63</v>
      </c>
      <c r="I652"/>
    </row>
    <row r="653" spans="3:9">
      <c r="C653" s="176">
        <v>42198.750699999997</v>
      </c>
      <c r="D653" s="3" t="s">
        <v>447</v>
      </c>
      <c r="E653" s="3" t="s">
        <v>452</v>
      </c>
      <c r="F653" s="3" t="str">
        <f t="shared" si="10"/>
        <v>Retail</v>
      </c>
      <c r="G653" s="3">
        <v>1</v>
      </c>
      <c r="I653"/>
    </row>
    <row r="654" spans="3:9">
      <c r="C654" s="176">
        <v>42190.515299999999</v>
      </c>
      <c r="D654" s="3" t="s">
        <v>447</v>
      </c>
      <c r="E654" s="3" t="s">
        <v>6</v>
      </c>
      <c r="F654" s="3" t="str">
        <f t="shared" si="10"/>
        <v>Wholesale</v>
      </c>
      <c r="G654" s="3">
        <v>33</v>
      </c>
      <c r="I654"/>
    </row>
    <row r="655" spans="3:9">
      <c r="C655" s="176">
        <v>42024.502099999998</v>
      </c>
      <c r="D655" s="3" t="s">
        <v>445</v>
      </c>
      <c r="E655" s="3" t="s">
        <v>448</v>
      </c>
      <c r="F655" s="3" t="str">
        <f t="shared" si="10"/>
        <v>Retail</v>
      </c>
      <c r="G655" s="3">
        <v>1</v>
      </c>
      <c r="I655"/>
    </row>
    <row r="656" spans="3:9">
      <c r="C656" s="176">
        <v>42157.918799999999</v>
      </c>
      <c r="D656" s="3" t="s">
        <v>449</v>
      </c>
      <c r="E656" s="3" t="s">
        <v>6</v>
      </c>
      <c r="F656" s="3" t="str">
        <f t="shared" si="10"/>
        <v>Wholesale</v>
      </c>
      <c r="G656" s="3">
        <v>43</v>
      </c>
      <c r="I656"/>
    </row>
    <row r="657" spans="3:9">
      <c r="C657" s="176">
        <v>42175.527099999999</v>
      </c>
      <c r="D657" s="3" t="s">
        <v>445</v>
      </c>
      <c r="E657" s="3" t="s">
        <v>453</v>
      </c>
      <c r="F657" s="3" t="str">
        <f t="shared" si="10"/>
        <v>Wholesale</v>
      </c>
      <c r="G657" s="3">
        <v>35</v>
      </c>
      <c r="I657"/>
    </row>
    <row r="658" spans="3:9">
      <c r="C658" s="176">
        <v>42173.114600000001</v>
      </c>
      <c r="D658" s="3" t="s">
        <v>446</v>
      </c>
      <c r="E658" s="3" t="s">
        <v>453</v>
      </c>
      <c r="F658" s="3" t="str">
        <f t="shared" si="10"/>
        <v>Retail</v>
      </c>
      <c r="G658" s="3">
        <v>2</v>
      </c>
      <c r="I658"/>
    </row>
    <row r="659" spans="3:9">
      <c r="C659" s="176">
        <v>42214.222199999997</v>
      </c>
      <c r="D659" s="3" t="s">
        <v>446</v>
      </c>
      <c r="E659" s="3" t="s">
        <v>10</v>
      </c>
      <c r="F659" s="3" t="str">
        <f t="shared" si="10"/>
        <v>Retail</v>
      </c>
      <c r="G659" s="3">
        <v>1</v>
      </c>
      <c r="I659"/>
    </row>
    <row r="660" spans="3:9">
      <c r="C660" s="176">
        <v>42192.676399999997</v>
      </c>
      <c r="D660" s="3" t="s">
        <v>446</v>
      </c>
      <c r="E660" s="3" t="s">
        <v>10</v>
      </c>
      <c r="F660" s="3" t="str">
        <f t="shared" si="10"/>
        <v>Retail</v>
      </c>
      <c r="G660" s="3">
        <v>4</v>
      </c>
      <c r="I660"/>
    </row>
    <row r="661" spans="3:9">
      <c r="C661" s="176">
        <v>42256.4542</v>
      </c>
      <c r="D661" s="3" t="s">
        <v>445</v>
      </c>
      <c r="E661" s="3" t="s">
        <v>6</v>
      </c>
      <c r="F661" s="3" t="str">
        <f t="shared" si="10"/>
        <v>Wholesale</v>
      </c>
      <c r="G661" s="3">
        <v>59</v>
      </c>
      <c r="I661"/>
    </row>
    <row r="662" spans="3:9">
      <c r="C662" s="176">
        <v>41985.100700000003</v>
      </c>
      <c r="D662" s="3" t="s">
        <v>445</v>
      </c>
      <c r="E662" s="3" t="s">
        <v>461</v>
      </c>
      <c r="F662" s="3" t="str">
        <f t="shared" si="10"/>
        <v>Wholesale</v>
      </c>
      <c r="G662" s="3">
        <v>67</v>
      </c>
      <c r="I662"/>
    </row>
    <row r="663" spans="3:9">
      <c r="C663" s="176">
        <v>42305.783300000003</v>
      </c>
      <c r="D663" s="3" t="s">
        <v>445</v>
      </c>
      <c r="E663" s="3" t="s">
        <v>451</v>
      </c>
      <c r="F663" s="3" t="str">
        <f t="shared" si="10"/>
        <v>Wholesale</v>
      </c>
      <c r="G663" s="3">
        <v>39</v>
      </c>
      <c r="I663"/>
    </row>
    <row r="664" spans="3:9">
      <c r="C664" s="176">
        <v>42280.5118</v>
      </c>
      <c r="D664" s="3" t="s">
        <v>446</v>
      </c>
      <c r="E664" s="3" t="s">
        <v>6</v>
      </c>
      <c r="F664" s="3" t="str">
        <f t="shared" si="10"/>
        <v>Retail</v>
      </c>
      <c r="G664" s="3">
        <v>1</v>
      </c>
      <c r="I664"/>
    </row>
    <row r="665" spans="3:9">
      <c r="C665" s="176">
        <v>41979.500699999997</v>
      </c>
      <c r="D665" s="3" t="s">
        <v>445</v>
      </c>
      <c r="E665" s="3" t="s">
        <v>7</v>
      </c>
      <c r="F665" s="3" t="str">
        <f t="shared" si="10"/>
        <v>Retail</v>
      </c>
      <c r="G665" s="3">
        <v>6</v>
      </c>
      <c r="I665"/>
    </row>
    <row r="666" spans="3:9">
      <c r="C666" s="176">
        <v>42024.114600000001</v>
      </c>
      <c r="D666" s="3" t="s">
        <v>446</v>
      </c>
      <c r="E666" s="3" t="s">
        <v>453</v>
      </c>
      <c r="F666" s="3" t="str">
        <f t="shared" si="10"/>
        <v>Wholesale</v>
      </c>
      <c r="G666" s="3">
        <v>59</v>
      </c>
      <c r="I666"/>
    </row>
    <row r="667" spans="3:9">
      <c r="C667" s="176">
        <v>42163.760399999999</v>
      </c>
      <c r="D667" s="3" t="s">
        <v>447</v>
      </c>
      <c r="E667" s="3" t="s">
        <v>6</v>
      </c>
      <c r="F667" s="3" t="str">
        <f t="shared" si="10"/>
        <v>Wholesale</v>
      </c>
      <c r="G667" s="3">
        <v>51</v>
      </c>
      <c r="I667"/>
    </row>
    <row r="668" spans="3:9">
      <c r="C668" s="176">
        <v>42210.6757</v>
      </c>
      <c r="D668" s="3" t="s">
        <v>446</v>
      </c>
      <c r="E668" s="3" t="s">
        <v>453</v>
      </c>
      <c r="F668" s="3" t="str">
        <f t="shared" si="10"/>
        <v>Wholesale</v>
      </c>
      <c r="G668" s="3">
        <v>27</v>
      </c>
      <c r="I668"/>
    </row>
    <row r="669" spans="3:9">
      <c r="C669" s="176">
        <v>42282.532599999999</v>
      </c>
      <c r="D669" s="3" t="s">
        <v>446</v>
      </c>
      <c r="E669" s="3" t="s">
        <v>312</v>
      </c>
      <c r="F669" s="3" t="str">
        <f t="shared" si="10"/>
        <v>Retail</v>
      </c>
      <c r="G669" s="3">
        <v>5</v>
      </c>
      <c r="I669"/>
    </row>
    <row r="670" spans="3:9">
      <c r="C670" s="176">
        <v>42243.540300000001</v>
      </c>
      <c r="D670" s="3" t="s">
        <v>449</v>
      </c>
      <c r="E670" s="3" t="s">
        <v>457</v>
      </c>
      <c r="F670" s="3" t="str">
        <f t="shared" si="10"/>
        <v>Wholesale</v>
      </c>
      <c r="G670" s="3">
        <v>40</v>
      </c>
      <c r="I670"/>
    </row>
    <row r="671" spans="3:9">
      <c r="C671" s="176">
        <v>42183.512499999997</v>
      </c>
      <c r="D671" s="3" t="s">
        <v>445</v>
      </c>
      <c r="E671" s="3" t="s">
        <v>7</v>
      </c>
      <c r="F671" s="3" t="str">
        <f t="shared" si="10"/>
        <v>Retail</v>
      </c>
      <c r="G671" s="3">
        <v>2</v>
      </c>
      <c r="I671"/>
    </row>
    <row r="672" spans="3:9">
      <c r="C672" s="176">
        <v>42334.693099999997</v>
      </c>
      <c r="D672" s="3" t="s">
        <v>446</v>
      </c>
      <c r="E672" s="3" t="s">
        <v>6</v>
      </c>
      <c r="F672" s="3" t="str">
        <f t="shared" si="10"/>
        <v>Wholesale</v>
      </c>
      <c r="G672" s="3">
        <v>38</v>
      </c>
      <c r="I672"/>
    </row>
    <row r="673" spans="3:9">
      <c r="C673" s="176">
        <v>42248.133300000001</v>
      </c>
      <c r="D673" s="3" t="s">
        <v>445</v>
      </c>
      <c r="E673" s="3" t="s">
        <v>453</v>
      </c>
      <c r="F673" s="3" t="str">
        <f t="shared" si="10"/>
        <v>Retail</v>
      </c>
      <c r="G673" s="3">
        <v>1</v>
      </c>
      <c r="I673"/>
    </row>
    <row r="674" spans="3:9">
      <c r="C674" s="176">
        <v>42358.802100000001</v>
      </c>
      <c r="D674" s="3" t="s">
        <v>445</v>
      </c>
      <c r="E674" s="3" t="s">
        <v>455</v>
      </c>
      <c r="F674" s="3" t="str">
        <f t="shared" si="10"/>
        <v>Retail</v>
      </c>
      <c r="G674" s="3">
        <v>3</v>
      </c>
      <c r="I674"/>
    </row>
    <row r="675" spans="3:9">
      <c r="C675" s="176">
        <v>42232.781900000002</v>
      </c>
      <c r="D675" s="3" t="s">
        <v>446</v>
      </c>
      <c r="E675" s="3" t="s">
        <v>453</v>
      </c>
      <c r="F675" s="3" t="str">
        <f t="shared" si="10"/>
        <v>Wholesale</v>
      </c>
      <c r="G675" s="3">
        <v>71</v>
      </c>
      <c r="I675"/>
    </row>
    <row r="676" spans="3:9">
      <c r="C676" s="176">
        <v>42351.381300000001</v>
      </c>
      <c r="D676" s="3" t="s">
        <v>447</v>
      </c>
      <c r="E676" s="3" t="s">
        <v>10</v>
      </c>
      <c r="F676" s="3" t="str">
        <f t="shared" si="10"/>
        <v>Retail</v>
      </c>
      <c r="G676" s="3">
        <v>4</v>
      </c>
      <c r="I676"/>
    </row>
    <row r="677" spans="3:9">
      <c r="C677" s="176">
        <v>42207.498599999999</v>
      </c>
      <c r="D677" s="3" t="s">
        <v>445</v>
      </c>
      <c r="E677" s="3" t="s">
        <v>453</v>
      </c>
      <c r="F677" s="3" t="str">
        <f t="shared" si="10"/>
        <v>Retail</v>
      </c>
      <c r="G677" s="3">
        <v>4</v>
      </c>
      <c r="I677"/>
    </row>
    <row r="678" spans="3:9">
      <c r="C678" s="176">
        <v>42165.777800000003</v>
      </c>
      <c r="D678" s="3" t="s">
        <v>446</v>
      </c>
      <c r="E678" s="3" t="s">
        <v>448</v>
      </c>
      <c r="F678" s="3" t="str">
        <f t="shared" si="10"/>
        <v>Retail</v>
      </c>
      <c r="G678" s="3">
        <v>5</v>
      </c>
      <c r="I678"/>
    </row>
    <row r="679" spans="3:9">
      <c r="C679" s="176">
        <v>41982.447899999999</v>
      </c>
      <c r="D679" s="3" t="s">
        <v>446</v>
      </c>
      <c r="E679" s="3" t="s">
        <v>451</v>
      </c>
      <c r="F679" s="3" t="str">
        <f t="shared" si="10"/>
        <v>Wholesale</v>
      </c>
      <c r="G679" s="3">
        <v>25</v>
      </c>
      <c r="I679"/>
    </row>
    <row r="680" spans="3:9">
      <c r="C680" s="176">
        <v>42114.479200000002</v>
      </c>
      <c r="D680" s="3" t="s">
        <v>447</v>
      </c>
      <c r="E680" s="3" t="s">
        <v>312</v>
      </c>
      <c r="F680" s="3" t="str">
        <f t="shared" si="10"/>
        <v>Retail</v>
      </c>
      <c r="G680" s="3">
        <v>2</v>
      </c>
      <c r="I680"/>
    </row>
    <row r="681" spans="3:9">
      <c r="C681" s="176">
        <v>42209.818099999997</v>
      </c>
      <c r="D681" s="3" t="s">
        <v>447</v>
      </c>
      <c r="E681" s="3" t="s">
        <v>110</v>
      </c>
      <c r="F681" s="3" t="str">
        <f t="shared" si="10"/>
        <v>Wholesale</v>
      </c>
      <c r="G681" s="3">
        <v>58</v>
      </c>
      <c r="I681"/>
    </row>
    <row r="682" spans="3:9">
      <c r="C682" s="176">
        <v>42316.497900000002</v>
      </c>
      <c r="D682" s="3" t="s">
        <v>445</v>
      </c>
      <c r="E682" s="3" t="s">
        <v>451</v>
      </c>
      <c r="F682" s="3" t="str">
        <f t="shared" si="10"/>
        <v>Retail</v>
      </c>
      <c r="G682" s="3">
        <v>1</v>
      </c>
      <c r="I682"/>
    </row>
    <row r="683" spans="3:9">
      <c r="C683" s="176">
        <v>42099.813900000001</v>
      </c>
      <c r="D683" s="3" t="s">
        <v>445</v>
      </c>
      <c r="E683" s="3" t="s">
        <v>453</v>
      </c>
      <c r="F683" s="3" t="str">
        <f t="shared" si="10"/>
        <v>Retail</v>
      </c>
      <c r="G683" s="3">
        <v>6</v>
      </c>
      <c r="I683"/>
    </row>
    <row r="684" spans="3:9">
      <c r="C684" s="176">
        <v>41986.507599999997</v>
      </c>
      <c r="D684" s="3" t="s">
        <v>447</v>
      </c>
      <c r="E684" s="3" t="s">
        <v>453</v>
      </c>
      <c r="F684" s="3" t="str">
        <f t="shared" si="10"/>
        <v>Wholesale</v>
      </c>
      <c r="G684" s="3">
        <v>39</v>
      </c>
      <c r="I684"/>
    </row>
    <row r="685" spans="3:9">
      <c r="C685" s="176">
        <v>41981.729200000002</v>
      </c>
      <c r="D685" s="3" t="s">
        <v>446</v>
      </c>
      <c r="E685" s="3" t="s">
        <v>453</v>
      </c>
      <c r="F685" s="3" t="str">
        <f t="shared" si="10"/>
        <v>Retail</v>
      </c>
      <c r="G685" s="3">
        <v>4</v>
      </c>
      <c r="I685"/>
    </row>
    <row r="686" spans="3:9">
      <c r="C686" s="176">
        <v>42354.1875</v>
      </c>
      <c r="D686" s="3" t="s">
        <v>445</v>
      </c>
      <c r="E686" s="3" t="s">
        <v>455</v>
      </c>
      <c r="F686" s="3" t="str">
        <f t="shared" si="10"/>
        <v>Retail</v>
      </c>
      <c r="G686" s="3">
        <v>3</v>
      </c>
      <c r="I686"/>
    </row>
    <row r="687" spans="3:9">
      <c r="C687" s="176">
        <v>42306.512499999997</v>
      </c>
      <c r="D687" s="3" t="s">
        <v>446</v>
      </c>
      <c r="E687" s="3" t="s">
        <v>459</v>
      </c>
      <c r="F687" s="3" t="str">
        <f t="shared" si="10"/>
        <v>Retail</v>
      </c>
      <c r="G687" s="3">
        <v>2</v>
      </c>
      <c r="I687"/>
    </row>
    <row r="688" spans="3:9">
      <c r="C688" s="176">
        <v>42352.771500000003</v>
      </c>
      <c r="D688" s="3" t="s">
        <v>445</v>
      </c>
      <c r="E688" s="3" t="s">
        <v>10</v>
      </c>
      <c r="F688" s="3" t="str">
        <f t="shared" si="10"/>
        <v>Retail</v>
      </c>
      <c r="G688" s="3">
        <v>9</v>
      </c>
      <c r="I688"/>
    </row>
    <row r="689" spans="3:9">
      <c r="C689" s="176">
        <v>42205.103499999997</v>
      </c>
      <c r="D689" s="3" t="s">
        <v>446</v>
      </c>
      <c r="E689" s="3" t="s">
        <v>452</v>
      </c>
      <c r="F689" s="3" t="str">
        <f t="shared" si="10"/>
        <v>Wholesale</v>
      </c>
      <c r="G689" s="3">
        <v>110</v>
      </c>
      <c r="I689"/>
    </row>
    <row r="690" spans="3:9">
      <c r="C690" s="176">
        <v>41985.540300000001</v>
      </c>
      <c r="D690" s="3" t="s">
        <v>445</v>
      </c>
      <c r="E690" s="3" t="s">
        <v>6</v>
      </c>
      <c r="F690" s="3" t="str">
        <f t="shared" si="10"/>
        <v>Wholesale</v>
      </c>
      <c r="G690" s="3">
        <v>136</v>
      </c>
      <c r="I690"/>
    </row>
    <row r="691" spans="3:9">
      <c r="C691" s="176">
        <v>42225.470099999999</v>
      </c>
      <c r="D691" s="3" t="s">
        <v>446</v>
      </c>
      <c r="E691" s="3" t="s">
        <v>453</v>
      </c>
      <c r="F691" s="3" t="str">
        <f t="shared" si="10"/>
        <v>Wholesale</v>
      </c>
      <c r="G691" s="3">
        <v>55</v>
      </c>
      <c r="I691"/>
    </row>
    <row r="692" spans="3:9">
      <c r="C692" s="176">
        <v>42067.0049</v>
      </c>
      <c r="D692" s="3" t="s">
        <v>447</v>
      </c>
      <c r="E692" s="3" t="s">
        <v>6</v>
      </c>
      <c r="F692" s="3" t="str">
        <f t="shared" si="10"/>
        <v>Wholesale</v>
      </c>
      <c r="G692" s="3">
        <v>62</v>
      </c>
      <c r="I692"/>
    </row>
    <row r="693" spans="3:9">
      <c r="C693" s="176">
        <v>42212.737500000003</v>
      </c>
      <c r="D693" s="3" t="s">
        <v>447</v>
      </c>
      <c r="E693" s="3" t="s">
        <v>453</v>
      </c>
      <c r="F693" s="3" t="str">
        <f t="shared" si="10"/>
        <v>Wholesale</v>
      </c>
      <c r="G693" s="3">
        <v>27</v>
      </c>
      <c r="I693"/>
    </row>
    <row r="694" spans="3:9">
      <c r="C694" s="176">
        <v>42340.874300000003</v>
      </c>
      <c r="D694" s="3" t="s">
        <v>445</v>
      </c>
      <c r="E694" s="3" t="s">
        <v>453</v>
      </c>
      <c r="F694" s="3" t="str">
        <f t="shared" si="10"/>
        <v>Retail</v>
      </c>
      <c r="G694" s="3">
        <v>1</v>
      </c>
      <c r="I694"/>
    </row>
    <row r="695" spans="3:9">
      <c r="C695" s="176">
        <v>41986.5069</v>
      </c>
      <c r="D695" s="3" t="s">
        <v>445</v>
      </c>
      <c r="E695" s="3" t="s">
        <v>6</v>
      </c>
      <c r="F695" s="3" t="str">
        <f t="shared" si="10"/>
        <v>Wholesale</v>
      </c>
      <c r="G695" s="3">
        <v>38</v>
      </c>
      <c r="I695"/>
    </row>
    <row r="696" spans="3:9">
      <c r="C696" s="176">
        <v>42353.561099999999</v>
      </c>
      <c r="D696" s="3" t="s">
        <v>445</v>
      </c>
      <c r="E696" s="3" t="s">
        <v>453</v>
      </c>
      <c r="F696" s="3" t="str">
        <f t="shared" si="10"/>
        <v>Wholesale</v>
      </c>
      <c r="G696" s="3">
        <v>32</v>
      </c>
      <c r="I696"/>
    </row>
    <row r="697" spans="3:9">
      <c r="C697" s="176">
        <v>41988.193099999997</v>
      </c>
      <c r="D697" s="3" t="s">
        <v>445</v>
      </c>
      <c r="E697" s="3" t="s">
        <v>8</v>
      </c>
      <c r="F697" s="3" t="str">
        <f t="shared" si="10"/>
        <v>Retail</v>
      </c>
      <c r="G697" s="3">
        <v>5</v>
      </c>
      <c r="I697"/>
    </row>
    <row r="698" spans="3:9">
      <c r="C698" s="176">
        <v>42217.781900000002</v>
      </c>
      <c r="D698" s="3" t="s">
        <v>449</v>
      </c>
      <c r="E698" s="3" t="s">
        <v>453</v>
      </c>
      <c r="F698" s="3" t="str">
        <f t="shared" si="10"/>
        <v>Retail</v>
      </c>
      <c r="G698" s="3">
        <v>4</v>
      </c>
      <c r="I698"/>
    </row>
    <row r="699" spans="3:9">
      <c r="C699" s="176">
        <v>41983.188900000001</v>
      </c>
      <c r="D699" s="3" t="s">
        <v>445</v>
      </c>
      <c r="E699" s="3" t="s">
        <v>453</v>
      </c>
      <c r="F699" s="3" t="str">
        <f t="shared" si="10"/>
        <v>Wholesale</v>
      </c>
      <c r="G699" s="3">
        <v>152</v>
      </c>
      <c r="I699"/>
    </row>
    <row r="700" spans="3:9">
      <c r="C700" s="176">
        <v>42348.5118</v>
      </c>
      <c r="D700" s="3" t="s">
        <v>445</v>
      </c>
      <c r="E700" s="3" t="s">
        <v>453</v>
      </c>
      <c r="F700" s="3" t="str">
        <f t="shared" si="10"/>
        <v>Wholesale</v>
      </c>
      <c r="G700" s="3">
        <v>28</v>
      </c>
      <c r="I700"/>
    </row>
    <row r="701" spans="3:9">
      <c r="C701" s="176">
        <v>42284.841699999997</v>
      </c>
      <c r="D701" s="3" t="s">
        <v>446</v>
      </c>
      <c r="E701" s="3" t="s">
        <v>312</v>
      </c>
      <c r="F701" s="3" t="str">
        <f t="shared" si="10"/>
        <v>Retail</v>
      </c>
      <c r="G701" s="3">
        <v>2</v>
      </c>
      <c r="I701"/>
    </row>
    <row r="702" spans="3:9">
      <c r="C702" s="176">
        <v>42242.510399999999</v>
      </c>
      <c r="D702" s="3" t="s">
        <v>445</v>
      </c>
      <c r="E702" s="3" t="s">
        <v>453</v>
      </c>
      <c r="F702" s="3" t="str">
        <f t="shared" si="10"/>
        <v>Retail</v>
      </c>
      <c r="G702" s="3">
        <v>1</v>
      </c>
      <c r="I702"/>
    </row>
    <row r="703" spans="3:9">
      <c r="C703" s="176">
        <v>42215.753499999999</v>
      </c>
      <c r="D703" s="3" t="s">
        <v>446</v>
      </c>
      <c r="E703" s="3" t="s">
        <v>453</v>
      </c>
      <c r="F703" s="3" t="str">
        <f t="shared" si="10"/>
        <v>Wholesale</v>
      </c>
      <c r="G703" s="3">
        <v>54</v>
      </c>
      <c r="I703"/>
    </row>
    <row r="704" spans="3:9">
      <c r="C704" s="176">
        <v>41985.790999999997</v>
      </c>
      <c r="D704" s="3" t="s">
        <v>445</v>
      </c>
      <c r="E704" s="3" t="s">
        <v>10</v>
      </c>
      <c r="F704" s="3" t="str">
        <f t="shared" si="10"/>
        <v>Retail</v>
      </c>
      <c r="G704" s="3">
        <v>5</v>
      </c>
      <c r="I704"/>
    </row>
    <row r="705" spans="3:9">
      <c r="C705" s="176">
        <v>41981.208299999998</v>
      </c>
      <c r="D705" s="3" t="s">
        <v>446</v>
      </c>
      <c r="E705" s="3" t="s">
        <v>10</v>
      </c>
      <c r="F705" s="3" t="str">
        <f t="shared" si="10"/>
        <v>Retail</v>
      </c>
      <c r="G705" s="3">
        <v>2</v>
      </c>
      <c r="I705"/>
    </row>
    <row r="706" spans="3:9">
      <c r="C706" s="176">
        <v>42320.486799999999</v>
      </c>
      <c r="D706" s="3" t="s">
        <v>446</v>
      </c>
      <c r="E706" s="3" t="s">
        <v>453</v>
      </c>
      <c r="F706" s="3" t="str">
        <f t="shared" si="10"/>
        <v>Wholesale</v>
      </c>
      <c r="G706" s="3">
        <v>91</v>
      </c>
      <c r="I706"/>
    </row>
    <row r="707" spans="3:9">
      <c r="C707" s="176">
        <v>42360.5049</v>
      </c>
      <c r="D707" s="3" t="s">
        <v>447</v>
      </c>
      <c r="E707" s="3" t="s">
        <v>456</v>
      </c>
      <c r="F707" s="3" t="str">
        <f t="shared" si="10"/>
        <v>Wholesale</v>
      </c>
      <c r="G707" s="3">
        <v>36</v>
      </c>
      <c r="I707"/>
    </row>
    <row r="708" spans="3:9">
      <c r="C708" s="176">
        <v>42218.460400000004</v>
      </c>
      <c r="D708" s="3" t="s">
        <v>449</v>
      </c>
      <c r="E708" s="3" t="s">
        <v>450</v>
      </c>
      <c r="F708" s="3" t="str">
        <f t="shared" si="10"/>
        <v>Retail</v>
      </c>
      <c r="G708" s="3">
        <v>6</v>
      </c>
      <c r="I708"/>
    </row>
    <row r="709" spans="3:9">
      <c r="C709" s="176">
        <v>42226.522199999999</v>
      </c>
      <c r="D709" s="3" t="s">
        <v>445</v>
      </c>
      <c r="E709" s="3" t="s">
        <v>453</v>
      </c>
      <c r="F709" s="3" t="str">
        <f t="shared" si="10"/>
        <v>Wholesale</v>
      </c>
      <c r="G709" s="3">
        <v>57</v>
      </c>
      <c r="I709"/>
    </row>
    <row r="710" spans="3:9">
      <c r="C710" s="176">
        <v>42115.125</v>
      </c>
      <c r="D710" s="3" t="s">
        <v>446</v>
      </c>
      <c r="E710" s="3" t="s">
        <v>457</v>
      </c>
      <c r="F710" s="3" t="str">
        <f t="shared" si="10"/>
        <v>Retail</v>
      </c>
      <c r="G710" s="3">
        <v>4</v>
      </c>
      <c r="I710"/>
    </row>
    <row r="711" spans="3:9">
      <c r="C711" s="176">
        <v>42181.363899999997</v>
      </c>
      <c r="D711" s="3" t="s">
        <v>445</v>
      </c>
      <c r="E711" s="3" t="s">
        <v>453</v>
      </c>
      <c r="F711" s="3" t="str">
        <f t="shared" si="10"/>
        <v>Retail</v>
      </c>
      <c r="G711" s="3">
        <v>1</v>
      </c>
      <c r="I711"/>
    </row>
    <row r="712" spans="3:9">
      <c r="C712" s="176">
        <v>42335.612500000003</v>
      </c>
      <c r="D712" s="3" t="s">
        <v>445</v>
      </c>
      <c r="E712" s="3" t="s">
        <v>453</v>
      </c>
      <c r="F712" s="3" t="str">
        <f t="shared" si="10"/>
        <v>Retail</v>
      </c>
      <c r="G712" s="3">
        <v>3</v>
      </c>
      <c r="I712"/>
    </row>
    <row r="713" spans="3:9">
      <c r="C713" s="176">
        <v>42361.439599999998</v>
      </c>
      <c r="D713" s="3" t="s">
        <v>445</v>
      </c>
      <c r="E713" s="3" t="s">
        <v>110</v>
      </c>
      <c r="F713" s="3" t="str">
        <f t="shared" si="10"/>
        <v>Retail</v>
      </c>
      <c r="G713" s="3">
        <v>4</v>
      </c>
      <c r="I713"/>
    </row>
    <row r="714" spans="3:9">
      <c r="C714" s="176">
        <v>42349.095800000003</v>
      </c>
      <c r="D714" s="3" t="s">
        <v>445</v>
      </c>
      <c r="E714" s="3" t="s">
        <v>450</v>
      </c>
      <c r="F714" s="3" t="str">
        <f t="shared" ref="F714:F777" si="11">IF(G714&lt;10,"Retail","Wholesale")</f>
        <v>Retail</v>
      </c>
      <c r="G714" s="3">
        <v>1</v>
      </c>
      <c r="I714"/>
    </row>
    <row r="715" spans="3:9">
      <c r="C715" s="176">
        <v>42228.548600000002</v>
      </c>
      <c r="D715" s="3" t="s">
        <v>447</v>
      </c>
      <c r="E715" s="3" t="s">
        <v>453</v>
      </c>
      <c r="F715" s="3" t="str">
        <f t="shared" si="11"/>
        <v>Wholesale</v>
      </c>
      <c r="G715" s="3">
        <v>80</v>
      </c>
      <c r="I715"/>
    </row>
    <row r="716" spans="3:9">
      <c r="C716" s="176">
        <v>42135.436800000003</v>
      </c>
      <c r="D716" s="3" t="s">
        <v>446</v>
      </c>
      <c r="E716" s="3" t="s">
        <v>8</v>
      </c>
      <c r="F716" s="3" t="str">
        <f t="shared" si="11"/>
        <v>Wholesale</v>
      </c>
      <c r="G716" s="3">
        <v>34</v>
      </c>
      <c r="I716"/>
    </row>
    <row r="717" spans="3:9">
      <c r="C717" s="176">
        <v>42353.525699999998</v>
      </c>
      <c r="D717" s="3" t="s">
        <v>447</v>
      </c>
      <c r="E717" s="3" t="s">
        <v>450</v>
      </c>
      <c r="F717" s="3" t="str">
        <f t="shared" si="11"/>
        <v>Retail</v>
      </c>
      <c r="G717" s="3">
        <v>2</v>
      </c>
      <c r="I717"/>
    </row>
    <row r="718" spans="3:9">
      <c r="C718" s="176">
        <v>42315.759700000002</v>
      </c>
      <c r="D718" s="3" t="s">
        <v>446</v>
      </c>
      <c r="E718" s="3" t="s">
        <v>6</v>
      </c>
      <c r="F718" s="3" t="str">
        <f t="shared" si="11"/>
        <v>Wholesale</v>
      </c>
      <c r="G718" s="3">
        <v>20</v>
      </c>
      <c r="I718"/>
    </row>
    <row r="719" spans="3:9">
      <c r="C719" s="176">
        <v>42221.747900000002</v>
      </c>
      <c r="D719" s="3" t="s">
        <v>445</v>
      </c>
      <c r="E719" s="3" t="s">
        <v>460</v>
      </c>
      <c r="F719" s="3" t="str">
        <f t="shared" si="11"/>
        <v>Retail</v>
      </c>
      <c r="G719" s="3">
        <v>6</v>
      </c>
      <c r="I719"/>
    </row>
    <row r="720" spans="3:9">
      <c r="C720" s="176">
        <v>42224.714599999999</v>
      </c>
      <c r="D720" s="3" t="s">
        <v>445</v>
      </c>
      <c r="E720" s="3" t="s">
        <v>448</v>
      </c>
      <c r="F720" s="3" t="str">
        <f t="shared" si="11"/>
        <v>Retail</v>
      </c>
      <c r="G720" s="3">
        <v>5</v>
      </c>
      <c r="I720"/>
    </row>
    <row r="721" spans="3:9">
      <c r="C721" s="176">
        <v>42098.738899999997</v>
      </c>
      <c r="D721" s="3" t="s">
        <v>449</v>
      </c>
      <c r="E721" s="3" t="s">
        <v>459</v>
      </c>
      <c r="F721" s="3" t="str">
        <f t="shared" si="11"/>
        <v>Retail</v>
      </c>
      <c r="G721" s="3">
        <v>2</v>
      </c>
      <c r="I721"/>
    </row>
    <row r="722" spans="3:9">
      <c r="C722" s="176">
        <v>42188.1806</v>
      </c>
      <c r="D722" s="3" t="s">
        <v>446</v>
      </c>
      <c r="E722" s="3" t="s">
        <v>457</v>
      </c>
      <c r="F722" s="3" t="str">
        <f t="shared" si="11"/>
        <v>Retail</v>
      </c>
      <c r="G722" s="3">
        <v>4</v>
      </c>
      <c r="I722"/>
    </row>
    <row r="723" spans="3:9">
      <c r="C723" s="176">
        <v>42215.532599999999</v>
      </c>
      <c r="D723" s="3" t="s">
        <v>445</v>
      </c>
      <c r="E723" s="3" t="s">
        <v>312</v>
      </c>
      <c r="F723" s="3" t="str">
        <f t="shared" si="11"/>
        <v>Wholesale</v>
      </c>
      <c r="G723" s="3">
        <v>109</v>
      </c>
      <c r="I723"/>
    </row>
    <row r="724" spans="3:9">
      <c r="C724" s="176">
        <v>41978.8799</v>
      </c>
      <c r="D724" s="3" t="s">
        <v>447</v>
      </c>
      <c r="E724" s="3" t="s">
        <v>7</v>
      </c>
      <c r="F724" s="3" t="str">
        <f t="shared" si="11"/>
        <v>Wholesale</v>
      </c>
      <c r="G724" s="3">
        <v>39</v>
      </c>
      <c r="I724"/>
    </row>
    <row r="725" spans="3:9">
      <c r="C725" s="176">
        <v>42340.627099999998</v>
      </c>
      <c r="D725" s="3" t="s">
        <v>449</v>
      </c>
      <c r="E725" s="3" t="s">
        <v>312</v>
      </c>
      <c r="F725" s="3" t="str">
        <f t="shared" si="11"/>
        <v>Retail</v>
      </c>
      <c r="G725" s="3">
        <v>1</v>
      </c>
      <c r="I725"/>
    </row>
    <row r="726" spans="3:9">
      <c r="C726" s="176">
        <v>42233.5507</v>
      </c>
      <c r="D726" s="3" t="s">
        <v>445</v>
      </c>
      <c r="E726" s="3" t="s">
        <v>453</v>
      </c>
      <c r="F726" s="3" t="str">
        <f t="shared" si="11"/>
        <v>Retail</v>
      </c>
      <c r="G726" s="3">
        <v>6</v>
      </c>
      <c r="I726"/>
    </row>
    <row r="727" spans="3:9">
      <c r="C727" s="176">
        <v>42362.546499999997</v>
      </c>
      <c r="D727" s="3" t="s">
        <v>446</v>
      </c>
      <c r="E727" s="3" t="s">
        <v>6</v>
      </c>
      <c r="F727" s="3" t="str">
        <f t="shared" si="11"/>
        <v>Wholesale</v>
      </c>
      <c r="G727" s="3">
        <v>29</v>
      </c>
      <c r="I727"/>
    </row>
    <row r="728" spans="3:9">
      <c r="C728" s="176">
        <v>42201.185400000002</v>
      </c>
      <c r="D728" s="3" t="s">
        <v>446</v>
      </c>
      <c r="E728" s="3" t="s">
        <v>6</v>
      </c>
      <c r="F728" s="3" t="str">
        <f t="shared" si="11"/>
        <v>Wholesale</v>
      </c>
      <c r="G728" s="3">
        <v>40</v>
      </c>
      <c r="I728"/>
    </row>
    <row r="729" spans="3:9">
      <c r="C729" s="176">
        <v>42221.531300000002</v>
      </c>
      <c r="D729" s="3" t="s">
        <v>445</v>
      </c>
      <c r="E729" s="3" t="s">
        <v>6</v>
      </c>
      <c r="F729" s="3" t="str">
        <f t="shared" si="11"/>
        <v>Wholesale</v>
      </c>
      <c r="G729" s="3">
        <v>72</v>
      </c>
      <c r="I729"/>
    </row>
    <row r="730" spans="3:9">
      <c r="C730" s="176">
        <v>41980.554199999999</v>
      </c>
      <c r="D730" s="3" t="s">
        <v>446</v>
      </c>
      <c r="E730" s="3" t="s">
        <v>453</v>
      </c>
      <c r="F730" s="3" t="str">
        <f t="shared" si="11"/>
        <v>Wholesale</v>
      </c>
      <c r="G730" s="3">
        <v>80</v>
      </c>
      <c r="I730"/>
    </row>
    <row r="731" spans="3:9">
      <c r="C731" s="176">
        <v>42261.213900000002</v>
      </c>
      <c r="D731" s="3" t="s">
        <v>445</v>
      </c>
      <c r="E731" s="3" t="s">
        <v>451</v>
      </c>
      <c r="F731" s="3" t="str">
        <f t="shared" si="11"/>
        <v>Retail</v>
      </c>
      <c r="G731" s="3">
        <v>1</v>
      </c>
      <c r="I731"/>
    </row>
    <row r="732" spans="3:9">
      <c r="C732" s="176">
        <v>42335.461799999997</v>
      </c>
      <c r="D732" s="3" t="s">
        <v>445</v>
      </c>
      <c r="E732" s="3" t="s">
        <v>453</v>
      </c>
      <c r="F732" s="3" t="str">
        <f t="shared" si="11"/>
        <v>Retail</v>
      </c>
      <c r="G732" s="3">
        <v>6</v>
      </c>
      <c r="I732"/>
    </row>
    <row r="733" spans="3:9">
      <c r="C733" s="176">
        <v>41986.512499999997</v>
      </c>
      <c r="D733" s="3" t="s">
        <v>446</v>
      </c>
      <c r="E733" s="3" t="s">
        <v>110</v>
      </c>
      <c r="F733" s="3" t="str">
        <f t="shared" si="11"/>
        <v>Wholesale</v>
      </c>
      <c r="G733" s="3">
        <v>60</v>
      </c>
      <c r="I733"/>
    </row>
    <row r="734" spans="3:9">
      <c r="C734" s="176">
        <v>42352.496500000001</v>
      </c>
      <c r="D734" s="3" t="s">
        <v>446</v>
      </c>
      <c r="E734" s="3" t="s">
        <v>460</v>
      </c>
      <c r="F734" s="3" t="str">
        <f t="shared" si="11"/>
        <v>Retail</v>
      </c>
      <c r="G734" s="3">
        <v>8</v>
      </c>
      <c r="I734"/>
    </row>
    <row r="735" spans="3:9">
      <c r="C735" s="176">
        <v>41981.559000000001</v>
      </c>
      <c r="D735" s="3" t="s">
        <v>445</v>
      </c>
      <c r="E735" s="3" t="s">
        <v>114</v>
      </c>
      <c r="F735" s="3" t="str">
        <f t="shared" si="11"/>
        <v>Retail</v>
      </c>
      <c r="G735" s="3">
        <v>2</v>
      </c>
      <c r="I735"/>
    </row>
    <row r="736" spans="3:9">
      <c r="C736" s="176">
        <v>42100.122199999998</v>
      </c>
      <c r="D736" s="3" t="s">
        <v>446</v>
      </c>
      <c r="E736" s="3" t="s">
        <v>7</v>
      </c>
      <c r="F736" s="3" t="str">
        <f t="shared" si="11"/>
        <v>Wholesale</v>
      </c>
      <c r="G736" s="3">
        <v>34</v>
      </c>
      <c r="I736"/>
    </row>
    <row r="737" spans="3:9">
      <c r="C737" s="176">
        <v>42348.145100000002</v>
      </c>
      <c r="D737" s="3" t="s">
        <v>445</v>
      </c>
      <c r="E737" s="3" t="s">
        <v>9</v>
      </c>
      <c r="F737" s="3" t="str">
        <f t="shared" si="11"/>
        <v>Wholesale</v>
      </c>
      <c r="G737" s="3">
        <v>149</v>
      </c>
      <c r="I737"/>
    </row>
    <row r="738" spans="3:9">
      <c r="C738" s="176">
        <v>42343.2111</v>
      </c>
      <c r="D738" s="3" t="s">
        <v>446</v>
      </c>
      <c r="E738" s="3" t="s">
        <v>453</v>
      </c>
      <c r="F738" s="3" t="str">
        <f t="shared" si="11"/>
        <v>Wholesale</v>
      </c>
      <c r="G738" s="3">
        <v>26</v>
      </c>
      <c r="I738"/>
    </row>
    <row r="739" spans="3:9">
      <c r="C739" s="176">
        <v>42358.847199999997</v>
      </c>
      <c r="D739" s="3" t="s">
        <v>446</v>
      </c>
      <c r="E739" s="3" t="s">
        <v>10</v>
      </c>
      <c r="F739" s="3" t="str">
        <f t="shared" si="11"/>
        <v>Retail</v>
      </c>
      <c r="G739" s="3">
        <v>4</v>
      </c>
      <c r="I739"/>
    </row>
    <row r="740" spans="3:9">
      <c r="C740" s="176">
        <v>42245.719400000002</v>
      </c>
      <c r="D740" s="3" t="s">
        <v>449</v>
      </c>
      <c r="E740" s="3" t="s">
        <v>451</v>
      </c>
      <c r="F740" s="3" t="str">
        <f t="shared" si="11"/>
        <v>Wholesale</v>
      </c>
      <c r="G740" s="3">
        <v>60</v>
      </c>
      <c r="I740"/>
    </row>
    <row r="741" spans="3:9">
      <c r="C741" s="176">
        <v>42352.429199999999</v>
      </c>
      <c r="D741" s="3" t="s">
        <v>446</v>
      </c>
      <c r="E741" s="3" t="s">
        <v>453</v>
      </c>
      <c r="F741" s="3" t="str">
        <f t="shared" si="11"/>
        <v>Retail</v>
      </c>
      <c r="G741" s="3">
        <v>3</v>
      </c>
      <c r="I741"/>
    </row>
    <row r="742" spans="3:9">
      <c r="C742" s="176">
        <v>42341.222199999997</v>
      </c>
      <c r="D742" s="3" t="s">
        <v>446</v>
      </c>
      <c r="E742" s="3" t="s">
        <v>8</v>
      </c>
      <c r="F742" s="3" t="str">
        <f t="shared" si="11"/>
        <v>Retail</v>
      </c>
      <c r="G742" s="3">
        <v>5</v>
      </c>
      <c r="I742"/>
    </row>
    <row r="743" spans="3:9">
      <c r="C743" s="176">
        <v>42309.758999999998</v>
      </c>
      <c r="D743" s="3" t="s">
        <v>445</v>
      </c>
      <c r="E743" s="3" t="s">
        <v>454</v>
      </c>
      <c r="F743" s="3" t="str">
        <f t="shared" si="11"/>
        <v>Retail</v>
      </c>
      <c r="G743" s="3">
        <v>4</v>
      </c>
      <c r="I743"/>
    </row>
    <row r="744" spans="3:9">
      <c r="C744" s="176">
        <v>42333.2215</v>
      </c>
      <c r="D744" s="3" t="s">
        <v>447</v>
      </c>
      <c r="E744" s="3" t="s">
        <v>448</v>
      </c>
      <c r="F744" s="3" t="str">
        <f t="shared" si="11"/>
        <v>Retail</v>
      </c>
      <c r="G744" s="3">
        <v>1</v>
      </c>
      <c r="I744"/>
    </row>
    <row r="745" spans="3:9">
      <c r="C745" s="176">
        <v>42157.472199999997</v>
      </c>
      <c r="D745" s="3" t="s">
        <v>447</v>
      </c>
      <c r="E745" s="3" t="s">
        <v>10</v>
      </c>
      <c r="F745" s="3" t="str">
        <f t="shared" si="11"/>
        <v>Retail</v>
      </c>
      <c r="G745" s="3">
        <v>3</v>
      </c>
      <c r="I745"/>
    </row>
    <row r="746" spans="3:9">
      <c r="C746" s="176">
        <v>42136.4715</v>
      </c>
      <c r="D746" s="3" t="s">
        <v>449</v>
      </c>
      <c r="E746" s="3" t="s">
        <v>450</v>
      </c>
      <c r="F746" s="3" t="str">
        <f t="shared" si="11"/>
        <v>Wholesale</v>
      </c>
      <c r="G746" s="3">
        <v>30</v>
      </c>
      <c r="I746"/>
    </row>
    <row r="747" spans="3:9">
      <c r="C747" s="176">
        <v>42190.527099999999</v>
      </c>
      <c r="D747" s="3" t="s">
        <v>449</v>
      </c>
      <c r="E747" s="3" t="s">
        <v>460</v>
      </c>
      <c r="F747" s="3" t="str">
        <f t="shared" si="11"/>
        <v>Wholesale</v>
      </c>
      <c r="G747" s="3">
        <v>72</v>
      </c>
      <c r="I747"/>
    </row>
    <row r="748" spans="3:9">
      <c r="C748" s="176">
        <v>42225.5</v>
      </c>
      <c r="D748" s="3" t="s">
        <v>445</v>
      </c>
      <c r="E748" s="3" t="s">
        <v>454</v>
      </c>
      <c r="F748" s="3" t="str">
        <f t="shared" si="11"/>
        <v>Retail</v>
      </c>
      <c r="G748" s="3">
        <v>3</v>
      </c>
      <c r="I748"/>
    </row>
    <row r="749" spans="3:9">
      <c r="C749" s="176">
        <v>42223.746500000001</v>
      </c>
      <c r="D749" s="3" t="s">
        <v>445</v>
      </c>
      <c r="E749" s="3" t="s">
        <v>455</v>
      </c>
      <c r="F749" s="3" t="str">
        <f t="shared" si="11"/>
        <v>Retail</v>
      </c>
      <c r="G749" s="3">
        <v>4</v>
      </c>
      <c r="I749"/>
    </row>
    <row r="750" spans="3:9">
      <c r="C750" s="176">
        <v>41985.509700000002</v>
      </c>
      <c r="D750" s="3" t="s">
        <v>447</v>
      </c>
      <c r="E750" s="3" t="s">
        <v>312</v>
      </c>
      <c r="F750" s="3" t="str">
        <f t="shared" si="11"/>
        <v>Retail</v>
      </c>
      <c r="G750" s="3">
        <v>2</v>
      </c>
      <c r="I750"/>
    </row>
    <row r="751" spans="3:9">
      <c r="C751" s="176">
        <v>42228.552799999998</v>
      </c>
      <c r="D751" s="3" t="s">
        <v>447</v>
      </c>
      <c r="E751" s="3" t="s">
        <v>9</v>
      </c>
      <c r="F751" s="3" t="str">
        <f t="shared" si="11"/>
        <v>Wholesale</v>
      </c>
      <c r="G751" s="3">
        <v>113</v>
      </c>
      <c r="I751"/>
    </row>
    <row r="752" spans="3:9">
      <c r="C752" s="176">
        <v>41982.651400000002</v>
      </c>
      <c r="D752" s="3" t="s">
        <v>446</v>
      </c>
      <c r="E752" s="3" t="s">
        <v>453</v>
      </c>
      <c r="F752" s="3" t="str">
        <f t="shared" si="11"/>
        <v>Wholesale</v>
      </c>
      <c r="G752" s="3">
        <v>56</v>
      </c>
      <c r="I752"/>
    </row>
    <row r="753" spans="3:9">
      <c r="C753" s="176">
        <v>42336.947200000002</v>
      </c>
      <c r="D753" s="3" t="s">
        <v>445</v>
      </c>
      <c r="E753" s="3" t="s">
        <v>457</v>
      </c>
      <c r="F753" s="3" t="str">
        <f t="shared" si="11"/>
        <v>Wholesale</v>
      </c>
      <c r="G753" s="3">
        <v>42</v>
      </c>
      <c r="I753"/>
    </row>
    <row r="754" spans="3:9">
      <c r="C754" s="176">
        <v>42107.132599999997</v>
      </c>
      <c r="D754" s="3" t="s">
        <v>445</v>
      </c>
      <c r="E754" s="3" t="s">
        <v>453</v>
      </c>
      <c r="F754" s="3" t="str">
        <f t="shared" si="11"/>
        <v>Retail</v>
      </c>
      <c r="G754" s="3">
        <v>1</v>
      </c>
      <c r="I754"/>
    </row>
    <row r="755" spans="3:9">
      <c r="C755" s="176">
        <v>42332.571499999998</v>
      </c>
      <c r="D755" s="3" t="s">
        <v>447</v>
      </c>
      <c r="E755" s="3" t="s">
        <v>453</v>
      </c>
      <c r="F755" s="3" t="str">
        <f t="shared" si="11"/>
        <v>Retail</v>
      </c>
      <c r="G755" s="3">
        <v>3</v>
      </c>
      <c r="I755"/>
    </row>
    <row r="756" spans="3:9">
      <c r="C756" s="176">
        <v>42158.104899999998</v>
      </c>
      <c r="D756" s="3" t="s">
        <v>449</v>
      </c>
      <c r="E756" s="3" t="s">
        <v>453</v>
      </c>
      <c r="F756" s="3" t="str">
        <f t="shared" si="11"/>
        <v>Wholesale</v>
      </c>
      <c r="G756" s="3">
        <v>26</v>
      </c>
      <c r="I756"/>
    </row>
    <row r="757" spans="3:9">
      <c r="C757" s="176">
        <v>42342.529199999997</v>
      </c>
      <c r="D757" s="3" t="s">
        <v>446</v>
      </c>
      <c r="E757" s="3" t="s">
        <v>460</v>
      </c>
      <c r="F757" s="3" t="str">
        <f t="shared" si="11"/>
        <v>Wholesale</v>
      </c>
      <c r="G757" s="3">
        <v>134</v>
      </c>
      <c r="I757"/>
    </row>
    <row r="758" spans="3:9">
      <c r="C758" s="176">
        <v>42225.168100000003</v>
      </c>
      <c r="D758" s="3" t="s">
        <v>446</v>
      </c>
      <c r="E758" s="3" t="s">
        <v>453</v>
      </c>
      <c r="F758" s="3" t="str">
        <f t="shared" si="11"/>
        <v>Retail</v>
      </c>
      <c r="G758" s="3">
        <v>6</v>
      </c>
      <c r="I758"/>
    </row>
    <row r="759" spans="3:9">
      <c r="C759" s="176">
        <v>42227.451399999998</v>
      </c>
      <c r="D759" s="3" t="s">
        <v>446</v>
      </c>
      <c r="E759" s="3" t="s">
        <v>453</v>
      </c>
      <c r="F759" s="3" t="str">
        <f t="shared" si="11"/>
        <v>Retail</v>
      </c>
      <c r="G759" s="3">
        <v>8</v>
      </c>
      <c r="I759"/>
    </row>
    <row r="760" spans="3:9">
      <c r="C760" s="176">
        <v>42204.727099999996</v>
      </c>
      <c r="D760" s="3" t="s">
        <v>447</v>
      </c>
      <c r="E760" s="3" t="s">
        <v>6</v>
      </c>
      <c r="F760" s="3" t="str">
        <f t="shared" si="11"/>
        <v>Wholesale</v>
      </c>
      <c r="G760" s="3">
        <v>51</v>
      </c>
      <c r="I760"/>
    </row>
    <row r="761" spans="3:9">
      <c r="C761" s="176">
        <v>42176.520799999998</v>
      </c>
      <c r="D761" s="3" t="s">
        <v>449</v>
      </c>
      <c r="E761" s="3" t="s">
        <v>6</v>
      </c>
      <c r="F761" s="3" t="str">
        <f t="shared" si="11"/>
        <v>Wholesale</v>
      </c>
      <c r="G761" s="3">
        <v>115</v>
      </c>
      <c r="I761"/>
    </row>
    <row r="762" spans="3:9">
      <c r="C762" s="176">
        <v>42176.681299999997</v>
      </c>
      <c r="D762" s="3" t="s">
        <v>445</v>
      </c>
      <c r="E762" s="3" t="s">
        <v>453</v>
      </c>
      <c r="F762" s="3" t="str">
        <f t="shared" si="11"/>
        <v>Retail</v>
      </c>
      <c r="G762" s="3">
        <v>6</v>
      </c>
      <c r="I762"/>
    </row>
    <row r="763" spans="3:9">
      <c r="C763" s="176">
        <v>42213.363899999997</v>
      </c>
      <c r="D763" s="3" t="s">
        <v>447</v>
      </c>
      <c r="E763" s="3" t="s">
        <v>312</v>
      </c>
      <c r="F763" s="3" t="str">
        <f t="shared" si="11"/>
        <v>Retail</v>
      </c>
      <c r="G763" s="3">
        <v>1</v>
      </c>
      <c r="I763"/>
    </row>
    <row r="764" spans="3:9">
      <c r="C764" s="176">
        <v>42238.708299999998</v>
      </c>
      <c r="D764" s="3" t="s">
        <v>445</v>
      </c>
      <c r="E764" s="3" t="s">
        <v>453</v>
      </c>
      <c r="F764" s="3" t="str">
        <f t="shared" si="11"/>
        <v>Retail</v>
      </c>
      <c r="G764" s="3">
        <v>8</v>
      </c>
      <c r="I764"/>
    </row>
    <row r="765" spans="3:9">
      <c r="C765" s="176">
        <v>42353.534</v>
      </c>
      <c r="D765" s="3" t="s">
        <v>445</v>
      </c>
      <c r="E765" s="3" t="s">
        <v>453</v>
      </c>
      <c r="F765" s="3" t="str">
        <f t="shared" si="11"/>
        <v>Retail</v>
      </c>
      <c r="G765" s="3">
        <v>6</v>
      </c>
      <c r="I765"/>
    </row>
    <row r="766" spans="3:9">
      <c r="C766" s="176">
        <v>42197.5389</v>
      </c>
      <c r="D766" s="3" t="s">
        <v>445</v>
      </c>
      <c r="E766" s="3" t="s">
        <v>7</v>
      </c>
      <c r="F766" s="3" t="str">
        <f t="shared" si="11"/>
        <v>Retail</v>
      </c>
      <c r="G766" s="3">
        <v>3</v>
      </c>
      <c r="I766"/>
    </row>
    <row r="767" spans="3:9">
      <c r="C767" s="176">
        <v>42221.537499999999</v>
      </c>
      <c r="D767" s="3" t="s">
        <v>446</v>
      </c>
      <c r="E767" s="3" t="s">
        <v>453</v>
      </c>
      <c r="F767" s="3" t="str">
        <f t="shared" si="11"/>
        <v>Retail</v>
      </c>
      <c r="G767" s="3">
        <v>3</v>
      </c>
      <c r="I767"/>
    </row>
    <row r="768" spans="3:9">
      <c r="C768" s="176">
        <v>42333.4833</v>
      </c>
      <c r="D768" s="3" t="s">
        <v>446</v>
      </c>
      <c r="E768" s="3" t="s">
        <v>452</v>
      </c>
      <c r="F768" s="3" t="str">
        <f t="shared" si="11"/>
        <v>Wholesale</v>
      </c>
      <c r="G768" s="3">
        <v>31</v>
      </c>
      <c r="I768"/>
    </row>
    <row r="769" spans="3:9">
      <c r="C769" s="176">
        <v>42281.119400000003</v>
      </c>
      <c r="D769" s="3" t="s">
        <v>447</v>
      </c>
      <c r="E769" s="3" t="s">
        <v>6</v>
      </c>
      <c r="F769" s="3" t="str">
        <f t="shared" si="11"/>
        <v>Wholesale</v>
      </c>
      <c r="G769" s="3">
        <v>53</v>
      </c>
      <c r="I769"/>
    </row>
    <row r="770" spans="3:9">
      <c r="C770" s="176">
        <v>42334.771500000003</v>
      </c>
      <c r="D770" s="3" t="s">
        <v>445</v>
      </c>
      <c r="E770" s="3" t="s">
        <v>453</v>
      </c>
      <c r="F770" s="3" t="str">
        <f t="shared" si="11"/>
        <v>Retail</v>
      </c>
      <c r="G770" s="3">
        <v>5</v>
      </c>
      <c r="I770"/>
    </row>
    <row r="771" spans="3:9">
      <c r="C771" s="176">
        <v>42325.154199999997</v>
      </c>
      <c r="D771" s="3" t="s">
        <v>449</v>
      </c>
      <c r="E771" s="3" t="s">
        <v>455</v>
      </c>
      <c r="F771" s="3" t="str">
        <f t="shared" si="11"/>
        <v>Retail</v>
      </c>
      <c r="G771" s="3">
        <v>5</v>
      </c>
      <c r="I771"/>
    </row>
    <row r="772" spans="3:9">
      <c r="C772" s="176">
        <v>42165.172200000001</v>
      </c>
      <c r="D772" s="3" t="s">
        <v>445</v>
      </c>
      <c r="E772" s="3" t="s">
        <v>453</v>
      </c>
      <c r="F772" s="3" t="str">
        <f t="shared" si="11"/>
        <v>Wholesale</v>
      </c>
      <c r="G772" s="3">
        <v>150</v>
      </c>
      <c r="I772"/>
    </row>
    <row r="773" spans="3:9">
      <c r="C773" s="176">
        <v>42360.496500000001</v>
      </c>
      <c r="D773" s="3" t="s">
        <v>445</v>
      </c>
      <c r="E773" s="3" t="s">
        <v>6</v>
      </c>
      <c r="F773" s="3" t="str">
        <f t="shared" si="11"/>
        <v>Retail</v>
      </c>
      <c r="G773" s="3">
        <v>5</v>
      </c>
      <c r="I773"/>
    </row>
    <row r="774" spans="3:9">
      <c r="C774" s="176">
        <v>42167.977099999996</v>
      </c>
      <c r="D774" s="3" t="s">
        <v>449</v>
      </c>
      <c r="E774" s="3" t="s">
        <v>452</v>
      </c>
      <c r="F774" s="3" t="str">
        <f t="shared" si="11"/>
        <v>Wholesale</v>
      </c>
      <c r="G774" s="3">
        <v>53</v>
      </c>
      <c r="I774"/>
    </row>
    <row r="775" spans="3:9">
      <c r="C775" s="176">
        <v>42212.104200000002</v>
      </c>
      <c r="D775" s="3" t="s">
        <v>447</v>
      </c>
      <c r="E775" s="3" t="s">
        <v>455</v>
      </c>
      <c r="F775" s="3" t="str">
        <f t="shared" si="11"/>
        <v>Retail</v>
      </c>
      <c r="G775" s="3">
        <v>3</v>
      </c>
      <c r="I775"/>
    </row>
    <row r="776" spans="3:9">
      <c r="C776" s="176">
        <v>41980.175000000003</v>
      </c>
      <c r="D776" s="3" t="s">
        <v>446</v>
      </c>
      <c r="E776" s="3" t="s">
        <v>9</v>
      </c>
      <c r="F776" s="3" t="str">
        <f t="shared" si="11"/>
        <v>Wholesale</v>
      </c>
      <c r="G776" s="3">
        <v>123</v>
      </c>
      <c r="I776"/>
    </row>
    <row r="777" spans="3:9">
      <c r="C777" s="176">
        <v>41981.095800000003</v>
      </c>
      <c r="D777" s="3" t="s">
        <v>446</v>
      </c>
      <c r="E777" s="3" t="s">
        <v>448</v>
      </c>
      <c r="F777" s="3" t="str">
        <f t="shared" si="11"/>
        <v>Retail</v>
      </c>
      <c r="G777" s="3">
        <v>2</v>
      </c>
      <c r="I777"/>
    </row>
    <row r="778" spans="3:9">
      <c r="C778" s="176">
        <v>42161.548600000002</v>
      </c>
      <c r="D778" s="3" t="s">
        <v>447</v>
      </c>
      <c r="E778" s="3" t="s">
        <v>10</v>
      </c>
      <c r="F778" s="3" t="str">
        <f t="shared" ref="F778:F841" si="12">IF(G778&lt;10,"Retail","Wholesale")</f>
        <v>Wholesale</v>
      </c>
      <c r="G778" s="3">
        <v>31</v>
      </c>
      <c r="I778"/>
    </row>
    <row r="779" spans="3:9">
      <c r="C779" s="176">
        <v>42260.540300000001</v>
      </c>
      <c r="D779" s="3" t="s">
        <v>446</v>
      </c>
      <c r="E779" s="3" t="s">
        <v>453</v>
      </c>
      <c r="F779" s="3" t="str">
        <f t="shared" si="12"/>
        <v>Retail</v>
      </c>
      <c r="G779" s="3">
        <v>3</v>
      </c>
      <c r="I779"/>
    </row>
    <row r="780" spans="3:9">
      <c r="C780" s="176">
        <v>42334.2111</v>
      </c>
      <c r="D780" s="3" t="s">
        <v>446</v>
      </c>
      <c r="E780" s="3" t="s">
        <v>448</v>
      </c>
      <c r="F780" s="3" t="str">
        <f t="shared" si="12"/>
        <v>Retail</v>
      </c>
      <c r="G780" s="3">
        <v>2</v>
      </c>
      <c r="I780"/>
    </row>
    <row r="781" spans="3:9">
      <c r="C781" s="176">
        <v>41983.542399999998</v>
      </c>
      <c r="D781" s="3" t="s">
        <v>447</v>
      </c>
      <c r="E781" s="3" t="s">
        <v>453</v>
      </c>
      <c r="F781" s="3" t="str">
        <f t="shared" si="12"/>
        <v>Wholesale</v>
      </c>
      <c r="G781" s="3">
        <v>51</v>
      </c>
      <c r="I781"/>
    </row>
    <row r="782" spans="3:9">
      <c r="C782" s="176">
        <v>41977.612500000003</v>
      </c>
      <c r="D782" s="3" t="s">
        <v>445</v>
      </c>
      <c r="E782" s="3" t="s">
        <v>459</v>
      </c>
      <c r="F782" s="3" t="str">
        <f t="shared" si="12"/>
        <v>Retail</v>
      </c>
      <c r="G782" s="3">
        <v>3</v>
      </c>
      <c r="I782"/>
    </row>
    <row r="783" spans="3:9">
      <c r="C783" s="176">
        <v>42352.227800000001</v>
      </c>
      <c r="D783" s="3" t="s">
        <v>445</v>
      </c>
      <c r="E783" s="3" t="s">
        <v>453</v>
      </c>
      <c r="F783" s="3" t="str">
        <f t="shared" si="12"/>
        <v>Retail</v>
      </c>
      <c r="G783" s="3">
        <v>9</v>
      </c>
      <c r="I783"/>
    </row>
    <row r="784" spans="3:9">
      <c r="C784" s="176">
        <v>41982.797200000001</v>
      </c>
      <c r="D784" s="3" t="s">
        <v>447</v>
      </c>
      <c r="E784" s="3" t="s">
        <v>448</v>
      </c>
      <c r="F784" s="3" t="str">
        <f t="shared" si="12"/>
        <v>Retail</v>
      </c>
      <c r="G784" s="3">
        <v>5</v>
      </c>
      <c r="I784"/>
    </row>
    <row r="785" spans="3:9">
      <c r="C785" s="176">
        <v>42338.513200000001</v>
      </c>
      <c r="D785" s="3" t="s">
        <v>445</v>
      </c>
      <c r="E785" s="3" t="s">
        <v>8</v>
      </c>
      <c r="F785" s="3" t="str">
        <f t="shared" si="12"/>
        <v>Wholesale</v>
      </c>
      <c r="G785" s="3">
        <v>80</v>
      </c>
      <c r="I785"/>
    </row>
    <row r="786" spans="3:9">
      <c r="C786" s="176">
        <v>42243.0285</v>
      </c>
      <c r="D786" s="3" t="s">
        <v>449</v>
      </c>
      <c r="E786" s="3" t="s">
        <v>454</v>
      </c>
      <c r="F786" s="3" t="str">
        <f t="shared" si="12"/>
        <v>Retail</v>
      </c>
      <c r="G786" s="3">
        <v>3</v>
      </c>
      <c r="I786"/>
    </row>
    <row r="787" spans="3:9">
      <c r="C787" s="176">
        <v>42234.175000000003</v>
      </c>
      <c r="D787" s="3" t="s">
        <v>447</v>
      </c>
      <c r="E787" s="3" t="s">
        <v>453</v>
      </c>
      <c r="F787" s="3" t="str">
        <f t="shared" si="12"/>
        <v>Wholesale</v>
      </c>
      <c r="G787" s="3">
        <v>150</v>
      </c>
      <c r="I787"/>
    </row>
    <row r="788" spans="3:9">
      <c r="C788" s="176">
        <v>41986.459000000003</v>
      </c>
      <c r="D788" s="3" t="s">
        <v>445</v>
      </c>
      <c r="E788" s="3" t="s">
        <v>451</v>
      </c>
      <c r="F788" s="3" t="str">
        <f t="shared" si="12"/>
        <v>Retail</v>
      </c>
      <c r="G788" s="3">
        <v>2</v>
      </c>
      <c r="I788"/>
    </row>
    <row r="789" spans="3:9">
      <c r="C789" s="176">
        <v>42253.010399999999</v>
      </c>
      <c r="D789" s="3" t="s">
        <v>445</v>
      </c>
      <c r="E789" s="3" t="s">
        <v>460</v>
      </c>
      <c r="F789" s="3" t="str">
        <f t="shared" si="12"/>
        <v>Wholesale</v>
      </c>
      <c r="G789" s="3">
        <v>60</v>
      </c>
      <c r="I789"/>
    </row>
    <row r="790" spans="3:9">
      <c r="C790" s="176">
        <v>42096.724300000002</v>
      </c>
      <c r="D790" s="3" t="s">
        <v>445</v>
      </c>
      <c r="E790" s="3" t="s">
        <v>6</v>
      </c>
      <c r="F790" s="3" t="str">
        <f t="shared" si="12"/>
        <v>Retail</v>
      </c>
      <c r="G790" s="3">
        <v>6</v>
      </c>
      <c r="I790"/>
    </row>
    <row r="791" spans="3:9">
      <c r="C791" s="176">
        <v>42344.15</v>
      </c>
      <c r="D791" s="3" t="s">
        <v>446</v>
      </c>
      <c r="E791" s="3" t="s">
        <v>453</v>
      </c>
      <c r="F791" s="3" t="str">
        <f t="shared" si="12"/>
        <v>Retail</v>
      </c>
      <c r="G791" s="3">
        <v>3</v>
      </c>
      <c r="I791"/>
    </row>
    <row r="792" spans="3:9">
      <c r="C792" s="176">
        <v>42360.5389</v>
      </c>
      <c r="D792" s="3" t="s">
        <v>449</v>
      </c>
      <c r="E792" s="3" t="s">
        <v>312</v>
      </c>
      <c r="F792" s="3" t="str">
        <f t="shared" si="12"/>
        <v>Retail</v>
      </c>
      <c r="G792" s="3">
        <v>2</v>
      </c>
      <c r="I792"/>
    </row>
    <row r="793" spans="3:9">
      <c r="C793" s="176">
        <v>42157.497199999998</v>
      </c>
      <c r="D793" s="3" t="s">
        <v>445</v>
      </c>
      <c r="E793" s="3" t="s">
        <v>457</v>
      </c>
      <c r="F793" s="3" t="str">
        <f t="shared" si="12"/>
        <v>Wholesale</v>
      </c>
      <c r="G793" s="3">
        <v>147</v>
      </c>
      <c r="I793"/>
    </row>
    <row r="794" spans="3:9">
      <c r="C794" s="176">
        <v>41989.091699999997</v>
      </c>
      <c r="D794" s="3" t="s">
        <v>445</v>
      </c>
      <c r="E794" s="3" t="s">
        <v>453</v>
      </c>
      <c r="F794" s="3" t="str">
        <f t="shared" si="12"/>
        <v>Retail</v>
      </c>
      <c r="G794" s="3">
        <v>3</v>
      </c>
      <c r="I794"/>
    </row>
    <row r="795" spans="3:9">
      <c r="C795" s="176">
        <v>42196.602800000001</v>
      </c>
      <c r="D795" s="3" t="s">
        <v>447</v>
      </c>
      <c r="E795" s="3" t="s">
        <v>460</v>
      </c>
      <c r="F795" s="3" t="str">
        <f t="shared" si="12"/>
        <v>Retail</v>
      </c>
      <c r="G795" s="3">
        <v>1</v>
      </c>
      <c r="I795"/>
    </row>
    <row r="796" spans="3:9">
      <c r="C796" s="176">
        <v>42360.1993</v>
      </c>
      <c r="D796" s="3" t="s">
        <v>446</v>
      </c>
      <c r="E796" s="3" t="s">
        <v>452</v>
      </c>
      <c r="F796" s="3" t="str">
        <f t="shared" si="12"/>
        <v>Retail</v>
      </c>
      <c r="G796" s="3">
        <v>3</v>
      </c>
      <c r="I796"/>
    </row>
    <row r="797" spans="3:9">
      <c r="C797" s="176">
        <v>42128.5069</v>
      </c>
      <c r="D797" s="3" t="s">
        <v>447</v>
      </c>
      <c r="E797" s="3" t="s">
        <v>451</v>
      </c>
      <c r="F797" s="3" t="str">
        <f t="shared" si="12"/>
        <v>Wholesale</v>
      </c>
      <c r="G797" s="3">
        <v>51</v>
      </c>
      <c r="I797"/>
    </row>
    <row r="798" spans="3:9">
      <c r="C798" s="176">
        <v>42332.771500000003</v>
      </c>
      <c r="D798" s="3" t="s">
        <v>449</v>
      </c>
      <c r="E798" s="3" t="s">
        <v>6</v>
      </c>
      <c r="F798" s="3" t="str">
        <f t="shared" si="12"/>
        <v>Wholesale</v>
      </c>
      <c r="G798" s="3">
        <v>25</v>
      </c>
      <c r="I798"/>
    </row>
    <row r="799" spans="3:9">
      <c r="C799" s="176">
        <v>41981.483999999997</v>
      </c>
      <c r="D799" s="3" t="s">
        <v>447</v>
      </c>
      <c r="E799" s="3" t="s">
        <v>10</v>
      </c>
      <c r="F799" s="3" t="str">
        <f t="shared" si="12"/>
        <v>Retail</v>
      </c>
      <c r="G799" s="3">
        <v>1</v>
      </c>
      <c r="I799"/>
    </row>
    <row r="800" spans="3:9">
      <c r="C800" s="176">
        <v>42178.483999999997</v>
      </c>
      <c r="D800" s="3" t="s">
        <v>445</v>
      </c>
      <c r="E800" s="3" t="s">
        <v>460</v>
      </c>
      <c r="F800" s="3" t="str">
        <f t="shared" si="12"/>
        <v>Retail</v>
      </c>
      <c r="G800" s="3">
        <v>1</v>
      </c>
      <c r="I800"/>
    </row>
    <row r="801" spans="3:9">
      <c r="C801" s="176">
        <v>42349.177100000001</v>
      </c>
      <c r="D801" s="3" t="s">
        <v>445</v>
      </c>
      <c r="E801" s="3" t="s">
        <v>10</v>
      </c>
      <c r="F801" s="3" t="str">
        <f t="shared" si="12"/>
        <v>Retail</v>
      </c>
      <c r="G801" s="3">
        <v>4</v>
      </c>
      <c r="I801"/>
    </row>
    <row r="802" spans="3:9">
      <c r="C802" s="176">
        <v>42174.484700000001</v>
      </c>
      <c r="D802" s="3" t="s">
        <v>446</v>
      </c>
      <c r="E802" s="3" t="s">
        <v>450</v>
      </c>
      <c r="F802" s="3" t="str">
        <f t="shared" si="12"/>
        <v>Retail</v>
      </c>
      <c r="G802" s="3">
        <v>1</v>
      </c>
      <c r="I802"/>
    </row>
    <row r="803" spans="3:9">
      <c r="C803" s="176">
        <v>42173.4951</v>
      </c>
      <c r="D803" s="3" t="s">
        <v>447</v>
      </c>
      <c r="E803" s="3" t="s">
        <v>453</v>
      </c>
      <c r="F803" s="3" t="str">
        <f t="shared" si="12"/>
        <v>Retail</v>
      </c>
      <c r="G803" s="3">
        <v>3</v>
      </c>
      <c r="I803"/>
    </row>
    <row r="804" spans="3:9">
      <c r="C804" s="176">
        <v>42340.507599999997</v>
      </c>
      <c r="D804" s="3" t="s">
        <v>445</v>
      </c>
      <c r="E804" s="3" t="s">
        <v>453</v>
      </c>
      <c r="F804" s="3" t="str">
        <f t="shared" si="12"/>
        <v>Wholesale</v>
      </c>
      <c r="G804" s="3">
        <v>46</v>
      </c>
      <c r="I804"/>
    </row>
    <row r="805" spans="3:9">
      <c r="C805" s="176">
        <v>42354.8632</v>
      </c>
      <c r="D805" s="3" t="s">
        <v>449</v>
      </c>
      <c r="E805" s="3" t="s">
        <v>453</v>
      </c>
      <c r="F805" s="3" t="str">
        <f t="shared" si="12"/>
        <v>Retail</v>
      </c>
      <c r="G805" s="3">
        <v>2</v>
      </c>
      <c r="I805"/>
    </row>
    <row r="806" spans="3:9">
      <c r="C806" s="176">
        <v>42259.783300000003</v>
      </c>
      <c r="D806" s="3" t="s">
        <v>447</v>
      </c>
      <c r="E806" s="3" t="s">
        <v>114</v>
      </c>
      <c r="F806" s="3" t="str">
        <f t="shared" si="12"/>
        <v>Retail</v>
      </c>
      <c r="G806" s="3">
        <v>3</v>
      </c>
      <c r="I806"/>
    </row>
    <row r="807" spans="3:9">
      <c r="C807" s="176">
        <v>42342.145100000002</v>
      </c>
      <c r="D807" s="3" t="s">
        <v>447</v>
      </c>
      <c r="E807" s="3" t="s">
        <v>453</v>
      </c>
      <c r="F807" s="3" t="str">
        <f t="shared" si="12"/>
        <v>Retail</v>
      </c>
      <c r="G807" s="3">
        <v>4</v>
      </c>
      <c r="I807"/>
    </row>
    <row r="808" spans="3:9">
      <c r="C808" s="176">
        <v>42356.602099999996</v>
      </c>
      <c r="D808" s="3" t="s">
        <v>447</v>
      </c>
      <c r="E808" s="3" t="s">
        <v>112</v>
      </c>
      <c r="F808" s="3" t="str">
        <f t="shared" si="12"/>
        <v>Retail</v>
      </c>
      <c r="G808" s="3">
        <v>3</v>
      </c>
      <c r="I808"/>
    </row>
    <row r="809" spans="3:9">
      <c r="C809" s="176">
        <v>42193.700700000001</v>
      </c>
      <c r="D809" s="3" t="s">
        <v>445</v>
      </c>
      <c r="E809" s="3" t="s">
        <v>452</v>
      </c>
      <c r="F809" s="3" t="str">
        <f t="shared" si="12"/>
        <v>Retail</v>
      </c>
      <c r="G809" s="3">
        <v>1</v>
      </c>
      <c r="I809"/>
    </row>
    <row r="810" spans="3:9">
      <c r="C810" s="176">
        <v>41980.7215</v>
      </c>
      <c r="D810" s="3" t="s">
        <v>445</v>
      </c>
      <c r="E810" s="3" t="s">
        <v>453</v>
      </c>
      <c r="F810" s="3" t="str">
        <f t="shared" si="12"/>
        <v>Wholesale</v>
      </c>
      <c r="G810" s="3">
        <v>29</v>
      </c>
      <c r="I810"/>
    </row>
    <row r="811" spans="3:9">
      <c r="C811" s="176">
        <v>41984.522199999999</v>
      </c>
      <c r="D811" s="3" t="s">
        <v>446</v>
      </c>
      <c r="E811" s="3" t="s">
        <v>453</v>
      </c>
      <c r="F811" s="3" t="str">
        <f t="shared" si="12"/>
        <v>Wholesale</v>
      </c>
      <c r="G811" s="3">
        <v>18</v>
      </c>
      <c r="I811"/>
    </row>
    <row r="812" spans="3:9">
      <c r="C812" s="176">
        <v>41985.745799999997</v>
      </c>
      <c r="D812" s="3" t="s">
        <v>445</v>
      </c>
      <c r="E812" s="3" t="s">
        <v>453</v>
      </c>
      <c r="F812" s="3" t="str">
        <f t="shared" si="12"/>
        <v>Retail</v>
      </c>
      <c r="G812" s="3">
        <v>2</v>
      </c>
      <c r="I812"/>
    </row>
    <row r="813" spans="3:9">
      <c r="C813" s="176">
        <v>42334.5625</v>
      </c>
      <c r="D813" s="3" t="s">
        <v>449</v>
      </c>
      <c r="E813" s="3" t="s">
        <v>10</v>
      </c>
      <c r="F813" s="3" t="str">
        <f t="shared" si="12"/>
        <v>Retail</v>
      </c>
      <c r="G813" s="3">
        <v>2</v>
      </c>
      <c r="I813"/>
    </row>
    <row r="814" spans="3:9">
      <c r="C814" s="176">
        <v>42164.820099999997</v>
      </c>
      <c r="D814" s="3" t="s">
        <v>446</v>
      </c>
      <c r="E814" s="3" t="s">
        <v>6</v>
      </c>
      <c r="F814" s="3" t="str">
        <f t="shared" si="12"/>
        <v>Wholesale</v>
      </c>
      <c r="G814" s="3">
        <v>33</v>
      </c>
      <c r="I814"/>
    </row>
    <row r="815" spans="3:9">
      <c r="C815" s="176">
        <v>42185.505599999997</v>
      </c>
      <c r="D815" s="3" t="s">
        <v>447</v>
      </c>
      <c r="E815" s="3" t="s">
        <v>453</v>
      </c>
      <c r="F815" s="3" t="str">
        <f t="shared" si="12"/>
        <v>Wholesale</v>
      </c>
      <c r="G815" s="3">
        <v>54</v>
      </c>
      <c r="I815"/>
    </row>
    <row r="816" spans="3:9">
      <c r="C816" s="176">
        <v>42350.737500000003</v>
      </c>
      <c r="D816" s="3" t="s">
        <v>445</v>
      </c>
      <c r="E816" s="3" t="s">
        <v>453</v>
      </c>
      <c r="F816" s="3" t="str">
        <f t="shared" si="12"/>
        <v>Retail</v>
      </c>
      <c r="G816" s="3">
        <v>2</v>
      </c>
      <c r="I816"/>
    </row>
    <row r="817" spans="3:9">
      <c r="C817" s="176">
        <v>42347.170100000003</v>
      </c>
      <c r="D817" s="3" t="s">
        <v>445</v>
      </c>
      <c r="E817" s="3" t="s">
        <v>460</v>
      </c>
      <c r="F817" s="3" t="str">
        <f t="shared" si="12"/>
        <v>Wholesale</v>
      </c>
      <c r="G817" s="3">
        <v>51</v>
      </c>
      <c r="I817"/>
    </row>
    <row r="818" spans="3:9">
      <c r="C818" s="176">
        <v>42204.627800000002</v>
      </c>
      <c r="D818" s="3" t="s">
        <v>449</v>
      </c>
      <c r="E818" s="3" t="s">
        <v>6</v>
      </c>
      <c r="F818" s="3" t="str">
        <f t="shared" si="12"/>
        <v>Retail</v>
      </c>
      <c r="G818" s="3">
        <v>4</v>
      </c>
      <c r="I818"/>
    </row>
    <row r="819" spans="3:9">
      <c r="C819" s="176">
        <v>42361.520100000002</v>
      </c>
      <c r="D819" s="3" t="s">
        <v>445</v>
      </c>
      <c r="E819" s="3" t="s">
        <v>453</v>
      </c>
      <c r="F819" s="3" t="str">
        <f t="shared" si="12"/>
        <v>Wholesale</v>
      </c>
      <c r="G819" s="3">
        <v>93</v>
      </c>
      <c r="I819"/>
    </row>
    <row r="820" spans="3:9">
      <c r="C820" s="176">
        <v>41985.176399999997</v>
      </c>
      <c r="D820" s="3" t="s">
        <v>447</v>
      </c>
      <c r="E820" s="3" t="s">
        <v>10</v>
      </c>
      <c r="F820" s="3" t="str">
        <f t="shared" si="12"/>
        <v>Wholesale</v>
      </c>
      <c r="G820" s="3">
        <v>61</v>
      </c>
      <c r="I820"/>
    </row>
    <row r="821" spans="3:9">
      <c r="C821" s="176">
        <v>42282.4882</v>
      </c>
      <c r="D821" s="3" t="s">
        <v>449</v>
      </c>
      <c r="E821" s="3" t="s">
        <v>453</v>
      </c>
      <c r="F821" s="3" t="str">
        <f t="shared" si="12"/>
        <v>Retail</v>
      </c>
      <c r="G821" s="3">
        <v>5</v>
      </c>
      <c r="I821"/>
    </row>
    <row r="822" spans="3:9">
      <c r="C822" s="176">
        <v>42159.470800000003</v>
      </c>
      <c r="D822" s="3" t="s">
        <v>446</v>
      </c>
      <c r="E822" s="3" t="s">
        <v>6</v>
      </c>
      <c r="F822" s="3" t="str">
        <f t="shared" si="12"/>
        <v>Wholesale</v>
      </c>
      <c r="G822" s="3">
        <v>37</v>
      </c>
      <c r="I822"/>
    </row>
    <row r="823" spans="3:9">
      <c r="C823" s="176">
        <v>42228.106899999999</v>
      </c>
      <c r="D823" s="3" t="s">
        <v>446</v>
      </c>
      <c r="E823" s="3" t="s">
        <v>461</v>
      </c>
      <c r="F823" s="3" t="str">
        <f t="shared" si="12"/>
        <v>Retail</v>
      </c>
      <c r="G823" s="3">
        <v>4</v>
      </c>
      <c r="I823"/>
    </row>
    <row r="824" spans="3:9">
      <c r="C824" s="176">
        <v>42124.718800000002</v>
      </c>
      <c r="D824" s="3" t="s">
        <v>447</v>
      </c>
      <c r="E824" s="3" t="s">
        <v>454</v>
      </c>
      <c r="F824" s="3" t="str">
        <f t="shared" si="12"/>
        <v>Retail</v>
      </c>
      <c r="G824" s="3">
        <v>2</v>
      </c>
      <c r="I824"/>
    </row>
    <row r="825" spans="3:9">
      <c r="C825" s="176">
        <v>42040.744400000003</v>
      </c>
      <c r="D825" s="3" t="s">
        <v>445</v>
      </c>
      <c r="E825" s="3" t="s">
        <v>454</v>
      </c>
      <c r="F825" s="3" t="str">
        <f t="shared" si="12"/>
        <v>Retail</v>
      </c>
      <c r="G825" s="3">
        <v>2</v>
      </c>
      <c r="I825"/>
    </row>
    <row r="826" spans="3:9">
      <c r="C826" s="176">
        <v>41986.527099999999</v>
      </c>
      <c r="D826" s="3" t="s">
        <v>445</v>
      </c>
      <c r="E826" s="3" t="s">
        <v>112</v>
      </c>
      <c r="F826" s="3" t="str">
        <f t="shared" si="12"/>
        <v>Wholesale</v>
      </c>
      <c r="G826" s="3">
        <v>26</v>
      </c>
      <c r="I826"/>
    </row>
    <row r="827" spans="3:9">
      <c r="C827" s="176">
        <v>41980.109700000001</v>
      </c>
      <c r="D827" s="3" t="s">
        <v>449</v>
      </c>
      <c r="E827" s="3" t="s">
        <v>453</v>
      </c>
      <c r="F827" s="3" t="str">
        <f t="shared" si="12"/>
        <v>Retail</v>
      </c>
      <c r="G827" s="3">
        <v>2</v>
      </c>
      <c r="I827"/>
    </row>
    <row r="828" spans="3:9">
      <c r="C828" s="176">
        <v>42359.815999999999</v>
      </c>
      <c r="D828" s="3" t="s">
        <v>445</v>
      </c>
      <c r="E828" s="3" t="s">
        <v>453</v>
      </c>
      <c r="F828" s="3" t="str">
        <f t="shared" si="12"/>
        <v>Wholesale</v>
      </c>
      <c r="G828" s="3">
        <v>39</v>
      </c>
      <c r="I828"/>
    </row>
    <row r="829" spans="3:9">
      <c r="C829" s="176">
        <v>42119.719400000002</v>
      </c>
      <c r="D829" s="3" t="s">
        <v>447</v>
      </c>
      <c r="E829" s="3" t="s">
        <v>456</v>
      </c>
      <c r="F829" s="3" t="str">
        <f t="shared" si="12"/>
        <v>Wholesale</v>
      </c>
      <c r="G829" s="3">
        <v>52</v>
      </c>
      <c r="I829"/>
    </row>
    <row r="830" spans="3:9">
      <c r="C830" s="176">
        <v>41984.200700000001</v>
      </c>
      <c r="D830" s="3" t="s">
        <v>445</v>
      </c>
      <c r="E830" s="3" t="s">
        <v>450</v>
      </c>
      <c r="F830" s="3" t="str">
        <f t="shared" si="12"/>
        <v>Wholesale</v>
      </c>
      <c r="G830" s="3">
        <v>33</v>
      </c>
      <c r="I830"/>
    </row>
    <row r="831" spans="3:9">
      <c r="C831" s="176">
        <v>41982.534</v>
      </c>
      <c r="D831" s="3" t="s">
        <v>446</v>
      </c>
      <c r="E831" s="3" t="s">
        <v>7</v>
      </c>
      <c r="F831" s="3" t="str">
        <f t="shared" si="12"/>
        <v>Wholesale</v>
      </c>
      <c r="G831" s="3">
        <v>103</v>
      </c>
      <c r="I831"/>
    </row>
    <row r="832" spans="3:9">
      <c r="C832" s="176">
        <v>42243.753499999999</v>
      </c>
      <c r="D832" s="3" t="s">
        <v>445</v>
      </c>
      <c r="E832" s="3" t="s">
        <v>453</v>
      </c>
      <c r="F832" s="3" t="str">
        <f t="shared" si="12"/>
        <v>Retail</v>
      </c>
      <c r="G832" s="3">
        <v>1</v>
      </c>
      <c r="I832"/>
    </row>
    <row r="833" spans="3:9">
      <c r="C833" s="176">
        <v>42354.5507</v>
      </c>
      <c r="D833" s="3" t="s">
        <v>446</v>
      </c>
      <c r="E833" s="3" t="s">
        <v>450</v>
      </c>
      <c r="F833" s="3" t="str">
        <f t="shared" si="12"/>
        <v>Wholesale</v>
      </c>
      <c r="G833" s="3">
        <v>86</v>
      </c>
      <c r="I833"/>
    </row>
    <row r="834" spans="3:9">
      <c r="C834" s="176">
        <v>42260.013899999998</v>
      </c>
      <c r="D834" s="3" t="s">
        <v>445</v>
      </c>
      <c r="E834" s="3" t="s">
        <v>10</v>
      </c>
      <c r="F834" s="3" t="str">
        <f t="shared" si="12"/>
        <v>Wholesale</v>
      </c>
      <c r="G834" s="3">
        <v>94</v>
      </c>
      <c r="I834"/>
    </row>
    <row r="835" spans="3:9">
      <c r="C835" s="176">
        <v>42278.127800000002</v>
      </c>
      <c r="D835" s="3" t="s">
        <v>449</v>
      </c>
      <c r="E835" s="3" t="s">
        <v>453</v>
      </c>
      <c r="F835" s="3" t="str">
        <f t="shared" si="12"/>
        <v>Retail</v>
      </c>
      <c r="G835" s="3">
        <v>4</v>
      </c>
      <c r="I835"/>
    </row>
    <row r="836" spans="3:9">
      <c r="C836" s="176">
        <v>42319.4764</v>
      </c>
      <c r="D836" s="3" t="s">
        <v>446</v>
      </c>
      <c r="E836" s="3" t="s">
        <v>448</v>
      </c>
      <c r="F836" s="3" t="str">
        <f t="shared" si="12"/>
        <v>Retail</v>
      </c>
      <c r="G836" s="3">
        <v>1</v>
      </c>
      <c r="I836"/>
    </row>
    <row r="837" spans="3:9">
      <c r="C837" s="176">
        <v>41984.196499999998</v>
      </c>
      <c r="D837" s="3" t="s">
        <v>445</v>
      </c>
      <c r="E837" s="3" t="s">
        <v>453</v>
      </c>
      <c r="F837" s="3" t="str">
        <f t="shared" si="12"/>
        <v>Retail</v>
      </c>
      <c r="G837" s="3">
        <v>1</v>
      </c>
      <c r="I837"/>
    </row>
    <row r="838" spans="3:9">
      <c r="C838" s="176">
        <v>42348.1</v>
      </c>
      <c r="D838" s="3" t="s">
        <v>445</v>
      </c>
      <c r="E838" s="3" t="s">
        <v>312</v>
      </c>
      <c r="F838" s="3" t="str">
        <f t="shared" si="12"/>
        <v>Retail</v>
      </c>
      <c r="G838" s="3">
        <v>2</v>
      </c>
      <c r="I838"/>
    </row>
    <row r="839" spans="3:9">
      <c r="C839" s="176">
        <v>42169.207600000002</v>
      </c>
      <c r="D839" s="3" t="s">
        <v>447</v>
      </c>
      <c r="E839" s="3" t="s">
        <v>110</v>
      </c>
      <c r="F839" s="3" t="str">
        <f t="shared" si="12"/>
        <v>Retail</v>
      </c>
      <c r="G839" s="3">
        <v>6</v>
      </c>
      <c r="I839"/>
    </row>
    <row r="840" spans="3:9">
      <c r="C840" s="176">
        <v>42340.345800000003</v>
      </c>
      <c r="D840" s="3" t="s">
        <v>449</v>
      </c>
      <c r="E840" s="3" t="s">
        <v>8</v>
      </c>
      <c r="F840" s="3" t="str">
        <f t="shared" si="12"/>
        <v>Retail</v>
      </c>
      <c r="G840" s="3">
        <v>4</v>
      </c>
      <c r="I840"/>
    </row>
    <row r="841" spans="3:9">
      <c r="C841" s="176">
        <v>42041.4931</v>
      </c>
      <c r="D841" s="3" t="s">
        <v>447</v>
      </c>
      <c r="E841" s="3" t="s">
        <v>453</v>
      </c>
      <c r="F841" s="3" t="str">
        <f t="shared" si="12"/>
        <v>Retail</v>
      </c>
      <c r="G841" s="3">
        <v>2</v>
      </c>
      <c r="I841"/>
    </row>
    <row r="842" spans="3:9">
      <c r="C842" s="176">
        <v>42311.7451</v>
      </c>
      <c r="D842" s="3" t="s">
        <v>445</v>
      </c>
      <c r="E842" s="3" t="s">
        <v>6</v>
      </c>
      <c r="F842" s="3" t="str">
        <f t="shared" ref="F842:F905" si="13">IF(G842&lt;10,"Retail","Wholesale")</f>
        <v>Retail</v>
      </c>
      <c r="G842" s="3">
        <v>3</v>
      </c>
      <c r="I842"/>
    </row>
    <row r="843" spans="3:9">
      <c r="C843" s="176">
        <v>42354.209000000003</v>
      </c>
      <c r="D843" s="3" t="s">
        <v>445</v>
      </c>
      <c r="E843" s="3" t="s">
        <v>6</v>
      </c>
      <c r="F843" s="3" t="str">
        <f t="shared" si="13"/>
        <v>Wholesale</v>
      </c>
      <c r="G843" s="3">
        <v>51</v>
      </c>
      <c r="I843"/>
    </row>
    <row r="844" spans="3:9">
      <c r="C844" s="176">
        <v>42061.489600000001</v>
      </c>
      <c r="D844" s="3" t="s">
        <v>446</v>
      </c>
      <c r="E844" s="3" t="s">
        <v>114</v>
      </c>
      <c r="F844" s="3" t="str">
        <f t="shared" si="13"/>
        <v>Wholesale</v>
      </c>
      <c r="G844" s="3">
        <v>27</v>
      </c>
      <c r="I844"/>
    </row>
    <row r="845" spans="3:9">
      <c r="C845" s="176">
        <v>42356.3819</v>
      </c>
      <c r="D845" s="3" t="s">
        <v>449</v>
      </c>
      <c r="E845" s="3" t="s">
        <v>453</v>
      </c>
      <c r="F845" s="3" t="str">
        <f t="shared" si="13"/>
        <v>Wholesale</v>
      </c>
      <c r="G845" s="3">
        <v>27</v>
      </c>
      <c r="I845"/>
    </row>
    <row r="846" spans="3:9">
      <c r="C846" s="176">
        <v>42355.092400000001</v>
      </c>
      <c r="D846" s="3" t="s">
        <v>446</v>
      </c>
      <c r="E846" s="3" t="s">
        <v>9</v>
      </c>
      <c r="F846" s="3" t="str">
        <f t="shared" si="13"/>
        <v>Retail</v>
      </c>
      <c r="G846" s="3">
        <v>9</v>
      </c>
      <c r="I846"/>
    </row>
    <row r="847" spans="3:9">
      <c r="C847" s="176">
        <v>42159.145100000002</v>
      </c>
      <c r="D847" s="3" t="s">
        <v>447</v>
      </c>
      <c r="E847" s="3" t="s">
        <v>453</v>
      </c>
      <c r="F847" s="3" t="str">
        <f t="shared" si="13"/>
        <v>Wholesale</v>
      </c>
      <c r="G847" s="3">
        <v>28</v>
      </c>
      <c r="I847"/>
    </row>
    <row r="848" spans="3:9">
      <c r="C848" s="176">
        <v>42360.465300000003</v>
      </c>
      <c r="D848" s="3" t="s">
        <v>447</v>
      </c>
      <c r="E848" s="3" t="s">
        <v>114</v>
      </c>
      <c r="F848" s="3" t="str">
        <f t="shared" si="13"/>
        <v>Retail</v>
      </c>
      <c r="G848" s="3">
        <v>6</v>
      </c>
      <c r="I848"/>
    </row>
    <row r="849" spans="3:9">
      <c r="C849" s="176">
        <v>41982.539599999996</v>
      </c>
      <c r="D849" s="3" t="s">
        <v>445</v>
      </c>
      <c r="E849" s="3" t="s">
        <v>8</v>
      </c>
      <c r="F849" s="3" t="str">
        <f t="shared" si="13"/>
        <v>Wholesale</v>
      </c>
      <c r="G849" s="3">
        <v>55</v>
      </c>
      <c r="I849"/>
    </row>
    <row r="850" spans="3:9">
      <c r="C850" s="176">
        <v>42121.530599999998</v>
      </c>
      <c r="D850" s="3" t="s">
        <v>449</v>
      </c>
      <c r="E850" s="3" t="s">
        <v>450</v>
      </c>
      <c r="F850" s="3" t="str">
        <f t="shared" si="13"/>
        <v>Retail</v>
      </c>
      <c r="G850" s="3">
        <v>2</v>
      </c>
      <c r="I850"/>
    </row>
    <row r="851" spans="3:9">
      <c r="C851" s="176">
        <v>42359.479899999998</v>
      </c>
      <c r="D851" s="3" t="s">
        <v>447</v>
      </c>
      <c r="E851" s="3" t="s">
        <v>453</v>
      </c>
      <c r="F851" s="3" t="str">
        <f t="shared" si="13"/>
        <v>Retail</v>
      </c>
      <c r="G851" s="3">
        <v>2</v>
      </c>
      <c r="I851"/>
    </row>
    <row r="852" spans="3:9">
      <c r="C852" s="176">
        <v>42237.735399999998</v>
      </c>
      <c r="D852" s="3" t="s">
        <v>445</v>
      </c>
      <c r="E852" s="3" t="s">
        <v>459</v>
      </c>
      <c r="F852" s="3" t="str">
        <f t="shared" si="13"/>
        <v>Retail</v>
      </c>
      <c r="G852" s="3">
        <v>4</v>
      </c>
      <c r="I852"/>
    </row>
    <row r="853" spans="3:9">
      <c r="C853" s="176">
        <v>42359.460400000004</v>
      </c>
      <c r="D853" s="3" t="s">
        <v>445</v>
      </c>
      <c r="E853" s="3" t="s">
        <v>6</v>
      </c>
      <c r="F853" s="3" t="str">
        <f t="shared" si="13"/>
        <v>Wholesale</v>
      </c>
      <c r="G853" s="3">
        <v>51</v>
      </c>
      <c r="I853"/>
    </row>
    <row r="854" spans="3:9">
      <c r="C854" s="176">
        <v>42200.758300000001</v>
      </c>
      <c r="D854" s="3" t="s">
        <v>445</v>
      </c>
      <c r="E854" s="3" t="s">
        <v>453</v>
      </c>
      <c r="F854" s="3" t="str">
        <f t="shared" si="13"/>
        <v>Retail</v>
      </c>
      <c r="G854" s="3">
        <v>3</v>
      </c>
      <c r="I854"/>
    </row>
    <row r="855" spans="3:9">
      <c r="C855" s="176">
        <v>42352.743799999997</v>
      </c>
      <c r="D855" s="3" t="s">
        <v>446</v>
      </c>
      <c r="E855" s="3" t="s">
        <v>453</v>
      </c>
      <c r="F855" s="3" t="str">
        <f t="shared" si="13"/>
        <v>Retail</v>
      </c>
      <c r="G855" s="3">
        <v>6</v>
      </c>
      <c r="I855"/>
    </row>
    <row r="856" spans="3:9">
      <c r="C856" s="176">
        <v>42177.4931</v>
      </c>
      <c r="D856" s="3" t="s">
        <v>445</v>
      </c>
      <c r="E856" s="3" t="s">
        <v>10</v>
      </c>
      <c r="F856" s="3" t="str">
        <f t="shared" si="13"/>
        <v>Retail</v>
      </c>
      <c r="G856" s="3">
        <v>1</v>
      </c>
      <c r="I856"/>
    </row>
    <row r="857" spans="3:9">
      <c r="C857" s="176">
        <v>42335.078500000003</v>
      </c>
      <c r="D857" s="3" t="s">
        <v>445</v>
      </c>
      <c r="E857" s="3" t="s">
        <v>8</v>
      </c>
      <c r="F857" s="3" t="str">
        <f t="shared" si="13"/>
        <v>Wholesale</v>
      </c>
      <c r="G857" s="3">
        <v>63</v>
      </c>
      <c r="I857"/>
    </row>
    <row r="858" spans="3:9">
      <c r="C858" s="176">
        <v>42215.315300000002</v>
      </c>
      <c r="D858" s="3" t="s">
        <v>449</v>
      </c>
      <c r="E858" s="3" t="s">
        <v>457</v>
      </c>
      <c r="F858" s="3" t="str">
        <f t="shared" si="13"/>
        <v>Wholesale</v>
      </c>
      <c r="G858" s="3">
        <v>66</v>
      </c>
      <c r="I858"/>
    </row>
    <row r="859" spans="3:9">
      <c r="C859" s="176">
        <v>42256.544399999999</v>
      </c>
      <c r="D859" s="3" t="s">
        <v>445</v>
      </c>
      <c r="E859" s="3" t="s">
        <v>453</v>
      </c>
      <c r="F859" s="3" t="str">
        <f t="shared" si="13"/>
        <v>Retail</v>
      </c>
      <c r="G859" s="3">
        <v>4</v>
      </c>
      <c r="I859"/>
    </row>
    <row r="860" spans="3:9">
      <c r="C860" s="176">
        <v>41978.496500000001</v>
      </c>
      <c r="D860" s="3" t="s">
        <v>447</v>
      </c>
      <c r="E860" s="3" t="s">
        <v>8</v>
      </c>
      <c r="F860" s="3" t="str">
        <f t="shared" si="13"/>
        <v>Wholesale</v>
      </c>
      <c r="G860" s="3">
        <v>72</v>
      </c>
      <c r="I860"/>
    </row>
    <row r="861" spans="3:9">
      <c r="C861" s="176">
        <v>42183.538200000003</v>
      </c>
      <c r="D861" s="3" t="s">
        <v>446</v>
      </c>
      <c r="E861" s="3" t="s">
        <v>6</v>
      </c>
      <c r="F861" s="3" t="str">
        <f t="shared" si="13"/>
        <v>Wholesale</v>
      </c>
      <c r="G861" s="3">
        <v>17</v>
      </c>
      <c r="I861"/>
    </row>
    <row r="862" spans="3:9">
      <c r="C862" s="176">
        <v>42148.422899999998</v>
      </c>
      <c r="D862" s="3" t="s">
        <v>446</v>
      </c>
      <c r="E862" s="3" t="s">
        <v>7</v>
      </c>
      <c r="F862" s="3" t="str">
        <f t="shared" si="13"/>
        <v>Wholesale</v>
      </c>
      <c r="G862" s="3">
        <v>34</v>
      </c>
      <c r="I862"/>
    </row>
    <row r="863" spans="3:9">
      <c r="C863" s="176">
        <v>42307.515299999999</v>
      </c>
      <c r="D863" s="3" t="s">
        <v>445</v>
      </c>
      <c r="E863" s="3" t="s">
        <v>10</v>
      </c>
      <c r="F863" s="3" t="str">
        <f t="shared" si="13"/>
        <v>Retail</v>
      </c>
      <c r="G863" s="3">
        <v>1</v>
      </c>
      <c r="I863"/>
    </row>
    <row r="864" spans="3:9">
      <c r="C864" s="176">
        <v>41985.193800000001</v>
      </c>
      <c r="D864" s="3" t="s">
        <v>445</v>
      </c>
      <c r="E864" s="3" t="s">
        <v>8</v>
      </c>
      <c r="F864" s="3" t="str">
        <f t="shared" si="13"/>
        <v>Retail</v>
      </c>
      <c r="G864" s="3">
        <v>7</v>
      </c>
      <c r="I864"/>
    </row>
    <row r="865" spans="3:9">
      <c r="C865" s="176">
        <v>41982.758999999998</v>
      </c>
      <c r="D865" s="3" t="s">
        <v>445</v>
      </c>
      <c r="E865" s="3" t="s">
        <v>459</v>
      </c>
      <c r="F865" s="3" t="str">
        <f t="shared" si="13"/>
        <v>Retail</v>
      </c>
      <c r="G865" s="3">
        <v>1</v>
      </c>
      <c r="I865"/>
    </row>
    <row r="866" spans="3:9">
      <c r="C866" s="176">
        <v>42352.506300000001</v>
      </c>
      <c r="D866" s="3" t="s">
        <v>445</v>
      </c>
      <c r="E866" s="3" t="s">
        <v>6</v>
      </c>
      <c r="F866" s="3" t="str">
        <f t="shared" si="13"/>
        <v>Wholesale</v>
      </c>
      <c r="G866" s="3">
        <v>46</v>
      </c>
      <c r="I866"/>
    </row>
    <row r="867" spans="3:9">
      <c r="C867" s="176">
        <v>41981.072200000002</v>
      </c>
      <c r="D867" s="3" t="s">
        <v>446</v>
      </c>
      <c r="E867" s="3" t="s">
        <v>453</v>
      </c>
      <c r="F867" s="3" t="str">
        <f t="shared" si="13"/>
        <v>Retail</v>
      </c>
      <c r="G867" s="3">
        <v>1</v>
      </c>
      <c r="I867"/>
    </row>
    <row r="868" spans="3:9">
      <c r="C868" s="176">
        <v>42176.508300000001</v>
      </c>
      <c r="D868" s="3" t="s">
        <v>446</v>
      </c>
      <c r="E868" s="3" t="s">
        <v>453</v>
      </c>
      <c r="F868" s="3" t="str">
        <f t="shared" si="13"/>
        <v>Retail</v>
      </c>
      <c r="G868" s="3">
        <v>5</v>
      </c>
      <c r="I868"/>
    </row>
    <row r="869" spans="3:9">
      <c r="C869" s="176">
        <v>42342.061800000003</v>
      </c>
      <c r="D869" s="3" t="s">
        <v>447</v>
      </c>
      <c r="E869" s="3" t="s">
        <v>6</v>
      </c>
      <c r="F869" s="3" t="str">
        <f t="shared" si="13"/>
        <v>Wholesale</v>
      </c>
      <c r="G869" s="3">
        <v>60</v>
      </c>
      <c r="I869"/>
    </row>
    <row r="870" spans="3:9">
      <c r="C870" s="176">
        <v>41982.707600000002</v>
      </c>
      <c r="D870" s="3" t="s">
        <v>447</v>
      </c>
      <c r="E870" s="3" t="s">
        <v>9</v>
      </c>
      <c r="F870" s="3" t="str">
        <f t="shared" si="13"/>
        <v>Retail</v>
      </c>
      <c r="G870" s="3">
        <v>5</v>
      </c>
      <c r="I870"/>
    </row>
    <row r="871" spans="3:9">
      <c r="C871" s="176">
        <v>42207.843800000002</v>
      </c>
      <c r="D871" s="3" t="s">
        <v>447</v>
      </c>
      <c r="E871" s="3" t="s">
        <v>455</v>
      </c>
      <c r="F871" s="3" t="str">
        <f t="shared" si="13"/>
        <v>Retail</v>
      </c>
      <c r="G871" s="3">
        <v>1</v>
      </c>
      <c r="I871"/>
    </row>
    <row r="872" spans="3:9">
      <c r="C872" s="176">
        <v>42131.104899999998</v>
      </c>
      <c r="D872" s="3" t="s">
        <v>449</v>
      </c>
      <c r="E872" s="3" t="s">
        <v>453</v>
      </c>
      <c r="F872" s="3" t="str">
        <f t="shared" si="13"/>
        <v>Retail</v>
      </c>
      <c r="G872" s="3">
        <v>1</v>
      </c>
      <c r="I872"/>
    </row>
    <row r="873" spans="3:9">
      <c r="C873" s="176">
        <v>42358.436800000003</v>
      </c>
      <c r="D873" s="3" t="s">
        <v>445</v>
      </c>
      <c r="E873" s="3" t="s">
        <v>452</v>
      </c>
      <c r="F873" s="3" t="str">
        <f t="shared" si="13"/>
        <v>Retail</v>
      </c>
      <c r="G873" s="3">
        <v>2</v>
      </c>
      <c r="I873"/>
    </row>
    <row r="874" spans="3:9">
      <c r="C874" s="176">
        <v>42180.847900000001</v>
      </c>
      <c r="D874" s="3" t="s">
        <v>447</v>
      </c>
      <c r="E874" s="3" t="s">
        <v>453</v>
      </c>
      <c r="F874" s="3" t="str">
        <f t="shared" si="13"/>
        <v>Retail</v>
      </c>
      <c r="G874" s="3">
        <v>3</v>
      </c>
      <c r="I874"/>
    </row>
    <row r="875" spans="3:9">
      <c r="C875" s="176">
        <v>42353.7958</v>
      </c>
      <c r="D875" s="3" t="s">
        <v>445</v>
      </c>
      <c r="E875" s="3" t="s">
        <v>458</v>
      </c>
      <c r="F875" s="3" t="str">
        <f t="shared" si="13"/>
        <v>Wholesale</v>
      </c>
      <c r="G875" s="3">
        <v>43</v>
      </c>
      <c r="I875"/>
    </row>
    <row r="876" spans="3:9">
      <c r="C876" s="176">
        <v>42319.577799999999</v>
      </c>
      <c r="D876" s="3" t="s">
        <v>445</v>
      </c>
      <c r="E876" s="3" t="s">
        <v>453</v>
      </c>
      <c r="F876" s="3" t="str">
        <f t="shared" si="13"/>
        <v>Wholesale</v>
      </c>
      <c r="G876" s="3">
        <v>36</v>
      </c>
      <c r="I876"/>
    </row>
    <row r="877" spans="3:9">
      <c r="C877" s="176">
        <v>42139.108999999997</v>
      </c>
      <c r="D877" s="3" t="s">
        <v>447</v>
      </c>
      <c r="E877" s="3" t="s">
        <v>7</v>
      </c>
      <c r="F877" s="3" t="str">
        <f t="shared" si="13"/>
        <v>Wholesale</v>
      </c>
      <c r="G877" s="3">
        <v>30</v>
      </c>
      <c r="I877"/>
    </row>
    <row r="878" spans="3:9">
      <c r="C878" s="176">
        <v>42281.911800000002</v>
      </c>
      <c r="D878" s="3" t="s">
        <v>445</v>
      </c>
      <c r="E878" s="3" t="s">
        <v>6</v>
      </c>
      <c r="F878" s="3" t="str">
        <f t="shared" si="13"/>
        <v>Retail</v>
      </c>
      <c r="G878" s="3">
        <v>2</v>
      </c>
      <c r="I878"/>
    </row>
    <row r="879" spans="3:9">
      <c r="C879" s="176">
        <v>42200.092400000001</v>
      </c>
      <c r="D879" s="3" t="s">
        <v>445</v>
      </c>
      <c r="E879" s="3" t="s">
        <v>452</v>
      </c>
      <c r="F879" s="3" t="str">
        <f t="shared" si="13"/>
        <v>Retail</v>
      </c>
      <c r="G879" s="3">
        <v>7</v>
      </c>
      <c r="I879"/>
    </row>
    <row r="880" spans="3:9">
      <c r="C880" s="176">
        <v>42358.5674</v>
      </c>
      <c r="D880" s="3" t="s">
        <v>445</v>
      </c>
      <c r="E880" s="3" t="s">
        <v>451</v>
      </c>
      <c r="F880" s="3" t="str">
        <f t="shared" si="13"/>
        <v>Retail</v>
      </c>
      <c r="G880" s="3">
        <v>8</v>
      </c>
      <c r="I880"/>
    </row>
    <row r="881" spans="3:9">
      <c r="C881" s="176">
        <v>42346.549299999999</v>
      </c>
      <c r="D881" s="3" t="s">
        <v>445</v>
      </c>
      <c r="E881" s="3" t="s">
        <v>453</v>
      </c>
      <c r="F881" s="3" t="str">
        <f t="shared" si="13"/>
        <v>Retail</v>
      </c>
      <c r="G881" s="3">
        <v>2</v>
      </c>
      <c r="I881"/>
    </row>
    <row r="882" spans="3:9">
      <c r="C882" s="176">
        <v>41984.744400000003</v>
      </c>
      <c r="D882" s="3" t="s">
        <v>447</v>
      </c>
      <c r="E882" s="3" t="s">
        <v>6</v>
      </c>
      <c r="F882" s="3" t="str">
        <f t="shared" si="13"/>
        <v>Retail</v>
      </c>
      <c r="G882" s="3">
        <v>3</v>
      </c>
      <c r="I882"/>
    </row>
    <row r="883" spans="3:9">
      <c r="C883" s="176">
        <v>42136.733999999997</v>
      </c>
      <c r="D883" s="3" t="s">
        <v>446</v>
      </c>
      <c r="E883" s="3" t="s">
        <v>453</v>
      </c>
      <c r="F883" s="3" t="str">
        <f t="shared" si="13"/>
        <v>Wholesale</v>
      </c>
      <c r="G883" s="3">
        <v>61</v>
      </c>
      <c r="I883"/>
    </row>
    <row r="884" spans="3:9">
      <c r="C884" s="176">
        <v>42022.047899999998</v>
      </c>
      <c r="D884" s="3" t="s">
        <v>445</v>
      </c>
      <c r="E884" s="3" t="s">
        <v>9</v>
      </c>
      <c r="F884" s="3" t="str">
        <f t="shared" si="13"/>
        <v>Wholesale</v>
      </c>
      <c r="G884" s="3">
        <v>37</v>
      </c>
      <c r="I884"/>
    </row>
    <row r="885" spans="3:9">
      <c r="C885" s="176">
        <v>42322.507599999997</v>
      </c>
      <c r="D885" s="3" t="s">
        <v>445</v>
      </c>
      <c r="E885" s="3" t="s">
        <v>6</v>
      </c>
      <c r="F885" s="3" t="str">
        <f t="shared" si="13"/>
        <v>Retail</v>
      </c>
      <c r="G885" s="3">
        <v>6</v>
      </c>
      <c r="I885"/>
    </row>
    <row r="886" spans="3:9">
      <c r="C886" s="176">
        <v>42353.556900000003</v>
      </c>
      <c r="D886" s="3" t="s">
        <v>446</v>
      </c>
      <c r="E886" s="3" t="s">
        <v>112</v>
      </c>
      <c r="F886" s="3" t="str">
        <f t="shared" si="13"/>
        <v>Retail</v>
      </c>
      <c r="G886" s="3">
        <v>1</v>
      </c>
      <c r="I886"/>
    </row>
    <row r="887" spans="3:9">
      <c r="C887" s="176">
        <v>42344.497199999998</v>
      </c>
      <c r="D887" s="3" t="s">
        <v>445</v>
      </c>
      <c r="E887" s="3" t="s">
        <v>114</v>
      </c>
      <c r="F887" s="3" t="str">
        <f t="shared" si="13"/>
        <v>Retail</v>
      </c>
      <c r="G887" s="3">
        <v>2</v>
      </c>
      <c r="I887"/>
    </row>
    <row r="888" spans="3:9">
      <c r="C888" s="176">
        <v>42188.193800000001</v>
      </c>
      <c r="D888" s="3" t="s">
        <v>446</v>
      </c>
      <c r="E888" s="3" t="s">
        <v>453</v>
      </c>
      <c r="F888" s="3" t="str">
        <f t="shared" si="13"/>
        <v>Retail</v>
      </c>
      <c r="G888" s="3">
        <v>1</v>
      </c>
      <c r="I888"/>
    </row>
    <row r="889" spans="3:9">
      <c r="C889" s="176">
        <v>41984.1132</v>
      </c>
      <c r="D889" s="3" t="s">
        <v>449</v>
      </c>
      <c r="E889" s="3" t="s">
        <v>459</v>
      </c>
      <c r="F889" s="3" t="str">
        <f t="shared" si="13"/>
        <v>Retail</v>
      </c>
      <c r="G889" s="3">
        <v>5</v>
      </c>
      <c r="I889"/>
    </row>
    <row r="890" spans="3:9">
      <c r="C890" s="176">
        <v>42246.549299999999</v>
      </c>
      <c r="D890" s="3" t="s">
        <v>445</v>
      </c>
      <c r="E890" s="3" t="s">
        <v>460</v>
      </c>
      <c r="F890" s="3" t="str">
        <f t="shared" si="13"/>
        <v>Wholesale</v>
      </c>
      <c r="G890" s="3">
        <v>54</v>
      </c>
      <c r="I890"/>
    </row>
    <row r="891" spans="3:9">
      <c r="C891" s="176">
        <v>42255.539599999996</v>
      </c>
      <c r="D891" s="3" t="s">
        <v>445</v>
      </c>
      <c r="E891" s="3" t="s">
        <v>453</v>
      </c>
      <c r="F891" s="3" t="str">
        <f t="shared" si="13"/>
        <v>Wholesale</v>
      </c>
      <c r="G891" s="3">
        <v>13</v>
      </c>
      <c r="I891"/>
    </row>
    <row r="892" spans="3:9">
      <c r="C892" s="176">
        <v>42349.7215</v>
      </c>
      <c r="D892" s="3" t="s">
        <v>445</v>
      </c>
      <c r="E892" s="3" t="s">
        <v>10</v>
      </c>
      <c r="F892" s="3" t="str">
        <f t="shared" si="13"/>
        <v>Retail</v>
      </c>
      <c r="G892" s="3">
        <v>6</v>
      </c>
      <c r="I892"/>
    </row>
    <row r="893" spans="3:9">
      <c r="C893" s="176">
        <v>42196.909</v>
      </c>
      <c r="D893" s="3" t="s">
        <v>446</v>
      </c>
      <c r="E893" s="3" t="s">
        <v>457</v>
      </c>
      <c r="F893" s="3" t="str">
        <f t="shared" si="13"/>
        <v>Retail</v>
      </c>
      <c r="G893" s="3">
        <v>1</v>
      </c>
      <c r="I893"/>
    </row>
    <row r="894" spans="3:9">
      <c r="C894" s="176">
        <v>42250.1535</v>
      </c>
      <c r="D894" s="3" t="s">
        <v>446</v>
      </c>
      <c r="E894" s="3" t="s">
        <v>453</v>
      </c>
      <c r="F894" s="3" t="str">
        <f t="shared" si="13"/>
        <v>Wholesale</v>
      </c>
      <c r="G894" s="3">
        <v>36</v>
      </c>
      <c r="I894"/>
    </row>
    <row r="895" spans="3:9">
      <c r="C895" s="176">
        <v>41986.179199999999</v>
      </c>
      <c r="D895" s="3" t="s">
        <v>445</v>
      </c>
      <c r="E895" s="3" t="s">
        <v>10</v>
      </c>
      <c r="F895" s="3" t="str">
        <f t="shared" si="13"/>
        <v>Retail</v>
      </c>
      <c r="G895" s="3">
        <v>3</v>
      </c>
      <c r="I895"/>
    </row>
    <row r="896" spans="3:9">
      <c r="C896" s="176">
        <v>42210.7549</v>
      </c>
      <c r="D896" s="3" t="s">
        <v>449</v>
      </c>
      <c r="E896" s="3" t="s">
        <v>461</v>
      </c>
      <c r="F896" s="3" t="str">
        <f t="shared" si="13"/>
        <v>Wholesale</v>
      </c>
      <c r="G896" s="3">
        <v>65</v>
      </c>
      <c r="I896"/>
    </row>
    <row r="897" spans="3:9">
      <c r="C897" s="176">
        <v>42169.214599999999</v>
      </c>
      <c r="D897" s="3" t="s">
        <v>449</v>
      </c>
      <c r="E897" s="3" t="s">
        <v>453</v>
      </c>
      <c r="F897" s="3" t="str">
        <f t="shared" si="13"/>
        <v>Retail</v>
      </c>
      <c r="G897" s="3">
        <v>5</v>
      </c>
      <c r="I897"/>
    </row>
    <row r="898" spans="3:9">
      <c r="C898" s="176">
        <v>42149.795100000003</v>
      </c>
      <c r="D898" s="3" t="s">
        <v>445</v>
      </c>
      <c r="E898" s="3" t="s">
        <v>6</v>
      </c>
      <c r="F898" s="3" t="str">
        <f t="shared" si="13"/>
        <v>Wholesale</v>
      </c>
      <c r="G898" s="3">
        <v>29</v>
      </c>
      <c r="I898"/>
    </row>
    <row r="899" spans="3:9">
      <c r="C899" s="176">
        <v>41985.154900000001</v>
      </c>
      <c r="D899" s="3" t="s">
        <v>446</v>
      </c>
      <c r="E899" s="3" t="s">
        <v>453</v>
      </c>
      <c r="F899" s="3" t="str">
        <f t="shared" si="13"/>
        <v>Retail</v>
      </c>
      <c r="G899" s="3">
        <v>2</v>
      </c>
      <c r="I899"/>
    </row>
    <row r="900" spans="3:9">
      <c r="C900" s="176">
        <v>42339.479899999998</v>
      </c>
      <c r="D900" s="3" t="s">
        <v>445</v>
      </c>
      <c r="E900" s="3" t="s">
        <v>453</v>
      </c>
      <c r="F900" s="3" t="str">
        <f t="shared" si="13"/>
        <v>Retail</v>
      </c>
      <c r="G900" s="3">
        <v>8</v>
      </c>
      <c r="I900"/>
    </row>
    <row r="901" spans="3:9">
      <c r="C901" s="176">
        <v>42137.777099999999</v>
      </c>
      <c r="D901" s="3" t="s">
        <v>447</v>
      </c>
      <c r="E901" s="3" t="s">
        <v>450</v>
      </c>
      <c r="F901" s="3" t="str">
        <f t="shared" si="13"/>
        <v>Retail</v>
      </c>
      <c r="G901" s="3">
        <v>7</v>
      </c>
      <c r="I901"/>
    </row>
    <row r="902" spans="3:9">
      <c r="C902" s="176">
        <v>42048.769399999997</v>
      </c>
      <c r="D902" s="3" t="s">
        <v>445</v>
      </c>
      <c r="E902" s="3" t="s">
        <v>453</v>
      </c>
      <c r="F902" s="3" t="str">
        <f t="shared" si="13"/>
        <v>Retail</v>
      </c>
      <c r="G902" s="3">
        <v>1</v>
      </c>
      <c r="I902"/>
    </row>
    <row r="903" spans="3:9">
      <c r="C903" s="176">
        <v>41978.770100000002</v>
      </c>
      <c r="D903" s="3" t="s">
        <v>445</v>
      </c>
      <c r="E903" s="3" t="s">
        <v>114</v>
      </c>
      <c r="F903" s="3" t="str">
        <f t="shared" si="13"/>
        <v>Retail</v>
      </c>
      <c r="G903" s="3">
        <v>6</v>
      </c>
      <c r="I903"/>
    </row>
    <row r="904" spans="3:9">
      <c r="C904" s="176">
        <v>42346.7549</v>
      </c>
      <c r="D904" s="3" t="s">
        <v>446</v>
      </c>
      <c r="E904" s="3" t="s">
        <v>114</v>
      </c>
      <c r="F904" s="3" t="str">
        <f t="shared" si="13"/>
        <v>Wholesale</v>
      </c>
      <c r="G904" s="3">
        <v>32</v>
      </c>
      <c r="I904"/>
    </row>
    <row r="905" spans="3:9">
      <c r="C905" s="176">
        <v>42158.536099999998</v>
      </c>
      <c r="D905" s="3" t="s">
        <v>445</v>
      </c>
      <c r="E905" s="3" t="s">
        <v>6</v>
      </c>
      <c r="F905" s="3" t="str">
        <f t="shared" si="13"/>
        <v>Wholesale</v>
      </c>
      <c r="G905" s="3">
        <v>46</v>
      </c>
      <c r="I905"/>
    </row>
    <row r="906" spans="3:9">
      <c r="C906" s="176">
        <v>42347.570099999997</v>
      </c>
      <c r="D906" s="3" t="s">
        <v>447</v>
      </c>
      <c r="E906" s="3" t="s">
        <v>448</v>
      </c>
      <c r="F906" s="3" t="str">
        <f t="shared" ref="F906:F969" si="14">IF(G906&lt;10,"Retail","Wholesale")</f>
        <v>Retail</v>
      </c>
      <c r="G906" s="3">
        <v>3</v>
      </c>
      <c r="I906"/>
    </row>
    <row r="907" spans="3:9">
      <c r="C907" s="176">
        <v>42349.195800000001</v>
      </c>
      <c r="D907" s="3" t="s">
        <v>449</v>
      </c>
      <c r="E907" s="3" t="s">
        <v>453</v>
      </c>
      <c r="F907" s="3" t="str">
        <f t="shared" si="14"/>
        <v>Wholesale</v>
      </c>
      <c r="G907" s="3">
        <v>30</v>
      </c>
      <c r="I907"/>
    </row>
    <row r="908" spans="3:9">
      <c r="C908" s="176">
        <v>41982.739600000001</v>
      </c>
      <c r="D908" s="3" t="s">
        <v>445</v>
      </c>
      <c r="E908" s="3" t="s">
        <v>312</v>
      </c>
      <c r="F908" s="3" t="str">
        <f t="shared" si="14"/>
        <v>Retail</v>
      </c>
      <c r="G908" s="3">
        <v>2</v>
      </c>
      <c r="I908"/>
    </row>
    <row r="909" spans="3:9">
      <c r="C909" s="176">
        <v>42342.509700000002</v>
      </c>
      <c r="D909" s="3" t="s">
        <v>447</v>
      </c>
      <c r="E909" s="3" t="s">
        <v>453</v>
      </c>
      <c r="F909" s="3" t="str">
        <f t="shared" si="14"/>
        <v>Retail</v>
      </c>
      <c r="G909" s="3">
        <v>9</v>
      </c>
      <c r="I909"/>
    </row>
    <row r="910" spans="3:9">
      <c r="C910" s="176">
        <v>42301.116699999999</v>
      </c>
      <c r="D910" s="3" t="s">
        <v>446</v>
      </c>
      <c r="E910" s="3" t="s">
        <v>454</v>
      </c>
      <c r="F910" s="3" t="str">
        <f t="shared" si="14"/>
        <v>Retail</v>
      </c>
      <c r="G910" s="3">
        <v>3</v>
      </c>
      <c r="I910"/>
    </row>
    <row r="911" spans="3:9">
      <c r="C911" s="176">
        <v>41984.5118</v>
      </c>
      <c r="D911" s="3" t="s">
        <v>445</v>
      </c>
      <c r="E911" s="3" t="s">
        <v>10</v>
      </c>
      <c r="F911" s="3" t="str">
        <f t="shared" si="14"/>
        <v>Wholesale</v>
      </c>
      <c r="G911" s="3">
        <v>37</v>
      </c>
      <c r="I911"/>
    </row>
    <row r="912" spans="3:9">
      <c r="C912" s="176">
        <v>42333.222900000001</v>
      </c>
      <c r="D912" s="3" t="s">
        <v>445</v>
      </c>
      <c r="E912" s="3" t="s">
        <v>114</v>
      </c>
      <c r="F912" s="3" t="str">
        <f t="shared" si="14"/>
        <v>Retail</v>
      </c>
      <c r="G912" s="3">
        <v>5</v>
      </c>
      <c r="I912"/>
    </row>
    <row r="913" spans="3:9">
      <c r="C913" s="176">
        <v>42329.526400000002</v>
      </c>
      <c r="D913" s="3" t="s">
        <v>445</v>
      </c>
      <c r="E913" s="3" t="s">
        <v>451</v>
      </c>
      <c r="F913" s="3" t="str">
        <f t="shared" si="14"/>
        <v>Retail</v>
      </c>
      <c r="G913" s="3">
        <v>7</v>
      </c>
      <c r="I913"/>
    </row>
    <row r="914" spans="3:9">
      <c r="C914" s="176">
        <v>42334.468800000002</v>
      </c>
      <c r="D914" s="3" t="s">
        <v>447</v>
      </c>
      <c r="E914" s="3" t="s">
        <v>453</v>
      </c>
      <c r="F914" s="3" t="str">
        <f t="shared" si="14"/>
        <v>Retail</v>
      </c>
      <c r="G914" s="3">
        <v>6</v>
      </c>
      <c r="I914"/>
    </row>
    <row r="915" spans="3:9">
      <c r="C915" s="176">
        <v>42340.506300000001</v>
      </c>
      <c r="D915" s="3" t="s">
        <v>447</v>
      </c>
      <c r="E915" s="3" t="s">
        <v>453</v>
      </c>
      <c r="F915" s="3" t="str">
        <f t="shared" si="14"/>
        <v>Wholesale</v>
      </c>
      <c r="G915" s="3">
        <v>53</v>
      </c>
      <c r="I915"/>
    </row>
    <row r="916" spans="3:9">
      <c r="C916" s="176">
        <v>42361.5236</v>
      </c>
      <c r="D916" s="3" t="s">
        <v>447</v>
      </c>
      <c r="E916" s="3" t="s">
        <v>6</v>
      </c>
      <c r="F916" s="3" t="str">
        <f t="shared" si="14"/>
        <v>Wholesale</v>
      </c>
      <c r="G916" s="3">
        <v>112</v>
      </c>
      <c r="I916"/>
    </row>
    <row r="917" spans="3:9">
      <c r="C917" s="176">
        <v>42340.169399999999</v>
      </c>
      <c r="D917" s="3" t="s">
        <v>445</v>
      </c>
      <c r="E917" s="3" t="s">
        <v>453</v>
      </c>
      <c r="F917" s="3" t="str">
        <f t="shared" si="14"/>
        <v>Retail</v>
      </c>
      <c r="G917" s="3">
        <v>2</v>
      </c>
      <c r="I917"/>
    </row>
    <row r="918" spans="3:9">
      <c r="C918" s="176">
        <v>42346.697899999999</v>
      </c>
      <c r="D918" s="3" t="s">
        <v>447</v>
      </c>
      <c r="E918" s="3" t="s">
        <v>453</v>
      </c>
      <c r="F918" s="3" t="str">
        <f t="shared" si="14"/>
        <v>Wholesale</v>
      </c>
      <c r="G918" s="3">
        <v>36</v>
      </c>
      <c r="I918"/>
    </row>
    <row r="919" spans="3:9">
      <c r="C919" s="176">
        <v>42109.519399999997</v>
      </c>
      <c r="D919" s="3" t="s">
        <v>446</v>
      </c>
      <c r="E919" s="3" t="s">
        <v>453</v>
      </c>
      <c r="F919" s="3" t="str">
        <f t="shared" si="14"/>
        <v>Wholesale</v>
      </c>
      <c r="G919" s="3">
        <v>29</v>
      </c>
      <c r="I919"/>
    </row>
    <row r="920" spans="3:9">
      <c r="C920" s="176">
        <v>41982.173600000002</v>
      </c>
      <c r="D920" s="3" t="s">
        <v>447</v>
      </c>
      <c r="E920" s="3" t="s">
        <v>454</v>
      </c>
      <c r="F920" s="3" t="str">
        <f t="shared" si="14"/>
        <v>Retail</v>
      </c>
      <c r="G920" s="3">
        <v>3</v>
      </c>
      <c r="I920"/>
    </row>
    <row r="921" spans="3:9">
      <c r="C921" s="176">
        <v>41982.448600000003</v>
      </c>
      <c r="D921" s="3" t="s">
        <v>447</v>
      </c>
      <c r="E921" s="3" t="s">
        <v>6</v>
      </c>
      <c r="F921" s="3" t="str">
        <f t="shared" si="14"/>
        <v>Retail</v>
      </c>
      <c r="G921" s="3">
        <v>3</v>
      </c>
      <c r="I921"/>
    </row>
    <row r="922" spans="3:9">
      <c r="C922" s="176">
        <v>42011.390299999999</v>
      </c>
      <c r="D922" s="3" t="s">
        <v>447</v>
      </c>
      <c r="E922" s="3" t="s">
        <v>459</v>
      </c>
      <c r="F922" s="3" t="str">
        <f t="shared" si="14"/>
        <v>Retail</v>
      </c>
      <c r="G922" s="3">
        <v>5</v>
      </c>
      <c r="I922"/>
    </row>
    <row r="923" spans="3:9">
      <c r="C923" s="176">
        <v>42217.820800000001</v>
      </c>
      <c r="D923" s="3" t="s">
        <v>446</v>
      </c>
      <c r="E923" s="3" t="s">
        <v>9</v>
      </c>
      <c r="F923" s="3" t="str">
        <f t="shared" si="14"/>
        <v>Wholesale</v>
      </c>
      <c r="G923" s="3">
        <v>37</v>
      </c>
      <c r="I923"/>
    </row>
    <row r="924" spans="3:9">
      <c r="C924" s="176">
        <v>41983.755599999997</v>
      </c>
      <c r="D924" s="3" t="s">
        <v>446</v>
      </c>
      <c r="E924" s="3" t="s">
        <v>114</v>
      </c>
      <c r="F924" s="3" t="str">
        <f t="shared" si="14"/>
        <v>Wholesale</v>
      </c>
      <c r="G924" s="3">
        <v>52</v>
      </c>
      <c r="I924"/>
    </row>
    <row r="925" spans="3:9">
      <c r="C925" s="176">
        <v>42352.734700000001</v>
      </c>
      <c r="D925" s="3" t="s">
        <v>447</v>
      </c>
      <c r="E925" s="3" t="s">
        <v>453</v>
      </c>
      <c r="F925" s="3" t="str">
        <f t="shared" si="14"/>
        <v>Retail</v>
      </c>
      <c r="G925" s="3">
        <v>3</v>
      </c>
      <c r="I925"/>
    </row>
    <row r="926" spans="3:9">
      <c r="C926" s="176">
        <v>42278.543799999999</v>
      </c>
      <c r="D926" s="3" t="s">
        <v>445</v>
      </c>
      <c r="E926" s="3" t="s">
        <v>452</v>
      </c>
      <c r="F926" s="3" t="str">
        <f t="shared" si="14"/>
        <v>Wholesale</v>
      </c>
      <c r="G926" s="3">
        <v>63</v>
      </c>
      <c r="I926"/>
    </row>
    <row r="927" spans="3:9">
      <c r="C927" s="176">
        <v>41984.991699999999</v>
      </c>
      <c r="D927" s="3" t="s">
        <v>445</v>
      </c>
      <c r="E927" s="3" t="s">
        <v>6</v>
      </c>
      <c r="F927" s="3" t="str">
        <f t="shared" si="14"/>
        <v>Wholesale</v>
      </c>
      <c r="G927" s="3">
        <v>40</v>
      </c>
      <c r="I927"/>
    </row>
    <row r="928" spans="3:9">
      <c r="C928" s="176">
        <v>41983.517399999997</v>
      </c>
      <c r="D928" s="3" t="s">
        <v>446</v>
      </c>
      <c r="E928" s="3" t="s">
        <v>451</v>
      </c>
      <c r="F928" s="3" t="str">
        <f t="shared" si="14"/>
        <v>Wholesale</v>
      </c>
      <c r="G928" s="3">
        <v>35</v>
      </c>
      <c r="I928"/>
    </row>
    <row r="929" spans="3:9">
      <c r="C929" s="176">
        <v>42282.424299999999</v>
      </c>
      <c r="D929" s="3" t="s">
        <v>446</v>
      </c>
      <c r="E929" s="3" t="s">
        <v>453</v>
      </c>
      <c r="F929" s="3" t="str">
        <f t="shared" si="14"/>
        <v>Wholesale</v>
      </c>
      <c r="G929" s="3">
        <v>32</v>
      </c>
      <c r="I929"/>
    </row>
    <row r="930" spans="3:9">
      <c r="C930" s="176">
        <v>41986.814599999998</v>
      </c>
      <c r="D930" s="3" t="s">
        <v>445</v>
      </c>
      <c r="E930" s="3" t="s">
        <v>453</v>
      </c>
      <c r="F930" s="3" t="str">
        <f t="shared" si="14"/>
        <v>Retail</v>
      </c>
      <c r="G930" s="3">
        <v>3</v>
      </c>
      <c r="I930"/>
    </row>
    <row r="931" spans="3:9">
      <c r="C931" s="176">
        <v>42305.008300000001</v>
      </c>
      <c r="D931" s="3" t="s">
        <v>447</v>
      </c>
      <c r="E931" s="3" t="s">
        <v>6</v>
      </c>
      <c r="F931" s="3" t="str">
        <f t="shared" si="14"/>
        <v>Retail</v>
      </c>
      <c r="G931" s="3">
        <v>3</v>
      </c>
      <c r="I931"/>
    </row>
    <row r="932" spans="3:9">
      <c r="C932" s="176">
        <v>42256.505599999997</v>
      </c>
      <c r="D932" s="3" t="s">
        <v>447</v>
      </c>
      <c r="E932" s="3" t="s">
        <v>453</v>
      </c>
      <c r="F932" s="3" t="str">
        <f t="shared" si="14"/>
        <v>Wholesale</v>
      </c>
      <c r="G932" s="3">
        <v>60</v>
      </c>
      <c r="I932"/>
    </row>
    <row r="933" spans="3:9">
      <c r="C933" s="176">
        <v>42123.291700000002</v>
      </c>
      <c r="D933" s="3" t="s">
        <v>446</v>
      </c>
      <c r="E933" s="3" t="s">
        <v>453</v>
      </c>
      <c r="F933" s="3" t="str">
        <f t="shared" si="14"/>
        <v>Retail</v>
      </c>
      <c r="G933" s="3">
        <v>1</v>
      </c>
      <c r="I933"/>
    </row>
    <row r="934" spans="3:9">
      <c r="C934" s="176">
        <v>42080.4931</v>
      </c>
      <c r="D934" s="3" t="s">
        <v>445</v>
      </c>
      <c r="E934" s="3" t="s">
        <v>110</v>
      </c>
      <c r="F934" s="3" t="str">
        <f t="shared" si="14"/>
        <v>Retail</v>
      </c>
      <c r="G934" s="3">
        <v>9</v>
      </c>
      <c r="I934"/>
    </row>
    <row r="935" spans="3:9">
      <c r="C935" s="176">
        <v>42353.750699999997</v>
      </c>
      <c r="D935" s="3" t="s">
        <v>445</v>
      </c>
      <c r="E935" s="3" t="s">
        <v>453</v>
      </c>
      <c r="F935" s="3" t="str">
        <f t="shared" si="14"/>
        <v>Wholesale</v>
      </c>
      <c r="G935" s="3">
        <v>67</v>
      </c>
      <c r="I935"/>
    </row>
    <row r="936" spans="3:9">
      <c r="C936" s="176">
        <v>42184.547200000001</v>
      </c>
      <c r="D936" s="3" t="s">
        <v>445</v>
      </c>
      <c r="E936" s="3" t="s">
        <v>6</v>
      </c>
      <c r="F936" s="3" t="str">
        <f t="shared" si="14"/>
        <v>Retail</v>
      </c>
      <c r="G936" s="3">
        <v>2</v>
      </c>
      <c r="I936"/>
    </row>
    <row r="937" spans="3:9">
      <c r="C937" s="176">
        <v>42345.724300000002</v>
      </c>
      <c r="D937" s="3" t="s">
        <v>447</v>
      </c>
      <c r="E937" s="3" t="s">
        <v>6</v>
      </c>
      <c r="F937" s="3" t="str">
        <f t="shared" si="14"/>
        <v>Retail</v>
      </c>
      <c r="G937" s="3">
        <v>9</v>
      </c>
      <c r="I937"/>
    </row>
    <row r="938" spans="3:9">
      <c r="C938" s="176">
        <v>42360.772900000004</v>
      </c>
      <c r="D938" s="3" t="s">
        <v>449</v>
      </c>
      <c r="E938" s="3" t="s">
        <v>6</v>
      </c>
      <c r="F938" s="3" t="str">
        <f t="shared" si="14"/>
        <v>Retail</v>
      </c>
      <c r="G938" s="3">
        <v>3</v>
      </c>
      <c r="I938"/>
    </row>
    <row r="939" spans="3:9">
      <c r="C939" s="176">
        <v>41979.9931</v>
      </c>
      <c r="D939" s="3" t="s">
        <v>445</v>
      </c>
      <c r="E939" s="3" t="s">
        <v>6</v>
      </c>
      <c r="F939" s="3" t="str">
        <f t="shared" si="14"/>
        <v>Wholesale</v>
      </c>
      <c r="G939" s="3">
        <v>42</v>
      </c>
      <c r="I939"/>
    </row>
    <row r="940" spans="3:9">
      <c r="C940" s="176">
        <v>42354.854200000002</v>
      </c>
      <c r="D940" s="3" t="s">
        <v>449</v>
      </c>
      <c r="E940" s="3" t="s">
        <v>453</v>
      </c>
      <c r="F940" s="3" t="str">
        <f t="shared" si="14"/>
        <v>Retail</v>
      </c>
      <c r="G940" s="3">
        <v>1</v>
      </c>
      <c r="I940"/>
    </row>
    <row r="941" spans="3:9">
      <c r="C941" s="176">
        <v>41984.575700000001</v>
      </c>
      <c r="D941" s="3" t="s">
        <v>445</v>
      </c>
      <c r="E941" s="3" t="s">
        <v>9</v>
      </c>
      <c r="F941" s="3" t="str">
        <f t="shared" si="14"/>
        <v>Wholesale</v>
      </c>
      <c r="G941" s="3">
        <v>39</v>
      </c>
      <c r="I941"/>
    </row>
    <row r="942" spans="3:9">
      <c r="C942" s="176">
        <v>42287.559699999998</v>
      </c>
      <c r="D942" s="3" t="s">
        <v>445</v>
      </c>
      <c r="E942" s="3" t="s">
        <v>6</v>
      </c>
      <c r="F942" s="3" t="str">
        <f t="shared" si="14"/>
        <v>Wholesale</v>
      </c>
      <c r="G942" s="3">
        <v>35</v>
      </c>
      <c r="I942"/>
    </row>
    <row r="943" spans="3:9">
      <c r="C943" s="176">
        <v>42312.198600000003</v>
      </c>
      <c r="D943" s="3" t="s">
        <v>446</v>
      </c>
      <c r="E943" s="3" t="s">
        <v>459</v>
      </c>
      <c r="F943" s="3" t="str">
        <f t="shared" si="14"/>
        <v>Retail</v>
      </c>
      <c r="G943" s="3">
        <v>2</v>
      </c>
      <c r="I943"/>
    </row>
    <row r="944" spans="3:9">
      <c r="C944" s="176">
        <v>42340.190999999999</v>
      </c>
      <c r="D944" s="3" t="s">
        <v>445</v>
      </c>
      <c r="E944" s="3" t="s">
        <v>114</v>
      </c>
      <c r="F944" s="3" t="str">
        <f t="shared" si="14"/>
        <v>Wholesale</v>
      </c>
      <c r="G944" s="3">
        <v>58</v>
      </c>
      <c r="I944"/>
    </row>
    <row r="945" spans="3:9">
      <c r="C945" s="176">
        <v>41981.018100000001</v>
      </c>
      <c r="D945" s="3" t="s">
        <v>446</v>
      </c>
      <c r="E945" s="3" t="s">
        <v>453</v>
      </c>
      <c r="F945" s="3" t="str">
        <f t="shared" si="14"/>
        <v>Retail</v>
      </c>
      <c r="G945" s="3">
        <v>9</v>
      </c>
      <c r="I945"/>
    </row>
    <row r="946" spans="3:9">
      <c r="C946" s="176">
        <v>42131.7451</v>
      </c>
      <c r="D946" s="3" t="s">
        <v>446</v>
      </c>
      <c r="E946" s="3" t="s">
        <v>6</v>
      </c>
      <c r="F946" s="3" t="str">
        <f t="shared" si="14"/>
        <v>Retail</v>
      </c>
      <c r="G946" s="3">
        <v>1</v>
      </c>
      <c r="I946"/>
    </row>
    <row r="947" spans="3:9">
      <c r="C947" s="176">
        <v>42209.5576</v>
      </c>
      <c r="D947" s="3" t="s">
        <v>445</v>
      </c>
      <c r="E947" s="3" t="s">
        <v>454</v>
      </c>
      <c r="F947" s="3" t="str">
        <f t="shared" si="14"/>
        <v>Retail</v>
      </c>
      <c r="G947" s="3">
        <v>2</v>
      </c>
      <c r="I947"/>
    </row>
    <row r="948" spans="3:9">
      <c r="C948" s="176">
        <v>42197.494400000003</v>
      </c>
      <c r="D948" s="3" t="s">
        <v>445</v>
      </c>
      <c r="E948" s="3" t="s">
        <v>453</v>
      </c>
      <c r="F948" s="3" t="str">
        <f t="shared" si="14"/>
        <v>Wholesale</v>
      </c>
      <c r="G948" s="3">
        <v>45</v>
      </c>
      <c r="I948"/>
    </row>
    <row r="949" spans="3:9">
      <c r="C949" s="176">
        <v>41981.835400000004</v>
      </c>
      <c r="D949" s="3" t="s">
        <v>447</v>
      </c>
      <c r="E949" s="3" t="s">
        <v>6</v>
      </c>
      <c r="F949" s="3" t="str">
        <f t="shared" si="14"/>
        <v>Wholesale</v>
      </c>
      <c r="G949" s="3">
        <v>26</v>
      </c>
      <c r="I949"/>
    </row>
    <row r="950" spans="3:9">
      <c r="C950" s="176">
        <v>42243.691700000003</v>
      </c>
      <c r="D950" s="3" t="s">
        <v>447</v>
      </c>
      <c r="E950" s="3" t="s">
        <v>453</v>
      </c>
      <c r="F950" s="3" t="str">
        <f t="shared" si="14"/>
        <v>Retail</v>
      </c>
      <c r="G950" s="3">
        <v>2</v>
      </c>
      <c r="I950"/>
    </row>
    <row r="951" spans="3:9">
      <c r="C951" s="176">
        <v>42248.513899999998</v>
      </c>
      <c r="D951" s="3" t="s">
        <v>446</v>
      </c>
      <c r="E951" s="3" t="s">
        <v>8</v>
      </c>
      <c r="F951" s="3" t="str">
        <f t="shared" si="14"/>
        <v>Retail</v>
      </c>
      <c r="G951" s="3">
        <v>4</v>
      </c>
      <c r="I951"/>
    </row>
    <row r="952" spans="3:9">
      <c r="C952" s="176">
        <v>42194.815300000002</v>
      </c>
      <c r="D952" s="3" t="s">
        <v>447</v>
      </c>
      <c r="E952" s="3" t="s">
        <v>6</v>
      </c>
      <c r="F952" s="3" t="str">
        <f t="shared" si="14"/>
        <v>Retail</v>
      </c>
      <c r="G952" s="3">
        <v>2</v>
      </c>
      <c r="I952"/>
    </row>
    <row r="953" spans="3:9">
      <c r="C953" s="176">
        <v>42350.507599999997</v>
      </c>
      <c r="D953" s="3" t="s">
        <v>445</v>
      </c>
      <c r="E953" s="3" t="s">
        <v>10</v>
      </c>
      <c r="F953" s="3" t="str">
        <f t="shared" si="14"/>
        <v>Retail</v>
      </c>
      <c r="G953" s="3">
        <v>1</v>
      </c>
      <c r="I953"/>
    </row>
    <row r="954" spans="3:9">
      <c r="C954" s="176">
        <v>42339.468099999998</v>
      </c>
      <c r="D954" s="3" t="s">
        <v>445</v>
      </c>
      <c r="E954" s="3" t="s">
        <v>114</v>
      </c>
      <c r="F954" s="3" t="str">
        <f t="shared" si="14"/>
        <v>Retail</v>
      </c>
      <c r="G954" s="3">
        <v>2</v>
      </c>
      <c r="I954"/>
    </row>
    <row r="955" spans="3:9">
      <c r="C955" s="176">
        <v>42123.446499999998</v>
      </c>
      <c r="D955" s="3" t="s">
        <v>446</v>
      </c>
      <c r="E955" s="3" t="s">
        <v>110</v>
      </c>
      <c r="F955" s="3" t="str">
        <f t="shared" si="14"/>
        <v>Retail</v>
      </c>
      <c r="G955" s="3">
        <v>1</v>
      </c>
      <c r="I955"/>
    </row>
    <row r="956" spans="3:9">
      <c r="C956" s="176">
        <v>42342.733999999997</v>
      </c>
      <c r="D956" s="3" t="s">
        <v>449</v>
      </c>
      <c r="E956" s="3" t="s">
        <v>312</v>
      </c>
      <c r="F956" s="3" t="str">
        <f t="shared" si="14"/>
        <v>Retail</v>
      </c>
      <c r="G956" s="3">
        <v>8</v>
      </c>
      <c r="I956"/>
    </row>
    <row r="957" spans="3:9">
      <c r="C957" s="176">
        <v>42311.9715</v>
      </c>
      <c r="D957" s="3" t="s">
        <v>446</v>
      </c>
      <c r="E957" s="3" t="s">
        <v>312</v>
      </c>
      <c r="F957" s="3" t="str">
        <f t="shared" si="14"/>
        <v>Retail</v>
      </c>
      <c r="G957" s="3">
        <v>2</v>
      </c>
      <c r="I957"/>
    </row>
    <row r="958" spans="3:9">
      <c r="C958" s="176">
        <v>42208.116000000002</v>
      </c>
      <c r="D958" s="3" t="s">
        <v>447</v>
      </c>
      <c r="E958" s="3" t="s">
        <v>454</v>
      </c>
      <c r="F958" s="3" t="str">
        <f t="shared" si="14"/>
        <v>Retail</v>
      </c>
      <c r="G958" s="3">
        <v>2</v>
      </c>
      <c r="I958"/>
    </row>
    <row r="959" spans="3:9">
      <c r="C959" s="176">
        <v>41983.491699999999</v>
      </c>
      <c r="D959" s="3" t="s">
        <v>449</v>
      </c>
      <c r="E959" s="3" t="s">
        <v>448</v>
      </c>
      <c r="F959" s="3" t="str">
        <f t="shared" si="14"/>
        <v>Retail</v>
      </c>
      <c r="G959" s="3">
        <v>2</v>
      </c>
      <c r="I959"/>
    </row>
    <row r="960" spans="3:9">
      <c r="C960" s="176">
        <v>42179.1083</v>
      </c>
      <c r="D960" s="3" t="s">
        <v>446</v>
      </c>
      <c r="E960" s="3" t="s">
        <v>9</v>
      </c>
      <c r="F960" s="3" t="str">
        <f t="shared" si="14"/>
        <v>Retail</v>
      </c>
      <c r="G960" s="3">
        <v>5</v>
      </c>
      <c r="I960"/>
    </row>
    <row r="961" spans="3:9">
      <c r="C961" s="176">
        <v>42346.472199999997</v>
      </c>
      <c r="D961" s="3" t="s">
        <v>445</v>
      </c>
      <c r="E961" s="3" t="s">
        <v>10</v>
      </c>
      <c r="F961" s="3" t="str">
        <f t="shared" si="14"/>
        <v>Retail</v>
      </c>
      <c r="G961" s="3">
        <v>1</v>
      </c>
      <c r="I961"/>
    </row>
    <row r="962" spans="3:9">
      <c r="C962" s="176">
        <v>41984.029900000001</v>
      </c>
      <c r="D962" s="3" t="s">
        <v>445</v>
      </c>
      <c r="E962" s="3" t="s">
        <v>6</v>
      </c>
      <c r="F962" s="3" t="str">
        <f t="shared" si="14"/>
        <v>Wholesale</v>
      </c>
      <c r="G962" s="3">
        <v>32</v>
      </c>
      <c r="I962"/>
    </row>
    <row r="963" spans="3:9">
      <c r="C963" s="176">
        <v>42055.209699999999</v>
      </c>
      <c r="D963" s="3" t="s">
        <v>445</v>
      </c>
      <c r="E963" s="3" t="s">
        <v>460</v>
      </c>
      <c r="F963" s="3" t="str">
        <f t="shared" si="14"/>
        <v>Wholesale</v>
      </c>
      <c r="G963" s="3">
        <v>67</v>
      </c>
      <c r="I963"/>
    </row>
    <row r="964" spans="3:9">
      <c r="C964" s="176">
        <v>42193.561099999999</v>
      </c>
      <c r="D964" s="3" t="s">
        <v>447</v>
      </c>
      <c r="E964" s="3" t="s">
        <v>114</v>
      </c>
      <c r="F964" s="3" t="str">
        <f t="shared" si="14"/>
        <v>Retail</v>
      </c>
      <c r="G964" s="3">
        <v>6</v>
      </c>
      <c r="I964"/>
    </row>
    <row r="965" spans="3:9">
      <c r="C965" s="176">
        <v>41984.438900000001</v>
      </c>
      <c r="D965" s="3" t="s">
        <v>447</v>
      </c>
      <c r="E965" s="3" t="s">
        <v>10</v>
      </c>
      <c r="F965" s="3" t="str">
        <f t="shared" si="14"/>
        <v>Retail</v>
      </c>
      <c r="G965" s="3">
        <v>2</v>
      </c>
      <c r="I965"/>
    </row>
    <row r="966" spans="3:9">
      <c r="C966" s="176">
        <v>41985.466</v>
      </c>
      <c r="D966" s="3" t="s">
        <v>446</v>
      </c>
      <c r="E966" s="3" t="s">
        <v>8</v>
      </c>
      <c r="F966" s="3" t="str">
        <f t="shared" si="14"/>
        <v>Retail</v>
      </c>
      <c r="G966" s="3">
        <v>3</v>
      </c>
      <c r="I966"/>
    </row>
    <row r="967" spans="3:9">
      <c r="C967" s="176">
        <v>42240.719400000002</v>
      </c>
      <c r="D967" s="3" t="s">
        <v>445</v>
      </c>
      <c r="E967" s="3" t="s">
        <v>453</v>
      </c>
      <c r="F967" s="3" t="str">
        <f t="shared" si="14"/>
        <v>Wholesale</v>
      </c>
      <c r="G967" s="3">
        <v>54</v>
      </c>
      <c r="I967"/>
    </row>
    <row r="968" spans="3:9">
      <c r="C968" s="176">
        <v>42102.389600000002</v>
      </c>
      <c r="D968" s="3" t="s">
        <v>445</v>
      </c>
      <c r="E968" s="3" t="s">
        <v>453</v>
      </c>
      <c r="F968" s="3" t="str">
        <f t="shared" si="14"/>
        <v>Retail</v>
      </c>
      <c r="G968" s="3">
        <v>1</v>
      </c>
      <c r="I968"/>
    </row>
    <row r="969" spans="3:9">
      <c r="C969" s="176">
        <v>42188.034699999997</v>
      </c>
      <c r="D969" s="3" t="s">
        <v>445</v>
      </c>
      <c r="E969" s="3" t="s">
        <v>453</v>
      </c>
      <c r="F969" s="3" t="str">
        <f t="shared" si="14"/>
        <v>Retail</v>
      </c>
      <c r="G969" s="3">
        <v>2</v>
      </c>
      <c r="I969"/>
    </row>
    <row r="970" spans="3:9">
      <c r="C970" s="176">
        <v>42348.016000000003</v>
      </c>
      <c r="D970" s="3" t="s">
        <v>447</v>
      </c>
      <c r="E970" s="3" t="s">
        <v>458</v>
      </c>
      <c r="F970" s="3" t="str">
        <f t="shared" ref="F970:F1033" si="15">IF(G970&lt;10,"Retail","Wholesale")</f>
        <v>Retail</v>
      </c>
      <c r="G970" s="3">
        <v>3</v>
      </c>
      <c r="I970"/>
    </row>
    <row r="971" spans="3:9">
      <c r="C971" s="176">
        <v>42112.736799999999</v>
      </c>
      <c r="D971" s="3" t="s">
        <v>446</v>
      </c>
      <c r="E971" s="3" t="s">
        <v>454</v>
      </c>
      <c r="F971" s="3" t="str">
        <f t="shared" si="15"/>
        <v>Retail</v>
      </c>
      <c r="G971" s="3">
        <v>1</v>
      </c>
      <c r="I971"/>
    </row>
    <row r="972" spans="3:9">
      <c r="C972" s="176">
        <v>42232.481299999999</v>
      </c>
      <c r="D972" s="3" t="s">
        <v>445</v>
      </c>
      <c r="E972" s="3" t="s">
        <v>6</v>
      </c>
      <c r="F972" s="3" t="str">
        <f t="shared" si="15"/>
        <v>Wholesale</v>
      </c>
      <c r="G972" s="3">
        <v>12</v>
      </c>
      <c r="I972"/>
    </row>
    <row r="973" spans="3:9">
      <c r="C973" s="176">
        <v>42306.770799999998</v>
      </c>
      <c r="D973" s="3" t="s">
        <v>446</v>
      </c>
      <c r="E973" s="3" t="s">
        <v>8</v>
      </c>
      <c r="F973" s="3" t="str">
        <f t="shared" si="15"/>
        <v>Wholesale</v>
      </c>
      <c r="G973" s="3">
        <v>44</v>
      </c>
      <c r="I973"/>
    </row>
    <row r="974" spans="3:9">
      <c r="C974" s="176">
        <v>42326.542399999998</v>
      </c>
      <c r="D974" s="3" t="s">
        <v>446</v>
      </c>
      <c r="E974" s="3" t="s">
        <v>453</v>
      </c>
      <c r="F974" s="3" t="str">
        <f t="shared" si="15"/>
        <v>Retail</v>
      </c>
      <c r="G974" s="3">
        <v>1</v>
      </c>
      <c r="I974"/>
    </row>
    <row r="975" spans="3:9">
      <c r="C975" s="176">
        <v>42215.117400000003</v>
      </c>
      <c r="D975" s="3" t="s">
        <v>446</v>
      </c>
      <c r="E975" s="3" t="s">
        <v>453</v>
      </c>
      <c r="F975" s="3" t="str">
        <f t="shared" si="15"/>
        <v>Retail</v>
      </c>
      <c r="G975" s="3">
        <v>1</v>
      </c>
      <c r="I975"/>
    </row>
    <row r="976" spans="3:9">
      <c r="C976" s="176">
        <v>42360.748599999999</v>
      </c>
      <c r="D976" s="3" t="s">
        <v>447</v>
      </c>
      <c r="E976" s="3" t="s">
        <v>461</v>
      </c>
      <c r="F976" s="3" t="str">
        <f t="shared" si="15"/>
        <v>Wholesale</v>
      </c>
      <c r="G976" s="3">
        <v>90</v>
      </c>
      <c r="I976"/>
    </row>
    <row r="977" spans="3:9">
      <c r="C977" s="176">
        <v>42334.1993</v>
      </c>
      <c r="D977" s="3" t="s">
        <v>445</v>
      </c>
      <c r="E977" s="3" t="s">
        <v>9</v>
      </c>
      <c r="F977" s="3" t="str">
        <f t="shared" si="15"/>
        <v>Retail</v>
      </c>
      <c r="G977" s="3">
        <v>1</v>
      </c>
      <c r="I977"/>
    </row>
    <row r="978" spans="3:9">
      <c r="C978" s="176">
        <v>42356.122900000002</v>
      </c>
      <c r="D978" s="3" t="s">
        <v>445</v>
      </c>
      <c r="E978" s="3" t="s">
        <v>453</v>
      </c>
      <c r="F978" s="3" t="str">
        <f t="shared" si="15"/>
        <v>Wholesale</v>
      </c>
      <c r="G978" s="3">
        <v>34</v>
      </c>
      <c r="I978"/>
    </row>
    <row r="979" spans="3:9">
      <c r="C979" s="176">
        <v>42126.433299999997</v>
      </c>
      <c r="D979" s="3" t="s">
        <v>446</v>
      </c>
      <c r="E979" s="3" t="s">
        <v>453</v>
      </c>
      <c r="F979" s="3" t="str">
        <f t="shared" si="15"/>
        <v>Retail</v>
      </c>
      <c r="G979" s="3">
        <v>5</v>
      </c>
      <c r="I979"/>
    </row>
    <row r="980" spans="3:9">
      <c r="C980" s="176">
        <v>42354.810400000002</v>
      </c>
      <c r="D980" s="3" t="s">
        <v>447</v>
      </c>
      <c r="E980" s="3" t="s">
        <v>455</v>
      </c>
      <c r="F980" s="3" t="str">
        <f t="shared" si="15"/>
        <v>Retail</v>
      </c>
      <c r="G980" s="3">
        <v>2</v>
      </c>
      <c r="I980"/>
    </row>
    <row r="981" spans="3:9">
      <c r="C981" s="176">
        <v>42187.779199999997</v>
      </c>
      <c r="D981" s="3" t="s">
        <v>449</v>
      </c>
      <c r="E981" s="3" t="s">
        <v>8</v>
      </c>
      <c r="F981" s="3" t="str">
        <f t="shared" si="15"/>
        <v>Retail</v>
      </c>
      <c r="G981" s="3">
        <v>5</v>
      </c>
      <c r="I981"/>
    </row>
    <row r="982" spans="3:9">
      <c r="C982" s="176">
        <v>42354.524299999997</v>
      </c>
      <c r="D982" s="3" t="s">
        <v>449</v>
      </c>
      <c r="E982" s="3" t="s">
        <v>461</v>
      </c>
      <c r="F982" s="3" t="str">
        <f t="shared" si="15"/>
        <v>Retail</v>
      </c>
      <c r="G982" s="3">
        <v>2</v>
      </c>
      <c r="I982"/>
    </row>
    <row r="983" spans="3:9">
      <c r="C983" s="176">
        <v>42277.829899999997</v>
      </c>
      <c r="D983" s="3" t="s">
        <v>447</v>
      </c>
      <c r="E983" s="3" t="s">
        <v>460</v>
      </c>
      <c r="F983" s="3" t="str">
        <f t="shared" si="15"/>
        <v>Retail</v>
      </c>
      <c r="G983" s="3">
        <v>1</v>
      </c>
      <c r="I983"/>
    </row>
    <row r="984" spans="3:9">
      <c r="C984" s="176">
        <v>42091.570099999997</v>
      </c>
      <c r="D984" s="3" t="s">
        <v>445</v>
      </c>
      <c r="E984" s="3" t="s">
        <v>457</v>
      </c>
      <c r="F984" s="3" t="str">
        <f t="shared" si="15"/>
        <v>Retail</v>
      </c>
      <c r="G984" s="3">
        <v>7</v>
      </c>
      <c r="I984"/>
    </row>
    <row r="985" spans="3:9">
      <c r="C985" s="176">
        <v>42169.9208</v>
      </c>
      <c r="D985" s="3" t="s">
        <v>445</v>
      </c>
      <c r="E985" s="3" t="s">
        <v>8</v>
      </c>
      <c r="F985" s="3" t="str">
        <f t="shared" si="15"/>
        <v>Retail</v>
      </c>
      <c r="G985" s="3">
        <v>1</v>
      </c>
      <c r="I985"/>
    </row>
    <row r="986" spans="3:9">
      <c r="C986" s="176">
        <v>42146.1083</v>
      </c>
      <c r="D986" s="3" t="s">
        <v>447</v>
      </c>
      <c r="E986" s="3" t="s">
        <v>452</v>
      </c>
      <c r="F986" s="3" t="str">
        <f t="shared" si="15"/>
        <v>Wholesale</v>
      </c>
      <c r="G986" s="3">
        <v>55</v>
      </c>
      <c r="I986"/>
    </row>
    <row r="987" spans="3:9">
      <c r="C987" s="176">
        <v>41985.527099999999</v>
      </c>
      <c r="D987" s="3" t="s">
        <v>445</v>
      </c>
      <c r="E987" s="3" t="s">
        <v>10</v>
      </c>
      <c r="F987" s="3" t="str">
        <f t="shared" si="15"/>
        <v>Retail</v>
      </c>
      <c r="G987" s="3">
        <v>2</v>
      </c>
      <c r="I987"/>
    </row>
    <row r="988" spans="3:9">
      <c r="C988" s="176">
        <v>42351.008999999998</v>
      </c>
      <c r="D988" s="3" t="s">
        <v>446</v>
      </c>
      <c r="E988" s="3" t="s">
        <v>6</v>
      </c>
      <c r="F988" s="3" t="str">
        <f t="shared" si="15"/>
        <v>Wholesale</v>
      </c>
      <c r="G988" s="3">
        <v>26</v>
      </c>
      <c r="I988"/>
    </row>
    <row r="989" spans="3:9">
      <c r="C989" s="176">
        <v>42175.195099999997</v>
      </c>
      <c r="D989" s="3" t="s">
        <v>447</v>
      </c>
      <c r="E989" s="3" t="s">
        <v>453</v>
      </c>
      <c r="F989" s="3" t="str">
        <f t="shared" si="15"/>
        <v>Wholesale</v>
      </c>
      <c r="G989" s="3">
        <v>27</v>
      </c>
      <c r="I989"/>
    </row>
    <row r="990" spans="3:9">
      <c r="C990" s="176">
        <v>42363.477800000001</v>
      </c>
      <c r="D990" s="3" t="s">
        <v>445</v>
      </c>
      <c r="E990" s="3" t="s">
        <v>453</v>
      </c>
      <c r="F990" s="3" t="str">
        <f t="shared" si="15"/>
        <v>Retail</v>
      </c>
      <c r="G990" s="3">
        <v>2</v>
      </c>
      <c r="I990"/>
    </row>
    <row r="991" spans="3:9">
      <c r="C991" s="176">
        <v>42216.801399999997</v>
      </c>
      <c r="D991" s="3" t="s">
        <v>447</v>
      </c>
      <c r="E991" s="3" t="s">
        <v>312</v>
      </c>
      <c r="F991" s="3" t="str">
        <f t="shared" si="15"/>
        <v>Wholesale</v>
      </c>
      <c r="G991" s="3">
        <v>59</v>
      </c>
      <c r="I991"/>
    </row>
    <row r="992" spans="3:9">
      <c r="C992" s="176">
        <v>42231.088900000002</v>
      </c>
      <c r="D992" s="3" t="s">
        <v>445</v>
      </c>
      <c r="E992" s="3" t="s">
        <v>6</v>
      </c>
      <c r="F992" s="3" t="str">
        <f t="shared" si="15"/>
        <v>Wholesale</v>
      </c>
      <c r="G992" s="3">
        <v>38</v>
      </c>
      <c r="I992"/>
    </row>
    <row r="993" spans="3:9">
      <c r="C993" s="176">
        <v>42190.497900000002</v>
      </c>
      <c r="D993" s="3" t="s">
        <v>449</v>
      </c>
      <c r="E993" s="3" t="s">
        <v>112</v>
      </c>
      <c r="F993" s="3" t="str">
        <f t="shared" si="15"/>
        <v>Retail</v>
      </c>
      <c r="G993" s="3">
        <v>3</v>
      </c>
      <c r="I993"/>
    </row>
    <row r="994" spans="3:9">
      <c r="C994" s="176">
        <v>42356.306299999997</v>
      </c>
      <c r="D994" s="3" t="s">
        <v>446</v>
      </c>
      <c r="E994" s="3" t="s">
        <v>6</v>
      </c>
      <c r="F994" s="3" t="str">
        <f t="shared" si="15"/>
        <v>Retail</v>
      </c>
      <c r="G994" s="3">
        <v>3</v>
      </c>
      <c r="I994"/>
    </row>
    <row r="995" spans="3:9">
      <c r="C995" s="176">
        <v>42222.690300000002</v>
      </c>
      <c r="D995" s="3" t="s">
        <v>446</v>
      </c>
      <c r="E995" s="3" t="s">
        <v>453</v>
      </c>
      <c r="F995" s="3" t="str">
        <f t="shared" si="15"/>
        <v>Retail</v>
      </c>
      <c r="G995" s="3">
        <v>7</v>
      </c>
      <c r="I995"/>
    </row>
    <row r="996" spans="3:9">
      <c r="C996" s="176">
        <v>42362.143100000001</v>
      </c>
      <c r="D996" s="3" t="s">
        <v>447</v>
      </c>
      <c r="E996" s="3" t="s">
        <v>9</v>
      </c>
      <c r="F996" s="3" t="str">
        <f t="shared" si="15"/>
        <v>Retail</v>
      </c>
      <c r="G996" s="3">
        <v>6</v>
      </c>
      <c r="I996"/>
    </row>
    <row r="997" spans="3:9">
      <c r="C997" s="176">
        <v>41979.770799999998</v>
      </c>
      <c r="D997" s="3" t="s">
        <v>447</v>
      </c>
      <c r="E997" s="3" t="s">
        <v>453</v>
      </c>
      <c r="F997" s="3" t="str">
        <f t="shared" si="15"/>
        <v>Wholesale</v>
      </c>
      <c r="G997" s="3">
        <v>50</v>
      </c>
      <c r="I997"/>
    </row>
    <row r="998" spans="3:9">
      <c r="C998" s="176">
        <v>42118.547899999998</v>
      </c>
      <c r="D998" s="3" t="s">
        <v>445</v>
      </c>
      <c r="E998" s="3" t="s">
        <v>10</v>
      </c>
      <c r="F998" s="3" t="str">
        <f t="shared" si="15"/>
        <v>Retail</v>
      </c>
      <c r="G998" s="3">
        <v>6</v>
      </c>
      <c r="I998"/>
    </row>
    <row r="999" spans="3:9">
      <c r="C999" s="176">
        <v>42124.184000000001</v>
      </c>
      <c r="D999" s="3" t="s">
        <v>447</v>
      </c>
      <c r="E999" s="3" t="s">
        <v>312</v>
      </c>
      <c r="F999" s="3" t="str">
        <f t="shared" si="15"/>
        <v>Retail</v>
      </c>
      <c r="G999" s="3">
        <v>2</v>
      </c>
      <c r="I999"/>
    </row>
    <row r="1000" spans="3:9">
      <c r="C1000" s="176">
        <v>41985.478499999997</v>
      </c>
      <c r="D1000" s="3" t="s">
        <v>446</v>
      </c>
      <c r="E1000" s="3" t="s">
        <v>453</v>
      </c>
      <c r="F1000" s="3" t="str">
        <f t="shared" si="15"/>
        <v>Wholesale</v>
      </c>
      <c r="G1000" s="3">
        <v>112</v>
      </c>
      <c r="I1000"/>
    </row>
    <row r="1001" spans="3:9">
      <c r="C1001" s="176">
        <v>41982.744400000003</v>
      </c>
      <c r="D1001" s="3" t="s">
        <v>445</v>
      </c>
      <c r="E1001" s="3" t="s">
        <v>10</v>
      </c>
      <c r="F1001" s="3" t="str">
        <f t="shared" si="15"/>
        <v>Retail</v>
      </c>
      <c r="G1001" s="3">
        <v>2</v>
      </c>
      <c r="I1001"/>
    </row>
    <row r="1002" spans="3:9">
      <c r="C1002" s="176">
        <v>42210.108999999997</v>
      </c>
      <c r="D1002" s="3" t="s">
        <v>446</v>
      </c>
      <c r="E1002" s="3" t="s">
        <v>7</v>
      </c>
      <c r="F1002" s="3" t="str">
        <f t="shared" si="15"/>
        <v>Retail</v>
      </c>
      <c r="G1002" s="3">
        <v>1</v>
      </c>
      <c r="I1002"/>
    </row>
    <row r="1003" spans="3:9">
      <c r="C1003" s="176">
        <v>41985.4951</v>
      </c>
      <c r="D1003" s="3" t="s">
        <v>445</v>
      </c>
      <c r="E1003" s="3" t="s">
        <v>10</v>
      </c>
      <c r="F1003" s="3" t="str">
        <f t="shared" si="15"/>
        <v>Wholesale</v>
      </c>
      <c r="G1003" s="3">
        <v>67</v>
      </c>
      <c r="I1003"/>
    </row>
    <row r="1004" spans="3:9">
      <c r="C1004" s="176">
        <v>42242.1757</v>
      </c>
      <c r="D1004" s="3" t="s">
        <v>447</v>
      </c>
      <c r="E1004" s="3" t="s">
        <v>114</v>
      </c>
      <c r="F1004" s="3" t="str">
        <f t="shared" si="15"/>
        <v>Retail</v>
      </c>
      <c r="G1004" s="3">
        <v>1</v>
      </c>
      <c r="I1004"/>
    </row>
    <row r="1005" spans="3:9">
      <c r="C1005" s="176">
        <v>42332.165999999997</v>
      </c>
      <c r="D1005" s="3" t="s">
        <v>447</v>
      </c>
      <c r="E1005" s="3" t="s">
        <v>312</v>
      </c>
      <c r="F1005" s="3" t="str">
        <f t="shared" si="15"/>
        <v>Retail</v>
      </c>
      <c r="G1005" s="3">
        <v>1</v>
      </c>
      <c r="I1005"/>
    </row>
    <row r="1006" spans="3:9">
      <c r="C1006" s="176">
        <v>42262.461799999997</v>
      </c>
      <c r="D1006" s="3" t="s">
        <v>449</v>
      </c>
      <c r="E1006" s="3" t="s">
        <v>9</v>
      </c>
      <c r="F1006" s="3" t="str">
        <f t="shared" si="15"/>
        <v>Retail</v>
      </c>
      <c r="G1006" s="3">
        <v>7</v>
      </c>
      <c r="I1006"/>
    </row>
    <row r="1007" spans="3:9">
      <c r="C1007" s="176">
        <v>42283.463199999998</v>
      </c>
      <c r="D1007" s="3" t="s">
        <v>446</v>
      </c>
      <c r="E1007" s="3" t="s">
        <v>453</v>
      </c>
      <c r="F1007" s="3" t="str">
        <f t="shared" si="15"/>
        <v>Retail</v>
      </c>
      <c r="G1007" s="3">
        <v>2</v>
      </c>
      <c r="I1007"/>
    </row>
    <row r="1008" spans="3:9">
      <c r="C1008" s="176">
        <v>42168.427100000001</v>
      </c>
      <c r="D1008" s="3" t="s">
        <v>445</v>
      </c>
      <c r="E1008" s="3" t="s">
        <v>458</v>
      </c>
      <c r="F1008" s="3" t="str">
        <f t="shared" si="15"/>
        <v>Wholesale</v>
      </c>
      <c r="G1008" s="3">
        <v>43</v>
      </c>
      <c r="I1008"/>
    </row>
    <row r="1009" spans="3:9">
      <c r="C1009" s="176">
        <v>42274.496500000001</v>
      </c>
      <c r="D1009" s="3" t="s">
        <v>445</v>
      </c>
      <c r="E1009" s="3" t="s">
        <v>455</v>
      </c>
      <c r="F1009" s="3" t="str">
        <f t="shared" si="15"/>
        <v>Retail</v>
      </c>
      <c r="G1009" s="3">
        <v>3</v>
      </c>
      <c r="I1009"/>
    </row>
    <row r="1010" spans="3:9">
      <c r="C1010" s="176">
        <v>42226.8007</v>
      </c>
      <c r="D1010" s="3" t="s">
        <v>445</v>
      </c>
      <c r="E1010" s="3" t="s">
        <v>6</v>
      </c>
      <c r="F1010" s="3" t="str">
        <f t="shared" si="15"/>
        <v>Retail</v>
      </c>
      <c r="G1010" s="3">
        <v>1</v>
      </c>
      <c r="I1010"/>
    </row>
    <row r="1011" spans="3:9">
      <c r="C1011" s="176">
        <v>42348.109700000001</v>
      </c>
      <c r="D1011" s="3" t="s">
        <v>446</v>
      </c>
      <c r="E1011" s="3" t="s">
        <v>312</v>
      </c>
      <c r="F1011" s="3" t="str">
        <f t="shared" si="15"/>
        <v>Wholesale</v>
      </c>
      <c r="G1011" s="3">
        <v>38</v>
      </c>
      <c r="I1011"/>
    </row>
    <row r="1012" spans="3:9">
      <c r="C1012" s="176">
        <v>42260.222900000001</v>
      </c>
      <c r="D1012" s="3" t="s">
        <v>446</v>
      </c>
      <c r="E1012" s="3" t="s">
        <v>451</v>
      </c>
      <c r="F1012" s="3" t="str">
        <f t="shared" si="15"/>
        <v>Retail</v>
      </c>
      <c r="G1012" s="3">
        <v>4</v>
      </c>
      <c r="I1012"/>
    </row>
    <row r="1013" spans="3:9">
      <c r="C1013" s="176">
        <v>42175.820099999997</v>
      </c>
      <c r="D1013" s="3" t="s">
        <v>445</v>
      </c>
      <c r="E1013" s="3" t="s">
        <v>458</v>
      </c>
      <c r="F1013" s="3" t="str">
        <f t="shared" si="15"/>
        <v>Retail</v>
      </c>
      <c r="G1013" s="3">
        <v>6</v>
      </c>
      <c r="I1013"/>
    </row>
    <row r="1014" spans="3:9">
      <c r="C1014" s="176">
        <v>42088.196499999998</v>
      </c>
      <c r="D1014" s="3" t="s">
        <v>445</v>
      </c>
      <c r="E1014" s="3" t="s">
        <v>460</v>
      </c>
      <c r="F1014" s="3" t="str">
        <f t="shared" si="15"/>
        <v>Retail</v>
      </c>
      <c r="G1014" s="3">
        <v>1</v>
      </c>
      <c r="I1014"/>
    </row>
    <row r="1015" spans="3:9">
      <c r="C1015" s="176">
        <v>42333.5507</v>
      </c>
      <c r="D1015" s="3" t="s">
        <v>446</v>
      </c>
      <c r="E1015" s="3" t="s">
        <v>452</v>
      </c>
      <c r="F1015" s="3" t="str">
        <f t="shared" si="15"/>
        <v>Wholesale</v>
      </c>
      <c r="G1015" s="3">
        <v>34</v>
      </c>
      <c r="I1015"/>
    </row>
    <row r="1016" spans="3:9">
      <c r="C1016" s="176">
        <v>42210.489600000001</v>
      </c>
      <c r="D1016" s="3" t="s">
        <v>447</v>
      </c>
      <c r="E1016" s="3" t="s">
        <v>461</v>
      </c>
      <c r="F1016" s="3" t="str">
        <f t="shared" si="15"/>
        <v>Retail</v>
      </c>
      <c r="G1016" s="3">
        <v>6</v>
      </c>
      <c r="I1016"/>
    </row>
    <row r="1017" spans="3:9">
      <c r="C1017" s="176">
        <v>42353.848599999998</v>
      </c>
      <c r="D1017" s="3" t="s">
        <v>445</v>
      </c>
      <c r="E1017" s="3" t="s">
        <v>453</v>
      </c>
      <c r="F1017" s="3" t="str">
        <f t="shared" si="15"/>
        <v>Retail</v>
      </c>
      <c r="G1017" s="3">
        <v>2</v>
      </c>
      <c r="I1017"/>
    </row>
    <row r="1018" spans="3:9">
      <c r="C1018" s="176">
        <v>42224.749300000003</v>
      </c>
      <c r="D1018" s="3" t="s">
        <v>447</v>
      </c>
      <c r="E1018" s="3" t="s">
        <v>453</v>
      </c>
      <c r="F1018" s="3" t="str">
        <f t="shared" si="15"/>
        <v>Retail</v>
      </c>
      <c r="G1018" s="3">
        <v>5</v>
      </c>
      <c r="I1018"/>
    </row>
    <row r="1019" spans="3:9">
      <c r="C1019" s="176">
        <v>42146.536800000002</v>
      </c>
      <c r="D1019" s="3" t="s">
        <v>445</v>
      </c>
      <c r="E1019" s="3" t="s">
        <v>453</v>
      </c>
      <c r="F1019" s="3" t="str">
        <f t="shared" si="15"/>
        <v>Wholesale</v>
      </c>
      <c r="G1019" s="3">
        <v>26</v>
      </c>
      <c r="I1019"/>
    </row>
    <row r="1020" spans="3:9">
      <c r="C1020" s="176">
        <v>42221.152099999999</v>
      </c>
      <c r="D1020" s="3" t="s">
        <v>445</v>
      </c>
      <c r="E1020" s="3" t="s">
        <v>453</v>
      </c>
      <c r="F1020" s="3" t="str">
        <f t="shared" si="15"/>
        <v>Wholesale</v>
      </c>
      <c r="G1020" s="3">
        <v>29</v>
      </c>
      <c r="I1020"/>
    </row>
    <row r="1021" spans="3:9">
      <c r="C1021" s="176">
        <v>42171.4611</v>
      </c>
      <c r="D1021" s="3" t="s">
        <v>446</v>
      </c>
      <c r="E1021" s="3" t="s">
        <v>114</v>
      </c>
      <c r="F1021" s="3" t="str">
        <f t="shared" si="15"/>
        <v>Retail</v>
      </c>
      <c r="G1021" s="3">
        <v>1</v>
      </c>
      <c r="I1021"/>
    </row>
    <row r="1022" spans="3:9">
      <c r="C1022" s="176">
        <v>42094.767399999997</v>
      </c>
      <c r="D1022" s="3" t="s">
        <v>445</v>
      </c>
      <c r="E1022" s="3" t="s">
        <v>6</v>
      </c>
      <c r="F1022" s="3" t="str">
        <f t="shared" si="15"/>
        <v>Wholesale</v>
      </c>
      <c r="G1022" s="3">
        <v>35</v>
      </c>
      <c r="I1022"/>
    </row>
    <row r="1023" spans="3:9">
      <c r="C1023" s="176">
        <v>42234.1993</v>
      </c>
      <c r="D1023" s="3" t="s">
        <v>446</v>
      </c>
      <c r="E1023" s="3" t="s">
        <v>453</v>
      </c>
      <c r="F1023" s="3" t="str">
        <f t="shared" si="15"/>
        <v>Retail</v>
      </c>
      <c r="G1023" s="3">
        <v>5</v>
      </c>
      <c r="I1023"/>
    </row>
    <row r="1024" spans="3:9">
      <c r="C1024" s="176">
        <v>42175.111100000002</v>
      </c>
      <c r="D1024" s="3" t="s">
        <v>446</v>
      </c>
      <c r="E1024" s="3" t="s">
        <v>312</v>
      </c>
      <c r="F1024" s="3" t="str">
        <f t="shared" si="15"/>
        <v>Wholesale</v>
      </c>
      <c r="G1024" s="3">
        <v>34</v>
      </c>
      <c r="I1024"/>
    </row>
    <row r="1025" spans="3:9">
      <c r="C1025" s="176">
        <v>42360.794399999999</v>
      </c>
      <c r="D1025" s="3" t="s">
        <v>445</v>
      </c>
      <c r="E1025" s="3" t="s">
        <v>312</v>
      </c>
      <c r="F1025" s="3" t="str">
        <f t="shared" si="15"/>
        <v>Retail</v>
      </c>
      <c r="G1025" s="3">
        <v>6</v>
      </c>
      <c r="I1025"/>
    </row>
    <row r="1026" spans="3:9">
      <c r="C1026" s="176">
        <v>41983.561099999999</v>
      </c>
      <c r="D1026" s="3" t="s">
        <v>446</v>
      </c>
      <c r="E1026" s="3" t="s">
        <v>460</v>
      </c>
      <c r="F1026" s="3" t="str">
        <f t="shared" si="15"/>
        <v>Retail</v>
      </c>
      <c r="G1026" s="3">
        <v>6</v>
      </c>
      <c r="I1026"/>
    </row>
    <row r="1027" spans="3:9">
      <c r="C1027" s="176">
        <v>42161.165999999997</v>
      </c>
      <c r="D1027" s="3" t="s">
        <v>445</v>
      </c>
      <c r="E1027" s="3" t="s">
        <v>10</v>
      </c>
      <c r="F1027" s="3" t="str">
        <f t="shared" si="15"/>
        <v>Wholesale</v>
      </c>
      <c r="G1027" s="3">
        <v>32</v>
      </c>
      <c r="I1027"/>
    </row>
    <row r="1028" spans="3:9">
      <c r="C1028" s="176">
        <v>42203.254200000003</v>
      </c>
      <c r="D1028" s="3" t="s">
        <v>446</v>
      </c>
      <c r="E1028" s="3" t="s">
        <v>453</v>
      </c>
      <c r="F1028" s="3" t="str">
        <f t="shared" si="15"/>
        <v>Retail</v>
      </c>
      <c r="G1028" s="3">
        <v>2</v>
      </c>
      <c r="I1028"/>
    </row>
    <row r="1029" spans="3:9">
      <c r="C1029" s="176">
        <v>42173.146500000003</v>
      </c>
      <c r="D1029" s="3" t="s">
        <v>445</v>
      </c>
      <c r="E1029" s="3" t="s">
        <v>453</v>
      </c>
      <c r="F1029" s="3" t="str">
        <f t="shared" si="15"/>
        <v>Wholesale</v>
      </c>
      <c r="G1029" s="3">
        <v>76</v>
      </c>
      <c r="I1029"/>
    </row>
    <row r="1030" spans="3:9">
      <c r="C1030" s="176">
        <v>42231.4882</v>
      </c>
      <c r="D1030" s="3" t="s">
        <v>449</v>
      </c>
      <c r="E1030" s="3" t="s">
        <v>453</v>
      </c>
      <c r="F1030" s="3" t="str">
        <f t="shared" si="15"/>
        <v>Retail</v>
      </c>
      <c r="G1030" s="3">
        <v>2</v>
      </c>
      <c r="I1030"/>
    </row>
    <row r="1031" spans="3:9">
      <c r="C1031" s="176">
        <v>42129.501400000001</v>
      </c>
      <c r="D1031" s="3" t="s">
        <v>445</v>
      </c>
      <c r="E1031" s="3" t="s">
        <v>312</v>
      </c>
      <c r="F1031" s="3" t="str">
        <f t="shared" si="15"/>
        <v>Retail</v>
      </c>
      <c r="G1031" s="3">
        <v>2</v>
      </c>
      <c r="I1031"/>
    </row>
    <row r="1032" spans="3:9">
      <c r="C1032" s="176">
        <v>42148.520100000002</v>
      </c>
      <c r="D1032" s="3" t="s">
        <v>446</v>
      </c>
      <c r="E1032" s="3" t="s">
        <v>453</v>
      </c>
      <c r="F1032" s="3" t="str">
        <f t="shared" si="15"/>
        <v>Retail</v>
      </c>
      <c r="G1032" s="3">
        <v>1</v>
      </c>
      <c r="I1032"/>
    </row>
    <row r="1033" spans="3:9">
      <c r="C1033" s="176">
        <v>42206.565300000002</v>
      </c>
      <c r="D1033" s="3" t="s">
        <v>447</v>
      </c>
      <c r="E1033" s="3" t="s">
        <v>453</v>
      </c>
      <c r="F1033" s="3" t="str">
        <f t="shared" si="15"/>
        <v>Wholesale</v>
      </c>
      <c r="G1033" s="3">
        <v>59</v>
      </c>
      <c r="I1033"/>
    </row>
    <row r="1034" spans="3:9">
      <c r="C1034" s="176">
        <v>42153.725700000003</v>
      </c>
      <c r="D1034" s="3" t="s">
        <v>446</v>
      </c>
      <c r="E1034" s="3" t="s">
        <v>455</v>
      </c>
      <c r="F1034" s="3" t="str">
        <f t="shared" ref="F1034:F1097" si="16">IF(G1034&lt;10,"Retail","Wholesale")</f>
        <v>Retail</v>
      </c>
      <c r="G1034" s="3">
        <v>3</v>
      </c>
      <c r="I1034"/>
    </row>
    <row r="1035" spans="3:9">
      <c r="C1035" s="176">
        <v>42191.753499999999</v>
      </c>
      <c r="D1035" s="3" t="s">
        <v>445</v>
      </c>
      <c r="E1035" s="3" t="s">
        <v>452</v>
      </c>
      <c r="F1035" s="3" t="str">
        <f t="shared" si="16"/>
        <v>Wholesale</v>
      </c>
      <c r="G1035" s="3">
        <v>68</v>
      </c>
      <c r="I1035"/>
    </row>
    <row r="1036" spans="3:9">
      <c r="C1036" s="176">
        <v>42260.790999999997</v>
      </c>
      <c r="D1036" s="3" t="s">
        <v>445</v>
      </c>
      <c r="E1036" s="3" t="s">
        <v>453</v>
      </c>
      <c r="F1036" s="3" t="str">
        <f t="shared" si="16"/>
        <v>Retail</v>
      </c>
      <c r="G1036" s="3">
        <v>7</v>
      </c>
      <c r="I1036"/>
    </row>
    <row r="1037" spans="3:9">
      <c r="C1037" s="176">
        <v>42346.179199999999</v>
      </c>
      <c r="D1037" s="3" t="s">
        <v>445</v>
      </c>
      <c r="E1037" s="3" t="s">
        <v>6</v>
      </c>
      <c r="F1037" s="3" t="str">
        <f t="shared" si="16"/>
        <v>Retail</v>
      </c>
      <c r="G1037" s="3">
        <v>5</v>
      </c>
      <c r="I1037"/>
    </row>
    <row r="1038" spans="3:9">
      <c r="C1038" s="176">
        <v>42205.170100000003</v>
      </c>
      <c r="D1038" s="3" t="s">
        <v>446</v>
      </c>
      <c r="E1038" s="3" t="s">
        <v>8</v>
      </c>
      <c r="F1038" s="3" t="str">
        <f t="shared" si="16"/>
        <v>Retail</v>
      </c>
      <c r="G1038" s="3">
        <v>8</v>
      </c>
      <c r="I1038"/>
    </row>
    <row r="1039" spans="3:9">
      <c r="C1039" s="176">
        <v>42189.472199999997</v>
      </c>
      <c r="D1039" s="3" t="s">
        <v>446</v>
      </c>
      <c r="E1039" s="3" t="s">
        <v>312</v>
      </c>
      <c r="F1039" s="3" t="str">
        <f t="shared" si="16"/>
        <v>Wholesale</v>
      </c>
      <c r="G1039" s="3">
        <v>21</v>
      </c>
      <c r="I1039"/>
    </row>
    <row r="1040" spans="3:9">
      <c r="C1040" s="176">
        <v>42233.4951</v>
      </c>
      <c r="D1040" s="3" t="s">
        <v>446</v>
      </c>
      <c r="E1040" s="3" t="s">
        <v>459</v>
      </c>
      <c r="F1040" s="3" t="str">
        <f t="shared" si="16"/>
        <v>Retail</v>
      </c>
      <c r="G1040" s="3">
        <v>3</v>
      </c>
      <c r="I1040"/>
    </row>
    <row r="1041" spans="3:9">
      <c r="C1041" s="176">
        <v>41989.466</v>
      </c>
      <c r="D1041" s="3" t="s">
        <v>447</v>
      </c>
      <c r="E1041" s="3" t="s">
        <v>6</v>
      </c>
      <c r="F1041" s="3" t="str">
        <f t="shared" si="16"/>
        <v>Retail</v>
      </c>
      <c r="G1041" s="3">
        <v>1</v>
      </c>
      <c r="I1041"/>
    </row>
    <row r="1042" spans="3:9">
      <c r="C1042" s="176">
        <v>42133.527800000003</v>
      </c>
      <c r="D1042" s="3" t="s">
        <v>445</v>
      </c>
      <c r="E1042" s="3" t="s">
        <v>458</v>
      </c>
      <c r="F1042" s="3" t="str">
        <f t="shared" si="16"/>
        <v>Retail</v>
      </c>
      <c r="G1042" s="3">
        <v>4</v>
      </c>
      <c r="I1042"/>
    </row>
    <row r="1043" spans="3:9">
      <c r="C1043" s="176">
        <v>42187.461799999997</v>
      </c>
      <c r="D1043" s="3" t="s">
        <v>445</v>
      </c>
      <c r="E1043" s="3" t="s">
        <v>10</v>
      </c>
      <c r="F1043" s="3" t="str">
        <f t="shared" si="16"/>
        <v>Wholesale</v>
      </c>
      <c r="G1043" s="3">
        <v>39</v>
      </c>
      <c r="I1043"/>
    </row>
    <row r="1044" spans="3:9">
      <c r="C1044" s="176">
        <v>42203.518799999998</v>
      </c>
      <c r="D1044" s="3" t="s">
        <v>445</v>
      </c>
      <c r="E1044" s="3" t="s">
        <v>453</v>
      </c>
      <c r="F1044" s="3" t="str">
        <f t="shared" si="16"/>
        <v>Retail</v>
      </c>
      <c r="G1044" s="3">
        <v>1</v>
      </c>
      <c r="I1044"/>
    </row>
    <row r="1045" spans="3:9">
      <c r="C1045" s="176">
        <v>42012.487500000003</v>
      </c>
      <c r="D1045" s="3" t="s">
        <v>446</v>
      </c>
      <c r="E1045" s="3" t="s">
        <v>10</v>
      </c>
      <c r="F1045" s="3" t="str">
        <f t="shared" si="16"/>
        <v>Wholesale</v>
      </c>
      <c r="G1045" s="3">
        <v>30</v>
      </c>
      <c r="I1045"/>
    </row>
    <row r="1046" spans="3:9">
      <c r="C1046" s="176">
        <v>42274.189599999998</v>
      </c>
      <c r="D1046" s="3" t="s">
        <v>447</v>
      </c>
      <c r="E1046" s="3" t="s">
        <v>461</v>
      </c>
      <c r="F1046" s="3" t="str">
        <f t="shared" si="16"/>
        <v>Retail</v>
      </c>
      <c r="G1046" s="3">
        <v>2</v>
      </c>
      <c r="I1046"/>
    </row>
    <row r="1047" spans="3:9">
      <c r="C1047" s="176">
        <v>42256.543799999999</v>
      </c>
      <c r="D1047" s="3" t="s">
        <v>445</v>
      </c>
      <c r="E1047" s="3" t="s">
        <v>457</v>
      </c>
      <c r="F1047" s="3" t="str">
        <f t="shared" si="16"/>
        <v>Wholesale</v>
      </c>
      <c r="G1047" s="3">
        <v>59</v>
      </c>
      <c r="I1047"/>
    </row>
    <row r="1048" spans="3:9">
      <c r="C1048" s="176">
        <v>42177.329899999997</v>
      </c>
      <c r="D1048" s="3" t="s">
        <v>447</v>
      </c>
      <c r="E1048" s="3" t="s">
        <v>6</v>
      </c>
      <c r="F1048" s="3" t="str">
        <f t="shared" si="16"/>
        <v>Wholesale</v>
      </c>
      <c r="G1048" s="3">
        <v>37</v>
      </c>
      <c r="I1048"/>
    </row>
    <row r="1049" spans="3:9">
      <c r="C1049" s="176">
        <v>42256.470099999999</v>
      </c>
      <c r="D1049" s="3" t="s">
        <v>449</v>
      </c>
      <c r="E1049" s="3" t="s">
        <v>114</v>
      </c>
      <c r="F1049" s="3" t="str">
        <f t="shared" si="16"/>
        <v>Wholesale</v>
      </c>
      <c r="G1049" s="3">
        <v>41</v>
      </c>
      <c r="I1049"/>
    </row>
    <row r="1050" spans="3:9">
      <c r="C1050" s="176">
        <v>42124.639600000002</v>
      </c>
      <c r="D1050" s="3" t="s">
        <v>447</v>
      </c>
      <c r="E1050" s="3" t="s">
        <v>6</v>
      </c>
      <c r="F1050" s="3" t="str">
        <f t="shared" si="16"/>
        <v>Retail</v>
      </c>
      <c r="G1050" s="3">
        <v>3</v>
      </c>
      <c r="I1050"/>
    </row>
    <row r="1051" spans="3:9">
      <c r="C1051" s="176">
        <v>42333.767399999997</v>
      </c>
      <c r="D1051" s="3" t="s">
        <v>446</v>
      </c>
      <c r="E1051" s="3" t="s">
        <v>453</v>
      </c>
      <c r="F1051" s="3" t="str">
        <f t="shared" si="16"/>
        <v>Wholesale</v>
      </c>
      <c r="G1051" s="3">
        <v>30</v>
      </c>
      <c r="I1051"/>
    </row>
    <row r="1052" spans="3:9">
      <c r="C1052" s="176">
        <v>42182.133999999998</v>
      </c>
      <c r="D1052" s="3" t="s">
        <v>446</v>
      </c>
      <c r="E1052" s="3" t="s">
        <v>10</v>
      </c>
      <c r="F1052" s="3" t="str">
        <f t="shared" si="16"/>
        <v>Retail</v>
      </c>
      <c r="G1052" s="3">
        <v>1</v>
      </c>
      <c r="I1052"/>
    </row>
    <row r="1053" spans="3:9">
      <c r="C1053" s="176">
        <v>41984.1924</v>
      </c>
      <c r="D1053" s="3" t="s">
        <v>445</v>
      </c>
      <c r="E1053" s="3" t="s">
        <v>457</v>
      </c>
      <c r="F1053" s="3" t="str">
        <f t="shared" si="16"/>
        <v>Retail</v>
      </c>
      <c r="G1053" s="3">
        <v>3</v>
      </c>
      <c r="I1053"/>
    </row>
    <row r="1054" spans="3:9">
      <c r="C1054" s="176">
        <v>42332.4611</v>
      </c>
      <c r="D1054" s="3" t="s">
        <v>446</v>
      </c>
      <c r="E1054" s="3" t="s">
        <v>453</v>
      </c>
      <c r="F1054" s="3" t="str">
        <f t="shared" si="16"/>
        <v>Wholesale</v>
      </c>
      <c r="G1054" s="3">
        <v>61</v>
      </c>
      <c r="I1054"/>
    </row>
    <row r="1055" spans="3:9">
      <c r="C1055" s="176">
        <v>42359.469400000002</v>
      </c>
      <c r="D1055" s="3" t="s">
        <v>447</v>
      </c>
      <c r="E1055" s="3" t="s">
        <v>451</v>
      </c>
      <c r="F1055" s="3" t="str">
        <f t="shared" si="16"/>
        <v>Wholesale</v>
      </c>
      <c r="G1055" s="3">
        <v>61</v>
      </c>
      <c r="I1055"/>
    </row>
    <row r="1056" spans="3:9">
      <c r="C1056" s="176">
        <v>42135.828500000003</v>
      </c>
      <c r="D1056" s="3" t="s">
        <v>449</v>
      </c>
      <c r="E1056" s="3" t="s">
        <v>456</v>
      </c>
      <c r="F1056" s="3" t="str">
        <f t="shared" si="16"/>
        <v>Retail</v>
      </c>
      <c r="G1056" s="3">
        <v>5</v>
      </c>
      <c r="I1056"/>
    </row>
    <row r="1057" spans="3:9">
      <c r="C1057" s="176">
        <v>42335.525000000001</v>
      </c>
      <c r="D1057" s="3" t="s">
        <v>445</v>
      </c>
      <c r="E1057" s="3" t="s">
        <v>9</v>
      </c>
      <c r="F1057" s="3" t="str">
        <f t="shared" si="16"/>
        <v>Retail</v>
      </c>
      <c r="G1057" s="3">
        <v>1</v>
      </c>
      <c r="I1057"/>
    </row>
    <row r="1058" spans="3:9">
      <c r="C1058" s="176">
        <v>42250.533300000003</v>
      </c>
      <c r="D1058" s="3" t="s">
        <v>447</v>
      </c>
      <c r="E1058" s="3" t="s">
        <v>451</v>
      </c>
      <c r="F1058" s="3" t="str">
        <f t="shared" si="16"/>
        <v>Retail</v>
      </c>
      <c r="G1058" s="3">
        <v>1</v>
      </c>
      <c r="I1058"/>
    </row>
    <row r="1059" spans="3:9">
      <c r="C1059" s="176">
        <v>41980.5049</v>
      </c>
      <c r="D1059" s="3" t="s">
        <v>447</v>
      </c>
      <c r="E1059" s="3" t="s">
        <v>457</v>
      </c>
      <c r="F1059" s="3" t="str">
        <f t="shared" si="16"/>
        <v>Retail</v>
      </c>
      <c r="G1059" s="3">
        <v>2</v>
      </c>
      <c r="I1059"/>
    </row>
    <row r="1060" spans="3:9">
      <c r="C1060" s="176">
        <v>42329.064599999998</v>
      </c>
      <c r="D1060" s="3" t="s">
        <v>446</v>
      </c>
      <c r="E1060" s="3" t="s">
        <v>458</v>
      </c>
      <c r="F1060" s="3" t="str">
        <f t="shared" si="16"/>
        <v>Wholesale</v>
      </c>
      <c r="G1060" s="3">
        <v>66</v>
      </c>
      <c r="I1060"/>
    </row>
    <row r="1061" spans="3:9">
      <c r="C1061" s="176">
        <v>42134.810400000002</v>
      </c>
      <c r="D1061" s="3" t="s">
        <v>445</v>
      </c>
      <c r="E1061" s="3" t="s">
        <v>453</v>
      </c>
      <c r="F1061" s="3" t="str">
        <f t="shared" si="16"/>
        <v>Retail</v>
      </c>
      <c r="G1061" s="3">
        <v>1</v>
      </c>
      <c r="I1061"/>
    </row>
    <row r="1062" spans="3:9">
      <c r="C1062" s="176">
        <v>42269.163200000003</v>
      </c>
      <c r="D1062" s="3" t="s">
        <v>445</v>
      </c>
      <c r="E1062" s="3" t="s">
        <v>110</v>
      </c>
      <c r="F1062" s="3" t="str">
        <f t="shared" si="16"/>
        <v>Wholesale</v>
      </c>
      <c r="G1062" s="3">
        <v>57</v>
      </c>
      <c r="I1062"/>
    </row>
    <row r="1063" spans="3:9">
      <c r="C1063" s="176">
        <v>42353.463900000002</v>
      </c>
      <c r="D1063" s="3" t="s">
        <v>445</v>
      </c>
      <c r="E1063" s="3" t="s">
        <v>110</v>
      </c>
      <c r="F1063" s="3" t="str">
        <f t="shared" si="16"/>
        <v>Wholesale</v>
      </c>
      <c r="G1063" s="3">
        <v>125</v>
      </c>
      <c r="I1063"/>
    </row>
    <row r="1064" spans="3:9">
      <c r="C1064" s="176">
        <v>42167.500699999997</v>
      </c>
      <c r="D1064" s="3" t="s">
        <v>447</v>
      </c>
      <c r="E1064" s="3" t="s">
        <v>110</v>
      </c>
      <c r="F1064" s="3" t="str">
        <f t="shared" si="16"/>
        <v>Retail</v>
      </c>
      <c r="G1064" s="3">
        <v>2</v>
      </c>
      <c r="I1064"/>
    </row>
    <row r="1065" spans="3:9">
      <c r="C1065" s="176">
        <v>42040.098599999998</v>
      </c>
      <c r="D1065" s="3" t="s">
        <v>445</v>
      </c>
      <c r="E1065" s="3" t="s">
        <v>453</v>
      </c>
      <c r="F1065" s="3" t="str">
        <f t="shared" si="16"/>
        <v>Wholesale</v>
      </c>
      <c r="G1065" s="3">
        <v>35</v>
      </c>
      <c r="I1065"/>
    </row>
    <row r="1066" spans="3:9">
      <c r="C1066" s="176">
        <v>41985.744400000003</v>
      </c>
      <c r="D1066" s="3" t="s">
        <v>446</v>
      </c>
      <c r="E1066" s="3" t="s">
        <v>7</v>
      </c>
      <c r="F1066" s="3" t="str">
        <f t="shared" si="16"/>
        <v>Wholesale</v>
      </c>
      <c r="G1066" s="3">
        <v>25</v>
      </c>
      <c r="I1066"/>
    </row>
    <row r="1067" spans="3:9">
      <c r="C1067" s="176">
        <v>42218.477800000001</v>
      </c>
      <c r="D1067" s="3" t="s">
        <v>447</v>
      </c>
      <c r="E1067" s="3" t="s">
        <v>453</v>
      </c>
      <c r="F1067" s="3" t="str">
        <f t="shared" si="16"/>
        <v>Retail</v>
      </c>
      <c r="G1067" s="3">
        <v>3</v>
      </c>
      <c r="I1067"/>
    </row>
    <row r="1068" spans="3:9">
      <c r="C1068" s="176">
        <v>42188.708299999998</v>
      </c>
      <c r="D1068" s="3" t="s">
        <v>445</v>
      </c>
      <c r="E1068" s="3" t="s">
        <v>6</v>
      </c>
      <c r="F1068" s="3" t="str">
        <f t="shared" si="16"/>
        <v>Retail</v>
      </c>
      <c r="G1068" s="3">
        <v>2</v>
      </c>
      <c r="I1068"/>
    </row>
    <row r="1069" spans="3:9">
      <c r="C1069" s="176">
        <v>42322.469400000002</v>
      </c>
      <c r="D1069" s="3" t="s">
        <v>447</v>
      </c>
      <c r="E1069" s="3" t="s">
        <v>453</v>
      </c>
      <c r="F1069" s="3" t="str">
        <f t="shared" si="16"/>
        <v>Retail</v>
      </c>
      <c r="G1069" s="3">
        <v>4</v>
      </c>
      <c r="I1069"/>
    </row>
    <row r="1070" spans="3:9">
      <c r="C1070" s="176">
        <v>42235.7451</v>
      </c>
      <c r="D1070" s="3" t="s">
        <v>445</v>
      </c>
      <c r="E1070" s="3" t="s">
        <v>456</v>
      </c>
      <c r="F1070" s="3" t="str">
        <f t="shared" si="16"/>
        <v>Wholesale</v>
      </c>
      <c r="G1070" s="3">
        <v>39</v>
      </c>
      <c r="I1070"/>
    </row>
    <row r="1071" spans="3:9">
      <c r="C1071" s="176">
        <v>42350.472199999997</v>
      </c>
      <c r="D1071" s="3" t="s">
        <v>446</v>
      </c>
      <c r="E1071" s="3" t="s">
        <v>459</v>
      </c>
      <c r="F1071" s="3" t="str">
        <f t="shared" si="16"/>
        <v>Retail</v>
      </c>
      <c r="G1071" s="3">
        <v>2</v>
      </c>
      <c r="I1071"/>
    </row>
    <row r="1072" spans="3:9">
      <c r="C1072" s="176">
        <v>42098.713199999998</v>
      </c>
      <c r="D1072" s="3" t="s">
        <v>447</v>
      </c>
      <c r="E1072" s="3" t="s">
        <v>312</v>
      </c>
      <c r="F1072" s="3" t="str">
        <f t="shared" si="16"/>
        <v>Retail</v>
      </c>
      <c r="G1072" s="3">
        <v>7</v>
      </c>
      <c r="I1072"/>
    </row>
    <row r="1073" spans="3:9">
      <c r="C1073" s="176">
        <v>42353.547200000001</v>
      </c>
      <c r="D1073" s="3" t="s">
        <v>445</v>
      </c>
      <c r="E1073" s="3" t="s">
        <v>112</v>
      </c>
      <c r="F1073" s="3" t="str">
        <f t="shared" si="16"/>
        <v>Retail</v>
      </c>
      <c r="G1073" s="3">
        <v>1</v>
      </c>
      <c r="I1073"/>
    </row>
    <row r="1074" spans="3:9">
      <c r="C1074" s="176">
        <v>41981.968099999998</v>
      </c>
      <c r="D1074" s="3" t="s">
        <v>445</v>
      </c>
      <c r="E1074" s="3" t="s">
        <v>453</v>
      </c>
      <c r="F1074" s="3" t="str">
        <f t="shared" si="16"/>
        <v>Wholesale</v>
      </c>
      <c r="G1074" s="3">
        <v>29</v>
      </c>
      <c r="I1074"/>
    </row>
    <row r="1075" spans="3:9">
      <c r="C1075" s="176">
        <v>42309.193099999997</v>
      </c>
      <c r="D1075" s="3" t="s">
        <v>447</v>
      </c>
      <c r="E1075" s="3" t="s">
        <v>6</v>
      </c>
      <c r="F1075" s="3" t="str">
        <f t="shared" si="16"/>
        <v>Wholesale</v>
      </c>
      <c r="G1075" s="3">
        <v>95</v>
      </c>
      <c r="I1075"/>
    </row>
    <row r="1076" spans="3:9">
      <c r="C1076" s="176">
        <v>42241.525000000001</v>
      </c>
      <c r="D1076" s="3" t="s">
        <v>447</v>
      </c>
      <c r="E1076" s="3" t="s">
        <v>6</v>
      </c>
      <c r="F1076" s="3" t="str">
        <f t="shared" si="16"/>
        <v>Retail</v>
      </c>
      <c r="G1076" s="3">
        <v>9</v>
      </c>
      <c r="I1076"/>
    </row>
    <row r="1077" spans="3:9">
      <c r="C1077" s="176">
        <v>41985.525699999998</v>
      </c>
      <c r="D1077" s="3" t="s">
        <v>445</v>
      </c>
      <c r="E1077" s="3" t="s">
        <v>453</v>
      </c>
      <c r="F1077" s="3" t="str">
        <f t="shared" si="16"/>
        <v>Wholesale</v>
      </c>
      <c r="G1077" s="3">
        <v>27</v>
      </c>
      <c r="I1077"/>
    </row>
    <row r="1078" spans="3:9">
      <c r="C1078" s="176">
        <v>42196.506300000001</v>
      </c>
      <c r="D1078" s="3" t="s">
        <v>446</v>
      </c>
      <c r="E1078" s="3" t="s">
        <v>114</v>
      </c>
      <c r="F1078" s="3" t="str">
        <f t="shared" si="16"/>
        <v>Wholesale</v>
      </c>
      <c r="G1078" s="3">
        <v>55</v>
      </c>
      <c r="I1078"/>
    </row>
    <row r="1079" spans="3:9">
      <c r="C1079" s="176">
        <v>42188.554199999999</v>
      </c>
      <c r="D1079" s="3" t="s">
        <v>449</v>
      </c>
      <c r="E1079" s="3" t="s">
        <v>453</v>
      </c>
      <c r="F1079" s="3" t="str">
        <f t="shared" si="16"/>
        <v>Retail</v>
      </c>
      <c r="G1079" s="3">
        <v>2</v>
      </c>
      <c r="I1079"/>
    </row>
    <row r="1080" spans="3:9">
      <c r="C1080" s="176">
        <v>42130.581299999998</v>
      </c>
      <c r="D1080" s="3" t="s">
        <v>445</v>
      </c>
      <c r="E1080" s="3" t="s">
        <v>8</v>
      </c>
      <c r="F1080" s="3" t="str">
        <f t="shared" si="16"/>
        <v>Wholesale</v>
      </c>
      <c r="G1080" s="3">
        <v>52</v>
      </c>
      <c r="I1080"/>
    </row>
    <row r="1081" spans="3:9">
      <c r="C1081" s="176">
        <v>42350.439599999998</v>
      </c>
      <c r="D1081" s="3" t="s">
        <v>449</v>
      </c>
      <c r="E1081" s="3" t="s">
        <v>8</v>
      </c>
      <c r="F1081" s="3" t="str">
        <f t="shared" si="16"/>
        <v>Retail</v>
      </c>
      <c r="G1081" s="3">
        <v>6</v>
      </c>
      <c r="I1081"/>
    </row>
    <row r="1082" spans="3:9">
      <c r="C1082" s="176">
        <v>42207.127800000002</v>
      </c>
      <c r="D1082" s="3" t="s">
        <v>445</v>
      </c>
      <c r="E1082" s="3" t="s">
        <v>453</v>
      </c>
      <c r="F1082" s="3" t="str">
        <f t="shared" si="16"/>
        <v>Wholesale</v>
      </c>
      <c r="G1082" s="3">
        <v>53</v>
      </c>
      <c r="I1082"/>
    </row>
    <row r="1083" spans="3:9">
      <c r="C1083" s="176">
        <v>42195.545100000003</v>
      </c>
      <c r="D1083" s="3" t="s">
        <v>446</v>
      </c>
      <c r="E1083" s="3" t="s">
        <v>6</v>
      </c>
      <c r="F1083" s="3" t="str">
        <f t="shared" si="16"/>
        <v>Retail</v>
      </c>
      <c r="G1083" s="3">
        <v>7</v>
      </c>
      <c r="I1083"/>
    </row>
    <row r="1084" spans="3:9">
      <c r="C1084" s="176">
        <v>42308.520799999998</v>
      </c>
      <c r="D1084" s="3" t="s">
        <v>447</v>
      </c>
      <c r="E1084" s="3" t="s">
        <v>453</v>
      </c>
      <c r="F1084" s="3" t="str">
        <f t="shared" si="16"/>
        <v>Retail</v>
      </c>
      <c r="G1084" s="3">
        <v>7</v>
      </c>
      <c r="I1084"/>
    </row>
    <row r="1085" spans="3:9">
      <c r="C1085" s="176">
        <v>42118.4611</v>
      </c>
      <c r="D1085" s="3" t="s">
        <v>445</v>
      </c>
      <c r="E1085" s="3" t="s">
        <v>6</v>
      </c>
      <c r="F1085" s="3" t="str">
        <f t="shared" si="16"/>
        <v>Retail</v>
      </c>
      <c r="G1085" s="3">
        <v>6</v>
      </c>
      <c r="I1085"/>
    </row>
    <row r="1086" spans="3:9">
      <c r="C1086" s="176">
        <v>42257.158300000003</v>
      </c>
      <c r="D1086" s="3" t="s">
        <v>446</v>
      </c>
      <c r="E1086" s="3" t="s">
        <v>110</v>
      </c>
      <c r="F1086" s="3" t="str">
        <f t="shared" si="16"/>
        <v>Retail</v>
      </c>
      <c r="G1086" s="3">
        <v>5</v>
      </c>
      <c r="I1086"/>
    </row>
    <row r="1087" spans="3:9">
      <c r="C1087" s="176">
        <v>42267.474300000002</v>
      </c>
      <c r="D1087" s="3" t="s">
        <v>445</v>
      </c>
      <c r="E1087" s="3" t="s">
        <v>461</v>
      </c>
      <c r="F1087" s="3" t="str">
        <f t="shared" si="16"/>
        <v>Retail</v>
      </c>
      <c r="G1087" s="3">
        <v>1</v>
      </c>
      <c r="I1087"/>
    </row>
    <row r="1088" spans="3:9">
      <c r="C1088" s="176">
        <v>42189.796499999997</v>
      </c>
      <c r="D1088" s="3" t="s">
        <v>445</v>
      </c>
      <c r="E1088" s="3" t="s">
        <v>453</v>
      </c>
      <c r="F1088" s="3" t="str">
        <f t="shared" si="16"/>
        <v>Retail</v>
      </c>
      <c r="G1088" s="3">
        <v>2</v>
      </c>
      <c r="I1088"/>
    </row>
    <row r="1089" spans="3:9">
      <c r="C1089" s="176">
        <v>42254.7431</v>
      </c>
      <c r="D1089" s="3" t="s">
        <v>445</v>
      </c>
      <c r="E1089" s="3" t="s">
        <v>6</v>
      </c>
      <c r="F1089" s="3" t="str">
        <f t="shared" si="16"/>
        <v>Wholesale</v>
      </c>
      <c r="G1089" s="3">
        <v>33</v>
      </c>
      <c r="I1089"/>
    </row>
    <row r="1090" spans="3:9">
      <c r="C1090" s="176">
        <v>42080.520100000002</v>
      </c>
      <c r="D1090" s="3" t="s">
        <v>445</v>
      </c>
      <c r="E1090" s="3" t="s">
        <v>6</v>
      </c>
      <c r="F1090" s="3" t="str">
        <f t="shared" si="16"/>
        <v>Wholesale</v>
      </c>
      <c r="G1090" s="3">
        <v>39</v>
      </c>
      <c r="I1090"/>
    </row>
    <row r="1091" spans="3:9">
      <c r="C1091" s="176">
        <v>42232.218099999998</v>
      </c>
      <c r="D1091" s="3" t="s">
        <v>447</v>
      </c>
      <c r="E1091" s="3" t="s">
        <v>9</v>
      </c>
      <c r="F1091" s="3" t="str">
        <f t="shared" si="16"/>
        <v>Wholesale</v>
      </c>
      <c r="G1091" s="3">
        <v>28</v>
      </c>
      <c r="I1091"/>
    </row>
    <row r="1092" spans="3:9">
      <c r="C1092" s="176">
        <v>42337.482600000003</v>
      </c>
      <c r="D1092" s="3" t="s">
        <v>445</v>
      </c>
      <c r="E1092" s="3" t="s">
        <v>7</v>
      </c>
      <c r="F1092" s="3" t="str">
        <f t="shared" si="16"/>
        <v>Wholesale</v>
      </c>
      <c r="G1092" s="3">
        <v>12</v>
      </c>
      <c r="I1092"/>
    </row>
    <row r="1093" spans="3:9">
      <c r="C1093" s="176">
        <v>42237.820800000001</v>
      </c>
      <c r="D1093" s="3" t="s">
        <v>447</v>
      </c>
      <c r="E1093" s="3" t="s">
        <v>9</v>
      </c>
      <c r="F1093" s="3" t="str">
        <f t="shared" si="16"/>
        <v>Retail</v>
      </c>
      <c r="G1093" s="3">
        <v>3</v>
      </c>
      <c r="I1093"/>
    </row>
    <row r="1094" spans="3:9">
      <c r="C1094" s="176">
        <v>41984.504200000003</v>
      </c>
      <c r="D1094" s="3" t="s">
        <v>447</v>
      </c>
      <c r="E1094" s="3" t="s">
        <v>8</v>
      </c>
      <c r="F1094" s="3" t="str">
        <f t="shared" si="16"/>
        <v>Retail</v>
      </c>
      <c r="G1094" s="3">
        <v>8</v>
      </c>
      <c r="I1094"/>
    </row>
    <row r="1095" spans="3:9">
      <c r="C1095" s="176">
        <v>42241.132599999997</v>
      </c>
      <c r="D1095" s="3" t="s">
        <v>446</v>
      </c>
      <c r="E1095" s="3" t="s">
        <v>453</v>
      </c>
      <c r="F1095" s="3" t="str">
        <f t="shared" si="16"/>
        <v>Wholesale</v>
      </c>
      <c r="G1095" s="3">
        <v>77</v>
      </c>
      <c r="I1095"/>
    </row>
    <row r="1096" spans="3:9">
      <c r="C1096" s="176">
        <v>41980.706899999997</v>
      </c>
      <c r="D1096" s="3" t="s">
        <v>447</v>
      </c>
      <c r="E1096" s="3" t="s">
        <v>110</v>
      </c>
      <c r="F1096" s="3" t="str">
        <f t="shared" si="16"/>
        <v>Wholesale</v>
      </c>
      <c r="G1096" s="3">
        <v>88</v>
      </c>
      <c r="I1096"/>
    </row>
    <row r="1097" spans="3:9">
      <c r="C1097" s="176">
        <v>41982.658300000003</v>
      </c>
      <c r="D1097" s="3" t="s">
        <v>449</v>
      </c>
      <c r="E1097" s="3" t="s">
        <v>8</v>
      </c>
      <c r="F1097" s="3" t="str">
        <f t="shared" si="16"/>
        <v>Retail</v>
      </c>
      <c r="G1097" s="3">
        <v>4</v>
      </c>
      <c r="I1097"/>
    </row>
    <row r="1098" spans="3:9">
      <c r="C1098" s="176">
        <v>42332.7889</v>
      </c>
      <c r="D1098" s="3" t="s">
        <v>447</v>
      </c>
      <c r="E1098" s="3" t="s">
        <v>6</v>
      </c>
      <c r="F1098" s="3" t="str">
        <f t="shared" ref="F1098:F1161" si="17">IF(G1098&lt;10,"Retail","Wholesale")</f>
        <v>Wholesale</v>
      </c>
      <c r="G1098" s="3">
        <v>30</v>
      </c>
      <c r="I1098"/>
    </row>
    <row r="1099" spans="3:9">
      <c r="C1099" s="176">
        <v>42249.522199999999</v>
      </c>
      <c r="D1099" s="3" t="s">
        <v>445</v>
      </c>
      <c r="E1099" s="3" t="s">
        <v>6</v>
      </c>
      <c r="F1099" s="3" t="str">
        <f t="shared" si="17"/>
        <v>Retail</v>
      </c>
      <c r="G1099" s="3">
        <v>5</v>
      </c>
      <c r="I1099"/>
    </row>
    <row r="1100" spans="3:9">
      <c r="C1100" s="176">
        <v>41983.766000000003</v>
      </c>
      <c r="D1100" s="3" t="s">
        <v>447</v>
      </c>
      <c r="E1100" s="3" t="s">
        <v>453</v>
      </c>
      <c r="F1100" s="3" t="str">
        <f t="shared" si="17"/>
        <v>Retail</v>
      </c>
      <c r="G1100" s="3">
        <v>6</v>
      </c>
      <c r="I1100"/>
    </row>
    <row r="1101" spans="3:9">
      <c r="C1101" s="176">
        <v>42166.747199999998</v>
      </c>
      <c r="D1101" s="3" t="s">
        <v>449</v>
      </c>
      <c r="E1101" s="3" t="s">
        <v>456</v>
      </c>
      <c r="F1101" s="3" t="str">
        <f t="shared" si="17"/>
        <v>Retail</v>
      </c>
      <c r="G1101" s="3">
        <v>2</v>
      </c>
      <c r="I1101"/>
    </row>
    <row r="1102" spans="3:9">
      <c r="C1102" s="176">
        <v>42360.553500000002</v>
      </c>
      <c r="D1102" s="3" t="s">
        <v>447</v>
      </c>
      <c r="E1102" s="3" t="s">
        <v>452</v>
      </c>
      <c r="F1102" s="3" t="str">
        <f t="shared" si="17"/>
        <v>Retail</v>
      </c>
      <c r="G1102" s="3">
        <v>4</v>
      </c>
      <c r="I1102"/>
    </row>
    <row r="1103" spans="3:9">
      <c r="C1103" s="176">
        <v>42172.752099999998</v>
      </c>
      <c r="D1103" s="3" t="s">
        <v>449</v>
      </c>
      <c r="E1103" s="3" t="s">
        <v>453</v>
      </c>
      <c r="F1103" s="3" t="str">
        <f t="shared" si="17"/>
        <v>Retail</v>
      </c>
      <c r="G1103" s="3">
        <v>2</v>
      </c>
      <c r="I1103"/>
    </row>
    <row r="1104" spans="3:9">
      <c r="C1104" s="176">
        <v>42237.608999999997</v>
      </c>
      <c r="D1104" s="3" t="s">
        <v>449</v>
      </c>
      <c r="E1104" s="3" t="s">
        <v>453</v>
      </c>
      <c r="F1104" s="3" t="str">
        <f t="shared" si="17"/>
        <v>Wholesale</v>
      </c>
      <c r="G1104" s="3">
        <v>69</v>
      </c>
      <c r="I1104"/>
    </row>
    <row r="1105" spans="3:9">
      <c r="C1105" s="176">
        <v>42338.427100000001</v>
      </c>
      <c r="D1105" s="3" t="s">
        <v>449</v>
      </c>
      <c r="E1105" s="3" t="s">
        <v>110</v>
      </c>
      <c r="F1105" s="3" t="str">
        <f t="shared" si="17"/>
        <v>Retail</v>
      </c>
      <c r="G1105" s="3">
        <v>2</v>
      </c>
      <c r="I1105"/>
    </row>
    <row r="1106" spans="3:9">
      <c r="C1106" s="176">
        <v>42102.206899999997</v>
      </c>
      <c r="D1106" s="3" t="s">
        <v>445</v>
      </c>
      <c r="E1106" s="3" t="s">
        <v>458</v>
      </c>
      <c r="F1106" s="3" t="str">
        <f t="shared" si="17"/>
        <v>Wholesale</v>
      </c>
      <c r="G1106" s="3">
        <v>26</v>
      </c>
      <c r="I1106"/>
    </row>
    <row r="1107" spans="3:9">
      <c r="C1107" s="176">
        <v>42192.790300000001</v>
      </c>
      <c r="D1107" s="3" t="s">
        <v>446</v>
      </c>
      <c r="E1107" s="3" t="s">
        <v>455</v>
      </c>
      <c r="F1107" s="3" t="str">
        <f t="shared" si="17"/>
        <v>Retail</v>
      </c>
      <c r="G1107" s="3">
        <v>5</v>
      </c>
      <c r="I1107"/>
    </row>
    <row r="1108" spans="3:9">
      <c r="C1108" s="176">
        <v>42176.0236</v>
      </c>
      <c r="D1108" s="3" t="s">
        <v>446</v>
      </c>
      <c r="E1108" s="3" t="s">
        <v>454</v>
      </c>
      <c r="F1108" s="3" t="str">
        <f t="shared" si="17"/>
        <v>Retail</v>
      </c>
      <c r="G1108" s="3">
        <v>4</v>
      </c>
      <c r="I1108"/>
    </row>
    <row r="1109" spans="3:9">
      <c r="C1109" s="176">
        <v>42170.185400000002</v>
      </c>
      <c r="D1109" s="3" t="s">
        <v>447</v>
      </c>
      <c r="E1109" s="3" t="s">
        <v>453</v>
      </c>
      <c r="F1109" s="3" t="str">
        <f t="shared" si="17"/>
        <v>Wholesale</v>
      </c>
      <c r="G1109" s="3">
        <v>45</v>
      </c>
      <c r="I1109"/>
    </row>
    <row r="1110" spans="3:9">
      <c r="C1110" s="176">
        <v>42252.161800000002</v>
      </c>
      <c r="D1110" s="3" t="s">
        <v>447</v>
      </c>
      <c r="E1110" s="3" t="s">
        <v>453</v>
      </c>
      <c r="F1110" s="3" t="str">
        <f t="shared" si="17"/>
        <v>Retail</v>
      </c>
      <c r="G1110" s="3">
        <v>7</v>
      </c>
      <c r="I1110"/>
    </row>
    <row r="1111" spans="3:9">
      <c r="C1111" s="176">
        <v>41980.691700000003</v>
      </c>
      <c r="D1111" s="3" t="s">
        <v>445</v>
      </c>
      <c r="E1111" s="3" t="s">
        <v>312</v>
      </c>
      <c r="F1111" s="3" t="str">
        <f t="shared" si="17"/>
        <v>Retail</v>
      </c>
      <c r="G1111" s="3">
        <v>5</v>
      </c>
      <c r="I1111"/>
    </row>
    <row r="1112" spans="3:9">
      <c r="C1112" s="176">
        <v>42248.463900000002</v>
      </c>
      <c r="D1112" s="3" t="s">
        <v>445</v>
      </c>
      <c r="E1112" s="3" t="s">
        <v>6</v>
      </c>
      <c r="F1112" s="3" t="str">
        <f t="shared" si="17"/>
        <v>Retail</v>
      </c>
      <c r="G1112" s="3">
        <v>6</v>
      </c>
      <c r="I1112"/>
    </row>
    <row r="1113" spans="3:9">
      <c r="C1113" s="176">
        <v>42286.600700000003</v>
      </c>
      <c r="D1113" s="3" t="s">
        <v>446</v>
      </c>
      <c r="E1113" s="3" t="s">
        <v>453</v>
      </c>
      <c r="F1113" s="3" t="str">
        <f t="shared" si="17"/>
        <v>Wholesale</v>
      </c>
      <c r="G1113" s="3">
        <v>71</v>
      </c>
      <c r="I1113"/>
    </row>
    <row r="1114" spans="3:9">
      <c r="C1114" s="176">
        <v>41977.518100000001</v>
      </c>
      <c r="D1114" s="3" t="s">
        <v>446</v>
      </c>
      <c r="E1114" s="3" t="s">
        <v>312</v>
      </c>
      <c r="F1114" s="3" t="str">
        <f t="shared" si="17"/>
        <v>Retail</v>
      </c>
      <c r="G1114" s="3">
        <v>7</v>
      </c>
      <c r="I1114"/>
    </row>
    <row r="1115" spans="3:9">
      <c r="C1115" s="176">
        <v>42353.604200000002</v>
      </c>
      <c r="D1115" s="3" t="s">
        <v>445</v>
      </c>
      <c r="E1115" s="3" t="s">
        <v>312</v>
      </c>
      <c r="F1115" s="3" t="str">
        <f t="shared" si="17"/>
        <v>Wholesale</v>
      </c>
      <c r="G1115" s="3">
        <v>130</v>
      </c>
      <c r="I1115"/>
    </row>
    <row r="1116" spans="3:9">
      <c r="C1116" s="176">
        <v>42344.184699999998</v>
      </c>
      <c r="D1116" s="3" t="s">
        <v>446</v>
      </c>
      <c r="E1116" s="3" t="s">
        <v>7</v>
      </c>
      <c r="F1116" s="3" t="str">
        <f t="shared" si="17"/>
        <v>Wholesale</v>
      </c>
      <c r="G1116" s="3">
        <v>39</v>
      </c>
      <c r="I1116"/>
    </row>
    <row r="1117" spans="3:9">
      <c r="C1117" s="176">
        <v>42129.170100000003</v>
      </c>
      <c r="D1117" s="3" t="s">
        <v>449</v>
      </c>
      <c r="E1117" s="3" t="s">
        <v>10</v>
      </c>
      <c r="F1117" s="3" t="str">
        <f t="shared" si="17"/>
        <v>Wholesale</v>
      </c>
      <c r="G1117" s="3">
        <v>20</v>
      </c>
      <c r="I1117"/>
    </row>
    <row r="1118" spans="3:9">
      <c r="C1118" s="176">
        <v>42157.461799999997</v>
      </c>
      <c r="D1118" s="3" t="s">
        <v>445</v>
      </c>
      <c r="E1118" s="3" t="s">
        <v>453</v>
      </c>
      <c r="F1118" s="3" t="str">
        <f t="shared" si="17"/>
        <v>Wholesale</v>
      </c>
      <c r="G1118" s="3">
        <v>29</v>
      </c>
      <c r="I1118"/>
    </row>
    <row r="1119" spans="3:9">
      <c r="C1119" s="176">
        <v>42343.494400000003</v>
      </c>
      <c r="D1119" s="3" t="s">
        <v>447</v>
      </c>
      <c r="E1119" s="3" t="s">
        <v>114</v>
      </c>
      <c r="F1119" s="3" t="str">
        <f t="shared" si="17"/>
        <v>Wholesale</v>
      </c>
      <c r="G1119" s="3">
        <v>26</v>
      </c>
      <c r="I1119"/>
    </row>
    <row r="1120" spans="3:9">
      <c r="C1120" s="176">
        <v>42336.113899999997</v>
      </c>
      <c r="D1120" s="3" t="s">
        <v>445</v>
      </c>
      <c r="E1120" s="3" t="s">
        <v>455</v>
      </c>
      <c r="F1120" s="3" t="str">
        <f t="shared" si="17"/>
        <v>Retail</v>
      </c>
      <c r="G1120" s="3">
        <v>1</v>
      </c>
      <c r="I1120"/>
    </row>
    <row r="1121" spans="3:9">
      <c r="C1121" s="176">
        <v>42343.765299999999</v>
      </c>
      <c r="D1121" s="3" t="s">
        <v>446</v>
      </c>
      <c r="E1121" s="3" t="s">
        <v>9</v>
      </c>
      <c r="F1121" s="3" t="str">
        <f t="shared" si="17"/>
        <v>Retail</v>
      </c>
      <c r="G1121" s="3">
        <v>5</v>
      </c>
      <c r="I1121"/>
    </row>
    <row r="1122" spans="3:9">
      <c r="C1122" s="176">
        <v>42334.486100000002</v>
      </c>
      <c r="D1122" s="3" t="s">
        <v>445</v>
      </c>
      <c r="E1122" s="3" t="s">
        <v>110</v>
      </c>
      <c r="F1122" s="3" t="str">
        <f t="shared" si="17"/>
        <v>Retail</v>
      </c>
      <c r="G1122" s="3">
        <v>2</v>
      </c>
      <c r="I1122"/>
    </row>
    <row r="1123" spans="3:9">
      <c r="C1123" s="176">
        <v>41985.552799999998</v>
      </c>
      <c r="D1123" s="3" t="s">
        <v>447</v>
      </c>
      <c r="E1123" s="3" t="s">
        <v>452</v>
      </c>
      <c r="F1123" s="3" t="str">
        <f t="shared" si="17"/>
        <v>Retail</v>
      </c>
      <c r="G1123" s="3">
        <v>2</v>
      </c>
      <c r="I1123"/>
    </row>
    <row r="1124" spans="3:9">
      <c r="C1124" s="176">
        <v>42329.536099999998</v>
      </c>
      <c r="D1124" s="3" t="s">
        <v>447</v>
      </c>
      <c r="E1124" s="3" t="s">
        <v>114</v>
      </c>
      <c r="F1124" s="3" t="str">
        <f t="shared" si="17"/>
        <v>Retail</v>
      </c>
      <c r="G1124" s="3">
        <v>1</v>
      </c>
      <c r="I1124"/>
    </row>
    <row r="1125" spans="3:9">
      <c r="C1125" s="176">
        <v>41985.5285</v>
      </c>
      <c r="D1125" s="3" t="s">
        <v>445</v>
      </c>
      <c r="E1125" s="3" t="s">
        <v>451</v>
      </c>
      <c r="F1125" s="3" t="str">
        <f t="shared" si="17"/>
        <v>Wholesale</v>
      </c>
      <c r="G1125" s="3">
        <v>27</v>
      </c>
      <c r="I1125"/>
    </row>
    <row r="1126" spans="3:9">
      <c r="C1126" s="176">
        <v>42181.466</v>
      </c>
      <c r="D1126" s="3" t="s">
        <v>445</v>
      </c>
      <c r="E1126" s="3" t="s">
        <v>453</v>
      </c>
      <c r="F1126" s="3" t="str">
        <f t="shared" si="17"/>
        <v>Retail</v>
      </c>
      <c r="G1126" s="3">
        <v>9</v>
      </c>
      <c r="I1126"/>
    </row>
    <row r="1127" spans="3:9">
      <c r="C1127" s="176">
        <v>41981.765299999999</v>
      </c>
      <c r="D1127" s="3" t="s">
        <v>445</v>
      </c>
      <c r="E1127" s="3" t="s">
        <v>112</v>
      </c>
      <c r="F1127" s="3" t="str">
        <f t="shared" si="17"/>
        <v>Wholesale</v>
      </c>
      <c r="G1127" s="3">
        <v>141</v>
      </c>
      <c r="I1127"/>
    </row>
    <row r="1128" spans="3:9">
      <c r="C1128" s="176">
        <v>42356.499300000003</v>
      </c>
      <c r="D1128" s="3" t="s">
        <v>445</v>
      </c>
      <c r="E1128" s="3" t="s">
        <v>114</v>
      </c>
      <c r="F1128" s="3" t="str">
        <f t="shared" si="17"/>
        <v>Wholesale</v>
      </c>
      <c r="G1128" s="3">
        <v>39</v>
      </c>
      <c r="I1128"/>
    </row>
    <row r="1129" spans="3:9">
      <c r="C1129" s="176">
        <v>42197.104899999998</v>
      </c>
      <c r="D1129" s="3" t="s">
        <v>445</v>
      </c>
      <c r="E1129" s="3" t="s">
        <v>452</v>
      </c>
      <c r="F1129" s="3" t="str">
        <f t="shared" si="17"/>
        <v>Retail</v>
      </c>
      <c r="G1129" s="3">
        <v>7</v>
      </c>
      <c r="I1129"/>
    </row>
    <row r="1130" spans="3:9">
      <c r="C1130" s="176">
        <v>41978.522900000004</v>
      </c>
      <c r="D1130" s="3" t="s">
        <v>449</v>
      </c>
      <c r="E1130" s="3" t="s">
        <v>112</v>
      </c>
      <c r="F1130" s="3" t="str">
        <f t="shared" si="17"/>
        <v>Wholesale</v>
      </c>
      <c r="G1130" s="3">
        <v>31</v>
      </c>
      <c r="I1130"/>
    </row>
    <row r="1131" spans="3:9">
      <c r="C1131" s="176">
        <v>42178.526400000002</v>
      </c>
      <c r="D1131" s="3" t="s">
        <v>445</v>
      </c>
      <c r="E1131" s="3" t="s">
        <v>448</v>
      </c>
      <c r="F1131" s="3" t="str">
        <f t="shared" si="17"/>
        <v>Retail</v>
      </c>
      <c r="G1131" s="3">
        <v>3</v>
      </c>
      <c r="I1131"/>
    </row>
    <row r="1132" spans="3:9">
      <c r="C1132" s="176">
        <v>42341.744400000003</v>
      </c>
      <c r="D1132" s="3" t="s">
        <v>445</v>
      </c>
      <c r="E1132" s="3" t="s">
        <v>450</v>
      </c>
      <c r="F1132" s="3" t="str">
        <f t="shared" si="17"/>
        <v>Retail</v>
      </c>
      <c r="G1132" s="3">
        <v>5</v>
      </c>
      <c r="I1132"/>
    </row>
    <row r="1133" spans="3:9">
      <c r="C1133" s="176">
        <v>42225.9257</v>
      </c>
      <c r="D1133" s="3" t="s">
        <v>445</v>
      </c>
      <c r="E1133" s="3" t="s">
        <v>453</v>
      </c>
      <c r="F1133" s="3" t="str">
        <f t="shared" si="17"/>
        <v>Retail</v>
      </c>
      <c r="G1133" s="3">
        <v>4</v>
      </c>
      <c r="I1133"/>
    </row>
    <row r="1134" spans="3:9">
      <c r="C1134" s="176">
        <v>42360.750699999997</v>
      </c>
      <c r="D1134" s="3" t="s">
        <v>447</v>
      </c>
      <c r="E1134" s="3" t="s">
        <v>450</v>
      </c>
      <c r="F1134" s="3" t="str">
        <f t="shared" si="17"/>
        <v>Wholesale</v>
      </c>
      <c r="G1134" s="3">
        <v>34</v>
      </c>
      <c r="I1134"/>
    </row>
    <row r="1135" spans="3:9">
      <c r="C1135" s="176">
        <v>42345.728499999997</v>
      </c>
      <c r="D1135" s="3" t="s">
        <v>445</v>
      </c>
      <c r="E1135" s="3" t="s">
        <v>453</v>
      </c>
      <c r="F1135" s="3" t="str">
        <f t="shared" si="17"/>
        <v>Retail</v>
      </c>
      <c r="G1135" s="3">
        <v>1</v>
      </c>
      <c r="I1135"/>
    </row>
    <row r="1136" spans="3:9">
      <c r="C1136" s="176">
        <v>42202.184000000001</v>
      </c>
      <c r="D1136" s="3" t="s">
        <v>447</v>
      </c>
      <c r="E1136" s="3" t="s">
        <v>8</v>
      </c>
      <c r="F1136" s="3" t="str">
        <f t="shared" si="17"/>
        <v>Wholesale</v>
      </c>
      <c r="G1136" s="3">
        <v>35</v>
      </c>
      <c r="I1136"/>
    </row>
    <row r="1137" spans="3:9">
      <c r="C1137" s="176">
        <v>41980.552100000001</v>
      </c>
      <c r="D1137" s="3" t="s">
        <v>446</v>
      </c>
      <c r="E1137" s="3" t="s">
        <v>452</v>
      </c>
      <c r="F1137" s="3" t="str">
        <f t="shared" si="17"/>
        <v>Retail</v>
      </c>
      <c r="G1137" s="3">
        <v>2</v>
      </c>
      <c r="I1137"/>
    </row>
    <row r="1138" spans="3:9">
      <c r="C1138" s="176">
        <v>42219.658300000003</v>
      </c>
      <c r="D1138" s="3" t="s">
        <v>445</v>
      </c>
      <c r="E1138" s="3" t="s">
        <v>6</v>
      </c>
      <c r="F1138" s="3" t="str">
        <f t="shared" si="17"/>
        <v>Retail</v>
      </c>
      <c r="G1138" s="3">
        <v>2</v>
      </c>
      <c r="I1138"/>
    </row>
    <row r="1139" spans="3:9">
      <c r="C1139" s="176">
        <v>42179.724999999999</v>
      </c>
      <c r="D1139" s="3" t="s">
        <v>445</v>
      </c>
      <c r="E1139" s="3" t="s">
        <v>114</v>
      </c>
      <c r="F1139" s="3" t="str">
        <f t="shared" si="17"/>
        <v>Retail</v>
      </c>
      <c r="G1139" s="3">
        <v>5</v>
      </c>
      <c r="I1139"/>
    </row>
    <row r="1140" spans="3:9">
      <c r="C1140" s="176">
        <v>42145.486100000002</v>
      </c>
      <c r="D1140" s="3" t="s">
        <v>445</v>
      </c>
      <c r="E1140" s="3" t="s">
        <v>7</v>
      </c>
      <c r="F1140" s="3" t="str">
        <f t="shared" si="17"/>
        <v>Wholesale</v>
      </c>
      <c r="G1140" s="3">
        <v>54</v>
      </c>
      <c r="I1140"/>
    </row>
    <row r="1141" spans="3:9">
      <c r="C1141" s="176">
        <v>42337.762499999997</v>
      </c>
      <c r="D1141" s="3" t="s">
        <v>447</v>
      </c>
      <c r="E1141" s="3" t="s">
        <v>7</v>
      </c>
      <c r="F1141" s="3" t="str">
        <f t="shared" si="17"/>
        <v>Retail</v>
      </c>
      <c r="G1141" s="3">
        <v>1</v>
      </c>
      <c r="I1141"/>
    </row>
    <row r="1142" spans="3:9">
      <c r="C1142" s="176">
        <v>42339.5</v>
      </c>
      <c r="D1142" s="3" t="s">
        <v>449</v>
      </c>
      <c r="E1142" s="3" t="s">
        <v>114</v>
      </c>
      <c r="F1142" s="3" t="str">
        <f t="shared" si="17"/>
        <v>Wholesale</v>
      </c>
      <c r="G1142" s="3">
        <v>38</v>
      </c>
      <c r="I1142"/>
    </row>
    <row r="1143" spans="3:9">
      <c r="C1143" s="176">
        <v>42258.599300000002</v>
      </c>
      <c r="D1143" s="3" t="s">
        <v>446</v>
      </c>
      <c r="E1143" s="3" t="s">
        <v>6</v>
      </c>
      <c r="F1143" s="3" t="str">
        <f t="shared" si="17"/>
        <v>Retail</v>
      </c>
      <c r="G1143" s="3">
        <v>9</v>
      </c>
      <c r="I1143"/>
    </row>
    <row r="1144" spans="3:9">
      <c r="C1144" s="176">
        <v>42358.635399999999</v>
      </c>
      <c r="D1144" s="3" t="s">
        <v>445</v>
      </c>
      <c r="E1144" s="3" t="s">
        <v>6</v>
      </c>
      <c r="F1144" s="3" t="str">
        <f t="shared" si="17"/>
        <v>Wholesale</v>
      </c>
      <c r="G1144" s="3">
        <v>106</v>
      </c>
      <c r="I1144"/>
    </row>
    <row r="1145" spans="3:9">
      <c r="C1145" s="176">
        <v>42362.934699999998</v>
      </c>
      <c r="D1145" s="3" t="s">
        <v>445</v>
      </c>
      <c r="E1145" s="3" t="s">
        <v>453</v>
      </c>
      <c r="F1145" s="3" t="str">
        <f t="shared" si="17"/>
        <v>Retail</v>
      </c>
      <c r="G1145" s="3">
        <v>2</v>
      </c>
      <c r="I1145"/>
    </row>
    <row r="1146" spans="3:9">
      <c r="C1146" s="176">
        <v>41990.8174</v>
      </c>
      <c r="D1146" s="3" t="s">
        <v>445</v>
      </c>
      <c r="E1146" s="3" t="s">
        <v>114</v>
      </c>
      <c r="F1146" s="3" t="str">
        <f t="shared" si="17"/>
        <v>Retail</v>
      </c>
      <c r="G1146" s="3">
        <v>4</v>
      </c>
      <c r="I1146"/>
    </row>
    <row r="1147" spans="3:9">
      <c r="C1147" s="176">
        <v>41981.737500000003</v>
      </c>
      <c r="D1147" s="3" t="s">
        <v>445</v>
      </c>
      <c r="E1147" s="3" t="s">
        <v>453</v>
      </c>
      <c r="F1147" s="3" t="str">
        <f t="shared" si="17"/>
        <v>Wholesale</v>
      </c>
      <c r="G1147" s="3">
        <v>37</v>
      </c>
      <c r="I1147"/>
    </row>
    <row r="1148" spans="3:9">
      <c r="C1148" s="176">
        <v>42162.547899999998</v>
      </c>
      <c r="D1148" s="3" t="s">
        <v>445</v>
      </c>
      <c r="E1148" s="3" t="s">
        <v>453</v>
      </c>
      <c r="F1148" s="3" t="str">
        <f t="shared" si="17"/>
        <v>Retail</v>
      </c>
      <c r="G1148" s="3">
        <v>7</v>
      </c>
      <c r="I1148"/>
    </row>
    <row r="1149" spans="3:9">
      <c r="C1149" s="176">
        <v>41980.747900000002</v>
      </c>
      <c r="D1149" s="3" t="s">
        <v>446</v>
      </c>
      <c r="E1149" s="3" t="s">
        <v>6</v>
      </c>
      <c r="F1149" s="3" t="str">
        <f t="shared" si="17"/>
        <v>Wholesale</v>
      </c>
      <c r="G1149" s="3">
        <v>68</v>
      </c>
      <c r="I1149"/>
    </row>
    <row r="1150" spans="3:9">
      <c r="C1150" s="176">
        <v>42345.161099999998</v>
      </c>
      <c r="D1150" s="3" t="s">
        <v>449</v>
      </c>
      <c r="E1150" s="3" t="s">
        <v>453</v>
      </c>
      <c r="F1150" s="3" t="str">
        <f t="shared" si="17"/>
        <v>Retail</v>
      </c>
      <c r="G1150" s="3">
        <v>2</v>
      </c>
      <c r="I1150"/>
    </row>
    <row r="1151" spans="3:9">
      <c r="C1151" s="176">
        <v>42292.516000000003</v>
      </c>
      <c r="D1151" s="3" t="s">
        <v>445</v>
      </c>
      <c r="E1151" s="3" t="s">
        <v>9</v>
      </c>
      <c r="F1151" s="3" t="str">
        <f t="shared" si="17"/>
        <v>Wholesale</v>
      </c>
      <c r="G1151" s="3">
        <v>28</v>
      </c>
      <c r="I1151"/>
    </row>
    <row r="1152" spans="3:9">
      <c r="C1152" s="176">
        <v>42344.5625</v>
      </c>
      <c r="D1152" s="3" t="s">
        <v>447</v>
      </c>
      <c r="E1152" s="3" t="s">
        <v>453</v>
      </c>
      <c r="F1152" s="3" t="str">
        <f t="shared" si="17"/>
        <v>Retail</v>
      </c>
      <c r="G1152" s="3">
        <v>2</v>
      </c>
      <c r="I1152"/>
    </row>
    <row r="1153" spans="3:9">
      <c r="C1153" s="176">
        <v>42261.481899999999</v>
      </c>
      <c r="D1153" s="3" t="s">
        <v>447</v>
      </c>
      <c r="E1153" s="3" t="s">
        <v>453</v>
      </c>
      <c r="F1153" s="3" t="str">
        <f t="shared" si="17"/>
        <v>Wholesale</v>
      </c>
      <c r="G1153" s="3">
        <v>40</v>
      </c>
      <c r="I1153"/>
    </row>
    <row r="1154" spans="3:9">
      <c r="C1154" s="176">
        <v>42331.7889</v>
      </c>
      <c r="D1154" s="3" t="s">
        <v>446</v>
      </c>
      <c r="E1154" s="3" t="s">
        <v>460</v>
      </c>
      <c r="F1154" s="3" t="str">
        <f t="shared" si="17"/>
        <v>Wholesale</v>
      </c>
      <c r="G1154" s="3">
        <v>53</v>
      </c>
      <c r="I1154"/>
    </row>
    <row r="1155" spans="3:9">
      <c r="C1155" s="176">
        <v>42184.369400000003</v>
      </c>
      <c r="D1155" s="3" t="s">
        <v>445</v>
      </c>
      <c r="E1155" s="3" t="s">
        <v>461</v>
      </c>
      <c r="F1155" s="3" t="str">
        <f t="shared" si="17"/>
        <v>Retail</v>
      </c>
      <c r="G1155" s="3">
        <v>7</v>
      </c>
      <c r="I1155"/>
    </row>
    <row r="1156" spans="3:9">
      <c r="C1156" s="176">
        <v>42251.161099999998</v>
      </c>
      <c r="D1156" s="3" t="s">
        <v>446</v>
      </c>
      <c r="E1156" s="3" t="s">
        <v>453</v>
      </c>
      <c r="F1156" s="3" t="str">
        <f t="shared" si="17"/>
        <v>Wholesale</v>
      </c>
      <c r="G1156" s="3">
        <v>38</v>
      </c>
      <c r="I1156"/>
    </row>
    <row r="1157" spans="3:9">
      <c r="C1157" s="176">
        <v>41983.530599999998</v>
      </c>
      <c r="D1157" s="3" t="s">
        <v>445</v>
      </c>
      <c r="E1157" s="3" t="s">
        <v>458</v>
      </c>
      <c r="F1157" s="3" t="str">
        <f t="shared" si="17"/>
        <v>Retail</v>
      </c>
      <c r="G1157" s="3">
        <v>2</v>
      </c>
      <c r="I1157"/>
    </row>
    <row r="1158" spans="3:9">
      <c r="C1158" s="176">
        <v>42361.095099999999</v>
      </c>
      <c r="D1158" s="3" t="s">
        <v>447</v>
      </c>
      <c r="E1158" s="3" t="s">
        <v>453</v>
      </c>
      <c r="F1158" s="3" t="str">
        <f t="shared" si="17"/>
        <v>Retail</v>
      </c>
      <c r="G1158" s="3">
        <v>7</v>
      </c>
      <c r="I1158"/>
    </row>
    <row r="1159" spans="3:9">
      <c r="C1159" s="176">
        <v>42339.4493</v>
      </c>
      <c r="D1159" s="3" t="s">
        <v>445</v>
      </c>
      <c r="E1159" s="3" t="s">
        <v>453</v>
      </c>
      <c r="F1159" s="3" t="str">
        <f t="shared" si="17"/>
        <v>Wholesale</v>
      </c>
      <c r="G1159" s="3">
        <v>34</v>
      </c>
      <c r="I1159"/>
    </row>
    <row r="1160" spans="3:9">
      <c r="C1160" s="176">
        <v>42297.551399999997</v>
      </c>
      <c r="D1160" s="3" t="s">
        <v>445</v>
      </c>
      <c r="E1160" s="3" t="s">
        <v>10</v>
      </c>
      <c r="F1160" s="3" t="str">
        <f t="shared" si="17"/>
        <v>Wholesale</v>
      </c>
      <c r="G1160" s="3">
        <v>29</v>
      </c>
      <c r="I1160"/>
    </row>
    <row r="1161" spans="3:9">
      <c r="C1161" s="176">
        <v>42078.568099999997</v>
      </c>
      <c r="D1161" s="3" t="s">
        <v>445</v>
      </c>
      <c r="E1161" s="3" t="s">
        <v>453</v>
      </c>
      <c r="F1161" s="3" t="str">
        <f t="shared" si="17"/>
        <v>Retail</v>
      </c>
      <c r="G1161" s="3">
        <v>3</v>
      </c>
      <c r="I1161"/>
    </row>
    <row r="1162" spans="3:9">
      <c r="C1162" s="176">
        <v>41986.495799999997</v>
      </c>
      <c r="D1162" s="3" t="s">
        <v>445</v>
      </c>
      <c r="E1162" s="3" t="s">
        <v>458</v>
      </c>
      <c r="F1162" s="3" t="str">
        <f t="shared" ref="F1162:F1225" si="18">IF(G1162&lt;10,"Retail","Wholesale")</f>
        <v>Retail</v>
      </c>
      <c r="G1162" s="3">
        <v>2</v>
      </c>
      <c r="I1162"/>
    </row>
    <row r="1163" spans="3:9">
      <c r="C1163" s="176">
        <v>42249.513200000001</v>
      </c>
      <c r="D1163" s="3" t="s">
        <v>449</v>
      </c>
      <c r="E1163" s="3" t="s">
        <v>451</v>
      </c>
      <c r="F1163" s="3" t="str">
        <f t="shared" si="18"/>
        <v>Retail</v>
      </c>
      <c r="G1163" s="3">
        <v>7</v>
      </c>
      <c r="I1163"/>
    </row>
    <row r="1164" spans="3:9">
      <c r="C1164" s="176">
        <v>41987.492400000003</v>
      </c>
      <c r="D1164" s="3" t="s">
        <v>445</v>
      </c>
      <c r="E1164" s="3" t="s">
        <v>6</v>
      </c>
      <c r="F1164" s="3" t="str">
        <f t="shared" si="18"/>
        <v>Retail</v>
      </c>
      <c r="G1164" s="3">
        <v>3</v>
      </c>
      <c r="I1164"/>
    </row>
    <row r="1165" spans="3:9">
      <c r="C1165" s="176">
        <v>41983.515299999999</v>
      </c>
      <c r="D1165" s="3" t="s">
        <v>445</v>
      </c>
      <c r="E1165" s="3" t="s">
        <v>453</v>
      </c>
      <c r="F1165" s="3" t="str">
        <f t="shared" si="18"/>
        <v>Retail</v>
      </c>
      <c r="G1165" s="3">
        <v>2</v>
      </c>
      <c r="I1165"/>
    </row>
    <row r="1166" spans="3:9">
      <c r="C1166" s="176">
        <v>41981.513899999998</v>
      </c>
      <c r="D1166" s="3" t="s">
        <v>449</v>
      </c>
      <c r="E1166" s="3" t="s">
        <v>6</v>
      </c>
      <c r="F1166" s="3" t="str">
        <f t="shared" si="18"/>
        <v>Retail</v>
      </c>
      <c r="G1166" s="3">
        <v>6</v>
      </c>
      <c r="I1166"/>
    </row>
    <row r="1167" spans="3:9">
      <c r="C1167" s="176">
        <v>42163.547899999998</v>
      </c>
      <c r="D1167" s="3" t="s">
        <v>445</v>
      </c>
      <c r="E1167" s="3" t="s">
        <v>10</v>
      </c>
      <c r="F1167" s="3" t="str">
        <f t="shared" si="18"/>
        <v>Wholesale</v>
      </c>
      <c r="G1167" s="3">
        <v>39</v>
      </c>
      <c r="I1167"/>
    </row>
    <row r="1168" spans="3:9">
      <c r="C1168" s="176">
        <v>42255.513899999998</v>
      </c>
      <c r="D1168" s="3" t="s">
        <v>445</v>
      </c>
      <c r="E1168" s="3" t="s">
        <v>10</v>
      </c>
      <c r="F1168" s="3" t="str">
        <f t="shared" si="18"/>
        <v>Wholesale</v>
      </c>
      <c r="G1168" s="3">
        <v>43</v>
      </c>
      <c r="I1168"/>
    </row>
    <row r="1169" spans="3:9">
      <c r="C1169" s="176">
        <v>42339.813199999997</v>
      </c>
      <c r="D1169" s="3" t="s">
        <v>449</v>
      </c>
      <c r="E1169" s="3" t="s">
        <v>7</v>
      </c>
      <c r="F1169" s="3" t="str">
        <f t="shared" si="18"/>
        <v>Retail</v>
      </c>
      <c r="G1169" s="3">
        <v>2</v>
      </c>
      <c r="I1169"/>
    </row>
    <row r="1170" spans="3:9">
      <c r="C1170" s="176">
        <v>42255.478499999997</v>
      </c>
      <c r="D1170" s="3" t="s">
        <v>446</v>
      </c>
      <c r="E1170" s="3" t="s">
        <v>10</v>
      </c>
      <c r="F1170" s="3" t="str">
        <f t="shared" si="18"/>
        <v>Wholesale</v>
      </c>
      <c r="G1170" s="3">
        <v>32</v>
      </c>
      <c r="I1170"/>
    </row>
    <row r="1171" spans="3:9">
      <c r="C1171" s="176">
        <v>42131.473599999998</v>
      </c>
      <c r="D1171" s="3" t="s">
        <v>445</v>
      </c>
      <c r="E1171" s="3" t="s">
        <v>453</v>
      </c>
      <c r="F1171" s="3" t="str">
        <f t="shared" si="18"/>
        <v>Retail</v>
      </c>
      <c r="G1171" s="3">
        <v>6</v>
      </c>
      <c r="I1171"/>
    </row>
    <row r="1172" spans="3:9">
      <c r="C1172" s="176">
        <v>42058.722900000001</v>
      </c>
      <c r="D1172" s="3" t="s">
        <v>445</v>
      </c>
      <c r="E1172" s="3" t="s">
        <v>453</v>
      </c>
      <c r="F1172" s="3" t="str">
        <f t="shared" si="18"/>
        <v>Retail</v>
      </c>
      <c r="G1172" s="3">
        <v>4</v>
      </c>
      <c r="I1172"/>
    </row>
    <row r="1173" spans="3:9">
      <c r="C1173" s="176">
        <v>42209.447200000002</v>
      </c>
      <c r="D1173" s="3" t="s">
        <v>449</v>
      </c>
      <c r="E1173" s="3" t="s">
        <v>114</v>
      </c>
      <c r="F1173" s="3" t="str">
        <f t="shared" si="18"/>
        <v>Wholesale</v>
      </c>
      <c r="G1173" s="3">
        <v>40</v>
      </c>
      <c r="I1173"/>
    </row>
    <row r="1174" spans="3:9">
      <c r="C1174" s="176">
        <v>41980.543799999999</v>
      </c>
      <c r="D1174" s="3" t="s">
        <v>445</v>
      </c>
      <c r="E1174" s="3" t="s">
        <v>10</v>
      </c>
      <c r="F1174" s="3" t="str">
        <f t="shared" si="18"/>
        <v>Wholesale</v>
      </c>
      <c r="G1174" s="3">
        <v>63</v>
      </c>
      <c r="I1174"/>
    </row>
    <row r="1175" spans="3:9">
      <c r="C1175" s="176">
        <v>42056.116699999999</v>
      </c>
      <c r="D1175" s="3" t="s">
        <v>447</v>
      </c>
      <c r="E1175" s="3" t="s">
        <v>460</v>
      </c>
      <c r="F1175" s="3" t="str">
        <f t="shared" si="18"/>
        <v>Retail</v>
      </c>
      <c r="G1175" s="3">
        <v>2</v>
      </c>
      <c r="I1175"/>
    </row>
    <row r="1176" spans="3:9">
      <c r="C1176" s="176">
        <v>42355.142399999997</v>
      </c>
      <c r="D1176" s="3" t="s">
        <v>445</v>
      </c>
      <c r="E1176" s="3" t="s">
        <v>6</v>
      </c>
      <c r="F1176" s="3" t="str">
        <f t="shared" si="18"/>
        <v>Retail</v>
      </c>
      <c r="G1176" s="3">
        <v>2</v>
      </c>
      <c r="I1176"/>
    </row>
    <row r="1177" spans="3:9">
      <c r="C1177" s="176">
        <v>41988.539599999996</v>
      </c>
      <c r="D1177" s="3" t="s">
        <v>445</v>
      </c>
      <c r="E1177" s="3" t="s">
        <v>114</v>
      </c>
      <c r="F1177" s="3" t="str">
        <f t="shared" si="18"/>
        <v>Retail</v>
      </c>
      <c r="G1177" s="3">
        <v>3</v>
      </c>
      <c r="I1177"/>
    </row>
    <row r="1178" spans="3:9">
      <c r="C1178" s="176">
        <v>42295.541700000002</v>
      </c>
      <c r="D1178" s="3" t="s">
        <v>445</v>
      </c>
      <c r="E1178" s="3" t="s">
        <v>456</v>
      </c>
      <c r="F1178" s="3" t="str">
        <f t="shared" si="18"/>
        <v>Retail</v>
      </c>
      <c r="G1178" s="3">
        <v>7</v>
      </c>
      <c r="I1178"/>
    </row>
    <row r="1179" spans="3:9">
      <c r="C1179" s="176">
        <v>42348.923600000002</v>
      </c>
      <c r="D1179" s="3" t="s">
        <v>447</v>
      </c>
      <c r="E1179" s="3" t="s">
        <v>453</v>
      </c>
      <c r="F1179" s="3" t="str">
        <f t="shared" si="18"/>
        <v>Wholesale</v>
      </c>
      <c r="G1179" s="3">
        <v>87</v>
      </c>
      <c r="I1179"/>
    </row>
    <row r="1180" spans="3:9">
      <c r="C1180" s="176">
        <v>42360.503499999999</v>
      </c>
      <c r="D1180" s="3" t="s">
        <v>445</v>
      </c>
      <c r="E1180" s="3" t="s">
        <v>452</v>
      </c>
      <c r="F1180" s="3" t="str">
        <f t="shared" si="18"/>
        <v>Retail</v>
      </c>
      <c r="G1180" s="3">
        <v>2</v>
      </c>
      <c r="I1180"/>
    </row>
    <row r="1181" spans="3:9">
      <c r="C1181" s="176">
        <v>42133.446499999998</v>
      </c>
      <c r="D1181" s="3" t="s">
        <v>447</v>
      </c>
      <c r="E1181" s="3" t="s">
        <v>453</v>
      </c>
      <c r="F1181" s="3" t="str">
        <f t="shared" si="18"/>
        <v>Wholesale</v>
      </c>
      <c r="G1181" s="3">
        <v>33</v>
      </c>
      <c r="I1181"/>
    </row>
    <row r="1182" spans="3:9">
      <c r="C1182" s="176">
        <v>41980.462500000001</v>
      </c>
      <c r="D1182" s="3" t="s">
        <v>445</v>
      </c>
      <c r="E1182" s="3" t="s">
        <v>453</v>
      </c>
      <c r="F1182" s="3" t="str">
        <f t="shared" si="18"/>
        <v>Wholesale</v>
      </c>
      <c r="G1182" s="3">
        <v>39</v>
      </c>
      <c r="I1182"/>
    </row>
    <row r="1183" spans="3:9">
      <c r="C1183" s="176">
        <v>42228.514600000002</v>
      </c>
      <c r="D1183" s="3" t="s">
        <v>445</v>
      </c>
      <c r="E1183" s="3" t="s">
        <v>450</v>
      </c>
      <c r="F1183" s="3" t="str">
        <f t="shared" si="18"/>
        <v>Retail</v>
      </c>
      <c r="G1183" s="3">
        <v>2</v>
      </c>
      <c r="I1183"/>
    </row>
    <row r="1184" spans="3:9">
      <c r="C1184" s="176">
        <v>42172.729200000002</v>
      </c>
      <c r="D1184" s="3" t="s">
        <v>445</v>
      </c>
      <c r="E1184" s="3" t="s">
        <v>6</v>
      </c>
      <c r="F1184" s="3" t="str">
        <f t="shared" si="18"/>
        <v>Retail</v>
      </c>
      <c r="G1184" s="3">
        <v>6</v>
      </c>
      <c r="I1184"/>
    </row>
    <row r="1185" spans="3:9">
      <c r="C1185" s="176">
        <v>42138.716</v>
      </c>
      <c r="D1185" s="3" t="s">
        <v>447</v>
      </c>
      <c r="E1185" s="3" t="s">
        <v>453</v>
      </c>
      <c r="F1185" s="3" t="str">
        <f t="shared" si="18"/>
        <v>Retail</v>
      </c>
      <c r="G1185" s="3">
        <v>3</v>
      </c>
      <c r="I1185"/>
    </row>
    <row r="1186" spans="3:9">
      <c r="C1186" s="176">
        <v>42166.095800000003</v>
      </c>
      <c r="D1186" s="3" t="s">
        <v>445</v>
      </c>
      <c r="E1186" s="3" t="s">
        <v>453</v>
      </c>
      <c r="F1186" s="3" t="str">
        <f t="shared" si="18"/>
        <v>Retail</v>
      </c>
      <c r="G1186" s="3">
        <v>1</v>
      </c>
      <c r="I1186"/>
    </row>
    <row r="1187" spans="3:9">
      <c r="C1187" s="176">
        <v>42352.8194</v>
      </c>
      <c r="D1187" s="3" t="s">
        <v>446</v>
      </c>
      <c r="E1187" s="3" t="s">
        <v>458</v>
      </c>
      <c r="F1187" s="3" t="str">
        <f t="shared" si="18"/>
        <v>Retail</v>
      </c>
      <c r="G1187" s="3">
        <v>2</v>
      </c>
      <c r="I1187"/>
    </row>
    <row r="1188" spans="3:9">
      <c r="C1188" s="176">
        <v>42177.466</v>
      </c>
      <c r="D1188" s="3" t="s">
        <v>446</v>
      </c>
      <c r="E1188" s="3" t="s">
        <v>112</v>
      </c>
      <c r="F1188" s="3" t="str">
        <f t="shared" si="18"/>
        <v>Wholesale</v>
      </c>
      <c r="G1188" s="3">
        <v>33</v>
      </c>
      <c r="I1188"/>
    </row>
    <row r="1189" spans="3:9">
      <c r="C1189" s="176">
        <v>42332.1993</v>
      </c>
      <c r="D1189" s="3" t="s">
        <v>447</v>
      </c>
      <c r="E1189" s="3" t="s">
        <v>6</v>
      </c>
      <c r="F1189" s="3" t="str">
        <f t="shared" si="18"/>
        <v>Wholesale</v>
      </c>
      <c r="G1189" s="3">
        <v>93</v>
      </c>
      <c r="I1189"/>
    </row>
    <row r="1190" spans="3:9">
      <c r="C1190" s="176">
        <v>42254.228499999997</v>
      </c>
      <c r="D1190" s="3" t="s">
        <v>446</v>
      </c>
      <c r="E1190" s="3" t="s">
        <v>453</v>
      </c>
      <c r="F1190" s="3" t="str">
        <f t="shared" si="18"/>
        <v>Retail</v>
      </c>
      <c r="G1190" s="3">
        <v>2</v>
      </c>
      <c r="I1190"/>
    </row>
    <row r="1191" spans="3:9">
      <c r="C1191" s="176">
        <v>41984.527800000003</v>
      </c>
      <c r="D1191" s="3" t="s">
        <v>446</v>
      </c>
      <c r="E1191" s="3" t="s">
        <v>453</v>
      </c>
      <c r="F1191" s="3" t="str">
        <f t="shared" si="18"/>
        <v>Retail</v>
      </c>
      <c r="G1191" s="3">
        <v>1</v>
      </c>
      <c r="I1191"/>
    </row>
    <row r="1192" spans="3:9">
      <c r="C1192" s="176">
        <v>42359.6083</v>
      </c>
      <c r="D1192" s="3" t="s">
        <v>445</v>
      </c>
      <c r="E1192" s="3" t="s">
        <v>114</v>
      </c>
      <c r="F1192" s="3" t="str">
        <f t="shared" si="18"/>
        <v>Retail</v>
      </c>
      <c r="G1192" s="3">
        <v>7</v>
      </c>
      <c r="I1192"/>
    </row>
    <row r="1193" spans="3:9">
      <c r="C1193" s="176">
        <v>42352.154900000001</v>
      </c>
      <c r="D1193" s="3" t="s">
        <v>446</v>
      </c>
      <c r="E1193" s="3" t="s">
        <v>461</v>
      </c>
      <c r="F1193" s="3" t="str">
        <f t="shared" si="18"/>
        <v>Retail</v>
      </c>
      <c r="G1193" s="3">
        <v>5</v>
      </c>
      <c r="I1193"/>
    </row>
    <row r="1194" spans="3:9">
      <c r="C1194" s="176">
        <v>41988.210400000004</v>
      </c>
      <c r="D1194" s="3" t="s">
        <v>445</v>
      </c>
      <c r="E1194" s="3" t="s">
        <v>6</v>
      </c>
      <c r="F1194" s="3" t="str">
        <f t="shared" si="18"/>
        <v>Wholesale</v>
      </c>
      <c r="G1194" s="3">
        <v>128</v>
      </c>
      <c r="I1194"/>
    </row>
    <row r="1195" spans="3:9">
      <c r="C1195" s="176">
        <v>42339.8292</v>
      </c>
      <c r="D1195" s="3" t="s">
        <v>447</v>
      </c>
      <c r="E1195" s="3" t="s">
        <v>453</v>
      </c>
      <c r="F1195" s="3" t="str">
        <f t="shared" si="18"/>
        <v>Retail</v>
      </c>
      <c r="G1195" s="3">
        <v>3</v>
      </c>
      <c r="I1195"/>
    </row>
    <row r="1196" spans="3:9">
      <c r="C1196" s="176">
        <v>42303.152800000003</v>
      </c>
      <c r="D1196" s="3" t="s">
        <v>447</v>
      </c>
      <c r="E1196" s="3" t="s">
        <v>312</v>
      </c>
      <c r="F1196" s="3" t="str">
        <f t="shared" si="18"/>
        <v>Retail</v>
      </c>
      <c r="G1196" s="3">
        <v>7</v>
      </c>
      <c r="I1196"/>
    </row>
    <row r="1197" spans="3:9">
      <c r="C1197" s="176">
        <v>42352.668799999999</v>
      </c>
      <c r="D1197" s="3" t="s">
        <v>449</v>
      </c>
      <c r="E1197" s="3" t="s">
        <v>8</v>
      </c>
      <c r="F1197" s="3" t="str">
        <f t="shared" si="18"/>
        <v>Wholesale</v>
      </c>
      <c r="G1197" s="3">
        <v>35</v>
      </c>
      <c r="I1197"/>
    </row>
    <row r="1198" spans="3:9">
      <c r="C1198" s="176">
        <v>42217.1757</v>
      </c>
      <c r="D1198" s="3" t="s">
        <v>447</v>
      </c>
      <c r="E1198" s="3" t="s">
        <v>458</v>
      </c>
      <c r="F1198" s="3" t="str">
        <f t="shared" si="18"/>
        <v>Retail</v>
      </c>
      <c r="G1198" s="3">
        <v>1</v>
      </c>
      <c r="I1198"/>
    </row>
    <row r="1199" spans="3:9">
      <c r="C1199" s="176">
        <v>42220.167399999998</v>
      </c>
      <c r="D1199" s="3" t="s">
        <v>446</v>
      </c>
      <c r="E1199" s="3" t="s">
        <v>453</v>
      </c>
      <c r="F1199" s="3" t="str">
        <f t="shared" si="18"/>
        <v>Retail</v>
      </c>
      <c r="G1199" s="3">
        <v>6</v>
      </c>
      <c r="I1199"/>
    </row>
    <row r="1200" spans="3:9">
      <c r="C1200" s="176">
        <v>42222.853499999997</v>
      </c>
      <c r="D1200" s="3" t="s">
        <v>447</v>
      </c>
      <c r="E1200" s="3" t="s">
        <v>10</v>
      </c>
      <c r="F1200" s="3" t="str">
        <f t="shared" si="18"/>
        <v>Wholesale</v>
      </c>
      <c r="G1200" s="3">
        <v>37</v>
      </c>
      <c r="I1200"/>
    </row>
    <row r="1201" spans="3:9">
      <c r="C1201" s="176">
        <v>42251.491699999999</v>
      </c>
      <c r="D1201" s="3" t="s">
        <v>445</v>
      </c>
      <c r="E1201" s="3" t="s">
        <v>453</v>
      </c>
      <c r="F1201" s="3" t="str">
        <f t="shared" si="18"/>
        <v>Wholesale</v>
      </c>
      <c r="G1201" s="3">
        <v>35</v>
      </c>
      <c r="I1201"/>
    </row>
    <row r="1202" spans="3:9">
      <c r="C1202" s="176">
        <v>42359.147199999999</v>
      </c>
      <c r="D1202" s="3" t="s">
        <v>447</v>
      </c>
      <c r="E1202" s="3" t="s">
        <v>459</v>
      </c>
      <c r="F1202" s="3" t="str">
        <f t="shared" si="18"/>
        <v>Retail</v>
      </c>
      <c r="G1202" s="3">
        <v>5</v>
      </c>
      <c r="I1202"/>
    </row>
    <row r="1203" spans="3:9">
      <c r="C1203" s="176">
        <v>42150.797899999998</v>
      </c>
      <c r="D1203" s="3" t="s">
        <v>445</v>
      </c>
      <c r="E1203" s="3" t="s">
        <v>6</v>
      </c>
      <c r="F1203" s="3" t="str">
        <f t="shared" si="18"/>
        <v>Retail</v>
      </c>
      <c r="G1203" s="3">
        <v>3</v>
      </c>
      <c r="I1203"/>
    </row>
    <row r="1204" spans="3:9">
      <c r="C1204" s="176">
        <v>41985.427799999998</v>
      </c>
      <c r="D1204" s="3" t="s">
        <v>449</v>
      </c>
      <c r="E1204" s="3" t="s">
        <v>6</v>
      </c>
      <c r="F1204" s="3" t="str">
        <f t="shared" si="18"/>
        <v>Retail</v>
      </c>
      <c r="G1204" s="3">
        <v>1</v>
      </c>
      <c r="I1204"/>
    </row>
    <row r="1205" spans="3:9">
      <c r="C1205" s="176">
        <v>42353.7569</v>
      </c>
      <c r="D1205" s="3" t="s">
        <v>445</v>
      </c>
      <c r="E1205" s="3" t="s">
        <v>9</v>
      </c>
      <c r="F1205" s="3" t="str">
        <f t="shared" si="18"/>
        <v>Wholesale</v>
      </c>
      <c r="G1205" s="3">
        <v>26</v>
      </c>
      <c r="I1205"/>
    </row>
    <row r="1206" spans="3:9">
      <c r="C1206" s="176">
        <v>42066.750699999997</v>
      </c>
      <c r="D1206" s="3" t="s">
        <v>445</v>
      </c>
      <c r="E1206" s="3" t="s">
        <v>453</v>
      </c>
      <c r="F1206" s="3" t="str">
        <f t="shared" si="18"/>
        <v>Retail</v>
      </c>
      <c r="G1206" s="3">
        <v>1</v>
      </c>
      <c r="I1206"/>
    </row>
    <row r="1207" spans="3:9">
      <c r="C1207" s="176">
        <v>42055.454899999997</v>
      </c>
      <c r="D1207" s="3" t="s">
        <v>445</v>
      </c>
      <c r="E1207" s="3" t="s">
        <v>453</v>
      </c>
      <c r="F1207" s="3" t="str">
        <f t="shared" si="18"/>
        <v>Wholesale</v>
      </c>
      <c r="G1207" s="3">
        <v>54</v>
      </c>
      <c r="I1207"/>
    </row>
    <row r="1208" spans="3:9">
      <c r="C1208" s="176">
        <v>42183.551399999997</v>
      </c>
      <c r="D1208" s="3" t="s">
        <v>445</v>
      </c>
      <c r="E1208" s="3" t="s">
        <v>10</v>
      </c>
      <c r="F1208" s="3" t="str">
        <f t="shared" si="18"/>
        <v>Wholesale</v>
      </c>
      <c r="G1208" s="3">
        <v>39</v>
      </c>
      <c r="I1208"/>
    </row>
    <row r="1209" spans="3:9">
      <c r="C1209" s="176">
        <v>42156.527099999999</v>
      </c>
      <c r="D1209" s="3" t="s">
        <v>447</v>
      </c>
      <c r="E1209" s="3" t="s">
        <v>7</v>
      </c>
      <c r="F1209" s="3" t="str">
        <f t="shared" si="18"/>
        <v>Retail</v>
      </c>
      <c r="G1209" s="3">
        <v>2</v>
      </c>
      <c r="I1209"/>
    </row>
    <row r="1210" spans="3:9">
      <c r="C1210" s="176">
        <v>41981.556299999997</v>
      </c>
      <c r="D1210" s="3" t="s">
        <v>446</v>
      </c>
      <c r="E1210" s="3" t="s">
        <v>456</v>
      </c>
      <c r="F1210" s="3" t="str">
        <f t="shared" si="18"/>
        <v>Retail</v>
      </c>
      <c r="G1210" s="3">
        <v>1</v>
      </c>
      <c r="I1210"/>
    </row>
    <row r="1211" spans="3:9">
      <c r="C1211" s="176">
        <v>41977.134700000002</v>
      </c>
      <c r="D1211" s="3" t="s">
        <v>446</v>
      </c>
      <c r="E1211" s="3" t="s">
        <v>9</v>
      </c>
      <c r="F1211" s="3" t="str">
        <f t="shared" si="18"/>
        <v>Wholesale</v>
      </c>
      <c r="G1211" s="3">
        <v>38</v>
      </c>
      <c r="I1211"/>
    </row>
    <row r="1212" spans="3:9">
      <c r="C1212" s="176">
        <v>42139.728499999997</v>
      </c>
      <c r="D1212" s="3" t="s">
        <v>447</v>
      </c>
      <c r="E1212" s="3" t="s">
        <v>454</v>
      </c>
      <c r="F1212" s="3" t="str">
        <f t="shared" si="18"/>
        <v>Retail</v>
      </c>
      <c r="G1212" s="3">
        <v>5</v>
      </c>
      <c r="I1212"/>
    </row>
    <row r="1213" spans="3:9">
      <c r="C1213" s="176">
        <v>42215.1201</v>
      </c>
      <c r="D1213" s="3" t="s">
        <v>449</v>
      </c>
      <c r="E1213" s="3" t="s">
        <v>114</v>
      </c>
      <c r="F1213" s="3" t="str">
        <f t="shared" si="18"/>
        <v>Retail</v>
      </c>
      <c r="G1213" s="3">
        <v>1</v>
      </c>
      <c r="I1213"/>
    </row>
    <row r="1214" spans="3:9">
      <c r="C1214" s="176">
        <v>42227.843099999998</v>
      </c>
      <c r="D1214" s="3" t="s">
        <v>447</v>
      </c>
      <c r="E1214" s="3" t="s">
        <v>460</v>
      </c>
      <c r="F1214" s="3" t="str">
        <f t="shared" si="18"/>
        <v>Wholesale</v>
      </c>
      <c r="G1214" s="3">
        <v>36</v>
      </c>
      <c r="I1214"/>
    </row>
    <row r="1215" spans="3:9">
      <c r="C1215" s="176">
        <v>42235.749300000003</v>
      </c>
      <c r="D1215" s="3" t="s">
        <v>447</v>
      </c>
      <c r="E1215" s="3" t="s">
        <v>312</v>
      </c>
      <c r="F1215" s="3" t="str">
        <f t="shared" si="18"/>
        <v>Retail</v>
      </c>
      <c r="G1215" s="3">
        <v>2</v>
      </c>
      <c r="I1215"/>
    </row>
    <row r="1216" spans="3:9">
      <c r="C1216" s="176">
        <v>42240.284</v>
      </c>
      <c r="D1216" s="3" t="s">
        <v>446</v>
      </c>
      <c r="E1216" s="3" t="s">
        <v>6</v>
      </c>
      <c r="F1216" s="3" t="str">
        <f t="shared" si="18"/>
        <v>Wholesale</v>
      </c>
      <c r="G1216" s="3">
        <v>59</v>
      </c>
      <c r="I1216"/>
    </row>
    <row r="1217" spans="3:9">
      <c r="C1217" s="176">
        <v>42246.777800000003</v>
      </c>
      <c r="D1217" s="3" t="s">
        <v>449</v>
      </c>
      <c r="E1217" s="3" t="s">
        <v>455</v>
      </c>
      <c r="F1217" s="3" t="str">
        <f t="shared" si="18"/>
        <v>Retail</v>
      </c>
      <c r="G1217" s="3">
        <v>5</v>
      </c>
      <c r="I1217"/>
    </row>
    <row r="1218" spans="3:9">
      <c r="C1218" s="176">
        <v>42110.613899999997</v>
      </c>
      <c r="D1218" s="3" t="s">
        <v>446</v>
      </c>
      <c r="E1218" s="3" t="s">
        <v>453</v>
      </c>
      <c r="F1218" s="3" t="str">
        <f t="shared" si="18"/>
        <v>Wholesale</v>
      </c>
      <c r="G1218" s="3">
        <v>16</v>
      </c>
      <c r="I1218"/>
    </row>
    <row r="1219" spans="3:9">
      <c r="C1219" s="176">
        <v>41981.816700000003</v>
      </c>
      <c r="D1219" s="3" t="s">
        <v>447</v>
      </c>
      <c r="E1219" s="3" t="s">
        <v>114</v>
      </c>
      <c r="F1219" s="3" t="str">
        <f t="shared" si="18"/>
        <v>Wholesale</v>
      </c>
      <c r="G1219" s="3">
        <v>35</v>
      </c>
      <c r="I1219"/>
    </row>
    <row r="1220" spans="3:9">
      <c r="C1220" s="176">
        <v>42188.690300000002</v>
      </c>
      <c r="D1220" s="3" t="s">
        <v>447</v>
      </c>
      <c r="E1220" s="3" t="s">
        <v>453</v>
      </c>
      <c r="F1220" s="3" t="str">
        <f t="shared" si="18"/>
        <v>Retail</v>
      </c>
      <c r="G1220" s="3">
        <v>2</v>
      </c>
      <c r="I1220"/>
    </row>
    <row r="1221" spans="3:9">
      <c r="C1221" s="176">
        <v>42141.5049</v>
      </c>
      <c r="D1221" s="3" t="s">
        <v>446</v>
      </c>
      <c r="E1221" s="3" t="s">
        <v>456</v>
      </c>
      <c r="F1221" s="3" t="str">
        <f t="shared" si="18"/>
        <v>Wholesale</v>
      </c>
      <c r="G1221" s="3">
        <v>41</v>
      </c>
      <c r="I1221"/>
    </row>
    <row r="1222" spans="3:9">
      <c r="C1222" s="176">
        <v>42218.786800000002</v>
      </c>
      <c r="D1222" s="3" t="s">
        <v>449</v>
      </c>
      <c r="E1222" s="3" t="s">
        <v>453</v>
      </c>
      <c r="F1222" s="3" t="str">
        <f t="shared" si="18"/>
        <v>Retail</v>
      </c>
      <c r="G1222" s="3">
        <v>4</v>
      </c>
      <c r="I1222"/>
    </row>
    <row r="1223" spans="3:9">
      <c r="C1223" s="176">
        <v>42181.520100000002</v>
      </c>
      <c r="D1223" s="3" t="s">
        <v>445</v>
      </c>
      <c r="E1223" s="3" t="s">
        <v>312</v>
      </c>
      <c r="F1223" s="3" t="str">
        <f t="shared" si="18"/>
        <v>Retail</v>
      </c>
      <c r="G1223" s="3">
        <v>1</v>
      </c>
      <c r="I1223"/>
    </row>
    <row r="1224" spans="3:9">
      <c r="C1224" s="176">
        <v>42024.3292</v>
      </c>
      <c r="D1224" s="3" t="s">
        <v>449</v>
      </c>
      <c r="E1224" s="3" t="s">
        <v>114</v>
      </c>
      <c r="F1224" s="3" t="str">
        <f t="shared" si="18"/>
        <v>Wholesale</v>
      </c>
      <c r="G1224" s="3">
        <v>37</v>
      </c>
      <c r="I1224"/>
    </row>
    <row r="1225" spans="3:9">
      <c r="C1225" s="176">
        <v>42309.698600000003</v>
      </c>
      <c r="D1225" s="3" t="s">
        <v>446</v>
      </c>
      <c r="E1225" s="3" t="s">
        <v>6</v>
      </c>
      <c r="F1225" s="3" t="str">
        <f t="shared" si="18"/>
        <v>Retail</v>
      </c>
      <c r="G1225" s="3">
        <v>3</v>
      </c>
      <c r="I1225"/>
    </row>
    <row r="1226" spans="3:9">
      <c r="C1226" s="176">
        <v>42296.516000000003</v>
      </c>
      <c r="D1226" s="3" t="s">
        <v>447</v>
      </c>
      <c r="E1226" s="3" t="s">
        <v>457</v>
      </c>
      <c r="F1226" s="3" t="str">
        <f t="shared" ref="F1226:F1289" si="19">IF(G1226&lt;10,"Retail","Wholesale")</f>
        <v>Wholesale</v>
      </c>
      <c r="G1226" s="3">
        <v>61</v>
      </c>
      <c r="I1226"/>
    </row>
    <row r="1227" spans="3:9">
      <c r="C1227" s="176">
        <v>41984.571499999998</v>
      </c>
      <c r="D1227" s="3" t="s">
        <v>449</v>
      </c>
      <c r="E1227" s="3" t="s">
        <v>461</v>
      </c>
      <c r="F1227" s="3" t="str">
        <f t="shared" si="19"/>
        <v>Wholesale</v>
      </c>
      <c r="G1227" s="3">
        <v>41</v>
      </c>
      <c r="I1227"/>
    </row>
    <row r="1228" spans="3:9">
      <c r="C1228" s="176">
        <v>42221.525699999998</v>
      </c>
      <c r="D1228" s="3" t="s">
        <v>446</v>
      </c>
      <c r="E1228" s="3" t="s">
        <v>457</v>
      </c>
      <c r="F1228" s="3" t="str">
        <f t="shared" si="19"/>
        <v>Retail</v>
      </c>
      <c r="G1228" s="3">
        <v>2</v>
      </c>
      <c r="I1228"/>
    </row>
    <row r="1229" spans="3:9">
      <c r="C1229" s="176">
        <v>42341.5576</v>
      </c>
      <c r="D1229" s="3" t="s">
        <v>445</v>
      </c>
      <c r="E1229" s="3" t="s">
        <v>453</v>
      </c>
      <c r="F1229" s="3" t="str">
        <f t="shared" si="19"/>
        <v>Retail</v>
      </c>
      <c r="G1229" s="3">
        <v>1</v>
      </c>
      <c r="I1229"/>
    </row>
    <row r="1230" spans="3:9">
      <c r="C1230" s="176">
        <v>41984.1757</v>
      </c>
      <c r="D1230" s="3" t="s">
        <v>446</v>
      </c>
      <c r="E1230" s="3" t="s">
        <v>7</v>
      </c>
      <c r="F1230" s="3" t="str">
        <f t="shared" si="19"/>
        <v>Wholesale</v>
      </c>
      <c r="G1230" s="3">
        <v>65</v>
      </c>
      <c r="I1230"/>
    </row>
    <row r="1231" spans="3:9">
      <c r="C1231" s="176">
        <v>42361.479899999998</v>
      </c>
      <c r="D1231" s="3" t="s">
        <v>446</v>
      </c>
      <c r="E1231" s="3" t="s">
        <v>448</v>
      </c>
      <c r="F1231" s="3" t="str">
        <f t="shared" si="19"/>
        <v>Retail</v>
      </c>
      <c r="G1231" s="3">
        <v>3</v>
      </c>
      <c r="I1231"/>
    </row>
    <row r="1232" spans="3:9">
      <c r="C1232" s="176">
        <v>42303.097199999997</v>
      </c>
      <c r="D1232" s="3" t="s">
        <v>445</v>
      </c>
      <c r="E1232" s="3" t="s">
        <v>453</v>
      </c>
      <c r="F1232" s="3" t="str">
        <f t="shared" si="19"/>
        <v>Retail</v>
      </c>
      <c r="G1232" s="3">
        <v>7</v>
      </c>
      <c r="I1232"/>
    </row>
    <row r="1233" spans="3:9">
      <c r="C1233" s="176">
        <v>42357.121500000001</v>
      </c>
      <c r="D1233" s="3" t="s">
        <v>445</v>
      </c>
      <c r="E1233" s="3" t="s">
        <v>453</v>
      </c>
      <c r="F1233" s="3" t="str">
        <f t="shared" si="19"/>
        <v>Retail</v>
      </c>
      <c r="G1233" s="3">
        <v>4</v>
      </c>
      <c r="I1233"/>
    </row>
    <row r="1234" spans="3:9">
      <c r="C1234" s="176">
        <v>42243.923600000002</v>
      </c>
      <c r="D1234" s="3" t="s">
        <v>447</v>
      </c>
      <c r="E1234" s="3" t="s">
        <v>453</v>
      </c>
      <c r="F1234" s="3" t="str">
        <f t="shared" si="19"/>
        <v>Retail</v>
      </c>
      <c r="G1234" s="3">
        <v>2</v>
      </c>
      <c r="I1234"/>
    </row>
    <row r="1235" spans="3:9">
      <c r="C1235" s="176">
        <v>42353.488899999997</v>
      </c>
      <c r="D1235" s="3" t="s">
        <v>445</v>
      </c>
      <c r="E1235" s="3" t="s">
        <v>451</v>
      </c>
      <c r="F1235" s="3" t="str">
        <f t="shared" si="19"/>
        <v>Retail</v>
      </c>
      <c r="G1235" s="3">
        <v>2</v>
      </c>
      <c r="I1235"/>
    </row>
    <row r="1236" spans="3:9">
      <c r="C1236" s="176">
        <v>42319.224999999999</v>
      </c>
      <c r="D1236" s="3" t="s">
        <v>447</v>
      </c>
      <c r="E1236" s="3" t="s">
        <v>453</v>
      </c>
      <c r="F1236" s="3" t="str">
        <f t="shared" si="19"/>
        <v>Retail</v>
      </c>
      <c r="G1236" s="3">
        <v>1</v>
      </c>
      <c r="I1236"/>
    </row>
    <row r="1237" spans="3:9">
      <c r="C1237" s="176">
        <v>41982.1826</v>
      </c>
      <c r="D1237" s="3" t="s">
        <v>445</v>
      </c>
      <c r="E1237" s="3" t="s">
        <v>10</v>
      </c>
      <c r="F1237" s="3" t="str">
        <f t="shared" si="19"/>
        <v>Retail</v>
      </c>
      <c r="G1237" s="3">
        <v>1</v>
      </c>
      <c r="I1237"/>
    </row>
    <row r="1238" spans="3:9">
      <c r="C1238" s="176">
        <v>42350.516000000003</v>
      </c>
      <c r="D1238" s="3" t="s">
        <v>445</v>
      </c>
      <c r="E1238" s="3" t="s">
        <v>459</v>
      </c>
      <c r="F1238" s="3" t="str">
        <f t="shared" si="19"/>
        <v>Retail</v>
      </c>
      <c r="G1238" s="3">
        <v>2</v>
      </c>
      <c r="I1238"/>
    </row>
    <row r="1239" spans="3:9">
      <c r="C1239" s="176">
        <v>42113.400699999998</v>
      </c>
      <c r="D1239" s="3" t="s">
        <v>447</v>
      </c>
      <c r="E1239" s="3" t="s">
        <v>457</v>
      </c>
      <c r="F1239" s="3" t="str">
        <f t="shared" si="19"/>
        <v>Wholesale</v>
      </c>
      <c r="G1239" s="3">
        <v>33</v>
      </c>
      <c r="I1239"/>
    </row>
    <row r="1240" spans="3:9">
      <c r="C1240" s="176">
        <v>41988.789599999996</v>
      </c>
      <c r="D1240" s="3" t="s">
        <v>445</v>
      </c>
      <c r="E1240" s="3" t="s">
        <v>114</v>
      </c>
      <c r="F1240" s="3" t="str">
        <f t="shared" si="19"/>
        <v>Wholesale</v>
      </c>
      <c r="G1240" s="3">
        <v>51</v>
      </c>
      <c r="I1240"/>
    </row>
    <row r="1241" spans="3:9">
      <c r="C1241" s="176">
        <v>42122.473599999998</v>
      </c>
      <c r="D1241" s="3" t="s">
        <v>446</v>
      </c>
      <c r="E1241" s="3" t="s">
        <v>112</v>
      </c>
      <c r="F1241" s="3" t="str">
        <f t="shared" si="19"/>
        <v>Retail</v>
      </c>
      <c r="G1241" s="3">
        <v>1</v>
      </c>
      <c r="I1241"/>
    </row>
    <row r="1242" spans="3:9">
      <c r="C1242" s="176">
        <v>42277.841699999997</v>
      </c>
      <c r="D1242" s="3" t="s">
        <v>449</v>
      </c>
      <c r="E1242" s="3" t="s">
        <v>453</v>
      </c>
      <c r="F1242" s="3" t="str">
        <f t="shared" si="19"/>
        <v>Wholesale</v>
      </c>
      <c r="G1242" s="3">
        <v>72</v>
      </c>
      <c r="I1242"/>
    </row>
    <row r="1243" spans="3:9">
      <c r="C1243" s="176">
        <v>41978.594400000002</v>
      </c>
      <c r="D1243" s="3" t="s">
        <v>449</v>
      </c>
      <c r="E1243" s="3" t="s">
        <v>112</v>
      </c>
      <c r="F1243" s="3" t="str">
        <f t="shared" si="19"/>
        <v>Retail</v>
      </c>
      <c r="G1243" s="3">
        <v>5</v>
      </c>
      <c r="I1243"/>
    </row>
    <row r="1244" spans="3:9">
      <c r="C1244" s="176">
        <v>42363.549299999999</v>
      </c>
      <c r="D1244" s="3" t="s">
        <v>445</v>
      </c>
      <c r="E1244" s="3" t="s">
        <v>451</v>
      </c>
      <c r="F1244" s="3" t="str">
        <f t="shared" si="19"/>
        <v>Retail</v>
      </c>
      <c r="G1244" s="3">
        <v>9</v>
      </c>
      <c r="I1244"/>
    </row>
    <row r="1245" spans="3:9">
      <c r="C1245" s="176">
        <v>42362.769399999997</v>
      </c>
      <c r="D1245" s="3" t="s">
        <v>445</v>
      </c>
      <c r="E1245" s="3" t="s">
        <v>9</v>
      </c>
      <c r="F1245" s="3" t="str">
        <f t="shared" si="19"/>
        <v>Wholesale</v>
      </c>
      <c r="G1245" s="3">
        <v>50</v>
      </c>
      <c r="I1245"/>
    </row>
    <row r="1246" spans="3:9">
      <c r="C1246" s="176">
        <v>42348.477099999996</v>
      </c>
      <c r="D1246" s="3" t="s">
        <v>445</v>
      </c>
      <c r="E1246" s="3" t="s">
        <v>114</v>
      </c>
      <c r="F1246" s="3" t="str">
        <f t="shared" si="19"/>
        <v>Wholesale</v>
      </c>
      <c r="G1246" s="3">
        <v>39</v>
      </c>
      <c r="I1246"/>
    </row>
    <row r="1247" spans="3:9">
      <c r="C1247" s="176">
        <v>42337.159</v>
      </c>
      <c r="D1247" s="3" t="s">
        <v>449</v>
      </c>
      <c r="E1247" s="3" t="s">
        <v>453</v>
      </c>
      <c r="F1247" s="3" t="str">
        <f t="shared" si="19"/>
        <v>Wholesale</v>
      </c>
      <c r="G1247" s="3">
        <v>65</v>
      </c>
      <c r="I1247"/>
    </row>
    <row r="1248" spans="3:9">
      <c r="C1248" s="176">
        <v>42112.175000000003</v>
      </c>
      <c r="D1248" s="3" t="s">
        <v>445</v>
      </c>
      <c r="E1248" s="3" t="s">
        <v>453</v>
      </c>
      <c r="F1248" s="3" t="str">
        <f t="shared" si="19"/>
        <v>Wholesale</v>
      </c>
      <c r="G1248" s="3">
        <v>28</v>
      </c>
      <c r="I1248"/>
    </row>
    <row r="1249" spans="3:9">
      <c r="C1249" s="176">
        <v>42234.756300000001</v>
      </c>
      <c r="D1249" s="3" t="s">
        <v>445</v>
      </c>
      <c r="E1249" s="3" t="s">
        <v>452</v>
      </c>
      <c r="F1249" s="3" t="str">
        <f t="shared" si="19"/>
        <v>Wholesale</v>
      </c>
      <c r="G1249" s="3">
        <v>71</v>
      </c>
      <c r="I1249"/>
    </row>
    <row r="1250" spans="3:9">
      <c r="C1250" s="176">
        <v>41981.688900000001</v>
      </c>
      <c r="D1250" s="3" t="s">
        <v>445</v>
      </c>
      <c r="E1250" s="3" t="s">
        <v>112</v>
      </c>
      <c r="F1250" s="3" t="str">
        <f t="shared" si="19"/>
        <v>Retail</v>
      </c>
      <c r="G1250" s="3">
        <v>2</v>
      </c>
      <c r="I1250"/>
    </row>
    <row r="1251" spans="3:9">
      <c r="C1251" s="176">
        <v>42021.472199999997</v>
      </c>
      <c r="D1251" s="3" t="s">
        <v>446</v>
      </c>
      <c r="E1251" s="3" t="s">
        <v>460</v>
      </c>
      <c r="F1251" s="3" t="str">
        <f t="shared" si="19"/>
        <v>Wholesale</v>
      </c>
      <c r="G1251" s="3">
        <v>58</v>
      </c>
      <c r="I1251"/>
    </row>
    <row r="1252" spans="3:9">
      <c r="C1252" s="176">
        <v>42201.677799999998</v>
      </c>
      <c r="D1252" s="3" t="s">
        <v>445</v>
      </c>
      <c r="E1252" s="3" t="s">
        <v>450</v>
      </c>
      <c r="F1252" s="3" t="str">
        <f t="shared" si="19"/>
        <v>Retail</v>
      </c>
      <c r="G1252" s="3">
        <v>6</v>
      </c>
      <c r="I1252"/>
    </row>
    <row r="1253" spans="3:9">
      <c r="C1253" s="176">
        <v>42217.530599999998</v>
      </c>
      <c r="D1253" s="3" t="s">
        <v>447</v>
      </c>
      <c r="E1253" s="3" t="s">
        <v>458</v>
      </c>
      <c r="F1253" s="3" t="str">
        <f t="shared" si="19"/>
        <v>Wholesale</v>
      </c>
      <c r="G1253" s="3">
        <v>28</v>
      </c>
      <c r="I1253"/>
    </row>
    <row r="1254" spans="3:9">
      <c r="C1254" s="176">
        <v>42332.183299999997</v>
      </c>
      <c r="D1254" s="3" t="s">
        <v>446</v>
      </c>
      <c r="E1254" s="3" t="s">
        <v>112</v>
      </c>
      <c r="F1254" s="3" t="str">
        <f t="shared" si="19"/>
        <v>Retail</v>
      </c>
      <c r="G1254" s="3">
        <v>2</v>
      </c>
      <c r="I1254"/>
    </row>
    <row r="1255" spans="3:9">
      <c r="C1255" s="176">
        <v>42340.459699999999</v>
      </c>
      <c r="D1255" s="3" t="s">
        <v>445</v>
      </c>
      <c r="E1255" s="3" t="s">
        <v>114</v>
      </c>
      <c r="F1255" s="3" t="str">
        <f t="shared" si="19"/>
        <v>Wholesale</v>
      </c>
      <c r="G1255" s="3">
        <v>40</v>
      </c>
      <c r="I1255"/>
    </row>
    <row r="1256" spans="3:9">
      <c r="C1256" s="176">
        <v>42242.769399999997</v>
      </c>
      <c r="D1256" s="3" t="s">
        <v>447</v>
      </c>
      <c r="E1256" s="3" t="s">
        <v>453</v>
      </c>
      <c r="F1256" s="3" t="str">
        <f t="shared" si="19"/>
        <v>Retail</v>
      </c>
      <c r="G1256" s="3">
        <v>7</v>
      </c>
      <c r="I1256"/>
    </row>
    <row r="1257" spans="3:9">
      <c r="C1257" s="176">
        <v>41987.241000000002</v>
      </c>
      <c r="D1257" s="3" t="s">
        <v>447</v>
      </c>
      <c r="E1257" s="3" t="s">
        <v>458</v>
      </c>
      <c r="F1257" s="3" t="str">
        <f t="shared" si="19"/>
        <v>Wholesale</v>
      </c>
      <c r="G1257" s="3">
        <v>67</v>
      </c>
      <c r="I1257"/>
    </row>
    <row r="1258" spans="3:9">
      <c r="C1258" s="176">
        <v>42271.609700000001</v>
      </c>
      <c r="D1258" s="3" t="s">
        <v>445</v>
      </c>
      <c r="E1258" s="3" t="s">
        <v>453</v>
      </c>
      <c r="F1258" s="3" t="str">
        <f t="shared" si="19"/>
        <v>Retail</v>
      </c>
      <c r="G1258" s="3">
        <v>1</v>
      </c>
      <c r="I1258"/>
    </row>
    <row r="1259" spans="3:9">
      <c r="C1259" s="176">
        <v>42237.733999999997</v>
      </c>
      <c r="D1259" s="3" t="s">
        <v>445</v>
      </c>
      <c r="E1259" s="3" t="s">
        <v>10</v>
      </c>
      <c r="F1259" s="3" t="str">
        <f t="shared" si="19"/>
        <v>Wholesale</v>
      </c>
      <c r="G1259" s="3">
        <v>56</v>
      </c>
      <c r="I1259"/>
    </row>
    <row r="1260" spans="3:9">
      <c r="C1260" s="176">
        <v>42362.542399999998</v>
      </c>
      <c r="D1260" s="3" t="s">
        <v>447</v>
      </c>
      <c r="E1260" s="3" t="s">
        <v>114</v>
      </c>
      <c r="F1260" s="3" t="str">
        <f t="shared" si="19"/>
        <v>Retail</v>
      </c>
      <c r="G1260" s="3">
        <v>9</v>
      </c>
      <c r="I1260"/>
    </row>
    <row r="1261" spans="3:9">
      <c r="C1261" s="176">
        <v>42230.220099999999</v>
      </c>
      <c r="D1261" s="3" t="s">
        <v>447</v>
      </c>
      <c r="E1261" s="3" t="s">
        <v>453</v>
      </c>
      <c r="F1261" s="3" t="str">
        <f t="shared" si="19"/>
        <v>Retail</v>
      </c>
      <c r="G1261" s="3">
        <v>3</v>
      </c>
      <c r="I1261"/>
    </row>
    <row r="1262" spans="3:9">
      <c r="C1262" s="176">
        <v>41982.685400000002</v>
      </c>
      <c r="D1262" s="3" t="s">
        <v>445</v>
      </c>
      <c r="E1262" s="3" t="s">
        <v>454</v>
      </c>
      <c r="F1262" s="3" t="str">
        <f t="shared" si="19"/>
        <v>Retail</v>
      </c>
      <c r="G1262" s="3">
        <v>2</v>
      </c>
      <c r="I1262"/>
    </row>
    <row r="1263" spans="3:9">
      <c r="C1263" s="176">
        <v>42347.6875</v>
      </c>
      <c r="D1263" s="3" t="s">
        <v>445</v>
      </c>
      <c r="E1263" s="3" t="s">
        <v>458</v>
      </c>
      <c r="F1263" s="3" t="str">
        <f t="shared" si="19"/>
        <v>Retail</v>
      </c>
      <c r="G1263" s="3">
        <v>2</v>
      </c>
      <c r="I1263"/>
    </row>
    <row r="1264" spans="3:9">
      <c r="C1264" s="176">
        <v>42342.9542</v>
      </c>
      <c r="D1264" s="3" t="s">
        <v>445</v>
      </c>
      <c r="E1264" s="3" t="s">
        <v>6</v>
      </c>
      <c r="F1264" s="3" t="str">
        <f t="shared" si="19"/>
        <v>Retail</v>
      </c>
      <c r="G1264" s="3">
        <v>2</v>
      </c>
      <c r="I1264"/>
    </row>
    <row r="1265" spans="3:9">
      <c r="C1265" s="176">
        <v>42274.480600000003</v>
      </c>
      <c r="D1265" s="3" t="s">
        <v>445</v>
      </c>
      <c r="E1265" s="3" t="s">
        <v>10</v>
      </c>
      <c r="F1265" s="3" t="str">
        <f t="shared" si="19"/>
        <v>Retail</v>
      </c>
      <c r="G1265" s="3">
        <v>2</v>
      </c>
      <c r="I1265"/>
    </row>
    <row r="1266" spans="3:9">
      <c r="C1266" s="176">
        <v>42224.816700000003</v>
      </c>
      <c r="D1266" s="3" t="s">
        <v>445</v>
      </c>
      <c r="E1266" s="3" t="s">
        <v>453</v>
      </c>
      <c r="F1266" s="3" t="str">
        <f t="shared" si="19"/>
        <v>Retail</v>
      </c>
      <c r="G1266" s="3">
        <v>2</v>
      </c>
      <c r="I1266"/>
    </row>
    <row r="1267" spans="3:9">
      <c r="C1267" s="176">
        <v>42282.480600000003</v>
      </c>
      <c r="D1267" s="3" t="s">
        <v>445</v>
      </c>
      <c r="E1267" s="3" t="s">
        <v>453</v>
      </c>
      <c r="F1267" s="3" t="str">
        <f t="shared" si="19"/>
        <v>Retail</v>
      </c>
      <c r="G1267" s="3">
        <v>2</v>
      </c>
      <c r="I1267"/>
    </row>
    <row r="1268" spans="3:9">
      <c r="C1268" s="176">
        <v>42339.268100000001</v>
      </c>
      <c r="D1268" s="3" t="s">
        <v>445</v>
      </c>
      <c r="E1268" s="3" t="s">
        <v>312</v>
      </c>
      <c r="F1268" s="3" t="str">
        <f t="shared" si="19"/>
        <v>Retail</v>
      </c>
      <c r="G1268" s="3">
        <v>4</v>
      </c>
      <c r="I1268"/>
    </row>
    <row r="1269" spans="3:9">
      <c r="C1269" s="176">
        <v>42361.503499999999</v>
      </c>
      <c r="D1269" s="3" t="s">
        <v>445</v>
      </c>
      <c r="E1269" s="3" t="s">
        <v>453</v>
      </c>
      <c r="F1269" s="3" t="str">
        <f t="shared" si="19"/>
        <v>Wholesale</v>
      </c>
      <c r="G1269" s="3">
        <v>133</v>
      </c>
      <c r="I1269"/>
    </row>
    <row r="1270" spans="3:9">
      <c r="C1270" s="176">
        <v>41985.531300000002</v>
      </c>
      <c r="D1270" s="3" t="s">
        <v>446</v>
      </c>
      <c r="E1270" s="3" t="s">
        <v>453</v>
      </c>
      <c r="F1270" s="3" t="str">
        <f t="shared" si="19"/>
        <v>Wholesale</v>
      </c>
      <c r="G1270" s="3">
        <v>122</v>
      </c>
      <c r="I1270"/>
    </row>
    <row r="1271" spans="3:9">
      <c r="C1271" s="176">
        <v>42339.4</v>
      </c>
      <c r="D1271" s="3" t="s">
        <v>447</v>
      </c>
      <c r="E1271" s="3" t="s">
        <v>456</v>
      </c>
      <c r="F1271" s="3" t="str">
        <f t="shared" si="19"/>
        <v>Retail</v>
      </c>
      <c r="G1271" s="3">
        <v>1</v>
      </c>
      <c r="I1271"/>
    </row>
    <row r="1272" spans="3:9">
      <c r="C1272" s="176">
        <v>42223.2264</v>
      </c>
      <c r="D1272" s="3" t="s">
        <v>449</v>
      </c>
      <c r="E1272" s="3" t="s">
        <v>112</v>
      </c>
      <c r="F1272" s="3" t="str">
        <f t="shared" si="19"/>
        <v>Retail</v>
      </c>
      <c r="G1272" s="3">
        <v>1</v>
      </c>
      <c r="I1272"/>
    </row>
    <row r="1273" spans="3:9">
      <c r="C1273" s="176">
        <v>41977.065999999999</v>
      </c>
      <c r="D1273" s="3" t="s">
        <v>449</v>
      </c>
      <c r="E1273" s="3" t="s">
        <v>453</v>
      </c>
      <c r="F1273" s="3" t="str">
        <f t="shared" si="19"/>
        <v>Retail</v>
      </c>
      <c r="G1273" s="3">
        <v>1</v>
      </c>
      <c r="I1273"/>
    </row>
    <row r="1274" spans="3:9">
      <c r="C1274" s="176">
        <v>42178.227800000001</v>
      </c>
      <c r="D1274" s="3" t="s">
        <v>445</v>
      </c>
      <c r="E1274" s="3" t="s">
        <v>453</v>
      </c>
      <c r="F1274" s="3" t="str">
        <f t="shared" si="19"/>
        <v>Wholesale</v>
      </c>
      <c r="G1274" s="3">
        <v>138</v>
      </c>
      <c r="I1274"/>
    </row>
    <row r="1275" spans="3:9">
      <c r="C1275" s="176">
        <v>42301.644399999997</v>
      </c>
      <c r="D1275" s="3" t="s">
        <v>445</v>
      </c>
      <c r="E1275" s="3" t="s">
        <v>453</v>
      </c>
      <c r="F1275" s="3" t="str">
        <f t="shared" si="19"/>
        <v>Retail</v>
      </c>
      <c r="G1275" s="3">
        <v>1</v>
      </c>
      <c r="I1275"/>
    </row>
    <row r="1276" spans="3:9">
      <c r="C1276" s="176">
        <v>42344.160400000001</v>
      </c>
      <c r="D1276" s="3" t="s">
        <v>446</v>
      </c>
      <c r="E1276" s="3" t="s">
        <v>453</v>
      </c>
      <c r="F1276" s="3" t="str">
        <f t="shared" si="19"/>
        <v>Wholesale</v>
      </c>
      <c r="G1276" s="3">
        <v>43</v>
      </c>
      <c r="I1276"/>
    </row>
    <row r="1277" spans="3:9">
      <c r="C1277" s="176">
        <v>42157.746500000001</v>
      </c>
      <c r="D1277" s="3" t="s">
        <v>445</v>
      </c>
      <c r="E1277" s="3" t="s">
        <v>453</v>
      </c>
      <c r="F1277" s="3" t="str">
        <f t="shared" si="19"/>
        <v>Wholesale</v>
      </c>
      <c r="G1277" s="3">
        <v>29</v>
      </c>
      <c r="I1277"/>
    </row>
    <row r="1278" spans="3:9">
      <c r="C1278" s="176">
        <v>42351.518799999998</v>
      </c>
      <c r="D1278" s="3" t="s">
        <v>446</v>
      </c>
      <c r="E1278" s="3" t="s">
        <v>6</v>
      </c>
      <c r="F1278" s="3" t="str">
        <f t="shared" si="19"/>
        <v>Wholesale</v>
      </c>
      <c r="G1278" s="3">
        <v>26</v>
      </c>
      <c r="I1278"/>
    </row>
    <row r="1279" spans="3:9">
      <c r="C1279" s="176">
        <v>41984.521500000003</v>
      </c>
      <c r="D1279" s="3" t="s">
        <v>446</v>
      </c>
      <c r="E1279" s="3" t="s">
        <v>112</v>
      </c>
      <c r="F1279" s="3" t="str">
        <f t="shared" si="19"/>
        <v>Retail</v>
      </c>
      <c r="G1279" s="3">
        <v>1</v>
      </c>
      <c r="I1279"/>
    </row>
    <row r="1280" spans="3:9">
      <c r="C1280" s="176">
        <v>42260.195099999997</v>
      </c>
      <c r="D1280" s="3" t="s">
        <v>447</v>
      </c>
      <c r="E1280" s="3" t="s">
        <v>453</v>
      </c>
      <c r="F1280" s="3" t="str">
        <f t="shared" si="19"/>
        <v>Retail</v>
      </c>
      <c r="G1280" s="3">
        <v>7</v>
      </c>
      <c r="I1280"/>
    </row>
    <row r="1281" spans="3:9">
      <c r="C1281" s="176">
        <v>42355.059000000001</v>
      </c>
      <c r="D1281" s="3" t="s">
        <v>449</v>
      </c>
      <c r="E1281" s="3" t="s">
        <v>453</v>
      </c>
      <c r="F1281" s="3" t="str">
        <f t="shared" si="19"/>
        <v>Wholesale</v>
      </c>
      <c r="G1281" s="3">
        <v>61</v>
      </c>
      <c r="I1281"/>
    </row>
    <row r="1282" spans="3:9">
      <c r="C1282" s="176">
        <v>42344.510399999999</v>
      </c>
      <c r="D1282" s="3" t="s">
        <v>447</v>
      </c>
      <c r="E1282" s="3" t="s">
        <v>459</v>
      </c>
      <c r="F1282" s="3" t="str">
        <f t="shared" si="19"/>
        <v>Retail</v>
      </c>
      <c r="G1282" s="3">
        <v>5</v>
      </c>
      <c r="I1282"/>
    </row>
    <row r="1283" spans="3:9">
      <c r="C1283" s="176">
        <v>42361.2042</v>
      </c>
      <c r="D1283" s="3" t="s">
        <v>445</v>
      </c>
      <c r="E1283" s="3" t="s">
        <v>453</v>
      </c>
      <c r="F1283" s="3" t="str">
        <f t="shared" si="19"/>
        <v>Retail</v>
      </c>
      <c r="G1283" s="3">
        <v>1</v>
      </c>
      <c r="I1283"/>
    </row>
    <row r="1284" spans="3:9">
      <c r="C1284" s="176">
        <v>42115.212500000001</v>
      </c>
      <c r="D1284" s="3" t="s">
        <v>445</v>
      </c>
      <c r="E1284" s="3" t="s">
        <v>453</v>
      </c>
      <c r="F1284" s="3" t="str">
        <f t="shared" si="19"/>
        <v>Retail</v>
      </c>
      <c r="G1284" s="3">
        <v>1</v>
      </c>
      <c r="I1284"/>
    </row>
    <row r="1285" spans="3:9">
      <c r="C1285" s="176">
        <v>42025.4035</v>
      </c>
      <c r="D1285" s="3" t="s">
        <v>445</v>
      </c>
      <c r="E1285" s="3" t="s">
        <v>8</v>
      </c>
      <c r="F1285" s="3" t="str">
        <f t="shared" si="19"/>
        <v>Retail</v>
      </c>
      <c r="G1285" s="3">
        <v>6</v>
      </c>
      <c r="I1285"/>
    </row>
    <row r="1286" spans="3:9">
      <c r="C1286" s="176">
        <v>41980.7451</v>
      </c>
      <c r="D1286" s="3" t="s">
        <v>446</v>
      </c>
      <c r="E1286" s="3" t="s">
        <v>6</v>
      </c>
      <c r="F1286" s="3" t="str">
        <f t="shared" si="19"/>
        <v>Wholesale</v>
      </c>
      <c r="G1286" s="3">
        <v>108</v>
      </c>
      <c r="I1286"/>
    </row>
    <row r="1287" spans="3:9">
      <c r="C1287" s="176">
        <v>42347.4764</v>
      </c>
      <c r="D1287" s="3" t="s">
        <v>445</v>
      </c>
      <c r="E1287" s="3" t="s">
        <v>453</v>
      </c>
      <c r="F1287" s="3" t="str">
        <f t="shared" si="19"/>
        <v>Wholesale</v>
      </c>
      <c r="G1287" s="3">
        <v>91</v>
      </c>
      <c r="I1287"/>
    </row>
    <row r="1288" spans="3:9">
      <c r="C1288" s="176">
        <v>42052.883300000001</v>
      </c>
      <c r="D1288" s="3" t="s">
        <v>445</v>
      </c>
      <c r="E1288" s="3" t="s">
        <v>450</v>
      </c>
      <c r="F1288" s="3" t="str">
        <f t="shared" si="19"/>
        <v>Retail</v>
      </c>
      <c r="G1288" s="3">
        <v>1</v>
      </c>
      <c r="I1288"/>
    </row>
    <row r="1289" spans="3:9">
      <c r="C1289" s="176">
        <v>42242.292399999998</v>
      </c>
      <c r="D1289" s="3" t="s">
        <v>445</v>
      </c>
      <c r="E1289" s="3" t="s">
        <v>453</v>
      </c>
      <c r="F1289" s="3" t="str">
        <f t="shared" si="19"/>
        <v>Retail</v>
      </c>
      <c r="G1289" s="3">
        <v>1</v>
      </c>
      <c r="I1289"/>
    </row>
    <row r="1290" spans="3:9">
      <c r="C1290" s="176">
        <v>42307.530599999998</v>
      </c>
      <c r="D1290" s="3" t="s">
        <v>449</v>
      </c>
      <c r="E1290" s="3" t="s">
        <v>451</v>
      </c>
      <c r="F1290" s="3" t="str">
        <f t="shared" ref="F1290:F1353" si="20">IF(G1290&lt;10,"Retail","Wholesale")</f>
        <v>Retail</v>
      </c>
      <c r="G1290" s="3">
        <v>2</v>
      </c>
      <c r="I1290"/>
    </row>
    <row r="1291" spans="3:9">
      <c r="C1291" s="176">
        <v>42315.188199999997</v>
      </c>
      <c r="D1291" s="3" t="s">
        <v>445</v>
      </c>
      <c r="E1291" s="3" t="s">
        <v>455</v>
      </c>
      <c r="F1291" s="3" t="str">
        <f t="shared" si="20"/>
        <v>Retail</v>
      </c>
      <c r="G1291" s="3">
        <v>4</v>
      </c>
      <c r="I1291"/>
    </row>
    <row r="1292" spans="3:9">
      <c r="C1292" s="176">
        <v>42309.277800000003</v>
      </c>
      <c r="D1292" s="3" t="s">
        <v>446</v>
      </c>
      <c r="E1292" s="3" t="s">
        <v>454</v>
      </c>
      <c r="F1292" s="3" t="str">
        <f t="shared" si="20"/>
        <v>Retail</v>
      </c>
      <c r="G1292" s="3">
        <v>2</v>
      </c>
      <c r="I1292"/>
    </row>
    <row r="1293" spans="3:9">
      <c r="C1293" s="176">
        <v>42336.224999999999</v>
      </c>
      <c r="D1293" s="3" t="s">
        <v>446</v>
      </c>
      <c r="E1293" s="3" t="s">
        <v>10</v>
      </c>
      <c r="F1293" s="3" t="str">
        <f t="shared" si="20"/>
        <v>Retail</v>
      </c>
      <c r="G1293" s="3">
        <v>7</v>
      </c>
      <c r="I1293"/>
    </row>
    <row r="1294" spans="3:9">
      <c r="C1294" s="176">
        <v>41981.468800000002</v>
      </c>
      <c r="D1294" s="3" t="s">
        <v>447</v>
      </c>
      <c r="E1294" s="3" t="s">
        <v>455</v>
      </c>
      <c r="F1294" s="3" t="str">
        <f t="shared" si="20"/>
        <v>Retail</v>
      </c>
      <c r="G1294" s="3">
        <v>5</v>
      </c>
      <c r="I1294"/>
    </row>
    <row r="1295" spans="3:9">
      <c r="C1295" s="176">
        <v>42178.663200000003</v>
      </c>
      <c r="D1295" s="3" t="s">
        <v>447</v>
      </c>
      <c r="E1295" s="3" t="s">
        <v>110</v>
      </c>
      <c r="F1295" s="3" t="str">
        <f t="shared" si="20"/>
        <v>Wholesale</v>
      </c>
      <c r="G1295" s="3">
        <v>86</v>
      </c>
      <c r="I1295"/>
    </row>
    <row r="1296" spans="3:9">
      <c r="C1296" s="176">
        <v>41989.531300000002</v>
      </c>
      <c r="D1296" s="3" t="s">
        <v>449</v>
      </c>
      <c r="E1296" s="3" t="s">
        <v>453</v>
      </c>
      <c r="F1296" s="3" t="str">
        <f t="shared" si="20"/>
        <v>Retail</v>
      </c>
      <c r="G1296" s="3">
        <v>2</v>
      </c>
      <c r="I1296"/>
    </row>
    <row r="1297" spans="3:9">
      <c r="C1297" s="176">
        <v>42263.199999999997</v>
      </c>
      <c r="D1297" s="3" t="s">
        <v>445</v>
      </c>
      <c r="E1297" s="3" t="s">
        <v>453</v>
      </c>
      <c r="F1297" s="3" t="str">
        <f t="shared" si="20"/>
        <v>Wholesale</v>
      </c>
      <c r="G1297" s="3">
        <v>41</v>
      </c>
      <c r="I1297"/>
    </row>
    <row r="1298" spans="3:9">
      <c r="C1298" s="176">
        <v>41988.738899999997</v>
      </c>
      <c r="D1298" s="3" t="s">
        <v>446</v>
      </c>
      <c r="E1298" s="3" t="s">
        <v>460</v>
      </c>
      <c r="F1298" s="3" t="str">
        <f t="shared" si="20"/>
        <v>Wholesale</v>
      </c>
      <c r="G1298" s="3">
        <v>37</v>
      </c>
      <c r="I1298"/>
    </row>
    <row r="1299" spans="3:9">
      <c r="C1299" s="176">
        <v>42278.758999999998</v>
      </c>
      <c r="D1299" s="3" t="s">
        <v>449</v>
      </c>
      <c r="E1299" s="3" t="s">
        <v>10</v>
      </c>
      <c r="F1299" s="3" t="str">
        <f t="shared" si="20"/>
        <v>Retail</v>
      </c>
      <c r="G1299" s="3">
        <v>8</v>
      </c>
      <c r="I1299"/>
    </row>
    <row r="1300" spans="3:9">
      <c r="C1300" s="176">
        <v>41981.488899999997</v>
      </c>
      <c r="D1300" s="3" t="s">
        <v>447</v>
      </c>
      <c r="E1300" s="3" t="s">
        <v>460</v>
      </c>
      <c r="F1300" s="3" t="str">
        <f t="shared" si="20"/>
        <v>Wholesale</v>
      </c>
      <c r="G1300" s="3">
        <v>68</v>
      </c>
      <c r="I1300"/>
    </row>
    <row r="1301" spans="3:9">
      <c r="C1301" s="176">
        <v>41979.544399999999</v>
      </c>
      <c r="D1301" s="3" t="s">
        <v>446</v>
      </c>
      <c r="E1301" s="3" t="s">
        <v>9</v>
      </c>
      <c r="F1301" s="3" t="str">
        <f t="shared" si="20"/>
        <v>Wholesale</v>
      </c>
      <c r="G1301" s="3">
        <v>27</v>
      </c>
      <c r="I1301"/>
    </row>
    <row r="1302" spans="3:9">
      <c r="C1302" s="176">
        <v>42348.181900000003</v>
      </c>
      <c r="D1302" s="3" t="s">
        <v>446</v>
      </c>
      <c r="E1302" s="3" t="s">
        <v>451</v>
      </c>
      <c r="F1302" s="3" t="str">
        <f t="shared" si="20"/>
        <v>Wholesale</v>
      </c>
      <c r="G1302" s="3">
        <v>32</v>
      </c>
      <c r="I1302"/>
    </row>
    <row r="1303" spans="3:9">
      <c r="C1303" s="176">
        <v>42178.500699999997</v>
      </c>
      <c r="D1303" s="3" t="s">
        <v>445</v>
      </c>
      <c r="E1303" s="3" t="s">
        <v>457</v>
      </c>
      <c r="F1303" s="3" t="str">
        <f t="shared" si="20"/>
        <v>Retail</v>
      </c>
      <c r="G1303" s="3">
        <v>2</v>
      </c>
      <c r="I1303"/>
    </row>
    <row r="1304" spans="3:9">
      <c r="C1304" s="176">
        <v>42310.478499999997</v>
      </c>
      <c r="D1304" s="3" t="s">
        <v>445</v>
      </c>
      <c r="E1304" s="3" t="s">
        <v>460</v>
      </c>
      <c r="F1304" s="3" t="str">
        <f t="shared" si="20"/>
        <v>Retail</v>
      </c>
      <c r="G1304" s="3">
        <v>2</v>
      </c>
      <c r="I1304"/>
    </row>
    <row r="1305" spans="3:9">
      <c r="C1305" s="176">
        <v>42122.258300000001</v>
      </c>
      <c r="D1305" s="3" t="s">
        <v>445</v>
      </c>
      <c r="E1305" s="3" t="s">
        <v>6</v>
      </c>
      <c r="F1305" s="3" t="str">
        <f t="shared" si="20"/>
        <v>Retail</v>
      </c>
      <c r="G1305" s="3">
        <v>6</v>
      </c>
      <c r="I1305"/>
    </row>
    <row r="1306" spans="3:9">
      <c r="C1306" s="176">
        <v>42337.113899999997</v>
      </c>
      <c r="D1306" s="3" t="s">
        <v>449</v>
      </c>
      <c r="E1306" s="3" t="s">
        <v>114</v>
      </c>
      <c r="F1306" s="3" t="str">
        <f t="shared" si="20"/>
        <v>Wholesale</v>
      </c>
      <c r="G1306" s="3">
        <v>52</v>
      </c>
      <c r="I1306"/>
    </row>
    <row r="1307" spans="3:9">
      <c r="C1307" s="176">
        <v>42229.795100000003</v>
      </c>
      <c r="D1307" s="3" t="s">
        <v>449</v>
      </c>
      <c r="E1307" s="3" t="s">
        <v>452</v>
      </c>
      <c r="F1307" s="3" t="str">
        <f t="shared" si="20"/>
        <v>Wholesale</v>
      </c>
      <c r="G1307" s="3">
        <v>37</v>
      </c>
      <c r="I1307"/>
    </row>
    <row r="1308" spans="3:9">
      <c r="C1308" s="176">
        <v>41975.704899999997</v>
      </c>
      <c r="D1308" s="3" t="s">
        <v>445</v>
      </c>
      <c r="E1308" s="3" t="s">
        <v>312</v>
      </c>
      <c r="F1308" s="3" t="str">
        <f t="shared" si="20"/>
        <v>Wholesale</v>
      </c>
      <c r="G1308" s="3">
        <v>27</v>
      </c>
      <c r="I1308"/>
    </row>
    <row r="1309" spans="3:9">
      <c r="C1309" s="176">
        <v>42220.446499999998</v>
      </c>
      <c r="D1309" s="3" t="s">
        <v>445</v>
      </c>
      <c r="E1309" s="3" t="s">
        <v>312</v>
      </c>
      <c r="F1309" s="3" t="str">
        <f t="shared" si="20"/>
        <v>Retail</v>
      </c>
      <c r="G1309" s="3">
        <v>4</v>
      </c>
      <c r="I1309"/>
    </row>
    <row r="1310" spans="3:9">
      <c r="C1310" s="176">
        <v>42161.470099999999</v>
      </c>
      <c r="D1310" s="3" t="s">
        <v>445</v>
      </c>
      <c r="E1310" s="3" t="s">
        <v>455</v>
      </c>
      <c r="F1310" s="3" t="str">
        <f t="shared" si="20"/>
        <v>Retail</v>
      </c>
      <c r="G1310" s="3">
        <v>4</v>
      </c>
      <c r="I1310"/>
    </row>
    <row r="1311" spans="3:9">
      <c r="C1311" s="176">
        <v>41980.146500000003</v>
      </c>
      <c r="D1311" s="3" t="s">
        <v>446</v>
      </c>
      <c r="E1311" s="3" t="s">
        <v>454</v>
      </c>
      <c r="F1311" s="3" t="str">
        <f t="shared" si="20"/>
        <v>Retail</v>
      </c>
      <c r="G1311" s="3">
        <v>3</v>
      </c>
      <c r="I1311"/>
    </row>
    <row r="1312" spans="3:9">
      <c r="C1312" s="176">
        <v>42227.7667</v>
      </c>
      <c r="D1312" s="3" t="s">
        <v>446</v>
      </c>
      <c r="E1312" s="3" t="s">
        <v>6</v>
      </c>
      <c r="F1312" s="3" t="str">
        <f t="shared" si="20"/>
        <v>Wholesale</v>
      </c>
      <c r="G1312" s="3">
        <v>37</v>
      </c>
      <c r="I1312"/>
    </row>
    <row r="1313" spans="3:9">
      <c r="C1313" s="176">
        <v>42340.536800000002</v>
      </c>
      <c r="D1313" s="3" t="s">
        <v>445</v>
      </c>
      <c r="E1313" s="3" t="s">
        <v>10</v>
      </c>
      <c r="F1313" s="3" t="str">
        <f t="shared" si="20"/>
        <v>Wholesale</v>
      </c>
      <c r="G1313" s="3">
        <v>69</v>
      </c>
      <c r="I1313"/>
    </row>
    <row r="1314" spans="3:9">
      <c r="C1314" s="176">
        <v>42164.743799999997</v>
      </c>
      <c r="D1314" s="3" t="s">
        <v>445</v>
      </c>
      <c r="E1314" s="3" t="s">
        <v>7</v>
      </c>
      <c r="F1314" s="3" t="str">
        <f t="shared" si="20"/>
        <v>Retail</v>
      </c>
      <c r="G1314" s="3">
        <v>3</v>
      </c>
      <c r="I1314"/>
    </row>
    <row r="1315" spans="3:9">
      <c r="C1315" s="176">
        <v>42114.114600000001</v>
      </c>
      <c r="D1315" s="3" t="s">
        <v>449</v>
      </c>
      <c r="E1315" s="3" t="s">
        <v>453</v>
      </c>
      <c r="F1315" s="3" t="str">
        <f t="shared" si="20"/>
        <v>Retail</v>
      </c>
      <c r="G1315" s="3">
        <v>7</v>
      </c>
      <c r="I1315"/>
    </row>
    <row r="1316" spans="3:9">
      <c r="C1316" s="176">
        <v>42282.730600000003</v>
      </c>
      <c r="D1316" s="3" t="s">
        <v>445</v>
      </c>
      <c r="E1316" s="3" t="s">
        <v>453</v>
      </c>
      <c r="F1316" s="3" t="str">
        <f t="shared" si="20"/>
        <v>Retail</v>
      </c>
      <c r="G1316" s="3">
        <v>2</v>
      </c>
      <c r="I1316"/>
    </row>
    <row r="1317" spans="3:9">
      <c r="C1317" s="176">
        <v>42349.544399999999</v>
      </c>
      <c r="D1317" s="3" t="s">
        <v>447</v>
      </c>
      <c r="E1317" s="3" t="s">
        <v>453</v>
      </c>
      <c r="F1317" s="3" t="str">
        <f t="shared" si="20"/>
        <v>Wholesale</v>
      </c>
      <c r="G1317" s="3">
        <v>155</v>
      </c>
      <c r="I1317"/>
    </row>
    <row r="1318" spans="3:9">
      <c r="C1318" s="176">
        <v>42246.161800000002</v>
      </c>
      <c r="D1318" s="3" t="s">
        <v>445</v>
      </c>
      <c r="E1318" s="3" t="s">
        <v>312</v>
      </c>
      <c r="F1318" s="3" t="str">
        <f t="shared" si="20"/>
        <v>Retail</v>
      </c>
      <c r="G1318" s="3">
        <v>5</v>
      </c>
      <c r="I1318"/>
    </row>
    <row r="1319" spans="3:9">
      <c r="C1319" s="176">
        <v>42165.536099999998</v>
      </c>
      <c r="D1319" s="3" t="s">
        <v>447</v>
      </c>
      <c r="E1319" s="3" t="s">
        <v>453</v>
      </c>
      <c r="F1319" s="3" t="str">
        <f t="shared" si="20"/>
        <v>Wholesale</v>
      </c>
      <c r="G1319" s="3">
        <v>50</v>
      </c>
      <c r="I1319"/>
    </row>
    <row r="1320" spans="3:9">
      <c r="C1320" s="176">
        <v>42237.5118</v>
      </c>
      <c r="D1320" s="3" t="s">
        <v>447</v>
      </c>
      <c r="E1320" s="3" t="s">
        <v>6</v>
      </c>
      <c r="F1320" s="3" t="str">
        <f t="shared" si="20"/>
        <v>Wholesale</v>
      </c>
      <c r="G1320" s="3">
        <v>25</v>
      </c>
      <c r="I1320"/>
    </row>
    <row r="1321" spans="3:9">
      <c r="C1321" s="176">
        <v>42347.549299999999</v>
      </c>
      <c r="D1321" s="3" t="s">
        <v>446</v>
      </c>
      <c r="E1321" s="3" t="s">
        <v>453</v>
      </c>
      <c r="F1321" s="3" t="str">
        <f t="shared" si="20"/>
        <v>Wholesale</v>
      </c>
      <c r="G1321" s="3">
        <v>39</v>
      </c>
      <c r="I1321"/>
    </row>
    <row r="1322" spans="3:9">
      <c r="C1322" s="176">
        <v>42362.525000000001</v>
      </c>
      <c r="D1322" s="3" t="s">
        <v>445</v>
      </c>
      <c r="E1322" s="3" t="s">
        <v>452</v>
      </c>
      <c r="F1322" s="3" t="str">
        <f t="shared" si="20"/>
        <v>Wholesale</v>
      </c>
      <c r="G1322" s="3">
        <v>37</v>
      </c>
      <c r="I1322"/>
    </row>
    <row r="1323" spans="3:9">
      <c r="C1323" s="176">
        <v>42202.548600000002</v>
      </c>
      <c r="D1323" s="3" t="s">
        <v>449</v>
      </c>
      <c r="E1323" s="3" t="s">
        <v>312</v>
      </c>
      <c r="F1323" s="3" t="str">
        <f t="shared" si="20"/>
        <v>Wholesale</v>
      </c>
      <c r="G1323" s="3">
        <v>30</v>
      </c>
      <c r="I1323"/>
    </row>
    <row r="1324" spans="3:9">
      <c r="C1324" s="176">
        <v>42280.136100000003</v>
      </c>
      <c r="D1324" s="3" t="s">
        <v>447</v>
      </c>
      <c r="E1324" s="3" t="s">
        <v>452</v>
      </c>
      <c r="F1324" s="3" t="str">
        <f t="shared" si="20"/>
        <v>Retail</v>
      </c>
      <c r="G1324" s="3">
        <v>2</v>
      </c>
      <c r="I1324"/>
    </row>
    <row r="1325" spans="3:9">
      <c r="C1325" s="176">
        <v>42097.728499999997</v>
      </c>
      <c r="D1325" s="3" t="s">
        <v>445</v>
      </c>
      <c r="E1325" s="3" t="s">
        <v>453</v>
      </c>
      <c r="F1325" s="3" t="str">
        <f t="shared" si="20"/>
        <v>Retail</v>
      </c>
      <c r="G1325" s="3">
        <v>7</v>
      </c>
      <c r="I1325"/>
    </row>
    <row r="1326" spans="3:9">
      <c r="C1326" s="176">
        <v>42227.474300000002</v>
      </c>
      <c r="D1326" s="3" t="s">
        <v>445</v>
      </c>
      <c r="E1326" s="3" t="s">
        <v>6</v>
      </c>
      <c r="F1326" s="3" t="str">
        <f t="shared" si="20"/>
        <v>Wholesale</v>
      </c>
      <c r="G1326" s="3">
        <v>64</v>
      </c>
      <c r="I1326"/>
    </row>
    <row r="1327" spans="3:9">
      <c r="C1327" s="176">
        <v>42342.5069</v>
      </c>
      <c r="D1327" s="3" t="s">
        <v>445</v>
      </c>
      <c r="E1327" s="3" t="s">
        <v>114</v>
      </c>
      <c r="F1327" s="3" t="str">
        <f t="shared" si="20"/>
        <v>Retail</v>
      </c>
      <c r="G1327" s="3">
        <v>3</v>
      </c>
      <c r="I1327"/>
    </row>
    <row r="1328" spans="3:9">
      <c r="C1328" s="176">
        <v>41985.743799999997</v>
      </c>
      <c r="D1328" s="3" t="s">
        <v>445</v>
      </c>
      <c r="E1328" s="3" t="s">
        <v>8</v>
      </c>
      <c r="F1328" s="3" t="str">
        <f t="shared" si="20"/>
        <v>Wholesale</v>
      </c>
      <c r="G1328" s="3">
        <v>43</v>
      </c>
      <c r="I1328"/>
    </row>
    <row r="1329" spans="3:9">
      <c r="C1329" s="176">
        <v>42215.504200000003</v>
      </c>
      <c r="D1329" s="3" t="s">
        <v>445</v>
      </c>
      <c r="E1329" s="3" t="s">
        <v>9</v>
      </c>
      <c r="F1329" s="3" t="str">
        <f t="shared" si="20"/>
        <v>Retail</v>
      </c>
      <c r="G1329" s="3">
        <v>7</v>
      </c>
      <c r="I1329"/>
    </row>
    <row r="1330" spans="3:9">
      <c r="C1330" s="176">
        <v>41982.5118</v>
      </c>
      <c r="D1330" s="3" t="s">
        <v>447</v>
      </c>
      <c r="E1330" s="3" t="s">
        <v>460</v>
      </c>
      <c r="F1330" s="3" t="str">
        <f t="shared" si="20"/>
        <v>Wholesale</v>
      </c>
      <c r="G1330" s="3">
        <v>31</v>
      </c>
      <c r="I1330"/>
    </row>
    <row r="1331" spans="3:9">
      <c r="C1331" s="176">
        <v>42316.503499999999</v>
      </c>
      <c r="D1331" s="3" t="s">
        <v>445</v>
      </c>
      <c r="E1331" s="3" t="s">
        <v>453</v>
      </c>
      <c r="F1331" s="3" t="str">
        <f t="shared" si="20"/>
        <v>Retail</v>
      </c>
      <c r="G1331" s="3">
        <v>8</v>
      </c>
      <c r="I1331"/>
    </row>
    <row r="1332" spans="3:9">
      <c r="C1332" s="176">
        <v>42146.275699999998</v>
      </c>
      <c r="D1332" s="3" t="s">
        <v>446</v>
      </c>
      <c r="E1332" s="3" t="s">
        <v>6</v>
      </c>
      <c r="F1332" s="3" t="str">
        <f t="shared" si="20"/>
        <v>Retail</v>
      </c>
      <c r="G1332" s="3">
        <v>1</v>
      </c>
      <c r="I1332"/>
    </row>
    <row r="1333" spans="3:9">
      <c r="C1333" s="176">
        <v>42353.794399999999</v>
      </c>
      <c r="D1333" s="3" t="s">
        <v>447</v>
      </c>
      <c r="E1333" s="3" t="s">
        <v>451</v>
      </c>
      <c r="F1333" s="3" t="str">
        <f t="shared" si="20"/>
        <v>Wholesale</v>
      </c>
      <c r="G1333" s="3">
        <v>43</v>
      </c>
      <c r="I1333"/>
    </row>
    <row r="1334" spans="3:9">
      <c r="C1334" s="176">
        <v>42321.556900000003</v>
      </c>
      <c r="D1334" s="3" t="s">
        <v>449</v>
      </c>
      <c r="E1334" s="3" t="s">
        <v>450</v>
      </c>
      <c r="F1334" s="3" t="str">
        <f t="shared" si="20"/>
        <v>Wholesale</v>
      </c>
      <c r="G1334" s="3">
        <v>32</v>
      </c>
      <c r="I1334"/>
    </row>
    <row r="1335" spans="3:9">
      <c r="C1335" s="176">
        <v>42249.195800000001</v>
      </c>
      <c r="D1335" s="3" t="s">
        <v>446</v>
      </c>
      <c r="E1335" s="3" t="s">
        <v>7</v>
      </c>
      <c r="F1335" s="3" t="str">
        <f t="shared" si="20"/>
        <v>Retail</v>
      </c>
      <c r="G1335" s="3">
        <v>4</v>
      </c>
      <c r="I1335"/>
    </row>
    <row r="1336" spans="3:9">
      <c r="C1336" s="176">
        <v>42334.513899999998</v>
      </c>
      <c r="D1336" s="3" t="s">
        <v>446</v>
      </c>
      <c r="E1336" s="3" t="s">
        <v>451</v>
      </c>
      <c r="F1336" s="3" t="str">
        <f t="shared" si="20"/>
        <v>Retail</v>
      </c>
      <c r="G1336" s="3">
        <v>2</v>
      </c>
      <c r="I1336"/>
    </row>
    <row r="1337" spans="3:9">
      <c r="C1337" s="176">
        <v>42345.761100000003</v>
      </c>
      <c r="D1337" s="3" t="s">
        <v>447</v>
      </c>
      <c r="E1337" s="3" t="s">
        <v>10</v>
      </c>
      <c r="F1337" s="3" t="str">
        <f t="shared" si="20"/>
        <v>Wholesale</v>
      </c>
      <c r="G1337" s="3">
        <v>66</v>
      </c>
      <c r="I1337"/>
    </row>
    <row r="1338" spans="3:9">
      <c r="C1338" s="176">
        <v>41986.495799999997</v>
      </c>
      <c r="D1338" s="3" t="s">
        <v>445</v>
      </c>
      <c r="E1338" s="3" t="s">
        <v>454</v>
      </c>
      <c r="F1338" s="3" t="str">
        <f t="shared" si="20"/>
        <v>Retail</v>
      </c>
      <c r="G1338" s="3">
        <v>5</v>
      </c>
      <c r="I1338"/>
    </row>
    <row r="1339" spans="3:9">
      <c r="C1339" s="176">
        <v>42361.169399999999</v>
      </c>
      <c r="D1339" s="3" t="s">
        <v>445</v>
      </c>
      <c r="E1339" s="3" t="s">
        <v>114</v>
      </c>
      <c r="F1339" s="3" t="str">
        <f t="shared" si="20"/>
        <v>Retail</v>
      </c>
      <c r="G1339" s="3">
        <v>1</v>
      </c>
      <c r="I1339"/>
    </row>
    <row r="1340" spans="3:9">
      <c r="C1340" s="176">
        <v>42222.7569</v>
      </c>
      <c r="D1340" s="3" t="s">
        <v>445</v>
      </c>
      <c r="E1340" s="3" t="s">
        <v>453</v>
      </c>
      <c r="F1340" s="3" t="str">
        <f t="shared" si="20"/>
        <v>Retail</v>
      </c>
      <c r="G1340" s="3">
        <v>1</v>
      </c>
      <c r="I1340"/>
    </row>
    <row r="1341" spans="3:9">
      <c r="C1341" s="176">
        <v>42203.520799999998</v>
      </c>
      <c r="D1341" s="3" t="s">
        <v>445</v>
      </c>
      <c r="E1341" s="3" t="s">
        <v>110</v>
      </c>
      <c r="F1341" s="3" t="str">
        <f t="shared" si="20"/>
        <v>Wholesale</v>
      </c>
      <c r="G1341" s="3">
        <v>32</v>
      </c>
      <c r="I1341"/>
    </row>
    <row r="1342" spans="3:9">
      <c r="C1342" s="176">
        <v>42163.5049</v>
      </c>
      <c r="D1342" s="3" t="s">
        <v>445</v>
      </c>
      <c r="E1342" s="3" t="s">
        <v>453</v>
      </c>
      <c r="F1342" s="3" t="str">
        <f t="shared" si="20"/>
        <v>Retail</v>
      </c>
      <c r="G1342" s="3">
        <v>3</v>
      </c>
      <c r="I1342"/>
    </row>
    <row r="1343" spans="3:9">
      <c r="C1343" s="176">
        <v>41984.538200000003</v>
      </c>
      <c r="D1343" s="3" t="s">
        <v>447</v>
      </c>
      <c r="E1343" s="3" t="s">
        <v>453</v>
      </c>
      <c r="F1343" s="3" t="str">
        <f t="shared" si="20"/>
        <v>Retail</v>
      </c>
      <c r="G1343" s="3">
        <v>7</v>
      </c>
      <c r="I1343"/>
    </row>
    <row r="1344" spans="3:9">
      <c r="C1344" s="176">
        <v>41985.556900000003</v>
      </c>
      <c r="D1344" s="3" t="s">
        <v>446</v>
      </c>
      <c r="E1344" s="3" t="s">
        <v>110</v>
      </c>
      <c r="F1344" s="3" t="str">
        <f t="shared" si="20"/>
        <v>Retail</v>
      </c>
      <c r="G1344" s="3">
        <v>5</v>
      </c>
      <c r="I1344"/>
    </row>
    <row r="1345" spans="3:9">
      <c r="C1345" s="176">
        <v>42336.5118</v>
      </c>
      <c r="D1345" s="3" t="s">
        <v>446</v>
      </c>
      <c r="E1345" s="3" t="s">
        <v>6</v>
      </c>
      <c r="F1345" s="3" t="str">
        <f t="shared" si="20"/>
        <v>Retail</v>
      </c>
      <c r="G1345" s="3">
        <v>7</v>
      </c>
      <c r="I1345"/>
    </row>
    <row r="1346" spans="3:9">
      <c r="C1346" s="176">
        <v>42045.416700000002</v>
      </c>
      <c r="D1346" s="3" t="s">
        <v>446</v>
      </c>
      <c r="E1346" s="3" t="s">
        <v>455</v>
      </c>
      <c r="F1346" s="3" t="str">
        <f t="shared" si="20"/>
        <v>Retail</v>
      </c>
      <c r="G1346" s="3">
        <v>3</v>
      </c>
      <c r="I1346"/>
    </row>
    <row r="1347" spans="3:9">
      <c r="C1347" s="176">
        <v>42059.492400000003</v>
      </c>
      <c r="D1347" s="3" t="s">
        <v>449</v>
      </c>
      <c r="E1347" s="3" t="s">
        <v>6</v>
      </c>
      <c r="F1347" s="3" t="str">
        <f t="shared" si="20"/>
        <v>Wholesale</v>
      </c>
      <c r="G1347" s="3">
        <v>31</v>
      </c>
      <c r="I1347"/>
    </row>
    <row r="1348" spans="3:9">
      <c r="C1348" s="176">
        <v>42226.189599999998</v>
      </c>
      <c r="D1348" s="3" t="s">
        <v>445</v>
      </c>
      <c r="E1348" s="3" t="s">
        <v>453</v>
      </c>
      <c r="F1348" s="3" t="str">
        <f t="shared" si="20"/>
        <v>Retail</v>
      </c>
      <c r="G1348" s="3">
        <v>6</v>
      </c>
      <c r="I1348"/>
    </row>
    <row r="1349" spans="3:9">
      <c r="C1349" s="176">
        <v>42333.481899999999</v>
      </c>
      <c r="D1349" s="3" t="s">
        <v>445</v>
      </c>
      <c r="E1349" s="3" t="s">
        <v>450</v>
      </c>
      <c r="F1349" s="3" t="str">
        <f t="shared" si="20"/>
        <v>Wholesale</v>
      </c>
      <c r="G1349" s="3">
        <v>34</v>
      </c>
      <c r="I1349"/>
    </row>
    <row r="1350" spans="3:9">
      <c r="C1350" s="176">
        <v>42151.473599999998</v>
      </c>
      <c r="D1350" s="3" t="s">
        <v>447</v>
      </c>
      <c r="E1350" s="3" t="s">
        <v>453</v>
      </c>
      <c r="F1350" s="3" t="str">
        <f t="shared" si="20"/>
        <v>Retail</v>
      </c>
      <c r="G1350" s="3">
        <v>2</v>
      </c>
      <c r="I1350"/>
    </row>
    <row r="1351" spans="3:9">
      <c r="C1351" s="176">
        <v>42338.727099999996</v>
      </c>
      <c r="D1351" s="3" t="s">
        <v>447</v>
      </c>
      <c r="E1351" s="3" t="s">
        <v>460</v>
      </c>
      <c r="F1351" s="3" t="str">
        <f t="shared" si="20"/>
        <v>Wholesale</v>
      </c>
      <c r="G1351" s="3">
        <v>38</v>
      </c>
      <c r="I1351"/>
    </row>
    <row r="1352" spans="3:9">
      <c r="C1352" s="176">
        <v>42288.102099999996</v>
      </c>
      <c r="D1352" s="3" t="s">
        <v>445</v>
      </c>
      <c r="E1352" s="3" t="s">
        <v>453</v>
      </c>
      <c r="F1352" s="3" t="str">
        <f t="shared" si="20"/>
        <v>Retail</v>
      </c>
      <c r="G1352" s="3">
        <v>1</v>
      </c>
      <c r="I1352"/>
    </row>
    <row r="1353" spans="3:9">
      <c r="C1353" s="176">
        <v>42223.544399999999</v>
      </c>
      <c r="D1353" s="3" t="s">
        <v>449</v>
      </c>
      <c r="E1353" s="3" t="s">
        <v>453</v>
      </c>
      <c r="F1353" s="3" t="str">
        <f t="shared" si="20"/>
        <v>Wholesale</v>
      </c>
      <c r="G1353" s="3">
        <v>41</v>
      </c>
      <c r="I1353"/>
    </row>
    <row r="1354" spans="3:9">
      <c r="C1354" s="176">
        <v>41985.133999999998</v>
      </c>
      <c r="D1354" s="3" t="s">
        <v>445</v>
      </c>
      <c r="E1354" s="3" t="s">
        <v>453</v>
      </c>
      <c r="F1354" s="3" t="str">
        <f t="shared" ref="F1354:F1417" si="21">IF(G1354&lt;10,"Retail","Wholesale")</f>
        <v>Wholesale</v>
      </c>
      <c r="G1354" s="3">
        <v>35</v>
      </c>
      <c r="I1354"/>
    </row>
    <row r="1355" spans="3:9">
      <c r="C1355" s="176">
        <v>42357.426399999997</v>
      </c>
      <c r="D1355" s="3" t="s">
        <v>445</v>
      </c>
      <c r="E1355" s="3" t="s">
        <v>453</v>
      </c>
      <c r="F1355" s="3" t="str">
        <f t="shared" si="21"/>
        <v>Retail</v>
      </c>
      <c r="G1355" s="3">
        <v>2</v>
      </c>
      <c r="I1355"/>
    </row>
    <row r="1356" spans="3:9">
      <c r="C1356" s="176">
        <v>42094.215300000003</v>
      </c>
      <c r="D1356" s="3" t="s">
        <v>445</v>
      </c>
      <c r="E1356" s="3" t="s">
        <v>453</v>
      </c>
      <c r="F1356" s="3" t="str">
        <f t="shared" si="21"/>
        <v>Wholesale</v>
      </c>
      <c r="G1356" s="3">
        <v>119</v>
      </c>
      <c r="I1356"/>
    </row>
    <row r="1357" spans="3:9">
      <c r="C1357" s="176">
        <v>42191.135399999999</v>
      </c>
      <c r="D1357" s="3" t="s">
        <v>445</v>
      </c>
      <c r="E1357" s="3" t="s">
        <v>453</v>
      </c>
      <c r="F1357" s="3" t="str">
        <f t="shared" si="21"/>
        <v>Retail</v>
      </c>
      <c r="G1357" s="3">
        <v>2</v>
      </c>
      <c r="I1357"/>
    </row>
    <row r="1358" spans="3:9">
      <c r="C1358" s="176">
        <v>42353.489600000001</v>
      </c>
      <c r="D1358" s="3" t="s">
        <v>447</v>
      </c>
      <c r="E1358" s="3" t="s">
        <v>453</v>
      </c>
      <c r="F1358" s="3" t="str">
        <f t="shared" si="21"/>
        <v>Retail</v>
      </c>
      <c r="G1358" s="3">
        <v>2</v>
      </c>
      <c r="I1358"/>
    </row>
    <row r="1359" spans="3:9">
      <c r="C1359" s="176">
        <v>42223.5118</v>
      </c>
      <c r="D1359" s="3" t="s">
        <v>449</v>
      </c>
      <c r="E1359" s="3" t="s">
        <v>450</v>
      </c>
      <c r="F1359" s="3" t="str">
        <f t="shared" si="21"/>
        <v>Wholesale</v>
      </c>
      <c r="G1359" s="3">
        <v>52</v>
      </c>
      <c r="I1359"/>
    </row>
    <row r="1360" spans="3:9">
      <c r="C1360" s="176">
        <v>42350.492400000003</v>
      </c>
      <c r="D1360" s="3" t="s">
        <v>445</v>
      </c>
      <c r="E1360" s="3" t="s">
        <v>6</v>
      </c>
      <c r="F1360" s="3" t="str">
        <f t="shared" si="21"/>
        <v>Retail</v>
      </c>
      <c r="G1360" s="3">
        <v>7</v>
      </c>
      <c r="I1360"/>
    </row>
    <row r="1361" spans="3:9">
      <c r="C1361" s="176">
        <v>41981.877099999998</v>
      </c>
      <c r="D1361" s="3" t="s">
        <v>447</v>
      </c>
      <c r="E1361" s="3" t="s">
        <v>452</v>
      </c>
      <c r="F1361" s="3" t="str">
        <f t="shared" si="21"/>
        <v>Wholesale</v>
      </c>
      <c r="G1361" s="3">
        <v>34</v>
      </c>
      <c r="I1361"/>
    </row>
    <row r="1362" spans="3:9">
      <c r="C1362" s="176">
        <v>42245.308299999997</v>
      </c>
      <c r="D1362" s="3" t="s">
        <v>445</v>
      </c>
      <c r="E1362" s="3" t="s">
        <v>6</v>
      </c>
      <c r="F1362" s="3" t="str">
        <f t="shared" si="21"/>
        <v>Wholesale</v>
      </c>
      <c r="G1362" s="3">
        <v>35</v>
      </c>
      <c r="I1362"/>
    </row>
    <row r="1363" spans="3:9">
      <c r="C1363" s="176">
        <v>42213.108999999997</v>
      </c>
      <c r="D1363" s="3" t="s">
        <v>447</v>
      </c>
      <c r="E1363" s="3" t="s">
        <v>9</v>
      </c>
      <c r="F1363" s="3" t="str">
        <f t="shared" si="21"/>
        <v>Wholesale</v>
      </c>
      <c r="G1363" s="3">
        <v>57</v>
      </c>
      <c r="I1363"/>
    </row>
    <row r="1364" spans="3:9">
      <c r="C1364" s="176">
        <v>42344.335400000004</v>
      </c>
      <c r="D1364" s="3" t="s">
        <v>449</v>
      </c>
      <c r="E1364" s="3" t="s">
        <v>6</v>
      </c>
      <c r="F1364" s="3" t="str">
        <f t="shared" si="21"/>
        <v>Retail</v>
      </c>
      <c r="G1364" s="3">
        <v>4</v>
      </c>
      <c r="I1364"/>
    </row>
    <row r="1365" spans="3:9">
      <c r="C1365" s="176">
        <v>42357.4931</v>
      </c>
      <c r="D1365" s="3" t="s">
        <v>445</v>
      </c>
      <c r="E1365" s="3" t="s">
        <v>453</v>
      </c>
      <c r="F1365" s="3" t="str">
        <f t="shared" si="21"/>
        <v>Wholesale</v>
      </c>
      <c r="G1365" s="3">
        <v>40</v>
      </c>
      <c r="I1365"/>
    </row>
    <row r="1366" spans="3:9">
      <c r="C1366" s="176">
        <v>42345.706299999998</v>
      </c>
      <c r="D1366" s="3" t="s">
        <v>446</v>
      </c>
      <c r="E1366" s="3" t="s">
        <v>450</v>
      </c>
      <c r="F1366" s="3" t="str">
        <f t="shared" si="21"/>
        <v>Wholesale</v>
      </c>
      <c r="G1366" s="3">
        <v>60</v>
      </c>
      <c r="I1366"/>
    </row>
    <row r="1367" spans="3:9">
      <c r="C1367" s="176">
        <v>42338.460400000004</v>
      </c>
      <c r="D1367" s="3" t="s">
        <v>446</v>
      </c>
      <c r="E1367" s="3" t="s">
        <v>114</v>
      </c>
      <c r="F1367" s="3" t="str">
        <f t="shared" si="21"/>
        <v>Wholesale</v>
      </c>
      <c r="G1367" s="3">
        <v>35</v>
      </c>
      <c r="I1367"/>
    </row>
    <row r="1368" spans="3:9">
      <c r="C1368" s="176">
        <v>42146.511100000003</v>
      </c>
      <c r="D1368" s="3" t="s">
        <v>447</v>
      </c>
      <c r="E1368" s="3" t="s">
        <v>7</v>
      </c>
      <c r="F1368" s="3" t="str">
        <f t="shared" si="21"/>
        <v>Retail</v>
      </c>
      <c r="G1368" s="3">
        <v>6</v>
      </c>
      <c r="I1368"/>
    </row>
    <row r="1369" spans="3:9">
      <c r="C1369" s="176">
        <v>42353.175000000003</v>
      </c>
      <c r="D1369" s="3" t="s">
        <v>445</v>
      </c>
      <c r="E1369" s="3" t="s">
        <v>114</v>
      </c>
      <c r="F1369" s="3" t="str">
        <f t="shared" si="21"/>
        <v>Retail</v>
      </c>
      <c r="G1369" s="3">
        <v>1</v>
      </c>
      <c r="I1369"/>
    </row>
    <row r="1370" spans="3:9">
      <c r="C1370" s="176">
        <v>42333.051399999997</v>
      </c>
      <c r="D1370" s="3" t="s">
        <v>445</v>
      </c>
      <c r="E1370" s="3" t="s">
        <v>6</v>
      </c>
      <c r="F1370" s="3" t="str">
        <f t="shared" si="21"/>
        <v>Wholesale</v>
      </c>
      <c r="G1370" s="3">
        <v>30</v>
      </c>
      <c r="I1370"/>
    </row>
    <row r="1371" spans="3:9">
      <c r="C1371" s="176">
        <v>42295.467400000001</v>
      </c>
      <c r="D1371" s="3" t="s">
        <v>445</v>
      </c>
      <c r="E1371" s="3" t="s">
        <v>114</v>
      </c>
      <c r="F1371" s="3" t="str">
        <f t="shared" si="21"/>
        <v>Wholesale</v>
      </c>
      <c r="G1371" s="3">
        <v>46</v>
      </c>
      <c r="I1371"/>
    </row>
    <row r="1372" spans="3:9">
      <c r="C1372" s="176">
        <v>42203.2042</v>
      </c>
      <c r="D1372" s="3" t="s">
        <v>445</v>
      </c>
      <c r="E1372" s="3" t="s">
        <v>114</v>
      </c>
      <c r="F1372" s="3" t="str">
        <f t="shared" si="21"/>
        <v>Retail</v>
      </c>
      <c r="G1372" s="3">
        <v>6</v>
      </c>
      <c r="I1372"/>
    </row>
    <row r="1373" spans="3:9">
      <c r="C1373" s="176">
        <v>42355.740299999998</v>
      </c>
      <c r="D1373" s="3" t="s">
        <v>447</v>
      </c>
      <c r="E1373" s="3" t="s">
        <v>7</v>
      </c>
      <c r="F1373" s="3" t="str">
        <f t="shared" si="21"/>
        <v>Wholesale</v>
      </c>
      <c r="G1373" s="3">
        <v>109</v>
      </c>
      <c r="I1373"/>
    </row>
    <row r="1374" spans="3:9">
      <c r="C1374" s="176">
        <v>41988.775000000001</v>
      </c>
      <c r="D1374" s="3" t="s">
        <v>445</v>
      </c>
      <c r="E1374" s="3" t="s">
        <v>8</v>
      </c>
      <c r="F1374" s="3" t="str">
        <f t="shared" si="21"/>
        <v>Wholesale</v>
      </c>
      <c r="G1374" s="3">
        <v>23</v>
      </c>
      <c r="I1374"/>
    </row>
    <row r="1375" spans="3:9">
      <c r="C1375" s="176">
        <v>42235.375699999997</v>
      </c>
      <c r="D1375" s="3" t="s">
        <v>446</v>
      </c>
      <c r="E1375" s="3" t="s">
        <v>114</v>
      </c>
      <c r="F1375" s="3" t="str">
        <f t="shared" si="21"/>
        <v>Wholesale</v>
      </c>
      <c r="G1375" s="3">
        <v>84</v>
      </c>
      <c r="I1375"/>
    </row>
    <row r="1376" spans="3:9">
      <c r="C1376" s="176">
        <v>42348.508300000001</v>
      </c>
      <c r="D1376" s="3" t="s">
        <v>447</v>
      </c>
      <c r="E1376" s="3" t="s">
        <v>6</v>
      </c>
      <c r="F1376" s="3" t="str">
        <f t="shared" si="21"/>
        <v>Wholesale</v>
      </c>
      <c r="G1376" s="3">
        <v>30</v>
      </c>
      <c r="I1376"/>
    </row>
    <row r="1377" spans="3:9">
      <c r="C1377" s="176">
        <v>42211.490299999998</v>
      </c>
      <c r="D1377" s="3" t="s">
        <v>449</v>
      </c>
      <c r="E1377" s="3" t="s">
        <v>114</v>
      </c>
      <c r="F1377" s="3" t="str">
        <f t="shared" si="21"/>
        <v>Retail</v>
      </c>
      <c r="G1377" s="3">
        <v>7</v>
      </c>
      <c r="I1377"/>
    </row>
    <row r="1378" spans="3:9">
      <c r="C1378" s="176">
        <v>42167.441700000003</v>
      </c>
      <c r="D1378" s="3" t="s">
        <v>449</v>
      </c>
      <c r="E1378" s="3" t="s">
        <v>459</v>
      </c>
      <c r="F1378" s="3" t="str">
        <f t="shared" si="21"/>
        <v>Retail</v>
      </c>
      <c r="G1378" s="3">
        <v>4</v>
      </c>
      <c r="I1378"/>
    </row>
    <row r="1379" spans="3:9">
      <c r="C1379" s="176">
        <v>42357.052100000001</v>
      </c>
      <c r="D1379" s="3" t="s">
        <v>445</v>
      </c>
      <c r="E1379" s="3" t="s">
        <v>452</v>
      </c>
      <c r="F1379" s="3" t="str">
        <f t="shared" si="21"/>
        <v>Retail</v>
      </c>
      <c r="G1379" s="3">
        <v>5</v>
      </c>
      <c r="I1379"/>
    </row>
    <row r="1380" spans="3:9">
      <c r="C1380" s="176">
        <v>42250.365299999998</v>
      </c>
      <c r="D1380" s="3" t="s">
        <v>446</v>
      </c>
      <c r="E1380" s="3" t="s">
        <v>451</v>
      </c>
      <c r="F1380" s="3" t="str">
        <f t="shared" si="21"/>
        <v>Retail</v>
      </c>
      <c r="G1380" s="3">
        <v>6</v>
      </c>
      <c r="I1380"/>
    </row>
    <row r="1381" spans="3:9">
      <c r="C1381" s="176">
        <v>42238.135399999999</v>
      </c>
      <c r="D1381" s="3" t="s">
        <v>447</v>
      </c>
      <c r="E1381" s="3" t="s">
        <v>112</v>
      </c>
      <c r="F1381" s="3" t="str">
        <f t="shared" si="21"/>
        <v>Wholesale</v>
      </c>
      <c r="G1381" s="3">
        <v>29</v>
      </c>
      <c r="I1381"/>
    </row>
    <row r="1382" spans="3:9">
      <c r="C1382" s="176">
        <v>42226.463199999998</v>
      </c>
      <c r="D1382" s="3" t="s">
        <v>446</v>
      </c>
      <c r="E1382" s="3" t="s">
        <v>6</v>
      </c>
      <c r="F1382" s="3" t="str">
        <f t="shared" si="21"/>
        <v>Retail</v>
      </c>
      <c r="G1382" s="3">
        <v>3</v>
      </c>
      <c r="I1382"/>
    </row>
    <row r="1383" spans="3:9">
      <c r="C1383" s="176">
        <v>41982.365299999998</v>
      </c>
      <c r="D1383" s="3" t="s">
        <v>447</v>
      </c>
      <c r="E1383" s="3" t="s">
        <v>453</v>
      </c>
      <c r="F1383" s="3" t="str">
        <f t="shared" si="21"/>
        <v>Retail</v>
      </c>
      <c r="G1383" s="3">
        <v>6</v>
      </c>
      <c r="I1383"/>
    </row>
    <row r="1384" spans="3:9">
      <c r="C1384" s="176">
        <v>42334.197200000002</v>
      </c>
      <c r="D1384" s="3" t="s">
        <v>447</v>
      </c>
      <c r="E1384" s="3" t="s">
        <v>453</v>
      </c>
      <c r="F1384" s="3" t="str">
        <f t="shared" si="21"/>
        <v>Retail</v>
      </c>
      <c r="G1384" s="3">
        <v>6</v>
      </c>
      <c r="I1384"/>
    </row>
    <row r="1385" spans="3:9">
      <c r="C1385" s="176">
        <v>41983.113899999997</v>
      </c>
      <c r="D1385" s="3" t="s">
        <v>445</v>
      </c>
      <c r="E1385" s="3" t="s">
        <v>10</v>
      </c>
      <c r="F1385" s="3" t="str">
        <f t="shared" si="21"/>
        <v>Wholesale</v>
      </c>
      <c r="G1385" s="3">
        <v>33</v>
      </c>
      <c r="I1385"/>
    </row>
    <row r="1386" spans="3:9">
      <c r="C1386" s="176">
        <v>42339.175000000003</v>
      </c>
      <c r="D1386" s="3" t="s">
        <v>447</v>
      </c>
      <c r="E1386" s="3" t="s">
        <v>9</v>
      </c>
      <c r="F1386" s="3" t="str">
        <f t="shared" si="21"/>
        <v>Retail</v>
      </c>
      <c r="G1386" s="3">
        <v>3</v>
      </c>
      <c r="I1386"/>
    </row>
    <row r="1387" spans="3:9">
      <c r="C1387" s="176">
        <v>41985.470800000003</v>
      </c>
      <c r="D1387" s="3" t="s">
        <v>447</v>
      </c>
      <c r="E1387" s="3" t="s">
        <v>6</v>
      </c>
      <c r="F1387" s="3" t="str">
        <f t="shared" si="21"/>
        <v>Retail</v>
      </c>
      <c r="G1387" s="3">
        <v>6</v>
      </c>
      <c r="I1387"/>
    </row>
    <row r="1388" spans="3:9">
      <c r="C1388" s="176">
        <v>42252.829899999997</v>
      </c>
      <c r="D1388" s="3" t="s">
        <v>447</v>
      </c>
      <c r="E1388" s="3" t="s">
        <v>453</v>
      </c>
      <c r="F1388" s="3" t="str">
        <f t="shared" si="21"/>
        <v>Wholesale</v>
      </c>
      <c r="G1388" s="3">
        <v>67</v>
      </c>
      <c r="I1388"/>
    </row>
    <row r="1389" spans="3:9">
      <c r="C1389" s="176">
        <v>42348.159699999997</v>
      </c>
      <c r="D1389" s="3" t="s">
        <v>445</v>
      </c>
      <c r="E1389" s="3" t="s">
        <v>7</v>
      </c>
      <c r="F1389" s="3" t="str">
        <f t="shared" si="21"/>
        <v>Retail</v>
      </c>
      <c r="G1389" s="3">
        <v>3</v>
      </c>
      <c r="I1389"/>
    </row>
    <row r="1390" spans="3:9">
      <c r="C1390" s="176">
        <v>42344.818099999997</v>
      </c>
      <c r="D1390" s="3" t="s">
        <v>447</v>
      </c>
      <c r="E1390" s="3" t="s">
        <v>6</v>
      </c>
      <c r="F1390" s="3" t="str">
        <f t="shared" si="21"/>
        <v>Wholesale</v>
      </c>
      <c r="G1390" s="3">
        <v>43</v>
      </c>
      <c r="I1390"/>
    </row>
    <row r="1391" spans="3:9">
      <c r="C1391" s="176">
        <v>42245.526400000002</v>
      </c>
      <c r="D1391" s="3" t="s">
        <v>445</v>
      </c>
      <c r="E1391" s="3" t="s">
        <v>461</v>
      </c>
      <c r="F1391" s="3" t="str">
        <f t="shared" si="21"/>
        <v>Wholesale</v>
      </c>
      <c r="G1391" s="3">
        <v>32</v>
      </c>
      <c r="I1391"/>
    </row>
    <row r="1392" spans="3:9">
      <c r="C1392" s="176">
        <v>42213.498599999999</v>
      </c>
      <c r="D1392" s="3" t="s">
        <v>446</v>
      </c>
      <c r="E1392" s="3" t="s">
        <v>451</v>
      </c>
      <c r="F1392" s="3" t="str">
        <f t="shared" si="21"/>
        <v>Retail</v>
      </c>
      <c r="G1392" s="3">
        <v>3</v>
      </c>
      <c r="I1392"/>
    </row>
    <row r="1393" spans="3:9">
      <c r="C1393" s="176">
        <v>42354.484700000001</v>
      </c>
      <c r="D1393" s="3" t="s">
        <v>445</v>
      </c>
      <c r="E1393" s="3" t="s">
        <v>453</v>
      </c>
      <c r="F1393" s="3" t="str">
        <f t="shared" si="21"/>
        <v>Wholesale</v>
      </c>
      <c r="G1393" s="3">
        <v>54</v>
      </c>
      <c r="I1393"/>
    </row>
    <row r="1394" spans="3:9">
      <c r="C1394" s="176">
        <v>42363.127099999998</v>
      </c>
      <c r="D1394" s="3" t="s">
        <v>446</v>
      </c>
      <c r="E1394" s="3" t="s">
        <v>453</v>
      </c>
      <c r="F1394" s="3" t="str">
        <f t="shared" si="21"/>
        <v>Retail</v>
      </c>
      <c r="G1394" s="3">
        <v>7</v>
      </c>
      <c r="I1394"/>
    </row>
    <row r="1395" spans="3:9">
      <c r="C1395" s="176">
        <v>42163.75</v>
      </c>
      <c r="D1395" s="3" t="s">
        <v>445</v>
      </c>
      <c r="E1395" s="3" t="s">
        <v>8</v>
      </c>
      <c r="F1395" s="3" t="str">
        <f t="shared" si="21"/>
        <v>Retail</v>
      </c>
      <c r="G1395" s="3">
        <v>1</v>
      </c>
      <c r="I1395"/>
    </row>
    <row r="1396" spans="3:9">
      <c r="C1396" s="176">
        <v>42359.960400000004</v>
      </c>
      <c r="D1396" s="3" t="s">
        <v>445</v>
      </c>
      <c r="E1396" s="3" t="s">
        <v>450</v>
      </c>
      <c r="F1396" s="3" t="str">
        <f t="shared" si="21"/>
        <v>Wholesale</v>
      </c>
      <c r="G1396" s="3">
        <v>32</v>
      </c>
      <c r="I1396"/>
    </row>
    <row r="1397" spans="3:9">
      <c r="C1397" s="176">
        <v>41989.091699999997</v>
      </c>
      <c r="D1397" s="3" t="s">
        <v>445</v>
      </c>
      <c r="E1397" s="3" t="s">
        <v>456</v>
      </c>
      <c r="F1397" s="3" t="str">
        <f t="shared" si="21"/>
        <v>Retail</v>
      </c>
      <c r="G1397" s="3">
        <v>3</v>
      </c>
      <c r="I1397"/>
    </row>
    <row r="1398" spans="3:9">
      <c r="C1398" s="176">
        <v>42027.527800000003</v>
      </c>
      <c r="D1398" s="3" t="s">
        <v>447</v>
      </c>
      <c r="E1398" s="3" t="s">
        <v>453</v>
      </c>
      <c r="F1398" s="3" t="str">
        <f t="shared" si="21"/>
        <v>Wholesale</v>
      </c>
      <c r="G1398" s="3">
        <v>36</v>
      </c>
      <c r="I1398"/>
    </row>
    <row r="1399" spans="3:9">
      <c r="C1399" s="176">
        <v>42350.502800000002</v>
      </c>
      <c r="D1399" s="3" t="s">
        <v>447</v>
      </c>
      <c r="E1399" s="3" t="s">
        <v>114</v>
      </c>
      <c r="F1399" s="3" t="str">
        <f t="shared" si="21"/>
        <v>Wholesale</v>
      </c>
      <c r="G1399" s="3">
        <v>57</v>
      </c>
      <c r="I1399"/>
    </row>
    <row r="1400" spans="3:9">
      <c r="C1400" s="176">
        <v>42205.784</v>
      </c>
      <c r="D1400" s="3" t="s">
        <v>446</v>
      </c>
      <c r="E1400" s="3" t="s">
        <v>9</v>
      </c>
      <c r="F1400" s="3" t="str">
        <f t="shared" si="21"/>
        <v>Wholesale</v>
      </c>
      <c r="G1400" s="3">
        <v>69</v>
      </c>
      <c r="I1400"/>
    </row>
    <row r="1401" spans="3:9">
      <c r="C1401" s="176">
        <v>42346.539599999996</v>
      </c>
      <c r="D1401" s="3" t="s">
        <v>449</v>
      </c>
      <c r="E1401" s="3" t="s">
        <v>453</v>
      </c>
      <c r="F1401" s="3" t="str">
        <f t="shared" si="21"/>
        <v>Wholesale</v>
      </c>
      <c r="G1401" s="3">
        <v>35</v>
      </c>
      <c r="I1401"/>
    </row>
    <row r="1402" spans="3:9">
      <c r="C1402" s="176">
        <v>42213.498599999999</v>
      </c>
      <c r="D1402" s="3" t="s">
        <v>447</v>
      </c>
      <c r="E1402" s="3" t="s">
        <v>458</v>
      </c>
      <c r="F1402" s="3" t="str">
        <f t="shared" si="21"/>
        <v>Retail</v>
      </c>
      <c r="G1402" s="3">
        <v>7</v>
      </c>
      <c r="I1402"/>
    </row>
    <row r="1403" spans="3:9">
      <c r="C1403" s="176">
        <v>42274.525000000001</v>
      </c>
      <c r="D1403" s="3" t="s">
        <v>446</v>
      </c>
      <c r="E1403" s="3" t="s">
        <v>453</v>
      </c>
      <c r="F1403" s="3" t="str">
        <f t="shared" si="21"/>
        <v>Wholesale</v>
      </c>
      <c r="G1403" s="3">
        <v>51</v>
      </c>
      <c r="I1403"/>
    </row>
    <row r="1404" spans="3:9">
      <c r="C1404" s="176">
        <v>42253.198600000003</v>
      </c>
      <c r="D1404" s="3" t="s">
        <v>446</v>
      </c>
      <c r="E1404" s="3" t="s">
        <v>6</v>
      </c>
      <c r="F1404" s="3" t="str">
        <f t="shared" si="21"/>
        <v>Wholesale</v>
      </c>
      <c r="G1404" s="3">
        <v>60</v>
      </c>
      <c r="I1404"/>
    </row>
    <row r="1405" spans="3:9">
      <c r="C1405" s="176">
        <v>42162.267399999997</v>
      </c>
      <c r="D1405" s="3" t="s">
        <v>445</v>
      </c>
      <c r="E1405" s="3" t="s">
        <v>9</v>
      </c>
      <c r="F1405" s="3" t="str">
        <f t="shared" si="21"/>
        <v>Retail</v>
      </c>
      <c r="G1405" s="3">
        <v>2</v>
      </c>
      <c r="I1405"/>
    </row>
    <row r="1406" spans="3:9">
      <c r="C1406" s="176">
        <v>42190.563199999997</v>
      </c>
      <c r="D1406" s="3" t="s">
        <v>445</v>
      </c>
      <c r="E1406" s="3" t="s">
        <v>312</v>
      </c>
      <c r="F1406" s="3" t="str">
        <f t="shared" si="21"/>
        <v>Retail</v>
      </c>
      <c r="G1406" s="3">
        <v>1</v>
      </c>
      <c r="I1406"/>
    </row>
    <row r="1407" spans="3:9">
      <c r="C1407" s="176">
        <v>42178.137499999997</v>
      </c>
      <c r="D1407" s="3" t="s">
        <v>445</v>
      </c>
      <c r="E1407" s="3" t="s">
        <v>460</v>
      </c>
      <c r="F1407" s="3" t="str">
        <f t="shared" si="21"/>
        <v>Retail</v>
      </c>
      <c r="G1407" s="3">
        <v>2</v>
      </c>
      <c r="I1407"/>
    </row>
    <row r="1408" spans="3:9">
      <c r="C1408" s="176">
        <v>42340.477099999996</v>
      </c>
      <c r="D1408" s="3" t="s">
        <v>446</v>
      </c>
      <c r="E1408" s="3" t="s">
        <v>10</v>
      </c>
      <c r="F1408" s="3" t="str">
        <f t="shared" si="21"/>
        <v>Wholesale</v>
      </c>
      <c r="G1408" s="3">
        <v>33</v>
      </c>
      <c r="I1408"/>
    </row>
    <row r="1409" spans="3:9">
      <c r="C1409" s="176">
        <v>42341.737500000003</v>
      </c>
      <c r="D1409" s="3" t="s">
        <v>449</v>
      </c>
      <c r="E1409" s="3" t="s">
        <v>110</v>
      </c>
      <c r="F1409" s="3" t="str">
        <f t="shared" si="21"/>
        <v>Retail</v>
      </c>
      <c r="G1409" s="3">
        <v>2</v>
      </c>
      <c r="I1409"/>
    </row>
    <row r="1410" spans="3:9">
      <c r="C1410" s="176">
        <v>42353.139600000002</v>
      </c>
      <c r="D1410" s="3" t="s">
        <v>446</v>
      </c>
      <c r="E1410" s="3" t="s">
        <v>6</v>
      </c>
      <c r="F1410" s="3" t="str">
        <f t="shared" si="21"/>
        <v>Retail</v>
      </c>
      <c r="G1410" s="3">
        <v>1</v>
      </c>
      <c r="I1410"/>
    </row>
    <row r="1411" spans="3:9">
      <c r="C1411" s="176">
        <v>42189.544399999999</v>
      </c>
      <c r="D1411" s="3" t="s">
        <v>447</v>
      </c>
      <c r="E1411" s="3" t="s">
        <v>453</v>
      </c>
      <c r="F1411" s="3" t="str">
        <f t="shared" si="21"/>
        <v>Retail</v>
      </c>
      <c r="G1411" s="3">
        <v>7</v>
      </c>
      <c r="I1411"/>
    </row>
    <row r="1412" spans="3:9">
      <c r="C1412" s="176">
        <v>41979.480600000003</v>
      </c>
      <c r="D1412" s="3" t="s">
        <v>445</v>
      </c>
      <c r="E1412" s="3" t="s">
        <v>6</v>
      </c>
      <c r="F1412" s="3" t="str">
        <f t="shared" si="21"/>
        <v>Retail</v>
      </c>
      <c r="G1412" s="3">
        <v>2</v>
      </c>
      <c r="I1412"/>
    </row>
    <row r="1413" spans="3:9">
      <c r="C1413" s="176">
        <v>42342.4951</v>
      </c>
      <c r="D1413" s="3" t="s">
        <v>446</v>
      </c>
      <c r="E1413" s="3" t="s">
        <v>6</v>
      </c>
      <c r="F1413" s="3" t="str">
        <f t="shared" si="21"/>
        <v>Wholesale</v>
      </c>
      <c r="G1413" s="3">
        <v>38</v>
      </c>
      <c r="I1413"/>
    </row>
    <row r="1414" spans="3:9">
      <c r="C1414" s="176">
        <v>42337.534699999997</v>
      </c>
      <c r="D1414" s="3" t="s">
        <v>447</v>
      </c>
      <c r="E1414" s="3" t="s">
        <v>110</v>
      </c>
      <c r="F1414" s="3" t="str">
        <f t="shared" si="21"/>
        <v>Retail</v>
      </c>
      <c r="G1414" s="3">
        <v>7</v>
      </c>
      <c r="I1414"/>
    </row>
    <row r="1415" spans="3:9">
      <c r="C1415" s="176">
        <v>42175.486100000002</v>
      </c>
      <c r="D1415" s="3" t="s">
        <v>449</v>
      </c>
      <c r="E1415" s="3" t="s">
        <v>114</v>
      </c>
      <c r="F1415" s="3" t="str">
        <f t="shared" si="21"/>
        <v>Wholesale</v>
      </c>
      <c r="G1415" s="3">
        <v>28</v>
      </c>
      <c r="I1415"/>
    </row>
    <row r="1416" spans="3:9">
      <c r="C1416" s="176">
        <v>42258.0965</v>
      </c>
      <c r="D1416" s="3" t="s">
        <v>445</v>
      </c>
      <c r="E1416" s="3" t="s">
        <v>312</v>
      </c>
      <c r="F1416" s="3" t="str">
        <f t="shared" si="21"/>
        <v>Wholesale</v>
      </c>
      <c r="G1416" s="3">
        <v>155</v>
      </c>
      <c r="I1416"/>
    </row>
    <row r="1417" spans="3:9">
      <c r="C1417" s="176">
        <v>42229.461799999997</v>
      </c>
      <c r="D1417" s="3" t="s">
        <v>445</v>
      </c>
      <c r="E1417" s="3" t="s">
        <v>6</v>
      </c>
      <c r="F1417" s="3" t="str">
        <f t="shared" si="21"/>
        <v>Retail</v>
      </c>
      <c r="G1417" s="3">
        <v>9</v>
      </c>
      <c r="I1417"/>
    </row>
    <row r="1418" spans="3:9">
      <c r="C1418" s="176">
        <v>42353.522199999999</v>
      </c>
      <c r="D1418" s="3" t="s">
        <v>446</v>
      </c>
      <c r="E1418" s="3" t="s">
        <v>452</v>
      </c>
      <c r="F1418" s="3" t="str">
        <f t="shared" ref="F1418:F1481" si="22">IF(G1418&lt;10,"Retail","Wholesale")</f>
        <v>Retail</v>
      </c>
      <c r="G1418" s="3">
        <v>3</v>
      </c>
      <c r="I1418"/>
    </row>
    <row r="1419" spans="3:9">
      <c r="C1419" s="176">
        <v>41986.125699999997</v>
      </c>
      <c r="D1419" s="3" t="s">
        <v>445</v>
      </c>
      <c r="E1419" s="3" t="s">
        <v>10</v>
      </c>
      <c r="F1419" s="3" t="str">
        <f t="shared" si="22"/>
        <v>Retail</v>
      </c>
      <c r="G1419" s="3">
        <v>1</v>
      </c>
      <c r="I1419"/>
    </row>
    <row r="1420" spans="3:9">
      <c r="C1420" s="176">
        <v>42156.522199999999</v>
      </c>
      <c r="D1420" s="3" t="s">
        <v>445</v>
      </c>
      <c r="E1420" s="3" t="s">
        <v>110</v>
      </c>
      <c r="F1420" s="3" t="str">
        <f t="shared" si="22"/>
        <v>Retail</v>
      </c>
      <c r="G1420" s="3">
        <v>2</v>
      </c>
      <c r="I1420"/>
    </row>
    <row r="1421" spans="3:9">
      <c r="C1421" s="176">
        <v>42080.459000000003</v>
      </c>
      <c r="D1421" s="3" t="s">
        <v>447</v>
      </c>
      <c r="E1421" s="3" t="s">
        <v>454</v>
      </c>
      <c r="F1421" s="3" t="str">
        <f t="shared" si="22"/>
        <v>Retail</v>
      </c>
      <c r="G1421" s="3">
        <v>2</v>
      </c>
      <c r="I1421"/>
    </row>
    <row r="1422" spans="3:9">
      <c r="C1422" s="176">
        <v>41983.672899999998</v>
      </c>
      <c r="D1422" s="3" t="s">
        <v>446</v>
      </c>
      <c r="E1422" s="3" t="s">
        <v>460</v>
      </c>
      <c r="F1422" s="3" t="str">
        <f t="shared" si="22"/>
        <v>Retail</v>
      </c>
      <c r="G1422" s="3">
        <v>5</v>
      </c>
      <c r="I1422"/>
    </row>
    <row r="1423" spans="3:9">
      <c r="C1423" s="176">
        <v>42321.7785</v>
      </c>
      <c r="D1423" s="3" t="s">
        <v>445</v>
      </c>
      <c r="E1423" s="3" t="s">
        <v>6</v>
      </c>
      <c r="F1423" s="3" t="str">
        <f t="shared" si="22"/>
        <v>Retail</v>
      </c>
      <c r="G1423" s="3">
        <v>5</v>
      </c>
      <c r="I1423"/>
    </row>
    <row r="1424" spans="3:9">
      <c r="C1424" s="176">
        <v>42222.144399999997</v>
      </c>
      <c r="D1424" s="3" t="s">
        <v>446</v>
      </c>
      <c r="E1424" s="3" t="s">
        <v>453</v>
      </c>
      <c r="F1424" s="3" t="str">
        <f t="shared" si="22"/>
        <v>Wholesale</v>
      </c>
      <c r="G1424" s="3">
        <v>32</v>
      </c>
      <c r="I1424"/>
    </row>
    <row r="1425" spans="3:9">
      <c r="C1425" s="176">
        <v>42311.2264</v>
      </c>
      <c r="D1425" s="3" t="s">
        <v>445</v>
      </c>
      <c r="E1425" s="3" t="s">
        <v>6</v>
      </c>
      <c r="F1425" s="3" t="str">
        <f t="shared" si="22"/>
        <v>Wholesale</v>
      </c>
      <c r="G1425" s="3">
        <v>30</v>
      </c>
      <c r="I1425"/>
    </row>
    <row r="1426" spans="3:9">
      <c r="C1426" s="176">
        <v>42360.864600000001</v>
      </c>
      <c r="D1426" s="3" t="s">
        <v>447</v>
      </c>
      <c r="E1426" s="3" t="s">
        <v>6</v>
      </c>
      <c r="F1426" s="3" t="str">
        <f t="shared" si="22"/>
        <v>Wholesale</v>
      </c>
      <c r="G1426" s="3">
        <v>34</v>
      </c>
      <c r="I1426"/>
    </row>
    <row r="1427" spans="3:9">
      <c r="C1427" s="176">
        <v>42234.124300000003</v>
      </c>
      <c r="D1427" s="3" t="s">
        <v>445</v>
      </c>
      <c r="E1427" s="3" t="s">
        <v>453</v>
      </c>
      <c r="F1427" s="3" t="str">
        <f t="shared" si="22"/>
        <v>Wholesale</v>
      </c>
      <c r="G1427" s="3">
        <v>142</v>
      </c>
      <c r="I1427"/>
    </row>
    <row r="1428" spans="3:9">
      <c r="C1428" s="176">
        <v>41987.135399999999</v>
      </c>
      <c r="D1428" s="3" t="s">
        <v>445</v>
      </c>
      <c r="E1428" s="3" t="s">
        <v>453</v>
      </c>
      <c r="F1428" s="3" t="str">
        <f t="shared" si="22"/>
        <v>Wholesale</v>
      </c>
      <c r="G1428" s="3">
        <v>35</v>
      </c>
      <c r="I1428"/>
    </row>
    <row r="1429" spans="3:9">
      <c r="C1429" s="176">
        <v>42318.479200000002</v>
      </c>
      <c r="D1429" s="3" t="s">
        <v>447</v>
      </c>
      <c r="E1429" s="3" t="s">
        <v>453</v>
      </c>
      <c r="F1429" s="3" t="str">
        <f t="shared" si="22"/>
        <v>Wholesale</v>
      </c>
      <c r="G1429" s="3">
        <v>60</v>
      </c>
      <c r="I1429"/>
    </row>
    <row r="1430" spans="3:9">
      <c r="C1430" s="176">
        <v>42258.480600000003</v>
      </c>
      <c r="D1430" s="3" t="s">
        <v>445</v>
      </c>
      <c r="E1430" s="3" t="s">
        <v>312</v>
      </c>
      <c r="F1430" s="3" t="str">
        <f t="shared" si="22"/>
        <v>Wholesale</v>
      </c>
      <c r="G1430" s="3">
        <v>46</v>
      </c>
      <c r="I1430"/>
    </row>
    <row r="1431" spans="3:9">
      <c r="C1431" s="176">
        <v>42185.091699999997</v>
      </c>
      <c r="D1431" s="3" t="s">
        <v>445</v>
      </c>
      <c r="E1431" s="3" t="s">
        <v>6</v>
      </c>
      <c r="F1431" s="3" t="str">
        <f t="shared" si="22"/>
        <v>Retail</v>
      </c>
      <c r="G1431" s="3">
        <v>4</v>
      </c>
      <c r="I1431"/>
    </row>
    <row r="1432" spans="3:9">
      <c r="C1432" s="176">
        <v>42030.796499999997</v>
      </c>
      <c r="D1432" s="3" t="s">
        <v>445</v>
      </c>
      <c r="E1432" s="3" t="s">
        <v>114</v>
      </c>
      <c r="F1432" s="3" t="str">
        <f t="shared" si="22"/>
        <v>Wholesale</v>
      </c>
      <c r="G1432" s="3">
        <v>34</v>
      </c>
      <c r="I1432"/>
    </row>
    <row r="1433" spans="3:9">
      <c r="C1433" s="176">
        <v>42208.794399999999</v>
      </c>
      <c r="D1433" s="3" t="s">
        <v>447</v>
      </c>
      <c r="E1433" s="3" t="s">
        <v>312</v>
      </c>
      <c r="F1433" s="3" t="str">
        <f t="shared" si="22"/>
        <v>Retail</v>
      </c>
      <c r="G1433" s="3">
        <v>2</v>
      </c>
      <c r="I1433"/>
    </row>
    <row r="1434" spans="3:9">
      <c r="C1434" s="176">
        <v>41986.172200000001</v>
      </c>
      <c r="D1434" s="3" t="s">
        <v>446</v>
      </c>
      <c r="E1434" s="3" t="s">
        <v>456</v>
      </c>
      <c r="F1434" s="3" t="str">
        <f t="shared" si="22"/>
        <v>Retail</v>
      </c>
      <c r="G1434" s="3">
        <v>1</v>
      </c>
      <c r="I1434"/>
    </row>
    <row r="1435" spans="3:9">
      <c r="C1435" s="176">
        <v>42219.827799999999</v>
      </c>
      <c r="D1435" s="3" t="s">
        <v>446</v>
      </c>
      <c r="E1435" s="3" t="s">
        <v>461</v>
      </c>
      <c r="F1435" s="3" t="str">
        <f t="shared" si="22"/>
        <v>Retail</v>
      </c>
      <c r="G1435" s="3">
        <v>3</v>
      </c>
      <c r="I1435"/>
    </row>
    <row r="1436" spans="3:9">
      <c r="C1436" s="176">
        <v>42234.490299999998</v>
      </c>
      <c r="D1436" s="3" t="s">
        <v>445</v>
      </c>
      <c r="E1436" s="3" t="s">
        <v>457</v>
      </c>
      <c r="F1436" s="3" t="str">
        <f t="shared" si="22"/>
        <v>Wholesale</v>
      </c>
      <c r="G1436" s="3">
        <v>27</v>
      </c>
      <c r="I1436"/>
    </row>
    <row r="1437" spans="3:9">
      <c r="C1437" s="176">
        <v>42317.816700000003</v>
      </c>
      <c r="D1437" s="3" t="s">
        <v>446</v>
      </c>
      <c r="E1437" s="3" t="s">
        <v>112</v>
      </c>
      <c r="F1437" s="3" t="str">
        <f t="shared" si="22"/>
        <v>Retail</v>
      </c>
      <c r="G1437" s="3">
        <v>2</v>
      </c>
      <c r="I1437"/>
    </row>
    <row r="1438" spans="3:9">
      <c r="C1438" s="176">
        <v>42356.418100000003</v>
      </c>
      <c r="D1438" s="3" t="s">
        <v>445</v>
      </c>
      <c r="E1438" s="3" t="s">
        <v>452</v>
      </c>
      <c r="F1438" s="3" t="str">
        <f t="shared" si="22"/>
        <v>Wholesale</v>
      </c>
      <c r="G1438" s="3">
        <v>64</v>
      </c>
      <c r="I1438"/>
    </row>
    <row r="1439" spans="3:9">
      <c r="C1439" s="176">
        <v>42187.176399999997</v>
      </c>
      <c r="D1439" s="3" t="s">
        <v>446</v>
      </c>
      <c r="E1439" s="3" t="s">
        <v>453</v>
      </c>
      <c r="F1439" s="3" t="str">
        <f t="shared" si="22"/>
        <v>Wholesale</v>
      </c>
      <c r="G1439" s="3">
        <v>15</v>
      </c>
      <c r="I1439"/>
    </row>
    <row r="1440" spans="3:9">
      <c r="C1440" s="176">
        <v>42234.152099999999</v>
      </c>
      <c r="D1440" s="3" t="s">
        <v>447</v>
      </c>
      <c r="E1440" s="3" t="s">
        <v>112</v>
      </c>
      <c r="F1440" s="3" t="str">
        <f t="shared" si="22"/>
        <v>Wholesale</v>
      </c>
      <c r="G1440" s="3">
        <v>68</v>
      </c>
      <c r="I1440"/>
    </row>
    <row r="1441" spans="3:9">
      <c r="C1441" s="176">
        <v>42216.465300000003</v>
      </c>
      <c r="D1441" s="3" t="s">
        <v>447</v>
      </c>
      <c r="E1441" s="3" t="s">
        <v>114</v>
      </c>
      <c r="F1441" s="3" t="str">
        <f t="shared" si="22"/>
        <v>Wholesale</v>
      </c>
      <c r="G1441" s="3">
        <v>52</v>
      </c>
      <c r="I1441"/>
    </row>
    <row r="1442" spans="3:9">
      <c r="C1442" s="176">
        <v>42235.095099999999</v>
      </c>
      <c r="D1442" s="3" t="s">
        <v>447</v>
      </c>
      <c r="E1442" s="3" t="s">
        <v>453</v>
      </c>
      <c r="F1442" s="3" t="str">
        <f t="shared" si="22"/>
        <v>Wholesale</v>
      </c>
      <c r="G1442" s="3">
        <v>35</v>
      </c>
      <c r="I1442"/>
    </row>
    <row r="1443" spans="3:9">
      <c r="C1443" s="176">
        <v>42360.7549</v>
      </c>
      <c r="D1443" s="3" t="s">
        <v>446</v>
      </c>
      <c r="E1443" s="3" t="s">
        <v>10</v>
      </c>
      <c r="F1443" s="3" t="str">
        <f t="shared" si="22"/>
        <v>Retail</v>
      </c>
      <c r="G1443" s="3">
        <v>1</v>
      </c>
      <c r="I1443"/>
    </row>
    <row r="1444" spans="3:9">
      <c r="C1444" s="176">
        <v>42181.1299</v>
      </c>
      <c r="D1444" s="3" t="s">
        <v>445</v>
      </c>
      <c r="E1444" s="3" t="s">
        <v>453</v>
      </c>
      <c r="F1444" s="3" t="str">
        <f t="shared" si="22"/>
        <v>Retail</v>
      </c>
      <c r="G1444" s="3">
        <v>6</v>
      </c>
      <c r="I1444"/>
    </row>
    <row r="1445" spans="3:9">
      <c r="C1445" s="176">
        <v>42007.75</v>
      </c>
      <c r="D1445" s="3" t="s">
        <v>445</v>
      </c>
      <c r="E1445" s="3" t="s">
        <v>455</v>
      </c>
      <c r="F1445" s="3" t="str">
        <f t="shared" si="22"/>
        <v>Retail</v>
      </c>
      <c r="G1445" s="3">
        <v>5</v>
      </c>
      <c r="I1445"/>
    </row>
    <row r="1446" spans="3:9">
      <c r="C1446" s="176">
        <v>41985.157599999999</v>
      </c>
      <c r="D1446" s="3" t="s">
        <v>445</v>
      </c>
      <c r="E1446" s="3" t="s">
        <v>455</v>
      </c>
      <c r="F1446" s="3" t="str">
        <f t="shared" si="22"/>
        <v>Retail</v>
      </c>
      <c r="G1446" s="3">
        <v>2</v>
      </c>
      <c r="I1446"/>
    </row>
    <row r="1447" spans="3:9">
      <c r="C1447" s="176">
        <v>41977.689599999998</v>
      </c>
      <c r="D1447" s="3" t="s">
        <v>447</v>
      </c>
      <c r="E1447" s="3" t="s">
        <v>453</v>
      </c>
      <c r="F1447" s="3" t="str">
        <f t="shared" si="22"/>
        <v>Retail</v>
      </c>
      <c r="G1447" s="3">
        <v>9</v>
      </c>
      <c r="I1447"/>
    </row>
    <row r="1448" spans="3:9">
      <c r="C1448" s="176">
        <v>42337.107600000003</v>
      </c>
      <c r="D1448" s="3" t="s">
        <v>447</v>
      </c>
      <c r="E1448" s="3" t="s">
        <v>6</v>
      </c>
      <c r="F1448" s="3" t="str">
        <f t="shared" si="22"/>
        <v>Wholesale</v>
      </c>
      <c r="G1448" s="3">
        <v>26</v>
      </c>
      <c r="I1448"/>
    </row>
    <row r="1449" spans="3:9">
      <c r="C1449" s="176">
        <v>42190.125</v>
      </c>
      <c r="D1449" s="3" t="s">
        <v>445</v>
      </c>
      <c r="E1449" s="3" t="s">
        <v>10</v>
      </c>
      <c r="F1449" s="3" t="str">
        <f t="shared" si="22"/>
        <v>Wholesale</v>
      </c>
      <c r="G1449" s="3">
        <v>36</v>
      </c>
      <c r="I1449"/>
    </row>
    <row r="1450" spans="3:9">
      <c r="C1450" s="176">
        <v>42185.547899999998</v>
      </c>
      <c r="D1450" s="3" t="s">
        <v>446</v>
      </c>
      <c r="E1450" s="3" t="s">
        <v>10</v>
      </c>
      <c r="F1450" s="3" t="str">
        <f t="shared" si="22"/>
        <v>Retail</v>
      </c>
      <c r="G1450" s="3">
        <v>1</v>
      </c>
      <c r="I1450"/>
    </row>
    <row r="1451" spans="3:9">
      <c r="C1451" s="176">
        <v>41982.515299999999</v>
      </c>
      <c r="D1451" s="3" t="s">
        <v>446</v>
      </c>
      <c r="E1451" s="3" t="s">
        <v>452</v>
      </c>
      <c r="F1451" s="3" t="str">
        <f t="shared" si="22"/>
        <v>Retail</v>
      </c>
      <c r="G1451" s="3">
        <v>1</v>
      </c>
      <c r="I1451"/>
    </row>
    <row r="1452" spans="3:9">
      <c r="C1452" s="176">
        <v>42363.114600000001</v>
      </c>
      <c r="D1452" s="3" t="s">
        <v>446</v>
      </c>
      <c r="E1452" s="3" t="s">
        <v>114</v>
      </c>
      <c r="F1452" s="3" t="str">
        <f t="shared" si="22"/>
        <v>Retail</v>
      </c>
      <c r="G1452" s="3">
        <v>2</v>
      </c>
      <c r="I1452"/>
    </row>
    <row r="1453" spans="3:9">
      <c r="C1453" s="176">
        <v>42009.799299999999</v>
      </c>
      <c r="D1453" s="3" t="s">
        <v>446</v>
      </c>
      <c r="E1453" s="3" t="s">
        <v>460</v>
      </c>
      <c r="F1453" s="3" t="str">
        <f t="shared" si="22"/>
        <v>Wholesale</v>
      </c>
      <c r="G1453" s="3">
        <v>56</v>
      </c>
      <c r="I1453"/>
    </row>
    <row r="1454" spans="3:9">
      <c r="C1454" s="176">
        <v>42354.203500000003</v>
      </c>
      <c r="D1454" s="3" t="s">
        <v>447</v>
      </c>
      <c r="E1454" s="3" t="s">
        <v>6</v>
      </c>
      <c r="F1454" s="3" t="str">
        <f t="shared" si="22"/>
        <v>Retail</v>
      </c>
      <c r="G1454" s="3">
        <v>2</v>
      </c>
      <c r="I1454"/>
    </row>
    <row r="1455" spans="3:9">
      <c r="C1455" s="176">
        <v>42106.468099999998</v>
      </c>
      <c r="D1455" s="3" t="s">
        <v>447</v>
      </c>
      <c r="E1455" s="3" t="s">
        <v>6</v>
      </c>
      <c r="F1455" s="3" t="str">
        <f t="shared" si="22"/>
        <v>Retail</v>
      </c>
      <c r="G1455" s="3">
        <v>2</v>
      </c>
      <c r="I1455"/>
    </row>
    <row r="1456" spans="3:9">
      <c r="C1456" s="176">
        <v>42184.185400000002</v>
      </c>
      <c r="D1456" s="3" t="s">
        <v>447</v>
      </c>
      <c r="E1456" s="3" t="s">
        <v>453</v>
      </c>
      <c r="F1456" s="3" t="str">
        <f t="shared" si="22"/>
        <v>Retail</v>
      </c>
      <c r="G1456" s="3">
        <v>1</v>
      </c>
      <c r="I1456"/>
    </row>
    <row r="1457" spans="3:9">
      <c r="C1457" s="176">
        <v>42148.700700000001</v>
      </c>
      <c r="D1457" s="3" t="s">
        <v>447</v>
      </c>
      <c r="E1457" s="3" t="s">
        <v>110</v>
      </c>
      <c r="F1457" s="3" t="str">
        <f t="shared" si="22"/>
        <v>Wholesale</v>
      </c>
      <c r="G1457" s="3">
        <v>38</v>
      </c>
      <c r="I1457"/>
    </row>
    <row r="1458" spans="3:9">
      <c r="C1458" s="176">
        <v>41981.784699999997</v>
      </c>
      <c r="D1458" s="3" t="s">
        <v>446</v>
      </c>
      <c r="E1458" s="3" t="s">
        <v>110</v>
      </c>
      <c r="F1458" s="3" t="str">
        <f t="shared" si="22"/>
        <v>Retail</v>
      </c>
      <c r="G1458" s="3">
        <v>1</v>
      </c>
      <c r="I1458"/>
    </row>
    <row r="1459" spans="3:9">
      <c r="C1459" s="176">
        <v>42164.059699999998</v>
      </c>
      <c r="D1459" s="3" t="s">
        <v>445</v>
      </c>
      <c r="E1459" s="3" t="s">
        <v>110</v>
      </c>
      <c r="F1459" s="3" t="str">
        <f t="shared" si="22"/>
        <v>Wholesale</v>
      </c>
      <c r="G1459" s="3">
        <v>29</v>
      </c>
      <c r="I1459"/>
    </row>
    <row r="1460" spans="3:9">
      <c r="C1460" s="176">
        <v>42222.2111</v>
      </c>
      <c r="D1460" s="3" t="s">
        <v>446</v>
      </c>
      <c r="E1460" s="3" t="s">
        <v>454</v>
      </c>
      <c r="F1460" s="3" t="str">
        <f t="shared" si="22"/>
        <v>Retail</v>
      </c>
      <c r="G1460" s="3">
        <v>1</v>
      </c>
      <c r="I1460"/>
    </row>
    <row r="1461" spans="3:9">
      <c r="C1461" s="176">
        <v>41985.097900000001</v>
      </c>
      <c r="D1461" s="3" t="s">
        <v>447</v>
      </c>
      <c r="E1461" s="3" t="s">
        <v>453</v>
      </c>
      <c r="F1461" s="3" t="str">
        <f t="shared" si="22"/>
        <v>Wholesale</v>
      </c>
      <c r="G1461" s="3">
        <v>38</v>
      </c>
      <c r="I1461"/>
    </row>
    <row r="1462" spans="3:9">
      <c r="C1462" s="176">
        <v>42179.487500000003</v>
      </c>
      <c r="D1462" s="3" t="s">
        <v>445</v>
      </c>
      <c r="E1462" s="3" t="s">
        <v>453</v>
      </c>
      <c r="F1462" s="3" t="str">
        <f t="shared" si="22"/>
        <v>Wholesale</v>
      </c>
      <c r="G1462" s="3">
        <v>128</v>
      </c>
      <c r="I1462"/>
    </row>
    <row r="1463" spans="3:9">
      <c r="C1463" s="176">
        <v>41983.185400000002</v>
      </c>
      <c r="D1463" s="3" t="s">
        <v>445</v>
      </c>
      <c r="E1463" s="3" t="s">
        <v>6</v>
      </c>
      <c r="F1463" s="3" t="str">
        <f t="shared" si="22"/>
        <v>Wholesale</v>
      </c>
      <c r="G1463" s="3">
        <v>39</v>
      </c>
      <c r="I1463"/>
    </row>
    <row r="1464" spans="3:9">
      <c r="C1464" s="176">
        <v>42346.6875</v>
      </c>
      <c r="D1464" s="3" t="s">
        <v>445</v>
      </c>
      <c r="E1464" s="3" t="s">
        <v>453</v>
      </c>
      <c r="F1464" s="3" t="str">
        <f t="shared" si="22"/>
        <v>Retail</v>
      </c>
      <c r="G1464" s="3">
        <v>7</v>
      </c>
      <c r="I1464"/>
    </row>
    <row r="1465" spans="3:9">
      <c r="C1465" s="176">
        <v>42229.5</v>
      </c>
      <c r="D1465" s="3" t="s">
        <v>447</v>
      </c>
      <c r="E1465" s="3" t="s">
        <v>114</v>
      </c>
      <c r="F1465" s="3" t="str">
        <f t="shared" si="22"/>
        <v>Retail</v>
      </c>
      <c r="G1465" s="3">
        <v>6</v>
      </c>
      <c r="I1465"/>
    </row>
    <row r="1466" spans="3:9">
      <c r="C1466" s="176">
        <v>42146.5576</v>
      </c>
      <c r="D1466" s="3" t="s">
        <v>449</v>
      </c>
      <c r="E1466" s="3" t="s">
        <v>453</v>
      </c>
      <c r="F1466" s="3" t="str">
        <f t="shared" si="22"/>
        <v>Retail</v>
      </c>
      <c r="G1466" s="3">
        <v>2</v>
      </c>
      <c r="I1466"/>
    </row>
    <row r="1467" spans="3:9">
      <c r="C1467" s="176">
        <v>42340.520100000002</v>
      </c>
      <c r="D1467" s="3" t="s">
        <v>445</v>
      </c>
      <c r="E1467" s="3" t="s">
        <v>461</v>
      </c>
      <c r="F1467" s="3" t="str">
        <f t="shared" si="22"/>
        <v>Wholesale</v>
      </c>
      <c r="G1467" s="3">
        <v>66</v>
      </c>
      <c r="I1467"/>
    </row>
    <row r="1468" spans="3:9">
      <c r="C1468" s="176">
        <v>42194.531900000002</v>
      </c>
      <c r="D1468" s="3" t="s">
        <v>445</v>
      </c>
      <c r="E1468" s="3" t="s">
        <v>9</v>
      </c>
      <c r="F1468" s="3" t="str">
        <f t="shared" si="22"/>
        <v>Retail</v>
      </c>
      <c r="G1468" s="3">
        <v>3</v>
      </c>
      <c r="I1468"/>
    </row>
    <row r="1469" spans="3:9">
      <c r="C1469" s="176">
        <v>42167.037499999999</v>
      </c>
      <c r="D1469" s="3" t="s">
        <v>449</v>
      </c>
      <c r="E1469" s="3" t="s">
        <v>7</v>
      </c>
      <c r="F1469" s="3" t="str">
        <f t="shared" si="22"/>
        <v>Wholesale</v>
      </c>
      <c r="G1469" s="3">
        <v>140</v>
      </c>
      <c r="I1469"/>
    </row>
    <row r="1470" spans="3:9">
      <c r="C1470" s="176">
        <v>41980.4882</v>
      </c>
      <c r="D1470" s="3" t="s">
        <v>445</v>
      </c>
      <c r="E1470" s="3" t="s">
        <v>461</v>
      </c>
      <c r="F1470" s="3" t="str">
        <f t="shared" si="22"/>
        <v>Retail</v>
      </c>
      <c r="G1470" s="3">
        <v>4</v>
      </c>
      <c r="I1470"/>
    </row>
    <row r="1471" spans="3:9">
      <c r="C1471" s="176">
        <v>42196.0236</v>
      </c>
      <c r="D1471" s="3" t="s">
        <v>446</v>
      </c>
      <c r="E1471" s="3" t="s">
        <v>453</v>
      </c>
      <c r="F1471" s="3" t="str">
        <f t="shared" si="22"/>
        <v>Retail</v>
      </c>
      <c r="G1471" s="3">
        <v>1</v>
      </c>
      <c r="I1471"/>
    </row>
    <row r="1472" spans="3:9">
      <c r="C1472" s="176">
        <v>41983.766000000003</v>
      </c>
      <c r="D1472" s="3" t="s">
        <v>445</v>
      </c>
      <c r="E1472" s="3" t="s">
        <v>10</v>
      </c>
      <c r="F1472" s="3" t="str">
        <f t="shared" si="22"/>
        <v>Retail</v>
      </c>
      <c r="G1472" s="3">
        <v>7</v>
      </c>
      <c r="I1472"/>
    </row>
    <row r="1473" spans="3:9">
      <c r="C1473" s="176">
        <v>42133.629200000003</v>
      </c>
      <c r="D1473" s="3" t="s">
        <v>447</v>
      </c>
      <c r="E1473" s="3" t="s">
        <v>114</v>
      </c>
      <c r="F1473" s="3" t="str">
        <f t="shared" si="22"/>
        <v>Wholesale</v>
      </c>
      <c r="G1473" s="3">
        <v>42</v>
      </c>
      <c r="I1473"/>
    </row>
    <row r="1474" spans="3:9">
      <c r="C1474" s="176">
        <v>42171.8</v>
      </c>
      <c r="D1474" s="3" t="s">
        <v>449</v>
      </c>
      <c r="E1474" s="3" t="s">
        <v>453</v>
      </c>
      <c r="F1474" s="3" t="str">
        <f t="shared" si="22"/>
        <v>Retail</v>
      </c>
      <c r="G1474" s="3">
        <v>7</v>
      </c>
      <c r="I1474"/>
    </row>
    <row r="1475" spans="3:9">
      <c r="C1475" s="176">
        <v>41985.6486</v>
      </c>
      <c r="D1475" s="3" t="s">
        <v>446</v>
      </c>
      <c r="E1475" s="3" t="s">
        <v>460</v>
      </c>
      <c r="F1475" s="3" t="str">
        <f t="shared" si="22"/>
        <v>Retail</v>
      </c>
      <c r="G1475" s="3">
        <v>3</v>
      </c>
      <c r="I1475"/>
    </row>
    <row r="1476" spans="3:9">
      <c r="C1476" s="176">
        <v>41983.470099999999</v>
      </c>
      <c r="D1476" s="3" t="s">
        <v>445</v>
      </c>
      <c r="E1476" s="3" t="s">
        <v>8</v>
      </c>
      <c r="F1476" s="3" t="str">
        <f t="shared" si="22"/>
        <v>Retail</v>
      </c>
      <c r="G1476" s="3">
        <v>3</v>
      </c>
      <c r="I1476"/>
    </row>
    <row r="1477" spans="3:9">
      <c r="C1477" s="176">
        <v>42193.479200000002</v>
      </c>
      <c r="D1477" s="3" t="s">
        <v>445</v>
      </c>
      <c r="E1477" s="3" t="s">
        <v>453</v>
      </c>
      <c r="F1477" s="3" t="str">
        <f t="shared" si="22"/>
        <v>Retail</v>
      </c>
      <c r="G1477" s="3">
        <v>7</v>
      </c>
      <c r="I1477"/>
    </row>
    <row r="1478" spans="3:9">
      <c r="C1478" s="176">
        <v>42239.8056</v>
      </c>
      <c r="D1478" s="3" t="s">
        <v>445</v>
      </c>
      <c r="E1478" s="3" t="s">
        <v>6</v>
      </c>
      <c r="F1478" s="3" t="str">
        <f t="shared" si="22"/>
        <v>Retail</v>
      </c>
      <c r="G1478" s="3">
        <v>2</v>
      </c>
      <c r="I1478"/>
    </row>
    <row r="1479" spans="3:9">
      <c r="C1479" s="176">
        <v>41980.841699999997</v>
      </c>
      <c r="D1479" s="3" t="s">
        <v>447</v>
      </c>
      <c r="E1479" s="3" t="s">
        <v>312</v>
      </c>
      <c r="F1479" s="3" t="str">
        <f t="shared" si="22"/>
        <v>Wholesale</v>
      </c>
      <c r="G1479" s="3">
        <v>63</v>
      </c>
      <c r="I1479"/>
    </row>
    <row r="1480" spans="3:9">
      <c r="C1480" s="176">
        <v>41984.466</v>
      </c>
      <c r="D1480" s="3" t="s">
        <v>447</v>
      </c>
      <c r="E1480" s="3" t="s">
        <v>453</v>
      </c>
      <c r="F1480" s="3" t="str">
        <f t="shared" si="22"/>
        <v>Retail</v>
      </c>
      <c r="G1480" s="3">
        <v>2</v>
      </c>
      <c r="I1480"/>
    </row>
    <row r="1481" spans="3:9">
      <c r="C1481" s="176">
        <v>41983.189599999998</v>
      </c>
      <c r="D1481" s="3" t="s">
        <v>446</v>
      </c>
      <c r="E1481" s="3" t="s">
        <v>10</v>
      </c>
      <c r="F1481" s="3" t="str">
        <f t="shared" si="22"/>
        <v>Retail</v>
      </c>
      <c r="G1481" s="3">
        <v>1</v>
      </c>
      <c r="I1481"/>
    </row>
    <row r="1482" spans="3:9">
      <c r="C1482" s="176">
        <v>42160.561099999999</v>
      </c>
      <c r="D1482" s="3" t="s">
        <v>447</v>
      </c>
      <c r="E1482" s="3" t="s">
        <v>10</v>
      </c>
      <c r="F1482" s="3" t="str">
        <f t="shared" ref="F1482:F1545" si="23">IF(G1482&lt;10,"Retail","Wholesale")</f>
        <v>Wholesale</v>
      </c>
      <c r="G1482" s="3">
        <v>32</v>
      </c>
      <c r="I1482"/>
    </row>
    <row r="1483" spans="3:9">
      <c r="C1483" s="176">
        <v>42252.862500000003</v>
      </c>
      <c r="D1483" s="3" t="s">
        <v>445</v>
      </c>
      <c r="E1483" s="3" t="s">
        <v>112</v>
      </c>
      <c r="F1483" s="3" t="str">
        <f t="shared" si="23"/>
        <v>Wholesale</v>
      </c>
      <c r="G1483" s="3">
        <v>69</v>
      </c>
      <c r="I1483"/>
    </row>
    <row r="1484" spans="3:9">
      <c r="C1484" s="176">
        <v>41983.204899999997</v>
      </c>
      <c r="D1484" s="3" t="s">
        <v>446</v>
      </c>
      <c r="E1484" s="3" t="s">
        <v>312</v>
      </c>
      <c r="F1484" s="3" t="str">
        <f t="shared" si="23"/>
        <v>Wholesale</v>
      </c>
      <c r="G1484" s="3">
        <v>69</v>
      </c>
      <c r="I1484"/>
    </row>
    <row r="1485" spans="3:9">
      <c r="C1485" s="176">
        <v>41984.111100000002</v>
      </c>
      <c r="D1485" s="3" t="s">
        <v>449</v>
      </c>
      <c r="E1485" s="3" t="s">
        <v>459</v>
      </c>
      <c r="F1485" s="3" t="str">
        <f t="shared" si="23"/>
        <v>Retail</v>
      </c>
      <c r="G1485" s="3">
        <v>5</v>
      </c>
      <c r="I1485"/>
    </row>
    <row r="1486" spans="3:9">
      <c r="C1486" s="176">
        <v>42116.500699999997</v>
      </c>
      <c r="D1486" s="3" t="s">
        <v>445</v>
      </c>
      <c r="E1486" s="3" t="s">
        <v>456</v>
      </c>
      <c r="F1486" s="3" t="str">
        <f t="shared" si="23"/>
        <v>Retail</v>
      </c>
      <c r="G1486" s="3">
        <v>6</v>
      </c>
      <c r="I1486"/>
    </row>
    <row r="1487" spans="3:9">
      <c r="C1487" s="176">
        <v>42109.818099999997</v>
      </c>
      <c r="D1487" s="3" t="s">
        <v>447</v>
      </c>
      <c r="E1487" s="3" t="s">
        <v>453</v>
      </c>
      <c r="F1487" s="3" t="str">
        <f t="shared" si="23"/>
        <v>Wholesale</v>
      </c>
      <c r="G1487" s="3">
        <v>40</v>
      </c>
      <c r="I1487"/>
    </row>
    <row r="1488" spans="3:9">
      <c r="C1488" s="176">
        <v>42175.197899999999</v>
      </c>
      <c r="D1488" s="3" t="s">
        <v>447</v>
      </c>
      <c r="E1488" s="3" t="s">
        <v>312</v>
      </c>
      <c r="F1488" s="3" t="str">
        <f t="shared" si="23"/>
        <v>Retail</v>
      </c>
      <c r="G1488" s="3">
        <v>6</v>
      </c>
      <c r="I1488"/>
    </row>
    <row r="1489" spans="3:9">
      <c r="C1489" s="176">
        <v>41978.777099999999</v>
      </c>
      <c r="D1489" s="3" t="s">
        <v>449</v>
      </c>
      <c r="E1489" s="3" t="s">
        <v>110</v>
      </c>
      <c r="F1489" s="3" t="str">
        <f t="shared" si="23"/>
        <v>Wholesale</v>
      </c>
      <c r="G1489" s="3">
        <v>35</v>
      </c>
      <c r="I1489"/>
    </row>
    <row r="1490" spans="3:9">
      <c r="C1490" s="176">
        <v>42361.225700000003</v>
      </c>
      <c r="D1490" s="3" t="s">
        <v>445</v>
      </c>
      <c r="E1490" s="3" t="s">
        <v>453</v>
      </c>
      <c r="F1490" s="3" t="str">
        <f t="shared" si="23"/>
        <v>Retail</v>
      </c>
      <c r="G1490" s="3">
        <v>3</v>
      </c>
      <c r="I1490"/>
    </row>
    <row r="1491" spans="3:9">
      <c r="C1491" s="176">
        <v>42350.547899999998</v>
      </c>
      <c r="D1491" s="3" t="s">
        <v>447</v>
      </c>
      <c r="E1491" s="3" t="s">
        <v>7</v>
      </c>
      <c r="F1491" s="3" t="str">
        <f t="shared" si="23"/>
        <v>Retail</v>
      </c>
      <c r="G1491" s="3">
        <v>6</v>
      </c>
      <c r="I1491"/>
    </row>
    <row r="1492" spans="3:9">
      <c r="C1492" s="176">
        <v>42352.548600000002</v>
      </c>
      <c r="D1492" s="3" t="s">
        <v>445</v>
      </c>
      <c r="E1492" s="3" t="s">
        <v>453</v>
      </c>
      <c r="F1492" s="3" t="str">
        <f t="shared" si="23"/>
        <v>Wholesale</v>
      </c>
      <c r="G1492" s="3">
        <v>65</v>
      </c>
      <c r="I1492"/>
    </row>
    <row r="1493" spans="3:9">
      <c r="C1493" s="176">
        <v>42292.839599999999</v>
      </c>
      <c r="D1493" s="3" t="s">
        <v>446</v>
      </c>
      <c r="E1493" s="3" t="s">
        <v>459</v>
      </c>
      <c r="F1493" s="3" t="str">
        <f t="shared" si="23"/>
        <v>Retail</v>
      </c>
      <c r="G1493" s="3">
        <v>3</v>
      </c>
      <c r="I1493"/>
    </row>
    <row r="1494" spans="3:9">
      <c r="C1494" s="176">
        <v>42356.943800000001</v>
      </c>
      <c r="D1494" s="3" t="s">
        <v>445</v>
      </c>
      <c r="E1494" s="3" t="s">
        <v>6</v>
      </c>
      <c r="F1494" s="3" t="str">
        <f t="shared" si="23"/>
        <v>Wholesale</v>
      </c>
      <c r="G1494" s="3">
        <v>46</v>
      </c>
      <c r="I1494"/>
    </row>
    <row r="1495" spans="3:9">
      <c r="C1495" s="176">
        <v>41983.539599999996</v>
      </c>
      <c r="D1495" s="3" t="s">
        <v>449</v>
      </c>
      <c r="E1495" s="3" t="s">
        <v>114</v>
      </c>
      <c r="F1495" s="3" t="str">
        <f t="shared" si="23"/>
        <v>Retail</v>
      </c>
      <c r="G1495" s="3">
        <v>8</v>
      </c>
      <c r="I1495"/>
    </row>
    <row r="1496" spans="3:9">
      <c r="C1496" s="176">
        <v>42233.113899999997</v>
      </c>
      <c r="D1496" s="3" t="s">
        <v>447</v>
      </c>
      <c r="E1496" s="3" t="s">
        <v>10</v>
      </c>
      <c r="F1496" s="3" t="str">
        <f t="shared" si="23"/>
        <v>Wholesale</v>
      </c>
      <c r="G1496" s="3">
        <v>25</v>
      </c>
      <c r="I1496"/>
    </row>
    <row r="1497" spans="3:9">
      <c r="C1497" s="176">
        <v>42223.483999999997</v>
      </c>
      <c r="D1497" s="3" t="s">
        <v>445</v>
      </c>
      <c r="E1497" s="3" t="s">
        <v>453</v>
      </c>
      <c r="F1497" s="3" t="str">
        <f t="shared" si="23"/>
        <v>Wholesale</v>
      </c>
      <c r="G1497" s="3">
        <v>47</v>
      </c>
      <c r="I1497"/>
    </row>
    <row r="1498" spans="3:9">
      <c r="C1498" s="176">
        <v>42314.121500000001</v>
      </c>
      <c r="D1498" s="3" t="s">
        <v>447</v>
      </c>
      <c r="E1498" s="3" t="s">
        <v>454</v>
      </c>
      <c r="F1498" s="3" t="str">
        <f t="shared" si="23"/>
        <v>Retail</v>
      </c>
      <c r="G1498" s="3">
        <v>1</v>
      </c>
      <c r="I1498"/>
    </row>
    <row r="1499" spans="3:9">
      <c r="C1499" s="176">
        <v>42223.461799999997</v>
      </c>
      <c r="D1499" s="3" t="s">
        <v>445</v>
      </c>
      <c r="E1499" s="3" t="s">
        <v>6</v>
      </c>
      <c r="F1499" s="3" t="str">
        <f t="shared" si="23"/>
        <v>Retail</v>
      </c>
      <c r="G1499" s="3">
        <v>3</v>
      </c>
      <c r="I1499"/>
    </row>
    <row r="1500" spans="3:9">
      <c r="C1500" s="176">
        <v>42279.102800000001</v>
      </c>
      <c r="D1500" s="3" t="s">
        <v>449</v>
      </c>
      <c r="E1500" s="3" t="s">
        <v>452</v>
      </c>
      <c r="F1500" s="3" t="str">
        <f t="shared" si="23"/>
        <v>Retail</v>
      </c>
      <c r="G1500" s="3">
        <v>2</v>
      </c>
      <c r="I1500"/>
    </row>
    <row r="1501" spans="3:9">
      <c r="C1501" s="176">
        <v>42093.145100000002</v>
      </c>
      <c r="D1501" s="3" t="s">
        <v>446</v>
      </c>
      <c r="E1501" s="3" t="s">
        <v>453</v>
      </c>
      <c r="F1501" s="3" t="str">
        <f t="shared" si="23"/>
        <v>Wholesale</v>
      </c>
      <c r="G1501" s="3">
        <v>29</v>
      </c>
      <c r="I1501"/>
    </row>
    <row r="1502" spans="3:9">
      <c r="C1502" s="176">
        <v>42347.554900000003</v>
      </c>
      <c r="D1502" s="3" t="s">
        <v>445</v>
      </c>
      <c r="E1502" s="3" t="s">
        <v>110</v>
      </c>
      <c r="F1502" s="3" t="str">
        <f t="shared" si="23"/>
        <v>Retail</v>
      </c>
      <c r="G1502" s="3">
        <v>5</v>
      </c>
      <c r="I1502"/>
    </row>
    <row r="1503" spans="3:9">
      <c r="C1503" s="176">
        <v>42158.513200000001</v>
      </c>
      <c r="D1503" s="3" t="s">
        <v>445</v>
      </c>
      <c r="E1503" s="3" t="s">
        <v>312</v>
      </c>
      <c r="F1503" s="3" t="str">
        <f t="shared" si="23"/>
        <v>Wholesale</v>
      </c>
      <c r="G1503" s="3">
        <v>47</v>
      </c>
      <c r="I1503"/>
    </row>
    <row r="1504" spans="3:9">
      <c r="C1504" s="176">
        <v>42161.260399999999</v>
      </c>
      <c r="D1504" s="3" t="s">
        <v>445</v>
      </c>
      <c r="E1504" s="3" t="s">
        <v>453</v>
      </c>
      <c r="F1504" s="3" t="str">
        <f t="shared" si="23"/>
        <v>Retail</v>
      </c>
      <c r="G1504" s="3">
        <v>2</v>
      </c>
      <c r="I1504"/>
    </row>
    <row r="1505" spans="3:9">
      <c r="C1505" s="176">
        <v>42221.196499999998</v>
      </c>
      <c r="D1505" s="3" t="s">
        <v>447</v>
      </c>
      <c r="E1505" s="3" t="s">
        <v>6</v>
      </c>
      <c r="F1505" s="3" t="str">
        <f t="shared" si="23"/>
        <v>Wholesale</v>
      </c>
      <c r="G1505" s="3">
        <v>60</v>
      </c>
      <c r="I1505"/>
    </row>
    <row r="1506" spans="3:9">
      <c r="C1506" s="176">
        <v>42339.741699999999</v>
      </c>
      <c r="D1506" s="3" t="s">
        <v>445</v>
      </c>
      <c r="E1506" s="3" t="s">
        <v>10</v>
      </c>
      <c r="F1506" s="3" t="str">
        <f t="shared" si="23"/>
        <v>Retail</v>
      </c>
      <c r="G1506" s="3">
        <v>1</v>
      </c>
      <c r="I1506"/>
    </row>
    <row r="1507" spans="3:9">
      <c r="C1507" s="176">
        <v>42347.401400000002</v>
      </c>
      <c r="D1507" s="3" t="s">
        <v>449</v>
      </c>
      <c r="E1507" s="3" t="s">
        <v>461</v>
      </c>
      <c r="F1507" s="3" t="str">
        <f t="shared" si="23"/>
        <v>Wholesale</v>
      </c>
      <c r="G1507" s="3">
        <v>64</v>
      </c>
      <c r="I1507"/>
    </row>
    <row r="1508" spans="3:9">
      <c r="C1508" s="176">
        <v>42348.5285</v>
      </c>
      <c r="D1508" s="3" t="s">
        <v>447</v>
      </c>
      <c r="E1508" s="3" t="s">
        <v>6</v>
      </c>
      <c r="F1508" s="3" t="str">
        <f t="shared" si="23"/>
        <v>Wholesale</v>
      </c>
      <c r="G1508" s="3">
        <v>85</v>
      </c>
      <c r="I1508"/>
    </row>
    <row r="1509" spans="3:9">
      <c r="C1509" s="176">
        <v>42314.188199999997</v>
      </c>
      <c r="D1509" s="3" t="s">
        <v>445</v>
      </c>
      <c r="E1509" s="3" t="s">
        <v>454</v>
      </c>
      <c r="F1509" s="3" t="str">
        <f t="shared" si="23"/>
        <v>Retail</v>
      </c>
      <c r="G1509" s="3">
        <v>2</v>
      </c>
      <c r="I1509"/>
    </row>
    <row r="1510" spans="3:9">
      <c r="C1510" s="176">
        <v>42181.152099999999</v>
      </c>
      <c r="D1510" s="3" t="s">
        <v>449</v>
      </c>
      <c r="E1510" s="3" t="s">
        <v>312</v>
      </c>
      <c r="F1510" s="3" t="str">
        <f t="shared" si="23"/>
        <v>Retail</v>
      </c>
      <c r="G1510" s="3">
        <v>6</v>
      </c>
      <c r="I1510"/>
    </row>
    <row r="1511" spans="3:9">
      <c r="C1511" s="176">
        <v>42236.462500000001</v>
      </c>
      <c r="D1511" s="3" t="s">
        <v>445</v>
      </c>
      <c r="E1511" s="3" t="s">
        <v>450</v>
      </c>
      <c r="F1511" s="3" t="str">
        <f t="shared" si="23"/>
        <v>Wholesale</v>
      </c>
      <c r="G1511" s="3">
        <v>29</v>
      </c>
      <c r="I1511"/>
    </row>
    <row r="1512" spans="3:9">
      <c r="C1512" s="176">
        <v>42367.915300000001</v>
      </c>
      <c r="D1512" s="3" t="s">
        <v>447</v>
      </c>
      <c r="E1512" s="3" t="s">
        <v>453</v>
      </c>
      <c r="F1512" s="3" t="str">
        <f t="shared" si="23"/>
        <v>Retail</v>
      </c>
      <c r="G1512" s="3">
        <v>1</v>
      </c>
      <c r="I1512"/>
    </row>
    <row r="1513" spans="3:9">
      <c r="C1513" s="176">
        <v>42336.522199999999</v>
      </c>
      <c r="D1513" s="3" t="s">
        <v>446</v>
      </c>
      <c r="E1513" s="3" t="s">
        <v>453</v>
      </c>
      <c r="F1513" s="3" t="str">
        <f t="shared" si="23"/>
        <v>Wholesale</v>
      </c>
      <c r="G1513" s="3">
        <v>33</v>
      </c>
      <c r="I1513"/>
    </row>
    <row r="1514" spans="3:9">
      <c r="C1514" s="176">
        <v>42359.8292</v>
      </c>
      <c r="D1514" s="3" t="s">
        <v>446</v>
      </c>
      <c r="E1514" s="3" t="s">
        <v>10</v>
      </c>
      <c r="F1514" s="3" t="str">
        <f t="shared" si="23"/>
        <v>Retail</v>
      </c>
      <c r="G1514" s="3">
        <v>7</v>
      </c>
      <c r="I1514"/>
    </row>
    <row r="1515" spans="3:9">
      <c r="C1515" s="176">
        <v>41981.1181</v>
      </c>
      <c r="D1515" s="3" t="s">
        <v>445</v>
      </c>
      <c r="E1515" s="3" t="s">
        <v>114</v>
      </c>
      <c r="F1515" s="3" t="str">
        <f t="shared" si="23"/>
        <v>Wholesale</v>
      </c>
      <c r="G1515" s="3">
        <v>36</v>
      </c>
      <c r="I1515"/>
    </row>
    <row r="1516" spans="3:9">
      <c r="C1516" s="176">
        <v>42275.2111</v>
      </c>
      <c r="D1516" s="3" t="s">
        <v>445</v>
      </c>
      <c r="E1516" s="3" t="s">
        <v>453</v>
      </c>
      <c r="F1516" s="3" t="str">
        <f t="shared" si="23"/>
        <v>Wholesale</v>
      </c>
      <c r="G1516" s="3">
        <v>34</v>
      </c>
      <c r="I1516"/>
    </row>
    <row r="1517" spans="3:9">
      <c r="C1517" s="176">
        <v>41989.5069</v>
      </c>
      <c r="D1517" s="3" t="s">
        <v>445</v>
      </c>
      <c r="E1517" s="3" t="s">
        <v>453</v>
      </c>
      <c r="F1517" s="3" t="str">
        <f t="shared" si="23"/>
        <v>Wholesale</v>
      </c>
      <c r="G1517" s="3">
        <v>34</v>
      </c>
      <c r="I1517"/>
    </row>
    <row r="1518" spans="3:9">
      <c r="C1518" s="176">
        <v>42238.8868</v>
      </c>
      <c r="D1518" s="3" t="s">
        <v>446</v>
      </c>
      <c r="E1518" s="3" t="s">
        <v>453</v>
      </c>
      <c r="F1518" s="3" t="str">
        <f t="shared" si="23"/>
        <v>Wholesale</v>
      </c>
      <c r="G1518" s="3">
        <v>42</v>
      </c>
      <c r="I1518"/>
    </row>
    <row r="1519" spans="3:9">
      <c r="C1519" s="176">
        <v>42299.551399999997</v>
      </c>
      <c r="D1519" s="3" t="s">
        <v>445</v>
      </c>
      <c r="E1519" s="3" t="s">
        <v>10</v>
      </c>
      <c r="F1519" s="3" t="str">
        <f t="shared" si="23"/>
        <v>Wholesale</v>
      </c>
      <c r="G1519" s="3">
        <v>65</v>
      </c>
      <c r="I1519"/>
    </row>
    <row r="1520" spans="3:9">
      <c r="C1520" s="176">
        <v>41982.739600000001</v>
      </c>
      <c r="D1520" s="3" t="s">
        <v>447</v>
      </c>
      <c r="E1520" s="3" t="s">
        <v>453</v>
      </c>
      <c r="F1520" s="3" t="str">
        <f t="shared" si="23"/>
        <v>Wholesale</v>
      </c>
      <c r="G1520" s="3">
        <v>18</v>
      </c>
      <c r="I1520"/>
    </row>
    <row r="1521" spans="3:9">
      <c r="C1521" s="176">
        <v>41982.514600000002</v>
      </c>
      <c r="D1521" s="3" t="s">
        <v>447</v>
      </c>
      <c r="E1521" s="3" t="s">
        <v>453</v>
      </c>
      <c r="F1521" s="3" t="str">
        <f t="shared" si="23"/>
        <v>Wholesale</v>
      </c>
      <c r="G1521" s="3">
        <v>32</v>
      </c>
      <c r="I1521"/>
    </row>
    <row r="1522" spans="3:9">
      <c r="C1522" s="176">
        <v>42357.570800000001</v>
      </c>
      <c r="D1522" s="3" t="s">
        <v>446</v>
      </c>
      <c r="E1522" s="3" t="s">
        <v>453</v>
      </c>
      <c r="F1522" s="3" t="str">
        <f t="shared" si="23"/>
        <v>Wholesale</v>
      </c>
      <c r="G1522" s="3">
        <v>36</v>
      </c>
      <c r="I1522"/>
    </row>
    <row r="1523" spans="3:9">
      <c r="C1523" s="176">
        <v>42351.222199999997</v>
      </c>
      <c r="D1523" s="3" t="s">
        <v>447</v>
      </c>
      <c r="E1523" s="3" t="s">
        <v>6</v>
      </c>
      <c r="F1523" s="3" t="str">
        <f t="shared" si="23"/>
        <v>Wholesale</v>
      </c>
      <c r="G1523" s="3">
        <v>68</v>
      </c>
      <c r="I1523"/>
    </row>
    <row r="1524" spans="3:9">
      <c r="C1524" s="176">
        <v>42015.754200000003</v>
      </c>
      <c r="D1524" s="3" t="s">
        <v>446</v>
      </c>
      <c r="E1524" s="3" t="s">
        <v>9</v>
      </c>
      <c r="F1524" s="3" t="str">
        <f t="shared" si="23"/>
        <v>Retail</v>
      </c>
      <c r="G1524" s="3">
        <v>1</v>
      </c>
      <c r="I1524"/>
    </row>
    <row r="1525" spans="3:9">
      <c r="C1525" s="176">
        <v>42293.746500000001</v>
      </c>
      <c r="D1525" s="3" t="s">
        <v>446</v>
      </c>
      <c r="E1525" s="3" t="s">
        <v>6</v>
      </c>
      <c r="F1525" s="3" t="str">
        <f t="shared" si="23"/>
        <v>Wholesale</v>
      </c>
      <c r="G1525" s="3">
        <v>40</v>
      </c>
      <c r="I1525"/>
    </row>
    <row r="1526" spans="3:9">
      <c r="C1526" s="176">
        <v>42256.206299999998</v>
      </c>
      <c r="D1526" s="3" t="s">
        <v>446</v>
      </c>
      <c r="E1526" s="3" t="s">
        <v>453</v>
      </c>
      <c r="F1526" s="3" t="str">
        <f t="shared" si="23"/>
        <v>Retail</v>
      </c>
      <c r="G1526" s="3">
        <v>4</v>
      </c>
      <c r="I1526"/>
    </row>
    <row r="1527" spans="3:9">
      <c r="C1527" s="176">
        <v>41984.515299999999</v>
      </c>
      <c r="D1527" s="3" t="s">
        <v>446</v>
      </c>
      <c r="E1527" s="3" t="s">
        <v>114</v>
      </c>
      <c r="F1527" s="3" t="str">
        <f t="shared" si="23"/>
        <v>Retail</v>
      </c>
      <c r="G1527" s="3">
        <v>7</v>
      </c>
      <c r="I1527"/>
    </row>
    <row r="1528" spans="3:9">
      <c r="C1528" s="176">
        <v>42106.758300000001</v>
      </c>
      <c r="D1528" s="3" t="s">
        <v>445</v>
      </c>
      <c r="E1528" s="3" t="s">
        <v>312</v>
      </c>
      <c r="F1528" s="3" t="str">
        <f t="shared" si="23"/>
        <v>Wholesale</v>
      </c>
      <c r="G1528" s="3">
        <v>42</v>
      </c>
      <c r="I1528"/>
    </row>
    <row r="1529" spans="3:9">
      <c r="C1529" s="176">
        <v>42340.5</v>
      </c>
      <c r="D1529" s="3" t="s">
        <v>445</v>
      </c>
      <c r="E1529" s="3" t="s">
        <v>453</v>
      </c>
      <c r="F1529" s="3" t="str">
        <f t="shared" si="23"/>
        <v>Wholesale</v>
      </c>
      <c r="G1529" s="3">
        <v>39</v>
      </c>
      <c r="I1529"/>
    </row>
    <row r="1530" spans="3:9">
      <c r="C1530" s="176">
        <v>42141.505599999997</v>
      </c>
      <c r="D1530" s="3" t="s">
        <v>445</v>
      </c>
      <c r="E1530" s="3" t="s">
        <v>6</v>
      </c>
      <c r="F1530" s="3" t="str">
        <f t="shared" si="23"/>
        <v>Retail</v>
      </c>
      <c r="G1530" s="3">
        <v>8</v>
      </c>
      <c r="I1530"/>
    </row>
    <row r="1531" spans="3:9">
      <c r="C1531" s="176">
        <v>42293.133999999998</v>
      </c>
      <c r="D1531" s="3" t="s">
        <v>447</v>
      </c>
      <c r="E1531" s="3" t="s">
        <v>455</v>
      </c>
      <c r="F1531" s="3" t="str">
        <f t="shared" si="23"/>
        <v>Retail</v>
      </c>
      <c r="G1531" s="3">
        <v>4</v>
      </c>
      <c r="I1531"/>
    </row>
    <row r="1532" spans="3:9">
      <c r="C1532" s="176">
        <v>42203.1201</v>
      </c>
      <c r="D1532" s="3" t="s">
        <v>445</v>
      </c>
      <c r="E1532" s="3" t="s">
        <v>10</v>
      </c>
      <c r="F1532" s="3" t="str">
        <f t="shared" si="23"/>
        <v>Wholesale</v>
      </c>
      <c r="G1532" s="3">
        <v>37</v>
      </c>
      <c r="I1532"/>
    </row>
    <row r="1533" spans="3:9">
      <c r="C1533" s="176">
        <v>42209.361799999999</v>
      </c>
      <c r="D1533" s="3" t="s">
        <v>446</v>
      </c>
      <c r="E1533" s="3" t="s">
        <v>456</v>
      </c>
      <c r="F1533" s="3" t="str">
        <f t="shared" si="23"/>
        <v>Wholesale</v>
      </c>
      <c r="G1533" s="3">
        <v>46</v>
      </c>
      <c r="I1533"/>
    </row>
    <row r="1534" spans="3:9">
      <c r="C1534" s="176">
        <v>42157.454899999997</v>
      </c>
      <c r="D1534" s="3" t="s">
        <v>447</v>
      </c>
      <c r="E1534" s="3" t="s">
        <v>450</v>
      </c>
      <c r="F1534" s="3" t="str">
        <f t="shared" si="23"/>
        <v>Retail</v>
      </c>
      <c r="G1534" s="3">
        <v>4</v>
      </c>
      <c r="I1534"/>
    </row>
    <row r="1535" spans="3:9">
      <c r="C1535" s="176">
        <v>41982.486100000002</v>
      </c>
      <c r="D1535" s="3" t="s">
        <v>445</v>
      </c>
      <c r="E1535" s="3" t="s">
        <v>6</v>
      </c>
      <c r="F1535" s="3" t="str">
        <f t="shared" si="23"/>
        <v>Wholesale</v>
      </c>
      <c r="G1535" s="3">
        <v>36</v>
      </c>
      <c r="I1535"/>
    </row>
    <row r="1536" spans="3:9">
      <c r="C1536" s="176">
        <v>42293.090300000003</v>
      </c>
      <c r="D1536" s="3" t="s">
        <v>446</v>
      </c>
      <c r="E1536" s="3" t="s">
        <v>453</v>
      </c>
      <c r="F1536" s="3" t="str">
        <f t="shared" si="23"/>
        <v>Wholesale</v>
      </c>
      <c r="G1536" s="3">
        <v>54</v>
      </c>
      <c r="I1536"/>
    </row>
    <row r="1537" spans="3:9">
      <c r="C1537" s="176">
        <v>42347.527800000003</v>
      </c>
      <c r="D1537" s="3" t="s">
        <v>445</v>
      </c>
      <c r="E1537" s="3" t="s">
        <v>455</v>
      </c>
      <c r="F1537" s="3" t="str">
        <f t="shared" si="23"/>
        <v>Retail</v>
      </c>
      <c r="G1537" s="3">
        <v>1</v>
      </c>
      <c r="I1537"/>
    </row>
    <row r="1538" spans="3:9">
      <c r="C1538" s="176">
        <v>42236.506300000001</v>
      </c>
      <c r="D1538" s="3" t="s">
        <v>447</v>
      </c>
      <c r="E1538" s="3" t="s">
        <v>453</v>
      </c>
      <c r="F1538" s="3" t="str">
        <f t="shared" si="23"/>
        <v>Retail</v>
      </c>
      <c r="G1538" s="3">
        <v>7</v>
      </c>
      <c r="I1538"/>
    </row>
    <row r="1539" spans="3:9">
      <c r="C1539" s="176">
        <v>41981.960400000004</v>
      </c>
      <c r="D1539" s="3" t="s">
        <v>445</v>
      </c>
      <c r="E1539" s="3" t="s">
        <v>312</v>
      </c>
      <c r="F1539" s="3" t="str">
        <f t="shared" si="23"/>
        <v>Retail</v>
      </c>
      <c r="G1539" s="3">
        <v>5</v>
      </c>
      <c r="I1539"/>
    </row>
    <row r="1540" spans="3:9">
      <c r="C1540" s="176">
        <v>42337.790999999997</v>
      </c>
      <c r="D1540" s="3" t="s">
        <v>447</v>
      </c>
      <c r="E1540" s="3" t="s">
        <v>458</v>
      </c>
      <c r="F1540" s="3" t="str">
        <f t="shared" si="23"/>
        <v>Wholesale</v>
      </c>
      <c r="G1540" s="3">
        <v>34</v>
      </c>
      <c r="I1540"/>
    </row>
    <row r="1541" spans="3:9">
      <c r="C1541" s="176">
        <v>42302.784</v>
      </c>
      <c r="D1541" s="3" t="s">
        <v>447</v>
      </c>
      <c r="E1541" s="3" t="s">
        <v>10</v>
      </c>
      <c r="F1541" s="3" t="str">
        <f t="shared" si="23"/>
        <v>Retail</v>
      </c>
      <c r="G1541" s="3">
        <v>1</v>
      </c>
      <c r="I1541"/>
    </row>
    <row r="1542" spans="3:9">
      <c r="C1542" s="176">
        <v>42145.353499999997</v>
      </c>
      <c r="D1542" s="3" t="s">
        <v>445</v>
      </c>
      <c r="E1542" s="3" t="s">
        <v>114</v>
      </c>
      <c r="F1542" s="3" t="str">
        <f t="shared" si="23"/>
        <v>Retail</v>
      </c>
      <c r="G1542" s="3">
        <v>2</v>
      </c>
      <c r="I1542"/>
    </row>
    <row r="1543" spans="3:9">
      <c r="C1543" s="176">
        <v>42361.559699999998</v>
      </c>
      <c r="D1543" s="3" t="s">
        <v>446</v>
      </c>
      <c r="E1543" s="3" t="s">
        <v>448</v>
      </c>
      <c r="F1543" s="3" t="str">
        <f t="shared" si="23"/>
        <v>Retail</v>
      </c>
      <c r="G1543" s="3">
        <v>3</v>
      </c>
      <c r="I1543"/>
    </row>
    <row r="1544" spans="3:9">
      <c r="C1544" s="176">
        <v>42258.487500000003</v>
      </c>
      <c r="D1544" s="3" t="s">
        <v>447</v>
      </c>
      <c r="E1544" s="3" t="s">
        <v>455</v>
      </c>
      <c r="F1544" s="3" t="str">
        <f t="shared" si="23"/>
        <v>Retail</v>
      </c>
      <c r="G1544" s="3">
        <v>5</v>
      </c>
      <c r="I1544"/>
    </row>
    <row r="1545" spans="3:9">
      <c r="C1545" s="176">
        <v>42343.7451</v>
      </c>
      <c r="D1545" s="3" t="s">
        <v>445</v>
      </c>
      <c r="E1545" s="3" t="s">
        <v>457</v>
      </c>
      <c r="F1545" s="3" t="str">
        <f t="shared" si="23"/>
        <v>Retail</v>
      </c>
      <c r="G1545" s="3">
        <v>4</v>
      </c>
      <c r="I1545"/>
    </row>
    <row r="1546" spans="3:9">
      <c r="C1546" s="176">
        <v>42061.498599999999</v>
      </c>
      <c r="D1546" s="3" t="s">
        <v>445</v>
      </c>
      <c r="E1546" s="3" t="s">
        <v>453</v>
      </c>
      <c r="F1546" s="3" t="str">
        <f t="shared" ref="F1546:F1609" si="24">IF(G1546&lt;10,"Retail","Wholesale")</f>
        <v>Retail</v>
      </c>
      <c r="G1546" s="3">
        <v>7</v>
      </c>
      <c r="I1546"/>
    </row>
    <row r="1547" spans="3:9">
      <c r="C1547" s="176">
        <v>42204.5389</v>
      </c>
      <c r="D1547" s="3" t="s">
        <v>445</v>
      </c>
      <c r="E1547" s="3" t="s">
        <v>114</v>
      </c>
      <c r="F1547" s="3" t="str">
        <f t="shared" si="24"/>
        <v>Retail</v>
      </c>
      <c r="G1547" s="3">
        <v>5</v>
      </c>
      <c r="I1547"/>
    </row>
    <row r="1548" spans="3:9">
      <c r="C1548" s="176">
        <v>42352.416700000002</v>
      </c>
      <c r="D1548" s="3" t="s">
        <v>447</v>
      </c>
      <c r="E1548" s="3" t="s">
        <v>450</v>
      </c>
      <c r="F1548" s="3" t="str">
        <f t="shared" si="24"/>
        <v>Wholesale</v>
      </c>
      <c r="G1548" s="3">
        <v>127</v>
      </c>
      <c r="I1548"/>
    </row>
    <row r="1549" spans="3:9">
      <c r="C1549" s="176">
        <v>42341.531300000002</v>
      </c>
      <c r="D1549" s="3" t="s">
        <v>446</v>
      </c>
      <c r="E1549" s="3" t="s">
        <v>6</v>
      </c>
      <c r="F1549" s="3" t="str">
        <f t="shared" si="24"/>
        <v>Wholesale</v>
      </c>
      <c r="G1549" s="3">
        <v>35</v>
      </c>
      <c r="I1549"/>
    </row>
    <row r="1550" spans="3:9">
      <c r="C1550" s="176">
        <v>41981.7215</v>
      </c>
      <c r="D1550" s="3" t="s">
        <v>447</v>
      </c>
      <c r="E1550" s="3" t="s">
        <v>10</v>
      </c>
      <c r="F1550" s="3" t="str">
        <f t="shared" si="24"/>
        <v>Retail</v>
      </c>
      <c r="G1550" s="3">
        <v>6</v>
      </c>
      <c r="I1550"/>
    </row>
    <row r="1551" spans="3:9">
      <c r="C1551" s="176">
        <v>42344.534699999997</v>
      </c>
      <c r="D1551" s="3" t="s">
        <v>447</v>
      </c>
      <c r="E1551" s="3" t="s">
        <v>460</v>
      </c>
      <c r="F1551" s="3" t="str">
        <f t="shared" si="24"/>
        <v>Wholesale</v>
      </c>
      <c r="G1551" s="3">
        <v>67</v>
      </c>
      <c r="I1551"/>
    </row>
    <row r="1552" spans="3:9">
      <c r="C1552" s="176">
        <v>42269.468099999998</v>
      </c>
      <c r="D1552" s="3" t="s">
        <v>445</v>
      </c>
      <c r="E1552" s="3" t="s">
        <v>312</v>
      </c>
      <c r="F1552" s="3" t="str">
        <f t="shared" si="24"/>
        <v>Wholesale</v>
      </c>
      <c r="G1552" s="3">
        <v>11</v>
      </c>
      <c r="I1552"/>
    </row>
    <row r="1553" spans="3:9">
      <c r="C1553" s="176">
        <v>42153.497199999998</v>
      </c>
      <c r="D1553" s="3" t="s">
        <v>449</v>
      </c>
      <c r="E1553" s="3" t="s">
        <v>461</v>
      </c>
      <c r="F1553" s="3" t="str">
        <f t="shared" si="24"/>
        <v>Wholesale</v>
      </c>
      <c r="G1553" s="3">
        <v>31</v>
      </c>
      <c r="I1553"/>
    </row>
    <row r="1554" spans="3:9">
      <c r="C1554" s="176">
        <v>42262.174299999999</v>
      </c>
      <c r="D1554" s="3" t="s">
        <v>446</v>
      </c>
      <c r="E1554" s="3" t="s">
        <v>9</v>
      </c>
      <c r="F1554" s="3" t="str">
        <f t="shared" si="24"/>
        <v>Wholesale</v>
      </c>
      <c r="G1554" s="3">
        <v>66</v>
      </c>
      <c r="I1554"/>
    </row>
    <row r="1555" spans="3:9">
      <c r="C1555" s="176">
        <v>42358.538200000003</v>
      </c>
      <c r="D1555" s="3" t="s">
        <v>445</v>
      </c>
      <c r="E1555" s="3" t="s">
        <v>6</v>
      </c>
      <c r="F1555" s="3" t="str">
        <f t="shared" si="24"/>
        <v>Wholesale</v>
      </c>
      <c r="G1555" s="3">
        <v>26</v>
      </c>
      <c r="I1555"/>
    </row>
    <row r="1556" spans="3:9">
      <c r="C1556" s="176">
        <v>42118.4764</v>
      </c>
      <c r="D1556" s="3" t="s">
        <v>445</v>
      </c>
      <c r="E1556" s="3" t="s">
        <v>453</v>
      </c>
      <c r="F1556" s="3" t="str">
        <f t="shared" si="24"/>
        <v>Retail</v>
      </c>
      <c r="G1556" s="3">
        <v>7</v>
      </c>
      <c r="I1556"/>
    </row>
    <row r="1557" spans="3:9">
      <c r="C1557" s="176">
        <v>41979.739600000001</v>
      </c>
      <c r="D1557" s="3" t="s">
        <v>446</v>
      </c>
      <c r="E1557" s="3" t="s">
        <v>453</v>
      </c>
      <c r="F1557" s="3" t="str">
        <f t="shared" si="24"/>
        <v>Retail</v>
      </c>
      <c r="G1557" s="3">
        <v>1</v>
      </c>
      <c r="I1557"/>
    </row>
    <row r="1558" spans="3:9">
      <c r="C1558" s="176">
        <v>42034.55</v>
      </c>
      <c r="D1558" s="3" t="s">
        <v>447</v>
      </c>
      <c r="E1558" s="3" t="s">
        <v>448</v>
      </c>
      <c r="F1558" s="3" t="str">
        <f t="shared" si="24"/>
        <v>Retail</v>
      </c>
      <c r="G1558" s="3">
        <v>3</v>
      </c>
      <c r="I1558"/>
    </row>
    <row r="1559" spans="3:9">
      <c r="C1559" s="176">
        <v>42158.5285</v>
      </c>
      <c r="D1559" s="3" t="s">
        <v>446</v>
      </c>
      <c r="E1559" s="3" t="s">
        <v>453</v>
      </c>
      <c r="F1559" s="3" t="str">
        <f t="shared" si="24"/>
        <v>Wholesale</v>
      </c>
      <c r="G1559" s="3">
        <v>35</v>
      </c>
      <c r="I1559"/>
    </row>
    <row r="1560" spans="3:9">
      <c r="C1560" s="176">
        <v>42246.566700000003</v>
      </c>
      <c r="D1560" s="3" t="s">
        <v>445</v>
      </c>
      <c r="E1560" s="3" t="s">
        <v>453</v>
      </c>
      <c r="F1560" s="3" t="str">
        <f t="shared" si="24"/>
        <v>Wholesale</v>
      </c>
      <c r="G1560" s="3">
        <v>28</v>
      </c>
      <c r="I1560"/>
    </row>
    <row r="1561" spans="3:9">
      <c r="C1561" s="176">
        <v>41984.888899999998</v>
      </c>
      <c r="D1561" s="3" t="s">
        <v>447</v>
      </c>
      <c r="E1561" s="3" t="s">
        <v>453</v>
      </c>
      <c r="F1561" s="3" t="str">
        <f t="shared" si="24"/>
        <v>Wholesale</v>
      </c>
      <c r="G1561" s="3">
        <v>53</v>
      </c>
      <c r="I1561"/>
    </row>
    <row r="1562" spans="3:9">
      <c r="C1562" s="176">
        <v>42353.700700000001</v>
      </c>
      <c r="D1562" s="3" t="s">
        <v>445</v>
      </c>
      <c r="E1562" s="3" t="s">
        <v>453</v>
      </c>
      <c r="F1562" s="3" t="str">
        <f t="shared" si="24"/>
        <v>Wholesale</v>
      </c>
      <c r="G1562" s="3">
        <v>31</v>
      </c>
      <c r="I1562"/>
    </row>
    <row r="1563" spans="3:9">
      <c r="C1563" s="176">
        <v>42121.2264</v>
      </c>
      <c r="D1563" s="3" t="s">
        <v>446</v>
      </c>
      <c r="E1563" s="3" t="s">
        <v>112</v>
      </c>
      <c r="F1563" s="3" t="str">
        <f t="shared" si="24"/>
        <v>Wholesale</v>
      </c>
      <c r="G1563" s="3">
        <v>35</v>
      </c>
      <c r="I1563"/>
    </row>
    <row r="1564" spans="3:9">
      <c r="C1564" s="176">
        <v>41978.321499999998</v>
      </c>
      <c r="D1564" s="3" t="s">
        <v>445</v>
      </c>
      <c r="E1564" s="3" t="s">
        <v>452</v>
      </c>
      <c r="F1564" s="3" t="str">
        <f t="shared" si="24"/>
        <v>Retail</v>
      </c>
      <c r="G1564" s="3">
        <v>1</v>
      </c>
      <c r="I1564"/>
    </row>
    <row r="1565" spans="3:9">
      <c r="C1565" s="176">
        <v>42360.131300000001</v>
      </c>
      <c r="D1565" s="3" t="s">
        <v>445</v>
      </c>
      <c r="E1565" s="3" t="s">
        <v>9</v>
      </c>
      <c r="F1565" s="3" t="str">
        <f t="shared" si="24"/>
        <v>Retail</v>
      </c>
      <c r="G1565" s="3">
        <v>1</v>
      </c>
      <c r="I1565"/>
    </row>
    <row r="1566" spans="3:9">
      <c r="C1566" s="176">
        <v>42162.125</v>
      </c>
      <c r="D1566" s="3" t="s">
        <v>445</v>
      </c>
      <c r="E1566" s="3" t="s">
        <v>312</v>
      </c>
      <c r="F1566" s="3" t="str">
        <f t="shared" si="24"/>
        <v>Retail</v>
      </c>
      <c r="G1566" s="3">
        <v>4</v>
      </c>
      <c r="I1566"/>
    </row>
    <row r="1567" spans="3:9">
      <c r="C1567" s="176">
        <v>42249.481899999999</v>
      </c>
      <c r="D1567" s="3" t="s">
        <v>449</v>
      </c>
      <c r="E1567" s="3" t="s">
        <v>451</v>
      </c>
      <c r="F1567" s="3" t="str">
        <f t="shared" si="24"/>
        <v>Retail</v>
      </c>
      <c r="G1567" s="3">
        <v>6</v>
      </c>
      <c r="I1567"/>
    </row>
    <row r="1568" spans="3:9">
      <c r="C1568" s="176">
        <v>42198.202799999999</v>
      </c>
      <c r="D1568" s="3" t="s">
        <v>445</v>
      </c>
      <c r="E1568" s="3" t="s">
        <v>453</v>
      </c>
      <c r="F1568" s="3" t="str">
        <f t="shared" si="24"/>
        <v>Retail</v>
      </c>
      <c r="G1568" s="3">
        <v>1</v>
      </c>
      <c r="I1568"/>
    </row>
    <row r="1569" spans="3:9">
      <c r="C1569" s="176">
        <v>42256.1757</v>
      </c>
      <c r="D1569" s="3" t="s">
        <v>445</v>
      </c>
      <c r="E1569" s="3" t="s">
        <v>451</v>
      </c>
      <c r="F1569" s="3" t="str">
        <f t="shared" si="24"/>
        <v>Retail</v>
      </c>
      <c r="G1569" s="3">
        <v>2</v>
      </c>
      <c r="I1569"/>
    </row>
    <row r="1570" spans="3:9">
      <c r="C1570" s="176">
        <v>42362.434000000001</v>
      </c>
      <c r="D1570" s="3" t="s">
        <v>446</v>
      </c>
      <c r="E1570" s="3" t="s">
        <v>453</v>
      </c>
      <c r="F1570" s="3" t="str">
        <f t="shared" si="24"/>
        <v>Retail</v>
      </c>
      <c r="G1570" s="3">
        <v>5</v>
      </c>
      <c r="I1570"/>
    </row>
    <row r="1571" spans="3:9">
      <c r="C1571" s="176">
        <v>42083.4611</v>
      </c>
      <c r="D1571" s="3" t="s">
        <v>445</v>
      </c>
      <c r="E1571" s="3" t="s">
        <v>114</v>
      </c>
      <c r="F1571" s="3" t="str">
        <f t="shared" si="24"/>
        <v>Retail</v>
      </c>
      <c r="G1571" s="3">
        <v>1</v>
      </c>
      <c r="I1571"/>
    </row>
    <row r="1572" spans="3:9">
      <c r="C1572" s="176">
        <v>42158.507599999997</v>
      </c>
      <c r="D1572" s="3" t="s">
        <v>446</v>
      </c>
      <c r="E1572" s="3" t="s">
        <v>6</v>
      </c>
      <c r="F1572" s="3" t="str">
        <f t="shared" si="24"/>
        <v>Wholesale</v>
      </c>
      <c r="G1572" s="3">
        <v>36</v>
      </c>
      <c r="I1572"/>
    </row>
    <row r="1573" spans="3:9">
      <c r="C1573" s="176">
        <v>42344.466</v>
      </c>
      <c r="D1573" s="3" t="s">
        <v>445</v>
      </c>
      <c r="E1573" s="3" t="s">
        <v>6</v>
      </c>
      <c r="F1573" s="3" t="str">
        <f t="shared" si="24"/>
        <v>Retail</v>
      </c>
      <c r="G1573" s="3">
        <v>3</v>
      </c>
      <c r="I1573"/>
    </row>
    <row r="1574" spans="3:9">
      <c r="C1574" s="176">
        <v>42089.709699999999</v>
      </c>
      <c r="D1574" s="3" t="s">
        <v>446</v>
      </c>
      <c r="E1574" s="3" t="s">
        <v>452</v>
      </c>
      <c r="F1574" s="3" t="str">
        <f t="shared" si="24"/>
        <v>Retail</v>
      </c>
      <c r="G1574" s="3">
        <v>1</v>
      </c>
      <c r="I1574"/>
    </row>
    <row r="1575" spans="3:9">
      <c r="C1575" s="176">
        <v>42193.524299999997</v>
      </c>
      <c r="D1575" s="3" t="s">
        <v>449</v>
      </c>
      <c r="E1575" s="3" t="s">
        <v>110</v>
      </c>
      <c r="F1575" s="3" t="str">
        <f t="shared" si="24"/>
        <v>Retail</v>
      </c>
      <c r="G1575" s="3">
        <v>2</v>
      </c>
      <c r="I1575"/>
    </row>
    <row r="1576" spans="3:9">
      <c r="C1576" s="176">
        <v>42196.483999999997</v>
      </c>
      <c r="D1576" s="3" t="s">
        <v>447</v>
      </c>
      <c r="E1576" s="3" t="s">
        <v>450</v>
      </c>
      <c r="F1576" s="3" t="str">
        <f t="shared" si="24"/>
        <v>Retail</v>
      </c>
      <c r="G1576" s="3">
        <v>1</v>
      </c>
      <c r="I1576"/>
    </row>
    <row r="1577" spans="3:9">
      <c r="C1577" s="176">
        <v>42254.697899999999</v>
      </c>
      <c r="D1577" s="3" t="s">
        <v>449</v>
      </c>
      <c r="E1577" s="3" t="s">
        <v>453</v>
      </c>
      <c r="F1577" s="3" t="str">
        <f t="shared" si="24"/>
        <v>Retail</v>
      </c>
      <c r="G1577" s="3">
        <v>1</v>
      </c>
      <c r="I1577"/>
    </row>
    <row r="1578" spans="3:9">
      <c r="C1578" s="176">
        <v>42187.477800000001</v>
      </c>
      <c r="D1578" s="3" t="s">
        <v>447</v>
      </c>
      <c r="E1578" s="3" t="s">
        <v>312</v>
      </c>
      <c r="F1578" s="3" t="str">
        <f t="shared" si="24"/>
        <v>Wholesale</v>
      </c>
      <c r="G1578" s="3">
        <v>29</v>
      </c>
      <c r="I1578"/>
    </row>
    <row r="1579" spans="3:9">
      <c r="C1579" s="176">
        <v>42219.184000000001</v>
      </c>
      <c r="D1579" s="3" t="s">
        <v>445</v>
      </c>
      <c r="E1579" s="3" t="s">
        <v>312</v>
      </c>
      <c r="F1579" s="3" t="str">
        <f t="shared" si="24"/>
        <v>Wholesale</v>
      </c>
      <c r="G1579" s="3">
        <v>13</v>
      </c>
      <c r="I1579"/>
    </row>
    <row r="1580" spans="3:9">
      <c r="C1580" s="176">
        <v>42222.214599999999</v>
      </c>
      <c r="D1580" s="3" t="s">
        <v>446</v>
      </c>
      <c r="E1580" s="3" t="s">
        <v>9</v>
      </c>
      <c r="F1580" s="3" t="str">
        <f t="shared" si="24"/>
        <v>Wholesale</v>
      </c>
      <c r="G1580" s="3">
        <v>28</v>
      </c>
      <c r="I1580"/>
    </row>
    <row r="1581" spans="3:9">
      <c r="C1581" s="176">
        <v>41986.276400000002</v>
      </c>
      <c r="D1581" s="3" t="s">
        <v>447</v>
      </c>
      <c r="E1581" s="3" t="s">
        <v>460</v>
      </c>
      <c r="F1581" s="3" t="str">
        <f t="shared" si="24"/>
        <v>Retail</v>
      </c>
      <c r="G1581" s="3">
        <v>1</v>
      </c>
      <c r="I1581"/>
    </row>
    <row r="1582" spans="3:9">
      <c r="C1582" s="176">
        <v>41982.228499999997</v>
      </c>
      <c r="D1582" s="3" t="s">
        <v>446</v>
      </c>
      <c r="E1582" s="3" t="s">
        <v>453</v>
      </c>
      <c r="F1582" s="3" t="str">
        <f t="shared" si="24"/>
        <v>Retail</v>
      </c>
      <c r="G1582" s="3">
        <v>2</v>
      </c>
      <c r="I1582"/>
    </row>
    <row r="1583" spans="3:9">
      <c r="C1583" s="176">
        <v>42346.539599999996</v>
      </c>
      <c r="D1583" s="3" t="s">
        <v>445</v>
      </c>
      <c r="E1583" s="3" t="s">
        <v>114</v>
      </c>
      <c r="F1583" s="3" t="str">
        <f t="shared" si="24"/>
        <v>Wholesale</v>
      </c>
      <c r="G1583" s="3">
        <v>126</v>
      </c>
      <c r="I1583"/>
    </row>
    <row r="1584" spans="3:9">
      <c r="C1584" s="176">
        <v>42362.474999999999</v>
      </c>
      <c r="D1584" s="3" t="s">
        <v>445</v>
      </c>
      <c r="E1584" s="3" t="s">
        <v>10</v>
      </c>
      <c r="F1584" s="3" t="str">
        <f t="shared" si="24"/>
        <v>Retail</v>
      </c>
      <c r="G1584" s="3">
        <v>5</v>
      </c>
      <c r="I1584"/>
    </row>
    <row r="1585" spans="3:9">
      <c r="C1585" s="176">
        <v>41983.520100000002</v>
      </c>
      <c r="D1585" s="3" t="s">
        <v>445</v>
      </c>
      <c r="E1585" s="3" t="s">
        <v>453</v>
      </c>
      <c r="F1585" s="3" t="str">
        <f t="shared" si="24"/>
        <v>Wholesale</v>
      </c>
      <c r="G1585" s="3">
        <v>56</v>
      </c>
      <c r="I1585"/>
    </row>
    <row r="1586" spans="3:9">
      <c r="C1586" s="176">
        <v>42349.5236</v>
      </c>
      <c r="D1586" s="3" t="s">
        <v>447</v>
      </c>
      <c r="E1586" s="3" t="s">
        <v>453</v>
      </c>
      <c r="F1586" s="3" t="str">
        <f t="shared" si="24"/>
        <v>Wholesale</v>
      </c>
      <c r="G1586" s="3">
        <v>27</v>
      </c>
      <c r="I1586"/>
    </row>
    <row r="1587" spans="3:9">
      <c r="C1587" s="176">
        <v>42356.474300000002</v>
      </c>
      <c r="D1587" s="3" t="s">
        <v>447</v>
      </c>
      <c r="E1587" s="3" t="s">
        <v>6</v>
      </c>
      <c r="F1587" s="3" t="str">
        <f t="shared" si="24"/>
        <v>Retail</v>
      </c>
      <c r="G1587" s="3">
        <v>6</v>
      </c>
      <c r="I1587"/>
    </row>
    <row r="1588" spans="3:9">
      <c r="C1588" s="176">
        <v>42186.128499999999</v>
      </c>
      <c r="D1588" s="3" t="s">
        <v>446</v>
      </c>
      <c r="E1588" s="3" t="s">
        <v>453</v>
      </c>
      <c r="F1588" s="3" t="str">
        <f t="shared" si="24"/>
        <v>Wholesale</v>
      </c>
      <c r="G1588" s="3">
        <v>36</v>
      </c>
      <c r="I1588"/>
    </row>
    <row r="1589" spans="3:9">
      <c r="C1589" s="176">
        <v>42184.786800000002</v>
      </c>
      <c r="D1589" s="3" t="s">
        <v>446</v>
      </c>
      <c r="E1589" s="3" t="s">
        <v>6</v>
      </c>
      <c r="F1589" s="3" t="str">
        <f t="shared" si="24"/>
        <v>Wholesale</v>
      </c>
      <c r="G1589" s="3">
        <v>52</v>
      </c>
      <c r="I1589"/>
    </row>
    <row r="1590" spans="3:9">
      <c r="C1590" s="176">
        <v>42164.4882</v>
      </c>
      <c r="D1590" s="3" t="s">
        <v>447</v>
      </c>
      <c r="E1590" s="3" t="s">
        <v>454</v>
      </c>
      <c r="F1590" s="3" t="str">
        <f t="shared" si="24"/>
        <v>Retail</v>
      </c>
      <c r="G1590" s="3">
        <v>1</v>
      </c>
      <c r="I1590"/>
    </row>
    <row r="1591" spans="3:9">
      <c r="C1591" s="176">
        <v>42164.097199999997</v>
      </c>
      <c r="D1591" s="3" t="s">
        <v>447</v>
      </c>
      <c r="E1591" s="3" t="s">
        <v>112</v>
      </c>
      <c r="F1591" s="3" t="str">
        <f t="shared" si="24"/>
        <v>Wholesale</v>
      </c>
      <c r="G1591" s="3">
        <v>37</v>
      </c>
      <c r="I1591"/>
    </row>
    <row r="1592" spans="3:9">
      <c r="C1592" s="176">
        <v>42285.445099999997</v>
      </c>
      <c r="D1592" s="3" t="s">
        <v>445</v>
      </c>
      <c r="E1592" s="3" t="s">
        <v>10</v>
      </c>
      <c r="F1592" s="3" t="str">
        <f t="shared" si="24"/>
        <v>Retail</v>
      </c>
      <c r="G1592" s="3">
        <v>4</v>
      </c>
      <c r="I1592"/>
    </row>
    <row r="1593" spans="3:9">
      <c r="C1593" s="176">
        <v>42119.436099999999</v>
      </c>
      <c r="D1593" s="3" t="s">
        <v>445</v>
      </c>
      <c r="E1593" s="3" t="s">
        <v>453</v>
      </c>
      <c r="F1593" s="3" t="str">
        <f t="shared" si="24"/>
        <v>Wholesale</v>
      </c>
      <c r="G1593" s="3">
        <v>60</v>
      </c>
      <c r="I1593"/>
    </row>
    <row r="1594" spans="3:9">
      <c r="C1594" s="176">
        <v>42363.542399999998</v>
      </c>
      <c r="D1594" s="3" t="s">
        <v>445</v>
      </c>
      <c r="E1594" s="3" t="s">
        <v>10</v>
      </c>
      <c r="F1594" s="3" t="str">
        <f t="shared" si="24"/>
        <v>Wholesale</v>
      </c>
      <c r="G1594" s="3">
        <v>52</v>
      </c>
      <c r="I1594"/>
    </row>
    <row r="1595" spans="3:9">
      <c r="C1595" s="176">
        <v>42236.212500000001</v>
      </c>
      <c r="D1595" s="3" t="s">
        <v>449</v>
      </c>
      <c r="E1595" s="3" t="s">
        <v>6</v>
      </c>
      <c r="F1595" s="3" t="str">
        <f t="shared" si="24"/>
        <v>Wholesale</v>
      </c>
      <c r="G1595" s="3">
        <v>38</v>
      </c>
      <c r="I1595"/>
    </row>
    <row r="1596" spans="3:9">
      <c r="C1596" s="176">
        <v>42327.498599999999</v>
      </c>
      <c r="D1596" s="3" t="s">
        <v>447</v>
      </c>
      <c r="E1596" s="3" t="s">
        <v>7</v>
      </c>
      <c r="F1596" s="3" t="str">
        <f t="shared" si="24"/>
        <v>Retail</v>
      </c>
      <c r="G1596" s="3">
        <v>6</v>
      </c>
      <c r="I1596"/>
    </row>
    <row r="1597" spans="3:9">
      <c r="C1597" s="176">
        <v>42262.489600000001</v>
      </c>
      <c r="D1597" s="3" t="s">
        <v>447</v>
      </c>
      <c r="E1597" s="3" t="s">
        <v>453</v>
      </c>
      <c r="F1597" s="3" t="str">
        <f t="shared" si="24"/>
        <v>Wholesale</v>
      </c>
      <c r="G1597" s="3">
        <v>40</v>
      </c>
      <c r="I1597"/>
    </row>
    <row r="1598" spans="3:9">
      <c r="C1598" s="176">
        <v>42011.548600000002</v>
      </c>
      <c r="D1598" s="3" t="s">
        <v>447</v>
      </c>
      <c r="E1598" s="3" t="s">
        <v>312</v>
      </c>
      <c r="F1598" s="3" t="str">
        <f t="shared" si="24"/>
        <v>Wholesale</v>
      </c>
      <c r="G1598" s="3">
        <v>32</v>
      </c>
      <c r="I1598"/>
    </row>
    <row r="1599" spans="3:9">
      <c r="C1599" s="176">
        <v>41976.506300000001</v>
      </c>
      <c r="D1599" s="3" t="s">
        <v>445</v>
      </c>
      <c r="E1599" s="3" t="s">
        <v>453</v>
      </c>
      <c r="F1599" s="3" t="str">
        <f t="shared" si="24"/>
        <v>Wholesale</v>
      </c>
      <c r="G1599" s="3">
        <v>53</v>
      </c>
      <c r="I1599"/>
    </row>
    <row r="1600" spans="3:9">
      <c r="C1600" s="176">
        <v>41978.1201</v>
      </c>
      <c r="D1600" s="3" t="s">
        <v>445</v>
      </c>
      <c r="E1600" s="3" t="s">
        <v>312</v>
      </c>
      <c r="F1600" s="3" t="str">
        <f t="shared" si="24"/>
        <v>Retail</v>
      </c>
      <c r="G1600" s="3">
        <v>3</v>
      </c>
      <c r="I1600"/>
    </row>
    <row r="1601" spans="3:9">
      <c r="C1601" s="176">
        <v>41981.466699999997</v>
      </c>
      <c r="D1601" s="3" t="s">
        <v>445</v>
      </c>
      <c r="E1601" s="3" t="s">
        <v>453</v>
      </c>
      <c r="F1601" s="3" t="str">
        <f t="shared" si="24"/>
        <v>Wholesale</v>
      </c>
      <c r="G1601" s="3">
        <v>30</v>
      </c>
      <c r="I1601"/>
    </row>
    <row r="1602" spans="3:9">
      <c r="C1602" s="176">
        <v>42250.821499999998</v>
      </c>
      <c r="D1602" s="3" t="s">
        <v>445</v>
      </c>
      <c r="E1602" s="3" t="s">
        <v>114</v>
      </c>
      <c r="F1602" s="3" t="str">
        <f t="shared" si="24"/>
        <v>Wholesale</v>
      </c>
      <c r="G1602" s="3">
        <v>29</v>
      </c>
      <c r="I1602"/>
    </row>
    <row r="1603" spans="3:9">
      <c r="C1603" s="176">
        <v>42235.772199999999</v>
      </c>
      <c r="D1603" s="3" t="s">
        <v>445</v>
      </c>
      <c r="E1603" s="3" t="s">
        <v>460</v>
      </c>
      <c r="F1603" s="3" t="str">
        <f t="shared" si="24"/>
        <v>Retail</v>
      </c>
      <c r="G1603" s="3">
        <v>2</v>
      </c>
      <c r="I1603"/>
    </row>
    <row r="1604" spans="3:9">
      <c r="C1604" s="176">
        <v>42267.559000000001</v>
      </c>
      <c r="D1604" s="3" t="s">
        <v>446</v>
      </c>
      <c r="E1604" s="3" t="s">
        <v>114</v>
      </c>
      <c r="F1604" s="3" t="str">
        <f t="shared" si="24"/>
        <v>Wholesale</v>
      </c>
      <c r="G1604" s="3">
        <v>31</v>
      </c>
      <c r="I1604"/>
    </row>
    <row r="1605" spans="3:9">
      <c r="C1605" s="176">
        <v>42339.102099999996</v>
      </c>
      <c r="D1605" s="3" t="s">
        <v>447</v>
      </c>
      <c r="E1605" s="3" t="s">
        <v>6</v>
      </c>
      <c r="F1605" s="3" t="str">
        <f t="shared" si="24"/>
        <v>Retail</v>
      </c>
      <c r="G1605" s="3">
        <v>6</v>
      </c>
      <c r="I1605"/>
    </row>
    <row r="1606" spans="3:9">
      <c r="C1606" s="176">
        <v>42343.552799999998</v>
      </c>
      <c r="D1606" s="3" t="s">
        <v>445</v>
      </c>
      <c r="E1606" s="3" t="s">
        <v>453</v>
      </c>
      <c r="F1606" s="3" t="str">
        <f t="shared" si="24"/>
        <v>Retail</v>
      </c>
      <c r="G1606" s="3">
        <v>1</v>
      </c>
      <c r="I1606"/>
    </row>
    <row r="1607" spans="3:9">
      <c r="C1607" s="176">
        <v>41990.477099999996</v>
      </c>
      <c r="D1607" s="3" t="s">
        <v>447</v>
      </c>
      <c r="E1607" s="3" t="s">
        <v>6</v>
      </c>
      <c r="F1607" s="3" t="str">
        <f t="shared" si="24"/>
        <v>Retail</v>
      </c>
      <c r="G1607" s="3">
        <v>2</v>
      </c>
      <c r="I1607"/>
    </row>
    <row r="1608" spans="3:9">
      <c r="C1608" s="176">
        <v>42347.841</v>
      </c>
      <c r="D1608" s="3" t="s">
        <v>445</v>
      </c>
      <c r="E1608" s="3" t="s">
        <v>452</v>
      </c>
      <c r="F1608" s="3" t="str">
        <f t="shared" si="24"/>
        <v>Retail</v>
      </c>
      <c r="G1608" s="3">
        <v>2</v>
      </c>
      <c r="I1608"/>
    </row>
    <row r="1609" spans="3:9">
      <c r="C1609" s="176">
        <v>42201.513899999998</v>
      </c>
      <c r="D1609" s="3" t="s">
        <v>447</v>
      </c>
      <c r="E1609" s="3" t="s">
        <v>312</v>
      </c>
      <c r="F1609" s="3" t="str">
        <f t="shared" si="24"/>
        <v>Wholesale</v>
      </c>
      <c r="G1609" s="3">
        <v>33</v>
      </c>
      <c r="I1609"/>
    </row>
    <row r="1610" spans="3:9">
      <c r="C1610" s="176">
        <v>42330.502800000002</v>
      </c>
      <c r="D1610" s="3" t="s">
        <v>446</v>
      </c>
      <c r="E1610" s="3" t="s">
        <v>448</v>
      </c>
      <c r="F1610" s="3" t="str">
        <f t="shared" ref="F1610:F1673" si="25">IF(G1610&lt;10,"Retail","Wholesale")</f>
        <v>Retail</v>
      </c>
      <c r="G1610" s="3">
        <v>5</v>
      </c>
      <c r="I1610"/>
    </row>
    <row r="1611" spans="3:9">
      <c r="C1611" s="176">
        <v>42340.491000000002</v>
      </c>
      <c r="D1611" s="3" t="s">
        <v>447</v>
      </c>
      <c r="E1611" s="3" t="s">
        <v>453</v>
      </c>
      <c r="F1611" s="3" t="str">
        <f t="shared" si="25"/>
        <v>Retail</v>
      </c>
      <c r="G1611" s="3">
        <v>2</v>
      </c>
      <c r="I1611"/>
    </row>
    <row r="1612" spans="3:9">
      <c r="C1612" s="176">
        <v>42295.497199999998</v>
      </c>
      <c r="D1612" s="3" t="s">
        <v>447</v>
      </c>
      <c r="E1612" s="3" t="s">
        <v>114</v>
      </c>
      <c r="F1612" s="3" t="str">
        <f t="shared" si="25"/>
        <v>Retail</v>
      </c>
      <c r="G1612" s="3">
        <v>7</v>
      </c>
      <c r="I1612"/>
    </row>
    <row r="1613" spans="3:9">
      <c r="C1613" s="176">
        <v>42149.458299999998</v>
      </c>
      <c r="D1613" s="3" t="s">
        <v>446</v>
      </c>
      <c r="E1613" s="3" t="s">
        <v>114</v>
      </c>
      <c r="F1613" s="3" t="str">
        <f t="shared" si="25"/>
        <v>Retail</v>
      </c>
      <c r="G1613" s="3">
        <v>1</v>
      </c>
      <c r="I1613"/>
    </row>
    <row r="1614" spans="3:9">
      <c r="C1614" s="176">
        <v>42216.804900000003</v>
      </c>
      <c r="D1614" s="3" t="s">
        <v>445</v>
      </c>
      <c r="E1614" s="3" t="s">
        <v>453</v>
      </c>
      <c r="F1614" s="3" t="str">
        <f t="shared" si="25"/>
        <v>Retail</v>
      </c>
      <c r="G1614" s="3">
        <v>1</v>
      </c>
      <c r="I1614"/>
    </row>
    <row r="1615" spans="3:9">
      <c r="C1615" s="176">
        <v>42354.782599999999</v>
      </c>
      <c r="D1615" s="3" t="s">
        <v>445</v>
      </c>
      <c r="E1615" s="3" t="s">
        <v>453</v>
      </c>
      <c r="F1615" s="3" t="str">
        <f t="shared" si="25"/>
        <v>Retail</v>
      </c>
      <c r="G1615" s="3">
        <v>3</v>
      </c>
      <c r="I1615"/>
    </row>
    <row r="1616" spans="3:9">
      <c r="C1616" s="176">
        <v>42250.525000000001</v>
      </c>
      <c r="D1616" s="3" t="s">
        <v>445</v>
      </c>
      <c r="E1616" s="3" t="s">
        <v>457</v>
      </c>
      <c r="F1616" s="3" t="str">
        <f t="shared" si="25"/>
        <v>Wholesale</v>
      </c>
      <c r="G1616" s="3">
        <v>70</v>
      </c>
      <c r="I1616"/>
    </row>
    <row r="1617" spans="3:9">
      <c r="C1617" s="176">
        <v>42127.486799999999</v>
      </c>
      <c r="D1617" s="3" t="s">
        <v>445</v>
      </c>
      <c r="E1617" s="3" t="s">
        <v>461</v>
      </c>
      <c r="F1617" s="3" t="str">
        <f t="shared" si="25"/>
        <v>Retail</v>
      </c>
      <c r="G1617" s="3">
        <v>7</v>
      </c>
      <c r="I1617"/>
    </row>
    <row r="1618" spans="3:9">
      <c r="C1618" s="176">
        <v>42354.119400000003</v>
      </c>
      <c r="D1618" s="3" t="s">
        <v>445</v>
      </c>
      <c r="E1618" s="3" t="s">
        <v>6</v>
      </c>
      <c r="F1618" s="3" t="str">
        <f t="shared" si="25"/>
        <v>Retail</v>
      </c>
      <c r="G1618" s="3">
        <v>3</v>
      </c>
      <c r="I1618"/>
    </row>
    <row r="1619" spans="3:9">
      <c r="C1619" s="176">
        <v>42151.487500000003</v>
      </c>
      <c r="D1619" s="3" t="s">
        <v>445</v>
      </c>
      <c r="E1619" s="3" t="s">
        <v>453</v>
      </c>
      <c r="F1619" s="3" t="str">
        <f t="shared" si="25"/>
        <v>Retail</v>
      </c>
      <c r="G1619" s="3">
        <v>5</v>
      </c>
      <c r="I1619"/>
    </row>
    <row r="1620" spans="3:9">
      <c r="C1620" s="176">
        <v>42169.521500000003</v>
      </c>
      <c r="D1620" s="3" t="s">
        <v>447</v>
      </c>
      <c r="E1620" s="3" t="s">
        <v>453</v>
      </c>
      <c r="F1620" s="3" t="str">
        <f t="shared" si="25"/>
        <v>Retail</v>
      </c>
      <c r="G1620" s="3">
        <v>4</v>
      </c>
      <c r="I1620"/>
    </row>
    <row r="1621" spans="3:9">
      <c r="C1621" s="176">
        <v>42337.439599999998</v>
      </c>
      <c r="D1621" s="3" t="s">
        <v>446</v>
      </c>
      <c r="E1621" s="3" t="s">
        <v>312</v>
      </c>
      <c r="F1621" s="3" t="str">
        <f t="shared" si="25"/>
        <v>Retail</v>
      </c>
      <c r="G1621" s="3">
        <v>1</v>
      </c>
      <c r="I1621"/>
    </row>
    <row r="1622" spans="3:9">
      <c r="C1622" s="176">
        <v>42160.479200000002</v>
      </c>
      <c r="D1622" s="3" t="s">
        <v>445</v>
      </c>
      <c r="E1622" s="3" t="s">
        <v>9</v>
      </c>
      <c r="F1622" s="3" t="str">
        <f t="shared" si="25"/>
        <v>Wholesale</v>
      </c>
      <c r="G1622" s="3">
        <v>41</v>
      </c>
      <c r="I1622"/>
    </row>
    <row r="1623" spans="3:9">
      <c r="C1623" s="176">
        <v>41985.224999999999</v>
      </c>
      <c r="D1623" s="3" t="s">
        <v>445</v>
      </c>
      <c r="E1623" s="3" t="s">
        <v>454</v>
      </c>
      <c r="F1623" s="3" t="str">
        <f t="shared" si="25"/>
        <v>Retail</v>
      </c>
      <c r="G1623" s="3">
        <v>4</v>
      </c>
      <c r="I1623"/>
    </row>
    <row r="1624" spans="3:9">
      <c r="C1624" s="176">
        <v>42163.477099999996</v>
      </c>
      <c r="D1624" s="3" t="s">
        <v>445</v>
      </c>
      <c r="E1624" s="3" t="s">
        <v>9</v>
      </c>
      <c r="F1624" s="3" t="str">
        <f t="shared" si="25"/>
        <v>Retail</v>
      </c>
      <c r="G1624" s="3">
        <v>1</v>
      </c>
      <c r="I1624"/>
    </row>
    <row r="1625" spans="3:9">
      <c r="C1625" s="176">
        <v>42262.161800000002</v>
      </c>
      <c r="D1625" s="3" t="s">
        <v>447</v>
      </c>
      <c r="E1625" s="3" t="s">
        <v>7</v>
      </c>
      <c r="F1625" s="3" t="str">
        <f t="shared" si="25"/>
        <v>Retail</v>
      </c>
      <c r="G1625" s="3">
        <v>7</v>
      </c>
      <c r="I1625"/>
    </row>
    <row r="1626" spans="3:9">
      <c r="C1626" s="176">
        <v>41984.448600000003</v>
      </c>
      <c r="D1626" s="3" t="s">
        <v>445</v>
      </c>
      <c r="E1626" s="3" t="s">
        <v>453</v>
      </c>
      <c r="F1626" s="3" t="str">
        <f t="shared" si="25"/>
        <v>Wholesale</v>
      </c>
      <c r="G1626" s="3">
        <v>38</v>
      </c>
      <c r="I1626"/>
    </row>
    <row r="1627" spans="3:9">
      <c r="C1627" s="176">
        <v>42148.477099999996</v>
      </c>
      <c r="D1627" s="3" t="s">
        <v>447</v>
      </c>
      <c r="E1627" s="3" t="s">
        <v>312</v>
      </c>
      <c r="F1627" s="3" t="str">
        <f t="shared" si="25"/>
        <v>Wholesale</v>
      </c>
      <c r="G1627" s="3">
        <v>40</v>
      </c>
      <c r="I1627"/>
    </row>
    <row r="1628" spans="3:9">
      <c r="C1628" s="176">
        <v>41986.095800000003</v>
      </c>
      <c r="D1628" s="3" t="s">
        <v>446</v>
      </c>
      <c r="E1628" s="3" t="s">
        <v>453</v>
      </c>
      <c r="F1628" s="3" t="str">
        <f t="shared" si="25"/>
        <v>Retail</v>
      </c>
      <c r="G1628" s="3">
        <v>3</v>
      </c>
      <c r="I1628"/>
    </row>
    <row r="1629" spans="3:9">
      <c r="C1629" s="176">
        <v>42354.483999999997</v>
      </c>
      <c r="D1629" s="3" t="s">
        <v>449</v>
      </c>
      <c r="E1629" s="3" t="s">
        <v>453</v>
      </c>
      <c r="F1629" s="3" t="str">
        <f t="shared" si="25"/>
        <v>Wholesale</v>
      </c>
      <c r="G1629" s="3">
        <v>146</v>
      </c>
      <c r="I1629"/>
    </row>
    <row r="1630" spans="3:9">
      <c r="C1630" s="176">
        <v>42082.525000000001</v>
      </c>
      <c r="D1630" s="3" t="s">
        <v>447</v>
      </c>
      <c r="E1630" s="3" t="s">
        <v>456</v>
      </c>
      <c r="F1630" s="3" t="str">
        <f t="shared" si="25"/>
        <v>Wholesale</v>
      </c>
      <c r="G1630" s="3">
        <v>56</v>
      </c>
      <c r="I1630"/>
    </row>
    <row r="1631" spans="3:9">
      <c r="C1631" s="176">
        <v>42173.539599999996</v>
      </c>
      <c r="D1631" s="3" t="s">
        <v>446</v>
      </c>
      <c r="E1631" s="3" t="s">
        <v>453</v>
      </c>
      <c r="F1631" s="3" t="str">
        <f t="shared" si="25"/>
        <v>Retail</v>
      </c>
      <c r="G1631" s="3">
        <v>2</v>
      </c>
      <c r="I1631"/>
    </row>
    <row r="1632" spans="3:9">
      <c r="C1632" s="176">
        <v>42183.518799999998</v>
      </c>
      <c r="D1632" s="3" t="s">
        <v>449</v>
      </c>
      <c r="E1632" s="3" t="s">
        <v>453</v>
      </c>
      <c r="F1632" s="3" t="str">
        <f t="shared" si="25"/>
        <v>Wholesale</v>
      </c>
      <c r="G1632" s="3">
        <v>34</v>
      </c>
      <c r="I1632"/>
    </row>
    <row r="1633" spans="3:9">
      <c r="C1633" s="176">
        <v>42192.498599999999</v>
      </c>
      <c r="D1633" s="3" t="s">
        <v>445</v>
      </c>
      <c r="E1633" s="3" t="s">
        <v>6</v>
      </c>
      <c r="F1633" s="3" t="str">
        <f t="shared" si="25"/>
        <v>Retail</v>
      </c>
      <c r="G1633" s="3">
        <v>6</v>
      </c>
      <c r="I1633"/>
    </row>
    <row r="1634" spans="3:9">
      <c r="C1634" s="176">
        <v>42258.496500000001</v>
      </c>
      <c r="D1634" s="3" t="s">
        <v>445</v>
      </c>
      <c r="E1634" s="3" t="s">
        <v>453</v>
      </c>
      <c r="F1634" s="3" t="str">
        <f t="shared" si="25"/>
        <v>Wholesale</v>
      </c>
      <c r="G1634" s="3">
        <v>26</v>
      </c>
      <c r="I1634"/>
    </row>
    <row r="1635" spans="3:9">
      <c r="C1635" s="176">
        <v>42276.754200000003</v>
      </c>
      <c r="D1635" s="3" t="s">
        <v>446</v>
      </c>
      <c r="E1635" s="3" t="s">
        <v>452</v>
      </c>
      <c r="F1635" s="3" t="str">
        <f t="shared" si="25"/>
        <v>Retail</v>
      </c>
      <c r="G1635" s="3">
        <v>8</v>
      </c>
      <c r="I1635"/>
    </row>
    <row r="1636" spans="3:9">
      <c r="C1636" s="176">
        <v>42345.672899999998</v>
      </c>
      <c r="D1636" s="3" t="s">
        <v>446</v>
      </c>
      <c r="E1636" s="3" t="s">
        <v>452</v>
      </c>
      <c r="F1636" s="3" t="str">
        <f t="shared" si="25"/>
        <v>Wholesale</v>
      </c>
      <c r="G1636" s="3">
        <v>51</v>
      </c>
      <c r="I1636"/>
    </row>
    <row r="1637" spans="3:9">
      <c r="C1637" s="176">
        <v>42326.132599999997</v>
      </c>
      <c r="D1637" s="3" t="s">
        <v>445</v>
      </c>
      <c r="E1637" s="3" t="s">
        <v>114</v>
      </c>
      <c r="F1637" s="3" t="str">
        <f t="shared" si="25"/>
        <v>Retail</v>
      </c>
      <c r="G1637" s="3">
        <v>2</v>
      </c>
      <c r="I1637"/>
    </row>
    <row r="1638" spans="3:9">
      <c r="C1638" s="176">
        <v>42335.75</v>
      </c>
      <c r="D1638" s="3" t="s">
        <v>447</v>
      </c>
      <c r="E1638" s="3" t="s">
        <v>114</v>
      </c>
      <c r="F1638" s="3" t="str">
        <f t="shared" si="25"/>
        <v>Wholesale</v>
      </c>
      <c r="G1638" s="3">
        <v>58</v>
      </c>
      <c r="I1638"/>
    </row>
    <row r="1639" spans="3:9">
      <c r="C1639" s="176">
        <v>42362.697899999999</v>
      </c>
      <c r="D1639" s="3" t="s">
        <v>446</v>
      </c>
      <c r="E1639" s="3" t="s">
        <v>458</v>
      </c>
      <c r="F1639" s="3" t="str">
        <f t="shared" si="25"/>
        <v>Retail</v>
      </c>
      <c r="G1639" s="3">
        <v>2</v>
      </c>
      <c r="I1639"/>
    </row>
    <row r="1640" spans="3:9">
      <c r="C1640" s="176">
        <v>41986.145799999998</v>
      </c>
      <c r="D1640" s="3" t="s">
        <v>445</v>
      </c>
      <c r="E1640" s="3" t="s">
        <v>6</v>
      </c>
      <c r="F1640" s="3" t="str">
        <f t="shared" si="25"/>
        <v>Retail</v>
      </c>
      <c r="G1640" s="3">
        <v>7</v>
      </c>
      <c r="I1640"/>
    </row>
    <row r="1641" spans="3:9">
      <c r="C1641" s="176">
        <v>42285.485399999998</v>
      </c>
      <c r="D1641" s="3" t="s">
        <v>445</v>
      </c>
      <c r="E1641" s="3" t="s">
        <v>453</v>
      </c>
      <c r="F1641" s="3" t="str">
        <f t="shared" si="25"/>
        <v>Retail</v>
      </c>
      <c r="G1641" s="3">
        <v>1</v>
      </c>
      <c r="I1641"/>
    </row>
    <row r="1642" spans="3:9">
      <c r="C1642" s="176">
        <v>41984.084699999999</v>
      </c>
      <c r="D1642" s="3" t="s">
        <v>446</v>
      </c>
      <c r="E1642" s="3" t="s">
        <v>6</v>
      </c>
      <c r="F1642" s="3" t="str">
        <f t="shared" si="25"/>
        <v>Wholesale</v>
      </c>
      <c r="G1642" s="3">
        <v>66</v>
      </c>
      <c r="I1642"/>
    </row>
    <row r="1643" spans="3:9">
      <c r="C1643" s="176">
        <v>42333.559699999998</v>
      </c>
      <c r="D1643" s="3" t="s">
        <v>445</v>
      </c>
      <c r="E1643" s="3" t="s">
        <v>312</v>
      </c>
      <c r="F1643" s="3" t="str">
        <f t="shared" si="25"/>
        <v>Retail</v>
      </c>
      <c r="G1643" s="3">
        <v>1</v>
      </c>
      <c r="I1643"/>
    </row>
    <row r="1644" spans="3:9">
      <c r="C1644" s="176">
        <v>42162.526400000002</v>
      </c>
      <c r="D1644" s="3" t="s">
        <v>447</v>
      </c>
      <c r="E1644" s="3" t="s">
        <v>453</v>
      </c>
      <c r="F1644" s="3" t="str">
        <f t="shared" si="25"/>
        <v>Retail</v>
      </c>
      <c r="G1644" s="3">
        <v>4</v>
      </c>
      <c r="I1644"/>
    </row>
    <row r="1645" spans="3:9">
      <c r="C1645" s="176">
        <v>42171.797200000001</v>
      </c>
      <c r="D1645" s="3" t="s">
        <v>445</v>
      </c>
      <c r="E1645" s="3" t="s">
        <v>110</v>
      </c>
      <c r="F1645" s="3" t="str">
        <f t="shared" si="25"/>
        <v>Wholesale</v>
      </c>
      <c r="G1645" s="3">
        <v>37</v>
      </c>
      <c r="I1645"/>
    </row>
    <row r="1646" spans="3:9">
      <c r="C1646" s="176">
        <v>42126.176399999997</v>
      </c>
      <c r="D1646" s="3" t="s">
        <v>446</v>
      </c>
      <c r="E1646" s="3" t="s">
        <v>457</v>
      </c>
      <c r="F1646" s="3" t="str">
        <f t="shared" si="25"/>
        <v>Retail</v>
      </c>
      <c r="G1646" s="3">
        <v>7</v>
      </c>
      <c r="I1646"/>
    </row>
    <row r="1647" spans="3:9">
      <c r="C1647" s="176">
        <v>41983.703500000003</v>
      </c>
      <c r="D1647" s="3" t="s">
        <v>446</v>
      </c>
      <c r="E1647" s="3" t="s">
        <v>450</v>
      </c>
      <c r="F1647" s="3" t="str">
        <f t="shared" si="25"/>
        <v>Retail</v>
      </c>
      <c r="G1647" s="3">
        <v>1</v>
      </c>
      <c r="I1647"/>
    </row>
    <row r="1648" spans="3:9">
      <c r="C1648" s="176">
        <v>41981.520799999998</v>
      </c>
      <c r="D1648" s="3" t="s">
        <v>445</v>
      </c>
      <c r="E1648" s="3" t="s">
        <v>114</v>
      </c>
      <c r="F1648" s="3" t="str">
        <f t="shared" si="25"/>
        <v>Retail</v>
      </c>
      <c r="G1648" s="3">
        <v>8</v>
      </c>
      <c r="I1648"/>
    </row>
    <row r="1649" spans="3:9">
      <c r="C1649" s="176">
        <v>42042.212500000001</v>
      </c>
      <c r="D1649" s="3" t="s">
        <v>445</v>
      </c>
      <c r="E1649" s="3" t="s">
        <v>453</v>
      </c>
      <c r="F1649" s="3" t="str">
        <f t="shared" si="25"/>
        <v>Retail</v>
      </c>
      <c r="G1649" s="3">
        <v>2</v>
      </c>
      <c r="I1649"/>
    </row>
    <row r="1650" spans="3:9">
      <c r="C1650" s="176">
        <v>42302.772900000004</v>
      </c>
      <c r="D1650" s="3" t="s">
        <v>449</v>
      </c>
      <c r="E1650" s="3" t="s">
        <v>450</v>
      </c>
      <c r="F1650" s="3" t="str">
        <f t="shared" si="25"/>
        <v>Retail</v>
      </c>
      <c r="G1650" s="3">
        <v>4</v>
      </c>
      <c r="I1650"/>
    </row>
    <row r="1651" spans="3:9">
      <c r="C1651" s="176">
        <v>42067.1875</v>
      </c>
      <c r="D1651" s="3" t="s">
        <v>447</v>
      </c>
      <c r="E1651" s="3" t="s">
        <v>453</v>
      </c>
      <c r="F1651" s="3" t="str">
        <f t="shared" si="25"/>
        <v>Retail</v>
      </c>
      <c r="G1651" s="3">
        <v>1</v>
      </c>
      <c r="I1651"/>
    </row>
    <row r="1652" spans="3:9">
      <c r="C1652" s="176">
        <v>41985.681900000003</v>
      </c>
      <c r="D1652" s="3" t="s">
        <v>449</v>
      </c>
      <c r="E1652" s="3" t="s">
        <v>112</v>
      </c>
      <c r="F1652" s="3" t="str">
        <f t="shared" si="25"/>
        <v>Retail</v>
      </c>
      <c r="G1652" s="3">
        <v>3</v>
      </c>
      <c r="I1652"/>
    </row>
    <row r="1653" spans="3:9">
      <c r="C1653" s="176">
        <v>42222.509700000002</v>
      </c>
      <c r="D1653" s="3" t="s">
        <v>445</v>
      </c>
      <c r="E1653" s="3" t="s">
        <v>453</v>
      </c>
      <c r="F1653" s="3" t="str">
        <f t="shared" si="25"/>
        <v>Wholesale</v>
      </c>
      <c r="G1653" s="3">
        <v>57</v>
      </c>
      <c r="I1653"/>
    </row>
    <row r="1654" spans="3:9">
      <c r="C1654" s="176">
        <v>42285.347199999997</v>
      </c>
      <c r="D1654" s="3" t="s">
        <v>447</v>
      </c>
      <c r="E1654" s="3" t="s">
        <v>110</v>
      </c>
      <c r="F1654" s="3" t="str">
        <f t="shared" si="25"/>
        <v>Wholesale</v>
      </c>
      <c r="G1654" s="3">
        <v>148</v>
      </c>
      <c r="I1654"/>
    </row>
    <row r="1655" spans="3:9">
      <c r="C1655" s="176">
        <v>42172.477099999996</v>
      </c>
      <c r="D1655" s="3" t="s">
        <v>445</v>
      </c>
      <c r="E1655" s="3" t="s">
        <v>112</v>
      </c>
      <c r="F1655" s="3" t="str">
        <f t="shared" si="25"/>
        <v>Retail</v>
      </c>
      <c r="G1655" s="3">
        <v>7</v>
      </c>
      <c r="I1655"/>
    </row>
    <row r="1656" spans="3:9">
      <c r="C1656" s="176">
        <v>42349.494400000003</v>
      </c>
      <c r="D1656" s="3" t="s">
        <v>449</v>
      </c>
      <c r="E1656" s="3" t="s">
        <v>454</v>
      </c>
      <c r="F1656" s="3" t="str">
        <f t="shared" si="25"/>
        <v>Retail</v>
      </c>
      <c r="G1656" s="3">
        <v>5</v>
      </c>
      <c r="I1656"/>
    </row>
    <row r="1657" spans="3:9">
      <c r="C1657" s="176">
        <v>42237.493799999997</v>
      </c>
      <c r="D1657" s="3" t="s">
        <v>446</v>
      </c>
      <c r="E1657" s="3" t="s">
        <v>10</v>
      </c>
      <c r="F1657" s="3" t="str">
        <f t="shared" si="25"/>
        <v>Retail</v>
      </c>
      <c r="G1657" s="3">
        <v>2</v>
      </c>
      <c r="I1657"/>
    </row>
    <row r="1658" spans="3:9">
      <c r="C1658" s="176">
        <v>42122.530599999998</v>
      </c>
      <c r="D1658" s="3" t="s">
        <v>449</v>
      </c>
      <c r="E1658" s="3" t="s">
        <v>458</v>
      </c>
      <c r="F1658" s="3" t="str">
        <f t="shared" si="25"/>
        <v>Retail</v>
      </c>
      <c r="G1658" s="3">
        <v>6</v>
      </c>
      <c r="I1658"/>
    </row>
    <row r="1659" spans="3:9">
      <c r="C1659" s="176">
        <v>42176.218800000002</v>
      </c>
      <c r="D1659" s="3" t="s">
        <v>446</v>
      </c>
      <c r="E1659" s="3" t="s">
        <v>453</v>
      </c>
      <c r="F1659" s="3" t="str">
        <f t="shared" si="25"/>
        <v>Wholesale</v>
      </c>
      <c r="G1659" s="3">
        <v>38</v>
      </c>
      <c r="I1659"/>
    </row>
    <row r="1660" spans="3:9">
      <c r="C1660" s="176">
        <v>42114.732600000003</v>
      </c>
      <c r="D1660" s="3" t="s">
        <v>445</v>
      </c>
      <c r="E1660" s="3" t="s">
        <v>312</v>
      </c>
      <c r="F1660" s="3" t="str">
        <f t="shared" si="25"/>
        <v>Wholesale</v>
      </c>
      <c r="G1660" s="3">
        <v>30</v>
      </c>
      <c r="I1660"/>
    </row>
    <row r="1661" spans="3:9">
      <c r="C1661" s="176">
        <v>42115.517399999997</v>
      </c>
      <c r="D1661" s="3" t="s">
        <v>446</v>
      </c>
      <c r="E1661" s="3" t="s">
        <v>114</v>
      </c>
      <c r="F1661" s="3" t="str">
        <f t="shared" si="25"/>
        <v>Wholesale</v>
      </c>
      <c r="G1661" s="3">
        <v>55</v>
      </c>
      <c r="I1661"/>
    </row>
    <row r="1662" spans="3:9">
      <c r="C1662" s="176">
        <v>42357.5625</v>
      </c>
      <c r="D1662" s="3" t="s">
        <v>446</v>
      </c>
      <c r="E1662" s="3" t="s">
        <v>9</v>
      </c>
      <c r="F1662" s="3" t="str">
        <f t="shared" si="25"/>
        <v>Wholesale</v>
      </c>
      <c r="G1662" s="3">
        <v>30</v>
      </c>
      <c r="I1662"/>
    </row>
    <row r="1663" spans="3:9">
      <c r="C1663" s="176">
        <v>41986.614600000001</v>
      </c>
      <c r="D1663" s="3" t="s">
        <v>445</v>
      </c>
      <c r="E1663" s="3" t="s">
        <v>6</v>
      </c>
      <c r="F1663" s="3" t="str">
        <f t="shared" si="25"/>
        <v>Retail</v>
      </c>
      <c r="G1663" s="3">
        <v>2</v>
      </c>
      <c r="I1663"/>
    </row>
    <row r="1664" spans="3:9">
      <c r="C1664" s="176">
        <v>42256.1132</v>
      </c>
      <c r="D1664" s="3" t="s">
        <v>447</v>
      </c>
      <c r="E1664" s="3" t="s">
        <v>461</v>
      </c>
      <c r="F1664" s="3" t="str">
        <f t="shared" si="25"/>
        <v>Retail</v>
      </c>
      <c r="G1664" s="3">
        <v>2</v>
      </c>
      <c r="I1664"/>
    </row>
    <row r="1665" spans="3:9">
      <c r="C1665" s="176">
        <v>41983.439599999998</v>
      </c>
      <c r="D1665" s="3" t="s">
        <v>447</v>
      </c>
      <c r="E1665" s="3" t="s">
        <v>453</v>
      </c>
      <c r="F1665" s="3" t="str">
        <f t="shared" si="25"/>
        <v>Retail</v>
      </c>
      <c r="G1665" s="3">
        <v>2</v>
      </c>
      <c r="I1665"/>
    </row>
    <row r="1666" spans="3:9">
      <c r="C1666" s="176">
        <v>42171.1201</v>
      </c>
      <c r="D1666" s="3" t="s">
        <v>445</v>
      </c>
      <c r="E1666" s="3" t="s">
        <v>110</v>
      </c>
      <c r="F1666" s="3" t="str">
        <f t="shared" si="25"/>
        <v>Wholesale</v>
      </c>
      <c r="G1666" s="3">
        <v>60</v>
      </c>
      <c r="I1666"/>
    </row>
    <row r="1667" spans="3:9">
      <c r="C1667" s="176">
        <v>42237.2</v>
      </c>
      <c r="D1667" s="3" t="s">
        <v>445</v>
      </c>
      <c r="E1667" s="3" t="s">
        <v>312</v>
      </c>
      <c r="F1667" s="3" t="str">
        <f t="shared" si="25"/>
        <v>Wholesale</v>
      </c>
      <c r="G1667" s="3">
        <v>142</v>
      </c>
      <c r="I1667"/>
    </row>
    <row r="1668" spans="3:9">
      <c r="C1668" s="176">
        <v>42289.735399999998</v>
      </c>
      <c r="D1668" s="3" t="s">
        <v>445</v>
      </c>
      <c r="E1668" s="3" t="s">
        <v>9</v>
      </c>
      <c r="F1668" s="3" t="str">
        <f t="shared" si="25"/>
        <v>Retail</v>
      </c>
      <c r="G1668" s="3">
        <v>4</v>
      </c>
      <c r="I1668"/>
    </row>
    <row r="1669" spans="3:9">
      <c r="C1669" s="176">
        <v>42344.293100000003</v>
      </c>
      <c r="D1669" s="3" t="s">
        <v>447</v>
      </c>
      <c r="E1669" s="3" t="s">
        <v>461</v>
      </c>
      <c r="F1669" s="3" t="str">
        <f t="shared" si="25"/>
        <v>Wholesale</v>
      </c>
      <c r="G1669" s="3">
        <v>66</v>
      </c>
      <c r="I1669"/>
    </row>
    <row r="1670" spans="3:9">
      <c r="C1670" s="176">
        <v>42363.146500000003</v>
      </c>
      <c r="D1670" s="3" t="s">
        <v>447</v>
      </c>
      <c r="E1670" s="3" t="s">
        <v>312</v>
      </c>
      <c r="F1670" s="3" t="str">
        <f t="shared" si="25"/>
        <v>Retail</v>
      </c>
      <c r="G1670" s="3">
        <v>8</v>
      </c>
      <c r="I1670"/>
    </row>
    <row r="1671" spans="3:9">
      <c r="C1671" s="176">
        <v>42234.168100000003</v>
      </c>
      <c r="D1671" s="3" t="s">
        <v>447</v>
      </c>
      <c r="E1671" s="3" t="s">
        <v>453</v>
      </c>
      <c r="F1671" s="3" t="str">
        <f t="shared" si="25"/>
        <v>Retail</v>
      </c>
      <c r="G1671" s="3">
        <v>3</v>
      </c>
      <c r="I1671"/>
    </row>
    <row r="1672" spans="3:9">
      <c r="C1672" s="176">
        <v>41980.816700000003</v>
      </c>
      <c r="D1672" s="3" t="s">
        <v>445</v>
      </c>
      <c r="E1672" s="3" t="s">
        <v>453</v>
      </c>
      <c r="F1672" s="3" t="str">
        <f t="shared" si="25"/>
        <v>Retail</v>
      </c>
      <c r="G1672" s="3">
        <v>1</v>
      </c>
      <c r="I1672"/>
    </row>
    <row r="1673" spans="3:9">
      <c r="C1673" s="176">
        <v>42048.855600000003</v>
      </c>
      <c r="D1673" s="3" t="s">
        <v>445</v>
      </c>
      <c r="E1673" s="3" t="s">
        <v>8</v>
      </c>
      <c r="F1673" s="3" t="str">
        <f t="shared" si="25"/>
        <v>Wholesale</v>
      </c>
      <c r="G1673" s="3">
        <v>32</v>
      </c>
      <c r="I1673"/>
    </row>
    <row r="1674" spans="3:9">
      <c r="C1674" s="176">
        <v>42355.197200000002</v>
      </c>
      <c r="D1674" s="3" t="s">
        <v>445</v>
      </c>
      <c r="E1674" s="3" t="s">
        <v>8</v>
      </c>
      <c r="F1674" s="3" t="str">
        <f t="shared" ref="F1674:F1737" si="26">IF(G1674&lt;10,"Retail","Wholesale")</f>
        <v>Wholesale</v>
      </c>
      <c r="G1674" s="3">
        <v>54</v>
      </c>
      <c r="I1674"/>
    </row>
    <row r="1675" spans="3:9">
      <c r="C1675" s="176">
        <v>42254.546499999997</v>
      </c>
      <c r="D1675" s="3" t="s">
        <v>445</v>
      </c>
      <c r="E1675" s="3" t="s">
        <v>10</v>
      </c>
      <c r="F1675" s="3" t="str">
        <f t="shared" si="26"/>
        <v>Retail</v>
      </c>
      <c r="G1675" s="3">
        <v>1</v>
      </c>
      <c r="I1675"/>
    </row>
    <row r="1676" spans="3:9">
      <c r="C1676" s="176">
        <v>42163.428500000002</v>
      </c>
      <c r="D1676" s="3" t="s">
        <v>445</v>
      </c>
      <c r="E1676" s="3" t="s">
        <v>7</v>
      </c>
      <c r="F1676" s="3" t="str">
        <f t="shared" si="26"/>
        <v>Wholesale</v>
      </c>
      <c r="G1676" s="3">
        <v>102</v>
      </c>
      <c r="I1676"/>
    </row>
    <row r="1677" spans="3:9">
      <c r="C1677" s="176">
        <v>42360.545100000003</v>
      </c>
      <c r="D1677" s="3" t="s">
        <v>449</v>
      </c>
      <c r="E1677" s="3" t="s">
        <v>452</v>
      </c>
      <c r="F1677" s="3" t="str">
        <f t="shared" si="26"/>
        <v>Wholesale</v>
      </c>
      <c r="G1677" s="3">
        <v>58</v>
      </c>
      <c r="I1677"/>
    </row>
    <row r="1678" spans="3:9">
      <c r="C1678" s="176">
        <v>41981.494400000003</v>
      </c>
      <c r="D1678" s="3" t="s">
        <v>447</v>
      </c>
      <c r="E1678" s="3" t="s">
        <v>10</v>
      </c>
      <c r="F1678" s="3" t="str">
        <f t="shared" si="26"/>
        <v>Wholesale</v>
      </c>
      <c r="G1678" s="3">
        <v>22</v>
      </c>
      <c r="I1678"/>
    </row>
    <row r="1679" spans="3:9">
      <c r="C1679" s="176">
        <v>42183.718800000002</v>
      </c>
      <c r="D1679" s="3" t="s">
        <v>447</v>
      </c>
      <c r="E1679" s="3" t="s">
        <v>453</v>
      </c>
      <c r="F1679" s="3" t="str">
        <f t="shared" si="26"/>
        <v>Retail</v>
      </c>
      <c r="G1679" s="3">
        <v>4</v>
      </c>
      <c r="I1679"/>
    </row>
    <row r="1680" spans="3:9">
      <c r="C1680" s="176">
        <v>42243.45</v>
      </c>
      <c r="D1680" s="3" t="s">
        <v>445</v>
      </c>
      <c r="E1680" s="3" t="s">
        <v>457</v>
      </c>
      <c r="F1680" s="3" t="str">
        <f t="shared" si="26"/>
        <v>Retail</v>
      </c>
      <c r="G1680" s="3">
        <v>6</v>
      </c>
      <c r="I1680"/>
    </row>
    <row r="1681" spans="3:9">
      <c r="C1681" s="176">
        <v>41984.529900000001</v>
      </c>
      <c r="D1681" s="3" t="s">
        <v>445</v>
      </c>
      <c r="E1681" s="3" t="s">
        <v>7</v>
      </c>
      <c r="F1681" s="3" t="str">
        <f t="shared" si="26"/>
        <v>Wholesale</v>
      </c>
      <c r="G1681" s="3">
        <v>28</v>
      </c>
      <c r="I1681"/>
    </row>
    <row r="1682" spans="3:9">
      <c r="C1682" s="176">
        <v>42262.527800000003</v>
      </c>
      <c r="D1682" s="3" t="s">
        <v>446</v>
      </c>
      <c r="E1682" s="3" t="s">
        <v>453</v>
      </c>
      <c r="F1682" s="3" t="str">
        <f t="shared" si="26"/>
        <v>Retail</v>
      </c>
      <c r="G1682" s="3">
        <v>3</v>
      </c>
      <c r="I1682"/>
    </row>
    <row r="1683" spans="3:9">
      <c r="C1683" s="176">
        <v>42351.114600000001</v>
      </c>
      <c r="D1683" s="3" t="s">
        <v>449</v>
      </c>
      <c r="E1683" s="3" t="s">
        <v>6</v>
      </c>
      <c r="F1683" s="3" t="str">
        <f t="shared" si="26"/>
        <v>Wholesale</v>
      </c>
      <c r="G1683" s="3">
        <v>72</v>
      </c>
      <c r="I1683"/>
    </row>
    <row r="1684" spans="3:9">
      <c r="C1684" s="176">
        <v>41983.208299999998</v>
      </c>
      <c r="D1684" s="3" t="s">
        <v>447</v>
      </c>
      <c r="E1684" s="3" t="s">
        <v>454</v>
      </c>
      <c r="F1684" s="3" t="str">
        <f t="shared" si="26"/>
        <v>Retail</v>
      </c>
      <c r="G1684" s="3">
        <v>4</v>
      </c>
      <c r="I1684"/>
    </row>
    <row r="1685" spans="3:9">
      <c r="C1685" s="176">
        <v>41985.497199999998</v>
      </c>
      <c r="D1685" s="3" t="s">
        <v>449</v>
      </c>
      <c r="E1685" s="3" t="s">
        <v>114</v>
      </c>
      <c r="F1685" s="3" t="str">
        <f t="shared" si="26"/>
        <v>Retail</v>
      </c>
      <c r="G1685" s="3">
        <v>1</v>
      </c>
      <c r="I1685"/>
    </row>
    <row r="1686" spans="3:9">
      <c r="C1686" s="176">
        <v>42022.095800000003</v>
      </c>
      <c r="D1686" s="3" t="s">
        <v>445</v>
      </c>
      <c r="E1686" s="3" t="s">
        <v>457</v>
      </c>
      <c r="F1686" s="3" t="str">
        <f t="shared" si="26"/>
        <v>Retail</v>
      </c>
      <c r="G1686" s="3">
        <v>6</v>
      </c>
      <c r="I1686"/>
    </row>
    <row r="1687" spans="3:9">
      <c r="C1687" s="176">
        <v>42261.5049</v>
      </c>
      <c r="D1687" s="3" t="s">
        <v>445</v>
      </c>
      <c r="E1687" s="3" t="s">
        <v>461</v>
      </c>
      <c r="F1687" s="3" t="str">
        <f t="shared" si="26"/>
        <v>Wholesale</v>
      </c>
      <c r="G1687" s="3">
        <v>65</v>
      </c>
      <c r="I1687"/>
    </row>
    <row r="1688" spans="3:9">
      <c r="C1688" s="176">
        <v>42133.798600000002</v>
      </c>
      <c r="D1688" s="3" t="s">
        <v>447</v>
      </c>
      <c r="E1688" s="3" t="s">
        <v>451</v>
      </c>
      <c r="F1688" s="3" t="str">
        <f t="shared" si="26"/>
        <v>Retail</v>
      </c>
      <c r="G1688" s="3">
        <v>6</v>
      </c>
      <c r="I1688"/>
    </row>
    <row r="1689" spans="3:9">
      <c r="C1689" s="176">
        <v>42335.233999999997</v>
      </c>
      <c r="D1689" s="3" t="s">
        <v>447</v>
      </c>
      <c r="E1689" s="3" t="s">
        <v>452</v>
      </c>
      <c r="F1689" s="3" t="str">
        <f t="shared" si="26"/>
        <v>Retail</v>
      </c>
      <c r="G1689" s="3">
        <v>3</v>
      </c>
      <c r="I1689"/>
    </row>
    <row r="1690" spans="3:9">
      <c r="C1690" s="176">
        <v>42180.4611</v>
      </c>
      <c r="D1690" s="3" t="s">
        <v>449</v>
      </c>
      <c r="E1690" s="3" t="s">
        <v>10</v>
      </c>
      <c r="F1690" s="3" t="str">
        <f t="shared" si="26"/>
        <v>Retail</v>
      </c>
      <c r="G1690" s="3">
        <v>1</v>
      </c>
      <c r="I1690"/>
    </row>
    <row r="1691" spans="3:9">
      <c r="C1691" s="176">
        <v>42344.428500000002</v>
      </c>
      <c r="D1691" s="3" t="s">
        <v>449</v>
      </c>
      <c r="E1691" s="3" t="s">
        <v>452</v>
      </c>
      <c r="F1691" s="3" t="str">
        <f t="shared" si="26"/>
        <v>Wholesale</v>
      </c>
      <c r="G1691" s="3">
        <v>42</v>
      </c>
      <c r="I1691"/>
    </row>
    <row r="1692" spans="3:9">
      <c r="C1692" s="176">
        <v>42167.468800000002</v>
      </c>
      <c r="D1692" s="3" t="s">
        <v>445</v>
      </c>
      <c r="E1692" s="3" t="s">
        <v>6</v>
      </c>
      <c r="F1692" s="3" t="str">
        <f t="shared" si="26"/>
        <v>Retail</v>
      </c>
      <c r="G1692" s="3">
        <v>6</v>
      </c>
      <c r="I1692"/>
    </row>
    <row r="1693" spans="3:9">
      <c r="C1693" s="176">
        <v>42352.815999999999</v>
      </c>
      <c r="D1693" s="3" t="s">
        <v>446</v>
      </c>
      <c r="E1693" s="3" t="s">
        <v>6</v>
      </c>
      <c r="F1693" s="3" t="str">
        <f t="shared" si="26"/>
        <v>Wholesale</v>
      </c>
      <c r="G1693" s="3">
        <v>111</v>
      </c>
      <c r="I1693"/>
    </row>
    <row r="1694" spans="3:9">
      <c r="C1694" s="176">
        <v>42209.499300000003</v>
      </c>
      <c r="D1694" s="3" t="s">
        <v>445</v>
      </c>
      <c r="E1694" s="3" t="s">
        <v>453</v>
      </c>
      <c r="F1694" s="3" t="str">
        <f t="shared" si="26"/>
        <v>Wholesale</v>
      </c>
      <c r="G1694" s="3">
        <v>19</v>
      </c>
      <c r="I1694"/>
    </row>
    <row r="1695" spans="3:9">
      <c r="C1695" s="176">
        <v>42120.75</v>
      </c>
      <c r="D1695" s="3" t="s">
        <v>446</v>
      </c>
      <c r="E1695" s="3" t="s">
        <v>8</v>
      </c>
      <c r="F1695" s="3" t="str">
        <f t="shared" si="26"/>
        <v>Retail</v>
      </c>
      <c r="G1695" s="3">
        <v>1</v>
      </c>
      <c r="I1695"/>
    </row>
    <row r="1696" spans="3:9">
      <c r="C1696" s="176">
        <v>42089.549299999999</v>
      </c>
      <c r="D1696" s="3" t="s">
        <v>445</v>
      </c>
      <c r="E1696" s="3" t="s">
        <v>453</v>
      </c>
      <c r="F1696" s="3" t="str">
        <f t="shared" si="26"/>
        <v>Retail</v>
      </c>
      <c r="G1696" s="3">
        <v>7</v>
      </c>
      <c r="I1696"/>
    </row>
    <row r="1697" spans="3:9">
      <c r="C1697" s="176">
        <v>42205.746500000001</v>
      </c>
      <c r="D1697" s="3" t="s">
        <v>445</v>
      </c>
      <c r="E1697" s="3" t="s">
        <v>6</v>
      </c>
      <c r="F1697" s="3" t="str">
        <f t="shared" si="26"/>
        <v>Wholesale</v>
      </c>
      <c r="G1697" s="3">
        <v>33</v>
      </c>
      <c r="I1697"/>
    </row>
    <row r="1698" spans="3:9">
      <c r="C1698" s="176">
        <v>41979.510399999999</v>
      </c>
      <c r="D1698" s="3" t="s">
        <v>445</v>
      </c>
      <c r="E1698" s="3" t="s">
        <v>458</v>
      </c>
      <c r="F1698" s="3" t="str">
        <f t="shared" si="26"/>
        <v>Retail</v>
      </c>
      <c r="G1698" s="3">
        <v>2</v>
      </c>
      <c r="I1698"/>
    </row>
    <row r="1699" spans="3:9">
      <c r="C1699" s="176">
        <v>41979.622199999998</v>
      </c>
      <c r="D1699" s="3" t="s">
        <v>445</v>
      </c>
      <c r="E1699" s="3" t="s">
        <v>453</v>
      </c>
      <c r="F1699" s="3" t="str">
        <f t="shared" si="26"/>
        <v>Wholesale</v>
      </c>
      <c r="G1699" s="3">
        <v>63</v>
      </c>
      <c r="I1699"/>
    </row>
    <row r="1700" spans="3:9">
      <c r="C1700" s="176">
        <v>41984.702100000002</v>
      </c>
      <c r="D1700" s="3" t="s">
        <v>445</v>
      </c>
      <c r="E1700" s="3" t="s">
        <v>8</v>
      </c>
      <c r="F1700" s="3" t="str">
        <f t="shared" si="26"/>
        <v>Wholesale</v>
      </c>
      <c r="G1700" s="3">
        <v>72</v>
      </c>
      <c r="I1700"/>
    </row>
    <row r="1701" spans="3:9">
      <c r="C1701" s="176">
        <v>42359.75</v>
      </c>
      <c r="D1701" s="3" t="s">
        <v>449</v>
      </c>
      <c r="E1701" s="3" t="s">
        <v>453</v>
      </c>
      <c r="F1701" s="3" t="str">
        <f t="shared" si="26"/>
        <v>Wholesale</v>
      </c>
      <c r="G1701" s="3">
        <v>70</v>
      </c>
      <c r="I1701"/>
    </row>
    <row r="1702" spans="3:9">
      <c r="C1702" s="176">
        <v>41981.855600000003</v>
      </c>
      <c r="D1702" s="3" t="s">
        <v>449</v>
      </c>
      <c r="E1702" s="3" t="s">
        <v>460</v>
      </c>
      <c r="F1702" s="3" t="str">
        <f t="shared" si="26"/>
        <v>Retail</v>
      </c>
      <c r="G1702" s="3">
        <v>7</v>
      </c>
      <c r="I1702"/>
    </row>
    <row r="1703" spans="3:9">
      <c r="C1703" s="176">
        <v>42348.224999999999</v>
      </c>
      <c r="D1703" s="3" t="s">
        <v>446</v>
      </c>
      <c r="E1703" s="3" t="s">
        <v>6</v>
      </c>
      <c r="F1703" s="3" t="str">
        <f t="shared" si="26"/>
        <v>Retail</v>
      </c>
      <c r="G1703" s="3">
        <v>1</v>
      </c>
      <c r="I1703"/>
    </row>
    <row r="1704" spans="3:9">
      <c r="C1704" s="176">
        <v>42361.117400000003</v>
      </c>
      <c r="D1704" s="3" t="s">
        <v>445</v>
      </c>
      <c r="E1704" s="3" t="s">
        <v>453</v>
      </c>
      <c r="F1704" s="3" t="str">
        <f t="shared" si="26"/>
        <v>Wholesale</v>
      </c>
      <c r="G1704" s="3">
        <v>61</v>
      </c>
      <c r="I1704"/>
    </row>
    <row r="1705" spans="3:9">
      <c r="C1705" s="176">
        <v>42337.802799999998</v>
      </c>
      <c r="D1705" s="3" t="s">
        <v>449</v>
      </c>
      <c r="E1705" s="3" t="s">
        <v>453</v>
      </c>
      <c r="F1705" s="3" t="str">
        <f t="shared" si="26"/>
        <v>Retail</v>
      </c>
      <c r="G1705" s="3">
        <v>2</v>
      </c>
      <c r="I1705"/>
    </row>
    <row r="1706" spans="3:9">
      <c r="C1706" s="176">
        <v>42103.756300000001</v>
      </c>
      <c r="D1706" s="3" t="s">
        <v>445</v>
      </c>
      <c r="E1706" s="3" t="s">
        <v>450</v>
      </c>
      <c r="F1706" s="3" t="str">
        <f t="shared" si="26"/>
        <v>Retail</v>
      </c>
      <c r="G1706" s="3">
        <v>3</v>
      </c>
      <c r="I1706"/>
    </row>
    <row r="1707" spans="3:9">
      <c r="C1707" s="176">
        <v>41988.8632</v>
      </c>
      <c r="D1707" s="3" t="s">
        <v>446</v>
      </c>
      <c r="E1707" s="3" t="s">
        <v>457</v>
      </c>
      <c r="F1707" s="3" t="str">
        <f t="shared" si="26"/>
        <v>Wholesale</v>
      </c>
      <c r="G1707" s="3">
        <v>125</v>
      </c>
      <c r="I1707"/>
    </row>
    <row r="1708" spans="3:9">
      <c r="C1708" s="176">
        <v>41982.531900000002</v>
      </c>
      <c r="D1708" s="3" t="s">
        <v>447</v>
      </c>
      <c r="E1708" s="3" t="s">
        <v>452</v>
      </c>
      <c r="F1708" s="3" t="str">
        <f t="shared" si="26"/>
        <v>Retail</v>
      </c>
      <c r="G1708" s="3">
        <v>2</v>
      </c>
      <c r="I1708"/>
    </row>
    <row r="1709" spans="3:9">
      <c r="C1709" s="176">
        <v>41984.559699999998</v>
      </c>
      <c r="D1709" s="3" t="s">
        <v>445</v>
      </c>
      <c r="E1709" s="3" t="s">
        <v>9</v>
      </c>
      <c r="F1709" s="3" t="str">
        <f t="shared" si="26"/>
        <v>Retail</v>
      </c>
      <c r="G1709" s="3">
        <v>2</v>
      </c>
      <c r="I1709"/>
    </row>
    <row r="1710" spans="3:9">
      <c r="C1710" s="176">
        <v>42196.4931</v>
      </c>
      <c r="D1710" s="3" t="s">
        <v>447</v>
      </c>
      <c r="E1710" s="3" t="s">
        <v>6</v>
      </c>
      <c r="F1710" s="3" t="str">
        <f t="shared" si="26"/>
        <v>Wholesale</v>
      </c>
      <c r="G1710" s="3">
        <v>38</v>
      </c>
      <c r="I1710"/>
    </row>
    <row r="1711" spans="3:9">
      <c r="C1711" s="176">
        <v>42210.530599999998</v>
      </c>
      <c r="D1711" s="3" t="s">
        <v>445</v>
      </c>
      <c r="E1711" s="3" t="s">
        <v>453</v>
      </c>
      <c r="F1711" s="3" t="str">
        <f t="shared" si="26"/>
        <v>Wholesale</v>
      </c>
      <c r="G1711" s="3">
        <v>69</v>
      </c>
      <c r="I1711"/>
    </row>
    <row r="1712" spans="3:9">
      <c r="C1712" s="176">
        <v>42293.736799999999</v>
      </c>
      <c r="D1712" s="3" t="s">
        <v>445</v>
      </c>
      <c r="E1712" s="3" t="s">
        <v>312</v>
      </c>
      <c r="F1712" s="3" t="str">
        <f t="shared" si="26"/>
        <v>Wholesale</v>
      </c>
      <c r="G1712" s="3">
        <v>33</v>
      </c>
      <c r="I1712"/>
    </row>
    <row r="1713" spans="3:9">
      <c r="C1713" s="176">
        <v>42012.502099999998</v>
      </c>
      <c r="D1713" s="3" t="s">
        <v>447</v>
      </c>
      <c r="E1713" s="3" t="s">
        <v>453</v>
      </c>
      <c r="F1713" s="3" t="str">
        <f t="shared" si="26"/>
        <v>Retail</v>
      </c>
      <c r="G1713" s="3">
        <v>2</v>
      </c>
      <c r="I1713"/>
    </row>
    <row r="1714" spans="3:9">
      <c r="C1714" s="176">
        <v>41985.684699999998</v>
      </c>
      <c r="D1714" s="3" t="s">
        <v>445</v>
      </c>
      <c r="E1714" s="3" t="s">
        <v>453</v>
      </c>
      <c r="F1714" s="3" t="str">
        <f t="shared" si="26"/>
        <v>Wholesale</v>
      </c>
      <c r="G1714" s="3">
        <v>68</v>
      </c>
      <c r="I1714"/>
    </row>
    <row r="1715" spans="3:9">
      <c r="C1715" s="176">
        <v>42191.785400000001</v>
      </c>
      <c r="D1715" s="3" t="s">
        <v>447</v>
      </c>
      <c r="E1715" s="3" t="s">
        <v>110</v>
      </c>
      <c r="F1715" s="3" t="str">
        <f t="shared" si="26"/>
        <v>Wholesale</v>
      </c>
      <c r="G1715" s="3">
        <v>34</v>
      </c>
      <c r="I1715"/>
    </row>
    <row r="1716" spans="3:9">
      <c r="C1716" s="176">
        <v>42218.486799999999</v>
      </c>
      <c r="D1716" s="3" t="s">
        <v>449</v>
      </c>
      <c r="E1716" s="3" t="s">
        <v>9</v>
      </c>
      <c r="F1716" s="3" t="str">
        <f t="shared" si="26"/>
        <v>Retail</v>
      </c>
      <c r="G1716" s="3">
        <v>6</v>
      </c>
      <c r="I1716"/>
    </row>
    <row r="1717" spans="3:9">
      <c r="C1717" s="176">
        <v>42103.486799999999</v>
      </c>
      <c r="D1717" s="3" t="s">
        <v>445</v>
      </c>
      <c r="E1717" s="3" t="s">
        <v>460</v>
      </c>
      <c r="F1717" s="3" t="str">
        <f t="shared" si="26"/>
        <v>Retail</v>
      </c>
      <c r="G1717" s="3">
        <v>5</v>
      </c>
      <c r="I1717"/>
    </row>
    <row r="1718" spans="3:9">
      <c r="C1718" s="176">
        <v>42132.474300000002</v>
      </c>
      <c r="D1718" s="3" t="s">
        <v>446</v>
      </c>
      <c r="E1718" s="3" t="s">
        <v>460</v>
      </c>
      <c r="F1718" s="3" t="str">
        <f t="shared" si="26"/>
        <v>Wholesale</v>
      </c>
      <c r="G1718" s="3">
        <v>27</v>
      </c>
      <c r="I1718"/>
    </row>
    <row r="1719" spans="3:9">
      <c r="C1719" s="176">
        <v>42276.190300000002</v>
      </c>
      <c r="D1719" s="3" t="s">
        <v>445</v>
      </c>
      <c r="E1719" s="3" t="s">
        <v>461</v>
      </c>
      <c r="F1719" s="3" t="str">
        <f t="shared" si="26"/>
        <v>Retail</v>
      </c>
      <c r="G1719" s="3">
        <v>2</v>
      </c>
      <c r="I1719"/>
    </row>
    <row r="1720" spans="3:9">
      <c r="C1720" s="176">
        <v>42352.982600000003</v>
      </c>
      <c r="D1720" s="3" t="s">
        <v>445</v>
      </c>
      <c r="E1720" s="3" t="s">
        <v>7</v>
      </c>
      <c r="F1720" s="3" t="str">
        <f t="shared" si="26"/>
        <v>Wholesale</v>
      </c>
      <c r="G1720" s="3">
        <v>63</v>
      </c>
      <c r="I1720"/>
    </row>
    <row r="1721" spans="3:9">
      <c r="C1721" s="176">
        <v>42276.500699999997</v>
      </c>
      <c r="D1721" s="3" t="s">
        <v>445</v>
      </c>
      <c r="E1721" s="3" t="s">
        <v>453</v>
      </c>
      <c r="F1721" s="3" t="str">
        <f t="shared" si="26"/>
        <v>Wholesale</v>
      </c>
      <c r="G1721" s="3">
        <v>146</v>
      </c>
      <c r="I1721"/>
    </row>
    <row r="1722" spans="3:9">
      <c r="C1722" s="176">
        <v>42161.718099999998</v>
      </c>
      <c r="D1722" s="3" t="s">
        <v>445</v>
      </c>
      <c r="E1722" s="3" t="s">
        <v>453</v>
      </c>
      <c r="F1722" s="3" t="str">
        <f t="shared" si="26"/>
        <v>Wholesale</v>
      </c>
      <c r="G1722" s="3">
        <v>38</v>
      </c>
      <c r="I1722"/>
    </row>
    <row r="1723" spans="3:9">
      <c r="C1723" s="176">
        <v>41975.755599999997</v>
      </c>
      <c r="D1723" s="3" t="s">
        <v>447</v>
      </c>
      <c r="E1723" s="3" t="s">
        <v>453</v>
      </c>
      <c r="F1723" s="3" t="str">
        <f t="shared" si="26"/>
        <v>Wholesale</v>
      </c>
      <c r="G1723" s="3">
        <v>32</v>
      </c>
      <c r="I1723"/>
    </row>
    <row r="1724" spans="3:9">
      <c r="C1724" s="176">
        <v>42206.5389</v>
      </c>
      <c r="D1724" s="3" t="s">
        <v>445</v>
      </c>
      <c r="E1724" s="3" t="s">
        <v>453</v>
      </c>
      <c r="F1724" s="3" t="str">
        <f t="shared" si="26"/>
        <v>Wholesale</v>
      </c>
      <c r="G1724" s="3">
        <v>57</v>
      </c>
      <c r="I1724"/>
    </row>
    <row r="1725" spans="3:9">
      <c r="C1725" s="176">
        <v>42225.797200000001</v>
      </c>
      <c r="D1725" s="3" t="s">
        <v>449</v>
      </c>
      <c r="E1725" s="3" t="s">
        <v>458</v>
      </c>
      <c r="F1725" s="3" t="str">
        <f t="shared" si="26"/>
        <v>Wholesale</v>
      </c>
      <c r="G1725" s="3">
        <v>25</v>
      </c>
      <c r="I1725"/>
    </row>
    <row r="1726" spans="3:9">
      <c r="C1726" s="176">
        <v>42314.167399999998</v>
      </c>
      <c r="D1726" s="3" t="s">
        <v>445</v>
      </c>
      <c r="E1726" s="3" t="s">
        <v>453</v>
      </c>
      <c r="F1726" s="3" t="str">
        <f t="shared" si="26"/>
        <v>Wholesale</v>
      </c>
      <c r="G1726" s="3">
        <v>60</v>
      </c>
      <c r="I1726"/>
    </row>
    <row r="1727" spans="3:9">
      <c r="C1727" s="176">
        <v>42352.484700000001</v>
      </c>
      <c r="D1727" s="3" t="s">
        <v>446</v>
      </c>
      <c r="E1727" s="3" t="s">
        <v>461</v>
      </c>
      <c r="F1727" s="3" t="str">
        <f t="shared" si="26"/>
        <v>Retail</v>
      </c>
      <c r="G1727" s="3">
        <v>1</v>
      </c>
      <c r="I1727"/>
    </row>
    <row r="1728" spans="3:9">
      <c r="C1728" s="176">
        <v>41984.749300000003</v>
      </c>
      <c r="D1728" s="3" t="s">
        <v>445</v>
      </c>
      <c r="E1728" s="3" t="s">
        <v>453</v>
      </c>
      <c r="F1728" s="3" t="str">
        <f t="shared" si="26"/>
        <v>Retail</v>
      </c>
      <c r="G1728" s="3">
        <v>3</v>
      </c>
      <c r="I1728"/>
    </row>
    <row r="1729" spans="3:9">
      <c r="C1729" s="176">
        <v>42349.489600000001</v>
      </c>
      <c r="D1729" s="3" t="s">
        <v>445</v>
      </c>
      <c r="E1729" s="3" t="s">
        <v>453</v>
      </c>
      <c r="F1729" s="3" t="str">
        <f t="shared" si="26"/>
        <v>Wholesale</v>
      </c>
      <c r="G1729" s="3">
        <v>33</v>
      </c>
      <c r="I1729"/>
    </row>
    <row r="1730" spans="3:9">
      <c r="C1730" s="176">
        <v>41985.133999999998</v>
      </c>
      <c r="D1730" s="3" t="s">
        <v>447</v>
      </c>
      <c r="E1730" s="3" t="s">
        <v>9</v>
      </c>
      <c r="F1730" s="3" t="str">
        <f t="shared" si="26"/>
        <v>Wholesale</v>
      </c>
      <c r="G1730" s="3">
        <v>70</v>
      </c>
      <c r="I1730"/>
    </row>
    <row r="1731" spans="3:9">
      <c r="C1731" s="176">
        <v>42067.486100000002</v>
      </c>
      <c r="D1731" s="3" t="s">
        <v>445</v>
      </c>
      <c r="E1731" s="3" t="s">
        <v>312</v>
      </c>
      <c r="F1731" s="3" t="str">
        <f t="shared" si="26"/>
        <v>Retail</v>
      </c>
      <c r="G1731" s="3">
        <v>4</v>
      </c>
      <c r="I1731"/>
    </row>
    <row r="1732" spans="3:9">
      <c r="C1732" s="176">
        <v>42205.499300000003</v>
      </c>
      <c r="D1732" s="3" t="s">
        <v>447</v>
      </c>
      <c r="E1732" s="3" t="s">
        <v>453</v>
      </c>
      <c r="F1732" s="3" t="str">
        <f t="shared" si="26"/>
        <v>Wholesale</v>
      </c>
      <c r="G1732" s="3">
        <v>71</v>
      </c>
      <c r="I1732"/>
    </row>
    <row r="1733" spans="3:9">
      <c r="C1733" s="176">
        <v>42331.045100000003</v>
      </c>
      <c r="D1733" s="3" t="s">
        <v>446</v>
      </c>
      <c r="E1733" s="3" t="s">
        <v>6</v>
      </c>
      <c r="F1733" s="3" t="str">
        <f t="shared" si="26"/>
        <v>Retail</v>
      </c>
      <c r="G1733" s="3">
        <v>2</v>
      </c>
      <c r="I1733"/>
    </row>
    <row r="1734" spans="3:9">
      <c r="C1734" s="176">
        <v>42168.552799999998</v>
      </c>
      <c r="D1734" s="3" t="s">
        <v>445</v>
      </c>
      <c r="E1734" s="3" t="s">
        <v>461</v>
      </c>
      <c r="F1734" s="3" t="str">
        <f t="shared" si="26"/>
        <v>Wholesale</v>
      </c>
      <c r="G1734" s="3">
        <v>39</v>
      </c>
      <c r="I1734"/>
    </row>
    <row r="1735" spans="3:9">
      <c r="C1735" s="176">
        <v>42035.508999999998</v>
      </c>
      <c r="D1735" s="3" t="s">
        <v>446</v>
      </c>
      <c r="E1735" s="3" t="s">
        <v>453</v>
      </c>
      <c r="F1735" s="3" t="str">
        <f t="shared" si="26"/>
        <v>Retail</v>
      </c>
      <c r="G1735" s="3">
        <v>3</v>
      </c>
      <c r="I1735"/>
    </row>
    <row r="1736" spans="3:9">
      <c r="C1736" s="176">
        <v>41982.195099999997</v>
      </c>
      <c r="D1736" s="3" t="s">
        <v>447</v>
      </c>
      <c r="E1736" s="3" t="s">
        <v>452</v>
      </c>
      <c r="F1736" s="3" t="str">
        <f t="shared" si="26"/>
        <v>Wholesale</v>
      </c>
      <c r="G1736" s="3">
        <v>34</v>
      </c>
      <c r="I1736"/>
    </row>
    <row r="1737" spans="3:9">
      <c r="C1737" s="176">
        <v>41983.185400000002</v>
      </c>
      <c r="D1737" s="3" t="s">
        <v>445</v>
      </c>
      <c r="E1737" s="3" t="s">
        <v>110</v>
      </c>
      <c r="F1737" s="3" t="str">
        <f t="shared" si="26"/>
        <v>Wholesale</v>
      </c>
      <c r="G1737" s="3">
        <v>146</v>
      </c>
      <c r="I1737"/>
    </row>
    <row r="1738" spans="3:9">
      <c r="C1738" s="176">
        <v>41978.6993</v>
      </c>
      <c r="D1738" s="3" t="s">
        <v>445</v>
      </c>
      <c r="E1738" s="3" t="s">
        <v>450</v>
      </c>
      <c r="F1738" s="3" t="str">
        <f t="shared" ref="F1738:F1801" si="27">IF(G1738&lt;10,"Retail","Wholesale")</f>
        <v>Wholesale</v>
      </c>
      <c r="G1738" s="3">
        <v>28</v>
      </c>
      <c r="I1738"/>
    </row>
    <row r="1739" spans="3:9">
      <c r="C1739" s="176">
        <v>42352.527099999999</v>
      </c>
      <c r="D1739" s="3" t="s">
        <v>445</v>
      </c>
      <c r="E1739" s="3" t="s">
        <v>114</v>
      </c>
      <c r="F1739" s="3" t="str">
        <f t="shared" si="27"/>
        <v>Retail</v>
      </c>
      <c r="G1739" s="3">
        <v>1</v>
      </c>
      <c r="I1739"/>
    </row>
    <row r="1740" spans="3:9">
      <c r="C1740" s="176">
        <v>42179.464599999999</v>
      </c>
      <c r="D1740" s="3" t="s">
        <v>449</v>
      </c>
      <c r="E1740" s="3" t="s">
        <v>112</v>
      </c>
      <c r="F1740" s="3" t="str">
        <f t="shared" si="27"/>
        <v>Wholesale</v>
      </c>
      <c r="G1740" s="3">
        <v>36</v>
      </c>
      <c r="I1740"/>
    </row>
    <row r="1741" spans="3:9">
      <c r="C1741" s="176">
        <v>42307.485399999998</v>
      </c>
      <c r="D1741" s="3" t="s">
        <v>446</v>
      </c>
      <c r="E1741" s="3" t="s">
        <v>6</v>
      </c>
      <c r="F1741" s="3" t="str">
        <f t="shared" si="27"/>
        <v>Retail</v>
      </c>
      <c r="G1741" s="3">
        <v>2</v>
      </c>
      <c r="I1741"/>
    </row>
    <row r="1742" spans="3:9">
      <c r="C1742" s="176">
        <v>42333.472199999997</v>
      </c>
      <c r="D1742" s="3" t="s">
        <v>449</v>
      </c>
      <c r="E1742" s="3" t="s">
        <v>460</v>
      </c>
      <c r="F1742" s="3" t="str">
        <f t="shared" si="27"/>
        <v>Wholesale</v>
      </c>
      <c r="G1742" s="3">
        <v>37</v>
      </c>
      <c r="I1742"/>
    </row>
    <row r="1743" spans="3:9">
      <c r="C1743" s="176">
        <v>42091.100700000003</v>
      </c>
      <c r="D1743" s="3" t="s">
        <v>445</v>
      </c>
      <c r="E1743" s="3" t="s">
        <v>114</v>
      </c>
      <c r="F1743" s="3" t="str">
        <f t="shared" si="27"/>
        <v>Wholesale</v>
      </c>
      <c r="G1743" s="3">
        <v>26</v>
      </c>
      <c r="I1743"/>
    </row>
    <row r="1744" spans="3:9">
      <c r="C1744" s="176">
        <v>42273.102099999996</v>
      </c>
      <c r="D1744" s="3" t="s">
        <v>449</v>
      </c>
      <c r="E1744" s="3" t="s">
        <v>6</v>
      </c>
      <c r="F1744" s="3" t="str">
        <f t="shared" si="27"/>
        <v>Retail</v>
      </c>
      <c r="G1744" s="3">
        <v>1</v>
      </c>
      <c r="I1744"/>
    </row>
    <row r="1745" spans="3:9">
      <c r="C1745" s="176">
        <v>42277.513200000001</v>
      </c>
      <c r="D1745" s="3" t="s">
        <v>447</v>
      </c>
      <c r="E1745" s="3" t="s">
        <v>114</v>
      </c>
      <c r="F1745" s="3" t="str">
        <f t="shared" si="27"/>
        <v>Wholesale</v>
      </c>
      <c r="G1745" s="3">
        <v>28</v>
      </c>
      <c r="I1745"/>
    </row>
    <row r="1746" spans="3:9">
      <c r="C1746" s="176">
        <v>42361.470099999999</v>
      </c>
      <c r="D1746" s="3" t="s">
        <v>445</v>
      </c>
      <c r="E1746" s="3" t="s">
        <v>460</v>
      </c>
      <c r="F1746" s="3" t="str">
        <f t="shared" si="27"/>
        <v>Wholesale</v>
      </c>
      <c r="G1746" s="3">
        <v>90</v>
      </c>
      <c r="I1746"/>
    </row>
    <row r="1747" spans="3:9">
      <c r="C1747" s="176">
        <v>42346.789599999996</v>
      </c>
      <c r="D1747" s="3" t="s">
        <v>446</v>
      </c>
      <c r="E1747" s="3" t="s">
        <v>453</v>
      </c>
      <c r="F1747" s="3" t="str">
        <f t="shared" si="27"/>
        <v>Retail</v>
      </c>
      <c r="G1747" s="3">
        <v>2</v>
      </c>
      <c r="I1747"/>
    </row>
    <row r="1748" spans="3:9">
      <c r="C1748" s="176">
        <v>42233.957600000002</v>
      </c>
      <c r="D1748" s="3" t="s">
        <v>445</v>
      </c>
      <c r="E1748" s="3" t="s">
        <v>110</v>
      </c>
      <c r="F1748" s="3" t="str">
        <f t="shared" si="27"/>
        <v>Retail</v>
      </c>
      <c r="G1748" s="3">
        <v>3</v>
      </c>
      <c r="I1748"/>
    </row>
    <row r="1749" spans="3:9">
      <c r="C1749" s="176">
        <v>41985.214599999999</v>
      </c>
      <c r="D1749" s="3" t="s">
        <v>445</v>
      </c>
      <c r="E1749" s="3" t="s">
        <v>10</v>
      </c>
      <c r="F1749" s="3" t="str">
        <f t="shared" si="27"/>
        <v>Retail</v>
      </c>
      <c r="G1749" s="3">
        <v>7</v>
      </c>
      <c r="I1749"/>
    </row>
    <row r="1750" spans="3:9">
      <c r="C1750" s="176">
        <v>42308.118799999997</v>
      </c>
      <c r="D1750" s="3" t="s">
        <v>449</v>
      </c>
      <c r="E1750" s="3" t="s">
        <v>458</v>
      </c>
      <c r="F1750" s="3" t="str">
        <f t="shared" si="27"/>
        <v>Wholesale</v>
      </c>
      <c r="G1750" s="3">
        <v>32</v>
      </c>
      <c r="I1750"/>
    </row>
    <row r="1751" spans="3:9">
      <c r="C1751" s="176">
        <v>42357.786800000002</v>
      </c>
      <c r="D1751" s="3" t="s">
        <v>445</v>
      </c>
      <c r="E1751" s="3" t="s">
        <v>453</v>
      </c>
      <c r="F1751" s="3" t="str">
        <f t="shared" si="27"/>
        <v>Wholesale</v>
      </c>
      <c r="G1751" s="3">
        <v>78</v>
      </c>
      <c r="I1751"/>
    </row>
    <row r="1752" spans="3:9">
      <c r="C1752" s="176">
        <v>42034.5118</v>
      </c>
      <c r="D1752" s="3" t="s">
        <v>446</v>
      </c>
      <c r="E1752" s="3" t="s">
        <v>112</v>
      </c>
      <c r="F1752" s="3" t="str">
        <f t="shared" si="27"/>
        <v>Retail</v>
      </c>
      <c r="G1752" s="3">
        <v>9</v>
      </c>
      <c r="I1752"/>
    </row>
    <row r="1753" spans="3:9">
      <c r="C1753" s="176">
        <v>42249.609700000001</v>
      </c>
      <c r="D1753" s="3" t="s">
        <v>445</v>
      </c>
      <c r="E1753" s="3" t="s">
        <v>453</v>
      </c>
      <c r="F1753" s="3" t="str">
        <f t="shared" si="27"/>
        <v>Retail</v>
      </c>
      <c r="G1753" s="3">
        <v>2</v>
      </c>
      <c r="I1753"/>
    </row>
    <row r="1754" spans="3:9">
      <c r="C1754" s="176">
        <v>41983.167399999998</v>
      </c>
      <c r="D1754" s="3" t="s">
        <v>445</v>
      </c>
      <c r="E1754" s="3" t="s">
        <v>453</v>
      </c>
      <c r="F1754" s="3" t="str">
        <f t="shared" si="27"/>
        <v>Wholesale</v>
      </c>
      <c r="G1754" s="3">
        <v>31</v>
      </c>
      <c r="I1754"/>
    </row>
    <row r="1755" spans="3:9">
      <c r="C1755" s="176">
        <v>42181.499300000003</v>
      </c>
      <c r="D1755" s="3" t="s">
        <v>445</v>
      </c>
      <c r="E1755" s="3" t="s">
        <v>453</v>
      </c>
      <c r="F1755" s="3" t="str">
        <f t="shared" si="27"/>
        <v>Wholesale</v>
      </c>
      <c r="G1755" s="3">
        <v>49</v>
      </c>
      <c r="I1755"/>
    </row>
    <row r="1756" spans="3:9">
      <c r="C1756" s="176">
        <v>42166.492400000003</v>
      </c>
      <c r="D1756" s="3" t="s">
        <v>445</v>
      </c>
      <c r="E1756" s="3" t="s">
        <v>453</v>
      </c>
      <c r="F1756" s="3" t="str">
        <f t="shared" si="27"/>
        <v>Wholesale</v>
      </c>
      <c r="G1756" s="3">
        <v>154</v>
      </c>
      <c r="I1756"/>
    </row>
    <row r="1757" spans="3:9">
      <c r="C1757" s="176">
        <v>42347.463900000002</v>
      </c>
      <c r="D1757" s="3" t="s">
        <v>445</v>
      </c>
      <c r="E1757" s="3" t="s">
        <v>459</v>
      </c>
      <c r="F1757" s="3" t="str">
        <f t="shared" si="27"/>
        <v>Retail</v>
      </c>
      <c r="G1757" s="3">
        <v>2</v>
      </c>
      <c r="I1757"/>
    </row>
    <row r="1758" spans="3:9">
      <c r="C1758" s="176">
        <v>42290.571499999998</v>
      </c>
      <c r="D1758" s="3" t="s">
        <v>447</v>
      </c>
      <c r="E1758" s="3" t="s">
        <v>458</v>
      </c>
      <c r="F1758" s="3" t="str">
        <f t="shared" si="27"/>
        <v>Retail</v>
      </c>
      <c r="G1758" s="3">
        <v>1</v>
      </c>
      <c r="I1758"/>
    </row>
    <row r="1759" spans="3:9">
      <c r="C1759" s="176">
        <v>41983.765299999999</v>
      </c>
      <c r="D1759" s="3" t="s">
        <v>445</v>
      </c>
      <c r="E1759" s="3" t="s">
        <v>453</v>
      </c>
      <c r="F1759" s="3" t="str">
        <f t="shared" si="27"/>
        <v>Retail</v>
      </c>
      <c r="G1759" s="3">
        <v>2</v>
      </c>
      <c r="I1759"/>
    </row>
    <row r="1760" spans="3:9">
      <c r="C1760" s="176">
        <v>42197.456299999998</v>
      </c>
      <c r="D1760" s="3" t="s">
        <v>445</v>
      </c>
      <c r="E1760" s="3" t="s">
        <v>453</v>
      </c>
      <c r="F1760" s="3" t="str">
        <f t="shared" si="27"/>
        <v>Retail</v>
      </c>
      <c r="G1760" s="3">
        <v>4</v>
      </c>
      <c r="I1760"/>
    </row>
    <row r="1761" spans="3:9">
      <c r="C1761" s="176">
        <v>42265.549299999999</v>
      </c>
      <c r="D1761" s="3" t="s">
        <v>449</v>
      </c>
      <c r="E1761" s="3" t="s">
        <v>6</v>
      </c>
      <c r="F1761" s="3" t="str">
        <f t="shared" si="27"/>
        <v>Wholesale</v>
      </c>
      <c r="G1761" s="3">
        <v>155</v>
      </c>
      <c r="I1761"/>
    </row>
    <row r="1762" spans="3:9">
      <c r="C1762" s="176">
        <v>42163.799299999999</v>
      </c>
      <c r="D1762" s="3" t="s">
        <v>446</v>
      </c>
      <c r="E1762" s="3" t="s">
        <v>453</v>
      </c>
      <c r="F1762" s="3" t="str">
        <f t="shared" si="27"/>
        <v>Retail</v>
      </c>
      <c r="G1762" s="3">
        <v>5</v>
      </c>
      <c r="I1762"/>
    </row>
    <row r="1763" spans="3:9">
      <c r="C1763" s="176">
        <v>42344.196499999998</v>
      </c>
      <c r="D1763" s="3" t="s">
        <v>445</v>
      </c>
      <c r="E1763" s="3" t="s">
        <v>8</v>
      </c>
      <c r="F1763" s="3" t="str">
        <f t="shared" si="27"/>
        <v>Retail</v>
      </c>
      <c r="G1763" s="3">
        <v>5</v>
      </c>
      <c r="I1763"/>
    </row>
    <row r="1764" spans="3:9">
      <c r="C1764" s="176">
        <v>42229.7431</v>
      </c>
      <c r="D1764" s="3" t="s">
        <v>446</v>
      </c>
      <c r="E1764" s="3" t="s">
        <v>9</v>
      </c>
      <c r="F1764" s="3" t="str">
        <f t="shared" si="27"/>
        <v>Retail</v>
      </c>
      <c r="G1764" s="3">
        <v>2</v>
      </c>
      <c r="I1764"/>
    </row>
    <row r="1765" spans="3:9">
      <c r="C1765" s="176">
        <v>42248.780599999998</v>
      </c>
      <c r="D1765" s="3" t="s">
        <v>446</v>
      </c>
      <c r="E1765" s="3" t="s">
        <v>10</v>
      </c>
      <c r="F1765" s="3" t="str">
        <f t="shared" si="27"/>
        <v>Wholesale</v>
      </c>
      <c r="G1765" s="3">
        <v>51</v>
      </c>
      <c r="I1765"/>
    </row>
    <row r="1766" spans="3:9">
      <c r="C1766" s="176">
        <v>42232.5389</v>
      </c>
      <c r="D1766" s="3" t="s">
        <v>446</v>
      </c>
      <c r="E1766" s="3" t="s">
        <v>456</v>
      </c>
      <c r="F1766" s="3" t="str">
        <f t="shared" si="27"/>
        <v>Wholesale</v>
      </c>
      <c r="G1766" s="3">
        <v>34</v>
      </c>
      <c r="I1766"/>
    </row>
    <row r="1767" spans="3:9">
      <c r="C1767" s="176">
        <v>42006.502800000002</v>
      </c>
      <c r="D1767" s="3" t="s">
        <v>449</v>
      </c>
      <c r="E1767" s="3" t="s">
        <v>453</v>
      </c>
      <c r="F1767" s="3" t="str">
        <f t="shared" si="27"/>
        <v>Retail</v>
      </c>
      <c r="G1767" s="3">
        <v>2</v>
      </c>
      <c r="I1767"/>
    </row>
    <row r="1768" spans="3:9">
      <c r="C1768" s="176">
        <v>41985.106899999999</v>
      </c>
      <c r="D1768" s="3" t="s">
        <v>449</v>
      </c>
      <c r="E1768" s="3" t="s">
        <v>453</v>
      </c>
      <c r="F1768" s="3" t="str">
        <f t="shared" si="27"/>
        <v>Retail</v>
      </c>
      <c r="G1768" s="3">
        <v>1</v>
      </c>
      <c r="I1768"/>
    </row>
    <row r="1769" spans="3:9">
      <c r="C1769" s="176">
        <v>42338.554900000003</v>
      </c>
      <c r="D1769" s="3" t="s">
        <v>446</v>
      </c>
      <c r="E1769" s="3" t="s">
        <v>10</v>
      </c>
      <c r="F1769" s="3" t="str">
        <f t="shared" si="27"/>
        <v>Wholesale</v>
      </c>
      <c r="G1769" s="3">
        <v>72</v>
      </c>
      <c r="I1769"/>
    </row>
    <row r="1770" spans="3:9">
      <c r="C1770" s="176">
        <v>42341.525699999998</v>
      </c>
      <c r="D1770" s="3" t="s">
        <v>447</v>
      </c>
      <c r="E1770" s="3" t="s">
        <v>114</v>
      </c>
      <c r="F1770" s="3" t="str">
        <f t="shared" si="27"/>
        <v>Retail</v>
      </c>
      <c r="G1770" s="3">
        <v>3</v>
      </c>
      <c r="I1770"/>
    </row>
    <row r="1771" spans="3:9">
      <c r="C1771" s="176">
        <v>42117.725700000003</v>
      </c>
      <c r="D1771" s="3" t="s">
        <v>449</v>
      </c>
      <c r="E1771" s="3" t="s">
        <v>460</v>
      </c>
      <c r="F1771" s="3" t="str">
        <f t="shared" si="27"/>
        <v>Wholesale</v>
      </c>
      <c r="G1771" s="3">
        <v>42</v>
      </c>
      <c r="I1771"/>
    </row>
    <row r="1772" spans="3:9">
      <c r="C1772" s="176">
        <v>42194</v>
      </c>
      <c r="D1772" s="3" t="s">
        <v>445</v>
      </c>
      <c r="E1772" s="3" t="s">
        <v>6</v>
      </c>
      <c r="F1772" s="3" t="str">
        <f t="shared" si="27"/>
        <v>Retail</v>
      </c>
      <c r="G1772" s="3">
        <v>2</v>
      </c>
      <c r="I1772"/>
    </row>
    <row r="1773" spans="3:9">
      <c r="C1773" s="176">
        <v>42131.515299999999</v>
      </c>
      <c r="D1773" s="3" t="s">
        <v>445</v>
      </c>
      <c r="E1773" s="3" t="s">
        <v>114</v>
      </c>
      <c r="F1773" s="3" t="str">
        <f t="shared" si="27"/>
        <v>Wholesale</v>
      </c>
      <c r="G1773" s="3">
        <v>59</v>
      </c>
      <c r="I1773"/>
    </row>
    <row r="1774" spans="3:9">
      <c r="C1774" s="176">
        <v>42311.552799999998</v>
      </c>
      <c r="D1774" s="3" t="s">
        <v>447</v>
      </c>
      <c r="E1774" s="3" t="s">
        <v>312</v>
      </c>
      <c r="F1774" s="3" t="str">
        <f t="shared" si="27"/>
        <v>Retail</v>
      </c>
      <c r="G1774" s="3">
        <v>4</v>
      </c>
      <c r="I1774"/>
    </row>
    <row r="1775" spans="3:9">
      <c r="C1775" s="176">
        <v>42206.820099999997</v>
      </c>
      <c r="D1775" s="3" t="s">
        <v>445</v>
      </c>
      <c r="E1775" s="3" t="s">
        <v>10</v>
      </c>
      <c r="F1775" s="3" t="str">
        <f t="shared" si="27"/>
        <v>Retail</v>
      </c>
      <c r="G1775" s="3">
        <v>1</v>
      </c>
      <c r="I1775"/>
    </row>
    <row r="1776" spans="3:9">
      <c r="C1776" s="176">
        <v>42188.207600000002</v>
      </c>
      <c r="D1776" s="3" t="s">
        <v>446</v>
      </c>
      <c r="E1776" s="3" t="s">
        <v>454</v>
      </c>
      <c r="F1776" s="3" t="str">
        <f t="shared" si="27"/>
        <v>Retail</v>
      </c>
      <c r="G1776" s="3">
        <v>1</v>
      </c>
      <c r="I1776"/>
    </row>
    <row r="1777" spans="3:9">
      <c r="C1777" s="176">
        <v>42255.654900000001</v>
      </c>
      <c r="D1777" s="3" t="s">
        <v>445</v>
      </c>
      <c r="E1777" s="3" t="s">
        <v>312</v>
      </c>
      <c r="F1777" s="3" t="str">
        <f t="shared" si="27"/>
        <v>Retail</v>
      </c>
      <c r="G1777" s="3">
        <v>1</v>
      </c>
      <c r="I1777"/>
    </row>
    <row r="1778" spans="3:9">
      <c r="C1778" s="176">
        <v>42337.105600000003</v>
      </c>
      <c r="D1778" s="3" t="s">
        <v>445</v>
      </c>
      <c r="E1778" s="3" t="s">
        <v>114</v>
      </c>
      <c r="F1778" s="3" t="str">
        <f t="shared" si="27"/>
        <v>Retail</v>
      </c>
      <c r="G1778" s="3">
        <v>2</v>
      </c>
      <c r="I1778"/>
    </row>
    <row r="1779" spans="3:9">
      <c r="C1779" s="176">
        <v>41982.724999999999</v>
      </c>
      <c r="D1779" s="3" t="s">
        <v>445</v>
      </c>
      <c r="E1779" s="3" t="s">
        <v>453</v>
      </c>
      <c r="F1779" s="3" t="str">
        <f t="shared" si="27"/>
        <v>Wholesale</v>
      </c>
      <c r="G1779" s="3">
        <v>27</v>
      </c>
      <c r="I1779"/>
    </row>
    <row r="1780" spans="3:9">
      <c r="C1780" s="176">
        <v>41983.871500000001</v>
      </c>
      <c r="D1780" s="3" t="s">
        <v>445</v>
      </c>
      <c r="E1780" s="3" t="s">
        <v>455</v>
      </c>
      <c r="F1780" s="3" t="str">
        <f t="shared" si="27"/>
        <v>Retail</v>
      </c>
      <c r="G1780" s="3">
        <v>5</v>
      </c>
      <c r="I1780"/>
    </row>
    <row r="1781" spans="3:9">
      <c r="C1781" s="176">
        <v>42199.8799</v>
      </c>
      <c r="D1781" s="3" t="s">
        <v>447</v>
      </c>
      <c r="E1781" s="3" t="s">
        <v>312</v>
      </c>
      <c r="F1781" s="3" t="str">
        <f t="shared" si="27"/>
        <v>Wholesale</v>
      </c>
      <c r="G1781" s="3">
        <v>151</v>
      </c>
      <c r="I1781"/>
    </row>
    <row r="1782" spans="3:9">
      <c r="C1782" s="176">
        <v>42335.525699999998</v>
      </c>
      <c r="D1782" s="3" t="s">
        <v>446</v>
      </c>
      <c r="E1782" s="3" t="s">
        <v>452</v>
      </c>
      <c r="F1782" s="3" t="str">
        <f t="shared" si="27"/>
        <v>Retail</v>
      </c>
      <c r="G1782" s="3">
        <v>9</v>
      </c>
      <c r="I1782"/>
    </row>
    <row r="1783" spans="3:9">
      <c r="C1783" s="176">
        <v>42348.463900000002</v>
      </c>
      <c r="D1783" s="3" t="s">
        <v>445</v>
      </c>
      <c r="E1783" s="3" t="s">
        <v>453</v>
      </c>
      <c r="F1783" s="3" t="str">
        <f t="shared" si="27"/>
        <v>Retail</v>
      </c>
      <c r="G1783" s="3">
        <v>1</v>
      </c>
      <c r="I1783"/>
    </row>
    <row r="1784" spans="3:9">
      <c r="C1784" s="176">
        <v>42353.762499999997</v>
      </c>
      <c r="D1784" s="3" t="s">
        <v>446</v>
      </c>
      <c r="E1784" s="3" t="s">
        <v>453</v>
      </c>
      <c r="F1784" s="3" t="str">
        <f t="shared" si="27"/>
        <v>Retail</v>
      </c>
      <c r="G1784" s="3">
        <v>7</v>
      </c>
      <c r="I1784"/>
    </row>
    <row r="1785" spans="3:9">
      <c r="C1785" s="176">
        <v>41981.5458</v>
      </c>
      <c r="D1785" s="3" t="s">
        <v>447</v>
      </c>
      <c r="E1785" s="3" t="s">
        <v>456</v>
      </c>
      <c r="F1785" s="3" t="str">
        <f t="shared" si="27"/>
        <v>Wholesale</v>
      </c>
      <c r="G1785" s="3">
        <v>43</v>
      </c>
      <c r="I1785"/>
    </row>
    <row r="1786" spans="3:9">
      <c r="C1786" s="176">
        <v>42026.823600000003</v>
      </c>
      <c r="D1786" s="3" t="s">
        <v>447</v>
      </c>
      <c r="E1786" s="3" t="s">
        <v>458</v>
      </c>
      <c r="F1786" s="3" t="str">
        <f t="shared" si="27"/>
        <v>Wholesale</v>
      </c>
      <c r="G1786" s="3">
        <v>26</v>
      </c>
      <c r="I1786"/>
    </row>
    <row r="1787" spans="3:9">
      <c r="C1787" s="176">
        <v>42181.542399999998</v>
      </c>
      <c r="D1787" s="3" t="s">
        <v>446</v>
      </c>
      <c r="E1787" s="3" t="s">
        <v>453</v>
      </c>
      <c r="F1787" s="3" t="str">
        <f t="shared" si="27"/>
        <v>Wholesale</v>
      </c>
      <c r="G1787" s="3">
        <v>30</v>
      </c>
      <c r="I1787"/>
    </row>
    <row r="1788" spans="3:9">
      <c r="C1788" s="176">
        <v>41986.188199999997</v>
      </c>
      <c r="D1788" s="3" t="s">
        <v>446</v>
      </c>
      <c r="E1788" s="3" t="s">
        <v>460</v>
      </c>
      <c r="F1788" s="3" t="str">
        <f t="shared" si="27"/>
        <v>Wholesale</v>
      </c>
      <c r="G1788" s="3">
        <v>25</v>
      </c>
      <c r="I1788"/>
    </row>
    <row r="1789" spans="3:9">
      <c r="C1789" s="176">
        <v>42180.414599999996</v>
      </c>
      <c r="D1789" s="3" t="s">
        <v>446</v>
      </c>
      <c r="E1789" s="3" t="s">
        <v>453</v>
      </c>
      <c r="F1789" s="3" t="str">
        <f t="shared" si="27"/>
        <v>Wholesale</v>
      </c>
      <c r="G1789" s="3">
        <v>39</v>
      </c>
      <c r="I1789"/>
    </row>
    <row r="1790" spans="3:9">
      <c r="C1790" s="176">
        <v>42348.396500000003</v>
      </c>
      <c r="D1790" s="3" t="s">
        <v>447</v>
      </c>
      <c r="E1790" s="3" t="s">
        <v>453</v>
      </c>
      <c r="F1790" s="3" t="str">
        <f t="shared" si="27"/>
        <v>Retail</v>
      </c>
      <c r="G1790" s="3">
        <v>6</v>
      </c>
      <c r="I1790"/>
    </row>
    <row r="1791" spans="3:9">
      <c r="C1791" s="176">
        <v>42326.897199999999</v>
      </c>
      <c r="D1791" s="3" t="s">
        <v>447</v>
      </c>
      <c r="E1791" s="3" t="s">
        <v>8</v>
      </c>
      <c r="F1791" s="3" t="str">
        <f t="shared" si="27"/>
        <v>Wholesale</v>
      </c>
      <c r="G1791" s="3">
        <v>39</v>
      </c>
      <c r="I1791"/>
    </row>
    <row r="1792" spans="3:9">
      <c r="C1792" s="176">
        <v>42040.736100000002</v>
      </c>
      <c r="D1792" s="3" t="s">
        <v>446</v>
      </c>
      <c r="E1792" s="3" t="s">
        <v>453</v>
      </c>
      <c r="F1792" s="3" t="str">
        <f t="shared" si="27"/>
        <v>Wholesale</v>
      </c>
      <c r="G1792" s="3">
        <v>35</v>
      </c>
      <c r="I1792"/>
    </row>
    <row r="1793" spans="3:9">
      <c r="C1793" s="176">
        <v>42255.647199999999</v>
      </c>
      <c r="D1793" s="3" t="s">
        <v>445</v>
      </c>
      <c r="E1793" s="3" t="s">
        <v>453</v>
      </c>
      <c r="F1793" s="3" t="str">
        <f t="shared" si="27"/>
        <v>Retail</v>
      </c>
      <c r="G1793" s="3">
        <v>5</v>
      </c>
      <c r="I1793"/>
    </row>
    <row r="1794" spans="3:9">
      <c r="C1794" s="176">
        <v>42230.480600000003</v>
      </c>
      <c r="D1794" s="3" t="s">
        <v>445</v>
      </c>
      <c r="E1794" s="3" t="s">
        <v>6</v>
      </c>
      <c r="F1794" s="3" t="str">
        <f t="shared" si="27"/>
        <v>Retail</v>
      </c>
      <c r="G1794" s="3">
        <v>3</v>
      </c>
      <c r="I1794"/>
    </row>
    <row r="1795" spans="3:9">
      <c r="C1795" s="176">
        <v>42360.486100000002</v>
      </c>
      <c r="D1795" s="3" t="s">
        <v>446</v>
      </c>
      <c r="E1795" s="3" t="s">
        <v>6</v>
      </c>
      <c r="F1795" s="3" t="str">
        <f t="shared" si="27"/>
        <v>Retail</v>
      </c>
      <c r="G1795" s="3">
        <v>3</v>
      </c>
      <c r="I1795"/>
    </row>
    <row r="1796" spans="3:9">
      <c r="C1796" s="176">
        <v>41984.2042</v>
      </c>
      <c r="D1796" s="3" t="s">
        <v>445</v>
      </c>
      <c r="E1796" s="3" t="s">
        <v>114</v>
      </c>
      <c r="F1796" s="3" t="str">
        <f t="shared" si="27"/>
        <v>Wholesale</v>
      </c>
      <c r="G1796" s="3">
        <v>67</v>
      </c>
      <c r="I1796"/>
    </row>
    <row r="1797" spans="3:9">
      <c r="C1797" s="176">
        <v>41985.525699999998</v>
      </c>
      <c r="D1797" s="3" t="s">
        <v>445</v>
      </c>
      <c r="E1797" s="3" t="s">
        <v>453</v>
      </c>
      <c r="F1797" s="3" t="str">
        <f t="shared" si="27"/>
        <v>Retail</v>
      </c>
      <c r="G1797" s="3">
        <v>7</v>
      </c>
      <c r="I1797"/>
    </row>
    <row r="1798" spans="3:9">
      <c r="C1798" s="176">
        <v>41983.532599999999</v>
      </c>
      <c r="D1798" s="3" t="s">
        <v>446</v>
      </c>
      <c r="E1798" s="3" t="s">
        <v>6</v>
      </c>
      <c r="F1798" s="3" t="str">
        <f t="shared" si="27"/>
        <v>Wholesale</v>
      </c>
      <c r="G1798" s="3">
        <v>60</v>
      </c>
      <c r="I1798"/>
    </row>
    <row r="1799" spans="3:9">
      <c r="C1799" s="176">
        <v>42359.838900000002</v>
      </c>
      <c r="D1799" s="3" t="s">
        <v>449</v>
      </c>
      <c r="E1799" s="3" t="s">
        <v>6</v>
      </c>
      <c r="F1799" s="3" t="str">
        <f t="shared" si="27"/>
        <v>Wholesale</v>
      </c>
      <c r="G1799" s="3">
        <v>19</v>
      </c>
      <c r="I1799"/>
    </row>
    <row r="1800" spans="3:9">
      <c r="C1800" s="176">
        <v>42189.745799999997</v>
      </c>
      <c r="D1800" s="3" t="s">
        <v>446</v>
      </c>
      <c r="E1800" s="3" t="s">
        <v>453</v>
      </c>
      <c r="F1800" s="3" t="str">
        <f t="shared" si="27"/>
        <v>Wholesale</v>
      </c>
      <c r="G1800" s="3">
        <v>35</v>
      </c>
      <c r="I1800"/>
    </row>
    <row r="1801" spans="3:9">
      <c r="C1801" s="176">
        <v>41988.459000000003</v>
      </c>
      <c r="D1801" s="3" t="s">
        <v>446</v>
      </c>
      <c r="E1801" s="3" t="s">
        <v>8</v>
      </c>
      <c r="F1801" s="3" t="str">
        <f t="shared" si="27"/>
        <v>Retail</v>
      </c>
      <c r="G1801" s="3">
        <v>9</v>
      </c>
      <c r="I1801"/>
    </row>
    <row r="1802" spans="3:9">
      <c r="C1802" s="176">
        <v>42231.138200000001</v>
      </c>
      <c r="D1802" s="3" t="s">
        <v>447</v>
      </c>
      <c r="E1802" s="3" t="s">
        <v>7</v>
      </c>
      <c r="F1802" s="3" t="str">
        <f t="shared" ref="F1802:F1865" si="28">IF(G1802&lt;10,"Retail","Wholesale")</f>
        <v>Retail</v>
      </c>
      <c r="G1802" s="3">
        <v>2</v>
      </c>
      <c r="I1802"/>
    </row>
    <row r="1803" spans="3:9">
      <c r="C1803" s="176">
        <v>42224.4611</v>
      </c>
      <c r="D1803" s="3" t="s">
        <v>446</v>
      </c>
      <c r="E1803" s="3" t="s">
        <v>453</v>
      </c>
      <c r="F1803" s="3" t="str">
        <f t="shared" si="28"/>
        <v>Retail</v>
      </c>
      <c r="G1803" s="3">
        <v>3</v>
      </c>
      <c r="I1803"/>
    </row>
    <row r="1804" spans="3:9">
      <c r="C1804" s="176">
        <v>42205.002800000002</v>
      </c>
      <c r="D1804" s="3" t="s">
        <v>445</v>
      </c>
      <c r="E1804" s="3" t="s">
        <v>453</v>
      </c>
      <c r="F1804" s="3" t="str">
        <f t="shared" si="28"/>
        <v>Retail</v>
      </c>
      <c r="G1804" s="3">
        <v>2</v>
      </c>
      <c r="I1804"/>
    </row>
    <row r="1805" spans="3:9">
      <c r="C1805" s="176">
        <v>42173.1201</v>
      </c>
      <c r="D1805" s="3" t="s">
        <v>447</v>
      </c>
      <c r="E1805" s="3" t="s">
        <v>312</v>
      </c>
      <c r="F1805" s="3" t="str">
        <f t="shared" si="28"/>
        <v>Retail</v>
      </c>
      <c r="G1805" s="3">
        <v>4</v>
      </c>
      <c r="I1805"/>
    </row>
    <row r="1806" spans="3:9">
      <c r="C1806" s="176">
        <v>42174.125</v>
      </c>
      <c r="D1806" s="3" t="s">
        <v>447</v>
      </c>
      <c r="E1806" s="3" t="s">
        <v>453</v>
      </c>
      <c r="F1806" s="3" t="str">
        <f t="shared" si="28"/>
        <v>Retail</v>
      </c>
      <c r="G1806" s="3">
        <v>3</v>
      </c>
      <c r="I1806"/>
    </row>
    <row r="1807" spans="3:9">
      <c r="C1807" s="176">
        <v>41979.491000000002</v>
      </c>
      <c r="D1807" s="3" t="s">
        <v>445</v>
      </c>
      <c r="E1807" s="3" t="s">
        <v>453</v>
      </c>
      <c r="F1807" s="3" t="str">
        <f t="shared" si="28"/>
        <v>Retail</v>
      </c>
      <c r="G1807" s="3">
        <v>2</v>
      </c>
      <c r="I1807"/>
    </row>
    <row r="1808" spans="3:9">
      <c r="C1808" s="176">
        <v>42221.561800000003</v>
      </c>
      <c r="D1808" s="3" t="s">
        <v>446</v>
      </c>
      <c r="E1808" s="3" t="s">
        <v>312</v>
      </c>
      <c r="F1808" s="3" t="str">
        <f t="shared" si="28"/>
        <v>Wholesale</v>
      </c>
      <c r="G1808" s="3">
        <v>30</v>
      </c>
      <c r="I1808"/>
    </row>
    <row r="1809" spans="3:9">
      <c r="C1809" s="176">
        <v>42241.185400000002</v>
      </c>
      <c r="D1809" s="3" t="s">
        <v>445</v>
      </c>
      <c r="E1809" s="3" t="s">
        <v>458</v>
      </c>
      <c r="F1809" s="3" t="str">
        <f t="shared" si="28"/>
        <v>Wholesale</v>
      </c>
      <c r="G1809" s="3">
        <v>150</v>
      </c>
      <c r="I1809"/>
    </row>
    <row r="1810" spans="3:9">
      <c r="C1810" s="176">
        <v>42360.186800000003</v>
      </c>
      <c r="D1810" s="3" t="s">
        <v>446</v>
      </c>
      <c r="E1810" s="3" t="s">
        <v>457</v>
      </c>
      <c r="F1810" s="3" t="str">
        <f t="shared" si="28"/>
        <v>Wholesale</v>
      </c>
      <c r="G1810" s="3">
        <v>33</v>
      </c>
      <c r="I1810"/>
    </row>
    <row r="1811" spans="3:9">
      <c r="C1811" s="176">
        <v>42207.3465</v>
      </c>
      <c r="D1811" s="3" t="s">
        <v>449</v>
      </c>
      <c r="E1811" s="3" t="s">
        <v>453</v>
      </c>
      <c r="F1811" s="3" t="str">
        <f t="shared" si="28"/>
        <v>Wholesale</v>
      </c>
      <c r="G1811" s="3">
        <v>36</v>
      </c>
      <c r="I1811"/>
    </row>
    <row r="1812" spans="3:9">
      <c r="C1812" s="176">
        <v>42319.525000000001</v>
      </c>
      <c r="D1812" s="3" t="s">
        <v>447</v>
      </c>
      <c r="E1812" s="3" t="s">
        <v>10</v>
      </c>
      <c r="F1812" s="3" t="str">
        <f t="shared" si="28"/>
        <v>Retail</v>
      </c>
      <c r="G1812" s="3">
        <v>5</v>
      </c>
      <c r="I1812"/>
    </row>
    <row r="1813" spans="3:9">
      <c r="C1813" s="176">
        <v>42349.787499999999</v>
      </c>
      <c r="D1813" s="3" t="s">
        <v>446</v>
      </c>
      <c r="E1813" s="3" t="s">
        <v>460</v>
      </c>
      <c r="F1813" s="3" t="str">
        <f t="shared" si="28"/>
        <v>Retail</v>
      </c>
      <c r="G1813" s="3">
        <v>1</v>
      </c>
      <c r="I1813"/>
    </row>
    <row r="1814" spans="3:9">
      <c r="C1814" s="176">
        <v>42126.572899999999</v>
      </c>
      <c r="D1814" s="3" t="s">
        <v>449</v>
      </c>
      <c r="E1814" s="3" t="s">
        <v>9</v>
      </c>
      <c r="F1814" s="3" t="str">
        <f t="shared" si="28"/>
        <v>Retail</v>
      </c>
      <c r="G1814" s="3">
        <v>7</v>
      </c>
      <c r="I1814"/>
    </row>
    <row r="1815" spans="3:9">
      <c r="C1815" s="176">
        <v>42262.193800000001</v>
      </c>
      <c r="D1815" s="3" t="s">
        <v>445</v>
      </c>
      <c r="E1815" s="3" t="s">
        <v>7</v>
      </c>
      <c r="F1815" s="3" t="str">
        <f t="shared" si="28"/>
        <v>Retail</v>
      </c>
      <c r="G1815" s="3">
        <v>1</v>
      </c>
      <c r="I1815"/>
    </row>
    <row r="1816" spans="3:9">
      <c r="C1816" s="176">
        <v>41982.143799999998</v>
      </c>
      <c r="D1816" s="3" t="s">
        <v>447</v>
      </c>
      <c r="E1816" s="3" t="s">
        <v>455</v>
      </c>
      <c r="F1816" s="3" t="str">
        <f t="shared" si="28"/>
        <v>Retail</v>
      </c>
      <c r="G1816" s="3">
        <v>2</v>
      </c>
      <c r="I1816"/>
    </row>
    <row r="1817" spans="3:9">
      <c r="C1817" s="176">
        <v>42350.172200000001</v>
      </c>
      <c r="D1817" s="3" t="s">
        <v>449</v>
      </c>
      <c r="E1817" s="3" t="s">
        <v>453</v>
      </c>
      <c r="F1817" s="3" t="str">
        <f t="shared" si="28"/>
        <v>Retail</v>
      </c>
      <c r="G1817" s="3">
        <v>4</v>
      </c>
      <c r="I1817"/>
    </row>
    <row r="1818" spans="3:9">
      <c r="C1818" s="176">
        <v>42323.733999999997</v>
      </c>
      <c r="D1818" s="3" t="s">
        <v>445</v>
      </c>
      <c r="E1818" s="3" t="s">
        <v>458</v>
      </c>
      <c r="F1818" s="3" t="str">
        <f t="shared" si="28"/>
        <v>Wholesale</v>
      </c>
      <c r="G1818" s="3">
        <v>38</v>
      </c>
      <c r="I1818"/>
    </row>
    <row r="1819" spans="3:9">
      <c r="C1819" s="176">
        <v>42219.211799999997</v>
      </c>
      <c r="D1819" s="3" t="s">
        <v>445</v>
      </c>
      <c r="E1819" s="3" t="s">
        <v>453</v>
      </c>
      <c r="F1819" s="3" t="str">
        <f t="shared" si="28"/>
        <v>Wholesale</v>
      </c>
      <c r="G1819" s="3">
        <v>30</v>
      </c>
      <c r="I1819"/>
    </row>
    <row r="1820" spans="3:9">
      <c r="C1820" s="176">
        <v>42363.534699999997</v>
      </c>
      <c r="D1820" s="3" t="s">
        <v>445</v>
      </c>
      <c r="E1820" s="3" t="s">
        <v>112</v>
      </c>
      <c r="F1820" s="3" t="str">
        <f t="shared" si="28"/>
        <v>Retail</v>
      </c>
      <c r="G1820" s="3">
        <v>2</v>
      </c>
      <c r="I1820"/>
    </row>
    <row r="1821" spans="3:9">
      <c r="C1821" s="176">
        <v>42336.711799999997</v>
      </c>
      <c r="D1821" s="3" t="s">
        <v>446</v>
      </c>
      <c r="E1821" s="3" t="s">
        <v>459</v>
      </c>
      <c r="F1821" s="3" t="str">
        <f t="shared" si="28"/>
        <v>Retail</v>
      </c>
      <c r="G1821" s="3">
        <v>1</v>
      </c>
      <c r="I1821"/>
    </row>
    <row r="1822" spans="3:9">
      <c r="C1822" s="176">
        <v>41991.400699999998</v>
      </c>
      <c r="D1822" s="3" t="s">
        <v>447</v>
      </c>
      <c r="E1822" s="3" t="s">
        <v>453</v>
      </c>
      <c r="F1822" s="3" t="str">
        <f t="shared" si="28"/>
        <v>Wholesale</v>
      </c>
      <c r="G1822" s="3">
        <v>25</v>
      </c>
      <c r="I1822"/>
    </row>
    <row r="1823" spans="3:9">
      <c r="C1823" s="176">
        <v>42223.470099999999</v>
      </c>
      <c r="D1823" s="3" t="s">
        <v>445</v>
      </c>
      <c r="E1823" s="3" t="s">
        <v>114</v>
      </c>
      <c r="F1823" s="3" t="str">
        <f t="shared" si="28"/>
        <v>Retail</v>
      </c>
      <c r="G1823" s="3">
        <v>4</v>
      </c>
      <c r="I1823"/>
    </row>
    <row r="1824" spans="3:9">
      <c r="C1824" s="176">
        <v>42142.787499999999</v>
      </c>
      <c r="D1824" s="3" t="s">
        <v>446</v>
      </c>
      <c r="E1824" s="3" t="s">
        <v>457</v>
      </c>
      <c r="F1824" s="3" t="str">
        <f t="shared" si="28"/>
        <v>Wholesale</v>
      </c>
      <c r="G1824" s="3">
        <v>66</v>
      </c>
      <c r="I1824"/>
    </row>
    <row r="1825" spans="3:9">
      <c r="C1825" s="176">
        <v>42264.473599999998</v>
      </c>
      <c r="D1825" s="3" t="s">
        <v>445</v>
      </c>
      <c r="E1825" s="3" t="s">
        <v>312</v>
      </c>
      <c r="F1825" s="3" t="str">
        <f t="shared" si="28"/>
        <v>Retail</v>
      </c>
      <c r="G1825" s="3">
        <v>3</v>
      </c>
      <c r="I1825"/>
    </row>
    <row r="1826" spans="3:9">
      <c r="C1826" s="176">
        <v>41988.779199999997</v>
      </c>
      <c r="D1826" s="3" t="s">
        <v>447</v>
      </c>
      <c r="E1826" s="3" t="s">
        <v>7</v>
      </c>
      <c r="F1826" s="3" t="str">
        <f t="shared" si="28"/>
        <v>Wholesale</v>
      </c>
      <c r="G1826" s="3">
        <v>60</v>
      </c>
      <c r="I1826"/>
    </row>
    <row r="1827" spans="3:9">
      <c r="C1827" s="176">
        <v>42184.560400000002</v>
      </c>
      <c r="D1827" s="3" t="s">
        <v>445</v>
      </c>
      <c r="E1827" s="3" t="s">
        <v>453</v>
      </c>
      <c r="F1827" s="3" t="str">
        <f t="shared" si="28"/>
        <v>Retail</v>
      </c>
      <c r="G1827" s="3">
        <v>2</v>
      </c>
      <c r="I1827"/>
    </row>
    <row r="1828" spans="3:9">
      <c r="C1828" s="176">
        <v>42184.718800000002</v>
      </c>
      <c r="D1828" s="3" t="s">
        <v>446</v>
      </c>
      <c r="E1828" s="3" t="s">
        <v>9</v>
      </c>
      <c r="F1828" s="3" t="str">
        <f t="shared" si="28"/>
        <v>Wholesale</v>
      </c>
      <c r="G1828" s="3">
        <v>39</v>
      </c>
      <c r="I1828"/>
    </row>
    <row r="1829" spans="3:9">
      <c r="C1829" s="176">
        <v>41982.8125</v>
      </c>
      <c r="D1829" s="3" t="s">
        <v>447</v>
      </c>
      <c r="E1829" s="3" t="s">
        <v>114</v>
      </c>
      <c r="F1829" s="3" t="str">
        <f t="shared" si="28"/>
        <v>Retail</v>
      </c>
      <c r="G1829" s="3">
        <v>3</v>
      </c>
      <c r="I1829"/>
    </row>
    <row r="1830" spans="3:9">
      <c r="C1830" s="176">
        <v>42338.784699999997</v>
      </c>
      <c r="D1830" s="3" t="s">
        <v>447</v>
      </c>
      <c r="E1830" s="3" t="s">
        <v>453</v>
      </c>
      <c r="F1830" s="3" t="str">
        <f t="shared" si="28"/>
        <v>Wholesale</v>
      </c>
      <c r="G1830" s="3">
        <v>28</v>
      </c>
      <c r="I1830"/>
    </row>
    <row r="1831" spans="3:9">
      <c r="C1831" s="176">
        <v>42353.513200000001</v>
      </c>
      <c r="D1831" s="3" t="s">
        <v>447</v>
      </c>
      <c r="E1831" s="3" t="s">
        <v>453</v>
      </c>
      <c r="F1831" s="3" t="str">
        <f t="shared" si="28"/>
        <v>Retail</v>
      </c>
      <c r="G1831" s="3">
        <v>1</v>
      </c>
      <c r="I1831"/>
    </row>
    <row r="1832" spans="3:9">
      <c r="C1832" s="176">
        <v>42363.206299999998</v>
      </c>
      <c r="D1832" s="3" t="s">
        <v>447</v>
      </c>
      <c r="E1832" s="3" t="s">
        <v>453</v>
      </c>
      <c r="F1832" s="3" t="str">
        <f t="shared" si="28"/>
        <v>Retail</v>
      </c>
      <c r="G1832" s="3">
        <v>3</v>
      </c>
      <c r="I1832"/>
    </row>
    <row r="1833" spans="3:9">
      <c r="C1833" s="176">
        <v>42339.524299999997</v>
      </c>
      <c r="D1833" s="3" t="s">
        <v>447</v>
      </c>
      <c r="E1833" s="3" t="s">
        <v>10</v>
      </c>
      <c r="F1833" s="3" t="str">
        <f t="shared" si="28"/>
        <v>Retail</v>
      </c>
      <c r="G1833" s="3">
        <v>2</v>
      </c>
      <c r="I1833"/>
    </row>
    <row r="1834" spans="3:9">
      <c r="C1834" s="176">
        <v>42209.8056</v>
      </c>
      <c r="D1834" s="3" t="s">
        <v>446</v>
      </c>
      <c r="E1834" s="3" t="s">
        <v>7</v>
      </c>
      <c r="F1834" s="3" t="str">
        <f t="shared" si="28"/>
        <v>Retail</v>
      </c>
      <c r="G1834" s="3">
        <v>5</v>
      </c>
      <c r="I1834"/>
    </row>
    <row r="1835" spans="3:9">
      <c r="C1835" s="176">
        <v>42185.100700000003</v>
      </c>
      <c r="D1835" s="3" t="s">
        <v>446</v>
      </c>
      <c r="E1835" s="3" t="s">
        <v>450</v>
      </c>
      <c r="F1835" s="3" t="str">
        <f t="shared" si="28"/>
        <v>Retail</v>
      </c>
      <c r="G1835" s="3">
        <v>6</v>
      </c>
      <c r="I1835"/>
    </row>
    <row r="1836" spans="3:9">
      <c r="C1836" s="176">
        <v>41984.815300000002</v>
      </c>
      <c r="D1836" s="3" t="s">
        <v>445</v>
      </c>
      <c r="E1836" s="3" t="s">
        <v>112</v>
      </c>
      <c r="F1836" s="3" t="str">
        <f t="shared" si="28"/>
        <v>Retail</v>
      </c>
      <c r="G1836" s="3">
        <v>2</v>
      </c>
      <c r="I1836"/>
    </row>
    <row r="1837" spans="3:9">
      <c r="C1837" s="176">
        <v>42173.110399999998</v>
      </c>
      <c r="D1837" s="3" t="s">
        <v>447</v>
      </c>
      <c r="E1837" s="3" t="s">
        <v>6</v>
      </c>
      <c r="F1837" s="3" t="str">
        <f t="shared" si="28"/>
        <v>Wholesale</v>
      </c>
      <c r="G1837" s="3">
        <v>48</v>
      </c>
      <c r="I1837"/>
    </row>
    <row r="1838" spans="3:9">
      <c r="C1838" s="176">
        <v>42250.548600000002</v>
      </c>
      <c r="D1838" s="3" t="s">
        <v>447</v>
      </c>
      <c r="E1838" s="3" t="s">
        <v>453</v>
      </c>
      <c r="F1838" s="3" t="str">
        <f t="shared" si="28"/>
        <v>Retail</v>
      </c>
      <c r="G1838" s="3">
        <v>3</v>
      </c>
      <c r="I1838"/>
    </row>
    <row r="1839" spans="3:9">
      <c r="C1839" s="176">
        <v>42105.483999999997</v>
      </c>
      <c r="D1839" s="3" t="s">
        <v>447</v>
      </c>
      <c r="E1839" s="3" t="s">
        <v>460</v>
      </c>
      <c r="F1839" s="3" t="str">
        <f t="shared" si="28"/>
        <v>Wholesale</v>
      </c>
      <c r="G1839" s="3">
        <v>54</v>
      </c>
      <c r="I1839"/>
    </row>
    <row r="1840" spans="3:9">
      <c r="C1840" s="176">
        <v>42084.4715</v>
      </c>
      <c r="D1840" s="3" t="s">
        <v>447</v>
      </c>
      <c r="E1840" s="3" t="s">
        <v>456</v>
      </c>
      <c r="F1840" s="3" t="str">
        <f t="shared" si="28"/>
        <v>Retail</v>
      </c>
      <c r="G1840" s="3">
        <v>2</v>
      </c>
      <c r="I1840"/>
    </row>
    <row r="1841" spans="3:9">
      <c r="C1841" s="176">
        <v>42278.1181</v>
      </c>
      <c r="D1841" s="3" t="s">
        <v>445</v>
      </c>
      <c r="E1841" s="3" t="s">
        <v>8</v>
      </c>
      <c r="F1841" s="3" t="str">
        <f t="shared" si="28"/>
        <v>Wholesale</v>
      </c>
      <c r="G1841" s="3">
        <v>59</v>
      </c>
      <c r="I1841"/>
    </row>
    <row r="1842" spans="3:9">
      <c r="C1842" s="176">
        <v>41982.4764</v>
      </c>
      <c r="D1842" s="3" t="s">
        <v>449</v>
      </c>
      <c r="E1842" s="3" t="s">
        <v>453</v>
      </c>
      <c r="F1842" s="3" t="str">
        <f t="shared" si="28"/>
        <v>Wholesale</v>
      </c>
      <c r="G1842" s="3">
        <v>33</v>
      </c>
      <c r="I1842"/>
    </row>
    <row r="1843" spans="3:9">
      <c r="C1843" s="176">
        <v>42351.646500000003</v>
      </c>
      <c r="D1843" s="3" t="s">
        <v>446</v>
      </c>
      <c r="E1843" s="3" t="s">
        <v>10</v>
      </c>
      <c r="F1843" s="3" t="str">
        <f t="shared" si="28"/>
        <v>Wholesale</v>
      </c>
      <c r="G1843" s="3">
        <v>30</v>
      </c>
      <c r="I1843"/>
    </row>
    <row r="1844" spans="3:9">
      <c r="C1844" s="176">
        <v>42250.5389</v>
      </c>
      <c r="D1844" s="3" t="s">
        <v>446</v>
      </c>
      <c r="E1844" s="3" t="s">
        <v>448</v>
      </c>
      <c r="F1844" s="3" t="str">
        <f t="shared" si="28"/>
        <v>Retail</v>
      </c>
      <c r="G1844" s="3">
        <v>3</v>
      </c>
      <c r="I1844"/>
    </row>
    <row r="1845" spans="3:9">
      <c r="C1845" s="176">
        <v>42043.488899999997</v>
      </c>
      <c r="D1845" s="3" t="s">
        <v>445</v>
      </c>
      <c r="E1845" s="3" t="s">
        <v>457</v>
      </c>
      <c r="F1845" s="3" t="str">
        <f t="shared" si="28"/>
        <v>Wholesale</v>
      </c>
      <c r="G1845" s="3">
        <v>31</v>
      </c>
      <c r="I1845"/>
    </row>
    <row r="1846" spans="3:9">
      <c r="C1846" s="176">
        <v>41982.467400000001</v>
      </c>
      <c r="D1846" s="3" t="s">
        <v>445</v>
      </c>
      <c r="E1846" s="3" t="s">
        <v>453</v>
      </c>
      <c r="F1846" s="3" t="str">
        <f t="shared" si="28"/>
        <v>Retail</v>
      </c>
      <c r="G1846" s="3">
        <v>8</v>
      </c>
      <c r="I1846"/>
    </row>
    <row r="1847" spans="3:9">
      <c r="C1847" s="176">
        <v>42070.551399999997</v>
      </c>
      <c r="D1847" s="3" t="s">
        <v>447</v>
      </c>
      <c r="E1847" s="3" t="s">
        <v>6</v>
      </c>
      <c r="F1847" s="3" t="str">
        <f t="shared" si="28"/>
        <v>Wholesale</v>
      </c>
      <c r="G1847" s="3">
        <v>68</v>
      </c>
      <c r="I1847"/>
    </row>
    <row r="1848" spans="3:9">
      <c r="C1848" s="176">
        <v>42125.512499999997</v>
      </c>
      <c r="D1848" s="3" t="s">
        <v>445</v>
      </c>
      <c r="E1848" s="3" t="s">
        <v>453</v>
      </c>
      <c r="F1848" s="3" t="str">
        <f t="shared" si="28"/>
        <v>Wholesale</v>
      </c>
      <c r="G1848" s="3">
        <v>31</v>
      </c>
      <c r="I1848"/>
    </row>
    <row r="1849" spans="3:9">
      <c r="C1849" s="176">
        <v>42240.534699999997</v>
      </c>
      <c r="D1849" s="3" t="s">
        <v>446</v>
      </c>
      <c r="E1849" s="3" t="s">
        <v>458</v>
      </c>
      <c r="F1849" s="3" t="str">
        <f t="shared" si="28"/>
        <v>Wholesale</v>
      </c>
      <c r="G1849" s="3">
        <v>66</v>
      </c>
      <c r="I1849"/>
    </row>
    <row r="1850" spans="3:9">
      <c r="C1850" s="176">
        <v>41984.654900000001</v>
      </c>
      <c r="D1850" s="3" t="s">
        <v>447</v>
      </c>
      <c r="E1850" s="3" t="s">
        <v>450</v>
      </c>
      <c r="F1850" s="3" t="str">
        <f t="shared" si="28"/>
        <v>Retail</v>
      </c>
      <c r="G1850" s="3">
        <v>4</v>
      </c>
      <c r="I1850"/>
    </row>
    <row r="1851" spans="3:9">
      <c r="C1851" s="176">
        <v>42338.380599999997</v>
      </c>
      <c r="D1851" s="3" t="s">
        <v>445</v>
      </c>
      <c r="E1851" s="3" t="s">
        <v>452</v>
      </c>
      <c r="F1851" s="3" t="str">
        <f t="shared" si="28"/>
        <v>Wholesale</v>
      </c>
      <c r="G1851" s="3">
        <v>34</v>
      </c>
      <c r="I1851"/>
    </row>
    <row r="1852" spans="3:9">
      <c r="C1852" s="176">
        <v>41983.775699999998</v>
      </c>
      <c r="D1852" s="3" t="s">
        <v>446</v>
      </c>
      <c r="E1852" s="3" t="s">
        <v>451</v>
      </c>
      <c r="F1852" s="3" t="str">
        <f t="shared" si="28"/>
        <v>Wholesale</v>
      </c>
      <c r="G1852" s="3">
        <v>32</v>
      </c>
      <c r="I1852"/>
    </row>
    <row r="1853" spans="3:9">
      <c r="C1853" s="176">
        <v>42355.787499999999</v>
      </c>
      <c r="D1853" s="3" t="s">
        <v>445</v>
      </c>
      <c r="E1853" s="3" t="s">
        <v>459</v>
      </c>
      <c r="F1853" s="3" t="str">
        <f t="shared" si="28"/>
        <v>Retail</v>
      </c>
      <c r="G1853" s="3">
        <v>4</v>
      </c>
      <c r="I1853"/>
    </row>
    <row r="1854" spans="3:9">
      <c r="C1854" s="176">
        <v>42363.526400000002</v>
      </c>
      <c r="D1854" s="3" t="s">
        <v>446</v>
      </c>
      <c r="E1854" s="3" t="s">
        <v>10</v>
      </c>
      <c r="F1854" s="3" t="str">
        <f t="shared" si="28"/>
        <v>Wholesale</v>
      </c>
      <c r="G1854" s="3">
        <v>40</v>
      </c>
      <c r="I1854"/>
    </row>
    <row r="1855" spans="3:9">
      <c r="C1855" s="176">
        <v>41981.452100000002</v>
      </c>
      <c r="D1855" s="3" t="s">
        <v>445</v>
      </c>
      <c r="E1855" s="3" t="s">
        <v>453</v>
      </c>
      <c r="F1855" s="3" t="str">
        <f t="shared" si="28"/>
        <v>Wholesale</v>
      </c>
      <c r="G1855" s="3">
        <v>144</v>
      </c>
      <c r="I1855"/>
    </row>
    <row r="1856" spans="3:9">
      <c r="C1856" s="176">
        <v>42139.4542</v>
      </c>
      <c r="D1856" s="3" t="s">
        <v>449</v>
      </c>
      <c r="E1856" s="3" t="s">
        <v>455</v>
      </c>
      <c r="F1856" s="3" t="str">
        <f t="shared" si="28"/>
        <v>Retail</v>
      </c>
      <c r="G1856" s="3">
        <v>1</v>
      </c>
      <c r="I1856"/>
    </row>
    <row r="1857" spans="3:9">
      <c r="C1857" s="176">
        <v>42246.380599999997</v>
      </c>
      <c r="D1857" s="3" t="s">
        <v>447</v>
      </c>
      <c r="E1857" s="3" t="s">
        <v>454</v>
      </c>
      <c r="F1857" s="3" t="str">
        <f t="shared" si="28"/>
        <v>Retail</v>
      </c>
      <c r="G1857" s="3">
        <v>1</v>
      </c>
      <c r="I1857"/>
    </row>
    <row r="1858" spans="3:9">
      <c r="C1858" s="176">
        <v>42335.493799999997</v>
      </c>
      <c r="D1858" s="3" t="s">
        <v>445</v>
      </c>
      <c r="E1858" s="3" t="s">
        <v>312</v>
      </c>
      <c r="F1858" s="3" t="str">
        <f t="shared" si="28"/>
        <v>Retail</v>
      </c>
      <c r="G1858" s="3">
        <v>3</v>
      </c>
      <c r="I1858"/>
    </row>
    <row r="1859" spans="3:9">
      <c r="C1859" s="176">
        <v>42210.4882</v>
      </c>
      <c r="D1859" s="3" t="s">
        <v>445</v>
      </c>
      <c r="E1859" s="3" t="s">
        <v>10</v>
      </c>
      <c r="F1859" s="3" t="str">
        <f t="shared" si="28"/>
        <v>Wholesale</v>
      </c>
      <c r="G1859" s="3">
        <v>33</v>
      </c>
      <c r="I1859"/>
    </row>
    <row r="1860" spans="3:9">
      <c r="C1860" s="176">
        <v>42229.561800000003</v>
      </c>
      <c r="D1860" s="3" t="s">
        <v>445</v>
      </c>
      <c r="E1860" s="3" t="s">
        <v>453</v>
      </c>
      <c r="F1860" s="3" t="str">
        <f t="shared" si="28"/>
        <v>Wholesale</v>
      </c>
      <c r="G1860" s="3">
        <v>35</v>
      </c>
      <c r="I1860"/>
    </row>
    <row r="1861" spans="3:9">
      <c r="C1861" s="176">
        <v>42050.218099999998</v>
      </c>
      <c r="D1861" s="3" t="s">
        <v>449</v>
      </c>
      <c r="E1861" s="3" t="s">
        <v>453</v>
      </c>
      <c r="F1861" s="3" t="str">
        <f t="shared" si="28"/>
        <v>Wholesale</v>
      </c>
      <c r="G1861" s="3">
        <v>34</v>
      </c>
      <c r="I1861"/>
    </row>
    <row r="1862" spans="3:9">
      <c r="C1862" s="176">
        <v>42300.183299999997</v>
      </c>
      <c r="D1862" s="3" t="s">
        <v>446</v>
      </c>
      <c r="E1862" s="3" t="s">
        <v>10</v>
      </c>
      <c r="F1862" s="3" t="str">
        <f t="shared" si="28"/>
        <v>Retail</v>
      </c>
      <c r="G1862" s="3">
        <v>3</v>
      </c>
      <c r="I1862"/>
    </row>
    <row r="1863" spans="3:9">
      <c r="C1863" s="176">
        <v>42082.076399999998</v>
      </c>
      <c r="D1863" s="3" t="s">
        <v>445</v>
      </c>
      <c r="E1863" s="3" t="s">
        <v>6</v>
      </c>
      <c r="F1863" s="3" t="str">
        <f t="shared" si="28"/>
        <v>Wholesale</v>
      </c>
      <c r="G1863" s="3">
        <v>38</v>
      </c>
      <c r="I1863"/>
    </row>
    <row r="1864" spans="3:9">
      <c r="C1864" s="176">
        <v>42332.737500000003</v>
      </c>
      <c r="D1864" s="3" t="s">
        <v>447</v>
      </c>
      <c r="E1864" s="3" t="s">
        <v>461</v>
      </c>
      <c r="F1864" s="3" t="str">
        <f t="shared" si="28"/>
        <v>Retail</v>
      </c>
      <c r="G1864" s="3">
        <v>7</v>
      </c>
      <c r="I1864"/>
    </row>
    <row r="1865" spans="3:9">
      <c r="C1865" s="176">
        <v>42307.4542</v>
      </c>
      <c r="D1865" s="3" t="s">
        <v>446</v>
      </c>
      <c r="E1865" s="3" t="s">
        <v>114</v>
      </c>
      <c r="F1865" s="3" t="str">
        <f t="shared" si="28"/>
        <v>Retail</v>
      </c>
      <c r="G1865" s="3">
        <v>5</v>
      </c>
      <c r="I1865"/>
    </row>
    <row r="1866" spans="3:9">
      <c r="C1866" s="176">
        <v>42176.472199999997</v>
      </c>
      <c r="D1866" s="3" t="s">
        <v>447</v>
      </c>
      <c r="E1866" s="3" t="s">
        <v>453</v>
      </c>
      <c r="F1866" s="3" t="str">
        <f t="shared" ref="F1866:F1929" si="29">IF(G1866&lt;10,"Retail","Wholesale")</f>
        <v>Retail</v>
      </c>
      <c r="G1866" s="3">
        <v>1</v>
      </c>
      <c r="I1866"/>
    </row>
    <row r="1867" spans="3:9">
      <c r="C1867" s="176">
        <v>42348.553500000002</v>
      </c>
      <c r="D1867" s="3" t="s">
        <v>449</v>
      </c>
      <c r="E1867" s="3" t="s">
        <v>112</v>
      </c>
      <c r="F1867" s="3" t="str">
        <f t="shared" si="29"/>
        <v>Retail</v>
      </c>
      <c r="G1867" s="3">
        <v>2</v>
      </c>
      <c r="I1867"/>
    </row>
    <row r="1868" spans="3:9">
      <c r="C1868" s="176">
        <v>41988.457600000002</v>
      </c>
      <c r="D1868" s="3" t="s">
        <v>447</v>
      </c>
      <c r="E1868" s="3" t="s">
        <v>6</v>
      </c>
      <c r="F1868" s="3" t="str">
        <f t="shared" si="29"/>
        <v>Wholesale</v>
      </c>
      <c r="G1868" s="3">
        <v>57</v>
      </c>
      <c r="I1868"/>
    </row>
    <row r="1869" spans="3:9">
      <c r="C1869" s="176">
        <v>42225.745799999997</v>
      </c>
      <c r="D1869" s="3" t="s">
        <v>446</v>
      </c>
      <c r="E1869" s="3" t="s">
        <v>7</v>
      </c>
      <c r="F1869" s="3" t="str">
        <f t="shared" si="29"/>
        <v>Retail</v>
      </c>
      <c r="G1869" s="3">
        <v>3</v>
      </c>
      <c r="I1869"/>
    </row>
    <row r="1870" spans="3:9">
      <c r="C1870" s="176">
        <v>42266.559000000001</v>
      </c>
      <c r="D1870" s="3" t="s">
        <v>445</v>
      </c>
      <c r="E1870" s="3" t="s">
        <v>9</v>
      </c>
      <c r="F1870" s="3" t="str">
        <f t="shared" si="29"/>
        <v>Wholesale</v>
      </c>
      <c r="G1870" s="3">
        <v>54</v>
      </c>
      <c r="I1870"/>
    </row>
    <row r="1871" spans="3:9">
      <c r="C1871" s="176">
        <v>42260.4931</v>
      </c>
      <c r="D1871" s="3" t="s">
        <v>445</v>
      </c>
      <c r="E1871" s="3" t="s">
        <v>112</v>
      </c>
      <c r="F1871" s="3" t="str">
        <f t="shared" si="29"/>
        <v>Retail</v>
      </c>
      <c r="G1871" s="3">
        <v>2</v>
      </c>
      <c r="I1871"/>
    </row>
    <row r="1872" spans="3:9">
      <c r="C1872" s="176">
        <v>41981.502099999998</v>
      </c>
      <c r="D1872" s="3" t="s">
        <v>445</v>
      </c>
      <c r="E1872" s="3" t="s">
        <v>7</v>
      </c>
      <c r="F1872" s="3" t="str">
        <f t="shared" si="29"/>
        <v>Retail</v>
      </c>
      <c r="G1872" s="3">
        <v>7</v>
      </c>
      <c r="I1872"/>
    </row>
    <row r="1873" spans="3:9">
      <c r="C1873" s="176">
        <v>42363.568099999997</v>
      </c>
      <c r="D1873" s="3" t="s">
        <v>446</v>
      </c>
      <c r="E1873" s="3" t="s">
        <v>451</v>
      </c>
      <c r="F1873" s="3" t="str">
        <f t="shared" si="29"/>
        <v>Retail</v>
      </c>
      <c r="G1873" s="3">
        <v>7</v>
      </c>
      <c r="I1873"/>
    </row>
    <row r="1874" spans="3:9">
      <c r="C1874" s="176">
        <v>42328.139600000002</v>
      </c>
      <c r="D1874" s="3" t="s">
        <v>445</v>
      </c>
      <c r="E1874" s="3" t="s">
        <v>110</v>
      </c>
      <c r="F1874" s="3" t="str">
        <f t="shared" si="29"/>
        <v>Retail</v>
      </c>
      <c r="G1874" s="3">
        <v>5</v>
      </c>
      <c r="I1874"/>
    </row>
    <row r="1875" spans="3:9">
      <c r="C1875" s="176">
        <v>42283.241000000002</v>
      </c>
      <c r="D1875" s="3" t="s">
        <v>445</v>
      </c>
      <c r="E1875" s="3" t="s">
        <v>6</v>
      </c>
      <c r="F1875" s="3" t="str">
        <f t="shared" si="29"/>
        <v>Wholesale</v>
      </c>
      <c r="G1875" s="3">
        <v>69</v>
      </c>
      <c r="I1875"/>
    </row>
    <row r="1876" spans="3:9">
      <c r="C1876" s="176">
        <v>42175.166700000002</v>
      </c>
      <c r="D1876" s="3" t="s">
        <v>446</v>
      </c>
      <c r="E1876" s="3" t="s">
        <v>458</v>
      </c>
      <c r="F1876" s="3" t="str">
        <f t="shared" si="29"/>
        <v>Retail</v>
      </c>
      <c r="G1876" s="3">
        <v>1</v>
      </c>
      <c r="I1876"/>
    </row>
    <row r="1877" spans="3:9">
      <c r="C1877" s="176">
        <v>42354.5507</v>
      </c>
      <c r="D1877" s="3" t="s">
        <v>445</v>
      </c>
      <c r="E1877" s="3" t="s">
        <v>7</v>
      </c>
      <c r="F1877" s="3" t="str">
        <f t="shared" si="29"/>
        <v>Retail</v>
      </c>
      <c r="G1877" s="3">
        <v>1</v>
      </c>
      <c r="I1877"/>
    </row>
    <row r="1878" spans="3:9">
      <c r="C1878" s="176">
        <v>42275.272900000004</v>
      </c>
      <c r="D1878" s="3" t="s">
        <v>445</v>
      </c>
      <c r="E1878" s="3" t="s">
        <v>10</v>
      </c>
      <c r="F1878" s="3" t="str">
        <f t="shared" si="29"/>
        <v>Wholesale</v>
      </c>
      <c r="G1878" s="3">
        <v>53</v>
      </c>
      <c r="I1878"/>
    </row>
    <row r="1879" spans="3:9">
      <c r="C1879" s="176">
        <v>42197.167399999998</v>
      </c>
      <c r="D1879" s="3" t="s">
        <v>445</v>
      </c>
      <c r="E1879" s="3" t="s">
        <v>450</v>
      </c>
      <c r="F1879" s="3" t="str">
        <f t="shared" si="29"/>
        <v>Wholesale</v>
      </c>
      <c r="G1879" s="3">
        <v>62</v>
      </c>
      <c r="I1879"/>
    </row>
    <row r="1880" spans="3:9">
      <c r="C1880" s="176">
        <v>42358.884700000002</v>
      </c>
      <c r="D1880" s="3" t="s">
        <v>446</v>
      </c>
      <c r="E1880" s="3" t="s">
        <v>453</v>
      </c>
      <c r="F1880" s="3" t="str">
        <f t="shared" si="29"/>
        <v>Retail</v>
      </c>
      <c r="G1880" s="3">
        <v>2</v>
      </c>
      <c r="I1880"/>
    </row>
    <row r="1881" spans="3:9">
      <c r="C1881" s="176">
        <v>41987.502099999998</v>
      </c>
      <c r="D1881" s="3" t="s">
        <v>449</v>
      </c>
      <c r="E1881" s="3" t="s">
        <v>453</v>
      </c>
      <c r="F1881" s="3" t="str">
        <f t="shared" si="29"/>
        <v>Wholesale</v>
      </c>
      <c r="G1881" s="3">
        <v>27</v>
      </c>
      <c r="I1881"/>
    </row>
    <row r="1882" spans="3:9">
      <c r="C1882" s="176">
        <v>42333.763200000001</v>
      </c>
      <c r="D1882" s="3" t="s">
        <v>445</v>
      </c>
      <c r="E1882" s="3" t="s">
        <v>453</v>
      </c>
      <c r="F1882" s="3" t="str">
        <f t="shared" si="29"/>
        <v>Wholesale</v>
      </c>
      <c r="G1882" s="3">
        <v>36</v>
      </c>
      <c r="I1882"/>
    </row>
    <row r="1883" spans="3:9">
      <c r="C1883" s="176">
        <v>42260.475700000003</v>
      </c>
      <c r="D1883" s="3" t="s">
        <v>447</v>
      </c>
      <c r="E1883" s="3" t="s">
        <v>452</v>
      </c>
      <c r="F1883" s="3" t="str">
        <f t="shared" si="29"/>
        <v>Retail</v>
      </c>
      <c r="G1883" s="3">
        <v>4</v>
      </c>
      <c r="I1883"/>
    </row>
    <row r="1884" spans="3:9">
      <c r="C1884" s="176">
        <v>42354.741699999999</v>
      </c>
      <c r="D1884" s="3" t="s">
        <v>449</v>
      </c>
      <c r="E1884" s="3" t="s">
        <v>114</v>
      </c>
      <c r="F1884" s="3" t="str">
        <f t="shared" si="29"/>
        <v>Retail</v>
      </c>
      <c r="G1884" s="3">
        <v>1</v>
      </c>
      <c r="I1884"/>
    </row>
    <row r="1885" spans="3:9">
      <c r="C1885" s="176">
        <v>42223.496500000001</v>
      </c>
      <c r="D1885" s="3" t="s">
        <v>445</v>
      </c>
      <c r="E1885" s="3" t="s">
        <v>453</v>
      </c>
      <c r="F1885" s="3" t="str">
        <f t="shared" si="29"/>
        <v>Wholesale</v>
      </c>
      <c r="G1885" s="3">
        <v>54</v>
      </c>
      <c r="I1885"/>
    </row>
    <row r="1886" spans="3:9">
      <c r="C1886" s="176">
        <v>42111.701399999998</v>
      </c>
      <c r="D1886" s="3" t="s">
        <v>447</v>
      </c>
      <c r="E1886" s="3" t="s">
        <v>458</v>
      </c>
      <c r="F1886" s="3" t="str">
        <f t="shared" si="29"/>
        <v>Wholesale</v>
      </c>
      <c r="G1886" s="3">
        <v>110</v>
      </c>
      <c r="I1886"/>
    </row>
    <row r="1887" spans="3:9">
      <c r="C1887" s="176">
        <v>42210.541700000002</v>
      </c>
      <c r="D1887" s="3" t="s">
        <v>447</v>
      </c>
      <c r="E1887" s="3" t="s">
        <v>9</v>
      </c>
      <c r="F1887" s="3" t="str">
        <f t="shared" si="29"/>
        <v>Retail</v>
      </c>
      <c r="G1887" s="3">
        <v>3</v>
      </c>
      <c r="I1887"/>
    </row>
    <row r="1888" spans="3:9">
      <c r="C1888" s="176">
        <v>42350.809699999998</v>
      </c>
      <c r="D1888" s="3" t="s">
        <v>445</v>
      </c>
      <c r="E1888" s="3" t="s">
        <v>453</v>
      </c>
      <c r="F1888" s="3" t="str">
        <f t="shared" si="29"/>
        <v>Retail</v>
      </c>
      <c r="G1888" s="3">
        <v>6</v>
      </c>
      <c r="I1888"/>
    </row>
    <row r="1889" spans="3:9">
      <c r="C1889" s="176">
        <v>42362.668100000003</v>
      </c>
      <c r="D1889" s="3" t="s">
        <v>445</v>
      </c>
      <c r="E1889" s="3" t="s">
        <v>453</v>
      </c>
      <c r="F1889" s="3" t="str">
        <f t="shared" si="29"/>
        <v>Wholesale</v>
      </c>
      <c r="G1889" s="3">
        <v>69</v>
      </c>
      <c r="I1889"/>
    </row>
    <row r="1890" spans="3:9">
      <c r="C1890" s="176">
        <v>42106.184000000001</v>
      </c>
      <c r="D1890" s="3" t="s">
        <v>449</v>
      </c>
      <c r="E1890" s="3" t="s">
        <v>453</v>
      </c>
      <c r="F1890" s="3" t="str">
        <f t="shared" si="29"/>
        <v>Retail</v>
      </c>
      <c r="G1890" s="3">
        <v>3</v>
      </c>
      <c r="I1890"/>
    </row>
    <row r="1891" spans="3:9">
      <c r="C1891" s="176">
        <v>42296.861799999999</v>
      </c>
      <c r="D1891" s="3" t="s">
        <v>445</v>
      </c>
      <c r="E1891" s="3" t="s">
        <v>110</v>
      </c>
      <c r="F1891" s="3" t="str">
        <f t="shared" si="29"/>
        <v>Retail</v>
      </c>
      <c r="G1891" s="3">
        <v>1</v>
      </c>
      <c r="I1891"/>
    </row>
    <row r="1892" spans="3:9">
      <c r="C1892" s="176">
        <v>42105.4715</v>
      </c>
      <c r="D1892" s="3" t="s">
        <v>445</v>
      </c>
      <c r="E1892" s="3" t="s">
        <v>453</v>
      </c>
      <c r="F1892" s="3" t="str">
        <f t="shared" si="29"/>
        <v>Retail</v>
      </c>
      <c r="G1892" s="3">
        <v>2</v>
      </c>
      <c r="I1892"/>
    </row>
    <row r="1893" spans="3:9">
      <c r="C1893" s="176">
        <v>42142.204899999997</v>
      </c>
      <c r="D1893" s="3" t="s">
        <v>449</v>
      </c>
      <c r="E1893" s="3" t="s">
        <v>6</v>
      </c>
      <c r="F1893" s="3" t="str">
        <f t="shared" si="29"/>
        <v>Retail</v>
      </c>
      <c r="G1893" s="3">
        <v>3</v>
      </c>
      <c r="I1893"/>
    </row>
    <row r="1894" spans="3:9">
      <c r="C1894" s="176">
        <v>42042.977099999996</v>
      </c>
      <c r="D1894" s="3" t="s">
        <v>445</v>
      </c>
      <c r="E1894" s="3" t="s">
        <v>6</v>
      </c>
      <c r="F1894" s="3" t="str">
        <f t="shared" si="29"/>
        <v>Wholesale</v>
      </c>
      <c r="G1894" s="3">
        <v>99</v>
      </c>
      <c r="I1894"/>
    </row>
    <row r="1895" spans="3:9">
      <c r="C1895" s="176">
        <v>42187.531900000002</v>
      </c>
      <c r="D1895" s="3" t="s">
        <v>445</v>
      </c>
      <c r="E1895" s="3" t="s">
        <v>459</v>
      </c>
      <c r="F1895" s="3" t="str">
        <f t="shared" si="29"/>
        <v>Retail</v>
      </c>
      <c r="G1895" s="3">
        <v>2</v>
      </c>
      <c r="I1895"/>
    </row>
    <row r="1896" spans="3:9">
      <c r="C1896" s="176">
        <v>42164.786800000002</v>
      </c>
      <c r="D1896" s="3" t="s">
        <v>447</v>
      </c>
      <c r="E1896" s="3" t="s">
        <v>453</v>
      </c>
      <c r="F1896" s="3" t="str">
        <f t="shared" si="29"/>
        <v>Retail</v>
      </c>
      <c r="G1896" s="3">
        <v>2</v>
      </c>
      <c r="I1896"/>
    </row>
    <row r="1897" spans="3:9">
      <c r="C1897" s="176">
        <v>42156.474300000002</v>
      </c>
      <c r="D1897" s="3" t="s">
        <v>446</v>
      </c>
      <c r="E1897" s="3" t="s">
        <v>6</v>
      </c>
      <c r="F1897" s="3" t="str">
        <f t="shared" si="29"/>
        <v>Wholesale</v>
      </c>
      <c r="G1897" s="3">
        <v>54</v>
      </c>
      <c r="I1897"/>
    </row>
    <row r="1898" spans="3:9">
      <c r="C1898" s="176">
        <v>42224.459000000003</v>
      </c>
      <c r="D1898" s="3" t="s">
        <v>446</v>
      </c>
      <c r="E1898" s="3" t="s">
        <v>453</v>
      </c>
      <c r="F1898" s="3" t="str">
        <f t="shared" si="29"/>
        <v>Wholesale</v>
      </c>
      <c r="G1898" s="3">
        <v>134</v>
      </c>
      <c r="I1898"/>
    </row>
    <row r="1899" spans="3:9">
      <c r="C1899" s="176">
        <v>42272.488899999997</v>
      </c>
      <c r="D1899" s="3" t="s">
        <v>445</v>
      </c>
      <c r="E1899" s="3" t="s">
        <v>457</v>
      </c>
      <c r="F1899" s="3" t="str">
        <f t="shared" si="29"/>
        <v>Wholesale</v>
      </c>
      <c r="G1899" s="3">
        <v>71</v>
      </c>
      <c r="I1899"/>
    </row>
    <row r="1900" spans="3:9">
      <c r="C1900" s="176">
        <v>42304.469400000002</v>
      </c>
      <c r="D1900" s="3" t="s">
        <v>445</v>
      </c>
      <c r="E1900" s="3" t="s">
        <v>457</v>
      </c>
      <c r="F1900" s="3" t="str">
        <f t="shared" si="29"/>
        <v>Wholesale</v>
      </c>
      <c r="G1900" s="3">
        <v>58</v>
      </c>
      <c r="I1900"/>
    </row>
    <row r="1901" spans="3:9">
      <c r="C1901" s="176">
        <v>42169.531900000002</v>
      </c>
      <c r="D1901" s="3" t="s">
        <v>445</v>
      </c>
      <c r="E1901" s="3" t="s">
        <v>114</v>
      </c>
      <c r="F1901" s="3" t="str">
        <f t="shared" si="29"/>
        <v>Retail</v>
      </c>
      <c r="G1901" s="3">
        <v>1</v>
      </c>
      <c r="I1901"/>
    </row>
    <row r="1902" spans="3:9">
      <c r="C1902" s="176">
        <v>42191.1486</v>
      </c>
      <c r="D1902" s="3" t="s">
        <v>446</v>
      </c>
      <c r="E1902" s="3" t="s">
        <v>453</v>
      </c>
      <c r="F1902" s="3" t="str">
        <f t="shared" si="29"/>
        <v>Wholesale</v>
      </c>
      <c r="G1902" s="3">
        <v>32</v>
      </c>
      <c r="I1902"/>
    </row>
    <row r="1903" spans="3:9">
      <c r="C1903" s="176">
        <v>42179.424299999999</v>
      </c>
      <c r="D1903" s="3" t="s">
        <v>446</v>
      </c>
      <c r="E1903" s="3" t="s">
        <v>453</v>
      </c>
      <c r="F1903" s="3" t="str">
        <f t="shared" si="29"/>
        <v>Wholesale</v>
      </c>
      <c r="G1903" s="3">
        <v>37</v>
      </c>
      <c r="I1903"/>
    </row>
    <row r="1904" spans="3:9">
      <c r="C1904" s="176">
        <v>42341.098599999998</v>
      </c>
      <c r="D1904" s="3" t="s">
        <v>445</v>
      </c>
      <c r="E1904" s="3" t="s">
        <v>6</v>
      </c>
      <c r="F1904" s="3" t="str">
        <f t="shared" si="29"/>
        <v>Wholesale</v>
      </c>
      <c r="G1904" s="3">
        <v>63</v>
      </c>
      <c r="I1904"/>
    </row>
    <row r="1905" spans="3:9">
      <c r="C1905" s="176">
        <v>42010.774299999997</v>
      </c>
      <c r="D1905" s="3" t="s">
        <v>445</v>
      </c>
      <c r="E1905" s="3" t="s">
        <v>114</v>
      </c>
      <c r="F1905" s="3" t="str">
        <f t="shared" si="29"/>
        <v>Wholesale</v>
      </c>
      <c r="G1905" s="3">
        <v>61</v>
      </c>
      <c r="I1905"/>
    </row>
    <row r="1906" spans="3:9">
      <c r="C1906" s="176">
        <v>42238.7</v>
      </c>
      <c r="D1906" s="3" t="s">
        <v>446</v>
      </c>
      <c r="E1906" s="3" t="s">
        <v>6</v>
      </c>
      <c r="F1906" s="3" t="str">
        <f t="shared" si="29"/>
        <v>Wholesale</v>
      </c>
      <c r="G1906" s="3">
        <v>23</v>
      </c>
      <c r="I1906"/>
    </row>
    <row r="1907" spans="3:9">
      <c r="C1907" s="176">
        <v>42294.5049</v>
      </c>
      <c r="D1907" s="3" t="s">
        <v>449</v>
      </c>
      <c r="E1907" s="3" t="s">
        <v>10</v>
      </c>
      <c r="F1907" s="3" t="str">
        <f t="shared" si="29"/>
        <v>Retail</v>
      </c>
      <c r="G1907" s="3">
        <v>3</v>
      </c>
      <c r="I1907"/>
    </row>
    <row r="1908" spans="3:9">
      <c r="C1908" s="176">
        <v>42225.466699999997</v>
      </c>
      <c r="D1908" s="3" t="s">
        <v>445</v>
      </c>
      <c r="E1908" s="3" t="s">
        <v>453</v>
      </c>
      <c r="F1908" s="3" t="str">
        <f t="shared" si="29"/>
        <v>Wholesale</v>
      </c>
      <c r="G1908" s="3">
        <v>37</v>
      </c>
      <c r="I1908"/>
    </row>
    <row r="1909" spans="3:9">
      <c r="C1909" s="176">
        <v>42351.767399999997</v>
      </c>
      <c r="D1909" s="3" t="s">
        <v>445</v>
      </c>
      <c r="E1909" s="3" t="s">
        <v>452</v>
      </c>
      <c r="F1909" s="3" t="str">
        <f t="shared" si="29"/>
        <v>Retail</v>
      </c>
      <c r="G1909" s="3">
        <v>3</v>
      </c>
      <c r="I1909"/>
    </row>
    <row r="1910" spans="3:9">
      <c r="C1910" s="176">
        <v>42336.585400000004</v>
      </c>
      <c r="D1910" s="3" t="s">
        <v>446</v>
      </c>
      <c r="E1910" s="3" t="s">
        <v>9</v>
      </c>
      <c r="F1910" s="3" t="str">
        <f t="shared" si="29"/>
        <v>Retail</v>
      </c>
      <c r="G1910" s="3">
        <v>4</v>
      </c>
      <c r="I1910"/>
    </row>
    <row r="1911" spans="3:9">
      <c r="C1911" s="176">
        <v>42335.138899999998</v>
      </c>
      <c r="D1911" s="3" t="s">
        <v>446</v>
      </c>
      <c r="E1911" s="3" t="s">
        <v>6</v>
      </c>
      <c r="F1911" s="3" t="str">
        <f t="shared" si="29"/>
        <v>Wholesale</v>
      </c>
      <c r="G1911" s="3">
        <v>65</v>
      </c>
      <c r="I1911"/>
    </row>
    <row r="1912" spans="3:9">
      <c r="C1912" s="176">
        <v>41979.443099999997</v>
      </c>
      <c r="D1912" s="3" t="s">
        <v>445</v>
      </c>
      <c r="E1912" s="3" t="s">
        <v>455</v>
      </c>
      <c r="F1912" s="3" t="str">
        <f t="shared" si="29"/>
        <v>Retail</v>
      </c>
      <c r="G1912" s="3">
        <v>5</v>
      </c>
      <c r="I1912"/>
    </row>
    <row r="1913" spans="3:9">
      <c r="C1913" s="176">
        <v>42100.091</v>
      </c>
      <c r="D1913" s="3" t="s">
        <v>445</v>
      </c>
      <c r="E1913" s="3" t="s">
        <v>9</v>
      </c>
      <c r="F1913" s="3" t="str">
        <f t="shared" si="29"/>
        <v>Retail</v>
      </c>
      <c r="G1913" s="3">
        <v>2</v>
      </c>
      <c r="I1913"/>
    </row>
    <row r="1914" spans="3:9">
      <c r="C1914" s="176">
        <v>42196.5167</v>
      </c>
      <c r="D1914" s="3" t="s">
        <v>447</v>
      </c>
      <c r="E1914" s="3" t="s">
        <v>112</v>
      </c>
      <c r="F1914" s="3" t="str">
        <f t="shared" si="29"/>
        <v>Retail</v>
      </c>
      <c r="G1914" s="3">
        <v>3</v>
      </c>
      <c r="I1914"/>
    </row>
    <row r="1915" spans="3:9">
      <c r="C1915" s="176">
        <v>42286.4764</v>
      </c>
      <c r="D1915" s="3" t="s">
        <v>445</v>
      </c>
      <c r="E1915" s="3" t="s">
        <v>453</v>
      </c>
      <c r="F1915" s="3" t="str">
        <f t="shared" si="29"/>
        <v>Retail</v>
      </c>
      <c r="G1915" s="3">
        <v>2</v>
      </c>
      <c r="I1915"/>
    </row>
    <row r="1916" spans="3:9">
      <c r="C1916" s="176">
        <v>42250.734700000001</v>
      </c>
      <c r="D1916" s="3" t="s">
        <v>445</v>
      </c>
      <c r="E1916" s="3" t="s">
        <v>114</v>
      </c>
      <c r="F1916" s="3" t="str">
        <f t="shared" si="29"/>
        <v>Retail</v>
      </c>
      <c r="G1916" s="3">
        <v>6</v>
      </c>
      <c r="I1916"/>
    </row>
    <row r="1917" spans="3:9">
      <c r="C1917" s="176">
        <v>42332.152099999999</v>
      </c>
      <c r="D1917" s="3" t="s">
        <v>446</v>
      </c>
      <c r="E1917" s="3" t="s">
        <v>10</v>
      </c>
      <c r="F1917" s="3" t="str">
        <f t="shared" si="29"/>
        <v>Wholesale</v>
      </c>
      <c r="G1917" s="3">
        <v>39</v>
      </c>
      <c r="I1917"/>
    </row>
    <row r="1918" spans="3:9">
      <c r="C1918" s="176">
        <v>42159.202100000002</v>
      </c>
      <c r="D1918" s="3" t="s">
        <v>446</v>
      </c>
      <c r="E1918" s="3" t="s">
        <v>10</v>
      </c>
      <c r="F1918" s="3" t="str">
        <f t="shared" si="29"/>
        <v>Wholesale</v>
      </c>
      <c r="G1918" s="3">
        <v>94</v>
      </c>
      <c r="I1918"/>
    </row>
    <row r="1919" spans="3:9">
      <c r="C1919" s="176">
        <v>42254.5965</v>
      </c>
      <c r="D1919" s="3" t="s">
        <v>447</v>
      </c>
      <c r="E1919" s="3" t="s">
        <v>459</v>
      </c>
      <c r="F1919" s="3" t="str">
        <f t="shared" si="29"/>
        <v>Retail</v>
      </c>
      <c r="G1919" s="3">
        <v>5</v>
      </c>
      <c r="I1919"/>
    </row>
    <row r="1920" spans="3:9">
      <c r="C1920" s="176">
        <v>42282.5285</v>
      </c>
      <c r="D1920" s="3" t="s">
        <v>447</v>
      </c>
      <c r="E1920" s="3" t="s">
        <v>114</v>
      </c>
      <c r="F1920" s="3" t="str">
        <f t="shared" si="29"/>
        <v>Retail</v>
      </c>
      <c r="G1920" s="3">
        <v>3</v>
      </c>
      <c r="I1920"/>
    </row>
    <row r="1921" spans="3:9">
      <c r="C1921" s="176">
        <v>42242.759700000002</v>
      </c>
      <c r="D1921" s="3" t="s">
        <v>445</v>
      </c>
      <c r="E1921" s="3" t="s">
        <v>8</v>
      </c>
      <c r="F1921" s="3" t="str">
        <f t="shared" si="29"/>
        <v>Wholesale</v>
      </c>
      <c r="G1921" s="3">
        <v>35</v>
      </c>
      <c r="I1921"/>
    </row>
    <row r="1922" spans="3:9">
      <c r="C1922" s="176">
        <v>42241.8361</v>
      </c>
      <c r="D1922" s="3" t="s">
        <v>445</v>
      </c>
      <c r="E1922" s="3" t="s">
        <v>453</v>
      </c>
      <c r="F1922" s="3" t="str">
        <f t="shared" si="29"/>
        <v>Wholesale</v>
      </c>
      <c r="G1922" s="3">
        <v>26</v>
      </c>
      <c r="I1922"/>
    </row>
    <row r="1923" spans="3:9">
      <c r="C1923" s="176">
        <v>42115.4882</v>
      </c>
      <c r="D1923" s="3" t="s">
        <v>446</v>
      </c>
      <c r="E1923" s="3" t="s">
        <v>453</v>
      </c>
      <c r="F1923" s="3" t="str">
        <f t="shared" si="29"/>
        <v>Wholesale</v>
      </c>
      <c r="G1923" s="3">
        <v>36</v>
      </c>
      <c r="I1923"/>
    </row>
    <row r="1924" spans="3:9">
      <c r="C1924" s="176">
        <v>41983.043100000003</v>
      </c>
      <c r="D1924" s="3" t="s">
        <v>445</v>
      </c>
      <c r="E1924" s="3" t="s">
        <v>8</v>
      </c>
      <c r="F1924" s="3" t="str">
        <f t="shared" si="29"/>
        <v>Retail</v>
      </c>
      <c r="G1924" s="3">
        <v>3</v>
      </c>
      <c r="I1924"/>
    </row>
    <row r="1925" spans="3:9">
      <c r="C1925" s="176">
        <v>42224.5458</v>
      </c>
      <c r="D1925" s="3" t="s">
        <v>446</v>
      </c>
      <c r="E1925" s="3" t="s">
        <v>453</v>
      </c>
      <c r="F1925" s="3" t="str">
        <f t="shared" si="29"/>
        <v>Retail</v>
      </c>
      <c r="G1925" s="3">
        <v>4</v>
      </c>
      <c r="I1925"/>
    </row>
    <row r="1926" spans="3:9">
      <c r="C1926" s="176">
        <v>42243.1806</v>
      </c>
      <c r="D1926" s="3" t="s">
        <v>446</v>
      </c>
      <c r="E1926" s="3" t="s">
        <v>453</v>
      </c>
      <c r="F1926" s="3" t="str">
        <f t="shared" si="29"/>
        <v>Retail</v>
      </c>
      <c r="G1926" s="3">
        <v>2</v>
      </c>
      <c r="I1926"/>
    </row>
    <row r="1927" spans="3:9">
      <c r="C1927" s="176">
        <v>42090.475700000003</v>
      </c>
      <c r="D1927" s="3" t="s">
        <v>446</v>
      </c>
      <c r="E1927" s="3" t="s">
        <v>110</v>
      </c>
      <c r="F1927" s="3" t="str">
        <f t="shared" si="29"/>
        <v>Wholesale</v>
      </c>
      <c r="G1927" s="3">
        <v>68</v>
      </c>
      <c r="I1927"/>
    </row>
    <row r="1928" spans="3:9">
      <c r="C1928" s="176">
        <v>42230.491699999999</v>
      </c>
      <c r="D1928" s="3" t="s">
        <v>447</v>
      </c>
      <c r="E1928" s="3" t="s">
        <v>6</v>
      </c>
      <c r="F1928" s="3" t="str">
        <f t="shared" si="29"/>
        <v>Wholesale</v>
      </c>
      <c r="G1928" s="3">
        <v>27</v>
      </c>
      <c r="I1928"/>
    </row>
    <row r="1929" spans="3:9">
      <c r="C1929" s="176">
        <v>41980.500699999997</v>
      </c>
      <c r="D1929" s="3" t="s">
        <v>445</v>
      </c>
      <c r="E1929" s="3" t="s">
        <v>454</v>
      </c>
      <c r="F1929" s="3" t="str">
        <f t="shared" si="29"/>
        <v>Retail</v>
      </c>
      <c r="G1929" s="3">
        <v>4</v>
      </c>
      <c r="I1929"/>
    </row>
    <row r="1930" spans="3:9">
      <c r="C1930" s="176">
        <v>42354.475700000003</v>
      </c>
      <c r="D1930" s="3" t="s">
        <v>445</v>
      </c>
      <c r="E1930" s="3" t="s">
        <v>455</v>
      </c>
      <c r="F1930" s="3" t="str">
        <f t="shared" ref="F1930:F1993" si="30">IF(G1930&lt;10,"Retail","Wholesale")</f>
        <v>Retail</v>
      </c>
      <c r="G1930" s="3">
        <v>1</v>
      </c>
      <c r="I1930"/>
    </row>
    <row r="1931" spans="3:9">
      <c r="C1931" s="176">
        <v>42234.7382</v>
      </c>
      <c r="D1931" s="3" t="s">
        <v>447</v>
      </c>
      <c r="E1931" s="3" t="s">
        <v>453</v>
      </c>
      <c r="F1931" s="3" t="str">
        <f t="shared" si="30"/>
        <v>Retail</v>
      </c>
      <c r="G1931" s="3">
        <v>1</v>
      </c>
      <c r="I1931"/>
    </row>
    <row r="1932" spans="3:9">
      <c r="C1932" s="176">
        <v>42198.486799999999</v>
      </c>
      <c r="D1932" s="3" t="s">
        <v>445</v>
      </c>
      <c r="E1932" s="3" t="s">
        <v>453</v>
      </c>
      <c r="F1932" s="3" t="str">
        <f t="shared" si="30"/>
        <v>Retail</v>
      </c>
      <c r="G1932" s="3">
        <v>8</v>
      </c>
      <c r="I1932"/>
    </row>
    <row r="1933" spans="3:9">
      <c r="C1933" s="176">
        <v>42177.494400000003</v>
      </c>
      <c r="D1933" s="3" t="s">
        <v>447</v>
      </c>
      <c r="E1933" s="3" t="s">
        <v>453</v>
      </c>
      <c r="F1933" s="3" t="str">
        <f t="shared" si="30"/>
        <v>Wholesale</v>
      </c>
      <c r="G1933" s="3">
        <v>94</v>
      </c>
      <c r="I1933"/>
    </row>
    <row r="1934" spans="3:9">
      <c r="C1934" s="176">
        <v>42160.713900000002</v>
      </c>
      <c r="D1934" s="3" t="s">
        <v>446</v>
      </c>
      <c r="E1934" s="3" t="s">
        <v>454</v>
      </c>
      <c r="F1934" s="3" t="str">
        <f t="shared" si="30"/>
        <v>Retail</v>
      </c>
      <c r="G1934" s="3">
        <v>5</v>
      </c>
      <c r="I1934"/>
    </row>
    <row r="1935" spans="3:9">
      <c r="C1935" s="176">
        <v>42300.554900000003</v>
      </c>
      <c r="D1935" s="3" t="s">
        <v>446</v>
      </c>
      <c r="E1935" s="3" t="s">
        <v>10</v>
      </c>
      <c r="F1935" s="3" t="str">
        <f t="shared" si="30"/>
        <v>Retail</v>
      </c>
      <c r="G1935" s="3">
        <v>2</v>
      </c>
      <c r="I1935"/>
    </row>
    <row r="1936" spans="3:9">
      <c r="C1936" s="176">
        <v>42349.793100000003</v>
      </c>
      <c r="D1936" s="3" t="s">
        <v>445</v>
      </c>
      <c r="E1936" s="3" t="s">
        <v>453</v>
      </c>
      <c r="F1936" s="3" t="str">
        <f t="shared" si="30"/>
        <v>Retail</v>
      </c>
      <c r="G1936" s="3">
        <v>2</v>
      </c>
      <c r="I1936"/>
    </row>
    <row r="1937" spans="3:9">
      <c r="C1937" s="176">
        <v>42219.206299999998</v>
      </c>
      <c r="D1937" s="3" t="s">
        <v>445</v>
      </c>
      <c r="E1937" s="3" t="s">
        <v>461</v>
      </c>
      <c r="F1937" s="3" t="str">
        <f t="shared" si="30"/>
        <v>Retail</v>
      </c>
      <c r="G1937" s="3">
        <v>6</v>
      </c>
      <c r="I1937"/>
    </row>
    <row r="1938" spans="3:9">
      <c r="C1938" s="176">
        <v>41985.558299999997</v>
      </c>
      <c r="D1938" s="3" t="s">
        <v>445</v>
      </c>
      <c r="E1938" s="3" t="s">
        <v>7</v>
      </c>
      <c r="F1938" s="3" t="str">
        <f t="shared" si="30"/>
        <v>Wholesale</v>
      </c>
      <c r="G1938" s="3">
        <v>66</v>
      </c>
      <c r="I1938"/>
    </row>
    <row r="1939" spans="3:9">
      <c r="C1939" s="176">
        <v>42332.171499999997</v>
      </c>
      <c r="D1939" s="3" t="s">
        <v>445</v>
      </c>
      <c r="E1939" s="3" t="s">
        <v>453</v>
      </c>
      <c r="F1939" s="3" t="str">
        <f t="shared" si="30"/>
        <v>Retail</v>
      </c>
      <c r="G1939" s="3">
        <v>2</v>
      </c>
      <c r="I1939"/>
    </row>
    <row r="1940" spans="3:9">
      <c r="C1940" s="176">
        <v>42169.747199999998</v>
      </c>
      <c r="D1940" s="3" t="s">
        <v>445</v>
      </c>
      <c r="E1940" s="3" t="s">
        <v>453</v>
      </c>
      <c r="F1940" s="3" t="str">
        <f t="shared" si="30"/>
        <v>Retail</v>
      </c>
      <c r="G1940" s="3">
        <v>3</v>
      </c>
      <c r="I1940"/>
    </row>
    <row r="1941" spans="3:9">
      <c r="C1941" s="176">
        <v>41986.1993</v>
      </c>
      <c r="D1941" s="3" t="s">
        <v>449</v>
      </c>
      <c r="E1941" s="3" t="s">
        <v>6</v>
      </c>
      <c r="F1941" s="3" t="str">
        <f t="shared" si="30"/>
        <v>Retail</v>
      </c>
      <c r="G1941" s="3">
        <v>4</v>
      </c>
      <c r="I1941"/>
    </row>
    <row r="1942" spans="3:9">
      <c r="C1942" s="176">
        <v>41981.040999999997</v>
      </c>
      <c r="D1942" s="3" t="s">
        <v>445</v>
      </c>
      <c r="E1942" s="3" t="s">
        <v>453</v>
      </c>
      <c r="F1942" s="3" t="str">
        <f t="shared" si="30"/>
        <v>Wholesale</v>
      </c>
      <c r="G1942" s="3">
        <v>38</v>
      </c>
      <c r="I1942"/>
    </row>
    <row r="1943" spans="3:9">
      <c r="C1943" s="176">
        <v>42359.133999999998</v>
      </c>
      <c r="D1943" s="3" t="s">
        <v>447</v>
      </c>
      <c r="E1943" s="3" t="s">
        <v>6</v>
      </c>
      <c r="F1943" s="3" t="str">
        <f t="shared" si="30"/>
        <v>Retail</v>
      </c>
      <c r="G1943" s="3">
        <v>1</v>
      </c>
      <c r="I1943"/>
    </row>
    <row r="1944" spans="3:9">
      <c r="C1944" s="176">
        <v>41985.573600000003</v>
      </c>
      <c r="D1944" s="3" t="s">
        <v>447</v>
      </c>
      <c r="E1944" s="3" t="s">
        <v>9</v>
      </c>
      <c r="F1944" s="3" t="str">
        <f t="shared" si="30"/>
        <v>Wholesale</v>
      </c>
      <c r="G1944" s="3">
        <v>33</v>
      </c>
      <c r="I1944"/>
    </row>
    <row r="1945" spans="3:9">
      <c r="C1945" s="176">
        <v>42354.511100000003</v>
      </c>
      <c r="D1945" s="3" t="s">
        <v>447</v>
      </c>
      <c r="E1945" s="3" t="s">
        <v>10</v>
      </c>
      <c r="F1945" s="3" t="str">
        <f t="shared" si="30"/>
        <v>Retail</v>
      </c>
      <c r="G1945" s="3">
        <v>1</v>
      </c>
      <c r="I1945"/>
    </row>
    <row r="1946" spans="3:9">
      <c r="C1946" s="176">
        <v>42145.499300000003</v>
      </c>
      <c r="D1946" s="3" t="s">
        <v>447</v>
      </c>
      <c r="E1946" s="3" t="s">
        <v>8</v>
      </c>
      <c r="F1946" s="3" t="str">
        <f t="shared" si="30"/>
        <v>Wholesale</v>
      </c>
      <c r="G1946" s="3">
        <v>49</v>
      </c>
      <c r="I1946"/>
    </row>
    <row r="1947" spans="3:9">
      <c r="C1947" s="176">
        <v>42146.163200000003</v>
      </c>
      <c r="D1947" s="3" t="s">
        <v>447</v>
      </c>
      <c r="E1947" s="3" t="s">
        <v>6</v>
      </c>
      <c r="F1947" s="3" t="str">
        <f t="shared" si="30"/>
        <v>Retail</v>
      </c>
      <c r="G1947" s="3">
        <v>8</v>
      </c>
      <c r="I1947"/>
    </row>
    <row r="1948" spans="3:9">
      <c r="C1948" s="176">
        <v>42353.117400000003</v>
      </c>
      <c r="D1948" s="3" t="s">
        <v>447</v>
      </c>
      <c r="E1948" s="3" t="s">
        <v>452</v>
      </c>
      <c r="F1948" s="3" t="str">
        <f t="shared" si="30"/>
        <v>Retail</v>
      </c>
      <c r="G1948" s="3">
        <v>1</v>
      </c>
      <c r="I1948"/>
    </row>
    <row r="1949" spans="3:9">
      <c r="C1949" s="176">
        <v>42038.7736</v>
      </c>
      <c r="D1949" s="3" t="s">
        <v>445</v>
      </c>
      <c r="E1949" s="3" t="s">
        <v>6</v>
      </c>
      <c r="F1949" s="3" t="str">
        <f t="shared" si="30"/>
        <v>Retail</v>
      </c>
      <c r="G1949" s="3">
        <v>2</v>
      </c>
      <c r="I1949"/>
    </row>
    <row r="1950" spans="3:9">
      <c r="C1950" s="176">
        <v>41986.537499999999</v>
      </c>
      <c r="D1950" s="3" t="s">
        <v>446</v>
      </c>
      <c r="E1950" s="3" t="s">
        <v>112</v>
      </c>
      <c r="F1950" s="3" t="str">
        <f t="shared" si="30"/>
        <v>Wholesale</v>
      </c>
      <c r="G1950" s="3">
        <v>27</v>
      </c>
      <c r="I1950"/>
    </row>
    <row r="1951" spans="3:9">
      <c r="C1951" s="176">
        <v>42215.4</v>
      </c>
      <c r="D1951" s="3" t="s">
        <v>447</v>
      </c>
      <c r="E1951" s="3" t="s">
        <v>455</v>
      </c>
      <c r="F1951" s="3" t="str">
        <f t="shared" si="30"/>
        <v>Retail</v>
      </c>
      <c r="G1951" s="3">
        <v>1</v>
      </c>
      <c r="I1951"/>
    </row>
    <row r="1952" spans="3:9">
      <c r="C1952" s="176">
        <v>42280.423600000002</v>
      </c>
      <c r="D1952" s="3" t="s">
        <v>445</v>
      </c>
      <c r="E1952" s="3" t="s">
        <v>8</v>
      </c>
      <c r="F1952" s="3" t="str">
        <f t="shared" si="30"/>
        <v>Retail</v>
      </c>
      <c r="G1952" s="3">
        <v>6</v>
      </c>
      <c r="I1952"/>
    </row>
    <row r="1953" spans="3:9">
      <c r="C1953" s="176">
        <v>42333.196499999998</v>
      </c>
      <c r="D1953" s="3" t="s">
        <v>447</v>
      </c>
      <c r="E1953" s="3" t="s">
        <v>456</v>
      </c>
      <c r="F1953" s="3" t="str">
        <f t="shared" si="30"/>
        <v>Retail</v>
      </c>
      <c r="G1953" s="3">
        <v>1</v>
      </c>
      <c r="I1953"/>
    </row>
    <row r="1954" spans="3:9">
      <c r="C1954" s="176">
        <v>42359.206899999997</v>
      </c>
      <c r="D1954" s="3" t="s">
        <v>445</v>
      </c>
      <c r="E1954" s="3" t="s">
        <v>452</v>
      </c>
      <c r="F1954" s="3" t="str">
        <f t="shared" si="30"/>
        <v>Retail</v>
      </c>
      <c r="G1954" s="3">
        <v>2</v>
      </c>
      <c r="I1954"/>
    </row>
    <row r="1955" spans="3:9">
      <c r="C1955" s="176">
        <v>42181.740299999998</v>
      </c>
      <c r="D1955" s="3" t="s">
        <v>446</v>
      </c>
      <c r="E1955" s="3" t="s">
        <v>6</v>
      </c>
      <c r="F1955" s="3" t="str">
        <f t="shared" si="30"/>
        <v>Wholesale</v>
      </c>
      <c r="G1955" s="3">
        <v>33</v>
      </c>
      <c r="I1955"/>
    </row>
    <row r="1956" spans="3:9">
      <c r="C1956" s="176">
        <v>42175.152800000003</v>
      </c>
      <c r="D1956" s="3" t="s">
        <v>449</v>
      </c>
      <c r="E1956" s="3" t="s">
        <v>451</v>
      </c>
      <c r="F1956" s="3" t="str">
        <f t="shared" si="30"/>
        <v>Wholesale</v>
      </c>
      <c r="G1956" s="3">
        <v>48</v>
      </c>
      <c r="I1956"/>
    </row>
    <row r="1957" spans="3:9">
      <c r="C1957" s="176">
        <v>41981.496500000001</v>
      </c>
      <c r="D1957" s="3" t="s">
        <v>446</v>
      </c>
      <c r="E1957" s="3" t="s">
        <v>453</v>
      </c>
      <c r="F1957" s="3" t="str">
        <f t="shared" si="30"/>
        <v>Retail</v>
      </c>
      <c r="G1957" s="3">
        <v>2</v>
      </c>
      <c r="I1957"/>
    </row>
    <row r="1958" spans="3:9">
      <c r="C1958" s="176">
        <v>42351.166700000002</v>
      </c>
      <c r="D1958" s="3" t="s">
        <v>447</v>
      </c>
      <c r="E1958" s="3" t="s">
        <v>9</v>
      </c>
      <c r="F1958" s="3" t="str">
        <f t="shared" si="30"/>
        <v>Retail</v>
      </c>
      <c r="G1958" s="3">
        <v>1</v>
      </c>
      <c r="I1958"/>
    </row>
    <row r="1959" spans="3:9">
      <c r="C1959" s="176">
        <v>42088.181299999997</v>
      </c>
      <c r="D1959" s="3" t="s">
        <v>447</v>
      </c>
      <c r="E1959" s="3" t="s">
        <v>7</v>
      </c>
      <c r="F1959" s="3" t="str">
        <f t="shared" si="30"/>
        <v>Retail</v>
      </c>
      <c r="G1959" s="3">
        <v>1</v>
      </c>
      <c r="I1959"/>
    </row>
    <row r="1960" spans="3:9">
      <c r="C1960" s="176">
        <v>42196.516000000003</v>
      </c>
      <c r="D1960" s="3" t="s">
        <v>447</v>
      </c>
      <c r="E1960" s="3" t="s">
        <v>110</v>
      </c>
      <c r="F1960" s="3" t="str">
        <f t="shared" si="30"/>
        <v>Retail</v>
      </c>
      <c r="G1960" s="3">
        <v>2</v>
      </c>
      <c r="I1960"/>
    </row>
    <row r="1961" spans="3:9">
      <c r="C1961" s="176">
        <v>42353.397199999999</v>
      </c>
      <c r="D1961" s="3" t="s">
        <v>445</v>
      </c>
      <c r="E1961" s="3" t="s">
        <v>453</v>
      </c>
      <c r="F1961" s="3" t="str">
        <f t="shared" si="30"/>
        <v>Retail</v>
      </c>
      <c r="G1961" s="3">
        <v>1</v>
      </c>
      <c r="I1961"/>
    </row>
    <row r="1962" spans="3:9">
      <c r="C1962" s="176">
        <v>41984.198600000003</v>
      </c>
      <c r="D1962" s="3" t="s">
        <v>445</v>
      </c>
      <c r="E1962" s="3" t="s">
        <v>453</v>
      </c>
      <c r="F1962" s="3" t="str">
        <f t="shared" si="30"/>
        <v>Retail</v>
      </c>
      <c r="G1962" s="3">
        <v>4</v>
      </c>
      <c r="I1962"/>
    </row>
    <row r="1963" spans="3:9">
      <c r="C1963" s="176">
        <v>41989.688900000001</v>
      </c>
      <c r="D1963" s="3" t="s">
        <v>446</v>
      </c>
      <c r="E1963" s="3" t="s">
        <v>453</v>
      </c>
      <c r="F1963" s="3" t="str">
        <f t="shared" si="30"/>
        <v>Wholesale</v>
      </c>
      <c r="G1963" s="3">
        <v>55</v>
      </c>
      <c r="I1963"/>
    </row>
    <row r="1964" spans="3:9">
      <c r="C1964" s="176">
        <v>42347.306299999997</v>
      </c>
      <c r="D1964" s="3" t="s">
        <v>445</v>
      </c>
      <c r="E1964" s="3" t="s">
        <v>6</v>
      </c>
      <c r="F1964" s="3" t="str">
        <f t="shared" si="30"/>
        <v>Wholesale</v>
      </c>
      <c r="G1964" s="3">
        <v>61</v>
      </c>
      <c r="I1964"/>
    </row>
    <row r="1965" spans="3:9">
      <c r="C1965" s="176">
        <v>42342.664599999996</v>
      </c>
      <c r="D1965" s="3" t="s">
        <v>446</v>
      </c>
      <c r="E1965" s="3" t="s">
        <v>7</v>
      </c>
      <c r="F1965" s="3" t="str">
        <f t="shared" si="30"/>
        <v>Wholesale</v>
      </c>
      <c r="G1965" s="3">
        <v>51</v>
      </c>
      <c r="I1965"/>
    </row>
    <row r="1966" spans="3:9">
      <c r="C1966" s="176">
        <v>41981.222199999997</v>
      </c>
      <c r="D1966" s="3" t="s">
        <v>446</v>
      </c>
      <c r="E1966" s="3" t="s">
        <v>6</v>
      </c>
      <c r="F1966" s="3" t="str">
        <f t="shared" si="30"/>
        <v>Wholesale</v>
      </c>
      <c r="G1966" s="3">
        <v>56</v>
      </c>
      <c r="I1966"/>
    </row>
    <row r="1967" spans="3:9">
      <c r="C1967" s="176">
        <v>41985.733999999997</v>
      </c>
      <c r="D1967" s="3" t="s">
        <v>447</v>
      </c>
      <c r="E1967" s="3" t="s">
        <v>453</v>
      </c>
      <c r="F1967" s="3" t="str">
        <f t="shared" si="30"/>
        <v>Wholesale</v>
      </c>
      <c r="G1967" s="3">
        <v>34</v>
      </c>
      <c r="I1967"/>
    </row>
    <row r="1968" spans="3:9">
      <c r="C1968" s="176">
        <v>42236.173600000002</v>
      </c>
      <c r="D1968" s="3" t="s">
        <v>447</v>
      </c>
      <c r="E1968" s="3" t="s">
        <v>452</v>
      </c>
      <c r="F1968" s="3" t="str">
        <f t="shared" si="30"/>
        <v>Retail</v>
      </c>
      <c r="G1968" s="3">
        <v>2</v>
      </c>
      <c r="I1968"/>
    </row>
    <row r="1969" spans="3:9">
      <c r="C1969" s="176">
        <v>41984.4951</v>
      </c>
      <c r="D1969" s="3" t="s">
        <v>447</v>
      </c>
      <c r="E1969" s="3" t="s">
        <v>453</v>
      </c>
      <c r="F1969" s="3" t="str">
        <f t="shared" si="30"/>
        <v>Retail</v>
      </c>
      <c r="G1969" s="3">
        <v>1</v>
      </c>
      <c r="I1969"/>
    </row>
    <row r="1970" spans="3:9">
      <c r="C1970" s="176">
        <v>42068.178500000002</v>
      </c>
      <c r="D1970" s="3" t="s">
        <v>447</v>
      </c>
      <c r="E1970" s="3" t="s">
        <v>10</v>
      </c>
      <c r="F1970" s="3" t="str">
        <f t="shared" si="30"/>
        <v>Wholesale</v>
      </c>
      <c r="G1970" s="3">
        <v>66</v>
      </c>
      <c r="I1970"/>
    </row>
    <row r="1971" spans="3:9">
      <c r="C1971" s="176">
        <v>42143.5118</v>
      </c>
      <c r="D1971" s="3" t="s">
        <v>446</v>
      </c>
      <c r="E1971" s="3" t="s">
        <v>453</v>
      </c>
      <c r="F1971" s="3" t="str">
        <f t="shared" si="30"/>
        <v>Retail</v>
      </c>
      <c r="G1971" s="3">
        <v>1</v>
      </c>
      <c r="I1971"/>
    </row>
    <row r="1972" spans="3:9">
      <c r="C1972" s="176">
        <v>41981.179199999999</v>
      </c>
      <c r="D1972" s="3" t="s">
        <v>445</v>
      </c>
      <c r="E1972" s="3" t="s">
        <v>6</v>
      </c>
      <c r="F1972" s="3" t="str">
        <f t="shared" si="30"/>
        <v>Retail</v>
      </c>
      <c r="G1972" s="3">
        <v>6</v>
      </c>
      <c r="I1972"/>
    </row>
    <row r="1973" spans="3:9">
      <c r="C1973" s="176">
        <v>41982.492400000003</v>
      </c>
      <c r="D1973" s="3" t="s">
        <v>447</v>
      </c>
      <c r="E1973" s="3" t="s">
        <v>453</v>
      </c>
      <c r="F1973" s="3" t="str">
        <f t="shared" si="30"/>
        <v>Retail</v>
      </c>
      <c r="G1973" s="3">
        <v>1</v>
      </c>
      <c r="I1973"/>
    </row>
    <row r="1974" spans="3:9">
      <c r="C1974" s="176">
        <v>42357.466</v>
      </c>
      <c r="D1974" s="3" t="s">
        <v>445</v>
      </c>
      <c r="E1974" s="3" t="s">
        <v>453</v>
      </c>
      <c r="F1974" s="3" t="str">
        <f t="shared" si="30"/>
        <v>Wholesale</v>
      </c>
      <c r="G1974" s="3">
        <v>35</v>
      </c>
      <c r="I1974"/>
    </row>
    <row r="1975" spans="3:9">
      <c r="C1975" s="176">
        <v>41984.756300000001</v>
      </c>
      <c r="D1975" s="3" t="s">
        <v>447</v>
      </c>
      <c r="E1975" s="3" t="s">
        <v>461</v>
      </c>
      <c r="F1975" s="3" t="str">
        <f t="shared" si="30"/>
        <v>Wholesale</v>
      </c>
      <c r="G1975" s="3">
        <v>61</v>
      </c>
      <c r="I1975"/>
    </row>
    <row r="1976" spans="3:9">
      <c r="C1976" s="176">
        <v>42153.75</v>
      </c>
      <c r="D1976" s="3" t="s">
        <v>447</v>
      </c>
      <c r="E1976" s="3" t="s">
        <v>453</v>
      </c>
      <c r="F1976" s="3" t="str">
        <f t="shared" si="30"/>
        <v>Wholesale</v>
      </c>
      <c r="G1976" s="3">
        <v>31</v>
      </c>
      <c r="I1976"/>
    </row>
    <row r="1977" spans="3:9">
      <c r="C1977" s="176">
        <v>42344.463900000002</v>
      </c>
      <c r="D1977" s="3" t="s">
        <v>445</v>
      </c>
      <c r="E1977" s="3" t="s">
        <v>10</v>
      </c>
      <c r="F1977" s="3" t="str">
        <f t="shared" si="30"/>
        <v>Retail</v>
      </c>
      <c r="G1977" s="3">
        <v>1</v>
      </c>
      <c r="I1977"/>
    </row>
    <row r="1978" spans="3:9">
      <c r="C1978" s="176">
        <v>42353.058299999997</v>
      </c>
      <c r="D1978" s="3" t="s">
        <v>449</v>
      </c>
      <c r="E1978" s="3" t="s">
        <v>453</v>
      </c>
      <c r="F1978" s="3" t="str">
        <f t="shared" si="30"/>
        <v>Retail</v>
      </c>
      <c r="G1978" s="3">
        <v>3</v>
      </c>
      <c r="I1978"/>
    </row>
    <row r="1979" spans="3:9">
      <c r="C1979" s="176">
        <v>42211.780599999998</v>
      </c>
      <c r="D1979" s="3" t="s">
        <v>447</v>
      </c>
      <c r="E1979" s="3" t="s">
        <v>453</v>
      </c>
      <c r="F1979" s="3" t="str">
        <f t="shared" si="30"/>
        <v>Retail</v>
      </c>
      <c r="G1979" s="3">
        <v>3</v>
      </c>
      <c r="I1979"/>
    </row>
    <row r="1980" spans="3:9">
      <c r="C1980" s="176">
        <v>42169.758999999998</v>
      </c>
      <c r="D1980" s="3" t="s">
        <v>449</v>
      </c>
      <c r="E1980" s="3" t="s">
        <v>458</v>
      </c>
      <c r="F1980" s="3" t="str">
        <f t="shared" si="30"/>
        <v>Retail</v>
      </c>
      <c r="G1980" s="3">
        <v>1</v>
      </c>
      <c r="I1980"/>
    </row>
    <row r="1981" spans="3:9">
      <c r="C1981" s="176">
        <v>41984.697899999999</v>
      </c>
      <c r="D1981" s="3" t="s">
        <v>445</v>
      </c>
      <c r="E1981" s="3" t="s">
        <v>6</v>
      </c>
      <c r="F1981" s="3" t="str">
        <f t="shared" si="30"/>
        <v>Retail</v>
      </c>
      <c r="G1981" s="3">
        <v>5</v>
      </c>
      <c r="I1981"/>
    </row>
    <row r="1982" spans="3:9">
      <c r="C1982" s="176">
        <v>42253.750699999997</v>
      </c>
      <c r="D1982" s="3" t="s">
        <v>446</v>
      </c>
      <c r="E1982" s="3" t="s">
        <v>7</v>
      </c>
      <c r="F1982" s="3" t="str">
        <f t="shared" si="30"/>
        <v>Retail</v>
      </c>
      <c r="G1982" s="3">
        <v>5</v>
      </c>
      <c r="I1982"/>
    </row>
    <row r="1983" spans="3:9">
      <c r="C1983" s="176">
        <v>42349.487500000003</v>
      </c>
      <c r="D1983" s="3" t="s">
        <v>445</v>
      </c>
      <c r="E1983" s="3" t="s">
        <v>459</v>
      </c>
      <c r="F1983" s="3" t="str">
        <f t="shared" si="30"/>
        <v>Retail</v>
      </c>
      <c r="G1983" s="3">
        <v>4</v>
      </c>
      <c r="I1983"/>
    </row>
    <row r="1984" spans="3:9">
      <c r="C1984" s="176">
        <v>42175.474999999999</v>
      </c>
      <c r="D1984" s="3" t="s">
        <v>447</v>
      </c>
      <c r="E1984" s="3" t="s">
        <v>453</v>
      </c>
      <c r="F1984" s="3" t="str">
        <f t="shared" si="30"/>
        <v>Retail</v>
      </c>
      <c r="G1984" s="3">
        <v>2</v>
      </c>
      <c r="I1984"/>
    </row>
    <row r="1985" spans="3:9">
      <c r="C1985" s="176">
        <v>42195.729899999998</v>
      </c>
      <c r="D1985" s="3" t="s">
        <v>445</v>
      </c>
      <c r="E1985" s="3" t="s">
        <v>451</v>
      </c>
      <c r="F1985" s="3" t="str">
        <f t="shared" si="30"/>
        <v>Retail</v>
      </c>
      <c r="G1985" s="3">
        <v>2</v>
      </c>
      <c r="I1985"/>
    </row>
    <row r="1986" spans="3:9">
      <c r="C1986" s="176">
        <v>42211.537499999999</v>
      </c>
      <c r="D1986" s="3" t="s">
        <v>445</v>
      </c>
      <c r="E1986" s="3" t="s">
        <v>112</v>
      </c>
      <c r="F1986" s="3" t="str">
        <f t="shared" si="30"/>
        <v>Retail</v>
      </c>
      <c r="G1986" s="3">
        <v>1</v>
      </c>
      <c r="I1986"/>
    </row>
    <row r="1987" spans="3:9">
      <c r="C1987" s="176">
        <v>42356.178500000002</v>
      </c>
      <c r="D1987" s="3" t="s">
        <v>446</v>
      </c>
      <c r="E1987" s="3" t="s">
        <v>453</v>
      </c>
      <c r="F1987" s="3" t="str">
        <f t="shared" si="30"/>
        <v>Wholesale</v>
      </c>
      <c r="G1987" s="3">
        <v>44</v>
      </c>
      <c r="I1987"/>
    </row>
    <row r="1988" spans="3:9">
      <c r="C1988" s="176">
        <v>42346.714599999999</v>
      </c>
      <c r="D1988" s="3" t="s">
        <v>445</v>
      </c>
      <c r="E1988" s="3" t="s">
        <v>460</v>
      </c>
      <c r="F1988" s="3" t="str">
        <f t="shared" si="30"/>
        <v>Retail</v>
      </c>
      <c r="G1988" s="3">
        <v>6</v>
      </c>
      <c r="I1988"/>
    </row>
    <row r="1989" spans="3:9">
      <c r="C1989" s="176">
        <v>42228.184000000001</v>
      </c>
      <c r="D1989" s="3" t="s">
        <v>445</v>
      </c>
      <c r="E1989" s="3" t="s">
        <v>453</v>
      </c>
      <c r="F1989" s="3" t="str">
        <f t="shared" si="30"/>
        <v>Retail</v>
      </c>
      <c r="G1989" s="3">
        <v>2</v>
      </c>
      <c r="I1989"/>
    </row>
    <row r="1990" spans="3:9">
      <c r="C1990" s="176">
        <v>42288.2215</v>
      </c>
      <c r="D1990" s="3" t="s">
        <v>445</v>
      </c>
      <c r="E1990" s="3" t="s">
        <v>453</v>
      </c>
      <c r="F1990" s="3" t="str">
        <f t="shared" si="30"/>
        <v>Wholesale</v>
      </c>
      <c r="G1990" s="3">
        <v>64</v>
      </c>
      <c r="I1990"/>
    </row>
    <row r="1991" spans="3:9">
      <c r="C1991" s="176">
        <v>42025.540999999997</v>
      </c>
      <c r="D1991" s="3" t="s">
        <v>445</v>
      </c>
      <c r="E1991" s="3" t="s">
        <v>7</v>
      </c>
      <c r="F1991" s="3" t="str">
        <f t="shared" si="30"/>
        <v>Retail</v>
      </c>
      <c r="G1991" s="3">
        <v>1</v>
      </c>
      <c r="I1991"/>
    </row>
    <row r="1992" spans="3:9">
      <c r="C1992" s="176">
        <v>42348.909699999997</v>
      </c>
      <c r="D1992" s="3" t="s">
        <v>447</v>
      </c>
      <c r="E1992" s="3" t="s">
        <v>448</v>
      </c>
      <c r="F1992" s="3" t="str">
        <f t="shared" si="30"/>
        <v>Retail</v>
      </c>
      <c r="G1992" s="3">
        <v>1</v>
      </c>
      <c r="I1992"/>
    </row>
    <row r="1993" spans="3:9">
      <c r="C1993" s="176">
        <v>41980.748599999999</v>
      </c>
      <c r="D1993" s="3" t="s">
        <v>445</v>
      </c>
      <c r="E1993" s="3" t="s">
        <v>10</v>
      </c>
      <c r="F1993" s="3" t="str">
        <f t="shared" si="30"/>
        <v>Wholesale</v>
      </c>
      <c r="G1993" s="3">
        <v>35</v>
      </c>
      <c r="I1993"/>
    </row>
    <row r="1994" spans="3:9">
      <c r="C1994" s="176">
        <v>41984.477800000001</v>
      </c>
      <c r="D1994" s="3" t="s">
        <v>447</v>
      </c>
      <c r="E1994" s="3" t="s">
        <v>460</v>
      </c>
      <c r="F1994" s="3" t="str">
        <f t="shared" ref="F1994:F2057" si="31">IF(G1994&lt;10,"Retail","Wholesale")</f>
        <v>Retail</v>
      </c>
      <c r="G1994" s="3">
        <v>1</v>
      </c>
      <c r="I1994"/>
    </row>
    <row r="1995" spans="3:9">
      <c r="C1995" s="176">
        <v>41981.765299999999</v>
      </c>
      <c r="D1995" s="3" t="s">
        <v>447</v>
      </c>
      <c r="E1995" s="3" t="s">
        <v>457</v>
      </c>
      <c r="F1995" s="3" t="str">
        <f t="shared" si="31"/>
        <v>Retail</v>
      </c>
      <c r="G1995" s="3">
        <v>1</v>
      </c>
      <c r="I1995"/>
    </row>
    <row r="1996" spans="3:9">
      <c r="C1996" s="176">
        <v>42355.477800000001</v>
      </c>
      <c r="D1996" s="3" t="s">
        <v>446</v>
      </c>
      <c r="E1996" s="3" t="s">
        <v>110</v>
      </c>
      <c r="F1996" s="3" t="str">
        <f t="shared" si="31"/>
        <v>Retail</v>
      </c>
      <c r="G1996" s="3">
        <v>1</v>
      </c>
      <c r="I1996"/>
    </row>
    <row r="1997" spans="3:9">
      <c r="C1997" s="176">
        <v>42360.733999999997</v>
      </c>
      <c r="D1997" s="3" t="s">
        <v>449</v>
      </c>
      <c r="E1997" s="3" t="s">
        <v>8</v>
      </c>
      <c r="F1997" s="3" t="str">
        <f t="shared" si="31"/>
        <v>Retail</v>
      </c>
      <c r="G1997" s="3">
        <v>4</v>
      </c>
      <c r="I1997"/>
    </row>
    <row r="1998" spans="3:9">
      <c r="C1998" s="176">
        <v>42254.456899999997</v>
      </c>
      <c r="D1998" s="3" t="s">
        <v>447</v>
      </c>
      <c r="E1998" s="3" t="s">
        <v>453</v>
      </c>
      <c r="F1998" s="3" t="str">
        <f t="shared" si="31"/>
        <v>Retail</v>
      </c>
      <c r="G1998" s="3">
        <v>2</v>
      </c>
      <c r="I1998"/>
    </row>
    <row r="1999" spans="3:9">
      <c r="C1999" s="176">
        <v>42206.6201</v>
      </c>
      <c r="D1999" s="3" t="s">
        <v>445</v>
      </c>
      <c r="E1999" s="3" t="s">
        <v>453</v>
      </c>
      <c r="F1999" s="3" t="str">
        <f t="shared" si="31"/>
        <v>Retail</v>
      </c>
      <c r="G1999" s="3">
        <v>3</v>
      </c>
      <c r="I1999"/>
    </row>
    <row r="2000" spans="3:9">
      <c r="C2000" s="176">
        <v>42149.761100000003</v>
      </c>
      <c r="D2000" s="3" t="s">
        <v>447</v>
      </c>
      <c r="E2000" s="3" t="s">
        <v>7</v>
      </c>
      <c r="F2000" s="3" t="str">
        <f t="shared" si="31"/>
        <v>Retail</v>
      </c>
      <c r="G2000" s="3">
        <v>3</v>
      </c>
      <c r="I2000"/>
    </row>
    <row r="2001" spans="3:9">
      <c r="C2001" s="176">
        <v>42149.777099999999</v>
      </c>
      <c r="D2001" s="3" t="s">
        <v>446</v>
      </c>
      <c r="E2001" s="3" t="s">
        <v>453</v>
      </c>
      <c r="F2001" s="3" t="str">
        <f t="shared" si="31"/>
        <v>Wholesale</v>
      </c>
      <c r="G2001" s="3">
        <v>67</v>
      </c>
      <c r="I2001"/>
    </row>
    <row r="2002" spans="3:9">
      <c r="C2002" s="176">
        <v>42102.475700000003</v>
      </c>
      <c r="D2002" s="3" t="s">
        <v>445</v>
      </c>
      <c r="E2002" s="3" t="s">
        <v>453</v>
      </c>
      <c r="F2002" s="3" t="str">
        <f t="shared" si="31"/>
        <v>Retail</v>
      </c>
      <c r="G2002" s="3">
        <v>4</v>
      </c>
      <c r="I2002"/>
    </row>
    <row r="2003" spans="3:9">
      <c r="C2003" s="176">
        <v>41981.4375</v>
      </c>
      <c r="D2003" s="3" t="s">
        <v>445</v>
      </c>
      <c r="E2003" s="3" t="s">
        <v>453</v>
      </c>
      <c r="F2003" s="3" t="str">
        <f t="shared" si="31"/>
        <v>Retail</v>
      </c>
      <c r="G2003" s="3">
        <v>5</v>
      </c>
      <c r="I2003"/>
    </row>
    <row r="2004" spans="3:9">
      <c r="C2004" s="176">
        <v>42325.519399999997</v>
      </c>
      <c r="D2004" s="3" t="s">
        <v>445</v>
      </c>
      <c r="E2004" s="3" t="s">
        <v>453</v>
      </c>
      <c r="F2004" s="3" t="str">
        <f t="shared" si="31"/>
        <v>Retail</v>
      </c>
      <c r="G2004" s="3">
        <v>1</v>
      </c>
      <c r="I2004"/>
    </row>
    <row r="2005" spans="3:9">
      <c r="C2005" s="176">
        <v>42351.488899999997</v>
      </c>
      <c r="D2005" s="3" t="s">
        <v>445</v>
      </c>
      <c r="E2005" s="3" t="s">
        <v>7</v>
      </c>
      <c r="F2005" s="3" t="str">
        <f t="shared" si="31"/>
        <v>Wholesale</v>
      </c>
      <c r="G2005" s="3">
        <v>38</v>
      </c>
      <c r="I2005"/>
    </row>
    <row r="2006" spans="3:9">
      <c r="C2006" s="176">
        <v>42175.583299999998</v>
      </c>
      <c r="D2006" s="3" t="s">
        <v>445</v>
      </c>
      <c r="E2006" s="3" t="s">
        <v>6</v>
      </c>
      <c r="F2006" s="3" t="str">
        <f t="shared" si="31"/>
        <v>Wholesale</v>
      </c>
      <c r="G2006" s="3">
        <v>106</v>
      </c>
      <c r="I2006"/>
    </row>
    <row r="2007" spans="3:9">
      <c r="C2007" s="176">
        <v>42258.414599999996</v>
      </c>
      <c r="D2007" s="3" t="s">
        <v>447</v>
      </c>
      <c r="E2007" s="3" t="s">
        <v>6</v>
      </c>
      <c r="F2007" s="3" t="str">
        <f t="shared" si="31"/>
        <v>Wholesale</v>
      </c>
      <c r="G2007" s="3">
        <v>30</v>
      </c>
      <c r="I2007"/>
    </row>
    <row r="2008" spans="3:9">
      <c r="C2008" s="176">
        <v>42237.534</v>
      </c>
      <c r="D2008" s="3" t="s">
        <v>445</v>
      </c>
      <c r="E2008" s="3" t="s">
        <v>454</v>
      </c>
      <c r="F2008" s="3" t="str">
        <f t="shared" si="31"/>
        <v>Retail</v>
      </c>
      <c r="G2008" s="3">
        <v>2</v>
      </c>
      <c r="I2008"/>
    </row>
    <row r="2009" spans="3:9">
      <c r="C2009" s="176">
        <v>42350.787499999999</v>
      </c>
      <c r="D2009" s="3" t="s">
        <v>445</v>
      </c>
      <c r="E2009" s="3" t="s">
        <v>10</v>
      </c>
      <c r="F2009" s="3" t="str">
        <f t="shared" si="31"/>
        <v>Retail</v>
      </c>
      <c r="G2009" s="3">
        <v>2</v>
      </c>
      <c r="I2009"/>
    </row>
    <row r="2010" spans="3:9">
      <c r="C2010" s="176">
        <v>41982.552799999998</v>
      </c>
      <c r="D2010" s="3" t="s">
        <v>445</v>
      </c>
      <c r="E2010" s="3" t="s">
        <v>10</v>
      </c>
      <c r="F2010" s="3" t="str">
        <f t="shared" si="31"/>
        <v>Retail</v>
      </c>
      <c r="G2010" s="3">
        <v>6</v>
      </c>
      <c r="I2010"/>
    </row>
    <row r="2011" spans="3:9">
      <c r="C2011" s="176">
        <v>42323.125699999997</v>
      </c>
      <c r="D2011" s="3" t="s">
        <v>445</v>
      </c>
      <c r="E2011" s="3" t="s">
        <v>114</v>
      </c>
      <c r="F2011" s="3" t="str">
        <f t="shared" si="31"/>
        <v>Retail</v>
      </c>
      <c r="G2011" s="3">
        <v>3</v>
      </c>
      <c r="I2011"/>
    </row>
    <row r="2012" spans="3:9">
      <c r="C2012" s="176">
        <v>42337.1708</v>
      </c>
      <c r="D2012" s="3" t="s">
        <v>447</v>
      </c>
      <c r="E2012" s="3" t="s">
        <v>453</v>
      </c>
      <c r="F2012" s="3" t="str">
        <f t="shared" si="31"/>
        <v>Wholesale</v>
      </c>
      <c r="G2012" s="3">
        <v>56</v>
      </c>
      <c r="I2012"/>
    </row>
    <row r="2013" spans="3:9">
      <c r="C2013" s="176">
        <v>42362.511100000003</v>
      </c>
      <c r="D2013" s="3" t="s">
        <v>447</v>
      </c>
      <c r="E2013" s="3" t="s">
        <v>453</v>
      </c>
      <c r="F2013" s="3" t="str">
        <f t="shared" si="31"/>
        <v>Retail</v>
      </c>
      <c r="G2013" s="3">
        <v>3</v>
      </c>
      <c r="I2013"/>
    </row>
    <row r="2014" spans="3:9">
      <c r="C2014" s="176">
        <v>42253.784</v>
      </c>
      <c r="D2014" s="3" t="s">
        <v>446</v>
      </c>
      <c r="E2014" s="3" t="s">
        <v>453</v>
      </c>
      <c r="F2014" s="3" t="str">
        <f t="shared" si="31"/>
        <v>Retail</v>
      </c>
      <c r="G2014" s="3">
        <v>4</v>
      </c>
      <c r="I2014"/>
    </row>
    <row r="2015" spans="3:9">
      <c r="C2015" s="176">
        <v>42231.175000000003</v>
      </c>
      <c r="D2015" s="3" t="s">
        <v>445</v>
      </c>
      <c r="E2015" s="3" t="s">
        <v>453</v>
      </c>
      <c r="F2015" s="3" t="str">
        <f t="shared" si="31"/>
        <v>Wholesale</v>
      </c>
      <c r="G2015" s="3">
        <v>34</v>
      </c>
      <c r="I2015"/>
    </row>
    <row r="2016" spans="3:9">
      <c r="C2016" s="176">
        <v>42139.4424</v>
      </c>
      <c r="D2016" s="3" t="s">
        <v>445</v>
      </c>
      <c r="E2016" s="3" t="s">
        <v>453</v>
      </c>
      <c r="F2016" s="3" t="str">
        <f t="shared" si="31"/>
        <v>Wholesale</v>
      </c>
      <c r="G2016" s="3">
        <v>56</v>
      </c>
      <c r="I2016"/>
    </row>
    <row r="2017" spans="3:9">
      <c r="C2017" s="176">
        <v>41987.793100000003</v>
      </c>
      <c r="D2017" s="3" t="s">
        <v>446</v>
      </c>
      <c r="E2017" s="3" t="s">
        <v>110</v>
      </c>
      <c r="F2017" s="3" t="str">
        <f t="shared" si="31"/>
        <v>Retail</v>
      </c>
      <c r="G2017" s="3">
        <v>9</v>
      </c>
      <c r="I2017"/>
    </row>
    <row r="2018" spans="3:9">
      <c r="C2018" s="176">
        <v>42330.461799999997</v>
      </c>
      <c r="D2018" s="3" t="s">
        <v>446</v>
      </c>
      <c r="E2018" s="3" t="s">
        <v>312</v>
      </c>
      <c r="F2018" s="3" t="str">
        <f t="shared" si="31"/>
        <v>Retail</v>
      </c>
      <c r="G2018" s="3">
        <v>2</v>
      </c>
      <c r="I2018"/>
    </row>
    <row r="2019" spans="3:9">
      <c r="C2019" s="176">
        <v>42193.527800000003</v>
      </c>
      <c r="D2019" s="3" t="s">
        <v>446</v>
      </c>
      <c r="E2019" s="3" t="s">
        <v>453</v>
      </c>
      <c r="F2019" s="3" t="str">
        <f t="shared" si="31"/>
        <v>Wholesale</v>
      </c>
      <c r="G2019" s="3">
        <v>36</v>
      </c>
      <c r="I2019"/>
    </row>
    <row r="2020" spans="3:9">
      <c r="C2020" s="176">
        <v>42194.727099999996</v>
      </c>
      <c r="D2020" s="3" t="s">
        <v>447</v>
      </c>
      <c r="E2020" s="3" t="s">
        <v>451</v>
      </c>
      <c r="F2020" s="3" t="str">
        <f t="shared" si="31"/>
        <v>Retail</v>
      </c>
      <c r="G2020" s="3">
        <v>6</v>
      </c>
      <c r="I2020"/>
    </row>
    <row r="2021" spans="3:9">
      <c r="C2021" s="176">
        <v>42339.470099999999</v>
      </c>
      <c r="D2021" s="3" t="s">
        <v>445</v>
      </c>
      <c r="E2021" s="3" t="s">
        <v>8</v>
      </c>
      <c r="F2021" s="3" t="str">
        <f t="shared" si="31"/>
        <v>Wholesale</v>
      </c>
      <c r="G2021" s="3">
        <v>51</v>
      </c>
      <c r="I2021"/>
    </row>
    <row r="2022" spans="3:9">
      <c r="C2022" s="176">
        <v>41985.480600000003</v>
      </c>
      <c r="D2022" s="3" t="s">
        <v>447</v>
      </c>
      <c r="E2022" s="3" t="s">
        <v>110</v>
      </c>
      <c r="F2022" s="3" t="str">
        <f t="shared" si="31"/>
        <v>Retail</v>
      </c>
      <c r="G2022" s="3">
        <v>2</v>
      </c>
      <c r="I2022"/>
    </row>
    <row r="2023" spans="3:9">
      <c r="C2023" s="176">
        <v>42240.538200000003</v>
      </c>
      <c r="D2023" s="3" t="s">
        <v>446</v>
      </c>
      <c r="E2023" s="3" t="s">
        <v>453</v>
      </c>
      <c r="F2023" s="3" t="str">
        <f t="shared" si="31"/>
        <v>Wholesale</v>
      </c>
      <c r="G2023" s="3">
        <v>96</v>
      </c>
      <c r="I2023"/>
    </row>
    <row r="2024" spans="3:9">
      <c r="C2024" s="176">
        <v>42349.539599999996</v>
      </c>
      <c r="D2024" s="3" t="s">
        <v>445</v>
      </c>
      <c r="E2024" s="3" t="s">
        <v>6</v>
      </c>
      <c r="F2024" s="3" t="str">
        <f t="shared" si="31"/>
        <v>Retail</v>
      </c>
      <c r="G2024" s="3">
        <v>1</v>
      </c>
      <c r="I2024"/>
    </row>
    <row r="2025" spans="3:9">
      <c r="C2025" s="176">
        <v>42234.027800000003</v>
      </c>
      <c r="D2025" s="3" t="s">
        <v>447</v>
      </c>
      <c r="E2025" s="3" t="s">
        <v>312</v>
      </c>
      <c r="F2025" s="3" t="str">
        <f t="shared" si="31"/>
        <v>Retail</v>
      </c>
      <c r="G2025" s="3">
        <v>1</v>
      </c>
      <c r="I2025"/>
    </row>
    <row r="2026" spans="3:9">
      <c r="C2026" s="176">
        <v>42117.543100000003</v>
      </c>
      <c r="D2026" s="3" t="s">
        <v>445</v>
      </c>
      <c r="E2026" s="3" t="s">
        <v>6</v>
      </c>
      <c r="F2026" s="3" t="str">
        <f t="shared" si="31"/>
        <v>Retail</v>
      </c>
      <c r="G2026" s="3">
        <v>8</v>
      </c>
      <c r="I2026"/>
    </row>
    <row r="2027" spans="3:9">
      <c r="C2027" s="176">
        <v>42330.212500000001</v>
      </c>
      <c r="D2027" s="3" t="s">
        <v>447</v>
      </c>
      <c r="E2027" s="3" t="s">
        <v>456</v>
      </c>
      <c r="F2027" s="3" t="str">
        <f t="shared" si="31"/>
        <v>Wholesale</v>
      </c>
      <c r="G2027" s="3">
        <v>31</v>
      </c>
      <c r="I2027"/>
    </row>
    <row r="2028" spans="3:9">
      <c r="C2028" s="176">
        <v>42363.159699999997</v>
      </c>
      <c r="D2028" s="3" t="s">
        <v>449</v>
      </c>
      <c r="E2028" s="3" t="s">
        <v>6</v>
      </c>
      <c r="F2028" s="3" t="str">
        <f t="shared" si="31"/>
        <v>Retail</v>
      </c>
      <c r="G2028" s="3">
        <v>1</v>
      </c>
      <c r="I2028"/>
    </row>
    <row r="2029" spans="3:9">
      <c r="C2029" s="176">
        <v>42352.1</v>
      </c>
      <c r="D2029" s="3" t="s">
        <v>446</v>
      </c>
      <c r="E2029" s="3" t="s">
        <v>7</v>
      </c>
      <c r="F2029" s="3" t="str">
        <f t="shared" si="31"/>
        <v>Wholesale</v>
      </c>
      <c r="G2029" s="3">
        <v>39</v>
      </c>
      <c r="I2029"/>
    </row>
    <row r="2030" spans="3:9">
      <c r="C2030" s="176">
        <v>41981.759700000002</v>
      </c>
      <c r="D2030" s="3" t="s">
        <v>445</v>
      </c>
      <c r="E2030" s="3" t="s">
        <v>9</v>
      </c>
      <c r="F2030" s="3" t="str">
        <f t="shared" si="31"/>
        <v>Retail</v>
      </c>
      <c r="G2030" s="3">
        <v>2</v>
      </c>
      <c r="I2030"/>
    </row>
    <row r="2031" spans="3:9">
      <c r="C2031" s="176">
        <v>42096.162499999999</v>
      </c>
      <c r="D2031" s="3" t="s">
        <v>447</v>
      </c>
      <c r="E2031" s="3" t="s">
        <v>10</v>
      </c>
      <c r="F2031" s="3" t="str">
        <f t="shared" si="31"/>
        <v>Retail</v>
      </c>
      <c r="G2031" s="3">
        <v>2</v>
      </c>
      <c r="I2031"/>
    </row>
    <row r="2032" spans="3:9">
      <c r="C2032" s="176">
        <v>42252.559699999998</v>
      </c>
      <c r="D2032" s="3" t="s">
        <v>445</v>
      </c>
      <c r="E2032" s="3" t="s">
        <v>9</v>
      </c>
      <c r="F2032" s="3" t="str">
        <f t="shared" si="31"/>
        <v>Wholesale</v>
      </c>
      <c r="G2032" s="3">
        <v>65</v>
      </c>
      <c r="I2032"/>
    </row>
    <row r="2033" spans="3:9">
      <c r="C2033" s="176">
        <v>42341.540300000001</v>
      </c>
      <c r="D2033" s="3" t="s">
        <v>445</v>
      </c>
      <c r="E2033" s="3" t="s">
        <v>114</v>
      </c>
      <c r="F2033" s="3" t="str">
        <f t="shared" si="31"/>
        <v>Retail</v>
      </c>
      <c r="G2033" s="3">
        <v>1</v>
      </c>
      <c r="I2033"/>
    </row>
    <row r="2034" spans="3:9">
      <c r="C2034" s="176">
        <v>41981.974300000002</v>
      </c>
      <c r="D2034" s="3" t="s">
        <v>447</v>
      </c>
      <c r="E2034" s="3" t="s">
        <v>453</v>
      </c>
      <c r="F2034" s="3" t="str">
        <f t="shared" si="31"/>
        <v>Retail</v>
      </c>
      <c r="G2034" s="3">
        <v>3</v>
      </c>
      <c r="I2034"/>
    </row>
    <row r="2035" spans="3:9">
      <c r="C2035" s="176">
        <v>42116.709000000003</v>
      </c>
      <c r="D2035" s="3" t="s">
        <v>445</v>
      </c>
      <c r="E2035" s="3" t="s">
        <v>453</v>
      </c>
      <c r="F2035" s="3" t="str">
        <f t="shared" si="31"/>
        <v>Wholesale</v>
      </c>
      <c r="G2035" s="3">
        <v>56</v>
      </c>
      <c r="I2035"/>
    </row>
    <row r="2036" spans="3:9">
      <c r="C2036" s="176">
        <v>42360.527800000003</v>
      </c>
      <c r="D2036" s="3" t="s">
        <v>447</v>
      </c>
      <c r="E2036" s="3" t="s">
        <v>6</v>
      </c>
      <c r="F2036" s="3" t="str">
        <f t="shared" si="31"/>
        <v>Retail</v>
      </c>
      <c r="G2036" s="3">
        <v>8</v>
      </c>
      <c r="I2036"/>
    </row>
    <row r="2037" spans="3:9">
      <c r="C2037" s="176">
        <v>42249.713199999998</v>
      </c>
      <c r="D2037" s="3" t="s">
        <v>446</v>
      </c>
      <c r="E2037" s="3" t="s">
        <v>453</v>
      </c>
      <c r="F2037" s="3" t="str">
        <f t="shared" si="31"/>
        <v>Wholesale</v>
      </c>
      <c r="G2037" s="3">
        <v>125</v>
      </c>
      <c r="I2037"/>
    </row>
    <row r="2038" spans="3:9">
      <c r="C2038" s="176">
        <v>42193.815300000002</v>
      </c>
      <c r="D2038" s="3" t="s">
        <v>445</v>
      </c>
      <c r="E2038" s="3" t="s">
        <v>10</v>
      </c>
      <c r="F2038" s="3" t="str">
        <f t="shared" si="31"/>
        <v>Wholesale</v>
      </c>
      <c r="G2038" s="3">
        <v>27</v>
      </c>
      <c r="I2038"/>
    </row>
    <row r="2039" spans="3:9">
      <c r="C2039" s="176">
        <v>41982.308299999997</v>
      </c>
      <c r="D2039" s="3" t="s">
        <v>445</v>
      </c>
      <c r="E2039" s="3" t="s">
        <v>453</v>
      </c>
      <c r="F2039" s="3" t="str">
        <f t="shared" si="31"/>
        <v>Retail</v>
      </c>
      <c r="G2039" s="3">
        <v>5</v>
      </c>
      <c r="I2039"/>
    </row>
    <row r="2040" spans="3:9">
      <c r="C2040" s="176">
        <v>42342.725700000003</v>
      </c>
      <c r="D2040" s="3" t="s">
        <v>446</v>
      </c>
      <c r="E2040" s="3" t="s">
        <v>460</v>
      </c>
      <c r="F2040" s="3" t="str">
        <f t="shared" si="31"/>
        <v>Retail</v>
      </c>
      <c r="G2040" s="3">
        <v>5</v>
      </c>
      <c r="I2040"/>
    </row>
    <row r="2041" spans="3:9">
      <c r="C2041" s="176">
        <v>42193.777099999999</v>
      </c>
      <c r="D2041" s="3" t="s">
        <v>446</v>
      </c>
      <c r="E2041" s="3" t="s">
        <v>453</v>
      </c>
      <c r="F2041" s="3" t="str">
        <f t="shared" si="31"/>
        <v>Retail</v>
      </c>
      <c r="G2041" s="3">
        <v>4</v>
      </c>
      <c r="I2041"/>
    </row>
    <row r="2042" spans="3:9">
      <c r="C2042" s="176">
        <v>42359.7111</v>
      </c>
      <c r="D2042" s="3" t="s">
        <v>449</v>
      </c>
      <c r="E2042" s="3" t="s">
        <v>454</v>
      </c>
      <c r="F2042" s="3" t="str">
        <f t="shared" si="31"/>
        <v>Retail</v>
      </c>
      <c r="G2042" s="3">
        <v>3</v>
      </c>
      <c r="I2042"/>
    </row>
    <row r="2043" spans="3:9">
      <c r="C2043" s="176">
        <v>42361.459000000003</v>
      </c>
      <c r="D2043" s="3" t="s">
        <v>445</v>
      </c>
      <c r="E2043" s="3" t="s">
        <v>6</v>
      </c>
      <c r="F2043" s="3" t="str">
        <f t="shared" si="31"/>
        <v>Retail</v>
      </c>
      <c r="G2043" s="3">
        <v>7</v>
      </c>
      <c r="I2043"/>
    </row>
    <row r="2044" spans="3:9">
      <c r="C2044" s="176">
        <v>42244.710400000004</v>
      </c>
      <c r="D2044" s="3" t="s">
        <v>447</v>
      </c>
      <c r="E2044" s="3" t="s">
        <v>453</v>
      </c>
      <c r="F2044" s="3" t="str">
        <f t="shared" si="31"/>
        <v>Retail</v>
      </c>
      <c r="G2044" s="3">
        <v>1</v>
      </c>
      <c r="I2044"/>
    </row>
    <row r="2045" spans="3:9">
      <c r="C2045" s="176">
        <v>42241.604200000002</v>
      </c>
      <c r="D2045" s="3" t="s">
        <v>445</v>
      </c>
      <c r="E2045" s="3" t="s">
        <v>312</v>
      </c>
      <c r="F2045" s="3" t="str">
        <f t="shared" si="31"/>
        <v>Retail</v>
      </c>
      <c r="G2045" s="3">
        <v>6</v>
      </c>
      <c r="I2045"/>
    </row>
    <row r="2046" spans="3:9">
      <c r="C2046" s="176">
        <v>41982.490299999998</v>
      </c>
      <c r="D2046" s="3" t="s">
        <v>447</v>
      </c>
      <c r="E2046" s="3" t="s">
        <v>7</v>
      </c>
      <c r="F2046" s="3" t="str">
        <f t="shared" si="31"/>
        <v>Wholesale</v>
      </c>
      <c r="G2046" s="3">
        <v>37</v>
      </c>
      <c r="I2046"/>
    </row>
    <row r="2047" spans="3:9">
      <c r="C2047" s="176">
        <v>41985.598599999998</v>
      </c>
      <c r="D2047" s="3" t="s">
        <v>447</v>
      </c>
      <c r="E2047" s="3" t="s">
        <v>312</v>
      </c>
      <c r="F2047" s="3" t="str">
        <f t="shared" si="31"/>
        <v>Retail</v>
      </c>
      <c r="G2047" s="3">
        <v>1</v>
      </c>
      <c r="I2047"/>
    </row>
    <row r="2048" spans="3:9">
      <c r="C2048" s="176">
        <v>41985.497199999998</v>
      </c>
      <c r="D2048" s="3" t="s">
        <v>445</v>
      </c>
      <c r="E2048" s="3" t="s">
        <v>6</v>
      </c>
      <c r="F2048" s="3" t="str">
        <f t="shared" si="31"/>
        <v>Wholesale</v>
      </c>
      <c r="G2048" s="3">
        <v>58</v>
      </c>
      <c r="I2048"/>
    </row>
    <row r="2049" spans="3:9">
      <c r="C2049" s="176">
        <v>42268.598599999998</v>
      </c>
      <c r="D2049" s="3" t="s">
        <v>447</v>
      </c>
      <c r="E2049" s="3" t="s">
        <v>8</v>
      </c>
      <c r="F2049" s="3" t="str">
        <f t="shared" si="31"/>
        <v>Retail</v>
      </c>
      <c r="G2049" s="3">
        <v>5</v>
      </c>
      <c r="I2049"/>
    </row>
    <row r="2050" spans="3:9">
      <c r="C2050" s="176">
        <v>42310.4931</v>
      </c>
      <c r="D2050" s="3" t="s">
        <v>446</v>
      </c>
      <c r="E2050" s="3" t="s">
        <v>6</v>
      </c>
      <c r="F2050" s="3" t="str">
        <f t="shared" si="31"/>
        <v>Retail</v>
      </c>
      <c r="G2050" s="3">
        <v>9</v>
      </c>
      <c r="I2050"/>
    </row>
    <row r="2051" spans="3:9">
      <c r="C2051" s="176">
        <v>42350.171499999997</v>
      </c>
      <c r="D2051" s="3" t="s">
        <v>447</v>
      </c>
      <c r="E2051" s="3" t="s">
        <v>453</v>
      </c>
      <c r="F2051" s="3" t="str">
        <f t="shared" si="31"/>
        <v>Retail</v>
      </c>
      <c r="G2051" s="3">
        <v>1</v>
      </c>
      <c r="I2051"/>
    </row>
    <row r="2052" spans="3:9">
      <c r="C2052" s="176">
        <v>42193.108999999997</v>
      </c>
      <c r="D2052" s="3" t="s">
        <v>446</v>
      </c>
      <c r="E2052" s="3" t="s">
        <v>453</v>
      </c>
      <c r="F2052" s="3" t="str">
        <f t="shared" si="31"/>
        <v>Wholesale</v>
      </c>
      <c r="G2052" s="3">
        <v>50</v>
      </c>
      <c r="I2052"/>
    </row>
    <row r="2053" spans="3:9">
      <c r="C2053" s="176">
        <v>42013.048600000002</v>
      </c>
      <c r="D2053" s="3" t="s">
        <v>446</v>
      </c>
      <c r="E2053" s="3" t="s">
        <v>453</v>
      </c>
      <c r="F2053" s="3" t="str">
        <f t="shared" si="31"/>
        <v>Retail</v>
      </c>
      <c r="G2053" s="3">
        <v>5</v>
      </c>
      <c r="I2053"/>
    </row>
    <row r="2054" spans="3:9">
      <c r="C2054" s="176">
        <v>42350.4611</v>
      </c>
      <c r="D2054" s="3" t="s">
        <v>446</v>
      </c>
      <c r="E2054" s="3" t="s">
        <v>456</v>
      </c>
      <c r="F2054" s="3" t="str">
        <f t="shared" si="31"/>
        <v>Wholesale</v>
      </c>
      <c r="G2054" s="3">
        <v>40</v>
      </c>
      <c r="I2054"/>
    </row>
    <row r="2055" spans="3:9">
      <c r="C2055" s="176">
        <v>42044.746500000001</v>
      </c>
      <c r="D2055" s="3" t="s">
        <v>445</v>
      </c>
      <c r="E2055" s="3" t="s">
        <v>451</v>
      </c>
      <c r="F2055" s="3" t="str">
        <f t="shared" si="31"/>
        <v>Retail</v>
      </c>
      <c r="G2055" s="3">
        <v>7</v>
      </c>
      <c r="I2055"/>
    </row>
    <row r="2056" spans="3:9">
      <c r="C2056" s="176">
        <v>42259.169399999999</v>
      </c>
      <c r="D2056" s="3" t="s">
        <v>445</v>
      </c>
      <c r="E2056" s="3" t="s">
        <v>453</v>
      </c>
      <c r="F2056" s="3" t="str">
        <f t="shared" si="31"/>
        <v>Retail</v>
      </c>
      <c r="G2056" s="3">
        <v>6</v>
      </c>
      <c r="I2056"/>
    </row>
    <row r="2057" spans="3:9">
      <c r="C2057" s="176">
        <v>42189.184699999998</v>
      </c>
      <c r="D2057" s="3" t="s">
        <v>446</v>
      </c>
      <c r="E2057" s="3" t="s">
        <v>6</v>
      </c>
      <c r="F2057" s="3" t="str">
        <f t="shared" si="31"/>
        <v>Wholesale</v>
      </c>
      <c r="G2057" s="3">
        <v>41</v>
      </c>
      <c r="I2057"/>
    </row>
    <row r="2058" spans="3:9">
      <c r="C2058" s="176">
        <v>42165.704899999997</v>
      </c>
      <c r="D2058" s="3" t="s">
        <v>449</v>
      </c>
      <c r="E2058" s="3" t="s">
        <v>453</v>
      </c>
      <c r="F2058" s="3" t="str">
        <f t="shared" ref="F2058:F2121" si="32">IF(G2058&lt;10,"Retail","Wholesale")</f>
        <v>Wholesale</v>
      </c>
      <c r="G2058" s="3">
        <v>54</v>
      </c>
      <c r="I2058"/>
    </row>
    <row r="2059" spans="3:9">
      <c r="C2059" s="176">
        <v>42204.581899999997</v>
      </c>
      <c r="D2059" s="3" t="s">
        <v>445</v>
      </c>
      <c r="E2059" s="3" t="s">
        <v>453</v>
      </c>
      <c r="F2059" s="3" t="str">
        <f t="shared" si="32"/>
        <v>Retail</v>
      </c>
      <c r="G2059" s="3">
        <v>8</v>
      </c>
      <c r="I2059"/>
    </row>
    <row r="2060" spans="3:9">
      <c r="C2060" s="176">
        <v>42362.764600000002</v>
      </c>
      <c r="D2060" s="3" t="s">
        <v>445</v>
      </c>
      <c r="E2060" s="3" t="s">
        <v>453</v>
      </c>
      <c r="F2060" s="3" t="str">
        <f t="shared" si="32"/>
        <v>Retail</v>
      </c>
      <c r="G2060" s="3">
        <v>2</v>
      </c>
      <c r="I2060"/>
    </row>
    <row r="2061" spans="3:9">
      <c r="C2061" s="176">
        <v>42334.781900000002</v>
      </c>
      <c r="D2061" s="3" t="s">
        <v>445</v>
      </c>
      <c r="E2061" s="3" t="s">
        <v>312</v>
      </c>
      <c r="F2061" s="3" t="str">
        <f t="shared" si="32"/>
        <v>Retail</v>
      </c>
      <c r="G2061" s="3">
        <v>1</v>
      </c>
      <c r="I2061"/>
    </row>
    <row r="2062" spans="3:9">
      <c r="C2062" s="176">
        <v>42181.282599999999</v>
      </c>
      <c r="D2062" s="3" t="s">
        <v>445</v>
      </c>
      <c r="E2062" s="3" t="s">
        <v>6</v>
      </c>
      <c r="F2062" s="3" t="str">
        <f t="shared" si="32"/>
        <v>Wholesale</v>
      </c>
      <c r="G2062" s="3">
        <v>39</v>
      </c>
      <c r="I2062"/>
    </row>
    <row r="2063" spans="3:9">
      <c r="C2063" s="176">
        <v>42213.793799999999</v>
      </c>
      <c r="D2063" s="3" t="s">
        <v>445</v>
      </c>
      <c r="E2063" s="3" t="s">
        <v>10</v>
      </c>
      <c r="F2063" s="3" t="str">
        <f t="shared" si="32"/>
        <v>Retail</v>
      </c>
      <c r="G2063" s="3">
        <v>3</v>
      </c>
      <c r="I2063"/>
    </row>
    <row r="2064" spans="3:9">
      <c r="C2064" s="176">
        <v>42262.117400000003</v>
      </c>
      <c r="D2064" s="3" t="s">
        <v>445</v>
      </c>
      <c r="E2064" s="3" t="s">
        <v>453</v>
      </c>
      <c r="F2064" s="3" t="str">
        <f t="shared" si="32"/>
        <v>Retail</v>
      </c>
      <c r="G2064" s="3">
        <v>6</v>
      </c>
      <c r="I2064"/>
    </row>
    <row r="2065" spans="3:9">
      <c r="C2065" s="176">
        <v>42174.409</v>
      </c>
      <c r="D2065" s="3" t="s">
        <v>445</v>
      </c>
      <c r="E2065" s="3" t="s">
        <v>454</v>
      </c>
      <c r="F2065" s="3" t="str">
        <f t="shared" si="32"/>
        <v>Retail</v>
      </c>
      <c r="G2065" s="3">
        <v>3</v>
      </c>
      <c r="I2065"/>
    </row>
    <row r="2066" spans="3:9">
      <c r="C2066" s="176">
        <v>42169.698600000003</v>
      </c>
      <c r="D2066" s="3" t="s">
        <v>445</v>
      </c>
      <c r="E2066" s="3" t="s">
        <v>9</v>
      </c>
      <c r="F2066" s="3" t="str">
        <f t="shared" si="32"/>
        <v>Wholesale</v>
      </c>
      <c r="G2066" s="3">
        <v>117</v>
      </c>
      <c r="I2066"/>
    </row>
    <row r="2067" spans="3:9">
      <c r="C2067" s="176">
        <v>42198.674299999999</v>
      </c>
      <c r="D2067" s="3" t="s">
        <v>447</v>
      </c>
      <c r="E2067" s="3" t="s">
        <v>312</v>
      </c>
      <c r="F2067" s="3" t="str">
        <f t="shared" si="32"/>
        <v>Retail</v>
      </c>
      <c r="G2067" s="3">
        <v>1</v>
      </c>
      <c r="I2067"/>
    </row>
    <row r="2068" spans="3:9">
      <c r="C2068" s="176">
        <v>42130.540999999997</v>
      </c>
      <c r="D2068" s="3" t="s">
        <v>447</v>
      </c>
      <c r="E2068" s="3" t="s">
        <v>7</v>
      </c>
      <c r="F2068" s="3" t="str">
        <f t="shared" si="32"/>
        <v>Wholesale</v>
      </c>
      <c r="G2068" s="3">
        <v>69</v>
      </c>
      <c r="I2068"/>
    </row>
    <row r="2069" spans="3:9">
      <c r="C2069" s="176">
        <v>41983.505599999997</v>
      </c>
      <c r="D2069" s="3" t="s">
        <v>445</v>
      </c>
      <c r="E2069" s="3" t="s">
        <v>448</v>
      </c>
      <c r="F2069" s="3" t="str">
        <f t="shared" si="32"/>
        <v>Retail</v>
      </c>
      <c r="G2069" s="3">
        <v>5</v>
      </c>
      <c r="I2069"/>
    </row>
    <row r="2070" spans="3:9">
      <c r="C2070" s="176">
        <v>42183.4326</v>
      </c>
      <c r="D2070" s="3" t="s">
        <v>446</v>
      </c>
      <c r="E2070" s="3" t="s">
        <v>8</v>
      </c>
      <c r="F2070" s="3" t="str">
        <f t="shared" si="32"/>
        <v>Wholesale</v>
      </c>
      <c r="G2070" s="3">
        <v>60</v>
      </c>
      <c r="I2070"/>
    </row>
    <row r="2071" spans="3:9">
      <c r="C2071" s="176">
        <v>41989.480600000003</v>
      </c>
      <c r="D2071" s="3" t="s">
        <v>449</v>
      </c>
      <c r="E2071" s="3" t="s">
        <v>6</v>
      </c>
      <c r="F2071" s="3" t="str">
        <f t="shared" si="32"/>
        <v>Retail</v>
      </c>
      <c r="G2071" s="3">
        <v>2</v>
      </c>
      <c r="I2071"/>
    </row>
    <row r="2072" spans="3:9">
      <c r="C2072" s="176">
        <v>42187.818800000001</v>
      </c>
      <c r="D2072" s="3" t="s">
        <v>445</v>
      </c>
      <c r="E2072" s="3" t="s">
        <v>112</v>
      </c>
      <c r="F2072" s="3" t="str">
        <f t="shared" si="32"/>
        <v>Wholesale</v>
      </c>
      <c r="G2072" s="3">
        <v>20</v>
      </c>
      <c r="I2072"/>
    </row>
    <row r="2073" spans="3:9">
      <c r="C2073" s="176">
        <v>42338.738899999997</v>
      </c>
      <c r="D2073" s="3" t="s">
        <v>446</v>
      </c>
      <c r="E2073" s="3" t="s">
        <v>453</v>
      </c>
      <c r="F2073" s="3" t="str">
        <f t="shared" si="32"/>
        <v>Retail</v>
      </c>
      <c r="G2073" s="3">
        <v>1</v>
      </c>
      <c r="I2073"/>
    </row>
    <row r="2074" spans="3:9">
      <c r="C2074" s="176">
        <v>42153.125699999997</v>
      </c>
      <c r="D2074" s="3" t="s">
        <v>445</v>
      </c>
      <c r="E2074" s="3" t="s">
        <v>453</v>
      </c>
      <c r="F2074" s="3" t="str">
        <f t="shared" si="32"/>
        <v>Retail</v>
      </c>
      <c r="G2074" s="3">
        <v>5</v>
      </c>
      <c r="I2074"/>
    </row>
    <row r="2075" spans="3:9">
      <c r="C2075" s="176">
        <v>41985.514600000002</v>
      </c>
      <c r="D2075" s="3" t="s">
        <v>446</v>
      </c>
      <c r="E2075" s="3" t="s">
        <v>461</v>
      </c>
      <c r="F2075" s="3" t="str">
        <f t="shared" si="32"/>
        <v>Wholesale</v>
      </c>
      <c r="G2075" s="3">
        <v>24</v>
      </c>
      <c r="I2075"/>
    </row>
    <row r="2076" spans="3:9">
      <c r="C2076" s="176">
        <v>42199.663200000003</v>
      </c>
      <c r="D2076" s="3" t="s">
        <v>447</v>
      </c>
      <c r="E2076" s="3" t="s">
        <v>460</v>
      </c>
      <c r="F2076" s="3" t="str">
        <f t="shared" si="32"/>
        <v>Wholesale</v>
      </c>
      <c r="G2076" s="3">
        <v>38</v>
      </c>
      <c r="I2076"/>
    </row>
    <row r="2077" spans="3:9">
      <c r="C2077" s="176">
        <v>42027.806299999997</v>
      </c>
      <c r="D2077" s="3" t="s">
        <v>447</v>
      </c>
      <c r="E2077" s="3" t="s">
        <v>110</v>
      </c>
      <c r="F2077" s="3" t="str">
        <f t="shared" si="32"/>
        <v>Wholesale</v>
      </c>
      <c r="G2077" s="3">
        <v>65</v>
      </c>
      <c r="I2077"/>
    </row>
    <row r="2078" spans="3:9">
      <c r="C2078" s="176">
        <v>42282.761100000003</v>
      </c>
      <c r="D2078" s="3" t="s">
        <v>446</v>
      </c>
      <c r="E2078" s="3" t="s">
        <v>10</v>
      </c>
      <c r="F2078" s="3" t="str">
        <f t="shared" si="32"/>
        <v>Retail</v>
      </c>
      <c r="G2078" s="3">
        <v>3</v>
      </c>
      <c r="I2078"/>
    </row>
    <row r="2079" spans="3:9">
      <c r="C2079" s="176">
        <v>42317.459699999999</v>
      </c>
      <c r="D2079" s="3" t="s">
        <v>446</v>
      </c>
      <c r="E2079" s="3" t="s">
        <v>312</v>
      </c>
      <c r="F2079" s="3" t="str">
        <f t="shared" si="32"/>
        <v>Wholesale</v>
      </c>
      <c r="G2079" s="3">
        <v>29</v>
      </c>
      <c r="I2079"/>
    </row>
    <row r="2080" spans="3:9">
      <c r="C2080" s="176">
        <v>42189.491699999999</v>
      </c>
      <c r="D2080" s="3" t="s">
        <v>445</v>
      </c>
      <c r="E2080" s="3" t="s">
        <v>453</v>
      </c>
      <c r="F2080" s="3" t="str">
        <f t="shared" si="32"/>
        <v>Retail</v>
      </c>
      <c r="G2080" s="3">
        <v>7</v>
      </c>
      <c r="I2080"/>
    </row>
    <row r="2081" spans="3:9">
      <c r="C2081" s="176">
        <v>42349.8174</v>
      </c>
      <c r="D2081" s="3" t="s">
        <v>445</v>
      </c>
      <c r="E2081" s="3" t="s">
        <v>453</v>
      </c>
      <c r="F2081" s="3" t="str">
        <f t="shared" si="32"/>
        <v>Retail</v>
      </c>
      <c r="G2081" s="3">
        <v>3</v>
      </c>
      <c r="I2081"/>
    </row>
    <row r="2082" spans="3:9">
      <c r="C2082" s="176">
        <v>42228.143799999998</v>
      </c>
      <c r="D2082" s="3" t="s">
        <v>449</v>
      </c>
      <c r="E2082" s="3" t="s">
        <v>10</v>
      </c>
      <c r="F2082" s="3" t="str">
        <f t="shared" si="32"/>
        <v>Wholesale</v>
      </c>
      <c r="G2082" s="3">
        <v>34</v>
      </c>
      <c r="I2082"/>
    </row>
    <row r="2083" spans="3:9">
      <c r="C2083" s="176">
        <v>42351.788200000003</v>
      </c>
      <c r="D2083" s="3" t="s">
        <v>446</v>
      </c>
      <c r="E2083" s="3" t="s">
        <v>10</v>
      </c>
      <c r="F2083" s="3" t="str">
        <f t="shared" si="32"/>
        <v>Retail</v>
      </c>
      <c r="G2083" s="3">
        <v>1</v>
      </c>
      <c r="I2083"/>
    </row>
    <row r="2084" spans="3:9">
      <c r="C2084" s="176">
        <v>42340.470800000003</v>
      </c>
      <c r="D2084" s="3" t="s">
        <v>446</v>
      </c>
      <c r="E2084" s="3" t="s">
        <v>452</v>
      </c>
      <c r="F2084" s="3" t="str">
        <f t="shared" si="32"/>
        <v>Wholesale</v>
      </c>
      <c r="G2084" s="3">
        <v>40</v>
      </c>
      <c r="I2084"/>
    </row>
    <row r="2085" spans="3:9">
      <c r="C2085" s="176">
        <v>41981.6924</v>
      </c>
      <c r="D2085" s="3" t="s">
        <v>447</v>
      </c>
      <c r="E2085" s="3" t="s">
        <v>453</v>
      </c>
      <c r="F2085" s="3" t="str">
        <f t="shared" si="32"/>
        <v>Wholesale</v>
      </c>
      <c r="G2085" s="3">
        <v>120</v>
      </c>
      <c r="I2085"/>
    </row>
    <row r="2086" spans="3:9">
      <c r="C2086" s="176">
        <v>42290.2264</v>
      </c>
      <c r="D2086" s="3" t="s">
        <v>449</v>
      </c>
      <c r="E2086" s="3" t="s">
        <v>453</v>
      </c>
      <c r="F2086" s="3" t="str">
        <f t="shared" si="32"/>
        <v>Retail</v>
      </c>
      <c r="G2086" s="3">
        <v>3</v>
      </c>
      <c r="I2086"/>
    </row>
    <row r="2087" spans="3:9">
      <c r="C2087" s="176">
        <v>41984.459699999999</v>
      </c>
      <c r="D2087" s="3" t="s">
        <v>447</v>
      </c>
      <c r="E2087" s="3" t="s">
        <v>110</v>
      </c>
      <c r="F2087" s="3" t="str">
        <f t="shared" si="32"/>
        <v>Wholesale</v>
      </c>
      <c r="G2087" s="3">
        <v>57</v>
      </c>
      <c r="I2087"/>
    </row>
    <row r="2088" spans="3:9">
      <c r="C2088" s="176">
        <v>42234.332600000002</v>
      </c>
      <c r="D2088" s="3" t="s">
        <v>445</v>
      </c>
      <c r="E2088" s="3" t="s">
        <v>453</v>
      </c>
      <c r="F2088" s="3" t="str">
        <f t="shared" si="32"/>
        <v>Wholesale</v>
      </c>
      <c r="G2088" s="3">
        <v>123</v>
      </c>
      <c r="I2088"/>
    </row>
    <row r="2089" spans="3:9">
      <c r="C2089" s="176">
        <v>42168.193800000001</v>
      </c>
      <c r="D2089" s="3" t="s">
        <v>445</v>
      </c>
      <c r="E2089" s="3" t="s">
        <v>6</v>
      </c>
      <c r="F2089" s="3" t="str">
        <f t="shared" si="32"/>
        <v>Wholesale</v>
      </c>
      <c r="G2089" s="3">
        <v>35</v>
      </c>
      <c r="I2089"/>
    </row>
    <row r="2090" spans="3:9">
      <c r="C2090" s="176">
        <v>42362.465300000003</v>
      </c>
      <c r="D2090" s="3" t="s">
        <v>445</v>
      </c>
      <c r="E2090" s="3" t="s">
        <v>10</v>
      </c>
      <c r="F2090" s="3" t="str">
        <f t="shared" si="32"/>
        <v>Retail</v>
      </c>
      <c r="G2090" s="3">
        <v>4</v>
      </c>
      <c r="I2090"/>
    </row>
    <row r="2091" spans="3:9">
      <c r="C2091" s="176">
        <v>41983.480600000003</v>
      </c>
      <c r="D2091" s="3" t="s">
        <v>446</v>
      </c>
      <c r="E2091" s="3" t="s">
        <v>312</v>
      </c>
      <c r="F2091" s="3" t="str">
        <f t="shared" si="32"/>
        <v>Wholesale</v>
      </c>
      <c r="G2091" s="3">
        <v>116</v>
      </c>
      <c r="I2091"/>
    </row>
    <row r="2092" spans="3:9">
      <c r="C2092" s="176">
        <v>42219.472900000001</v>
      </c>
      <c r="D2092" s="3" t="s">
        <v>447</v>
      </c>
      <c r="E2092" s="3" t="s">
        <v>312</v>
      </c>
      <c r="F2092" s="3" t="str">
        <f t="shared" si="32"/>
        <v>Wholesale</v>
      </c>
      <c r="G2092" s="3">
        <v>44</v>
      </c>
      <c r="I2092"/>
    </row>
    <row r="2093" spans="3:9">
      <c r="C2093" s="176">
        <v>42245.713900000002</v>
      </c>
      <c r="D2093" s="3" t="s">
        <v>445</v>
      </c>
      <c r="E2093" s="3" t="s">
        <v>448</v>
      </c>
      <c r="F2093" s="3" t="str">
        <f t="shared" si="32"/>
        <v>Retail</v>
      </c>
      <c r="G2093" s="3">
        <v>4</v>
      </c>
      <c r="I2093"/>
    </row>
    <row r="2094" spans="3:9">
      <c r="C2094" s="176">
        <v>42261.206299999998</v>
      </c>
      <c r="D2094" s="3" t="s">
        <v>446</v>
      </c>
      <c r="E2094" s="3" t="s">
        <v>453</v>
      </c>
      <c r="F2094" s="3" t="str">
        <f t="shared" si="32"/>
        <v>Wholesale</v>
      </c>
      <c r="G2094" s="3">
        <v>40</v>
      </c>
      <c r="I2094"/>
    </row>
    <row r="2095" spans="3:9">
      <c r="C2095" s="176">
        <v>42352.493799999997</v>
      </c>
      <c r="D2095" s="3" t="s">
        <v>445</v>
      </c>
      <c r="E2095" s="3" t="s">
        <v>453</v>
      </c>
      <c r="F2095" s="3" t="str">
        <f t="shared" si="32"/>
        <v>Retail</v>
      </c>
      <c r="G2095" s="3">
        <v>7</v>
      </c>
      <c r="I2095"/>
    </row>
    <row r="2096" spans="3:9">
      <c r="C2096" s="176">
        <v>42212.229200000002</v>
      </c>
      <c r="D2096" s="3" t="s">
        <v>446</v>
      </c>
      <c r="E2096" s="3" t="s">
        <v>453</v>
      </c>
      <c r="F2096" s="3" t="str">
        <f t="shared" si="32"/>
        <v>Retail</v>
      </c>
      <c r="G2096" s="3">
        <v>3</v>
      </c>
      <c r="I2096"/>
    </row>
    <row r="2097" spans="3:9">
      <c r="C2097" s="176">
        <v>42294.179199999999</v>
      </c>
      <c r="D2097" s="3" t="s">
        <v>445</v>
      </c>
      <c r="E2097" s="3" t="s">
        <v>312</v>
      </c>
      <c r="F2097" s="3" t="str">
        <f t="shared" si="32"/>
        <v>Wholesale</v>
      </c>
      <c r="G2097" s="3">
        <v>47</v>
      </c>
      <c r="I2097"/>
    </row>
    <row r="2098" spans="3:9">
      <c r="C2098" s="176">
        <v>42315.460400000004</v>
      </c>
      <c r="D2098" s="3" t="s">
        <v>446</v>
      </c>
      <c r="E2098" s="3" t="s">
        <v>453</v>
      </c>
      <c r="F2098" s="3" t="str">
        <f t="shared" si="32"/>
        <v>Retail</v>
      </c>
      <c r="G2098" s="3">
        <v>1</v>
      </c>
      <c r="I2098"/>
    </row>
    <row r="2099" spans="3:9">
      <c r="C2099" s="176">
        <v>42171.779900000001</v>
      </c>
      <c r="D2099" s="3" t="s">
        <v>446</v>
      </c>
      <c r="E2099" s="3" t="s">
        <v>453</v>
      </c>
      <c r="F2099" s="3" t="str">
        <f t="shared" si="32"/>
        <v>Retail</v>
      </c>
      <c r="G2099" s="3">
        <v>3</v>
      </c>
      <c r="I2099"/>
    </row>
    <row r="2100" spans="3:9">
      <c r="C2100" s="176">
        <v>42196.7667</v>
      </c>
      <c r="D2100" s="3" t="s">
        <v>446</v>
      </c>
      <c r="E2100" s="3" t="s">
        <v>453</v>
      </c>
      <c r="F2100" s="3" t="str">
        <f t="shared" si="32"/>
        <v>Wholesale</v>
      </c>
      <c r="G2100" s="3">
        <v>61</v>
      </c>
      <c r="I2100"/>
    </row>
    <row r="2101" spans="3:9">
      <c r="C2101" s="176">
        <v>41977.745799999997</v>
      </c>
      <c r="D2101" s="3" t="s">
        <v>445</v>
      </c>
      <c r="E2101" s="3" t="s">
        <v>460</v>
      </c>
      <c r="F2101" s="3" t="str">
        <f t="shared" si="32"/>
        <v>Wholesale</v>
      </c>
      <c r="G2101" s="3">
        <v>32</v>
      </c>
      <c r="I2101"/>
    </row>
    <row r="2102" spans="3:9">
      <c r="C2102" s="176">
        <v>41986.157599999999</v>
      </c>
      <c r="D2102" s="3" t="s">
        <v>446</v>
      </c>
      <c r="E2102" s="3" t="s">
        <v>8</v>
      </c>
      <c r="F2102" s="3" t="str">
        <f t="shared" si="32"/>
        <v>Wholesale</v>
      </c>
      <c r="G2102" s="3">
        <v>33</v>
      </c>
      <c r="I2102"/>
    </row>
    <row r="2103" spans="3:9">
      <c r="C2103" s="176">
        <v>42324.882599999997</v>
      </c>
      <c r="D2103" s="3" t="s">
        <v>445</v>
      </c>
      <c r="E2103" s="3" t="s">
        <v>114</v>
      </c>
      <c r="F2103" s="3" t="str">
        <f t="shared" si="32"/>
        <v>Retail</v>
      </c>
      <c r="G2103" s="3">
        <v>4</v>
      </c>
      <c r="I2103"/>
    </row>
    <row r="2104" spans="3:9">
      <c r="C2104" s="176">
        <v>41987.710400000004</v>
      </c>
      <c r="D2104" s="3" t="s">
        <v>446</v>
      </c>
      <c r="E2104" s="3" t="s">
        <v>8</v>
      </c>
      <c r="F2104" s="3" t="str">
        <f t="shared" si="32"/>
        <v>Retail</v>
      </c>
      <c r="G2104" s="3">
        <v>1</v>
      </c>
      <c r="I2104"/>
    </row>
    <row r="2105" spans="3:9">
      <c r="C2105" s="176">
        <v>42165.486799999999</v>
      </c>
      <c r="D2105" s="3" t="s">
        <v>446</v>
      </c>
      <c r="E2105" s="3" t="s">
        <v>6</v>
      </c>
      <c r="F2105" s="3" t="str">
        <f t="shared" si="32"/>
        <v>Wholesale</v>
      </c>
      <c r="G2105" s="3">
        <v>38</v>
      </c>
      <c r="I2105"/>
    </row>
    <row r="2106" spans="3:9">
      <c r="C2106" s="176">
        <v>41985.498599999999</v>
      </c>
      <c r="D2106" s="3" t="s">
        <v>446</v>
      </c>
      <c r="E2106" s="3" t="s">
        <v>453</v>
      </c>
      <c r="F2106" s="3" t="str">
        <f t="shared" si="32"/>
        <v>Wholesale</v>
      </c>
      <c r="G2106" s="3">
        <v>37</v>
      </c>
      <c r="I2106"/>
    </row>
    <row r="2107" spans="3:9">
      <c r="C2107" s="176">
        <v>42363.7618</v>
      </c>
      <c r="D2107" s="3" t="s">
        <v>445</v>
      </c>
      <c r="E2107" s="3" t="s">
        <v>114</v>
      </c>
      <c r="F2107" s="3" t="str">
        <f t="shared" si="32"/>
        <v>Retail</v>
      </c>
      <c r="G2107" s="3">
        <v>2</v>
      </c>
      <c r="I2107"/>
    </row>
    <row r="2108" spans="3:9">
      <c r="C2108" s="176">
        <v>42235.147900000004</v>
      </c>
      <c r="D2108" s="3" t="s">
        <v>445</v>
      </c>
      <c r="E2108" s="3" t="s">
        <v>312</v>
      </c>
      <c r="F2108" s="3" t="str">
        <f t="shared" si="32"/>
        <v>Wholesale</v>
      </c>
      <c r="G2108" s="3">
        <v>103</v>
      </c>
      <c r="I2108"/>
    </row>
    <row r="2109" spans="3:9">
      <c r="C2109" s="176">
        <v>42144.540300000001</v>
      </c>
      <c r="D2109" s="3" t="s">
        <v>445</v>
      </c>
      <c r="E2109" s="3" t="s">
        <v>452</v>
      </c>
      <c r="F2109" s="3" t="str">
        <f t="shared" si="32"/>
        <v>Retail</v>
      </c>
      <c r="G2109" s="3">
        <v>3</v>
      </c>
      <c r="I2109"/>
    </row>
    <row r="2110" spans="3:9">
      <c r="C2110" s="176">
        <v>42347.998599999999</v>
      </c>
      <c r="D2110" s="3" t="s">
        <v>445</v>
      </c>
      <c r="E2110" s="3" t="s">
        <v>6</v>
      </c>
      <c r="F2110" s="3" t="str">
        <f t="shared" si="32"/>
        <v>Retail</v>
      </c>
      <c r="G2110" s="3">
        <v>4</v>
      </c>
      <c r="I2110"/>
    </row>
    <row r="2111" spans="3:9">
      <c r="C2111" s="176">
        <v>42191.776400000002</v>
      </c>
      <c r="D2111" s="3" t="s">
        <v>447</v>
      </c>
      <c r="E2111" s="3" t="s">
        <v>114</v>
      </c>
      <c r="F2111" s="3" t="str">
        <f t="shared" si="32"/>
        <v>Retail</v>
      </c>
      <c r="G2111" s="3">
        <v>1</v>
      </c>
      <c r="I2111"/>
    </row>
    <row r="2112" spans="3:9">
      <c r="C2112" s="176">
        <v>41986.757599999997</v>
      </c>
      <c r="D2112" s="3" t="s">
        <v>447</v>
      </c>
      <c r="E2112" s="3" t="s">
        <v>6</v>
      </c>
      <c r="F2112" s="3" t="str">
        <f t="shared" si="32"/>
        <v>Retail</v>
      </c>
      <c r="G2112" s="3">
        <v>1</v>
      </c>
      <c r="I2112"/>
    </row>
    <row r="2113" spans="3:9">
      <c r="C2113" s="176">
        <v>42156.551399999997</v>
      </c>
      <c r="D2113" s="3" t="s">
        <v>449</v>
      </c>
      <c r="E2113" s="3" t="s">
        <v>453</v>
      </c>
      <c r="F2113" s="3" t="str">
        <f t="shared" si="32"/>
        <v>Retail</v>
      </c>
      <c r="G2113" s="3">
        <v>8</v>
      </c>
      <c r="I2113"/>
    </row>
    <row r="2114" spans="3:9">
      <c r="C2114" s="176">
        <v>42198.666700000002</v>
      </c>
      <c r="D2114" s="3" t="s">
        <v>445</v>
      </c>
      <c r="E2114" s="3" t="s">
        <v>10</v>
      </c>
      <c r="F2114" s="3" t="str">
        <f t="shared" si="32"/>
        <v>Retail</v>
      </c>
      <c r="G2114" s="3">
        <v>7</v>
      </c>
      <c r="I2114"/>
    </row>
    <row r="2115" spans="3:9">
      <c r="C2115" s="176">
        <v>42232.541700000002</v>
      </c>
      <c r="D2115" s="3" t="s">
        <v>446</v>
      </c>
      <c r="E2115" s="3" t="s">
        <v>452</v>
      </c>
      <c r="F2115" s="3" t="str">
        <f t="shared" si="32"/>
        <v>Wholesale</v>
      </c>
      <c r="G2115" s="3">
        <v>34</v>
      </c>
      <c r="I2115"/>
    </row>
    <row r="2116" spans="3:9">
      <c r="C2116" s="176">
        <v>42051.3292</v>
      </c>
      <c r="D2116" s="3" t="s">
        <v>445</v>
      </c>
      <c r="E2116" s="3" t="s">
        <v>112</v>
      </c>
      <c r="F2116" s="3" t="str">
        <f t="shared" si="32"/>
        <v>Retail</v>
      </c>
      <c r="G2116" s="3">
        <v>1</v>
      </c>
      <c r="I2116"/>
    </row>
    <row r="2117" spans="3:9">
      <c r="C2117" s="176">
        <v>42212.696499999998</v>
      </c>
      <c r="D2117" s="3" t="s">
        <v>446</v>
      </c>
      <c r="E2117" s="3" t="s">
        <v>9</v>
      </c>
      <c r="F2117" s="3" t="str">
        <f t="shared" si="32"/>
        <v>Retail</v>
      </c>
      <c r="G2117" s="3">
        <v>2</v>
      </c>
      <c r="I2117"/>
    </row>
    <row r="2118" spans="3:9">
      <c r="C2118" s="176">
        <v>42090.981299999999</v>
      </c>
      <c r="D2118" s="3" t="s">
        <v>445</v>
      </c>
      <c r="E2118" s="3" t="s">
        <v>7</v>
      </c>
      <c r="F2118" s="3" t="str">
        <f t="shared" si="32"/>
        <v>Wholesale</v>
      </c>
      <c r="G2118" s="3">
        <v>59</v>
      </c>
      <c r="I2118"/>
    </row>
    <row r="2119" spans="3:9">
      <c r="C2119" s="176">
        <v>41985.475700000003</v>
      </c>
      <c r="D2119" s="3" t="s">
        <v>449</v>
      </c>
      <c r="E2119" s="3" t="s">
        <v>110</v>
      </c>
      <c r="F2119" s="3" t="str">
        <f t="shared" si="32"/>
        <v>Retail</v>
      </c>
      <c r="G2119" s="3">
        <v>1</v>
      </c>
      <c r="I2119"/>
    </row>
    <row r="2120" spans="3:9">
      <c r="C2120" s="176">
        <v>42342.549299999999</v>
      </c>
      <c r="D2120" s="3" t="s">
        <v>447</v>
      </c>
      <c r="E2120" s="3" t="s">
        <v>8</v>
      </c>
      <c r="F2120" s="3" t="str">
        <f t="shared" si="32"/>
        <v>Retail</v>
      </c>
      <c r="G2120" s="3">
        <v>7</v>
      </c>
      <c r="I2120"/>
    </row>
    <row r="2121" spans="3:9">
      <c r="C2121" s="176">
        <v>41980.627099999998</v>
      </c>
      <c r="D2121" s="3" t="s">
        <v>445</v>
      </c>
      <c r="E2121" s="3" t="s">
        <v>453</v>
      </c>
      <c r="F2121" s="3" t="str">
        <f t="shared" si="32"/>
        <v>Retail</v>
      </c>
      <c r="G2121" s="3">
        <v>2</v>
      </c>
      <c r="I2121"/>
    </row>
    <row r="2122" spans="3:9">
      <c r="C2122" s="176">
        <v>42360.206899999997</v>
      </c>
      <c r="D2122" s="3" t="s">
        <v>447</v>
      </c>
      <c r="E2122" s="3" t="s">
        <v>114</v>
      </c>
      <c r="F2122" s="3" t="str">
        <f t="shared" ref="F2122:F2185" si="33">IF(G2122&lt;10,"Retail","Wholesale")</f>
        <v>Retail</v>
      </c>
      <c r="G2122" s="3">
        <v>2</v>
      </c>
      <c r="I2122"/>
    </row>
    <row r="2123" spans="3:9">
      <c r="C2123" s="176">
        <v>42333.484700000001</v>
      </c>
      <c r="D2123" s="3" t="s">
        <v>449</v>
      </c>
      <c r="E2123" s="3" t="s">
        <v>453</v>
      </c>
      <c r="F2123" s="3" t="str">
        <f t="shared" si="33"/>
        <v>Wholesale</v>
      </c>
      <c r="G2123" s="3">
        <v>65</v>
      </c>
      <c r="I2123"/>
    </row>
    <row r="2124" spans="3:9">
      <c r="C2124" s="176">
        <v>41989.161800000002</v>
      </c>
      <c r="D2124" s="3" t="s">
        <v>445</v>
      </c>
      <c r="E2124" s="3" t="s">
        <v>453</v>
      </c>
      <c r="F2124" s="3" t="str">
        <f t="shared" si="33"/>
        <v>Retail</v>
      </c>
      <c r="G2124" s="3">
        <v>8</v>
      </c>
      <c r="I2124"/>
    </row>
    <row r="2125" spans="3:9">
      <c r="C2125" s="176">
        <v>42354.411099999998</v>
      </c>
      <c r="D2125" s="3" t="s">
        <v>447</v>
      </c>
      <c r="E2125" s="3" t="s">
        <v>453</v>
      </c>
      <c r="F2125" s="3" t="str">
        <f t="shared" si="33"/>
        <v>Wholesale</v>
      </c>
      <c r="G2125" s="3">
        <v>66</v>
      </c>
      <c r="I2125"/>
    </row>
    <row r="2126" spans="3:9">
      <c r="C2126" s="176">
        <v>42351.418799999999</v>
      </c>
      <c r="D2126" s="3" t="s">
        <v>449</v>
      </c>
      <c r="E2126" s="3" t="s">
        <v>457</v>
      </c>
      <c r="F2126" s="3" t="str">
        <f t="shared" si="33"/>
        <v>Retail</v>
      </c>
      <c r="G2126" s="3">
        <v>2</v>
      </c>
      <c r="I2126"/>
    </row>
    <row r="2127" spans="3:9">
      <c r="C2127" s="176">
        <v>42175.215300000003</v>
      </c>
      <c r="D2127" s="3" t="s">
        <v>446</v>
      </c>
      <c r="E2127" s="3" t="s">
        <v>457</v>
      </c>
      <c r="F2127" s="3" t="str">
        <f t="shared" si="33"/>
        <v>Retail</v>
      </c>
      <c r="G2127" s="3">
        <v>6</v>
      </c>
      <c r="I2127"/>
    </row>
    <row r="2128" spans="3:9">
      <c r="C2128" s="176">
        <v>42349.731299999999</v>
      </c>
      <c r="D2128" s="3" t="s">
        <v>445</v>
      </c>
      <c r="E2128" s="3" t="s">
        <v>312</v>
      </c>
      <c r="F2128" s="3" t="str">
        <f t="shared" si="33"/>
        <v>Wholesale</v>
      </c>
      <c r="G2128" s="3">
        <v>43</v>
      </c>
      <c r="I2128"/>
    </row>
    <row r="2129" spans="3:9">
      <c r="C2129" s="176">
        <v>42202.195800000001</v>
      </c>
      <c r="D2129" s="3" t="s">
        <v>447</v>
      </c>
      <c r="E2129" s="3" t="s">
        <v>453</v>
      </c>
      <c r="F2129" s="3" t="str">
        <f t="shared" si="33"/>
        <v>Wholesale</v>
      </c>
      <c r="G2129" s="3">
        <v>72</v>
      </c>
      <c r="I2129"/>
    </row>
    <row r="2130" spans="3:9">
      <c r="C2130" s="176">
        <v>41981.734700000001</v>
      </c>
      <c r="D2130" s="3" t="s">
        <v>445</v>
      </c>
      <c r="E2130" s="3" t="s">
        <v>6</v>
      </c>
      <c r="F2130" s="3" t="str">
        <f t="shared" si="33"/>
        <v>Retail</v>
      </c>
      <c r="G2130" s="3">
        <v>2</v>
      </c>
      <c r="I2130"/>
    </row>
    <row r="2131" spans="3:9">
      <c r="C2131" s="176">
        <v>42187.204899999997</v>
      </c>
      <c r="D2131" s="3" t="s">
        <v>445</v>
      </c>
      <c r="E2131" s="3" t="s">
        <v>312</v>
      </c>
      <c r="F2131" s="3" t="str">
        <f t="shared" si="33"/>
        <v>Retail</v>
      </c>
      <c r="G2131" s="3">
        <v>3</v>
      </c>
      <c r="I2131"/>
    </row>
    <row r="2132" spans="3:9">
      <c r="C2132" s="176">
        <v>42170.540300000001</v>
      </c>
      <c r="D2132" s="3" t="s">
        <v>449</v>
      </c>
      <c r="E2132" s="3" t="s">
        <v>453</v>
      </c>
      <c r="F2132" s="3" t="str">
        <f t="shared" si="33"/>
        <v>Retail</v>
      </c>
      <c r="G2132" s="3">
        <v>4</v>
      </c>
      <c r="I2132"/>
    </row>
    <row r="2133" spans="3:9">
      <c r="C2133" s="176">
        <v>42193.741000000002</v>
      </c>
      <c r="D2133" s="3" t="s">
        <v>445</v>
      </c>
      <c r="E2133" s="3" t="s">
        <v>10</v>
      </c>
      <c r="F2133" s="3" t="str">
        <f t="shared" si="33"/>
        <v>Wholesale</v>
      </c>
      <c r="G2133" s="3">
        <v>67</v>
      </c>
      <c r="I2133"/>
    </row>
    <row r="2134" spans="3:9">
      <c r="C2134" s="176">
        <v>42189.163200000003</v>
      </c>
      <c r="D2134" s="3" t="s">
        <v>447</v>
      </c>
      <c r="E2134" s="3" t="s">
        <v>112</v>
      </c>
      <c r="F2134" s="3" t="str">
        <f t="shared" si="33"/>
        <v>Retail</v>
      </c>
      <c r="G2134" s="3">
        <v>7</v>
      </c>
      <c r="I2134"/>
    </row>
    <row r="2135" spans="3:9">
      <c r="C2135" s="176">
        <v>42269.102099999996</v>
      </c>
      <c r="D2135" s="3" t="s">
        <v>447</v>
      </c>
      <c r="E2135" s="3" t="s">
        <v>6</v>
      </c>
      <c r="F2135" s="3" t="str">
        <f t="shared" si="33"/>
        <v>Retail</v>
      </c>
      <c r="G2135" s="3">
        <v>2</v>
      </c>
      <c r="I2135"/>
    </row>
    <row r="2136" spans="3:9">
      <c r="C2136" s="176">
        <v>41979.286800000002</v>
      </c>
      <c r="D2136" s="3" t="s">
        <v>446</v>
      </c>
      <c r="E2136" s="3" t="s">
        <v>461</v>
      </c>
      <c r="F2136" s="3" t="str">
        <f t="shared" si="33"/>
        <v>Retail</v>
      </c>
      <c r="G2136" s="3">
        <v>1</v>
      </c>
      <c r="I2136"/>
    </row>
    <row r="2137" spans="3:9">
      <c r="C2137" s="176">
        <v>42291.538200000003</v>
      </c>
      <c r="D2137" s="3" t="s">
        <v>447</v>
      </c>
      <c r="E2137" s="3" t="s">
        <v>6</v>
      </c>
      <c r="F2137" s="3" t="str">
        <f t="shared" si="33"/>
        <v>Retail</v>
      </c>
      <c r="G2137" s="3">
        <v>1</v>
      </c>
      <c r="I2137"/>
    </row>
    <row r="2138" spans="3:9">
      <c r="C2138" s="176">
        <v>42359.133300000001</v>
      </c>
      <c r="D2138" s="3" t="s">
        <v>445</v>
      </c>
      <c r="E2138" s="3" t="s">
        <v>453</v>
      </c>
      <c r="F2138" s="3" t="str">
        <f t="shared" si="33"/>
        <v>Retail</v>
      </c>
      <c r="G2138" s="3">
        <v>2</v>
      </c>
      <c r="I2138"/>
    </row>
    <row r="2139" spans="3:9">
      <c r="C2139" s="176">
        <v>42145.103499999997</v>
      </c>
      <c r="D2139" s="3" t="s">
        <v>447</v>
      </c>
      <c r="E2139" s="3" t="s">
        <v>114</v>
      </c>
      <c r="F2139" s="3" t="str">
        <f t="shared" si="33"/>
        <v>Retail</v>
      </c>
      <c r="G2139" s="3">
        <v>3</v>
      </c>
      <c r="I2139"/>
    </row>
    <row r="2140" spans="3:9">
      <c r="C2140" s="176">
        <v>42223.480600000003</v>
      </c>
      <c r="D2140" s="3" t="s">
        <v>446</v>
      </c>
      <c r="E2140" s="3" t="s">
        <v>453</v>
      </c>
      <c r="F2140" s="3" t="str">
        <f t="shared" si="33"/>
        <v>Wholesale</v>
      </c>
      <c r="G2140" s="3">
        <v>22</v>
      </c>
      <c r="I2140"/>
    </row>
    <row r="2141" spans="3:9">
      <c r="C2141" s="176">
        <v>42012.529900000001</v>
      </c>
      <c r="D2141" s="3" t="s">
        <v>445</v>
      </c>
      <c r="E2141" s="3" t="s">
        <v>453</v>
      </c>
      <c r="F2141" s="3" t="str">
        <f t="shared" si="33"/>
        <v>Wholesale</v>
      </c>
      <c r="G2141" s="3">
        <v>69</v>
      </c>
      <c r="I2141"/>
    </row>
    <row r="2142" spans="3:9">
      <c r="C2142" s="176">
        <v>42338.741699999999</v>
      </c>
      <c r="D2142" s="3" t="s">
        <v>445</v>
      </c>
      <c r="E2142" s="3" t="s">
        <v>114</v>
      </c>
      <c r="F2142" s="3" t="str">
        <f t="shared" si="33"/>
        <v>Wholesale</v>
      </c>
      <c r="G2142" s="3">
        <v>54</v>
      </c>
      <c r="I2142"/>
    </row>
    <row r="2143" spans="3:9">
      <c r="C2143" s="176">
        <v>42353.531900000002</v>
      </c>
      <c r="D2143" s="3" t="s">
        <v>445</v>
      </c>
      <c r="E2143" s="3" t="s">
        <v>8</v>
      </c>
      <c r="F2143" s="3" t="str">
        <f t="shared" si="33"/>
        <v>Wholesale</v>
      </c>
      <c r="G2143" s="3">
        <v>33</v>
      </c>
      <c r="I2143"/>
    </row>
    <row r="2144" spans="3:9">
      <c r="C2144" s="176">
        <v>42362.545100000003</v>
      </c>
      <c r="D2144" s="3" t="s">
        <v>445</v>
      </c>
      <c r="E2144" s="3" t="s">
        <v>453</v>
      </c>
      <c r="F2144" s="3" t="str">
        <f t="shared" si="33"/>
        <v>Wholesale</v>
      </c>
      <c r="G2144" s="3">
        <v>65</v>
      </c>
      <c r="I2144"/>
    </row>
    <row r="2145" spans="3:9">
      <c r="C2145" s="176">
        <v>42173.245799999997</v>
      </c>
      <c r="D2145" s="3" t="s">
        <v>447</v>
      </c>
      <c r="E2145" s="3" t="s">
        <v>452</v>
      </c>
      <c r="F2145" s="3" t="str">
        <f t="shared" si="33"/>
        <v>Retail</v>
      </c>
      <c r="G2145" s="3">
        <v>1</v>
      </c>
      <c r="I2145"/>
    </row>
    <row r="2146" spans="3:9">
      <c r="C2146" s="176">
        <v>42356.781300000002</v>
      </c>
      <c r="D2146" s="3" t="s">
        <v>445</v>
      </c>
      <c r="E2146" s="3" t="s">
        <v>453</v>
      </c>
      <c r="F2146" s="3" t="str">
        <f t="shared" si="33"/>
        <v>Wholesale</v>
      </c>
      <c r="G2146" s="3">
        <v>43</v>
      </c>
      <c r="I2146"/>
    </row>
    <row r="2147" spans="3:9">
      <c r="C2147" s="176">
        <v>42114.465300000003</v>
      </c>
      <c r="D2147" s="3" t="s">
        <v>446</v>
      </c>
      <c r="E2147" s="3" t="s">
        <v>112</v>
      </c>
      <c r="F2147" s="3" t="str">
        <f t="shared" si="33"/>
        <v>Wholesale</v>
      </c>
      <c r="G2147" s="3">
        <v>63</v>
      </c>
      <c r="I2147"/>
    </row>
    <row r="2148" spans="3:9">
      <c r="C2148" s="176">
        <v>42349.438900000001</v>
      </c>
      <c r="D2148" s="3" t="s">
        <v>449</v>
      </c>
      <c r="E2148" s="3" t="s">
        <v>7</v>
      </c>
      <c r="F2148" s="3" t="str">
        <f t="shared" si="33"/>
        <v>Wholesale</v>
      </c>
      <c r="G2148" s="3">
        <v>59</v>
      </c>
      <c r="I2148"/>
    </row>
    <row r="2149" spans="3:9">
      <c r="C2149" s="176">
        <v>41982.822899999999</v>
      </c>
      <c r="D2149" s="3" t="s">
        <v>445</v>
      </c>
      <c r="E2149" s="3" t="s">
        <v>460</v>
      </c>
      <c r="F2149" s="3" t="str">
        <f t="shared" si="33"/>
        <v>Retail</v>
      </c>
      <c r="G2149" s="3">
        <v>3</v>
      </c>
      <c r="I2149"/>
    </row>
    <row r="2150" spans="3:9">
      <c r="C2150" s="176">
        <v>41979.804900000003</v>
      </c>
      <c r="D2150" s="3" t="s">
        <v>446</v>
      </c>
      <c r="E2150" s="3" t="s">
        <v>114</v>
      </c>
      <c r="F2150" s="3" t="str">
        <f t="shared" si="33"/>
        <v>Wholesale</v>
      </c>
      <c r="G2150" s="3">
        <v>70</v>
      </c>
      <c r="I2150"/>
    </row>
    <row r="2151" spans="3:9">
      <c r="C2151" s="176">
        <v>42208.767399999997</v>
      </c>
      <c r="D2151" s="3" t="s">
        <v>447</v>
      </c>
      <c r="E2151" s="3" t="s">
        <v>450</v>
      </c>
      <c r="F2151" s="3" t="str">
        <f t="shared" si="33"/>
        <v>Wholesale</v>
      </c>
      <c r="G2151" s="3">
        <v>52</v>
      </c>
      <c r="I2151"/>
    </row>
    <row r="2152" spans="3:9">
      <c r="C2152" s="176">
        <v>41985.775699999998</v>
      </c>
      <c r="D2152" s="3" t="s">
        <v>445</v>
      </c>
      <c r="E2152" s="3" t="s">
        <v>453</v>
      </c>
      <c r="F2152" s="3" t="str">
        <f t="shared" si="33"/>
        <v>Retail</v>
      </c>
      <c r="G2152" s="3">
        <v>3</v>
      </c>
      <c r="I2152"/>
    </row>
    <row r="2153" spans="3:9">
      <c r="C2153" s="176">
        <v>42250.905599999998</v>
      </c>
      <c r="D2153" s="3" t="s">
        <v>445</v>
      </c>
      <c r="E2153" s="3" t="s">
        <v>114</v>
      </c>
      <c r="F2153" s="3" t="str">
        <f t="shared" si="33"/>
        <v>Retail</v>
      </c>
      <c r="G2153" s="3">
        <v>5</v>
      </c>
      <c r="I2153"/>
    </row>
    <row r="2154" spans="3:9">
      <c r="C2154" s="176">
        <v>42263.548600000002</v>
      </c>
      <c r="D2154" s="3" t="s">
        <v>445</v>
      </c>
      <c r="E2154" s="3" t="s">
        <v>453</v>
      </c>
      <c r="F2154" s="3" t="str">
        <f t="shared" si="33"/>
        <v>Wholesale</v>
      </c>
      <c r="G2154" s="3">
        <v>44</v>
      </c>
      <c r="I2154"/>
    </row>
    <row r="2155" spans="3:9">
      <c r="C2155" s="176">
        <v>42190.536800000002</v>
      </c>
      <c r="D2155" s="3" t="s">
        <v>446</v>
      </c>
      <c r="E2155" s="3" t="s">
        <v>10</v>
      </c>
      <c r="F2155" s="3" t="str">
        <f t="shared" si="33"/>
        <v>Retail</v>
      </c>
      <c r="G2155" s="3">
        <v>6</v>
      </c>
      <c r="I2155"/>
    </row>
    <row r="2156" spans="3:9">
      <c r="C2156" s="176">
        <v>42283.783300000003</v>
      </c>
      <c r="D2156" s="3" t="s">
        <v>447</v>
      </c>
      <c r="E2156" s="3" t="s">
        <v>453</v>
      </c>
      <c r="F2156" s="3" t="str">
        <f t="shared" si="33"/>
        <v>Retail</v>
      </c>
      <c r="G2156" s="3">
        <v>3</v>
      </c>
      <c r="I2156"/>
    </row>
    <row r="2157" spans="3:9">
      <c r="C2157" s="176">
        <v>42290.161800000002</v>
      </c>
      <c r="D2157" s="3" t="s">
        <v>445</v>
      </c>
      <c r="E2157" s="3" t="s">
        <v>6</v>
      </c>
      <c r="F2157" s="3" t="str">
        <f t="shared" si="33"/>
        <v>Wholesale</v>
      </c>
      <c r="G2157" s="3">
        <v>35</v>
      </c>
      <c r="I2157"/>
    </row>
    <row r="2158" spans="3:9">
      <c r="C2158" s="176">
        <v>42341.480600000003</v>
      </c>
      <c r="D2158" s="3" t="s">
        <v>445</v>
      </c>
      <c r="E2158" s="3" t="s">
        <v>448</v>
      </c>
      <c r="F2158" s="3" t="str">
        <f t="shared" si="33"/>
        <v>Retail</v>
      </c>
      <c r="G2158" s="3">
        <v>5</v>
      </c>
      <c r="I2158"/>
    </row>
    <row r="2159" spans="3:9">
      <c r="C2159" s="176">
        <v>42350.152099999999</v>
      </c>
      <c r="D2159" s="3" t="s">
        <v>449</v>
      </c>
      <c r="E2159" s="3" t="s">
        <v>453</v>
      </c>
      <c r="F2159" s="3" t="str">
        <f t="shared" si="33"/>
        <v>Wholesale</v>
      </c>
      <c r="G2159" s="3">
        <v>53</v>
      </c>
      <c r="I2159"/>
    </row>
    <row r="2160" spans="3:9">
      <c r="C2160" s="176">
        <v>42232.340300000003</v>
      </c>
      <c r="D2160" s="3" t="s">
        <v>445</v>
      </c>
      <c r="E2160" s="3" t="s">
        <v>459</v>
      </c>
      <c r="F2160" s="3" t="str">
        <f t="shared" si="33"/>
        <v>Retail</v>
      </c>
      <c r="G2160" s="3">
        <v>1</v>
      </c>
      <c r="I2160"/>
    </row>
    <row r="2161" spans="3:9">
      <c r="C2161" s="176">
        <v>42355.116000000002</v>
      </c>
      <c r="D2161" s="3" t="s">
        <v>445</v>
      </c>
      <c r="E2161" s="3" t="s">
        <v>114</v>
      </c>
      <c r="F2161" s="3" t="str">
        <f t="shared" si="33"/>
        <v>Wholesale</v>
      </c>
      <c r="G2161" s="3">
        <v>84</v>
      </c>
      <c r="I2161"/>
    </row>
    <row r="2162" spans="3:9">
      <c r="C2162" s="176">
        <v>42170.109700000001</v>
      </c>
      <c r="D2162" s="3" t="s">
        <v>445</v>
      </c>
      <c r="E2162" s="3" t="s">
        <v>114</v>
      </c>
      <c r="F2162" s="3" t="str">
        <f t="shared" si="33"/>
        <v>Retail</v>
      </c>
      <c r="G2162" s="3">
        <v>8</v>
      </c>
      <c r="I2162"/>
    </row>
    <row r="2163" spans="3:9">
      <c r="C2163" s="176">
        <v>42347.217400000001</v>
      </c>
      <c r="D2163" s="3" t="s">
        <v>449</v>
      </c>
      <c r="E2163" s="3" t="s">
        <v>454</v>
      </c>
      <c r="F2163" s="3" t="str">
        <f t="shared" si="33"/>
        <v>Retail</v>
      </c>
      <c r="G2163" s="3">
        <v>1</v>
      </c>
      <c r="I2163"/>
    </row>
    <row r="2164" spans="3:9">
      <c r="C2164" s="176">
        <v>42190.127800000002</v>
      </c>
      <c r="D2164" s="3" t="s">
        <v>447</v>
      </c>
      <c r="E2164" s="3" t="s">
        <v>453</v>
      </c>
      <c r="F2164" s="3" t="str">
        <f t="shared" si="33"/>
        <v>Retail</v>
      </c>
      <c r="G2164" s="3">
        <v>5</v>
      </c>
      <c r="I2164"/>
    </row>
    <row r="2165" spans="3:9">
      <c r="C2165" s="176">
        <v>42066.8174</v>
      </c>
      <c r="D2165" s="3" t="s">
        <v>447</v>
      </c>
      <c r="E2165" s="3" t="s">
        <v>453</v>
      </c>
      <c r="F2165" s="3" t="str">
        <f t="shared" si="33"/>
        <v>Retail</v>
      </c>
      <c r="G2165" s="3">
        <v>2</v>
      </c>
      <c r="I2165"/>
    </row>
    <row r="2166" spans="3:9">
      <c r="C2166" s="176">
        <v>42173.469400000002</v>
      </c>
      <c r="D2166" s="3" t="s">
        <v>446</v>
      </c>
      <c r="E2166" s="3" t="s">
        <v>454</v>
      </c>
      <c r="F2166" s="3" t="str">
        <f t="shared" si="33"/>
        <v>Retail</v>
      </c>
      <c r="G2166" s="3">
        <v>2</v>
      </c>
      <c r="I2166"/>
    </row>
    <row r="2167" spans="3:9">
      <c r="C2167" s="176">
        <v>41986.537499999999</v>
      </c>
      <c r="D2167" s="3" t="s">
        <v>445</v>
      </c>
      <c r="E2167" s="3" t="s">
        <v>453</v>
      </c>
      <c r="F2167" s="3" t="str">
        <f t="shared" si="33"/>
        <v>Wholesale</v>
      </c>
      <c r="G2167" s="3">
        <v>119</v>
      </c>
      <c r="I2167"/>
    </row>
    <row r="2168" spans="3:9">
      <c r="C2168" s="176">
        <v>42188.123599999999</v>
      </c>
      <c r="D2168" s="3" t="s">
        <v>449</v>
      </c>
      <c r="E2168" s="3" t="s">
        <v>450</v>
      </c>
      <c r="F2168" s="3" t="str">
        <f t="shared" si="33"/>
        <v>Retail</v>
      </c>
      <c r="G2168" s="3">
        <v>3</v>
      </c>
      <c r="I2168"/>
    </row>
    <row r="2169" spans="3:9">
      <c r="C2169" s="176">
        <v>42354.545100000003</v>
      </c>
      <c r="D2169" s="3" t="s">
        <v>445</v>
      </c>
      <c r="E2169" s="3" t="s">
        <v>453</v>
      </c>
      <c r="F2169" s="3" t="str">
        <f t="shared" si="33"/>
        <v>Wholesale</v>
      </c>
      <c r="G2169" s="3">
        <v>61</v>
      </c>
      <c r="I2169"/>
    </row>
    <row r="2170" spans="3:9">
      <c r="C2170" s="176">
        <v>42185.695099999997</v>
      </c>
      <c r="D2170" s="3" t="s">
        <v>446</v>
      </c>
      <c r="E2170" s="3" t="s">
        <v>448</v>
      </c>
      <c r="F2170" s="3" t="str">
        <f t="shared" si="33"/>
        <v>Retail</v>
      </c>
      <c r="G2170" s="3">
        <v>4</v>
      </c>
      <c r="I2170"/>
    </row>
    <row r="2171" spans="3:9">
      <c r="C2171" s="176">
        <v>42045.7264</v>
      </c>
      <c r="D2171" s="3" t="s">
        <v>445</v>
      </c>
      <c r="E2171" s="3" t="s">
        <v>453</v>
      </c>
      <c r="F2171" s="3" t="str">
        <f t="shared" si="33"/>
        <v>Wholesale</v>
      </c>
      <c r="G2171" s="3">
        <v>34</v>
      </c>
      <c r="I2171"/>
    </row>
    <row r="2172" spans="3:9">
      <c r="C2172" s="176">
        <v>42220.741699999999</v>
      </c>
      <c r="D2172" s="3" t="s">
        <v>445</v>
      </c>
      <c r="E2172" s="3" t="s">
        <v>453</v>
      </c>
      <c r="F2172" s="3" t="str">
        <f t="shared" si="33"/>
        <v>Wholesale</v>
      </c>
      <c r="G2172" s="3">
        <v>37</v>
      </c>
      <c r="I2172"/>
    </row>
    <row r="2173" spans="3:9">
      <c r="C2173" s="176">
        <v>41981.116699999999</v>
      </c>
      <c r="D2173" s="3" t="s">
        <v>445</v>
      </c>
      <c r="E2173" s="3" t="s">
        <v>10</v>
      </c>
      <c r="F2173" s="3" t="str">
        <f t="shared" si="33"/>
        <v>Retail</v>
      </c>
      <c r="G2173" s="3">
        <v>5</v>
      </c>
      <c r="I2173"/>
    </row>
    <row r="2174" spans="3:9">
      <c r="C2174" s="176">
        <v>42347.717400000001</v>
      </c>
      <c r="D2174" s="3" t="s">
        <v>447</v>
      </c>
      <c r="E2174" s="3" t="s">
        <v>7</v>
      </c>
      <c r="F2174" s="3" t="str">
        <f t="shared" si="33"/>
        <v>Wholesale</v>
      </c>
      <c r="G2174" s="3">
        <v>129</v>
      </c>
      <c r="I2174"/>
    </row>
    <row r="2175" spans="3:9">
      <c r="C2175" s="176">
        <v>42156.178500000002</v>
      </c>
      <c r="D2175" s="3" t="s">
        <v>445</v>
      </c>
      <c r="E2175" s="3" t="s">
        <v>312</v>
      </c>
      <c r="F2175" s="3" t="str">
        <f t="shared" si="33"/>
        <v>Wholesale</v>
      </c>
      <c r="G2175" s="3">
        <v>38</v>
      </c>
      <c r="I2175"/>
    </row>
    <row r="2176" spans="3:9">
      <c r="C2176" s="176">
        <v>42336.686099999999</v>
      </c>
      <c r="D2176" s="3" t="s">
        <v>449</v>
      </c>
      <c r="E2176" s="3" t="s">
        <v>7</v>
      </c>
      <c r="F2176" s="3" t="str">
        <f t="shared" si="33"/>
        <v>Retail</v>
      </c>
      <c r="G2176" s="3">
        <v>1</v>
      </c>
      <c r="I2176"/>
    </row>
    <row r="2177" spans="3:9">
      <c r="C2177" s="176">
        <v>42290.552100000001</v>
      </c>
      <c r="D2177" s="3" t="s">
        <v>445</v>
      </c>
      <c r="E2177" s="3" t="s">
        <v>453</v>
      </c>
      <c r="F2177" s="3" t="str">
        <f t="shared" si="33"/>
        <v>Wholesale</v>
      </c>
      <c r="G2177" s="3">
        <v>28</v>
      </c>
      <c r="I2177"/>
    </row>
    <row r="2178" spans="3:9">
      <c r="C2178" s="176">
        <v>42223.686099999999</v>
      </c>
      <c r="D2178" s="3" t="s">
        <v>447</v>
      </c>
      <c r="E2178" s="3" t="s">
        <v>457</v>
      </c>
      <c r="F2178" s="3" t="str">
        <f t="shared" si="33"/>
        <v>Wholesale</v>
      </c>
      <c r="G2178" s="3">
        <v>50</v>
      </c>
      <c r="I2178"/>
    </row>
    <row r="2179" spans="3:9">
      <c r="C2179" s="176">
        <v>42255.570099999997</v>
      </c>
      <c r="D2179" s="3" t="s">
        <v>447</v>
      </c>
      <c r="E2179" s="3" t="s">
        <v>6</v>
      </c>
      <c r="F2179" s="3" t="str">
        <f t="shared" si="33"/>
        <v>Retail</v>
      </c>
      <c r="G2179" s="3">
        <v>1</v>
      </c>
      <c r="I2179"/>
    </row>
    <row r="2180" spans="3:9">
      <c r="C2180" s="176">
        <v>42262.969400000002</v>
      </c>
      <c r="D2180" s="3" t="s">
        <v>447</v>
      </c>
      <c r="E2180" s="3" t="s">
        <v>453</v>
      </c>
      <c r="F2180" s="3" t="str">
        <f t="shared" si="33"/>
        <v>Retail</v>
      </c>
      <c r="G2180" s="3">
        <v>1</v>
      </c>
      <c r="I2180"/>
    </row>
    <row r="2181" spans="3:9">
      <c r="C2181" s="176">
        <v>42066.147199999999</v>
      </c>
      <c r="D2181" s="3" t="s">
        <v>447</v>
      </c>
      <c r="E2181" s="3" t="s">
        <v>453</v>
      </c>
      <c r="F2181" s="3" t="str">
        <f t="shared" si="33"/>
        <v>Retail</v>
      </c>
      <c r="G2181" s="3">
        <v>2</v>
      </c>
      <c r="I2181"/>
    </row>
    <row r="2182" spans="3:9">
      <c r="C2182" s="176">
        <v>42095.158300000003</v>
      </c>
      <c r="D2182" s="3" t="s">
        <v>445</v>
      </c>
      <c r="E2182" s="3" t="s">
        <v>6</v>
      </c>
      <c r="F2182" s="3" t="str">
        <f t="shared" si="33"/>
        <v>Wholesale</v>
      </c>
      <c r="G2182" s="3">
        <v>61</v>
      </c>
      <c r="I2182"/>
    </row>
    <row r="2183" spans="3:9">
      <c r="C2183" s="176">
        <v>42167.543100000003</v>
      </c>
      <c r="D2183" s="3" t="s">
        <v>445</v>
      </c>
      <c r="E2183" s="3" t="s">
        <v>7</v>
      </c>
      <c r="F2183" s="3" t="str">
        <f t="shared" si="33"/>
        <v>Wholesale</v>
      </c>
      <c r="G2183" s="3">
        <v>29</v>
      </c>
      <c r="I2183"/>
    </row>
    <row r="2184" spans="3:9">
      <c r="C2184" s="176">
        <v>42293.606299999999</v>
      </c>
      <c r="D2184" s="3" t="s">
        <v>446</v>
      </c>
      <c r="E2184" s="3" t="s">
        <v>453</v>
      </c>
      <c r="F2184" s="3" t="str">
        <f t="shared" si="33"/>
        <v>Retail</v>
      </c>
      <c r="G2184" s="3">
        <v>1</v>
      </c>
      <c r="I2184"/>
    </row>
    <row r="2185" spans="3:9">
      <c r="C2185" s="176">
        <v>41982.4715</v>
      </c>
      <c r="D2185" s="3" t="s">
        <v>447</v>
      </c>
      <c r="E2185" s="3" t="s">
        <v>459</v>
      </c>
      <c r="F2185" s="3" t="str">
        <f t="shared" si="33"/>
        <v>Retail</v>
      </c>
      <c r="G2185" s="3">
        <v>5</v>
      </c>
      <c r="I2185"/>
    </row>
    <row r="2186" spans="3:9">
      <c r="C2186" s="176">
        <v>42294.130599999997</v>
      </c>
      <c r="D2186" s="3" t="s">
        <v>447</v>
      </c>
      <c r="E2186" s="3" t="s">
        <v>6</v>
      </c>
      <c r="F2186" s="3" t="str">
        <f t="shared" ref="F2186:F2249" si="34">IF(G2186&lt;10,"Retail","Wholesale")</f>
        <v>Wholesale</v>
      </c>
      <c r="G2186" s="3">
        <v>72</v>
      </c>
      <c r="I2186"/>
    </row>
    <row r="2187" spans="3:9">
      <c r="C2187" s="176">
        <v>41986.475700000003</v>
      </c>
      <c r="D2187" s="3" t="s">
        <v>449</v>
      </c>
      <c r="E2187" s="3" t="s">
        <v>453</v>
      </c>
      <c r="F2187" s="3" t="str">
        <f t="shared" si="34"/>
        <v>Retail</v>
      </c>
      <c r="G2187" s="3">
        <v>3</v>
      </c>
      <c r="I2187"/>
    </row>
    <row r="2188" spans="3:9">
      <c r="C2188" s="176">
        <v>42102.539599999996</v>
      </c>
      <c r="D2188" s="3" t="s">
        <v>445</v>
      </c>
      <c r="E2188" s="3" t="s">
        <v>6</v>
      </c>
      <c r="F2188" s="3" t="str">
        <f t="shared" si="34"/>
        <v>Wholesale</v>
      </c>
      <c r="G2188" s="3">
        <v>30</v>
      </c>
      <c r="I2188"/>
    </row>
    <row r="2189" spans="3:9">
      <c r="C2189" s="176">
        <v>42087.497199999998</v>
      </c>
      <c r="D2189" s="3" t="s">
        <v>446</v>
      </c>
      <c r="E2189" s="3" t="s">
        <v>112</v>
      </c>
      <c r="F2189" s="3" t="str">
        <f t="shared" si="34"/>
        <v>Retail</v>
      </c>
      <c r="G2189" s="3">
        <v>3</v>
      </c>
      <c r="I2189"/>
    </row>
    <row r="2190" spans="3:9">
      <c r="C2190" s="176">
        <v>41987.117400000003</v>
      </c>
      <c r="D2190" s="3" t="s">
        <v>446</v>
      </c>
      <c r="E2190" s="3" t="s">
        <v>455</v>
      </c>
      <c r="F2190" s="3" t="str">
        <f t="shared" si="34"/>
        <v>Retail</v>
      </c>
      <c r="G2190" s="3">
        <v>4</v>
      </c>
      <c r="I2190"/>
    </row>
    <row r="2191" spans="3:9">
      <c r="C2191" s="176">
        <v>42183.546499999997</v>
      </c>
      <c r="D2191" s="3" t="s">
        <v>446</v>
      </c>
      <c r="E2191" s="3" t="s">
        <v>114</v>
      </c>
      <c r="F2191" s="3" t="str">
        <f t="shared" si="34"/>
        <v>Wholesale</v>
      </c>
      <c r="G2191" s="3">
        <v>36</v>
      </c>
      <c r="I2191"/>
    </row>
    <row r="2192" spans="3:9">
      <c r="C2192" s="176">
        <v>42026.843099999998</v>
      </c>
      <c r="D2192" s="3" t="s">
        <v>445</v>
      </c>
      <c r="E2192" s="3" t="s">
        <v>451</v>
      </c>
      <c r="F2192" s="3" t="str">
        <f t="shared" si="34"/>
        <v>Wholesale</v>
      </c>
      <c r="G2192" s="3">
        <v>83</v>
      </c>
      <c r="I2192"/>
    </row>
    <row r="2193" spans="3:9">
      <c r="C2193" s="176">
        <v>41987.513200000001</v>
      </c>
      <c r="D2193" s="3" t="s">
        <v>447</v>
      </c>
      <c r="E2193" s="3" t="s">
        <v>6</v>
      </c>
      <c r="F2193" s="3" t="str">
        <f t="shared" si="34"/>
        <v>Retail</v>
      </c>
      <c r="G2193" s="3">
        <v>4</v>
      </c>
      <c r="I2193"/>
    </row>
    <row r="2194" spans="3:9">
      <c r="C2194" s="176">
        <v>42227.533300000003</v>
      </c>
      <c r="D2194" s="3" t="s">
        <v>445</v>
      </c>
      <c r="E2194" s="3" t="s">
        <v>450</v>
      </c>
      <c r="F2194" s="3" t="str">
        <f t="shared" si="34"/>
        <v>Retail</v>
      </c>
      <c r="G2194" s="3">
        <v>1</v>
      </c>
      <c r="I2194"/>
    </row>
    <row r="2195" spans="3:9">
      <c r="C2195" s="176">
        <v>42281.823600000003</v>
      </c>
      <c r="D2195" s="3" t="s">
        <v>446</v>
      </c>
      <c r="E2195" s="3" t="s">
        <v>110</v>
      </c>
      <c r="F2195" s="3" t="str">
        <f t="shared" si="34"/>
        <v>Wholesale</v>
      </c>
      <c r="G2195" s="3">
        <v>52</v>
      </c>
      <c r="I2195"/>
    </row>
    <row r="2196" spans="3:9">
      <c r="C2196" s="176">
        <v>42248.558299999997</v>
      </c>
      <c r="D2196" s="3" t="s">
        <v>445</v>
      </c>
      <c r="E2196" s="3" t="s">
        <v>461</v>
      </c>
      <c r="F2196" s="3" t="str">
        <f t="shared" si="34"/>
        <v>Retail</v>
      </c>
      <c r="G2196" s="3">
        <v>1</v>
      </c>
      <c r="I2196"/>
    </row>
    <row r="2197" spans="3:9">
      <c r="C2197" s="176">
        <v>42347.327799999999</v>
      </c>
      <c r="D2197" s="3" t="s">
        <v>449</v>
      </c>
      <c r="E2197" s="3" t="s">
        <v>453</v>
      </c>
      <c r="F2197" s="3" t="str">
        <f t="shared" si="34"/>
        <v>Retail</v>
      </c>
      <c r="G2197" s="3">
        <v>7</v>
      </c>
      <c r="I2197"/>
    </row>
    <row r="2198" spans="3:9">
      <c r="C2198" s="176">
        <v>42180.496500000001</v>
      </c>
      <c r="D2198" s="3" t="s">
        <v>449</v>
      </c>
      <c r="E2198" s="3" t="s">
        <v>8</v>
      </c>
      <c r="F2198" s="3" t="str">
        <f t="shared" si="34"/>
        <v>Retail</v>
      </c>
      <c r="G2198" s="3">
        <v>8</v>
      </c>
      <c r="I2198"/>
    </row>
    <row r="2199" spans="3:9">
      <c r="C2199" s="176">
        <v>42172.554900000003</v>
      </c>
      <c r="D2199" s="3" t="s">
        <v>445</v>
      </c>
      <c r="E2199" s="3" t="s">
        <v>453</v>
      </c>
      <c r="F2199" s="3" t="str">
        <f t="shared" si="34"/>
        <v>Wholesale</v>
      </c>
      <c r="G2199" s="3">
        <v>91</v>
      </c>
      <c r="I2199"/>
    </row>
    <row r="2200" spans="3:9">
      <c r="C2200" s="176">
        <v>41987.222199999997</v>
      </c>
      <c r="D2200" s="3" t="s">
        <v>447</v>
      </c>
      <c r="E2200" s="3" t="s">
        <v>450</v>
      </c>
      <c r="F2200" s="3" t="str">
        <f t="shared" si="34"/>
        <v>Retail</v>
      </c>
      <c r="G2200" s="3">
        <v>4</v>
      </c>
      <c r="I2200"/>
    </row>
    <row r="2201" spans="3:9">
      <c r="C2201" s="176">
        <v>42244.538200000003</v>
      </c>
      <c r="D2201" s="3" t="s">
        <v>447</v>
      </c>
      <c r="E2201" s="3" t="s">
        <v>10</v>
      </c>
      <c r="F2201" s="3" t="str">
        <f t="shared" si="34"/>
        <v>Wholesale</v>
      </c>
      <c r="G2201" s="3">
        <v>36</v>
      </c>
      <c r="I2201"/>
    </row>
    <row r="2202" spans="3:9">
      <c r="C2202" s="176">
        <v>42128.165999999997</v>
      </c>
      <c r="D2202" s="3" t="s">
        <v>445</v>
      </c>
      <c r="E2202" s="3" t="s">
        <v>8</v>
      </c>
      <c r="F2202" s="3" t="str">
        <f t="shared" si="34"/>
        <v>Wholesale</v>
      </c>
      <c r="G2202" s="3">
        <v>28</v>
      </c>
      <c r="I2202"/>
    </row>
    <row r="2203" spans="3:9">
      <c r="C2203" s="176">
        <v>42158.535400000001</v>
      </c>
      <c r="D2203" s="3" t="s">
        <v>445</v>
      </c>
      <c r="E2203" s="3" t="s">
        <v>452</v>
      </c>
      <c r="F2203" s="3" t="str">
        <f t="shared" si="34"/>
        <v>Retail</v>
      </c>
      <c r="G2203" s="3">
        <v>2</v>
      </c>
      <c r="I2203"/>
    </row>
    <row r="2204" spans="3:9">
      <c r="C2204" s="176">
        <v>42209.477800000001</v>
      </c>
      <c r="D2204" s="3" t="s">
        <v>445</v>
      </c>
      <c r="E2204" s="3" t="s">
        <v>10</v>
      </c>
      <c r="F2204" s="3" t="str">
        <f t="shared" si="34"/>
        <v>Wholesale</v>
      </c>
      <c r="G2204" s="3">
        <v>34</v>
      </c>
      <c r="I2204"/>
    </row>
    <row r="2205" spans="3:9">
      <c r="C2205" s="176">
        <v>41980.479899999998</v>
      </c>
      <c r="D2205" s="3" t="s">
        <v>447</v>
      </c>
      <c r="E2205" s="3" t="s">
        <v>8</v>
      </c>
      <c r="F2205" s="3" t="str">
        <f t="shared" si="34"/>
        <v>Retail</v>
      </c>
      <c r="G2205" s="3">
        <v>3</v>
      </c>
      <c r="I2205"/>
    </row>
    <row r="2206" spans="3:9">
      <c r="C2206" s="176">
        <v>42123.461799999997</v>
      </c>
      <c r="D2206" s="3" t="s">
        <v>445</v>
      </c>
      <c r="E2206" s="3" t="s">
        <v>7</v>
      </c>
      <c r="F2206" s="3" t="str">
        <f t="shared" si="34"/>
        <v>Wholesale</v>
      </c>
      <c r="G2206" s="3">
        <v>54</v>
      </c>
      <c r="I2206"/>
    </row>
    <row r="2207" spans="3:9">
      <c r="C2207" s="176">
        <v>41981.481299999999</v>
      </c>
      <c r="D2207" s="3" t="s">
        <v>445</v>
      </c>
      <c r="E2207" s="3" t="s">
        <v>312</v>
      </c>
      <c r="F2207" s="3" t="str">
        <f t="shared" si="34"/>
        <v>Retail</v>
      </c>
      <c r="G2207" s="3">
        <v>8</v>
      </c>
      <c r="I2207"/>
    </row>
    <row r="2208" spans="3:9">
      <c r="C2208" s="176">
        <v>41986.830600000001</v>
      </c>
      <c r="D2208" s="3" t="s">
        <v>445</v>
      </c>
      <c r="E2208" s="3" t="s">
        <v>453</v>
      </c>
      <c r="F2208" s="3" t="str">
        <f t="shared" si="34"/>
        <v>Retail</v>
      </c>
      <c r="G2208" s="3">
        <v>3</v>
      </c>
      <c r="I2208"/>
    </row>
    <row r="2209" spans="3:9">
      <c r="C2209" s="176">
        <v>42361.3799</v>
      </c>
      <c r="D2209" s="3" t="s">
        <v>447</v>
      </c>
      <c r="E2209" s="3" t="s">
        <v>6</v>
      </c>
      <c r="F2209" s="3" t="str">
        <f t="shared" si="34"/>
        <v>Retail</v>
      </c>
      <c r="G2209" s="3">
        <v>2</v>
      </c>
      <c r="I2209"/>
    </row>
    <row r="2210" spans="3:9">
      <c r="C2210" s="176">
        <v>42340.748599999999</v>
      </c>
      <c r="D2210" s="3" t="s">
        <v>446</v>
      </c>
      <c r="E2210" s="3" t="s">
        <v>460</v>
      </c>
      <c r="F2210" s="3" t="str">
        <f t="shared" si="34"/>
        <v>Retail</v>
      </c>
      <c r="G2210" s="3">
        <v>3</v>
      </c>
      <c r="I2210"/>
    </row>
    <row r="2211" spans="3:9">
      <c r="C2211" s="176">
        <v>42330.168799999999</v>
      </c>
      <c r="D2211" s="3" t="s">
        <v>447</v>
      </c>
      <c r="E2211" s="3" t="s">
        <v>453</v>
      </c>
      <c r="F2211" s="3" t="str">
        <f t="shared" si="34"/>
        <v>Retail</v>
      </c>
      <c r="G2211" s="3">
        <v>7</v>
      </c>
      <c r="I2211"/>
    </row>
    <row r="2212" spans="3:9">
      <c r="C2212" s="176">
        <v>41979.111100000002</v>
      </c>
      <c r="D2212" s="3" t="s">
        <v>445</v>
      </c>
      <c r="E2212" s="3" t="s">
        <v>453</v>
      </c>
      <c r="F2212" s="3" t="str">
        <f t="shared" si="34"/>
        <v>Wholesale</v>
      </c>
      <c r="G2212" s="3">
        <v>29</v>
      </c>
      <c r="I2212"/>
    </row>
    <row r="2213" spans="3:9">
      <c r="C2213" s="176">
        <v>42346.7785</v>
      </c>
      <c r="D2213" s="3" t="s">
        <v>447</v>
      </c>
      <c r="E2213" s="3" t="s">
        <v>10</v>
      </c>
      <c r="F2213" s="3" t="str">
        <f t="shared" si="34"/>
        <v>Wholesale</v>
      </c>
      <c r="G2213" s="3">
        <v>30</v>
      </c>
      <c r="I2213"/>
    </row>
    <row r="2214" spans="3:9">
      <c r="C2214" s="176">
        <v>42334.559699999998</v>
      </c>
      <c r="D2214" s="3" t="s">
        <v>446</v>
      </c>
      <c r="E2214" s="3" t="s">
        <v>6</v>
      </c>
      <c r="F2214" s="3" t="str">
        <f t="shared" si="34"/>
        <v>Retail</v>
      </c>
      <c r="G2214" s="3">
        <v>2</v>
      </c>
      <c r="I2214"/>
    </row>
    <row r="2215" spans="3:9">
      <c r="C2215" s="176">
        <v>42360.121500000001</v>
      </c>
      <c r="D2215" s="3" t="s">
        <v>449</v>
      </c>
      <c r="E2215" s="3" t="s">
        <v>453</v>
      </c>
      <c r="F2215" s="3" t="str">
        <f t="shared" si="34"/>
        <v>Retail</v>
      </c>
      <c r="G2215" s="3">
        <v>9</v>
      </c>
      <c r="I2215"/>
    </row>
    <row r="2216" spans="3:9">
      <c r="C2216" s="176">
        <v>42098.8076</v>
      </c>
      <c r="D2216" s="3" t="s">
        <v>446</v>
      </c>
      <c r="E2216" s="3" t="s">
        <v>455</v>
      </c>
      <c r="F2216" s="3" t="str">
        <f t="shared" si="34"/>
        <v>Retail</v>
      </c>
      <c r="G2216" s="3">
        <v>2</v>
      </c>
      <c r="I2216"/>
    </row>
    <row r="2217" spans="3:9">
      <c r="C2217" s="176">
        <v>41978.690300000002</v>
      </c>
      <c r="D2217" s="3" t="s">
        <v>445</v>
      </c>
      <c r="E2217" s="3" t="s">
        <v>312</v>
      </c>
      <c r="F2217" s="3" t="str">
        <f t="shared" si="34"/>
        <v>Wholesale</v>
      </c>
      <c r="G2217" s="3">
        <v>66</v>
      </c>
      <c r="I2217"/>
    </row>
    <row r="2218" spans="3:9">
      <c r="C2218" s="176">
        <v>42357.594400000002</v>
      </c>
      <c r="D2218" s="3" t="s">
        <v>447</v>
      </c>
      <c r="E2218" s="3" t="s">
        <v>453</v>
      </c>
      <c r="F2218" s="3" t="str">
        <f t="shared" si="34"/>
        <v>Retail</v>
      </c>
      <c r="G2218" s="3">
        <v>1</v>
      </c>
      <c r="I2218"/>
    </row>
    <row r="2219" spans="3:9">
      <c r="C2219" s="176">
        <v>42224.103499999997</v>
      </c>
      <c r="D2219" s="3" t="s">
        <v>447</v>
      </c>
      <c r="E2219" s="3" t="s">
        <v>8</v>
      </c>
      <c r="F2219" s="3" t="str">
        <f t="shared" si="34"/>
        <v>Retail</v>
      </c>
      <c r="G2219" s="3">
        <v>2</v>
      </c>
      <c r="I2219"/>
    </row>
    <row r="2220" spans="3:9">
      <c r="C2220" s="176">
        <v>42250.527800000003</v>
      </c>
      <c r="D2220" s="3" t="s">
        <v>445</v>
      </c>
      <c r="E2220" s="3" t="s">
        <v>453</v>
      </c>
      <c r="F2220" s="3" t="str">
        <f t="shared" si="34"/>
        <v>Wholesale</v>
      </c>
      <c r="G2220" s="3">
        <v>66</v>
      </c>
      <c r="I2220"/>
    </row>
    <row r="2221" spans="3:9">
      <c r="C2221" s="176">
        <v>42340.822899999999</v>
      </c>
      <c r="D2221" s="3" t="s">
        <v>445</v>
      </c>
      <c r="E2221" s="3" t="s">
        <v>453</v>
      </c>
      <c r="F2221" s="3" t="str">
        <f t="shared" si="34"/>
        <v>Retail</v>
      </c>
      <c r="G2221" s="3">
        <v>3</v>
      </c>
      <c r="I2221"/>
    </row>
    <row r="2222" spans="3:9">
      <c r="C2222" s="176">
        <v>41978.737500000003</v>
      </c>
      <c r="D2222" s="3" t="s">
        <v>449</v>
      </c>
      <c r="E2222" s="3" t="s">
        <v>453</v>
      </c>
      <c r="F2222" s="3" t="str">
        <f t="shared" si="34"/>
        <v>Wholesale</v>
      </c>
      <c r="G2222" s="3">
        <v>38</v>
      </c>
      <c r="I2222"/>
    </row>
    <row r="2223" spans="3:9">
      <c r="C2223" s="176">
        <v>42104.531900000002</v>
      </c>
      <c r="D2223" s="3" t="s">
        <v>445</v>
      </c>
      <c r="E2223" s="3" t="s">
        <v>457</v>
      </c>
      <c r="F2223" s="3" t="str">
        <f t="shared" si="34"/>
        <v>Retail</v>
      </c>
      <c r="G2223" s="3">
        <v>5</v>
      </c>
      <c r="I2223"/>
    </row>
    <row r="2224" spans="3:9">
      <c r="C2224" s="176">
        <v>42332.195099999997</v>
      </c>
      <c r="D2224" s="3" t="s">
        <v>445</v>
      </c>
      <c r="E2224" s="3" t="s">
        <v>10</v>
      </c>
      <c r="F2224" s="3" t="str">
        <f t="shared" si="34"/>
        <v>Retail</v>
      </c>
      <c r="G2224" s="3">
        <v>5</v>
      </c>
      <c r="I2224"/>
    </row>
    <row r="2225" spans="3:9">
      <c r="C2225" s="176">
        <v>42131.652099999999</v>
      </c>
      <c r="D2225" s="3" t="s">
        <v>447</v>
      </c>
      <c r="E2225" s="3" t="s">
        <v>114</v>
      </c>
      <c r="F2225" s="3" t="str">
        <f t="shared" si="34"/>
        <v>Retail</v>
      </c>
      <c r="G2225" s="3">
        <v>2</v>
      </c>
      <c r="I2225"/>
    </row>
    <row r="2226" spans="3:9">
      <c r="C2226" s="176">
        <v>42268.445800000001</v>
      </c>
      <c r="D2226" s="3" t="s">
        <v>445</v>
      </c>
      <c r="E2226" s="3" t="s">
        <v>10</v>
      </c>
      <c r="F2226" s="3" t="str">
        <f t="shared" si="34"/>
        <v>Wholesale</v>
      </c>
      <c r="G2226" s="3">
        <v>23</v>
      </c>
      <c r="I2226"/>
    </row>
    <row r="2227" spans="3:9">
      <c r="C2227" s="176">
        <v>42360.454899999997</v>
      </c>
      <c r="D2227" s="3" t="s">
        <v>445</v>
      </c>
      <c r="E2227" s="3" t="s">
        <v>453</v>
      </c>
      <c r="F2227" s="3" t="str">
        <f t="shared" si="34"/>
        <v>Wholesale</v>
      </c>
      <c r="G2227" s="3">
        <v>38</v>
      </c>
      <c r="I2227"/>
    </row>
    <row r="2228" spans="3:9">
      <c r="C2228" s="176">
        <v>42336.399299999997</v>
      </c>
      <c r="D2228" s="3" t="s">
        <v>445</v>
      </c>
      <c r="E2228" s="3" t="s">
        <v>110</v>
      </c>
      <c r="F2228" s="3" t="str">
        <f t="shared" si="34"/>
        <v>Retail</v>
      </c>
      <c r="G2228" s="3">
        <v>2</v>
      </c>
      <c r="I2228"/>
    </row>
    <row r="2229" spans="3:9">
      <c r="C2229" s="176">
        <v>42176.552100000001</v>
      </c>
      <c r="D2229" s="3" t="s">
        <v>449</v>
      </c>
      <c r="E2229" s="3" t="s">
        <v>7</v>
      </c>
      <c r="F2229" s="3" t="str">
        <f t="shared" si="34"/>
        <v>Retail</v>
      </c>
      <c r="G2229" s="3">
        <v>6</v>
      </c>
      <c r="I2229"/>
    </row>
    <row r="2230" spans="3:9">
      <c r="C2230" s="176">
        <v>41989.110399999998</v>
      </c>
      <c r="D2230" s="3" t="s">
        <v>445</v>
      </c>
      <c r="E2230" s="3" t="s">
        <v>6</v>
      </c>
      <c r="F2230" s="3" t="str">
        <f t="shared" si="34"/>
        <v>Retail</v>
      </c>
      <c r="G2230" s="3">
        <v>6</v>
      </c>
      <c r="I2230"/>
    </row>
    <row r="2231" spans="3:9">
      <c r="C2231" s="176">
        <v>42285.7215</v>
      </c>
      <c r="D2231" s="3" t="s">
        <v>447</v>
      </c>
      <c r="E2231" s="3" t="s">
        <v>6</v>
      </c>
      <c r="F2231" s="3" t="str">
        <f t="shared" si="34"/>
        <v>Retail</v>
      </c>
      <c r="G2231" s="3">
        <v>1</v>
      </c>
      <c r="I2231"/>
    </row>
    <row r="2232" spans="3:9">
      <c r="C2232" s="176">
        <v>42211.519399999997</v>
      </c>
      <c r="D2232" s="3" t="s">
        <v>445</v>
      </c>
      <c r="E2232" s="3" t="s">
        <v>453</v>
      </c>
      <c r="F2232" s="3" t="str">
        <f t="shared" si="34"/>
        <v>Retail</v>
      </c>
      <c r="G2232" s="3">
        <v>1</v>
      </c>
      <c r="I2232"/>
    </row>
    <row r="2233" spans="3:9">
      <c r="C2233" s="176">
        <v>42215.186800000003</v>
      </c>
      <c r="D2233" s="3" t="s">
        <v>445</v>
      </c>
      <c r="E2233" s="3" t="s">
        <v>460</v>
      </c>
      <c r="F2233" s="3" t="str">
        <f t="shared" si="34"/>
        <v>Retail</v>
      </c>
      <c r="G2233" s="3">
        <v>1</v>
      </c>
      <c r="I2233"/>
    </row>
    <row r="2234" spans="3:9">
      <c r="C2234" s="176">
        <v>42135.4764</v>
      </c>
      <c r="D2234" s="3" t="s">
        <v>447</v>
      </c>
      <c r="E2234" s="3" t="s">
        <v>312</v>
      </c>
      <c r="F2234" s="3" t="str">
        <f t="shared" si="34"/>
        <v>Wholesale</v>
      </c>
      <c r="G2234" s="3">
        <v>39</v>
      </c>
      <c r="I2234"/>
    </row>
    <row r="2235" spans="3:9">
      <c r="C2235" s="176">
        <v>42341.2618</v>
      </c>
      <c r="D2235" s="3" t="s">
        <v>449</v>
      </c>
      <c r="E2235" s="3" t="s">
        <v>453</v>
      </c>
      <c r="F2235" s="3" t="str">
        <f t="shared" si="34"/>
        <v>Retail</v>
      </c>
      <c r="G2235" s="3">
        <v>1</v>
      </c>
      <c r="I2235"/>
    </row>
    <row r="2236" spans="3:9">
      <c r="C2236" s="176">
        <v>42096.423600000002</v>
      </c>
      <c r="D2236" s="3" t="s">
        <v>449</v>
      </c>
      <c r="E2236" s="3" t="s">
        <v>6</v>
      </c>
      <c r="F2236" s="3" t="str">
        <f t="shared" si="34"/>
        <v>Wholesale</v>
      </c>
      <c r="G2236" s="3">
        <v>70</v>
      </c>
      <c r="I2236"/>
    </row>
    <row r="2237" spans="3:9">
      <c r="C2237" s="176">
        <v>42347.204899999997</v>
      </c>
      <c r="D2237" s="3" t="s">
        <v>447</v>
      </c>
      <c r="E2237" s="3" t="s">
        <v>9</v>
      </c>
      <c r="F2237" s="3" t="str">
        <f t="shared" si="34"/>
        <v>Wholesale</v>
      </c>
      <c r="G2237" s="3">
        <v>17</v>
      </c>
      <c r="I2237"/>
    </row>
    <row r="2238" spans="3:9">
      <c r="C2238" s="176">
        <v>41981.535400000001</v>
      </c>
      <c r="D2238" s="3" t="s">
        <v>447</v>
      </c>
      <c r="E2238" s="3" t="s">
        <v>6</v>
      </c>
      <c r="F2238" s="3" t="str">
        <f t="shared" si="34"/>
        <v>Retail</v>
      </c>
      <c r="G2238" s="3">
        <v>3</v>
      </c>
      <c r="I2238"/>
    </row>
    <row r="2239" spans="3:9">
      <c r="C2239" s="176">
        <v>42361.518100000001</v>
      </c>
      <c r="D2239" s="3" t="s">
        <v>445</v>
      </c>
      <c r="E2239" s="3" t="s">
        <v>460</v>
      </c>
      <c r="F2239" s="3" t="str">
        <f t="shared" si="34"/>
        <v>Retail</v>
      </c>
      <c r="G2239" s="3">
        <v>6</v>
      </c>
      <c r="I2239"/>
    </row>
    <row r="2240" spans="3:9">
      <c r="C2240" s="176">
        <v>42195.150699999998</v>
      </c>
      <c r="D2240" s="3" t="s">
        <v>445</v>
      </c>
      <c r="E2240" s="3" t="s">
        <v>448</v>
      </c>
      <c r="F2240" s="3" t="str">
        <f t="shared" si="34"/>
        <v>Retail</v>
      </c>
      <c r="G2240" s="3">
        <v>5</v>
      </c>
      <c r="I2240"/>
    </row>
    <row r="2241" spans="3:9">
      <c r="C2241" s="176">
        <v>41982.117400000003</v>
      </c>
      <c r="D2241" s="3" t="s">
        <v>446</v>
      </c>
      <c r="E2241" s="3" t="s">
        <v>452</v>
      </c>
      <c r="F2241" s="3" t="str">
        <f t="shared" si="34"/>
        <v>Wholesale</v>
      </c>
      <c r="G2241" s="3">
        <v>72</v>
      </c>
      <c r="I2241"/>
    </row>
    <row r="2242" spans="3:9">
      <c r="C2242" s="176">
        <v>42263.722199999997</v>
      </c>
      <c r="D2242" s="3" t="s">
        <v>446</v>
      </c>
      <c r="E2242" s="3" t="s">
        <v>112</v>
      </c>
      <c r="F2242" s="3" t="str">
        <f t="shared" si="34"/>
        <v>Retail</v>
      </c>
      <c r="G2242" s="3">
        <v>2</v>
      </c>
      <c r="I2242"/>
    </row>
    <row r="2243" spans="3:9">
      <c r="C2243" s="176">
        <v>42236.470099999999</v>
      </c>
      <c r="D2243" s="3" t="s">
        <v>449</v>
      </c>
      <c r="E2243" s="3" t="s">
        <v>312</v>
      </c>
      <c r="F2243" s="3" t="str">
        <f t="shared" si="34"/>
        <v>Wholesale</v>
      </c>
      <c r="G2243" s="3">
        <v>151</v>
      </c>
      <c r="I2243"/>
    </row>
    <row r="2244" spans="3:9">
      <c r="C2244" s="176">
        <v>41982.142399999997</v>
      </c>
      <c r="D2244" s="3" t="s">
        <v>445</v>
      </c>
      <c r="E2244" s="3" t="s">
        <v>6</v>
      </c>
      <c r="F2244" s="3" t="str">
        <f t="shared" si="34"/>
        <v>Retail</v>
      </c>
      <c r="G2244" s="3">
        <v>1</v>
      </c>
      <c r="I2244"/>
    </row>
    <row r="2245" spans="3:9">
      <c r="C2245" s="176">
        <v>41984.524299999997</v>
      </c>
      <c r="D2245" s="3" t="s">
        <v>445</v>
      </c>
      <c r="E2245" s="3" t="s">
        <v>453</v>
      </c>
      <c r="F2245" s="3" t="str">
        <f t="shared" si="34"/>
        <v>Wholesale</v>
      </c>
      <c r="G2245" s="3">
        <v>71</v>
      </c>
      <c r="I2245"/>
    </row>
    <row r="2246" spans="3:9">
      <c r="C2246" s="176">
        <v>42052.184699999998</v>
      </c>
      <c r="D2246" s="3" t="s">
        <v>447</v>
      </c>
      <c r="E2246" s="3" t="s">
        <v>312</v>
      </c>
      <c r="F2246" s="3" t="str">
        <f t="shared" si="34"/>
        <v>Retail</v>
      </c>
      <c r="G2246" s="3">
        <v>4</v>
      </c>
      <c r="I2246"/>
    </row>
    <row r="2247" spans="3:9">
      <c r="C2247" s="176">
        <v>42049.529199999997</v>
      </c>
      <c r="D2247" s="3" t="s">
        <v>445</v>
      </c>
      <c r="E2247" s="3" t="s">
        <v>459</v>
      </c>
      <c r="F2247" s="3" t="str">
        <f t="shared" si="34"/>
        <v>Retail</v>
      </c>
      <c r="G2247" s="3">
        <v>4</v>
      </c>
      <c r="I2247"/>
    </row>
    <row r="2248" spans="3:9">
      <c r="C2248" s="176">
        <v>42196.561099999999</v>
      </c>
      <c r="D2248" s="3" t="s">
        <v>446</v>
      </c>
      <c r="E2248" s="3" t="s">
        <v>453</v>
      </c>
      <c r="F2248" s="3" t="str">
        <f t="shared" si="34"/>
        <v>Retail</v>
      </c>
      <c r="G2248" s="3">
        <v>3</v>
      </c>
      <c r="I2248"/>
    </row>
    <row r="2249" spans="3:9">
      <c r="C2249" s="176">
        <v>41986.647900000004</v>
      </c>
      <c r="D2249" s="3" t="s">
        <v>447</v>
      </c>
      <c r="E2249" s="3" t="s">
        <v>453</v>
      </c>
      <c r="F2249" s="3" t="str">
        <f t="shared" si="34"/>
        <v>Retail</v>
      </c>
      <c r="G2249" s="3">
        <v>1</v>
      </c>
      <c r="I2249"/>
    </row>
    <row r="2250" spans="3:9">
      <c r="C2250" s="176">
        <v>42270.497199999998</v>
      </c>
      <c r="D2250" s="3" t="s">
        <v>449</v>
      </c>
      <c r="E2250" s="3" t="s">
        <v>114</v>
      </c>
      <c r="F2250" s="3" t="str">
        <f t="shared" ref="F2250:F2313" si="35">IF(G2250&lt;10,"Retail","Wholesale")</f>
        <v>Retail</v>
      </c>
      <c r="G2250" s="3">
        <v>2</v>
      </c>
      <c r="I2250"/>
    </row>
    <row r="2251" spans="3:9">
      <c r="C2251" s="176">
        <v>42011.103499999997</v>
      </c>
      <c r="D2251" s="3" t="s">
        <v>445</v>
      </c>
      <c r="E2251" s="3" t="s">
        <v>457</v>
      </c>
      <c r="F2251" s="3" t="str">
        <f t="shared" si="35"/>
        <v>Retail</v>
      </c>
      <c r="G2251" s="3">
        <v>2</v>
      </c>
      <c r="I2251"/>
    </row>
    <row r="2252" spans="3:9">
      <c r="C2252" s="176">
        <v>42062.733999999997</v>
      </c>
      <c r="D2252" s="3" t="s">
        <v>445</v>
      </c>
      <c r="E2252" s="3" t="s">
        <v>453</v>
      </c>
      <c r="F2252" s="3" t="str">
        <f t="shared" si="35"/>
        <v>Retail</v>
      </c>
      <c r="G2252" s="3">
        <v>2</v>
      </c>
      <c r="I2252"/>
    </row>
    <row r="2253" spans="3:9">
      <c r="C2253" s="176">
        <v>42248.814599999998</v>
      </c>
      <c r="D2253" s="3" t="s">
        <v>446</v>
      </c>
      <c r="E2253" s="3" t="s">
        <v>110</v>
      </c>
      <c r="F2253" s="3" t="str">
        <f t="shared" si="35"/>
        <v>Retail</v>
      </c>
      <c r="G2253" s="3">
        <v>4</v>
      </c>
      <c r="I2253"/>
    </row>
    <row r="2254" spans="3:9">
      <c r="C2254" s="176">
        <v>42255.536099999998</v>
      </c>
      <c r="D2254" s="3" t="s">
        <v>447</v>
      </c>
      <c r="E2254" s="3" t="s">
        <v>9</v>
      </c>
      <c r="F2254" s="3" t="str">
        <f t="shared" si="35"/>
        <v>Retail</v>
      </c>
      <c r="G2254" s="3">
        <v>2</v>
      </c>
      <c r="I2254"/>
    </row>
    <row r="2255" spans="3:9">
      <c r="C2255" s="176">
        <v>41984.75</v>
      </c>
      <c r="D2255" s="3" t="s">
        <v>449</v>
      </c>
      <c r="E2255" s="3" t="s">
        <v>454</v>
      </c>
      <c r="F2255" s="3" t="str">
        <f t="shared" si="35"/>
        <v>Retail</v>
      </c>
      <c r="G2255" s="3">
        <v>1</v>
      </c>
      <c r="I2255"/>
    </row>
    <row r="2256" spans="3:9">
      <c r="C2256" s="176">
        <v>42290.511100000003</v>
      </c>
      <c r="D2256" s="3" t="s">
        <v>447</v>
      </c>
      <c r="E2256" s="3" t="s">
        <v>312</v>
      </c>
      <c r="F2256" s="3" t="str">
        <f t="shared" si="35"/>
        <v>Wholesale</v>
      </c>
      <c r="G2256" s="3">
        <v>46</v>
      </c>
      <c r="I2256"/>
    </row>
    <row r="2257" spans="3:9">
      <c r="C2257" s="176">
        <v>42017.911099999998</v>
      </c>
      <c r="D2257" s="3" t="s">
        <v>445</v>
      </c>
      <c r="E2257" s="3" t="s">
        <v>457</v>
      </c>
      <c r="F2257" s="3" t="str">
        <f t="shared" si="35"/>
        <v>Retail</v>
      </c>
      <c r="G2257" s="3">
        <v>1</v>
      </c>
      <c r="I2257"/>
    </row>
    <row r="2258" spans="3:9">
      <c r="C2258" s="176">
        <v>42344.136100000003</v>
      </c>
      <c r="D2258" s="3" t="s">
        <v>445</v>
      </c>
      <c r="E2258" s="3" t="s">
        <v>114</v>
      </c>
      <c r="F2258" s="3" t="str">
        <f t="shared" si="35"/>
        <v>Wholesale</v>
      </c>
      <c r="G2258" s="3">
        <v>62</v>
      </c>
      <c r="I2258"/>
    </row>
    <row r="2259" spans="3:9">
      <c r="C2259" s="176">
        <v>42288.541700000002</v>
      </c>
      <c r="D2259" s="3" t="s">
        <v>449</v>
      </c>
      <c r="E2259" s="3" t="s">
        <v>7</v>
      </c>
      <c r="F2259" s="3" t="str">
        <f t="shared" si="35"/>
        <v>Wholesale</v>
      </c>
      <c r="G2259" s="3">
        <v>54</v>
      </c>
      <c r="I2259"/>
    </row>
    <row r="2260" spans="3:9">
      <c r="C2260" s="176">
        <v>42220.4882</v>
      </c>
      <c r="D2260" s="3" t="s">
        <v>447</v>
      </c>
      <c r="E2260" s="3" t="s">
        <v>455</v>
      </c>
      <c r="F2260" s="3" t="str">
        <f t="shared" si="35"/>
        <v>Retail</v>
      </c>
      <c r="G2260" s="3">
        <v>5</v>
      </c>
      <c r="I2260"/>
    </row>
    <row r="2261" spans="3:9">
      <c r="C2261" s="176">
        <v>42308.147900000004</v>
      </c>
      <c r="D2261" s="3" t="s">
        <v>445</v>
      </c>
      <c r="E2261" s="3" t="s">
        <v>112</v>
      </c>
      <c r="F2261" s="3" t="str">
        <f t="shared" si="35"/>
        <v>Retail</v>
      </c>
      <c r="G2261" s="3">
        <v>3</v>
      </c>
      <c r="I2261"/>
    </row>
    <row r="2262" spans="3:9">
      <c r="C2262" s="176">
        <v>42338.202799999999</v>
      </c>
      <c r="D2262" s="3" t="s">
        <v>447</v>
      </c>
      <c r="E2262" s="3" t="s">
        <v>9</v>
      </c>
      <c r="F2262" s="3" t="str">
        <f t="shared" si="35"/>
        <v>Retail</v>
      </c>
      <c r="G2262" s="3">
        <v>1</v>
      </c>
      <c r="I2262"/>
    </row>
    <row r="2263" spans="3:9">
      <c r="C2263" s="176">
        <v>42108.536099999998</v>
      </c>
      <c r="D2263" s="3" t="s">
        <v>445</v>
      </c>
      <c r="E2263" s="3" t="s">
        <v>6</v>
      </c>
      <c r="F2263" s="3" t="str">
        <f t="shared" si="35"/>
        <v>Wholesale</v>
      </c>
      <c r="G2263" s="3">
        <v>36</v>
      </c>
      <c r="I2263"/>
    </row>
    <row r="2264" spans="3:9">
      <c r="C2264" s="176">
        <v>42318.514600000002</v>
      </c>
      <c r="D2264" s="3" t="s">
        <v>446</v>
      </c>
      <c r="E2264" s="3" t="s">
        <v>455</v>
      </c>
      <c r="F2264" s="3" t="str">
        <f t="shared" si="35"/>
        <v>Retail</v>
      </c>
      <c r="G2264" s="3">
        <v>1</v>
      </c>
      <c r="I2264"/>
    </row>
    <row r="2265" spans="3:9">
      <c r="C2265" s="176">
        <v>41986.196499999998</v>
      </c>
      <c r="D2265" s="3" t="s">
        <v>445</v>
      </c>
      <c r="E2265" s="3" t="s">
        <v>453</v>
      </c>
      <c r="F2265" s="3" t="str">
        <f t="shared" si="35"/>
        <v>Retail</v>
      </c>
      <c r="G2265" s="3">
        <v>7</v>
      </c>
      <c r="I2265"/>
    </row>
    <row r="2266" spans="3:9">
      <c r="C2266" s="176">
        <v>41983.724300000002</v>
      </c>
      <c r="D2266" s="3" t="s">
        <v>447</v>
      </c>
      <c r="E2266" s="3" t="s">
        <v>453</v>
      </c>
      <c r="F2266" s="3" t="str">
        <f t="shared" si="35"/>
        <v>Wholesale</v>
      </c>
      <c r="G2266" s="3">
        <v>27</v>
      </c>
      <c r="I2266"/>
    </row>
    <row r="2267" spans="3:9">
      <c r="C2267" s="176">
        <v>42341.713199999998</v>
      </c>
      <c r="D2267" s="3" t="s">
        <v>445</v>
      </c>
      <c r="E2267" s="3" t="s">
        <v>6</v>
      </c>
      <c r="F2267" s="3" t="str">
        <f t="shared" si="35"/>
        <v>Retail</v>
      </c>
      <c r="G2267" s="3">
        <v>2</v>
      </c>
      <c r="I2267"/>
    </row>
    <row r="2268" spans="3:9">
      <c r="C2268" s="176">
        <v>41986.480600000003</v>
      </c>
      <c r="D2268" s="3" t="s">
        <v>445</v>
      </c>
      <c r="E2268" s="3" t="s">
        <v>9</v>
      </c>
      <c r="F2268" s="3" t="str">
        <f t="shared" si="35"/>
        <v>Retail</v>
      </c>
      <c r="G2268" s="3">
        <v>7</v>
      </c>
      <c r="I2268"/>
    </row>
    <row r="2269" spans="3:9">
      <c r="C2269" s="176">
        <v>42206.133300000001</v>
      </c>
      <c r="D2269" s="3" t="s">
        <v>446</v>
      </c>
      <c r="E2269" s="3" t="s">
        <v>453</v>
      </c>
      <c r="F2269" s="3" t="str">
        <f t="shared" si="35"/>
        <v>Retail</v>
      </c>
      <c r="G2269" s="3">
        <v>1</v>
      </c>
      <c r="I2269"/>
    </row>
    <row r="2270" spans="3:9">
      <c r="C2270" s="176">
        <v>41986.174299999999</v>
      </c>
      <c r="D2270" s="3" t="s">
        <v>447</v>
      </c>
      <c r="E2270" s="3" t="s">
        <v>6</v>
      </c>
      <c r="F2270" s="3" t="str">
        <f t="shared" si="35"/>
        <v>Wholesale</v>
      </c>
      <c r="G2270" s="3">
        <v>34</v>
      </c>
      <c r="I2270"/>
    </row>
    <row r="2271" spans="3:9">
      <c r="C2271" s="176">
        <v>42349.434699999998</v>
      </c>
      <c r="D2271" s="3" t="s">
        <v>447</v>
      </c>
      <c r="E2271" s="3" t="s">
        <v>114</v>
      </c>
      <c r="F2271" s="3" t="str">
        <f t="shared" si="35"/>
        <v>Retail</v>
      </c>
      <c r="G2271" s="3">
        <v>2</v>
      </c>
      <c r="I2271"/>
    </row>
    <row r="2272" spans="3:9">
      <c r="C2272" s="176">
        <v>41977.458299999998</v>
      </c>
      <c r="D2272" s="3" t="s">
        <v>447</v>
      </c>
      <c r="E2272" s="3" t="s">
        <v>7</v>
      </c>
      <c r="F2272" s="3" t="str">
        <f t="shared" si="35"/>
        <v>Retail</v>
      </c>
      <c r="G2272" s="3">
        <v>6</v>
      </c>
      <c r="I2272"/>
    </row>
    <row r="2273" spans="3:9">
      <c r="C2273" s="176">
        <v>42014.215300000003</v>
      </c>
      <c r="D2273" s="3" t="s">
        <v>445</v>
      </c>
      <c r="E2273" s="3" t="s">
        <v>10</v>
      </c>
      <c r="F2273" s="3" t="str">
        <f t="shared" si="35"/>
        <v>Wholesale</v>
      </c>
      <c r="G2273" s="3">
        <v>45</v>
      </c>
      <c r="I2273"/>
    </row>
    <row r="2274" spans="3:9">
      <c r="C2274" s="176">
        <v>42203.545100000003</v>
      </c>
      <c r="D2274" s="3" t="s">
        <v>445</v>
      </c>
      <c r="E2274" s="3" t="s">
        <v>461</v>
      </c>
      <c r="F2274" s="3" t="str">
        <f t="shared" si="35"/>
        <v>Retail</v>
      </c>
      <c r="G2274" s="3">
        <v>4</v>
      </c>
      <c r="I2274"/>
    </row>
    <row r="2275" spans="3:9">
      <c r="C2275" s="176">
        <v>42343.520799999998</v>
      </c>
      <c r="D2275" s="3" t="s">
        <v>447</v>
      </c>
      <c r="E2275" s="3" t="s">
        <v>6</v>
      </c>
      <c r="F2275" s="3" t="str">
        <f t="shared" si="35"/>
        <v>Retail</v>
      </c>
      <c r="G2275" s="3">
        <v>1</v>
      </c>
      <c r="I2275"/>
    </row>
    <row r="2276" spans="3:9">
      <c r="C2276" s="176">
        <v>42336.492400000003</v>
      </c>
      <c r="D2276" s="3" t="s">
        <v>445</v>
      </c>
      <c r="E2276" s="3" t="s">
        <v>8</v>
      </c>
      <c r="F2276" s="3" t="str">
        <f t="shared" si="35"/>
        <v>Retail</v>
      </c>
      <c r="G2276" s="3">
        <v>2</v>
      </c>
      <c r="I2276"/>
    </row>
    <row r="2277" spans="3:9">
      <c r="C2277" s="176">
        <v>42356.5556</v>
      </c>
      <c r="D2277" s="3" t="s">
        <v>445</v>
      </c>
      <c r="E2277" s="3" t="s">
        <v>461</v>
      </c>
      <c r="F2277" s="3" t="str">
        <f t="shared" si="35"/>
        <v>Retail</v>
      </c>
      <c r="G2277" s="3">
        <v>7</v>
      </c>
      <c r="I2277"/>
    </row>
    <row r="2278" spans="3:9">
      <c r="C2278" s="176">
        <v>42346.522900000004</v>
      </c>
      <c r="D2278" s="3" t="s">
        <v>447</v>
      </c>
      <c r="E2278" s="3" t="s">
        <v>6</v>
      </c>
      <c r="F2278" s="3" t="str">
        <f t="shared" si="35"/>
        <v>Retail</v>
      </c>
      <c r="G2278" s="3">
        <v>3</v>
      </c>
      <c r="I2278"/>
    </row>
    <row r="2279" spans="3:9">
      <c r="C2279" s="176">
        <v>41986.515299999999</v>
      </c>
      <c r="D2279" s="3" t="s">
        <v>445</v>
      </c>
      <c r="E2279" s="3" t="s">
        <v>453</v>
      </c>
      <c r="F2279" s="3" t="str">
        <f t="shared" si="35"/>
        <v>Retail</v>
      </c>
      <c r="G2279" s="3">
        <v>1</v>
      </c>
      <c r="I2279"/>
    </row>
    <row r="2280" spans="3:9">
      <c r="C2280" s="176">
        <v>41985.710400000004</v>
      </c>
      <c r="D2280" s="3" t="s">
        <v>446</v>
      </c>
      <c r="E2280" s="3" t="s">
        <v>114</v>
      </c>
      <c r="F2280" s="3" t="str">
        <f t="shared" si="35"/>
        <v>Wholesale</v>
      </c>
      <c r="G2280" s="3">
        <v>62</v>
      </c>
      <c r="I2280"/>
    </row>
    <row r="2281" spans="3:9">
      <c r="C2281" s="176">
        <v>41976.702100000002</v>
      </c>
      <c r="D2281" s="3" t="s">
        <v>447</v>
      </c>
      <c r="E2281" s="3" t="s">
        <v>110</v>
      </c>
      <c r="F2281" s="3" t="str">
        <f t="shared" si="35"/>
        <v>Wholesale</v>
      </c>
      <c r="G2281" s="3">
        <v>42</v>
      </c>
      <c r="I2281"/>
    </row>
    <row r="2282" spans="3:9">
      <c r="C2282" s="176">
        <v>42228.727800000001</v>
      </c>
      <c r="D2282" s="3" t="s">
        <v>445</v>
      </c>
      <c r="E2282" s="3" t="s">
        <v>457</v>
      </c>
      <c r="F2282" s="3" t="str">
        <f t="shared" si="35"/>
        <v>Wholesale</v>
      </c>
      <c r="G2282" s="3">
        <v>33</v>
      </c>
      <c r="I2282"/>
    </row>
    <row r="2283" spans="3:9">
      <c r="C2283" s="176">
        <v>42360.459699999999</v>
      </c>
      <c r="D2283" s="3" t="s">
        <v>446</v>
      </c>
      <c r="E2283" s="3" t="s">
        <v>9</v>
      </c>
      <c r="F2283" s="3" t="str">
        <f t="shared" si="35"/>
        <v>Wholesale</v>
      </c>
      <c r="G2283" s="3">
        <v>54</v>
      </c>
      <c r="I2283"/>
    </row>
    <row r="2284" spans="3:9">
      <c r="C2284" s="176">
        <v>42192.1368</v>
      </c>
      <c r="D2284" s="3" t="s">
        <v>449</v>
      </c>
      <c r="E2284" s="3" t="s">
        <v>458</v>
      </c>
      <c r="F2284" s="3" t="str">
        <f t="shared" si="35"/>
        <v>Wholesale</v>
      </c>
      <c r="G2284" s="3">
        <v>25</v>
      </c>
      <c r="I2284"/>
    </row>
    <row r="2285" spans="3:9">
      <c r="C2285" s="176">
        <v>42358.529900000001</v>
      </c>
      <c r="D2285" s="3" t="s">
        <v>445</v>
      </c>
      <c r="E2285" s="3" t="s">
        <v>6</v>
      </c>
      <c r="F2285" s="3" t="str">
        <f t="shared" si="35"/>
        <v>Retail</v>
      </c>
      <c r="G2285" s="3">
        <v>6</v>
      </c>
      <c r="I2285"/>
    </row>
    <row r="2286" spans="3:9">
      <c r="C2286" s="176">
        <v>42242.109700000001</v>
      </c>
      <c r="D2286" s="3" t="s">
        <v>446</v>
      </c>
      <c r="E2286" s="3" t="s">
        <v>6</v>
      </c>
      <c r="F2286" s="3" t="str">
        <f t="shared" si="35"/>
        <v>Retail</v>
      </c>
      <c r="G2286" s="3">
        <v>6</v>
      </c>
      <c r="I2286"/>
    </row>
    <row r="2287" spans="3:9">
      <c r="C2287" s="176">
        <v>42184.520100000002</v>
      </c>
      <c r="D2287" s="3" t="s">
        <v>445</v>
      </c>
      <c r="E2287" s="3" t="s">
        <v>453</v>
      </c>
      <c r="F2287" s="3" t="str">
        <f t="shared" si="35"/>
        <v>Wholesale</v>
      </c>
      <c r="G2287" s="3">
        <v>16</v>
      </c>
      <c r="I2287"/>
    </row>
    <row r="2288" spans="3:9">
      <c r="C2288" s="176">
        <v>42230.786099999998</v>
      </c>
      <c r="D2288" s="3" t="s">
        <v>446</v>
      </c>
      <c r="E2288" s="3" t="s">
        <v>8</v>
      </c>
      <c r="F2288" s="3" t="str">
        <f t="shared" si="35"/>
        <v>Wholesale</v>
      </c>
      <c r="G2288" s="3">
        <v>54</v>
      </c>
      <c r="I2288"/>
    </row>
    <row r="2289" spans="3:9">
      <c r="C2289" s="176">
        <v>42015.780599999998</v>
      </c>
      <c r="D2289" s="3" t="s">
        <v>445</v>
      </c>
      <c r="E2289" s="3" t="s">
        <v>7</v>
      </c>
      <c r="F2289" s="3" t="str">
        <f t="shared" si="35"/>
        <v>Retail</v>
      </c>
      <c r="G2289" s="3">
        <v>1</v>
      </c>
      <c r="I2289"/>
    </row>
    <row r="2290" spans="3:9">
      <c r="C2290" s="176">
        <v>41984.764600000002</v>
      </c>
      <c r="D2290" s="3" t="s">
        <v>446</v>
      </c>
      <c r="E2290" s="3" t="s">
        <v>8</v>
      </c>
      <c r="F2290" s="3" t="str">
        <f t="shared" si="35"/>
        <v>Wholesale</v>
      </c>
      <c r="G2290" s="3">
        <v>63</v>
      </c>
      <c r="I2290"/>
    </row>
    <row r="2291" spans="3:9">
      <c r="C2291" s="176">
        <v>42239.85</v>
      </c>
      <c r="D2291" s="3" t="s">
        <v>447</v>
      </c>
      <c r="E2291" s="3" t="s">
        <v>452</v>
      </c>
      <c r="F2291" s="3" t="str">
        <f t="shared" si="35"/>
        <v>Wholesale</v>
      </c>
      <c r="G2291" s="3">
        <v>38</v>
      </c>
      <c r="I2291"/>
    </row>
    <row r="2292" spans="3:9">
      <c r="C2292" s="176">
        <v>41982.451399999998</v>
      </c>
      <c r="D2292" s="3" t="s">
        <v>445</v>
      </c>
      <c r="E2292" s="3" t="s">
        <v>453</v>
      </c>
      <c r="F2292" s="3" t="str">
        <f t="shared" si="35"/>
        <v>Wholesale</v>
      </c>
      <c r="G2292" s="3">
        <v>28</v>
      </c>
      <c r="I2292"/>
    </row>
    <row r="2293" spans="3:9">
      <c r="C2293" s="176">
        <v>41983.749300000003</v>
      </c>
      <c r="D2293" s="3" t="s">
        <v>447</v>
      </c>
      <c r="E2293" s="3" t="s">
        <v>10</v>
      </c>
      <c r="F2293" s="3" t="str">
        <f t="shared" si="35"/>
        <v>Retail</v>
      </c>
      <c r="G2293" s="3">
        <v>2</v>
      </c>
      <c r="I2293"/>
    </row>
    <row r="2294" spans="3:9">
      <c r="C2294" s="176">
        <v>42108.568099999997</v>
      </c>
      <c r="D2294" s="3" t="s">
        <v>447</v>
      </c>
      <c r="E2294" s="3" t="s">
        <v>6</v>
      </c>
      <c r="F2294" s="3" t="str">
        <f t="shared" si="35"/>
        <v>Wholesale</v>
      </c>
      <c r="G2294" s="3">
        <v>25</v>
      </c>
      <c r="I2294"/>
    </row>
    <row r="2295" spans="3:9">
      <c r="C2295" s="176">
        <v>42206.756300000001</v>
      </c>
      <c r="D2295" s="3" t="s">
        <v>446</v>
      </c>
      <c r="E2295" s="3" t="s">
        <v>459</v>
      </c>
      <c r="F2295" s="3" t="str">
        <f t="shared" si="35"/>
        <v>Retail</v>
      </c>
      <c r="G2295" s="3">
        <v>5</v>
      </c>
      <c r="I2295"/>
    </row>
    <row r="2296" spans="3:9">
      <c r="C2296" s="176">
        <v>41984.704899999997</v>
      </c>
      <c r="D2296" s="3" t="s">
        <v>447</v>
      </c>
      <c r="E2296" s="3" t="s">
        <v>114</v>
      </c>
      <c r="F2296" s="3" t="str">
        <f t="shared" si="35"/>
        <v>Retail</v>
      </c>
      <c r="G2296" s="3">
        <v>2</v>
      </c>
      <c r="I2296"/>
    </row>
    <row r="2297" spans="3:9">
      <c r="C2297" s="176">
        <v>42168.768100000001</v>
      </c>
      <c r="D2297" s="3" t="s">
        <v>445</v>
      </c>
      <c r="E2297" s="3" t="s">
        <v>6</v>
      </c>
      <c r="F2297" s="3" t="str">
        <f t="shared" si="35"/>
        <v>Wholesale</v>
      </c>
      <c r="G2297" s="3">
        <v>34</v>
      </c>
      <c r="I2297"/>
    </row>
    <row r="2298" spans="3:9">
      <c r="C2298" s="176">
        <v>42260.165300000001</v>
      </c>
      <c r="D2298" s="3" t="s">
        <v>447</v>
      </c>
      <c r="E2298" s="3" t="s">
        <v>453</v>
      </c>
      <c r="F2298" s="3" t="str">
        <f t="shared" si="35"/>
        <v>Retail</v>
      </c>
      <c r="G2298" s="3">
        <v>1</v>
      </c>
      <c r="I2298"/>
    </row>
    <row r="2299" spans="3:9">
      <c r="C2299" s="176">
        <v>42350.7785</v>
      </c>
      <c r="D2299" s="3" t="s">
        <v>445</v>
      </c>
      <c r="E2299" s="3" t="s">
        <v>453</v>
      </c>
      <c r="F2299" s="3" t="str">
        <f t="shared" si="35"/>
        <v>Wholesale</v>
      </c>
      <c r="G2299" s="3">
        <v>93</v>
      </c>
      <c r="I2299"/>
    </row>
    <row r="2300" spans="3:9">
      <c r="C2300" s="176">
        <v>42254.560400000002</v>
      </c>
      <c r="D2300" s="3" t="s">
        <v>445</v>
      </c>
      <c r="E2300" s="3" t="s">
        <v>453</v>
      </c>
      <c r="F2300" s="3" t="str">
        <f t="shared" si="35"/>
        <v>Retail</v>
      </c>
      <c r="G2300" s="3">
        <v>2</v>
      </c>
      <c r="I2300"/>
    </row>
    <row r="2301" spans="3:9">
      <c r="C2301" s="176">
        <v>42200.493799999997</v>
      </c>
      <c r="D2301" s="3" t="s">
        <v>445</v>
      </c>
      <c r="E2301" s="3" t="s">
        <v>312</v>
      </c>
      <c r="F2301" s="3" t="str">
        <f t="shared" si="35"/>
        <v>Retail</v>
      </c>
      <c r="G2301" s="3">
        <v>3</v>
      </c>
      <c r="I2301"/>
    </row>
    <row r="2302" spans="3:9">
      <c r="C2302" s="176">
        <v>42115.636100000003</v>
      </c>
      <c r="D2302" s="3" t="s">
        <v>445</v>
      </c>
      <c r="E2302" s="3" t="s">
        <v>9</v>
      </c>
      <c r="F2302" s="3" t="str">
        <f t="shared" si="35"/>
        <v>Wholesale</v>
      </c>
      <c r="G2302" s="3">
        <v>122</v>
      </c>
      <c r="I2302"/>
    </row>
    <row r="2303" spans="3:9">
      <c r="C2303" s="176">
        <v>42230.190999999999</v>
      </c>
      <c r="D2303" s="3" t="s">
        <v>446</v>
      </c>
      <c r="E2303" s="3" t="s">
        <v>6</v>
      </c>
      <c r="F2303" s="3" t="str">
        <f t="shared" si="35"/>
        <v>Retail</v>
      </c>
      <c r="G2303" s="3">
        <v>3</v>
      </c>
      <c r="I2303"/>
    </row>
    <row r="2304" spans="3:9">
      <c r="C2304" s="176">
        <v>42351.478499999997</v>
      </c>
      <c r="D2304" s="3" t="s">
        <v>445</v>
      </c>
      <c r="E2304" s="3" t="s">
        <v>6</v>
      </c>
      <c r="F2304" s="3" t="str">
        <f t="shared" si="35"/>
        <v>Wholesale</v>
      </c>
      <c r="G2304" s="3">
        <v>31</v>
      </c>
      <c r="I2304"/>
    </row>
    <row r="2305" spans="3:9">
      <c r="C2305" s="176">
        <v>42160.186800000003</v>
      </c>
      <c r="D2305" s="3" t="s">
        <v>449</v>
      </c>
      <c r="E2305" s="3" t="s">
        <v>456</v>
      </c>
      <c r="F2305" s="3" t="str">
        <f t="shared" si="35"/>
        <v>Retail</v>
      </c>
      <c r="G2305" s="3">
        <v>6</v>
      </c>
      <c r="I2305"/>
    </row>
    <row r="2306" spans="3:9">
      <c r="C2306" s="176">
        <v>42163.228499999997</v>
      </c>
      <c r="D2306" s="3" t="s">
        <v>447</v>
      </c>
      <c r="E2306" s="3" t="s">
        <v>10</v>
      </c>
      <c r="F2306" s="3" t="str">
        <f t="shared" si="35"/>
        <v>Retail</v>
      </c>
      <c r="G2306" s="3">
        <v>1</v>
      </c>
      <c r="I2306"/>
    </row>
    <row r="2307" spans="3:9">
      <c r="C2307" s="176">
        <v>41979.4715</v>
      </c>
      <c r="D2307" s="3" t="s">
        <v>445</v>
      </c>
      <c r="E2307" s="3" t="s">
        <v>10</v>
      </c>
      <c r="F2307" s="3" t="str">
        <f t="shared" si="35"/>
        <v>Wholesale</v>
      </c>
      <c r="G2307" s="3">
        <v>64</v>
      </c>
      <c r="I2307"/>
    </row>
    <row r="2308" spans="3:9">
      <c r="C2308" s="176">
        <v>42325.549299999999</v>
      </c>
      <c r="D2308" s="3" t="s">
        <v>449</v>
      </c>
      <c r="E2308" s="3" t="s">
        <v>453</v>
      </c>
      <c r="F2308" s="3" t="str">
        <f t="shared" si="35"/>
        <v>Retail</v>
      </c>
      <c r="G2308" s="3">
        <v>3</v>
      </c>
      <c r="I2308"/>
    </row>
    <row r="2309" spans="3:9">
      <c r="C2309" s="176">
        <v>42235.690300000002</v>
      </c>
      <c r="D2309" s="3" t="s">
        <v>447</v>
      </c>
      <c r="E2309" s="3" t="s">
        <v>312</v>
      </c>
      <c r="F2309" s="3" t="str">
        <f t="shared" si="35"/>
        <v>Wholesale</v>
      </c>
      <c r="G2309" s="3">
        <v>123</v>
      </c>
      <c r="I2309"/>
    </row>
    <row r="2310" spans="3:9">
      <c r="C2310" s="176">
        <v>42146.758300000001</v>
      </c>
      <c r="D2310" s="3" t="s">
        <v>447</v>
      </c>
      <c r="E2310" s="3" t="s">
        <v>450</v>
      </c>
      <c r="F2310" s="3" t="str">
        <f t="shared" si="35"/>
        <v>Wholesale</v>
      </c>
      <c r="G2310" s="3">
        <v>40</v>
      </c>
      <c r="I2310"/>
    </row>
    <row r="2311" spans="3:9">
      <c r="C2311" s="176">
        <v>42348.125699999997</v>
      </c>
      <c r="D2311" s="3" t="s">
        <v>447</v>
      </c>
      <c r="E2311" s="3" t="s">
        <v>453</v>
      </c>
      <c r="F2311" s="3" t="str">
        <f t="shared" si="35"/>
        <v>Wholesale</v>
      </c>
      <c r="G2311" s="3">
        <v>37</v>
      </c>
      <c r="I2311"/>
    </row>
    <row r="2312" spans="3:9">
      <c r="C2312" s="176">
        <v>41981.478499999997</v>
      </c>
      <c r="D2312" s="3" t="s">
        <v>447</v>
      </c>
      <c r="E2312" s="3" t="s">
        <v>312</v>
      </c>
      <c r="F2312" s="3" t="str">
        <f t="shared" si="35"/>
        <v>Wholesale</v>
      </c>
      <c r="G2312" s="3">
        <v>69</v>
      </c>
      <c r="I2312"/>
    </row>
    <row r="2313" spans="3:9">
      <c r="C2313" s="176">
        <v>42349.324999999997</v>
      </c>
      <c r="D2313" s="3" t="s">
        <v>445</v>
      </c>
      <c r="E2313" s="3" t="s">
        <v>9</v>
      </c>
      <c r="F2313" s="3" t="str">
        <f t="shared" si="35"/>
        <v>Wholesale</v>
      </c>
      <c r="G2313" s="3">
        <v>69</v>
      </c>
      <c r="I2313"/>
    </row>
    <row r="2314" spans="3:9">
      <c r="C2314" s="176">
        <v>42349.809000000001</v>
      </c>
      <c r="D2314" s="3" t="s">
        <v>445</v>
      </c>
      <c r="E2314" s="3" t="s">
        <v>8</v>
      </c>
      <c r="F2314" s="3" t="str">
        <f t="shared" ref="F2314:F2377" si="36">IF(G2314&lt;10,"Retail","Wholesale")</f>
        <v>Wholesale</v>
      </c>
      <c r="G2314" s="3">
        <v>30</v>
      </c>
      <c r="I2314"/>
    </row>
    <row r="2315" spans="3:9">
      <c r="C2315" s="176">
        <v>41982.205600000001</v>
      </c>
      <c r="D2315" s="3" t="s">
        <v>445</v>
      </c>
      <c r="E2315" s="3" t="s">
        <v>9</v>
      </c>
      <c r="F2315" s="3" t="str">
        <f t="shared" si="36"/>
        <v>Retail</v>
      </c>
      <c r="G2315" s="3">
        <v>2</v>
      </c>
      <c r="I2315"/>
    </row>
    <row r="2316" spans="3:9">
      <c r="C2316" s="176">
        <v>41980.529900000001</v>
      </c>
      <c r="D2316" s="3" t="s">
        <v>445</v>
      </c>
      <c r="E2316" s="3" t="s">
        <v>451</v>
      </c>
      <c r="F2316" s="3" t="str">
        <f t="shared" si="36"/>
        <v>Retail</v>
      </c>
      <c r="G2316" s="3">
        <v>7</v>
      </c>
      <c r="I2316"/>
    </row>
    <row r="2317" spans="3:9">
      <c r="C2317" s="176">
        <v>42352.552100000001</v>
      </c>
      <c r="D2317" s="3" t="s">
        <v>445</v>
      </c>
      <c r="E2317" s="3" t="s">
        <v>6</v>
      </c>
      <c r="F2317" s="3" t="str">
        <f t="shared" si="36"/>
        <v>Retail</v>
      </c>
      <c r="G2317" s="3">
        <v>2</v>
      </c>
      <c r="I2317"/>
    </row>
    <row r="2318" spans="3:9">
      <c r="C2318" s="176">
        <v>42196.222199999997</v>
      </c>
      <c r="D2318" s="3" t="s">
        <v>447</v>
      </c>
      <c r="E2318" s="3" t="s">
        <v>114</v>
      </c>
      <c r="F2318" s="3" t="str">
        <f t="shared" si="36"/>
        <v>Retail</v>
      </c>
      <c r="G2318" s="3">
        <v>6</v>
      </c>
      <c r="I2318"/>
    </row>
    <row r="2319" spans="3:9">
      <c r="C2319" s="176">
        <v>42107.141000000003</v>
      </c>
      <c r="D2319" s="3" t="s">
        <v>445</v>
      </c>
      <c r="E2319" s="3" t="s">
        <v>457</v>
      </c>
      <c r="F2319" s="3" t="str">
        <f t="shared" si="36"/>
        <v>Retail</v>
      </c>
      <c r="G2319" s="3">
        <v>2</v>
      </c>
      <c r="I2319"/>
    </row>
    <row r="2320" spans="3:9">
      <c r="C2320" s="176">
        <v>42359.768799999998</v>
      </c>
      <c r="D2320" s="3" t="s">
        <v>445</v>
      </c>
      <c r="E2320" s="3" t="s">
        <v>452</v>
      </c>
      <c r="F2320" s="3" t="str">
        <f t="shared" si="36"/>
        <v>Retail</v>
      </c>
      <c r="G2320" s="3">
        <v>6</v>
      </c>
      <c r="I2320"/>
    </row>
    <row r="2321" spans="3:9">
      <c r="C2321" s="176">
        <v>42196.673600000002</v>
      </c>
      <c r="D2321" s="3" t="s">
        <v>449</v>
      </c>
      <c r="E2321" s="3" t="s">
        <v>452</v>
      </c>
      <c r="F2321" s="3" t="str">
        <f t="shared" si="36"/>
        <v>Retail</v>
      </c>
      <c r="G2321" s="3">
        <v>4</v>
      </c>
      <c r="I2321"/>
    </row>
    <row r="2322" spans="3:9">
      <c r="C2322" s="176">
        <v>42179.109700000001</v>
      </c>
      <c r="D2322" s="3" t="s">
        <v>446</v>
      </c>
      <c r="E2322" s="3" t="s">
        <v>6</v>
      </c>
      <c r="F2322" s="3" t="str">
        <f t="shared" si="36"/>
        <v>Retail</v>
      </c>
      <c r="G2322" s="3">
        <v>2</v>
      </c>
      <c r="I2322"/>
    </row>
    <row r="2323" spans="3:9">
      <c r="C2323" s="176">
        <v>42165.499300000003</v>
      </c>
      <c r="D2323" s="3" t="s">
        <v>446</v>
      </c>
      <c r="E2323" s="3" t="s">
        <v>6</v>
      </c>
      <c r="F2323" s="3" t="str">
        <f t="shared" si="36"/>
        <v>Retail</v>
      </c>
      <c r="G2323" s="3">
        <v>6</v>
      </c>
      <c r="I2323"/>
    </row>
    <row r="2324" spans="3:9">
      <c r="C2324" s="176">
        <v>41984.458299999998</v>
      </c>
      <c r="D2324" s="3" t="s">
        <v>445</v>
      </c>
      <c r="E2324" s="3" t="s">
        <v>453</v>
      </c>
      <c r="F2324" s="3" t="str">
        <f t="shared" si="36"/>
        <v>Wholesale</v>
      </c>
      <c r="G2324" s="3">
        <v>28</v>
      </c>
      <c r="I2324"/>
    </row>
    <row r="2325" spans="3:9">
      <c r="C2325" s="176">
        <v>41980.544399999999</v>
      </c>
      <c r="D2325" s="3" t="s">
        <v>445</v>
      </c>
      <c r="E2325" s="3" t="s">
        <v>312</v>
      </c>
      <c r="F2325" s="3" t="str">
        <f t="shared" si="36"/>
        <v>Wholesale</v>
      </c>
      <c r="G2325" s="3">
        <v>66</v>
      </c>
      <c r="I2325"/>
    </row>
    <row r="2326" spans="3:9">
      <c r="C2326" s="176">
        <v>42247.4931</v>
      </c>
      <c r="D2326" s="3" t="s">
        <v>449</v>
      </c>
      <c r="E2326" s="3" t="s">
        <v>6</v>
      </c>
      <c r="F2326" s="3" t="str">
        <f t="shared" si="36"/>
        <v>Retail</v>
      </c>
      <c r="G2326" s="3">
        <v>2</v>
      </c>
      <c r="I2326"/>
    </row>
    <row r="2327" spans="3:9">
      <c r="C2327" s="176">
        <v>42040.752800000002</v>
      </c>
      <c r="D2327" s="3" t="s">
        <v>447</v>
      </c>
      <c r="E2327" s="3" t="s">
        <v>6</v>
      </c>
      <c r="F2327" s="3" t="str">
        <f t="shared" si="36"/>
        <v>Wholesale</v>
      </c>
      <c r="G2327" s="3">
        <v>33</v>
      </c>
      <c r="I2327"/>
    </row>
    <row r="2328" spans="3:9">
      <c r="C2328" s="176">
        <v>41986.105600000003</v>
      </c>
      <c r="D2328" s="3" t="s">
        <v>447</v>
      </c>
      <c r="E2328" s="3" t="s">
        <v>112</v>
      </c>
      <c r="F2328" s="3" t="str">
        <f t="shared" si="36"/>
        <v>Retail</v>
      </c>
      <c r="G2328" s="3">
        <v>7</v>
      </c>
      <c r="I2328"/>
    </row>
    <row r="2329" spans="3:9">
      <c r="C2329" s="176">
        <v>42354.473599999998</v>
      </c>
      <c r="D2329" s="3" t="s">
        <v>445</v>
      </c>
      <c r="E2329" s="3" t="s">
        <v>456</v>
      </c>
      <c r="F2329" s="3" t="str">
        <f t="shared" si="36"/>
        <v>Retail</v>
      </c>
      <c r="G2329" s="3">
        <v>3</v>
      </c>
      <c r="I2329"/>
    </row>
    <row r="2330" spans="3:9">
      <c r="C2330" s="176">
        <v>42218.7215</v>
      </c>
      <c r="D2330" s="3" t="s">
        <v>449</v>
      </c>
      <c r="E2330" s="3" t="s">
        <v>114</v>
      </c>
      <c r="F2330" s="3" t="str">
        <f t="shared" si="36"/>
        <v>Wholesale</v>
      </c>
      <c r="G2330" s="3">
        <v>134</v>
      </c>
      <c r="I2330"/>
    </row>
    <row r="2331" spans="3:9">
      <c r="C2331" s="176">
        <v>42147.8243</v>
      </c>
      <c r="D2331" s="3" t="s">
        <v>447</v>
      </c>
      <c r="E2331" s="3" t="s">
        <v>6</v>
      </c>
      <c r="F2331" s="3" t="str">
        <f t="shared" si="36"/>
        <v>Retail</v>
      </c>
      <c r="G2331" s="3">
        <v>2</v>
      </c>
      <c r="I2331"/>
    </row>
    <row r="2332" spans="3:9">
      <c r="C2332" s="176">
        <v>42324.611100000002</v>
      </c>
      <c r="D2332" s="3" t="s">
        <v>447</v>
      </c>
      <c r="E2332" s="3" t="s">
        <v>453</v>
      </c>
      <c r="F2332" s="3" t="str">
        <f t="shared" si="36"/>
        <v>Wholesale</v>
      </c>
      <c r="G2332" s="3">
        <v>31</v>
      </c>
      <c r="I2332"/>
    </row>
    <row r="2333" spans="3:9">
      <c r="C2333" s="176">
        <v>42193.513200000001</v>
      </c>
      <c r="D2333" s="3" t="s">
        <v>445</v>
      </c>
      <c r="E2333" s="3" t="s">
        <v>312</v>
      </c>
      <c r="F2333" s="3" t="str">
        <f t="shared" si="36"/>
        <v>Wholesale</v>
      </c>
      <c r="G2333" s="3">
        <v>31</v>
      </c>
      <c r="I2333"/>
    </row>
    <row r="2334" spans="3:9">
      <c r="C2334" s="176">
        <v>42338.126400000001</v>
      </c>
      <c r="D2334" s="3" t="s">
        <v>445</v>
      </c>
      <c r="E2334" s="3" t="s">
        <v>312</v>
      </c>
      <c r="F2334" s="3" t="str">
        <f t="shared" si="36"/>
        <v>Retail</v>
      </c>
      <c r="G2334" s="3">
        <v>1</v>
      </c>
      <c r="I2334"/>
    </row>
    <row r="2335" spans="3:9">
      <c r="C2335" s="176">
        <v>42281.772199999999</v>
      </c>
      <c r="D2335" s="3" t="s">
        <v>445</v>
      </c>
      <c r="E2335" s="3" t="s">
        <v>453</v>
      </c>
      <c r="F2335" s="3" t="str">
        <f t="shared" si="36"/>
        <v>Wholesale</v>
      </c>
      <c r="G2335" s="3">
        <v>36</v>
      </c>
      <c r="I2335"/>
    </row>
    <row r="2336" spans="3:9">
      <c r="C2336" s="176">
        <v>41987.469400000002</v>
      </c>
      <c r="D2336" s="3" t="s">
        <v>445</v>
      </c>
      <c r="E2336" s="3" t="s">
        <v>6</v>
      </c>
      <c r="F2336" s="3" t="str">
        <f t="shared" si="36"/>
        <v>Retail</v>
      </c>
      <c r="G2336" s="3">
        <v>6</v>
      </c>
      <c r="I2336"/>
    </row>
    <row r="2337" spans="3:9">
      <c r="C2337" s="176">
        <v>42333.7264</v>
      </c>
      <c r="D2337" s="3" t="s">
        <v>447</v>
      </c>
      <c r="E2337" s="3" t="s">
        <v>453</v>
      </c>
      <c r="F2337" s="3" t="str">
        <f t="shared" si="36"/>
        <v>Wholesale</v>
      </c>
      <c r="G2337" s="3">
        <v>71</v>
      </c>
      <c r="I2337"/>
    </row>
    <row r="2338" spans="3:9">
      <c r="C2338" s="176">
        <v>41979.121500000001</v>
      </c>
      <c r="D2338" s="3" t="s">
        <v>447</v>
      </c>
      <c r="E2338" s="3" t="s">
        <v>452</v>
      </c>
      <c r="F2338" s="3" t="str">
        <f t="shared" si="36"/>
        <v>Retail</v>
      </c>
      <c r="G2338" s="3">
        <v>6</v>
      </c>
      <c r="I2338"/>
    </row>
    <row r="2339" spans="3:9">
      <c r="C2339" s="176">
        <v>41981.496500000001</v>
      </c>
      <c r="D2339" s="3" t="s">
        <v>446</v>
      </c>
      <c r="E2339" s="3" t="s">
        <v>453</v>
      </c>
      <c r="F2339" s="3" t="str">
        <f t="shared" si="36"/>
        <v>Wholesale</v>
      </c>
      <c r="G2339" s="3">
        <v>43</v>
      </c>
      <c r="I2339"/>
    </row>
    <row r="2340" spans="3:9">
      <c r="C2340" s="176">
        <v>42180.202799999999</v>
      </c>
      <c r="D2340" s="3" t="s">
        <v>445</v>
      </c>
      <c r="E2340" s="3" t="s">
        <v>7</v>
      </c>
      <c r="F2340" s="3" t="str">
        <f t="shared" si="36"/>
        <v>Retail</v>
      </c>
      <c r="G2340" s="3">
        <v>8</v>
      </c>
      <c r="I2340"/>
    </row>
    <row r="2341" spans="3:9">
      <c r="C2341" s="176">
        <v>41983.531300000002</v>
      </c>
      <c r="D2341" s="3" t="s">
        <v>447</v>
      </c>
      <c r="E2341" s="3" t="s">
        <v>6</v>
      </c>
      <c r="F2341" s="3" t="str">
        <f t="shared" si="36"/>
        <v>Retail</v>
      </c>
      <c r="G2341" s="3">
        <v>7</v>
      </c>
      <c r="I2341"/>
    </row>
    <row r="2342" spans="3:9">
      <c r="C2342" s="176">
        <v>42353.186099999999</v>
      </c>
      <c r="D2342" s="3" t="s">
        <v>445</v>
      </c>
      <c r="E2342" s="3" t="s">
        <v>6</v>
      </c>
      <c r="F2342" s="3" t="str">
        <f t="shared" si="36"/>
        <v>Retail</v>
      </c>
      <c r="G2342" s="3">
        <v>3</v>
      </c>
      <c r="I2342"/>
    </row>
    <row r="2343" spans="3:9">
      <c r="C2343" s="176">
        <v>42292.411800000002</v>
      </c>
      <c r="D2343" s="3" t="s">
        <v>447</v>
      </c>
      <c r="E2343" s="3" t="s">
        <v>6</v>
      </c>
      <c r="F2343" s="3" t="str">
        <f t="shared" si="36"/>
        <v>Wholesale</v>
      </c>
      <c r="G2343" s="3">
        <v>27</v>
      </c>
      <c r="I2343"/>
    </row>
    <row r="2344" spans="3:9">
      <c r="C2344" s="176">
        <v>42185.9882</v>
      </c>
      <c r="D2344" s="3" t="s">
        <v>445</v>
      </c>
      <c r="E2344" s="3" t="s">
        <v>453</v>
      </c>
      <c r="F2344" s="3" t="str">
        <f t="shared" si="36"/>
        <v>Wholesale</v>
      </c>
      <c r="G2344" s="3">
        <v>38</v>
      </c>
      <c r="I2344"/>
    </row>
    <row r="2345" spans="3:9">
      <c r="C2345" s="176">
        <v>42228.500699999997</v>
      </c>
      <c r="D2345" s="3" t="s">
        <v>446</v>
      </c>
      <c r="E2345" s="3" t="s">
        <v>6</v>
      </c>
      <c r="F2345" s="3" t="str">
        <f t="shared" si="36"/>
        <v>Retail</v>
      </c>
      <c r="G2345" s="3">
        <v>2</v>
      </c>
      <c r="I2345"/>
    </row>
    <row r="2346" spans="3:9">
      <c r="C2346" s="176">
        <v>42064.512499999997</v>
      </c>
      <c r="D2346" s="3" t="s">
        <v>447</v>
      </c>
      <c r="E2346" s="3" t="s">
        <v>453</v>
      </c>
      <c r="F2346" s="3" t="str">
        <f t="shared" si="36"/>
        <v>Retail</v>
      </c>
      <c r="G2346" s="3">
        <v>1</v>
      </c>
      <c r="I2346"/>
    </row>
    <row r="2347" spans="3:9">
      <c r="C2347" s="176">
        <v>42039.763899999998</v>
      </c>
      <c r="D2347" s="3" t="s">
        <v>446</v>
      </c>
      <c r="E2347" s="3" t="s">
        <v>453</v>
      </c>
      <c r="F2347" s="3" t="str">
        <f t="shared" si="36"/>
        <v>Retail</v>
      </c>
      <c r="G2347" s="3">
        <v>1</v>
      </c>
      <c r="I2347"/>
    </row>
    <row r="2348" spans="3:9">
      <c r="C2348" s="176">
        <v>42338.538200000003</v>
      </c>
      <c r="D2348" s="3" t="s">
        <v>445</v>
      </c>
      <c r="E2348" s="3" t="s">
        <v>453</v>
      </c>
      <c r="F2348" s="3" t="str">
        <f t="shared" si="36"/>
        <v>Wholesale</v>
      </c>
      <c r="G2348" s="3">
        <v>40</v>
      </c>
      <c r="I2348"/>
    </row>
    <row r="2349" spans="3:9">
      <c r="C2349" s="176">
        <v>41988.125699999997</v>
      </c>
      <c r="D2349" s="3" t="s">
        <v>447</v>
      </c>
      <c r="E2349" s="3" t="s">
        <v>114</v>
      </c>
      <c r="F2349" s="3" t="str">
        <f t="shared" si="36"/>
        <v>Retail</v>
      </c>
      <c r="G2349" s="3">
        <v>1</v>
      </c>
      <c r="I2349"/>
    </row>
    <row r="2350" spans="3:9">
      <c r="C2350" s="176">
        <v>42214.860399999998</v>
      </c>
      <c r="D2350" s="3" t="s">
        <v>445</v>
      </c>
      <c r="E2350" s="3" t="s">
        <v>8</v>
      </c>
      <c r="F2350" s="3" t="str">
        <f t="shared" si="36"/>
        <v>Retail</v>
      </c>
      <c r="G2350" s="3">
        <v>5</v>
      </c>
      <c r="I2350"/>
    </row>
    <row r="2351" spans="3:9">
      <c r="C2351" s="176">
        <v>41980.659</v>
      </c>
      <c r="D2351" s="3" t="s">
        <v>447</v>
      </c>
      <c r="E2351" s="3" t="s">
        <v>6</v>
      </c>
      <c r="F2351" s="3" t="str">
        <f t="shared" si="36"/>
        <v>Wholesale</v>
      </c>
      <c r="G2351" s="3">
        <v>75</v>
      </c>
      <c r="I2351"/>
    </row>
    <row r="2352" spans="3:9">
      <c r="C2352" s="176">
        <v>42364.1181</v>
      </c>
      <c r="D2352" s="3" t="s">
        <v>446</v>
      </c>
      <c r="E2352" s="3" t="s">
        <v>6</v>
      </c>
      <c r="F2352" s="3" t="str">
        <f t="shared" si="36"/>
        <v>Retail</v>
      </c>
      <c r="G2352" s="3">
        <v>9</v>
      </c>
      <c r="I2352"/>
    </row>
    <row r="2353" spans="3:9">
      <c r="C2353" s="176">
        <v>42199.078500000003</v>
      </c>
      <c r="D2353" s="3" t="s">
        <v>447</v>
      </c>
      <c r="E2353" s="3" t="s">
        <v>448</v>
      </c>
      <c r="F2353" s="3" t="str">
        <f t="shared" si="36"/>
        <v>Retail</v>
      </c>
      <c r="G2353" s="3">
        <v>5</v>
      </c>
      <c r="I2353"/>
    </row>
    <row r="2354" spans="3:9">
      <c r="C2354" s="176">
        <v>42251.770100000002</v>
      </c>
      <c r="D2354" s="3" t="s">
        <v>447</v>
      </c>
      <c r="E2354" s="3" t="s">
        <v>453</v>
      </c>
      <c r="F2354" s="3" t="str">
        <f t="shared" si="36"/>
        <v>Retail</v>
      </c>
      <c r="G2354" s="3">
        <v>3</v>
      </c>
      <c r="I2354"/>
    </row>
    <row r="2355" spans="3:9">
      <c r="C2355" s="176">
        <v>42334.472199999997</v>
      </c>
      <c r="D2355" s="3" t="s">
        <v>446</v>
      </c>
      <c r="E2355" s="3" t="s">
        <v>6</v>
      </c>
      <c r="F2355" s="3" t="str">
        <f t="shared" si="36"/>
        <v>Retail</v>
      </c>
      <c r="G2355" s="3">
        <v>6</v>
      </c>
      <c r="I2355"/>
    </row>
    <row r="2356" spans="3:9">
      <c r="C2356" s="176">
        <v>41982.156300000002</v>
      </c>
      <c r="D2356" s="3" t="s">
        <v>447</v>
      </c>
      <c r="E2356" s="3" t="s">
        <v>9</v>
      </c>
      <c r="F2356" s="3" t="str">
        <f t="shared" si="36"/>
        <v>Wholesale</v>
      </c>
      <c r="G2356" s="3">
        <v>119</v>
      </c>
      <c r="I2356"/>
    </row>
    <row r="2357" spans="3:9">
      <c r="C2357" s="176">
        <v>42216.147199999999</v>
      </c>
      <c r="D2357" s="3" t="s">
        <v>445</v>
      </c>
      <c r="E2357" s="3" t="s">
        <v>453</v>
      </c>
      <c r="F2357" s="3" t="str">
        <f t="shared" si="36"/>
        <v>Retail</v>
      </c>
      <c r="G2357" s="3">
        <v>3</v>
      </c>
      <c r="I2357"/>
    </row>
    <row r="2358" spans="3:9">
      <c r="C2358" s="176">
        <v>42232.127800000002</v>
      </c>
      <c r="D2358" s="3" t="s">
        <v>447</v>
      </c>
      <c r="E2358" s="3" t="s">
        <v>114</v>
      </c>
      <c r="F2358" s="3" t="str">
        <f t="shared" si="36"/>
        <v>Retail</v>
      </c>
      <c r="G2358" s="3">
        <v>6</v>
      </c>
      <c r="I2358"/>
    </row>
    <row r="2359" spans="3:9">
      <c r="C2359" s="176">
        <v>42360.120799999997</v>
      </c>
      <c r="D2359" s="3" t="s">
        <v>446</v>
      </c>
      <c r="E2359" s="3" t="s">
        <v>10</v>
      </c>
      <c r="F2359" s="3" t="str">
        <f t="shared" si="36"/>
        <v>Wholesale</v>
      </c>
      <c r="G2359" s="3">
        <v>50</v>
      </c>
      <c r="I2359"/>
    </row>
    <row r="2360" spans="3:9">
      <c r="C2360" s="176">
        <v>42278.277800000003</v>
      </c>
      <c r="D2360" s="3" t="s">
        <v>447</v>
      </c>
      <c r="E2360" s="3" t="s">
        <v>456</v>
      </c>
      <c r="F2360" s="3" t="str">
        <f t="shared" si="36"/>
        <v>Wholesale</v>
      </c>
      <c r="G2360" s="3">
        <v>33</v>
      </c>
      <c r="I2360"/>
    </row>
    <row r="2361" spans="3:9">
      <c r="C2361" s="176">
        <v>42298.4951</v>
      </c>
      <c r="D2361" s="3" t="s">
        <v>449</v>
      </c>
      <c r="E2361" s="3" t="s">
        <v>6</v>
      </c>
      <c r="F2361" s="3" t="str">
        <f t="shared" si="36"/>
        <v>Retail</v>
      </c>
      <c r="G2361" s="3">
        <v>1</v>
      </c>
      <c r="I2361"/>
    </row>
    <row r="2362" spans="3:9">
      <c r="C2362" s="176">
        <v>42168.534</v>
      </c>
      <c r="D2362" s="3" t="s">
        <v>447</v>
      </c>
      <c r="E2362" s="3" t="s">
        <v>453</v>
      </c>
      <c r="F2362" s="3" t="str">
        <f t="shared" si="36"/>
        <v>Wholesale</v>
      </c>
      <c r="G2362" s="3">
        <v>54</v>
      </c>
      <c r="I2362"/>
    </row>
    <row r="2363" spans="3:9">
      <c r="C2363" s="176">
        <v>42169.1417</v>
      </c>
      <c r="D2363" s="3" t="s">
        <v>445</v>
      </c>
      <c r="E2363" s="3" t="s">
        <v>453</v>
      </c>
      <c r="F2363" s="3" t="str">
        <f t="shared" si="36"/>
        <v>Retail</v>
      </c>
      <c r="G2363" s="3">
        <v>6</v>
      </c>
      <c r="I2363"/>
    </row>
    <row r="2364" spans="3:9">
      <c r="C2364" s="176">
        <v>42182.404900000001</v>
      </c>
      <c r="D2364" s="3" t="s">
        <v>447</v>
      </c>
      <c r="E2364" s="3" t="s">
        <v>453</v>
      </c>
      <c r="F2364" s="3" t="str">
        <f t="shared" si="36"/>
        <v>Retail</v>
      </c>
      <c r="G2364" s="3">
        <v>1</v>
      </c>
      <c r="I2364"/>
    </row>
    <row r="2365" spans="3:9">
      <c r="C2365" s="176">
        <v>42124.488899999997</v>
      </c>
      <c r="D2365" s="3" t="s">
        <v>445</v>
      </c>
      <c r="E2365" s="3" t="s">
        <v>453</v>
      </c>
      <c r="F2365" s="3" t="str">
        <f t="shared" si="36"/>
        <v>Wholesale</v>
      </c>
      <c r="G2365" s="3">
        <v>30</v>
      </c>
      <c r="I2365"/>
    </row>
    <row r="2366" spans="3:9">
      <c r="C2366" s="176">
        <v>42175.7667</v>
      </c>
      <c r="D2366" s="3" t="s">
        <v>446</v>
      </c>
      <c r="E2366" s="3" t="s">
        <v>453</v>
      </c>
      <c r="F2366" s="3" t="str">
        <f t="shared" si="36"/>
        <v>Wholesale</v>
      </c>
      <c r="G2366" s="3">
        <v>37</v>
      </c>
      <c r="I2366"/>
    </row>
    <row r="2367" spans="3:9">
      <c r="C2367" s="176">
        <v>42324.715300000003</v>
      </c>
      <c r="D2367" s="3" t="s">
        <v>447</v>
      </c>
      <c r="E2367" s="3" t="s">
        <v>457</v>
      </c>
      <c r="F2367" s="3" t="str">
        <f t="shared" si="36"/>
        <v>Retail</v>
      </c>
      <c r="G2367" s="3">
        <v>1</v>
      </c>
      <c r="I2367"/>
    </row>
    <row r="2368" spans="3:9">
      <c r="C2368" s="176">
        <v>41982.508300000001</v>
      </c>
      <c r="D2368" s="3" t="s">
        <v>447</v>
      </c>
      <c r="E2368" s="3" t="s">
        <v>7</v>
      </c>
      <c r="F2368" s="3" t="str">
        <f t="shared" si="36"/>
        <v>Retail</v>
      </c>
      <c r="G2368" s="3">
        <v>1</v>
      </c>
      <c r="I2368"/>
    </row>
    <row r="2369" spans="3:9">
      <c r="C2369" s="176">
        <v>42021.495799999997</v>
      </c>
      <c r="D2369" s="3" t="s">
        <v>445</v>
      </c>
      <c r="E2369" s="3" t="s">
        <v>453</v>
      </c>
      <c r="F2369" s="3" t="str">
        <f t="shared" si="36"/>
        <v>Wholesale</v>
      </c>
      <c r="G2369" s="3">
        <v>26</v>
      </c>
      <c r="I2369"/>
    </row>
    <row r="2370" spans="3:9">
      <c r="C2370" s="176">
        <v>42309.2736</v>
      </c>
      <c r="D2370" s="3" t="s">
        <v>447</v>
      </c>
      <c r="E2370" s="3" t="s">
        <v>6</v>
      </c>
      <c r="F2370" s="3" t="str">
        <f t="shared" si="36"/>
        <v>Retail</v>
      </c>
      <c r="G2370" s="3">
        <v>4</v>
      </c>
      <c r="I2370"/>
    </row>
    <row r="2371" spans="3:9">
      <c r="C2371" s="176">
        <v>42186.671499999997</v>
      </c>
      <c r="D2371" s="3" t="s">
        <v>445</v>
      </c>
      <c r="E2371" s="3" t="s">
        <v>453</v>
      </c>
      <c r="F2371" s="3" t="str">
        <f t="shared" si="36"/>
        <v>Retail</v>
      </c>
      <c r="G2371" s="3">
        <v>1</v>
      </c>
      <c r="I2371"/>
    </row>
    <row r="2372" spans="3:9">
      <c r="C2372" s="176">
        <v>41987.552799999998</v>
      </c>
      <c r="D2372" s="3" t="s">
        <v>446</v>
      </c>
      <c r="E2372" s="3" t="s">
        <v>453</v>
      </c>
      <c r="F2372" s="3" t="str">
        <f t="shared" si="36"/>
        <v>Wholesale</v>
      </c>
      <c r="G2372" s="3">
        <v>30</v>
      </c>
      <c r="I2372"/>
    </row>
    <row r="2373" spans="3:9">
      <c r="C2373" s="176">
        <v>42341.203500000003</v>
      </c>
      <c r="D2373" s="3" t="s">
        <v>447</v>
      </c>
      <c r="E2373" s="3" t="s">
        <v>458</v>
      </c>
      <c r="F2373" s="3" t="str">
        <f t="shared" si="36"/>
        <v>Retail</v>
      </c>
      <c r="G2373" s="3">
        <v>6</v>
      </c>
      <c r="I2373"/>
    </row>
    <row r="2374" spans="3:9">
      <c r="C2374" s="176">
        <v>42300.725700000003</v>
      </c>
      <c r="D2374" s="3" t="s">
        <v>446</v>
      </c>
      <c r="E2374" s="3" t="s">
        <v>6</v>
      </c>
      <c r="F2374" s="3" t="str">
        <f t="shared" si="36"/>
        <v>Wholesale</v>
      </c>
      <c r="G2374" s="3">
        <v>26</v>
      </c>
      <c r="I2374"/>
    </row>
    <row r="2375" spans="3:9">
      <c r="C2375" s="176">
        <v>42173.111100000002</v>
      </c>
      <c r="D2375" s="3" t="s">
        <v>447</v>
      </c>
      <c r="E2375" s="3" t="s">
        <v>6</v>
      </c>
      <c r="F2375" s="3" t="str">
        <f t="shared" si="36"/>
        <v>Retail</v>
      </c>
      <c r="G2375" s="3">
        <v>6</v>
      </c>
      <c r="I2375"/>
    </row>
    <row r="2376" spans="3:9">
      <c r="C2376" s="176">
        <v>42353.512499999997</v>
      </c>
      <c r="D2376" s="3" t="s">
        <v>445</v>
      </c>
      <c r="E2376" s="3" t="s">
        <v>6</v>
      </c>
      <c r="F2376" s="3" t="str">
        <f t="shared" si="36"/>
        <v>Wholesale</v>
      </c>
      <c r="G2376" s="3">
        <v>34</v>
      </c>
      <c r="I2376"/>
    </row>
    <row r="2377" spans="3:9">
      <c r="C2377" s="176">
        <v>42251.497199999998</v>
      </c>
      <c r="D2377" s="3" t="s">
        <v>445</v>
      </c>
      <c r="E2377" s="3" t="s">
        <v>10</v>
      </c>
      <c r="F2377" s="3" t="str">
        <f t="shared" si="36"/>
        <v>Wholesale</v>
      </c>
      <c r="G2377" s="3">
        <v>65</v>
      </c>
      <c r="I2377"/>
    </row>
    <row r="2378" spans="3:9">
      <c r="C2378" s="176">
        <v>41982.190300000002</v>
      </c>
      <c r="D2378" s="3" t="s">
        <v>446</v>
      </c>
      <c r="E2378" s="3" t="s">
        <v>453</v>
      </c>
      <c r="F2378" s="3" t="str">
        <f t="shared" ref="F2378:F2441" si="37">IF(G2378&lt;10,"Retail","Wholesale")</f>
        <v>Retail</v>
      </c>
      <c r="G2378" s="3">
        <v>1</v>
      </c>
      <c r="I2378"/>
    </row>
    <row r="2379" spans="3:9">
      <c r="C2379" s="176">
        <v>42038.605600000003</v>
      </c>
      <c r="D2379" s="3" t="s">
        <v>446</v>
      </c>
      <c r="E2379" s="3" t="s">
        <v>112</v>
      </c>
      <c r="F2379" s="3" t="str">
        <f t="shared" si="37"/>
        <v>Retail</v>
      </c>
      <c r="G2379" s="3">
        <v>1</v>
      </c>
      <c r="I2379"/>
    </row>
    <row r="2380" spans="3:9">
      <c r="C2380" s="176">
        <v>42359.513899999998</v>
      </c>
      <c r="D2380" s="3" t="s">
        <v>449</v>
      </c>
      <c r="E2380" s="3" t="s">
        <v>453</v>
      </c>
      <c r="F2380" s="3" t="str">
        <f t="shared" si="37"/>
        <v>Wholesale</v>
      </c>
      <c r="G2380" s="3">
        <v>41</v>
      </c>
      <c r="I2380"/>
    </row>
    <row r="2381" spans="3:9">
      <c r="C2381" s="176">
        <v>42316.021500000003</v>
      </c>
      <c r="D2381" s="3" t="s">
        <v>445</v>
      </c>
      <c r="E2381" s="3" t="s">
        <v>8</v>
      </c>
      <c r="F2381" s="3" t="str">
        <f t="shared" si="37"/>
        <v>Retail</v>
      </c>
      <c r="G2381" s="3">
        <v>1</v>
      </c>
      <c r="I2381"/>
    </row>
    <row r="2382" spans="3:9">
      <c r="C2382" s="176">
        <v>42349.708299999998</v>
      </c>
      <c r="D2382" s="3" t="s">
        <v>445</v>
      </c>
      <c r="E2382" s="3" t="s">
        <v>312</v>
      </c>
      <c r="F2382" s="3" t="str">
        <f t="shared" si="37"/>
        <v>Retail</v>
      </c>
      <c r="G2382" s="3">
        <v>2</v>
      </c>
      <c r="I2382"/>
    </row>
    <row r="2383" spans="3:9">
      <c r="C2383" s="176">
        <v>41979.500699999997</v>
      </c>
      <c r="D2383" s="3" t="s">
        <v>445</v>
      </c>
      <c r="E2383" s="3" t="s">
        <v>454</v>
      </c>
      <c r="F2383" s="3" t="str">
        <f t="shared" si="37"/>
        <v>Retail</v>
      </c>
      <c r="G2383" s="3">
        <v>1</v>
      </c>
      <c r="I2383"/>
    </row>
    <row r="2384" spans="3:9">
      <c r="C2384" s="176">
        <v>42258.527800000003</v>
      </c>
      <c r="D2384" s="3" t="s">
        <v>445</v>
      </c>
      <c r="E2384" s="3" t="s">
        <v>6</v>
      </c>
      <c r="F2384" s="3" t="str">
        <f t="shared" si="37"/>
        <v>Retail</v>
      </c>
      <c r="G2384" s="3">
        <v>7</v>
      </c>
      <c r="I2384"/>
    </row>
    <row r="2385" spans="3:9">
      <c r="C2385" s="176">
        <v>41978.043100000003</v>
      </c>
      <c r="D2385" s="3" t="s">
        <v>446</v>
      </c>
      <c r="E2385" s="3" t="s">
        <v>453</v>
      </c>
      <c r="F2385" s="3" t="str">
        <f t="shared" si="37"/>
        <v>Retail</v>
      </c>
      <c r="G2385" s="3">
        <v>1</v>
      </c>
      <c r="I2385"/>
    </row>
    <row r="2386" spans="3:9">
      <c r="C2386" s="176">
        <v>41983.977099999996</v>
      </c>
      <c r="D2386" s="3" t="s">
        <v>445</v>
      </c>
      <c r="E2386" s="3" t="s">
        <v>448</v>
      </c>
      <c r="F2386" s="3" t="str">
        <f t="shared" si="37"/>
        <v>Retail</v>
      </c>
      <c r="G2386" s="3">
        <v>1</v>
      </c>
      <c r="I2386"/>
    </row>
    <row r="2387" spans="3:9">
      <c r="C2387" s="176">
        <v>42262.040999999997</v>
      </c>
      <c r="D2387" s="3" t="s">
        <v>445</v>
      </c>
      <c r="E2387" s="3" t="s">
        <v>453</v>
      </c>
      <c r="F2387" s="3" t="str">
        <f t="shared" si="37"/>
        <v>Wholesale</v>
      </c>
      <c r="G2387" s="3">
        <v>40</v>
      </c>
      <c r="I2387"/>
    </row>
    <row r="2388" spans="3:9">
      <c r="C2388" s="176">
        <v>41983.547200000001</v>
      </c>
      <c r="D2388" s="3" t="s">
        <v>449</v>
      </c>
      <c r="E2388" s="3" t="s">
        <v>6</v>
      </c>
      <c r="F2388" s="3" t="str">
        <f t="shared" si="37"/>
        <v>Retail</v>
      </c>
      <c r="G2388" s="3">
        <v>1</v>
      </c>
      <c r="I2388"/>
    </row>
    <row r="2389" spans="3:9">
      <c r="C2389" s="176">
        <v>42237.521500000003</v>
      </c>
      <c r="D2389" s="3" t="s">
        <v>449</v>
      </c>
      <c r="E2389" s="3" t="s">
        <v>10</v>
      </c>
      <c r="F2389" s="3" t="str">
        <f t="shared" si="37"/>
        <v>Wholesale</v>
      </c>
      <c r="G2389" s="3">
        <v>29</v>
      </c>
      <c r="I2389"/>
    </row>
    <row r="2390" spans="3:9">
      <c r="C2390" s="176">
        <v>42264.520100000002</v>
      </c>
      <c r="D2390" s="3" t="s">
        <v>445</v>
      </c>
      <c r="E2390" s="3" t="s">
        <v>461</v>
      </c>
      <c r="F2390" s="3" t="str">
        <f t="shared" si="37"/>
        <v>Retail</v>
      </c>
      <c r="G2390" s="3">
        <v>6</v>
      </c>
      <c r="I2390"/>
    </row>
    <row r="2391" spans="3:9">
      <c r="C2391" s="176">
        <v>41980.495799999997</v>
      </c>
      <c r="D2391" s="3" t="s">
        <v>445</v>
      </c>
      <c r="E2391" s="3" t="s">
        <v>448</v>
      </c>
      <c r="F2391" s="3" t="str">
        <f t="shared" si="37"/>
        <v>Retail</v>
      </c>
      <c r="G2391" s="3">
        <v>1</v>
      </c>
      <c r="I2391"/>
    </row>
    <row r="2392" spans="3:9">
      <c r="C2392" s="176">
        <v>42153.705600000001</v>
      </c>
      <c r="D2392" s="3" t="s">
        <v>445</v>
      </c>
      <c r="E2392" s="3" t="s">
        <v>453</v>
      </c>
      <c r="F2392" s="3" t="str">
        <f t="shared" si="37"/>
        <v>Wholesale</v>
      </c>
      <c r="G2392" s="3">
        <v>35</v>
      </c>
      <c r="I2392"/>
    </row>
    <row r="2393" spans="3:9">
      <c r="C2393" s="176">
        <v>42309.494400000003</v>
      </c>
      <c r="D2393" s="3" t="s">
        <v>445</v>
      </c>
      <c r="E2393" s="3" t="s">
        <v>453</v>
      </c>
      <c r="F2393" s="3" t="str">
        <f t="shared" si="37"/>
        <v>Retail</v>
      </c>
      <c r="G2393" s="3">
        <v>4</v>
      </c>
      <c r="I2393"/>
    </row>
    <row r="2394" spans="3:9">
      <c r="C2394" s="176">
        <v>42265.529900000001</v>
      </c>
      <c r="D2394" s="3" t="s">
        <v>447</v>
      </c>
      <c r="E2394" s="3" t="s">
        <v>312</v>
      </c>
      <c r="F2394" s="3" t="str">
        <f t="shared" si="37"/>
        <v>Wholesale</v>
      </c>
      <c r="G2394" s="3">
        <v>117</v>
      </c>
      <c r="I2394"/>
    </row>
    <row r="2395" spans="3:9">
      <c r="C2395" s="176">
        <v>42055.742400000003</v>
      </c>
      <c r="D2395" s="3" t="s">
        <v>445</v>
      </c>
      <c r="E2395" s="3" t="s">
        <v>7</v>
      </c>
      <c r="F2395" s="3" t="str">
        <f t="shared" si="37"/>
        <v>Wholesale</v>
      </c>
      <c r="G2395" s="3">
        <v>48</v>
      </c>
      <c r="I2395"/>
    </row>
    <row r="2396" spans="3:9">
      <c r="C2396" s="176">
        <v>41979.737500000003</v>
      </c>
      <c r="D2396" s="3" t="s">
        <v>447</v>
      </c>
      <c r="E2396" s="3" t="s">
        <v>312</v>
      </c>
      <c r="F2396" s="3" t="str">
        <f t="shared" si="37"/>
        <v>Retail</v>
      </c>
      <c r="G2396" s="3">
        <v>5</v>
      </c>
      <c r="I2396"/>
    </row>
    <row r="2397" spans="3:9">
      <c r="C2397" s="176">
        <v>42362.481899999999</v>
      </c>
      <c r="D2397" s="3" t="s">
        <v>446</v>
      </c>
      <c r="E2397" s="3" t="s">
        <v>461</v>
      </c>
      <c r="F2397" s="3" t="str">
        <f t="shared" si="37"/>
        <v>Retail</v>
      </c>
      <c r="G2397" s="3">
        <v>7</v>
      </c>
      <c r="I2397"/>
    </row>
    <row r="2398" spans="3:9">
      <c r="C2398" s="176">
        <v>41979.210400000004</v>
      </c>
      <c r="D2398" s="3" t="s">
        <v>445</v>
      </c>
      <c r="E2398" s="3" t="s">
        <v>455</v>
      </c>
      <c r="F2398" s="3" t="str">
        <f t="shared" si="37"/>
        <v>Retail</v>
      </c>
      <c r="G2398" s="3">
        <v>1</v>
      </c>
      <c r="I2398"/>
    </row>
    <row r="2399" spans="3:9">
      <c r="C2399" s="176">
        <v>42359.486799999999</v>
      </c>
      <c r="D2399" s="3" t="s">
        <v>446</v>
      </c>
      <c r="E2399" s="3" t="s">
        <v>461</v>
      </c>
      <c r="F2399" s="3" t="str">
        <f t="shared" si="37"/>
        <v>Wholesale</v>
      </c>
      <c r="G2399" s="3">
        <v>47</v>
      </c>
      <c r="I2399"/>
    </row>
    <row r="2400" spans="3:9">
      <c r="C2400" s="176">
        <v>42357.736799999999</v>
      </c>
      <c r="D2400" s="3" t="s">
        <v>445</v>
      </c>
      <c r="E2400" s="3" t="s">
        <v>453</v>
      </c>
      <c r="F2400" s="3" t="str">
        <f t="shared" si="37"/>
        <v>Retail</v>
      </c>
      <c r="G2400" s="3">
        <v>1</v>
      </c>
      <c r="I2400"/>
    </row>
    <row r="2401" spans="3:9">
      <c r="C2401" s="176">
        <v>42158.115299999998</v>
      </c>
      <c r="D2401" s="3" t="s">
        <v>445</v>
      </c>
      <c r="E2401" s="3" t="s">
        <v>454</v>
      </c>
      <c r="F2401" s="3" t="str">
        <f t="shared" si="37"/>
        <v>Retail</v>
      </c>
      <c r="G2401" s="3">
        <v>2</v>
      </c>
      <c r="I2401"/>
    </row>
    <row r="2402" spans="3:9">
      <c r="C2402" s="176">
        <v>42357.547200000001</v>
      </c>
      <c r="D2402" s="3" t="s">
        <v>446</v>
      </c>
      <c r="E2402" s="3" t="s">
        <v>6</v>
      </c>
      <c r="F2402" s="3" t="str">
        <f t="shared" si="37"/>
        <v>Retail</v>
      </c>
      <c r="G2402" s="3">
        <v>1</v>
      </c>
      <c r="I2402"/>
    </row>
    <row r="2403" spans="3:9">
      <c r="C2403" s="176">
        <v>42187.165999999997</v>
      </c>
      <c r="D2403" s="3" t="s">
        <v>445</v>
      </c>
      <c r="E2403" s="3" t="s">
        <v>8</v>
      </c>
      <c r="F2403" s="3" t="str">
        <f t="shared" si="37"/>
        <v>Retail</v>
      </c>
      <c r="G2403" s="3">
        <v>2</v>
      </c>
      <c r="I2403"/>
    </row>
    <row r="2404" spans="3:9">
      <c r="C2404" s="176">
        <v>42347.5674</v>
      </c>
      <c r="D2404" s="3" t="s">
        <v>445</v>
      </c>
      <c r="E2404" s="3" t="s">
        <v>8</v>
      </c>
      <c r="F2404" s="3" t="str">
        <f t="shared" si="37"/>
        <v>Retail</v>
      </c>
      <c r="G2404" s="3">
        <v>4</v>
      </c>
      <c r="I2404"/>
    </row>
    <row r="2405" spans="3:9">
      <c r="C2405" s="176">
        <v>42171.4493</v>
      </c>
      <c r="D2405" s="3" t="s">
        <v>445</v>
      </c>
      <c r="E2405" s="3" t="s">
        <v>9</v>
      </c>
      <c r="F2405" s="3" t="str">
        <f t="shared" si="37"/>
        <v>Retail</v>
      </c>
      <c r="G2405" s="3">
        <v>2</v>
      </c>
      <c r="I2405"/>
    </row>
    <row r="2406" spans="3:9">
      <c r="C2406" s="176">
        <v>41980.551399999997</v>
      </c>
      <c r="D2406" s="3" t="s">
        <v>447</v>
      </c>
      <c r="E2406" s="3" t="s">
        <v>9</v>
      </c>
      <c r="F2406" s="3" t="str">
        <f t="shared" si="37"/>
        <v>Wholesale</v>
      </c>
      <c r="G2406" s="3">
        <v>86</v>
      </c>
      <c r="I2406"/>
    </row>
    <row r="2407" spans="3:9">
      <c r="C2407" s="176">
        <v>41979.525699999998</v>
      </c>
      <c r="D2407" s="3" t="s">
        <v>447</v>
      </c>
      <c r="E2407" s="3" t="s">
        <v>10</v>
      </c>
      <c r="F2407" s="3" t="str">
        <f t="shared" si="37"/>
        <v>Wholesale</v>
      </c>
      <c r="G2407" s="3">
        <v>28</v>
      </c>
      <c r="I2407"/>
    </row>
    <row r="2408" spans="3:9">
      <c r="C2408" s="176">
        <v>41988.2042</v>
      </c>
      <c r="D2408" s="3" t="s">
        <v>445</v>
      </c>
      <c r="E2408" s="3" t="s">
        <v>6</v>
      </c>
      <c r="F2408" s="3" t="str">
        <f t="shared" si="37"/>
        <v>Retail</v>
      </c>
      <c r="G2408" s="3">
        <v>5</v>
      </c>
      <c r="I2408"/>
    </row>
    <row r="2409" spans="3:9">
      <c r="C2409" s="176">
        <v>41984.521500000003</v>
      </c>
      <c r="D2409" s="3" t="s">
        <v>445</v>
      </c>
      <c r="E2409" s="3" t="s">
        <v>8</v>
      </c>
      <c r="F2409" s="3" t="str">
        <f t="shared" si="37"/>
        <v>Wholesale</v>
      </c>
      <c r="G2409" s="3">
        <v>32</v>
      </c>
      <c r="I2409"/>
    </row>
    <row r="2410" spans="3:9">
      <c r="C2410" s="176">
        <v>42212.2111</v>
      </c>
      <c r="D2410" s="3" t="s">
        <v>449</v>
      </c>
      <c r="E2410" s="3" t="s">
        <v>453</v>
      </c>
      <c r="F2410" s="3" t="str">
        <f t="shared" si="37"/>
        <v>Wholesale</v>
      </c>
      <c r="G2410" s="3">
        <v>38</v>
      </c>
      <c r="I2410"/>
    </row>
    <row r="2411" spans="3:9">
      <c r="C2411" s="176">
        <v>42172.000699999997</v>
      </c>
      <c r="D2411" s="3" t="s">
        <v>447</v>
      </c>
      <c r="E2411" s="3" t="s">
        <v>453</v>
      </c>
      <c r="F2411" s="3" t="str">
        <f t="shared" si="37"/>
        <v>Retail</v>
      </c>
      <c r="G2411" s="3">
        <v>4</v>
      </c>
      <c r="I2411"/>
    </row>
    <row r="2412" spans="3:9">
      <c r="C2412" s="176">
        <v>42104.763200000001</v>
      </c>
      <c r="D2412" s="3" t="s">
        <v>447</v>
      </c>
      <c r="E2412" s="3" t="s">
        <v>453</v>
      </c>
      <c r="F2412" s="3" t="str">
        <f t="shared" si="37"/>
        <v>Wholesale</v>
      </c>
      <c r="G2412" s="3">
        <v>50</v>
      </c>
      <c r="I2412"/>
    </row>
    <row r="2413" spans="3:9">
      <c r="C2413" s="176">
        <v>42335.962500000001</v>
      </c>
      <c r="D2413" s="3" t="s">
        <v>449</v>
      </c>
      <c r="E2413" s="3" t="s">
        <v>453</v>
      </c>
      <c r="F2413" s="3" t="str">
        <f t="shared" si="37"/>
        <v>Wholesale</v>
      </c>
      <c r="G2413" s="3">
        <v>95</v>
      </c>
      <c r="I2413"/>
    </row>
    <row r="2414" spans="3:9">
      <c r="C2414" s="176">
        <v>42209.5236</v>
      </c>
      <c r="D2414" s="3" t="s">
        <v>446</v>
      </c>
      <c r="E2414" s="3" t="s">
        <v>453</v>
      </c>
      <c r="F2414" s="3" t="str">
        <f t="shared" si="37"/>
        <v>Wholesale</v>
      </c>
      <c r="G2414" s="3">
        <v>60</v>
      </c>
      <c r="I2414"/>
    </row>
    <row r="2415" spans="3:9">
      <c r="C2415" s="176">
        <v>42220.5236</v>
      </c>
      <c r="D2415" s="3" t="s">
        <v>445</v>
      </c>
      <c r="E2415" s="3" t="s">
        <v>460</v>
      </c>
      <c r="F2415" s="3" t="str">
        <f t="shared" si="37"/>
        <v>Retail</v>
      </c>
      <c r="G2415" s="3">
        <v>1</v>
      </c>
      <c r="I2415"/>
    </row>
    <row r="2416" spans="3:9">
      <c r="C2416" s="176">
        <v>41983.453500000003</v>
      </c>
      <c r="D2416" s="3" t="s">
        <v>447</v>
      </c>
      <c r="E2416" s="3" t="s">
        <v>9</v>
      </c>
      <c r="F2416" s="3" t="str">
        <f t="shared" si="37"/>
        <v>Retail</v>
      </c>
      <c r="G2416" s="3">
        <v>2</v>
      </c>
      <c r="I2416"/>
    </row>
    <row r="2417" spans="3:9">
      <c r="C2417" s="176">
        <v>41983.519399999997</v>
      </c>
      <c r="D2417" s="3" t="s">
        <v>445</v>
      </c>
      <c r="E2417" s="3" t="s">
        <v>6</v>
      </c>
      <c r="F2417" s="3" t="str">
        <f t="shared" si="37"/>
        <v>Retail</v>
      </c>
      <c r="G2417" s="3">
        <v>4</v>
      </c>
      <c r="I2417"/>
    </row>
    <row r="2418" spans="3:9">
      <c r="C2418" s="176">
        <v>42157.121500000001</v>
      </c>
      <c r="D2418" s="3" t="s">
        <v>446</v>
      </c>
      <c r="E2418" s="3" t="s">
        <v>459</v>
      </c>
      <c r="F2418" s="3" t="str">
        <f t="shared" si="37"/>
        <v>Retail</v>
      </c>
      <c r="G2418" s="3">
        <v>2</v>
      </c>
      <c r="I2418"/>
    </row>
    <row r="2419" spans="3:9">
      <c r="C2419" s="176">
        <v>42214.291700000002</v>
      </c>
      <c r="D2419" s="3" t="s">
        <v>447</v>
      </c>
      <c r="E2419" s="3" t="s">
        <v>448</v>
      </c>
      <c r="F2419" s="3" t="str">
        <f t="shared" si="37"/>
        <v>Retail</v>
      </c>
      <c r="G2419" s="3">
        <v>3</v>
      </c>
      <c r="I2419"/>
    </row>
    <row r="2420" spans="3:9">
      <c r="C2420" s="176">
        <v>42256.470099999999</v>
      </c>
      <c r="D2420" s="3" t="s">
        <v>447</v>
      </c>
      <c r="E2420" s="3" t="s">
        <v>453</v>
      </c>
      <c r="F2420" s="3" t="str">
        <f t="shared" si="37"/>
        <v>Retail</v>
      </c>
      <c r="G2420" s="3">
        <v>4</v>
      </c>
      <c r="I2420"/>
    </row>
    <row r="2421" spans="3:9">
      <c r="C2421" s="176">
        <v>42356.756300000001</v>
      </c>
      <c r="D2421" s="3" t="s">
        <v>446</v>
      </c>
      <c r="E2421" s="3" t="s">
        <v>6</v>
      </c>
      <c r="F2421" s="3" t="str">
        <f t="shared" si="37"/>
        <v>Retail</v>
      </c>
      <c r="G2421" s="3">
        <v>1</v>
      </c>
      <c r="I2421"/>
    </row>
    <row r="2422" spans="3:9">
      <c r="C2422" s="176">
        <v>42228.703500000003</v>
      </c>
      <c r="D2422" s="3" t="s">
        <v>447</v>
      </c>
      <c r="E2422" s="3" t="s">
        <v>8</v>
      </c>
      <c r="F2422" s="3" t="str">
        <f t="shared" si="37"/>
        <v>Retail</v>
      </c>
      <c r="G2422" s="3">
        <v>1</v>
      </c>
      <c r="I2422"/>
    </row>
    <row r="2423" spans="3:9">
      <c r="C2423" s="176">
        <v>42358.463199999998</v>
      </c>
      <c r="D2423" s="3" t="s">
        <v>445</v>
      </c>
      <c r="E2423" s="3" t="s">
        <v>453</v>
      </c>
      <c r="F2423" s="3" t="str">
        <f t="shared" si="37"/>
        <v>Retail</v>
      </c>
      <c r="G2423" s="3">
        <v>2</v>
      </c>
      <c r="I2423"/>
    </row>
    <row r="2424" spans="3:9">
      <c r="C2424" s="176">
        <v>42182.665999999997</v>
      </c>
      <c r="D2424" s="3" t="s">
        <v>446</v>
      </c>
      <c r="E2424" s="3" t="s">
        <v>453</v>
      </c>
      <c r="F2424" s="3" t="str">
        <f t="shared" si="37"/>
        <v>Wholesale</v>
      </c>
      <c r="G2424" s="3">
        <v>35</v>
      </c>
      <c r="I2424"/>
    </row>
    <row r="2425" spans="3:9">
      <c r="C2425" s="176">
        <v>42249.735399999998</v>
      </c>
      <c r="D2425" s="3" t="s">
        <v>446</v>
      </c>
      <c r="E2425" s="3" t="s">
        <v>453</v>
      </c>
      <c r="F2425" s="3" t="str">
        <f t="shared" si="37"/>
        <v>Retail</v>
      </c>
      <c r="G2425" s="3">
        <v>5</v>
      </c>
      <c r="I2425"/>
    </row>
    <row r="2426" spans="3:9">
      <c r="C2426" s="176">
        <v>42230.604200000002</v>
      </c>
      <c r="D2426" s="3" t="s">
        <v>447</v>
      </c>
      <c r="E2426" s="3" t="s">
        <v>114</v>
      </c>
      <c r="F2426" s="3" t="str">
        <f t="shared" si="37"/>
        <v>Wholesale</v>
      </c>
      <c r="G2426" s="3">
        <v>64</v>
      </c>
      <c r="I2426"/>
    </row>
    <row r="2427" spans="3:9">
      <c r="C2427" s="176">
        <v>41984.202100000002</v>
      </c>
      <c r="D2427" s="3" t="s">
        <v>449</v>
      </c>
      <c r="E2427" s="3" t="s">
        <v>460</v>
      </c>
      <c r="F2427" s="3" t="str">
        <f t="shared" si="37"/>
        <v>Retail</v>
      </c>
      <c r="G2427" s="3">
        <v>7</v>
      </c>
      <c r="I2427"/>
    </row>
    <row r="2428" spans="3:9">
      <c r="C2428" s="176">
        <v>42223.540300000001</v>
      </c>
      <c r="D2428" s="3" t="s">
        <v>446</v>
      </c>
      <c r="E2428" s="3" t="s">
        <v>9</v>
      </c>
      <c r="F2428" s="3" t="str">
        <f t="shared" si="37"/>
        <v>Retail</v>
      </c>
      <c r="G2428" s="3">
        <v>1</v>
      </c>
      <c r="I2428"/>
    </row>
    <row r="2429" spans="3:9">
      <c r="C2429" s="176">
        <v>42190.147199999999</v>
      </c>
      <c r="D2429" s="3" t="s">
        <v>445</v>
      </c>
      <c r="E2429" s="3" t="s">
        <v>453</v>
      </c>
      <c r="F2429" s="3" t="str">
        <f t="shared" si="37"/>
        <v>Retail</v>
      </c>
      <c r="G2429" s="3">
        <v>7</v>
      </c>
      <c r="I2429"/>
    </row>
    <row r="2430" spans="3:9">
      <c r="C2430" s="176">
        <v>42246.697200000002</v>
      </c>
      <c r="D2430" s="3" t="s">
        <v>446</v>
      </c>
      <c r="E2430" s="3" t="s">
        <v>114</v>
      </c>
      <c r="F2430" s="3" t="str">
        <f t="shared" si="37"/>
        <v>Wholesale</v>
      </c>
      <c r="G2430" s="3">
        <v>37</v>
      </c>
      <c r="I2430"/>
    </row>
    <row r="2431" spans="3:9">
      <c r="C2431" s="176">
        <v>41983.113899999997</v>
      </c>
      <c r="D2431" s="3" t="s">
        <v>446</v>
      </c>
      <c r="E2431" s="3" t="s">
        <v>453</v>
      </c>
      <c r="F2431" s="3" t="str">
        <f t="shared" si="37"/>
        <v>Wholesale</v>
      </c>
      <c r="G2431" s="3">
        <v>39</v>
      </c>
      <c r="I2431"/>
    </row>
    <row r="2432" spans="3:9">
      <c r="C2432" s="176">
        <v>42098.752099999998</v>
      </c>
      <c r="D2432" s="3" t="s">
        <v>446</v>
      </c>
      <c r="E2432" s="3" t="s">
        <v>6</v>
      </c>
      <c r="F2432" s="3" t="str">
        <f t="shared" si="37"/>
        <v>Wholesale</v>
      </c>
      <c r="G2432" s="3">
        <v>32</v>
      </c>
      <c r="I2432"/>
    </row>
    <row r="2433" spans="3:9">
      <c r="C2433" s="176">
        <v>42351.159</v>
      </c>
      <c r="D2433" s="3" t="s">
        <v>445</v>
      </c>
      <c r="E2433" s="3" t="s">
        <v>114</v>
      </c>
      <c r="F2433" s="3" t="str">
        <f t="shared" si="37"/>
        <v>Retail</v>
      </c>
      <c r="G2433" s="3">
        <v>6</v>
      </c>
      <c r="I2433"/>
    </row>
    <row r="2434" spans="3:9">
      <c r="C2434" s="176">
        <v>41984.1875</v>
      </c>
      <c r="D2434" s="3" t="s">
        <v>445</v>
      </c>
      <c r="E2434" s="3" t="s">
        <v>448</v>
      </c>
      <c r="F2434" s="3" t="str">
        <f t="shared" si="37"/>
        <v>Retail</v>
      </c>
      <c r="G2434" s="3">
        <v>2</v>
      </c>
      <c r="I2434"/>
    </row>
    <row r="2435" spans="3:9">
      <c r="C2435" s="176">
        <v>42333.519399999997</v>
      </c>
      <c r="D2435" s="3" t="s">
        <v>447</v>
      </c>
      <c r="E2435" s="3" t="s">
        <v>114</v>
      </c>
      <c r="F2435" s="3" t="str">
        <f t="shared" si="37"/>
        <v>Retail</v>
      </c>
      <c r="G2435" s="3">
        <v>1</v>
      </c>
      <c r="I2435"/>
    </row>
    <row r="2436" spans="3:9">
      <c r="C2436" s="176">
        <v>42279.421499999997</v>
      </c>
      <c r="D2436" s="3" t="s">
        <v>445</v>
      </c>
      <c r="E2436" s="3" t="s">
        <v>461</v>
      </c>
      <c r="F2436" s="3" t="str">
        <f t="shared" si="37"/>
        <v>Wholesale</v>
      </c>
      <c r="G2436" s="3">
        <v>61</v>
      </c>
      <c r="I2436"/>
    </row>
    <row r="2437" spans="3:9">
      <c r="C2437" s="176">
        <v>42255.508999999998</v>
      </c>
      <c r="D2437" s="3" t="s">
        <v>447</v>
      </c>
      <c r="E2437" s="3" t="s">
        <v>453</v>
      </c>
      <c r="F2437" s="3" t="str">
        <f t="shared" si="37"/>
        <v>Wholesale</v>
      </c>
      <c r="G2437" s="3">
        <v>60</v>
      </c>
      <c r="I2437"/>
    </row>
    <row r="2438" spans="3:9">
      <c r="C2438" s="176">
        <v>42176.513200000001</v>
      </c>
      <c r="D2438" s="3" t="s">
        <v>447</v>
      </c>
      <c r="E2438" s="3" t="s">
        <v>112</v>
      </c>
      <c r="F2438" s="3" t="str">
        <f t="shared" si="37"/>
        <v>Wholesale</v>
      </c>
      <c r="G2438" s="3">
        <v>54</v>
      </c>
      <c r="I2438"/>
    </row>
    <row r="2439" spans="3:9">
      <c r="C2439" s="176">
        <v>42211.627099999998</v>
      </c>
      <c r="D2439" s="3" t="s">
        <v>445</v>
      </c>
      <c r="E2439" s="3" t="s">
        <v>10</v>
      </c>
      <c r="F2439" s="3" t="str">
        <f t="shared" si="37"/>
        <v>Retail</v>
      </c>
      <c r="G2439" s="3">
        <v>3</v>
      </c>
      <c r="I2439"/>
    </row>
    <row r="2440" spans="3:9">
      <c r="C2440" s="176">
        <v>42222.475700000003</v>
      </c>
      <c r="D2440" s="3" t="s">
        <v>447</v>
      </c>
      <c r="E2440" s="3" t="s">
        <v>9</v>
      </c>
      <c r="F2440" s="3" t="str">
        <f t="shared" si="37"/>
        <v>Retail</v>
      </c>
      <c r="G2440" s="3">
        <v>8</v>
      </c>
      <c r="I2440"/>
    </row>
    <row r="2441" spans="3:9">
      <c r="C2441" s="176">
        <v>42359.208299999998</v>
      </c>
      <c r="D2441" s="3" t="s">
        <v>445</v>
      </c>
      <c r="E2441" s="3" t="s">
        <v>453</v>
      </c>
      <c r="F2441" s="3" t="str">
        <f t="shared" si="37"/>
        <v>Wholesale</v>
      </c>
      <c r="G2441" s="3">
        <v>89</v>
      </c>
      <c r="I2441"/>
    </row>
    <row r="2442" spans="3:9">
      <c r="C2442" s="176">
        <v>41980.497199999998</v>
      </c>
      <c r="D2442" s="3" t="s">
        <v>445</v>
      </c>
      <c r="E2442" s="3" t="s">
        <v>452</v>
      </c>
      <c r="F2442" s="3" t="str">
        <f t="shared" ref="F2442:F2505" si="38">IF(G2442&lt;10,"Retail","Wholesale")</f>
        <v>Wholesale</v>
      </c>
      <c r="G2442" s="3">
        <v>64</v>
      </c>
      <c r="I2442"/>
    </row>
    <row r="2443" spans="3:9">
      <c r="C2443" s="176">
        <v>42293.1535</v>
      </c>
      <c r="D2443" s="3" t="s">
        <v>446</v>
      </c>
      <c r="E2443" s="3" t="s">
        <v>6</v>
      </c>
      <c r="F2443" s="3" t="str">
        <f t="shared" si="38"/>
        <v>Retail</v>
      </c>
      <c r="G2443" s="3">
        <v>4</v>
      </c>
      <c r="I2443"/>
    </row>
    <row r="2444" spans="3:9">
      <c r="C2444" s="176">
        <v>42213.464599999999</v>
      </c>
      <c r="D2444" s="3" t="s">
        <v>445</v>
      </c>
      <c r="E2444" s="3" t="s">
        <v>7</v>
      </c>
      <c r="F2444" s="3" t="str">
        <f t="shared" si="38"/>
        <v>Wholesale</v>
      </c>
      <c r="G2444" s="3">
        <v>40</v>
      </c>
      <c r="I2444"/>
    </row>
    <row r="2445" spans="3:9">
      <c r="C2445" s="176">
        <v>42346.7451</v>
      </c>
      <c r="D2445" s="3" t="s">
        <v>447</v>
      </c>
      <c r="E2445" s="3" t="s">
        <v>110</v>
      </c>
      <c r="F2445" s="3" t="str">
        <f t="shared" si="38"/>
        <v>Wholesale</v>
      </c>
      <c r="G2445" s="3">
        <v>150</v>
      </c>
      <c r="I2445"/>
    </row>
    <row r="2446" spans="3:9">
      <c r="C2446" s="176">
        <v>42356.8194</v>
      </c>
      <c r="D2446" s="3" t="s">
        <v>445</v>
      </c>
      <c r="E2446" s="3" t="s">
        <v>453</v>
      </c>
      <c r="F2446" s="3" t="str">
        <f t="shared" si="38"/>
        <v>Retail</v>
      </c>
      <c r="G2446" s="3">
        <v>4</v>
      </c>
      <c r="I2446"/>
    </row>
    <row r="2447" spans="3:9">
      <c r="C2447" s="176">
        <v>42345.534699999997</v>
      </c>
      <c r="D2447" s="3" t="s">
        <v>447</v>
      </c>
      <c r="E2447" s="3" t="s">
        <v>457</v>
      </c>
      <c r="F2447" s="3" t="str">
        <f t="shared" si="38"/>
        <v>Retail</v>
      </c>
      <c r="G2447" s="3">
        <v>1</v>
      </c>
      <c r="I2447"/>
    </row>
    <row r="2448" spans="3:9">
      <c r="C2448" s="176">
        <v>41981.7042</v>
      </c>
      <c r="D2448" s="3" t="s">
        <v>445</v>
      </c>
      <c r="E2448" s="3" t="s">
        <v>7</v>
      </c>
      <c r="F2448" s="3" t="str">
        <f t="shared" si="38"/>
        <v>Wholesale</v>
      </c>
      <c r="G2448" s="3">
        <v>25</v>
      </c>
      <c r="I2448"/>
    </row>
    <row r="2449" spans="3:9">
      <c r="C2449" s="176">
        <v>42207.094400000002</v>
      </c>
      <c r="D2449" s="3" t="s">
        <v>445</v>
      </c>
      <c r="E2449" s="3" t="s">
        <v>9</v>
      </c>
      <c r="F2449" s="3" t="str">
        <f t="shared" si="38"/>
        <v>Retail</v>
      </c>
      <c r="G2449" s="3">
        <v>3</v>
      </c>
      <c r="I2449"/>
    </row>
    <row r="2450" spans="3:9">
      <c r="C2450" s="176">
        <v>42224.121500000001</v>
      </c>
      <c r="D2450" s="3" t="s">
        <v>446</v>
      </c>
      <c r="E2450" s="3" t="s">
        <v>312</v>
      </c>
      <c r="F2450" s="3" t="str">
        <f t="shared" si="38"/>
        <v>Wholesale</v>
      </c>
      <c r="G2450" s="3">
        <v>39</v>
      </c>
      <c r="I2450"/>
    </row>
    <row r="2451" spans="3:9">
      <c r="C2451" s="176">
        <v>42350.558299999997</v>
      </c>
      <c r="D2451" s="3" t="s">
        <v>447</v>
      </c>
      <c r="E2451" s="3" t="s">
        <v>312</v>
      </c>
      <c r="F2451" s="3" t="str">
        <f t="shared" si="38"/>
        <v>Retail</v>
      </c>
      <c r="G2451" s="3">
        <v>1</v>
      </c>
      <c r="I2451"/>
    </row>
    <row r="2452" spans="3:9">
      <c r="C2452" s="176">
        <v>42359.170100000003</v>
      </c>
      <c r="D2452" s="3" t="s">
        <v>445</v>
      </c>
      <c r="E2452" s="3" t="s">
        <v>453</v>
      </c>
      <c r="F2452" s="3" t="str">
        <f t="shared" si="38"/>
        <v>Retail</v>
      </c>
      <c r="G2452" s="3">
        <v>1</v>
      </c>
      <c r="I2452"/>
    </row>
    <row r="2453" spans="3:9">
      <c r="C2453" s="176">
        <v>41984.212500000001</v>
      </c>
      <c r="D2453" s="3" t="s">
        <v>445</v>
      </c>
      <c r="E2453" s="3" t="s">
        <v>112</v>
      </c>
      <c r="F2453" s="3" t="str">
        <f t="shared" si="38"/>
        <v>Retail</v>
      </c>
      <c r="G2453" s="3">
        <v>1</v>
      </c>
      <c r="I2453"/>
    </row>
    <row r="2454" spans="3:9">
      <c r="C2454" s="176">
        <v>42021.463199999998</v>
      </c>
      <c r="D2454" s="3" t="s">
        <v>446</v>
      </c>
      <c r="E2454" s="3" t="s">
        <v>460</v>
      </c>
      <c r="F2454" s="3" t="str">
        <f t="shared" si="38"/>
        <v>Retail</v>
      </c>
      <c r="G2454" s="3">
        <v>4</v>
      </c>
      <c r="I2454"/>
    </row>
    <row r="2455" spans="3:9">
      <c r="C2455" s="176">
        <v>42218.0389</v>
      </c>
      <c r="D2455" s="3" t="s">
        <v>449</v>
      </c>
      <c r="E2455" s="3" t="s">
        <v>453</v>
      </c>
      <c r="F2455" s="3" t="str">
        <f t="shared" si="38"/>
        <v>Retail</v>
      </c>
      <c r="G2455" s="3">
        <v>3</v>
      </c>
      <c r="I2455"/>
    </row>
    <row r="2456" spans="3:9">
      <c r="C2456" s="176">
        <v>41979.156900000002</v>
      </c>
      <c r="D2456" s="3" t="s">
        <v>447</v>
      </c>
      <c r="E2456" s="3" t="s">
        <v>453</v>
      </c>
      <c r="F2456" s="3" t="str">
        <f t="shared" si="38"/>
        <v>Retail</v>
      </c>
      <c r="G2456" s="3">
        <v>9</v>
      </c>
      <c r="I2456"/>
    </row>
    <row r="2457" spans="3:9">
      <c r="C2457" s="176">
        <v>41988.4833</v>
      </c>
      <c r="D2457" s="3" t="s">
        <v>445</v>
      </c>
      <c r="E2457" s="3" t="s">
        <v>6</v>
      </c>
      <c r="F2457" s="3" t="str">
        <f t="shared" si="38"/>
        <v>Wholesale</v>
      </c>
      <c r="G2457" s="3">
        <v>70</v>
      </c>
      <c r="I2457"/>
    </row>
    <row r="2458" spans="3:9">
      <c r="C2458" s="176">
        <v>42231.531900000002</v>
      </c>
      <c r="D2458" s="3" t="s">
        <v>446</v>
      </c>
      <c r="E2458" s="3" t="s">
        <v>312</v>
      </c>
      <c r="F2458" s="3" t="str">
        <f t="shared" si="38"/>
        <v>Retail</v>
      </c>
      <c r="G2458" s="3">
        <v>3</v>
      </c>
      <c r="I2458"/>
    </row>
    <row r="2459" spans="3:9">
      <c r="C2459" s="176">
        <v>42348.227800000001</v>
      </c>
      <c r="D2459" s="3" t="s">
        <v>445</v>
      </c>
      <c r="E2459" s="3" t="s">
        <v>6</v>
      </c>
      <c r="F2459" s="3" t="str">
        <f t="shared" si="38"/>
        <v>Retail</v>
      </c>
      <c r="G2459" s="3">
        <v>3</v>
      </c>
      <c r="I2459"/>
    </row>
    <row r="2460" spans="3:9">
      <c r="C2460" s="176">
        <v>42340.473599999998</v>
      </c>
      <c r="D2460" s="3" t="s">
        <v>445</v>
      </c>
      <c r="E2460" s="3" t="s">
        <v>453</v>
      </c>
      <c r="F2460" s="3" t="str">
        <f t="shared" si="38"/>
        <v>Retail</v>
      </c>
      <c r="G2460" s="3">
        <v>6</v>
      </c>
      <c r="I2460"/>
    </row>
    <row r="2461" spans="3:9">
      <c r="C2461" s="176">
        <v>42074.225700000003</v>
      </c>
      <c r="D2461" s="3" t="s">
        <v>445</v>
      </c>
      <c r="E2461" s="3" t="s">
        <v>453</v>
      </c>
      <c r="F2461" s="3" t="str">
        <f t="shared" si="38"/>
        <v>Retail</v>
      </c>
      <c r="G2461" s="3">
        <v>1</v>
      </c>
      <c r="I2461"/>
    </row>
    <row r="2462" spans="3:9">
      <c r="C2462" s="176">
        <v>42201.561800000003</v>
      </c>
      <c r="D2462" s="3" t="s">
        <v>447</v>
      </c>
      <c r="E2462" s="3" t="s">
        <v>453</v>
      </c>
      <c r="F2462" s="3" t="str">
        <f t="shared" si="38"/>
        <v>Retail</v>
      </c>
      <c r="G2462" s="3">
        <v>8</v>
      </c>
      <c r="I2462"/>
    </row>
    <row r="2463" spans="3:9">
      <c r="C2463" s="176">
        <v>42342.536099999998</v>
      </c>
      <c r="D2463" s="3" t="s">
        <v>445</v>
      </c>
      <c r="E2463" s="3" t="s">
        <v>312</v>
      </c>
      <c r="F2463" s="3" t="str">
        <f t="shared" si="38"/>
        <v>Retail</v>
      </c>
      <c r="G2463" s="3">
        <v>6</v>
      </c>
      <c r="I2463"/>
    </row>
    <row r="2464" spans="3:9">
      <c r="C2464" s="176">
        <v>42358.5</v>
      </c>
      <c r="D2464" s="3" t="s">
        <v>446</v>
      </c>
      <c r="E2464" s="3" t="s">
        <v>114</v>
      </c>
      <c r="F2464" s="3" t="str">
        <f t="shared" si="38"/>
        <v>Retail</v>
      </c>
      <c r="G2464" s="3">
        <v>6</v>
      </c>
      <c r="I2464"/>
    </row>
    <row r="2465" spans="3:9">
      <c r="C2465" s="176">
        <v>42348.149299999997</v>
      </c>
      <c r="D2465" s="3" t="s">
        <v>445</v>
      </c>
      <c r="E2465" s="3" t="s">
        <v>452</v>
      </c>
      <c r="F2465" s="3" t="str">
        <f t="shared" si="38"/>
        <v>Retail</v>
      </c>
      <c r="G2465" s="3">
        <v>5</v>
      </c>
      <c r="I2465"/>
    </row>
    <row r="2466" spans="3:9">
      <c r="C2466" s="176">
        <v>42265.357600000003</v>
      </c>
      <c r="D2466" s="3" t="s">
        <v>447</v>
      </c>
      <c r="E2466" s="3" t="s">
        <v>6</v>
      </c>
      <c r="F2466" s="3" t="str">
        <f t="shared" si="38"/>
        <v>Retail</v>
      </c>
      <c r="G2466" s="3">
        <v>5</v>
      </c>
      <c r="I2466"/>
    </row>
    <row r="2467" spans="3:9">
      <c r="C2467" s="176">
        <v>42344.664599999996</v>
      </c>
      <c r="D2467" s="3" t="s">
        <v>445</v>
      </c>
      <c r="E2467" s="3" t="s">
        <v>456</v>
      </c>
      <c r="F2467" s="3" t="str">
        <f t="shared" si="38"/>
        <v>Retail</v>
      </c>
      <c r="G2467" s="3">
        <v>4</v>
      </c>
      <c r="I2467"/>
    </row>
    <row r="2468" spans="3:9">
      <c r="C2468" s="176">
        <v>41980.473599999998</v>
      </c>
      <c r="D2468" s="3" t="s">
        <v>449</v>
      </c>
      <c r="E2468" s="3" t="s">
        <v>6</v>
      </c>
      <c r="F2468" s="3" t="str">
        <f t="shared" si="38"/>
        <v>Wholesale</v>
      </c>
      <c r="G2468" s="3">
        <v>40</v>
      </c>
      <c r="I2468"/>
    </row>
    <row r="2469" spans="3:9">
      <c r="C2469" s="176">
        <v>42240.5389</v>
      </c>
      <c r="D2469" s="3" t="s">
        <v>445</v>
      </c>
      <c r="E2469" s="3" t="s">
        <v>453</v>
      </c>
      <c r="F2469" s="3" t="str">
        <f t="shared" si="38"/>
        <v>Wholesale</v>
      </c>
      <c r="G2469" s="3">
        <v>77</v>
      </c>
      <c r="I2469"/>
    </row>
    <row r="2470" spans="3:9">
      <c r="C2470" s="176">
        <v>42334.549299999999</v>
      </c>
      <c r="D2470" s="3" t="s">
        <v>445</v>
      </c>
      <c r="E2470" s="3" t="s">
        <v>6</v>
      </c>
      <c r="F2470" s="3" t="str">
        <f t="shared" si="38"/>
        <v>Retail</v>
      </c>
      <c r="G2470" s="3">
        <v>6</v>
      </c>
      <c r="I2470"/>
    </row>
    <row r="2471" spans="3:9">
      <c r="C2471" s="176">
        <v>42114.484700000001</v>
      </c>
      <c r="D2471" s="3" t="s">
        <v>449</v>
      </c>
      <c r="E2471" s="3" t="s">
        <v>453</v>
      </c>
      <c r="F2471" s="3" t="str">
        <f t="shared" si="38"/>
        <v>Retail</v>
      </c>
      <c r="G2471" s="3">
        <v>2</v>
      </c>
      <c r="I2471"/>
    </row>
    <row r="2472" spans="3:9">
      <c r="C2472" s="176">
        <v>42046.7785</v>
      </c>
      <c r="D2472" s="3" t="s">
        <v>449</v>
      </c>
      <c r="E2472" s="3" t="s">
        <v>453</v>
      </c>
      <c r="F2472" s="3" t="str">
        <f t="shared" si="38"/>
        <v>Wholesale</v>
      </c>
      <c r="G2472" s="3">
        <v>68</v>
      </c>
      <c r="I2472"/>
    </row>
    <row r="2473" spans="3:9">
      <c r="C2473" s="176">
        <v>42280.174299999999</v>
      </c>
      <c r="D2473" s="3" t="s">
        <v>445</v>
      </c>
      <c r="E2473" s="3" t="s">
        <v>453</v>
      </c>
      <c r="F2473" s="3" t="str">
        <f t="shared" si="38"/>
        <v>Retail</v>
      </c>
      <c r="G2473" s="3">
        <v>2</v>
      </c>
      <c r="I2473"/>
    </row>
    <row r="2474" spans="3:9">
      <c r="C2474" s="176">
        <v>42345.465300000003</v>
      </c>
      <c r="D2474" s="3" t="s">
        <v>449</v>
      </c>
      <c r="E2474" s="3" t="s">
        <v>453</v>
      </c>
      <c r="F2474" s="3" t="str">
        <f t="shared" si="38"/>
        <v>Retail</v>
      </c>
      <c r="G2474" s="3">
        <v>7</v>
      </c>
      <c r="I2474"/>
    </row>
    <row r="2475" spans="3:9">
      <c r="C2475" s="176">
        <v>42310.486100000002</v>
      </c>
      <c r="D2475" s="3" t="s">
        <v>446</v>
      </c>
      <c r="E2475" s="3" t="s">
        <v>450</v>
      </c>
      <c r="F2475" s="3" t="str">
        <f t="shared" si="38"/>
        <v>Wholesale</v>
      </c>
      <c r="G2475" s="3">
        <v>71</v>
      </c>
      <c r="I2475"/>
    </row>
    <row r="2476" spans="3:9">
      <c r="C2476" s="176">
        <v>42105.136100000003</v>
      </c>
      <c r="D2476" s="3" t="s">
        <v>445</v>
      </c>
      <c r="E2476" s="3" t="s">
        <v>453</v>
      </c>
      <c r="F2476" s="3" t="str">
        <f t="shared" si="38"/>
        <v>Retail</v>
      </c>
      <c r="G2476" s="3">
        <v>1</v>
      </c>
      <c r="I2476"/>
    </row>
    <row r="2477" spans="3:9">
      <c r="C2477" s="176">
        <v>42262.5556</v>
      </c>
      <c r="D2477" s="3" t="s">
        <v>446</v>
      </c>
      <c r="E2477" s="3" t="s">
        <v>312</v>
      </c>
      <c r="F2477" s="3" t="str">
        <f t="shared" si="38"/>
        <v>Retail</v>
      </c>
      <c r="G2477" s="3">
        <v>1</v>
      </c>
      <c r="I2477"/>
    </row>
    <row r="2478" spans="3:9">
      <c r="C2478" s="176">
        <v>42279.479899999998</v>
      </c>
      <c r="D2478" s="3" t="s">
        <v>447</v>
      </c>
      <c r="E2478" s="3" t="s">
        <v>452</v>
      </c>
      <c r="F2478" s="3" t="str">
        <f t="shared" si="38"/>
        <v>Retail</v>
      </c>
      <c r="G2478" s="3">
        <v>1</v>
      </c>
      <c r="I2478"/>
    </row>
    <row r="2479" spans="3:9">
      <c r="C2479" s="176">
        <v>42355.716</v>
      </c>
      <c r="D2479" s="3" t="s">
        <v>445</v>
      </c>
      <c r="E2479" s="3" t="s">
        <v>453</v>
      </c>
      <c r="F2479" s="3" t="str">
        <f t="shared" si="38"/>
        <v>Retail</v>
      </c>
      <c r="G2479" s="3">
        <v>1</v>
      </c>
      <c r="I2479"/>
    </row>
    <row r="2480" spans="3:9">
      <c r="C2480" s="176">
        <v>42352.802799999998</v>
      </c>
      <c r="D2480" s="3" t="s">
        <v>447</v>
      </c>
      <c r="E2480" s="3" t="s">
        <v>6</v>
      </c>
      <c r="F2480" s="3" t="str">
        <f t="shared" si="38"/>
        <v>Retail</v>
      </c>
      <c r="G2480" s="3">
        <v>3</v>
      </c>
      <c r="I2480"/>
    </row>
    <row r="2481" spans="3:9">
      <c r="C2481" s="176">
        <v>42163.1319</v>
      </c>
      <c r="D2481" s="3" t="s">
        <v>445</v>
      </c>
      <c r="E2481" s="3" t="s">
        <v>448</v>
      </c>
      <c r="F2481" s="3" t="str">
        <f t="shared" si="38"/>
        <v>Retail</v>
      </c>
      <c r="G2481" s="3">
        <v>1</v>
      </c>
      <c r="I2481"/>
    </row>
    <row r="2482" spans="3:9">
      <c r="C2482" s="176">
        <v>42103.546499999997</v>
      </c>
      <c r="D2482" s="3" t="s">
        <v>447</v>
      </c>
      <c r="E2482" s="3" t="s">
        <v>312</v>
      </c>
      <c r="F2482" s="3" t="str">
        <f t="shared" si="38"/>
        <v>Retail</v>
      </c>
      <c r="G2482" s="3">
        <v>5</v>
      </c>
      <c r="I2482"/>
    </row>
    <row r="2483" spans="3:9">
      <c r="C2483" s="176">
        <v>42333.472199999997</v>
      </c>
      <c r="D2483" s="3" t="s">
        <v>449</v>
      </c>
      <c r="E2483" s="3" t="s">
        <v>452</v>
      </c>
      <c r="F2483" s="3" t="str">
        <f t="shared" si="38"/>
        <v>Retail</v>
      </c>
      <c r="G2483" s="3">
        <v>1</v>
      </c>
      <c r="I2483"/>
    </row>
    <row r="2484" spans="3:9">
      <c r="C2484" s="176">
        <v>42350.220099999999</v>
      </c>
      <c r="D2484" s="3" t="s">
        <v>445</v>
      </c>
      <c r="E2484" s="3" t="s">
        <v>112</v>
      </c>
      <c r="F2484" s="3" t="str">
        <f t="shared" si="38"/>
        <v>Retail</v>
      </c>
      <c r="G2484" s="3">
        <v>1</v>
      </c>
      <c r="I2484"/>
    </row>
    <row r="2485" spans="3:9">
      <c r="C2485" s="176">
        <v>42350.1708</v>
      </c>
      <c r="D2485" s="3" t="s">
        <v>447</v>
      </c>
      <c r="E2485" s="3" t="s">
        <v>7</v>
      </c>
      <c r="F2485" s="3" t="str">
        <f t="shared" si="38"/>
        <v>Retail</v>
      </c>
      <c r="G2485" s="3">
        <v>7</v>
      </c>
      <c r="I2485"/>
    </row>
    <row r="2486" spans="3:9">
      <c r="C2486" s="176">
        <v>42119.775000000001</v>
      </c>
      <c r="D2486" s="3" t="s">
        <v>447</v>
      </c>
      <c r="E2486" s="3" t="s">
        <v>6</v>
      </c>
      <c r="F2486" s="3" t="str">
        <f t="shared" si="38"/>
        <v>Retail</v>
      </c>
      <c r="G2486" s="3">
        <v>2</v>
      </c>
      <c r="I2486"/>
    </row>
    <row r="2487" spans="3:9">
      <c r="C2487" s="176">
        <v>42162.189599999998</v>
      </c>
      <c r="D2487" s="3" t="s">
        <v>446</v>
      </c>
      <c r="E2487" s="3" t="s">
        <v>114</v>
      </c>
      <c r="F2487" s="3" t="str">
        <f t="shared" si="38"/>
        <v>Wholesale</v>
      </c>
      <c r="G2487" s="3">
        <v>38</v>
      </c>
      <c r="I2487"/>
    </row>
    <row r="2488" spans="3:9">
      <c r="C2488" s="176">
        <v>42219.144399999997</v>
      </c>
      <c r="D2488" s="3" t="s">
        <v>445</v>
      </c>
      <c r="E2488" s="3" t="s">
        <v>450</v>
      </c>
      <c r="F2488" s="3" t="str">
        <f t="shared" si="38"/>
        <v>Retail</v>
      </c>
      <c r="G2488" s="3">
        <v>7</v>
      </c>
      <c r="I2488"/>
    </row>
    <row r="2489" spans="3:9">
      <c r="C2489" s="176">
        <v>42218.497900000002</v>
      </c>
      <c r="D2489" s="3" t="s">
        <v>445</v>
      </c>
      <c r="E2489" s="3" t="s">
        <v>453</v>
      </c>
      <c r="F2489" s="3" t="str">
        <f t="shared" si="38"/>
        <v>Wholesale</v>
      </c>
      <c r="G2489" s="3">
        <v>32</v>
      </c>
      <c r="I2489"/>
    </row>
    <row r="2490" spans="3:9">
      <c r="C2490" s="176">
        <v>42356.197899999999</v>
      </c>
      <c r="D2490" s="3" t="s">
        <v>449</v>
      </c>
      <c r="E2490" s="3" t="s">
        <v>10</v>
      </c>
      <c r="F2490" s="3" t="str">
        <f t="shared" si="38"/>
        <v>Wholesale</v>
      </c>
      <c r="G2490" s="3">
        <v>38</v>
      </c>
      <c r="I2490"/>
    </row>
    <row r="2491" spans="3:9">
      <c r="C2491" s="176">
        <v>41978.168100000003</v>
      </c>
      <c r="D2491" s="3" t="s">
        <v>445</v>
      </c>
      <c r="E2491" s="3" t="s">
        <v>6</v>
      </c>
      <c r="F2491" s="3" t="str">
        <f t="shared" si="38"/>
        <v>Retail</v>
      </c>
      <c r="G2491" s="3">
        <v>2</v>
      </c>
      <c r="I2491"/>
    </row>
    <row r="2492" spans="3:9">
      <c r="C2492" s="176">
        <v>42355.727800000001</v>
      </c>
      <c r="D2492" s="3" t="s">
        <v>445</v>
      </c>
      <c r="E2492" s="3" t="s">
        <v>453</v>
      </c>
      <c r="F2492" s="3" t="str">
        <f t="shared" si="38"/>
        <v>Retail</v>
      </c>
      <c r="G2492" s="3">
        <v>3</v>
      </c>
      <c r="I2492"/>
    </row>
    <row r="2493" spans="3:9">
      <c r="C2493" s="176">
        <v>42181.943099999997</v>
      </c>
      <c r="D2493" s="3" t="s">
        <v>445</v>
      </c>
      <c r="E2493" s="3" t="s">
        <v>453</v>
      </c>
      <c r="F2493" s="3" t="str">
        <f t="shared" si="38"/>
        <v>Retail</v>
      </c>
      <c r="G2493" s="3">
        <v>6</v>
      </c>
      <c r="I2493"/>
    </row>
    <row r="2494" spans="3:9">
      <c r="C2494" s="176">
        <v>41986.1417</v>
      </c>
      <c r="D2494" s="3" t="s">
        <v>447</v>
      </c>
      <c r="E2494" s="3" t="s">
        <v>10</v>
      </c>
      <c r="F2494" s="3" t="str">
        <f t="shared" si="38"/>
        <v>Retail</v>
      </c>
      <c r="G2494" s="3">
        <v>6</v>
      </c>
      <c r="I2494"/>
    </row>
    <row r="2495" spans="3:9">
      <c r="C2495" s="176">
        <v>41979.165999999997</v>
      </c>
      <c r="D2495" s="3" t="s">
        <v>445</v>
      </c>
      <c r="E2495" s="3" t="s">
        <v>458</v>
      </c>
      <c r="F2495" s="3" t="str">
        <f t="shared" si="38"/>
        <v>Wholesale</v>
      </c>
      <c r="G2495" s="3">
        <v>35</v>
      </c>
      <c r="I2495"/>
    </row>
    <row r="2496" spans="3:9">
      <c r="C2496" s="176">
        <v>42083.199999999997</v>
      </c>
      <c r="D2496" s="3" t="s">
        <v>446</v>
      </c>
      <c r="E2496" s="3" t="s">
        <v>450</v>
      </c>
      <c r="F2496" s="3" t="str">
        <f t="shared" si="38"/>
        <v>Wholesale</v>
      </c>
      <c r="G2496" s="3">
        <v>37</v>
      </c>
      <c r="I2496"/>
    </row>
    <row r="2497" spans="3:9">
      <c r="C2497" s="176">
        <v>42212.4326</v>
      </c>
      <c r="D2497" s="3" t="s">
        <v>446</v>
      </c>
      <c r="E2497" s="3" t="s">
        <v>454</v>
      </c>
      <c r="F2497" s="3" t="str">
        <f t="shared" si="38"/>
        <v>Retail</v>
      </c>
      <c r="G2497" s="3">
        <v>1</v>
      </c>
      <c r="I2497"/>
    </row>
    <row r="2498" spans="3:9">
      <c r="C2498" s="176">
        <v>42341.525000000001</v>
      </c>
      <c r="D2498" s="3" t="s">
        <v>445</v>
      </c>
      <c r="E2498" s="3" t="s">
        <v>455</v>
      </c>
      <c r="F2498" s="3" t="str">
        <f t="shared" si="38"/>
        <v>Retail</v>
      </c>
      <c r="G2498" s="3">
        <v>3</v>
      </c>
      <c r="I2498"/>
    </row>
    <row r="2499" spans="3:9">
      <c r="C2499" s="176">
        <v>42157.725700000003</v>
      </c>
      <c r="D2499" s="3" t="s">
        <v>445</v>
      </c>
      <c r="E2499" s="3" t="s">
        <v>453</v>
      </c>
      <c r="F2499" s="3" t="str">
        <f t="shared" si="38"/>
        <v>Retail</v>
      </c>
      <c r="G2499" s="3">
        <v>2</v>
      </c>
      <c r="I2499"/>
    </row>
    <row r="2500" spans="3:9">
      <c r="C2500" s="176">
        <v>42262.507599999997</v>
      </c>
      <c r="D2500" s="3" t="s">
        <v>445</v>
      </c>
      <c r="E2500" s="3" t="s">
        <v>453</v>
      </c>
      <c r="F2500" s="3" t="str">
        <f t="shared" si="38"/>
        <v>Wholesale</v>
      </c>
      <c r="G2500" s="3">
        <v>35</v>
      </c>
      <c r="I2500"/>
    </row>
    <row r="2501" spans="3:9">
      <c r="C2501" s="176">
        <v>42251.527800000003</v>
      </c>
      <c r="D2501" s="3" t="s">
        <v>445</v>
      </c>
      <c r="E2501" s="3" t="s">
        <v>6</v>
      </c>
      <c r="F2501" s="3" t="str">
        <f t="shared" si="38"/>
        <v>Wholesale</v>
      </c>
      <c r="G2501" s="3">
        <v>117</v>
      </c>
      <c r="I2501"/>
    </row>
    <row r="2502" spans="3:9">
      <c r="C2502" s="176">
        <v>42114.206299999998</v>
      </c>
      <c r="D2502" s="3" t="s">
        <v>449</v>
      </c>
      <c r="E2502" s="3" t="s">
        <v>452</v>
      </c>
      <c r="F2502" s="3" t="str">
        <f t="shared" si="38"/>
        <v>Retail</v>
      </c>
      <c r="G2502" s="3">
        <v>3</v>
      </c>
      <c r="I2502"/>
    </row>
    <row r="2503" spans="3:9">
      <c r="C2503" s="176">
        <v>42208.143100000001</v>
      </c>
      <c r="D2503" s="3" t="s">
        <v>446</v>
      </c>
      <c r="E2503" s="3" t="s">
        <v>451</v>
      </c>
      <c r="F2503" s="3" t="str">
        <f t="shared" si="38"/>
        <v>Retail</v>
      </c>
      <c r="G2503" s="3">
        <v>2</v>
      </c>
      <c r="I2503"/>
    </row>
    <row r="2504" spans="3:9">
      <c r="C2504" s="176">
        <v>41993.761100000003</v>
      </c>
      <c r="D2504" s="3" t="s">
        <v>447</v>
      </c>
      <c r="E2504" s="3" t="s">
        <v>10</v>
      </c>
      <c r="F2504" s="3" t="str">
        <f t="shared" si="38"/>
        <v>Retail</v>
      </c>
      <c r="G2504" s="3">
        <v>6</v>
      </c>
      <c r="I2504"/>
    </row>
    <row r="2505" spans="3:9">
      <c r="C2505" s="176">
        <v>42355.195099999997</v>
      </c>
      <c r="D2505" s="3" t="s">
        <v>449</v>
      </c>
      <c r="E2505" s="3" t="s">
        <v>453</v>
      </c>
      <c r="F2505" s="3" t="str">
        <f t="shared" si="38"/>
        <v>Wholesale</v>
      </c>
      <c r="G2505" s="3">
        <v>67</v>
      </c>
      <c r="I2505"/>
    </row>
    <row r="2506" spans="3:9">
      <c r="C2506" s="176">
        <v>42218.519399999997</v>
      </c>
      <c r="D2506" s="3" t="s">
        <v>449</v>
      </c>
      <c r="E2506" s="3" t="s">
        <v>459</v>
      </c>
      <c r="F2506" s="3" t="str">
        <f t="shared" ref="F2506:F2569" si="39">IF(G2506&lt;10,"Retail","Wholesale")</f>
        <v>Retail</v>
      </c>
      <c r="G2506" s="3">
        <v>2</v>
      </c>
      <c r="I2506"/>
    </row>
    <row r="2507" spans="3:9">
      <c r="C2507" s="176">
        <v>42296.152800000003</v>
      </c>
      <c r="D2507" s="3" t="s">
        <v>445</v>
      </c>
      <c r="E2507" s="3" t="s">
        <v>453</v>
      </c>
      <c r="F2507" s="3" t="str">
        <f t="shared" si="39"/>
        <v>Retail</v>
      </c>
      <c r="G2507" s="3">
        <v>3</v>
      </c>
      <c r="I2507"/>
    </row>
    <row r="2508" spans="3:9">
      <c r="C2508" s="176">
        <v>41987.515299999999</v>
      </c>
      <c r="D2508" s="3" t="s">
        <v>445</v>
      </c>
      <c r="E2508" s="3" t="s">
        <v>10</v>
      </c>
      <c r="F2508" s="3" t="str">
        <f t="shared" si="39"/>
        <v>Retail</v>
      </c>
      <c r="G2508" s="3">
        <v>6</v>
      </c>
      <c r="I2508"/>
    </row>
    <row r="2509" spans="3:9">
      <c r="C2509" s="176">
        <v>42341.520100000002</v>
      </c>
      <c r="D2509" s="3" t="s">
        <v>446</v>
      </c>
      <c r="E2509" s="3" t="s">
        <v>453</v>
      </c>
      <c r="F2509" s="3" t="str">
        <f t="shared" si="39"/>
        <v>Retail</v>
      </c>
      <c r="G2509" s="3">
        <v>1</v>
      </c>
      <c r="I2509"/>
    </row>
    <row r="2510" spans="3:9">
      <c r="C2510" s="176">
        <v>42294.460400000004</v>
      </c>
      <c r="D2510" s="3" t="s">
        <v>449</v>
      </c>
      <c r="E2510" s="3" t="s">
        <v>453</v>
      </c>
      <c r="F2510" s="3" t="str">
        <f t="shared" si="39"/>
        <v>Wholesale</v>
      </c>
      <c r="G2510" s="3">
        <v>28</v>
      </c>
      <c r="I2510"/>
    </row>
    <row r="2511" spans="3:9">
      <c r="C2511" s="176">
        <v>42165.485399999998</v>
      </c>
      <c r="D2511" s="3" t="s">
        <v>446</v>
      </c>
      <c r="E2511" s="3" t="s">
        <v>312</v>
      </c>
      <c r="F2511" s="3" t="str">
        <f t="shared" si="39"/>
        <v>Wholesale</v>
      </c>
      <c r="G2511" s="3">
        <v>71</v>
      </c>
      <c r="I2511"/>
    </row>
    <row r="2512" spans="3:9">
      <c r="C2512" s="176">
        <v>42178.605600000003</v>
      </c>
      <c r="D2512" s="3" t="s">
        <v>445</v>
      </c>
      <c r="E2512" s="3" t="s">
        <v>458</v>
      </c>
      <c r="F2512" s="3" t="str">
        <f t="shared" si="39"/>
        <v>Retail</v>
      </c>
      <c r="G2512" s="3">
        <v>3</v>
      </c>
      <c r="I2512"/>
    </row>
    <row r="2513" spans="3:9">
      <c r="C2513" s="176">
        <v>41978.689599999998</v>
      </c>
      <c r="D2513" s="3" t="s">
        <v>447</v>
      </c>
      <c r="E2513" s="3" t="s">
        <v>312</v>
      </c>
      <c r="F2513" s="3" t="str">
        <f t="shared" si="39"/>
        <v>Wholesale</v>
      </c>
      <c r="G2513" s="3">
        <v>36</v>
      </c>
      <c r="I2513"/>
    </row>
    <row r="2514" spans="3:9">
      <c r="C2514" s="176">
        <v>41986.142399999997</v>
      </c>
      <c r="D2514" s="3" t="s">
        <v>446</v>
      </c>
      <c r="E2514" s="3" t="s">
        <v>114</v>
      </c>
      <c r="F2514" s="3" t="str">
        <f t="shared" si="39"/>
        <v>Retail</v>
      </c>
      <c r="G2514" s="3">
        <v>3</v>
      </c>
      <c r="I2514"/>
    </row>
    <row r="2515" spans="3:9">
      <c r="C2515" s="176">
        <v>42044.463199999998</v>
      </c>
      <c r="D2515" s="3" t="s">
        <v>446</v>
      </c>
      <c r="E2515" s="3" t="s">
        <v>461</v>
      </c>
      <c r="F2515" s="3" t="str">
        <f t="shared" si="39"/>
        <v>Wholesale</v>
      </c>
      <c r="G2515" s="3">
        <v>33</v>
      </c>
      <c r="I2515"/>
    </row>
    <row r="2516" spans="3:9">
      <c r="C2516" s="176">
        <v>42301.553500000002</v>
      </c>
      <c r="D2516" s="3" t="s">
        <v>446</v>
      </c>
      <c r="E2516" s="3" t="s">
        <v>114</v>
      </c>
      <c r="F2516" s="3" t="str">
        <f t="shared" si="39"/>
        <v>Wholesale</v>
      </c>
      <c r="G2516" s="3">
        <v>53</v>
      </c>
      <c r="I2516"/>
    </row>
    <row r="2517" spans="3:9">
      <c r="C2517" s="176">
        <v>42355.570099999997</v>
      </c>
      <c r="D2517" s="3" t="s">
        <v>445</v>
      </c>
      <c r="E2517" s="3" t="s">
        <v>8</v>
      </c>
      <c r="F2517" s="3" t="str">
        <f t="shared" si="39"/>
        <v>Retail</v>
      </c>
      <c r="G2517" s="3">
        <v>4</v>
      </c>
      <c r="I2517"/>
    </row>
    <row r="2518" spans="3:9">
      <c r="C2518" s="176">
        <v>42210.492400000003</v>
      </c>
      <c r="D2518" s="3" t="s">
        <v>445</v>
      </c>
      <c r="E2518" s="3" t="s">
        <v>6</v>
      </c>
      <c r="F2518" s="3" t="str">
        <f t="shared" si="39"/>
        <v>Retail</v>
      </c>
      <c r="G2518" s="3">
        <v>2</v>
      </c>
      <c r="I2518"/>
    </row>
    <row r="2519" spans="3:9">
      <c r="C2519" s="176">
        <v>42102.213900000002</v>
      </c>
      <c r="D2519" s="3" t="s">
        <v>446</v>
      </c>
      <c r="E2519" s="3" t="s">
        <v>10</v>
      </c>
      <c r="F2519" s="3" t="str">
        <f t="shared" si="39"/>
        <v>Retail</v>
      </c>
      <c r="G2519" s="3">
        <v>1</v>
      </c>
      <c r="I2519"/>
    </row>
    <row r="2520" spans="3:9">
      <c r="C2520" s="176">
        <v>41983.697899999999</v>
      </c>
      <c r="D2520" s="3" t="s">
        <v>445</v>
      </c>
      <c r="E2520" s="3" t="s">
        <v>458</v>
      </c>
      <c r="F2520" s="3" t="str">
        <f t="shared" si="39"/>
        <v>Retail</v>
      </c>
      <c r="G2520" s="3">
        <v>1</v>
      </c>
      <c r="I2520"/>
    </row>
    <row r="2521" spans="3:9">
      <c r="C2521" s="176">
        <v>42143.483999999997</v>
      </c>
      <c r="D2521" s="3" t="s">
        <v>447</v>
      </c>
      <c r="E2521" s="3" t="s">
        <v>10</v>
      </c>
      <c r="F2521" s="3" t="str">
        <f t="shared" si="39"/>
        <v>Retail</v>
      </c>
      <c r="G2521" s="3">
        <v>2</v>
      </c>
      <c r="I2521"/>
    </row>
    <row r="2522" spans="3:9">
      <c r="C2522" s="176">
        <v>42229.468800000002</v>
      </c>
      <c r="D2522" s="3" t="s">
        <v>445</v>
      </c>
      <c r="E2522" s="3" t="s">
        <v>453</v>
      </c>
      <c r="F2522" s="3" t="str">
        <f t="shared" si="39"/>
        <v>Retail</v>
      </c>
      <c r="G2522" s="3">
        <v>1</v>
      </c>
      <c r="I2522"/>
    </row>
    <row r="2523" spans="3:9">
      <c r="C2523" s="176">
        <v>42328.395799999998</v>
      </c>
      <c r="D2523" s="3" t="s">
        <v>446</v>
      </c>
      <c r="E2523" s="3" t="s">
        <v>6</v>
      </c>
      <c r="F2523" s="3" t="str">
        <f t="shared" si="39"/>
        <v>Wholesale</v>
      </c>
      <c r="G2523" s="3">
        <v>97</v>
      </c>
      <c r="I2523"/>
    </row>
    <row r="2524" spans="3:9">
      <c r="C2524" s="176">
        <v>42229.504200000003</v>
      </c>
      <c r="D2524" s="3" t="s">
        <v>449</v>
      </c>
      <c r="E2524" s="3" t="s">
        <v>451</v>
      </c>
      <c r="F2524" s="3" t="str">
        <f t="shared" si="39"/>
        <v>Wholesale</v>
      </c>
      <c r="G2524" s="3">
        <v>68</v>
      </c>
      <c r="I2524"/>
    </row>
    <row r="2525" spans="3:9">
      <c r="C2525" s="176">
        <v>42018.539599999996</v>
      </c>
      <c r="D2525" s="3" t="s">
        <v>445</v>
      </c>
      <c r="E2525" s="3" t="s">
        <v>114</v>
      </c>
      <c r="F2525" s="3" t="str">
        <f t="shared" si="39"/>
        <v>Wholesale</v>
      </c>
      <c r="G2525" s="3">
        <v>38</v>
      </c>
      <c r="I2525"/>
    </row>
    <row r="2526" spans="3:9">
      <c r="C2526" s="176">
        <v>42300.619400000003</v>
      </c>
      <c r="D2526" s="3" t="s">
        <v>446</v>
      </c>
      <c r="E2526" s="3" t="s">
        <v>453</v>
      </c>
      <c r="F2526" s="3" t="str">
        <f t="shared" si="39"/>
        <v>Retail</v>
      </c>
      <c r="G2526" s="3">
        <v>1</v>
      </c>
      <c r="I2526"/>
    </row>
    <row r="2527" spans="3:9">
      <c r="C2527" s="176">
        <v>42234.537499999999</v>
      </c>
      <c r="D2527" s="3" t="s">
        <v>447</v>
      </c>
      <c r="E2527" s="3" t="s">
        <v>453</v>
      </c>
      <c r="F2527" s="3" t="str">
        <f t="shared" si="39"/>
        <v>Wholesale</v>
      </c>
      <c r="G2527" s="3">
        <v>35</v>
      </c>
      <c r="I2527"/>
    </row>
    <row r="2528" spans="3:9">
      <c r="C2528" s="176">
        <v>42359.406300000002</v>
      </c>
      <c r="D2528" s="3" t="s">
        <v>446</v>
      </c>
      <c r="E2528" s="3" t="s">
        <v>10</v>
      </c>
      <c r="F2528" s="3" t="str">
        <f t="shared" si="39"/>
        <v>Wholesale</v>
      </c>
      <c r="G2528" s="3">
        <v>68</v>
      </c>
      <c r="I2528"/>
    </row>
    <row r="2529" spans="3:9">
      <c r="C2529" s="176">
        <v>42346.677100000001</v>
      </c>
      <c r="D2529" s="3" t="s">
        <v>449</v>
      </c>
      <c r="E2529" s="3" t="s">
        <v>453</v>
      </c>
      <c r="F2529" s="3" t="str">
        <f t="shared" si="39"/>
        <v>Retail</v>
      </c>
      <c r="G2529" s="3">
        <v>4</v>
      </c>
      <c r="I2529"/>
    </row>
    <row r="2530" spans="3:9">
      <c r="C2530" s="176">
        <v>42263.510399999999</v>
      </c>
      <c r="D2530" s="3" t="s">
        <v>446</v>
      </c>
      <c r="E2530" s="3" t="s">
        <v>452</v>
      </c>
      <c r="F2530" s="3" t="str">
        <f t="shared" si="39"/>
        <v>Retail</v>
      </c>
      <c r="G2530" s="3">
        <v>3</v>
      </c>
      <c r="I2530"/>
    </row>
    <row r="2531" spans="3:9">
      <c r="C2531" s="176">
        <v>42347.534699999997</v>
      </c>
      <c r="D2531" s="3" t="s">
        <v>449</v>
      </c>
      <c r="E2531" s="3" t="s">
        <v>110</v>
      </c>
      <c r="F2531" s="3" t="str">
        <f t="shared" si="39"/>
        <v>Retail</v>
      </c>
      <c r="G2531" s="3">
        <v>4</v>
      </c>
      <c r="I2531"/>
    </row>
    <row r="2532" spans="3:9">
      <c r="C2532" s="176">
        <v>42235.816700000003</v>
      </c>
      <c r="D2532" s="3" t="s">
        <v>445</v>
      </c>
      <c r="E2532" s="3" t="s">
        <v>453</v>
      </c>
      <c r="F2532" s="3" t="str">
        <f t="shared" si="39"/>
        <v>Retail</v>
      </c>
      <c r="G2532" s="3">
        <v>1</v>
      </c>
      <c r="I2532"/>
    </row>
    <row r="2533" spans="3:9">
      <c r="C2533" s="176">
        <v>41984.487500000003</v>
      </c>
      <c r="D2533" s="3" t="s">
        <v>447</v>
      </c>
      <c r="E2533" s="3" t="s">
        <v>110</v>
      </c>
      <c r="F2533" s="3" t="str">
        <f t="shared" si="39"/>
        <v>Wholesale</v>
      </c>
      <c r="G2533" s="3">
        <v>42</v>
      </c>
      <c r="I2533"/>
    </row>
    <row r="2534" spans="3:9">
      <c r="C2534" s="176">
        <v>42203.15</v>
      </c>
      <c r="D2534" s="3" t="s">
        <v>445</v>
      </c>
      <c r="E2534" s="3" t="s">
        <v>6</v>
      </c>
      <c r="F2534" s="3" t="str">
        <f t="shared" si="39"/>
        <v>Retail</v>
      </c>
      <c r="G2534" s="3">
        <v>3</v>
      </c>
      <c r="I2534"/>
    </row>
    <row r="2535" spans="3:9">
      <c r="C2535" s="176">
        <v>41981.779900000001</v>
      </c>
      <c r="D2535" s="3" t="s">
        <v>447</v>
      </c>
      <c r="E2535" s="3" t="s">
        <v>453</v>
      </c>
      <c r="F2535" s="3" t="str">
        <f t="shared" si="39"/>
        <v>Retail</v>
      </c>
      <c r="G2535" s="3">
        <v>1</v>
      </c>
      <c r="I2535"/>
    </row>
    <row r="2536" spans="3:9">
      <c r="C2536" s="176">
        <v>42341.506300000001</v>
      </c>
      <c r="D2536" s="3" t="s">
        <v>445</v>
      </c>
      <c r="E2536" s="3" t="s">
        <v>453</v>
      </c>
      <c r="F2536" s="3" t="str">
        <f t="shared" si="39"/>
        <v>Wholesale</v>
      </c>
      <c r="G2536" s="3">
        <v>39</v>
      </c>
      <c r="I2536"/>
    </row>
    <row r="2537" spans="3:9">
      <c r="C2537" s="176">
        <v>41985.510399999999</v>
      </c>
      <c r="D2537" s="3" t="s">
        <v>445</v>
      </c>
      <c r="E2537" s="3" t="s">
        <v>453</v>
      </c>
      <c r="F2537" s="3" t="str">
        <f t="shared" si="39"/>
        <v>Wholesale</v>
      </c>
      <c r="G2537" s="3">
        <v>31</v>
      </c>
      <c r="I2537"/>
    </row>
    <row r="2538" spans="3:9">
      <c r="C2538" s="176">
        <v>42350.756300000001</v>
      </c>
      <c r="D2538" s="3" t="s">
        <v>446</v>
      </c>
      <c r="E2538" s="3" t="s">
        <v>450</v>
      </c>
      <c r="F2538" s="3" t="str">
        <f t="shared" si="39"/>
        <v>Wholesale</v>
      </c>
      <c r="G2538" s="3">
        <v>37</v>
      </c>
      <c r="I2538"/>
    </row>
    <row r="2539" spans="3:9">
      <c r="C2539" s="176">
        <v>42114.130599999997</v>
      </c>
      <c r="D2539" s="3" t="s">
        <v>447</v>
      </c>
      <c r="E2539" s="3" t="s">
        <v>312</v>
      </c>
      <c r="F2539" s="3" t="str">
        <f t="shared" si="39"/>
        <v>Retail</v>
      </c>
      <c r="G2539" s="3">
        <v>2</v>
      </c>
      <c r="I2539"/>
    </row>
    <row r="2540" spans="3:9">
      <c r="C2540" s="176">
        <v>42261.7264</v>
      </c>
      <c r="D2540" s="3" t="s">
        <v>445</v>
      </c>
      <c r="E2540" s="3" t="s">
        <v>6</v>
      </c>
      <c r="F2540" s="3" t="str">
        <f t="shared" si="39"/>
        <v>Wholesale</v>
      </c>
      <c r="G2540" s="3">
        <v>104</v>
      </c>
      <c r="I2540"/>
    </row>
    <row r="2541" spans="3:9">
      <c r="C2541" s="176">
        <v>42338.152099999999</v>
      </c>
      <c r="D2541" s="3" t="s">
        <v>445</v>
      </c>
      <c r="E2541" s="3" t="s">
        <v>312</v>
      </c>
      <c r="F2541" s="3" t="str">
        <f t="shared" si="39"/>
        <v>Retail</v>
      </c>
      <c r="G2541" s="3">
        <v>7</v>
      </c>
      <c r="I2541"/>
    </row>
    <row r="2542" spans="3:9">
      <c r="C2542" s="176">
        <v>42333.060400000002</v>
      </c>
      <c r="D2542" s="3" t="s">
        <v>447</v>
      </c>
      <c r="E2542" s="3" t="s">
        <v>453</v>
      </c>
      <c r="F2542" s="3" t="str">
        <f t="shared" si="39"/>
        <v>Retail</v>
      </c>
      <c r="G2542" s="3">
        <v>7</v>
      </c>
      <c r="I2542"/>
    </row>
    <row r="2543" spans="3:9">
      <c r="C2543" s="176">
        <v>42132.731899999999</v>
      </c>
      <c r="D2543" s="3" t="s">
        <v>447</v>
      </c>
      <c r="E2543" s="3" t="s">
        <v>312</v>
      </c>
      <c r="F2543" s="3" t="str">
        <f t="shared" si="39"/>
        <v>Retail</v>
      </c>
      <c r="G2543" s="3">
        <v>2</v>
      </c>
      <c r="I2543"/>
    </row>
    <row r="2544" spans="3:9">
      <c r="C2544" s="176">
        <v>41986.464599999999</v>
      </c>
      <c r="D2544" s="3" t="s">
        <v>447</v>
      </c>
      <c r="E2544" s="3" t="s">
        <v>10</v>
      </c>
      <c r="F2544" s="3" t="str">
        <f t="shared" si="39"/>
        <v>Retail</v>
      </c>
      <c r="G2544" s="3">
        <v>7</v>
      </c>
      <c r="I2544"/>
    </row>
    <row r="2545" spans="3:9">
      <c r="C2545" s="176">
        <v>42349.1132</v>
      </c>
      <c r="D2545" s="3" t="s">
        <v>445</v>
      </c>
      <c r="E2545" s="3" t="s">
        <v>6</v>
      </c>
      <c r="F2545" s="3" t="str">
        <f t="shared" si="39"/>
        <v>Retail</v>
      </c>
      <c r="G2545" s="3">
        <v>5</v>
      </c>
      <c r="I2545"/>
    </row>
    <row r="2546" spans="3:9">
      <c r="C2546" s="176">
        <v>42248.365299999998</v>
      </c>
      <c r="D2546" s="3" t="s">
        <v>445</v>
      </c>
      <c r="E2546" s="3" t="s">
        <v>9</v>
      </c>
      <c r="F2546" s="3" t="str">
        <f t="shared" si="39"/>
        <v>Retail</v>
      </c>
      <c r="G2546" s="3">
        <v>6</v>
      </c>
      <c r="I2546"/>
    </row>
    <row r="2547" spans="3:9">
      <c r="C2547" s="176">
        <v>42183.7785</v>
      </c>
      <c r="D2547" s="3" t="s">
        <v>445</v>
      </c>
      <c r="E2547" s="3" t="s">
        <v>453</v>
      </c>
      <c r="F2547" s="3" t="str">
        <f t="shared" si="39"/>
        <v>Wholesale</v>
      </c>
      <c r="G2547" s="3">
        <v>69</v>
      </c>
      <c r="I2547"/>
    </row>
    <row r="2548" spans="3:9">
      <c r="C2548" s="176">
        <v>41978.559699999998</v>
      </c>
      <c r="D2548" s="3" t="s">
        <v>445</v>
      </c>
      <c r="E2548" s="3" t="s">
        <v>454</v>
      </c>
      <c r="F2548" s="3" t="str">
        <f t="shared" si="39"/>
        <v>Retail</v>
      </c>
      <c r="G2548" s="3">
        <v>5</v>
      </c>
      <c r="I2548"/>
    </row>
    <row r="2549" spans="3:9">
      <c r="C2549" s="176">
        <v>42257.681299999997</v>
      </c>
      <c r="D2549" s="3" t="s">
        <v>449</v>
      </c>
      <c r="E2549" s="3" t="s">
        <v>8</v>
      </c>
      <c r="F2549" s="3" t="str">
        <f t="shared" si="39"/>
        <v>Retail</v>
      </c>
      <c r="G2549" s="3">
        <v>1</v>
      </c>
      <c r="I2549"/>
    </row>
    <row r="2550" spans="3:9">
      <c r="C2550" s="176">
        <v>42361.7</v>
      </c>
      <c r="D2550" s="3" t="s">
        <v>445</v>
      </c>
      <c r="E2550" s="3" t="s">
        <v>110</v>
      </c>
      <c r="F2550" s="3" t="str">
        <f t="shared" si="39"/>
        <v>Retail</v>
      </c>
      <c r="G2550" s="3">
        <v>1</v>
      </c>
      <c r="I2550"/>
    </row>
    <row r="2551" spans="3:9">
      <c r="C2551" s="176">
        <v>42348.100700000003</v>
      </c>
      <c r="D2551" s="3" t="s">
        <v>445</v>
      </c>
      <c r="E2551" s="3" t="s">
        <v>110</v>
      </c>
      <c r="F2551" s="3" t="str">
        <f t="shared" si="39"/>
        <v>Wholesale</v>
      </c>
      <c r="G2551" s="3">
        <v>39</v>
      </c>
      <c r="I2551"/>
    </row>
    <row r="2552" spans="3:9">
      <c r="C2552" s="176">
        <v>42176.563199999997</v>
      </c>
      <c r="D2552" s="3" t="s">
        <v>447</v>
      </c>
      <c r="E2552" s="3" t="s">
        <v>453</v>
      </c>
      <c r="F2552" s="3" t="str">
        <f t="shared" si="39"/>
        <v>Retail</v>
      </c>
      <c r="G2552" s="3">
        <v>7</v>
      </c>
      <c r="I2552"/>
    </row>
    <row r="2553" spans="3:9">
      <c r="C2553" s="176">
        <v>42344.700700000001</v>
      </c>
      <c r="D2553" s="3" t="s">
        <v>447</v>
      </c>
      <c r="E2553" s="3" t="s">
        <v>312</v>
      </c>
      <c r="F2553" s="3" t="str">
        <f t="shared" si="39"/>
        <v>Retail</v>
      </c>
      <c r="G2553" s="3">
        <v>2</v>
      </c>
      <c r="I2553"/>
    </row>
    <row r="2554" spans="3:9">
      <c r="C2554" s="176">
        <v>42351.311800000003</v>
      </c>
      <c r="D2554" s="3" t="s">
        <v>447</v>
      </c>
      <c r="E2554" s="3" t="s">
        <v>452</v>
      </c>
      <c r="F2554" s="3" t="str">
        <f t="shared" si="39"/>
        <v>Retail</v>
      </c>
      <c r="G2554" s="3">
        <v>4</v>
      </c>
      <c r="I2554"/>
    </row>
    <row r="2555" spans="3:9">
      <c r="C2555" s="176">
        <v>41987.484700000001</v>
      </c>
      <c r="D2555" s="3" t="s">
        <v>447</v>
      </c>
      <c r="E2555" s="3" t="s">
        <v>451</v>
      </c>
      <c r="F2555" s="3" t="str">
        <f t="shared" si="39"/>
        <v>Retail</v>
      </c>
      <c r="G2555" s="3">
        <v>1</v>
      </c>
      <c r="I2555"/>
    </row>
    <row r="2556" spans="3:9">
      <c r="C2556" s="176">
        <v>42110.516000000003</v>
      </c>
      <c r="D2556" s="3" t="s">
        <v>447</v>
      </c>
      <c r="E2556" s="3" t="s">
        <v>10</v>
      </c>
      <c r="F2556" s="3" t="str">
        <f t="shared" si="39"/>
        <v>Retail</v>
      </c>
      <c r="G2556" s="3">
        <v>2</v>
      </c>
      <c r="I2556"/>
    </row>
    <row r="2557" spans="3:9">
      <c r="C2557" s="176">
        <v>42352.463900000002</v>
      </c>
      <c r="D2557" s="3" t="s">
        <v>446</v>
      </c>
      <c r="E2557" s="3" t="s">
        <v>453</v>
      </c>
      <c r="F2557" s="3" t="str">
        <f t="shared" si="39"/>
        <v>Retail</v>
      </c>
      <c r="G2557" s="3">
        <v>4</v>
      </c>
      <c r="I2557"/>
    </row>
    <row r="2558" spans="3:9">
      <c r="C2558" s="176">
        <v>41978.4542</v>
      </c>
      <c r="D2558" s="3" t="s">
        <v>447</v>
      </c>
      <c r="E2558" s="3" t="s">
        <v>114</v>
      </c>
      <c r="F2558" s="3" t="str">
        <f t="shared" si="39"/>
        <v>Wholesale</v>
      </c>
      <c r="G2558" s="3">
        <v>67</v>
      </c>
      <c r="I2558"/>
    </row>
    <row r="2559" spans="3:9">
      <c r="C2559" s="176">
        <v>42237.451399999998</v>
      </c>
      <c r="D2559" s="3" t="s">
        <v>445</v>
      </c>
      <c r="E2559" s="3" t="s">
        <v>114</v>
      </c>
      <c r="F2559" s="3" t="str">
        <f t="shared" si="39"/>
        <v>Retail</v>
      </c>
      <c r="G2559" s="3">
        <v>1</v>
      </c>
      <c r="I2559"/>
    </row>
    <row r="2560" spans="3:9">
      <c r="C2560" s="176">
        <v>42091.491000000002</v>
      </c>
      <c r="D2560" s="3" t="s">
        <v>447</v>
      </c>
      <c r="E2560" s="3" t="s">
        <v>6</v>
      </c>
      <c r="F2560" s="3" t="str">
        <f t="shared" si="39"/>
        <v>Retail</v>
      </c>
      <c r="G2560" s="3">
        <v>4</v>
      </c>
      <c r="I2560"/>
    </row>
    <row r="2561" spans="3:9">
      <c r="C2561" s="176">
        <v>42169.426399999997</v>
      </c>
      <c r="D2561" s="3" t="s">
        <v>447</v>
      </c>
      <c r="E2561" s="3" t="s">
        <v>453</v>
      </c>
      <c r="F2561" s="3" t="str">
        <f t="shared" si="39"/>
        <v>Wholesale</v>
      </c>
      <c r="G2561" s="3">
        <v>29</v>
      </c>
      <c r="I2561"/>
    </row>
    <row r="2562" spans="3:9">
      <c r="C2562" s="176">
        <v>42344.551399999997</v>
      </c>
      <c r="D2562" s="3" t="s">
        <v>445</v>
      </c>
      <c r="E2562" s="3" t="s">
        <v>460</v>
      </c>
      <c r="F2562" s="3" t="str">
        <f t="shared" si="39"/>
        <v>Retail</v>
      </c>
      <c r="G2562" s="3">
        <v>1</v>
      </c>
      <c r="I2562"/>
    </row>
    <row r="2563" spans="3:9">
      <c r="C2563" s="176">
        <v>42263.128499999999</v>
      </c>
      <c r="D2563" s="3" t="s">
        <v>446</v>
      </c>
      <c r="E2563" s="3" t="s">
        <v>461</v>
      </c>
      <c r="F2563" s="3" t="str">
        <f t="shared" si="39"/>
        <v>Retail</v>
      </c>
      <c r="G2563" s="3">
        <v>1</v>
      </c>
      <c r="I2563"/>
    </row>
    <row r="2564" spans="3:9">
      <c r="C2564" s="176">
        <v>42346.296499999997</v>
      </c>
      <c r="D2564" s="3" t="s">
        <v>446</v>
      </c>
      <c r="E2564" s="3" t="s">
        <v>452</v>
      </c>
      <c r="F2564" s="3" t="str">
        <f t="shared" si="39"/>
        <v>Retail</v>
      </c>
      <c r="G2564" s="3">
        <v>1</v>
      </c>
      <c r="I2564"/>
    </row>
    <row r="2565" spans="3:9">
      <c r="C2565" s="176">
        <v>42356.461799999997</v>
      </c>
      <c r="D2565" s="3" t="s">
        <v>447</v>
      </c>
      <c r="E2565" s="3" t="s">
        <v>110</v>
      </c>
      <c r="F2565" s="3" t="str">
        <f t="shared" si="39"/>
        <v>Retail</v>
      </c>
      <c r="G2565" s="3">
        <v>8</v>
      </c>
      <c r="I2565"/>
    </row>
    <row r="2566" spans="3:9">
      <c r="C2566" s="176">
        <v>42193.4715</v>
      </c>
      <c r="D2566" s="3" t="s">
        <v>449</v>
      </c>
      <c r="E2566" s="3" t="s">
        <v>312</v>
      </c>
      <c r="F2566" s="3" t="str">
        <f t="shared" si="39"/>
        <v>Wholesale</v>
      </c>
      <c r="G2566" s="3">
        <v>38</v>
      </c>
      <c r="I2566"/>
    </row>
    <row r="2567" spans="3:9">
      <c r="C2567" s="176">
        <v>42355.737500000003</v>
      </c>
      <c r="D2567" s="3" t="s">
        <v>449</v>
      </c>
      <c r="E2567" s="3" t="s">
        <v>448</v>
      </c>
      <c r="F2567" s="3" t="str">
        <f t="shared" si="39"/>
        <v>Retail</v>
      </c>
      <c r="G2567" s="3">
        <v>1</v>
      </c>
      <c r="I2567"/>
    </row>
    <row r="2568" spans="3:9">
      <c r="C2568" s="176">
        <v>42226.534</v>
      </c>
      <c r="D2568" s="3" t="s">
        <v>449</v>
      </c>
      <c r="E2568" s="3" t="s">
        <v>453</v>
      </c>
      <c r="F2568" s="3" t="str">
        <f t="shared" si="39"/>
        <v>Retail</v>
      </c>
      <c r="G2568" s="3">
        <v>2</v>
      </c>
      <c r="I2568"/>
    </row>
    <row r="2569" spans="3:9">
      <c r="C2569" s="176">
        <v>42142.472199999997</v>
      </c>
      <c r="D2569" s="3" t="s">
        <v>445</v>
      </c>
      <c r="E2569" s="3" t="s">
        <v>453</v>
      </c>
      <c r="F2569" s="3" t="str">
        <f t="shared" si="39"/>
        <v>Retail</v>
      </c>
      <c r="G2569" s="3">
        <v>8</v>
      </c>
      <c r="I2569"/>
    </row>
    <row r="2570" spans="3:9">
      <c r="C2570" s="176">
        <v>42346.539599999996</v>
      </c>
      <c r="D2570" s="3" t="s">
        <v>445</v>
      </c>
      <c r="E2570" s="3" t="s">
        <v>451</v>
      </c>
      <c r="F2570" s="3" t="str">
        <f t="shared" ref="F2570:F2633" si="40">IF(G2570&lt;10,"Retail","Wholesale")</f>
        <v>Wholesale</v>
      </c>
      <c r="G2570" s="3">
        <v>68</v>
      </c>
      <c r="I2570"/>
    </row>
    <row r="2571" spans="3:9">
      <c r="C2571" s="176">
        <v>42258.784699999997</v>
      </c>
      <c r="D2571" s="3" t="s">
        <v>446</v>
      </c>
      <c r="E2571" s="3" t="s">
        <v>6</v>
      </c>
      <c r="F2571" s="3" t="str">
        <f t="shared" si="40"/>
        <v>Retail</v>
      </c>
      <c r="G2571" s="3">
        <v>2</v>
      </c>
      <c r="I2571"/>
    </row>
    <row r="2572" spans="3:9">
      <c r="C2572" s="176">
        <v>42185.843800000002</v>
      </c>
      <c r="D2572" s="3" t="s">
        <v>445</v>
      </c>
      <c r="E2572" s="3" t="s">
        <v>6</v>
      </c>
      <c r="F2572" s="3" t="str">
        <f t="shared" si="40"/>
        <v>Wholesale</v>
      </c>
      <c r="G2572" s="3">
        <v>35</v>
      </c>
      <c r="I2572"/>
    </row>
    <row r="2573" spans="3:9">
      <c r="C2573" s="176">
        <v>42163.813199999997</v>
      </c>
      <c r="D2573" s="3" t="s">
        <v>446</v>
      </c>
      <c r="E2573" s="3" t="s">
        <v>453</v>
      </c>
      <c r="F2573" s="3" t="str">
        <f t="shared" si="40"/>
        <v>Retail</v>
      </c>
      <c r="G2573" s="3">
        <v>9</v>
      </c>
      <c r="I2573"/>
    </row>
    <row r="2574" spans="3:9">
      <c r="C2574" s="176">
        <v>42115.522900000004</v>
      </c>
      <c r="D2574" s="3" t="s">
        <v>445</v>
      </c>
      <c r="E2574" s="3" t="s">
        <v>312</v>
      </c>
      <c r="F2574" s="3" t="str">
        <f t="shared" si="40"/>
        <v>Retail</v>
      </c>
      <c r="G2574" s="3">
        <v>5</v>
      </c>
      <c r="I2574"/>
    </row>
    <row r="2575" spans="3:9">
      <c r="C2575" s="176">
        <v>42251.532599999999</v>
      </c>
      <c r="D2575" s="3" t="s">
        <v>445</v>
      </c>
      <c r="E2575" s="3" t="s">
        <v>453</v>
      </c>
      <c r="F2575" s="3" t="str">
        <f t="shared" si="40"/>
        <v>Wholesale</v>
      </c>
      <c r="G2575" s="3">
        <v>40</v>
      </c>
      <c r="I2575"/>
    </row>
    <row r="2576" spans="3:9">
      <c r="C2576" s="176">
        <v>42219.514600000002</v>
      </c>
      <c r="D2576" s="3" t="s">
        <v>449</v>
      </c>
      <c r="E2576" s="3" t="s">
        <v>6</v>
      </c>
      <c r="F2576" s="3" t="str">
        <f t="shared" si="40"/>
        <v>Retail</v>
      </c>
      <c r="G2576" s="3">
        <v>2</v>
      </c>
      <c r="I2576"/>
    </row>
    <row r="2577" spans="3:9">
      <c r="C2577" s="176">
        <v>42125.497199999998</v>
      </c>
      <c r="D2577" s="3" t="s">
        <v>445</v>
      </c>
      <c r="E2577" s="3" t="s">
        <v>457</v>
      </c>
      <c r="F2577" s="3" t="str">
        <f t="shared" si="40"/>
        <v>Wholesale</v>
      </c>
      <c r="G2577" s="3">
        <v>60</v>
      </c>
      <c r="I2577"/>
    </row>
    <row r="2578" spans="3:9">
      <c r="C2578" s="176">
        <v>42318.496500000001</v>
      </c>
      <c r="D2578" s="3" t="s">
        <v>445</v>
      </c>
      <c r="E2578" s="3" t="s">
        <v>9</v>
      </c>
      <c r="F2578" s="3" t="str">
        <f t="shared" si="40"/>
        <v>Retail</v>
      </c>
      <c r="G2578" s="3">
        <v>3</v>
      </c>
      <c r="I2578"/>
    </row>
    <row r="2579" spans="3:9">
      <c r="C2579" s="176">
        <v>41982.463900000002</v>
      </c>
      <c r="D2579" s="3" t="s">
        <v>445</v>
      </c>
      <c r="E2579" s="3" t="s">
        <v>9</v>
      </c>
      <c r="F2579" s="3" t="str">
        <f t="shared" si="40"/>
        <v>Wholesale</v>
      </c>
      <c r="G2579" s="3">
        <v>89</v>
      </c>
      <c r="I2579"/>
    </row>
    <row r="2580" spans="3:9">
      <c r="C2580" s="176">
        <v>42355.095099999999</v>
      </c>
      <c r="D2580" s="3" t="s">
        <v>446</v>
      </c>
      <c r="E2580" s="3" t="s">
        <v>112</v>
      </c>
      <c r="F2580" s="3" t="str">
        <f t="shared" si="40"/>
        <v>Retail</v>
      </c>
      <c r="G2580" s="3">
        <v>4</v>
      </c>
      <c r="I2580"/>
    </row>
    <row r="2581" spans="3:9">
      <c r="C2581" s="176">
        <v>41985.125</v>
      </c>
      <c r="D2581" s="3" t="s">
        <v>449</v>
      </c>
      <c r="E2581" s="3" t="s">
        <v>6</v>
      </c>
      <c r="F2581" s="3" t="str">
        <f t="shared" si="40"/>
        <v>Retail</v>
      </c>
      <c r="G2581" s="3">
        <v>7</v>
      </c>
      <c r="I2581"/>
    </row>
    <row r="2582" spans="3:9">
      <c r="C2582" s="176">
        <v>42159.559699999998</v>
      </c>
      <c r="D2582" s="3" t="s">
        <v>446</v>
      </c>
      <c r="E2582" s="3" t="s">
        <v>7</v>
      </c>
      <c r="F2582" s="3" t="str">
        <f t="shared" si="40"/>
        <v>Retail</v>
      </c>
      <c r="G2582" s="3">
        <v>6</v>
      </c>
      <c r="I2582"/>
    </row>
    <row r="2583" spans="3:9">
      <c r="C2583" s="176">
        <v>42342.729899999998</v>
      </c>
      <c r="D2583" s="3" t="s">
        <v>446</v>
      </c>
      <c r="E2583" s="3" t="s">
        <v>312</v>
      </c>
      <c r="F2583" s="3" t="str">
        <f t="shared" si="40"/>
        <v>Retail</v>
      </c>
      <c r="G2583" s="3">
        <v>4</v>
      </c>
      <c r="I2583"/>
    </row>
    <row r="2584" spans="3:9">
      <c r="C2584" s="176">
        <v>41980.4931</v>
      </c>
      <c r="D2584" s="3" t="s">
        <v>447</v>
      </c>
      <c r="E2584" s="3" t="s">
        <v>455</v>
      </c>
      <c r="F2584" s="3" t="str">
        <f t="shared" si="40"/>
        <v>Retail</v>
      </c>
      <c r="G2584" s="3">
        <v>4</v>
      </c>
      <c r="I2584"/>
    </row>
    <row r="2585" spans="3:9">
      <c r="C2585" s="176">
        <v>42356.497900000002</v>
      </c>
      <c r="D2585" s="3" t="s">
        <v>445</v>
      </c>
      <c r="E2585" s="3" t="s">
        <v>453</v>
      </c>
      <c r="F2585" s="3" t="str">
        <f t="shared" si="40"/>
        <v>Wholesale</v>
      </c>
      <c r="G2585" s="3">
        <v>58</v>
      </c>
      <c r="I2585"/>
    </row>
    <row r="2586" spans="3:9">
      <c r="C2586" s="176">
        <v>41987.4882</v>
      </c>
      <c r="D2586" s="3" t="s">
        <v>447</v>
      </c>
      <c r="E2586" s="3" t="s">
        <v>461</v>
      </c>
      <c r="F2586" s="3" t="str">
        <f t="shared" si="40"/>
        <v>Wholesale</v>
      </c>
      <c r="G2586" s="3">
        <v>33</v>
      </c>
      <c r="I2586"/>
    </row>
    <row r="2587" spans="3:9">
      <c r="C2587" s="176">
        <v>42132.513899999998</v>
      </c>
      <c r="D2587" s="3" t="s">
        <v>449</v>
      </c>
      <c r="E2587" s="3" t="s">
        <v>461</v>
      </c>
      <c r="F2587" s="3" t="str">
        <f t="shared" si="40"/>
        <v>Wholesale</v>
      </c>
      <c r="G2587" s="3">
        <v>59</v>
      </c>
      <c r="I2587"/>
    </row>
    <row r="2588" spans="3:9">
      <c r="C2588" s="176">
        <v>42253.5167</v>
      </c>
      <c r="D2588" s="3" t="s">
        <v>446</v>
      </c>
      <c r="E2588" s="3" t="s">
        <v>112</v>
      </c>
      <c r="F2588" s="3" t="str">
        <f t="shared" si="40"/>
        <v>Wholesale</v>
      </c>
      <c r="G2588" s="3">
        <v>50</v>
      </c>
      <c r="I2588"/>
    </row>
    <row r="2589" spans="3:9">
      <c r="C2589" s="176">
        <v>42159.534</v>
      </c>
      <c r="D2589" s="3" t="s">
        <v>446</v>
      </c>
      <c r="E2589" s="3" t="s">
        <v>312</v>
      </c>
      <c r="F2589" s="3" t="str">
        <f t="shared" si="40"/>
        <v>Wholesale</v>
      </c>
      <c r="G2589" s="3">
        <v>45</v>
      </c>
      <c r="I2589"/>
    </row>
    <row r="2590" spans="3:9">
      <c r="C2590" s="176">
        <v>41972.751400000001</v>
      </c>
      <c r="D2590" s="3" t="s">
        <v>446</v>
      </c>
      <c r="E2590" s="3" t="s">
        <v>453</v>
      </c>
      <c r="F2590" s="3" t="str">
        <f t="shared" si="40"/>
        <v>Wholesale</v>
      </c>
      <c r="G2590" s="3">
        <v>28</v>
      </c>
      <c r="I2590"/>
    </row>
    <row r="2591" spans="3:9">
      <c r="C2591" s="176">
        <v>42230.068800000001</v>
      </c>
      <c r="D2591" s="3" t="s">
        <v>446</v>
      </c>
      <c r="E2591" s="3" t="s">
        <v>454</v>
      </c>
      <c r="F2591" s="3" t="str">
        <f t="shared" si="40"/>
        <v>Retail</v>
      </c>
      <c r="G2591" s="3">
        <v>2</v>
      </c>
      <c r="I2591"/>
    </row>
    <row r="2592" spans="3:9">
      <c r="C2592" s="176">
        <v>42197.525699999998</v>
      </c>
      <c r="D2592" s="3" t="s">
        <v>445</v>
      </c>
      <c r="E2592" s="3" t="s">
        <v>453</v>
      </c>
      <c r="F2592" s="3" t="str">
        <f t="shared" si="40"/>
        <v>Wholesale</v>
      </c>
      <c r="G2592" s="3">
        <v>39</v>
      </c>
      <c r="I2592"/>
    </row>
    <row r="2593" spans="3:9">
      <c r="C2593" s="176">
        <v>41981.272199999999</v>
      </c>
      <c r="D2593" s="3" t="s">
        <v>445</v>
      </c>
      <c r="E2593" s="3" t="s">
        <v>114</v>
      </c>
      <c r="F2593" s="3" t="str">
        <f t="shared" si="40"/>
        <v>Wholesale</v>
      </c>
      <c r="G2593" s="3">
        <v>118</v>
      </c>
      <c r="I2593"/>
    </row>
    <row r="2594" spans="3:9">
      <c r="C2594" s="176">
        <v>41982.393799999998</v>
      </c>
      <c r="D2594" s="3" t="s">
        <v>445</v>
      </c>
      <c r="E2594" s="3" t="s">
        <v>452</v>
      </c>
      <c r="F2594" s="3" t="str">
        <f t="shared" si="40"/>
        <v>Wholesale</v>
      </c>
      <c r="G2594" s="3">
        <v>152</v>
      </c>
      <c r="I2594"/>
    </row>
    <row r="2595" spans="3:9">
      <c r="C2595" s="176">
        <v>42230.125699999997</v>
      </c>
      <c r="D2595" s="3" t="s">
        <v>446</v>
      </c>
      <c r="E2595" s="3" t="s">
        <v>453</v>
      </c>
      <c r="F2595" s="3" t="str">
        <f t="shared" si="40"/>
        <v>Wholesale</v>
      </c>
      <c r="G2595" s="3">
        <v>145</v>
      </c>
      <c r="I2595"/>
    </row>
    <row r="2596" spans="3:9">
      <c r="C2596" s="176">
        <v>42344.496500000001</v>
      </c>
      <c r="D2596" s="3" t="s">
        <v>447</v>
      </c>
      <c r="E2596" s="3" t="s">
        <v>9</v>
      </c>
      <c r="F2596" s="3" t="str">
        <f t="shared" si="40"/>
        <v>Retail</v>
      </c>
      <c r="G2596" s="3">
        <v>2</v>
      </c>
      <c r="I2596"/>
    </row>
    <row r="2597" spans="3:9">
      <c r="C2597" s="176">
        <v>42197.991000000002</v>
      </c>
      <c r="D2597" s="3" t="s">
        <v>447</v>
      </c>
      <c r="E2597" s="3" t="s">
        <v>110</v>
      </c>
      <c r="F2597" s="3" t="str">
        <f t="shared" si="40"/>
        <v>Retail</v>
      </c>
      <c r="G2597" s="3">
        <v>6</v>
      </c>
      <c r="I2597"/>
    </row>
    <row r="2598" spans="3:9">
      <c r="C2598" s="176">
        <v>42116.755599999997</v>
      </c>
      <c r="D2598" s="3" t="s">
        <v>446</v>
      </c>
      <c r="E2598" s="3" t="s">
        <v>458</v>
      </c>
      <c r="F2598" s="3" t="str">
        <f t="shared" si="40"/>
        <v>Retail</v>
      </c>
      <c r="G2598" s="3">
        <v>2</v>
      </c>
      <c r="I2598"/>
    </row>
    <row r="2599" spans="3:9">
      <c r="C2599" s="176">
        <v>42236.158300000003</v>
      </c>
      <c r="D2599" s="3" t="s">
        <v>445</v>
      </c>
      <c r="E2599" s="3" t="s">
        <v>453</v>
      </c>
      <c r="F2599" s="3" t="str">
        <f t="shared" si="40"/>
        <v>Wholesale</v>
      </c>
      <c r="G2599" s="3">
        <v>65</v>
      </c>
      <c r="I2599"/>
    </row>
    <row r="2600" spans="3:9">
      <c r="C2600" s="176">
        <v>42291.75</v>
      </c>
      <c r="D2600" s="3" t="s">
        <v>445</v>
      </c>
      <c r="E2600" s="3" t="s">
        <v>6</v>
      </c>
      <c r="F2600" s="3" t="str">
        <f t="shared" si="40"/>
        <v>Wholesale</v>
      </c>
      <c r="G2600" s="3">
        <v>40</v>
      </c>
      <c r="I2600"/>
    </row>
    <row r="2601" spans="3:9">
      <c r="C2601" s="176">
        <v>42169.560400000002</v>
      </c>
      <c r="D2601" s="3" t="s">
        <v>447</v>
      </c>
      <c r="E2601" s="3" t="s">
        <v>452</v>
      </c>
      <c r="F2601" s="3" t="str">
        <f t="shared" si="40"/>
        <v>Retail</v>
      </c>
      <c r="G2601" s="3">
        <v>7</v>
      </c>
      <c r="I2601"/>
    </row>
    <row r="2602" spans="3:9">
      <c r="C2602" s="176">
        <v>42128.491699999999</v>
      </c>
      <c r="D2602" s="3" t="s">
        <v>445</v>
      </c>
      <c r="E2602" s="3" t="s">
        <v>453</v>
      </c>
      <c r="F2602" s="3" t="str">
        <f t="shared" si="40"/>
        <v>Wholesale</v>
      </c>
      <c r="G2602" s="3">
        <v>123</v>
      </c>
      <c r="I2602"/>
    </row>
    <row r="2603" spans="3:9">
      <c r="C2603" s="176">
        <v>41979.497199999998</v>
      </c>
      <c r="D2603" s="3" t="s">
        <v>447</v>
      </c>
      <c r="E2603" s="3" t="s">
        <v>457</v>
      </c>
      <c r="F2603" s="3" t="str">
        <f t="shared" si="40"/>
        <v>Wholesale</v>
      </c>
      <c r="G2603" s="3">
        <v>138</v>
      </c>
      <c r="I2603"/>
    </row>
    <row r="2604" spans="3:9">
      <c r="C2604" s="176">
        <v>42346.494400000003</v>
      </c>
      <c r="D2604" s="3" t="s">
        <v>445</v>
      </c>
      <c r="E2604" s="3" t="s">
        <v>6</v>
      </c>
      <c r="F2604" s="3" t="str">
        <f t="shared" si="40"/>
        <v>Retail</v>
      </c>
      <c r="G2604" s="3">
        <v>6</v>
      </c>
      <c r="I2604"/>
    </row>
    <row r="2605" spans="3:9">
      <c r="C2605" s="176">
        <v>42240.736100000002</v>
      </c>
      <c r="D2605" s="3" t="s">
        <v>445</v>
      </c>
      <c r="E2605" s="3" t="s">
        <v>457</v>
      </c>
      <c r="F2605" s="3" t="str">
        <f t="shared" si="40"/>
        <v>Retail</v>
      </c>
      <c r="G2605" s="3">
        <v>6</v>
      </c>
      <c r="I2605"/>
    </row>
    <row r="2606" spans="3:9">
      <c r="C2606" s="176">
        <v>42293.147900000004</v>
      </c>
      <c r="D2606" s="3" t="s">
        <v>446</v>
      </c>
      <c r="E2606" s="3" t="s">
        <v>312</v>
      </c>
      <c r="F2606" s="3" t="str">
        <f t="shared" si="40"/>
        <v>Retail</v>
      </c>
      <c r="G2606" s="3">
        <v>1</v>
      </c>
      <c r="I2606"/>
    </row>
    <row r="2607" spans="3:9">
      <c r="C2607" s="176">
        <v>42068.496500000001</v>
      </c>
      <c r="D2607" s="3" t="s">
        <v>445</v>
      </c>
      <c r="E2607" s="3" t="s">
        <v>10</v>
      </c>
      <c r="F2607" s="3" t="str">
        <f t="shared" si="40"/>
        <v>Retail</v>
      </c>
      <c r="G2607" s="3">
        <v>6</v>
      </c>
      <c r="I2607"/>
    </row>
    <row r="2608" spans="3:9">
      <c r="C2608" s="176">
        <v>42204.536800000002</v>
      </c>
      <c r="D2608" s="3" t="s">
        <v>447</v>
      </c>
      <c r="E2608" s="3" t="s">
        <v>10</v>
      </c>
      <c r="F2608" s="3" t="str">
        <f t="shared" si="40"/>
        <v>Wholesale</v>
      </c>
      <c r="G2608" s="3">
        <v>40</v>
      </c>
      <c r="I2608"/>
    </row>
    <row r="2609" spans="3:9">
      <c r="C2609" s="176">
        <v>42208.748599999999</v>
      </c>
      <c r="D2609" s="3" t="s">
        <v>445</v>
      </c>
      <c r="E2609" s="3" t="s">
        <v>10</v>
      </c>
      <c r="F2609" s="3" t="str">
        <f t="shared" si="40"/>
        <v>Retail</v>
      </c>
      <c r="G2609" s="3">
        <v>1</v>
      </c>
      <c r="I2609"/>
    </row>
    <row r="2610" spans="3:9">
      <c r="C2610" s="176">
        <v>42322.165999999997</v>
      </c>
      <c r="D2610" s="3" t="s">
        <v>445</v>
      </c>
      <c r="E2610" s="3" t="s">
        <v>114</v>
      </c>
      <c r="F2610" s="3" t="str">
        <f t="shared" si="40"/>
        <v>Retail</v>
      </c>
      <c r="G2610" s="3">
        <v>8</v>
      </c>
      <c r="I2610"/>
    </row>
    <row r="2611" spans="3:9">
      <c r="C2611" s="176">
        <v>42351.108999999997</v>
      </c>
      <c r="D2611" s="3" t="s">
        <v>445</v>
      </c>
      <c r="E2611" s="3" t="s">
        <v>6</v>
      </c>
      <c r="F2611" s="3" t="str">
        <f t="shared" si="40"/>
        <v>Wholesale</v>
      </c>
      <c r="G2611" s="3">
        <v>39</v>
      </c>
      <c r="I2611"/>
    </row>
    <row r="2612" spans="3:9">
      <c r="C2612" s="176">
        <v>41981.4833</v>
      </c>
      <c r="D2612" s="3" t="s">
        <v>446</v>
      </c>
      <c r="E2612" s="3" t="s">
        <v>453</v>
      </c>
      <c r="F2612" s="3" t="str">
        <f t="shared" si="40"/>
        <v>Wholesale</v>
      </c>
      <c r="G2612" s="3">
        <v>67</v>
      </c>
      <c r="I2612"/>
    </row>
    <row r="2613" spans="3:9">
      <c r="C2613" s="176">
        <v>42210.524299999997</v>
      </c>
      <c r="D2613" s="3" t="s">
        <v>449</v>
      </c>
      <c r="E2613" s="3" t="s">
        <v>457</v>
      </c>
      <c r="F2613" s="3" t="str">
        <f t="shared" si="40"/>
        <v>Wholesale</v>
      </c>
      <c r="G2613" s="3">
        <v>36</v>
      </c>
      <c r="I2613"/>
    </row>
    <row r="2614" spans="3:9">
      <c r="C2614" s="176">
        <v>41978.533300000003</v>
      </c>
      <c r="D2614" s="3" t="s">
        <v>445</v>
      </c>
      <c r="E2614" s="3" t="s">
        <v>7</v>
      </c>
      <c r="F2614" s="3" t="str">
        <f t="shared" si="40"/>
        <v>Retail</v>
      </c>
      <c r="G2614" s="3">
        <v>1</v>
      </c>
      <c r="I2614"/>
    </row>
    <row r="2615" spans="3:9">
      <c r="C2615" s="176">
        <v>42340.473599999998</v>
      </c>
      <c r="D2615" s="3" t="s">
        <v>445</v>
      </c>
      <c r="E2615" s="3" t="s">
        <v>114</v>
      </c>
      <c r="F2615" s="3" t="str">
        <f t="shared" si="40"/>
        <v>Retail</v>
      </c>
      <c r="G2615" s="3">
        <v>1</v>
      </c>
      <c r="I2615"/>
    </row>
    <row r="2616" spans="3:9">
      <c r="C2616" s="176">
        <v>42358.829899999997</v>
      </c>
      <c r="D2616" s="3" t="s">
        <v>446</v>
      </c>
      <c r="E2616" s="3" t="s">
        <v>453</v>
      </c>
      <c r="F2616" s="3" t="str">
        <f t="shared" si="40"/>
        <v>Wholesale</v>
      </c>
      <c r="G2616" s="3">
        <v>38</v>
      </c>
      <c r="I2616"/>
    </row>
    <row r="2617" spans="3:9">
      <c r="C2617" s="176">
        <v>42115.716</v>
      </c>
      <c r="D2617" s="3" t="s">
        <v>445</v>
      </c>
      <c r="E2617" s="3" t="s">
        <v>450</v>
      </c>
      <c r="F2617" s="3" t="str">
        <f t="shared" si="40"/>
        <v>Wholesale</v>
      </c>
      <c r="G2617" s="3">
        <v>53</v>
      </c>
      <c r="I2617"/>
    </row>
    <row r="2618" spans="3:9">
      <c r="C2618" s="176">
        <v>42342.8125</v>
      </c>
      <c r="D2618" s="3" t="s">
        <v>446</v>
      </c>
      <c r="E2618" s="3" t="s">
        <v>460</v>
      </c>
      <c r="F2618" s="3" t="str">
        <f t="shared" si="40"/>
        <v>Wholesale</v>
      </c>
      <c r="G2618" s="3">
        <v>63</v>
      </c>
      <c r="I2618"/>
    </row>
    <row r="2619" spans="3:9">
      <c r="C2619" s="176">
        <v>42246.483999999997</v>
      </c>
      <c r="D2619" s="3" t="s">
        <v>449</v>
      </c>
      <c r="E2619" s="3" t="s">
        <v>458</v>
      </c>
      <c r="F2619" s="3" t="str">
        <f t="shared" si="40"/>
        <v>Retail</v>
      </c>
      <c r="G2619" s="3">
        <v>4</v>
      </c>
      <c r="I2619"/>
    </row>
    <row r="2620" spans="3:9">
      <c r="C2620" s="176">
        <v>41987.641000000003</v>
      </c>
      <c r="D2620" s="3" t="s">
        <v>447</v>
      </c>
      <c r="E2620" s="3" t="s">
        <v>10</v>
      </c>
      <c r="F2620" s="3" t="str">
        <f t="shared" si="40"/>
        <v>Wholesale</v>
      </c>
      <c r="G2620" s="3">
        <v>29</v>
      </c>
      <c r="I2620"/>
    </row>
    <row r="2621" spans="3:9">
      <c r="C2621" s="176">
        <v>42360.786099999998</v>
      </c>
      <c r="D2621" s="3" t="s">
        <v>447</v>
      </c>
      <c r="E2621" s="3" t="s">
        <v>453</v>
      </c>
      <c r="F2621" s="3" t="str">
        <f t="shared" si="40"/>
        <v>Retail</v>
      </c>
      <c r="G2621" s="3">
        <v>3</v>
      </c>
      <c r="I2621"/>
    </row>
    <row r="2622" spans="3:9">
      <c r="C2622" s="176">
        <v>42355.706899999997</v>
      </c>
      <c r="D2622" s="3" t="s">
        <v>449</v>
      </c>
      <c r="E2622" s="3" t="s">
        <v>453</v>
      </c>
      <c r="F2622" s="3" t="str">
        <f t="shared" si="40"/>
        <v>Retail</v>
      </c>
      <c r="G2622" s="3">
        <v>2</v>
      </c>
      <c r="I2622"/>
    </row>
    <row r="2623" spans="3:9">
      <c r="C2623" s="176">
        <v>42132.677100000001</v>
      </c>
      <c r="D2623" s="3" t="s">
        <v>445</v>
      </c>
      <c r="E2623" s="3" t="s">
        <v>312</v>
      </c>
      <c r="F2623" s="3" t="str">
        <f t="shared" si="40"/>
        <v>Wholesale</v>
      </c>
      <c r="G2623" s="3">
        <v>10</v>
      </c>
      <c r="I2623"/>
    </row>
    <row r="2624" spans="3:9">
      <c r="C2624" s="176">
        <v>42098.633999999998</v>
      </c>
      <c r="D2624" s="3" t="s">
        <v>445</v>
      </c>
      <c r="E2624" s="3" t="s">
        <v>453</v>
      </c>
      <c r="F2624" s="3" t="str">
        <f t="shared" si="40"/>
        <v>Retail</v>
      </c>
      <c r="G2624" s="3">
        <v>2</v>
      </c>
      <c r="I2624"/>
    </row>
    <row r="2625" spans="3:9">
      <c r="C2625" s="176">
        <v>42217.745799999997</v>
      </c>
      <c r="D2625" s="3" t="s">
        <v>445</v>
      </c>
      <c r="E2625" s="3" t="s">
        <v>6</v>
      </c>
      <c r="F2625" s="3" t="str">
        <f t="shared" si="40"/>
        <v>Wholesale</v>
      </c>
      <c r="G2625" s="3">
        <v>22</v>
      </c>
      <c r="I2625"/>
    </row>
    <row r="2626" spans="3:9">
      <c r="C2626" s="176">
        <v>42198.456299999998</v>
      </c>
      <c r="D2626" s="3" t="s">
        <v>445</v>
      </c>
      <c r="E2626" s="3" t="s">
        <v>453</v>
      </c>
      <c r="F2626" s="3" t="str">
        <f t="shared" si="40"/>
        <v>Wholesale</v>
      </c>
      <c r="G2626" s="3">
        <v>54</v>
      </c>
      <c r="I2626"/>
    </row>
    <row r="2627" spans="3:9">
      <c r="C2627" s="176">
        <v>42245.502099999998</v>
      </c>
      <c r="D2627" s="3" t="s">
        <v>447</v>
      </c>
      <c r="E2627" s="3" t="s">
        <v>10</v>
      </c>
      <c r="F2627" s="3" t="str">
        <f t="shared" si="40"/>
        <v>Wholesale</v>
      </c>
      <c r="G2627" s="3">
        <v>72</v>
      </c>
      <c r="I2627"/>
    </row>
    <row r="2628" spans="3:9">
      <c r="C2628" s="176">
        <v>42332.809699999998</v>
      </c>
      <c r="D2628" s="3" t="s">
        <v>445</v>
      </c>
      <c r="E2628" s="3" t="s">
        <v>9</v>
      </c>
      <c r="F2628" s="3" t="str">
        <f t="shared" si="40"/>
        <v>Wholesale</v>
      </c>
      <c r="G2628" s="3">
        <v>36</v>
      </c>
      <c r="I2628"/>
    </row>
    <row r="2629" spans="3:9">
      <c r="C2629" s="176">
        <v>42361.472900000001</v>
      </c>
      <c r="D2629" s="3" t="s">
        <v>446</v>
      </c>
      <c r="E2629" s="3" t="s">
        <v>6</v>
      </c>
      <c r="F2629" s="3" t="str">
        <f t="shared" si="40"/>
        <v>Retail</v>
      </c>
      <c r="G2629" s="3">
        <v>1</v>
      </c>
      <c r="I2629"/>
    </row>
    <row r="2630" spans="3:9">
      <c r="C2630" s="176">
        <v>42289.700700000001</v>
      </c>
      <c r="D2630" s="3" t="s">
        <v>449</v>
      </c>
      <c r="E2630" s="3" t="s">
        <v>114</v>
      </c>
      <c r="F2630" s="3" t="str">
        <f t="shared" si="40"/>
        <v>Wholesale</v>
      </c>
      <c r="G2630" s="3">
        <v>32</v>
      </c>
      <c r="I2630"/>
    </row>
    <row r="2631" spans="3:9">
      <c r="C2631" s="176">
        <v>42257.531900000002</v>
      </c>
      <c r="D2631" s="3" t="s">
        <v>445</v>
      </c>
      <c r="E2631" s="3" t="s">
        <v>312</v>
      </c>
      <c r="F2631" s="3" t="str">
        <f t="shared" si="40"/>
        <v>Retail</v>
      </c>
      <c r="G2631" s="3">
        <v>6</v>
      </c>
      <c r="I2631"/>
    </row>
    <row r="2632" spans="3:9">
      <c r="C2632" s="176">
        <v>41984.5049</v>
      </c>
      <c r="D2632" s="3" t="s">
        <v>445</v>
      </c>
      <c r="E2632" s="3" t="s">
        <v>8</v>
      </c>
      <c r="F2632" s="3" t="str">
        <f t="shared" si="40"/>
        <v>Retail</v>
      </c>
      <c r="G2632" s="3">
        <v>1</v>
      </c>
      <c r="I2632"/>
    </row>
    <row r="2633" spans="3:9">
      <c r="C2633" s="176">
        <v>42349.561099999999</v>
      </c>
      <c r="D2633" s="3" t="s">
        <v>446</v>
      </c>
      <c r="E2633" s="3" t="s">
        <v>112</v>
      </c>
      <c r="F2633" s="3" t="str">
        <f t="shared" si="40"/>
        <v>Wholesale</v>
      </c>
      <c r="G2633" s="3">
        <v>66</v>
      </c>
      <c r="I2633"/>
    </row>
    <row r="2634" spans="3:9">
      <c r="C2634" s="176">
        <v>42281.460400000004</v>
      </c>
      <c r="D2634" s="3" t="s">
        <v>445</v>
      </c>
      <c r="E2634" s="3" t="s">
        <v>312</v>
      </c>
      <c r="F2634" s="3" t="str">
        <f t="shared" ref="F2634:F2697" si="41">IF(G2634&lt;10,"Retail","Wholesale")</f>
        <v>Retail</v>
      </c>
      <c r="G2634" s="3">
        <v>2</v>
      </c>
      <c r="I2634"/>
    </row>
    <row r="2635" spans="3:9">
      <c r="C2635" s="176">
        <v>42186.1875</v>
      </c>
      <c r="D2635" s="3" t="s">
        <v>445</v>
      </c>
      <c r="E2635" s="3" t="s">
        <v>453</v>
      </c>
      <c r="F2635" s="3" t="str">
        <f t="shared" si="41"/>
        <v>Retail</v>
      </c>
      <c r="G2635" s="3">
        <v>1</v>
      </c>
      <c r="I2635"/>
    </row>
    <row r="2636" spans="3:9">
      <c r="C2636" s="176">
        <v>42167.381300000001</v>
      </c>
      <c r="D2636" s="3" t="s">
        <v>449</v>
      </c>
      <c r="E2636" s="3" t="s">
        <v>458</v>
      </c>
      <c r="F2636" s="3" t="str">
        <f t="shared" si="41"/>
        <v>Retail</v>
      </c>
      <c r="G2636" s="3">
        <v>7</v>
      </c>
      <c r="I2636"/>
    </row>
    <row r="2637" spans="3:9">
      <c r="C2637" s="176">
        <v>42357.4951</v>
      </c>
      <c r="D2637" s="3" t="s">
        <v>449</v>
      </c>
      <c r="E2637" s="3" t="s">
        <v>114</v>
      </c>
      <c r="F2637" s="3" t="str">
        <f t="shared" si="41"/>
        <v>Retail</v>
      </c>
      <c r="G2637" s="3">
        <v>2</v>
      </c>
      <c r="I2637"/>
    </row>
    <row r="2638" spans="3:9">
      <c r="C2638" s="176">
        <v>42120.669399999999</v>
      </c>
      <c r="D2638" s="3" t="s">
        <v>445</v>
      </c>
      <c r="E2638" s="3" t="s">
        <v>453</v>
      </c>
      <c r="F2638" s="3" t="str">
        <f t="shared" si="41"/>
        <v>Wholesale</v>
      </c>
      <c r="G2638" s="3">
        <v>50</v>
      </c>
      <c r="I2638"/>
    </row>
    <row r="2639" spans="3:9">
      <c r="C2639" s="176">
        <v>41980.155599999998</v>
      </c>
      <c r="D2639" s="3" t="s">
        <v>447</v>
      </c>
      <c r="E2639" s="3" t="s">
        <v>461</v>
      </c>
      <c r="F2639" s="3" t="str">
        <f t="shared" si="41"/>
        <v>Retail</v>
      </c>
      <c r="G2639" s="3">
        <v>2</v>
      </c>
      <c r="I2639"/>
    </row>
    <row r="2640" spans="3:9">
      <c r="C2640" s="176">
        <v>42144.7264</v>
      </c>
      <c r="D2640" s="3" t="s">
        <v>445</v>
      </c>
      <c r="E2640" s="3" t="s">
        <v>458</v>
      </c>
      <c r="F2640" s="3" t="str">
        <f t="shared" si="41"/>
        <v>Retail</v>
      </c>
      <c r="G2640" s="3">
        <v>2</v>
      </c>
      <c r="I2640"/>
    </row>
    <row r="2641" spans="3:9">
      <c r="C2641" s="176">
        <v>42222.768799999998</v>
      </c>
      <c r="D2641" s="3" t="s">
        <v>447</v>
      </c>
      <c r="E2641" s="3" t="s">
        <v>452</v>
      </c>
      <c r="F2641" s="3" t="str">
        <f t="shared" si="41"/>
        <v>Retail</v>
      </c>
      <c r="G2641" s="3">
        <v>1</v>
      </c>
      <c r="I2641"/>
    </row>
    <row r="2642" spans="3:9">
      <c r="C2642" s="176">
        <v>42190.770100000002</v>
      </c>
      <c r="D2642" s="3" t="s">
        <v>445</v>
      </c>
      <c r="E2642" s="3" t="s">
        <v>9</v>
      </c>
      <c r="F2642" s="3" t="str">
        <f t="shared" si="41"/>
        <v>Retail</v>
      </c>
      <c r="G2642" s="3">
        <v>2</v>
      </c>
      <c r="I2642"/>
    </row>
    <row r="2643" spans="3:9">
      <c r="C2643" s="176">
        <v>42338.9882</v>
      </c>
      <c r="D2643" s="3" t="s">
        <v>447</v>
      </c>
      <c r="E2643" s="3" t="s">
        <v>453</v>
      </c>
      <c r="F2643" s="3" t="str">
        <f t="shared" si="41"/>
        <v>Wholesale</v>
      </c>
      <c r="G2643" s="3">
        <v>39</v>
      </c>
      <c r="I2643"/>
    </row>
    <row r="2644" spans="3:9">
      <c r="C2644" s="176">
        <v>42206.668100000003</v>
      </c>
      <c r="D2644" s="3" t="s">
        <v>446</v>
      </c>
      <c r="E2644" s="3" t="s">
        <v>453</v>
      </c>
      <c r="F2644" s="3" t="str">
        <f t="shared" si="41"/>
        <v>Wholesale</v>
      </c>
      <c r="G2644" s="3">
        <v>28</v>
      </c>
      <c r="I2644"/>
    </row>
    <row r="2645" spans="3:9">
      <c r="C2645" s="176">
        <v>42166.5049</v>
      </c>
      <c r="D2645" s="3" t="s">
        <v>445</v>
      </c>
      <c r="E2645" s="3" t="s">
        <v>453</v>
      </c>
      <c r="F2645" s="3" t="str">
        <f t="shared" si="41"/>
        <v>Retail</v>
      </c>
      <c r="G2645" s="3">
        <v>6</v>
      </c>
      <c r="I2645"/>
    </row>
    <row r="2646" spans="3:9">
      <c r="C2646" s="176">
        <v>42244.755599999997</v>
      </c>
      <c r="D2646" s="3" t="s">
        <v>449</v>
      </c>
      <c r="E2646" s="3" t="s">
        <v>453</v>
      </c>
      <c r="F2646" s="3" t="str">
        <f t="shared" si="41"/>
        <v>Retail</v>
      </c>
      <c r="G2646" s="3">
        <v>7</v>
      </c>
      <c r="I2646"/>
    </row>
    <row r="2647" spans="3:9">
      <c r="C2647" s="176">
        <v>42341.452100000002</v>
      </c>
      <c r="D2647" s="3" t="s">
        <v>447</v>
      </c>
      <c r="E2647" s="3" t="s">
        <v>6</v>
      </c>
      <c r="F2647" s="3" t="str">
        <f t="shared" si="41"/>
        <v>Retail</v>
      </c>
      <c r="G2647" s="3">
        <v>1</v>
      </c>
      <c r="I2647"/>
    </row>
    <row r="2648" spans="3:9">
      <c r="C2648" s="176">
        <v>41983.1083</v>
      </c>
      <c r="D2648" s="3" t="s">
        <v>447</v>
      </c>
      <c r="E2648" s="3" t="s">
        <v>457</v>
      </c>
      <c r="F2648" s="3" t="str">
        <f t="shared" si="41"/>
        <v>Retail</v>
      </c>
      <c r="G2648" s="3">
        <v>1</v>
      </c>
      <c r="I2648"/>
    </row>
    <row r="2649" spans="3:9">
      <c r="C2649" s="176">
        <v>41988.102800000001</v>
      </c>
      <c r="D2649" s="3" t="s">
        <v>446</v>
      </c>
      <c r="E2649" s="3" t="s">
        <v>460</v>
      </c>
      <c r="F2649" s="3" t="str">
        <f t="shared" si="41"/>
        <v>Wholesale</v>
      </c>
      <c r="G2649" s="3">
        <v>39</v>
      </c>
      <c r="I2649"/>
    </row>
    <row r="2650" spans="3:9">
      <c r="C2650" s="176">
        <v>42349.183299999997</v>
      </c>
      <c r="D2650" s="3" t="s">
        <v>445</v>
      </c>
      <c r="E2650" s="3" t="s">
        <v>6</v>
      </c>
      <c r="F2650" s="3" t="str">
        <f t="shared" si="41"/>
        <v>Retail</v>
      </c>
      <c r="G2650" s="3">
        <v>1</v>
      </c>
      <c r="I2650"/>
    </row>
    <row r="2651" spans="3:9">
      <c r="C2651" s="176">
        <v>42351.658300000003</v>
      </c>
      <c r="D2651" s="3" t="s">
        <v>447</v>
      </c>
      <c r="E2651" s="3" t="s">
        <v>459</v>
      </c>
      <c r="F2651" s="3" t="str">
        <f t="shared" si="41"/>
        <v>Retail</v>
      </c>
      <c r="G2651" s="3">
        <v>2</v>
      </c>
      <c r="I2651"/>
    </row>
    <row r="2652" spans="3:9">
      <c r="C2652" s="176">
        <v>42219.448600000003</v>
      </c>
      <c r="D2652" s="3" t="s">
        <v>449</v>
      </c>
      <c r="E2652" s="3" t="s">
        <v>453</v>
      </c>
      <c r="F2652" s="3" t="str">
        <f t="shared" si="41"/>
        <v>Retail</v>
      </c>
      <c r="G2652" s="3">
        <v>1</v>
      </c>
      <c r="I2652"/>
    </row>
    <row r="2653" spans="3:9">
      <c r="C2653" s="176">
        <v>42357.774299999997</v>
      </c>
      <c r="D2653" s="3" t="s">
        <v>446</v>
      </c>
      <c r="E2653" s="3" t="s">
        <v>6</v>
      </c>
      <c r="F2653" s="3" t="str">
        <f t="shared" si="41"/>
        <v>Retail</v>
      </c>
      <c r="G2653" s="3">
        <v>2</v>
      </c>
      <c r="I2653"/>
    </row>
    <row r="2654" spans="3:9">
      <c r="C2654" s="176">
        <v>42008.526400000002</v>
      </c>
      <c r="D2654" s="3" t="s">
        <v>446</v>
      </c>
      <c r="E2654" s="3" t="s">
        <v>453</v>
      </c>
      <c r="F2654" s="3" t="str">
        <f t="shared" si="41"/>
        <v>Retail</v>
      </c>
      <c r="G2654" s="3">
        <v>3</v>
      </c>
      <c r="I2654"/>
    </row>
    <row r="2655" spans="3:9">
      <c r="C2655" s="176">
        <v>42240.4931</v>
      </c>
      <c r="D2655" s="3" t="s">
        <v>449</v>
      </c>
      <c r="E2655" s="3" t="s">
        <v>6</v>
      </c>
      <c r="F2655" s="3" t="str">
        <f t="shared" si="41"/>
        <v>Wholesale</v>
      </c>
      <c r="G2655" s="3">
        <v>144</v>
      </c>
      <c r="I2655"/>
    </row>
    <row r="2656" spans="3:9">
      <c r="C2656" s="176">
        <v>42347.534</v>
      </c>
      <c r="D2656" s="3" t="s">
        <v>445</v>
      </c>
      <c r="E2656" s="3" t="s">
        <v>6</v>
      </c>
      <c r="F2656" s="3" t="str">
        <f t="shared" si="41"/>
        <v>Retail</v>
      </c>
      <c r="G2656" s="3">
        <v>3</v>
      </c>
      <c r="I2656"/>
    </row>
    <row r="2657" spans="3:9">
      <c r="C2657" s="176">
        <v>42176.146500000003</v>
      </c>
      <c r="D2657" s="3" t="s">
        <v>447</v>
      </c>
      <c r="E2657" s="3" t="s">
        <v>10</v>
      </c>
      <c r="F2657" s="3" t="str">
        <f t="shared" si="41"/>
        <v>Retail</v>
      </c>
      <c r="G2657" s="3">
        <v>6</v>
      </c>
      <c r="I2657"/>
    </row>
    <row r="2658" spans="3:9">
      <c r="C2658" s="176">
        <v>42319.169399999999</v>
      </c>
      <c r="D2658" s="3" t="s">
        <v>445</v>
      </c>
      <c r="E2658" s="3" t="s">
        <v>10</v>
      </c>
      <c r="F2658" s="3" t="str">
        <f t="shared" si="41"/>
        <v>Wholesale</v>
      </c>
      <c r="G2658" s="3">
        <v>30</v>
      </c>
      <c r="I2658"/>
    </row>
    <row r="2659" spans="3:9">
      <c r="C2659" s="176">
        <v>42185.517399999997</v>
      </c>
      <c r="D2659" s="3" t="s">
        <v>449</v>
      </c>
      <c r="E2659" s="3" t="s">
        <v>6</v>
      </c>
      <c r="F2659" s="3" t="str">
        <f t="shared" si="41"/>
        <v>Wholesale</v>
      </c>
      <c r="G2659" s="3">
        <v>31</v>
      </c>
      <c r="I2659"/>
    </row>
    <row r="2660" spans="3:9">
      <c r="C2660" s="176">
        <v>42236.029900000001</v>
      </c>
      <c r="D2660" s="3" t="s">
        <v>447</v>
      </c>
      <c r="E2660" s="3" t="s">
        <v>453</v>
      </c>
      <c r="F2660" s="3" t="str">
        <f t="shared" si="41"/>
        <v>Wholesale</v>
      </c>
      <c r="G2660" s="3">
        <v>20</v>
      </c>
      <c r="I2660"/>
    </row>
    <row r="2661" spans="3:9">
      <c r="C2661" s="176">
        <v>42348.736799999999</v>
      </c>
      <c r="D2661" s="3" t="s">
        <v>446</v>
      </c>
      <c r="E2661" s="3" t="s">
        <v>452</v>
      </c>
      <c r="F2661" s="3" t="str">
        <f t="shared" si="41"/>
        <v>Retail</v>
      </c>
      <c r="G2661" s="3">
        <v>3</v>
      </c>
      <c r="I2661"/>
    </row>
    <row r="2662" spans="3:9">
      <c r="C2662" s="176">
        <v>42163.751400000001</v>
      </c>
      <c r="D2662" s="3" t="s">
        <v>447</v>
      </c>
      <c r="E2662" s="3" t="s">
        <v>450</v>
      </c>
      <c r="F2662" s="3" t="str">
        <f t="shared" si="41"/>
        <v>Retail</v>
      </c>
      <c r="G2662" s="3">
        <v>1</v>
      </c>
      <c r="I2662"/>
    </row>
    <row r="2663" spans="3:9">
      <c r="C2663" s="176">
        <v>42152.729200000002</v>
      </c>
      <c r="D2663" s="3" t="s">
        <v>447</v>
      </c>
      <c r="E2663" s="3" t="s">
        <v>453</v>
      </c>
      <c r="F2663" s="3" t="str">
        <f t="shared" si="41"/>
        <v>Retail</v>
      </c>
      <c r="G2663" s="3">
        <v>2</v>
      </c>
      <c r="I2663"/>
    </row>
    <row r="2664" spans="3:9">
      <c r="C2664" s="176">
        <v>42218.106299999999</v>
      </c>
      <c r="D2664" s="3" t="s">
        <v>446</v>
      </c>
      <c r="E2664" s="3" t="s">
        <v>453</v>
      </c>
      <c r="F2664" s="3" t="str">
        <f t="shared" si="41"/>
        <v>Retail</v>
      </c>
      <c r="G2664" s="3">
        <v>2</v>
      </c>
      <c r="I2664"/>
    </row>
    <row r="2665" spans="3:9">
      <c r="C2665" s="176">
        <v>42339.688900000001</v>
      </c>
      <c r="D2665" s="3" t="s">
        <v>449</v>
      </c>
      <c r="E2665" s="3" t="s">
        <v>110</v>
      </c>
      <c r="F2665" s="3" t="str">
        <f t="shared" si="41"/>
        <v>Wholesale</v>
      </c>
      <c r="G2665" s="3">
        <v>76</v>
      </c>
      <c r="I2665"/>
    </row>
    <row r="2666" spans="3:9">
      <c r="C2666" s="176">
        <v>42338.695800000001</v>
      </c>
      <c r="D2666" s="3" t="s">
        <v>449</v>
      </c>
      <c r="E2666" s="3" t="s">
        <v>453</v>
      </c>
      <c r="F2666" s="3" t="str">
        <f t="shared" si="41"/>
        <v>Wholesale</v>
      </c>
      <c r="G2666" s="3">
        <v>72</v>
      </c>
      <c r="I2666"/>
    </row>
    <row r="2667" spans="3:9">
      <c r="C2667" s="176">
        <v>42350.458299999998</v>
      </c>
      <c r="D2667" s="3" t="s">
        <v>447</v>
      </c>
      <c r="E2667" s="3" t="s">
        <v>9</v>
      </c>
      <c r="F2667" s="3" t="str">
        <f t="shared" si="41"/>
        <v>Wholesale</v>
      </c>
      <c r="G2667" s="3">
        <v>16</v>
      </c>
      <c r="I2667"/>
    </row>
    <row r="2668" spans="3:9">
      <c r="C2668" s="176">
        <v>42195.559000000001</v>
      </c>
      <c r="D2668" s="3" t="s">
        <v>445</v>
      </c>
      <c r="E2668" s="3" t="s">
        <v>453</v>
      </c>
      <c r="F2668" s="3" t="str">
        <f t="shared" si="41"/>
        <v>Retail</v>
      </c>
      <c r="G2668" s="3">
        <v>2</v>
      </c>
      <c r="I2668"/>
    </row>
    <row r="2669" spans="3:9">
      <c r="C2669" s="176">
        <v>42190.544399999999</v>
      </c>
      <c r="D2669" s="3" t="s">
        <v>446</v>
      </c>
      <c r="E2669" s="3" t="s">
        <v>453</v>
      </c>
      <c r="F2669" s="3" t="str">
        <f t="shared" si="41"/>
        <v>Retail</v>
      </c>
      <c r="G2669" s="3">
        <v>1</v>
      </c>
      <c r="I2669"/>
    </row>
    <row r="2670" spans="3:9">
      <c r="C2670" s="176">
        <v>41980.146500000003</v>
      </c>
      <c r="D2670" s="3" t="s">
        <v>449</v>
      </c>
      <c r="E2670" s="3" t="s">
        <v>453</v>
      </c>
      <c r="F2670" s="3" t="str">
        <f t="shared" si="41"/>
        <v>Wholesale</v>
      </c>
      <c r="G2670" s="3">
        <v>43</v>
      </c>
      <c r="I2670"/>
    </row>
    <row r="2671" spans="3:9">
      <c r="C2671" s="176">
        <v>42141.777099999999</v>
      </c>
      <c r="D2671" s="3" t="s">
        <v>446</v>
      </c>
      <c r="E2671" s="3" t="s">
        <v>453</v>
      </c>
      <c r="F2671" s="3" t="str">
        <f t="shared" si="41"/>
        <v>Wholesale</v>
      </c>
      <c r="G2671" s="3">
        <v>30</v>
      </c>
      <c r="I2671"/>
    </row>
    <row r="2672" spans="3:9">
      <c r="C2672" s="176">
        <v>41986.091</v>
      </c>
      <c r="D2672" s="3" t="s">
        <v>445</v>
      </c>
      <c r="E2672" s="3" t="s">
        <v>452</v>
      </c>
      <c r="F2672" s="3" t="str">
        <f t="shared" si="41"/>
        <v>Wholesale</v>
      </c>
      <c r="G2672" s="3">
        <v>40</v>
      </c>
      <c r="I2672"/>
    </row>
    <row r="2673" spans="3:9">
      <c r="C2673" s="176">
        <v>42159.195800000001</v>
      </c>
      <c r="D2673" s="3" t="s">
        <v>446</v>
      </c>
      <c r="E2673" s="3" t="s">
        <v>457</v>
      </c>
      <c r="F2673" s="3" t="str">
        <f t="shared" si="41"/>
        <v>Wholesale</v>
      </c>
      <c r="G2673" s="3">
        <v>33</v>
      </c>
      <c r="I2673"/>
    </row>
    <row r="2674" spans="3:9">
      <c r="C2674" s="176">
        <v>42249.790999999997</v>
      </c>
      <c r="D2674" s="3" t="s">
        <v>445</v>
      </c>
      <c r="E2674" s="3" t="s">
        <v>451</v>
      </c>
      <c r="F2674" s="3" t="str">
        <f t="shared" si="41"/>
        <v>Retail</v>
      </c>
      <c r="G2674" s="3">
        <v>5</v>
      </c>
      <c r="I2674"/>
    </row>
    <row r="2675" spans="3:9">
      <c r="C2675" s="176">
        <v>42176.227099999996</v>
      </c>
      <c r="D2675" s="3" t="s">
        <v>445</v>
      </c>
      <c r="E2675" s="3" t="s">
        <v>312</v>
      </c>
      <c r="F2675" s="3" t="str">
        <f t="shared" si="41"/>
        <v>Wholesale</v>
      </c>
      <c r="G2675" s="3">
        <v>34</v>
      </c>
      <c r="I2675"/>
    </row>
    <row r="2676" spans="3:9">
      <c r="C2676" s="176">
        <v>42191.703500000003</v>
      </c>
      <c r="D2676" s="3" t="s">
        <v>445</v>
      </c>
      <c r="E2676" s="3" t="s">
        <v>460</v>
      </c>
      <c r="F2676" s="3" t="str">
        <f t="shared" si="41"/>
        <v>Retail</v>
      </c>
      <c r="G2676" s="3">
        <v>8</v>
      </c>
      <c r="I2676"/>
    </row>
    <row r="2677" spans="3:9">
      <c r="C2677" s="176">
        <v>42346.606899999999</v>
      </c>
      <c r="D2677" s="3" t="s">
        <v>446</v>
      </c>
      <c r="E2677" s="3" t="s">
        <v>6</v>
      </c>
      <c r="F2677" s="3" t="str">
        <f t="shared" si="41"/>
        <v>Wholesale</v>
      </c>
      <c r="G2677" s="3">
        <v>38</v>
      </c>
      <c r="I2677"/>
    </row>
    <row r="2678" spans="3:9">
      <c r="C2678" s="176">
        <v>42059.731299999999</v>
      </c>
      <c r="D2678" s="3" t="s">
        <v>445</v>
      </c>
      <c r="E2678" s="3" t="s">
        <v>453</v>
      </c>
      <c r="F2678" s="3" t="str">
        <f t="shared" si="41"/>
        <v>Retail</v>
      </c>
      <c r="G2678" s="3">
        <v>1</v>
      </c>
      <c r="I2678"/>
    </row>
    <row r="2679" spans="3:9">
      <c r="C2679" s="176">
        <v>41980.529900000001</v>
      </c>
      <c r="D2679" s="3" t="s">
        <v>446</v>
      </c>
      <c r="E2679" s="3" t="s">
        <v>453</v>
      </c>
      <c r="F2679" s="3" t="str">
        <f t="shared" si="41"/>
        <v>Wholesale</v>
      </c>
      <c r="G2679" s="3">
        <v>67</v>
      </c>
      <c r="I2679"/>
    </row>
    <row r="2680" spans="3:9">
      <c r="C2680" s="176">
        <v>42247.485399999998</v>
      </c>
      <c r="D2680" s="3" t="s">
        <v>445</v>
      </c>
      <c r="E2680" s="3" t="s">
        <v>451</v>
      </c>
      <c r="F2680" s="3" t="str">
        <f t="shared" si="41"/>
        <v>Wholesale</v>
      </c>
      <c r="G2680" s="3">
        <v>83</v>
      </c>
      <c r="I2680"/>
    </row>
    <row r="2681" spans="3:9">
      <c r="C2681" s="176">
        <v>42138.107600000003</v>
      </c>
      <c r="D2681" s="3" t="s">
        <v>445</v>
      </c>
      <c r="E2681" s="3" t="s">
        <v>448</v>
      </c>
      <c r="F2681" s="3" t="str">
        <f t="shared" si="41"/>
        <v>Retail</v>
      </c>
      <c r="G2681" s="3">
        <v>1</v>
      </c>
      <c r="I2681"/>
    </row>
    <row r="2682" spans="3:9">
      <c r="C2682" s="176">
        <v>41984.227099999996</v>
      </c>
      <c r="D2682" s="3" t="s">
        <v>447</v>
      </c>
      <c r="E2682" s="3" t="s">
        <v>453</v>
      </c>
      <c r="F2682" s="3" t="str">
        <f t="shared" si="41"/>
        <v>Retail</v>
      </c>
      <c r="G2682" s="3">
        <v>2</v>
      </c>
      <c r="I2682"/>
    </row>
    <row r="2683" spans="3:9">
      <c r="C2683" s="176">
        <v>42227.508999999998</v>
      </c>
      <c r="D2683" s="3" t="s">
        <v>445</v>
      </c>
      <c r="E2683" s="3" t="s">
        <v>453</v>
      </c>
      <c r="F2683" s="3" t="str">
        <f t="shared" si="41"/>
        <v>Wholesale</v>
      </c>
      <c r="G2683" s="3">
        <v>40</v>
      </c>
      <c r="I2683"/>
    </row>
    <row r="2684" spans="3:9">
      <c r="C2684" s="176">
        <v>42044.7736</v>
      </c>
      <c r="D2684" s="3" t="s">
        <v>445</v>
      </c>
      <c r="E2684" s="3" t="s">
        <v>450</v>
      </c>
      <c r="F2684" s="3" t="str">
        <f t="shared" si="41"/>
        <v>Retail</v>
      </c>
      <c r="G2684" s="3">
        <v>1</v>
      </c>
      <c r="I2684"/>
    </row>
    <row r="2685" spans="3:9">
      <c r="C2685" s="176">
        <v>41983.554900000003</v>
      </c>
      <c r="D2685" s="3" t="s">
        <v>449</v>
      </c>
      <c r="E2685" s="3" t="s">
        <v>452</v>
      </c>
      <c r="F2685" s="3" t="str">
        <f t="shared" si="41"/>
        <v>Wholesale</v>
      </c>
      <c r="G2685" s="3">
        <v>141</v>
      </c>
      <c r="I2685"/>
    </row>
    <row r="2686" spans="3:9">
      <c r="C2686" s="176">
        <v>41985.106299999999</v>
      </c>
      <c r="D2686" s="3" t="s">
        <v>446</v>
      </c>
      <c r="E2686" s="3" t="s">
        <v>453</v>
      </c>
      <c r="F2686" s="3" t="str">
        <f t="shared" si="41"/>
        <v>Wholesale</v>
      </c>
      <c r="G2686" s="3">
        <v>59</v>
      </c>
      <c r="I2686"/>
    </row>
    <row r="2687" spans="3:9">
      <c r="C2687" s="176">
        <v>42213.487500000003</v>
      </c>
      <c r="D2687" s="3" t="s">
        <v>445</v>
      </c>
      <c r="E2687" s="3" t="s">
        <v>453</v>
      </c>
      <c r="F2687" s="3" t="str">
        <f t="shared" si="41"/>
        <v>Wholesale</v>
      </c>
      <c r="G2687" s="3">
        <v>66</v>
      </c>
      <c r="I2687"/>
    </row>
    <row r="2688" spans="3:9">
      <c r="C2688" s="176">
        <v>42258.435400000002</v>
      </c>
      <c r="D2688" s="3" t="s">
        <v>445</v>
      </c>
      <c r="E2688" s="3" t="s">
        <v>8</v>
      </c>
      <c r="F2688" s="3" t="str">
        <f t="shared" si="41"/>
        <v>Wholesale</v>
      </c>
      <c r="G2688" s="3">
        <v>53</v>
      </c>
      <c r="I2688"/>
    </row>
    <row r="2689" spans="3:9">
      <c r="C2689" s="176">
        <v>41988.639600000002</v>
      </c>
      <c r="D2689" s="3" t="s">
        <v>445</v>
      </c>
      <c r="E2689" s="3" t="s">
        <v>452</v>
      </c>
      <c r="F2689" s="3" t="str">
        <f t="shared" si="41"/>
        <v>Retail</v>
      </c>
      <c r="G2689" s="3">
        <v>2</v>
      </c>
      <c r="I2689"/>
    </row>
    <row r="2690" spans="3:9">
      <c r="C2690" s="176">
        <v>42108.5118</v>
      </c>
      <c r="D2690" s="3" t="s">
        <v>445</v>
      </c>
      <c r="E2690" s="3" t="s">
        <v>453</v>
      </c>
      <c r="F2690" s="3" t="str">
        <f t="shared" si="41"/>
        <v>Wholesale</v>
      </c>
      <c r="G2690" s="3">
        <v>73</v>
      </c>
      <c r="I2690"/>
    </row>
    <row r="2691" spans="3:9">
      <c r="C2691" s="176">
        <v>42239.474999999999</v>
      </c>
      <c r="D2691" s="3" t="s">
        <v>446</v>
      </c>
      <c r="E2691" s="3" t="s">
        <v>453</v>
      </c>
      <c r="F2691" s="3" t="str">
        <f t="shared" si="41"/>
        <v>Retail</v>
      </c>
      <c r="G2691" s="3">
        <v>2</v>
      </c>
      <c r="I2691"/>
    </row>
    <row r="2692" spans="3:9">
      <c r="C2692" s="176">
        <v>42219.752099999998</v>
      </c>
      <c r="D2692" s="3" t="s">
        <v>446</v>
      </c>
      <c r="E2692" s="3" t="s">
        <v>453</v>
      </c>
      <c r="F2692" s="3" t="str">
        <f t="shared" si="41"/>
        <v>Wholesale</v>
      </c>
      <c r="G2692" s="3">
        <v>67</v>
      </c>
      <c r="I2692"/>
    </row>
    <row r="2693" spans="3:9">
      <c r="C2693" s="176">
        <v>42101.959699999999</v>
      </c>
      <c r="D2693" s="3" t="s">
        <v>445</v>
      </c>
      <c r="E2693" s="3" t="s">
        <v>458</v>
      </c>
      <c r="F2693" s="3" t="str">
        <f t="shared" si="41"/>
        <v>Wholesale</v>
      </c>
      <c r="G2693" s="3">
        <v>66</v>
      </c>
      <c r="I2693"/>
    </row>
    <row r="2694" spans="3:9">
      <c r="C2694" s="176">
        <v>42251.108999999997</v>
      </c>
      <c r="D2694" s="3" t="s">
        <v>445</v>
      </c>
      <c r="E2694" s="3" t="s">
        <v>6</v>
      </c>
      <c r="F2694" s="3" t="str">
        <f t="shared" si="41"/>
        <v>Wholesale</v>
      </c>
      <c r="G2694" s="3">
        <v>138</v>
      </c>
      <c r="I2694"/>
    </row>
    <row r="2695" spans="3:9">
      <c r="C2695" s="176">
        <v>42213.518100000001</v>
      </c>
      <c r="D2695" s="3" t="s">
        <v>449</v>
      </c>
      <c r="E2695" s="3" t="s">
        <v>453</v>
      </c>
      <c r="F2695" s="3" t="str">
        <f t="shared" si="41"/>
        <v>Retail</v>
      </c>
      <c r="G2695" s="3">
        <v>6</v>
      </c>
      <c r="I2695"/>
    </row>
    <row r="2696" spans="3:9">
      <c r="C2696" s="176">
        <v>42335.513200000001</v>
      </c>
      <c r="D2696" s="3" t="s">
        <v>449</v>
      </c>
      <c r="E2696" s="3" t="s">
        <v>448</v>
      </c>
      <c r="F2696" s="3" t="str">
        <f t="shared" si="41"/>
        <v>Retail</v>
      </c>
      <c r="G2696" s="3">
        <v>2</v>
      </c>
      <c r="I2696"/>
    </row>
    <row r="2697" spans="3:9">
      <c r="C2697" s="176">
        <v>42082.137499999997</v>
      </c>
      <c r="D2697" s="3" t="s">
        <v>446</v>
      </c>
      <c r="E2697" s="3" t="s">
        <v>453</v>
      </c>
      <c r="F2697" s="3" t="str">
        <f t="shared" si="41"/>
        <v>Wholesale</v>
      </c>
      <c r="G2697" s="3">
        <v>39</v>
      </c>
      <c r="I2697"/>
    </row>
    <row r="2698" spans="3:9">
      <c r="C2698" s="176">
        <v>42339.219400000002</v>
      </c>
      <c r="D2698" s="3" t="s">
        <v>446</v>
      </c>
      <c r="E2698" s="3" t="s">
        <v>6</v>
      </c>
      <c r="F2698" s="3" t="str">
        <f t="shared" ref="F2698:F2761" si="42">IF(G2698&lt;10,"Retail","Wholesale")</f>
        <v>Retail</v>
      </c>
      <c r="G2698" s="3">
        <v>2</v>
      </c>
      <c r="I2698"/>
    </row>
    <row r="2699" spans="3:9">
      <c r="C2699" s="176">
        <v>42348.761100000003</v>
      </c>
      <c r="D2699" s="3" t="s">
        <v>446</v>
      </c>
      <c r="E2699" s="3" t="s">
        <v>452</v>
      </c>
      <c r="F2699" s="3" t="str">
        <f t="shared" si="42"/>
        <v>Retail</v>
      </c>
      <c r="G2699" s="3">
        <v>3</v>
      </c>
      <c r="I2699"/>
    </row>
    <row r="2700" spans="3:9">
      <c r="C2700" s="176">
        <v>42323.522199999999</v>
      </c>
      <c r="D2700" s="3" t="s">
        <v>447</v>
      </c>
      <c r="E2700" s="3" t="s">
        <v>114</v>
      </c>
      <c r="F2700" s="3" t="str">
        <f t="shared" si="42"/>
        <v>Retail</v>
      </c>
      <c r="G2700" s="3">
        <v>7</v>
      </c>
      <c r="I2700"/>
    </row>
    <row r="2701" spans="3:9">
      <c r="C2701" s="176">
        <v>42187.758300000001</v>
      </c>
      <c r="D2701" s="3" t="s">
        <v>445</v>
      </c>
      <c r="E2701" s="3" t="s">
        <v>6</v>
      </c>
      <c r="F2701" s="3" t="str">
        <f t="shared" si="42"/>
        <v>Retail</v>
      </c>
      <c r="G2701" s="3">
        <v>6</v>
      </c>
      <c r="I2701"/>
    </row>
    <row r="2702" spans="3:9">
      <c r="C2702" s="176">
        <v>42171.107600000003</v>
      </c>
      <c r="D2702" s="3" t="s">
        <v>446</v>
      </c>
      <c r="E2702" s="3" t="s">
        <v>453</v>
      </c>
      <c r="F2702" s="3" t="str">
        <f t="shared" si="42"/>
        <v>Wholesale</v>
      </c>
      <c r="G2702" s="3">
        <v>81</v>
      </c>
      <c r="I2702"/>
    </row>
    <row r="2703" spans="3:9">
      <c r="C2703" s="176">
        <v>42182.128499999999</v>
      </c>
      <c r="D2703" s="3" t="s">
        <v>445</v>
      </c>
      <c r="E2703" s="3" t="s">
        <v>459</v>
      </c>
      <c r="F2703" s="3" t="str">
        <f t="shared" si="42"/>
        <v>Retail</v>
      </c>
      <c r="G2703" s="3">
        <v>2</v>
      </c>
      <c r="I2703"/>
    </row>
    <row r="2704" spans="3:9">
      <c r="C2704" s="176">
        <v>41988.4764</v>
      </c>
      <c r="D2704" s="3" t="s">
        <v>445</v>
      </c>
      <c r="E2704" s="3" t="s">
        <v>453</v>
      </c>
      <c r="F2704" s="3" t="str">
        <f t="shared" si="42"/>
        <v>Retail</v>
      </c>
      <c r="G2704" s="3">
        <v>7</v>
      </c>
      <c r="I2704"/>
    </row>
    <row r="2705" spans="3:9">
      <c r="C2705" s="176">
        <v>42164.772199999999</v>
      </c>
      <c r="D2705" s="3" t="s">
        <v>447</v>
      </c>
      <c r="E2705" s="3" t="s">
        <v>453</v>
      </c>
      <c r="F2705" s="3" t="str">
        <f t="shared" si="42"/>
        <v>Wholesale</v>
      </c>
      <c r="G2705" s="3">
        <v>117</v>
      </c>
      <c r="I2705"/>
    </row>
    <row r="2706" spans="3:9">
      <c r="C2706" s="176">
        <v>42119.372199999998</v>
      </c>
      <c r="D2706" s="3" t="s">
        <v>449</v>
      </c>
      <c r="E2706" s="3" t="s">
        <v>312</v>
      </c>
      <c r="F2706" s="3" t="str">
        <f t="shared" si="42"/>
        <v>Retail</v>
      </c>
      <c r="G2706" s="3">
        <v>2</v>
      </c>
      <c r="I2706"/>
    </row>
    <row r="2707" spans="3:9">
      <c r="C2707" s="176">
        <v>42355.696499999998</v>
      </c>
      <c r="D2707" s="3" t="s">
        <v>449</v>
      </c>
      <c r="E2707" s="3" t="s">
        <v>452</v>
      </c>
      <c r="F2707" s="3" t="str">
        <f t="shared" si="42"/>
        <v>Retail</v>
      </c>
      <c r="G2707" s="3">
        <v>1</v>
      </c>
      <c r="I2707"/>
    </row>
    <row r="2708" spans="3:9">
      <c r="C2708" s="176">
        <v>42357.146500000003</v>
      </c>
      <c r="D2708" s="3" t="s">
        <v>445</v>
      </c>
      <c r="E2708" s="3" t="s">
        <v>453</v>
      </c>
      <c r="F2708" s="3" t="str">
        <f t="shared" si="42"/>
        <v>Wholesale</v>
      </c>
      <c r="G2708" s="3">
        <v>36</v>
      </c>
      <c r="I2708"/>
    </row>
    <row r="2709" spans="3:9">
      <c r="C2709" s="176">
        <v>42340.797899999998</v>
      </c>
      <c r="D2709" s="3" t="s">
        <v>445</v>
      </c>
      <c r="E2709" s="3" t="s">
        <v>8</v>
      </c>
      <c r="F2709" s="3" t="str">
        <f t="shared" si="42"/>
        <v>Retail</v>
      </c>
      <c r="G2709" s="3">
        <v>6</v>
      </c>
      <c r="I2709"/>
    </row>
    <row r="2710" spans="3:9">
      <c r="C2710" s="176">
        <v>42208.4764</v>
      </c>
      <c r="D2710" s="3" t="s">
        <v>449</v>
      </c>
      <c r="E2710" s="3" t="s">
        <v>6</v>
      </c>
      <c r="F2710" s="3" t="str">
        <f t="shared" si="42"/>
        <v>Wholesale</v>
      </c>
      <c r="G2710" s="3">
        <v>44</v>
      </c>
      <c r="I2710"/>
    </row>
    <row r="2711" spans="3:9">
      <c r="C2711" s="176">
        <v>42350.701399999998</v>
      </c>
      <c r="D2711" s="3" t="s">
        <v>447</v>
      </c>
      <c r="E2711" s="3" t="s">
        <v>461</v>
      </c>
      <c r="F2711" s="3" t="str">
        <f t="shared" si="42"/>
        <v>Wholesale</v>
      </c>
      <c r="G2711" s="3">
        <v>33</v>
      </c>
      <c r="I2711"/>
    </row>
    <row r="2712" spans="3:9">
      <c r="C2712" s="176">
        <v>41981.786800000002</v>
      </c>
      <c r="D2712" s="3" t="s">
        <v>446</v>
      </c>
      <c r="E2712" s="3" t="s">
        <v>10</v>
      </c>
      <c r="F2712" s="3" t="str">
        <f t="shared" si="42"/>
        <v>Retail</v>
      </c>
      <c r="G2712" s="3">
        <v>6</v>
      </c>
      <c r="I2712"/>
    </row>
    <row r="2713" spans="3:9">
      <c r="C2713" s="176">
        <v>42360.518799999998</v>
      </c>
      <c r="D2713" s="3" t="s">
        <v>449</v>
      </c>
      <c r="E2713" s="3" t="s">
        <v>453</v>
      </c>
      <c r="F2713" s="3" t="str">
        <f t="shared" si="42"/>
        <v>Wholesale</v>
      </c>
      <c r="G2713" s="3">
        <v>56</v>
      </c>
      <c r="I2713"/>
    </row>
    <row r="2714" spans="3:9">
      <c r="C2714" s="176">
        <v>42160.218099999998</v>
      </c>
      <c r="D2714" s="3" t="s">
        <v>445</v>
      </c>
      <c r="E2714" s="3" t="s">
        <v>10</v>
      </c>
      <c r="F2714" s="3" t="str">
        <f t="shared" si="42"/>
        <v>Wholesale</v>
      </c>
      <c r="G2714" s="3">
        <v>64</v>
      </c>
      <c r="I2714"/>
    </row>
    <row r="2715" spans="3:9">
      <c r="C2715" s="176">
        <v>42115.462500000001</v>
      </c>
      <c r="D2715" s="3" t="s">
        <v>449</v>
      </c>
      <c r="E2715" s="3" t="s">
        <v>6</v>
      </c>
      <c r="F2715" s="3" t="str">
        <f t="shared" si="42"/>
        <v>Wholesale</v>
      </c>
      <c r="G2715" s="3">
        <v>31</v>
      </c>
      <c r="I2715"/>
    </row>
    <row r="2716" spans="3:9">
      <c r="C2716" s="176">
        <v>42254.7549</v>
      </c>
      <c r="D2716" s="3" t="s">
        <v>449</v>
      </c>
      <c r="E2716" s="3" t="s">
        <v>10</v>
      </c>
      <c r="F2716" s="3" t="str">
        <f t="shared" si="42"/>
        <v>Retail</v>
      </c>
      <c r="G2716" s="3">
        <v>6</v>
      </c>
      <c r="I2716"/>
    </row>
    <row r="2717" spans="3:9">
      <c r="C2717" s="176">
        <v>42114.213900000002</v>
      </c>
      <c r="D2717" s="3" t="s">
        <v>445</v>
      </c>
      <c r="E2717" s="3" t="s">
        <v>312</v>
      </c>
      <c r="F2717" s="3" t="str">
        <f t="shared" si="42"/>
        <v>Wholesale</v>
      </c>
      <c r="G2717" s="3">
        <v>55</v>
      </c>
      <c r="I2717"/>
    </row>
    <row r="2718" spans="3:9">
      <c r="C2718" s="176">
        <v>42356.6875</v>
      </c>
      <c r="D2718" s="3" t="s">
        <v>447</v>
      </c>
      <c r="E2718" s="3" t="s">
        <v>453</v>
      </c>
      <c r="F2718" s="3" t="str">
        <f t="shared" si="42"/>
        <v>Wholesale</v>
      </c>
      <c r="G2718" s="3">
        <v>116</v>
      </c>
      <c r="I2718"/>
    </row>
    <row r="2719" spans="3:9">
      <c r="C2719" s="176">
        <v>42232.468800000002</v>
      </c>
      <c r="D2719" s="3" t="s">
        <v>445</v>
      </c>
      <c r="E2719" s="3" t="s">
        <v>312</v>
      </c>
      <c r="F2719" s="3" t="str">
        <f t="shared" si="42"/>
        <v>Wholesale</v>
      </c>
      <c r="G2719" s="3">
        <v>30</v>
      </c>
      <c r="I2719"/>
    </row>
    <row r="2720" spans="3:9">
      <c r="C2720" s="176">
        <v>41985.947200000002</v>
      </c>
      <c r="D2720" s="3" t="s">
        <v>446</v>
      </c>
      <c r="E2720" s="3" t="s">
        <v>114</v>
      </c>
      <c r="F2720" s="3" t="str">
        <f t="shared" si="42"/>
        <v>Wholesale</v>
      </c>
      <c r="G2720" s="3">
        <v>35</v>
      </c>
      <c r="I2720"/>
    </row>
    <row r="2721" spans="3:9">
      <c r="C2721" s="176">
        <v>42347.1368</v>
      </c>
      <c r="D2721" s="3" t="s">
        <v>447</v>
      </c>
      <c r="E2721" s="3" t="s">
        <v>114</v>
      </c>
      <c r="F2721" s="3" t="str">
        <f t="shared" si="42"/>
        <v>Retail</v>
      </c>
      <c r="G2721" s="3">
        <v>1</v>
      </c>
      <c r="I2721"/>
    </row>
    <row r="2722" spans="3:9">
      <c r="C2722" s="176">
        <v>42203.411099999998</v>
      </c>
      <c r="D2722" s="3" t="s">
        <v>445</v>
      </c>
      <c r="E2722" s="3" t="s">
        <v>450</v>
      </c>
      <c r="F2722" s="3" t="str">
        <f t="shared" si="42"/>
        <v>Retail</v>
      </c>
      <c r="G2722" s="3">
        <v>1</v>
      </c>
      <c r="I2722"/>
    </row>
    <row r="2723" spans="3:9">
      <c r="C2723" s="176">
        <v>41983.656300000002</v>
      </c>
      <c r="D2723" s="3" t="s">
        <v>446</v>
      </c>
      <c r="E2723" s="3" t="s">
        <v>453</v>
      </c>
      <c r="F2723" s="3" t="str">
        <f t="shared" si="42"/>
        <v>Retail</v>
      </c>
      <c r="G2723" s="3">
        <v>9</v>
      </c>
      <c r="I2723"/>
    </row>
    <row r="2724" spans="3:9">
      <c r="C2724" s="176">
        <v>42302.210400000004</v>
      </c>
      <c r="D2724" s="3" t="s">
        <v>445</v>
      </c>
      <c r="E2724" s="3" t="s">
        <v>10</v>
      </c>
      <c r="F2724" s="3" t="str">
        <f t="shared" si="42"/>
        <v>Wholesale</v>
      </c>
      <c r="G2724" s="3">
        <v>27</v>
      </c>
      <c r="I2724"/>
    </row>
    <row r="2725" spans="3:9">
      <c r="C2725" s="176">
        <v>41979.141000000003</v>
      </c>
      <c r="D2725" s="3" t="s">
        <v>447</v>
      </c>
      <c r="E2725" s="3" t="s">
        <v>453</v>
      </c>
      <c r="F2725" s="3" t="str">
        <f t="shared" si="42"/>
        <v>Retail</v>
      </c>
      <c r="G2725" s="3">
        <v>1</v>
      </c>
      <c r="I2725"/>
    </row>
    <row r="2726" spans="3:9">
      <c r="C2726" s="176">
        <v>42185.478499999997</v>
      </c>
      <c r="D2726" s="3" t="s">
        <v>447</v>
      </c>
      <c r="E2726" s="3" t="s">
        <v>110</v>
      </c>
      <c r="F2726" s="3" t="str">
        <f t="shared" si="42"/>
        <v>Wholesale</v>
      </c>
      <c r="G2726" s="3">
        <v>68</v>
      </c>
      <c r="I2726"/>
    </row>
    <row r="2727" spans="3:9">
      <c r="C2727" s="176">
        <v>42160.541700000002</v>
      </c>
      <c r="D2727" s="3" t="s">
        <v>447</v>
      </c>
      <c r="E2727" s="3" t="s">
        <v>453</v>
      </c>
      <c r="F2727" s="3" t="str">
        <f t="shared" si="42"/>
        <v>Retail</v>
      </c>
      <c r="G2727" s="3">
        <v>5</v>
      </c>
      <c r="I2727"/>
    </row>
    <row r="2728" spans="3:9">
      <c r="C2728" s="176">
        <v>41988.793100000003</v>
      </c>
      <c r="D2728" s="3" t="s">
        <v>445</v>
      </c>
      <c r="E2728" s="3" t="s">
        <v>458</v>
      </c>
      <c r="F2728" s="3" t="str">
        <f t="shared" si="42"/>
        <v>Retail</v>
      </c>
      <c r="G2728" s="3">
        <v>9</v>
      </c>
      <c r="I2728"/>
    </row>
    <row r="2729" spans="3:9">
      <c r="C2729" s="176">
        <v>42332.4611</v>
      </c>
      <c r="D2729" s="3" t="s">
        <v>447</v>
      </c>
      <c r="E2729" s="3" t="s">
        <v>6</v>
      </c>
      <c r="F2729" s="3" t="str">
        <f t="shared" si="42"/>
        <v>Wholesale</v>
      </c>
      <c r="G2729" s="3">
        <v>89</v>
      </c>
      <c r="I2729"/>
    </row>
    <row r="2730" spans="3:9">
      <c r="C2730" s="176">
        <v>42272.427799999998</v>
      </c>
      <c r="D2730" s="3" t="s">
        <v>447</v>
      </c>
      <c r="E2730" s="3" t="s">
        <v>114</v>
      </c>
      <c r="F2730" s="3" t="str">
        <f t="shared" si="42"/>
        <v>Wholesale</v>
      </c>
      <c r="G2730" s="3">
        <v>128</v>
      </c>
      <c r="I2730"/>
    </row>
    <row r="2731" spans="3:9">
      <c r="C2731" s="176">
        <v>42159.168100000003</v>
      </c>
      <c r="D2731" s="3" t="s">
        <v>446</v>
      </c>
      <c r="E2731" s="3" t="s">
        <v>460</v>
      </c>
      <c r="F2731" s="3" t="str">
        <f t="shared" si="42"/>
        <v>Retail</v>
      </c>
      <c r="G2731" s="3">
        <v>1</v>
      </c>
      <c r="I2731"/>
    </row>
    <row r="2732" spans="3:9">
      <c r="C2732" s="176">
        <v>41985.849300000002</v>
      </c>
      <c r="D2732" s="3" t="s">
        <v>445</v>
      </c>
      <c r="E2732" s="3" t="s">
        <v>453</v>
      </c>
      <c r="F2732" s="3" t="str">
        <f t="shared" si="42"/>
        <v>Retail</v>
      </c>
      <c r="G2732" s="3">
        <v>1</v>
      </c>
      <c r="I2732"/>
    </row>
    <row r="2733" spans="3:9">
      <c r="C2733" s="176">
        <v>42252.485399999998</v>
      </c>
      <c r="D2733" s="3" t="s">
        <v>446</v>
      </c>
      <c r="E2733" s="3" t="s">
        <v>112</v>
      </c>
      <c r="F2733" s="3" t="str">
        <f t="shared" si="42"/>
        <v>Retail</v>
      </c>
      <c r="G2733" s="3">
        <v>6</v>
      </c>
      <c r="I2733"/>
    </row>
    <row r="2734" spans="3:9">
      <c r="C2734" s="176">
        <v>42157.522199999999</v>
      </c>
      <c r="D2734" s="3" t="s">
        <v>445</v>
      </c>
      <c r="E2734" s="3" t="s">
        <v>453</v>
      </c>
      <c r="F2734" s="3" t="str">
        <f t="shared" si="42"/>
        <v>Wholesale</v>
      </c>
      <c r="G2734" s="3">
        <v>40</v>
      </c>
      <c r="I2734"/>
    </row>
    <row r="2735" spans="3:9">
      <c r="C2735" s="176">
        <v>42044.5389</v>
      </c>
      <c r="D2735" s="3" t="s">
        <v>449</v>
      </c>
      <c r="E2735" s="3" t="s">
        <v>114</v>
      </c>
      <c r="F2735" s="3" t="str">
        <f t="shared" si="42"/>
        <v>Wholesale</v>
      </c>
      <c r="G2735" s="3">
        <v>63</v>
      </c>
      <c r="I2735"/>
    </row>
    <row r="2736" spans="3:9">
      <c r="C2736" s="176">
        <v>42205.623599999999</v>
      </c>
      <c r="D2736" s="3" t="s">
        <v>445</v>
      </c>
      <c r="E2736" s="3" t="s">
        <v>459</v>
      </c>
      <c r="F2736" s="3" t="str">
        <f t="shared" si="42"/>
        <v>Retail</v>
      </c>
      <c r="G2736" s="3">
        <v>4</v>
      </c>
      <c r="I2736"/>
    </row>
    <row r="2737" spans="3:9">
      <c r="C2737" s="176">
        <v>41979.750699999997</v>
      </c>
      <c r="D2737" s="3" t="s">
        <v>447</v>
      </c>
      <c r="E2737" s="3" t="s">
        <v>8</v>
      </c>
      <c r="F2737" s="3" t="str">
        <f t="shared" si="42"/>
        <v>Wholesale</v>
      </c>
      <c r="G2737" s="3">
        <v>84</v>
      </c>
      <c r="I2737"/>
    </row>
    <row r="2738" spans="3:9">
      <c r="C2738" s="176">
        <v>42366.8</v>
      </c>
      <c r="D2738" s="3" t="s">
        <v>445</v>
      </c>
      <c r="E2738" s="3" t="s">
        <v>453</v>
      </c>
      <c r="F2738" s="3" t="str">
        <f t="shared" si="42"/>
        <v>Wholesale</v>
      </c>
      <c r="G2738" s="3">
        <v>33</v>
      </c>
      <c r="I2738"/>
    </row>
    <row r="2739" spans="3:9">
      <c r="C2739" s="176">
        <v>42249.473599999998</v>
      </c>
      <c r="D2739" s="3" t="s">
        <v>445</v>
      </c>
      <c r="E2739" s="3" t="s">
        <v>10</v>
      </c>
      <c r="F2739" s="3" t="str">
        <f t="shared" si="42"/>
        <v>Wholesale</v>
      </c>
      <c r="G2739" s="3">
        <v>50</v>
      </c>
      <c r="I2739"/>
    </row>
    <row r="2740" spans="3:9">
      <c r="C2740" s="176">
        <v>42240.664599999996</v>
      </c>
      <c r="D2740" s="3" t="s">
        <v>447</v>
      </c>
      <c r="E2740" s="3" t="s">
        <v>114</v>
      </c>
      <c r="F2740" s="3" t="str">
        <f t="shared" si="42"/>
        <v>Wholesale</v>
      </c>
      <c r="G2740" s="3">
        <v>12</v>
      </c>
      <c r="I2740"/>
    </row>
    <row r="2741" spans="3:9">
      <c r="C2741" s="176">
        <v>42349.414599999996</v>
      </c>
      <c r="D2741" s="3" t="s">
        <v>445</v>
      </c>
      <c r="E2741" s="3" t="s">
        <v>6</v>
      </c>
      <c r="F2741" s="3" t="str">
        <f t="shared" si="42"/>
        <v>Retail</v>
      </c>
      <c r="G2741" s="3">
        <v>1</v>
      </c>
      <c r="I2741"/>
    </row>
    <row r="2742" spans="3:9">
      <c r="C2742" s="176">
        <v>42162.306900000003</v>
      </c>
      <c r="D2742" s="3" t="s">
        <v>449</v>
      </c>
      <c r="E2742" s="3" t="s">
        <v>456</v>
      </c>
      <c r="F2742" s="3" t="str">
        <f t="shared" si="42"/>
        <v>Wholesale</v>
      </c>
      <c r="G2742" s="3">
        <v>36</v>
      </c>
      <c r="I2742"/>
    </row>
    <row r="2743" spans="3:9">
      <c r="C2743" s="176">
        <v>42260.768100000001</v>
      </c>
      <c r="D2743" s="3" t="s">
        <v>446</v>
      </c>
      <c r="E2743" s="3" t="s">
        <v>461</v>
      </c>
      <c r="F2743" s="3" t="str">
        <f t="shared" si="42"/>
        <v>Retail</v>
      </c>
      <c r="G2743" s="3">
        <v>3</v>
      </c>
      <c r="I2743"/>
    </row>
    <row r="2744" spans="3:9">
      <c r="C2744" s="176">
        <v>42298.739600000001</v>
      </c>
      <c r="D2744" s="3" t="s">
        <v>445</v>
      </c>
      <c r="E2744" s="3" t="s">
        <v>6</v>
      </c>
      <c r="F2744" s="3" t="str">
        <f t="shared" si="42"/>
        <v>Retail</v>
      </c>
      <c r="G2744" s="3">
        <v>1</v>
      </c>
      <c r="I2744"/>
    </row>
    <row r="2745" spans="3:9">
      <c r="C2745" s="176">
        <v>42195.772199999999</v>
      </c>
      <c r="D2745" s="3" t="s">
        <v>445</v>
      </c>
      <c r="E2745" s="3" t="s">
        <v>459</v>
      </c>
      <c r="F2745" s="3" t="str">
        <f t="shared" si="42"/>
        <v>Retail</v>
      </c>
      <c r="G2745" s="3">
        <v>5</v>
      </c>
      <c r="I2745"/>
    </row>
    <row r="2746" spans="3:9">
      <c r="C2746" s="176">
        <v>42218.602800000001</v>
      </c>
      <c r="D2746" s="3" t="s">
        <v>445</v>
      </c>
      <c r="E2746" s="3" t="s">
        <v>10</v>
      </c>
      <c r="F2746" s="3" t="str">
        <f t="shared" si="42"/>
        <v>Wholesale</v>
      </c>
      <c r="G2746" s="3">
        <v>39</v>
      </c>
      <c r="I2746"/>
    </row>
    <row r="2747" spans="3:9">
      <c r="C2747" s="176">
        <v>42333.508999999998</v>
      </c>
      <c r="D2747" s="3" t="s">
        <v>445</v>
      </c>
      <c r="E2747" s="3" t="s">
        <v>112</v>
      </c>
      <c r="F2747" s="3" t="str">
        <f t="shared" si="42"/>
        <v>Retail</v>
      </c>
      <c r="G2747" s="3">
        <v>2</v>
      </c>
      <c r="I2747"/>
    </row>
    <row r="2748" spans="3:9">
      <c r="C2748" s="176">
        <v>42339.151400000002</v>
      </c>
      <c r="D2748" s="3" t="s">
        <v>446</v>
      </c>
      <c r="E2748" s="3" t="s">
        <v>7</v>
      </c>
      <c r="F2748" s="3" t="str">
        <f t="shared" si="42"/>
        <v>Retail</v>
      </c>
      <c r="G2748" s="3">
        <v>1</v>
      </c>
      <c r="I2748"/>
    </row>
    <row r="2749" spans="3:9">
      <c r="C2749" s="176">
        <v>41984.845099999999</v>
      </c>
      <c r="D2749" s="3" t="s">
        <v>445</v>
      </c>
      <c r="E2749" s="3" t="s">
        <v>110</v>
      </c>
      <c r="F2749" s="3" t="str">
        <f t="shared" si="42"/>
        <v>Wholesale</v>
      </c>
      <c r="G2749" s="3">
        <v>35</v>
      </c>
      <c r="I2749"/>
    </row>
    <row r="2750" spans="3:9">
      <c r="C2750" s="176">
        <v>41979.227099999996</v>
      </c>
      <c r="D2750" s="3" t="s">
        <v>447</v>
      </c>
      <c r="E2750" s="3" t="s">
        <v>6</v>
      </c>
      <c r="F2750" s="3" t="str">
        <f t="shared" si="42"/>
        <v>Wholesale</v>
      </c>
      <c r="G2750" s="3">
        <v>61</v>
      </c>
      <c r="I2750"/>
    </row>
    <row r="2751" spans="3:9">
      <c r="C2751" s="176">
        <v>41981.470800000003</v>
      </c>
      <c r="D2751" s="3" t="s">
        <v>445</v>
      </c>
      <c r="E2751" s="3" t="s">
        <v>454</v>
      </c>
      <c r="F2751" s="3" t="str">
        <f t="shared" si="42"/>
        <v>Retail</v>
      </c>
      <c r="G2751" s="3">
        <v>3</v>
      </c>
      <c r="I2751"/>
    </row>
    <row r="2752" spans="3:9">
      <c r="C2752" s="176">
        <v>41990.517399999997</v>
      </c>
      <c r="D2752" s="3" t="s">
        <v>446</v>
      </c>
      <c r="E2752" s="3" t="s">
        <v>453</v>
      </c>
      <c r="F2752" s="3" t="str">
        <f t="shared" si="42"/>
        <v>Retail</v>
      </c>
      <c r="G2752" s="3">
        <v>9</v>
      </c>
      <c r="I2752"/>
    </row>
    <row r="2753" spans="3:9">
      <c r="C2753" s="176">
        <v>42182.116699999999</v>
      </c>
      <c r="D2753" s="3" t="s">
        <v>446</v>
      </c>
      <c r="E2753" s="3" t="s">
        <v>453</v>
      </c>
      <c r="F2753" s="3" t="str">
        <f t="shared" si="42"/>
        <v>Retail</v>
      </c>
      <c r="G2753" s="3">
        <v>1</v>
      </c>
      <c r="I2753"/>
    </row>
    <row r="2754" spans="3:9">
      <c r="C2754" s="176">
        <v>42340.465300000003</v>
      </c>
      <c r="D2754" s="3" t="s">
        <v>447</v>
      </c>
      <c r="E2754" s="3" t="s">
        <v>452</v>
      </c>
      <c r="F2754" s="3" t="str">
        <f t="shared" si="42"/>
        <v>Retail</v>
      </c>
      <c r="G2754" s="3">
        <v>6</v>
      </c>
      <c r="I2754"/>
    </row>
    <row r="2755" spans="3:9">
      <c r="C2755" s="176">
        <v>41986.626400000001</v>
      </c>
      <c r="D2755" s="3" t="s">
        <v>445</v>
      </c>
      <c r="E2755" s="3" t="s">
        <v>6</v>
      </c>
      <c r="F2755" s="3" t="str">
        <f t="shared" si="42"/>
        <v>Wholesale</v>
      </c>
      <c r="G2755" s="3">
        <v>92</v>
      </c>
      <c r="I2755"/>
    </row>
    <row r="2756" spans="3:9">
      <c r="C2756" s="176">
        <v>42362.470099999999</v>
      </c>
      <c r="D2756" s="3" t="s">
        <v>445</v>
      </c>
      <c r="E2756" s="3" t="s">
        <v>10</v>
      </c>
      <c r="F2756" s="3" t="str">
        <f t="shared" si="42"/>
        <v>Wholesale</v>
      </c>
      <c r="G2756" s="3">
        <v>39</v>
      </c>
      <c r="I2756"/>
    </row>
    <row r="2757" spans="3:9">
      <c r="C2757" s="176">
        <v>42047.413200000003</v>
      </c>
      <c r="D2757" s="3" t="s">
        <v>445</v>
      </c>
      <c r="E2757" s="3" t="s">
        <v>458</v>
      </c>
      <c r="F2757" s="3" t="str">
        <f t="shared" si="42"/>
        <v>Retail</v>
      </c>
      <c r="G2757" s="3">
        <v>6</v>
      </c>
      <c r="I2757"/>
    </row>
    <row r="2758" spans="3:9">
      <c r="C2758" s="176">
        <v>41987.472199999997</v>
      </c>
      <c r="D2758" s="3" t="s">
        <v>447</v>
      </c>
      <c r="E2758" s="3" t="s">
        <v>7</v>
      </c>
      <c r="F2758" s="3" t="str">
        <f t="shared" si="42"/>
        <v>Wholesale</v>
      </c>
      <c r="G2758" s="3">
        <v>32</v>
      </c>
      <c r="I2758"/>
    </row>
    <row r="2759" spans="3:9">
      <c r="C2759" s="176">
        <v>42185.143100000001</v>
      </c>
      <c r="D2759" s="3" t="s">
        <v>449</v>
      </c>
      <c r="E2759" s="3" t="s">
        <v>450</v>
      </c>
      <c r="F2759" s="3" t="str">
        <f t="shared" si="42"/>
        <v>Wholesale</v>
      </c>
      <c r="G2759" s="3">
        <v>57</v>
      </c>
      <c r="I2759"/>
    </row>
    <row r="2760" spans="3:9">
      <c r="C2760" s="176">
        <v>42228.542399999998</v>
      </c>
      <c r="D2760" s="3" t="s">
        <v>445</v>
      </c>
      <c r="E2760" s="3" t="s">
        <v>10</v>
      </c>
      <c r="F2760" s="3" t="str">
        <f t="shared" si="42"/>
        <v>Retail</v>
      </c>
      <c r="G2760" s="3">
        <v>2</v>
      </c>
      <c r="I2760"/>
    </row>
    <row r="2761" spans="3:9">
      <c r="C2761" s="176">
        <v>41983.461799999997</v>
      </c>
      <c r="D2761" s="3" t="s">
        <v>445</v>
      </c>
      <c r="E2761" s="3" t="s">
        <v>453</v>
      </c>
      <c r="F2761" s="3" t="str">
        <f t="shared" si="42"/>
        <v>Retail</v>
      </c>
      <c r="G2761" s="3">
        <v>7</v>
      </c>
      <c r="I2761"/>
    </row>
    <row r="2762" spans="3:9">
      <c r="C2762" s="176">
        <v>41982.771500000003</v>
      </c>
      <c r="D2762" s="3" t="s">
        <v>445</v>
      </c>
      <c r="E2762" s="3" t="s">
        <v>312</v>
      </c>
      <c r="F2762" s="3" t="str">
        <f t="shared" ref="F2762:F2825" si="43">IF(G2762&lt;10,"Retail","Wholesale")</f>
        <v>Retail</v>
      </c>
      <c r="G2762" s="3">
        <v>5</v>
      </c>
      <c r="I2762"/>
    </row>
    <row r="2763" spans="3:9">
      <c r="C2763" s="176">
        <v>42261.512499999997</v>
      </c>
      <c r="D2763" s="3" t="s">
        <v>449</v>
      </c>
      <c r="E2763" s="3" t="s">
        <v>453</v>
      </c>
      <c r="F2763" s="3" t="str">
        <f t="shared" si="43"/>
        <v>Retail</v>
      </c>
      <c r="G2763" s="3">
        <v>4</v>
      </c>
      <c r="I2763"/>
    </row>
    <row r="2764" spans="3:9">
      <c r="C2764" s="176">
        <v>42225.763200000001</v>
      </c>
      <c r="D2764" s="3" t="s">
        <v>445</v>
      </c>
      <c r="E2764" s="3" t="s">
        <v>452</v>
      </c>
      <c r="F2764" s="3" t="str">
        <f t="shared" si="43"/>
        <v>Wholesale</v>
      </c>
      <c r="G2764" s="3">
        <v>40</v>
      </c>
      <c r="I2764"/>
    </row>
    <row r="2765" spans="3:9">
      <c r="C2765" s="176">
        <v>42167.7736</v>
      </c>
      <c r="D2765" s="3" t="s">
        <v>445</v>
      </c>
      <c r="E2765" s="3" t="s">
        <v>457</v>
      </c>
      <c r="F2765" s="3" t="str">
        <f t="shared" si="43"/>
        <v>Retail</v>
      </c>
      <c r="G2765" s="3">
        <v>3</v>
      </c>
      <c r="I2765"/>
    </row>
    <row r="2766" spans="3:9">
      <c r="C2766" s="176">
        <v>42197.504200000003</v>
      </c>
      <c r="D2766" s="3" t="s">
        <v>445</v>
      </c>
      <c r="E2766" s="3" t="s">
        <v>453</v>
      </c>
      <c r="F2766" s="3" t="str">
        <f t="shared" si="43"/>
        <v>Retail</v>
      </c>
      <c r="G2766" s="3">
        <v>6</v>
      </c>
      <c r="I2766"/>
    </row>
    <row r="2767" spans="3:9">
      <c r="C2767" s="176">
        <v>42226.345800000003</v>
      </c>
      <c r="D2767" s="3" t="s">
        <v>445</v>
      </c>
      <c r="E2767" s="3" t="s">
        <v>312</v>
      </c>
      <c r="F2767" s="3" t="str">
        <f t="shared" si="43"/>
        <v>Retail</v>
      </c>
      <c r="G2767" s="3">
        <v>3</v>
      </c>
      <c r="I2767"/>
    </row>
    <row r="2768" spans="3:9">
      <c r="C2768" s="176">
        <v>42099.216</v>
      </c>
      <c r="D2768" s="3" t="s">
        <v>445</v>
      </c>
      <c r="E2768" s="3" t="s">
        <v>10</v>
      </c>
      <c r="F2768" s="3" t="str">
        <f t="shared" si="43"/>
        <v>Wholesale</v>
      </c>
      <c r="G2768" s="3">
        <v>34</v>
      </c>
      <c r="I2768"/>
    </row>
    <row r="2769" spans="3:9">
      <c r="C2769" s="176">
        <v>41982.481299999999</v>
      </c>
      <c r="D2769" s="3" t="s">
        <v>449</v>
      </c>
      <c r="E2769" s="3" t="s">
        <v>455</v>
      </c>
      <c r="F2769" s="3" t="str">
        <f t="shared" si="43"/>
        <v>Retail</v>
      </c>
      <c r="G2769" s="3">
        <v>2</v>
      </c>
      <c r="I2769"/>
    </row>
    <row r="2770" spans="3:9">
      <c r="C2770" s="176">
        <v>42157.524299999997</v>
      </c>
      <c r="D2770" s="3" t="s">
        <v>445</v>
      </c>
      <c r="E2770" s="3" t="s">
        <v>7</v>
      </c>
      <c r="F2770" s="3" t="str">
        <f t="shared" si="43"/>
        <v>Wholesale</v>
      </c>
      <c r="G2770" s="3">
        <v>37</v>
      </c>
      <c r="I2770"/>
    </row>
    <row r="2771" spans="3:9">
      <c r="C2771" s="176">
        <v>42346.790999999997</v>
      </c>
      <c r="D2771" s="3" t="s">
        <v>446</v>
      </c>
      <c r="E2771" s="3" t="s">
        <v>460</v>
      </c>
      <c r="F2771" s="3" t="str">
        <f t="shared" si="43"/>
        <v>Retail</v>
      </c>
      <c r="G2771" s="3">
        <v>2</v>
      </c>
      <c r="I2771"/>
    </row>
    <row r="2772" spans="3:9">
      <c r="C2772" s="176">
        <v>42062.2111</v>
      </c>
      <c r="D2772" s="3" t="s">
        <v>445</v>
      </c>
      <c r="E2772" s="3" t="s">
        <v>9</v>
      </c>
      <c r="F2772" s="3" t="str">
        <f t="shared" si="43"/>
        <v>Wholesale</v>
      </c>
      <c r="G2772" s="3">
        <v>31</v>
      </c>
      <c r="I2772"/>
    </row>
    <row r="2773" spans="3:9">
      <c r="C2773" s="176">
        <v>41980.751400000001</v>
      </c>
      <c r="D2773" s="3" t="s">
        <v>447</v>
      </c>
      <c r="E2773" s="3" t="s">
        <v>451</v>
      </c>
      <c r="F2773" s="3" t="str">
        <f t="shared" si="43"/>
        <v>Retail</v>
      </c>
      <c r="G2773" s="3">
        <v>2</v>
      </c>
      <c r="I2773"/>
    </row>
    <row r="2774" spans="3:9">
      <c r="C2774" s="176">
        <v>42169.677100000001</v>
      </c>
      <c r="D2774" s="3" t="s">
        <v>445</v>
      </c>
      <c r="E2774" s="3" t="s">
        <v>453</v>
      </c>
      <c r="F2774" s="3" t="str">
        <f t="shared" si="43"/>
        <v>Retail</v>
      </c>
      <c r="G2774" s="3">
        <v>7</v>
      </c>
      <c r="I2774"/>
    </row>
    <row r="2775" spans="3:9">
      <c r="C2775" s="176">
        <v>42029.681299999997</v>
      </c>
      <c r="D2775" s="3" t="s">
        <v>445</v>
      </c>
      <c r="E2775" s="3" t="s">
        <v>6</v>
      </c>
      <c r="F2775" s="3" t="str">
        <f t="shared" si="43"/>
        <v>Wholesale</v>
      </c>
      <c r="G2775" s="3">
        <v>27</v>
      </c>
      <c r="I2775"/>
    </row>
    <row r="2776" spans="3:9">
      <c r="C2776" s="176">
        <v>42209.438900000001</v>
      </c>
      <c r="D2776" s="3" t="s">
        <v>446</v>
      </c>
      <c r="E2776" s="3" t="s">
        <v>10</v>
      </c>
      <c r="F2776" s="3" t="str">
        <f t="shared" si="43"/>
        <v>Retail</v>
      </c>
      <c r="G2776" s="3">
        <v>1</v>
      </c>
      <c r="I2776"/>
    </row>
    <row r="2777" spans="3:9">
      <c r="C2777" s="176">
        <v>42119.3125</v>
      </c>
      <c r="D2777" s="3" t="s">
        <v>446</v>
      </c>
      <c r="E2777" s="3" t="s">
        <v>114</v>
      </c>
      <c r="F2777" s="3" t="str">
        <f t="shared" si="43"/>
        <v>Wholesale</v>
      </c>
      <c r="G2777" s="3">
        <v>68</v>
      </c>
      <c r="I2777"/>
    </row>
    <row r="2778" spans="3:9">
      <c r="C2778" s="176">
        <v>42351.779900000001</v>
      </c>
      <c r="D2778" s="3" t="s">
        <v>447</v>
      </c>
      <c r="E2778" s="3" t="s">
        <v>460</v>
      </c>
      <c r="F2778" s="3" t="str">
        <f t="shared" si="43"/>
        <v>Retail</v>
      </c>
      <c r="G2778" s="3">
        <v>1</v>
      </c>
      <c r="I2778"/>
    </row>
    <row r="2779" spans="3:9">
      <c r="C2779" s="176">
        <v>42219.702100000002</v>
      </c>
      <c r="D2779" s="3" t="s">
        <v>446</v>
      </c>
      <c r="E2779" s="3" t="s">
        <v>8</v>
      </c>
      <c r="F2779" s="3" t="str">
        <f t="shared" si="43"/>
        <v>Retail</v>
      </c>
      <c r="G2779" s="3">
        <v>5</v>
      </c>
      <c r="I2779"/>
    </row>
    <row r="2780" spans="3:9">
      <c r="C2780" s="176">
        <v>42158.436800000003</v>
      </c>
      <c r="D2780" s="3" t="s">
        <v>445</v>
      </c>
      <c r="E2780" s="3" t="s">
        <v>6</v>
      </c>
      <c r="F2780" s="3" t="str">
        <f t="shared" si="43"/>
        <v>Retail</v>
      </c>
      <c r="G2780" s="3">
        <v>3</v>
      </c>
      <c r="I2780"/>
    </row>
    <row r="2781" spans="3:9">
      <c r="C2781" s="176">
        <v>42283.5625</v>
      </c>
      <c r="D2781" s="3" t="s">
        <v>446</v>
      </c>
      <c r="E2781" s="3" t="s">
        <v>457</v>
      </c>
      <c r="F2781" s="3" t="str">
        <f t="shared" si="43"/>
        <v>Retail</v>
      </c>
      <c r="G2781" s="3">
        <v>2</v>
      </c>
      <c r="I2781"/>
    </row>
    <row r="2782" spans="3:9">
      <c r="C2782" s="176">
        <v>42221.792399999998</v>
      </c>
      <c r="D2782" s="3" t="s">
        <v>447</v>
      </c>
      <c r="E2782" s="3" t="s">
        <v>9</v>
      </c>
      <c r="F2782" s="3" t="str">
        <f t="shared" si="43"/>
        <v>Wholesale</v>
      </c>
      <c r="G2782" s="3">
        <v>67</v>
      </c>
      <c r="I2782"/>
    </row>
    <row r="2783" spans="3:9">
      <c r="C2783" s="176">
        <v>42124.525699999998</v>
      </c>
      <c r="D2783" s="3" t="s">
        <v>445</v>
      </c>
      <c r="E2783" s="3" t="s">
        <v>312</v>
      </c>
      <c r="F2783" s="3" t="str">
        <f t="shared" si="43"/>
        <v>Retail</v>
      </c>
      <c r="G2783" s="3">
        <v>2</v>
      </c>
      <c r="I2783"/>
    </row>
    <row r="2784" spans="3:9">
      <c r="C2784" s="176">
        <v>42342.474300000002</v>
      </c>
      <c r="D2784" s="3" t="s">
        <v>449</v>
      </c>
      <c r="E2784" s="3" t="s">
        <v>10</v>
      </c>
      <c r="F2784" s="3" t="str">
        <f t="shared" si="43"/>
        <v>Retail</v>
      </c>
      <c r="G2784" s="3">
        <v>7</v>
      </c>
      <c r="I2784"/>
    </row>
    <row r="2785" spans="3:9">
      <c r="C2785" s="176">
        <v>42219.837500000001</v>
      </c>
      <c r="D2785" s="3" t="s">
        <v>445</v>
      </c>
      <c r="E2785" s="3" t="s">
        <v>459</v>
      </c>
      <c r="F2785" s="3" t="str">
        <f t="shared" si="43"/>
        <v>Retail</v>
      </c>
      <c r="G2785" s="3">
        <v>5</v>
      </c>
      <c r="I2785"/>
    </row>
    <row r="2786" spans="3:9">
      <c r="C2786" s="176">
        <v>42362.522199999999</v>
      </c>
      <c r="D2786" s="3" t="s">
        <v>447</v>
      </c>
      <c r="E2786" s="3" t="s">
        <v>452</v>
      </c>
      <c r="F2786" s="3" t="str">
        <f t="shared" si="43"/>
        <v>Wholesale</v>
      </c>
      <c r="G2786" s="3">
        <v>26</v>
      </c>
      <c r="I2786"/>
    </row>
    <row r="2787" spans="3:9">
      <c r="C2787" s="176">
        <v>41984.777800000003</v>
      </c>
      <c r="D2787" s="3" t="s">
        <v>446</v>
      </c>
      <c r="E2787" s="3" t="s">
        <v>457</v>
      </c>
      <c r="F2787" s="3" t="str">
        <f t="shared" si="43"/>
        <v>Wholesale</v>
      </c>
      <c r="G2787" s="3">
        <v>34</v>
      </c>
      <c r="I2787"/>
    </row>
    <row r="2788" spans="3:9">
      <c r="C2788" s="176">
        <v>42176.470099999999</v>
      </c>
      <c r="D2788" s="3" t="s">
        <v>445</v>
      </c>
      <c r="E2788" s="3" t="s">
        <v>7</v>
      </c>
      <c r="F2788" s="3" t="str">
        <f t="shared" si="43"/>
        <v>Wholesale</v>
      </c>
      <c r="G2788" s="3">
        <v>43</v>
      </c>
      <c r="I2788"/>
    </row>
    <row r="2789" spans="3:9">
      <c r="C2789" s="176">
        <v>42020.645100000002</v>
      </c>
      <c r="D2789" s="3" t="s">
        <v>446</v>
      </c>
      <c r="E2789" s="3" t="s">
        <v>450</v>
      </c>
      <c r="F2789" s="3" t="str">
        <f t="shared" si="43"/>
        <v>Retail</v>
      </c>
      <c r="G2789" s="3">
        <v>2</v>
      </c>
      <c r="I2789"/>
    </row>
    <row r="2790" spans="3:9">
      <c r="C2790" s="176">
        <v>42172.723599999998</v>
      </c>
      <c r="D2790" s="3" t="s">
        <v>445</v>
      </c>
      <c r="E2790" s="3" t="s">
        <v>459</v>
      </c>
      <c r="F2790" s="3" t="str">
        <f t="shared" si="43"/>
        <v>Retail</v>
      </c>
      <c r="G2790" s="3">
        <v>1</v>
      </c>
      <c r="I2790"/>
    </row>
    <row r="2791" spans="3:9">
      <c r="C2791" s="176">
        <v>42338.509700000002</v>
      </c>
      <c r="D2791" s="3" t="s">
        <v>447</v>
      </c>
      <c r="E2791" s="3" t="s">
        <v>112</v>
      </c>
      <c r="F2791" s="3" t="str">
        <f t="shared" si="43"/>
        <v>Retail</v>
      </c>
      <c r="G2791" s="3">
        <v>8</v>
      </c>
      <c r="I2791"/>
    </row>
    <row r="2792" spans="3:9">
      <c r="C2792" s="176">
        <v>42215.495799999997</v>
      </c>
      <c r="D2792" s="3" t="s">
        <v>449</v>
      </c>
      <c r="E2792" s="3" t="s">
        <v>458</v>
      </c>
      <c r="F2792" s="3" t="str">
        <f t="shared" si="43"/>
        <v>Retail</v>
      </c>
      <c r="G2792" s="3">
        <v>2</v>
      </c>
      <c r="I2792"/>
    </row>
    <row r="2793" spans="3:9">
      <c r="C2793" s="176">
        <v>41985.15</v>
      </c>
      <c r="D2793" s="3" t="s">
        <v>446</v>
      </c>
      <c r="E2793" s="3" t="s">
        <v>312</v>
      </c>
      <c r="F2793" s="3" t="str">
        <f t="shared" si="43"/>
        <v>Wholesale</v>
      </c>
      <c r="G2793" s="3">
        <v>28</v>
      </c>
      <c r="I2793"/>
    </row>
    <row r="2794" spans="3:9">
      <c r="C2794" s="176">
        <v>42257.512499999997</v>
      </c>
      <c r="D2794" s="3" t="s">
        <v>445</v>
      </c>
      <c r="E2794" s="3" t="s">
        <v>453</v>
      </c>
      <c r="F2794" s="3" t="str">
        <f t="shared" si="43"/>
        <v>Retail</v>
      </c>
      <c r="G2794" s="3">
        <v>3</v>
      </c>
      <c r="I2794"/>
    </row>
    <row r="2795" spans="3:9">
      <c r="C2795" s="176">
        <v>42201.502099999998</v>
      </c>
      <c r="D2795" s="3" t="s">
        <v>446</v>
      </c>
      <c r="E2795" s="3" t="s">
        <v>453</v>
      </c>
      <c r="F2795" s="3" t="str">
        <f t="shared" si="43"/>
        <v>Wholesale</v>
      </c>
      <c r="G2795" s="3">
        <v>30</v>
      </c>
      <c r="I2795"/>
    </row>
    <row r="2796" spans="3:9">
      <c r="C2796" s="176">
        <v>42352.387499999997</v>
      </c>
      <c r="D2796" s="3" t="s">
        <v>446</v>
      </c>
      <c r="E2796" s="3" t="s">
        <v>10</v>
      </c>
      <c r="F2796" s="3" t="str">
        <f t="shared" si="43"/>
        <v>Retail</v>
      </c>
      <c r="G2796" s="3">
        <v>4</v>
      </c>
      <c r="I2796"/>
    </row>
    <row r="2797" spans="3:9">
      <c r="C2797" s="176">
        <v>41981.1368</v>
      </c>
      <c r="D2797" s="3" t="s">
        <v>446</v>
      </c>
      <c r="E2797" s="3" t="s">
        <v>453</v>
      </c>
      <c r="F2797" s="3" t="str">
        <f t="shared" si="43"/>
        <v>Retail</v>
      </c>
      <c r="G2797" s="3">
        <v>8</v>
      </c>
      <c r="I2797"/>
    </row>
    <row r="2798" spans="3:9">
      <c r="C2798" s="176">
        <v>42248.513899999998</v>
      </c>
      <c r="D2798" s="3" t="s">
        <v>447</v>
      </c>
      <c r="E2798" s="3" t="s">
        <v>9</v>
      </c>
      <c r="F2798" s="3" t="str">
        <f t="shared" si="43"/>
        <v>Retail</v>
      </c>
      <c r="G2798" s="3">
        <v>3</v>
      </c>
      <c r="I2798"/>
    </row>
    <row r="2799" spans="3:9">
      <c r="C2799" s="176">
        <v>42353.4833</v>
      </c>
      <c r="D2799" s="3" t="s">
        <v>446</v>
      </c>
      <c r="E2799" s="3" t="s">
        <v>8</v>
      </c>
      <c r="F2799" s="3" t="str">
        <f t="shared" si="43"/>
        <v>Wholesale</v>
      </c>
      <c r="G2799" s="3">
        <v>54</v>
      </c>
      <c r="I2799"/>
    </row>
    <row r="2800" spans="3:9">
      <c r="C2800" s="176">
        <v>41985.552100000001</v>
      </c>
      <c r="D2800" s="3" t="s">
        <v>445</v>
      </c>
      <c r="E2800" s="3" t="s">
        <v>457</v>
      </c>
      <c r="F2800" s="3" t="str">
        <f t="shared" si="43"/>
        <v>Wholesale</v>
      </c>
      <c r="G2800" s="3">
        <v>43</v>
      </c>
      <c r="I2800"/>
    </row>
    <row r="2801" spans="3:9">
      <c r="C2801" s="176">
        <v>42310.026400000002</v>
      </c>
      <c r="D2801" s="3" t="s">
        <v>447</v>
      </c>
      <c r="E2801" s="3" t="s">
        <v>7</v>
      </c>
      <c r="F2801" s="3" t="str">
        <f t="shared" si="43"/>
        <v>Retail</v>
      </c>
      <c r="G2801" s="3">
        <v>6</v>
      </c>
      <c r="I2801"/>
    </row>
    <row r="2802" spans="3:9">
      <c r="C2802" s="176">
        <v>42225.716699999997</v>
      </c>
      <c r="D2802" s="3" t="s">
        <v>447</v>
      </c>
      <c r="E2802" s="3" t="s">
        <v>453</v>
      </c>
      <c r="F2802" s="3" t="str">
        <f t="shared" si="43"/>
        <v>Wholesale</v>
      </c>
      <c r="G2802" s="3">
        <v>65</v>
      </c>
      <c r="I2802"/>
    </row>
    <row r="2803" spans="3:9">
      <c r="C2803" s="176">
        <v>42179.477099999996</v>
      </c>
      <c r="D2803" s="3" t="s">
        <v>446</v>
      </c>
      <c r="E2803" s="3" t="s">
        <v>112</v>
      </c>
      <c r="F2803" s="3" t="str">
        <f t="shared" si="43"/>
        <v>Retail</v>
      </c>
      <c r="G2803" s="3">
        <v>1</v>
      </c>
      <c r="I2803"/>
    </row>
    <row r="2804" spans="3:9">
      <c r="C2804" s="176">
        <v>41984.559000000001</v>
      </c>
      <c r="D2804" s="3" t="s">
        <v>445</v>
      </c>
      <c r="E2804" s="3" t="s">
        <v>453</v>
      </c>
      <c r="F2804" s="3" t="str">
        <f t="shared" si="43"/>
        <v>Wholesale</v>
      </c>
      <c r="G2804" s="3">
        <v>52</v>
      </c>
      <c r="I2804"/>
    </row>
    <row r="2805" spans="3:9">
      <c r="C2805" s="176">
        <v>41981.803500000002</v>
      </c>
      <c r="D2805" s="3" t="s">
        <v>445</v>
      </c>
      <c r="E2805" s="3" t="s">
        <v>9</v>
      </c>
      <c r="F2805" s="3" t="str">
        <f t="shared" si="43"/>
        <v>Retail</v>
      </c>
      <c r="G2805" s="3">
        <v>6</v>
      </c>
      <c r="I2805"/>
    </row>
    <row r="2806" spans="3:9">
      <c r="C2806" s="176">
        <v>42187.202100000002</v>
      </c>
      <c r="D2806" s="3" t="s">
        <v>445</v>
      </c>
      <c r="E2806" s="3" t="s">
        <v>6</v>
      </c>
      <c r="F2806" s="3" t="str">
        <f t="shared" si="43"/>
        <v>Wholesale</v>
      </c>
      <c r="G2806" s="3">
        <v>29</v>
      </c>
      <c r="I2806"/>
    </row>
    <row r="2807" spans="3:9">
      <c r="C2807" s="176">
        <v>41980.093099999998</v>
      </c>
      <c r="D2807" s="3" t="s">
        <v>447</v>
      </c>
      <c r="E2807" s="3" t="s">
        <v>455</v>
      </c>
      <c r="F2807" s="3" t="str">
        <f t="shared" si="43"/>
        <v>Retail</v>
      </c>
      <c r="G2807" s="3">
        <v>4</v>
      </c>
      <c r="I2807"/>
    </row>
    <row r="2808" spans="3:9">
      <c r="C2808" s="176">
        <v>42186.743799999997</v>
      </c>
      <c r="D2808" s="3" t="s">
        <v>447</v>
      </c>
      <c r="E2808" s="3" t="s">
        <v>453</v>
      </c>
      <c r="F2808" s="3" t="str">
        <f t="shared" si="43"/>
        <v>Retail</v>
      </c>
      <c r="G2808" s="3">
        <v>2</v>
      </c>
      <c r="I2808"/>
    </row>
    <row r="2809" spans="3:9">
      <c r="C2809" s="176">
        <v>41982.757599999997</v>
      </c>
      <c r="D2809" s="3" t="s">
        <v>449</v>
      </c>
      <c r="E2809" s="3" t="s">
        <v>448</v>
      </c>
      <c r="F2809" s="3" t="str">
        <f t="shared" si="43"/>
        <v>Retail</v>
      </c>
      <c r="G2809" s="3">
        <v>3</v>
      </c>
      <c r="I2809"/>
    </row>
    <row r="2810" spans="3:9">
      <c r="C2810" s="176">
        <v>41987.661800000002</v>
      </c>
      <c r="D2810" s="3" t="s">
        <v>447</v>
      </c>
      <c r="E2810" s="3" t="s">
        <v>453</v>
      </c>
      <c r="F2810" s="3" t="str">
        <f t="shared" si="43"/>
        <v>Wholesale</v>
      </c>
      <c r="G2810" s="3">
        <v>29</v>
      </c>
      <c r="I2810"/>
    </row>
    <row r="2811" spans="3:9">
      <c r="C2811" s="176">
        <v>42245.154900000001</v>
      </c>
      <c r="D2811" s="3" t="s">
        <v>445</v>
      </c>
      <c r="E2811" s="3" t="s">
        <v>114</v>
      </c>
      <c r="F2811" s="3" t="str">
        <f t="shared" si="43"/>
        <v>Retail</v>
      </c>
      <c r="G2811" s="3">
        <v>4</v>
      </c>
      <c r="I2811"/>
    </row>
    <row r="2812" spans="3:9">
      <c r="C2812" s="176">
        <v>42248.717400000001</v>
      </c>
      <c r="D2812" s="3" t="s">
        <v>447</v>
      </c>
      <c r="E2812" s="3" t="s">
        <v>10</v>
      </c>
      <c r="F2812" s="3" t="str">
        <f t="shared" si="43"/>
        <v>Retail</v>
      </c>
      <c r="G2812" s="3">
        <v>2</v>
      </c>
      <c r="I2812"/>
    </row>
    <row r="2813" spans="3:9">
      <c r="C2813" s="176">
        <v>42347.377800000002</v>
      </c>
      <c r="D2813" s="3" t="s">
        <v>445</v>
      </c>
      <c r="E2813" s="3" t="s">
        <v>6</v>
      </c>
      <c r="F2813" s="3" t="str">
        <f t="shared" si="43"/>
        <v>Retail</v>
      </c>
      <c r="G2813" s="3">
        <v>4</v>
      </c>
      <c r="I2813"/>
    </row>
    <row r="2814" spans="3:9">
      <c r="C2814" s="176">
        <v>42161.585400000004</v>
      </c>
      <c r="D2814" s="3" t="s">
        <v>446</v>
      </c>
      <c r="E2814" s="3" t="s">
        <v>458</v>
      </c>
      <c r="F2814" s="3" t="str">
        <f t="shared" si="43"/>
        <v>Retail</v>
      </c>
      <c r="G2814" s="3">
        <v>8</v>
      </c>
      <c r="I2814"/>
    </row>
    <row r="2815" spans="3:9">
      <c r="C2815" s="176">
        <v>42346.784699999997</v>
      </c>
      <c r="D2815" s="3" t="s">
        <v>445</v>
      </c>
      <c r="E2815" s="3" t="s">
        <v>451</v>
      </c>
      <c r="F2815" s="3" t="str">
        <f t="shared" si="43"/>
        <v>Wholesale</v>
      </c>
      <c r="G2815" s="3">
        <v>36</v>
      </c>
      <c r="I2815"/>
    </row>
    <row r="2816" spans="3:9">
      <c r="C2816" s="176">
        <v>42201.1806</v>
      </c>
      <c r="D2816" s="3" t="s">
        <v>445</v>
      </c>
      <c r="E2816" s="3" t="s">
        <v>454</v>
      </c>
      <c r="F2816" s="3" t="str">
        <f t="shared" si="43"/>
        <v>Retail</v>
      </c>
      <c r="G2816" s="3">
        <v>2</v>
      </c>
      <c r="I2816"/>
    </row>
    <row r="2817" spans="3:9">
      <c r="C2817" s="176">
        <v>41982.526400000002</v>
      </c>
      <c r="D2817" s="3" t="s">
        <v>446</v>
      </c>
      <c r="E2817" s="3" t="s">
        <v>9</v>
      </c>
      <c r="F2817" s="3" t="str">
        <f t="shared" si="43"/>
        <v>Retail</v>
      </c>
      <c r="G2817" s="3">
        <v>2</v>
      </c>
      <c r="I2817"/>
    </row>
    <row r="2818" spans="3:9">
      <c r="C2818" s="176">
        <v>42197.0743</v>
      </c>
      <c r="D2818" s="3" t="s">
        <v>447</v>
      </c>
      <c r="E2818" s="3" t="s">
        <v>453</v>
      </c>
      <c r="F2818" s="3" t="str">
        <f t="shared" si="43"/>
        <v>Retail</v>
      </c>
      <c r="G2818" s="3">
        <v>2</v>
      </c>
      <c r="I2818"/>
    </row>
    <row r="2819" spans="3:9">
      <c r="C2819" s="176">
        <v>42334.7264</v>
      </c>
      <c r="D2819" s="3" t="s">
        <v>446</v>
      </c>
      <c r="E2819" s="3" t="s">
        <v>453</v>
      </c>
      <c r="F2819" s="3" t="str">
        <f t="shared" si="43"/>
        <v>Retail</v>
      </c>
      <c r="G2819" s="3">
        <v>7</v>
      </c>
      <c r="I2819"/>
    </row>
    <row r="2820" spans="3:9">
      <c r="C2820" s="176">
        <v>42214.731299999999</v>
      </c>
      <c r="D2820" s="3" t="s">
        <v>445</v>
      </c>
      <c r="E2820" s="3" t="s">
        <v>6</v>
      </c>
      <c r="F2820" s="3" t="str">
        <f t="shared" si="43"/>
        <v>Retail</v>
      </c>
      <c r="G2820" s="3">
        <v>4</v>
      </c>
      <c r="I2820"/>
    </row>
    <row r="2821" spans="3:9">
      <c r="C2821" s="176">
        <v>42351.474300000002</v>
      </c>
      <c r="D2821" s="3" t="s">
        <v>447</v>
      </c>
      <c r="E2821" s="3" t="s">
        <v>455</v>
      </c>
      <c r="F2821" s="3" t="str">
        <f t="shared" si="43"/>
        <v>Retail</v>
      </c>
      <c r="G2821" s="3">
        <v>2</v>
      </c>
      <c r="I2821"/>
    </row>
    <row r="2822" spans="3:9">
      <c r="C2822" s="176">
        <v>42110.409</v>
      </c>
      <c r="D2822" s="3" t="s">
        <v>446</v>
      </c>
      <c r="E2822" s="3" t="s">
        <v>453</v>
      </c>
      <c r="F2822" s="3" t="str">
        <f t="shared" si="43"/>
        <v>Retail</v>
      </c>
      <c r="G2822" s="3">
        <v>5</v>
      </c>
      <c r="I2822"/>
    </row>
    <row r="2823" spans="3:9">
      <c r="C2823" s="176">
        <v>42224.163200000003</v>
      </c>
      <c r="D2823" s="3" t="s">
        <v>445</v>
      </c>
      <c r="E2823" s="3" t="s">
        <v>6</v>
      </c>
      <c r="F2823" s="3" t="str">
        <f t="shared" si="43"/>
        <v>Wholesale</v>
      </c>
      <c r="G2823" s="3">
        <v>32</v>
      </c>
      <c r="I2823"/>
    </row>
    <row r="2824" spans="3:9">
      <c r="C2824" s="176">
        <v>42252.532599999999</v>
      </c>
      <c r="D2824" s="3" t="s">
        <v>445</v>
      </c>
      <c r="E2824" s="3" t="s">
        <v>453</v>
      </c>
      <c r="F2824" s="3" t="str">
        <f t="shared" si="43"/>
        <v>Retail</v>
      </c>
      <c r="G2824" s="3">
        <v>2</v>
      </c>
      <c r="I2824"/>
    </row>
    <row r="2825" spans="3:9">
      <c r="C2825" s="176">
        <v>42221.553500000002</v>
      </c>
      <c r="D2825" s="3" t="s">
        <v>445</v>
      </c>
      <c r="E2825" s="3" t="s">
        <v>453</v>
      </c>
      <c r="F2825" s="3" t="str">
        <f t="shared" si="43"/>
        <v>Retail</v>
      </c>
      <c r="G2825" s="3">
        <v>2</v>
      </c>
      <c r="I2825"/>
    </row>
    <row r="2826" spans="3:9">
      <c r="C2826" s="176">
        <v>42195.7736</v>
      </c>
      <c r="D2826" s="3" t="s">
        <v>449</v>
      </c>
      <c r="E2826" s="3" t="s">
        <v>110</v>
      </c>
      <c r="F2826" s="3" t="str">
        <f t="shared" ref="F2826:F2889" si="44">IF(G2826&lt;10,"Retail","Wholesale")</f>
        <v>Retail</v>
      </c>
      <c r="G2826" s="3">
        <v>1</v>
      </c>
      <c r="I2826"/>
    </row>
    <row r="2827" spans="3:9">
      <c r="C2827" s="176">
        <v>42346.112500000003</v>
      </c>
      <c r="D2827" s="3" t="s">
        <v>446</v>
      </c>
      <c r="E2827" s="3" t="s">
        <v>10</v>
      </c>
      <c r="F2827" s="3" t="str">
        <f t="shared" si="44"/>
        <v>Retail</v>
      </c>
      <c r="G2827" s="3">
        <v>2</v>
      </c>
      <c r="I2827"/>
    </row>
    <row r="2828" spans="3:9">
      <c r="C2828" s="176">
        <v>42223.654900000001</v>
      </c>
      <c r="D2828" s="3" t="s">
        <v>445</v>
      </c>
      <c r="E2828" s="3" t="s">
        <v>7</v>
      </c>
      <c r="F2828" s="3" t="str">
        <f t="shared" si="44"/>
        <v>Retail</v>
      </c>
      <c r="G2828" s="3">
        <v>4</v>
      </c>
      <c r="I2828"/>
    </row>
    <row r="2829" spans="3:9">
      <c r="C2829" s="176">
        <v>42360.477800000001</v>
      </c>
      <c r="D2829" s="3" t="s">
        <v>447</v>
      </c>
      <c r="E2829" s="3" t="s">
        <v>10</v>
      </c>
      <c r="F2829" s="3" t="str">
        <f t="shared" si="44"/>
        <v>Retail</v>
      </c>
      <c r="G2829" s="3">
        <v>5</v>
      </c>
      <c r="I2829"/>
    </row>
    <row r="2830" spans="3:9">
      <c r="C2830" s="176">
        <v>41979.125699999997</v>
      </c>
      <c r="D2830" s="3" t="s">
        <v>447</v>
      </c>
      <c r="E2830" s="3" t="s">
        <v>457</v>
      </c>
      <c r="F2830" s="3" t="str">
        <f t="shared" si="44"/>
        <v>Wholesale</v>
      </c>
      <c r="G2830" s="3">
        <v>40</v>
      </c>
      <c r="I2830"/>
    </row>
    <row r="2831" spans="3:9">
      <c r="C2831" s="176">
        <v>41985.712500000001</v>
      </c>
      <c r="D2831" s="3" t="s">
        <v>449</v>
      </c>
      <c r="E2831" s="3" t="s">
        <v>6</v>
      </c>
      <c r="F2831" s="3" t="str">
        <f t="shared" si="44"/>
        <v>Wholesale</v>
      </c>
      <c r="G2831" s="3">
        <v>145</v>
      </c>
      <c r="I2831"/>
    </row>
    <row r="2832" spans="3:9">
      <c r="C2832" s="176">
        <v>42295.507599999997</v>
      </c>
      <c r="D2832" s="3" t="s">
        <v>445</v>
      </c>
      <c r="E2832" s="3" t="s">
        <v>453</v>
      </c>
      <c r="F2832" s="3" t="str">
        <f t="shared" si="44"/>
        <v>Wholesale</v>
      </c>
      <c r="G2832" s="3">
        <v>44</v>
      </c>
      <c r="I2832"/>
    </row>
    <row r="2833" spans="3:9">
      <c r="C2833" s="176">
        <v>42213.5285</v>
      </c>
      <c r="D2833" s="3" t="s">
        <v>445</v>
      </c>
      <c r="E2833" s="3" t="s">
        <v>110</v>
      </c>
      <c r="F2833" s="3" t="str">
        <f t="shared" si="44"/>
        <v>Retail</v>
      </c>
      <c r="G2833" s="3">
        <v>4</v>
      </c>
      <c r="I2833"/>
    </row>
    <row r="2834" spans="3:9">
      <c r="C2834" s="176">
        <v>42130.576399999998</v>
      </c>
      <c r="D2834" s="3" t="s">
        <v>447</v>
      </c>
      <c r="E2834" s="3" t="s">
        <v>453</v>
      </c>
      <c r="F2834" s="3" t="str">
        <f t="shared" si="44"/>
        <v>Wholesale</v>
      </c>
      <c r="G2834" s="3">
        <v>64</v>
      </c>
      <c r="I2834"/>
    </row>
    <row r="2835" spans="3:9">
      <c r="C2835" s="176">
        <v>41981.504200000003</v>
      </c>
      <c r="D2835" s="3" t="s">
        <v>449</v>
      </c>
      <c r="E2835" s="3" t="s">
        <v>455</v>
      </c>
      <c r="F2835" s="3" t="str">
        <f t="shared" si="44"/>
        <v>Retail</v>
      </c>
      <c r="G2835" s="3">
        <v>4</v>
      </c>
      <c r="I2835"/>
    </row>
    <row r="2836" spans="3:9">
      <c r="C2836" s="176">
        <v>41983.772900000004</v>
      </c>
      <c r="D2836" s="3" t="s">
        <v>445</v>
      </c>
      <c r="E2836" s="3" t="s">
        <v>7</v>
      </c>
      <c r="F2836" s="3" t="str">
        <f t="shared" si="44"/>
        <v>Retail</v>
      </c>
      <c r="G2836" s="3">
        <v>7</v>
      </c>
      <c r="I2836"/>
    </row>
    <row r="2837" spans="3:9">
      <c r="C2837" s="176">
        <v>42230.5576</v>
      </c>
      <c r="D2837" s="3" t="s">
        <v>445</v>
      </c>
      <c r="E2837" s="3" t="s">
        <v>453</v>
      </c>
      <c r="F2837" s="3" t="str">
        <f t="shared" si="44"/>
        <v>Wholesale</v>
      </c>
      <c r="G2837" s="3">
        <v>52</v>
      </c>
      <c r="I2837"/>
    </row>
    <row r="2838" spans="3:9">
      <c r="C2838" s="176">
        <v>42139.585400000004</v>
      </c>
      <c r="D2838" s="3" t="s">
        <v>447</v>
      </c>
      <c r="E2838" s="3" t="s">
        <v>6</v>
      </c>
      <c r="F2838" s="3" t="str">
        <f t="shared" si="44"/>
        <v>Wholesale</v>
      </c>
      <c r="G2838" s="3">
        <v>34</v>
      </c>
      <c r="I2838"/>
    </row>
    <row r="2839" spans="3:9">
      <c r="C2839" s="176">
        <v>42201.781900000002</v>
      </c>
      <c r="D2839" s="3" t="s">
        <v>445</v>
      </c>
      <c r="E2839" s="3" t="s">
        <v>459</v>
      </c>
      <c r="F2839" s="3" t="str">
        <f t="shared" si="44"/>
        <v>Retail</v>
      </c>
      <c r="G2839" s="3">
        <v>2</v>
      </c>
      <c r="I2839"/>
    </row>
    <row r="2840" spans="3:9">
      <c r="C2840" s="176">
        <v>42255.481899999999</v>
      </c>
      <c r="D2840" s="3" t="s">
        <v>446</v>
      </c>
      <c r="E2840" s="3" t="s">
        <v>448</v>
      </c>
      <c r="F2840" s="3" t="str">
        <f t="shared" si="44"/>
        <v>Retail</v>
      </c>
      <c r="G2840" s="3">
        <v>1</v>
      </c>
      <c r="I2840"/>
    </row>
    <row r="2841" spans="3:9">
      <c r="C2841" s="176">
        <v>42139.216</v>
      </c>
      <c r="D2841" s="3" t="s">
        <v>446</v>
      </c>
      <c r="E2841" s="3" t="s">
        <v>459</v>
      </c>
      <c r="F2841" s="3" t="str">
        <f t="shared" si="44"/>
        <v>Retail</v>
      </c>
      <c r="G2841" s="3">
        <v>5</v>
      </c>
      <c r="I2841"/>
    </row>
    <row r="2842" spans="3:9">
      <c r="C2842" s="176">
        <v>42156.466</v>
      </c>
      <c r="D2842" s="3" t="s">
        <v>445</v>
      </c>
      <c r="E2842" s="3" t="s">
        <v>453</v>
      </c>
      <c r="F2842" s="3" t="str">
        <f t="shared" si="44"/>
        <v>Wholesale</v>
      </c>
      <c r="G2842" s="3">
        <v>74</v>
      </c>
      <c r="I2842"/>
    </row>
    <row r="2843" spans="3:9">
      <c r="C2843" s="176">
        <v>42339.091699999997</v>
      </c>
      <c r="D2843" s="3" t="s">
        <v>447</v>
      </c>
      <c r="E2843" s="3" t="s">
        <v>461</v>
      </c>
      <c r="F2843" s="3" t="str">
        <f t="shared" si="44"/>
        <v>Retail</v>
      </c>
      <c r="G2843" s="3">
        <v>2</v>
      </c>
      <c r="I2843"/>
    </row>
    <row r="2844" spans="3:9">
      <c r="C2844" s="176">
        <v>42150.514600000002</v>
      </c>
      <c r="D2844" s="3" t="s">
        <v>447</v>
      </c>
      <c r="E2844" s="3" t="s">
        <v>114</v>
      </c>
      <c r="F2844" s="3" t="str">
        <f t="shared" si="44"/>
        <v>Retail</v>
      </c>
      <c r="G2844" s="3">
        <v>7</v>
      </c>
      <c r="I2844"/>
    </row>
    <row r="2845" spans="3:9">
      <c r="C2845" s="176">
        <v>41984.426399999997</v>
      </c>
      <c r="D2845" s="3" t="s">
        <v>447</v>
      </c>
      <c r="E2845" s="3" t="s">
        <v>112</v>
      </c>
      <c r="F2845" s="3" t="str">
        <f t="shared" si="44"/>
        <v>Retail</v>
      </c>
      <c r="G2845" s="3">
        <v>2</v>
      </c>
      <c r="I2845"/>
    </row>
    <row r="2846" spans="3:9">
      <c r="C2846" s="176">
        <v>42130.122199999998</v>
      </c>
      <c r="D2846" s="3" t="s">
        <v>445</v>
      </c>
      <c r="E2846" s="3" t="s">
        <v>453</v>
      </c>
      <c r="F2846" s="3" t="str">
        <f t="shared" si="44"/>
        <v>Retail</v>
      </c>
      <c r="G2846" s="3">
        <v>2</v>
      </c>
      <c r="I2846"/>
    </row>
    <row r="2847" spans="3:9">
      <c r="C2847" s="176">
        <v>42310.108999999997</v>
      </c>
      <c r="D2847" s="3" t="s">
        <v>446</v>
      </c>
      <c r="E2847" s="3" t="s">
        <v>453</v>
      </c>
      <c r="F2847" s="3" t="str">
        <f t="shared" si="44"/>
        <v>Retail</v>
      </c>
      <c r="G2847" s="3">
        <v>4</v>
      </c>
      <c r="I2847"/>
    </row>
    <row r="2848" spans="3:9">
      <c r="C2848" s="176">
        <v>42236.5049</v>
      </c>
      <c r="D2848" s="3" t="s">
        <v>446</v>
      </c>
      <c r="E2848" s="3" t="s">
        <v>9</v>
      </c>
      <c r="F2848" s="3" t="str">
        <f t="shared" si="44"/>
        <v>Wholesale</v>
      </c>
      <c r="G2848" s="3">
        <v>132</v>
      </c>
      <c r="I2848"/>
    </row>
    <row r="2849" spans="3:9">
      <c r="C2849" s="176">
        <v>41983.764600000002</v>
      </c>
      <c r="D2849" s="3" t="s">
        <v>446</v>
      </c>
      <c r="E2849" s="3" t="s">
        <v>453</v>
      </c>
      <c r="F2849" s="3" t="str">
        <f t="shared" si="44"/>
        <v>Retail</v>
      </c>
      <c r="G2849" s="3">
        <v>2</v>
      </c>
      <c r="I2849"/>
    </row>
    <row r="2850" spans="3:9">
      <c r="C2850" s="176">
        <v>42337.490299999998</v>
      </c>
      <c r="D2850" s="3" t="s">
        <v>445</v>
      </c>
      <c r="E2850" s="3" t="s">
        <v>10</v>
      </c>
      <c r="F2850" s="3" t="str">
        <f t="shared" si="44"/>
        <v>Wholesale</v>
      </c>
      <c r="G2850" s="3">
        <v>31</v>
      </c>
      <c r="I2850"/>
    </row>
    <row r="2851" spans="3:9">
      <c r="C2851" s="176">
        <v>42188.790300000001</v>
      </c>
      <c r="D2851" s="3" t="s">
        <v>445</v>
      </c>
      <c r="E2851" s="3" t="s">
        <v>456</v>
      </c>
      <c r="F2851" s="3" t="str">
        <f t="shared" si="44"/>
        <v>Retail</v>
      </c>
      <c r="G2851" s="3">
        <v>3</v>
      </c>
      <c r="I2851"/>
    </row>
    <row r="2852" spans="3:9">
      <c r="C2852" s="176">
        <v>41982.737500000003</v>
      </c>
      <c r="D2852" s="3" t="s">
        <v>445</v>
      </c>
      <c r="E2852" s="3" t="s">
        <v>461</v>
      </c>
      <c r="F2852" s="3" t="str">
        <f t="shared" si="44"/>
        <v>Retail</v>
      </c>
      <c r="G2852" s="3">
        <v>1</v>
      </c>
      <c r="I2852"/>
    </row>
    <row r="2853" spans="3:9">
      <c r="C2853" s="176">
        <v>42350.132599999997</v>
      </c>
      <c r="D2853" s="3" t="s">
        <v>445</v>
      </c>
      <c r="E2853" s="3" t="s">
        <v>455</v>
      </c>
      <c r="F2853" s="3" t="str">
        <f t="shared" si="44"/>
        <v>Retail</v>
      </c>
      <c r="G2853" s="3">
        <v>4</v>
      </c>
      <c r="I2853"/>
    </row>
    <row r="2854" spans="3:9">
      <c r="C2854" s="176">
        <v>42183.212500000001</v>
      </c>
      <c r="D2854" s="3" t="s">
        <v>446</v>
      </c>
      <c r="E2854" s="3" t="s">
        <v>453</v>
      </c>
      <c r="F2854" s="3" t="str">
        <f t="shared" si="44"/>
        <v>Retail</v>
      </c>
      <c r="G2854" s="3">
        <v>3</v>
      </c>
      <c r="I2854"/>
    </row>
    <row r="2855" spans="3:9">
      <c r="C2855" s="176">
        <v>41987.565999999999</v>
      </c>
      <c r="D2855" s="3" t="s">
        <v>449</v>
      </c>
      <c r="E2855" s="3" t="s">
        <v>453</v>
      </c>
      <c r="F2855" s="3" t="str">
        <f t="shared" si="44"/>
        <v>Retail</v>
      </c>
      <c r="G2855" s="3">
        <v>2</v>
      </c>
      <c r="I2855"/>
    </row>
    <row r="2856" spans="3:9">
      <c r="C2856" s="176">
        <v>42109.7667</v>
      </c>
      <c r="D2856" s="3" t="s">
        <v>446</v>
      </c>
      <c r="E2856" s="3" t="s">
        <v>453</v>
      </c>
      <c r="F2856" s="3" t="str">
        <f t="shared" si="44"/>
        <v>Retail</v>
      </c>
      <c r="G2856" s="3">
        <v>1</v>
      </c>
      <c r="I2856"/>
    </row>
    <row r="2857" spans="3:9">
      <c r="C2857" s="176">
        <v>42133.5049</v>
      </c>
      <c r="D2857" s="3" t="s">
        <v>449</v>
      </c>
      <c r="E2857" s="3" t="s">
        <v>312</v>
      </c>
      <c r="F2857" s="3" t="str">
        <f t="shared" si="44"/>
        <v>Wholesale</v>
      </c>
      <c r="G2857" s="3">
        <v>44</v>
      </c>
      <c r="I2857"/>
    </row>
    <row r="2858" spans="3:9">
      <c r="C2858" s="176">
        <v>41983.539599999996</v>
      </c>
      <c r="D2858" s="3" t="s">
        <v>447</v>
      </c>
      <c r="E2858" s="3" t="s">
        <v>6</v>
      </c>
      <c r="F2858" s="3" t="str">
        <f t="shared" si="44"/>
        <v>Wholesale</v>
      </c>
      <c r="G2858" s="3">
        <v>37</v>
      </c>
      <c r="I2858"/>
    </row>
    <row r="2859" spans="3:9">
      <c r="C2859" s="176">
        <v>42201.686800000003</v>
      </c>
      <c r="D2859" s="3" t="s">
        <v>446</v>
      </c>
      <c r="E2859" s="3" t="s">
        <v>458</v>
      </c>
      <c r="F2859" s="3" t="str">
        <f t="shared" si="44"/>
        <v>Retail</v>
      </c>
      <c r="G2859" s="3">
        <v>2</v>
      </c>
      <c r="I2859"/>
    </row>
    <row r="2860" spans="3:9">
      <c r="C2860" s="176">
        <v>42182.506300000001</v>
      </c>
      <c r="D2860" s="3" t="s">
        <v>446</v>
      </c>
      <c r="E2860" s="3" t="s">
        <v>453</v>
      </c>
      <c r="F2860" s="3" t="str">
        <f t="shared" si="44"/>
        <v>Retail</v>
      </c>
      <c r="G2860" s="3">
        <v>1</v>
      </c>
      <c r="I2860"/>
    </row>
    <row r="2861" spans="3:9">
      <c r="C2861" s="176">
        <v>42238.155599999998</v>
      </c>
      <c r="D2861" s="3" t="s">
        <v>447</v>
      </c>
      <c r="E2861" s="3" t="s">
        <v>110</v>
      </c>
      <c r="F2861" s="3" t="str">
        <f t="shared" si="44"/>
        <v>Retail</v>
      </c>
      <c r="G2861" s="3">
        <v>3</v>
      </c>
      <c r="I2861"/>
    </row>
    <row r="2862" spans="3:9">
      <c r="C2862" s="176">
        <v>42232.5236</v>
      </c>
      <c r="D2862" s="3" t="s">
        <v>449</v>
      </c>
      <c r="E2862" s="3" t="s">
        <v>457</v>
      </c>
      <c r="F2862" s="3" t="str">
        <f t="shared" si="44"/>
        <v>Wholesale</v>
      </c>
      <c r="G2862" s="3">
        <v>55</v>
      </c>
      <c r="I2862"/>
    </row>
    <row r="2863" spans="3:9">
      <c r="C2863" s="176">
        <v>42125.738899999997</v>
      </c>
      <c r="D2863" s="3" t="s">
        <v>446</v>
      </c>
      <c r="E2863" s="3" t="s">
        <v>461</v>
      </c>
      <c r="F2863" s="3" t="str">
        <f t="shared" si="44"/>
        <v>Retail</v>
      </c>
      <c r="G2863" s="3">
        <v>3</v>
      </c>
      <c r="I2863"/>
    </row>
    <row r="2864" spans="3:9">
      <c r="C2864" s="176">
        <v>42334.8174</v>
      </c>
      <c r="D2864" s="3" t="s">
        <v>446</v>
      </c>
      <c r="E2864" s="3" t="s">
        <v>6</v>
      </c>
      <c r="F2864" s="3" t="str">
        <f t="shared" si="44"/>
        <v>Retail</v>
      </c>
      <c r="G2864" s="3">
        <v>6</v>
      </c>
      <c r="I2864"/>
    </row>
    <row r="2865" spans="3:9">
      <c r="C2865" s="176">
        <v>41978.517399999997</v>
      </c>
      <c r="D2865" s="3" t="s">
        <v>445</v>
      </c>
      <c r="E2865" s="3" t="s">
        <v>6</v>
      </c>
      <c r="F2865" s="3" t="str">
        <f t="shared" si="44"/>
        <v>Retail</v>
      </c>
      <c r="G2865" s="3">
        <v>2</v>
      </c>
      <c r="I2865"/>
    </row>
    <row r="2866" spans="3:9">
      <c r="C2866" s="176">
        <v>41984.517399999997</v>
      </c>
      <c r="D2866" s="3" t="s">
        <v>445</v>
      </c>
      <c r="E2866" s="3" t="s">
        <v>6</v>
      </c>
      <c r="F2866" s="3" t="str">
        <f t="shared" si="44"/>
        <v>Retail</v>
      </c>
      <c r="G2866" s="3">
        <v>2</v>
      </c>
      <c r="I2866"/>
    </row>
    <row r="2867" spans="3:9">
      <c r="C2867" s="176">
        <v>42240.015299999999</v>
      </c>
      <c r="D2867" s="3" t="s">
        <v>446</v>
      </c>
      <c r="E2867" s="3" t="s">
        <v>453</v>
      </c>
      <c r="F2867" s="3" t="str">
        <f t="shared" si="44"/>
        <v>Wholesale</v>
      </c>
      <c r="G2867" s="3">
        <v>68</v>
      </c>
      <c r="I2867"/>
    </row>
    <row r="2868" spans="3:9">
      <c r="C2868" s="176">
        <v>42360.650699999998</v>
      </c>
      <c r="D2868" s="3" t="s">
        <v>447</v>
      </c>
      <c r="E2868" s="3" t="s">
        <v>452</v>
      </c>
      <c r="F2868" s="3" t="str">
        <f t="shared" si="44"/>
        <v>Retail</v>
      </c>
      <c r="G2868" s="3">
        <v>5</v>
      </c>
      <c r="I2868"/>
    </row>
    <row r="2869" spans="3:9">
      <c r="C2869" s="176">
        <v>42069.469400000002</v>
      </c>
      <c r="D2869" s="3" t="s">
        <v>446</v>
      </c>
      <c r="E2869" s="3" t="s">
        <v>312</v>
      </c>
      <c r="F2869" s="3" t="str">
        <f t="shared" si="44"/>
        <v>Retail</v>
      </c>
      <c r="G2869" s="3">
        <v>2</v>
      </c>
      <c r="I2869"/>
    </row>
    <row r="2870" spans="3:9">
      <c r="C2870" s="176">
        <v>42298.1486</v>
      </c>
      <c r="D2870" s="3" t="s">
        <v>445</v>
      </c>
      <c r="E2870" s="3" t="s">
        <v>6</v>
      </c>
      <c r="F2870" s="3" t="str">
        <f t="shared" si="44"/>
        <v>Wholesale</v>
      </c>
      <c r="G2870" s="3">
        <v>35</v>
      </c>
      <c r="I2870"/>
    </row>
    <row r="2871" spans="3:9">
      <c r="C2871" s="176">
        <v>41985.521500000003</v>
      </c>
      <c r="D2871" s="3" t="s">
        <v>445</v>
      </c>
      <c r="E2871" s="3" t="s">
        <v>453</v>
      </c>
      <c r="F2871" s="3" t="str">
        <f t="shared" si="44"/>
        <v>Retail</v>
      </c>
      <c r="G2871" s="3">
        <v>9</v>
      </c>
      <c r="I2871"/>
    </row>
    <row r="2872" spans="3:9">
      <c r="C2872" s="176">
        <v>42332.947899999999</v>
      </c>
      <c r="D2872" s="3" t="s">
        <v>447</v>
      </c>
      <c r="E2872" s="3" t="s">
        <v>8</v>
      </c>
      <c r="F2872" s="3" t="str">
        <f t="shared" si="44"/>
        <v>Wholesale</v>
      </c>
      <c r="G2872" s="3">
        <v>68</v>
      </c>
      <c r="I2872"/>
    </row>
    <row r="2873" spans="3:9">
      <c r="C2873" s="176">
        <v>42358.834699999999</v>
      </c>
      <c r="D2873" s="3" t="s">
        <v>445</v>
      </c>
      <c r="E2873" s="3" t="s">
        <v>453</v>
      </c>
      <c r="F2873" s="3" t="str">
        <f t="shared" si="44"/>
        <v>Retail</v>
      </c>
      <c r="G2873" s="3">
        <v>1</v>
      </c>
      <c r="I2873"/>
    </row>
    <row r="2874" spans="3:9">
      <c r="C2874" s="176">
        <v>42081.3076</v>
      </c>
      <c r="D2874" s="3" t="s">
        <v>447</v>
      </c>
      <c r="E2874" s="3" t="s">
        <v>453</v>
      </c>
      <c r="F2874" s="3" t="str">
        <f t="shared" si="44"/>
        <v>Retail</v>
      </c>
      <c r="G2874" s="3">
        <v>2</v>
      </c>
      <c r="I2874"/>
    </row>
    <row r="2875" spans="3:9">
      <c r="C2875" s="176">
        <v>42342.784699999997</v>
      </c>
      <c r="D2875" s="3" t="s">
        <v>445</v>
      </c>
      <c r="E2875" s="3" t="s">
        <v>458</v>
      </c>
      <c r="F2875" s="3" t="str">
        <f t="shared" si="44"/>
        <v>Retail</v>
      </c>
      <c r="G2875" s="3">
        <v>1</v>
      </c>
      <c r="I2875"/>
    </row>
    <row r="2876" spans="3:9">
      <c r="C2876" s="176">
        <v>42175.8799</v>
      </c>
      <c r="D2876" s="3" t="s">
        <v>446</v>
      </c>
      <c r="E2876" s="3" t="s">
        <v>112</v>
      </c>
      <c r="F2876" s="3" t="str">
        <f t="shared" si="44"/>
        <v>Retail</v>
      </c>
      <c r="G2876" s="3">
        <v>6</v>
      </c>
      <c r="I2876"/>
    </row>
    <row r="2877" spans="3:9">
      <c r="C2877" s="176">
        <v>42344.7667</v>
      </c>
      <c r="D2877" s="3" t="s">
        <v>446</v>
      </c>
      <c r="E2877" s="3" t="s">
        <v>9</v>
      </c>
      <c r="F2877" s="3" t="str">
        <f t="shared" si="44"/>
        <v>Wholesale</v>
      </c>
      <c r="G2877" s="3">
        <v>152</v>
      </c>
      <c r="I2877"/>
    </row>
    <row r="2878" spans="3:9">
      <c r="C2878" s="176">
        <v>41984.141000000003</v>
      </c>
      <c r="D2878" s="3" t="s">
        <v>446</v>
      </c>
      <c r="E2878" s="3" t="s">
        <v>110</v>
      </c>
      <c r="F2878" s="3" t="str">
        <f t="shared" si="44"/>
        <v>Retail</v>
      </c>
      <c r="G2878" s="3">
        <v>1</v>
      </c>
      <c r="I2878"/>
    </row>
    <row r="2879" spans="3:9">
      <c r="C2879" s="176">
        <v>42122.540300000001</v>
      </c>
      <c r="D2879" s="3" t="s">
        <v>446</v>
      </c>
      <c r="E2879" s="3" t="s">
        <v>456</v>
      </c>
      <c r="F2879" s="3" t="str">
        <f t="shared" si="44"/>
        <v>Wholesale</v>
      </c>
      <c r="G2879" s="3">
        <v>31</v>
      </c>
      <c r="I2879"/>
    </row>
    <row r="2880" spans="3:9">
      <c r="C2880" s="176">
        <v>41983.8819</v>
      </c>
      <c r="D2880" s="3" t="s">
        <v>445</v>
      </c>
      <c r="E2880" s="3" t="s">
        <v>7</v>
      </c>
      <c r="F2880" s="3" t="str">
        <f t="shared" si="44"/>
        <v>Retail</v>
      </c>
      <c r="G2880" s="3">
        <v>4</v>
      </c>
      <c r="I2880"/>
    </row>
    <row r="2881" spans="3:9">
      <c r="C2881" s="176">
        <v>42350.529900000001</v>
      </c>
      <c r="D2881" s="3" t="s">
        <v>447</v>
      </c>
      <c r="E2881" s="3" t="s">
        <v>453</v>
      </c>
      <c r="F2881" s="3" t="str">
        <f t="shared" si="44"/>
        <v>Retail</v>
      </c>
      <c r="G2881" s="3">
        <v>6</v>
      </c>
      <c r="I2881"/>
    </row>
    <row r="2882" spans="3:9">
      <c r="C2882" s="176">
        <v>42345.483999999997</v>
      </c>
      <c r="D2882" s="3" t="s">
        <v>446</v>
      </c>
      <c r="E2882" s="3" t="s">
        <v>6</v>
      </c>
      <c r="F2882" s="3" t="str">
        <f t="shared" si="44"/>
        <v>Retail</v>
      </c>
      <c r="G2882" s="3">
        <v>5</v>
      </c>
      <c r="I2882"/>
    </row>
    <row r="2883" spans="3:9">
      <c r="C2883" s="176">
        <v>42346.116699999999</v>
      </c>
      <c r="D2883" s="3" t="s">
        <v>447</v>
      </c>
      <c r="E2883" s="3" t="s">
        <v>312</v>
      </c>
      <c r="F2883" s="3" t="str">
        <f t="shared" si="44"/>
        <v>Wholesale</v>
      </c>
      <c r="G2883" s="3">
        <v>29</v>
      </c>
      <c r="I2883"/>
    </row>
    <row r="2884" spans="3:9">
      <c r="C2884" s="176">
        <v>42232.500699999997</v>
      </c>
      <c r="D2884" s="3" t="s">
        <v>445</v>
      </c>
      <c r="E2884" s="3" t="s">
        <v>10</v>
      </c>
      <c r="F2884" s="3" t="str">
        <f t="shared" si="44"/>
        <v>Retail</v>
      </c>
      <c r="G2884" s="3">
        <v>6</v>
      </c>
      <c r="I2884"/>
    </row>
    <row r="2885" spans="3:9">
      <c r="C2885" s="176">
        <v>42257.422200000001</v>
      </c>
      <c r="D2885" s="3" t="s">
        <v>446</v>
      </c>
      <c r="E2885" s="3" t="s">
        <v>114</v>
      </c>
      <c r="F2885" s="3" t="str">
        <f t="shared" si="44"/>
        <v>Wholesale</v>
      </c>
      <c r="G2885" s="3">
        <v>35</v>
      </c>
      <c r="I2885"/>
    </row>
    <row r="2886" spans="3:9">
      <c r="C2886" s="176">
        <v>42277.553500000002</v>
      </c>
      <c r="D2886" s="3" t="s">
        <v>446</v>
      </c>
      <c r="E2886" s="3" t="s">
        <v>7</v>
      </c>
      <c r="F2886" s="3" t="str">
        <f t="shared" si="44"/>
        <v>Wholesale</v>
      </c>
      <c r="G2886" s="3">
        <v>38</v>
      </c>
      <c r="I2886"/>
    </row>
    <row r="2887" spans="3:9">
      <c r="C2887" s="176">
        <v>42219.4715</v>
      </c>
      <c r="D2887" s="3" t="s">
        <v>445</v>
      </c>
      <c r="E2887" s="3" t="s">
        <v>312</v>
      </c>
      <c r="F2887" s="3" t="str">
        <f t="shared" si="44"/>
        <v>Retail</v>
      </c>
      <c r="G2887" s="3">
        <v>3</v>
      </c>
      <c r="I2887"/>
    </row>
    <row r="2888" spans="3:9">
      <c r="C2888" s="176">
        <v>42208.445800000001</v>
      </c>
      <c r="D2888" s="3" t="s">
        <v>447</v>
      </c>
      <c r="E2888" s="3" t="s">
        <v>453</v>
      </c>
      <c r="F2888" s="3" t="str">
        <f t="shared" si="44"/>
        <v>Retail</v>
      </c>
      <c r="G2888" s="3">
        <v>2</v>
      </c>
      <c r="I2888"/>
    </row>
    <row r="2889" spans="3:9">
      <c r="C2889" s="176">
        <v>42340.8125</v>
      </c>
      <c r="D2889" s="3" t="s">
        <v>445</v>
      </c>
      <c r="E2889" s="3" t="s">
        <v>6</v>
      </c>
      <c r="F2889" s="3" t="str">
        <f t="shared" si="44"/>
        <v>Retail</v>
      </c>
      <c r="G2889" s="3">
        <v>3</v>
      </c>
      <c r="I2889"/>
    </row>
    <row r="2890" spans="3:9">
      <c r="C2890" s="176">
        <v>42145.108999999997</v>
      </c>
      <c r="D2890" s="3" t="s">
        <v>445</v>
      </c>
      <c r="E2890" s="3" t="s">
        <v>6</v>
      </c>
      <c r="F2890" s="3" t="str">
        <f t="shared" ref="F2890:F2953" si="45">IF(G2890&lt;10,"Retail","Wholesale")</f>
        <v>Retail</v>
      </c>
      <c r="G2890" s="3">
        <v>6</v>
      </c>
      <c r="I2890"/>
    </row>
    <row r="2891" spans="3:9">
      <c r="C2891" s="176">
        <v>41983.158300000003</v>
      </c>
      <c r="D2891" s="3" t="s">
        <v>447</v>
      </c>
      <c r="E2891" s="3" t="s">
        <v>110</v>
      </c>
      <c r="F2891" s="3" t="str">
        <f t="shared" si="45"/>
        <v>Retail</v>
      </c>
      <c r="G2891" s="3">
        <v>1</v>
      </c>
      <c r="I2891"/>
    </row>
    <row r="2892" spans="3:9">
      <c r="C2892" s="176">
        <v>42145.225700000003</v>
      </c>
      <c r="D2892" s="3" t="s">
        <v>446</v>
      </c>
      <c r="E2892" s="3" t="s">
        <v>7</v>
      </c>
      <c r="F2892" s="3" t="str">
        <f t="shared" si="45"/>
        <v>Wholesale</v>
      </c>
      <c r="G2892" s="3">
        <v>60</v>
      </c>
      <c r="I2892"/>
    </row>
    <row r="2893" spans="3:9">
      <c r="C2893" s="176">
        <v>42339.85</v>
      </c>
      <c r="D2893" s="3" t="s">
        <v>445</v>
      </c>
      <c r="E2893" s="3" t="s">
        <v>8</v>
      </c>
      <c r="F2893" s="3" t="str">
        <f t="shared" si="45"/>
        <v>Retail</v>
      </c>
      <c r="G2893" s="3">
        <v>2</v>
      </c>
      <c r="I2893"/>
    </row>
    <row r="2894" spans="3:9">
      <c r="C2894" s="176">
        <v>42335.862500000003</v>
      </c>
      <c r="D2894" s="3" t="s">
        <v>449</v>
      </c>
      <c r="E2894" s="3" t="s">
        <v>450</v>
      </c>
      <c r="F2894" s="3" t="str">
        <f t="shared" si="45"/>
        <v>Wholesale</v>
      </c>
      <c r="G2894" s="3">
        <v>57</v>
      </c>
      <c r="I2894"/>
    </row>
    <row r="2895" spans="3:9">
      <c r="C2895" s="176">
        <v>41985.588199999998</v>
      </c>
      <c r="D2895" s="3" t="s">
        <v>445</v>
      </c>
      <c r="E2895" s="3" t="s">
        <v>453</v>
      </c>
      <c r="F2895" s="3" t="str">
        <f t="shared" si="45"/>
        <v>Retail</v>
      </c>
      <c r="G2895" s="3">
        <v>3</v>
      </c>
      <c r="I2895"/>
    </row>
    <row r="2896" spans="3:9">
      <c r="C2896" s="176">
        <v>42345.5236</v>
      </c>
      <c r="D2896" s="3" t="s">
        <v>446</v>
      </c>
      <c r="E2896" s="3" t="s">
        <v>453</v>
      </c>
      <c r="F2896" s="3" t="str">
        <f t="shared" si="45"/>
        <v>Wholesale</v>
      </c>
      <c r="G2896" s="3">
        <v>128</v>
      </c>
      <c r="I2896"/>
    </row>
    <row r="2897" spans="3:9">
      <c r="C2897" s="176">
        <v>42339.504200000003</v>
      </c>
      <c r="D2897" s="3" t="s">
        <v>445</v>
      </c>
      <c r="E2897" s="3" t="s">
        <v>453</v>
      </c>
      <c r="F2897" s="3" t="str">
        <f t="shared" si="45"/>
        <v>Wholesale</v>
      </c>
      <c r="G2897" s="3">
        <v>52</v>
      </c>
      <c r="I2897"/>
    </row>
    <row r="2898" spans="3:9">
      <c r="C2898" s="176">
        <v>42218.752800000002</v>
      </c>
      <c r="D2898" s="3" t="s">
        <v>449</v>
      </c>
      <c r="E2898" s="3" t="s">
        <v>453</v>
      </c>
      <c r="F2898" s="3" t="str">
        <f t="shared" si="45"/>
        <v>Retail</v>
      </c>
      <c r="G2898" s="3">
        <v>1</v>
      </c>
      <c r="I2898"/>
    </row>
    <row r="2899" spans="3:9">
      <c r="C2899" s="176">
        <v>42125.738899999997</v>
      </c>
      <c r="D2899" s="3" t="s">
        <v>446</v>
      </c>
      <c r="E2899" s="3" t="s">
        <v>453</v>
      </c>
      <c r="F2899" s="3" t="str">
        <f t="shared" si="45"/>
        <v>Retail</v>
      </c>
      <c r="G2899" s="3">
        <v>4</v>
      </c>
      <c r="I2899"/>
    </row>
    <row r="2900" spans="3:9">
      <c r="C2900" s="176">
        <v>42353.663200000003</v>
      </c>
      <c r="D2900" s="3" t="s">
        <v>447</v>
      </c>
      <c r="E2900" s="3" t="s">
        <v>453</v>
      </c>
      <c r="F2900" s="3" t="str">
        <f t="shared" si="45"/>
        <v>Wholesale</v>
      </c>
      <c r="G2900" s="3">
        <v>63</v>
      </c>
      <c r="I2900"/>
    </row>
    <row r="2901" spans="3:9">
      <c r="C2901" s="176">
        <v>41980.074999999997</v>
      </c>
      <c r="D2901" s="3" t="s">
        <v>447</v>
      </c>
      <c r="E2901" s="3" t="s">
        <v>6</v>
      </c>
      <c r="F2901" s="3" t="str">
        <f t="shared" si="45"/>
        <v>Retail</v>
      </c>
      <c r="G2901" s="3">
        <v>3</v>
      </c>
      <c r="I2901"/>
    </row>
    <row r="2902" spans="3:9">
      <c r="C2902" s="176">
        <v>41985.499300000003</v>
      </c>
      <c r="D2902" s="3" t="s">
        <v>445</v>
      </c>
      <c r="E2902" s="3" t="s">
        <v>110</v>
      </c>
      <c r="F2902" s="3" t="str">
        <f t="shared" si="45"/>
        <v>Wholesale</v>
      </c>
      <c r="G2902" s="3">
        <v>123</v>
      </c>
      <c r="I2902"/>
    </row>
    <row r="2903" spans="3:9">
      <c r="C2903" s="176">
        <v>41985.222199999997</v>
      </c>
      <c r="D2903" s="3" t="s">
        <v>445</v>
      </c>
      <c r="E2903" s="3" t="s">
        <v>453</v>
      </c>
      <c r="F2903" s="3" t="str">
        <f t="shared" si="45"/>
        <v>Wholesale</v>
      </c>
      <c r="G2903" s="3">
        <v>31</v>
      </c>
      <c r="I2903"/>
    </row>
    <row r="2904" spans="3:9">
      <c r="C2904" s="176">
        <v>42211.784699999997</v>
      </c>
      <c r="D2904" s="3" t="s">
        <v>446</v>
      </c>
      <c r="E2904" s="3" t="s">
        <v>114</v>
      </c>
      <c r="F2904" s="3" t="str">
        <f t="shared" si="45"/>
        <v>Retail</v>
      </c>
      <c r="G2904" s="3">
        <v>1</v>
      </c>
      <c r="I2904"/>
    </row>
    <row r="2905" spans="3:9">
      <c r="C2905" s="176">
        <v>42276.130599999997</v>
      </c>
      <c r="D2905" s="3" t="s">
        <v>445</v>
      </c>
      <c r="E2905" s="3" t="s">
        <v>114</v>
      </c>
      <c r="F2905" s="3" t="str">
        <f t="shared" si="45"/>
        <v>Wholesale</v>
      </c>
      <c r="G2905" s="3">
        <v>40</v>
      </c>
      <c r="I2905"/>
    </row>
    <row r="2906" spans="3:9">
      <c r="C2906" s="176">
        <v>42198.527099999999</v>
      </c>
      <c r="D2906" s="3" t="s">
        <v>445</v>
      </c>
      <c r="E2906" s="3" t="s">
        <v>312</v>
      </c>
      <c r="F2906" s="3" t="str">
        <f t="shared" si="45"/>
        <v>Retail</v>
      </c>
      <c r="G2906" s="3">
        <v>2</v>
      </c>
      <c r="I2906"/>
    </row>
    <row r="2907" spans="3:9">
      <c r="C2907" s="176">
        <v>42260.520100000002</v>
      </c>
      <c r="D2907" s="3" t="s">
        <v>446</v>
      </c>
      <c r="E2907" s="3" t="s">
        <v>453</v>
      </c>
      <c r="F2907" s="3" t="str">
        <f t="shared" si="45"/>
        <v>Wholesale</v>
      </c>
      <c r="G2907" s="3">
        <v>22</v>
      </c>
      <c r="I2907"/>
    </row>
    <row r="2908" spans="3:9">
      <c r="C2908" s="176">
        <v>41981.027099999999</v>
      </c>
      <c r="D2908" s="3" t="s">
        <v>445</v>
      </c>
      <c r="E2908" s="3" t="s">
        <v>453</v>
      </c>
      <c r="F2908" s="3" t="str">
        <f t="shared" si="45"/>
        <v>Retail</v>
      </c>
      <c r="G2908" s="3">
        <v>3</v>
      </c>
      <c r="I2908"/>
    </row>
    <row r="2909" spans="3:9">
      <c r="C2909" s="176">
        <v>41988.206299999998</v>
      </c>
      <c r="D2909" s="3" t="s">
        <v>445</v>
      </c>
      <c r="E2909" s="3" t="s">
        <v>10</v>
      </c>
      <c r="F2909" s="3" t="str">
        <f t="shared" si="45"/>
        <v>Retail</v>
      </c>
      <c r="G2909" s="3">
        <v>4</v>
      </c>
      <c r="I2909"/>
    </row>
    <row r="2910" spans="3:9">
      <c r="C2910" s="176">
        <v>42335.841699999997</v>
      </c>
      <c r="D2910" s="3" t="s">
        <v>447</v>
      </c>
      <c r="E2910" s="3" t="s">
        <v>312</v>
      </c>
      <c r="F2910" s="3" t="str">
        <f t="shared" si="45"/>
        <v>Retail</v>
      </c>
      <c r="G2910" s="3">
        <v>1</v>
      </c>
      <c r="I2910"/>
    </row>
    <row r="2911" spans="3:9">
      <c r="C2911" s="176">
        <v>41980.212500000001</v>
      </c>
      <c r="D2911" s="3" t="s">
        <v>447</v>
      </c>
      <c r="E2911" s="3" t="s">
        <v>112</v>
      </c>
      <c r="F2911" s="3" t="str">
        <f t="shared" si="45"/>
        <v>Retail</v>
      </c>
      <c r="G2911" s="3">
        <v>4</v>
      </c>
      <c r="I2911"/>
    </row>
    <row r="2912" spans="3:9">
      <c r="C2912" s="176">
        <v>42355.956899999997</v>
      </c>
      <c r="D2912" s="3" t="s">
        <v>447</v>
      </c>
      <c r="E2912" s="3" t="s">
        <v>453</v>
      </c>
      <c r="F2912" s="3" t="str">
        <f t="shared" si="45"/>
        <v>Wholesale</v>
      </c>
      <c r="G2912" s="3">
        <v>28</v>
      </c>
      <c r="I2912"/>
    </row>
    <row r="2913" spans="3:9">
      <c r="C2913" s="176">
        <v>41979.553500000002</v>
      </c>
      <c r="D2913" s="3" t="s">
        <v>445</v>
      </c>
      <c r="E2913" s="3" t="s">
        <v>312</v>
      </c>
      <c r="F2913" s="3" t="str">
        <f t="shared" si="45"/>
        <v>Wholesale</v>
      </c>
      <c r="G2913" s="3">
        <v>38</v>
      </c>
      <c r="I2913"/>
    </row>
    <row r="2914" spans="3:9">
      <c r="C2914" s="176">
        <v>42202.154900000001</v>
      </c>
      <c r="D2914" s="3" t="s">
        <v>447</v>
      </c>
      <c r="E2914" s="3" t="s">
        <v>10</v>
      </c>
      <c r="F2914" s="3" t="str">
        <f t="shared" si="45"/>
        <v>Retail</v>
      </c>
      <c r="G2914" s="3">
        <v>7</v>
      </c>
      <c r="I2914"/>
    </row>
    <row r="2915" spans="3:9">
      <c r="C2915" s="176">
        <v>42255.466</v>
      </c>
      <c r="D2915" s="3" t="s">
        <v>445</v>
      </c>
      <c r="E2915" s="3" t="s">
        <v>453</v>
      </c>
      <c r="F2915" s="3" t="str">
        <f t="shared" si="45"/>
        <v>Wholesale</v>
      </c>
      <c r="G2915" s="3">
        <v>55</v>
      </c>
      <c r="I2915"/>
    </row>
    <row r="2916" spans="3:9">
      <c r="C2916" s="176">
        <v>41981.25</v>
      </c>
      <c r="D2916" s="3" t="s">
        <v>446</v>
      </c>
      <c r="E2916" s="3" t="s">
        <v>453</v>
      </c>
      <c r="F2916" s="3" t="str">
        <f t="shared" si="45"/>
        <v>Retail</v>
      </c>
      <c r="G2916" s="3">
        <v>3</v>
      </c>
      <c r="I2916"/>
    </row>
    <row r="2917" spans="3:9">
      <c r="C2917" s="176">
        <v>42199.247199999998</v>
      </c>
      <c r="D2917" s="3" t="s">
        <v>445</v>
      </c>
      <c r="E2917" s="3" t="s">
        <v>9</v>
      </c>
      <c r="F2917" s="3" t="str">
        <f t="shared" si="45"/>
        <v>Retail</v>
      </c>
      <c r="G2917" s="3">
        <v>2</v>
      </c>
      <c r="I2917"/>
    </row>
    <row r="2918" spans="3:9">
      <c r="C2918" s="176">
        <v>42100.146500000003</v>
      </c>
      <c r="D2918" s="3" t="s">
        <v>446</v>
      </c>
      <c r="E2918" s="3" t="s">
        <v>312</v>
      </c>
      <c r="F2918" s="3" t="str">
        <f t="shared" si="45"/>
        <v>Wholesale</v>
      </c>
      <c r="G2918" s="3">
        <v>85</v>
      </c>
      <c r="I2918"/>
    </row>
    <row r="2919" spans="3:9">
      <c r="C2919" s="176">
        <v>42121.185400000002</v>
      </c>
      <c r="D2919" s="3" t="s">
        <v>447</v>
      </c>
      <c r="E2919" s="3" t="s">
        <v>114</v>
      </c>
      <c r="F2919" s="3" t="str">
        <f t="shared" si="45"/>
        <v>Retail</v>
      </c>
      <c r="G2919" s="3">
        <v>8</v>
      </c>
      <c r="I2919"/>
    </row>
    <row r="2920" spans="3:9">
      <c r="C2920" s="176">
        <v>42162.5236</v>
      </c>
      <c r="D2920" s="3" t="s">
        <v>446</v>
      </c>
      <c r="E2920" s="3" t="s">
        <v>10</v>
      </c>
      <c r="F2920" s="3" t="str">
        <f t="shared" si="45"/>
        <v>Retail</v>
      </c>
      <c r="G2920" s="3">
        <v>1</v>
      </c>
      <c r="I2920"/>
    </row>
    <row r="2921" spans="3:9">
      <c r="C2921" s="176">
        <v>42329.201399999998</v>
      </c>
      <c r="D2921" s="3" t="s">
        <v>445</v>
      </c>
      <c r="E2921" s="3" t="s">
        <v>453</v>
      </c>
      <c r="F2921" s="3" t="str">
        <f t="shared" si="45"/>
        <v>Retail</v>
      </c>
      <c r="G2921" s="3">
        <v>1</v>
      </c>
      <c r="I2921"/>
    </row>
    <row r="2922" spans="3:9">
      <c r="C2922" s="176">
        <v>42206.1535</v>
      </c>
      <c r="D2922" s="3" t="s">
        <v>447</v>
      </c>
      <c r="E2922" s="3" t="s">
        <v>453</v>
      </c>
      <c r="F2922" s="3" t="str">
        <f t="shared" si="45"/>
        <v>Retail</v>
      </c>
      <c r="G2922" s="3">
        <v>3</v>
      </c>
      <c r="I2922"/>
    </row>
    <row r="2923" spans="3:9">
      <c r="C2923" s="176">
        <v>42361.200700000001</v>
      </c>
      <c r="D2923" s="3" t="s">
        <v>447</v>
      </c>
      <c r="E2923" s="3" t="s">
        <v>312</v>
      </c>
      <c r="F2923" s="3" t="str">
        <f t="shared" si="45"/>
        <v>Wholesale</v>
      </c>
      <c r="G2923" s="3">
        <v>32</v>
      </c>
      <c r="I2923"/>
    </row>
    <row r="2924" spans="3:9">
      <c r="C2924" s="176">
        <v>42171.763899999998</v>
      </c>
      <c r="D2924" s="3" t="s">
        <v>447</v>
      </c>
      <c r="E2924" s="3" t="s">
        <v>6</v>
      </c>
      <c r="F2924" s="3" t="str">
        <f t="shared" si="45"/>
        <v>Wholesale</v>
      </c>
      <c r="G2924" s="3">
        <v>53</v>
      </c>
      <c r="I2924"/>
    </row>
    <row r="2925" spans="3:9">
      <c r="C2925" s="176">
        <v>42238.5069</v>
      </c>
      <c r="D2925" s="3" t="s">
        <v>445</v>
      </c>
      <c r="E2925" s="3" t="s">
        <v>114</v>
      </c>
      <c r="F2925" s="3" t="str">
        <f t="shared" si="45"/>
        <v>Retail</v>
      </c>
      <c r="G2925" s="3">
        <v>3</v>
      </c>
      <c r="I2925"/>
    </row>
    <row r="2926" spans="3:9">
      <c r="C2926" s="176">
        <v>42134.658300000003</v>
      </c>
      <c r="D2926" s="3" t="s">
        <v>445</v>
      </c>
      <c r="E2926" s="3" t="s">
        <v>312</v>
      </c>
      <c r="F2926" s="3" t="str">
        <f t="shared" si="45"/>
        <v>Retail</v>
      </c>
      <c r="G2926" s="3">
        <v>9</v>
      </c>
      <c r="I2926"/>
    </row>
    <row r="2927" spans="3:9">
      <c r="C2927" s="176">
        <v>42210.518100000001</v>
      </c>
      <c r="D2927" s="3" t="s">
        <v>446</v>
      </c>
      <c r="E2927" s="3" t="s">
        <v>453</v>
      </c>
      <c r="F2927" s="3" t="str">
        <f t="shared" si="45"/>
        <v>Wholesale</v>
      </c>
      <c r="G2927" s="3">
        <v>108</v>
      </c>
      <c r="I2927"/>
    </row>
    <row r="2928" spans="3:9">
      <c r="C2928" s="176">
        <v>42298.777099999999</v>
      </c>
      <c r="D2928" s="3" t="s">
        <v>447</v>
      </c>
      <c r="E2928" s="3" t="s">
        <v>453</v>
      </c>
      <c r="F2928" s="3" t="str">
        <f t="shared" si="45"/>
        <v>Retail</v>
      </c>
      <c r="G2928" s="3">
        <v>1</v>
      </c>
      <c r="I2928"/>
    </row>
    <row r="2929" spans="3:9">
      <c r="C2929" s="176">
        <v>41985.532599999999</v>
      </c>
      <c r="D2929" s="3" t="s">
        <v>447</v>
      </c>
      <c r="E2929" s="3" t="s">
        <v>448</v>
      </c>
      <c r="F2929" s="3" t="str">
        <f t="shared" si="45"/>
        <v>Retail</v>
      </c>
      <c r="G2929" s="3">
        <v>4</v>
      </c>
      <c r="I2929"/>
    </row>
    <row r="2930" spans="3:9">
      <c r="C2930" s="176">
        <v>42317.1806</v>
      </c>
      <c r="D2930" s="3" t="s">
        <v>449</v>
      </c>
      <c r="E2930" s="3" t="s">
        <v>451</v>
      </c>
      <c r="F2930" s="3" t="str">
        <f t="shared" si="45"/>
        <v>Wholesale</v>
      </c>
      <c r="G2930" s="3">
        <v>34</v>
      </c>
      <c r="I2930"/>
    </row>
    <row r="2931" spans="3:9">
      <c r="C2931" s="176">
        <v>42202.707600000002</v>
      </c>
      <c r="D2931" s="3" t="s">
        <v>446</v>
      </c>
      <c r="E2931" s="3" t="s">
        <v>114</v>
      </c>
      <c r="F2931" s="3" t="str">
        <f t="shared" si="45"/>
        <v>Retail</v>
      </c>
      <c r="G2931" s="3">
        <v>2</v>
      </c>
      <c r="I2931"/>
    </row>
    <row r="2932" spans="3:9">
      <c r="C2932" s="176">
        <v>42118.556299999997</v>
      </c>
      <c r="D2932" s="3" t="s">
        <v>447</v>
      </c>
      <c r="E2932" s="3" t="s">
        <v>114</v>
      </c>
      <c r="F2932" s="3" t="str">
        <f t="shared" si="45"/>
        <v>Wholesale</v>
      </c>
      <c r="G2932" s="3">
        <v>145</v>
      </c>
      <c r="I2932"/>
    </row>
    <row r="2933" spans="3:9">
      <c r="C2933" s="176">
        <v>41981.383300000001</v>
      </c>
      <c r="D2933" s="3" t="s">
        <v>447</v>
      </c>
      <c r="E2933" s="3" t="s">
        <v>453</v>
      </c>
      <c r="F2933" s="3" t="str">
        <f t="shared" si="45"/>
        <v>Wholesale</v>
      </c>
      <c r="G2933" s="3">
        <v>58</v>
      </c>
      <c r="I2933"/>
    </row>
    <row r="2934" spans="3:9">
      <c r="C2934" s="176">
        <v>42360.484700000001</v>
      </c>
      <c r="D2934" s="3" t="s">
        <v>446</v>
      </c>
      <c r="E2934" s="3" t="s">
        <v>452</v>
      </c>
      <c r="F2934" s="3" t="str">
        <f t="shared" si="45"/>
        <v>Wholesale</v>
      </c>
      <c r="G2934" s="3">
        <v>62</v>
      </c>
      <c r="I2934"/>
    </row>
    <row r="2935" spans="3:9">
      <c r="C2935" s="176">
        <v>42357.7451</v>
      </c>
      <c r="D2935" s="3" t="s">
        <v>446</v>
      </c>
      <c r="E2935" s="3" t="s">
        <v>453</v>
      </c>
      <c r="F2935" s="3" t="str">
        <f t="shared" si="45"/>
        <v>Retail</v>
      </c>
      <c r="G2935" s="3">
        <v>4</v>
      </c>
      <c r="I2935"/>
    </row>
    <row r="2936" spans="3:9">
      <c r="C2936" s="176">
        <v>41983.150699999998</v>
      </c>
      <c r="D2936" s="3" t="s">
        <v>445</v>
      </c>
      <c r="E2936" s="3" t="s">
        <v>312</v>
      </c>
      <c r="F2936" s="3" t="str">
        <f t="shared" si="45"/>
        <v>Retail</v>
      </c>
      <c r="G2936" s="3">
        <v>3</v>
      </c>
      <c r="I2936"/>
    </row>
    <row r="2937" spans="3:9">
      <c r="C2937" s="176">
        <v>42313.705600000001</v>
      </c>
      <c r="D2937" s="3" t="s">
        <v>449</v>
      </c>
      <c r="E2937" s="3" t="s">
        <v>110</v>
      </c>
      <c r="F2937" s="3" t="str">
        <f t="shared" si="45"/>
        <v>Retail</v>
      </c>
      <c r="G2937" s="3">
        <v>1</v>
      </c>
      <c r="I2937"/>
    </row>
    <row r="2938" spans="3:9">
      <c r="C2938" s="176">
        <v>42345.191700000003</v>
      </c>
      <c r="D2938" s="3" t="s">
        <v>446</v>
      </c>
      <c r="E2938" s="3" t="s">
        <v>10</v>
      </c>
      <c r="F2938" s="3" t="str">
        <f t="shared" si="45"/>
        <v>Retail</v>
      </c>
      <c r="G2938" s="3">
        <v>5</v>
      </c>
      <c r="I2938"/>
    </row>
    <row r="2939" spans="3:9">
      <c r="C2939" s="176">
        <v>42294.537499999999</v>
      </c>
      <c r="D2939" s="3" t="s">
        <v>449</v>
      </c>
      <c r="E2939" s="3" t="s">
        <v>457</v>
      </c>
      <c r="F2939" s="3" t="str">
        <f t="shared" si="45"/>
        <v>Wholesale</v>
      </c>
      <c r="G2939" s="3">
        <v>28</v>
      </c>
      <c r="I2939"/>
    </row>
    <row r="2940" spans="3:9">
      <c r="C2940" s="176">
        <v>42239.783300000003</v>
      </c>
      <c r="D2940" s="3" t="s">
        <v>446</v>
      </c>
      <c r="E2940" s="3" t="s">
        <v>453</v>
      </c>
      <c r="F2940" s="3" t="str">
        <f t="shared" si="45"/>
        <v>Retail</v>
      </c>
      <c r="G2940" s="3">
        <v>3</v>
      </c>
      <c r="I2940"/>
    </row>
    <row r="2941" spans="3:9">
      <c r="C2941" s="176">
        <v>42234.581899999997</v>
      </c>
      <c r="D2941" s="3" t="s">
        <v>447</v>
      </c>
      <c r="E2941" s="3" t="s">
        <v>454</v>
      </c>
      <c r="F2941" s="3" t="str">
        <f t="shared" si="45"/>
        <v>Retail</v>
      </c>
      <c r="G2941" s="3">
        <v>3</v>
      </c>
      <c r="I2941"/>
    </row>
    <row r="2942" spans="3:9">
      <c r="C2942" s="176">
        <v>41985.482600000003</v>
      </c>
      <c r="D2942" s="3" t="s">
        <v>446</v>
      </c>
      <c r="E2942" s="3" t="s">
        <v>10</v>
      </c>
      <c r="F2942" s="3" t="str">
        <f t="shared" si="45"/>
        <v>Wholesale</v>
      </c>
      <c r="G2942" s="3">
        <v>34</v>
      </c>
      <c r="I2942"/>
    </row>
    <row r="2943" spans="3:9">
      <c r="C2943" s="176">
        <v>42196.1826</v>
      </c>
      <c r="D2943" s="3" t="s">
        <v>445</v>
      </c>
      <c r="E2943" s="3" t="s">
        <v>453</v>
      </c>
      <c r="F2943" s="3" t="str">
        <f t="shared" si="45"/>
        <v>Retail</v>
      </c>
      <c r="G2943" s="3">
        <v>1</v>
      </c>
      <c r="I2943"/>
    </row>
    <row r="2944" spans="3:9">
      <c r="C2944" s="176">
        <v>42175.0576</v>
      </c>
      <c r="D2944" s="3" t="s">
        <v>445</v>
      </c>
      <c r="E2944" s="3" t="s">
        <v>6</v>
      </c>
      <c r="F2944" s="3" t="str">
        <f t="shared" si="45"/>
        <v>Retail</v>
      </c>
      <c r="G2944" s="3">
        <v>5</v>
      </c>
      <c r="I2944"/>
    </row>
    <row r="2945" spans="3:9">
      <c r="C2945" s="176">
        <v>42347.159</v>
      </c>
      <c r="D2945" s="3" t="s">
        <v>449</v>
      </c>
      <c r="E2945" s="3" t="s">
        <v>453</v>
      </c>
      <c r="F2945" s="3" t="str">
        <f t="shared" si="45"/>
        <v>Wholesale</v>
      </c>
      <c r="G2945" s="3">
        <v>88</v>
      </c>
      <c r="I2945"/>
    </row>
    <row r="2946" spans="3:9">
      <c r="C2946" s="176">
        <v>42180.213900000002</v>
      </c>
      <c r="D2946" s="3" t="s">
        <v>446</v>
      </c>
      <c r="E2946" s="3" t="s">
        <v>453</v>
      </c>
      <c r="F2946" s="3" t="str">
        <f t="shared" si="45"/>
        <v>Wholesale</v>
      </c>
      <c r="G2946" s="3">
        <v>93</v>
      </c>
      <c r="I2946"/>
    </row>
    <row r="2947" spans="3:9">
      <c r="C2947" s="176">
        <v>42290.515299999999</v>
      </c>
      <c r="D2947" s="3" t="s">
        <v>445</v>
      </c>
      <c r="E2947" s="3" t="s">
        <v>6</v>
      </c>
      <c r="F2947" s="3" t="str">
        <f t="shared" si="45"/>
        <v>Wholesale</v>
      </c>
      <c r="G2947" s="3">
        <v>49</v>
      </c>
      <c r="I2947"/>
    </row>
    <row r="2948" spans="3:9">
      <c r="C2948" s="176">
        <v>42252.225700000003</v>
      </c>
      <c r="D2948" s="3" t="s">
        <v>445</v>
      </c>
      <c r="E2948" s="3" t="s">
        <v>6</v>
      </c>
      <c r="F2948" s="3" t="str">
        <f t="shared" si="45"/>
        <v>Retail</v>
      </c>
      <c r="G2948" s="3">
        <v>2</v>
      </c>
      <c r="I2948"/>
    </row>
    <row r="2949" spans="3:9">
      <c r="C2949" s="176">
        <v>41984.520799999998</v>
      </c>
      <c r="D2949" s="3" t="s">
        <v>445</v>
      </c>
      <c r="E2949" s="3" t="s">
        <v>7</v>
      </c>
      <c r="F2949" s="3" t="str">
        <f t="shared" si="45"/>
        <v>Retail</v>
      </c>
      <c r="G2949" s="3">
        <v>3</v>
      </c>
      <c r="I2949"/>
    </row>
    <row r="2950" spans="3:9">
      <c r="C2950" s="176">
        <v>42208.183299999997</v>
      </c>
      <c r="D2950" s="3" t="s">
        <v>445</v>
      </c>
      <c r="E2950" s="3" t="s">
        <v>7</v>
      </c>
      <c r="F2950" s="3" t="str">
        <f t="shared" si="45"/>
        <v>Retail</v>
      </c>
      <c r="G2950" s="3">
        <v>2</v>
      </c>
      <c r="I2950"/>
    </row>
    <row r="2951" spans="3:9">
      <c r="C2951" s="176">
        <v>41985.534</v>
      </c>
      <c r="D2951" s="3" t="s">
        <v>445</v>
      </c>
      <c r="E2951" s="3" t="s">
        <v>10</v>
      </c>
      <c r="F2951" s="3" t="str">
        <f t="shared" si="45"/>
        <v>Retail</v>
      </c>
      <c r="G2951" s="3">
        <v>1</v>
      </c>
      <c r="I2951"/>
    </row>
    <row r="2952" spans="3:9">
      <c r="C2952" s="176">
        <v>42214.717400000001</v>
      </c>
      <c r="D2952" s="3" t="s">
        <v>449</v>
      </c>
      <c r="E2952" s="3" t="s">
        <v>453</v>
      </c>
      <c r="F2952" s="3" t="str">
        <f t="shared" si="45"/>
        <v>Wholesale</v>
      </c>
      <c r="G2952" s="3">
        <v>34</v>
      </c>
      <c r="I2952"/>
    </row>
    <row r="2953" spans="3:9">
      <c r="C2953" s="176">
        <v>42302.4931</v>
      </c>
      <c r="D2953" s="3" t="s">
        <v>445</v>
      </c>
      <c r="E2953" s="3" t="s">
        <v>459</v>
      </c>
      <c r="F2953" s="3" t="str">
        <f t="shared" si="45"/>
        <v>Retail</v>
      </c>
      <c r="G2953" s="3">
        <v>5</v>
      </c>
      <c r="I2953"/>
    </row>
    <row r="2954" spans="3:9">
      <c r="C2954" s="176">
        <v>42341.097199999997</v>
      </c>
      <c r="D2954" s="3" t="s">
        <v>445</v>
      </c>
      <c r="E2954" s="3" t="s">
        <v>450</v>
      </c>
      <c r="F2954" s="3" t="str">
        <f t="shared" ref="F2954:F3017" si="46">IF(G2954&lt;10,"Retail","Wholesale")</f>
        <v>Retail</v>
      </c>
      <c r="G2954" s="3">
        <v>2</v>
      </c>
      <c r="I2954"/>
    </row>
    <row r="2955" spans="3:9">
      <c r="C2955" s="176">
        <v>42172.508999999998</v>
      </c>
      <c r="D2955" s="3" t="s">
        <v>445</v>
      </c>
      <c r="E2955" s="3" t="s">
        <v>453</v>
      </c>
      <c r="F2955" s="3" t="str">
        <f t="shared" si="46"/>
        <v>Retail</v>
      </c>
      <c r="G2955" s="3">
        <v>1</v>
      </c>
      <c r="I2955"/>
    </row>
    <row r="2956" spans="3:9">
      <c r="C2956" s="176">
        <v>41988.809000000001</v>
      </c>
      <c r="D2956" s="3" t="s">
        <v>447</v>
      </c>
      <c r="E2956" s="3" t="s">
        <v>6</v>
      </c>
      <c r="F2956" s="3" t="str">
        <f t="shared" si="46"/>
        <v>Retail</v>
      </c>
      <c r="G2956" s="3">
        <v>2</v>
      </c>
      <c r="I2956"/>
    </row>
    <row r="2957" spans="3:9">
      <c r="C2957" s="176">
        <v>42338.780599999998</v>
      </c>
      <c r="D2957" s="3" t="s">
        <v>446</v>
      </c>
      <c r="E2957" s="3" t="s">
        <v>460</v>
      </c>
      <c r="F2957" s="3" t="str">
        <f t="shared" si="46"/>
        <v>Wholesale</v>
      </c>
      <c r="G2957" s="3">
        <v>60</v>
      </c>
      <c r="I2957"/>
    </row>
    <row r="2958" spans="3:9">
      <c r="C2958" s="176">
        <v>41987.831899999997</v>
      </c>
      <c r="D2958" s="3" t="s">
        <v>446</v>
      </c>
      <c r="E2958" s="3" t="s">
        <v>8</v>
      </c>
      <c r="F2958" s="3" t="str">
        <f t="shared" si="46"/>
        <v>Retail</v>
      </c>
      <c r="G2958" s="3">
        <v>1</v>
      </c>
      <c r="I2958"/>
    </row>
    <row r="2959" spans="3:9">
      <c r="C2959" s="176">
        <v>42095.520100000002</v>
      </c>
      <c r="D2959" s="3" t="s">
        <v>447</v>
      </c>
      <c r="E2959" s="3" t="s">
        <v>110</v>
      </c>
      <c r="F2959" s="3" t="str">
        <f t="shared" si="46"/>
        <v>Retail</v>
      </c>
      <c r="G2959" s="3">
        <v>3</v>
      </c>
      <c r="I2959"/>
    </row>
    <row r="2960" spans="3:9">
      <c r="C2960" s="176">
        <v>42156.125</v>
      </c>
      <c r="D2960" s="3" t="s">
        <v>445</v>
      </c>
      <c r="E2960" s="3" t="s">
        <v>6</v>
      </c>
      <c r="F2960" s="3" t="str">
        <f t="shared" si="46"/>
        <v>Wholesale</v>
      </c>
      <c r="G2960" s="3">
        <v>17</v>
      </c>
      <c r="I2960"/>
    </row>
    <row r="2961" spans="3:9">
      <c r="C2961" s="176">
        <v>41983.116000000002</v>
      </c>
      <c r="D2961" s="3" t="s">
        <v>449</v>
      </c>
      <c r="E2961" s="3" t="s">
        <v>461</v>
      </c>
      <c r="F2961" s="3" t="str">
        <f t="shared" si="46"/>
        <v>Wholesale</v>
      </c>
      <c r="G2961" s="3">
        <v>36</v>
      </c>
      <c r="I2961"/>
    </row>
    <row r="2962" spans="3:9">
      <c r="C2962" s="176">
        <v>42157.116000000002</v>
      </c>
      <c r="D2962" s="3" t="s">
        <v>445</v>
      </c>
      <c r="E2962" s="3" t="s">
        <v>10</v>
      </c>
      <c r="F2962" s="3" t="str">
        <f t="shared" si="46"/>
        <v>Wholesale</v>
      </c>
      <c r="G2962" s="3">
        <v>63</v>
      </c>
      <c r="I2962"/>
    </row>
    <row r="2963" spans="3:9">
      <c r="C2963" s="176">
        <v>42237.917399999998</v>
      </c>
      <c r="D2963" s="3" t="s">
        <v>446</v>
      </c>
      <c r="E2963" s="3" t="s">
        <v>460</v>
      </c>
      <c r="F2963" s="3" t="str">
        <f t="shared" si="46"/>
        <v>Wholesale</v>
      </c>
      <c r="G2963" s="3">
        <v>149</v>
      </c>
      <c r="I2963"/>
    </row>
    <row r="2964" spans="3:9">
      <c r="C2964" s="176">
        <v>41978.506300000001</v>
      </c>
      <c r="D2964" s="3" t="s">
        <v>446</v>
      </c>
      <c r="E2964" s="3" t="s">
        <v>6</v>
      </c>
      <c r="F2964" s="3" t="str">
        <f t="shared" si="46"/>
        <v>Wholesale</v>
      </c>
      <c r="G2964" s="3">
        <v>68</v>
      </c>
      <c r="I2964"/>
    </row>
    <row r="2965" spans="3:9">
      <c r="C2965" s="176">
        <v>42238.500699999997</v>
      </c>
      <c r="D2965" s="3" t="s">
        <v>449</v>
      </c>
      <c r="E2965" s="3" t="s">
        <v>453</v>
      </c>
      <c r="F2965" s="3" t="str">
        <f t="shared" si="46"/>
        <v>Retail</v>
      </c>
      <c r="G2965" s="3">
        <v>3</v>
      </c>
      <c r="I2965"/>
    </row>
    <row r="2966" spans="3:9">
      <c r="C2966" s="176">
        <v>42173.589599999999</v>
      </c>
      <c r="D2966" s="3" t="s">
        <v>445</v>
      </c>
      <c r="E2966" s="3" t="s">
        <v>459</v>
      </c>
      <c r="F2966" s="3" t="str">
        <f t="shared" si="46"/>
        <v>Retail</v>
      </c>
      <c r="G2966" s="3">
        <v>3</v>
      </c>
      <c r="I2966"/>
    </row>
    <row r="2967" spans="3:9">
      <c r="C2967" s="176">
        <v>42206.758300000001</v>
      </c>
      <c r="D2967" s="3" t="s">
        <v>445</v>
      </c>
      <c r="E2967" s="3" t="s">
        <v>312</v>
      </c>
      <c r="F2967" s="3" t="str">
        <f t="shared" si="46"/>
        <v>Retail</v>
      </c>
      <c r="G2967" s="3">
        <v>7</v>
      </c>
      <c r="I2967"/>
    </row>
    <row r="2968" spans="3:9">
      <c r="C2968" s="176">
        <v>42145.482600000003</v>
      </c>
      <c r="D2968" s="3" t="s">
        <v>445</v>
      </c>
      <c r="E2968" s="3" t="s">
        <v>453</v>
      </c>
      <c r="F2968" s="3" t="str">
        <f t="shared" si="46"/>
        <v>Wholesale</v>
      </c>
      <c r="G2968" s="3">
        <v>63</v>
      </c>
      <c r="I2968"/>
    </row>
    <row r="2969" spans="3:9">
      <c r="C2969" s="176">
        <v>42368.781300000002</v>
      </c>
      <c r="D2969" s="3" t="s">
        <v>446</v>
      </c>
      <c r="E2969" s="3" t="s">
        <v>454</v>
      </c>
      <c r="F2969" s="3" t="str">
        <f t="shared" si="46"/>
        <v>Retail</v>
      </c>
      <c r="G2969" s="3">
        <v>3</v>
      </c>
      <c r="I2969"/>
    </row>
    <row r="2970" spans="3:9">
      <c r="C2970" s="176">
        <v>42353.467400000001</v>
      </c>
      <c r="D2970" s="3" t="s">
        <v>445</v>
      </c>
      <c r="E2970" s="3" t="s">
        <v>7</v>
      </c>
      <c r="F2970" s="3" t="str">
        <f t="shared" si="46"/>
        <v>Retail</v>
      </c>
      <c r="G2970" s="3">
        <v>1</v>
      </c>
      <c r="I2970"/>
    </row>
    <row r="2971" spans="3:9">
      <c r="C2971" s="176">
        <v>42236.499300000003</v>
      </c>
      <c r="D2971" s="3" t="s">
        <v>447</v>
      </c>
      <c r="E2971" s="3" t="s">
        <v>10</v>
      </c>
      <c r="F2971" s="3" t="str">
        <f t="shared" si="46"/>
        <v>Wholesale</v>
      </c>
      <c r="G2971" s="3">
        <v>66</v>
      </c>
      <c r="I2971"/>
    </row>
    <row r="2972" spans="3:9">
      <c r="C2972" s="176">
        <v>42237.161099999998</v>
      </c>
      <c r="D2972" s="3" t="s">
        <v>446</v>
      </c>
      <c r="E2972" s="3" t="s">
        <v>458</v>
      </c>
      <c r="F2972" s="3" t="str">
        <f t="shared" si="46"/>
        <v>Retail</v>
      </c>
      <c r="G2972" s="3">
        <v>4</v>
      </c>
      <c r="I2972"/>
    </row>
    <row r="2973" spans="3:9">
      <c r="C2973" s="176">
        <v>42266.525699999998</v>
      </c>
      <c r="D2973" s="3" t="s">
        <v>449</v>
      </c>
      <c r="E2973" s="3" t="s">
        <v>460</v>
      </c>
      <c r="F2973" s="3" t="str">
        <f t="shared" si="46"/>
        <v>Wholesale</v>
      </c>
      <c r="G2973" s="3">
        <v>64</v>
      </c>
      <c r="I2973"/>
    </row>
    <row r="2974" spans="3:9">
      <c r="C2974" s="176">
        <v>42213.5049</v>
      </c>
      <c r="D2974" s="3" t="s">
        <v>445</v>
      </c>
      <c r="E2974" s="3" t="s">
        <v>110</v>
      </c>
      <c r="F2974" s="3" t="str">
        <f t="shared" si="46"/>
        <v>Wholesale</v>
      </c>
      <c r="G2974" s="3">
        <v>38</v>
      </c>
      <c r="I2974"/>
    </row>
    <row r="2975" spans="3:9">
      <c r="C2975" s="176">
        <v>42316.184000000001</v>
      </c>
      <c r="D2975" s="3" t="s">
        <v>445</v>
      </c>
      <c r="E2975" s="3" t="s">
        <v>448</v>
      </c>
      <c r="F2975" s="3" t="str">
        <f t="shared" si="46"/>
        <v>Retail</v>
      </c>
      <c r="G2975" s="3">
        <v>4</v>
      </c>
      <c r="I2975"/>
    </row>
    <row r="2976" spans="3:9">
      <c r="C2976" s="176">
        <v>41986.467400000001</v>
      </c>
      <c r="D2976" s="3" t="s">
        <v>446</v>
      </c>
      <c r="E2976" s="3" t="s">
        <v>9</v>
      </c>
      <c r="F2976" s="3" t="str">
        <f t="shared" si="46"/>
        <v>Retail</v>
      </c>
      <c r="G2976" s="3">
        <v>1</v>
      </c>
      <c r="I2976"/>
    </row>
    <row r="2977" spans="3:9">
      <c r="C2977" s="176">
        <v>41979.551399999997</v>
      </c>
      <c r="D2977" s="3" t="s">
        <v>446</v>
      </c>
      <c r="E2977" s="3" t="s">
        <v>10</v>
      </c>
      <c r="F2977" s="3" t="str">
        <f t="shared" si="46"/>
        <v>Retail</v>
      </c>
      <c r="G2977" s="3">
        <v>8</v>
      </c>
      <c r="I2977"/>
    </row>
    <row r="2978" spans="3:9">
      <c r="C2978" s="176">
        <v>42168.561099999999</v>
      </c>
      <c r="D2978" s="3" t="s">
        <v>447</v>
      </c>
      <c r="E2978" s="3" t="s">
        <v>453</v>
      </c>
      <c r="F2978" s="3" t="str">
        <f t="shared" si="46"/>
        <v>Wholesale</v>
      </c>
      <c r="G2978" s="3">
        <v>33</v>
      </c>
      <c r="I2978"/>
    </row>
    <row r="2979" spans="3:9">
      <c r="C2979" s="176">
        <v>42265.470099999999</v>
      </c>
      <c r="D2979" s="3" t="s">
        <v>449</v>
      </c>
      <c r="E2979" s="3" t="s">
        <v>453</v>
      </c>
      <c r="F2979" s="3" t="str">
        <f t="shared" si="46"/>
        <v>Retail</v>
      </c>
      <c r="G2979" s="3">
        <v>2</v>
      </c>
      <c r="I2979"/>
    </row>
    <row r="2980" spans="3:9">
      <c r="C2980" s="176">
        <v>42273.434699999998</v>
      </c>
      <c r="D2980" s="3" t="s">
        <v>445</v>
      </c>
      <c r="E2980" s="3" t="s">
        <v>110</v>
      </c>
      <c r="F2980" s="3" t="str">
        <f t="shared" si="46"/>
        <v>Wholesale</v>
      </c>
      <c r="G2980" s="3">
        <v>31</v>
      </c>
      <c r="I2980"/>
    </row>
    <row r="2981" spans="3:9">
      <c r="C2981" s="176">
        <v>42125.198600000003</v>
      </c>
      <c r="D2981" s="3" t="s">
        <v>447</v>
      </c>
      <c r="E2981" s="3" t="s">
        <v>6</v>
      </c>
      <c r="F2981" s="3" t="str">
        <f t="shared" si="46"/>
        <v>Retail</v>
      </c>
      <c r="G2981" s="3">
        <v>3</v>
      </c>
      <c r="I2981"/>
    </row>
    <row r="2982" spans="3:9">
      <c r="C2982" s="176">
        <v>42190.481299999999</v>
      </c>
      <c r="D2982" s="3" t="s">
        <v>445</v>
      </c>
      <c r="E2982" s="3" t="s">
        <v>453</v>
      </c>
      <c r="F2982" s="3" t="str">
        <f t="shared" si="46"/>
        <v>Wholesale</v>
      </c>
      <c r="G2982" s="3">
        <v>62</v>
      </c>
      <c r="I2982"/>
    </row>
    <row r="2983" spans="3:9">
      <c r="C2983" s="176">
        <v>41980.524299999997</v>
      </c>
      <c r="D2983" s="3" t="s">
        <v>445</v>
      </c>
      <c r="E2983" s="3" t="s">
        <v>456</v>
      </c>
      <c r="F2983" s="3" t="str">
        <f t="shared" si="46"/>
        <v>Retail</v>
      </c>
      <c r="G2983" s="3">
        <v>6</v>
      </c>
      <c r="I2983"/>
    </row>
    <row r="2984" spans="3:9">
      <c r="C2984" s="176">
        <v>42033.600700000003</v>
      </c>
      <c r="D2984" s="3" t="s">
        <v>446</v>
      </c>
      <c r="E2984" s="3" t="s">
        <v>114</v>
      </c>
      <c r="F2984" s="3" t="str">
        <f t="shared" si="46"/>
        <v>Retail</v>
      </c>
      <c r="G2984" s="3">
        <v>2</v>
      </c>
      <c r="I2984"/>
    </row>
    <row r="2985" spans="3:9">
      <c r="C2985" s="176">
        <v>41979.715300000003</v>
      </c>
      <c r="D2985" s="3" t="s">
        <v>447</v>
      </c>
      <c r="E2985" s="3" t="s">
        <v>10</v>
      </c>
      <c r="F2985" s="3" t="str">
        <f t="shared" si="46"/>
        <v>Retail</v>
      </c>
      <c r="G2985" s="3">
        <v>9</v>
      </c>
      <c r="I2985"/>
    </row>
    <row r="2986" spans="3:9">
      <c r="C2986" s="176">
        <v>41985.099300000002</v>
      </c>
      <c r="D2986" s="3" t="s">
        <v>447</v>
      </c>
      <c r="E2986" s="3" t="s">
        <v>112</v>
      </c>
      <c r="F2986" s="3" t="str">
        <f t="shared" si="46"/>
        <v>Retail</v>
      </c>
      <c r="G2986" s="3">
        <v>2</v>
      </c>
      <c r="I2986"/>
    </row>
    <row r="2987" spans="3:9">
      <c r="C2987" s="176">
        <v>41978.535400000001</v>
      </c>
      <c r="D2987" s="3" t="s">
        <v>445</v>
      </c>
      <c r="E2987" s="3" t="s">
        <v>112</v>
      </c>
      <c r="F2987" s="3" t="str">
        <f t="shared" si="46"/>
        <v>Retail</v>
      </c>
      <c r="G2987" s="3">
        <v>2</v>
      </c>
      <c r="I2987"/>
    </row>
    <row r="2988" spans="3:9">
      <c r="C2988" s="176">
        <v>41981.1757</v>
      </c>
      <c r="D2988" s="3" t="s">
        <v>447</v>
      </c>
      <c r="E2988" s="3" t="s">
        <v>453</v>
      </c>
      <c r="F2988" s="3" t="str">
        <f t="shared" si="46"/>
        <v>Wholesale</v>
      </c>
      <c r="G2988" s="3">
        <v>25</v>
      </c>
      <c r="I2988"/>
    </row>
    <row r="2989" spans="3:9">
      <c r="C2989" s="176">
        <v>42336.470099999999</v>
      </c>
      <c r="D2989" s="3" t="s">
        <v>449</v>
      </c>
      <c r="E2989" s="3" t="s">
        <v>6</v>
      </c>
      <c r="F2989" s="3" t="str">
        <f t="shared" si="46"/>
        <v>Wholesale</v>
      </c>
      <c r="G2989" s="3">
        <v>33</v>
      </c>
      <c r="I2989"/>
    </row>
    <row r="2990" spans="3:9">
      <c r="C2990" s="176">
        <v>42207.534699999997</v>
      </c>
      <c r="D2990" s="3" t="s">
        <v>445</v>
      </c>
      <c r="E2990" s="3" t="s">
        <v>453</v>
      </c>
      <c r="F2990" s="3" t="str">
        <f t="shared" si="46"/>
        <v>Retail</v>
      </c>
      <c r="G2990" s="3">
        <v>3</v>
      </c>
      <c r="I2990"/>
    </row>
    <row r="2991" spans="3:9">
      <c r="C2991" s="176">
        <v>41989.510399999999</v>
      </c>
      <c r="D2991" s="3" t="s">
        <v>447</v>
      </c>
      <c r="E2991" s="3" t="s">
        <v>453</v>
      </c>
      <c r="F2991" s="3" t="str">
        <f t="shared" si="46"/>
        <v>Wholesale</v>
      </c>
      <c r="G2991" s="3">
        <v>53</v>
      </c>
      <c r="I2991"/>
    </row>
    <row r="2992" spans="3:9">
      <c r="C2992" s="176">
        <v>42165.735399999998</v>
      </c>
      <c r="D2992" s="3" t="s">
        <v>449</v>
      </c>
      <c r="E2992" s="3" t="s">
        <v>453</v>
      </c>
      <c r="F2992" s="3" t="str">
        <f t="shared" si="46"/>
        <v>Wholesale</v>
      </c>
      <c r="G2992" s="3">
        <v>35</v>
      </c>
      <c r="I2992"/>
    </row>
    <row r="2993" spans="3:9">
      <c r="C2993" s="176">
        <v>41985.499300000003</v>
      </c>
      <c r="D2993" s="3" t="s">
        <v>445</v>
      </c>
      <c r="E2993" s="3" t="s">
        <v>458</v>
      </c>
      <c r="F2993" s="3" t="str">
        <f t="shared" si="46"/>
        <v>Wholesale</v>
      </c>
      <c r="G2993" s="3">
        <v>40</v>
      </c>
      <c r="I2993"/>
    </row>
    <row r="2994" spans="3:9">
      <c r="C2994" s="176">
        <v>42296.502099999998</v>
      </c>
      <c r="D2994" s="3" t="s">
        <v>446</v>
      </c>
      <c r="E2994" s="3" t="s">
        <v>453</v>
      </c>
      <c r="F2994" s="3" t="str">
        <f t="shared" si="46"/>
        <v>Retail</v>
      </c>
      <c r="G2994" s="3">
        <v>2</v>
      </c>
      <c r="I2994"/>
    </row>
    <row r="2995" spans="3:9">
      <c r="C2995" s="176">
        <v>42339.137499999997</v>
      </c>
      <c r="D2995" s="3" t="s">
        <v>447</v>
      </c>
      <c r="E2995" s="3" t="s">
        <v>453</v>
      </c>
      <c r="F2995" s="3" t="str">
        <f t="shared" si="46"/>
        <v>Wholesale</v>
      </c>
      <c r="G2995" s="3">
        <v>34</v>
      </c>
      <c r="I2995"/>
    </row>
    <row r="2996" spans="3:9">
      <c r="C2996" s="176">
        <v>41985.544399999999</v>
      </c>
      <c r="D2996" s="3" t="s">
        <v>449</v>
      </c>
      <c r="E2996" s="3" t="s">
        <v>453</v>
      </c>
      <c r="F2996" s="3" t="str">
        <f t="shared" si="46"/>
        <v>Retail</v>
      </c>
      <c r="G2996" s="3">
        <v>9</v>
      </c>
      <c r="I2996"/>
    </row>
    <row r="2997" spans="3:9">
      <c r="C2997" s="176">
        <v>42334.177799999998</v>
      </c>
      <c r="D2997" s="3" t="s">
        <v>445</v>
      </c>
      <c r="E2997" s="3" t="s">
        <v>450</v>
      </c>
      <c r="F2997" s="3" t="str">
        <f t="shared" si="46"/>
        <v>Wholesale</v>
      </c>
      <c r="G2997" s="3">
        <v>47</v>
      </c>
      <c r="I2997"/>
    </row>
    <row r="2998" spans="3:9">
      <c r="C2998" s="176">
        <v>42202.195800000001</v>
      </c>
      <c r="D2998" s="3" t="s">
        <v>446</v>
      </c>
      <c r="E2998" s="3" t="s">
        <v>6</v>
      </c>
      <c r="F2998" s="3" t="str">
        <f t="shared" si="46"/>
        <v>Retail</v>
      </c>
      <c r="G2998" s="3">
        <v>2</v>
      </c>
      <c r="I2998"/>
    </row>
    <row r="2999" spans="3:9">
      <c r="C2999" s="176">
        <v>42284.486100000002</v>
      </c>
      <c r="D2999" s="3" t="s">
        <v>445</v>
      </c>
      <c r="E2999" s="3" t="s">
        <v>6</v>
      </c>
      <c r="F2999" s="3" t="str">
        <f t="shared" si="46"/>
        <v>Retail</v>
      </c>
      <c r="G2999" s="3">
        <v>8</v>
      </c>
      <c r="I2999"/>
    </row>
    <row r="3000" spans="3:9">
      <c r="C3000" s="176">
        <v>42258.165999999997</v>
      </c>
      <c r="D3000" s="3" t="s">
        <v>445</v>
      </c>
      <c r="E3000" s="3" t="s">
        <v>312</v>
      </c>
      <c r="F3000" s="3" t="str">
        <f t="shared" si="46"/>
        <v>Wholesale</v>
      </c>
      <c r="G3000" s="3">
        <v>38</v>
      </c>
      <c r="I3000"/>
    </row>
    <row r="3001" spans="3:9">
      <c r="C3001" s="176">
        <v>41988.654900000001</v>
      </c>
      <c r="D3001" s="3" t="s">
        <v>445</v>
      </c>
      <c r="E3001" s="3" t="s">
        <v>6</v>
      </c>
      <c r="F3001" s="3" t="str">
        <f t="shared" si="46"/>
        <v>Wholesale</v>
      </c>
      <c r="G3001" s="3">
        <v>32</v>
      </c>
      <c r="I3001"/>
    </row>
    <row r="3002" spans="3:9">
      <c r="C3002" s="176">
        <v>42127.722199999997</v>
      </c>
      <c r="D3002" s="3" t="s">
        <v>449</v>
      </c>
      <c r="E3002" s="3" t="s">
        <v>10</v>
      </c>
      <c r="F3002" s="3" t="str">
        <f t="shared" si="46"/>
        <v>Retail</v>
      </c>
      <c r="G3002" s="3">
        <v>4</v>
      </c>
      <c r="I3002"/>
    </row>
    <row r="3003" spans="3:9">
      <c r="C3003" s="176">
        <v>42355.505599999997</v>
      </c>
      <c r="D3003" s="3" t="s">
        <v>445</v>
      </c>
      <c r="E3003" s="3" t="s">
        <v>10</v>
      </c>
      <c r="F3003" s="3" t="str">
        <f t="shared" si="46"/>
        <v>Retail</v>
      </c>
      <c r="G3003" s="3">
        <v>1</v>
      </c>
      <c r="I3003"/>
    </row>
    <row r="3004" spans="3:9">
      <c r="C3004" s="176">
        <v>42239.713900000002</v>
      </c>
      <c r="D3004" s="3" t="s">
        <v>445</v>
      </c>
      <c r="E3004" s="3" t="s">
        <v>112</v>
      </c>
      <c r="F3004" s="3" t="str">
        <f t="shared" si="46"/>
        <v>Wholesale</v>
      </c>
      <c r="G3004" s="3">
        <v>85</v>
      </c>
      <c r="I3004"/>
    </row>
    <row r="3005" spans="3:9">
      <c r="C3005" s="176">
        <v>42145.125</v>
      </c>
      <c r="D3005" s="3" t="s">
        <v>445</v>
      </c>
      <c r="E3005" s="3" t="s">
        <v>453</v>
      </c>
      <c r="F3005" s="3" t="str">
        <f t="shared" si="46"/>
        <v>Retail</v>
      </c>
      <c r="G3005" s="3">
        <v>2</v>
      </c>
      <c r="I3005"/>
    </row>
    <row r="3006" spans="3:9">
      <c r="C3006" s="176">
        <v>42193.772199999999</v>
      </c>
      <c r="D3006" s="3" t="s">
        <v>445</v>
      </c>
      <c r="E3006" s="3" t="s">
        <v>454</v>
      </c>
      <c r="F3006" s="3" t="str">
        <f t="shared" si="46"/>
        <v>Retail</v>
      </c>
      <c r="G3006" s="3">
        <v>3</v>
      </c>
      <c r="I3006"/>
    </row>
    <row r="3007" spans="3:9">
      <c r="C3007" s="176">
        <v>42128.7431</v>
      </c>
      <c r="D3007" s="3" t="s">
        <v>449</v>
      </c>
      <c r="E3007" s="3" t="s">
        <v>10</v>
      </c>
      <c r="F3007" s="3" t="str">
        <f t="shared" si="46"/>
        <v>Retail</v>
      </c>
      <c r="G3007" s="3">
        <v>2</v>
      </c>
      <c r="I3007"/>
    </row>
    <row r="3008" spans="3:9">
      <c r="C3008" s="176">
        <v>42009.222900000001</v>
      </c>
      <c r="D3008" s="3" t="s">
        <v>447</v>
      </c>
      <c r="E3008" s="3" t="s">
        <v>110</v>
      </c>
      <c r="F3008" s="3" t="str">
        <f t="shared" si="46"/>
        <v>Wholesale</v>
      </c>
      <c r="G3008" s="3">
        <v>25</v>
      </c>
      <c r="I3008"/>
    </row>
    <row r="3009" spans="3:9">
      <c r="C3009" s="176">
        <v>42235.758999999998</v>
      </c>
      <c r="D3009" s="3" t="s">
        <v>449</v>
      </c>
      <c r="E3009" s="3" t="s">
        <v>453</v>
      </c>
      <c r="F3009" s="3" t="str">
        <f t="shared" si="46"/>
        <v>Wholesale</v>
      </c>
      <c r="G3009" s="3">
        <v>51</v>
      </c>
      <c r="I3009"/>
    </row>
    <row r="3010" spans="3:9">
      <c r="C3010" s="176">
        <v>41983.517399999997</v>
      </c>
      <c r="D3010" s="3" t="s">
        <v>449</v>
      </c>
      <c r="E3010" s="3" t="s">
        <v>453</v>
      </c>
      <c r="F3010" s="3" t="str">
        <f t="shared" si="46"/>
        <v>Retail</v>
      </c>
      <c r="G3010" s="3">
        <v>1</v>
      </c>
      <c r="I3010"/>
    </row>
    <row r="3011" spans="3:9">
      <c r="C3011" s="176">
        <v>41985.834000000003</v>
      </c>
      <c r="D3011" s="3" t="s">
        <v>445</v>
      </c>
      <c r="E3011" s="3" t="s">
        <v>453</v>
      </c>
      <c r="F3011" s="3" t="str">
        <f t="shared" si="46"/>
        <v>Wholesale</v>
      </c>
      <c r="G3011" s="3">
        <v>101</v>
      </c>
      <c r="I3011"/>
    </row>
    <row r="3012" spans="3:9">
      <c r="C3012" s="176">
        <v>42226.545100000003</v>
      </c>
      <c r="D3012" s="3" t="s">
        <v>447</v>
      </c>
      <c r="E3012" s="3" t="s">
        <v>458</v>
      </c>
      <c r="F3012" s="3" t="str">
        <f t="shared" si="46"/>
        <v>Retail</v>
      </c>
      <c r="G3012" s="3">
        <v>5</v>
      </c>
      <c r="I3012"/>
    </row>
    <row r="3013" spans="3:9">
      <c r="C3013" s="176">
        <v>42204.893100000001</v>
      </c>
      <c r="D3013" s="3" t="s">
        <v>445</v>
      </c>
      <c r="E3013" s="3" t="s">
        <v>453</v>
      </c>
      <c r="F3013" s="3" t="str">
        <f t="shared" si="46"/>
        <v>Retail</v>
      </c>
      <c r="G3013" s="3">
        <v>7</v>
      </c>
      <c r="I3013"/>
    </row>
    <row r="3014" spans="3:9">
      <c r="C3014" s="176">
        <v>42066.206299999998</v>
      </c>
      <c r="D3014" s="3" t="s">
        <v>446</v>
      </c>
      <c r="E3014" s="3" t="s">
        <v>453</v>
      </c>
      <c r="F3014" s="3" t="str">
        <f t="shared" si="46"/>
        <v>Retail</v>
      </c>
      <c r="G3014" s="3">
        <v>1</v>
      </c>
      <c r="I3014"/>
    </row>
    <row r="3015" spans="3:9">
      <c r="C3015" s="176">
        <v>42356.861799999999</v>
      </c>
      <c r="D3015" s="3" t="s">
        <v>446</v>
      </c>
      <c r="E3015" s="3" t="s">
        <v>312</v>
      </c>
      <c r="F3015" s="3" t="str">
        <f t="shared" si="46"/>
        <v>Wholesale</v>
      </c>
      <c r="G3015" s="3">
        <v>109</v>
      </c>
      <c r="I3015"/>
    </row>
    <row r="3016" spans="3:9">
      <c r="C3016" s="176">
        <v>42357.536099999998</v>
      </c>
      <c r="D3016" s="3" t="s">
        <v>445</v>
      </c>
      <c r="E3016" s="3" t="s">
        <v>448</v>
      </c>
      <c r="F3016" s="3" t="str">
        <f t="shared" si="46"/>
        <v>Retail</v>
      </c>
      <c r="G3016" s="3">
        <v>1</v>
      </c>
      <c r="I3016"/>
    </row>
    <row r="3017" spans="3:9">
      <c r="C3017" s="176">
        <v>42178.393100000001</v>
      </c>
      <c r="D3017" s="3" t="s">
        <v>446</v>
      </c>
      <c r="E3017" s="3" t="s">
        <v>114</v>
      </c>
      <c r="F3017" s="3" t="str">
        <f t="shared" si="46"/>
        <v>Retail</v>
      </c>
      <c r="G3017" s="3">
        <v>1</v>
      </c>
      <c r="I3017"/>
    </row>
    <row r="3018" spans="3:9">
      <c r="C3018" s="176">
        <v>42180.466</v>
      </c>
      <c r="D3018" s="3" t="s">
        <v>447</v>
      </c>
      <c r="E3018" s="3" t="s">
        <v>110</v>
      </c>
      <c r="F3018" s="3" t="str">
        <f t="shared" ref="F3018:F3081" si="47">IF(G3018&lt;10,"Retail","Wholesale")</f>
        <v>Wholesale</v>
      </c>
      <c r="G3018" s="3">
        <v>53</v>
      </c>
      <c r="I3018"/>
    </row>
    <row r="3019" spans="3:9">
      <c r="C3019" s="176">
        <v>42249.6924</v>
      </c>
      <c r="D3019" s="3" t="s">
        <v>445</v>
      </c>
      <c r="E3019" s="3" t="s">
        <v>461</v>
      </c>
      <c r="F3019" s="3" t="str">
        <f t="shared" si="47"/>
        <v>Retail</v>
      </c>
      <c r="G3019" s="3">
        <v>3</v>
      </c>
      <c r="I3019"/>
    </row>
    <row r="3020" spans="3:9">
      <c r="C3020" s="176">
        <v>41977.510399999999</v>
      </c>
      <c r="D3020" s="3" t="s">
        <v>445</v>
      </c>
      <c r="E3020" s="3" t="s">
        <v>448</v>
      </c>
      <c r="F3020" s="3" t="str">
        <f t="shared" si="47"/>
        <v>Retail</v>
      </c>
      <c r="G3020" s="3">
        <v>4</v>
      </c>
      <c r="I3020"/>
    </row>
    <row r="3021" spans="3:9">
      <c r="C3021" s="176">
        <v>41983.197899999999</v>
      </c>
      <c r="D3021" s="3" t="s">
        <v>447</v>
      </c>
      <c r="E3021" s="3" t="s">
        <v>7</v>
      </c>
      <c r="F3021" s="3" t="str">
        <f t="shared" si="47"/>
        <v>Retail</v>
      </c>
      <c r="G3021" s="3">
        <v>6</v>
      </c>
      <c r="I3021"/>
    </row>
    <row r="3022" spans="3:9">
      <c r="C3022" s="176">
        <v>42109.531900000002</v>
      </c>
      <c r="D3022" s="3" t="s">
        <v>445</v>
      </c>
      <c r="E3022" s="3" t="s">
        <v>312</v>
      </c>
      <c r="F3022" s="3" t="str">
        <f t="shared" si="47"/>
        <v>Wholesale</v>
      </c>
      <c r="G3022" s="3">
        <v>41</v>
      </c>
      <c r="I3022"/>
    </row>
    <row r="3023" spans="3:9">
      <c r="C3023" s="176">
        <v>42243.806900000003</v>
      </c>
      <c r="D3023" s="3" t="s">
        <v>446</v>
      </c>
      <c r="E3023" s="3" t="s">
        <v>312</v>
      </c>
      <c r="F3023" s="3" t="str">
        <f t="shared" si="47"/>
        <v>Retail</v>
      </c>
      <c r="G3023" s="3">
        <v>5</v>
      </c>
      <c r="I3023"/>
    </row>
    <row r="3024" spans="3:9">
      <c r="C3024" s="176">
        <v>41986.477099999996</v>
      </c>
      <c r="D3024" s="3" t="s">
        <v>447</v>
      </c>
      <c r="E3024" s="3" t="s">
        <v>7</v>
      </c>
      <c r="F3024" s="3" t="str">
        <f t="shared" si="47"/>
        <v>Wholesale</v>
      </c>
      <c r="G3024" s="3">
        <v>41</v>
      </c>
      <c r="I3024"/>
    </row>
    <row r="3025" spans="3:9">
      <c r="C3025" s="176">
        <v>42328.139600000002</v>
      </c>
      <c r="D3025" s="3" t="s">
        <v>445</v>
      </c>
      <c r="E3025" s="3" t="s">
        <v>312</v>
      </c>
      <c r="F3025" s="3" t="str">
        <f t="shared" si="47"/>
        <v>Retail</v>
      </c>
      <c r="G3025" s="3">
        <v>1</v>
      </c>
      <c r="I3025"/>
    </row>
    <row r="3026" spans="3:9">
      <c r="C3026" s="176">
        <v>42114.747199999998</v>
      </c>
      <c r="D3026" s="3" t="s">
        <v>445</v>
      </c>
      <c r="E3026" s="3" t="s">
        <v>453</v>
      </c>
      <c r="F3026" s="3" t="str">
        <f t="shared" si="47"/>
        <v>Retail</v>
      </c>
      <c r="G3026" s="3">
        <v>3</v>
      </c>
      <c r="I3026"/>
    </row>
    <row r="3027" spans="3:9">
      <c r="C3027" s="176">
        <v>42338.482600000003</v>
      </c>
      <c r="D3027" s="3" t="s">
        <v>445</v>
      </c>
      <c r="E3027" s="3" t="s">
        <v>10</v>
      </c>
      <c r="F3027" s="3" t="str">
        <f t="shared" si="47"/>
        <v>Retail</v>
      </c>
      <c r="G3027" s="3">
        <v>2</v>
      </c>
      <c r="I3027"/>
    </row>
    <row r="3028" spans="3:9">
      <c r="C3028" s="176">
        <v>41988.438199999997</v>
      </c>
      <c r="D3028" s="3" t="s">
        <v>447</v>
      </c>
      <c r="E3028" s="3" t="s">
        <v>448</v>
      </c>
      <c r="F3028" s="3" t="str">
        <f t="shared" si="47"/>
        <v>Retail</v>
      </c>
      <c r="G3028" s="3">
        <v>5</v>
      </c>
      <c r="I3028"/>
    </row>
    <row r="3029" spans="3:9">
      <c r="C3029" s="176">
        <v>42144.729200000002</v>
      </c>
      <c r="D3029" s="3" t="s">
        <v>449</v>
      </c>
      <c r="E3029" s="3" t="s">
        <v>448</v>
      </c>
      <c r="F3029" s="3" t="str">
        <f t="shared" si="47"/>
        <v>Retail</v>
      </c>
      <c r="G3029" s="3">
        <v>2</v>
      </c>
      <c r="I3029"/>
    </row>
    <row r="3030" spans="3:9">
      <c r="C3030" s="176">
        <v>42334.727800000001</v>
      </c>
      <c r="D3030" s="3" t="s">
        <v>445</v>
      </c>
      <c r="E3030" s="3" t="s">
        <v>453</v>
      </c>
      <c r="F3030" s="3" t="str">
        <f t="shared" si="47"/>
        <v>Wholesale</v>
      </c>
      <c r="G3030" s="3">
        <v>39</v>
      </c>
      <c r="I3030"/>
    </row>
    <row r="3031" spans="3:9">
      <c r="C3031" s="176">
        <v>42227.521500000003</v>
      </c>
      <c r="D3031" s="3" t="s">
        <v>446</v>
      </c>
      <c r="E3031" s="3" t="s">
        <v>453</v>
      </c>
      <c r="F3031" s="3" t="str">
        <f t="shared" si="47"/>
        <v>Retail</v>
      </c>
      <c r="G3031" s="3">
        <v>1</v>
      </c>
      <c r="I3031"/>
    </row>
    <row r="3032" spans="3:9">
      <c r="C3032" s="176">
        <v>42347.077799999999</v>
      </c>
      <c r="D3032" s="3" t="s">
        <v>449</v>
      </c>
      <c r="E3032" s="3" t="s">
        <v>453</v>
      </c>
      <c r="F3032" s="3" t="str">
        <f t="shared" si="47"/>
        <v>Retail</v>
      </c>
      <c r="G3032" s="3">
        <v>2</v>
      </c>
      <c r="I3032"/>
    </row>
    <row r="3033" spans="3:9">
      <c r="C3033" s="176">
        <v>42192.450700000001</v>
      </c>
      <c r="D3033" s="3" t="s">
        <v>445</v>
      </c>
      <c r="E3033" s="3" t="s">
        <v>6</v>
      </c>
      <c r="F3033" s="3" t="str">
        <f t="shared" si="47"/>
        <v>Retail</v>
      </c>
      <c r="G3033" s="3">
        <v>2</v>
      </c>
      <c r="I3033"/>
    </row>
    <row r="3034" spans="3:9">
      <c r="C3034" s="176">
        <v>42264.294399999999</v>
      </c>
      <c r="D3034" s="3" t="s">
        <v>449</v>
      </c>
      <c r="E3034" s="3" t="s">
        <v>453</v>
      </c>
      <c r="F3034" s="3" t="str">
        <f t="shared" si="47"/>
        <v>Retail</v>
      </c>
      <c r="G3034" s="3">
        <v>3</v>
      </c>
      <c r="I3034"/>
    </row>
    <row r="3035" spans="3:9">
      <c r="C3035" s="176">
        <v>42356.485399999998</v>
      </c>
      <c r="D3035" s="3" t="s">
        <v>446</v>
      </c>
      <c r="E3035" s="3" t="s">
        <v>10</v>
      </c>
      <c r="F3035" s="3" t="str">
        <f t="shared" si="47"/>
        <v>Retail</v>
      </c>
      <c r="G3035" s="3">
        <v>2</v>
      </c>
      <c r="I3035"/>
    </row>
    <row r="3036" spans="3:9">
      <c r="C3036" s="176">
        <v>42141.760399999999</v>
      </c>
      <c r="D3036" s="3" t="s">
        <v>445</v>
      </c>
      <c r="E3036" s="3" t="s">
        <v>451</v>
      </c>
      <c r="F3036" s="3" t="str">
        <f t="shared" si="47"/>
        <v>Wholesale</v>
      </c>
      <c r="G3036" s="3">
        <v>33</v>
      </c>
      <c r="I3036"/>
    </row>
    <row r="3037" spans="3:9">
      <c r="C3037" s="176">
        <v>42261.5236</v>
      </c>
      <c r="D3037" s="3" t="s">
        <v>445</v>
      </c>
      <c r="E3037" s="3" t="s">
        <v>7</v>
      </c>
      <c r="F3037" s="3" t="str">
        <f t="shared" si="47"/>
        <v>Wholesale</v>
      </c>
      <c r="G3037" s="3">
        <v>30</v>
      </c>
      <c r="I3037"/>
    </row>
    <row r="3038" spans="3:9">
      <c r="C3038" s="176">
        <v>42362.538200000003</v>
      </c>
      <c r="D3038" s="3" t="s">
        <v>447</v>
      </c>
      <c r="E3038" s="3" t="s">
        <v>7</v>
      </c>
      <c r="F3038" s="3" t="str">
        <f t="shared" si="47"/>
        <v>Wholesale</v>
      </c>
      <c r="G3038" s="3">
        <v>54</v>
      </c>
      <c r="I3038"/>
    </row>
    <row r="3039" spans="3:9">
      <c r="C3039" s="176">
        <v>41985.752099999998</v>
      </c>
      <c r="D3039" s="3" t="s">
        <v>445</v>
      </c>
      <c r="E3039" s="3" t="s">
        <v>452</v>
      </c>
      <c r="F3039" s="3" t="str">
        <f t="shared" si="47"/>
        <v>Wholesale</v>
      </c>
      <c r="G3039" s="3">
        <v>69</v>
      </c>
      <c r="I3039"/>
    </row>
    <row r="3040" spans="3:9">
      <c r="C3040" s="176">
        <v>41979.7549</v>
      </c>
      <c r="D3040" s="3" t="s">
        <v>446</v>
      </c>
      <c r="E3040" s="3" t="s">
        <v>457</v>
      </c>
      <c r="F3040" s="3" t="str">
        <f t="shared" si="47"/>
        <v>Wholesale</v>
      </c>
      <c r="G3040" s="3">
        <v>32</v>
      </c>
      <c r="I3040"/>
    </row>
    <row r="3041" spans="3:9">
      <c r="C3041" s="176">
        <v>41987.538200000003</v>
      </c>
      <c r="D3041" s="3" t="s">
        <v>447</v>
      </c>
      <c r="E3041" s="3" t="s">
        <v>455</v>
      </c>
      <c r="F3041" s="3" t="str">
        <f t="shared" si="47"/>
        <v>Retail</v>
      </c>
      <c r="G3041" s="3">
        <v>2</v>
      </c>
      <c r="I3041"/>
    </row>
    <row r="3042" spans="3:9">
      <c r="C3042" s="176">
        <v>42227.530599999998</v>
      </c>
      <c r="D3042" s="3" t="s">
        <v>446</v>
      </c>
      <c r="E3042" s="3" t="s">
        <v>8</v>
      </c>
      <c r="F3042" s="3" t="str">
        <f t="shared" si="47"/>
        <v>Retail</v>
      </c>
      <c r="G3042" s="3">
        <v>2</v>
      </c>
      <c r="I3042"/>
    </row>
    <row r="3043" spans="3:9">
      <c r="C3043" s="176">
        <v>41985.326399999998</v>
      </c>
      <c r="D3043" s="3" t="s">
        <v>445</v>
      </c>
      <c r="E3043" s="3" t="s">
        <v>453</v>
      </c>
      <c r="F3043" s="3" t="str">
        <f t="shared" si="47"/>
        <v>Retail</v>
      </c>
      <c r="G3043" s="3">
        <v>1</v>
      </c>
      <c r="I3043"/>
    </row>
    <row r="3044" spans="3:9">
      <c r="C3044" s="176">
        <v>42266.486799999999</v>
      </c>
      <c r="D3044" s="3" t="s">
        <v>447</v>
      </c>
      <c r="E3044" s="3" t="s">
        <v>6</v>
      </c>
      <c r="F3044" s="3" t="str">
        <f t="shared" si="47"/>
        <v>Retail</v>
      </c>
      <c r="G3044" s="3">
        <v>3</v>
      </c>
      <c r="I3044"/>
    </row>
    <row r="3045" spans="3:9">
      <c r="C3045" s="176">
        <v>42259.955600000001</v>
      </c>
      <c r="D3045" s="3" t="s">
        <v>445</v>
      </c>
      <c r="E3045" s="3" t="s">
        <v>7</v>
      </c>
      <c r="F3045" s="3" t="str">
        <f t="shared" si="47"/>
        <v>Wholesale</v>
      </c>
      <c r="G3045" s="3">
        <v>44</v>
      </c>
      <c r="I3045"/>
    </row>
    <row r="3046" spans="3:9">
      <c r="C3046" s="176">
        <v>42359.565300000002</v>
      </c>
      <c r="D3046" s="3" t="s">
        <v>447</v>
      </c>
      <c r="E3046" s="3" t="s">
        <v>453</v>
      </c>
      <c r="F3046" s="3" t="str">
        <f t="shared" si="47"/>
        <v>Wholesale</v>
      </c>
      <c r="G3046" s="3">
        <v>25</v>
      </c>
      <c r="I3046"/>
    </row>
    <row r="3047" spans="3:9">
      <c r="C3047" s="176">
        <v>41983.518799999998</v>
      </c>
      <c r="D3047" s="3" t="s">
        <v>447</v>
      </c>
      <c r="E3047" s="3" t="s">
        <v>453</v>
      </c>
      <c r="F3047" s="3" t="str">
        <f t="shared" si="47"/>
        <v>Wholesale</v>
      </c>
      <c r="G3047" s="3">
        <v>30</v>
      </c>
      <c r="I3047"/>
    </row>
    <row r="3048" spans="3:9">
      <c r="C3048" s="176">
        <v>42210.3007</v>
      </c>
      <c r="D3048" s="3" t="s">
        <v>446</v>
      </c>
      <c r="E3048" s="3" t="s">
        <v>453</v>
      </c>
      <c r="F3048" s="3" t="str">
        <f t="shared" si="47"/>
        <v>Wholesale</v>
      </c>
      <c r="G3048" s="3">
        <v>51</v>
      </c>
      <c r="I3048"/>
    </row>
    <row r="3049" spans="3:9">
      <c r="C3049" s="176">
        <v>42265.4951</v>
      </c>
      <c r="D3049" s="3" t="s">
        <v>445</v>
      </c>
      <c r="E3049" s="3" t="s">
        <v>6</v>
      </c>
      <c r="F3049" s="3" t="str">
        <f t="shared" si="47"/>
        <v>Wholesale</v>
      </c>
      <c r="G3049" s="3">
        <v>40</v>
      </c>
      <c r="I3049"/>
    </row>
    <row r="3050" spans="3:9">
      <c r="C3050" s="176">
        <v>42205.280599999998</v>
      </c>
      <c r="D3050" s="3" t="s">
        <v>447</v>
      </c>
      <c r="E3050" s="3" t="s">
        <v>6</v>
      </c>
      <c r="F3050" s="3" t="str">
        <f t="shared" si="47"/>
        <v>Wholesale</v>
      </c>
      <c r="G3050" s="3">
        <v>31</v>
      </c>
      <c r="I3050"/>
    </row>
    <row r="3051" spans="3:9">
      <c r="C3051" s="176">
        <v>42195.227099999996</v>
      </c>
      <c r="D3051" s="3" t="s">
        <v>445</v>
      </c>
      <c r="E3051" s="3" t="s">
        <v>114</v>
      </c>
      <c r="F3051" s="3" t="str">
        <f t="shared" si="47"/>
        <v>Retail</v>
      </c>
      <c r="G3051" s="3">
        <v>5</v>
      </c>
      <c r="I3051"/>
    </row>
    <row r="3052" spans="3:9">
      <c r="C3052" s="176">
        <v>41981.748599999999</v>
      </c>
      <c r="D3052" s="3" t="s">
        <v>445</v>
      </c>
      <c r="E3052" s="3" t="s">
        <v>312</v>
      </c>
      <c r="F3052" s="3" t="str">
        <f t="shared" si="47"/>
        <v>Retail</v>
      </c>
      <c r="G3052" s="3">
        <v>2</v>
      </c>
      <c r="I3052"/>
    </row>
    <row r="3053" spans="3:9">
      <c r="C3053" s="176">
        <v>42203.563900000001</v>
      </c>
      <c r="D3053" s="3" t="s">
        <v>445</v>
      </c>
      <c r="E3053" s="3" t="s">
        <v>453</v>
      </c>
      <c r="F3053" s="3" t="str">
        <f t="shared" si="47"/>
        <v>Retail</v>
      </c>
      <c r="G3053" s="3">
        <v>3</v>
      </c>
      <c r="I3053"/>
    </row>
    <row r="3054" spans="3:9">
      <c r="C3054" s="176">
        <v>42192.509700000002</v>
      </c>
      <c r="D3054" s="3" t="s">
        <v>447</v>
      </c>
      <c r="E3054" s="3" t="s">
        <v>454</v>
      </c>
      <c r="F3054" s="3" t="str">
        <f t="shared" si="47"/>
        <v>Retail</v>
      </c>
      <c r="G3054" s="3">
        <v>1</v>
      </c>
      <c r="I3054"/>
    </row>
    <row r="3055" spans="3:9">
      <c r="C3055" s="176">
        <v>42363.1826</v>
      </c>
      <c r="D3055" s="3" t="s">
        <v>445</v>
      </c>
      <c r="E3055" s="3" t="s">
        <v>454</v>
      </c>
      <c r="F3055" s="3" t="str">
        <f t="shared" si="47"/>
        <v>Retail</v>
      </c>
      <c r="G3055" s="3">
        <v>5</v>
      </c>
      <c r="I3055"/>
    </row>
    <row r="3056" spans="3:9">
      <c r="C3056" s="176">
        <v>42070.175000000003</v>
      </c>
      <c r="D3056" s="3" t="s">
        <v>445</v>
      </c>
      <c r="E3056" s="3" t="s">
        <v>456</v>
      </c>
      <c r="F3056" s="3" t="str">
        <f t="shared" si="47"/>
        <v>Retail</v>
      </c>
      <c r="G3056" s="3">
        <v>4</v>
      </c>
      <c r="I3056"/>
    </row>
    <row r="3057" spans="3:9">
      <c r="C3057" s="176">
        <v>42159.160400000001</v>
      </c>
      <c r="D3057" s="3" t="s">
        <v>445</v>
      </c>
      <c r="E3057" s="3" t="s">
        <v>453</v>
      </c>
      <c r="F3057" s="3" t="str">
        <f t="shared" si="47"/>
        <v>Wholesale</v>
      </c>
      <c r="G3057" s="3">
        <v>46</v>
      </c>
      <c r="I3057"/>
    </row>
    <row r="3058" spans="3:9">
      <c r="C3058" s="176">
        <v>42327.544399999999</v>
      </c>
      <c r="D3058" s="3" t="s">
        <v>445</v>
      </c>
      <c r="E3058" s="3" t="s">
        <v>450</v>
      </c>
      <c r="F3058" s="3" t="str">
        <f t="shared" si="47"/>
        <v>Retail</v>
      </c>
      <c r="G3058" s="3">
        <v>5</v>
      </c>
      <c r="I3058"/>
    </row>
    <row r="3059" spans="3:9">
      <c r="C3059" s="176">
        <v>42230.456899999997</v>
      </c>
      <c r="D3059" s="3" t="s">
        <v>445</v>
      </c>
      <c r="E3059" s="3" t="s">
        <v>453</v>
      </c>
      <c r="F3059" s="3" t="str">
        <f t="shared" si="47"/>
        <v>Wholesale</v>
      </c>
      <c r="G3059" s="3">
        <v>36</v>
      </c>
      <c r="I3059"/>
    </row>
    <row r="3060" spans="3:9">
      <c r="C3060" s="176">
        <v>42353.832600000002</v>
      </c>
      <c r="D3060" s="3" t="s">
        <v>445</v>
      </c>
      <c r="E3060" s="3" t="s">
        <v>453</v>
      </c>
      <c r="F3060" s="3" t="str">
        <f t="shared" si="47"/>
        <v>Retail</v>
      </c>
      <c r="G3060" s="3">
        <v>1</v>
      </c>
      <c r="I3060"/>
    </row>
    <row r="3061" spans="3:9">
      <c r="C3061" s="176">
        <v>42339.736799999999</v>
      </c>
      <c r="D3061" s="3" t="s">
        <v>446</v>
      </c>
      <c r="E3061" s="3" t="s">
        <v>112</v>
      </c>
      <c r="F3061" s="3" t="str">
        <f t="shared" si="47"/>
        <v>Retail</v>
      </c>
      <c r="G3061" s="3">
        <v>6</v>
      </c>
      <c r="I3061"/>
    </row>
    <row r="3062" spans="3:9">
      <c r="C3062" s="176">
        <v>42338.219400000002</v>
      </c>
      <c r="D3062" s="3" t="s">
        <v>447</v>
      </c>
      <c r="E3062" s="3" t="s">
        <v>6</v>
      </c>
      <c r="F3062" s="3" t="str">
        <f t="shared" si="47"/>
        <v>Wholesale</v>
      </c>
      <c r="G3062" s="3">
        <v>35</v>
      </c>
      <c r="I3062"/>
    </row>
    <row r="3063" spans="3:9">
      <c r="C3063" s="176">
        <v>41988.5049</v>
      </c>
      <c r="D3063" s="3" t="s">
        <v>447</v>
      </c>
      <c r="E3063" s="3" t="s">
        <v>114</v>
      </c>
      <c r="F3063" s="3" t="str">
        <f t="shared" si="47"/>
        <v>Retail</v>
      </c>
      <c r="G3063" s="3">
        <v>2</v>
      </c>
      <c r="I3063"/>
    </row>
    <row r="3064" spans="3:9">
      <c r="C3064" s="176">
        <v>42355.553500000002</v>
      </c>
      <c r="D3064" s="3" t="s">
        <v>446</v>
      </c>
      <c r="E3064" s="3" t="s">
        <v>6</v>
      </c>
      <c r="F3064" s="3" t="str">
        <f t="shared" si="47"/>
        <v>Retail</v>
      </c>
      <c r="G3064" s="3">
        <v>1</v>
      </c>
      <c r="I3064"/>
    </row>
    <row r="3065" spans="3:9">
      <c r="C3065" s="176">
        <v>42222.227800000001</v>
      </c>
      <c r="D3065" s="3" t="s">
        <v>447</v>
      </c>
      <c r="E3065" s="3" t="s">
        <v>451</v>
      </c>
      <c r="F3065" s="3" t="str">
        <f t="shared" si="47"/>
        <v>Retail</v>
      </c>
      <c r="G3065" s="3">
        <v>7</v>
      </c>
      <c r="I3065"/>
    </row>
    <row r="3066" spans="3:9">
      <c r="C3066" s="176">
        <v>41985.775000000001</v>
      </c>
      <c r="D3066" s="3" t="s">
        <v>446</v>
      </c>
      <c r="E3066" s="3" t="s">
        <v>459</v>
      </c>
      <c r="F3066" s="3" t="str">
        <f t="shared" si="47"/>
        <v>Retail</v>
      </c>
      <c r="G3066" s="3">
        <v>5</v>
      </c>
      <c r="I3066"/>
    </row>
    <row r="3067" spans="3:9">
      <c r="C3067" s="176">
        <v>42112.5118</v>
      </c>
      <c r="D3067" s="3" t="s">
        <v>447</v>
      </c>
      <c r="E3067" s="3" t="s">
        <v>460</v>
      </c>
      <c r="F3067" s="3" t="str">
        <f t="shared" si="47"/>
        <v>Retail</v>
      </c>
      <c r="G3067" s="3">
        <v>3</v>
      </c>
      <c r="I3067"/>
    </row>
    <row r="3068" spans="3:9">
      <c r="C3068" s="176">
        <v>41983.735399999998</v>
      </c>
      <c r="D3068" s="3" t="s">
        <v>445</v>
      </c>
      <c r="E3068" s="3" t="s">
        <v>453</v>
      </c>
      <c r="F3068" s="3" t="str">
        <f t="shared" si="47"/>
        <v>Retail</v>
      </c>
      <c r="G3068" s="3">
        <v>1</v>
      </c>
      <c r="I3068"/>
    </row>
    <row r="3069" spans="3:9">
      <c r="C3069" s="176">
        <v>41984.122199999998</v>
      </c>
      <c r="D3069" s="3" t="s">
        <v>445</v>
      </c>
      <c r="E3069" s="3" t="s">
        <v>453</v>
      </c>
      <c r="F3069" s="3" t="str">
        <f t="shared" si="47"/>
        <v>Retail</v>
      </c>
      <c r="G3069" s="3">
        <v>1</v>
      </c>
      <c r="I3069"/>
    </row>
    <row r="3070" spans="3:9">
      <c r="C3070" s="176">
        <v>41987.515299999999</v>
      </c>
      <c r="D3070" s="3" t="s">
        <v>445</v>
      </c>
      <c r="E3070" s="3" t="s">
        <v>460</v>
      </c>
      <c r="F3070" s="3" t="str">
        <f t="shared" si="47"/>
        <v>Retail</v>
      </c>
      <c r="G3070" s="3">
        <v>5</v>
      </c>
      <c r="I3070"/>
    </row>
    <row r="3071" spans="3:9">
      <c r="C3071" s="176">
        <v>41979.548600000002</v>
      </c>
      <c r="D3071" s="3" t="s">
        <v>446</v>
      </c>
      <c r="E3071" s="3" t="s">
        <v>7</v>
      </c>
      <c r="F3071" s="3" t="str">
        <f t="shared" si="47"/>
        <v>Retail</v>
      </c>
      <c r="G3071" s="3">
        <v>1</v>
      </c>
      <c r="I3071"/>
    </row>
    <row r="3072" spans="3:9">
      <c r="C3072" s="176">
        <v>41976.804900000003</v>
      </c>
      <c r="D3072" s="3" t="s">
        <v>445</v>
      </c>
      <c r="E3072" s="3" t="s">
        <v>453</v>
      </c>
      <c r="F3072" s="3" t="str">
        <f t="shared" si="47"/>
        <v>Wholesale</v>
      </c>
      <c r="G3072" s="3">
        <v>25</v>
      </c>
      <c r="I3072"/>
    </row>
    <row r="3073" spans="3:9">
      <c r="C3073" s="176">
        <v>42346.520799999998</v>
      </c>
      <c r="D3073" s="3" t="s">
        <v>446</v>
      </c>
      <c r="E3073" s="3" t="s">
        <v>9</v>
      </c>
      <c r="F3073" s="3" t="str">
        <f t="shared" si="47"/>
        <v>Retail</v>
      </c>
      <c r="G3073" s="3">
        <v>6</v>
      </c>
      <c r="I3073"/>
    </row>
    <row r="3074" spans="3:9">
      <c r="C3074" s="176">
        <v>42160.206299999998</v>
      </c>
      <c r="D3074" s="3" t="s">
        <v>445</v>
      </c>
      <c r="E3074" s="3" t="s">
        <v>10</v>
      </c>
      <c r="F3074" s="3" t="str">
        <f t="shared" si="47"/>
        <v>Retail</v>
      </c>
      <c r="G3074" s="3">
        <v>4</v>
      </c>
      <c r="I3074"/>
    </row>
    <row r="3075" spans="3:9">
      <c r="C3075" s="176">
        <v>42192.470099999999</v>
      </c>
      <c r="D3075" s="3" t="s">
        <v>447</v>
      </c>
      <c r="E3075" s="3" t="s">
        <v>453</v>
      </c>
      <c r="F3075" s="3" t="str">
        <f t="shared" si="47"/>
        <v>Wholesale</v>
      </c>
      <c r="G3075" s="3">
        <v>39</v>
      </c>
      <c r="I3075"/>
    </row>
    <row r="3076" spans="3:9">
      <c r="C3076" s="176">
        <v>42261.150699999998</v>
      </c>
      <c r="D3076" s="3" t="s">
        <v>445</v>
      </c>
      <c r="E3076" s="3" t="s">
        <v>453</v>
      </c>
      <c r="F3076" s="3" t="str">
        <f t="shared" si="47"/>
        <v>Retail</v>
      </c>
      <c r="G3076" s="3">
        <v>2</v>
      </c>
      <c r="I3076"/>
    </row>
    <row r="3077" spans="3:9">
      <c r="C3077" s="176">
        <v>42336.372900000002</v>
      </c>
      <c r="D3077" s="3" t="s">
        <v>445</v>
      </c>
      <c r="E3077" s="3" t="s">
        <v>455</v>
      </c>
      <c r="F3077" s="3" t="str">
        <f t="shared" si="47"/>
        <v>Retail</v>
      </c>
      <c r="G3077" s="3">
        <v>3</v>
      </c>
      <c r="I3077"/>
    </row>
    <row r="3078" spans="3:9">
      <c r="C3078" s="176">
        <v>41988.529199999997</v>
      </c>
      <c r="D3078" s="3" t="s">
        <v>449</v>
      </c>
      <c r="E3078" s="3" t="s">
        <v>461</v>
      </c>
      <c r="F3078" s="3" t="str">
        <f t="shared" si="47"/>
        <v>Retail</v>
      </c>
      <c r="G3078" s="3">
        <v>1</v>
      </c>
      <c r="I3078"/>
    </row>
    <row r="3079" spans="3:9">
      <c r="C3079" s="176">
        <v>42332.121500000001</v>
      </c>
      <c r="D3079" s="3" t="s">
        <v>445</v>
      </c>
      <c r="E3079" s="3" t="s">
        <v>457</v>
      </c>
      <c r="F3079" s="3" t="str">
        <f t="shared" si="47"/>
        <v>Wholesale</v>
      </c>
      <c r="G3079" s="3">
        <v>59</v>
      </c>
      <c r="I3079"/>
    </row>
    <row r="3080" spans="3:9">
      <c r="C3080" s="176">
        <v>42236.4833</v>
      </c>
      <c r="D3080" s="3" t="s">
        <v>447</v>
      </c>
      <c r="E3080" s="3" t="s">
        <v>114</v>
      </c>
      <c r="F3080" s="3" t="str">
        <f t="shared" si="47"/>
        <v>Retail</v>
      </c>
      <c r="G3080" s="3">
        <v>4</v>
      </c>
      <c r="I3080"/>
    </row>
    <row r="3081" spans="3:9">
      <c r="C3081" s="176">
        <v>42011.538200000003</v>
      </c>
      <c r="D3081" s="3" t="s">
        <v>447</v>
      </c>
      <c r="E3081" s="3" t="s">
        <v>458</v>
      </c>
      <c r="F3081" s="3" t="str">
        <f t="shared" si="47"/>
        <v>Retail</v>
      </c>
      <c r="G3081" s="3">
        <v>1</v>
      </c>
      <c r="I3081"/>
    </row>
    <row r="3082" spans="3:9">
      <c r="C3082" s="176">
        <v>42334.445800000001</v>
      </c>
      <c r="D3082" s="3" t="s">
        <v>446</v>
      </c>
      <c r="E3082" s="3" t="s">
        <v>453</v>
      </c>
      <c r="F3082" s="3" t="str">
        <f t="shared" ref="F3082:F3145" si="48">IF(G3082&lt;10,"Retail","Wholesale")</f>
        <v>Retail</v>
      </c>
      <c r="G3082" s="3">
        <v>8</v>
      </c>
      <c r="I3082"/>
    </row>
    <row r="3083" spans="3:9">
      <c r="C3083" s="176">
        <v>42222.565999999999</v>
      </c>
      <c r="D3083" s="3" t="s">
        <v>447</v>
      </c>
      <c r="E3083" s="3" t="s">
        <v>8</v>
      </c>
      <c r="F3083" s="3" t="str">
        <f t="shared" si="48"/>
        <v>Retail</v>
      </c>
      <c r="G3083" s="3">
        <v>2</v>
      </c>
      <c r="I3083"/>
    </row>
    <row r="3084" spans="3:9">
      <c r="C3084" s="176">
        <v>42244.154199999997</v>
      </c>
      <c r="D3084" s="3" t="s">
        <v>446</v>
      </c>
      <c r="E3084" s="3" t="s">
        <v>456</v>
      </c>
      <c r="F3084" s="3" t="str">
        <f t="shared" si="48"/>
        <v>Wholesale</v>
      </c>
      <c r="G3084" s="3">
        <v>23</v>
      </c>
      <c r="I3084"/>
    </row>
    <row r="3085" spans="3:9">
      <c r="C3085" s="176">
        <v>42147.493799999997</v>
      </c>
      <c r="D3085" s="3" t="s">
        <v>445</v>
      </c>
      <c r="E3085" s="3" t="s">
        <v>7</v>
      </c>
      <c r="F3085" s="3" t="str">
        <f t="shared" si="48"/>
        <v>Retail</v>
      </c>
      <c r="G3085" s="3">
        <v>6</v>
      </c>
      <c r="I3085"/>
    </row>
    <row r="3086" spans="3:9">
      <c r="C3086" s="176">
        <v>41984.216699999997</v>
      </c>
      <c r="D3086" s="3" t="s">
        <v>446</v>
      </c>
      <c r="E3086" s="3" t="s">
        <v>6</v>
      </c>
      <c r="F3086" s="3" t="str">
        <f t="shared" si="48"/>
        <v>Retail</v>
      </c>
      <c r="G3086" s="3">
        <v>2</v>
      </c>
      <c r="I3086"/>
    </row>
    <row r="3087" spans="3:9">
      <c r="C3087" s="176">
        <v>42337.2111</v>
      </c>
      <c r="D3087" s="3" t="s">
        <v>446</v>
      </c>
      <c r="E3087" s="3" t="s">
        <v>9</v>
      </c>
      <c r="F3087" s="3" t="str">
        <f t="shared" si="48"/>
        <v>Wholesale</v>
      </c>
      <c r="G3087" s="3">
        <v>64</v>
      </c>
      <c r="I3087"/>
    </row>
    <row r="3088" spans="3:9">
      <c r="C3088" s="176">
        <v>42339.017399999997</v>
      </c>
      <c r="D3088" s="3" t="s">
        <v>447</v>
      </c>
      <c r="E3088" s="3" t="s">
        <v>6</v>
      </c>
      <c r="F3088" s="3" t="str">
        <f t="shared" si="48"/>
        <v>Wholesale</v>
      </c>
      <c r="G3088" s="3">
        <v>33</v>
      </c>
      <c r="I3088"/>
    </row>
    <row r="3089" spans="3:9">
      <c r="C3089" s="176">
        <v>42188.751400000001</v>
      </c>
      <c r="D3089" s="3" t="s">
        <v>446</v>
      </c>
      <c r="E3089" s="3" t="s">
        <v>452</v>
      </c>
      <c r="F3089" s="3" t="str">
        <f t="shared" si="48"/>
        <v>Retail</v>
      </c>
      <c r="G3089" s="3">
        <v>4</v>
      </c>
      <c r="I3089"/>
    </row>
    <row r="3090" spans="3:9">
      <c r="C3090" s="176">
        <v>42353.463900000002</v>
      </c>
      <c r="D3090" s="3" t="s">
        <v>445</v>
      </c>
      <c r="E3090" s="3" t="s">
        <v>453</v>
      </c>
      <c r="F3090" s="3" t="str">
        <f t="shared" si="48"/>
        <v>Retail</v>
      </c>
      <c r="G3090" s="3">
        <v>3</v>
      </c>
      <c r="I3090"/>
    </row>
    <row r="3091" spans="3:9">
      <c r="C3091" s="176">
        <v>42255.672899999998</v>
      </c>
      <c r="D3091" s="3" t="s">
        <v>447</v>
      </c>
      <c r="E3091" s="3" t="s">
        <v>10</v>
      </c>
      <c r="F3091" s="3" t="str">
        <f t="shared" si="48"/>
        <v>Wholesale</v>
      </c>
      <c r="G3091" s="3">
        <v>25</v>
      </c>
      <c r="I3091"/>
    </row>
    <row r="3092" spans="3:9">
      <c r="C3092" s="176">
        <v>41981.232600000003</v>
      </c>
      <c r="D3092" s="3" t="s">
        <v>449</v>
      </c>
      <c r="E3092" s="3" t="s">
        <v>312</v>
      </c>
      <c r="F3092" s="3" t="str">
        <f t="shared" si="48"/>
        <v>Wholesale</v>
      </c>
      <c r="G3092" s="3">
        <v>51</v>
      </c>
      <c r="I3092"/>
    </row>
    <row r="3093" spans="3:9">
      <c r="C3093" s="176">
        <v>41982.198600000003</v>
      </c>
      <c r="D3093" s="3" t="s">
        <v>445</v>
      </c>
      <c r="E3093" s="3" t="s">
        <v>6</v>
      </c>
      <c r="F3093" s="3" t="str">
        <f t="shared" si="48"/>
        <v>Retail</v>
      </c>
      <c r="G3093" s="3">
        <v>2</v>
      </c>
      <c r="I3093"/>
    </row>
    <row r="3094" spans="3:9">
      <c r="C3094" s="176">
        <v>42206.552100000001</v>
      </c>
      <c r="D3094" s="3" t="s">
        <v>446</v>
      </c>
      <c r="E3094" s="3" t="s">
        <v>10</v>
      </c>
      <c r="F3094" s="3" t="str">
        <f t="shared" si="48"/>
        <v>Wholesale</v>
      </c>
      <c r="G3094" s="3">
        <v>70</v>
      </c>
      <c r="I3094"/>
    </row>
    <row r="3095" spans="3:9">
      <c r="C3095" s="176">
        <v>42301.297899999998</v>
      </c>
      <c r="D3095" s="3" t="s">
        <v>447</v>
      </c>
      <c r="E3095" s="3" t="s">
        <v>453</v>
      </c>
      <c r="F3095" s="3" t="str">
        <f t="shared" si="48"/>
        <v>Wholesale</v>
      </c>
      <c r="G3095" s="3">
        <v>36</v>
      </c>
      <c r="I3095"/>
    </row>
    <row r="3096" spans="3:9">
      <c r="C3096" s="176">
        <v>42348.818800000001</v>
      </c>
      <c r="D3096" s="3" t="s">
        <v>449</v>
      </c>
      <c r="E3096" s="3" t="s">
        <v>459</v>
      </c>
      <c r="F3096" s="3" t="str">
        <f t="shared" si="48"/>
        <v>Retail</v>
      </c>
      <c r="G3096" s="3">
        <v>5</v>
      </c>
      <c r="I3096"/>
    </row>
    <row r="3097" spans="3:9">
      <c r="C3097" s="176">
        <v>42249.040300000001</v>
      </c>
      <c r="D3097" s="3" t="s">
        <v>447</v>
      </c>
      <c r="E3097" s="3" t="s">
        <v>451</v>
      </c>
      <c r="F3097" s="3" t="str">
        <f t="shared" si="48"/>
        <v>Retail</v>
      </c>
      <c r="G3097" s="3">
        <v>2</v>
      </c>
      <c r="I3097"/>
    </row>
    <row r="3098" spans="3:9">
      <c r="C3098" s="176">
        <v>42340.845099999999</v>
      </c>
      <c r="D3098" s="3" t="s">
        <v>445</v>
      </c>
      <c r="E3098" s="3" t="s">
        <v>452</v>
      </c>
      <c r="F3098" s="3" t="str">
        <f t="shared" si="48"/>
        <v>Wholesale</v>
      </c>
      <c r="G3098" s="3">
        <v>40</v>
      </c>
      <c r="I3098"/>
    </row>
    <row r="3099" spans="3:9">
      <c r="C3099" s="176">
        <v>42336.4931</v>
      </c>
      <c r="D3099" s="3" t="s">
        <v>446</v>
      </c>
      <c r="E3099" s="3" t="s">
        <v>6</v>
      </c>
      <c r="F3099" s="3" t="str">
        <f t="shared" si="48"/>
        <v>Retail</v>
      </c>
      <c r="G3099" s="3">
        <v>2</v>
      </c>
      <c r="I3099"/>
    </row>
    <row r="3100" spans="3:9">
      <c r="C3100" s="176">
        <v>41985.948600000003</v>
      </c>
      <c r="D3100" s="3" t="s">
        <v>446</v>
      </c>
      <c r="E3100" s="3" t="s">
        <v>114</v>
      </c>
      <c r="F3100" s="3" t="str">
        <f t="shared" si="48"/>
        <v>Wholesale</v>
      </c>
      <c r="G3100" s="3">
        <v>48</v>
      </c>
      <c r="I3100"/>
    </row>
    <row r="3101" spans="3:9">
      <c r="C3101" s="176">
        <v>42189.093800000002</v>
      </c>
      <c r="D3101" s="3" t="s">
        <v>445</v>
      </c>
      <c r="E3101" s="3" t="s">
        <v>453</v>
      </c>
      <c r="F3101" s="3" t="str">
        <f t="shared" si="48"/>
        <v>Wholesale</v>
      </c>
      <c r="G3101" s="3">
        <v>51</v>
      </c>
      <c r="I3101"/>
    </row>
    <row r="3102" spans="3:9">
      <c r="C3102" s="176">
        <v>42342.5118</v>
      </c>
      <c r="D3102" s="3" t="s">
        <v>445</v>
      </c>
      <c r="E3102" s="3" t="s">
        <v>452</v>
      </c>
      <c r="F3102" s="3" t="str">
        <f t="shared" si="48"/>
        <v>Wholesale</v>
      </c>
      <c r="G3102" s="3">
        <v>33</v>
      </c>
      <c r="I3102"/>
    </row>
    <row r="3103" spans="3:9">
      <c r="C3103" s="176">
        <v>41981.556900000003</v>
      </c>
      <c r="D3103" s="3" t="s">
        <v>446</v>
      </c>
      <c r="E3103" s="3" t="s">
        <v>453</v>
      </c>
      <c r="F3103" s="3" t="str">
        <f t="shared" si="48"/>
        <v>Wholesale</v>
      </c>
      <c r="G3103" s="3">
        <v>29</v>
      </c>
      <c r="I3103"/>
    </row>
    <row r="3104" spans="3:9">
      <c r="C3104" s="176">
        <v>42264.847199999997</v>
      </c>
      <c r="D3104" s="3" t="s">
        <v>445</v>
      </c>
      <c r="E3104" s="3" t="s">
        <v>452</v>
      </c>
      <c r="F3104" s="3" t="str">
        <f t="shared" si="48"/>
        <v>Retail</v>
      </c>
      <c r="G3104" s="3">
        <v>1</v>
      </c>
      <c r="I3104"/>
    </row>
    <row r="3105" spans="3:9">
      <c r="C3105" s="176">
        <v>42123.752800000002</v>
      </c>
      <c r="D3105" s="3" t="s">
        <v>447</v>
      </c>
      <c r="E3105" s="3" t="s">
        <v>10</v>
      </c>
      <c r="F3105" s="3" t="str">
        <f t="shared" si="48"/>
        <v>Retail</v>
      </c>
      <c r="G3105" s="3">
        <v>1</v>
      </c>
      <c r="I3105"/>
    </row>
    <row r="3106" spans="3:9">
      <c r="C3106" s="176">
        <v>42194.534699999997</v>
      </c>
      <c r="D3106" s="3" t="s">
        <v>445</v>
      </c>
      <c r="E3106" s="3" t="s">
        <v>455</v>
      </c>
      <c r="F3106" s="3" t="str">
        <f t="shared" si="48"/>
        <v>Retail</v>
      </c>
      <c r="G3106" s="3">
        <v>3</v>
      </c>
      <c r="I3106"/>
    </row>
    <row r="3107" spans="3:9">
      <c r="C3107" s="176">
        <v>41983.521500000003</v>
      </c>
      <c r="D3107" s="3" t="s">
        <v>449</v>
      </c>
      <c r="E3107" s="3" t="s">
        <v>6</v>
      </c>
      <c r="F3107" s="3" t="str">
        <f t="shared" si="48"/>
        <v>Retail</v>
      </c>
      <c r="G3107" s="3">
        <v>1</v>
      </c>
      <c r="I3107"/>
    </row>
    <row r="3108" spans="3:9">
      <c r="C3108" s="176">
        <v>42103.345099999999</v>
      </c>
      <c r="D3108" s="3" t="s">
        <v>447</v>
      </c>
      <c r="E3108" s="3" t="s">
        <v>110</v>
      </c>
      <c r="F3108" s="3" t="str">
        <f t="shared" si="48"/>
        <v>Wholesale</v>
      </c>
      <c r="G3108" s="3">
        <v>34</v>
      </c>
      <c r="I3108"/>
    </row>
    <row r="3109" spans="3:9">
      <c r="C3109" s="176">
        <v>42233.094400000002</v>
      </c>
      <c r="D3109" s="3" t="s">
        <v>446</v>
      </c>
      <c r="E3109" s="3" t="s">
        <v>6</v>
      </c>
      <c r="F3109" s="3" t="str">
        <f t="shared" si="48"/>
        <v>Retail</v>
      </c>
      <c r="G3109" s="3">
        <v>4</v>
      </c>
      <c r="I3109"/>
    </row>
    <row r="3110" spans="3:9">
      <c r="C3110" s="176">
        <v>42033.093099999998</v>
      </c>
      <c r="D3110" s="3" t="s">
        <v>447</v>
      </c>
      <c r="E3110" s="3" t="s">
        <v>453</v>
      </c>
      <c r="F3110" s="3" t="str">
        <f t="shared" si="48"/>
        <v>Retail</v>
      </c>
      <c r="G3110" s="3">
        <v>4</v>
      </c>
      <c r="I3110"/>
    </row>
    <row r="3111" spans="3:9">
      <c r="C3111" s="176">
        <v>42008.502099999998</v>
      </c>
      <c r="D3111" s="3" t="s">
        <v>445</v>
      </c>
      <c r="E3111" s="3" t="s">
        <v>110</v>
      </c>
      <c r="F3111" s="3" t="str">
        <f t="shared" si="48"/>
        <v>Retail</v>
      </c>
      <c r="G3111" s="3">
        <v>2</v>
      </c>
      <c r="I3111"/>
    </row>
    <row r="3112" spans="3:9">
      <c r="C3112" s="176">
        <v>42326.521500000003</v>
      </c>
      <c r="D3112" s="3" t="s">
        <v>446</v>
      </c>
      <c r="E3112" s="3" t="s">
        <v>6</v>
      </c>
      <c r="F3112" s="3" t="str">
        <f t="shared" si="48"/>
        <v>Wholesale</v>
      </c>
      <c r="G3112" s="3">
        <v>106</v>
      </c>
      <c r="I3112"/>
    </row>
    <row r="3113" spans="3:9">
      <c r="C3113" s="176">
        <v>42196.479200000002</v>
      </c>
      <c r="D3113" s="3" t="s">
        <v>447</v>
      </c>
      <c r="E3113" s="3" t="s">
        <v>460</v>
      </c>
      <c r="F3113" s="3" t="str">
        <f t="shared" si="48"/>
        <v>Retail</v>
      </c>
      <c r="G3113" s="3">
        <v>7</v>
      </c>
      <c r="I3113"/>
    </row>
    <row r="3114" spans="3:9">
      <c r="C3114" s="176">
        <v>42095.8125</v>
      </c>
      <c r="D3114" s="3" t="s">
        <v>446</v>
      </c>
      <c r="E3114" s="3" t="s">
        <v>453</v>
      </c>
      <c r="F3114" s="3" t="str">
        <f t="shared" si="48"/>
        <v>Wholesale</v>
      </c>
      <c r="G3114" s="3">
        <v>65</v>
      </c>
      <c r="I3114"/>
    </row>
    <row r="3115" spans="3:9">
      <c r="C3115" s="176">
        <v>42156.7264</v>
      </c>
      <c r="D3115" s="3" t="s">
        <v>447</v>
      </c>
      <c r="E3115" s="3" t="s">
        <v>457</v>
      </c>
      <c r="F3115" s="3" t="str">
        <f t="shared" si="48"/>
        <v>Wholesale</v>
      </c>
      <c r="G3115" s="3">
        <v>31</v>
      </c>
      <c r="I3115"/>
    </row>
    <row r="3116" spans="3:9">
      <c r="C3116" s="176">
        <v>42344.470800000003</v>
      </c>
      <c r="D3116" s="3" t="s">
        <v>445</v>
      </c>
      <c r="E3116" s="3" t="s">
        <v>453</v>
      </c>
      <c r="F3116" s="3" t="str">
        <f t="shared" si="48"/>
        <v>Retail</v>
      </c>
      <c r="G3116" s="3">
        <v>6</v>
      </c>
      <c r="I3116"/>
    </row>
    <row r="3117" spans="3:9">
      <c r="C3117" s="176">
        <v>41983.497900000002</v>
      </c>
      <c r="D3117" s="3" t="s">
        <v>445</v>
      </c>
      <c r="E3117" s="3" t="s">
        <v>114</v>
      </c>
      <c r="F3117" s="3" t="str">
        <f t="shared" si="48"/>
        <v>Retail</v>
      </c>
      <c r="G3117" s="3">
        <v>2</v>
      </c>
      <c r="I3117"/>
    </row>
    <row r="3118" spans="3:9">
      <c r="C3118" s="176">
        <v>42221.517399999997</v>
      </c>
      <c r="D3118" s="3" t="s">
        <v>446</v>
      </c>
      <c r="E3118" s="3" t="s">
        <v>9</v>
      </c>
      <c r="F3118" s="3" t="str">
        <f t="shared" si="48"/>
        <v>Retail</v>
      </c>
      <c r="G3118" s="3">
        <v>2</v>
      </c>
      <c r="I3118"/>
    </row>
    <row r="3119" spans="3:9">
      <c r="C3119" s="176">
        <v>42327.997199999998</v>
      </c>
      <c r="D3119" s="3" t="s">
        <v>449</v>
      </c>
      <c r="E3119" s="3" t="s">
        <v>6</v>
      </c>
      <c r="F3119" s="3" t="str">
        <f t="shared" si="48"/>
        <v>Retail</v>
      </c>
      <c r="G3119" s="3">
        <v>7</v>
      </c>
      <c r="I3119"/>
    </row>
    <row r="3120" spans="3:9">
      <c r="C3120" s="176">
        <v>41981.8125</v>
      </c>
      <c r="D3120" s="3" t="s">
        <v>445</v>
      </c>
      <c r="E3120" s="3" t="s">
        <v>6</v>
      </c>
      <c r="F3120" s="3" t="str">
        <f t="shared" si="48"/>
        <v>Retail</v>
      </c>
      <c r="G3120" s="3">
        <v>4</v>
      </c>
      <c r="I3120"/>
    </row>
    <row r="3121" spans="3:9">
      <c r="C3121" s="176">
        <v>42357.7431</v>
      </c>
      <c r="D3121" s="3" t="s">
        <v>446</v>
      </c>
      <c r="E3121" s="3" t="s">
        <v>452</v>
      </c>
      <c r="F3121" s="3" t="str">
        <f t="shared" si="48"/>
        <v>Retail</v>
      </c>
      <c r="G3121" s="3">
        <v>1</v>
      </c>
      <c r="I3121"/>
    </row>
    <row r="3122" spans="3:9">
      <c r="C3122" s="176">
        <v>41984.5458</v>
      </c>
      <c r="D3122" s="3" t="s">
        <v>445</v>
      </c>
      <c r="E3122" s="3" t="s">
        <v>453</v>
      </c>
      <c r="F3122" s="3" t="str">
        <f t="shared" si="48"/>
        <v>Retail</v>
      </c>
      <c r="G3122" s="3">
        <v>7</v>
      </c>
      <c r="I3122"/>
    </row>
    <row r="3123" spans="3:9">
      <c r="C3123" s="176">
        <v>41985.552100000001</v>
      </c>
      <c r="D3123" s="3" t="s">
        <v>445</v>
      </c>
      <c r="E3123" s="3" t="s">
        <v>453</v>
      </c>
      <c r="F3123" s="3" t="str">
        <f t="shared" si="48"/>
        <v>Retail</v>
      </c>
      <c r="G3123" s="3">
        <v>3</v>
      </c>
      <c r="I3123"/>
    </row>
    <row r="3124" spans="3:9">
      <c r="C3124" s="176">
        <v>42337.514600000002</v>
      </c>
      <c r="D3124" s="3" t="s">
        <v>446</v>
      </c>
      <c r="E3124" s="3" t="s">
        <v>453</v>
      </c>
      <c r="F3124" s="3" t="str">
        <f t="shared" si="48"/>
        <v>Retail</v>
      </c>
      <c r="G3124" s="3">
        <v>4</v>
      </c>
      <c r="I3124"/>
    </row>
    <row r="3125" spans="3:9">
      <c r="C3125" s="176">
        <v>42357.552100000001</v>
      </c>
      <c r="D3125" s="3" t="s">
        <v>446</v>
      </c>
      <c r="E3125" s="3" t="s">
        <v>312</v>
      </c>
      <c r="F3125" s="3" t="str">
        <f t="shared" si="48"/>
        <v>Wholesale</v>
      </c>
      <c r="G3125" s="3">
        <v>145</v>
      </c>
      <c r="I3125"/>
    </row>
    <row r="3126" spans="3:9">
      <c r="C3126" s="176">
        <v>42139.147900000004</v>
      </c>
      <c r="D3126" s="3" t="s">
        <v>447</v>
      </c>
      <c r="E3126" s="3" t="s">
        <v>453</v>
      </c>
      <c r="F3126" s="3" t="str">
        <f t="shared" si="48"/>
        <v>Retail</v>
      </c>
      <c r="G3126" s="3">
        <v>8</v>
      </c>
      <c r="I3126"/>
    </row>
    <row r="3127" spans="3:9">
      <c r="C3127" s="176">
        <v>42103.529900000001</v>
      </c>
      <c r="D3127" s="3" t="s">
        <v>446</v>
      </c>
      <c r="E3127" s="3" t="s">
        <v>110</v>
      </c>
      <c r="F3127" s="3" t="str">
        <f t="shared" si="48"/>
        <v>Wholesale</v>
      </c>
      <c r="G3127" s="3">
        <v>68</v>
      </c>
      <c r="I3127"/>
    </row>
    <row r="3128" spans="3:9">
      <c r="C3128" s="176">
        <v>42244.463199999998</v>
      </c>
      <c r="D3128" s="3" t="s">
        <v>446</v>
      </c>
      <c r="E3128" s="3" t="s">
        <v>453</v>
      </c>
      <c r="F3128" s="3" t="str">
        <f t="shared" si="48"/>
        <v>Wholesale</v>
      </c>
      <c r="G3128" s="3">
        <v>80</v>
      </c>
      <c r="I3128"/>
    </row>
    <row r="3129" spans="3:9">
      <c r="C3129" s="176">
        <v>41983.809699999998</v>
      </c>
      <c r="D3129" s="3" t="s">
        <v>445</v>
      </c>
      <c r="E3129" s="3" t="s">
        <v>6</v>
      </c>
      <c r="F3129" s="3" t="str">
        <f t="shared" si="48"/>
        <v>Retail</v>
      </c>
      <c r="G3129" s="3">
        <v>2</v>
      </c>
      <c r="I3129"/>
    </row>
    <row r="3130" spans="3:9">
      <c r="C3130" s="176">
        <v>42342.719400000002</v>
      </c>
      <c r="D3130" s="3" t="s">
        <v>445</v>
      </c>
      <c r="E3130" s="3" t="s">
        <v>461</v>
      </c>
      <c r="F3130" s="3" t="str">
        <f t="shared" si="48"/>
        <v>Wholesale</v>
      </c>
      <c r="G3130" s="3">
        <v>26</v>
      </c>
      <c r="I3130"/>
    </row>
    <row r="3131" spans="3:9">
      <c r="C3131" s="176">
        <v>41980.558299999997</v>
      </c>
      <c r="D3131" s="3" t="s">
        <v>445</v>
      </c>
      <c r="E3131" s="3" t="s">
        <v>452</v>
      </c>
      <c r="F3131" s="3" t="str">
        <f t="shared" si="48"/>
        <v>Retail</v>
      </c>
      <c r="G3131" s="3">
        <v>1</v>
      </c>
      <c r="I3131"/>
    </row>
    <row r="3132" spans="3:9">
      <c r="C3132" s="176">
        <v>42357.549299999999</v>
      </c>
      <c r="D3132" s="3" t="s">
        <v>447</v>
      </c>
      <c r="E3132" s="3" t="s">
        <v>10</v>
      </c>
      <c r="F3132" s="3" t="str">
        <f t="shared" si="48"/>
        <v>Retail</v>
      </c>
      <c r="G3132" s="3">
        <v>5</v>
      </c>
      <c r="I3132"/>
    </row>
    <row r="3133" spans="3:9">
      <c r="C3133" s="176">
        <v>42165.489600000001</v>
      </c>
      <c r="D3133" s="3" t="s">
        <v>445</v>
      </c>
      <c r="E3133" s="3" t="s">
        <v>112</v>
      </c>
      <c r="F3133" s="3" t="str">
        <f t="shared" si="48"/>
        <v>Wholesale</v>
      </c>
      <c r="G3133" s="3">
        <v>57</v>
      </c>
      <c r="I3133"/>
    </row>
    <row r="3134" spans="3:9">
      <c r="C3134" s="176">
        <v>41977.746500000001</v>
      </c>
      <c r="D3134" s="3" t="s">
        <v>446</v>
      </c>
      <c r="E3134" s="3" t="s">
        <v>457</v>
      </c>
      <c r="F3134" s="3" t="str">
        <f t="shared" si="48"/>
        <v>Wholesale</v>
      </c>
      <c r="G3134" s="3">
        <v>40</v>
      </c>
      <c r="I3134"/>
    </row>
    <row r="3135" spans="3:9">
      <c r="C3135" s="176">
        <v>42178.768799999998</v>
      </c>
      <c r="D3135" s="3" t="s">
        <v>447</v>
      </c>
      <c r="E3135" s="3" t="s">
        <v>453</v>
      </c>
      <c r="F3135" s="3" t="str">
        <f t="shared" si="48"/>
        <v>Retail</v>
      </c>
      <c r="G3135" s="3">
        <v>1</v>
      </c>
      <c r="I3135"/>
    </row>
    <row r="3136" spans="3:9">
      <c r="C3136" s="176">
        <v>41981.823600000003</v>
      </c>
      <c r="D3136" s="3" t="s">
        <v>447</v>
      </c>
      <c r="E3136" s="3" t="s">
        <v>453</v>
      </c>
      <c r="F3136" s="3" t="str">
        <f t="shared" si="48"/>
        <v>Retail</v>
      </c>
      <c r="G3136" s="3">
        <v>4</v>
      </c>
      <c r="I3136"/>
    </row>
    <row r="3137" spans="3:9">
      <c r="C3137" s="176">
        <v>42248.3056</v>
      </c>
      <c r="D3137" s="3" t="s">
        <v>445</v>
      </c>
      <c r="E3137" s="3" t="s">
        <v>457</v>
      </c>
      <c r="F3137" s="3" t="str">
        <f t="shared" si="48"/>
        <v>Retail</v>
      </c>
      <c r="G3137" s="3">
        <v>3</v>
      </c>
      <c r="I3137"/>
    </row>
    <row r="3138" spans="3:9">
      <c r="C3138" s="176">
        <v>42192.547899999998</v>
      </c>
      <c r="D3138" s="3" t="s">
        <v>445</v>
      </c>
      <c r="E3138" s="3" t="s">
        <v>453</v>
      </c>
      <c r="F3138" s="3" t="str">
        <f t="shared" si="48"/>
        <v>Wholesale</v>
      </c>
      <c r="G3138" s="3">
        <v>42</v>
      </c>
      <c r="I3138"/>
    </row>
    <row r="3139" spans="3:9">
      <c r="C3139" s="176">
        <v>42204.088900000002</v>
      </c>
      <c r="D3139" s="3" t="s">
        <v>445</v>
      </c>
      <c r="E3139" s="3" t="s">
        <v>458</v>
      </c>
      <c r="F3139" s="3" t="str">
        <f t="shared" si="48"/>
        <v>Retail</v>
      </c>
      <c r="G3139" s="3">
        <v>2</v>
      </c>
      <c r="I3139"/>
    </row>
    <row r="3140" spans="3:9">
      <c r="C3140" s="176">
        <v>42167.818099999997</v>
      </c>
      <c r="D3140" s="3" t="s">
        <v>445</v>
      </c>
      <c r="E3140" s="3" t="s">
        <v>6</v>
      </c>
      <c r="F3140" s="3" t="str">
        <f t="shared" si="48"/>
        <v>Wholesale</v>
      </c>
      <c r="G3140" s="3">
        <v>30</v>
      </c>
      <c r="I3140"/>
    </row>
    <row r="3141" spans="3:9">
      <c r="C3141" s="176">
        <v>42169.7451</v>
      </c>
      <c r="D3141" s="3" t="s">
        <v>445</v>
      </c>
      <c r="E3141" s="3" t="s">
        <v>8</v>
      </c>
      <c r="F3141" s="3" t="str">
        <f t="shared" si="48"/>
        <v>Retail</v>
      </c>
      <c r="G3141" s="3">
        <v>6</v>
      </c>
      <c r="I3141"/>
    </row>
    <row r="3142" spans="3:9">
      <c r="C3142" s="176">
        <v>42360.487500000003</v>
      </c>
      <c r="D3142" s="3" t="s">
        <v>447</v>
      </c>
      <c r="E3142" s="3" t="s">
        <v>7</v>
      </c>
      <c r="F3142" s="3" t="str">
        <f t="shared" si="48"/>
        <v>Wholesale</v>
      </c>
      <c r="G3142" s="3">
        <v>50</v>
      </c>
      <c r="I3142"/>
    </row>
    <row r="3143" spans="3:9">
      <c r="C3143" s="176">
        <v>41987.55</v>
      </c>
      <c r="D3143" s="3" t="s">
        <v>449</v>
      </c>
      <c r="E3143" s="3" t="s">
        <v>453</v>
      </c>
      <c r="F3143" s="3" t="str">
        <f t="shared" si="48"/>
        <v>Wholesale</v>
      </c>
      <c r="G3143" s="3">
        <v>68</v>
      </c>
      <c r="I3143"/>
    </row>
    <row r="3144" spans="3:9">
      <c r="C3144" s="176">
        <v>42280.380599999997</v>
      </c>
      <c r="D3144" s="3" t="s">
        <v>445</v>
      </c>
      <c r="E3144" s="3" t="s">
        <v>458</v>
      </c>
      <c r="F3144" s="3" t="str">
        <f t="shared" si="48"/>
        <v>Wholesale</v>
      </c>
      <c r="G3144" s="3">
        <v>71</v>
      </c>
      <c r="I3144"/>
    </row>
    <row r="3145" spans="3:9">
      <c r="C3145" s="176">
        <v>41982.543799999999</v>
      </c>
      <c r="D3145" s="3" t="s">
        <v>445</v>
      </c>
      <c r="E3145" s="3" t="s">
        <v>10</v>
      </c>
      <c r="F3145" s="3" t="str">
        <f t="shared" si="48"/>
        <v>Retail</v>
      </c>
      <c r="G3145" s="3">
        <v>1</v>
      </c>
      <c r="I3145"/>
    </row>
    <row r="3146" spans="3:9">
      <c r="C3146" s="176">
        <v>42346.481299999999</v>
      </c>
      <c r="D3146" s="3" t="s">
        <v>445</v>
      </c>
      <c r="E3146" s="3" t="s">
        <v>453</v>
      </c>
      <c r="F3146" s="3" t="str">
        <f t="shared" ref="F3146:F3209" si="49">IF(G3146&lt;10,"Retail","Wholesale")</f>
        <v>Retail</v>
      </c>
      <c r="G3146" s="3">
        <v>3</v>
      </c>
      <c r="I3146"/>
    </row>
    <row r="3147" spans="3:9">
      <c r="C3147" s="176">
        <v>42362.781300000002</v>
      </c>
      <c r="D3147" s="3" t="s">
        <v>446</v>
      </c>
      <c r="E3147" s="3" t="s">
        <v>110</v>
      </c>
      <c r="F3147" s="3" t="str">
        <f t="shared" si="49"/>
        <v>Wholesale</v>
      </c>
      <c r="G3147" s="3">
        <v>42</v>
      </c>
      <c r="I3147"/>
    </row>
    <row r="3148" spans="3:9">
      <c r="C3148" s="176">
        <v>42320.691700000003</v>
      </c>
      <c r="D3148" s="3" t="s">
        <v>445</v>
      </c>
      <c r="E3148" s="3" t="s">
        <v>452</v>
      </c>
      <c r="F3148" s="3" t="str">
        <f t="shared" si="49"/>
        <v>Wholesale</v>
      </c>
      <c r="G3148" s="3">
        <v>43</v>
      </c>
      <c r="I3148"/>
    </row>
    <row r="3149" spans="3:9">
      <c r="C3149" s="176">
        <v>42171.465300000003</v>
      </c>
      <c r="D3149" s="3" t="s">
        <v>445</v>
      </c>
      <c r="E3149" s="3" t="s">
        <v>453</v>
      </c>
      <c r="F3149" s="3" t="str">
        <f t="shared" si="49"/>
        <v>Retail</v>
      </c>
      <c r="G3149" s="3">
        <v>2</v>
      </c>
      <c r="I3149"/>
    </row>
    <row r="3150" spans="3:9">
      <c r="C3150" s="176">
        <v>42259.505599999997</v>
      </c>
      <c r="D3150" s="3" t="s">
        <v>445</v>
      </c>
      <c r="E3150" s="3" t="s">
        <v>6</v>
      </c>
      <c r="F3150" s="3" t="str">
        <f t="shared" si="49"/>
        <v>Wholesale</v>
      </c>
      <c r="G3150" s="3">
        <v>133</v>
      </c>
      <c r="I3150"/>
    </row>
    <row r="3151" spans="3:9">
      <c r="C3151" s="176">
        <v>41980.459699999999</v>
      </c>
      <c r="D3151" s="3" t="s">
        <v>446</v>
      </c>
      <c r="E3151" s="3" t="s">
        <v>453</v>
      </c>
      <c r="F3151" s="3" t="str">
        <f t="shared" si="49"/>
        <v>Wholesale</v>
      </c>
      <c r="G3151" s="3">
        <v>66</v>
      </c>
      <c r="I3151"/>
    </row>
    <row r="3152" spans="3:9">
      <c r="C3152" s="176">
        <v>42345.514600000002</v>
      </c>
      <c r="D3152" s="3" t="s">
        <v>445</v>
      </c>
      <c r="E3152" s="3" t="s">
        <v>10</v>
      </c>
      <c r="F3152" s="3" t="str">
        <f t="shared" si="49"/>
        <v>Retail</v>
      </c>
      <c r="G3152" s="3">
        <v>3</v>
      </c>
      <c r="I3152"/>
    </row>
    <row r="3153" spans="3:9">
      <c r="C3153" s="176">
        <v>42199.5049</v>
      </c>
      <c r="D3153" s="3" t="s">
        <v>445</v>
      </c>
      <c r="E3153" s="3" t="s">
        <v>453</v>
      </c>
      <c r="F3153" s="3" t="str">
        <f t="shared" si="49"/>
        <v>Retail</v>
      </c>
      <c r="G3153" s="3">
        <v>2</v>
      </c>
      <c r="I3153"/>
    </row>
    <row r="3154" spans="3:9">
      <c r="C3154" s="176">
        <v>42160.3174</v>
      </c>
      <c r="D3154" s="3" t="s">
        <v>445</v>
      </c>
      <c r="E3154" s="3" t="s">
        <v>454</v>
      </c>
      <c r="F3154" s="3" t="str">
        <f t="shared" si="49"/>
        <v>Retail</v>
      </c>
      <c r="G3154" s="3">
        <v>5</v>
      </c>
      <c r="I3154"/>
    </row>
    <row r="3155" spans="3:9">
      <c r="C3155" s="176">
        <v>42115.481899999999</v>
      </c>
      <c r="D3155" s="3" t="s">
        <v>447</v>
      </c>
      <c r="E3155" s="3" t="s">
        <v>312</v>
      </c>
      <c r="F3155" s="3" t="str">
        <f t="shared" si="49"/>
        <v>Wholesale</v>
      </c>
      <c r="G3155" s="3">
        <v>34</v>
      </c>
      <c r="I3155"/>
    </row>
    <row r="3156" spans="3:9">
      <c r="C3156" s="176">
        <v>42349.188900000001</v>
      </c>
      <c r="D3156" s="3" t="s">
        <v>445</v>
      </c>
      <c r="E3156" s="3" t="s">
        <v>452</v>
      </c>
      <c r="F3156" s="3" t="str">
        <f t="shared" si="49"/>
        <v>Retail</v>
      </c>
      <c r="G3156" s="3">
        <v>1</v>
      </c>
      <c r="I3156"/>
    </row>
    <row r="3157" spans="3:9">
      <c r="C3157" s="176">
        <v>41982.119400000003</v>
      </c>
      <c r="D3157" s="3" t="s">
        <v>446</v>
      </c>
      <c r="E3157" s="3" t="s">
        <v>114</v>
      </c>
      <c r="F3157" s="3" t="str">
        <f t="shared" si="49"/>
        <v>Retail</v>
      </c>
      <c r="G3157" s="3">
        <v>8</v>
      </c>
      <c r="I3157"/>
    </row>
    <row r="3158" spans="3:9">
      <c r="C3158" s="176">
        <v>42065.774299999997</v>
      </c>
      <c r="D3158" s="3" t="s">
        <v>445</v>
      </c>
      <c r="E3158" s="3" t="s">
        <v>460</v>
      </c>
      <c r="F3158" s="3" t="str">
        <f t="shared" si="49"/>
        <v>Retail</v>
      </c>
      <c r="G3158" s="3">
        <v>2</v>
      </c>
      <c r="I3158"/>
    </row>
    <row r="3159" spans="3:9">
      <c r="C3159" s="176">
        <v>41985.536800000002</v>
      </c>
      <c r="D3159" s="3" t="s">
        <v>445</v>
      </c>
      <c r="E3159" s="3" t="s">
        <v>452</v>
      </c>
      <c r="F3159" s="3" t="str">
        <f t="shared" si="49"/>
        <v>Wholesale</v>
      </c>
      <c r="G3159" s="3">
        <v>65</v>
      </c>
      <c r="I3159"/>
    </row>
    <row r="3160" spans="3:9">
      <c r="C3160" s="176">
        <v>42158.546499999997</v>
      </c>
      <c r="D3160" s="3" t="s">
        <v>449</v>
      </c>
      <c r="E3160" s="3" t="s">
        <v>458</v>
      </c>
      <c r="F3160" s="3" t="str">
        <f t="shared" si="49"/>
        <v>Wholesale</v>
      </c>
      <c r="G3160" s="3">
        <v>142</v>
      </c>
      <c r="I3160"/>
    </row>
    <row r="3161" spans="3:9">
      <c r="C3161" s="176">
        <v>42319.536800000002</v>
      </c>
      <c r="D3161" s="3" t="s">
        <v>445</v>
      </c>
      <c r="E3161" s="3" t="s">
        <v>453</v>
      </c>
      <c r="F3161" s="3" t="str">
        <f t="shared" si="49"/>
        <v>Wholesale</v>
      </c>
      <c r="G3161" s="3">
        <v>27</v>
      </c>
      <c r="I3161"/>
    </row>
    <row r="3162" spans="3:9">
      <c r="C3162" s="176">
        <v>42333.943800000001</v>
      </c>
      <c r="D3162" s="3" t="s">
        <v>449</v>
      </c>
      <c r="E3162" s="3" t="s">
        <v>114</v>
      </c>
      <c r="F3162" s="3" t="str">
        <f t="shared" si="49"/>
        <v>Wholesale</v>
      </c>
      <c r="G3162" s="3">
        <v>10</v>
      </c>
      <c r="I3162"/>
    </row>
    <row r="3163" spans="3:9">
      <c r="C3163" s="176">
        <v>42190.706299999998</v>
      </c>
      <c r="D3163" s="3" t="s">
        <v>445</v>
      </c>
      <c r="E3163" s="3" t="s">
        <v>6</v>
      </c>
      <c r="F3163" s="3" t="str">
        <f t="shared" si="49"/>
        <v>Wholesale</v>
      </c>
      <c r="G3163" s="3">
        <v>51</v>
      </c>
      <c r="I3163"/>
    </row>
    <row r="3164" spans="3:9">
      <c r="C3164" s="176">
        <v>42168.558299999997</v>
      </c>
      <c r="D3164" s="3" t="s">
        <v>447</v>
      </c>
      <c r="E3164" s="3" t="s">
        <v>454</v>
      </c>
      <c r="F3164" s="3" t="str">
        <f t="shared" si="49"/>
        <v>Retail</v>
      </c>
      <c r="G3164" s="3">
        <v>1</v>
      </c>
      <c r="I3164"/>
    </row>
    <row r="3165" spans="3:9">
      <c r="C3165" s="176">
        <v>42240.120799999997</v>
      </c>
      <c r="D3165" s="3" t="s">
        <v>445</v>
      </c>
      <c r="E3165" s="3" t="s">
        <v>7</v>
      </c>
      <c r="F3165" s="3" t="str">
        <f t="shared" si="49"/>
        <v>Retail</v>
      </c>
      <c r="G3165" s="3">
        <v>4</v>
      </c>
      <c r="I3165"/>
    </row>
    <row r="3166" spans="3:9">
      <c r="C3166" s="176">
        <v>42147.600700000003</v>
      </c>
      <c r="D3166" s="3" t="s">
        <v>446</v>
      </c>
      <c r="E3166" s="3" t="s">
        <v>451</v>
      </c>
      <c r="F3166" s="3" t="str">
        <f t="shared" si="49"/>
        <v>Wholesale</v>
      </c>
      <c r="G3166" s="3">
        <v>43</v>
      </c>
      <c r="I3166"/>
    </row>
    <row r="3167" spans="3:9">
      <c r="C3167" s="176">
        <v>42239.785400000001</v>
      </c>
      <c r="D3167" s="3" t="s">
        <v>447</v>
      </c>
      <c r="E3167" s="3" t="s">
        <v>453</v>
      </c>
      <c r="F3167" s="3" t="str">
        <f t="shared" si="49"/>
        <v>Retail</v>
      </c>
      <c r="G3167" s="3">
        <v>5</v>
      </c>
      <c r="I3167"/>
    </row>
    <row r="3168" spans="3:9">
      <c r="C3168" s="176">
        <v>42212.4611</v>
      </c>
      <c r="D3168" s="3" t="s">
        <v>447</v>
      </c>
      <c r="E3168" s="3" t="s">
        <v>452</v>
      </c>
      <c r="F3168" s="3" t="str">
        <f t="shared" si="49"/>
        <v>Retail</v>
      </c>
      <c r="G3168" s="3">
        <v>2</v>
      </c>
      <c r="I3168"/>
    </row>
    <row r="3169" spans="3:9">
      <c r="C3169" s="176">
        <v>42308.784</v>
      </c>
      <c r="D3169" s="3" t="s">
        <v>446</v>
      </c>
      <c r="E3169" s="3" t="s">
        <v>453</v>
      </c>
      <c r="F3169" s="3" t="str">
        <f t="shared" si="49"/>
        <v>Wholesale</v>
      </c>
      <c r="G3169" s="3">
        <v>38</v>
      </c>
      <c r="I3169"/>
    </row>
    <row r="3170" spans="3:9">
      <c r="C3170" s="176">
        <v>42267.656300000002</v>
      </c>
      <c r="D3170" s="3" t="s">
        <v>446</v>
      </c>
      <c r="E3170" s="3" t="s">
        <v>312</v>
      </c>
      <c r="F3170" s="3" t="str">
        <f t="shared" si="49"/>
        <v>Retail</v>
      </c>
      <c r="G3170" s="3">
        <v>4</v>
      </c>
      <c r="I3170"/>
    </row>
    <row r="3171" spans="3:9">
      <c r="C3171" s="176">
        <v>41979.541700000002</v>
      </c>
      <c r="D3171" s="3" t="s">
        <v>449</v>
      </c>
      <c r="E3171" s="3" t="s">
        <v>6</v>
      </c>
      <c r="F3171" s="3" t="str">
        <f t="shared" si="49"/>
        <v>Retail</v>
      </c>
      <c r="G3171" s="3">
        <v>1</v>
      </c>
      <c r="I3171"/>
    </row>
    <row r="3172" spans="3:9">
      <c r="C3172" s="176">
        <v>42158.462500000001</v>
      </c>
      <c r="D3172" s="3" t="s">
        <v>446</v>
      </c>
      <c r="E3172" s="3" t="s">
        <v>110</v>
      </c>
      <c r="F3172" s="3" t="str">
        <f t="shared" si="49"/>
        <v>Retail</v>
      </c>
      <c r="G3172" s="3">
        <v>6</v>
      </c>
      <c r="I3172"/>
    </row>
    <row r="3173" spans="3:9">
      <c r="C3173" s="176">
        <v>42253.215300000003</v>
      </c>
      <c r="D3173" s="3" t="s">
        <v>445</v>
      </c>
      <c r="E3173" s="3" t="s">
        <v>10</v>
      </c>
      <c r="F3173" s="3" t="str">
        <f t="shared" si="49"/>
        <v>Retail</v>
      </c>
      <c r="G3173" s="3">
        <v>2</v>
      </c>
      <c r="I3173"/>
    </row>
    <row r="3174" spans="3:9">
      <c r="C3174" s="176">
        <v>42239.133999999998</v>
      </c>
      <c r="D3174" s="3" t="s">
        <v>445</v>
      </c>
      <c r="E3174" s="3" t="s">
        <v>6</v>
      </c>
      <c r="F3174" s="3" t="str">
        <f t="shared" si="49"/>
        <v>Wholesale</v>
      </c>
      <c r="G3174" s="3">
        <v>41</v>
      </c>
      <c r="I3174"/>
    </row>
    <row r="3175" spans="3:9">
      <c r="C3175" s="176">
        <v>41987.547200000001</v>
      </c>
      <c r="D3175" s="3" t="s">
        <v>447</v>
      </c>
      <c r="E3175" s="3" t="s">
        <v>312</v>
      </c>
      <c r="F3175" s="3" t="str">
        <f t="shared" si="49"/>
        <v>Retail</v>
      </c>
      <c r="G3175" s="3">
        <v>1</v>
      </c>
      <c r="I3175"/>
    </row>
    <row r="3176" spans="3:9">
      <c r="C3176" s="176">
        <v>42348.513899999998</v>
      </c>
      <c r="D3176" s="3" t="s">
        <v>445</v>
      </c>
      <c r="E3176" s="3" t="s">
        <v>114</v>
      </c>
      <c r="F3176" s="3" t="str">
        <f t="shared" si="49"/>
        <v>Wholesale</v>
      </c>
      <c r="G3176" s="3">
        <v>36</v>
      </c>
      <c r="I3176"/>
    </row>
    <row r="3177" spans="3:9">
      <c r="C3177" s="176">
        <v>41981.525699999998</v>
      </c>
      <c r="D3177" s="3" t="s">
        <v>447</v>
      </c>
      <c r="E3177" s="3" t="s">
        <v>453</v>
      </c>
      <c r="F3177" s="3" t="str">
        <f t="shared" si="49"/>
        <v>Retail</v>
      </c>
      <c r="G3177" s="3">
        <v>2</v>
      </c>
      <c r="I3177"/>
    </row>
    <row r="3178" spans="3:9">
      <c r="C3178" s="176">
        <v>42334.4542</v>
      </c>
      <c r="D3178" s="3" t="s">
        <v>445</v>
      </c>
      <c r="E3178" s="3" t="s">
        <v>453</v>
      </c>
      <c r="F3178" s="3" t="str">
        <f t="shared" si="49"/>
        <v>Retail</v>
      </c>
      <c r="G3178" s="3">
        <v>5</v>
      </c>
      <c r="I3178"/>
    </row>
    <row r="3179" spans="3:9">
      <c r="C3179" s="176">
        <v>41984.556900000003</v>
      </c>
      <c r="D3179" s="3" t="s">
        <v>447</v>
      </c>
      <c r="E3179" s="3" t="s">
        <v>448</v>
      </c>
      <c r="F3179" s="3" t="str">
        <f t="shared" si="49"/>
        <v>Retail</v>
      </c>
      <c r="G3179" s="3">
        <v>2</v>
      </c>
      <c r="I3179"/>
    </row>
    <row r="3180" spans="3:9">
      <c r="C3180" s="176">
        <v>42211.546499999997</v>
      </c>
      <c r="D3180" s="3" t="s">
        <v>445</v>
      </c>
      <c r="E3180" s="3" t="s">
        <v>455</v>
      </c>
      <c r="F3180" s="3" t="str">
        <f t="shared" si="49"/>
        <v>Retail</v>
      </c>
      <c r="G3180" s="3">
        <v>5</v>
      </c>
      <c r="I3180"/>
    </row>
    <row r="3181" spans="3:9">
      <c r="C3181" s="176">
        <v>42158.110399999998</v>
      </c>
      <c r="D3181" s="3" t="s">
        <v>445</v>
      </c>
      <c r="E3181" s="3" t="s">
        <v>453</v>
      </c>
      <c r="F3181" s="3" t="str">
        <f t="shared" si="49"/>
        <v>Wholesale</v>
      </c>
      <c r="G3181" s="3">
        <v>25</v>
      </c>
      <c r="I3181"/>
    </row>
    <row r="3182" spans="3:9">
      <c r="C3182" s="176">
        <v>42267.450700000001</v>
      </c>
      <c r="D3182" s="3" t="s">
        <v>446</v>
      </c>
      <c r="E3182" s="3" t="s">
        <v>6</v>
      </c>
      <c r="F3182" s="3" t="str">
        <f t="shared" si="49"/>
        <v>Wholesale</v>
      </c>
      <c r="G3182" s="3">
        <v>33</v>
      </c>
      <c r="I3182"/>
    </row>
    <row r="3183" spans="3:9">
      <c r="C3183" s="176">
        <v>42197.064599999998</v>
      </c>
      <c r="D3183" s="3" t="s">
        <v>447</v>
      </c>
      <c r="E3183" s="3" t="s">
        <v>312</v>
      </c>
      <c r="F3183" s="3" t="str">
        <f t="shared" si="49"/>
        <v>Retail</v>
      </c>
      <c r="G3183" s="3">
        <v>3</v>
      </c>
      <c r="I3183"/>
    </row>
    <row r="3184" spans="3:9">
      <c r="C3184" s="176">
        <v>41983.507599999997</v>
      </c>
      <c r="D3184" s="3" t="s">
        <v>447</v>
      </c>
      <c r="E3184" s="3" t="s">
        <v>461</v>
      </c>
      <c r="F3184" s="3" t="str">
        <f t="shared" si="49"/>
        <v>Wholesale</v>
      </c>
      <c r="G3184" s="3">
        <v>31</v>
      </c>
      <c r="I3184"/>
    </row>
    <row r="3185" spans="3:9">
      <c r="C3185" s="176">
        <v>41985.4306</v>
      </c>
      <c r="D3185" s="3" t="s">
        <v>447</v>
      </c>
      <c r="E3185" s="3" t="s">
        <v>453</v>
      </c>
      <c r="F3185" s="3" t="str">
        <f t="shared" si="49"/>
        <v>Retail</v>
      </c>
      <c r="G3185" s="3">
        <v>7</v>
      </c>
      <c r="I3185"/>
    </row>
    <row r="3186" spans="3:9">
      <c r="C3186" s="176">
        <v>42130.5389</v>
      </c>
      <c r="D3186" s="3" t="s">
        <v>445</v>
      </c>
      <c r="E3186" s="3" t="s">
        <v>9</v>
      </c>
      <c r="F3186" s="3" t="str">
        <f t="shared" si="49"/>
        <v>Wholesale</v>
      </c>
      <c r="G3186" s="3">
        <v>26</v>
      </c>
      <c r="I3186"/>
    </row>
    <row r="3187" spans="3:9">
      <c r="C3187" s="176">
        <v>42215.457600000002</v>
      </c>
      <c r="D3187" s="3" t="s">
        <v>445</v>
      </c>
      <c r="E3187" s="3" t="s">
        <v>114</v>
      </c>
      <c r="F3187" s="3" t="str">
        <f t="shared" si="49"/>
        <v>Wholesale</v>
      </c>
      <c r="G3187" s="3">
        <v>71</v>
      </c>
      <c r="I3187"/>
    </row>
    <row r="3188" spans="3:9">
      <c r="C3188" s="176">
        <v>42299.587500000001</v>
      </c>
      <c r="D3188" s="3" t="s">
        <v>445</v>
      </c>
      <c r="E3188" s="3" t="s">
        <v>453</v>
      </c>
      <c r="F3188" s="3" t="str">
        <f t="shared" si="49"/>
        <v>Wholesale</v>
      </c>
      <c r="G3188" s="3">
        <v>67</v>
      </c>
      <c r="I3188"/>
    </row>
    <row r="3189" spans="3:9">
      <c r="C3189" s="176">
        <v>42186.190999999999</v>
      </c>
      <c r="D3189" s="3" t="s">
        <v>445</v>
      </c>
      <c r="E3189" s="3" t="s">
        <v>10</v>
      </c>
      <c r="F3189" s="3" t="str">
        <f t="shared" si="49"/>
        <v>Wholesale</v>
      </c>
      <c r="G3189" s="3">
        <v>46</v>
      </c>
      <c r="I3189"/>
    </row>
    <row r="3190" spans="3:9">
      <c r="C3190" s="176">
        <v>42214.597900000001</v>
      </c>
      <c r="D3190" s="3" t="s">
        <v>447</v>
      </c>
      <c r="E3190" s="3" t="s">
        <v>114</v>
      </c>
      <c r="F3190" s="3" t="str">
        <f t="shared" si="49"/>
        <v>Retail</v>
      </c>
      <c r="G3190" s="3">
        <v>1</v>
      </c>
      <c r="I3190"/>
    </row>
    <row r="3191" spans="3:9">
      <c r="C3191" s="176">
        <v>42280.752099999998</v>
      </c>
      <c r="D3191" s="3" t="s">
        <v>445</v>
      </c>
      <c r="E3191" s="3" t="s">
        <v>453</v>
      </c>
      <c r="F3191" s="3" t="str">
        <f t="shared" si="49"/>
        <v>Retail</v>
      </c>
      <c r="G3191" s="3">
        <v>3</v>
      </c>
      <c r="I3191"/>
    </row>
    <row r="3192" spans="3:9">
      <c r="C3192" s="176">
        <v>41982.797200000001</v>
      </c>
      <c r="D3192" s="3" t="s">
        <v>445</v>
      </c>
      <c r="E3192" s="3" t="s">
        <v>10</v>
      </c>
      <c r="F3192" s="3" t="str">
        <f t="shared" si="49"/>
        <v>Wholesale</v>
      </c>
      <c r="G3192" s="3">
        <v>32</v>
      </c>
      <c r="I3192"/>
    </row>
    <row r="3193" spans="3:9">
      <c r="C3193" s="176">
        <v>42317.092400000001</v>
      </c>
      <c r="D3193" s="3" t="s">
        <v>445</v>
      </c>
      <c r="E3193" s="3" t="s">
        <v>312</v>
      </c>
      <c r="F3193" s="3" t="str">
        <f t="shared" si="49"/>
        <v>Retail</v>
      </c>
      <c r="G3193" s="3">
        <v>1</v>
      </c>
      <c r="I3193"/>
    </row>
    <row r="3194" spans="3:9">
      <c r="C3194" s="176">
        <v>42068.534</v>
      </c>
      <c r="D3194" s="3" t="s">
        <v>445</v>
      </c>
      <c r="E3194" s="3" t="s">
        <v>9</v>
      </c>
      <c r="F3194" s="3" t="str">
        <f t="shared" si="49"/>
        <v>Retail</v>
      </c>
      <c r="G3194" s="3">
        <v>9</v>
      </c>
      <c r="I3194"/>
    </row>
    <row r="3195" spans="3:9">
      <c r="C3195" s="176">
        <v>42327.749300000003</v>
      </c>
      <c r="D3195" s="3" t="s">
        <v>446</v>
      </c>
      <c r="E3195" s="3" t="s">
        <v>114</v>
      </c>
      <c r="F3195" s="3" t="str">
        <f t="shared" si="49"/>
        <v>Wholesale</v>
      </c>
      <c r="G3195" s="3">
        <v>81</v>
      </c>
      <c r="I3195"/>
    </row>
    <row r="3196" spans="3:9">
      <c r="C3196" s="176">
        <v>41984.8514</v>
      </c>
      <c r="D3196" s="3" t="s">
        <v>446</v>
      </c>
      <c r="E3196" s="3" t="s">
        <v>110</v>
      </c>
      <c r="F3196" s="3" t="str">
        <f t="shared" si="49"/>
        <v>Retail</v>
      </c>
      <c r="G3196" s="3">
        <v>2</v>
      </c>
      <c r="I3196"/>
    </row>
    <row r="3197" spans="3:9">
      <c r="C3197" s="176">
        <v>42261.690300000002</v>
      </c>
      <c r="D3197" s="3" t="s">
        <v>447</v>
      </c>
      <c r="E3197" s="3" t="s">
        <v>460</v>
      </c>
      <c r="F3197" s="3" t="str">
        <f t="shared" si="49"/>
        <v>Retail</v>
      </c>
      <c r="G3197" s="3">
        <v>2</v>
      </c>
      <c r="I3197"/>
    </row>
    <row r="3198" spans="3:9">
      <c r="C3198" s="176">
        <v>41987.734700000001</v>
      </c>
      <c r="D3198" s="3" t="s">
        <v>447</v>
      </c>
      <c r="E3198" s="3" t="s">
        <v>453</v>
      </c>
      <c r="F3198" s="3" t="str">
        <f t="shared" si="49"/>
        <v>Retail</v>
      </c>
      <c r="G3198" s="3">
        <v>5</v>
      </c>
      <c r="I3198"/>
    </row>
    <row r="3199" spans="3:9">
      <c r="C3199" s="176">
        <v>41982.186099999999</v>
      </c>
      <c r="D3199" s="3" t="s">
        <v>445</v>
      </c>
      <c r="E3199" s="3" t="s">
        <v>10</v>
      </c>
      <c r="F3199" s="3" t="str">
        <f t="shared" si="49"/>
        <v>Wholesale</v>
      </c>
      <c r="G3199" s="3">
        <v>32</v>
      </c>
      <c r="I3199"/>
    </row>
    <row r="3200" spans="3:9">
      <c r="C3200" s="176">
        <v>42222.159699999997</v>
      </c>
      <c r="D3200" s="3" t="s">
        <v>446</v>
      </c>
      <c r="E3200" s="3" t="s">
        <v>453</v>
      </c>
      <c r="F3200" s="3" t="str">
        <f t="shared" si="49"/>
        <v>Retail</v>
      </c>
      <c r="G3200" s="3">
        <v>2</v>
      </c>
      <c r="I3200"/>
    </row>
    <row r="3201" spans="3:9">
      <c r="C3201" s="176">
        <v>42200.802100000001</v>
      </c>
      <c r="D3201" s="3" t="s">
        <v>445</v>
      </c>
      <c r="E3201" s="3" t="s">
        <v>453</v>
      </c>
      <c r="F3201" s="3" t="str">
        <f t="shared" si="49"/>
        <v>Retail</v>
      </c>
      <c r="G3201" s="3">
        <v>4</v>
      </c>
      <c r="I3201"/>
    </row>
    <row r="3202" spans="3:9">
      <c r="C3202" s="176">
        <v>42178.159699999997</v>
      </c>
      <c r="D3202" s="3" t="s">
        <v>445</v>
      </c>
      <c r="E3202" s="3" t="s">
        <v>114</v>
      </c>
      <c r="F3202" s="3" t="str">
        <f t="shared" si="49"/>
        <v>Retail</v>
      </c>
      <c r="G3202" s="3">
        <v>6</v>
      </c>
      <c r="I3202"/>
    </row>
    <row r="3203" spans="3:9">
      <c r="C3203" s="176">
        <v>42171.734700000001</v>
      </c>
      <c r="D3203" s="3" t="s">
        <v>446</v>
      </c>
      <c r="E3203" s="3" t="s">
        <v>312</v>
      </c>
      <c r="F3203" s="3" t="str">
        <f t="shared" si="49"/>
        <v>Retail</v>
      </c>
      <c r="G3203" s="3">
        <v>1</v>
      </c>
      <c r="I3203"/>
    </row>
    <row r="3204" spans="3:9">
      <c r="C3204" s="176">
        <v>42353.744400000003</v>
      </c>
      <c r="D3204" s="3" t="s">
        <v>449</v>
      </c>
      <c r="E3204" s="3" t="s">
        <v>114</v>
      </c>
      <c r="F3204" s="3" t="str">
        <f t="shared" si="49"/>
        <v>Wholesale</v>
      </c>
      <c r="G3204" s="3">
        <v>17</v>
      </c>
      <c r="I3204"/>
    </row>
    <row r="3205" spans="3:9">
      <c r="C3205" s="176">
        <v>42258.531300000002</v>
      </c>
      <c r="D3205" s="3" t="s">
        <v>447</v>
      </c>
      <c r="E3205" s="3" t="s">
        <v>456</v>
      </c>
      <c r="F3205" s="3" t="str">
        <f t="shared" si="49"/>
        <v>Wholesale</v>
      </c>
      <c r="G3205" s="3">
        <v>23</v>
      </c>
      <c r="I3205"/>
    </row>
    <row r="3206" spans="3:9">
      <c r="C3206" s="176">
        <v>41984.486100000002</v>
      </c>
      <c r="D3206" s="3" t="s">
        <v>447</v>
      </c>
      <c r="E3206" s="3" t="s">
        <v>9</v>
      </c>
      <c r="F3206" s="3" t="str">
        <f t="shared" si="49"/>
        <v>Wholesale</v>
      </c>
      <c r="G3206" s="3">
        <v>33</v>
      </c>
      <c r="I3206"/>
    </row>
    <row r="3207" spans="3:9">
      <c r="C3207" s="176">
        <v>42354.990299999998</v>
      </c>
      <c r="D3207" s="3" t="s">
        <v>445</v>
      </c>
      <c r="E3207" s="3" t="s">
        <v>453</v>
      </c>
      <c r="F3207" s="3" t="str">
        <f t="shared" si="49"/>
        <v>Retail</v>
      </c>
      <c r="G3207" s="3">
        <v>2</v>
      </c>
      <c r="I3207"/>
    </row>
    <row r="3208" spans="3:9">
      <c r="C3208" s="176">
        <v>42353.522900000004</v>
      </c>
      <c r="D3208" s="3" t="s">
        <v>445</v>
      </c>
      <c r="E3208" s="3" t="s">
        <v>312</v>
      </c>
      <c r="F3208" s="3" t="str">
        <f t="shared" si="49"/>
        <v>Retail</v>
      </c>
      <c r="G3208" s="3">
        <v>2</v>
      </c>
      <c r="I3208"/>
    </row>
    <row r="3209" spans="3:9">
      <c r="C3209" s="176">
        <v>42216.4951</v>
      </c>
      <c r="D3209" s="3" t="s">
        <v>445</v>
      </c>
      <c r="E3209" s="3" t="s">
        <v>10</v>
      </c>
      <c r="F3209" s="3" t="str">
        <f t="shared" si="49"/>
        <v>Retail</v>
      </c>
      <c r="G3209" s="3">
        <v>1</v>
      </c>
      <c r="I3209"/>
    </row>
    <row r="3210" spans="3:9">
      <c r="C3210" s="176">
        <v>42328.837500000001</v>
      </c>
      <c r="D3210" s="3" t="s">
        <v>445</v>
      </c>
      <c r="E3210" s="3" t="s">
        <v>453</v>
      </c>
      <c r="F3210" s="3" t="str">
        <f t="shared" ref="F3210:F3273" si="50">IF(G3210&lt;10,"Retail","Wholesale")</f>
        <v>Wholesale</v>
      </c>
      <c r="G3210" s="3">
        <v>154</v>
      </c>
      <c r="I3210"/>
    </row>
    <row r="3211" spans="3:9">
      <c r="C3211" s="176">
        <v>42353.536800000002</v>
      </c>
      <c r="D3211" s="3" t="s">
        <v>447</v>
      </c>
      <c r="E3211" s="3" t="s">
        <v>112</v>
      </c>
      <c r="F3211" s="3" t="str">
        <f t="shared" si="50"/>
        <v>Retail</v>
      </c>
      <c r="G3211" s="3">
        <v>1</v>
      </c>
      <c r="I3211"/>
    </row>
    <row r="3212" spans="3:9">
      <c r="C3212" s="176">
        <v>42318.5389</v>
      </c>
      <c r="D3212" s="3" t="s">
        <v>445</v>
      </c>
      <c r="E3212" s="3" t="s">
        <v>6</v>
      </c>
      <c r="F3212" s="3" t="str">
        <f t="shared" si="50"/>
        <v>Retail</v>
      </c>
      <c r="G3212" s="3">
        <v>4</v>
      </c>
      <c r="I3212"/>
    </row>
    <row r="3213" spans="3:9">
      <c r="C3213" s="176">
        <v>42338.785400000001</v>
      </c>
      <c r="D3213" s="3" t="s">
        <v>445</v>
      </c>
      <c r="E3213" s="3" t="s">
        <v>457</v>
      </c>
      <c r="F3213" s="3" t="str">
        <f t="shared" si="50"/>
        <v>Retail</v>
      </c>
      <c r="G3213" s="3">
        <v>5</v>
      </c>
      <c r="I3213"/>
    </row>
    <row r="3214" spans="3:9">
      <c r="C3214" s="176">
        <v>42060.156300000002</v>
      </c>
      <c r="D3214" s="3" t="s">
        <v>446</v>
      </c>
      <c r="E3214" s="3" t="s">
        <v>110</v>
      </c>
      <c r="F3214" s="3" t="str">
        <f t="shared" si="50"/>
        <v>Retail</v>
      </c>
      <c r="G3214" s="3">
        <v>2</v>
      </c>
      <c r="I3214"/>
    </row>
    <row r="3215" spans="3:9">
      <c r="C3215" s="176">
        <v>41986.188900000001</v>
      </c>
      <c r="D3215" s="3" t="s">
        <v>445</v>
      </c>
      <c r="E3215" s="3" t="s">
        <v>452</v>
      </c>
      <c r="F3215" s="3" t="str">
        <f t="shared" si="50"/>
        <v>Retail</v>
      </c>
      <c r="G3215" s="3">
        <v>4</v>
      </c>
      <c r="I3215"/>
    </row>
    <row r="3216" spans="3:9">
      <c r="C3216" s="176">
        <v>42167.463199999998</v>
      </c>
      <c r="D3216" s="3" t="s">
        <v>447</v>
      </c>
      <c r="E3216" s="3" t="s">
        <v>456</v>
      </c>
      <c r="F3216" s="3" t="str">
        <f t="shared" si="50"/>
        <v>Retail</v>
      </c>
      <c r="G3216" s="3">
        <v>3</v>
      </c>
      <c r="I3216"/>
    </row>
    <row r="3217" spans="3:9">
      <c r="C3217" s="176">
        <v>42272.727099999996</v>
      </c>
      <c r="D3217" s="3" t="s">
        <v>449</v>
      </c>
      <c r="E3217" s="3" t="s">
        <v>453</v>
      </c>
      <c r="F3217" s="3" t="str">
        <f t="shared" si="50"/>
        <v>Retail</v>
      </c>
      <c r="G3217" s="3">
        <v>4</v>
      </c>
      <c r="I3217"/>
    </row>
    <row r="3218" spans="3:9">
      <c r="C3218" s="176">
        <v>42364.7569</v>
      </c>
      <c r="D3218" s="3" t="s">
        <v>449</v>
      </c>
      <c r="E3218" s="3" t="s">
        <v>6</v>
      </c>
      <c r="F3218" s="3" t="str">
        <f t="shared" si="50"/>
        <v>Retail</v>
      </c>
      <c r="G3218" s="3">
        <v>6</v>
      </c>
      <c r="I3218"/>
    </row>
    <row r="3219" spans="3:9">
      <c r="C3219" s="176">
        <v>42340.455600000001</v>
      </c>
      <c r="D3219" s="3" t="s">
        <v>449</v>
      </c>
      <c r="E3219" s="3" t="s">
        <v>453</v>
      </c>
      <c r="F3219" s="3" t="str">
        <f t="shared" si="50"/>
        <v>Retail</v>
      </c>
      <c r="G3219" s="3">
        <v>1</v>
      </c>
      <c r="I3219"/>
    </row>
    <row r="3220" spans="3:9">
      <c r="C3220" s="176">
        <v>42199.070099999997</v>
      </c>
      <c r="D3220" s="3" t="s">
        <v>445</v>
      </c>
      <c r="E3220" s="3" t="s">
        <v>461</v>
      </c>
      <c r="F3220" s="3" t="str">
        <f t="shared" si="50"/>
        <v>Wholesale</v>
      </c>
      <c r="G3220" s="3">
        <v>156</v>
      </c>
      <c r="I3220"/>
    </row>
    <row r="3221" spans="3:9">
      <c r="C3221" s="176">
        <v>42362.536099999998</v>
      </c>
      <c r="D3221" s="3" t="s">
        <v>446</v>
      </c>
      <c r="E3221" s="3" t="s">
        <v>8</v>
      </c>
      <c r="F3221" s="3" t="str">
        <f t="shared" si="50"/>
        <v>Wholesale</v>
      </c>
      <c r="G3221" s="3">
        <v>42</v>
      </c>
      <c r="I3221"/>
    </row>
    <row r="3222" spans="3:9">
      <c r="C3222" s="176">
        <v>42347.501400000001</v>
      </c>
      <c r="D3222" s="3" t="s">
        <v>445</v>
      </c>
      <c r="E3222" s="3" t="s">
        <v>453</v>
      </c>
      <c r="F3222" s="3" t="str">
        <f t="shared" si="50"/>
        <v>Wholesale</v>
      </c>
      <c r="G3222" s="3">
        <v>34</v>
      </c>
      <c r="I3222"/>
    </row>
    <row r="3223" spans="3:9">
      <c r="C3223" s="176">
        <v>42279.7549</v>
      </c>
      <c r="D3223" s="3" t="s">
        <v>447</v>
      </c>
      <c r="E3223" s="3" t="s">
        <v>453</v>
      </c>
      <c r="F3223" s="3" t="str">
        <f t="shared" si="50"/>
        <v>Retail</v>
      </c>
      <c r="G3223" s="3">
        <v>3</v>
      </c>
      <c r="I3223"/>
    </row>
    <row r="3224" spans="3:9">
      <c r="C3224" s="176">
        <v>42282.156300000002</v>
      </c>
      <c r="D3224" s="3" t="s">
        <v>445</v>
      </c>
      <c r="E3224" s="3" t="s">
        <v>453</v>
      </c>
      <c r="F3224" s="3" t="str">
        <f t="shared" si="50"/>
        <v>Retail</v>
      </c>
      <c r="G3224" s="3">
        <v>6</v>
      </c>
      <c r="I3224"/>
    </row>
    <row r="3225" spans="3:9">
      <c r="C3225" s="176">
        <v>42292.552100000001</v>
      </c>
      <c r="D3225" s="3" t="s">
        <v>445</v>
      </c>
      <c r="E3225" s="3" t="s">
        <v>453</v>
      </c>
      <c r="F3225" s="3" t="str">
        <f t="shared" si="50"/>
        <v>Retail</v>
      </c>
      <c r="G3225" s="3">
        <v>7</v>
      </c>
      <c r="I3225"/>
    </row>
    <row r="3226" spans="3:9">
      <c r="C3226" s="176">
        <v>42170.531300000002</v>
      </c>
      <c r="D3226" s="3" t="s">
        <v>449</v>
      </c>
      <c r="E3226" s="3" t="s">
        <v>453</v>
      </c>
      <c r="F3226" s="3" t="str">
        <f t="shared" si="50"/>
        <v>Retail</v>
      </c>
      <c r="G3226" s="3">
        <v>7</v>
      </c>
      <c r="I3226"/>
    </row>
    <row r="3227" spans="3:9">
      <c r="C3227" s="176">
        <v>42222.761100000003</v>
      </c>
      <c r="D3227" s="3" t="s">
        <v>446</v>
      </c>
      <c r="E3227" s="3" t="s">
        <v>114</v>
      </c>
      <c r="F3227" s="3" t="str">
        <f t="shared" si="50"/>
        <v>Wholesale</v>
      </c>
      <c r="G3227" s="3">
        <v>28</v>
      </c>
      <c r="I3227"/>
    </row>
    <row r="3228" spans="3:9">
      <c r="C3228" s="176">
        <v>41981.802100000001</v>
      </c>
      <c r="D3228" s="3" t="s">
        <v>445</v>
      </c>
      <c r="E3228" s="3" t="s">
        <v>10</v>
      </c>
      <c r="F3228" s="3" t="str">
        <f t="shared" si="50"/>
        <v>Retail</v>
      </c>
      <c r="G3228" s="3">
        <v>7</v>
      </c>
      <c r="I3228"/>
    </row>
    <row r="3229" spans="3:9">
      <c r="C3229" s="176">
        <v>42250.508999999998</v>
      </c>
      <c r="D3229" s="3" t="s">
        <v>446</v>
      </c>
      <c r="E3229" s="3" t="s">
        <v>453</v>
      </c>
      <c r="F3229" s="3" t="str">
        <f t="shared" si="50"/>
        <v>Retail</v>
      </c>
      <c r="G3229" s="3">
        <v>1</v>
      </c>
      <c r="I3229"/>
    </row>
    <row r="3230" spans="3:9">
      <c r="C3230" s="176">
        <v>42332.502099999998</v>
      </c>
      <c r="D3230" s="3" t="s">
        <v>445</v>
      </c>
      <c r="E3230" s="3" t="s">
        <v>453</v>
      </c>
      <c r="F3230" s="3" t="str">
        <f t="shared" si="50"/>
        <v>Retail</v>
      </c>
      <c r="G3230" s="3">
        <v>1</v>
      </c>
      <c r="I3230"/>
    </row>
    <row r="3231" spans="3:9">
      <c r="C3231" s="176">
        <v>42169.117400000003</v>
      </c>
      <c r="D3231" s="3" t="s">
        <v>449</v>
      </c>
      <c r="E3231" s="3" t="s">
        <v>6</v>
      </c>
      <c r="F3231" s="3" t="str">
        <f t="shared" si="50"/>
        <v>Retail</v>
      </c>
      <c r="G3231" s="3">
        <v>1</v>
      </c>
      <c r="I3231"/>
    </row>
    <row r="3232" spans="3:9">
      <c r="C3232" s="176">
        <v>42248.884700000002</v>
      </c>
      <c r="D3232" s="3" t="s">
        <v>445</v>
      </c>
      <c r="E3232" s="3" t="s">
        <v>6</v>
      </c>
      <c r="F3232" s="3" t="str">
        <f t="shared" si="50"/>
        <v>Wholesale</v>
      </c>
      <c r="G3232" s="3">
        <v>40</v>
      </c>
      <c r="I3232"/>
    </row>
    <row r="3233" spans="3:9">
      <c r="C3233" s="176">
        <v>42177.134700000002</v>
      </c>
      <c r="D3233" s="3" t="s">
        <v>445</v>
      </c>
      <c r="E3233" s="3" t="s">
        <v>453</v>
      </c>
      <c r="F3233" s="3" t="str">
        <f t="shared" si="50"/>
        <v>Retail</v>
      </c>
      <c r="G3233" s="3">
        <v>6</v>
      </c>
      <c r="I3233"/>
    </row>
    <row r="3234" spans="3:9">
      <c r="C3234" s="176">
        <v>42362.743799999997</v>
      </c>
      <c r="D3234" s="3" t="s">
        <v>445</v>
      </c>
      <c r="E3234" s="3" t="s">
        <v>453</v>
      </c>
      <c r="F3234" s="3" t="str">
        <f t="shared" si="50"/>
        <v>Retail</v>
      </c>
      <c r="G3234" s="3">
        <v>7</v>
      </c>
      <c r="I3234"/>
    </row>
    <row r="3235" spans="3:9">
      <c r="C3235" s="176">
        <v>42361.4715</v>
      </c>
      <c r="D3235" s="3" t="s">
        <v>445</v>
      </c>
      <c r="E3235" s="3" t="s">
        <v>453</v>
      </c>
      <c r="F3235" s="3" t="str">
        <f t="shared" si="50"/>
        <v>Retail</v>
      </c>
      <c r="G3235" s="3">
        <v>1</v>
      </c>
      <c r="I3235"/>
    </row>
    <row r="3236" spans="3:9">
      <c r="C3236" s="176">
        <v>42355.521500000003</v>
      </c>
      <c r="D3236" s="3" t="s">
        <v>445</v>
      </c>
      <c r="E3236" s="3" t="s">
        <v>8</v>
      </c>
      <c r="F3236" s="3" t="str">
        <f t="shared" si="50"/>
        <v>Retail</v>
      </c>
      <c r="G3236" s="3">
        <v>7</v>
      </c>
      <c r="I3236"/>
    </row>
    <row r="3237" spans="3:9">
      <c r="C3237" s="176">
        <v>42344.505599999997</v>
      </c>
      <c r="D3237" s="3" t="s">
        <v>446</v>
      </c>
      <c r="E3237" s="3" t="s">
        <v>460</v>
      </c>
      <c r="F3237" s="3" t="str">
        <f t="shared" si="50"/>
        <v>Retail</v>
      </c>
      <c r="G3237" s="3">
        <v>1</v>
      </c>
      <c r="I3237"/>
    </row>
    <row r="3238" spans="3:9">
      <c r="C3238" s="176">
        <v>41981.876400000001</v>
      </c>
      <c r="D3238" s="3" t="s">
        <v>447</v>
      </c>
      <c r="E3238" s="3" t="s">
        <v>9</v>
      </c>
      <c r="F3238" s="3" t="str">
        <f t="shared" si="50"/>
        <v>Retail</v>
      </c>
      <c r="G3238" s="3">
        <v>1</v>
      </c>
      <c r="I3238"/>
    </row>
    <row r="3239" spans="3:9">
      <c r="C3239" s="176">
        <v>42284.276400000002</v>
      </c>
      <c r="D3239" s="3" t="s">
        <v>445</v>
      </c>
      <c r="E3239" s="3" t="s">
        <v>457</v>
      </c>
      <c r="F3239" s="3" t="str">
        <f t="shared" si="50"/>
        <v>Wholesale</v>
      </c>
      <c r="G3239" s="3">
        <v>40</v>
      </c>
      <c r="I3239"/>
    </row>
    <row r="3240" spans="3:9">
      <c r="C3240" s="176">
        <v>42277.494400000003</v>
      </c>
      <c r="D3240" s="3" t="s">
        <v>447</v>
      </c>
      <c r="E3240" s="3" t="s">
        <v>457</v>
      </c>
      <c r="F3240" s="3" t="str">
        <f t="shared" si="50"/>
        <v>Retail</v>
      </c>
      <c r="G3240" s="3">
        <v>1</v>
      </c>
      <c r="I3240"/>
    </row>
    <row r="3241" spans="3:9">
      <c r="C3241" s="176">
        <v>42027.559000000001</v>
      </c>
      <c r="D3241" s="3" t="s">
        <v>446</v>
      </c>
      <c r="E3241" s="3" t="s">
        <v>453</v>
      </c>
      <c r="F3241" s="3" t="str">
        <f t="shared" si="50"/>
        <v>Wholesale</v>
      </c>
      <c r="G3241" s="3">
        <v>108</v>
      </c>
      <c r="I3241"/>
    </row>
    <row r="3242" spans="3:9">
      <c r="C3242" s="176">
        <v>42012.781300000002</v>
      </c>
      <c r="D3242" s="3" t="s">
        <v>445</v>
      </c>
      <c r="E3242" s="3" t="s">
        <v>6</v>
      </c>
      <c r="F3242" s="3" t="str">
        <f t="shared" si="50"/>
        <v>Retail</v>
      </c>
      <c r="G3242" s="3">
        <v>3</v>
      </c>
      <c r="I3242"/>
    </row>
    <row r="3243" spans="3:9">
      <c r="C3243" s="176">
        <v>42160.0743</v>
      </c>
      <c r="D3243" s="3" t="s">
        <v>445</v>
      </c>
      <c r="E3243" s="3" t="s">
        <v>453</v>
      </c>
      <c r="F3243" s="3" t="str">
        <f t="shared" si="50"/>
        <v>Wholesale</v>
      </c>
      <c r="G3243" s="3">
        <v>24</v>
      </c>
      <c r="I3243"/>
    </row>
    <row r="3244" spans="3:9">
      <c r="C3244" s="176">
        <v>42359.102800000001</v>
      </c>
      <c r="D3244" s="3" t="s">
        <v>447</v>
      </c>
      <c r="E3244" s="3" t="s">
        <v>453</v>
      </c>
      <c r="F3244" s="3" t="str">
        <f t="shared" si="50"/>
        <v>Retail</v>
      </c>
      <c r="G3244" s="3">
        <v>2</v>
      </c>
      <c r="I3244"/>
    </row>
    <row r="3245" spans="3:9">
      <c r="C3245" s="176">
        <v>42153.5285</v>
      </c>
      <c r="D3245" s="3" t="s">
        <v>446</v>
      </c>
      <c r="E3245" s="3" t="s">
        <v>448</v>
      </c>
      <c r="F3245" s="3" t="str">
        <f t="shared" si="50"/>
        <v>Retail</v>
      </c>
      <c r="G3245" s="3">
        <v>4</v>
      </c>
      <c r="I3245"/>
    </row>
    <row r="3246" spans="3:9">
      <c r="C3246" s="176">
        <v>42178.843099999998</v>
      </c>
      <c r="D3246" s="3" t="s">
        <v>449</v>
      </c>
      <c r="E3246" s="3" t="s">
        <v>10</v>
      </c>
      <c r="F3246" s="3" t="str">
        <f t="shared" si="50"/>
        <v>Retail</v>
      </c>
      <c r="G3246" s="3">
        <v>4</v>
      </c>
      <c r="I3246"/>
    </row>
    <row r="3247" spans="3:9">
      <c r="C3247" s="176">
        <v>42355.784699999997</v>
      </c>
      <c r="D3247" s="3" t="s">
        <v>445</v>
      </c>
      <c r="E3247" s="3" t="s">
        <v>453</v>
      </c>
      <c r="F3247" s="3" t="str">
        <f t="shared" si="50"/>
        <v>Retail</v>
      </c>
      <c r="G3247" s="3">
        <v>1</v>
      </c>
      <c r="I3247"/>
    </row>
    <row r="3248" spans="3:9">
      <c r="C3248" s="176">
        <v>42102.481899999999</v>
      </c>
      <c r="D3248" s="3" t="s">
        <v>445</v>
      </c>
      <c r="E3248" s="3" t="s">
        <v>112</v>
      </c>
      <c r="F3248" s="3" t="str">
        <f t="shared" si="50"/>
        <v>Retail</v>
      </c>
      <c r="G3248" s="3">
        <v>3</v>
      </c>
      <c r="I3248"/>
    </row>
    <row r="3249" spans="3:9">
      <c r="C3249" s="176">
        <v>41984.527800000003</v>
      </c>
      <c r="D3249" s="3" t="s">
        <v>445</v>
      </c>
      <c r="E3249" s="3" t="s">
        <v>6</v>
      </c>
      <c r="F3249" s="3" t="str">
        <f t="shared" si="50"/>
        <v>Retail</v>
      </c>
      <c r="G3249" s="3">
        <v>2</v>
      </c>
      <c r="I3249"/>
    </row>
    <row r="3250" spans="3:9">
      <c r="C3250" s="176">
        <v>42334.472199999997</v>
      </c>
      <c r="D3250" s="3" t="s">
        <v>445</v>
      </c>
      <c r="E3250" s="3" t="s">
        <v>453</v>
      </c>
      <c r="F3250" s="3" t="str">
        <f t="shared" si="50"/>
        <v>Retail</v>
      </c>
      <c r="G3250" s="3">
        <v>2</v>
      </c>
      <c r="I3250"/>
    </row>
    <row r="3251" spans="3:9">
      <c r="C3251" s="176">
        <v>42166.477800000001</v>
      </c>
      <c r="D3251" s="3" t="s">
        <v>447</v>
      </c>
      <c r="E3251" s="3" t="s">
        <v>453</v>
      </c>
      <c r="F3251" s="3" t="str">
        <f t="shared" si="50"/>
        <v>Retail</v>
      </c>
      <c r="G3251" s="3">
        <v>2</v>
      </c>
      <c r="I3251"/>
    </row>
    <row r="3252" spans="3:9">
      <c r="C3252" s="176">
        <v>42332.560400000002</v>
      </c>
      <c r="D3252" s="3" t="s">
        <v>447</v>
      </c>
      <c r="E3252" s="3" t="s">
        <v>453</v>
      </c>
      <c r="F3252" s="3" t="str">
        <f t="shared" si="50"/>
        <v>Wholesale</v>
      </c>
      <c r="G3252" s="3">
        <v>38</v>
      </c>
      <c r="I3252"/>
    </row>
    <row r="3253" spans="3:9">
      <c r="C3253" s="176">
        <v>42345.520100000002</v>
      </c>
      <c r="D3253" s="3" t="s">
        <v>445</v>
      </c>
      <c r="E3253" s="3" t="s">
        <v>451</v>
      </c>
      <c r="F3253" s="3" t="str">
        <f t="shared" si="50"/>
        <v>Retail</v>
      </c>
      <c r="G3253" s="3">
        <v>6</v>
      </c>
      <c r="I3253"/>
    </row>
    <row r="3254" spans="3:9">
      <c r="C3254" s="176">
        <v>42210.491699999999</v>
      </c>
      <c r="D3254" s="3" t="s">
        <v>445</v>
      </c>
      <c r="E3254" s="3" t="s">
        <v>6</v>
      </c>
      <c r="F3254" s="3" t="str">
        <f t="shared" si="50"/>
        <v>Wholesale</v>
      </c>
      <c r="G3254" s="3">
        <v>60</v>
      </c>
      <c r="I3254"/>
    </row>
    <row r="3255" spans="3:9">
      <c r="C3255" s="176">
        <v>42085.149299999997</v>
      </c>
      <c r="D3255" s="3" t="s">
        <v>446</v>
      </c>
      <c r="E3255" s="3" t="s">
        <v>6</v>
      </c>
      <c r="F3255" s="3" t="str">
        <f t="shared" si="50"/>
        <v>Wholesale</v>
      </c>
      <c r="G3255" s="3">
        <v>82</v>
      </c>
      <c r="I3255"/>
    </row>
    <row r="3256" spans="3:9">
      <c r="C3256" s="176">
        <v>41986.748599999999</v>
      </c>
      <c r="D3256" s="3" t="s">
        <v>447</v>
      </c>
      <c r="E3256" s="3" t="s">
        <v>8</v>
      </c>
      <c r="F3256" s="3" t="str">
        <f t="shared" si="50"/>
        <v>Retail</v>
      </c>
      <c r="G3256" s="3">
        <v>4</v>
      </c>
      <c r="I3256"/>
    </row>
    <row r="3257" spans="3:9">
      <c r="C3257" s="176">
        <v>42231.502099999998</v>
      </c>
      <c r="D3257" s="3" t="s">
        <v>449</v>
      </c>
      <c r="E3257" s="3" t="s">
        <v>312</v>
      </c>
      <c r="F3257" s="3" t="str">
        <f t="shared" si="50"/>
        <v>Wholesale</v>
      </c>
      <c r="G3257" s="3">
        <v>73</v>
      </c>
      <c r="I3257"/>
    </row>
    <row r="3258" spans="3:9">
      <c r="C3258" s="176">
        <v>42138.765299999999</v>
      </c>
      <c r="D3258" s="3" t="s">
        <v>445</v>
      </c>
      <c r="E3258" s="3" t="s">
        <v>451</v>
      </c>
      <c r="F3258" s="3" t="str">
        <f t="shared" si="50"/>
        <v>Retail</v>
      </c>
      <c r="G3258" s="3">
        <v>1</v>
      </c>
      <c r="I3258"/>
    </row>
    <row r="3259" spans="3:9">
      <c r="C3259" s="176">
        <v>42332.939599999998</v>
      </c>
      <c r="D3259" s="3" t="s">
        <v>446</v>
      </c>
      <c r="E3259" s="3" t="s">
        <v>453</v>
      </c>
      <c r="F3259" s="3" t="str">
        <f t="shared" si="50"/>
        <v>Retail</v>
      </c>
      <c r="G3259" s="3">
        <v>7</v>
      </c>
      <c r="I3259"/>
    </row>
    <row r="3260" spans="3:9">
      <c r="C3260" s="176">
        <v>42352.729200000002</v>
      </c>
      <c r="D3260" s="3" t="s">
        <v>445</v>
      </c>
      <c r="E3260" s="3" t="s">
        <v>312</v>
      </c>
      <c r="F3260" s="3" t="str">
        <f t="shared" si="50"/>
        <v>Retail</v>
      </c>
      <c r="G3260" s="3">
        <v>5</v>
      </c>
      <c r="I3260"/>
    </row>
    <row r="3261" spans="3:9">
      <c r="C3261" s="176">
        <v>42342.239600000001</v>
      </c>
      <c r="D3261" s="3" t="s">
        <v>447</v>
      </c>
      <c r="E3261" s="3" t="s">
        <v>8</v>
      </c>
      <c r="F3261" s="3" t="str">
        <f t="shared" si="50"/>
        <v>Wholesale</v>
      </c>
      <c r="G3261" s="3">
        <v>34</v>
      </c>
      <c r="I3261"/>
    </row>
    <row r="3262" spans="3:9">
      <c r="C3262" s="176">
        <v>42193.137499999997</v>
      </c>
      <c r="D3262" s="3" t="s">
        <v>445</v>
      </c>
      <c r="E3262" s="3" t="s">
        <v>453</v>
      </c>
      <c r="F3262" s="3" t="str">
        <f t="shared" si="50"/>
        <v>Retail</v>
      </c>
      <c r="G3262" s="3">
        <v>5</v>
      </c>
      <c r="I3262"/>
    </row>
    <row r="3263" spans="3:9">
      <c r="C3263" s="176">
        <v>42334.496500000001</v>
      </c>
      <c r="D3263" s="3" t="s">
        <v>446</v>
      </c>
      <c r="E3263" s="3" t="s">
        <v>7</v>
      </c>
      <c r="F3263" s="3" t="str">
        <f t="shared" si="50"/>
        <v>Wholesale</v>
      </c>
      <c r="G3263" s="3">
        <v>60</v>
      </c>
      <c r="I3263"/>
    </row>
    <row r="3264" spans="3:9">
      <c r="C3264" s="176">
        <v>42361.116000000002</v>
      </c>
      <c r="D3264" s="3" t="s">
        <v>446</v>
      </c>
      <c r="E3264" s="3" t="s">
        <v>312</v>
      </c>
      <c r="F3264" s="3" t="str">
        <f t="shared" si="50"/>
        <v>Wholesale</v>
      </c>
      <c r="G3264" s="3">
        <v>87</v>
      </c>
      <c r="I3264"/>
    </row>
    <row r="3265" spans="3:9">
      <c r="C3265" s="176">
        <v>42351.7111</v>
      </c>
      <c r="D3265" s="3" t="s">
        <v>445</v>
      </c>
      <c r="E3265" s="3" t="s">
        <v>10</v>
      </c>
      <c r="F3265" s="3" t="str">
        <f t="shared" si="50"/>
        <v>Wholesale</v>
      </c>
      <c r="G3265" s="3">
        <v>40</v>
      </c>
      <c r="I3265"/>
    </row>
    <row r="3266" spans="3:9">
      <c r="C3266" s="176">
        <v>42214.7451</v>
      </c>
      <c r="D3266" s="3" t="s">
        <v>445</v>
      </c>
      <c r="E3266" s="3" t="s">
        <v>9</v>
      </c>
      <c r="F3266" s="3" t="str">
        <f t="shared" si="50"/>
        <v>Retail</v>
      </c>
      <c r="G3266" s="3">
        <v>2</v>
      </c>
      <c r="I3266"/>
    </row>
    <row r="3267" spans="3:9">
      <c r="C3267" s="176">
        <v>42173.588900000002</v>
      </c>
      <c r="D3267" s="3" t="s">
        <v>447</v>
      </c>
      <c r="E3267" s="3" t="s">
        <v>10</v>
      </c>
      <c r="F3267" s="3" t="str">
        <f t="shared" si="50"/>
        <v>Wholesale</v>
      </c>
      <c r="G3267" s="3">
        <v>65</v>
      </c>
      <c r="I3267"/>
    </row>
    <row r="3268" spans="3:9">
      <c r="C3268" s="176">
        <v>41984.1299</v>
      </c>
      <c r="D3268" s="3" t="s">
        <v>445</v>
      </c>
      <c r="E3268" s="3" t="s">
        <v>450</v>
      </c>
      <c r="F3268" s="3" t="str">
        <f t="shared" si="50"/>
        <v>Retail</v>
      </c>
      <c r="G3268" s="3">
        <v>6</v>
      </c>
      <c r="I3268"/>
    </row>
    <row r="3269" spans="3:9">
      <c r="C3269" s="176">
        <v>41979.1201</v>
      </c>
      <c r="D3269" s="3" t="s">
        <v>449</v>
      </c>
      <c r="E3269" s="3" t="s">
        <v>10</v>
      </c>
      <c r="F3269" s="3" t="str">
        <f t="shared" si="50"/>
        <v>Wholesale</v>
      </c>
      <c r="G3269" s="3">
        <v>70</v>
      </c>
      <c r="I3269"/>
    </row>
    <row r="3270" spans="3:9">
      <c r="C3270" s="176">
        <v>42180.503499999999</v>
      </c>
      <c r="D3270" s="3" t="s">
        <v>446</v>
      </c>
      <c r="E3270" s="3" t="s">
        <v>9</v>
      </c>
      <c r="F3270" s="3" t="str">
        <f t="shared" si="50"/>
        <v>Retail</v>
      </c>
      <c r="G3270" s="3">
        <v>3</v>
      </c>
      <c r="I3270"/>
    </row>
    <row r="3271" spans="3:9">
      <c r="C3271" s="176">
        <v>42247.672899999998</v>
      </c>
      <c r="D3271" s="3" t="s">
        <v>445</v>
      </c>
      <c r="E3271" s="3" t="s">
        <v>7</v>
      </c>
      <c r="F3271" s="3" t="str">
        <f t="shared" si="50"/>
        <v>Wholesale</v>
      </c>
      <c r="G3271" s="3">
        <v>27</v>
      </c>
      <c r="I3271"/>
    </row>
    <row r="3272" spans="3:9">
      <c r="C3272" s="176">
        <v>42262.559699999998</v>
      </c>
      <c r="D3272" s="3" t="s">
        <v>446</v>
      </c>
      <c r="E3272" s="3" t="s">
        <v>460</v>
      </c>
      <c r="F3272" s="3" t="str">
        <f t="shared" si="50"/>
        <v>Retail</v>
      </c>
      <c r="G3272" s="3">
        <v>1</v>
      </c>
      <c r="I3272"/>
    </row>
    <row r="3273" spans="3:9">
      <c r="C3273" s="176">
        <v>42242.769399999997</v>
      </c>
      <c r="D3273" s="3" t="s">
        <v>447</v>
      </c>
      <c r="E3273" s="3" t="s">
        <v>461</v>
      </c>
      <c r="F3273" s="3" t="str">
        <f t="shared" si="50"/>
        <v>Retail</v>
      </c>
      <c r="G3273" s="3">
        <v>2</v>
      </c>
      <c r="I3273"/>
    </row>
    <row r="3274" spans="3:9">
      <c r="C3274" s="176">
        <v>41982.228499999997</v>
      </c>
      <c r="D3274" s="3" t="s">
        <v>449</v>
      </c>
      <c r="E3274" s="3" t="s">
        <v>312</v>
      </c>
      <c r="F3274" s="3" t="str">
        <f t="shared" ref="F3274:F3337" si="51">IF(G3274&lt;10,"Retail","Wholesale")</f>
        <v>Wholesale</v>
      </c>
      <c r="G3274" s="3">
        <v>42</v>
      </c>
      <c r="I3274"/>
    </row>
    <row r="3275" spans="3:9">
      <c r="C3275" s="176">
        <v>42349.784</v>
      </c>
      <c r="D3275" s="3" t="s">
        <v>449</v>
      </c>
      <c r="E3275" s="3" t="s">
        <v>451</v>
      </c>
      <c r="F3275" s="3" t="str">
        <f t="shared" si="51"/>
        <v>Wholesale</v>
      </c>
      <c r="G3275" s="3">
        <v>34</v>
      </c>
      <c r="I3275"/>
    </row>
    <row r="3276" spans="3:9">
      <c r="C3276" s="176">
        <v>42087.135399999999</v>
      </c>
      <c r="D3276" s="3" t="s">
        <v>445</v>
      </c>
      <c r="E3276" s="3" t="s">
        <v>8</v>
      </c>
      <c r="F3276" s="3" t="str">
        <f t="shared" si="51"/>
        <v>Retail</v>
      </c>
      <c r="G3276" s="3">
        <v>2</v>
      </c>
      <c r="I3276"/>
    </row>
    <row r="3277" spans="3:9">
      <c r="C3277" s="176">
        <v>42340.495799999997</v>
      </c>
      <c r="D3277" s="3" t="s">
        <v>445</v>
      </c>
      <c r="E3277" s="3" t="s">
        <v>312</v>
      </c>
      <c r="F3277" s="3" t="str">
        <f t="shared" si="51"/>
        <v>Wholesale</v>
      </c>
      <c r="G3277" s="3">
        <v>41</v>
      </c>
      <c r="I3277"/>
    </row>
    <row r="3278" spans="3:9">
      <c r="C3278" s="176">
        <v>42189.556299999997</v>
      </c>
      <c r="D3278" s="3" t="s">
        <v>449</v>
      </c>
      <c r="E3278" s="3" t="s">
        <v>114</v>
      </c>
      <c r="F3278" s="3" t="str">
        <f t="shared" si="51"/>
        <v>Retail</v>
      </c>
      <c r="G3278" s="3">
        <v>1</v>
      </c>
      <c r="I3278"/>
    </row>
    <row r="3279" spans="3:9">
      <c r="C3279" s="176">
        <v>42208.494400000003</v>
      </c>
      <c r="D3279" s="3" t="s">
        <v>447</v>
      </c>
      <c r="E3279" s="3" t="s">
        <v>453</v>
      </c>
      <c r="F3279" s="3" t="str">
        <f t="shared" si="51"/>
        <v>Wholesale</v>
      </c>
      <c r="G3279" s="3">
        <v>36</v>
      </c>
      <c r="I3279"/>
    </row>
    <row r="3280" spans="3:9">
      <c r="C3280" s="176">
        <v>41984.461799999997</v>
      </c>
      <c r="D3280" s="3" t="s">
        <v>446</v>
      </c>
      <c r="E3280" s="3" t="s">
        <v>460</v>
      </c>
      <c r="F3280" s="3" t="str">
        <f t="shared" si="51"/>
        <v>Retail</v>
      </c>
      <c r="G3280" s="3">
        <v>8</v>
      </c>
      <c r="I3280"/>
    </row>
    <row r="3281" spans="3:9">
      <c r="C3281" s="176">
        <v>42342.2042</v>
      </c>
      <c r="D3281" s="3" t="s">
        <v>445</v>
      </c>
      <c r="E3281" s="3" t="s">
        <v>10</v>
      </c>
      <c r="F3281" s="3" t="str">
        <f t="shared" si="51"/>
        <v>Retail</v>
      </c>
      <c r="G3281" s="3">
        <v>1</v>
      </c>
      <c r="I3281"/>
    </row>
    <row r="3282" spans="3:9">
      <c r="C3282" s="176">
        <v>42357.479200000002</v>
      </c>
      <c r="D3282" s="3" t="s">
        <v>449</v>
      </c>
      <c r="E3282" s="3" t="s">
        <v>7</v>
      </c>
      <c r="F3282" s="3" t="str">
        <f t="shared" si="51"/>
        <v>Wholesale</v>
      </c>
      <c r="G3282" s="3">
        <v>59</v>
      </c>
      <c r="I3282"/>
    </row>
    <row r="3283" spans="3:9">
      <c r="C3283" s="176">
        <v>41980.723599999998</v>
      </c>
      <c r="D3283" s="3" t="s">
        <v>445</v>
      </c>
      <c r="E3283" s="3" t="s">
        <v>450</v>
      </c>
      <c r="F3283" s="3" t="str">
        <f t="shared" si="51"/>
        <v>Retail</v>
      </c>
      <c r="G3283" s="3">
        <v>3</v>
      </c>
      <c r="I3283"/>
    </row>
    <row r="3284" spans="3:9">
      <c r="C3284" s="176">
        <v>42244.165300000001</v>
      </c>
      <c r="D3284" s="3" t="s">
        <v>449</v>
      </c>
      <c r="E3284" s="3" t="s">
        <v>453</v>
      </c>
      <c r="F3284" s="3" t="str">
        <f t="shared" si="51"/>
        <v>Retail</v>
      </c>
      <c r="G3284" s="3">
        <v>7</v>
      </c>
      <c r="I3284"/>
    </row>
    <row r="3285" spans="3:9">
      <c r="C3285" s="176">
        <v>42263.953500000003</v>
      </c>
      <c r="D3285" s="3" t="s">
        <v>447</v>
      </c>
      <c r="E3285" s="3" t="s">
        <v>10</v>
      </c>
      <c r="F3285" s="3" t="str">
        <f t="shared" si="51"/>
        <v>Wholesale</v>
      </c>
      <c r="G3285" s="3">
        <v>70</v>
      </c>
      <c r="I3285"/>
    </row>
    <row r="3286" spans="3:9">
      <c r="C3286" s="176">
        <v>42105.935400000002</v>
      </c>
      <c r="D3286" s="3" t="s">
        <v>445</v>
      </c>
      <c r="E3286" s="3" t="s">
        <v>6</v>
      </c>
      <c r="F3286" s="3" t="str">
        <f t="shared" si="51"/>
        <v>Retail</v>
      </c>
      <c r="G3286" s="3">
        <v>1</v>
      </c>
      <c r="I3286"/>
    </row>
    <row r="3287" spans="3:9">
      <c r="C3287" s="176">
        <v>42159.741000000002</v>
      </c>
      <c r="D3287" s="3" t="s">
        <v>446</v>
      </c>
      <c r="E3287" s="3" t="s">
        <v>453</v>
      </c>
      <c r="F3287" s="3" t="str">
        <f t="shared" si="51"/>
        <v>Wholesale</v>
      </c>
      <c r="G3287" s="3">
        <v>40</v>
      </c>
      <c r="I3287"/>
    </row>
    <row r="3288" spans="3:9">
      <c r="C3288" s="176">
        <v>42238.1083</v>
      </c>
      <c r="D3288" s="3" t="s">
        <v>445</v>
      </c>
      <c r="E3288" s="3" t="s">
        <v>453</v>
      </c>
      <c r="F3288" s="3" t="str">
        <f t="shared" si="51"/>
        <v>Retail</v>
      </c>
      <c r="G3288" s="3">
        <v>4</v>
      </c>
      <c r="I3288"/>
    </row>
    <row r="3289" spans="3:9">
      <c r="C3289" s="176">
        <v>42207.1708</v>
      </c>
      <c r="D3289" s="3" t="s">
        <v>445</v>
      </c>
      <c r="E3289" s="3" t="s">
        <v>10</v>
      </c>
      <c r="F3289" s="3" t="str">
        <f t="shared" si="51"/>
        <v>Retail</v>
      </c>
      <c r="G3289" s="3">
        <v>5</v>
      </c>
      <c r="I3289"/>
    </row>
    <row r="3290" spans="3:9">
      <c r="C3290" s="176">
        <v>41982.438900000001</v>
      </c>
      <c r="D3290" s="3" t="s">
        <v>445</v>
      </c>
      <c r="E3290" s="3" t="s">
        <v>7</v>
      </c>
      <c r="F3290" s="3" t="str">
        <f t="shared" si="51"/>
        <v>Wholesale</v>
      </c>
      <c r="G3290" s="3">
        <v>41</v>
      </c>
      <c r="I3290"/>
    </row>
    <row r="3291" spans="3:9">
      <c r="C3291" s="176">
        <v>42355.193800000001</v>
      </c>
      <c r="D3291" s="3" t="s">
        <v>445</v>
      </c>
      <c r="E3291" s="3" t="s">
        <v>453</v>
      </c>
      <c r="F3291" s="3" t="str">
        <f t="shared" si="51"/>
        <v>Wholesale</v>
      </c>
      <c r="G3291" s="3">
        <v>41</v>
      </c>
      <c r="I3291"/>
    </row>
    <row r="3292" spans="3:9">
      <c r="C3292" s="176">
        <v>41979.547200000001</v>
      </c>
      <c r="D3292" s="3" t="s">
        <v>446</v>
      </c>
      <c r="E3292" s="3" t="s">
        <v>453</v>
      </c>
      <c r="F3292" s="3" t="str">
        <f t="shared" si="51"/>
        <v>Wholesale</v>
      </c>
      <c r="G3292" s="3">
        <v>34</v>
      </c>
      <c r="I3292"/>
    </row>
    <row r="3293" spans="3:9">
      <c r="C3293" s="176">
        <v>42261.478499999997</v>
      </c>
      <c r="D3293" s="3" t="s">
        <v>445</v>
      </c>
      <c r="E3293" s="3" t="s">
        <v>448</v>
      </c>
      <c r="F3293" s="3" t="str">
        <f t="shared" si="51"/>
        <v>Retail</v>
      </c>
      <c r="G3293" s="3">
        <v>3</v>
      </c>
      <c r="I3293"/>
    </row>
    <row r="3294" spans="3:9">
      <c r="C3294" s="176">
        <v>41979.197899999999</v>
      </c>
      <c r="D3294" s="3" t="s">
        <v>449</v>
      </c>
      <c r="E3294" s="3" t="s">
        <v>114</v>
      </c>
      <c r="F3294" s="3" t="str">
        <f t="shared" si="51"/>
        <v>Wholesale</v>
      </c>
      <c r="G3294" s="3">
        <v>57</v>
      </c>
      <c r="I3294"/>
    </row>
    <row r="3295" spans="3:9">
      <c r="C3295" s="176">
        <v>42355.537499999999</v>
      </c>
      <c r="D3295" s="3" t="s">
        <v>446</v>
      </c>
      <c r="E3295" s="3" t="s">
        <v>457</v>
      </c>
      <c r="F3295" s="3" t="str">
        <f t="shared" si="51"/>
        <v>Retail</v>
      </c>
      <c r="G3295" s="3">
        <v>1</v>
      </c>
      <c r="I3295"/>
    </row>
    <row r="3296" spans="3:9">
      <c r="C3296" s="176">
        <v>42036.737500000003</v>
      </c>
      <c r="D3296" s="3" t="s">
        <v>445</v>
      </c>
      <c r="E3296" s="3" t="s">
        <v>312</v>
      </c>
      <c r="F3296" s="3" t="str">
        <f t="shared" si="51"/>
        <v>Retail</v>
      </c>
      <c r="G3296" s="3">
        <v>5</v>
      </c>
      <c r="I3296"/>
    </row>
    <row r="3297" spans="3:9">
      <c r="C3297" s="176">
        <v>42362.474999999999</v>
      </c>
      <c r="D3297" s="3" t="s">
        <v>446</v>
      </c>
      <c r="E3297" s="3" t="s">
        <v>459</v>
      </c>
      <c r="F3297" s="3" t="str">
        <f t="shared" si="51"/>
        <v>Retail</v>
      </c>
      <c r="G3297" s="3">
        <v>3</v>
      </c>
      <c r="I3297"/>
    </row>
    <row r="3298" spans="3:9">
      <c r="C3298" s="176">
        <v>41980.213199999998</v>
      </c>
      <c r="D3298" s="3" t="s">
        <v>445</v>
      </c>
      <c r="E3298" s="3" t="s">
        <v>461</v>
      </c>
      <c r="F3298" s="3" t="str">
        <f t="shared" si="51"/>
        <v>Retail</v>
      </c>
      <c r="G3298" s="3">
        <v>7</v>
      </c>
      <c r="I3298"/>
    </row>
    <row r="3299" spans="3:9">
      <c r="C3299" s="176">
        <v>42096.5049</v>
      </c>
      <c r="D3299" s="3" t="s">
        <v>446</v>
      </c>
      <c r="E3299" s="3" t="s">
        <v>458</v>
      </c>
      <c r="F3299" s="3" t="str">
        <f t="shared" si="51"/>
        <v>Wholesale</v>
      </c>
      <c r="G3299" s="3">
        <v>46</v>
      </c>
      <c r="I3299"/>
    </row>
    <row r="3300" spans="3:9">
      <c r="C3300" s="176">
        <v>42334.173600000002</v>
      </c>
      <c r="D3300" s="3" t="s">
        <v>449</v>
      </c>
      <c r="E3300" s="3" t="s">
        <v>114</v>
      </c>
      <c r="F3300" s="3" t="str">
        <f t="shared" si="51"/>
        <v>Wholesale</v>
      </c>
      <c r="G3300" s="3">
        <v>59</v>
      </c>
      <c r="I3300"/>
    </row>
    <row r="3301" spans="3:9">
      <c r="C3301" s="176">
        <v>42197.540300000001</v>
      </c>
      <c r="D3301" s="3" t="s">
        <v>446</v>
      </c>
      <c r="E3301" s="3" t="s">
        <v>10</v>
      </c>
      <c r="F3301" s="3" t="str">
        <f t="shared" si="51"/>
        <v>Wholesale</v>
      </c>
      <c r="G3301" s="3">
        <v>60</v>
      </c>
      <c r="I3301"/>
    </row>
    <row r="3302" spans="3:9">
      <c r="C3302" s="176">
        <v>42339.777099999999</v>
      </c>
      <c r="D3302" s="3" t="s">
        <v>445</v>
      </c>
      <c r="E3302" s="3" t="s">
        <v>7</v>
      </c>
      <c r="F3302" s="3" t="str">
        <f t="shared" si="51"/>
        <v>Retail</v>
      </c>
      <c r="G3302" s="3">
        <v>2</v>
      </c>
      <c r="I3302"/>
    </row>
    <row r="3303" spans="3:9">
      <c r="C3303" s="176">
        <v>42045.714599999999</v>
      </c>
      <c r="D3303" s="3" t="s">
        <v>445</v>
      </c>
      <c r="E3303" s="3" t="s">
        <v>460</v>
      </c>
      <c r="F3303" s="3" t="str">
        <f t="shared" si="51"/>
        <v>Retail</v>
      </c>
      <c r="G3303" s="3">
        <v>1</v>
      </c>
      <c r="I3303"/>
    </row>
    <row r="3304" spans="3:9">
      <c r="C3304" s="176">
        <v>42244.236799999999</v>
      </c>
      <c r="D3304" s="3" t="s">
        <v>447</v>
      </c>
      <c r="E3304" s="3" t="s">
        <v>114</v>
      </c>
      <c r="F3304" s="3" t="str">
        <f t="shared" si="51"/>
        <v>Wholesale</v>
      </c>
      <c r="G3304" s="3">
        <v>33</v>
      </c>
      <c r="I3304"/>
    </row>
    <row r="3305" spans="3:9">
      <c r="C3305" s="176">
        <v>42212.459699999999</v>
      </c>
      <c r="D3305" s="3" t="s">
        <v>445</v>
      </c>
      <c r="E3305" s="3" t="s">
        <v>114</v>
      </c>
      <c r="F3305" s="3" t="str">
        <f t="shared" si="51"/>
        <v>Wholesale</v>
      </c>
      <c r="G3305" s="3">
        <v>28</v>
      </c>
      <c r="I3305"/>
    </row>
    <row r="3306" spans="3:9">
      <c r="C3306" s="176">
        <v>42353.198600000003</v>
      </c>
      <c r="D3306" s="3" t="s">
        <v>445</v>
      </c>
      <c r="E3306" s="3" t="s">
        <v>110</v>
      </c>
      <c r="F3306" s="3" t="str">
        <f t="shared" si="51"/>
        <v>Retail</v>
      </c>
      <c r="G3306" s="3">
        <v>1</v>
      </c>
      <c r="I3306"/>
    </row>
    <row r="3307" spans="3:9">
      <c r="C3307" s="176">
        <v>41979.136100000003</v>
      </c>
      <c r="D3307" s="3" t="s">
        <v>445</v>
      </c>
      <c r="E3307" s="3" t="s">
        <v>312</v>
      </c>
      <c r="F3307" s="3" t="str">
        <f t="shared" si="51"/>
        <v>Wholesale</v>
      </c>
      <c r="G3307" s="3">
        <v>64</v>
      </c>
      <c r="I3307"/>
    </row>
    <row r="3308" spans="3:9">
      <c r="C3308" s="176">
        <v>42175.536800000002</v>
      </c>
      <c r="D3308" s="3" t="s">
        <v>446</v>
      </c>
      <c r="E3308" s="3" t="s">
        <v>455</v>
      </c>
      <c r="F3308" s="3" t="str">
        <f t="shared" si="51"/>
        <v>Retail</v>
      </c>
      <c r="G3308" s="3">
        <v>3</v>
      </c>
      <c r="I3308"/>
    </row>
    <row r="3309" spans="3:9">
      <c r="C3309" s="176">
        <v>42197.781900000002</v>
      </c>
      <c r="D3309" s="3" t="s">
        <v>447</v>
      </c>
      <c r="E3309" s="3" t="s">
        <v>448</v>
      </c>
      <c r="F3309" s="3" t="str">
        <f t="shared" si="51"/>
        <v>Retail</v>
      </c>
      <c r="G3309" s="3">
        <v>4</v>
      </c>
      <c r="I3309"/>
    </row>
    <row r="3310" spans="3:9">
      <c r="C3310" s="176">
        <v>41987.491000000002</v>
      </c>
      <c r="D3310" s="3" t="s">
        <v>449</v>
      </c>
      <c r="E3310" s="3" t="s">
        <v>453</v>
      </c>
      <c r="F3310" s="3" t="str">
        <f t="shared" si="51"/>
        <v>Wholesale</v>
      </c>
      <c r="G3310" s="3">
        <v>70</v>
      </c>
      <c r="I3310"/>
    </row>
    <row r="3311" spans="3:9">
      <c r="C3311" s="176">
        <v>42191.097199999997</v>
      </c>
      <c r="D3311" s="3" t="s">
        <v>447</v>
      </c>
      <c r="E3311" s="3" t="s">
        <v>312</v>
      </c>
      <c r="F3311" s="3" t="str">
        <f t="shared" si="51"/>
        <v>Retail</v>
      </c>
      <c r="G3311" s="3">
        <v>7</v>
      </c>
      <c r="I3311"/>
    </row>
    <row r="3312" spans="3:9">
      <c r="C3312" s="176">
        <v>41978.480600000003</v>
      </c>
      <c r="D3312" s="3" t="s">
        <v>446</v>
      </c>
      <c r="E3312" s="3" t="s">
        <v>453</v>
      </c>
      <c r="F3312" s="3" t="str">
        <f t="shared" si="51"/>
        <v>Retail</v>
      </c>
      <c r="G3312" s="3">
        <v>3</v>
      </c>
      <c r="I3312"/>
    </row>
    <row r="3313" spans="3:9">
      <c r="C3313" s="176">
        <v>42352.510399999999</v>
      </c>
      <c r="D3313" s="3" t="s">
        <v>446</v>
      </c>
      <c r="E3313" s="3" t="s">
        <v>6</v>
      </c>
      <c r="F3313" s="3" t="str">
        <f t="shared" si="51"/>
        <v>Retail</v>
      </c>
      <c r="G3313" s="3">
        <v>2</v>
      </c>
      <c r="I3313"/>
    </row>
    <row r="3314" spans="3:9">
      <c r="C3314" s="176">
        <v>41982.124300000003</v>
      </c>
      <c r="D3314" s="3" t="s">
        <v>445</v>
      </c>
      <c r="E3314" s="3" t="s">
        <v>456</v>
      </c>
      <c r="F3314" s="3" t="str">
        <f t="shared" si="51"/>
        <v>Wholesale</v>
      </c>
      <c r="G3314" s="3">
        <v>38</v>
      </c>
      <c r="I3314"/>
    </row>
    <row r="3315" spans="3:9">
      <c r="C3315" s="176">
        <v>41979.534</v>
      </c>
      <c r="D3315" s="3" t="s">
        <v>447</v>
      </c>
      <c r="E3315" s="3" t="s">
        <v>312</v>
      </c>
      <c r="F3315" s="3" t="str">
        <f t="shared" si="51"/>
        <v>Retail</v>
      </c>
      <c r="G3315" s="3">
        <v>3</v>
      </c>
      <c r="I3315"/>
    </row>
    <row r="3316" spans="3:9">
      <c r="C3316" s="176">
        <v>42332.506300000001</v>
      </c>
      <c r="D3316" s="3" t="s">
        <v>446</v>
      </c>
      <c r="E3316" s="3" t="s">
        <v>453</v>
      </c>
      <c r="F3316" s="3" t="str">
        <f t="shared" si="51"/>
        <v>Retail</v>
      </c>
      <c r="G3316" s="3">
        <v>1</v>
      </c>
      <c r="I3316"/>
    </row>
    <row r="3317" spans="3:9">
      <c r="C3317" s="176">
        <v>42362.732600000003</v>
      </c>
      <c r="D3317" s="3" t="s">
        <v>445</v>
      </c>
      <c r="E3317" s="3" t="s">
        <v>312</v>
      </c>
      <c r="F3317" s="3" t="str">
        <f t="shared" si="51"/>
        <v>Wholesale</v>
      </c>
      <c r="G3317" s="3">
        <v>67</v>
      </c>
      <c r="I3317"/>
    </row>
    <row r="3318" spans="3:9">
      <c r="C3318" s="176">
        <v>42189.1</v>
      </c>
      <c r="D3318" s="3" t="s">
        <v>445</v>
      </c>
      <c r="E3318" s="3" t="s">
        <v>312</v>
      </c>
      <c r="F3318" s="3" t="str">
        <f t="shared" si="51"/>
        <v>Wholesale</v>
      </c>
      <c r="G3318" s="3">
        <v>28</v>
      </c>
      <c r="I3318"/>
    </row>
    <row r="3319" spans="3:9">
      <c r="C3319" s="176">
        <v>42236.714599999999</v>
      </c>
      <c r="D3319" s="3" t="s">
        <v>446</v>
      </c>
      <c r="E3319" s="3" t="s">
        <v>456</v>
      </c>
      <c r="F3319" s="3" t="str">
        <f t="shared" si="51"/>
        <v>Wholesale</v>
      </c>
      <c r="G3319" s="3">
        <v>33</v>
      </c>
      <c r="I3319"/>
    </row>
    <row r="3320" spans="3:9">
      <c r="C3320" s="176">
        <v>41985.090300000003</v>
      </c>
      <c r="D3320" s="3" t="s">
        <v>445</v>
      </c>
      <c r="E3320" s="3" t="s">
        <v>6</v>
      </c>
      <c r="F3320" s="3" t="str">
        <f t="shared" si="51"/>
        <v>Retail</v>
      </c>
      <c r="G3320" s="3">
        <v>6</v>
      </c>
      <c r="I3320"/>
    </row>
    <row r="3321" spans="3:9">
      <c r="C3321" s="176">
        <v>42240.154900000001</v>
      </c>
      <c r="D3321" s="3" t="s">
        <v>449</v>
      </c>
      <c r="E3321" s="3" t="s">
        <v>9</v>
      </c>
      <c r="F3321" s="3" t="str">
        <f t="shared" si="51"/>
        <v>Wholesale</v>
      </c>
      <c r="G3321" s="3">
        <v>67</v>
      </c>
      <c r="I3321"/>
    </row>
    <row r="3322" spans="3:9">
      <c r="C3322" s="176">
        <v>42347.1924</v>
      </c>
      <c r="D3322" s="3" t="s">
        <v>447</v>
      </c>
      <c r="E3322" s="3" t="s">
        <v>6</v>
      </c>
      <c r="F3322" s="3" t="str">
        <f t="shared" si="51"/>
        <v>Wholesale</v>
      </c>
      <c r="G3322" s="3">
        <v>35</v>
      </c>
      <c r="I3322"/>
    </row>
    <row r="3323" spans="3:9">
      <c r="C3323" s="176">
        <v>41983.215300000003</v>
      </c>
      <c r="D3323" s="3" t="s">
        <v>445</v>
      </c>
      <c r="E3323" s="3" t="s">
        <v>312</v>
      </c>
      <c r="F3323" s="3" t="str">
        <f t="shared" si="51"/>
        <v>Retail</v>
      </c>
      <c r="G3323" s="3">
        <v>8</v>
      </c>
      <c r="I3323"/>
    </row>
    <row r="3324" spans="3:9">
      <c r="C3324" s="176">
        <v>42234.792399999998</v>
      </c>
      <c r="D3324" s="3" t="s">
        <v>445</v>
      </c>
      <c r="E3324" s="3" t="s">
        <v>114</v>
      </c>
      <c r="F3324" s="3" t="str">
        <f t="shared" si="51"/>
        <v>Retail</v>
      </c>
      <c r="G3324" s="3">
        <v>7</v>
      </c>
      <c r="I3324"/>
    </row>
    <row r="3325" spans="3:9">
      <c r="C3325" s="176">
        <v>42235.522199999999</v>
      </c>
      <c r="D3325" s="3" t="s">
        <v>446</v>
      </c>
      <c r="E3325" s="3" t="s">
        <v>453</v>
      </c>
      <c r="F3325" s="3" t="str">
        <f t="shared" si="51"/>
        <v>Wholesale</v>
      </c>
      <c r="G3325" s="3">
        <v>39</v>
      </c>
      <c r="I3325"/>
    </row>
    <row r="3326" spans="3:9">
      <c r="C3326" s="176">
        <v>42359.095800000003</v>
      </c>
      <c r="D3326" s="3" t="s">
        <v>446</v>
      </c>
      <c r="E3326" s="3" t="s">
        <v>457</v>
      </c>
      <c r="F3326" s="3" t="str">
        <f t="shared" si="51"/>
        <v>Retail</v>
      </c>
      <c r="G3326" s="3">
        <v>2</v>
      </c>
      <c r="I3326"/>
    </row>
    <row r="3327" spans="3:9">
      <c r="C3327" s="176">
        <v>42256.091699999997</v>
      </c>
      <c r="D3327" s="3" t="s">
        <v>445</v>
      </c>
      <c r="E3327" s="3" t="s">
        <v>453</v>
      </c>
      <c r="F3327" s="3" t="str">
        <f t="shared" si="51"/>
        <v>Wholesale</v>
      </c>
      <c r="G3327" s="3">
        <v>54</v>
      </c>
      <c r="I3327"/>
    </row>
    <row r="3328" spans="3:9">
      <c r="C3328" s="176">
        <v>42351.813199999997</v>
      </c>
      <c r="D3328" s="3" t="s">
        <v>446</v>
      </c>
      <c r="E3328" s="3" t="s">
        <v>112</v>
      </c>
      <c r="F3328" s="3" t="str">
        <f t="shared" si="51"/>
        <v>Retail</v>
      </c>
      <c r="G3328" s="3">
        <v>6</v>
      </c>
      <c r="I3328"/>
    </row>
    <row r="3329" spans="3:9">
      <c r="C3329" s="176">
        <v>42355.324999999997</v>
      </c>
      <c r="D3329" s="3" t="s">
        <v>449</v>
      </c>
      <c r="E3329" s="3" t="s">
        <v>312</v>
      </c>
      <c r="F3329" s="3" t="str">
        <f t="shared" si="51"/>
        <v>Wholesale</v>
      </c>
      <c r="G3329" s="3">
        <v>66</v>
      </c>
      <c r="I3329"/>
    </row>
    <row r="3330" spans="3:9">
      <c r="C3330" s="176">
        <v>42209.566700000003</v>
      </c>
      <c r="D3330" s="3" t="s">
        <v>447</v>
      </c>
      <c r="E3330" s="3" t="s">
        <v>10</v>
      </c>
      <c r="F3330" s="3" t="str">
        <f t="shared" si="51"/>
        <v>Retail</v>
      </c>
      <c r="G3330" s="3">
        <v>1</v>
      </c>
      <c r="I3330"/>
    </row>
    <row r="3331" spans="3:9">
      <c r="C3331" s="176">
        <v>41983.622199999998</v>
      </c>
      <c r="D3331" s="3" t="s">
        <v>445</v>
      </c>
      <c r="E3331" s="3" t="s">
        <v>457</v>
      </c>
      <c r="F3331" s="3" t="str">
        <f t="shared" si="51"/>
        <v>Wholesale</v>
      </c>
      <c r="G3331" s="3">
        <v>15</v>
      </c>
      <c r="I3331"/>
    </row>
    <row r="3332" spans="3:9">
      <c r="C3332" s="176">
        <v>42237.498599999999</v>
      </c>
      <c r="D3332" s="3" t="s">
        <v>447</v>
      </c>
      <c r="E3332" s="3" t="s">
        <v>453</v>
      </c>
      <c r="F3332" s="3" t="str">
        <f t="shared" si="51"/>
        <v>Retail</v>
      </c>
      <c r="G3332" s="3">
        <v>2</v>
      </c>
      <c r="I3332"/>
    </row>
    <row r="3333" spans="3:9">
      <c r="C3333" s="176">
        <v>42190.561800000003</v>
      </c>
      <c r="D3333" s="3" t="s">
        <v>447</v>
      </c>
      <c r="E3333" s="3" t="s">
        <v>6</v>
      </c>
      <c r="F3333" s="3" t="str">
        <f t="shared" si="51"/>
        <v>Wholesale</v>
      </c>
      <c r="G3333" s="3">
        <v>37</v>
      </c>
      <c r="I3333"/>
    </row>
    <row r="3334" spans="3:9">
      <c r="C3334" s="176">
        <v>41983.1944</v>
      </c>
      <c r="D3334" s="3" t="s">
        <v>446</v>
      </c>
      <c r="E3334" s="3" t="s">
        <v>453</v>
      </c>
      <c r="F3334" s="3" t="str">
        <f t="shared" si="51"/>
        <v>Wholesale</v>
      </c>
      <c r="G3334" s="3">
        <v>32</v>
      </c>
      <c r="I3334"/>
    </row>
    <row r="3335" spans="3:9">
      <c r="C3335" s="176">
        <v>42142.178500000002</v>
      </c>
      <c r="D3335" s="3" t="s">
        <v>445</v>
      </c>
      <c r="E3335" s="3" t="s">
        <v>10</v>
      </c>
      <c r="F3335" s="3" t="str">
        <f t="shared" si="51"/>
        <v>Wholesale</v>
      </c>
      <c r="G3335" s="3">
        <v>78</v>
      </c>
      <c r="I3335"/>
    </row>
    <row r="3336" spans="3:9">
      <c r="C3336" s="176">
        <v>42183.468800000002</v>
      </c>
      <c r="D3336" s="3" t="s">
        <v>449</v>
      </c>
      <c r="E3336" s="3" t="s">
        <v>312</v>
      </c>
      <c r="F3336" s="3" t="str">
        <f t="shared" si="51"/>
        <v>Wholesale</v>
      </c>
      <c r="G3336" s="3">
        <v>33</v>
      </c>
      <c r="I3336"/>
    </row>
    <row r="3337" spans="3:9">
      <c r="C3337" s="176">
        <v>42196.6486</v>
      </c>
      <c r="D3337" s="3" t="s">
        <v>447</v>
      </c>
      <c r="E3337" s="3" t="s">
        <v>453</v>
      </c>
      <c r="F3337" s="3" t="str">
        <f t="shared" si="51"/>
        <v>Retail</v>
      </c>
      <c r="G3337" s="3">
        <v>3</v>
      </c>
      <c r="I3337"/>
    </row>
    <row r="3338" spans="3:9">
      <c r="C3338" s="176">
        <v>42214.406900000002</v>
      </c>
      <c r="D3338" s="3" t="s">
        <v>446</v>
      </c>
      <c r="E3338" s="3" t="s">
        <v>453</v>
      </c>
      <c r="F3338" s="3" t="str">
        <f t="shared" ref="F3338:F3401" si="52">IF(G3338&lt;10,"Retail","Wholesale")</f>
        <v>Retail</v>
      </c>
      <c r="G3338" s="3">
        <v>3</v>
      </c>
      <c r="I3338"/>
    </row>
    <row r="3339" spans="3:9">
      <c r="C3339" s="176">
        <v>42175.2431</v>
      </c>
      <c r="D3339" s="3" t="s">
        <v>445</v>
      </c>
      <c r="E3339" s="3" t="s">
        <v>10</v>
      </c>
      <c r="F3339" s="3" t="str">
        <f t="shared" si="52"/>
        <v>Retail</v>
      </c>
      <c r="G3339" s="3">
        <v>6</v>
      </c>
      <c r="I3339"/>
    </row>
    <row r="3340" spans="3:9">
      <c r="C3340" s="176">
        <v>42229.092400000001</v>
      </c>
      <c r="D3340" s="3" t="s">
        <v>445</v>
      </c>
      <c r="E3340" s="3" t="s">
        <v>6</v>
      </c>
      <c r="F3340" s="3" t="str">
        <f t="shared" si="52"/>
        <v>Retail</v>
      </c>
      <c r="G3340" s="3">
        <v>7</v>
      </c>
      <c r="I3340"/>
    </row>
    <row r="3341" spans="3:9">
      <c r="C3341" s="176">
        <v>42174.561099999999</v>
      </c>
      <c r="D3341" s="3" t="s">
        <v>445</v>
      </c>
      <c r="E3341" s="3" t="s">
        <v>10</v>
      </c>
      <c r="F3341" s="3" t="str">
        <f t="shared" si="52"/>
        <v>Retail</v>
      </c>
      <c r="G3341" s="3">
        <v>1</v>
      </c>
      <c r="I3341"/>
    </row>
    <row r="3342" spans="3:9">
      <c r="C3342" s="176">
        <v>41982.453500000003</v>
      </c>
      <c r="D3342" s="3" t="s">
        <v>446</v>
      </c>
      <c r="E3342" s="3" t="s">
        <v>458</v>
      </c>
      <c r="F3342" s="3" t="str">
        <f t="shared" si="52"/>
        <v>Retail</v>
      </c>
      <c r="G3342" s="3">
        <v>3</v>
      </c>
      <c r="I3342"/>
    </row>
    <row r="3343" spans="3:9">
      <c r="C3343" s="176">
        <v>42248.483999999997</v>
      </c>
      <c r="D3343" s="3" t="s">
        <v>446</v>
      </c>
      <c r="E3343" s="3" t="s">
        <v>453</v>
      </c>
      <c r="F3343" s="3" t="str">
        <f t="shared" si="52"/>
        <v>Retail</v>
      </c>
      <c r="G3343" s="3">
        <v>6</v>
      </c>
      <c r="I3343"/>
    </row>
    <row r="3344" spans="3:9">
      <c r="C3344" s="176">
        <v>42140.693099999997</v>
      </c>
      <c r="D3344" s="3" t="s">
        <v>447</v>
      </c>
      <c r="E3344" s="3" t="s">
        <v>6</v>
      </c>
      <c r="F3344" s="3" t="str">
        <f t="shared" si="52"/>
        <v>Retail</v>
      </c>
      <c r="G3344" s="3">
        <v>2</v>
      </c>
      <c r="I3344"/>
    </row>
    <row r="3345" spans="3:9">
      <c r="C3345" s="176">
        <v>42246.484700000001</v>
      </c>
      <c r="D3345" s="3" t="s">
        <v>447</v>
      </c>
      <c r="E3345" s="3" t="s">
        <v>450</v>
      </c>
      <c r="F3345" s="3" t="str">
        <f t="shared" si="52"/>
        <v>Wholesale</v>
      </c>
      <c r="G3345" s="3">
        <v>49</v>
      </c>
      <c r="I3345"/>
    </row>
    <row r="3346" spans="3:9">
      <c r="C3346" s="176">
        <v>42234.5507</v>
      </c>
      <c r="D3346" s="3" t="s">
        <v>445</v>
      </c>
      <c r="E3346" s="3" t="s">
        <v>6</v>
      </c>
      <c r="F3346" s="3" t="str">
        <f t="shared" si="52"/>
        <v>Retail</v>
      </c>
      <c r="G3346" s="3">
        <v>1</v>
      </c>
      <c r="I3346"/>
    </row>
    <row r="3347" spans="3:9">
      <c r="C3347" s="176">
        <v>42322.478499999997</v>
      </c>
      <c r="D3347" s="3" t="s">
        <v>445</v>
      </c>
      <c r="E3347" s="3" t="s">
        <v>6</v>
      </c>
      <c r="F3347" s="3" t="str">
        <f t="shared" si="52"/>
        <v>Wholesale</v>
      </c>
      <c r="G3347" s="3">
        <v>29</v>
      </c>
      <c r="I3347"/>
    </row>
    <row r="3348" spans="3:9">
      <c r="C3348" s="176">
        <v>42303.227800000001</v>
      </c>
      <c r="D3348" s="3" t="s">
        <v>445</v>
      </c>
      <c r="E3348" s="3" t="s">
        <v>114</v>
      </c>
      <c r="F3348" s="3" t="str">
        <f t="shared" si="52"/>
        <v>Retail</v>
      </c>
      <c r="G3348" s="3">
        <v>3</v>
      </c>
      <c r="I3348"/>
    </row>
    <row r="3349" spans="3:9">
      <c r="C3349" s="176">
        <v>42344.741000000002</v>
      </c>
      <c r="D3349" s="3" t="s">
        <v>446</v>
      </c>
      <c r="E3349" s="3" t="s">
        <v>461</v>
      </c>
      <c r="F3349" s="3" t="str">
        <f t="shared" si="52"/>
        <v>Wholesale</v>
      </c>
      <c r="G3349" s="3">
        <v>41</v>
      </c>
      <c r="I3349"/>
    </row>
    <row r="3350" spans="3:9">
      <c r="C3350" s="176">
        <v>41981.540300000001</v>
      </c>
      <c r="D3350" s="3" t="s">
        <v>445</v>
      </c>
      <c r="E3350" s="3" t="s">
        <v>6</v>
      </c>
      <c r="F3350" s="3" t="str">
        <f t="shared" si="52"/>
        <v>Wholesale</v>
      </c>
      <c r="G3350" s="3">
        <v>37</v>
      </c>
      <c r="I3350"/>
    </row>
    <row r="3351" spans="3:9">
      <c r="C3351" s="176">
        <v>42172.151400000002</v>
      </c>
      <c r="D3351" s="3" t="s">
        <v>447</v>
      </c>
      <c r="E3351" s="3" t="s">
        <v>458</v>
      </c>
      <c r="F3351" s="3" t="str">
        <f t="shared" si="52"/>
        <v>Wholesale</v>
      </c>
      <c r="G3351" s="3">
        <v>32</v>
      </c>
      <c r="I3351"/>
    </row>
    <row r="3352" spans="3:9">
      <c r="C3352" s="176">
        <v>42232.5285</v>
      </c>
      <c r="D3352" s="3" t="s">
        <v>446</v>
      </c>
      <c r="E3352" s="3" t="s">
        <v>460</v>
      </c>
      <c r="F3352" s="3" t="str">
        <f t="shared" si="52"/>
        <v>Retail</v>
      </c>
      <c r="G3352" s="3">
        <v>5</v>
      </c>
      <c r="I3352"/>
    </row>
    <row r="3353" spans="3:9">
      <c r="C3353" s="176">
        <v>42079.510399999999</v>
      </c>
      <c r="D3353" s="3" t="s">
        <v>445</v>
      </c>
      <c r="E3353" s="3" t="s">
        <v>10</v>
      </c>
      <c r="F3353" s="3" t="str">
        <f t="shared" si="52"/>
        <v>Wholesale</v>
      </c>
      <c r="G3353" s="3">
        <v>45</v>
      </c>
      <c r="I3353"/>
    </row>
    <row r="3354" spans="3:9">
      <c r="C3354" s="176">
        <v>42202.797899999998</v>
      </c>
      <c r="D3354" s="3" t="s">
        <v>447</v>
      </c>
      <c r="E3354" s="3" t="s">
        <v>453</v>
      </c>
      <c r="F3354" s="3" t="str">
        <f t="shared" si="52"/>
        <v>Wholesale</v>
      </c>
      <c r="G3354" s="3">
        <v>44</v>
      </c>
      <c r="I3354"/>
    </row>
    <row r="3355" spans="3:9">
      <c r="C3355" s="176">
        <v>41979.190999999999</v>
      </c>
      <c r="D3355" s="3" t="s">
        <v>446</v>
      </c>
      <c r="E3355" s="3" t="s">
        <v>450</v>
      </c>
      <c r="F3355" s="3" t="str">
        <f t="shared" si="52"/>
        <v>Wholesale</v>
      </c>
      <c r="G3355" s="3">
        <v>29</v>
      </c>
      <c r="I3355"/>
    </row>
    <row r="3356" spans="3:9">
      <c r="C3356" s="176">
        <v>42278.638899999998</v>
      </c>
      <c r="D3356" s="3" t="s">
        <v>445</v>
      </c>
      <c r="E3356" s="3" t="s">
        <v>451</v>
      </c>
      <c r="F3356" s="3" t="str">
        <f t="shared" si="52"/>
        <v>Wholesale</v>
      </c>
      <c r="G3356" s="3">
        <v>41</v>
      </c>
      <c r="I3356"/>
    </row>
    <row r="3357" spans="3:9">
      <c r="C3357" s="176">
        <v>42363.224300000002</v>
      </c>
      <c r="D3357" s="3" t="s">
        <v>446</v>
      </c>
      <c r="E3357" s="3" t="s">
        <v>7</v>
      </c>
      <c r="F3357" s="3" t="str">
        <f t="shared" si="52"/>
        <v>Wholesale</v>
      </c>
      <c r="G3357" s="3">
        <v>56</v>
      </c>
      <c r="I3357"/>
    </row>
    <row r="3358" spans="3:9">
      <c r="C3358" s="176">
        <v>42333.6639</v>
      </c>
      <c r="D3358" s="3" t="s">
        <v>449</v>
      </c>
      <c r="E3358" s="3" t="s">
        <v>453</v>
      </c>
      <c r="F3358" s="3" t="str">
        <f t="shared" si="52"/>
        <v>Retail</v>
      </c>
      <c r="G3358" s="3">
        <v>2</v>
      </c>
      <c r="I3358"/>
    </row>
    <row r="3359" spans="3:9">
      <c r="C3359" s="176">
        <v>42349.5285</v>
      </c>
      <c r="D3359" s="3" t="s">
        <v>447</v>
      </c>
      <c r="E3359" s="3" t="s">
        <v>312</v>
      </c>
      <c r="F3359" s="3" t="str">
        <f t="shared" si="52"/>
        <v>Retail</v>
      </c>
      <c r="G3359" s="3">
        <v>5</v>
      </c>
      <c r="I3359"/>
    </row>
    <row r="3360" spans="3:9">
      <c r="C3360" s="176">
        <v>42177.544399999999</v>
      </c>
      <c r="D3360" s="3" t="s">
        <v>445</v>
      </c>
      <c r="E3360" s="3" t="s">
        <v>10</v>
      </c>
      <c r="F3360" s="3" t="str">
        <f t="shared" si="52"/>
        <v>Wholesale</v>
      </c>
      <c r="G3360" s="3">
        <v>111</v>
      </c>
      <c r="I3360"/>
    </row>
    <row r="3361" spans="3:9">
      <c r="C3361" s="176">
        <v>42354.434000000001</v>
      </c>
      <c r="D3361" s="3" t="s">
        <v>446</v>
      </c>
      <c r="E3361" s="3" t="s">
        <v>9</v>
      </c>
      <c r="F3361" s="3" t="str">
        <f t="shared" si="52"/>
        <v>Wholesale</v>
      </c>
      <c r="G3361" s="3">
        <v>36</v>
      </c>
      <c r="I3361"/>
    </row>
    <row r="3362" spans="3:9">
      <c r="C3362" s="176">
        <v>41985.492400000003</v>
      </c>
      <c r="D3362" s="3" t="s">
        <v>445</v>
      </c>
      <c r="E3362" s="3" t="s">
        <v>10</v>
      </c>
      <c r="F3362" s="3" t="str">
        <f t="shared" si="52"/>
        <v>Retail</v>
      </c>
      <c r="G3362" s="3">
        <v>2</v>
      </c>
      <c r="I3362"/>
    </row>
    <row r="3363" spans="3:9">
      <c r="C3363" s="176">
        <v>41984.458299999998</v>
      </c>
      <c r="D3363" s="3" t="s">
        <v>446</v>
      </c>
      <c r="E3363" s="3" t="s">
        <v>114</v>
      </c>
      <c r="F3363" s="3" t="str">
        <f t="shared" si="52"/>
        <v>Retail</v>
      </c>
      <c r="G3363" s="3">
        <v>1</v>
      </c>
      <c r="I3363"/>
    </row>
    <row r="3364" spans="3:9">
      <c r="C3364" s="176">
        <v>41979.462500000001</v>
      </c>
      <c r="D3364" s="3" t="s">
        <v>445</v>
      </c>
      <c r="E3364" s="3" t="s">
        <v>114</v>
      </c>
      <c r="F3364" s="3" t="str">
        <f t="shared" si="52"/>
        <v>Wholesale</v>
      </c>
      <c r="G3364" s="3">
        <v>33</v>
      </c>
      <c r="I3364"/>
    </row>
    <row r="3365" spans="3:9">
      <c r="C3365" s="176">
        <v>42171.133300000001</v>
      </c>
      <c r="D3365" s="3" t="s">
        <v>446</v>
      </c>
      <c r="E3365" s="3" t="s">
        <v>455</v>
      </c>
      <c r="F3365" s="3" t="str">
        <f t="shared" si="52"/>
        <v>Retail</v>
      </c>
      <c r="G3365" s="3">
        <v>2</v>
      </c>
      <c r="I3365"/>
    </row>
    <row r="3366" spans="3:9">
      <c r="C3366" s="176">
        <v>42156.070800000001</v>
      </c>
      <c r="D3366" s="3" t="s">
        <v>447</v>
      </c>
      <c r="E3366" s="3" t="s">
        <v>455</v>
      </c>
      <c r="F3366" s="3" t="str">
        <f t="shared" si="52"/>
        <v>Retail</v>
      </c>
      <c r="G3366" s="3">
        <v>2</v>
      </c>
      <c r="I3366"/>
    </row>
    <row r="3367" spans="3:9">
      <c r="C3367" s="176">
        <v>41984.15</v>
      </c>
      <c r="D3367" s="3" t="s">
        <v>446</v>
      </c>
      <c r="E3367" s="3" t="s">
        <v>110</v>
      </c>
      <c r="F3367" s="3" t="str">
        <f t="shared" si="52"/>
        <v>Retail</v>
      </c>
      <c r="G3367" s="3">
        <v>1</v>
      </c>
      <c r="I3367"/>
    </row>
    <row r="3368" spans="3:9">
      <c r="C3368" s="176">
        <v>41979.483999999997</v>
      </c>
      <c r="D3368" s="3" t="s">
        <v>447</v>
      </c>
      <c r="E3368" s="3" t="s">
        <v>312</v>
      </c>
      <c r="F3368" s="3" t="str">
        <f t="shared" si="52"/>
        <v>Wholesale</v>
      </c>
      <c r="G3368" s="3">
        <v>36</v>
      </c>
      <c r="I3368"/>
    </row>
    <row r="3369" spans="3:9">
      <c r="C3369" s="176">
        <v>42190.542399999998</v>
      </c>
      <c r="D3369" s="3" t="s">
        <v>445</v>
      </c>
      <c r="E3369" s="3" t="s">
        <v>9</v>
      </c>
      <c r="F3369" s="3" t="str">
        <f t="shared" si="52"/>
        <v>Retail</v>
      </c>
      <c r="G3369" s="3">
        <v>1</v>
      </c>
      <c r="I3369"/>
    </row>
    <row r="3370" spans="3:9">
      <c r="C3370" s="176">
        <v>41983.772900000004</v>
      </c>
      <c r="D3370" s="3" t="s">
        <v>446</v>
      </c>
      <c r="E3370" s="3" t="s">
        <v>7</v>
      </c>
      <c r="F3370" s="3" t="str">
        <f t="shared" si="52"/>
        <v>Wholesale</v>
      </c>
      <c r="G3370" s="3">
        <v>27</v>
      </c>
      <c r="I3370"/>
    </row>
    <row r="3371" spans="3:9">
      <c r="C3371" s="176">
        <v>42011.5674</v>
      </c>
      <c r="D3371" s="3" t="s">
        <v>445</v>
      </c>
      <c r="E3371" s="3" t="s">
        <v>6</v>
      </c>
      <c r="F3371" s="3" t="str">
        <f t="shared" si="52"/>
        <v>Wholesale</v>
      </c>
      <c r="G3371" s="3">
        <v>39</v>
      </c>
      <c r="I3371"/>
    </row>
    <row r="3372" spans="3:9">
      <c r="C3372" s="176">
        <v>42177.4764</v>
      </c>
      <c r="D3372" s="3" t="s">
        <v>446</v>
      </c>
      <c r="E3372" s="3" t="s">
        <v>455</v>
      </c>
      <c r="F3372" s="3" t="str">
        <f t="shared" si="52"/>
        <v>Retail</v>
      </c>
      <c r="G3372" s="3">
        <v>5</v>
      </c>
      <c r="I3372"/>
    </row>
    <row r="3373" spans="3:9">
      <c r="C3373" s="176">
        <v>42294.561099999999</v>
      </c>
      <c r="D3373" s="3" t="s">
        <v>445</v>
      </c>
      <c r="E3373" s="3" t="s">
        <v>7</v>
      </c>
      <c r="F3373" s="3" t="str">
        <f t="shared" si="52"/>
        <v>Retail</v>
      </c>
      <c r="G3373" s="3">
        <v>1</v>
      </c>
      <c r="I3373"/>
    </row>
    <row r="3374" spans="3:9">
      <c r="C3374" s="176">
        <v>41980.4444</v>
      </c>
      <c r="D3374" s="3" t="s">
        <v>445</v>
      </c>
      <c r="E3374" s="3" t="s">
        <v>114</v>
      </c>
      <c r="F3374" s="3" t="str">
        <f t="shared" si="52"/>
        <v>Retail</v>
      </c>
      <c r="G3374" s="3">
        <v>2</v>
      </c>
      <c r="I3374"/>
    </row>
    <row r="3375" spans="3:9">
      <c r="C3375" s="176">
        <v>42234.7431</v>
      </c>
      <c r="D3375" s="3" t="s">
        <v>446</v>
      </c>
      <c r="E3375" s="3" t="s">
        <v>7</v>
      </c>
      <c r="F3375" s="3" t="str">
        <f t="shared" si="52"/>
        <v>Retail</v>
      </c>
      <c r="G3375" s="3">
        <v>6</v>
      </c>
      <c r="I3375"/>
    </row>
    <row r="3376" spans="3:9">
      <c r="C3376" s="176">
        <v>42236.534699999997</v>
      </c>
      <c r="D3376" s="3" t="s">
        <v>445</v>
      </c>
      <c r="E3376" s="3" t="s">
        <v>114</v>
      </c>
      <c r="F3376" s="3" t="str">
        <f t="shared" si="52"/>
        <v>Retail</v>
      </c>
      <c r="G3376" s="3">
        <v>1</v>
      </c>
      <c r="I3376"/>
    </row>
    <row r="3377" spans="3:9">
      <c r="C3377" s="176">
        <v>41983.753499999999</v>
      </c>
      <c r="D3377" s="3" t="s">
        <v>446</v>
      </c>
      <c r="E3377" s="3" t="s">
        <v>114</v>
      </c>
      <c r="F3377" s="3" t="str">
        <f t="shared" si="52"/>
        <v>Retail</v>
      </c>
      <c r="G3377" s="3">
        <v>2</v>
      </c>
      <c r="I3377"/>
    </row>
    <row r="3378" spans="3:9">
      <c r="C3378" s="176">
        <v>42181.141000000003</v>
      </c>
      <c r="D3378" s="3" t="s">
        <v>447</v>
      </c>
      <c r="E3378" s="3" t="s">
        <v>110</v>
      </c>
      <c r="F3378" s="3" t="str">
        <f t="shared" si="52"/>
        <v>Retail</v>
      </c>
      <c r="G3378" s="3">
        <v>3</v>
      </c>
      <c r="I3378"/>
    </row>
    <row r="3379" spans="3:9">
      <c r="C3379" s="176">
        <v>42208.747900000002</v>
      </c>
      <c r="D3379" s="3" t="s">
        <v>445</v>
      </c>
      <c r="E3379" s="3" t="s">
        <v>10</v>
      </c>
      <c r="F3379" s="3" t="str">
        <f t="shared" si="52"/>
        <v>Wholesale</v>
      </c>
      <c r="G3379" s="3">
        <v>23</v>
      </c>
      <c r="I3379"/>
    </row>
    <row r="3380" spans="3:9">
      <c r="C3380" s="176">
        <v>42175.209699999999</v>
      </c>
      <c r="D3380" s="3" t="s">
        <v>446</v>
      </c>
      <c r="E3380" s="3" t="s">
        <v>453</v>
      </c>
      <c r="F3380" s="3" t="str">
        <f t="shared" si="52"/>
        <v>Retail</v>
      </c>
      <c r="G3380" s="3">
        <v>2</v>
      </c>
      <c r="I3380"/>
    </row>
    <row r="3381" spans="3:9">
      <c r="C3381" s="176">
        <v>42194.534</v>
      </c>
      <c r="D3381" s="3" t="s">
        <v>445</v>
      </c>
      <c r="E3381" s="3" t="s">
        <v>8</v>
      </c>
      <c r="F3381" s="3" t="str">
        <f t="shared" si="52"/>
        <v>Retail</v>
      </c>
      <c r="G3381" s="3">
        <v>1</v>
      </c>
      <c r="I3381"/>
    </row>
    <row r="3382" spans="3:9">
      <c r="C3382" s="176">
        <v>42191.116699999999</v>
      </c>
      <c r="D3382" s="3" t="s">
        <v>447</v>
      </c>
      <c r="E3382" s="3" t="s">
        <v>459</v>
      </c>
      <c r="F3382" s="3" t="str">
        <f t="shared" si="52"/>
        <v>Retail</v>
      </c>
      <c r="G3382" s="3">
        <v>5</v>
      </c>
      <c r="I3382"/>
    </row>
    <row r="3383" spans="3:9">
      <c r="C3383" s="176">
        <v>42363.448600000003</v>
      </c>
      <c r="D3383" s="3" t="s">
        <v>445</v>
      </c>
      <c r="E3383" s="3" t="s">
        <v>9</v>
      </c>
      <c r="F3383" s="3" t="str">
        <f t="shared" si="52"/>
        <v>Retail</v>
      </c>
      <c r="G3383" s="3">
        <v>2</v>
      </c>
      <c r="I3383"/>
    </row>
    <row r="3384" spans="3:9">
      <c r="C3384" s="176">
        <v>42344.723599999998</v>
      </c>
      <c r="D3384" s="3" t="s">
        <v>447</v>
      </c>
      <c r="E3384" s="3" t="s">
        <v>9</v>
      </c>
      <c r="F3384" s="3" t="str">
        <f t="shared" si="52"/>
        <v>Retail</v>
      </c>
      <c r="G3384" s="3">
        <v>4</v>
      </c>
      <c r="I3384"/>
    </row>
    <row r="3385" spans="3:9">
      <c r="C3385" s="176">
        <v>42174.4931</v>
      </c>
      <c r="D3385" s="3" t="s">
        <v>445</v>
      </c>
      <c r="E3385" s="3" t="s">
        <v>453</v>
      </c>
      <c r="F3385" s="3" t="str">
        <f t="shared" si="52"/>
        <v>Retail</v>
      </c>
      <c r="G3385" s="3">
        <v>7</v>
      </c>
      <c r="I3385"/>
    </row>
    <row r="3386" spans="3:9">
      <c r="C3386" s="176">
        <v>41986.532599999999</v>
      </c>
      <c r="D3386" s="3" t="s">
        <v>447</v>
      </c>
      <c r="E3386" s="3" t="s">
        <v>461</v>
      </c>
      <c r="F3386" s="3" t="str">
        <f t="shared" si="52"/>
        <v>Wholesale</v>
      </c>
      <c r="G3386" s="3">
        <v>114</v>
      </c>
      <c r="I3386"/>
    </row>
    <row r="3387" spans="3:9">
      <c r="C3387" s="176">
        <v>41987.746500000001</v>
      </c>
      <c r="D3387" s="3" t="s">
        <v>445</v>
      </c>
      <c r="E3387" s="3" t="s">
        <v>453</v>
      </c>
      <c r="F3387" s="3" t="str">
        <f t="shared" si="52"/>
        <v>Retail</v>
      </c>
      <c r="G3387" s="3">
        <v>2</v>
      </c>
      <c r="I3387"/>
    </row>
    <row r="3388" spans="3:9">
      <c r="C3388" s="176">
        <v>41980.143100000001</v>
      </c>
      <c r="D3388" s="3" t="s">
        <v>447</v>
      </c>
      <c r="E3388" s="3" t="s">
        <v>10</v>
      </c>
      <c r="F3388" s="3" t="str">
        <f t="shared" si="52"/>
        <v>Wholesale</v>
      </c>
      <c r="G3388" s="3">
        <v>72</v>
      </c>
      <c r="I3388"/>
    </row>
    <row r="3389" spans="3:9">
      <c r="C3389" s="176">
        <v>42155.485399999998</v>
      </c>
      <c r="D3389" s="3" t="s">
        <v>449</v>
      </c>
      <c r="E3389" s="3" t="s">
        <v>112</v>
      </c>
      <c r="F3389" s="3" t="str">
        <f t="shared" si="52"/>
        <v>Wholesale</v>
      </c>
      <c r="G3389" s="3">
        <v>36</v>
      </c>
      <c r="I3389"/>
    </row>
    <row r="3390" spans="3:9">
      <c r="C3390" s="176">
        <v>42334.525699999998</v>
      </c>
      <c r="D3390" s="3" t="s">
        <v>445</v>
      </c>
      <c r="E3390" s="3" t="s">
        <v>453</v>
      </c>
      <c r="F3390" s="3" t="str">
        <f t="shared" si="52"/>
        <v>Retail</v>
      </c>
      <c r="G3390" s="3">
        <v>3</v>
      </c>
      <c r="I3390"/>
    </row>
    <row r="3391" spans="3:9">
      <c r="C3391" s="176">
        <v>42356.798600000002</v>
      </c>
      <c r="D3391" s="3" t="s">
        <v>447</v>
      </c>
      <c r="E3391" s="3" t="s">
        <v>312</v>
      </c>
      <c r="F3391" s="3" t="str">
        <f t="shared" si="52"/>
        <v>Retail</v>
      </c>
      <c r="G3391" s="3">
        <v>5</v>
      </c>
      <c r="I3391"/>
    </row>
    <row r="3392" spans="3:9">
      <c r="C3392" s="176">
        <v>42214.475700000003</v>
      </c>
      <c r="D3392" s="3" t="s">
        <v>446</v>
      </c>
      <c r="E3392" s="3" t="s">
        <v>6</v>
      </c>
      <c r="F3392" s="3" t="str">
        <f t="shared" si="52"/>
        <v>Retail</v>
      </c>
      <c r="G3392" s="3">
        <v>9</v>
      </c>
      <c r="I3392"/>
    </row>
    <row r="3393" spans="3:9">
      <c r="C3393" s="176">
        <v>42249.488899999997</v>
      </c>
      <c r="D3393" s="3" t="s">
        <v>445</v>
      </c>
      <c r="E3393" s="3" t="s">
        <v>451</v>
      </c>
      <c r="F3393" s="3" t="str">
        <f t="shared" si="52"/>
        <v>Retail</v>
      </c>
      <c r="G3393" s="3">
        <v>2</v>
      </c>
      <c r="I3393"/>
    </row>
    <row r="3394" spans="3:9">
      <c r="C3394" s="176">
        <v>42284.588199999998</v>
      </c>
      <c r="D3394" s="3" t="s">
        <v>445</v>
      </c>
      <c r="E3394" s="3" t="s">
        <v>452</v>
      </c>
      <c r="F3394" s="3" t="str">
        <f t="shared" si="52"/>
        <v>Wholesale</v>
      </c>
      <c r="G3394" s="3">
        <v>30</v>
      </c>
      <c r="I3394"/>
    </row>
    <row r="3395" spans="3:9">
      <c r="C3395" s="176">
        <v>42029.469400000002</v>
      </c>
      <c r="D3395" s="3" t="s">
        <v>445</v>
      </c>
      <c r="E3395" s="3" t="s">
        <v>453</v>
      </c>
      <c r="F3395" s="3" t="str">
        <f t="shared" si="52"/>
        <v>Wholesale</v>
      </c>
      <c r="G3395" s="3">
        <v>26</v>
      </c>
      <c r="I3395"/>
    </row>
    <row r="3396" spans="3:9">
      <c r="C3396" s="176">
        <v>42261.651400000002</v>
      </c>
      <c r="D3396" s="3" t="s">
        <v>447</v>
      </c>
      <c r="E3396" s="3" t="s">
        <v>453</v>
      </c>
      <c r="F3396" s="3" t="str">
        <f t="shared" si="52"/>
        <v>Wholesale</v>
      </c>
      <c r="G3396" s="3">
        <v>67</v>
      </c>
      <c r="I3396"/>
    </row>
    <row r="3397" spans="3:9">
      <c r="C3397" s="176">
        <v>42286.204899999997</v>
      </c>
      <c r="D3397" s="3" t="s">
        <v>447</v>
      </c>
      <c r="E3397" s="3" t="s">
        <v>312</v>
      </c>
      <c r="F3397" s="3" t="str">
        <f t="shared" si="52"/>
        <v>Retail</v>
      </c>
      <c r="G3397" s="3">
        <v>2</v>
      </c>
      <c r="I3397"/>
    </row>
    <row r="3398" spans="3:9">
      <c r="C3398" s="176">
        <v>42359.020799999998</v>
      </c>
      <c r="D3398" s="3" t="s">
        <v>447</v>
      </c>
      <c r="E3398" s="3" t="s">
        <v>6</v>
      </c>
      <c r="F3398" s="3" t="str">
        <f t="shared" si="52"/>
        <v>Retail</v>
      </c>
      <c r="G3398" s="3">
        <v>6</v>
      </c>
      <c r="I3398"/>
    </row>
    <row r="3399" spans="3:9">
      <c r="C3399" s="176">
        <v>42126.459000000003</v>
      </c>
      <c r="D3399" s="3" t="s">
        <v>446</v>
      </c>
      <c r="E3399" s="3" t="s">
        <v>460</v>
      </c>
      <c r="F3399" s="3" t="str">
        <f t="shared" si="52"/>
        <v>Wholesale</v>
      </c>
      <c r="G3399" s="3">
        <v>70</v>
      </c>
      <c r="I3399"/>
    </row>
    <row r="3400" spans="3:9">
      <c r="C3400" s="176">
        <v>42315.725700000003</v>
      </c>
      <c r="D3400" s="3" t="s">
        <v>447</v>
      </c>
      <c r="E3400" s="3" t="s">
        <v>453</v>
      </c>
      <c r="F3400" s="3" t="str">
        <f t="shared" si="52"/>
        <v>Retail</v>
      </c>
      <c r="G3400" s="3">
        <v>1</v>
      </c>
      <c r="I3400"/>
    </row>
    <row r="3401" spans="3:9">
      <c r="C3401" s="176">
        <v>41982.497199999998</v>
      </c>
      <c r="D3401" s="3" t="s">
        <v>447</v>
      </c>
      <c r="E3401" s="3" t="s">
        <v>114</v>
      </c>
      <c r="F3401" s="3" t="str">
        <f t="shared" si="52"/>
        <v>Retail</v>
      </c>
      <c r="G3401" s="3">
        <v>1</v>
      </c>
      <c r="I3401"/>
    </row>
    <row r="3402" spans="3:9">
      <c r="C3402" s="176">
        <v>41989.491000000002</v>
      </c>
      <c r="D3402" s="3" t="s">
        <v>449</v>
      </c>
      <c r="E3402" s="3" t="s">
        <v>6</v>
      </c>
      <c r="F3402" s="3" t="str">
        <f t="shared" ref="F3402:F3465" si="53">IF(G3402&lt;10,"Retail","Wholesale")</f>
        <v>Retail</v>
      </c>
      <c r="G3402" s="3">
        <v>7</v>
      </c>
      <c r="I3402"/>
    </row>
    <row r="3403" spans="3:9">
      <c r="C3403" s="176">
        <v>42211.040300000001</v>
      </c>
      <c r="D3403" s="3" t="s">
        <v>449</v>
      </c>
      <c r="E3403" s="3" t="s">
        <v>9</v>
      </c>
      <c r="F3403" s="3" t="str">
        <f t="shared" si="53"/>
        <v>Retail</v>
      </c>
      <c r="G3403" s="3">
        <v>6</v>
      </c>
      <c r="I3403"/>
    </row>
    <row r="3404" spans="3:9">
      <c r="C3404" s="176">
        <v>42337.502099999998</v>
      </c>
      <c r="D3404" s="3" t="s">
        <v>446</v>
      </c>
      <c r="E3404" s="3" t="s">
        <v>110</v>
      </c>
      <c r="F3404" s="3" t="str">
        <f t="shared" si="53"/>
        <v>Retail</v>
      </c>
      <c r="G3404" s="3">
        <v>1</v>
      </c>
      <c r="I3404"/>
    </row>
    <row r="3405" spans="3:9">
      <c r="C3405" s="176">
        <v>41984.147900000004</v>
      </c>
      <c r="D3405" s="3" t="s">
        <v>449</v>
      </c>
      <c r="E3405" s="3" t="s">
        <v>456</v>
      </c>
      <c r="F3405" s="3" t="str">
        <f t="shared" si="53"/>
        <v>Retail</v>
      </c>
      <c r="G3405" s="3">
        <v>2</v>
      </c>
      <c r="I3405"/>
    </row>
    <row r="3406" spans="3:9">
      <c r="C3406" s="176">
        <v>42073.527099999999</v>
      </c>
      <c r="D3406" s="3" t="s">
        <v>446</v>
      </c>
      <c r="E3406" s="3" t="s">
        <v>459</v>
      </c>
      <c r="F3406" s="3" t="str">
        <f t="shared" si="53"/>
        <v>Retail</v>
      </c>
      <c r="G3406" s="3">
        <v>5</v>
      </c>
      <c r="I3406"/>
    </row>
    <row r="3407" spans="3:9">
      <c r="C3407" s="176">
        <v>41980.802799999998</v>
      </c>
      <c r="D3407" s="3" t="s">
        <v>445</v>
      </c>
      <c r="E3407" s="3" t="s">
        <v>114</v>
      </c>
      <c r="F3407" s="3" t="str">
        <f t="shared" si="53"/>
        <v>Retail</v>
      </c>
      <c r="G3407" s="3">
        <v>2</v>
      </c>
      <c r="I3407"/>
    </row>
    <row r="3408" spans="3:9">
      <c r="C3408" s="176">
        <v>42158.474999999999</v>
      </c>
      <c r="D3408" s="3" t="s">
        <v>446</v>
      </c>
      <c r="E3408" s="3" t="s">
        <v>453</v>
      </c>
      <c r="F3408" s="3" t="str">
        <f t="shared" si="53"/>
        <v>Retail</v>
      </c>
      <c r="G3408" s="3">
        <v>2</v>
      </c>
      <c r="I3408"/>
    </row>
    <row r="3409" spans="3:9">
      <c r="C3409" s="176">
        <v>42342.165999999997</v>
      </c>
      <c r="D3409" s="3" t="s">
        <v>445</v>
      </c>
      <c r="E3409" s="3" t="s">
        <v>458</v>
      </c>
      <c r="F3409" s="3" t="str">
        <f t="shared" si="53"/>
        <v>Wholesale</v>
      </c>
      <c r="G3409" s="3">
        <v>25</v>
      </c>
      <c r="I3409"/>
    </row>
    <row r="3410" spans="3:9">
      <c r="C3410" s="176">
        <v>42066.500699999997</v>
      </c>
      <c r="D3410" s="3" t="s">
        <v>449</v>
      </c>
      <c r="E3410" s="3" t="s">
        <v>7</v>
      </c>
      <c r="F3410" s="3" t="str">
        <f t="shared" si="53"/>
        <v>Retail</v>
      </c>
      <c r="G3410" s="3">
        <v>6</v>
      </c>
      <c r="I3410"/>
    </row>
    <row r="3411" spans="3:9">
      <c r="C3411" s="176">
        <v>41981.472199999997</v>
      </c>
      <c r="D3411" s="3" t="s">
        <v>447</v>
      </c>
      <c r="E3411" s="3" t="s">
        <v>10</v>
      </c>
      <c r="F3411" s="3" t="str">
        <f t="shared" si="53"/>
        <v>Retail</v>
      </c>
      <c r="G3411" s="3">
        <v>1</v>
      </c>
      <c r="I3411"/>
    </row>
    <row r="3412" spans="3:9">
      <c r="C3412" s="176">
        <v>42346.724300000002</v>
      </c>
      <c r="D3412" s="3" t="s">
        <v>445</v>
      </c>
      <c r="E3412" s="3" t="s">
        <v>6</v>
      </c>
      <c r="F3412" s="3" t="str">
        <f t="shared" si="53"/>
        <v>Wholesale</v>
      </c>
      <c r="G3412" s="3">
        <v>69</v>
      </c>
      <c r="I3412"/>
    </row>
    <row r="3413" spans="3:9">
      <c r="C3413" s="176">
        <v>42352.130599999997</v>
      </c>
      <c r="D3413" s="3" t="s">
        <v>446</v>
      </c>
      <c r="E3413" s="3" t="s">
        <v>452</v>
      </c>
      <c r="F3413" s="3" t="str">
        <f t="shared" si="53"/>
        <v>Wholesale</v>
      </c>
      <c r="G3413" s="3">
        <v>36</v>
      </c>
      <c r="I3413"/>
    </row>
    <row r="3414" spans="3:9">
      <c r="C3414" s="176">
        <v>42216.4424</v>
      </c>
      <c r="D3414" s="3" t="s">
        <v>445</v>
      </c>
      <c r="E3414" s="3" t="s">
        <v>453</v>
      </c>
      <c r="F3414" s="3" t="str">
        <f t="shared" si="53"/>
        <v>Wholesale</v>
      </c>
      <c r="G3414" s="3">
        <v>30</v>
      </c>
      <c r="I3414"/>
    </row>
    <row r="3415" spans="3:9">
      <c r="C3415" s="176">
        <v>42260.734700000001</v>
      </c>
      <c r="D3415" s="3" t="s">
        <v>447</v>
      </c>
      <c r="E3415" s="3" t="s">
        <v>110</v>
      </c>
      <c r="F3415" s="3" t="str">
        <f t="shared" si="53"/>
        <v>Retail</v>
      </c>
      <c r="G3415" s="3">
        <v>3</v>
      </c>
      <c r="I3415"/>
    </row>
    <row r="3416" spans="3:9">
      <c r="C3416" s="176">
        <v>42342.158300000003</v>
      </c>
      <c r="D3416" s="3" t="s">
        <v>446</v>
      </c>
      <c r="E3416" s="3" t="s">
        <v>457</v>
      </c>
      <c r="F3416" s="3" t="str">
        <f t="shared" si="53"/>
        <v>Retail</v>
      </c>
      <c r="G3416" s="3">
        <v>3</v>
      </c>
      <c r="I3416"/>
    </row>
    <row r="3417" spans="3:9">
      <c r="C3417" s="176">
        <v>42316.777099999999</v>
      </c>
      <c r="D3417" s="3" t="s">
        <v>445</v>
      </c>
      <c r="E3417" s="3" t="s">
        <v>114</v>
      </c>
      <c r="F3417" s="3" t="str">
        <f t="shared" si="53"/>
        <v>Wholesale</v>
      </c>
      <c r="G3417" s="3">
        <v>67</v>
      </c>
      <c r="I3417"/>
    </row>
    <row r="3418" spans="3:9">
      <c r="C3418" s="176">
        <v>42128.5861</v>
      </c>
      <c r="D3418" s="3" t="s">
        <v>447</v>
      </c>
      <c r="E3418" s="3" t="s">
        <v>453</v>
      </c>
      <c r="F3418" s="3" t="str">
        <f t="shared" si="53"/>
        <v>Wholesale</v>
      </c>
      <c r="G3418" s="3">
        <v>30</v>
      </c>
      <c r="I3418"/>
    </row>
    <row r="3419" spans="3:9">
      <c r="C3419" s="176">
        <v>42309.779900000001</v>
      </c>
      <c r="D3419" s="3" t="s">
        <v>445</v>
      </c>
      <c r="E3419" s="3" t="s">
        <v>455</v>
      </c>
      <c r="F3419" s="3" t="str">
        <f t="shared" si="53"/>
        <v>Retail</v>
      </c>
      <c r="G3419" s="3">
        <v>3</v>
      </c>
      <c r="I3419"/>
    </row>
    <row r="3420" spans="3:9">
      <c r="C3420" s="176">
        <v>42340.479200000002</v>
      </c>
      <c r="D3420" s="3" t="s">
        <v>447</v>
      </c>
      <c r="E3420" s="3" t="s">
        <v>453</v>
      </c>
      <c r="F3420" s="3" t="str">
        <f t="shared" si="53"/>
        <v>Wholesale</v>
      </c>
      <c r="G3420" s="3">
        <v>56</v>
      </c>
      <c r="I3420"/>
    </row>
    <row r="3421" spans="3:9">
      <c r="C3421" s="176">
        <v>42257.224300000002</v>
      </c>
      <c r="D3421" s="3" t="s">
        <v>449</v>
      </c>
      <c r="E3421" s="3" t="s">
        <v>453</v>
      </c>
      <c r="F3421" s="3" t="str">
        <f t="shared" si="53"/>
        <v>Retail</v>
      </c>
      <c r="G3421" s="3">
        <v>8</v>
      </c>
      <c r="I3421"/>
    </row>
    <row r="3422" spans="3:9">
      <c r="C3422" s="176">
        <v>41986.6944</v>
      </c>
      <c r="D3422" s="3" t="s">
        <v>446</v>
      </c>
      <c r="E3422" s="3" t="s">
        <v>451</v>
      </c>
      <c r="F3422" s="3" t="str">
        <f t="shared" si="53"/>
        <v>Wholesale</v>
      </c>
      <c r="G3422" s="3">
        <v>94</v>
      </c>
      <c r="I3422"/>
    </row>
    <row r="3423" spans="3:9">
      <c r="C3423" s="176">
        <v>42136.517399999997</v>
      </c>
      <c r="D3423" s="3" t="s">
        <v>446</v>
      </c>
      <c r="E3423" s="3" t="s">
        <v>453</v>
      </c>
      <c r="F3423" s="3" t="str">
        <f t="shared" si="53"/>
        <v>Retail</v>
      </c>
      <c r="G3423" s="3">
        <v>1</v>
      </c>
      <c r="I3423"/>
    </row>
    <row r="3424" spans="3:9">
      <c r="C3424" s="176">
        <v>42343.7431</v>
      </c>
      <c r="D3424" s="3" t="s">
        <v>447</v>
      </c>
      <c r="E3424" s="3" t="s">
        <v>6</v>
      </c>
      <c r="F3424" s="3" t="str">
        <f t="shared" si="53"/>
        <v>Retail</v>
      </c>
      <c r="G3424" s="3">
        <v>2</v>
      </c>
      <c r="I3424"/>
    </row>
    <row r="3425" spans="3:9">
      <c r="C3425" s="176">
        <v>42214.679900000003</v>
      </c>
      <c r="D3425" s="3" t="s">
        <v>446</v>
      </c>
      <c r="E3425" s="3" t="s">
        <v>312</v>
      </c>
      <c r="F3425" s="3" t="str">
        <f t="shared" si="53"/>
        <v>Retail</v>
      </c>
      <c r="G3425" s="3">
        <v>1</v>
      </c>
      <c r="I3425"/>
    </row>
    <row r="3426" spans="3:9">
      <c r="C3426" s="176">
        <v>42247.531900000002</v>
      </c>
      <c r="D3426" s="3" t="s">
        <v>447</v>
      </c>
      <c r="E3426" s="3" t="s">
        <v>7</v>
      </c>
      <c r="F3426" s="3" t="str">
        <f t="shared" si="53"/>
        <v>Retail</v>
      </c>
      <c r="G3426" s="3">
        <v>4</v>
      </c>
      <c r="I3426"/>
    </row>
    <row r="3427" spans="3:9">
      <c r="C3427" s="176">
        <v>41984.7431</v>
      </c>
      <c r="D3427" s="3" t="s">
        <v>446</v>
      </c>
      <c r="E3427" s="3" t="s">
        <v>459</v>
      </c>
      <c r="F3427" s="3" t="str">
        <f t="shared" si="53"/>
        <v>Retail</v>
      </c>
      <c r="G3427" s="3">
        <v>2</v>
      </c>
      <c r="I3427"/>
    </row>
    <row r="3428" spans="3:9">
      <c r="C3428" s="176">
        <v>42334.144399999997</v>
      </c>
      <c r="D3428" s="3" t="s">
        <v>445</v>
      </c>
      <c r="E3428" s="3" t="s">
        <v>6</v>
      </c>
      <c r="F3428" s="3" t="str">
        <f t="shared" si="53"/>
        <v>Wholesale</v>
      </c>
      <c r="G3428" s="3">
        <v>41</v>
      </c>
      <c r="I3428"/>
    </row>
    <row r="3429" spans="3:9">
      <c r="C3429" s="176">
        <v>42110.520799999998</v>
      </c>
      <c r="D3429" s="3" t="s">
        <v>445</v>
      </c>
      <c r="E3429" s="3" t="s">
        <v>112</v>
      </c>
      <c r="F3429" s="3" t="str">
        <f t="shared" si="53"/>
        <v>Wholesale</v>
      </c>
      <c r="G3429" s="3">
        <v>41</v>
      </c>
      <c r="I3429"/>
    </row>
    <row r="3430" spans="3:9">
      <c r="C3430" s="176">
        <v>42185.736799999999</v>
      </c>
      <c r="D3430" s="3" t="s">
        <v>447</v>
      </c>
      <c r="E3430" s="3" t="s">
        <v>10</v>
      </c>
      <c r="F3430" s="3" t="str">
        <f t="shared" si="53"/>
        <v>Wholesale</v>
      </c>
      <c r="G3430" s="3">
        <v>39</v>
      </c>
      <c r="I3430"/>
    </row>
    <row r="3431" spans="3:9">
      <c r="C3431" s="176">
        <v>42337.547200000001</v>
      </c>
      <c r="D3431" s="3" t="s">
        <v>449</v>
      </c>
      <c r="E3431" s="3" t="s">
        <v>6</v>
      </c>
      <c r="F3431" s="3" t="str">
        <f t="shared" si="53"/>
        <v>Wholesale</v>
      </c>
      <c r="G3431" s="3">
        <v>60</v>
      </c>
      <c r="I3431"/>
    </row>
    <row r="3432" spans="3:9">
      <c r="C3432" s="176">
        <v>42248.427799999998</v>
      </c>
      <c r="D3432" s="3" t="s">
        <v>445</v>
      </c>
      <c r="E3432" s="3" t="s">
        <v>454</v>
      </c>
      <c r="F3432" s="3" t="str">
        <f t="shared" si="53"/>
        <v>Retail</v>
      </c>
      <c r="G3432" s="3">
        <v>3</v>
      </c>
      <c r="I3432"/>
    </row>
    <row r="3433" spans="3:9">
      <c r="C3433" s="176">
        <v>42138.552799999998</v>
      </c>
      <c r="D3433" s="3" t="s">
        <v>445</v>
      </c>
      <c r="E3433" s="3" t="s">
        <v>453</v>
      </c>
      <c r="F3433" s="3" t="str">
        <f t="shared" si="53"/>
        <v>Retail</v>
      </c>
      <c r="G3433" s="3">
        <v>2</v>
      </c>
      <c r="I3433"/>
    </row>
    <row r="3434" spans="3:9">
      <c r="C3434" s="176">
        <v>42352.517399999997</v>
      </c>
      <c r="D3434" s="3" t="s">
        <v>445</v>
      </c>
      <c r="E3434" s="3" t="s">
        <v>8</v>
      </c>
      <c r="F3434" s="3" t="str">
        <f t="shared" si="53"/>
        <v>Retail</v>
      </c>
      <c r="G3434" s="3">
        <v>3</v>
      </c>
      <c r="I3434"/>
    </row>
    <row r="3435" spans="3:9">
      <c r="C3435" s="176">
        <v>41983.491000000002</v>
      </c>
      <c r="D3435" s="3" t="s">
        <v>449</v>
      </c>
      <c r="E3435" s="3" t="s">
        <v>453</v>
      </c>
      <c r="F3435" s="3" t="str">
        <f t="shared" si="53"/>
        <v>Retail</v>
      </c>
      <c r="G3435" s="3">
        <v>1</v>
      </c>
      <c r="I3435"/>
    </row>
    <row r="3436" spans="3:9">
      <c r="C3436" s="176">
        <v>42166.159</v>
      </c>
      <c r="D3436" s="3" t="s">
        <v>446</v>
      </c>
      <c r="E3436" s="3" t="s">
        <v>9</v>
      </c>
      <c r="F3436" s="3" t="str">
        <f t="shared" si="53"/>
        <v>Wholesale</v>
      </c>
      <c r="G3436" s="3">
        <v>69</v>
      </c>
      <c r="I3436"/>
    </row>
    <row r="3437" spans="3:9">
      <c r="C3437" s="176">
        <v>42337.956299999998</v>
      </c>
      <c r="D3437" s="3" t="s">
        <v>445</v>
      </c>
      <c r="E3437" s="3" t="s">
        <v>461</v>
      </c>
      <c r="F3437" s="3" t="str">
        <f t="shared" si="53"/>
        <v>Wholesale</v>
      </c>
      <c r="G3437" s="3">
        <v>39</v>
      </c>
      <c r="I3437"/>
    </row>
    <row r="3438" spans="3:9">
      <c r="C3438" s="176">
        <v>42348.533300000003</v>
      </c>
      <c r="D3438" s="3" t="s">
        <v>445</v>
      </c>
      <c r="E3438" s="3" t="s">
        <v>8</v>
      </c>
      <c r="F3438" s="3" t="str">
        <f t="shared" si="53"/>
        <v>Wholesale</v>
      </c>
      <c r="G3438" s="3">
        <v>37</v>
      </c>
      <c r="I3438"/>
    </row>
    <row r="3439" spans="3:9">
      <c r="C3439" s="176">
        <v>41987.457600000002</v>
      </c>
      <c r="D3439" s="3" t="s">
        <v>449</v>
      </c>
      <c r="E3439" s="3" t="s">
        <v>453</v>
      </c>
      <c r="F3439" s="3" t="str">
        <f t="shared" si="53"/>
        <v>Wholesale</v>
      </c>
      <c r="G3439" s="3">
        <v>71</v>
      </c>
      <c r="I3439"/>
    </row>
    <row r="3440" spans="3:9">
      <c r="C3440" s="176">
        <v>42038.760399999999</v>
      </c>
      <c r="D3440" s="3" t="s">
        <v>447</v>
      </c>
      <c r="E3440" s="3" t="s">
        <v>10</v>
      </c>
      <c r="F3440" s="3" t="str">
        <f t="shared" si="53"/>
        <v>Wholesale</v>
      </c>
      <c r="G3440" s="3">
        <v>78</v>
      </c>
      <c r="I3440"/>
    </row>
    <row r="3441" spans="3:9">
      <c r="C3441" s="176">
        <v>41984.184699999998</v>
      </c>
      <c r="D3441" s="3" t="s">
        <v>445</v>
      </c>
      <c r="E3441" s="3" t="s">
        <v>112</v>
      </c>
      <c r="F3441" s="3" t="str">
        <f t="shared" si="53"/>
        <v>Wholesale</v>
      </c>
      <c r="G3441" s="3">
        <v>125</v>
      </c>
      <c r="I3441"/>
    </row>
    <row r="3442" spans="3:9">
      <c r="C3442" s="176">
        <v>42171.928500000002</v>
      </c>
      <c r="D3442" s="3" t="s">
        <v>445</v>
      </c>
      <c r="E3442" s="3" t="s">
        <v>450</v>
      </c>
      <c r="F3442" s="3" t="str">
        <f t="shared" si="53"/>
        <v>Wholesale</v>
      </c>
      <c r="G3442" s="3">
        <v>30</v>
      </c>
      <c r="I3442"/>
    </row>
    <row r="3443" spans="3:9">
      <c r="C3443" s="176">
        <v>42357.222900000001</v>
      </c>
      <c r="D3443" s="3" t="s">
        <v>446</v>
      </c>
      <c r="E3443" s="3" t="s">
        <v>114</v>
      </c>
      <c r="F3443" s="3" t="str">
        <f t="shared" si="53"/>
        <v>Retail</v>
      </c>
      <c r="G3443" s="3">
        <v>9</v>
      </c>
      <c r="I3443"/>
    </row>
    <row r="3444" spans="3:9">
      <c r="C3444" s="176">
        <v>42083.5507</v>
      </c>
      <c r="D3444" s="3" t="s">
        <v>445</v>
      </c>
      <c r="E3444" s="3" t="s">
        <v>457</v>
      </c>
      <c r="F3444" s="3" t="str">
        <f t="shared" si="53"/>
        <v>Retail</v>
      </c>
      <c r="G3444" s="3">
        <v>2</v>
      </c>
      <c r="I3444"/>
    </row>
    <row r="3445" spans="3:9">
      <c r="C3445" s="176">
        <v>41981.785400000001</v>
      </c>
      <c r="D3445" s="3" t="s">
        <v>447</v>
      </c>
      <c r="E3445" s="3" t="s">
        <v>452</v>
      </c>
      <c r="F3445" s="3" t="str">
        <f t="shared" si="53"/>
        <v>Retail</v>
      </c>
      <c r="G3445" s="3">
        <v>4</v>
      </c>
      <c r="I3445"/>
    </row>
    <row r="3446" spans="3:9">
      <c r="C3446" s="176">
        <v>42204.213199999998</v>
      </c>
      <c r="D3446" s="3" t="s">
        <v>447</v>
      </c>
      <c r="E3446" s="3" t="s">
        <v>114</v>
      </c>
      <c r="F3446" s="3" t="str">
        <f t="shared" si="53"/>
        <v>Wholesale</v>
      </c>
      <c r="G3446" s="3">
        <v>33</v>
      </c>
      <c r="I3446"/>
    </row>
    <row r="3447" spans="3:9">
      <c r="C3447" s="176">
        <v>41982.541700000002</v>
      </c>
      <c r="D3447" s="3" t="s">
        <v>449</v>
      </c>
      <c r="E3447" s="3" t="s">
        <v>453</v>
      </c>
      <c r="F3447" s="3" t="str">
        <f t="shared" si="53"/>
        <v>Wholesale</v>
      </c>
      <c r="G3447" s="3">
        <v>105</v>
      </c>
      <c r="I3447"/>
    </row>
    <row r="3448" spans="3:9">
      <c r="C3448" s="176">
        <v>42333.479899999998</v>
      </c>
      <c r="D3448" s="3" t="s">
        <v>447</v>
      </c>
      <c r="E3448" s="3" t="s">
        <v>6</v>
      </c>
      <c r="F3448" s="3" t="str">
        <f t="shared" si="53"/>
        <v>Retail</v>
      </c>
      <c r="G3448" s="3">
        <v>4</v>
      </c>
      <c r="I3448"/>
    </row>
    <row r="3449" spans="3:9">
      <c r="C3449" s="176">
        <v>41984.214599999999</v>
      </c>
      <c r="D3449" s="3" t="s">
        <v>449</v>
      </c>
      <c r="E3449" s="3" t="s">
        <v>453</v>
      </c>
      <c r="F3449" s="3" t="str">
        <f t="shared" si="53"/>
        <v>Retail</v>
      </c>
      <c r="G3449" s="3">
        <v>1</v>
      </c>
      <c r="I3449"/>
    </row>
    <row r="3450" spans="3:9">
      <c r="C3450" s="176">
        <v>42216.518100000001</v>
      </c>
      <c r="D3450" s="3" t="s">
        <v>447</v>
      </c>
      <c r="E3450" s="3" t="s">
        <v>312</v>
      </c>
      <c r="F3450" s="3" t="str">
        <f t="shared" si="53"/>
        <v>Wholesale</v>
      </c>
      <c r="G3450" s="3">
        <v>45</v>
      </c>
      <c r="I3450"/>
    </row>
    <row r="3451" spans="3:9">
      <c r="C3451" s="176">
        <v>42228.531900000002</v>
      </c>
      <c r="D3451" s="3" t="s">
        <v>445</v>
      </c>
      <c r="E3451" s="3" t="s">
        <v>312</v>
      </c>
      <c r="F3451" s="3" t="str">
        <f t="shared" si="53"/>
        <v>Retail</v>
      </c>
      <c r="G3451" s="3">
        <v>1</v>
      </c>
      <c r="I3451"/>
    </row>
    <row r="3452" spans="3:9">
      <c r="C3452" s="176">
        <v>42195.811099999999</v>
      </c>
      <c r="D3452" s="3" t="s">
        <v>445</v>
      </c>
      <c r="E3452" s="3" t="s">
        <v>6</v>
      </c>
      <c r="F3452" s="3" t="str">
        <f t="shared" si="53"/>
        <v>Retail</v>
      </c>
      <c r="G3452" s="3">
        <v>4</v>
      </c>
      <c r="I3452"/>
    </row>
    <row r="3453" spans="3:9">
      <c r="C3453" s="176">
        <v>42352.503499999999</v>
      </c>
      <c r="D3453" s="3" t="s">
        <v>445</v>
      </c>
      <c r="E3453" s="3" t="s">
        <v>450</v>
      </c>
      <c r="F3453" s="3" t="str">
        <f t="shared" si="53"/>
        <v>Retail</v>
      </c>
      <c r="G3453" s="3">
        <v>2</v>
      </c>
      <c r="I3453"/>
    </row>
    <row r="3454" spans="3:9">
      <c r="C3454" s="176">
        <v>41983.140299999999</v>
      </c>
      <c r="D3454" s="3" t="s">
        <v>445</v>
      </c>
      <c r="E3454" s="3" t="s">
        <v>312</v>
      </c>
      <c r="F3454" s="3" t="str">
        <f t="shared" si="53"/>
        <v>Retail</v>
      </c>
      <c r="G3454" s="3">
        <v>6</v>
      </c>
      <c r="I3454"/>
    </row>
    <row r="3455" spans="3:9">
      <c r="C3455" s="176">
        <v>42005.536800000002</v>
      </c>
      <c r="D3455" s="3" t="s">
        <v>447</v>
      </c>
      <c r="E3455" s="3" t="s">
        <v>453</v>
      </c>
      <c r="F3455" s="3" t="str">
        <f t="shared" si="53"/>
        <v>Wholesale</v>
      </c>
      <c r="G3455" s="3">
        <v>36</v>
      </c>
      <c r="I3455"/>
    </row>
    <row r="3456" spans="3:9">
      <c r="C3456" s="176">
        <v>42158.502099999998</v>
      </c>
      <c r="D3456" s="3" t="s">
        <v>445</v>
      </c>
      <c r="E3456" s="3" t="s">
        <v>6</v>
      </c>
      <c r="F3456" s="3" t="str">
        <f t="shared" si="53"/>
        <v>Retail</v>
      </c>
      <c r="G3456" s="3">
        <v>3</v>
      </c>
      <c r="I3456"/>
    </row>
    <row r="3457" spans="3:9">
      <c r="C3457" s="176">
        <v>41978.443800000001</v>
      </c>
      <c r="D3457" s="3" t="s">
        <v>446</v>
      </c>
      <c r="E3457" s="3" t="s">
        <v>453</v>
      </c>
      <c r="F3457" s="3" t="str">
        <f t="shared" si="53"/>
        <v>Wholesale</v>
      </c>
      <c r="G3457" s="3">
        <v>59</v>
      </c>
      <c r="I3457"/>
    </row>
    <row r="3458" spans="3:9">
      <c r="C3458" s="176">
        <v>42199.678500000002</v>
      </c>
      <c r="D3458" s="3" t="s">
        <v>446</v>
      </c>
      <c r="E3458" s="3" t="s">
        <v>6</v>
      </c>
      <c r="F3458" s="3" t="str">
        <f t="shared" si="53"/>
        <v>Retail</v>
      </c>
      <c r="G3458" s="3">
        <v>3</v>
      </c>
      <c r="I3458"/>
    </row>
    <row r="3459" spans="3:9">
      <c r="C3459" s="176">
        <v>42278.536800000002</v>
      </c>
      <c r="D3459" s="3" t="s">
        <v>445</v>
      </c>
      <c r="E3459" s="3" t="s">
        <v>448</v>
      </c>
      <c r="F3459" s="3" t="str">
        <f t="shared" si="53"/>
        <v>Retail</v>
      </c>
      <c r="G3459" s="3">
        <v>4</v>
      </c>
      <c r="I3459"/>
    </row>
    <row r="3460" spans="3:9">
      <c r="C3460" s="176">
        <v>42365.527800000003</v>
      </c>
      <c r="D3460" s="3" t="s">
        <v>445</v>
      </c>
      <c r="E3460" s="3" t="s">
        <v>453</v>
      </c>
      <c r="F3460" s="3" t="str">
        <f t="shared" si="53"/>
        <v>Wholesale</v>
      </c>
      <c r="G3460" s="3">
        <v>59</v>
      </c>
      <c r="I3460"/>
    </row>
    <row r="3461" spans="3:9">
      <c r="C3461" s="176">
        <v>42346.411099999998</v>
      </c>
      <c r="D3461" s="3" t="s">
        <v>445</v>
      </c>
      <c r="E3461" s="3" t="s">
        <v>461</v>
      </c>
      <c r="F3461" s="3" t="str">
        <f t="shared" si="53"/>
        <v>Wholesale</v>
      </c>
      <c r="G3461" s="3">
        <v>34</v>
      </c>
      <c r="I3461"/>
    </row>
    <row r="3462" spans="3:9">
      <c r="C3462" s="176">
        <v>42332.524299999997</v>
      </c>
      <c r="D3462" s="3" t="s">
        <v>449</v>
      </c>
      <c r="E3462" s="3" t="s">
        <v>457</v>
      </c>
      <c r="F3462" s="3" t="str">
        <f t="shared" si="53"/>
        <v>Retail</v>
      </c>
      <c r="G3462" s="3">
        <v>6</v>
      </c>
      <c r="I3462"/>
    </row>
    <row r="3463" spans="3:9">
      <c r="C3463" s="176">
        <v>42352.492400000003</v>
      </c>
      <c r="D3463" s="3" t="s">
        <v>449</v>
      </c>
      <c r="E3463" s="3" t="s">
        <v>453</v>
      </c>
      <c r="F3463" s="3" t="str">
        <f t="shared" si="53"/>
        <v>Retail</v>
      </c>
      <c r="G3463" s="3">
        <v>2</v>
      </c>
      <c r="I3463"/>
    </row>
    <row r="3464" spans="3:9">
      <c r="C3464" s="176">
        <v>42191.760399999999</v>
      </c>
      <c r="D3464" s="3" t="s">
        <v>447</v>
      </c>
      <c r="E3464" s="3" t="s">
        <v>458</v>
      </c>
      <c r="F3464" s="3" t="str">
        <f t="shared" si="53"/>
        <v>Retail</v>
      </c>
      <c r="G3464" s="3">
        <v>2</v>
      </c>
      <c r="I3464"/>
    </row>
    <row r="3465" spans="3:9">
      <c r="C3465" s="176">
        <v>42100.503499999999</v>
      </c>
      <c r="D3465" s="3" t="s">
        <v>446</v>
      </c>
      <c r="E3465" s="3" t="s">
        <v>10</v>
      </c>
      <c r="F3465" s="3" t="str">
        <f t="shared" si="53"/>
        <v>Retail</v>
      </c>
      <c r="G3465" s="3">
        <v>6</v>
      </c>
      <c r="I3465"/>
    </row>
    <row r="3466" spans="3:9">
      <c r="C3466" s="176">
        <v>42217.5965</v>
      </c>
      <c r="D3466" s="3" t="s">
        <v>445</v>
      </c>
      <c r="E3466" s="3" t="s">
        <v>459</v>
      </c>
      <c r="F3466" s="3" t="str">
        <f t="shared" ref="F3466:F3529" si="54">IF(G3466&lt;10,"Retail","Wholesale")</f>
        <v>Retail</v>
      </c>
      <c r="G3466" s="3">
        <v>2</v>
      </c>
      <c r="I3466"/>
    </row>
    <row r="3467" spans="3:9">
      <c r="C3467" s="176">
        <v>41982.2264</v>
      </c>
      <c r="D3467" s="3" t="s">
        <v>447</v>
      </c>
      <c r="E3467" s="3" t="s">
        <v>6</v>
      </c>
      <c r="F3467" s="3" t="str">
        <f t="shared" si="54"/>
        <v>Retail</v>
      </c>
      <c r="G3467" s="3">
        <v>3</v>
      </c>
      <c r="I3467"/>
    </row>
    <row r="3468" spans="3:9">
      <c r="C3468" s="176">
        <v>41983.095800000003</v>
      </c>
      <c r="D3468" s="3" t="s">
        <v>447</v>
      </c>
      <c r="E3468" s="3" t="s">
        <v>453</v>
      </c>
      <c r="F3468" s="3" t="str">
        <f t="shared" si="54"/>
        <v>Retail</v>
      </c>
      <c r="G3468" s="3">
        <v>1</v>
      </c>
      <c r="I3468"/>
    </row>
    <row r="3469" spans="3:9">
      <c r="C3469" s="176">
        <v>42301.490299999998</v>
      </c>
      <c r="D3469" s="3" t="s">
        <v>445</v>
      </c>
      <c r="E3469" s="3" t="s">
        <v>112</v>
      </c>
      <c r="F3469" s="3" t="str">
        <f t="shared" si="54"/>
        <v>Wholesale</v>
      </c>
      <c r="G3469" s="3">
        <v>53</v>
      </c>
      <c r="I3469"/>
    </row>
    <row r="3470" spans="3:9">
      <c r="C3470" s="176">
        <v>42298.502099999998</v>
      </c>
      <c r="D3470" s="3" t="s">
        <v>446</v>
      </c>
      <c r="E3470" s="3" t="s">
        <v>453</v>
      </c>
      <c r="F3470" s="3" t="str">
        <f t="shared" si="54"/>
        <v>Wholesale</v>
      </c>
      <c r="G3470" s="3">
        <v>48</v>
      </c>
      <c r="I3470"/>
    </row>
    <row r="3471" spans="3:9">
      <c r="C3471" s="176">
        <v>42163.881300000001</v>
      </c>
      <c r="D3471" s="3" t="s">
        <v>447</v>
      </c>
      <c r="E3471" s="3" t="s">
        <v>453</v>
      </c>
      <c r="F3471" s="3" t="str">
        <f t="shared" si="54"/>
        <v>Retail</v>
      </c>
      <c r="G3471" s="3">
        <v>3</v>
      </c>
      <c r="I3471"/>
    </row>
    <row r="3472" spans="3:9">
      <c r="C3472" s="176">
        <v>42352.760399999999</v>
      </c>
      <c r="D3472" s="3" t="s">
        <v>449</v>
      </c>
      <c r="E3472" s="3" t="s">
        <v>460</v>
      </c>
      <c r="F3472" s="3" t="str">
        <f t="shared" si="54"/>
        <v>Wholesale</v>
      </c>
      <c r="G3472" s="3">
        <v>71</v>
      </c>
      <c r="I3472"/>
    </row>
    <row r="3473" spans="3:9">
      <c r="C3473" s="176">
        <v>42323.068099999997</v>
      </c>
      <c r="D3473" s="3" t="s">
        <v>449</v>
      </c>
      <c r="E3473" s="3" t="s">
        <v>8</v>
      </c>
      <c r="F3473" s="3" t="str">
        <f t="shared" si="54"/>
        <v>Retail</v>
      </c>
      <c r="G3473" s="3">
        <v>9</v>
      </c>
      <c r="I3473"/>
    </row>
    <row r="3474" spans="3:9">
      <c r="C3474" s="176">
        <v>42199.559699999998</v>
      </c>
      <c r="D3474" s="3" t="s">
        <v>449</v>
      </c>
      <c r="E3474" s="3" t="s">
        <v>6</v>
      </c>
      <c r="F3474" s="3" t="str">
        <f t="shared" si="54"/>
        <v>Retail</v>
      </c>
      <c r="G3474" s="3">
        <v>1</v>
      </c>
      <c r="I3474"/>
    </row>
    <row r="3475" spans="3:9">
      <c r="C3475" s="176">
        <v>42333.482600000003</v>
      </c>
      <c r="D3475" s="3" t="s">
        <v>445</v>
      </c>
      <c r="E3475" s="3" t="s">
        <v>112</v>
      </c>
      <c r="F3475" s="3" t="str">
        <f t="shared" si="54"/>
        <v>Retail</v>
      </c>
      <c r="G3475" s="3">
        <v>2</v>
      </c>
      <c r="I3475"/>
    </row>
    <row r="3476" spans="3:9">
      <c r="C3476" s="176">
        <v>41984.524299999997</v>
      </c>
      <c r="D3476" s="3" t="s">
        <v>445</v>
      </c>
      <c r="E3476" s="3" t="s">
        <v>312</v>
      </c>
      <c r="F3476" s="3" t="str">
        <f t="shared" si="54"/>
        <v>Retail</v>
      </c>
      <c r="G3476" s="3">
        <v>2</v>
      </c>
      <c r="I3476"/>
    </row>
    <row r="3477" spans="3:9">
      <c r="C3477" s="176">
        <v>42361.225700000003</v>
      </c>
      <c r="D3477" s="3" t="s">
        <v>446</v>
      </c>
      <c r="E3477" s="3" t="s">
        <v>453</v>
      </c>
      <c r="F3477" s="3" t="str">
        <f t="shared" si="54"/>
        <v>Retail</v>
      </c>
      <c r="G3477" s="3">
        <v>2</v>
      </c>
      <c r="I3477"/>
    </row>
    <row r="3478" spans="3:9">
      <c r="C3478" s="176">
        <v>42261.219400000002</v>
      </c>
      <c r="D3478" s="3" t="s">
        <v>445</v>
      </c>
      <c r="E3478" s="3" t="s">
        <v>453</v>
      </c>
      <c r="F3478" s="3" t="str">
        <f t="shared" si="54"/>
        <v>Retail</v>
      </c>
      <c r="G3478" s="3">
        <v>1</v>
      </c>
      <c r="I3478"/>
    </row>
    <row r="3479" spans="3:9">
      <c r="C3479" s="176">
        <v>42216.197899999999</v>
      </c>
      <c r="D3479" s="3" t="s">
        <v>449</v>
      </c>
      <c r="E3479" s="3" t="s">
        <v>453</v>
      </c>
      <c r="F3479" s="3" t="str">
        <f t="shared" si="54"/>
        <v>Retail</v>
      </c>
      <c r="G3479" s="3">
        <v>4</v>
      </c>
      <c r="I3479"/>
    </row>
    <row r="3480" spans="3:9">
      <c r="C3480" s="176">
        <v>42206.481299999999</v>
      </c>
      <c r="D3480" s="3" t="s">
        <v>445</v>
      </c>
      <c r="E3480" s="3" t="s">
        <v>453</v>
      </c>
      <c r="F3480" s="3" t="str">
        <f t="shared" si="54"/>
        <v>Wholesale</v>
      </c>
      <c r="G3480" s="3">
        <v>37</v>
      </c>
      <c r="I3480"/>
    </row>
    <row r="3481" spans="3:9">
      <c r="C3481" s="176">
        <v>42334.479200000002</v>
      </c>
      <c r="D3481" s="3" t="s">
        <v>449</v>
      </c>
      <c r="E3481" s="3" t="s">
        <v>114</v>
      </c>
      <c r="F3481" s="3" t="str">
        <f t="shared" si="54"/>
        <v>Wholesale</v>
      </c>
      <c r="G3481" s="3">
        <v>26</v>
      </c>
      <c r="I3481"/>
    </row>
    <row r="3482" spans="3:9">
      <c r="C3482" s="176">
        <v>42243.497900000002</v>
      </c>
      <c r="D3482" s="3" t="s">
        <v>445</v>
      </c>
      <c r="E3482" s="3" t="s">
        <v>453</v>
      </c>
      <c r="F3482" s="3" t="str">
        <f t="shared" si="54"/>
        <v>Wholesale</v>
      </c>
      <c r="G3482" s="3">
        <v>138</v>
      </c>
      <c r="I3482"/>
    </row>
    <row r="3483" spans="3:9">
      <c r="C3483" s="176">
        <v>42346.5049</v>
      </c>
      <c r="D3483" s="3" t="s">
        <v>445</v>
      </c>
      <c r="E3483" s="3" t="s">
        <v>10</v>
      </c>
      <c r="F3483" s="3" t="str">
        <f t="shared" si="54"/>
        <v>Wholesale</v>
      </c>
      <c r="G3483" s="3">
        <v>63</v>
      </c>
      <c r="I3483"/>
    </row>
    <row r="3484" spans="3:9">
      <c r="C3484" s="176">
        <v>42217.138200000001</v>
      </c>
      <c r="D3484" s="3" t="s">
        <v>446</v>
      </c>
      <c r="E3484" s="3" t="s">
        <v>114</v>
      </c>
      <c r="F3484" s="3" t="str">
        <f t="shared" si="54"/>
        <v>Retail</v>
      </c>
      <c r="G3484" s="3">
        <v>7</v>
      </c>
      <c r="I3484"/>
    </row>
    <row r="3485" spans="3:9">
      <c r="C3485" s="176">
        <v>42262.508999999998</v>
      </c>
      <c r="D3485" s="3" t="s">
        <v>447</v>
      </c>
      <c r="E3485" s="3" t="s">
        <v>6</v>
      </c>
      <c r="F3485" s="3" t="str">
        <f t="shared" si="54"/>
        <v>Retail</v>
      </c>
      <c r="G3485" s="3">
        <v>1</v>
      </c>
      <c r="I3485"/>
    </row>
    <row r="3486" spans="3:9">
      <c r="C3486" s="176">
        <v>42337.511100000003</v>
      </c>
      <c r="D3486" s="3" t="s">
        <v>445</v>
      </c>
      <c r="E3486" s="3" t="s">
        <v>6</v>
      </c>
      <c r="F3486" s="3" t="str">
        <f t="shared" si="54"/>
        <v>Retail</v>
      </c>
      <c r="G3486" s="3">
        <v>3</v>
      </c>
      <c r="I3486"/>
    </row>
    <row r="3487" spans="3:9">
      <c r="C3487" s="176">
        <v>42217.752800000002</v>
      </c>
      <c r="D3487" s="3" t="s">
        <v>445</v>
      </c>
      <c r="E3487" s="3" t="s">
        <v>6</v>
      </c>
      <c r="F3487" s="3" t="str">
        <f t="shared" si="54"/>
        <v>Retail</v>
      </c>
      <c r="G3487" s="3">
        <v>4</v>
      </c>
      <c r="I3487"/>
    </row>
    <row r="3488" spans="3:9">
      <c r="C3488" s="176">
        <v>42308.6993</v>
      </c>
      <c r="D3488" s="3" t="s">
        <v>447</v>
      </c>
      <c r="E3488" s="3" t="s">
        <v>453</v>
      </c>
      <c r="F3488" s="3" t="str">
        <f t="shared" si="54"/>
        <v>Retail</v>
      </c>
      <c r="G3488" s="3">
        <v>4</v>
      </c>
      <c r="I3488"/>
    </row>
    <row r="3489" spans="3:9">
      <c r="C3489" s="176">
        <v>42287.7042</v>
      </c>
      <c r="D3489" s="3" t="s">
        <v>447</v>
      </c>
      <c r="E3489" s="3" t="s">
        <v>448</v>
      </c>
      <c r="F3489" s="3" t="str">
        <f t="shared" si="54"/>
        <v>Retail</v>
      </c>
      <c r="G3489" s="3">
        <v>3</v>
      </c>
      <c r="I3489"/>
    </row>
    <row r="3490" spans="3:9">
      <c r="C3490" s="176">
        <v>42198.355600000003</v>
      </c>
      <c r="D3490" s="3" t="s">
        <v>445</v>
      </c>
      <c r="E3490" s="3" t="s">
        <v>453</v>
      </c>
      <c r="F3490" s="3" t="str">
        <f t="shared" si="54"/>
        <v>Retail</v>
      </c>
      <c r="G3490" s="3">
        <v>1</v>
      </c>
      <c r="I3490"/>
    </row>
    <row r="3491" spans="3:9">
      <c r="C3491" s="176">
        <v>42205.738899999997</v>
      </c>
      <c r="D3491" s="3" t="s">
        <v>445</v>
      </c>
      <c r="E3491" s="3" t="s">
        <v>453</v>
      </c>
      <c r="F3491" s="3" t="str">
        <f t="shared" si="54"/>
        <v>Retail</v>
      </c>
      <c r="G3491" s="3">
        <v>5</v>
      </c>
      <c r="I3491"/>
    </row>
    <row r="3492" spans="3:9">
      <c r="C3492" s="176">
        <v>42333.102800000001</v>
      </c>
      <c r="D3492" s="3" t="s">
        <v>445</v>
      </c>
      <c r="E3492" s="3" t="s">
        <v>112</v>
      </c>
      <c r="F3492" s="3" t="str">
        <f t="shared" si="54"/>
        <v>Retail</v>
      </c>
      <c r="G3492" s="3">
        <v>1</v>
      </c>
      <c r="I3492"/>
    </row>
    <row r="3493" spans="3:9">
      <c r="C3493" s="176">
        <v>42360.329899999997</v>
      </c>
      <c r="D3493" s="3" t="s">
        <v>446</v>
      </c>
      <c r="E3493" s="3" t="s">
        <v>452</v>
      </c>
      <c r="F3493" s="3" t="str">
        <f t="shared" si="54"/>
        <v>Retail</v>
      </c>
      <c r="G3493" s="3">
        <v>1</v>
      </c>
      <c r="I3493"/>
    </row>
    <row r="3494" spans="3:9">
      <c r="C3494" s="176">
        <v>42354.719400000002</v>
      </c>
      <c r="D3494" s="3" t="s">
        <v>447</v>
      </c>
      <c r="E3494" s="3" t="s">
        <v>10</v>
      </c>
      <c r="F3494" s="3" t="str">
        <f t="shared" si="54"/>
        <v>Retail</v>
      </c>
      <c r="G3494" s="3">
        <v>2</v>
      </c>
      <c r="I3494"/>
    </row>
    <row r="3495" spans="3:9">
      <c r="C3495" s="176">
        <v>41984.5389</v>
      </c>
      <c r="D3495" s="3" t="s">
        <v>446</v>
      </c>
      <c r="E3495" s="3" t="s">
        <v>312</v>
      </c>
      <c r="F3495" s="3" t="str">
        <f t="shared" si="54"/>
        <v>Retail</v>
      </c>
      <c r="G3495" s="3">
        <v>2</v>
      </c>
      <c r="I3495"/>
    </row>
    <row r="3496" spans="3:9">
      <c r="C3496" s="176">
        <v>42349.573600000003</v>
      </c>
      <c r="D3496" s="3" t="s">
        <v>447</v>
      </c>
      <c r="E3496" s="3" t="s">
        <v>9</v>
      </c>
      <c r="F3496" s="3" t="str">
        <f t="shared" si="54"/>
        <v>Retail</v>
      </c>
      <c r="G3496" s="3">
        <v>7</v>
      </c>
      <c r="I3496"/>
    </row>
    <row r="3497" spans="3:9">
      <c r="C3497" s="176">
        <v>42269.914599999996</v>
      </c>
      <c r="D3497" s="3" t="s">
        <v>445</v>
      </c>
      <c r="E3497" s="3" t="s">
        <v>110</v>
      </c>
      <c r="F3497" s="3" t="str">
        <f t="shared" si="54"/>
        <v>Retail</v>
      </c>
      <c r="G3497" s="3">
        <v>5</v>
      </c>
      <c r="I3497"/>
    </row>
    <row r="3498" spans="3:9">
      <c r="C3498" s="176">
        <v>41980.010399999999</v>
      </c>
      <c r="D3498" s="3" t="s">
        <v>447</v>
      </c>
      <c r="E3498" s="3" t="s">
        <v>10</v>
      </c>
      <c r="F3498" s="3" t="str">
        <f t="shared" si="54"/>
        <v>Wholesale</v>
      </c>
      <c r="G3498" s="3">
        <v>69</v>
      </c>
      <c r="I3498"/>
    </row>
    <row r="3499" spans="3:9">
      <c r="C3499" s="176">
        <v>42333.639600000002</v>
      </c>
      <c r="D3499" s="3" t="s">
        <v>449</v>
      </c>
      <c r="E3499" s="3" t="s">
        <v>453</v>
      </c>
      <c r="F3499" s="3" t="str">
        <f t="shared" si="54"/>
        <v>Wholesale</v>
      </c>
      <c r="G3499" s="3">
        <v>60</v>
      </c>
      <c r="I3499"/>
    </row>
    <row r="3500" spans="3:9">
      <c r="C3500" s="176">
        <v>42346.455600000001</v>
      </c>
      <c r="D3500" s="3" t="s">
        <v>445</v>
      </c>
      <c r="E3500" s="3" t="s">
        <v>8</v>
      </c>
      <c r="F3500" s="3" t="str">
        <f t="shared" si="54"/>
        <v>Wholesale</v>
      </c>
      <c r="G3500" s="3">
        <v>34</v>
      </c>
      <c r="I3500"/>
    </row>
    <row r="3501" spans="3:9">
      <c r="C3501" s="176">
        <v>41985.795100000003</v>
      </c>
      <c r="D3501" s="3" t="s">
        <v>445</v>
      </c>
      <c r="E3501" s="3" t="s">
        <v>453</v>
      </c>
      <c r="F3501" s="3" t="str">
        <f t="shared" si="54"/>
        <v>Retail</v>
      </c>
      <c r="G3501" s="3">
        <v>2</v>
      </c>
      <c r="I3501"/>
    </row>
    <row r="3502" spans="3:9">
      <c r="C3502" s="176">
        <v>42252.566700000003</v>
      </c>
      <c r="D3502" s="3" t="s">
        <v>447</v>
      </c>
      <c r="E3502" s="3" t="s">
        <v>461</v>
      </c>
      <c r="F3502" s="3" t="str">
        <f t="shared" si="54"/>
        <v>Retail</v>
      </c>
      <c r="G3502" s="3">
        <v>1</v>
      </c>
      <c r="I3502"/>
    </row>
    <row r="3503" spans="3:9">
      <c r="C3503" s="176">
        <v>41983.521500000003</v>
      </c>
      <c r="D3503" s="3" t="s">
        <v>449</v>
      </c>
      <c r="E3503" s="3" t="s">
        <v>114</v>
      </c>
      <c r="F3503" s="3" t="str">
        <f t="shared" si="54"/>
        <v>Retail</v>
      </c>
      <c r="G3503" s="3">
        <v>2</v>
      </c>
      <c r="I3503"/>
    </row>
    <row r="3504" spans="3:9">
      <c r="C3504" s="176">
        <v>42310.1319</v>
      </c>
      <c r="D3504" s="3" t="s">
        <v>445</v>
      </c>
      <c r="E3504" s="3" t="s">
        <v>453</v>
      </c>
      <c r="F3504" s="3" t="str">
        <f t="shared" si="54"/>
        <v>Wholesale</v>
      </c>
      <c r="G3504" s="3">
        <v>36</v>
      </c>
      <c r="I3504"/>
    </row>
    <row r="3505" spans="3:9">
      <c r="C3505" s="176">
        <v>42295.770100000002</v>
      </c>
      <c r="D3505" s="3" t="s">
        <v>446</v>
      </c>
      <c r="E3505" s="3" t="s">
        <v>6</v>
      </c>
      <c r="F3505" s="3" t="str">
        <f t="shared" si="54"/>
        <v>Retail</v>
      </c>
      <c r="G3505" s="3">
        <v>1</v>
      </c>
      <c r="I3505"/>
    </row>
    <row r="3506" spans="3:9">
      <c r="C3506" s="176">
        <v>42253.511100000003</v>
      </c>
      <c r="D3506" s="3" t="s">
        <v>445</v>
      </c>
      <c r="E3506" s="3" t="s">
        <v>312</v>
      </c>
      <c r="F3506" s="3" t="str">
        <f t="shared" si="54"/>
        <v>Wholesale</v>
      </c>
      <c r="G3506" s="3">
        <v>60</v>
      </c>
      <c r="I3506"/>
    </row>
    <row r="3507" spans="3:9">
      <c r="C3507" s="176">
        <v>42244.482600000003</v>
      </c>
      <c r="D3507" s="3" t="s">
        <v>445</v>
      </c>
      <c r="E3507" s="3" t="s">
        <v>453</v>
      </c>
      <c r="F3507" s="3" t="str">
        <f t="shared" si="54"/>
        <v>Wholesale</v>
      </c>
      <c r="G3507" s="3">
        <v>110</v>
      </c>
      <c r="I3507"/>
    </row>
    <row r="3508" spans="3:9">
      <c r="C3508" s="176">
        <v>41985.533300000003</v>
      </c>
      <c r="D3508" s="3" t="s">
        <v>445</v>
      </c>
      <c r="E3508" s="3" t="s">
        <v>453</v>
      </c>
      <c r="F3508" s="3" t="str">
        <f t="shared" si="54"/>
        <v>Retail</v>
      </c>
      <c r="G3508" s="3">
        <v>1</v>
      </c>
      <c r="I3508"/>
    </row>
    <row r="3509" spans="3:9">
      <c r="C3509" s="176">
        <v>42332.508999999998</v>
      </c>
      <c r="D3509" s="3" t="s">
        <v>446</v>
      </c>
      <c r="E3509" s="3" t="s">
        <v>453</v>
      </c>
      <c r="F3509" s="3" t="str">
        <f t="shared" si="54"/>
        <v>Retail</v>
      </c>
      <c r="G3509" s="3">
        <v>2</v>
      </c>
      <c r="I3509"/>
    </row>
    <row r="3510" spans="3:9">
      <c r="C3510" s="176">
        <v>42278.345099999999</v>
      </c>
      <c r="D3510" s="3" t="s">
        <v>447</v>
      </c>
      <c r="E3510" s="3" t="s">
        <v>453</v>
      </c>
      <c r="F3510" s="3" t="str">
        <f t="shared" si="54"/>
        <v>Wholesale</v>
      </c>
      <c r="G3510" s="3">
        <v>40</v>
      </c>
      <c r="I3510"/>
    </row>
    <row r="3511" spans="3:9">
      <c r="C3511" s="176">
        <v>42174.543100000003</v>
      </c>
      <c r="D3511" s="3" t="s">
        <v>447</v>
      </c>
      <c r="E3511" s="3" t="s">
        <v>8</v>
      </c>
      <c r="F3511" s="3" t="str">
        <f t="shared" si="54"/>
        <v>Wholesale</v>
      </c>
      <c r="G3511" s="3">
        <v>35</v>
      </c>
      <c r="I3511"/>
    </row>
    <row r="3512" spans="3:9">
      <c r="C3512" s="176">
        <v>41986.4951</v>
      </c>
      <c r="D3512" s="3" t="s">
        <v>445</v>
      </c>
      <c r="E3512" s="3" t="s">
        <v>6</v>
      </c>
      <c r="F3512" s="3" t="str">
        <f t="shared" si="54"/>
        <v>Wholesale</v>
      </c>
      <c r="G3512" s="3">
        <v>32</v>
      </c>
      <c r="I3512"/>
    </row>
    <row r="3513" spans="3:9">
      <c r="C3513" s="176">
        <v>42221.740299999998</v>
      </c>
      <c r="D3513" s="3" t="s">
        <v>446</v>
      </c>
      <c r="E3513" s="3" t="s">
        <v>453</v>
      </c>
      <c r="F3513" s="3" t="str">
        <f t="shared" si="54"/>
        <v>Retail</v>
      </c>
      <c r="G3513" s="3">
        <v>4</v>
      </c>
      <c r="I3513"/>
    </row>
    <row r="3514" spans="3:9">
      <c r="C3514" s="176">
        <v>42158.189599999998</v>
      </c>
      <c r="D3514" s="3" t="s">
        <v>445</v>
      </c>
      <c r="E3514" s="3" t="s">
        <v>453</v>
      </c>
      <c r="F3514" s="3" t="str">
        <f t="shared" si="54"/>
        <v>Retail</v>
      </c>
      <c r="G3514" s="3">
        <v>2</v>
      </c>
      <c r="I3514"/>
    </row>
    <row r="3515" spans="3:9">
      <c r="C3515" s="176">
        <v>42194.532599999999</v>
      </c>
      <c r="D3515" s="3" t="s">
        <v>449</v>
      </c>
      <c r="E3515" s="3" t="s">
        <v>110</v>
      </c>
      <c r="F3515" s="3" t="str">
        <f t="shared" si="54"/>
        <v>Wholesale</v>
      </c>
      <c r="G3515" s="3">
        <v>41</v>
      </c>
      <c r="I3515"/>
    </row>
    <row r="3516" spans="3:9">
      <c r="C3516" s="176">
        <v>42356.636100000003</v>
      </c>
      <c r="D3516" s="3" t="s">
        <v>445</v>
      </c>
      <c r="E3516" s="3" t="s">
        <v>312</v>
      </c>
      <c r="F3516" s="3" t="str">
        <f t="shared" si="54"/>
        <v>Retail</v>
      </c>
      <c r="G3516" s="3">
        <v>2</v>
      </c>
      <c r="I3516"/>
    </row>
    <row r="3517" spans="3:9">
      <c r="C3517" s="176">
        <v>42275.544399999999</v>
      </c>
      <c r="D3517" s="3" t="s">
        <v>446</v>
      </c>
      <c r="E3517" s="3" t="s">
        <v>6</v>
      </c>
      <c r="F3517" s="3" t="str">
        <f t="shared" si="54"/>
        <v>Wholesale</v>
      </c>
      <c r="G3517" s="3">
        <v>51</v>
      </c>
      <c r="I3517"/>
    </row>
    <row r="3518" spans="3:9">
      <c r="C3518" s="176">
        <v>42267.027800000003</v>
      </c>
      <c r="D3518" s="3" t="s">
        <v>445</v>
      </c>
      <c r="E3518" s="3" t="s">
        <v>114</v>
      </c>
      <c r="F3518" s="3" t="str">
        <f t="shared" si="54"/>
        <v>Retail</v>
      </c>
      <c r="G3518" s="3">
        <v>1</v>
      </c>
      <c r="I3518"/>
    </row>
    <row r="3519" spans="3:9">
      <c r="C3519" s="176">
        <v>42186.795100000003</v>
      </c>
      <c r="D3519" s="3" t="s">
        <v>445</v>
      </c>
      <c r="E3519" s="3" t="s">
        <v>453</v>
      </c>
      <c r="F3519" s="3" t="str">
        <f t="shared" si="54"/>
        <v>Retail</v>
      </c>
      <c r="G3519" s="3">
        <v>2</v>
      </c>
      <c r="I3519"/>
    </row>
    <row r="3520" spans="3:9">
      <c r="C3520" s="176">
        <v>42342.492400000003</v>
      </c>
      <c r="D3520" s="3" t="s">
        <v>445</v>
      </c>
      <c r="E3520" s="3" t="s">
        <v>7</v>
      </c>
      <c r="F3520" s="3" t="str">
        <f t="shared" si="54"/>
        <v>Wholesale</v>
      </c>
      <c r="G3520" s="3">
        <v>59</v>
      </c>
      <c r="I3520"/>
    </row>
    <row r="3521" spans="3:9">
      <c r="C3521" s="176">
        <v>42009.8632</v>
      </c>
      <c r="D3521" s="3" t="s">
        <v>447</v>
      </c>
      <c r="E3521" s="3" t="s">
        <v>114</v>
      </c>
      <c r="F3521" s="3" t="str">
        <f t="shared" si="54"/>
        <v>Wholesale</v>
      </c>
      <c r="G3521" s="3">
        <v>27</v>
      </c>
      <c r="I3521"/>
    </row>
    <row r="3522" spans="3:9">
      <c r="C3522" s="176">
        <v>42217.545100000003</v>
      </c>
      <c r="D3522" s="3" t="s">
        <v>446</v>
      </c>
      <c r="E3522" s="3" t="s">
        <v>112</v>
      </c>
      <c r="F3522" s="3" t="str">
        <f t="shared" si="54"/>
        <v>Wholesale</v>
      </c>
      <c r="G3522" s="3">
        <v>56</v>
      </c>
      <c r="I3522"/>
    </row>
    <row r="3523" spans="3:9">
      <c r="C3523" s="176">
        <v>41982.498599999999</v>
      </c>
      <c r="D3523" s="3" t="s">
        <v>445</v>
      </c>
      <c r="E3523" s="3" t="s">
        <v>6</v>
      </c>
      <c r="F3523" s="3" t="str">
        <f t="shared" si="54"/>
        <v>Retail</v>
      </c>
      <c r="G3523" s="3">
        <v>2</v>
      </c>
      <c r="I3523"/>
    </row>
    <row r="3524" spans="3:9">
      <c r="C3524" s="176">
        <v>42350.214599999999</v>
      </c>
      <c r="D3524" s="3" t="s">
        <v>446</v>
      </c>
      <c r="E3524" s="3" t="s">
        <v>452</v>
      </c>
      <c r="F3524" s="3" t="str">
        <f t="shared" si="54"/>
        <v>Retail</v>
      </c>
      <c r="G3524" s="3">
        <v>2</v>
      </c>
      <c r="I3524"/>
    </row>
    <row r="3525" spans="3:9">
      <c r="C3525" s="176">
        <v>41979.732600000003</v>
      </c>
      <c r="D3525" s="3" t="s">
        <v>446</v>
      </c>
      <c r="E3525" s="3" t="s">
        <v>10</v>
      </c>
      <c r="F3525" s="3" t="str">
        <f t="shared" si="54"/>
        <v>Wholesale</v>
      </c>
      <c r="G3525" s="3">
        <v>35</v>
      </c>
      <c r="I3525"/>
    </row>
    <row r="3526" spans="3:9">
      <c r="C3526" s="176">
        <v>42357.511100000003</v>
      </c>
      <c r="D3526" s="3" t="s">
        <v>446</v>
      </c>
      <c r="E3526" s="3" t="s">
        <v>112</v>
      </c>
      <c r="F3526" s="3" t="str">
        <f t="shared" si="54"/>
        <v>Wholesale</v>
      </c>
      <c r="G3526" s="3">
        <v>38</v>
      </c>
      <c r="I3526"/>
    </row>
    <row r="3527" spans="3:9">
      <c r="C3527" s="176">
        <v>42044.171499999997</v>
      </c>
      <c r="D3527" s="3" t="s">
        <v>445</v>
      </c>
      <c r="E3527" s="3" t="s">
        <v>456</v>
      </c>
      <c r="F3527" s="3" t="str">
        <f t="shared" si="54"/>
        <v>Wholesale</v>
      </c>
      <c r="G3527" s="3">
        <v>36</v>
      </c>
      <c r="I3527"/>
    </row>
    <row r="3528" spans="3:9">
      <c r="C3528" s="176">
        <v>42114.218099999998</v>
      </c>
      <c r="D3528" s="3" t="s">
        <v>447</v>
      </c>
      <c r="E3528" s="3" t="s">
        <v>9</v>
      </c>
      <c r="F3528" s="3" t="str">
        <f t="shared" si="54"/>
        <v>Retail</v>
      </c>
      <c r="G3528" s="3">
        <v>2</v>
      </c>
      <c r="I3528"/>
    </row>
    <row r="3529" spans="3:9">
      <c r="C3529" s="176">
        <v>42210.526400000002</v>
      </c>
      <c r="D3529" s="3" t="s">
        <v>447</v>
      </c>
      <c r="E3529" s="3" t="s">
        <v>453</v>
      </c>
      <c r="F3529" s="3" t="str">
        <f t="shared" si="54"/>
        <v>Wholesale</v>
      </c>
      <c r="G3529" s="3">
        <v>53</v>
      </c>
      <c r="I3529"/>
    </row>
    <row r="3530" spans="3:9">
      <c r="C3530" s="176">
        <v>42161.927100000001</v>
      </c>
      <c r="D3530" s="3" t="s">
        <v>447</v>
      </c>
      <c r="E3530" s="3" t="s">
        <v>453</v>
      </c>
      <c r="F3530" s="3" t="str">
        <f t="shared" ref="F3530:F3593" si="55">IF(G3530&lt;10,"Retail","Wholesale")</f>
        <v>Wholesale</v>
      </c>
      <c r="G3530" s="3">
        <v>23</v>
      </c>
      <c r="I3530"/>
    </row>
    <row r="3531" spans="3:9">
      <c r="C3531" s="176">
        <v>42138.5069</v>
      </c>
      <c r="D3531" s="3" t="s">
        <v>447</v>
      </c>
      <c r="E3531" s="3" t="s">
        <v>453</v>
      </c>
      <c r="F3531" s="3" t="str">
        <f t="shared" si="55"/>
        <v>Retail</v>
      </c>
      <c r="G3531" s="3">
        <v>5</v>
      </c>
      <c r="I3531"/>
    </row>
    <row r="3532" spans="3:9">
      <c r="C3532" s="176">
        <v>42245.502800000002</v>
      </c>
      <c r="D3532" s="3" t="s">
        <v>447</v>
      </c>
      <c r="E3532" s="3" t="s">
        <v>452</v>
      </c>
      <c r="F3532" s="3" t="str">
        <f t="shared" si="55"/>
        <v>Retail</v>
      </c>
      <c r="G3532" s="3">
        <v>1</v>
      </c>
      <c r="I3532"/>
    </row>
    <row r="3533" spans="3:9">
      <c r="C3533" s="176">
        <v>41977.0965</v>
      </c>
      <c r="D3533" s="3" t="s">
        <v>447</v>
      </c>
      <c r="E3533" s="3" t="s">
        <v>453</v>
      </c>
      <c r="F3533" s="3" t="str">
        <f t="shared" si="55"/>
        <v>Retail</v>
      </c>
      <c r="G3533" s="3">
        <v>6</v>
      </c>
      <c r="I3533"/>
    </row>
    <row r="3534" spans="3:9">
      <c r="C3534" s="176">
        <v>42229.468800000002</v>
      </c>
      <c r="D3534" s="3" t="s">
        <v>445</v>
      </c>
      <c r="E3534" s="3" t="s">
        <v>312</v>
      </c>
      <c r="F3534" s="3" t="str">
        <f t="shared" si="55"/>
        <v>Retail</v>
      </c>
      <c r="G3534" s="3">
        <v>2</v>
      </c>
      <c r="I3534"/>
    </row>
    <row r="3535" spans="3:9">
      <c r="C3535" s="176">
        <v>41983.722900000001</v>
      </c>
      <c r="D3535" s="3" t="s">
        <v>445</v>
      </c>
      <c r="E3535" s="3" t="s">
        <v>458</v>
      </c>
      <c r="F3535" s="3" t="str">
        <f t="shared" si="55"/>
        <v>Wholesale</v>
      </c>
      <c r="G3535" s="3">
        <v>36</v>
      </c>
      <c r="I3535"/>
    </row>
    <row r="3536" spans="3:9">
      <c r="C3536" s="176">
        <v>42076.737500000003</v>
      </c>
      <c r="D3536" s="3" t="s">
        <v>447</v>
      </c>
      <c r="E3536" s="3" t="s">
        <v>453</v>
      </c>
      <c r="F3536" s="3" t="str">
        <f t="shared" si="55"/>
        <v>Retail</v>
      </c>
      <c r="G3536" s="3">
        <v>2</v>
      </c>
      <c r="I3536"/>
    </row>
    <row r="3537" spans="3:9">
      <c r="C3537" s="176">
        <v>42344.7111</v>
      </c>
      <c r="D3537" s="3" t="s">
        <v>445</v>
      </c>
      <c r="E3537" s="3" t="s">
        <v>453</v>
      </c>
      <c r="F3537" s="3" t="str">
        <f t="shared" si="55"/>
        <v>Wholesale</v>
      </c>
      <c r="G3537" s="3">
        <v>53</v>
      </c>
      <c r="I3537"/>
    </row>
    <row r="3538" spans="3:9">
      <c r="C3538" s="176">
        <v>42190.759700000002</v>
      </c>
      <c r="D3538" s="3" t="s">
        <v>445</v>
      </c>
      <c r="E3538" s="3" t="s">
        <v>114</v>
      </c>
      <c r="F3538" s="3" t="str">
        <f t="shared" si="55"/>
        <v>Retail</v>
      </c>
      <c r="G3538" s="3">
        <v>2</v>
      </c>
      <c r="I3538"/>
    </row>
    <row r="3539" spans="3:9">
      <c r="C3539" s="176">
        <v>42356.507599999997</v>
      </c>
      <c r="D3539" s="3" t="s">
        <v>446</v>
      </c>
      <c r="E3539" s="3" t="s">
        <v>10</v>
      </c>
      <c r="F3539" s="3" t="str">
        <f t="shared" si="55"/>
        <v>Retail</v>
      </c>
      <c r="G3539" s="3">
        <v>1</v>
      </c>
      <c r="I3539"/>
    </row>
    <row r="3540" spans="3:9">
      <c r="C3540" s="176">
        <v>41984.143799999998</v>
      </c>
      <c r="D3540" s="3" t="s">
        <v>445</v>
      </c>
      <c r="E3540" s="3" t="s">
        <v>7</v>
      </c>
      <c r="F3540" s="3" t="str">
        <f t="shared" si="55"/>
        <v>Retail</v>
      </c>
      <c r="G3540" s="3">
        <v>3</v>
      </c>
      <c r="I3540"/>
    </row>
    <row r="3541" spans="3:9">
      <c r="C3541" s="176">
        <v>42179.436099999999</v>
      </c>
      <c r="D3541" s="3" t="s">
        <v>446</v>
      </c>
      <c r="E3541" s="3" t="s">
        <v>454</v>
      </c>
      <c r="F3541" s="3" t="str">
        <f t="shared" si="55"/>
        <v>Retail</v>
      </c>
      <c r="G3541" s="3">
        <v>5</v>
      </c>
      <c r="I3541"/>
    </row>
    <row r="3542" spans="3:9">
      <c r="C3542" s="176">
        <v>41987.222900000001</v>
      </c>
      <c r="D3542" s="3" t="s">
        <v>445</v>
      </c>
      <c r="E3542" s="3" t="s">
        <v>453</v>
      </c>
      <c r="F3542" s="3" t="str">
        <f t="shared" si="55"/>
        <v>Retail</v>
      </c>
      <c r="G3542" s="3">
        <v>3</v>
      </c>
      <c r="I3542"/>
    </row>
    <row r="3543" spans="3:9">
      <c r="C3543" s="176">
        <v>42356.158300000003</v>
      </c>
      <c r="D3543" s="3" t="s">
        <v>445</v>
      </c>
      <c r="E3543" s="3" t="s">
        <v>450</v>
      </c>
      <c r="F3543" s="3" t="str">
        <f t="shared" si="55"/>
        <v>Wholesale</v>
      </c>
      <c r="G3543" s="3">
        <v>26</v>
      </c>
      <c r="I3543"/>
    </row>
    <row r="3544" spans="3:9">
      <c r="C3544" s="176">
        <v>41988.133300000001</v>
      </c>
      <c r="D3544" s="3" t="s">
        <v>447</v>
      </c>
      <c r="E3544" s="3" t="s">
        <v>458</v>
      </c>
      <c r="F3544" s="3" t="str">
        <f t="shared" si="55"/>
        <v>Wholesale</v>
      </c>
      <c r="G3544" s="3">
        <v>40</v>
      </c>
      <c r="I3544"/>
    </row>
    <row r="3545" spans="3:9">
      <c r="C3545" s="176">
        <v>42349.195099999997</v>
      </c>
      <c r="D3545" s="3" t="s">
        <v>445</v>
      </c>
      <c r="E3545" s="3" t="s">
        <v>451</v>
      </c>
      <c r="F3545" s="3" t="str">
        <f t="shared" si="55"/>
        <v>Retail</v>
      </c>
      <c r="G3545" s="3">
        <v>1</v>
      </c>
      <c r="I3545"/>
    </row>
    <row r="3546" spans="3:9">
      <c r="C3546" s="176">
        <v>42254.8056</v>
      </c>
      <c r="D3546" s="3" t="s">
        <v>446</v>
      </c>
      <c r="E3546" s="3" t="s">
        <v>453</v>
      </c>
      <c r="F3546" s="3" t="str">
        <f t="shared" si="55"/>
        <v>Retail</v>
      </c>
      <c r="G3546" s="3">
        <v>6</v>
      </c>
      <c r="I3546"/>
    </row>
    <row r="3547" spans="3:9">
      <c r="C3547" s="176">
        <v>42323.997900000002</v>
      </c>
      <c r="D3547" s="3" t="s">
        <v>445</v>
      </c>
      <c r="E3547" s="3" t="s">
        <v>461</v>
      </c>
      <c r="F3547" s="3" t="str">
        <f t="shared" si="55"/>
        <v>Wholesale</v>
      </c>
      <c r="G3547" s="3">
        <v>40</v>
      </c>
      <c r="I3547"/>
    </row>
    <row r="3548" spans="3:9">
      <c r="C3548" s="176">
        <v>42255.176399999997</v>
      </c>
      <c r="D3548" s="3" t="s">
        <v>445</v>
      </c>
      <c r="E3548" s="3" t="s">
        <v>453</v>
      </c>
      <c r="F3548" s="3" t="str">
        <f t="shared" si="55"/>
        <v>Retail</v>
      </c>
      <c r="G3548" s="3">
        <v>3</v>
      </c>
      <c r="I3548"/>
    </row>
    <row r="3549" spans="3:9">
      <c r="C3549" s="176">
        <v>42208.105600000003</v>
      </c>
      <c r="D3549" s="3" t="s">
        <v>446</v>
      </c>
      <c r="E3549" s="3" t="s">
        <v>10</v>
      </c>
      <c r="F3549" s="3" t="str">
        <f t="shared" si="55"/>
        <v>Retail</v>
      </c>
      <c r="G3549" s="3">
        <v>1</v>
      </c>
      <c r="I3549"/>
    </row>
    <row r="3550" spans="3:9">
      <c r="C3550" s="176">
        <v>42340.15</v>
      </c>
      <c r="D3550" s="3" t="s">
        <v>447</v>
      </c>
      <c r="E3550" s="3" t="s">
        <v>10</v>
      </c>
      <c r="F3550" s="3" t="str">
        <f t="shared" si="55"/>
        <v>Wholesale</v>
      </c>
      <c r="G3550" s="3">
        <v>61</v>
      </c>
      <c r="I3550"/>
    </row>
    <row r="3551" spans="3:9">
      <c r="C3551" s="176">
        <v>41989.219400000002</v>
      </c>
      <c r="D3551" s="3" t="s">
        <v>445</v>
      </c>
      <c r="E3551" s="3" t="s">
        <v>6</v>
      </c>
      <c r="F3551" s="3" t="str">
        <f t="shared" si="55"/>
        <v>Wholesale</v>
      </c>
      <c r="G3551" s="3">
        <v>56</v>
      </c>
      <c r="I3551"/>
    </row>
    <row r="3552" spans="3:9">
      <c r="C3552" s="176">
        <v>42046.731899999999</v>
      </c>
      <c r="D3552" s="3" t="s">
        <v>445</v>
      </c>
      <c r="E3552" s="3" t="s">
        <v>455</v>
      </c>
      <c r="F3552" s="3" t="str">
        <f t="shared" si="55"/>
        <v>Retail</v>
      </c>
      <c r="G3552" s="3">
        <v>5</v>
      </c>
      <c r="I3552"/>
    </row>
    <row r="3553" spans="3:9">
      <c r="C3553" s="176">
        <v>41982.534699999997</v>
      </c>
      <c r="D3553" s="3" t="s">
        <v>445</v>
      </c>
      <c r="E3553" s="3" t="s">
        <v>114</v>
      </c>
      <c r="F3553" s="3" t="str">
        <f t="shared" si="55"/>
        <v>Retail</v>
      </c>
      <c r="G3553" s="3">
        <v>1</v>
      </c>
      <c r="I3553"/>
    </row>
    <row r="3554" spans="3:9">
      <c r="C3554" s="176">
        <v>42201.5</v>
      </c>
      <c r="D3554" s="3" t="s">
        <v>447</v>
      </c>
      <c r="E3554" s="3" t="s">
        <v>453</v>
      </c>
      <c r="F3554" s="3" t="str">
        <f t="shared" si="55"/>
        <v>Wholesale</v>
      </c>
      <c r="G3554" s="3">
        <v>155</v>
      </c>
      <c r="I3554"/>
    </row>
    <row r="3555" spans="3:9">
      <c r="C3555" s="176">
        <v>42157.5458</v>
      </c>
      <c r="D3555" s="3" t="s">
        <v>445</v>
      </c>
      <c r="E3555" s="3" t="s">
        <v>110</v>
      </c>
      <c r="F3555" s="3" t="str">
        <f t="shared" si="55"/>
        <v>Wholesale</v>
      </c>
      <c r="G3555" s="3">
        <v>41</v>
      </c>
      <c r="I3555"/>
    </row>
    <row r="3556" spans="3:9">
      <c r="C3556" s="176">
        <v>41983.491000000002</v>
      </c>
      <c r="D3556" s="3" t="s">
        <v>445</v>
      </c>
      <c r="E3556" s="3" t="s">
        <v>110</v>
      </c>
      <c r="F3556" s="3" t="str">
        <f t="shared" si="55"/>
        <v>Retail</v>
      </c>
      <c r="G3556" s="3">
        <v>7</v>
      </c>
      <c r="I3556"/>
    </row>
    <row r="3557" spans="3:9">
      <c r="C3557" s="176">
        <v>41976.617400000003</v>
      </c>
      <c r="D3557" s="3" t="s">
        <v>449</v>
      </c>
      <c r="E3557" s="3" t="s">
        <v>10</v>
      </c>
      <c r="F3557" s="3" t="str">
        <f t="shared" si="55"/>
        <v>Wholesale</v>
      </c>
      <c r="G3557" s="3">
        <v>29</v>
      </c>
      <c r="I3557"/>
    </row>
    <row r="3558" spans="3:9">
      <c r="C3558" s="176">
        <v>42163.195800000001</v>
      </c>
      <c r="D3558" s="3" t="s">
        <v>445</v>
      </c>
      <c r="E3558" s="3" t="s">
        <v>7</v>
      </c>
      <c r="F3558" s="3" t="str">
        <f t="shared" si="55"/>
        <v>Retail</v>
      </c>
      <c r="G3558" s="3">
        <v>1</v>
      </c>
      <c r="I3558"/>
    </row>
    <row r="3559" spans="3:9">
      <c r="C3559" s="176">
        <v>42155.831899999997</v>
      </c>
      <c r="D3559" s="3" t="s">
        <v>445</v>
      </c>
      <c r="E3559" s="3" t="s">
        <v>450</v>
      </c>
      <c r="F3559" s="3" t="str">
        <f t="shared" si="55"/>
        <v>Wholesale</v>
      </c>
      <c r="G3559" s="3">
        <v>33</v>
      </c>
      <c r="I3559"/>
    </row>
    <row r="3560" spans="3:9">
      <c r="C3560" s="176">
        <v>42336.133300000001</v>
      </c>
      <c r="D3560" s="3" t="s">
        <v>445</v>
      </c>
      <c r="E3560" s="3" t="s">
        <v>458</v>
      </c>
      <c r="F3560" s="3" t="str">
        <f t="shared" si="55"/>
        <v>Wholesale</v>
      </c>
      <c r="G3560" s="3">
        <v>35</v>
      </c>
      <c r="I3560"/>
    </row>
    <row r="3561" spans="3:9">
      <c r="C3561" s="176">
        <v>42348.404900000001</v>
      </c>
      <c r="D3561" s="3" t="s">
        <v>445</v>
      </c>
      <c r="E3561" s="3" t="s">
        <v>448</v>
      </c>
      <c r="F3561" s="3" t="str">
        <f t="shared" si="55"/>
        <v>Retail</v>
      </c>
      <c r="G3561" s="3">
        <v>3</v>
      </c>
      <c r="I3561"/>
    </row>
    <row r="3562" spans="3:9">
      <c r="C3562" s="176">
        <v>41985.452100000002</v>
      </c>
      <c r="D3562" s="3" t="s">
        <v>445</v>
      </c>
      <c r="E3562" s="3" t="s">
        <v>453</v>
      </c>
      <c r="F3562" s="3" t="str">
        <f t="shared" si="55"/>
        <v>Retail</v>
      </c>
      <c r="G3562" s="3">
        <v>2</v>
      </c>
      <c r="I3562"/>
    </row>
    <row r="3563" spans="3:9">
      <c r="C3563" s="176">
        <v>42256.111100000002</v>
      </c>
      <c r="D3563" s="3" t="s">
        <v>447</v>
      </c>
      <c r="E3563" s="3" t="s">
        <v>7</v>
      </c>
      <c r="F3563" s="3" t="str">
        <f t="shared" si="55"/>
        <v>Wholesale</v>
      </c>
      <c r="G3563" s="3">
        <v>27</v>
      </c>
      <c r="I3563"/>
    </row>
    <row r="3564" spans="3:9">
      <c r="C3564" s="176">
        <v>42332.463900000002</v>
      </c>
      <c r="D3564" s="3" t="s">
        <v>449</v>
      </c>
      <c r="E3564" s="3" t="s">
        <v>8</v>
      </c>
      <c r="F3564" s="3" t="str">
        <f t="shared" si="55"/>
        <v>Retail</v>
      </c>
      <c r="G3564" s="3">
        <v>2</v>
      </c>
      <c r="I3564"/>
    </row>
    <row r="3565" spans="3:9">
      <c r="C3565" s="176">
        <v>42274.275699999998</v>
      </c>
      <c r="D3565" s="3" t="s">
        <v>446</v>
      </c>
      <c r="E3565" s="3" t="s">
        <v>10</v>
      </c>
      <c r="F3565" s="3" t="str">
        <f t="shared" si="55"/>
        <v>Retail</v>
      </c>
      <c r="G3565" s="3">
        <v>1</v>
      </c>
      <c r="I3565"/>
    </row>
    <row r="3566" spans="3:9">
      <c r="C3566" s="176">
        <v>41980.209699999999</v>
      </c>
      <c r="D3566" s="3" t="s">
        <v>447</v>
      </c>
      <c r="E3566" s="3" t="s">
        <v>6</v>
      </c>
      <c r="F3566" s="3" t="str">
        <f t="shared" si="55"/>
        <v>Wholesale</v>
      </c>
      <c r="G3566" s="3">
        <v>81</v>
      </c>
      <c r="I3566"/>
    </row>
    <row r="3567" spans="3:9">
      <c r="C3567" s="176">
        <v>42358.129200000003</v>
      </c>
      <c r="D3567" s="3" t="s">
        <v>447</v>
      </c>
      <c r="E3567" s="3" t="s">
        <v>9</v>
      </c>
      <c r="F3567" s="3" t="str">
        <f t="shared" si="55"/>
        <v>Retail</v>
      </c>
      <c r="G3567" s="3">
        <v>1</v>
      </c>
      <c r="I3567"/>
    </row>
    <row r="3568" spans="3:9">
      <c r="C3568" s="176">
        <v>42356.468800000002</v>
      </c>
      <c r="D3568" s="3" t="s">
        <v>449</v>
      </c>
      <c r="E3568" s="3" t="s">
        <v>114</v>
      </c>
      <c r="F3568" s="3" t="str">
        <f t="shared" si="55"/>
        <v>Wholesale</v>
      </c>
      <c r="G3568" s="3">
        <v>69</v>
      </c>
      <c r="I3568"/>
    </row>
    <row r="3569" spans="3:9">
      <c r="C3569" s="176">
        <v>42256.719400000002</v>
      </c>
      <c r="D3569" s="3" t="s">
        <v>449</v>
      </c>
      <c r="E3569" s="3" t="s">
        <v>312</v>
      </c>
      <c r="F3569" s="3" t="str">
        <f t="shared" si="55"/>
        <v>Retail</v>
      </c>
      <c r="G3569" s="3">
        <v>7</v>
      </c>
      <c r="I3569"/>
    </row>
    <row r="3570" spans="3:9">
      <c r="C3570" s="176">
        <v>42168.777800000003</v>
      </c>
      <c r="D3570" s="3" t="s">
        <v>445</v>
      </c>
      <c r="E3570" s="3" t="s">
        <v>458</v>
      </c>
      <c r="F3570" s="3" t="str">
        <f t="shared" si="55"/>
        <v>Retail</v>
      </c>
      <c r="G3570" s="3">
        <v>1</v>
      </c>
      <c r="I3570"/>
    </row>
    <row r="3571" spans="3:9">
      <c r="C3571" s="176">
        <v>42336.959699999999</v>
      </c>
      <c r="D3571" s="3" t="s">
        <v>449</v>
      </c>
      <c r="E3571" s="3" t="s">
        <v>312</v>
      </c>
      <c r="F3571" s="3" t="str">
        <f t="shared" si="55"/>
        <v>Retail</v>
      </c>
      <c r="G3571" s="3">
        <v>4</v>
      </c>
      <c r="I3571"/>
    </row>
    <row r="3572" spans="3:9">
      <c r="C3572" s="176">
        <v>42353.161099999998</v>
      </c>
      <c r="D3572" s="3" t="s">
        <v>445</v>
      </c>
      <c r="E3572" s="3" t="s">
        <v>448</v>
      </c>
      <c r="F3572" s="3" t="str">
        <f t="shared" si="55"/>
        <v>Retail</v>
      </c>
      <c r="G3572" s="3">
        <v>4</v>
      </c>
      <c r="I3572"/>
    </row>
    <row r="3573" spans="3:9">
      <c r="C3573" s="176">
        <v>42156.434000000001</v>
      </c>
      <c r="D3573" s="3" t="s">
        <v>445</v>
      </c>
      <c r="E3573" s="3" t="s">
        <v>453</v>
      </c>
      <c r="F3573" s="3" t="str">
        <f t="shared" si="55"/>
        <v>Wholesale</v>
      </c>
      <c r="G3573" s="3">
        <v>26</v>
      </c>
      <c r="I3573"/>
    </row>
    <row r="3574" spans="3:9">
      <c r="C3574" s="176">
        <v>42348.423600000002</v>
      </c>
      <c r="D3574" s="3" t="s">
        <v>447</v>
      </c>
      <c r="E3574" s="3" t="s">
        <v>453</v>
      </c>
      <c r="F3574" s="3" t="str">
        <f t="shared" si="55"/>
        <v>Retail</v>
      </c>
      <c r="G3574" s="3">
        <v>2</v>
      </c>
      <c r="I3574"/>
    </row>
    <row r="3575" spans="3:9">
      <c r="C3575" s="176">
        <v>42267.535400000001</v>
      </c>
      <c r="D3575" s="3" t="s">
        <v>446</v>
      </c>
      <c r="E3575" s="3" t="s">
        <v>7</v>
      </c>
      <c r="F3575" s="3" t="str">
        <f t="shared" si="55"/>
        <v>Wholesale</v>
      </c>
      <c r="G3575" s="3">
        <v>154</v>
      </c>
      <c r="I3575"/>
    </row>
    <row r="3576" spans="3:9">
      <c r="C3576" s="176">
        <v>42349.103499999997</v>
      </c>
      <c r="D3576" s="3" t="s">
        <v>447</v>
      </c>
      <c r="E3576" s="3" t="s">
        <v>451</v>
      </c>
      <c r="F3576" s="3" t="str">
        <f t="shared" si="55"/>
        <v>Retail</v>
      </c>
      <c r="G3576" s="3">
        <v>5</v>
      </c>
      <c r="I3576"/>
    </row>
    <row r="3577" spans="3:9">
      <c r="C3577" s="176">
        <v>42205.150699999998</v>
      </c>
      <c r="D3577" s="3" t="s">
        <v>447</v>
      </c>
      <c r="E3577" s="3" t="s">
        <v>9</v>
      </c>
      <c r="F3577" s="3" t="str">
        <f t="shared" si="55"/>
        <v>Retail</v>
      </c>
      <c r="G3577" s="3">
        <v>4</v>
      </c>
      <c r="I3577"/>
    </row>
    <row r="3578" spans="3:9">
      <c r="C3578" s="176">
        <v>42328.500699999997</v>
      </c>
      <c r="D3578" s="3" t="s">
        <v>446</v>
      </c>
      <c r="E3578" s="3" t="s">
        <v>453</v>
      </c>
      <c r="F3578" s="3" t="str">
        <f t="shared" si="55"/>
        <v>Wholesale</v>
      </c>
      <c r="G3578" s="3">
        <v>28</v>
      </c>
      <c r="I3578"/>
    </row>
    <row r="3579" spans="3:9">
      <c r="C3579" s="176">
        <v>42247.752800000002</v>
      </c>
      <c r="D3579" s="3" t="s">
        <v>445</v>
      </c>
      <c r="E3579" s="3" t="s">
        <v>7</v>
      </c>
      <c r="F3579" s="3" t="str">
        <f t="shared" si="55"/>
        <v>Retail</v>
      </c>
      <c r="G3579" s="3">
        <v>4</v>
      </c>
      <c r="I3579"/>
    </row>
    <row r="3580" spans="3:9">
      <c r="C3580" s="176">
        <v>42358.479899999998</v>
      </c>
      <c r="D3580" s="3" t="s">
        <v>445</v>
      </c>
      <c r="E3580" s="3" t="s">
        <v>457</v>
      </c>
      <c r="F3580" s="3" t="str">
        <f t="shared" si="55"/>
        <v>Retail</v>
      </c>
      <c r="G3580" s="3">
        <v>2</v>
      </c>
      <c r="I3580"/>
    </row>
    <row r="3581" spans="3:9">
      <c r="C3581" s="176">
        <v>42356.460400000004</v>
      </c>
      <c r="D3581" s="3" t="s">
        <v>445</v>
      </c>
      <c r="E3581" s="3" t="s">
        <v>114</v>
      </c>
      <c r="F3581" s="3" t="str">
        <f t="shared" si="55"/>
        <v>Wholesale</v>
      </c>
      <c r="G3581" s="3">
        <v>46</v>
      </c>
      <c r="I3581"/>
    </row>
    <row r="3582" spans="3:9">
      <c r="C3582" s="176">
        <v>42327.529900000001</v>
      </c>
      <c r="D3582" s="3" t="s">
        <v>445</v>
      </c>
      <c r="E3582" s="3" t="s">
        <v>453</v>
      </c>
      <c r="F3582" s="3" t="str">
        <f t="shared" si="55"/>
        <v>Wholesale</v>
      </c>
      <c r="G3582" s="3">
        <v>29</v>
      </c>
      <c r="I3582"/>
    </row>
    <row r="3583" spans="3:9">
      <c r="C3583" s="176">
        <v>41982.813199999997</v>
      </c>
      <c r="D3583" s="3" t="s">
        <v>446</v>
      </c>
      <c r="E3583" s="3" t="s">
        <v>452</v>
      </c>
      <c r="F3583" s="3" t="str">
        <f t="shared" si="55"/>
        <v>Retail</v>
      </c>
      <c r="G3583" s="3">
        <v>8</v>
      </c>
      <c r="I3583"/>
    </row>
    <row r="3584" spans="3:9">
      <c r="C3584" s="176">
        <v>42358.195800000001</v>
      </c>
      <c r="D3584" s="3" t="s">
        <v>446</v>
      </c>
      <c r="E3584" s="3" t="s">
        <v>10</v>
      </c>
      <c r="F3584" s="3" t="str">
        <f t="shared" si="55"/>
        <v>Wholesale</v>
      </c>
      <c r="G3584" s="3">
        <v>105</v>
      </c>
      <c r="I3584"/>
    </row>
    <row r="3585" spans="3:9">
      <c r="C3585" s="176">
        <v>42233.2</v>
      </c>
      <c r="D3585" s="3" t="s">
        <v>445</v>
      </c>
      <c r="E3585" s="3" t="s">
        <v>8</v>
      </c>
      <c r="F3585" s="3" t="str">
        <f t="shared" si="55"/>
        <v>Retail</v>
      </c>
      <c r="G3585" s="3">
        <v>8</v>
      </c>
      <c r="I3585"/>
    </row>
    <row r="3586" spans="3:9">
      <c r="C3586" s="176">
        <v>42233.232600000003</v>
      </c>
      <c r="D3586" s="3" t="s">
        <v>445</v>
      </c>
      <c r="E3586" s="3" t="s">
        <v>8</v>
      </c>
      <c r="F3586" s="3" t="str">
        <f t="shared" si="55"/>
        <v>Retail</v>
      </c>
      <c r="G3586" s="3">
        <v>6</v>
      </c>
      <c r="I3586"/>
    </row>
    <row r="3587" spans="3:9">
      <c r="C3587" s="176">
        <v>41985.394399999997</v>
      </c>
      <c r="D3587" s="3" t="s">
        <v>445</v>
      </c>
      <c r="E3587" s="3" t="s">
        <v>454</v>
      </c>
      <c r="F3587" s="3" t="str">
        <f t="shared" si="55"/>
        <v>Retail</v>
      </c>
      <c r="G3587" s="3">
        <v>5</v>
      </c>
      <c r="I3587"/>
    </row>
    <row r="3588" spans="3:9">
      <c r="C3588" s="176">
        <v>41978.552799999998</v>
      </c>
      <c r="D3588" s="3" t="s">
        <v>446</v>
      </c>
      <c r="E3588" s="3" t="s">
        <v>6</v>
      </c>
      <c r="F3588" s="3" t="str">
        <f t="shared" si="55"/>
        <v>Wholesale</v>
      </c>
      <c r="G3588" s="3">
        <v>31</v>
      </c>
      <c r="I3588"/>
    </row>
    <row r="3589" spans="3:9">
      <c r="C3589" s="176">
        <v>42343.493799999997</v>
      </c>
      <c r="D3589" s="3" t="s">
        <v>445</v>
      </c>
      <c r="E3589" s="3" t="s">
        <v>453</v>
      </c>
      <c r="F3589" s="3" t="str">
        <f t="shared" si="55"/>
        <v>Retail</v>
      </c>
      <c r="G3589" s="3">
        <v>3</v>
      </c>
      <c r="I3589"/>
    </row>
    <row r="3590" spans="3:9">
      <c r="C3590" s="176">
        <v>41978.2042</v>
      </c>
      <c r="D3590" s="3" t="s">
        <v>446</v>
      </c>
      <c r="E3590" s="3" t="s">
        <v>453</v>
      </c>
      <c r="F3590" s="3" t="str">
        <f t="shared" si="55"/>
        <v>Retail</v>
      </c>
      <c r="G3590" s="3">
        <v>2</v>
      </c>
      <c r="I3590"/>
    </row>
    <row r="3591" spans="3:9">
      <c r="C3591" s="176">
        <v>42348.485399999998</v>
      </c>
      <c r="D3591" s="3" t="s">
        <v>449</v>
      </c>
      <c r="E3591" s="3" t="s">
        <v>6</v>
      </c>
      <c r="F3591" s="3" t="str">
        <f t="shared" si="55"/>
        <v>Retail</v>
      </c>
      <c r="G3591" s="3">
        <v>8</v>
      </c>
      <c r="I3591"/>
    </row>
    <row r="3592" spans="3:9">
      <c r="C3592" s="176">
        <v>42178.841699999997</v>
      </c>
      <c r="D3592" s="3" t="s">
        <v>447</v>
      </c>
      <c r="E3592" s="3" t="s">
        <v>6</v>
      </c>
      <c r="F3592" s="3" t="str">
        <f t="shared" si="55"/>
        <v>Retail</v>
      </c>
      <c r="G3592" s="3">
        <v>1</v>
      </c>
      <c r="I3592"/>
    </row>
    <row r="3593" spans="3:9">
      <c r="C3593" s="176">
        <v>42324.733999999997</v>
      </c>
      <c r="D3593" s="3" t="s">
        <v>445</v>
      </c>
      <c r="E3593" s="3" t="s">
        <v>112</v>
      </c>
      <c r="F3593" s="3" t="str">
        <f t="shared" si="55"/>
        <v>Wholesale</v>
      </c>
      <c r="G3593" s="3">
        <v>104</v>
      </c>
      <c r="I3593"/>
    </row>
    <row r="3594" spans="3:9">
      <c r="C3594" s="176">
        <v>42073.477099999996</v>
      </c>
      <c r="D3594" s="3" t="s">
        <v>445</v>
      </c>
      <c r="E3594" s="3" t="s">
        <v>312</v>
      </c>
      <c r="F3594" s="3" t="str">
        <f t="shared" ref="F3594:F3657" si="56">IF(G3594&lt;10,"Retail","Wholesale")</f>
        <v>Retail</v>
      </c>
      <c r="G3594" s="3">
        <v>1</v>
      </c>
      <c r="I3594"/>
    </row>
    <row r="3595" spans="3:9">
      <c r="C3595" s="176">
        <v>42331.915999999997</v>
      </c>
      <c r="D3595" s="3" t="s">
        <v>447</v>
      </c>
      <c r="E3595" s="3" t="s">
        <v>454</v>
      </c>
      <c r="F3595" s="3" t="str">
        <f t="shared" si="56"/>
        <v>Retail</v>
      </c>
      <c r="G3595" s="3">
        <v>1</v>
      </c>
      <c r="I3595"/>
    </row>
    <row r="3596" spans="3:9">
      <c r="C3596" s="176">
        <v>42337.529900000001</v>
      </c>
      <c r="D3596" s="3" t="s">
        <v>449</v>
      </c>
      <c r="E3596" s="3" t="s">
        <v>114</v>
      </c>
      <c r="F3596" s="3" t="str">
        <f t="shared" si="56"/>
        <v>Wholesale</v>
      </c>
      <c r="G3596" s="3">
        <v>67</v>
      </c>
      <c r="I3596"/>
    </row>
    <row r="3597" spans="3:9">
      <c r="C3597" s="176">
        <v>42221.496500000001</v>
      </c>
      <c r="D3597" s="3" t="s">
        <v>445</v>
      </c>
      <c r="E3597" s="3" t="s">
        <v>453</v>
      </c>
      <c r="F3597" s="3" t="str">
        <f t="shared" si="56"/>
        <v>Wholesale</v>
      </c>
      <c r="G3597" s="3">
        <v>42</v>
      </c>
      <c r="I3597"/>
    </row>
    <row r="3598" spans="3:9">
      <c r="C3598" s="176">
        <v>42311.146500000003</v>
      </c>
      <c r="D3598" s="3" t="s">
        <v>445</v>
      </c>
      <c r="E3598" s="3" t="s">
        <v>461</v>
      </c>
      <c r="F3598" s="3" t="str">
        <f t="shared" si="56"/>
        <v>Retail</v>
      </c>
      <c r="G3598" s="3">
        <v>3</v>
      </c>
      <c r="I3598"/>
    </row>
    <row r="3599" spans="3:9">
      <c r="C3599" s="176">
        <v>41983.736799999999</v>
      </c>
      <c r="D3599" s="3" t="s">
        <v>445</v>
      </c>
      <c r="E3599" s="3" t="s">
        <v>456</v>
      </c>
      <c r="F3599" s="3" t="str">
        <f t="shared" si="56"/>
        <v>Retail</v>
      </c>
      <c r="G3599" s="3">
        <v>9</v>
      </c>
      <c r="I3599"/>
    </row>
    <row r="3600" spans="3:9">
      <c r="C3600" s="176">
        <v>42334.486799999999</v>
      </c>
      <c r="D3600" s="3" t="s">
        <v>445</v>
      </c>
      <c r="E3600" s="3" t="s">
        <v>453</v>
      </c>
      <c r="F3600" s="3" t="str">
        <f t="shared" si="56"/>
        <v>Wholesale</v>
      </c>
      <c r="G3600" s="3">
        <v>38</v>
      </c>
      <c r="I3600"/>
    </row>
    <row r="3601" spans="3:9">
      <c r="C3601" s="176">
        <v>42234.181299999997</v>
      </c>
      <c r="D3601" s="3" t="s">
        <v>449</v>
      </c>
      <c r="E3601" s="3" t="s">
        <v>448</v>
      </c>
      <c r="F3601" s="3" t="str">
        <f t="shared" si="56"/>
        <v>Retail</v>
      </c>
      <c r="G3601" s="3">
        <v>3</v>
      </c>
      <c r="I3601"/>
    </row>
    <row r="3602" spans="3:9">
      <c r="C3602" s="176">
        <v>41991.543799999999</v>
      </c>
      <c r="D3602" s="3" t="s">
        <v>447</v>
      </c>
      <c r="E3602" s="3" t="s">
        <v>114</v>
      </c>
      <c r="F3602" s="3" t="str">
        <f t="shared" si="56"/>
        <v>Retail</v>
      </c>
      <c r="G3602" s="3">
        <v>1</v>
      </c>
      <c r="I3602"/>
    </row>
    <row r="3603" spans="3:9">
      <c r="C3603" s="176">
        <v>41983.479200000002</v>
      </c>
      <c r="D3603" s="3" t="s">
        <v>446</v>
      </c>
      <c r="E3603" s="3" t="s">
        <v>453</v>
      </c>
      <c r="F3603" s="3" t="str">
        <f t="shared" si="56"/>
        <v>Wholesale</v>
      </c>
      <c r="G3603" s="3">
        <v>70</v>
      </c>
      <c r="I3603"/>
    </row>
    <row r="3604" spans="3:9">
      <c r="C3604" s="176">
        <v>41981.147900000004</v>
      </c>
      <c r="D3604" s="3" t="s">
        <v>449</v>
      </c>
      <c r="E3604" s="3" t="s">
        <v>7</v>
      </c>
      <c r="F3604" s="3" t="str">
        <f t="shared" si="56"/>
        <v>Retail</v>
      </c>
      <c r="G3604" s="3">
        <v>2</v>
      </c>
      <c r="I3604"/>
    </row>
    <row r="3605" spans="3:9">
      <c r="C3605" s="176">
        <v>41989.746500000001</v>
      </c>
      <c r="D3605" s="3" t="s">
        <v>447</v>
      </c>
      <c r="E3605" s="3" t="s">
        <v>6</v>
      </c>
      <c r="F3605" s="3" t="str">
        <f t="shared" si="56"/>
        <v>Wholesale</v>
      </c>
      <c r="G3605" s="3">
        <v>31</v>
      </c>
      <c r="I3605"/>
    </row>
    <row r="3606" spans="3:9">
      <c r="C3606" s="176">
        <v>41985.536800000002</v>
      </c>
      <c r="D3606" s="3" t="s">
        <v>446</v>
      </c>
      <c r="E3606" s="3" t="s">
        <v>453</v>
      </c>
      <c r="F3606" s="3" t="str">
        <f t="shared" si="56"/>
        <v>Wholesale</v>
      </c>
      <c r="G3606" s="3">
        <v>25</v>
      </c>
      <c r="I3606"/>
    </row>
    <row r="3607" spans="3:9">
      <c r="C3607" s="176">
        <v>42333.7667</v>
      </c>
      <c r="D3607" s="3" t="s">
        <v>445</v>
      </c>
      <c r="E3607" s="3" t="s">
        <v>312</v>
      </c>
      <c r="F3607" s="3" t="str">
        <f t="shared" si="56"/>
        <v>Wholesale</v>
      </c>
      <c r="G3607" s="3">
        <v>26</v>
      </c>
      <c r="I3607"/>
    </row>
    <row r="3608" spans="3:9">
      <c r="C3608" s="176">
        <v>42157.206299999998</v>
      </c>
      <c r="D3608" s="3" t="s">
        <v>445</v>
      </c>
      <c r="E3608" s="3" t="s">
        <v>453</v>
      </c>
      <c r="F3608" s="3" t="str">
        <f t="shared" si="56"/>
        <v>Wholesale</v>
      </c>
      <c r="G3608" s="3">
        <v>123</v>
      </c>
      <c r="I3608"/>
    </row>
    <row r="3609" spans="3:9">
      <c r="C3609" s="176">
        <v>42279.156300000002</v>
      </c>
      <c r="D3609" s="3" t="s">
        <v>446</v>
      </c>
      <c r="E3609" s="3" t="s">
        <v>454</v>
      </c>
      <c r="F3609" s="3" t="str">
        <f t="shared" si="56"/>
        <v>Retail</v>
      </c>
      <c r="G3609" s="3">
        <v>1</v>
      </c>
      <c r="I3609"/>
    </row>
    <row r="3610" spans="3:9">
      <c r="C3610" s="176">
        <v>42237.207600000002</v>
      </c>
      <c r="D3610" s="3" t="s">
        <v>445</v>
      </c>
      <c r="E3610" s="3" t="s">
        <v>8</v>
      </c>
      <c r="F3610" s="3" t="str">
        <f t="shared" si="56"/>
        <v>Wholesale</v>
      </c>
      <c r="G3610" s="3">
        <v>107</v>
      </c>
      <c r="I3610"/>
    </row>
    <row r="3611" spans="3:9">
      <c r="C3611" s="176">
        <v>42209.508300000001</v>
      </c>
      <c r="D3611" s="3" t="s">
        <v>445</v>
      </c>
      <c r="E3611" s="3" t="s">
        <v>454</v>
      </c>
      <c r="F3611" s="3" t="str">
        <f t="shared" si="56"/>
        <v>Retail</v>
      </c>
      <c r="G3611" s="3">
        <v>4</v>
      </c>
      <c r="I3611"/>
    </row>
    <row r="3612" spans="3:9">
      <c r="C3612" s="176">
        <v>42359.425000000003</v>
      </c>
      <c r="D3612" s="3" t="s">
        <v>449</v>
      </c>
      <c r="E3612" s="3" t="s">
        <v>112</v>
      </c>
      <c r="F3612" s="3" t="str">
        <f t="shared" si="56"/>
        <v>Wholesale</v>
      </c>
      <c r="G3612" s="3">
        <v>64</v>
      </c>
      <c r="I3612"/>
    </row>
    <row r="3613" spans="3:9">
      <c r="C3613" s="176">
        <v>42306.190999999999</v>
      </c>
      <c r="D3613" s="3" t="s">
        <v>446</v>
      </c>
      <c r="E3613" s="3" t="s">
        <v>453</v>
      </c>
      <c r="F3613" s="3" t="str">
        <f t="shared" si="56"/>
        <v>Retail</v>
      </c>
      <c r="G3613" s="3">
        <v>2</v>
      </c>
      <c r="I3613"/>
    </row>
    <row r="3614" spans="3:9">
      <c r="C3614" s="176">
        <v>41982.224300000002</v>
      </c>
      <c r="D3614" s="3" t="s">
        <v>447</v>
      </c>
      <c r="E3614" s="3" t="s">
        <v>453</v>
      </c>
      <c r="F3614" s="3" t="str">
        <f t="shared" si="56"/>
        <v>Retail</v>
      </c>
      <c r="G3614" s="3">
        <v>6</v>
      </c>
      <c r="I3614"/>
    </row>
    <row r="3615" spans="3:9">
      <c r="C3615" s="176">
        <v>42359.578500000003</v>
      </c>
      <c r="D3615" s="3" t="s">
        <v>445</v>
      </c>
      <c r="E3615" s="3" t="s">
        <v>6</v>
      </c>
      <c r="F3615" s="3" t="str">
        <f t="shared" si="56"/>
        <v>Wholesale</v>
      </c>
      <c r="G3615" s="3">
        <v>71</v>
      </c>
      <c r="I3615"/>
    </row>
    <row r="3616" spans="3:9">
      <c r="C3616" s="176">
        <v>42358.4715</v>
      </c>
      <c r="D3616" s="3" t="s">
        <v>445</v>
      </c>
      <c r="E3616" s="3" t="s">
        <v>6</v>
      </c>
      <c r="F3616" s="3" t="str">
        <f t="shared" si="56"/>
        <v>Retail</v>
      </c>
      <c r="G3616" s="3">
        <v>1</v>
      </c>
      <c r="I3616"/>
    </row>
    <row r="3617" spans="3:9">
      <c r="C3617" s="176">
        <v>41984.4951</v>
      </c>
      <c r="D3617" s="3" t="s">
        <v>445</v>
      </c>
      <c r="E3617" s="3" t="s">
        <v>114</v>
      </c>
      <c r="F3617" s="3" t="str">
        <f t="shared" si="56"/>
        <v>Retail</v>
      </c>
      <c r="G3617" s="3">
        <v>1</v>
      </c>
      <c r="I3617"/>
    </row>
    <row r="3618" spans="3:9">
      <c r="C3618" s="176">
        <v>41979.780599999998</v>
      </c>
      <c r="D3618" s="3" t="s">
        <v>446</v>
      </c>
      <c r="E3618" s="3" t="s">
        <v>112</v>
      </c>
      <c r="F3618" s="3" t="str">
        <f t="shared" si="56"/>
        <v>Retail</v>
      </c>
      <c r="G3618" s="3">
        <v>6</v>
      </c>
      <c r="I3618"/>
    </row>
    <row r="3619" spans="3:9">
      <c r="C3619" s="176">
        <v>42068.553500000002</v>
      </c>
      <c r="D3619" s="3" t="s">
        <v>445</v>
      </c>
      <c r="E3619" s="3" t="s">
        <v>112</v>
      </c>
      <c r="F3619" s="3" t="str">
        <f t="shared" si="56"/>
        <v>Wholesale</v>
      </c>
      <c r="G3619" s="3">
        <v>33</v>
      </c>
      <c r="I3619"/>
    </row>
    <row r="3620" spans="3:9">
      <c r="C3620" s="176">
        <v>42341.145799999998</v>
      </c>
      <c r="D3620" s="3" t="s">
        <v>445</v>
      </c>
      <c r="E3620" s="3" t="s">
        <v>114</v>
      </c>
      <c r="F3620" s="3" t="str">
        <f t="shared" si="56"/>
        <v>Wholesale</v>
      </c>
      <c r="G3620" s="3">
        <v>60</v>
      </c>
      <c r="I3620"/>
    </row>
    <row r="3621" spans="3:9">
      <c r="C3621" s="176">
        <v>41984.505599999997</v>
      </c>
      <c r="D3621" s="3" t="s">
        <v>445</v>
      </c>
      <c r="E3621" s="3" t="s">
        <v>7</v>
      </c>
      <c r="F3621" s="3" t="str">
        <f t="shared" si="56"/>
        <v>Wholesale</v>
      </c>
      <c r="G3621" s="3">
        <v>60</v>
      </c>
      <c r="I3621"/>
    </row>
    <row r="3622" spans="3:9">
      <c r="C3622" s="176">
        <v>42352.223599999998</v>
      </c>
      <c r="D3622" s="3" t="s">
        <v>447</v>
      </c>
      <c r="E3622" s="3" t="s">
        <v>312</v>
      </c>
      <c r="F3622" s="3" t="str">
        <f t="shared" si="56"/>
        <v>Wholesale</v>
      </c>
      <c r="G3622" s="3">
        <v>52</v>
      </c>
      <c r="I3622"/>
    </row>
    <row r="3623" spans="3:9">
      <c r="C3623" s="176">
        <v>42351.534699999997</v>
      </c>
      <c r="D3623" s="3" t="s">
        <v>449</v>
      </c>
      <c r="E3623" s="3" t="s">
        <v>6</v>
      </c>
      <c r="F3623" s="3" t="str">
        <f t="shared" si="56"/>
        <v>Wholesale</v>
      </c>
      <c r="G3623" s="3">
        <v>59</v>
      </c>
      <c r="I3623"/>
    </row>
    <row r="3624" spans="3:9">
      <c r="C3624" s="176">
        <v>42136.552799999998</v>
      </c>
      <c r="D3624" s="3" t="s">
        <v>447</v>
      </c>
      <c r="E3624" s="3" t="s">
        <v>110</v>
      </c>
      <c r="F3624" s="3" t="str">
        <f t="shared" si="56"/>
        <v>Wholesale</v>
      </c>
      <c r="G3624" s="3">
        <v>31</v>
      </c>
      <c r="I3624"/>
    </row>
    <row r="3625" spans="3:9">
      <c r="C3625" s="176">
        <v>42363.706299999998</v>
      </c>
      <c r="D3625" s="3" t="s">
        <v>445</v>
      </c>
      <c r="E3625" s="3" t="s">
        <v>453</v>
      </c>
      <c r="F3625" s="3" t="str">
        <f t="shared" si="56"/>
        <v>Retail</v>
      </c>
      <c r="G3625" s="3">
        <v>7</v>
      </c>
      <c r="I3625"/>
    </row>
    <row r="3626" spans="3:9">
      <c r="C3626" s="176">
        <v>41980.185400000002</v>
      </c>
      <c r="D3626" s="3" t="s">
        <v>447</v>
      </c>
      <c r="E3626" s="3" t="s">
        <v>456</v>
      </c>
      <c r="F3626" s="3" t="str">
        <f t="shared" si="56"/>
        <v>Wholesale</v>
      </c>
      <c r="G3626" s="3">
        <v>23</v>
      </c>
      <c r="I3626"/>
    </row>
    <row r="3627" spans="3:9">
      <c r="C3627" s="176">
        <v>41984.508999999998</v>
      </c>
      <c r="D3627" s="3" t="s">
        <v>447</v>
      </c>
      <c r="E3627" s="3" t="s">
        <v>453</v>
      </c>
      <c r="F3627" s="3" t="str">
        <f t="shared" si="56"/>
        <v>Retail</v>
      </c>
      <c r="G3627" s="3">
        <v>2</v>
      </c>
      <c r="I3627"/>
    </row>
    <row r="3628" spans="3:9">
      <c r="C3628" s="176">
        <v>42068.483999999997</v>
      </c>
      <c r="D3628" s="3" t="s">
        <v>447</v>
      </c>
      <c r="E3628" s="3" t="s">
        <v>114</v>
      </c>
      <c r="F3628" s="3" t="str">
        <f t="shared" si="56"/>
        <v>Wholesale</v>
      </c>
      <c r="G3628" s="3">
        <v>29</v>
      </c>
      <c r="I3628"/>
    </row>
    <row r="3629" spans="3:9">
      <c r="C3629" s="176">
        <v>42197.5285</v>
      </c>
      <c r="D3629" s="3" t="s">
        <v>445</v>
      </c>
      <c r="E3629" s="3" t="s">
        <v>6</v>
      </c>
      <c r="F3629" s="3" t="str">
        <f t="shared" si="56"/>
        <v>Retail</v>
      </c>
      <c r="G3629" s="3">
        <v>2</v>
      </c>
      <c r="I3629"/>
    </row>
    <row r="3630" spans="3:9">
      <c r="C3630" s="176">
        <v>41982.1486</v>
      </c>
      <c r="D3630" s="3" t="s">
        <v>445</v>
      </c>
      <c r="E3630" s="3" t="s">
        <v>453</v>
      </c>
      <c r="F3630" s="3" t="str">
        <f t="shared" si="56"/>
        <v>Wholesale</v>
      </c>
      <c r="G3630" s="3">
        <v>153</v>
      </c>
      <c r="I3630"/>
    </row>
    <row r="3631" spans="3:9">
      <c r="C3631" s="176">
        <v>41981.8292</v>
      </c>
      <c r="D3631" s="3" t="s">
        <v>446</v>
      </c>
      <c r="E3631" s="3" t="s">
        <v>453</v>
      </c>
      <c r="F3631" s="3" t="str">
        <f t="shared" si="56"/>
        <v>Wholesale</v>
      </c>
      <c r="G3631" s="3">
        <v>32</v>
      </c>
      <c r="I3631"/>
    </row>
    <row r="3632" spans="3:9">
      <c r="C3632" s="176">
        <v>41983.178500000002</v>
      </c>
      <c r="D3632" s="3" t="s">
        <v>447</v>
      </c>
      <c r="E3632" s="3" t="s">
        <v>10</v>
      </c>
      <c r="F3632" s="3" t="str">
        <f t="shared" si="56"/>
        <v>Retail</v>
      </c>
      <c r="G3632" s="3">
        <v>4</v>
      </c>
      <c r="I3632"/>
    </row>
    <row r="3633" spans="3:9">
      <c r="C3633" s="176">
        <v>42341.696499999998</v>
      </c>
      <c r="D3633" s="3" t="s">
        <v>447</v>
      </c>
      <c r="E3633" s="3" t="s">
        <v>453</v>
      </c>
      <c r="F3633" s="3" t="str">
        <f t="shared" si="56"/>
        <v>Retail</v>
      </c>
      <c r="G3633" s="3">
        <v>6</v>
      </c>
      <c r="I3633"/>
    </row>
    <row r="3634" spans="3:9">
      <c r="C3634" s="176">
        <v>42345.536099999998</v>
      </c>
      <c r="D3634" s="3" t="s">
        <v>445</v>
      </c>
      <c r="E3634" s="3" t="s">
        <v>112</v>
      </c>
      <c r="F3634" s="3" t="str">
        <f t="shared" si="56"/>
        <v>Wholesale</v>
      </c>
      <c r="G3634" s="3">
        <v>113</v>
      </c>
      <c r="I3634"/>
    </row>
    <row r="3635" spans="3:9">
      <c r="C3635" s="176">
        <v>42229.529199999997</v>
      </c>
      <c r="D3635" s="3" t="s">
        <v>445</v>
      </c>
      <c r="E3635" s="3" t="s">
        <v>453</v>
      </c>
      <c r="F3635" s="3" t="str">
        <f t="shared" si="56"/>
        <v>Retail</v>
      </c>
      <c r="G3635" s="3">
        <v>7</v>
      </c>
      <c r="I3635"/>
    </row>
    <row r="3636" spans="3:9">
      <c r="C3636" s="176">
        <v>42253.492400000003</v>
      </c>
      <c r="D3636" s="3" t="s">
        <v>446</v>
      </c>
      <c r="E3636" s="3" t="s">
        <v>8</v>
      </c>
      <c r="F3636" s="3" t="str">
        <f t="shared" si="56"/>
        <v>Wholesale</v>
      </c>
      <c r="G3636" s="3">
        <v>30</v>
      </c>
      <c r="I3636"/>
    </row>
    <row r="3637" spans="3:9">
      <c r="C3637" s="176">
        <v>42262.313900000001</v>
      </c>
      <c r="D3637" s="3" t="s">
        <v>445</v>
      </c>
      <c r="E3637" s="3" t="s">
        <v>453</v>
      </c>
      <c r="F3637" s="3" t="str">
        <f t="shared" si="56"/>
        <v>Retail</v>
      </c>
      <c r="G3637" s="3">
        <v>2</v>
      </c>
      <c r="I3637"/>
    </row>
    <row r="3638" spans="3:9">
      <c r="C3638" s="176">
        <v>42340.5236</v>
      </c>
      <c r="D3638" s="3" t="s">
        <v>445</v>
      </c>
      <c r="E3638" s="3" t="s">
        <v>453</v>
      </c>
      <c r="F3638" s="3" t="str">
        <f t="shared" si="56"/>
        <v>Retail</v>
      </c>
      <c r="G3638" s="3">
        <v>6</v>
      </c>
      <c r="I3638"/>
    </row>
    <row r="3639" spans="3:9">
      <c r="C3639" s="176">
        <v>42335.535400000001</v>
      </c>
      <c r="D3639" s="3" t="s">
        <v>445</v>
      </c>
      <c r="E3639" s="3" t="s">
        <v>9</v>
      </c>
      <c r="F3639" s="3" t="str">
        <f t="shared" si="56"/>
        <v>Retail</v>
      </c>
      <c r="G3639" s="3">
        <v>3</v>
      </c>
      <c r="I3639"/>
    </row>
    <row r="3640" spans="3:9">
      <c r="C3640" s="176">
        <v>42363.492400000003</v>
      </c>
      <c r="D3640" s="3" t="s">
        <v>445</v>
      </c>
      <c r="E3640" s="3" t="s">
        <v>455</v>
      </c>
      <c r="F3640" s="3" t="str">
        <f t="shared" si="56"/>
        <v>Retail</v>
      </c>
      <c r="G3640" s="3">
        <v>2</v>
      </c>
      <c r="I3640"/>
    </row>
    <row r="3641" spans="3:9">
      <c r="C3641" s="176">
        <v>42185.500699999997</v>
      </c>
      <c r="D3641" s="3" t="s">
        <v>445</v>
      </c>
      <c r="E3641" s="3" t="s">
        <v>114</v>
      </c>
      <c r="F3641" s="3" t="str">
        <f t="shared" si="56"/>
        <v>Retail</v>
      </c>
      <c r="G3641" s="3">
        <v>4</v>
      </c>
      <c r="I3641"/>
    </row>
    <row r="3642" spans="3:9">
      <c r="C3642" s="176">
        <v>42151.4882</v>
      </c>
      <c r="D3642" s="3" t="s">
        <v>445</v>
      </c>
      <c r="E3642" s="3" t="s">
        <v>453</v>
      </c>
      <c r="F3642" s="3" t="str">
        <f t="shared" si="56"/>
        <v>Retail</v>
      </c>
      <c r="G3642" s="3">
        <v>1</v>
      </c>
      <c r="I3642"/>
    </row>
    <row r="3643" spans="3:9">
      <c r="C3643" s="176">
        <v>42020.503499999999</v>
      </c>
      <c r="D3643" s="3" t="s">
        <v>447</v>
      </c>
      <c r="E3643" s="3" t="s">
        <v>114</v>
      </c>
      <c r="F3643" s="3" t="str">
        <f t="shared" si="56"/>
        <v>Wholesale</v>
      </c>
      <c r="G3643" s="3">
        <v>42</v>
      </c>
      <c r="I3643"/>
    </row>
    <row r="3644" spans="3:9">
      <c r="C3644" s="176">
        <v>42097.769399999997</v>
      </c>
      <c r="D3644" s="3" t="s">
        <v>446</v>
      </c>
      <c r="E3644" s="3" t="s">
        <v>453</v>
      </c>
      <c r="F3644" s="3" t="str">
        <f t="shared" si="56"/>
        <v>Retail</v>
      </c>
      <c r="G3644" s="3">
        <v>2</v>
      </c>
      <c r="I3644"/>
    </row>
    <row r="3645" spans="3:9">
      <c r="C3645" s="176">
        <v>42338.543100000003</v>
      </c>
      <c r="D3645" s="3" t="s">
        <v>447</v>
      </c>
      <c r="E3645" s="3" t="s">
        <v>453</v>
      </c>
      <c r="F3645" s="3" t="str">
        <f t="shared" si="56"/>
        <v>Retail</v>
      </c>
      <c r="G3645" s="3">
        <v>2</v>
      </c>
      <c r="I3645"/>
    </row>
    <row r="3646" spans="3:9">
      <c r="C3646" s="176">
        <v>42231.722900000001</v>
      </c>
      <c r="D3646" s="3" t="s">
        <v>445</v>
      </c>
      <c r="E3646" s="3" t="s">
        <v>450</v>
      </c>
      <c r="F3646" s="3" t="str">
        <f t="shared" si="56"/>
        <v>Retail</v>
      </c>
      <c r="G3646" s="3">
        <v>1</v>
      </c>
      <c r="I3646"/>
    </row>
    <row r="3647" spans="3:9">
      <c r="C3647" s="176">
        <v>42329.127800000002</v>
      </c>
      <c r="D3647" s="3" t="s">
        <v>447</v>
      </c>
      <c r="E3647" s="3" t="s">
        <v>453</v>
      </c>
      <c r="F3647" s="3" t="str">
        <f t="shared" si="56"/>
        <v>Retail</v>
      </c>
      <c r="G3647" s="3">
        <v>2</v>
      </c>
      <c r="I3647"/>
    </row>
    <row r="3648" spans="3:9">
      <c r="C3648" s="176">
        <v>41981.533300000003</v>
      </c>
      <c r="D3648" s="3" t="s">
        <v>447</v>
      </c>
      <c r="E3648" s="3" t="s">
        <v>312</v>
      </c>
      <c r="F3648" s="3" t="str">
        <f t="shared" si="56"/>
        <v>Retail</v>
      </c>
      <c r="G3648" s="3">
        <v>5</v>
      </c>
      <c r="I3648"/>
    </row>
    <row r="3649" spans="3:9">
      <c r="C3649" s="176">
        <v>42162.533300000003</v>
      </c>
      <c r="D3649" s="3" t="s">
        <v>445</v>
      </c>
      <c r="E3649" s="3" t="s">
        <v>453</v>
      </c>
      <c r="F3649" s="3" t="str">
        <f t="shared" si="56"/>
        <v>Wholesale</v>
      </c>
      <c r="G3649" s="3">
        <v>64</v>
      </c>
      <c r="I3649"/>
    </row>
    <row r="3650" spans="3:9">
      <c r="C3650" s="176">
        <v>42237.743799999997</v>
      </c>
      <c r="D3650" s="3" t="s">
        <v>445</v>
      </c>
      <c r="E3650" s="3" t="s">
        <v>450</v>
      </c>
      <c r="F3650" s="3" t="str">
        <f t="shared" si="56"/>
        <v>Retail</v>
      </c>
      <c r="G3650" s="3">
        <v>6</v>
      </c>
      <c r="I3650"/>
    </row>
    <row r="3651" spans="3:9">
      <c r="C3651" s="176">
        <v>42235.676399999997</v>
      </c>
      <c r="D3651" s="3" t="s">
        <v>446</v>
      </c>
      <c r="E3651" s="3" t="s">
        <v>458</v>
      </c>
      <c r="F3651" s="3" t="str">
        <f t="shared" si="56"/>
        <v>Wholesale</v>
      </c>
      <c r="G3651" s="3">
        <v>129</v>
      </c>
      <c r="I3651"/>
    </row>
    <row r="3652" spans="3:9">
      <c r="C3652" s="176">
        <v>42267.542399999998</v>
      </c>
      <c r="D3652" s="3" t="s">
        <v>446</v>
      </c>
      <c r="E3652" s="3" t="s">
        <v>453</v>
      </c>
      <c r="F3652" s="3" t="str">
        <f t="shared" si="56"/>
        <v>Retail</v>
      </c>
      <c r="G3652" s="3">
        <v>3</v>
      </c>
      <c r="I3652"/>
    </row>
    <row r="3653" spans="3:9">
      <c r="C3653" s="176">
        <v>42167.544399999999</v>
      </c>
      <c r="D3653" s="3" t="s">
        <v>447</v>
      </c>
      <c r="E3653" s="3" t="s">
        <v>6</v>
      </c>
      <c r="F3653" s="3" t="str">
        <f t="shared" si="56"/>
        <v>Retail</v>
      </c>
      <c r="G3653" s="3">
        <v>2</v>
      </c>
      <c r="I3653"/>
    </row>
    <row r="3654" spans="3:9">
      <c r="C3654" s="176">
        <v>41988.140299999999</v>
      </c>
      <c r="D3654" s="3" t="s">
        <v>445</v>
      </c>
      <c r="E3654" s="3" t="s">
        <v>7</v>
      </c>
      <c r="F3654" s="3" t="str">
        <f t="shared" si="56"/>
        <v>Wholesale</v>
      </c>
      <c r="G3654" s="3">
        <v>108</v>
      </c>
      <c r="I3654"/>
    </row>
    <row r="3655" spans="3:9">
      <c r="C3655" s="176">
        <v>42336.4715</v>
      </c>
      <c r="D3655" s="3" t="s">
        <v>445</v>
      </c>
      <c r="E3655" s="3" t="s">
        <v>453</v>
      </c>
      <c r="F3655" s="3" t="str">
        <f t="shared" si="56"/>
        <v>Wholesale</v>
      </c>
      <c r="G3655" s="3">
        <v>62</v>
      </c>
      <c r="I3655"/>
    </row>
    <row r="3656" spans="3:9">
      <c r="C3656" s="176">
        <v>42347.223599999998</v>
      </c>
      <c r="D3656" s="3" t="s">
        <v>445</v>
      </c>
      <c r="E3656" s="3" t="s">
        <v>7</v>
      </c>
      <c r="F3656" s="3" t="str">
        <f t="shared" si="56"/>
        <v>Retail</v>
      </c>
      <c r="G3656" s="3">
        <v>6</v>
      </c>
      <c r="I3656"/>
    </row>
    <row r="3657" spans="3:9">
      <c r="C3657" s="176">
        <v>42245.1944</v>
      </c>
      <c r="D3657" s="3" t="s">
        <v>449</v>
      </c>
      <c r="E3657" s="3" t="s">
        <v>110</v>
      </c>
      <c r="F3657" s="3" t="str">
        <f t="shared" si="56"/>
        <v>Wholesale</v>
      </c>
      <c r="G3657" s="3">
        <v>57</v>
      </c>
      <c r="I3657"/>
    </row>
    <row r="3658" spans="3:9">
      <c r="C3658" s="176">
        <v>41984.520100000002</v>
      </c>
      <c r="D3658" s="3" t="s">
        <v>447</v>
      </c>
      <c r="E3658" s="3" t="s">
        <v>453</v>
      </c>
      <c r="F3658" s="3" t="str">
        <f t="shared" ref="F3658:F3721" si="57">IF(G3658&lt;10,"Retail","Wholesale")</f>
        <v>Retail</v>
      </c>
      <c r="G3658" s="3">
        <v>5</v>
      </c>
      <c r="I3658"/>
    </row>
    <row r="3659" spans="3:9">
      <c r="C3659" s="176">
        <v>42261.464599999999</v>
      </c>
      <c r="D3659" s="3" t="s">
        <v>445</v>
      </c>
      <c r="E3659" s="3" t="s">
        <v>6</v>
      </c>
      <c r="F3659" s="3" t="str">
        <f t="shared" si="57"/>
        <v>Wholesale</v>
      </c>
      <c r="G3659" s="3">
        <v>30</v>
      </c>
      <c r="I3659"/>
    </row>
    <row r="3660" spans="3:9">
      <c r="C3660" s="176">
        <v>42215.496500000001</v>
      </c>
      <c r="D3660" s="3" t="s">
        <v>446</v>
      </c>
      <c r="E3660" s="3" t="s">
        <v>7</v>
      </c>
      <c r="F3660" s="3" t="str">
        <f t="shared" si="57"/>
        <v>Retail</v>
      </c>
      <c r="G3660" s="3">
        <v>3</v>
      </c>
      <c r="I3660"/>
    </row>
    <row r="3661" spans="3:9">
      <c r="C3661" s="176">
        <v>42154.504200000003</v>
      </c>
      <c r="D3661" s="3" t="s">
        <v>447</v>
      </c>
      <c r="E3661" s="3" t="s">
        <v>453</v>
      </c>
      <c r="F3661" s="3" t="str">
        <f t="shared" si="57"/>
        <v>Wholesale</v>
      </c>
      <c r="G3661" s="3">
        <v>33</v>
      </c>
      <c r="I3661"/>
    </row>
    <row r="3662" spans="3:9">
      <c r="C3662" s="176">
        <v>41984.481299999999</v>
      </c>
      <c r="D3662" s="3" t="s">
        <v>447</v>
      </c>
      <c r="E3662" s="3" t="s">
        <v>10</v>
      </c>
      <c r="F3662" s="3" t="str">
        <f t="shared" si="57"/>
        <v>Retail</v>
      </c>
      <c r="G3662" s="3">
        <v>4</v>
      </c>
      <c r="I3662"/>
    </row>
    <row r="3663" spans="3:9">
      <c r="C3663" s="176">
        <v>42363.061800000003</v>
      </c>
      <c r="D3663" s="3" t="s">
        <v>445</v>
      </c>
      <c r="E3663" s="3" t="s">
        <v>452</v>
      </c>
      <c r="F3663" s="3" t="str">
        <f t="shared" si="57"/>
        <v>Wholesale</v>
      </c>
      <c r="G3663" s="3">
        <v>23</v>
      </c>
      <c r="I3663"/>
    </row>
    <row r="3664" spans="3:9">
      <c r="C3664" s="176">
        <v>42161.770100000002</v>
      </c>
      <c r="D3664" s="3" t="s">
        <v>445</v>
      </c>
      <c r="E3664" s="3" t="s">
        <v>459</v>
      </c>
      <c r="F3664" s="3" t="str">
        <f t="shared" si="57"/>
        <v>Retail</v>
      </c>
      <c r="G3664" s="3">
        <v>5</v>
      </c>
      <c r="I3664"/>
    </row>
    <row r="3665" spans="3:9">
      <c r="C3665" s="176">
        <v>42079.501400000001</v>
      </c>
      <c r="D3665" s="3" t="s">
        <v>446</v>
      </c>
      <c r="E3665" s="3" t="s">
        <v>448</v>
      </c>
      <c r="F3665" s="3" t="str">
        <f t="shared" si="57"/>
        <v>Retail</v>
      </c>
      <c r="G3665" s="3">
        <v>5</v>
      </c>
      <c r="I3665"/>
    </row>
    <row r="3666" spans="3:9">
      <c r="C3666" s="176">
        <v>42337.474999999999</v>
      </c>
      <c r="D3666" s="3" t="s">
        <v>445</v>
      </c>
      <c r="E3666" s="3" t="s">
        <v>453</v>
      </c>
      <c r="F3666" s="3" t="str">
        <f t="shared" si="57"/>
        <v>Retail</v>
      </c>
      <c r="G3666" s="3">
        <v>1</v>
      </c>
      <c r="I3666"/>
    </row>
    <row r="3667" spans="3:9">
      <c r="C3667" s="176">
        <v>42245.2</v>
      </c>
      <c r="D3667" s="3" t="s">
        <v>447</v>
      </c>
      <c r="E3667" s="3" t="s">
        <v>6</v>
      </c>
      <c r="F3667" s="3" t="str">
        <f t="shared" si="57"/>
        <v>Retail</v>
      </c>
      <c r="G3667" s="3">
        <v>2</v>
      </c>
      <c r="I3667"/>
    </row>
    <row r="3668" spans="3:9">
      <c r="C3668" s="176">
        <v>42259.144399999997</v>
      </c>
      <c r="D3668" s="3" t="s">
        <v>445</v>
      </c>
      <c r="E3668" s="3" t="s">
        <v>460</v>
      </c>
      <c r="F3668" s="3" t="str">
        <f t="shared" si="57"/>
        <v>Retail</v>
      </c>
      <c r="G3668" s="3">
        <v>1</v>
      </c>
      <c r="I3668"/>
    </row>
    <row r="3669" spans="3:9">
      <c r="C3669" s="176">
        <v>42342.136100000003</v>
      </c>
      <c r="D3669" s="3" t="s">
        <v>446</v>
      </c>
      <c r="E3669" s="3" t="s">
        <v>7</v>
      </c>
      <c r="F3669" s="3" t="str">
        <f t="shared" si="57"/>
        <v>Retail</v>
      </c>
      <c r="G3669" s="3">
        <v>2</v>
      </c>
      <c r="I3669"/>
    </row>
    <row r="3670" spans="3:9">
      <c r="C3670" s="176">
        <v>42199.747900000002</v>
      </c>
      <c r="D3670" s="3" t="s">
        <v>449</v>
      </c>
      <c r="E3670" s="3" t="s">
        <v>453</v>
      </c>
      <c r="F3670" s="3" t="str">
        <f t="shared" si="57"/>
        <v>Retail</v>
      </c>
      <c r="G3670" s="3">
        <v>4</v>
      </c>
      <c r="I3670"/>
    </row>
    <row r="3671" spans="3:9">
      <c r="C3671" s="176">
        <v>41983.952100000002</v>
      </c>
      <c r="D3671" s="3" t="s">
        <v>445</v>
      </c>
      <c r="E3671" s="3" t="s">
        <v>6</v>
      </c>
      <c r="F3671" s="3" t="str">
        <f t="shared" si="57"/>
        <v>Retail</v>
      </c>
      <c r="G3671" s="3">
        <v>2</v>
      </c>
      <c r="I3671"/>
    </row>
    <row r="3672" spans="3:9">
      <c r="C3672" s="176">
        <v>42123.584699999999</v>
      </c>
      <c r="D3672" s="3" t="s">
        <v>447</v>
      </c>
      <c r="E3672" s="3" t="s">
        <v>6</v>
      </c>
      <c r="F3672" s="3" t="str">
        <f t="shared" si="57"/>
        <v>Retail</v>
      </c>
      <c r="G3672" s="3">
        <v>2</v>
      </c>
      <c r="I3672"/>
    </row>
    <row r="3673" spans="3:9">
      <c r="C3673" s="176">
        <v>42223.118799999997</v>
      </c>
      <c r="D3673" s="3" t="s">
        <v>445</v>
      </c>
      <c r="E3673" s="3" t="s">
        <v>453</v>
      </c>
      <c r="F3673" s="3" t="str">
        <f t="shared" si="57"/>
        <v>Wholesale</v>
      </c>
      <c r="G3673" s="3">
        <v>40</v>
      </c>
      <c r="I3673"/>
    </row>
    <row r="3674" spans="3:9">
      <c r="C3674" s="176">
        <v>41982.933299999997</v>
      </c>
      <c r="D3674" s="3" t="s">
        <v>445</v>
      </c>
      <c r="E3674" s="3" t="s">
        <v>110</v>
      </c>
      <c r="F3674" s="3" t="str">
        <f t="shared" si="57"/>
        <v>Retail</v>
      </c>
      <c r="G3674" s="3">
        <v>2</v>
      </c>
      <c r="I3674"/>
    </row>
    <row r="3675" spans="3:9">
      <c r="C3675" s="176">
        <v>41985.494400000003</v>
      </c>
      <c r="D3675" s="3" t="s">
        <v>449</v>
      </c>
      <c r="E3675" s="3" t="s">
        <v>453</v>
      </c>
      <c r="F3675" s="3" t="str">
        <f t="shared" si="57"/>
        <v>Retail</v>
      </c>
      <c r="G3675" s="3">
        <v>2</v>
      </c>
      <c r="I3675"/>
    </row>
    <row r="3676" spans="3:9">
      <c r="C3676" s="176">
        <v>42253.7549</v>
      </c>
      <c r="D3676" s="3" t="s">
        <v>445</v>
      </c>
      <c r="E3676" s="3" t="s">
        <v>453</v>
      </c>
      <c r="F3676" s="3" t="str">
        <f t="shared" si="57"/>
        <v>Retail</v>
      </c>
      <c r="G3676" s="3">
        <v>3</v>
      </c>
      <c r="I3676"/>
    </row>
    <row r="3677" spans="3:9">
      <c r="C3677" s="176">
        <v>41978.534</v>
      </c>
      <c r="D3677" s="3" t="s">
        <v>447</v>
      </c>
      <c r="E3677" s="3" t="s">
        <v>9</v>
      </c>
      <c r="F3677" s="3" t="str">
        <f t="shared" si="57"/>
        <v>Retail</v>
      </c>
      <c r="G3677" s="3">
        <v>7</v>
      </c>
      <c r="I3677"/>
    </row>
    <row r="3678" spans="3:9">
      <c r="C3678" s="176">
        <v>41976.497199999998</v>
      </c>
      <c r="D3678" s="3" t="s">
        <v>447</v>
      </c>
      <c r="E3678" s="3" t="s">
        <v>452</v>
      </c>
      <c r="F3678" s="3" t="str">
        <f t="shared" si="57"/>
        <v>Retail</v>
      </c>
      <c r="G3678" s="3">
        <v>4</v>
      </c>
      <c r="I3678"/>
    </row>
    <row r="3679" spans="3:9">
      <c r="C3679" s="176">
        <v>42335.491000000002</v>
      </c>
      <c r="D3679" s="3" t="s">
        <v>446</v>
      </c>
      <c r="E3679" s="3" t="s">
        <v>461</v>
      </c>
      <c r="F3679" s="3" t="str">
        <f t="shared" si="57"/>
        <v>Retail</v>
      </c>
      <c r="G3679" s="3">
        <v>4</v>
      </c>
      <c r="I3679"/>
    </row>
    <row r="3680" spans="3:9">
      <c r="C3680" s="176">
        <v>42359.499300000003</v>
      </c>
      <c r="D3680" s="3" t="s">
        <v>447</v>
      </c>
      <c r="E3680" s="3" t="s">
        <v>460</v>
      </c>
      <c r="F3680" s="3" t="str">
        <f t="shared" si="57"/>
        <v>Retail</v>
      </c>
      <c r="G3680" s="3">
        <v>4</v>
      </c>
      <c r="I3680"/>
    </row>
    <row r="3681" spans="3:9">
      <c r="C3681" s="176">
        <v>41983.213199999998</v>
      </c>
      <c r="D3681" s="3" t="s">
        <v>446</v>
      </c>
      <c r="E3681" s="3" t="s">
        <v>112</v>
      </c>
      <c r="F3681" s="3" t="str">
        <f t="shared" si="57"/>
        <v>Retail</v>
      </c>
      <c r="G3681" s="3">
        <v>9</v>
      </c>
      <c r="I3681"/>
    </row>
    <row r="3682" spans="3:9">
      <c r="C3682" s="176">
        <v>41986.475700000003</v>
      </c>
      <c r="D3682" s="3" t="s">
        <v>447</v>
      </c>
      <c r="E3682" s="3" t="s">
        <v>453</v>
      </c>
      <c r="F3682" s="3" t="str">
        <f t="shared" si="57"/>
        <v>Retail</v>
      </c>
      <c r="G3682" s="3">
        <v>5</v>
      </c>
      <c r="I3682"/>
    </row>
    <row r="3683" spans="3:9">
      <c r="C3683" s="176">
        <v>42294.718800000002</v>
      </c>
      <c r="D3683" s="3" t="s">
        <v>445</v>
      </c>
      <c r="E3683" s="3" t="s">
        <v>453</v>
      </c>
      <c r="F3683" s="3" t="str">
        <f t="shared" si="57"/>
        <v>Retail</v>
      </c>
      <c r="G3683" s="3">
        <v>7</v>
      </c>
      <c r="I3683"/>
    </row>
    <row r="3684" spans="3:9">
      <c r="C3684" s="176">
        <v>42281.229899999998</v>
      </c>
      <c r="D3684" s="3" t="s">
        <v>447</v>
      </c>
      <c r="E3684" s="3" t="s">
        <v>10</v>
      </c>
      <c r="F3684" s="3" t="str">
        <f t="shared" si="57"/>
        <v>Wholesale</v>
      </c>
      <c r="G3684" s="3">
        <v>38</v>
      </c>
      <c r="I3684"/>
    </row>
    <row r="3685" spans="3:9">
      <c r="C3685" s="176">
        <v>41990.165300000001</v>
      </c>
      <c r="D3685" s="3" t="s">
        <v>447</v>
      </c>
      <c r="E3685" s="3" t="s">
        <v>312</v>
      </c>
      <c r="F3685" s="3" t="str">
        <f t="shared" si="57"/>
        <v>Wholesale</v>
      </c>
      <c r="G3685" s="3">
        <v>43</v>
      </c>
      <c r="I3685"/>
    </row>
    <row r="3686" spans="3:9">
      <c r="C3686" s="176">
        <v>42114.520100000002</v>
      </c>
      <c r="D3686" s="3" t="s">
        <v>445</v>
      </c>
      <c r="E3686" s="3" t="s">
        <v>453</v>
      </c>
      <c r="F3686" s="3" t="str">
        <f t="shared" si="57"/>
        <v>Wholesale</v>
      </c>
      <c r="G3686" s="3">
        <v>52</v>
      </c>
      <c r="I3686"/>
    </row>
    <row r="3687" spans="3:9">
      <c r="C3687" s="176">
        <v>41981.220099999999</v>
      </c>
      <c r="D3687" s="3" t="s">
        <v>449</v>
      </c>
      <c r="E3687" s="3" t="s">
        <v>6</v>
      </c>
      <c r="F3687" s="3" t="str">
        <f t="shared" si="57"/>
        <v>Retail</v>
      </c>
      <c r="G3687" s="3">
        <v>1</v>
      </c>
      <c r="I3687"/>
    </row>
    <row r="3688" spans="3:9">
      <c r="C3688" s="176">
        <v>42312.477800000001</v>
      </c>
      <c r="D3688" s="3" t="s">
        <v>446</v>
      </c>
      <c r="E3688" s="3" t="s">
        <v>114</v>
      </c>
      <c r="F3688" s="3" t="str">
        <f t="shared" si="57"/>
        <v>Retail</v>
      </c>
      <c r="G3688" s="3">
        <v>1</v>
      </c>
      <c r="I3688"/>
    </row>
    <row r="3689" spans="3:9">
      <c r="C3689" s="176">
        <v>42023.55</v>
      </c>
      <c r="D3689" s="3" t="s">
        <v>446</v>
      </c>
      <c r="E3689" s="3" t="s">
        <v>453</v>
      </c>
      <c r="F3689" s="3" t="str">
        <f t="shared" si="57"/>
        <v>Wholesale</v>
      </c>
      <c r="G3689" s="3">
        <v>69</v>
      </c>
      <c r="I3689"/>
    </row>
    <row r="3690" spans="3:9">
      <c r="C3690" s="176">
        <v>42349.790300000001</v>
      </c>
      <c r="D3690" s="3" t="s">
        <v>445</v>
      </c>
      <c r="E3690" s="3" t="s">
        <v>114</v>
      </c>
      <c r="F3690" s="3" t="str">
        <f t="shared" si="57"/>
        <v>Retail</v>
      </c>
      <c r="G3690" s="3">
        <v>1</v>
      </c>
      <c r="I3690"/>
    </row>
    <row r="3691" spans="3:9">
      <c r="C3691" s="176">
        <v>42350.213199999998</v>
      </c>
      <c r="D3691" s="3" t="s">
        <v>445</v>
      </c>
      <c r="E3691" s="3" t="s">
        <v>453</v>
      </c>
      <c r="F3691" s="3" t="str">
        <f t="shared" si="57"/>
        <v>Retail</v>
      </c>
      <c r="G3691" s="3">
        <v>1</v>
      </c>
      <c r="I3691"/>
    </row>
    <row r="3692" spans="3:9">
      <c r="C3692" s="176">
        <v>42030.202100000002</v>
      </c>
      <c r="D3692" s="3" t="s">
        <v>449</v>
      </c>
      <c r="E3692" s="3" t="s">
        <v>112</v>
      </c>
      <c r="F3692" s="3" t="str">
        <f t="shared" si="57"/>
        <v>Retail</v>
      </c>
      <c r="G3692" s="3">
        <v>2</v>
      </c>
      <c r="I3692"/>
    </row>
    <row r="3693" spans="3:9">
      <c r="C3693" s="176">
        <v>42191.380599999997</v>
      </c>
      <c r="D3693" s="3" t="s">
        <v>445</v>
      </c>
      <c r="E3693" s="3" t="s">
        <v>312</v>
      </c>
      <c r="F3693" s="3" t="str">
        <f t="shared" si="57"/>
        <v>Retail</v>
      </c>
      <c r="G3693" s="3">
        <v>3</v>
      </c>
      <c r="I3693"/>
    </row>
    <row r="3694" spans="3:9">
      <c r="C3694" s="176">
        <v>42297.755599999997</v>
      </c>
      <c r="D3694" s="3" t="s">
        <v>447</v>
      </c>
      <c r="E3694" s="3" t="s">
        <v>7</v>
      </c>
      <c r="F3694" s="3" t="str">
        <f t="shared" si="57"/>
        <v>Retail</v>
      </c>
      <c r="G3694" s="3">
        <v>6</v>
      </c>
      <c r="I3694"/>
    </row>
    <row r="3695" spans="3:9">
      <c r="C3695" s="176">
        <v>42357.497199999998</v>
      </c>
      <c r="D3695" s="3" t="s">
        <v>445</v>
      </c>
      <c r="E3695" s="3" t="s">
        <v>112</v>
      </c>
      <c r="F3695" s="3" t="str">
        <f t="shared" si="57"/>
        <v>Retail</v>
      </c>
      <c r="G3695" s="3">
        <v>1</v>
      </c>
      <c r="I3695"/>
    </row>
    <row r="3696" spans="3:9">
      <c r="C3696" s="176">
        <v>42126.563900000001</v>
      </c>
      <c r="D3696" s="3" t="s">
        <v>446</v>
      </c>
      <c r="E3696" s="3" t="s">
        <v>8</v>
      </c>
      <c r="F3696" s="3" t="str">
        <f t="shared" si="57"/>
        <v>Retail</v>
      </c>
      <c r="G3696" s="3">
        <v>7</v>
      </c>
      <c r="I3696"/>
    </row>
    <row r="3697" spans="3:9">
      <c r="C3697" s="176">
        <v>42166.538200000003</v>
      </c>
      <c r="D3697" s="3" t="s">
        <v>449</v>
      </c>
      <c r="E3697" s="3" t="s">
        <v>112</v>
      </c>
      <c r="F3697" s="3" t="str">
        <f t="shared" si="57"/>
        <v>Wholesale</v>
      </c>
      <c r="G3697" s="3">
        <v>74</v>
      </c>
      <c r="I3697"/>
    </row>
    <row r="3698" spans="3:9">
      <c r="C3698" s="176">
        <v>41982.536800000002</v>
      </c>
      <c r="D3698" s="3" t="s">
        <v>445</v>
      </c>
      <c r="E3698" s="3" t="s">
        <v>6</v>
      </c>
      <c r="F3698" s="3" t="str">
        <f t="shared" si="57"/>
        <v>Wholesale</v>
      </c>
      <c r="G3698" s="3">
        <v>119</v>
      </c>
      <c r="I3698"/>
    </row>
    <row r="3699" spans="3:9">
      <c r="C3699" s="176">
        <v>41983.583299999998</v>
      </c>
      <c r="D3699" s="3" t="s">
        <v>445</v>
      </c>
      <c r="E3699" s="3" t="s">
        <v>10</v>
      </c>
      <c r="F3699" s="3" t="str">
        <f t="shared" si="57"/>
        <v>Retail</v>
      </c>
      <c r="G3699" s="3">
        <v>6</v>
      </c>
      <c r="I3699"/>
    </row>
    <row r="3700" spans="3:9">
      <c r="C3700" s="176">
        <v>41981.732600000003</v>
      </c>
      <c r="D3700" s="3" t="s">
        <v>445</v>
      </c>
      <c r="E3700" s="3" t="s">
        <v>8</v>
      </c>
      <c r="F3700" s="3" t="str">
        <f t="shared" si="57"/>
        <v>Wholesale</v>
      </c>
      <c r="G3700" s="3">
        <v>61</v>
      </c>
      <c r="I3700"/>
    </row>
    <row r="3701" spans="3:9">
      <c r="C3701" s="176">
        <v>42362.5507</v>
      </c>
      <c r="D3701" s="3" t="s">
        <v>449</v>
      </c>
      <c r="E3701" s="3" t="s">
        <v>110</v>
      </c>
      <c r="F3701" s="3" t="str">
        <f t="shared" si="57"/>
        <v>Retail</v>
      </c>
      <c r="G3701" s="3">
        <v>6</v>
      </c>
      <c r="I3701"/>
    </row>
    <row r="3702" spans="3:9">
      <c r="C3702" s="176">
        <v>42309.741699999999</v>
      </c>
      <c r="D3702" s="3" t="s">
        <v>445</v>
      </c>
      <c r="E3702" s="3" t="s">
        <v>114</v>
      </c>
      <c r="F3702" s="3" t="str">
        <f t="shared" si="57"/>
        <v>Wholesale</v>
      </c>
      <c r="G3702" s="3">
        <v>40</v>
      </c>
      <c r="I3702"/>
    </row>
    <row r="3703" spans="3:9">
      <c r="C3703" s="176">
        <v>41990.756300000001</v>
      </c>
      <c r="D3703" s="3" t="s">
        <v>445</v>
      </c>
      <c r="E3703" s="3" t="s">
        <v>6</v>
      </c>
      <c r="F3703" s="3" t="str">
        <f t="shared" si="57"/>
        <v>Wholesale</v>
      </c>
      <c r="G3703" s="3">
        <v>30</v>
      </c>
      <c r="I3703"/>
    </row>
    <row r="3704" spans="3:9">
      <c r="C3704" s="176">
        <v>42345.125</v>
      </c>
      <c r="D3704" s="3" t="s">
        <v>447</v>
      </c>
      <c r="E3704" s="3" t="s">
        <v>114</v>
      </c>
      <c r="F3704" s="3" t="str">
        <f t="shared" si="57"/>
        <v>Wholesale</v>
      </c>
      <c r="G3704" s="3">
        <v>25</v>
      </c>
      <c r="I3704"/>
    </row>
    <row r="3705" spans="3:9">
      <c r="C3705" s="176">
        <v>42311.207600000002</v>
      </c>
      <c r="D3705" s="3" t="s">
        <v>447</v>
      </c>
      <c r="E3705" s="3" t="s">
        <v>8</v>
      </c>
      <c r="F3705" s="3" t="str">
        <f t="shared" si="57"/>
        <v>Wholesale</v>
      </c>
      <c r="G3705" s="3">
        <v>54</v>
      </c>
      <c r="I3705"/>
    </row>
    <row r="3706" spans="3:9">
      <c r="C3706" s="176">
        <v>42134.214599999999</v>
      </c>
      <c r="D3706" s="3" t="s">
        <v>445</v>
      </c>
      <c r="E3706" s="3" t="s">
        <v>6</v>
      </c>
      <c r="F3706" s="3" t="str">
        <f t="shared" si="57"/>
        <v>Wholesale</v>
      </c>
      <c r="G3706" s="3">
        <v>32</v>
      </c>
      <c r="I3706"/>
    </row>
    <row r="3707" spans="3:9">
      <c r="C3707" s="176">
        <v>42305.527800000003</v>
      </c>
      <c r="D3707" s="3" t="s">
        <v>446</v>
      </c>
      <c r="E3707" s="3" t="s">
        <v>461</v>
      </c>
      <c r="F3707" s="3" t="str">
        <f t="shared" si="57"/>
        <v>Wholesale</v>
      </c>
      <c r="G3707" s="3">
        <v>40</v>
      </c>
      <c r="I3707"/>
    </row>
    <row r="3708" spans="3:9">
      <c r="C3708" s="176">
        <v>42172.719400000002</v>
      </c>
      <c r="D3708" s="3" t="s">
        <v>445</v>
      </c>
      <c r="E3708" s="3" t="s">
        <v>6</v>
      </c>
      <c r="F3708" s="3" t="str">
        <f t="shared" si="57"/>
        <v>Wholesale</v>
      </c>
      <c r="G3708" s="3">
        <v>34</v>
      </c>
      <c r="I3708"/>
    </row>
    <row r="3709" spans="3:9">
      <c r="C3709" s="176">
        <v>41983.806900000003</v>
      </c>
      <c r="D3709" s="3" t="s">
        <v>449</v>
      </c>
      <c r="E3709" s="3" t="s">
        <v>458</v>
      </c>
      <c r="F3709" s="3" t="str">
        <f t="shared" si="57"/>
        <v>Retail</v>
      </c>
      <c r="G3709" s="3">
        <v>5</v>
      </c>
      <c r="I3709"/>
    </row>
    <row r="3710" spans="3:9">
      <c r="C3710" s="176">
        <v>42132.519399999997</v>
      </c>
      <c r="D3710" s="3" t="s">
        <v>446</v>
      </c>
      <c r="E3710" s="3" t="s">
        <v>453</v>
      </c>
      <c r="F3710" s="3" t="str">
        <f t="shared" si="57"/>
        <v>Retail</v>
      </c>
      <c r="G3710" s="3">
        <v>2</v>
      </c>
      <c r="I3710"/>
    </row>
    <row r="3711" spans="3:9">
      <c r="C3711" s="176">
        <v>42189.714599999999</v>
      </c>
      <c r="D3711" s="3" t="s">
        <v>446</v>
      </c>
      <c r="E3711" s="3" t="s">
        <v>452</v>
      </c>
      <c r="F3711" s="3" t="str">
        <f t="shared" si="57"/>
        <v>Retail</v>
      </c>
      <c r="G3711" s="3">
        <v>6</v>
      </c>
      <c r="I3711"/>
    </row>
    <row r="3712" spans="3:9">
      <c r="C3712" s="176">
        <v>41986.518100000001</v>
      </c>
      <c r="D3712" s="3" t="s">
        <v>446</v>
      </c>
      <c r="E3712" s="3" t="s">
        <v>453</v>
      </c>
      <c r="F3712" s="3" t="str">
        <f t="shared" si="57"/>
        <v>Retail</v>
      </c>
      <c r="G3712" s="3">
        <v>1</v>
      </c>
      <c r="I3712"/>
    </row>
    <row r="3713" spans="3:9">
      <c r="C3713" s="176">
        <v>41982.479200000002</v>
      </c>
      <c r="D3713" s="3" t="s">
        <v>447</v>
      </c>
      <c r="E3713" s="3" t="s">
        <v>461</v>
      </c>
      <c r="F3713" s="3" t="str">
        <f t="shared" si="57"/>
        <v>Wholesale</v>
      </c>
      <c r="G3713" s="3">
        <v>86</v>
      </c>
      <c r="I3713"/>
    </row>
    <row r="3714" spans="3:9">
      <c r="C3714" s="176">
        <v>42220.802799999998</v>
      </c>
      <c r="D3714" s="3" t="s">
        <v>447</v>
      </c>
      <c r="E3714" s="3" t="s">
        <v>453</v>
      </c>
      <c r="F3714" s="3" t="str">
        <f t="shared" si="57"/>
        <v>Wholesale</v>
      </c>
      <c r="G3714" s="3">
        <v>138</v>
      </c>
      <c r="I3714"/>
    </row>
    <row r="3715" spans="3:9">
      <c r="C3715" s="176">
        <v>41978.711799999997</v>
      </c>
      <c r="D3715" s="3" t="s">
        <v>445</v>
      </c>
      <c r="E3715" s="3" t="s">
        <v>7</v>
      </c>
      <c r="F3715" s="3" t="str">
        <f t="shared" si="57"/>
        <v>Retail</v>
      </c>
      <c r="G3715" s="3">
        <v>5</v>
      </c>
      <c r="I3715"/>
    </row>
    <row r="3716" spans="3:9">
      <c r="C3716" s="176">
        <v>42188.483999999997</v>
      </c>
      <c r="D3716" s="3" t="s">
        <v>449</v>
      </c>
      <c r="E3716" s="3" t="s">
        <v>453</v>
      </c>
      <c r="F3716" s="3" t="str">
        <f t="shared" si="57"/>
        <v>Retail</v>
      </c>
      <c r="G3716" s="3">
        <v>5</v>
      </c>
      <c r="I3716"/>
    </row>
    <row r="3717" spans="3:9">
      <c r="C3717" s="176">
        <v>42242.486799999999</v>
      </c>
      <c r="D3717" s="3" t="s">
        <v>445</v>
      </c>
      <c r="E3717" s="3" t="s">
        <v>453</v>
      </c>
      <c r="F3717" s="3" t="str">
        <f t="shared" si="57"/>
        <v>Retail</v>
      </c>
      <c r="G3717" s="3">
        <v>2</v>
      </c>
      <c r="I3717"/>
    </row>
    <row r="3718" spans="3:9">
      <c r="C3718" s="176">
        <v>42341.001400000001</v>
      </c>
      <c r="D3718" s="3" t="s">
        <v>445</v>
      </c>
      <c r="E3718" s="3" t="s">
        <v>6</v>
      </c>
      <c r="F3718" s="3" t="str">
        <f t="shared" si="57"/>
        <v>Wholesale</v>
      </c>
      <c r="G3718" s="3">
        <v>45</v>
      </c>
      <c r="I3718"/>
    </row>
    <row r="3719" spans="3:9">
      <c r="C3719" s="176">
        <v>41977.234700000001</v>
      </c>
      <c r="D3719" s="3" t="s">
        <v>445</v>
      </c>
      <c r="E3719" s="3" t="s">
        <v>455</v>
      </c>
      <c r="F3719" s="3" t="str">
        <f t="shared" si="57"/>
        <v>Retail</v>
      </c>
      <c r="G3719" s="3">
        <v>3</v>
      </c>
      <c r="I3719"/>
    </row>
    <row r="3720" spans="3:9">
      <c r="C3720" s="176">
        <v>41978.100700000003</v>
      </c>
      <c r="D3720" s="3" t="s">
        <v>445</v>
      </c>
      <c r="E3720" s="3" t="s">
        <v>8</v>
      </c>
      <c r="F3720" s="3" t="str">
        <f t="shared" si="57"/>
        <v>Retail</v>
      </c>
      <c r="G3720" s="3">
        <v>3</v>
      </c>
      <c r="I3720"/>
    </row>
    <row r="3721" spans="3:9">
      <c r="C3721" s="176">
        <v>42353.545100000003</v>
      </c>
      <c r="D3721" s="3" t="s">
        <v>445</v>
      </c>
      <c r="E3721" s="3" t="s">
        <v>6</v>
      </c>
      <c r="F3721" s="3" t="str">
        <f t="shared" si="57"/>
        <v>Wholesale</v>
      </c>
      <c r="G3721" s="3">
        <v>19</v>
      </c>
      <c r="I3721"/>
    </row>
    <row r="3722" spans="3:9">
      <c r="C3722" s="176">
        <v>42244.5507</v>
      </c>
      <c r="D3722" s="3" t="s">
        <v>449</v>
      </c>
      <c r="E3722" s="3" t="s">
        <v>110</v>
      </c>
      <c r="F3722" s="3" t="str">
        <f t="shared" ref="F3722:F3785" si="58">IF(G3722&lt;10,"Retail","Wholesale")</f>
        <v>Retail</v>
      </c>
      <c r="G3722" s="3">
        <v>4</v>
      </c>
      <c r="I3722"/>
    </row>
    <row r="3723" spans="3:9">
      <c r="C3723" s="176">
        <v>42167.436099999999</v>
      </c>
      <c r="D3723" s="3" t="s">
        <v>447</v>
      </c>
      <c r="E3723" s="3" t="s">
        <v>8</v>
      </c>
      <c r="F3723" s="3" t="str">
        <f t="shared" si="58"/>
        <v>Retail</v>
      </c>
      <c r="G3723" s="3">
        <v>6</v>
      </c>
      <c r="I3723"/>
    </row>
    <row r="3724" spans="3:9">
      <c r="C3724" s="176">
        <v>42082.465300000003</v>
      </c>
      <c r="D3724" s="3" t="s">
        <v>446</v>
      </c>
      <c r="E3724" s="3" t="s">
        <v>450</v>
      </c>
      <c r="F3724" s="3" t="str">
        <f t="shared" si="58"/>
        <v>Retail</v>
      </c>
      <c r="G3724" s="3">
        <v>3</v>
      </c>
      <c r="I3724"/>
    </row>
    <row r="3725" spans="3:9">
      <c r="C3725" s="176">
        <v>42205.742400000003</v>
      </c>
      <c r="D3725" s="3" t="s">
        <v>449</v>
      </c>
      <c r="E3725" s="3" t="s">
        <v>8</v>
      </c>
      <c r="F3725" s="3" t="str">
        <f t="shared" si="58"/>
        <v>Retail</v>
      </c>
      <c r="G3725" s="3">
        <v>3</v>
      </c>
      <c r="I3725"/>
    </row>
    <row r="3726" spans="3:9">
      <c r="C3726" s="176">
        <v>42180.830600000001</v>
      </c>
      <c r="D3726" s="3" t="s">
        <v>445</v>
      </c>
      <c r="E3726" s="3" t="s">
        <v>458</v>
      </c>
      <c r="F3726" s="3" t="str">
        <f t="shared" si="58"/>
        <v>Retail</v>
      </c>
      <c r="G3726" s="3">
        <v>6</v>
      </c>
      <c r="I3726"/>
    </row>
    <row r="3727" spans="3:9">
      <c r="C3727" s="176">
        <v>41984.104200000002</v>
      </c>
      <c r="D3727" s="3" t="s">
        <v>445</v>
      </c>
      <c r="E3727" s="3" t="s">
        <v>6</v>
      </c>
      <c r="F3727" s="3" t="str">
        <f t="shared" si="58"/>
        <v>Wholesale</v>
      </c>
      <c r="G3727" s="3">
        <v>39</v>
      </c>
      <c r="I3727"/>
    </row>
    <row r="3728" spans="3:9">
      <c r="C3728" s="176">
        <v>41987.772900000004</v>
      </c>
      <c r="D3728" s="3" t="s">
        <v>446</v>
      </c>
      <c r="E3728" s="3" t="s">
        <v>460</v>
      </c>
      <c r="F3728" s="3" t="str">
        <f t="shared" si="58"/>
        <v>Retail</v>
      </c>
      <c r="G3728" s="3">
        <v>9</v>
      </c>
      <c r="I3728"/>
    </row>
    <row r="3729" spans="3:9">
      <c r="C3729" s="176">
        <v>41985.766000000003</v>
      </c>
      <c r="D3729" s="3" t="s">
        <v>445</v>
      </c>
      <c r="E3729" s="3" t="s">
        <v>7</v>
      </c>
      <c r="F3729" s="3" t="str">
        <f t="shared" si="58"/>
        <v>Retail</v>
      </c>
      <c r="G3729" s="3">
        <v>5</v>
      </c>
      <c r="I3729"/>
    </row>
    <row r="3730" spans="3:9">
      <c r="C3730" s="176">
        <v>42234.323600000003</v>
      </c>
      <c r="D3730" s="3" t="s">
        <v>445</v>
      </c>
      <c r="E3730" s="3" t="s">
        <v>10</v>
      </c>
      <c r="F3730" s="3" t="str">
        <f t="shared" si="58"/>
        <v>Retail</v>
      </c>
      <c r="G3730" s="3">
        <v>3</v>
      </c>
      <c r="I3730"/>
    </row>
    <row r="3731" spans="3:9">
      <c r="C3731" s="176">
        <v>42259.392399999997</v>
      </c>
      <c r="D3731" s="3" t="s">
        <v>447</v>
      </c>
      <c r="E3731" s="3" t="s">
        <v>112</v>
      </c>
      <c r="F3731" s="3" t="str">
        <f t="shared" si="58"/>
        <v>Retail</v>
      </c>
      <c r="G3731" s="3">
        <v>6</v>
      </c>
      <c r="I3731"/>
    </row>
    <row r="3732" spans="3:9">
      <c r="C3732" s="176">
        <v>42013.191700000003</v>
      </c>
      <c r="D3732" s="3" t="s">
        <v>446</v>
      </c>
      <c r="E3732" s="3" t="s">
        <v>455</v>
      </c>
      <c r="F3732" s="3" t="str">
        <f t="shared" si="58"/>
        <v>Retail</v>
      </c>
      <c r="G3732" s="3">
        <v>2</v>
      </c>
      <c r="I3732"/>
    </row>
    <row r="3733" spans="3:9">
      <c r="C3733" s="176">
        <v>42343.311800000003</v>
      </c>
      <c r="D3733" s="3" t="s">
        <v>447</v>
      </c>
      <c r="E3733" s="3" t="s">
        <v>114</v>
      </c>
      <c r="F3733" s="3" t="str">
        <f t="shared" si="58"/>
        <v>Wholesale</v>
      </c>
      <c r="G3733" s="3">
        <v>79</v>
      </c>
      <c r="I3733"/>
    </row>
    <row r="3734" spans="3:9">
      <c r="C3734" s="176">
        <v>41979.7785</v>
      </c>
      <c r="D3734" s="3" t="s">
        <v>445</v>
      </c>
      <c r="E3734" s="3" t="s">
        <v>453</v>
      </c>
      <c r="F3734" s="3" t="str">
        <f t="shared" si="58"/>
        <v>Wholesale</v>
      </c>
      <c r="G3734" s="3">
        <v>32</v>
      </c>
      <c r="I3734"/>
    </row>
    <row r="3735" spans="3:9">
      <c r="C3735" s="176">
        <v>41985.474999999999</v>
      </c>
      <c r="D3735" s="3" t="s">
        <v>446</v>
      </c>
      <c r="E3735" s="3" t="s">
        <v>456</v>
      </c>
      <c r="F3735" s="3" t="str">
        <f t="shared" si="58"/>
        <v>Wholesale</v>
      </c>
      <c r="G3735" s="3">
        <v>27</v>
      </c>
      <c r="I3735"/>
    </row>
    <row r="3736" spans="3:9">
      <c r="C3736" s="176">
        <v>42216.7333</v>
      </c>
      <c r="D3736" s="3" t="s">
        <v>447</v>
      </c>
      <c r="E3736" s="3" t="s">
        <v>6</v>
      </c>
      <c r="F3736" s="3" t="str">
        <f t="shared" si="58"/>
        <v>Wholesale</v>
      </c>
      <c r="G3736" s="3">
        <v>65</v>
      </c>
      <c r="I3736"/>
    </row>
    <row r="3737" spans="3:9">
      <c r="C3737" s="176">
        <v>42345.827799999999</v>
      </c>
      <c r="D3737" s="3" t="s">
        <v>445</v>
      </c>
      <c r="E3737" s="3" t="s">
        <v>110</v>
      </c>
      <c r="F3737" s="3" t="str">
        <f t="shared" si="58"/>
        <v>Retail</v>
      </c>
      <c r="G3737" s="3">
        <v>2</v>
      </c>
      <c r="I3737"/>
    </row>
    <row r="3738" spans="3:9">
      <c r="C3738" s="176">
        <v>41977.740299999998</v>
      </c>
      <c r="D3738" s="3" t="s">
        <v>445</v>
      </c>
      <c r="E3738" s="3" t="s">
        <v>312</v>
      </c>
      <c r="F3738" s="3" t="str">
        <f t="shared" si="58"/>
        <v>Wholesale</v>
      </c>
      <c r="G3738" s="3">
        <v>35</v>
      </c>
      <c r="I3738"/>
    </row>
    <row r="3739" spans="3:9">
      <c r="C3739" s="176">
        <v>41982.768799999998</v>
      </c>
      <c r="D3739" s="3" t="s">
        <v>447</v>
      </c>
      <c r="E3739" s="3" t="s">
        <v>453</v>
      </c>
      <c r="F3739" s="3" t="str">
        <f t="shared" si="58"/>
        <v>Retail</v>
      </c>
      <c r="G3739" s="3">
        <v>2</v>
      </c>
      <c r="I3739"/>
    </row>
    <row r="3740" spans="3:9">
      <c r="C3740" s="176">
        <v>42232.436099999999</v>
      </c>
      <c r="D3740" s="3" t="s">
        <v>447</v>
      </c>
      <c r="E3740" s="3" t="s">
        <v>10</v>
      </c>
      <c r="F3740" s="3" t="str">
        <f t="shared" si="58"/>
        <v>Wholesale</v>
      </c>
      <c r="G3740" s="3">
        <v>57</v>
      </c>
      <c r="I3740"/>
    </row>
    <row r="3741" spans="3:9">
      <c r="C3741" s="176">
        <v>41987.516000000003</v>
      </c>
      <c r="D3741" s="3" t="s">
        <v>449</v>
      </c>
      <c r="E3741" s="3" t="s">
        <v>10</v>
      </c>
      <c r="F3741" s="3" t="str">
        <f t="shared" si="58"/>
        <v>Retail</v>
      </c>
      <c r="G3741" s="3">
        <v>4</v>
      </c>
      <c r="I3741"/>
    </row>
    <row r="3742" spans="3:9">
      <c r="C3742" s="176">
        <v>42011.544399999999</v>
      </c>
      <c r="D3742" s="3" t="s">
        <v>449</v>
      </c>
      <c r="E3742" s="3" t="s">
        <v>459</v>
      </c>
      <c r="F3742" s="3" t="str">
        <f t="shared" si="58"/>
        <v>Retail</v>
      </c>
      <c r="G3742" s="3">
        <v>4</v>
      </c>
      <c r="I3742"/>
    </row>
    <row r="3743" spans="3:9">
      <c r="C3743" s="176">
        <v>42266.411800000002</v>
      </c>
      <c r="D3743" s="3" t="s">
        <v>447</v>
      </c>
      <c r="E3743" s="3" t="s">
        <v>6</v>
      </c>
      <c r="F3743" s="3" t="str">
        <f t="shared" si="58"/>
        <v>Retail</v>
      </c>
      <c r="G3743" s="3">
        <v>6</v>
      </c>
      <c r="I3743"/>
    </row>
    <row r="3744" spans="3:9">
      <c r="C3744" s="176">
        <v>42225.472199999997</v>
      </c>
      <c r="D3744" s="3" t="s">
        <v>447</v>
      </c>
      <c r="E3744" s="3" t="s">
        <v>6</v>
      </c>
      <c r="F3744" s="3" t="str">
        <f t="shared" si="58"/>
        <v>Wholesale</v>
      </c>
      <c r="G3744" s="3">
        <v>43</v>
      </c>
      <c r="I3744"/>
    </row>
    <row r="3745" spans="3:9">
      <c r="C3745" s="176">
        <v>42133.499300000003</v>
      </c>
      <c r="D3745" s="3" t="s">
        <v>449</v>
      </c>
      <c r="E3745" s="3" t="s">
        <v>9</v>
      </c>
      <c r="F3745" s="3" t="str">
        <f t="shared" si="58"/>
        <v>Retail</v>
      </c>
      <c r="G3745" s="3">
        <v>1</v>
      </c>
      <c r="I3745"/>
    </row>
    <row r="3746" spans="3:9">
      <c r="C3746" s="176">
        <v>42068.541700000002</v>
      </c>
      <c r="D3746" s="3" t="s">
        <v>445</v>
      </c>
      <c r="E3746" s="3" t="s">
        <v>457</v>
      </c>
      <c r="F3746" s="3" t="str">
        <f t="shared" si="58"/>
        <v>Retail</v>
      </c>
      <c r="G3746" s="3">
        <v>1</v>
      </c>
      <c r="I3746"/>
    </row>
    <row r="3747" spans="3:9">
      <c r="C3747" s="176">
        <v>42175.696499999998</v>
      </c>
      <c r="D3747" s="3" t="s">
        <v>447</v>
      </c>
      <c r="E3747" s="3" t="s">
        <v>460</v>
      </c>
      <c r="F3747" s="3" t="str">
        <f t="shared" si="58"/>
        <v>Retail</v>
      </c>
      <c r="G3747" s="3">
        <v>2</v>
      </c>
      <c r="I3747"/>
    </row>
    <row r="3748" spans="3:9">
      <c r="C3748" s="176">
        <v>42346.1417</v>
      </c>
      <c r="D3748" s="3" t="s">
        <v>445</v>
      </c>
      <c r="E3748" s="3" t="s">
        <v>450</v>
      </c>
      <c r="F3748" s="3" t="str">
        <f t="shared" si="58"/>
        <v>Retail</v>
      </c>
      <c r="G3748" s="3">
        <v>2</v>
      </c>
      <c r="I3748"/>
    </row>
    <row r="3749" spans="3:9">
      <c r="C3749" s="176">
        <v>42022.522199999999</v>
      </c>
      <c r="D3749" s="3" t="s">
        <v>445</v>
      </c>
      <c r="E3749" s="3" t="s">
        <v>10</v>
      </c>
      <c r="F3749" s="3" t="str">
        <f t="shared" si="58"/>
        <v>Wholesale</v>
      </c>
      <c r="G3749" s="3">
        <v>38</v>
      </c>
      <c r="I3749"/>
    </row>
    <row r="3750" spans="3:9">
      <c r="C3750" s="176">
        <v>42071.508300000001</v>
      </c>
      <c r="D3750" s="3" t="s">
        <v>449</v>
      </c>
      <c r="E3750" s="3" t="s">
        <v>461</v>
      </c>
      <c r="F3750" s="3" t="str">
        <f t="shared" si="58"/>
        <v>Wholesale</v>
      </c>
      <c r="G3750" s="3">
        <v>72</v>
      </c>
      <c r="I3750"/>
    </row>
    <row r="3751" spans="3:9">
      <c r="C3751" s="176">
        <v>42186.125699999997</v>
      </c>
      <c r="D3751" s="3" t="s">
        <v>447</v>
      </c>
      <c r="E3751" s="3" t="s">
        <v>453</v>
      </c>
      <c r="F3751" s="3" t="str">
        <f t="shared" si="58"/>
        <v>Retail</v>
      </c>
      <c r="G3751" s="3">
        <v>3</v>
      </c>
      <c r="I3751"/>
    </row>
    <row r="3752" spans="3:9">
      <c r="C3752" s="176">
        <v>42320.547200000001</v>
      </c>
      <c r="D3752" s="3" t="s">
        <v>449</v>
      </c>
      <c r="E3752" s="3" t="s">
        <v>6</v>
      </c>
      <c r="F3752" s="3" t="str">
        <f t="shared" si="58"/>
        <v>Wholesale</v>
      </c>
      <c r="G3752" s="3">
        <v>32</v>
      </c>
      <c r="I3752"/>
    </row>
    <row r="3753" spans="3:9">
      <c r="C3753" s="176">
        <v>41981.0389</v>
      </c>
      <c r="D3753" s="3" t="s">
        <v>449</v>
      </c>
      <c r="E3753" s="3" t="s">
        <v>453</v>
      </c>
      <c r="F3753" s="3" t="str">
        <f t="shared" si="58"/>
        <v>Retail</v>
      </c>
      <c r="G3753" s="3">
        <v>5</v>
      </c>
      <c r="I3753"/>
    </row>
    <row r="3754" spans="3:9">
      <c r="C3754" s="176">
        <v>41982.487500000003</v>
      </c>
      <c r="D3754" s="3" t="s">
        <v>445</v>
      </c>
      <c r="E3754" s="3" t="s">
        <v>458</v>
      </c>
      <c r="F3754" s="3" t="str">
        <f t="shared" si="58"/>
        <v>Wholesale</v>
      </c>
      <c r="G3754" s="3">
        <v>33</v>
      </c>
      <c r="I3754"/>
    </row>
    <row r="3755" spans="3:9">
      <c r="C3755" s="176">
        <v>42237.691700000003</v>
      </c>
      <c r="D3755" s="3" t="s">
        <v>449</v>
      </c>
      <c r="E3755" s="3" t="s">
        <v>312</v>
      </c>
      <c r="F3755" s="3" t="str">
        <f t="shared" si="58"/>
        <v>Retail</v>
      </c>
      <c r="G3755" s="3">
        <v>2</v>
      </c>
      <c r="I3755"/>
    </row>
    <row r="3756" spans="3:9">
      <c r="C3756" s="176">
        <v>42311.739600000001</v>
      </c>
      <c r="D3756" s="3" t="s">
        <v>447</v>
      </c>
      <c r="E3756" s="3" t="s">
        <v>453</v>
      </c>
      <c r="F3756" s="3" t="str">
        <f t="shared" si="58"/>
        <v>Wholesale</v>
      </c>
      <c r="G3756" s="3">
        <v>35</v>
      </c>
      <c r="I3756"/>
    </row>
    <row r="3757" spans="3:9">
      <c r="C3757" s="176">
        <v>41986.943800000001</v>
      </c>
      <c r="D3757" s="3" t="s">
        <v>447</v>
      </c>
      <c r="E3757" s="3" t="s">
        <v>7</v>
      </c>
      <c r="F3757" s="3" t="str">
        <f t="shared" si="58"/>
        <v>Retail</v>
      </c>
      <c r="G3757" s="3">
        <v>2</v>
      </c>
      <c r="I3757"/>
    </row>
    <row r="3758" spans="3:9">
      <c r="C3758" s="176">
        <v>42195.188900000001</v>
      </c>
      <c r="D3758" s="3" t="s">
        <v>447</v>
      </c>
      <c r="E3758" s="3" t="s">
        <v>9</v>
      </c>
      <c r="F3758" s="3" t="str">
        <f t="shared" si="58"/>
        <v>Retail</v>
      </c>
      <c r="G3758" s="3">
        <v>6</v>
      </c>
      <c r="I3758"/>
    </row>
    <row r="3759" spans="3:9">
      <c r="C3759" s="176">
        <v>42199.470099999999</v>
      </c>
      <c r="D3759" s="3" t="s">
        <v>446</v>
      </c>
      <c r="E3759" s="3" t="s">
        <v>6</v>
      </c>
      <c r="F3759" s="3" t="str">
        <f t="shared" si="58"/>
        <v>Retail</v>
      </c>
      <c r="G3759" s="3">
        <v>1</v>
      </c>
      <c r="I3759"/>
    </row>
    <row r="3760" spans="3:9">
      <c r="C3760" s="176">
        <v>42112.5625</v>
      </c>
      <c r="D3760" s="3" t="s">
        <v>446</v>
      </c>
      <c r="E3760" s="3" t="s">
        <v>6</v>
      </c>
      <c r="F3760" s="3" t="str">
        <f t="shared" si="58"/>
        <v>Retail</v>
      </c>
      <c r="G3760" s="3">
        <v>2</v>
      </c>
      <c r="I3760"/>
    </row>
    <row r="3761" spans="3:9">
      <c r="C3761" s="176">
        <v>41984.227800000001</v>
      </c>
      <c r="D3761" s="3" t="s">
        <v>446</v>
      </c>
      <c r="E3761" s="3" t="s">
        <v>6</v>
      </c>
      <c r="F3761" s="3" t="str">
        <f t="shared" si="58"/>
        <v>Retail</v>
      </c>
      <c r="G3761" s="3">
        <v>3</v>
      </c>
      <c r="I3761"/>
    </row>
    <row r="3762" spans="3:9">
      <c r="C3762" s="176">
        <v>42259.513899999998</v>
      </c>
      <c r="D3762" s="3" t="s">
        <v>445</v>
      </c>
      <c r="E3762" s="3" t="s">
        <v>458</v>
      </c>
      <c r="F3762" s="3" t="str">
        <f t="shared" si="58"/>
        <v>Retail</v>
      </c>
      <c r="G3762" s="3">
        <v>3</v>
      </c>
      <c r="I3762"/>
    </row>
    <row r="3763" spans="3:9">
      <c r="C3763" s="176">
        <v>42354.188199999997</v>
      </c>
      <c r="D3763" s="3" t="s">
        <v>445</v>
      </c>
      <c r="E3763" s="3" t="s">
        <v>453</v>
      </c>
      <c r="F3763" s="3" t="str">
        <f t="shared" si="58"/>
        <v>Wholesale</v>
      </c>
      <c r="G3763" s="3">
        <v>114</v>
      </c>
      <c r="I3763"/>
    </row>
    <row r="3764" spans="3:9">
      <c r="C3764" s="176">
        <v>42222.122199999998</v>
      </c>
      <c r="D3764" s="3" t="s">
        <v>449</v>
      </c>
      <c r="E3764" s="3" t="s">
        <v>453</v>
      </c>
      <c r="F3764" s="3" t="str">
        <f t="shared" si="58"/>
        <v>Wholesale</v>
      </c>
      <c r="G3764" s="3">
        <v>25</v>
      </c>
      <c r="I3764"/>
    </row>
    <row r="3765" spans="3:9">
      <c r="C3765" s="176">
        <v>41988.468800000002</v>
      </c>
      <c r="D3765" s="3" t="s">
        <v>447</v>
      </c>
      <c r="E3765" s="3" t="s">
        <v>453</v>
      </c>
      <c r="F3765" s="3" t="str">
        <f t="shared" si="58"/>
        <v>Retail</v>
      </c>
      <c r="G3765" s="3">
        <v>5</v>
      </c>
      <c r="I3765"/>
    </row>
    <row r="3766" spans="3:9">
      <c r="C3766" s="176">
        <v>41986.7618</v>
      </c>
      <c r="D3766" s="3" t="s">
        <v>449</v>
      </c>
      <c r="E3766" s="3" t="s">
        <v>6</v>
      </c>
      <c r="F3766" s="3" t="str">
        <f t="shared" si="58"/>
        <v>Wholesale</v>
      </c>
      <c r="G3766" s="3">
        <v>34</v>
      </c>
      <c r="I3766"/>
    </row>
    <row r="3767" spans="3:9">
      <c r="C3767" s="176">
        <v>42348.446499999998</v>
      </c>
      <c r="D3767" s="3" t="s">
        <v>447</v>
      </c>
      <c r="E3767" s="3" t="s">
        <v>9</v>
      </c>
      <c r="F3767" s="3" t="str">
        <f t="shared" si="58"/>
        <v>Wholesale</v>
      </c>
      <c r="G3767" s="3">
        <v>132</v>
      </c>
      <c r="I3767"/>
    </row>
    <row r="3768" spans="3:9">
      <c r="C3768" s="176">
        <v>42220.734700000001</v>
      </c>
      <c r="D3768" s="3" t="s">
        <v>446</v>
      </c>
      <c r="E3768" s="3" t="s">
        <v>460</v>
      </c>
      <c r="F3768" s="3" t="str">
        <f t="shared" si="58"/>
        <v>Wholesale</v>
      </c>
      <c r="G3768" s="3">
        <v>63</v>
      </c>
      <c r="I3768"/>
    </row>
    <row r="3769" spans="3:9">
      <c r="C3769" s="176">
        <v>41974.584699999999</v>
      </c>
      <c r="D3769" s="3" t="s">
        <v>447</v>
      </c>
      <c r="E3769" s="3" t="s">
        <v>457</v>
      </c>
      <c r="F3769" s="3" t="str">
        <f t="shared" si="58"/>
        <v>Wholesale</v>
      </c>
      <c r="G3769" s="3">
        <v>34</v>
      </c>
      <c r="I3769"/>
    </row>
    <row r="3770" spans="3:9">
      <c r="C3770" s="176">
        <v>42293.556900000003</v>
      </c>
      <c r="D3770" s="3" t="s">
        <v>445</v>
      </c>
      <c r="E3770" s="3" t="s">
        <v>453</v>
      </c>
      <c r="F3770" s="3" t="str">
        <f t="shared" si="58"/>
        <v>Retail</v>
      </c>
      <c r="G3770" s="3">
        <v>3</v>
      </c>
      <c r="I3770"/>
    </row>
    <row r="3771" spans="3:9">
      <c r="C3771" s="176">
        <v>41978.229899999998</v>
      </c>
      <c r="D3771" s="3" t="s">
        <v>445</v>
      </c>
      <c r="E3771" s="3" t="s">
        <v>450</v>
      </c>
      <c r="F3771" s="3" t="str">
        <f t="shared" si="58"/>
        <v>Retail</v>
      </c>
      <c r="G3771" s="3">
        <v>1</v>
      </c>
      <c r="I3771"/>
    </row>
    <row r="3772" spans="3:9">
      <c r="C3772" s="176">
        <v>42353.3</v>
      </c>
      <c r="D3772" s="3" t="s">
        <v>445</v>
      </c>
      <c r="E3772" s="3" t="s">
        <v>9</v>
      </c>
      <c r="F3772" s="3" t="str">
        <f t="shared" si="58"/>
        <v>Wholesale</v>
      </c>
      <c r="G3772" s="3">
        <v>39</v>
      </c>
      <c r="I3772"/>
    </row>
    <row r="3773" spans="3:9">
      <c r="C3773" s="176">
        <v>42360.702100000002</v>
      </c>
      <c r="D3773" s="3" t="s">
        <v>445</v>
      </c>
      <c r="E3773" s="3" t="s">
        <v>460</v>
      </c>
      <c r="F3773" s="3" t="str">
        <f t="shared" si="58"/>
        <v>Retail</v>
      </c>
      <c r="G3773" s="3">
        <v>7</v>
      </c>
      <c r="I3773"/>
    </row>
    <row r="3774" spans="3:9">
      <c r="C3774" s="176">
        <v>41978.446499999998</v>
      </c>
      <c r="D3774" s="3" t="s">
        <v>447</v>
      </c>
      <c r="E3774" s="3" t="s">
        <v>453</v>
      </c>
      <c r="F3774" s="3" t="str">
        <f t="shared" si="58"/>
        <v>Retail</v>
      </c>
      <c r="G3774" s="3">
        <v>3</v>
      </c>
      <c r="I3774"/>
    </row>
    <row r="3775" spans="3:9">
      <c r="C3775" s="176">
        <v>42333.155599999998</v>
      </c>
      <c r="D3775" s="3" t="s">
        <v>446</v>
      </c>
      <c r="E3775" s="3" t="s">
        <v>112</v>
      </c>
      <c r="F3775" s="3" t="str">
        <f t="shared" si="58"/>
        <v>Retail</v>
      </c>
      <c r="G3775" s="3">
        <v>3</v>
      </c>
      <c r="I3775"/>
    </row>
    <row r="3776" spans="3:9">
      <c r="C3776" s="176">
        <v>42266.538200000003</v>
      </c>
      <c r="D3776" s="3" t="s">
        <v>445</v>
      </c>
      <c r="E3776" s="3" t="s">
        <v>6</v>
      </c>
      <c r="F3776" s="3" t="str">
        <f t="shared" si="58"/>
        <v>Wholesale</v>
      </c>
      <c r="G3776" s="3">
        <v>27</v>
      </c>
      <c r="I3776"/>
    </row>
    <row r="3777" spans="3:9">
      <c r="C3777" s="176">
        <v>41984.474300000002</v>
      </c>
      <c r="D3777" s="3" t="s">
        <v>449</v>
      </c>
      <c r="E3777" s="3" t="s">
        <v>110</v>
      </c>
      <c r="F3777" s="3" t="str">
        <f t="shared" si="58"/>
        <v>Retail</v>
      </c>
      <c r="G3777" s="3">
        <v>2</v>
      </c>
      <c r="I3777"/>
    </row>
    <row r="3778" spans="3:9">
      <c r="C3778" s="176">
        <v>42120.190300000002</v>
      </c>
      <c r="D3778" s="3" t="s">
        <v>445</v>
      </c>
      <c r="E3778" s="3" t="s">
        <v>6</v>
      </c>
      <c r="F3778" s="3" t="str">
        <f t="shared" si="58"/>
        <v>Retail</v>
      </c>
      <c r="G3778" s="3">
        <v>2</v>
      </c>
      <c r="I3778"/>
    </row>
    <row r="3779" spans="3:9">
      <c r="C3779" s="176">
        <v>42215.155599999998</v>
      </c>
      <c r="D3779" s="3" t="s">
        <v>447</v>
      </c>
      <c r="E3779" s="3" t="s">
        <v>453</v>
      </c>
      <c r="F3779" s="3" t="str">
        <f t="shared" si="58"/>
        <v>Retail</v>
      </c>
      <c r="G3779" s="3">
        <v>1</v>
      </c>
      <c r="I3779"/>
    </row>
    <row r="3780" spans="3:9">
      <c r="C3780" s="176">
        <v>41984.755599999997</v>
      </c>
      <c r="D3780" s="3" t="s">
        <v>445</v>
      </c>
      <c r="E3780" s="3" t="s">
        <v>458</v>
      </c>
      <c r="F3780" s="3" t="str">
        <f t="shared" si="58"/>
        <v>Retail</v>
      </c>
      <c r="G3780" s="3">
        <v>3</v>
      </c>
      <c r="I3780"/>
    </row>
    <row r="3781" spans="3:9">
      <c r="C3781" s="176">
        <v>42091.518100000001</v>
      </c>
      <c r="D3781" s="3" t="s">
        <v>447</v>
      </c>
      <c r="E3781" s="3" t="s">
        <v>453</v>
      </c>
      <c r="F3781" s="3" t="str">
        <f t="shared" si="58"/>
        <v>Wholesale</v>
      </c>
      <c r="G3781" s="3">
        <v>121</v>
      </c>
      <c r="I3781"/>
    </row>
    <row r="3782" spans="3:9">
      <c r="C3782" s="176">
        <v>42290.371500000001</v>
      </c>
      <c r="D3782" s="3" t="s">
        <v>445</v>
      </c>
      <c r="E3782" s="3" t="s">
        <v>10</v>
      </c>
      <c r="F3782" s="3" t="str">
        <f t="shared" si="58"/>
        <v>Retail</v>
      </c>
      <c r="G3782" s="3">
        <v>2</v>
      </c>
      <c r="I3782"/>
    </row>
    <row r="3783" spans="3:9">
      <c r="C3783" s="176">
        <v>42230.5458</v>
      </c>
      <c r="D3783" s="3" t="s">
        <v>445</v>
      </c>
      <c r="E3783" s="3" t="s">
        <v>460</v>
      </c>
      <c r="F3783" s="3" t="str">
        <f t="shared" si="58"/>
        <v>Retail</v>
      </c>
      <c r="G3783" s="3">
        <v>3</v>
      </c>
      <c r="I3783"/>
    </row>
    <row r="3784" spans="3:9">
      <c r="C3784" s="176">
        <v>42105.75</v>
      </c>
      <c r="D3784" s="3" t="s">
        <v>445</v>
      </c>
      <c r="E3784" s="3" t="s">
        <v>453</v>
      </c>
      <c r="F3784" s="3" t="str">
        <f t="shared" si="58"/>
        <v>Wholesale</v>
      </c>
      <c r="G3784" s="3">
        <v>125</v>
      </c>
      <c r="I3784"/>
    </row>
    <row r="3785" spans="3:9">
      <c r="C3785" s="176">
        <v>42180.746500000001</v>
      </c>
      <c r="D3785" s="3" t="s">
        <v>446</v>
      </c>
      <c r="E3785" s="3" t="s">
        <v>453</v>
      </c>
      <c r="F3785" s="3" t="str">
        <f t="shared" si="58"/>
        <v>Wholesale</v>
      </c>
      <c r="G3785" s="3">
        <v>62</v>
      </c>
      <c r="I3785"/>
    </row>
    <row r="3786" spans="3:9">
      <c r="C3786" s="176">
        <v>42143.109700000001</v>
      </c>
      <c r="D3786" s="3" t="s">
        <v>449</v>
      </c>
      <c r="E3786" s="3" t="s">
        <v>455</v>
      </c>
      <c r="F3786" s="3" t="str">
        <f t="shared" ref="F3786:F3849" si="59">IF(G3786&lt;10,"Retail","Wholesale")</f>
        <v>Retail</v>
      </c>
      <c r="G3786" s="3">
        <v>5</v>
      </c>
      <c r="I3786"/>
    </row>
    <row r="3787" spans="3:9">
      <c r="C3787" s="176">
        <v>42245.489600000001</v>
      </c>
      <c r="D3787" s="3" t="s">
        <v>445</v>
      </c>
      <c r="E3787" s="3" t="s">
        <v>450</v>
      </c>
      <c r="F3787" s="3" t="str">
        <f t="shared" si="59"/>
        <v>Retail</v>
      </c>
      <c r="G3787" s="3">
        <v>2</v>
      </c>
      <c r="I3787"/>
    </row>
    <row r="3788" spans="3:9">
      <c r="C3788" s="176">
        <v>42204.302100000001</v>
      </c>
      <c r="D3788" s="3" t="s">
        <v>446</v>
      </c>
      <c r="E3788" s="3" t="s">
        <v>114</v>
      </c>
      <c r="F3788" s="3" t="str">
        <f t="shared" si="59"/>
        <v>Retail</v>
      </c>
      <c r="G3788" s="3">
        <v>3</v>
      </c>
      <c r="I3788"/>
    </row>
    <row r="3789" spans="3:9">
      <c r="C3789" s="176">
        <v>42228.138200000001</v>
      </c>
      <c r="D3789" s="3" t="s">
        <v>445</v>
      </c>
      <c r="E3789" s="3" t="s">
        <v>10</v>
      </c>
      <c r="F3789" s="3" t="str">
        <f t="shared" si="59"/>
        <v>Retail</v>
      </c>
      <c r="G3789" s="3">
        <v>7</v>
      </c>
      <c r="I3789"/>
    </row>
    <row r="3790" spans="3:9">
      <c r="C3790" s="176">
        <v>42218.115299999998</v>
      </c>
      <c r="D3790" s="3" t="s">
        <v>447</v>
      </c>
      <c r="E3790" s="3" t="s">
        <v>453</v>
      </c>
      <c r="F3790" s="3" t="str">
        <f t="shared" si="59"/>
        <v>Wholesale</v>
      </c>
      <c r="G3790" s="3">
        <v>61</v>
      </c>
      <c r="I3790"/>
    </row>
    <row r="3791" spans="3:9">
      <c r="C3791" s="176">
        <v>42356.159</v>
      </c>
      <c r="D3791" s="3" t="s">
        <v>446</v>
      </c>
      <c r="E3791" s="3" t="s">
        <v>114</v>
      </c>
      <c r="F3791" s="3" t="str">
        <f t="shared" si="59"/>
        <v>Wholesale</v>
      </c>
      <c r="G3791" s="3">
        <v>33</v>
      </c>
      <c r="I3791"/>
    </row>
    <row r="3792" spans="3:9">
      <c r="C3792" s="176">
        <v>42332.478499999997</v>
      </c>
      <c r="D3792" s="3" t="s">
        <v>446</v>
      </c>
      <c r="E3792" s="3" t="s">
        <v>8</v>
      </c>
      <c r="F3792" s="3" t="str">
        <f t="shared" si="59"/>
        <v>Retail</v>
      </c>
      <c r="G3792" s="3">
        <v>6</v>
      </c>
      <c r="I3792"/>
    </row>
    <row r="3793" spans="3:9">
      <c r="C3793" s="176">
        <v>42247.481299999999</v>
      </c>
      <c r="D3793" s="3" t="s">
        <v>446</v>
      </c>
      <c r="E3793" s="3" t="s">
        <v>452</v>
      </c>
      <c r="F3793" s="3" t="str">
        <f t="shared" si="59"/>
        <v>Retail</v>
      </c>
      <c r="G3793" s="3">
        <v>2</v>
      </c>
      <c r="I3793"/>
    </row>
    <row r="3794" spans="3:9">
      <c r="C3794" s="176">
        <v>42259.517399999997</v>
      </c>
      <c r="D3794" s="3" t="s">
        <v>446</v>
      </c>
      <c r="E3794" s="3" t="s">
        <v>6</v>
      </c>
      <c r="F3794" s="3" t="str">
        <f t="shared" si="59"/>
        <v>Retail</v>
      </c>
      <c r="G3794" s="3">
        <v>1</v>
      </c>
      <c r="I3794"/>
    </row>
    <row r="3795" spans="3:9">
      <c r="C3795" s="176">
        <v>42223.548600000002</v>
      </c>
      <c r="D3795" s="3" t="s">
        <v>445</v>
      </c>
      <c r="E3795" s="3" t="s">
        <v>460</v>
      </c>
      <c r="F3795" s="3" t="str">
        <f t="shared" si="59"/>
        <v>Retail</v>
      </c>
      <c r="G3795" s="3">
        <v>1</v>
      </c>
      <c r="I3795"/>
    </row>
    <row r="3796" spans="3:9">
      <c r="C3796" s="176">
        <v>41981.813900000001</v>
      </c>
      <c r="D3796" s="3" t="s">
        <v>449</v>
      </c>
      <c r="E3796" s="3" t="s">
        <v>8</v>
      </c>
      <c r="F3796" s="3" t="str">
        <f t="shared" si="59"/>
        <v>Wholesale</v>
      </c>
      <c r="G3796" s="3">
        <v>36</v>
      </c>
      <c r="I3796"/>
    </row>
    <row r="3797" spans="3:9">
      <c r="C3797" s="176">
        <v>42351.915999999997</v>
      </c>
      <c r="D3797" s="3" t="s">
        <v>445</v>
      </c>
      <c r="E3797" s="3" t="s">
        <v>448</v>
      </c>
      <c r="F3797" s="3" t="str">
        <f t="shared" si="59"/>
        <v>Retail</v>
      </c>
      <c r="G3797" s="3">
        <v>1</v>
      </c>
      <c r="I3797"/>
    </row>
    <row r="3798" spans="3:9">
      <c r="C3798" s="176">
        <v>42239.5285</v>
      </c>
      <c r="D3798" s="3" t="s">
        <v>446</v>
      </c>
      <c r="E3798" s="3" t="s">
        <v>312</v>
      </c>
      <c r="F3798" s="3" t="str">
        <f t="shared" si="59"/>
        <v>Retail</v>
      </c>
      <c r="G3798" s="3">
        <v>3</v>
      </c>
      <c r="I3798"/>
    </row>
    <row r="3799" spans="3:9">
      <c r="C3799" s="176">
        <v>42162.195099999997</v>
      </c>
      <c r="D3799" s="3" t="s">
        <v>445</v>
      </c>
      <c r="E3799" s="3" t="s">
        <v>453</v>
      </c>
      <c r="F3799" s="3" t="str">
        <f t="shared" si="59"/>
        <v>Retail</v>
      </c>
      <c r="G3799" s="3">
        <v>3</v>
      </c>
      <c r="I3799"/>
    </row>
    <row r="3800" spans="3:9">
      <c r="C3800" s="176">
        <v>42309.599999999999</v>
      </c>
      <c r="D3800" s="3" t="s">
        <v>445</v>
      </c>
      <c r="E3800" s="3" t="s">
        <v>453</v>
      </c>
      <c r="F3800" s="3" t="str">
        <f t="shared" si="59"/>
        <v>Retail</v>
      </c>
      <c r="G3800" s="3">
        <v>2</v>
      </c>
      <c r="I3800"/>
    </row>
    <row r="3801" spans="3:9">
      <c r="C3801" s="176">
        <v>42358.769399999997</v>
      </c>
      <c r="D3801" s="3" t="s">
        <v>447</v>
      </c>
      <c r="E3801" s="3" t="s">
        <v>453</v>
      </c>
      <c r="F3801" s="3" t="str">
        <f t="shared" si="59"/>
        <v>Wholesale</v>
      </c>
      <c r="G3801" s="3">
        <v>38</v>
      </c>
      <c r="I3801"/>
    </row>
    <row r="3802" spans="3:9">
      <c r="C3802" s="176">
        <v>42246.772199999999</v>
      </c>
      <c r="D3802" s="3" t="s">
        <v>449</v>
      </c>
      <c r="E3802" s="3" t="s">
        <v>453</v>
      </c>
      <c r="F3802" s="3" t="str">
        <f t="shared" si="59"/>
        <v>Wholesale</v>
      </c>
      <c r="G3802" s="3">
        <v>86</v>
      </c>
      <c r="I3802"/>
    </row>
    <row r="3803" spans="3:9">
      <c r="C3803" s="176">
        <v>42302.518100000001</v>
      </c>
      <c r="D3803" s="3" t="s">
        <v>449</v>
      </c>
      <c r="E3803" s="3" t="s">
        <v>453</v>
      </c>
      <c r="F3803" s="3" t="str">
        <f t="shared" si="59"/>
        <v>Retail</v>
      </c>
      <c r="G3803" s="3">
        <v>6</v>
      </c>
      <c r="I3803"/>
    </row>
    <row r="3804" spans="3:9">
      <c r="C3804" s="176">
        <v>42150.539599999996</v>
      </c>
      <c r="D3804" s="3" t="s">
        <v>449</v>
      </c>
      <c r="E3804" s="3" t="s">
        <v>457</v>
      </c>
      <c r="F3804" s="3" t="str">
        <f t="shared" si="59"/>
        <v>Wholesale</v>
      </c>
      <c r="G3804" s="3">
        <v>38</v>
      </c>
      <c r="I3804"/>
    </row>
    <row r="3805" spans="3:9">
      <c r="C3805" s="176">
        <v>42336.4931</v>
      </c>
      <c r="D3805" s="3" t="s">
        <v>449</v>
      </c>
      <c r="E3805" s="3" t="s">
        <v>453</v>
      </c>
      <c r="F3805" s="3" t="str">
        <f t="shared" si="59"/>
        <v>Retail</v>
      </c>
      <c r="G3805" s="3">
        <v>2</v>
      </c>
      <c r="I3805"/>
    </row>
    <row r="3806" spans="3:9">
      <c r="C3806" s="176">
        <v>42260.161800000002</v>
      </c>
      <c r="D3806" s="3" t="s">
        <v>447</v>
      </c>
      <c r="E3806" s="3" t="s">
        <v>453</v>
      </c>
      <c r="F3806" s="3" t="str">
        <f t="shared" si="59"/>
        <v>Retail</v>
      </c>
      <c r="G3806" s="3">
        <v>2</v>
      </c>
      <c r="I3806"/>
    </row>
    <row r="3807" spans="3:9">
      <c r="C3807" s="176">
        <v>42258.757599999997</v>
      </c>
      <c r="D3807" s="3" t="s">
        <v>447</v>
      </c>
      <c r="E3807" s="3" t="s">
        <v>455</v>
      </c>
      <c r="F3807" s="3" t="str">
        <f t="shared" si="59"/>
        <v>Retail</v>
      </c>
      <c r="G3807" s="3">
        <v>5</v>
      </c>
      <c r="I3807"/>
    </row>
    <row r="3808" spans="3:9">
      <c r="C3808" s="176">
        <v>42225.506300000001</v>
      </c>
      <c r="D3808" s="3" t="s">
        <v>449</v>
      </c>
      <c r="E3808" s="3" t="s">
        <v>312</v>
      </c>
      <c r="F3808" s="3" t="str">
        <f t="shared" si="59"/>
        <v>Retail</v>
      </c>
      <c r="G3808" s="3">
        <v>2</v>
      </c>
      <c r="I3808"/>
    </row>
    <row r="3809" spans="3:9">
      <c r="C3809" s="176">
        <v>42342.597900000001</v>
      </c>
      <c r="D3809" s="3" t="s">
        <v>445</v>
      </c>
      <c r="E3809" s="3" t="s">
        <v>6</v>
      </c>
      <c r="F3809" s="3" t="str">
        <f t="shared" si="59"/>
        <v>Retail</v>
      </c>
      <c r="G3809" s="3">
        <v>7</v>
      </c>
      <c r="I3809"/>
    </row>
    <row r="3810" spans="3:9">
      <c r="C3810" s="176">
        <v>42130.150699999998</v>
      </c>
      <c r="D3810" s="3" t="s">
        <v>446</v>
      </c>
      <c r="E3810" s="3" t="s">
        <v>453</v>
      </c>
      <c r="F3810" s="3" t="str">
        <f t="shared" si="59"/>
        <v>Wholesale</v>
      </c>
      <c r="G3810" s="3">
        <v>37</v>
      </c>
      <c r="I3810"/>
    </row>
    <row r="3811" spans="3:9">
      <c r="C3811" s="176">
        <v>42322.486100000002</v>
      </c>
      <c r="D3811" s="3" t="s">
        <v>446</v>
      </c>
      <c r="E3811" s="3" t="s">
        <v>453</v>
      </c>
      <c r="F3811" s="3" t="str">
        <f t="shared" si="59"/>
        <v>Wholesale</v>
      </c>
      <c r="G3811" s="3">
        <v>65</v>
      </c>
      <c r="I3811"/>
    </row>
    <row r="3812" spans="3:9">
      <c r="C3812" s="176">
        <v>42144.539599999996</v>
      </c>
      <c r="D3812" s="3" t="s">
        <v>445</v>
      </c>
      <c r="E3812" s="3" t="s">
        <v>453</v>
      </c>
      <c r="F3812" s="3" t="str">
        <f t="shared" si="59"/>
        <v>Wholesale</v>
      </c>
      <c r="G3812" s="3">
        <v>28</v>
      </c>
      <c r="I3812"/>
    </row>
    <row r="3813" spans="3:9">
      <c r="C3813" s="176">
        <v>42339.297899999998</v>
      </c>
      <c r="D3813" s="3" t="s">
        <v>445</v>
      </c>
      <c r="E3813" s="3" t="s">
        <v>452</v>
      </c>
      <c r="F3813" s="3" t="str">
        <f t="shared" si="59"/>
        <v>Wholesale</v>
      </c>
      <c r="G3813" s="3">
        <v>53</v>
      </c>
      <c r="I3813"/>
    </row>
    <row r="3814" spans="3:9">
      <c r="C3814" s="176">
        <v>42190.728499999997</v>
      </c>
      <c r="D3814" s="3" t="s">
        <v>446</v>
      </c>
      <c r="E3814" s="3" t="s">
        <v>312</v>
      </c>
      <c r="F3814" s="3" t="str">
        <f t="shared" si="59"/>
        <v>Wholesale</v>
      </c>
      <c r="G3814" s="3">
        <v>31</v>
      </c>
      <c r="I3814"/>
    </row>
    <row r="3815" spans="3:9">
      <c r="C3815" s="176">
        <v>42354.4882</v>
      </c>
      <c r="D3815" s="3" t="s">
        <v>446</v>
      </c>
      <c r="E3815" s="3" t="s">
        <v>312</v>
      </c>
      <c r="F3815" s="3" t="str">
        <f t="shared" si="59"/>
        <v>Retail</v>
      </c>
      <c r="G3815" s="3">
        <v>3</v>
      </c>
      <c r="I3815"/>
    </row>
    <row r="3816" spans="3:9">
      <c r="C3816" s="176">
        <v>42175.736100000002</v>
      </c>
      <c r="D3816" s="3" t="s">
        <v>449</v>
      </c>
      <c r="E3816" s="3" t="s">
        <v>455</v>
      </c>
      <c r="F3816" s="3" t="str">
        <f t="shared" si="59"/>
        <v>Retail</v>
      </c>
      <c r="G3816" s="3">
        <v>5</v>
      </c>
      <c r="I3816"/>
    </row>
    <row r="3817" spans="3:9">
      <c r="C3817" s="176">
        <v>42274.156900000002</v>
      </c>
      <c r="D3817" s="3" t="s">
        <v>445</v>
      </c>
      <c r="E3817" s="3" t="s">
        <v>10</v>
      </c>
      <c r="F3817" s="3" t="str">
        <f t="shared" si="59"/>
        <v>Retail</v>
      </c>
      <c r="G3817" s="3">
        <v>1</v>
      </c>
      <c r="I3817"/>
    </row>
    <row r="3818" spans="3:9">
      <c r="C3818" s="176">
        <v>42060.511100000003</v>
      </c>
      <c r="D3818" s="3" t="s">
        <v>446</v>
      </c>
      <c r="E3818" s="3" t="s">
        <v>6</v>
      </c>
      <c r="F3818" s="3" t="str">
        <f t="shared" si="59"/>
        <v>Retail</v>
      </c>
      <c r="G3818" s="3">
        <v>1</v>
      </c>
      <c r="I3818"/>
    </row>
    <row r="3819" spans="3:9">
      <c r="C3819" s="176">
        <v>42211.522199999999</v>
      </c>
      <c r="D3819" s="3" t="s">
        <v>446</v>
      </c>
      <c r="E3819" s="3" t="s">
        <v>461</v>
      </c>
      <c r="F3819" s="3" t="str">
        <f t="shared" si="59"/>
        <v>Wholesale</v>
      </c>
      <c r="G3819" s="3">
        <v>65</v>
      </c>
      <c r="I3819"/>
    </row>
    <row r="3820" spans="3:9">
      <c r="C3820" s="176">
        <v>42262.470099999999</v>
      </c>
      <c r="D3820" s="3" t="s">
        <v>445</v>
      </c>
      <c r="E3820" s="3" t="s">
        <v>312</v>
      </c>
      <c r="F3820" s="3" t="str">
        <f t="shared" si="59"/>
        <v>Wholesale</v>
      </c>
      <c r="G3820" s="3">
        <v>28</v>
      </c>
      <c r="I3820"/>
    </row>
    <row r="3821" spans="3:9">
      <c r="C3821" s="176">
        <v>41985.8056</v>
      </c>
      <c r="D3821" s="3" t="s">
        <v>445</v>
      </c>
      <c r="E3821" s="3" t="s">
        <v>453</v>
      </c>
      <c r="F3821" s="3" t="str">
        <f t="shared" si="59"/>
        <v>Wholesale</v>
      </c>
      <c r="G3821" s="3">
        <v>43</v>
      </c>
      <c r="I3821"/>
    </row>
    <row r="3822" spans="3:9">
      <c r="C3822" s="176">
        <v>41985.4951</v>
      </c>
      <c r="D3822" s="3" t="s">
        <v>446</v>
      </c>
      <c r="E3822" s="3" t="s">
        <v>7</v>
      </c>
      <c r="F3822" s="3" t="str">
        <f t="shared" si="59"/>
        <v>Retail</v>
      </c>
      <c r="G3822" s="3">
        <v>1</v>
      </c>
      <c r="I3822"/>
    </row>
    <row r="3823" spans="3:9">
      <c r="C3823" s="176">
        <v>42220.093800000002</v>
      </c>
      <c r="D3823" s="3" t="s">
        <v>449</v>
      </c>
      <c r="E3823" s="3" t="s">
        <v>453</v>
      </c>
      <c r="F3823" s="3" t="str">
        <f t="shared" si="59"/>
        <v>Wholesale</v>
      </c>
      <c r="G3823" s="3">
        <v>61</v>
      </c>
      <c r="I3823"/>
    </row>
    <row r="3824" spans="3:9">
      <c r="C3824" s="176">
        <v>42333.534</v>
      </c>
      <c r="D3824" s="3" t="s">
        <v>449</v>
      </c>
      <c r="E3824" s="3" t="s">
        <v>7</v>
      </c>
      <c r="F3824" s="3" t="str">
        <f t="shared" si="59"/>
        <v>Retail</v>
      </c>
      <c r="G3824" s="3">
        <v>2</v>
      </c>
      <c r="I3824"/>
    </row>
    <row r="3825" spans="3:9">
      <c r="C3825" s="176">
        <v>42262.506300000001</v>
      </c>
      <c r="D3825" s="3" t="s">
        <v>445</v>
      </c>
      <c r="E3825" s="3" t="s">
        <v>453</v>
      </c>
      <c r="F3825" s="3" t="str">
        <f t="shared" si="59"/>
        <v>Wholesale</v>
      </c>
      <c r="G3825" s="3">
        <v>26</v>
      </c>
      <c r="I3825"/>
    </row>
    <row r="3826" spans="3:9">
      <c r="C3826" s="176">
        <v>42127.210400000004</v>
      </c>
      <c r="D3826" s="3" t="s">
        <v>447</v>
      </c>
      <c r="E3826" s="3" t="s">
        <v>114</v>
      </c>
      <c r="F3826" s="3" t="str">
        <f t="shared" si="59"/>
        <v>Wholesale</v>
      </c>
      <c r="G3826" s="3">
        <v>35</v>
      </c>
      <c r="I3826"/>
    </row>
    <row r="3827" spans="3:9">
      <c r="C3827" s="176">
        <v>42117.563900000001</v>
      </c>
      <c r="D3827" s="3" t="s">
        <v>445</v>
      </c>
      <c r="E3827" s="3" t="s">
        <v>312</v>
      </c>
      <c r="F3827" s="3" t="str">
        <f t="shared" si="59"/>
        <v>Wholesale</v>
      </c>
      <c r="G3827" s="3">
        <v>56</v>
      </c>
      <c r="I3827"/>
    </row>
    <row r="3828" spans="3:9">
      <c r="C3828" s="176">
        <v>42100.302100000001</v>
      </c>
      <c r="D3828" s="3" t="s">
        <v>447</v>
      </c>
      <c r="E3828" s="3" t="s">
        <v>110</v>
      </c>
      <c r="F3828" s="3" t="str">
        <f t="shared" si="59"/>
        <v>Wholesale</v>
      </c>
      <c r="G3828" s="3">
        <v>36</v>
      </c>
      <c r="I3828"/>
    </row>
    <row r="3829" spans="3:9">
      <c r="C3829" s="176">
        <v>42211.545100000003</v>
      </c>
      <c r="D3829" s="3" t="s">
        <v>447</v>
      </c>
      <c r="E3829" s="3" t="s">
        <v>461</v>
      </c>
      <c r="F3829" s="3" t="str">
        <f t="shared" si="59"/>
        <v>Wholesale</v>
      </c>
      <c r="G3829" s="3">
        <v>29</v>
      </c>
      <c r="I3829"/>
    </row>
    <row r="3830" spans="3:9">
      <c r="C3830" s="176">
        <v>42361.201399999998</v>
      </c>
      <c r="D3830" s="3" t="s">
        <v>449</v>
      </c>
      <c r="E3830" s="3" t="s">
        <v>453</v>
      </c>
      <c r="F3830" s="3" t="str">
        <f t="shared" si="59"/>
        <v>Retail</v>
      </c>
      <c r="G3830" s="3">
        <v>7</v>
      </c>
      <c r="I3830"/>
    </row>
    <row r="3831" spans="3:9">
      <c r="C3831" s="176">
        <v>41983.524299999997</v>
      </c>
      <c r="D3831" s="3" t="s">
        <v>445</v>
      </c>
      <c r="E3831" s="3" t="s">
        <v>114</v>
      </c>
      <c r="F3831" s="3" t="str">
        <f t="shared" si="59"/>
        <v>Retail</v>
      </c>
      <c r="G3831" s="3">
        <v>2</v>
      </c>
      <c r="I3831"/>
    </row>
    <row r="3832" spans="3:9">
      <c r="C3832" s="176">
        <v>42228.789599999996</v>
      </c>
      <c r="D3832" s="3" t="s">
        <v>449</v>
      </c>
      <c r="E3832" s="3" t="s">
        <v>453</v>
      </c>
      <c r="F3832" s="3" t="str">
        <f t="shared" si="59"/>
        <v>Retail</v>
      </c>
      <c r="G3832" s="3">
        <v>1</v>
      </c>
      <c r="I3832"/>
    </row>
    <row r="3833" spans="3:9">
      <c r="C3833" s="176">
        <v>42348.513899999998</v>
      </c>
      <c r="D3833" s="3" t="s">
        <v>446</v>
      </c>
      <c r="E3833" s="3" t="s">
        <v>112</v>
      </c>
      <c r="F3833" s="3" t="str">
        <f t="shared" si="59"/>
        <v>Wholesale</v>
      </c>
      <c r="G3833" s="3">
        <v>43</v>
      </c>
      <c r="I3833"/>
    </row>
    <row r="3834" spans="3:9">
      <c r="C3834" s="176">
        <v>42342.463900000002</v>
      </c>
      <c r="D3834" s="3" t="s">
        <v>449</v>
      </c>
      <c r="E3834" s="3" t="s">
        <v>457</v>
      </c>
      <c r="F3834" s="3" t="str">
        <f t="shared" si="59"/>
        <v>Retail</v>
      </c>
      <c r="G3834" s="3">
        <v>4</v>
      </c>
      <c r="I3834"/>
    </row>
    <row r="3835" spans="3:9">
      <c r="C3835" s="176">
        <v>41985.018799999998</v>
      </c>
      <c r="D3835" s="3" t="s">
        <v>446</v>
      </c>
      <c r="E3835" s="3" t="s">
        <v>454</v>
      </c>
      <c r="F3835" s="3" t="str">
        <f t="shared" si="59"/>
        <v>Retail</v>
      </c>
      <c r="G3835" s="3">
        <v>2</v>
      </c>
      <c r="I3835"/>
    </row>
    <row r="3836" spans="3:9">
      <c r="C3836" s="176">
        <v>42104.465300000003</v>
      </c>
      <c r="D3836" s="3" t="s">
        <v>445</v>
      </c>
      <c r="E3836" s="3" t="s">
        <v>458</v>
      </c>
      <c r="F3836" s="3" t="str">
        <f t="shared" si="59"/>
        <v>Retail</v>
      </c>
      <c r="G3836" s="3">
        <v>2</v>
      </c>
      <c r="I3836"/>
    </row>
    <row r="3837" spans="3:9">
      <c r="C3837" s="176">
        <v>41987.097900000001</v>
      </c>
      <c r="D3837" s="3" t="s">
        <v>447</v>
      </c>
      <c r="E3837" s="3" t="s">
        <v>6</v>
      </c>
      <c r="F3837" s="3" t="str">
        <f t="shared" si="59"/>
        <v>Retail</v>
      </c>
      <c r="G3837" s="3">
        <v>1</v>
      </c>
      <c r="I3837"/>
    </row>
    <row r="3838" spans="3:9">
      <c r="C3838" s="176">
        <v>42308.5285</v>
      </c>
      <c r="D3838" s="3" t="s">
        <v>445</v>
      </c>
      <c r="E3838" s="3" t="s">
        <v>452</v>
      </c>
      <c r="F3838" s="3" t="str">
        <f t="shared" si="59"/>
        <v>Retail</v>
      </c>
      <c r="G3838" s="3">
        <v>2</v>
      </c>
      <c r="I3838"/>
    </row>
    <row r="3839" spans="3:9">
      <c r="C3839" s="176">
        <v>42113.551399999997</v>
      </c>
      <c r="D3839" s="3" t="s">
        <v>445</v>
      </c>
      <c r="E3839" s="3" t="s">
        <v>453</v>
      </c>
      <c r="F3839" s="3" t="str">
        <f t="shared" si="59"/>
        <v>Retail</v>
      </c>
      <c r="G3839" s="3">
        <v>1</v>
      </c>
      <c r="I3839"/>
    </row>
    <row r="3840" spans="3:9">
      <c r="C3840" s="176">
        <v>42294.109700000001</v>
      </c>
      <c r="D3840" s="3" t="s">
        <v>449</v>
      </c>
      <c r="E3840" s="3" t="s">
        <v>453</v>
      </c>
      <c r="F3840" s="3" t="str">
        <f t="shared" si="59"/>
        <v>Retail</v>
      </c>
      <c r="G3840" s="3">
        <v>9</v>
      </c>
      <c r="I3840"/>
    </row>
    <row r="3841" spans="3:9">
      <c r="C3841" s="176">
        <v>41986.1826</v>
      </c>
      <c r="D3841" s="3" t="s">
        <v>445</v>
      </c>
      <c r="E3841" s="3" t="s">
        <v>114</v>
      </c>
      <c r="F3841" s="3" t="str">
        <f t="shared" si="59"/>
        <v>Wholesale</v>
      </c>
      <c r="G3841" s="3">
        <v>39</v>
      </c>
      <c r="I3841"/>
    </row>
    <row r="3842" spans="3:9">
      <c r="C3842" s="176">
        <v>42339.7549</v>
      </c>
      <c r="D3842" s="3" t="s">
        <v>447</v>
      </c>
      <c r="E3842" s="3" t="s">
        <v>453</v>
      </c>
      <c r="F3842" s="3" t="str">
        <f t="shared" si="59"/>
        <v>Wholesale</v>
      </c>
      <c r="G3842" s="3">
        <v>15</v>
      </c>
      <c r="I3842"/>
    </row>
    <row r="3843" spans="3:9">
      <c r="C3843" s="176">
        <v>42274.097900000001</v>
      </c>
      <c r="D3843" s="3" t="s">
        <v>447</v>
      </c>
      <c r="E3843" s="3" t="s">
        <v>9</v>
      </c>
      <c r="F3843" s="3" t="str">
        <f t="shared" si="59"/>
        <v>Retail</v>
      </c>
      <c r="G3843" s="3">
        <v>1</v>
      </c>
      <c r="I3843"/>
    </row>
    <row r="3844" spans="3:9">
      <c r="C3844" s="176">
        <v>42293.927100000001</v>
      </c>
      <c r="D3844" s="3" t="s">
        <v>445</v>
      </c>
      <c r="E3844" s="3" t="s">
        <v>10</v>
      </c>
      <c r="F3844" s="3" t="str">
        <f t="shared" si="59"/>
        <v>Retail</v>
      </c>
      <c r="G3844" s="3">
        <v>4</v>
      </c>
      <c r="I3844"/>
    </row>
    <row r="3845" spans="3:9">
      <c r="C3845" s="176">
        <v>42313.527099999999</v>
      </c>
      <c r="D3845" s="3" t="s">
        <v>445</v>
      </c>
      <c r="E3845" s="3" t="s">
        <v>10</v>
      </c>
      <c r="F3845" s="3" t="str">
        <f t="shared" si="59"/>
        <v>Retail</v>
      </c>
      <c r="G3845" s="3">
        <v>3</v>
      </c>
      <c r="I3845"/>
    </row>
    <row r="3846" spans="3:9">
      <c r="C3846" s="176">
        <v>42292.750699999997</v>
      </c>
      <c r="D3846" s="3" t="s">
        <v>446</v>
      </c>
      <c r="E3846" s="3" t="s">
        <v>312</v>
      </c>
      <c r="F3846" s="3" t="str">
        <f t="shared" si="59"/>
        <v>Wholesale</v>
      </c>
      <c r="G3846" s="3">
        <v>29</v>
      </c>
      <c r="I3846"/>
    </row>
    <row r="3847" spans="3:9">
      <c r="C3847" s="176">
        <v>41983.477800000001</v>
      </c>
      <c r="D3847" s="3" t="s">
        <v>447</v>
      </c>
      <c r="E3847" s="3" t="s">
        <v>6</v>
      </c>
      <c r="F3847" s="3" t="str">
        <f t="shared" si="59"/>
        <v>Wholesale</v>
      </c>
      <c r="G3847" s="3">
        <v>28</v>
      </c>
      <c r="I3847"/>
    </row>
    <row r="3848" spans="3:9">
      <c r="C3848" s="176">
        <v>42302.419399999999</v>
      </c>
      <c r="D3848" s="3" t="s">
        <v>446</v>
      </c>
      <c r="E3848" s="3" t="s">
        <v>110</v>
      </c>
      <c r="F3848" s="3" t="str">
        <f t="shared" si="59"/>
        <v>Wholesale</v>
      </c>
      <c r="G3848" s="3">
        <v>31</v>
      </c>
      <c r="I3848"/>
    </row>
    <row r="3849" spans="3:9">
      <c r="C3849" s="176">
        <v>41984.164599999996</v>
      </c>
      <c r="D3849" s="3" t="s">
        <v>446</v>
      </c>
      <c r="E3849" s="3" t="s">
        <v>312</v>
      </c>
      <c r="F3849" s="3" t="str">
        <f t="shared" si="59"/>
        <v>Retail</v>
      </c>
      <c r="G3849" s="3">
        <v>4</v>
      </c>
      <c r="I3849"/>
    </row>
    <row r="3850" spans="3:9">
      <c r="C3850" s="176">
        <v>42242.108999999997</v>
      </c>
      <c r="D3850" s="3" t="s">
        <v>449</v>
      </c>
      <c r="E3850" s="3" t="s">
        <v>10</v>
      </c>
      <c r="F3850" s="3" t="str">
        <f t="shared" ref="F3850:F3913" si="60">IF(G3850&lt;10,"Retail","Wholesale")</f>
        <v>Wholesale</v>
      </c>
      <c r="G3850" s="3">
        <v>27</v>
      </c>
      <c r="I3850"/>
    </row>
    <row r="3851" spans="3:9">
      <c r="C3851" s="176">
        <v>42338.3986</v>
      </c>
      <c r="D3851" s="3" t="s">
        <v>446</v>
      </c>
      <c r="E3851" s="3" t="s">
        <v>312</v>
      </c>
      <c r="F3851" s="3" t="str">
        <f t="shared" si="60"/>
        <v>Wholesale</v>
      </c>
      <c r="G3851" s="3">
        <v>31</v>
      </c>
      <c r="I3851"/>
    </row>
    <row r="3852" spans="3:9">
      <c r="C3852" s="176">
        <v>42240.5118</v>
      </c>
      <c r="D3852" s="3" t="s">
        <v>445</v>
      </c>
      <c r="E3852" s="3" t="s">
        <v>460</v>
      </c>
      <c r="F3852" s="3" t="str">
        <f t="shared" si="60"/>
        <v>Retail</v>
      </c>
      <c r="G3852" s="3">
        <v>5</v>
      </c>
      <c r="I3852"/>
    </row>
    <row r="3853" spans="3:9">
      <c r="C3853" s="176">
        <v>42154.941700000003</v>
      </c>
      <c r="D3853" s="3" t="s">
        <v>446</v>
      </c>
      <c r="E3853" s="3" t="s">
        <v>8</v>
      </c>
      <c r="F3853" s="3" t="str">
        <f t="shared" si="60"/>
        <v>Wholesale</v>
      </c>
      <c r="G3853" s="3">
        <v>58</v>
      </c>
      <c r="I3853"/>
    </row>
    <row r="3854" spans="3:9">
      <c r="C3854" s="176">
        <v>42338.744400000003</v>
      </c>
      <c r="D3854" s="3" t="s">
        <v>445</v>
      </c>
      <c r="E3854" s="3" t="s">
        <v>112</v>
      </c>
      <c r="F3854" s="3" t="str">
        <f t="shared" si="60"/>
        <v>Retail</v>
      </c>
      <c r="G3854" s="3">
        <v>1</v>
      </c>
      <c r="I3854"/>
    </row>
    <row r="3855" spans="3:9">
      <c r="C3855" s="176">
        <v>42147.119400000003</v>
      </c>
      <c r="D3855" s="3" t="s">
        <v>445</v>
      </c>
      <c r="E3855" s="3" t="s">
        <v>6</v>
      </c>
      <c r="F3855" s="3" t="str">
        <f t="shared" si="60"/>
        <v>Retail</v>
      </c>
      <c r="G3855" s="3">
        <v>3</v>
      </c>
      <c r="I3855"/>
    </row>
    <row r="3856" spans="3:9">
      <c r="C3856" s="176">
        <v>42200.457600000002</v>
      </c>
      <c r="D3856" s="3" t="s">
        <v>447</v>
      </c>
      <c r="E3856" s="3" t="s">
        <v>453</v>
      </c>
      <c r="F3856" s="3" t="str">
        <f t="shared" si="60"/>
        <v>Retail</v>
      </c>
      <c r="G3856" s="3">
        <v>7</v>
      </c>
      <c r="I3856"/>
    </row>
    <row r="3857" spans="3:9">
      <c r="C3857" s="176">
        <v>42272.722199999997</v>
      </c>
      <c r="D3857" s="3" t="s">
        <v>445</v>
      </c>
      <c r="E3857" s="3" t="s">
        <v>451</v>
      </c>
      <c r="F3857" s="3" t="str">
        <f t="shared" si="60"/>
        <v>Retail</v>
      </c>
      <c r="G3857" s="3">
        <v>8</v>
      </c>
      <c r="I3857"/>
    </row>
    <row r="3858" spans="3:9">
      <c r="C3858" s="176">
        <v>42196.517399999997</v>
      </c>
      <c r="D3858" s="3" t="s">
        <v>449</v>
      </c>
      <c r="E3858" s="3" t="s">
        <v>458</v>
      </c>
      <c r="F3858" s="3" t="str">
        <f t="shared" si="60"/>
        <v>Retail</v>
      </c>
      <c r="G3858" s="3">
        <v>1</v>
      </c>
      <c r="I3858"/>
    </row>
    <row r="3859" spans="3:9">
      <c r="C3859" s="176">
        <v>42348.465300000003</v>
      </c>
      <c r="D3859" s="3" t="s">
        <v>445</v>
      </c>
      <c r="E3859" s="3" t="s">
        <v>6</v>
      </c>
      <c r="F3859" s="3" t="str">
        <f t="shared" si="60"/>
        <v>Wholesale</v>
      </c>
      <c r="G3859" s="3">
        <v>50</v>
      </c>
      <c r="I3859"/>
    </row>
    <row r="3860" spans="3:9">
      <c r="C3860" s="176">
        <v>42152.784699999997</v>
      </c>
      <c r="D3860" s="3" t="s">
        <v>445</v>
      </c>
      <c r="E3860" s="3" t="s">
        <v>114</v>
      </c>
      <c r="F3860" s="3" t="str">
        <f t="shared" si="60"/>
        <v>Retail</v>
      </c>
      <c r="G3860" s="3">
        <v>2</v>
      </c>
      <c r="I3860"/>
    </row>
    <row r="3861" spans="3:9">
      <c r="C3861" s="176">
        <v>42250.769399999997</v>
      </c>
      <c r="D3861" s="3" t="s">
        <v>445</v>
      </c>
      <c r="E3861" s="3" t="s">
        <v>452</v>
      </c>
      <c r="F3861" s="3" t="str">
        <f t="shared" si="60"/>
        <v>Wholesale</v>
      </c>
      <c r="G3861" s="3">
        <v>28</v>
      </c>
      <c r="I3861"/>
    </row>
    <row r="3862" spans="3:9">
      <c r="C3862" s="176">
        <v>42346.5069</v>
      </c>
      <c r="D3862" s="3" t="s">
        <v>445</v>
      </c>
      <c r="E3862" s="3" t="s">
        <v>452</v>
      </c>
      <c r="F3862" s="3" t="str">
        <f t="shared" si="60"/>
        <v>Retail</v>
      </c>
      <c r="G3862" s="3">
        <v>6</v>
      </c>
      <c r="I3862"/>
    </row>
    <row r="3863" spans="3:9">
      <c r="C3863" s="176">
        <v>42363.154199999997</v>
      </c>
      <c r="D3863" s="3" t="s">
        <v>447</v>
      </c>
      <c r="E3863" s="3" t="s">
        <v>10</v>
      </c>
      <c r="F3863" s="3" t="str">
        <f t="shared" si="60"/>
        <v>Wholesale</v>
      </c>
      <c r="G3863" s="3">
        <v>25</v>
      </c>
      <c r="I3863"/>
    </row>
    <row r="3864" spans="3:9">
      <c r="C3864" s="176">
        <v>42044.118799999997</v>
      </c>
      <c r="D3864" s="3" t="s">
        <v>447</v>
      </c>
      <c r="E3864" s="3" t="s">
        <v>114</v>
      </c>
      <c r="F3864" s="3" t="str">
        <f t="shared" si="60"/>
        <v>Retail</v>
      </c>
      <c r="G3864" s="3">
        <v>1</v>
      </c>
      <c r="I3864"/>
    </row>
    <row r="3865" spans="3:9">
      <c r="C3865" s="176">
        <v>42338.518799999998</v>
      </c>
      <c r="D3865" s="3" t="s">
        <v>445</v>
      </c>
      <c r="E3865" s="3" t="s">
        <v>453</v>
      </c>
      <c r="F3865" s="3" t="str">
        <f t="shared" si="60"/>
        <v>Retail</v>
      </c>
      <c r="G3865" s="3">
        <v>7</v>
      </c>
      <c r="I3865"/>
    </row>
    <row r="3866" spans="3:9">
      <c r="C3866" s="176">
        <v>42347.6181</v>
      </c>
      <c r="D3866" s="3" t="s">
        <v>445</v>
      </c>
      <c r="E3866" s="3" t="s">
        <v>10</v>
      </c>
      <c r="F3866" s="3" t="str">
        <f t="shared" si="60"/>
        <v>Retail</v>
      </c>
      <c r="G3866" s="3">
        <v>1</v>
      </c>
      <c r="I3866"/>
    </row>
    <row r="3867" spans="3:9">
      <c r="C3867" s="176">
        <v>42235.501400000001</v>
      </c>
      <c r="D3867" s="3" t="s">
        <v>445</v>
      </c>
      <c r="E3867" s="3" t="s">
        <v>453</v>
      </c>
      <c r="F3867" s="3" t="str">
        <f t="shared" si="60"/>
        <v>Wholesale</v>
      </c>
      <c r="G3867" s="3">
        <v>65</v>
      </c>
      <c r="I3867"/>
    </row>
    <row r="3868" spans="3:9">
      <c r="C3868" s="176">
        <v>42331.716</v>
      </c>
      <c r="D3868" s="3" t="s">
        <v>445</v>
      </c>
      <c r="E3868" s="3" t="s">
        <v>453</v>
      </c>
      <c r="F3868" s="3" t="str">
        <f t="shared" si="60"/>
        <v>Wholesale</v>
      </c>
      <c r="G3868" s="3">
        <v>45</v>
      </c>
      <c r="I3868"/>
    </row>
    <row r="3869" spans="3:9">
      <c r="C3869" s="176">
        <v>42351.166700000002</v>
      </c>
      <c r="D3869" s="3" t="s">
        <v>446</v>
      </c>
      <c r="E3869" s="3" t="s">
        <v>110</v>
      </c>
      <c r="F3869" s="3" t="str">
        <f t="shared" si="60"/>
        <v>Wholesale</v>
      </c>
      <c r="G3869" s="3">
        <v>43</v>
      </c>
      <c r="I3869"/>
    </row>
    <row r="3870" spans="3:9">
      <c r="C3870" s="176">
        <v>42350.524299999997</v>
      </c>
      <c r="D3870" s="3" t="s">
        <v>447</v>
      </c>
      <c r="E3870" s="3" t="s">
        <v>453</v>
      </c>
      <c r="F3870" s="3" t="str">
        <f t="shared" si="60"/>
        <v>Wholesale</v>
      </c>
      <c r="G3870" s="3">
        <v>32</v>
      </c>
      <c r="I3870"/>
    </row>
    <row r="3871" spans="3:9">
      <c r="C3871" s="176">
        <v>42280.530599999998</v>
      </c>
      <c r="D3871" s="3" t="s">
        <v>445</v>
      </c>
      <c r="E3871" s="3" t="s">
        <v>451</v>
      </c>
      <c r="F3871" s="3" t="str">
        <f t="shared" si="60"/>
        <v>Retail</v>
      </c>
      <c r="G3871" s="3">
        <v>1</v>
      </c>
      <c r="I3871"/>
    </row>
    <row r="3872" spans="3:9">
      <c r="C3872" s="176">
        <v>42195.510399999999</v>
      </c>
      <c r="D3872" s="3" t="s">
        <v>447</v>
      </c>
      <c r="E3872" s="3" t="s">
        <v>452</v>
      </c>
      <c r="F3872" s="3" t="str">
        <f t="shared" si="60"/>
        <v>Wholesale</v>
      </c>
      <c r="G3872" s="3">
        <v>26</v>
      </c>
      <c r="I3872"/>
    </row>
    <row r="3873" spans="3:9">
      <c r="C3873" s="176">
        <v>42361.482600000003</v>
      </c>
      <c r="D3873" s="3" t="s">
        <v>445</v>
      </c>
      <c r="E3873" s="3" t="s">
        <v>453</v>
      </c>
      <c r="F3873" s="3" t="str">
        <f t="shared" si="60"/>
        <v>Wholesale</v>
      </c>
      <c r="G3873" s="3">
        <v>34</v>
      </c>
      <c r="I3873"/>
    </row>
    <row r="3874" spans="3:9">
      <c r="C3874" s="176">
        <v>41981.752099999998</v>
      </c>
      <c r="D3874" s="3" t="s">
        <v>447</v>
      </c>
      <c r="E3874" s="3" t="s">
        <v>6</v>
      </c>
      <c r="F3874" s="3" t="str">
        <f t="shared" si="60"/>
        <v>Retail</v>
      </c>
      <c r="G3874" s="3">
        <v>5</v>
      </c>
      <c r="I3874"/>
    </row>
    <row r="3875" spans="3:9">
      <c r="C3875" s="176">
        <v>42188.516000000003</v>
      </c>
      <c r="D3875" s="3" t="s">
        <v>447</v>
      </c>
      <c r="E3875" s="3" t="s">
        <v>453</v>
      </c>
      <c r="F3875" s="3" t="str">
        <f t="shared" si="60"/>
        <v>Wholesale</v>
      </c>
      <c r="G3875" s="3">
        <v>70</v>
      </c>
      <c r="I3875"/>
    </row>
    <row r="3876" spans="3:9">
      <c r="C3876" s="176">
        <v>42206.918100000003</v>
      </c>
      <c r="D3876" s="3" t="s">
        <v>446</v>
      </c>
      <c r="E3876" s="3" t="s">
        <v>453</v>
      </c>
      <c r="F3876" s="3" t="str">
        <f t="shared" si="60"/>
        <v>Retail</v>
      </c>
      <c r="G3876" s="3">
        <v>5</v>
      </c>
      <c r="I3876"/>
    </row>
    <row r="3877" spans="3:9">
      <c r="C3877" s="176">
        <v>42356.770799999998</v>
      </c>
      <c r="D3877" s="3" t="s">
        <v>446</v>
      </c>
      <c r="E3877" s="3" t="s">
        <v>453</v>
      </c>
      <c r="F3877" s="3" t="str">
        <f t="shared" si="60"/>
        <v>Retail</v>
      </c>
      <c r="G3877" s="3">
        <v>1</v>
      </c>
      <c r="I3877"/>
    </row>
    <row r="3878" spans="3:9">
      <c r="C3878" s="176">
        <v>41983.049299999999</v>
      </c>
      <c r="D3878" s="3" t="s">
        <v>449</v>
      </c>
      <c r="E3878" s="3" t="s">
        <v>453</v>
      </c>
      <c r="F3878" s="3" t="str">
        <f t="shared" si="60"/>
        <v>Retail</v>
      </c>
      <c r="G3878" s="3">
        <v>8</v>
      </c>
      <c r="I3878"/>
    </row>
    <row r="3879" spans="3:9">
      <c r="C3879" s="176">
        <v>41981.818800000001</v>
      </c>
      <c r="D3879" s="3" t="s">
        <v>445</v>
      </c>
      <c r="E3879" s="3" t="s">
        <v>453</v>
      </c>
      <c r="F3879" s="3" t="str">
        <f t="shared" si="60"/>
        <v>Wholesale</v>
      </c>
      <c r="G3879" s="3">
        <v>31</v>
      </c>
      <c r="I3879"/>
    </row>
    <row r="3880" spans="3:9">
      <c r="C3880" s="176">
        <v>42219.924299999999</v>
      </c>
      <c r="D3880" s="3" t="s">
        <v>445</v>
      </c>
      <c r="E3880" s="3" t="s">
        <v>312</v>
      </c>
      <c r="F3880" s="3" t="str">
        <f t="shared" si="60"/>
        <v>Wholesale</v>
      </c>
      <c r="G3880" s="3">
        <v>32</v>
      </c>
      <c r="I3880"/>
    </row>
    <row r="3881" spans="3:9">
      <c r="C3881" s="176">
        <v>42362.5118</v>
      </c>
      <c r="D3881" s="3" t="s">
        <v>445</v>
      </c>
      <c r="E3881" s="3" t="s">
        <v>453</v>
      </c>
      <c r="F3881" s="3" t="str">
        <f t="shared" si="60"/>
        <v>Wholesale</v>
      </c>
      <c r="G3881" s="3">
        <v>41</v>
      </c>
      <c r="I3881"/>
    </row>
    <row r="3882" spans="3:9">
      <c r="C3882" s="176">
        <v>42281.801399999997</v>
      </c>
      <c r="D3882" s="3" t="s">
        <v>446</v>
      </c>
      <c r="E3882" s="3" t="s">
        <v>114</v>
      </c>
      <c r="F3882" s="3" t="str">
        <f t="shared" si="60"/>
        <v>Retail</v>
      </c>
      <c r="G3882" s="3">
        <v>3</v>
      </c>
      <c r="I3882"/>
    </row>
    <row r="3883" spans="3:9">
      <c r="C3883" s="176">
        <v>42209.475700000003</v>
      </c>
      <c r="D3883" s="3" t="s">
        <v>445</v>
      </c>
      <c r="E3883" s="3" t="s">
        <v>114</v>
      </c>
      <c r="F3883" s="3" t="str">
        <f t="shared" si="60"/>
        <v>Wholesale</v>
      </c>
      <c r="G3883" s="3">
        <v>35</v>
      </c>
      <c r="I3883"/>
    </row>
    <row r="3884" spans="3:9">
      <c r="C3884" s="176">
        <v>42139.772900000004</v>
      </c>
      <c r="D3884" s="3" t="s">
        <v>447</v>
      </c>
      <c r="E3884" s="3" t="s">
        <v>451</v>
      </c>
      <c r="F3884" s="3" t="str">
        <f t="shared" si="60"/>
        <v>Wholesale</v>
      </c>
      <c r="G3884" s="3">
        <v>65</v>
      </c>
      <c r="I3884"/>
    </row>
    <row r="3885" spans="3:9">
      <c r="C3885" s="176">
        <v>42345.779900000001</v>
      </c>
      <c r="D3885" s="3" t="s">
        <v>449</v>
      </c>
      <c r="E3885" s="3" t="s">
        <v>454</v>
      </c>
      <c r="F3885" s="3" t="str">
        <f t="shared" si="60"/>
        <v>Retail</v>
      </c>
      <c r="G3885" s="3">
        <v>4</v>
      </c>
      <c r="I3885"/>
    </row>
    <row r="3886" spans="3:9">
      <c r="C3886" s="176">
        <v>41988.497900000002</v>
      </c>
      <c r="D3886" s="3" t="s">
        <v>445</v>
      </c>
      <c r="E3886" s="3" t="s">
        <v>114</v>
      </c>
      <c r="F3886" s="3" t="str">
        <f t="shared" si="60"/>
        <v>Wholesale</v>
      </c>
      <c r="G3886" s="3">
        <v>70</v>
      </c>
      <c r="I3886"/>
    </row>
    <row r="3887" spans="3:9">
      <c r="C3887" s="176">
        <v>42357.186800000003</v>
      </c>
      <c r="D3887" s="3" t="s">
        <v>445</v>
      </c>
      <c r="E3887" s="3" t="s">
        <v>112</v>
      </c>
      <c r="F3887" s="3" t="str">
        <f t="shared" si="60"/>
        <v>Wholesale</v>
      </c>
      <c r="G3887" s="3">
        <v>70</v>
      </c>
      <c r="I3887"/>
    </row>
    <row r="3888" spans="3:9">
      <c r="C3888" s="176">
        <v>41984.224300000002</v>
      </c>
      <c r="D3888" s="3" t="s">
        <v>449</v>
      </c>
      <c r="E3888" s="3" t="s">
        <v>453</v>
      </c>
      <c r="F3888" s="3" t="str">
        <f t="shared" si="60"/>
        <v>Retail</v>
      </c>
      <c r="G3888" s="3">
        <v>2</v>
      </c>
      <c r="I3888"/>
    </row>
    <row r="3889" spans="3:9">
      <c r="C3889" s="176">
        <v>41984.762499999997</v>
      </c>
      <c r="D3889" s="3" t="s">
        <v>446</v>
      </c>
      <c r="E3889" s="3" t="s">
        <v>448</v>
      </c>
      <c r="F3889" s="3" t="str">
        <f t="shared" si="60"/>
        <v>Retail</v>
      </c>
      <c r="G3889" s="3">
        <v>3</v>
      </c>
      <c r="I3889"/>
    </row>
    <row r="3890" spans="3:9">
      <c r="C3890" s="176">
        <v>42301.8292</v>
      </c>
      <c r="D3890" s="3" t="s">
        <v>445</v>
      </c>
      <c r="E3890" s="3" t="s">
        <v>453</v>
      </c>
      <c r="F3890" s="3" t="str">
        <f t="shared" si="60"/>
        <v>Wholesale</v>
      </c>
      <c r="G3890" s="3">
        <v>43</v>
      </c>
      <c r="I3890"/>
    </row>
    <row r="3891" spans="3:9">
      <c r="C3891" s="176">
        <v>42255.161800000002</v>
      </c>
      <c r="D3891" s="3" t="s">
        <v>445</v>
      </c>
      <c r="E3891" s="3" t="s">
        <v>453</v>
      </c>
      <c r="F3891" s="3" t="str">
        <f t="shared" si="60"/>
        <v>Wholesale</v>
      </c>
      <c r="G3891" s="3">
        <v>40</v>
      </c>
      <c r="I3891"/>
    </row>
    <row r="3892" spans="3:9">
      <c r="C3892" s="176">
        <v>42131.662499999999</v>
      </c>
      <c r="D3892" s="3" t="s">
        <v>447</v>
      </c>
      <c r="E3892" s="3" t="s">
        <v>6</v>
      </c>
      <c r="F3892" s="3" t="str">
        <f t="shared" si="60"/>
        <v>Retail</v>
      </c>
      <c r="G3892" s="3">
        <v>6</v>
      </c>
      <c r="I3892"/>
    </row>
    <row r="3893" spans="3:9">
      <c r="C3893" s="176">
        <v>42028.085400000004</v>
      </c>
      <c r="D3893" s="3" t="s">
        <v>446</v>
      </c>
      <c r="E3893" s="3" t="s">
        <v>452</v>
      </c>
      <c r="F3893" s="3" t="str">
        <f t="shared" si="60"/>
        <v>Retail</v>
      </c>
      <c r="G3893" s="3">
        <v>2</v>
      </c>
      <c r="I3893"/>
    </row>
    <row r="3894" spans="3:9">
      <c r="C3894" s="176">
        <v>42276.479200000002</v>
      </c>
      <c r="D3894" s="3" t="s">
        <v>446</v>
      </c>
      <c r="E3894" s="3" t="s">
        <v>8</v>
      </c>
      <c r="F3894" s="3" t="str">
        <f t="shared" si="60"/>
        <v>Retail</v>
      </c>
      <c r="G3894" s="3">
        <v>3</v>
      </c>
      <c r="I3894"/>
    </row>
    <row r="3895" spans="3:9">
      <c r="C3895" s="176">
        <v>42256.144399999997</v>
      </c>
      <c r="D3895" s="3" t="s">
        <v>445</v>
      </c>
      <c r="E3895" s="3" t="s">
        <v>110</v>
      </c>
      <c r="F3895" s="3" t="str">
        <f t="shared" si="60"/>
        <v>Retail</v>
      </c>
      <c r="G3895" s="3">
        <v>9</v>
      </c>
      <c r="I3895"/>
    </row>
    <row r="3896" spans="3:9">
      <c r="C3896" s="176">
        <v>42358.145100000002</v>
      </c>
      <c r="D3896" s="3" t="s">
        <v>449</v>
      </c>
      <c r="E3896" s="3" t="s">
        <v>114</v>
      </c>
      <c r="F3896" s="3" t="str">
        <f t="shared" si="60"/>
        <v>Retail</v>
      </c>
      <c r="G3896" s="3">
        <v>3</v>
      </c>
      <c r="I3896"/>
    </row>
    <row r="3897" spans="3:9">
      <c r="C3897" s="176">
        <v>42359.781300000002</v>
      </c>
      <c r="D3897" s="3" t="s">
        <v>447</v>
      </c>
      <c r="E3897" s="3" t="s">
        <v>453</v>
      </c>
      <c r="F3897" s="3" t="str">
        <f t="shared" si="60"/>
        <v>Retail</v>
      </c>
      <c r="G3897" s="3">
        <v>4</v>
      </c>
      <c r="I3897"/>
    </row>
    <row r="3898" spans="3:9">
      <c r="C3898" s="176">
        <v>42135.216</v>
      </c>
      <c r="D3898" s="3" t="s">
        <v>449</v>
      </c>
      <c r="E3898" s="3" t="s">
        <v>458</v>
      </c>
      <c r="F3898" s="3" t="str">
        <f t="shared" si="60"/>
        <v>Retail</v>
      </c>
      <c r="G3898" s="3">
        <v>6</v>
      </c>
      <c r="I3898"/>
    </row>
    <row r="3899" spans="3:9">
      <c r="C3899" s="176">
        <v>42170.152800000003</v>
      </c>
      <c r="D3899" s="3" t="s">
        <v>447</v>
      </c>
      <c r="E3899" s="3" t="s">
        <v>453</v>
      </c>
      <c r="F3899" s="3" t="str">
        <f t="shared" si="60"/>
        <v>Wholesale</v>
      </c>
      <c r="G3899" s="3">
        <v>30</v>
      </c>
      <c r="I3899"/>
    </row>
    <row r="3900" spans="3:9">
      <c r="C3900" s="176">
        <v>42222.489600000001</v>
      </c>
      <c r="D3900" s="3" t="s">
        <v>446</v>
      </c>
      <c r="E3900" s="3" t="s">
        <v>10</v>
      </c>
      <c r="F3900" s="3" t="str">
        <f t="shared" si="60"/>
        <v>Wholesale</v>
      </c>
      <c r="G3900" s="3">
        <v>67</v>
      </c>
      <c r="I3900"/>
    </row>
    <row r="3901" spans="3:9">
      <c r="C3901" s="176">
        <v>42122.1875</v>
      </c>
      <c r="D3901" s="3" t="s">
        <v>449</v>
      </c>
      <c r="E3901" s="3" t="s">
        <v>8</v>
      </c>
      <c r="F3901" s="3" t="str">
        <f t="shared" si="60"/>
        <v>Wholesale</v>
      </c>
      <c r="G3901" s="3">
        <v>55</v>
      </c>
      <c r="I3901"/>
    </row>
    <row r="3902" spans="3:9">
      <c r="C3902" s="176">
        <v>41983.600700000003</v>
      </c>
      <c r="D3902" s="3" t="s">
        <v>449</v>
      </c>
      <c r="E3902" s="3" t="s">
        <v>453</v>
      </c>
      <c r="F3902" s="3" t="str">
        <f t="shared" si="60"/>
        <v>Wholesale</v>
      </c>
      <c r="G3902" s="3">
        <v>21</v>
      </c>
      <c r="I3902"/>
    </row>
    <row r="3903" spans="3:9">
      <c r="C3903" s="176">
        <v>42357.139600000002</v>
      </c>
      <c r="D3903" s="3" t="s">
        <v>446</v>
      </c>
      <c r="E3903" s="3" t="s">
        <v>452</v>
      </c>
      <c r="F3903" s="3" t="str">
        <f t="shared" si="60"/>
        <v>Wholesale</v>
      </c>
      <c r="G3903" s="3">
        <v>135</v>
      </c>
      <c r="I3903"/>
    </row>
    <row r="3904" spans="3:9">
      <c r="C3904" s="176">
        <v>42306.724300000002</v>
      </c>
      <c r="D3904" s="3" t="s">
        <v>447</v>
      </c>
      <c r="E3904" s="3" t="s">
        <v>453</v>
      </c>
      <c r="F3904" s="3" t="str">
        <f t="shared" si="60"/>
        <v>Wholesale</v>
      </c>
      <c r="G3904" s="3">
        <v>28</v>
      </c>
      <c r="I3904"/>
    </row>
    <row r="3905" spans="3:9">
      <c r="C3905" s="176">
        <v>42356.727099999996</v>
      </c>
      <c r="D3905" s="3" t="s">
        <v>447</v>
      </c>
      <c r="E3905" s="3" t="s">
        <v>453</v>
      </c>
      <c r="F3905" s="3" t="str">
        <f t="shared" si="60"/>
        <v>Wholesale</v>
      </c>
      <c r="G3905" s="3">
        <v>55</v>
      </c>
      <c r="I3905"/>
    </row>
    <row r="3906" spans="3:9">
      <c r="C3906" s="176">
        <v>42299.525000000001</v>
      </c>
      <c r="D3906" s="3" t="s">
        <v>445</v>
      </c>
      <c r="E3906" s="3" t="s">
        <v>8</v>
      </c>
      <c r="F3906" s="3" t="str">
        <f t="shared" si="60"/>
        <v>Retail</v>
      </c>
      <c r="G3906" s="3">
        <v>3</v>
      </c>
      <c r="I3906"/>
    </row>
    <row r="3907" spans="3:9">
      <c r="C3907" s="176">
        <v>41984.745799999997</v>
      </c>
      <c r="D3907" s="3" t="s">
        <v>447</v>
      </c>
      <c r="E3907" s="3" t="s">
        <v>453</v>
      </c>
      <c r="F3907" s="3" t="str">
        <f t="shared" si="60"/>
        <v>Retail</v>
      </c>
      <c r="G3907" s="3">
        <v>1</v>
      </c>
      <c r="I3907"/>
    </row>
    <row r="3908" spans="3:9">
      <c r="C3908" s="176">
        <v>42164.156300000002</v>
      </c>
      <c r="D3908" s="3" t="s">
        <v>446</v>
      </c>
      <c r="E3908" s="3" t="s">
        <v>453</v>
      </c>
      <c r="F3908" s="3" t="str">
        <f t="shared" si="60"/>
        <v>Retail</v>
      </c>
      <c r="G3908" s="3">
        <v>1</v>
      </c>
      <c r="I3908"/>
    </row>
    <row r="3909" spans="3:9">
      <c r="C3909" s="176">
        <v>41987.834699999999</v>
      </c>
      <c r="D3909" s="3" t="s">
        <v>447</v>
      </c>
      <c r="E3909" s="3" t="s">
        <v>453</v>
      </c>
      <c r="F3909" s="3" t="str">
        <f t="shared" si="60"/>
        <v>Wholesale</v>
      </c>
      <c r="G3909" s="3">
        <v>47</v>
      </c>
      <c r="I3909"/>
    </row>
    <row r="3910" spans="3:9">
      <c r="C3910" s="176">
        <v>42334.227099999996</v>
      </c>
      <c r="D3910" s="3" t="s">
        <v>445</v>
      </c>
      <c r="E3910" s="3" t="s">
        <v>114</v>
      </c>
      <c r="F3910" s="3" t="str">
        <f t="shared" si="60"/>
        <v>Wholesale</v>
      </c>
      <c r="G3910" s="3">
        <v>27</v>
      </c>
      <c r="I3910"/>
    </row>
    <row r="3911" spans="3:9">
      <c r="C3911" s="176">
        <v>42116.434000000001</v>
      </c>
      <c r="D3911" s="3" t="s">
        <v>446</v>
      </c>
      <c r="E3911" s="3" t="s">
        <v>460</v>
      </c>
      <c r="F3911" s="3" t="str">
        <f t="shared" si="60"/>
        <v>Retail</v>
      </c>
      <c r="G3911" s="3">
        <v>2</v>
      </c>
      <c r="I3911"/>
    </row>
    <row r="3912" spans="3:9">
      <c r="C3912" s="176">
        <v>42253.161099999998</v>
      </c>
      <c r="D3912" s="3" t="s">
        <v>445</v>
      </c>
      <c r="E3912" s="3" t="s">
        <v>452</v>
      </c>
      <c r="F3912" s="3" t="str">
        <f t="shared" si="60"/>
        <v>Retail</v>
      </c>
      <c r="G3912" s="3">
        <v>5</v>
      </c>
      <c r="I3912"/>
    </row>
    <row r="3913" spans="3:9">
      <c r="C3913" s="176">
        <v>42208.453500000003</v>
      </c>
      <c r="D3913" s="3" t="s">
        <v>447</v>
      </c>
      <c r="E3913" s="3" t="s">
        <v>460</v>
      </c>
      <c r="F3913" s="3" t="str">
        <f t="shared" si="60"/>
        <v>Retail</v>
      </c>
      <c r="G3913" s="3">
        <v>1</v>
      </c>
      <c r="I3913"/>
    </row>
    <row r="3914" spans="3:9">
      <c r="C3914" s="176">
        <v>42350.518799999998</v>
      </c>
      <c r="D3914" s="3" t="s">
        <v>445</v>
      </c>
      <c r="E3914" s="3" t="s">
        <v>312</v>
      </c>
      <c r="F3914" s="3" t="str">
        <f t="shared" ref="F3914:F3977" si="61">IF(G3914&lt;10,"Retail","Wholesale")</f>
        <v>Retail</v>
      </c>
      <c r="G3914" s="3">
        <v>2</v>
      </c>
      <c r="I3914"/>
    </row>
    <row r="3915" spans="3:9">
      <c r="C3915" s="176">
        <v>42230.743799999997</v>
      </c>
      <c r="D3915" s="3" t="s">
        <v>447</v>
      </c>
      <c r="E3915" s="3" t="s">
        <v>453</v>
      </c>
      <c r="F3915" s="3" t="str">
        <f t="shared" si="61"/>
        <v>Retail</v>
      </c>
      <c r="G3915" s="3">
        <v>3</v>
      </c>
      <c r="I3915"/>
    </row>
    <row r="3916" spans="3:9">
      <c r="C3916" s="176">
        <v>42160.222199999997</v>
      </c>
      <c r="D3916" s="3" t="s">
        <v>449</v>
      </c>
      <c r="E3916" s="3" t="s">
        <v>114</v>
      </c>
      <c r="F3916" s="3" t="str">
        <f t="shared" si="61"/>
        <v>Retail</v>
      </c>
      <c r="G3916" s="3">
        <v>4</v>
      </c>
      <c r="I3916"/>
    </row>
    <row r="3917" spans="3:9">
      <c r="C3917" s="176">
        <v>42198.410400000001</v>
      </c>
      <c r="D3917" s="3" t="s">
        <v>445</v>
      </c>
      <c r="E3917" s="3" t="s">
        <v>453</v>
      </c>
      <c r="F3917" s="3" t="str">
        <f t="shared" si="61"/>
        <v>Retail</v>
      </c>
      <c r="G3917" s="3">
        <v>2</v>
      </c>
      <c r="I3917"/>
    </row>
    <row r="3918" spans="3:9">
      <c r="C3918" s="176">
        <v>42360.1181</v>
      </c>
      <c r="D3918" s="3" t="s">
        <v>445</v>
      </c>
      <c r="E3918" s="3" t="s">
        <v>453</v>
      </c>
      <c r="F3918" s="3" t="str">
        <f t="shared" si="61"/>
        <v>Wholesale</v>
      </c>
      <c r="G3918" s="3">
        <v>50</v>
      </c>
      <c r="I3918"/>
    </row>
    <row r="3919" spans="3:9">
      <c r="C3919" s="176">
        <v>41979.499300000003</v>
      </c>
      <c r="D3919" s="3" t="s">
        <v>446</v>
      </c>
      <c r="E3919" s="3" t="s">
        <v>312</v>
      </c>
      <c r="F3919" s="3" t="str">
        <f t="shared" si="61"/>
        <v>Wholesale</v>
      </c>
      <c r="G3919" s="3">
        <v>26</v>
      </c>
      <c r="I3919"/>
    </row>
    <row r="3920" spans="3:9">
      <c r="C3920" s="176">
        <v>42347.772900000004</v>
      </c>
      <c r="D3920" s="3" t="s">
        <v>445</v>
      </c>
      <c r="E3920" s="3" t="s">
        <v>6</v>
      </c>
      <c r="F3920" s="3" t="str">
        <f t="shared" si="61"/>
        <v>Wholesale</v>
      </c>
      <c r="G3920" s="3">
        <v>40</v>
      </c>
      <c r="I3920"/>
    </row>
    <row r="3921" spans="3:9">
      <c r="C3921" s="176">
        <v>42336.469400000002</v>
      </c>
      <c r="D3921" s="3" t="s">
        <v>446</v>
      </c>
      <c r="E3921" s="3" t="s">
        <v>453</v>
      </c>
      <c r="F3921" s="3" t="str">
        <f t="shared" si="61"/>
        <v>Retail</v>
      </c>
      <c r="G3921" s="3">
        <v>4</v>
      </c>
      <c r="I3921"/>
    </row>
    <row r="3922" spans="3:9">
      <c r="C3922" s="176">
        <v>42344.496500000001</v>
      </c>
      <c r="D3922" s="3" t="s">
        <v>445</v>
      </c>
      <c r="E3922" s="3" t="s">
        <v>112</v>
      </c>
      <c r="F3922" s="3" t="str">
        <f t="shared" si="61"/>
        <v>Wholesale</v>
      </c>
      <c r="G3922" s="3">
        <v>64</v>
      </c>
      <c r="I3922"/>
    </row>
    <row r="3923" spans="3:9">
      <c r="C3923" s="176">
        <v>42281.177100000001</v>
      </c>
      <c r="D3923" s="3" t="s">
        <v>445</v>
      </c>
      <c r="E3923" s="3" t="s">
        <v>110</v>
      </c>
      <c r="F3923" s="3" t="str">
        <f t="shared" si="61"/>
        <v>Retail</v>
      </c>
      <c r="G3923" s="3">
        <v>2</v>
      </c>
      <c r="I3923"/>
    </row>
    <row r="3924" spans="3:9">
      <c r="C3924" s="176">
        <v>42171.167399999998</v>
      </c>
      <c r="D3924" s="3" t="s">
        <v>447</v>
      </c>
      <c r="E3924" s="3" t="s">
        <v>453</v>
      </c>
      <c r="F3924" s="3" t="str">
        <f t="shared" si="61"/>
        <v>Retail</v>
      </c>
      <c r="G3924" s="3">
        <v>1</v>
      </c>
      <c r="I3924"/>
    </row>
    <row r="3925" spans="3:9">
      <c r="C3925" s="176">
        <v>42212.535400000001</v>
      </c>
      <c r="D3925" s="3" t="s">
        <v>446</v>
      </c>
      <c r="E3925" s="3" t="s">
        <v>6</v>
      </c>
      <c r="F3925" s="3" t="str">
        <f t="shared" si="61"/>
        <v>Retail</v>
      </c>
      <c r="G3925" s="3">
        <v>1</v>
      </c>
      <c r="I3925"/>
    </row>
    <row r="3926" spans="3:9">
      <c r="C3926" s="176">
        <v>42356.185400000002</v>
      </c>
      <c r="D3926" s="3" t="s">
        <v>445</v>
      </c>
      <c r="E3926" s="3" t="s">
        <v>453</v>
      </c>
      <c r="F3926" s="3" t="str">
        <f t="shared" si="61"/>
        <v>Retail</v>
      </c>
      <c r="G3926" s="3">
        <v>1</v>
      </c>
      <c r="I3926"/>
    </row>
    <row r="3927" spans="3:9">
      <c r="C3927" s="176">
        <v>42295.188900000001</v>
      </c>
      <c r="D3927" s="3" t="s">
        <v>446</v>
      </c>
      <c r="E3927" s="3" t="s">
        <v>7</v>
      </c>
      <c r="F3927" s="3" t="str">
        <f t="shared" si="61"/>
        <v>Retail</v>
      </c>
      <c r="G3927" s="3">
        <v>8</v>
      </c>
      <c r="I3927"/>
    </row>
    <row r="3928" spans="3:9">
      <c r="C3928" s="176">
        <v>42129.466</v>
      </c>
      <c r="D3928" s="3" t="s">
        <v>446</v>
      </c>
      <c r="E3928" s="3" t="s">
        <v>114</v>
      </c>
      <c r="F3928" s="3" t="str">
        <f t="shared" si="61"/>
        <v>Retail</v>
      </c>
      <c r="G3928" s="3">
        <v>2</v>
      </c>
      <c r="I3928"/>
    </row>
    <row r="3929" spans="3:9">
      <c r="C3929" s="176">
        <v>42260.763200000001</v>
      </c>
      <c r="D3929" s="3" t="s">
        <v>446</v>
      </c>
      <c r="E3929" s="3" t="s">
        <v>6</v>
      </c>
      <c r="F3929" s="3" t="str">
        <f t="shared" si="61"/>
        <v>Retail</v>
      </c>
      <c r="G3929" s="3">
        <v>2</v>
      </c>
      <c r="I3929"/>
    </row>
    <row r="3930" spans="3:9">
      <c r="C3930" s="176">
        <v>42159.497199999998</v>
      </c>
      <c r="D3930" s="3" t="s">
        <v>445</v>
      </c>
      <c r="E3930" s="3" t="s">
        <v>114</v>
      </c>
      <c r="F3930" s="3" t="str">
        <f t="shared" si="61"/>
        <v>Wholesale</v>
      </c>
      <c r="G3930" s="3">
        <v>31</v>
      </c>
      <c r="I3930"/>
    </row>
    <row r="3931" spans="3:9">
      <c r="C3931" s="176">
        <v>42362.151400000002</v>
      </c>
      <c r="D3931" s="3" t="s">
        <v>447</v>
      </c>
      <c r="E3931" s="3" t="s">
        <v>6</v>
      </c>
      <c r="F3931" s="3" t="str">
        <f t="shared" si="61"/>
        <v>Wholesale</v>
      </c>
      <c r="G3931" s="3">
        <v>48</v>
      </c>
      <c r="I3931"/>
    </row>
    <row r="3932" spans="3:9">
      <c r="C3932" s="176">
        <v>42157.498599999999</v>
      </c>
      <c r="D3932" s="3" t="s">
        <v>446</v>
      </c>
      <c r="E3932" s="3" t="s">
        <v>461</v>
      </c>
      <c r="F3932" s="3" t="str">
        <f t="shared" si="61"/>
        <v>Retail</v>
      </c>
      <c r="G3932" s="3">
        <v>6</v>
      </c>
      <c r="I3932"/>
    </row>
    <row r="3933" spans="3:9">
      <c r="C3933" s="176">
        <v>41982.020799999998</v>
      </c>
      <c r="D3933" s="3" t="s">
        <v>445</v>
      </c>
      <c r="E3933" s="3" t="s">
        <v>9</v>
      </c>
      <c r="F3933" s="3" t="str">
        <f t="shared" si="61"/>
        <v>Wholesale</v>
      </c>
      <c r="G3933" s="3">
        <v>64</v>
      </c>
      <c r="I3933"/>
    </row>
    <row r="3934" spans="3:9">
      <c r="C3934" s="176">
        <v>42096.521500000003</v>
      </c>
      <c r="D3934" s="3" t="s">
        <v>449</v>
      </c>
      <c r="E3934" s="3" t="s">
        <v>451</v>
      </c>
      <c r="F3934" s="3" t="str">
        <f t="shared" si="61"/>
        <v>Retail</v>
      </c>
      <c r="G3934" s="3">
        <v>3</v>
      </c>
      <c r="I3934"/>
    </row>
    <row r="3935" spans="3:9">
      <c r="C3935" s="176">
        <v>41978.110399999998</v>
      </c>
      <c r="D3935" s="3" t="s">
        <v>447</v>
      </c>
      <c r="E3935" s="3" t="s">
        <v>453</v>
      </c>
      <c r="F3935" s="3" t="str">
        <f t="shared" si="61"/>
        <v>Retail</v>
      </c>
      <c r="G3935" s="3">
        <v>2</v>
      </c>
      <c r="I3935"/>
    </row>
    <row r="3936" spans="3:9">
      <c r="C3936" s="176">
        <v>42368.147900000004</v>
      </c>
      <c r="D3936" s="3" t="s">
        <v>449</v>
      </c>
      <c r="E3936" s="3" t="s">
        <v>112</v>
      </c>
      <c r="F3936" s="3" t="str">
        <f t="shared" si="61"/>
        <v>Wholesale</v>
      </c>
      <c r="G3936" s="3">
        <v>84</v>
      </c>
      <c r="I3936"/>
    </row>
    <row r="3937" spans="3:9">
      <c r="C3937" s="176">
        <v>42306.472199999997</v>
      </c>
      <c r="D3937" s="3" t="s">
        <v>445</v>
      </c>
      <c r="E3937" s="3" t="s">
        <v>453</v>
      </c>
      <c r="F3937" s="3" t="str">
        <f t="shared" si="61"/>
        <v>Wholesale</v>
      </c>
      <c r="G3937" s="3">
        <v>41</v>
      </c>
      <c r="I3937"/>
    </row>
    <row r="3938" spans="3:9">
      <c r="C3938" s="176">
        <v>41988.139600000002</v>
      </c>
      <c r="D3938" s="3" t="s">
        <v>445</v>
      </c>
      <c r="E3938" s="3" t="s">
        <v>6</v>
      </c>
      <c r="F3938" s="3" t="str">
        <f t="shared" si="61"/>
        <v>Wholesale</v>
      </c>
      <c r="G3938" s="3">
        <v>36</v>
      </c>
      <c r="I3938"/>
    </row>
    <row r="3939" spans="3:9">
      <c r="C3939" s="176">
        <v>41977.552100000001</v>
      </c>
      <c r="D3939" s="3" t="s">
        <v>447</v>
      </c>
      <c r="E3939" s="3" t="s">
        <v>453</v>
      </c>
      <c r="F3939" s="3" t="str">
        <f t="shared" si="61"/>
        <v>Retail</v>
      </c>
      <c r="G3939" s="3">
        <v>1</v>
      </c>
      <c r="I3939"/>
    </row>
    <row r="3940" spans="3:9">
      <c r="C3940" s="176">
        <v>41984.5167</v>
      </c>
      <c r="D3940" s="3" t="s">
        <v>445</v>
      </c>
      <c r="E3940" s="3" t="s">
        <v>453</v>
      </c>
      <c r="F3940" s="3" t="str">
        <f t="shared" si="61"/>
        <v>Wholesale</v>
      </c>
      <c r="G3940" s="3">
        <v>72</v>
      </c>
      <c r="I3940"/>
    </row>
    <row r="3941" spans="3:9">
      <c r="C3941" s="176">
        <v>42335.388200000001</v>
      </c>
      <c r="D3941" s="3" t="s">
        <v>447</v>
      </c>
      <c r="E3941" s="3" t="s">
        <v>312</v>
      </c>
      <c r="F3941" s="3" t="str">
        <f t="shared" si="61"/>
        <v>Retail</v>
      </c>
      <c r="G3941" s="3">
        <v>2</v>
      </c>
      <c r="I3941"/>
    </row>
    <row r="3942" spans="3:9">
      <c r="C3942" s="176">
        <v>41984.475700000003</v>
      </c>
      <c r="D3942" s="3" t="s">
        <v>446</v>
      </c>
      <c r="E3942" s="3" t="s">
        <v>9</v>
      </c>
      <c r="F3942" s="3" t="str">
        <f t="shared" si="61"/>
        <v>Retail</v>
      </c>
      <c r="G3942" s="3">
        <v>2</v>
      </c>
      <c r="I3942"/>
    </row>
    <row r="3943" spans="3:9">
      <c r="C3943" s="176">
        <v>41979.5694</v>
      </c>
      <c r="D3943" s="3" t="s">
        <v>445</v>
      </c>
      <c r="E3943" s="3" t="s">
        <v>6</v>
      </c>
      <c r="F3943" s="3" t="str">
        <f t="shared" si="61"/>
        <v>Wholesale</v>
      </c>
      <c r="G3943" s="3">
        <v>52</v>
      </c>
      <c r="I3943"/>
    </row>
    <row r="3944" spans="3:9">
      <c r="C3944" s="176">
        <v>41982.521500000003</v>
      </c>
      <c r="D3944" s="3" t="s">
        <v>447</v>
      </c>
      <c r="E3944" s="3" t="s">
        <v>453</v>
      </c>
      <c r="F3944" s="3" t="str">
        <f t="shared" si="61"/>
        <v>Wholesale</v>
      </c>
      <c r="G3944" s="3">
        <v>32</v>
      </c>
      <c r="I3944"/>
    </row>
    <row r="3945" spans="3:9">
      <c r="C3945" s="176">
        <v>41983.509700000002</v>
      </c>
      <c r="D3945" s="3" t="s">
        <v>446</v>
      </c>
      <c r="E3945" s="3" t="s">
        <v>453</v>
      </c>
      <c r="F3945" s="3" t="str">
        <f t="shared" si="61"/>
        <v>Wholesale</v>
      </c>
      <c r="G3945" s="3">
        <v>29</v>
      </c>
      <c r="I3945"/>
    </row>
    <row r="3946" spans="3:9">
      <c r="C3946" s="176">
        <v>42183.794399999999</v>
      </c>
      <c r="D3946" s="3" t="s">
        <v>445</v>
      </c>
      <c r="E3946" s="3" t="s">
        <v>461</v>
      </c>
      <c r="F3946" s="3" t="str">
        <f t="shared" si="61"/>
        <v>Retail</v>
      </c>
      <c r="G3946" s="3">
        <v>1</v>
      </c>
      <c r="I3946"/>
    </row>
    <row r="3947" spans="3:9">
      <c r="C3947" s="176">
        <v>42149.176399999997</v>
      </c>
      <c r="D3947" s="3" t="s">
        <v>446</v>
      </c>
      <c r="E3947" s="3" t="s">
        <v>10</v>
      </c>
      <c r="F3947" s="3" t="str">
        <f t="shared" si="61"/>
        <v>Wholesale</v>
      </c>
      <c r="G3947" s="3">
        <v>52</v>
      </c>
      <c r="I3947"/>
    </row>
    <row r="3948" spans="3:9">
      <c r="C3948" s="176">
        <v>42297.8007</v>
      </c>
      <c r="D3948" s="3" t="s">
        <v>446</v>
      </c>
      <c r="E3948" s="3" t="s">
        <v>451</v>
      </c>
      <c r="F3948" s="3" t="str">
        <f t="shared" si="61"/>
        <v>Wholesale</v>
      </c>
      <c r="G3948" s="3">
        <v>36</v>
      </c>
      <c r="I3948"/>
    </row>
    <row r="3949" spans="3:9">
      <c r="C3949" s="176">
        <v>42168.154199999997</v>
      </c>
      <c r="D3949" s="3" t="s">
        <v>446</v>
      </c>
      <c r="E3949" s="3" t="s">
        <v>453</v>
      </c>
      <c r="F3949" s="3" t="str">
        <f t="shared" si="61"/>
        <v>Wholesale</v>
      </c>
      <c r="G3949" s="3">
        <v>68</v>
      </c>
      <c r="I3949"/>
    </row>
    <row r="3950" spans="3:9">
      <c r="C3950" s="176">
        <v>42320.7451</v>
      </c>
      <c r="D3950" s="3" t="s">
        <v>447</v>
      </c>
      <c r="E3950" s="3" t="s">
        <v>8</v>
      </c>
      <c r="F3950" s="3" t="str">
        <f t="shared" si="61"/>
        <v>Wholesale</v>
      </c>
      <c r="G3950" s="3">
        <v>28</v>
      </c>
      <c r="I3950"/>
    </row>
    <row r="3951" spans="3:9">
      <c r="C3951" s="176">
        <v>42164.441700000003</v>
      </c>
      <c r="D3951" s="3" t="s">
        <v>447</v>
      </c>
      <c r="E3951" s="3" t="s">
        <v>6</v>
      </c>
      <c r="F3951" s="3" t="str">
        <f t="shared" si="61"/>
        <v>Retail</v>
      </c>
      <c r="G3951" s="3">
        <v>1</v>
      </c>
      <c r="I3951"/>
    </row>
    <row r="3952" spans="3:9">
      <c r="C3952" s="176">
        <v>42184.503499999999</v>
      </c>
      <c r="D3952" s="3" t="s">
        <v>445</v>
      </c>
      <c r="E3952" s="3" t="s">
        <v>10</v>
      </c>
      <c r="F3952" s="3" t="str">
        <f t="shared" si="61"/>
        <v>Retail</v>
      </c>
      <c r="G3952" s="3">
        <v>1</v>
      </c>
      <c r="I3952"/>
    </row>
    <row r="3953" spans="3:9">
      <c r="C3953" s="176">
        <v>42280.7215</v>
      </c>
      <c r="D3953" s="3" t="s">
        <v>446</v>
      </c>
      <c r="E3953" s="3" t="s">
        <v>6</v>
      </c>
      <c r="F3953" s="3" t="str">
        <f t="shared" si="61"/>
        <v>Wholesale</v>
      </c>
      <c r="G3953" s="3">
        <v>108</v>
      </c>
      <c r="I3953"/>
    </row>
    <row r="3954" spans="3:9">
      <c r="C3954" s="176">
        <v>42199.1319</v>
      </c>
      <c r="D3954" s="3" t="s">
        <v>445</v>
      </c>
      <c r="E3954" s="3" t="s">
        <v>458</v>
      </c>
      <c r="F3954" s="3" t="str">
        <f t="shared" si="61"/>
        <v>Retail</v>
      </c>
      <c r="G3954" s="3">
        <v>2</v>
      </c>
      <c r="I3954"/>
    </row>
    <row r="3955" spans="3:9">
      <c r="C3955" s="176">
        <v>42108.764600000002</v>
      </c>
      <c r="D3955" s="3" t="s">
        <v>445</v>
      </c>
      <c r="E3955" s="3" t="s">
        <v>453</v>
      </c>
      <c r="F3955" s="3" t="str">
        <f t="shared" si="61"/>
        <v>Retail</v>
      </c>
      <c r="G3955" s="3">
        <v>1</v>
      </c>
      <c r="I3955"/>
    </row>
    <row r="3956" spans="3:9">
      <c r="C3956" s="176">
        <v>42101.547899999998</v>
      </c>
      <c r="D3956" s="3" t="s">
        <v>447</v>
      </c>
      <c r="E3956" s="3" t="s">
        <v>453</v>
      </c>
      <c r="F3956" s="3" t="str">
        <f t="shared" si="61"/>
        <v>Wholesale</v>
      </c>
      <c r="G3956" s="3">
        <v>37</v>
      </c>
      <c r="I3956"/>
    </row>
    <row r="3957" spans="3:9">
      <c r="C3957" s="176">
        <v>42236.477800000001</v>
      </c>
      <c r="D3957" s="3" t="s">
        <v>447</v>
      </c>
      <c r="E3957" s="3" t="s">
        <v>312</v>
      </c>
      <c r="F3957" s="3" t="str">
        <f t="shared" si="61"/>
        <v>Retail</v>
      </c>
      <c r="G3957" s="3">
        <v>2</v>
      </c>
      <c r="I3957"/>
    </row>
    <row r="3958" spans="3:9">
      <c r="C3958" s="176">
        <v>42269.779900000001</v>
      </c>
      <c r="D3958" s="3" t="s">
        <v>447</v>
      </c>
      <c r="E3958" s="3" t="s">
        <v>10</v>
      </c>
      <c r="F3958" s="3" t="str">
        <f t="shared" si="61"/>
        <v>Wholesale</v>
      </c>
      <c r="G3958" s="3">
        <v>39</v>
      </c>
      <c r="I3958"/>
    </row>
    <row r="3959" spans="3:9">
      <c r="C3959" s="176">
        <v>42249.459000000003</v>
      </c>
      <c r="D3959" s="3" t="s">
        <v>445</v>
      </c>
      <c r="E3959" s="3" t="s">
        <v>461</v>
      </c>
      <c r="F3959" s="3" t="str">
        <f t="shared" si="61"/>
        <v>Wholesale</v>
      </c>
      <c r="G3959" s="3">
        <v>50</v>
      </c>
      <c r="I3959"/>
    </row>
    <row r="3960" spans="3:9">
      <c r="C3960" s="176">
        <v>42342.179900000003</v>
      </c>
      <c r="D3960" s="3" t="s">
        <v>447</v>
      </c>
      <c r="E3960" s="3" t="s">
        <v>312</v>
      </c>
      <c r="F3960" s="3" t="str">
        <f t="shared" si="61"/>
        <v>Retail</v>
      </c>
      <c r="G3960" s="3">
        <v>1</v>
      </c>
      <c r="I3960"/>
    </row>
    <row r="3961" spans="3:9">
      <c r="C3961" s="176">
        <v>41983.152800000003</v>
      </c>
      <c r="D3961" s="3" t="s">
        <v>447</v>
      </c>
      <c r="E3961" s="3" t="s">
        <v>453</v>
      </c>
      <c r="F3961" s="3" t="str">
        <f t="shared" si="61"/>
        <v>Wholesale</v>
      </c>
      <c r="G3961" s="3">
        <v>70</v>
      </c>
      <c r="I3961"/>
    </row>
    <row r="3962" spans="3:9">
      <c r="C3962" s="176">
        <v>42341.507599999997</v>
      </c>
      <c r="D3962" s="3" t="s">
        <v>445</v>
      </c>
      <c r="E3962" s="3" t="s">
        <v>8</v>
      </c>
      <c r="F3962" s="3" t="str">
        <f t="shared" si="61"/>
        <v>Retail</v>
      </c>
      <c r="G3962" s="3">
        <v>2</v>
      </c>
      <c r="I3962"/>
    </row>
    <row r="3963" spans="3:9">
      <c r="C3963" s="176">
        <v>42346.207600000002</v>
      </c>
      <c r="D3963" s="3" t="s">
        <v>445</v>
      </c>
      <c r="E3963" s="3" t="s">
        <v>110</v>
      </c>
      <c r="F3963" s="3" t="str">
        <f t="shared" si="61"/>
        <v>Retail</v>
      </c>
      <c r="G3963" s="3">
        <v>5</v>
      </c>
      <c r="I3963"/>
    </row>
    <row r="3964" spans="3:9">
      <c r="C3964" s="176">
        <v>42343.463199999998</v>
      </c>
      <c r="D3964" s="3" t="s">
        <v>447</v>
      </c>
      <c r="E3964" s="3" t="s">
        <v>453</v>
      </c>
      <c r="F3964" s="3" t="str">
        <f t="shared" si="61"/>
        <v>Retail</v>
      </c>
      <c r="G3964" s="3">
        <v>4</v>
      </c>
      <c r="I3964"/>
    </row>
    <row r="3965" spans="3:9">
      <c r="C3965" s="176">
        <v>42354.297899999998</v>
      </c>
      <c r="D3965" s="3" t="s">
        <v>445</v>
      </c>
      <c r="E3965" s="3" t="s">
        <v>112</v>
      </c>
      <c r="F3965" s="3" t="str">
        <f t="shared" si="61"/>
        <v>Retail</v>
      </c>
      <c r="G3965" s="3">
        <v>1</v>
      </c>
      <c r="I3965"/>
    </row>
    <row r="3966" spans="3:9">
      <c r="C3966" s="176">
        <v>42182.229200000002</v>
      </c>
      <c r="D3966" s="3" t="s">
        <v>445</v>
      </c>
      <c r="E3966" s="3" t="s">
        <v>450</v>
      </c>
      <c r="F3966" s="3" t="str">
        <f t="shared" si="61"/>
        <v>Wholesale</v>
      </c>
      <c r="G3966" s="3">
        <v>41</v>
      </c>
      <c r="I3966"/>
    </row>
    <row r="3967" spans="3:9">
      <c r="C3967" s="176">
        <v>41986.124300000003</v>
      </c>
      <c r="D3967" s="3" t="s">
        <v>446</v>
      </c>
      <c r="E3967" s="3" t="s">
        <v>452</v>
      </c>
      <c r="F3967" s="3" t="str">
        <f t="shared" si="61"/>
        <v>Wholesale</v>
      </c>
      <c r="G3967" s="3">
        <v>32</v>
      </c>
      <c r="I3967"/>
    </row>
    <row r="3968" spans="3:9">
      <c r="C3968" s="176">
        <v>42230.820800000001</v>
      </c>
      <c r="D3968" s="3" t="s">
        <v>445</v>
      </c>
      <c r="E3968" s="3" t="s">
        <v>312</v>
      </c>
      <c r="F3968" s="3" t="str">
        <f t="shared" si="61"/>
        <v>Retail</v>
      </c>
      <c r="G3968" s="3">
        <v>1</v>
      </c>
      <c r="I3968"/>
    </row>
    <row r="3969" spans="3:9">
      <c r="C3969" s="176">
        <v>42335.525699999998</v>
      </c>
      <c r="D3969" s="3" t="s">
        <v>447</v>
      </c>
      <c r="E3969" s="3" t="s">
        <v>453</v>
      </c>
      <c r="F3969" s="3" t="str">
        <f t="shared" si="61"/>
        <v>Retail</v>
      </c>
      <c r="G3969" s="3">
        <v>8</v>
      </c>
      <c r="I3969"/>
    </row>
    <row r="3970" spans="3:9">
      <c r="C3970" s="176">
        <v>42335.478499999997</v>
      </c>
      <c r="D3970" s="3" t="s">
        <v>445</v>
      </c>
      <c r="E3970" s="3" t="s">
        <v>9</v>
      </c>
      <c r="F3970" s="3" t="str">
        <f t="shared" si="61"/>
        <v>Wholesale</v>
      </c>
      <c r="G3970" s="3">
        <v>44</v>
      </c>
      <c r="I3970"/>
    </row>
    <row r="3971" spans="3:9">
      <c r="C3971" s="176">
        <v>42126.763899999998</v>
      </c>
      <c r="D3971" s="3" t="s">
        <v>446</v>
      </c>
      <c r="E3971" s="3" t="s">
        <v>6</v>
      </c>
      <c r="F3971" s="3" t="str">
        <f t="shared" si="61"/>
        <v>Wholesale</v>
      </c>
      <c r="G3971" s="3">
        <v>28</v>
      </c>
      <c r="I3971"/>
    </row>
    <row r="3972" spans="3:9">
      <c r="C3972" s="176">
        <v>42311.763899999998</v>
      </c>
      <c r="D3972" s="3" t="s">
        <v>445</v>
      </c>
      <c r="E3972" s="3" t="s">
        <v>448</v>
      </c>
      <c r="F3972" s="3" t="str">
        <f t="shared" si="61"/>
        <v>Retail</v>
      </c>
      <c r="G3972" s="3">
        <v>2</v>
      </c>
      <c r="I3972"/>
    </row>
    <row r="3973" spans="3:9">
      <c r="C3973" s="176">
        <v>42169.468800000002</v>
      </c>
      <c r="D3973" s="3" t="s">
        <v>445</v>
      </c>
      <c r="E3973" s="3" t="s">
        <v>6</v>
      </c>
      <c r="F3973" s="3" t="str">
        <f t="shared" si="61"/>
        <v>Wholesale</v>
      </c>
      <c r="G3973" s="3">
        <v>121</v>
      </c>
      <c r="I3973"/>
    </row>
    <row r="3974" spans="3:9">
      <c r="C3974" s="176">
        <v>41980.209699999999</v>
      </c>
      <c r="D3974" s="3" t="s">
        <v>445</v>
      </c>
      <c r="E3974" s="3" t="s">
        <v>6</v>
      </c>
      <c r="F3974" s="3" t="str">
        <f t="shared" si="61"/>
        <v>Retail</v>
      </c>
      <c r="G3974" s="3">
        <v>4</v>
      </c>
      <c r="I3974"/>
    </row>
    <row r="3975" spans="3:9">
      <c r="C3975" s="176">
        <v>42339.757599999997</v>
      </c>
      <c r="D3975" s="3" t="s">
        <v>447</v>
      </c>
      <c r="E3975" s="3" t="s">
        <v>453</v>
      </c>
      <c r="F3975" s="3" t="str">
        <f t="shared" si="61"/>
        <v>Retail</v>
      </c>
      <c r="G3975" s="3">
        <v>4</v>
      </c>
      <c r="I3975"/>
    </row>
    <row r="3976" spans="3:9">
      <c r="C3976" s="176">
        <v>42157.518100000001</v>
      </c>
      <c r="D3976" s="3" t="s">
        <v>446</v>
      </c>
      <c r="E3976" s="3" t="s">
        <v>6</v>
      </c>
      <c r="F3976" s="3" t="str">
        <f t="shared" si="61"/>
        <v>Retail</v>
      </c>
      <c r="G3976" s="3">
        <v>7</v>
      </c>
      <c r="I3976"/>
    </row>
    <row r="3977" spans="3:9">
      <c r="C3977" s="176">
        <v>42043.538200000003</v>
      </c>
      <c r="D3977" s="3" t="s">
        <v>447</v>
      </c>
      <c r="E3977" s="3" t="s">
        <v>453</v>
      </c>
      <c r="F3977" s="3" t="str">
        <f t="shared" si="61"/>
        <v>Wholesale</v>
      </c>
      <c r="G3977" s="3">
        <v>37</v>
      </c>
      <c r="I3977"/>
    </row>
    <row r="3978" spans="3:9">
      <c r="C3978" s="176">
        <v>42355.545100000003</v>
      </c>
      <c r="D3978" s="3" t="s">
        <v>445</v>
      </c>
      <c r="E3978" s="3" t="s">
        <v>452</v>
      </c>
      <c r="F3978" s="3" t="str">
        <f t="shared" ref="F3978:F4041" si="62">IF(G3978&lt;10,"Retail","Wholesale")</f>
        <v>Retail</v>
      </c>
      <c r="G3978" s="3">
        <v>1</v>
      </c>
      <c r="I3978"/>
    </row>
    <row r="3979" spans="3:9">
      <c r="C3979" s="176">
        <v>41984.568099999997</v>
      </c>
      <c r="D3979" s="3" t="s">
        <v>446</v>
      </c>
      <c r="E3979" s="3" t="s">
        <v>453</v>
      </c>
      <c r="F3979" s="3" t="str">
        <f t="shared" si="62"/>
        <v>Retail</v>
      </c>
      <c r="G3979" s="3">
        <v>2</v>
      </c>
      <c r="I3979"/>
    </row>
    <row r="3980" spans="3:9">
      <c r="C3980" s="176">
        <v>42258.486100000002</v>
      </c>
      <c r="D3980" s="3" t="s">
        <v>447</v>
      </c>
      <c r="E3980" s="3" t="s">
        <v>114</v>
      </c>
      <c r="F3980" s="3" t="str">
        <f t="shared" si="62"/>
        <v>Retail</v>
      </c>
      <c r="G3980" s="3">
        <v>3</v>
      </c>
      <c r="I3980"/>
    </row>
    <row r="3981" spans="3:9">
      <c r="C3981" s="176">
        <v>41984.1014</v>
      </c>
      <c r="D3981" s="3" t="s">
        <v>445</v>
      </c>
      <c r="E3981" s="3" t="s">
        <v>6</v>
      </c>
      <c r="F3981" s="3" t="str">
        <f t="shared" si="62"/>
        <v>Wholesale</v>
      </c>
      <c r="G3981" s="3">
        <v>104</v>
      </c>
      <c r="I3981"/>
    </row>
    <row r="3982" spans="3:9">
      <c r="C3982" s="176">
        <v>42244.802799999998</v>
      </c>
      <c r="D3982" s="3" t="s">
        <v>445</v>
      </c>
      <c r="E3982" s="3" t="s">
        <v>458</v>
      </c>
      <c r="F3982" s="3" t="str">
        <f t="shared" si="62"/>
        <v>Retail</v>
      </c>
      <c r="G3982" s="3">
        <v>2</v>
      </c>
      <c r="I3982"/>
    </row>
    <row r="3983" spans="3:9">
      <c r="C3983" s="176">
        <v>42225.095099999999</v>
      </c>
      <c r="D3983" s="3" t="s">
        <v>449</v>
      </c>
      <c r="E3983" s="3" t="s">
        <v>453</v>
      </c>
      <c r="F3983" s="3" t="str">
        <f t="shared" si="62"/>
        <v>Retail</v>
      </c>
      <c r="G3983" s="3">
        <v>2</v>
      </c>
      <c r="I3983"/>
    </row>
    <row r="3984" spans="3:9">
      <c r="C3984" s="176">
        <v>42239.469400000002</v>
      </c>
      <c r="D3984" s="3" t="s">
        <v>446</v>
      </c>
      <c r="E3984" s="3" t="s">
        <v>453</v>
      </c>
      <c r="F3984" s="3" t="str">
        <f t="shared" si="62"/>
        <v>Wholesale</v>
      </c>
      <c r="G3984" s="3">
        <v>92</v>
      </c>
      <c r="I3984"/>
    </row>
    <row r="3985" spans="3:9">
      <c r="C3985" s="176">
        <v>42197.416700000002</v>
      </c>
      <c r="D3985" s="3" t="s">
        <v>446</v>
      </c>
      <c r="E3985" s="3" t="s">
        <v>452</v>
      </c>
      <c r="F3985" s="3" t="str">
        <f t="shared" si="62"/>
        <v>Wholesale</v>
      </c>
      <c r="G3985" s="3">
        <v>37</v>
      </c>
      <c r="I3985"/>
    </row>
    <row r="3986" spans="3:9">
      <c r="C3986" s="176">
        <v>42199.141000000003</v>
      </c>
      <c r="D3986" s="3" t="s">
        <v>449</v>
      </c>
      <c r="E3986" s="3" t="s">
        <v>450</v>
      </c>
      <c r="F3986" s="3" t="str">
        <f t="shared" si="62"/>
        <v>Retail</v>
      </c>
      <c r="G3986" s="3">
        <v>1</v>
      </c>
      <c r="I3986"/>
    </row>
    <row r="3987" spans="3:9">
      <c r="C3987" s="176">
        <v>42276.143100000001</v>
      </c>
      <c r="D3987" s="3" t="s">
        <v>449</v>
      </c>
      <c r="E3987" s="3" t="s">
        <v>7</v>
      </c>
      <c r="F3987" s="3" t="str">
        <f t="shared" si="62"/>
        <v>Retail</v>
      </c>
      <c r="G3987" s="3">
        <v>1</v>
      </c>
      <c r="I3987"/>
    </row>
    <row r="3988" spans="3:9">
      <c r="C3988" s="176">
        <v>42361.531900000002</v>
      </c>
      <c r="D3988" s="3" t="s">
        <v>449</v>
      </c>
      <c r="E3988" s="3" t="s">
        <v>453</v>
      </c>
      <c r="F3988" s="3" t="str">
        <f t="shared" si="62"/>
        <v>Retail</v>
      </c>
      <c r="G3988" s="3">
        <v>2</v>
      </c>
      <c r="I3988"/>
    </row>
    <row r="3989" spans="3:9">
      <c r="C3989" s="176">
        <v>42344.519399999997</v>
      </c>
      <c r="D3989" s="3" t="s">
        <v>447</v>
      </c>
      <c r="E3989" s="3" t="s">
        <v>6</v>
      </c>
      <c r="F3989" s="3" t="str">
        <f t="shared" si="62"/>
        <v>Retail</v>
      </c>
      <c r="G3989" s="3">
        <v>1</v>
      </c>
      <c r="I3989"/>
    </row>
    <row r="3990" spans="3:9">
      <c r="C3990" s="176">
        <v>42019.095800000003</v>
      </c>
      <c r="D3990" s="3" t="s">
        <v>447</v>
      </c>
      <c r="E3990" s="3" t="s">
        <v>453</v>
      </c>
      <c r="F3990" s="3" t="str">
        <f t="shared" si="62"/>
        <v>Wholesale</v>
      </c>
      <c r="G3990" s="3">
        <v>39</v>
      </c>
      <c r="I3990"/>
    </row>
    <row r="3991" spans="3:9">
      <c r="C3991" s="176">
        <v>41982.527099999999</v>
      </c>
      <c r="D3991" s="3" t="s">
        <v>447</v>
      </c>
      <c r="E3991" s="3" t="s">
        <v>6</v>
      </c>
      <c r="F3991" s="3" t="str">
        <f t="shared" si="62"/>
        <v>Retail</v>
      </c>
      <c r="G3991" s="3">
        <v>8</v>
      </c>
      <c r="I3991"/>
    </row>
    <row r="3992" spans="3:9">
      <c r="C3992" s="176">
        <v>41987.199999999997</v>
      </c>
      <c r="D3992" s="3" t="s">
        <v>446</v>
      </c>
      <c r="E3992" s="3" t="s">
        <v>453</v>
      </c>
      <c r="F3992" s="3" t="str">
        <f t="shared" si="62"/>
        <v>Retail</v>
      </c>
      <c r="G3992" s="3">
        <v>3</v>
      </c>
      <c r="I3992"/>
    </row>
    <row r="3993" spans="3:9">
      <c r="C3993" s="176">
        <v>42168.744400000003</v>
      </c>
      <c r="D3993" s="3" t="s">
        <v>446</v>
      </c>
      <c r="E3993" s="3" t="s">
        <v>114</v>
      </c>
      <c r="F3993" s="3" t="str">
        <f t="shared" si="62"/>
        <v>Retail</v>
      </c>
      <c r="G3993" s="3">
        <v>1</v>
      </c>
      <c r="I3993"/>
    </row>
    <row r="3994" spans="3:9">
      <c r="C3994" s="176">
        <v>42174.713900000002</v>
      </c>
      <c r="D3994" s="3" t="s">
        <v>445</v>
      </c>
      <c r="E3994" s="3" t="s">
        <v>8</v>
      </c>
      <c r="F3994" s="3" t="str">
        <f t="shared" si="62"/>
        <v>Retail</v>
      </c>
      <c r="G3994" s="3">
        <v>1</v>
      </c>
      <c r="I3994"/>
    </row>
    <row r="3995" spans="3:9">
      <c r="C3995" s="176">
        <v>42100.5236</v>
      </c>
      <c r="D3995" s="3" t="s">
        <v>447</v>
      </c>
      <c r="E3995" s="3" t="s">
        <v>453</v>
      </c>
      <c r="F3995" s="3" t="str">
        <f t="shared" si="62"/>
        <v>Wholesale</v>
      </c>
      <c r="G3995" s="3">
        <v>142</v>
      </c>
      <c r="I3995"/>
    </row>
    <row r="3996" spans="3:9">
      <c r="C3996" s="176">
        <v>42326.117400000003</v>
      </c>
      <c r="D3996" s="3" t="s">
        <v>447</v>
      </c>
      <c r="E3996" s="3" t="s">
        <v>10</v>
      </c>
      <c r="F3996" s="3" t="str">
        <f t="shared" si="62"/>
        <v>Wholesale</v>
      </c>
      <c r="G3996" s="3">
        <v>72</v>
      </c>
      <c r="I3996"/>
    </row>
    <row r="3997" spans="3:9">
      <c r="C3997" s="176">
        <v>42138.133300000001</v>
      </c>
      <c r="D3997" s="3" t="s">
        <v>445</v>
      </c>
      <c r="E3997" s="3" t="s">
        <v>450</v>
      </c>
      <c r="F3997" s="3" t="str">
        <f t="shared" si="62"/>
        <v>Retail</v>
      </c>
      <c r="G3997" s="3">
        <v>1</v>
      </c>
      <c r="I3997"/>
    </row>
    <row r="3998" spans="3:9">
      <c r="C3998" s="176">
        <v>42176.106899999999</v>
      </c>
      <c r="D3998" s="3" t="s">
        <v>449</v>
      </c>
      <c r="E3998" s="3" t="s">
        <v>450</v>
      </c>
      <c r="F3998" s="3" t="str">
        <f t="shared" si="62"/>
        <v>Wholesale</v>
      </c>
      <c r="G3998" s="3">
        <v>39</v>
      </c>
      <c r="I3998"/>
    </row>
    <row r="3999" spans="3:9">
      <c r="C3999" s="176">
        <v>41984.753499999999</v>
      </c>
      <c r="D3999" s="3" t="s">
        <v>445</v>
      </c>
      <c r="E3999" s="3" t="s">
        <v>461</v>
      </c>
      <c r="F3999" s="3" t="str">
        <f t="shared" si="62"/>
        <v>Retail</v>
      </c>
      <c r="G3999" s="3">
        <v>6</v>
      </c>
      <c r="I3999"/>
    </row>
    <row r="4000" spans="3:9">
      <c r="C4000" s="176">
        <v>42353.549299999999</v>
      </c>
      <c r="D4000" s="3" t="s">
        <v>446</v>
      </c>
      <c r="E4000" s="3" t="s">
        <v>455</v>
      </c>
      <c r="F4000" s="3" t="str">
        <f t="shared" si="62"/>
        <v>Retail</v>
      </c>
      <c r="G4000" s="3">
        <v>3</v>
      </c>
      <c r="I4000"/>
    </row>
    <row r="4001" spans="3:9">
      <c r="C4001" s="176">
        <v>41984.100700000003</v>
      </c>
      <c r="D4001" s="3" t="s">
        <v>447</v>
      </c>
      <c r="E4001" s="3" t="s">
        <v>453</v>
      </c>
      <c r="F4001" s="3" t="str">
        <f t="shared" si="62"/>
        <v>Retail</v>
      </c>
      <c r="G4001" s="3">
        <v>5</v>
      </c>
      <c r="I4001"/>
    </row>
    <row r="4002" spans="3:9">
      <c r="C4002" s="176">
        <v>42302.7451</v>
      </c>
      <c r="D4002" s="3" t="s">
        <v>447</v>
      </c>
      <c r="E4002" s="3" t="s">
        <v>453</v>
      </c>
      <c r="F4002" s="3" t="str">
        <f t="shared" si="62"/>
        <v>Wholesale</v>
      </c>
      <c r="G4002" s="3">
        <v>43</v>
      </c>
      <c r="I4002"/>
    </row>
    <row r="4003" spans="3:9">
      <c r="C4003" s="176">
        <v>42341.872900000002</v>
      </c>
      <c r="D4003" s="3" t="s">
        <v>446</v>
      </c>
      <c r="E4003" s="3" t="s">
        <v>112</v>
      </c>
      <c r="F4003" s="3" t="str">
        <f t="shared" si="62"/>
        <v>Retail</v>
      </c>
      <c r="G4003" s="3">
        <v>1</v>
      </c>
      <c r="I4003"/>
    </row>
    <row r="4004" spans="3:9">
      <c r="C4004" s="176">
        <v>42231.200700000001</v>
      </c>
      <c r="D4004" s="3" t="s">
        <v>449</v>
      </c>
      <c r="E4004" s="3" t="s">
        <v>453</v>
      </c>
      <c r="F4004" s="3" t="str">
        <f t="shared" si="62"/>
        <v>Retail</v>
      </c>
      <c r="G4004" s="3">
        <v>5</v>
      </c>
      <c r="I4004"/>
    </row>
    <row r="4005" spans="3:9">
      <c r="C4005" s="176">
        <v>42225.5625</v>
      </c>
      <c r="D4005" s="3" t="s">
        <v>446</v>
      </c>
      <c r="E4005" s="3" t="s">
        <v>453</v>
      </c>
      <c r="F4005" s="3" t="str">
        <f t="shared" si="62"/>
        <v>Wholesale</v>
      </c>
      <c r="G4005" s="3">
        <v>29</v>
      </c>
      <c r="I4005"/>
    </row>
    <row r="4006" spans="3:9">
      <c r="C4006" s="176">
        <v>42363.197200000002</v>
      </c>
      <c r="D4006" s="3" t="s">
        <v>449</v>
      </c>
      <c r="E4006" s="3" t="s">
        <v>452</v>
      </c>
      <c r="F4006" s="3" t="str">
        <f t="shared" si="62"/>
        <v>Wholesale</v>
      </c>
      <c r="G4006" s="3">
        <v>58</v>
      </c>
      <c r="I4006"/>
    </row>
    <row r="4007" spans="3:9">
      <c r="C4007" s="176">
        <v>42144.548600000002</v>
      </c>
      <c r="D4007" s="3" t="s">
        <v>446</v>
      </c>
      <c r="E4007" s="3" t="s">
        <v>453</v>
      </c>
      <c r="F4007" s="3" t="str">
        <f t="shared" si="62"/>
        <v>Wholesale</v>
      </c>
      <c r="G4007" s="3">
        <v>50</v>
      </c>
      <c r="I4007"/>
    </row>
    <row r="4008" spans="3:9">
      <c r="C4008" s="176">
        <v>42264.262499999997</v>
      </c>
      <c r="D4008" s="3" t="s">
        <v>447</v>
      </c>
      <c r="E4008" s="3" t="s">
        <v>312</v>
      </c>
      <c r="F4008" s="3" t="str">
        <f t="shared" si="62"/>
        <v>Retail</v>
      </c>
      <c r="G4008" s="3">
        <v>2</v>
      </c>
      <c r="I4008"/>
    </row>
    <row r="4009" spans="3:9">
      <c r="C4009" s="176">
        <v>41982.943099999997</v>
      </c>
      <c r="D4009" s="3" t="s">
        <v>445</v>
      </c>
      <c r="E4009" s="3" t="s">
        <v>7</v>
      </c>
      <c r="F4009" s="3" t="str">
        <f t="shared" si="62"/>
        <v>Retail</v>
      </c>
      <c r="G4009" s="3">
        <v>1</v>
      </c>
      <c r="I4009"/>
    </row>
    <row r="4010" spans="3:9">
      <c r="C4010" s="176">
        <v>42153.219400000002</v>
      </c>
      <c r="D4010" s="3" t="s">
        <v>445</v>
      </c>
      <c r="E4010" s="3" t="s">
        <v>453</v>
      </c>
      <c r="F4010" s="3" t="str">
        <f t="shared" si="62"/>
        <v>Retail</v>
      </c>
      <c r="G4010" s="3">
        <v>2</v>
      </c>
      <c r="I4010"/>
    </row>
    <row r="4011" spans="3:9">
      <c r="C4011" s="176">
        <v>42193.202100000002</v>
      </c>
      <c r="D4011" s="3" t="s">
        <v>447</v>
      </c>
      <c r="E4011" s="3" t="s">
        <v>453</v>
      </c>
      <c r="F4011" s="3" t="str">
        <f t="shared" si="62"/>
        <v>Retail</v>
      </c>
      <c r="G4011" s="3">
        <v>7</v>
      </c>
      <c r="I4011"/>
    </row>
    <row r="4012" spans="3:9">
      <c r="C4012" s="176">
        <v>42231.650699999998</v>
      </c>
      <c r="D4012" s="3" t="s">
        <v>445</v>
      </c>
      <c r="E4012" s="3" t="s">
        <v>112</v>
      </c>
      <c r="F4012" s="3" t="str">
        <f t="shared" si="62"/>
        <v>Wholesale</v>
      </c>
      <c r="G4012" s="3">
        <v>71</v>
      </c>
      <c r="I4012"/>
    </row>
    <row r="4013" spans="3:9">
      <c r="C4013" s="176">
        <v>41985.813900000001</v>
      </c>
      <c r="D4013" s="3" t="s">
        <v>447</v>
      </c>
      <c r="E4013" s="3" t="s">
        <v>460</v>
      </c>
      <c r="F4013" s="3" t="str">
        <f t="shared" si="62"/>
        <v>Wholesale</v>
      </c>
      <c r="G4013" s="3">
        <v>60</v>
      </c>
      <c r="I4013"/>
    </row>
    <row r="4014" spans="3:9">
      <c r="C4014" s="176">
        <v>42204.722199999997</v>
      </c>
      <c r="D4014" s="3" t="s">
        <v>446</v>
      </c>
      <c r="E4014" s="3" t="s">
        <v>453</v>
      </c>
      <c r="F4014" s="3" t="str">
        <f t="shared" si="62"/>
        <v>Wholesale</v>
      </c>
      <c r="G4014" s="3">
        <v>28</v>
      </c>
      <c r="I4014"/>
    </row>
    <row r="4015" spans="3:9">
      <c r="C4015" s="176">
        <v>42111.158300000003</v>
      </c>
      <c r="D4015" s="3" t="s">
        <v>447</v>
      </c>
      <c r="E4015" s="3" t="s">
        <v>448</v>
      </c>
      <c r="F4015" s="3" t="str">
        <f t="shared" si="62"/>
        <v>Retail</v>
      </c>
      <c r="G4015" s="3">
        <v>1</v>
      </c>
      <c r="I4015"/>
    </row>
    <row r="4016" spans="3:9">
      <c r="C4016" s="176">
        <v>42369.459699999999</v>
      </c>
      <c r="D4016" s="3" t="s">
        <v>446</v>
      </c>
      <c r="E4016" s="3" t="s">
        <v>453</v>
      </c>
      <c r="F4016" s="3" t="str">
        <f t="shared" si="62"/>
        <v>Retail</v>
      </c>
      <c r="G4016" s="3">
        <v>3</v>
      </c>
      <c r="I4016"/>
    </row>
    <row r="4017" spans="3:9">
      <c r="C4017" s="176">
        <v>42205.507599999997</v>
      </c>
      <c r="D4017" s="3" t="s">
        <v>447</v>
      </c>
      <c r="E4017" s="3" t="s">
        <v>453</v>
      </c>
      <c r="F4017" s="3" t="str">
        <f t="shared" si="62"/>
        <v>Retail</v>
      </c>
      <c r="G4017" s="3">
        <v>9</v>
      </c>
      <c r="I4017"/>
    </row>
    <row r="4018" spans="3:9">
      <c r="C4018" s="176">
        <v>42353.794399999999</v>
      </c>
      <c r="D4018" s="3" t="s">
        <v>446</v>
      </c>
      <c r="E4018" s="3" t="s">
        <v>453</v>
      </c>
      <c r="F4018" s="3" t="str">
        <f t="shared" si="62"/>
        <v>Wholesale</v>
      </c>
      <c r="G4018" s="3">
        <v>28</v>
      </c>
      <c r="I4018"/>
    </row>
    <row r="4019" spans="3:9">
      <c r="C4019" s="176">
        <v>42226.5069</v>
      </c>
      <c r="D4019" s="3" t="s">
        <v>447</v>
      </c>
      <c r="E4019" s="3" t="s">
        <v>6</v>
      </c>
      <c r="F4019" s="3" t="str">
        <f t="shared" si="62"/>
        <v>Wholesale</v>
      </c>
      <c r="G4019" s="3">
        <v>99</v>
      </c>
      <c r="I4019"/>
    </row>
    <row r="4020" spans="3:9">
      <c r="C4020" s="176">
        <v>42100.536099999998</v>
      </c>
      <c r="D4020" s="3" t="s">
        <v>446</v>
      </c>
      <c r="E4020" s="3" t="s">
        <v>453</v>
      </c>
      <c r="F4020" s="3" t="str">
        <f t="shared" si="62"/>
        <v>Wholesale</v>
      </c>
      <c r="G4020" s="3">
        <v>25</v>
      </c>
      <c r="I4020"/>
    </row>
    <row r="4021" spans="3:9">
      <c r="C4021" s="176">
        <v>42351.219400000002</v>
      </c>
      <c r="D4021" s="3" t="s">
        <v>446</v>
      </c>
      <c r="E4021" s="3" t="s">
        <v>454</v>
      </c>
      <c r="F4021" s="3" t="str">
        <f t="shared" si="62"/>
        <v>Retail</v>
      </c>
      <c r="G4021" s="3">
        <v>3</v>
      </c>
      <c r="I4021"/>
    </row>
    <row r="4022" spans="3:9">
      <c r="C4022" s="176">
        <v>41977.525000000001</v>
      </c>
      <c r="D4022" s="3" t="s">
        <v>445</v>
      </c>
      <c r="E4022" s="3" t="s">
        <v>453</v>
      </c>
      <c r="F4022" s="3" t="str">
        <f t="shared" si="62"/>
        <v>Retail</v>
      </c>
      <c r="G4022" s="3">
        <v>2</v>
      </c>
      <c r="I4022"/>
    </row>
    <row r="4023" spans="3:9">
      <c r="C4023" s="176">
        <v>42359.179199999999</v>
      </c>
      <c r="D4023" s="3" t="s">
        <v>449</v>
      </c>
      <c r="E4023" s="3" t="s">
        <v>112</v>
      </c>
      <c r="F4023" s="3" t="str">
        <f t="shared" si="62"/>
        <v>Wholesale</v>
      </c>
      <c r="G4023" s="3">
        <v>33</v>
      </c>
      <c r="I4023"/>
    </row>
    <row r="4024" spans="3:9">
      <c r="C4024" s="176">
        <v>41981.446499999998</v>
      </c>
      <c r="D4024" s="3" t="s">
        <v>446</v>
      </c>
      <c r="E4024" s="3" t="s">
        <v>110</v>
      </c>
      <c r="F4024" s="3" t="str">
        <f t="shared" si="62"/>
        <v>Wholesale</v>
      </c>
      <c r="G4024" s="3">
        <v>17</v>
      </c>
      <c r="I4024"/>
    </row>
    <row r="4025" spans="3:9">
      <c r="C4025" s="176">
        <v>41985.094400000002</v>
      </c>
      <c r="D4025" s="3" t="s">
        <v>447</v>
      </c>
      <c r="E4025" s="3" t="s">
        <v>451</v>
      </c>
      <c r="F4025" s="3" t="str">
        <f t="shared" si="62"/>
        <v>Retail</v>
      </c>
      <c r="G4025" s="3">
        <v>6</v>
      </c>
      <c r="I4025"/>
    </row>
    <row r="4026" spans="3:9">
      <c r="C4026" s="176">
        <v>42111.1944</v>
      </c>
      <c r="D4026" s="3" t="s">
        <v>446</v>
      </c>
      <c r="E4026" s="3" t="s">
        <v>453</v>
      </c>
      <c r="F4026" s="3" t="str">
        <f t="shared" si="62"/>
        <v>Wholesale</v>
      </c>
      <c r="G4026" s="3">
        <v>153</v>
      </c>
      <c r="I4026"/>
    </row>
    <row r="4027" spans="3:9">
      <c r="C4027" s="176">
        <v>42210.201399999998</v>
      </c>
      <c r="D4027" s="3" t="s">
        <v>445</v>
      </c>
      <c r="E4027" s="3" t="s">
        <v>312</v>
      </c>
      <c r="F4027" s="3" t="str">
        <f t="shared" si="62"/>
        <v>Wholesale</v>
      </c>
      <c r="G4027" s="3">
        <v>56</v>
      </c>
      <c r="I4027"/>
    </row>
    <row r="4028" spans="3:9">
      <c r="C4028" s="176">
        <v>42249.483999999997</v>
      </c>
      <c r="D4028" s="3" t="s">
        <v>446</v>
      </c>
      <c r="E4028" s="3" t="s">
        <v>453</v>
      </c>
      <c r="F4028" s="3" t="str">
        <f t="shared" si="62"/>
        <v>Retail</v>
      </c>
      <c r="G4028" s="3">
        <v>2</v>
      </c>
      <c r="I4028"/>
    </row>
    <row r="4029" spans="3:9">
      <c r="C4029" s="176">
        <v>42221.223599999998</v>
      </c>
      <c r="D4029" s="3" t="s">
        <v>446</v>
      </c>
      <c r="E4029" s="3" t="s">
        <v>448</v>
      </c>
      <c r="F4029" s="3" t="str">
        <f t="shared" si="62"/>
        <v>Retail</v>
      </c>
      <c r="G4029" s="3">
        <v>4</v>
      </c>
      <c r="I4029"/>
    </row>
    <row r="4030" spans="3:9">
      <c r="C4030" s="176">
        <v>41986.776400000002</v>
      </c>
      <c r="D4030" s="3" t="s">
        <v>447</v>
      </c>
      <c r="E4030" s="3" t="s">
        <v>6</v>
      </c>
      <c r="F4030" s="3" t="str">
        <f t="shared" si="62"/>
        <v>Retail</v>
      </c>
      <c r="G4030" s="3">
        <v>6</v>
      </c>
      <c r="I4030"/>
    </row>
    <row r="4031" spans="3:9">
      <c r="C4031" s="176">
        <v>42340.472199999997</v>
      </c>
      <c r="D4031" s="3" t="s">
        <v>447</v>
      </c>
      <c r="E4031" s="3" t="s">
        <v>453</v>
      </c>
      <c r="F4031" s="3" t="str">
        <f t="shared" si="62"/>
        <v>Wholesale</v>
      </c>
      <c r="G4031" s="3">
        <v>36</v>
      </c>
      <c r="I4031"/>
    </row>
    <row r="4032" spans="3:9">
      <c r="C4032" s="176">
        <v>42345.526400000002</v>
      </c>
      <c r="D4032" s="3" t="s">
        <v>447</v>
      </c>
      <c r="E4032" s="3" t="s">
        <v>460</v>
      </c>
      <c r="F4032" s="3" t="str">
        <f t="shared" si="62"/>
        <v>Wholesale</v>
      </c>
      <c r="G4032" s="3">
        <v>37</v>
      </c>
      <c r="I4032"/>
    </row>
    <row r="4033" spans="3:9">
      <c r="C4033" s="176">
        <v>42354.4035</v>
      </c>
      <c r="D4033" s="3" t="s">
        <v>447</v>
      </c>
      <c r="E4033" s="3" t="s">
        <v>8</v>
      </c>
      <c r="F4033" s="3" t="str">
        <f t="shared" si="62"/>
        <v>Retail</v>
      </c>
      <c r="G4033" s="3">
        <v>5</v>
      </c>
      <c r="I4033"/>
    </row>
    <row r="4034" spans="3:9">
      <c r="C4034" s="176">
        <v>42180.722199999997</v>
      </c>
      <c r="D4034" s="3" t="s">
        <v>445</v>
      </c>
      <c r="E4034" s="3" t="s">
        <v>453</v>
      </c>
      <c r="F4034" s="3" t="str">
        <f t="shared" si="62"/>
        <v>Wholesale</v>
      </c>
      <c r="G4034" s="3">
        <v>129</v>
      </c>
      <c r="I4034"/>
    </row>
    <row r="4035" spans="3:9">
      <c r="C4035" s="176">
        <v>42161.540300000001</v>
      </c>
      <c r="D4035" s="3" t="s">
        <v>447</v>
      </c>
      <c r="E4035" s="3" t="s">
        <v>453</v>
      </c>
      <c r="F4035" s="3" t="str">
        <f t="shared" si="62"/>
        <v>Retail</v>
      </c>
      <c r="G4035" s="3">
        <v>6</v>
      </c>
      <c r="I4035"/>
    </row>
    <row r="4036" spans="3:9">
      <c r="C4036" s="176">
        <v>41983.345099999999</v>
      </c>
      <c r="D4036" s="3" t="s">
        <v>449</v>
      </c>
      <c r="E4036" s="3" t="s">
        <v>6</v>
      </c>
      <c r="F4036" s="3" t="str">
        <f t="shared" si="62"/>
        <v>Retail</v>
      </c>
      <c r="G4036" s="3">
        <v>9</v>
      </c>
      <c r="I4036"/>
    </row>
    <row r="4037" spans="3:9">
      <c r="C4037" s="176">
        <v>42334.725700000003</v>
      </c>
      <c r="D4037" s="3" t="s">
        <v>447</v>
      </c>
      <c r="E4037" s="3" t="s">
        <v>453</v>
      </c>
      <c r="F4037" s="3" t="str">
        <f t="shared" si="62"/>
        <v>Retail</v>
      </c>
      <c r="G4037" s="3">
        <v>3</v>
      </c>
      <c r="I4037"/>
    </row>
    <row r="4038" spans="3:9">
      <c r="C4038" s="176">
        <v>41984.5167</v>
      </c>
      <c r="D4038" s="3" t="s">
        <v>446</v>
      </c>
      <c r="E4038" s="3" t="s">
        <v>453</v>
      </c>
      <c r="F4038" s="3" t="str">
        <f t="shared" si="62"/>
        <v>Retail</v>
      </c>
      <c r="G4038" s="3">
        <v>1</v>
      </c>
      <c r="I4038"/>
    </row>
    <row r="4039" spans="3:9">
      <c r="C4039" s="176">
        <v>42347.725700000003</v>
      </c>
      <c r="D4039" s="3" t="s">
        <v>447</v>
      </c>
      <c r="E4039" s="3" t="s">
        <v>453</v>
      </c>
      <c r="F4039" s="3" t="str">
        <f t="shared" si="62"/>
        <v>Retail</v>
      </c>
      <c r="G4039" s="3">
        <v>1</v>
      </c>
      <c r="I4039"/>
    </row>
    <row r="4040" spans="3:9">
      <c r="C4040" s="176">
        <v>42249.484700000001</v>
      </c>
      <c r="D4040" s="3" t="s">
        <v>445</v>
      </c>
      <c r="E4040" s="3" t="s">
        <v>9</v>
      </c>
      <c r="F4040" s="3" t="str">
        <f t="shared" si="62"/>
        <v>Retail</v>
      </c>
      <c r="G4040" s="3">
        <v>8</v>
      </c>
      <c r="I4040"/>
    </row>
    <row r="4041" spans="3:9">
      <c r="C4041" s="176">
        <v>42159.966</v>
      </c>
      <c r="D4041" s="3" t="s">
        <v>447</v>
      </c>
      <c r="E4041" s="3" t="s">
        <v>456</v>
      </c>
      <c r="F4041" s="3" t="str">
        <f t="shared" si="62"/>
        <v>Retail</v>
      </c>
      <c r="G4041" s="3">
        <v>6</v>
      </c>
      <c r="I4041"/>
    </row>
    <row r="4042" spans="3:9">
      <c r="C4042" s="176">
        <v>42288.509700000002</v>
      </c>
      <c r="D4042" s="3" t="s">
        <v>446</v>
      </c>
      <c r="E4042" s="3" t="s">
        <v>453</v>
      </c>
      <c r="F4042" s="3" t="str">
        <f t="shared" ref="F4042:F4105" si="63">IF(G4042&lt;10,"Retail","Wholesale")</f>
        <v>Wholesale</v>
      </c>
      <c r="G4042" s="3">
        <v>37</v>
      </c>
      <c r="I4042"/>
    </row>
    <row r="4043" spans="3:9">
      <c r="C4043" s="176">
        <v>42239.081299999998</v>
      </c>
      <c r="D4043" s="3" t="s">
        <v>449</v>
      </c>
      <c r="E4043" s="3" t="s">
        <v>7</v>
      </c>
      <c r="F4043" s="3" t="str">
        <f t="shared" si="63"/>
        <v>Wholesale</v>
      </c>
      <c r="G4043" s="3">
        <v>44</v>
      </c>
      <c r="I4043"/>
    </row>
    <row r="4044" spans="3:9">
      <c r="C4044" s="176">
        <v>42349.468800000002</v>
      </c>
      <c r="D4044" s="3" t="s">
        <v>445</v>
      </c>
      <c r="E4044" s="3" t="s">
        <v>453</v>
      </c>
      <c r="F4044" s="3" t="str">
        <f t="shared" si="63"/>
        <v>Wholesale</v>
      </c>
      <c r="G4044" s="3">
        <v>23</v>
      </c>
      <c r="I4044"/>
    </row>
    <row r="4045" spans="3:9">
      <c r="C4045" s="176">
        <v>42057.097900000001</v>
      </c>
      <c r="D4045" s="3" t="s">
        <v>445</v>
      </c>
      <c r="E4045" s="3" t="s">
        <v>451</v>
      </c>
      <c r="F4045" s="3" t="str">
        <f t="shared" si="63"/>
        <v>Retail</v>
      </c>
      <c r="G4045" s="3">
        <v>9</v>
      </c>
      <c r="I4045"/>
    </row>
    <row r="4046" spans="3:9">
      <c r="C4046" s="176">
        <v>42025.373599999999</v>
      </c>
      <c r="D4046" s="3" t="s">
        <v>445</v>
      </c>
      <c r="E4046" s="3" t="s">
        <v>10</v>
      </c>
      <c r="F4046" s="3" t="str">
        <f t="shared" si="63"/>
        <v>Retail</v>
      </c>
      <c r="G4046" s="3">
        <v>9</v>
      </c>
      <c r="I4046"/>
    </row>
    <row r="4047" spans="3:9">
      <c r="C4047" s="176">
        <v>42236.720800000003</v>
      </c>
      <c r="D4047" s="3" t="s">
        <v>446</v>
      </c>
      <c r="E4047" s="3" t="s">
        <v>460</v>
      </c>
      <c r="F4047" s="3" t="str">
        <f t="shared" si="63"/>
        <v>Retail</v>
      </c>
      <c r="G4047" s="3">
        <v>7</v>
      </c>
      <c r="I4047"/>
    </row>
    <row r="4048" spans="3:9">
      <c r="C4048" s="176">
        <v>42153.659699999997</v>
      </c>
      <c r="D4048" s="3" t="s">
        <v>446</v>
      </c>
      <c r="E4048" s="3" t="s">
        <v>453</v>
      </c>
      <c r="F4048" s="3" t="str">
        <f t="shared" si="63"/>
        <v>Wholesale</v>
      </c>
      <c r="G4048" s="3">
        <v>115</v>
      </c>
      <c r="I4048"/>
    </row>
    <row r="4049" spans="3:9">
      <c r="C4049" s="176">
        <v>42169.979200000002</v>
      </c>
      <c r="D4049" s="3" t="s">
        <v>449</v>
      </c>
      <c r="E4049" s="3" t="s">
        <v>460</v>
      </c>
      <c r="F4049" s="3" t="str">
        <f t="shared" si="63"/>
        <v>Retail</v>
      </c>
      <c r="G4049" s="3">
        <v>2</v>
      </c>
      <c r="I4049"/>
    </row>
    <row r="4050" spans="3:9">
      <c r="C4050" s="176">
        <v>42194.768799999998</v>
      </c>
      <c r="D4050" s="3" t="s">
        <v>446</v>
      </c>
      <c r="E4050" s="3" t="s">
        <v>453</v>
      </c>
      <c r="F4050" s="3" t="str">
        <f t="shared" si="63"/>
        <v>Retail</v>
      </c>
      <c r="G4050" s="3">
        <v>3</v>
      </c>
      <c r="I4050"/>
    </row>
    <row r="4051" spans="3:9">
      <c r="C4051" s="176">
        <v>42207.5861</v>
      </c>
      <c r="D4051" s="3" t="s">
        <v>447</v>
      </c>
      <c r="E4051" s="3" t="s">
        <v>10</v>
      </c>
      <c r="F4051" s="3" t="str">
        <f t="shared" si="63"/>
        <v>Retail</v>
      </c>
      <c r="G4051" s="3">
        <v>2</v>
      </c>
      <c r="I4051"/>
    </row>
    <row r="4052" spans="3:9">
      <c r="C4052" s="176">
        <v>42366.112500000003</v>
      </c>
      <c r="D4052" s="3" t="s">
        <v>449</v>
      </c>
      <c r="E4052" s="3" t="s">
        <v>453</v>
      </c>
      <c r="F4052" s="3" t="str">
        <f t="shared" si="63"/>
        <v>Wholesale</v>
      </c>
      <c r="G4052" s="3">
        <v>26</v>
      </c>
      <c r="I4052"/>
    </row>
    <row r="4053" spans="3:9">
      <c r="C4053" s="176">
        <v>42170.527800000003</v>
      </c>
      <c r="D4053" s="3" t="s">
        <v>445</v>
      </c>
      <c r="E4053" s="3" t="s">
        <v>6</v>
      </c>
      <c r="F4053" s="3" t="str">
        <f t="shared" si="63"/>
        <v>Wholesale</v>
      </c>
      <c r="G4053" s="3">
        <v>40</v>
      </c>
      <c r="I4053"/>
    </row>
    <row r="4054" spans="3:9">
      <c r="C4054" s="176">
        <v>42179.548600000002</v>
      </c>
      <c r="D4054" s="3" t="s">
        <v>447</v>
      </c>
      <c r="E4054" s="3" t="s">
        <v>453</v>
      </c>
      <c r="F4054" s="3" t="str">
        <f t="shared" si="63"/>
        <v>Wholesale</v>
      </c>
      <c r="G4054" s="3">
        <v>39</v>
      </c>
      <c r="I4054"/>
    </row>
    <row r="4055" spans="3:9">
      <c r="C4055" s="176">
        <v>42258.117400000003</v>
      </c>
      <c r="D4055" s="3" t="s">
        <v>445</v>
      </c>
      <c r="E4055" s="3" t="s">
        <v>452</v>
      </c>
      <c r="F4055" s="3" t="str">
        <f t="shared" si="63"/>
        <v>Wholesale</v>
      </c>
      <c r="G4055" s="3">
        <v>138</v>
      </c>
      <c r="I4055"/>
    </row>
    <row r="4056" spans="3:9">
      <c r="C4056" s="176">
        <v>42308.1299</v>
      </c>
      <c r="D4056" s="3" t="s">
        <v>445</v>
      </c>
      <c r="E4056" s="3" t="s">
        <v>453</v>
      </c>
      <c r="F4056" s="3" t="str">
        <f t="shared" si="63"/>
        <v>Retail</v>
      </c>
      <c r="G4056" s="3">
        <v>7</v>
      </c>
      <c r="I4056"/>
    </row>
    <row r="4057" spans="3:9">
      <c r="C4057" s="176">
        <v>42337.697899999999</v>
      </c>
      <c r="D4057" s="3" t="s">
        <v>447</v>
      </c>
      <c r="E4057" s="3" t="s">
        <v>110</v>
      </c>
      <c r="F4057" s="3" t="str">
        <f t="shared" si="63"/>
        <v>Retail</v>
      </c>
      <c r="G4057" s="3">
        <v>1</v>
      </c>
      <c r="I4057"/>
    </row>
    <row r="4058" spans="3:9">
      <c r="C4058" s="176">
        <v>42213.527800000003</v>
      </c>
      <c r="D4058" s="3" t="s">
        <v>447</v>
      </c>
      <c r="E4058" s="3" t="s">
        <v>6</v>
      </c>
      <c r="F4058" s="3" t="str">
        <f t="shared" si="63"/>
        <v>Wholesale</v>
      </c>
      <c r="G4058" s="3">
        <v>39</v>
      </c>
      <c r="I4058"/>
    </row>
    <row r="4059" spans="3:9">
      <c r="C4059" s="176">
        <v>42271.505599999997</v>
      </c>
      <c r="D4059" s="3" t="s">
        <v>445</v>
      </c>
      <c r="E4059" s="3" t="s">
        <v>6</v>
      </c>
      <c r="F4059" s="3" t="str">
        <f t="shared" si="63"/>
        <v>Wholesale</v>
      </c>
      <c r="G4059" s="3">
        <v>141</v>
      </c>
      <c r="I4059"/>
    </row>
    <row r="4060" spans="3:9">
      <c r="C4060" s="176">
        <v>41983.2958</v>
      </c>
      <c r="D4060" s="3" t="s">
        <v>447</v>
      </c>
      <c r="E4060" s="3" t="s">
        <v>6</v>
      </c>
      <c r="F4060" s="3" t="str">
        <f t="shared" si="63"/>
        <v>Wholesale</v>
      </c>
      <c r="G4060" s="3">
        <v>31</v>
      </c>
      <c r="I4060"/>
    </row>
    <row r="4061" spans="3:9">
      <c r="C4061" s="176">
        <v>42063.217400000001</v>
      </c>
      <c r="D4061" s="3" t="s">
        <v>447</v>
      </c>
      <c r="E4061" s="3" t="s">
        <v>460</v>
      </c>
      <c r="F4061" s="3" t="str">
        <f t="shared" si="63"/>
        <v>Retail</v>
      </c>
      <c r="G4061" s="3">
        <v>2</v>
      </c>
      <c r="I4061"/>
    </row>
    <row r="4062" spans="3:9">
      <c r="C4062" s="176">
        <v>42350.7451</v>
      </c>
      <c r="D4062" s="3" t="s">
        <v>449</v>
      </c>
      <c r="E4062" s="3" t="s">
        <v>114</v>
      </c>
      <c r="F4062" s="3" t="str">
        <f t="shared" si="63"/>
        <v>Wholesale</v>
      </c>
      <c r="G4062" s="3">
        <v>59</v>
      </c>
      <c r="I4062"/>
    </row>
    <row r="4063" spans="3:9">
      <c r="C4063" s="176">
        <v>42342.5389</v>
      </c>
      <c r="D4063" s="3" t="s">
        <v>445</v>
      </c>
      <c r="E4063" s="3" t="s">
        <v>110</v>
      </c>
      <c r="F4063" s="3" t="str">
        <f t="shared" si="63"/>
        <v>Wholesale</v>
      </c>
      <c r="G4063" s="3">
        <v>101</v>
      </c>
      <c r="I4063"/>
    </row>
    <row r="4064" spans="3:9">
      <c r="C4064" s="176">
        <v>42238.488899999997</v>
      </c>
      <c r="D4064" s="3" t="s">
        <v>447</v>
      </c>
      <c r="E4064" s="3" t="s">
        <v>453</v>
      </c>
      <c r="F4064" s="3" t="str">
        <f t="shared" si="63"/>
        <v>Retail</v>
      </c>
      <c r="G4064" s="3">
        <v>5</v>
      </c>
      <c r="I4064"/>
    </row>
    <row r="4065" spans="3:9">
      <c r="C4065" s="176">
        <v>42299.511100000003</v>
      </c>
      <c r="D4065" s="3" t="s">
        <v>445</v>
      </c>
      <c r="E4065" s="3" t="s">
        <v>460</v>
      </c>
      <c r="F4065" s="3" t="str">
        <f t="shared" si="63"/>
        <v>Retail</v>
      </c>
      <c r="G4065" s="3">
        <v>1</v>
      </c>
      <c r="I4065"/>
    </row>
    <row r="4066" spans="3:9">
      <c r="C4066" s="176">
        <v>42187.527099999999</v>
      </c>
      <c r="D4066" s="3" t="s">
        <v>445</v>
      </c>
      <c r="E4066" s="3" t="s">
        <v>112</v>
      </c>
      <c r="F4066" s="3" t="str">
        <f t="shared" si="63"/>
        <v>Retail</v>
      </c>
      <c r="G4066" s="3">
        <v>1</v>
      </c>
      <c r="I4066"/>
    </row>
    <row r="4067" spans="3:9">
      <c r="C4067" s="176">
        <v>42157.507599999997</v>
      </c>
      <c r="D4067" s="3" t="s">
        <v>445</v>
      </c>
      <c r="E4067" s="3" t="s">
        <v>451</v>
      </c>
      <c r="F4067" s="3" t="str">
        <f t="shared" si="63"/>
        <v>Retail</v>
      </c>
      <c r="G4067" s="3">
        <v>1</v>
      </c>
      <c r="I4067"/>
    </row>
    <row r="4068" spans="3:9">
      <c r="C4068" s="176">
        <v>42359.472900000001</v>
      </c>
      <c r="D4068" s="3" t="s">
        <v>446</v>
      </c>
      <c r="E4068" s="3" t="s">
        <v>110</v>
      </c>
      <c r="F4068" s="3" t="str">
        <f t="shared" si="63"/>
        <v>Retail</v>
      </c>
      <c r="G4068" s="3">
        <v>7</v>
      </c>
      <c r="I4068"/>
    </row>
    <row r="4069" spans="3:9">
      <c r="C4069" s="176">
        <v>42235.548600000002</v>
      </c>
      <c r="D4069" s="3" t="s">
        <v>449</v>
      </c>
      <c r="E4069" s="3" t="s">
        <v>453</v>
      </c>
      <c r="F4069" s="3" t="str">
        <f t="shared" si="63"/>
        <v>Wholesale</v>
      </c>
      <c r="G4069" s="3">
        <v>50</v>
      </c>
      <c r="I4069"/>
    </row>
    <row r="4070" spans="3:9">
      <c r="C4070" s="176">
        <v>42219.095099999999</v>
      </c>
      <c r="D4070" s="3" t="s">
        <v>445</v>
      </c>
      <c r="E4070" s="3" t="s">
        <v>453</v>
      </c>
      <c r="F4070" s="3" t="str">
        <f t="shared" si="63"/>
        <v>Wholesale</v>
      </c>
      <c r="G4070" s="3">
        <v>26</v>
      </c>
      <c r="I4070"/>
    </row>
    <row r="4071" spans="3:9">
      <c r="C4071" s="176">
        <v>42141.759700000002</v>
      </c>
      <c r="D4071" s="3" t="s">
        <v>445</v>
      </c>
      <c r="E4071" s="3" t="s">
        <v>312</v>
      </c>
      <c r="F4071" s="3" t="str">
        <f t="shared" si="63"/>
        <v>Retail</v>
      </c>
      <c r="G4071" s="3">
        <v>2</v>
      </c>
      <c r="I4071"/>
    </row>
    <row r="4072" spans="3:9">
      <c r="C4072" s="176">
        <v>42335.572200000002</v>
      </c>
      <c r="D4072" s="3" t="s">
        <v>445</v>
      </c>
      <c r="E4072" s="3" t="s">
        <v>6</v>
      </c>
      <c r="F4072" s="3" t="str">
        <f t="shared" si="63"/>
        <v>Retail</v>
      </c>
      <c r="G4072" s="3">
        <v>6</v>
      </c>
      <c r="I4072"/>
    </row>
    <row r="4073" spans="3:9">
      <c r="C4073" s="176">
        <v>42243.5576</v>
      </c>
      <c r="D4073" s="3" t="s">
        <v>447</v>
      </c>
      <c r="E4073" s="3" t="s">
        <v>453</v>
      </c>
      <c r="F4073" s="3" t="str">
        <f t="shared" si="63"/>
        <v>Retail</v>
      </c>
      <c r="G4073" s="3">
        <v>6</v>
      </c>
      <c r="I4073"/>
    </row>
    <row r="4074" spans="3:9">
      <c r="C4074" s="176">
        <v>42338.561800000003</v>
      </c>
      <c r="D4074" s="3" t="s">
        <v>446</v>
      </c>
      <c r="E4074" s="3" t="s">
        <v>7</v>
      </c>
      <c r="F4074" s="3" t="str">
        <f t="shared" si="63"/>
        <v>Wholesale</v>
      </c>
      <c r="G4074" s="3">
        <v>46</v>
      </c>
      <c r="I4074"/>
    </row>
    <row r="4075" spans="3:9">
      <c r="C4075" s="176">
        <v>41982.466</v>
      </c>
      <c r="D4075" s="3" t="s">
        <v>445</v>
      </c>
      <c r="E4075" s="3" t="s">
        <v>6</v>
      </c>
      <c r="F4075" s="3" t="str">
        <f t="shared" si="63"/>
        <v>Retail</v>
      </c>
      <c r="G4075" s="3">
        <v>1</v>
      </c>
      <c r="I4075"/>
    </row>
    <row r="4076" spans="3:9">
      <c r="C4076" s="176">
        <v>42140.7264</v>
      </c>
      <c r="D4076" s="3" t="s">
        <v>446</v>
      </c>
      <c r="E4076" s="3" t="s">
        <v>312</v>
      </c>
      <c r="F4076" s="3" t="str">
        <f t="shared" si="63"/>
        <v>Retail</v>
      </c>
      <c r="G4076" s="3">
        <v>9</v>
      </c>
      <c r="I4076"/>
    </row>
    <row r="4077" spans="3:9">
      <c r="C4077" s="176">
        <v>42351.181299999997</v>
      </c>
      <c r="D4077" s="3" t="s">
        <v>446</v>
      </c>
      <c r="E4077" s="3" t="s">
        <v>453</v>
      </c>
      <c r="F4077" s="3" t="str">
        <f t="shared" si="63"/>
        <v>Retail</v>
      </c>
      <c r="G4077" s="3">
        <v>2</v>
      </c>
      <c r="I4077"/>
    </row>
    <row r="4078" spans="3:9">
      <c r="C4078" s="176">
        <v>42336.1181</v>
      </c>
      <c r="D4078" s="3" t="s">
        <v>445</v>
      </c>
      <c r="E4078" s="3" t="s">
        <v>453</v>
      </c>
      <c r="F4078" s="3" t="str">
        <f t="shared" si="63"/>
        <v>Retail</v>
      </c>
      <c r="G4078" s="3">
        <v>6</v>
      </c>
      <c r="I4078"/>
    </row>
    <row r="4079" spans="3:9">
      <c r="C4079" s="176">
        <v>42360.397900000004</v>
      </c>
      <c r="D4079" s="3" t="s">
        <v>447</v>
      </c>
      <c r="E4079" s="3" t="s">
        <v>114</v>
      </c>
      <c r="F4079" s="3" t="str">
        <f t="shared" si="63"/>
        <v>Retail</v>
      </c>
      <c r="G4079" s="3">
        <v>1</v>
      </c>
      <c r="I4079"/>
    </row>
    <row r="4080" spans="3:9">
      <c r="C4080" s="176">
        <v>42339.467400000001</v>
      </c>
      <c r="D4080" s="3" t="s">
        <v>447</v>
      </c>
      <c r="E4080" s="3" t="s">
        <v>6</v>
      </c>
      <c r="F4080" s="3" t="str">
        <f t="shared" si="63"/>
        <v>Retail</v>
      </c>
      <c r="G4080" s="3">
        <v>6</v>
      </c>
      <c r="I4080"/>
    </row>
    <row r="4081" spans="3:9">
      <c r="C4081" s="176">
        <v>42350.9375</v>
      </c>
      <c r="D4081" s="3" t="s">
        <v>445</v>
      </c>
      <c r="E4081" s="3" t="s">
        <v>312</v>
      </c>
      <c r="F4081" s="3" t="str">
        <f t="shared" si="63"/>
        <v>Wholesale</v>
      </c>
      <c r="G4081" s="3">
        <v>37</v>
      </c>
      <c r="I4081"/>
    </row>
    <row r="4082" spans="3:9">
      <c r="C4082" s="176">
        <v>42338.647199999999</v>
      </c>
      <c r="D4082" s="3" t="s">
        <v>447</v>
      </c>
      <c r="E4082" s="3" t="s">
        <v>451</v>
      </c>
      <c r="F4082" s="3" t="str">
        <f t="shared" si="63"/>
        <v>Retail</v>
      </c>
      <c r="G4082" s="3">
        <v>1</v>
      </c>
      <c r="I4082"/>
    </row>
    <row r="4083" spans="3:9">
      <c r="C4083" s="176">
        <v>42224.466</v>
      </c>
      <c r="D4083" s="3" t="s">
        <v>447</v>
      </c>
      <c r="E4083" s="3" t="s">
        <v>453</v>
      </c>
      <c r="F4083" s="3" t="str">
        <f t="shared" si="63"/>
        <v>Wholesale</v>
      </c>
      <c r="G4083" s="3">
        <v>35</v>
      </c>
      <c r="I4083"/>
    </row>
    <row r="4084" spans="3:9">
      <c r="C4084" s="176">
        <v>41985.703500000003</v>
      </c>
      <c r="D4084" s="3" t="s">
        <v>445</v>
      </c>
      <c r="E4084" s="3" t="s">
        <v>459</v>
      </c>
      <c r="F4084" s="3" t="str">
        <f t="shared" si="63"/>
        <v>Retail</v>
      </c>
      <c r="G4084" s="3">
        <v>3</v>
      </c>
      <c r="I4084"/>
    </row>
    <row r="4085" spans="3:9">
      <c r="C4085" s="176">
        <v>42171.484700000001</v>
      </c>
      <c r="D4085" s="3" t="s">
        <v>447</v>
      </c>
      <c r="E4085" s="3" t="s">
        <v>312</v>
      </c>
      <c r="F4085" s="3" t="str">
        <f t="shared" si="63"/>
        <v>Retail</v>
      </c>
      <c r="G4085" s="3">
        <v>5</v>
      </c>
      <c r="I4085"/>
    </row>
    <row r="4086" spans="3:9">
      <c r="C4086" s="176">
        <v>42179.532599999999</v>
      </c>
      <c r="D4086" s="3" t="s">
        <v>445</v>
      </c>
      <c r="E4086" s="3" t="s">
        <v>8</v>
      </c>
      <c r="F4086" s="3" t="str">
        <f t="shared" si="63"/>
        <v>Retail</v>
      </c>
      <c r="G4086" s="3">
        <v>3</v>
      </c>
      <c r="I4086"/>
    </row>
    <row r="4087" spans="3:9">
      <c r="C4087" s="176">
        <v>42160.513200000001</v>
      </c>
      <c r="D4087" s="3" t="s">
        <v>446</v>
      </c>
      <c r="E4087" s="3" t="s">
        <v>6</v>
      </c>
      <c r="F4087" s="3" t="str">
        <f t="shared" si="63"/>
        <v>Wholesale</v>
      </c>
      <c r="G4087" s="3">
        <v>33</v>
      </c>
      <c r="I4087"/>
    </row>
    <row r="4088" spans="3:9">
      <c r="C4088" s="176">
        <v>42221.505599999997</v>
      </c>
      <c r="D4088" s="3" t="s">
        <v>449</v>
      </c>
      <c r="E4088" s="3" t="s">
        <v>450</v>
      </c>
      <c r="F4088" s="3" t="str">
        <f t="shared" si="63"/>
        <v>Retail</v>
      </c>
      <c r="G4088" s="3">
        <v>6</v>
      </c>
      <c r="I4088"/>
    </row>
    <row r="4089" spans="3:9">
      <c r="C4089" s="176">
        <v>42026.470800000003</v>
      </c>
      <c r="D4089" s="3" t="s">
        <v>445</v>
      </c>
      <c r="E4089" s="3" t="s">
        <v>453</v>
      </c>
      <c r="F4089" s="3" t="str">
        <f t="shared" si="63"/>
        <v>Retail</v>
      </c>
      <c r="G4089" s="3">
        <v>1</v>
      </c>
      <c r="I4089"/>
    </row>
    <row r="4090" spans="3:9">
      <c r="C4090" s="176">
        <v>41982.126400000001</v>
      </c>
      <c r="D4090" s="3" t="s">
        <v>445</v>
      </c>
      <c r="E4090" s="3" t="s">
        <v>453</v>
      </c>
      <c r="F4090" s="3" t="str">
        <f t="shared" si="63"/>
        <v>Retail</v>
      </c>
      <c r="G4090" s="3">
        <v>7</v>
      </c>
      <c r="I4090"/>
    </row>
    <row r="4091" spans="3:9">
      <c r="C4091" s="176">
        <v>42247.775000000001</v>
      </c>
      <c r="D4091" s="3" t="s">
        <v>445</v>
      </c>
      <c r="E4091" s="3" t="s">
        <v>453</v>
      </c>
      <c r="F4091" s="3" t="str">
        <f t="shared" si="63"/>
        <v>Retail</v>
      </c>
      <c r="G4091" s="3">
        <v>3</v>
      </c>
      <c r="I4091"/>
    </row>
    <row r="4092" spans="3:9">
      <c r="C4092" s="176">
        <v>42340.963900000002</v>
      </c>
      <c r="D4092" s="3" t="s">
        <v>445</v>
      </c>
      <c r="E4092" s="3" t="s">
        <v>6</v>
      </c>
      <c r="F4092" s="3" t="str">
        <f t="shared" si="63"/>
        <v>Retail</v>
      </c>
      <c r="G4092" s="3">
        <v>2</v>
      </c>
      <c r="I4092"/>
    </row>
    <row r="4093" spans="3:9">
      <c r="C4093" s="176">
        <v>42012.472900000001</v>
      </c>
      <c r="D4093" s="3" t="s">
        <v>445</v>
      </c>
      <c r="E4093" s="3" t="s">
        <v>112</v>
      </c>
      <c r="F4093" s="3" t="str">
        <f t="shared" si="63"/>
        <v>Wholesale</v>
      </c>
      <c r="G4093" s="3">
        <v>95</v>
      </c>
      <c r="I4093"/>
    </row>
    <row r="4094" spans="3:9">
      <c r="C4094" s="176">
        <v>42241.744400000003</v>
      </c>
      <c r="D4094" s="3" t="s">
        <v>445</v>
      </c>
      <c r="E4094" s="3" t="s">
        <v>453</v>
      </c>
      <c r="F4094" s="3" t="str">
        <f t="shared" si="63"/>
        <v>Wholesale</v>
      </c>
      <c r="G4094" s="3">
        <v>38</v>
      </c>
      <c r="I4094"/>
    </row>
    <row r="4095" spans="3:9">
      <c r="C4095" s="176">
        <v>42357.149299999997</v>
      </c>
      <c r="D4095" s="3" t="s">
        <v>445</v>
      </c>
      <c r="E4095" s="3" t="s">
        <v>453</v>
      </c>
      <c r="F4095" s="3" t="str">
        <f t="shared" si="63"/>
        <v>Retail</v>
      </c>
      <c r="G4095" s="3">
        <v>6</v>
      </c>
      <c r="I4095"/>
    </row>
    <row r="4096" spans="3:9">
      <c r="C4096" s="176">
        <v>42349.536800000002</v>
      </c>
      <c r="D4096" s="3" t="s">
        <v>447</v>
      </c>
      <c r="E4096" s="3" t="s">
        <v>459</v>
      </c>
      <c r="F4096" s="3" t="str">
        <f t="shared" si="63"/>
        <v>Retail</v>
      </c>
      <c r="G4096" s="3">
        <v>5</v>
      </c>
      <c r="I4096"/>
    </row>
    <row r="4097" spans="3:9">
      <c r="C4097" s="176">
        <v>42337.531300000002</v>
      </c>
      <c r="D4097" s="3" t="s">
        <v>445</v>
      </c>
      <c r="E4097" s="3" t="s">
        <v>450</v>
      </c>
      <c r="F4097" s="3" t="str">
        <f t="shared" si="63"/>
        <v>Retail</v>
      </c>
      <c r="G4097" s="3">
        <v>3</v>
      </c>
      <c r="I4097"/>
    </row>
    <row r="4098" spans="3:9">
      <c r="C4098" s="176">
        <v>42216.529900000001</v>
      </c>
      <c r="D4098" s="3" t="s">
        <v>446</v>
      </c>
      <c r="E4098" s="3" t="s">
        <v>460</v>
      </c>
      <c r="F4098" s="3" t="str">
        <f t="shared" si="63"/>
        <v>Retail</v>
      </c>
      <c r="G4098" s="3">
        <v>2</v>
      </c>
      <c r="I4098"/>
    </row>
    <row r="4099" spans="3:9">
      <c r="C4099" s="176">
        <v>42358.724999999999</v>
      </c>
      <c r="D4099" s="3" t="s">
        <v>447</v>
      </c>
      <c r="E4099" s="3" t="s">
        <v>6</v>
      </c>
      <c r="F4099" s="3" t="str">
        <f t="shared" si="63"/>
        <v>Wholesale</v>
      </c>
      <c r="G4099" s="3">
        <v>20</v>
      </c>
      <c r="I4099"/>
    </row>
    <row r="4100" spans="3:9">
      <c r="C4100" s="176">
        <v>42145.394399999997</v>
      </c>
      <c r="D4100" s="3" t="s">
        <v>447</v>
      </c>
      <c r="E4100" s="3" t="s">
        <v>110</v>
      </c>
      <c r="F4100" s="3" t="str">
        <f t="shared" si="63"/>
        <v>Wholesale</v>
      </c>
      <c r="G4100" s="3">
        <v>45</v>
      </c>
      <c r="I4100"/>
    </row>
    <row r="4101" spans="3:9">
      <c r="C4101" s="176">
        <v>41983.966699999997</v>
      </c>
      <c r="D4101" s="3" t="s">
        <v>445</v>
      </c>
      <c r="E4101" s="3" t="s">
        <v>10</v>
      </c>
      <c r="F4101" s="3" t="str">
        <f t="shared" si="63"/>
        <v>Wholesale</v>
      </c>
      <c r="G4101" s="3">
        <v>33</v>
      </c>
      <c r="I4101"/>
    </row>
    <row r="4102" spans="3:9">
      <c r="C4102" s="176">
        <v>41984.4444</v>
      </c>
      <c r="D4102" s="3" t="s">
        <v>447</v>
      </c>
      <c r="E4102" s="3" t="s">
        <v>114</v>
      </c>
      <c r="F4102" s="3" t="str">
        <f t="shared" si="63"/>
        <v>Retail</v>
      </c>
      <c r="G4102" s="3">
        <v>2</v>
      </c>
      <c r="I4102"/>
    </row>
    <row r="4103" spans="3:9">
      <c r="C4103" s="176">
        <v>41981.467400000001</v>
      </c>
      <c r="D4103" s="3" t="s">
        <v>447</v>
      </c>
      <c r="E4103" s="3" t="s">
        <v>452</v>
      </c>
      <c r="F4103" s="3" t="str">
        <f t="shared" si="63"/>
        <v>Retail</v>
      </c>
      <c r="G4103" s="3">
        <v>1</v>
      </c>
      <c r="I4103"/>
    </row>
    <row r="4104" spans="3:9">
      <c r="C4104" s="176">
        <v>42351.511100000003</v>
      </c>
      <c r="D4104" s="3" t="s">
        <v>447</v>
      </c>
      <c r="E4104" s="3" t="s">
        <v>7</v>
      </c>
      <c r="F4104" s="3" t="str">
        <f t="shared" si="63"/>
        <v>Wholesale</v>
      </c>
      <c r="G4104" s="3">
        <v>27</v>
      </c>
      <c r="I4104"/>
    </row>
    <row r="4105" spans="3:9">
      <c r="C4105" s="176">
        <v>41983.7431</v>
      </c>
      <c r="D4105" s="3" t="s">
        <v>445</v>
      </c>
      <c r="E4105" s="3" t="s">
        <v>448</v>
      </c>
      <c r="F4105" s="3" t="str">
        <f t="shared" si="63"/>
        <v>Retail</v>
      </c>
      <c r="G4105" s="3">
        <v>4</v>
      </c>
      <c r="I4105"/>
    </row>
    <row r="4106" spans="3:9">
      <c r="C4106" s="176">
        <v>42112.472900000001</v>
      </c>
      <c r="D4106" s="3" t="s">
        <v>447</v>
      </c>
      <c r="E4106" s="3" t="s">
        <v>453</v>
      </c>
      <c r="F4106" s="3" t="str">
        <f t="shared" ref="F4106:F4169" si="64">IF(G4106&lt;10,"Retail","Wholesale")</f>
        <v>Retail</v>
      </c>
      <c r="G4106" s="3">
        <v>1</v>
      </c>
      <c r="I4106"/>
    </row>
    <row r="4107" spans="3:9">
      <c r="C4107" s="176">
        <v>42117.106299999999</v>
      </c>
      <c r="D4107" s="3" t="s">
        <v>447</v>
      </c>
      <c r="E4107" s="3" t="s">
        <v>112</v>
      </c>
      <c r="F4107" s="3" t="str">
        <f t="shared" si="64"/>
        <v>Retail</v>
      </c>
      <c r="G4107" s="3">
        <v>7</v>
      </c>
      <c r="I4107"/>
    </row>
    <row r="4108" spans="3:9">
      <c r="C4108" s="176">
        <v>42209.176399999997</v>
      </c>
      <c r="D4108" s="3" t="s">
        <v>449</v>
      </c>
      <c r="E4108" s="3" t="s">
        <v>10</v>
      </c>
      <c r="F4108" s="3" t="str">
        <f t="shared" si="64"/>
        <v>Wholesale</v>
      </c>
      <c r="G4108" s="3">
        <v>65</v>
      </c>
      <c r="I4108"/>
    </row>
    <row r="4109" spans="3:9">
      <c r="C4109" s="176">
        <v>42346.882599999997</v>
      </c>
      <c r="D4109" s="3" t="s">
        <v>446</v>
      </c>
      <c r="E4109" s="3" t="s">
        <v>448</v>
      </c>
      <c r="F4109" s="3" t="str">
        <f t="shared" si="64"/>
        <v>Retail</v>
      </c>
      <c r="G4109" s="3">
        <v>2</v>
      </c>
      <c r="I4109"/>
    </row>
    <row r="4110" spans="3:9">
      <c r="C4110" s="176">
        <v>41986.4764</v>
      </c>
      <c r="D4110" s="3" t="s">
        <v>447</v>
      </c>
      <c r="E4110" s="3" t="s">
        <v>114</v>
      </c>
      <c r="F4110" s="3" t="str">
        <f t="shared" si="64"/>
        <v>Retail</v>
      </c>
      <c r="G4110" s="3">
        <v>3</v>
      </c>
      <c r="I4110"/>
    </row>
    <row r="4111" spans="3:9">
      <c r="C4111" s="176">
        <v>41982.425000000003</v>
      </c>
      <c r="D4111" s="3" t="s">
        <v>449</v>
      </c>
      <c r="E4111" s="3" t="s">
        <v>6</v>
      </c>
      <c r="F4111" s="3" t="str">
        <f t="shared" si="64"/>
        <v>Retail</v>
      </c>
      <c r="G4111" s="3">
        <v>1</v>
      </c>
      <c r="I4111"/>
    </row>
    <row r="4112" spans="3:9">
      <c r="C4112" s="176">
        <v>42237.643799999998</v>
      </c>
      <c r="D4112" s="3" t="s">
        <v>447</v>
      </c>
      <c r="E4112" s="3" t="s">
        <v>461</v>
      </c>
      <c r="F4112" s="3" t="str">
        <f t="shared" si="64"/>
        <v>Wholesale</v>
      </c>
      <c r="G4112" s="3">
        <v>44</v>
      </c>
      <c r="I4112"/>
    </row>
    <row r="4113" spans="3:9">
      <c r="C4113" s="176">
        <v>41974.706899999997</v>
      </c>
      <c r="D4113" s="3" t="s">
        <v>449</v>
      </c>
      <c r="E4113" s="3" t="s">
        <v>6</v>
      </c>
      <c r="F4113" s="3" t="str">
        <f t="shared" si="64"/>
        <v>Wholesale</v>
      </c>
      <c r="G4113" s="3">
        <v>63</v>
      </c>
      <c r="I4113"/>
    </row>
    <row r="4114" spans="3:9">
      <c r="C4114" s="176">
        <v>42214.510399999999</v>
      </c>
      <c r="D4114" s="3" t="s">
        <v>446</v>
      </c>
      <c r="E4114" s="3" t="s">
        <v>6</v>
      </c>
      <c r="F4114" s="3" t="str">
        <f t="shared" si="64"/>
        <v>Retail</v>
      </c>
      <c r="G4114" s="3">
        <v>7</v>
      </c>
      <c r="I4114"/>
    </row>
    <row r="4115" spans="3:9">
      <c r="C4115" s="176">
        <v>42227.741000000002</v>
      </c>
      <c r="D4115" s="3" t="s">
        <v>446</v>
      </c>
      <c r="E4115" s="3" t="s">
        <v>460</v>
      </c>
      <c r="F4115" s="3" t="str">
        <f t="shared" si="64"/>
        <v>Wholesale</v>
      </c>
      <c r="G4115" s="3">
        <v>35</v>
      </c>
      <c r="I4115"/>
    </row>
    <row r="4116" spans="3:9">
      <c r="C4116" s="176">
        <v>42361.4882</v>
      </c>
      <c r="D4116" s="3" t="s">
        <v>445</v>
      </c>
      <c r="E4116" s="3" t="s">
        <v>459</v>
      </c>
      <c r="F4116" s="3" t="str">
        <f t="shared" si="64"/>
        <v>Retail</v>
      </c>
      <c r="G4116" s="3">
        <v>5</v>
      </c>
      <c r="I4116"/>
    </row>
    <row r="4117" spans="3:9">
      <c r="C4117" s="176">
        <v>42352.440999999999</v>
      </c>
      <c r="D4117" s="3" t="s">
        <v>445</v>
      </c>
      <c r="E4117" s="3" t="s">
        <v>453</v>
      </c>
      <c r="F4117" s="3" t="str">
        <f t="shared" si="64"/>
        <v>Retail</v>
      </c>
      <c r="G4117" s="3">
        <v>9</v>
      </c>
      <c r="I4117"/>
    </row>
    <row r="4118" spans="3:9">
      <c r="C4118" s="176">
        <v>42334.127800000002</v>
      </c>
      <c r="D4118" s="3" t="s">
        <v>445</v>
      </c>
      <c r="E4118" s="3" t="s">
        <v>453</v>
      </c>
      <c r="F4118" s="3" t="str">
        <f t="shared" si="64"/>
        <v>Retail</v>
      </c>
      <c r="G4118" s="3">
        <v>7</v>
      </c>
      <c r="I4118"/>
    </row>
    <row r="4119" spans="3:9">
      <c r="C4119" s="176">
        <v>41981.470099999999</v>
      </c>
      <c r="D4119" s="3" t="s">
        <v>447</v>
      </c>
      <c r="E4119" s="3" t="s">
        <v>312</v>
      </c>
      <c r="F4119" s="3" t="str">
        <f t="shared" si="64"/>
        <v>Retail</v>
      </c>
      <c r="G4119" s="3">
        <v>2</v>
      </c>
      <c r="I4119"/>
    </row>
    <row r="4120" spans="3:9">
      <c r="C4120" s="176">
        <v>42354.718800000002</v>
      </c>
      <c r="D4120" s="3" t="s">
        <v>445</v>
      </c>
      <c r="E4120" s="3" t="s">
        <v>453</v>
      </c>
      <c r="F4120" s="3" t="str">
        <f t="shared" si="64"/>
        <v>Retail</v>
      </c>
      <c r="G4120" s="3">
        <v>4</v>
      </c>
      <c r="I4120"/>
    </row>
    <row r="4121" spans="3:9">
      <c r="C4121" s="176">
        <v>42202.150699999998</v>
      </c>
      <c r="D4121" s="3" t="s">
        <v>445</v>
      </c>
      <c r="E4121" s="3" t="s">
        <v>460</v>
      </c>
      <c r="F4121" s="3" t="str">
        <f t="shared" si="64"/>
        <v>Retail</v>
      </c>
      <c r="G4121" s="3">
        <v>2</v>
      </c>
      <c r="I4121"/>
    </row>
    <row r="4122" spans="3:9">
      <c r="C4122" s="176">
        <v>42350.082600000002</v>
      </c>
      <c r="D4122" s="3" t="s">
        <v>445</v>
      </c>
      <c r="E4122" s="3" t="s">
        <v>114</v>
      </c>
      <c r="F4122" s="3" t="str">
        <f t="shared" si="64"/>
        <v>Retail</v>
      </c>
      <c r="G4122" s="3">
        <v>2</v>
      </c>
      <c r="I4122"/>
    </row>
    <row r="4123" spans="3:9">
      <c r="C4123" s="176">
        <v>42259.667399999998</v>
      </c>
      <c r="D4123" s="3" t="s">
        <v>445</v>
      </c>
      <c r="E4123" s="3" t="s">
        <v>460</v>
      </c>
      <c r="F4123" s="3" t="str">
        <f t="shared" si="64"/>
        <v>Retail</v>
      </c>
      <c r="G4123" s="3">
        <v>8</v>
      </c>
      <c r="I4123"/>
    </row>
    <row r="4124" spans="3:9">
      <c r="C4124" s="176">
        <v>42226.784</v>
      </c>
      <c r="D4124" s="3" t="s">
        <v>446</v>
      </c>
      <c r="E4124" s="3" t="s">
        <v>457</v>
      </c>
      <c r="F4124" s="3" t="str">
        <f t="shared" si="64"/>
        <v>Wholesale</v>
      </c>
      <c r="G4124" s="3">
        <v>37</v>
      </c>
      <c r="I4124"/>
    </row>
    <row r="4125" spans="3:9">
      <c r="C4125" s="176">
        <v>42110.505599999997</v>
      </c>
      <c r="D4125" s="3" t="s">
        <v>446</v>
      </c>
      <c r="E4125" s="3" t="s">
        <v>455</v>
      </c>
      <c r="F4125" s="3" t="str">
        <f t="shared" si="64"/>
        <v>Retail</v>
      </c>
      <c r="G4125" s="3">
        <v>5</v>
      </c>
      <c r="I4125"/>
    </row>
    <row r="4126" spans="3:9">
      <c r="C4126" s="176">
        <v>41986.161099999998</v>
      </c>
      <c r="D4126" s="3" t="s">
        <v>447</v>
      </c>
      <c r="E4126" s="3" t="s">
        <v>6</v>
      </c>
      <c r="F4126" s="3" t="str">
        <f t="shared" si="64"/>
        <v>Retail</v>
      </c>
      <c r="G4126" s="3">
        <v>6</v>
      </c>
      <c r="I4126"/>
    </row>
    <row r="4127" spans="3:9">
      <c r="C4127" s="176">
        <v>42210.3917</v>
      </c>
      <c r="D4127" s="3" t="s">
        <v>445</v>
      </c>
      <c r="E4127" s="3" t="s">
        <v>456</v>
      </c>
      <c r="F4127" s="3" t="str">
        <f t="shared" si="64"/>
        <v>Retail</v>
      </c>
      <c r="G4127" s="3">
        <v>5</v>
      </c>
      <c r="I4127"/>
    </row>
    <row r="4128" spans="3:9">
      <c r="C4128" s="176">
        <v>42351.491000000002</v>
      </c>
      <c r="D4128" s="3" t="s">
        <v>446</v>
      </c>
      <c r="E4128" s="3" t="s">
        <v>6</v>
      </c>
      <c r="F4128" s="3" t="str">
        <f t="shared" si="64"/>
        <v>Retail</v>
      </c>
      <c r="G4128" s="3">
        <v>2</v>
      </c>
      <c r="I4128"/>
    </row>
    <row r="4129" spans="3:9">
      <c r="C4129" s="176">
        <v>42120.941700000003</v>
      </c>
      <c r="D4129" s="3" t="s">
        <v>445</v>
      </c>
      <c r="E4129" s="3" t="s">
        <v>456</v>
      </c>
      <c r="F4129" s="3" t="str">
        <f t="shared" si="64"/>
        <v>Retail</v>
      </c>
      <c r="G4129" s="3">
        <v>2</v>
      </c>
      <c r="I4129"/>
    </row>
    <row r="4130" spans="3:9">
      <c r="C4130" s="176">
        <v>41982.767399999997</v>
      </c>
      <c r="D4130" s="3" t="s">
        <v>445</v>
      </c>
      <c r="E4130" s="3" t="s">
        <v>453</v>
      </c>
      <c r="F4130" s="3" t="str">
        <f t="shared" si="64"/>
        <v>Wholesale</v>
      </c>
      <c r="G4130" s="3">
        <v>35</v>
      </c>
      <c r="I4130"/>
    </row>
    <row r="4131" spans="3:9">
      <c r="C4131" s="176">
        <v>42332.2</v>
      </c>
      <c r="D4131" s="3" t="s">
        <v>445</v>
      </c>
      <c r="E4131" s="3" t="s">
        <v>453</v>
      </c>
      <c r="F4131" s="3" t="str">
        <f t="shared" si="64"/>
        <v>Retail</v>
      </c>
      <c r="G4131" s="3">
        <v>2</v>
      </c>
      <c r="I4131"/>
    </row>
    <row r="4132" spans="3:9">
      <c r="C4132" s="176">
        <v>41985.4257</v>
      </c>
      <c r="D4132" s="3" t="s">
        <v>447</v>
      </c>
      <c r="E4132" s="3" t="s">
        <v>6</v>
      </c>
      <c r="F4132" s="3" t="str">
        <f t="shared" si="64"/>
        <v>Wholesale</v>
      </c>
      <c r="G4132" s="3">
        <v>61</v>
      </c>
      <c r="I4132"/>
    </row>
    <row r="4133" spans="3:9">
      <c r="C4133" s="176">
        <v>42270.536800000002</v>
      </c>
      <c r="D4133" s="3" t="s">
        <v>445</v>
      </c>
      <c r="E4133" s="3" t="s">
        <v>312</v>
      </c>
      <c r="F4133" s="3" t="str">
        <f t="shared" si="64"/>
        <v>Wholesale</v>
      </c>
      <c r="G4133" s="3">
        <v>60</v>
      </c>
      <c r="I4133"/>
    </row>
    <row r="4134" spans="3:9">
      <c r="C4134" s="176">
        <v>42296.197899999999</v>
      </c>
      <c r="D4134" s="3" t="s">
        <v>449</v>
      </c>
      <c r="E4134" s="3" t="s">
        <v>450</v>
      </c>
      <c r="F4134" s="3" t="str">
        <f t="shared" si="64"/>
        <v>Retail</v>
      </c>
      <c r="G4134" s="3">
        <v>3</v>
      </c>
      <c r="I4134"/>
    </row>
    <row r="4135" spans="3:9">
      <c r="C4135" s="176">
        <v>42344.524299999997</v>
      </c>
      <c r="D4135" s="3" t="s">
        <v>445</v>
      </c>
      <c r="E4135" s="3" t="s">
        <v>9</v>
      </c>
      <c r="F4135" s="3" t="str">
        <f t="shared" si="64"/>
        <v>Retail</v>
      </c>
      <c r="G4135" s="3">
        <v>1</v>
      </c>
      <c r="I4135"/>
    </row>
    <row r="4136" spans="3:9">
      <c r="C4136" s="176">
        <v>42155.5556</v>
      </c>
      <c r="D4136" s="3" t="s">
        <v>446</v>
      </c>
      <c r="E4136" s="3" t="s">
        <v>453</v>
      </c>
      <c r="F4136" s="3" t="str">
        <f t="shared" si="64"/>
        <v>Wholesale</v>
      </c>
      <c r="G4136" s="3">
        <v>145</v>
      </c>
      <c r="I4136"/>
    </row>
    <row r="4137" spans="3:9">
      <c r="C4137" s="176">
        <v>41979.486100000002</v>
      </c>
      <c r="D4137" s="3" t="s">
        <v>446</v>
      </c>
      <c r="E4137" s="3" t="s">
        <v>455</v>
      </c>
      <c r="F4137" s="3" t="str">
        <f t="shared" si="64"/>
        <v>Retail</v>
      </c>
      <c r="G4137" s="3">
        <v>3</v>
      </c>
      <c r="I4137"/>
    </row>
    <row r="4138" spans="3:9">
      <c r="C4138" s="176">
        <v>42361.149299999997</v>
      </c>
      <c r="D4138" s="3" t="s">
        <v>445</v>
      </c>
      <c r="E4138" s="3" t="s">
        <v>453</v>
      </c>
      <c r="F4138" s="3" t="str">
        <f t="shared" si="64"/>
        <v>Retail</v>
      </c>
      <c r="G4138" s="3">
        <v>6</v>
      </c>
      <c r="I4138"/>
    </row>
    <row r="4139" spans="3:9">
      <c r="C4139" s="176">
        <v>41987.516000000003</v>
      </c>
      <c r="D4139" s="3" t="s">
        <v>446</v>
      </c>
      <c r="E4139" s="3" t="s">
        <v>6</v>
      </c>
      <c r="F4139" s="3" t="str">
        <f t="shared" si="64"/>
        <v>Retail</v>
      </c>
      <c r="G4139" s="3">
        <v>6</v>
      </c>
      <c r="I4139"/>
    </row>
    <row r="4140" spans="3:9">
      <c r="C4140" s="176">
        <v>41985.561800000003</v>
      </c>
      <c r="D4140" s="3" t="s">
        <v>446</v>
      </c>
      <c r="E4140" s="3" t="s">
        <v>312</v>
      </c>
      <c r="F4140" s="3" t="str">
        <f t="shared" si="64"/>
        <v>Retail</v>
      </c>
      <c r="G4140" s="3">
        <v>5</v>
      </c>
      <c r="I4140"/>
    </row>
    <row r="4141" spans="3:9">
      <c r="C4141" s="176">
        <v>42353.5069</v>
      </c>
      <c r="D4141" s="3" t="s">
        <v>446</v>
      </c>
      <c r="E4141" s="3" t="s">
        <v>312</v>
      </c>
      <c r="F4141" s="3" t="str">
        <f t="shared" si="64"/>
        <v>Retail</v>
      </c>
      <c r="G4141" s="3">
        <v>3</v>
      </c>
      <c r="I4141"/>
    </row>
    <row r="4142" spans="3:9">
      <c r="C4142" s="176">
        <v>42089.100700000003</v>
      </c>
      <c r="D4142" s="3" t="s">
        <v>446</v>
      </c>
      <c r="E4142" s="3" t="s">
        <v>114</v>
      </c>
      <c r="F4142" s="3" t="str">
        <f t="shared" si="64"/>
        <v>Retail</v>
      </c>
      <c r="G4142" s="3">
        <v>1</v>
      </c>
      <c r="I4142"/>
    </row>
    <row r="4143" spans="3:9">
      <c r="C4143" s="176">
        <v>41984.184699999998</v>
      </c>
      <c r="D4143" s="3" t="s">
        <v>446</v>
      </c>
      <c r="E4143" s="3" t="s">
        <v>458</v>
      </c>
      <c r="F4143" s="3" t="str">
        <f t="shared" si="64"/>
        <v>Retail</v>
      </c>
      <c r="G4143" s="3">
        <v>6</v>
      </c>
      <c r="I4143"/>
    </row>
    <row r="4144" spans="3:9">
      <c r="C4144" s="176">
        <v>42264.521500000003</v>
      </c>
      <c r="D4144" s="3" t="s">
        <v>445</v>
      </c>
      <c r="E4144" s="3" t="s">
        <v>460</v>
      </c>
      <c r="F4144" s="3" t="str">
        <f t="shared" si="64"/>
        <v>Retail</v>
      </c>
      <c r="G4144" s="3">
        <v>9</v>
      </c>
      <c r="I4144"/>
    </row>
    <row r="4145" spans="3:9">
      <c r="C4145" s="176">
        <v>42202.175000000003</v>
      </c>
      <c r="D4145" s="3" t="s">
        <v>445</v>
      </c>
      <c r="E4145" s="3" t="s">
        <v>453</v>
      </c>
      <c r="F4145" s="3" t="str">
        <f t="shared" si="64"/>
        <v>Retail</v>
      </c>
      <c r="G4145" s="3">
        <v>6</v>
      </c>
      <c r="I4145"/>
    </row>
    <row r="4146" spans="3:9">
      <c r="C4146" s="176">
        <v>42140.7431</v>
      </c>
      <c r="D4146" s="3" t="s">
        <v>447</v>
      </c>
      <c r="E4146" s="3" t="s">
        <v>6</v>
      </c>
      <c r="F4146" s="3" t="str">
        <f t="shared" si="64"/>
        <v>Wholesale</v>
      </c>
      <c r="G4146" s="3">
        <v>122</v>
      </c>
      <c r="I4146"/>
    </row>
    <row r="4147" spans="3:9">
      <c r="C4147" s="176">
        <v>42220.766000000003</v>
      </c>
      <c r="D4147" s="3" t="s">
        <v>447</v>
      </c>
      <c r="E4147" s="3" t="s">
        <v>8</v>
      </c>
      <c r="F4147" s="3" t="str">
        <f t="shared" si="64"/>
        <v>Retail</v>
      </c>
      <c r="G4147" s="3">
        <v>3</v>
      </c>
      <c r="I4147"/>
    </row>
    <row r="4148" spans="3:9">
      <c r="C4148" s="176">
        <v>42097.548600000002</v>
      </c>
      <c r="D4148" s="3" t="s">
        <v>445</v>
      </c>
      <c r="E4148" s="3" t="s">
        <v>457</v>
      </c>
      <c r="F4148" s="3" t="str">
        <f t="shared" si="64"/>
        <v>Wholesale</v>
      </c>
      <c r="G4148" s="3">
        <v>32</v>
      </c>
      <c r="I4148"/>
    </row>
    <row r="4149" spans="3:9">
      <c r="C4149" s="176">
        <v>41982.516000000003</v>
      </c>
      <c r="D4149" s="3" t="s">
        <v>445</v>
      </c>
      <c r="E4149" s="3" t="s">
        <v>461</v>
      </c>
      <c r="F4149" s="3" t="str">
        <f t="shared" si="64"/>
        <v>Wholesale</v>
      </c>
      <c r="G4149" s="3">
        <v>25</v>
      </c>
      <c r="I4149"/>
    </row>
    <row r="4150" spans="3:9">
      <c r="C4150" s="176">
        <v>42214.788200000003</v>
      </c>
      <c r="D4150" s="3" t="s">
        <v>445</v>
      </c>
      <c r="E4150" s="3" t="s">
        <v>8</v>
      </c>
      <c r="F4150" s="3" t="str">
        <f t="shared" si="64"/>
        <v>Wholesale</v>
      </c>
      <c r="G4150" s="3">
        <v>61</v>
      </c>
      <c r="I4150"/>
    </row>
    <row r="4151" spans="3:9">
      <c r="C4151" s="176">
        <v>41981.766000000003</v>
      </c>
      <c r="D4151" s="3" t="s">
        <v>445</v>
      </c>
      <c r="E4151" s="3" t="s">
        <v>453</v>
      </c>
      <c r="F4151" s="3" t="str">
        <f t="shared" si="64"/>
        <v>Retail</v>
      </c>
      <c r="G4151" s="3">
        <v>1</v>
      </c>
      <c r="I4151"/>
    </row>
    <row r="4152" spans="3:9">
      <c r="C4152" s="176">
        <v>41985.503499999999</v>
      </c>
      <c r="D4152" s="3" t="s">
        <v>446</v>
      </c>
      <c r="E4152" s="3" t="s">
        <v>312</v>
      </c>
      <c r="F4152" s="3" t="str">
        <f t="shared" si="64"/>
        <v>Wholesale</v>
      </c>
      <c r="G4152" s="3">
        <v>27</v>
      </c>
      <c r="I4152"/>
    </row>
    <row r="4153" spans="3:9">
      <c r="C4153" s="176">
        <v>42217.887499999997</v>
      </c>
      <c r="D4153" s="3" t="s">
        <v>447</v>
      </c>
      <c r="E4153" s="3" t="s">
        <v>8</v>
      </c>
      <c r="F4153" s="3" t="str">
        <f t="shared" si="64"/>
        <v>Retail</v>
      </c>
      <c r="G4153" s="3">
        <v>5</v>
      </c>
      <c r="I4153"/>
    </row>
    <row r="4154" spans="3:9">
      <c r="C4154" s="176">
        <v>42346.168100000003</v>
      </c>
      <c r="D4154" s="3" t="s">
        <v>446</v>
      </c>
      <c r="E4154" s="3" t="s">
        <v>453</v>
      </c>
      <c r="F4154" s="3" t="str">
        <f t="shared" si="64"/>
        <v>Wholesale</v>
      </c>
      <c r="G4154" s="3">
        <v>59</v>
      </c>
      <c r="I4154"/>
    </row>
    <row r="4155" spans="3:9">
      <c r="C4155" s="176">
        <v>41983.484700000001</v>
      </c>
      <c r="D4155" s="3" t="s">
        <v>447</v>
      </c>
      <c r="E4155" s="3" t="s">
        <v>453</v>
      </c>
      <c r="F4155" s="3" t="str">
        <f t="shared" si="64"/>
        <v>Retail</v>
      </c>
      <c r="G4155" s="3">
        <v>5</v>
      </c>
      <c r="I4155"/>
    </row>
    <row r="4156" spans="3:9">
      <c r="C4156" s="176">
        <v>42355.205600000001</v>
      </c>
      <c r="D4156" s="3" t="s">
        <v>447</v>
      </c>
      <c r="E4156" s="3" t="s">
        <v>7</v>
      </c>
      <c r="F4156" s="3" t="str">
        <f t="shared" si="64"/>
        <v>Wholesale</v>
      </c>
      <c r="G4156" s="3">
        <v>35</v>
      </c>
      <c r="I4156"/>
    </row>
    <row r="4157" spans="3:9">
      <c r="C4157" s="176">
        <v>42346.758300000001</v>
      </c>
      <c r="D4157" s="3" t="s">
        <v>447</v>
      </c>
      <c r="E4157" s="3" t="s">
        <v>452</v>
      </c>
      <c r="F4157" s="3" t="str">
        <f t="shared" si="64"/>
        <v>Retail</v>
      </c>
      <c r="G4157" s="3">
        <v>8</v>
      </c>
      <c r="I4157"/>
    </row>
    <row r="4158" spans="3:9">
      <c r="C4158" s="176">
        <v>42236.584000000003</v>
      </c>
      <c r="D4158" s="3" t="s">
        <v>445</v>
      </c>
      <c r="E4158" s="3" t="s">
        <v>453</v>
      </c>
      <c r="F4158" s="3" t="str">
        <f t="shared" si="64"/>
        <v>Retail</v>
      </c>
      <c r="G4158" s="3">
        <v>1</v>
      </c>
      <c r="I4158"/>
    </row>
    <row r="4159" spans="3:9">
      <c r="C4159" s="176">
        <v>42358.411099999998</v>
      </c>
      <c r="D4159" s="3" t="s">
        <v>446</v>
      </c>
      <c r="E4159" s="3" t="s">
        <v>110</v>
      </c>
      <c r="F4159" s="3" t="str">
        <f t="shared" si="64"/>
        <v>Wholesale</v>
      </c>
      <c r="G4159" s="3">
        <v>31</v>
      </c>
      <c r="I4159"/>
    </row>
    <row r="4160" spans="3:9">
      <c r="C4160" s="176">
        <v>42355.4444</v>
      </c>
      <c r="D4160" s="3" t="s">
        <v>445</v>
      </c>
      <c r="E4160" s="3" t="s">
        <v>453</v>
      </c>
      <c r="F4160" s="3" t="str">
        <f t="shared" si="64"/>
        <v>Retail</v>
      </c>
      <c r="G4160" s="3">
        <v>3</v>
      </c>
      <c r="I4160"/>
    </row>
    <row r="4161" spans="3:9">
      <c r="C4161" s="176">
        <v>42352.543100000003</v>
      </c>
      <c r="D4161" s="3" t="s">
        <v>449</v>
      </c>
      <c r="E4161" s="3" t="s">
        <v>457</v>
      </c>
      <c r="F4161" s="3" t="str">
        <f t="shared" si="64"/>
        <v>Wholesale</v>
      </c>
      <c r="G4161" s="3">
        <v>60</v>
      </c>
      <c r="I4161"/>
    </row>
    <row r="4162" spans="3:9">
      <c r="C4162" s="176">
        <v>41987.537499999999</v>
      </c>
      <c r="D4162" s="3" t="s">
        <v>445</v>
      </c>
      <c r="E4162" s="3" t="s">
        <v>453</v>
      </c>
      <c r="F4162" s="3" t="str">
        <f t="shared" si="64"/>
        <v>Wholesale</v>
      </c>
      <c r="G4162" s="3">
        <v>144</v>
      </c>
      <c r="I4162"/>
    </row>
    <row r="4163" spans="3:9">
      <c r="C4163" s="176">
        <v>42158.747900000002</v>
      </c>
      <c r="D4163" s="3" t="s">
        <v>447</v>
      </c>
      <c r="E4163" s="3" t="s">
        <v>7</v>
      </c>
      <c r="F4163" s="3" t="str">
        <f t="shared" si="64"/>
        <v>Retail</v>
      </c>
      <c r="G4163" s="3">
        <v>1</v>
      </c>
      <c r="I4163"/>
    </row>
    <row r="4164" spans="3:9">
      <c r="C4164" s="176">
        <v>42246.760399999999</v>
      </c>
      <c r="D4164" s="3" t="s">
        <v>445</v>
      </c>
      <c r="E4164" s="3" t="s">
        <v>6</v>
      </c>
      <c r="F4164" s="3" t="str">
        <f t="shared" si="64"/>
        <v>Retail</v>
      </c>
      <c r="G4164" s="3">
        <v>1</v>
      </c>
      <c r="I4164"/>
    </row>
    <row r="4165" spans="3:9">
      <c r="C4165" s="176">
        <v>41981.189599999998</v>
      </c>
      <c r="D4165" s="3" t="s">
        <v>447</v>
      </c>
      <c r="E4165" s="3" t="s">
        <v>10</v>
      </c>
      <c r="F4165" s="3" t="str">
        <f t="shared" si="64"/>
        <v>Wholesale</v>
      </c>
      <c r="G4165" s="3">
        <v>40</v>
      </c>
      <c r="I4165"/>
    </row>
    <row r="4166" spans="3:9">
      <c r="C4166" s="176">
        <v>42348.696499999998</v>
      </c>
      <c r="D4166" s="3" t="s">
        <v>446</v>
      </c>
      <c r="E4166" s="3" t="s">
        <v>461</v>
      </c>
      <c r="F4166" s="3" t="str">
        <f t="shared" si="64"/>
        <v>Wholesale</v>
      </c>
      <c r="G4166" s="3">
        <v>50</v>
      </c>
      <c r="I4166"/>
    </row>
    <row r="4167" spans="3:9">
      <c r="C4167" s="176">
        <v>42196.2042</v>
      </c>
      <c r="D4167" s="3" t="s">
        <v>447</v>
      </c>
      <c r="E4167" s="3" t="s">
        <v>110</v>
      </c>
      <c r="F4167" s="3" t="str">
        <f t="shared" si="64"/>
        <v>Wholesale</v>
      </c>
      <c r="G4167" s="3">
        <v>11</v>
      </c>
      <c r="I4167"/>
    </row>
    <row r="4168" spans="3:9">
      <c r="C4168" s="176">
        <v>42262.725700000003</v>
      </c>
      <c r="D4168" s="3" t="s">
        <v>445</v>
      </c>
      <c r="E4168" s="3" t="s">
        <v>455</v>
      </c>
      <c r="F4168" s="3" t="str">
        <f t="shared" si="64"/>
        <v>Retail</v>
      </c>
      <c r="G4168" s="3">
        <v>3</v>
      </c>
      <c r="I4168"/>
    </row>
    <row r="4169" spans="3:9">
      <c r="C4169" s="176">
        <v>42333.486100000002</v>
      </c>
      <c r="D4169" s="3" t="s">
        <v>445</v>
      </c>
      <c r="E4169" s="3" t="s">
        <v>114</v>
      </c>
      <c r="F4169" s="3" t="str">
        <f t="shared" si="64"/>
        <v>Retail</v>
      </c>
      <c r="G4169" s="3">
        <v>1</v>
      </c>
      <c r="I4169"/>
    </row>
    <row r="4170" spans="3:9">
      <c r="C4170" s="176">
        <v>42158.105600000003</v>
      </c>
      <c r="D4170" s="3" t="s">
        <v>447</v>
      </c>
      <c r="E4170" s="3" t="s">
        <v>453</v>
      </c>
      <c r="F4170" s="3" t="str">
        <f t="shared" ref="F4170:F4233" si="65">IF(G4170&lt;10,"Retail","Wholesale")</f>
        <v>Wholesale</v>
      </c>
      <c r="G4170" s="3">
        <v>29</v>
      </c>
      <c r="I4170"/>
    </row>
    <row r="4171" spans="3:9">
      <c r="C4171" s="176">
        <v>41986.448600000003</v>
      </c>
      <c r="D4171" s="3" t="s">
        <v>445</v>
      </c>
      <c r="E4171" s="3" t="s">
        <v>9</v>
      </c>
      <c r="F4171" s="3" t="str">
        <f t="shared" si="65"/>
        <v>Retail</v>
      </c>
      <c r="G4171" s="3">
        <v>2</v>
      </c>
      <c r="I4171"/>
    </row>
    <row r="4172" spans="3:9">
      <c r="C4172" s="176">
        <v>42161.5694</v>
      </c>
      <c r="D4172" s="3" t="s">
        <v>445</v>
      </c>
      <c r="E4172" s="3" t="s">
        <v>453</v>
      </c>
      <c r="F4172" s="3" t="str">
        <f t="shared" si="65"/>
        <v>Retail</v>
      </c>
      <c r="G4172" s="3">
        <v>3</v>
      </c>
      <c r="I4172"/>
    </row>
    <row r="4173" spans="3:9">
      <c r="C4173" s="176">
        <v>42194.332600000002</v>
      </c>
      <c r="D4173" s="3" t="s">
        <v>445</v>
      </c>
      <c r="E4173" s="3" t="s">
        <v>6</v>
      </c>
      <c r="F4173" s="3" t="str">
        <f t="shared" si="65"/>
        <v>Retail</v>
      </c>
      <c r="G4173" s="3">
        <v>6</v>
      </c>
      <c r="I4173"/>
    </row>
    <row r="4174" spans="3:9">
      <c r="C4174" s="176">
        <v>42136.529900000001</v>
      </c>
      <c r="D4174" s="3" t="s">
        <v>445</v>
      </c>
      <c r="E4174" s="3" t="s">
        <v>6</v>
      </c>
      <c r="F4174" s="3" t="str">
        <f t="shared" si="65"/>
        <v>Retail</v>
      </c>
      <c r="G4174" s="3">
        <v>4</v>
      </c>
      <c r="I4174"/>
    </row>
    <row r="4175" spans="3:9">
      <c r="C4175" s="176">
        <v>42164.540999999997</v>
      </c>
      <c r="D4175" s="3" t="s">
        <v>447</v>
      </c>
      <c r="E4175" s="3" t="s">
        <v>6</v>
      </c>
      <c r="F4175" s="3" t="str">
        <f t="shared" si="65"/>
        <v>Retail</v>
      </c>
      <c r="G4175" s="3">
        <v>6</v>
      </c>
      <c r="I4175"/>
    </row>
    <row r="4176" spans="3:9">
      <c r="C4176" s="176">
        <v>41985.147900000004</v>
      </c>
      <c r="D4176" s="3" t="s">
        <v>446</v>
      </c>
      <c r="E4176" s="3" t="s">
        <v>10</v>
      </c>
      <c r="F4176" s="3" t="str">
        <f t="shared" si="65"/>
        <v>Wholesale</v>
      </c>
      <c r="G4176" s="3">
        <v>37</v>
      </c>
      <c r="I4176"/>
    </row>
    <row r="4177" spans="3:9">
      <c r="C4177" s="176">
        <v>42203.5743</v>
      </c>
      <c r="D4177" s="3" t="s">
        <v>445</v>
      </c>
      <c r="E4177" s="3" t="s">
        <v>452</v>
      </c>
      <c r="F4177" s="3" t="str">
        <f t="shared" si="65"/>
        <v>Wholesale</v>
      </c>
      <c r="G4177" s="3">
        <v>32</v>
      </c>
      <c r="I4177"/>
    </row>
    <row r="4178" spans="3:9">
      <c r="C4178" s="176">
        <v>42355.113899999997</v>
      </c>
      <c r="D4178" s="3" t="s">
        <v>447</v>
      </c>
      <c r="E4178" s="3" t="s">
        <v>461</v>
      </c>
      <c r="F4178" s="3" t="str">
        <f t="shared" si="65"/>
        <v>Retail</v>
      </c>
      <c r="G4178" s="3">
        <v>5</v>
      </c>
      <c r="I4178"/>
    </row>
    <row r="4179" spans="3:9">
      <c r="C4179" s="176">
        <v>42345.092400000001</v>
      </c>
      <c r="D4179" s="3" t="s">
        <v>447</v>
      </c>
      <c r="E4179" s="3" t="s">
        <v>110</v>
      </c>
      <c r="F4179" s="3" t="str">
        <f t="shared" si="65"/>
        <v>Wholesale</v>
      </c>
      <c r="G4179" s="3">
        <v>60</v>
      </c>
      <c r="I4179"/>
    </row>
    <row r="4180" spans="3:9">
      <c r="C4180" s="176">
        <v>42222.4715</v>
      </c>
      <c r="D4180" s="3" t="s">
        <v>447</v>
      </c>
      <c r="E4180" s="3" t="s">
        <v>6</v>
      </c>
      <c r="F4180" s="3" t="str">
        <f t="shared" si="65"/>
        <v>Wholesale</v>
      </c>
      <c r="G4180" s="3">
        <v>111</v>
      </c>
      <c r="I4180"/>
    </row>
    <row r="4181" spans="3:9">
      <c r="C4181" s="176">
        <v>41981.763899999998</v>
      </c>
      <c r="D4181" s="3" t="s">
        <v>445</v>
      </c>
      <c r="E4181" s="3" t="s">
        <v>10</v>
      </c>
      <c r="F4181" s="3" t="str">
        <f t="shared" si="65"/>
        <v>Retail</v>
      </c>
      <c r="G4181" s="3">
        <v>6</v>
      </c>
      <c r="I4181"/>
    </row>
    <row r="4182" spans="3:9">
      <c r="C4182" s="176">
        <v>42118.478499999997</v>
      </c>
      <c r="D4182" s="3" t="s">
        <v>445</v>
      </c>
      <c r="E4182" s="3" t="s">
        <v>453</v>
      </c>
      <c r="F4182" s="3" t="str">
        <f t="shared" si="65"/>
        <v>Retail</v>
      </c>
      <c r="G4182" s="3">
        <v>5</v>
      </c>
      <c r="I4182"/>
    </row>
    <row r="4183" spans="3:9">
      <c r="C4183" s="176">
        <v>42208.477099999996</v>
      </c>
      <c r="D4183" s="3" t="s">
        <v>446</v>
      </c>
      <c r="E4183" s="3" t="s">
        <v>452</v>
      </c>
      <c r="F4183" s="3" t="str">
        <f t="shared" si="65"/>
        <v>Wholesale</v>
      </c>
      <c r="G4183" s="3">
        <v>33</v>
      </c>
      <c r="I4183"/>
    </row>
    <row r="4184" spans="3:9">
      <c r="C4184" s="176">
        <v>42220.735399999998</v>
      </c>
      <c r="D4184" s="3" t="s">
        <v>445</v>
      </c>
      <c r="E4184" s="3" t="s">
        <v>114</v>
      </c>
      <c r="F4184" s="3" t="str">
        <f t="shared" si="65"/>
        <v>Wholesale</v>
      </c>
      <c r="G4184" s="3">
        <v>66</v>
      </c>
      <c r="I4184"/>
    </row>
    <row r="4185" spans="3:9">
      <c r="C4185" s="176">
        <v>42101.465300000003</v>
      </c>
      <c r="D4185" s="3" t="s">
        <v>447</v>
      </c>
      <c r="E4185" s="3" t="s">
        <v>9</v>
      </c>
      <c r="F4185" s="3" t="str">
        <f t="shared" si="65"/>
        <v>Wholesale</v>
      </c>
      <c r="G4185" s="3">
        <v>53</v>
      </c>
      <c r="I4185"/>
    </row>
    <row r="4186" spans="3:9">
      <c r="C4186" s="176">
        <v>41981.839599999999</v>
      </c>
      <c r="D4186" s="3" t="s">
        <v>445</v>
      </c>
      <c r="E4186" s="3" t="s">
        <v>453</v>
      </c>
      <c r="F4186" s="3" t="str">
        <f t="shared" si="65"/>
        <v>Wholesale</v>
      </c>
      <c r="G4186" s="3">
        <v>24</v>
      </c>
      <c r="I4186"/>
    </row>
    <row r="4187" spans="3:9">
      <c r="C4187" s="176">
        <v>42359.604200000002</v>
      </c>
      <c r="D4187" s="3" t="s">
        <v>445</v>
      </c>
      <c r="E4187" s="3" t="s">
        <v>6</v>
      </c>
      <c r="F4187" s="3" t="str">
        <f t="shared" si="65"/>
        <v>Wholesale</v>
      </c>
      <c r="G4187" s="3">
        <v>112</v>
      </c>
      <c r="I4187"/>
    </row>
    <row r="4188" spans="3:9">
      <c r="C4188" s="176">
        <v>41985.771500000003</v>
      </c>
      <c r="D4188" s="3" t="s">
        <v>447</v>
      </c>
      <c r="E4188" s="3" t="s">
        <v>114</v>
      </c>
      <c r="F4188" s="3" t="str">
        <f t="shared" si="65"/>
        <v>Retail</v>
      </c>
      <c r="G4188" s="3">
        <v>8</v>
      </c>
      <c r="I4188"/>
    </row>
    <row r="4189" spans="3:9">
      <c r="C4189" s="176">
        <v>41984.227099999996</v>
      </c>
      <c r="D4189" s="3" t="s">
        <v>447</v>
      </c>
      <c r="E4189" s="3" t="s">
        <v>10</v>
      </c>
      <c r="F4189" s="3" t="str">
        <f t="shared" si="65"/>
        <v>Retail</v>
      </c>
      <c r="G4189" s="3">
        <v>3</v>
      </c>
      <c r="I4189"/>
    </row>
    <row r="4190" spans="3:9">
      <c r="C4190" s="176">
        <v>41981.077100000002</v>
      </c>
      <c r="D4190" s="3" t="s">
        <v>445</v>
      </c>
      <c r="E4190" s="3" t="s">
        <v>8</v>
      </c>
      <c r="F4190" s="3" t="str">
        <f t="shared" si="65"/>
        <v>Retail</v>
      </c>
      <c r="G4190" s="3">
        <v>3</v>
      </c>
      <c r="I4190"/>
    </row>
    <row r="4191" spans="3:9">
      <c r="C4191" s="176">
        <v>42356.5389</v>
      </c>
      <c r="D4191" s="3" t="s">
        <v>446</v>
      </c>
      <c r="E4191" s="3" t="s">
        <v>454</v>
      </c>
      <c r="F4191" s="3" t="str">
        <f t="shared" si="65"/>
        <v>Retail</v>
      </c>
      <c r="G4191" s="3">
        <v>2</v>
      </c>
      <c r="I4191"/>
    </row>
    <row r="4192" spans="3:9">
      <c r="C4192" s="176">
        <v>42228.144399999997</v>
      </c>
      <c r="D4192" s="3" t="s">
        <v>446</v>
      </c>
      <c r="E4192" s="3" t="s">
        <v>453</v>
      </c>
      <c r="F4192" s="3" t="str">
        <f t="shared" si="65"/>
        <v>Retail</v>
      </c>
      <c r="G4192" s="3">
        <v>4</v>
      </c>
      <c r="I4192"/>
    </row>
    <row r="4193" spans="3:9">
      <c r="C4193" s="176">
        <v>42289.501400000001</v>
      </c>
      <c r="D4193" s="3" t="s">
        <v>446</v>
      </c>
      <c r="E4193" s="3" t="s">
        <v>460</v>
      </c>
      <c r="F4193" s="3" t="str">
        <f t="shared" si="65"/>
        <v>Wholesale</v>
      </c>
      <c r="G4193" s="3">
        <v>69</v>
      </c>
      <c r="I4193"/>
    </row>
    <row r="4194" spans="3:9">
      <c r="C4194" s="176">
        <v>42333.011100000003</v>
      </c>
      <c r="D4194" s="3" t="s">
        <v>445</v>
      </c>
      <c r="E4194" s="3" t="s">
        <v>110</v>
      </c>
      <c r="F4194" s="3" t="str">
        <f t="shared" si="65"/>
        <v>Wholesale</v>
      </c>
      <c r="G4194" s="3">
        <v>93</v>
      </c>
      <c r="I4194"/>
    </row>
    <row r="4195" spans="3:9">
      <c r="C4195" s="176">
        <v>42242.741699999999</v>
      </c>
      <c r="D4195" s="3" t="s">
        <v>446</v>
      </c>
      <c r="E4195" s="3" t="s">
        <v>6</v>
      </c>
      <c r="F4195" s="3" t="str">
        <f t="shared" si="65"/>
        <v>Retail</v>
      </c>
      <c r="G4195" s="3">
        <v>3</v>
      </c>
      <c r="I4195"/>
    </row>
    <row r="4196" spans="3:9">
      <c r="C4196" s="176">
        <v>42012.197899999999</v>
      </c>
      <c r="D4196" s="3" t="s">
        <v>445</v>
      </c>
      <c r="E4196" s="3" t="s">
        <v>453</v>
      </c>
      <c r="F4196" s="3" t="str">
        <f t="shared" si="65"/>
        <v>Wholesale</v>
      </c>
      <c r="G4196" s="3">
        <v>36</v>
      </c>
      <c r="I4196"/>
    </row>
    <row r="4197" spans="3:9">
      <c r="C4197" s="176">
        <v>42164.518100000001</v>
      </c>
      <c r="D4197" s="3" t="s">
        <v>445</v>
      </c>
      <c r="E4197" s="3" t="s">
        <v>6</v>
      </c>
      <c r="F4197" s="3" t="str">
        <f t="shared" si="65"/>
        <v>Retail</v>
      </c>
      <c r="G4197" s="3">
        <v>3</v>
      </c>
      <c r="I4197"/>
    </row>
    <row r="4198" spans="3:9">
      <c r="C4198" s="176">
        <v>41984.167399999998</v>
      </c>
      <c r="D4198" s="3" t="s">
        <v>446</v>
      </c>
      <c r="E4198" s="3" t="s">
        <v>453</v>
      </c>
      <c r="F4198" s="3" t="str">
        <f t="shared" si="65"/>
        <v>Retail</v>
      </c>
      <c r="G4198" s="3">
        <v>5</v>
      </c>
      <c r="I4198"/>
    </row>
    <row r="4199" spans="3:9">
      <c r="C4199" s="176">
        <v>42354.456899999997</v>
      </c>
      <c r="D4199" s="3" t="s">
        <v>445</v>
      </c>
      <c r="E4199" s="3" t="s">
        <v>9</v>
      </c>
      <c r="F4199" s="3" t="str">
        <f t="shared" si="65"/>
        <v>Wholesale</v>
      </c>
      <c r="G4199" s="3">
        <v>47</v>
      </c>
      <c r="I4199"/>
    </row>
    <row r="4200" spans="3:9">
      <c r="C4200" s="176">
        <v>42299.736799999999</v>
      </c>
      <c r="D4200" s="3" t="s">
        <v>445</v>
      </c>
      <c r="E4200" s="3" t="s">
        <v>312</v>
      </c>
      <c r="F4200" s="3" t="str">
        <f t="shared" si="65"/>
        <v>Retail</v>
      </c>
      <c r="G4200" s="3">
        <v>3</v>
      </c>
      <c r="I4200"/>
    </row>
    <row r="4201" spans="3:9">
      <c r="C4201" s="176">
        <v>42236.5236</v>
      </c>
      <c r="D4201" s="3" t="s">
        <v>446</v>
      </c>
      <c r="E4201" s="3" t="s">
        <v>6</v>
      </c>
      <c r="F4201" s="3" t="str">
        <f t="shared" si="65"/>
        <v>Wholesale</v>
      </c>
      <c r="G4201" s="3">
        <v>116</v>
      </c>
      <c r="I4201"/>
    </row>
    <row r="4202" spans="3:9">
      <c r="C4202" s="176">
        <v>42332.007599999997</v>
      </c>
      <c r="D4202" s="3" t="s">
        <v>445</v>
      </c>
      <c r="E4202" s="3" t="s">
        <v>451</v>
      </c>
      <c r="F4202" s="3" t="str">
        <f t="shared" si="65"/>
        <v>Wholesale</v>
      </c>
      <c r="G4202" s="3">
        <v>37</v>
      </c>
      <c r="I4202"/>
    </row>
    <row r="4203" spans="3:9">
      <c r="C4203" s="176">
        <v>42096.1014</v>
      </c>
      <c r="D4203" s="3" t="s">
        <v>447</v>
      </c>
      <c r="E4203" s="3" t="s">
        <v>453</v>
      </c>
      <c r="F4203" s="3" t="str">
        <f t="shared" si="65"/>
        <v>Retail</v>
      </c>
      <c r="G4203" s="3">
        <v>2</v>
      </c>
      <c r="I4203"/>
    </row>
    <row r="4204" spans="3:9">
      <c r="C4204" s="176">
        <v>42356.091699999997</v>
      </c>
      <c r="D4204" s="3" t="s">
        <v>447</v>
      </c>
      <c r="E4204" s="3" t="s">
        <v>8</v>
      </c>
      <c r="F4204" s="3" t="str">
        <f t="shared" si="65"/>
        <v>Wholesale</v>
      </c>
      <c r="G4204" s="3">
        <v>31</v>
      </c>
      <c r="I4204"/>
    </row>
    <row r="4205" spans="3:9">
      <c r="C4205" s="176">
        <v>42211.462500000001</v>
      </c>
      <c r="D4205" s="3" t="s">
        <v>445</v>
      </c>
      <c r="E4205" s="3" t="s">
        <v>6</v>
      </c>
      <c r="F4205" s="3" t="str">
        <f t="shared" si="65"/>
        <v>Retail</v>
      </c>
      <c r="G4205" s="3">
        <v>2</v>
      </c>
      <c r="I4205"/>
    </row>
    <row r="4206" spans="3:9">
      <c r="C4206" s="176">
        <v>41984.717400000001</v>
      </c>
      <c r="D4206" s="3" t="s">
        <v>449</v>
      </c>
      <c r="E4206" s="3" t="s">
        <v>7</v>
      </c>
      <c r="F4206" s="3" t="str">
        <f t="shared" si="65"/>
        <v>Wholesale</v>
      </c>
      <c r="G4206" s="3">
        <v>70</v>
      </c>
      <c r="I4206"/>
    </row>
    <row r="4207" spans="3:9">
      <c r="C4207" s="176">
        <v>42341.498599999999</v>
      </c>
      <c r="D4207" s="3" t="s">
        <v>445</v>
      </c>
      <c r="E4207" s="3" t="s">
        <v>6</v>
      </c>
      <c r="F4207" s="3" t="str">
        <f t="shared" si="65"/>
        <v>Retail</v>
      </c>
      <c r="G4207" s="3">
        <v>2</v>
      </c>
      <c r="I4207"/>
    </row>
    <row r="4208" spans="3:9">
      <c r="C4208" s="176">
        <v>41987.552100000001</v>
      </c>
      <c r="D4208" s="3" t="s">
        <v>445</v>
      </c>
      <c r="E4208" s="3" t="s">
        <v>110</v>
      </c>
      <c r="F4208" s="3" t="str">
        <f t="shared" si="65"/>
        <v>Retail</v>
      </c>
      <c r="G4208" s="3">
        <v>3</v>
      </c>
      <c r="I4208"/>
    </row>
    <row r="4209" spans="3:9">
      <c r="C4209" s="176">
        <v>42349.777800000003</v>
      </c>
      <c r="D4209" s="3" t="s">
        <v>449</v>
      </c>
      <c r="E4209" s="3" t="s">
        <v>453</v>
      </c>
      <c r="F4209" s="3" t="str">
        <f t="shared" si="65"/>
        <v>Retail</v>
      </c>
      <c r="G4209" s="3">
        <v>6</v>
      </c>
      <c r="I4209"/>
    </row>
    <row r="4210" spans="3:9">
      <c r="C4210" s="176">
        <v>42338.213199999998</v>
      </c>
      <c r="D4210" s="3" t="s">
        <v>446</v>
      </c>
      <c r="E4210" s="3" t="s">
        <v>110</v>
      </c>
      <c r="F4210" s="3" t="str">
        <f t="shared" si="65"/>
        <v>Retail</v>
      </c>
      <c r="G4210" s="3">
        <v>1</v>
      </c>
      <c r="I4210"/>
    </row>
    <row r="4211" spans="3:9">
      <c r="C4211" s="176">
        <v>42348.470099999999</v>
      </c>
      <c r="D4211" s="3" t="s">
        <v>447</v>
      </c>
      <c r="E4211" s="3" t="s">
        <v>459</v>
      </c>
      <c r="F4211" s="3" t="str">
        <f t="shared" si="65"/>
        <v>Retail</v>
      </c>
      <c r="G4211" s="3">
        <v>2</v>
      </c>
      <c r="I4211"/>
    </row>
    <row r="4212" spans="3:9">
      <c r="C4212" s="176">
        <v>42119.218800000002</v>
      </c>
      <c r="D4212" s="3" t="s">
        <v>445</v>
      </c>
      <c r="E4212" s="3" t="s">
        <v>8</v>
      </c>
      <c r="F4212" s="3" t="str">
        <f t="shared" si="65"/>
        <v>Wholesale</v>
      </c>
      <c r="G4212" s="3">
        <v>34</v>
      </c>
      <c r="I4212"/>
    </row>
    <row r="4213" spans="3:9">
      <c r="C4213" s="176">
        <v>42247.472199999997</v>
      </c>
      <c r="D4213" s="3" t="s">
        <v>449</v>
      </c>
      <c r="E4213" s="3" t="s">
        <v>458</v>
      </c>
      <c r="F4213" s="3" t="str">
        <f t="shared" si="65"/>
        <v>Retail</v>
      </c>
      <c r="G4213" s="3">
        <v>6</v>
      </c>
      <c r="I4213"/>
    </row>
    <row r="4214" spans="3:9">
      <c r="C4214" s="176">
        <v>42288.472199999997</v>
      </c>
      <c r="D4214" s="3" t="s">
        <v>447</v>
      </c>
      <c r="E4214" s="3" t="s">
        <v>448</v>
      </c>
      <c r="F4214" s="3" t="str">
        <f t="shared" si="65"/>
        <v>Retail</v>
      </c>
      <c r="G4214" s="3">
        <v>2</v>
      </c>
      <c r="I4214"/>
    </row>
    <row r="4215" spans="3:9">
      <c r="C4215" s="176">
        <v>41982.732600000003</v>
      </c>
      <c r="D4215" s="3" t="s">
        <v>447</v>
      </c>
      <c r="E4215" s="3" t="s">
        <v>114</v>
      </c>
      <c r="F4215" s="3" t="str">
        <f t="shared" si="65"/>
        <v>Retail</v>
      </c>
      <c r="G4215" s="3">
        <v>2</v>
      </c>
      <c r="I4215"/>
    </row>
    <row r="4216" spans="3:9">
      <c r="C4216" s="176">
        <v>41980.556900000003</v>
      </c>
      <c r="D4216" s="3" t="s">
        <v>445</v>
      </c>
      <c r="E4216" s="3" t="s">
        <v>461</v>
      </c>
      <c r="F4216" s="3" t="str">
        <f t="shared" si="65"/>
        <v>Retail</v>
      </c>
      <c r="G4216" s="3">
        <v>3</v>
      </c>
      <c r="I4216"/>
    </row>
    <row r="4217" spans="3:9">
      <c r="C4217" s="176">
        <v>42212.495799999997</v>
      </c>
      <c r="D4217" s="3" t="s">
        <v>445</v>
      </c>
      <c r="E4217" s="3" t="s">
        <v>6</v>
      </c>
      <c r="F4217" s="3" t="str">
        <f t="shared" si="65"/>
        <v>Retail</v>
      </c>
      <c r="G4217" s="3">
        <v>4</v>
      </c>
      <c r="I4217"/>
    </row>
    <row r="4218" spans="3:9">
      <c r="C4218" s="176">
        <v>42357.724999999999</v>
      </c>
      <c r="D4218" s="3" t="s">
        <v>447</v>
      </c>
      <c r="E4218" s="3" t="s">
        <v>6</v>
      </c>
      <c r="F4218" s="3" t="str">
        <f t="shared" si="65"/>
        <v>Retail</v>
      </c>
      <c r="G4218" s="3">
        <v>2</v>
      </c>
      <c r="I4218"/>
    </row>
    <row r="4219" spans="3:9">
      <c r="C4219" s="176">
        <v>42121.491000000002</v>
      </c>
      <c r="D4219" s="3" t="s">
        <v>447</v>
      </c>
      <c r="E4219" s="3" t="s">
        <v>6</v>
      </c>
      <c r="F4219" s="3" t="str">
        <f t="shared" si="65"/>
        <v>Retail</v>
      </c>
      <c r="G4219" s="3">
        <v>6</v>
      </c>
      <c r="I4219"/>
    </row>
    <row r="4220" spans="3:9">
      <c r="C4220" s="176">
        <v>41983.553500000002</v>
      </c>
      <c r="D4220" s="3" t="s">
        <v>445</v>
      </c>
      <c r="E4220" s="3" t="s">
        <v>6</v>
      </c>
      <c r="F4220" s="3" t="str">
        <f t="shared" si="65"/>
        <v>Wholesale</v>
      </c>
      <c r="G4220" s="3">
        <v>31</v>
      </c>
      <c r="I4220"/>
    </row>
    <row r="4221" spans="3:9">
      <c r="C4221" s="176">
        <v>42351.543799999999</v>
      </c>
      <c r="D4221" s="3" t="s">
        <v>447</v>
      </c>
      <c r="E4221" s="3" t="s">
        <v>456</v>
      </c>
      <c r="F4221" s="3" t="str">
        <f t="shared" si="65"/>
        <v>Retail</v>
      </c>
      <c r="G4221" s="3">
        <v>3</v>
      </c>
      <c r="I4221"/>
    </row>
    <row r="4222" spans="3:9">
      <c r="C4222" s="176">
        <v>42323.492400000003</v>
      </c>
      <c r="D4222" s="3" t="s">
        <v>445</v>
      </c>
      <c r="E4222" s="3" t="s">
        <v>312</v>
      </c>
      <c r="F4222" s="3" t="str">
        <f t="shared" si="65"/>
        <v>Retail</v>
      </c>
      <c r="G4222" s="3">
        <v>3</v>
      </c>
      <c r="I4222"/>
    </row>
    <row r="4223" spans="3:9">
      <c r="C4223" s="176">
        <v>42319.686099999999</v>
      </c>
      <c r="D4223" s="3" t="s">
        <v>445</v>
      </c>
      <c r="E4223" s="3" t="s">
        <v>456</v>
      </c>
      <c r="F4223" s="3" t="str">
        <f t="shared" si="65"/>
        <v>Retail</v>
      </c>
      <c r="G4223" s="3">
        <v>7</v>
      </c>
      <c r="I4223"/>
    </row>
    <row r="4224" spans="3:9">
      <c r="C4224" s="176">
        <v>41983.996500000001</v>
      </c>
      <c r="D4224" s="3" t="s">
        <v>445</v>
      </c>
      <c r="E4224" s="3" t="s">
        <v>453</v>
      </c>
      <c r="F4224" s="3" t="str">
        <f t="shared" si="65"/>
        <v>Retail</v>
      </c>
      <c r="G4224" s="3">
        <v>3</v>
      </c>
      <c r="I4224"/>
    </row>
    <row r="4225" spans="3:9">
      <c r="C4225" s="176">
        <v>42145.745799999997</v>
      </c>
      <c r="D4225" s="3" t="s">
        <v>445</v>
      </c>
      <c r="E4225" s="3" t="s">
        <v>453</v>
      </c>
      <c r="F4225" s="3" t="str">
        <f t="shared" si="65"/>
        <v>Retail</v>
      </c>
      <c r="G4225" s="3">
        <v>3</v>
      </c>
      <c r="I4225"/>
    </row>
    <row r="4226" spans="3:9">
      <c r="C4226" s="176">
        <v>42359.388200000001</v>
      </c>
      <c r="D4226" s="3" t="s">
        <v>445</v>
      </c>
      <c r="E4226" s="3" t="s">
        <v>6</v>
      </c>
      <c r="F4226" s="3" t="str">
        <f t="shared" si="65"/>
        <v>Wholesale</v>
      </c>
      <c r="G4226" s="3">
        <v>70</v>
      </c>
      <c r="I4226"/>
    </row>
    <row r="4227" spans="3:9">
      <c r="C4227" s="176">
        <v>42255.561099999999</v>
      </c>
      <c r="D4227" s="3" t="s">
        <v>446</v>
      </c>
      <c r="E4227" s="3" t="s">
        <v>8</v>
      </c>
      <c r="F4227" s="3" t="str">
        <f t="shared" si="65"/>
        <v>Wholesale</v>
      </c>
      <c r="G4227" s="3">
        <v>129</v>
      </c>
      <c r="I4227"/>
    </row>
    <row r="4228" spans="3:9">
      <c r="C4228" s="176">
        <v>42202.189599999998</v>
      </c>
      <c r="D4228" s="3" t="s">
        <v>447</v>
      </c>
      <c r="E4228" s="3" t="s">
        <v>6</v>
      </c>
      <c r="F4228" s="3" t="str">
        <f t="shared" si="65"/>
        <v>Wholesale</v>
      </c>
      <c r="G4228" s="3">
        <v>138</v>
      </c>
      <c r="I4228"/>
    </row>
    <row r="4229" spans="3:9">
      <c r="C4229" s="176">
        <v>42362.5069</v>
      </c>
      <c r="D4229" s="3" t="s">
        <v>446</v>
      </c>
      <c r="E4229" s="3" t="s">
        <v>453</v>
      </c>
      <c r="F4229" s="3" t="str">
        <f t="shared" si="65"/>
        <v>Retail</v>
      </c>
      <c r="G4229" s="3">
        <v>1</v>
      </c>
      <c r="I4229"/>
    </row>
    <row r="4230" spans="3:9">
      <c r="C4230" s="176">
        <v>42167.334000000003</v>
      </c>
      <c r="D4230" s="3" t="s">
        <v>445</v>
      </c>
      <c r="E4230" s="3" t="s">
        <v>453</v>
      </c>
      <c r="F4230" s="3" t="str">
        <f t="shared" si="65"/>
        <v>Retail</v>
      </c>
      <c r="G4230" s="3">
        <v>2</v>
      </c>
      <c r="I4230"/>
    </row>
    <row r="4231" spans="3:9">
      <c r="C4231" s="176">
        <v>42193.175000000003</v>
      </c>
      <c r="D4231" s="3" t="s">
        <v>446</v>
      </c>
      <c r="E4231" s="3" t="s">
        <v>10</v>
      </c>
      <c r="F4231" s="3" t="str">
        <f t="shared" si="65"/>
        <v>Wholesale</v>
      </c>
      <c r="G4231" s="3">
        <v>33</v>
      </c>
      <c r="I4231"/>
    </row>
    <row r="4232" spans="3:9">
      <c r="C4232" s="176">
        <v>42231.781900000002</v>
      </c>
      <c r="D4232" s="3" t="s">
        <v>446</v>
      </c>
      <c r="E4232" s="3" t="s">
        <v>114</v>
      </c>
      <c r="F4232" s="3" t="str">
        <f t="shared" si="65"/>
        <v>Wholesale</v>
      </c>
      <c r="G4232" s="3">
        <v>55</v>
      </c>
      <c r="I4232"/>
    </row>
    <row r="4233" spans="3:9">
      <c r="C4233" s="176">
        <v>41984.724300000002</v>
      </c>
      <c r="D4233" s="3" t="s">
        <v>447</v>
      </c>
      <c r="E4233" s="3" t="s">
        <v>460</v>
      </c>
      <c r="F4233" s="3" t="str">
        <f t="shared" si="65"/>
        <v>Wholesale</v>
      </c>
      <c r="G4233" s="3">
        <v>32</v>
      </c>
      <c r="I4233"/>
    </row>
    <row r="4234" spans="3:9">
      <c r="C4234" s="176">
        <v>41979.299299999999</v>
      </c>
      <c r="D4234" s="3" t="s">
        <v>445</v>
      </c>
      <c r="E4234" s="3" t="s">
        <v>457</v>
      </c>
      <c r="F4234" s="3" t="str">
        <f t="shared" ref="F4234:F4297" si="66">IF(G4234&lt;10,"Retail","Wholesale")</f>
        <v>Wholesale</v>
      </c>
      <c r="G4234" s="3">
        <v>40</v>
      </c>
      <c r="I4234"/>
    </row>
    <row r="4235" spans="3:9">
      <c r="C4235" s="176">
        <v>42360.731899999999</v>
      </c>
      <c r="D4235" s="3" t="s">
        <v>445</v>
      </c>
      <c r="E4235" s="3" t="s">
        <v>452</v>
      </c>
      <c r="F4235" s="3" t="str">
        <f t="shared" si="66"/>
        <v>Retail</v>
      </c>
      <c r="G4235" s="3">
        <v>2</v>
      </c>
      <c r="I4235"/>
    </row>
    <row r="4236" spans="3:9">
      <c r="C4236" s="176">
        <v>42154.522900000004</v>
      </c>
      <c r="D4236" s="3" t="s">
        <v>445</v>
      </c>
      <c r="E4236" s="3" t="s">
        <v>448</v>
      </c>
      <c r="F4236" s="3" t="str">
        <f t="shared" si="66"/>
        <v>Retail</v>
      </c>
      <c r="G4236" s="3">
        <v>5</v>
      </c>
      <c r="I4236"/>
    </row>
    <row r="4237" spans="3:9">
      <c r="C4237" s="176">
        <v>42220.175000000003</v>
      </c>
      <c r="D4237" s="3" t="s">
        <v>449</v>
      </c>
      <c r="E4237" s="3" t="s">
        <v>6</v>
      </c>
      <c r="F4237" s="3" t="str">
        <f t="shared" si="66"/>
        <v>Wholesale</v>
      </c>
      <c r="G4237" s="3">
        <v>67</v>
      </c>
      <c r="I4237"/>
    </row>
    <row r="4238" spans="3:9">
      <c r="C4238" s="176">
        <v>42164.545100000003</v>
      </c>
      <c r="D4238" s="3" t="s">
        <v>447</v>
      </c>
      <c r="E4238" s="3" t="s">
        <v>112</v>
      </c>
      <c r="F4238" s="3" t="str">
        <f t="shared" si="66"/>
        <v>Retail</v>
      </c>
      <c r="G4238" s="3">
        <v>6</v>
      </c>
      <c r="I4238"/>
    </row>
    <row r="4239" spans="3:9">
      <c r="C4239" s="176">
        <v>42260.156900000002</v>
      </c>
      <c r="D4239" s="3" t="s">
        <v>446</v>
      </c>
      <c r="E4239" s="3" t="s">
        <v>7</v>
      </c>
      <c r="F4239" s="3" t="str">
        <f t="shared" si="66"/>
        <v>Retail</v>
      </c>
      <c r="G4239" s="3">
        <v>4</v>
      </c>
      <c r="I4239"/>
    </row>
    <row r="4240" spans="3:9">
      <c r="C4240" s="176">
        <v>42167.503499999999</v>
      </c>
      <c r="D4240" s="3" t="s">
        <v>445</v>
      </c>
      <c r="E4240" s="3" t="s">
        <v>454</v>
      </c>
      <c r="F4240" s="3" t="str">
        <f t="shared" si="66"/>
        <v>Retail</v>
      </c>
      <c r="G4240" s="3">
        <v>4</v>
      </c>
      <c r="I4240"/>
    </row>
    <row r="4241" spans="3:9">
      <c r="C4241" s="176">
        <v>42075.55</v>
      </c>
      <c r="D4241" s="3" t="s">
        <v>445</v>
      </c>
      <c r="E4241" s="3" t="s">
        <v>453</v>
      </c>
      <c r="F4241" s="3" t="str">
        <f t="shared" si="66"/>
        <v>Wholesale</v>
      </c>
      <c r="G4241" s="3">
        <v>38</v>
      </c>
      <c r="I4241"/>
    </row>
    <row r="4242" spans="3:9">
      <c r="C4242" s="176">
        <v>42354.616699999999</v>
      </c>
      <c r="D4242" s="3" t="s">
        <v>446</v>
      </c>
      <c r="E4242" s="3" t="s">
        <v>459</v>
      </c>
      <c r="F4242" s="3" t="str">
        <f t="shared" si="66"/>
        <v>Retail</v>
      </c>
      <c r="G4242" s="3">
        <v>1</v>
      </c>
      <c r="I4242"/>
    </row>
    <row r="4243" spans="3:9">
      <c r="C4243" s="176">
        <v>42241.724999999999</v>
      </c>
      <c r="D4243" s="3" t="s">
        <v>446</v>
      </c>
      <c r="E4243" s="3" t="s">
        <v>6</v>
      </c>
      <c r="F4243" s="3" t="str">
        <f t="shared" si="66"/>
        <v>Retail</v>
      </c>
      <c r="G4243" s="3">
        <v>2</v>
      </c>
      <c r="I4243"/>
    </row>
    <row r="4244" spans="3:9">
      <c r="C4244" s="176">
        <v>41986.547200000001</v>
      </c>
      <c r="D4244" s="3" t="s">
        <v>446</v>
      </c>
      <c r="E4244" s="3" t="s">
        <v>461</v>
      </c>
      <c r="F4244" s="3" t="str">
        <f t="shared" si="66"/>
        <v>Wholesale</v>
      </c>
      <c r="G4244" s="3">
        <v>39</v>
      </c>
      <c r="I4244"/>
    </row>
    <row r="4245" spans="3:9">
      <c r="C4245" s="176">
        <v>41979.766000000003</v>
      </c>
      <c r="D4245" s="3" t="s">
        <v>446</v>
      </c>
      <c r="E4245" s="3" t="s">
        <v>455</v>
      </c>
      <c r="F4245" s="3" t="str">
        <f t="shared" si="66"/>
        <v>Retail</v>
      </c>
      <c r="G4245" s="3">
        <v>4</v>
      </c>
      <c r="I4245"/>
    </row>
    <row r="4246" spans="3:9">
      <c r="C4246" s="176">
        <v>42063.753499999999</v>
      </c>
      <c r="D4246" s="3" t="s">
        <v>447</v>
      </c>
      <c r="E4246" s="3" t="s">
        <v>114</v>
      </c>
      <c r="F4246" s="3" t="str">
        <f t="shared" si="66"/>
        <v>Retail</v>
      </c>
      <c r="G4246" s="3">
        <v>5</v>
      </c>
      <c r="I4246"/>
    </row>
    <row r="4247" spans="3:9">
      <c r="C4247" s="176">
        <v>42350.227099999996</v>
      </c>
      <c r="D4247" s="3" t="s">
        <v>445</v>
      </c>
      <c r="E4247" s="3" t="s">
        <v>453</v>
      </c>
      <c r="F4247" s="3" t="str">
        <f t="shared" si="66"/>
        <v>Retail</v>
      </c>
      <c r="G4247" s="3">
        <v>1</v>
      </c>
      <c r="I4247"/>
    </row>
    <row r="4248" spans="3:9">
      <c r="C4248" s="176">
        <v>42338.466</v>
      </c>
      <c r="D4248" s="3" t="s">
        <v>446</v>
      </c>
      <c r="E4248" s="3" t="s">
        <v>450</v>
      </c>
      <c r="F4248" s="3" t="str">
        <f t="shared" si="66"/>
        <v>Wholesale</v>
      </c>
      <c r="G4248" s="3">
        <v>66</v>
      </c>
      <c r="I4248"/>
    </row>
    <row r="4249" spans="3:9">
      <c r="C4249" s="176">
        <v>42347.3465</v>
      </c>
      <c r="D4249" s="3" t="s">
        <v>447</v>
      </c>
      <c r="E4249" s="3" t="s">
        <v>453</v>
      </c>
      <c r="F4249" s="3" t="str">
        <f t="shared" si="66"/>
        <v>Wholesale</v>
      </c>
      <c r="G4249" s="3">
        <v>51</v>
      </c>
      <c r="I4249"/>
    </row>
    <row r="4250" spans="3:9">
      <c r="C4250" s="176">
        <v>42191.520799999998</v>
      </c>
      <c r="D4250" s="3" t="s">
        <v>447</v>
      </c>
      <c r="E4250" s="3" t="s">
        <v>312</v>
      </c>
      <c r="F4250" s="3" t="str">
        <f t="shared" si="66"/>
        <v>Wholesale</v>
      </c>
      <c r="G4250" s="3">
        <v>106</v>
      </c>
      <c r="I4250"/>
    </row>
    <row r="4251" spans="3:9">
      <c r="C4251" s="176">
        <v>42183.1201</v>
      </c>
      <c r="D4251" s="3" t="s">
        <v>445</v>
      </c>
      <c r="E4251" s="3" t="s">
        <v>8</v>
      </c>
      <c r="F4251" s="3" t="str">
        <f t="shared" si="66"/>
        <v>Retail</v>
      </c>
      <c r="G4251" s="3">
        <v>4</v>
      </c>
      <c r="I4251"/>
    </row>
    <row r="4252" spans="3:9">
      <c r="C4252" s="176">
        <v>42348.7382</v>
      </c>
      <c r="D4252" s="3" t="s">
        <v>447</v>
      </c>
      <c r="E4252" s="3" t="s">
        <v>10</v>
      </c>
      <c r="F4252" s="3" t="str">
        <f t="shared" si="66"/>
        <v>Retail</v>
      </c>
      <c r="G4252" s="3">
        <v>7</v>
      </c>
      <c r="I4252"/>
    </row>
    <row r="4253" spans="3:9">
      <c r="C4253" s="176">
        <v>42346.5118</v>
      </c>
      <c r="D4253" s="3" t="s">
        <v>445</v>
      </c>
      <c r="E4253" s="3" t="s">
        <v>112</v>
      </c>
      <c r="F4253" s="3" t="str">
        <f t="shared" si="66"/>
        <v>Wholesale</v>
      </c>
      <c r="G4253" s="3">
        <v>91</v>
      </c>
      <c r="I4253"/>
    </row>
    <row r="4254" spans="3:9">
      <c r="C4254" s="176">
        <v>42008.806299999997</v>
      </c>
      <c r="D4254" s="3" t="s">
        <v>447</v>
      </c>
      <c r="E4254" s="3" t="s">
        <v>455</v>
      </c>
      <c r="F4254" s="3" t="str">
        <f t="shared" si="66"/>
        <v>Retail</v>
      </c>
      <c r="G4254" s="3">
        <v>3</v>
      </c>
      <c r="I4254"/>
    </row>
    <row r="4255" spans="3:9">
      <c r="C4255" s="176">
        <v>42209.551399999997</v>
      </c>
      <c r="D4255" s="3" t="s">
        <v>447</v>
      </c>
      <c r="E4255" s="3" t="s">
        <v>453</v>
      </c>
      <c r="F4255" s="3" t="str">
        <f t="shared" si="66"/>
        <v>Retail</v>
      </c>
      <c r="G4255" s="3">
        <v>3</v>
      </c>
      <c r="I4255"/>
    </row>
    <row r="4256" spans="3:9">
      <c r="C4256" s="176">
        <v>42309.227800000001</v>
      </c>
      <c r="D4256" s="3" t="s">
        <v>447</v>
      </c>
      <c r="E4256" s="3" t="s">
        <v>453</v>
      </c>
      <c r="F4256" s="3" t="str">
        <f t="shared" si="66"/>
        <v>Retail</v>
      </c>
      <c r="G4256" s="3">
        <v>2</v>
      </c>
      <c r="I4256"/>
    </row>
    <row r="4257" spans="3:9">
      <c r="C4257" s="176">
        <v>42352.4882</v>
      </c>
      <c r="D4257" s="3" t="s">
        <v>445</v>
      </c>
      <c r="E4257" s="3" t="s">
        <v>458</v>
      </c>
      <c r="F4257" s="3" t="str">
        <f t="shared" si="66"/>
        <v>Wholesale</v>
      </c>
      <c r="G4257" s="3">
        <v>38</v>
      </c>
      <c r="I4257"/>
    </row>
    <row r="4258" spans="3:9">
      <c r="C4258" s="176">
        <v>42225.513200000001</v>
      </c>
      <c r="D4258" s="3" t="s">
        <v>445</v>
      </c>
      <c r="E4258" s="3" t="s">
        <v>114</v>
      </c>
      <c r="F4258" s="3" t="str">
        <f t="shared" si="66"/>
        <v>Retail</v>
      </c>
      <c r="G4258" s="3">
        <v>1</v>
      </c>
      <c r="I4258"/>
    </row>
    <row r="4259" spans="3:9">
      <c r="C4259" s="176">
        <v>42221.968800000002</v>
      </c>
      <c r="D4259" s="3" t="s">
        <v>447</v>
      </c>
      <c r="E4259" s="3" t="s">
        <v>459</v>
      </c>
      <c r="F4259" s="3" t="str">
        <f t="shared" si="66"/>
        <v>Retail</v>
      </c>
      <c r="G4259" s="3">
        <v>3</v>
      </c>
      <c r="I4259"/>
    </row>
    <row r="4260" spans="3:9">
      <c r="C4260" s="176">
        <v>42202.518100000001</v>
      </c>
      <c r="D4260" s="3" t="s">
        <v>445</v>
      </c>
      <c r="E4260" s="3" t="s">
        <v>114</v>
      </c>
      <c r="F4260" s="3" t="str">
        <f t="shared" si="66"/>
        <v>Wholesale</v>
      </c>
      <c r="G4260" s="3">
        <v>72</v>
      </c>
      <c r="I4260"/>
    </row>
    <row r="4261" spans="3:9">
      <c r="C4261" s="176">
        <v>42223.525699999998</v>
      </c>
      <c r="D4261" s="3" t="s">
        <v>446</v>
      </c>
      <c r="E4261" s="3" t="s">
        <v>6</v>
      </c>
      <c r="F4261" s="3" t="str">
        <f t="shared" si="66"/>
        <v>Wholesale</v>
      </c>
      <c r="G4261" s="3">
        <v>67</v>
      </c>
      <c r="I4261"/>
    </row>
    <row r="4262" spans="3:9">
      <c r="C4262" s="176">
        <v>42345.537499999999</v>
      </c>
      <c r="D4262" s="3" t="s">
        <v>445</v>
      </c>
      <c r="E4262" s="3" t="s">
        <v>453</v>
      </c>
      <c r="F4262" s="3" t="str">
        <f t="shared" si="66"/>
        <v>Wholesale</v>
      </c>
      <c r="G4262" s="3">
        <v>91</v>
      </c>
      <c r="I4262"/>
    </row>
    <row r="4263" spans="3:9">
      <c r="C4263" s="176">
        <v>42246.8</v>
      </c>
      <c r="D4263" s="3" t="s">
        <v>447</v>
      </c>
      <c r="E4263" s="3" t="s">
        <v>453</v>
      </c>
      <c r="F4263" s="3" t="str">
        <f t="shared" si="66"/>
        <v>Wholesale</v>
      </c>
      <c r="G4263" s="3">
        <v>52</v>
      </c>
      <c r="I4263"/>
    </row>
    <row r="4264" spans="3:9">
      <c r="C4264" s="176">
        <v>42261.309699999998</v>
      </c>
      <c r="D4264" s="3" t="s">
        <v>447</v>
      </c>
      <c r="E4264" s="3" t="s">
        <v>453</v>
      </c>
      <c r="F4264" s="3" t="str">
        <f t="shared" si="66"/>
        <v>Wholesale</v>
      </c>
      <c r="G4264" s="3">
        <v>25</v>
      </c>
      <c r="I4264"/>
    </row>
    <row r="4265" spans="3:9">
      <c r="C4265" s="176">
        <v>42189.138200000001</v>
      </c>
      <c r="D4265" s="3" t="s">
        <v>445</v>
      </c>
      <c r="E4265" s="3" t="s">
        <v>453</v>
      </c>
      <c r="F4265" s="3" t="str">
        <f t="shared" si="66"/>
        <v>Retail</v>
      </c>
      <c r="G4265" s="3">
        <v>7</v>
      </c>
      <c r="I4265"/>
    </row>
    <row r="4266" spans="3:9">
      <c r="C4266" s="176">
        <v>41985.468099999998</v>
      </c>
      <c r="D4266" s="3" t="s">
        <v>447</v>
      </c>
      <c r="E4266" s="3" t="s">
        <v>457</v>
      </c>
      <c r="F4266" s="3" t="str">
        <f t="shared" si="66"/>
        <v>Retail</v>
      </c>
      <c r="G4266" s="3">
        <v>2</v>
      </c>
      <c r="I4266"/>
    </row>
    <row r="4267" spans="3:9">
      <c r="C4267" s="176">
        <v>42200.834000000003</v>
      </c>
      <c r="D4267" s="3" t="s">
        <v>449</v>
      </c>
      <c r="E4267" s="3" t="s">
        <v>6</v>
      </c>
      <c r="F4267" s="3" t="str">
        <f t="shared" si="66"/>
        <v>Retail</v>
      </c>
      <c r="G4267" s="3">
        <v>2</v>
      </c>
      <c r="I4267"/>
    </row>
    <row r="4268" spans="3:9">
      <c r="C4268" s="176">
        <v>42261.551399999997</v>
      </c>
      <c r="D4268" s="3" t="s">
        <v>445</v>
      </c>
      <c r="E4268" s="3" t="s">
        <v>453</v>
      </c>
      <c r="F4268" s="3" t="str">
        <f t="shared" si="66"/>
        <v>Wholesale</v>
      </c>
      <c r="G4268" s="3">
        <v>31</v>
      </c>
      <c r="I4268"/>
    </row>
    <row r="4269" spans="3:9">
      <c r="C4269" s="176">
        <v>41984.1944</v>
      </c>
      <c r="D4269" s="3" t="s">
        <v>449</v>
      </c>
      <c r="E4269" s="3" t="s">
        <v>453</v>
      </c>
      <c r="F4269" s="3" t="str">
        <f t="shared" si="66"/>
        <v>Wholesale</v>
      </c>
      <c r="G4269" s="3">
        <v>62</v>
      </c>
      <c r="I4269"/>
    </row>
    <row r="4270" spans="3:9">
      <c r="C4270" s="176">
        <v>42065.169399999999</v>
      </c>
      <c r="D4270" s="3" t="s">
        <v>445</v>
      </c>
      <c r="E4270" s="3" t="s">
        <v>312</v>
      </c>
      <c r="F4270" s="3" t="str">
        <f t="shared" si="66"/>
        <v>Retail</v>
      </c>
      <c r="G4270" s="3">
        <v>2</v>
      </c>
      <c r="I4270"/>
    </row>
    <row r="4271" spans="3:9">
      <c r="C4271" s="176">
        <v>42337.519399999997</v>
      </c>
      <c r="D4271" s="3" t="s">
        <v>445</v>
      </c>
      <c r="E4271" s="3" t="s">
        <v>10</v>
      </c>
      <c r="F4271" s="3" t="str">
        <f t="shared" si="66"/>
        <v>Retail</v>
      </c>
      <c r="G4271" s="3">
        <v>1</v>
      </c>
      <c r="I4271"/>
    </row>
    <row r="4272" spans="3:9">
      <c r="C4272" s="176">
        <v>42137.5507</v>
      </c>
      <c r="D4272" s="3" t="s">
        <v>446</v>
      </c>
      <c r="E4272" s="3" t="s">
        <v>110</v>
      </c>
      <c r="F4272" s="3" t="str">
        <f t="shared" si="66"/>
        <v>Retail</v>
      </c>
      <c r="G4272" s="3">
        <v>8</v>
      </c>
      <c r="I4272"/>
    </row>
    <row r="4273" spans="3:9">
      <c r="C4273" s="176">
        <v>42159.499300000003</v>
      </c>
      <c r="D4273" s="3" t="s">
        <v>447</v>
      </c>
      <c r="E4273" s="3" t="s">
        <v>453</v>
      </c>
      <c r="F4273" s="3" t="str">
        <f t="shared" si="66"/>
        <v>Retail</v>
      </c>
      <c r="G4273" s="3">
        <v>2</v>
      </c>
      <c r="I4273"/>
    </row>
    <row r="4274" spans="3:9">
      <c r="C4274" s="176">
        <v>42107.467400000001</v>
      </c>
      <c r="D4274" s="3" t="s">
        <v>445</v>
      </c>
      <c r="E4274" s="3" t="s">
        <v>455</v>
      </c>
      <c r="F4274" s="3" t="str">
        <f t="shared" si="66"/>
        <v>Retail</v>
      </c>
      <c r="G4274" s="3">
        <v>5</v>
      </c>
      <c r="I4274"/>
    </row>
    <row r="4275" spans="3:9">
      <c r="C4275" s="176">
        <v>42181.616699999999</v>
      </c>
      <c r="D4275" s="3" t="s">
        <v>445</v>
      </c>
      <c r="E4275" s="3" t="s">
        <v>6</v>
      </c>
      <c r="F4275" s="3" t="str">
        <f t="shared" si="66"/>
        <v>Retail</v>
      </c>
      <c r="G4275" s="3">
        <v>3</v>
      </c>
      <c r="I4275"/>
    </row>
    <row r="4276" spans="3:9">
      <c r="C4276" s="176">
        <v>42313.147900000004</v>
      </c>
      <c r="D4276" s="3" t="s">
        <v>445</v>
      </c>
      <c r="E4276" s="3" t="s">
        <v>312</v>
      </c>
      <c r="F4276" s="3" t="str">
        <f t="shared" si="66"/>
        <v>Retail</v>
      </c>
      <c r="G4276" s="3">
        <v>1</v>
      </c>
      <c r="I4276"/>
    </row>
    <row r="4277" spans="3:9">
      <c r="C4277" s="176">
        <v>41985.496500000001</v>
      </c>
      <c r="D4277" s="3" t="s">
        <v>445</v>
      </c>
      <c r="E4277" s="3" t="s">
        <v>112</v>
      </c>
      <c r="F4277" s="3" t="str">
        <f t="shared" si="66"/>
        <v>Retail</v>
      </c>
      <c r="G4277" s="3">
        <v>7</v>
      </c>
      <c r="I4277"/>
    </row>
    <row r="4278" spans="3:9">
      <c r="C4278" s="176">
        <v>42335.779199999997</v>
      </c>
      <c r="D4278" s="3" t="s">
        <v>446</v>
      </c>
      <c r="E4278" s="3" t="s">
        <v>451</v>
      </c>
      <c r="F4278" s="3" t="str">
        <f t="shared" si="66"/>
        <v>Wholesale</v>
      </c>
      <c r="G4278" s="3">
        <v>57</v>
      </c>
      <c r="I4278"/>
    </row>
    <row r="4279" spans="3:9">
      <c r="C4279" s="176">
        <v>41986.926399999997</v>
      </c>
      <c r="D4279" s="3" t="s">
        <v>445</v>
      </c>
      <c r="E4279" s="3" t="s">
        <v>6</v>
      </c>
      <c r="F4279" s="3" t="str">
        <f t="shared" si="66"/>
        <v>Retail</v>
      </c>
      <c r="G4279" s="3">
        <v>4</v>
      </c>
      <c r="I4279"/>
    </row>
    <row r="4280" spans="3:9">
      <c r="C4280" s="176">
        <v>41986.709000000003</v>
      </c>
      <c r="D4280" s="3" t="s">
        <v>447</v>
      </c>
      <c r="E4280" s="3" t="s">
        <v>8</v>
      </c>
      <c r="F4280" s="3" t="str">
        <f t="shared" si="66"/>
        <v>Retail</v>
      </c>
      <c r="G4280" s="3">
        <v>3</v>
      </c>
      <c r="I4280"/>
    </row>
    <row r="4281" spans="3:9">
      <c r="C4281" s="176">
        <v>42141.159</v>
      </c>
      <c r="D4281" s="3" t="s">
        <v>447</v>
      </c>
      <c r="E4281" s="3" t="s">
        <v>6</v>
      </c>
      <c r="F4281" s="3" t="str">
        <f t="shared" si="66"/>
        <v>Wholesale</v>
      </c>
      <c r="G4281" s="3">
        <v>35</v>
      </c>
      <c r="I4281"/>
    </row>
    <row r="4282" spans="3:9">
      <c r="C4282" s="176">
        <v>41987.765299999999</v>
      </c>
      <c r="D4282" s="3" t="s">
        <v>445</v>
      </c>
      <c r="E4282" s="3" t="s">
        <v>6</v>
      </c>
      <c r="F4282" s="3" t="str">
        <f t="shared" si="66"/>
        <v>Wholesale</v>
      </c>
      <c r="G4282" s="3">
        <v>54</v>
      </c>
      <c r="I4282"/>
    </row>
    <row r="4283" spans="3:9">
      <c r="C4283" s="176">
        <v>41985.540300000001</v>
      </c>
      <c r="D4283" s="3" t="s">
        <v>446</v>
      </c>
      <c r="E4283" s="3" t="s">
        <v>9</v>
      </c>
      <c r="F4283" s="3" t="str">
        <f t="shared" si="66"/>
        <v>Wholesale</v>
      </c>
      <c r="G4283" s="3">
        <v>72</v>
      </c>
      <c r="I4283"/>
    </row>
    <row r="4284" spans="3:9">
      <c r="C4284" s="176">
        <v>42228.1708</v>
      </c>
      <c r="D4284" s="3" t="s">
        <v>446</v>
      </c>
      <c r="E4284" s="3" t="s">
        <v>459</v>
      </c>
      <c r="F4284" s="3" t="str">
        <f t="shared" si="66"/>
        <v>Retail</v>
      </c>
      <c r="G4284" s="3">
        <v>2</v>
      </c>
      <c r="I4284"/>
    </row>
    <row r="4285" spans="3:9">
      <c r="C4285" s="176">
        <v>42263.7736</v>
      </c>
      <c r="D4285" s="3" t="s">
        <v>445</v>
      </c>
      <c r="E4285" s="3" t="s">
        <v>6</v>
      </c>
      <c r="F4285" s="3" t="str">
        <f t="shared" si="66"/>
        <v>Wholesale</v>
      </c>
      <c r="G4285" s="3">
        <v>64</v>
      </c>
      <c r="I4285"/>
    </row>
    <row r="4286" spans="3:9">
      <c r="C4286" s="176">
        <v>42207.457600000002</v>
      </c>
      <c r="D4286" s="3" t="s">
        <v>447</v>
      </c>
      <c r="E4286" s="3" t="s">
        <v>112</v>
      </c>
      <c r="F4286" s="3" t="str">
        <f t="shared" si="66"/>
        <v>Wholesale</v>
      </c>
      <c r="G4286" s="3">
        <v>38</v>
      </c>
      <c r="I4286"/>
    </row>
    <row r="4287" spans="3:9">
      <c r="C4287" s="176">
        <v>42248.483999999997</v>
      </c>
      <c r="D4287" s="3" t="s">
        <v>449</v>
      </c>
      <c r="E4287" s="3" t="s">
        <v>460</v>
      </c>
      <c r="F4287" s="3" t="str">
        <f t="shared" si="66"/>
        <v>Retail</v>
      </c>
      <c r="G4287" s="3">
        <v>6</v>
      </c>
      <c r="I4287"/>
    </row>
    <row r="4288" spans="3:9">
      <c r="C4288" s="176">
        <v>42218.740299999998</v>
      </c>
      <c r="D4288" s="3" t="s">
        <v>445</v>
      </c>
      <c r="E4288" s="3" t="s">
        <v>9</v>
      </c>
      <c r="F4288" s="3" t="str">
        <f t="shared" si="66"/>
        <v>Wholesale</v>
      </c>
      <c r="G4288" s="3">
        <v>84</v>
      </c>
      <c r="I4288"/>
    </row>
    <row r="4289" spans="3:9">
      <c r="C4289" s="176">
        <v>42349.4764</v>
      </c>
      <c r="D4289" s="3" t="s">
        <v>445</v>
      </c>
      <c r="E4289" s="3" t="s">
        <v>458</v>
      </c>
      <c r="F4289" s="3" t="str">
        <f t="shared" si="66"/>
        <v>Retail</v>
      </c>
      <c r="G4289" s="3">
        <v>5</v>
      </c>
      <c r="I4289"/>
    </row>
    <row r="4290" spans="3:9">
      <c r="C4290" s="176">
        <v>42339.559000000001</v>
      </c>
      <c r="D4290" s="3" t="s">
        <v>446</v>
      </c>
      <c r="E4290" s="3" t="s">
        <v>453</v>
      </c>
      <c r="F4290" s="3" t="str">
        <f t="shared" si="66"/>
        <v>Retail</v>
      </c>
      <c r="G4290" s="3">
        <v>8</v>
      </c>
      <c r="I4290"/>
    </row>
    <row r="4291" spans="3:9">
      <c r="C4291" s="176">
        <v>42358.225700000003</v>
      </c>
      <c r="D4291" s="3" t="s">
        <v>446</v>
      </c>
      <c r="E4291" s="3" t="s">
        <v>114</v>
      </c>
      <c r="F4291" s="3" t="str">
        <f t="shared" si="66"/>
        <v>Retail</v>
      </c>
      <c r="G4291" s="3">
        <v>2</v>
      </c>
      <c r="I4291"/>
    </row>
    <row r="4292" spans="3:9">
      <c r="C4292" s="176">
        <v>42158.4611</v>
      </c>
      <c r="D4292" s="3" t="s">
        <v>445</v>
      </c>
      <c r="E4292" s="3" t="s">
        <v>453</v>
      </c>
      <c r="F4292" s="3" t="str">
        <f t="shared" si="66"/>
        <v>Retail</v>
      </c>
      <c r="G4292" s="3">
        <v>1</v>
      </c>
      <c r="I4292"/>
    </row>
    <row r="4293" spans="3:9">
      <c r="C4293" s="176">
        <v>41978.651400000002</v>
      </c>
      <c r="D4293" s="3" t="s">
        <v>446</v>
      </c>
      <c r="E4293" s="3" t="s">
        <v>453</v>
      </c>
      <c r="F4293" s="3" t="str">
        <f t="shared" si="66"/>
        <v>Wholesale</v>
      </c>
      <c r="G4293" s="3">
        <v>17</v>
      </c>
      <c r="I4293"/>
    </row>
    <row r="4294" spans="3:9">
      <c r="C4294" s="176">
        <v>42215.4882</v>
      </c>
      <c r="D4294" s="3" t="s">
        <v>447</v>
      </c>
      <c r="E4294" s="3" t="s">
        <v>6</v>
      </c>
      <c r="F4294" s="3" t="str">
        <f t="shared" si="66"/>
        <v>Retail</v>
      </c>
      <c r="G4294" s="3">
        <v>4</v>
      </c>
      <c r="I4294"/>
    </row>
    <row r="4295" spans="3:9">
      <c r="C4295" s="176">
        <v>42176.361799999999</v>
      </c>
      <c r="D4295" s="3" t="s">
        <v>447</v>
      </c>
      <c r="E4295" s="3" t="s">
        <v>7</v>
      </c>
      <c r="F4295" s="3" t="str">
        <f t="shared" si="66"/>
        <v>Wholesale</v>
      </c>
      <c r="G4295" s="3">
        <v>51</v>
      </c>
      <c r="I4295"/>
    </row>
    <row r="4296" spans="3:9">
      <c r="C4296" s="176">
        <v>42171.850700000003</v>
      </c>
      <c r="D4296" s="3" t="s">
        <v>447</v>
      </c>
      <c r="E4296" s="3" t="s">
        <v>455</v>
      </c>
      <c r="F4296" s="3" t="str">
        <f t="shared" si="66"/>
        <v>Retail</v>
      </c>
      <c r="G4296" s="3">
        <v>3</v>
      </c>
      <c r="I4296"/>
    </row>
    <row r="4297" spans="3:9">
      <c r="C4297" s="176">
        <v>41984.134700000002</v>
      </c>
      <c r="D4297" s="3" t="s">
        <v>446</v>
      </c>
      <c r="E4297" s="3" t="s">
        <v>312</v>
      </c>
      <c r="F4297" s="3" t="str">
        <f t="shared" si="66"/>
        <v>Retail</v>
      </c>
      <c r="G4297" s="3">
        <v>3</v>
      </c>
      <c r="I4297"/>
    </row>
    <row r="4298" spans="3:9">
      <c r="C4298" s="176">
        <v>41983.747900000002</v>
      </c>
      <c r="D4298" s="3" t="s">
        <v>447</v>
      </c>
      <c r="E4298" s="3" t="s">
        <v>454</v>
      </c>
      <c r="F4298" s="3" t="str">
        <f t="shared" ref="F4298:F4361" si="67">IF(G4298&lt;10,"Retail","Wholesale")</f>
        <v>Retail</v>
      </c>
      <c r="G4298" s="3">
        <v>2</v>
      </c>
      <c r="I4298"/>
    </row>
    <row r="4299" spans="3:9">
      <c r="C4299" s="176">
        <v>41978.455600000001</v>
      </c>
      <c r="D4299" s="3" t="s">
        <v>445</v>
      </c>
      <c r="E4299" s="3" t="s">
        <v>10</v>
      </c>
      <c r="F4299" s="3" t="str">
        <f t="shared" si="67"/>
        <v>Wholesale</v>
      </c>
      <c r="G4299" s="3">
        <v>26</v>
      </c>
      <c r="I4299"/>
    </row>
    <row r="4300" spans="3:9">
      <c r="C4300" s="176">
        <v>41982.2264</v>
      </c>
      <c r="D4300" s="3" t="s">
        <v>446</v>
      </c>
      <c r="E4300" s="3" t="s">
        <v>112</v>
      </c>
      <c r="F4300" s="3" t="str">
        <f t="shared" si="67"/>
        <v>Wholesale</v>
      </c>
      <c r="G4300" s="3">
        <v>134</v>
      </c>
      <c r="I4300"/>
    </row>
    <row r="4301" spans="3:9">
      <c r="C4301" s="176">
        <v>42338.487500000003</v>
      </c>
      <c r="D4301" s="3" t="s">
        <v>446</v>
      </c>
      <c r="E4301" s="3" t="s">
        <v>453</v>
      </c>
      <c r="F4301" s="3" t="str">
        <f t="shared" si="67"/>
        <v>Wholesale</v>
      </c>
      <c r="G4301" s="3">
        <v>105</v>
      </c>
      <c r="I4301"/>
    </row>
    <row r="4302" spans="3:9">
      <c r="C4302" s="176">
        <v>42360.520100000002</v>
      </c>
      <c r="D4302" s="3" t="s">
        <v>447</v>
      </c>
      <c r="E4302" s="3" t="s">
        <v>453</v>
      </c>
      <c r="F4302" s="3" t="str">
        <f t="shared" si="67"/>
        <v>Retail</v>
      </c>
      <c r="G4302" s="3">
        <v>1</v>
      </c>
      <c r="I4302"/>
    </row>
    <row r="4303" spans="3:9">
      <c r="C4303" s="176">
        <v>42118.5167</v>
      </c>
      <c r="D4303" s="3" t="s">
        <v>445</v>
      </c>
      <c r="E4303" s="3" t="s">
        <v>110</v>
      </c>
      <c r="F4303" s="3" t="str">
        <f t="shared" si="67"/>
        <v>Wholesale</v>
      </c>
      <c r="G4303" s="3">
        <v>57</v>
      </c>
      <c r="I4303"/>
    </row>
    <row r="4304" spans="3:9">
      <c r="C4304" s="176">
        <v>42341.777800000003</v>
      </c>
      <c r="D4304" s="3" t="s">
        <v>447</v>
      </c>
      <c r="E4304" s="3" t="s">
        <v>455</v>
      </c>
      <c r="F4304" s="3" t="str">
        <f t="shared" si="67"/>
        <v>Retail</v>
      </c>
      <c r="G4304" s="3">
        <v>2</v>
      </c>
      <c r="I4304"/>
    </row>
    <row r="4305" spans="3:9">
      <c r="C4305" s="176">
        <v>42218.558299999997</v>
      </c>
      <c r="D4305" s="3" t="s">
        <v>445</v>
      </c>
      <c r="E4305" s="3" t="s">
        <v>455</v>
      </c>
      <c r="F4305" s="3" t="str">
        <f t="shared" si="67"/>
        <v>Retail</v>
      </c>
      <c r="G4305" s="3">
        <v>2</v>
      </c>
      <c r="I4305"/>
    </row>
    <row r="4306" spans="3:9">
      <c r="C4306" s="176">
        <v>42235.518799999998</v>
      </c>
      <c r="D4306" s="3" t="s">
        <v>445</v>
      </c>
      <c r="E4306" s="3" t="s">
        <v>114</v>
      </c>
      <c r="F4306" s="3" t="str">
        <f t="shared" si="67"/>
        <v>Retail</v>
      </c>
      <c r="G4306" s="3">
        <v>2</v>
      </c>
      <c r="I4306"/>
    </row>
    <row r="4307" spans="3:9">
      <c r="C4307" s="176">
        <v>42229.208299999998</v>
      </c>
      <c r="D4307" s="3" t="s">
        <v>445</v>
      </c>
      <c r="E4307" s="3" t="s">
        <v>453</v>
      </c>
      <c r="F4307" s="3" t="str">
        <f t="shared" si="67"/>
        <v>Wholesale</v>
      </c>
      <c r="G4307" s="3">
        <v>60</v>
      </c>
      <c r="I4307"/>
    </row>
    <row r="4308" spans="3:9">
      <c r="C4308" s="176">
        <v>42157.742400000003</v>
      </c>
      <c r="D4308" s="3" t="s">
        <v>445</v>
      </c>
      <c r="E4308" s="3" t="s">
        <v>453</v>
      </c>
      <c r="F4308" s="3" t="str">
        <f t="shared" si="67"/>
        <v>Wholesale</v>
      </c>
      <c r="G4308" s="3">
        <v>12</v>
      </c>
      <c r="I4308"/>
    </row>
    <row r="4309" spans="3:9">
      <c r="C4309" s="176">
        <v>42357.168100000003</v>
      </c>
      <c r="D4309" s="3" t="s">
        <v>445</v>
      </c>
      <c r="E4309" s="3" t="s">
        <v>6</v>
      </c>
      <c r="F4309" s="3" t="str">
        <f t="shared" si="67"/>
        <v>Wholesale</v>
      </c>
      <c r="G4309" s="3">
        <v>54</v>
      </c>
      <c r="I4309"/>
    </row>
    <row r="4310" spans="3:9">
      <c r="C4310" s="176">
        <v>42234.093800000002</v>
      </c>
      <c r="D4310" s="3" t="s">
        <v>445</v>
      </c>
      <c r="E4310" s="3" t="s">
        <v>114</v>
      </c>
      <c r="F4310" s="3" t="str">
        <f t="shared" si="67"/>
        <v>Wholesale</v>
      </c>
      <c r="G4310" s="3">
        <v>35</v>
      </c>
      <c r="I4310"/>
    </row>
    <row r="4311" spans="3:9">
      <c r="C4311" s="176">
        <v>41984.519399999997</v>
      </c>
      <c r="D4311" s="3" t="s">
        <v>449</v>
      </c>
      <c r="E4311" s="3" t="s">
        <v>453</v>
      </c>
      <c r="F4311" s="3" t="str">
        <f t="shared" si="67"/>
        <v>Wholesale</v>
      </c>
      <c r="G4311" s="3">
        <v>49</v>
      </c>
      <c r="I4311"/>
    </row>
    <row r="4312" spans="3:9">
      <c r="C4312" s="176">
        <v>41982.934699999998</v>
      </c>
      <c r="D4312" s="3" t="s">
        <v>446</v>
      </c>
      <c r="E4312" s="3" t="s">
        <v>312</v>
      </c>
      <c r="F4312" s="3" t="str">
        <f t="shared" si="67"/>
        <v>Retail</v>
      </c>
      <c r="G4312" s="3">
        <v>2</v>
      </c>
      <c r="I4312"/>
    </row>
    <row r="4313" spans="3:9">
      <c r="C4313" s="176">
        <v>42240.502800000002</v>
      </c>
      <c r="D4313" s="3" t="s">
        <v>447</v>
      </c>
      <c r="E4313" s="3" t="s">
        <v>453</v>
      </c>
      <c r="F4313" s="3" t="str">
        <f t="shared" si="67"/>
        <v>Retail</v>
      </c>
      <c r="G4313" s="3">
        <v>3</v>
      </c>
      <c r="I4313"/>
    </row>
    <row r="4314" spans="3:9">
      <c r="C4314" s="176">
        <v>42086.580600000001</v>
      </c>
      <c r="D4314" s="3" t="s">
        <v>446</v>
      </c>
      <c r="E4314" s="3" t="s">
        <v>6</v>
      </c>
      <c r="F4314" s="3" t="str">
        <f t="shared" si="67"/>
        <v>Retail</v>
      </c>
      <c r="G4314" s="3">
        <v>1</v>
      </c>
      <c r="I4314"/>
    </row>
    <row r="4315" spans="3:9">
      <c r="C4315" s="176">
        <v>42353.259700000002</v>
      </c>
      <c r="D4315" s="3" t="s">
        <v>445</v>
      </c>
      <c r="E4315" s="3" t="s">
        <v>8</v>
      </c>
      <c r="F4315" s="3" t="str">
        <f t="shared" si="67"/>
        <v>Retail</v>
      </c>
      <c r="G4315" s="3">
        <v>4</v>
      </c>
      <c r="I4315"/>
    </row>
    <row r="4316" spans="3:9">
      <c r="C4316" s="176">
        <v>42215.771500000003</v>
      </c>
      <c r="D4316" s="3" t="s">
        <v>449</v>
      </c>
      <c r="E4316" s="3" t="s">
        <v>10</v>
      </c>
      <c r="F4316" s="3" t="str">
        <f t="shared" si="67"/>
        <v>Retail</v>
      </c>
      <c r="G4316" s="3">
        <v>1</v>
      </c>
      <c r="I4316"/>
    </row>
    <row r="4317" spans="3:9">
      <c r="C4317" s="176">
        <v>42174.5167</v>
      </c>
      <c r="D4317" s="3" t="s">
        <v>445</v>
      </c>
      <c r="E4317" s="3" t="s">
        <v>452</v>
      </c>
      <c r="F4317" s="3" t="str">
        <f t="shared" si="67"/>
        <v>Retail</v>
      </c>
      <c r="G4317" s="3">
        <v>2</v>
      </c>
      <c r="I4317"/>
    </row>
    <row r="4318" spans="3:9">
      <c r="C4318" s="176">
        <v>41991.704899999997</v>
      </c>
      <c r="D4318" s="3" t="s">
        <v>446</v>
      </c>
      <c r="E4318" s="3" t="s">
        <v>8</v>
      </c>
      <c r="F4318" s="3" t="str">
        <f t="shared" si="67"/>
        <v>Wholesale</v>
      </c>
      <c r="G4318" s="3">
        <v>26</v>
      </c>
      <c r="I4318"/>
    </row>
    <row r="4319" spans="3:9">
      <c r="C4319" s="176">
        <v>42340.540300000001</v>
      </c>
      <c r="D4319" s="3" t="s">
        <v>445</v>
      </c>
      <c r="E4319" s="3" t="s">
        <v>7</v>
      </c>
      <c r="F4319" s="3" t="str">
        <f t="shared" si="67"/>
        <v>Retail</v>
      </c>
      <c r="G4319" s="3">
        <v>6</v>
      </c>
      <c r="I4319"/>
    </row>
    <row r="4320" spans="3:9">
      <c r="C4320" s="176">
        <v>41989.697899999999</v>
      </c>
      <c r="D4320" s="3" t="s">
        <v>447</v>
      </c>
      <c r="E4320" s="3" t="s">
        <v>9</v>
      </c>
      <c r="F4320" s="3" t="str">
        <f t="shared" si="67"/>
        <v>Retail</v>
      </c>
      <c r="G4320" s="3">
        <v>4</v>
      </c>
      <c r="I4320"/>
    </row>
    <row r="4321" spans="3:9">
      <c r="C4321" s="176">
        <v>42345.728499999997</v>
      </c>
      <c r="D4321" s="3" t="s">
        <v>445</v>
      </c>
      <c r="E4321" s="3" t="s">
        <v>7</v>
      </c>
      <c r="F4321" s="3" t="str">
        <f t="shared" si="67"/>
        <v>Retail</v>
      </c>
      <c r="G4321" s="3">
        <v>3</v>
      </c>
      <c r="I4321"/>
    </row>
    <row r="4322" spans="3:9">
      <c r="C4322" s="176">
        <v>42341.491000000002</v>
      </c>
      <c r="D4322" s="3" t="s">
        <v>449</v>
      </c>
      <c r="E4322" s="3" t="s">
        <v>453</v>
      </c>
      <c r="F4322" s="3" t="str">
        <f t="shared" si="67"/>
        <v>Wholesale</v>
      </c>
      <c r="G4322" s="3">
        <v>103</v>
      </c>
      <c r="I4322"/>
    </row>
    <row r="4323" spans="3:9">
      <c r="C4323" s="176">
        <v>42221.198600000003</v>
      </c>
      <c r="D4323" s="3" t="s">
        <v>447</v>
      </c>
      <c r="E4323" s="3" t="s">
        <v>457</v>
      </c>
      <c r="F4323" s="3" t="str">
        <f t="shared" si="67"/>
        <v>Wholesale</v>
      </c>
      <c r="G4323" s="3">
        <v>69</v>
      </c>
      <c r="I4323"/>
    </row>
    <row r="4324" spans="3:9">
      <c r="C4324" s="176">
        <v>42107.482600000003</v>
      </c>
      <c r="D4324" s="3" t="s">
        <v>445</v>
      </c>
      <c r="E4324" s="3" t="s">
        <v>8</v>
      </c>
      <c r="F4324" s="3" t="str">
        <f t="shared" si="67"/>
        <v>Retail</v>
      </c>
      <c r="G4324" s="3">
        <v>2</v>
      </c>
      <c r="I4324"/>
    </row>
    <row r="4325" spans="3:9">
      <c r="C4325" s="176">
        <v>42105.1708</v>
      </c>
      <c r="D4325" s="3" t="s">
        <v>445</v>
      </c>
      <c r="E4325" s="3" t="s">
        <v>453</v>
      </c>
      <c r="F4325" s="3" t="str">
        <f t="shared" si="67"/>
        <v>Retail</v>
      </c>
      <c r="G4325" s="3">
        <v>3</v>
      </c>
      <c r="I4325"/>
    </row>
    <row r="4326" spans="3:9">
      <c r="C4326" s="176">
        <v>42231.743799999997</v>
      </c>
      <c r="D4326" s="3" t="s">
        <v>445</v>
      </c>
      <c r="E4326" s="3" t="s">
        <v>454</v>
      </c>
      <c r="F4326" s="3" t="str">
        <f t="shared" si="67"/>
        <v>Retail</v>
      </c>
      <c r="G4326" s="3">
        <v>5</v>
      </c>
      <c r="I4326"/>
    </row>
    <row r="4327" spans="3:9">
      <c r="C4327" s="176">
        <v>42270.463900000002</v>
      </c>
      <c r="D4327" s="3" t="s">
        <v>447</v>
      </c>
      <c r="E4327" s="3" t="s">
        <v>457</v>
      </c>
      <c r="F4327" s="3" t="str">
        <f t="shared" si="67"/>
        <v>Wholesale</v>
      </c>
      <c r="G4327" s="3">
        <v>56</v>
      </c>
      <c r="I4327"/>
    </row>
    <row r="4328" spans="3:9">
      <c r="C4328" s="176">
        <v>41981.921499999997</v>
      </c>
      <c r="D4328" s="3" t="s">
        <v>445</v>
      </c>
      <c r="E4328" s="3" t="s">
        <v>459</v>
      </c>
      <c r="F4328" s="3" t="str">
        <f t="shared" si="67"/>
        <v>Retail</v>
      </c>
      <c r="G4328" s="3">
        <v>4</v>
      </c>
      <c r="I4328"/>
    </row>
    <row r="4329" spans="3:9">
      <c r="C4329" s="176">
        <v>42111.470800000003</v>
      </c>
      <c r="D4329" s="3" t="s">
        <v>445</v>
      </c>
      <c r="E4329" s="3" t="s">
        <v>110</v>
      </c>
      <c r="F4329" s="3" t="str">
        <f t="shared" si="67"/>
        <v>Wholesale</v>
      </c>
      <c r="G4329" s="3">
        <v>35</v>
      </c>
      <c r="I4329"/>
    </row>
    <row r="4330" spans="3:9">
      <c r="C4330" s="176">
        <v>41987.760399999999</v>
      </c>
      <c r="D4330" s="3" t="s">
        <v>445</v>
      </c>
      <c r="E4330" s="3" t="s">
        <v>6</v>
      </c>
      <c r="F4330" s="3" t="str">
        <f t="shared" si="67"/>
        <v>Wholesale</v>
      </c>
      <c r="G4330" s="3">
        <v>40</v>
      </c>
      <c r="I4330"/>
    </row>
    <row r="4331" spans="3:9">
      <c r="C4331" s="176">
        <v>41986.7333</v>
      </c>
      <c r="D4331" s="3" t="s">
        <v>446</v>
      </c>
      <c r="E4331" s="3" t="s">
        <v>112</v>
      </c>
      <c r="F4331" s="3" t="str">
        <f t="shared" si="67"/>
        <v>Retail</v>
      </c>
      <c r="G4331" s="3">
        <v>8</v>
      </c>
      <c r="I4331"/>
    </row>
    <row r="4332" spans="3:9">
      <c r="C4332" s="176">
        <v>41987.534</v>
      </c>
      <c r="D4332" s="3" t="s">
        <v>447</v>
      </c>
      <c r="E4332" s="3" t="s">
        <v>8</v>
      </c>
      <c r="F4332" s="3" t="str">
        <f t="shared" si="67"/>
        <v>Wholesale</v>
      </c>
      <c r="G4332" s="3">
        <v>64</v>
      </c>
      <c r="I4332"/>
    </row>
    <row r="4333" spans="3:9">
      <c r="C4333" s="176">
        <v>42137.472199999997</v>
      </c>
      <c r="D4333" s="3" t="s">
        <v>445</v>
      </c>
      <c r="E4333" s="3" t="s">
        <v>452</v>
      </c>
      <c r="F4333" s="3" t="str">
        <f t="shared" si="67"/>
        <v>Retail</v>
      </c>
      <c r="G4333" s="3">
        <v>6</v>
      </c>
      <c r="I4333"/>
    </row>
    <row r="4334" spans="3:9">
      <c r="C4334" s="176">
        <v>41986.474999999999</v>
      </c>
      <c r="D4334" s="3" t="s">
        <v>449</v>
      </c>
      <c r="E4334" s="3" t="s">
        <v>7</v>
      </c>
      <c r="F4334" s="3" t="str">
        <f t="shared" si="67"/>
        <v>Wholesale</v>
      </c>
      <c r="G4334" s="3">
        <v>25</v>
      </c>
      <c r="I4334"/>
    </row>
    <row r="4335" spans="3:9">
      <c r="C4335" s="176">
        <v>41989.810400000002</v>
      </c>
      <c r="D4335" s="3" t="s">
        <v>445</v>
      </c>
      <c r="E4335" s="3" t="s">
        <v>312</v>
      </c>
      <c r="F4335" s="3" t="str">
        <f t="shared" si="67"/>
        <v>Retail</v>
      </c>
      <c r="G4335" s="3">
        <v>2</v>
      </c>
      <c r="I4335"/>
    </row>
    <row r="4336" spans="3:9">
      <c r="C4336" s="176">
        <v>41978.959000000003</v>
      </c>
      <c r="D4336" s="3" t="s">
        <v>447</v>
      </c>
      <c r="E4336" s="3" t="s">
        <v>114</v>
      </c>
      <c r="F4336" s="3" t="str">
        <f t="shared" si="67"/>
        <v>Retail</v>
      </c>
      <c r="G4336" s="3">
        <v>8</v>
      </c>
      <c r="I4336"/>
    </row>
    <row r="4337" spans="3:9">
      <c r="C4337" s="176">
        <v>42016.7618</v>
      </c>
      <c r="D4337" s="3" t="s">
        <v>446</v>
      </c>
      <c r="E4337" s="3" t="s">
        <v>6</v>
      </c>
      <c r="F4337" s="3" t="str">
        <f t="shared" si="67"/>
        <v>Wholesale</v>
      </c>
      <c r="G4337" s="3">
        <v>40</v>
      </c>
      <c r="I4337"/>
    </row>
    <row r="4338" spans="3:9">
      <c r="C4338" s="176">
        <v>42044.7889</v>
      </c>
      <c r="D4338" s="3" t="s">
        <v>447</v>
      </c>
      <c r="E4338" s="3" t="s">
        <v>453</v>
      </c>
      <c r="F4338" s="3" t="str">
        <f t="shared" si="67"/>
        <v>Retail</v>
      </c>
      <c r="G4338" s="3">
        <v>7</v>
      </c>
      <c r="I4338"/>
    </row>
    <row r="4339" spans="3:9">
      <c r="C4339" s="176">
        <v>42354.45</v>
      </c>
      <c r="D4339" s="3" t="s">
        <v>447</v>
      </c>
      <c r="E4339" s="3" t="s">
        <v>453</v>
      </c>
      <c r="F4339" s="3" t="str">
        <f t="shared" si="67"/>
        <v>Retail</v>
      </c>
      <c r="G4339" s="3">
        <v>7</v>
      </c>
      <c r="I4339"/>
    </row>
    <row r="4340" spans="3:9">
      <c r="C4340" s="176">
        <v>42311.521500000003</v>
      </c>
      <c r="D4340" s="3" t="s">
        <v>445</v>
      </c>
      <c r="E4340" s="3" t="s">
        <v>453</v>
      </c>
      <c r="F4340" s="3" t="str">
        <f t="shared" si="67"/>
        <v>Retail</v>
      </c>
      <c r="G4340" s="3">
        <v>5</v>
      </c>
      <c r="I4340"/>
    </row>
    <row r="4341" spans="3:9">
      <c r="C4341" s="176">
        <v>42186.7042</v>
      </c>
      <c r="D4341" s="3" t="s">
        <v>445</v>
      </c>
      <c r="E4341" s="3" t="s">
        <v>6</v>
      </c>
      <c r="F4341" s="3" t="str">
        <f t="shared" si="67"/>
        <v>Retail</v>
      </c>
      <c r="G4341" s="3">
        <v>7</v>
      </c>
      <c r="I4341"/>
    </row>
    <row r="4342" spans="3:9">
      <c r="C4342" s="176">
        <v>42151.1132</v>
      </c>
      <c r="D4342" s="3" t="s">
        <v>449</v>
      </c>
      <c r="E4342" s="3" t="s">
        <v>460</v>
      </c>
      <c r="F4342" s="3" t="str">
        <f t="shared" si="67"/>
        <v>Retail</v>
      </c>
      <c r="G4342" s="3">
        <v>3</v>
      </c>
      <c r="I4342"/>
    </row>
    <row r="4343" spans="3:9">
      <c r="C4343" s="176">
        <v>42296.225700000003</v>
      </c>
      <c r="D4343" s="3" t="s">
        <v>449</v>
      </c>
      <c r="E4343" s="3" t="s">
        <v>453</v>
      </c>
      <c r="F4343" s="3" t="str">
        <f t="shared" si="67"/>
        <v>Wholesale</v>
      </c>
      <c r="G4343" s="3">
        <v>52</v>
      </c>
      <c r="I4343"/>
    </row>
    <row r="4344" spans="3:9">
      <c r="C4344" s="176">
        <v>42343.225700000003</v>
      </c>
      <c r="D4344" s="3" t="s">
        <v>445</v>
      </c>
      <c r="E4344" s="3" t="s">
        <v>454</v>
      </c>
      <c r="F4344" s="3" t="str">
        <f t="shared" si="67"/>
        <v>Retail</v>
      </c>
      <c r="G4344" s="3">
        <v>4</v>
      </c>
      <c r="I4344"/>
    </row>
    <row r="4345" spans="3:9">
      <c r="C4345" s="176">
        <v>42198.518100000001</v>
      </c>
      <c r="D4345" s="3" t="s">
        <v>446</v>
      </c>
      <c r="E4345" s="3" t="s">
        <v>453</v>
      </c>
      <c r="F4345" s="3" t="str">
        <f t="shared" si="67"/>
        <v>Retail</v>
      </c>
      <c r="G4345" s="3">
        <v>4</v>
      </c>
      <c r="I4345"/>
    </row>
    <row r="4346" spans="3:9">
      <c r="C4346" s="176">
        <v>42047.534699999997</v>
      </c>
      <c r="D4346" s="3" t="s">
        <v>449</v>
      </c>
      <c r="E4346" s="3" t="s">
        <v>312</v>
      </c>
      <c r="F4346" s="3" t="str">
        <f t="shared" si="67"/>
        <v>Retail</v>
      </c>
      <c r="G4346" s="3">
        <v>1</v>
      </c>
      <c r="I4346"/>
    </row>
    <row r="4347" spans="3:9">
      <c r="C4347" s="176">
        <v>42097.1806</v>
      </c>
      <c r="D4347" s="3" t="s">
        <v>447</v>
      </c>
      <c r="E4347" s="3" t="s">
        <v>9</v>
      </c>
      <c r="F4347" s="3" t="str">
        <f t="shared" si="67"/>
        <v>Wholesale</v>
      </c>
      <c r="G4347" s="3">
        <v>56</v>
      </c>
      <c r="I4347"/>
    </row>
    <row r="4348" spans="3:9">
      <c r="C4348" s="176">
        <v>42353.950700000001</v>
      </c>
      <c r="D4348" s="3" t="s">
        <v>446</v>
      </c>
      <c r="E4348" s="3" t="s">
        <v>312</v>
      </c>
      <c r="F4348" s="3" t="str">
        <f t="shared" si="67"/>
        <v>Wholesale</v>
      </c>
      <c r="G4348" s="3">
        <v>30</v>
      </c>
      <c r="I4348"/>
    </row>
    <row r="4349" spans="3:9">
      <c r="C4349" s="176">
        <v>42239.467400000001</v>
      </c>
      <c r="D4349" s="3" t="s">
        <v>447</v>
      </c>
      <c r="E4349" s="3" t="s">
        <v>9</v>
      </c>
      <c r="F4349" s="3" t="str">
        <f t="shared" si="67"/>
        <v>Retail</v>
      </c>
      <c r="G4349" s="3">
        <v>2</v>
      </c>
      <c r="I4349"/>
    </row>
    <row r="4350" spans="3:9">
      <c r="C4350" s="176">
        <v>42321.530599999998</v>
      </c>
      <c r="D4350" s="3" t="s">
        <v>446</v>
      </c>
      <c r="E4350" s="3" t="s">
        <v>114</v>
      </c>
      <c r="F4350" s="3" t="str">
        <f t="shared" si="67"/>
        <v>Wholesale</v>
      </c>
      <c r="G4350" s="3">
        <v>30</v>
      </c>
      <c r="I4350"/>
    </row>
    <row r="4351" spans="3:9">
      <c r="C4351" s="176">
        <v>41985.7</v>
      </c>
      <c r="D4351" s="3" t="s">
        <v>447</v>
      </c>
      <c r="E4351" s="3" t="s">
        <v>453</v>
      </c>
      <c r="F4351" s="3" t="str">
        <f t="shared" si="67"/>
        <v>Retail</v>
      </c>
      <c r="G4351" s="3">
        <v>7</v>
      </c>
      <c r="I4351"/>
    </row>
    <row r="4352" spans="3:9">
      <c r="C4352" s="176">
        <v>41983.702799999999</v>
      </c>
      <c r="D4352" s="3" t="s">
        <v>446</v>
      </c>
      <c r="E4352" s="3" t="s">
        <v>8</v>
      </c>
      <c r="F4352" s="3" t="str">
        <f t="shared" si="67"/>
        <v>Wholesale</v>
      </c>
      <c r="G4352" s="3">
        <v>30</v>
      </c>
      <c r="I4352"/>
    </row>
    <row r="4353" spans="3:9">
      <c r="C4353" s="176">
        <v>42160.560400000002</v>
      </c>
      <c r="D4353" s="3" t="s">
        <v>446</v>
      </c>
      <c r="E4353" s="3" t="s">
        <v>453</v>
      </c>
      <c r="F4353" s="3" t="str">
        <f t="shared" si="67"/>
        <v>Retail</v>
      </c>
      <c r="G4353" s="3">
        <v>2</v>
      </c>
      <c r="I4353"/>
    </row>
    <row r="4354" spans="3:9">
      <c r="C4354" s="176">
        <v>42338.459699999999</v>
      </c>
      <c r="D4354" s="3" t="s">
        <v>446</v>
      </c>
      <c r="E4354" s="3" t="s">
        <v>452</v>
      </c>
      <c r="F4354" s="3" t="str">
        <f t="shared" si="67"/>
        <v>Retail</v>
      </c>
      <c r="G4354" s="3">
        <v>9</v>
      </c>
      <c r="I4354"/>
    </row>
    <row r="4355" spans="3:9">
      <c r="C4355" s="176">
        <v>42312.525000000001</v>
      </c>
      <c r="D4355" s="3" t="s">
        <v>447</v>
      </c>
      <c r="E4355" s="3" t="s">
        <v>459</v>
      </c>
      <c r="F4355" s="3" t="str">
        <f t="shared" si="67"/>
        <v>Retail</v>
      </c>
      <c r="G4355" s="3">
        <v>1</v>
      </c>
      <c r="I4355"/>
    </row>
    <row r="4356" spans="3:9">
      <c r="C4356" s="176">
        <v>42210.511100000003</v>
      </c>
      <c r="D4356" s="3" t="s">
        <v>446</v>
      </c>
      <c r="E4356" s="3" t="s">
        <v>453</v>
      </c>
      <c r="F4356" s="3" t="str">
        <f t="shared" si="67"/>
        <v>Retail</v>
      </c>
      <c r="G4356" s="3">
        <v>6</v>
      </c>
      <c r="I4356"/>
    </row>
    <row r="4357" spans="3:9">
      <c r="C4357" s="176">
        <v>42148.227800000001</v>
      </c>
      <c r="D4357" s="3" t="s">
        <v>445</v>
      </c>
      <c r="E4357" s="3" t="s">
        <v>453</v>
      </c>
      <c r="F4357" s="3" t="str">
        <f t="shared" si="67"/>
        <v>Retail</v>
      </c>
      <c r="G4357" s="3">
        <v>8</v>
      </c>
      <c r="I4357"/>
    </row>
    <row r="4358" spans="3:9">
      <c r="C4358" s="176">
        <v>42362.5507</v>
      </c>
      <c r="D4358" s="3" t="s">
        <v>447</v>
      </c>
      <c r="E4358" s="3" t="s">
        <v>453</v>
      </c>
      <c r="F4358" s="3" t="str">
        <f t="shared" si="67"/>
        <v>Retail</v>
      </c>
      <c r="G4358" s="3">
        <v>5</v>
      </c>
      <c r="I4358"/>
    </row>
    <row r="4359" spans="3:9">
      <c r="C4359" s="176">
        <v>42216.533300000003</v>
      </c>
      <c r="D4359" s="3" t="s">
        <v>445</v>
      </c>
      <c r="E4359" s="3" t="s">
        <v>10</v>
      </c>
      <c r="F4359" s="3" t="str">
        <f t="shared" si="67"/>
        <v>Retail</v>
      </c>
      <c r="G4359" s="3">
        <v>8</v>
      </c>
      <c r="I4359"/>
    </row>
    <row r="4360" spans="3:9">
      <c r="C4360" s="176">
        <v>42346.518100000001</v>
      </c>
      <c r="D4360" s="3" t="s">
        <v>446</v>
      </c>
      <c r="E4360" s="3" t="s">
        <v>6</v>
      </c>
      <c r="F4360" s="3" t="str">
        <f t="shared" si="67"/>
        <v>Wholesale</v>
      </c>
      <c r="G4360" s="3">
        <v>39</v>
      </c>
      <c r="I4360"/>
    </row>
    <row r="4361" spans="3:9">
      <c r="C4361" s="176">
        <v>42322.147900000004</v>
      </c>
      <c r="D4361" s="3" t="s">
        <v>445</v>
      </c>
      <c r="E4361" s="3" t="s">
        <v>453</v>
      </c>
      <c r="F4361" s="3" t="str">
        <f t="shared" si="67"/>
        <v>Retail</v>
      </c>
      <c r="G4361" s="3">
        <v>2</v>
      </c>
      <c r="I4361"/>
    </row>
    <row r="4362" spans="3:9">
      <c r="C4362" s="176">
        <v>42362.741699999999</v>
      </c>
      <c r="D4362" s="3" t="s">
        <v>446</v>
      </c>
      <c r="E4362" s="3" t="s">
        <v>453</v>
      </c>
      <c r="F4362" s="3" t="str">
        <f t="shared" ref="F4362:F4425" si="68">IF(G4362&lt;10,"Retail","Wholesale")</f>
        <v>Retail</v>
      </c>
      <c r="G4362" s="3">
        <v>1</v>
      </c>
      <c r="I4362"/>
    </row>
    <row r="4363" spans="3:9">
      <c r="C4363" s="176">
        <v>41985.3174</v>
      </c>
      <c r="D4363" s="3" t="s">
        <v>447</v>
      </c>
      <c r="E4363" s="3" t="s">
        <v>453</v>
      </c>
      <c r="F4363" s="3" t="str">
        <f t="shared" si="68"/>
        <v>Wholesale</v>
      </c>
      <c r="G4363" s="3">
        <v>16</v>
      </c>
      <c r="I4363"/>
    </row>
    <row r="4364" spans="3:9">
      <c r="C4364" s="176">
        <v>42274.556299999997</v>
      </c>
      <c r="D4364" s="3" t="s">
        <v>447</v>
      </c>
      <c r="E4364" s="3" t="s">
        <v>453</v>
      </c>
      <c r="F4364" s="3" t="str">
        <f t="shared" si="68"/>
        <v>Retail</v>
      </c>
      <c r="G4364" s="3">
        <v>2</v>
      </c>
      <c r="I4364"/>
    </row>
    <row r="4365" spans="3:9">
      <c r="C4365" s="176">
        <v>42182.479899999998</v>
      </c>
      <c r="D4365" s="3" t="s">
        <v>446</v>
      </c>
      <c r="E4365" s="3" t="s">
        <v>453</v>
      </c>
      <c r="F4365" s="3" t="str">
        <f t="shared" si="68"/>
        <v>Retail</v>
      </c>
      <c r="G4365" s="3">
        <v>3</v>
      </c>
      <c r="I4365"/>
    </row>
    <row r="4366" spans="3:9">
      <c r="C4366" s="176">
        <v>41980.544399999999</v>
      </c>
      <c r="D4366" s="3" t="s">
        <v>445</v>
      </c>
      <c r="E4366" s="3" t="s">
        <v>453</v>
      </c>
      <c r="F4366" s="3" t="str">
        <f t="shared" si="68"/>
        <v>Retail</v>
      </c>
      <c r="G4366" s="3">
        <v>8</v>
      </c>
      <c r="I4366"/>
    </row>
    <row r="4367" spans="3:9">
      <c r="C4367" s="176">
        <v>41983.514600000002</v>
      </c>
      <c r="D4367" s="3" t="s">
        <v>446</v>
      </c>
      <c r="E4367" s="3" t="s">
        <v>312</v>
      </c>
      <c r="F4367" s="3" t="str">
        <f t="shared" si="68"/>
        <v>Wholesale</v>
      </c>
      <c r="G4367" s="3">
        <v>59</v>
      </c>
      <c r="I4367"/>
    </row>
    <row r="4368" spans="3:9">
      <c r="C4368" s="176">
        <v>42321.524299999997</v>
      </c>
      <c r="D4368" s="3" t="s">
        <v>446</v>
      </c>
      <c r="E4368" s="3" t="s">
        <v>110</v>
      </c>
      <c r="F4368" s="3" t="str">
        <f t="shared" si="68"/>
        <v>Wholesale</v>
      </c>
      <c r="G4368" s="3">
        <v>60</v>
      </c>
      <c r="I4368"/>
    </row>
    <row r="4369" spans="3:9">
      <c r="C4369" s="176">
        <v>42332.209000000003</v>
      </c>
      <c r="D4369" s="3" t="s">
        <v>445</v>
      </c>
      <c r="E4369" s="3" t="s">
        <v>6</v>
      </c>
      <c r="F4369" s="3" t="str">
        <f t="shared" si="68"/>
        <v>Retail</v>
      </c>
      <c r="G4369" s="3">
        <v>1</v>
      </c>
      <c r="I4369"/>
    </row>
    <row r="4370" spans="3:9">
      <c r="C4370" s="176">
        <v>41984.727099999996</v>
      </c>
      <c r="D4370" s="3" t="s">
        <v>449</v>
      </c>
      <c r="E4370" s="3" t="s">
        <v>458</v>
      </c>
      <c r="F4370" s="3" t="str">
        <f t="shared" si="68"/>
        <v>Retail</v>
      </c>
      <c r="G4370" s="3">
        <v>1</v>
      </c>
      <c r="I4370"/>
    </row>
    <row r="4371" spans="3:9">
      <c r="C4371" s="176">
        <v>42332.531900000002</v>
      </c>
      <c r="D4371" s="3" t="s">
        <v>445</v>
      </c>
      <c r="E4371" s="3" t="s">
        <v>9</v>
      </c>
      <c r="F4371" s="3" t="str">
        <f t="shared" si="68"/>
        <v>Wholesale</v>
      </c>
      <c r="G4371" s="3">
        <v>34</v>
      </c>
      <c r="I4371"/>
    </row>
    <row r="4372" spans="3:9">
      <c r="C4372" s="176">
        <v>42046.538200000003</v>
      </c>
      <c r="D4372" s="3" t="s">
        <v>446</v>
      </c>
      <c r="E4372" s="3" t="s">
        <v>461</v>
      </c>
      <c r="F4372" s="3" t="str">
        <f t="shared" si="68"/>
        <v>Retail</v>
      </c>
      <c r="G4372" s="3">
        <v>8</v>
      </c>
      <c r="I4372"/>
    </row>
    <row r="4373" spans="3:9">
      <c r="C4373" s="176">
        <v>42192.508300000001</v>
      </c>
      <c r="D4373" s="3" t="s">
        <v>445</v>
      </c>
      <c r="E4373" s="3" t="s">
        <v>453</v>
      </c>
      <c r="F4373" s="3" t="str">
        <f t="shared" si="68"/>
        <v>Retail</v>
      </c>
      <c r="G4373" s="3">
        <v>3</v>
      </c>
      <c r="I4373"/>
    </row>
    <row r="4374" spans="3:9">
      <c r="C4374" s="176">
        <v>42209.500699999997</v>
      </c>
      <c r="D4374" s="3" t="s">
        <v>449</v>
      </c>
      <c r="E4374" s="3" t="s">
        <v>453</v>
      </c>
      <c r="F4374" s="3" t="str">
        <f t="shared" si="68"/>
        <v>Retail</v>
      </c>
      <c r="G4374" s="3">
        <v>1</v>
      </c>
      <c r="I4374"/>
    </row>
    <row r="4375" spans="3:9">
      <c r="C4375" s="176">
        <v>42106.549299999999</v>
      </c>
      <c r="D4375" s="3" t="s">
        <v>446</v>
      </c>
      <c r="E4375" s="3" t="s">
        <v>8</v>
      </c>
      <c r="F4375" s="3" t="str">
        <f t="shared" si="68"/>
        <v>Retail</v>
      </c>
      <c r="G4375" s="3">
        <v>1</v>
      </c>
      <c r="I4375"/>
    </row>
    <row r="4376" spans="3:9">
      <c r="C4376" s="176">
        <v>41983.993799999997</v>
      </c>
      <c r="D4376" s="3" t="s">
        <v>446</v>
      </c>
      <c r="E4376" s="3" t="s">
        <v>312</v>
      </c>
      <c r="F4376" s="3" t="str">
        <f t="shared" si="68"/>
        <v>Wholesale</v>
      </c>
      <c r="G4376" s="3">
        <v>29</v>
      </c>
      <c r="I4376"/>
    </row>
    <row r="4377" spans="3:9">
      <c r="C4377" s="176">
        <v>42172.2958</v>
      </c>
      <c r="D4377" s="3" t="s">
        <v>447</v>
      </c>
      <c r="E4377" s="3" t="s">
        <v>452</v>
      </c>
      <c r="F4377" s="3" t="str">
        <f t="shared" si="68"/>
        <v>Retail</v>
      </c>
      <c r="G4377" s="3">
        <v>3</v>
      </c>
      <c r="I4377"/>
    </row>
    <row r="4378" spans="3:9">
      <c r="C4378" s="176">
        <v>42165.5</v>
      </c>
      <c r="D4378" s="3" t="s">
        <v>447</v>
      </c>
      <c r="E4378" s="3" t="s">
        <v>312</v>
      </c>
      <c r="F4378" s="3" t="str">
        <f t="shared" si="68"/>
        <v>Wholesale</v>
      </c>
      <c r="G4378" s="3">
        <v>41</v>
      </c>
      <c r="I4378"/>
    </row>
    <row r="4379" spans="3:9">
      <c r="C4379" s="176">
        <v>42336.774299999997</v>
      </c>
      <c r="D4379" s="3" t="s">
        <v>446</v>
      </c>
      <c r="E4379" s="3" t="s">
        <v>459</v>
      </c>
      <c r="F4379" s="3" t="str">
        <f t="shared" si="68"/>
        <v>Retail</v>
      </c>
      <c r="G4379" s="3">
        <v>5</v>
      </c>
      <c r="I4379"/>
    </row>
    <row r="4380" spans="3:9">
      <c r="C4380" s="176">
        <v>42357.768799999998</v>
      </c>
      <c r="D4380" s="3" t="s">
        <v>449</v>
      </c>
      <c r="E4380" s="3" t="s">
        <v>6</v>
      </c>
      <c r="F4380" s="3" t="str">
        <f t="shared" si="68"/>
        <v>Wholesale</v>
      </c>
      <c r="G4380" s="3">
        <v>64</v>
      </c>
      <c r="I4380"/>
    </row>
    <row r="4381" spans="3:9">
      <c r="C4381" s="176">
        <v>41983.546499999997</v>
      </c>
      <c r="D4381" s="3" t="s">
        <v>445</v>
      </c>
      <c r="E4381" s="3" t="s">
        <v>6</v>
      </c>
      <c r="F4381" s="3" t="str">
        <f t="shared" si="68"/>
        <v>Retail</v>
      </c>
      <c r="G4381" s="3">
        <v>2</v>
      </c>
      <c r="I4381"/>
    </row>
    <row r="4382" spans="3:9">
      <c r="C4382" s="176">
        <v>41983.717400000001</v>
      </c>
      <c r="D4382" s="3" t="s">
        <v>445</v>
      </c>
      <c r="E4382" s="3" t="s">
        <v>453</v>
      </c>
      <c r="F4382" s="3" t="str">
        <f t="shared" si="68"/>
        <v>Wholesale</v>
      </c>
      <c r="G4382" s="3">
        <v>20</v>
      </c>
      <c r="I4382"/>
    </row>
    <row r="4383" spans="3:9">
      <c r="C4383" s="176">
        <v>42341.098599999998</v>
      </c>
      <c r="D4383" s="3" t="s">
        <v>445</v>
      </c>
      <c r="E4383" s="3" t="s">
        <v>6</v>
      </c>
      <c r="F4383" s="3" t="str">
        <f t="shared" si="68"/>
        <v>Retail</v>
      </c>
      <c r="G4383" s="3">
        <v>2</v>
      </c>
      <c r="I4383"/>
    </row>
    <row r="4384" spans="3:9">
      <c r="C4384" s="176">
        <v>42245.538200000003</v>
      </c>
      <c r="D4384" s="3" t="s">
        <v>447</v>
      </c>
      <c r="E4384" s="3" t="s">
        <v>461</v>
      </c>
      <c r="F4384" s="3" t="str">
        <f t="shared" si="68"/>
        <v>Retail</v>
      </c>
      <c r="G4384" s="3">
        <v>6</v>
      </c>
      <c r="I4384"/>
    </row>
    <row r="4385" spans="3:9">
      <c r="C4385" s="176">
        <v>42338.702799999999</v>
      </c>
      <c r="D4385" s="3" t="s">
        <v>445</v>
      </c>
      <c r="E4385" s="3" t="s">
        <v>452</v>
      </c>
      <c r="F4385" s="3" t="str">
        <f t="shared" si="68"/>
        <v>Retail</v>
      </c>
      <c r="G4385" s="3">
        <v>6</v>
      </c>
      <c r="I4385"/>
    </row>
    <row r="4386" spans="3:9">
      <c r="C4386" s="176">
        <v>42348.2042</v>
      </c>
      <c r="D4386" s="3" t="s">
        <v>445</v>
      </c>
      <c r="E4386" s="3" t="s">
        <v>453</v>
      </c>
      <c r="F4386" s="3" t="str">
        <f t="shared" si="68"/>
        <v>Retail</v>
      </c>
      <c r="G4386" s="3">
        <v>2</v>
      </c>
      <c r="I4386"/>
    </row>
    <row r="4387" spans="3:9">
      <c r="C4387" s="176">
        <v>42359.7569</v>
      </c>
      <c r="D4387" s="3" t="s">
        <v>447</v>
      </c>
      <c r="E4387" s="3" t="s">
        <v>312</v>
      </c>
      <c r="F4387" s="3" t="str">
        <f t="shared" si="68"/>
        <v>Retail</v>
      </c>
      <c r="G4387" s="3">
        <v>1</v>
      </c>
      <c r="I4387"/>
    </row>
    <row r="4388" spans="3:9">
      <c r="C4388" s="176">
        <v>42327.124300000003</v>
      </c>
      <c r="D4388" s="3" t="s">
        <v>449</v>
      </c>
      <c r="E4388" s="3" t="s">
        <v>6</v>
      </c>
      <c r="F4388" s="3" t="str">
        <f t="shared" si="68"/>
        <v>Wholesale</v>
      </c>
      <c r="G4388" s="3">
        <v>30</v>
      </c>
      <c r="I4388"/>
    </row>
    <row r="4389" spans="3:9">
      <c r="C4389" s="176">
        <v>41976.546499999997</v>
      </c>
      <c r="D4389" s="3" t="s">
        <v>445</v>
      </c>
      <c r="E4389" s="3" t="s">
        <v>459</v>
      </c>
      <c r="F4389" s="3" t="str">
        <f t="shared" si="68"/>
        <v>Retail</v>
      </c>
      <c r="G4389" s="3">
        <v>2</v>
      </c>
      <c r="I4389"/>
    </row>
    <row r="4390" spans="3:9">
      <c r="C4390" s="176">
        <v>41979.547200000001</v>
      </c>
      <c r="D4390" s="3" t="s">
        <v>447</v>
      </c>
      <c r="E4390" s="3" t="s">
        <v>6</v>
      </c>
      <c r="F4390" s="3" t="str">
        <f t="shared" si="68"/>
        <v>Wholesale</v>
      </c>
      <c r="G4390" s="3">
        <v>54</v>
      </c>
      <c r="I4390"/>
    </row>
    <row r="4391" spans="3:9">
      <c r="C4391" s="176">
        <v>42350.459699999999</v>
      </c>
      <c r="D4391" s="3" t="s">
        <v>447</v>
      </c>
      <c r="E4391" s="3" t="s">
        <v>110</v>
      </c>
      <c r="F4391" s="3" t="str">
        <f t="shared" si="68"/>
        <v>Retail</v>
      </c>
      <c r="G4391" s="3">
        <v>3</v>
      </c>
      <c r="I4391"/>
    </row>
    <row r="4392" spans="3:9">
      <c r="C4392" s="176">
        <v>42227.156300000002</v>
      </c>
      <c r="D4392" s="3" t="s">
        <v>447</v>
      </c>
      <c r="E4392" s="3" t="s">
        <v>452</v>
      </c>
      <c r="F4392" s="3" t="str">
        <f t="shared" si="68"/>
        <v>Retail</v>
      </c>
      <c r="G4392" s="3">
        <v>2</v>
      </c>
      <c r="I4392"/>
    </row>
    <row r="4393" spans="3:9">
      <c r="C4393" s="176">
        <v>42293.169399999999</v>
      </c>
      <c r="D4393" s="3" t="s">
        <v>446</v>
      </c>
      <c r="E4393" s="3" t="s">
        <v>10</v>
      </c>
      <c r="F4393" s="3" t="str">
        <f t="shared" si="68"/>
        <v>Wholesale</v>
      </c>
      <c r="G4393" s="3">
        <v>23</v>
      </c>
      <c r="I4393"/>
    </row>
    <row r="4394" spans="3:9">
      <c r="C4394" s="176">
        <v>41982.466</v>
      </c>
      <c r="D4394" s="3" t="s">
        <v>445</v>
      </c>
      <c r="E4394" s="3" t="s">
        <v>6</v>
      </c>
      <c r="F4394" s="3" t="str">
        <f t="shared" si="68"/>
        <v>Retail</v>
      </c>
      <c r="G4394" s="3">
        <v>1</v>
      </c>
      <c r="I4394"/>
    </row>
    <row r="4395" spans="3:9">
      <c r="C4395" s="176">
        <v>42362.496500000001</v>
      </c>
      <c r="D4395" s="3" t="s">
        <v>445</v>
      </c>
      <c r="E4395" s="3" t="s">
        <v>453</v>
      </c>
      <c r="F4395" s="3" t="str">
        <f t="shared" si="68"/>
        <v>Wholesale</v>
      </c>
      <c r="G4395" s="3">
        <v>61</v>
      </c>
      <c r="I4395"/>
    </row>
    <row r="4396" spans="3:9">
      <c r="C4396" s="176">
        <v>42233.535400000001</v>
      </c>
      <c r="D4396" s="3" t="s">
        <v>445</v>
      </c>
      <c r="E4396" s="3" t="s">
        <v>459</v>
      </c>
      <c r="F4396" s="3" t="str">
        <f t="shared" si="68"/>
        <v>Retail</v>
      </c>
      <c r="G4396" s="3">
        <v>5</v>
      </c>
      <c r="I4396"/>
    </row>
    <row r="4397" spans="3:9">
      <c r="C4397" s="176">
        <v>42153.724999999999</v>
      </c>
      <c r="D4397" s="3" t="s">
        <v>447</v>
      </c>
      <c r="E4397" s="3" t="s">
        <v>452</v>
      </c>
      <c r="F4397" s="3" t="str">
        <f t="shared" si="68"/>
        <v>Retail</v>
      </c>
      <c r="G4397" s="3">
        <v>1</v>
      </c>
      <c r="I4397"/>
    </row>
    <row r="4398" spans="3:9">
      <c r="C4398" s="176">
        <v>41985.435400000002</v>
      </c>
      <c r="D4398" s="3" t="s">
        <v>447</v>
      </c>
      <c r="E4398" s="3" t="s">
        <v>453</v>
      </c>
      <c r="F4398" s="3" t="str">
        <f t="shared" si="68"/>
        <v>Retail</v>
      </c>
      <c r="G4398" s="3">
        <v>5</v>
      </c>
      <c r="I4398"/>
    </row>
    <row r="4399" spans="3:9">
      <c r="C4399" s="176">
        <v>42309.744400000003</v>
      </c>
      <c r="D4399" s="3" t="s">
        <v>445</v>
      </c>
      <c r="E4399" s="3" t="s">
        <v>6</v>
      </c>
      <c r="F4399" s="3" t="str">
        <f t="shared" si="68"/>
        <v>Wholesale</v>
      </c>
      <c r="G4399" s="3">
        <v>67</v>
      </c>
      <c r="I4399"/>
    </row>
    <row r="4400" spans="3:9">
      <c r="C4400" s="176">
        <v>41983.524299999997</v>
      </c>
      <c r="D4400" s="3" t="s">
        <v>445</v>
      </c>
      <c r="E4400" s="3" t="s">
        <v>112</v>
      </c>
      <c r="F4400" s="3" t="str">
        <f t="shared" si="68"/>
        <v>Wholesale</v>
      </c>
      <c r="G4400" s="3">
        <v>29</v>
      </c>
      <c r="I4400"/>
    </row>
    <row r="4401" spans="3:9">
      <c r="C4401" s="176">
        <v>41977.293799999999</v>
      </c>
      <c r="D4401" s="3" t="s">
        <v>446</v>
      </c>
      <c r="E4401" s="3" t="s">
        <v>8</v>
      </c>
      <c r="F4401" s="3" t="str">
        <f t="shared" si="68"/>
        <v>Wholesale</v>
      </c>
      <c r="G4401" s="3">
        <v>121</v>
      </c>
      <c r="I4401"/>
    </row>
    <row r="4402" spans="3:9">
      <c r="C4402" s="176">
        <v>42350.172899999998</v>
      </c>
      <c r="D4402" s="3" t="s">
        <v>447</v>
      </c>
      <c r="E4402" s="3" t="s">
        <v>453</v>
      </c>
      <c r="F4402" s="3" t="str">
        <f t="shared" si="68"/>
        <v>Retail</v>
      </c>
      <c r="G4402" s="3">
        <v>2</v>
      </c>
      <c r="I4402"/>
    </row>
    <row r="4403" spans="3:9">
      <c r="C4403" s="176">
        <v>42025.145100000002</v>
      </c>
      <c r="D4403" s="3" t="s">
        <v>446</v>
      </c>
      <c r="E4403" s="3" t="s">
        <v>453</v>
      </c>
      <c r="F4403" s="3" t="str">
        <f t="shared" si="68"/>
        <v>Wholesale</v>
      </c>
      <c r="G4403" s="3">
        <v>64</v>
      </c>
      <c r="I4403"/>
    </row>
    <row r="4404" spans="3:9">
      <c r="C4404" s="176">
        <v>42333.109700000001</v>
      </c>
      <c r="D4404" s="3" t="s">
        <v>445</v>
      </c>
      <c r="E4404" s="3" t="s">
        <v>458</v>
      </c>
      <c r="F4404" s="3" t="str">
        <f t="shared" si="68"/>
        <v>Wholesale</v>
      </c>
      <c r="G4404" s="3">
        <v>35</v>
      </c>
      <c r="I4404"/>
    </row>
    <row r="4405" spans="3:9">
      <c r="C4405" s="176">
        <v>42338.119400000003</v>
      </c>
      <c r="D4405" s="3" t="s">
        <v>447</v>
      </c>
      <c r="E4405" s="3" t="s">
        <v>453</v>
      </c>
      <c r="F4405" s="3" t="str">
        <f t="shared" si="68"/>
        <v>Retail</v>
      </c>
      <c r="G4405" s="3">
        <v>1</v>
      </c>
      <c r="I4405"/>
    </row>
    <row r="4406" spans="3:9">
      <c r="C4406" s="176">
        <v>42332.4931</v>
      </c>
      <c r="D4406" s="3" t="s">
        <v>446</v>
      </c>
      <c r="E4406" s="3" t="s">
        <v>114</v>
      </c>
      <c r="F4406" s="3" t="str">
        <f t="shared" si="68"/>
        <v>Wholesale</v>
      </c>
      <c r="G4406" s="3">
        <v>62</v>
      </c>
      <c r="I4406"/>
    </row>
    <row r="4407" spans="3:9">
      <c r="C4407" s="176">
        <v>42342.491000000002</v>
      </c>
      <c r="D4407" s="3" t="s">
        <v>447</v>
      </c>
      <c r="E4407" s="3" t="s">
        <v>6</v>
      </c>
      <c r="F4407" s="3" t="str">
        <f t="shared" si="68"/>
        <v>Wholesale</v>
      </c>
      <c r="G4407" s="3">
        <v>101</v>
      </c>
      <c r="I4407"/>
    </row>
    <row r="4408" spans="3:9">
      <c r="C4408" s="176">
        <v>41979.561800000003</v>
      </c>
      <c r="D4408" s="3" t="s">
        <v>449</v>
      </c>
      <c r="E4408" s="3" t="s">
        <v>453</v>
      </c>
      <c r="F4408" s="3" t="str">
        <f t="shared" si="68"/>
        <v>Retail</v>
      </c>
      <c r="G4408" s="3">
        <v>2</v>
      </c>
      <c r="I4408"/>
    </row>
    <row r="4409" spans="3:9">
      <c r="C4409" s="176">
        <v>42360.547200000001</v>
      </c>
      <c r="D4409" s="3" t="s">
        <v>446</v>
      </c>
      <c r="E4409" s="3" t="s">
        <v>460</v>
      </c>
      <c r="F4409" s="3" t="str">
        <f t="shared" si="68"/>
        <v>Retail</v>
      </c>
      <c r="G4409" s="3">
        <v>1</v>
      </c>
      <c r="I4409"/>
    </row>
    <row r="4410" spans="3:9">
      <c r="C4410" s="176">
        <v>42180.173600000002</v>
      </c>
      <c r="D4410" s="3" t="s">
        <v>445</v>
      </c>
      <c r="E4410" s="3" t="s">
        <v>110</v>
      </c>
      <c r="F4410" s="3" t="str">
        <f t="shared" si="68"/>
        <v>Wholesale</v>
      </c>
      <c r="G4410" s="3">
        <v>114</v>
      </c>
      <c r="I4410"/>
    </row>
    <row r="4411" spans="3:9">
      <c r="C4411" s="176">
        <v>42167.446499999998</v>
      </c>
      <c r="D4411" s="3" t="s">
        <v>445</v>
      </c>
      <c r="E4411" s="3" t="s">
        <v>312</v>
      </c>
      <c r="F4411" s="3" t="str">
        <f t="shared" si="68"/>
        <v>Wholesale</v>
      </c>
      <c r="G4411" s="3">
        <v>70</v>
      </c>
      <c r="I4411"/>
    </row>
    <row r="4412" spans="3:9">
      <c r="C4412" s="176">
        <v>42310.116000000002</v>
      </c>
      <c r="D4412" s="3" t="s">
        <v>446</v>
      </c>
      <c r="E4412" s="3" t="s">
        <v>453</v>
      </c>
      <c r="F4412" s="3" t="str">
        <f t="shared" si="68"/>
        <v>Retail</v>
      </c>
      <c r="G4412" s="3">
        <v>3</v>
      </c>
      <c r="I4412"/>
    </row>
    <row r="4413" spans="3:9">
      <c r="C4413" s="176">
        <v>42362.462500000001</v>
      </c>
      <c r="D4413" s="3" t="s">
        <v>447</v>
      </c>
      <c r="E4413" s="3" t="s">
        <v>6</v>
      </c>
      <c r="F4413" s="3" t="str">
        <f t="shared" si="68"/>
        <v>Retail</v>
      </c>
      <c r="G4413" s="3">
        <v>4</v>
      </c>
      <c r="I4413"/>
    </row>
    <row r="4414" spans="3:9">
      <c r="C4414" s="176">
        <v>42343.541700000002</v>
      </c>
      <c r="D4414" s="3" t="s">
        <v>445</v>
      </c>
      <c r="E4414" s="3" t="s">
        <v>6</v>
      </c>
      <c r="F4414" s="3" t="str">
        <f t="shared" si="68"/>
        <v>Retail</v>
      </c>
      <c r="G4414" s="3">
        <v>1</v>
      </c>
      <c r="I4414"/>
    </row>
    <row r="4415" spans="3:9">
      <c r="C4415" s="176">
        <v>42150.156900000002</v>
      </c>
      <c r="D4415" s="3" t="s">
        <v>445</v>
      </c>
      <c r="E4415" s="3" t="s">
        <v>110</v>
      </c>
      <c r="F4415" s="3" t="str">
        <f t="shared" si="68"/>
        <v>Wholesale</v>
      </c>
      <c r="G4415" s="3">
        <v>43</v>
      </c>
      <c r="I4415"/>
    </row>
    <row r="4416" spans="3:9">
      <c r="C4416" s="176">
        <v>42303.681299999997</v>
      </c>
      <c r="D4416" s="3" t="s">
        <v>447</v>
      </c>
      <c r="E4416" s="3" t="s">
        <v>460</v>
      </c>
      <c r="F4416" s="3" t="str">
        <f t="shared" si="68"/>
        <v>Retail</v>
      </c>
      <c r="G4416" s="3">
        <v>4</v>
      </c>
      <c r="I4416"/>
    </row>
    <row r="4417" spans="3:9">
      <c r="C4417" s="176">
        <v>41982.160400000001</v>
      </c>
      <c r="D4417" s="3" t="s">
        <v>445</v>
      </c>
      <c r="E4417" s="3" t="s">
        <v>453</v>
      </c>
      <c r="F4417" s="3" t="str">
        <f t="shared" si="68"/>
        <v>Wholesale</v>
      </c>
      <c r="G4417" s="3">
        <v>34</v>
      </c>
      <c r="I4417"/>
    </row>
    <row r="4418" spans="3:9">
      <c r="C4418" s="176">
        <v>42329.0556</v>
      </c>
      <c r="D4418" s="3" t="s">
        <v>447</v>
      </c>
      <c r="E4418" s="3" t="s">
        <v>6</v>
      </c>
      <c r="F4418" s="3" t="str">
        <f t="shared" si="68"/>
        <v>Retail</v>
      </c>
      <c r="G4418" s="3">
        <v>1</v>
      </c>
      <c r="I4418"/>
    </row>
    <row r="4419" spans="3:9">
      <c r="C4419" s="176">
        <v>41983.5</v>
      </c>
      <c r="D4419" s="3" t="s">
        <v>449</v>
      </c>
      <c r="E4419" s="3" t="s">
        <v>453</v>
      </c>
      <c r="F4419" s="3" t="str">
        <f t="shared" si="68"/>
        <v>Wholesale</v>
      </c>
      <c r="G4419" s="3">
        <v>37</v>
      </c>
      <c r="I4419"/>
    </row>
    <row r="4420" spans="3:9">
      <c r="C4420" s="176">
        <v>41980.5285</v>
      </c>
      <c r="D4420" s="3" t="s">
        <v>447</v>
      </c>
      <c r="E4420" s="3" t="s">
        <v>454</v>
      </c>
      <c r="F4420" s="3" t="str">
        <f t="shared" si="68"/>
        <v>Retail</v>
      </c>
      <c r="G4420" s="3">
        <v>1</v>
      </c>
      <c r="I4420"/>
    </row>
    <row r="4421" spans="3:9">
      <c r="C4421" s="176">
        <v>42251.760399999999</v>
      </c>
      <c r="D4421" s="3" t="s">
        <v>446</v>
      </c>
      <c r="E4421" s="3" t="s">
        <v>453</v>
      </c>
      <c r="F4421" s="3" t="str">
        <f t="shared" si="68"/>
        <v>Retail</v>
      </c>
      <c r="G4421" s="3">
        <v>7</v>
      </c>
      <c r="I4421"/>
    </row>
    <row r="4422" spans="3:9">
      <c r="C4422" s="176">
        <v>42121.129200000003</v>
      </c>
      <c r="D4422" s="3" t="s">
        <v>446</v>
      </c>
      <c r="E4422" s="3" t="s">
        <v>114</v>
      </c>
      <c r="F4422" s="3" t="str">
        <f t="shared" si="68"/>
        <v>Retail</v>
      </c>
      <c r="G4422" s="3">
        <v>3</v>
      </c>
      <c r="I4422"/>
    </row>
    <row r="4423" spans="3:9">
      <c r="C4423" s="176">
        <v>42359.6924</v>
      </c>
      <c r="D4423" s="3" t="s">
        <v>446</v>
      </c>
      <c r="E4423" s="3" t="s">
        <v>453</v>
      </c>
      <c r="F4423" s="3" t="str">
        <f t="shared" si="68"/>
        <v>Retail</v>
      </c>
      <c r="G4423" s="3">
        <v>6</v>
      </c>
      <c r="I4423"/>
    </row>
    <row r="4424" spans="3:9">
      <c r="C4424" s="176">
        <v>41981.0458</v>
      </c>
      <c r="D4424" s="3" t="s">
        <v>445</v>
      </c>
      <c r="E4424" s="3" t="s">
        <v>312</v>
      </c>
      <c r="F4424" s="3" t="str">
        <f t="shared" si="68"/>
        <v>Wholesale</v>
      </c>
      <c r="G4424" s="3">
        <v>134</v>
      </c>
      <c r="I4424"/>
    </row>
    <row r="4425" spans="3:9">
      <c r="C4425" s="176">
        <v>41980.503499999999</v>
      </c>
      <c r="D4425" s="3" t="s">
        <v>445</v>
      </c>
      <c r="E4425" s="3" t="s">
        <v>6</v>
      </c>
      <c r="F4425" s="3" t="str">
        <f t="shared" si="68"/>
        <v>Wholesale</v>
      </c>
      <c r="G4425" s="3">
        <v>37</v>
      </c>
      <c r="I4425"/>
    </row>
    <row r="4426" spans="3:9">
      <c r="C4426" s="176">
        <v>42172.784</v>
      </c>
      <c r="D4426" s="3" t="s">
        <v>445</v>
      </c>
      <c r="E4426" s="3" t="s">
        <v>6</v>
      </c>
      <c r="F4426" s="3" t="str">
        <f t="shared" ref="F4426:F4489" si="69">IF(G4426&lt;10,"Retail","Wholesale")</f>
        <v>Wholesale</v>
      </c>
      <c r="G4426" s="3">
        <v>37</v>
      </c>
      <c r="I4426"/>
    </row>
    <row r="4427" spans="3:9">
      <c r="C4427" s="176">
        <v>42195.186800000003</v>
      </c>
      <c r="D4427" s="3" t="s">
        <v>447</v>
      </c>
      <c r="E4427" s="3" t="s">
        <v>10</v>
      </c>
      <c r="F4427" s="3" t="str">
        <f t="shared" si="69"/>
        <v>Wholesale</v>
      </c>
      <c r="G4427" s="3">
        <v>40</v>
      </c>
      <c r="I4427"/>
    </row>
    <row r="4428" spans="3:9">
      <c r="C4428" s="176">
        <v>42286.573600000003</v>
      </c>
      <c r="D4428" s="3" t="s">
        <v>447</v>
      </c>
      <c r="E4428" s="3" t="s">
        <v>6</v>
      </c>
      <c r="F4428" s="3" t="str">
        <f t="shared" si="69"/>
        <v>Retail</v>
      </c>
      <c r="G4428" s="3">
        <v>5</v>
      </c>
      <c r="I4428"/>
    </row>
    <row r="4429" spans="3:9">
      <c r="C4429" s="176">
        <v>42272.391000000003</v>
      </c>
      <c r="D4429" s="3" t="s">
        <v>447</v>
      </c>
      <c r="E4429" s="3" t="s">
        <v>6</v>
      </c>
      <c r="F4429" s="3" t="str">
        <f t="shared" si="69"/>
        <v>Retail</v>
      </c>
      <c r="G4429" s="3">
        <v>4</v>
      </c>
      <c r="I4429"/>
    </row>
    <row r="4430" spans="3:9">
      <c r="C4430" s="176">
        <v>42349.190300000002</v>
      </c>
      <c r="D4430" s="3" t="s">
        <v>445</v>
      </c>
      <c r="E4430" s="3" t="s">
        <v>110</v>
      </c>
      <c r="F4430" s="3" t="str">
        <f t="shared" si="69"/>
        <v>Retail</v>
      </c>
      <c r="G4430" s="3">
        <v>5</v>
      </c>
      <c r="I4430"/>
    </row>
    <row r="4431" spans="3:9">
      <c r="C4431" s="176">
        <v>42255.479899999998</v>
      </c>
      <c r="D4431" s="3" t="s">
        <v>447</v>
      </c>
      <c r="E4431" s="3" t="s">
        <v>453</v>
      </c>
      <c r="F4431" s="3" t="str">
        <f t="shared" si="69"/>
        <v>Retail</v>
      </c>
      <c r="G4431" s="3">
        <v>8</v>
      </c>
      <c r="I4431"/>
    </row>
    <row r="4432" spans="3:9">
      <c r="C4432" s="176">
        <v>42067.505599999997</v>
      </c>
      <c r="D4432" s="3" t="s">
        <v>445</v>
      </c>
      <c r="E4432" s="3" t="s">
        <v>453</v>
      </c>
      <c r="F4432" s="3" t="str">
        <f t="shared" si="69"/>
        <v>Wholesale</v>
      </c>
      <c r="G4432" s="3">
        <v>148</v>
      </c>
      <c r="I4432"/>
    </row>
    <row r="4433" spans="3:9">
      <c r="C4433" s="176">
        <v>42139.527099999999</v>
      </c>
      <c r="D4433" s="3" t="s">
        <v>449</v>
      </c>
      <c r="E4433" s="3" t="s">
        <v>450</v>
      </c>
      <c r="F4433" s="3" t="str">
        <f t="shared" si="69"/>
        <v>Retail</v>
      </c>
      <c r="G4433" s="3">
        <v>1</v>
      </c>
      <c r="I4433"/>
    </row>
    <row r="4434" spans="3:9">
      <c r="C4434" s="176">
        <v>42177.781900000002</v>
      </c>
      <c r="D4434" s="3" t="s">
        <v>449</v>
      </c>
      <c r="E4434" s="3" t="s">
        <v>453</v>
      </c>
      <c r="F4434" s="3" t="str">
        <f t="shared" si="69"/>
        <v>Retail</v>
      </c>
      <c r="G4434" s="3">
        <v>1</v>
      </c>
      <c r="I4434"/>
    </row>
    <row r="4435" spans="3:9">
      <c r="C4435" s="176">
        <v>42251.491699999999</v>
      </c>
      <c r="D4435" s="3" t="s">
        <v>445</v>
      </c>
      <c r="E4435" s="3" t="s">
        <v>6</v>
      </c>
      <c r="F4435" s="3" t="str">
        <f t="shared" si="69"/>
        <v>Retail</v>
      </c>
      <c r="G4435" s="3">
        <v>1</v>
      </c>
      <c r="I4435"/>
    </row>
    <row r="4436" spans="3:9">
      <c r="C4436" s="176">
        <v>41985.5118</v>
      </c>
      <c r="D4436" s="3" t="s">
        <v>447</v>
      </c>
      <c r="E4436" s="3" t="s">
        <v>9</v>
      </c>
      <c r="F4436" s="3" t="str">
        <f t="shared" si="69"/>
        <v>Wholesale</v>
      </c>
      <c r="G4436" s="3">
        <v>28</v>
      </c>
      <c r="I4436"/>
    </row>
    <row r="4437" spans="3:9">
      <c r="C4437" s="176">
        <v>42353.492400000003</v>
      </c>
      <c r="D4437" s="3" t="s">
        <v>449</v>
      </c>
      <c r="E4437" s="3" t="s">
        <v>456</v>
      </c>
      <c r="F4437" s="3" t="str">
        <f t="shared" si="69"/>
        <v>Retail</v>
      </c>
      <c r="G4437" s="3">
        <v>2</v>
      </c>
      <c r="I4437"/>
    </row>
    <row r="4438" spans="3:9">
      <c r="C4438" s="176">
        <v>42332.277800000003</v>
      </c>
      <c r="D4438" s="3" t="s">
        <v>447</v>
      </c>
      <c r="E4438" s="3" t="s">
        <v>453</v>
      </c>
      <c r="F4438" s="3" t="str">
        <f t="shared" si="69"/>
        <v>Wholesale</v>
      </c>
      <c r="G4438" s="3">
        <v>29</v>
      </c>
      <c r="I4438"/>
    </row>
    <row r="4439" spans="3:9">
      <c r="C4439" s="176">
        <v>41983.189599999998</v>
      </c>
      <c r="D4439" s="3" t="s">
        <v>445</v>
      </c>
      <c r="E4439" s="3" t="s">
        <v>6</v>
      </c>
      <c r="F4439" s="3" t="str">
        <f t="shared" si="69"/>
        <v>Retail</v>
      </c>
      <c r="G4439" s="3">
        <v>2</v>
      </c>
      <c r="I4439"/>
    </row>
    <row r="4440" spans="3:9">
      <c r="C4440" s="176">
        <v>41985.866699999999</v>
      </c>
      <c r="D4440" s="3" t="s">
        <v>446</v>
      </c>
      <c r="E4440" s="3" t="s">
        <v>6</v>
      </c>
      <c r="F4440" s="3" t="str">
        <f t="shared" si="69"/>
        <v>Retail</v>
      </c>
      <c r="G4440" s="3">
        <v>2</v>
      </c>
      <c r="I4440"/>
    </row>
    <row r="4441" spans="3:9">
      <c r="C4441" s="176">
        <v>42140.210400000004</v>
      </c>
      <c r="D4441" s="3" t="s">
        <v>445</v>
      </c>
      <c r="E4441" s="3" t="s">
        <v>6</v>
      </c>
      <c r="F4441" s="3" t="str">
        <f t="shared" si="69"/>
        <v>Wholesale</v>
      </c>
      <c r="G4441" s="3">
        <v>29</v>
      </c>
      <c r="I4441"/>
    </row>
    <row r="4442" spans="3:9">
      <c r="C4442" s="176">
        <v>41988.106299999999</v>
      </c>
      <c r="D4442" s="3" t="s">
        <v>445</v>
      </c>
      <c r="E4442" s="3" t="s">
        <v>460</v>
      </c>
      <c r="F4442" s="3" t="str">
        <f t="shared" si="69"/>
        <v>Wholesale</v>
      </c>
      <c r="G4442" s="3">
        <v>72</v>
      </c>
      <c r="I4442"/>
    </row>
    <row r="4443" spans="3:9">
      <c r="C4443" s="176">
        <v>41984.151400000002</v>
      </c>
      <c r="D4443" s="3" t="s">
        <v>447</v>
      </c>
      <c r="E4443" s="3" t="s">
        <v>453</v>
      </c>
      <c r="F4443" s="3" t="str">
        <f t="shared" si="69"/>
        <v>Retail</v>
      </c>
      <c r="G4443" s="3">
        <v>3</v>
      </c>
      <c r="I4443"/>
    </row>
    <row r="4444" spans="3:9">
      <c r="C4444" s="176">
        <v>42223.521500000003</v>
      </c>
      <c r="D4444" s="3" t="s">
        <v>445</v>
      </c>
      <c r="E4444" s="3" t="s">
        <v>10</v>
      </c>
      <c r="F4444" s="3" t="str">
        <f t="shared" si="69"/>
        <v>Retail</v>
      </c>
      <c r="G4444" s="3">
        <v>1</v>
      </c>
      <c r="I4444"/>
    </row>
    <row r="4445" spans="3:9">
      <c r="C4445" s="176">
        <v>41988.511100000003</v>
      </c>
      <c r="D4445" s="3" t="s">
        <v>445</v>
      </c>
      <c r="E4445" s="3" t="s">
        <v>6</v>
      </c>
      <c r="F4445" s="3" t="str">
        <f t="shared" si="69"/>
        <v>Retail</v>
      </c>
      <c r="G4445" s="3">
        <v>4</v>
      </c>
      <c r="I4445"/>
    </row>
    <row r="4446" spans="3:9">
      <c r="C4446" s="176">
        <v>42344.760399999999</v>
      </c>
      <c r="D4446" s="3" t="s">
        <v>447</v>
      </c>
      <c r="E4446" s="3" t="s">
        <v>10</v>
      </c>
      <c r="F4446" s="3" t="str">
        <f t="shared" si="69"/>
        <v>Wholesale</v>
      </c>
      <c r="G4446" s="3">
        <v>54</v>
      </c>
      <c r="I4446"/>
    </row>
    <row r="4447" spans="3:9">
      <c r="C4447" s="176">
        <v>42168.077100000002</v>
      </c>
      <c r="D4447" s="3" t="s">
        <v>445</v>
      </c>
      <c r="E4447" s="3" t="s">
        <v>312</v>
      </c>
      <c r="F4447" s="3" t="str">
        <f t="shared" si="69"/>
        <v>Wholesale</v>
      </c>
      <c r="G4447" s="3">
        <v>33</v>
      </c>
      <c r="I4447"/>
    </row>
    <row r="4448" spans="3:9">
      <c r="C4448" s="176">
        <v>42162.479899999998</v>
      </c>
      <c r="D4448" s="3" t="s">
        <v>445</v>
      </c>
      <c r="E4448" s="3" t="s">
        <v>110</v>
      </c>
      <c r="F4448" s="3" t="str">
        <f t="shared" si="69"/>
        <v>Retail</v>
      </c>
      <c r="G4448" s="3">
        <v>4</v>
      </c>
      <c r="I4448"/>
    </row>
    <row r="4449" spans="3:9">
      <c r="C4449" s="176">
        <v>42276.536800000002</v>
      </c>
      <c r="D4449" s="3" t="s">
        <v>445</v>
      </c>
      <c r="E4449" s="3" t="s">
        <v>453</v>
      </c>
      <c r="F4449" s="3" t="str">
        <f t="shared" si="69"/>
        <v>Retail</v>
      </c>
      <c r="G4449" s="3">
        <v>2</v>
      </c>
      <c r="I4449"/>
    </row>
    <row r="4450" spans="3:9">
      <c r="C4450" s="176">
        <v>41983.436800000003</v>
      </c>
      <c r="D4450" s="3" t="s">
        <v>446</v>
      </c>
      <c r="E4450" s="3" t="s">
        <v>453</v>
      </c>
      <c r="F4450" s="3" t="str">
        <f t="shared" si="69"/>
        <v>Retail</v>
      </c>
      <c r="G4450" s="3">
        <v>2</v>
      </c>
      <c r="I4450"/>
    </row>
    <row r="4451" spans="3:9">
      <c r="C4451" s="176">
        <v>42239.756300000001</v>
      </c>
      <c r="D4451" s="3" t="s">
        <v>446</v>
      </c>
      <c r="E4451" s="3" t="s">
        <v>451</v>
      </c>
      <c r="F4451" s="3" t="str">
        <f t="shared" si="69"/>
        <v>Retail</v>
      </c>
      <c r="G4451" s="3">
        <v>8</v>
      </c>
      <c r="I4451"/>
    </row>
    <row r="4452" spans="3:9">
      <c r="C4452" s="176">
        <v>42306.558299999997</v>
      </c>
      <c r="D4452" s="3" t="s">
        <v>446</v>
      </c>
      <c r="E4452" s="3" t="s">
        <v>448</v>
      </c>
      <c r="F4452" s="3" t="str">
        <f t="shared" si="69"/>
        <v>Retail</v>
      </c>
      <c r="G4452" s="3">
        <v>1</v>
      </c>
      <c r="I4452"/>
    </row>
    <row r="4453" spans="3:9">
      <c r="C4453" s="176">
        <v>42209.755599999997</v>
      </c>
      <c r="D4453" s="3" t="s">
        <v>446</v>
      </c>
      <c r="E4453" s="3" t="s">
        <v>453</v>
      </c>
      <c r="F4453" s="3" t="str">
        <f t="shared" si="69"/>
        <v>Retail</v>
      </c>
      <c r="G4453" s="3">
        <v>6</v>
      </c>
      <c r="I4453"/>
    </row>
    <row r="4454" spans="3:9">
      <c r="C4454" s="176">
        <v>42279.7785</v>
      </c>
      <c r="D4454" s="3" t="s">
        <v>445</v>
      </c>
      <c r="E4454" s="3" t="s">
        <v>110</v>
      </c>
      <c r="F4454" s="3" t="str">
        <f t="shared" si="69"/>
        <v>Retail</v>
      </c>
      <c r="G4454" s="3">
        <v>1</v>
      </c>
      <c r="I4454"/>
    </row>
    <row r="4455" spans="3:9">
      <c r="C4455" s="176">
        <v>42257.159699999997</v>
      </c>
      <c r="D4455" s="3" t="s">
        <v>446</v>
      </c>
      <c r="E4455" s="3" t="s">
        <v>110</v>
      </c>
      <c r="F4455" s="3" t="str">
        <f t="shared" si="69"/>
        <v>Retail</v>
      </c>
      <c r="G4455" s="3">
        <v>2</v>
      </c>
      <c r="I4455"/>
    </row>
    <row r="4456" spans="3:9">
      <c r="C4456" s="176">
        <v>42276.136100000003</v>
      </c>
      <c r="D4456" s="3" t="s">
        <v>447</v>
      </c>
      <c r="E4456" s="3" t="s">
        <v>453</v>
      </c>
      <c r="F4456" s="3" t="str">
        <f t="shared" si="69"/>
        <v>Retail</v>
      </c>
      <c r="G4456" s="3">
        <v>2</v>
      </c>
      <c r="I4456"/>
    </row>
    <row r="4457" spans="3:9">
      <c r="C4457" s="176">
        <v>42348.2889</v>
      </c>
      <c r="D4457" s="3" t="s">
        <v>445</v>
      </c>
      <c r="E4457" s="3" t="s">
        <v>8</v>
      </c>
      <c r="F4457" s="3" t="str">
        <f t="shared" si="69"/>
        <v>Wholesale</v>
      </c>
      <c r="G4457" s="3">
        <v>68</v>
      </c>
      <c r="I4457"/>
    </row>
    <row r="4458" spans="3:9">
      <c r="C4458" s="176">
        <v>42317.551399999997</v>
      </c>
      <c r="D4458" s="3" t="s">
        <v>447</v>
      </c>
      <c r="E4458" s="3" t="s">
        <v>459</v>
      </c>
      <c r="F4458" s="3" t="str">
        <f t="shared" si="69"/>
        <v>Retail</v>
      </c>
      <c r="G4458" s="3">
        <v>5</v>
      </c>
      <c r="I4458"/>
    </row>
    <row r="4459" spans="3:9">
      <c r="C4459" s="176">
        <v>42313.752800000002</v>
      </c>
      <c r="D4459" s="3" t="s">
        <v>445</v>
      </c>
      <c r="E4459" s="3" t="s">
        <v>6</v>
      </c>
      <c r="F4459" s="3" t="str">
        <f t="shared" si="69"/>
        <v>Wholesale</v>
      </c>
      <c r="G4459" s="3">
        <v>26</v>
      </c>
      <c r="I4459"/>
    </row>
    <row r="4460" spans="3:9">
      <c r="C4460" s="176">
        <v>42282.405599999998</v>
      </c>
      <c r="D4460" s="3" t="s">
        <v>447</v>
      </c>
      <c r="E4460" s="3" t="s">
        <v>110</v>
      </c>
      <c r="F4460" s="3" t="str">
        <f t="shared" si="69"/>
        <v>Retail</v>
      </c>
      <c r="G4460" s="3">
        <v>7</v>
      </c>
      <c r="I4460"/>
    </row>
    <row r="4461" spans="3:9">
      <c r="C4461" s="176">
        <v>42184.138899999998</v>
      </c>
      <c r="D4461" s="3" t="s">
        <v>446</v>
      </c>
      <c r="E4461" s="3" t="s">
        <v>114</v>
      </c>
      <c r="F4461" s="3" t="str">
        <f t="shared" si="69"/>
        <v>Retail</v>
      </c>
      <c r="G4461" s="3">
        <v>5</v>
      </c>
      <c r="I4461"/>
    </row>
    <row r="4462" spans="3:9">
      <c r="C4462" s="176">
        <v>42343.870799999997</v>
      </c>
      <c r="D4462" s="3" t="s">
        <v>446</v>
      </c>
      <c r="E4462" s="3" t="s">
        <v>9</v>
      </c>
      <c r="F4462" s="3" t="str">
        <f t="shared" si="69"/>
        <v>Wholesale</v>
      </c>
      <c r="G4462" s="3">
        <v>55</v>
      </c>
      <c r="I4462"/>
    </row>
    <row r="4463" spans="3:9">
      <c r="C4463" s="176">
        <v>42180.939599999998</v>
      </c>
      <c r="D4463" s="3" t="s">
        <v>446</v>
      </c>
      <c r="E4463" s="3" t="s">
        <v>452</v>
      </c>
      <c r="F4463" s="3" t="str">
        <f t="shared" si="69"/>
        <v>Retail</v>
      </c>
      <c r="G4463" s="3">
        <v>5</v>
      </c>
      <c r="I4463"/>
    </row>
    <row r="4464" spans="3:9">
      <c r="C4464" s="176">
        <v>41982.154900000001</v>
      </c>
      <c r="D4464" s="3" t="s">
        <v>446</v>
      </c>
      <c r="E4464" s="3" t="s">
        <v>453</v>
      </c>
      <c r="F4464" s="3" t="str">
        <f t="shared" si="69"/>
        <v>Wholesale</v>
      </c>
      <c r="G4464" s="3">
        <v>41</v>
      </c>
      <c r="I4464"/>
    </row>
    <row r="4465" spans="3:9">
      <c r="C4465" s="176">
        <v>41984.553500000002</v>
      </c>
      <c r="D4465" s="3" t="s">
        <v>447</v>
      </c>
      <c r="E4465" s="3" t="s">
        <v>454</v>
      </c>
      <c r="F4465" s="3" t="str">
        <f t="shared" si="69"/>
        <v>Retail</v>
      </c>
      <c r="G4465" s="3">
        <v>5</v>
      </c>
      <c r="I4465"/>
    </row>
    <row r="4466" spans="3:9">
      <c r="C4466" s="176">
        <v>41992.764600000002</v>
      </c>
      <c r="D4466" s="3" t="s">
        <v>449</v>
      </c>
      <c r="E4466" s="3" t="s">
        <v>451</v>
      </c>
      <c r="F4466" s="3" t="str">
        <f t="shared" si="69"/>
        <v>Retail</v>
      </c>
      <c r="G4466" s="3">
        <v>4</v>
      </c>
      <c r="I4466"/>
    </row>
    <row r="4467" spans="3:9">
      <c r="C4467" s="176">
        <v>42126.156900000002</v>
      </c>
      <c r="D4467" s="3" t="s">
        <v>445</v>
      </c>
      <c r="E4467" s="3" t="s">
        <v>457</v>
      </c>
      <c r="F4467" s="3" t="str">
        <f t="shared" si="69"/>
        <v>Retail</v>
      </c>
      <c r="G4467" s="3">
        <v>4</v>
      </c>
      <c r="I4467"/>
    </row>
    <row r="4468" spans="3:9">
      <c r="C4468" s="176">
        <v>41986.746500000001</v>
      </c>
      <c r="D4468" s="3" t="s">
        <v>446</v>
      </c>
      <c r="E4468" s="3" t="s">
        <v>8</v>
      </c>
      <c r="F4468" s="3" t="str">
        <f t="shared" si="69"/>
        <v>Wholesale</v>
      </c>
      <c r="G4468" s="3">
        <v>33</v>
      </c>
      <c r="I4468"/>
    </row>
    <row r="4469" spans="3:9">
      <c r="C4469" s="176">
        <v>42185.552100000001</v>
      </c>
      <c r="D4469" s="3" t="s">
        <v>447</v>
      </c>
      <c r="E4469" s="3" t="s">
        <v>6</v>
      </c>
      <c r="F4469" s="3" t="str">
        <f t="shared" si="69"/>
        <v>Wholesale</v>
      </c>
      <c r="G4469" s="3">
        <v>37</v>
      </c>
      <c r="I4469"/>
    </row>
    <row r="4470" spans="3:9">
      <c r="C4470" s="176">
        <v>42181.218800000002</v>
      </c>
      <c r="D4470" s="3" t="s">
        <v>446</v>
      </c>
      <c r="E4470" s="3" t="s">
        <v>461</v>
      </c>
      <c r="F4470" s="3" t="str">
        <f t="shared" si="69"/>
        <v>Retail</v>
      </c>
      <c r="G4470" s="3">
        <v>1</v>
      </c>
      <c r="I4470"/>
    </row>
    <row r="4471" spans="3:9">
      <c r="C4471" s="176">
        <v>42237.396500000003</v>
      </c>
      <c r="D4471" s="3" t="s">
        <v>445</v>
      </c>
      <c r="E4471" s="3" t="s">
        <v>453</v>
      </c>
      <c r="F4471" s="3" t="str">
        <f t="shared" si="69"/>
        <v>Wholesale</v>
      </c>
      <c r="G4471" s="3">
        <v>60</v>
      </c>
      <c r="I4471"/>
    </row>
    <row r="4472" spans="3:9">
      <c r="C4472" s="176">
        <v>42109.127099999998</v>
      </c>
      <c r="D4472" s="3" t="s">
        <v>446</v>
      </c>
      <c r="E4472" s="3" t="s">
        <v>448</v>
      </c>
      <c r="F4472" s="3" t="str">
        <f t="shared" si="69"/>
        <v>Retail</v>
      </c>
      <c r="G4472" s="3">
        <v>1</v>
      </c>
      <c r="I4472"/>
    </row>
    <row r="4473" spans="3:9">
      <c r="C4473" s="176">
        <v>41983.106299999999</v>
      </c>
      <c r="D4473" s="3" t="s">
        <v>446</v>
      </c>
      <c r="E4473" s="3" t="s">
        <v>453</v>
      </c>
      <c r="F4473" s="3" t="str">
        <f t="shared" si="69"/>
        <v>Wholesale</v>
      </c>
      <c r="G4473" s="3">
        <v>33</v>
      </c>
      <c r="I4473"/>
    </row>
    <row r="4474" spans="3:9">
      <c r="C4474" s="176">
        <v>42199.091699999997</v>
      </c>
      <c r="D4474" s="3" t="s">
        <v>445</v>
      </c>
      <c r="E4474" s="3" t="s">
        <v>453</v>
      </c>
      <c r="F4474" s="3" t="str">
        <f t="shared" si="69"/>
        <v>Wholesale</v>
      </c>
      <c r="G4474" s="3">
        <v>38</v>
      </c>
      <c r="I4474"/>
    </row>
    <row r="4475" spans="3:9">
      <c r="C4475" s="176">
        <v>42150.496500000001</v>
      </c>
      <c r="D4475" s="3" t="s">
        <v>445</v>
      </c>
      <c r="E4475" s="3" t="s">
        <v>112</v>
      </c>
      <c r="F4475" s="3" t="str">
        <f t="shared" si="69"/>
        <v>Wholesale</v>
      </c>
      <c r="G4475" s="3">
        <v>42</v>
      </c>
      <c r="I4475"/>
    </row>
    <row r="4476" spans="3:9">
      <c r="C4476" s="176">
        <v>42123.529900000001</v>
      </c>
      <c r="D4476" s="3" t="s">
        <v>447</v>
      </c>
      <c r="E4476" s="3" t="s">
        <v>453</v>
      </c>
      <c r="F4476" s="3" t="str">
        <f t="shared" si="69"/>
        <v>Retail</v>
      </c>
      <c r="G4476" s="3">
        <v>7</v>
      </c>
      <c r="I4476"/>
    </row>
    <row r="4477" spans="3:9">
      <c r="C4477" s="176">
        <v>42334.099300000002</v>
      </c>
      <c r="D4477" s="3" t="s">
        <v>445</v>
      </c>
      <c r="E4477" s="3" t="s">
        <v>110</v>
      </c>
      <c r="F4477" s="3" t="str">
        <f t="shared" si="69"/>
        <v>Retail</v>
      </c>
      <c r="G4477" s="3">
        <v>1</v>
      </c>
      <c r="I4477"/>
    </row>
    <row r="4478" spans="3:9">
      <c r="C4478" s="176">
        <v>42131.1014</v>
      </c>
      <c r="D4478" s="3" t="s">
        <v>445</v>
      </c>
      <c r="E4478" s="3" t="s">
        <v>453</v>
      </c>
      <c r="F4478" s="3" t="str">
        <f t="shared" si="69"/>
        <v>Retail</v>
      </c>
      <c r="G4478" s="3">
        <v>4</v>
      </c>
      <c r="I4478"/>
    </row>
    <row r="4479" spans="3:9">
      <c r="C4479" s="176">
        <v>42191.532599999999</v>
      </c>
      <c r="D4479" s="3" t="s">
        <v>445</v>
      </c>
      <c r="E4479" s="3" t="s">
        <v>453</v>
      </c>
      <c r="F4479" s="3" t="str">
        <f t="shared" si="69"/>
        <v>Retail</v>
      </c>
      <c r="G4479" s="3">
        <v>3</v>
      </c>
      <c r="I4479"/>
    </row>
    <row r="4480" spans="3:9">
      <c r="C4480" s="176">
        <v>42018.1708</v>
      </c>
      <c r="D4480" s="3" t="s">
        <v>446</v>
      </c>
      <c r="E4480" s="3" t="s">
        <v>453</v>
      </c>
      <c r="F4480" s="3" t="str">
        <f t="shared" si="69"/>
        <v>Wholesale</v>
      </c>
      <c r="G4480" s="3">
        <v>36</v>
      </c>
      <c r="I4480"/>
    </row>
    <row r="4481" spans="3:9">
      <c r="C4481" s="176">
        <v>42181.448600000003</v>
      </c>
      <c r="D4481" s="3" t="s">
        <v>445</v>
      </c>
      <c r="E4481" s="3" t="s">
        <v>312</v>
      </c>
      <c r="F4481" s="3" t="str">
        <f t="shared" si="69"/>
        <v>Retail</v>
      </c>
      <c r="G4481" s="3">
        <v>3</v>
      </c>
      <c r="I4481"/>
    </row>
    <row r="4482" spans="3:9">
      <c r="C4482" s="176">
        <v>42348.784</v>
      </c>
      <c r="D4482" s="3" t="s">
        <v>449</v>
      </c>
      <c r="E4482" s="3" t="s">
        <v>461</v>
      </c>
      <c r="F4482" s="3" t="str">
        <f t="shared" si="69"/>
        <v>Wholesale</v>
      </c>
      <c r="G4482" s="3">
        <v>59</v>
      </c>
      <c r="I4482"/>
    </row>
    <row r="4483" spans="3:9">
      <c r="C4483" s="176">
        <v>42352.146500000003</v>
      </c>
      <c r="D4483" s="3" t="s">
        <v>445</v>
      </c>
      <c r="E4483" s="3" t="s">
        <v>448</v>
      </c>
      <c r="F4483" s="3" t="str">
        <f t="shared" si="69"/>
        <v>Retail</v>
      </c>
      <c r="G4483" s="3">
        <v>2</v>
      </c>
      <c r="I4483"/>
    </row>
    <row r="4484" spans="3:9">
      <c r="C4484" s="176">
        <v>41979.45</v>
      </c>
      <c r="D4484" s="3" t="s">
        <v>449</v>
      </c>
      <c r="E4484" s="3" t="s">
        <v>453</v>
      </c>
      <c r="F4484" s="3" t="str">
        <f t="shared" si="69"/>
        <v>Wholesale</v>
      </c>
      <c r="G4484" s="3">
        <v>89</v>
      </c>
      <c r="I4484"/>
    </row>
    <row r="4485" spans="3:9">
      <c r="C4485" s="176">
        <v>42252.563199999997</v>
      </c>
      <c r="D4485" s="3" t="s">
        <v>446</v>
      </c>
      <c r="E4485" s="3" t="s">
        <v>453</v>
      </c>
      <c r="F4485" s="3" t="str">
        <f t="shared" si="69"/>
        <v>Wholesale</v>
      </c>
      <c r="G4485" s="3">
        <v>66</v>
      </c>
      <c r="I4485"/>
    </row>
    <row r="4486" spans="3:9">
      <c r="C4486" s="176">
        <v>42158.519399999997</v>
      </c>
      <c r="D4486" s="3" t="s">
        <v>445</v>
      </c>
      <c r="E4486" s="3" t="s">
        <v>6</v>
      </c>
      <c r="F4486" s="3" t="str">
        <f t="shared" si="69"/>
        <v>Retail</v>
      </c>
      <c r="G4486" s="3">
        <v>3</v>
      </c>
      <c r="I4486"/>
    </row>
    <row r="4487" spans="3:9">
      <c r="C4487" s="176">
        <v>41979.490299999998</v>
      </c>
      <c r="D4487" s="3" t="s">
        <v>446</v>
      </c>
      <c r="E4487" s="3" t="s">
        <v>453</v>
      </c>
      <c r="F4487" s="3" t="str">
        <f t="shared" si="69"/>
        <v>Wholesale</v>
      </c>
      <c r="G4487" s="3">
        <v>40</v>
      </c>
      <c r="I4487"/>
    </row>
    <row r="4488" spans="3:9">
      <c r="C4488" s="176">
        <v>42171.512499999997</v>
      </c>
      <c r="D4488" s="3" t="s">
        <v>445</v>
      </c>
      <c r="E4488" s="3" t="s">
        <v>10</v>
      </c>
      <c r="F4488" s="3" t="str">
        <f t="shared" si="69"/>
        <v>Wholesale</v>
      </c>
      <c r="G4488" s="3">
        <v>113</v>
      </c>
      <c r="I4488"/>
    </row>
    <row r="4489" spans="3:9">
      <c r="C4489" s="176">
        <v>42206.771500000003</v>
      </c>
      <c r="D4489" s="3" t="s">
        <v>447</v>
      </c>
      <c r="E4489" s="3" t="s">
        <v>454</v>
      </c>
      <c r="F4489" s="3" t="str">
        <f t="shared" si="69"/>
        <v>Retail</v>
      </c>
      <c r="G4489" s="3">
        <v>1</v>
      </c>
      <c r="I4489"/>
    </row>
    <row r="4490" spans="3:9">
      <c r="C4490" s="176">
        <v>42362.4931</v>
      </c>
      <c r="D4490" s="3" t="s">
        <v>449</v>
      </c>
      <c r="E4490" s="3" t="s">
        <v>312</v>
      </c>
      <c r="F4490" s="3" t="str">
        <f t="shared" ref="F4490:F4553" si="70">IF(G4490&lt;10,"Retail","Wholesale")</f>
        <v>Retail</v>
      </c>
      <c r="G4490" s="3">
        <v>7</v>
      </c>
      <c r="I4490"/>
    </row>
    <row r="4491" spans="3:9">
      <c r="C4491" s="176">
        <v>42246.493799999997</v>
      </c>
      <c r="D4491" s="3" t="s">
        <v>445</v>
      </c>
      <c r="E4491" s="3" t="s">
        <v>453</v>
      </c>
      <c r="F4491" s="3" t="str">
        <f t="shared" si="70"/>
        <v>Retail</v>
      </c>
      <c r="G4491" s="3">
        <v>1</v>
      </c>
      <c r="I4491"/>
    </row>
    <row r="4492" spans="3:9">
      <c r="C4492" s="176">
        <v>42235.181299999997</v>
      </c>
      <c r="D4492" s="3" t="s">
        <v>445</v>
      </c>
      <c r="E4492" s="3" t="s">
        <v>312</v>
      </c>
      <c r="F4492" s="3" t="str">
        <f t="shared" si="70"/>
        <v>Wholesale</v>
      </c>
      <c r="G4492" s="3">
        <v>51</v>
      </c>
      <c r="I4492"/>
    </row>
    <row r="4493" spans="3:9">
      <c r="C4493" s="176">
        <v>42315.536099999998</v>
      </c>
      <c r="D4493" s="3" t="s">
        <v>446</v>
      </c>
      <c r="E4493" s="3" t="s">
        <v>453</v>
      </c>
      <c r="F4493" s="3" t="str">
        <f t="shared" si="70"/>
        <v>Retail</v>
      </c>
      <c r="G4493" s="3">
        <v>4</v>
      </c>
      <c r="I4493"/>
    </row>
    <row r="4494" spans="3:9">
      <c r="C4494" s="176">
        <v>42335.7333</v>
      </c>
      <c r="D4494" s="3" t="s">
        <v>445</v>
      </c>
      <c r="E4494" s="3" t="s">
        <v>10</v>
      </c>
      <c r="F4494" s="3" t="str">
        <f t="shared" si="70"/>
        <v>Wholesale</v>
      </c>
      <c r="G4494" s="3">
        <v>61</v>
      </c>
      <c r="I4494"/>
    </row>
    <row r="4495" spans="3:9">
      <c r="C4495" s="176">
        <v>41989.8681</v>
      </c>
      <c r="D4495" s="3" t="s">
        <v>447</v>
      </c>
      <c r="E4495" s="3" t="s">
        <v>453</v>
      </c>
      <c r="F4495" s="3" t="str">
        <f t="shared" si="70"/>
        <v>Retail</v>
      </c>
      <c r="G4495" s="3">
        <v>1</v>
      </c>
      <c r="I4495"/>
    </row>
    <row r="4496" spans="3:9">
      <c r="C4496" s="176">
        <v>42166.763200000001</v>
      </c>
      <c r="D4496" s="3" t="s">
        <v>447</v>
      </c>
      <c r="E4496" s="3" t="s">
        <v>453</v>
      </c>
      <c r="F4496" s="3" t="str">
        <f t="shared" si="70"/>
        <v>Retail</v>
      </c>
      <c r="G4496" s="3">
        <v>2</v>
      </c>
      <c r="I4496"/>
    </row>
    <row r="4497" spans="3:9">
      <c r="C4497" s="176">
        <v>42197.954899999997</v>
      </c>
      <c r="D4497" s="3" t="s">
        <v>447</v>
      </c>
      <c r="E4497" s="3" t="s">
        <v>461</v>
      </c>
      <c r="F4497" s="3" t="str">
        <f t="shared" si="70"/>
        <v>Retail</v>
      </c>
      <c r="G4497" s="3">
        <v>1</v>
      </c>
      <c r="I4497"/>
    </row>
    <row r="4498" spans="3:9">
      <c r="C4498" s="176">
        <v>41984.486100000002</v>
      </c>
      <c r="D4498" s="3" t="s">
        <v>445</v>
      </c>
      <c r="E4498" s="3" t="s">
        <v>110</v>
      </c>
      <c r="F4498" s="3" t="str">
        <f t="shared" si="70"/>
        <v>Retail</v>
      </c>
      <c r="G4498" s="3">
        <v>1</v>
      </c>
      <c r="I4498"/>
    </row>
    <row r="4499" spans="3:9">
      <c r="C4499" s="176">
        <v>41981.496500000001</v>
      </c>
      <c r="D4499" s="3" t="s">
        <v>447</v>
      </c>
      <c r="E4499" s="3" t="s">
        <v>453</v>
      </c>
      <c r="F4499" s="3" t="str">
        <f t="shared" si="70"/>
        <v>Retail</v>
      </c>
      <c r="G4499" s="3">
        <v>6</v>
      </c>
      <c r="I4499"/>
    </row>
    <row r="4500" spans="3:9">
      <c r="C4500" s="176">
        <v>42353.489600000001</v>
      </c>
      <c r="D4500" s="3" t="s">
        <v>445</v>
      </c>
      <c r="E4500" s="3" t="s">
        <v>7</v>
      </c>
      <c r="F4500" s="3" t="str">
        <f t="shared" si="70"/>
        <v>Wholesale</v>
      </c>
      <c r="G4500" s="3">
        <v>71</v>
      </c>
      <c r="I4500"/>
    </row>
    <row r="4501" spans="3:9">
      <c r="C4501" s="176">
        <v>42219.755599999997</v>
      </c>
      <c r="D4501" s="3" t="s">
        <v>446</v>
      </c>
      <c r="E4501" s="3" t="s">
        <v>312</v>
      </c>
      <c r="F4501" s="3" t="str">
        <f t="shared" si="70"/>
        <v>Retail</v>
      </c>
      <c r="G4501" s="3">
        <v>6</v>
      </c>
      <c r="I4501"/>
    </row>
    <row r="4502" spans="3:9">
      <c r="C4502" s="176">
        <v>42336.507599999997</v>
      </c>
      <c r="D4502" s="3" t="s">
        <v>449</v>
      </c>
      <c r="E4502" s="3" t="s">
        <v>453</v>
      </c>
      <c r="F4502" s="3" t="str">
        <f t="shared" si="70"/>
        <v>Wholesale</v>
      </c>
      <c r="G4502" s="3">
        <v>72</v>
      </c>
      <c r="I4502"/>
    </row>
    <row r="4503" spans="3:9">
      <c r="C4503" s="176">
        <v>42350.686800000003</v>
      </c>
      <c r="D4503" s="3" t="s">
        <v>445</v>
      </c>
      <c r="E4503" s="3" t="s">
        <v>453</v>
      </c>
      <c r="F4503" s="3" t="str">
        <f t="shared" si="70"/>
        <v>Wholesale</v>
      </c>
      <c r="G4503" s="3">
        <v>64</v>
      </c>
      <c r="I4503"/>
    </row>
    <row r="4504" spans="3:9">
      <c r="C4504" s="176">
        <v>41985.224300000002</v>
      </c>
      <c r="D4504" s="3" t="s">
        <v>445</v>
      </c>
      <c r="E4504" s="3" t="s">
        <v>453</v>
      </c>
      <c r="F4504" s="3" t="str">
        <f t="shared" si="70"/>
        <v>Wholesale</v>
      </c>
      <c r="G4504" s="3">
        <v>26</v>
      </c>
      <c r="I4504"/>
    </row>
    <row r="4505" spans="3:9">
      <c r="C4505" s="176">
        <v>42337.736100000002</v>
      </c>
      <c r="D4505" s="3" t="s">
        <v>445</v>
      </c>
      <c r="E4505" s="3" t="s">
        <v>453</v>
      </c>
      <c r="F4505" s="3" t="str">
        <f t="shared" si="70"/>
        <v>Wholesale</v>
      </c>
      <c r="G4505" s="3">
        <v>33</v>
      </c>
      <c r="I4505"/>
    </row>
    <row r="4506" spans="3:9">
      <c r="C4506" s="176">
        <v>42250.511100000003</v>
      </c>
      <c r="D4506" s="3" t="s">
        <v>449</v>
      </c>
      <c r="E4506" s="3" t="s">
        <v>461</v>
      </c>
      <c r="F4506" s="3" t="str">
        <f t="shared" si="70"/>
        <v>Retail</v>
      </c>
      <c r="G4506" s="3">
        <v>7</v>
      </c>
      <c r="I4506"/>
    </row>
    <row r="4507" spans="3:9">
      <c r="C4507" s="176">
        <v>42230.510399999999</v>
      </c>
      <c r="D4507" s="3" t="s">
        <v>447</v>
      </c>
      <c r="E4507" s="3" t="s">
        <v>453</v>
      </c>
      <c r="F4507" s="3" t="str">
        <f t="shared" si="70"/>
        <v>Retail</v>
      </c>
      <c r="G4507" s="3">
        <v>6</v>
      </c>
      <c r="I4507"/>
    </row>
    <row r="4508" spans="3:9">
      <c r="C4508" s="176">
        <v>42063.742400000003</v>
      </c>
      <c r="D4508" s="3" t="s">
        <v>445</v>
      </c>
      <c r="E4508" s="3" t="s">
        <v>459</v>
      </c>
      <c r="F4508" s="3" t="str">
        <f t="shared" si="70"/>
        <v>Retail</v>
      </c>
      <c r="G4508" s="3">
        <v>4</v>
      </c>
      <c r="I4508"/>
    </row>
    <row r="4509" spans="3:9">
      <c r="C4509" s="176">
        <v>41984.527099999999</v>
      </c>
      <c r="D4509" s="3" t="s">
        <v>445</v>
      </c>
      <c r="E4509" s="3" t="s">
        <v>10</v>
      </c>
      <c r="F4509" s="3" t="str">
        <f t="shared" si="70"/>
        <v>Wholesale</v>
      </c>
      <c r="G4509" s="3">
        <v>40</v>
      </c>
      <c r="I4509"/>
    </row>
    <row r="4510" spans="3:9">
      <c r="C4510" s="176">
        <v>42340.513899999998</v>
      </c>
      <c r="D4510" s="3" t="s">
        <v>445</v>
      </c>
      <c r="E4510" s="3" t="s">
        <v>453</v>
      </c>
      <c r="F4510" s="3" t="str">
        <f t="shared" si="70"/>
        <v>Wholesale</v>
      </c>
      <c r="G4510" s="3">
        <v>43</v>
      </c>
      <c r="I4510"/>
    </row>
    <row r="4511" spans="3:9">
      <c r="C4511" s="176">
        <v>42231.106899999999</v>
      </c>
      <c r="D4511" s="3" t="s">
        <v>445</v>
      </c>
      <c r="E4511" s="3" t="s">
        <v>6</v>
      </c>
      <c r="F4511" s="3" t="str">
        <f t="shared" si="70"/>
        <v>Wholesale</v>
      </c>
      <c r="G4511" s="3">
        <v>37</v>
      </c>
      <c r="I4511"/>
    </row>
    <row r="4512" spans="3:9">
      <c r="C4512" s="176">
        <v>42200.697899999999</v>
      </c>
      <c r="D4512" s="3" t="s">
        <v>447</v>
      </c>
      <c r="E4512" s="3" t="s">
        <v>453</v>
      </c>
      <c r="F4512" s="3" t="str">
        <f t="shared" si="70"/>
        <v>Retail</v>
      </c>
      <c r="G4512" s="3">
        <v>3</v>
      </c>
      <c r="I4512"/>
    </row>
    <row r="4513" spans="3:9">
      <c r="C4513" s="176">
        <v>42342.713900000002</v>
      </c>
      <c r="D4513" s="3" t="s">
        <v>445</v>
      </c>
      <c r="E4513" s="3" t="s">
        <v>453</v>
      </c>
      <c r="F4513" s="3" t="str">
        <f t="shared" si="70"/>
        <v>Retail</v>
      </c>
      <c r="G4513" s="3">
        <v>3</v>
      </c>
      <c r="I4513"/>
    </row>
    <row r="4514" spans="3:9">
      <c r="C4514" s="176">
        <v>41983.679900000003</v>
      </c>
      <c r="D4514" s="3" t="s">
        <v>445</v>
      </c>
      <c r="E4514" s="3" t="s">
        <v>453</v>
      </c>
      <c r="F4514" s="3" t="str">
        <f t="shared" si="70"/>
        <v>Wholesale</v>
      </c>
      <c r="G4514" s="3">
        <v>70</v>
      </c>
      <c r="I4514"/>
    </row>
    <row r="4515" spans="3:9">
      <c r="C4515" s="176">
        <v>42286.027800000003</v>
      </c>
      <c r="D4515" s="3" t="s">
        <v>445</v>
      </c>
      <c r="E4515" s="3" t="s">
        <v>112</v>
      </c>
      <c r="F4515" s="3" t="str">
        <f t="shared" si="70"/>
        <v>Wholesale</v>
      </c>
      <c r="G4515" s="3">
        <v>52</v>
      </c>
      <c r="I4515"/>
    </row>
    <row r="4516" spans="3:9">
      <c r="C4516" s="176">
        <v>42357.459699999999</v>
      </c>
      <c r="D4516" s="3" t="s">
        <v>446</v>
      </c>
      <c r="E4516" s="3" t="s">
        <v>112</v>
      </c>
      <c r="F4516" s="3" t="str">
        <f t="shared" si="70"/>
        <v>Retail</v>
      </c>
      <c r="G4516" s="3">
        <v>2</v>
      </c>
      <c r="I4516"/>
    </row>
    <row r="4517" spans="3:9">
      <c r="C4517" s="176">
        <v>42261.223599999998</v>
      </c>
      <c r="D4517" s="3" t="s">
        <v>445</v>
      </c>
      <c r="E4517" s="3" t="s">
        <v>110</v>
      </c>
      <c r="F4517" s="3" t="str">
        <f t="shared" si="70"/>
        <v>Retail</v>
      </c>
      <c r="G4517" s="3">
        <v>2</v>
      </c>
      <c r="I4517"/>
    </row>
    <row r="4518" spans="3:9">
      <c r="C4518" s="176">
        <v>42278.490299999998</v>
      </c>
      <c r="D4518" s="3" t="s">
        <v>449</v>
      </c>
      <c r="E4518" s="3" t="s">
        <v>461</v>
      </c>
      <c r="F4518" s="3" t="str">
        <f t="shared" si="70"/>
        <v>Retail</v>
      </c>
      <c r="G4518" s="3">
        <v>2</v>
      </c>
      <c r="I4518"/>
    </row>
    <row r="4519" spans="3:9">
      <c r="C4519" s="176">
        <v>42170.700700000001</v>
      </c>
      <c r="D4519" s="3" t="s">
        <v>447</v>
      </c>
      <c r="E4519" s="3" t="s">
        <v>451</v>
      </c>
      <c r="F4519" s="3" t="str">
        <f t="shared" si="70"/>
        <v>Retail</v>
      </c>
      <c r="G4519" s="3">
        <v>3</v>
      </c>
      <c r="I4519"/>
    </row>
    <row r="4520" spans="3:9">
      <c r="C4520" s="176">
        <v>42029.142399999997</v>
      </c>
      <c r="D4520" s="3" t="s">
        <v>449</v>
      </c>
      <c r="E4520" s="3" t="s">
        <v>7</v>
      </c>
      <c r="F4520" s="3" t="str">
        <f t="shared" si="70"/>
        <v>Wholesale</v>
      </c>
      <c r="G4520" s="3">
        <v>36</v>
      </c>
      <c r="I4520"/>
    </row>
    <row r="4521" spans="3:9">
      <c r="C4521" s="176">
        <v>42344.5236</v>
      </c>
      <c r="D4521" s="3" t="s">
        <v>445</v>
      </c>
      <c r="E4521" s="3" t="s">
        <v>114</v>
      </c>
      <c r="F4521" s="3" t="str">
        <f t="shared" si="70"/>
        <v>Retail</v>
      </c>
      <c r="G4521" s="3">
        <v>3</v>
      </c>
      <c r="I4521"/>
    </row>
    <row r="4522" spans="3:9">
      <c r="C4522" s="176">
        <v>42160.103499999997</v>
      </c>
      <c r="D4522" s="3" t="s">
        <v>445</v>
      </c>
      <c r="E4522" s="3" t="s">
        <v>10</v>
      </c>
      <c r="F4522" s="3" t="str">
        <f t="shared" si="70"/>
        <v>Wholesale</v>
      </c>
      <c r="G4522" s="3">
        <v>38</v>
      </c>
      <c r="I4522"/>
    </row>
    <row r="4523" spans="3:9">
      <c r="C4523" s="176">
        <v>42156.469400000002</v>
      </c>
      <c r="D4523" s="3" t="s">
        <v>446</v>
      </c>
      <c r="E4523" s="3" t="s">
        <v>453</v>
      </c>
      <c r="F4523" s="3" t="str">
        <f t="shared" si="70"/>
        <v>Retail</v>
      </c>
      <c r="G4523" s="3">
        <v>1</v>
      </c>
      <c r="I4523"/>
    </row>
    <row r="4524" spans="3:9">
      <c r="C4524" s="176">
        <v>42109.547899999998</v>
      </c>
      <c r="D4524" s="3" t="s">
        <v>447</v>
      </c>
      <c r="E4524" s="3" t="s">
        <v>454</v>
      </c>
      <c r="F4524" s="3" t="str">
        <f t="shared" si="70"/>
        <v>Retail</v>
      </c>
      <c r="G4524" s="3">
        <v>2</v>
      </c>
      <c r="I4524"/>
    </row>
    <row r="4525" spans="3:9">
      <c r="C4525" s="176">
        <v>41982.4951</v>
      </c>
      <c r="D4525" s="3" t="s">
        <v>447</v>
      </c>
      <c r="E4525" s="3" t="s">
        <v>453</v>
      </c>
      <c r="F4525" s="3" t="str">
        <f t="shared" si="70"/>
        <v>Retail</v>
      </c>
      <c r="G4525" s="3">
        <v>3</v>
      </c>
      <c r="I4525"/>
    </row>
    <row r="4526" spans="3:9">
      <c r="C4526" s="176">
        <v>42249.5576</v>
      </c>
      <c r="D4526" s="3" t="s">
        <v>445</v>
      </c>
      <c r="E4526" s="3" t="s">
        <v>453</v>
      </c>
      <c r="F4526" s="3" t="str">
        <f t="shared" si="70"/>
        <v>Wholesale</v>
      </c>
      <c r="G4526" s="3">
        <v>29</v>
      </c>
      <c r="I4526"/>
    </row>
    <row r="4527" spans="3:9">
      <c r="C4527" s="176">
        <v>41980.824999999997</v>
      </c>
      <c r="D4527" s="3" t="s">
        <v>446</v>
      </c>
      <c r="E4527" s="3" t="s">
        <v>312</v>
      </c>
      <c r="F4527" s="3" t="str">
        <f t="shared" si="70"/>
        <v>Retail</v>
      </c>
      <c r="G4527" s="3">
        <v>4</v>
      </c>
      <c r="I4527"/>
    </row>
    <row r="4528" spans="3:9">
      <c r="C4528" s="176">
        <v>42167.486799999999</v>
      </c>
      <c r="D4528" s="3" t="s">
        <v>446</v>
      </c>
      <c r="E4528" s="3" t="s">
        <v>453</v>
      </c>
      <c r="F4528" s="3" t="str">
        <f t="shared" si="70"/>
        <v>Wholesale</v>
      </c>
      <c r="G4528" s="3">
        <v>35</v>
      </c>
      <c r="I4528"/>
    </row>
    <row r="4529" spans="3:9">
      <c r="C4529" s="176">
        <v>41983.045100000003</v>
      </c>
      <c r="D4529" s="3" t="s">
        <v>445</v>
      </c>
      <c r="E4529" s="3" t="s">
        <v>7</v>
      </c>
      <c r="F4529" s="3" t="str">
        <f t="shared" si="70"/>
        <v>Retail</v>
      </c>
      <c r="G4529" s="3">
        <v>4</v>
      </c>
      <c r="I4529"/>
    </row>
    <row r="4530" spans="3:9">
      <c r="C4530" s="176">
        <v>42116.441700000003</v>
      </c>
      <c r="D4530" s="3" t="s">
        <v>447</v>
      </c>
      <c r="E4530" s="3" t="s">
        <v>454</v>
      </c>
      <c r="F4530" s="3" t="str">
        <f t="shared" si="70"/>
        <v>Retail</v>
      </c>
      <c r="G4530" s="3">
        <v>4</v>
      </c>
      <c r="I4530"/>
    </row>
    <row r="4531" spans="3:9">
      <c r="C4531" s="176">
        <v>42335.529900000001</v>
      </c>
      <c r="D4531" s="3" t="s">
        <v>445</v>
      </c>
      <c r="E4531" s="3" t="s">
        <v>110</v>
      </c>
      <c r="F4531" s="3" t="str">
        <f t="shared" si="70"/>
        <v>Wholesale</v>
      </c>
      <c r="G4531" s="3">
        <v>30</v>
      </c>
      <c r="I4531"/>
    </row>
    <row r="4532" spans="3:9">
      <c r="C4532" s="176">
        <v>42315.716699999997</v>
      </c>
      <c r="D4532" s="3" t="s">
        <v>446</v>
      </c>
      <c r="E4532" s="3" t="s">
        <v>453</v>
      </c>
      <c r="F4532" s="3" t="str">
        <f t="shared" si="70"/>
        <v>Retail</v>
      </c>
      <c r="G4532" s="3">
        <v>1</v>
      </c>
      <c r="I4532"/>
    </row>
    <row r="4533" spans="3:9">
      <c r="C4533" s="176">
        <v>42231.222199999997</v>
      </c>
      <c r="D4533" s="3" t="s">
        <v>447</v>
      </c>
      <c r="E4533" s="3" t="s">
        <v>453</v>
      </c>
      <c r="F4533" s="3" t="str">
        <f t="shared" si="70"/>
        <v>Wholesale</v>
      </c>
      <c r="G4533" s="3">
        <v>25</v>
      </c>
      <c r="I4533"/>
    </row>
    <row r="4534" spans="3:9">
      <c r="C4534" s="176">
        <v>42353.818800000001</v>
      </c>
      <c r="D4534" s="3" t="s">
        <v>446</v>
      </c>
      <c r="E4534" s="3" t="s">
        <v>6</v>
      </c>
      <c r="F4534" s="3" t="str">
        <f t="shared" si="70"/>
        <v>Wholesale</v>
      </c>
      <c r="G4534" s="3">
        <v>93</v>
      </c>
      <c r="I4534"/>
    </row>
    <row r="4535" spans="3:9">
      <c r="C4535" s="176">
        <v>42339.677100000001</v>
      </c>
      <c r="D4535" s="3" t="s">
        <v>449</v>
      </c>
      <c r="E4535" s="3" t="s">
        <v>110</v>
      </c>
      <c r="F4535" s="3" t="str">
        <f t="shared" si="70"/>
        <v>Retail</v>
      </c>
      <c r="G4535" s="3">
        <v>2</v>
      </c>
      <c r="I4535"/>
    </row>
    <row r="4536" spans="3:9">
      <c r="C4536" s="176">
        <v>42026.011100000003</v>
      </c>
      <c r="D4536" s="3" t="s">
        <v>445</v>
      </c>
      <c r="E4536" s="3" t="s">
        <v>454</v>
      </c>
      <c r="F4536" s="3" t="str">
        <f t="shared" si="70"/>
        <v>Retail</v>
      </c>
      <c r="G4536" s="3">
        <v>3</v>
      </c>
      <c r="I4536"/>
    </row>
    <row r="4537" spans="3:9">
      <c r="C4537" s="176">
        <v>42228.427100000001</v>
      </c>
      <c r="D4537" s="3" t="s">
        <v>445</v>
      </c>
      <c r="E4537" s="3" t="s">
        <v>453</v>
      </c>
      <c r="F4537" s="3" t="str">
        <f t="shared" si="70"/>
        <v>Wholesale</v>
      </c>
      <c r="G4537" s="3">
        <v>68</v>
      </c>
      <c r="I4537"/>
    </row>
    <row r="4538" spans="3:9">
      <c r="C4538" s="176">
        <v>42037.838199999998</v>
      </c>
      <c r="D4538" s="3" t="s">
        <v>447</v>
      </c>
      <c r="E4538" s="3" t="s">
        <v>453</v>
      </c>
      <c r="F4538" s="3" t="str">
        <f t="shared" si="70"/>
        <v>Wholesale</v>
      </c>
      <c r="G4538" s="3">
        <v>68</v>
      </c>
      <c r="I4538"/>
    </row>
    <row r="4539" spans="3:9">
      <c r="C4539" s="176">
        <v>42260.531300000002</v>
      </c>
      <c r="D4539" s="3" t="s">
        <v>445</v>
      </c>
      <c r="E4539" s="3" t="s">
        <v>453</v>
      </c>
      <c r="F4539" s="3" t="str">
        <f t="shared" si="70"/>
        <v>Retail</v>
      </c>
      <c r="G4539" s="3">
        <v>1</v>
      </c>
      <c r="I4539"/>
    </row>
    <row r="4540" spans="3:9">
      <c r="C4540" s="176">
        <v>42305.220099999999</v>
      </c>
      <c r="D4540" s="3" t="s">
        <v>446</v>
      </c>
      <c r="E4540" s="3" t="s">
        <v>455</v>
      </c>
      <c r="F4540" s="3" t="str">
        <f t="shared" si="70"/>
        <v>Retail</v>
      </c>
      <c r="G4540" s="3">
        <v>1</v>
      </c>
      <c r="I4540"/>
    </row>
    <row r="4541" spans="3:9">
      <c r="C4541" s="176">
        <v>42081.452799999999</v>
      </c>
      <c r="D4541" s="3" t="s">
        <v>445</v>
      </c>
      <c r="E4541" s="3" t="s">
        <v>453</v>
      </c>
      <c r="F4541" s="3" t="str">
        <f t="shared" si="70"/>
        <v>Retail</v>
      </c>
      <c r="G4541" s="3">
        <v>7</v>
      </c>
      <c r="I4541"/>
    </row>
    <row r="4542" spans="3:9">
      <c r="C4542" s="176">
        <v>42103.786099999998</v>
      </c>
      <c r="D4542" s="3" t="s">
        <v>446</v>
      </c>
      <c r="E4542" s="3" t="s">
        <v>453</v>
      </c>
      <c r="F4542" s="3" t="str">
        <f t="shared" si="70"/>
        <v>Retail</v>
      </c>
      <c r="G4542" s="3">
        <v>4</v>
      </c>
      <c r="I4542"/>
    </row>
    <row r="4543" spans="3:9">
      <c r="C4543" s="176">
        <v>42345.417399999998</v>
      </c>
      <c r="D4543" s="3" t="s">
        <v>449</v>
      </c>
      <c r="E4543" s="3" t="s">
        <v>312</v>
      </c>
      <c r="F4543" s="3" t="str">
        <f t="shared" si="70"/>
        <v>Retail</v>
      </c>
      <c r="G4543" s="3">
        <v>1</v>
      </c>
      <c r="I4543"/>
    </row>
    <row r="4544" spans="3:9">
      <c r="C4544" s="176">
        <v>41990.183299999997</v>
      </c>
      <c r="D4544" s="3" t="s">
        <v>445</v>
      </c>
      <c r="E4544" s="3" t="s">
        <v>8</v>
      </c>
      <c r="F4544" s="3" t="str">
        <f t="shared" si="70"/>
        <v>Retail</v>
      </c>
      <c r="G4544" s="3">
        <v>2</v>
      </c>
      <c r="I4544"/>
    </row>
    <row r="4545" spans="3:9">
      <c r="C4545" s="176">
        <v>42228.491699999999</v>
      </c>
      <c r="D4545" s="3" t="s">
        <v>445</v>
      </c>
      <c r="E4545" s="3" t="s">
        <v>6</v>
      </c>
      <c r="F4545" s="3" t="str">
        <f t="shared" si="70"/>
        <v>Retail</v>
      </c>
      <c r="G4545" s="3">
        <v>3</v>
      </c>
      <c r="I4545"/>
    </row>
    <row r="4546" spans="3:9">
      <c r="C4546" s="176">
        <v>42235.5458</v>
      </c>
      <c r="D4546" s="3" t="s">
        <v>446</v>
      </c>
      <c r="E4546" s="3" t="s">
        <v>6</v>
      </c>
      <c r="F4546" s="3" t="str">
        <f t="shared" si="70"/>
        <v>Wholesale</v>
      </c>
      <c r="G4546" s="3">
        <v>32</v>
      </c>
      <c r="I4546"/>
    </row>
    <row r="4547" spans="3:9">
      <c r="C4547" s="176">
        <v>41985.477800000001</v>
      </c>
      <c r="D4547" s="3" t="s">
        <v>447</v>
      </c>
      <c r="E4547" s="3" t="s">
        <v>110</v>
      </c>
      <c r="F4547" s="3" t="str">
        <f t="shared" si="70"/>
        <v>Wholesale</v>
      </c>
      <c r="G4547" s="3">
        <v>56</v>
      </c>
      <c r="I4547"/>
    </row>
    <row r="4548" spans="3:9">
      <c r="C4548" s="176">
        <v>41985.767399999997</v>
      </c>
      <c r="D4548" s="3" t="s">
        <v>445</v>
      </c>
      <c r="E4548" s="3" t="s">
        <v>453</v>
      </c>
      <c r="F4548" s="3" t="str">
        <f t="shared" si="70"/>
        <v>Wholesale</v>
      </c>
      <c r="G4548" s="3">
        <v>37</v>
      </c>
      <c r="I4548"/>
    </row>
    <row r="4549" spans="3:9">
      <c r="C4549" s="176">
        <v>42188.676399999997</v>
      </c>
      <c r="D4549" s="3" t="s">
        <v>447</v>
      </c>
      <c r="E4549" s="3" t="s">
        <v>457</v>
      </c>
      <c r="F4549" s="3" t="str">
        <f t="shared" si="70"/>
        <v>Retail</v>
      </c>
      <c r="G4549" s="3">
        <v>4</v>
      </c>
      <c r="I4549"/>
    </row>
    <row r="4550" spans="3:9">
      <c r="C4550" s="176">
        <v>42256.540999999997</v>
      </c>
      <c r="D4550" s="3" t="s">
        <v>447</v>
      </c>
      <c r="E4550" s="3" t="s">
        <v>453</v>
      </c>
      <c r="F4550" s="3" t="str">
        <f t="shared" si="70"/>
        <v>Wholesale</v>
      </c>
      <c r="G4550" s="3">
        <v>32</v>
      </c>
      <c r="I4550"/>
    </row>
    <row r="4551" spans="3:9">
      <c r="C4551" s="176">
        <v>42333.588900000002</v>
      </c>
      <c r="D4551" s="3" t="s">
        <v>445</v>
      </c>
      <c r="E4551" s="3" t="s">
        <v>453</v>
      </c>
      <c r="F4551" s="3" t="str">
        <f t="shared" si="70"/>
        <v>Retail</v>
      </c>
      <c r="G4551" s="3">
        <v>2</v>
      </c>
      <c r="I4551"/>
    </row>
    <row r="4552" spans="3:9">
      <c r="C4552" s="176">
        <v>42115.641000000003</v>
      </c>
      <c r="D4552" s="3" t="s">
        <v>445</v>
      </c>
      <c r="E4552" s="3" t="s">
        <v>454</v>
      </c>
      <c r="F4552" s="3" t="str">
        <f t="shared" si="70"/>
        <v>Retail</v>
      </c>
      <c r="G4552" s="3">
        <v>3</v>
      </c>
      <c r="I4552"/>
    </row>
    <row r="4553" spans="3:9">
      <c r="C4553" s="176">
        <v>42297.472199999997</v>
      </c>
      <c r="D4553" s="3" t="s">
        <v>445</v>
      </c>
      <c r="E4553" s="3" t="s">
        <v>453</v>
      </c>
      <c r="F4553" s="3" t="str">
        <f t="shared" si="70"/>
        <v>Wholesale</v>
      </c>
      <c r="G4553" s="3">
        <v>38</v>
      </c>
      <c r="I4553"/>
    </row>
    <row r="4554" spans="3:9">
      <c r="C4554" s="176">
        <v>42357.093099999998</v>
      </c>
      <c r="D4554" s="3" t="s">
        <v>445</v>
      </c>
      <c r="E4554" s="3" t="s">
        <v>453</v>
      </c>
      <c r="F4554" s="3" t="str">
        <f t="shared" ref="F4554:F4617" si="71">IF(G4554&lt;10,"Retail","Wholesale")</f>
        <v>Retail</v>
      </c>
      <c r="G4554" s="3">
        <v>5</v>
      </c>
      <c r="I4554"/>
    </row>
    <row r="4555" spans="3:9">
      <c r="C4555" s="176">
        <v>42342.207600000002</v>
      </c>
      <c r="D4555" s="3" t="s">
        <v>445</v>
      </c>
      <c r="E4555" s="3" t="s">
        <v>453</v>
      </c>
      <c r="F4555" s="3" t="str">
        <f t="shared" si="71"/>
        <v>Retail</v>
      </c>
      <c r="G4555" s="3">
        <v>2</v>
      </c>
      <c r="I4555"/>
    </row>
    <row r="4556" spans="3:9">
      <c r="C4556" s="176">
        <v>42230.3799</v>
      </c>
      <c r="D4556" s="3" t="s">
        <v>445</v>
      </c>
      <c r="E4556" s="3" t="s">
        <v>461</v>
      </c>
      <c r="F4556" s="3" t="str">
        <f t="shared" si="71"/>
        <v>Wholesale</v>
      </c>
      <c r="G4556" s="3">
        <v>129</v>
      </c>
      <c r="I4556"/>
    </row>
    <row r="4557" spans="3:9">
      <c r="C4557" s="176">
        <v>42194.0965</v>
      </c>
      <c r="D4557" s="3" t="s">
        <v>445</v>
      </c>
      <c r="E4557" s="3" t="s">
        <v>114</v>
      </c>
      <c r="F4557" s="3" t="str">
        <f t="shared" si="71"/>
        <v>Wholesale</v>
      </c>
      <c r="G4557" s="3">
        <v>60</v>
      </c>
      <c r="I4557"/>
    </row>
    <row r="4558" spans="3:9">
      <c r="C4558" s="176">
        <v>42248.093800000002</v>
      </c>
      <c r="D4558" s="3" t="s">
        <v>447</v>
      </c>
      <c r="E4558" s="3" t="s">
        <v>112</v>
      </c>
      <c r="F4558" s="3" t="str">
        <f t="shared" si="71"/>
        <v>Wholesale</v>
      </c>
      <c r="G4558" s="3">
        <v>34</v>
      </c>
      <c r="I4558"/>
    </row>
    <row r="4559" spans="3:9">
      <c r="C4559" s="176">
        <v>41986.503499999999</v>
      </c>
      <c r="D4559" s="3" t="s">
        <v>445</v>
      </c>
      <c r="E4559" s="3" t="s">
        <v>448</v>
      </c>
      <c r="F4559" s="3" t="str">
        <f t="shared" si="71"/>
        <v>Retail</v>
      </c>
      <c r="G4559" s="3">
        <v>2</v>
      </c>
      <c r="I4559"/>
    </row>
    <row r="4560" spans="3:9">
      <c r="C4560" s="176">
        <v>42299.5167</v>
      </c>
      <c r="D4560" s="3" t="s">
        <v>449</v>
      </c>
      <c r="E4560" s="3" t="s">
        <v>114</v>
      </c>
      <c r="F4560" s="3" t="str">
        <f t="shared" si="71"/>
        <v>Wholesale</v>
      </c>
      <c r="G4560" s="3">
        <v>65</v>
      </c>
      <c r="I4560"/>
    </row>
    <row r="4561" spans="3:9">
      <c r="C4561" s="176">
        <v>42333.763200000001</v>
      </c>
      <c r="D4561" s="3" t="s">
        <v>445</v>
      </c>
      <c r="E4561" s="3" t="s">
        <v>10</v>
      </c>
      <c r="F4561" s="3" t="str">
        <f t="shared" si="71"/>
        <v>Wholesale</v>
      </c>
      <c r="G4561" s="3">
        <v>67</v>
      </c>
      <c r="I4561"/>
    </row>
    <row r="4562" spans="3:9">
      <c r="C4562" s="176">
        <v>42170.520799999998</v>
      </c>
      <c r="D4562" s="3" t="s">
        <v>449</v>
      </c>
      <c r="E4562" s="3" t="s">
        <v>453</v>
      </c>
      <c r="F4562" s="3" t="str">
        <f t="shared" si="71"/>
        <v>Wholesale</v>
      </c>
      <c r="G4562" s="3">
        <v>36</v>
      </c>
      <c r="I4562"/>
    </row>
    <row r="4563" spans="3:9">
      <c r="C4563" s="176">
        <v>41986.688900000001</v>
      </c>
      <c r="D4563" s="3" t="s">
        <v>446</v>
      </c>
      <c r="E4563" s="3" t="s">
        <v>453</v>
      </c>
      <c r="F4563" s="3" t="str">
        <f t="shared" si="71"/>
        <v>Retail</v>
      </c>
      <c r="G4563" s="3">
        <v>2</v>
      </c>
      <c r="I4563"/>
    </row>
    <row r="4564" spans="3:9">
      <c r="C4564" s="176">
        <v>42243.152800000003</v>
      </c>
      <c r="D4564" s="3" t="s">
        <v>449</v>
      </c>
      <c r="E4564" s="3" t="s">
        <v>453</v>
      </c>
      <c r="F4564" s="3" t="str">
        <f t="shared" si="71"/>
        <v>Retail</v>
      </c>
      <c r="G4564" s="3">
        <v>2</v>
      </c>
      <c r="I4564"/>
    </row>
    <row r="4565" spans="3:9">
      <c r="C4565" s="176">
        <v>41977.474999999999</v>
      </c>
      <c r="D4565" s="3" t="s">
        <v>447</v>
      </c>
      <c r="E4565" s="3" t="s">
        <v>453</v>
      </c>
      <c r="F4565" s="3" t="str">
        <f t="shared" si="71"/>
        <v>Retail</v>
      </c>
      <c r="G4565" s="3">
        <v>2</v>
      </c>
      <c r="I4565"/>
    </row>
    <row r="4566" spans="3:9">
      <c r="C4566" s="176">
        <v>42218.560400000002</v>
      </c>
      <c r="D4566" s="3" t="s">
        <v>445</v>
      </c>
      <c r="E4566" s="3" t="s">
        <v>455</v>
      </c>
      <c r="F4566" s="3" t="str">
        <f t="shared" si="71"/>
        <v>Retail</v>
      </c>
      <c r="G4566" s="3">
        <v>3</v>
      </c>
      <c r="I4566"/>
    </row>
    <row r="4567" spans="3:9">
      <c r="C4567" s="176">
        <v>41980.177100000001</v>
      </c>
      <c r="D4567" s="3" t="s">
        <v>445</v>
      </c>
      <c r="E4567" s="3" t="s">
        <v>6</v>
      </c>
      <c r="F4567" s="3" t="str">
        <f t="shared" si="71"/>
        <v>Wholesale</v>
      </c>
      <c r="G4567" s="3">
        <v>54</v>
      </c>
      <c r="I4567"/>
    </row>
    <row r="4568" spans="3:9">
      <c r="C4568" s="176">
        <v>41981.1639</v>
      </c>
      <c r="D4568" s="3" t="s">
        <v>445</v>
      </c>
      <c r="E4568" s="3" t="s">
        <v>6</v>
      </c>
      <c r="F4568" s="3" t="str">
        <f t="shared" si="71"/>
        <v>Retail</v>
      </c>
      <c r="G4568" s="3">
        <v>2</v>
      </c>
      <c r="I4568"/>
    </row>
    <row r="4569" spans="3:9">
      <c r="C4569" s="176">
        <v>42363.534</v>
      </c>
      <c r="D4569" s="3" t="s">
        <v>449</v>
      </c>
      <c r="E4569" s="3" t="s">
        <v>6</v>
      </c>
      <c r="F4569" s="3" t="str">
        <f t="shared" si="71"/>
        <v>Retail</v>
      </c>
      <c r="G4569" s="3">
        <v>1</v>
      </c>
      <c r="I4569"/>
    </row>
    <row r="4570" spans="3:9">
      <c r="C4570" s="176">
        <v>42360.196499999998</v>
      </c>
      <c r="D4570" s="3" t="s">
        <v>449</v>
      </c>
      <c r="E4570" s="3" t="s">
        <v>460</v>
      </c>
      <c r="F4570" s="3" t="str">
        <f t="shared" si="71"/>
        <v>Retail</v>
      </c>
      <c r="G4570" s="3">
        <v>1</v>
      </c>
      <c r="I4570"/>
    </row>
    <row r="4571" spans="3:9">
      <c r="C4571" s="176">
        <v>42122.243799999997</v>
      </c>
      <c r="D4571" s="3" t="s">
        <v>447</v>
      </c>
      <c r="E4571" s="3" t="s">
        <v>312</v>
      </c>
      <c r="F4571" s="3" t="str">
        <f t="shared" si="71"/>
        <v>Retail</v>
      </c>
      <c r="G4571" s="3">
        <v>3</v>
      </c>
      <c r="I4571"/>
    </row>
    <row r="4572" spans="3:9">
      <c r="C4572" s="176">
        <v>42257.561800000003</v>
      </c>
      <c r="D4572" s="3" t="s">
        <v>447</v>
      </c>
      <c r="E4572" s="3" t="s">
        <v>450</v>
      </c>
      <c r="F4572" s="3" t="str">
        <f t="shared" si="71"/>
        <v>Wholesale</v>
      </c>
      <c r="G4572" s="3">
        <v>28</v>
      </c>
      <c r="I4572"/>
    </row>
    <row r="4573" spans="3:9">
      <c r="C4573" s="176">
        <v>41981.758300000001</v>
      </c>
      <c r="D4573" s="3" t="s">
        <v>445</v>
      </c>
      <c r="E4573" s="3" t="s">
        <v>460</v>
      </c>
      <c r="F4573" s="3" t="str">
        <f t="shared" si="71"/>
        <v>Wholesale</v>
      </c>
      <c r="G4573" s="3">
        <v>33</v>
      </c>
      <c r="I4573"/>
    </row>
    <row r="4574" spans="3:9">
      <c r="C4574" s="176">
        <v>42351.4208</v>
      </c>
      <c r="D4574" s="3" t="s">
        <v>447</v>
      </c>
      <c r="E4574" s="3" t="s">
        <v>453</v>
      </c>
      <c r="F4574" s="3" t="str">
        <f t="shared" si="71"/>
        <v>Wholesale</v>
      </c>
      <c r="G4574" s="3">
        <v>63</v>
      </c>
      <c r="I4574"/>
    </row>
    <row r="4575" spans="3:9">
      <c r="C4575" s="176">
        <v>41984.399299999997</v>
      </c>
      <c r="D4575" s="3" t="s">
        <v>447</v>
      </c>
      <c r="E4575" s="3" t="s">
        <v>8</v>
      </c>
      <c r="F4575" s="3" t="str">
        <f t="shared" si="71"/>
        <v>Retail</v>
      </c>
      <c r="G4575" s="3">
        <v>1</v>
      </c>
      <c r="I4575"/>
    </row>
    <row r="4576" spans="3:9">
      <c r="C4576" s="176">
        <v>42173.809000000001</v>
      </c>
      <c r="D4576" s="3" t="s">
        <v>445</v>
      </c>
      <c r="E4576" s="3" t="s">
        <v>114</v>
      </c>
      <c r="F4576" s="3" t="str">
        <f t="shared" si="71"/>
        <v>Wholesale</v>
      </c>
      <c r="G4576" s="3">
        <v>41</v>
      </c>
      <c r="I4576"/>
    </row>
    <row r="4577" spans="3:9">
      <c r="C4577" s="176">
        <v>41976.474999999999</v>
      </c>
      <c r="D4577" s="3" t="s">
        <v>447</v>
      </c>
      <c r="E4577" s="3" t="s">
        <v>453</v>
      </c>
      <c r="F4577" s="3" t="str">
        <f t="shared" si="71"/>
        <v>Retail</v>
      </c>
      <c r="G4577" s="3">
        <v>2</v>
      </c>
      <c r="I4577"/>
    </row>
    <row r="4578" spans="3:9">
      <c r="C4578" s="176">
        <v>42338.475700000003</v>
      </c>
      <c r="D4578" s="3" t="s">
        <v>449</v>
      </c>
      <c r="E4578" s="3" t="s">
        <v>6</v>
      </c>
      <c r="F4578" s="3" t="str">
        <f t="shared" si="71"/>
        <v>Retail</v>
      </c>
      <c r="G4578" s="3">
        <v>2</v>
      </c>
      <c r="I4578"/>
    </row>
    <row r="4579" spans="3:9">
      <c r="C4579" s="176">
        <v>42344.4542</v>
      </c>
      <c r="D4579" s="3" t="s">
        <v>445</v>
      </c>
      <c r="E4579" s="3" t="s">
        <v>453</v>
      </c>
      <c r="F4579" s="3" t="str">
        <f t="shared" si="71"/>
        <v>Retail</v>
      </c>
      <c r="G4579" s="3">
        <v>2</v>
      </c>
      <c r="I4579"/>
    </row>
    <row r="4580" spans="3:9">
      <c r="C4580" s="176">
        <v>42024.545100000003</v>
      </c>
      <c r="D4580" s="3" t="s">
        <v>446</v>
      </c>
      <c r="E4580" s="3" t="s">
        <v>451</v>
      </c>
      <c r="F4580" s="3" t="str">
        <f t="shared" si="71"/>
        <v>Retail</v>
      </c>
      <c r="G4580" s="3">
        <v>3</v>
      </c>
      <c r="I4580"/>
    </row>
    <row r="4581" spans="3:9">
      <c r="C4581" s="176">
        <v>41988.462500000001</v>
      </c>
      <c r="D4581" s="3" t="s">
        <v>445</v>
      </c>
      <c r="E4581" s="3" t="s">
        <v>453</v>
      </c>
      <c r="F4581" s="3" t="str">
        <f t="shared" si="71"/>
        <v>Retail</v>
      </c>
      <c r="G4581" s="3">
        <v>3</v>
      </c>
      <c r="I4581"/>
    </row>
    <row r="4582" spans="3:9">
      <c r="C4582" s="176">
        <v>42284.763899999998</v>
      </c>
      <c r="D4582" s="3" t="s">
        <v>446</v>
      </c>
      <c r="E4582" s="3" t="s">
        <v>7</v>
      </c>
      <c r="F4582" s="3" t="str">
        <f t="shared" si="71"/>
        <v>Wholesale</v>
      </c>
      <c r="G4582" s="3">
        <v>28</v>
      </c>
      <c r="I4582"/>
    </row>
    <row r="4583" spans="3:9">
      <c r="C4583" s="176">
        <v>42124.1708</v>
      </c>
      <c r="D4583" s="3" t="s">
        <v>445</v>
      </c>
      <c r="E4583" s="3" t="s">
        <v>451</v>
      </c>
      <c r="F4583" s="3" t="str">
        <f t="shared" si="71"/>
        <v>Wholesale</v>
      </c>
      <c r="G4583" s="3">
        <v>16</v>
      </c>
      <c r="I4583"/>
    </row>
    <row r="4584" spans="3:9">
      <c r="C4584" s="176">
        <v>42237.1319</v>
      </c>
      <c r="D4584" s="3" t="s">
        <v>447</v>
      </c>
      <c r="E4584" s="3" t="s">
        <v>453</v>
      </c>
      <c r="F4584" s="3" t="str">
        <f t="shared" si="71"/>
        <v>Wholesale</v>
      </c>
      <c r="G4584" s="3">
        <v>63</v>
      </c>
      <c r="I4584"/>
    </row>
    <row r="4585" spans="3:9">
      <c r="C4585" s="176">
        <v>42143.821499999998</v>
      </c>
      <c r="D4585" s="3" t="s">
        <v>445</v>
      </c>
      <c r="E4585" s="3" t="s">
        <v>453</v>
      </c>
      <c r="F4585" s="3" t="str">
        <f t="shared" si="71"/>
        <v>Retail</v>
      </c>
      <c r="G4585" s="3">
        <v>5</v>
      </c>
      <c r="I4585"/>
    </row>
    <row r="4586" spans="3:9">
      <c r="C4586" s="176">
        <v>42351.536800000002</v>
      </c>
      <c r="D4586" s="3" t="s">
        <v>446</v>
      </c>
      <c r="E4586" s="3" t="s">
        <v>453</v>
      </c>
      <c r="F4586" s="3" t="str">
        <f t="shared" si="71"/>
        <v>Wholesale</v>
      </c>
      <c r="G4586" s="3">
        <v>141</v>
      </c>
      <c r="I4586"/>
    </row>
    <row r="4587" spans="3:9">
      <c r="C4587" s="176">
        <v>41982.771500000003</v>
      </c>
      <c r="D4587" s="3" t="s">
        <v>445</v>
      </c>
      <c r="E4587" s="3" t="s">
        <v>457</v>
      </c>
      <c r="F4587" s="3" t="str">
        <f t="shared" si="71"/>
        <v>Retail</v>
      </c>
      <c r="G4587" s="3">
        <v>2</v>
      </c>
      <c r="I4587"/>
    </row>
    <row r="4588" spans="3:9">
      <c r="C4588" s="176">
        <v>42201.634700000002</v>
      </c>
      <c r="D4588" s="3" t="s">
        <v>445</v>
      </c>
      <c r="E4588" s="3" t="s">
        <v>110</v>
      </c>
      <c r="F4588" s="3" t="str">
        <f t="shared" si="71"/>
        <v>Wholesale</v>
      </c>
      <c r="G4588" s="3">
        <v>27</v>
      </c>
      <c r="I4588"/>
    </row>
    <row r="4589" spans="3:9">
      <c r="C4589" s="176">
        <v>42009.990299999998</v>
      </c>
      <c r="D4589" s="3" t="s">
        <v>445</v>
      </c>
      <c r="E4589" s="3" t="s">
        <v>10</v>
      </c>
      <c r="F4589" s="3" t="str">
        <f t="shared" si="71"/>
        <v>Retail</v>
      </c>
      <c r="G4589" s="3">
        <v>2</v>
      </c>
      <c r="I4589"/>
    </row>
    <row r="4590" spans="3:9">
      <c r="C4590" s="176">
        <v>42224.455600000001</v>
      </c>
      <c r="D4590" s="3" t="s">
        <v>445</v>
      </c>
      <c r="E4590" s="3" t="s">
        <v>114</v>
      </c>
      <c r="F4590" s="3" t="str">
        <f t="shared" si="71"/>
        <v>Retail</v>
      </c>
      <c r="G4590" s="3">
        <v>2</v>
      </c>
      <c r="I4590"/>
    </row>
    <row r="4591" spans="3:9">
      <c r="C4591" s="176">
        <v>42078.561800000003</v>
      </c>
      <c r="D4591" s="3" t="s">
        <v>445</v>
      </c>
      <c r="E4591" s="3" t="s">
        <v>453</v>
      </c>
      <c r="F4591" s="3" t="str">
        <f t="shared" si="71"/>
        <v>Retail</v>
      </c>
      <c r="G4591" s="3">
        <v>2</v>
      </c>
      <c r="I4591"/>
    </row>
    <row r="4592" spans="3:9">
      <c r="C4592" s="176">
        <v>42261.5</v>
      </c>
      <c r="D4592" s="3" t="s">
        <v>445</v>
      </c>
      <c r="E4592" s="3" t="s">
        <v>453</v>
      </c>
      <c r="F4592" s="3" t="str">
        <f t="shared" si="71"/>
        <v>Retail</v>
      </c>
      <c r="G4592" s="3">
        <v>1</v>
      </c>
      <c r="I4592"/>
    </row>
    <row r="4593" spans="3:9">
      <c r="C4593" s="176">
        <v>41983.222199999997</v>
      </c>
      <c r="D4593" s="3" t="s">
        <v>446</v>
      </c>
      <c r="E4593" s="3" t="s">
        <v>6</v>
      </c>
      <c r="F4593" s="3" t="str">
        <f t="shared" si="71"/>
        <v>Retail</v>
      </c>
      <c r="G4593" s="3">
        <v>4</v>
      </c>
      <c r="I4593"/>
    </row>
    <row r="4594" spans="3:9">
      <c r="C4594" s="176">
        <v>41980.527800000003</v>
      </c>
      <c r="D4594" s="3" t="s">
        <v>446</v>
      </c>
      <c r="E4594" s="3" t="s">
        <v>110</v>
      </c>
      <c r="F4594" s="3" t="str">
        <f t="shared" si="71"/>
        <v>Retail</v>
      </c>
      <c r="G4594" s="3">
        <v>6</v>
      </c>
      <c r="I4594"/>
    </row>
    <row r="4595" spans="3:9">
      <c r="C4595" s="176">
        <v>41979.515299999999</v>
      </c>
      <c r="D4595" s="3" t="s">
        <v>447</v>
      </c>
      <c r="E4595" s="3" t="s">
        <v>448</v>
      </c>
      <c r="F4595" s="3" t="str">
        <f t="shared" si="71"/>
        <v>Retail</v>
      </c>
      <c r="G4595" s="3">
        <v>5</v>
      </c>
      <c r="I4595"/>
    </row>
    <row r="4596" spans="3:9">
      <c r="C4596" s="176">
        <v>42344.496500000001</v>
      </c>
      <c r="D4596" s="3" t="s">
        <v>445</v>
      </c>
      <c r="E4596" s="3" t="s">
        <v>6</v>
      </c>
      <c r="F4596" s="3" t="str">
        <f t="shared" si="71"/>
        <v>Retail</v>
      </c>
      <c r="G4596" s="3">
        <v>8</v>
      </c>
      <c r="I4596"/>
    </row>
    <row r="4597" spans="3:9">
      <c r="C4597" s="176">
        <v>42274.957600000002</v>
      </c>
      <c r="D4597" s="3" t="s">
        <v>445</v>
      </c>
      <c r="E4597" s="3" t="s">
        <v>451</v>
      </c>
      <c r="F4597" s="3" t="str">
        <f t="shared" si="71"/>
        <v>Retail</v>
      </c>
      <c r="G4597" s="3">
        <v>3</v>
      </c>
      <c r="I4597"/>
    </row>
    <row r="4598" spans="3:9">
      <c r="C4598" s="176">
        <v>41982.9375</v>
      </c>
      <c r="D4598" s="3" t="s">
        <v>445</v>
      </c>
      <c r="E4598" s="3" t="s">
        <v>453</v>
      </c>
      <c r="F4598" s="3" t="str">
        <f t="shared" si="71"/>
        <v>Wholesale</v>
      </c>
      <c r="G4598" s="3">
        <v>33</v>
      </c>
      <c r="I4598"/>
    </row>
    <row r="4599" spans="3:9">
      <c r="C4599" s="176">
        <v>42023.748599999999</v>
      </c>
      <c r="D4599" s="3" t="s">
        <v>445</v>
      </c>
      <c r="E4599" s="3" t="s">
        <v>453</v>
      </c>
      <c r="F4599" s="3" t="str">
        <f t="shared" si="71"/>
        <v>Wholesale</v>
      </c>
      <c r="G4599" s="3">
        <v>35</v>
      </c>
      <c r="I4599"/>
    </row>
    <row r="4600" spans="3:9">
      <c r="C4600" s="176">
        <v>42203.736100000002</v>
      </c>
      <c r="D4600" s="3" t="s">
        <v>447</v>
      </c>
      <c r="E4600" s="3" t="s">
        <v>6</v>
      </c>
      <c r="F4600" s="3" t="str">
        <f t="shared" si="71"/>
        <v>Wholesale</v>
      </c>
      <c r="G4600" s="3">
        <v>144</v>
      </c>
      <c r="I4600"/>
    </row>
    <row r="4601" spans="3:9">
      <c r="C4601" s="176">
        <v>42350.544399999999</v>
      </c>
      <c r="D4601" s="3" t="s">
        <v>446</v>
      </c>
      <c r="E4601" s="3" t="s">
        <v>6</v>
      </c>
      <c r="F4601" s="3" t="str">
        <f t="shared" si="71"/>
        <v>Wholesale</v>
      </c>
      <c r="G4601" s="3">
        <v>106</v>
      </c>
      <c r="I4601"/>
    </row>
    <row r="4602" spans="3:9">
      <c r="C4602" s="176">
        <v>41981.202100000002</v>
      </c>
      <c r="D4602" s="3" t="s">
        <v>445</v>
      </c>
      <c r="E4602" s="3" t="s">
        <v>8</v>
      </c>
      <c r="F4602" s="3" t="str">
        <f t="shared" si="71"/>
        <v>Retail</v>
      </c>
      <c r="G4602" s="3">
        <v>2</v>
      </c>
      <c r="I4602"/>
    </row>
    <row r="4603" spans="3:9">
      <c r="C4603" s="176">
        <v>42054.9257</v>
      </c>
      <c r="D4603" s="3" t="s">
        <v>446</v>
      </c>
      <c r="E4603" s="3" t="s">
        <v>453</v>
      </c>
      <c r="F4603" s="3" t="str">
        <f t="shared" si="71"/>
        <v>Retail</v>
      </c>
      <c r="G4603" s="3">
        <v>2</v>
      </c>
      <c r="I4603"/>
    </row>
    <row r="4604" spans="3:9">
      <c r="C4604" s="176">
        <v>42213.671499999997</v>
      </c>
      <c r="D4604" s="3" t="s">
        <v>445</v>
      </c>
      <c r="E4604" s="3" t="s">
        <v>6</v>
      </c>
      <c r="F4604" s="3" t="str">
        <f t="shared" si="71"/>
        <v>Wholesale</v>
      </c>
      <c r="G4604" s="3">
        <v>25</v>
      </c>
      <c r="I4604"/>
    </row>
    <row r="4605" spans="3:9">
      <c r="C4605" s="176">
        <v>42150.118799999997</v>
      </c>
      <c r="D4605" s="3" t="s">
        <v>446</v>
      </c>
      <c r="E4605" s="3" t="s">
        <v>6</v>
      </c>
      <c r="F4605" s="3" t="str">
        <f t="shared" si="71"/>
        <v>Retail</v>
      </c>
      <c r="G4605" s="3">
        <v>4</v>
      </c>
      <c r="I4605"/>
    </row>
    <row r="4606" spans="3:9">
      <c r="C4606" s="176">
        <v>42259.114600000001</v>
      </c>
      <c r="D4606" s="3" t="s">
        <v>447</v>
      </c>
      <c r="E4606" s="3" t="s">
        <v>458</v>
      </c>
      <c r="F4606" s="3" t="str">
        <f t="shared" si="71"/>
        <v>Wholesale</v>
      </c>
      <c r="G4606" s="3">
        <v>36</v>
      </c>
      <c r="I4606"/>
    </row>
    <row r="4607" spans="3:9">
      <c r="C4607" s="176">
        <v>42132.811800000003</v>
      </c>
      <c r="D4607" s="3" t="s">
        <v>445</v>
      </c>
      <c r="E4607" s="3" t="s">
        <v>453</v>
      </c>
      <c r="F4607" s="3" t="str">
        <f t="shared" si="71"/>
        <v>Retail</v>
      </c>
      <c r="G4607" s="3">
        <v>1</v>
      </c>
      <c r="I4607"/>
    </row>
    <row r="4608" spans="3:9">
      <c r="C4608" s="176">
        <v>41985.302100000001</v>
      </c>
      <c r="D4608" s="3" t="s">
        <v>449</v>
      </c>
      <c r="E4608" s="3" t="s">
        <v>6</v>
      </c>
      <c r="F4608" s="3" t="str">
        <f t="shared" si="71"/>
        <v>Retail</v>
      </c>
      <c r="G4608" s="3">
        <v>3</v>
      </c>
      <c r="I4608"/>
    </row>
    <row r="4609" spans="3:9">
      <c r="C4609" s="176">
        <v>42333.1132</v>
      </c>
      <c r="D4609" s="3" t="s">
        <v>445</v>
      </c>
      <c r="E4609" s="3" t="s">
        <v>453</v>
      </c>
      <c r="F4609" s="3" t="str">
        <f t="shared" si="71"/>
        <v>Wholesale</v>
      </c>
      <c r="G4609" s="3">
        <v>51</v>
      </c>
      <c r="I4609"/>
    </row>
    <row r="4610" spans="3:9">
      <c r="C4610" s="176">
        <v>42200.510399999999</v>
      </c>
      <c r="D4610" s="3" t="s">
        <v>445</v>
      </c>
      <c r="E4610" s="3" t="s">
        <v>453</v>
      </c>
      <c r="F4610" s="3" t="str">
        <f t="shared" si="71"/>
        <v>Retail</v>
      </c>
      <c r="G4610" s="3">
        <v>7</v>
      </c>
      <c r="I4610"/>
    </row>
    <row r="4611" spans="3:9">
      <c r="C4611" s="176">
        <v>42164.438199999997</v>
      </c>
      <c r="D4611" s="3" t="s">
        <v>445</v>
      </c>
      <c r="E4611" s="3" t="s">
        <v>458</v>
      </c>
      <c r="F4611" s="3" t="str">
        <f t="shared" si="71"/>
        <v>Wholesale</v>
      </c>
      <c r="G4611" s="3">
        <v>51</v>
      </c>
      <c r="I4611"/>
    </row>
    <row r="4612" spans="3:9">
      <c r="C4612" s="176">
        <v>42215.6201</v>
      </c>
      <c r="D4612" s="3" t="s">
        <v>445</v>
      </c>
      <c r="E4612" s="3" t="s">
        <v>6</v>
      </c>
      <c r="F4612" s="3" t="str">
        <f t="shared" si="71"/>
        <v>Retail</v>
      </c>
      <c r="G4612" s="3">
        <v>8</v>
      </c>
      <c r="I4612"/>
    </row>
    <row r="4613" spans="3:9">
      <c r="C4613" s="176">
        <v>42184.2111</v>
      </c>
      <c r="D4613" s="3" t="s">
        <v>445</v>
      </c>
      <c r="E4613" s="3" t="s">
        <v>451</v>
      </c>
      <c r="F4613" s="3" t="str">
        <f t="shared" si="71"/>
        <v>Retail</v>
      </c>
      <c r="G4613" s="3">
        <v>2</v>
      </c>
      <c r="I4613"/>
    </row>
    <row r="4614" spans="3:9">
      <c r="C4614" s="176">
        <v>42362.514600000002</v>
      </c>
      <c r="D4614" s="3" t="s">
        <v>445</v>
      </c>
      <c r="E4614" s="3" t="s">
        <v>461</v>
      </c>
      <c r="F4614" s="3" t="str">
        <f t="shared" si="71"/>
        <v>Wholesale</v>
      </c>
      <c r="G4614" s="3">
        <v>35</v>
      </c>
      <c r="I4614"/>
    </row>
    <row r="4615" spans="3:9">
      <c r="C4615" s="176">
        <v>42347.785400000001</v>
      </c>
      <c r="D4615" s="3" t="s">
        <v>445</v>
      </c>
      <c r="E4615" s="3" t="s">
        <v>453</v>
      </c>
      <c r="F4615" s="3" t="str">
        <f t="shared" si="71"/>
        <v>Wholesale</v>
      </c>
      <c r="G4615" s="3">
        <v>34</v>
      </c>
      <c r="I4615"/>
    </row>
    <row r="4616" spans="3:9">
      <c r="C4616" s="176">
        <v>42255.548600000002</v>
      </c>
      <c r="D4616" s="3" t="s">
        <v>445</v>
      </c>
      <c r="E4616" s="3" t="s">
        <v>450</v>
      </c>
      <c r="F4616" s="3" t="str">
        <f t="shared" si="71"/>
        <v>Retail</v>
      </c>
      <c r="G4616" s="3">
        <v>3</v>
      </c>
      <c r="I4616"/>
    </row>
    <row r="4617" spans="3:9">
      <c r="C4617" s="176">
        <v>42198.369400000003</v>
      </c>
      <c r="D4617" s="3" t="s">
        <v>446</v>
      </c>
      <c r="E4617" s="3" t="s">
        <v>448</v>
      </c>
      <c r="F4617" s="3" t="str">
        <f t="shared" si="71"/>
        <v>Retail</v>
      </c>
      <c r="G4617" s="3">
        <v>4</v>
      </c>
      <c r="I4617"/>
    </row>
    <row r="4618" spans="3:9">
      <c r="C4618" s="176">
        <v>42343.090300000003</v>
      </c>
      <c r="D4618" s="3" t="s">
        <v>445</v>
      </c>
      <c r="E4618" s="3" t="s">
        <v>7</v>
      </c>
      <c r="F4618" s="3" t="str">
        <f t="shared" ref="F4618:F4681" si="72">IF(G4618&lt;10,"Retail","Wholesale")</f>
        <v>Retail</v>
      </c>
      <c r="G4618" s="3">
        <v>7</v>
      </c>
      <c r="I4618"/>
    </row>
    <row r="4619" spans="3:9">
      <c r="C4619" s="176">
        <v>42311.313199999997</v>
      </c>
      <c r="D4619" s="3" t="s">
        <v>446</v>
      </c>
      <c r="E4619" s="3" t="s">
        <v>114</v>
      </c>
      <c r="F4619" s="3" t="str">
        <f t="shared" si="72"/>
        <v>Wholesale</v>
      </c>
      <c r="G4619" s="3">
        <v>93</v>
      </c>
      <c r="I4619"/>
    </row>
    <row r="4620" spans="3:9">
      <c r="C4620" s="176">
        <v>41977.777800000003</v>
      </c>
      <c r="D4620" s="3" t="s">
        <v>449</v>
      </c>
      <c r="E4620" s="3" t="s">
        <v>453</v>
      </c>
      <c r="F4620" s="3" t="str">
        <f t="shared" si="72"/>
        <v>Retail</v>
      </c>
      <c r="G4620" s="3">
        <v>6</v>
      </c>
      <c r="I4620"/>
    </row>
    <row r="4621" spans="3:9">
      <c r="C4621" s="176">
        <v>42342.546499999997</v>
      </c>
      <c r="D4621" s="3" t="s">
        <v>449</v>
      </c>
      <c r="E4621" s="3" t="s">
        <v>110</v>
      </c>
      <c r="F4621" s="3" t="str">
        <f t="shared" si="72"/>
        <v>Retail</v>
      </c>
      <c r="G4621" s="3">
        <v>3</v>
      </c>
      <c r="I4621"/>
    </row>
    <row r="4622" spans="3:9">
      <c r="C4622" s="176">
        <v>42359.100700000003</v>
      </c>
      <c r="D4622" s="3" t="s">
        <v>445</v>
      </c>
      <c r="E4622" s="3" t="s">
        <v>8</v>
      </c>
      <c r="F4622" s="3" t="str">
        <f t="shared" si="72"/>
        <v>Retail</v>
      </c>
      <c r="G4622" s="3">
        <v>1</v>
      </c>
      <c r="I4622"/>
    </row>
    <row r="4623" spans="3:9">
      <c r="C4623" s="176">
        <v>42223.695099999997</v>
      </c>
      <c r="D4623" s="3" t="s">
        <v>445</v>
      </c>
      <c r="E4623" s="3" t="s">
        <v>458</v>
      </c>
      <c r="F4623" s="3" t="str">
        <f t="shared" si="72"/>
        <v>Retail</v>
      </c>
      <c r="G4623" s="3">
        <v>8</v>
      </c>
      <c r="I4623"/>
    </row>
    <row r="4624" spans="3:9">
      <c r="C4624" s="176">
        <v>41984.911800000002</v>
      </c>
      <c r="D4624" s="3" t="s">
        <v>447</v>
      </c>
      <c r="E4624" s="3" t="s">
        <v>112</v>
      </c>
      <c r="F4624" s="3" t="str">
        <f t="shared" si="72"/>
        <v>Retail</v>
      </c>
      <c r="G4624" s="3">
        <v>9</v>
      </c>
      <c r="I4624"/>
    </row>
    <row r="4625" spans="3:9">
      <c r="C4625" s="176">
        <v>42348.522199999999</v>
      </c>
      <c r="D4625" s="3" t="s">
        <v>445</v>
      </c>
      <c r="E4625" s="3" t="s">
        <v>453</v>
      </c>
      <c r="F4625" s="3" t="str">
        <f t="shared" si="72"/>
        <v>Wholesale</v>
      </c>
      <c r="G4625" s="3">
        <v>42</v>
      </c>
      <c r="I4625"/>
    </row>
    <row r="4626" spans="3:9">
      <c r="C4626" s="176">
        <v>42083.546499999997</v>
      </c>
      <c r="D4626" s="3" t="s">
        <v>449</v>
      </c>
      <c r="E4626" s="3" t="s">
        <v>453</v>
      </c>
      <c r="F4626" s="3" t="str">
        <f t="shared" si="72"/>
        <v>Retail</v>
      </c>
      <c r="G4626" s="3">
        <v>4</v>
      </c>
      <c r="I4626"/>
    </row>
    <row r="4627" spans="3:9">
      <c r="C4627" s="176">
        <v>42199.560400000002</v>
      </c>
      <c r="D4627" s="3" t="s">
        <v>449</v>
      </c>
      <c r="E4627" s="3" t="s">
        <v>6</v>
      </c>
      <c r="F4627" s="3" t="str">
        <f t="shared" si="72"/>
        <v>Retail</v>
      </c>
      <c r="G4627" s="3">
        <v>4</v>
      </c>
      <c r="I4627"/>
    </row>
    <row r="4628" spans="3:9">
      <c r="C4628" s="176">
        <v>42194.843099999998</v>
      </c>
      <c r="D4628" s="3" t="s">
        <v>447</v>
      </c>
      <c r="E4628" s="3" t="s">
        <v>7</v>
      </c>
      <c r="F4628" s="3" t="str">
        <f t="shared" si="72"/>
        <v>Retail</v>
      </c>
      <c r="G4628" s="3">
        <v>2</v>
      </c>
      <c r="I4628"/>
    </row>
    <row r="4629" spans="3:9">
      <c r="C4629" s="176">
        <v>42208.499300000003</v>
      </c>
      <c r="D4629" s="3" t="s">
        <v>445</v>
      </c>
      <c r="E4629" s="3" t="s">
        <v>451</v>
      </c>
      <c r="F4629" s="3" t="str">
        <f t="shared" si="72"/>
        <v>Retail</v>
      </c>
      <c r="G4629" s="3">
        <v>2</v>
      </c>
      <c r="I4629"/>
    </row>
    <row r="4630" spans="3:9">
      <c r="C4630" s="176">
        <v>42010.691700000003</v>
      </c>
      <c r="D4630" s="3" t="s">
        <v>445</v>
      </c>
      <c r="E4630" s="3" t="s">
        <v>453</v>
      </c>
      <c r="F4630" s="3" t="str">
        <f t="shared" si="72"/>
        <v>Wholesale</v>
      </c>
      <c r="G4630" s="3">
        <v>29</v>
      </c>
      <c r="I4630"/>
    </row>
    <row r="4631" spans="3:9">
      <c r="C4631" s="176">
        <v>41986.4764</v>
      </c>
      <c r="D4631" s="3" t="s">
        <v>446</v>
      </c>
      <c r="E4631" s="3" t="s">
        <v>114</v>
      </c>
      <c r="F4631" s="3" t="str">
        <f t="shared" si="72"/>
        <v>Retail</v>
      </c>
      <c r="G4631" s="3">
        <v>4</v>
      </c>
      <c r="I4631"/>
    </row>
    <row r="4632" spans="3:9">
      <c r="C4632" s="176">
        <v>42201.506300000001</v>
      </c>
      <c r="D4632" s="3" t="s">
        <v>445</v>
      </c>
      <c r="E4632" s="3" t="s">
        <v>460</v>
      </c>
      <c r="F4632" s="3" t="str">
        <f t="shared" si="72"/>
        <v>Wholesale</v>
      </c>
      <c r="G4632" s="3">
        <v>38</v>
      </c>
      <c r="I4632"/>
    </row>
    <row r="4633" spans="3:9">
      <c r="C4633" s="176">
        <v>42352.485399999998</v>
      </c>
      <c r="D4633" s="3" t="s">
        <v>449</v>
      </c>
      <c r="E4633" s="3" t="s">
        <v>453</v>
      </c>
      <c r="F4633" s="3" t="str">
        <f t="shared" si="72"/>
        <v>Retail</v>
      </c>
      <c r="G4633" s="3">
        <v>4</v>
      </c>
      <c r="I4633"/>
    </row>
    <row r="4634" spans="3:9">
      <c r="C4634" s="176">
        <v>42350.758300000001</v>
      </c>
      <c r="D4634" s="3" t="s">
        <v>447</v>
      </c>
      <c r="E4634" s="3" t="s">
        <v>6</v>
      </c>
      <c r="F4634" s="3" t="str">
        <f t="shared" si="72"/>
        <v>Retail</v>
      </c>
      <c r="G4634" s="3">
        <v>2</v>
      </c>
      <c r="I4634"/>
    </row>
    <row r="4635" spans="3:9">
      <c r="C4635" s="176">
        <v>42250.184000000001</v>
      </c>
      <c r="D4635" s="3" t="s">
        <v>446</v>
      </c>
      <c r="E4635" s="3" t="s">
        <v>453</v>
      </c>
      <c r="F4635" s="3" t="str">
        <f t="shared" si="72"/>
        <v>Retail</v>
      </c>
      <c r="G4635" s="3">
        <v>2</v>
      </c>
      <c r="I4635"/>
    </row>
    <row r="4636" spans="3:9">
      <c r="C4636" s="176">
        <v>42341.5118</v>
      </c>
      <c r="D4636" s="3" t="s">
        <v>446</v>
      </c>
      <c r="E4636" s="3" t="s">
        <v>457</v>
      </c>
      <c r="F4636" s="3" t="str">
        <f t="shared" si="72"/>
        <v>Wholesale</v>
      </c>
      <c r="G4636" s="3">
        <v>28</v>
      </c>
      <c r="I4636"/>
    </row>
    <row r="4637" spans="3:9">
      <c r="C4637" s="176">
        <v>41979.811099999999</v>
      </c>
      <c r="D4637" s="3" t="s">
        <v>446</v>
      </c>
      <c r="E4637" s="3" t="s">
        <v>10</v>
      </c>
      <c r="F4637" s="3" t="str">
        <f t="shared" si="72"/>
        <v>Retail</v>
      </c>
      <c r="G4637" s="3">
        <v>2</v>
      </c>
      <c r="I4637"/>
    </row>
    <row r="4638" spans="3:9">
      <c r="C4638" s="176">
        <v>42348.791700000002</v>
      </c>
      <c r="D4638" s="3" t="s">
        <v>447</v>
      </c>
      <c r="E4638" s="3" t="s">
        <v>453</v>
      </c>
      <c r="F4638" s="3" t="str">
        <f t="shared" si="72"/>
        <v>Retail</v>
      </c>
      <c r="G4638" s="3">
        <v>6</v>
      </c>
      <c r="I4638"/>
    </row>
    <row r="4639" spans="3:9">
      <c r="C4639" s="176">
        <v>42343.564599999998</v>
      </c>
      <c r="D4639" s="3" t="s">
        <v>447</v>
      </c>
      <c r="E4639" s="3" t="s">
        <v>461</v>
      </c>
      <c r="F4639" s="3" t="str">
        <f t="shared" si="72"/>
        <v>Retail</v>
      </c>
      <c r="G4639" s="3">
        <v>3</v>
      </c>
      <c r="I4639"/>
    </row>
    <row r="4640" spans="3:9">
      <c r="C4640" s="176">
        <v>42220.543100000003</v>
      </c>
      <c r="D4640" s="3" t="s">
        <v>445</v>
      </c>
      <c r="E4640" s="3" t="s">
        <v>453</v>
      </c>
      <c r="F4640" s="3" t="str">
        <f t="shared" si="72"/>
        <v>Retail</v>
      </c>
      <c r="G4640" s="3">
        <v>1</v>
      </c>
      <c r="I4640"/>
    </row>
    <row r="4641" spans="3:9">
      <c r="C4641" s="176">
        <v>42070.4882</v>
      </c>
      <c r="D4641" s="3" t="s">
        <v>445</v>
      </c>
      <c r="E4641" s="3" t="s">
        <v>453</v>
      </c>
      <c r="F4641" s="3" t="str">
        <f t="shared" si="72"/>
        <v>Wholesale</v>
      </c>
      <c r="G4641" s="3">
        <v>77</v>
      </c>
      <c r="I4641"/>
    </row>
    <row r="4642" spans="3:9">
      <c r="C4642" s="176">
        <v>42190.526400000002</v>
      </c>
      <c r="D4642" s="3" t="s">
        <v>446</v>
      </c>
      <c r="E4642" s="3" t="s">
        <v>453</v>
      </c>
      <c r="F4642" s="3" t="str">
        <f t="shared" si="72"/>
        <v>Retail</v>
      </c>
      <c r="G4642" s="3">
        <v>3</v>
      </c>
      <c r="I4642"/>
    </row>
    <row r="4643" spans="3:9">
      <c r="C4643" s="176">
        <v>42344.501400000001</v>
      </c>
      <c r="D4643" s="3" t="s">
        <v>446</v>
      </c>
      <c r="E4643" s="3" t="s">
        <v>453</v>
      </c>
      <c r="F4643" s="3" t="str">
        <f t="shared" si="72"/>
        <v>Retail</v>
      </c>
      <c r="G4643" s="3">
        <v>5</v>
      </c>
      <c r="I4643"/>
    </row>
    <row r="4644" spans="3:9">
      <c r="C4644" s="176">
        <v>42219.561099999999</v>
      </c>
      <c r="D4644" s="3" t="s">
        <v>445</v>
      </c>
      <c r="E4644" s="3" t="s">
        <v>114</v>
      </c>
      <c r="F4644" s="3" t="str">
        <f t="shared" si="72"/>
        <v>Retail</v>
      </c>
      <c r="G4644" s="3">
        <v>3</v>
      </c>
      <c r="I4644"/>
    </row>
    <row r="4645" spans="3:9">
      <c r="C4645" s="176">
        <v>41982.929199999999</v>
      </c>
      <c r="D4645" s="3" t="s">
        <v>446</v>
      </c>
      <c r="E4645" s="3" t="s">
        <v>312</v>
      </c>
      <c r="F4645" s="3" t="str">
        <f t="shared" si="72"/>
        <v>Retail</v>
      </c>
      <c r="G4645" s="3">
        <v>1</v>
      </c>
      <c r="I4645"/>
    </row>
    <row r="4646" spans="3:9">
      <c r="C4646" s="176">
        <v>42115.530599999998</v>
      </c>
      <c r="D4646" s="3" t="s">
        <v>446</v>
      </c>
      <c r="E4646" s="3" t="s">
        <v>114</v>
      </c>
      <c r="F4646" s="3" t="str">
        <f t="shared" si="72"/>
        <v>Retail</v>
      </c>
      <c r="G4646" s="3">
        <v>9</v>
      </c>
      <c r="I4646"/>
    </row>
    <row r="4647" spans="3:9">
      <c r="C4647" s="176">
        <v>42161.434699999998</v>
      </c>
      <c r="D4647" s="3" t="s">
        <v>449</v>
      </c>
      <c r="E4647" s="3" t="s">
        <v>7</v>
      </c>
      <c r="F4647" s="3" t="str">
        <f t="shared" si="72"/>
        <v>Retail</v>
      </c>
      <c r="G4647" s="3">
        <v>3</v>
      </c>
      <c r="I4647"/>
    </row>
    <row r="4648" spans="3:9">
      <c r="C4648" s="176">
        <v>42124.511100000003</v>
      </c>
      <c r="D4648" s="3" t="s">
        <v>447</v>
      </c>
      <c r="E4648" s="3" t="s">
        <v>7</v>
      </c>
      <c r="F4648" s="3" t="str">
        <f t="shared" si="72"/>
        <v>Retail</v>
      </c>
      <c r="G4648" s="3">
        <v>1</v>
      </c>
      <c r="I4648"/>
    </row>
    <row r="4649" spans="3:9">
      <c r="C4649" s="176">
        <v>42200.145799999998</v>
      </c>
      <c r="D4649" s="3" t="s">
        <v>445</v>
      </c>
      <c r="E4649" s="3" t="s">
        <v>453</v>
      </c>
      <c r="F4649" s="3" t="str">
        <f t="shared" si="72"/>
        <v>Retail</v>
      </c>
      <c r="G4649" s="3">
        <v>1</v>
      </c>
      <c r="I4649"/>
    </row>
    <row r="4650" spans="3:9">
      <c r="C4650" s="176">
        <v>42352.853499999997</v>
      </c>
      <c r="D4650" s="3" t="s">
        <v>446</v>
      </c>
      <c r="E4650" s="3" t="s">
        <v>461</v>
      </c>
      <c r="F4650" s="3" t="str">
        <f t="shared" si="72"/>
        <v>Wholesale</v>
      </c>
      <c r="G4650" s="3">
        <v>27</v>
      </c>
      <c r="I4650"/>
    </row>
    <row r="4651" spans="3:9">
      <c r="C4651" s="176">
        <v>42238.415999999997</v>
      </c>
      <c r="D4651" s="3" t="s">
        <v>445</v>
      </c>
      <c r="E4651" s="3" t="s">
        <v>9</v>
      </c>
      <c r="F4651" s="3" t="str">
        <f t="shared" si="72"/>
        <v>Retail</v>
      </c>
      <c r="G4651" s="3">
        <v>2</v>
      </c>
      <c r="I4651"/>
    </row>
    <row r="4652" spans="3:9">
      <c r="C4652" s="176">
        <v>41981.401400000002</v>
      </c>
      <c r="D4652" s="3" t="s">
        <v>445</v>
      </c>
      <c r="E4652" s="3" t="s">
        <v>453</v>
      </c>
      <c r="F4652" s="3" t="str">
        <f t="shared" si="72"/>
        <v>Wholesale</v>
      </c>
      <c r="G4652" s="3">
        <v>48</v>
      </c>
      <c r="I4652"/>
    </row>
    <row r="4653" spans="3:9">
      <c r="C4653" s="176">
        <v>42301.365299999998</v>
      </c>
      <c r="D4653" s="3" t="s">
        <v>445</v>
      </c>
      <c r="E4653" s="3" t="s">
        <v>451</v>
      </c>
      <c r="F4653" s="3" t="str">
        <f t="shared" si="72"/>
        <v>Wholesale</v>
      </c>
      <c r="G4653" s="3">
        <v>31</v>
      </c>
      <c r="I4653"/>
    </row>
    <row r="4654" spans="3:9">
      <c r="C4654" s="176">
        <v>42332.485399999998</v>
      </c>
      <c r="D4654" s="3" t="s">
        <v>445</v>
      </c>
      <c r="E4654" s="3" t="s">
        <v>453</v>
      </c>
      <c r="F4654" s="3" t="str">
        <f t="shared" si="72"/>
        <v>Wholesale</v>
      </c>
      <c r="G4654" s="3">
        <v>34</v>
      </c>
      <c r="I4654"/>
    </row>
    <row r="4655" spans="3:9">
      <c r="C4655" s="176">
        <v>42250.543799999999</v>
      </c>
      <c r="D4655" s="3" t="s">
        <v>445</v>
      </c>
      <c r="E4655" s="3" t="s">
        <v>453</v>
      </c>
      <c r="F4655" s="3" t="str">
        <f t="shared" si="72"/>
        <v>Wholesale</v>
      </c>
      <c r="G4655" s="3">
        <v>17</v>
      </c>
      <c r="I4655"/>
    </row>
    <row r="4656" spans="3:9">
      <c r="C4656" s="176">
        <v>42325.6806</v>
      </c>
      <c r="D4656" s="3" t="s">
        <v>446</v>
      </c>
      <c r="E4656" s="3" t="s">
        <v>114</v>
      </c>
      <c r="F4656" s="3" t="str">
        <f t="shared" si="72"/>
        <v>Retail</v>
      </c>
      <c r="G4656" s="3">
        <v>2</v>
      </c>
      <c r="I4656"/>
    </row>
    <row r="4657" spans="3:9">
      <c r="C4657" s="176">
        <v>42162.791700000002</v>
      </c>
      <c r="D4657" s="3" t="s">
        <v>449</v>
      </c>
      <c r="E4657" s="3" t="s">
        <v>9</v>
      </c>
      <c r="F4657" s="3" t="str">
        <f t="shared" si="72"/>
        <v>Wholesale</v>
      </c>
      <c r="G4657" s="3">
        <v>67</v>
      </c>
      <c r="I4657"/>
    </row>
    <row r="4658" spans="3:9">
      <c r="C4658" s="176">
        <v>42217.513200000001</v>
      </c>
      <c r="D4658" s="3" t="s">
        <v>447</v>
      </c>
      <c r="E4658" s="3" t="s">
        <v>459</v>
      </c>
      <c r="F4658" s="3" t="str">
        <f t="shared" si="72"/>
        <v>Retail</v>
      </c>
      <c r="G4658" s="3">
        <v>4</v>
      </c>
      <c r="I4658"/>
    </row>
    <row r="4659" spans="3:9">
      <c r="C4659" s="176">
        <v>41977.077799999999</v>
      </c>
      <c r="D4659" s="3" t="s">
        <v>445</v>
      </c>
      <c r="E4659" s="3" t="s">
        <v>453</v>
      </c>
      <c r="F4659" s="3" t="str">
        <f t="shared" si="72"/>
        <v>Retail</v>
      </c>
      <c r="G4659" s="3">
        <v>7</v>
      </c>
      <c r="I4659"/>
    </row>
    <row r="4660" spans="3:9">
      <c r="C4660" s="176">
        <v>42224.855600000003</v>
      </c>
      <c r="D4660" s="3" t="s">
        <v>445</v>
      </c>
      <c r="E4660" s="3" t="s">
        <v>458</v>
      </c>
      <c r="F4660" s="3" t="str">
        <f t="shared" si="72"/>
        <v>Wholesale</v>
      </c>
      <c r="G4660" s="3">
        <v>36</v>
      </c>
      <c r="I4660"/>
    </row>
    <row r="4661" spans="3:9">
      <c r="C4661" s="176">
        <v>41975.500699999997</v>
      </c>
      <c r="D4661" s="3" t="s">
        <v>446</v>
      </c>
      <c r="E4661" s="3" t="s">
        <v>312</v>
      </c>
      <c r="F4661" s="3" t="str">
        <f t="shared" si="72"/>
        <v>Wholesale</v>
      </c>
      <c r="G4661" s="3">
        <v>66</v>
      </c>
      <c r="I4661"/>
    </row>
    <row r="4662" spans="3:9">
      <c r="C4662" s="176">
        <v>41987.512499999997</v>
      </c>
      <c r="D4662" s="3" t="s">
        <v>445</v>
      </c>
      <c r="E4662" s="3" t="s">
        <v>451</v>
      </c>
      <c r="F4662" s="3" t="str">
        <f t="shared" si="72"/>
        <v>Wholesale</v>
      </c>
      <c r="G4662" s="3">
        <v>64</v>
      </c>
      <c r="I4662"/>
    </row>
    <row r="4663" spans="3:9">
      <c r="C4663" s="176">
        <v>42307.496500000001</v>
      </c>
      <c r="D4663" s="3" t="s">
        <v>445</v>
      </c>
      <c r="E4663" s="3" t="s">
        <v>7</v>
      </c>
      <c r="F4663" s="3" t="str">
        <f t="shared" si="72"/>
        <v>Retail</v>
      </c>
      <c r="G4663" s="3">
        <v>2</v>
      </c>
      <c r="I4663"/>
    </row>
    <row r="4664" spans="3:9">
      <c r="C4664" s="176">
        <v>42206.970099999999</v>
      </c>
      <c r="D4664" s="3" t="s">
        <v>446</v>
      </c>
      <c r="E4664" s="3" t="s">
        <v>6</v>
      </c>
      <c r="F4664" s="3" t="str">
        <f t="shared" si="72"/>
        <v>Retail</v>
      </c>
      <c r="G4664" s="3">
        <v>3</v>
      </c>
      <c r="I4664"/>
    </row>
    <row r="4665" spans="3:9">
      <c r="C4665" s="176">
        <v>42154.211799999997</v>
      </c>
      <c r="D4665" s="3" t="s">
        <v>445</v>
      </c>
      <c r="E4665" s="3" t="s">
        <v>455</v>
      </c>
      <c r="F4665" s="3" t="str">
        <f t="shared" si="72"/>
        <v>Retail</v>
      </c>
      <c r="G4665" s="3">
        <v>1</v>
      </c>
      <c r="I4665"/>
    </row>
    <row r="4666" spans="3:9">
      <c r="C4666" s="176">
        <v>42335.098599999998</v>
      </c>
      <c r="D4666" s="3" t="s">
        <v>447</v>
      </c>
      <c r="E4666" s="3" t="s">
        <v>6</v>
      </c>
      <c r="F4666" s="3" t="str">
        <f t="shared" si="72"/>
        <v>Wholesale</v>
      </c>
      <c r="G4666" s="3">
        <v>34</v>
      </c>
      <c r="I4666"/>
    </row>
    <row r="4667" spans="3:9">
      <c r="C4667" s="176">
        <v>42347.531300000002</v>
      </c>
      <c r="D4667" s="3" t="s">
        <v>445</v>
      </c>
      <c r="E4667" s="3" t="s">
        <v>6</v>
      </c>
      <c r="F4667" s="3" t="str">
        <f t="shared" si="72"/>
        <v>Wholesale</v>
      </c>
      <c r="G4667" s="3">
        <v>33</v>
      </c>
      <c r="I4667"/>
    </row>
    <row r="4668" spans="3:9">
      <c r="C4668" s="176">
        <v>42031.834000000003</v>
      </c>
      <c r="D4668" s="3" t="s">
        <v>445</v>
      </c>
      <c r="E4668" s="3" t="s">
        <v>7</v>
      </c>
      <c r="F4668" s="3" t="str">
        <f t="shared" si="72"/>
        <v>Wholesale</v>
      </c>
      <c r="G4668" s="3">
        <v>33</v>
      </c>
      <c r="I4668"/>
    </row>
    <row r="4669" spans="3:9">
      <c r="C4669" s="176">
        <v>42241.181299999997</v>
      </c>
      <c r="D4669" s="3" t="s">
        <v>447</v>
      </c>
      <c r="E4669" s="3" t="s">
        <v>6</v>
      </c>
      <c r="F4669" s="3" t="str">
        <f t="shared" si="72"/>
        <v>Wholesale</v>
      </c>
      <c r="G4669" s="3">
        <v>56</v>
      </c>
      <c r="I4669"/>
    </row>
    <row r="4670" spans="3:9">
      <c r="C4670" s="176">
        <v>41985.775699999998</v>
      </c>
      <c r="D4670" s="3" t="s">
        <v>445</v>
      </c>
      <c r="E4670" s="3" t="s">
        <v>453</v>
      </c>
      <c r="F4670" s="3" t="str">
        <f t="shared" si="72"/>
        <v>Wholesale</v>
      </c>
      <c r="G4670" s="3">
        <v>60</v>
      </c>
      <c r="I4670"/>
    </row>
    <row r="4671" spans="3:9">
      <c r="C4671" s="176">
        <v>42362.712500000001</v>
      </c>
      <c r="D4671" s="3" t="s">
        <v>445</v>
      </c>
      <c r="E4671" s="3" t="s">
        <v>453</v>
      </c>
      <c r="F4671" s="3" t="str">
        <f t="shared" si="72"/>
        <v>Wholesale</v>
      </c>
      <c r="G4671" s="3">
        <v>144</v>
      </c>
      <c r="I4671"/>
    </row>
    <row r="4672" spans="3:9">
      <c r="C4672" s="176">
        <v>42110.746500000001</v>
      </c>
      <c r="D4672" s="3" t="s">
        <v>447</v>
      </c>
      <c r="E4672" s="3" t="s">
        <v>6</v>
      </c>
      <c r="F4672" s="3" t="str">
        <f t="shared" si="72"/>
        <v>Retail</v>
      </c>
      <c r="G4672" s="3">
        <v>2</v>
      </c>
      <c r="I4672"/>
    </row>
    <row r="4673" spans="3:9">
      <c r="C4673" s="176">
        <v>42220.098599999998</v>
      </c>
      <c r="D4673" s="3" t="s">
        <v>445</v>
      </c>
      <c r="E4673" s="3" t="s">
        <v>448</v>
      </c>
      <c r="F4673" s="3" t="str">
        <f t="shared" si="72"/>
        <v>Retail</v>
      </c>
      <c r="G4673" s="3">
        <v>3</v>
      </c>
      <c r="I4673"/>
    </row>
    <row r="4674" spans="3:9">
      <c r="C4674" s="176">
        <v>42335.290999999997</v>
      </c>
      <c r="D4674" s="3" t="s">
        <v>445</v>
      </c>
      <c r="E4674" s="3" t="s">
        <v>453</v>
      </c>
      <c r="F4674" s="3" t="str">
        <f t="shared" si="72"/>
        <v>Wholesale</v>
      </c>
      <c r="G4674" s="3">
        <v>39</v>
      </c>
      <c r="I4674"/>
    </row>
    <row r="4675" spans="3:9">
      <c r="C4675" s="176">
        <v>42295.527800000003</v>
      </c>
      <c r="D4675" s="3" t="s">
        <v>445</v>
      </c>
      <c r="E4675" s="3" t="s">
        <v>453</v>
      </c>
      <c r="F4675" s="3" t="str">
        <f t="shared" si="72"/>
        <v>Wholesale</v>
      </c>
      <c r="G4675" s="3">
        <v>38</v>
      </c>
      <c r="I4675"/>
    </row>
    <row r="4676" spans="3:9">
      <c r="C4676" s="176">
        <v>42057.8125</v>
      </c>
      <c r="D4676" s="3" t="s">
        <v>445</v>
      </c>
      <c r="E4676" s="3" t="s">
        <v>452</v>
      </c>
      <c r="F4676" s="3" t="str">
        <f t="shared" si="72"/>
        <v>Retail</v>
      </c>
      <c r="G4676" s="3">
        <v>6</v>
      </c>
      <c r="I4676"/>
    </row>
    <row r="4677" spans="3:9">
      <c r="C4677" s="176">
        <v>42351.686099999999</v>
      </c>
      <c r="D4677" s="3" t="s">
        <v>445</v>
      </c>
      <c r="E4677" s="3" t="s">
        <v>453</v>
      </c>
      <c r="F4677" s="3" t="str">
        <f t="shared" si="72"/>
        <v>Wholesale</v>
      </c>
      <c r="G4677" s="3">
        <v>149</v>
      </c>
      <c r="I4677"/>
    </row>
    <row r="4678" spans="3:9">
      <c r="C4678" s="176">
        <v>42171.761100000003</v>
      </c>
      <c r="D4678" s="3" t="s">
        <v>449</v>
      </c>
      <c r="E4678" s="3" t="s">
        <v>6</v>
      </c>
      <c r="F4678" s="3" t="str">
        <f t="shared" si="72"/>
        <v>Wholesale</v>
      </c>
      <c r="G4678" s="3">
        <v>114</v>
      </c>
      <c r="I4678"/>
    </row>
    <row r="4679" spans="3:9">
      <c r="C4679" s="176">
        <v>42356.479899999998</v>
      </c>
      <c r="D4679" s="3" t="s">
        <v>445</v>
      </c>
      <c r="E4679" s="3" t="s">
        <v>460</v>
      </c>
      <c r="F4679" s="3" t="str">
        <f t="shared" si="72"/>
        <v>Retail</v>
      </c>
      <c r="G4679" s="3">
        <v>5</v>
      </c>
      <c r="I4679"/>
    </row>
    <row r="4680" spans="3:9">
      <c r="C4680" s="176">
        <v>42360.157599999999</v>
      </c>
      <c r="D4680" s="3" t="s">
        <v>446</v>
      </c>
      <c r="E4680" s="3" t="s">
        <v>453</v>
      </c>
      <c r="F4680" s="3" t="str">
        <f t="shared" si="72"/>
        <v>Retail</v>
      </c>
      <c r="G4680" s="3">
        <v>4</v>
      </c>
      <c r="I4680"/>
    </row>
    <row r="4681" spans="3:9">
      <c r="C4681" s="176">
        <v>42157.705600000001</v>
      </c>
      <c r="D4681" s="3" t="s">
        <v>446</v>
      </c>
      <c r="E4681" s="3" t="s">
        <v>451</v>
      </c>
      <c r="F4681" s="3" t="str">
        <f t="shared" si="72"/>
        <v>Retail</v>
      </c>
      <c r="G4681" s="3">
        <v>2</v>
      </c>
      <c r="I4681"/>
    </row>
    <row r="4682" spans="3:9">
      <c r="C4682" s="176">
        <v>41980.734700000001</v>
      </c>
      <c r="D4682" s="3" t="s">
        <v>445</v>
      </c>
      <c r="E4682" s="3" t="s">
        <v>6</v>
      </c>
      <c r="F4682" s="3" t="str">
        <f t="shared" ref="F4682:F4745" si="73">IF(G4682&lt;10,"Retail","Wholesale")</f>
        <v>Wholesale</v>
      </c>
      <c r="G4682" s="3">
        <v>31</v>
      </c>
      <c r="I4682"/>
    </row>
    <row r="4683" spans="3:9">
      <c r="C4683" s="176">
        <v>42309.5167</v>
      </c>
      <c r="D4683" s="3" t="s">
        <v>447</v>
      </c>
      <c r="E4683" s="3" t="s">
        <v>453</v>
      </c>
      <c r="F4683" s="3" t="str">
        <f t="shared" si="73"/>
        <v>Retail</v>
      </c>
      <c r="G4683" s="3">
        <v>1</v>
      </c>
      <c r="I4683"/>
    </row>
    <row r="4684" spans="3:9">
      <c r="C4684" s="176">
        <v>42362.4833</v>
      </c>
      <c r="D4684" s="3" t="s">
        <v>445</v>
      </c>
      <c r="E4684" s="3" t="s">
        <v>453</v>
      </c>
      <c r="F4684" s="3" t="str">
        <f t="shared" si="73"/>
        <v>Retail</v>
      </c>
      <c r="G4684" s="3">
        <v>4</v>
      </c>
      <c r="I4684"/>
    </row>
    <row r="4685" spans="3:9">
      <c r="C4685" s="176">
        <v>42363.491699999999</v>
      </c>
      <c r="D4685" s="3" t="s">
        <v>445</v>
      </c>
      <c r="E4685" s="3" t="s">
        <v>453</v>
      </c>
      <c r="F4685" s="3" t="str">
        <f t="shared" si="73"/>
        <v>Retail</v>
      </c>
      <c r="G4685" s="3">
        <v>7</v>
      </c>
      <c r="I4685"/>
    </row>
    <row r="4686" spans="3:9">
      <c r="C4686" s="176">
        <v>42180.529900000001</v>
      </c>
      <c r="D4686" s="3" t="s">
        <v>449</v>
      </c>
      <c r="E4686" s="3" t="s">
        <v>453</v>
      </c>
      <c r="F4686" s="3" t="str">
        <f t="shared" si="73"/>
        <v>Retail</v>
      </c>
      <c r="G4686" s="3">
        <v>6</v>
      </c>
      <c r="I4686"/>
    </row>
    <row r="4687" spans="3:9">
      <c r="C4687" s="176">
        <v>42255.145100000002</v>
      </c>
      <c r="D4687" s="3" t="s">
        <v>445</v>
      </c>
      <c r="E4687" s="3" t="s">
        <v>453</v>
      </c>
      <c r="F4687" s="3" t="str">
        <f t="shared" si="73"/>
        <v>Retail</v>
      </c>
      <c r="G4687" s="3">
        <v>3</v>
      </c>
      <c r="I4687"/>
    </row>
    <row r="4688" spans="3:9">
      <c r="C4688" s="176">
        <v>42243.159699999997</v>
      </c>
      <c r="D4688" s="3" t="s">
        <v>445</v>
      </c>
      <c r="E4688" s="3" t="s">
        <v>453</v>
      </c>
      <c r="F4688" s="3" t="str">
        <f t="shared" si="73"/>
        <v>Retail</v>
      </c>
      <c r="G4688" s="3">
        <v>5</v>
      </c>
      <c r="I4688"/>
    </row>
    <row r="4689" spans="3:9">
      <c r="C4689" s="176">
        <v>41984.895799999998</v>
      </c>
      <c r="D4689" s="3" t="s">
        <v>445</v>
      </c>
      <c r="E4689" s="3" t="s">
        <v>457</v>
      </c>
      <c r="F4689" s="3" t="str">
        <f t="shared" si="73"/>
        <v>Wholesale</v>
      </c>
      <c r="G4689" s="3">
        <v>75</v>
      </c>
      <c r="I4689"/>
    </row>
    <row r="4690" spans="3:9">
      <c r="C4690" s="176">
        <v>41983.507599999997</v>
      </c>
      <c r="D4690" s="3" t="s">
        <v>446</v>
      </c>
      <c r="E4690" s="3" t="s">
        <v>6</v>
      </c>
      <c r="F4690" s="3" t="str">
        <f t="shared" si="73"/>
        <v>Retail</v>
      </c>
      <c r="G4690" s="3">
        <v>3</v>
      </c>
      <c r="I4690"/>
    </row>
    <row r="4691" spans="3:9">
      <c r="C4691" s="176">
        <v>42210.871500000001</v>
      </c>
      <c r="D4691" s="3" t="s">
        <v>446</v>
      </c>
      <c r="E4691" s="3" t="s">
        <v>452</v>
      </c>
      <c r="F4691" s="3" t="str">
        <f t="shared" si="73"/>
        <v>Retail</v>
      </c>
      <c r="G4691" s="3">
        <v>6</v>
      </c>
      <c r="I4691"/>
    </row>
    <row r="4692" spans="3:9">
      <c r="C4692" s="176">
        <v>42354.172899999998</v>
      </c>
      <c r="D4692" s="3" t="s">
        <v>449</v>
      </c>
      <c r="E4692" s="3" t="s">
        <v>10</v>
      </c>
      <c r="F4692" s="3" t="str">
        <f t="shared" si="73"/>
        <v>Retail</v>
      </c>
      <c r="G4692" s="3">
        <v>1</v>
      </c>
      <c r="I4692"/>
    </row>
    <row r="4693" spans="3:9">
      <c r="C4693" s="176">
        <v>42161.781300000002</v>
      </c>
      <c r="D4693" s="3" t="s">
        <v>445</v>
      </c>
      <c r="E4693" s="3" t="s">
        <v>453</v>
      </c>
      <c r="F4693" s="3" t="str">
        <f t="shared" si="73"/>
        <v>Wholesale</v>
      </c>
      <c r="G4693" s="3">
        <v>34</v>
      </c>
      <c r="I4693"/>
    </row>
    <row r="4694" spans="3:9">
      <c r="C4694" s="176">
        <v>42281.75</v>
      </c>
      <c r="D4694" s="3" t="s">
        <v>449</v>
      </c>
      <c r="E4694" s="3" t="s">
        <v>453</v>
      </c>
      <c r="F4694" s="3" t="str">
        <f t="shared" si="73"/>
        <v>Retail</v>
      </c>
      <c r="G4694" s="3">
        <v>2</v>
      </c>
      <c r="I4694"/>
    </row>
    <row r="4695" spans="3:9">
      <c r="C4695" s="176">
        <v>42232.459699999999</v>
      </c>
      <c r="D4695" s="3" t="s">
        <v>449</v>
      </c>
      <c r="E4695" s="3" t="s">
        <v>454</v>
      </c>
      <c r="F4695" s="3" t="str">
        <f t="shared" si="73"/>
        <v>Retail</v>
      </c>
      <c r="G4695" s="3">
        <v>2</v>
      </c>
      <c r="I4695"/>
    </row>
    <row r="4696" spans="3:9">
      <c r="C4696" s="176">
        <v>42186.572200000002</v>
      </c>
      <c r="D4696" s="3" t="s">
        <v>447</v>
      </c>
      <c r="E4696" s="3" t="s">
        <v>312</v>
      </c>
      <c r="F4696" s="3" t="str">
        <f t="shared" si="73"/>
        <v>Wholesale</v>
      </c>
      <c r="G4696" s="3">
        <v>44</v>
      </c>
      <c r="I4696"/>
    </row>
    <row r="4697" spans="3:9">
      <c r="C4697" s="176">
        <v>41980.251400000001</v>
      </c>
      <c r="D4697" s="3" t="s">
        <v>445</v>
      </c>
      <c r="E4697" s="3" t="s">
        <v>9</v>
      </c>
      <c r="F4697" s="3" t="str">
        <f t="shared" si="73"/>
        <v>Retail</v>
      </c>
      <c r="G4697" s="3">
        <v>5</v>
      </c>
      <c r="I4697"/>
    </row>
    <row r="4698" spans="3:9">
      <c r="C4698" s="176">
        <v>41980.521500000003</v>
      </c>
      <c r="D4698" s="3" t="s">
        <v>446</v>
      </c>
      <c r="E4698" s="3" t="s">
        <v>458</v>
      </c>
      <c r="F4698" s="3" t="str">
        <f t="shared" si="73"/>
        <v>Retail</v>
      </c>
      <c r="G4698" s="3">
        <v>1</v>
      </c>
      <c r="I4698"/>
    </row>
    <row r="4699" spans="3:9">
      <c r="C4699" s="176">
        <v>42026.4882</v>
      </c>
      <c r="D4699" s="3" t="s">
        <v>447</v>
      </c>
      <c r="E4699" s="3" t="s">
        <v>112</v>
      </c>
      <c r="F4699" s="3" t="str">
        <f t="shared" si="73"/>
        <v>Retail</v>
      </c>
      <c r="G4699" s="3">
        <v>7</v>
      </c>
      <c r="I4699"/>
    </row>
    <row r="4700" spans="3:9">
      <c r="C4700" s="176">
        <v>42222.456899999997</v>
      </c>
      <c r="D4700" s="3" t="s">
        <v>445</v>
      </c>
      <c r="E4700" s="3" t="s">
        <v>458</v>
      </c>
      <c r="F4700" s="3" t="str">
        <f t="shared" si="73"/>
        <v>Retail</v>
      </c>
      <c r="G4700" s="3">
        <v>6</v>
      </c>
      <c r="I4700"/>
    </row>
    <row r="4701" spans="3:9">
      <c r="C4701" s="176">
        <v>42243.4139</v>
      </c>
      <c r="D4701" s="3" t="s">
        <v>445</v>
      </c>
      <c r="E4701" s="3" t="s">
        <v>453</v>
      </c>
      <c r="F4701" s="3" t="str">
        <f t="shared" si="73"/>
        <v>Retail</v>
      </c>
      <c r="G4701" s="3">
        <v>4</v>
      </c>
      <c r="I4701"/>
    </row>
    <row r="4702" spans="3:9">
      <c r="C4702" s="176">
        <v>42279.5507</v>
      </c>
      <c r="D4702" s="3" t="s">
        <v>447</v>
      </c>
      <c r="E4702" s="3" t="s">
        <v>7</v>
      </c>
      <c r="F4702" s="3" t="str">
        <f t="shared" si="73"/>
        <v>Wholesale</v>
      </c>
      <c r="G4702" s="3">
        <v>34</v>
      </c>
      <c r="I4702"/>
    </row>
    <row r="4703" spans="3:9">
      <c r="C4703" s="176">
        <v>42341.606899999999</v>
      </c>
      <c r="D4703" s="3" t="s">
        <v>446</v>
      </c>
      <c r="E4703" s="3" t="s">
        <v>6</v>
      </c>
      <c r="F4703" s="3" t="str">
        <f t="shared" si="73"/>
        <v>Wholesale</v>
      </c>
      <c r="G4703" s="3">
        <v>38</v>
      </c>
      <c r="I4703"/>
    </row>
    <row r="4704" spans="3:9">
      <c r="C4704" s="176">
        <v>41977.276400000002</v>
      </c>
      <c r="D4704" s="3" t="s">
        <v>446</v>
      </c>
      <c r="E4704" s="3" t="s">
        <v>454</v>
      </c>
      <c r="F4704" s="3" t="str">
        <f t="shared" si="73"/>
        <v>Retail</v>
      </c>
      <c r="G4704" s="3">
        <v>1</v>
      </c>
      <c r="I4704"/>
    </row>
    <row r="4705" spans="3:9">
      <c r="C4705" s="176">
        <v>41984.516000000003</v>
      </c>
      <c r="D4705" s="3" t="s">
        <v>445</v>
      </c>
      <c r="E4705" s="3" t="s">
        <v>453</v>
      </c>
      <c r="F4705" s="3" t="str">
        <f t="shared" si="73"/>
        <v>Wholesale</v>
      </c>
      <c r="G4705" s="3">
        <v>31</v>
      </c>
      <c r="I4705"/>
    </row>
    <row r="4706" spans="3:9">
      <c r="C4706" s="176">
        <v>41981.302100000001</v>
      </c>
      <c r="D4706" s="3" t="s">
        <v>446</v>
      </c>
      <c r="E4706" s="3" t="s">
        <v>112</v>
      </c>
      <c r="F4706" s="3" t="str">
        <f t="shared" si="73"/>
        <v>Wholesale</v>
      </c>
      <c r="G4706" s="3">
        <v>26</v>
      </c>
      <c r="I4706"/>
    </row>
    <row r="4707" spans="3:9">
      <c r="C4707" s="176">
        <v>42329.6875</v>
      </c>
      <c r="D4707" s="3" t="s">
        <v>445</v>
      </c>
      <c r="E4707" s="3" t="s">
        <v>453</v>
      </c>
      <c r="F4707" s="3" t="str">
        <f t="shared" si="73"/>
        <v>Wholesale</v>
      </c>
      <c r="G4707" s="3">
        <v>46</v>
      </c>
      <c r="I4707"/>
    </row>
    <row r="4708" spans="3:9">
      <c r="C4708" s="176">
        <v>42186.552799999998</v>
      </c>
      <c r="D4708" s="3" t="s">
        <v>445</v>
      </c>
      <c r="E4708" s="3" t="s">
        <v>453</v>
      </c>
      <c r="F4708" s="3" t="str">
        <f t="shared" si="73"/>
        <v>Wholesale</v>
      </c>
      <c r="G4708" s="3">
        <v>30</v>
      </c>
      <c r="I4708"/>
    </row>
    <row r="4709" spans="3:9">
      <c r="C4709" s="176">
        <v>42043.355600000003</v>
      </c>
      <c r="D4709" s="3" t="s">
        <v>447</v>
      </c>
      <c r="E4709" s="3" t="s">
        <v>114</v>
      </c>
      <c r="F4709" s="3" t="str">
        <f t="shared" si="73"/>
        <v>Wholesale</v>
      </c>
      <c r="G4709" s="3">
        <v>26</v>
      </c>
      <c r="I4709"/>
    </row>
    <row r="4710" spans="3:9">
      <c r="C4710" s="176">
        <v>42342.472199999997</v>
      </c>
      <c r="D4710" s="3" t="s">
        <v>445</v>
      </c>
      <c r="E4710" s="3" t="s">
        <v>453</v>
      </c>
      <c r="F4710" s="3" t="str">
        <f t="shared" si="73"/>
        <v>Retail</v>
      </c>
      <c r="G4710" s="3">
        <v>1</v>
      </c>
      <c r="I4710"/>
    </row>
    <row r="4711" spans="3:9">
      <c r="C4711" s="176">
        <v>41982.468099999998</v>
      </c>
      <c r="D4711" s="3" t="s">
        <v>447</v>
      </c>
      <c r="E4711" s="3" t="s">
        <v>460</v>
      </c>
      <c r="F4711" s="3" t="str">
        <f t="shared" si="73"/>
        <v>Wholesale</v>
      </c>
      <c r="G4711" s="3">
        <v>40</v>
      </c>
      <c r="I4711"/>
    </row>
    <row r="4712" spans="3:9">
      <c r="C4712" s="176">
        <v>42254.529199999997</v>
      </c>
      <c r="D4712" s="3" t="s">
        <v>446</v>
      </c>
      <c r="E4712" s="3" t="s">
        <v>6</v>
      </c>
      <c r="F4712" s="3" t="str">
        <f t="shared" si="73"/>
        <v>Retail</v>
      </c>
      <c r="G4712" s="3">
        <v>4</v>
      </c>
      <c r="I4712"/>
    </row>
    <row r="4713" spans="3:9">
      <c r="C4713" s="176">
        <v>42224.4764</v>
      </c>
      <c r="D4713" s="3" t="s">
        <v>446</v>
      </c>
      <c r="E4713" s="3" t="s">
        <v>6</v>
      </c>
      <c r="F4713" s="3" t="str">
        <f t="shared" si="73"/>
        <v>Retail</v>
      </c>
      <c r="G4713" s="3">
        <v>1</v>
      </c>
      <c r="I4713"/>
    </row>
    <row r="4714" spans="3:9">
      <c r="C4714" s="176">
        <v>42235.190300000002</v>
      </c>
      <c r="D4714" s="3" t="s">
        <v>445</v>
      </c>
      <c r="E4714" s="3" t="s">
        <v>114</v>
      </c>
      <c r="F4714" s="3" t="str">
        <f t="shared" si="73"/>
        <v>Retail</v>
      </c>
      <c r="G4714" s="3">
        <v>2</v>
      </c>
      <c r="I4714"/>
    </row>
    <row r="4715" spans="3:9">
      <c r="C4715" s="176">
        <v>42323.177100000001</v>
      </c>
      <c r="D4715" s="3" t="s">
        <v>445</v>
      </c>
      <c r="E4715" s="3" t="s">
        <v>7</v>
      </c>
      <c r="F4715" s="3" t="str">
        <f t="shared" si="73"/>
        <v>Retail</v>
      </c>
      <c r="G4715" s="3">
        <v>3</v>
      </c>
      <c r="I4715"/>
    </row>
    <row r="4716" spans="3:9">
      <c r="C4716" s="176">
        <v>42198.102099999996</v>
      </c>
      <c r="D4716" s="3" t="s">
        <v>447</v>
      </c>
      <c r="E4716" s="3" t="s">
        <v>450</v>
      </c>
      <c r="F4716" s="3" t="str">
        <f t="shared" si="73"/>
        <v>Wholesale</v>
      </c>
      <c r="G4716" s="3">
        <v>33</v>
      </c>
      <c r="I4716"/>
    </row>
    <row r="4717" spans="3:9">
      <c r="C4717" s="176">
        <v>42133.035400000001</v>
      </c>
      <c r="D4717" s="3" t="s">
        <v>447</v>
      </c>
      <c r="E4717" s="3" t="s">
        <v>7</v>
      </c>
      <c r="F4717" s="3" t="str">
        <f t="shared" si="73"/>
        <v>Retail</v>
      </c>
      <c r="G4717" s="3">
        <v>2</v>
      </c>
      <c r="I4717"/>
    </row>
    <row r="4718" spans="3:9">
      <c r="C4718" s="176">
        <v>42339.266000000003</v>
      </c>
      <c r="D4718" s="3" t="s">
        <v>446</v>
      </c>
      <c r="E4718" s="3" t="s">
        <v>6</v>
      </c>
      <c r="F4718" s="3" t="str">
        <f t="shared" si="73"/>
        <v>Retail</v>
      </c>
      <c r="G4718" s="3">
        <v>6</v>
      </c>
      <c r="I4718"/>
    </row>
    <row r="4719" spans="3:9">
      <c r="C4719" s="176">
        <v>42119.713900000002</v>
      </c>
      <c r="D4719" s="3" t="s">
        <v>445</v>
      </c>
      <c r="E4719" s="3" t="s">
        <v>6</v>
      </c>
      <c r="F4719" s="3" t="str">
        <f t="shared" si="73"/>
        <v>Retail</v>
      </c>
      <c r="G4719" s="3">
        <v>2</v>
      </c>
      <c r="I4719"/>
    </row>
    <row r="4720" spans="3:9">
      <c r="C4720" s="176">
        <v>42342.407599999999</v>
      </c>
      <c r="D4720" s="3" t="s">
        <v>445</v>
      </c>
      <c r="E4720" s="3" t="s">
        <v>460</v>
      </c>
      <c r="F4720" s="3" t="str">
        <f t="shared" si="73"/>
        <v>Wholesale</v>
      </c>
      <c r="G4720" s="3">
        <v>103</v>
      </c>
      <c r="I4720"/>
    </row>
    <row r="4721" spans="3:9">
      <c r="C4721" s="176">
        <v>42222.508999999998</v>
      </c>
      <c r="D4721" s="3" t="s">
        <v>449</v>
      </c>
      <c r="E4721" s="3" t="s">
        <v>450</v>
      </c>
      <c r="F4721" s="3" t="str">
        <f t="shared" si="73"/>
        <v>Retail</v>
      </c>
      <c r="G4721" s="3">
        <v>4</v>
      </c>
      <c r="I4721"/>
    </row>
    <row r="4722" spans="3:9">
      <c r="C4722" s="176">
        <v>42092.799299999999</v>
      </c>
      <c r="D4722" s="3" t="s">
        <v>445</v>
      </c>
      <c r="E4722" s="3" t="s">
        <v>10</v>
      </c>
      <c r="F4722" s="3" t="str">
        <f t="shared" si="73"/>
        <v>Retail</v>
      </c>
      <c r="G4722" s="3">
        <v>3</v>
      </c>
      <c r="I4722"/>
    </row>
    <row r="4723" spans="3:9">
      <c r="C4723" s="176">
        <v>42195.212500000001</v>
      </c>
      <c r="D4723" s="3" t="s">
        <v>445</v>
      </c>
      <c r="E4723" s="3" t="s">
        <v>448</v>
      </c>
      <c r="F4723" s="3" t="str">
        <f t="shared" si="73"/>
        <v>Retail</v>
      </c>
      <c r="G4723" s="3">
        <v>2</v>
      </c>
      <c r="I4723"/>
    </row>
    <row r="4724" spans="3:9">
      <c r="C4724" s="176">
        <v>42270.481899999999</v>
      </c>
      <c r="D4724" s="3" t="s">
        <v>446</v>
      </c>
      <c r="E4724" s="3" t="s">
        <v>453</v>
      </c>
      <c r="F4724" s="3" t="str">
        <f t="shared" si="73"/>
        <v>Wholesale</v>
      </c>
      <c r="G4724" s="3">
        <v>69</v>
      </c>
      <c r="I4724"/>
    </row>
    <row r="4725" spans="3:9">
      <c r="C4725" s="176">
        <v>42278.553500000002</v>
      </c>
      <c r="D4725" s="3" t="s">
        <v>449</v>
      </c>
      <c r="E4725" s="3" t="s">
        <v>453</v>
      </c>
      <c r="F4725" s="3" t="str">
        <f t="shared" si="73"/>
        <v>Retail</v>
      </c>
      <c r="G4725" s="3">
        <v>7</v>
      </c>
      <c r="I4725"/>
    </row>
    <row r="4726" spans="3:9">
      <c r="C4726" s="176">
        <v>42303.4764</v>
      </c>
      <c r="D4726" s="3" t="s">
        <v>445</v>
      </c>
      <c r="E4726" s="3" t="s">
        <v>453</v>
      </c>
      <c r="F4726" s="3" t="str">
        <f t="shared" si="73"/>
        <v>Retail</v>
      </c>
      <c r="G4726" s="3">
        <v>1</v>
      </c>
      <c r="I4726"/>
    </row>
    <row r="4727" spans="3:9">
      <c r="C4727" s="176">
        <v>42327.1368</v>
      </c>
      <c r="D4727" s="3" t="s">
        <v>445</v>
      </c>
      <c r="E4727" s="3" t="s">
        <v>456</v>
      </c>
      <c r="F4727" s="3" t="str">
        <f t="shared" si="73"/>
        <v>Retail</v>
      </c>
      <c r="G4727" s="3">
        <v>7</v>
      </c>
      <c r="I4727"/>
    </row>
    <row r="4728" spans="3:9">
      <c r="C4728" s="176">
        <v>42178.159</v>
      </c>
      <c r="D4728" s="3" t="s">
        <v>446</v>
      </c>
      <c r="E4728" s="3" t="s">
        <v>6</v>
      </c>
      <c r="F4728" s="3" t="str">
        <f t="shared" si="73"/>
        <v>Retail</v>
      </c>
      <c r="G4728" s="3">
        <v>6</v>
      </c>
      <c r="I4728"/>
    </row>
    <row r="4729" spans="3:9">
      <c r="C4729" s="176">
        <v>42343.536800000002</v>
      </c>
      <c r="D4729" s="3" t="s">
        <v>445</v>
      </c>
      <c r="E4729" s="3" t="s">
        <v>10</v>
      </c>
      <c r="F4729" s="3" t="str">
        <f t="shared" si="73"/>
        <v>Wholesale</v>
      </c>
      <c r="G4729" s="3">
        <v>27</v>
      </c>
      <c r="I4729"/>
    </row>
    <row r="4730" spans="3:9">
      <c r="C4730" s="176">
        <v>42348.410400000001</v>
      </c>
      <c r="D4730" s="3" t="s">
        <v>445</v>
      </c>
      <c r="E4730" s="3" t="s">
        <v>114</v>
      </c>
      <c r="F4730" s="3" t="str">
        <f t="shared" si="73"/>
        <v>Wholesale</v>
      </c>
      <c r="G4730" s="3">
        <v>115</v>
      </c>
      <c r="I4730"/>
    </row>
    <row r="4731" spans="3:9">
      <c r="C4731" s="176">
        <v>42103.706899999997</v>
      </c>
      <c r="D4731" s="3" t="s">
        <v>445</v>
      </c>
      <c r="E4731" s="3" t="s">
        <v>453</v>
      </c>
      <c r="F4731" s="3" t="str">
        <f t="shared" si="73"/>
        <v>Wholesale</v>
      </c>
      <c r="G4731" s="3">
        <v>65</v>
      </c>
      <c r="I4731"/>
    </row>
    <row r="4732" spans="3:9">
      <c r="C4732" s="176">
        <v>42334.722199999997</v>
      </c>
      <c r="D4732" s="3" t="s">
        <v>445</v>
      </c>
      <c r="E4732" s="3" t="s">
        <v>453</v>
      </c>
      <c r="F4732" s="3" t="str">
        <f t="shared" si="73"/>
        <v>Retail</v>
      </c>
      <c r="G4732" s="3">
        <v>6</v>
      </c>
      <c r="I4732"/>
    </row>
    <row r="4733" spans="3:9">
      <c r="C4733" s="176">
        <v>42142.486100000002</v>
      </c>
      <c r="D4733" s="3" t="s">
        <v>446</v>
      </c>
      <c r="E4733" s="3" t="s">
        <v>114</v>
      </c>
      <c r="F4733" s="3" t="str">
        <f t="shared" si="73"/>
        <v>Retail</v>
      </c>
      <c r="G4733" s="3">
        <v>7</v>
      </c>
      <c r="I4733"/>
    </row>
    <row r="4734" spans="3:9">
      <c r="C4734" s="176">
        <v>42207.156300000002</v>
      </c>
      <c r="D4734" s="3" t="s">
        <v>446</v>
      </c>
      <c r="E4734" s="3" t="s">
        <v>112</v>
      </c>
      <c r="F4734" s="3" t="str">
        <f t="shared" si="73"/>
        <v>Retail</v>
      </c>
      <c r="G4734" s="3">
        <v>6</v>
      </c>
      <c r="I4734"/>
    </row>
    <row r="4735" spans="3:9">
      <c r="C4735" s="176">
        <v>42353.1368</v>
      </c>
      <c r="D4735" s="3" t="s">
        <v>447</v>
      </c>
      <c r="E4735" s="3" t="s">
        <v>450</v>
      </c>
      <c r="F4735" s="3" t="str">
        <f t="shared" si="73"/>
        <v>Retail</v>
      </c>
      <c r="G4735" s="3">
        <v>7</v>
      </c>
      <c r="I4735"/>
    </row>
    <row r="4736" spans="3:9">
      <c r="C4736" s="176">
        <v>42335.559000000001</v>
      </c>
      <c r="D4736" s="3" t="s">
        <v>449</v>
      </c>
      <c r="E4736" s="3" t="s">
        <v>453</v>
      </c>
      <c r="F4736" s="3" t="str">
        <f t="shared" si="73"/>
        <v>Retail</v>
      </c>
      <c r="G4736" s="3">
        <v>8</v>
      </c>
      <c r="I4736"/>
    </row>
    <row r="4737" spans="3:9">
      <c r="C4737" s="176">
        <v>42322.383999999998</v>
      </c>
      <c r="D4737" s="3" t="s">
        <v>447</v>
      </c>
      <c r="E4737" s="3" t="s">
        <v>453</v>
      </c>
      <c r="F4737" s="3" t="str">
        <f t="shared" si="73"/>
        <v>Retail</v>
      </c>
      <c r="G4737" s="3">
        <v>6</v>
      </c>
      <c r="I4737"/>
    </row>
    <row r="4738" spans="3:9">
      <c r="C4738" s="176">
        <v>41980.724999999999</v>
      </c>
      <c r="D4738" s="3" t="s">
        <v>446</v>
      </c>
      <c r="E4738" s="3" t="s">
        <v>453</v>
      </c>
      <c r="F4738" s="3" t="str">
        <f t="shared" si="73"/>
        <v>Wholesale</v>
      </c>
      <c r="G4738" s="3">
        <v>62</v>
      </c>
      <c r="I4738"/>
    </row>
    <row r="4739" spans="3:9">
      <c r="C4739" s="176">
        <v>42343.456299999998</v>
      </c>
      <c r="D4739" s="3" t="s">
        <v>445</v>
      </c>
      <c r="E4739" s="3" t="s">
        <v>7</v>
      </c>
      <c r="F4739" s="3" t="str">
        <f t="shared" si="73"/>
        <v>Wholesale</v>
      </c>
      <c r="G4739" s="3">
        <v>55</v>
      </c>
      <c r="I4739"/>
    </row>
    <row r="4740" spans="3:9">
      <c r="C4740" s="176">
        <v>41980.177799999998</v>
      </c>
      <c r="D4740" s="3" t="s">
        <v>446</v>
      </c>
      <c r="E4740" s="3" t="s">
        <v>9</v>
      </c>
      <c r="F4740" s="3" t="str">
        <f t="shared" si="73"/>
        <v>Retail</v>
      </c>
      <c r="G4740" s="3">
        <v>1</v>
      </c>
      <c r="I4740"/>
    </row>
    <row r="4741" spans="3:9">
      <c r="C4741" s="176">
        <v>42165.111100000002</v>
      </c>
      <c r="D4741" s="3" t="s">
        <v>445</v>
      </c>
      <c r="E4741" s="3" t="s">
        <v>453</v>
      </c>
      <c r="F4741" s="3" t="str">
        <f t="shared" si="73"/>
        <v>Retail</v>
      </c>
      <c r="G4741" s="3">
        <v>1</v>
      </c>
      <c r="I4741"/>
    </row>
    <row r="4742" spans="3:9">
      <c r="C4742" s="176">
        <v>41986.520100000002</v>
      </c>
      <c r="D4742" s="3" t="s">
        <v>446</v>
      </c>
      <c r="E4742" s="3" t="s">
        <v>6</v>
      </c>
      <c r="F4742" s="3" t="str">
        <f t="shared" si="73"/>
        <v>Retail</v>
      </c>
      <c r="G4742" s="3">
        <v>2</v>
      </c>
      <c r="I4742"/>
    </row>
    <row r="4743" spans="3:9">
      <c r="C4743" s="176">
        <v>42193.8514</v>
      </c>
      <c r="D4743" s="3" t="s">
        <v>447</v>
      </c>
      <c r="E4743" s="3" t="s">
        <v>6</v>
      </c>
      <c r="F4743" s="3" t="str">
        <f t="shared" si="73"/>
        <v>Retail</v>
      </c>
      <c r="G4743" s="3">
        <v>5</v>
      </c>
      <c r="I4743"/>
    </row>
    <row r="4744" spans="3:9">
      <c r="C4744" s="176">
        <v>42164.232600000003</v>
      </c>
      <c r="D4744" s="3" t="s">
        <v>445</v>
      </c>
      <c r="E4744" s="3" t="s">
        <v>450</v>
      </c>
      <c r="F4744" s="3" t="str">
        <f t="shared" si="73"/>
        <v>Retail</v>
      </c>
      <c r="G4744" s="3">
        <v>9</v>
      </c>
      <c r="I4744"/>
    </row>
    <row r="4745" spans="3:9">
      <c r="C4745" s="176">
        <v>42170.505599999997</v>
      </c>
      <c r="D4745" s="3" t="s">
        <v>445</v>
      </c>
      <c r="E4745" s="3" t="s">
        <v>453</v>
      </c>
      <c r="F4745" s="3" t="str">
        <f t="shared" si="73"/>
        <v>Retail</v>
      </c>
      <c r="G4745" s="3">
        <v>3</v>
      </c>
      <c r="I4745"/>
    </row>
    <row r="4746" spans="3:9">
      <c r="C4746" s="176">
        <v>42351.790300000001</v>
      </c>
      <c r="D4746" s="3" t="s">
        <v>447</v>
      </c>
      <c r="E4746" s="3" t="s">
        <v>6</v>
      </c>
      <c r="F4746" s="3" t="str">
        <f t="shared" ref="F4746:F4809" si="74">IF(G4746&lt;10,"Retail","Wholesale")</f>
        <v>Wholesale</v>
      </c>
      <c r="G4746" s="3">
        <v>46</v>
      </c>
      <c r="I4746"/>
    </row>
    <row r="4747" spans="3:9">
      <c r="C4747" s="176">
        <v>41985.176399999997</v>
      </c>
      <c r="D4747" s="3" t="s">
        <v>445</v>
      </c>
      <c r="E4747" s="3" t="s">
        <v>458</v>
      </c>
      <c r="F4747" s="3" t="str">
        <f t="shared" si="74"/>
        <v>Wholesale</v>
      </c>
      <c r="G4747" s="3">
        <v>39</v>
      </c>
      <c r="I4747"/>
    </row>
    <row r="4748" spans="3:9">
      <c r="C4748" s="176">
        <v>42239.513899999998</v>
      </c>
      <c r="D4748" s="3" t="s">
        <v>449</v>
      </c>
      <c r="E4748" s="3" t="s">
        <v>6</v>
      </c>
      <c r="F4748" s="3" t="str">
        <f t="shared" si="74"/>
        <v>Retail</v>
      </c>
      <c r="G4748" s="3">
        <v>5</v>
      </c>
      <c r="I4748"/>
    </row>
    <row r="4749" spans="3:9">
      <c r="C4749" s="176">
        <v>41981.5049</v>
      </c>
      <c r="D4749" s="3" t="s">
        <v>447</v>
      </c>
      <c r="E4749" s="3" t="s">
        <v>10</v>
      </c>
      <c r="F4749" s="3" t="str">
        <f t="shared" si="74"/>
        <v>Retail</v>
      </c>
      <c r="G4749" s="3">
        <v>4</v>
      </c>
      <c r="I4749"/>
    </row>
    <row r="4750" spans="3:9">
      <c r="C4750" s="176">
        <v>42211.690999999999</v>
      </c>
      <c r="D4750" s="3" t="s">
        <v>446</v>
      </c>
      <c r="E4750" s="3" t="s">
        <v>453</v>
      </c>
      <c r="F4750" s="3" t="str">
        <f t="shared" si="74"/>
        <v>Retail</v>
      </c>
      <c r="G4750" s="3">
        <v>3</v>
      </c>
      <c r="I4750"/>
    </row>
    <row r="4751" spans="3:9">
      <c r="C4751" s="176">
        <v>42115.468800000002</v>
      </c>
      <c r="D4751" s="3" t="s">
        <v>446</v>
      </c>
      <c r="E4751" s="3" t="s">
        <v>6</v>
      </c>
      <c r="F4751" s="3" t="str">
        <f t="shared" si="74"/>
        <v>Wholesale</v>
      </c>
      <c r="G4751" s="3">
        <v>27</v>
      </c>
      <c r="I4751"/>
    </row>
    <row r="4752" spans="3:9">
      <c r="C4752" s="176">
        <v>41979.111100000002</v>
      </c>
      <c r="D4752" s="3" t="s">
        <v>447</v>
      </c>
      <c r="E4752" s="3" t="s">
        <v>312</v>
      </c>
      <c r="F4752" s="3" t="str">
        <f t="shared" si="74"/>
        <v>Wholesale</v>
      </c>
      <c r="G4752" s="3">
        <v>30</v>
      </c>
      <c r="I4752"/>
    </row>
    <row r="4753" spans="3:9">
      <c r="C4753" s="176">
        <v>41988.215300000003</v>
      </c>
      <c r="D4753" s="3" t="s">
        <v>447</v>
      </c>
      <c r="E4753" s="3" t="s">
        <v>453</v>
      </c>
      <c r="F4753" s="3" t="str">
        <f t="shared" si="74"/>
        <v>Retail</v>
      </c>
      <c r="G4753" s="3">
        <v>1</v>
      </c>
      <c r="I4753"/>
    </row>
    <row r="4754" spans="3:9">
      <c r="C4754" s="176">
        <v>42174.758999999998</v>
      </c>
      <c r="D4754" s="3" t="s">
        <v>446</v>
      </c>
      <c r="E4754" s="3" t="s">
        <v>110</v>
      </c>
      <c r="F4754" s="3" t="str">
        <f t="shared" si="74"/>
        <v>Retail</v>
      </c>
      <c r="G4754" s="3">
        <v>1</v>
      </c>
      <c r="I4754"/>
    </row>
    <row r="4755" spans="3:9">
      <c r="C4755" s="176">
        <v>42335.540999999997</v>
      </c>
      <c r="D4755" s="3" t="s">
        <v>447</v>
      </c>
      <c r="E4755" s="3" t="s">
        <v>6</v>
      </c>
      <c r="F4755" s="3" t="str">
        <f t="shared" si="74"/>
        <v>Retail</v>
      </c>
      <c r="G4755" s="3">
        <v>9</v>
      </c>
      <c r="I4755"/>
    </row>
    <row r="4756" spans="3:9">
      <c r="C4756" s="176">
        <v>42279.697899999999</v>
      </c>
      <c r="D4756" s="3" t="s">
        <v>445</v>
      </c>
      <c r="E4756" s="3" t="s">
        <v>110</v>
      </c>
      <c r="F4756" s="3" t="str">
        <f t="shared" si="74"/>
        <v>Retail</v>
      </c>
      <c r="G4756" s="3">
        <v>2</v>
      </c>
      <c r="I4756"/>
    </row>
    <row r="4757" spans="3:9">
      <c r="C4757" s="176">
        <v>42358.907599999999</v>
      </c>
      <c r="D4757" s="3" t="s">
        <v>447</v>
      </c>
      <c r="E4757" s="3" t="s">
        <v>114</v>
      </c>
      <c r="F4757" s="3" t="str">
        <f t="shared" si="74"/>
        <v>Wholesale</v>
      </c>
      <c r="G4757" s="3">
        <v>69</v>
      </c>
      <c r="I4757"/>
    </row>
    <row r="4758" spans="3:9">
      <c r="C4758" s="176">
        <v>42345.256300000001</v>
      </c>
      <c r="D4758" s="3" t="s">
        <v>449</v>
      </c>
      <c r="E4758" s="3" t="s">
        <v>114</v>
      </c>
      <c r="F4758" s="3" t="str">
        <f t="shared" si="74"/>
        <v>Retail</v>
      </c>
      <c r="G4758" s="3">
        <v>1</v>
      </c>
      <c r="I4758"/>
    </row>
    <row r="4759" spans="3:9">
      <c r="C4759" s="176">
        <v>42169.048600000002</v>
      </c>
      <c r="D4759" s="3" t="s">
        <v>445</v>
      </c>
      <c r="E4759" s="3" t="s">
        <v>312</v>
      </c>
      <c r="F4759" s="3" t="str">
        <f t="shared" si="74"/>
        <v>Wholesale</v>
      </c>
      <c r="G4759" s="3">
        <v>53</v>
      </c>
      <c r="I4759"/>
    </row>
    <row r="4760" spans="3:9">
      <c r="C4760" s="176">
        <v>42120.891000000003</v>
      </c>
      <c r="D4760" s="3" t="s">
        <v>445</v>
      </c>
      <c r="E4760" s="3" t="s">
        <v>459</v>
      </c>
      <c r="F4760" s="3" t="str">
        <f t="shared" si="74"/>
        <v>Retail</v>
      </c>
      <c r="G4760" s="3">
        <v>2</v>
      </c>
      <c r="I4760"/>
    </row>
    <row r="4761" spans="3:9">
      <c r="C4761" s="176">
        <v>42235.224300000002</v>
      </c>
      <c r="D4761" s="3" t="s">
        <v>445</v>
      </c>
      <c r="E4761" s="3" t="s">
        <v>7</v>
      </c>
      <c r="F4761" s="3" t="str">
        <f t="shared" si="74"/>
        <v>Retail</v>
      </c>
      <c r="G4761" s="3">
        <v>9</v>
      </c>
      <c r="I4761"/>
    </row>
    <row r="4762" spans="3:9">
      <c r="C4762" s="176">
        <v>42103.126400000001</v>
      </c>
      <c r="D4762" s="3" t="s">
        <v>445</v>
      </c>
      <c r="E4762" s="3" t="s">
        <v>453</v>
      </c>
      <c r="F4762" s="3" t="str">
        <f t="shared" si="74"/>
        <v>Retail</v>
      </c>
      <c r="G4762" s="3">
        <v>1</v>
      </c>
      <c r="I4762"/>
    </row>
    <row r="4763" spans="3:9">
      <c r="C4763" s="176">
        <v>42258.102099999996</v>
      </c>
      <c r="D4763" s="3" t="s">
        <v>445</v>
      </c>
      <c r="E4763" s="3" t="s">
        <v>453</v>
      </c>
      <c r="F4763" s="3" t="str">
        <f t="shared" si="74"/>
        <v>Wholesale</v>
      </c>
      <c r="G4763" s="3">
        <v>29</v>
      </c>
      <c r="I4763"/>
    </row>
    <row r="4764" spans="3:9">
      <c r="C4764" s="176">
        <v>42190.522900000004</v>
      </c>
      <c r="D4764" s="3" t="s">
        <v>445</v>
      </c>
      <c r="E4764" s="3" t="s">
        <v>8</v>
      </c>
      <c r="F4764" s="3" t="str">
        <f t="shared" si="74"/>
        <v>Retail</v>
      </c>
      <c r="G4764" s="3">
        <v>5</v>
      </c>
      <c r="I4764"/>
    </row>
    <row r="4765" spans="3:9">
      <c r="C4765" s="176">
        <v>42242.955600000001</v>
      </c>
      <c r="D4765" s="3" t="s">
        <v>445</v>
      </c>
      <c r="E4765" s="3" t="s">
        <v>460</v>
      </c>
      <c r="F4765" s="3" t="str">
        <f t="shared" si="74"/>
        <v>Wholesale</v>
      </c>
      <c r="G4765" s="3">
        <v>39</v>
      </c>
      <c r="I4765"/>
    </row>
    <row r="4766" spans="3:9">
      <c r="C4766" s="176">
        <v>42346.695099999997</v>
      </c>
      <c r="D4766" s="3" t="s">
        <v>449</v>
      </c>
      <c r="E4766" s="3" t="s">
        <v>453</v>
      </c>
      <c r="F4766" s="3" t="str">
        <f t="shared" si="74"/>
        <v>Wholesale</v>
      </c>
      <c r="G4766" s="3">
        <v>39</v>
      </c>
      <c r="I4766"/>
    </row>
    <row r="4767" spans="3:9">
      <c r="C4767" s="176">
        <v>41981.7889</v>
      </c>
      <c r="D4767" s="3" t="s">
        <v>449</v>
      </c>
      <c r="E4767" s="3" t="s">
        <v>461</v>
      </c>
      <c r="F4767" s="3" t="str">
        <f t="shared" si="74"/>
        <v>Retail</v>
      </c>
      <c r="G4767" s="3">
        <v>4</v>
      </c>
      <c r="I4767"/>
    </row>
    <row r="4768" spans="3:9">
      <c r="C4768" s="176">
        <v>41988.492400000003</v>
      </c>
      <c r="D4768" s="3" t="s">
        <v>446</v>
      </c>
      <c r="E4768" s="3" t="s">
        <v>9</v>
      </c>
      <c r="F4768" s="3" t="str">
        <f t="shared" si="74"/>
        <v>Retail</v>
      </c>
      <c r="G4768" s="3">
        <v>3</v>
      </c>
      <c r="I4768"/>
    </row>
    <row r="4769" spans="3:9">
      <c r="C4769" s="176">
        <v>42340.561800000003</v>
      </c>
      <c r="D4769" s="3" t="s">
        <v>445</v>
      </c>
      <c r="E4769" s="3" t="s">
        <v>6</v>
      </c>
      <c r="F4769" s="3" t="str">
        <f t="shared" si="74"/>
        <v>Wholesale</v>
      </c>
      <c r="G4769" s="3">
        <v>45</v>
      </c>
      <c r="I4769"/>
    </row>
    <row r="4770" spans="3:9">
      <c r="C4770" s="176">
        <v>41981.788200000003</v>
      </c>
      <c r="D4770" s="3" t="s">
        <v>446</v>
      </c>
      <c r="E4770" s="3" t="s">
        <v>452</v>
      </c>
      <c r="F4770" s="3" t="str">
        <f t="shared" si="74"/>
        <v>Wholesale</v>
      </c>
      <c r="G4770" s="3">
        <v>64</v>
      </c>
      <c r="I4770"/>
    </row>
    <row r="4771" spans="3:9">
      <c r="C4771" s="176">
        <v>42359.535400000001</v>
      </c>
      <c r="D4771" s="3" t="s">
        <v>446</v>
      </c>
      <c r="E4771" s="3" t="s">
        <v>112</v>
      </c>
      <c r="F4771" s="3" t="str">
        <f t="shared" si="74"/>
        <v>Wholesale</v>
      </c>
      <c r="G4771" s="3">
        <v>51</v>
      </c>
      <c r="I4771"/>
    </row>
    <row r="4772" spans="3:9">
      <c r="C4772" s="176">
        <v>42361.759700000002</v>
      </c>
      <c r="D4772" s="3" t="s">
        <v>445</v>
      </c>
      <c r="E4772" s="3" t="s">
        <v>112</v>
      </c>
      <c r="F4772" s="3" t="str">
        <f t="shared" si="74"/>
        <v>Wholesale</v>
      </c>
      <c r="G4772" s="3">
        <v>86</v>
      </c>
      <c r="I4772"/>
    </row>
    <row r="4773" spans="3:9">
      <c r="C4773" s="176">
        <v>42214.1</v>
      </c>
      <c r="D4773" s="3" t="s">
        <v>447</v>
      </c>
      <c r="E4773" s="3" t="s">
        <v>453</v>
      </c>
      <c r="F4773" s="3" t="str">
        <f t="shared" si="74"/>
        <v>Wholesale</v>
      </c>
      <c r="G4773" s="3">
        <v>58</v>
      </c>
      <c r="I4773"/>
    </row>
    <row r="4774" spans="3:9">
      <c r="C4774" s="176">
        <v>42343.561099999999</v>
      </c>
      <c r="D4774" s="3" t="s">
        <v>446</v>
      </c>
      <c r="E4774" s="3" t="s">
        <v>312</v>
      </c>
      <c r="F4774" s="3" t="str">
        <f t="shared" si="74"/>
        <v>Wholesale</v>
      </c>
      <c r="G4774" s="3">
        <v>59</v>
      </c>
      <c r="I4774"/>
    </row>
    <row r="4775" spans="3:9">
      <c r="C4775" s="176">
        <v>42218.131300000001</v>
      </c>
      <c r="D4775" s="3" t="s">
        <v>447</v>
      </c>
      <c r="E4775" s="3" t="s">
        <v>10</v>
      </c>
      <c r="F4775" s="3" t="str">
        <f t="shared" si="74"/>
        <v>Wholesale</v>
      </c>
      <c r="G4775" s="3">
        <v>35</v>
      </c>
      <c r="I4775"/>
    </row>
    <row r="4776" spans="3:9">
      <c r="C4776" s="176">
        <v>42093.736100000002</v>
      </c>
      <c r="D4776" s="3" t="s">
        <v>445</v>
      </c>
      <c r="E4776" s="3" t="s">
        <v>453</v>
      </c>
      <c r="F4776" s="3" t="str">
        <f t="shared" si="74"/>
        <v>Wholesale</v>
      </c>
      <c r="G4776" s="3">
        <v>139</v>
      </c>
      <c r="I4776"/>
    </row>
    <row r="4777" spans="3:9">
      <c r="C4777" s="176">
        <v>42344.715300000003</v>
      </c>
      <c r="D4777" s="3" t="s">
        <v>445</v>
      </c>
      <c r="E4777" s="3" t="s">
        <v>6</v>
      </c>
      <c r="F4777" s="3" t="str">
        <f t="shared" si="74"/>
        <v>Wholesale</v>
      </c>
      <c r="G4777" s="3">
        <v>32</v>
      </c>
      <c r="I4777"/>
    </row>
    <row r="4778" spans="3:9">
      <c r="C4778" s="176">
        <v>42117.460400000004</v>
      </c>
      <c r="D4778" s="3" t="s">
        <v>449</v>
      </c>
      <c r="E4778" s="3" t="s">
        <v>453</v>
      </c>
      <c r="F4778" s="3" t="str">
        <f t="shared" si="74"/>
        <v>Retail</v>
      </c>
      <c r="G4778" s="3">
        <v>1</v>
      </c>
      <c r="I4778"/>
    </row>
    <row r="4779" spans="3:9">
      <c r="C4779" s="176">
        <v>42346.349300000002</v>
      </c>
      <c r="D4779" s="3" t="s">
        <v>445</v>
      </c>
      <c r="E4779" s="3" t="s">
        <v>6</v>
      </c>
      <c r="F4779" s="3" t="str">
        <f t="shared" si="74"/>
        <v>Wholesale</v>
      </c>
      <c r="G4779" s="3">
        <v>124</v>
      </c>
      <c r="I4779"/>
    </row>
    <row r="4780" spans="3:9">
      <c r="C4780" s="176">
        <v>42101.416700000002</v>
      </c>
      <c r="D4780" s="3" t="s">
        <v>445</v>
      </c>
      <c r="E4780" s="3" t="s">
        <v>460</v>
      </c>
      <c r="F4780" s="3" t="str">
        <f t="shared" si="74"/>
        <v>Retail</v>
      </c>
      <c r="G4780" s="3">
        <v>2</v>
      </c>
      <c r="I4780"/>
    </row>
    <row r="4781" spans="3:9">
      <c r="C4781" s="176">
        <v>42194.4951</v>
      </c>
      <c r="D4781" s="3" t="s">
        <v>447</v>
      </c>
      <c r="E4781" s="3" t="s">
        <v>453</v>
      </c>
      <c r="F4781" s="3" t="str">
        <f t="shared" si="74"/>
        <v>Retail</v>
      </c>
      <c r="G4781" s="3">
        <v>3</v>
      </c>
      <c r="I4781"/>
    </row>
    <row r="4782" spans="3:9">
      <c r="C4782" s="176">
        <v>42139.469400000002</v>
      </c>
      <c r="D4782" s="3" t="s">
        <v>447</v>
      </c>
      <c r="E4782" s="3" t="s">
        <v>10</v>
      </c>
      <c r="F4782" s="3" t="str">
        <f t="shared" si="74"/>
        <v>Wholesale</v>
      </c>
      <c r="G4782" s="3">
        <v>42</v>
      </c>
      <c r="I4782"/>
    </row>
    <row r="4783" spans="3:9">
      <c r="C4783" s="176">
        <v>42068.529900000001</v>
      </c>
      <c r="D4783" s="3" t="s">
        <v>445</v>
      </c>
      <c r="E4783" s="3" t="s">
        <v>6</v>
      </c>
      <c r="F4783" s="3" t="str">
        <f t="shared" si="74"/>
        <v>Retail</v>
      </c>
      <c r="G4783" s="3">
        <v>5</v>
      </c>
      <c r="I4783"/>
    </row>
    <row r="4784" spans="3:9">
      <c r="C4784" s="176">
        <v>42217.190300000002</v>
      </c>
      <c r="D4784" s="3" t="s">
        <v>445</v>
      </c>
      <c r="E4784" s="3" t="s">
        <v>453</v>
      </c>
      <c r="F4784" s="3" t="str">
        <f t="shared" si="74"/>
        <v>Retail</v>
      </c>
      <c r="G4784" s="3">
        <v>2</v>
      </c>
      <c r="I4784"/>
    </row>
    <row r="4785" spans="3:9">
      <c r="C4785" s="176">
        <v>41988.179199999999</v>
      </c>
      <c r="D4785" s="3" t="s">
        <v>446</v>
      </c>
      <c r="E4785" s="3" t="s">
        <v>110</v>
      </c>
      <c r="F4785" s="3" t="str">
        <f t="shared" si="74"/>
        <v>Wholesale</v>
      </c>
      <c r="G4785" s="3">
        <v>21</v>
      </c>
      <c r="I4785"/>
    </row>
    <row r="4786" spans="3:9">
      <c r="C4786" s="176">
        <v>41981.5118</v>
      </c>
      <c r="D4786" s="3" t="s">
        <v>446</v>
      </c>
      <c r="E4786" s="3" t="s">
        <v>312</v>
      </c>
      <c r="F4786" s="3" t="str">
        <f t="shared" si="74"/>
        <v>Retail</v>
      </c>
      <c r="G4786" s="3">
        <v>5</v>
      </c>
      <c r="I4786"/>
    </row>
    <row r="4787" spans="3:9">
      <c r="C4787" s="176">
        <v>42023.461799999997</v>
      </c>
      <c r="D4787" s="3" t="s">
        <v>449</v>
      </c>
      <c r="E4787" s="3" t="s">
        <v>312</v>
      </c>
      <c r="F4787" s="3" t="str">
        <f t="shared" si="74"/>
        <v>Retail</v>
      </c>
      <c r="G4787" s="3">
        <v>1</v>
      </c>
      <c r="I4787"/>
    </row>
    <row r="4788" spans="3:9">
      <c r="C4788" s="176">
        <v>42158.120799999997</v>
      </c>
      <c r="D4788" s="3" t="s">
        <v>446</v>
      </c>
      <c r="E4788" s="3" t="s">
        <v>6</v>
      </c>
      <c r="F4788" s="3" t="str">
        <f t="shared" si="74"/>
        <v>Retail</v>
      </c>
      <c r="G4788" s="3">
        <v>4</v>
      </c>
      <c r="I4788"/>
    </row>
    <row r="4789" spans="3:9">
      <c r="C4789" s="176">
        <v>42165.481899999999</v>
      </c>
      <c r="D4789" s="3" t="s">
        <v>447</v>
      </c>
      <c r="E4789" s="3" t="s">
        <v>8</v>
      </c>
      <c r="F4789" s="3" t="str">
        <f t="shared" si="74"/>
        <v>Retail</v>
      </c>
      <c r="G4789" s="3">
        <v>6</v>
      </c>
      <c r="I4789"/>
    </row>
    <row r="4790" spans="3:9">
      <c r="C4790" s="176">
        <v>42348.757599999997</v>
      </c>
      <c r="D4790" s="3" t="s">
        <v>447</v>
      </c>
      <c r="E4790" s="3" t="s">
        <v>6</v>
      </c>
      <c r="F4790" s="3" t="str">
        <f t="shared" si="74"/>
        <v>Wholesale</v>
      </c>
      <c r="G4790" s="3">
        <v>67</v>
      </c>
      <c r="I4790"/>
    </row>
    <row r="4791" spans="3:9">
      <c r="C4791" s="176">
        <v>42337.500699999997</v>
      </c>
      <c r="D4791" s="3" t="s">
        <v>446</v>
      </c>
      <c r="E4791" s="3" t="s">
        <v>453</v>
      </c>
      <c r="F4791" s="3" t="str">
        <f t="shared" si="74"/>
        <v>Wholesale</v>
      </c>
      <c r="G4791" s="3">
        <v>108</v>
      </c>
      <c r="I4791"/>
    </row>
    <row r="4792" spans="3:9">
      <c r="C4792" s="176">
        <v>41977.454899999997</v>
      </c>
      <c r="D4792" s="3" t="s">
        <v>445</v>
      </c>
      <c r="E4792" s="3" t="s">
        <v>10</v>
      </c>
      <c r="F4792" s="3" t="str">
        <f t="shared" si="74"/>
        <v>Retail</v>
      </c>
      <c r="G4792" s="3">
        <v>6</v>
      </c>
      <c r="I4792"/>
    </row>
    <row r="4793" spans="3:9">
      <c r="C4793" s="176">
        <v>42349.098599999998</v>
      </c>
      <c r="D4793" s="3" t="s">
        <v>445</v>
      </c>
      <c r="E4793" s="3" t="s">
        <v>114</v>
      </c>
      <c r="F4793" s="3" t="str">
        <f t="shared" si="74"/>
        <v>Retail</v>
      </c>
      <c r="G4793" s="3">
        <v>3</v>
      </c>
      <c r="I4793"/>
    </row>
    <row r="4794" spans="3:9">
      <c r="C4794" s="176">
        <v>41987.495799999997</v>
      </c>
      <c r="D4794" s="3" t="s">
        <v>445</v>
      </c>
      <c r="E4794" s="3" t="s">
        <v>6</v>
      </c>
      <c r="F4794" s="3" t="str">
        <f t="shared" si="74"/>
        <v>Wholesale</v>
      </c>
      <c r="G4794" s="3">
        <v>40</v>
      </c>
      <c r="I4794"/>
    </row>
    <row r="4795" spans="3:9">
      <c r="C4795" s="176">
        <v>42192.5</v>
      </c>
      <c r="D4795" s="3" t="s">
        <v>447</v>
      </c>
      <c r="E4795" s="3" t="s">
        <v>6</v>
      </c>
      <c r="F4795" s="3" t="str">
        <f t="shared" si="74"/>
        <v>Wholesale</v>
      </c>
      <c r="G4795" s="3">
        <v>50</v>
      </c>
      <c r="I4795"/>
    </row>
    <row r="4796" spans="3:9">
      <c r="C4796" s="176">
        <v>42359.451399999998</v>
      </c>
      <c r="D4796" s="3" t="s">
        <v>447</v>
      </c>
      <c r="E4796" s="3" t="s">
        <v>7</v>
      </c>
      <c r="F4796" s="3" t="str">
        <f t="shared" si="74"/>
        <v>Retail</v>
      </c>
      <c r="G4796" s="3">
        <v>3</v>
      </c>
      <c r="I4796"/>
    </row>
    <row r="4797" spans="3:9">
      <c r="C4797" s="176">
        <v>41988.479899999998</v>
      </c>
      <c r="D4797" s="3" t="s">
        <v>445</v>
      </c>
      <c r="E4797" s="3" t="s">
        <v>7</v>
      </c>
      <c r="F4797" s="3" t="str">
        <f t="shared" si="74"/>
        <v>Retail</v>
      </c>
      <c r="G4797" s="3">
        <v>2</v>
      </c>
      <c r="I4797"/>
    </row>
    <row r="4798" spans="3:9">
      <c r="C4798" s="176">
        <v>42236.8632</v>
      </c>
      <c r="D4798" s="3" t="s">
        <v>449</v>
      </c>
      <c r="E4798" s="3" t="s">
        <v>453</v>
      </c>
      <c r="F4798" s="3" t="str">
        <f t="shared" si="74"/>
        <v>Wholesale</v>
      </c>
      <c r="G4798" s="3">
        <v>64</v>
      </c>
      <c r="I4798"/>
    </row>
    <row r="4799" spans="3:9">
      <c r="C4799" s="176">
        <v>42199.077799999999</v>
      </c>
      <c r="D4799" s="3" t="s">
        <v>449</v>
      </c>
      <c r="E4799" s="3" t="s">
        <v>6</v>
      </c>
      <c r="F4799" s="3" t="str">
        <f t="shared" si="74"/>
        <v>Retail</v>
      </c>
      <c r="G4799" s="3">
        <v>8</v>
      </c>
      <c r="I4799"/>
    </row>
    <row r="4800" spans="3:9">
      <c r="C4800" s="176">
        <v>41988.804900000003</v>
      </c>
      <c r="D4800" s="3" t="s">
        <v>445</v>
      </c>
      <c r="E4800" s="3" t="s">
        <v>453</v>
      </c>
      <c r="F4800" s="3" t="str">
        <f t="shared" si="74"/>
        <v>Retail</v>
      </c>
      <c r="G4800" s="3">
        <v>3</v>
      </c>
      <c r="I4800"/>
    </row>
    <row r="4801" spans="3:9">
      <c r="C4801" s="176">
        <v>42220.690300000002</v>
      </c>
      <c r="D4801" s="3" t="s">
        <v>445</v>
      </c>
      <c r="E4801" s="3" t="s">
        <v>6</v>
      </c>
      <c r="F4801" s="3" t="str">
        <f t="shared" si="74"/>
        <v>Retail</v>
      </c>
      <c r="G4801" s="3">
        <v>3</v>
      </c>
      <c r="I4801"/>
    </row>
    <row r="4802" spans="3:9">
      <c r="C4802" s="176">
        <v>42322.2111</v>
      </c>
      <c r="D4802" s="3" t="s">
        <v>447</v>
      </c>
      <c r="E4802" s="3" t="s">
        <v>453</v>
      </c>
      <c r="F4802" s="3" t="str">
        <f t="shared" si="74"/>
        <v>Retail</v>
      </c>
      <c r="G4802" s="3">
        <v>1</v>
      </c>
      <c r="I4802"/>
    </row>
    <row r="4803" spans="3:9">
      <c r="C4803" s="176">
        <v>42117.787499999999</v>
      </c>
      <c r="D4803" s="3" t="s">
        <v>445</v>
      </c>
      <c r="E4803" s="3" t="s">
        <v>460</v>
      </c>
      <c r="F4803" s="3" t="str">
        <f t="shared" si="74"/>
        <v>Wholesale</v>
      </c>
      <c r="G4803" s="3">
        <v>57</v>
      </c>
      <c r="I4803"/>
    </row>
    <row r="4804" spans="3:9">
      <c r="C4804" s="176">
        <v>42079.720800000003</v>
      </c>
      <c r="D4804" s="3" t="s">
        <v>445</v>
      </c>
      <c r="E4804" s="3" t="s">
        <v>10</v>
      </c>
      <c r="F4804" s="3" t="str">
        <f t="shared" si="74"/>
        <v>Retail</v>
      </c>
      <c r="G4804" s="3">
        <v>1</v>
      </c>
      <c r="I4804"/>
    </row>
    <row r="4805" spans="3:9">
      <c r="C4805" s="176">
        <v>42362.511100000003</v>
      </c>
      <c r="D4805" s="3" t="s">
        <v>445</v>
      </c>
      <c r="E4805" s="3" t="s">
        <v>312</v>
      </c>
      <c r="F4805" s="3" t="str">
        <f t="shared" si="74"/>
        <v>Retail</v>
      </c>
      <c r="G4805" s="3">
        <v>4</v>
      </c>
      <c r="I4805"/>
    </row>
    <row r="4806" spans="3:9">
      <c r="C4806" s="176">
        <v>41982.497199999998</v>
      </c>
      <c r="D4806" s="3" t="s">
        <v>445</v>
      </c>
      <c r="E4806" s="3" t="s">
        <v>114</v>
      </c>
      <c r="F4806" s="3" t="str">
        <f t="shared" si="74"/>
        <v>Retail</v>
      </c>
      <c r="G4806" s="3">
        <v>5</v>
      </c>
      <c r="I4806"/>
    </row>
    <row r="4807" spans="3:9">
      <c r="C4807" s="176">
        <v>41987.725700000003</v>
      </c>
      <c r="D4807" s="3" t="s">
        <v>445</v>
      </c>
      <c r="E4807" s="3" t="s">
        <v>453</v>
      </c>
      <c r="F4807" s="3" t="str">
        <f t="shared" si="74"/>
        <v>Retail</v>
      </c>
      <c r="G4807" s="3">
        <v>2</v>
      </c>
      <c r="I4807"/>
    </row>
    <row r="4808" spans="3:9">
      <c r="C4808" s="176">
        <v>42349.454899999997</v>
      </c>
      <c r="D4808" s="3" t="s">
        <v>446</v>
      </c>
      <c r="E4808" s="3" t="s">
        <v>453</v>
      </c>
      <c r="F4808" s="3" t="str">
        <f t="shared" si="74"/>
        <v>Retail</v>
      </c>
      <c r="G4808" s="3">
        <v>4</v>
      </c>
      <c r="I4808"/>
    </row>
    <row r="4809" spans="3:9">
      <c r="C4809" s="176">
        <v>42212.501400000001</v>
      </c>
      <c r="D4809" s="3" t="s">
        <v>446</v>
      </c>
      <c r="E4809" s="3" t="s">
        <v>10</v>
      </c>
      <c r="F4809" s="3" t="str">
        <f t="shared" si="74"/>
        <v>Wholesale</v>
      </c>
      <c r="G4809" s="3">
        <v>31</v>
      </c>
      <c r="I4809"/>
    </row>
    <row r="4810" spans="3:9">
      <c r="C4810" s="176">
        <v>41983.702799999999</v>
      </c>
      <c r="D4810" s="3" t="s">
        <v>445</v>
      </c>
      <c r="E4810" s="3" t="s">
        <v>460</v>
      </c>
      <c r="F4810" s="3" t="str">
        <f t="shared" ref="F4810:F4873" si="75">IF(G4810&lt;10,"Retail","Wholesale")</f>
        <v>Wholesale</v>
      </c>
      <c r="G4810" s="3">
        <v>40</v>
      </c>
      <c r="I4810"/>
    </row>
    <row r="4811" spans="3:9">
      <c r="C4811" s="176">
        <v>42102.529199999997</v>
      </c>
      <c r="D4811" s="3" t="s">
        <v>449</v>
      </c>
      <c r="E4811" s="3" t="s">
        <v>110</v>
      </c>
      <c r="F4811" s="3" t="str">
        <f t="shared" si="75"/>
        <v>Retail</v>
      </c>
      <c r="G4811" s="3">
        <v>1</v>
      </c>
      <c r="I4811"/>
    </row>
    <row r="4812" spans="3:9">
      <c r="C4812" s="176">
        <v>42217.716</v>
      </c>
      <c r="D4812" s="3" t="s">
        <v>449</v>
      </c>
      <c r="E4812" s="3" t="s">
        <v>112</v>
      </c>
      <c r="F4812" s="3" t="str">
        <f t="shared" si="75"/>
        <v>Wholesale</v>
      </c>
      <c r="G4812" s="3">
        <v>81</v>
      </c>
      <c r="I4812"/>
    </row>
    <row r="4813" spans="3:9">
      <c r="C4813" s="176">
        <v>42254.124300000003</v>
      </c>
      <c r="D4813" s="3" t="s">
        <v>446</v>
      </c>
      <c r="E4813" s="3" t="s">
        <v>10</v>
      </c>
      <c r="F4813" s="3" t="str">
        <f t="shared" si="75"/>
        <v>Retail</v>
      </c>
      <c r="G4813" s="3">
        <v>2</v>
      </c>
      <c r="I4813"/>
    </row>
    <row r="4814" spans="3:9">
      <c r="C4814" s="176">
        <v>42337.141000000003</v>
      </c>
      <c r="D4814" s="3" t="s">
        <v>445</v>
      </c>
      <c r="E4814" s="3" t="s">
        <v>10</v>
      </c>
      <c r="F4814" s="3" t="str">
        <f t="shared" si="75"/>
        <v>Retail</v>
      </c>
      <c r="G4814" s="3">
        <v>1</v>
      </c>
      <c r="I4814"/>
    </row>
    <row r="4815" spans="3:9">
      <c r="C4815" s="176">
        <v>41987.117400000003</v>
      </c>
      <c r="D4815" s="3" t="s">
        <v>449</v>
      </c>
      <c r="E4815" s="3" t="s">
        <v>457</v>
      </c>
      <c r="F4815" s="3" t="str">
        <f t="shared" si="75"/>
        <v>Wholesale</v>
      </c>
      <c r="G4815" s="3">
        <v>40</v>
      </c>
      <c r="I4815"/>
    </row>
    <row r="4816" spans="3:9">
      <c r="C4816" s="176">
        <v>41984.522199999999</v>
      </c>
      <c r="D4816" s="3" t="s">
        <v>445</v>
      </c>
      <c r="E4816" s="3" t="s">
        <v>453</v>
      </c>
      <c r="F4816" s="3" t="str">
        <f t="shared" si="75"/>
        <v>Wholesale</v>
      </c>
      <c r="G4816" s="3">
        <v>34</v>
      </c>
      <c r="I4816"/>
    </row>
    <row r="4817" spans="3:9">
      <c r="C4817" s="176">
        <v>41981.1417</v>
      </c>
      <c r="D4817" s="3" t="s">
        <v>446</v>
      </c>
      <c r="E4817" s="3" t="s">
        <v>8</v>
      </c>
      <c r="F4817" s="3" t="str">
        <f t="shared" si="75"/>
        <v>Wholesale</v>
      </c>
      <c r="G4817" s="3">
        <v>63</v>
      </c>
      <c r="I4817"/>
    </row>
    <row r="4818" spans="3:9">
      <c r="C4818" s="176">
        <v>42298.508999999998</v>
      </c>
      <c r="D4818" s="3" t="s">
        <v>447</v>
      </c>
      <c r="E4818" s="3" t="s">
        <v>453</v>
      </c>
      <c r="F4818" s="3" t="str">
        <f t="shared" si="75"/>
        <v>Retail</v>
      </c>
      <c r="G4818" s="3">
        <v>6</v>
      </c>
      <c r="I4818"/>
    </row>
    <row r="4819" spans="3:9">
      <c r="C4819" s="176">
        <v>42022.472900000001</v>
      </c>
      <c r="D4819" s="3" t="s">
        <v>445</v>
      </c>
      <c r="E4819" s="3" t="s">
        <v>460</v>
      </c>
      <c r="F4819" s="3" t="str">
        <f t="shared" si="75"/>
        <v>Wholesale</v>
      </c>
      <c r="G4819" s="3">
        <v>93</v>
      </c>
      <c r="I4819"/>
    </row>
    <row r="4820" spans="3:9">
      <c r="C4820" s="176">
        <v>42362.4931</v>
      </c>
      <c r="D4820" s="3" t="s">
        <v>445</v>
      </c>
      <c r="E4820" s="3" t="s">
        <v>458</v>
      </c>
      <c r="F4820" s="3" t="str">
        <f t="shared" si="75"/>
        <v>Retail</v>
      </c>
      <c r="G4820" s="3">
        <v>6</v>
      </c>
      <c r="I4820"/>
    </row>
    <row r="4821" spans="3:9">
      <c r="C4821" s="176">
        <v>42206.488899999997</v>
      </c>
      <c r="D4821" s="3" t="s">
        <v>445</v>
      </c>
      <c r="E4821" s="3" t="s">
        <v>453</v>
      </c>
      <c r="F4821" s="3" t="str">
        <f t="shared" si="75"/>
        <v>Wholesale</v>
      </c>
      <c r="G4821" s="3">
        <v>40</v>
      </c>
      <c r="I4821"/>
    </row>
    <row r="4822" spans="3:9">
      <c r="C4822" s="176">
        <v>41978.559000000001</v>
      </c>
      <c r="D4822" s="3" t="s">
        <v>446</v>
      </c>
      <c r="E4822" s="3" t="s">
        <v>453</v>
      </c>
      <c r="F4822" s="3" t="str">
        <f t="shared" si="75"/>
        <v>Retail</v>
      </c>
      <c r="G4822" s="3">
        <v>7</v>
      </c>
      <c r="I4822"/>
    </row>
    <row r="4823" spans="3:9">
      <c r="C4823" s="176">
        <v>41986.396500000003</v>
      </c>
      <c r="D4823" s="3" t="s">
        <v>449</v>
      </c>
      <c r="E4823" s="3" t="s">
        <v>457</v>
      </c>
      <c r="F4823" s="3" t="str">
        <f t="shared" si="75"/>
        <v>Retail</v>
      </c>
      <c r="G4823" s="3">
        <v>2</v>
      </c>
      <c r="I4823"/>
    </row>
    <row r="4824" spans="3:9">
      <c r="C4824" s="176">
        <v>41985.549299999999</v>
      </c>
      <c r="D4824" s="3" t="s">
        <v>446</v>
      </c>
      <c r="E4824" s="3" t="s">
        <v>6</v>
      </c>
      <c r="F4824" s="3" t="str">
        <f t="shared" si="75"/>
        <v>Retail</v>
      </c>
      <c r="G4824" s="3">
        <v>3</v>
      </c>
      <c r="I4824"/>
    </row>
    <row r="4825" spans="3:9">
      <c r="C4825" s="176">
        <v>42212.4931</v>
      </c>
      <c r="D4825" s="3" t="s">
        <v>445</v>
      </c>
      <c r="E4825" s="3" t="s">
        <v>112</v>
      </c>
      <c r="F4825" s="3" t="str">
        <f t="shared" si="75"/>
        <v>Wholesale</v>
      </c>
      <c r="G4825" s="3">
        <v>38</v>
      </c>
      <c r="I4825"/>
    </row>
    <row r="4826" spans="3:9">
      <c r="C4826" s="176">
        <v>42315.527800000003</v>
      </c>
      <c r="D4826" s="3" t="s">
        <v>446</v>
      </c>
      <c r="E4826" s="3" t="s">
        <v>6</v>
      </c>
      <c r="F4826" s="3" t="str">
        <f t="shared" si="75"/>
        <v>Retail</v>
      </c>
      <c r="G4826" s="3">
        <v>8</v>
      </c>
      <c r="I4826"/>
    </row>
    <row r="4827" spans="3:9">
      <c r="C4827" s="176">
        <v>42167.6993</v>
      </c>
      <c r="D4827" s="3" t="s">
        <v>445</v>
      </c>
      <c r="E4827" s="3" t="s">
        <v>114</v>
      </c>
      <c r="F4827" s="3" t="str">
        <f t="shared" si="75"/>
        <v>Wholesale</v>
      </c>
      <c r="G4827" s="3">
        <v>49</v>
      </c>
      <c r="I4827"/>
    </row>
    <row r="4828" spans="3:9">
      <c r="C4828" s="176">
        <v>42356.043100000003</v>
      </c>
      <c r="D4828" s="3" t="s">
        <v>447</v>
      </c>
      <c r="E4828" s="3" t="s">
        <v>7</v>
      </c>
      <c r="F4828" s="3" t="str">
        <f t="shared" si="75"/>
        <v>Wholesale</v>
      </c>
      <c r="G4828" s="3">
        <v>29</v>
      </c>
      <c r="I4828"/>
    </row>
    <row r="4829" spans="3:9">
      <c r="C4829" s="176">
        <v>42206.697899999999</v>
      </c>
      <c r="D4829" s="3" t="s">
        <v>445</v>
      </c>
      <c r="E4829" s="3" t="s">
        <v>312</v>
      </c>
      <c r="F4829" s="3" t="str">
        <f t="shared" si="75"/>
        <v>Wholesale</v>
      </c>
      <c r="G4829" s="3">
        <v>38</v>
      </c>
      <c r="I4829"/>
    </row>
    <row r="4830" spans="3:9">
      <c r="C4830" s="176">
        <v>42180.184000000001</v>
      </c>
      <c r="D4830" s="3" t="s">
        <v>445</v>
      </c>
      <c r="E4830" s="3" t="s">
        <v>453</v>
      </c>
      <c r="F4830" s="3" t="str">
        <f t="shared" si="75"/>
        <v>Retail</v>
      </c>
      <c r="G4830" s="3">
        <v>6</v>
      </c>
      <c r="I4830"/>
    </row>
    <row r="4831" spans="3:9">
      <c r="C4831" s="176">
        <v>42351.485399999998</v>
      </c>
      <c r="D4831" s="3" t="s">
        <v>449</v>
      </c>
      <c r="E4831" s="3" t="s">
        <v>6</v>
      </c>
      <c r="F4831" s="3" t="str">
        <f t="shared" si="75"/>
        <v>Retail</v>
      </c>
      <c r="G4831" s="3">
        <v>6</v>
      </c>
      <c r="I4831"/>
    </row>
    <row r="4832" spans="3:9">
      <c r="C4832" s="176">
        <v>41980.495799999997</v>
      </c>
      <c r="D4832" s="3" t="s">
        <v>445</v>
      </c>
      <c r="E4832" s="3" t="s">
        <v>10</v>
      </c>
      <c r="F4832" s="3" t="str">
        <f t="shared" si="75"/>
        <v>Wholesale</v>
      </c>
      <c r="G4832" s="3">
        <v>38</v>
      </c>
      <c r="I4832"/>
    </row>
    <row r="4833" spans="3:9">
      <c r="C4833" s="176">
        <v>41983.882599999997</v>
      </c>
      <c r="D4833" s="3" t="s">
        <v>445</v>
      </c>
      <c r="E4833" s="3" t="s">
        <v>7</v>
      </c>
      <c r="F4833" s="3" t="str">
        <f t="shared" si="75"/>
        <v>Wholesale</v>
      </c>
      <c r="G4833" s="3">
        <v>36</v>
      </c>
      <c r="I4833"/>
    </row>
    <row r="4834" spans="3:9">
      <c r="C4834" s="176">
        <v>42248.487500000003</v>
      </c>
      <c r="D4834" s="3" t="s">
        <v>445</v>
      </c>
      <c r="E4834" s="3" t="s">
        <v>448</v>
      </c>
      <c r="F4834" s="3" t="str">
        <f t="shared" si="75"/>
        <v>Retail</v>
      </c>
      <c r="G4834" s="3">
        <v>4</v>
      </c>
      <c r="I4834"/>
    </row>
    <row r="4835" spans="3:9">
      <c r="C4835" s="176">
        <v>42180.493799999997</v>
      </c>
      <c r="D4835" s="3" t="s">
        <v>447</v>
      </c>
      <c r="E4835" s="3" t="s">
        <v>6</v>
      </c>
      <c r="F4835" s="3" t="str">
        <f t="shared" si="75"/>
        <v>Retail</v>
      </c>
      <c r="G4835" s="3">
        <v>1</v>
      </c>
      <c r="I4835"/>
    </row>
    <row r="4836" spans="3:9">
      <c r="C4836" s="176">
        <v>42224.495799999997</v>
      </c>
      <c r="D4836" s="3" t="s">
        <v>446</v>
      </c>
      <c r="E4836" s="3" t="s">
        <v>312</v>
      </c>
      <c r="F4836" s="3" t="str">
        <f t="shared" si="75"/>
        <v>Retail</v>
      </c>
      <c r="G4836" s="3">
        <v>9</v>
      </c>
      <c r="I4836"/>
    </row>
    <row r="4837" spans="3:9">
      <c r="C4837" s="176">
        <v>42348.107600000003</v>
      </c>
      <c r="D4837" s="3" t="s">
        <v>449</v>
      </c>
      <c r="E4837" s="3" t="s">
        <v>461</v>
      </c>
      <c r="F4837" s="3" t="str">
        <f t="shared" si="75"/>
        <v>Wholesale</v>
      </c>
      <c r="G4837" s="3">
        <v>38</v>
      </c>
      <c r="I4837"/>
    </row>
    <row r="4838" spans="3:9">
      <c r="C4838" s="176">
        <v>42360.520799999998</v>
      </c>
      <c r="D4838" s="3" t="s">
        <v>447</v>
      </c>
      <c r="E4838" s="3" t="s">
        <v>6</v>
      </c>
      <c r="F4838" s="3" t="str">
        <f t="shared" si="75"/>
        <v>Wholesale</v>
      </c>
      <c r="G4838" s="3">
        <v>71</v>
      </c>
      <c r="I4838"/>
    </row>
    <row r="4839" spans="3:9">
      <c r="C4839" s="176">
        <v>42148.159</v>
      </c>
      <c r="D4839" s="3" t="s">
        <v>447</v>
      </c>
      <c r="E4839" s="3" t="s">
        <v>114</v>
      </c>
      <c r="F4839" s="3" t="str">
        <f t="shared" si="75"/>
        <v>Retail</v>
      </c>
      <c r="G4839" s="3">
        <v>2</v>
      </c>
      <c r="I4839"/>
    </row>
    <row r="4840" spans="3:9">
      <c r="C4840" s="176">
        <v>41985.183299999997</v>
      </c>
      <c r="D4840" s="3" t="s">
        <v>447</v>
      </c>
      <c r="E4840" s="3" t="s">
        <v>453</v>
      </c>
      <c r="F4840" s="3" t="str">
        <f t="shared" si="75"/>
        <v>Retail</v>
      </c>
      <c r="G4840" s="3">
        <v>3</v>
      </c>
      <c r="I4840"/>
    </row>
    <row r="4841" spans="3:9">
      <c r="C4841" s="176">
        <v>42029.790999999997</v>
      </c>
      <c r="D4841" s="3" t="s">
        <v>449</v>
      </c>
      <c r="E4841" s="3" t="s">
        <v>453</v>
      </c>
      <c r="F4841" s="3" t="str">
        <f t="shared" si="75"/>
        <v>Retail</v>
      </c>
      <c r="G4841" s="3">
        <v>2</v>
      </c>
      <c r="I4841"/>
    </row>
    <row r="4842" spans="3:9">
      <c r="C4842" s="176">
        <v>42191.104200000002</v>
      </c>
      <c r="D4842" s="3" t="s">
        <v>445</v>
      </c>
      <c r="E4842" s="3" t="s">
        <v>6</v>
      </c>
      <c r="F4842" s="3" t="str">
        <f t="shared" si="75"/>
        <v>Retail</v>
      </c>
      <c r="G4842" s="3">
        <v>9</v>
      </c>
      <c r="I4842"/>
    </row>
    <row r="4843" spans="3:9">
      <c r="C4843" s="176">
        <v>42346.760399999999</v>
      </c>
      <c r="D4843" s="3" t="s">
        <v>445</v>
      </c>
      <c r="E4843" s="3" t="s">
        <v>7</v>
      </c>
      <c r="F4843" s="3" t="str">
        <f t="shared" si="75"/>
        <v>Wholesale</v>
      </c>
      <c r="G4843" s="3">
        <v>36</v>
      </c>
      <c r="I4843"/>
    </row>
    <row r="4844" spans="3:9">
      <c r="C4844" s="176">
        <v>42361.536099999998</v>
      </c>
      <c r="D4844" s="3" t="s">
        <v>446</v>
      </c>
      <c r="E4844" s="3" t="s">
        <v>453</v>
      </c>
      <c r="F4844" s="3" t="str">
        <f t="shared" si="75"/>
        <v>Wholesale</v>
      </c>
      <c r="G4844" s="3">
        <v>25</v>
      </c>
      <c r="I4844"/>
    </row>
    <row r="4845" spans="3:9">
      <c r="C4845" s="176">
        <v>42283.216</v>
      </c>
      <c r="D4845" s="3" t="s">
        <v>446</v>
      </c>
      <c r="E4845" s="3" t="s">
        <v>452</v>
      </c>
      <c r="F4845" s="3" t="str">
        <f t="shared" si="75"/>
        <v>Retail</v>
      </c>
      <c r="G4845" s="3">
        <v>3</v>
      </c>
      <c r="I4845"/>
    </row>
    <row r="4846" spans="3:9">
      <c r="C4846" s="176">
        <v>42351.554199999999</v>
      </c>
      <c r="D4846" s="3" t="s">
        <v>445</v>
      </c>
      <c r="E4846" s="3" t="s">
        <v>453</v>
      </c>
      <c r="F4846" s="3" t="str">
        <f t="shared" si="75"/>
        <v>Wholesale</v>
      </c>
      <c r="G4846" s="3">
        <v>64</v>
      </c>
      <c r="I4846"/>
    </row>
    <row r="4847" spans="3:9">
      <c r="C4847" s="176">
        <v>41984.163200000003</v>
      </c>
      <c r="D4847" s="3" t="s">
        <v>447</v>
      </c>
      <c r="E4847" s="3" t="s">
        <v>7</v>
      </c>
      <c r="F4847" s="3" t="str">
        <f t="shared" si="75"/>
        <v>Retail</v>
      </c>
      <c r="G4847" s="3">
        <v>4</v>
      </c>
      <c r="I4847"/>
    </row>
    <row r="4848" spans="3:9">
      <c r="C4848" s="176">
        <v>42207.132599999997</v>
      </c>
      <c r="D4848" s="3" t="s">
        <v>445</v>
      </c>
      <c r="E4848" s="3" t="s">
        <v>7</v>
      </c>
      <c r="F4848" s="3" t="str">
        <f t="shared" si="75"/>
        <v>Wholesale</v>
      </c>
      <c r="G4848" s="3">
        <v>31</v>
      </c>
      <c r="I4848"/>
    </row>
    <row r="4849" spans="3:9">
      <c r="C4849" s="176">
        <v>41982.865299999998</v>
      </c>
      <c r="D4849" s="3" t="s">
        <v>445</v>
      </c>
      <c r="E4849" s="3" t="s">
        <v>453</v>
      </c>
      <c r="F4849" s="3" t="str">
        <f t="shared" si="75"/>
        <v>Retail</v>
      </c>
      <c r="G4849" s="3">
        <v>2</v>
      </c>
      <c r="I4849"/>
    </row>
    <row r="4850" spans="3:9">
      <c r="C4850" s="176">
        <v>42332.5285</v>
      </c>
      <c r="D4850" s="3" t="s">
        <v>445</v>
      </c>
      <c r="E4850" s="3" t="s">
        <v>453</v>
      </c>
      <c r="F4850" s="3" t="str">
        <f t="shared" si="75"/>
        <v>Wholesale</v>
      </c>
      <c r="G4850" s="3">
        <v>27</v>
      </c>
      <c r="I4850"/>
    </row>
    <row r="4851" spans="3:9">
      <c r="C4851" s="176">
        <v>42245.511100000003</v>
      </c>
      <c r="D4851" s="3" t="s">
        <v>446</v>
      </c>
      <c r="E4851" s="3" t="s">
        <v>458</v>
      </c>
      <c r="F4851" s="3" t="str">
        <f t="shared" si="75"/>
        <v>Retail</v>
      </c>
      <c r="G4851" s="3">
        <v>3</v>
      </c>
      <c r="I4851"/>
    </row>
    <row r="4852" spans="3:9">
      <c r="C4852" s="176">
        <v>42173.6826</v>
      </c>
      <c r="D4852" s="3" t="s">
        <v>446</v>
      </c>
      <c r="E4852" s="3" t="s">
        <v>460</v>
      </c>
      <c r="F4852" s="3" t="str">
        <f t="shared" si="75"/>
        <v>Retail</v>
      </c>
      <c r="G4852" s="3">
        <v>2</v>
      </c>
      <c r="I4852"/>
    </row>
    <row r="4853" spans="3:9">
      <c r="C4853" s="176">
        <v>42212.114600000001</v>
      </c>
      <c r="D4853" s="3" t="s">
        <v>446</v>
      </c>
      <c r="E4853" s="3" t="s">
        <v>453</v>
      </c>
      <c r="F4853" s="3" t="str">
        <f t="shared" si="75"/>
        <v>Retail</v>
      </c>
      <c r="G4853" s="3">
        <v>3</v>
      </c>
      <c r="I4853"/>
    </row>
    <row r="4854" spans="3:9">
      <c r="C4854" s="176">
        <v>42097.141000000003</v>
      </c>
      <c r="D4854" s="3" t="s">
        <v>446</v>
      </c>
      <c r="E4854" s="3" t="s">
        <v>461</v>
      </c>
      <c r="F4854" s="3" t="str">
        <f t="shared" si="75"/>
        <v>Retail</v>
      </c>
      <c r="G4854" s="3">
        <v>2</v>
      </c>
      <c r="I4854"/>
    </row>
    <row r="4855" spans="3:9">
      <c r="C4855" s="176">
        <v>41984.815300000002</v>
      </c>
      <c r="D4855" s="3" t="s">
        <v>445</v>
      </c>
      <c r="E4855" s="3" t="s">
        <v>453</v>
      </c>
      <c r="F4855" s="3" t="str">
        <f t="shared" si="75"/>
        <v>Retail</v>
      </c>
      <c r="G4855" s="3">
        <v>7</v>
      </c>
      <c r="I4855"/>
    </row>
    <row r="4856" spans="3:9">
      <c r="C4856" s="176">
        <v>42177.770799999998</v>
      </c>
      <c r="D4856" s="3" t="s">
        <v>445</v>
      </c>
      <c r="E4856" s="3" t="s">
        <v>453</v>
      </c>
      <c r="F4856" s="3" t="str">
        <f t="shared" si="75"/>
        <v>Wholesale</v>
      </c>
      <c r="G4856" s="3">
        <v>127</v>
      </c>
      <c r="I4856"/>
    </row>
    <row r="4857" spans="3:9">
      <c r="C4857" s="176">
        <v>42352.224300000002</v>
      </c>
      <c r="D4857" s="3" t="s">
        <v>449</v>
      </c>
      <c r="E4857" s="3" t="s">
        <v>458</v>
      </c>
      <c r="F4857" s="3" t="str">
        <f t="shared" si="75"/>
        <v>Retail</v>
      </c>
      <c r="G4857" s="3">
        <v>2</v>
      </c>
      <c r="I4857"/>
    </row>
    <row r="4858" spans="3:9">
      <c r="C4858" s="176">
        <v>41986.145100000002</v>
      </c>
      <c r="D4858" s="3" t="s">
        <v>445</v>
      </c>
      <c r="E4858" s="3" t="s">
        <v>453</v>
      </c>
      <c r="F4858" s="3" t="str">
        <f t="shared" si="75"/>
        <v>Retail</v>
      </c>
      <c r="G4858" s="3">
        <v>1</v>
      </c>
      <c r="I4858"/>
    </row>
    <row r="4859" spans="3:9">
      <c r="C4859" s="176">
        <v>41981.097900000001</v>
      </c>
      <c r="D4859" s="3" t="s">
        <v>445</v>
      </c>
      <c r="E4859" s="3" t="s">
        <v>114</v>
      </c>
      <c r="F4859" s="3" t="str">
        <f t="shared" si="75"/>
        <v>Retail</v>
      </c>
      <c r="G4859" s="3">
        <v>1</v>
      </c>
      <c r="I4859"/>
    </row>
    <row r="4860" spans="3:9">
      <c r="C4860" s="176">
        <v>42139.119400000003</v>
      </c>
      <c r="D4860" s="3" t="s">
        <v>445</v>
      </c>
      <c r="E4860" s="3" t="s">
        <v>10</v>
      </c>
      <c r="F4860" s="3" t="str">
        <f t="shared" si="75"/>
        <v>Wholesale</v>
      </c>
      <c r="G4860" s="3">
        <v>36</v>
      </c>
      <c r="I4860"/>
    </row>
    <row r="4861" spans="3:9">
      <c r="C4861" s="176">
        <v>42354.743799999997</v>
      </c>
      <c r="D4861" s="3" t="s">
        <v>447</v>
      </c>
      <c r="E4861" s="3" t="s">
        <v>6</v>
      </c>
      <c r="F4861" s="3" t="str">
        <f t="shared" si="75"/>
        <v>Wholesale</v>
      </c>
      <c r="G4861" s="3">
        <v>37</v>
      </c>
      <c r="I4861"/>
    </row>
    <row r="4862" spans="3:9">
      <c r="C4862" s="176">
        <v>42051.732600000003</v>
      </c>
      <c r="D4862" s="3" t="s">
        <v>445</v>
      </c>
      <c r="E4862" s="3" t="s">
        <v>453</v>
      </c>
      <c r="F4862" s="3" t="str">
        <f t="shared" si="75"/>
        <v>Retail</v>
      </c>
      <c r="G4862" s="3">
        <v>3</v>
      </c>
      <c r="I4862"/>
    </row>
    <row r="4863" spans="3:9">
      <c r="C4863" s="176">
        <v>42320.495799999997</v>
      </c>
      <c r="D4863" s="3" t="s">
        <v>446</v>
      </c>
      <c r="E4863" s="3" t="s">
        <v>6</v>
      </c>
      <c r="F4863" s="3" t="str">
        <f t="shared" si="75"/>
        <v>Retail</v>
      </c>
      <c r="G4863" s="3">
        <v>2</v>
      </c>
      <c r="I4863"/>
    </row>
    <row r="4864" spans="3:9">
      <c r="C4864" s="176">
        <v>41989.510399999999</v>
      </c>
      <c r="D4864" s="3" t="s">
        <v>449</v>
      </c>
      <c r="E4864" s="3" t="s">
        <v>461</v>
      </c>
      <c r="F4864" s="3" t="str">
        <f t="shared" si="75"/>
        <v>Retail</v>
      </c>
      <c r="G4864" s="3">
        <v>2</v>
      </c>
      <c r="I4864"/>
    </row>
    <row r="4865" spans="3:9">
      <c r="C4865" s="176">
        <v>42335.220099999999</v>
      </c>
      <c r="D4865" s="3" t="s">
        <v>445</v>
      </c>
      <c r="E4865" s="3" t="s">
        <v>453</v>
      </c>
      <c r="F4865" s="3" t="str">
        <f t="shared" si="75"/>
        <v>Wholesale</v>
      </c>
      <c r="G4865" s="3">
        <v>58</v>
      </c>
      <c r="I4865"/>
    </row>
    <row r="4866" spans="3:9">
      <c r="C4866" s="176">
        <v>42357.314599999998</v>
      </c>
      <c r="D4866" s="3" t="s">
        <v>447</v>
      </c>
      <c r="E4866" s="3" t="s">
        <v>9</v>
      </c>
      <c r="F4866" s="3" t="str">
        <f t="shared" si="75"/>
        <v>Wholesale</v>
      </c>
      <c r="G4866" s="3">
        <v>32</v>
      </c>
      <c r="I4866"/>
    </row>
    <row r="4867" spans="3:9">
      <c r="C4867" s="176">
        <v>41988.7264</v>
      </c>
      <c r="D4867" s="3" t="s">
        <v>445</v>
      </c>
      <c r="E4867" s="3" t="s">
        <v>453</v>
      </c>
      <c r="F4867" s="3" t="str">
        <f t="shared" si="75"/>
        <v>Wholesale</v>
      </c>
      <c r="G4867" s="3">
        <v>25</v>
      </c>
      <c r="I4867"/>
    </row>
    <row r="4868" spans="3:9">
      <c r="C4868" s="176">
        <v>41983.090300000003</v>
      </c>
      <c r="D4868" s="3" t="s">
        <v>445</v>
      </c>
      <c r="E4868" s="3" t="s">
        <v>460</v>
      </c>
      <c r="F4868" s="3" t="str">
        <f t="shared" si="75"/>
        <v>Retail</v>
      </c>
      <c r="G4868" s="3">
        <v>2</v>
      </c>
      <c r="I4868"/>
    </row>
    <row r="4869" spans="3:9">
      <c r="C4869" s="176">
        <v>42166.499300000003</v>
      </c>
      <c r="D4869" s="3" t="s">
        <v>449</v>
      </c>
      <c r="E4869" s="3" t="s">
        <v>456</v>
      </c>
      <c r="F4869" s="3" t="str">
        <f t="shared" si="75"/>
        <v>Wholesale</v>
      </c>
      <c r="G4869" s="3">
        <v>32</v>
      </c>
      <c r="I4869"/>
    </row>
    <row r="4870" spans="3:9">
      <c r="C4870" s="176">
        <v>42359.558299999997</v>
      </c>
      <c r="D4870" s="3" t="s">
        <v>447</v>
      </c>
      <c r="E4870" s="3" t="s">
        <v>453</v>
      </c>
      <c r="F4870" s="3" t="str">
        <f t="shared" si="75"/>
        <v>Wholesale</v>
      </c>
      <c r="G4870" s="3">
        <v>28</v>
      </c>
      <c r="I4870"/>
    </row>
    <row r="4871" spans="3:9">
      <c r="C4871" s="176">
        <v>42241.561800000003</v>
      </c>
      <c r="D4871" s="3" t="s">
        <v>446</v>
      </c>
      <c r="E4871" s="3" t="s">
        <v>453</v>
      </c>
      <c r="F4871" s="3" t="str">
        <f t="shared" si="75"/>
        <v>Wholesale</v>
      </c>
      <c r="G4871" s="3">
        <v>66</v>
      </c>
      <c r="I4871"/>
    </row>
    <row r="4872" spans="3:9">
      <c r="C4872" s="176">
        <v>42154.637499999997</v>
      </c>
      <c r="D4872" s="3" t="s">
        <v>447</v>
      </c>
      <c r="E4872" s="3" t="s">
        <v>7</v>
      </c>
      <c r="F4872" s="3" t="str">
        <f t="shared" si="75"/>
        <v>Wholesale</v>
      </c>
      <c r="G4872" s="3">
        <v>39</v>
      </c>
      <c r="I4872"/>
    </row>
    <row r="4873" spans="3:9">
      <c r="C4873" s="176">
        <v>42183.537499999999</v>
      </c>
      <c r="D4873" s="3" t="s">
        <v>449</v>
      </c>
      <c r="E4873" s="3" t="s">
        <v>453</v>
      </c>
      <c r="F4873" s="3" t="str">
        <f t="shared" si="75"/>
        <v>Wholesale</v>
      </c>
      <c r="G4873" s="3">
        <v>40</v>
      </c>
      <c r="I4873"/>
    </row>
    <row r="4874" spans="3:9">
      <c r="C4874" s="176">
        <v>42248.1806</v>
      </c>
      <c r="D4874" s="3" t="s">
        <v>445</v>
      </c>
      <c r="E4874" s="3" t="s">
        <v>458</v>
      </c>
      <c r="F4874" s="3" t="str">
        <f t="shared" ref="F4874:F4937" si="76">IF(G4874&lt;10,"Retail","Wholesale")</f>
        <v>Wholesale</v>
      </c>
      <c r="G4874" s="3">
        <v>69</v>
      </c>
      <c r="I4874"/>
    </row>
    <row r="4875" spans="3:9">
      <c r="C4875" s="176">
        <v>42241.2</v>
      </c>
      <c r="D4875" s="3" t="s">
        <v>445</v>
      </c>
      <c r="E4875" s="3" t="s">
        <v>453</v>
      </c>
      <c r="F4875" s="3" t="str">
        <f t="shared" si="76"/>
        <v>Wholesale</v>
      </c>
      <c r="G4875" s="3">
        <v>33</v>
      </c>
      <c r="I4875"/>
    </row>
    <row r="4876" spans="3:9">
      <c r="C4876" s="176">
        <v>41980.219400000002</v>
      </c>
      <c r="D4876" s="3" t="s">
        <v>447</v>
      </c>
      <c r="E4876" s="3" t="s">
        <v>453</v>
      </c>
      <c r="F4876" s="3" t="str">
        <f t="shared" si="76"/>
        <v>Wholesale</v>
      </c>
      <c r="G4876" s="3">
        <v>52</v>
      </c>
      <c r="I4876"/>
    </row>
    <row r="4877" spans="3:9">
      <c r="C4877" s="176">
        <v>42240.559000000001</v>
      </c>
      <c r="D4877" s="3" t="s">
        <v>449</v>
      </c>
      <c r="E4877" s="3" t="s">
        <v>461</v>
      </c>
      <c r="F4877" s="3" t="str">
        <f t="shared" si="76"/>
        <v>Wholesale</v>
      </c>
      <c r="G4877" s="3">
        <v>27</v>
      </c>
      <c r="I4877"/>
    </row>
    <row r="4878" spans="3:9">
      <c r="C4878" s="176">
        <v>42258.365299999998</v>
      </c>
      <c r="D4878" s="3" t="s">
        <v>446</v>
      </c>
      <c r="E4878" s="3" t="s">
        <v>6</v>
      </c>
      <c r="F4878" s="3" t="str">
        <f t="shared" si="76"/>
        <v>Wholesale</v>
      </c>
      <c r="G4878" s="3">
        <v>85</v>
      </c>
      <c r="I4878"/>
    </row>
    <row r="4879" spans="3:9">
      <c r="C4879" s="176">
        <v>42363.496500000001</v>
      </c>
      <c r="D4879" s="3" t="s">
        <v>449</v>
      </c>
      <c r="E4879" s="3" t="s">
        <v>453</v>
      </c>
      <c r="F4879" s="3" t="str">
        <f t="shared" si="76"/>
        <v>Wholesale</v>
      </c>
      <c r="G4879" s="3">
        <v>36</v>
      </c>
      <c r="I4879"/>
    </row>
    <row r="4880" spans="3:9">
      <c r="C4880" s="176">
        <v>42215.199999999997</v>
      </c>
      <c r="D4880" s="3" t="s">
        <v>447</v>
      </c>
      <c r="E4880" s="3" t="s">
        <v>450</v>
      </c>
      <c r="F4880" s="3" t="str">
        <f t="shared" si="76"/>
        <v>Wholesale</v>
      </c>
      <c r="G4880" s="3">
        <v>40</v>
      </c>
      <c r="I4880"/>
    </row>
    <row r="4881" spans="3:9">
      <c r="C4881" s="176">
        <v>42255.429199999999</v>
      </c>
      <c r="D4881" s="3" t="s">
        <v>446</v>
      </c>
      <c r="E4881" s="3" t="s">
        <v>448</v>
      </c>
      <c r="F4881" s="3" t="str">
        <f t="shared" si="76"/>
        <v>Retail</v>
      </c>
      <c r="G4881" s="3">
        <v>4</v>
      </c>
      <c r="I4881"/>
    </row>
    <row r="4882" spans="3:9">
      <c r="C4882" s="176">
        <v>42357.5625</v>
      </c>
      <c r="D4882" s="3" t="s">
        <v>447</v>
      </c>
      <c r="E4882" s="3" t="s">
        <v>461</v>
      </c>
      <c r="F4882" s="3" t="str">
        <f t="shared" si="76"/>
        <v>Wholesale</v>
      </c>
      <c r="G4882" s="3">
        <v>67</v>
      </c>
      <c r="I4882"/>
    </row>
    <row r="4883" spans="3:9">
      <c r="C4883" s="176">
        <v>42361.452100000002</v>
      </c>
      <c r="D4883" s="3" t="s">
        <v>445</v>
      </c>
      <c r="E4883" s="3" t="s">
        <v>453</v>
      </c>
      <c r="F4883" s="3" t="str">
        <f t="shared" si="76"/>
        <v>Retail</v>
      </c>
      <c r="G4883" s="3">
        <v>3</v>
      </c>
      <c r="I4883"/>
    </row>
    <row r="4884" spans="3:9">
      <c r="C4884" s="176">
        <v>42027.168799999999</v>
      </c>
      <c r="D4884" s="3" t="s">
        <v>449</v>
      </c>
      <c r="E4884" s="3" t="s">
        <v>312</v>
      </c>
      <c r="F4884" s="3" t="str">
        <f t="shared" si="76"/>
        <v>Retail</v>
      </c>
      <c r="G4884" s="3">
        <v>7</v>
      </c>
      <c r="I4884"/>
    </row>
    <row r="4885" spans="3:9">
      <c r="C4885" s="176">
        <v>42351.5556</v>
      </c>
      <c r="D4885" s="3" t="s">
        <v>447</v>
      </c>
      <c r="E4885" s="3" t="s">
        <v>453</v>
      </c>
      <c r="F4885" s="3" t="str">
        <f t="shared" si="76"/>
        <v>Retail</v>
      </c>
      <c r="G4885" s="3">
        <v>5</v>
      </c>
      <c r="I4885"/>
    </row>
    <row r="4886" spans="3:9">
      <c r="C4886" s="176">
        <v>42346.496500000001</v>
      </c>
      <c r="D4886" s="3" t="s">
        <v>447</v>
      </c>
      <c r="E4886" s="3" t="s">
        <v>112</v>
      </c>
      <c r="F4886" s="3" t="str">
        <f t="shared" si="76"/>
        <v>Wholesale</v>
      </c>
      <c r="G4886" s="3">
        <v>59</v>
      </c>
      <c r="I4886"/>
    </row>
    <row r="4887" spans="3:9">
      <c r="C4887" s="176">
        <v>42350.533300000003</v>
      </c>
      <c r="D4887" s="3" t="s">
        <v>449</v>
      </c>
      <c r="E4887" s="3" t="s">
        <v>10</v>
      </c>
      <c r="F4887" s="3" t="str">
        <f t="shared" si="76"/>
        <v>Retail</v>
      </c>
      <c r="G4887" s="3">
        <v>3</v>
      </c>
      <c r="I4887"/>
    </row>
    <row r="4888" spans="3:9">
      <c r="C4888" s="176">
        <v>42269.173600000002</v>
      </c>
      <c r="D4888" s="3" t="s">
        <v>447</v>
      </c>
      <c r="E4888" s="3" t="s">
        <v>312</v>
      </c>
      <c r="F4888" s="3" t="str">
        <f t="shared" si="76"/>
        <v>Wholesale</v>
      </c>
      <c r="G4888" s="3">
        <v>92</v>
      </c>
      <c r="I4888"/>
    </row>
    <row r="4889" spans="3:9">
      <c r="C4889" s="176">
        <v>42087.511100000003</v>
      </c>
      <c r="D4889" s="3" t="s">
        <v>445</v>
      </c>
      <c r="E4889" s="3" t="s">
        <v>7</v>
      </c>
      <c r="F4889" s="3" t="str">
        <f t="shared" si="76"/>
        <v>Wholesale</v>
      </c>
      <c r="G4889" s="3">
        <v>32</v>
      </c>
      <c r="I4889"/>
    </row>
    <row r="4890" spans="3:9">
      <c r="C4890" s="176">
        <v>41983.513899999998</v>
      </c>
      <c r="D4890" s="3" t="s">
        <v>445</v>
      </c>
      <c r="E4890" s="3" t="s">
        <v>6</v>
      </c>
      <c r="F4890" s="3" t="str">
        <f t="shared" si="76"/>
        <v>Retail</v>
      </c>
      <c r="G4890" s="3">
        <v>1</v>
      </c>
      <c r="I4890"/>
    </row>
    <row r="4891" spans="3:9">
      <c r="C4891" s="176">
        <v>42159.125</v>
      </c>
      <c r="D4891" s="3" t="s">
        <v>445</v>
      </c>
      <c r="E4891" s="3" t="s">
        <v>453</v>
      </c>
      <c r="F4891" s="3" t="str">
        <f t="shared" si="76"/>
        <v>Retail</v>
      </c>
      <c r="G4891" s="3">
        <v>2</v>
      </c>
      <c r="I4891"/>
    </row>
    <row r="4892" spans="3:9">
      <c r="C4892" s="176">
        <v>42211.709000000003</v>
      </c>
      <c r="D4892" s="3" t="s">
        <v>447</v>
      </c>
      <c r="E4892" s="3" t="s">
        <v>6</v>
      </c>
      <c r="F4892" s="3" t="str">
        <f t="shared" si="76"/>
        <v>Wholesale</v>
      </c>
      <c r="G4892" s="3">
        <v>68</v>
      </c>
      <c r="I4892"/>
    </row>
    <row r="4893" spans="3:9">
      <c r="C4893" s="176">
        <v>42285.072200000002</v>
      </c>
      <c r="D4893" s="3" t="s">
        <v>445</v>
      </c>
      <c r="E4893" s="3" t="s">
        <v>6</v>
      </c>
      <c r="F4893" s="3" t="str">
        <f t="shared" si="76"/>
        <v>Retail</v>
      </c>
      <c r="G4893" s="3">
        <v>1</v>
      </c>
      <c r="I4893"/>
    </row>
    <row r="4894" spans="3:9">
      <c r="C4894" s="176">
        <v>42193.334699999999</v>
      </c>
      <c r="D4894" s="3" t="s">
        <v>447</v>
      </c>
      <c r="E4894" s="3" t="s">
        <v>9</v>
      </c>
      <c r="F4894" s="3" t="str">
        <f t="shared" si="76"/>
        <v>Retail</v>
      </c>
      <c r="G4894" s="3">
        <v>1</v>
      </c>
      <c r="I4894"/>
    </row>
    <row r="4895" spans="3:9">
      <c r="C4895" s="176">
        <v>41987.461799999997</v>
      </c>
      <c r="D4895" s="3" t="s">
        <v>445</v>
      </c>
      <c r="E4895" s="3" t="s">
        <v>456</v>
      </c>
      <c r="F4895" s="3" t="str">
        <f t="shared" si="76"/>
        <v>Wholesale</v>
      </c>
      <c r="G4895" s="3">
        <v>67</v>
      </c>
      <c r="I4895"/>
    </row>
    <row r="4896" spans="3:9">
      <c r="C4896" s="176">
        <v>42156.5285</v>
      </c>
      <c r="D4896" s="3" t="s">
        <v>447</v>
      </c>
      <c r="E4896" s="3" t="s">
        <v>453</v>
      </c>
      <c r="F4896" s="3" t="str">
        <f t="shared" si="76"/>
        <v>Wholesale</v>
      </c>
      <c r="G4896" s="3">
        <v>65</v>
      </c>
      <c r="I4896"/>
    </row>
    <row r="4897" spans="3:9">
      <c r="C4897" s="176">
        <v>41982.6708</v>
      </c>
      <c r="D4897" s="3" t="s">
        <v>445</v>
      </c>
      <c r="E4897" s="3" t="s">
        <v>453</v>
      </c>
      <c r="F4897" s="3" t="str">
        <f t="shared" si="76"/>
        <v>Retail</v>
      </c>
      <c r="G4897" s="3">
        <v>2</v>
      </c>
      <c r="I4897"/>
    </row>
    <row r="4898" spans="3:9">
      <c r="C4898" s="176">
        <v>42235.462500000001</v>
      </c>
      <c r="D4898" s="3" t="s">
        <v>447</v>
      </c>
      <c r="E4898" s="3" t="s">
        <v>460</v>
      </c>
      <c r="F4898" s="3" t="str">
        <f t="shared" si="76"/>
        <v>Retail</v>
      </c>
      <c r="G4898" s="3">
        <v>4</v>
      </c>
      <c r="I4898"/>
    </row>
    <row r="4899" spans="3:9">
      <c r="C4899" s="176">
        <v>42210.502099999998</v>
      </c>
      <c r="D4899" s="3" t="s">
        <v>449</v>
      </c>
      <c r="E4899" s="3" t="s">
        <v>454</v>
      </c>
      <c r="F4899" s="3" t="str">
        <f t="shared" si="76"/>
        <v>Retail</v>
      </c>
      <c r="G4899" s="3">
        <v>1</v>
      </c>
      <c r="I4899"/>
    </row>
    <row r="4900" spans="3:9">
      <c r="C4900" s="176">
        <v>41986.0389</v>
      </c>
      <c r="D4900" s="3" t="s">
        <v>446</v>
      </c>
      <c r="E4900" s="3" t="s">
        <v>6</v>
      </c>
      <c r="F4900" s="3" t="str">
        <f t="shared" si="76"/>
        <v>Retail</v>
      </c>
      <c r="G4900" s="3">
        <v>1</v>
      </c>
      <c r="I4900"/>
    </row>
    <row r="4901" spans="3:9">
      <c r="C4901" s="176">
        <v>42238.475700000003</v>
      </c>
      <c r="D4901" s="3" t="s">
        <v>445</v>
      </c>
      <c r="E4901" s="3" t="s">
        <v>10</v>
      </c>
      <c r="F4901" s="3" t="str">
        <f t="shared" si="76"/>
        <v>Wholesale</v>
      </c>
      <c r="G4901" s="3">
        <v>110</v>
      </c>
      <c r="I4901"/>
    </row>
    <row r="4902" spans="3:9">
      <c r="C4902" s="176">
        <v>42219.344400000002</v>
      </c>
      <c r="D4902" s="3" t="s">
        <v>446</v>
      </c>
      <c r="E4902" s="3" t="s">
        <v>453</v>
      </c>
      <c r="F4902" s="3" t="str">
        <f t="shared" si="76"/>
        <v>Wholesale</v>
      </c>
      <c r="G4902" s="3">
        <v>38</v>
      </c>
      <c r="I4902"/>
    </row>
    <row r="4903" spans="3:9">
      <c r="C4903" s="176">
        <v>42045.145100000002</v>
      </c>
      <c r="D4903" s="3" t="s">
        <v>447</v>
      </c>
      <c r="E4903" s="3" t="s">
        <v>457</v>
      </c>
      <c r="F4903" s="3" t="str">
        <f t="shared" si="76"/>
        <v>Retail</v>
      </c>
      <c r="G4903" s="3">
        <v>1</v>
      </c>
      <c r="I4903"/>
    </row>
    <row r="4904" spans="3:9">
      <c r="C4904" s="176">
        <v>42236.104899999998</v>
      </c>
      <c r="D4904" s="3" t="s">
        <v>447</v>
      </c>
      <c r="E4904" s="3" t="s">
        <v>453</v>
      </c>
      <c r="F4904" s="3" t="str">
        <f t="shared" si="76"/>
        <v>Retail</v>
      </c>
      <c r="G4904" s="3">
        <v>2</v>
      </c>
      <c r="I4904"/>
    </row>
    <row r="4905" spans="3:9">
      <c r="C4905" s="176">
        <v>42195.9444</v>
      </c>
      <c r="D4905" s="3" t="s">
        <v>446</v>
      </c>
      <c r="E4905" s="3" t="s">
        <v>453</v>
      </c>
      <c r="F4905" s="3" t="str">
        <f t="shared" si="76"/>
        <v>Wholesale</v>
      </c>
      <c r="G4905" s="3">
        <v>40</v>
      </c>
      <c r="I4905"/>
    </row>
    <row r="4906" spans="3:9">
      <c r="C4906" s="176">
        <v>42237.543100000003</v>
      </c>
      <c r="D4906" s="3" t="s">
        <v>447</v>
      </c>
      <c r="E4906" s="3" t="s">
        <v>453</v>
      </c>
      <c r="F4906" s="3" t="str">
        <f t="shared" si="76"/>
        <v>Retail</v>
      </c>
      <c r="G4906" s="3">
        <v>5</v>
      </c>
      <c r="I4906"/>
    </row>
    <row r="4907" spans="3:9">
      <c r="C4907" s="176">
        <v>42345.468800000002</v>
      </c>
      <c r="D4907" s="3" t="s">
        <v>446</v>
      </c>
      <c r="E4907" s="3" t="s">
        <v>10</v>
      </c>
      <c r="F4907" s="3" t="str">
        <f t="shared" si="76"/>
        <v>Retail</v>
      </c>
      <c r="G4907" s="3">
        <v>2</v>
      </c>
      <c r="I4907"/>
    </row>
    <row r="4908" spans="3:9">
      <c r="C4908" s="176">
        <v>42336.495799999997</v>
      </c>
      <c r="D4908" s="3" t="s">
        <v>447</v>
      </c>
      <c r="E4908" s="3" t="s">
        <v>7</v>
      </c>
      <c r="F4908" s="3" t="str">
        <f t="shared" si="76"/>
        <v>Retail</v>
      </c>
      <c r="G4908" s="3">
        <v>7</v>
      </c>
      <c r="I4908"/>
    </row>
    <row r="4909" spans="3:9">
      <c r="C4909" s="176">
        <v>42211.494400000003</v>
      </c>
      <c r="D4909" s="3" t="s">
        <v>445</v>
      </c>
      <c r="E4909" s="3" t="s">
        <v>453</v>
      </c>
      <c r="F4909" s="3" t="str">
        <f t="shared" si="76"/>
        <v>Retail</v>
      </c>
      <c r="G4909" s="3">
        <v>4</v>
      </c>
      <c r="I4909"/>
    </row>
    <row r="4910" spans="3:9">
      <c r="C4910" s="176">
        <v>41978.7382</v>
      </c>
      <c r="D4910" s="3" t="s">
        <v>446</v>
      </c>
      <c r="E4910" s="3" t="s">
        <v>456</v>
      </c>
      <c r="F4910" s="3" t="str">
        <f t="shared" si="76"/>
        <v>Wholesale</v>
      </c>
      <c r="G4910" s="3">
        <v>30</v>
      </c>
      <c r="I4910"/>
    </row>
    <row r="4911" spans="3:9">
      <c r="C4911" s="176">
        <v>41981.6944</v>
      </c>
      <c r="D4911" s="3" t="s">
        <v>445</v>
      </c>
      <c r="E4911" s="3" t="s">
        <v>312</v>
      </c>
      <c r="F4911" s="3" t="str">
        <f t="shared" si="76"/>
        <v>Retail</v>
      </c>
      <c r="G4911" s="3">
        <v>6</v>
      </c>
      <c r="I4911"/>
    </row>
    <row r="4912" spans="3:9">
      <c r="C4912" s="176">
        <v>42219.207600000002</v>
      </c>
      <c r="D4912" s="3" t="s">
        <v>445</v>
      </c>
      <c r="E4912" s="3" t="s">
        <v>453</v>
      </c>
      <c r="F4912" s="3" t="str">
        <f t="shared" si="76"/>
        <v>Retail</v>
      </c>
      <c r="G4912" s="3">
        <v>1</v>
      </c>
      <c r="I4912"/>
    </row>
    <row r="4913" spans="3:9">
      <c r="C4913" s="176">
        <v>41980.5576</v>
      </c>
      <c r="D4913" s="3" t="s">
        <v>445</v>
      </c>
      <c r="E4913" s="3" t="s">
        <v>9</v>
      </c>
      <c r="F4913" s="3" t="str">
        <f t="shared" si="76"/>
        <v>Wholesale</v>
      </c>
      <c r="G4913" s="3">
        <v>36</v>
      </c>
      <c r="I4913"/>
    </row>
    <row r="4914" spans="3:9">
      <c r="C4914" s="176">
        <v>42334.737500000003</v>
      </c>
      <c r="D4914" s="3" t="s">
        <v>445</v>
      </c>
      <c r="E4914" s="3" t="s">
        <v>460</v>
      </c>
      <c r="F4914" s="3" t="str">
        <f t="shared" si="76"/>
        <v>Wholesale</v>
      </c>
      <c r="G4914" s="3">
        <v>80</v>
      </c>
      <c r="I4914"/>
    </row>
    <row r="4915" spans="3:9">
      <c r="C4915" s="176">
        <v>41982.0167</v>
      </c>
      <c r="D4915" s="3" t="s">
        <v>446</v>
      </c>
      <c r="E4915" s="3" t="s">
        <v>453</v>
      </c>
      <c r="F4915" s="3" t="str">
        <f t="shared" si="76"/>
        <v>Retail</v>
      </c>
      <c r="G4915" s="3">
        <v>1</v>
      </c>
      <c r="I4915"/>
    </row>
    <row r="4916" spans="3:9">
      <c r="C4916" s="176">
        <v>41981.159699999997</v>
      </c>
      <c r="D4916" s="3" t="s">
        <v>447</v>
      </c>
      <c r="E4916" s="3" t="s">
        <v>9</v>
      </c>
      <c r="F4916" s="3" t="str">
        <f t="shared" si="76"/>
        <v>Retail</v>
      </c>
      <c r="G4916" s="3">
        <v>4</v>
      </c>
      <c r="I4916"/>
    </row>
    <row r="4917" spans="3:9">
      <c r="C4917" s="176">
        <v>41985.443099999997</v>
      </c>
      <c r="D4917" s="3" t="s">
        <v>447</v>
      </c>
      <c r="E4917" s="3" t="s">
        <v>452</v>
      </c>
      <c r="F4917" s="3" t="str">
        <f t="shared" si="76"/>
        <v>Wholesale</v>
      </c>
      <c r="G4917" s="3">
        <v>48</v>
      </c>
      <c r="I4917"/>
    </row>
    <row r="4918" spans="3:9">
      <c r="C4918" s="176">
        <v>42224.462500000001</v>
      </c>
      <c r="D4918" s="3" t="s">
        <v>445</v>
      </c>
      <c r="E4918" s="3" t="s">
        <v>453</v>
      </c>
      <c r="F4918" s="3" t="str">
        <f t="shared" si="76"/>
        <v>Retail</v>
      </c>
      <c r="G4918" s="3">
        <v>2</v>
      </c>
      <c r="I4918"/>
    </row>
    <row r="4919" spans="3:9">
      <c r="C4919" s="176">
        <v>41985.468099999998</v>
      </c>
      <c r="D4919" s="3" t="s">
        <v>445</v>
      </c>
      <c r="E4919" s="3" t="s">
        <v>459</v>
      </c>
      <c r="F4919" s="3" t="str">
        <f t="shared" si="76"/>
        <v>Retail</v>
      </c>
      <c r="G4919" s="3">
        <v>3</v>
      </c>
      <c r="I4919"/>
    </row>
    <row r="4920" spans="3:9">
      <c r="C4920" s="176">
        <v>42348.482600000003</v>
      </c>
      <c r="D4920" s="3" t="s">
        <v>449</v>
      </c>
      <c r="E4920" s="3" t="s">
        <v>110</v>
      </c>
      <c r="F4920" s="3" t="str">
        <f t="shared" si="76"/>
        <v>Retail</v>
      </c>
      <c r="G4920" s="3">
        <v>1</v>
      </c>
      <c r="I4920"/>
    </row>
    <row r="4921" spans="3:9">
      <c r="C4921" s="176">
        <v>42207.165999999997</v>
      </c>
      <c r="D4921" s="3" t="s">
        <v>447</v>
      </c>
      <c r="E4921" s="3" t="s">
        <v>453</v>
      </c>
      <c r="F4921" s="3" t="str">
        <f t="shared" si="76"/>
        <v>Retail</v>
      </c>
      <c r="G4921" s="3">
        <v>1</v>
      </c>
      <c r="I4921"/>
    </row>
    <row r="4922" spans="3:9">
      <c r="C4922" s="176">
        <v>42195.553500000002</v>
      </c>
      <c r="D4922" s="3" t="s">
        <v>446</v>
      </c>
      <c r="E4922" s="3" t="s">
        <v>8</v>
      </c>
      <c r="F4922" s="3" t="str">
        <f t="shared" si="76"/>
        <v>Wholesale</v>
      </c>
      <c r="G4922" s="3">
        <v>33</v>
      </c>
      <c r="I4922"/>
    </row>
    <row r="4923" spans="3:9">
      <c r="C4923" s="176">
        <v>41986.934000000001</v>
      </c>
      <c r="D4923" s="3" t="s">
        <v>445</v>
      </c>
      <c r="E4923" s="3" t="s">
        <v>451</v>
      </c>
      <c r="F4923" s="3" t="str">
        <f t="shared" si="76"/>
        <v>Retail</v>
      </c>
      <c r="G4923" s="3">
        <v>3</v>
      </c>
      <c r="I4923"/>
    </row>
    <row r="4924" spans="3:9">
      <c r="C4924" s="176">
        <v>42334.544399999999</v>
      </c>
      <c r="D4924" s="3" t="s">
        <v>445</v>
      </c>
      <c r="E4924" s="3" t="s">
        <v>453</v>
      </c>
      <c r="F4924" s="3" t="str">
        <f t="shared" si="76"/>
        <v>Wholesale</v>
      </c>
      <c r="G4924" s="3">
        <v>32</v>
      </c>
      <c r="I4924"/>
    </row>
    <row r="4925" spans="3:9">
      <c r="C4925" s="176">
        <v>42323.580600000001</v>
      </c>
      <c r="D4925" s="3" t="s">
        <v>447</v>
      </c>
      <c r="E4925" s="3" t="s">
        <v>453</v>
      </c>
      <c r="F4925" s="3" t="str">
        <f t="shared" si="76"/>
        <v>Retail</v>
      </c>
      <c r="G4925" s="3">
        <v>5</v>
      </c>
      <c r="I4925"/>
    </row>
    <row r="4926" spans="3:9">
      <c r="C4926" s="176">
        <v>42243.691700000003</v>
      </c>
      <c r="D4926" s="3" t="s">
        <v>446</v>
      </c>
      <c r="E4926" s="3" t="s">
        <v>6</v>
      </c>
      <c r="F4926" s="3" t="str">
        <f t="shared" si="76"/>
        <v>Retail</v>
      </c>
      <c r="G4926" s="3">
        <v>6</v>
      </c>
      <c r="I4926"/>
    </row>
    <row r="4927" spans="3:9">
      <c r="C4927" s="176">
        <v>42346.150699999998</v>
      </c>
      <c r="D4927" s="3" t="s">
        <v>446</v>
      </c>
      <c r="E4927" s="3" t="s">
        <v>112</v>
      </c>
      <c r="F4927" s="3" t="str">
        <f t="shared" si="76"/>
        <v>Wholesale</v>
      </c>
      <c r="G4927" s="3">
        <v>132</v>
      </c>
      <c r="I4927"/>
    </row>
    <row r="4928" spans="3:9">
      <c r="C4928" s="176">
        <v>41975.732600000003</v>
      </c>
      <c r="D4928" s="3" t="s">
        <v>447</v>
      </c>
      <c r="E4928" s="3" t="s">
        <v>453</v>
      </c>
      <c r="F4928" s="3" t="str">
        <f t="shared" si="76"/>
        <v>Retail</v>
      </c>
      <c r="G4928" s="3">
        <v>5</v>
      </c>
      <c r="I4928"/>
    </row>
    <row r="4929" spans="3:9">
      <c r="C4929" s="176">
        <v>42345.768799999998</v>
      </c>
      <c r="D4929" s="3" t="s">
        <v>446</v>
      </c>
      <c r="E4929" s="3" t="s">
        <v>453</v>
      </c>
      <c r="F4929" s="3" t="str">
        <f t="shared" si="76"/>
        <v>Retail</v>
      </c>
      <c r="G4929" s="3">
        <v>2</v>
      </c>
      <c r="I4929"/>
    </row>
    <row r="4930" spans="3:9">
      <c r="C4930" s="176">
        <v>42256.532599999999</v>
      </c>
      <c r="D4930" s="3" t="s">
        <v>446</v>
      </c>
      <c r="E4930" s="3" t="s">
        <v>452</v>
      </c>
      <c r="F4930" s="3" t="str">
        <f t="shared" si="76"/>
        <v>Retail</v>
      </c>
      <c r="G4930" s="3">
        <v>3</v>
      </c>
      <c r="I4930"/>
    </row>
    <row r="4931" spans="3:9">
      <c r="C4931" s="176">
        <v>42160.479899999998</v>
      </c>
      <c r="D4931" s="3" t="s">
        <v>445</v>
      </c>
      <c r="E4931" s="3" t="s">
        <v>448</v>
      </c>
      <c r="F4931" s="3" t="str">
        <f t="shared" si="76"/>
        <v>Retail</v>
      </c>
      <c r="G4931" s="3">
        <v>1</v>
      </c>
      <c r="I4931"/>
    </row>
    <row r="4932" spans="3:9">
      <c r="C4932" s="176">
        <v>42326.529199999997</v>
      </c>
      <c r="D4932" s="3" t="s">
        <v>445</v>
      </c>
      <c r="E4932" s="3" t="s">
        <v>312</v>
      </c>
      <c r="F4932" s="3" t="str">
        <f t="shared" si="76"/>
        <v>Wholesale</v>
      </c>
      <c r="G4932" s="3">
        <v>33</v>
      </c>
      <c r="I4932"/>
    </row>
    <row r="4933" spans="3:9">
      <c r="C4933" s="176">
        <v>42229.735399999998</v>
      </c>
      <c r="D4933" s="3" t="s">
        <v>446</v>
      </c>
      <c r="E4933" s="3" t="s">
        <v>453</v>
      </c>
      <c r="F4933" s="3" t="str">
        <f t="shared" si="76"/>
        <v>Wholesale</v>
      </c>
      <c r="G4933" s="3">
        <v>43</v>
      </c>
      <c r="I4933"/>
    </row>
    <row r="4934" spans="3:9">
      <c r="C4934" s="176">
        <v>42231.994400000003</v>
      </c>
      <c r="D4934" s="3" t="s">
        <v>449</v>
      </c>
      <c r="E4934" s="3" t="s">
        <v>7</v>
      </c>
      <c r="F4934" s="3" t="str">
        <f t="shared" si="76"/>
        <v>Retail</v>
      </c>
      <c r="G4934" s="3">
        <v>1</v>
      </c>
      <c r="I4934"/>
    </row>
    <row r="4935" spans="3:9">
      <c r="C4935" s="176">
        <v>41983.535400000001</v>
      </c>
      <c r="D4935" s="3" t="s">
        <v>446</v>
      </c>
      <c r="E4935" s="3" t="s">
        <v>460</v>
      </c>
      <c r="F4935" s="3" t="str">
        <f t="shared" si="76"/>
        <v>Retail</v>
      </c>
      <c r="G4935" s="3">
        <v>2</v>
      </c>
      <c r="I4935"/>
    </row>
    <row r="4936" spans="3:9">
      <c r="C4936" s="176">
        <v>42164.498599999999</v>
      </c>
      <c r="D4936" s="3" t="s">
        <v>445</v>
      </c>
      <c r="E4936" s="3" t="s">
        <v>451</v>
      </c>
      <c r="F4936" s="3" t="str">
        <f t="shared" si="76"/>
        <v>Retail</v>
      </c>
      <c r="G4936" s="3">
        <v>3</v>
      </c>
      <c r="I4936"/>
    </row>
    <row r="4937" spans="3:9">
      <c r="C4937" s="176">
        <v>42343.447200000002</v>
      </c>
      <c r="D4937" s="3" t="s">
        <v>447</v>
      </c>
      <c r="E4937" s="3" t="s">
        <v>453</v>
      </c>
      <c r="F4937" s="3" t="str">
        <f t="shared" si="76"/>
        <v>Retail</v>
      </c>
      <c r="G4937" s="3">
        <v>1</v>
      </c>
      <c r="I4937"/>
    </row>
    <row r="4938" spans="3:9">
      <c r="C4938" s="176">
        <v>42215.133999999998</v>
      </c>
      <c r="D4938" s="3" t="s">
        <v>449</v>
      </c>
      <c r="E4938" s="3" t="s">
        <v>453</v>
      </c>
      <c r="F4938" s="3" t="str">
        <f t="shared" ref="F4938:F5001" si="77">IF(G4938&lt;10,"Retail","Wholesale")</f>
        <v>Retail</v>
      </c>
      <c r="G4938" s="3">
        <v>6</v>
      </c>
      <c r="I4938"/>
    </row>
    <row r="4939" spans="3:9">
      <c r="C4939" s="176">
        <v>42244.697200000002</v>
      </c>
      <c r="D4939" s="3" t="s">
        <v>445</v>
      </c>
      <c r="E4939" s="3" t="s">
        <v>112</v>
      </c>
      <c r="F4939" s="3" t="str">
        <f t="shared" si="77"/>
        <v>Retail</v>
      </c>
      <c r="G4939" s="3">
        <v>7</v>
      </c>
      <c r="I4939"/>
    </row>
    <row r="4940" spans="3:9">
      <c r="C4940" s="176">
        <v>42313.5861</v>
      </c>
      <c r="D4940" s="3" t="s">
        <v>445</v>
      </c>
      <c r="E4940" s="3" t="s">
        <v>114</v>
      </c>
      <c r="F4940" s="3" t="str">
        <f t="shared" si="77"/>
        <v>Retail</v>
      </c>
      <c r="G4940" s="3">
        <v>6</v>
      </c>
      <c r="I4940"/>
    </row>
    <row r="4941" spans="3:9">
      <c r="C4941" s="176">
        <v>42058.007599999997</v>
      </c>
      <c r="D4941" s="3" t="s">
        <v>447</v>
      </c>
      <c r="E4941" s="3" t="s">
        <v>453</v>
      </c>
      <c r="F4941" s="3" t="str">
        <f t="shared" si="77"/>
        <v>Wholesale</v>
      </c>
      <c r="G4941" s="3">
        <v>26</v>
      </c>
      <c r="I4941"/>
    </row>
    <row r="4942" spans="3:9">
      <c r="C4942" s="176">
        <v>42202.716699999997</v>
      </c>
      <c r="D4942" s="3" t="s">
        <v>445</v>
      </c>
      <c r="E4942" s="3" t="s">
        <v>452</v>
      </c>
      <c r="F4942" s="3" t="str">
        <f t="shared" si="77"/>
        <v>Retail</v>
      </c>
      <c r="G4942" s="3">
        <v>2</v>
      </c>
      <c r="I4942"/>
    </row>
    <row r="4943" spans="3:9">
      <c r="C4943" s="176">
        <v>42178.349300000002</v>
      </c>
      <c r="D4943" s="3" t="s">
        <v>445</v>
      </c>
      <c r="E4943" s="3" t="s">
        <v>453</v>
      </c>
      <c r="F4943" s="3" t="str">
        <f t="shared" si="77"/>
        <v>Wholesale</v>
      </c>
      <c r="G4943" s="3">
        <v>47</v>
      </c>
      <c r="I4943"/>
    </row>
    <row r="4944" spans="3:9">
      <c r="C4944" s="176">
        <v>42346.467400000001</v>
      </c>
      <c r="D4944" s="3" t="s">
        <v>447</v>
      </c>
      <c r="E4944" s="3" t="s">
        <v>453</v>
      </c>
      <c r="F4944" s="3" t="str">
        <f t="shared" si="77"/>
        <v>Retail</v>
      </c>
      <c r="G4944" s="3">
        <v>4</v>
      </c>
      <c r="I4944"/>
    </row>
    <row r="4945" spans="3:9">
      <c r="C4945" s="176">
        <v>42253.911099999998</v>
      </c>
      <c r="D4945" s="3" t="s">
        <v>447</v>
      </c>
      <c r="E4945" s="3" t="s">
        <v>453</v>
      </c>
      <c r="F4945" s="3" t="str">
        <f t="shared" si="77"/>
        <v>Retail</v>
      </c>
      <c r="G4945" s="3">
        <v>1</v>
      </c>
      <c r="I4945"/>
    </row>
    <row r="4946" spans="3:9">
      <c r="C4946" s="176">
        <v>42358.526400000002</v>
      </c>
      <c r="D4946" s="3" t="s">
        <v>447</v>
      </c>
      <c r="E4946" s="3" t="s">
        <v>448</v>
      </c>
      <c r="F4946" s="3" t="str">
        <f t="shared" si="77"/>
        <v>Retail</v>
      </c>
      <c r="G4946" s="3">
        <v>2</v>
      </c>
      <c r="I4946"/>
    </row>
    <row r="4947" spans="3:9">
      <c r="C4947" s="176">
        <v>42251.4931</v>
      </c>
      <c r="D4947" s="3" t="s">
        <v>446</v>
      </c>
      <c r="E4947" s="3" t="s">
        <v>110</v>
      </c>
      <c r="F4947" s="3" t="str">
        <f t="shared" si="77"/>
        <v>Wholesale</v>
      </c>
      <c r="G4947" s="3">
        <v>67</v>
      </c>
      <c r="I4947"/>
    </row>
    <row r="4948" spans="3:9">
      <c r="C4948" s="176">
        <v>42219.459699999999</v>
      </c>
      <c r="D4948" s="3" t="s">
        <v>446</v>
      </c>
      <c r="E4948" s="3" t="s">
        <v>461</v>
      </c>
      <c r="F4948" s="3" t="str">
        <f t="shared" si="77"/>
        <v>Wholesale</v>
      </c>
      <c r="G4948" s="3">
        <v>37</v>
      </c>
      <c r="I4948"/>
    </row>
    <row r="4949" spans="3:9">
      <c r="C4949" s="176">
        <v>42360.561099999999</v>
      </c>
      <c r="D4949" s="3" t="s">
        <v>449</v>
      </c>
      <c r="E4949" s="3" t="s">
        <v>451</v>
      </c>
      <c r="F4949" s="3" t="str">
        <f t="shared" si="77"/>
        <v>Retail</v>
      </c>
      <c r="G4949" s="3">
        <v>1</v>
      </c>
      <c r="I4949"/>
    </row>
    <row r="4950" spans="3:9">
      <c r="C4950" s="176">
        <v>42340.470800000003</v>
      </c>
      <c r="D4950" s="3" t="s">
        <v>446</v>
      </c>
      <c r="E4950" s="3" t="s">
        <v>460</v>
      </c>
      <c r="F4950" s="3" t="str">
        <f t="shared" si="77"/>
        <v>Retail</v>
      </c>
      <c r="G4950" s="3">
        <v>6</v>
      </c>
      <c r="I4950"/>
    </row>
    <row r="4951" spans="3:9">
      <c r="C4951" s="176">
        <v>42345.831299999998</v>
      </c>
      <c r="D4951" s="3" t="s">
        <v>445</v>
      </c>
      <c r="E4951" s="3" t="s">
        <v>453</v>
      </c>
      <c r="F4951" s="3" t="str">
        <f t="shared" si="77"/>
        <v>Retail</v>
      </c>
      <c r="G4951" s="3">
        <v>2</v>
      </c>
      <c r="I4951"/>
    </row>
    <row r="4952" spans="3:9">
      <c r="C4952" s="176">
        <v>42226.723599999998</v>
      </c>
      <c r="D4952" s="3" t="s">
        <v>445</v>
      </c>
      <c r="E4952" s="3" t="s">
        <v>457</v>
      </c>
      <c r="F4952" s="3" t="str">
        <f t="shared" si="77"/>
        <v>Retail</v>
      </c>
      <c r="G4952" s="3">
        <v>1</v>
      </c>
      <c r="I4952"/>
    </row>
    <row r="4953" spans="3:9">
      <c r="C4953" s="176">
        <v>42348.445099999997</v>
      </c>
      <c r="D4953" s="3" t="s">
        <v>445</v>
      </c>
      <c r="E4953" s="3" t="s">
        <v>459</v>
      </c>
      <c r="F4953" s="3" t="str">
        <f t="shared" si="77"/>
        <v>Retail</v>
      </c>
      <c r="G4953" s="3">
        <v>4</v>
      </c>
      <c r="I4953"/>
    </row>
    <row r="4954" spans="3:9">
      <c r="C4954" s="176">
        <v>42337.549299999999</v>
      </c>
      <c r="D4954" s="3" t="s">
        <v>445</v>
      </c>
      <c r="E4954" s="3" t="s">
        <v>453</v>
      </c>
      <c r="F4954" s="3" t="str">
        <f t="shared" si="77"/>
        <v>Retail</v>
      </c>
      <c r="G4954" s="3">
        <v>2</v>
      </c>
      <c r="I4954"/>
    </row>
    <row r="4955" spans="3:9">
      <c r="C4955" s="176">
        <v>42341.505599999997</v>
      </c>
      <c r="D4955" s="3" t="s">
        <v>445</v>
      </c>
      <c r="E4955" s="3" t="s">
        <v>456</v>
      </c>
      <c r="F4955" s="3" t="str">
        <f t="shared" si="77"/>
        <v>Wholesale</v>
      </c>
      <c r="G4955" s="3">
        <v>97</v>
      </c>
      <c r="I4955"/>
    </row>
    <row r="4956" spans="3:9">
      <c r="C4956" s="176">
        <v>41985.534699999997</v>
      </c>
      <c r="D4956" s="3" t="s">
        <v>447</v>
      </c>
      <c r="E4956" s="3" t="s">
        <v>450</v>
      </c>
      <c r="F4956" s="3" t="str">
        <f t="shared" si="77"/>
        <v>Retail</v>
      </c>
      <c r="G4956" s="3">
        <v>4</v>
      </c>
      <c r="I4956"/>
    </row>
    <row r="4957" spans="3:9">
      <c r="C4957" s="176">
        <v>42152.551399999997</v>
      </c>
      <c r="D4957" s="3" t="s">
        <v>445</v>
      </c>
      <c r="E4957" s="3" t="s">
        <v>451</v>
      </c>
      <c r="F4957" s="3" t="str">
        <f t="shared" si="77"/>
        <v>Retail</v>
      </c>
      <c r="G4957" s="3">
        <v>5</v>
      </c>
      <c r="I4957"/>
    </row>
    <row r="4958" spans="3:9">
      <c r="C4958" s="176">
        <v>42222.457600000002</v>
      </c>
      <c r="D4958" s="3" t="s">
        <v>445</v>
      </c>
      <c r="E4958" s="3" t="s">
        <v>453</v>
      </c>
      <c r="F4958" s="3" t="str">
        <f t="shared" si="77"/>
        <v>Wholesale</v>
      </c>
      <c r="G4958" s="3">
        <v>55</v>
      </c>
      <c r="I4958"/>
    </row>
    <row r="4959" spans="3:9">
      <c r="C4959" s="176">
        <v>41982.496500000001</v>
      </c>
      <c r="D4959" s="3" t="s">
        <v>447</v>
      </c>
      <c r="E4959" s="3" t="s">
        <v>6</v>
      </c>
      <c r="F4959" s="3" t="str">
        <f t="shared" si="77"/>
        <v>Retail</v>
      </c>
      <c r="G4959" s="3">
        <v>3</v>
      </c>
      <c r="I4959"/>
    </row>
    <row r="4960" spans="3:9">
      <c r="C4960" s="176">
        <v>42160.500699999997</v>
      </c>
      <c r="D4960" s="3" t="s">
        <v>447</v>
      </c>
      <c r="E4960" s="3" t="s">
        <v>455</v>
      </c>
      <c r="F4960" s="3" t="str">
        <f t="shared" si="77"/>
        <v>Retail</v>
      </c>
      <c r="G4960" s="3">
        <v>5</v>
      </c>
      <c r="I4960"/>
    </row>
    <row r="4961" spans="3:9">
      <c r="C4961" s="176">
        <v>41980.546499999997</v>
      </c>
      <c r="D4961" s="3" t="s">
        <v>447</v>
      </c>
      <c r="E4961" s="3" t="s">
        <v>453</v>
      </c>
      <c r="F4961" s="3" t="str">
        <f t="shared" si="77"/>
        <v>Retail</v>
      </c>
      <c r="G4961" s="3">
        <v>3</v>
      </c>
      <c r="I4961"/>
    </row>
    <row r="4962" spans="3:9">
      <c r="C4962" s="176">
        <v>42342.531900000002</v>
      </c>
      <c r="D4962" s="3" t="s">
        <v>446</v>
      </c>
      <c r="E4962" s="3" t="s">
        <v>110</v>
      </c>
      <c r="F4962" s="3" t="str">
        <f t="shared" si="77"/>
        <v>Retail</v>
      </c>
      <c r="G4962" s="3">
        <v>1</v>
      </c>
      <c r="I4962"/>
    </row>
    <row r="4963" spans="3:9">
      <c r="C4963" s="176">
        <v>42187.715300000003</v>
      </c>
      <c r="D4963" s="3" t="s">
        <v>446</v>
      </c>
      <c r="E4963" s="3" t="s">
        <v>6</v>
      </c>
      <c r="F4963" s="3" t="str">
        <f t="shared" si="77"/>
        <v>Retail</v>
      </c>
      <c r="G4963" s="3">
        <v>3</v>
      </c>
      <c r="I4963"/>
    </row>
    <row r="4964" spans="3:9">
      <c r="C4964" s="176">
        <v>42258.729200000002</v>
      </c>
      <c r="D4964" s="3" t="s">
        <v>445</v>
      </c>
      <c r="E4964" s="3" t="s">
        <v>6</v>
      </c>
      <c r="F4964" s="3" t="str">
        <f t="shared" si="77"/>
        <v>Retail</v>
      </c>
      <c r="G4964" s="3">
        <v>2</v>
      </c>
      <c r="I4964"/>
    </row>
    <row r="4965" spans="3:9">
      <c r="C4965" s="176">
        <v>41984.744400000003</v>
      </c>
      <c r="D4965" s="3" t="s">
        <v>449</v>
      </c>
      <c r="E4965" s="3" t="s">
        <v>453</v>
      </c>
      <c r="F4965" s="3" t="str">
        <f t="shared" si="77"/>
        <v>Wholesale</v>
      </c>
      <c r="G4965" s="3">
        <v>26</v>
      </c>
      <c r="I4965"/>
    </row>
    <row r="4966" spans="3:9">
      <c r="C4966" s="176">
        <v>42331.706299999998</v>
      </c>
      <c r="D4966" s="3" t="s">
        <v>445</v>
      </c>
      <c r="E4966" s="3" t="s">
        <v>114</v>
      </c>
      <c r="F4966" s="3" t="str">
        <f t="shared" si="77"/>
        <v>Wholesale</v>
      </c>
      <c r="G4966" s="3">
        <v>144</v>
      </c>
      <c r="I4966"/>
    </row>
    <row r="4967" spans="3:9">
      <c r="C4967" s="176">
        <v>42252.202799999999</v>
      </c>
      <c r="D4967" s="3" t="s">
        <v>445</v>
      </c>
      <c r="E4967" s="3" t="s">
        <v>452</v>
      </c>
      <c r="F4967" s="3" t="str">
        <f t="shared" si="77"/>
        <v>Wholesale</v>
      </c>
      <c r="G4967" s="3">
        <v>66</v>
      </c>
      <c r="I4967"/>
    </row>
    <row r="4968" spans="3:9">
      <c r="C4968" s="176">
        <v>42251.193099999997</v>
      </c>
      <c r="D4968" s="3" t="s">
        <v>445</v>
      </c>
      <c r="E4968" s="3" t="s">
        <v>453</v>
      </c>
      <c r="F4968" s="3" t="str">
        <f t="shared" si="77"/>
        <v>Wholesale</v>
      </c>
      <c r="G4968" s="3">
        <v>31</v>
      </c>
      <c r="I4968"/>
    </row>
    <row r="4969" spans="3:9">
      <c r="C4969" s="176">
        <v>42351.771500000003</v>
      </c>
      <c r="D4969" s="3" t="s">
        <v>446</v>
      </c>
      <c r="E4969" s="3" t="s">
        <v>450</v>
      </c>
      <c r="F4969" s="3" t="str">
        <f t="shared" si="77"/>
        <v>Retail</v>
      </c>
      <c r="G4969" s="3">
        <v>7</v>
      </c>
      <c r="I4969"/>
    </row>
    <row r="4970" spans="3:9">
      <c r="C4970" s="176">
        <v>42316.492400000003</v>
      </c>
      <c r="D4970" s="3" t="s">
        <v>445</v>
      </c>
      <c r="E4970" s="3" t="s">
        <v>453</v>
      </c>
      <c r="F4970" s="3" t="str">
        <f t="shared" si="77"/>
        <v>Retail</v>
      </c>
      <c r="G4970" s="3">
        <v>1</v>
      </c>
      <c r="I4970"/>
    </row>
    <row r="4971" spans="3:9">
      <c r="C4971" s="176">
        <v>42036.113899999997</v>
      </c>
      <c r="D4971" s="3" t="s">
        <v>447</v>
      </c>
      <c r="E4971" s="3" t="s">
        <v>448</v>
      </c>
      <c r="F4971" s="3" t="str">
        <f t="shared" si="77"/>
        <v>Retail</v>
      </c>
      <c r="G4971" s="3">
        <v>3</v>
      </c>
      <c r="I4971"/>
    </row>
    <row r="4972" spans="3:9">
      <c r="C4972" s="176">
        <v>42340.581299999998</v>
      </c>
      <c r="D4972" s="3" t="s">
        <v>445</v>
      </c>
      <c r="E4972" s="3" t="s">
        <v>6</v>
      </c>
      <c r="F4972" s="3" t="str">
        <f t="shared" si="77"/>
        <v>Wholesale</v>
      </c>
      <c r="G4972" s="3">
        <v>67</v>
      </c>
      <c r="I4972"/>
    </row>
    <row r="4973" spans="3:9">
      <c r="C4973" s="176">
        <v>42352.517399999997</v>
      </c>
      <c r="D4973" s="3" t="s">
        <v>447</v>
      </c>
      <c r="E4973" s="3" t="s">
        <v>455</v>
      </c>
      <c r="F4973" s="3" t="str">
        <f t="shared" si="77"/>
        <v>Retail</v>
      </c>
      <c r="G4973" s="3">
        <v>4</v>
      </c>
      <c r="I4973"/>
    </row>
    <row r="4974" spans="3:9">
      <c r="C4974" s="176">
        <v>42271.489600000001</v>
      </c>
      <c r="D4974" s="3" t="s">
        <v>447</v>
      </c>
      <c r="E4974" s="3" t="s">
        <v>6</v>
      </c>
      <c r="F4974" s="3" t="str">
        <f t="shared" si="77"/>
        <v>Retail</v>
      </c>
      <c r="G4974" s="3">
        <v>1</v>
      </c>
      <c r="I4974"/>
    </row>
    <row r="4975" spans="3:9">
      <c r="C4975" s="176">
        <v>42311.460400000004</v>
      </c>
      <c r="D4975" s="3" t="s">
        <v>446</v>
      </c>
      <c r="E4975" s="3" t="s">
        <v>6</v>
      </c>
      <c r="F4975" s="3" t="str">
        <f t="shared" si="77"/>
        <v>Wholesale</v>
      </c>
      <c r="G4975" s="3">
        <v>26</v>
      </c>
      <c r="I4975"/>
    </row>
    <row r="4976" spans="3:9">
      <c r="C4976" s="176">
        <v>41981.845800000003</v>
      </c>
      <c r="D4976" s="3" t="s">
        <v>449</v>
      </c>
      <c r="E4976" s="3" t="s">
        <v>453</v>
      </c>
      <c r="F4976" s="3" t="str">
        <f t="shared" si="77"/>
        <v>Wholesale</v>
      </c>
      <c r="G4976" s="3">
        <v>27</v>
      </c>
      <c r="I4976"/>
    </row>
    <row r="4977" spans="3:9">
      <c r="C4977" s="176">
        <v>42207.527800000003</v>
      </c>
      <c r="D4977" s="3" t="s">
        <v>447</v>
      </c>
      <c r="E4977" s="3" t="s">
        <v>457</v>
      </c>
      <c r="F4977" s="3" t="str">
        <f t="shared" si="77"/>
        <v>Retail</v>
      </c>
      <c r="G4977" s="3">
        <v>2</v>
      </c>
      <c r="I4977"/>
    </row>
    <row r="4978" spans="3:9">
      <c r="C4978" s="176">
        <v>42261.713900000002</v>
      </c>
      <c r="D4978" s="3" t="s">
        <v>445</v>
      </c>
      <c r="E4978" s="3" t="s">
        <v>114</v>
      </c>
      <c r="F4978" s="3" t="str">
        <f t="shared" si="77"/>
        <v>Retail</v>
      </c>
      <c r="G4978" s="3">
        <v>2</v>
      </c>
      <c r="I4978"/>
    </row>
    <row r="4979" spans="3:9">
      <c r="C4979" s="176">
        <v>42353.224999999999</v>
      </c>
      <c r="D4979" s="3" t="s">
        <v>445</v>
      </c>
      <c r="E4979" s="3" t="s">
        <v>453</v>
      </c>
      <c r="F4979" s="3" t="str">
        <f t="shared" si="77"/>
        <v>Retail</v>
      </c>
      <c r="G4979" s="3">
        <v>1</v>
      </c>
      <c r="I4979"/>
    </row>
    <row r="4980" spans="3:9">
      <c r="C4980" s="176">
        <v>41985.540999999997</v>
      </c>
      <c r="D4980" s="3" t="s">
        <v>445</v>
      </c>
      <c r="E4980" s="3" t="s">
        <v>112</v>
      </c>
      <c r="F4980" s="3" t="str">
        <f t="shared" si="77"/>
        <v>Retail</v>
      </c>
      <c r="G4980" s="3">
        <v>6</v>
      </c>
      <c r="I4980"/>
    </row>
    <row r="4981" spans="3:9">
      <c r="C4981" s="176">
        <v>42360.474300000002</v>
      </c>
      <c r="D4981" s="3" t="s">
        <v>445</v>
      </c>
      <c r="E4981" s="3" t="s">
        <v>9</v>
      </c>
      <c r="F4981" s="3" t="str">
        <f t="shared" si="77"/>
        <v>Retail</v>
      </c>
      <c r="G4981" s="3">
        <v>9</v>
      </c>
      <c r="I4981"/>
    </row>
    <row r="4982" spans="3:9">
      <c r="C4982" s="176">
        <v>42167.553500000002</v>
      </c>
      <c r="D4982" s="3" t="s">
        <v>447</v>
      </c>
      <c r="E4982" s="3" t="s">
        <v>456</v>
      </c>
      <c r="F4982" s="3" t="str">
        <f t="shared" si="77"/>
        <v>Wholesale</v>
      </c>
      <c r="G4982" s="3">
        <v>39</v>
      </c>
      <c r="I4982"/>
    </row>
    <row r="4983" spans="3:9">
      <c r="C4983" s="176">
        <v>42171.491000000002</v>
      </c>
      <c r="D4983" s="3" t="s">
        <v>445</v>
      </c>
      <c r="E4983" s="3" t="s">
        <v>114</v>
      </c>
      <c r="F4983" s="3" t="str">
        <f t="shared" si="77"/>
        <v>Wholesale</v>
      </c>
      <c r="G4983" s="3">
        <v>34</v>
      </c>
      <c r="I4983"/>
    </row>
    <row r="4984" spans="3:9">
      <c r="C4984" s="176">
        <v>42336.097199999997</v>
      </c>
      <c r="D4984" s="3" t="s">
        <v>447</v>
      </c>
      <c r="E4984" s="3" t="s">
        <v>453</v>
      </c>
      <c r="F4984" s="3" t="str">
        <f t="shared" si="77"/>
        <v>Wholesale</v>
      </c>
      <c r="G4984" s="3">
        <v>40</v>
      </c>
      <c r="I4984"/>
    </row>
    <row r="4985" spans="3:9">
      <c r="C4985" s="176">
        <v>41984.686099999999</v>
      </c>
      <c r="D4985" s="3" t="s">
        <v>445</v>
      </c>
      <c r="E4985" s="3" t="s">
        <v>8</v>
      </c>
      <c r="F4985" s="3" t="str">
        <f t="shared" si="77"/>
        <v>Retail</v>
      </c>
      <c r="G4985" s="3">
        <v>2</v>
      </c>
      <c r="I4985"/>
    </row>
    <row r="4986" spans="3:9">
      <c r="C4986" s="176">
        <v>41985.497199999998</v>
      </c>
      <c r="D4986" s="3" t="s">
        <v>447</v>
      </c>
      <c r="E4986" s="3" t="s">
        <v>453</v>
      </c>
      <c r="F4986" s="3" t="str">
        <f t="shared" si="77"/>
        <v>Retail</v>
      </c>
      <c r="G4986" s="3">
        <v>2</v>
      </c>
      <c r="I4986"/>
    </row>
    <row r="4987" spans="3:9">
      <c r="C4987" s="176">
        <v>42135.536800000002</v>
      </c>
      <c r="D4987" s="3" t="s">
        <v>445</v>
      </c>
      <c r="E4987" s="3" t="s">
        <v>8</v>
      </c>
      <c r="F4987" s="3" t="str">
        <f t="shared" si="77"/>
        <v>Wholesale</v>
      </c>
      <c r="G4987" s="3">
        <v>28</v>
      </c>
      <c r="I4987"/>
    </row>
    <row r="4988" spans="3:9">
      <c r="C4988" s="176">
        <v>42215.502800000002</v>
      </c>
      <c r="D4988" s="3" t="s">
        <v>446</v>
      </c>
      <c r="E4988" s="3" t="s">
        <v>453</v>
      </c>
      <c r="F4988" s="3" t="str">
        <f t="shared" si="77"/>
        <v>Wholesale</v>
      </c>
      <c r="G4988" s="3">
        <v>37</v>
      </c>
      <c r="I4988"/>
    </row>
    <row r="4989" spans="3:9">
      <c r="C4989" s="176">
        <v>42335.409</v>
      </c>
      <c r="D4989" s="3" t="s">
        <v>446</v>
      </c>
      <c r="E4989" s="3" t="s">
        <v>453</v>
      </c>
      <c r="F4989" s="3" t="str">
        <f t="shared" si="77"/>
        <v>Wholesale</v>
      </c>
      <c r="G4989" s="3">
        <v>30</v>
      </c>
      <c r="I4989"/>
    </row>
    <row r="4990" spans="3:9">
      <c r="C4990" s="176">
        <v>41978.1875</v>
      </c>
      <c r="D4990" s="3" t="s">
        <v>447</v>
      </c>
      <c r="E4990" s="3" t="s">
        <v>456</v>
      </c>
      <c r="F4990" s="3" t="str">
        <f t="shared" si="77"/>
        <v>Wholesale</v>
      </c>
      <c r="G4990" s="3">
        <v>146</v>
      </c>
      <c r="I4990"/>
    </row>
    <row r="4991" spans="3:9">
      <c r="C4991" s="176">
        <v>42326.572899999999</v>
      </c>
      <c r="D4991" s="3" t="s">
        <v>445</v>
      </c>
      <c r="E4991" s="3" t="s">
        <v>110</v>
      </c>
      <c r="F4991" s="3" t="str">
        <f t="shared" si="77"/>
        <v>Retail</v>
      </c>
      <c r="G4991" s="3">
        <v>7</v>
      </c>
      <c r="I4991"/>
    </row>
    <row r="4992" spans="3:9">
      <c r="C4992" s="176">
        <v>41985.491000000002</v>
      </c>
      <c r="D4992" s="3" t="s">
        <v>445</v>
      </c>
      <c r="E4992" s="3" t="s">
        <v>453</v>
      </c>
      <c r="F4992" s="3" t="str">
        <f t="shared" si="77"/>
        <v>Wholesale</v>
      </c>
      <c r="G4992" s="3">
        <v>31</v>
      </c>
      <c r="I4992"/>
    </row>
    <row r="4993" spans="3:9">
      <c r="C4993" s="176">
        <v>42345.112500000003</v>
      </c>
      <c r="D4993" s="3" t="s">
        <v>445</v>
      </c>
      <c r="E4993" s="3" t="s">
        <v>312</v>
      </c>
      <c r="F4993" s="3" t="str">
        <f t="shared" si="77"/>
        <v>Wholesale</v>
      </c>
      <c r="G4993" s="3">
        <v>40</v>
      </c>
      <c r="I4993"/>
    </row>
    <row r="4994" spans="3:9">
      <c r="C4994" s="176">
        <v>41984.288200000003</v>
      </c>
      <c r="D4994" s="3" t="s">
        <v>445</v>
      </c>
      <c r="E4994" s="3" t="s">
        <v>453</v>
      </c>
      <c r="F4994" s="3" t="str">
        <f t="shared" si="77"/>
        <v>Wholesale</v>
      </c>
      <c r="G4994" s="3">
        <v>147</v>
      </c>
      <c r="I4994"/>
    </row>
    <row r="4995" spans="3:9">
      <c r="C4995" s="176">
        <v>42163.9882</v>
      </c>
      <c r="D4995" s="3" t="s">
        <v>445</v>
      </c>
      <c r="E4995" s="3" t="s">
        <v>453</v>
      </c>
      <c r="F4995" s="3" t="str">
        <f t="shared" si="77"/>
        <v>Wholesale</v>
      </c>
      <c r="G4995" s="3">
        <v>63</v>
      </c>
      <c r="I4995"/>
    </row>
    <row r="4996" spans="3:9">
      <c r="C4996" s="176">
        <v>42363.506300000001</v>
      </c>
      <c r="D4996" s="3" t="s">
        <v>446</v>
      </c>
      <c r="E4996" s="3" t="s">
        <v>10</v>
      </c>
      <c r="F4996" s="3" t="str">
        <f t="shared" si="77"/>
        <v>Wholesale</v>
      </c>
      <c r="G4996" s="3">
        <v>84</v>
      </c>
      <c r="I4996"/>
    </row>
    <row r="4997" spans="3:9">
      <c r="C4997" s="176">
        <v>42165.220099999999</v>
      </c>
      <c r="D4997" s="3" t="s">
        <v>446</v>
      </c>
      <c r="E4997" s="3" t="s">
        <v>7</v>
      </c>
      <c r="F4997" s="3" t="str">
        <f t="shared" si="77"/>
        <v>Retail</v>
      </c>
      <c r="G4997" s="3">
        <v>7</v>
      </c>
      <c r="I4997"/>
    </row>
    <row r="4998" spans="3:9">
      <c r="C4998" s="176">
        <v>42352.7431</v>
      </c>
      <c r="D4998" s="3" t="s">
        <v>445</v>
      </c>
      <c r="E4998" s="3" t="s">
        <v>453</v>
      </c>
      <c r="F4998" s="3" t="str">
        <f t="shared" si="77"/>
        <v>Retail</v>
      </c>
      <c r="G4998" s="3">
        <v>3</v>
      </c>
      <c r="I4998"/>
    </row>
    <row r="4999" spans="3:9">
      <c r="C4999" s="176">
        <v>42115.3007</v>
      </c>
      <c r="D4999" s="3" t="s">
        <v>447</v>
      </c>
      <c r="E4999" s="3" t="s">
        <v>451</v>
      </c>
      <c r="F4999" s="3" t="str">
        <f t="shared" si="77"/>
        <v>Retail</v>
      </c>
      <c r="G4999" s="3">
        <v>1</v>
      </c>
      <c r="I4999"/>
    </row>
    <row r="5000" spans="3:9">
      <c r="C5000" s="176">
        <v>42125.464599999999</v>
      </c>
      <c r="D5000" s="3" t="s">
        <v>446</v>
      </c>
      <c r="E5000" s="3" t="s">
        <v>10</v>
      </c>
      <c r="F5000" s="3" t="str">
        <f t="shared" si="77"/>
        <v>Retail</v>
      </c>
      <c r="G5000" s="3">
        <v>3</v>
      </c>
      <c r="I5000"/>
    </row>
    <row r="5001" spans="3:9">
      <c r="C5001" s="176">
        <v>42255.890299999999</v>
      </c>
      <c r="D5001" s="3" t="s">
        <v>447</v>
      </c>
      <c r="E5001" s="3" t="s">
        <v>112</v>
      </c>
      <c r="F5001" s="3" t="str">
        <f t="shared" si="77"/>
        <v>Wholesale</v>
      </c>
      <c r="G5001" s="3">
        <v>129</v>
      </c>
      <c r="I5001"/>
    </row>
    <row r="5002" spans="3:9">
      <c r="C5002" s="176">
        <v>42351.133999999998</v>
      </c>
      <c r="D5002" s="3" t="s">
        <v>445</v>
      </c>
      <c r="E5002" s="3" t="s">
        <v>453</v>
      </c>
      <c r="F5002" s="3" t="str">
        <f t="shared" ref="F5002:F5065" si="78">IF(G5002&lt;10,"Retail","Wholesale")</f>
        <v>Wholesale</v>
      </c>
      <c r="G5002" s="3">
        <v>65</v>
      </c>
      <c r="I5002"/>
    </row>
    <row r="5003" spans="3:9">
      <c r="C5003" s="176">
        <v>42358.113899999997</v>
      </c>
      <c r="D5003" s="3" t="s">
        <v>446</v>
      </c>
      <c r="E5003" s="3" t="s">
        <v>453</v>
      </c>
      <c r="F5003" s="3" t="str">
        <f t="shared" si="78"/>
        <v>Retail</v>
      </c>
      <c r="G5003" s="3">
        <v>1</v>
      </c>
      <c r="I5003"/>
    </row>
    <row r="5004" spans="3:9">
      <c r="C5004" s="176">
        <v>41986.661099999998</v>
      </c>
      <c r="D5004" s="3" t="s">
        <v>445</v>
      </c>
      <c r="E5004" s="3" t="s">
        <v>6</v>
      </c>
      <c r="F5004" s="3" t="str">
        <f t="shared" si="78"/>
        <v>Retail</v>
      </c>
      <c r="G5004" s="3">
        <v>4</v>
      </c>
      <c r="I5004"/>
    </row>
    <row r="5005" spans="3:9">
      <c r="C5005" s="176">
        <v>42354.363899999997</v>
      </c>
      <c r="D5005" s="3" t="s">
        <v>446</v>
      </c>
      <c r="E5005" s="3" t="s">
        <v>452</v>
      </c>
      <c r="F5005" s="3" t="str">
        <f t="shared" si="78"/>
        <v>Wholesale</v>
      </c>
      <c r="G5005" s="3">
        <v>35</v>
      </c>
      <c r="I5005"/>
    </row>
    <row r="5006" spans="3:9">
      <c r="C5006" s="176">
        <v>42214.1826</v>
      </c>
      <c r="D5006" s="3" t="s">
        <v>446</v>
      </c>
      <c r="E5006" s="3" t="s">
        <v>456</v>
      </c>
      <c r="F5006" s="3" t="str">
        <f t="shared" si="78"/>
        <v>Retail</v>
      </c>
      <c r="G5006" s="3">
        <v>5</v>
      </c>
      <c r="I5006"/>
    </row>
    <row r="5007" spans="3:9">
      <c r="C5007" s="176">
        <v>42281.703500000003</v>
      </c>
      <c r="D5007" s="3" t="s">
        <v>449</v>
      </c>
      <c r="E5007" s="3" t="s">
        <v>454</v>
      </c>
      <c r="F5007" s="3" t="str">
        <f t="shared" si="78"/>
        <v>Retail</v>
      </c>
      <c r="G5007" s="3">
        <v>4</v>
      </c>
      <c r="I5007"/>
    </row>
    <row r="5008" spans="3:9">
      <c r="C5008" s="176">
        <v>42325.222199999997</v>
      </c>
      <c r="D5008" s="3" t="s">
        <v>446</v>
      </c>
      <c r="E5008" s="3" t="s">
        <v>453</v>
      </c>
      <c r="F5008" s="3" t="str">
        <f t="shared" si="78"/>
        <v>Wholesale</v>
      </c>
      <c r="G5008" s="3">
        <v>33</v>
      </c>
      <c r="I5008"/>
    </row>
    <row r="5009" spans="3:9">
      <c r="C5009" s="176">
        <v>42347.538200000003</v>
      </c>
      <c r="D5009" s="3" t="s">
        <v>445</v>
      </c>
      <c r="E5009" s="3" t="s">
        <v>453</v>
      </c>
      <c r="F5009" s="3" t="str">
        <f t="shared" si="78"/>
        <v>Wholesale</v>
      </c>
      <c r="G5009" s="3">
        <v>54</v>
      </c>
      <c r="I5009"/>
    </row>
    <row r="5010" spans="3:9">
      <c r="C5010" s="176">
        <v>42130.545100000003</v>
      </c>
      <c r="D5010" s="3" t="s">
        <v>446</v>
      </c>
      <c r="E5010" s="3" t="s">
        <v>458</v>
      </c>
      <c r="F5010" s="3" t="str">
        <f t="shared" si="78"/>
        <v>Retail</v>
      </c>
      <c r="G5010" s="3">
        <v>3</v>
      </c>
      <c r="I5010"/>
    </row>
    <row r="5011" spans="3:9">
      <c r="C5011" s="176">
        <v>41981.227099999996</v>
      </c>
      <c r="D5011" s="3" t="s">
        <v>445</v>
      </c>
      <c r="E5011" s="3" t="s">
        <v>453</v>
      </c>
      <c r="F5011" s="3" t="str">
        <f t="shared" si="78"/>
        <v>Retail</v>
      </c>
      <c r="G5011" s="3">
        <v>7</v>
      </c>
      <c r="I5011"/>
    </row>
    <row r="5012" spans="3:9">
      <c r="C5012" s="176">
        <v>42346.513200000001</v>
      </c>
      <c r="D5012" s="3" t="s">
        <v>445</v>
      </c>
      <c r="E5012" s="3" t="s">
        <v>6</v>
      </c>
      <c r="F5012" s="3" t="str">
        <f t="shared" si="78"/>
        <v>Wholesale</v>
      </c>
      <c r="G5012" s="3">
        <v>44</v>
      </c>
      <c r="I5012"/>
    </row>
    <row r="5013" spans="3:9">
      <c r="C5013" s="176">
        <v>42239.440300000002</v>
      </c>
      <c r="D5013" s="3" t="s">
        <v>446</v>
      </c>
      <c r="E5013" s="3" t="s">
        <v>312</v>
      </c>
      <c r="F5013" s="3" t="str">
        <f t="shared" si="78"/>
        <v>Wholesale</v>
      </c>
      <c r="G5013" s="3">
        <v>87</v>
      </c>
      <c r="I5013"/>
    </row>
    <row r="5014" spans="3:9">
      <c r="C5014" s="176">
        <v>41979.246500000001</v>
      </c>
      <c r="D5014" s="3" t="s">
        <v>446</v>
      </c>
      <c r="E5014" s="3" t="s">
        <v>453</v>
      </c>
      <c r="F5014" s="3" t="str">
        <f t="shared" si="78"/>
        <v>Retail</v>
      </c>
      <c r="G5014" s="3">
        <v>4</v>
      </c>
      <c r="I5014"/>
    </row>
    <row r="5015" spans="3:9">
      <c r="C5015" s="176">
        <v>42340.973599999998</v>
      </c>
      <c r="D5015" s="3" t="s">
        <v>446</v>
      </c>
      <c r="E5015" s="3" t="s">
        <v>453</v>
      </c>
      <c r="F5015" s="3" t="str">
        <f t="shared" si="78"/>
        <v>Retail</v>
      </c>
      <c r="G5015" s="3">
        <v>2</v>
      </c>
      <c r="I5015"/>
    </row>
    <row r="5016" spans="3:9">
      <c r="C5016" s="176">
        <v>42221.769399999997</v>
      </c>
      <c r="D5016" s="3" t="s">
        <v>447</v>
      </c>
      <c r="E5016" s="3" t="s">
        <v>452</v>
      </c>
      <c r="F5016" s="3" t="str">
        <f t="shared" si="78"/>
        <v>Retail</v>
      </c>
      <c r="G5016" s="3">
        <v>3</v>
      </c>
      <c r="I5016"/>
    </row>
    <row r="5017" spans="3:9">
      <c r="C5017" s="176">
        <v>41979.120799999997</v>
      </c>
      <c r="D5017" s="3" t="s">
        <v>445</v>
      </c>
      <c r="E5017" s="3" t="s">
        <v>114</v>
      </c>
      <c r="F5017" s="3" t="str">
        <f t="shared" si="78"/>
        <v>Retail</v>
      </c>
      <c r="G5017" s="3">
        <v>4</v>
      </c>
      <c r="I5017"/>
    </row>
    <row r="5018" spans="3:9">
      <c r="C5018" s="176">
        <v>42311.190300000002</v>
      </c>
      <c r="D5018" s="3" t="s">
        <v>447</v>
      </c>
      <c r="E5018" s="3" t="s">
        <v>450</v>
      </c>
      <c r="F5018" s="3" t="str">
        <f t="shared" si="78"/>
        <v>Retail</v>
      </c>
      <c r="G5018" s="3">
        <v>2</v>
      </c>
      <c r="I5018"/>
    </row>
    <row r="5019" spans="3:9">
      <c r="C5019" s="176">
        <v>42335.786099999998</v>
      </c>
      <c r="D5019" s="3" t="s">
        <v>447</v>
      </c>
      <c r="E5019" s="3" t="s">
        <v>460</v>
      </c>
      <c r="F5019" s="3" t="str">
        <f t="shared" si="78"/>
        <v>Retail</v>
      </c>
      <c r="G5019" s="3">
        <v>1</v>
      </c>
      <c r="I5019"/>
    </row>
    <row r="5020" spans="3:9">
      <c r="C5020" s="176">
        <v>42357.490299999998</v>
      </c>
      <c r="D5020" s="3" t="s">
        <v>445</v>
      </c>
      <c r="E5020" s="3" t="s">
        <v>110</v>
      </c>
      <c r="F5020" s="3" t="str">
        <f t="shared" si="78"/>
        <v>Retail</v>
      </c>
      <c r="G5020" s="3">
        <v>4</v>
      </c>
      <c r="I5020"/>
    </row>
    <row r="5021" spans="3:9">
      <c r="C5021" s="176">
        <v>42341.533300000003</v>
      </c>
      <c r="D5021" s="3" t="s">
        <v>447</v>
      </c>
      <c r="E5021" s="3" t="s">
        <v>461</v>
      </c>
      <c r="F5021" s="3" t="str">
        <f t="shared" si="78"/>
        <v>Retail</v>
      </c>
      <c r="G5021" s="3">
        <v>7</v>
      </c>
      <c r="I5021"/>
    </row>
    <row r="5022" spans="3:9">
      <c r="C5022" s="176">
        <v>42329.165999999997</v>
      </c>
      <c r="D5022" s="3" t="s">
        <v>445</v>
      </c>
      <c r="E5022" s="3" t="s">
        <v>453</v>
      </c>
      <c r="F5022" s="3" t="str">
        <f t="shared" si="78"/>
        <v>Retail</v>
      </c>
      <c r="G5022" s="3">
        <v>5</v>
      </c>
      <c r="I5022"/>
    </row>
    <row r="5023" spans="3:9">
      <c r="C5023" s="176">
        <v>42190.570800000001</v>
      </c>
      <c r="D5023" s="3" t="s">
        <v>449</v>
      </c>
      <c r="E5023" s="3" t="s">
        <v>9</v>
      </c>
      <c r="F5023" s="3" t="str">
        <f t="shared" si="78"/>
        <v>Wholesale</v>
      </c>
      <c r="G5023" s="3">
        <v>24</v>
      </c>
      <c r="I5023"/>
    </row>
    <row r="5024" spans="3:9">
      <c r="C5024" s="176">
        <v>42181.225700000003</v>
      </c>
      <c r="D5024" s="3" t="s">
        <v>447</v>
      </c>
      <c r="E5024" s="3" t="s">
        <v>453</v>
      </c>
      <c r="F5024" s="3" t="str">
        <f t="shared" si="78"/>
        <v>Wholesale</v>
      </c>
      <c r="G5024" s="3">
        <v>71</v>
      </c>
      <c r="I5024"/>
    </row>
    <row r="5025" spans="3:9">
      <c r="C5025" s="176">
        <v>42305.779199999997</v>
      </c>
      <c r="D5025" s="3" t="s">
        <v>445</v>
      </c>
      <c r="E5025" s="3" t="s">
        <v>453</v>
      </c>
      <c r="F5025" s="3" t="str">
        <f t="shared" si="78"/>
        <v>Wholesale</v>
      </c>
      <c r="G5025" s="3">
        <v>42</v>
      </c>
      <c r="I5025"/>
    </row>
    <row r="5026" spans="3:9">
      <c r="C5026" s="176">
        <v>42246.730600000003</v>
      </c>
      <c r="D5026" s="3" t="s">
        <v>445</v>
      </c>
      <c r="E5026" s="3" t="s">
        <v>453</v>
      </c>
      <c r="F5026" s="3" t="str">
        <f t="shared" si="78"/>
        <v>Retail</v>
      </c>
      <c r="G5026" s="3">
        <v>1</v>
      </c>
      <c r="I5026"/>
    </row>
    <row r="5027" spans="3:9">
      <c r="C5027" s="176">
        <v>42217.535400000001</v>
      </c>
      <c r="D5027" s="3" t="s">
        <v>447</v>
      </c>
      <c r="E5027" s="3" t="s">
        <v>454</v>
      </c>
      <c r="F5027" s="3" t="str">
        <f t="shared" si="78"/>
        <v>Retail</v>
      </c>
      <c r="G5027" s="3">
        <v>2</v>
      </c>
      <c r="I5027"/>
    </row>
    <row r="5028" spans="3:9">
      <c r="C5028" s="176">
        <v>42333.4611</v>
      </c>
      <c r="D5028" s="3" t="s">
        <v>445</v>
      </c>
      <c r="E5028" s="3" t="s">
        <v>112</v>
      </c>
      <c r="F5028" s="3" t="str">
        <f t="shared" si="78"/>
        <v>Wholesale</v>
      </c>
      <c r="G5028" s="3">
        <v>70</v>
      </c>
      <c r="I5028"/>
    </row>
    <row r="5029" spans="3:9">
      <c r="C5029" s="176">
        <v>41981.478499999997</v>
      </c>
      <c r="D5029" s="3" t="s">
        <v>445</v>
      </c>
      <c r="E5029" s="3" t="s">
        <v>453</v>
      </c>
      <c r="F5029" s="3" t="str">
        <f t="shared" si="78"/>
        <v>Retail</v>
      </c>
      <c r="G5029" s="3">
        <v>2</v>
      </c>
      <c r="I5029"/>
    </row>
    <row r="5030" spans="3:9">
      <c r="C5030" s="176">
        <v>41988.665999999997</v>
      </c>
      <c r="D5030" s="3" t="s">
        <v>445</v>
      </c>
      <c r="E5030" s="3" t="s">
        <v>112</v>
      </c>
      <c r="F5030" s="3" t="str">
        <f t="shared" si="78"/>
        <v>Wholesale</v>
      </c>
      <c r="G5030" s="3">
        <v>69</v>
      </c>
      <c r="I5030"/>
    </row>
    <row r="5031" spans="3:9">
      <c r="C5031" s="176">
        <v>42362.227800000001</v>
      </c>
      <c r="D5031" s="3" t="s">
        <v>445</v>
      </c>
      <c r="E5031" s="3" t="s">
        <v>312</v>
      </c>
      <c r="F5031" s="3" t="str">
        <f t="shared" si="78"/>
        <v>Retail</v>
      </c>
      <c r="G5031" s="3">
        <v>7</v>
      </c>
      <c r="I5031"/>
    </row>
    <row r="5032" spans="3:9">
      <c r="C5032" s="176">
        <v>41987.508999999998</v>
      </c>
      <c r="D5032" s="3" t="s">
        <v>445</v>
      </c>
      <c r="E5032" s="3" t="s">
        <v>459</v>
      </c>
      <c r="F5032" s="3" t="str">
        <f t="shared" si="78"/>
        <v>Retail</v>
      </c>
      <c r="G5032" s="3">
        <v>3</v>
      </c>
      <c r="I5032"/>
    </row>
    <row r="5033" spans="3:9">
      <c r="C5033" s="176">
        <v>42347.222199999997</v>
      </c>
      <c r="D5033" s="3" t="s">
        <v>445</v>
      </c>
      <c r="E5033" s="3" t="s">
        <v>452</v>
      </c>
      <c r="F5033" s="3" t="str">
        <f t="shared" si="78"/>
        <v>Wholesale</v>
      </c>
      <c r="G5033" s="3">
        <v>40</v>
      </c>
      <c r="I5033"/>
    </row>
    <row r="5034" spans="3:9">
      <c r="C5034" s="176">
        <v>42343.502099999998</v>
      </c>
      <c r="D5034" s="3" t="s">
        <v>446</v>
      </c>
      <c r="E5034" s="3" t="s">
        <v>453</v>
      </c>
      <c r="F5034" s="3" t="str">
        <f t="shared" si="78"/>
        <v>Wholesale</v>
      </c>
      <c r="G5034" s="3">
        <v>41</v>
      </c>
      <c r="I5034"/>
    </row>
    <row r="5035" spans="3:9">
      <c r="C5035" s="176">
        <v>42355.485399999998</v>
      </c>
      <c r="D5035" s="3" t="s">
        <v>446</v>
      </c>
      <c r="E5035" s="3" t="s">
        <v>453</v>
      </c>
      <c r="F5035" s="3" t="str">
        <f t="shared" si="78"/>
        <v>Retail</v>
      </c>
      <c r="G5035" s="3">
        <v>1</v>
      </c>
      <c r="I5035"/>
    </row>
    <row r="5036" spans="3:9">
      <c r="C5036" s="176">
        <v>42190.424299999999</v>
      </c>
      <c r="D5036" s="3" t="s">
        <v>449</v>
      </c>
      <c r="E5036" s="3" t="s">
        <v>7</v>
      </c>
      <c r="F5036" s="3" t="str">
        <f t="shared" si="78"/>
        <v>Retail</v>
      </c>
      <c r="G5036" s="3">
        <v>2</v>
      </c>
      <c r="I5036"/>
    </row>
    <row r="5037" spans="3:9">
      <c r="C5037" s="176">
        <v>41984.434000000001</v>
      </c>
      <c r="D5037" s="3" t="s">
        <v>446</v>
      </c>
      <c r="E5037" s="3" t="s">
        <v>453</v>
      </c>
      <c r="F5037" s="3" t="str">
        <f t="shared" si="78"/>
        <v>Retail</v>
      </c>
      <c r="G5037" s="3">
        <v>4</v>
      </c>
      <c r="I5037"/>
    </row>
    <row r="5038" spans="3:9">
      <c r="C5038" s="176">
        <v>42243.474300000002</v>
      </c>
      <c r="D5038" s="3" t="s">
        <v>445</v>
      </c>
      <c r="E5038" s="3" t="s">
        <v>453</v>
      </c>
      <c r="F5038" s="3" t="str">
        <f t="shared" si="78"/>
        <v>Wholesale</v>
      </c>
      <c r="G5038" s="3">
        <v>35</v>
      </c>
      <c r="I5038"/>
    </row>
    <row r="5039" spans="3:9">
      <c r="C5039" s="176">
        <v>42353.752099999998</v>
      </c>
      <c r="D5039" s="3" t="s">
        <v>447</v>
      </c>
      <c r="E5039" s="3" t="s">
        <v>453</v>
      </c>
      <c r="F5039" s="3" t="str">
        <f t="shared" si="78"/>
        <v>Retail</v>
      </c>
      <c r="G5039" s="3">
        <v>1</v>
      </c>
      <c r="I5039"/>
    </row>
    <row r="5040" spans="3:9">
      <c r="C5040" s="176">
        <v>42308.5389</v>
      </c>
      <c r="D5040" s="3" t="s">
        <v>446</v>
      </c>
      <c r="E5040" s="3" t="s">
        <v>9</v>
      </c>
      <c r="F5040" s="3" t="str">
        <f t="shared" si="78"/>
        <v>Wholesale</v>
      </c>
      <c r="G5040" s="3">
        <v>40</v>
      </c>
      <c r="I5040"/>
    </row>
    <row r="5041" spans="3:9">
      <c r="C5041" s="176">
        <v>41981.107600000003</v>
      </c>
      <c r="D5041" s="3" t="s">
        <v>446</v>
      </c>
      <c r="E5041" s="3" t="s">
        <v>7</v>
      </c>
      <c r="F5041" s="3" t="str">
        <f t="shared" si="78"/>
        <v>Retail</v>
      </c>
      <c r="G5041" s="3">
        <v>1</v>
      </c>
      <c r="I5041"/>
    </row>
    <row r="5042" spans="3:9">
      <c r="C5042" s="176">
        <v>42256.724300000002</v>
      </c>
      <c r="D5042" s="3" t="s">
        <v>447</v>
      </c>
      <c r="E5042" s="3" t="s">
        <v>6</v>
      </c>
      <c r="F5042" s="3" t="str">
        <f t="shared" si="78"/>
        <v>Retail</v>
      </c>
      <c r="G5042" s="3">
        <v>6</v>
      </c>
      <c r="I5042"/>
    </row>
    <row r="5043" spans="3:9">
      <c r="C5043" s="176">
        <v>42200.666700000002</v>
      </c>
      <c r="D5043" s="3" t="s">
        <v>445</v>
      </c>
      <c r="E5043" s="3" t="s">
        <v>112</v>
      </c>
      <c r="F5043" s="3" t="str">
        <f t="shared" si="78"/>
        <v>Wholesale</v>
      </c>
      <c r="G5043" s="3">
        <v>69</v>
      </c>
      <c r="I5043"/>
    </row>
    <row r="5044" spans="3:9">
      <c r="C5044" s="176">
        <v>41983.440999999999</v>
      </c>
      <c r="D5044" s="3" t="s">
        <v>446</v>
      </c>
      <c r="E5044" s="3" t="s">
        <v>453</v>
      </c>
      <c r="F5044" s="3" t="str">
        <f t="shared" si="78"/>
        <v>Wholesale</v>
      </c>
      <c r="G5044" s="3">
        <v>28</v>
      </c>
      <c r="I5044"/>
    </row>
    <row r="5045" spans="3:9">
      <c r="C5045" s="176">
        <v>41984.107600000003</v>
      </c>
      <c r="D5045" s="3" t="s">
        <v>449</v>
      </c>
      <c r="E5045" s="3" t="s">
        <v>7</v>
      </c>
      <c r="F5045" s="3" t="str">
        <f t="shared" si="78"/>
        <v>Retail</v>
      </c>
      <c r="G5045" s="3">
        <v>3</v>
      </c>
      <c r="I5045"/>
    </row>
    <row r="5046" spans="3:9">
      <c r="C5046" s="176">
        <v>42124.460400000004</v>
      </c>
      <c r="D5046" s="3" t="s">
        <v>447</v>
      </c>
      <c r="E5046" s="3" t="s">
        <v>459</v>
      </c>
      <c r="F5046" s="3" t="str">
        <f t="shared" si="78"/>
        <v>Retail</v>
      </c>
      <c r="G5046" s="3">
        <v>3</v>
      </c>
      <c r="I5046"/>
    </row>
    <row r="5047" spans="3:9">
      <c r="C5047" s="176">
        <v>42302.054199999999</v>
      </c>
      <c r="D5047" s="3" t="s">
        <v>445</v>
      </c>
      <c r="E5047" s="3" t="s">
        <v>453</v>
      </c>
      <c r="F5047" s="3" t="str">
        <f t="shared" si="78"/>
        <v>Retail</v>
      </c>
      <c r="G5047" s="3">
        <v>6</v>
      </c>
      <c r="I5047"/>
    </row>
    <row r="5048" spans="3:9">
      <c r="C5048" s="176">
        <v>42344.147900000004</v>
      </c>
      <c r="D5048" s="3" t="s">
        <v>447</v>
      </c>
      <c r="E5048" s="3" t="s">
        <v>458</v>
      </c>
      <c r="F5048" s="3" t="str">
        <f t="shared" si="78"/>
        <v>Retail</v>
      </c>
      <c r="G5048" s="3">
        <v>2</v>
      </c>
      <c r="I5048"/>
    </row>
    <row r="5049" spans="3:9">
      <c r="C5049" s="176">
        <v>41979.459699999999</v>
      </c>
      <c r="D5049" s="3" t="s">
        <v>445</v>
      </c>
      <c r="E5049" s="3" t="s">
        <v>460</v>
      </c>
      <c r="F5049" s="3" t="str">
        <f t="shared" si="78"/>
        <v>Retail</v>
      </c>
      <c r="G5049" s="3">
        <v>2</v>
      </c>
      <c r="I5049"/>
    </row>
    <row r="5050" spans="3:9">
      <c r="C5050" s="176">
        <v>41980.501400000001</v>
      </c>
      <c r="D5050" s="3" t="s">
        <v>447</v>
      </c>
      <c r="E5050" s="3" t="s">
        <v>110</v>
      </c>
      <c r="F5050" s="3" t="str">
        <f t="shared" si="78"/>
        <v>Retail</v>
      </c>
      <c r="G5050" s="3">
        <v>3</v>
      </c>
      <c r="I5050"/>
    </row>
    <row r="5051" spans="3:9">
      <c r="C5051" s="176">
        <v>42233.735399999998</v>
      </c>
      <c r="D5051" s="3" t="s">
        <v>446</v>
      </c>
      <c r="E5051" s="3" t="s">
        <v>458</v>
      </c>
      <c r="F5051" s="3" t="str">
        <f t="shared" si="78"/>
        <v>Retail</v>
      </c>
      <c r="G5051" s="3">
        <v>6</v>
      </c>
      <c r="I5051"/>
    </row>
    <row r="5052" spans="3:9">
      <c r="C5052" s="176">
        <v>42338.936800000003</v>
      </c>
      <c r="D5052" s="3" t="s">
        <v>446</v>
      </c>
      <c r="E5052" s="3" t="s">
        <v>455</v>
      </c>
      <c r="F5052" s="3" t="str">
        <f t="shared" si="78"/>
        <v>Retail</v>
      </c>
      <c r="G5052" s="3">
        <v>5</v>
      </c>
      <c r="I5052"/>
    </row>
    <row r="5053" spans="3:9">
      <c r="C5053" s="176">
        <v>42220.113899999997</v>
      </c>
      <c r="D5053" s="3" t="s">
        <v>446</v>
      </c>
      <c r="E5053" s="3" t="s">
        <v>453</v>
      </c>
      <c r="F5053" s="3" t="str">
        <f t="shared" si="78"/>
        <v>Wholesale</v>
      </c>
      <c r="G5053" s="3">
        <v>86</v>
      </c>
      <c r="I5053"/>
    </row>
    <row r="5054" spans="3:9">
      <c r="C5054" s="176">
        <v>41986.095099999999</v>
      </c>
      <c r="D5054" s="3" t="s">
        <v>445</v>
      </c>
      <c r="E5054" s="3" t="s">
        <v>451</v>
      </c>
      <c r="F5054" s="3" t="str">
        <f t="shared" si="78"/>
        <v>Retail</v>
      </c>
      <c r="G5054" s="3">
        <v>7</v>
      </c>
      <c r="I5054"/>
    </row>
    <row r="5055" spans="3:9">
      <c r="C5055" s="176">
        <v>42333.501400000001</v>
      </c>
      <c r="D5055" s="3" t="s">
        <v>446</v>
      </c>
      <c r="E5055" s="3" t="s">
        <v>456</v>
      </c>
      <c r="F5055" s="3" t="str">
        <f t="shared" si="78"/>
        <v>Wholesale</v>
      </c>
      <c r="G5055" s="3">
        <v>25</v>
      </c>
      <c r="I5055"/>
    </row>
    <row r="5056" spans="3:9">
      <c r="C5056" s="176">
        <v>42053.720800000003</v>
      </c>
      <c r="D5056" s="3" t="s">
        <v>446</v>
      </c>
      <c r="E5056" s="3" t="s">
        <v>460</v>
      </c>
      <c r="F5056" s="3" t="str">
        <f t="shared" si="78"/>
        <v>Retail</v>
      </c>
      <c r="G5056" s="3">
        <v>1</v>
      </c>
      <c r="I5056"/>
    </row>
    <row r="5057" spans="3:9">
      <c r="C5057" s="176">
        <v>42343.754200000003</v>
      </c>
      <c r="D5057" s="3" t="s">
        <v>445</v>
      </c>
      <c r="E5057" s="3" t="s">
        <v>457</v>
      </c>
      <c r="F5057" s="3" t="str">
        <f t="shared" si="78"/>
        <v>Retail</v>
      </c>
      <c r="G5057" s="3">
        <v>3</v>
      </c>
      <c r="I5057"/>
    </row>
    <row r="5058" spans="3:9">
      <c r="C5058" s="176">
        <v>42160.414599999996</v>
      </c>
      <c r="D5058" s="3" t="s">
        <v>445</v>
      </c>
      <c r="E5058" s="3" t="s">
        <v>453</v>
      </c>
      <c r="F5058" s="3" t="str">
        <f t="shared" si="78"/>
        <v>Retail</v>
      </c>
      <c r="G5058" s="3">
        <v>5</v>
      </c>
      <c r="I5058"/>
    </row>
    <row r="5059" spans="3:9">
      <c r="C5059" s="176">
        <v>42272.111799999999</v>
      </c>
      <c r="D5059" s="3" t="s">
        <v>446</v>
      </c>
      <c r="E5059" s="3" t="s">
        <v>453</v>
      </c>
      <c r="F5059" s="3" t="str">
        <f t="shared" si="78"/>
        <v>Wholesale</v>
      </c>
      <c r="G5059" s="3">
        <v>69</v>
      </c>
      <c r="I5059"/>
    </row>
    <row r="5060" spans="3:9">
      <c r="C5060" s="176">
        <v>41984.198600000003</v>
      </c>
      <c r="D5060" s="3" t="s">
        <v>445</v>
      </c>
      <c r="E5060" s="3" t="s">
        <v>312</v>
      </c>
      <c r="F5060" s="3" t="str">
        <f t="shared" si="78"/>
        <v>Wholesale</v>
      </c>
      <c r="G5060" s="3">
        <v>57</v>
      </c>
      <c r="I5060"/>
    </row>
    <row r="5061" spans="3:9">
      <c r="C5061" s="176">
        <v>42122.499300000003</v>
      </c>
      <c r="D5061" s="3" t="s">
        <v>447</v>
      </c>
      <c r="E5061" s="3" t="s">
        <v>453</v>
      </c>
      <c r="F5061" s="3" t="str">
        <f t="shared" si="78"/>
        <v>Retail</v>
      </c>
      <c r="G5061" s="3">
        <v>6</v>
      </c>
      <c r="I5061"/>
    </row>
    <row r="5062" spans="3:9">
      <c r="C5062" s="176">
        <v>41982.791700000002</v>
      </c>
      <c r="D5062" s="3" t="s">
        <v>446</v>
      </c>
      <c r="E5062" s="3" t="s">
        <v>114</v>
      </c>
      <c r="F5062" s="3" t="str">
        <f t="shared" si="78"/>
        <v>Retail</v>
      </c>
      <c r="G5062" s="3">
        <v>2</v>
      </c>
      <c r="I5062"/>
    </row>
    <row r="5063" spans="3:9">
      <c r="C5063" s="176">
        <v>42136.5118</v>
      </c>
      <c r="D5063" s="3" t="s">
        <v>447</v>
      </c>
      <c r="E5063" s="3" t="s">
        <v>10</v>
      </c>
      <c r="F5063" s="3" t="str">
        <f t="shared" si="78"/>
        <v>Wholesale</v>
      </c>
      <c r="G5063" s="3">
        <v>126</v>
      </c>
      <c r="I5063"/>
    </row>
    <row r="5064" spans="3:9">
      <c r="C5064" s="176">
        <v>42121.195099999997</v>
      </c>
      <c r="D5064" s="3" t="s">
        <v>445</v>
      </c>
      <c r="E5064" s="3" t="s">
        <v>453</v>
      </c>
      <c r="F5064" s="3" t="str">
        <f t="shared" si="78"/>
        <v>Retail</v>
      </c>
      <c r="G5064" s="3">
        <v>7</v>
      </c>
      <c r="I5064"/>
    </row>
    <row r="5065" spans="3:9">
      <c r="C5065" s="176">
        <v>42356.7569</v>
      </c>
      <c r="D5065" s="3" t="s">
        <v>445</v>
      </c>
      <c r="E5065" s="3" t="s">
        <v>7</v>
      </c>
      <c r="F5065" s="3" t="str">
        <f t="shared" si="78"/>
        <v>Wholesale</v>
      </c>
      <c r="G5065" s="3">
        <v>34</v>
      </c>
      <c r="I5065"/>
    </row>
    <row r="5066" spans="3:9">
      <c r="C5066" s="176">
        <v>41981.197899999999</v>
      </c>
      <c r="D5066" s="3" t="s">
        <v>445</v>
      </c>
      <c r="E5066" s="3" t="s">
        <v>453</v>
      </c>
      <c r="F5066" s="3" t="str">
        <f t="shared" ref="F5066:F5129" si="79">IF(G5066&lt;10,"Retail","Wholesale")</f>
        <v>Wholesale</v>
      </c>
      <c r="G5066" s="3">
        <v>38</v>
      </c>
      <c r="I5066"/>
    </row>
    <row r="5067" spans="3:9">
      <c r="C5067" s="176">
        <v>41987.458299999998</v>
      </c>
      <c r="D5067" s="3" t="s">
        <v>447</v>
      </c>
      <c r="E5067" s="3" t="s">
        <v>453</v>
      </c>
      <c r="F5067" s="3" t="str">
        <f t="shared" si="79"/>
        <v>Wholesale</v>
      </c>
      <c r="G5067" s="3">
        <v>62</v>
      </c>
      <c r="I5067"/>
    </row>
    <row r="5068" spans="3:9">
      <c r="C5068" s="176">
        <v>42233.783300000003</v>
      </c>
      <c r="D5068" s="3" t="s">
        <v>445</v>
      </c>
      <c r="E5068" s="3" t="s">
        <v>456</v>
      </c>
      <c r="F5068" s="3" t="str">
        <f t="shared" si="79"/>
        <v>Retail</v>
      </c>
      <c r="G5068" s="3">
        <v>1</v>
      </c>
      <c r="I5068"/>
    </row>
    <row r="5069" spans="3:9">
      <c r="C5069" s="176">
        <v>42241.185400000002</v>
      </c>
      <c r="D5069" s="3" t="s">
        <v>447</v>
      </c>
      <c r="E5069" s="3" t="s">
        <v>454</v>
      </c>
      <c r="F5069" s="3" t="str">
        <f t="shared" si="79"/>
        <v>Retail</v>
      </c>
      <c r="G5069" s="3">
        <v>4</v>
      </c>
      <c r="I5069"/>
    </row>
    <row r="5070" spans="3:9">
      <c r="C5070" s="176">
        <v>42200.1014</v>
      </c>
      <c r="D5070" s="3" t="s">
        <v>445</v>
      </c>
      <c r="E5070" s="3" t="s">
        <v>9</v>
      </c>
      <c r="F5070" s="3" t="str">
        <f t="shared" si="79"/>
        <v>Wholesale</v>
      </c>
      <c r="G5070" s="3">
        <v>33</v>
      </c>
      <c r="I5070"/>
    </row>
    <row r="5071" spans="3:9">
      <c r="C5071" s="176">
        <v>42300.464599999999</v>
      </c>
      <c r="D5071" s="3" t="s">
        <v>445</v>
      </c>
      <c r="E5071" s="3" t="s">
        <v>453</v>
      </c>
      <c r="F5071" s="3" t="str">
        <f t="shared" si="79"/>
        <v>Wholesale</v>
      </c>
      <c r="G5071" s="3">
        <v>61</v>
      </c>
      <c r="I5071"/>
    </row>
    <row r="5072" spans="3:9">
      <c r="C5072" s="176">
        <v>41980.350700000003</v>
      </c>
      <c r="D5072" s="3" t="s">
        <v>445</v>
      </c>
      <c r="E5072" s="3" t="s">
        <v>455</v>
      </c>
      <c r="F5072" s="3" t="str">
        <f t="shared" si="79"/>
        <v>Retail</v>
      </c>
      <c r="G5072" s="3">
        <v>5</v>
      </c>
      <c r="I5072"/>
    </row>
    <row r="5073" spans="3:9">
      <c r="C5073" s="176">
        <v>42211.772900000004</v>
      </c>
      <c r="D5073" s="3" t="s">
        <v>446</v>
      </c>
      <c r="E5073" s="3" t="s">
        <v>453</v>
      </c>
      <c r="F5073" s="3" t="str">
        <f t="shared" si="79"/>
        <v>Wholesale</v>
      </c>
      <c r="G5073" s="3">
        <v>64</v>
      </c>
      <c r="I5073"/>
    </row>
    <row r="5074" spans="3:9">
      <c r="C5074" s="176">
        <v>41979.751400000001</v>
      </c>
      <c r="D5074" s="3" t="s">
        <v>446</v>
      </c>
      <c r="E5074" s="3" t="s">
        <v>453</v>
      </c>
      <c r="F5074" s="3" t="str">
        <f t="shared" si="79"/>
        <v>Wholesale</v>
      </c>
      <c r="G5074" s="3">
        <v>115</v>
      </c>
      <c r="I5074"/>
    </row>
    <row r="5075" spans="3:9">
      <c r="C5075" s="176">
        <v>42334.6924</v>
      </c>
      <c r="D5075" s="3" t="s">
        <v>447</v>
      </c>
      <c r="E5075" s="3" t="s">
        <v>6</v>
      </c>
      <c r="F5075" s="3" t="str">
        <f t="shared" si="79"/>
        <v>Retail</v>
      </c>
      <c r="G5075" s="3">
        <v>8</v>
      </c>
      <c r="I5075"/>
    </row>
    <row r="5076" spans="3:9">
      <c r="C5076" s="176">
        <v>42079.1535</v>
      </c>
      <c r="D5076" s="3" t="s">
        <v>445</v>
      </c>
      <c r="E5076" s="3" t="s">
        <v>7</v>
      </c>
      <c r="F5076" s="3" t="str">
        <f t="shared" si="79"/>
        <v>Wholesale</v>
      </c>
      <c r="G5076" s="3">
        <v>65</v>
      </c>
      <c r="I5076"/>
    </row>
    <row r="5077" spans="3:9">
      <c r="C5077" s="176">
        <v>41980.568800000001</v>
      </c>
      <c r="D5077" s="3" t="s">
        <v>445</v>
      </c>
      <c r="E5077" s="3" t="s">
        <v>6</v>
      </c>
      <c r="F5077" s="3" t="str">
        <f t="shared" si="79"/>
        <v>Retail</v>
      </c>
      <c r="G5077" s="3">
        <v>2</v>
      </c>
      <c r="I5077"/>
    </row>
    <row r="5078" spans="3:9">
      <c r="C5078" s="176">
        <v>42151.714599999999</v>
      </c>
      <c r="D5078" s="3" t="s">
        <v>445</v>
      </c>
      <c r="E5078" s="3" t="s">
        <v>448</v>
      </c>
      <c r="F5078" s="3" t="str">
        <f t="shared" si="79"/>
        <v>Retail</v>
      </c>
      <c r="G5078" s="3">
        <v>5</v>
      </c>
      <c r="I5078"/>
    </row>
    <row r="5079" spans="3:9">
      <c r="C5079" s="176">
        <v>41977.559000000001</v>
      </c>
      <c r="D5079" s="3" t="s">
        <v>446</v>
      </c>
      <c r="E5079" s="3" t="s">
        <v>448</v>
      </c>
      <c r="F5079" s="3" t="str">
        <f t="shared" si="79"/>
        <v>Retail</v>
      </c>
      <c r="G5079" s="3">
        <v>2</v>
      </c>
      <c r="I5079"/>
    </row>
    <row r="5080" spans="3:9">
      <c r="C5080" s="176">
        <v>42153.216699999997</v>
      </c>
      <c r="D5080" s="3" t="s">
        <v>445</v>
      </c>
      <c r="E5080" s="3" t="s">
        <v>453</v>
      </c>
      <c r="F5080" s="3" t="str">
        <f t="shared" si="79"/>
        <v>Retail</v>
      </c>
      <c r="G5080" s="3">
        <v>5</v>
      </c>
      <c r="I5080"/>
    </row>
    <row r="5081" spans="3:9">
      <c r="C5081" s="176">
        <v>41987.533300000003</v>
      </c>
      <c r="D5081" s="3" t="s">
        <v>446</v>
      </c>
      <c r="E5081" s="3" t="s">
        <v>6</v>
      </c>
      <c r="F5081" s="3" t="str">
        <f t="shared" si="79"/>
        <v>Retail</v>
      </c>
      <c r="G5081" s="3">
        <v>8</v>
      </c>
      <c r="I5081"/>
    </row>
    <row r="5082" spans="3:9">
      <c r="C5082" s="176">
        <v>42100.547200000001</v>
      </c>
      <c r="D5082" s="3" t="s">
        <v>446</v>
      </c>
      <c r="E5082" s="3" t="s">
        <v>453</v>
      </c>
      <c r="F5082" s="3" t="str">
        <f t="shared" si="79"/>
        <v>Retail</v>
      </c>
      <c r="G5082" s="3">
        <v>6</v>
      </c>
      <c r="I5082"/>
    </row>
    <row r="5083" spans="3:9">
      <c r="C5083" s="176">
        <v>42173.7215</v>
      </c>
      <c r="D5083" s="3" t="s">
        <v>449</v>
      </c>
      <c r="E5083" s="3" t="s">
        <v>453</v>
      </c>
      <c r="F5083" s="3" t="str">
        <f t="shared" si="79"/>
        <v>Retail</v>
      </c>
      <c r="G5083" s="3">
        <v>7</v>
      </c>
      <c r="I5083"/>
    </row>
    <row r="5084" spans="3:9">
      <c r="C5084" s="176">
        <v>42211.760399999999</v>
      </c>
      <c r="D5084" s="3" t="s">
        <v>446</v>
      </c>
      <c r="E5084" s="3" t="s">
        <v>459</v>
      </c>
      <c r="F5084" s="3" t="str">
        <f t="shared" si="79"/>
        <v>Retail</v>
      </c>
      <c r="G5084" s="3">
        <v>1</v>
      </c>
      <c r="I5084"/>
    </row>
    <row r="5085" spans="3:9">
      <c r="C5085" s="176">
        <v>42220.718800000002</v>
      </c>
      <c r="D5085" s="3" t="s">
        <v>445</v>
      </c>
      <c r="E5085" s="3" t="s">
        <v>460</v>
      </c>
      <c r="F5085" s="3" t="str">
        <f t="shared" si="79"/>
        <v>Retail</v>
      </c>
      <c r="G5085" s="3">
        <v>2</v>
      </c>
      <c r="I5085"/>
    </row>
    <row r="5086" spans="3:9">
      <c r="C5086" s="176">
        <v>42353.433299999997</v>
      </c>
      <c r="D5086" s="3" t="s">
        <v>447</v>
      </c>
      <c r="E5086" s="3" t="s">
        <v>453</v>
      </c>
      <c r="F5086" s="3" t="str">
        <f t="shared" si="79"/>
        <v>Retail</v>
      </c>
      <c r="G5086" s="3">
        <v>6</v>
      </c>
      <c r="I5086"/>
    </row>
    <row r="5087" spans="3:9">
      <c r="C5087" s="176">
        <v>42124.561800000003</v>
      </c>
      <c r="D5087" s="3" t="s">
        <v>445</v>
      </c>
      <c r="E5087" s="3" t="s">
        <v>453</v>
      </c>
      <c r="F5087" s="3" t="str">
        <f t="shared" si="79"/>
        <v>Wholesale</v>
      </c>
      <c r="G5087" s="3">
        <v>36</v>
      </c>
      <c r="I5087"/>
    </row>
    <row r="5088" spans="3:9">
      <c r="C5088" s="176">
        <v>42182.178500000002</v>
      </c>
      <c r="D5088" s="3" t="s">
        <v>446</v>
      </c>
      <c r="E5088" s="3" t="s">
        <v>6</v>
      </c>
      <c r="F5088" s="3" t="str">
        <f t="shared" si="79"/>
        <v>Wholesale</v>
      </c>
      <c r="G5088" s="3">
        <v>55</v>
      </c>
      <c r="I5088"/>
    </row>
    <row r="5089" spans="3:9">
      <c r="C5089" s="176">
        <v>42233.102099999996</v>
      </c>
      <c r="D5089" s="3" t="s">
        <v>445</v>
      </c>
      <c r="E5089" s="3" t="s">
        <v>10</v>
      </c>
      <c r="F5089" s="3" t="str">
        <f t="shared" si="79"/>
        <v>Wholesale</v>
      </c>
      <c r="G5089" s="3">
        <v>29</v>
      </c>
      <c r="I5089"/>
    </row>
    <row r="5090" spans="3:9">
      <c r="C5090" s="176">
        <v>42166.099300000002</v>
      </c>
      <c r="D5090" s="3" t="s">
        <v>445</v>
      </c>
      <c r="E5090" s="3" t="s">
        <v>6</v>
      </c>
      <c r="F5090" s="3" t="str">
        <f t="shared" si="79"/>
        <v>Retail</v>
      </c>
      <c r="G5090" s="3">
        <v>1</v>
      </c>
      <c r="I5090"/>
    </row>
    <row r="5091" spans="3:9">
      <c r="C5091" s="176">
        <v>42319.548600000002</v>
      </c>
      <c r="D5091" s="3" t="s">
        <v>446</v>
      </c>
      <c r="E5091" s="3" t="s">
        <v>110</v>
      </c>
      <c r="F5091" s="3" t="str">
        <f t="shared" si="79"/>
        <v>Retail</v>
      </c>
      <c r="G5091" s="3">
        <v>1</v>
      </c>
      <c r="I5091"/>
    </row>
    <row r="5092" spans="3:9">
      <c r="C5092" s="176">
        <v>42281.479200000002</v>
      </c>
      <c r="D5092" s="3" t="s">
        <v>445</v>
      </c>
      <c r="E5092" s="3" t="s">
        <v>114</v>
      </c>
      <c r="F5092" s="3" t="str">
        <f t="shared" si="79"/>
        <v>Wholesale</v>
      </c>
      <c r="G5092" s="3">
        <v>43</v>
      </c>
      <c r="I5092"/>
    </row>
    <row r="5093" spans="3:9">
      <c r="C5093" s="176">
        <v>41981.4424</v>
      </c>
      <c r="D5093" s="3" t="s">
        <v>449</v>
      </c>
      <c r="E5093" s="3" t="s">
        <v>312</v>
      </c>
      <c r="F5093" s="3" t="str">
        <f t="shared" si="79"/>
        <v>Retail</v>
      </c>
      <c r="G5093" s="3">
        <v>9</v>
      </c>
      <c r="I5093"/>
    </row>
    <row r="5094" spans="3:9">
      <c r="C5094" s="176">
        <v>41978.4951</v>
      </c>
      <c r="D5094" s="3" t="s">
        <v>446</v>
      </c>
      <c r="E5094" s="3" t="s">
        <v>451</v>
      </c>
      <c r="F5094" s="3" t="str">
        <f t="shared" si="79"/>
        <v>Retail</v>
      </c>
      <c r="G5094" s="3">
        <v>1</v>
      </c>
      <c r="I5094"/>
    </row>
    <row r="5095" spans="3:9">
      <c r="C5095" s="176">
        <v>42246.152099999999</v>
      </c>
      <c r="D5095" s="3" t="s">
        <v>445</v>
      </c>
      <c r="E5095" s="3" t="s">
        <v>6</v>
      </c>
      <c r="F5095" s="3" t="str">
        <f t="shared" si="79"/>
        <v>Retail</v>
      </c>
      <c r="G5095" s="3">
        <v>6</v>
      </c>
      <c r="I5095"/>
    </row>
    <row r="5096" spans="3:9">
      <c r="C5096" s="176">
        <v>42304.433299999997</v>
      </c>
      <c r="D5096" s="3" t="s">
        <v>446</v>
      </c>
      <c r="E5096" s="3" t="s">
        <v>453</v>
      </c>
      <c r="F5096" s="3" t="str">
        <f t="shared" si="79"/>
        <v>Retail</v>
      </c>
      <c r="G5096" s="3">
        <v>1</v>
      </c>
      <c r="I5096"/>
    </row>
    <row r="5097" spans="3:9">
      <c r="C5097" s="176">
        <v>42292.129200000003</v>
      </c>
      <c r="D5097" s="3" t="s">
        <v>445</v>
      </c>
      <c r="E5097" s="3" t="s">
        <v>453</v>
      </c>
      <c r="F5097" s="3" t="str">
        <f t="shared" si="79"/>
        <v>Retail</v>
      </c>
      <c r="G5097" s="3">
        <v>1</v>
      </c>
      <c r="I5097"/>
    </row>
    <row r="5098" spans="3:9">
      <c r="C5098" s="176">
        <v>42362.195800000001</v>
      </c>
      <c r="D5098" s="3" t="s">
        <v>447</v>
      </c>
      <c r="E5098" s="3" t="s">
        <v>112</v>
      </c>
      <c r="F5098" s="3" t="str">
        <f t="shared" si="79"/>
        <v>Wholesale</v>
      </c>
      <c r="G5098" s="3">
        <v>43</v>
      </c>
      <c r="I5098"/>
    </row>
    <row r="5099" spans="3:9">
      <c r="C5099" s="176">
        <v>42180.508999999998</v>
      </c>
      <c r="D5099" s="3" t="s">
        <v>449</v>
      </c>
      <c r="E5099" s="3" t="s">
        <v>6</v>
      </c>
      <c r="F5099" s="3" t="str">
        <f t="shared" si="79"/>
        <v>Wholesale</v>
      </c>
      <c r="G5099" s="3">
        <v>26</v>
      </c>
      <c r="I5099"/>
    </row>
    <row r="5100" spans="3:9">
      <c r="C5100" s="176">
        <v>42225.1299</v>
      </c>
      <c r="D5100" s="3" t="s">
        <v>445</v>
      </c>
      <c r="E5100" s="3" t="s">
        <v>453</v>
      </c>
      <c r="F5100" s="3" t="str">
        <f t="shared" si="79"/>
        <v>Wholesale</v>
      </c>
      <c r="G5100" s="3">
        <v>75</v>
      </c>
      <c r="I5100"/>
    </row>
    <row r="5101" spans="3:9">
      <c r="C5101" s="176">
        <v>42208.258300000001</v>
      </c>
      <c r="D5101" s="3" t="s">
        <v>447</v>
      </c>
      <c r="E5101" s="3" t="s">
        <v>6</v>
      </c>
      <c r="F5101" s="3" t="str">
        <f t="shared" si="79"/>
        <v>Retail</v>
      </c>
      <c r="G5101" s="3">
        <v>6</v>
      </c>
      <c r="I5101"/>
    </row>
    <row r="5102" spans="3:9">
      <c r="C5102" s="176">
        <v>41988.672200000001</v>
      </c>
      <c r="D5102" s="3" t="s">
        <v>446</v>
      </c>
      <c r="E5102" s="3" t="s">
        <v>453</v>
      </c>
      <c r="F5102" s="3" t="str">
        <f t="shared" si="79"/>
        <v>Retail</v>
      </c>
      <c r="G5102" s="3">
        <v>1</v>
      </c>
      <c r="I5102"/>
    </row>
    <row r="5103" spans="3:9">
      <c r="C5103" s="176">
        <v>42284.212500000001</v>
      </c>
      <c r="D5103" s="3" t="s">
        <v>445</v>
      </c>
      <c r="E5103" s="3" t="s">
        <v>114</v>
      </c>
      <c r="F5103" s="3" t="str">
        <f t="shared" si="79"/>
        <v>Wholesale</v>
      </c>
      <c r="G5103" s="3">
        <v>38</v>
      </c>
      <c r="I5103"/>
    </row>
    <row r="5104" spans="3:9">
      <c r="C5104" s="176">
        <v>42233.206899999997</v>
      </c>
      <c r="D5104" s="3" t="s">
        <v>445</v>
      </c>
      <c r="E5104" s="3" t="s">
        <v>453</v>
      </c>
      <c r="F5104" s="3" t="str">
        <f t="shared" si="79"/>
        <v>Retail</v>
      </c>
      <c r="G5104" s="3">
        <v>1</v>
      </c>
      <c r="I5104"/>
    </row>
    <row r="5105" spans="3:9">
      <c r="C5105" s="176">
        <v>42218.603499999997</v>
      </c>
      <c r="D5105" s="3" t="s">
        <v>445</v>
      </c>
      <c r="E5105" s="3" t="s">
        <v>455</v>
      </c>
      <c r="F5105" s="3" t="str">
        <f t="shared" si="79"/>
        <v>Retail</v>
      </c>
      <c r="G5105" s="3">
        <v>4</v>
      </c>
      <c r="I5105"/>
    </row>
    <row r="5106" spans="3:9">
      <c r="C5106" s="176">
        <v>41978.529900000001</v>
      </c>
      <c r="D5106" s="3" t="s">
        <v>447</v>
      </c>
      <c r="E5106" s="3" t="s">
        <v>8</v>
      </c>
      <c r="F5106" s="3" t="str">
        <f t="shared" si="79"/>
        <v>Retail</v>
      </c>
      <c r="G5106" s="3">
        <v>6</v>
      </c>
      <c r="I5106"/>
    </row>
    <row r="5107" spans="3:9">
      <c r="C5107" s="176">
        <v>42354.536099999998</v>
      </c>
      <c r="D5107" s="3" t="s">
        <v>445</v>
      </c>
      <c r="E5107" s="3" t="s">
        <v>112</v>
      </c>
      <c r="F5107" s="3" t="str">
        <f t="shared" si="79"/>
        <v>Retail</v>
      </c>
      <c r="G5107" s="3">
        <v>1</v>
      </c>
      <c r="I5107"/>
    </row>
    <row r="5108" spans="3:9">
      <c r="C5108" s="176">
        <v>41991.479899999998</v>
      </c>
      <c r="D5108" s="3" t="s">
        <v>449</v>
      </c>
      <c r="E5108" s="3" t="s">
        <v>460</v>
      </c>
      <c r="F5108" s="3" t="str">
        <f t="shared" si="79"/>
        <v>Retail</v>
      </c>
      <c r="G5108" s="3">
        <v>6</v>
      </c>
      <c r="I5108"/>
    </row>
    <row r="5109" spans="3:9">
      <c r="C5109" s="176">
        <v>42360.109700000001</v>
      </c>
      <c r="D5109" s="3" t="s">
        <v>445</v>
      </c>
      <c r="E5109" s="3" t="s">
        <v>110</v>
      </c>
      <c r="F5109" s="3" t="str">
        <f t="shared" si="79"/>
        <v>Retail</v>
      </c>
      <c r="G5109" s="3">
        <v>3</v>
      </c>
      <c r="I5109"/>
    </row>
    <row r="5110" spans="3:9">
      <c r="C5110" s="176">
        <v>41979.467400000001</v>
      </c>
      <c r="D5110" s="3" t="s">
        <v>445</v>
      </c>
      <c r="E5110" s="3" t="s">
        <v>112</v>
      </c>
      <c r="F5110" s="3" t="str">
        <f t="shared" si="79"/>
        <v>Wholesale</v>
      </c>
      <c r="G5110" s="3">
        <v>39</v>
      </c>
      <c r="I5110"/>
    </row>
    <row r="5111" spans="3:9">
      <c r="C5111" s="176">
        <v>42022.545100000003</v>
      </c>
      <c r="D5111" s="3" t="s">
        <v>449</v>
      </c>
      <c r="E5111" s="3" t="s">
        <v>453</v>
      </c>
      <c r="F5111" s="3" t="str">
        <f t="shared" si="79"/>
        <v>Retail</v>
      </c>
      <c r="G5111" s="3">
        <v>1</v>
      </c>
      <c r="I5111"/>
    </row>
    <row r="5112" spans="3:9">
      <c r="C5112" s="176">
        <v>42344.729200000002</v>
      </c>
      <c r="D5112" s="3" t="s">
        <v>446</v>
      </c>
      <c r="E5112" s="3" t="s">
        <v>453</v>
      </c>
      <c r="F5112" s="3" t="str">
        <f t="shared" si="79"/>
        <v>Wholesale</v>
      </c>
      <c r="G5112" s="3">
        <v>23</v>
      </c>
      <c r="I5112"/>
    </row>
    <row r="5113" spans="3:9">
      <c r="C5113" s="176">
        <v>41984.737500000003</v>
      </c>
      <c r="D5113" s="3" t="s">
        <v>445</v>
      </c>
      <c r="E5113" s="3" t="s">
        <v>451</v>
      </c>
      <c r="F5113" s="3" t="str">
        <f t="shared" si="79"/>
        <v>Retail</v>
      </c>
      <c r="G5113" s="3">
        <v>2</v>
      </c>
      <c r="I5113"/>
    </row>
    <row r="5114" spans="3:9">
      <c r="C5114" s="176">
        <v>42231.518100000001</v>
      </c>
      <c r="D5114" s="3" t="s">
        <v>445</v>
      </c>
      <c r="E5114" s="3" t="s">
        <v>454</v>
      </c>
      <c r="F5114" s="3" t="str">
        <f t="shared" si="79"/>
        <v>Retail</v>
      </c>
      <c r="G5114" s="3">
        <v>4</v>
      </c>
      <c r="I5114"/>
    </row>
    <row r="5115" spans="3:9">
      <c r="C5115" s="176">
        <v>42310.733999999997</v>
      </c>
      <c r="D5115" s="3" t="s">
        <v>445</v>
      </c>
      <c r="E5115" s="3" t="s">
        <v>453</v>
      </c>
      <c r="F5115" s="3" t="str">
        <f t="shared" si="79"/>
        <v>Retail</v>
      </c>
      <c r="G5115" s="3">
        <v>7</v>
      </c>
      <c r="I5115"/>
    </row>
    <row r="5116" spans="3:9">
      <c r="C5116" s="176">
        <v>42342.5049</v>
      </c>
      <c r="D5116" s="3" t="s">
        <v>447</v>
      </c>
      <c r="E5116" s="3" t="s">
        <v>453</v>
      </c>
      <c r="F5116" s="3" t="str">
        <f t="shared" si="79"/>
        <v>Retail</v>
      </c>
      <c r="G5116" s="3">
        <v>3</v>
      </c>
      <c r="I5116"/>
    </row>
    <row r="5117" spans="3:9">
      <c r="C5117" s="176">
        <v>42289.191700000003</v>
      </c>
      <c r="D5117" s="3" t="s">
        <v>446</v>
      </c>
      <c r="E5117" s="3" t="s">
        <v>448</v>
      </c>
      <c r="F5117" s="3" t="str">
        <f t="shared" si="79"/>
        <v>Retail</v>
      </c>
      <c r="G5117" s="3">
        <v>1</v>
      </c>
      <c r="I5117"/>
    </row>
    <row r="5118" spans="3:9">
      <c r="C5118" s="176">
        <v>42224.709699999999</v>
      </c>
      <c r="D5118" s="3" t="s">
        <v>445</v>
      </c>
      <c r="E5118" s="3" t="s">
        <v>453</v>
      </c>
      <c r="F5118" s="3" t="str">
        <f t="shared" si="79"/>
        <v>Wholesale</v>
      </c>
      <c r="G5118" s="3">
        <v>87</v>
      </c>
      <c r="I5118"/>
    </row>
    <row r="5119" spans="3:9">
      <c r="C5119" s="176">
        <v>42246.147900000004</v>
      </c>
      <c r="D5119" s="3" t="s">
        <v>446</v>
      </c>
      <c r="E5119" s="3" t="s">
        <v>312</v>
      </c>
      <c r="F5119" s="3" t="str">
        <f t="shared" si="79"/>
        <v>Retail</v>
      </c>
      <c r="G5119" s="3">
        <v>6</v>
      </c>
      <c r="I5119"/>
    </row>
    <row r="5120" spans="3:9">
      <c r="C5120" s="176">
        <v>42252.467400000001</v>
      </c>
      <c r="D5120" s="3" t="s">
        <v>445</v>
      </c>
      <c r="E5120" s="3" t="s">
        <v>454</v>
      </c>
      <c r="F5120" s="3" t="str">
        <f t="shared" si="79"/>
        <v>Retail</v>
      </c>
      <c r="G5120" s="3">
        <v>2</v>
      </c>
      <c r="I5120"/>
    </row>
    <row r="5121" spans="3:9">
      <c r="C5121" s="176">
        <v>42162.961799999997</v>
      </c>
      <c r="D5121" s="3" t="s">
        <v>445</v>
      </c>
      <c r="E5121" s="3" t="s">
        <v>8</v>
      </c>
      <c r="F5121" s="3" t="str">
        <f t="shared" si="79"/>
        <v>Wholesale</v>
      </c>
      <c r="G5121" s="3">
        <v>10</v>
      </c>
      <c r="I5121"/>
    </row>
    <row r="5122" spans="3:9">
      <c r="C5122" s="176">
        <v>42175.470800000003</v>
      </c>
      <c r="D5122" s="3" t="s">
        <v>447</v>
      </c>
      <c r="E5122" s="3" t="s">
        <v>453</v>
      </c>
      <c r="F5122" s="3" t="str">
        <f t="shared" si="79"/>
        <v>Wholesale</v>
      </c>
      <c r="G5122" s="3">
        <v>52</v>
      </c>
      <c r="I5122"/>
    </row>
    <row r="5123" spans="3:9">
      <c r="C5123" s="176">
        <v>42222.487500000003</v>
      </c>
      <c r="D5123" s="3" t="s">
        <v>447</v>
      </c>
      <c r="E5123" s="3" t="s">
        <v>10</v>
      </c>
      <c r="F5123" s="3" t="str">
        <f t="shared" si="79"/>
        <v>Retail</v>
      </c>
      <c r="G5123" s="3">
        <v>6</v>
      </c>
      <c r="I5123"/>
    </row>
    <row r="5124" spans="3:9">
      <c r="C5124" s="176">
        <v>42185.522900000004</v>
      </c>
      <c r="D5124" s="3" t="s">
        <v>447</v>
      </c>
      <c r="E5124" s="3" t="s">
        <v>453</v>
      </c>
      <c r="F5124" s="3" t="str">
        <f t="shared" si="79"/>
        <v>Retail</v>
      </c>
      <c r="G5124" s="3">
        <v>2</v>
      </c>
      <c r="I5124"/>
    </row>
    <row r="5125" spans="3:9">
      <c r="C5125" s="176">
        <v>41979.720099999999</v>
      </c>
      <c r="D5125" s="3" t="s">
        <v>445</v>
      </c>
      <c r="E5125" s="3" t="s">
        <v>453</v>
      </c>
      <c r="F5125" s="3" t="str">
        <f t="shared" si="79"/>
        <v>Wholesale</v>
      </c>
      <c r="G5125" s="3">
        <v>140</v>
      </c>
      <c r="I5125"/>
    </row>
    <row r="5126" spans="3:9">
      <c r="C5126" s="176">
        <v>42238.008300000001</v>
      </c>
      <c r="D5126" s="3" t="s">
        <v>445</v>
      </c>
      <c r="E5126" s="3" t="s">
        <v>448</v>
      </c>
      <c r="F5126" s="3" t="str">
        <f t="shared" si="79"/>
        <v>Retail</v>
      </c>
      <c r="G5126" s="3">
        <v>3</v>
      </c>
      <c r="I5126"/>
    </row>
    <row r="5127" spans="3:9">
      <c r="C5127" s="176">
        <v>42215.920100000003</v>
      </c>
      <c r="D5127" s="3" t="s">
        <v>447</v>
      </c>
      <c r="E5127" s="3" t="s">
        <v>8</v>
      </c>
      <c r="F5127" s="3" t="str">
        <f t="shared" si="79"/>
        <v>Retail</v>
      </c>
      <c r="G5127" s="3">
        <v>2</v>
      </c>
      <c r="I5127"/>
    </row>
    <row r="5128" spans="3:9">
      <c r="C5128" s="176">
        <v>42227.472900000001</v>
      </c>
      <c r="D5128" s="3" t="s">
        <v>446</v>
      </c>
      <c r="E5128" s="3" t="s">
        <v>312</v>
      </c>
      <c r="F5128" s="3" t="str">
        <f t="shared" si="79"/>
        <v>Wholesale</v>
      </c>
      <c r="G5128" s="3">
        <v>153</v>
      </c>
      <c r="I5128"/>
    </row>
    <row r="5129" spans="3:9">
      <c r="C5129" s="176">
        <v>41985.458299999998</v>
      </c>
      <c r="D5129" s="3" t="s">
        <v>449</v>
      </c>
      <c r="E5129" s="3" t="s">
        <v>312</v>
      </c>
      <c r="F5129" s="3" t="str">
        <f t="shared" si="79"/>
        <v>Retail</v>
      </c>
      <c r="G5129" s="3">
        <v>3</v>
      </c>
      <c r="I5129"/>
    </row>
    <row r="5130" spans="3:9">
      <c r="C5130" s="176">
        <v>42158.122199999998</v>
      </c>
      <c r="D5130" s="3" t="s">
        <v>445</v>
      </c>
      <c r="E5130" s="3" t="s">
        <v>454</v>
      </c>
      <c r="F5130" s="3" t="str">
        <f t="shared" ref="F5130:F5193" si="80">IF(G5130&lt;10,"Retail","Wholesale")</f>
        <v>Retail</v>
      </c>
      <c r="G5130" s="3">
        <v>1</v>
      </c>
      <c r="I5130"/>
    </row>
    <row r="5131" spans="3:9">
      <c r="C5131" s="176">
        <v>42342.163200000003</v>
      </c>
      <c r="D5131" s="3" t="s">
        <v>447</v>
      </c>
      <c r="E5131" s="3" t="s">
        <v>7</v>
      </c>
      <c r="F5131" s="3" t="str">
        <f t="shared" si="80"/>
        <v>Wholesale</v>
      </c>
      <c r="G5131" s="3">
        <v>29</v>
      </c>
      <c r="I5131"/>
    </row>
    <row r="5132" spans="3:9">
      <c r="C5132" s="176">
        <v>42094.637499999997</v>
      </c>
      <c r="D5132" s="3" t="s">
        <v>445</v>
      </c>
      <c r="E5132" s="3" t="s">
        <v>461</v>
      </c>
      <c r="F5132" s="3" t="str">
        <f t="shared" si="80"/>
        <v>Retail</v>
      </c>
      <c r="G5132" s="3">
        <v>7</v>
      </c>
      <c r="I5132"/>
    </row>
    <row r="5133" spans="3:9">
      <c r="C5133" s="176">
        <v>41984.813199999997</v>
      </c>
      <c r="D5133" s="3" t="s">
        <v>445</v>
      </c>
      <c r="E5133" s="3" t="s">
        <v>453</v>
      </c>
      <c r="F5133" s="3" t="str">
        <f t="shared" si="80"/>
        <v>Retail</v>
      </c>
      <c r="G5133" s="3">
        <v>5</v>
      </c>
      <c r="I5133"/>
    </row>
    <row r="5134" spans="3:9">
      <c r="C5134" s="176">
        <v>42359.472199999997</v>
      </c>
      <c r="D5134" s="3" t="s">
        <v>445</v>
      </c>
      <c r="E5134" s="3" t="s">
        <v>453</v>
      </c>
      <c r="F5134" s="3" t="str">
        <f t="shared" si="80"/>
        <v>Retail</v>
      </c>
      <c r="G5134" s="3">
        <v>2</v>
      </c>
      <c r="I5134"/>
    </row>
    <row r="5135" spans="3:9">
      <c r="C5135" s="176">
        <v>42346.201399999998</v>
      </c>
      <c r="D5135" s="3" t="s">
        <v>445</v>
      </c>
      <c r="E5135" s="3" t="s">
        <v>6</v>
      </c>
      <c r="F5135" s="3" t="str">
        <f t="shared" si="80"/>
        <v>Wholesale</v>
      </c>
      <c r="G5135" s="3">
        <v>34</v>
      </c>
      <c r="I5135"/>
    </row>
    <row r="5136" spans="3:9">
      <c r="C5136" s="176">
        <v>42077.712500000001</v>
      </c>
      <c r="D5136" s="3" t="s">
        <v>445</v>
      </c>
      <c r="E5136" s="3" t="s">
        <v>453</v>
      </c>
      <c r="F5136" s="3" t="str">
        <f t="shared" si="80"/>
        <v>Retail</v>
      </c>
      <c r="G5136" s="3">
        <v>5</v>
      </c>
      <c r="I5136"/>
    </row>
    <row r="5137" spans="3:9">
      <c r="C5137" s="176">
        <v>42176.105600000003</v>
      </c>
      <c r="D5137" s="3" t="s">
        <v>449</v>
      </c>
      <c r="E5137" s="3" t="s">
        <v>312</v>
      </c>
      <c r="F5137" s="3" t="str">
        <f t="shared" si="80"/>
        <v>Retail</v>
      </c>
      <c r="G5137" s="3">
        <v>7</v>
      </c>
      <c r="I5137"/>
    </row>
    <row r="5138" spans="3:9">
      <c r="C5138" s="176">
        <v>42333.724300000002</v>
      </c>
      <c r="D5138" s="3" t="s">
        <v>447</v>
      </c>
      <c r="E5138" s="3" t="s">
        <v>312</v>
      </c>
      <c r="F5138" s="3" t="str">
        <f t="shared" si="80"/>
        <v>Wholesale</v>
      </c>
      <c r="G5138" s="3">
        <v>35</v>
      </c>
      <c r="I5138"/>
    </row>
    <row r="5139" spans="3:9">
      <c r="C5139" s="176">
        <v>42356.989600000001</v>
      </c>
      <c r="D5139" s="3" t="s">
        <v>447</v>
      </c>
      <c r="E5139" s="3" t="s">
        <v>114</v>
      </c>
      <c r="F5139" s="3" t="str">
        <f t="shared" si="80"/>
        <v>Wholesale</v>
      </c>
      <c r="G5139" s="3">
        <v>48</v>
      </c>
      <c r="I5139"/>
    </row>
    <row r="5140" spans="3:9">
      <c r="C5140" s="176">
        <v>42226.820099999997</v>
      </c>
      <c r="D5140" s="3" t="s">
        <v>445</v>
      </c>
      <c r="E5140" s="3" t="s">
        <v>114</v>
      </c>
      <c r="F5140" s="3" t="str">
        <f t="shared" si="80"/>
        <v>Wholesale</v>
      </c>
      <c r="G5140" s="3">
        <v>34</v>
      </c>
      <c r="I5140"/>
    </row>
    <row r="5141" spans="3:9">
      <c r="C5141" s="176">
        <v>41984.392399999997</v>
      </c>
      <c r="D5141" s="3" t="s">
        <v>445</v>
      </c>
      <c r="E5141" s="3" t="s">
        <v>110</v>
      </c>
      <c r="F5141" s="3" t="str">
        <f t="shared" si="80"/>
        <v>Wholesale</v>
      </c>
      <c r="G5141" s="3">
        <v>40</v>
      </c>
      <c r="I5141"/>
    </row>
    <row r="5142" spans="3:9">
      <c r="C5142" s="176">
        <v>42337.109700000001</v>
      </c>
      <c r="D5142" s="3" t="s">
        <v>447</v>
      </c>
      <c r="E5142" s="3" t="s">
        <v>452</v>
      </c>
      <c r="F5142" s="3" t="str">
        <f t="shared" si="80"/>
        <v>Retail</v>
      </c>
      <c r="G5142" s="3">
        <v>5</v>
      </c>
      <c r="I5142"/>
    </row>
    <row r="5143" spans="3:9">
      <c r="C5143" s="176">
        <v>42363.738899999997</v>
      </c>
      <c r="D5143" s="3" t="s">
        <v>447</v>
      </c>
      <c r="E5143" s="3" t="s">
        <v>9</v>
      </c>
      <c r="F5143" s="3" t="str">
        <f t="shared" si="80"/>
        <v>Retail</v>
      </c>
      <c r="G5143" s="3">
        <v>1</v>
      </c>
      <c r="I5143"/>
    </row>
    <row r="5144" spans="3:9">
      <c r="C5144" s="176">
        <v>41981.044399999999</v>
      </c>
      <c r="D5144" s="3" t="s">
        <v>445</v>
      </c>
      <c r="E5144" s="3" t="s">
        <v>6</v>
      </c>
      <c r="F5144" s="3" t="str">
        <f t="shared" si="80"/>
        <v>Retail</v>
      </c>
      <c r="G5144" s="3">
        <v>2</v>
      </c>
      <c r="I5144"/>
    </row>
    <row r="5145" spans="3:9">
      <c r="C5145" s="176">
        <v>42186.038200000003</v>
      </c>
      <c r="D5145" s="3" t="s">
        <v>447</v>
      </c>
      <c r="E5145" s="3" t="s">
        <v>6</v>
      </c>
      <c r="F5145" s="3" t="str">
        <f t="shared" si="80"/>
        <v>Retail</v>
      </c>
      <c r="G5145" s="3">
        <v>3</v>
      </c>
      <c r="I5145"/>
    </row>
    <row r="5146" spans="3:9">
      <c r="C5146" s="176">
        <v>42345.461799999997</v>
      </c>
      <c r="D5146" s="3" t="s">
        <v>445</v>
      </c>
      <c r="E5146" s="3" t="s">
        <v>112</v>
      </c>
      <c r="F5146" s="3" t="str">
        <f t="shared" si="80"/>
        <v>Wholesale</v>
      </c>
      <c r="G5146" s="3">
        <v>42</v>
      </c>
      <c r="I5146"/>
    </row>
    <row r="5147" spans="3:9">
      <c r="C5147" s="176">
        <v>42228.527800000003</v>
      </c>
      <c r="D5147" s="3" t="s">
        <v>446</v>
      </c>
      <c r="E5147" s="3" t="s">
        <v>453</v>
      </c>
      <c r="F5147" s="3" t="str">
        <f t="shared" si="80"/>
        <v>Retail</v>
      </c>
      <c r="G5147" s="3">
        <v>2</v>
      </c>
      <c r="I5147"/>
    </row>
    <row r="5148" spans="3:9">
      <c r="C5148" s="176">
        <v>42193.229899999998</v>
      </c>
      <c r="D5148" s="3" t="s">
        <v>445</v>
      </c>
      <c r="E5148" s="3" t="s">
        <v>8</v>
      </c>
      <c r="F5148" s="3" t="str">
        <f t="shared" si="80"/>
        <v>Wholesale</v>
      </c>
      <c r="G5148" s="3">
        <v>32</v>
      </c>
      <c r="I5148"/>
    </row>
    <row r="5149" spans="3:9">
      <c r="C5149" s="176">
        <v>42282.120799999997</v>
      </c>
      <c r="D5149" s="3" t="s">
        <v>447</v>
      </c>
      <c r="E5149" s="3" t="s">
        <v>452</v>
      </c>
      <c r="F5149" s="3" t="str">
        <f t="shared" si="80"/>
        <v>Retail</v>
      </c>
      <c r="G5149" s="3">
        <v>2</v>
      </c>
      <c r="I5149"/>
    </row>
    <row r="5150" spans="3:9">
      <c r="C5150" s="176">
        <v>42240.554900000003</v>
      </c>
      <c r="D5150" s="3" t="s">
        <v>449</v>
      </c>
      <c r="E5150" s="3" t="s">
        <v>453</v>
      </c>
      <c r="F5150" s="3" t="str">
        <f t="shared" si="80"/>
        <v>Retail</v>
      </c>
      <c r="G5150" s="3">
        <v>5</v>
      </c>
      <c r="I5150"/>
    </row>
    <row r="5151" spans="3:9">
      <c r="C5151" s="176">
        <v>42208.757599999997</v>
      </c>
      <c r="D5151" s="3" t="s">
        <v>445</v>
      </c>
      <c r="E5151" s="3" t="s">
        <v>10</v>
      </c>
      <c r="F5151" s="3" t="str">
        <f t="shared" si="80"/>
        <v>Retail</v>
      </c>
      <c r="G5151" s="3">
        <v>2</v>
      </c>
      <c r="I5151"/>
    </row>
    <row r="5152" spans="3:9">
      <c r="C5152" s="176">
        <v>41985.810400000002</v>
      </c>
      <c r="D5152" s="3" t="s">
        <v>445</v>
      </c>
      <c r="E5152" s="3" t="s">
        <v>8</v>
      </c>
      <c r="F5152" s="3" t="str">
        <f t="shared" si="80"/>
        <v>Wholesale</v>
      </c>
      <c r="G5152" s="3">
        <v>28</v>
      </c>
      <c r="I5152"/>
    </row>
    <row r="5153" spans="3:9">
      <c r="C5153" s="176">
        <v>41981.103499999997</v>
      </c>
      <c r="D5153" s="3" t="s">
        <v>447</v>
      </c>
      <c r="E5153" s="3" t="s">
        <v>452</v>
      </c>
      <c r="F5153" s="3" t="str">
        <f t="shared" si="80"/>
        <v>Wholesale</v>
      </c>
      <c r="G5153" s="3">
        <v>41</v>
      </c>
      <c r="I5153"/>
    </row>
    <row r="5154" spans="3:9">
      <c r="C5154" s="176">
        <v>42348.492400000003</v>
      </c>
      <c r="D5154" s="3" t="s">
        <v>445</v>
      </c>
      <c r="E5154" s="3" t="s">
        <v>460</v>
      </c>
      <c r="F5154" s="3" t="str">
        <f t="shared" si="80"/>
        <v>Retail</v>
      </c>
      <c r="G5154" s="3">
        <v>1</v>
      </c>
      <c r="I5154"/>
    </row>
    <row r="5155" spans="3:9">
      <c r="C5155" s="176">
        <v>42250.4882</v>
      </c>
      <c r="D5155" s="3" t="s">
        <v>445</v>
      </c>
      <c r="E5155" s="3" t="s">
        <v>10</v>
      </c>
      <c r="F5155" s="3" t="str">
        <f t="shared" si="80"/>
        <v>Retail</v>
      </c>
      <c r="G5155" s="3">
        <v>7</v>
      </c>
      <c r="I5155"/>
    </row>
    <row r="5156" spans="3:9">
      <c r="C5156" s="176">
        <v>42332.656900000002</v>
      </c>
      <c r="D5156" s="3" t="s">
        <v>446</v>
      </c>
      <c r="E5156" s="3" t="s">
        <v>453</v>
      </c>
      <c r="F5156" s="3" t="str">
        <f t="shared" si="80"/>
        <v>Retail</v>
      </c>
      <c r="G5156" s="3">
        <v>2</v>
      </c>
      <c r="I5156"/>
    </row>
    <row r="5157" spans="3:9">
      <c r="C5157" s="176">
        <v>42325.554199999999</v>
      </c>
      <c r="D5157" s="3" t="s">
        <v>447</v>
      </c>
      <c r="E5157" s="3" t="s">
        <v>453</v>
      </c>
      <c r="F5157" s="3" t="str">
        <f t="shared" si="80"/>
        <v>Retail</v>
      </c>
      <c r="G5157" s="3">
        <v>6</v>
      </c>
      <c r="I5157"/>
    </row>
    <row r="5158" spans="3:9">
      <c r="C5158" s="176">
        <v>41986.5556</v>
      </c>
      <c r="D5158" s="3" t="s">
        <v>447</v>
      </c>
      <c r="E5158" s="3" t="s">
        <v>112</v>
      </c>
      <c r="F5158" s="3" t="str">
        <f t="shared" si="80"/>
        <v>Retail</v>
      </c>
      <c r="G5158" s="3">
        <v>3</v>
      </c>
      <c r="I5158"/>
    </row>
    <row r="5159" spans="3:9">
      <c r="C5159" s="176">
        <v>42152.441700000003</v>
      </c>
      <c r="D5159" s="3" t="s">
        <v>447</v>
      </c>
      <c r="E5159" s="3" t="s">
        <v>7</v>
      </c>
      <c r="F5159" s="3" t="str">
        <f t="shared" si="80"/>
        <v>Wholesale</v>
      </c>
      <c r="G5159" s="3">
        <v>33</v>
      </c>
      <c r="I5159"/>
    </row>
    <row r="5160" spans="3:9">
      <c r="C5160" s="176">
        <v>42071.123599999999</v>
      </c>
      <c r="D5160" s="3" t="s">
        <v>446</v>
      </c>
      <c r="E5160" s="3" t="s">
        <v>10</v>
      </c>
      <c r="F5160" s="3" t="str">
        <f t="shared" si="80"/>
        <v>Retail</v>
      </c>
      <c r="G5160" s="3">
        <v>3</v>
      </c>
      <c r="I5160"/>
    </row>
    <row r="5161" spans="3:9">
      <c r="C5161" s="176">
        <v>42265.474300000002</v>
      </c>
      <c r="D5161" s="3" t="s">
        <v>446</v>
      </c>
      <c r="E5161" s="3" t="s">
        <v>452</v>
      </c>
      <c r="F5161" s="3" t="str">
        <f t="shared" si="80"/>
        <v>Retail</v>
      </c>
      <c r="G5161" s="3">
        <v>2</v>
      </c>
      <c r="I5161"/>
    </row>
    <row r="5162" spans="3:9">
      <c r="C5162" s="176">
        <v>42173.171499999997</v>
      </c>
      <c r="D5162" s="3" t="s">
        <v>449</v>
      </c>
      <c r="E5162" s="3" t="s">
        <v>453</v>
      </c>
      <c r="F5162" s="3" t="str">
        <f t="shared" si="80"/>
        <v>Retail</v>
      </c>
      <c r="G5162" s="3">
        <v>2</v>
      </c>
      <c r="I5162"/>
    </row>
    <row r="5163" spans="3:9">
      <c r="C5163" s="176">
        <v>42340.508300000001</v>
      </c>
      <c r="D5163" s="3" t="s">
        <v>445</v>
      </c>
      <c r="E5163" s="3" t="s">
        <v>451</v>
      </c>
      <c r="F5163" s="3" t="str">
        <f t="shared" si="80"/>
        <v>Retail</v>
      </c>
      <c r="G5163" s="3">
        <v>9</v>
      </c>
      <c r="I5163"/>
    </row>
    <row r="5164" spans="3:9">
      <c r="C5164" s="176">
        <v>42170.487500000003</v>
      </c>
      <c r="D5164" s="3" t="s">
        <v>445</v>
      </c>
      <c r="E5164" s="3" t="s">
        <v>458</v>
      </c>
      <c r="F5164" s="3" t="str">
        <f t="shared" si="80"/>
        <v>Retail</v>
      </c>
      <c r="G5164" s="3">
        <v>4</v>
      </c>
      <c r="I5164"/>
    </row>
    <row r="5165" spans="3:9">
      <c r="C5165" s="176">
        <v>42291.168799999999</v>
      </c>
      <c r="D5165" s="3" t="s">
        <v>446</v>
      </c>
      <c r="E5165" s="3" t="s">
        <v>457</v>
      </c>
      <c r="F5165" s="3" t="str">
        <f t="shared" si="80"/>
        <v>Retail</v>
      </c>
      <c r="G5165" s="3">
        <v>2</v>
      </c>
      <c r="I5165"/>
    </row>
    <row r="5166" spans="3:9">
      <c r="C5166" s="176">
        <v>42356.223599999998</v>
      </c>
      <c r="D5166" s="3" t="s">
        <v>445</v>
      </c>
      <c r="E5166" s="3" t="s">
        <v>453</v>
      </c>
      <c r="F5166" s="3" t="str">
        <f t="shared" si="80"/>
        <v>Wholesale</v>
      </c>
      <c r="G5166" s="3">
        <v>26</v>
      </c>
      <c r="I5166"/>
    </row>
    <row r="5167" spans="3:9">
      <c r="C5167" s="176">
        <v>42081.6181</v>
      </c>
      <c r="D5167" s="3" t="s">
        <v>445</v>
      </c>
      <c r="E5167" s="3" t="s">
        <v>452</v>
      </c>
      <c r="F5167" s="3" t="str">
        <f t="shared" si="80"/>
        <v>Wholesale</v>
      </c>
      <c r="G5167" s="3">
        <v>116</v>
      </c>
      <c r="I5167"/>
    </row>
    <row r="5168" spans="3:9">
      <c r="C5168" s="176">
        <v>42223.147199999999</v>
      </c>
      <c r="D5168" s="3" t="s">
        <v>445</v>
      </c>
      <c r="E5168" s="3" t="s">
        <v>6</v>
      </c>
      <c r="F5168" s="3" t="str">
        <f t="shared" si="80"/>
        <v>Retail</v>
      </c>
      <c r="G5168" s="3">
        <v>9</v>
      </c>
      <c r="I5168"/>
    </row>
    <row r="5169" spans="3:9">
      <c r="C5169" s="176">
        <v>42099.492400000003</v>
      </c>
      <c r="D5169" s="3" t="s">
        <v>445</v>
      </c>
      <c r="E5169" s="3" t="s">
        <v>7</v>
      </c>
      <c r="F5169" s="3" t="str">
        <f t="shared" si="80"/>
        <v>Wholesale</v>
      </c>
      <c r="G5169" s="3">
        <v>57</v>
      </c>
      <c r="I5169"/>
    </row>
    <row r="5170" spans="3:9">
      <c r="C5170" s="176">
        <v>41982.097900000001</v>
      </c>
      <c r="D5170" s="3" t="s">
        <v>445</v>
      </c>
      <c r="E5170" s="3" t="s">
        <v>7</v>
      </c>
      <c r="F5170" s="3" t="str">
        <f t="shared" si="80"/>
        <v>Wholesale</v>
      </c>
      <c r="G5170" s="3">
        <v>67</v>
      </c>
      <c r="I5170"/>
    </row>
    <row r="5171" spans="3:9">
      <c r="C5171" s="176">
        <v>42242.8125</v>
      </c>
      <c r="D5171" s="3" t="s">
        <v>445</v>
      </c>
      <c r="E5171" s="3" t="s">
        <v>453</v>
      </c>
      <c r="F5171" s="3" t="str">
        <f t="shared" si="80"/>
        <v>Wholesale</v>
      </c>
      <c r="G5171" s="3">
        <v>72</v>
      </c>
      <c r="I5171"/>
    </row>
    <row r="5172" spans="3:9">
      <c r="C5172" s="176">
        <v>42207.809000000001</v>
      </c>
      <c r="D5172" s="3" t="s">
        <v>445</v>
      </c>
      <c r="E5172" s="3" t="s">
        <v>10</v>
      </c>
      <c r="F5172" s="3" t="str">
        <f t="shared" si="80"/>
        <v>Wholesale</v>
      </c>
      <c r="G5172" s="3">
        <v>36</v>
      </c>
      <c r="I5172"/>
    </row>
    <row r="5173" spans="3:9">
      <c r="C5173" s="176">
        <v>42354.142399999997</v>
      </c>
      <c r="D5173" s="3" t="s">
        <v>446</v>
      </c>
      <c r="E5173" s="3" t="s">
        <v>452</v>
      </c>
      <c r="F5173" s="3" t="str">
        <f t="shared" si="80"/>
        <v>Wholesale</v>
      </c>
      <c r="G5173" s="3">
        <v>68</v>
      </c>
      <c r="I5173"/>
    </row>
    <row r="5174" spans="3:9">
      <c r="C5174" s="176">
        <v>42123.446499999998</v>
      </c>
      <c r="D5174" s="3" t="s">
        <v>445</v>
      </c>
      <c r="E5174" s="3" t="s">
        <v>453</v>
      </c>
      <c r="F5174" s="3" t="str">
        <f t="shared" si="80"/>
        <v>Retail</v>
      </c>
      <c r="G5174" s="3">
        <v>1</v>
      </c>
      <c r="I5174"/>
    </row>
    <row r="5175" spans="3:9">
      <c r="C5175" s="176">
        <v>41985.535400000001</v>
      </c>
      <c r="D5175" s="3" t="s">
        <v>446</v>
      </c>
      <c r="E5175" s="3" t="s">
        <v>453</v>
      </c>
      <c r="F5175" s="3" t="str">
        <f t="shared" si="80"/>
        <v>Wholesale</v>
      </c>
      <c r="G5175" s="3">
        <v>37</v>
      </c>
      <c r="I5175"/>
    </row>
    <row r="5176" spans="3:9">
      <c r="C5176" s="176">
        <v>42344.539599999996</v>
      </c>
      <c r="D5176" s="3" t="s">
        <v>447</v>
      </c>
      <c r="E5176" s="3" t="s">
        <v>452</v>
      </c>
      <c r="F5176" s="3" t="str">
        <f t="shared" si="80"/>
        <v>Retail</v>
      </c>
      <c r="G5176" s="3">
        <v>5</v>
      </c>
      <c r="I5176"/>
    </row>
    <row r="5177" spans="3:9">
      <c r="C5177" s="176">
        <v>42343.883300000001</v>
      </c>
      <c r="D5177" s="3" t="s">
        <v>447</v>
      </c>
      <c r="E5177" s="3" t="s">
        <v>453</v>
      </c>
      <c r="F5177" s="3" t="str">
        <f t="shared" si="80"/>
        <v>Wholesale</v>
      </c>
      <c r="G5177" s="3">
        <v>58</v>
      </c>
      <c r="I5177"/>
    </row>
    <row r="5178" spans="3:9">
      <c r="C5178" s="176">
        <v>42343.380599999997</v>
      </c>
      <c r="D5178" s="3" t="s">
        <v>447</v>
      </c>
      <c r="E5178" s="3" t="s">
        <v>453</v>
      </c>
      <c r="F5178" s="3" t="str">
        <f t="shared" si="80"/>
        <v>Wholesale</v>
      </c>
      <c r="G5178" s="3">
        <v>34</v>
      </c>
      <c r="I5178"/>
    </row>
    <row r="5179" spans="3:9">
      <c r="C5179" s="176">
        <v>41981.548600000002</v>
      </c>
      <c r="D5179" s="3" t="s">
        <v>449</v>
      </c>
      <c r="E5179" s="3" t="s">
        <v>8</v>
      </c>
      <c r="F5179" s="3" t="str">
        <f t="shared" si="80"/>
        <v>Retail</v>
      </c>
      <c r="G5179" s="3">
        <v>9</v>
      </c>
      <c r="I5179"/>
    </row>
    <row r="5180" spans="3:9">
      <c r="C5180" s="176">
        <v>42268.494400000003</v>
      </c>
      <c r="D5180" s="3" t="s">
        <v>447</v>
      </c>
      <c r="E5180" s="3" t="s">
        <v>6</v>
      </c>
      <c r="F5180" s="3" t="str">
        <f t="shared" si="80"/>
        <v>Wholesale</v>
      </c>
      <c r="G5180" s="3">
        <v>63</v>
      </c>
      <c r="I5180"/>
    </row>
    <row r="5181" spans="3:9">
      <c r="C5181" s="176">
        <v>41986.505599999997</v>
      </c>
      <c r="D5181" s="3" t="s">
        <v>446</v>
      </c>
      <c r="E5181" s="3" t="s">
        <v>452</v>
      </c>
      <c r="F5181" s="3" t="str">
        <f t="shared" si="80"/>
        <v>Retail</v>
      </c>
      <c r="G5181" s="3">
        <v>6</v>
      </c>
      <c r="I5181"/>
    </row>
    <row r="5182" spans="3:9">
      <c r="C5182" s="176">
        <v>42165.525000000001</v>
      </c>
      <c r="D5182" s="3" t="s">
        <v>446</v>
      </c>
      <c r="E5182" s="3" t="s">
        <v>6</v>
      </c>
      <c r="F5182" s="3" t="str">
        <f t="shared" si="80"/>
        <v>Retail</v>
      </c>
      <c r="G5182" s="3">
        <v>4</v>
      </c>
      <c r="I5182"/>
    </row>
    <row r="5183" spans="3:9">
      <c r="C5183" s="176">
        <v>42363.072200000002</v>
      </c>
      <c r="D5183" s="3" t="s">
        <v>445</v>
      </c>
      <c r="E5183" s="3" t="s">
        <v>312</v>
      </c>
      <c r="F5183" s="3" t="str">
        <f t="shared" si="80"/>
        <v>Wholesale</v>
      </c>
      <c r="G5183" s="3">
        <v>19</v>
      </c>
      <c r="I5183"/>
    </row>
    <row r="5184" spans="3:9">
      <c r="C5184" s="176">
        <v>42355.7215</v>
      </c>
      <c r="D5184" s="3" t="s">
        <v>447</v>
      </c>
      <c r="E5184" s="3" t="s">
        <v>7</v>
      </c>
      <c r="F5184" s="3" t="str">
        <f t="shared" si="80"/>
        <v>Retail</v>
      </c>
      <c r="G5184" s="3">
        <v>7</v>
      </c>
      <c r="I5184"/>
    </row>
    <row r="5185" spans="3:9">
      <c r="C5185" s="176">
        <v>41986.506300000001</v>
      </c>
      <c r="D5185" s="3" t="s">
        <v>446</v>
      </c>
      <c r="E5185" s="3" t="s">
        <v>453</v>
      </c>
      <c r="F5185" s="3" t="str">
        <f t="shared" si="80"/>
        <v>Wholesale</v>
      </c>
      <c r="G5185" s="3">
        <v>31</v>
      </c>
      <c r="I5185"/>
    </row>
    <row r="5186" spans="3:9">
      <c r="C5186" s="176">
        <v>42108.722900000001</v>
      </c>
      <c r="D5186" s="3" t="s">
        <v>445</v>
      </c>
      <c r="E5186" s="3" t="s">
        <v>452</v>
      </c>
      <c r="F5186" s="3" t="str">
        <f t="shared" si="80"/>
        <v>Wholesale</v>
      </c>
      <c r="G5186" s="3">
        <v>24</v>
      </c>
      <c r="I5186"/>
    </row>
    <row r="5187" spans="3:9">
      <c r="C5187" s="176">
        <v>42184.752800000002</v>
      </c>
      <c r="D5187" s="3" t="s">
        <v>445</v>
      </c>
      <c r="E5187" s="3" t="s">
        <v>460</v>
      </c>
      <c r="F5187" s="3" t="str">
        <f t="shared" si="80"/>
        <v>Retail</v>
      </c>
      <c r="G5187" s="3">
        <v>3</v>
      </c>
      <c r="I5187"/>
    </row>
    <row r="5188" spans="3:9">
      <c r="C5188" s="176">
        <v>42169.178500000002</v>
      </c>
      <c r="D5188" s="3" t="s">
        <v>445</v>
      </c>
      <c r="E5188" s="3" t="s">
        <v>110</v>
      </c>
      <c r="F5188" s="3" t="str">
        <f t="shared" si="80"/>
        <v>Retail</v>
      </c>
      <c r="G5188" s="3">
        <v>2</v>
      </c>
      <c r="I5188"/>
    </row>
    <row r="5189" spans="3:9">
      <c r="C5189" s="176">
        <v>41984.638200000001</v>
      </c>
      <c r="D5189" s="3" t="s">
        <v>445</v>
      </c>
      <c r="E5189" s="3" t="s">
        <v>9</v>
      </c>
      <c r="F5189" s="3" t="str">
        <f t="shared" si="80"/>
        <v>Retail</v>
      </c>
      <c r="G5189" s="3">
        <v>9</v>
      </c>
      <c r="I5189"/>
    </row>
    <row r="5190" spans="3:9">
      <c r="C5190" s="176">
        <v>42350.797200000001</v>
      </c>
      <c r="D5190" s="3" t="s">
        <v>445</v>
      </c>
      <c r="E5190" s="3" t="s">
        <v>112</v>
      </c>
      <c r="F5190" s="3" t="str">
        <f t="shared" si="80"/>
        <v>Retail</v>
      </c>
      <c r="G5190" s="3">
        <v>1</v>
      </c>
      <c r="I5190"/>
    </row>
    <row r="5191" spans="3:9">
      <c r="C5191" s="176">
        <v>42169.789599999996</v>
      </c>
      <c r="D5191" s="3" t="s">
        <v>446</v>
      </c>
      <c r="E5191" s="3" t="s">
        <v>6</v>
      </c>
      <c r="F5191" s="3" t="str">
        <f t="shared" si="80"/>
        <v>Retail</v>
      </c>
      <c r="G5191" s="3">
        <v>2</v>
      </c>
      <c r="I5191"/>
    </row>
    <row r="5192" spans="3:9">
      <c r="C5192" s="176">
        <v>42121.097199999997</v>
      </c>
      <c r="D5192" s="3" t="s">
        <v>447</v>
      </c>
      <c r="E5192" s="3" t="s">
        <v>10</v>
      </c>
      <c r="F5192" s="3" t="str">
        <f t="shared" si="80"/>
        <v>Wholesale</v>
      </c>
      <c r="G5192" s="3">
        <v>28</v>
      </c>
      <c r="I5192"/>
    </row>
    <row r="5193" spans="3:9">
      <c r="C5193" s="176">
        <v>41987.019399999997</v>
      </c>
      <c r="D5193" s="3" t="s">
        <v>447</v>
      </c>
      <c r="E5193" s="3" t="s">
        <v>8</v>
      </c>
      <c r="F5193" s="3" t="str">
        <f t="shared" si="80"/>
        <v>Retail</v>
      </c>
      <c r="G5193" s="3">
        <v>3</v>
      </c>
      <c r="I5193"/>
    </row>
    <row r="5194" spans="3:9">
      <c r="C5194" s="176">
        <v>41982.560400000002</v>
      </c>
      <c r="D5194" s="3" t="s">
        <v>447</v>
      </c>
      <c r="E5194" s="3" t="s">
        <v>453</v>
      </c>
      <c r="F5194" s="3" t="str">
        <f t="shared" ref="F5194:F5257" si="81">IF(G5194&lt;10,"Retail","Wholesale")</f>
        <v>Wholesale</v>
      </c>
      <c r="G5194" s="3">
        <v>47</v>
      </c>
      <c r="I5194"/>
    </row>
    <row r="5195" spans="3:9">
      <c r="C5195" s="176">
        <v>42332.128499999999</v>
      </c>
      <c r="D5195" s="3" t="s">
        <v>447</v>
      </c>
      <c r="E5195" s="3" t="s">
        <v>110</v>
      </c>
      <c r="F5195" s="3" t="str">
        <f t="shared" si="81"/>
        <v>Retail</v>
      </c>
      <c r="G5195" s="3">
        <v>1</v>
      </c>
      <c r="I5195"/>
    </row>
    <row r="5196" spans="3:9">
      <c r="C5196" s="176">
        <v>42348.111799999999</v>
      </c>
      <c r="D5196" s="3" t="s">
        <v>447</v>
      </c>
      <c r="E5196" s="3" t="s">
        <v>7</v>
      </c>
      <c r="F5196" s="3" t="str">
        <f t="shared" si="81"/>
        <v>Wholesale</v>
      </c>
      <c r="G5196" s="3">
        <v>36</v>
      </c>
      <c r="I5196"/>
    </row>
    <row r="5197" spans="3:9">
      <c r="C5197" s="176">
        <v>42014.097199999997</v>
      </c>
      <c r="D5197" s="3" t="s">
        <v>445</v>
      </c>
      <c r="E5197" s="3" t="s">
        <v>6</v>
      </c>
      <c r="F5197" s="3" t="str">
        <f t="shared" si="81"/>
        <v>Retail</v>
      </c>
      <c r="G5197" s="3">
        <v>7</v>
      </c>
      <c r="I5197"/>
    </row>
    <row r="5198" spans="3:9">
      <c r="C5198" s="176">
        <v>41984.797899999998</v>
      </c>
      <c r="D5198" s="3" t="s">
        <v>449</v>
      </c>
      <c r="E5198" s="3" t="s">
        <v>456</v>
      </c>
      <c r="F5198" s="3" t="str">
        <f t="shared" si="81"/>
        <v>Retail</v>
      </c>
      <c r="G5198" s="3">
        <v>2</v>
      </c>
      <c r="I5198"/>
    </row>
    <row r="5199" spans="3:9">
      <c r="C5199" s="176">
        <v>42359.209000000003</v>
      </c>
      <c r="D5199" s="3" t="s">
        <v>445</v>
      </c>
      <c r="E5199" s="3" t="s">
        <v>6</v>
      </c>
      <c r="F5199" s="3" t="str">
        <f t="shared" si="81"/>
        <v>Retail</v>
      </c>
      <c r="G5199" s="3">
        <v>7</v>
      </c>
      <c r="I5199"/>
    </row>
    <row r="5200" spans="3:9">
      <c r="C5200" s="176">
        <v>42359.543100000003</v>
      </c>
      <c r="D5200" s="3" t="s">
        <v>445</v>
      </c>
      <c r="E5200" s="3" t="s">
        <v>453</v>
      </c>
      <c r="F5200" s="3" t="str">
        <f t="shared" si="81"/>
        <v>Retail</v>
      </c>
      <c r="G5200" s="3">
        <v>5</v>
      </c>
      <c r="I5200"/>
    </row>
    <row r="5201" spans="3:9">
      <c r="C5201" s="176">
        <v>42169.486799999999</v>
      </c>
      <c r="D5201" s="3" t="s">
        <v>445</v>
      </c>
      <c r="E5201" s="3" t="s">
        <v>453</v>
      </c>
      <c r="F5201" s="3" t="str">
        <f t="shared" si="81"/>
        <v>Retail</v>
      </c>
      <c r="G5201" s="3">
        <v>1</v>
      </c>
      <c r="I5201"/>
    </row>
    <row r="5202" spans="3:9">
      <c r="C5202" s="176">
        <v>42157.704899999997</v>
      </c>
      <c r="D5202" s="3" t="s">
        <v>447</v>
      </c>
      <c r="E5202" s="3" t="s">
        <v>453</v>
      </c>
      <c r="F5202" s="3" t="str">
        <f t="shared" si="81"/>
        <v>Retail</v>
      </c>
      <c r="G5202" s="3">
        <v>6</v>
      </c>
      <c r="I5202"/>
    </row>
    <row r="5203" spans="3:9">
      <c r="C5203" s="176">
        <v>42192.480600000003</v>
      </c>
      <c r="D5203" s="3" t="s">
        <v>446</v>
      </c>
      <c r="E5203" s="3" t="s">
        <v>453</v>
      </c>
      <c r="F5203" s="3" t="str">
        <f t="shared" si="81"/>
        <v>Wholesale</v>
      </c>
      <c r="G5203" s="3">
        <v>48</v>
      </c>
      <c r="I5203"/>
    </row>
    <row r="5204" spans="3:9">
      <c r="C5204" s="176">
        <v>42198.929199999999</v>
      </c>
      <c r="D5204" s="3" t="s">
        <v>447</v>
      </c>
      <c r="E5204" s="3" t="s">
        <v>453</v>
      </c>
      <c r="F5204" s="3" t="str">
        <f t="shared" si="81"/>
        <v>Retail</v>
      </c>
      <c r="G5204" s="3">
        <v>2</v>
      </c>
      <c r="I5204"/>
    </row>
    <row r="5205" spans="3:9">
      <c r="C5205" s="176">
        <v>42177.5743</v>
      </c>
      <c r="D5205" s="3" t="s">
        <v>445</v>
      </c>
      <c r="E5205" s="3" t="s">
        <v>10</v>
      </c>
      <c r="F5205" s="3" t="str">
        <f t="shared" si="81"/>
        <v>Retail</v>
      </c>
      <c r="G5205" s="3">
        <v>1</v>
      </c>
      <c r="I5205"/>
    </row>
    <row r="5206" spans="3:9">
      <c r="C5206" s="176">
        <v>42352.671499999997</v>
      </c>
      <c r="D5206" s="3" t="s">
        <v>445</v>
      </c>
      <c r="E5206" s="3" t="s">
        <v>112</v>
      </c>
      <c r="F5206" s="3" t="str">
        <f t="shared" si="81"/>
        <v>Retail</v>
      </c>
      <c r="G5206" s="3">
        <v>3</v>
      </c>
      <c r="I5206"/>
    </row>
    <row r="5207" spans="3:9">
      <c r="C5207" s="176">
        <v>42357.156900000002</v>
      </c>
      <c r="D5207" s="3" t="s">
        <v>445</v>
      </c>
      <c r="E5207" s="3" t="s">
        <v>312</v>
      </c>
      <c r="F5207" s="3" t="str">
        <f t="shared" si="81"/>
        <v>Retail</v>
      </c>
      <c r="G5207" s="3">
        <v>6</v>
      </c>
      <c r="I5207"/>
    </row>
    <row r="5208" spans="3:9">
      <c r="C5208" s="176">
        <v>42106.121500000001</v>
      </c>
      <c r="D5208" s="3" t="s">
        <v>446</v>
      </c>
      <c r="E5208" s="3" t="s">
        <v>453</v>
      </c>
      <c r="F5208" s="3" t="str">
        <f t="shared" si="81"/>
        <v>Wholesale</v>
      </c>
      <c r="G5208" s="3">
        <v>114</v>
      </c>
      <c r="I5208"/>
    </row>
    <row r="5209" spans="3:9">
      <c r="C5209" s="176">
        <v>42236.095099999999</v>
      </c>
      <c r="D5209" s="3" t="s">
        <v>449</v>
      </c>
      <c r="E5209" s="3" t="s">
        <v>454</v>
      </c>
      <c r="F5209" s="3" t="str">
        <f t="shared" si="81"/>
        <v>Retail</v>
      </c>
      <c r="G5209" s="3">
        <v>3</v>
      </c>
      <c r="I5209"/>
    </row>
    <row r="5210" spans="3:9">
      <c r="C5210" s="176">
        <v>42340.155599999998</v>
      </c>
      <c r="D5210" s="3" t="s">
        <v>445</v>
      </c>
      <c r="E5210" s="3" t="s">
        <v>7</v>
      </c>
      <c r="F5210" s="3" t="str">
        <f t="shared" si="81"/>
        <v>Wholesale</v>
      </c>
      <c r="G5210" s="3">
        <v>34</v>
      </c>
      <c r="I5210"/>
    </row>
    <row r="5211" spans="3:9">
      <c r="C5211" s="176">
        <v>41982.790999999997</v>
      </c>
      <c r="D5211" s="3" t="s">
        <v>445</v>
      </c>
      <c r="E5211" s="3" t="s">
        <v>6</v>
      </c>
      <c r="F5211" s="3" t="str">
        <f t="shared" si="81"/>
        <v>Wholesale</v>
      </c>
      <c r="G5211" s="3">
        <v>44</v>
      </c>
      <c r="I5211"/>
    </row>
    <row r="5212" spans="3:9">
      <c r="C5212" s="176">
        <v>42119.758300000001</v>
      </c>
      <c r="D5212" s="3" t="s">
        <v>445</v>
      </c>
      <c r="E5212" s="3" t="s">
        <v>8</v>
      </c>
      <c r="F5212" s="3" t="str">
        <f t="shared" si="81"/>
        <v>Wholesale</v>
      </c>
      <c r="G5212" s="3">
        <v>24</v>
      </c>
      <c r="I5212"/>
    </row>
    <row r="5213" spans="3:9">
      <c r="C5213" s="176">
        <v>42193.549299999999</v>
      </c>
      <c r="D5213" s="3" t="s">
        <v>449</v>
      </c>
      <c r="E5213" s="3" t="s">
        <v>10</v>
      </c>
      <c r="F5213" s="3" t="str">
        <f t="shared" si="81"/>
        <v>Wholesale</v>
      </c>
      <c r="G5213" s="3">
        <v>34</v>
      </c>
      <c r="I5213"/>
    </row>
    <row r="5214" spans="3:9">
      <c r="C5214" s="176">
        <v>42179.697200000002</v>
      </c>
      <c r="D5214" s="3" t="s">
        <v>445</v>
      </c>
      <c r="E5214" s="3" t="s">
        <v>453</v>
      </c>
      <c r="F5214" s="3" t="str">
        <f t="shared" si="81"/>
        <v>Retail</v>
      </c>
      <c r="G5214" s="3">
        <v>2</v>
      </c>
      <c r="I5214"/>
    </row>
    <row r="5215" spans="3:9">
      <c r="C5215" s="176">
        <v>42127.722900000001</v>
      </c>
      <c r="D5215" s="3" t="s">
        <v>445</v>
      </c>
      <c r="E5215" s="3" t="s">
        <v>450</v>
      </c>
      <c r="F5215" s="3" t="str">
        <f t="shared" si="81"/>
        <v>Retail</v>
      </c>
      <c r="G5215" s="3">
        <v>8</v>
      </c>
      <c r="I5215"/>
    </row>
    <row r="5216" spans="3:9">
      <c r="C5216" s="176">
        <v>42123.466</v>
      </c>
      <c r="D5216" s="3" t="s">
        <v>447</v>
      </c>
      <c r="E5216" s="3" t="s">
        <v>458</v>
      </c>
      <c r="F5216" s="3" t="str">
        <f t="shared" si="81"/>
        <v>Wholesale</v>
      </c>
      <c r="G5216" s="3">
        <v>55</v>
      </c>
      <c r="I5216"/>
    </row>
    <row r="5217" spans="3:9">
      <c r="C5217" s="176">
        <v>42167.735399999998</v>
      </c>
      <c r="D5217" s="3" t="s">
        <v>445</v>
      </c>
      <c r="E5217" s="3" t="s">
        <v>454</v>
      </c>
      <c r="F5217" s="3" t="str">
        <f t="shared" si="81"/>
        <v>Retail</v>
      </c>
      <c r="G5217" s="3">
        <v>5</v>
      </c>
      <c r="I5217"/>
    </row>
    <row r="5218" spans="3:9">
      <c r="C5218" s="176">
        <v>42336.120799999997</v>
      </c>
      <c r="D5218" s="3" t="s">
        <v>446</v>
      </c>
      <c r="E5218" s="3" t="s">
        <v>460</v>
      </c>
      <c r="F5218" s="3" t="str">
        <f t="shared" si="81"/>
        <v>Retail</v>
      </c>
      <c r="G5218" s="3">
        <v>2</v>
      </c>
      <c r="I5218"/>
    </row>
    <row r="5219" spans="3:9">
      <c r="C5219" s="176">
        <v>42012.068800000001</v>
      </c>
      <c r="D5219" s="3" t="s">
        <v>447</v>
      </c>
      <c r="E5219" s="3" t="s">
        <v>455</v>
      </c>
      <c r="F5219" s="3" t="str">
        <f t="shared" si="81"/>
        <v>Retail</v>
      </c>
      <c r="G5219" s="3">
        <v>5</v>
      </c>
      <c r="I5219"/>
    </row>
    <row r="5220" spans="3:9">
      <c r="C5220" s="176">
        <v>42157.213199999998</v>
      </c>
      <c r="D5220" s="3" t="s">
        <v>445</v>
      </c>
      <c r="E5220" s="3" t="s">
        <v>6</v>
      </c>
      <c r="F5220" s="3" t="str">
        <f t="shared" si="81"/>
        <v>Wholesale</v>
      </c>
      <c r="G5220" s="3">
        <v>33</v>
      </c>
      <c r="I5220"/>
    </row>
    <row r="5221" spans="3:9">
      <c r="C5221" s="176">
        <v>42359.195099999997</v>
      </c>
      <c r="D5221" s="3" t="s">
        <v>445</v>
      </c>
      <c r="E5221" s="3" t="s">
        <v>453</v>
      </c>
      <c r="F5221" s="3" t="str">
        <f t="shared" si="81"/>
        <v>Wholesale</v>
      </c>
      <c r="G5221" s="3">
        <v>58</v>
      </c>
      <c r="I5221"/>
    </row>
    <row r="5222" spans="3:9">
      <c r="C5222" s="176">
        <v>42236.509700000002</v>
      </c>
      <c r="D5222" s="3" t="s">
        <v>447</v>
      </c>
      <c r="E5222" s="3" t="s">
        <v>9</v>
      </c>
      <c r="F5222" s="3" t="str">
        <f t="shared" si="81"/>
        <v>Retail</v>
      </c>
      <c r="G5222" s="3">
        <v>1</v>
      </c>
      <c r="I5222"/>
    </row>
    <row r="5223" spans="3:9">
      <c r="C5223" s="176">
        <v>42345.446499999998</v>
      </c>
      <c r="D5223" s="3" t="s">
        <v>445</v>
      </c>
      <c r="E5223" s="3" t="s">
        <v>455</v>
      </c>
      <c r="F5223" s="3" t="str">
        <f t="shared" si="81"/>
        <v>Retail</v>
      </c>
      <c r="G5223" s="3">
        <v>4</v>
      </c>
      <c r="I5223"/>
    </row>
    <row r="5224" spans="3:9">
      <c r="C5224" s="176">
        <v>42203.547200000001</v>
      </c>
      <c r="D5224" s="3" t="s">
        <v>447</v>
      </c>
      <c r="E5224" s="3" t="s">
        <v>114</v>
      </c>
      <c r="F5224" s="3" t="str">
        <f t="shared" si="81"/>
        <v>Retail</v>
      </c>
      <c r="G5224" s="3">
        <v>2</v>
      </c>
      <c r="I5224"/>
    </row>
    <row r="5225" spans="3:9">
      <c r="C5225" s="176">
        <v>42234.443800000001</v>
      </c>
      <c r="D5225" s="3" t="s">
        <v>446</v>
      </c>
      <c r="E5225" s="3" t="s">
        <v>6</v>
      </c>
      <c r="F5225" s="3" t="str">
        <f t="shared" si="81"/>
        <v>Wholesale</v>
      </c>
      <c r="G5225" s="3">
        <v>36</v>
      </c>
      <c r="I5225"/>
    </row>
    <row r="5226" spans="3:9">
      <c r="C5226" s="176">
        <v>42354.488899999997</v>
      </c>
      <c r="D5226" s="3" t="s">
        <v>445</v>
      </c>
      <c r="E5226" s="3" t="s">
        <v>453</v>
      </c>
      <c r="F5226" s="3" t="str">
        <f t="shared" si="81"/>
        <v>Wholesale</v>
      </c>
      <c r="G5226" s="3">
        <v>90</v>
      </c>
      <c r="I5226"/>
    </row>
    <row r="5227" spans="3:9">
      <c r="C5227" s="176">
        <v>42043.1132</v>
      </c>
      <c r="D5227" s="3" t="s">
        <v>445</v>
      </c>
      <c r="E5227" s="3" t="s">
        <v>453</v>
      </c>
      <c r="F5227" s="3" t="str">
        <f t="shared" si="81"/>
        <v>Retail</v>
      </c>
      <c r="G5227" s="3">
        <v>2</v>
      </c>
      <c r="I5227"/>
    </row>
    <row r="5228" spans="3:9">
      <c r="C5228" s="176">
        <v>42348.470099999999</v>
      </c>
      <c r="D5228" s="3" t="s">
        <v>446</v>
      </c>
      <c r="E5228" s="3" t="s">
        <v>453</v>
      </c>
      <c r="F5228" s="3" t="str">
        <f t="shared" si="81"/>
        <v>Wholesale</v>
      </c>
      <c r="G5228" s="3">
        <v>51</v>
      </c>
      <c r="I5228"/>
    </row>
    <row r="5229" spans="3:9">
      <c r="C5229" s="176">
        <v>42251.744400000003</v>
      </c>
      <c r="D5229" s="3" t="s">
        <v>446</v>
      </c>
      <c r="E5229" s="3" t="s">
        <v>10</v>
      </c>
      <c r="F5229" s="3" t="str">
        <f t="shared" si="81"/>
        <v>Wholesale</v>
      </c>
      <c r="G5229" s="3">
        <v>38</v>
      </c>
      <c r="I5229"/>
    </row>
    <row r="5230" spans="3:9">
      <c r="C5230" s="176">
        <v>42215.542399999998</v>
      </c>
      <c r="D5230" s="3" t="s">
        <v>445</v>
      </c>
      <c r="E5230" s="3" t="s">
        <v>453</v>
      </c>
      <c r="F5230" s="3" t="str">
        <f t="shared" si="81"/>
        <v>Wholesale</v>
      </c>
      <c r="G5230" s="3">
        <v>81</v>
      </c>
      <c r="I5230"/>
    </row>
    <row r="5231" spans="3:9">
      <c r="C5231" s="176">
        <v>42363.220099999999</v>
      </c>
      <c r="D5231" s="3" t="s">
        <v>445</v>
      </c>
      <c r="E5231" s="3" t="s">
        <v>457</v>
      </c>
      <c r="F5231" s="3" t="str">
        <f t="shared" si="81"/>
        <v>Retail</v>
      </c>
      <c r="G5231" s="3">
        <v>3</v>
      </c>
      <c r="I5231"/>
    </row>
    <row r="5232" spans="3:9">
      <c r="C5232" s="176">
        <v>41980.548600000002</v>
      </c>
      <c r="D5232" s="3" t="s">
        <v>446</v>
      </c>
      <c r="E5232" s="3" t="s">
        <v>450</v>
      </c>
      <c r="F5232" s="3" t="str">
        <f t="shared" si="81"/>
        <v>Retail</v>
      </c>
      <c r="G5232" s="3">
        <v>2</v>
      </c>
      <c r="I5232"/>
    </row>
    <row r="5233" spans="3:9">
      <c r="C5233" s="176">
        <v>42254.198600000003</v>
      </c>
      <c r="D5233" s="3" t="s">
        <v>446</v>
      </c>
      <c r="E5233" s="3" t="s">
        <v>461</v>
      </c>
      <c r="F5233" s="3" t="str">
        <f t="shared" si="81"/>
        <v>Wholesale</v>
      </c>
      <c r="G5233" s="3">
        <v>52</v>
      </c>
      <c r="I5233"/>
    </row>
    <row r="5234" spans="3:9">
      <c r="C5234" s="176">
        <v>42009.473599999998</v>
      </c>
      <c r="D5234" s="3" t="s">
        <v>445</v>
      </c>
      <c r="E5234" s="3" t="s">
        <v>458</v>
      </c>
      <c r="F5234" s="3" t="str">
        <f t="shared" si="81"/>
        <v>Wholesale</v>
      </c>
      <c r="G5234" s="3">
        <v>31</v>
      </c>
      <c r="I5234"/>
    </row>
    <row r="5235" spans="3:9">
      <c r="C5235" s="176">
        <v>42145.486799999999</v>
      </c>
      <c r="D5235" s="3" t="s">
        <v>445</v>
      </c>
      <c r="E5235" s="3" t="s">
        <v>6</v>
      </c>
      <c r="F5235" s="3" t="str">
        <f t="shared" si="81"/>
        <v>Wholesale</v>
      </c>
      <c r="G5235" s="3">
        <v>34</v>
      </c>
      <c r="I5235"/>
    </row>
    <row r="5236" spans="3:9">
      <c r="C5236" s="176">
        <v>42154.475700000003</v>
      </c>
      <c r="D5236" s="3" t="s">
        <v>446</v>
      </c>
      <c r="E5236" s="3" t="s">
        <v>6</v>
      </c>
      <c r="F5236" s="3" t="str">
        <f t="shared" si="81"/>
        <v>Wholesale</v>
      </c>
      <c r="G5236" s="3">
        <v>39</v>
      </c>
      <c r="I5236"/>
    </row>
    <row r="5237" spans="3:9">
      <c r="C5237" s="176">
        <v>41986.735399999998</v>
      </c>
      <c r="D5237" s="3" t="s">
        <v>449</v>
      </c>
      <c r="E5237" s="3" t="s">
        <v>453</v>
      </c>
      <c r="F5237" s="3" t="str">
        <f t="shared" si="81"/>
        <v>Wholesale</v>
      </c>
      <c r="G5237" s="3">
        <v>134</v>
      </c>
      <c r="I5237"/>
    </row>
    <row r="5238" spans="3:9">
      <c r="C5238" s="176">
        <v>42259.548600000002</v>
      </c>
      <c r="D5238" s="3" t="s">
        <v>445</v>
      </c>
      <c r="E5238" s="3" t="s">
        <v>456</v>
      </c>
      <c r="F5238" s="3" t="str">
        <f t="shared" si="81"/>
        <v>Wholesale</v>
      </c>
      <c r="G5238" s="3">
        <v>54</v>
      </c>
      <c r="I5238"/>
    </row>
    <row r="5239" spans="3:9">
      <c r="C5239" s="176">
        <v>42354.556299999997</v>
      </c>
      <c r="D5239" s="3" t="s">
        <v>446</v>
      </c>
      <c r="E5239" s="3" t="s">
        <v>112</v>
      </c>
      <c r="F5239" s="3" t="str">
        <f t="shared" si="81"/>
        <v>Wholesale</v>
      </c>
      <c r="G5239" s="3">
        <v>34</v>
      </c>
      <c r="I5239"/>
    </row>
    <row r="5240" spans="3:9">
      <c r="C5240" s="176">
        <v>42227.536800000002</v>
      </c>
      <c r="D5240" s="3" t="s">
        <v>446</v>
      </c>
      <c r="E5240" s="3" t="s">
        <v>7</v>
      </c>
      <c r="F5240" s="3" t="str">
        <f t="shared" si="81"/>
        <v>Retail</v>
      </c>
      <c r="G5240" s="3">
        <v>3</v>
      </c>
      <c r="I5240"/>
    </row>
    <row r="5241" spans="3:9">
      <c r="C5241" s="176">
        <v>42239.796499999997</v>
      </c>
      <c r="D5241" s="3" t="s">
        <v>445</v>
      </c>
      <c r="E5241" s="3" t="s">
        <v>10</v>
      </c>
      <c r="F5241" s="3" t="str">
        <f t="shared" si="81"/>
        <v>Retail</v>
      </c>
      <c r="G5241" s="3">
        <v>6</v>
      </c>
      <c r="I5241"/>
    </row>
    <row r="5242" spans="3:9">
      <c r="C5242" s="176">
        <v>42243.168100000003</v>
      </c>
      <c r="D5242" s="3" t="s">
        <v>445</v>
      </c>
      <c r="E5242" s="3" t="s">
        <v>110</v>
      </c>
      <c r="F5242" s="3" t="str">
        <f t="shared" si="81"/>
        <v>Retail</v>
      </c>
      <c r="G5242" s="3">
        <v>1</v>
      </c>
      <c r="I5242"/>
    </row>
    <row r="5243" spans="3:9">
      <c r="C5243" s="176">
        <v>42344.435400000002</v>
      </c>
      <c r="D5243" s="3" t="s">
        <v>447</v>
      </c>
      <c r="E5243" s="3" t="s">
        <v>451</v>
      </c>
      <c r="F5243" s="3" t="str">
        <f t="shared" si="81"/>
        <v>Wholesale</v>
      </c>
      <c r="G5243" s="3">
        <v>49</v>
      </c>
      <c r="I5243"/>
    </row>
    <row r="5244" spans="3:9">
      <c r="C5244" s="176">
        <v>42151.127099999998</v>
      </c>
      <c r="D5244" s="3" t="s">
        <v>447</v>
      </c>
      <c r="E5244" s="3" t="s">
        <v>453</v>
      </c>
      <c r="F5244" s="3" t="str">
        <f t="shared" si="81"/>
        <v>Wholesale</v>
      </c>
      <c r="G5244" s="3">
        <v>35</v>
      </c>
      <c r="I5244"/>
    </row>
    <row r="5245" spans="3:9">
      <c r="C5245" s="176">
        <v>42204.099300000002</v>
      </c>
      <c r="D5245" s="3" t="s">
        <v>445</v>
      </c>
      <c r="E5245" s="3" t="s">
        <v>453</v>
      </c>
      <c r="F5245" s="3" t="str">
        <f t="shared" si="81"/>
        <v>Wholesale</v>
      </c>
      <c r="G5245" s="3">
        <v>32</v>
      </c>
      <c r="I5245"/>
    </row>
    <row r="5246" spans="3:9">
      <c r="C5246" s="176">
        <v>42249.520100000002</v>
      </c>
      <c r="D5246" s="3" t="s">
        <v>447</v>
      </c>
      <c r="E5246" s="3" t="s">
        <v>453</v>
      </c>
      <c r="F5246" s="3" t="str">
        <f t="shared" si="81"/>
        <v>Retail</v>
      </c>
      <c r="G5246" s="3">
        <v>6</v>
      </c>
      <c r="I5246"/>
    </row>
    <row r="5247" spans="3:9">
      <c r="C5247" s="176">
        <v>42217.152800000003</v>
      </c>
      <c r="D5247" s="3" t="s">
        <v>445</v>
      </c>
      <c r="E5247" s="3" t="s">
        <v>10</v>
      </c>
      <c r="F5247" s="3" t="str">
        <f t="shared" si="81"/>
        <v>Retail</v>
      </c>
      <c r="G5247" s="3">
        <v>3</v>
      </c>
      <c r="I5247"/>
    </row>
    <row r="5248" spans="3:9">
      <c r="C5248" s="176">
        <v>42158.475700000003</v>
      </c>
      <c r="D5248" s="3" t="s">
        <v>445</v>
      </c>
      <c r="E5248" s="3" t="s">
        <v>456</v>
      </c>
      <c r="F5248" s="3" t="str">
        <f t="shared" si="81"/>
        <v>Retail</v>
      </c>
      <c r="G5248" s="3">
        <v>9</v>
      </c>
      <c r="I5248"/>
    </row>
    <row r="5249" spans="3:9">
      <c r="C5249" s="176">
        <v>42353.115299999998</v>
      </c>
      <c r="D5249" s="3" t="s">
        <v>447</v>
      </c>
      <c r="E5249" s="3" t="s">
        <v>6</v>
      </c>
      <c r="F5249" s="3" t="str">
        <f t="shared" si="81"/>
        <v>Wholesale</v>
      </c>
      <c r="G5249" s="3">
        <v>38</v>
      </c>
      <c r="I5249"/>
    </row>
    <row r="5250" spans="3:9">
      <c r="C5250" s="176">
        <v>42256.8292</v>
      </c>
      <c r="D5250" s="3" t="s">
        <v>449</v>
      </c>
      <c r="E5250" s="3" t="s">
        <v>453</v>
      </c>
      <c r="F5250" s="3" t="str">
        <f t="shared" si="81"/>
        <v>Retail</v>
      </c>
      <c r="G5250" s="3">
        <v>2</v>
      </c>
      <c r="I5250"/>
    </row>
    <row r="5251" spans="3:9">
      <c r="C5251" s="176">
        <v>42174.777099999999</v>
      </c>
      <c r="D5251" s="3" t="s">
        <v>446</v>
      </c>
      <c r="E5251" s="3" t="s">
        <v>6</v>
      </c>
      <c r="F5251" s="3" t="str">
        <f t="shared" si="81"/>
        <v>Wholesale</v>
      </c>
      <c r="G5251" s="3">
        <v>27</v>
      </c>
      <c r="I5251"/>
    </row>
    <row r="5252" spans="3:9">
      <c r="C5252" s="176">
        <v>42207.769399999997</v>
      </c>
      <c r="D5252" s="3" t="s">
        <v>445</v>
      </c>
      <c r="E5252" s="3" t="s">
        <v>453</v>
      </c>
      <c r="F5252" s="3" t="str">
        <f t="shared" si="81"/>
        <v>Retail</v>
      </c>
      <c r="G5252" s="3">
        <v>4</v>
      </c>
      <c r="I5252"/>
    </row>
    <row r="5253" spans="3:9">
      <c r="C5253" s="176">
        <v>42237.786800000002</v>
      </c>
      <c r="D5253" s="3" t="s">
        <v>445</v>
      </c>
      <c r="E5253" s="3" t="s">
        <v>453</v>
      </c>
      <c r="F5253" s="3" t="str">
        <f t="shared" si="81"/>
        <v>Retail</v>
      </c>
      <c r="G5253" s="3">
        <v>1</v>
      </c>
      <c r="I5253"/>
    </row>
    <row r="5254" spans="3:9">
      <c r="C5254" s="176">
        <v>42167.724999999999</v>
      </c>
      <c r="D5254" s="3" t="s">
        <v>447</v>
      </c>
      <c r="E5254" s="3" t="s">
        <v>461</v>
      </c>
      <c r="F5254" s="3" t="str">
        <f t="shared" si="81"/>
        <v>Wholesale</v>
      </c>
      <c r="G5254" s="3">
        <v>62</v>
      </c>
      <c r="I5254"/>
    </row>
    <row r="5255" spans="3:9">
      <c r="C5255" s="176">
        <v>42360.147199999999</v>
      </c>
      <c r="D5255" s="3" t="s">
        <v>446</v>
      </c>
      <c r="E5255" s="3" t="s">
        <v>453</v>
      </c>
      <c r="F5255" s="3" t="str">
        <f t="shared" si="81"/>
        <v>Wholesale</v>
      </c>
      <c r="G5255" s="3">
        <v>31</v>
      </c>
      <c r="I5255"/>
    </row>
    <row r="5256" spans="3:9">
      <c r="C5256" s="176">
        <v>42289.5285</v>
      </c>
      <c r="D5256" s="3" t="s">
        <v>445</v>
      </c>
      <c r="E5256" s="3" t="s">
        <v>453</v>
      </c>
      <c r="F5256" s="3" t="str">
        <f t="shared" si="81"/>
        <v>Retail</v>
      </c>
      <c r="G5256" s="3">
        <v>3</v>
      </c>
      <c r="I5256"/>
    </row>
    <row r="5257" spans="3:9">
      <c r="C5257" s="176">
        <v>42210.690300000002</v>
      </c>
      <c r="D5257" s="3" t="s">
        <v>446</v>
      </c>
      <c r="E5257" s="3" t="s">
        <v>453</v>
      </c>
      <c r="F5257" s="3" t="str">
        <f t="shared" si="81"/>
        <v>Retail</v>
      </c>
      <c r="G5257" s="3">
        <v>8</v>
      </c>
      <c r="I5257"/>
    </row>
    <row r="5258" spans="3:9">
      <c r="C5258" s="176">
        <v>42350.724999999999</v>
      </c>
      <c r="D5258" s="3" t="s">
        <v>447</v>
      </c>
      <c r="E5258" s="3" t="s">
        <v>456</v>
      </c>
      <c r="F5258" s="3" t="str">
        <f t="shared" ref="F5258:F5321" si="82">IF(G5258&lt;10,"Retail","Wholesale")</f>
        <v>Retail</v>
      </c>
      <c r="G5258" s="3">
        <v>3</v>
      </c>
      <c r="I5258"/>
    </row>
    <row r="5259" spans="3:9">
      <c r="C5259" s="176">
        <v>41982.5556</v>
      </c>
      <c r="D5259" s="3" t="s">
        <v>446</v>
      </c>
      <c r="E5259" s="3" t="s">
        <v>450</v>
      </c>
      <c r="F5259" s="3" t="str">
        <f t="shared" si="82"/>
        <v>Retail</v>
      </c>
      <c r="G5259" s="3">
        <v>1</v>
      </c>
      <c r="I5259"/>
    </row>
    <row r="5260" spans="3:9">
      <c r="C5260" s="176">
        <v>42168.124300000003</v>
      </c>
      <c r="D5260" s="3" t="s">
        <v>445</v>
      </c>
      <c r="E5260" s="3" t="s">
        <v>312</v>
      </c>
      <c r="F5260" s="3" t="str">
        <f t="shared" si="82"/>
        <v>Wholesale</v>
      </c>
      <c r="G5260" s="3">
        <v>25</v>
      </c>
      <c r="I5260"/>
    </row>
    <row r="5261" spans="3:9">
      <c r="C5261" s="176">
        <v>42287.7042</v>
      </c>
      <c r="D5261" s="3" t="s">
        <v>445</v>
      </c>
      <c r="E5261" s="3" t="s">
        <v>457</v>
      </c>
      <c r="F5261" s="3" t="str">
        <f t="shared" si="82"/>
        <v>Wholesale</v>
      </c>
      <c r="G5261" s="3">
        <v>32</v>
      </c>
      <c r="I5261"/>
    </row>
    <row r="5262" spans="3:9">
      <c r="C5262" s="176">
        <v>42334.113899999997</v>
      </c>
      <c r="D5262" s="3" t="s">
        <v>447</v>
      </c>
      <c r="E5262" s="3" t="s">
        <v>6</v>
      </c>
      <c r="F5262" s="3" t="str">
        <f t="shared" si="82"/>
        <v>Wholesale</v>
      </c>
      <c r="G5262" s="3">
        <v>62</v>
      </c>
      <c r="I5262"/>
    </row>
    <row r="5263" spans="3:9">
      <c r="C5263" s="176">
        <v>41987.515299999999</v>
      </c>
      <c r="D5263" s="3" t="s">
        <v>447</v>
      </c>
      <c r="E5263" s="3" t="s">
        <v>453</v>
      </c>
      <c r="F5263" s="3" t="str">
        <f t="shared" si="82"/>
        <v>Retail</v>
      </c>
      <c r="G5263" s="3">
        <v>1</v>
      </c>
      <c r="I5263"/>
    </row>
    <row r="5264" spans="3:9">
      <c r="C5264" s="176">
        <v>42219.969400000002</v>
      </c>
      <c r="D5264" s="3" t="s">
        <v>445</v>
      </c>
      <c r="E5264" s="3" t="s">
        <v>10</v>
      </c>
      <c r="F5264" s="3" t="str">
        <f t="shared" si="82"/>
        <v>Wholesale</v>
      </c>
      <c r="G5264" s="3">
        <v>35</v>
      </c>
      <c r="I5264"/>
    </row>
    <row r="5265" spans="3:9">
      <c r="C5265" s="176">
        <v>42283.868799999997</v>
      </c>
      <c r="D5265" s="3" t="s">
        <v>446</v>
      </c>
      <c r="E5265" s="3" t="s">
        <v>456</v>
      </c>
      <c r="F5265" s="3" t="str">
        <f t="shared" si="82"/>
        <v>Retail</v>
      </c>
      <c r="G5265" s="3">
        <v>2</v>
      </c>
      <c r="I5265"/>
    </row>
    <row r="5266" spans="3:9">
      <c r="C5266" s="176">
        <v>41979.441700000003</v>
      </c>
      <c r="D5266" s="3" t="s">
        <v>445</v>
      </c>
      <c r="E5266" s="3" t="s">
        <v>457</v>
      </c>
      <c r="F5266" s="3" t="str">
        <f t="shared" si="82"/>
        <v>Wholesale</v>
      </c>
      <c r="G5266" s="3">
        <v>21</v>
      </c>
      <c r="I5266"/>
    </row>
    <row r="5267" spans="3:9">
      <c r="C5267" s="176">
        <v>41984.696499999998</v>
      </c>
      <c r="D5267" s="3" t="s">
        <v>445</v>
      </c>
      <c r="E5267" s="3" t="s">
        <v>6</v>
      </c>
      <c r="F5267" s="3" t="str">
        <f t="shared" si="82"/>
        <v>Wholesale</v>
      </c>
      <c r="G5267" s="3">
        <v>34</v>
      </c>
      <c r="I5267"/>
    </row>
    <row r="5268" spans="3:9">
      <c r="C5268" s="176">
        <v>42283.556900000003</v>
      </c>
      <c r="D5268" s="3" t="s">
        <v>445</v>
      </c>
      <c r="E5268" s="3" t="s">
        <v>6</v>
      </c>
      <c r="F5268" s="3" t="str">
        <f t="shared" si="82"/>
        <v>Retail</v>
      </c>
      <c r="G5268" s="3">
        <v>6</v>
      </c>
      <c r="I5268"/>
    </row>
    <row r="5269" spans="3:9">
      <c r="C5269" s="176">
        <v>42304.149299999997</v>
      </c>
      <c r="D5269" s="3" t="s">
        <v>446</v>
      </c>
      <c r="E5269" s="3" t="s">
        <v>114</v>
      </c>
      <c r="F5269" s="3" t="str">
        <f t="shared" si="82"/>
        <v>Wholesale</v>
      </c>
      <c r="G5269" s="3">
        <v>67</v>
      </c>
      <c r="I5269"/>
    </row>
    <row r="5270" spans="3:9">
      <c r="C5270" s="176">
        <v>42081.552100000001</v>
      </c>
      <c r="D5270" s="3" t="s">
        <v>445</v>
      </c>
      <c r="E5270" s="3" t="s">
        <v>454</v>
      </c>
      <c r="F5270" s="3" t="str">
        <f t="shared" si="82"/>
        <v>Retail</v>
      </c>
      <c r="G5270" s="3">
        <v>4</v>
      </c>
      <c r="I5270"/>
    </row>
    <row r="5271" spans="3:9">
      <c r="C5271" s="176">
        <v>42334.095800000003</v>
      </c>
      <c r="D5271" s="3" t="s">
        <v>445</v>
      </c>
      <c r="E5271" s="3" t="s">
        <v>112</v>
      </c>
      <c r="F5271" s="3" t="str">
        <f t="shared" si="82"/>
        <v>Retail</v>
      </c>
      <c r="G5271" s="3">
        <v>1</v>
      </c>
      <c r="I5271"/>
    </row>
    <row r="5272" spans="3:9">
      <c r="C5272" s="176">
        <v>42230.198600000003</v>
      </c>
      <c r="D5272" s="3" t="s">
        <v>445</v>
      </c>
      <c r="E5272" s="3" t="s">
        <v>312</v>
      </c>
      <c r="F5272" s="3" t="str">
        <f t="shared" si="82"/>
        <v>Retail</v>
      </c>
      <c r="G5272" s="3">
        <v>2</v>
      </c>
      <c r="I5272"/>
    </row>
    <row r="5273" spans="3:9">
      <c r="C5273" s="176">
        <v>42347.4764</v>
      </c>
      <c r="D5273" s="3" t="s">
        <v>449</v>
      </c>
      <c r="E5273" s="3" t="s">
        <v>6</v>
      </c>
      <c r="F5273" s="3" t="str">
        <f t="shared" si="82"/>
        <v>Retail</v>
      </c>
      <c r="G5273" s="3">
        <v>1</v>
      </c>
      <c r="I5273"/>
    </row>
    <row r="5274" spans="3:9">
      <c r="C5274" s="176">
        <v>42183.093099999998</v>
      </c>
      <c r="D5274" s="3" t="s">
        <v>445</v>
      </c>
      <c r="E5274" s="3" t="s">
        <v>8</v>
      </c>
      <c r="F5274" s="3" t="str">
        <f t="shared" si="82"/>
        <v>Wholesale</v>
      </c>
      <c r="G5274" s="3">
        <v>42</v>
      </c>
      <c r="I5274"/>
    </row>
    <row r="5275" spans="3:9">
      <c r="C5275" s="176">
        <v>42234.705600000001</v>
      </c>
      <c r="D5275" s="3" t="s">
        <v>445</v>
      </c>
      <c r="E5275" s="3" t="s">
        <v>453</v>
      </c>
      <c r="F5275" s="3" t="str">
        <f t="shared" si="82"/>
        <v>Retail</v>
      </c>
      <c r="G5275" s="3">
        <v>6</v>
      </c>
      <c r="I5275"/>
    </row>
    <row r="5276" spans="3:9">
      <c r="C5276" s="176">
        <v>41983.518100000001</v>
      </c>
      <c r="D5276" s="3" t="s">
        <v>445</v>
      </c>
      <c r="E5276" s="3" t="s">
        <v>7</v>
      </c>
      <c r="F5276" s="3" t="str">
        <f t="shared" si="82"/>
        <v>Retail</v>
      </c>
      <c r="G5276" s="3">
        <v>4</v>
      </c>
      <c r="I5276"/>
    </row>
    <row r="5277" spans="3:9">
      <c r="C5277" s="176">
        <v>42178.491699999999</v>
      </c>
      <c r="D5277" s="3" t="s">
        <v>446</v>
      </c>
      <c r="E5277" s="3" t="s">
        <v>453</v>
      </c>
      <c r="F5277" s="3" t="str">
        <f t="shared" si="82"/>
        <v>Retail</v>
      </c>
      <c r="G5277" s="3">
        <v>2</v>
      </c>
      <c r="I5277"/>
    </row>
    <row r="5278" spans="3:9">
      <c r="C5278" s="176">
        <v>42237.4715</v>
      </c>
      <c r="D5278" s="3" t="s">
        <v>447</v>
      </c>
      <c r="E5278" s="3" t="s">
        <v>452</v>
      </c>
      <c r="F5278" s="3" t="str">
        <f t="shared" si="82"/>
        <v>Wholesale</v>
      </c>
      <c r="G5278" s="3">
        <v>38</v>
      </c>
      <c r="I5278"/>
    </row>
    <row r="5279" spans="3:9">
      <c r="C5279" s="176">
        <v>42162.6639</v>
      </c>
      <c r="D5279" s="3" t="s">
        <v>445</v>
      </c>
      <c r="E5279" s="3" t="s">
        <v>453</v>
      </c>
      <c r="F5279" s="3" t="str">
        <f t="shared" si="82"/>
        <v>Retail</v>
      </c>
      <c r="G5279" s="3">
        <v>9</v>
      </c>
      <c r="I5279"/>
    </row>
    <row r="5280" spans="3:9">
      <c r="C5280" s="176">
        <v>42148.111799999999</v>
      </c>
      <c r="D5280" s="3" t="s">
        <v>445</v>
      </c>
      <c r="E5280" s="3" t="s">
        <v>6</v>
      </c>
      <c r="F5280" s="3" t="str">
        <f t="shared" si="82"/>
        <v>Retail</v>
      </c>
      <c r="G5280" s="3">
        <v>1</v>
      </c>
      <c r="I5280"/>
    </row>
    <row r="5281" spans="3:9">
      <c r="C5281" s="176">
        <v>41983.116000000002</v>
      </c>
      <c r="D5281" s="3" t="s">
        <v>447</v>
      </c>
      <c r="E5281" s="3" t="s">
        <v>461</v>
      </c>
      <c r="F5281" s="3" t="str">
        <f t="shared" si="82"/>
        <v>Retail</v>
      </c>
      <c r="G5281" s="3">
        <v>1</v>
      </c>
      <c r="I5281"/>
    </row>
    <row r="5282" spans="3:9">
      <c r="C5282" s="176">
        <v>41980.334699999999</v>
      </c>
      <c r="D5282" s="3" t="s">
        <v>447</v>
      </c>
      <c r="E5282" s="3" t="s">
        <v>7</v>
      </c>
      <c r="F5282" s="3" t="str">
        <f t="shared" si="82"/>
        <v>Retail</v>
      </c>
      <c r="G5282" s="3">
        <v>1</v>
      </c>
      <c r="I5282"/>
    </row>
    <row r="5283" spans="3:9">
      <c r="C5283" s="176">
        <v>42351.772900000004</v>
      </c>
      <c r="D5283" s="3" t="s">
        <v>445</v>
      </c>
      <c r="E5283" s="3" t="s">
        <v>453</v>
      </c>
      <c r="F5283" s="3" t="str">
        <f t="shared" si="82"/>
        <v>Retail</v>
      </c>
      <c r="G5283" s="3">
        <v>3</v>
      </c>
      <c r="I5283"/>
    </row>
    <row r="5284" spans="3:9">
      <c r="C5284" s="176">
        <v>42221.7333</v>
      </c>
      <c r="D5284" s="3" t="s">
        <v>445</v>
      </c>
      <c r="E5284" s="3" t="s">
        <v>453</v>
      </c>
      <c r="F5284" s="3" t="str">
        <f t="shared" si="82"/>
        <v>Wholesale</v>
      </c>
      <c r="G5284" s="3">
        <v>64</v>
      </c>
      <c r="I5284"/>
    </row>
    <row r="5285" spans="3:9">
      <c r="C5285" s="176">
        <v>41979.758999999998</v>
      </c>
      <c r="D5285" s="3" t="s">
        <v>447</v>
      </c>
      <c r="E5285" s="3" t="s">
        <v>312</v>
      </c>
      <c r="F5285" s="3" t="str">
        <f t="shared" si="82"/>
        <v>Wholesale</v>
      </c>
      <c r="G5285" s="3">
        <v>52</v>
      </c>
      <c r="I5285"/>
    </row>
    <row r="5286" spans="3:9">
      <c r="C5286" s="176">
        <v>42214.776400000002</v>
      </c>
      <c r="D5286" s="3" t="s">
        <v>446</v>
      </c>
      <c r="E5286" s="3" t="s">
        <v>453</v>
      </c>
      <c r="F5286" s="3" t="str">
        <f t="shared" si="82"/>
        <v>Retail</v>
      </c>
      <c r="G5286" s="3">
        <v>6</v>
      </c>
      <c r="I5286"/>
    </row>
    <row r="5287" spans="3:9">
      <c r="C5287" s="176">
        <v>42226.210400000004</v>
      </c>
      <c r="D5287" s="3" t="s">
        <v>446</v>
      </c>
      <c r="E5287" s="3" t="s">
        <v>453</v>
      </c>
      <c r="F5287" s="3" t="str">
        <f t="shared" si="82"/>
        <v>Retail</v>
      </c>
      <c r="G5287" s="3">
        <v>1</v>
      </c>
      <c r="I5287"/>
    </row>
    <row r="5288" spans="3:9">
      <c r="C5288" s="176">
        <v>42334.5389</v>
      </c>
      <c r="D5288" s="3" t="s">
        <v>446</v>
      </c>
      <c r="E5288" s="3" t="s">
        <v>6</v>
      </c>
      <c r="F5288" s="3" t="str">
        <f t="shared" si="82"/>
        <v>Retail</v>
      </c>
      <c r="G5288" s="3">
        <v>2</v>
      </c>
      <c r="I5288"/>
    </row>
    <row r="5289" spans="3:9">
      <c r="C5289" s="176">
        <v>41979.8</v>
      </c>
      <c r="D5289" s="3" t="s">
        <v>446</v>
      </c>
      <c r="E5289" s="3" t="s">
        <v>456</v>
      </c>
      <c r="F5289" s="3" t="str">
        <f t="shared" si="82"/>
        <v>Retail</v>
      </c>
      <c r="G5289" s="3">
        <v>3</v>
      </c>
      <c r="I5289"/>
    </row>
    <row r="5290" spans="3:9">
      <c r="C5290" s="176">
        <v>42058.472199999997</v>
      </c>
      <c r="D5290" s="3" t="s">
        <v>449</v>
      </c>
      <c r="E5290" s="3" t="s">
        <v>461</v>
      </c>
      <c r="F5290" s="3" t="str">
        <f t="shared" si="82"/>
        <v>Retail</v>
      </c>
      <c r="G5290" s="3">
        <v>1</v>
      </c>
      <c r="I5290"/>
    </row>
    <row r="5291" spans="3:9">
      <c r="C5291" s="176">
        <v>41982.116000000002</v>
      </c>
      <c r="D5291" s="3" t="s">
        <v>445</v>
      </c>
      <c r="E5291" s="3" t="s">
        <v>453</v>
      </c>
      <c r="F5291" s="3" t="str">
        <f t="shared" si="82"/>
        <v>Retail</v>
      </c>
      <c r="G5291" s="3">
        <v>3</v>
      </c>
      <c r="I5291"/>
    </row>
    <row r="5292" spans="3:9">
      <c r="C5292" s="176">
        <v>42130.744400000003</v>
      </c>
      <c r="D5292" s="3" t="s">
        <v>446</v>
      </c>
      <c r="E5292" s="3" t="s">
        <v>453</v>
      </c>
      <c r="F5292" s="3" t="str">
        <f t="shared" si="82"/>
        <v>Wholesale</v>
      </c>
      <c r="G5292" s="3">
        <v>29</v>
      </c>
      <c r="I5292"/>
    </row>
    <row r="5293" spans="3:9">
      <c r="C5293" s="176">
        <v>42198.501400000001</v>
      </c>
      <c r="D5293" s="3" t="s">
        <v>445</v>
      </c>
      <c r="E5293" s="3" t="s">
        <v>458</v>
      </c>
      <c r="F5293" s="3" t="str">
        <f t="shared" si="82"/>
        <v>Retail</v>
      </c>
      <c r="G5293" s="3">
        <v>4</v>
      </c>
      <c r="I5293"/>
    </row>
    <row r="5294" spans="3:9">
      <c r="C5294" s="176">
        <v>42090.516000000003</v>
      </c>
      <c r="D5294" s="3" t="s">
        <v>446</v>
      </c>
      <c r="E5294" s="3" t="s">
        <v>453</v>
      </c>
      <c r="F5294" s="3" t="str">
        <f t="shared" si="82"/>
        <v>Retail</v>
      </c>
      <c r="G5294" s="3">
        <v>3</v>
      </c>
      <c r="I5294"/>
    </row>
    <row r="5295" spans="3:9">
      <c r="C5295" s="176">
        <v>42105.713900000002</v>
      </c>
      <c r="D5295" s="3" t="s">
        <v>445</v>
      </c>
      <c r="E5295" s="3" t="s">
        <v>9</v>
      </c>
      <c r="F5295" s="3" t="str">
        <f t="shared" si="82"/>
        <v>Retail</v>
      </c>
      <c r="G5295" s="3">
        <v>8</v>
      </c>
      <c r="I5295"/>
    </row>
    <row r="5296" spans="3:9">
      <c r="C5296" s="176">
        <v>41983.966</v>
      </c>
      <c r="D5296" s="3" t="s">
        <v>447</v>
      </c>
      <c r="E5296" s="3" t="s">
        <v>453</v>
      </c>
      <c r="F5296" s="3" t="str">
        <f t="shared" si="82"/>
        <v>Wholesale</v>
      </c>
      <c r="G5296" s="3">
        <v>35</v>
      </c>
      <c r="I5296"/>
    </row>
    <row r="5297" spans="3:9">
      <c r="C5297" s="176">
        <v>42356.133300000001</v>
      </c>
      <c r="D5297" s="3" t="s">
        <v>447</v>
      </c>
      <c r="E5297" s="3" t="s">
        <v>453</v>
      </c>
      <c r="F5297" s="3" t="str">
        <f t="shared" si="82"/>
        <v>Retail</v>
      </c>
      <c r="G5297" s="3">
        <v>1</v>
      </c>
      <c r="I5297"/>
    </row>
    <row r="5298" spans="3:9">
      <c r="C5298" s="176">
        <v>42257.522199999999</v>
      </c>
      <c r="D5298" s="3" t="s">
        <v>445</v>
      </c>
      <c r="E5298" s="3" t="s">
        <v>9</v>
      </c>
      <c r="F5298" s="3" t="str">
        <f t="shared" si="82"/>
        <v>Retail</v>
      </c>
      <c r="G5298" s="3">
        <v>3</v>
      </c>
      <c r="I5298"/>
    </row>
    <row r="5299" spans="3:9">
      <c r="C5299" s="176">
        <v>42362.486100000002</v>
      </c>
      <c r="D5299" s="3" t="s">
        <v>445</v>
      </c>
      <c r="E5299" s="3" t="s">
        <v>460</v>
      </c>
      <c r="F5299" s="3" t="str">
        <f t="shared" si="82"/>
        <v>Retail</v>
      </c>
      <c r="G5299" s="3">
        <v>6</v>
      </c>
      <c r="I5299"/>
    </row>
    <row r="5300" spans="3:9">
      <c r="C5300" s="176">
        <v>41982.743799999997</v>
      </c>
      <c r="D5300" s="3" t="s">
        <v>449</v>
      </c>
      <c r="E5300" s="3" t="s">
        <v>454</v>
      </c>
      <c r="F5300" s="3" t="str">
        <f t="shared" si="82"/>
        <v>Retail</v>
      </c>
      <c r="G5300" s="3">
        <v>2</v>
      </c>
      <c r="I5300"/>
    </row>
    <row r="5301" spans="3:9">
      <c r="C5301" s="176">
        <v>42367.316700000003</v>
      </c>
      <c r="D5301" s="3" t="s">
        <v>445</v>
      </c>
      <c r="E5301" s="3" t="s">
        <v>453</v>
      </c>
      <c r="F5301" s="3" t="str">
        <f t="shared" si="82"/>
        <v>Wholesale</v>
      </c>
      <c r="G5301" s="3">
        <v>98</v>
      </c>
      <c r="I5301"/>
    </row>
    <row r="5302" spans="3:9">
      <c r="C5302" s="176">
        <v>42195.602099999996</v>
      </c>
      <c r="D5302" s="3" t="s">
        <v>445</v>
      </c>
      <c r="E5302" s="3" t="s">
        <v>6</v>
      </c>
      <c r="F5302" s="3" t="str">
        <f t="shared" si="82"/>
        <v>Wholesale</v>
      </c>
      <c r="G5302" s="3">
        <v>69</v>
      </c>
      <c r="I5302"/>
    </row>
    <row r="5303" spans="3:9">
      <c r="C5303" s="176">
        <v>42351.543100000003</v>
      </c>
      <c r="D5303" s="3" t="s">
        <v>449</v>
      </c>
      <c r="E5303" s="3" t="s">
        <v>10</v>
      </c>
      <c r="F5303" s="3" t="str">
        <f t="shared" si="82"/>
        <v>Wholesale</v>
      </c>
      <c r="G5303" s="3">
        <v>32</v>
      </c>
      <c r="I5303"/>
    </row>
    <row r="5304" spans="3:9">
      <c r="C5304" s="176">
        <v>42120.561800000003</v>
      </c>
      <c r="D5304" s="3" t="s">
        <v>445</v>
      </c>
      <c r="E5304" s="3" t="s">
        <v>10</v>
      </c>
      <c r="F5304" s="3" t="str">
        <f t="shared" si="82"/>
        <v>Wholesale</v>
      </c>
      <c r="G5304" s="3">
        <v>54</v>
      </c>
      <c r="I5304"/>
    </row>
    <row r="5305" spans="3:9">
      <c r="C5305" s="176">
        <v>42237.118799999997</v>
      </c>
      <c r="D5305" s="3" t="s">
        <v>447</v>
      </c>
      <c r="E5305" s="3" t="s">
        <v>460</v>
      </c>
      <c r="F5305" s="3" t="str">
        <f t="shared" si="82"/>
        <v>Retail</v>
      </c>
      <c r="G5305" s="3">
        <v>6</v>
      </c>
      <c r="I5305"/>
    </row>
    <row r="5306" spans="3:9">
      <c r="C5306" s="176">
        <v>41981.739600000001</v>
      </c>
      <c r="D5306" s="3" t="s">
        <v>447</v>
      </c>
      <c r="E5306" s="3" t="s">
        <v>6</v>
      </c>
      <c r="F5306" s="3" t="str">
        <f t="shared" si="82"/>
        <v>Wholesale</v>
      </c>
      <c r="G5306" s="3">
        <v>64</v>
      </c>
      <c r="I5306"/>
    </row>
    <row r="5307" spans="3:9">
      <c r="C5307" s="176">
        <v>42218.494400000003</v>
      </c>
      <c r="D5307" s="3" t="s">
        <v>445</v>
      </c>
      <c r="E5307" s="3" t="s">
        <v>6</v>
      </c>
      <c r="F5307" s="3" t="str">
        <f t="shared" si="82"/>
        <v>Retail</v>
      </c>
      <c r="G5307" s="3">
        <v>2</v>
      </c>
      <c r="I5307"/>
    </row>
    <row r="5308" spans="3:9">
      <c r="C5308" s="176">
        <v>42332.513200000001</v>
      </c>
      <c r="D5308" s="3" t="s">
        <v>449</v>
      </c>
      <c r="E5308" s="3" t="s">
        <v>10</v>
      </c>
      <c r="F5308" s="3" t="str">
        <f t="shared" si="82"/>
        <v>Retail</v>
      </c>
      <c r="G5308" s="3">
        <v>3</v>
      </c>
      <c r="I5308"/>
    </row>
    <row r="5309" spans="3:9">
      <c r="C5309" s="176">
        <v>41982.583299999998</v>
      </c>
      <c r="D5309" s="3" t="s">
        <v>446</v>
      </c>
      <c r="E5309" s="3" t="s">
        <v>8</v>
      </c>
      <c r="F5309" s="3" t="str">
        <f t="shared" si="82"/>
        <v>Wholesale</v>
      </c>
      <c r="G5309" s="3">
        <v>42</v>
      </c>
      <c r="I5309"/>
    </row>
    <row r="5310" spans="3:9">
      <c r="C5310" s="176">
        <v>42127.8007</v>
      </c>
      <c r="D5310" s="3" t="s">
        <v>445</v>
      </c>
      <c r="E5310" s="3" t="s">
        <v>460</v>
      </c>
      <c r="F5310" s="3" t="str">
        <f t="shared" si="82"/>
        <v>Wholesale</v>
      </c>
      <c r="G5310" s="3">
        <v>35</v>
      </c>
      <c r="I5310"/>
    </row>
    <row r="5311" spans="3:9">
      <c r="C5311" s="176">
        <v>42085.6924</v>
      </c>
      <c r="D5311" s="3" t="s">
        <v>447</v>
      </c>
      <c r="E5311" s="3" t="s">
        <v>453</v>
      </c>
      <c r="F5311" s="3" t="str">
        <f t="shared" si="82"/>
        <v>Retail</v>
      </c>
      <c r="G5311" s="3">
        <v>7</v>
      </c>
      <c r="I5311"/>
    </row>
    <row r="5312" spans="3:9">
      <c r="C5312" s="176">
        <v>42341.503499999999</v>
      </c>
      <c r="D5312" s="3" t="s">
        <v>445</v>
      </c>
      <c r="E5312" s="3" t="s">
        <v>312</v>
      </c>
      <c r="F5312" s="3" t="str">
        <f t="shared" si="82"/>
        <v>Wholesale</v>
      </c>
      <c r="G5312" s="3">
        <v>37</v>
      </c>
      <c r="I5312"/>
    </row>
    <row r="5313" spans="3:9">
      <c r="C5313" s="176">
        <v>42231.751400000001</v>
      </c>
      <c r="D5313" s="3" t="s">
        <v>447</v>
      </c>
      <c r="E5313" s="3" t="s">
        <v>459</v>
      </c>
      <c r="F5313" s="3" t="str">
        <f t="shared" si="82"/>
        <v>Retail</v>
      </c>
      <c r="G5313" s="3">
        <v>1</v>
      </c>
      <c r="I5313"/>
    </row>
    <row r="5314" spans="3:9">
      <c r="C5314" s="176">
        <v>42097.121500000001</v>
      </c>
      <c r="D5314" s="3" t="s">
        <v>447</v>
      </c>
      <c r="E5314" s="3" t="s">
        <v>452</v>
      </c>
      <c r="F5314" s="3" t="str">
        <f t="shared" si="82"/>
        <v>Retail</v>
      </c>
      <c r="G5314" s="3">
        <v>2</v>
      </c>
      <c r="I5314"/>
    </row>
    <row r="5315" spans="3:9">
      <c r="C5315" s="176">
        <v>42186.517399999997</v>
      </c>
      <c r="D5315" s="3" t="s">
        <v>445</v>
      </c>
      <c r="E5315" s="3" t="s">
        <v>114</v>
      </c>
      <c r="F5315" s="3" t="str">
        <f t="shared" si="82"/>
        <v>Retail</v>
      </c>
      <c r="G5315" s="3">
        <v>4</v>
      </c>
      <c r="I5315"/>
    </row>
    <row r="5316" spans="3:9">
      <c r="C5316" s="176">
        <v>42171.104899999998</v>
      </c>
      <c r="D5316" s="3" t="s">
        <v>446</v>
      </c>
      <c r="E5316" s="3" t="s">
        <v>112</v>
      </c>
      <c r="F5316" s="3" t="str">
        <f t="shared" si="82"/>
        <v>Wholesale</v>
      </c>
      <c r="G5316" s="3">
        <v>37</v>
      </c>
      <c r="I5316"/>
    </row>
    <row r="5317" spans="3:9">
      <c r="C5317" s="176">
        <v>41981.441700000003</v>
      </c>
      <c r="D5317" s="3" t="s">
        <v>447</v>
      </c>
      <c r="E5317" s="3" t="s">
        <v>10</v>
      </c>
      <c r="F5317" s="3" t="str">
        <f t="shared" si="82"/>
        <v>Retail</v>
      </c>
      <c r="G5317" s="3">
        <v>6</v>
      </c>
      <c r="I5317"/>
    </row>
    <row r="5318" spans="3:9">
      <c r="C5318" s="176">
        <v>42160.556299999997</v>
      </c>
      <c r="D5318" s="3" t="s">
        <v>445</v>
      </c>
      <c r="E5318" s="3" t="s">
        <v>453</v>
      </c>
      <c r="F5318" s="3" t="str">
        <f t="shared" si="82"/>
        <v>Wholesale</v>
      </c>
      <c r="G5318" s="3">
        <v>34</v>
      </c>
      <c r="I5318"/>
    </row>
    <row r="5319" spans="3:9">
      <c r="C5319" s="176">
        <v>42344.116000000002</v>
      </c>
      <c r="D5319" s="3" t="s">
        <v>447</v>
      </c>
      <c r="E5319" s="3" t="s">
        <v>453</v>
      </c>
      <c r="F5319" s="3" t="str">
        <f t="shared" si="82"/>
        <v>Retail</v>
      </c>
      <c r="G5319" s="3">
        <v>8</v>
      </c>
      <c r="I5319"/>
    </row>
    <row r="5320" spans="3:9">
      <c r="C5320" s="176">
        <v>42331.203500000003</v>
      </c>
      <c r="D5320" s="3" t="s">
        <v>445</v>
      </c>
      <c r="E5320" s="3" t="s">
        <v>453</v>
      </c>
      <c r="F5320" s="3" t="str">
        <f t="shared" si="82"/>
        <v>Retail</v>
      </c>
      <c r="G5320" s="3">
        <v>1</v>
      </c>
      <c r="I5320"/>
    </row>
    <row r="5321" spans="3:9">
      <c r="C5321" s="176">
        <v>42343.227099999996</v>
      </c>
      <c r="D5321" s="3" t="s">
        <v>445</v>
      </c>
      <c r="E5321" s="3" t="s">
        <v>6</v>
      </c>
      <c r="F5321" s="3" t="str">
        <f t="shared" si="82"/>
        <v>Wholesale</v>
      </c>
      <c r="G5321" s="3">
        <v>31</v>
      </c>
      <c r="I5321"/>
    </row>
    <row r="5322" spans="3:9">
      <c r="C5322" s="176">
        <v>42209.228499999997</v>
      </c>
      <c r="D5322" s="3" t="s">
        <v>445</v>
      </c>
      <c r="E5322" s="3" t="s">
        <v>453</v>
      </c>
      <c r="F5322" s="3" t="str">
        <f t="shared" ref="F5322:F5385" si="83">IF(G5322&lt;10,"Retail","Wholesale")</f>
        <v>Wholesale</v>
      </c>
      <c r="G5322" s="3">
        <v>38</v>
      </c>
      <c r="I5322"/>
    </row>
    <row r="5323" spans="3:9">
      <c r="C5323" s="176">
        <v>42241.655599999998</v>
      </c>
      <c r="D5323" s="3" t="s">
        <v>445</v>
      </c>
      <c r="E5323" s="3" t="s">
        <v>6</v>
      </c>
      <c r="F5323" s="3" t="str">
        <f t="shared" si="83"/>
        <v>Wholesale</v>
      </c>
      <c r="G5323" s="3">
        <v>40</v>
      </c>
      <c r="I5323"/>
    </row>
    <row r="5324" spans="3:9">
      <c r="C5324" s="176">
        <v>42195.736100000002</v>
      </c>
      <c r="D5324" s="3" t="s">
        <v>449</v>
      </c>
      <c r="E5324" s="3" t="s">
        <v>6</v>
      </c>
      <c r="F5324" s="3" t="str">
        <f t="shared" si="83"/>
        <v>Retail</v>
      </c>
      <c r="G5324" s="3">
        <v>5</v>
      </c>
      <c r="I5324"/>
    </row>
    <row r="5325" spans="3:9">
      <c r="C5325" s="176">
        <v>42295.036099999998</v>
      </c>
      <c r="D5325" s="3" t="s">
        <v>446</v>
      </c>
      <c r="E5325" s="3" t="s">
        <v>6</v>
      </c>
      <c r="F5325" s="3" t="str">
        <f t="shared" si="83"/>
        <v>Wholesale</v>
      </c>
      <c r="G5325" s="3">
        <v>46</v>
      </c>
      <c r="I5325"/>
    </row>
    <row r="5326" spans="3:9">
      <c r="C5326" s="176">
        <v>42185.989600000001</v>
      </c>
      <c r="D5326" s="3" t="s">
        <v>447</v>
      </c>
      <c r="E5326" s="3" t="s">
        <v>453</v>
      </c>
      <c r="F5326" s="3" t="str">
        <f t="shared" si="83"/>
        <v>Retail</v>
      </c>
      <c r="G5326" s="3">
        <v>2</v>
      </c>
      <c r="I5326"/>
    </row>
    <row r="5327" spans="3:9">
      <c r="C5327" s="176">
        <v>42356.102099999996</v>
      </c>
      <c r="D5327" s="3" t="s">
        <v>445</v>
      </c>
      <c r="E5327" s="3" t="s">
        <v>6</v>
      </c>
      <c r="F5327" s="3" t="str">
        <f t="shared" si="83"/>
        <v>Wholesale</v>
      </c>
      <c r="G5327" s="3">
        <v>50</v>
      </c>
      <c r="I5327"/>
    </row>
    <row r="5328" spans="3:9">
      <c r="C5328" s="176">
        <v>42040.556900000003</v>
      </c>
      <c r="D5328" s="3" t="s">
        <v>445</v>
      </c>
      <c r="E5328" s="3" t="s">
        <v>10</v>
      </c>
      <c r="F5328" s="3" t="str">
        <f t="shared" si="83"/>
        <v>Retail</v>
      </c>
      <c r="G5328" s="3">
        <v>3</v>
      </c>
      <c r="I5328"/>
    </row>
    <row r="5329" spans="3:9">
      <c r="C5329" s="176">
        <v>42358.703500000003</v>
      </c>
      <c r="D5329" s="3" t="s">
        <v>445</v>
      </c>
      <c r="E5329" s="3" t="s">
        <v>312</v>
      </c>
      <c r="F5329" s="3" t="str">
        <f t="shared" si="83"/>
        <v>Retail</v>
      </c>
      <c r="G5329" s="3">
        <v>6</v>
      </c>
      <c r="I5329"/>
    </row>
    <row r="5330" spans="3:9">
      <c r="C5330" s="176">
        <v>42146.760399999999</v>
      </c>
      <c r="D5330" s="3" t="s">
        <v>449</v>
      </c>
      <c r="E5330" s="3" t="s">
        <v>453</v>
      </c>
      <c r="F5330" s="3" t="str">
        <f t="shared" si="83"/>
        <v>Wholesale</v>
      </c>
      <c r="G5330" s="3">
        <v>50</v>
      </c>
      <c r="I5330"/>
    </row>
    <row r="5331" spans="3:9">
      <c r="C5331" s="176">
        <v>42238.127800000002</v>
      </c>
      <c r="D5331" s="3" t="s">
        <v>445</v>
      </c>
      <c r="E5331" s="3" t="s">
        <v>453</v>
      </c>
      <c r="F5331" s="3" t="str">
        <f t="shared" si="83"/>
        <v>Wholesale</v>
      </c>
      <c r="G5331" s="3">
        <v>35</v>
      </c>
      <c r="I5331"/>
    </row>
    <row r="5332" spans="3:9">
      <c r="C5332" s="176">
        <v>42347.4931</v>
      </c>
      <c r="D5332" s="3" t="s">
        <v>446</v>
      </c>
      <c r="E5332" s="3" t="s">
        <v>457</v>
      </c>
      <c r="F5332" s="3" t="str">
        <f t="shared" si="83"/>
        <v>Retail</v>
      </c>
      <c r="G5332" s="3">
        <v>2</v>
      </c>
      <c r="I5332"/>
    </row>
    <row r="5333" spans="3:9">
      <c r="C5333" s="176">
        <v>42198.508300000001</v>
      </c>
      <c r="D5333" s="3" t="s">
        <v>447</v>
      </c>
      <c r="E5333" s="3" t="s">
        <v>458</v>
      </c>
      <c r="F5333" s="3" t="str">
        <f t="shared" si="83"/>
        <v>Retail</v>
      </c>
      <c r="G5333" s="3">
        <v>6</v>
      </c>
      <c r="I5333"/>
    </row>
    <row r="5334" spans="3:9">
      <c r="C5334" s="176">
        <v>42345.701399999998</v>
      </c>
      <c r="D5334" s="3" t="s">
        <v>446</v>
      </c>
      <c r="E5334" s="3" t="s">
        <v>461</v>
      </c>
      <c r="F5334" s="3" t="str">
        <f t="shared" si="83"/>
        <v>Retail</v>
      </c>
      <c r="G5334" s="3">
        <v>2</v>
      </c>
      <c r="I5334"/>
    </row>
    <row r="5335" spans="3:9">
      <c r="C5335" s="176">
        <v>42064.145100000002</v>
      </c>
      <c r="D5335" s="3" t="s">
        <v>447</v>
      </c>
      <c r="E5335" s="3" t="s">
        <v>10</v>
      </c>
      <c r="F5335" s="3" t="str">
        <f t="shared" si="83"/>
        <v>Wholesale</v>
      </c>
      <c r="G5335" s="3">
        <v>52</v>
      </c>
      <c r="I5335"/>
    </row>
    <row r="5336" spans="3:9">
      <c r="C5336" s="176">
        <v>42104.1486</v>
      </c>
      <c r="D5336" s="3" t="s">
        <v>447</v>
      </c>
      <c r="E5336" s="3" t="s">
        <v>10</v>
      </c>
      <c r="F5336" s="3" t="str">
        <f t="shared" si="83"/>
        <v>Retail</v>
      </c>
      <c r="G5336" s="3">
        <v>3</v>
      </c>
      <c r="I5336"/>
    </row>
    <row r="5337" spans="3:9">
      <c r="C5337" s="176">
        <v>42194.767399999997</v>
      </c>
      <c r="D5337" s="3" t="s">
        <v>445</v>
      </c>
      <c r="E5337" s="3" t="s">
        <v>453</v>
      </c>
      <c r="F5337" s="3" t="str">
        <f t="shared" si="83"/>
        <v>Wholesale</v>
      </c>
      <c r="G5337" s="3">
        <v>135</v>
      </c>
      <c r="I5337"/>
    </row>
    <row r="5338" spans="3:9">
      <c r="C5338" s="176">
        <v>42298.727800000001</v>
      </c>
      <c r="D5338" s="3" t="s">
        <v>445</v>
      </c>
      <c r="E5338" s="3" t="s">
        <v>312</v>
      </c>
      <c r="F5338" s="3" t="str">
        <f t="shared" si="83"/>
        <v>Retail</v>
      </c>
      <c r="G5338" s="3">
        <v>2</v>
      </c>
      <c r="I5338"/>
    </row>
    <row r="5339" spans="3:9">
      <c r="C5339" s="176">
        <v>42014.492400000003</v>
      </c>
      <c r="D5339" s="3" t="s">
        <v>446</v>
      </c>
      <c r="E5339" s="3" t="s">
        <v>453</v>
      </c>
      <c r="F5339" s="3" t="str">
        <f t="shared" si="83"/>
        <v>Wholesale</v>
      </c>
      <c r="G5339" s="3">
        <v>14</v>
      </c>
      <c r="I5339"/>
    </row>
    <row r="5340" spans="3:9">
      <c r="C5340" s="176">
        <v>42261.771500000003</v>
      </c>
      <c r="D5340" s="3" t="s">
        <v>445</v>
      </c>
      <c r="E5340" s="3" t="s">
        <v>453</v>
      </c>
      <c r="F5340" s="3" t="str">
        <f t="shared" si="83"/>
        <v>Retail</v>
      </c>
      <c r="G5340" s="3">
        <v>2</v>
      </c>
      <c r="I5340"/>
    </row>
    <row r="5341" spans="3:9">
      <c r="C5341" s="176">
        <v>42141.5507</v>
      </c>
      <c r="D5341" s="3" t="s">
        <v>445</v>
      </c>
      <c r="E5341" s="3" t="s">
        <v>6</v>
      </c>
      <c r="F5341" s="3" t="str">
        <f t="shared" si="83"/>
        <v>Retail</v>
      </c>
      <c r="G5341" s="3">
        <v>2</v>
      </c>
      <c r="I5341"/>
    </row>
    <row r="5342" spans="3:9">
      <c r="C5342" s="176">
        <v>42237.558299999997</v>
      </c>
      <c r="D5342" s="3" t="s">
        <v>447</v>
      </c>
      <c r="E5342" s="3" t="s">
        <v>460</v>
      </c>
      <c r="F5342" s="3" t="str">
        <f t="shared" si="83"/>
        <v>Retail</v>
      </c>
      <c r="G5342" s="3">
        <v>3</v>
      </c>
      <c r="I5342"/>
    </row>
    <row r="5343" spans="3:9">
      <c r="C5343" s="176">
        <v>41986.750699999997</v>
      </c>
      <c r="D5343" s="3" t="s">
        <v>445</v>
      </c>
      <c r="E5343" s="3" t="s">
        <v>6</v>
      </c>
      <c r="F5343" s="3" t="str">
        <f t="shared" si="83"/>
        <v>Retail</v>
      </c>
      <c r="G5343" s="3">
        <v>6</v>
      </c>
      <c r="I5343"/>
    </row>
    <row r="5344" spans="3:9">
      <c r="C5344" s="176">
        <v>42166.4611</v>
      </c>
      <c r="D5344" s="3" t="s">
        <v>449</v>
      </c>
      <c r="E5344" s="3" t="s">
        <v>453</v>
      </c>
      <c r="F5344" s="3" t="str">
        <f t="shared" si="83"/>
        <v>Retail</v>
      </c>
      <c r="G5344" s="3">
        <v>3</v>
      </c>
      <c r="I5344"/>
    </row>
    <row r="5345" spans="3:9">
      <c r="C5345" s="176">
        <v>42153.470800000003</v>
      </c>
      <c r="D5345" s="3" t="s">
        <v>445</v>
      </c>
      <c r="E5345" s="3" t="s">
        <v>9</v>
      </c>
      <c r="F5345" s="3" t="str">
        <f t="shared" si="83"/>
        <v>Retail</v>
      </c>
      <c r="G5345" s="3">
        <v>4</v>
      </c>
      <c r="I5345"/>
    </row>
    <row r="5346" spans="3:9">
      <c r="C5346" s="176">
        <v>41982.522900000004</v>
      </c>
      <c r="D5346" s="3" t="s">
        <v>445</v>
      </c>
      <c r="E5346" s="3" t="s">
        <v>6</v>
      </c>
      <c r="F5346" s="3" t="str">
        <f t="shared" si="83"/>
        <v>Wholesale</v>
      </c>
      <c r="G5346" s="3">
        <v>51</v>
      </c>
      <c r="I5346"/>
    </row>
    <row r="5347" spans="3:9">
      <c r="C5347" s="176">
        <v>42292.584000000003</v>
      </c>
      <c r="D5347" s="3" t="s">
        <v>447</v>
      </c>
      <c r="E5347" s="3" t="s">
        <v>450</v>
      </c>
      <c r="F5347" s="3" t="str">
        <f t="shared" si="83"/>
        <v>Wholesale</v>
      </c>
      <c r="G5347" s="3">
        <v>50</v>
      </c>
      <c r="I5347"/>
    </row>
    <row r="5348" spans="3:9">
      <c r="C5348" s="176">
        <v>42204.718800000002</v>
      </c>
      <c r="D5348" s="3" t="s">
        <v>447</v>
      </c>
      <c r="E5348" s="3" t="s">
        <v>9</v>
      </c>
      <c r="F5348" s="3" t="str">
        <f t="shared" si="83"/>
        <v>Wholesale</v>
      </c>
      <c r="G5348" s="3">
        <v>16</v>
      </c>
      <c r="I5348"/>
    </row>
    <row r="5349" spans="3:9">
      <c r="C5349" s="176">
        <v>42338.431299999997</v>
      </c>
      <c r="D5349" s="3" t="s">
        <v>447</v>
      </c>
      <c r="E5349" s="3" t="s">
        <v>114</v>
      </c>
      <c r="F5349" s="3" t="str">
        <f t="shared" si="83"/>
        <v>Retail</v>
      </c>
      <c r="G5349" s="3">
        <v>2</v>
      </c>
      <c r="I5349"/>
    </row>
    <row r="5350" spans="3:9">
      <c r="C5350" s="176">
        <v>42111.697899999999</v>
      </c>
      <c r="D5350" s="3" t="s">
        <v>446</v>
      </c>
      <c r="E5350" s="3" t="s">
        <v>6</v>
      </c>
      <c r="F5350" s="3" t="str">
        <f t="shared" si="83"/>
        <v>Wholesale</v>
      </c>
      <c r="G5350" s="3">
        <v>69</v>
      </c>
      <c r="I5350"/>
    </row>
    <row r="5351" spans="3:9">
      <c r="C5351" s="176">
        <v>42207.463900000002</v>
      </c>
      <c r="D5351" s="3" t="s">
        <v>447</v>
      </c>
      <c r="E5351" s="3" t="s">
        <v>312</v>
      </c>
      <c r="F5351" s="3" t="str">
        <f t="shared" si="83"/>
        <v>Wholesale</v>
      </c>
      <c r="G5351" s="3">
        <v>28</v>
      </c>
      <c r="I5351"/>
    </row>
    <row r="5352" spans="3:9">
      <c r="C5352" s="176">
        <v>42310.828500000003</v>
      </c>
      <c r="D5352" s="3" t="s">
        <v>446</v>
      </c>
      <c r="E5352" s="3" t="s">
        <v>114</v>
      </c>
      <c r="F5352" s="3" t="str">
        <f t="shared" si="83"/>
        <v>Retail</v>
      </c>
      <c r="G5352" s="3">
        <v>6</v>
      </c>
      <c r="I5352"/>
    </row>
    <row r="5353" spans="3:9">
      <c r="C5353" s="176">
        <v>42127.803500000002</v>
      </c>
      <c r="D5353" s="3" t="s">
        <v>449</v>
      </c>
      <c r="E5353" s="3" t="s">
        <v>110</v>
      </c>
      <c r="F5353" s="3" t="str">
        <f t="shared" si="83"/>
        <v>Retail</v>
      </c>
      <c r="G5353" s="3">
        <v>4</v>
      </c>
      <c r="I5353"/>
    </row>
    <row r="5354" spans="3:9">
      <c r="C5354" s="176">
        <v>42155.5069</v>
      </c>
      <c r="D5354" s="3" t="s">
        <v>447</v>
      </c>
      <c r="E5354" s="3" t="s">
        <v>10</v>
      </c>
      <c r="F5354" s="3" t="str">
        <f t="shared" si="83"/>
        <v>Wholesale</v>
      </c>
      <c r="G5354" s="3">
        <v>31</v>
      </c>
      <c r="I5354"/>
    </row>
    <row r="5355" spans="3:9">
      <c r="C5355" s="176">
        <v>41982.499300000003</v>
      </c>
      <c r="D5355" s="3" t="s">
        <v>445</v>
      </c>
      <c r="E5355" s="3" t="s">
        <v>6</v>
      </c>
      <c r="F5355" s="3" t="str">
        <f t="shared" si="83"/>
        <v>Wholesale</v>
      </c>
      <c r="G5355" s="3">
        <v>25</v>
      </c>
      <c r="I5355"/>
    </row>
    <row r="5356" spans="3:9">
      <c r="C5356" s="176">
        <v>42348.902800000003</v>
      </c>
      <c r="D5356" s="3" t="s">
        <v>449</v>
      </c>
      <c r="E5356" s="3" t="s">
        <v>112</v>
      </c>
      <c r="F5356" s="3" t="str">
        <f t="shared" si="83"/>
        <v>Retail</v>
      </c>
      <c r="G5356" s="3">
        <v>3</v>
      </c>
      <c r="I5356"/>
    </row>
    <row r="5357" spans="3:9">
      <c r="C5357" s="176">
        <v>42277.8</v>
      </c>
      <c r="D5357" s="3" t="s">
        <v>445</v>
      </c>
      <c r="E5357" s="3" t="s">
        <v>110</v>
      </c>
      <c r="F5357" s="3" t="str">
        <f t="shared" si="83"/>
        <v>Wholesale</v>
      </c>
      <c r="G5357" s="3">
        <v>60</v>
      </c>
      <c r="I5357"/>
    </row>
    <row r="5358" spans="3:9">
      <c r="C5358" s="176">
        <v>41984.454899999997</v>
      </c>
      <c r="D5358" s="3" t="s">
        <v>445</v>
      </c>
      <c r="E5358" s="3" t="s">
        <v>453</v>
      </c>
      <c r="F5358" s="3" t="str">
        <f t="shared" si="83"/>
        <v>Wholesale</v>
      </c>
      <c r="G5358" s="3">
        <v>64</v>
      </c>
      <c r="I5358"/>
    </row>
    <row r="5359" spans="3:9">
      <c r="C5359" s="176">
        <v>42355.754200000003</v>
      </c>
      <c r="D5359" s="3" t="s">
        <v>446</v>
      </c>
      <c r="E5359" s="3" t="s">
        <v>10</v>
      </c>
      <c r="F5359" s="3" t="str">
        <f t="shared" si="83"/>
        <v>Retail</v>
      </c>
      <c r="G5359" s="3">
        <v>1</v>
      </c>
      <c r="I5359"/>
    </row>
    <row r="5360" spans="3:9">
      <c r="C5360" s="176">
        <v>42342.529900000001</v>
      </c>
      <c r="D5360" s="3" t="s">
        <v>445</v>
      </c>
      <c r="E5360" s="3" t="s">
        <v>312</v>
      </c>
      <c r="F5360" s="3" t="str">
        <f t="shared" si="83"/>
        <v>Retail</v>
      </c>
      <c r="G5360" s="3">
        <v>7</v>
      </c>
      <c r="I5360"/>
    </row>
    <row r="5361" spans="3:9">
      <c r="C5361" s="176">
        <v>42008.7889</v>
      </c>
      <c r="D5361" s="3" t="s">
        <v>445</v>
      </c>
      <c r="E5361" s="3" t="s">
        <v>453</v>
      </c>
      <c r="F5361" s="3" t="str">
        <f t="shared" si="83"/>
        <v>Retail</v>
      </c>
      <c r="G5361" s="3">
        <v>1</v>
      </c>
      <c r="I5361"/>
    </row>
    <row r="5362" spans="3:9">
      <c r="C5362" s="176">
        <v>42355.494400000003</v>
      </c>
      <c r="D5362" s="3" t="s">
        <v>445</v>
      </c>
      <c r="E5362" s="3" t="s">
        <v>453</v>
      </c>
      <c r="F5362" s="3" t="str">
        <f t="shared" si="83"/>
        <v>Retail</v>
      </c>
      <c r="G5362" s="3">
        <v>2</v>
      </c>
      <c r="I5362"/>
    </row>
    <row r="5363" spans="3:9">
      <c r="C5363" s="176">
        <v>41982.131300000001</v>
      </c>
      <c r="D5363" s="3" t="s">
        <v>449</v>
      </c>
      <c r="E5363" s="3" t="s">
        <v>453</v>
      </c>
      <c r="F5363" s="3" t="str">
        <f t="shared" si="83"/>
        <v>Retail</v>
      </c>
      <c r="G5363" s="3">
        <v>4</v>
      </c>
      <c r="I5363"/>
    </row>
    <row r="5364" spans="3:9">
      <c r="C5364" s="176">
        <v>42154.536099999998</v>
      </c>
      <c r="D5364" s="3" t="s">
        <v>446</v>
      </c>
      <c r="E5364" s="3" t="s">
        <v>10</v>
      </c>
      <c r="F5364" s="3" t="str">
        <f t="shared" si="83"/>
        <v>Retail</v>
      </c>
      <c r="G5364" s="3">
        <v>3</v>
      </c>
      <c r="I5364"/>
    </row>
    <row r="5365" spans="3:9">
      <c r="C5365" s="176">
        <v>42356.547899999998</v>
      </c>
      <c r="D5365" s="3" t="s">
        <v>447</v>
      </c>
      <c r="E5365" s="3" t="s">
        <v>114</v>
      </c>
      <c r="F5365" s="3" t="str">
        <f t="shared" si="83"/>
        <v>Retail</v>
      </c>
      <c r="G5365" s="3">
        <v>4</v>
      </c>
      <c r="I5365"/>
    </row>
    <row r="5366" spans="3:9">
      <c r="C5366" s="176">
        <v>42155.213199999998</v>
      </c>
      <c r="D5366" s="3" t="s">
        <v>446</v>
      </c>
      <c r="E5366" s="3" t="s">
        <v>112</v>
      </c>
      <c r="F5366" s="3" t="str">
        <f t="shared" si="83"/>
        <v>Wholesale</v>
      </c>
      <c r="G5366" s="3">
        <v>151</v>
      </c>
      <c r="I5366"/>
    </row>
    <row r="5367" spans="3:9">
      <c r="C5367" s="176">
        <v>42350.8056</v>
      </c>
      <c r="D5367" s="3" t="s">
        <v>449</v>
      </c>
      <c r="E5367" s="3" t="s">
        <v>10</v>
      </c>
      <c r="F5367" s="3" t="str">
        <f t="shared" si="83"/>
        <v>Retail</v>
      </c>
      <c r="G5367" s="3">
        <v>3</v>
      </c>
      <c r="I5367"/>
    </row>
    <row r="5368" spans="3:9">
      <c r="C5368" s="176">
        <v>42354.436099999999</v>
      </c>
      <c r="D5368" s="3" t="s">
        <v>446</v>
      </c>
      <c r="E5368" s="3" t="s">
        <v>457</v>
      </c>
      <c r="F5368" s="3" t="str">
        <f t="shared" si="83"/>
        <v>Wholesale</v>
      </c>
      <c r="G5368" s="3">
        <v>33</v>
      </c>
      <c r="I5368"/>
    </row>
    <row r="5369" spans="3:9">
      <c r="C5369" s="176">
        <v>42163.102800000001</v>
      </c>
      <c r="D5369" s="3" t="s">
        <v>449</v>
      </c>
      <c r="E5369" s="3" t="s">
        <v>453</v>
      </c>
      <c r="F5369" s="3" t="str">
        <f t="shared" si="83"/>
        <v>Retail</v>
      </c>
      <c r="G5369" s="3">
        <v>1</v>
      </c>
      <c r="I5369"/>
    </row>
    <row r="5370" spans="3:9">
      <c r="C5370" s="176">
        <v>42259.553500000002</v>
      </c>
      <c r="D5370" s="3" t="s">
        <v>445</v>
      </c>
      <c r="E5370" s="3" t="s">
        <v>453</v>
      </c>
      <c r="F5370" s="3" t="str">
        <f t="shared" si="83"/>
        <v>Retail</v>
      </c>
      <c r="G5370" s="3">
        <v>6</v>
      </c>
      <c r="I5370"/>
    </row>
    <row r="5371" spans="3:9">
      <c r="C5371" s="176">
        <v>42201.461799999997</v>
      </c>
      <c r="D5371" s="3" t="s">
        <v>446</v>
      </c>
      <c r="E5371" s="3" t="s">
        <v>8</v>
      </c>
      <c r="F5371" s="3" t="str">
        <f t="shared" si="83"/>
        <v>Wholesale</v>
      </c>
      <c r="G5371" s="3">
        <v>41</v>
      </c>
      <c r="I5371"/>
    </row>
    <row r="5372" spans="3:9">
      <c r="C5372" s="176">
        <v>42014.772900000004</v>
      </c>
      <c r="D5372" s="3" t="s">
        <v>447</v>
      </c>
      <c r="E5372" s="3" t="s">
        <v>453</v>
      </c>
      <c r="F5372" s="3" t="str">
        <f t="shared" si="83"/>
        <v>Retail</v>
      </c>
      <c r="G5372" s="3">
        <v>2</v>
      </c>
      <c r="I5372"/>
    </row>
    <row r="5373" spans="3:9">
      <c r="C5373" s="176">
        <v>42345.122199999998</v>
      </c>
      <c r="D5373" s="3" t="s">
        <v>446</v>
      </c>
      <c r="E5373" s="3" t="s">
        <v>448</v>
      </c>
      <c r="F5373" s="3" t="str">
        <f t="shared" si="83"/>
        <v>Retail</v>
      </c>
      <c r="G5373" s="3">
        <v>2</v>
      </c>
      <c r="I5373"/>
    </row>
    <row r="5374" spans="3:9">
      <c r="C5374" s="176">
        <v>42104.468099999998</v>
      </c>
      <c r="D5374" s="3" t="s">
        <v>445</v>
      </c>
      <c r="E5374" s="3" t="s">
        <v>7</v>
      </c>
      <c r="F5374" s="3" t="str">
        <f t="shared" si="83"/>
        <v>Retail</v>
      </c>
      <c r="G5374" s="3">
        <v>1</v>
      </c>
      <c r="I5374"/>
    </row>
    <row r="5375" spans="3:9">
      <c r="C5375" s="176">
        <v>42100.472199999997</v>
      </c>
      <c r="D5375" s="3" t="s">
        <v>445</v>
      </c>
      <c r="E5375" s="3" t="s">
        <v>453</v>
      </c>
      <c r="F5375" s="3" t="str">
        <f t="shared" si="83"/>
        <v>Wholesale</v>
      </c>
      <c r="G5375" s="3">
        <v>44</v>
      </c>
      <c r="I5375"/>
    </row>
    <row r="5376" spans="3:9">
      <c r="C5376" s="176">
        <v>42258.688900000001</v>
      </c>
      <c r="D5376" s="3" t="s">
        <v>445</v>
      </c>
      <c r="E5376" s="3" t="s">
        <v>8</v>
      </c>
      <c r="F5376" s="3" t="str">
        <f t="shared" si="83"/>
        <v>Wholesale</v>
      </c>
      <c r="G5376" s="3">
        <v>67</v>
      </c>
      <c r="I5376"/>
    </row>
    <row r="5377" spans="3:9">
      <c r="C5377" s="176">
        <v>41988.712500000001</v>
      </c>
      <c r="D5377" s="3" t="s">
        <v>446</v>
      </c>
      <c r="E5377" s="3" t="s">
        <v>114</v>
      </c>
      <c r="F5377" s="3" t="str">
        <f t="shared" si="83"/>
        <v>Retail</v>
      </c>
      <c r="G5377" s="3">
        <v>3</v>
      </c>
      <c r="I5377"/>
    </row>
    <row r="5378" spans="3:9">
      <c r="C5378" s="176">
        <v>42359.927799999998</v>
      </c>
      <c r="D5378" s="3" t="s">
        <v>445</v>
      </c>
      <c r="E5378" s="3" t="s">
        <v>6</v>
      </c>
      <c r="F5378" s="3" t="str">
        <f t="shared" si="83"/>
        <v>Retail</v>
      </c>
      <c r="G5378" s="3">
        <v>4</v>
      </c>
      <c r="I5378"/>
    </row>
    <row r="5379" spans="3:9">
      <c r="C5379" s="176">
        <v>42085.5167</v>
      </c>
      <c r="D5379" s="3" t="s">
        <v>447</v>
      </c>
      <c r="E5379" s="3" t="s">
        <v>448</v>
      </c>
      <c r="F5379" s="3" t="str">
        <f t="shared" si="83"/>
        <v>Retail</v>
      </c>
      <c r="G5379" s="3">
        <v>3</v>
      </c>
      <c r="I5379"/>
    </row>
    <row r="5380" spans="3:9">
      <c r="C5380" s="176">
        <v>42309.4833</v>
      </c>
      <c r="D5380" s="3" t="s">
        <v>445</v>
      </c>
      <c r="E5380" s="3" t="s">
        <v>312</v>
      </c>
      <c r="F5380" s="3" t="str">
        <f t="shared" si="83"/>
        <v>Wholesale</v>
      </c>
      <c r="G5380" s="3">
        <v>31</v>
      </c>
      <c r="I5380"/>
    </row>
    <row r="5381" spans="3:9">
      <c r="C5381" s="176">
        <v>42311.8076</v>
      </c>
      <c r="D5381" s="3" t="s">
        <v>445</v>
      </c>
      <c r="E5381" s="3" t="s">
        <v>10</v>
      </c>
      <c r="F5381" s="3" t="str">
        <f t="shared" si="83"/>
        <v>Wholesale</v>
      </c>
      <c r="G5381" s="3">
        <v>55</v>
      </c>
      <c r="I5381"/>
    </row>
    <row r="5382" spans="3:9">
      <c r="C5382" s="176">
        <v>41981.674299999999</v>
      </c>
      <c r="D5382" s="3" t="s">
        <v>449</v>
      </c>
      <c r="E5382" s="3" t="s">
        <v>453</v>
      </c>
      <c r="F5382" s="3" t="str">
        <f t="shared" si="83"/>
        <v>Retail</v>
      </c>
      <c r="G5382" s="3">
        <v>3</v>
      </c>
      <c r="I5382"/>
    </row>
    <row r="5383" spans="3:9">
      <c r="C5383" s="176">
        <v>42192.132599999997</v>
      </c>
      <c r="D5383" s="3" t="s">
        <v>447</v>
      </c>
      <c r="E5383" s="3" t="s">
        <v>453</v>
      </c>
      <c r="F5383" s="3" t="str">
        <f t="shared" si="83"/>
        <v>Retail</v>
      </c>
      <c r="G5383" s="3">
        <v>1</v>
      </c>
      <c r="I5383"/>
    </row>
    <row r="5384" spans="3:9">
      <c r="C5384" s="176">
        <v>42334.7111</v>
      </c>
      <c r="D5384" s="3" t="s">
        <v>447</v>
      </c>
      <c r="E5384" s="3" t="s">
        <v>114</v>
      </c>
      <c r="F5384" s="3" t="str">
        <f t="shared" si="83"/>
        <v>Wholesale</v>
      </c>
      <c r="G5384" s="3">
        <v>35</v>
      </c>
      <c r="I5384"/>
    </row>
    <row r="5385" spans="3:9">
      <c r="C5385" s="176">
        <v>42293.160400000001</v>
      </c>
      <c r="D5385" s="3" t="s">
        <v>447</v>
      </c>
      <c r="E5385" s="3" t="s">
        <v>453</v>
      </c>
      <c r="F5385" s="3" t="str">
        <f t="shared" si="83"/>
        <v>Retail</v>
      </c>
      <c r="G5385" s="3">
        <v>4</v>
      </c>
      <c r="I5385"/>
    </row>
    <row r="5386" spans="3:9">
      <c r="C5386" s="176">
        <v>42286.165300000001</v>
      </c>
      <c r="D5386" s="3" t="s">
        <v>446</v>
      </c>
      <c r="E5386" s="3" t="s">
        <v>312</v>
      </c>
      <c r="F5386" s="3" t="str">
        <f t="shared" ref="F5386:F5449" si="84">IF(G5386&lt;10,"Retail","Wholesale")</f>
        <v>Retail</v>
      </c>
      <c r="G5386" s="3">
        <v>8</v>
      </c>
      <c r="I5386"/>
    </row>
    <row r="5387" spans="3:9">
      <c r="C5387" s="176">
        <v>41978.456899999997</v>
      </c>
      <c r="D5387" s="3" t="s">
        <v>446</v>
      </c>
      <c r="E5387" s="3" t="s">
        <v>455</v>
      </c>
      <c r="F5387" s="3" t="str">
        <f t="shared" si="84"/>
        <v>Retail</v>
      </c>
      <c r="G5387" s="3">
        <v>2</v>
      </c>
      <c r="I5387"/>
    </row>
    <row r="5388" spans="3:9">
      <c r="C5388" s="176">
        <v>42161.472199999997</v>
      </c>
      <c r="D5388" s="3" t="s">
        <v>447</v>
      </c>
      <c r="E5388" s="3" t="s">
        <v>458</v>
      </c>
      <c r="F5388" s="3" t="str">
        <f t="shared" si="84"/>
        <v>Retail</v>
      </c>
      <c r="G5388" s="3">
        <v>3</v>
      </c>
      <c r="I5388"/>
    </row>
    <row r="5389" spans="3:9">
      <c r="C5389" s="176">
        <v>42171.534</v>
      </c>
      <c r="D5389" s="3" t="s">
        <v>445</v>
      </c>
      <c r="E5389" s="3" t="s">
        <v>452</v>
      </c>
      <c r="F5389" s="3" t="str">
        <f t="shared" si="84"/>
        <v>Retail</v>
      </c>
      <c r="G5389" s="3">
        <v>2</v>
      </c>
      <c r="I5389"/>
    </row>
    <row r="5390" spans="3:9">
      <c r="C5390" s="176">
        <v>42260.479200000002</v>
      </c>
      <c r="D5390" s="3" t="s">
        <v>445</v>
      </c>
      <c r="E5390" s="3" t="s">
        <v>114</v>
      </c>
      <c r="F5390" s="3" t="str">
        <f t="shared" si="84"/>
        <v>Retail</v>
      </c>
      <c r="G5390" s="3">
        <v>1</v>
      </c>
      <c r="I5390"/>
    </row>
    <row r="5391" spans="3:9">
      <c r="C5391" s="176">
        <v>42268.731899999999</v>
      </c>
      <c r="D5391" s="3" t="s">
        <v>449</v>
      </c>
      <c r="E5391" s="3" t="s">
        <v>453</v>
      </c>
      <c r="F5391" s="3" t="str">
        <f t="shared" si="84"/>
        <v>Retail</v>
      </c>
      <c r="G5391" s="3">
        <v>7</v>
      </c>
      <c r="I5391"/>
    </row>
    <row r="5392" spans="3:9">
      <c r="C5392" s="176">
        <v>42347.525000000001</v>
      </c>
      <c r="D5392" s="3" t="s">
        <v>446</v>
      </c>
      <c r="E5392" s="3" t="s">
        <v>453</v>
      </c>
      <c r="F5392" s="3" t="str">
        <f t="shared" si="84"/>
        <v>Retail</v>
      </c>
      <c r="G5392" s="3">
        <v>8</v>
      </c>
      <c r="I5392"/>
    </row>
    <row r="5393" spans="3:9">
      <c r="C5393" s="176">
        <v>41982.502099999998</v>
      </c>
      <c r="D5393" s="3" t="s">
        <v>445</v>
      </c>
      <c r="E5393" s="3" t="s">
        <v>312</v>
      </c>
      <c r="F5393" s="3" t="str">
        <f t="shared" si="84"/>
        <v>Wholesale</v>
      </c>
      <c r="G5393" s="3">
        <v>34</v>
      </c>
      <c r="I5393"/>
    </row>
    <row r="5394" spans="3:9">
      <c r="C5394" s="176">
        <v>42079.509700000002</v>
      </c>
      <c r="D5394" s="3" t="s">
        <v>446</v>
      </c>
      <c r="E5394" s="3" t="s">
        <v>6</v>
      </c>
      <c r="F5394" s="3" t="str">
        <f t="shared" si="84"/>
        <v>Wholesale</v>
      </c>
      <c r="G5394" s="3">
        <v>92</v>
      </c>
      <c r="I5394"/>
    </row>
    <row r="5395" spans="3:9">
      <c r="C5395" s="176">
        <v>42168.551399999997</v>
      </c>
      <c r="D5395" s="3" t="s">
        <v>449</v>
      </c>
      <c r="E5395" s="3" t="s">
        <v>312</v>
      </c>
      <c r="F5395" s="3" t="str">
        <f t="shared" si="84"/>
        <v>Wholesale</v>
      </c>
      <c r="G5395" s="3">
        <v>40</v>
      </c>
      <c r="I5395"/>
    </row>
    <row r="5396" spans="3:9">
      <c r="C5396" s="176">
        <v>41985.152800000003</v>
      </c>
      <c r="D5396" s="3" t="s">
        <v>446</v>
      </c>
      <c r="E5396" s="3" t="s">
        <v>453</v>
      </c>
      <c r="F5396" s="3" t="str">
        <f t="shared" si="84"/>
        <v>Wholesale</v>
      </c>
      <c r="G5396" s="3">
        <v>27</v>
      </c>
      <c r="I5396"/>
    </row>
    <row r="5397" spans="3:9">
      <c r="C5397" s="176">
        <v>42236.171499999997</v>
      </c>
      <c r="D5397" s="3" t="s">
        <v>446</v>
      </c>
      <c r="E5397" s="3" t="s">
        <v>452</v>
      </c>
      <c r="F5397" s="3" t="str">
        <f t="shared" si="84"/>
        <v>Retail</v>
      </c>
      <c r="G5397" s="3">
        <v>5</v>
      </c>
      <c r="I5397"/>
    </row>
    <row r="5398" spans="3:9">
      <c r="C5398" s="176">
        <v>41986.4951</v>
      </c>
      <c r="D5398" s="3" t="s">
        <v>445</v>
      </c>
      <c r="E5398" s="3" t="s">
        <v>10</v>
      </c>
      <c r="F5398" s="3" t="str">
        <f t="shared" si="84"/>
        <v>Wholesale</v>
      </c>
      <c r="G5398" s="3">
        <v>36</v>
      </c>
      <c r="I5398"/>
    </row>
    <row r="5399" spans="3:9">
      <c r="C5399" s="176">
        <v>42263.581899999997</v>
      </c>
      <c r="D5399" s="3" t="s">
        <v>445</v>
      </c>
      <c r="E5399" s="3" t="s">
        <v>453</v>
      </c>
      <c r="F5399" s="3" t="str">
        <f t="shared" si="84"/>
        <v>Wholesale</v>
      </c>
      <c r="G5399" s="3">
        <v>33</v>
      </c>
      <c r="I5399"/>
    </row>
    <row r="5400" spans="3:9">
      <c r="C5400" s="176">
        <v>42357.998599999999</v>
      </c>
      <c r="D5400" s="3" t="s">
        <v>445</v>
      </c>
      <c r="E5400" s="3" t="s">
        <v>110</v>
      </c>
      <c r="F5400" s="3" t="str">
        <f t="shared" si="84"/>
        <v>Wholesale</v>
      </c>
      <c r="G5400" s="3">
        <v>51</v>
      </c>
      <c r="I5400"/>
    </row>
    <row r="5401" spans="3:9">
      <c r="C5401" s="176">
        <v>41981.099300000002</v>
      </c>
      <c r="D5401" s="3" t="s">
        <v>447</v>
      </c>
      <c r="E5401" s="3" t="s">
        <v>459</v>
      </c>
      <c r="F5401" s="3" t="str">
        <f t="shared" si="84"/>
        <v>Retail</v>
      </c>
      <c r="G5401" s="3">
        <v>5</v>
      </c>
      <c r="I5401"/>
    </row>
    <row r="5402" spans="3:9">
      <c r="C5402" s="176">
        <v>42252.552799999998</v>
      </c>
      <c r="D5402" s="3" t="s">
        <v>446</v>
      </c>
      <c r="E5402" s="3" t="s">
        <v>452</v>
      </c>
      <c r="F5402" s="3" t="str">
        <f t="shared" si="84"/>
        <v>Wholesale</v>
      </c>
      <c r="G5402" s="3">
        <v>56</v>
      </c>
      <c r="I5402"/>
    </row>
    <row r="5403" spans="3:9">
      <c r="C5403" s="176">
        <v>42104.534</v>
      </c>
      <c r="D5403" s="3" t="s">
        <v>445</v>
      </c>
      <c r="E5403" s="3" t="s">
        <v>8</v>
      </c>
      <c r="F5403" s="3" t="str">
        <f t="shared" si="84"/>
        <v>Retail</v>
      </c>
      <c r="G5403" s="3">
        <v>1</v>
      </c>
      <c r="I5403"/>
    </row>
    <row r="5404" spans="3:9">
      <c r="C5404" s="176">
        <v>42165.482600000003</v>
      </c>
      <c r="D5404" s="3" t="s">
        <v>447</v>
      </c>
      <c r="E5404" s="3" t="s">
        <v>6</v>
      </c>
      <c r="F5404" s="3" t="str">
        <f t="shared" si="84"/>
        <v>Wholesale</v>
      </c>
      <c r="G5404" s="3">
        <v>38</v>
      </c>
      <c r="I5404"/>
    </row>
    <row r="5405" spans="3:9">
      <c r="C5405" s="176">
        <v>42351.554199999999</v>
      </c>
      <c r="D5405" s="3" t="s">
        <v>446</v>
      </c>
      <c r="E5405" s="3" t="s">
        <v>453</v>
      </c>
      <c r="F5405" s="3" t="str">
        <f t="shared" si="84"/>
        <v>Wholesale</v>
      </c>
      <c r="G5405" s="3">
        <v>28</v>
      </c>
      <c r="I5405"/>
    </row>
    <row r="5406" spans="3:9">
      <c r="C5406" s="176">
        <v>42145.536800000002</v>
      </c>
      <c r="D5406" s="3" t="s">
        <v>447</v>
      </c>
      <c r="E5406" s="3" t="s">
        <v>110</v>
      </c>
      <c r="F5406" s="3" t="str">
        <f t="shared" si="84"/>
        <v>Wholesale</v>
      </c>
      <c r="G5406" s="3">
        <v>30</v>
      </c>
      <c r="I5406"/>
    </row>
    <row r="5407" spans="3:9">
      <c r="C5407" s="176">
        <v>42133.729899999998</v>
      </c>
      <c r="D5407" s="3" t="s">
        <v>446</v>
      </c>
      <c r="E5407" s="3" t="s">
        <v>453</v>
      </c>
      <c r="F5407" s="3" t="str">
        <f t="shared" si="84"/>
        <v>Retail</v>
      </c>
      <c r="G5407" s="3">
        <v>5</v>
      </c>
      <c r="I5407"/>
    </row>
    <row r="5408" spans="3:9">
      <c r="C5408" s="176">
        <v>42175.126400000001</v>
      </c>
      <c r="D5408" s="3" t="s">
        <v>447</v>
      </c>
      <c r="E5408" s="3" t="s">
        <v>453</v>
      </c>
      <c r="F5408" s="3" t="str">
        <f t="shared" si="84"/>
        <v>Retail</v>
      </c>
      <c r="G5408" s="3">
        <v>6</v>
      </c>
      <c r="I5408"/>
    </row>
    <row r="5409" spans="3:9">
      <c r="C5409" s="176">
        <v>42337.4424</v>
      </c>
      <c r="D5409" s="3" t="s">
        <v>449</v>
      </c>
      <c r="E5409" s="3" t="s">
        <v>454</v>
      </c>
      <c r="F5409" s="3" t="str">
        <f t="shared" si="84"/>
        <v>Retail</v>
      </c>
      <c r="G5409" s="3">
        <v>4</v>
      </c>
      <c r="I5409"/>
    </row>
    <row r="5410" spans="3:9">
      <c r="C5410" s="176">
        <v>41986.786800000002</v>
      </c>
      <c r="D5410" s="3" t="s">
        <v>445</v>
      </c>
      <c r="E5410" s="3" t="s">
        <v>6</v>
      </c>
      <c r="F5410" s="3" t="str">
        <f t="shared" si="84"/>
        <v>Retail</v>
      </c>
      <c r="G5410" s="3">
        <v>6</v>
      </c>
      <c r="I5410"/>
    </row>
    <row r="5411" spans="3:9">
      <c r="C5411" s="176">
        <v>42328.753499999999</v>
      </c>
      <c r="D5411" s="3" t="s">
        <v>447</v>
      </c>
      <c r="E5411" s="3" t="s">
        <v>453</v>
      </c>
      <c r="F5411" s="3" t="str">
        <f t="shared" si="84"/>
        <v>Retail</v>
      </c>
      <c r="G5411" s="3">
        <v>7</v>
      </c>
      <c r="I5411"/>
    </row>
    <row r="5412" spans="3:9">
      <c r="C5412" s="176">
        <v>42119.6826</v>
      </c>
      <c r="D5412" s="3" t="s">
        <v>445</v>
      </c>
      <c r="E5412" s="3" t="s">
        <v>458</v>
      </c>
      <c r="F5412" s="3" t="str">
        <f t="shared" si="84"/>
        <v>Retail</v>
      </c>
      <c r="G5412" s="3">
        <v>1</v>
      </c>
      <c r="I5412"/>
    </row>
    <row r="5413" spans="3:9">
      <c r="C5413" s="176">
        <v>42194.508999999998</v>
      </c>
      <c r="D5413" s="3" t="s">
        <v>445</v>
      </c>
      <c r="E5413" s="3" t="s">
        <v>114</v>
      </c>
      <c r="F5413" s="3" t="str">
        <f t="shared" si="84"/>
        <v>Retail</v>
      </c>
      <c r="G5413" s="3">
        <v>2</v>
      </c>
      <c r="I5413"/>
    </row>
    <row r="5414" spans="3:9">
      <c r="C5414" s="176">
        <v>41985.296499999997</v>
      </c>
      <c r="D5414" s="3" t="s">
        <v>449</v>
      </c>
      <c r="E5414" s="3" t="s">
        <v>453</v>
      </c>
      <c r="F5414" s="3" t="str">
        <f t="shared" si="84"/>
        <v>Retail</v>
      </c>
      <c r="G5414" s="3">
        <v>2</v>
      </c>
      <c r="I5414"/>
    </row>
    <row r="5415" spans="3:9">
      <c r="C5415" s="176">
        <v>42359.7667</v>
      </c>
      <c r="D5415" s="3" t="s">
        <v>446</v>
      </c>
      <c r="E5415" s="3" t="s">
        <v>312</v>
      </c>
      <c r="F5415" s="3" t="str">
        <f t="shared" si="84"/>
        <v>Retail</v>
      </c>
      <c r="G5415" s="3">
        <v>3</v>
      </c>
      <c r="I5415"/>
    </row>
    <row r="5416" spans="3:9">
      <c r="C5416" s="176">
        <v>42154.665999999997</v>
      </c>
      <c r="D5416" s="3" t="s">
        <v>445</v>
      </c>
      <c r="E5416" s="3" t="s">
        <v>448</v>
      </c>
      <c r="F5416" s="3" t="str">
        <f t="shared" si="84"/>
        <v>Retail</v>
      </c>
      <c r="G5416" s="3">
        <v>2</v>
      </c>
      <c r="I5416"/>
    </row>
    <row r="5417" spans="3:9">
      <c r="C5417" s="176">
        <v>42117.326399999998</v>
      </c>
      <c r="D5417" s="3" t="s">
        <v>445</v>
      </c>
      <c r="E5417" s="3" t="s">
        <v>458</v>
      </c>
      <c r="F5417" s="3" t="str">
        <f t="shared" si="84"/>
        <v>Wholesale</v>
      </c>
      <c r="G5417" s="3">
        <v>58</v>
      </c>
      <c r="I5417"/>
    </row>
    <row r="5418" spans="3:9">
      <c r="C5418" s="176">
        <v>42161.646500000003</v>
      </c>
      <c r="D5418" s="3" t="s">
        <v>445</v>
      </c>
      <c r="E5418" s="3" t="s">
        <v>10</v>
      </c>
      <c r="F5418" s="3" t="str">
        <f t="shared" si="84"/>
        <v>Wholesale</v>
      </c>
      <c r="G5418" s="3">
        <v>111</v>
      </c>
      <c r="I5418"/>
    </row>
    <row r="5419" spans="3:9">
      <c r="C5419" s="176">
        <v>41987.484700000001</v>
      </c>
      <c r="D5419" s="3" t="s">
        <v>447</v>
      </c>
      <c r="E5419" s="3" t="s">
        <v>453</v>
      </c>
      <c r="F5419" s="3" t="str">
        <f t="shared" si="84"/>
        <v>Wholesale</v>
      </c>
      <c r="G5419" s="3">
        <v>30</v>
      </c>
      <c r="I5419"/>
    </row>
    <row r="5420" spans="3:9">
      <c r="C5420" s="176">
        <v>42358.459000000003</v>
      </c>
      <c r="D5420" s="3" t="s">
        <v>446</v>
      </c>
      <c r="E5420" s="3" t="s">
        <v>453</v>
      </c>
      <c r="F5420" s="3" t="str">
        <f t="shared" si="84"/>
        <v>Wholesale</v>
      </c>
      <c r="G5420" s="3">
        <v>27</v>
      </c>
      <c r="I5420"/>
    </row>
    <row r="5421" spans="3:9">
      <c r="C5421" s="176">
        <v>42329.502800000002</v>
      </c>
      <c r="D5421" s="3" t="s">
        <v>446</v>
      </c>
      <c r="E5421" s="3" t="s">
        <v>114</v>
      </c>
      <c r="F5421" s="3" t="str">
        <f t="shared" si="84"/>
        <v>Retail</v>
      </c>
      <c r="G5421" s="3">
        <v>1</v>
      </c>
      <c r="I5421"/>
    </row>
    <row r="5422" spans="3:9">
      <c r="C5422" s="176">
        <v>42193.5743</v>
      </c>
      <c r="D5422" s="3" t="s">
        <v>445</v>
      </c>
      <c r="E5422" s="3" t="s">
        <v>453</v>
      </c>
      <c r="F5422" s="3" t="str">
        <f t="shared" si="84"/>
        <v>Wholesale</v>
      </c>
      <c r="G5422" s="3">
        <v>55</v>
      </c>
      <c r="I5422"/>
    </row>
    <row r="5423" spans="3:9">
      <c r="C5423" s="176">
        <v>42220.5576</v>
      </c>
      <c r="D5423" s="3" t="s">
        <v>445</v>
      </c>
      <c r="E5423" s="3" t="s">
        <v>6</v>
      </c>
      <c r="F5423" s="3" t="str">
        <f t="shared" si="84"/>
        <v>Retail</v>
      </c>
      <c r="G5423" s="3">
        <v>1</v>
      </c>
      <c r="I5423"/>
    </row>
    <row r="5424" spans="3:9">
      <c r="C5424" s="176">
        <v>42255.522900000004</v>
      </c>
      <c r="D5424" s="3" t="s">
        <v>445</v>
      </c>
      <c r="E5424" s="3" t="s">
        <v>8</v>
      </c>
      <c r="F5424" s="3" t="str">
        <f t="shared" si="84"/>
        <v>Retail</v>
      </c>
      <c r="G5424" s="3">
        <v>1</v>
      </c>
      <c r="I5424"/>
    </row>
    <row r="5425" spans="3:9">
      <c r="C5425" s="176">
        <v>42234.4951</v>
      </c>
      <c r="D5425" s="3" t="s">
        <v>445</v>
      </c>
      <c r="E5425" s="3" t="s">
        <v>6</v>
      </c>
      <c r="F5425" s="3" t="str">
        <f t="shared" si="84"/>
        <v>Retail</v>
      </c>
      <c r="G5425" s="3">
        <v>1</v>
      </c>
      <c r="I5425"/>
    </row>
    <row r="5426" spans="3:9">
      <c r="C5426" s="176">
        <v>42210.5049</v>
      </c>
      <c r="D5426" s="3" t="s">
        <v>447</v>
      </c>
      <c r="E5426" s="3" t="s">
        <v>112</v>
      </c>
      <c r="F5426" s="3" t="str">
        <f t="shared" si="84"/>
        <v>Retail</v>
      </c>
      <c r="G5426" s="3">
        <v>1</v>
      </c>
      <c r="I5426"/>
    </row>
    <row r="5427" spans="3:9">
      <c r="C5427" s="176">
        <v>42351.7667</v>
      </c>
      <c r="D5427" s="3" t="s">
        <v>445</v>
      </c>
      <c r="E5427" s="3" t="s">
        <v>6</v>
      </c>
      <c r="F5427" s="3" t="str">
        <f t="shared" si="84"/>
        <v>Retail</v>
      </c>
      <c r="G5427" s="3">
        <v>5</v>
      </c>
      <c r="I5427"/>
    </row>
    <row r="5428" spans="3:9">
      <c r="C5428" s="176">
        <v>41984.683299999997</v>
      </c>
      <c r="D5428" s="3" t="s">
        <v>445</v>
      </c>
      <c r="E5428" s="3" t="s">
        <v>112</v>
      </c>
      <c r="F5428" s="3" t="str">
        <f t="shared" si="84"/>
        <v>Retail</v>
      </c>
      <c r="G5428" s="3">
        <v>2</v>
      </c>
      <c r="I5428"/>
    </row>
    <row r="5429" spans="3:9">
      <c r="C5429" s="176">
        <v>42223.522900000004</v>
      </c>
      <c r="D5429" s="3" t="s">
        <v>445</v>
      </c>
      <c r="E5429" s="3" t="s">
        <v>453</v>
      </c>
      <c r="F5429" s="3" t="str">
        <f t="shared" si="84"/>
        <v>Wholesale</v>
      </c>
      <c r="G5429" s="3">
        <v>37</v>
      </c>
      <c r="I5429"/>
    </row>
    <row r="5430" spans="3:9">
      <c r="C5430" s="176">
        <v>42198.525000000001</v>
      </c>
      <c r="D5430" s="3" t="s">
        <v>445</v>
      </c>
      <c r="E5430" s="3" t="s">
        <v>453</v>
      </c>
      <c r="F5430" s="3" t="str">
        <f t="shared" si="84"/>
        <v>Retail</v>
      </c>
      <c r="G5430" s="3">
        <v>1</v>
      </c>
      <c r="I5430"/>
    </row>
    <row r="5431" spans="3:9">
      <c r="C5431" s="176">
        <v>42361.179199999999</v>
      </c>
      <c r="D5431" s="3" t="s">
        <v>445</v>
      </c>
      <c r="E5431" s="3" t="s">
        <v>448</v>
      </c>
      <c r="F5431" s="3" t="str">
        <f t="shared" si="84"/>
        <v>Retail</v>
      </c>
      <c r="G5431" s="3">
        <v>2</v>
      </c>
      <c r="I5431"/>
    </row>
    <row r="5432" spans="3:9">
      <c r="C5432" s="176">
        <v>42178.521500000003</v>
      </c>
      <c r="D5432" s="3" t="s">
        <v>449</v>
      </c>
      <c r="E5432" s="3" t="s">
        <v>453</v>
      </c>
      <c r="F5432" s="3" t="str">
        <f t="shared" si="84"/>
        <v>Wholesale</v>
      </c>
      <c r="G5432" s="3">
        <v>29</v>
      </c>
      <c r="I5432"/>
    </row>
    <row r="5433" spans="3:9">
      <c r="C5433" s="176">
        <v>42036.228499999997</v>
      </c>
      <c r="D5433" s="3" t="s">
        <v>447</v>
      </c>
      <c r="E5433" s="3" t="s">
        <v>453</v>
      </c>
      <c r="F5433" s="3" t="str">
        <f t="shared" si="84"/>
        <v>Retail</v>
      </c>
      <c r="G5433" s="3">
        <v>6</v>
      </c>
      <c r="I5433"/>
    </row>
    <row r="5434" spans="3:9">
      <c r="C5434" s="176">
        <v>41982.45</v>
      </c>
      <c r="D5434" s="3" t="s">
        <v>447</v>
      </c>
      <c r="E5434" s="3" t="s">
        <v>453</v>
      </c>
      <c r="F5434" s="3" t="str">
        <f t="shared" si="84"/>
        <v>Retail</v>
      </c>
      <c r="G5434" s="3">
        <v>2</v>
      </c>
      <c r="I5434"/>
    </row>
    <row r="5435" spans="3:9">
      <c r="C5435" s="176">
        <v>42287.212500000001</v>
      </c>
      <c r="D5435" s="3" t="s">
        <v>445</v>
      </c>
      <c r="E5435" s="3" t="s">
        <v>312</v>
      </c>
      <c r="F5435" s="3" t="str">
        <f t="shared" si="84"/>
        <v>Wholesale</v>
      </c>
      <c r="G5435" s="3">
        <v>44</v>
      </c>
      <c r="I5435"/>
    </row>
    <row r="5436" spans="3:9">
      <c r="C5436" s="176">
        <v>42166.165300000001</v>
      </c>
      <c r="D5436" s="3" t="s">
        <v>445</v>
      </c>
      <c r="E5436" s="3" t="s">
        <v>458</v>
      </c>
      <c r="F5436" s="3" t="str">
        <f t="shared" si="84"/>
        <v>Retail</v>
      </c>
      <c r="G5436" s="3">
        <v>8</v>
      </c>
      <c r="I5436"/>
    </row>
    <row r="5437" spans="3:9">
      <c r="C5437" s="176">
        <v>42213.514600000002</v>
      </c>
      <c r="D5437" s="3" t="s">
        <v>445</v>
      </c>
      <c r="E5437" s="3" t="s">
        <v>10</v>
      </c>
      <c r="F5437" s="3" t="str">
        <f t="shared" si="84"/>
        <v>Retail</v>
      </c>
      <c r="G5437" s="3">
        <v>1</v>
      </c>
      <c r="I5437"/>
    </row>
    <row r="5438" spans="3:9">
      <c r="C5438" s="176">
        <v>42247.520100000002</v>
      </c>
      <c r="D5438" s="3" t="s">
        <v>445</v>
      </c>
      <c r="E5438" s="3" t="s">
        <v>453</v>
      </c>
      <c r="F5438" s="3" t="str">
        <f t="shared" si="84"/>
        <v>Wholesale</v>
      </c>
      <c r="G5438" s="3">
        <v>52</v>
      </c>
      <c r="I5438"/>
    </row>
    <row r="5439" spans="3:9">
      <c r="C5439" s="176">
        <v>42351.477099999996</v>
      </c>
      <c r="D5439" s="3" t="s">
        <v>445</v>
      </c>
      <c r="E5439" s="3" t="s">
        <v>453</v>
      </c>
      <c r="F5439" s="3" t="str">
        <f t="shared" si="84"/>
        <v>Wholesale</v>
      </c>
      <c r="G5439" s="3">
        <v>71</v>
      </c>
      <c r="I5439"/>
    </row>
    <row r="5440" spans="3:9">
      <c r="C5440" s="176">
        <v>41981.516000000003</v>
      </c>
      <c r="D5440" s="3" t="s">
        <v>445</v>
      </c>
      <c r="E5440" s="3" t="s">
        <v>448</v>
      </c>
      <c r="F5440" s="3" t="str">
        <f t="shared" si="84"/>
        <v>Retail</v>
      </c>
      <c r="G5440" s="3">
        <v>5</v>
      </c>
      <c r="I5440"/>
    </row>
    <row r="5441" spans="3:9">
      <c r="C5441" s="176">
        <v>41979.756300000001</v>
      </c>
      <c r="D5441" s="3" t="s">
        <v>445</v>
      </c>
      <c r="E5441" s="3" t="s">
        <v>7</v>
      </c>
      <c r="F5441" s="3" t="str">
        <f t="shared" si="84"/>
        <v>Retail</v>
      </c>
      <c r="G5441" s="3">
        <v>5</v>
      </c>
      <c r="I5441"/>
    </row>
    <row r="5442" spans="3:9">
      <c r="C5442" s="176">
        <v>42348.984700000001</v>
      </c>
      <c r="D5442" s="3" t="s">
        <v>446</v>
      </c>
      <c r="E5442" s="3" t="s">
        <v>112</v>
      </c>
      <c r="F5442" s="3" t="str">
        <f t="shared" si="84"/>
        <v>Wholesale</v>
      </c>
      <c r="G5442" s="3">
        <v>146</v>
      </c>
      <c r="I5442"/>
    </row>
    <row r="5443" spans="3:9">
      <c r="C5443" s="176">
        <v>42191.228499999997</v>
      </c>
      <c r="D5443" s="3" t="s">
        <v>445</v>
      </c>
      <c r="E5443" s="3" t="s">
        <v>453</v>
      </c>
      <c r="F5443" s="3" t="str">
        <f t="shared" si="84"/>
        <v>Retail</v>
      </c>
      <c r="G5443" s="3">
        <v>3</v>
      </c>
      <c r="I5443"/>
    </row>
    <row r="5444" spans="3:9">
      <c r="C5444" s="176">
        <v>41980.5285</v>
      </c>
      <c r="D5444" s="3" t="s">
        <v>445</v>
      </c>
      <c r="E5444" s="3" t="s">
        <v>461</v>
      </c>
      <c r="F5444" s="3" t="str">
        <f t="shared" si="84"/>
        <v>Retail</v>
      </c>
      <c r="G5444" s="3">
        <v>7</v>
      </c>
      <c r="I5444"/>
    </row>
    <row r="5445" spans="3:9">
      <c r="C5445" s="176">
        <v>41980.481299999999</v>
      </c>
      <c r="D5445" s="3" t="s">
        <v>445</v>
      </c>
      <c r="E5445" s="3" t="s">
        <v>453</v>
      </c>
      <c r="F5445" s="3" t="str">
        <f t="shared" si="84"/>
        <v>Retail</v>
      </c>
      <c r="G5445" s="3">
        <v>1</v>
      </c>
      <c r="I5445"/>
    </row>
    <row r="5446" spans="3:9">
      <c r="C5446" s="176">
        <v>42191.4951</v>
      </c>
      <c r="D5446" s="3" t="s">
        <v>446</v>
      </c>
      <c r="E5446" s="3" t="s">
        <v>453</v>
      </c>
      <c r="F5446" s="3" t="str">
        <f t="shared" si="84"/>
        <v>Retail</v>
      </c>
      <c r="G5446" s="3">
        <v>6</v>
      </c>
      <c r="I5446"/>
    </row>
    <row r="5447" spans="3:9">
      <c r="C5447" s="176">
        <v>42184.790300000001</v>
      </c>
      <c r="D5447" s="3" t="s">
        <v>445</v>
      </c>
      <c r="E5447" s="3" t="s">
        <v>460</v>
      </c>
      <c r="F5447" s="3" t="str">
        <f t="shared" si="84"/>
        <v>Wholesale</v>
      </c>
      <c r="G5447" s="3">
        <v>88</v>
      </c>
      <c r="I5447"/>
    </row>
    <row r="5448" spans="3:9">
      <c r="C5448" s="176">
        <v>42035.478499999997</v>
      </c>
      <c r="D5448" s="3" t="s">
        <v>449</v>
      </c>
      <c r="E5448" s="3" t="s">
        <v>453</v>
      </c>
      <c r="F5448" s="3" t="str">
        <f t="shared" si="84"/>
        <v>Wholesale</v>
      </c>
      <c r="G5448" s="3">
        <v>105</v>
      </c>
      <c r="I5448"/>
    </row>
    <row r="5449" spans="3:9">
      <c r="C5449" s="176">
        <v>41983.7215</v>
      </c>
      <c r="D5449" s="3" t="s">
        <v>445</v>
      </c>
      <c r="E5449" s="3" t="s">
        <v>6</v>
      </c>
      <c r="F5449" s="3" t="str">
        <f t="shared" si="84"/>
        <v>Retail</v>
      </c>
      <c r="G5449" s="3">
        <v>1</v>
      </c>
      <c r="I5449"/>
    </row>
    <row r="5450" spans="3:9">
      <c r="C5450" s="176">
        <v>42334.493799999997</v>
      </c>
      <c r="D5450" s="3" t="s">
        <v>446</v>
      </c>
      <c r="E5450" s="3" t="s">
        <v>453</v>
      </c>
      <c r="F5450" s="3" t="str">
        <f t="shared" ref="F5450:F5513" si="85">IF(G5450&lt;10,"Retail","Wholesale")</f>
        <v>Wholesale</v>
      </c>
      <c r="G5450" s="3">
        <v>35</v>
      </c>
      <c r="I5450"/>
    </row>
    <row r="5451" spans="3:9">
      <c r="C5451" s="176">
        <v>42194.469400000002</v>
      </c>
      <c r="D5451" s="3" t="s">
        <v>445</v>
      </c>
      <c r="E5451" s="3" t="s">
        <v>459</v>
      </c>
      <c r="F5451" s="3" t="str">
        <f t="shared" si="85"/>
        <v>Retail</v>
      </c>
      <c r="G5451" s="3">
        <v>5</v>
      </c>
      <c r="I5451"/>
    </row>
    <row r="5452" spans="3:9">
      <c r="C5452" s="176">
        <v>42253.7569</v>
      </c>
      <c r="D5452" s="3" t="s">
        <v>445</v>
      </c>
      <c r="E5452" s="3" t="s">
        <v>114</v>
      </c>
      <c r="F5452" s="3" t="str">
        <f t="shared" si="85"/>
        <v>Wholesale</v>
      </c>
      <c r="G5452" s="3">
        <v>31</v>
      </c>
      <c r="I5452"/>
    </row>
    <row r="5453" spans="3:9">
      <c r="C5453" s="176">
        <v>42123.135399999999</v>
      </c>
      <c r="D5453" s="3" t="s">
        <v>445</v>
      </c>
      <c r="E5453" s="3" t="s">
        <v>114</v>
      </c>
      <c r="F5453" s="3" t="str">
        <f t="shared" si="85"/>
        <v>Wholesale</v>
      </c>
      <c r="G5453" s="3">
        <v>153</v>
      </c>
      <c r="I5453"/>
    </row>
    <row r="5454" spans="3:9">
      <c r="C5454" s="176">
        <v>42354.6944</v>
      </c>
      <c r="D5454" s="3" t="s">
        <v>445</v>
      </c>
      <c r="E5454" s="3" t="s">
        <v>456</v>
      </c>
      <c r="F5454" s="3" t="str">
        <f t="shared" si="85"/>
        <v>Retail</v>
      </c>
      <c r="G5454" s="3">
        <v>1</v>
      </c>
      <c r="I5454"/>
    </row>
    <row r="5455" spans="3:9">
      <c r="C5455" s="176">
        <v>42355.190999999999</v>
      </c>
      <c r="D5455" s="3" t="s">
        <v>449</v>
      </c>
      <c r="E5455" s="3" t="s">
        <v>453</v>
      </c>
      <c r="F5455" s="3" t="str">
        <f t="shared" si="85"/>
        <v>Retail</v>
      </c>
      <c r="G5455" s="3">
        <v>6</v>
      </c>
      <c r="I5455"/>
    </row>
    <row r="5456" spans="3:9">
      <c r="C5456" s="176">
        <v>42266.4715</v>
      </c>
      <c r="D5456" s="3" t="s">
        <v>445</v>
      </c>
      <c r="E5456" s="3" t="s">
        <v>10</v>
      </c>
      <c r="F5456" s="3" t="str">
        <f t="shared" si="85"/>
        <v>Retail</v>
      </c>
      <c r="G5456" s="3">
        <v>7</v>
      </c>
      <c r="I5456"/>
    </row>
    <row r="5457" spans="3:9">
      <c r="C5457" s="176">
        <v>42154.811800000003</v>
      </c>
      <c r="D5457" s="3" t="s">
        <v>446</v>
      </c>
      <c r="E5457" s="3" t="s">
        <v>6</v>
      </c>
      <c r="F5457" s="3" t="str">
        <f t="shared" si="85"/>
        <v>Retail</v>
      </c>
      <c r="G5457" s="3">
        <v>3</v>
      </c>
      <c r="I5457"/>
    </row>
    <row r="5458" spans="3:9">
      <c r="C5458" s="176">
        <v>42356.161099999998</v>
      </c>
      <c r="D5458" s="3" t="s">
        <v>446</v>
      </c>
      <c r="E5458" s="3" t="s">
        <v>454</v>
      </c>
      <c r="F5458" s="3" t="str">
        <f t="shared" si="85"/>
        <v>Retail</v>
      </c>
      <c r="G5458" s="3">
        <v>1</v>
      </c>
      <c r="I5458"/>
    </row>
    <row r="5459" spans="3:9">
      <c r="C5459" s="176">
        <v>41985.185400000002</v>
      </c>
      <c r="D5459" s="3" t="s">
        <v>447</v>
      </c>
      <c r="E5459" s="3" t="s">
        <v>459</v>
      </c>
      <c r="F5459" s="3" t="str">
        <f t="shared" si="85"/>
        <v>Retail</v>
      </c>
      <c r="G5459" s="3">
        <v>2</v>
      </c>
      <c r="I5459"/>
    </row>
    <row r="5460" spans="3:9">
      <c r="C5460" s="176">
        <v>42355.827100000002</v>
      </c>
      <c r="D5460" s="3" t="s">
        <v>447</v>
      </c>
      <c r="E5460" s="3" t="s">
        <v>6</v>
      </c>
      <c r="F5460" s="3" t="str">
        <f t="shared" si="85"/>
        <v>Retail</v>
      </c>
      <c r="G5460" s="3">
        <v>3</v>
      </c>
      <c r="I5460"/>
    </row>
    <row r="5461" spans="3:9">
      <c r="C5461" s="176">
        <v>42124.507599999997</v>
      </c>
      <c r="D5461" s="3" t="s">
        <v>445</v>
      </c>
      <c r="E5461" s="3" t="s">
        <v>110</v>
      </c>
      <c r="F5461" s="3" t="str">
        <f t="shared" si="85"/>
        <v>Retail</v>
      </c>
      <c r="G5461" s="3">
        <v>2</v>
      </c>
      <c r="I5461"/>
    </row>
    <row r="5462" spans="3:9">
      <c r="C5462" s="176">
        <v>41985.541700000002</v>
      </c>
      <c r="D5462" s="3" t="s">
        <v>447</v>
      </c>
      <c r="E5462" s="3" t="s">
        <v>114</v>
      </c>
      <c r="F5462" s="3" t="str">
        <f t="shared" si="85"/>
        <v>Retail</v>
      </c>
      <c r="G5462" s="3">
        <v>1</v>
      </c>
      <c r="I5462"/>
    </row>
    <row r="5463" spans="3:9">
      <c r="C5463" s="176">
        <v>41985.4493</v>
      </c>
      <c r="D5463" s="3" t="s">
        <v>449</v>
      </c>
      <c r="E5463" s="3" t="s">
        <v>460</v>
      </c>
      <c r="F5463" s="3" t="str">
        <f t="shared" si="85"/>
        <v>Wholesale</v>
      </c>
      <c r="G5463" s="3">
        <v>36</v>
      </c>
      <c r="I5463"/>
    </row>
    <row r="5464" spans="3:9">
      <c r="C5464" s="176">
        <v>41989.552799999998</v>
      </c>
      <c r="D5464" s="3" t="s">
        <v>449</v>
      </c>
      <c r="E5464" s="3" t="s">
        <v>6</v>
      </c>
      <c r="F5464" s="3" t="str">
        <f t="shared" si="85"/>
        <v>Wholesale</v>
      </c>
      <c r="G5464" s="3">
        <v>44</v>
      </c>
      <c r="I5464"/>
    </row>
    <row r="5465" spans="3:9">
      <c r="C5465" s="176">
        <v>42309.497900000002</v>
      </c>
      <c r="D5465" s="3" t="s">
        <v>449</v>
      </c>
      <c r="E5465" s="3" t="s">
        <v>114</v>
      </c>
      <c r="F5465" s="3" t="str">
        <f t="shared" si="85"/>
        <v>Wholesale</v>
      </c>
      <c r="G5465" s="3">
        <v>30</v>
      </c>
      <c r="I5465"/>
    </row>
    <row r="5466" spans="3:9">
      <c r="C5466" s="176">
        <v>42340.566700000003</v>
      </c>
      <c r="D5466" s="3" t="s">
        <v>445</v>
      </c>
      <c r="E5466" s="3" t="s">
        <v>457</v>
      </c>
      <c r="F5466" s="3" t="str">
        <f t="shared" si="85"/>
        <v>Retail</v>
      </c>
      <c r="G5466" s="3">
        <v>2</v>
      </c>
      <c r="I5466"/>
    </row>
    <row r="5467" spans="3:9">
      <c r="C5467" s="176">
        <v>42006.500699999997</v>
      </c>
      <c r="D5467" s="3" t="s">
        <v>445</v>
      </c>
      <c r="E5467" s="3" t="s">
        <v>6</v>
      </c>
      <c r="F5467" s="3" t="str">
        <f t="shared" si="85"/>
        <v>Retail</v>
      </c>
      <c r="G5467" s="3">
        <v>7</v>
      </c>
      <c r="I5467"/>
    </row>
    <row r="5468" spans="3:9">
      <c r="C5468" s="176">
        <v>42167.479899999998</v>
      </c>
      <c r="D5468" s="3" t="s">
        <v>449</v>
      </c>
      <c r="E5468" s="3" t="s">
        <v>312</v>
      </c>
      <c r="F5468" s="3" t="str">
        <f t="shared" si="85"/>
        <v>Wholesale</v>
      </c>
      <c r="G5468" s="3">
        <v>30</v>
      </c>
      <c r="I5468"/>
    </row>
    <row r="5469" spans="3:9">
      <c r="C5469" s="176">
        <v>42241.200700000001</v>
      </c>
      <c r="D5469" s="3" t="s">
        <v>445</v>
      </c>
      <c r="E5469" s="3" t="s">
        <v>453</v>
      </c>
      <c r="F5469" s="3" t="str">
        <f t="shared" si="85"/>
        <v>Retail</v>
      </c>
      <c r="G5469" s="3">
        <v>2</v>
      </c>
      <c r="I5469"/>
    </row>
    <row r="5470" spans="3:9">
      <c r="C5470" s="176">
        <v>42216.539599999996</v>
      </c>
      <c r="D5470" s="3" t="s">
        <v>447</v>
      </c>
      <c r="E5470" s="3" t="s">
        <v>453</v>
      </c>
      <c r="F5470" s="3" t="str">
        <f t="shared" si="85"/>
        <v>Wholesale</v>
      </c>
      <c r="G5470" s="3">
        <v>38</v>
      </c>
      <c r="I5470"/>
    </row>
    <row r="5471" spans="3:9">
      <c r="C5471" s="176">
        <v>42257.467400000001</v>
      </c>
      <c r="D5471" s="3" t="s">
        <v>445</v>
      </c>
      <c r="E5471" s="3" t="s">
        <v>453</v>
      </c>
      <c r="F5471" s="3" t="str">
        <f t="shared" si="85"/>
        <v>Retail</v>
      </c>
      <c r="G5471" s="3">
        <v>1</v>
      </c>
      <c r="I5471"/>
    </row>
    <row r="5472" spans="3:9">
      <c r="C5472" s="176">
        <v>41980.686099999999</v>
      </c>
      <c r="D5472" s="3" t="s">
        <v>445</v>
      </c>
      <c r="E5472" s="3" t="s">
        <v>450</v>
      </c>
      <c r="F5472" s="3" t="str">
        <f t="shared" si="85"/>
        <v>Wholesale</v>
      </c>
      <c r="G5472" s="3">
        <v>62</v>
      </c>
      <c r="I5472"/>
    </row>
    <row r="5473" spans="3:9">
      <c r="C5473" s="176">
        <v>42349.521500000003</v>
      </c>
      <c r="D5473" s="3" t="s">
        <v>445</v>
      </c>
      <c r="E5473" s="3" t="s">
        <v>6</v>
      </c>
      <c r="F5473" s="3" t="str">
        <f t="shared" si="85"/>
        <v>Wholesale</v>
      </c>
      <c r="G5473" s="3">
        <v>60</v>
      </c>
      <c r="I5473"/>
    </row>
    <row r="5474" spans="3:9">
      <c r="C5474" s="176">
        <v>42194.362500000003</v>
      </c>
      <c r="D5474" s="3" t="s">
        <v>445</v>
      </c>
      <c r="E5474" s="3" t="s">
        <v>7</v>
      </c>
      <c r="F5474" s="3" t="str">
        <f t="shared" si="85"/>
        <v>Wholesale</v>
      </c>
      <c r="G5474" s="3">
        <v>145</v>
      </c>
      <c r="I5474"/>
    </row>
    <row r="5475" spans="3:9">
      <c r="C5475" s="176">
        <v>41988.683299999997</v>
      </c>
      <c r="D5475" s="3" t="s">
        <v>445</v>
      </c>
      <c r="E5475" s="3" t="s">
        <v>453</v>
      </c>
      <c r="F5475" s="3" t="str">
        <f t="shared" si="85"/>
        <v>Retail</v>
      </c>
      <c r="G5475" s="3">
        <v>7</v>
      </c>
      <c r="I5475"/>
    </row>
    <row r="5476" spans="3:9">
      <c r="C5476" s="176">
        <v>42179.446499999998</v>
      </c>
      <c r="D5476" s="3" t="s">
        <v>445</v>
      </c>
      <c r="E5476" s="3" t="s">
        <v>453</v>
      </c>
      <c r="F5476" s="3" t="str">
        <f t="shared" si="85"/>
        <v>Wholesale</v>
      </c>
      <c r="G5476" s="3">
        <v>61</v>
      </c>
      <c r="I5476"/>
    </row>
    <row r="5477" spans="3:9">
      <c r="C5477" s="176">
        <v>42226.190999999999</v>
      </c>
      <c r="D5477" s="3" t="s">
        <v>445</v>
      </c>
      <c r="E5477" s="3" t="s">
        <v>453</v>
      </c>
      <c r="F5477" s="3" t="str">
        <f t="shared" si="85"/>
        <v>Retail</v>
      </c>
      <c r="G5477" s="3">
        <v>5</v>
      </c>
      <c r="I5477"/>
    </row>
    <row r="5478" spans="3:9">
      <c r="C5478" s="176">
        <v>41984.145799999998</v>
      </c>
      <c r="D5478" s="3" t="s">
        <v>447</v>
      </c>
      <c r="E5478" s="3" t="s">
        <v>312</v>
      </c>
      <c r="F5478" s="3" t="str">
        <f t="shared" si="85"/>
        <v>Retail</v>
      </c>
      <c r="G5478" s="3">
        <v>3</v>
      </c>
      <c r="I5478"/>
    </row>
    <row r="5479" spans="3:9">
      <c r="C5479" s="176">
        <v>42229.157599999999</v>
      </c>
      <c r="D5479" s="3" t="s">
        <v>449</v>
      </c>
      <c r="E5479" s="3" t="s">
        <v>110</v>
      </c>
      <c r="F5479" s="3" t="str">
        <f t="shared" si="85"/>
        <v>Wholesale</v>
      </c>
      <c r="G5479" s="3">
        <v>43</v>
      </c>
      <c r="I5479"/>
    </row>
    <row r="5480" spans="3:9">
      <c r="C5480" s="176">
        <v>42310.775699999998</v>
      </c>
      <c r="D5480" s="3" t="s">
        <v>445</v>
      </c>
      <c r="E5480" s="3" t="s">
        <v>453</v>
      </c>
      <c r="F5480" s="3" t="str">
        <f t="shared" si="85"/>
        <v>Retail</v>
      </c>
      <c r="G5480" s="3">
        <v>4</v>
      </c>
      <c r="I5480"/>
    </row>
    <row r="5481" spans="3:9">
      <c r="C5481" s="176">
        <v>42256.2215</v>
      </c>
      <c r="D5481" s="3" t="s">
        <v>446</v>
      </c>
      <c r="E5481" s="3" t="s">
        <v>312</v>
      </c>
      <c r="F5481" s="3" t="str">
        <f t="shared" si="85"/>
        <v>Wholesale</v>
      </c>
      <c r="G5481" s="3">
        <v>72</v>
      </c>
      <c r="I5481"/>
    </row>
    <row r="5482" spans="3:9">
      <c r="C5482" s="176">
        <v>41988.776400000002</v>
      </c>
      <c r="D5482" s="3" t="s">
        <v>447</v>
      </c>
      <c r="E5482" s="3" t="s">
        <v>453</v>
      </c>
      <c r="F5482" s="3" t="str">
        <f t="shared" si="85"/>
        <v>Retail</v>
      </c>
      <c r="G5482" s="3">
        <v>2</v>
      </c>
      <c r="I5482"/>
    </row>
    <row r="5483" spans="3:9">
      <c r="C5483" s="176">
        <v>42307.522900000004</v>
      </c>
      <c r="D5483" s="3" t="s">
        <v>445</v>
      </c>
      <c r="E5483" s="3" t="s">
        <v>6</v>
      </c>
      <c r="F5483" s="3" t="str">
        <f t="shared" si="85"/>
        <v>Retail</v>
      </c>
      <c r="G5483" s="3">
        <v>8</v>
      </c>
      <c r="I5483"/>
    </row>
    <row r="5484" spans="3:9">
      <c r="C5484" s="176">
        <v>41984.736799999999</v>
      </c>
      <c r="D5484" s="3" t="s">
        <v>445</v>
      </c>
      <c r="E5484" s="3" t="s">
        <v>453</v>
      </c>
      <c r="F5484" s="3" t="str">
        <f t="shared" si="85"/>
        <v>Retail</v>
      </c>
      <c r="G5484" s="3">
        <v>6</v>
      </c>
      <c r="I5484"/>
    </row>
    <row r="5485" spans="3:9">
      <c r="C5485" s="176">
        <v>42219.561099999999</v>
      </c>
      <c r="D5485" s="3" t="s">
        <v>445</v>
      </c>
      <c r="E5485" s="3" t="s">
        <v>453</v>
      </c>
      <c r="F5485" s="3" t="str">
        <f t="shared" si="85"/>
        <v>Wholesale</v>
      </c>
      <c r="G5485" s="3">
        <v>32</v>
      </c>
      <c r="I5485"/>
    </row>
    <row r="5486" spans="3:9">
      <c r="C5486" s="176">
        <v>42194.2042</v>
      </c>
      <c r="D5486" s="3" t="s">
        <v>445</v>
      </c>
      <c r="E5486" s="3" t="s">
        <v>6</v>
      </c>
      <c r="F5486" s="3" t="str">
        <f t="shared" si="85"/>
        <v>Wholesale</v>
      </c>
      <c r="G5486" s="3">
        <v>89</v>
      </c>
      <c r="I5486"/>
    </row>
    <row r="5487" spans="3:9">
      <c r="C5487" s="176">
        <v>42257.781300000002</v>
      </c>
      <c r="D5487" s="3" t="s">
        <v>445</v>
      </c>
      <c r="E5487" s="3" t="s">
        <v>9</v>
      </c>
      <c r="F5487" s="3" t="str">
        <f t="shared" si="85"/>
        <v>Wholesale</v>
      </c>
      <c r="G5487" s="3">
        <v>29</v>
      </c>
      <c r="I5487"/>
    </row>
    <row r="5488" spans="3:9">
      <c r="C5488" s="176">
        <v>42340.860399999998</v>
      </c>
      <c r="D5488" s="3" t="s">
        <v>445</v>
      </c>
      <c r="E5488" s="3" t="s">
        <v>312</v>
      </c>
      <c r="F5488" s="3" t="str">
        <f t="shared" si="85"/>
        <v>Retail</v>
      </c>
      <c r="G5488" s="3">
        <v>3</v>
      </c>
      <c r="I5488"/>
    </row>
    <row r="5489" spans="3:9">
      <c r="C5489" s="176">
        <v>42163.489600000001</v>
      </c>
      <c r="D5489" s="3" t="s">
        <v>447</v>
      </c>
      <c r="E5489" s="3" t="s">
        <v>312</v>
      </c>
      <c r="F5489" s="3" t="str">
        <f t="shared" si="85"/>
        <v>Retail</v>
      </c>
      <c r="G5489" s="3">
        <v>2</v>
      </c>
      <c r="I5489"/>
    </row>
    <row r="5490" spans="3:9">
      <c r="C5490" s="176">
        <v>42214.1</v>
      </c>
      <c r="D5490" s="3" t="s">
        <v>447</v>
      </c>
      <c r="E5490" s="3" t="s">
        <v>8</v>
      </c>
      <c r="F5490" s="3" t="str">
        <f t="shared" si="85"/>
        <v>Retail</v>
      </c>
      <c r="G5490" s="3">
        <v>4</v>
      </c>
      <c r="I5490"/>
    </row>
    <row r="5491" spans="3:9">
      <c r="C5491" s="176">
        <v>41982.460400000004</v>
      </c>
      <c r="D5491" s="3" t="s">
        <v>445</v>
      </c>
      <c r="E5491" s="3" t="s">
        <v>460</v>
      </c>
      <c r="F5491" s="3" t="str">
        <f t="shared" si="85"/>
        <v>Retail</v>
      </c>
      <c r="G5491" s="3">
        <v>2</v>
      </c>
      <c r="I5491"/>
    </row>
    <row r="5492" spans="3:9">
      <c r="C5492" s="176">
        <v>41978.497199999998</v>
      </c>
      <c r="D5492" s="3" t="s">
        <v>446</v>
      </c>
      <c r="E5492" s="3" t="s">
        <v>458</v>
      </c>
      <c r="F5492" s="3" t="str">
        <f t="shared" si="85"/>
        <v>Retail</v>
      </c>
      <c r="G5492" s="3">
        <v>3</v>
      </c>
      <c r="I5492"/>
    </row>
    <row r="5493" spans="3:9">
      <c r="C5493" s="176">
        <v>42157.493799999997</v>
      </c>
      <c r="D5493" s="3" t="s">
        <v>445</v>
      </c>
      <c r="E5493" s="3" t="s">
        <v>112</v>
      </c>
      <c r="F5493" s="3" t="str">
        <f t="shared" si="85"/>
        <v>Wholesale</v>
      </c>
      <c r="G5493" s="3">
        <v>87</v>
      </c>
      <c r="I5493"/>
    </row>
    <row r="5494" spans="3:9">
      <c r="C5494" s="176">
        <v>42347.122199999998</v>
      </c>
      <c r="D5494" s="3" t="s">
        <v>449</v>
      </c>
      <c r="E5494" s="3" t="s">
        <v>453</v>
      </c>
      <c r="F5494" s="3" t="str">
        <f t="shared" si="85"/>
        <v>Retail</v>
      </c>
      <c r="G5494" s="3">
        <v>4</v>
      </c>
      <c r="I5494"/>
    </row>
    <row r="5495" spans="3:9">
      <c r="C5495" s="176">
        <v>41979.459699999999</v>
      </c>
      <c r="D5495" s="3" t="s">
        <v>445</v>
      </c>
      <c r="E5495" s="3" t="s">
        <v>10</v>
      </c>
      <c r="F5495" s="3" t="str">
        <f t="shared" si="85"/>
        <v>Wholesale</v>
      </c>
      <c r="G5495" s="3">
        <v>62</v>
      </c>
      <c r="I5495"/>
    </row>
    <row r="5496" spans="3:9">
      <c r="C5496" s="176">
        <v>42029.922899999998</v>
      </c>
      <c r="D5496" s="3" t="s">
        <v>447</v>
      </c>
      <c r="E5496" s="3" t="s">
        <v>312</v>
      </c>
      <c r="F5496" s="3" t="str">
        <f t="shared" si="85"/>
        <v>Wholesale</v>
      </c>
      <c r="G5496" s="3">
        <v>70</v>
      </c>
      <c r="I5496"/>
    </row>
    <row r="5497" spans="3:9">
      <c r="C5497" s="176">
        <v>42190.510399999999</v>
      </c>
      <c r="D5497" s="3" t="s">
        <v>446</v>
      </c>
      <c r="E5497" s="3" t="s">
        <v>8</v>
      </c>
      <c r="F5497" s="3" t="str">
        <f t="shared" si="85"/>
        <v>Wholesale</v>
      </c>
      <c r="G5497" s="3">
        <v>30</v>
      </c>
      <c r="I5497"/>
    </row>
    <row r="5498" spans="3:9">
      <c r="C5498" s="176">
        <v>42157.6806</v>
      </c>
      <c r="D5498" s="3" t="s">
        <v>447</v>
      </c>
      <c r="E5498" s="3" t="s">
        <v>457</v>
      </c>
      <c r="F5498" s="3" t="str">
        <f t="shared" si="85"/>
        <v>Retail</v>
      </c>
      <c r="G5498" s="3">
        <v>4</v>
      </c>
      <c r="I5498"/>
    </row>
    <row r="5499" spans="3:9">
      <c r="C5499" s="176">
        <v>42334.156300000002</v>
      </c>
      <c r="D5499" s="3" t="s">
        <v>445</v>
      </c>
      <c r="E5499" s="3" t="s">
        <v>6</v>
      </c>
      <c r="F5499" s="3" t="str">
        <f t="shared" si="85"/>
        <v>Retail</v>
      </c>
      <c r="G5499" s="3">
        <v>7</v>
      </c>
      <c r="I5499"/>
    </row>
    <row r="5500" spans="3:9">
      <c r="C5500" s="176">
        <v>42115.560400000002</v>
      </c>
      <c r="D5500" s="3" t="s">
        <v>447</v>
      </c>
      <c r="E5500" s="3" t="s">
        <v>459</v>
      </c>
      <c r="F5500" s="3" t="str">
        <f t="shared" si="85"/>
        <v>Retail</v>
      </c>
      <c r="G5500" s="3">
        <v>3</v>
      </c>
      <c r="I5500"/>
    </row>
    <row r="5501" spans="3:9">
      <c r="C5501" s="176">
        <v>41986.107600000003</v>
      </c>
      <c r="D5501" s="3" t="s">
        <v>446</v>
      </c>
      <c r="E5501" s="3" t="s">
        <v>312</v>
      </c>
      <c r="F5501" s="3" t="str">
        <f t="shared" si="85"/>
        <v>Retail</v>
      </c>
      <c r="G5501" s="3">
        <v>7</v>
      </c>
      <c r="I5501"/>
    </row>
    <row r="5502" spans="3:9">
      <c r="C5502" s="176">
        <v>41984.500699999997</v>
      </c>
      <c r="D5502" s="3" t="s">
        <v>445</v>
      </c>
      <c r="E5502" s="3" t="s">
        <v>460</v>
      </c>
      <c r="F5502" s="3" t="str">
        <f t="shared" si="85"/>
        <v>Wholesale</v>
      </c>
      <c r="G5502" s="3">
        <v>40</v>
      </c>
      <c r="I5502"/>
    </row>
    <row r="5503" spans="3:9">
      <c r="C5503" s="176">
        <v>42157.196499999998</v>
      </c>
      <c r="D5503" s="3" t="s">
        <v>446</v>
      </c>
      <c r="E5503" s="3" t="s">
        <v>10</v>
      </c>
      <c r="F5503" s="3" t="str">
        <f t="shared" si="85"/>
        <v>Wholesale</v>
      </c>
      <c r="G5503" s="3">
        <v>38</v>
      </c>
      <c r="I5503"/>
    </row>
    <row r="5504" spans="3:9">
      <c r="C5504" s="176">
        <v>41984.577799999999</v>
      </c>
      <c r="D5504" s="3" t="s">
        <v>446</v>
      </c>
      <c r="E5504" s="3" t="s">
        <v>6</v>
      </c>
      <c r="F5504" s="3" t="str">
        <f t="shared" si="85"/>
        <v>Wholesale</v>
      </c>
      <c r="G5504" s="3">
        <v>38</v>
      </c>
      <c r="I5504"/>
    </row>
    <row r="5505" spans="3:9">
      <c r="C5505" s="176">
        <v>41987.997199999998</v>
      </c>
      <c r="D5505" s="3" t="s">
        <v>445</v>
      </c>
      <c r="E5505" s="3" t="s">
        <v>454</v>
      </c>
      <c r="F5505" s="3" t="str">
        <f t="shared" si="85"/>
        <v>Retail</v>
      </c>
      <c r="G5505" s="3">
        <v>4</v>
      </c>
      <c r="I5505"/>
    </row>
    <row r="5506" spans="3:9">
      <c r="C5506" s="176">
        <v>41984.4493</v>
      </c>
      <c r="D5506" s="3" t="s">
        <v>445</v>
      </c>
      <c r="E5506" s="3" t="s">
        <v>10</v>
      </c>
      <c r="F5506" s="3" t="str">
        <f t="shared" si="85"/>
        <v>Retail</v>
      </c>
      <c r="G5506" s="3">
        <v>4</v>
      </c>
      <c r="I5506"/>
    </row>
    <row r="5507" spans="3:9">
      <c r="C5507" s="176">
        <v>41983.197200000002</v>
      </c>
      <c r="D5507" s="3" t="s">
        <v>447</v>
      </c>
      <c r="E5507" s="3" t="s">
        <v>8</v>
      </c>
      <c r="F5507" s="3" t="str">
        <f t="shared" si="85"/>
        <v>Wholesale</v>
      </c>
      <c r="G5507" s="3">
        <v>61</v>
      </c>
      <c r="I5507"/>
    </row>
    <row r="5508" spans="3:9">
      <c r="C5508" s="176">
        <v>42343.888200000001</v>
      </c>
      <c r="D5508" s="3" t="s">
        <v>447</v>
      </c>
      <c r="E5508" s="3" t="s">
        <v>458</v>
      </c>
      <c r="F5508" s="3" t="str">
        <f t="shared" si="85"/>
        <v>Retail</v>
      </c>
      <c r="G5508" s="3">
        <v>5</v>
      </c>
      <c r="I5508"/>
    </row>
    <row r="5509" spans="3:9">
      <c r="C5509" s="176">
        <v>41983.707600000002</v>
      </c>
      <c r="D5509" s="3" t="s">
        <v>445</v>
      </c>
      <c r="E5509" s="3" t="s">
        <v>453</v>
      </c>
      <c r="F5509" s="3" t="str">
        <f t="shared" si="85"/>
        <v>Retail</v>
      </c>
      <c r="G5509" s="3">
        <v>7</v>
      </c>
      <c r="I5509"/>
    </row>
    <row r="5510" spans="3:9">
      <c r="C5510" s="176">
        <v>41980.563900000001</v>
      </c>
      <c r="D5510" s="3" t="s">
        <v>445</v>
      </c>
      <c r="E5510" s="3" t="s">
        <v>10</v>
      </c>
      <c r="F5510" s="3" t="str">
        <f t="shared" si="85"/>
        <v>Wholesale</v>
      </c>
      <c r="G5510" s="3">
        <v>32</v>
      </c>
      <c r="I5510"/>
    </row>
    <row r="5511" spans="3:9">
      <c r="C5511" s="176">
        <v>42185.8819</v>
      </c>
      <c r="D5511" s="3" t="s">
        <v>447</v>
      </c>
      <c r="E5511" s="3" t="s">
        <v>6</v>
      </c>
      <c r="F5511" s="3" t="str">
        <f t="shared" si="85"/>
        <v>Retail</v>
      </c>
      <c r="G5511" s="3">
        <v>7</v>
      </c>
      <c r="I5511"/>
    </row>
    <row r="5512" spans="3:9">
      <c r="C5512" s="176">
        <v>42200.136100000003</v>
      </c>
      <c r="D5512" s="3" t="s">
        <v>445</v>
      </c>
      <c r="E5512" s="3" t="s">
        <v>6</v>
      </c>
      <c r="F5512" s="3" t="str">
        <f t="shared" si="85"/>
        <v>Retail</v>
      </c>
      <c r="G5512" s="3">
        <v>1</v>
      </c>
      <c r="I5512"/>
    </row>
    <row r="5513" spans="3:9">
      <c r="C5513" s="176">
        <v>42147.647900000004</v>
      </c>
      <c r="D5513" s="3" t="s">
        <v>445</v>
      </c>
      <c r="E5513" s="3" t="s">
        <v>452</v>
      </c>
      <c r="F5513" s="3" t="str">
        <f t="shared" si="85"/>
        <v>Retail</v>
      </c>
      <c r="G5513" s="3">
        <v>4</v>
      </c>
      <c r="I5513"/>
    </row>
    <row r="5514" spans="3:9">
      <c r="C5514" s="176">
        <v>42164.494400000003</v>
      </c>
      <c r="D5514" s="3" t="s">
        <v>445</v>
      </c>
      <c r="E5514" s="3" t="s">
        <v>114</v>
      </c>
      <c r="F5514" s="3" t="str">
        <f t="shared" ref="F5514:F5577" si="86">IF(G5514&lt;10,"Retail","Wholesale")</f>
        <v>Wholesale</v>
      </c>
      <c r="G5514" s="3">
        <v>39</v>
      </c>
      <c r="I5514"/>
    </row>
    <row r="5515" spans="3:9">
      <c r="C5515" s="176">
        <v>42340.958299999998</v>
      </c>
      <c r="D5515" s="3" t="s">
        <v>446</v>
      </c>
      <c r="E5515" s="3" t="s">
        <v>455</v>
      </c>
      <c r="F5515" s="3" t="str">
        <f t="shared" si="86"/>
        <v>Retail</v>
      </c>
      <c r="G5515" s="3">
        <v>1</v>
      </c>
      <c r="I5515"/>
    </row>
    <row r="5516" spans="3:9">
      <c r="C5516" s="176">
        <v>41985.4833</v>
      </c>
      <c r="D5516" s="3" t="s">
        <v>445</v>
      </c>
      <c r="E5516" s="3" t="s">
        <v>7</v>
      </c>
      <c r="F5516" s="3" t="str">
        <f t="shared" si="86"/>
        <v>Wholesale</v>
      </c>
      <c r="G5516" s="3">
        <v>106</v>
      </c>
      <c r="I5516"/>
    </row>
    <row r="5517" spans="3:9">
      <c r="C5517" s="176">
        <v>42136.213900000002</v>
      </c>
      <c r="D5517" s="3" t="s">
        <v>446</v>
      </c>
      <c r="E5517" s="3" t="s">
        <v>112</v>
      </c>
      <c r="F5517" s="3" t="str">
        <f t="shared" si="86"/>
        <v>Wholesale</v>
      </c>
      <c r="G5517" s="3">
        <v>66</v>
      </c>
      <c r="I5517"/>
    </row>
    <row r="5518" spans="3:9">
      <c r="C5518" s="176">
        <v>41983.526400000002</v>
      </c>
      <c r="D5518" s="3" t="s">
        <v>446</v>
      </c>
      <c r="E5518" s="3" t="s">
        <v>7</v>
      </c>
      <c r="F5518" s="3" t="str">
        <f t="shared" si="86"/>
        <v>Wholesale</v>
      </c>
      <c r="G5518" s="3">
        <v>27</v>
      </c>
      <c r="I5518"/>
    </row>
    <row r="5519" spans="3:9">
      <c r="C5519" s="176">
        <v>42251.786800000002</v>
      </c>
      <c r="D5519" s="3" t="s">
        <v>445</v>
      </c>
      <c r="E5519" s="3" t="s">
        <v>312</v>
      </c>
      <c r="F5519" s="3" t="str">
        <f t="shared" si="86"/>
        <v>Retail</v>
      </c>
      <c r="G5519" s="3">
        <v>5</v>
      </c>
      <c r="I5519"/>
    </row>
    <row r="5520" spans="3:9">
      <c r="C5520" s="176">
        <v>42184.554900000003</v>
      </c>
      <c r="D5520" s="3" t="s">
        <v>445</v>
      </c>
      <c r="E5520" s="3" t="s">
        <v>312</v>
      </c>
      <c r="F5520" s="3" t="str">
        <f t="shared" si="86"/>
        <v>Wholesale</v>
      </c>
      <c r="G5520" s="3">
        <v>51</v>
      </c>
      <c r="I5520"/>
    </row>
    <row r="5521" spans="3:9">
      <c r="C5521" s="176">
        <v>42030.450700000001</v>
      </c>
      <c r="D5521" s="3" t="s">
        <v>447</v>
      </c>
      <c r="E5521" s="3" t="s">
        <v>461</v>
      </c>
      <c r="F5521" s="3" t="str">
        <f t="shared" si="86"/>
        <v>Retail</v>
      </c>
      <c r="G5521" s="3">
        <v>2</v>
      </c>
      <c r="I5521"/>
    </row>
    <row r="5522" spans="3:9">
      <c r="C5522" s="176">
        <v>42231.502099999998</v>
      </c>
      <c r="D5522" s="3" t="s">
        <v>446</v>
      </c>
      <c r="E5522" s="3" t="s">
        <v>453</v>
      </c>
      <c r="F5522" s="3" t="str">
        <f t="shared" si="86"/>
        <v>Retail</v>
      </c>
      <c r="G5522" s="3">
        <v>3</v>
      </c>
      <c r="I5522"/>
    </row>
    <row r="5523" spans="3:9">
      <c r="C5523" s="176">
        <v>42177.1083</v>
      </c>
      <c r="D5523" s="3" t="s">
        <v>446</v>
      </c>
      <c r="E5523" s="3" t="s">
        <v>461</v>
      </c>
      <c r="F5523" s="3" t="str">
        <f t="shared" si="86"/>
        <v>Wholesale</v>
      </c>
      <c r="G5523" s="3">
        <v>83</v>
      </c>
      <c r="I5523"/>
    </row>
    <row r="5524" spans="3:9">
      <c r="C5524" s="176">
        <v>42260.121500000001</v>
      </c>
      <c r="D5524" s="3" t="s">
        <v>449</v>
      </c>
      <c r="E5524" s="3" t="s">
        <v>452</v>
      </c>
      <c r="F5524" s="3" t="str">
        <f t="shared" si="86"/>
        <v>Wholesale</v>
      </c>
      <c r="G5524" s="3">
        <v>137</v>
      </c>
      <c r="I5524"/>
    </row>
    <row r="5525" spans="3:9">
      <c r="C5525" s="176">
        <v>42217.051399999997</v>
      </c>
      <c r="D5525" s="3" t="s">
        <v>445</v>
      </c>
      <c r="E5525" s="3" t="s">
        <v>8</v>
      </c>
      <c r="F5525" s="3" t="str">
        <f t="shared" si="86"/>
        <v>Retail</v>
      </c>
      <c r="G5525" s="3">
        <v>6</v>
      </c>
      <c r="I5525"/>
    </row>
    <row r="5526" spans="3:9">
      <c r="C5526" s="176">
        <v>42218.155599999998</v>
      </c>
      <c r="D5526" s="3" t="s">
        <v>449</v>
      </c>
      <c r="E5526" s="3" t="s">
        <v>457</v>
      </c>
      <c r="F5526" s="3" t="str">
        <f t="shared" si="86"/>
        <v>Retail</v>
      </c>
      <c r="G5526" s="3">
        <v>1</v>
      </c>
      <c r="I5526"/>
    </row>
    <row r="5527" spans="3:9">
      <c r="C5527" s="176">
        <v>41982.729200000002</v>
      </c>
      <c r="D5527" s="3" t="s">
        <v>446</v>
      </c>
      <c r="E5527" s="3" t="s">
        <v>6</v>
      </c>
      <c r="F5527" s="3" t="str">
        <f t="shared" si="86"/>
        <v>Wholesale</v>
      </c>
      <c r="G5527" s="3">
        <v>34</v>
      </c>
      <c r="I5527"/>
    </row>
    <row r="5528" spans="3:9">
      <c r="C5528" s="176">
        <v>42309.459699999999</v>
      </c>
      <c r="D5528" s="3" t="s">
        <v>445</v>
      </c>
      <c r="E5528" s="3" t="s">
        <v>114</v>
      </c>
      <c r="F5528" s="3" t="str">
        <f t="shared" si="86"/>
        <v>Retail</v>
      </c>
      <c r="G5528" s="3">
        <v>3</v>
      </c>
      <c r="I5528"/>
    </row>
    <row r="5529" spans="3:9">
      <c r="C5529" s="176">
        <v>42226.0694</v>
      </c>
      <c r="D5529" s="3" t="s">
        <v>445</v>
      </c>
      <c r="E5529" s="3" t="s">
        <v>6</v>
      </c>
      <c r="F5529" s="3" t="str">
        <f t="shared" si="86"/>
        <v>Wholesale</v>
      </c>
      <c r="G5529" s="3">
        <v>56</v>
      </c>
      <c r="I5529"/>
    </row>
    <row r="5530" spans="3:9">
      <c r="C5530" s="176">
        <v>42356.154199999997</v>
      </c>
      <c r="D5530" s="3" t="s">
        <v>445</v>
      </c>
      <c r="E5530" s="3" t="s">
        <v>453</v>
      </c>
      <c r="F5530" s="3" t="str">
        <f t="shared" si="86"/>
        <v>Retail</v>
      </c>
      <c r="G5530" s="3">
        <v>4</v>
      </c>
      <c r="I5530"/>
    </row>
    <row r="5531" spans="3:9">
      <c r="C5531" s="176">
        <v>42229.264600000002</v>
      </c>
      <c r="D5531" s="3" t="s">
        <v>445</v>
      </c>
      <c r="E5531" s="3" t="s">
        <v>453</v>
      </c>
      <c r="F5531" s="3" t="str">
        <f t="shared" si="86"/>
        <v>Wholesale</v>
      </c>
      <c r="G5531" s="3">
        <v>129</v>
      </c>
      <c r="I5531"/>
    </row>
    <row r="5532" spans="3:9">
      <c r="C5532" s="176">
        <v>42254.295100000003</v>
      </c>
      <c r="D5532" s="3" t="s">
        <v>445</v>
      </c>
      <c r="E5532" s="3" t="s">
        <v>6</v>
      </c>
      <c r="F5532" s="3" t="str">
        <f t="shared" si="86"/>
        <v>Retail</v>
      </c>
      <c r="G5532" s="3">
        <v>5</v>
      </c>
      <c r="I5532"/>
    </row>
    <row r="5533" spans="3:9">
      <c r="C5533" s="176">
        <v>42159.739600000001</v>
      </c>
      <c r="D5533" s="3" t="s">
        <v>446</v>
      </c>
      <c r="E5533" s="3" t="s">
        <v>453</v>
      </c>
      <c r="F5533" s="3" t="str">
        <f t="shared" si="86"/>
        <v>Wholesale</v>
      </c>
      <c r="G5533" s="3">
        <v>33</v>
      </c>
      <c r="I5533"/>
    </row>
    <row r="5534" spans="3:9">
      <c r="C5534" s="176">
        <v>41987.4611</v>
      </c>
      <c r="D5534" s="3" t="s">
        <v>445</v>
      </c>
      <c r="E5534" s="3" t="s">
        <v>114</v>
      </c>
      <c r="F5534" s="3" t="str">
        <f t="shared" si="86"/>
        <v>Retail</v>
      </c>
      <c r="G5534" s="3">
        <v>7</v>
      </c>
      <c r="I5534"/>
    </row>
    <row r="5535" spans="3:9">
      <c r="C5535" s="176">
        <v>42340.0674</v>
      </c>
      <c r="D5535" s="3" t="s">
        <v>447</v>
      </c>
      <c r="E5535" s="3" t="s">
        <v>457</v>
      </c>
      <c r="F5535" s="3" t="str">
        <f t="shared" si="86"/>
        <v>Wholesale</v>
      </c>
      <c r="G5535" s="3">
        <v>26</v>
      </c>
      <c r="I5535"/>
    </row>
    <row r="5536" spans="3:9">
      <c r="C5536" s="176">
        <v>42156.714599999999</v>
      </c>
      <c r="D5536" s="3" t="s">
        <v>445</v>
      </c>
      <c r="E5536" s="3" t="s">
        <v>457</v>
      </c>
      <c r="F5536" s="3" t="str">
        <f t="shared" si="86"/>
        <v>Retail</v>
      </c>
      <c r="G5536" s="3">
        <v>7</v>
      </c>
      <c r="I5536"/>
    </row>
    <row r="5537" spans="3:9">
      <c r="C5537" s="176">
        <v>42343.529199999997</v>
      </c>
      <c r="D5537" s="3" t="s">
        <v>445</v>
      </c>
      <c r="E5537" s="3" t="s">
        <v>9</v>
      </c>
      <c r="F5537" s="3" t="str">
        <f t="shared" si="86"/>
        <v>Retail</v>
      </c>
      <c r="G5537" s="3">
        <v>2</v>
      </c>
      <c r="I5537"/>
    </row>
    <row r="5538" spans="3:9">
      <c r="C5538" s="176">
        <v>42047.183299999997</v>
      </c>
      <c r="D5538" s="3" t="s">
        <v>445</v>
      </c>
      <c r="E5538" s="3" t="s">
        <v>312</v>
      </c>
      <c r="F5538" s="3" t="str">
        <f t="shared" si="86"/>
        <v>Wholesale</v>
      </c>
      <c r="G5538" s="3">
        <v>65</v>
      </c>
      <c r="I5538"/>
    </row>
    <row r="5539" spans="3:9">
      <c r="C5539" s="176">
        <v>42237.191700000003</v>
      </c>
      <c r="D5539" s="3" t="s">
        <v>445</v>
      </c>
      <c r="E5539" s="3" t="s">
        <v>114</v>
      </c>
      <c r="F5539" s="3" t="str">
        <f t="shared" si="86"/>
        <v>Retail</v>
      </c>
      <c r="G5539" s="3">
        <v>2</v>
      </c>
      <c r="I5539"/>
    </row>
    <row r="5540" spans="3:9">
      <c r="C5540" s="176">
        <v>42346.472199999997</v>
      </c>
      <c r="D5540" s="3" t="s">
        <v>445</v>
      </c>
      <c r="E5540" s="3" t="s">
        <v>6</v>
      </c>
      <c r="F5540" s="3" t="str">
        <f t="shared" si="86"/>
        <v>Wholesale</v>
      </c>
      <c r="G5540" s="3">
        <v>68</v>
      </c>
      <c r="I5540"/>
    </row>
    <row r="5541" spans="3:9">
      <c r="C5541" s="176">
        <v>42213.272900000004</v>
      </c>
      <c r="D5541" s="3" t="s">
        <v>445</v>
      </c>
      <c r="E5541" s="3" t="s">
        <v>455</v>
      </c>
      <c r="F5541" s="3" t="str">
        <f t="shared" si="86"/>
        <v>Retail</v>
      </c>
      <c r="G5541" s="3">
        <v>1</v>
      </c>
      <c r="I5541"/>
    </row>
    <row r="5542" spans="3:9">
      <c r="C5542" s="176">
        <v>42203.185400000002</v>
      </c>
      <c r="D5542" s="3" t="s">
        <v>446</v>
      </c>
      <c r="E5542" s="3" t="s">
        <v>6</v>
      </c>
      <c r="F5542" s="3" t="str">
        <f t="shared" si="86"/>
        <v>Wholesale</v>
      </c>
      <c r="G5542" s="3">
        <v>49</v>
      </c>
      <c r="I5542"/>
    </row>
    <row r="5543" spans="3:9">
      <c r="C5543" s="176">
        <v>41982.533300000003</v>
      </c>
      <c r="D5543" s="3" t="s">
        <v>446</v>
      </c>
      <c r="E5543" s="3" t="s">
        <v>6</v>
      </c>
      <c r="F5543" s="3" t="str">
        <f t="shared" si="86"/>
        <v>Retail</v>
      </c>
      <c r="G5543" s="3">
        <v>1</v>
      </c>
      <c r="I5543"/>
    </row>
    <row r="5544" spans="3:9">
      <c r="C5544" s="176">
        <v>42212.845800000003</v>
      </c>
      <c r="D5544" s="3" t="s">
        <v>445</v>
      </c>
      <c r="E5544" s="3" t="s">
        <v>453</v>
      </c>
      <c r="F5544" s="3" t="str">
        <f t="shared" si="86"/>
        <v>Retail</v>
      </c>
      <c r="G5544" s="3">
        <v>1</v>
      </c>
      <c r="I5544"/>
    </row>
    <row r="5545" spans="3:9">
      <c r="C5545" s="176">
        <v>42352.223599999998</v>
      </c>
      <c r="D5545" s="3" t="s">
        <v>445</v>
      </c>
      <c r="E5545" s="3" t="s">
        <v>451</v>
      </c>
      <c r="F5545" s="3" t="str">
        <f t="shared" si="86"/>
        <v>Retail</v>
      </c>
      <c r="G5545" s="3">
        <v>4</v>
      </c>
      <c r="I5545"/>
    </row>
    <row r="5546" spans="3:9">
      <c r="C5546" s="176">
        <v>42271.098599999998</v>
      </c>
      <c r="D5546" s="3" t="s">
        <v>447</v>
      </c>
      <c r="E5546" s="3" t="s">
        <v>453</v>
      </c>
      <c r="F5546" s="3" t="str">
        <f t="shared" si="86"/>
        <v>Wholesale</v>
      </c>
      <c r="G5546" s="3">
        <v>43</v>
      </c>
      <c r="I5546"/>
    </row>
    <row r="5547" spans="3:9">
      <c r="C5547" s="176">
        <v>42363.660400000001</v>
      </c>
      <c r="D5547" s="3" t="s">
        <v>445</v>
      </c>
      <c r="E5547" s="3" t="s">
        <v>453</v>
      </c>
      <c r="F5547" s="3" t="str">
        <f t="shared" si="86"/>
        <v>Wholesale</v>
      </c>
      <c r="G5547" s="3">
        <v>67</v>
      </c>
      <c r="I5547"/>
    </row>
    <row r="5548" spans="3:9">
      <c r="C5548" s="176">
        <v>42079.268100000001</v>
      </c>
      <c r="D5548" s="3" t="s">
        <v>445</v>
      </c>
      <c r="E5548" s="3" t="s">
        <v>453</v>
      </c>
      <c r="F5548" s="3" t="str">
        <f t="shared" si="86"/>
        <v>Wholesale</v>
      </c>
      <c r="G5548" s="3">
        <v>49</v>
      </c>
      <c r="I5548"/>
    </row>
    <row r="5549" spans="3:9">
      <c r="C5549" s="176">
        <v>42340.529199999997</v>
      </c>
      <c r="D5549" s="3" t="s">
        <v>446</v>
      </c>
      <c r="E5549" s="3" t="s">
        <v>6</v>
      </c>
      <c r="F5549" s="3" t="str">
        <f t="shared" si="86"/>
        <v>Wholesale</v>
      </c>
      <c r="G5549" s="3">
        <v>33</v>
      </c>
      <c r="I5549"/>
    </row>
    <row r="5550" spans="3:9">
      <c r="C5550" s="176">
        <v>41988.536800000002</v>
      </c>
      <c r="D5550" s="3" t="s">
        <v>445</v>
      </c>
      <c r="E5550" s="3" t="s">
        <v>10</v>
      </c>
      <c r="F5550" s="3" t="str">
        <f t="shared" si="86"/>
        <v>Retail</v>
      </c>
      <c r="G5550" s="3">
        <v>2</v>
      </c>
      <c r="I5550"/>
    </row>
    <row r="5551" spans="3:9">
      <c r="C5551" s="176">
        <v>42032.489600000001</v>
      </c>
      <c r="D5551" s="3" t="s">
        <v>445</v>
      </c>
      <c r="E5551" s="3" t="s">
        <v>9</v>
      </c>
      <c r="F5551" s="3" t="str">
        <f t="shared" si="86"/>
        <v>Retail</v>
      </c>
      <c r="G5551" s="3">
        <v>1</v>
      </c>
      <c r="I5551"/>
    </row>
    <row r="5552" spans="3:9">
      <c r="C5552" s="176">
        <v>41984.499300000003</v>
      </c>
      <c r="D5552" s="3" t="s">
        <v>447</v>
      </c>
      <c r="E5552" s="3" t="s">
        <v>460</v>
      </c>
      <c r="F5552" s="3" t="str">
        <f t="shared" si="86"/>
        <v>Retail</v>
      </c>
      <c r="G5552" s="3">
        <v>2</v>
      </c>
      <c r="I5552"/>
    </row>
    <row r="5553" spans="3:9">
      <c r="C5553" s="176">
        <v>42350.781900000002</v>
      </c>
      <c r="D5553" s="3" t="s">
        <v>446</v>
      </c>
      <c r="E5553" s="3" t="s">
        <v>457</v>
      </c>
      <c r="F5553" s="3" t="str">
        <f t="shared" si="86"/>
        <v>Retail</v>
      </c>
      <c r="G5553" s="3">
        <v>2</v>
      </c>
      <c r="I5553"/>
    </row>
    <row r="5554" spans="3:9">
      <c r="C5554" s="176">
        <v>42053.5069</v>
      </c>
      <c r="D5554" s="3" t="s">
        <v>446</v>
      </c>
      <c r="E5554" s="3" t="s">
        <v>453</v>
      </c>
      <c r="F5554" s="3" t="str">
        <f t="shared" si="86"/>
        <v>Retail</v>
      </c>
      <c r="G5554" s="3">
        <v>6</v>
      </c>
      <c r="I5554"/>
    </row>
    <row r="5555" spans="3:9">
      <c r="C5555" s="176">
        <v>42028.434699999998</v>
      </c>
      <c r="D5555" s="3" t="s">
        <v>445</v>
      </c>
      <c r="E5555" s="3" t="s">
        <v>461</v>
      </c>
      <c r="F5555" s="3" t="str">
        <f t="shared" si="86"/>
        <v>Retail</v>
      </c>
      <c r="G5555" s="3">
        <v>9</v>
      </c>
      <c r="I5555"/>
    </row>
    <row r="5556" spans="3:9">
      <c r="C5556" s="176">
        <v>41987.3292</v>
      </c>
      <c r="D5556" s="3" t="s">
        <v>446</v>
      </c>
      <c r="E5556" s="3" t="s">
        <v>8</v>
      </c>
      <c r="F5556" s="3" t="str">
        <f t="shared" si="86"/>
        <v>Retail</v>
      </c>
      <c r="G5556" s="3">
        <v>1</v>
      </c>
      <c r="I5556"/>
    </row>
    <row r="5557" spans="3:9">
      <c r="C5557" s="176">
        <v>42075.715300000003</v>
      </c>
      <c r="D5557" s="3" t="s">
        <v>445</v>
      </c>
      <c r="E5557" s="3" t="s">
        <v>453</v>
      </c>
      <c r="F5557" s="3" t="str">
        <f t="shared" si="86"/>
        <v>Wholesale</v>
      </c>
      <c r="G5557" s="3">
        <v>52</v>
      </c>
      <c r="I5557"/>
    </row>
    <row r="5558" spans="3:9">
      <c r="C5558" s="176">
        <v>42210.4951</v>
      </c>
      <c r="D5558" s="3" t="s">
        <v>445</v>
      </c>
      <c r="E5558" s="3" t="s">
        <v>453</v>
      </c>
      <c r="F5558" s="3" t="str">
        <f t="shared" si="86"/>
        <v>Retail</v>
      </c>
      <c r="G5558" s="3">
        <v>1</v>
      </c>
      <c r="I5558"/>
    </row>
    <row r="5559" spans="3:9">
      <c r="C5559" s="176">
        <v>41980.517399999997</v>
      </c>
      <c r="D5559" s="3" t="s">
        <v>447</v>
      </c>
      <c r="E5559" s="3" t="s">
        <v>453</v>
      </c>
      <c r="F5559" s="3" t="str">
        <f t="shared" si="86"/>
        <v>Retail</v>
      </c>
      <c r="G5559" s="3">
        <v>1</v>
      </c>
      <c r="I5559"/>
    </row>
    <row r="5560" spans="3:9">
      <c r="C5560" s="176">
        <v>42314.544399999999</v>
      </c>
      <c r="D5560" s="3" t="s">
        <v>446</v>
      </c>
      <c r="E5560" s="3" t="s">
        <v>453</v>
      </c>
      <c r="F5560" s="3" t="str">
        <f t="shared" si="86"/>
        <v>Retail</v>
      </c>
      <c r="G5560" s="3">
        <v>1</v>
      </c>
      <c r="I5560"/>
    </row>
    <row r="5561" spans="3:9">
      <c r="C5561" s="176">
        <v>42219.145100000002</v>
      </c>
      <c r="D5561" s="3" t="s">
        <v>445</v>
      </c>
      <c r="E5561" s="3" t="s">
        <v>453</v>
      </c>
      <c r="F5561" s="3" t="str">
        <f t="shared" si="86"/>
        <v>Retail</v>
      </c>
      <c r="G5561" s="3">
        <v>7</v>
      </c>
      <c r="I5561"/>
    </row>
    <row r="5562" spans="3:9">
      <c r="C5562" s="176">
        <v>42357.480600000003</v>
      </c>
      <c r="D5562" s="3" t="s">
        <v>445</v>
      </c>
      <c r="E5562" s="3" t="s">
        <v>8</v>
      </c>
      <c r="F5562" s="3" t="str">
        <f t="shared" si="86"/>
        <v>Retail</v>
      </c>
      <c r="G5562" s="3">
        <v>6</v>
      </c>
      <c r="I5562"/>
    </row>
    <row r="5563" spans="3:9">
      <c r="C5563" s="176">
        <v>41982.202100000002</v>
      </c>
      <c r="D5563" s="3" t="s">
        <v>445</v>
      </c>
      <c r="E5563" s="3" t="s">
        <v>461</v>
      </c>
      <c r="F5563" s="3" t="str">
        <f t="shared" si="86"/>
        <v>Wholesale</v>
      </c>
      <c r="G5563" s="3">
        <v>34</v>
      </c>
      <c r="I5563"/>
    </row>
    <row r="5564" spans="3:9">
      <c r="C5564" s="176">
        <v>41985.551399999997</v>
      </c>
      <c r="D5564" s="3" t="s">
        <v>445</v>
      </c>
      <c r="E5564" s="3" t="s">
        <v>460</v>
      </c>
      <c r="F5564" s="3" t="str">
        <f t="shared" si="86"/>
        <v>Wholesale</v>
      </c>
      <c r="G5564" s="3">
        <v>40</v>
      </c>
      <c r="I5564"/>
    </row>
    <row r="5565" spans="3:9">
      <c r="C5565" s="176">
        <v>42158.522199999999</v>
      </c>
      <c r="D5565" s="3" t="s">
        <v>445</v>
      </c>
      <c r="E5565" s="3" t="s">
        <v>453</v>
      </c>
      <c r="F5565" s="3" t="str">
        <f t="shared" si="86"/>
        <v>Wholesale</v>
      </c>
      <c r="G5565" s="3">
        <v>29</v>
      </c>
      <c r="I5565"/>
    </row>
    <row r="5566" spans="3:9">
      <c r="C5566" s="176">
        <v>41984.559000000001</v>
      </c>
      <c r="D5566" s="3" t="s">
        <v>447</v>
      </c>
      <c r="E5566" s="3" t="s">
        <v>10</v>
      </c>
      <c r="F5566" s="3" t="str">
        <f t="shared" si="86"/>
        <v>Retail</v>
      </c>
      <c r="G5566" s="3">
        <v>6</v>
      </c>
      <c r="I5566"/>
    </row>
    <row r="5567" spans="3:9">
      <c r="C5567" s="176">
        <v>42333.5049</v>
      </c>
      <c r="D5567" s="3" t="s">
        <v>446</v>
      </c>
      <c r="E5567" s="3" t="s">
        <v>453</v>
      </c>
      <c r="F5567" s="3" t="str">
        <f t="shared" si="86"/>
        <v>Wholesale</v>
      </c>
      <c r="G5567" s="3">
        <v>69</v>
      </c>
      <c r="I5567"/>
    </row>
    <row r="5568" spans="3:9">
      <c r="C5568" s="176">
        <v>42360.966</v>
      </c>
      <c r="D5568" s="3" t="s">
        <v>447</v>
      </c>
      <c r="E5568" s="3" t="s">
        <v>6</v>
      </c>
      <c r="F5568" s="3" t="str">
        <f t="shared" si="86"/>
        <v>Wholesale</v>
      </c>
      <c r="G5568" s="3">
        <v>36</v>
      </c>
      <c r="I5568"/>
    </row>
    <row r="5569" spans="3:9">
      <c r="C5569" s="176">
        <v>41985.191700000003</v>
      </c>
      <c r="D5569" s="3" t="s">
        <v>445</v>
      </c>
      <c r="E5569" s="3" t="s">
        <v>453</v>
      </c>
      <c r="F5569" s="3" t="str">
        <f t="shared" si="86"/>
        <v>Wholesale</v>
      </c>
      <c r="G5569" s="3">
        <v>38</v>
      </c>
      <c r="I5569"/>
    </row>
    <row r="5570" spans="3:9">
      <c r="C5570" s="176">
        <v>42208.137499999997</v>
      </c>
      <c r="D5570" s="3" t="s">
        <v>445</v>
      </c>
      <c r="E5570" s="3" t="s">
        <v>10</v>
      </c>
      <c r="F5570" s="3" t="str">
        <f t="shared" si="86"/>
        <v>Retail</v>
      </c>
      <c r="G5570" s="3">
        <v>1</v>
      </c>
      <c r="I5570"/>
    </row>
    <row r="5571" spans="3:9">
      <c r="C5571" s="176">
        <v>42337.198600000003</v>
      </c>
      <c r="D5571" s="3" t="s">
        <v>446</v>
      </c>
      <c r="E5571" s="3" t="s">
        <v>6</v>
      </c>
      <c r="F5571" s="3" t="str">
        <f t="shared" si="86"/>
        <v>Wholesale</v>
      </c>
      <c r="G5571" s="3">
        <v>60</v>
      </c>
      <c r="I5571"/>
    </row>
    <row r="5572" spans="3:9">
      <c r="C5572" s="176">
        <v>41977.195099999997</v>
      </c>
      <c r="D5572" s="3" t="s">
        <v>445</v>
      </c>
      <c r="E5572" s="3" t="s">
        <v>6</v>
      </c>
      <c r="F5572" s="3" t="str">
        <f t="shared" si="86"/>
        <v>Retail</v>
      </c>
      <c r="G5572" s="3">
        <v>1</v>
      </c>
      <c r="I5572"/>
    </row>
    <row r="5573" spans="3:9">
      <c r="C5573" s="176">
        <v>42204.119400000003</v>
      </c>
      <c r="D5573" s="3" t="s">
        <v>445</v>
      </c>
      <c r="E5573" s="3" t="s">
        <v>10</v>
      </c>
      <c r="F5573" s="3" t="str">
        <f t="shared" si="86"/>
        <v>Wholesale</v>
      </c>
      <c r="G5573" s="3">
        <v>43</v>
      </c>
      <c r="I5573"/>
    </row>
    <row r="5574" spans="3:9">
      <c r="C5574" s="176">
        <v>42298.561800000003</v>
      </c>
      <c r="D5574" s="3" t="s">
        <v>445</v>
      </c>
      <c r="E5574" s="3" t="s">
        <v>452</v>
      </c>
      <c r="F5574" s="3" t="str">
        <f t="shared" si="86"/>
        <v>Retail</v>
      </c>
      <c r="G5574" s="3">
        <v>6</v>
      </c>
      <c r="I5574"/>
    </row>
    <row r="5575" spans="3:9">
      <c r="C5575" s="176">
        <v>42117.751400000001</v>
      </c>
      <c r="D5575" s="3" t="s">
        <v>445</v>
      </c>
      <c r="E5575" s="3" t="s">
        <v>9</v>
      </c>
      <c r="F5575" s="3" t="str">
        <f t="shared" si="86"/>
        <v>Wholesale</v>
      </c>
      <c r="G5575" s="3">
        <v>36</v>
      </c>
      <c r="I5575"/>
    </row>
    <row r="5576" spans="3:9">
      <c r="C5576" s="176">
        <v>42146.554199999999</v>
      </c>
      <c r="D5576" s="3" t="s">
        <v>445</v>
      </c>
      <c r="E5576" s="3" t="s">
        <v>6</v>
      </c>
      <c r="F5576" s="3" t="str">
        <f t="shared" si="86"/>
        <v>Wholesale</v>
      </c>
      <c r="G5576" s="3">
        <v>53</v>
      </c>
      <c r="I5576"/>
    </row>
    <row r="5577" spans="3:9">
      <c r="C5577" s="176">
        <v>41983.693800000001</v>
      </c>
      <c r="D5577" s="3" t="s">
        <v>445</v>
      </c>
      <c r="E5577" s="3" t="s">
        <v>452</v>
      </c>
      <c r="F5577" s="3" t="str">
        <f t="shared" si="86"/>
        <v>Retail</v>
      </c>
      <c r="G5577" s="3">
        <v>2</v>
      </c>
      <c r="I5577"/>
    </row>
    <row r="5578" spans="3:9">
      <c r="C5578" s="176">
        <v>41982.729899999998</v>
      </c>
      <c r="D5578" s="3" t="s">
        <v>446</v>
      </c>
      <c r="E5578" s="3" t="s">
        <v>6</v>
      </c>
      <c r="F5578" s="3" t="str">
        <f t="shared" ref="F5578:F5641" si="87">IF(G5578&lt;10,"Retail","Wholesale")</f>
        <v>Retail</v>
      </c>
      <c r="G5578" s="3">
        <v>8</v>
      </c>
      <c r="I5578"/>
    </row>
    <row r="5579" spans="3:9">
      <c r="C5579" s="176">
        <v>41981.150699999998</v>
      </c>
      <c r="D5579" s="3" t="s">
        <v>446</v>
      </c>
      <c r="E5579" s="3" t="s">
        <v>453</v>
      </c>
      <c r="F5579" s="3" t="str">
        <f t="shared" si="87"/>
        <v>Wholesale</v>
      </c>
      <c r="G5579" s="3">
        <v>38</v>
      </c>
      <c r="I5579"/>
    </row>
    <row r="5580" spans="3:9">
      <c r="C5580" s="176">
        <v>42233.838199999998</v>
      </c>
      <c r="D5580" s="3" t="s">
        <v>446</v>
      </c>
      <c r="E5580" s="3" t="s">
        <v>453</v>
      </c>
      <c r="F5580" s="3" t="str">
        <f t="shared" si="87"/>
        <v>Retail</v>
      </c>
      <c r="G5580" s="3">
        <v>6</v>
      </c>
      <c r="I5580"/>
    </row>
    <row r="5581" spans="3:9">
      <c r="C5581" s="176">
        <v>42161.520799999998</v>
      </c>
      <c r="D5581" s="3" t="s">
        <v>447</v>
      </c>
      <c r="E5581" s="3" t="s">
        <v>453</v>
      </c>
      <c r="F5581" s="3" t="str">
        <f t="shared" si="87"/>
        <v>Retail</v>
      </c>
      <c r="G5581" s="3">
        <v>2</v>
      </c>
      <c r="I5581"/>
    </row>
    <row r="5582" spans="3:9">
      <c r="C5582" s="176">
        <v>42170.790300000001</v>
      </c>
      <c r="D5582" s="3" t="s">
        <v>445</v>
      </c>
      <c r="E5582" s="3" t="s">
        <v>114</v>
      </c>
      <c r="F5582" s="3" t="str">
        <f t="shared" si="87"/>
        <v>Retail</v>
      </c>
      <c r="G5582" s="3">
        <v>6</v>
      </c>
      <c r="I5582"/>
    </row>
    <row r="5583" spans="3:9">
      <c r="C5583" s="176">
        <v>42138.186800000003</v>
      </c>
      <c r="D5583" s="3" t="s">
        <v>446</v>
      </c>
      <c r="E5583" s="3" t="s">
        <v>453</v>
      </c>
      <c r="F5583" s="3" t="str">
        <f t="shared" si="87"/>
        <v>Retail</v>
      </c>
      <c r="G5583" s="3">
        <v>2</v>
      </c>
      <c r="I5583"/>
    </row>
    <row r="5584" spans="3:9">
      <c r="C5584" s="176">
        <v>42213.521500000003</v>
      </c>
      <c r="D5584" s="3" t="s">
        <v>447</v>
      </c>
      <c r="E5584" s="3" t="s">
        <v>453</v>
      </c>
      <c r="F5584" s="3" t="str">
        <f t="shared" si="87"/>
        <v>Retail</v>
      </c>
      <c r="G5584" s="3">
        <v>9</v>
      </c>
      <c r="I5584"/>
    </row>
    <row r="5585" spans="3:9">
      <c r="C5585" s="176">
        <v>41978.496500000001</v>
      </c>
      <c r="D5585" s="3" t="s">
        <v>445</v>
      </c>
      <c r="E5585" s="3" t="s">
        <v>10</v>
      </c>
      <c r="F5585" s="3" t="str">
        <f t="shared" si="87"/>
        <v>Wholesale</v>
      </c>
      <c r="G5585" s="3">
        <v>72</v>
      </c>
      <c r="I5585"/>
    </row>
    <row r="5586" spans="3:9">
      <c r="C5586" s="176">
        <v>41984.779199999997</v>
      </c>
      <c r="D5586" s="3" t="s">
        <v>445</v>
      </c>
      <c r="E5586" s="3" t="s">
        <v>6</v>
      </c>
      <c r="F5586" s="3" t="str">
        <f t="shared" si="87"/>
        <v>Retail</v>
      </c>
      <c r="G5586" s="3">
        <v>4</v>
      </c>
      <c r="I5586"/>
    </row>
    <row r="5587" spans="3:9">
      <c r="C5587" s="176">
        <v>42239.737500000003</v>
      </c>
      <c r="D5587" s="3" t="s">
        <v>446</v>
      </c>
      <c r="E5587" s="3" t="s">
        <v>10</v>
      </c>
      <c r="F5587" s="3" t="str">
        <f t="shared" si="87"/>
        <v>Wholesale</v>
      </c>
      <c r="G5587" s="3">
        <v>61</v>
      </c>
      <c r="I5587"/>
    </row>
    <row r="5588" spans="3:9">
      <c r="C5588" s="176">
        <v>42178.499300000003</v>
      </c>
      <c r="D5588" s="3" t="s">
        <v>447</v>
      </c>
      <c r="E5588" s="3" t="s">
        <v>458</v>
      </c>
      <c r="F5588" s="3" t="str">
        <f t="shared" si="87"/>
        <v>Wholesale</v>
      </c>
      <c r="G5588" s="3">
        <v>37</v>
      </c>
      <c r="I5588"/>
    </row>
    <row r="5589" spans="3:9">
      <c r="C5589" s="176">
        <v>42338.508999999998</v>
      </c>
      <c r="D5589" s="3" t="s">
        <v>445</v>
      </c>
      <c r="E5589" s="3" t="s">
        <v>453</v>
      </c>
      <c r="F5589" s="3" t="str">
        <f t="shared" si="87"/>
        <v>Retail</v>
      </c>
      <c r="G5589" s="3">
        <v>2</v>
      </c>
      <c r="I5589"/>
    </row>
    <row r="5590" spans="3:9">
      <c r="C5590" s="176">
        <v>41986.384700000002</v>
      </c>
      <c r="D5590" s="3" t="s">
        <v>445</v>
      </c>
      <c r="E5590" s="3" t="s">
        <v>7</v>
      </c>
      <c r="F5590" s="3" t="str">
        <f t="shared" si="87"/>
        <v>Wholesale</v>
      </c>
      <c r="G5590" s="3">
        <v>92</v>
      </c>
      <c r="I5590"/>
    </row>
    <row r="5591" spans="3:9">
      <c r="C5591" s="176">
        <v>42133.474300000002</v>
      </c>
      <c r="D5591" s="3" t="s">
        <v>449</v>
      </c>
      <c r="E5591" s="3" t="s">
        <v>10</v>
      </c>
      <c r="F5591" s="3" t="str">
        <f t="shared" si="87"/>
        <v>Wholesale</v>
      </c>
      <c r="G5591" s="3">
        <v>34</v>
      </c>
      <c r="I5591"/>
    </row>
    <row r="5592" spans="3:9">
      <c r="C5592" s="176">
        <v>41981.504200000003</v>
      </c>
      <c r="D5592" s="3" t="s">
        <v>445</v>
      </c>
      <c r="E5592" s="3" t="s">
        <v>114</v>
      </c>
      <c r="F5592" s="3" t="str">
        <f t="shared" si="87"/>
        <v>Retail</v>
      </c>
      <c r="G5592" s="3">
        <v>1</v>
      </c>
      <c r="I5592"/>
    </row>
    <row r="5593" spans="3:9">
      <c r="C5593" s="176">
        <v>42166.543100000003</v>
      </c>
      <c r="D5593" s="3" t="s">
        <v>446</v>
      </c>
      <c r="E5593" s="3" t="s">
        <v>457</v>
      </c>
      <c r="F5593" s="3" t="str">
        <f t="shared" si="87"/>
        <v>Retail</v>
      </c>
      <c r="G5593" s="3">
        <v>6</v>
      </c>
      <c r="I5593"/>
    </row>
    <row r="5594" spans="3:9">
      <c r="C5594" s="176">
        <v>42350.490299999998</v>
      </c>
      <c r="D5594" s="3" t="s">
        <v>446</v>
      </c>
      <c r="E5594" s="3" t="s">
        <v>453</v>
      </c>
      <c r="F5594" s="3" t="str">
        <f t="shared" si="87"/>
        <v>Wholesale</v>
      </c>
      <c r="G5594" s="3">
        <v>27</v>
      </c>
      <c r="I5594"/>
    </row>
    <row r="5595" spans="3:9">
      <c r="C5595" s="176">
        <v>42364.029199999997</v>
      </c>
      <c r="D5595" s="3" t="s">
        <v>445</v>
      </c>
      <c r="E5595" s="3" t="s">
        <v>453</v>
      </c>
      <c r="F5595" s="3" t="str">
        <f t="shared" si="87"/>
        <v>Retail</v>
      </c>
      <c r="G5595" s="3">
        <v>1</v>
      </c>
      <c r="I5595"/>
    </row>
    <row r="5596" spans="3:9">
      <c r="C5596" s="176">
        <v>42151.556900000003</v>
      </c>
      <c r="D5596" s="3" t="s">
        <v>447</v>
      </c>
      <c r="E5596" s="3" t="s">
        <v>451</v>
      </c>
      <c r="F5596" s="3" t="str">
        <f t="shared" si="87"/>
        <v>Retail</v>
      </c>
      <c r="G5596" s="3">
        <v>3</v>
      </c>
      <c r="I5596"/>
    </row>
    <row r="5597" spans="3:9">
      <c r="C5597" s="176">
        <v>41986.418100000003</v>
      </c>
      <c r="D5597" s="3" t="s">
        <v>447</v>
      </c>
      <c r="E5597" s="3" t="s">
        <v>6</v>
      </c>
      <c r="F5597" s="3" t="str">
        <f t="shared" si="87"/>
        <v>Wholesale</v>
      </c>
      <c r="G5597" s="3">
        <v>38</v>
      </c>
      <c r="I5597"/>
    </row>
    <row r="5598" spans="3:9">
      <c r="C5598" s="176">
        <v>42234.4542</v>
      </c>
      <c r="D5598" s="3" t="s">
        <v>449</v>
      </c>
      <c r="E5598" s="3" t="s">
        <v>112</v>
      </c>
      <c r="F5598" s="3" t="str">
        <f t="shared" si="87"/>
        <v>Retail</v>
      </c>
      <c r="G5598" s="3">
        <v>4</v>
      </c>
      <c r="I5598"/>
    </row>
    <row r="5599" spans="3:9">
      <c r="C5599" s="176">
        <v>42342.585400000004</v>
      </c>
      <c r="D5599" s="3" t="s">
        <v>447</v>
      </c>
      <c r="E5599" s="3" t="s">
        <v>114</v>
      </c>
      <c r="F5599" s="3" t="str">
        <f t="shared" si="87"/>
        <v>Wholesale</v>
      </c>
      <c r="G5599" s="3">
        <v>30</v>
      </c>
      <c r="I5599"/>
    </row>
    <row r="5600" spans="3:9">
      <c r="C5600" s="176">
        <v>42054.322899999999</v>
      </c>
      <c r="D5600" s="3" t="s">
        <v>445</v>
      </c>
      <c r="E5600" s="3" t="s">
        <v>453</v>
      </c>
      <c r="F5600" s="3" t="str">
        <f t="shared" si="87"/>
        <v>Retail</v>
      </c>
      <c r="G5600" s="3">
        <v>1</v>
      </c>
      <c r="I5600"/>
    </row>
    <row r="5601" spans="3:9">
      <c r="C5601" s="176">
        <v>42187.5</v>
      </c>
      <c r="D5601" s="3" t="s">
        <v>445</v>
      </c>
      <c r="E5601" s="3" t="s">
        <v>453</v>
      </c>
      <c r="F5601" s="3" t="str">
        <f t="shared" si="87"/>
        <v>Retail</v>
      </c>
      <c r="G5601" s="3">
        <v>3</v>
      </c>
      <c r="I5601"/>
    </row>
    <row r="5602" spans="3:9">
      <c r="C5602" s="176">
        <v>42189.4715</v>
      </c>
      <c r="D5602" s="3" t="s">
        <v>447</v>
      </c>
      <c r="E5602" s="3" t="s">
        <v>455</v>
      </c>
      <c r="F5602" s="3" t="str">
        <f t="shared" si="87"/>
        <v>Retail</v>
      </c>
      <c r="G5602" s="3">
        <v>5</v>
      </c>
      <c r="I5602"/>
    </row>
    <row r="5603" spans="3:9">
      <c r="C5603" s="176">
        <v>42274.490299999998</v>
      </c>
      <c r="D5603" s="3" t="s">
        <v>449</v>
      </c>
      <c r="E5603" s="3" t="s">
        <v>6</v>
      </c>
      <c r="F5603" s="3" t="str">
        <f t="shared" si="87"/>
        <v>Retail</v>
      </c>
      <c r="G5603" s="3">
        <v>1</v>
      </c>
      <c r="I5603"/>
    </row>
    <row r="5604" spans="3:9">
      <c r="C5604" s="176">
        <v>42256.895799999998</v>
      </c>
      <c r="D5604" s="3" t="s">
        <v>445</v>
      </c>
      <c r="E5604" s="3" t="s">
        <v>456</v>
      </c>
      <c r="F5604" s="3" t="str">
        <f t="shared" si="87"/>
        <v>Wholesale</v>
      </c>
      <c r="G5604" s="3">
        <v>32</v>
      </c>
      <c r="I5604"/>
    </row>
    <row r="5605" spans="3:9">
      <c r="C5605" s="176">
        <v>42336.181299999997</v>
      </c>
      <c r="D5605" s="3" t="s">
        <v>446</v>
      </c>
      <c r="E5605" s="3" t="s">
        <v>312</v>
      </c>
      <c r="F5605" s="3" t="str">
        <f t="shared" si="87"/>
        <v>Wholesale</v>
      </c>
      <c r="G5605" s="3">
        <v>66</v>
      </c>
      <c r="I5605"/>
    </row>
    <row r="5606" spans="3:9">
      <c r="C5606" s="176">
        <v>42283.173600000002</v>
      </c>
      <c r="D5606" s="3" t="s">
        <v>447</v>
      </c>
      <c r="E5606" s="3" t="s">
        <v>457</v>
      </c>
      <c r="F5606" s="3" t="str">
        <f t="shared" si="87"/>
        <v>Wholesale</v>
      </c>
      <c r="G5606" s="3">
        <v>41</v>
      </c>
      <c r="I5606"/>
    </row>
    <row r="5607" spans="3:9">
      <c r="C5607" s="176">
        <v>41984.115299999998</v>
      </c>
      <c r="D5607" s="3" t="s">
        <v>445</v>
      </c>
      <c r="E5607" s="3" t="s">
        <v>453</v>
      </c>
      <c r="F5607" s="3" t="str">
        <f t="shared" si="87"/>
        <v>Retail</v>
      </c>
      <c r="G5607" s="3">
        <v>2</v>
      </c>
      <c r="I5607"/>
    </row>
    <row r="5608" spans="3:9">
      <c r="C5608" s="176">
        <v>42353.668100000003</v>
      </c>
      <c r="D5608" s="3" t="s">
        <v>449</v>
      </c>
      <c r="E5608" s="3" t="s">
        <v>7</v>
      </c>
      <c r="F5608" s="3" t="str">
        <f t="shared" si="87"/>
        <v>Retail</v>
      </c>
      <c r="G5608" s="3">
        <v>3</v>
      </c>
      <c r="I5608"/>
    </row>
    <row r="5609" spans="3:9">
      <c r="C5609" s="176">
        <v>41982.174299999999</v>
      </c>
      <c r="D5609" s="3" t="s">
        <v>447</v>
      </c>
      <c r="E5609" s="3" t="s">
        <v>452</v>
      </c>
      <c r="F5609" s="3" t="str">
        <f t="shared" si="87"/>
        <v>Retail</v>
      </c>
      <c r="G5609" s="3">
        <v>2</v>
      </c>
      <c r="I5609"/>
    </row>
    <row r="5610" spans="3:9">
      <c r="C5610" s="176">
        <v>41985.531900000002</v>
      </c>
      <c r="D5610" s="3" t="s">
        <v>445</v>
      </c>
      <c r="E5610" s="3" t="s">
        <v>453</v>
      </c>
      <c r="F5610" s="3" t="str">
        <f t="shared" si="87"/>
        <v>Retail</v>
      </c>
      <c r="G5610" s="3">
        <v>1</v>
      </c>
      <c r="I5610"/>
    </row>
    <row r="5611" spans="3:9">
      <c r="C5611" s="176">
        <v>42330.561099999999</v>
      </c>
      <c r="D5611" s="3" t="s">
        <v>447</v>
      </c>
      <c r="E5611" s="3" t="s">
        <v>454</v>
      </c>
      <c r="F5611" s="3" t="str">
        <f t="shared" si="87"/>
        <v>Retail</v>
      </c>
      <c r="G5611" s="3">
        <v>2</v>
      </c>
      <c r="I5611"/>
    </row>
    <row r="5612" spans="3:9">
      <c r="C5612" s="176">
        <v>41978.767399999997</v>
      </c>
      <c r="D5612" s="3" t="s">
        <v>445</v>
      </c>
      <c r="E5612" s="3" t="s">
        <v>312</v>
      </c>
      <c r="F5612" s="3" t="str">
        <f t="shared" si="87"/>
        <v>Wholesale</v>
      </c>
      <c r="G5612" s="3">
        <v>33</v>
      </c>
      <c r="I5612"/>
    </row>
    <row r="5613" spans="3:9">
      <c r="C5613" s="176">
        <v>42342.889600000002</v>
      </c>
      <c r="D5613" s="3" t="s">
        <v>446</v>
      </c>
      <c r="E5613" s="3" t="s">
        <v>112</v>
      </c>
      <c r="F5613" s="3" t="str">
        <f t="shared" si="87"/>
        <v>Wholesale</v>
      </c>
      <c r="G5613" s="3">
        <v>31</v>
      </c>
      <c r="I5613"/>
    </row>
    <row r="5614" spans="3:9">
      <c r="C5614" s="176">
        <v>42354.518100000001</v>
      </c>
      <c r="D5614" s="3" t="s">
        <v>445</v>
      </c>
      <c r="E5614" s="3" t="s">
        <v>312</v>
      </c>
      <c r="F5614" s="3" t="str">
        <f t="shared" si="87"/>
        <v>Wholesale</v>
      </c>
      <c r="G5614" s="3">
        <v>60</v>
      </c>
      <c r="I5614"/>
    </row>
    <row r="5615" spans="3:9">
      <c r="C5615" s="176">
        <v>41982.486100000002</v>
      </c>
      <c r="D5615" s="3" t="s">
        <v>447</v>
      </c>
      <c r="E5615" s="3" t="s">
        <v>453</v>
      </c>
      <c r="F5615" s="3" t="str">
        <f t="shared" si="87"/>
        <v>Retail</v>
      </c>
      <c r="G5615" s="3">
        <v>1</v>
      </c>
      <c r="I5615"/>
    </row>
    <row r="5616" spans="3:9">
      <c r="C5616" s="176">
        <v>41982.810400000002</v>
      </c>
      <c r="D5616" s="3" t="s">
        <v>447</v>
      </c>
      <c r="E5616" s="3" t="s">
        <v>453</v>
      </c>
      <c r="F5616" s="3" t="str">
        <f t="shared" si="87"/>
        <v>Retail</v>
      </c>
      <c r="G5616" s="3">
        <v>2</v>
      </c>
      <c r="I5616"/>
    </row>
    <row r="5617" spans="3:9">
      <c r="C5617" s="176">
        <v>42259.087500000001</v>
      </c>
      <c r="D5617" s="3" t="s">
        <v>446</v>
      </c>
      <c r="E5617" s="3" t="s">
        <v>6</v>
      </c>
      <c r="F5617" s="3" t="str">
        <f t="shared" si="87"/>
        <v>Retail</v>
      </c>
      <c r="G5617" s="3">
        <v>7</v>
      </c>
      <c r="I5617"/>
    </row>
    <row r="5618" spans="3:9">
      <c r="C5618" s="176">
        <v>42275.172200000001</v>
      </c>
      <c r="D5618" s="3" t="s">
        <v>446</v>
      </c>
      <c r="E5618" s="3" t="s">
        <v>453</v>
      </c>
      <c r="F5618" s="3" t="str">
        <f t="shared" si="87"/>
        <v>Retail</v>
      </c>
      <c r="G5618" s="3">
        <v>7</v>
      </c>
      <c r="I5618"/>
    </row>
    <row r="5619" spans="3:9">
      <c r="C5619" s="176">
        <v>42354.751400000001</v>
      </c>
      <c r="D5619" s="3" t="s">
        <v>446</v>
      </c>
      <c r="E5619" s="3" t="s">
        <v>457</v>
      </c>
      <c r="F5619" s="3" t="str">
        <f t="shared" si="87"/>
        <v>Retail</v>
      </c>
      <c r="G5619" s="3">
        <v>1</v>
      </c>
      <c r="I5619"/>
    </row>
    <row r="5620" spans="3:9">
      <c r="C5620" s="176">
        <v>42360.459699999999</v>
      </c>
      <c r="D5620" s="3" t="s">
        <v>445</v>
      </c>
      <c r="E5620" s="3" t="s">
        <v>7</v>
      </c>
      <c r="F5620" s="3" t="str">
        <f t="shared" si="87"/>
        <v>Retail</v>
      </c>
      <c r="G5620" s="3">
        <v>1</v>
      </c>
      <c r="I5620"/>
    </row>
    <row r="5621" spans="3:9">
      <c r="C5621" s="176">
        <v>42206.472199999997</v>
      </c>
      <c r="D5621" s="3" t="s">
        <v>445</v>
      </c>
      <c r="E5621" s="3" t="s">
        <v>453</v>
      </c>
      <c r="F5621" s="3" t="str">
        <f t="shared" si="87"/>
        <v>Wholesale</v>
      </c>
      <c r="G5621" s="3">
        <v>56</v>
      </c>
      <c r="I5621"/>
    </row>
    <row r="5622" spans="3:9">
      <c r="C5622" s="176">
        <v>41985.758999999998</v>
      </c>
      <c r="D5622" s="3" t="s">
        <v>447</v>
      </c>
      <c r="E5622" s="3" t="s">
        <v>459</v>
      </c>
      <c r="F5622" s="3" t="str">
        <f t="shared" si="87"/>
        <v>Retail</v>
      </c>
      <c r="G5622" s="3">
        <v>4</v>
      </c>
      <c r="I5622"/>
    </row>
    <row r="5623" spans="3:9">
      <c r="C5623" s="176">
        <v>42334.7111</v>
      </c>
      <c r="D5623" s="3" t="s">
        <v>449</v>
      </c>
      <c r="E5623" s="3" t="s">
        <v>459</v>
      </c>
      <c r="F5623" s="3" t="str">
        <f t="shared" si="87"/>
        <v>Retail</v>
      </c>
      <c r="G5623" s="3">
        <v>2</v>
      </c>
      <c r="I5623"/>
    </row>
    <row r="5624" spans="3:9">
      <c r="C5624" s="176">
        <v>41986.131300000001</v>
      </c>
      <c r="D5624" s="3" t="s">
        <v>446</v>
      </c>
      <c r="E5624" s="3" t="s">
        <v>312</v>
      </c>
      <c r="F5624" s="3" t="str">
        <f t="shared" si="87"/>
        <v>Wholesale</v>
      </c>
      <c r="G5624" s="3">
        <v>38</v>
      </c>
      <c r="I5624"/>
    </row>
    <row r="5625" spans="3:9">
      <c r="C5625" s="176">
        <v>42356.522199999999</v>
      </c>
      <c r="D5625" s="3" t="s">
        <v>445</v>
      </c>
      <c r="E5625" s="3" t="s">
        <v>6</v>
      </c>
      <c r="F5625" s="3" t="str">
        <f t="shared" si="87"/>
        <v>Retail</v>
      </c>
      <c r="G5625" s="3">
        <v>2</v>
      </c>
      <c r="I5625"/>
    </row>
    <row r="5626" spans="3:9">
      <c r="C5626" s="176">
        <v>42206.7569</v>
      </c>
      <c r="D5626" s="3" t="s">
        <v>445</v>
      </c>
      <c r="E5626" s="3" t="s">
        <v>453</v>
      </c>
      <c r="F5626" s="3" t="str">
        <f t="shared" si="87"/>
        <v>Retail</v>
      </c>
      <c r="G5626" s="3">
        <v>1</v>
      </c>
      <c r="I5626"/>
    </row>
    <row r="5627" spans="3:9">
      <c r="C5627" s="176">
        <v>42357.8986</v>
      </c>
      <c r="D5627" s="3" t="s">
        <v>445</v>
      </c>
      <c r="E5627" s="3" t="s">
        <v>114</v>
      </c>
      <c r="F5627" s="3" t="str">
        <f t="shared" si="87"/>
        <v>Retail</v>
      </c>
      <c r="G5627" s="3">
        <v>7</v>
      </c>
      <c r="I5627"/>
    </row>
    <row r="5628" spans="3:9">
      <c r="C5628" s="176">
        <v>42340.516000000003</v>
      </c>
      <c r="D5628" s="3" t="s">
        <v>445</v>
      </c>
      <c r="E5628" s="3" t="s">
        <v>312</v>
      </c>
      <c r="F5628" s="3" t="str">
        <f t="shared" si="87"/>
        <v>Retail</v>
      </c>
      <c r="G5628" s="3">
        <v>5</v>
      </c>
      <c r="I5628"/>
    </row>
    <row r="5629" spans="3:9">
      <c r="C5629" s="176">
        <v>42017.3632</v>
      </c>
      <c r="D5629" s="3" t="s">
        <v>447</v>
      </c>
      <c r="E5629" s="3" t="s">
        <v>10</v>
      </c>
      <c r="F5629" s="3" t="str">
        <f t="shared" si="87"/>
        <v>Retail</v>
      </c>
      <c r="G5629" s="3">
        <v>8</v>
      </c>
      <c r="I5629"/>
    </row>
    <row r="5630" spans="3:9">
      <c r="C5630" s="176">
        <v>42066.904900000001</v>
      </c>
      <c r="D5630" s="3" t="s">
        <v>446</v>
      </c>
      <c r="E5630" s="3" t="s">
        <v>453</v>
      </c>
      <c r="F5630" s="3" t="str">
        <f t="shared" si="87"/>
        <v>Retail</v>
      </c>
      <c r="G5630" s="3">
        <v>1</v>
      </c>
      <c r="I5630"/>
    </row>
    <row r="5631" spans="3:9">
      <c r="C5631" s="176">
        <v>42163.491699999999</v>
      </c>
      <c r="D5631" s="3" t="s">
        <v>445</v>
      </c>
      <c r="E5631" s="3" t="s">
        <v>6</v>
      </c>
      <c r="F5631" s="3" t="str">
        <f t="shared" si="87"/>
        <v>Retail</v>
      </c>
      <c r="G5631" s="3">
        <v>2</v>
      </c>
      <c r="I5631"/>
    </row>
    <row r="5632" spans="3:9">
      <c r="C5632" s="176">
        <v>42336.499300000003</v>
      </c>
      <c r="D5632" s="3" t="s">
        <v>445</v>
      </c>
      <c r="E5632" s="3" t="s">
        <v>460</v>
      </c>
      <c r="F5632" s="3" t="str">
        <f t="shared" si="87"/>
        <v>Wholesale</v>
      </c>
      <c r="G5632" s="3">
        <v>28</v>
      </c>
      <c r="I5632"/>
    </row>
    <row r="5633" spans="3:9">
      <c r="C5633" s="176">
        <v>41983.784699999997</v>
      </c>
      <c r="D5633" s="3" t="s">
        <v>445</v>
      </c>
      <c r="E5633" s="3" t="s">
        <v>7</v>
      </c>
      <c r="F5633" s="3" t="str">
        <f t="shared" si="87"/>
        <v>Wholesale</v>
      </c>
      <c r="G5633" s="3">
        <v>36</v>
      </c>
      <c r="I5633"/>
    </row>
    <row r="5634" spans="3:9">
      <c r="C5634" s="176">
        <v>42297.204899999997</v>
      </c>
      <c r="D5634" s="3" t="s">
        <v>445</v>
      </c>
      <c r="E5634" s="3" t="s">
        <v>453</v>
      </c>
      <c r="F5634" s="3" t="str">
        <f t="shared" si="87"/>
        <v>Wholesale</v>
      </c>
      <c r="G5634" s="3">
        <v>155</v>
      </c>
      <c r="I5634"/>
    </row>
    <row r="5635" spans="3:9">
      <c r="C5635" s="176">
        <v>42138.542399999998</v>
      </c>
      <c r="D5635" s="3" t="s">
        <v>445</v>
      </c>
      <c r="E5635" s="3" t="s">
        <v>453</v>
      </c>
      <c r="F5635" s="3" t="str">
        <f t="shared" si="87"/>
        <v>Wholesale</v>
      </c>
      <c r="G5635" s="3">
        <v>44</v>
      </c>
      <c r="I5635"/>
    </row>
    <row r="5636" spans="3:9">
      <c r="C5636" s="176">
        <v>42358.413200000003</v>
      </c>
      <c r="D5636" s="3" t="s">
        <v>445</v>
      </c>
      <c r="E5636" s="3" t="s">
        <v>458</v>
      </c>
      <c r="F5636" s="3" t="str">
        <f t="shared" si="87"/>
        <v>Wholesale</v>
      </c>
      <c r="G5636" s="3">
        <v>29</v>
      </c>
      <c r="I5636"/>
    </row>
    <row r="5637" spans="3:9">
      <c r="C5637" s="176">
        <v>42343.5389</v>
      </c>
      <c r="D5637" s="3" t="s">
        <v>447</v>
      </c>
      <c r="E5637" s="3" t="s">
        <v>110</v>
      </c>
      <c r="F5637" s="3" t="str">
        <f t="shared" si="87"/>
        <v>Wholesale</v>
      </c>
      <c r="G5637" s="3">
        <v>68</v>
      </c>
      <c r="I5637"/>
    </row>
    <row r="5638" spans="3:9">
      <c r="C5638" s="176">
        <v>42155.490299999998</v>
      </c>
      <c r="D5638" s="3" t="s">
        <v>446</v>
      </c>
      <c r="E5638" s="3" t="s">
        <v>453</v>
      </c>
      <c r="F5638" s="3" t="str">
        <f t="shared" si="87"/>
        <v>Retail</v>
      </c>
      <c r="G5638" s="3">
        <v>3</v>
      </c>
      <c r="I5638"/>
    </row>
    <row r="5639" spans="3:9">
      <c r="C5639" s="176">
        <v>42348.735399999998</v>
      </c>
      <c r="D5639" s="3" t="s">
        <v>445</v>
      </c>
      <c r="E5639" s="3" t="s">
        <v>6</v>
      </c>
      <c r="F5639" s="3" t="str">
        <f t="shared" si="87"/>
        <v>Retail</v>
      </c>
      <c r="G5639" s="3">
        <v>2</v>
      </c>
      <c r="I5639"/>
    </row>
    <row r="5640" spans="3:9">
      <c r="C5640" s="176">
        <v>42237.143799999998</v>
      </c>
      <c r="D5640" s="3" t="s">
        <v>447</v>
      </c>
      <c r="E5640" s="3" t="s">
        <v>6</v>
      </c>
      <c r="F5640" s="3" t="str">
        <f t="shared" si="87"/>
        <v>Wholesale</v>
      </c>
      <c r="G5640" s="3">
        <v>69</v>
      </c>
      <c r="I5640"/>
    </row>
    <row r="5641" spans="3:9">
      <c r="C5641" s="176">
        <v>42349.777800000003</v>
      </c>
      <c r="D5641" s="3" t="s">
        <v>445</v>
      </c>
      <c r="E5641" s="3" t="s">
        <v>458</v>
      </c>
      <c r="F5641" s="3" t="str">
        <f t="shared" si="87"/>
        <v>Retail</v>
      </c>
      <c r="G5641" s="3">
        <v>1</v>
      </c>
      <c r="I5641"/>
    </row>
    <row r="5642" spans="3:9">
      <c r="C5642" s="176">
        <v>42349.464599999999</v>
      </c>
      <c r="D5642" s="3" t="s">
        <v>446</v>
      </c>
      <c r="E5642" s="3" t="s">
        <v>451</v>
      </c>
      <c r="F5642" s="3" t="str">
        <f t="shared" ref="F5642:F5705" si="88">IF(G5642&lt;10,"Retail","Wholesale")</f>
        <v>Retail</v>
      </c>
      <c r="G5642" s="3">
        <v>4</v>
      </c>
      <c r="I5642"/>
    </row>
    <row r="5643" spans="3:9">
      <c r="C5643" s="176">
        <v>42226.815999999999</v>
      </c>
      <c r="D5643" s="3" t="s">
        <v>449</v>
      </c>
      <c r="E5643" s="3" t="s">
        <v>9</v>
      </c>
      <c r="F5643" s="3" t="str">
        <f t="shared" si="88"/>
        <v>Retail</v>
      </c>
      <c r="G5643" s="3">
        <v>3</v>
      </c>
      <c r="I5643"/>
    </row>
    <row r="5644" spans="3:9">
      <c r="C5644" s="176">
        <v>42188.866699999999</v>
      </c>
      <c r="D5644" s="3" t="s">
        <v>447</v>
      </c>
      <c r="E5644" s="3" t="s">
        <v>10</v>
      </c>
      <c r="F5644" s="3" t="str">
        <f t="shared" si="88"/>
        <v>Retail</v>
      </c>
      <c r="G5644" s="3">
        <v>8</v>
      </c>
      <c r="I5644"/>
    </row>
    <row r="5645" spans="3:9">
      <c r="C5645" s="176">
        <v>42214.147900000004</v>
      </c>
      <c r="D5645" s="3" t="s">
        <v>446</v>
      </c>
      <c r="E5645" s="3" t="s">
        <v>6</v>
      </c>
      <c r="F5645" s="3" t="str">
        <f t="shared" si="88"/>
        <v>Retail</v>
      </c>
      <c r="G5645" s="3">
        <v>8</v>
      </c>
      <c r="I5645"/>
    </row>
    <row r="5646" spans="3:9">
      <c r="C5646" s="176">
        <v>42215.962500000001</v>
      </c>
      <c r="D5646" s="3" t="s">
        <v>447</v>
      </c>
      <c r="E5646" s="3" t="s">
        <v>451</v>
      </c>
      <c r="F5646" s="3" t="str">
        <f t="shared" si="88"/>
        <v>Wholesale</v>
      </c>
      <c r="G5646" s="3">
        <v>52</v>
      </c>
      <c r="I5646"/>
    </row>
    <row r="5647" spans="3:9">
      <c r="C5647" s="176">
        <v>42337.227099999996</v>
      </c>
      <c r="D5647" s="3" t="s">
        <v>449</v>
      </c>
      <c r="E5647" s="3" t="s">
        <v>10</v>
      </c>
      <c r="F5647" s="3" t="str">
        <f t="shared" si="88"/>
        <v>Retail</v>
      </c>
      <c r="G5647" s="3">
        <v>6</v>
      </c>
      <c r="I5647"/>
    </row>
    <row r="5648" spans="3:9">
      <c r="C5648" s="176">
        <v>41990.744400000003</v>
      </c>
      <c r="D5648" s="3" t="s">
        <v>446</v>
      </c>
      <c r="E5648" s="3" t="s">
        <v>112</v>
      </c>
      <c r="F5648" s="3" t="str">
        <f t="shared" si="88"/>
        <v>Wholesale</v>
      </c>
      <c r="G5648" s="3">
        <v>45</v>
      </c>
      <c r="I5648"/>
    </row>
    <row r="5649" spans="3:9">
      <c r="C5649" s="176">
        <v>42355.531300000002</v>
      </c>
      <c r="D5649" s="3" t="s">
        <v>449</v>
      </c>
      <c r="E5649" s="3" t="s">
        <v>6</v>
      </c>
      <c r="F5649" s="3" t="str">
        <f t="shared" si="88"/>
        <v>Wholesale</v>
      </c>
      <c r="G5649" s="3">
        <v>62</v>
      </c>
      <c r="I5649"/>
    </row>
    <row r="5650" spans="3:9">
      <c r="C5650" s="176">
        <v>41987.199999999997</v>
      </c>
      <c r="D5650" s="3" t="s">
        <v>445</v>
      </c>
      <c r="E5650" s="3" t="s">
        <v>453</v>
      </c>
      <c r="F5650" s="3" t="str">
        <f t="shared" si="88"/>
        <v>Retail</v>
      </c>
      <c r="G5650" s="3">
        <v>2</v>
      </c>
      <c r="I5650"/>
    </row>
    <row r="5651" spans="3:9">
      <c r="C5651" s="176">
        <v>42359.164599999996</v>
      </c>
      <c r="D5651" s="3" t="s">
        <v>446</v>
      </c>
      <c r="E5651" s="3" t="s">
        <v>453</v>
      </c>
      <c r="F5651" s="3" t="str">
        <f t="shared" si="88"/>
        <v>Wholesale</v>
      </c>
      <c r="G5651" s="3">
        <v>40</v>
      </c>
      <c r="I5651"/>
    </row>
    <row r="5652" spans="3:9">
      <c r="C5652" s="176">
        <v>42201.849300000002</v>
      </c>
      <c r="D5652" s="3" t="s">
        <v>445</v>
      </c>
      <c r="E5652" s="3" t="s">
        <v>8</v>
      </c>
      <c r="F5652" s="3" t="str">
        <f t="shared" si="88"/>
        <v>Wholesale</v>
      </c>
      <c r="G5652" s="3">
        <v>133</v>
      </c>
      <c r="I5652"/>
    </row>
    <row r="5653" spans="3:9">
      <c r="C5653" s="176">
        <v>42253.169399999999</v>
      </c>
      <c r="D5653" s="3" t="s">
        <v>445</v>
      </c>
      <c r="E5653" s="3" t="s">
        <v>312</v>
      </c>
      <c r="F5653" s="3" t="str">
        <f t="shared" si="88"/>
        <v>Retail</v>
      </c>
      <c r="G5653" s="3">
        <v>2</v>
      </c>
      <c r="I5653"/>
    </row>
    <row r="5654" spans="3:9">
      <c r="C5654" s="176">
        <v>42182.577799999999</v>
      </c>
      <c r="D5654" s="3" t="s">
        <v>445</v>
      </c>
      <c r="E5654" s="3" t="s">
        <v>453</v>
      </c>
      <c r="F5654" s="3" t="str">
        <f t="shared" si="88"/>
        <v>Retail</v>
      </c>
      <c r="G5654" s="3">
        <v>1</v>
      </c>
      <c r="I5654"/>
    </row>
    <row r="5655" spans="3:9">
      <c r="C5655" s="176">
        <v>42253.2111</v>
      </c>
      <c r="D5655" s="3" t="s">
        <v>449</v>
      </c>
      <c r="E5655" s="3" t="s">
        <v>448</v>
      </c>
      <c r="F5655" s="3" t="str">
        <f t="shared" si="88"/>
        <v>Retail</v>
      </c>
      <c r="G5655" s="3">
        <v>2</v>
      </c>
      <c r="I5655"/>
    </row>
    <row r="5656" spans="3:9">
      <c r="C5656" s="176">
        <v>42339.479200000002</v>
      </c>
      <c r="D5656" s="3" t="s">
        <v>445</v>
      </c>
      <c r="E5656" s="3" t="s">
        <v>6</v>
      </c>
      <c r="F5656" s="3" t="str">
        <f t="shared" si="88"/>
        <v>Wholesale</v>
      </c>
      <c r="G5656" s="3">
        <v>72</v>
      </c>
      <c r="I5656"/>
    </row>
    <row r="5657" spans="3:9">
      <c r="C5657" s="176">
        <v>42243.229200000002</v>
      </c>
      <c r="D5657" s="3" t="s">
        <v>445</v>
      </c>
      <c r="E5657" s="3" t="s">
        <v>453</v>
      </c>
      <c r="F5657" s="3" t="str">
        <f t="shared" si="88"/>
        <v>Retail</v>
      </c>
      <c r="G5657" s="3">
        <v>7</v>
      </c>
      <c r="I5657"/>
    </row>
    <row r="5658" spans="3:9">
      <c r="C5658" s="176">
        <v>42065.497199999998</v>
      </c>
      <c r="D5658" s="3" t="s">
        <v>449</v>
      </c>
      <c r="E5658" s="3" t="s">
        <v>114</v>
      </c>
      <c r="F5658" s="3" t="str">
        <f t="shared" si="88"/>
        <v>Retail</v>
      </c>
      <c r="G5658" s="3">
        <v>2</v>
      </c>
      <c r="I5658"/>
    </row>
    <row r="5659" spans="3:9">
      <c r="C5659" s="176">
        <v>42338.522199999999</v>
      </c>
      <c r="D5659" s="3" t="s">
        <v>447</v>
      </c>
      <c r="E5659" s="3" t="s">
        <v>455</v>
      </c>
      <c r="F5659" s="3" t="str">
        <f t="shared" si="88"/>
        <v>Retail</v>
      </c>
      <c r="G5659" s="3">
        <v>4</v>
      </c>
      <c r="I5659"/>
    </row>
    <row r="5660" spans="3:9">
      <c r="C5660" s="176">
        <v>42356.530599999998</v>
      </c>
      <c r="D5660" s="3" t="s">
        <v>446</v>
      </c>
      <c r="E5660" s="3" t="s">
        <v>453</v>
      </c>
      <c r="F5660" s="3" t="str">
        <f t="shared" si="88"/>
        <v>Retail</v>
      </c>
      <c r="G5660" s="3">
        <v>5</v>
      </c>
      <c r="I5660"/>
    </row>
    <row r="5661" spans="3:9">
      <c r="C5661" s="176">
        <v>42172.486100000002</v>
      </c>
      <c r="D5661" s="3" t="s">
        <v>447</v>
      </c>
      <c r="E5661" s="3" t="s">
        <v>6</v>
      </c>
      <c r="F5661" s="3" t="str">
        <f t="shared" si="88"/>
        <v>Wholesale</v>
      </c>
      <c r="G5661" s="3">
        <v>38</v>
      </c>
      <c r="I5661"/>
    </row>
    <row r="5662" spans="3:9">
      <c r="C5662" s="176">
        <v>42351.249300000003</v>
      </c>
      <c r="D5662" s="3" t="s">
        <v>449</v>
      </c>
      <c r="E5662" s="3" t="s">
        <v>453</v>
      </c>
      <c r="F5662" s="3" t="str">
        <f t="shared" si="88"/>
        <v>Wholesale</v>
      </c>
      <c r="G5662" s="3">
        <v>29</v>
      </c>
      <c r="I5662"/>
    </row>
    <row r="5663" spans="3:9">
      <c r="C5663" s="176">
        <v>42356.513899999998</v>
      </c>
      <c r="D5663" s="3" t="s">
        <v>447</v>
      </c>
      <c r="E5663" s="3" t="s">
        <v>453</v>
      </c>
      <c r="F5663" s="3" t="str">
        <f t="shared" si="88"/>
        <v>Retail</v>
      </c>
      <c r="G5663" s="3">
        <v>2</v>
      </c>
      <c r="I5663"/>
    </row>
    <row r="5664" spans="3:9">
      <c r="C5664" s="176">
        <v>42253.465300000003</v>
      </c>
      <c r="D5664" s="3" t="s">
        <v>446</v>
      </c>
      <c r="E5664" s="3" t="s">
        <v>453</v>
      </c>
      <c r="F5664" s="3" t="str">
        <f t="shared" si="88"/>
        <v>Wholesale</v>
      </c>
      <c r="G5664" s="3">
        <v>56</v>
      </c>
      <c r="I5664"/>
    </row>
    <row r="5665" spans="3:9">
      <c r="C5665" s="176">
        <v>42291.099300000002</v>
      </c>
      <c r="D5665" s="3" t="s">
        <v>445</v>
      </c>
      <c r="E5665" s="3" t="s">
        <v>453</v>
      </c>
      <c r="F5665" s="3" t="str">
        <f t="shared" si="88"/>
        <v>Wholesale</v>
      </c>
      <c r="G5665" s="3">
        <v>31</v>
      </c>
      <c r="I5665"/>
    </row>
    <row r="5666" spans="3:9">
      <c r="C5666" s="176">
        <v>42166.7333</v>
      </c>
      <c r="D5666" s="3" t="s">
        <v>447</v>
      </c>
      <c r="E5666" s="3" t="s">
        <v>451</v>
      </c>
      <c r="F5666" s="3" t="str">
        <f t="shared" si="88"/>
        <v>Retail</v>
      </c>
      <c r="G5666" s="3">
        <v>1</v>
      </c>
      <c r="I5666"/>
    </row>
    <row r="5667" spans="3:9">
      <c r="C5667" s="176">
        <v>42046.177799999998</v>
      </c>
      <c r="D5667" s="3" t="s">
        <v>445</v>
      </c>
      <c r="E5667" s="3" t="s">
        <v>453</v>
      </c>
      <c r="F5667" s="3" t="str">
        <f t="shared" si="88"/>
        <v>Retail</v>
      </c>
      <c r="G5667" s="3">
        <v>6</v>
      </c>
      <c r="I5667"/>
    </row>
    <row r="5668" spans="3:9">
      <c r="C5668" s="176">
        <v>42039.593800000002</v>
      </c>
      <c r="D5668" s="3" t="s">
        <v>445</v>
      </c>
      <c r="E5668" s="3" t="s">
        <v>10</v>
      </c>
      <c r="F5668" s="3" t="str">
        <f t="shared" si="88"/>
        <v>Wholesale</v>
      </c>
      <c r="G5668" s="3">
        <v>33</v>
      </c>
      <c r="I5668"/>
    </row>
    <row r="5669" spans="3:9">
      <c r="C5669" s="176">
        <v>42158.172200000001</v>
      </c>
      <c r="D5669" s="3" t="s">
        <v>449</v>
      </c>
      <c r="E5669" s="3" t="s">
        <v>457</v>
      </c>
      <c r="F5669" s="3" t="str">
        <f t="shared" si="88"/>
        <v>Retail</v>
      </c>
      <c r="G5669" s="3">
        <v>1</v>
      </c>
      <c r="I5669"/>
    </row>
    <row r="5670" spans="3:9">
      <c r="C5670" s="176">
        <v>42068.467400000001</v>
      </c>
      <c r="D5670" s="3" t="s">
        <v>445</v>
      </c>
      <c r="E5670" s="3" t="s">
        <v>312</v>
      </c>
      <c r="F5670" s="3" t="str">
        <f t="shared" si="88"/>
        <v>Retail</v>
      </c>
      <c r="G5670" s="3">
        <v>6</v>
      </c>
      <c r="I5670"/>
    </row>
    <row r="5671" spans="3:9">
      <c r="C5671" s="176">
        <v>42119.940300000002</v>
      </c>
      <c r="D5671" s="3" t="s">
        <v>447</v>
      </c>
      <c r="E5671" s="3" t="s">
        <v>453</v>
      </c>
      <c r="F5671" s="3" t="str">
        <f t="shared" si="88"/>
        <v>Retail</v>
      </c>
      <c r="G5671" s="3">
        <v>7</v>
      </c>
      <c r="I5671"/>
    </row>
    <row r="5672" spans="3:9">
      <c r="C5672" s="176">
        <v>42237.491000000002</v>
      </c>
      <c r="D5672" s="3" t="s">
        <v>445</v>
      </c>
      <c r="E5672" s="3" t="s">
        <v>453</v>
      </c>
      <c r="F5672" s="3" t="str">
        <f t="shared" si="88"/>
        <v>Wholesale</v>
      </c>
      <c r="G5672" s="3">
        <v>133</v>
      </c>
      <c r="I5672"/>
    </row>
    <row r="5673" spans="3:9">
      <c r="C5673" s="176">
        <v>42171.485399999998</v>
      </c>
      <c r="D5673" s="3" t="s">
        <v>449</v>
      </c>
      <c r="E5673" s="3" t="s">
        <v>453</v>
      </c>
      <c r="F5673" s="3" t="str">
        <f t="shared" si="88"/>
        <v>Wholesale</v>
      </c>
      <c r="G5673" s="3">
        <v>40</v>
      </c>
      <c r="I5673"/>
    </row>
    <row r="5674" spans="3:9">
      <c r="C5674" s="176">
        <v>42113.4326</v>
      </c>
      <c r="D5674" s="3" t="s">
        <v>446</v>
      </c>
      <c r="E5674" s="3" t="s">
        <v>7</v>
      </c>
      <c r="F5674" s="3" t="str">
        <f t="shared" si="88"/>
        <v>Retail</v>
      </c>
      <c r="G5674" s="3">
        <v>8</v>
      </c>
      <c r="I5674"/>
    </row>
    <row r="5675" spans="3:9">
      <c r="C5675" s="176">
        <v>42351.474999999999</v>
      </c>
      <c r="D5675" s="3" t="s">
        <v>449</v>
      </c>
      <c r="E5675" s="3" t="s">
        <v>453</v>
      </c>
      <c r="F5675" s="3" t="str">
        <f t="shared" si="88"/>
        <v>Wholesale</v>
      </c>
      <c r="G5675" s="3">
        <v>14</v>
      </c>
      <c r="I5675"/>
    </row>
    <row r="5676" spans="3:9">
      <c r="C5676" s="176">
        <v>42220.016000000003</v>
      </c>
      <c r="D5676" s="3" t="s">
        <v>445</v>
      </c>
      <c r="E5676" s="3" t="s">
        <v>8</v>
      </c>
      <c r="F5676" s="3" t="str">
        <f t="shared" si="88"/>
        <v>Wholesale</v>
      </c>
      <c r="G5676" s="3">
        <v>72</v>
      </c>
      <c r="I5676"/>
    </row>
    <row r="5677" spans="3:9">
      <c r="C5677" s="176">
        <v>41986.796499999997</v>
      </c>
      <c r="D5677" s="3" t="s">
        <v>446</v>
      </c>
      <c r="E5677" s="3" t="s">
        <v>6</v>
      </c>
      <c r="F5677" s="3" t="str">
        <f t="shared" si="88"/>
        <v>Retail</v>
      </c>
      <c r="G5677" s="3">
        <v>2</v>
      </c>
      <c r="I5677"/>
    </row>
    <row r="5678" spans="3:9">
      <c r="C5678" s="176">
        <v>41984.568800000001</v>
      </c>
      <c r="D5678" s="3" t="s">
        <v>446</v>
      </c>
      <c r="E5678" s="3" t="s">
        <v>453</v>
      </c>
      <c r="F5678" s="3" t="str">
        <f t="shared" si="88"/>
        <v>Wholesale</v>
      </c>
      <c r="G5678" s="3">
        <v>67</v>
      </c>
      <c r="I5678"/>
    </row>
    <row r="5679" spans="3:9">
      <c r="C5679" s="176">
        <v>42353.411800000002</v>
      </c>
      <c r="D5679" s="3" t="s">
        <v>446</v>
      </c>
      <c r="E5679" s="3" t="s">
        <v>453</v>
      </c>
      <c r="F5679" s="3" t="str">
        <f t="shared" si="88"/>
        <v>Retail</v>
      </c>
      <c r="G5679" s="3">
        <v>1</v>
      </c>
      <c r="I5679"/>
    </row>
    <row r="5680" spans="3:9">
      <c r="C5680" s="176">
        <v>42269.695800000001</v>
      </c>
      <c r="D5680" s="3" t="s">
        <v>445</v>
      </c>
      <c r="E5680" s="3" t="s">
        <v>454</v>
      </c>
      <c r="F5680" s="3" t="str">
        <f t="shared" si="88"/>
        <v>Retail</v>
      </c>
      <c r="G5680" s="3">
        <v>5</v>
      </c>
      <c r="I5680"/>
    </row>
    <row r="5681" spans="3:9">
      <c r="C5681" s="176">
        <v>42182.4611</v>
      </c>
      <c r="D5681" s="3" t="s">
        <v>446</v>
      </c>
      <c r="E5681" s="3" t="s">
        <v>453</v>
      </c>
      <c r="F5681" s="3" t="str">
        <f t="shared" si="88"/>
        <v>Retail</v>
      </c>
      <c r="G5681" s="3">
        <v>4</v>
      </c>
      <c r="I5681"/>
    </row>
    <row r="5682" spans="3:9">
      <c r="C5682" s="176">
        <v>42273.540999999997</v>
      </c>
      <c r="D5682" s="3" t="s">
        <v>445</v>
      </c>
      <c r="E5682" s="3" t="s">
        <v>460</v>
      </c>
      <c r="F5682" s="3" t="str">
        <f t="shared" si="88"/>
        <v>Retail</v>
      </c>
      <c r="G5682" s="3">
        <v>2</v>
      </c>
      <c r="I5682"/>
    </row>
    <row r="5683" spans="3:9">
      <c r="C5683" s="176">
        <v>42322.135399999999</v>
      </c>
      <c r="D5683" s="3" t="s">
        <v>446</v>
      </c>
      <c r="E5683" s="3" t="s">
        <v>451</v>
      </c>
      <c r="F5683" s="3" t="str">
        <f t="shared" si="88"/>
        <v>Wholesale</v>
      </c>
      <c r="G5683" s="3">
        <v>80</v>
      </c>
      <c r="I5683"/>
    </row>
    <row r="5684" spans="3:9">
      <c r="C5684" s="176">
        <v>41984.709699999999</v>
      </c>
      <c r="D5684" s="3" t="s">
        <v>446</v>
      </c>
      <c r="E5684" s="3" t="s">
        <v>453</v>
      </c>
      <c r="F5684" s="3" t="str">
        <f t="shared" si="88"/>
        <v>Wholesale</v>
      </c>
      <c r="G5684" s="3">
        <v>58</v>
      </c>
      <c r="I5684"/>
    </row>
    <row r="5685" spans="3:9">
      <c r="C5685" s="176">
        <v>42181.768799999998</v>
      </c>
      <c r="D5685" s="3" t="s">
        <v>447</v>
      </c>
      <c r="E5685" s="3" t="s">
        <v>114</v>
      </c>
      <c r="F5685" s="3" t="str">
        <f t="shared" si="88"/>
        <v>Retail</v>
      </c>
      <c r="G5685" s="3">
        <v>2</v>
      </c>
      <c r="I5685"/>
    </row>
    <row r="5686" spans="3:9">
      <c r="C5686" s="176">
        <v>42180.863899999997</v>
      </c>
      <c r="D5686" s="3" t="s">
        <v>446</v>
      </c>
      <c r="E5686" s="3" t="s">
        <v>453</v>
      </c>
      <c r="F5686" s="3" t="str">
        <f t="shared" si="88"/>
        <v>Retail</v>
      </c>
      <c r="G5686" s="3">
        <v>8</v>
      </c>
      <c r="I5686"/>
    </row>
    <row r="5687" spans="3:9">
      <c r="C5687" s="176">
        <v>41986.532599999999</v>
      </c>
      <c r="D5687" s="3" t="s">
        <v>445</v>
      </c>
      <c r="E5687" s="3" t="s">
        <v>453</v>
      </c>
      <c r="F5687" s="3" t="str">
        <f t="shared" si="88"/>
        <v>Wholesale</v>
      </c>
      <c r="G5687" s="3">
        <v>47</v>
      </c>
      <c r="I5687"/>
    </row>
    <row r="5688" spans="3:9">
      <c r="C5688" s="176">
        <v>42169.780599999998</v>
      </c>
      <c r="D5688" s="3" t="s">
        <v>447</v>
      </c>
      <c r="E5688" s="3" t="s">
        <v>458</v>
      </c>
      <c r="F5688" s="3" t="str">
        <f t="shared" si="88"/>
        <v>Wholesale</v>
      </c>
      <c r="G5688" s="3">
        <v>30</v>
      </c>
      <c r="I5688"/>
    </row>
    <row r="5689" spans="3:9">
      <c r="C5689" s="176">
        <v>42194.104899999998</v>
      </c>
      <c r="D5689" s="3" t="s">
        <v>449</v>
      </c>
      <c r="E5689" s="3" t="s">
        <v>456</v>
      </c>
      <c r="F5689" s="3" t="str">
        <f t="shared" si="88"/>
        <v>Wholesale</v>
      </c>
      <c r="G5689" s="3">
        <v>40</v>
      </c>
      <c r="I5689"/>
    </row>
    <row r="5690" spans="3:9">
      <c r="C5690" s="176">
        <v>42340.654900000001</v>
      </c>
      <c r="D5690" s="3" t="s">
        <v>446</v>
      </c>
      <c r="E5690" s="3" t="s">
        <v>312</v>
      </c>
      <c r="F5690" s="3" t="str">
        <f t="shared" si="88"/>
        <v>Wholesale</v>
      </c>
      <c r="G5690" s="3">
        <v>40</v>
      </c>
      <c r="I5690"/>
    </row>
    <row r="5691" spans="3:9">
      <c r="C5691" s="176">
        <v>41979.749300000003</v>
      </c>
      <c r="D5691" s="3" t="s">
        <v>446</v>
      </c>
      <c r="E5691" s="3" t="s">
        <v>10</v>
      </c>
      <c r="F5691" s="3" t="str">
        <f t="shared" si="88"/>
        <v>Wholesale</v>
      </c>
      <c r="G5691" s="3">
        <v>137</v>
      </c>
      <c r="I5691"/>
    </row>
    <row r="5692" spans="3:9">
      <c r="C5692" s="176">
        <v>42020.486799999999</v>
      </c>
      <c r="D5692" s="3" t="s">
        <v>445</v>
      </c>
      <c r="E5692" s="3" t="s">
        <v>453</v>
      </c>
      <c r="F5692" s="3" t="str">
        <f t="shared" si="88"/>
        <v>Retail</v>
      </c>
      <c r="G5692" s="3">
        <v>2</v>
      </c>
      <c r="I5692"/>
    </row>
    <row r="5693" spans="3:9">
      <c r="C5693" s="176">
        <v>42276.204899999997</v>
      </c>
      <c r="D5693" s="3" t="s">
        <v>445</v>
      </c>
      <c r="E5693" s="3" t="s">
        <v>312</v>
      </c>
      <c r="F5693" s="3" t="str">
        <f t="shared" si="88"/>
        <v>Wholesale</v>
      </c>
      <c r="G5693" s="3">
        <v>72</v>
      </c>
      <c r="I5693"/>
    </row>
    <row r="5694" spans="3:9">
      <c r="C5694" s="176">
        <v>42234.774299999997</v>
      </c>
      <c r="D5694" s="3" t="s">
        <v>445</v>
      </c>
      <c r="E5694" s="3" t="s">
        <v>453</v>
      </c>
      <c r="F5694" s="3" t="str">
        <f t="shared" si="88"/>
        <v>Wholesale</v>
      </c>
      <c r="G5694" s="3">
        <v>32</v>
      </c>
      <c r="I5694"/>
    </row>
    <row r="5695" spans="3:9">
      <c r="C5695" s="176">
        <v>41983.967400000001</v>
      </c>
      <c r="D5695" s="3" t="s">
        <v>447</v>
      </c>
      <c r="E5695" s="3" t="s">
        <v>453</v>
      </c>
      <c r="F5695" s="3" t="str">
        <f t="shared" si="88"/>
        <v>Retail</v>
      </c>
      <c r="G5695" s="3">
        <v>1</v>
      </c>
      <c r="I5695"/>
    </row>
    <row r="5696" spans="3:9">
      <c r="C5696" s="176">
        <v>41980.966699999997</v>
      </c>
      <c r="D5696" s="3" t="s">
        <v>447</v>
      </c>
      <c r="E5696" s="3" t="s">
        <v>460</v>
      </c>
      <c r="F5696" s="3" t="str">
        <f t="shared" si="88"/>
        <v>Retail</v>
      </c>
      <c r="G5696" s="3">
        <v>1</v>
      </c>
      <c r="I5696"/>
    </row>
    <row r="5697" spans="3:9">
      <c r="C5697" s="176">
        <v>41983.803500000002</v>
      </c>
      <c r="D5697" s="3" t="s">
        <v>446</v>
      </c>
      <c r="E5697" s="3" t="s">
        <v>6</v>
      </c>
      <c r="F5697" s="3" t="str">
        <f t="shared" si="88"/>
        <v>Wholesale</v>
      </c>
      <c r="G5697" s="3">
        <v>69</v>
      </c>
      <c r="I5697"/>
    </row>
    <row r="5698" spans="3:9">
      <c r="C5698" s="176">
        <v>41982.499300000003</v>
      </c>
      <c r="D5698" s="3" t="s">
        <v>446</v>
      </c>
      <c r="E5698" s="3" t="s">
        <v>114</v>
      </c>
      <c r="F5698" s="3" t="str">
        <f t="shared" si="88"/>
        <v>Wholesale</v>
      </c>
      <c r="G5698" s="3">
        <v>41</v>
      </c>
      <c r="I5698"/>
    </row>
    <row r="5699" spans="3:9">
      <c r="C5699" s="176">
        <v>42194.534</v>
      </c>
      <c r="D5699" s="3" t="s">
        <v>445</v>
      </c>
      <c r="E5699" s="3" t="s">
        <v>455</v>
      </c>
      <c r="F5699" s="3" t="str">
        <f t="shared" si="88"/>
        <v>Retail</v>
      </c>
      <c r="G5699" s="3">
        <v>1</v>
      </c>
      <c r="I5699"/>
    </row>
    <row r="5700" spans="3:9">
      <c r="C5700" s="176">
        <v>42173.486100000002</v>
      </c>
      <c r="D5700" s="3" t="s">
        <v>449</v>
      </c>
      <c r="E5700" s="3" t="s">
        <v>10</v>
      </c>
      <c r="F5700" s="3" t="str">
        <f t="shared" si="88"/>
        <v>Retail</v>
      </c>
      <c r="G5700" s="3">
        <v>3</v>
      </c>
      <c r="I5700"/>
    </row>
    <row r="5701" spans="3:9">
      <c r="C5701" s="176">
        <v>42111.214599999999</v>
      </c>
      <c r="D5701" s="3" t="s">
        <v>445</v>
      </c>
      <c r="E5701" s="3" t="s">
        <v>6</v>
      </c>
      <c r="F5701" s="3" t="str">
        <f t="shared" si="88"/>
        <v>Wholesale</v>
      </c>
      <c r="G5701" s="3">
        <v>33</v>
      </c>
      <c r="I5701"/>
    </row>
    <row r="5702" spans="3:9">
      <c r="C5702" s="176">
        <v>41981.160400000001</v>
      </c>
      <c r="D5702" s="3" t="s">
        <v>446</v>
      </c>
      <c r="E5702" s="3" t="s">
        <v>110</v>
      </c>
      <c r="F5702" s="3" t="str">
        <f t="shared" si="88"/>
        <v>Wholesale</v>
      </c>
      <c r="G5702" s="3">
        <v>42</v>
      </c>
      <c r="I5702"/>
    </row>
    <row r="5703" spans="3:9">
      <c r="C5703" s="176">
        <v>42222.0625</v>
      </c>
      <c r="D5703" s="3" t="s">
        <v>446</v>
      </c>
      <c r="E5703" s="3" t="s">
        <v>6</v>
      </c>
      <c r="F5703" s="3" t="str">
        <f t="shared" si="88"/>
        <v>Wholesale</v>
      </c>
      <c r="G5703" s="3">
        <v>39</v>
      </c>
      <c r="I5703"/>
    </row>
    <row r="5704" spans="3:9">
      <c r="C5704" s="176">
        <v>42184.729899999998</v>
      </c>
      <c r="D5704" s="3" t="s">
        <v>446</v>
      </c>
      <c r="E5704" s="3" t="s">
        <v>453</v>
      </c>
      <c r="F5704" s="3" t="str">
        <f t="shared" si="88"/>
        <v>Wholesale</v>
      </c>
      <c r="G5704" s="3">
        <v>55</v>
      </c>
      <c r="I5704"/>
    </row>
    <row r="5705" spans="3:9">
      <c r="C5705" s="176">
        <v>42352.6486</v>
      </c>
      <c r="D5705" s="3" t="s">
        <v>446</v>
      </c>
      <c r="E5705" s="3" t="s">
        <v>6</v>
      </c>
      <c r="F5705" s="3" t="str">
        <f t="shared" si="88"/>
        <v>Retail</v>
      </c>
      <c r="G5705" s="3">
        <v>1</v>
      </c>
      <c r="I5705"/>
    </row>
    <row r="5706" spans="3:9">
      <c r="C5706" s="176">
        <v>41984.108999999997</v>
      </c>
      <c r="D5706" s="3" t="s">
        <v>447</v>
      </c>
      <c r="E5706" s="3" t="s">
        <v>10</v>
      </c>
      <c r="F5706" s="3" t="str">
        <f t="shared" ref="F5706:F5769" si="89">IF(G5706&lt;10,"Retail","Wholesale")</f>
        <v>Wholesale</v>
      </c>
      <c r="G5706" s="3">
        <v>58</v>
      </c>
      <c r="I5706"/>
    </row>
    <row r="5707" spans="3:9">
      <c r="C5707" s="176">
        <v>42150.968099999998</v>
      </c>
      <c r="D5707" s="3" t="s">
        <v>446</v>
      </c>
      <c r="E5707" s="3" t="s">
        <v>453</v>
      </c>
      <c r="F5707" s="3" t="str">
        <f t="shared" si="89"/>
        <v>Wholesale</v>
      </c>
      <c r="G5707" s="3">
        <v>34</v>
      </c>
      <c r="I5707"/>
    </row>
    <row r="5708" spans="3:9">
      <c r="C5708" s="176">
        <v>42228.503499999999</v>
      </c>
      <c r="D5708" s="3" t="s">
        <v>447</v>
      </c>
      <c r="E5708" s="3" t="s">
        <v>459</v>
      </c>
      <c r="F5708" s="3" t="str">
        <f t="shared" si="89"/>
        <v>Retail</v>
      </c>
      <c r="G5708" s="3">
        <v>4</v>
      </c>
      <c r="I5708"/>
    </row>
    <row r="5709" spans="3:9">
      <c r="C5709" s="176">
        <v>42115.206899999997</v>
      </c>
      <c r="D5709" s="3" t="s">
        <v>447</v>
      </c>
      <c r="E5709" s="3" t="s">
        <v>455</v>
      </c>
      <c r="F5709" s="3" t="str">
        <f t="shared" si="89"/>
        <v>Retail</v>
      </c>
      <c r="G5709" s="3">
        <v>5</v>
      </c>
      <c r="I5709"/>
    </row>
    <row r="5710" spans="3:9">
      <c r="C5710" s="176">
        <v>42106.967400000001</v>
      </c>
      <c r="D5710" s="3" t="s">
        <v>445</v>
      </c>
      <c r="E5710" s="3" t="s">
        <v>8</v>
      </c>
      <c r="F5710" s="3" t="str">
        <f t="shared" si="89"/>
        <v>Wholesale</v>
      </c>
      <c r="G5710" s="3">
        <v>35</v>
      </c>
      <c r="I5710"/>
    </row>
    <row r="5711" spans="3:9">
      <c r="C5711" s="176">
        <v>42357.463199999998</v>
      </c>
      <c r="D5711" s="3" t="s">
        <v>446</v>
      </c>
      <c r="E5711" s="3" t="s">
        <v>454</v>
      </c>
      <c r="F5711" s="3" t="str">
        <f t="shared" si="89"/>
        <v>Retail</v>
      </c>
      <c r="G5711" s="3">
        <v>5</v>
      </c>
      <c r="I5711"/>
    </row>
    <row r="5712" spans="3:9">
      <c r="C5712" s="176">
        <v>42050.7333</v>
      </c>
      <c r="D5712" s="3" t="s">
        <v>445</v>
      </c>
      <c r="E5712" s="3" t="s">
        <v>453</v>
      </c>
      <c r="F5712" s="3" t="str">
        <f t="shared" si="89"/>
        <v>Wholesale</v>
      </c>
      <c r="G5712" s="3">
        <v>65</v>
      </c>
      <c r="I5712"/>
    </row>
    <row r="5713" spans="3:9">
      <c r="C5713" s="176">
        <v>42235.106899999999</v>
      </c>
      <c r="D5713" s="3" t="s">
        <v>445</v>
      </c>
      <c r="E5713" s="3" t="s">
        <v>6</v>
      </c>
      <c r="F5713" s="3" t="str">
        <f t="shared" si="89"/>
        <v>Wholesale</v>
      </c>
      <c r="G5713" s="3">
        <v>133</v>
      </c>
      <c r="I5713"/>
    </row>
    <row r="5714" spans="3:9">
      <c r="C5714" s="176">
        <v>42200.527099999999</v>
      </c>
      <c r="D5714" s="3" t="s">
        <v>445</v>
      </c>
      <c r="E5714" s="3" t="s">
        <v>112</v>
      </c>
      <c r="F5714" s="3" t="str">
        <f t="shared" si="89"/>
        <v>Wholesale</v>
      </c>
      <c r="G5714" s="3">
        <v>36</v>
      </c>
      <c r="I5714"/>
    </row>
    <row r="5715" spans="3:9">
      <c r="C5715" s="176">
        <v>41981.125</v>
      </c>
      <c r="D5715" s="3" t="s">
        <v>447</v>
      </c>
      <c r="E5715" s="3" t="s">
        <v>453</v>
      </c>
      <c r="F5715" s="3" t="str">
        <f t="shared" si="89"/>
        <v>Wholesale</v>
      </c>
      <c r="G5715" s="3">
        <v>38</v>
      </c>
      <c r="I5715"/>
    </row>
    <row r="5716" spans="3:9">
      <c r="C5716" s="176">
        <v>41973.513899999998</v>
      </c>
      <c r="D5716" s="3" t="s">
        <v>445</v>
      </c>
      <c r="E5716" s="3" t="s">
        <v>455</v>
      </c>
      <c r="F5716" s="3" t="str">
        <f t="shared" si="89"/>
        <v>Retail</v>
      </c>
      <c r="G5716" s="3">
        <v>3</v>
      </c>
      <c r="I5716"/>
    </row>
    <row r="5717" spans="3:9">
      <c r="C5717" s="176">
        <v>42186.114600000001</v>
      </c>
      <c r="D5717" s="3" t="s">
        <v>449</v>
      </c>
      <c r="E5717" s="3" t="s">
        <v>453</v>
      </c>
      <c r="F5717" s="3" t="str">
        <f t="shared" si="89"/>
        <v>Retail</v>
      </c>
      <c r="G5717" s="3">
        <v>6</v>
      </c>
      <c r="I5717"/>
    </row>
    <row r="5718" spans="3:9">
      <c r="C5718" s="176">
        <v>42359.707600000002</v>
      </c>
      <c r="D5718" s="3" t="s">
        <v>446</v>
      </c>
      <c r="E5718" s="3" t="s">
        <v>454</v>
      </c>
      <c r="F5718" s="3" t="str">
        <f t="shared" si="89"/>
        <v>Retail</v>
      </c>
      <c r="G5718" s="3">
        <v>1</v>
      </c>
      <c r="I5718"/>
    </row>
    <row r="5719" spans="3:9">
      <c r="C5719" s="176">
        <v>42234.277800000003</v>
      </c>
      <c r="D5719" s="3" t="s">
        <v>445</v>
      </c>
      <c r="E5719" s="3" t="s">
        <v>6</v>
      </c>
      <c r="F5719" s="3" t="str">
        <f t="shared" si="89"/>
        <v>Retail</v>
      </c>
      <c r="G5719" s="3">
        <v>7</v>
      </c>
      <c r="I5719"/>
    </row>
    <row r="5720" spans="3:9">
      <c r="C5720" s="176">
        <v>41979.897199999999</v>
      </c>
      <c r="D5720" s="3" t="s">
        <v>445</v>
      </c>
      <c r="E5720" s="3" t="s">
        <v>459</v>
      </c>
      <c r="F5720" s="3" t="str">
        <f t="shared" si="89"/>
        <v>Retail</v>
      </c>
      <c r="G5720" s="3">
        <v>3</v>
      </c>
      <c r="I5720"/>
    </row>
    <row r="5721" spans="3:9">
      <c r="C5721" s="176">
        <v>41980.790999999997</v>
      </c>
      <c r="D5721" s="3" t="s">
        <v>446</v>
      </c>
      <c r="E5721" s="3" t="s">
        <v>312</v>
      </c>
      <c r="F5721" s="3" t="str">
        <f t="shared" si="89"/>
        <v>Retail</v>
      </c>
      <c r="G5721" s="3">
        <v>1</v>
      </c>
      <c r="I5721"/>
    </row>
    <row r="5722" spans="3:9">
      <c r="C5722" s="176">
        <v>42211.802799999998</v>
      </c>
      <c r="D5722" s="3" t="s">
        <v>445</v>
      </c>
      <c r="E5722" s="3" t="s">
        <v>453</v>
      </c>
      <c r="F5722" s="3" t="str">
        <f t="shared" si="89"/>
        <v>Retail</v>
      </c>
      <c r="G5722" s="3">
        <v>5</v>
      </c>
      <c r="I5722"/>
    </row>
    <row r="5723" spans="3:9">
      <c r="C5723" s="176">
        <v>42348.560400000002</v>
      </c>
      <c r="D5723" s="3" t="s">
        <v>449</v>
      </c>
      <c r="E5723" s="3" t="s">
        <v>455</v>
      </c>
      <c r="F5723" s="3" t="str">
        <f t="shared" si="89"/>
        <v>Retail</v>
      </c>
      <c r="G5723" s="3">
        <v>4</v>
      </c>
      <c r="I5723"/>
    </row>
    <row r="5724" spans="3:9">
      <c r="C5724" s="176">
        <v>42028.474300000002</v>
      </c>
      <c r="D5724" s="3" t="s">
        <v>446</v>
      </c>
      <c r="E5724" s="3" t="s">
        <v>8</v>
      </c>
      <c r="F5724" s="3" t="str">
        <f t="shared" si="89"/>
        <v>Retail</v>
      </c>
      <c r="G5724" s="3">
        <v>1</v>
      </c>
      <c r="I5724"/>
    </row>
    <row r="5725" spans="3:9">
      <c r="C5725" s="176">
        <v>42340.126400000001</v>
      </c>
      <c r="D5725" s="3" t="s">
        <v>447</v>
      </c>
      <c r="E5725" s="3" t="s">
        <v>453</v>
      </c>
      <c r="F5725" s="3" t="str">
        <f t="shared" si="89"/>
        <v>Retail</v>
      </c>
      <c r="G5725" s="3">
        <v>1</v>
      </c>
      <c r="I5725"/>
    </row>
    <row r="5726" spans="3:9">
      <c r="C5726" s="176">
        <v>41984.514600000002</v>
      </c>
      <c r="D5726" s="3" t="s">
        <v>447</v>
      </c>
      <c r="E5726" s="3" t="s">
        <v>110</v>
      </c>
      <c r="F5726" s="3" t="str">
        <f t="shared" si="89"/>
        <v>Retail</v>
      </c>
      <c r="G5726" s="3">
        <v>2</v>
      </c>
      <c r="I5726"/>
    </row>
    <row r="5727" spans="3:9">
      <c r="C5727" s="176">
        <v>42108.762499999997</v>
      </c>
      <c r="D5727" s="3" t="s">
        <v>445</v>
      </c>
      <c r="E5727" s="3" t="s">
        <v>457</v>
      </c>
      <c r="F5727" s="3" t="str">
        <f t="shared" si="89"/>
        <v>Wholesale</v>
      </c>
      <c r="G5727" s="3">
        <v>64</v>
      </c>
      <c r="I5727"/>
    </row>
    <row r="5728" spans="3:9">
      <c r="C5728" s="176">
        <v>41979.499300000003</v>
      </c>
      <c r="D5728" s="3" t="s">
        <v>447</v>
      </c>
      <c r="E5728" s="3" t="s">
        <v>453</v>
      </c>
      <c r="F5728" s="3" t="str">
        <f t="shared" si="89"/>
        <v>Retail</v>
      </c>
      <c r="G5728" s="3">
        <v>5</v>
      </c>
      <c r="I5728"/>
    </row>
    <row r="5729" spans="3:9">
      <c r="C5729" s="176">
        <v>42357.489600000001</v>
      </c>
      <c r="D5729" s="3" t="s">
        <v>446</v>
      </c>
      <c r="E5729" s="3" t="s">
        <v>10</v>
      </c>
      <c r="F5729" s="3" t="str">
        <f t="shared" si="89"/>
        <v>Retail</v>
      </c>
      <c r="G5729" s="3">
        <v>2</v>
      </c>
      <c r="I5729"/>
    </row>
    <row r="5730" spans="3:9">
      <c r="C5730" s="176">
        <v>42232.709000000003</v>
      </c>
      <c r="D5730" s="3" t="s">
        <v>445</v>
      </c>
      <c r="E5730" s="3" t="s">
        <v>6</v>
      </c>
      <c r="F5730" s="3" t="str">
        <f t="shared" si="89"/>
        <v>Wholesale</v>
      </c>
      <c r="G5730" s="3">
        <v>70</v>
      </c>
      <c r="I5730"/>
    </row>
    <row r="5731" spans="3:9">
      <c r="C5731" s="176">
        <v>42263.161800000002</v>
      </c>
      <c r="D5731" s="3" t="s">
        <v>446</v>
      </c>
      <c r="E5731" s="3" t="s">
        <v>453</v>
      </c>
      <c r="F5731" s="3" t="str">
        <f t="shared" si="89"/>
        <v>Retail</v>
      </c>
      <c r="G5731" s="3">
        <v>2</v>
      </c>
      <c r="I5731"/>
    </row>
    <row r="5732" spans="3:9">
      <c r="C5732" s="176">
        <v>42248.611100000002</v>
      </c>
      <c r="D5732" s="3" t="s">
        <v>449</v>
      </c>
      <c r="E5732" s="3" t="s">
        <v>6</v>
      </c>
      <c r="F5732" s="3" t="str">
        <f t="shared" si="89"/>
        <v>Retail</v>
      </c>
      <c r="G5732" s="3">
        <v>1</v>
      </c>
      <c r="I5732"/>
    </row>
    <row r="5733" spans="3:9">
      <c r="C5733" s="176">
        <v>42352.208299999998</v>
      </c>
      <c r="D5733" s="3" t="s">
        <v>445</v>
      </c>
      <c r="E5733" s="3" t="s">
        <v>7</v>
      </c>
      <c r="F5733" s="3" t="str">
        <f t="shared" si="89"/>
        <v>Retail</v>
      </c>
      <c r="G5733" s="3">
        <v>2</v>
      </c>
      <c r="I5733"/>
    </row>
    <row r="5734" spans="3:9">
      <c r="C5734" s="176">
        <v>42336.204899999997</v>
      </c>
      <c r="D5734" s="3" t="s">
        <v>445</v>
      </c>
      <c r="E5734" s="3" t="s">
        <v>8</v>
      </c>
      <c r="F5734" s="3" t="str">
        <f t="shared" si="89"/>
        <v>Wholesale</v>
      </c>
      <c r="G5734" s="3">
        <v>54</v>
      </c>
      <c r="I5734"/>
    </row>
    <row r="5735" spans="3:9">
      <c r="C5735" s="176">
        <v>42185.122900000002</v>
      </c>
      <c r="D5735" s="3" t="s">
        <v>445</v>
      </c>
      <c r="E5735" s="3" t="s">
        <v>110</v>
      </c>
      <c r="F5735" s="3" t="str">
        <f t="shared" si="89"/>
        <v>Retail</v>
      </c>
      <c r="G5735" s="3">
        <v>9</v>
      </c>
      <c r="I5735"/>
    </row>
    <row r="5736" spans="3:9">
      <c r="C5736" s="176">
        <v>42129.5049</v>
      </c>
      <c r="D5736" s="3" t="s">
        <v>446</v>
      </c>
      <c r="E5736" s="3" t="s">
        <v>6</v>
      </c>
      <c r="F5736" s="3" t="str">
        <f t="shared" si="89"/>
        <v>Retail</v>
      </c>
      <c r="G5736" s="3">
        <v>6</v>
      </c>
      <c r="I5736"/>
    </row>
    <row r="5737" spans="3:9">
      <c r="C5737" s="176">
        <v>42238.727800000001</v>
      </c>
      <c r="D5737" s="3" t="s">
        <v>445</v>
      </c>
      <c r="E5737" s="3" t="s">
        <v>312</v>
      </c>
      <c r="F5737" s="3" t="str">
        <f t="shared" si="89"/>
        <v>Wholesale</v>
      </c>
      <c r="G5737" s="3">
        <v>53</v>
      </c>
      <c r="I5737"/>
    </row>
    <row r="5738" spans="3:9">
      <c r="C5738" s="176">
        <v>42326.745799999997</v>
      </c>
      <c r="D5738" s="3" t="s">
        <v>446</v>
      </c>
      <c r="E5738" s="3" t="s">
        <v>452</v>
      </c>
      <c r="F5738" s="3" t="str">
        <f t="shared" si="89"/>
        <v>Wholesale</v>
      </c>
      <c r="G5738" s="3">
        <v>86</v>
      </c>
      <c r="I5738"/>
    </row>
    <row r="5739" spans="3:9">
      <c r="C5739" s="176">
        <v>42034.739600000001</v>
      </c>
      <c r="D5739" s="3" t="s">
        <v>446</v>
      </c>
      <c r="E5739" s="3" t="s">
        <v>453</v>
      </c>
      <c r="F5739" s="3" t="str">
        <f t="shared" si="89"/>
        <v>Wholesale</v>
      </c>
      <c r="G5739" s="3">
        <v>146</v>
      </c>
      <c r="I5739"/>
    </row>
    <row r="5740" spans="3:9">
      <c r="C5740" s="176">
        <v>42199.002800000002</v>
      </c>
      <c r="D5740" s="3" t="s">
        <v>446</v>
      </c>
      <c r="E5740" s="3" t="s">
        <v>312</v>
      </c>
      <c r="F5740" s="3" t="str">
        <f t="shared" si="89"/>
        <v>Wholesale</v>
      </c>
      <c r="G5740" s="3">
        <v>39</v>
      </c>
      <c r="I5740"/>
    </row>
    <row r="5741" spans="3:9">
      <c r="C5741" s="176">
        <v>42337.215300000003</v>
      </c>
      <c r="D5741" s="3" t="s">
        <v>445</v>
      </c>
      <c r="E5741" s="3" t="s">
        <v>10</v>
      </c>
      <c r="F5741" s="3" t="str">
        <f t="shared" si="89"/>
        <v>Retail</v>
      </c>
      <c r="G5741" s="3">
        <v>1</v>
      </c>
      <c r="I5741"/>
    </row>
    <row r="5742" spans="3:9">
      <c r="C5742" s="176">
        <v>42180.707600000002</v>
      </c>
      <c r="D5742" s="3" t="s">
        <v>449</v>
      </c>
      <c r="E5742" s="3" t="s">
        <v>6</v>
      </c>
      <c r="F5742" s="3" t="str">
        <f t="shared" si="89"/>
        <v>Retail</v>
      </c>
      <c r="G5742" s="3">
        <v>2</v>
      </c>
      <c r="I5742"/>
    </row>
    <row r="5743" spans="3:9">
      <c r="C5743" s="176">
        <v>42333.174299999999</v>
      </c>
      <c r="D5743" s="3" t="s">
        <v>447</v>
      </c>
      <c r="E5743" s="3" t="s">
        <v>10</v>
      </c>
      <c r="F5743" s="3" t="str">
        <f t="shared" si="89"/>
        <v>Retail</v>
      </c>
      <c r="G5743" s="3">
        <v>7</v>
      </c>
      <c r="I5743"/>
    </row>
    <row r="5744" spans="3:9">
      <c r="C5744" s="176">
        <v>42203.112500000003</v>
      </c>
      <c r="D5744" s="3" t="s">
        <v>445</v>
      </c>
      <c r="E5744" s="3" t="s">
        <v>453</v>
      </c>
      <c r="F5744" s="3" t="str">
        <f t="shared" si="89"/>
        <v>Retail</v>
      </c>
      <c r="G5744" s="3">
        <v>4</v>
      </c>
      <c r="I5744"/>
    </row>
    <row r="5745" spans="3:9">
      <c r="C5745" s="176">
        <v>41980.492400000003</v>
      </c>
      <c r="D5745" s="3" t="s">
        <v>446</v>
      </c>
      <c r="E5745" s="3" t="s">
        <v>455</v>
      </c>
      <c r="F5745" s="3" t="str">
        <f t="shared" si="89"/>
        <v>Retail</v>
      </c>
      <c r="G5745" s="3">
        <v>1</v>
      </c>
      <c r="I5745"/>
    </row>
    <row r="5746" spans="3:9">
      <c r="C5746" s="176">
        <v>42013.815300000002</v>
      </c>
      <c r="D5746" s="3" t="s">
        <v>445</v>
      </c>
      <c r="E5746" s="3" t="s">
        <v>6</v>
      </c>
      <c r="F5746" s="3" t="str">
        <f t="shared" si="89"/>
        <v>Wholesale</v>
      </c>
      <c r="G5746" s="3">
        <v>59</v>
      </c>
      <c r="I5746"/>
    </row>
    <row r="5747" spans="3:9">
      <c r="C5747" s="176">
        <v>42339.784</v>
      </c>
      <c r="D5747" s="3" t="s">
        <v>445</v>
      </c>
      <c r="E5747" s="3" t="s">
        <v>452</v>
      </c>
      <c r="F5747" s="3" t="str">
        <f t="shared" si="89"/>
        <v>Retail</v>
      </c>
      <c r="G5747" s="3">
        <v>1</v>
      </c>
      <c r="I5747"/>
    </row>
    <row r="5748" spans="3:9">
      <c r="C5748" s="176">
        <v>42108.642399999997</v>
      </c>
      <c r="D5748" s="3" t="s">
        <v>447</v>
      </c>
      <c r="E5748" s="3" t="s">
        <v>110</v>
      </c>
      <c r="F5748" s="3" t="str">
        <f t="shared" si="89"/>
        <v>Retail</v>
      </c>
      <c r="G5748" s="3">
        <v>9</v>
      </c>
      <c r="I5748"/>
    </row>
    <row r="5749" spans="3:9">
      <c r="C5749" s="176">
        <v>42182.463900000002</v>
      </c>
      <c r="D5749" s="3" t="s">
        <v>447</v>
      </c>
      <c r="E5749" s="3" t="s">
        <v>453</v>
      </c>
      <c r="F5749" s="3" t="str">
        <f t="shared" si="89"/>
        <v>Retail</v>
      </c>
      <c r="G5749" s="3">
        <v>2</v>
      </c>
      <c r="I5749"/>
    </row>
    <row r="5750" spans="3:9">
      <c r="C5750" s="176">
        <v>42020.505599999997</v>
      </c>
      <c r="D5750" s="3" t="s">
        <v>447</v>
      </c>
      <c r="E5750" s="3" t="s">
        <v>452</v>
      </c>
      <c r="F5750" s="3" t="str">
        <f t="shared" si="89"/>
        <v>Retail</v>
      </c>
      <c r="G5750" s="3">
        <v>6</v>
      </c>
      <c r="I5750"/>
    </row>
    <row r="5751" spans="3:9">
      <c r="C5751" s="176">
        <v>41988.8514</v>
      </c>
      <c r="D5751" s="3" t="s">
        <v>446</v>
      </c>
      <c r="E5751" s="3" t="s">
        <v>452</v>
      </c>
      <c r="F5751" s="3" t="str">
        <f t="shared" si="89"/>
        <v>Wholesale</v>
      </c>
      <c r="G5751" s="3">
        <v>113</v>
      </c>
      <c r="I5751"/>
    </row>
    <row r="5752" spans="3:9">
      <c r="C5752" s="176">
        <v>42187.748599999999</v>
      </c>
      <c r="D5752" s="3" t="s">
        <v>447</v>
      </c>
      <c r="E5752" s="3" t="s">
        <v>9</v>
      </c>
      <c r="F5752" s="3" t="str">
        <f t="shared" si="89"/>
        <v>Retail</v>
      </c>
      <c r="G5752" s="3">
        <v>4</v>
      </c>
      <c r="I5752"/>
    </row>
    <row r="5753" spans="3:9">
      <c r="C5753" s="176">
        <v>41977.4715</v>
      </c>
      <c r="D5753" s="3" t="s">
        <v>449</v>
      </c>
      <c r="E5753" s="3" t="s">
        <v>453</v>
      </c>
      <c r="F5753" s="3" t="str">
        <f t="shared" si="89"/>
        <v>Retail</v>
      </c>
      <c r="G5753" s="3">
        <v>5</v>
      </c>
      <c r="I5753"/>
    </row>
    <row r="5754" spans="3:9">
      <c r="C5754" s="176">
        <v>42170.740299999998</v>
      </c>
      <c r="D5754" s="3" t="s">
        <v>446</v>
      </c>
      <c r="E5754" s="3" t="s">
        <v>453</v>
      </c>
      <c r="F5754" s="3" t="str">
        <f t="shared" si="89"/>
        <v>Retail</v>
      </c>
      <c r="G5754" s="3">
        <v>3</v>
      </c>
      <c r="I5754"/>
    </row>
    <row r="5755" spans="3:9">
      <c r="C5755" s="176">
        <v>41988.470099999999</v>
      </c>
      <c r="D5755" s="3" t="s">
        <v>449</v>
      </c>
      <c r="E5755" s="3" t="s">
        <v>110</v>
      </c>
      <c r="F5755" s="3" t="str">
        <f t="shared" si="89"/>
        <v>Retail</v>
      </c>
      <c r="G5755" s="3">
        <v>1</v>
      </c>
      <c r="I5755"/>
    </row>
    <row r="5756" spans="3:9">
      <c r="C5756" s="176">
        <v>42355.727800000001</v>
      </c>
      <c r="D5756" s="3" t="s">
        <v>445</v>
      </c>
      <c r="E5756" s="3" t="s">
        <v>453</v>
      </c>
      <c r="F5756" s="3" t="str">
        <f t="shared" si="89"/>
        <v>Retail</v>
      </c>
      <c r="G5756" s="3">
        <v>2</v>
      </c>
      <c r="I5756"/>
    </row>
    <row r="5757" spans="3:9">
      <c r="C5757" s="176">
        <v>42278.779199999997</v>
      </c>
      <c r="D5757" s="3" t="s">
        <v>445</v>
      </c>
      <c r="E5757" s="3" t="s">
        <v>458</v>
      </c>
      <c r="F5757" s="3" t="str">
        <f t="shared" si="89"/>
        <v>Wholesale</v>
      </c>
      <c r="G5757" s="3">
        <v>68</v>
      </c>
      <c r="I5757"/>
    </row>
    <row r="5758" spans="3:9">
      <c r="C5758" s="176">
        <v>42292.514600000002</v>
      </c>
      <c r="D5758" s="3" t="s">
        <v>446</v>
      </c>
      <c r="E5758" s="3" t="s">
        <v>450</v>
      </c>
      <c r="F5758" s="3" t="str">
        <f t="shared" si="89"/>
        <v>Retail</v>
      </c>
      <c r="G5758" s="3">
        <v>3</v>
      </c>
      <c r="I5758"/>
    </row>
    <row r="5759" spans="3:9">
      <c r="C5759" s="176">
        <v>41982.525000000001</v>
      </c>
      <c r="D5759" s="3" t="s">
        <v>445</v>
      </c>
      <c r="E5759" s="3" t="s">
        <v>450</v>
      </c>
      <c r="F5759" s="3" t="str">
        <f t="shared" si="89"/>
        <v>Retail</v>
      </c>
      <c r="G5759" s="3">
        <v>1</v>
      </c>
      <c r="I5759"/>
    </row>
    <row r="5760" spans="3:9">
      <c r="C5760" s="176">
        <v>42249.515299999999</v>
      </c>
      <c r="D5760" s="3" t="s">
        <v>445</v>
      </c>
      <c r="E5760" s="3" t="s">
        <v>454</v>
      </c>
      <c r="F5760" s="3" t="str">
        <f t="shared" si="89"/>
        <v>Retail</v>
      </c>
      <c r="G5760" s="3">
        <v>4</v>
      </c>
      <c r="I5760"/>
    </row>
    <row r="5761" spans="3:9">
      <c r="C5761" s="176">
        <v>42251.743799999997</v>
      </c>
      <c r="D5761" s="3" t="s">
        <v>445</v>
      </c>
      <c r="E5761" s="3" t="s">
        <v>456</v>
      </c>
      <c r="F5761" s="3" t="str">
        <f t="shared" si="89"/>
        <v>Retail</v>
      </c>
      <c r="G5761" s="3">
        <v>2</v>
      </c>
      <c r="I5761"/>
    </row>
    <row r="5762" spans="3:9">
      <c r="C5762" s="176">
        <v>42106.1201</v>
      </c>
      <c r="D5762" s="3" t="s">
        <v>445</v>
      </c>
      <c r="E5762" s="3" t="s">
        <v>110</v>
      </c>
      <c r="F5762" s="3" t="str">
        <f t="shared" si="89"/>
        <v>Retail</v>
      </c>
      <c r="G5762" s="3">
        <v>5</v>
      </c>
      <c r="I5762"/>
    </row>
    <row r="5763" spans="3:9">
      <c r="C5763" s="176">
        <v>42168.463900000002</v>
      </c>
      <c r="D5763" s="3" t="s">
        <v>445</v>
      </c>
      <c r="E5763" s="3" t="s">
        <v>10</v>
      </c>
      <c r="F5763" s="3" t="str">
        <f t="shared" si="89"/>
        <v>Retail</v>
      </c>
      <c r="G5763" s="3">
        <v>1</v>
      </c>
      <c r="I5763"/>
    </row>
    <row r="5764" spans="3:9">
      <c r="C5764" s="176">
        <v>42125.102800000001</v>
      </c>
      <c r="D5764" s="3" t="s">
        <v>445</v>
      </c>
      <c r="E5764" s="3" t="s">
        <v>454</v>
      </c>
      <c r="F5764" s="3" t="str">
        <f t="shared" si="89"/>
        <v>Retail</v>
      </c>
      <c r="G5764" s="3">
        <v>4</v>
      </c>
      <c r="I5764"/>
    </row>
    <row r="5765" spans="3:9">
      <c r="C5765" s="176">
        <v>41981.669399999999</v>
      </c>
      <c r="D5765" s="3" t="s">
        <v>449</v>
      </c>
      <c r="E5765" s="3" t="s">
        <v>114</v>
      </c>
      <c r="F5765" s="3" t="str">
        <f t="shared" si="89"/>
        <v>Wholesale</v>
      </c>
      <c r="G5765" s="3">
        <v>29</v>
      </c>
      <c r="I5765"/>
    </row>
    <row r="5766" spans="3:9">
      <c r="C5766" s="176">
        <v>42156.156300000002</v>
      </c>
      <c r="D5766" s="3" t="s">
        <v>449</v>
      </c>
      <c r="E5766" s="3" t="s">
        <v>7</v>
      </c>
      <c r="F5766" s="3" t="str">
        <f t="shared" si="89"/>
        <v>Wholesale</v>
      </c>
      <c r="G5766" s="3">
        <v>35</v>
      </c>
      <c r="I5766"/>
    </row>
    <row r="5767" spans="3:9">
      <c r="C5767" s="176">
        <v>42194.710400000004</v>
      </c>
      <c r="D5767" s="3" t="s">
        <v>445</v>
      </c>
      <c r="E5767" s="3" t="s">
        <v>10</v>
      </c>
      <c r="F5767" s="3" t="str">
        <f t="shared" si="89"/>
        <v>Retail</v>
      </c>
      <c r="G5767" s="3">
        <v>9</v>
      </c>
      <c r="I5767"/>
    </row>
    <row r="5768" spans="3:9">
      <c r="C5768" s="176">
        <v>42142.094400000002</v>
      </c>
      <c r="D5768" s="3" t="s">
        <v>445</v>
      </c>
      <c r="E5768" s="3" t="s">
        <v>312</v>
      </c>
      <c r="F5768" s="3" t="str">
        <f t="shared" si="89"/>
        <v>Retail</v>
      </c>
      <c r="G5768" s="3">
        <v>1</v>
      </c>
      <c r="I5768"/>
    </row>
    <row r="5769" spans="3:9">
      <c r="C5769" s="176">
        <v>42052.761100000003</v>
      </c>
      <c r="D5769" s="3" t="s">
        <v>449</v>
      </c>
      <c r="E5769" s="3" t="s">
        <v>6</v>
      </c>
      <c r="F5769" s="3" t="str">
        <f t="shared" si="89"/>
        <v>Retail</v>
      </c>
      <c r="G5769" s="3">
        <v>2</v>
      </c>
      <c r="I5769"/>
    </row>
    <row r="5770" spans="3:9">
      <c r="C5770" s="176">
        <v>41982.210400000004</v>
      </c>
      <c r="D5770" s="3" t="s">
        <v>446</v>
      </c>
      <c r="E5770" s="3" t="s">
        <v>8</v>
      </c>
      <c r="F5770" s="3" t="str">
        <f t="shared" ref="F5770:F5833" si="90">IF(G5770&lt;10,"Retail","Wholesale")</f>
        <v>Retail</v>
      </c>
      <c r="G5770" s="3">
        <v>7</v>
      </c>
      <c r="I5770"/>
    </row>
    <row r="5771" spans="3:9">
      <c r="C5771" s="176">
        <v>42334.783300000003</v>
      </c>
      <c r="D5771" s="3" t="s">
        <v>445</v>
      </c>
      <c r="E5771" s="3" t="s">
        <v>453</v>
      </c>
      <c r="F5771" s="3" t="str">
        <f t="shared" si="90"/>
        <v>Retail</v>
      </c>
      <c r="G5771" s="3">
        <v>2</v>
      </c>
      <c r="I5771"/>
    </row>
    <row r="5772" spans="3:9">
      <c r="C5772" s="176">
        <v>42334.193099999997</v>
      </c>
      <c r="D5772" s="3" t="s">
        <v>445</v>
      </c>
      <c r="E5772" s="3" t="s">
        <v>451</v>
      </c>
      <c r="F5772" s="3" t="str">
        <f t="shared" si="90"/>
        <v>Wholesale</v>
      </c>
      <c r="G5772" s="3">
        <v>92</v>
      </c>
      <c r="I5772"/>
    </row>
    <row r="5773" spans="3:9">
      <c r="C5773" s="176">
        <v>42310.487500000003</v>
      </c>
      <c r="D5773" s="3" t="s">
        <v>445</v>
      </c>
      <c r="E5773" s="3" t="s">
        <v>453</v>
      </c>
      <c r="F5773" s="3" t="str">
        <f t="shared" si="90"/>
        <v>Retail</v>
      </c>
      <c r="G5773" s="3">
        <v>1</v>
      </c>
      <c r="I5773"/>
    </row>
    <row r="5774" spans="3:9">
      <c r="C5774" s="176">
        <v>41984.095800000003</v>
      </c>
      <c r="D5774" s="3" t="s">
        <v>446</v>
      </c>
      <c r="E5774" s="3" t="s">
        <v>7</v>
      </c>
      <c r="F5774" s="3" t="str">
        <f t="shared" si="90"/>
        <v>Retail</v>
      </c>
      <c r="G5774" s="3">
        <v>2</v>
      </c>
      <c r="I5774"/>
    </row>
    <row r="5775" spans="3:9">
      <c r="C5775" s="176">
        <v>41982.754200000003</v>
      </c>
      <c r="D5775" s="3" t="s">
        <v>447</v>
      </c>
      <c r="E5775" s="3" t="s">
        <v>452</v>
      </c>
      <c r="F5775" s="3" t="str">
        <f t="shared" si="90"/>
        <v>Wholesale</v>
      </c>
      <c r="G5775" s="3">
        <v>34</v>
      </c>
      <c r="I5775"/>
    </row>
    <row r="5776" spans="3:9">
      <c r="C5776" s="176">
        <v>41981.752099999998</v>
      </c>
      <c r="D5776" s="3" t="s">
        <v>446</v>
      </c>
      <c r="E5776" s="3" t="s">
        <v>453</v>
      </c>
      <c r="F5776" s="3" t="str">
        <f t="shared" si="90"/>
        <v>Wholesale</v>
      </c>
      <c r="G5776" s="3">
        <v>37</v>
      </c>
      <c r="I5776"/>
    </row>
    <row r="5777" spans="3:9">
      <c r="C5777" s="176">
        <v>42313.468099999998</v>
      </c>
      <c r="D5777" s="3" t="s">
        <v>445</v>
      </c>
      <c r="E5777" s="3" t="s">
        <v>312</v>
      </c>
      <c r="F5777" s="3" t="str">
        <f t="shared" si="90"/>
        <v>Retail</v>
      </c>
      <c r="G5777" s="3">
        <v>3</v>
      </c>
      <c r="I5777"/>
    </row>
    <row r="5778" spans="3:9">
      <c r="C5778" s="176">
        <v>41981.768100000001</v>
      </c>
      <c r="D5778" s="3" t="s">
        <v>447</v>
      </c>
      <c r="E5778" s="3" t="s">
        <v>453</v>
      </c>
      <c r="F5778" s="3" t="str">
        <f t="shared" si="90"/>
        <v>Retail</v>
      </c>
      <c r="G5778" s="3">
        <v>2</v>
      </c>
      <c r="I5778"/>
    </row>
    <row r="5779" spans="3:9">
      <c r="C5779" s="176">
        <v>42345.65</v>
      </c>
      <c r="D5779" s="3" t="s">
        <v>446</v>
      </c>
      <c r="E5779" s="3" t="s">
        <v>6</v>
      </c>
      <c r="F5779" s="3" t="str">
        <f t="shared" si="90"/>
        <v>Retail</v>
      </c>
      <c r="G5779" s="3">
        <v>4</v>
      </c>
      <c r="I5779"/>
    </row>
    <row r="5780" spans="3:9">
      <c r="C5780" s="176">
        <v>42200.532599999999</v>
      </c>
      <c r="D5780" s="3" t="s">
        <v>446</v>
      </c>
      <c r="E5780" s="3" t="s">
        <v>453</v>
      </c>
      <c r="F5780" s="3" t="str">
        <f t="shared" si="90"/>
        <v>Retail</v>
      </c>
      <c r="G5780" s="3">
        <v>3</v>
      </c>
      <c r="I5780"/>
    </row>
    <row r="5781" spans="3:9">
      <c r="C5781" s="176">
        <v>42108.544399999999</v>
      </c>
      <c r="D5781" s="3" t="s">
        <v>447</v>
      </c>
      <c r="E5781" s="3" t="s">
        <v>453</v>
      </c>
      <c r="F5781" s="3" t="str">
        <f t="shared" si="90"/>
        <v>Retail</v>
      </c>
      <c r="G5781" s="3">
        <v>1</v>
      </c>
      <c r="I5781"/>
    </row>
    <row r="5782" spans="3:9">
      <c r="C5782" s="176">
        <v>42334.463900000002</v>
      </c>
      <c r="D5782" s="3" t="s">
        <v>445</v>
      </c>
      <c r="E5782" s="3" t="s">
        <v>453</v>
      </c>
      <c r="F5782" s="3" t="str">
        <f t="shared" si="90"/>
        <v>Wholesale</v>
      </c>
      <c r="G5782" s="3">
        <v>31</v>
      </c>
      <c r="I5782"/>
    </row>
    <row r="5783" spans="3:9">
      <c r="C5783" s="176">
        <v>42324.752800000002</v>
      </c>
      <c r="D5783" s="3" t="s">
        <v>445</v>
      </c>
      <c r="E5783" s="3" t="s">
        <v>455</v>
      </c>
      <c r="F5783" s="3" t="str">
        <f t="shared" si="90"/>
        <v>Retail</v>
      </c>
      <c r="G5783" s="3">
        <v>2</v>
      </c>
      <c r="I5783"/>
    </row>
    <row r="5784" spans="3:9">
      <c r="C5784" s="176">
        <v>42332.7451</v>
      </c>
      <c r="D5784" s="3" t="s">
        <v>445</v>
      </c>
      <c r="E5784" s="3" t="s">
        <v>458</v>
      </c>
      <c r="F5784" s="3" t="str">
        <f t="shared" si="90"/>
        <v>Retail</v>
      </c>
      <c r="G5784" s="3">
        <v>2</v>
      </c>
      <c r="I5784"/>
    </row>
    <row r="5785" spans="3:9">
      <c r="C5785" s="176">
        <v>41981.446499999998</v>
      </c>
      <c r="D5785" s="3" t="s">
        <v>446</v>
      </c>
      <c r="E5785" s="3" t="s">
        <v>312</v>
      </c>
      <c r="F5785" s="3" t="str">
        <f t="shared" si="90"/>
        <v>Wholesale</v>
      </c>
      <c r="G5785" s="3">
        <v>41</v>
      </c>
      <c r="I5785"/>
    </row>
    <row r="5786" spans="3:9">
      <c r="C5786" s="176">
        <v>42164.553500000002</v>
      </c>
      <c r="D5786" s="3" t="s">
        <v>445</v>
      </c>
      <c r="E5786" s="3" t="s">
        <v>10</v>
      </c>
      <c r="F5786" s="3" t="str">
        <f t="shared" si="90"/>
        <v>Wholesale</v>
      </c>
      <c r="G5786" s="3">
        <v>26</v>
      </c>
      <c r="I5786"/>
    </row>
    <row r="5787" spans="3:9">
      <c r="C5787" s="176">
        <v>42333.5389</v>
      </c>
      <c r="D5787" s="3" t="s">
        <v>445</v>
      </c>
      <c r="E5787" s="3" t="s">
        <v>6</v>
      </c>
      <c r="F5787" s="3" t="str">
        <f t="shared" si="90"/>
        <v>Retail</v>
      </c>
      <c r="G5787" s="3">
        <v>2</v>
      </c>
      <c r="I5787"/>
    </row>
    <row r="5788" spans="3:9">
      <c r="C5788" s="176">
        <v>41982.136100000003</v>
      </c>
      <c r="D5788" s="3" t="s">
        <v>446</v>
      </c>
      <c r="E5788" s="3" t="s">
        <v>459</v>
      </c>
      <c r="F5788" s="3" t="str">
        <f t="shared" si="90"/>
        <v>Retail</v>
      </c>
      <c r="G5788" s="3">
        <v>1</v>
      </c>
      <c r="I5788"/>
    </row>
    <row r="5789" spans="3:9">
      <c r="C5789" s="176">
        <v>42016.5118</v>
      </c>
      <c r="D5789" s="3" t="s">
        <v>447</v>
      </c>
      <c r="E5789" s="3" t="s">
        <v>448</v>
      </c>
      <c r="F5789" s="3" t="str">
        <f t="shared" si="90"/>
        <v>Retail</v>
      </c>
      <c r="G5789" s="3">
        <v>5</v>
      </c>
      <c r="I5789"/>
    </row>
    <row r="5790" spans="3:9">
      <c r="C5790" s="176">
        <v>42235.556900000003</v>
      </c>
      <c r="D5790" s="3" t="s">
        <v>447</v>
      </c>
      <c r="E5790" s="3" t="s">
        <v>114</v>
      </c>
      <c r="F5790" s="3" t="str">
        <f t="shared" si="90"/>
        <v>Retail</v>
      </c>
      <c r="G5790" s="3">
        <v>9</v>
      </c>
      <c r="I5790"/>
    </row>
    <row r="5791" spans="3:9">
      <c r="C5791" s="176">
        <v>42338.730600000003</v>
      </c>
      <c r="D5791" s="3" t="s">
        <v>445</v>
      </c>
      <c r="E5791" s="3" t="s">
        <v>458</v>
      </c>
      <c r="F5791" s="3" t="str">
        <f t="shared" si="90"/>
        <v>Wholesale</v>
      </c>
      <c r="G5791" s="3">
        <v>68</v>
      </c>
      <c r="I5791"/>
    </row>
    <row r="5792" spans="3:9">
      <c r="C5792" s="176">
        <v>42286.502099999998</v>
      </c>
      <c r="D5792" s="3" t="s">
        <v>447</v>
      </c>
      <c r="E5792" s="3" t="s">
        <v>6</v>
      </c>
      <c r="F5792" s="3" t="str">
        <f t="shared" si="90"/>
        <v>Retail</v>
      </c>
      <c r="G5792" s="3">
        <v>1</v>
      </c>
      <c r="I5792"/>
    </row>
    <row r="5793" spans="3:9">
      <c r="C5793" s="176">
        <v>41984.371500000001</v>
      </c>
      <c r="D5793" s="3" t="s">
        <v>447</v>
      </c>
      <c r="E5793" s="3" t="s">
        <v>114</v>
      </c>
      <c r="F5793" s="3" t="str">
        <f t="shared" si="90"/>
        <v>Retail</v>
      </c>
      <c r="G5793" s="3">
        <v>2</v>
      </c>
      <c r="I5793"/>
    </row>
    <row r="5794" spans="3:9">
      <c r="C5794" s="176">
        <v>41981.659</v>
      </c>
      <c r="D5794" s="3" t="s">
        <v>447</v>
      </c>
      <c r="E5794" s="3" t="s">
        <v>460</v>
      </c>
      <c r="F5794" s="3" t="str">
        <f t="shared" si="90"/>
        <v>Retail</v>
      </c>
      <c r="G5794" s="3">
        <v>6</v>
      </c>
      <c r="I5794"/>
    </row>
    <row r="5795" spans="3:9">
      <c r="C5795" s="176">
        <v>42346.794399999999</v>
      </c>
      <c r="D5795" s="3" t="s">
        <v>445</v>
      </c>
      <c r="E5795" s="3" t="s">
        <v>453</v>
      </c>
      <c r="F5795" s="3" t="str">
        <f t="shared" si="90"/>
        <v>Wholesale</v>
      </c>
      <c r="G5795" s="3">
        <v>70</v>
      </c>
      <c r="I5795"/>
    </row>
    <row r="5796" spans="3:9">
      <c r="C5796" s="176">
        <v>42333.474999999999</v>
      </c>
      <c r="D5796" s="3" t="s">
        <v>446</v>
      </c>
      <c r="E5796" s="3" t="s">
        <v>453</v>
      </c>
      <c r="F5796" s="3" t="str">
        <f t="shared" si="90"/>
        <v>Retail</v>
      </c>
      <c r="G5796" s="3">
        <v>1</v>
      </c>
      <c r="I5796"/>
    </row>
    <row r="5797" spans="3:9">
      <c r="C5797" s="176">
        <v>41993.425000000003</v>
      </c>
      <c r="D5797" s="3" t="s">
        <v>446</v>
      </c>
      <c r="E5797" s="3" t="s">
        <v>312</v>
      </c>
      <c r="F5797" s="3" t="str">
        <f t="shared" si="90"/>
        <v>Wholesale</v>
      </c>
      <c r="G5797" s="3">
        <v>28</v>
      </c>
      <c r="I5797"/>
    </row>
    <row r="5798" spans="3:9">
      <c r="C5798" s="176">
        <v>42203.513899999998</v>
      </c>
      <c r="D5798" s="3" t="s">
        <v>447</v>
      </c>
      <c r="E5798" s="3" t="s">
        <v>8</v>
      </c>
      <c r="F5798" s="3" t="str">
        <f t="shared" si="90"/>
        <v>Retail</v>
      </c>
      <c r="G5798" s="3">
        <v>2</v>
      </c>
      <c r="I5798"/>
    </row>
    <row r="5799" spans="3:9">
      <c r="C5799" s="176">
        <v>41982.504200000003</v>
      </c>
      <c r="D5799" s="3" t="s">
        <v>447</v>
      </c>
      <c r="E5799" s="3" t="s">
        <v>453</v>
      </c>
      <c r="F5799" s="3" t="str">
        <f t="shared" si="90"/>
        <v>Retail</v>
      </c>
      <c r="G5799" s="3">
        <v>1</v>
      </c>
      <c r="I5799"/>
    </row>
    <row r="5800" spans="3:9">
      <c r="C5800" s="176">
        <v>42246.133300000001</v>
      </c>
      <c r="D5800" s="3" t="s">
        <v>447</v>
      </c>
      <c r="E5800" s="3" t="s">
        <v>10</v>
      </c>
      <c r="F5800" s="3" t="str">
        <f t="shared" si="90"/>
        <v>Wholesale</v>
      </c>
      <c r="G5800" s="3">
        <v>55</v>
      </c>
      <c r="I5800"/>
    </row>
    <row r="5801" spans="3:9">
      <c r="C5801" s="176">
        <v>42338.229899999998</v>
      </c>
      <c r="D5801" s="3" t="s">
        <v>447</v>
      </c>
      <c r="E5801" s="3" t="s">
        <v>453</v>
      </c>
      <c r="F5801" s="3" t="str">
        <f t="shared" si="90"/>
        <v>Retail</v>
      </c>
      <c r="G5801" s="3">
        <v>5</v>
      </c>
      <c r="I5801"/>
    </row>
    <row r="5802" spans="3:9">
      <c r="C5802" s="176">
        <v>41983.474300000002</v>
      </c>
      <c r="D5802" s="3" t="s">
        <v>445</v>
      </c>
      <c r="E5802" s="3" t="s">
        <v>6</v>
      </c>
      <c r="F5802" s="3" t="str">
        <f t="shared" si="90"/>
        <v>Wholesale</v>
      </c>
      <c r="G5802" s="3">
        <v>55</v>
      </c>
      <c r="I5802"/>
    </row>
    <row r="5803" spans="3:9">
      <c r="C5803" s="176">
        <v>42237.563900000001</v>
      </c>
      <c r="D5803" s="3" t="s">
        <v>445</v>
      </c>
      <c r="E5803" s="3" t="s">
        <v>6</v>
      </c>
      <c r="F5803" s="3" t="str">
        <f t="shared" si="90"/>
        <v>Wholesale</v>
      </c>
      <c r="G5803" s="3">
        <v>33</v>
      </c>
      <c r="I5803"/>
    </row>
    <row r="5804" spans="3:9">
      <c r="C5804" s="176">
        <v>41979.5118</v>
      </c>
      <c r="D5804" s="3" t="s">
        <v>447</v>
      </c>
      <c r="E5804" s="3" t="s">
        <v>10</v>
      </c>
      <c r="F5804" s="3" t="str">
        <f t="shared" si="90"/>
        <v>Retail</v>
      </c>
      <c r="G5804" s="3">
        <v>4</v>
      </c>
      <c r="I5804"/>
    </row>
    <row r="5805" spans="3:9">
      <c r="C5805" s="176">
        <v>41981.439599999998</v>
      </c>
      <c r="D5805" s="3" t="s">
        <v>447</v>
      </c>
      <c r="E5805" s="3" t="s">
        <v>112</v>
      </c>
      <c r="F5805" s="3" t="str">
        <f t="shared" si="90"/>
        <v>Retail</v>
      </c>
      <c r="G5805" s="3">
        <v>1</v>
      </c>
      <c r="I5805"/>
    </row>
    <row r="5806" spans="3:9">
      <c r="C5806" s="176">
        <v>41983.535400000001</v>
      </c>
      <c r="D5806" s="3" t="s">
        <v>445</v>
      </c>
      <c r="E5806" s="3" t="s">
        <v>450</v>
      </c>
      <c r="F5806" s="3" t="str">
        <f t="shared" si="90"/>
        <v>Wholesale</v>
      </c>
      <c r="G5806" s="3">
        <v>72</v>
      </c>
      <c r="I5806"/>
    </row>
    <row r="5807" spans="3:9">
      <c r="C5807" s="176">
        <v>42208.505599999997</v>
      </c>
      <c r="D5807" s="3" t="s">
        <v>445</v>
      </c>
      <c r="E5807" s="3" t="s">
        <v>451</v>
      </c>
      <c r="F5807" s="3" t="str">
        <f t="shared" si="90"/>
        <v>Retail</v>
      </c>
      <c r="G5807" s="3">
        <v>2</v>
      </c>
      <c r="I5807"/>
    </row>
    <row r="5808" spans="3:9">
      <c r="C5808" s="176">
        <v>42020.497900000002</v>
      </c>
      <c r="D5808" s="3" t="s">
        <v>446</v>
      </c>
      <c r="E5808" s="3" t="s">
        <v>7</v>
      </c>
      <c r="F5808" s="3" t="str">
        <f t="shared" si="90"/>
        <v>Retail</v>
      </c>
      <c r="G5808" s="3">
        <v>4</v>
      </c>
      <c r="I5808"/>
    </row>
    <row r="5809" spans="3:9">
      <c r="C5809" s="176">
        <v>42240.698600000003</v>
      </c>
      <c r="D5809" s="3" t="s">
        <v>447</v>
      </c>
      <c r="E5809" s="3" t="s">
        <v>456</v>
      </c>
      <c r="F5809" s="3" t="str">
        <f t="shared" si="90"/>
        <v>Wholesale</v>
      </c>
      <c r="G5809" s="3">
        <v>38</v>
      </c>
      <c r="I5809"/>
    </row>
    <row r="5810" spans="3:9">
      <c r="C5810" s="176">
        <v>42268.543799999999</v>
      </c>
      <c r="D5810" s="3" t="s">
        <v>445</v>
      </c>
      <c r="E5810" s="3" t="s">
        <v>10</v>
      </c>
      <c r="F5810" s="3" t="str">
        <f t="shared" si="90"/>
        <v>Wholesale</v>
      </c>
      <c r="G5810" s="3">
        <v>32</v>
      </c>
      <c r="I5810"/>
    </row>
    <row r="5811" spans="3:9">
      <c r="C5811" s="176">
        <v>42242.162499999999</v>
      </c>
      <c r="D5811" s="3" t="s">
        <v>445</v>
      </c>
      <c r="E5811" s="3" t="s">
        <v>312</v>
      </c>
      <c r="F5811" s="3" t="str">
        <f t="shared" si="90"/>
        <v>Retail</v>
      </c>
      <c r="G5811" s="3">
        <v>1</v>
      </c>
      <c r="I5811"/>
    </row>
    <row r="5812" spans="3:9">
      <c r="C5812" s="176">
        <v>41985.536099999998</v>
      </c>
      <c r="D5812" s="3" t="s">
        <v>445</v>
      </c>
      <c r="E5812" s="3" t="s">
        <v>8</v>
      </c>
      <c r="F5812" s="3" t="str">
        <f t="shared" si="90"/>
        <v>Wholesale</v>
      </c>
      <c r="G5812" s="3">
        <v>55</v>
      </c>
      <c r="I5812"/>
    </row>
    <row r="5813" spans="3:9">
      <c r="C5813" s="176">
        <v>42360.470800000003</v>
      </c>
      <c r="D5813" s="3" t="s">
        <v>449</v>
      </c>
      <c r="E5813" s="3" t="s">
        <v>10</v>
      </c>
      <c r="F5813" s="3" t="str">
        <f t="shared" si="90"/>
        <v>Wholesale</v>
      </c>
      <c r="G5813" s="3">
        <v>51</v>
      </c>
      <c r="I5813"/>
    </row>
    <row r="5814" spans="3:9">
      <c r="C5814" s="176">
        <v>42360.1535</v>
      </c>
      <c r="D5814" s="3" t="s">
        <v>449</v>
      </c>
      <c r="E5814" s="3" t="s">
        <v>112</v>
      </c>
      <c r="F5814" s="3" t="str">
        <f t="shared" si="90"/>
        <v>Retail</v>
      </c>
      <c r="G5814" s="3">
        <v>3</v>
      </c>
      <c r="I5814"/>
    </row>
    <row r="5815" spans="3:9">
      <c r="C5815" s="176">
        <v>42149.152800000003</v>
      </c>
      <c r="D5815" s="3" t="s">
        <v>449</v>
      </c>
      <c r="E5815" s="3" t="s">
        <v>461</v>
      </c>
      <c r="F5815" s="3" t="str">
        <f t="shared" si="90"/>
        <v>Wholesale</v>
      </c>
      <c r="G5815" s="3">
        <v>68</v>
      </c>
      <c r="I5815"/>
    </row>
    <row r="5816" spans="3:9">
      <c r="C5816" s="176">
        <v>41984.006300000001</v>
      </c>
      <c r="D5816" s="3" t="s">
        <v>445</v>
      </c>
      <c r="E5816" s="3" t="s">
        <v>112</v>
      </c>
      <c r="F5816" s="3" t="str">
        <f t="shared" si="90"/>
        <v>Retail</v>
      </c>
      <c r="G5816" s="3">
        <v>2</v>
      </c>
      <c r="I5816"/>
    </row>
    <row r="5817" spans="3:9">
      <c r="C5817" s="176">
        <v>41984.7431</v>
      </c>
      <c r="D5817" s="3" t="s">
        <v>447</v>
      </c>
      <c r="E5817" s="3" t="s">
        <v>6</v>
      </c>
      <c r="F5817" s="3" t="str">
        <f t="shared" si="90"/>
        <v>Wholesale</v>
      </c>
      <c r="G5817" s="3">
        <v>28</v>
      </c>
      <c r="I5817"/>
    </row>
    <row r="5818" spans="3:9">
      <c r="C5818" s="176">
        <v>42290.161800000002</v>
      </c>
      <c r="D5818" s="3" t="s">
        <v>447</v>
      </c>
      <c r="E5818" s="3" t="s">
        <v>6</v>
      </c>
      <c r="F5818" s="3" t="str">
        <f t="shared" si="90"/>
        <v>Wholesale</v>
      </c>
      <c r="G5818" s="3">
        <v>27</v>
      </c>
      <c r="I5818"/>
    </row>
    <row r="5819" spans="3:9">
      <c r="C5819" s="176">
        <v>42188.632599999997</v>
      </c>
      <c r="D5819" s="3" t="s">
        <v>449</v>
      </c>
      <c r="E5819" s="3" t="s">
        <v>10</v>
      </c>
      <c r="F5819" s="3" t="str">
        <f t="shared" si="90"/>
        <v>Retail</v>
      </c>
      <c r="G5819" s="3">
        <v>2</v>
      </c>
      <c r="I5819"/>
    </row>
    <row r="5820" spans="3:9">
      <c r="C5820" s="176">
        <v>42110.477800000001</v>
      </c>
      <c r="D5820" s="3" t="s">
        <v>447</v>
      </c>
      <c r="E5820" s="3" t="s">
        <v>6</v>
      </c>
      <c r="F5820" s="3" t="str">
        <f t="shared" si="90"/>
        <v>Retail</v>
      </c>
      <c r="G5820" s="3">
        <v>1</v>
      </c>
      <c r="I5820"/>
    </row>
    <row r="5821" spans="3:9">
      <c r="C5821" s="176">
        <v>42234.1299</v>
      </c>
      <c r="D5821" s="3" t="s">
        <v>445</v>
      </c>
      <c r="E5821" s="3" t="s">
        <v>453</v>
      </c>
      <c r="F5821" s="3" t="str">
        <f t="shared" si="90"/>
        <v>Retail</v>
      </c>
      <c r="G5821" s="3">
        <v>1</v>
      </c>
      <c r="I5821"/>
    </row>
    <row r="5822" spans="3:9">
      <c r="C5822" s="176">
        <v>42178.768100000001</v>
      </c>
      <c r="D5822" s="3" t="s">
        <v>445</v>
      </c>
      <c r="E5822" s="3" t="s">
        <v>453</v>
      </c>
      <c r="F5822" s="3" t="str">
        <f t="shared" si="90"/>
        <v>Retail</v>
      </c>
      <c r="G5822" s="3">
        <v>5</v>
      </c>
      <c r="I5822"/>
    </row>
    <row r="5823" spans="3:9">
      <c r="C5823" s="176">
        <v>42353.407599999999</v>
      </c>
      <c r="D5823" s="3" t="s">
        <v>445</v>
      </c>
      <c r="E5823" s="3" t="s">
        <v>6</v>
      </c>
      <c r="F5823" s="3" t="str">
        <f t="shared" si="90"/>
        <v>Retail</v>
      </c>
      <c r="G5823" s="3">
        <v>8</v>
      </c>
      <c r="I5823"/>
    </row>
    <row r="5824" spans="3:9">
      <c r="C5824" s="176">
        <v>41985.4951</v>
      </c>
      <c r="D5824" s="3" t="s">
        <v>446</v>
      </c>
      <c r="E5824" s="3" t="s">
        <v>453</v>
      </c>
      <c r="F5824" s="3" t="str">
        <f t="shared" si="90"/>
        <v>Retail</v>
      </c>
      <c r="G5824" s="3">
        <v>3</v>
      </c>
      <c r="I5824"/>
    </row>
    <row r="5825" spans="3:9">
      <c r="C5825" s="176">
        <v>41984.7382</v>
      </c>
      <c r="D5825" s="3" t="s">
        <v>446</v>
      </c>
      <c r="E5825" s="3" t="s">
        <v>460</v>
      </c>
      <c r="F5825" s="3" t="str">
        <f t="shared" si="90"/>
        <v>Retail</v>
      </c>
      <c r="G5825" s="3">
        <v>8</v>
      </c>
      <c r="I5825"/>
    </row>
    <row r="5826" spans="3:9">
      <c r="C5826" s="176">
        <v>42235.159</v>
      </c>
      <c r="D5826" s="3" t="s">
        <v>446</v>
      </c>
      <c r="E5826" s="3" t="s">
        <v>458</v>
      </c>
      <c r="F5826" s="3" t="str">
        <f t="shared" si="90"/>
        <v>Wholesale</v>
      </c>
      <c r="G5826" s="3">
        <v>63</v>
      </c>
      <c r="I5826"/>
    </row>
    <row r="5827" spans="3:9">
      <c r="C5827" s="176">
        <v>42119.552100000001</v>
      </c>
      <c r="D5827" s="3" t="s">
        <v>445</v>
      </c>
      <c r="E5827" s="3" t="s">
        <v>114</v>
      </c>
      <c r="F5827" s="3" t="str">
        <f t="shared" si="90"/>
        <v>Retail</v>
      </c>
      <c r="G5827" s="3">
        <v>8</v>
      </c>
      <c r="I5827"/>
    </row>
    <row r="5828" spans="3:9">
      <c r="C5828" s="176">
        <v>42333.727800000001</v>
      </c>
      <c r="D5828" s="3" t="s">
        <v>445</v>
      </c>
      <c r="E5828" s="3" t="s">
        <v>452</v>
      </c>
      <c r="F5828" s="3" t="str">
        <f t="shared" si="90"/>
        <v>Wholesale</v>
      </c>
      <c r="G5828" s="3">
        <v>38</v>
      </c>
      <c r="I5828"/>
    </row>
    <row r="5829" spans="3:9">
      <c r="C5829" s="176">
        <v>42126.115299999998</v>
      </c>
      <c r="D5829" s="3" t="s">
        <v>445</v>
      </c>
      <c r="E5829" s="3" t="s">
        <v>453</v>
      </c>
      <c r="F5829" s="3" t="str">
        <f t="shared" si="90"/>
        <v>Retail</v>
      </c>
      <c r="G5829" s="3">
        <v>1</v>
      </c>
      <c r="I5829"/>
    </row>
    <row r="5830" spans="3:9">
      <c r="C5830" s="176">
        <v>42332.475700000003</v>
      </c>
      <c r="D5830" s="3" t="s">
        <v>445</v>
      </c>
      <c r="E5830" s="3" t="s">
        <v>453</v>
      </c>
      <c r="F5830" s="3" t="str">
        <f t="shared" si="90"/>
        <v>Retail</v>
      </c>
      <c r="G5830" s="3">
        <v>4</v>
      </c>
      <c r="I5830"/>
    </row>
    <row r="5831" spans="3:9">
      <c r="C5831" s="176">
        <v>42335.508999999998</v>
      </c>
      <c r="D5831" s="3" t="s">
        <v>446</v>
      </c>
      <c r="E5831" s="3" t="s">
        <v>112</v>
      </c>
      <c r="F5831" s="3" t="str">
        <f t="shared" si="90"/>
        <v>Wholesale</v>
      </c>
      <c r="G5831" s="3">
        <v>59</v>
      </c>
      <c r="I5831"/>
    </row>
    <row r="5832" spans="3:9">
      <c r="C5832" s="176">
        <v>42341.321499999998</v>
      </c>
      <c r="D5832" s="3" t="s">
        <v>447</v>
      </c>
      <c r="E5832" s="3" t="s">
        <v>453</v>
      </c>
      <c r="F5832" s="3" t="str">
        <f t="shared" si="90"/>
        <v>Retail</v>
      </c>
      <c r="G5832" s="3">
        <v>2</v>
      </c>
      <c r="I5832"/>
    </row>
    <row r="5833" spans="3:9">
      <c r="C5833" s="176">
        <v>42359.0507</v>
      </c>
      <c r="D5833" s="3" t="s">
        <v>445</v>
      </c>
      <c r="E5833" s="3" t="s">
        <v>312</v>
      </c>
      <c r="F5833" s="3" t="str">
        <f t="shared" si="90"/>
        <v>Retail</v>
      </c>
      <c r="G5833" s="3">
        <v>8</v>
      </c>
      <c r="I5833"/>
    </row>
    <row r="5834" spans="3:9">
      <c r="C5834" s="176">
        <v>42339.472199999997</v>
      </c>
      <c r="D5834" s="3" t="s">
        <v>445</v>
      </c>
      <c r="E5834" s="3" t="s">
        <v>450</v>
      </c>
      <c r="F5834" s="3" t="str">
        <f t="shared" ref="F5834:F5897" si="91">IF(G5834&lt;10,"Retail","Wholesale")</f>
        <v>Retail</v>
      </c>
      <c r="G5834" s="3">
        <v>3</v>
      </c>
      <c r="I5834"/>
    </row>
    <row r="5835" spans="3:9">
      <c r="C5835" s="176">
        <v>42137.55</v>
      </c>
      <c r="D5835" s="3" t="s">
        <v>447</v>
      </c>
      <c r="E5835" s="3" t="s">
        <v>9</v>
      </c>
      <c r="F5835" s="3" t="str">
        <f t="shared" si="91"/>
        <v>Wholesale</v>
      </c>
      <c r="G5835" s="3">
        <v>38</v>
      </c>
      <c r="I5835"/>
    </row>
    <row r="5836" spans="3:9">
      <c r="C5836" s="176">
        <v>42290.745799999997</v>
      </c>
      <c r="D5836" s="3" t="s">
        <v>445</v>
      </c>
      <c r="E5836" s="3" t="s">
        <v>458</v>
      </c>
      <c r="F5836" s="3" t="str">
        <f t="shared" si="91"/>
        <v>Wholesale</v>
      </c>
      <c r="G5836" s="3">
        <v>54</v>
      </c>
      <c r="I5836"/>
    </row>
    <row r="5837" spans="3:9">
      <c r="C5837" s="176">
        <v>41981.749300000003</v>
      </c>
      <c r="D5837" s="3" t="s">
        <v>445</v>
      </c>
      <c r="E5837" s="3" t="s">
        <v>114</v>
      </c>
      <c r="F5837" s="3" t="str">
        <f t="shared" si="91"/>
        <v>Retail</v>
      </c>
      <c r="G5837" s="3">
        <v>1</v>
      </c>
      <c r="I5837"/>
    </row>
    <row r="5838" spans="3:9">
      <c r="C5838" s="176">
        <v>42124.321499999998</v>
      </c>
      <c r="D5838" s="3" t="s">
        <v>446</v>
      </c>
      <c r="E5838" s="3" t="s">
        <v>8</v>
      </c>
      <c r="F5838" s="3" t="str">
        <f t="shared" si="91"/>
        <v>Retail</v>
      </c>
      <c r="G5838" s="3">
        <v>1</v>
      </c>
      <c r="I5838"/>
    </row>
    <row r="5839" spans="3:9">
      <c r="C5839" s="176">
        <v>42340.719400000002</v>
      </c>
      <c r="D5839" s="3" t="s">
        <v>449</v>
      </c>
      <c r="E5839" s="3" t="s">
        <v>10</v>
      </c>
      <c r="F5839" s="3" t="str">
        <f t="shared" si="91"/>
        <v>Wholesale</v>
      </c>
      <c r="G5839" s="3">
        <v>62</v>
      </c>
      <c r="I5839"/>
    </row>
    <row r="5840" spans="3:9">
      <c r="C5840" s="176">
        <v>41982.510399999999</v>
      </c>
      <c r="D5840" s="3" t="s">
        <v>446</v>
      </c>
      <c r="E5840" s="3" t="s">
        <v>453</v>
      </c>
      <c r="F5840" s="3" t="str">
        <f t="shared" si="91"/>
        <v>Retail</v>
      </c>
      <c r="G5840" s="3">
        <v>3</v>
      </c>
      <c r="I5840"/>
    </row>
    <row r="5841" spans="3:9">
      <c r="C5841" s="176">
        <v>42139.475700000003</v>
      </c>
      <c r="D5841" s="3" t="s">
        <v>445</v>
      </c>
      <c r="E5841" s="3" t="s">
        <v>448</v>
      </c>
      <c r="F5841" s="3" t="str">
        <f t="shared" si="91"/>
        <v>Retail</v>
      </c>
      <c r="G5841" s="3">
        <v>2</v>
      </c>
      <c r="I5841"/>
    </row>
    <row r="5842" spans="3:9">
      <c r="C5842" s="176">
        <v>42342.490299999998</v>
      </c>
      <c r="D5842" s="3" t="s">
        <v>445</v>
      </c>
      <c r="E5842" s="3" t="s">
        <v>448</v>
      </c>
      <c r="F5842" s="3" t="str">
        <f t="shared" si="91"/>
        <v>Retail</v>
      </c>
      <c r="G5842" s="3">
        <v>5</v>
      </c>
      <c r="I5842"/>
    </row>
    <row r="5843" spans="3:9">
      <c r="C5843" s="176">
        <v>42357.152099999999</v>
      </c>
      <c r="D5843" s="3" t="s">
        <v>446</v>
      </c>
      <c r="E5843" s="3" t="s">
        <v>461</v>
      </c>
      <c r="F5843" s="3" t="str">
        <f t="shared" si="91"/>
        <v>Wholesale</v>
      </c>
      <c r="G5843" s="3">
        <v>15</v>
      </c>
      <c r="I5843"/>
    </row>
    <row r="5844" spans="3:9">
      <c r="C5844" s="176">
        <v>42213.797899999998</v>
      </c>
      <c r="D5844" s="3" t="s">
        <v>446</v>
      </c>
      <c r="E5844" s="3" t="s">
        <v>452</v>
      </c>
      <c r="F5844" s="3" t="str">
        <f t="shared" si="91"/>
        <v>Wholesale</v>
      </c>
      <c r="G5844" s="3">
        <v>37</v>
      </c>
      <c r="I5844"/>
    </row>
    <row r="5845" spans="3:9">
      <c r="C5845" s="176">
        <v>42020.521500000003</v>
      </c>
      <c r="D5845" s="3" t="s">
        <v>449</v>
      </c>
      <c r="E5845" s="3" t="s">
        <v>10</v>
      </c>
      <c r="F5845" s="3" t="str">
        <f t="shared" si="91"/>
        <v>Wholesale</v>
      </c>
      <c r="G5845" s="3">
        <v>29</v>
      </c>
      <c r="I5845"/>
    </row>
    <row r="5846" spans="3:9">
      <c r="C5846" s="176">
        <v>42231.486799999999</v>
      </c>
      <c r="D5846" s="3" t="s">
        <v>445</v>
      </c>
      <c r="E5846" s="3" t="s">
        <v>8</v>
      </c>
      <c r="F5846" s="3" t="str">
        <f t="shared" si="91"/>
        <v>Retail</v>
      </c>
      <c r="G5846" s="3">
        <v>5</v>
      </c>
      <c r="I5846"/>
    </row>
    <row r="5847" spans="3:9">
      <c r="C5847" s="176">
        <v>42235.7042</v>
      </c>
      <c r="D5847" s="3" t="s">
        <v>447</v>
      </c>
      <c r="E5847" s="3" t="s">
        <v>10</v>
      </c>
      <c r="F5847" s="3" t="str">
        <f t="shared" si="91"/>
        <v>Retail</v>
      </c>
      <c r="G5847" s="3">
        <v>1</v>
      </c>
      <c r="I5847"/>
    </row>
    <row r="5848" spans="3:9">
      <c r="C5848" s="176">
        <v>42341.522199999999</v>
      </c>
      <c r="D5848" s="3" t="s">
        <v>447</v>
      </c>
      <c r="E5848" s="3" t="s">
        <v>452</v>
      </c>
      <c r="F5848" s="3" t="str">
        <f t="shared" si="91"/>
        <v>Wholesale</v>
      </c>
      <c r="G5848" s="3">
        <v>41</v>
      </c>
      <c r="I5848"/>
    </row>
    <row r="5849" spans="3:9">
      <c r="C5849" s="176">
        <v>42245.532599999999</v>
      </c>
      <c r="D5849" s="3" t="s">
        <v>445</v>
      </c>
      <c r="E5849" s="3" t="s">
        <v>114</v>
      </c>
      <c r="F5849" s="3" t="str">
        <f t="shared" si="91"/>
        <v>Retail</v>
      </c>
      <c r="G5849" s="3">
        <v>5</v>
      </c>
      <c r="I5849"/>
    </row>
    <row r="5850" spans="3:9">
      <c r="C5850" s="176">
        <v>42230.788200000003</v>
      </c>
      <c r="D5850" s="3" t="s">
        <v>446</v>
      </c>
      <c r="E5850" s="3" t="s">
        <v>10</v>
      </c>
      <c r="F5850" s="3" t="str">
        <f t="shared" si="91"/>
        <v>Retail</v>
      </c>
      <c r="G5850" s="3">
        <v>2</v>
      </c>
      <c r="I5850"/>
    </row>
    <row r="5851" spans="3:9">
      <c r="C5851" s="176">
        <v>42314.193099999997</v>
      </c>
      <c r="D5851" s="3" t="s">
        <v>447</v>
      </c>
      <c r="E5851" s="3" t="s">
        <v>459</v>
      </c>
      <c r="F5851" s="3" t="str">
        <f t="shared" si="91"/>
        <v>Retail</v>
      </c>
      <c r="G5851" s="3">
        <v>3</v>
      </c>
      <c r="I5851"/>
    </row>
    <row r="5852" spans="3:9">
      <c r="C5852" s="176">
        <v>42163.547200000001</v>
      </c>
      <c r="D5852" s="3" t="s">
        <v>449</v>
      </c>
      <c r="E5852" s="3" t="s">
        <v>454</v>
      </c>
      <c r="F5852" s="3" t="str">
        <f t="shared" si="91"/>
        <v>Retail</v>
      </c>
      <c r="G5852" s="3">
        <v>5</v>
      </c>
      <c r="I5852"/>
    </row>
    <row r="5853" spans="3:9">
      <c r="C5853" s="176">
        <v>41986.458299999998</v>
      </c>
      <c r="D5853" s="3" t="s">
        <v>446</v>
      </c>
      <c r="E5853" s="3" t="s">
        <v>450</v>
      </c>
      <c r="F5853" s="3" t="str">
        <f t="shared" si="91"/>
        <v>Retail</v>
      </c>
      <c r="G5853" s="3">
        <v>2</v>
      </c>
      <c r="I5853"/>
    </row>
    <row r="5854" spans="3:9">
      <c r="C5854" s="176">
        <v>41982.463199999998</v>
      </c>
      <c r="D5854" s="3" t="s">
        <v>445</v>
      </c>
      <c r="E5854" s="3" t="s">
        <v>448</v>
      </c>
      <c r="F5854" s="3" t="str">
        <f t="shared" si="91"/>
        <v>Retail</v>
      </c>
      <c r="G5854" s="3">
        <v>1</v>
      </c>
      <c r="I5854"/>
    </row>
    <row r="5855" spans="3:9">
      <c r="C5855" s="176">
        <v>42345.829899999997</v>
      </c>
      <c r="D5855" s="3" t="s">
        <v>445</v>
      </c>
      <c r="E5855" s="3" t="s">
        <v>114</v>
      </c>
      <c r="F5855" s="3" t="str">
        <f t="shared" si="91"/>
        <v>Retail</v>
      </c>
      <c r="G5855" s="3">
        <v>3</v>
      </c>
      <c r="I5855"/>
    </row>
    <row r="5856" spans="3:9">
      <c r="C5856" s="176">
        <v>41980.463900000002</v>
      </c>
      <c r="D5856" s="3" t="s">
        <v>445</v>
      </c>
      <c r="E5856" s="3" t="s">
        <v>448</v>
      </c>
      <c r="F5856" s="3" t="str">
        <f t="shared" si="91"/>
        <v>Retail</v>
      </c>
      <c r="G5856" s="3">
        <v>4</v>
      </c>
      <c r="I5856"/>
    </row>
    <row r="5857" spans="3:9">
      <c r="C5857" s="176">
        <v>42223.097900000001</v>
      </c>
      <c r="D5857" s="3" t="s">
        <v>447</v>
      </c>
      <c r="E5857" s="3" t="s">
        <v>453</v>
      </c>
      <c r="F5857" s="3" t="str">
        <f t="shared" si="91"/>
        <v>Wholesale</v>
      </c>
      <c r="G5857" s="3">
        <v>36</v>
      </c>
      <c r="I5857"/>
    </row>
    <row r="5858" spans="3:9">
      <c r="C5858" s="176">
        <v>41984.107600000003</v>
      </c>
      <c r="D5858" s="3" t="s">
        <v>446</v>
      </c>
      <c r="E5858" s="3" t="s">
        <v>453</v>
      </c>
      <c r="F5858" s="3" t="str">
        <f t="shared" si="91"/>
        <v>Retail</v>
      </c>
      <c r="G5858" s="3">
        <v>9</v>
      </c>
      <c r="I5858"/>
    </row>
    <row r="5859" spans="3:9">
      <c r="C5859" s="176">
        <v>42356.764600000002</v>
      </c>
      <c r="D5859" s="3" t="s">
        <v>445</v>
      </c>
      <c r="E5859" s="3" t="s">
        <v>453</v>
      </c>
      <c r="F5859" s="3" t="str">
        <f t="shared" si="91"/>
        <v>Wholesale</v>
      </c>
      <c r="G5859" s="3">
        <v>34</v>
      </c>
      <c r="I5859"/>
    </row>
    <row r="5860" spans="3:9">
      <c r="C5860" s="176">
        <v>42336.700700000001</v>
      </c>
      <c r="D5860" s="3" t="s">
        <v>446</v>
      </c>
      <c r="E5860" s="3" t="s">
        <v>6</v>
      </c>
      <c r="F5860" s="3" t="str">
        <f t="shared" si="91"/>
        <v>Wholesale</v>
      </c>
      <c r="G5860" s="3">
        <v>40</v>
      </c>
      <c r="I5860"/>
    </row>
    <row r="5861" spans="3:9">
      <c r="C5861" s="176">
        <v>42362.177799999998</v>
      </c>
      <c r="D5861" s="3" t="s">
        <v>445</v>
      </c>
      <c r="E5861" s="3" t="s">
        <v>453</v>
      </c>
      <c r="F5861" s="3" t="str">
        <f t="shared" si="91"/>
        <v>Retail</v>
      </c>
      <c r="G5861" s="3">
        <v>2</v>
      </c>
      <c r="I5861"/>
    </row>
    <row r="5862" spans="3:9">
      <c r="C5862" s="176">
        <v>42097.743799999997</v>
      </c>
      <c r="D5862" s="3" t="s">
        <v>445</v>
      </c>
      <c r="E5862" s="3" t="s">
        <v>114</v>
      </c>
      <c r="F5862" s="3" t="str">
        <f t="shared" si="91"/>
        <v>Retail</v>
      </c>
      <c r="G5862" s="3">
        <v>2</v>
      </c>
      <c r="I5862"/>
    </row>
    <row r="5863" spans="3:9">
      <c r="C5863" s="176">
        <v>42278.1181</v>
      </c>
      <c r="D5863" s="3" t="s">
        <v>445</v>
      </c>
      <c r="E5863" s="3" t="s">
        <v>110</v>
      </c>
      <c r="F5863" s="3" t="str">
        <f t="shared" si="91"/>
        <v>Retail</v>
      </c>
      <c r="G5863" s="3">
        <v>2</v>
      </c>
      <c r="I5863"/>
    </row>
    <row r="5864" spans="3:9">
      <c r="C5864" s="176">
        <v>41981.113899999997</v>
      </c>
      <c r="D5864" s="3" t="s">
        <v>449</v>
      </c>
      <c r="E5864" s="3" t="s">
        <v>452</v>
      </c>
      <c r="F5864" s="3" t="str">
        <f t="shared" si="91"/>
        <v>Retail</v>
      </c>
      <c r="G5864" s="3">
        <v>1</v>
      </c>
      <c r="I5864"/>
    </row>
    <row r="5865" spans="3:9">
      <c r="C5865" s="176">
        <v>42332.754200000003</v>
      </c>
      <c r="D5865" s="3" t="s">
        <v>449</v>
      </c>
      <c r="E5865" s="3" t="s">
        <v>453</v>
      </c>
      <c r="F5865" s="3" t="str">
        <f t="shared" si="91"/>
        <v>Retail</v>
      </c>
      <c r="G5865" s="3">
        <v>7</v>
      </c>
      <c r="I5865"/>
    </row>
    <row r="5866" spans="3:9">
      <c r="C5866" s="176">
        <v>42123.716</v>
      </c>
      <c r="D5866" s="3" t="s">
        <v>445</v>
      </c>
      <c r="E5866" s="3" t="s">
        <v>110</v>
      </c>
      <c r="F5866" s="3" t="str">
        <f t="shared" si="91"/>
        <v>Wholesale</v>
      </c>
      <c r="G5866" s="3">
        <v>34</v>
      </c>
      <c r="I5866"/>
    </row>
    <row r="5867" spans="3:9">
      <c r="C5867" s="176">
        <v>42200.5285</v>
      </c>
      <c r="D5867" s="3" t="s">
        <v>445</v>
      </c>
      <c r="E5867" s="3" t="s">
        <v>8</v>
      </c>
      <c r="F5867" s="3" t="str">
        <f t="shared" si="91"/>
        <v>Wholesale</v>
      </c>
      <c r="G5867" s="3">
        <v>53</v>
      </c>
      <c r="I5867"/>
    </row>
    <row r="5868" spans="3:9">
      <c r="C5868" s="176">
        <v>42354.338900000002</v>
      </c>
      <c r="D5868" s="3" t="s">
        <v>446</v>
      </c>
      <c r="E5868" s="3" t="s">
        <v>10</v>
      </c>
      <c r="F5868" s="3" t="str">
        <f t="shared" si="91"/>
        <v>Retail</v>
      </c>
      <c r="G5868" s="3">
        <v>5</v>
      </c>
      <c r="I5868"/>
    </row>
    <row r="5869" spans="3:9">
      <c r="C5869" s="176">
        <v>41982.515299999999</v>
      </c>
      <c r="D5869" s="3" t="s">
        <v>447</v>
      </c>
      <c r="E5869" s="3" t="s">
        <v>112</v>
      </c>
      <c r="F5869" s="3" t="str">
        <f t="shared" si="91"/>
        <v>Retail</v>
      </c>
      <c r="G5869" s="3">
        <v>1</v>
      </c>
      <c r="I5869"/>
    </row>
    <row r="5870" spans="3:9">
      <c r="C5870" s="176">
        <v>42332.475700000003</v>
      </c>
      <c r="D5870" s="3" t="s">
        <v>446</v>
      </c>
      <c r="E5870" s="3" t="s">
        <v>453</v>
      </c>
      <c r="F5870" s="3" t="str">
        <f t="shared" si="91"/>
        <v>Retail</v>
      </c>
      <c r="G5870" s="3">
        <v>1</v>
      </c>
      <c r="I5870"/>
    </row>
    <row r="5871" spans="3:9">
      <c r="C5871" s="176">
        <v>42066.477800000001</v>
      </c>
      <c r="D5871" s="3" t="s">
        <v>445</v>
      </c>
      <c r="E5871" s="3" t="s">
        <v>453</v>
      </c>
      <c r="F5871" s="3" t="str">
        <f t="shared" si="91"/>
        <v>Wholesale</v>
      </c>
      <c r="G5871" s="3">
        <v>30</v>
      </c>
      <c r="I5871"/>
    </row>
    <row r="5872" spans="3:9">
      <c r="C5872" s="176">
        <v>42128.106299999999</v>
      </c>
      <c r="D5872" s="3" t="s">
        <v>445</v>
      </c>
      <c r="E5872" s="3" t="s">
        <v>112</v>
      </c>
      <c r="F5872" s="3" t="str">
        <f t="shared" si="91"/>
        <v>Wholesale</v>
      </c>
      <c r="G5872" s="3">
        <v>50</v>
      </c>
      <c r="I5872"/>
    </row>
    <row r="5873" spans="3:9">
      <c r="C5873" s="176">
        <v>42318.106299999999</v>
      </c>
      <c r="D5873" s="3" t="s">
        <v>446</v>
      </c>
      <c r="E5873" s="3" t="s">
        <v>8</v>
      </c>
      <c r="F5873" s="3" t="str">
        <f t="shared" si="91"/>
        <v>Retail</v>
      </c>
      <c r="G5873" s="3">
        <v>3</v>
      </c>
      <c r="I5873"/>
    </row>
    <row r="5874" spans="3:9">
      <c r="C5874" s="176">
        <v>42199.554900000003</v>
      </c>
      <c r="D5874" s="3" t="s">
        <v>445</v>
      </c>
      <c r="E5874" s="3" t="s">
        <v>453</v>
      </c>
      <c r="F5874" s="3" t="str">
        <f t="shared" si="91"/>
        <v>Wholesale</v>
      </c>
      <c r="G5874" s="3">
        <v>31</v>
      </c>
      <c r="I5874"/>
    </row>
    <row r="5875" spans="3:9">
      <c r="C5875" s="176">
        <v>42345.163200000003</v>
      </c>
      <c r="D5875" s="3" t="s">
        <v>446</v>
      </c>
      <c r="E5875" s="3" t="s">
        <v>453</v>
      </c>
      <c r="F5875" s="3" t="str">
        <f t="shared" si="91"/>
        <v>Wholesale</v>
      </c>
      <c r="G5875" s="3">
        <v>31</v>
      </c>
      <c r="I5875"/>
    </row>
    <row r="5876" spans="3:9">
      <c r="C5876" s="176">
        <v>42188.213900000002</v>
      </c>
      <c r="D5876" s="3" t="s">
        <v>446</v>
      </c>
      <c r="E5876" s="3" t="s">
        <v>6</v>
      </c>
      <c r="F5876" s="3" t="str">
        <f t="shared" si="91"/>
        <v>Wholesale</v>
      </c>
      <c r="G5876" s="3">
        <v>25</v>
      </c>
      <c r="I5876"/>
    </row>
    <row r="5877" spans="3:9">
      <c r="C5877" s="176">
        <v>42308.474300000002</v>
      </c>
      <c r="D5877" s="3" t="s">
        <v>447</v>
      </c>
      <c r="E5877" s="3" t="s">
        <v>6</v>
      </c>
      <c r="F5877" s="3" t="str">
        <f t="shared" si="91"/>
        <v>Retail</v>
      </c>
      <c r="G5877" s="3">
        <v>4</v>
      </c>
      <c r="I5877"/>
    </row>
    <row r="5878" spans="3:9">
      <c r="C5878" s="176">
        <v>41980.169399999999</v>
      </c>
      <c r="D5878" s="3" t="s">
        <v>447</v>
      </c>
      <c r="E5878" s="3" t="s">
        <v>10</v>
      </c>
      <c r="F5878" s="3" t="str">
        <f t="shared" si="91"/>
        <v>Retail</v>
      </c>
      <c r="G5878" s="3">
        <v>2</v>
      </c>
      <c r="I5878"/>
    </row>
    <row r="5879" spans="3:9">
      <c r="C5879" s="176">
        <v>42336.964599999999</v>
      </c>
      <c r="D5879" s="3" t="s">
        <v>445</v>
      </c>
      <c r="E5879" s="3" t="s">
        <v>10</v>
      </c>
      <c r="F5879" s="3" t="str">
        <f t="shared" si="91"/>
        <v>Retail</v>
      </c>
      <c r="G5879" s="3">
        <v>1</v>
      </c>
      <c r="I5879"/>
    </row>
    <row r="5880" spans="3:9">
      <c r="C5880" s="176">
        <v>42099.505599999997</v>
      </c>
      <c r="D5880" s="3" t="s">
        <v>447</v>
      </c>
      <c r="E5880" s="3" t="s">
        <v>453</v>
      </c>
      <c r="F5880" s="3" t="str">
        <f t="shared" si="91"/>
        <v>Retail</v>
      </c>
      <c r="G5880" s="3">
        <v>3</v>
      </c>
      <c r="I5880"/>
    </row>
    <row r="5881" spans="3:9">
      <c r="C5881" s="176">
        <v>41980.091699999997</v>
      </c>
      <c r="D5881" s="3" t="s">
        <v>445</v>
      </c>
      <c r="E5881" s="3" t="s">
        <v>6</v>
      </c>
      <c r="F5881" s="3" t="str">
        <f t="shared" si="91"/>
        <v>Retail</v>
      </c>
      <c r="G5881" s="3">
        <v>1</v>
      </c>
      <c r="I5881"/>
    </row>
    <row r="5882" spans="3:9">
      <c r="C5882" s="176">
        <v>42285.5285</v>
      </c>
      <c r="D5882" s="3" t="s">
        <v>445</v>
      </c>
      <c r="E5882" s="3" t="s">
        <v>312</v>
      </c>
      <c r="F5882" s="3" t="str">
        <f t="shared" si="91"/>
        <v>Retail</v>
      </c>
      <c r="G5882" s="3">
        <v>2</v>
      </c>
      <c r="I5882"/>
    </row>
    <row r="5883" spans="3:9">
      <c r="C5883" s="176">
        <v>42312.688199999997</v>
      </c>
      <c r="D5883" s="3" t="s">
        <v>446</v>
      </c>
      <c r="E5883" s="3" t="s">
        <v>114</v>
      </c>
      <c r="F5883" s="3" t="str">
        <f t="shared" si="91"/>
        <v>Wholesale</v>
      </c>
      <c r="G5883" s="3">
        <v>31</v>
      </c>
      <c r="I5883"/>
    </row>
    <row r="5884" spans="3:9">
      <c r="C5884" s="176">
        <v>42186.478499999997</v>
      </c>
      <c r="D5884" s="3" t="s">
        <v>446</v>
      </c>
      <c r="E5884" s="3" t="s">
        <v>110</v>
      </c>
      <c r="F5884" s="3" t="str">
        <f t="shared" si="91"/>
        <v>Retail</v>
      </c>
      <c r="G5884" s="3">
        <v>2</v>
      </c>
      <c r="I5884"/>
    </row>
    <row r="5885" spans="3:9">
      <c r="C5885" s="176">
        <v>42158.884700000002</v>
      </c>
      <c r="D5885" s="3" t="s">
        <v>445</v>
      </c>
      <c r="E5885" s="3" t="s">
        <v>453</v>
      </c>
      <c r="F5885" s="3" t="str">
        <f t="shared" si="91"/>
        <v>Wholesale</v>
      </c>
      <c r="G5885" s="3">
        <v>74</v>
      </c>
      <c r="I5885"/>
    </row>
    <row r="5886" spans="3:9">
      <c r="C5886" s="176">
        <v>42343.519399999997</v>
      </c>
      <c r="D5886" s="3" t="s">
        <v>449</v>
      </c>
      <c r="E5886" s="3" t="s">
        <v>453</v>
      </c>
      <c r="F5886" s="3" t="str">
        <f t="shared" si="91"/>
        <v>Retail</v>
      </c>
      <c r="G5886" s="3">
        <v>1</v>
      </c>
      <c r="I5886"/>
    </row>
    <row r="5887" spans="3:9">
      <c r="C5887" s="176">
        <v>42338.804900000003</v>
      </c>
      <c r="D5887" s="3" t="s">
        <v>445</v>
      </c>
      <c r="E5887" s="3" t="s">
        <v>312</v>
      </c>
      <c r="F5887" s="3" t="str">
        <f t="shared" si="91"/>
        <v>Retail</v>
      </c>
      <c r="G5887" s="3">
        <v>2</v>
      </c>
      <c r="I5887"/>
    </row>
    <row r="5888" spans="3:9">
      <c r="C5888" s="176">
        <v>42310.6014</v>
      </c>
      <c r="D5888" s="3" t="s">
        <v>449</v>
      </c>
      <c r="E5888" s="3" t="s">
        <v>112</v>
      </c>
      <c r="F5888" s="3" t="str">
        <f t="shared" si="91"/>
        <v>Retail</v>
      </c>
      <c r="G5888" s="3">
        <v>1</v>
      </c>
      <c r="I5888"/>
    </row>
    <row r="5889" spans="3:9">
      <c r="C5889" s="176">
        <v>42160.499300000003</v>
      </c>
      <c r="D5889" s="3" t="s">
        <v>446</v>
      </c>
      <c r="E5889" s="3" t="s">
        <v>9</v>
      </c>
      <c r="F5889" s="3" t="str">
        <f t="shared" si="91"/>
        <v>Retail</v>
      </c>
      <c r="G5889" s="3">
        <v>9</v>
      </c>
      <c r="I5889"/>
    </row>
    <row r="5890" spans="3:9">
      <c r="C5890" s="176">
        <v>42249.984700000001</v>
      </c>
      <c r="D5890" s="3" t="s">
        <v>449</v>
      </c>
      <c r="E5890" s="3" t="s">
        <v>312</v>
      </c>
      <c r="F5890" s="3" t="str">
        <f t="shared" si="91"/>
        <v>Retail</v>
      </c>
      <c r="G5890" s="3">
        <v>3</v>
      </c>
      <c r="I5890"/>
    </row>
    <row r="5891" spans="3:9">
      <c r="C5891" s="176">
        <v>42201.1</v>
      </c>
      <c r="D5891" s="3" t="s">
        <v>446</v>
      </c>
      <c r="E5891" s="3" t="s">
        <v>312</v>
      </c>
      <c r="F5891" s="3" t="str">
        <f t="shared" si="91"/>
        <v>Retail</v>
      </c>
      <c r="G5891" s="3">
        <v>1</v>
      </c>
      <c r="I5891"/>
    </row>
    <row r="5892" spans="3:9">
      <c r="C5892" s="176">
        <v>42345.574999999997</v>
      </c>
      <c r="D5892" s="3" t="s">
        <v>445</v>
      </c>
      <c r="E5892" s="3" t="s">
        <v>112</v>
      </c>
      <c r="F5892" s="3" t="str">
        <f t="shared" si="91"/>
        <v>Retail</v>
      </c>
      <c r="G5892" s="3">
        <v>2</v>
      </c>
      <c r="I5892"/>
    </row>
    <row r="5893" spans="3:9">
      <c r="C5893" s="176">
        <v>42257.154900000001</v>
      </c>
      <c r="D5893" s="3" t="s">
        <v>447</v>
      </c>
      <c r="E5893" s="3" t="s">
        <v>114</v>
      </c>
      <c r="F5893" s="3" t="str">
        <f t="shared" si="91"/>
        <v>Retail</v>
      </c>
      <c r="G5893" s="3">
        <v>1</v>
      </c>
      <c r="I5893"/>
    </row>
    <row r="5894" spans="3:9">
      <c r="C5894" s="176">
        <v>42250.701399999998</v>
      </c>
      <c r="D5894" s="3" t="s">
        <v>446</v>
      </c>
      <c r="E5894" s="3" t="s">
        <v>450</v>
      </c>
      <c r="F5894" s="3" t="str">
        <f t="shared" si="91"/>
        <v>Retail</v>
      </c>
      <c r="G5894" s="3">
        <v>3</v>
      </c>
      <c r="I5894"/>
    </row>
    <row r="5895" spans="3:9">
      <c r="C5895" s="176">
        <v>42332.5049</v>
      </c>
      <c r="D5895" s="3" t="s">
        <v>445</v>
      </c>
      <c r="E5895" s="3" t="s">
        <v>453</v>
      </c>
      <c r="F5895" s="3" t="str">
        <f t="shared" si="91"/>
        <v>Wholesale</v>
      </c>
      <c r="G5895" s="3">
        <v>29</v>
      </c>
      <c r="I5895"/>
    </row>
    <row r="5896" spans="3:9">
      <c r="C5896" s="176">
        <v>42351.212500000001</v>
      </c>
      <c r="D5896" s="3" t="s">
        <v>449</v>
      </c>
      <c r="E5896" s="3" t="s">
        <v>114</v>
      </c>
      <c r="F5896" s="3" t="str">
        <f t="shared" si="91"/>
        <v>Retail</v>
      </c>
      <c r="G5896" s="3">
        <v>6</v>
      </c>
      <c r="I5896"/>
    </row>
    <row r="5897" spans="3:9">
      <c r="C5897" s="176">
        <v>42195.782599999999</v>
      </c>
      <c r="D5897" s="3" t="s">
        <v>449</v>
      </c>
      <c r="E5897" s="3" t="s">
        <v>461</v>
      </c>
      <c r="F5897" s="3" t="str">
        <f t="shared" si="91"/>
        <v>Wholesale</v>
      </c>
      <c r="G5897" s="3">
        <v>56</v>
      </c>
      <c r="I5897"/>
    </row>
    <row r="5898" spans="3:9">
      <c r="C5898" s="176">
        <v>42186.536800000002</v>
      </c>
      <c r="D5898" s="3" t="s">
        <v>447</v>
      </c>
      <c r="E5898" s="3" t="s">
        <v>453</v>
      </c>
      <c r="F5898" s="3" t="str">
        <f t="shared" ref="F5898:F5961" si="92">IF(G5898&lt;10,"Retail","Wholesale")</f>
        <v>Wholesale</v>
      </c>
      <c r="G5898" s="3">
        <v>113</v>
      </c>
      <c r="I5898"/>
    </row>
    <row r="5899" spans="3:9">
      <c r="C5899" s="176">
        <v>42341.492400000003</v>
      </c>
      <c r="D5899" s="3" t="s">
        <v>447</v>
      </c>
      <c r="E5899" s="3" t="s">
        <v>6</v>
      </c>
      <c r="F5899" s="3" t="str">
        <f t="shared" si="92"/>
        <v>Wholesale</v>
      </c>
      <c r="G5899" s="3">
        <v>25</v>
      </c>
      <c r="I5899"/>
    </row>
    <row r="5900" spans="3:9">
      <c r="C5900" s="176">
        <v>42205.496500000001</v>
      </c>
      <c r="D5900" s="3" t="s">
        <v>449</v>
      </c>
      <c r="E5900" s="3" t="s">
        <v>10</v>
      </c>
      <c r="F5900" s="3" t="str">
        <f t="shared" si="92"/>
        <v>Wholesale</v>
      </c>
      <c r="G5900" s="3">
        <v>35</v>
      </c>
      <c r="I5900"/>
    </row>
    <row r="5901" spans="3:9">
      <c r="C5901" s="176">
        <v>41983.375</v>
      </c>
      <c r="D5901" s="3" t="s">
        <v>445</v>
      </c>
      <c r="E5901" s="3" t="s">
        <v>453</v>
      </c>
      <c r="F5901" s="3" t="str">
        <f t="shared" si="92"/>
        <v>Retail</v>
      </c>
      <c r="G5901" s="3">
        <v>3</v>
      </c>
      <c r="I5901"/>
    </row>
    <row r="5902" spans="3:9">
      <c r="C5902" s="176">
        <v>42359.4882</v>
      </c>
      <c r="D5902" s="3" t="s">
        <v>446</v>
      </c>
      <c r="E5902" s="3" t="s">
        <v>453</v>
      </c>
      <c r="F5902" s="3" t="str">
        <f t="shared" si="92"/>
        <v>Retail</v>
      </c>
      <c r="G5902" s="3">
        <v>2</v>
      </c>
      <c r="I5902"/>
    </row>
    <row r="5903" spans="3:9">
      <c r="C5903" s="176">
        <v>42294.561800000003</v>
      </c>
      <c r="D5903" s="3" t="s">
        <v>446</v>
      </c>
      <c r="E5903" s="3" t="s">
        <v>10</v>
      </c>
      <c r="F5903" s="3" t="str">
        <f t="shared" si="92"/>
        <v>Retail</v>
      </c>
      <c r="G5903" s="3">
        <v>2</v>
      </c>
      <c r="I5903"/>
    </row>
    <row r="5904" spans="3:9">
      <c r="C5904" s="176">
        <v>42246.531900000002</v>
      </c>
      <c r="D5904" s="3" t="s">
        <v>447</v>
      </c>
      <c r="E5904" s="3" t="s">
        <v>453</v>
      </c>
      <c r="F5904" s="3" t="str">
        <f t="shared" si="92"/>
        <v>Wholesale</v>
      </c>
      <c r="G5904" s="3">
        <v>39</v>
      </c>
      <c r="I5904"/>
    </row>
    <row r="5905" spans="3:9">
      <c r="C5905" s="176">
        <v>42231.459699999999</v>
      </c>
      <c r="D5905" s="3" t="s">
        <v>447</v>
      </c>
      <c r="E5905" s="3" t="s">
        <v>453</v>
      </c>
      <c r="F5905" s="3" t="str">
        <f t="shared" si="92"/>
        <v>Retail</v>
      </c>
      <c r="G5905" s="3">
        <v>7</v>
      </c>
      <c r="I5905"/>
    </row>
    <row r="5906" spans="3:9">
      <c r="C5906" s="176">
        <v>41981.768799999998</v>
      </c>
      <c r="D5906" s="3" t="s">
        <v>447</v>
      </c>
      <c r="E5906" s="3" t="s">
        <v>6</v>
      </c>
      <c r="F5906" s="3" t="str">
        <f t="shared" si="92"/>
        <v>Wholesale</v>
      </c>
      <c r="G5906" s="3">
        <v>31</v>
      </c>
      <c r="I5906"/>
    </row>
    <row r="5907" spans="3:9">
      <c r="C5907" s="176">
        <v>42221.722900000001</v>
      </c>
      <c r="D5907" s="3" t="s">
        <v>445</v>
      </c>
      <c r="E5907" s="3" t="s">
        <v>114</v>
      </c>
      <c r="F5907" s="3" t="str">
        <f t="shared" si="92"/>
        <v>Retail</v>
      </c>
      <c r="G5907" s="3">
        <v>3</v>
      </c>
      <c r="I5907"/>
    </row>
    <row r="5908" spans="3:9">
      <c r="C5908" s="176">
        <v>42179.5285</v>
      </c>
      <c r="D5908" s="3" t="s">
        <v>449</v>
      </c>
      <c r="E5908" s="3" t="s">
        <v>458</v>
      </c>
      <c r="F5908" s="3" t="str">
        <f t="shared" si="92"/>
        <v>Wholesale</v>
      </c>
      <c r="G5908" s="3">
        <v>56</v>
      </c>
      <c r="I5908"/>
    </row>
    <row r="5909" spans="3:9">
      <c r="C5909" s="176">
        <v>42169.104899999998</v>
      </c>
      <c r="D5909" s="3" t="s">
        <v>447</v>
      </c>
      <c r="E5909" s="3" t="s">
        <v>114</v>
      </c>
      <c r="F5909" s="3" t="str">
        <f t="shared" si="92"/>
        <v>Wholesale</v>
      </c>
      <c r="G5909" s="3">
        <v>31</v>
      </c>
      <c r="I5909"/>
    </row>
    <row r="5910" spans="3:9">
      <c r="C5910" s="176">
        <v>42353.724300000002</v>
      </c>
      <c r="D5910" s="3" t="s">
        <v>445</v>
      </c>
      <c r="E5910" s="3" t="s">
        <v>10</v>
      </c>
      <c r="F5910" s="3" t="str">
        <f t="shared" si="92"/>
        <v>Retail</v>
      </c>
      <c r="G5910" s="3">
        <v>2</v>
      </c>
      <c r="I5910"/>
    </row>
    <row r="5911" spans="3:9">
      <c r="C5911" s="176">
        <v>42272.526400000002</v>
      </c>
      <c r="D5911" s="3" t="s">
        <v>447</v>
      </c>
      <c r="E5911" s="3" t="s">
        <v>8</v>
      </c>
      <c r="F5911" s="3" t="str">
        <f t="shared" si="92"/>
        <v>Wholesale</v>
      </c>
      <c r="G5911" s="3">
        <v>44</v>
      </c>
      <c r="I5911"/>
    </row>
    <row r="5912" spans="3:9">
      <c r="C5912" s="176">
        <v>42341.809000000001</v>
      </c>
      <c r="D5912" s="3" t="s">
        <v>447</v>
      </c>
      <c r="E5912" s="3" t="s">
        <v>10</v>
      </c>
      <c r="F5912" s="3" t="str">
        <f t="shared" si="92"/>
        <v>Wholesale</v>
      </c>
      <c r="G5912" s="3">
        <v>38</v>
      </c>
      <c r="I5912"/>
    </row>
    <row r="5913" spans="3:9">
      <c r="C5913" s="176">
        <v>41981.526400000002</v>
      </c>
      <c r="D5913" s="3" t="s">
        <v>445</v>
      </c>
      <c r="E5913" s="3" t="s">
        <v>453</v>
      </c>
      <c r="F5913" s="3" t="str">
        <f t="shared" si="92"/>
        <v>Retail</v>
      </c>
      <c r="G5913" s="3">
        <v>2</v>
      </c>
      <c r="I5913"/>
    </row>
    <row r="5914" spans="3:9">
      <c r="C5914" s="176">
        <v>42157.520799999998</v>
      </c>
      <c r="D5914" s="3" t="s">
        <v>445</v>
      </c>
      <c r="E5914" s="3" t="s">
        <v>448</v>
      </c>
      <c r="F5914" s="3" t="str">
        <f t="shared" si="92"/>
        <v>Retail</v>
      </c>
      <c r="G5914" s="3">
        <v>1</v>
      </c>
      <c r="I5914"/>
    </row>
    <row r="5915" spans="3:9">
      <c r="C5915" s="176">
        <v>42252.672899999998</v>
      </c>
      <c r="D5915" s="3" t="s">
        <v>445</v>
      </c>
      <c r="E5915" s="3" t="s">
        <v>453</v>
      </c>
      <c r="F5915" s="3" t="str">
        <f t="shared" si="92"/>
        <v>Wholesale</v>
      </c>
      <c r="G5915" s="3">
        <v>31</v>
      </c>
      <c r="I5915"/>
    </row>
    <row r="5916" spans="3:9">
      <c r="C5916" s="176">
        <v>42055.114600000001</v>
      </c>
      <c r="D5916" s="3" t="s">
        <v>445</v>
      </c>
      <c r="E5916" s="3" t="s">
        <v>455</v>
      </c>
      <c r="F5916" s="3" t="str">
        <f t="shared" si="92"/>
        <v>Retail</v>
      </c>
      <c r="G5916" s="3">
        <v>2</v>
      </c>
      <c r="I5916"/>
    </row>
    <row r="5917" spans="3:9">
      <c r="C5917" s="176">
        <v>42213.191700000003</v>
      </c>
      <c r="D5917" s="3" t="s">
        <v>445</v>
      </c>
      <c r="E5917" s="3" t="s">
        <v>453</v>
      </c>
      <c r="F5917" s="3" t="str">
        <f t="shared" si="92"/>
        <v>Retail</v>
      </c>
      <c r="G5917" s="3">
        <v>4</v>
      </c>
      <c r="I5917"/>
    </row>
    <row r="5918" spans="3:9">
      <c r="C5918" s="176">
        <v>42178.529900000001</v>
      </c>
      <c r="D5918" s="3" t="s">
        <v>445</v>
      </c>
      <c r="E5918" s="3" t="s">
        <v>6</v>
      </c>
      <c r="F5918" s="3" t="str">
        <f t="shared" si="92"/>
        <v>Retail</v>
      </c>
      <c r="G5918" s="3">
        <v>3</v>
      </c>
      <c r="I5918"/>
    </row>
    <row r="5919" spans="3:9">
      <c r="C5919" s="176">
        <v>41983.936800000003</v>
      </c>
      <c r="D5919" s="3" t="s">
        <v>447</v>
      </c>
      <c r="E5919" s="3" t="s">
        <v>460</v>
      </c>
      <c r="F5919" s="3" t="str">
        <f t="shared" si="92"/>
        <v>Wholesale</v>
      </c>
      <c r="G5919" s="3">
        <v>34</v>
      </c>
      <c r="I5919"/>
    </row>
    <row r="5920" spans="3:9">
      <c r="C5920" s="176">
        <v>42109.746500000001</v>
      </c>
      <c r="D5920" s="3" t="s">
        <v>445</v>
      </c>
      <c r="E5920" s="3" t="s">
        <v>453</v>
      </c>
      <c r="F5920" s="3" t="str">
        <f t="shared" si="92"/>
        <v>Wholesale</v>
      </c>
      <c r="G5920" s="3">
        <v>53</v>
      </c>
      <c r="I5920"/>
    </row>
    <row r="5921" spans="3:9">
      <c r="C5921" s="176">
        <v>42130.998599999999</v>
      </c>
      <c r="D5921" s="3" t="s">
        <v>446</v>
      </c>
      <c r="E5921" s="3" t="s">
        <v>6</v>
      </c>
      <c r="F5921" s="3" t="str">
        <f t="shared" si="92"/>
        <v>Retail</v>
      </c>
      <c r="G5921" s="3">
        <v>5</v>
      </c>
      <c r="I5921"/>
    </row>
    <row r="5922" spans="3:9">
      <c r="C5922" s="176">
        <v>42332.490299999998</v>
      </c>
      <c r="D5922" s="3" t="s">
        <v>447</v>
      </c>
      <c r="E5922" s="3" t="s">
        <v>456</v>
      </c>
      <c r="F5922" s="3" t="str">
        <f t="shared" si="92"/>
        <v>Wholesale</v>
      </c>
      <c r="G5922" s="3">
        <v>53</v>
      </c>
      <c r="I5922"/>
    </row>
    <row r="5923" spans="3:9">
      <c r="C5923" s="176">
        <v>42173.791700000002</v>
      </c>
      <c r="D5923" s="3" t="s">
        <v>446</v>
      </c>
      <c r="E5923" s="3" t="s">
        <v>453</v>
      </c>
      <c r="F5923" s="3" t="str">
        <f t="shared" si="92"/>
        <v>Retail</v>
      </c>
      <c r="G5923" s="3">
        <v>1</v>
      </c>
      <c r="I5923"/>
    </row>
    <row r="5924" spans="3:9">
      <c r="C5924" s="176">
        <v>42049.504200000003</v>
      </c>
      <c r="D5924" s="3" t="s">
        <v>445</v>
      </c>
      <c r="E5924" s="3" t="s">
        <v>455</v>
      </c>
      <c r="F5924" s="3" t="str">
        <f t="shared" si="92"/>
        <v>Retail</v>
      </c>
      <c r="G5924" s="3">
        <v>1</v>
      </c>
      <c r="I5924"/>
    </row>
    <row r="5925" spans="3:9">
      <c r="C5925" s="176">
        <v>42048.459000000003</v>
      </c>
      <c r="D5925" s="3" t="s">
        <v>445</v>
      </c>
      <c r="E5925" s="3" t="s">
        <v>453</v>
      </c>
      <c r="F5925" s="3" t="str">
        <f t="shared" si="92"/>
        <v>Retail</v>
      </c>
      <c r="G5925" s="3">
        <v>8</v>
      </c>
      <c r="I5925"/>
    </row>
    <row r="5926" spans="3:9">
      <c r="C5926" s="176">
        <v>41987.503499999999</v>
      </c>
      <c r="D5926" s="3" t="s">
        <v>445</v>
      </c>
      <c r="E5926" s="3" t="s">
        <v>450</v>
      </c>
      <c r="F5926" s="3" t="str">
        <f t="shared" si="92"/>
        <v>Retail</v>
      </c>
      <c r="G5926" s="3">
        <v>3</v>
      </c>
      <c r="I5926"/>
    </row>
    <row r="5927" spans="3:9">
      <c r="C5927" s="176">
        <v>42334.4715</v>
      </c>
      <c r="D5927" s="3" t="s">
        <v>446</v>
      </c>
      <c r="E5927" s="3" t="s">
        <v>8</v>
      </c>
      <c r="F5927" s="3" t="str">
        <f t="shared" si="92"/>
        <v>Retail</v>
      </c>
      <c r="G5927" s="3">
        <v>3</v>
      </c>
      <c r="I5927"/>
    </row>
    <row r="5928" spans="3:9">
      <c r="C5928" s="176">
        <v>42348.8174</v>
      </c>
      <c r="D5928" s="3" t="s">
        <v>445</v>
      </c>
      <c r="E5928" s="3" t="s">
        <v>451</v>
      </c>
      <c r="F5928" s="3" t="str">
        <f t="shared" si="92"/>
        <v>Wholesale</v>
      </c>
      <c r="G5928" s="3">
        <v>114</v>
      </c>
      <c r="I5928"/>
    </row>
    <row r="5929" spans="3:9">
      <c r="C5929" s="176">
        <v>41987.152099999999</v>
      </c>
      <c r="D5929" s="3" t="s">
        <v>447</v>
      </c>
      <c r="E5929" s="3" t="s">
        <v>452</v>
      </c>
      <c r="F5929" s="3" t="str">
        <f t="shared" si="92"/>
        <v>Retail</v>
      </c>
      <c r="G5929" s="3">
        <v>1</v>
      </c>
      <c r="I5929"/>
    </row>
    <row r="5930" spans="3:9">
      <c r="C5930" s="176">
        <v>42321.766000000003</v>
      </c>
      <c r="D5930" s="3" t="s">
        <v>447</v>
      </c>
      <c r="E5930" s="3" t="s">
        <v>312</v>
      </c>
      <c r="F5930" s="3" t="str">
        <f t="shared" si="92"/>
        <v>Retail</v>
      </c>
      <c r="G5930" s="3">
        <v>1</v>
      </c>
      <c r="I5930"/>
    </row>
    <row r="5931" spans="3:9">
      <c r="C5931" s="176">
        <v>41982.771500000003</v>
      </c>
      <c r="D5931" s="3" t="s">
        <v>447</v>
      </c>
      <c r="E5931" s="3" t="s">
        <v>453</v>
      </c>
      <c r="F5931" s="3" t="str">
        <f t="shared" si="92"/>
        <v>Wholesale</v>
      </c>
      <c r="G5931" s="3">
        <v>30</v>
      </c>
      <c r="I5931"/>
    </row>
    <row r="5932" spans="3:9">
      <c r="C5932" s="176">
        <v>42342.2</v>
      </c>
      <c r="D5932" s="3" t="s">
        <v>445</v>
      </c>
      <c r="E5932" s="3" t="s">
        <v>6</v>
      </c>
      <c r="F5932" s="3" t="str">
        <f t="shared" si="92"/>
        <v>Wholesale</v>
      </c>
      <c r="G5932" s="3">
        <v>32</v>
      </c>
      <c r="I5932"/>
    </row>
    <row r="5933" spans="3:9">
      <c r="C5933" s="176">
        <v>42349.1924</v>
      </c>
      <c r="D5933" s="3" t="s">
        <v>445</v>
      </c>
      <c r="E5933" s="3" t="s">
        <v>459</v>
      </c>
      <c r="F5933" s="3" t="str">
        <f t="shared" si="92"/>
        <v>Retail</v>
      </c>
      <c r="G5933" s="3">
        <v>5</v>
      </c>
      <c r="I5933"/>
    </row>
    <row r="5934" spans="3:9">
      <c r="C5934" s="176">
        <v>42264.536099999998</v>
      </c>
      <c r="D5934" s="3" t="s">
        <v>445</v>
      </c>
      <c r="E5934" s="3" t="s">
        <v>10</v>
      </c>
      <c r="F5934" s="3" t="str">
        <f t="shared" si="92"/>
        <v>Retail</v>
      </c>
      <c r="G5934" s="3">
        <v>5</v>
      </c>
      <c r="I5934"/>
    </row>
    <row r="5935" spans="3:9">
      <c r="C5935" s="176">
        <v>42208.472900000001</v>
      </c>
      <c r="D5935" s="3" t="s">
        <v>446</v>
      </c>
      <c r="E5935" s="3" t="s">
        <v>8</v>
      </c>
      <c r="F5935" s="3" t="str">
        <f t="shared" si="92"/>
        <v>Retail</v>
      </c>
      <c r="G5935" s="3">
        <v>2</v>
      </c>
      <c r="I5935"/>
    </row>
    <row r="5936" spans="3:9">
      <c r="C5936" s="176">
        <v>41979.477099999996</v>
      </c>
      <c r="D5936" s="3" t="s">
        <v>445</v>
      </c>
      <c r="E5936" s="3" t="s">
        <v>453</v>
      </c>
      <c r="F5936" s="3" t="str">
        <f t="shared" si="92"/>
        <v>Wholesale</v>
      </c>
      <c r="G5936" s="3">
        <v>113</v>
      </c>
      <c r="I5936"/>
    </row>
    <row r="5937" spans="3:9">
      <c r="C5937" s="176">
        <v>42356.296499999997</v>
      </c>
      <c r="D5937" s="3" t="s">
        <v>445</v>
      </c>
      <c r="E5937" s="3" t="s">
        <v>10</v>
      </c>
      <c r="F5937" s="3" t="str">
        <f t="shared" si="92"/>
        <v>Retail</v>
      </c>
      <c r="G5937" s="3">
        <v>7</v>
      </c>
      <c r="I5937"/>
    </row>
    <row r="5938" spans="3:9">
      <c r="C5938" s="176">
        <v>42113.489600000001</v>
      </c>
      <c r="D5938" s="3" t="s">
        <v>446</v>
      </c>
      <c r="E5938" s="3" t="s">
        <v>10</v>
      </c>
      <c r="F5938" s="3" t="str">
        <f t="shared" si="92"/>
        <v>Retail</v>
      </c>
      <c r="G5938" s="3">
        <v>1</v>
      </c>
      <c r="I5938"/>
    </row>
    <row r="5939" spans="3:9">
      <c r="C5939" s="176">
        <v>42293.746500000001</v>
      </c>
      <c r="D5939" s="3" t="s">
        <v>447</v>
      </c>
      <c r="E5939" s="3" t="s">
        <v>6</v>
      </c>
      <c r="F5939" s="3" t="str">
        <f t="shared" si="92"/>
        <v>Wholesale</v>
      </c>
      <c r="G5939" s="3">
        <v>107</v>
      </c>
      <c r="I5939"/>
    </row>
    <row r="5940" spans="3:9">
      <c r="C5940" s="176">
        <v>42222.572200000002</v>
      </c>
      <c r="D5940" s="3" t="s">
        <v>449</v>
      </c>
      <c r="E5940" s="3" t="s">
        <v>8</v>
      </c>
      <c r="F5940" s="3" t="str">
        <f t="shared" si="92"/>
        <v>Wholesale</v>
      </c>
      <c r="G5940" s="3">
        <v>70</v>
      </c>
      <c r="I5940"/>
    </row>
    <row r="5941" spans="3:9">
      <c r="C5941" s="176">
        <v>41986.5069</v>
      </c>
      <c r="D5941" s="3" t="s">
        <v>447</v>
      </c>
      <c r="E5941" s="3" t="s">
        <v>110</v>
      </c>
      <c r="F5941" s="3" t="str">
        <f t="shared" si="92"/>
        <v>Wholesale</v>
      </c>
      <c r="G5941" s="3">
        <v>51</v>
      </c>
      <c r="I5941"/>
    </row>
    <row r="5942" spans="3:9">
      <c r="C5942" s="176">
        <v>41985.735399999998</v>
      </c>
      <c r="D5942" s="3" t="s">
        <v>447</v>
      </c>
      <c r="E5942" s="3" t="s">
        <v>114</v>
      </c>
      <c r="F5942" s="3" t="str">
        <f t="shared" si="92"/>
        <v>Retail</v>
      </c>
      <c r="G5942" s="3">
        <v>3</v>
      </c>
      <c r="I5942"/>
    </row>
    <row r="5943" spans="3:9">
      <c r="C5943" s="176">
        <v>41982.463199999998</v>
      </c>
      <c r="D5943" s="3" t="s">
        <v>446</v>
      </c>
      <c r="E5943" s="3" t="s">
        <v>453</v>
      </c>
      <c r="F5943" s="3" t="str">
        <f t="shared" si="92"/>
        <v>Retail</v>
      </c>
      <c r="G5943" s="3">
        <v>3</v>
      </c>
      <c r="I5943"/>
    </row>
    <row r="5944" spans="3:9">
      <c r="C5944" s="176">
        <v>42300.498599999999</v>
      </c>
      <c r="D5944" s="3" t="s">
        <v>446</v>
      </c>
      <c r="E5944" s="3" t="s">
        <v>6</v>
      </c>
      <c r="F5944" s="3" t="str">
        <f t="shared" si="92"/>
        <v>Wholesale</v>
      </c>
      <c r="G5944" s="3">
        <v>32</v>
      </c>
      <c r="I5944"/>
    </row>
    <row r="5945" spans="3:9">
      <c r="C5945" s="176">
        <v>41987.714599999999</v>
      </c>
      <c r="D5945" s="3" t="s">
        <v>446</v>
      </c>
      <c r="E5945" s="3" t="s">
        <v>453</v>
      </c>
      <c r="F5945" s="3" t="str">
        <f t="shared" si="92"/>
        <v>Wholesale</v>
      </c>
      <c r="G5945" s="3">
        <v>57</v>
      </c>
      <c r="I5945"/>
    </row>
    <row r="5946" spans="3:9">
      <c r="C5946" s="176">
        <v>42145.459699999999</v>
      </c>
      <c r="D5946" s="3" t="s">
        <v>445</v>
      </c>
      <c r="E5946" s="3" t="s">
        <v>458</v>
      </c>
      <c r="F5946" s="3" t="str">
        <f t="shared" si="92"/>
        <v>Retail</v>
      </c>
      <c r="G5946" s="3">
        <v>8</v>
      </c>
      <c r="I5946"/>
    </row>
    <row r="5947" spans="3:9">
      <c r="C5947" s="176">
        <v>42228.770799999998</v>
      </c>
      <c r="D5947" s="3" t="s">
        <v>446</v>
      </c>
      <c r="E5947" s="3" t="s">
        <v>453</v>
      </c>
      <c r="F5947" s="3" t="str">
        <f t="shared" si="92"/>
        <v>Wholesale</v>
      </c>
      <c r="G5947" s="3">
        <v>107</v>
      </c>
      <c r="I5947"/>
    </row>
    <row r="5948" spans="3:9">
      <c r="C5948" s="176">
        <v>42097.657599999999</v>
      </c>
      <c r="D5948" s="3" t="s">
        <v>446</v>
      </c>
      <c r="E5948" s="3" t="s">
        <v>7</v>
      </c>
      <c r="F5948" s="3" t="str">
        <f t="shared" si="92"/>
        <v>Wholesale</v>
      </c>
      <c r="G5948" s="3">
        <v>35</v>
      </c>
      <c r="I5948"/>
    </row>
    <row r="5949" spans="3:9">
      <c r="C5949" s="176">
        <v>42229.219400000002</v>
      </c>
      <c r="D5949" s="3" t="s">
        <v>449</v>
      </c>
      <c r="E5949" s="3" t="s">
        <v>10</v>
      </c>
      <c r="F5949" s="3" t="str">
        <f t="shared" si="92"/>
        <v>Retail</v>
      </c>
      <c r="G5949" s="3">
        <v>1</v>
      </c>
      <c r="I5949"/>
    </row>
    <row r="5950" spans="3:9">
      <c r="C5950" s="176">
        <v>42127.698600000003</v>
      </c>
      <c r="D5950" s="3" t="s">
        <v>446</v>
      </c>
      <c r="E5950" s="3" t="s">
        <v>312</v>
      </c>
      <c r="F5950" s="3" t="str">
        <f t="shared" si="92"/>
        <v>Wholesale</v>
      </c>
      <c r="G5950" s="3">
        <v>131</v>
      </c>
      <c r="I5950"/>
    </row>
    <row r="5951" spans="3:9">
      <c r="C5951" s="176">
        <v>42305.363899999997</v>
      </c>
      <c r="D5951" s="3" t="s">
        <v>446</v>
      </c>
      <c r="E5951" s="3" t="s">
        <v>453</v>
      </c>
      <c r="F5951" s="3" t="str">
        <f t="shared" si="92"/>
        <v>Retail</v>
      </c>
      <c r="G5951" s="3">
        <v>2</v>
      </c>
      <c r="I5951"/>
    </row>
    <row r="5952" spans="3:9">
      <c r="C5952" s="176">
        <v>41982.716699999997</v>
      </c>
      <c r="D5952" s="3" t="s">
        <v>445</v>
      </c>
      <c r="E5952" s="3" t="s">
        <v>459</v>
      </c>
      <c r="F5952" s="3" t="str">
        <f t="shared" si="92"/>
        <v>Retail</v>
      </c>
      <c r="G5952" s="3">
        <v>3</v>
      </c>
      <c r="I5952"/>
    </row>
    <row r="5953" spans="3:9">
      <c r="C5953" s="176">
        <v>41981.145100000002</v>
      </c>
      <c r="D5953" s="3" t="s">
        <v>445</v>
      </c>
      <c r="E5953" s="3" t="s">
        <v>455</v>
      </c>
      <c r="F5953" s="3" t="str">
        <f t="shared" si="92"/>
        <v>Retail</v>
      </c>
      <c r="G5953" s="3">
        <v>3</v>
      </c>
      <c r="I5953"/>
    </row>
    <row r="5954" spans="3:9">
      <c r="C5954" s="176">
        <v>42293.468099999998</v>
      </c>
      <c r="D5954" s="3" t="s">
        <v>446</v>
      </c>
      <c r="E5954" s="3" t="s">
        <v>110</v>
      </c>
      <c r="F5954" s="3" t="str">
        <f t="shared" si="92"/>
        <v>Retail</v>
      </c>
      <c r="G5954" s="3">
        <v>1</v>
      </c>
      <c r="I5954"/>
    </row>
    <row r="5955" spans="3:9">
      <c r="C5955" s="176">
        <v>42356.716699999997</v>
      </c>
      <c r="D5955" s="3" t="s">
        <v>445</v>
      </c>
      <c r="E5955" s="3" t="s">
        <v>453</v>
      </c>
      <c r="F5955" s="3" t="str">
        <f t="shared" si="92"/>
        <v>Retail</v>
      </c>
      <c r="G5955" s="3">
        <v>4</v>
      </c>
      <c r="I5955"/>
    </row>
    <row r="5956" spans="3:9">
      <c r="C5956" s="176">
        <v>42338.479899999998</v>
      </c>
      <c r="D5956" s="3" t="s">
        <v>446</v>
      </c>
      <c r="E5956" s="3" t="s">
        <v>460</v>
      </c>
      <c r="F5956" s="3" t="str">
        <f t="shared" si="92"/>
        <v>Wholesale</v>
      </c>
      <c r="G5956" s="3">
        <v>72</v>
      </c>
      <c r="I5956"/>
    </row>
    <row r="5957" spans="3:9">
      <c r="C5957" s="176">
        <v>42263.507599999997</v>
      </c>
      <c r="D5957" s="3" t="s">
        <v>446</v>
      </c>
      <c r="E5957" s="3" t="s">
        <v>453</v>
      </c>
      <c r="F5957" s="3" t="str">
        <f t="shared" si="92"/>
        <v>Retail</v>
      </c>
      <c r="G5957" s="3">
        <v>7</v>
      </c>
      <c r="I5957"/>
    </row>
    <row r="5958" spans="3:9">
      <c r="C5958" s="176">
        <v>42296.799299999999</v>
      </c>
      <c r="D5958" s="3" t="s">
        <v>445</v>
      </c>
      <c r="E5958" s="3" t="s">
        <v>460</v>
      </c>
      <c r="F5958" s="3" t="str">
        <f t="shared" si="92"/>
        <v>Wholesale</v>
      </c>
      <c r="G5958" s="3">
        <v>71</v>
      </c>
      <c r="I5958"/>
    </row>
    <row r="5959" spans="3:9">
      <c r="C5959" s="176">
        <v>42358.401400000002</v>
      </c>
      <c r="D5959" s="3" t="s">
        <v>445</v>
      </c>
      <c r="E5959" s="3" t="s">
        <v>457</v>
      </c>
      <c r="F5959" s="3" t="str">
        <f t="shared" si="92"/>
        <v>Retail</v>
      </c>
      <c r="G5959" s="3">
        <v>2</v>
      </c>
      <c r="I5959"/>
    </row>
    <row r="5960" spans="3:9">
      <c r="C5960" s="176">
        <v>41980.410400000001</v>
      </c>
      <c r="D5960" s="3" t="s">
        <v>445</v>
      </c>
      <c r="E5960" s="3" t="s">
        <v>110</v>
      </c>
      <c r="F5960" s="3" t="str">
        <f t="shared" si="92"/>
        <v>Retail</v>
      </c>
      <c r="G5960" s="3">
        <v>4</v>
      </c>
      <c r="I5960"/>
    </row>
    <row r="5961" spans="3:9">
      <c r="C5961" s="176">
        <v>42219.512499999997</v>
      </c>
      <c r="D5961" s="3" t="s">
        <v>446</v>
      </c>
      <c r="E5961" s="3" t="s">
        <v>112</v>
      </c>
      <c r="F5961" s="3" t="str">
        <f t="shared" si="92"/>
        <v>Retail</v>
      </c>
      <c r="G5961" s="3">
        <v>2</v>
      </c>
      <c r="I5961"/>
    </row>
    <row r="5962" spans="3:9">
      <c r="C5962" s="176">
        <v>42281.489600000001</v>
      </c>
      <c r="D5962" s="3" t="s">
        <v>445</v>
      </c>
      <c r="E5962" s="3" t="s">
        <v>453</v>
      </c>
      <c r="F5962" s="3" t="str">
        <f t="shared" ref="F5962:F6025" si="93">IF(G5962&lt;10,"Retail","Wholesale")</f>
        <v>Retail</v>
      </c>
      <c r="G5962" s="3">
        <v>3</v>
      </c>
      <c r="I5962"/>
    </row>
    <row r="5963" spans="3:9">
      <c r="C5963" s="176">
        <v>42163.052100000001</v>
      </c>
      <c r="D5963" s="3" t="s">
        <v>447</v>
      </c>
      <c r="E5963" s="3" t="s">
        <v>453</v>
      </c>
      <c r="F5963" s="3" t="str">
        <f t="shared" si="93"/>
        <v>Retail</v>
      </c>
      <c r="G5963" s="3">
        <v>8</v>
      </c>
      <c r="I5963"/>
    </row>
    <row r="5964" spans="3:9">
      <c r="C5964" s="176">
        <v>42024.697200000002</v>
      </c>
      <c r="D5964" s="3" t="s">
        <v>446</v>
      </c>
      <c r="E5964" s="3" t="s">
        <v>452</v>
      </c>
      <c r="F5964" s="3" t="str">
        <f t="shared" si="93"/>
        <v>Wholesale</v>
      </c>
      <c r="G5964" s="3">
        <v>43</v>
      </c>
      <c r="I5964"/>
    </row>
    <row r="5965" spans="3:9">
      <c r="C5965" s="176">
        <v>42219.460400000004</v>
      </c>
      <c r="D5965" s="3" t="s">
        <v>446</v>
      </c>
      <c r="E5965" s="3" t="s">
        <v>114</v>
      </c>
      <c r="F5965" s="3" t="str">
        <f t="shared" si="93"/>
        <v>Wholesale</v>
      </c>
      <c r="G5965" s="3">
        <v>64</v>
      </c>
      <c r="I5965"/>
    </row>
    <row r="5966" spans="3:9">
      <c r="C5966" s="176">
        <v>42351.276400000002</v>
      </c>
      <c r="D5966" s="3" t="s">
        <v>447</v>
      </c>
      <c r="E5966" s="3" t="s">
        <v>6</v>
      </c>
      <c r="F5966" s="3" t="str">
        <f t="shared" si="93"/>
        <v>Retail</v>
      </c>
      <c r="G5966" s="3">
        <v>2</v>
      </c>
      <c r="I5966"/>
    </row>
    <row r="5967" spans="3:9">
      <c r="C5967" s="176">
        <v>41985.872199999998</v>
      </c>
      <c r="D5967" s="3" t="s">
        <v>447</v>
      </c>
      <c r="E5967" s="3" t="s">
        <v>453</v>
      </c>
      <c r="F5967" s="3" t="str">
        <f t="shared" si="93"/>
        <v>Retail</v>
      </c>
      <c r="G5967" s="3">
        <v>3</v>
      </c>
      <c r="I5967"/>
    </row>
    <row r="5968" spans="3:9">
      <c r="C5968" s="176">
        <v>42347.765299999999</v>
      </c>
      <c r="D5968" s="3" t="s">
        <v>445</v>
      </c>
      <c r="E5968" s="3" t="s">
        <v>461</v>
      </c>
      <c r="F5968" s="3" t="str">
        <f t="shared" si="93"/>
        <v>Retail</v>
      </c>
      <c r="G5968" s="3">
        <v>4</v>
      </c>
      <c r="I5968"/>
    </row>
    <row r="5969" spans="3:9">
      <c r="C5969" s="176">
        <v>42043.497199999998</v>
      </c>
      <c r="D5969" s="3" t="s">
        <v>447</v>
      </c>
      <c r="E5969" s="3" t="s">
        <v>312</v>
      </c>
      <c r="F5969" s="3" t="str">
        <f t="shared" si="93"/>
        <v>Wholesale</v>
      </c>
      <c r="G5969" s="3">
        <v>40</v>
      </c>
      <c r="I5969"/>
    </row>
    <row r="5970" spans="3:9">
      <c r="C5970" s="176">
        <v>42177.207600000002</v>
      </c>
      <c r="D5970" s="3" t="s">
        <v>447</v>
      </c>
      <c r="E5970" s="3" t="s">
        <v>460</v>
      </c>
      <c r="F5970" s="3" t="str">
        <f t="shared" si="93"/>
        <v>Wholesale</v>
      </c>
      <c r="G5970" s="3">
        <v>37</v>
      </c>
      <c r="I5970"/>
    </row>
    <row r="5971" spans="3:9">
      <c r="C5971" s="176">
        <v>42355.494400000003</v>
      </c>
      <c r="D5971" s="3" t="s">
        <v>449</v>
      </c>
      <c r="E5971" s="3" t="s">
        <v>453</v>
      </c>
      <c r="F5971" s="3" t="str">
        <f t="shared" si="93"/>
        <v>Wholesale</v>
      </c>
      <c r="G5971" s="3">
        <v>50</v>
      </c>
      <c r="I5971"/>
    </row>
    <row r="5972" spans="3:9">
      <c r="C5972" s="176">
        <v>42186.464599999999</v>
      </c>
      <c r="D5972" s="3" t="s">
        <v>449</v>
      </c>
      <c r="E5972" s="3" t="s">
        <v>457</v>
      </c>
      <c r="F5972" s="3" t="str">
        <f t="shared" si="93"/>
        <v>Retail</v>
      </c>
      <c r="G5972" s="3">
        <v>7</v>
      </c>
      <c r="I5972"/>
    </row>
    <row r="5973" spans="3:9">
      <c r="C5973" s="176">
        <v>42351.786800000002</v>
      </c>
      <c r="D5973" s="3" t="s">
        <v>447</v>
      </c>
      <c r="E5973" s="3" t="s">
        <v>453</v>
      </c>
      <c r="F5973" s="3" t="str">
        <f t="shared" si="93"/>
        <v>Wholesale</v>
      </c>
      <c r="G5973" s="3">
        <v>64</v>
      </c>
      <c r="I5973"/>
    </row>
    <row r="5974" spans="3:9">
      <c r="C5974" s="176">
        <v>42115.497199999998</v>
      </c>
      <c r="D5974" s="3" t="s">
        <v>445</v>
      </c>
      <c r="E5974" s="3" t="s">
        <v>453</v>
      </c>
      <c r="F5974" s="3" t="str">
        <f t="shared" si="93"/>
        <v>Retail</v>
      </c>
      <c r="G5974" s="3">
        <v>9</v>
      </c>
      <c r="I5974"/>
    </row>
    <row r="5975" spans="3:9">
      <c r="C5975" s="176">
        <v>42248.460400000004</v>
      </c>
      <c r="D5975" s="3" t="s">
        <v>445</v>
      </c>
      <c r="E5975" s="3" t="s">
        <v>8</v>
      </c>
      <c r="F5975" s="3" t="str">
        <f t="shared" si="93"/>
        <v>Retail</v>
      </c>
      <c r="G5975" s="3">
        <v>7</v>
      </c>
      <c r="I5975"/>
    </row>
    <row r="5976" spans="3:9">
      <c r="C5976" s="176">
        <v>42107.491000000002</v>
      </c>
      <c r="D5976" s="3" t="s">
        <v>445</v>
      </c>
      <c r="E5976" s="3" t="s">
        <v>6</v>
      </c>
      <c r="F5976" s="3" t="str">
        <f t="shared" si="93"/>
        <v>Retail</v>
      </c>
      <c r="G5976" s="3">
        <v>5</v>
      </c>
      <c r="I5976"/>
    </row>
    <row r="5977" spans="3:9">
      <c r="C5977" s="176">
        <v>42218.558299999997</v>
      </c>
      <c r="D5977" s="3" t="s">
        <v>447</v>
      </c>
      <c r="E5977" s="3" t="s">
        <v>451</v>
      </c>
      <c r="F5977" s="3" t="str">
        <f t="shared" si="93"/>
        <v>Retail</v>
      </c>
      <c r="G5977" s="3">
        <v>1</v>
      </c>
      <c r="I5977"/>
    </row>
    <row r="5978" spans="3:9">
      <c r="C5978" s="176">
        <v>42345.525000000001</v>
      </c>
      <c r="D5978" s="3" t="s">
        <v>445</v>
      </c>
      <c r="E5978" s="3" t="s">
        <v>10</v>
      </c>
      <c r="F5978" s="3" t="str">
        <f t="shared" si="93"/>
        <v>Wholesale</v>
      </c>
      <c r="G5978" s="3">
        <v>128</v>
      </c>
      <c r="I5978"/>
    </row>
    <row r="5979" spans="3:9">
      <c r="C5979" s="176">
        <v>42340.618799999997</v>
      </c>
      <c r="D5979" s="3" t="s">
        <v>449</v>
      </c>
      <c r="E5979" s="3" t="s">
        <v>6</v>
      </c>
      <c r="F5979" s="3" t="str">
        <f t="shared" si="93"/>
        <v>Wholesale</v>
      </c>
      <c r="G5979" s="3">
        <v>32</v>
      </c>
      <c r="I5979"/>
    </row>
    <row r="5980" spans="3:9">
      <c r="C5980" s="176">
        <v>42132.149299999997</v>
      </c>
      <c r="D5980" s="3" t="s">
        <v>446</v>
      </c>
      <c r="E5980" s="3" t="s">
        <v>452</v>
      </c>
      <c r="F5980" s="3" t="str">
        <f t="shared" si="93"/>
        <v>Retail</v>
      </c>
      <c r="G5980" s="3">
        <v>5</v>
      </c>
      <c r="I5980"/>
    </row>
    <row r="5981" spans="3:9">
      <c r="C5981" s="176">
        <v>41979.468099999998</v>
      </c>
      <c r="D5981" s="3" t="s">
        <v>445</v>
      </c>
      <c r="E5981" s="3" t="s">
        <v>460</v>
      </c>
      <c r="F5981" s="3" t="str">
        <f t="shared" si="93"/>
        <v>Retail</v>
      </c>
      <c r="G5981" s="3">
        <v>1</v>
      </c>
      <c r="I5981"/>
    </row>
    <row r="5982" spans="3:9">
      <c r="C5982" s="176">
        <v>42338.559699999998</v>
      </c>
      <c r="D5982" s="3" t="s">
        <v>449</v>
      </c>
      <c r="E5982" s="3" t="s">
        <v>6</v>
      </c>
      <c r="F5982" s="3" t="str">
        <f t="shared" si="93"/>
        <v>Wholesale</v>
      </c>
      <c r="G5982" s="3">
        <v>36</v>
      </c>
      <c r="I5982"/>
    </row>
    <row r="5983" spans="3:9">
      <c r="C5983" s="176">
        <v>42201.752099999998</v>
      </c>
      <c r="D5983" s="3" t="s">
        <v>445</v>
      </c>
      <c r="E5983" s="3" t="s">
        <v>6</v>
      </c>
      <c r="F5983" s="3" t="str">
        <f t="shared" si="93"/>
        <v>Retail</v>
      </c>
      <c r="G5983" s="3">
        <v>4</v>
      </c>
      <c r="I5983"/>
    </row>
    <row r="5984" spans="3:9">
      <c r="C5984" s="176">
        <v>42285.431900000003</v>
      </c>
      <c r="D5984" s="3" t="s">
        <v>445</v>
      </c>
      <c r="E5984" s="3" t="s">
        <v>453</v>
      </c>
      <c r="F5984" s="3" t="str">
        <f t="shared" si="93"/>
        <v>Retail</v>
      </c>
      <c r="G5984" s="3">
        <v>1</v>
      </c>
      <c r="I5984"/>
    </row>
    <row r="5985" spans="3:9">
      <c r="C5985" s="176">
        <v>42159.543100000003</v>
      </c>
      <c r="D5985" s="3" t="s">
        <v>446</v>
      </c>
      <c r="E5985" s="3" t="s">
        <v>110</v>
      </c>
      <c r="F5985" s="3" t="str">
        <f t="shared" si="93"/>
        <v>Wholesale</v>
      </c>
      <c r="G5985" s="3">
        <v>98</v>
      </c>
      <c r="I5985"/>
    </row>
    <row r="5986" spans="3:9">
      <c r="C5986" s="176">
        <v>42187.104899999998</v>
      </c>
      <c r="D5986" s="3" t="s">
        <v>446</v>
      </c>
      <c r="E5986" s="3" t="s">
        <v>6</v>
      </c>
      <c r="F5986" s="3" t="str">
        <f t="shared" si="93"/>
        <v>Wholesale</v>
      </c>
      <c r="G5986" s="3">
        <v>68</v>
      </c>
      <c r="I5986"/>
    </row>
    <row r="5987" spans="3:9">
      <c r="C5987" s="176">
        <v>42334.775000000001</v>
      </c>
      <c r="D5987" s="3" t="s">
        <v>447</v>
      </c>
      <c r="E5987" s="3" t="s">
        <v>114</v>
      </c>
      <c r="F5987" s="3" t="str">
        <f t="shared" si="93"/>
        <v>Retail</v>
      </c>
      <c r="G5987" s="3">
        <v>3</v>
      </c>
      <c r="I5987"/>
    </row>
    <row r="5988" spans="3:9">
      <c r="C5988" s="176">
        <v>42336.760399999999</v>
      </c>
      <c r="D5988" s="3" t="s">
        <v>447</v>
      </c>
      <c r="E5988" s="3" t="s">
        <v>452</v>
      </c>
      <c r="F5988" s="3" t="str">
        <f t="shared" si="93"/>
        <v>Retail</v>
      </c>
      <c r="G5988" s="3">
        <v>1</v>
      </c>
      <c r="I5988"/>
    </row>
    <row r="5989" spans="3:9">
      <c r="C5989" s="176">
        <v>42358.144399999997</v>
      </c>
      <c r="D5989" s="3" t="s">
        <v>445</v>
      </c>
      <c r="E5989" s="3" t="s">
        <v>112</v>
      </c>
      <c r="F5989" s="3" t="str">
        <f t="shared" si="93"/>
        <v>Retail</v>
      </c>
      <c r="G5989" s="3">
        <v>2</v>
      </c>
      <c r="I5989"/>
    </row>
    <row r="5990" spans="3:9">
      <c r="C5990" s="176">
        <v>42362.540300000001</v>
      </c>
      <c r="D5990" s="3" t="s">
        <v>445</v>
      </c>
      <c r="E5990" s="3" t="s">
        <v>453</v>
      </c>
      <c r="F5990" s="3" t="str">
        <f t="shared" si="93"/>
        <v>Wholesale</v>
      </c>
      <c r="G5990" s="3">
        <v>40</v>
      </c>
      <c r="I5990"/>
    </row>
    <row r="5991" spans="3:9">
      <c r="C5991" s="176">
        <v>42357.157599999999</v>
      </c>
      <c r="D5991" s="3" t="s">
        <v>445</v>
      </c>
      <c r="E5991" s="3" t="s">
        <v>457</v>
      </c>
      <c r="F5991" s="3" t="str">
        <f t="shared" si="93"/>
        <v>Wholesale</v>
      </c>
      <c r="G5991" s="3">
        <v>117</v>
      </c>
      <c r="I5991"/>
    </row>
    <row r="5992" spans="3:9">
      <c r="C5992" s="176">
        <v>41980.554900000003</v>
      </c>
      <c r="D5992" s="3" t="s">
        <v>447</v>
      </c>
      <c r="E5992" s="3" t="s">
        <v>453</v>
      </c>
      <c r="F5992" s="3" t="str">
        <f t="shared" si="93"/>
        <v>Wholesale</v>
      </c>
      <c r="G5992" s="3">
        <v>55</v>
      </c>
      <c r="I5992"/>
    </row>
    <row r="5993" spans="3:9">
      <c r="C5993" s="176">
        <v>41986.769399999997</v>
      </c>
      <c r="D5993" s="3" t="s">
        <v>445</v>
      </c>
      <c r="E5993" s="3" t="s">
        <v>453</v>
      </c>
      <c r="F5993" s="3" t="str">
        <f t="shared" si="93"/>
        <v>Retail</v>
      </c>
      <c r="G5993" s="3">
        <v>5</v>
      </c>
      <c r="I5993"/>
    </row>
    <row r="5994" spans="3:9">
      <c r="C5994" s="176">
        <v>41987.104200000002</v>
      </c>
      <c r="D5994" s="3" t="s">
        <v>445</v>
      </c>
      <c r="E5994" s="3" t="s">
        <v>454</v>
      </c>
      <c r="F5994" s="3" t="str">
        <f t="shared" si="93"/>
        <v>Retail</v>
      </c>
      <c r="G5994" s="3">
        <v>1</v>
      </c>
      <c r="I5994"/>
    </row>
    <row r="5995" spans="3:9">
      <c r="C5995" s="176">
        <v>41983.659699999997</v>
      </c>
      <c r="D5995" s="3" t="s">
        <v>446</v>
      </c>
      <c r="E5995" s="3" t="s">
        <v>453</v>
      </c>
      <c r="F5995" s="3" t="str">
        <f t="shared" si="93"/>
        <v>Retail</v>
      </c>
      <c r="G5995" s="3">
        <v>3</v>
      </c>
      <c r="I5995"/>
    </row>
    <row r="5996" spans="3:9">
      <c r="C5996" s="176">
        <v>42354.695800000001</v>
      </c>
      <c r="D5996" s="3" t="s">
        <v>446</v>
      </c>
      <c r="E5996" s="3" t="s">
        <v>114</v>
      </c>
      <c r="F5996" s="3" t="str">
        <f t="shared" si="93"/>
        <v>Retail</v>
      </c>
      <c r="G5996" s="3">
        <v>3</v>
      </c>
      <c r="I5996"/>
    </row>
    <row r="5997" spans="3:9">
      <c r="C5997" s="176">
        <v>42349.835400000004</v>
      </c>
      <c r="D5997" s="3" t="s">
        <v>445</v>
      </c>
      <c r="E5997" s="3" t="s">
        <v>457</v>
      </c>
      <c r="F5997" s="3" t="str">
        <f t="shared" si="93"/>
        <v>Wholesale</v>
      </c>
      <c r="G5997" s="3">
        <v>61</v>
      </c>
      <c r="I5997"/>
    </row>
    <row r="5998" spans="3:9">
      <c r="C5998" s="176">
        <v>42337.855600000003</v>
      </c>
      <c r="D5998" s="3" t="s">
        <v>449</v>
      </c>
      <c r="E5998" s="3" t="s">
        <v>453</v>
      </c>
      <c r="F5998" s="3" t="str">
        <f t="shared" si="93"/>
        <v>Retail</v>
      </c>
      <c r="G5998" s="3">
        <v>2</v>
      </c>
      <c r="I5998"/>
    </row>
    <row r="5999" spans="3:9">
      <c r="C5999" s="176">
        <v>42362.511100000003</v>
      </c>
      <c r="D5999" s="3" t="s">
        <v>445</v>
      </c>
      <c r="E5999" s="3" t="s">
        <v>10</v>
      </c>
      <c r="F5999" s="3" t="str">
        <f t="shared" si="93"/>
        <v>Wholesale</v>
      </c>
      <c r="G5999" s="3">
        <v>27</v>
      </c>
      <c r="I5999"/>
    </row>
    <row r="6000" spans="3:9">
      <c r="C6000" s="176">
        <v>41981.697200000002</v>
      </c>
      <c r="D6000" s="3" t="s">
        <v>446</v>
      </c>
      <c r="E6000" s="3" t="s">
        <v>453</v>
      </c>
      <c r="F6000" s="3" t="str">
        <f t="shared" si="93"/>
        <v>Retail</v>
      </c>
      <c r="G6000" s="3">
        <v>1</v>
      </c>
      <c r="I6000"/>
    </row>
    <row r="6001" spans="3:9">
      <c r="C6001" s="176">
        <v>42353.796499999997</v>
      </c>
      <c r="D6001" s="3" t="s">
        <v>445</v>
      </c>
      <c r="E6001" s="3" t="s">
        <v>453</v>
      </c>
      <c r="F6001" s="3" t="str">
        <f t="shared" si="93"/>
        <v>Retail</v>
      </c>
      <c r="G6001" s="3">
        <v>7</v>
      </c>
      <c r="I6001"/>
    </row>
    <row r="6002" spans="3:9">
      <c r="C6002" s="176">
        <v>42101.296499999997</v>
      </c>
      <c r="D6002" s="3" t="s">
        <v>445</v>
      </c>
      <c r="E6002" s="3" t="s">
        <v>112</v>
      </c>
      <c r="F6002" s="3" t="str">
        <f t="shared" si="93"/>
        <v>Wholesale</v>
      </c>
      <c r="G6002" s="3">
        <v>30</v>
      </c>
      <c r="I6002"/>
    </row>
    <row r="6003" spans="3:9">
      <c r="C6003" s="176">
        <v>42352.745799999997</v>
      </c>
      <c r="D6003" s="3" t="s">
        <v>446</v>
      </c>
      <c r="E6003" s="3" t="s">
        <v>453</v>
      </c>
      <c r="F6003" s="3" t="str">
        <f t="shared" si="93"/>
        <v>Wholesale</v>
      </c>
      <c r="G6003" s="3">
        <v>111</v>
      </c>
      <c r="I6003"/>
    </row>
    <row r="6004" spans="3:9">
      <c r="C6004" s="176">
        <v>42231.5</v>
      </c>
      <c r="D6004" s="3" t="s">
        <v>447</v>
      </c>
      <c r="E6004" s="3" t="s">
        <v>453</v>
      </c>
      <c r="F6004" s="3" t="str">
        <f t="shared" si="93"/>
        <v>Wholesale</v>
      </c>
      <c r="G6004" s="3">
        <v>41</v>
      </c>
      <c r="I6004"/>
    </row>
    <row r="6005" spans="3:9">
      <c r="C6005" s="176">
        <v>42290.200700000001</v>
      </c>
      <c r="D6005" s="3" t="s">
        <v>445</v>
      </c>
      <c r="E6005" s="3" t="s">
        <v>457</v>
      </c>
      <c r="F6005" s="3" t="str">
        <f t="shared" si="93"/>
        <v>Retail</v>
      </c>
      <c r="G6005" s="3">
        <v>2</v>
      </c>
      <c r="I6005"/>
    </row>
    <row r="6006" spans="3:9">
      <c r="C6006" s="176">
        <v>42344.5507</v>
      </c>
      <c r="D6006" s="3" t="s">
        <v>447</v>
      </c>
      <c r="E6006" s="3" t="s">
        <v>312</v>
      </c>
      <c r="F6006" s="3" t="str">
        <f t="shared" si="93"/>
        <v>Wholesale</v>
      </c>
      <c r="G6006" s="3">
        <v>33</v>
      </c>
      <c r="I6006"/>
    </row>
    <row r="6007" spans="3:9">
      <c r="C6007" s="176">
        <v>42191.121500000001</v>
      </c>
      <c r="D6007" s="3" t="s">
        <v>445</v>
      </c>
      <c r="E6007" s="3" t="s">
        <v>451</v>
      </c>
      <c r="F6007" s="3" t="str">
        <f t="shared" si="93"/>
        <v>Retail</v>
      </c>
      <c r="G6007" s="3">
        <v>4</v>
      </c>
      <c r="I6007"/>
    </row>
    <row r="6008" spans="3:9">
      <c r="C6008" s="176">
        <v>42340.165999999997</v>
      </c>
      <c r="D6008" s="3" t="s">
        <v>445</v>
      </c>
      <c r="E6008" s="3" t="s">
        <v>460</v>
      </c>
      <c r="F6008" s="3" t="str">
        <f t="shared" si="93"/>
        <v>Retail</v>
      </c>
      <c r="G6008" s="3">
        <v>2</v>
      </c>
      <c r="I6008"/>
    </row>
    <row r="6009" spans="3:9">
      <c r="C6009" s="176">
        <v>41986.532599999999</v>
      </c>
      <c r="D6009" s="3" t="s">
        <v>447</v>
      </c>
      <c r="E6009" s="3" t="s">
        <v>454</v>
      </c>
      <c r="F6009" s="3" t="str">
        <f t="shared" si="93"/>
        <v>Retail</v>
      </c>
      <c r="G6009" s="3">
        <v>4</v>
      </c>
      <c r="I6009"/>
    </row>
    <row r="6010" spans="3:9">
      <c r="C6010" s="176">
        <v>42057.535400000001</v>
      </c>
      <c r="D6010" s="3" t="s">
        <v>446</v>
      </c>
      <c r="E6010" s="3" t="s">
        <v>9</v>
      </c>
      <c r="F6010" s="3" t="str">
        <f t="shared" si="93"/>
        <v>Retail</v>
      </c>
      <c r="G6010" s="3">
        <v>1</v>
      </c>
      <c r="I6010"/>
    </row>
    <row r="6011" spans="3:9">
      <c r="C6011" s="176">
        <v>42249.668799999999</v>
      </c>
      <c r="D6011" s="3" t="s">
        <v>447</v>
      </c>
      <c r="E6011" s="3" t="s">
        <v>452</v>
      </c>
      <c r="F6011" s="3" t="str">
        <f t="shared" si="93"/>
        <v>Wholesale</v>
      </c>
      <c r="G6011" s="3">
        <v>62</v>
      </c>
      <c r="I6011"/>
    </row>
    <row r="6012" spans="3:9">
      <c r="C6012" s="176">
        <v>42146.175000000003</v>
      </c>
      <c r="D6012" s="3" t="s">
        <v>447</v>
      </c>
      <c r="E6012" s="3" t="s">
        <v>6</v>
      </c>
      <c r="F6012" s="3" t="str">
        <f t="shared" si="93"/>
        <v>Retail</v>
      </c>
      <c r="G6012" s="3">
        <v>2</v>
      </c>
      <c r="I6012"/>
    </row>
    <row r="6013" spans="3:9">
      <c r="C6013" s="176">
        <v>42248.560400000002</v>
      </c>
      <c r="D6013" s="3" t="s">
        <v>445</v>
      </c>
      <c r="E6013" s="3" t="s">
        <v>312</v>
      </c>
      <c r="F6013" s="3" t="str">
        <f t="shared" si="93"/>
        <v>Retail</v>
      </c>
      <c r="G6013" s="3">
        <v>2</v>
      </c>
      <c r="I6013"/>
    </row>
    <row r="6014" spans="3:9">
      <c r="C6014" s="176">
        <v>42107.633300000001</v>
      </c>
      <c r="D6014" s="3" t="s">
        <v>445</v>
      </c>
      <c r="E6014" s="3" t="s">
        <v>10</v>
      </c>
      <c r="F6014" s="3" t="str">
        <f t="shared" si="93"/>
        <v>Wholesale</v>
      </c>
      <c r="G6014" s="3">
        <v>38</v>
      </c>
      <c r="I6014"/>
    </row>
    <row r="6015" spans="3:9">
      <c r="C6015" s="176">
        <v>42086.217400000001</v>
      </c>
      <c r="D6015" s="3" t="s">
        <v>446</v>
      </c>
      <c r="E6015" s="3" t="s">
        <v>114</v>
      </c>
      <c r="F6015" s="3" t="str">
        <f t="shared" si="93"/>
        <v>Retail</v>
      </c>
      <c r="G6015" s="3">
        <v>4</v>
      </c>
      <c r="I6015"/>
    </row>
    <row r="6016" spans="3:9">
      <c r="C6016" s="176">
        <v>42350.5556</v>
      </c>
      <c r="D6016" s="3" t="s">
        <v>445</v>
      </c>
      <c r="E6016" s="3" t="s">
        <v>458</v>
      </c>
      <c r="F6016" s="3" t="str">
        <f t="shared" si="93"/>
        <v>Wholesale</v>
      </c>
      <c r="G6016" s="3">
        <v>114</v>
      </c>
      <c r="I6016"/>
    </row>
    <row r="6017" spans="3:9">
      <c r="C6017" s="176">
        <v>42192.720099999999</v>
      </c>
      <c r="D6017" s="3" t="s">
        <v>445</v>
      </c>
      <c r="E6017" s="3" t="s">
        <v>456</v>
      </c>
      <c r="F6017" s="3" t="str">
        <f t="shared" si="93"/>
        <v>Retail</v>
      </c>
      <c r="G6017" s="3">
        <v>8</v>
      </c>
      <c r="I6017"/>
    </row>
    <row r="6018" spans="3:9">
      <c r="C6018" s="176">
        <v>42341.1944</v>
      </c>
      <c r="D6018" s="3" t="s">
        <v>445</v>
      </c>
      <c r="E6018" s="3" t="s">
        <v>9</v>
      </c>
      <c r="F6018" s="3" t="str">
        <f t="shared" si="93"/>
        <v>Retail</v>
      </c>
      <c r="G6018" s="3">
        <v>3</v>
      </c>
      <c r="I6018"/>
    </row>
    <row r="6019" spans="3:9">
      <c r="C6019" s="176">
        <v>42215.145100000002</v>
      </c>
      <c r="D6019" s="3" t="s">
        <v>446</v>
      </c>
      <c r="E6019" s="3" t="s">
        <v>450</v>
      </c>
      <c r="F6019" s="3" t="str">
        <f t="shared" si="93"/>
        <v>Wholesale</v>
      </c>
      <c r="G6019" s="3">
        <v>70</v>
      </c>
      <c r="I6019"/>
    </row>
    <row r="6020" spans="3:9">
      <c r="C6020" s="176">
        <v>42217.518799999998</v>
      </c>
      <c r="D6020" s="3" t="s">
        <v>445</v>
      </c>
      <c r="E6020" s="3" t="s">
        <v>6</v>
      </c>
      <c r="F6020" s="3" t="str">
        <f t="shared" si="93"/>
        <v>Retail</v>
      </c>
      <c r="G6020" s="3">
        <v>2</v>
      </c>
      <c r="I6020"/>
    </row>
    <row r="6021" spans="3:9">
      <c r="C6021" s="176">
        <v>42340.7111</v>
      </c>
      <c r="D6021" s="3" t="s">
        <v>447</v>
      </c>
      <c r="E6021" s="3" t="s">
        <v>9</v>
      </c>
      <c r="F6021" s="3" t="str">
        <f t="shared" si="93"/>
        <v>Wholesale</v>
      </c>
      <c r="G6021" s="3">
        <v>69</v>
      </c>
      <c r="I6021"/>
    </row>
    <row r="6022" spans="3:9">
      <c r="C6022" s="176">
        <v>41981.508300000001</v>
      </c>
      <c r="D6022" s="3" t="s">
        <v>449</v>
      </c>
      <c r="E6022" s="3" t="s">
        <v>114</v>
      </c>
      <c r="F6022" s="3" t="str">
        <f t="shared" si="93"/>
        <v>Wholesale</v>
      </c>
      <c r="G6022" s="3">
        <v>69</v>
      </c>
      <c r="I6022"/>
    </row>
    <row r="6023" spans="3:9">
      <c r="C6023" s="176">
        <v>42106.281300000002</v>
      </c>
      <c r="D6023" s="3" t="s">
        <v>445</v>
      </c>
      <c r="E6023" s="3" t="s">
        <v>112</v>
      </c>
      <c r="F6023" s="3" t="str">
        <f t="shared" si="93"/>
        <v>Retail</v>
      </c>
      <c r="G6023" s="3">
        <v>3</v>
      </c>
      <c r="I6023"/>
    </row>
    <row r="6024" spans="3:9">
      <c r="C6024" s="176">
        <v>42136.492400000003</v>
      </c>
      <c r="D6024" s="3" t="s">
        <v>447</v>
      </c>
      <c r="E6024" s="3" t="s">
        <v>6</v>
      </c>
      <c r="F6024" s="3" t="str">
        <f t="shared" si="93"/>
        <v>Retail</v>
      </c>
      <c r="G6024" s="3">
        <v>2</v>
      </c>
      <c r="I6024"/>
    </row>
    <row r="6025" spans="3:9">
      <c r="C6025" s="176">
        <v>42254.526400000002</v>
      </c>
      <c r="D6025" s="3" t="s">
        <v>445</v>
      </c>
      <c r="E6025" s="3" t="s">
        <v>9</v>
      </c>
      <c r="F6025" s="3" t="str">
        <f t="shared" si="93"/>
        <v>Wholesale</v>
      </c>
      <c r="G6025" s="3">
        <v>45</v>
      </c>
      <c r="I6025"/>
    </row>
    <row r="6026" spans="3:9">
      <c r="C6026" s="176">
        <v>42231.163200000003</v>
      </c>
      <c r="D6026" s="3" t="s">
        <v>445</v>
      </c>
      <c r="E6026" s="3" t="s">
        <v>10</v>
      </c>
      <c r="F6026" s="3" t="str">
        <f t="shared" ref="F6026:F6089" si="94">IF(G6026&lt;10,"Retail","Wholesale")</f>
        <v>Retail</v>
      </c>
      <c r="G6026" s="3">
        <v>6</v>
      </c>
      <c r="I6026"/>
    </row>
    <row r="6027" spans="3:9">
      <c r="C6027" s="176">
        <v>42192.464599999999</v>
      </c>
      <c r="D6027" s="3" t="s">
        <v>446</v>
      </c>
      <c r="E6027" s="3" t="s">
        <v>448</v>
      </c>
      <c r="F6027" s="3" t="str">
        <f t="shared" si="94"/>
        <v>Retail</v>
      </c>
      <c r="G6027" s="3">
        <v>4</v>
      </c>
      <c r="I6027"/>
    </row>
    <row r="6028" spans="3:9">
      <c r="C6028" s="176">
        <v>42234.751400000001</v>
      </c>
      <c r="D6028" s="3" t="s">
        <v>446</v>
      </c>
      <c r="E6028" s="3" t="s">
        <v>448</v>
      </c>
      <c r="F6028" s="3" t="str">
        <f t="shared" si="94"/>
        <v>Retail</v>
      </c>
      <c r="G6028" s="3">
        <v>3</v>
      </c>
      <c r="I6028"/>
    </row>
    <row r="6029" spans="3:9">
      <c r="C6029" s="176">
        <v>42360.497199999998</v>
      </c>
      <c r="D6029" s="3" t="s">
        <v>445</v>
      </c>
      <c r="E6029" s="3" t="s">
        <v>453</v>
      </c>
      <c r="F6029" s="3" t="str">
        <f t="shared" si="94"/>
        <v>Retail</v>
      </c>
      <c r="G6029" s="3">
        <v>7</v>
      </c>
      <c r="I6029"/>
    </row>
    <row r="6030" spans="3:9">
      <c r="C6030" s="176">
        <v>41977.731899999999</v>
      </c>
      <c r="D6030" s="3" t="s">
        <v>445</v>
      </c>
      <c r="E6030" s="3" t="s">
        <v>6</v>
      </c>
      <c r="F6030" s="3" t="str">
        <f t="shared" si="94"/>
        <v>Wholesale</v>
      </c>
      <c r="G6030" s="3">
        <v>39</v>
      </c>
      <c r="I6030"/>
    </row>
    <row r="6031" spans="3:9">
      <c r="C6031" s="176">
        <v>42349.512499999997</v>
      </c>
      <c r="D6031" s="3" t="s">
        <v>447</v>
      </c>
      <c r="E6031" s="3" t="s">
        <v>110</v>
      </c>
      <c r="F6031" s="3" t="str">
        <f t="shared" si="94"/>
        <v>Wholesale</v>
      </c>
      <c r="G6031" s="3">
        <v>31</v>
      </c>
      <c r="I6031"/>
    </row>
    <row r="6032" spans="3:9">
      <c r="C6032" s="176">
        <v>42173.529900000001</v>
      </c>
      <c r="D6032" s="3" t="s">
        <v>445</v>
      </c>
      <c r="E6032" s="3" t="s">
        <v>457</v>
      </c>
      <c r="F6032" s="3" t="str">
        <f t="shared" si="94"/>
        <v>Wholesale</v>
      </c>
      <c r="G6032" s="3">
        <v>40</v>
      </c>
      <c r="I6032"/>
    </row>
    <row r="6033" spans="3:9">
      <c r="C6033" s="176">
        <v>42275.1806</v>
      </c>
      <c r="D6033" s="3" t="s">
        <v>445</v>
      </c>
      <c r="E6033" s="3" t="s">
        <v>10</v>
      </c>
      <c r="F6033" s="3" t="str">
        <f t="shared" si="94"/>
        <v>Retail</v>
      </c>
      <c r="G6033" s="3">
        <v>2</v>
      </c>
      <c r="I6033"/>
    </row>
    <row r="6034" spans="3:9">
      <c r="C6034" s="176">
        <v>42157.727099999996</v>
      </c>
      <c r="D6034" s="3" t="s">
        <v>447</v>
      </c>
      <c r="E6034" s="3" t="s">
        <v>453</v>
      </c>
      <c r="F6034" s="3" t="str">
        <f t="shared" si="94"/>
        <v>Wholesale</v>
      </c>
      <c r="G6034" s="3">
        <v>54</v>
      </c>
      <c r="I6034"/>
    </row>
    <row r="6035" spans="3:9">
      <c r="C6035" s="176">
        <v>42230.672200000001</v>
      </c>
      <c r="D6035" s="3" t="s">
        <v>447</v>
      </c>
      <c r="E6035" s="3" t="s">
        <v>6</v>
      </c>
      <c r="F6035" s="3" t="str">
        <f t="shared" si="94"/>
        <v>Retail</v>
      </c>
      <c r="G6035" s="3">
        <v>1</v>
      </c>
      <c r="I6035"/>
    </row>
    <row r="6036" spans="3:9">
      <c r="C6036" s="176">
        <v>42161.525000000001</v>
      </c>
      <c r="D6036" s="3" t="s">
        <v>449</v>
      </c>
      <c r="E6036" s="3" t="s">
        <v>453</v>
      </c>
      <c r="F6036" s="3" t="str">
        <f t="shared" si="94"/>
        <v>Retail</v>
      </c>
      <c r="G6036" s="3">
        <v>7</v>
      </c>
      <c r="I6036"/>
    </row>
    <row r="6037" spans="3:9">
      <c r="C6037" s="176">
        <v>42154.635399999999</v>
      </c>
      <c r="D6037" s="3" t="s">
        <v>447</v>
      </c>
      <c r="E6037" s="3" t="s">
        <v>453</v>
      </c>
      <c r="F6037" s="3" t="str">
        <f t="shared" si="94"/>
        <v>Retail</v>
      </c>
      <c r="G6037" s="3">
        <v>6</v>
      </c>
      <c r="I6037"/>
    </row>
    <row r="6038" spans="3:9">
      <c r="C6038" s="176">
        <v>42280.5389</v>
      </c>
      <c r="D6038" s="3" t="s">
        <v>445</v>
      </c>
      <c r="E6038" s="3" t="s">
        <v>448</v>
      </c>
      <c r="F6038" s="3" t="str">
        <f t="shared" si="94"/>
        <v>Retail</v>
      </c>
      <c r="G6038" s="3">
        <v>2</v>
      </c>
      <c r="I6038"/>
    </row>
    <row r="6039" spans="3:9">
      <c r="C6039" s="176">
        <v>42210.006300000001</v>
      </c>
      <c r="D6039" s="3" t="s">
        <v>447</v>
      </c>
      <c r="E6039" s="3" t="s">
        <v>112</v>
      </c>
      <c r="F6039" s="3" t="str">
        <f t="shared" si="94"/>
        <v>Wholesale</v>
      </c>
      <c r="G6039" s="3">
        <v>35</v>
      </c>
      <c r="I6039"/>
    </row>
    <row r="6040" spans="3:9">
      <c r="C6040" s="176">
        <v>41984.122900000002</v>
      </c>
      <c r="D6040" s="3" t="s">
        <v>449</v>
      </c>
      <c r="E6040" s="3" t="s">
        <v>457</v>
      </c>
      <c r="F6040" s="3" t="str">
        <f t="shared" si="94"/>
        <v>Retail</v>
      </c>
      <c r="G6040" s="3">
        <v>2</v>
      </c>
      <c r="I6040"/>
    </row>
    <row r="6041" spans="3:9">
      <c r="C6041" s="176">
        <v>42075.464599999999</v>
      </c>
      <c r="D6041" s="3" t="s">
        <v>447</v>
      </c>
      <c r="E6041" s="3" t="s">
        <v>7</v>
      </c>
      <c r="F6041" s="3" t="str">
        <f t="shared" si="94"/>
        <v>Retail</v>
      </c>
      <c r="G6041" s="3">
        <v>6</v>
      </c>
      <c r="I6041"/>
    </row>
    <row r="6042" spans="3:9">
      <c r="C6042" s="176">
        <v>42169.502800000002</v>
      </c>
      <c r="D6042" s="3" t="s">
        <v>447</v>
      </c>
      <c r="E6042" s="3" t="s">
        <v>450</v>
      </c>
      <c r="F6042" s="3" t="str">
        <f t="shared" si="94"/>
        <v>Wholesale</v>
      </c>
      <c r="G6042" s="3">
        <v>52</v>
      </c>
      <c r="I6042"/>
    </row>
    <row r="6043" spans="3:9">
      <c r="C6043" s="176">
        <v>41982.754200000003</v>
      </c>
      <c r="D6043" s="3" t="s">
        <v>445</v>
      </c>
      <c r="E6043" s="3" t="s">
        <v>453</v>
      </c>
      <c r="F6043" s="3" t="str">
        <f t="shared" si="94"/>
        <v>Wholesale</v>
      </c>
      <c r="G6043" s="3">
        <v>25</v>
      </c>
      <c r="I6043"/>
    </row>
    <row r="6044" spans="3:9">
      <c r="C6044" s="176">
        <v>42212.200700000001</v>
      </c>
      <c r="D6044" s="3" t="s">
        <v>445</v>
      </c>
      <c r="E6044" s="3" t="s">
        <v>453</v>
      </c>
      <c r="F6044" s="3" t="str">
        <f t="shared" si="94"/>
        <v>Wholesale</v>
      </c>
      <c r="G6044" s="3">
        <v>36</v>
      </c>
      <c r="I6044"/>
    </row>
    <row r="6045" spans="3:9">
      <c r="C6045" s="176">
        <v>42227.195099999997</v>
      </c>
      <c r="D6045" s="3" t="s">
        <v>445</v>
      </c>
      <c r="E6045" s="3" t="s">
        <v>114</v>
      </c>
      <c r="F6045" s="3" t="str">
        <f t="shared" si="94"/>
        <v>Retail</v>
      </c>
      <c r="G6045" s="3">
        <v>8</v>
      </c>
      <c r="I6045"/>
    </row>
    <row r="6046" spans="3:9">
      <c r="C6046" s="176">
        <v>42341.123599999999</v>
      </c>
      <c r="D6046" s="3" t="s">
        <v>446</v>
      </c>
      <c r="E6046" s="3" t="s">
        <v>461</v>
      </c>
      <c r="F6046" s="3" t="str">
        <f t="shared" si="94"/>
        <v>Retail</v>
      </c>
      <c r="G6046" s="3">
        <v>1</v>
      </c>
      <c r="I6046"/>
    </row>
    <row r="6047" spans="3:9">
      <c r="C6047" s="176">
        <v>42200.727099999996</v>
      </c>
      <c r="D6047" s="3" t="s">
        <v>445</v>
      </c>
      <c r="E6047" s="3" t="s">
        <v>6</v>
      </c>
      <c r="F6047" s="3" t="str">
        <f t="shared" si="94"/>
        <v>Retail</v>
      </c>
      <c r="G6047" s="3">
        <v>3</v>
      </c>
      <c r="I6047"/>
    </row>
    <row r="6048" spans="3:9">
      <c r="C6048" s="176">
        <v>41976.539599999996</v>
      </c>
      <c r="D6048" s="3" t="s">
        <v>445</v>
      </c>
      <c r="E6048" s="3" t="s">
        <v>6</v>
      </c>
      <c r="F6048" s="3" t="str">
        <f t="shared" si="94"/>
        <v>Wholesale</v>
      </c>
      <c r="G6048" s="3">
        <v>27</v>
      </c>
      <c r="I6048"/>
    </row>
    <row r="6049" spans="3:9">
      <c r="C6049" s="176">
        <v>41982.532599999999</v>
      </c>
      <c r="D6049" s="3" t="s">
        <v>447</v>
      </c>
      <c r="E6049" s="3" t="s">
        <v>458</v>
      </c>
      <c r="F6049" s="3" t="str">
        <f t="shared" si="94"/>
        <v>Retail</v>
      </c>
      <c r="G6049" s="3">
        <v>1</v>
      </c>
      <c r="I6049"/>
    </row>
    <row r="6050" spans="3:9">
      <c r="C6050" s="176">
        <v>42229.534</v>
      </c>
      <c r="D6050" s="3" t="s">
        <v>447</v>
      </c>
      <c r="E6050" s="3" t="s">
        <v>453</v>
      </c>
      <c r="F6050" s="3" t="str">
        <f t="shared" si="94"/>
        <v>Wholesale</v>
      </c>
      <c r="G6050" s="3">
        <v>31</v>
      </c>
      <c r="I6050"/>
    </row>
    <row r="6051" spans="3:9">
      <c r="C6051" s="176">
        <v>41983.540300000001</v>
      </c>
      <c r="D6051" s="3" t="s">
        <v>447</v>
      </c>
      <c r="E6051" s="3" t="s">
        <v>452</v>
      </c>
      <c r="F6051" s="3" t="str">
        <f t="shared" si="94"/>
        <v>Retail</v>
      </c>
      <c r="G6051" s="3">
        <v>5</v>
      </c>
      <c r="I6051"/>
    </row>
    <row r="6052" spans="3:9">
      <c r="C6052" s="176">
        <v>42344.526400000002</v>
      </c>
      <c r="D6052" s="3" t="s">
        <v>445</v>
      </c>
      <c r="E6052" s="3" t="s">
        <v>453</v>
      </c>
      <c r="F6052" s="3" t="str">
        <f t="shared" si="94"/>
        <v>Wholesale</v>
      </c>
      <c r="G6052" s="3">
        <v>71</v>
      </c>
      <c r="I6052"/>
    </row>
    <row r="6053" spans="3:9">
      <c r="C6053" s="176">
        <v>42349.474300000002</v>
      </c>
      <c r="D6053" s="3" t="s">
        <v>445</v>
      </c>
      <c r="E6053" s="3" t="s">
        <v>457</v>
      </c>
      <c r="F6053" s="3" t="str">
        <f t="shared" si="94"/>
        <v>Retail</v>
      </c>
      <c r="G6053" s="3">
        <v>7</v>
      </c>
      <c r="I6053"/>
    </row>
    <row r="6054" spans="3:9">
      <c r="C6054" s="176">
        <v>42157.515299999999</v>
      </c>
      <c r="D6054" s="3" t="s">
        <v>445</v>
      </c>
      <c r="E6054" s="3" t="s">
        <v>458</v>
      </c>
      <c r="F6054" s="3" t="str">
        <f t="shared" si="94"/>
        <v>Wholesale</v>
      </c>
      <c r="G6054" s="3">
        <v>30</v>
      </c>
      <c r="I6054"/>
    </row>
    <row r="6055" spans="3:9">
      <c r="C6055" s="176">
        <v>42009.078500000003</v>
      </c>
      <c r="D6055" s="3" t="s">
        <v>447</v>
      </c>
      <c r="E6055" s="3" t="s">
        <v>456</v>
      </c>
      <c r="F6055" s="3" t="str">
        <f t="shared" si="94"/>
        <v>Wholesale</v>
      </c>
      <c r="G6055" s="3">
        <v>72</v>
      </c>
      <c r="I6055"/>
    </row>
    <row r="6056" spans="3:9">
      <c r="C6056" s="176">
        <v>42148.190300000002</v>
      </c>
      <c r="D6056" s="3" t="s">
        <v>445</v>
      </c>
      <c r="E6056" s="3" t="s">
        <v>6</v>
      </c>
      <c r="F6056" s="3" t="str">
        <f t="shared" si="94"/>
        <v>Retail</v>
      </c>
      <c r="G6056" s="3">
        <v>4</v>
      </c>
      <c r="I6056"/>
    </row>
    <row r="6057" spans="3:9">
      <c r="C6057" s="176">
        <v>42346.104899999998</v>
      </c>
      <c r="D6057" s="3" t="s">
        <v>445</v>
      </c>
      <c r="E6057" s="3" t="s">
        <v>7</v>
      </c>
      <c r="F6057" s="3" t="str">
        <f t="shared" si="94"/>
        <v>Wholesale</v>
      </c>
      <c r="G6057" s="3">
        <v>40</v>
      </c>
      <c r="I6057"/>
    </row>
    <row r="6058" spans="3:9">
      <c r="C6058" s="176">
        <v>42157.725700000003</v>
      </c>
      <c r="D6058" s="3" t="s">
        <v>445</v>
      </c>
      <c r="E6058" s="3" t="s">
        <v>457</v>
      </c>
      <c r="F6058" s="3" t="str">
        <f t="shared" si="94"/>
        <v>Retail</v>
      </c>
      <c r="G6058" s="3">
        <v>1</v>
      </c>
      <c r="I6058"/>
    </row>
    <row r="6059" spans="3:9">
      <c r="C6059" s="176">
        <v>42229.106299999999</v>
      </c>
      <c r="D6059" s="3" t="s">
        <v>445</v>
      </c>
      <c r="E6059" s="3" t="s">
        <v>10</v>
      </c>
      <c r="F6059" s="3" t="str">
        <f t="shared" si="94"/>
        <v>Retail</v>
      </c>
      <c r="G6059" s="3">
        <v>6</v>
      </c>
      <c r="I6059"/>
    </row>
    <row r="6060" spans="3:9">
      <c r="C6060" s="176">
        <v>42247.782599999999</v>
      </c>
      <c r="D6060" s="3" t="s">
        <v>446</v>
      </c>
      <c r="E6060" s="3" t="s">
        <v>453</v>
      </c>
      <c r="F6060" s="3" t="str">
        <f t="shared" si="94"/>
        <v>Wholesale</v>
      </c>
      <c r="G6060" s="3">
        <v>72</v>
      </c>
      <c r="I6060"/>
    </row>
    <row r="6061" spans="3:9">
      <c r="C6061" s="176">
        <v>42297.509700000002</v>
      </c>
      <c r="D6061" s="3" t="s">
        <v>445</v>
      </c>
      <c r="E6061" s="3" t="s">
        <v>453</v>
      </c>
      <c r="F6061" s="3" t="str">
        <f t="shared" si="94"/>
        <v>Retail</v>
      </c>
      <c r="G6061" s="3">
        <v>2</v>
      </c>
      <c r="I6061"/>
    </row>
    <row r="6062" spans="3:9">
      <c r="C6062" s="176">
        <v>42336.673600000002</v>
      </c>
      <c r="D6062" s="3" t="s">
        <v>445</v>
      </c>
      <c r="E6062" s="3" t="s">
        <v>452</v>
      </c>
      <c r="F6062" s="3" t="str">
        <f t="shared" si="94"/>
        <v>Wholesale</v>
      </c>
      <c r="G6062" s="3">
        <v>69</v>
      </c>
      <c r="I6062"/>
    </row>
    <row r="6063" spans="3:9">
      <c r="C6063" s="176">
        <v>41984.4493</v>
      </c>
      <c r="D6063" s="3" t="s">
        <v>449</v>
      </c>
      <c r="E6063" s="3" t="s">
        <v>312</v>
      </c>
      <c r="F6063" s="3" t="str">
        <f t="shared" si="94"/>
        <v>Wholesale</v>
      </c>
      <c r="G6063" s="3">
        <v>25</v>
      </c>
      <c r="I6063"/>
    </row>
    <row r="6064" spans="3:9">
      <c r="C6064" s="176">
        <v>42184.525699999998</v>
      </c>
      <c r="D6064" s="3" t="s">
        <v>446</v>
      </c>
      <c r="E6064" s="3" t="s">
        <v>6</v>
      </c>
      <c r="F6064" s="3" t="str">
        <f t="shared" si="94"/>
        <v>Wholesale</v>
      </c>
      <c r="G6064" s="3">
        <v>31</v>
      </c>
      <c r="I6064"/>
    </row>
    <row r="6065" spans="3:9">
      <c r="C6065" s="176">
        <v>41983.751400000001</v>
      </c>
      <c r="D6065" s="3" t="s">
        <v>449</v>
      </c>
      <c r="E6065" s="3" t="s">
        <v>10</v>
      </c>
      <c r="F6065" s="3" t="str">
        <f t="shared" si="94"/>
        <v>Wholesale</v>
      </c>
      <c r="G6065" s="3">
        <v>38</v>
      </c>
      <c r="I6065"/>
    </row>
    <row r="6066" spans="3:9">
      <c r="C6066" s="176">
        <v>42359.815300000002</v>
      </c>
      <c r="D6066" s="3" t="s">
        <v>445</v>
      </c>
      <c r="E6066" s="3" t="s">
        <v>8</v>
      </c>
      <c r="F6066" s="3" t="str">
        <f t="shared" si="94"/>
        <v>Wholesale</v>
      </c>
      <c r="G6066" s="3">
        <v>60</v>
      </c>
      <c r="I6066"/>
    </row>
    <row r="6067" spans="3:9">
      <c r="C6067" s="176">
        <v>41983.4326</v>
      </c>
      <c r="D6067" s="3" t="s">
        <v>447</v>
      </c>
      <c r="E6067" s="3" t="s">
        <v>455</v>
      </c>
      <c r="F6067" s="3" t="str">
        <f t="shared" si="94"/>
        <v>Retail</v>
      </c>
      <c r="G6067" s="3">
        <v>2</v>
      </c>
      <c r="I6067"/>
    </row>
    <row r="6068" spans="3:9">
      <c r="C6068" s="176">
        <v>42175.147900000004</v>
      </c>
      <c r="D6068" s="3" t="s">
        <v>445</v>
      </c>
      <c r="E6068" s="3" t="s">
        <v>451</v>
      </c>
      <c r="F6068" s="3" t="str">
        <f t="shared" si="94"/>
        <v>Retail</v>
      </c>
      <c r="G6068" s="3">
        <v>6</v>
      </c>
      <c r="I6068"/>
    </row>
    <row r="6069" spans="3:9">
      <c r="C6069" s="176">
        <v>42093.201399999998</v>
      </c>
      <c r="D6069" s="3" t="s">
        <v>447</v>
      </c>
      <c r="E6069" s="3" t="s">
        <v>448</v>
      </c>
      <c r="F6069" s="3" t="str">
        <f t="shared" si="94"/>
        <v>Retail</v>
      </c>
      <c r="G6069" s="3">
        <v>5</v>
      </c>
      <c r="I6069"/>
    </row>
    <row r="6070" spans="3:9">
      <c r="C6070" s="176">
        <v>42326.766000000003</v>
      </c>
      <c r="D6070" s="3" t="s">
        <v>447</v>
      </c>
      <c r="E6070" s="3" t="s">
        <v>453</v>
      </c>
      <c r="F6070" s="3" t="str">
        <f t="shared" si="94"/>
        <v>Retail</v>
      </c>
      <c r="G6070" s="3">
        <v>7</v>
      </c>
      <c r="I6070"/>
    </row>
    <row r="6071" spans="3:9">
      <c r="C6071" s="176">
        <v>41979.201399999998</v>
      </c>
      <c r="D6071" s="3" t="s">
        <v>445</v>
      </c>
      <c r="E6071" s="3" t="s">
        <v>451</v>
      </c>
      <c r="F6071" s="3" t="str">
        <f t="shared" si="94"/>
        <v>Retail</v>
      </c>
      <c r="G6071" s="3">
        <v>2</v>
      </c>
      <c r="I6071"/>
    </row>
    <row r="6072" spans="3:9">
      <c r="C6072" s="176">
        <v>42346.108999999997</v>
      </c>
      <c r="D6072" s="3" t="s">
        <v>449</v>
      </c>
      <c r="E6072" s="3" t="s">
        <v>10</v>
      </c>
      <c r="F6072" s="3" t="str">
        <f t="shared" si="94"/>
        <v>Wholesale</v>
      </c>
      <c r="G6072" s="3">
        <v>44</v>
      </c>
      <c r="I6072"/>
    </row>
    <row r="6073" spans="3:9">
      <c r="C6073" s="176">
        <v>42353.127800000002</v>
      </c>
      <c r="D6073" s="3" t="s">
        <v>445</v>
      </c>
      <c r="E6073" s="3" t="s">
        <v>454</v>
      </c>
      <c r="F6073" s="3" t="str">
        <f t="shared" si="94"/>
        <v>Retail</v>
      </c>
      <c r="G6073" s="3">
        <v>2</v>
      </c>
      <c r="I6073"/>
    </row>
    <row r="6074" spans="3:9">
      <c r="C6074" s="176">
        <v>41982.434699999998</v>
      </c>
      <c r="D6074" s="3" t="s">
        <v>445</v>
      </c>
      <c r="E6074" s="3" t="s">
        <v>453</v>
      </c>
      <c r="F6074" s="3" t="str">
        <f t="shared" si="94"/>
        <v>Wholesale</v>
      </c>
      <c r="G6074" s="3">
        <v>26</v>
      </c>
      <c r="I6074"/>
    </row>
    <row r="6075" spans="3:9">
      <c r="C6075" s="176">
        <v>41982.55</v>
      </c>
      <c r="D6075" s="3" t="s">
        <v>446</v>
      </c>
      <c r="E6075" s="3" t="s">
        <v>453</v>
      </c>
      <c r="F6075" s="3" t="str">
        <f t="shared" si="94"/>
        <v>Wholesale</v>
      </c>
      <c r="G6075" s="3">
        <v>26</v>
      </c>
      <c r="I6075"/>
    </row>
    <row r="6076" spans="3:9">
      <c r="C6076" s="176">
        <v>42362.556900000003</v>
      </c>
      <c r="D6076" s="3" t="s">
        <v>445</v>
      </c>
      <c r="E6076" s="3" t="s">
        <v>114</v>
      </c>
      <c r="F6076" s="3" t="str">
        <f t="shared" si="94"/>
        <v>Wholesale</v>
      </c>
      <c r="G6076" s="3">
        <v>43</v>
      </c>
      <c r="I6076"/>
    </row>
    <row r="6077" spans="3:9">
      <c r="C6077" s="176">
        <v>42205.487500000003</v>
      </c>
      <c r="D6077" s="3" t="s">
        <v>445</v>
      </c>
      <c r="E6077" s="3" t="s">
        <v>9</v>
      </c>
      <c r="F6077" s="3" t="str">
        <f t="shared" si="94"/>
        <v>Wholesale</v>
      </c>
      <c r="G6077" s="3">
        <v>130</v>
      </c>
      <c r="I6077"/>
    </row>
    <row r="6078" spans="3:9">
      <c r="C6078" s="176">
        <v>42163.123599999999</v>
      </c>
      <c r="D6078" s="3" t="s">
        <v>447</v>
      </c>
      <c r="E6078" s="3" t="s">
        <v>6</v>
      </c>
      <c r="F6078" s="3" t="str">
        <f t="shared" si="94"/>
        <v>Retail</v>
      </c>
      <c r="G6078" s="3">
        <v>3</v>
      </c>
      <c r="I6078"/>
    </row>
    <row r="6079" spans="3:9">
      <c r="C6079" s="176">
        <v>42272.520100000002</v>
      </c>
      <c r="D6079" s="3" t="s">
        <v>447</v>
      </c>
      <c r="E6079" s="3" t="s">
        <v>453</v>
      </c>
      <c r="F6079" s="3" t="str">
        <f t="shared" si="94"/>
        <v>Wholesale</v>
      </c>
      <c r="G6079" s="3">
        <v>124</v>
      </c>
      <c r="I6079"/>
    </row>
    <row r="6080" spans="3:9">
      <c r="C6080" s="176">
        <v>42147.228499999997</v>
      </c>
      <c r="D6080" s="3" t="s">
        <v>449</v>
      </c>
      <c r="E6080" s="3" t="s">
        <v>453</v>
      </c>
      <c r="F6080" s="3" t="str">
        <f t="shared" si="94"/>
        <v>Wholesale</v>
      </c>
      <c r="G6080" s="3">
        <v>41</v>
      </c>
      <c r="I6080"/>
    </row>
    <row r="6081" spans="3:9">
      <c r="C6081" s="176">
        <v>42147.5507</v>
      </c>
      <c r="D6081" s="3" t="s">
        <v>446</v>
      </c>
      <c r="E6081" s="3" t="s">
        <v>453</v>
      </c>
      <c r="F6081" s="3" t="str">
        <f t="shared" si="94"/>
        <v>Wholesale</v>
      </c>
      <c r="G6081" s="3">
        <v>34</v>
      </c>
      <c r="I6081"/>
    </row>
    <row r="6082" spans="3:9">
      <c r="C6082" s="176">
        <v>42034.462500000001</v>
      </c>
      <c r="D6082" s="3" t="s">
        <v>445</v>
      </c>
      <c r="E6082" s="3" t="s">
        <v>8</v>
      </c>
      <c r="F6082" s="3" t="str">
        <f t="shared" si="94"/>
        <v>Retail</v>
      </c>
      <c r="G6082" s="3">
        <v>2</v>
      </c>
      <c r="I6082"/>
    </row>
    <row r="6083" spans="3:9">
      <c r="C6083" s="176">
        <v>42272.487500000003</v>
      </c>
      <c r="D6083" s="3" t="s">
        <v>445</v>
      </c>
      <c r="E6083" s="3" t="s">
        <v>6</v>
      </c>
      <c r="F6083" s="3" t="str">
        <f t="shared" si="94"/>
        <v>Retail</v>
      </c>
      <c r="G6083" s="3">
        <v>2</v>
      </c>
      <c r="I6083"/>
    </row>
    <row r="6084" spans="3:9">
      <c r="C6084" s="176">
        <v>42345.545100000003</v>
      </c>
      <c r="D6084" s="3" t="s">
        <v>446</v>
      </c>
      <c r="E6084" s="3" t="s">
        <v>6</v>
      </c>
      <c r="F6084" s="3" t="str">
        <f t="shared" si="94"/>
        <v>Wholesale</v>
      </c>
      <c r="G6084" s="3">
        <v>30</v>
      </c>
      <c r="I6084"/>
    </row>
    <row r="6085" spans="3:9">
      <c r="C6085" s="176">
        <v>42210.486799999999</v>
      </c>
      <c r="D6085" s="3" t="s">
        <v>445</v>
      </c>
      <c r="E6085" s="3" t="s">
        <v>452</v>
      </c>
      <c r="F6085" s="3" t="str">
        <f t="shared" si="94"/>
        <v>Retail</v>
      </c>
      <c r="G6085" s="3">
        <v>7</v>
      </c>
      <c r="I6085"/>
    </row>
    <row r="6086" spans="3:9">
      <c r="C6086" s="176">
        <v>41989.5069</v>
      </c>
      <c r="D6086" s="3" t="s">
        <v>447</v>
      </c>
      <c r="E6086" s="3" t="s">
        <v>10</v>
      </c>
      <c r="F6086" s="3" t="str">
        <f t="shared" si="94"/>
        <v>Wholesale</v>
      </c>
      <c r="G6086" s="3">
        <v>31</v>
      </c>
      <c r="I6086"/>
    </row>
    <row r="6087" spans="3:9">
      <c r="C6087" s="176">
        <v>41983.191700000003</v>
      </c>
      <c r="D6087" s="3" t="s">
        <v>449</v>
      </c>
      <c r="E6087" s="3" t="s">
        <v>453</v>
      </c>
      <c r="F6087" s="3" t="str">
        <f t="shared" si="94"/>
        <v>Retail</v>
      </c>
      <c r="G6087" s="3">
        <v>6</v>
      </c>
      <c r="I6087"/>
    </row>
    <row r="6088" spans="3:9">
      <c r="C6088" s="176">
        <v>42228.5792</v>
      </c>
      <c r="D6088" s="3" t="s">
        <v>445</v>
      </c>
      <c r="E6088" s="3" t="s">
        <v>10</v>
      </c>
      <c r="F6088" s="3" t="str">
        <f t="shared" si="94"/>
        <v>Retail</v>
      </c>
      <c r="G6088" s="3">
        <v>2</v>
      </c>
      <c r="I6088"/>
    </row>
    <row r="6089" spans="3:9">
      <c r="C6089" s="176">
        <v>42346.360399999998</v>
      </c>
      <c r="D6089" s="3" t="s">
        <v>446</v>
      </c>
      <c r="E6089" s="3" t="s">
        <v>453</v>
      </c>
      <c r="F6089" s="3" t="str">
        <f t="shared" si="94"/>
        <v>Retail</v>
      </c>
      <c r="G6089" s="3">
        <v>6</v>
      </c>
      <c r="I6089"/>
    </row>
    <row r="6090" spans="3:9">
      <c r="C6090" s="176">
        <v>42185.402099999999</v>
      </c>
      <c r="D6090" s="3" t="s">
        <v>449</v>
      </c>
      <c r="E6090" s="3" t="s">
        <v>112</v>
      </c>
      <c r="F6090" s="3" t="str">
        <f t="shared" ref="F6090:F6153" si="95">IF(G6090&lt;10,"Retail","Wholesale")</f>
        <v>Wholesale</v>
      </c>
      <c r="G6090" s="3">
        <v>116</v>
      </c>
      <c r="I6090"/>
    </row>
    <row r="6091" spans="3:9">
      <c r="C6091" s="176">
        <v>41986.535400000001</v>
      </c>
      <c r="D6091" s="3" t="s">
        <v>445</v>
      </c>
      <c r="E6091" s="3" t="s">
        <v>453</v>
      </c>
      <c r="F6091" s="3" t="str">
        <f t="shared" si="95"/>
        <v>Retail</v>
      </c>
      <c r="G6091" s="3">
        <v>6</v>
      </c>
      <c r="I6091"/>
    </row>
    <row r="6092" spans="3:9">
      <c r="C6092" s="176">
        <v>41980.770100000002</v>
      </c>
      <c r="D6092" s="3" t="s">
        <v>445</v>
      </c>
      <c r="E6092" s="3" t="s">
        <v>453</v>
      </c>
      <c r="F6092" s="3" t="str">
        <f t="shared" si="95"/>
        <v>Wholesale</v>
      </c>
      <c r="G6092" s="3">
        <v>63</v>
      </c>
      <c r="I6092"/>
    </row>
    <row r="6093" spans="3:9">
      <c r="C6093" s="176">
        <v>41983.409</v>
      </c>
      <c r="D6093" s="3" t="s">
        <v>447</v>
      </c>
      <c r="E6093" s="3" t="s">
        <v>10</v>
      </c>
      <c r="F6093" s="3" t="str">
        <f t="shared" si="95"/>
        <v>Wholesale</v>
      </c>
      <c r="G6093" s="3">
        <v>33</v>
      </c>
      <c r="I6093"/>
    </row>
    <row r="6094" spans="3:9">
      <c r="C6094" s="176">
        <v>41981.4715</v>
      </c>
      <c r="D6094" s="3" t="s">
        <v>449</v>
      </c>
      <c r="E6094" s="3" t="s">
        <v>453</v>
      </c>
      <c r="F6094" s="3" t="str">
        <f t="shared" si="95"/>
        <v>Retail</v>
      </c>
      <c r="G6094" s="3">
        <v>4</v>
      </c>
      <c r="I6094"/>
    </row>
    <row r="6095" spans="3:9">
      <c r="C6095" s="176">
        <v>41986.507599999997</v>
      </c>
      <c r="D6095" s="3" t="s">
        <v>446</v>
      </c>
      <c r="E6095" s="3" t="s">
        <v>453</v>
      </c>
      <c r="F6095" s="3" t="str">
        <f t="shared" si="95"/>
        <v>Wholesale</v>
      </c>
      <c r="G6095" s="3">
        <v>30</v>
      </c>
      <c r="I6095"/>
    </row>
    <row r="6096" spans="3:9">
      <c r="C6096" s="176">
        <v>41985.5389</v>
      </c>
      <c r="D6096" s="3" t="s">
        <v>445</v>
      </c>
      <c r="E6096" s="3" t="s">
        <v>6</v>
      </c>
      <c r="F6096" s="3" t="str">
        <f t="shared" si="95"/>
        <v>Wholesale</v>
      </c>
      <c r="G6096" s="3">
        <v>30</v>
      </c>
      <c r="I6096"/>
    </row>
    <row r="6097" spans="3:9">
      <c r="C6097" s="176">
        <v>41985.228499999997</v>
      </c>
      <c r="D6097" s="3" t="s">
        <v>446</v>
      </c>
      <c r="E6097" s="3" t="s">
        <v>453</v>
      </c>
      <c r="F6097" s="3" t="str">
        <f t="shared" si="95"/>
        <v>Retail</v>
      </c>
      <c r="G6097" s="3">
        <v>6</v>
      </c>
      <c r="I6097"/>
    </row>
    <row r="6098" spans="3:9">
      <c r="C6098" s="176">
        <v>42292.552799999998</v>
      </c>
      <c r="D6098" s="3" t="s">
        <v>449</v>
      </c>
      <c r="E6098" s="3" t="s">
        <v>114</v>
      </c>
      <c r="F6098" s="3" t="str">
        <f t="shared" si="95"/>
        <v>Retail</v>
      </c>
      <c r="G6098" s="3">
        <v>7</v>
      </c>
      <c r="I6098"/>
    </row>
    <row r="6099" spans="3:9">
      <c r="C6099" s="176">
        <v>42263.218800000002</v>
      </c>
      <c r="D6099" s="3" t="s">
        <v>445</v>
      </c>
      <c r="E6099" s="3" t="s">
        <v>459</v>
      </c>
      <c r="F6099" s="3" t="str">
        <f t="shared" si="95"/>
        <v>Retail</v>
      </c>
      <c r="G6099" s="3">
        <v>2</v>
      </c>
      <c r="I6099"/>
    </row>
    <row r="6100" spans="3:9">
      <c r="C6100" s="176">
        <v>42164.103499999997</v>
      </c>
      <c r="D6100" s="3" t="s">
        <v>446</v>
      </c>
      <c r="E6100" s="3" t="s">
        <v>9</v>
      </c>
      <c r="F6100" s="3" t="str">
        <f t="shared" si="95"/>
        <v>Wholesale</v>
      </c>
      <c r="G6100" s="3">
        <v>26</v>
      </c>
      <c r="I6100"/>
    </row>
    <row r="6101" spans="3:9">
      <c r="C6101" s="176">
        <v>42208.183299999997</v>
      </c>
      <c r="D6101" s="3" t="s">
        <v>446</v>
      </c>
      <c r="E6101" s="3" t="s">
        <v>452</v>
      </c>
      <c r="F6101" s="3" t="str">
        <f t="shared" si="95"/>
        <v>Retail</v>
      </c>
      <c r="G6101" s="3">
        <v>5</v>
      </c>
      <c r="I6101"/>
    </row>
    <row r="6102" spans="3:9">
      <c r="C6102" s="176">
        <v>42250.779900000001</v>
      </c>
      <c r="D6102" s="3" t="s">
        <v>447</v>
      </c>
      <c r="E6102" s="3" t="s">
        <v>452</v>
      </c>
      <c r="F6102" s="3" t="str">
        <f t="shared" si="95"/>
        <v>Wholesale</v>
      </c>
      <c r="G6102" s="3">
        <v>50</v>
      </c>
      <c r="I6102"/>
    </row>
    <row r="6103" spans="3:9">
      <c r="C6103" s="176">
        <v>42358.513200000001</v>
      </c>
      <c r="D6103" s="3" t="s">
        <v>446</v>
      </c>
      <c r="E6103" s="3" t="s">
        <v>453</v>
      </c>
      <c r="F6103" s="3" t="str">
        <f t="shared" si="95"/>
        <v>Retail</v>
      </c>
      <c r="G6103" s="3">
        <v>4</v>
      </c>
      <c r="I6103"/>
    </row>
    <row r="6104" spans="3:9">
      <c r="C6104" s="176">
        <v>42090.481899999999</v>
      </c>
      <c r="D6104" s="3" t="s">
        <v>445</v>
      </c>
      <c r="E6104" s="3" t="s">
        <v>9</v>
      </c>
      <c r="F6104" s="3" t="str">
        <f t="shared" si="95"/>
        <v>Retail</v>
      </c>
      <c r="G6104" s="3">
        <v>1</v>
      </c>
      <c r="I6104"/>
    </row>
    <row r="6105" spans="3:9">
      <c r="C6105" s="176">
        <v>41982.434000000001</v>
      </c>
      <c r="D6105" s="3" t="s">
        <v>445</v>
      </c>
      <c r="E6105" s="3" t="s">
        <v>6</v>
      </c>
      <c r="F6105" s="3" t="str">
        <f t="shared" si="95"/>
        <v>Wholesale</v>
      </c>
      <c r="G6105" s="3">
        <v>54</v>
      </c>
      <c r="I6105"/>
    </row>
    <row r="6106" spans="3:9">
      <c r="C6106" s="176">
        <v>41985.193800000001</v>
      </c>
      <c r="D6106" s="3" t="s">
        <v>447</v>
      </c>
      <c r="E6106" s="3" t="s">
        <v>112</v>
      </c>
      <c r="F6106" s="3" t="str">
        <f t="shared" si="95"/>
        <v>Wholesale</v>
      </c>
      <c r="G6106" s="3">
        <v>35</v>
      </c>
      <c r="I6106"/>
    </row>
    <row r="6107" spans="3:9">
      <c r="C6107" s="176">
        <v>42287.216</v>
      </c>
      <c r="D6107" s="3" t="s">
        <v>445</v>
      </c>
      <c r="E6107" s="3" t="s">
        <v>453</v>
      </c>
      <c r="F6107" s="3" t="str">
        <f t="shared" si="95"/>
        <v>Retail</v>
      </c>
      <c r="G6107" s="3">
        <v>2</v>
      </c>
      <c r="I6107"/>
    </row>
    <row r="6108" spans="3:9">
      <c r="C6108" s="176">
        <v>42255.472199999997</v>
      </c>
      <c r="D6108" s="3" t="s">
        <v>447</v>
      </c>
      <c r="E6108" s="3" t="s">
        <v>461</v>
      </c>
      <c r="F6108" s="3" t="str">
        <f t="shared" si="95"/>
        <v>Retail</v>
      </c>
      <c r="G6108" s="3">
        <v>2</v>
      </c>
      <c r="I6108"/>
    </row>
    <row r="6109" spans="3:9">
      <c r="C6109" s="176">
        <v>42034.4882</v>
      </c>
      <c r="D6109" s="3" t="s">
        <v>446</v>
      </c>
      <c r="E6109" s="3" t="s">
        <v>453</v>
      </c>
      <c r="F6109" s="3" t="str">
        <f t="shared" si="95"/>
        <v>Retail</v>
      </c>
      <c r="G6109" s="3">
        <v>1</v>
      </c>
      <c r="I6109"/>
    </row>
    <row r="6110" spans="3:9">
      <c r="C6110" s="176">
        <v>42333.443099999997</v>
      </c>
      <c r="D6110" s="3" t="s">
        <v>449</v>
      </c>
      <c r="E6110" s="3" t="s">
        <v>112</v>
      </c>
      <c r="F6110" s="3" t="str">
        <f t="shared" si="95"/>
        <v>Wholesale</v>
      </c>
      <c r="G6110" s="3">
        <v>111</v>
      </c>
      <c r="I6110"/>
    </row>
    <row r="6111" spans="3:9">
      <c r="C6111" s="176">
        <v>42110.722900000001</v>
      </c>
      <c r="D6111" s="3" t="s">
        <v>449</v>
      </c>
      <c r="E6111" s="3" t="s">
        <v>6</v>
      </c>
      <c r="F6111" s="3" t="str">
        <f t="shared" si="95"/>
        <v>Wholesale</v>
      </c>
      <c r="G6111" s="3">
        <v>57</v>
      </c>
      <c r="I6111"/>
    </row>
    <row r="6112" spans="3:9">
      <c r="C6112" s="176">
        <v>42206.505599999997</v>
      </c>
      <c r="D6112" s="3" t="s">
        <v>445</v>
      </c>
      <c r="E6112" s="3" t="s">
        <v>110</v>
      </c>
      <c r="F6112" s="3" t="str">
        <f t="shared" si="95"/>
        <v>Wholesale</v>
      </c>
      <c r="G6112" s="3">
        <v>68</v>
      </c>
      <c r="I6112"/>
    </row>
    <row r="6113" spans="3:9">
      <c r="C6113" s="176">
        <v>42180.538200000003</v>
      </c>
      <c r="D6113" s="3" t="s">
        <v>445</v>
      </c>
      <c r="E6113" s="3" t="s">
        <v>461</v>
      </c>
      <c r="F6113" s="3" t="str">
        <f t="shared" si="95"/>
        <v>Wholesale</v>
      </c>
      <c r="G6113" s="3">
        <v>55</v>
      </c>
      <c r="I6113"/>
    </row>
    <row r="6114" spans="3:9">
      <c r="C6114" s="176">
        <v>42185.1181</v>
      </c>
      <c r="D6114" s="3" t="s">
        <v>447</v>
      </c>
      <c r="E6114" s="3" t="s">
        <v>453</v>
      </c>
      <c r="F6114" s="3" t="str">
        <f t="shared" si="95"/>
        <v>Retail</v>
      </c>
      <c r="G6114" s="3">
        <v>7</v>
      </c>
      <c r="I6114"/>
    </row>
    <row r="6115" spans="3:9">
      <c r="C6115" s="176">
        <v>42158.4931</v>
      </c>
      <c r="D6115" s="3" t="s">
        <v>445</v>
      </c>
      <c r="E6115" s="3" t="s">
        <v>6</v>
      </c>
      <c r="F6115" s="3" t="str">
        <f t="shared" si="95"/>
        <v>Retail</v>
      </c>
      <c r="G6115" s="3">
        <v>4</v>
      </c>
      <c r="I6115"/>
    </row>
    <row r="6116" spans="3:9">
      <c r="C6116" s="176">
        <v>42306.556900000003</v>
      </c>
      <c r="D6116" s="3" t="s">
        <v>446</v>
      </c>
      <c r="E6116" s="3" t="s">
        <v>6</v>
      </c>
      <c r="F6116" s="3" t="str">
        <f t="shared" si="95"/>
        <v>Wholesale</v>
      </c>
      <c r="G6116" s="3">
        <v>30</v>
      </c>
      <c r="I6116"/>
    </row>
    <row r="6117" spans="3:9">
      <c r="C6117" s="176">
        <v>42363.486799999999</v>
      </c>
      <c r="D6117" s="3" t="s">
        <v>447</v>
      </c>
      <c r="E6117" s="3" t="s">
        <v>453</v>
      </c>
      <c r="F6117" s="3" t="str">
        <f t="shared" si="95"/>
        <v>Wholesale</v>
      </c>
      <c r="G6117" s="3">
        <v>30</v>
      </c>
      <c r="I6117"/>
    </row>
    <row r="6118" spans="3:9">
      <c r="C6118" s="176">
        <v>42210.421499999997</v>
      </c>
      <c r="D6118" s="3" t="s">
        <v>445</v>
      </c>
      <c r="E6118" s="3" t="s">
        <v>452</v>
      </c>
      <c r="F6118" s="3" t="str">
        <f t="shared" si="95"/>
        <v>Retail</v>
      </c>
      <c r="G6118" s="3">
        <v>2</v>
      </c>
      <c r="I6118"/>
    </row>
    <row r="6119" spans="3:9">
      <c r="C6119" s="176">
        <v>42130.530599999998</v>
      </c>
      <c r="D6119" s="3" t="s">
        <v>445</v>
      </c>
      <c r="E6119" s="3" t="s">
        <v>112</v>
      </c>
      <c r="F6119" s="3" t="str">
        <f t="shared" si="95"/>
        <v>Retail</v>
      </c>
      <c r="G6119" s="3">
        <v>7</v>
      </c>
      <c r="I6119"/>
    </row>
    <row r="6120" spans="3:9">
      <c r="C6120" s="176">
        <v>42333.788200000003</v>
      </c>
      <c r="D6120" s="3" t="s">
        <v>445</v>
      </c>
      <c r="E6120" s="3" t="s">
        <v>6</v>
      </c>
      <c r="F6120" s="3" t="str">
        <f t="shared" si="95"/>
        <v>Retail</v>
      </c>
      <c r="G6120" s="3">
        <v>1</v>
      </c>
      <c r="I6120"/>
    </row>
    <row r="6121" spans="3:9">
      <c r="C6121" s="176">
        <v>42251.879200000003</v>
      </c>
      <c r="D6121" s="3" t="s">
        <v>445</v>
      </c>
      <c r="E6121" s="3" t="s">
        <v>10</v>
      </c>
      <c r="F6121" s="3" t="str">
        <f t="shared" si="95"/>
        <v>Wholesale</v>
      </c>
      <c r="G6121" s="3">
        <v>72</v>
      </c>
      <c r="I6121"/>
    </row>
    <row r="6122" spans="3:9">
      <c r="C6122" s="176">
        <v>42302.852099999996</v>
      </c>
      <c r="D6122" s="3" t="s">
        <v>449</v>
      </c>
      <c r="E6122" s="3" t="s">
        <v>453</v>
      </c>
      <c r="F6122" s="3" t="str">
        <f t="shared" si="95"/>
        <v>Retail</v>
      </c>
      <c r="G6122" s="3">
        <v>1</v>
      </c>
      <c r="I6122"/>
    </row>
    <row r="6123" spans="3:9">
      <c r="C6123" s="176">
        <v>42169.538200000003</v>
      </c>
      <c r="D6123" s="3" t="s">
        <v>445</v>
      </c>
      <c r="E6123" s="3" t="s">
        <v>312</v>
      </c>
      <c r="F6123" s="3" t="str">
        <f t="shared" si="95"/>
        <v>Wholesale</v>
      </c>
      <c r="G6123" s="3">
        <v>60</v>
      </c>
      <c r="I6123"/>
    </row>
    <row r="6124" spans="3:9">
      <c r="C6124" s="176">
        <v>42338.7333</v>
      </c>
      <c r="D6124" s="3" t="s">
        <v>446</v>
      </c>
      <c r="E6124" s="3" t="s">
        <v>453</v>
      </c>
      <c r="F6124" s="3" t="str">
        <f t="shared" si="95"/>
        <v>Retail</v>
      </c>
      <c r="G6124" s="3">
        <v>6</v>
      </c>
      <c r="I6124"/>
    </row>
    <row r="6125" spans="3:9">
      <c r="C6125" s="176">
        <v>42267.917399999998</v>
      </c>
      <c r="D6125" s="3" t="s">
        <v>447</v>
      </c>
      <c r="E6125" s="3" t="s">
        <v>453</v>
      </c>
      <c r="F6125" s="3" t="str">
        <f t="shared" si="95"/>
        <v>Retail</v>
      </c>
      <c r="G6125" s="3">
        <v>1</v>
      </c>
      <c r="I6125"/>
    </row>
    <row r="6126" spans="3:9">
      <c r="C6126" s="176">
        <v>42199.512499999997</v>
      </c>
      <c r="D6126" s="3" t="s">
        <v>445</v>
      </c>
      <c r="E6126" s="3" t="s">
        <v>460</v>
      </c>
      <c r="F6126" s="3" t="str">
        <f t="shared" si="95"/>
        <v>Retail</v>
      </c>
      <c r="G6126" s="3">
        <v>1</v>
      </c>
      <c r="I6126"/>
    </row>
    <row r="6127" spans="3:9">
      <c r="C6127" s="176">
        <v>42269.716699999997</v>
      </c>
      <c r="D6127" s="3" t="s">
        <v>445</v>
      </c>
      <c r="E6127" s="3" t="s">
        <v>6</v>
      </c>
      <c r="F6127" s="3" t="str">
        <f t="shared" si="95"/>
        <v>Retail</v>
      </c>
      <c r="G6127" s="3">
        <v>3</v>
      </c>
      <c r="I6127"/>
    </row>
    <row r="6128" spans="3:9">
      <c r="C6128" s="176">
        <v>42142.728499999997</v>
      </c>
      <c r="D6128" s="3" t="s">
        <v>445</v>
      </c>
      <c r="E6128" s="3" t="s">
        <v>453</v>
      </c>
      <c r="F6128" s="3" t="str">
        <f t="shared" si="95"/>
        <v>Wholesale</v>
      </c>
      <c r="G6128" s="3">
        <v>29</v>
      </c>
      <c r="I6128"/>
    </row>
    <row r="6129" spans="3:9">
      <c r="C6129" s="176">
        <v>42247.467400000001</v>
      </c>
      <c r="D6129" s="3" t="s">
        <v>447</v>
      </c>
      <c r="E6129" s="3" t="s">
        <v>312</v>
      </c>
      <c r="F6129" s="3" t="str">
        <f t="shared" si="95"/>
        <v>Wholesale</v>
      </c>
      <c r="G6129" s="3">
        <v>53</v>
      </c>
      <c r="I6129"/>
    </row>
    <row r="6130" spans="3:9">
      <c r="C6130" s="176">
        <v>42235.440300000002</v>
      </c>
      <c r="D6130" s="3" t="s">
        <v>446</v>
      </c>
      <c r="E6130" s="3" t="s">
        <v>452</v>
      </c>
      <c r="F6130" s="3" t="str">
        <f t="shared" si="95"/>
        <v>Retail</v>
      </c>
      <c r="G6130" s="3">
        <v>2</v>
      </c>
      <c r="I6130"/>
    </row>
    <row r="6131" spans="3:9">
      <c r="C6131" s="176">
        <v>42311.738899999997</v>
      </c>
      <c r="D6131" s="3" t="s">
        <v>446</v>
      </c>
      <c r="E6131" s="3" t="s">
        <v>453</v>
      </c>
      <c r="F6131" s="3" t="str">
        <f t="shared" si="95"/>
        <v>Retail</v>
      </c>
      <c r="G6131" s="3">
        <v>2</v>
      </c>
      <c r="I6131"/>
    </row>
    <row r="6132" spans="3:9">
      <c r="C6132" s="176">
        <v>42157.611100000002</v>
      </c>
      <c r="D6132" s="3" t="s">
        <v>446</v>
      </c>
      <c r="E6132" s="3" t="s">
        <v>453</v>
      </c>
      <c r="F6132" s="3" t="str">
        <f t="shared" si="95"/>
        <v>Retail</v>
      </c>
      <c r="G6132" s="3">
        <v>3</v>
      </c>
      <c r="I6132"/>
    </row>
    <row r="6133" spans="3:9">
      <c r="C6133" s="176">
        <v>41979.450700000001</v>
      </c>
      <c r="D6133" s="3" t="s">
        <v>445</v>
      </c>
      <c r="E6133" s="3" t="s">
        <v>110</v>
      </c>
      <c r="F6133" s="3" t="str">
        <f t="shared" si="95"/>
        <v>Wholesale</v>
      </c>
      <c r="G6133" s="3">
        <v>33</v>
      </c>
      <c r="I6133"/>
    </row>
    <row r="6134" spans="3:9">
      <c r="C6134" s="176">
        <v>42351.138899999998</v>
      </c>
      <c r="D6134" s="3" t="s">
        <v>445</v>
      </c>
      <c r="E6134" s="3" t="s">
        <v>6</v>
      </c>
      <c r="F6134" s="3" t="str">
        <f t="shared" si="95"/>
        <v>Retail</v>
      </c>
      <c r="G6134" s="3">
        <v>5</v>
      </c>
      <c r="I6134"/>
    </row>
    <row r="6135" spans="3:9">
      <c r="C6135" s="176">
        <v>42331.173600000002</v>
      </c>
      <c r="D6135" s="3" t="s">
        <v>447</v>
      </c>
      <c r="E6135" s="3" t="s">
        <v>450</v>
      </c>
      <c r="F6135" s="3" t="str">
        <f t="shared" si="95"/>
        <v>Wholesale</v>
      </c>
      <c r="G6135" s="3">
        <v>36</v>
      </c>
      <c r="I6135"/>
    </row>
    <row r="6136" spans="3:9">
      <c r="C6136" s="176">
        <v>42246.722900000001</v>
      </c>
      <c r="D6136" s="3" t="s">
        <v>447</v>
      </c>
      <c r="E6136" s="3" t="s">
        <v>456</v>
      </c>
      <c r="F6136" s="3" t="str">
        <f t="shared" si="95"/>
        <v>Retail</v>
      </c>
      <c r="G6136" s="3">
        <v>7</v>
      </c>
      <c r="I6136"/>
    </row>
    <row r="6137" spans="3:9">
      <c r="C6137" s="176">
        <v>41984.972900000001</v>
      </c>
      <c r="D6137" s="3" t="s">
        <v>449</v>
      </c>
      <c r="E6137" s="3" t="s">
        <v>453</v>
      </c>
      <c r="F6137" s="3" t="str">
        <f t="shared" si="95"/>
        <v>Retail</v>
      </c>
      <c r="G6137" s="3">
        <v>4</v>
      </c>
      <c r="I6137"/>
    </row>
    <row r="6138" spans="3:9">
      <c r="C6138" s="176">
        <v>42166.506300000001</v>
      </c>
      <c r="D6138" s="3" t="s">
        <v>447</v>
      </c>
      <c r="E6138" s="3" t="s">
        <v>453</v>
      </c>
      <c r="F6138" s="3" t="str">
        <f t="shared" si="95"/>
        <v>Retail</v>
      </c>
      <c r="G6138" s="3">
        <v>2</v>
      </c>
      <c r="I6138"/>
    </row>
    <row r="6139" spans="3:9">
      <c r="C6139" s="176">
        <v>42299.534</v>
      </c>
      <c r="D6139" s="3" t="s">
        <v>445</v>
      </c>
      <c r="E6139" s="3" t="s">
        <v>312</v>
      </c>
      <c r="F6139" s="3" t="str">
        <f t="shared" si="95"/>
        <v>Retail</v>
      </c>
      <c r="G6139" s="3">
        <v>3</v>
      </c>
      <c r="I6139"/>
    </row>
    <row r="6140" spans="3:9">
      <c r="C6140" s="176">
        <v>41985.4764</v>
      </c>
      <c r="D6140" s="3" t="s">
        <v>446</v>
      </c>
      <c r="E6140" s="3" t="s">
        <v>460</v>
      </c>
      <c r="F6140" s="3" t="str">
        <f t="shared" si="95"/>
        <v>Wholesale</v>
      </c>
      <c r="G6140" s="3">
        <v>26</v>
      </c>
      <c r="I6140"/>
    </row>
    <row r="6141" spans="3:9">
      <c r="C6141" s="176">
        <v>42175.535400000001</v>
      </c>
      <c r="D6141" s="3" t="s">
        <v>445</v>
      </c>
      <c r="E6141" s="3" t="s">
        <v>6</v>
      </c>
      <c r="F6141" s="3" t="str">
        <f t="shared" si="95"/>
        <v>Retail</v>
      </c>
      <c r="G6141" s="3">
        <v>7</v>
      </c>
      <c r="I6141"/>
    </row>
    <row r="6142" spans="3:9">
      <c r="C6142" s="176">
        <v>42187.761100000003</v>
      </c>
      <c r="D6142" s="3" t="s">
        <v>445</v>
      </c>
      <c r="E6142" s="3" t="s">
        <v>452</v>
      </c>
      <c r="F6142" s="3" t="str">
        <f t="shared" si="95"/>
        <v>Retail</v>
      </c>
      <c r="G6142" s="3">
        <v>4</v>
      </c>
      <c r="I6142"/>
    </row>
    <row r="6143" spans="3:9">
      <c r="C6143" s="176">
        <v>42313.881300000001</v>
      </c>
      <c r="D6143" s="3" t="s">
        <v>449</v>
      </c>
      <c r="E6143" s="3" t="s">
        <v>460</v>
      </c>
      <c r="F6143" s="3" t="str">
        <f t="shared" si="95"/>
        <v>Wholesale</v>
      </c>
      <c r="G6143" s="3">
        <v>26</v>
      </c>
      <c r="I6143"/>
    </row>
    <row r="6144" spans="3:9">
      <c r="C6144" s="176">
        <v>42348.741699999999</v>
      </c>
      <c r="D6144" s="3" t="s">
        <v>445</v>
      </c>
      <c r="E6144" s="3" t="s">
        <v>454</v>
      </c>
      <c r="F6144" s="3" t="str">
        <f t="shared" si="95"/>
        <v>Retail</v>
      </c>
      <c r="G6144" s="3">
        <v>5</v>
      </c>
      <c r="I6144"/>
    </row>
    <row r="6145" spans="3:9">
      <c r="C6145" s="176">
        <v>42349.479899999998</v>
      </c>
      <c r="D6145" s="3" t="s">
        <v>445</v>
      </c>
      <c r="E6145" s="3" t="s">
        <v>10</v>
      </c>
      <c r="F6145" s="3" t="str">
        <f t="shared" si="95"/>
        <v>Retail</v>
      </c>
      <c r="G6145" s="3">
        <v>6</v>
      </c>
      <c r="I6145"/>
    </row>
    <row r="6146" spans="3:9">
      <c r="C6146" s="176">
        <v>42216.577100000002</v>
      </c>
      <c r="D6146" s="3" t="s">
        <v>446</v>
      </c>
      <c r="E6146" s="3" t="s">
        <v>6</v>
      </c>
      <c r="F6146" s="3" t="str">
        <f t="shared" si="95"/>
        <v>Wholesale</v>
      </c>
      <c r="G6146" s="3">
        <v>37</v>
      </c>
      <c r="I6146"/>
    </row>
    <row r="6147" spans="3:9">
      <c r="C6147" s="176">
        <v>42248.211799999997</v>
      </c>
      <c r="D6147" s="3" t="s">
        <v>449</v>
      </c>
      <c r="E6147" s="3" t="s">
        <v>453</v>
      </c>
      <c r="F6147" s="3" t="str">
        <f t="shared" si="95"/>
        <v>Retail</v>
      </c>
      <c r="G6147" s="3">
        <v>2</v>
      </c>
      <c r="I6147"/>
    </row>
    <row r="6148" spans="3:9">
      <c r="C6148" s="176">
        <v>42008.586799999997</v>
      </c>
      <c r="D6148" s="3" t="s">
        <v>447</v>
      </c>
      <c r="E6148" s="3" t="s">
        <v>453</v>
      </c>
      <c r="F6148" s="3" t="str">
        <f t="shared" si="95"/>
        <v>Wholesale</v>
      </c>
      <c r="G6148" s="3">
        <v>67</v>
      </c>
      <c r="I6148"/>
    </row>
    <row r="6149" spans="3:9">
      <c r="C6149" s="176">
        <v>42090.731299999999</v>
      </c>
      <c r="D6149" s="3" t="s">
        <v>446</v>
      </c>
      <c r="E6149" s="3" t="s">
        <v>453</v>
      </c>
      <c r="F6149" s="3" t="str">
        <f t="shared" si="95"/>
        <v>Wholesale</v>
      </c>
      <c r="G6149" s="3">
        <v>45</v>
      </c>
      <c r="I6149"/>
    </row>
    <row r="6150" spans="3:9">
      <c r="C6150" s="176">
        <v>42341.547899999998</v>
      </c>
      <c r="D6150" s="3" t="s">
        <v>447</v>
      </c>
      <c r="E6150" s="3" t="s">
        <v>453</v>
      </c>
      <c r="F6150" s="3" t="str">
        <f t="shared" si="95"/>
        <v>Wholesale</v>
      </c>
      <c r="G6150" s="3">
        <v>43</v>
      </c>
      <c r="I6150"/>
    </row>
    <row r="6151" spans="3:9">
      <c r="C6151" s="176">
        <v>41983.478499999997</v>
      </c>
      <c r="D6151" s="3" t="s">
        <v>445</v>
      </c>
      <c r="E6151" s="3" t="s">
        <v>114</v>
      </c>
      <c r="F6151" s="3" t="str">
        <f t="shared" si="95"/>
        <v>Wholesale</v>
      </c>
      <c r="G6151" s="3">
        <v>84</v>
      </c>
      <c r="I6151"/>
    </row>
    <row r="6152" spans="3:9">
      <c r="C6152" s="176">
        <v>42330.503499999999</v>
      </c>
      <c r="D6152" s="3" t="s">
        <v>449</v>
      </c>
      <c r="E6152" s="3" t="s">
        <v>453</v>
      </c>
      <c r="F6152" s="3" t="str">
        <f t="shared" si="95"/>
        <v>Retail</v>
      </c>
      <c r="G6152" s="3">
        <v>2</v>
      </c>
      <c r="I6152"/>
    </row>
    <row r="6153" spans="3:9">
      <c r="C6153" s="176">
        <v>42246.536800000002</v>
      </c>
      <c r="D6153" s="3" t="s">
        <v>449</v>
      </c>
      <c r="E6153" s="3" t="s">
        <v>10</v>
      </c>
      <c r="F6153" s="3" t="str">
        <f t="shared" si="95"/>
        <v>Wholesale</v>
      </c>
      <c r="G6153" s="3">
        <v>65</v>
      </c>
      <c r="I6153"/>
    </row>
    <row r="6154" spans="3:9">
      <c r="C6154" s="176">
        <v>42166.508300000001</v>
      </c>
      <c r="D6154" s="3" t="s">
        <v>449</v>
      </c>
      <c r="E6154" s="3" t="s">
        <v>114</v>
      </c>
      <c r="F6154" s="3" t="str">
        <f t="shared" ref="F6154:F6217" si="96">IF(G6154&lt;10,"Retail","Wholesale")</f>
        <v>Retail</v>
      </c>
      <c r="G6154" s="3">
        <v>5</v>
      </c>
      <c r="I6154"/>
    </row>
    <row r="6155" spans="3:9">
      <c r="C6155" s="176">
        <v>42356.512499999997</v>
      </c>
      <c r="D6155" s="3" t="s">
        <v>449</v>
      </c>
      <c r="E6155" s="3" t="s">
        <v>460</v>
      </c>
      <c r="F6155" s="3" t="str">
        <f t="shared" si="96"/>
        <v>Wholesale</v>
      </c>
      <c r="G6155" s="3">
        <v>69</v>
      </c>
      <c r="I6155"/>
    </row>
    <row r="6156" spans="3:9">
      <c r="C6156" s="176">
        <v>42210.093800000002</v>
      </c>
      <c r="D6156" s="3" t="s">
        <v>447</v>
      </c>
      <c r="E6156" s="3" t="s">
        <v>312</v>
      </c>
      <c r="F6156" s="3" t="str">
        <f t="shared" si="96"/>
        <v>Retail</v>
      </c>
      <c r="G6156" s="3">
        <v>1</v>
      </c>
      <c r="I6156"/>
    </row>
    <row r="6157" spans="3:9">
      <c r="C6157" s="176">
        <v>42239.533300000003</v>
      </c>
      <c r="D6157" s="3" t="s">
        <v>445</v>
      </c>
      <c r="E6157" s="3" t="s">
        <v>453</v>
      </c>
      <c r="F6157" s="3" t="str">
        <f t="shared" si="96"/>
        <v>Retail</v>
      </c>
      <c r="G6157" s="3">
        <v>6</v>
      </c>
      <c r="I6157"/>
    </row>
    <row r="6158" spans="3:9">
      <c r="C6158" s="176">
        <v>42250.329899999997</v>
      </c>
      <c r="D6158" s="3" t="s">
        <v>445</v>
      </c>
      <c r="E6158" s="3" t="s">
        <v>461</v>
      </c>
      <c r="F6158" s="3" t="str">
        <f t="shared" si="96"/>
        <v>Wholesale</v>
      </c>
      <c r="G6158" s="3">
        <v>11</v>
      </c>
      <c r="I6158"/>
    </row>
    <row r="6159" spans="3:9">
      <c r="C6159" s="176">
        <v>42199.219400000002</v>
      </c>
      <c r="D6159" s="3" t="s">
        <v>447</v>
      </c>
      <c r="E6159" s="3" t="s">
        <v>454</v>
      </c>
      <c r="F6159" s="3" t="str">
        <f t="shared" si="96"/>
        <v>Retail</v>
      </c>
      <c r="G6159" s="3">
        <v>3</v>
      </c>
      <c r="I6159"/>
    </row>
    <row r="6160" spans="3:9">
      <c r="C6160" s="176">
        <v>42207.825700000001</v>
      </c>
      <c r="D6160" s="3" t="s">
        <v>446</v>
      </c>
      <c r="E6160" s="3" t="s">
        <v>457</v>
      </c>
      <c r="F6160" s="3" t="str">
        <f t="shared" si="96"/>
        <v>Retail</v>
      </c>
      <c r="G6160" s="3">
        <v>2</v>
      </c>
      <c r="I6160"/>
    </row>
    <row r="6161" spans="3:9">
      <c r="C6161" s="176">
        <v>42369.184699999998</v>
      </c>
      <c r="D6161" s="3" t="s">
        <v>446</v>
      </c>
      <c r="E6161" s="3" t="s">
        <v>453</v>
      </c>
      <c r="F6161" s="3" t="str">
        <f t="shared" si="96"/>
        <v>Retail</v>
      </c>
      <c r="G6161" s="3">
        <v>4</v>
      </c>
      <c r="I6161"/>
    </row>
    <row r="6162" spans="3:9">
      <c r="C6162" s="176">
        <v>42349.518799999998</v>
      </c>
      <c r="D6162" s="3" t="s">
        <v>445</v>
      </c>
      <c r="E6162" s="3" t="s">
        <v>6</v>
      </c>
      <c r="F6162" s="3" t="str">
        <f t="shared" si="96"/>
        <v>Wholesale</v>
      </c>
      <c r="G6162" s="3">
        <v>69</v>
      </c>
      <c r="I6162"/>
    </row>
    <row r="6163" spans="3:9">
      <c r="C6163" s="176">
        <v>42362.295100000003</v>
      </c>
      <c r="D6163" s="3" t="s">
        <v>447</v>
      </c>
      <c r="E6163" s="3" t="s">
        <v>460</v>
      </c>
      <c r="F6163" s="3" t="str">
        <f t="shared" si="96"/>
        <v>Retail</v>
      </c>
      <c r="G6163" s="3">
        <v>6</v>
      </c>
      <c r="I6163"/>
    </row>
    <row r="6164" spans="3:9">
      <c r="C6164" s="176">
        <v>42344.504200000003</v>
      </c>
      <c r="D6164" s="3" t="s">
        <v>446</v>
      </c>
      <c r="E6164" s="3" t="s">
        <v>453</v>
      </c>
      <c r="F6164" s="3" t="str">
        <f t="shared" si="96"/>
        <v>Wholesale</v>
      </c>
      <c r="G6164" s="3">
        <v>28</v>
      </c>
      <c r="I6164"/>
    </row>
    <row r="6165" spans="3:9">
      <c r="C6165" s="176">
        <v>42348.198600000003</v>
      </c>
      <c r="D6165" s="3" t="s">
        <v>447</v>
      </c>
      <c r="E6165" s="3" t="s">
        <v>453</v>
      </c>
      <c r="F6165" s="3" t="str">
        <f t="shared" si="96"/>
        <v>Wholesale</v>
      </c>
      <c r="G6165" s="3">
        <v>39</v>
      </c>
      <c r="I6165"/>
    </row>
    <row r="6166" spans="3:9">
      <c r="C6166" s="176">
        <v>42333.530599999998</v>
      </c>
      <c r="D6166" s="3" t="s">
        <v>445</v>
      </c>
      <c r="E6166" s="3" t="s">
        <v>453</v>
      </c>
      <c r="F6166" s="3" t="str">
        <f t="shared" si="96"/>
        <v>Retail</v>
      </c>
      <c r="G6166" s="3">
        <v>4</v>
      </c>
      <c r="I6166"/>
    </row>
    <row r="6167" spans="3:9">
      <c r="C6167" s="176">
        <v>42333.732600000003</v>
      </c>
      <c r="D6167" s="3" t="s">
        <v>445</v>
      </c>
      <c r="E6167" s="3" t="s">
        <v>453</v>
      </c>
      <c r="F6167" s="3" t="str">
        <f t="shared" si="96"/>
        <v>Retail</v>
      </c>
      <c r="G6167" s="3">
        <v>1</v>
      </c>
      <c r="I6167"/>
    </row>
    <row r="6168" spans="3:9">
      <c r="C6168" s="176">
        <v>42258.407599999999</v>
      </c>
      <c r="D6168" s="3" t="s">
        <v>447</v>
      </c>
      <c r="E6168" s="3" t="s">
        <v>460</v>
      </c>
      <c r="F6168" s="3" t="str">
        <f t="shared" si="96"/>
        <v>Wholesale</v>
      </c>
      <c r="G6168" s="3">
        <v>25</v>
      </c>
      <c r="I6168"/>
    </row>
    <row r="6169" spans="3:9">
      <c r="C6169" s="176">
        <v>42256.535400000001</v>
      </c>
      <c r="D6169" s="3" t="s">
        <v>447</v>
      </c>
      <c r="E6169" s="3" t="s">
        <v>9</v>
      </c>
      <c r="F6169" s="3" t="str">
        <f t="shared" si="96"/>
        <v>Retail</v>
      </c>
      <c r="G6169" s="3">
        <v>1</v>
      </c>
      <c r="I6169"/>
    </row>
    <row r="6170" spans="3:9">
      <c r="C6170" s="176">
        <v>42179.142399999997</v>
      </c>
      <c r="D6170" s="3" t="s">
        <v>447</v>
      </c>
      <c r="E6170" s="3" t="s">
        <v>10</v>
      </c>
      <c r="F6170" s="3" t="str">
        <f t="shared" si="96"/>
        <v>Retail</v>
      </c>
      <c r="G6170" s="3">
        <v>7</v>
      </c>
      <c r="I6170"/>
    </row>
    <row r="6171" spans="3:9">
      <c r="C6171" s="176">
        <v>42039.766000000003</v>
      </c>
      <c r="D6171" s="3" t="s">
        <v>446</v>
      </c>
      <c r="E6171" s="3" t="s">
        <v>8</v>
      </c>
      <c r="F6171" s="3" t="str">
        <f t="shared" si="96"/>
        <v>Retail</v>
      </c>
      <c r="G6171" s="3">
        <v>2</v>
      </c>
      <c r="I6171"/>
    </row>
    <row r="6172" spans="3:9">
      <c r="C6172" s="176">
        <v>42156.229899999998</v>
      </c>
      <c r="D6172" s="3" t="s">
        <v>446</v>
      </c>
      <c r="E6172" s="3" t="s">
        <v>7</v>
      </c>
      <c r="F6172" s="3" t="str">
        <f t="shared" si="96"/>
        <v>Retail</v>
      </c>
      <c r="G6172" s="3">
        <v>3</v>
      </c>
      <c r="I6172"/>
    </row>
    <row r="6173" spans="3:9">
      <c r="C6173" s="176">
        <v>41984.730600000003</v>
      </c>
      <c r="D6173" s="3" t="s">
        <v>449</v>
      </c>
      <c r="E6173" s="3" t="s">
        <v>451</v>
      </c>
      <c r="F6173" s="3" t="str">
        <f t="shared" si="96"/>
        <v>Wholesale</v>
      </c>
      <c r="G6173" s="3">
        <v>45</v>
      </c>
      <c r="I6173"/>
    </row>
    <row r="6174" spans="3:9">
      <c r="C6174" s="176">
        <v>42345.197200000002</v>
      </c>
      <c r="D6174" s="3" t="s">
        <v>446</v>
      </c>
      <c r="E6174" s="3" t="s">
        <v>450</v>
      </c>
      <c r="F6174" s="3" t="str">
        <f t="shared" si="96"/>
        <v>Wholesale</v>
      </c>
      <c r="G6174" s="3">
        <v>36</v>
      </c>
      <c r="I6174"/>
    </row>
    <row r="6175" spans="3:9">
      <c r="C6175" s="176">
        <v>42220.481899999999</v>
      </c>
      <c r="D6175" s="3" t="s">
        <v>449</v>
      </c>
      <c r="E6175" s="3" t="s">
        <v>453</v>
      </c>
      <c r="F6175" s="3" t="str">
        <f t="shared" si="96"/>
        <v>Wholesale</v>
      </c>
      <c r="G6175" s="3">
        <v>34</v>
      </c>
      <c r="I6175"/>
    </row>
    <row r="6176" spans="3:9">
      <c r="C6176" s="176">
        <v>42229.327100000002</v>
      </c>
      <c r="D6176" s="3" t="s">
        <v>446</v>
      </c>
      <c r="E6176" s="3" t="s">
        <v>453</v>
      </c>
      <c r="F6176" s="3" t="str">
        <f t="shared" si="96"/>
        <v>Retail</v>
      </c>
      <c r="G6176" s="3">
        <v>4</v>
      </c>
      <c r="I6176"/>
    </row>
    <row r="6177" spans="3:9">
      <c r="C6177" s="176">
        <v>42359.272199999999</v>
      </c>
      <c r="D6177" s="3" t="s">
        <v>447</v>
      </c>
      <c r="E6177" s="3" t="s">
        <v>460</v>
      </c>
      <c r="F6177" s="3" t="str">
        <f t="shared" si="96"/>
        <v>Retail</v>
      </c>
      <c r="G6177" s="3">
        <v>6</v>
      </c>
      <c r="I6177"/>
    </row>
    <row r="6178" spans="3:9">
      <c r="C6178" s="176">
        <v>42100.531900000002</v>
      </c>
      <c r="D6178" s="3" t="s">
        <v>447</v>
      </c>
      <c r="E6178" s="3" t="s">
        <v>9</v>
      </c>
      <c r="F6178" s="3" t="str">
        <f t="shared" si="96"/>
        <v>Wholesale</v>
      </c>
      <c r="G6178" s="3">
        <v>36</v>
      </c>
      <c r="I6178"/>
    </row>
    <row r="6179" spans="3:9">
      <c r="C6179" s="176">
        <v>42200.521500000003</v>
      </c>
      <c r="D6179" s="3" t="s">
        <v>445</v>
      </c>
      <c r="E6179" s="3" t="s">
        <v>6</v>
      </c>
      <c r="F6179" s="3" t="str">
        <f t="shared" si="96"/>
        <v>Wholesale</v>
      </c>
      <c r="G6179" s="3">
        <v>25</v>
      </c>
      <c r="I6179"/>
    </row>
    <row r="6180" spans="3:9">
      <c r="C6180" s="176">
        <v>41987.516000000003</v>
      </c>
      <c r="D6180" s="3" t="s">
        <v>447</v>
      </c>
      <c r="E6180" s="3" t="s">
        <v>6</v>
      </c>
      <c r="F6180" s="3" t="str">
        <f t="shared" si="96"/>
        <v>Wholesale</v>
      </c>
      <c r="G6180" s="3">
        <v>15</v>
      </c>
      <c r="I6180"/>
    </row>
    <row r="6181" spans="3:9">
      <c r="C6181" s="176">
        <v>42348.752099999998</v>
      </c>
      <c r="D6181" s="3" t="s">
        <v>447</v>
      </c>
      <c r="E6181" s="3" t="s">
        <v>453</v>
      </c>
      <c r="F6181" s="3" t="str">
        <f t="shared" si="96"/>
        <v>Retail</v>
      </c>
      <c r="G6181" s="3">
        <v>2</v>
      </c>
      <c r="I6181"/>
    </row>
    <row r="6182" spans="3:9">
      <c r="C6182" s="176">
        <v>42174.5167</v>
      </c>
      <c r="D6182" s="3" t="s">
        <v>447</v>
      </c>
      <c r="E6182" s="3" t="s">
        <v>7</v>
      </c>
      <c r="F6182" s="3" t="str">
        <f t="shared" si="96"/>
        <v>Retail</v>
      </c>
      <c r="G6182" s="3">
        <v>9</v>
      </c>
      <c r="I6182"/>
    </row>
    <row r="6183" spans="3:9">
      <c r="C6183" s="176">
        <v>42354.539599999996</v>
      </c>
      <c r="D6183" s="3" t="s">
        <v>445</v>
      </c>
      <c r="E6183" s="3" t="s">
        <v>7</v>
      </c>
      <c r="F6183" s="3" t="str">
        <f t="shared" si="96"/>
        <v>Wholesale</v>
      </c>
      <c r="G6183" s="3">
        <v>28</v>
      </c>
      <c r="I6183"/>
    </row>
    <row r="6184" spans="3:9">
      <c r="C6184" s="176">
        <v>41983.486799999999</v>
      </c>
      <c r="D6184" s="3" t="s">
        <v>445</v>
      </c>
      <c r="E6184" s="3" t="s">
        <v>453</v>
      </c>
      <c r="F6184" s="3" t="str">
        <f t="shared" si="96"/>
        <v>Retail</v>
      </c>
      <c r="G6184" s="3">
        <v>5</v>
      </c>
      <c r="I6184"/>
    </row>
    <row r="6185" spans="3:9">
      <c r="C6185" s="176">
        <v>42111.474300000002</v>
      </c>
      <c r="D6185" s="3" t="s">
        <v>445</v>
      </c>
      <c r="E6185" s="3" t="s">
        <v>455</v>
      </c>
      <c r="F6185" s="3" t="str">
        <f t="shared" si="96"/>
        <v>Retail</v>
      </c>
      <c r="G6185" s="3">
        <v>3</v>
      </c>
      <c r="I6185"/>
    </row>
    <row r="6186" spans="3:9">
      <c r="C6186" s="176">
        <v>42231.144399999997</v>
      </c>
      <c r="D6186" s="3" t="s">
        <v>445</v>
      </c>
      <c r="E6186" s="3" t="s">
        <v>10</v>
      </c>
      <c r="F6186" s="3" t="str">
        <f t="shared" si="96"/>
        <v>Retail</v>
      </c>
      <c r="G6186" s="3">
        <v>5</v>
      </c>
      <c r="I6186"/>
    </row>
    <row r="6187" spans="3:9">
      <c r="C6187" s="176">
        <v>41985.888899999998</v>
      </c>
      <c r="D6187" s="3" t="s">
        <v>446</v>
      </c>
      <c r="E6187" s="3" t="s">
        <v>448</v>
      </c>
      <c r="F6187" s="3" t="str">
        <f t="shared" si="96"/>
        <v>Retail</v>
      </c>
      <c r="G6187" s="3">
        <v>3</v>
      </c>
      <c r="I6187"/>
    </row>
    <row r="6188" spans="3:9">
      <c r="C6188" s="176">
        <v>41980.452799999999</v>
      </c>
      <c r="D6188" s="3" t="s">
        <v>449</v>
      </c>
      <c r="E6188" s="3" t="s">
        <v>9</v>
      </c>
      <c r="F6188" s="3" t="str">
        <f t="shared" si="96"/>
        <v>Retail</v>
      </c>
      <c r="G6188" s="3">
        <v>1</v>
      </c>
      <c r="I6188"/>
    </row>
    <row r="6189" spans="3:9">
      <c r="C6189" s="176">
        <v>41985.415300000001</v>
      </c>
      <c r="D6189" s="3" t="s">
        <v>446</v>
      </c>
      <c r="E6189" s="3" t="s">
        <v>9</v>
      </c>
      <c r="F6189" s="3" t="str">
        <f t="shared" si="96"/>
        <v>Retail</v>
      </c>
      <c r="G6189" s="3">
        <v>2</v>
      </c>
      <c r="I6189"/>
    </row>
    <row r="6190" spans="3:9">
      <c r="C6190" s="176">
        <v>41980.205600000001</v>
      </c>
      <c r="D6190" s="3" t="s">
        <v>447</v>
      </c>
      <c r="E6190" s="3" t="s">
        <v>114</v>
      </c>
      <c r="F6190" s="3" t="str">
        <f t="shared" si="96"/>
        <v>Retail</v>
      </c>
      <c r="G6190" s="3">
        <v>2</v>
      </c>
      <c r="I6190"/>
    </row>
    <row r="6191" spans="3:9">
      <c r="C6191" s="176">
        <v>42347.517399999997</v>
      </c>
      <c r="D6191" s="3" t="s">
        <v>446</v>
      </c>
      <c r="E6191" s="3" t="s">
        <v>453</v>
      </c>
      <c r="F6191" s="3" t="str">
        <f t="shared" si="96"/>
        <v>Retail</v>
      </c>
      <c r="G6191" s="3">
        <v>5</v>
      </c>
      <c r="I6191"/>
    </row>
    <row r="6192" spans="3:9">
      <c r="C6192" s="176">
        <v>42190.464599999999</v>
      </c>
      <c r="D6192" s="3" t="s">
        <v>445</v>
      </c>
      <c r="E6192" s="3" t="s">
        <v>6</v>
      </c>
      <c r="F6192" s="3" t="str">
        <f t="shared" si="96"/>
        <v>Retail</v>
      </c>
      <c r="G6192" s="3">
        <v>3</v>
      </c>
      <c r="I6192"/>
    </row>
    <row r="6193" spans="3:9">
      <c r="C6193" s="176">
        <v>42348.750699999997</v>
      </c>
      <c r="D6193" s="3" t="s">
        <v>445</v>
      </c>
      <c r="E6193" s="3" t="s">
        <v>112</v>
      </c>
      <c r="F6193" s="3" t="str">
        <f t="shared" si="96"/>
        <v>Wholesale</v>
      </c>
      <c r="G6193" s="3">
        <v>107</v>
      </c>
      <c r="I6193"/>
    </row>
    <row r="6194" spans="3:9">
      <c r="C6194" s="176">
        <v>41983.760399999999</v>
      </c>
      <c r="D6194" s="3" t="s">
        <v>445</v>
      </c>
      <c r="E6194" s="3" t="s">
        <v>112</v>
      </c>
      <c r="F6194" s="3" t="str">
        <f t="shared" si="96"/>
        <v>Retail</v>
      </c>
      <c r="G6194" s="3">
        <v>1</v>
      </c>
      <c r="I6194"/>
    </row>
    <row r="6195" spans="3:9">
      <c r="C6195" s="176">
        <v>42287.247199999998</v>
      </c>
      <c r="D6195" s="3" t="s">
        <v>445</v>
      </c>
      <c r="E6195" s="3" t="s">
        <v>112</v>
      </c>
      <c r="F6195" s="3" t="str">
        <f t="shared" si="96"/>
        <v>Retail</v>
      </c>
      <c r="G6195" s="3">
        <v>2</v>
      </c>
      <c r="I6195"/>
    </row>
    <row r="6196" spans="3:9">
      <c r="C6196" s="176">
        <v>42177.508999999998</v>
      </c>
      <c r="D6196" s="3" t="s">
        <v>445</v>
      </c>
      <c r="E6196" s="3" t="s">
        <v>453</v>
      </c>
      <c r="F6196" s="3" t="str">
        <f t="shared" si="96"/>
        <v>Wholesale</v>
      </c>
      <c r="G6196" s="3">
        <v>80</v>
      </c>
      <c r="I6196"/>
    </row>
    <row r="6197" spans="3:9">
      <c r="C6197" s="176">
        <v>42336.212500000001</v>
      </c>
      <c r="D6197" s="3" t="s">
        <v>445</v>
      </c>
      <c r="E6197" s="3" t="s">
        <v>453</v>
      </c>
      <c r="F6197" s="3" t="str">
        <f t="shared" si="96"/>
        <v>Retail</v>
      </c>
      <c r="G6197" s="3">
        <v>4</v>
      </c>
      <c r="I6197"/>
    </row>
    <row r="6198" spans="3:9">
      <c r="C6198" s="176">
        <v>41981.466</v>
      </c>
      <c r="D6198" s="3" t="s">
        <v>447</v>
      </c>
      <c r="E6198" s="3" t="s">
        <v>453</v>
      </c>
      <c r="F6198" s="3" t="str">
        <f t="shared" si="96"/>
        <v>Retail</v>
      </c>
      <c r="G6198" s="3">
        <v>5</v>
      </c>
      <c r="I6198"/>
    </row>
    <row r="6199" spans="3:9">
      <c r="C6199" s="176">
        <v>42346.1299</v>
      </c>
      <c r="D6199" s="3" t="s">
        <v>447</v>
      </c>
      <c r="E6199" s="3" t="s">
        <v>453</v>
      </c>
      <c r="F6199" s="3" t="str">
        <f t="shared" si="96"/>
        <v>Retail</v>
      </c>
      <c r="G6199" s="3">
        <v>3</v>
      </c>
      <c r="I6199"/>
    </row>
    <row r="6200" spans="3:9">
      <c r="C6200" s="176">
        <v>42273.510399999999</v>
      </c>
      <c r="D6200" s="3" t="s">
        <v>445</v>
      </c>
      <c r="E6200" s="3" t="s">
        <v>6</v>
      </c>
      <c r="F6200" s="3" t="str">
        <f t="shared" si="96"/>
        <v>Wholesale</v>
      </c>
      <c r="G6200" s="3">
        <v>61</v>
      </c>
      <c r="I6200"/>
    </row>
    <row r="6201" spans="3:9">
      <c r="C6201" s="176">
        <v>41991.815300000002</v>
      </c>
      <c r="D6201" s="3" t="s">
        <v>445</v>
      </c>
      <c r="E6201" s="3" t="s">
        <v>312</v>
      </c>
      <c r="F6201" s="3" t="str">
        <f t="shared" si="96"/>
        <v>Wholesale</v>
      </c>
      <c r="G6201" s="3">
        <v>88</v>
      </c>
      <c r="I6201"/>
    </row>
    <row r="6202" spans="3:9">
      <c r="C6202" s="176">
        <v>42207.4444</v>
      </c>
      <c r="D6202" s="3" t="s">
        <v>447</v>
      </c>
      <c r="E6202" s="3" t="s">
        <v>453</v>
      </c>
      <c r="F6202" s="3" t="str">
        <f t="shared" si="96"/>
        <v>Wholesale</v>
      </c>
      <c r="G6202" s="3">
        <v>40</v>
      </c>
      <c r="I6202"/>
    </row>
    <row r="6203" spans="3:9">
      <c r="C6203" s="176">
        <v>42256.209000000003</v>
      </c>
      <c r="D6203" s="3" t="s">
        <v>446</v>
      </c>
      <c r="E6203" s="3" t="s">
        <v>459</v>
      </c>
      <c r="F6203" s="3" t="str">
        <f t="shared" si="96"/>
        <v>Retail</v>
      </c>
      <c r="G6203" s="3">
        <v>3</v>
      </c>
      <c r="I6203"/>
    </row>
    <row r="6204" spans="3:9">
      <c r="C6204" s="176">
        <v>42338.473599999998</v>
      </c>
      <c r="D6204" s="3" t="s">
        <v>445</v>
      </c>
      <c r="E6204" s="3" t="s">
        <v>457</v>
      </c>
      <c r="F6204" s="3" t="str">
        <f t="shared" si="96"/>
        <v>Retail</v>
      </c>
      <c r="G6204" s="3">
        <v>9</v>
      </c>
      <c r="I6204"/>
    </row>
    <row r="6205" spans="3:9">
      <c r="C6205" s="176">
        <v>42118.820800000001</v>
      </c>
      <c r="D6205" s="3" t="s">
        <v>445</v>
      </c>
      <c r="E6205" s="3" t="s">
        <v>453</v>
      </c>
      <c r="F6205" s="3" t="str">
        <f t="shared" si="96"/>
        <v>Wholesale</v>
      </c>
      <c r="G6205" s="3">
        <v>35</v>
      </c>
      <c r="I6205"/>
    </row>
    <row r="6206" spans="3:9">
      <c r="C6206" s="176">
        <v>42112.435400000002</v>
      </c>
      <c r="D6206" s="3" t="s">
        <v>446</v>
      </c>
      <c r="E6206" s="3" t="s">
        <v>459</v>
      </c>
      <c r="F6206" s="3" t="str">
        <f t="shared" si="96"/>
        <v>Retail</v>
      </c>
      <c r="G6206" s="3">
        <v>5</v>
      </c>
      <c r="I6206"/>
    </row>
    <row r="6207" spans="3:9">
      <c r="C6207" s="176">
        <v>42310.394399999997</v>
      </c>
      <c r="D6207" s="3" t="s">
        <v>449</v>
      </c>
      <c r="E6207" s="3" t="s">
        <v>453</v>
      </c>
      <c r="F6207" s="3" t="str">
        <f t="shared" si="96"/>
        <v>Wholesale</v>
      </c>
      <c r="G6207" s="3">
        <v>61</v>
      </c>
      <c r="I6207"/>
    </row>
    <row r="6208" spans="3:9">
      <c r="C6208" s="176">
        <v>42185.709000000003</v>
      </c>
      <c r="D6208" s="3" t="s">
        <v>447</v>
      </c>
      <c r="E6208" s="3" t="s">
        <v>448</v>
      </c>
      <c r="F6208" s="3" t="str">
        <f t="shared" si="96"/>
        <v>Retail</v>
      </c>
      <c r="G6208" s="3">
        <v>3</v>
      </c>
      <c r="I6208"/>
    </row>
    <row r="6209" spans="3:9">
      <c r="C6209" s="176">
        <v>42353.1924</v>
      </c>
      <c r="D6209" s="3" t="s">
        <v>445</v>
      </c>
      <c r="E6209" s="3" t="s">
        <v>114</v>
      </c>
      <c r="F6209" s="3" t="str">
        <f t="shared" si="96"/>
        <v>Wholesale</v>
      </c>
      <c r="G6209" s="3">
        <v>58</v>
      </c>
      <c r="I6209"/>
    </row>
    <row r="6210" spans="3:9">
      <c r="C6210" s="176">
        <v>42239.224999999999</v>
      </c>
      <c r="D6210" s="3" t="s">
        <v>446</v>
      </c>
      <c r="E6210" s="3" t="s">
        <v>452</v>
      </c>
      <c r="F6210" s="3" t="str">
        <f t="shared" si="96"/>
        <v>Retail</v>
      </c>
      <c r="G6210" s="3">
        <v>1</v>
      </c>
      <c r="I6210"/>
    </row>
    <row r="6211" spans="3:9">
      <c r="C6211" s="176">
        <v>41985.1826</v>
      </c>
      <c r="D6211" s="3" t="s">
        <v>446</v>
      </c>
      <c r="E6211" s="3" t="s">
        <v>453</v>
      </c>
      <c r="F6211" s="3" t="str">
        <f t="shared" si="96"/>
        <v>Retail</v>
      </c>
      <c r="G6211" s="3">
        <v>4</v>
      </c>
      <c r="I6211"/>
    </row>
    <row r="6212" spans="3:9">
      <c r="C6212" s="176">
        <v>41983.764600000002</v>
      </c>
      <c r="D6212" s="3" t="s">
        <v>447</v>
      </c>
      <c r="E6212" s="3" t="s">
        <v>455</v>
      </c>
      <c r="F6212" s="3" t="str">
        <f t="shared" si="96"/>
        <v>Retail</v>
      </c>
      <c r="G6212" s="3">
        <v>2</v>
      </c>
      <c r="I6212"/>
    </row>
    <row r="6213" spans="3:9">
      <c r="C6213" s="176">
        <v>42131.927799999998</v>
      </c>
      <c r="D6213" s="3" t="s">
        <v>446</v>
      </c>
      <c r="E6213" s="3" t="s">
        <v>6</v>
      </c>
      <c r="F6213" s="3" t="str">
        <f t="shared" si="96"/>
        <v>Retail</v>
      </c>
      <c r="G6213" s="3">
        <v>3</v>
      </c>
      <c r="I6213"/>
    </row>
    <row r="6214" spans="3:9">
      <c r="C6214" s="176">
        <v>42356.769399999997</v>
      </c>
      <c r="D6214" s="3" t="s">
        <v>446</v>
      </c>
      <c r="E6214" s="3" t="s">
        <v>112</v>
      </c>
      <c r="F6214" s="3" t="str">
        <f t="shared" si="96"/>
        <v>Wholesale</v>
      </c>
      <c r="G6214" s="3">
        <v>37</v>
      </c>
      <c r="I6214"/>
    </row>
    <row r="6215" spans="3:9">
      <c r="C6215" s="176">
        <v>41979.097900000001</v>
      </c>
      <c r="D6215" s="3" t="s">
        <v>449</v>
      </c>
      <c r="E6215" s="3" t="s">
        <v>450</v>
      </c>
      <c r="F6215" s="3" t="str">
        <f t="shared" si="96"/>
        <v>Retail</v>
      </c>
      <c r="G6215" s="3">
        <v>1</v>
      </c>
      <c r="I6215"/>
    </row>
    <row r="6216" spans="3:9">
      <c r="C6216" s="176">
        <v>41981.958299999998</v>
      </c>
      <c r="D6216" s="3" t="s">
        <v>445</v>
      </c>
      <c r="E6216" s="3" t="s">
        <v>110</v>
      </c>
      <c r="F6216" s="3" t="str">
        <f t="shared" si="96"/>
        <v>Retail</v>
      </c>
      <c r="G6216" s="3">
        <v>4</v>
      </c>
      <c r="I6216"/>
    </row>
    <row r="6217" spans="3:9">
      <c r="C6217" s="176">
        <v>42362.720800000003</v>
      </c>
      <c r="D6217" s="3" t="s">
        <v>445</v>
      </c>
      <c r="E6217" s="3" t="s">
        <v>453</v>
      </c>
      <c r="F6217" s="3" t="str">
        <f t="shared" si="96"/>
        <v>Retail</v>
      </c>
      <c r="G6217" s="3">
        <v>1</v>
      </c>
      <c r="I6217"/>
    </row>
    <row r="6218" spans="3:9">
      <c r="C6218" s="176">
        <v>42255.306299999997</v>
      </c>
      <c r="D6218" s="3" t="s">
        <v>445</v>
      </c>
      <c r="E6218" s="3" t="s">
        <v>452</v>
      </c>
      <c r="F6218" s="3" t="str">
        <f t="shared" ref="F6218:F6281" si="97">IF(G6218&lt;10,"Retail","Wholesale")</f>
        <v>Retail</v>
      </c>
      <c r="G6218" s="3">
        <v>5</v>
      </c>
      <c r="I6218"/>
    </row>
    <row r="6219" spans="3:9">
      <c r="C6219" s="176">
        <v>42121.781900000002</v>
      </c>
      <c r="D6219" s="3" t="s">
        <v>447</v>
      </c>
      <c r="E6219" s="3" t="s">
        <v>453</v>
      </c>
      <c r="F6219" s="3" t="str">
        <f t="shared" si="97"/>
        <v>Retail</v>
      </c>
      <c r="G6219" s="3">
        <v>1</v>
      </c>
      <c r="I6219"/>
    </row>
    <row r="6220" spans="3:9">
      <c r="C6220" s="176">
        <v>42263.745799999997</v>
      </c>
      <c r="D6220" s="3" t="s">
        <v>445</v>
      </c>
      <c r="E6220" s="3" t="s">
        <v>112</v>
      </c>
      <c r="F6220" s="3" t="str">
        <f t="shared" si="97"/>
        <v>Wholesale</v>
      </c>
      <c r="G6220" s="3">
        <v>37</v>
      </c>
      <c r="I6220"/>
    </row>
    <row r="6221" spans="3:9">
      <c r="C6221" s="176">
        <v>42357.477099999996</v>
      </c>
      <c r="D6221" s="3" t="s">
        <v>447</v>
      </c>
      <c r="E6221" s="3" t="s">
        <v>451</v>
      </c>
      <c r="F6221" s="3" t="str">
        <f t="shared" si="97"/>
        <v>Wholesale</v>
      </c>
      <c r="G6221" s="3">
        <v>37</v>
      </c>
      <c r="I6221"/>
    </row>
    <row r="6222" spans="3:9">
      <c r="C6222" s="176">
        <v>42231.7785</v>
      </c>
      <c r="D6222" s="3" t="s">
        <v>445</v>
      </c>
      <c r="E6222" s="3" t="s">
        <v>461</v>
      </c>
      <c r="F6222" s="3" t="str">
        <f t="shared" si="97"/>
        <v>Retail</v>
      </c>
      <c r="G6222" s="3">
        <v>2</v>
      </c>
      <c r="I6222"/>
    </row>
    <row r="6223" spans="3:9">
      <c r="C6223" s="176">
        <v>41985.575700000001</v>
      </c>
      <c r="D6223" s="3" t="s">
        <v>447</v>
      </c>
      <c r="E6223" s="3" t="s">
        <v>459</v>
      </c>
      <c r="F6223" s="3" t="str">
        <f t="shared" si="97"/>
        <v>Retail</v>
      </c>
      <c r="G6223" s="3">
        <v>4</v>
      </c>
      <c r="I6223"/>
    </row>
    <row r="6224" spans="3:9">
      <c r="C6224" s="176">
        <v>42313.223599999998</v>
      </c>
      <c r="D6224" s="3" t="s">
        <v>445</v>
      </c>
      <c r="E6224" s="3" t="s">
        <v>453</v>
      </c>
      <c r="F6224" s="3" t="str">
        <f t="shared" si="97"/>
        <v>Wholesale</v>
      </c>
      <c r="G6224" s="3">
        <v>44</v>
      </c>
      <c r="I6224"/>
    </row>
    <row r="6225" spans="3:9">
      <c r="C6225" s="176">
        <v>42292.5049</v>
      </c>
      <c r="D6225" s="3" t="s">
        <v>449</v>
      </c>
      <c r="E6225" s="3" t="s">
        <v>453</v>
      </c>
      <c r="F6225" s="3" t="str">
        <f t="shared" si="97"/>
        <v>Wholesale</v>
      </c>
      <c r="G6225" s="3">
        <v>31</v>
      </c>
      <c r="I6225"/>
    </row>
    <row r="6226" spans="3:9">
      <c r="C6226" s="176">
        <v>42206.802799999998</v>
      </c>
      <c r="D6226" s="3" t="s">
        <v>445</v>
      </c>
      <c r="E6226" s="3" t="s">
        <v>8</v>
      </c>
      <c r="F6226" s="3" t="str">
        <f t="shared" si="97"/>
        <v>Retail</v>
      </c>
      <c r="G6226" s="3">
        <v>4</v>
      </c>
      <c r="I6226"/>
    </row>
    <row r="6227" spans="3:9">
      <c r="C6227" s="176">
        <v>42131.189599999998</v>
      </c>
      <c r="D6227" s="3" t="s">
        <v>447</v>
      </c>
      <c r="E6227" s="3" t="s">
        <v>450</v>
      </c>
      <c r="F6227" s="3" t="str">
        <f t="shared" si="97"/>
        <v>Retail</v>
      </c>
      <c r="G6227" s="3">
        <v>4</v>
      </c>
      <c r="I6227"/>
    </row>
    <row r="6228" spans="3:9">
      <c r="C6228" s="176">
        <v>42237.708299999998</v>
      </c>
      <c r="D6228" s="3" t="s">
        <v>445</v>
      </c>
      <c r="E6228" s="3" t="s">
        <v>452</v>
      </c>
      <c r="F6228" s="3" t="str">
        <f t="shared" si="97"/>
        <v>Wholesale</v>
      </c>
      <c r="G6228" s="3">
        <v>38</v>
      </c>
      <c r="I6228"/>
    </row>
    <row r="6229" spans="3:9">
      <c r="C6229" s="176">
        <v>42217.848599999998</v>
      </c>
      <c r="D6229" s="3" t="s">
        <v>446</v>
      </c>
      <c r="E6229" s="3" t="s">
        <v>453</v>
      </c>
      <c r="F6229" s="3" t="str">
        <f t="shared" si="97"/>
        <v>Wholesale</v>
      </c>
      <c r="G6229" s="3">
        <v>90</v>
      </c>
      <c r="I6229"/>
    </row>
    <row r="6230" spans="3:9">
      <c r="C6230" s="176">
        <v>41984.765299999999</v>
      </c>
      <c r="D6230" s="3" t="s">
        <v>447</v>
      </c>
      <c r="E6230" s="3" t="s">
        <v>452</v>
      </c>
      <c r="F6230" s="3" t="str">
        <f t="shared" si="97"/>
        <v>Wholesale</v>
      </c>
      <c r="G6230" s="3">
        <v>40</v>
      </c>
      <c r="I6230"/>
    </row>
    <row r="6231" spans="3:9">
      <c r="C6231" s="176">
        <v>41982.952100000002</v>
      </c>
      <c r="D6231" s="3" t="s">
        <v>445</v>
      </c>
      <c r="E6231" s="3" t="s">
        <v>453</v>
      </c>
      <c r="F6231" s="3" t="str">
        <f t="shared" si="97"/>
        <v>Retail</v>
      </c>
      <c r="G6231" s="3">
        <v>1</v>
      </c>
      <c r="I6231"/>
    </row>
    <row r="6232" spans="3:9">
      <c r="C6232" s="176">
        <v>42217.459000000003</v>
      </c>
      <c r="D6232" s="3" t="s">
        <v>447</v>
      </c>
      <c r="E6232" s="3" t="s">
        <v>453</v>
      </c>
      <c r="F6232" s="3" t="str">
        <f t="shared" si="97"/>
        <v>Wholesale</v>
      </c>
      <c r="G6232" s="3">
        <v>56</v>
      </c>
      <c r="I6232"/>
    </row>
    <row r="6233" spans="3:9">
      <c r="C6233" s="176">
        <v>42179.740299999998</v>
      </c>
      <c r="D6233" s="3" t="s">
        <v>445</v>
      </c>
      <c r="E6233" s="3" t="s">
        <v>453</v>
      </c>
      <c r="F6233" s="3" t="str">
        <f t="shared" si="97"/>
        <v>Retail</v>
      </c>
      <c r="G6233" s="3">
        <v>6</v>
      </c>
      <c r="I6233"/>
    </row>
    <row r="6234" spans="3:9">
      <c r="C6234" s="176">
        <v>42038.844400000002</v>
      </c>
      <c r="D6234" s="3" t="s">
        <v>446</v>
      </c>
      <c r="E6234" s="3" t="s">
        <v>451</v>
      </c>
      <c r="F6234" s="3" t="str">
        <f t="shared" si="97"/>
        <v>Retail</v>
      </c>
      <c r="G6234" s="3">
        <v>8</v>
      </c>
      <c r="I6234"/>
    </row>
    <row r="6235" spans="3:9">
      <c r="C6235" s="176">
        <v>41984.497199999998</v>
      </c>
      <c r="D6235" s="3" t="s">
        <v>445</v>
      </c>
      <c r="E6235" s="3" t="s">
        <v>453</v>
      </c>
      <c r="F6235" s="3" t="str">
        <f t="shared" si="97"/>
        <v>Retail</v>
      </c>
      <c r="G6235" s="3">
        <v>3</v>
      </c>
      <c r="I6235"/>
    </row>
    <row r="6236" spans="3:9">
      <c r="C6236" s="176">
        <v>42156.656300000002</v>
      </c>
      <c r="D6236" s="3" t="s">
        <v>447</v>
      </c>
      <c r="E6236" s="3" t="s">
        <v>453</v>
      </c>
      <c r="F6236" s="3" t="str">
        <f t="shared" si="97"/>
        <v>Wholesale</v>
      </c>
      <c r="G6236" s="3">
        <v>103</v>
      </c>
      <c r="I6236"/>
    </row>
    <row r="6237" spans="3:9">
      <c r="C6237" s="176">
        <v>42357.448600000003</v>
      </c>
      <c r="D6237" s="3" t="s">
        <v>445</v>
      </c>
      <c r="E6237" s="3" t="s">
        <v>457</v>
      </c>
      <c r="F6237" s="3" t="str">
        <f t="shared" si="97"/>
        <v>Wholesale</v>
      </c>
      <c r="G6237" s="3">
        <v>68</v>
      </c>
      <c r="I6237"/>
    </row>
    <row r="6238" spans="3:9">
      <c r="C6238" s="176">
        <v>42361.512499999997</v>
      </c>
      <c r="D6238" s="3" t="s">
        <v>446</v>
      </c>
      <c r="E6238" s="3" t="s">
        <v>453</v>
      </c>
      <c r="F6238" s="3" t="str">
        <f t="shared" si="97"/>
        <v>Wholesale</v>
      </c>
      <c r="G6238" s="3">
        <v>31</v>
      </c>
      <c r="I6238"/>
    </row>
    <row r="6239" spans="3:9">
      <c r="C6239" s="176">
        <v>41987.489600000001</v>
      </c>
      <c r="D6239" s="3" t="s">
        <v>445</v>
      </c>
      <c r="E6239" s="3" t="s">
        <v>312</v>
      </c>
      <c r="F6239" s="3" t="str">
        <f t="shared" si="97"/>
        <v>Retail</v>
      </c>
      <c r="G6239" s="3">
        <v>4</v>
      </c>
      <c r="I6239"/>
    </row>
    <row r="6240" spans="3:9">
      <c r="C6240" s="176">
        <v>42340.714599999999</v>
      </c>
      <c r="D6240" s="3" t="s">
        <v>449</v>
      </c>
      <c r="E6240" s="3" t="s">
        <v>458</v>
      </c>
      <c r="F6240" s="3" t="str">
        <f t="shared" si="97"/>
        <v>Wholesale</v>
      </c>
      <c r="G6240" s="3">
        <v>150</v>
      </c>
      <c r="I6240"/>
    </row>
    <row r="6241" spans="3:9">
      <c r="C6241" s="176">
        <v>42018.469400000002</v>
      </c>
      <c r="D6241" s="3" t="s">
        <v>449</v>
      </c>
      <c r="E6241" s="3" t="s">
        <v>110</v>
      </c>
      <c r="F6241" s="3" t="str">
        <f t="shared" si="97"/>
        <v>Wholesale</v>
      </c>
      <c r="G6241" s="3">
        <v>25</v>
      </c>
      <c r="I6241"/>
    </row>
    <row r="6242" spans="3:9">
      <c r="C6242" s="176">
        <v>42356.445800000001</v>
      </c>
      <c r="D6242" s="3" t="s">
        <v>447</v>
      </c>
      <c r="E6242" s="3" t="s">
        <v>460</v>
      </c>
      <c r="F6242" s="3" t="str">
        <f t="shared" si="97"/>
        <v>Retail</v>
      </c>
      <c r="G6242" s="3">
        <v>1</v>
      </c>
      <c r="I6242"/>
    </row>
    <row r="6243" spans="3:9">
      <c r="C6243" s="176">
        <v>42226.171499999997</v>
      </c>
      <c r="D6243" s="3" t="s">
        <v>446</v>
      </c>
      <c r="E6243" s="3" t="s">
        <v>453</v>
      </c>
      <c r="F6243" s="3" t="str">
        <f t="shared" si="97"/>
        <v>Wholesale</v>
      </c>
      <c r="G6243" s="3">
        <v>50</v>
      </c>
      <c r="I6243"/>
    </row>
    <row r="6244" spans="3:9">
      <c r="C6244" s="176">
        <v>42190.481299999999</v>
      </c>
      <c r="D6244" s="3" t="s">
        <v>449</v>
      </c>
      <c r="E6244" s="3" t="s">
        <v>9</v>
      </c>
      <c r="F6244" s="3" t="str">
        <f t="shared" si="97"/>
        <v>Wholesale</v>
      </c>
      <c r="G6244" s="3">
        <v>32</v>
      </c>
      <c r="I6244"/>
    </row>
    <row r="6245" spans="3:9">
      <c r="C6245" s="176">
        <v>42121.5458</v>
      </c>
      <c r="D6245" s="3" t="s">
        <v>445</v>
      </c>
      <c r="E6245" s="3" t="s">
        <v>452</v>
      </c>
      <c r="F6245" s="3" t="str">
        <f t="shared" si="97"/>
        <v>Retail</v>
      </c>
      <c r="G6245" s="3">
        <v>1</v>
      </c>
      <c r="I6245"/>
    </row>
    <row r="6246" spans="3:9">
      <c r="C6246" s="176">
        <v>42175.531900000002</v>
      </c>
      <c r="D6246" s="3" t="s">
        <v>446</v>
      </c>
      <c r="E6246" s="3" t="s">
        <v>6</v>
      </c>
      <c r="F6246" s="3" t="str">
        <f t="shared" si="97"/>
        <v>Retail</v>
      </c>
      <c r="G6246" s="3">
        <v>3</v>
      </c>
      <c r="I6246"/>
    </row>
    <row r="6247" spans="3:9">
      <c r="C6247" s="176">
        <v>42357.495799999997</v>
      </c>
      <c r="D6247" s="3" t="s">
        <v>445</v>
      </c>
      <c r="E6247" s="3" t="s">
        <v>453</v>
      </c>
      <c r="F6247" s="3" t="str">
        <f t="shared" si="97"/>
        <v>Retail</v>
      </c>
      <c r="G6247" s="3">
        <v>9</v>
      </c>
      <c r="I6247"/>
    </row>
    <row r="6248" spans="3:9">
      <c r="C6248" s="176">
        <v>42334.573600000003</v>
      </c>
      <c r="D6248" s="3" t="s">
        <v>445</v>
      </c>
      <c r="E6248" s="3" t="s">
        <v>312</v>
      </c>
      <c r="F6248" s="3" t="str">
        <f t="shared" si="97"/>
        <v>Wholesale</v>
      </c>
      <c r="G6248" s="3">
        <v>36</v>
      </c>
      <c r="I6248"/>
    </row>
    <row r="6249" spans="3:9">
      <c r="C6249" s="176">
        <v>41985.7215</v>
      </c>
      <c r="D6249" s="3" t="s">
        <v>447</v>
      </c>
      <c r="E6249" s="3" t="s">
        <v>453</v>
      </c>
      <c r="F6249" s="3" t="str">
        <f t="shared" si="97"/>
        <v>Wholesale</v>
      </c>
      <c r="G6249" s="3">
        <v>54</v>
      </c>
      <c r="I6249"/>
    </row>
    <row r="6250" spans="3:9">
      <c r="C6250" s="176">
        <v>42174.3514</v>
      </c>
      <c r="D6250" s="3" t="s">
        <v>449</v>
      </c>
      <c r="E6250" s="3" t="s">
        <v>8</v>
      </c>
      <c r="F6250" s="3" t="str">
        <f t="shared" si="97"/>
        <v>Retail</v>
      </c>
      <c r="G6250" s="3">
        <v>1</v>
      </c>
      <c r="I6250"/>
    </row>
    <row r="6251" spans="3:9">
      <c r="C6251" s="176">
        <v>41987.517399999997</v>
      </c>
      <c r="D6251" s="3" t="s">
        <v>447</v>
      </c>
      <c r="E6251" s="3" t="s">
        <v>114</v>
      </c>
      <c r="F6251" s="3" t="str">
        <f t="shared" si="97"/>
        <v>Wholesale</v>
      </c>
      <c r="G6251" s="3">
        <v>73</v>
      </c>
      <c r="I6251"/>
    </row>
    <row r="6252" spans="3:9">
      <c r="C6252" s="176">
        <v>42339.741699999999</v>
      </c>
      <c r="D6252" s="3" t="s">
        <v>445</v>
      </c>
      <c r="E6252" s="3" t="s">
        <v>460</v>
      </c>
      <c r="F6252" s="3" t="str">
        <f t="shared" si="97"/>
        <v>Retail</v>
      </c>
      <c r="G6252" s="3">
        <v>3</v>
      </c>
      <c r="I6252"/>
    </row>
    <row r="6253" spans="3:9">
      <c r="C6253" s="176">
        <v>42283.104899999998</v>
      </c>
      <c r="D6253" s="3" t="s">
        <v>449</v>
      </c>
      <c r="E6253" s="3" t="s">
        <v>7</v>
      </c>
      <c r="F6253" s="3" t="str">
        <f t="shared" si="97"/>
        <v>Wholesale</v>
      </c>
      <c r="G6253" s="3">
        <v>35</v>
      </c>
      <c r="I6253"/>
    </row>
    <row r="6254" spans="3:9">
      <c r="C6254" s="176">
        <v>42354.188199999997</v>
      </c>
      <c r="D6254" s="3" t="s">
        <v>446</v>
      </c>
      <c r="E6254" s="3" t="s">
        <v>453</v>
      </c>
      <c r="F6254" s="3" t="str">
        <f t="shared" si="97"/>
        <v>Retail</v>
      </c>
      <c r="G6254" s="3">
        <v>2</v>
      </c>
      <c r="I6254"/>
    </row>
    <row r="6255" spans="3:9">
      <c r="C6255" s="176">
        <v>42282.105600000003</v>
      </c>
      <c r="D6255" s="3" t="s">
        <v>445</v>
      </c>
      <c r="E6255" s="3" t="s">
        <v>450</v>
      </c>
      <c r="F6255" s="3" t="str">
        <f t="shared" si="97"/>
        <v>Retail</v>
      </c>
      <c r="G6255" s="3">
        <v>8</v>
      </c>
      <c r="I6255"/>
    </row>
    <row r="6256" spans="3:9">
      <c r="C6256" s="176">
        <v>42337.387499999997</v>
      </c>
      <c r="D6256" s="3" t="s">
        <v>447</v>
      </c>
      <c r="E6256" s="3" t="s">
        <v>448</v>
      </c>
      <c r="F6256" s="3" t="str">
        <f t="shared" si="97"/>
        <v>Retail</v>
      </c>
      <c r="G6256" s="3">
        <v>1</v>
      </c>
      <c r="I6256"/>
    </row>
    <row r="6257" spans="3:9">
      <c r="C6257" s="176">
        <v>42251.968099999998</v>
      </c>
      <c r="D6257" s="3" t="s">
        <v>445</v>
      </c>
      <c r="E6257" s="3" t="s">
        <v>453</v>
      </c>
      <c r="F6257" s="3" t="str">
        <f t="shared" si="97"/>
        <v>Retail</v>
      </c>
      <c r="G6257" s="3">
        <v>6</v>
      </c>
      <c r="I6257"/>
    </row>
    <row r="6258" spans="3:9">
      <c r="C6258" s="176">
        <v>42367.134700000002</v>
      </c>
      <c r="D6258" s="3" t="s">
        <v>445</v>
      </c>
      <c r="E6258" s="3" t="s">
        <v>448</v>
      </c>
      <c r="F6258" s="3" t="str">
        <f t="shared" si="97"/>
        <v>Retail</v>
      </c>
      <c r="G6258" s="3">
        <v>3</v>
      </c>
      <c r="I6258"/>
    </row>
    <row r="6259" spans="3:9">
      <c r="C6259" s="176">
        <v>42363.215300000003</v>
      </c>
      <c r="D6259" s="3" t="s">
        <v>445</v>
      </c>
      <c r="E6259" s="3" t="s">
        <v>6</v>
      </c>
      <c r="F6259" s="3" t="str">
        <f t="shared" si="97"/>
        <v>Retail</v>
      </c>
      <c r="G6259" s="3">
        <v>4</v>
      </c>
      <c r="I6259"/>
    </row>
    <row r="6260" spans="3:9">
      <c r="C6260" s="176">
        <v>42258.781900000002</v>
      </c>
      <c r="D6260" s="3" t="s">
        <v>446</v>
      </c>
      <c r="E6260" s="3" t="s">
        <v>312</v>
      </c>
      <c r="F6260" s="3" t="str">
        <f t="shared" si="97"/>
        <v>Wholesale</v>
      </c>
      <c r="G6260" s="3">
        <v>55</v>
      </c>
      <c r="I6260"/>
    </row>
    <row r="6261" spans="3:9">
      <c r="C6261" s="176">
        <v>42347.466</v>
      </c>
      <c r="D6261" s="3" t="s">
        <v>446</v>
      </c>
      <c r="E6261" s="3" t="s">
        <v>450</v>
      </c>
      <c r="F6261" s="3" t="str">
        <f t="shared" si="97"/>
        <v>Wholesale</v>
      </c>
      <c r="G6261" s="3">
        <v>42</v>
      </c>
      <c r="I6261"/>
    </row>
    <row r="6262" spans="3:9">
      <c r="C6262" s="176">
        <v>42337.8076</v>
      </c>
      <c r="D6262" s="3" t="s">
        <v>445</v>
      </c>
      <c r="E6262" s="3" t="s">
        <v>312</v>
      </c>
      <c r="F6262" s="3" t="str">
        <f t="shared" si="97"/>
        <v>Wholesale</v>
      </c>
      <c r="G6262" s="3">
        <v>122</v>
      </c>
      <c r="I6262"/>
    </row>
    <row r="6263" spans="3:9">
      <c r="C6263" s="176">
        <v>42277.5069</v>
      </c>
      <c r="D6263" s="3" t="s">
        <v>447</v>
      </c>
      <c r="E6263" s="3" t="s">
        <v>453</v>
      </c>
      <c r="F6263" s="3" t="str">
        <f t="shared" si="97"/>
        <v>Retail</v>
      </c>
      <c r="G6263" s="3">
        <v>1</v>
      </c>
      <c r="I6263"/>
    </row>
    <row r="6264" spans="3:9">
      <c r="C6264" s="176">
        <v>41983.842400000001</v>
      </c>
      <c r="D6264" s="3" t="s">
        <v>447</v>
      </c>
      <c r="E6264" s="3" t="s">
        <v>312</v>
      </c>
      <c r="F6264" s="3" t="str">
        <f t="shared" si="97"/>
        <v>Retail</v>
      </c>
      <c r="G6264" s="3">
        <v>6</v>
      </c>
      <c r="I6264"/>
    </row>
    <row r="6265" spans="3:9">
      <c r="C6265" s="176">
        <v>42099.498599999999</v>
      </c>
      <c r="D6265" s="3" t="s">
        <v>447</v>
      </c>
      <c r="E6265" s="3" t="s">
        <v>453</v>
      </c>
      <c r="F6265" s="3" t="str">
        <f t="shared" si="97"/>
        <v>Retail</v>
      </c>
      <c r="G6265" s="3">
        <v>2</v>
      </c>
      <c r="I6265"/>
    </row>
    <row r="6266" spans="3:9">
      <c r="C6266" s="176">
        <v>42260.196499999998</v>
      </c>
      <c r="D6266" s="3" t="s">
        <v>446</v>
      </c>
      <c r="E6266" s="3" t="s">
        <v>453</v>
      </c>
      <c r="F6266" s="3" t="str">
        <f t="shared" si="97"/>
        <v>Wholesale</v>
      </c>
      <c r="G6266" s="3">
        <v>78</v>
      </c>
      <c r="I6266"/>
    </row>
    <row r="6267" spans="3:9">
      <c r="C6267" s="176">
        <v>42335.078500000003</v>
      </c>
      <c r="D6267" s="3" t="s">
        <v>447</v>
      </c>
      <c r="E6267" s="3" t="s">
        <v>6</v>
      </c>
      <c r="F6267" s="3" t="str">
        <f t="shared" si="97"/>
        <v>Retail</v>
      </c>
      <c r="G6267" s="3">
        <v>1</v>
      </c>
      <c r="I6267"/>
    </row>
    <row r="6268" spans="3:9">
      <c r="C6268" s="176">
        <v>41980.475700000003</v>
      </c>
      <c r="D6268" s="3" t="s">
        <v>445</v>
      </c>
      <c r="E6268" s="3" t="s">
        <v>453</v>
      </c>
      <c r="F6268" s="3" t="str">
        <f t="shared" si="97"/>
        <v>Retail</v>
      </c>
      <c r="G6268" s="3">
        <v>3</v>
      </c>
      <c r="I6268"/>
    </row>
    <row r="6269" spans="3:9">
      <c r="C6269" s="176">
        <v>42347.526400000002</v>
      </c>
      <c r="D6269" s="3" t="s">
        <v>445</v>
      </c>
      <c r="E6269" s="3" t="s">
        <v>6</v>
      </c>
      <c r="F6269" s="3" t="str">
        <f t="shared" si="97"/>
        <v>Retail</v>
      </c>
      <c r="G6269" s="3">
        <v>7</v>
      </c>
      <c r="I6269"/>
    </row>
    <row r="6270" spans="3:9">
      <c r="C6270" s="176">
        <v>42223.485399999998</v>
      </c>
      <c r="D6270" s="3" t="s">
        <v>445</v>
      </c>
      <c r="E6270" s="3" t="s">
        <v>453</v>
      </c>
      <c r="F6270" s="3" t="str">
        <f t="shared" si="97"/>
        <v>Retail</v>
      </c>
      <c r="G6270" s="3">
        <v>3</v>
      </c>
      <c r="I6270"/>
    </row>
    <row r="6271" spans="3:9">
      <c r="C6271" s="176">
        <v>42181.870799999997</v>
      </c>
      <c r="D6271" s="3" t="s">
        <v>445</v>
      </c>
      <c r="E6271" s="3" t="s">
        <v>10</v>
      </c>
      <c r="F6271" s="3" t="str">
        <f t="shared" si="97"/>
        <v>Wholesale</v>
      </c>
      <c r="G6271" s="3">
        <v>43</v>
      </c>
      <c r="I6271"/>
    </row>
    <row r="6272" spans="3:9">
      <c r="C6272" s="176">
        <v>42036.544399999999</v>
      </c>
      <c r="D6272" s="3" t="s">
        <v>449</v>
      </c>
      <c r="E6272" s="3" t="s">
        <v>6</v>
      </c>
      <c r="F6272" s="3" t="str">
        <f t="shared" si="97"/>
        <v>Wholesale</v>
      </c>
      <c r="G6272" s="3">
        <v>61</v>
      </c>
      <c r="I6272"/>
    </row>
    <row r="6273" spans="3:9">
      <c r="C6273" s="176">
        <v>42167.829899999997</v>
      </c>
      <c r="D6273" s="3" t="s">
        <v>445</v>
      </c>
      <c r="E6273" s="3" t="s">
        <v>10</v>
      </c>
      <c r="F6273" s="3" t="str">
        <f t="shared" si="97"/>
        <v>Retail</v>
      </c>
      <c r="G6273" s="3">
        <v>5</v>
      </c>
      <c r="I6273"/>
    </row>
    <row r="6274" spans="3:9">
      <c r="C6274" s="176">
        <v>42315.190300000002</v>
      </c>
      <c r="D6274" s="3" t="s">
        <v>445</v>
      </c>
      <c r="E6274" s="3" t="s">
        <v>457</v>
      </c>
      <c r="F6274" s="3" t="str">
        <f t="shared" si="97"/>
        <v>Retail</v>
      </c>
      <c r="G6274" s="3">
        <v>6</v>
      </c>
      <c r="I6274"/>
    </row>
    <row r="6275" spans="3:9">
      <c r="C6275" s="176">
        <v>42348.763899999998</v>
      </c>
      <c r="D6275" s="3" t="s">
        <v>446</v>
      </c>
      <c r="E6275" s="3" t="s">
        <v>6</v>
      </c>
      <c r="F6275" s="3" t="str">
        <f t="shared" si="97"/>
        <v>Wholesale</v>
      </c>
      <c r="G6275" s="3">
        <v>48</v>
      </c>
      <c r="I6275"/>
    </row>
    <row r="6276" spans="3:9">
      <c r="C6276" s="176">
        <v>41985.690999999999</v>
      </c>
      <c r="D6276" s="3" t="s">
        <v>445</v>
      </c>
      <c r="E6276" s="3" t="s">
        <v>453</v>
      </c>
      <c r="F6276" s="3" t="str">
        <f t="shared" si="97"/>
        <v>Wholesale</v>
      </c>
      <c r="G6276" s="3">
        <v>37</v>
      </c>
      <c r="I6276"/>
    </row>
    <row r="6277" spans="3:9">
      <c r="C6277" s="176">
        <v>42360.143100000001</v>
      </c>
      <c r="D6277" s="3" t="s">
        <v>445</v>
      </c>
      <c r="E6277" s="3" t="s">
        <v>453</v>
      </c>
      <c r="F6277" s="3" t="str">
        <f t="shared" si="97"/>
        <v>Wholesale</v>
      </c>
      <c r="G6277" s="3">
        <v>26</v>
      </c>
      <c r="I6277"/>
    </row>
    <row r="6278" spans="3:9">
      <c r="C6278" s="176">
        <v>41982.160400000001</v>
      </c>
      <c r="D6278" s="3" t="s">
        <v>447</v>
      </c>
      <c r="E6278" s="3" t="s">
        <v>451</v>
      </c>
      <c r="F6278" s="3" t="str">
        <f t="shared" si="97"/>
        <v>Retail</v>
      </c>
      <c r="G6278" s="3">
        <v>2</v>
      </c>
      <c r="I6278"/>
    </row>
    <row r="6279" spans="3:9">
      <c r="C6279" s="176">
        <v>42296.479899999998</v>
      </c>
      <c r="D6279" s="3" t="s">
        <v>446</v>
      </c>
      <c r="E6279" s="3" t="s">
        <v>453</v>
      </c>
      <c r="F6279" s="3" t="str">
        <f t="shared" si="97"/>
        <v>Retail</v>
      </c>
      <c r="G6279" s="3">
        <v>1</v>
      </c>
      <c r="I6279"/>
    </row>
    <row r="6280" spans="3:9">
      <c r="C6280" s="176">
        <v>42353.513899999998</v>
      </c>
      <c r="D6280" s="3" t="s">
        <v>445</v>
      </c>
      <c r="E6280" s="3" t="s">
        <v>456</v>
      </c>
      <c r="F6280" s="3" t="str">
        <f t="shared" si="97"/>
        <v>Wholesale</v>
      </c>
      <c r="G6280" s="3">
        <v>126</v>
      </c>
      <c r="I6280"/>
    </row>
    <row r="6281" spans="3:9">
      <c r="C6281" s="176">
        <v>41981.790999999997</v>
      </c>
      <c r="D6281" s="3" t="s">
        <v>449</v>
      </c>
      <c r="E6281" s="3" t="s">
        <v>453</v>
      </c>
      <c r="F6281" s="3" t="str">
        <f t="shared" si="97"/>
        <v>Retail</v>
      </c>
      <c r="G6281" s="3">
        <v>2</v>
      </c>
      <c r="I6281"/>
    </row>
    <row r="6282" spans="3:9">
      <c r="C6282" s="176">
        <v>42099.529199999997</v>
      </c>
      <c r="D6282" s="3" t="s">
        <v>445</v>
      </c>
      <c r="E6282" s="3" t="s">
        <v>8</v>
      </c>
      <c r="F6282" s="3" t="str">
        <f t="shared" ref="F6282:F6345" si="98">IF(G6282&lt;10,"Retail","Wholesale")</f>
        <v>Retail</v>
      </c>
      <c r="G6282" s="3">
        <v>3</v>
      </c>
      <c r="I6282"/>
    </row>
    <row r="6283" spans="3:9">
      <c r="C6283" s="176">
        <v>42124.516000000003</v>
      </c>
      <c r="D6283" s="3" t="s">
        <v>447</v>
      </c>
      <c r="E6283" s="3" t="s">
        <v>9</v>
      </c>
      <c r="F6283" s="3" t="str">
        <f t="shared" si="98"/>
        <v>Retail</v>
      </c>
      <c r="G6283" s="3">
        <v>1</v>
      </c>
      <c r="I6283"/>
    </row>
    <row r="6284" spans="3:9">
      <c r="C6284" s="176">
        <v>42227.5118</v>
      </c>
      <c r="D6284" s="3" t="s">
        <v>447</v>
      </c>
      <c r="E6284" s="3" t="s">
        <v>453</v>
      </c>
      <c r="F6284" s="3" t="str">
        <f t="shared" si="98"/>
        <v>Retail</v>
      </c>
      <c r="G6284" s="3">
        <v>6</v>
      </c>
      <c r="I6284"/>
    </row>
    <row r="6285" spans="3:9">
      <c r="C6285" s="176">
        <v>41983.133300000001</v>
      </c>
      <c r="D6285" s="3" t="s">
        <v>449</v>
      </c>
      <c r="E6285" s="3" t="s">
        <v>8</v>
      </c>
      <c r="F6285" s="3" t="str">
        <f t="shared" si="98"/>
        <v>Retail</v>
      </c>
      <c r="G6285" s="3">
        <v>3</v>
      </c>
      <c r="I6285"/>
    </row>
    <row r="6286" spans="3:9">
      <c r="C6286" s="176">
        <v>42211.1299</v>
      </c>
      <c r="D6286" s="3" t="s">
        <v>447</v>
      </c>
      <c r="E6286" s="3" t="s">
        <v>10</v>
      </c>
      <c r="F6286" s="3" t="str">
        <f t="shared" si="98"/>
        <v>Retail</v>
      </c>
      <c r="G6286" s="3">
        <v>8</v>
      </c>
      <c r="I6286"/>
    </row>
    <row r="6287" spans="3:9">
      <c r="C6287" s="176">
        <v>41985.666700000002</v>
      </c>
      <c r="D6287" s="3" t="s">
        <v>445</v>
      </c>
      <c r="E6287" s="3" t="s">
        <v>454</v>
      </c>
      <c r="F6287" s="3" t="str">
        <f t="shared" si="98"/>
        <v>Retail</v>
      </c>
      <c r="G6287" s="3">
        <v>4</v>
      </c>
      <c r="I6287"/>
    </row>
    <row r="6288" spans="3:9">
      <c r="C6288" s="176">
        <v>42357.964599999999</v>
      </c>
      <c r="D6288" s="3" t="s">
        <v>446</v>
      </c>
      <c r="E6288" s="3" t="s">
        <v>450</v>
      </c>
      <c r="F6288" s="3" t="str">
        <f t="shared" si="98"/>
        <v>Retail</v>
      </c>
      <c r="G6288" s="3">
        <v>5</v>
      </c>
      <c r="I6288"/>
    </row>
    <row r="6289" spans="3:9">
      <c r="C6289" s="176">
        <v>42353.738899999997</v>
      </c>
      <c r="D6289" s="3" t="s">
        <v>447</v>
      </c>
      <c r="E6289" s="3" t="s">
        <v>10</v>
      </c>
      <c r="F6289" s="3" t="str">
        <f t="shared" si="98"/>
        <v>Wholesale</v>
      </c>
      <c r="G6289" s="3">
        <v>44</v>
      </c>
      <c r="I6289"/>
    </row>
    <row r="6290" spans="3:9">
      <c r="C6290" s="176">
        <v>42169.509700000002</v>
      </c>
      <c r="D6290" s="3" t="s">
        <v>445</v>
      </c>
      <c r="E6290" s="3" t="s">
        <v>453</v>
      </c>
      <c r="F6290" s="3" t="str">
        <f t="shared" si="98"/>
        <v>Wholesale</v>
      </c>
      <c r="G6290" s="3">
        <v>26</v>
      </c>
      <c r="I6290"/>
    </row>
    <row r="6291" spans="3:9">
      <c r="C6291" s="176">
        <v>42355.474300000002</v>
      </c>
      <c r="D6291" s="3" t="s">
        <v>445</v>
      </c>
      <c r="E6291" s="3" t="s">
        <v>10</v>
      </c>
      <c r="F6291" s="3" t="str">
        <f t="shared" si="98"/>
        <v>Retail</v>
      </c>
      <c r="G6291" s="3">
        <v>6</v>
      </c>
      <c r="I6291"/>
    </row>
    <row r="6292" spans="3:9">
      <c r="C6292" s="176">
        <v>42129.475700000003</v>
      </c>
      <c r="D6292" s="3" t="s">
        <v>449</v>
      </c>
      <c r="E6292" s="3" t="s">
        <v>9</v>
      </c>
      <c r="F6292" s="3" t="str">
        <f t="shared" si="98"/>
        <v>Wholesale</v>
      </c>
      <c r="G6292" s="3">
        <v>132</v>
      </c>
      <c r="I6292"/>
    </row>
    <row r="6293" spans="3:9">
      <c r="C6293" s="176">
        <v>42360.722199999997</v>
      </c>
      <c r="D6293" s="3" t="s">
        <v>446</v>
      </c>
      <c r="E6293" s="3" t="s">
        <v>9</v>
      </c>
      <c r="F6293" s="3" t="str">
        <f t="shared" si="98"/>
        <v>Retail</v>
      </c>
      <c r="G6293" s="3">
        <v>3</v>
      </c>
      <c r="I6293"/>
    </row>
    <row r="6294" spans="3:9">
      <c r="C6294" s="176">
        <v>41986.097199999997</v>
      </c>
      <c r="D6294" s="3" t="s">
        <v>446</v>
      </c>
      <c r="E6294" s="3" t="s">
        <v>6</v>
      </c>
      <c r="F6294" s="3" t="str">
        <f t="shared" si="98"/>
        <v>Retail</v>
      </c>
      <c r="G6294" s="3">
        <v>1</v>
      </c>
      <c r="I6294"/>
    </row>
    <row r="6295" spans="3:9">
      <c r="C6295" s="176">
        <v>41983.769399999997</v>
      </c>
      <c r="D6295" s="3" t="s">
        <v>447</v>
      </c>
      <c r="E6295" s="3" t="s">
        <v>461</v>
      </c>
      <c r="F6295" s="3" t="str">
        <f t="shared" si="98"/>
        <v>Wholesale</v>
      </c>
      <c r="G6295" s="3">
        <v>106</v>
      </c>
      <c r="I6295"/>
    </row>
    <row r="6296" spans="3:9">
      <c r="C6296" s="176">
        <v>42343.820099999997</v>
      </c>
      <c r="D6296" s="3" t="s">
        <v>445</v>
      </c>
      <c r="E6296" s="3" t="s">
        <v>7</v>
      </c>
      <c r="F6296" s="3" t="str">
        <f t="shared" si="98"/>
        <v>Retail</v>
      </c>
      <c r="G6296" s="3">
        <v>8</v>
      </c>
      <c r="I6296"/>
    </row>
    <row r="6297" spans="3:9">
      <c r="C6297" s="176">
        <v>41986.538200000003</v>
      </c>
      <c r="D6297" s="3" t="s">
        <v>447</v>
      </c>
      <c r="E6297" s="3" t="s">
        <v>456</v>
      </c>
      <c r="F6297" s="3" t="str">
        <f t="shared" si="98"/>
        <v>Wholesale</v>
      </c>
      <c r="G6297" s="3">
        <v>65</v>
      </c>
      <c r="I6297"/>
    </row>
    <row r="6298" spans="3:9">
      <c r="C6298" s="176">
        <v>42335.372199999998</v>
      </c>
      <c r="D6298" s="3" t="s">
        <v>447</v>
      </c>
      <c r="E6298" s="3" t="s">
        <v>8</v>
      </c>
      <c r="F6298" s="3" t="str">
        <f t="shared" si="98"/>
        <v>Wholesale</v>
      </c>
      <c r="G6298" s="3">
        <v>68</v>
      </c>
      <c r="I6298"/>
    </row>
    <row r="6299" spans="3:9">
      <c r="C6299" s="176">
        <v>42194.677100000001</v>
      </c>
      <c r="D6299" s="3" t="s">
        <v>445</v>
      </c>
      <c r="E6299" s="3" t="s">
        <v>453</v>
      </c>
      <c r="F6299" s="3" t="str">
        <f t="shared" si="98"/>
        <v>Wholesale</v>
      </c>
      <c r="G6299" s="3">
        <v>44</v>
      </c>
      <c r="I6299"/>
    </row>
    <row r="6300" spans="3:9">
      <c r="C6300" s="176">
        <v>42247.475700000003</v>
      </c>
      <c r="D6300" s="3" t="s">
        <v>447</v>
      </c>
      <c r="E6300" s="3" t="s">
        <v>312</v>
      </c>
      <c r="F6300" s="3" t="str">
        <f t="shared" si="98"/>
        <v>Retail</v>
      </c>
      <c r="G6300" s="3">
        <v>1</v>
      </c>
      <c r="I6300"/>
    </row>
    <row r="6301" spans="3:9">
      <c r="C6301" s="176">
        <v>42348.705600000001</v>
      </c>
      <c r="D6301" s="3" t="s">
        <v>445</v>
      </c>
      <c r="E6301" s="3" t="s">
        <v>461</v>
      </c>
      <c r="F6301" s="3" t="str">
        <f t="shared" si="98"/>
        <v>Wholesale</v>
      </c>
      <c r="G6301" s="3">
        <v>33</v>
      </c>
      <c r="I6301"/>
    </row>
    <row r="6302" spans="3:9">
      <c r="C6302" s="176">
        <v>42171.977099999996</v>
      </c>
      <c r="D6302" s="3" t="s">
        <v>449</v>
      </c>
      <c r="E6302" s="3" t="s">
        <v>10</v>
      </c>
      <c r="F6302" s="3" t="str">
        <f t="shared" si="98"/>
        <v>Wholesale</v>
      </c>
      <c r="G6302" s="3">
        <v>37</v>
      </c>
      <c r="I6302"/>
    </row>
    <row r="6303" spans="3:9">
      <c r="C6303" s="176">
        <v>42199.6639</v>
      </c>
      <c r="D6303" s="3" t="s">
        <v>445</v>
      </c>
      <c r="E6303" s="3" t="s">
        <v>455</v>
      </c>
      <c r="F6303" s="3" t="str">
        <f t="shared" si="98"/>
        <v>Retail</v>
      </c>
      <c r="G6303" s="3">
        <v>1</v>
      </c>
      <c r="I6303"/>
    </row>
    <row r="6304" spans="3:9">
      <c r="C6304" s="176">
        <v>42098.521500000003</v>
      </c>
      <c r="D6304" s="3" t="s">
        <v>447</v>
      </c>
      <c r="E6304" s="3" t="s">
        <v>453</v>
      </c>
      <c r="F6304" s="3" t="str">
        <f t="shared" si="98"/>
        <v>Retail</v>
      </c>
      <c r="G6304" s="3">
        <v>1</v>
      </c>
      <c r="I6304"/>
    </row>
    <row r="6305" spans="3:9">
      <c r="C6305" s="176">
        <v>42321.724300000002</v>
      </c>
      <c r="D6305" s="3" t="s">
        <v>445</v>
      </c>
      <c r="E6305" s="3" t="s">
        <v>452</v>
      </c>
      <c r="F6305" s="3" t="str">
        <f t="shared" si="98"/>
        <v>Wholesale</v>
      </c>
      <c r="G6305" s="3">
        <v>60</v>
      </c>
      <c r="I6305"/>
    </row>
    <row r="6306" spans="3:9">
      <c r="C6306" s="176">
        <v>42100.475700000003</v>
      </c>
      <c r="D6306" s="3" t="s">
        <v>446</v>
      </c>
      <c r="E6306" s="3" t="s">
        <v>460</v>
      </c>
      <c r="F6306" s="3" t="str">
        <f t="shared" si="98"/>
        <v>Retail</v>
      </c>
      <c r="G6306" s="3">
        <v>1</v>
      </c>
      <c r="I6306"/>
    </row>
    <row r="6307" spans="3:9">
      <c r="C6307" s="176">
        <v>42357.496500000001</v>
      </c>
      <c r="D6307" s="3" t="s">
        <v>445</v>
      </c>
      <c r="E6307" s="3" t="s">
        <v>459</v>
      </c>
      <c r="F6307" s="3" t="str">
        <f t="shared" si="98"/>
        <v>Retail</v>
      </c>
      <c r="G6307" s="3">
        <v>4</v>
      </c>
      <c r="I6307"/>
    </row>
    <row r="6308" spans="3:9">
      <c r="C6308" s="176">
        <v>41985.724300000002</v>
      </c>
      <c r="D6308" s="3" t="s">
        <v>446</v>
      </c>
      <c r="E6308" s="3" t="s">
        <v>453</v>
      </c>
      <c r="F6308" s="3" t="str">
        <f t="shared" si="98"/>
        <v>Retail</v>
      </c>
      <c r="G6308" s="3">
        <v>3</v>
      </c>
      <c r="I6308"/>
    </row>
    <row r="6309" spans="3:9">
      <c r="C6309" s="176">
        <v>42256.200700000001</v>
      </c>
      <c r="D6309" s="3" t="s">
        <v>446</v>
      </c>
      <c r="E6309" s="3" t="s">
        <v>461</v>
      </c>
      <c r="F6309" s="3" t="str">
        <f t="shared" si="98"/>
        <v>Wholesale</v>
      </c>
      <c r="G6309" s="3">
        <v>39</v>
      </c>
      <c r="I6309"/>
    </row>
    <row r="6310" spans="3:9">
      <c r="C6310" s="176">
        <v>42231.941700000003</v>
      </c>
      <c r="D6310" s="3" t="s">
        <v>446</v>
      </c>
      <c r="E6310" s="3" t="s">
        <v>461</v>
      </c>
      <c r="F6310" s="3" t="str">
        <f t="shared" si="98"/>
        <v>Retail</v>
      </c>
      <c r="G6310" s="3">
        <v>4</v>
      </c>
      <c r="I6310"/>
    </row>
    <row r="6311" spans="3:9">
      <c r="C6311" s="176">
        <v>42332.559699999998</v>
      </c>
      <c r="D6311" s="3" t="s">
        <v>445</v>
      </c>
      <c r="E6311" s="3" t="s">
        <v>455</v>
      </c>
      <c r="F6311" s="3" t="str">
        <f t="shared" si="98"/>
        <v>Retail</v>
      </c>
      <c r="G6311" s="3">
        <v>2</v>
      </c>
      <c r="I6311"/>
    </row>
    <row r="6312" spans="3:9">
      <c r="C6312" s="176">
        <v>42171.108999999997</v>
      </c>
      <c r="D6312" s="3" t="s">
        <v>446</v>
      </c>
      <c r="E6312" s="3" t="s">
        <v>312</v>
      </c>
      <c r="F6312" s="3" t="str">
        <f t="shared" si="98"/>
        <v>Retail</v>
      </c>
      <c r="G6312" s="3">
        <v>4</v>
      </c>
      <c r="I6312"/>
    </row>
    <row r="6313" spans="3:9">
      <c r="C6313" s="176">
        <v>42230.501400000001</v>
      </c>
      <c r="D6313" s="3" t="s">
        <v>445</v>
      </c>
      <c r="E6313" s="3" t="s">
        <v>453</v>
      </c>
      <c r="F6313" s="3" t="str">
        <f t="shared" si="98"/>
        <v>Retail</v>
      </c>
      <c r="G6313" s="3">
        <v>4</v>
      </c>
      <c r="I6313"/>
    </row>
    <row r="6314" spans="3:9">
      <c r="C6314" s="176">
        <v>42346.6924</v>
      </c>
      <c r="D6314" s="3" t="s">
        <v>449</v>
      </c>
      <c r="E6314" s="3" t="s">
        <v>112</v>
      </c>
      <c r="F6314" s="3" t="str">
        <f t="shared" si="98"/>
        <v>Retail</v>
      </c>
      <c r="G6314" s="3">
        <v>1</v>
      </c>
      <c r="I6314"/>
    </row>
    <row r="6315" spans="3:9">
      <c r="C6315" s="176">
        <v>42331.143100000001</v>
      </c>
      <c r="D6315" s="3" t="s">
        <v>446</v>
      </c>
      <c r="E6315" s="3" t="s">
        <v>312</v>
      </c>
      <c r="F6315" s="3" t="str">
        <f t="shared" si="98"/>
        <v>Retail</v>
      </c>
      <c r="G6315" s="3">
        <v>6</v>
      </c>
      <c r="I6315"/>
    </row>
    <row r="6316" spans="3:9">
      <c r="C6316" s="176">
        <v>41980.777800000003</v>
      </c>
      <c r="D6316" s="3" t="s">
        <v>446</v>
      </c>
      <c r="E6316" s="3" t="s">
        <v>312</v>
      </c>
      <c r="F6316" s="3" t="str">
        <f t="shared" si="98"/>
        <v>Wholesale</v>
      </c>
      <c r="G6316" s="3">
        <v>33</v>
      </c>
      <c r="I6316"/>
    </row>
    <row r="6317" spans="3:9">
      <c r="C6317" s="176">
        <v>42108.2264</v>
      </c>
      <c r="D6317" s="3" t="s">
        <v>446</v>
      </c>
      <c r="E6317" s="3" t="s">
        <v>6</v>
      </c>
      <c r="F6317" s="3" t="str">
        <f t="shared" si="98"/>
        <v>Retail</v>
      </c>
      <c r="G6317" s="3">
        <v>2</v>
      </c>
      <c r="I6317"/>
    </row>
    <row r="6318" spans="3:9">
      <c r="C6318" s="176">
        <v>42237.741699999999</v>
      </c>
      <c r="D6318" s="3" t="s">
        <v>445</v>
      </c>
      <c r="E6318" s="3" t="s">
        <v>6</v>
      </c>
      <c r="F6318" s="3" t="str">
        <f t="shared" si="98"/>
        <v>Retail</v>
      </c>
      <c r="G6318" s="3">
        <v>6</v>
      </c>
      <c r="I6318"/>
    </row>
    <row r="6319" spans="3:9">
      <c r="C6319" s="176">
        <v>42360.125</v>
      </c>
      <c r="D6319" s="3" t="s">
        <v>445</v>
      </c>
      <c r="E6319" s="3" t="s">
        <v>456</v>
      </c>
      <c r="F6319" s="3" t="str">
        <f t="shared" si="98"/>
        <v>Wholesale</v>
      </c>
      <c r="G6319" s="3">
        <v>28</v>
      </c>
      <c r="I6319"/>
    </row>
    <row r="6320" spans="3:9">
      <c r="C6320" s="176">
        <v>42249.183299999997</v>
      </c>
      <c r="D6320" s="3" t="s">
        <v>446</v>
      </c>
      <c r="E6320" s="3" t="s">
        <v>451</v>
      </c>
      <c r="F6320" s="3" t="str">
        <f t="shared" si="98"/>
        <v>Retail</v>
      </c>
      <c r="G6320" s="3">
        <v>6</v>
      </c>
      <c r="I6320"/>
    </row>
    <row r="6321" spans="3:9">
      <c r="C6321" s="176">
        <v>42322.451399999998</v>
      </c>
      <c r="D6321" s="3" t="s">
        <v>446</v>
      </c>
      <c r="E6321" s="3" t="s">
        <v>114</v>
      </c>
      <c r="F6321" s="3" t="str">
        <f t="shared" si="98"/>
        <v>Retail</v>
      </c>
      <c r="G6321" s="3">
        <v>4</v>
      </c>
      <c r="I6321"/>
    </row>
    <row r="6322" spans="3:9">
      <c r="C6322" s="176">
        <v>42246.177100000001</v>
      </c>
      <c r="D6322" s="3" t="s">
        <v>446</v>
      </c>
      <c r="E6322" s="3" t="s">
        <v>112</v>
      </c>
      <c r="F6322" s="3" t="str">
        <f t="shared" si="98"/>
        <v>Wholesale</v>
      </c>
      <c r="G6322" s="3">
        <v>125</v>
      </c>
      <c r="I6322"/>
    </row>
    <row r="6323" spans="3:9">
      <c r="C6323" s="176">
        <v>42330.774299999997</v>
      </c>
      <c r="D6323" s="3" t="s">
        <v>445</v>
      </c>
      <c r="E6323" s="3" t="s">
        <v>453</v>
      </c>
      <c r="F6323" s="3" t="str">
        <f t="shared" si="98"/>
        <v>Retail</v>
      </c>
      <c r="G6323" s="3">
        <v>1</v>
      </c>
      <c r="I6323"/>
    </row>
    <row r="6324" spans="3:9">
      <c r="C6324" s="176">
        <v>42214.5</v>
      </c>
      <c r="D6324" s="3" t="s">
        <v>445</v>
      </c>
      <c r="E6324" s="3" t="s">
        <v>453</v>
      </c>
      <c r="F6324" s="3" t="str">
        <f t="shared" si="98"/>
        <v>Retail</v>
      </c>
      <c r="G6324" s="3">
        <v>1</v>
      </c>
      <c r="I6324"/>
    </row>
    <row r="6325" spans="3:9">
      <c r="C6325" s="176">
        <v>42343.122199999998</v>
      </c>
      <c r="D6325" s="3" t="s">
        <v>445</v>
      </c>
      <c r="E6325" s="3" t="s">
        <v>110</v>
      </c>
      <c r="F6325" s="3" t="str">
        <f t="shared" si="98"/>
        <v>Retail</v>
      </c>
      <c r="G6325" s="3">
        <v>4</v>
      </c>
      <c r="I6325"/>
    </row>
    <row r="6326" spans="3:9">
      <c r="C6326" s="176">
        <v>42363.489600000001</v>
      </c>
      <c r="D6326" s="3" t="s">
        <v>447</v>
      </c>
      <c r="E6326" s="3" t="s">
        <v>453</v>
      </c>
      <c r="F6326" s="3" t="str">
        <f t="shared" si="98"/>
        <v>Retail</v>
      </c>
      <c r="G6326" s="3">
        <v>1</v>
      </c>
      <c r="I6326"/>
    </row>
    <row r="6327" spans="3:9">
      <c r="C6327" s="176">
        <v>42118.203500000003</v>
      </c>
      <c r="D6327" s="3" t="s">
        <v>445</v>
      </c>
      <c r="E6327" s="3" t="s">
        <v>461</v>
      </c>
      <c r="F6327" s="3" t="str">
        <f t="shared" si="98"/>
        <v>Wholesale</v>
      </c>
      <c r="G6327" s="3">
        <v>31</v>
      </c>
      <c r="I6327"/>
    </row>
    <row r="6328" spans="3:9">
      <c r="C6328" s="176">
        <v>42230.793100000003</v>
      </c>
      <c r="D6328" s="3" t="s">
        <v>445</v>
      </c>
      <c r="E6328" s="3" t="s">
        <v>453</v>
      </c>
      <c r="F6328" s="3" t="str">
        <f t="shared" si="98"/>
        <v>Wholesale</v>
      </c>
      <c r="G6328" s="3">
        <v>134</v>
      </c>
      <c r="I6328"/>
    </row>
    <row r="6329" spans="3:9">
      <c r="C6329" s="176">
        <v>42207.507599999997</v>
      </c>
      <c r="D6329" s="3" t="s">
        <v>446</v>
      </c>
      <c r="E6329" s="3" t="s">
        <v>453</v>
      </c>
      <c r="F6329" s="3" t="str">
        <f t="shared" si="98"/>
        <v>Retail</v>
      </c>
      <c r="G6329" s="3">
        <v>2</v>
      </c>
      <c r="I6329"/>
    </row>
    <row r="6330" spans="3:9">
      <c r="C6330" s="176">
        <v>42065.544399999999</v>
      </c>
      <c r="D6330" s="3" t="s">
        <v>445</v>
      </c>
      <c r="E6330" s="3" t="s">
        <v>453</v>
      </c>
      <c r="F6330" s="3" t="str">
        <f t="shared" si="98"/>
        <v>Retail</v>
      </c>
      <c r="G6330" s="3">
        <v>3</v>
      </c>
      <c r="I6330"/>
    </row>
    <row r="6331" spans="3:9">
      <c r="C6331" s="176">
        <v>42249.538200000003</v>
      </c>
      <c r="D6331" s="3" t="s">
        <v>446</v>
      </c>
      <c r="E6331" s="3" t="s">
        <v>10</v>
      </c>
      <c r="F6331" s="3" t="str">
        <f t="shared" si="98"/>
        <v>Wholesale</v>
      </c>
      <c r="G6331" s="3">
        <v>63</v>
      </c>
      <c r="I6331"/>
    </row>
    <row r="6332" spans="3:9">
      <c r="C6332" s="176">
        <v>42183.750699999997</v>
      </c>
      <c r="D6332" s="3" t="s">
        <v>446</v>
      </c>
      <c r="E6332" s="3" t="s">
        <v>9</v>
      </c>
      <c r="F6332" s="3" t="str">
        <f t="shared" si="98"/>
        <v>Retail</v>
      </c>
      <c r="G6332" s="3">
        <v>8</v>
      </c>
      <c r="I6332"/>
    </row>
    <row r="6333" spans="3:9">
      <c r="C6333" s="176">
        <v>42250.774299999997</v>
      </c>
      <c r="D6333" s="3" t="s">
        <v>447</v>
      </c>
      <c r="E6333" s="3" t="s">
        <v>9</v>
      </c>
      <c r="F6333" s="3" t="str">
        <f t="shared" si="98"/>
        <v>Retail</v>
      </c>
      <c r="G6333" s="3">
        <v>2</v>
      </c>
      <c r="I6333"/>
    </row>
    <row r="6334" spans="3:9">
      <c r="C6334" s="176">
        <v>42340.492400000003</v>
      </c>
      <c r="D6334" s="3" t="s">
        <v>449</v>
      </c>
      <c r="E6334" s="3" t="s">
        <v>9</v>
      </c>
      <c r="F6334" s="3" t="str">
        <f t="shared" si="98"/>
        <v>Retail</v>
      </c>
      <c r="G6334" s="3">
        <v>1</v>
      </c>
      <c r="I6334"/>
    </row>
    <row r="6335" spans="3:9">
      <c r="C6335" s="176">
        <v>42117.536099999998</v>
      </c>
      <c r="D6335" s="3" t="s">
        <v>447</v>
      </c>
      <c r="E6335" s="3" t="s">
        <v>453</v>
      </c>
      <c r="F6335" s="3" t="str">
        <f t="shared" si="98"/>
        <v>Wholesale</v>
      </c>
      <c r="G6335" s="3">
        <v>29</v>
      </c>
      <c r="I6335"/>
    </row>
    <row r="6336" spans="3:9">
      <c r="C6336" s="176">
        <v>42307.144399999997</v>
      </c>
      <c r="D6336" s="3" t="s">
        <v>445</v>
      </c>
      <c r="E6336" s="3" t="s">
        <v>9</v>
      </c>
      <c r="F6336" s="3" t="str">
        <f t="shared" si="98"/>
        <v>Wholesale</v>
      </c>
      <c r="G6336" s="3">
        <v>41</v>
      </c>
      <c r="I6336"/>
    </row>
    <row r="6337" spans="3:9">
      <c r="C6337" s="176">
        <v>42343.621500000001</v>
      </c>
      <c r="D6337" s="3" t="s">
        <v>447</v>
      </c>
      <c r="E6337" s="3" t="s">
        <v>10</v>
      </c>
      <c r="F6337" s="3" t="str">
        <f t="shared" si="98"/>
        <v>Retail</v>
      </c>
      <c r="G6337" s="3">
        <v>1</v>
      </c>
      <c r="I6337"/>
    </row>
    <row r="6338" spans="3:9">
      <c r="C6338" s="176">
        <v>41989.918100000003</v>
      </c>
      <c r="D6338" s="3" t="s">
        <v>447</v>
      </c>
      <c r="E6338" s="3" t="s">
        <v>452</v>
      </c>
      <c r="F6338" s="3" t="str">
        <f t="shared" si="98"/>
        <v>Retail</v>
      </c>
      <c r="G6338" s="3">
        <v>4</v>
      </c>
      <c r="I6338"/>
    </row>
    <row r="6339" spans="3:9">
      <c r="C6339" s="176">
        <v>42234.0792</v>
      </c>
      <c r="D6339" s="3" t="s">
        <v>446</v>
      </c>
      <c r="E6339" s="3" t="s">
        <v>453</v>
      </c>
      <c r="F6339" s="3" t="str">
        <f t="shared" si="98"/>
        <v>Retail</v>
      </c>
      <c r="G6339" s="3">
        <v>3</v>
      </c>
      <c r="I6339"/>
    </row>
    <row r="6340" spans="3:9">
      <c r="C6340" s="176">
        <v>42343.508999999998</v>
      </c>
      <c r="D6340" s="3" t="s">
        <v>449</v>
      </c>
      <c r="E6340" s="3" t="s">
        <v>453</v>
      </c>
      <c r="F6340" s="3" t="str">
        <f t="shared" si="98"/>
        <v>Retail</v>
      </c>
      <c r="G6340" s="3">
        <v>6</v>
      </c>
      <c r="I6340"/>
    </row>
    <row r="6341" spans="3:9">
      <c r="C6341" s="176">
        <v>42335.897199999999</v>
      </c>
      <c r="D6341" s="3" t="s">
        <v>446</v>
      </c>
      <c r="E6341" s="3" t="s">
        <v>6</v>
      </c>
      <c r="F6341" s="3" t="str">
        <f t="shared" si="98"/>
        <v>Retail</v>
      </c>
      <c r="G6341" s="3">
        <v>1</v>
      </c>
      <c r="I6341"/>
    </row>
    <row r="6342" spans="3:9">
      <c r="C6342" s="176">
        <v>42210.525000000001</v>
      </c>
      <c r="D6342" s="3" t="s">
        <v>447</v>
      </c>
      <c r="E6342" s="3" t="s">
        <v>110</v>
      </c>
      <c r="F6342" s="3" t="str">
        <f t="shared" si="98"/>
        <v>Wholesale</v>
      </c>
      <c r="G6342" s="3">
        <v>124</v>
      </c>
      <c r="I6342"/>
    </row>
    <row r="6343" spans="3:9">
      <c r="C6343" s="176">
        <v>42336.519399999997</v>
      </c>
      <c r="D6343" s="3" t="s">
        <v>449</v>
      </c>
      <c r="E6343" s="3" t="s">
        <v>450</v>
      </c>
      <c r="F6343" s="3" t="str">
        <f t="shared" si="98"/>
        <v>Wholesale</v>
      </c>
      <c r="G6343" s="3">
        <v>64</v>
      </c>
      <c r="I6343"/>
    </row>
    <row r="6344" spans="3:9">
      <c r="C6344" s="176">
        <v>42251.545100000003</v>
      </c>
      <c r="D6344" s="3" t="s">
        <v>446</v>
      </c>
      <c r="E6344" s="3" t="s">
        <v>6</v>
      </c>
      <c r="F6344" s="3" t="str">
        <f t="shared" si="98"/>
        <v>Retail</v>
      </c>
      <c r="G6344" s="3">
        <v>1</v>
      </c>
      <c r="I6344"/>
    </row>
    <row r="6345" spans="3:9">
      <c r="C6345" s="176">
        <v>42347.206299999998</v>
      </c>
      <c r="D6345" s="3" t="s">
        <v>447</v>
      </c>
      <c r="E6345" s="3" t="s">
        <v>9</v>
      </c>
      <c r="F6345" s="3" t="str">
        <f t="shared" si="98"/>
        <v>Wholesale</v>
      </c>
      <c r="G6345" s="3">
        <v>71</v>
      </c>
      <c r="I6345"/>
    </row>
    <row r="6346" spans="3:9">
      <c r="C6346" s="176">
        <v>42276.568099999997</v>
      </c>
      <c r="D6346" s="3" t="s">
        <v>446</v>
      </c>
      <c r="E6346" s="3" t="s">
        <v>455</v>
      </c>
      <c r="F6346" s="3" t="str">
        <f t="shared" ref="F6346:F6409" si="99">IF(G6346&lt;10,"Retail","Wholesale")</f>
        <v>Retail</v>
      </c>
      <c r="G6346" s="3">
        <v>5</v>
      </c>
      <c r="I6346"/>
    </row>
    <row r="6347" spans="3:9">
      <c r="C6347" s="176">
        <v>42339.802100000001</v>
      </c>
      <c r="D6347" s="3" t="s">
        <v>445</v>
      </c>
      <c r="E6347" s="3" t="s">
        <v>10</v>
      </c>
      <c r="F6347" s="3" t="str">
        <f t="shared" si="99"/>
        <v>Wholesale</v>
      </c>
      <c r="G6347" s="3">
        <v>146</v>
      </c>
      <c r="I6347"/>
    </row>
    <row r="6348" spans="3:9">
      <c r="C6348" s="176">
        <v>42161.495799999997</v>
      </c>
      <c r="D6348" s="3" t="s">
        <v>446</v>
      </c>
      <c r="E6348" s="3" t="s">
        <v>453</v>
      </c>
      <c r="F6348" s="3" t="str">
        <f t="shared" si="99"/>
        <v>Retail</v>
      </c>
      <c r="G6348" s="3">
        <v>2</v>
      </c>
      <c r="I6348"/>
    </row>
    <row r="6349" spans="3:9">
      <c r="C6349" s="176">
        <v>41983.722900000001</v>
      </c>
      <c r="D6349" s="3" t="s">
        <v>445</v>
      </c>
      <c r="E6349" s="3" t="s">
        <v>8</v>
      </c>
      <c r="F6349" s="3" t="str">
        <f t="shared" si="99"/>
        <v>Wholesale</v>
      </c>
      <c r="G6349" s="3">
        <v>64</v>
      </c>
      <c r="I6349"/>
    </row>
    <row r="6350" spans="3:9">
      <c r="C6350" s="176">
        <v>41978.825700000001</v>
      </c>
      <c r="D6350" s="3" t="s">
        <v>449</v>
      </c>
      <c r="E6350" s="3" t="s">
        <v>6</v>
      </c>
      <c r="F6350" s="3" t="str">
        <f t="shared" si="99"/>
        <v>Retail</v>
      </c>
      <c r="G6350" s="3">
        <v>2</v>
      </c>
      <c r="I6350"/>
    </row>
    <row r="6351" spans="3:9">
      <c r="C6351" s="176">
        <v>42077.525699999998</v>
      </c>
      <c r="D6351" s="3" t="s">
        <v>445</v>
      </c>
      <c r="E6351" s="3" t="s">
        <v>7</v>
      </c>
      <c r="F6351" s="3" t="str">
        <f t="shared" si="99"/>
        <v>Wholesale</v>
      </c>
      <c r="G6351" s="3">
        <v>33</v>
      </c>
      <c r="I6351"/>
    </row>
    <row r="6352" spans="3:9">
      <c r="C6352" s="176">
        <v>42161.439599999998</v>
      </c>
      <c r="D6352" s="3" t="s">
        <v>445</v>
      </c>
      <c r="E6352" s="3" t="s">
        <v>452</v>
      </c>
      <c r="F6352" s="3" t="str">
        <f t="shared" si="99"/>
        <v>Retail</v>
      </c>
      <c r="G6352" s="3">
        <v>8</v>
      </c>
      <c r="I6352"/>
    </row>
    <row r="6353" spans="3:9">
      <c r="C6353" s="176">
        <v>41982.104200000002</v>
      </c>
      <c r="D6353" s="3" t="s">
        <v>445</v>
      </c>
      <c r="E6353" s="3" t="s">
        <v>110</v>
      </c>
      <c r="F6353" s="3" t="str">
        <f t="shared" si="99"/>
        <v>Retail</v>
      </c>
      <c r="G6353" s="3">
        <v>1</v>
      </c>
      <c r="I6353"/>
    </row>
    <row r="6354" spans="3:9">
      <c r="C6354" s="176">
        <v>41983.664599999996</v>
      </c>
      <c r="D6354" s="3" t="s">
        <v>449</v>
      </c>
      <c r="E6354" s="3" t="s">
        <v>450</v>
      </c>
      <c r="F6354" s="3" t="str">
        <f t="shared" si="99"/>
        <v>Wholesale</v>
      </c>
      <c r="G6354" s="3">
        <v>72</v>
      </c>
      <c r="I6354"/>
    </row>
    <row r="6355" spans="3:9">
      <c r="C6355" s="176">
        <v>41986.521500000003</v>
      </c>
      <c r="D6355" s="3" t="s">
        <v>447</v>
      </c>
      <c r="E6355" s="3" t="s">
        <v>6</v>
      </c>
      <c r="F6355" s="3" t="str">
        <f t="shared" si="99"/>
        <v>Retail</v>
      </c>
      <c r="G6355" s="3">
        <v>1</v>
      </c>
      <c r="I6355"/>
    </row>
    <row r="6356" spans="3:9">
      <c r="C6356" s="176">
        <v>42098.4715</v>
      </c>
      <c r="D6356" s="3" t="s">
        <v>446</v>
      </c>
      <c r="E6356" s="3" t="s">
        <v>8</v>
      </c>
      <c r="F6356" s="3" t="str">
        <f t="shared" si="99"/>
        <v>Retail</v>
      </c>
      <c r="G6356" s="3">
        <v>3</v>
      </c>
      <c r="I6356"/>
    </row>
    <row r="6357" spans="3:9">
      <c r="C6357" s="176">
        <v>41990.140299999999</v>
      </c>
      <c r="D6357" s="3" t="s">
        <v>446</v>
      </c>
      <c r="E6357" s="3" t="s">
        <v>453</v>
      </c>
      <c r="F6357" s="3" t="str">
        <f t="shared" si="99"/>
        <v>Retail</v>
      </c>
      <c r="G6357" s="3">
        <v>2</v>
      </c>
      <c r="I6357"/>
    </row>
    <row r="6358" spans="3:9">
      <c r="C6358" s="176">
        <v>42356.745799999997</v>
      </c>
      <c r="D6358" s="3" t="s">
        <v>445</v>
      </c>
      <c r="E6358" s="3" t="s">
        <v>6</v>
      </c>
      <c r="F6358" s="3" t="str">
        <f t="shared" si="99"/>
        <v>Wholesale</v>
      </c>
      <c r="G6358" s="3">
        <v>34</v>
      </c>
      <c r="I6358"/>
    </row>
    <row r="6359" spans="3:9">
      <c r="C6359" s="176">
        <v>42223.5069</v>
      </c>
      <c r="D6359" s="3" t="s">
        <v>447</v>
      </c>
      <c r="E6359" s="3" t="s">
        <v>6</v>
      </c>
      <c r="F6359" s="3" t="str">
        <f t="shared" si="99"/>
        <v>Retail</v>
      </c>
      <c r="G6359" s="3">
        <v>2</v>
      </c>
      <c r="I6359"/>
    </row>
    <row r="6360" spans="3:9">
      <c r="C6360" s="176">
        <v>42226.7382</v>
      </c>
      <c r="D6360" s="3" t="s">
        <v>447</v>
      </c>
      <c r="E6360" s="3" t="s">
        <v>458</v>
      </c>
      <c r="F6360" s="3" t="str">
        <f t="shared" si="99"/>
        <v>Retail</v>
      </c>
      <c r="G6360" s="3">
        <v>6</v>
      </c>
      <c r="I6360"/>
    </row>
    <row r="6361" spans="3:9">
      <c r="C6361" s="176">
        <v>42180.138200000001</v>
      </c>
      <c r="D6361" s="3" t="s">
        <v>449</v>
      </c>
      <c r="E6361" s="3" t="s">
        <v>8</v>
      </c>
      <c r="F6361" s="3" t="str">
        <f t="shared" si="99"/>
        <v>Retail</v>
      </c>
      <c r="G6361" s="3">
        <v>1</v>
      </c>
      <c r="I6361"/>
    </row>
    <row r="6362" spans="3:9">
      <c r="C6362" s="176">
        <v>42158.2111</v>
      </c>
      <c r="D6362" s="3" t="s">
        <v>446</v>
      </c>
      <c r="E6362" s="3" t="s">
        <v>453</v>
      </c>
      <c r="F6362" s="3" t="str">
        <f t="shared" si="99"/>
        <v>Retail</v>
      </c>
      <c r="G6362" s="3">
        <v>3</v>
      </c>
      <c r="I6362"/>
    </row>
    <row r="6363" spans="3:9">
      <c r="C6363" s="176">
        <v>41981.527800000003</v>
      </c>
      <c r="D6363" s="3" t="s">
        <v>445</v>
      </c>
      <c r="E6363" s="3" t="s">
        <v>9</v>
      </c>
      <c r="F6363" s="3" t="str">
        <f t="shared" si="99"/>
        <v>Wholesale</v>
      </c>
      <c r="G6363" s="3">
        <v>57</v>
      </c>
      <c r="I6363"/>
    </row>
    <row r="6364" spans="3:9">
      <c r="C6364" s="176">
        <v>42337.752800000002</v>
      </c>
      <c r="D6364" s="3" t="s">
        <v>447</v>
      </c>
      <c r="E6364" s="3" t="s">
        <v>8</v>
      </c>
      <c r="F6364" s="3" t="str">
        <f t="shared" si="99"/>
        <v>Retail</v>
      </c>
      <c r="G6364" s="3">
        <v>6</v>
      </c>
      <c r="I6364"/>
    </row>
    <row r="6365" spans="3:9">
      <c r="C6365" s="176">
        <v>42344.7431</v>
      </c>
      <c r="D6365" s="3" t="s">
        <v>449</v>
      </c>
      <c r="E6365" s="3" t="s">
        <v>7</v>
      </c>
      <c r="F6365" s="3" t="str">
        <f t="shared" si="99"/>
        <v>Wholesale</v>
      </c>
      <c r="G6365" s="3">
        <v>34</v>
      </c>
      <c r="I6365"/>
    </row>
    <row r="6366" spans="3:9">
      <c r="C6366" s="176">
        <v>42149.529900000001</v>
      </c>
      <c r="D6366" s="3" t="s">
        <v>447</v>
      </c>
      <c r="E6366" s="3" t="s">
        <v>453</v>
      </c>
      <c r="F6366" s="3" t="str">
        <f t="shared" si="99"/>
        <v>Retail</v>
      </c>
      <c r="G6366" s="3">
        <v>3</v>
      </c>
      <c r="I6366"/>
    </row>
    <row r="6367" spans="3:9">
      <c r="C6367" s="176">
        <v>41984.167399999998</v>
      </c>
      <c r="D6367" s="3" t="s">
        <v>446</v>
      </c>
      <c r="E6367" s="3" t="s">
        <v>453</v>
      </c>
      <c r="F6367" s="3" t="str">
        <f t="shared" si="99"/>
        <v>Wholesale</v>
      </c>
      <c r="G6367" s="3">
        <v>38</v>
      </c>
      <c r="I6367"/>
    </row>
    <row r="6368" spans="3:9">
      <c r="C6368" s="176">
        <v>42233.045100000003</v>
      </c>
      <c r="D6368" s="3" t="s">
        <v>446</v>
      </c>
      <c r="E6368" s="3" t="s">
        <v>8</v>
      </c>
      <c r="F6368" s="3" t="str">
        <f t="shared" si="99"/>
        <v>Wholesale</v>
      </c>
      <c r="G6368" s="3">
        <v>36</v>
      </c>
      <c r="I6368"/>
    </row>
    <row r="6369" spans="3:9">
      <c r="C6369" s="176">
        <v>42160.281300000002</v>
      </c>
      <c r="D6369" s="3" t="s">
        <v>445</v>
      </c>
      <c r="E6369" s="3" t="s">
        <v>453</v>
      </c>
      <c r="F6369" s="3" t="str">
        <f t="shared" si="99"/>
        <v>Wholesale</v>
      </c>
      <c r="G6369" s="3">
        <v>41</v>
      </c>
      <c r="I6369"/>
    </row>
    <row r="6370" spans="3:9">
      <c r="C6370" s="176">
        <v>42164.991000000002</v>
      </c>
      <c r="D6370" s="3" t="s">
        <v>445</v>
      </c>
      <c r="E6370" s="3" t="s">
        <v>453</v>
      </c>
      <c r="F6370" s="3" t="str">
        <f t="shared" si="99"/>
        <v>Retail</v>
      </c>
      <c r="G6370" s="3">
        <v>1</v>
      </c>
      <c r="I6370"/>
    </row>
    <row r="6371" spans="3:9">
      <c r="C6371" s="176">
        <v>41982.520100000002</v>
      </c>
      <c r="D6371" s="3" t="s">
        <v>446</v>
      </c>
      <c r="E6371" s="3" t="s">
        <v>10</v>
      </c>
      <c r="F6371" s="3" t="str">
        <f t="shared" si="99"/>
        <v>Retail</v>
      </c>
      <c r="G6371" s="3">
        <v>8</v>
      </c>
      <c r="I6371"/>
    </row>
    <row r="6372" spans="3:9">
      <c r="C6372" s="176">
        <v>42193.472900000001</v>
      </c>
      <c r="D6372" s="3" t="s">
        <v>445</v>
      </c>
      <c r="E6372" s="3" t="s">
        <v>453</v>
      </c>
      <c r="F6372" s="3" t="str">
        <f t="shared" si="99"/>
        <v>Retail</v>
      </c>
      <c r="G6372" s="3">
        <v>7</v>
      </c>
      <c r="I6372"/>
    </row>
    <row r="6373" spans="3:9">
      <c r="C6373" s="176">
        <v>41985.798600000002</v>
      </c>
      <c r="D6373" s="3" t="s">
        <v>445</v>
      </c>
      <c r="E6373" s="3" t="s">
        <v>452</v>
      </c>
      <c r="F6373" s="3" t="str">
        <f t="shared" si="99"/>
        <v>Retail</v>
      </c>
      <c r="G6373" s="3">
        <v>4</v>
      </c>
      <c r="I6373"/>
    </row>
    <row r="6374" spans="3:9">
      <c r="C6374" s="176">
        <v>41982.763200000001</v>
      </c>
      <c r="D6374" s="3" t="s">
        <v>449</v>
      </c>
      <c r="E6374" s="3" t="s">
        <v>453</v>
      </c>
      <c r="F6374" s="3" t="str">
        <f t="shared" si="99"/>
        <v>Wholesale</v>
      </c>
      <c r="G6374" s="3">
        <v>72</v>
      </c>
      <c r="I6374"/>
    </row>
    <row r="6375" spans="3:9">
      <c r="C6375" s="176">
        <v>42193.6993</v>
      </c>
      <c r="D6375" s="3" t="s">
        <v>447</v>
      </c>
      <c r="E6375" s="3" t="s">
        <v>10</v>
      </c>
      <c r="F6375" s="3" t="str">
        <f t="shared" si="99"/>
        <v>Retail</v>
      </c>
      <c r="G6375" s="3">
        <v>2</v>
      </c>
      <c r="I6375"/>
    </row>
    <row r="6376" spans="3:9">
      <c r="C6376" s="176">
        <v>42256.080600000001</v>
      </c>
      <c r="D6376" s="3" t="s">
        <v>445</v>
      </c>
      <c r="E6376" s="3" t="s">
        <v>110</v>
      </c>
      <c r="F6376" s="3" t="str">
        <f t="shared" si="99"/>
        <v>Wholesale</v>
      </c>
      <c r="G6376" s="3">
        <v>35</v>
      </c>
      <c r="I6376"/>
    </row>
    <row r="6377" spans="3:9">
      <c r="C6377" s="176">
        <v>42210.216699999997</v>
      </c>
      <c r="D6377" s="3" t="s">
        <v>445</v>
      </c>
      <c r="E6377" s="3" t="s">
        <v>10</v>
      </c>
      <c r="F6377" s="3" t="str">
        <f t="shared" si="99"/>
        <v>Wholesale</v>
      </c>
      <c r="G6377" s="3">
        <v>27</v>
      </c>
      <c r="I6377"/>
    </row>
    <row r="6378" spans="3:9">
      <c r="C6378" s="176">
        <v>42245.4951</v>
      </c>
      <c r="D6378" s="3" t="s">
        <v>449</v>
      </c>
      <c r="E6378" s="3" t="s">
        <v>6</v>
      </c>
      <c r="F6378" s="3" t="str">
        <f t="shared" si="99"/>
        <v>Wholesale</v>
      </c>
      <c r="G6378" s="3">
        <v>36</v>
      </c>
      <c r="I6378"/>
    </row>
    <row r="6379" spans="3:9">
      <c r="C6379" s="176">
        <v>42195.186099999999</v>
      </c>
      <c r="D6379" s="3" t="s">
        <v>446</v>
      </c>
      <c r="E6379" s="3" t="s">
        <v>114</v>
      </c>
      <c r="F6379" s="3" t="str">
        <f t="shared" si="99"/>
        <v>Retail</v>
      </c>
      <c r="G6379" s="3">
        <v>3</v>
      </c>
      <c r="I6379"/>
    </row>
    <row r="6380" spans="3:9">
      <c r="C6380" s="176">
        <v>42353.139600000002</v>
      </c>
      <c r="D6380" s="3" t="s">
        <v>447</v>
      </c>
      <c r="E6380" s="3" t="s">
        <v>453</v>
      </c>
      <c r="F6380" s="3" t="str">
        <f t="shared" si="99"/>
        <v>Retail</v>
      </c>
      <c r="G6380" s="3">
        <v>3</v>
      </c>
      <c r="I6380"/>
    </row>
    <row r="6381" spans="3:9">
      <c r="C6381" s="176">
        <v>42179.1639</v>
      </c>
      <c r="D6381" s="3" t="s">
        <v>449</v>
      </c>
      <c r="E6381" s="3" t="s">
        <v>457</v>
      </c>
      <c r="F6381" s="3" t="str">
        <f t="shared" si="99"/>
        <v>Retail</v>
      </c>
      <c r="G6381" s="3">
        <v>3</v>
      </c>
      <c r="I6381"/>
    </row>
    <row r="6382" spans="3:9">
      <c r="C6382" s="176">
        <v>42254.7111</v>
      </c>
      <c r="D6382" s="3" t="s">
        <v>445</v>
      </c>
      <c r="E6382" s="3" t="s">
        <v>453</v>
      </c>
      <c r="F6382" s="3" t="str">
        <f t="shared" si="99"/>
        <v>Retail</v>
      </c>
      <c r="G6382" s="3">
        <v>6</v>
      </c>
      <c r="I6382"/>
    </row>
    <row r="6383" spans="3:9">
      <c r="C6383" s="176">
        <v>42157.1806</v>
      </c>
      <c r="D6383" s="3" t="s">
        <v>445</v>
      </c>
      <c r="E6383" s="3" t="s">
        <v>10</v>
      </c>
      <c r="F6383" s="3" t="str">
        <f t="shared" si="99"/>
        <v>Wholesale</v>
      </c>
      <c r="G6383" s="3">
        <v>118</v>
      </c>
      <c r="I6383"/>
    </row>
    <row r="6384" spans="3:9">
      <c r="C6384" s="176">
        <v>42335.745799999997</v>
      </c>
      <c r="D6384" s="3" t="s">
        <v>447</v>
      </c>
      <c r="E6384" s="3" t="s">
        <v>110</v>
      </c>
      <c r="F6384" s="3" t="str">
        <f t="shared" si="99"/>
        <v>Retail</v>
      </c>
      <c r="G6384" s="3">
        <v>7</v>
      </c>
      <c r="I6384"/>
    </row>
    <row r="6385" spans="3:9">
      <c r="C6385" s="176">
        <v>42201.870799999997</v>
      </c>
      <c r="D6385" s="3" t="s">
        <v>445</v>
      </c>
      <c r="E6385" s="3" t="s">
        <v>453</v>
      </c>
      <c r="F6385" s="3" t="str">
        <f t="shared" si="99"/>
        <v>Retail</v>
      </c>
      <c r="G6385" s="3">
        <v>5</v>
      </c>
      <c r="I6385"/>
    </row>
    <row r="6386" spans="3:9">
      <c r="C6386" s="176">
        <v>41983.478499999997</v>
      </c>
      <c r="D6386" s="3" t="s">
        <v>447</v>
      </c>
      <c r="E6386" s="3" t="s">
        <v>6</v>
      </c>
      <c r="F6386" s="3" t="str">
        <f t="shared" si="99"/>
        <v>Retail</v>
      </c>
      <c r="G6386" s="3">
        <v>1</v>
      </c>
      <c r="I6386"/>
    </row>
    <row r="6387" spans="3:9">
      <c r="C6387" s="176">
        <v>41985.539599999996</v>
      </c>
      <c r="D6387" s="3" t="s">
        <v>449</v>
      </c>
      <c r="E6387" s="3" t="s">
        <v>10</v>
      </c>
      <c r="F6387" s="3" t="str">
        <f t="shared" si="99"/>
        <v>Wholesale</v>
      </c>
      <c r="G6387" s="3">
        <v>50</v>
      </c>
      <c r="I6387"/>
    </row>
    <row r="6388" spans="3:9">
      <c r="C6388" s="176">
        <v>42351.718800000002</v>
      </c>
      <c r="D6388" s="3" t="s">
        <v>445</v>
      </c>
      <c r="E6388" s="3" t="s">
        <v>114</v>
      </c>
      <c r="F6388" s="3" t="str">
        <f t="shared" si="99"/>
        <v>Wholesale</v>
      </c>
      <c r="G6388" s="3">
        <v>26</v>
      </c>
      <c r="I6388"/>
    </row>
    <row r="6389" spans="3:9">
      <c r="C6389" s="176">
        <v>42340.542399999998</v>
      </c>
      <c r="D6389" s="3" t="s">
        <v>445</v>
      </c>
      <c r="E6389" s="3" t="s">
        <v>6</v>
      </c>
      <c r="F6389" s="3" t="str">
        <f t="shared" si="99"/>
        <v>Wholesale</v>
      </c>
      <c r="G6389" s="3">
        <v>37</v>
      </c>
      <c r="I6389"/>
    </row>
    <row r="6390" spans="3:9">
      <c r="C6390" s="176">
        <v>42337.065999999999</v>
      </c>
      <c r="D6390" s="3" t="s">
        <v>445</v>
      </c>
      <c r="E6390" s="3" t="s">
        <v>114</v>
      </c>
      <c r="F6390" s="3" t="str">
        <f t="shared" si="99"/>
        <v>Wholesale</v>
      </c>
      <c r="G6390" s="3">
        <v>36</v>
      </c>
      <c r="I6390"/>
    </row>
    <row r="6391" spans="3:9">
      <c r="C6391" s="176">
        <v>42062.752800000002</v>
      </c>
      <c r="D6391" s="3" t="s">
        <v>446</v>
      </c>
      <c r="E6391" s="3" t="s">
        <v>460</v>
      </c>
      <c r="F6391" s="3" t="str">
        <f t="shared" si="99"/>
        <v>Retail</v>
      </c>
      <c r="G6391" s="3">
        <v>2</v>
      </c>
      <c r="I6391"/>
    </row>
    <row r="6392" spans="3:9">
      <c r="C6392" s="176">
        <v>42361.517399999997</v>
      </c>
      <c r="D6392" s="3" t="s">
        <v>446</v>
      </c>
      <c r="E6392" s="3" t="s">
        <v>454</v>
      </c>
      <c r="F6392" s="3" t="str">
        <f t="shared" si="99"/>
        <v>Retail</v>
      </c>
      <c r="G6392" s="3">
        <v>3</v>
      </c>
      <c r="I6392"/>
    </row>
    <row r="6393" spans="3:9">
      <c r="C6393" s="176">
        <v>42177.2215</v>
      </c>
      <c r="D6393" s="3" t="s">
        <v>445</v>
      </c>
      <c r="E6393" s="3" t="s">
        <v>9</v>
      </c>
      <c r="F6393" s="3" t="str">
        <f t="shared" si="99"/>
        <v>Retail</v>
      </c>
      <c r="G6393" s="3">
        <v>4</v>
      </c>
      <c r="I6393"/>
    </row>
    <row r="6394" spans="3:9">
      <c r="C6394" s="176">
        <v>42333.482600000003</v>
      </c>
      <c r="D6394" s="3" t="s">
        <v>449</v>
      </c>
      <c r="E6394" s="3" t="s">
        <v>114</v>
      </c>
      <c r="F6394" s="3" t="str">
        <f t="shared" si="99"/>
        <v>Wholesale</v>
      </c>
      <c r="G6394" s="3">
        <v>56</v>
      </c>
      <c r="I6394"/>
    </row>
    <row r="6395" spans="3:9">
      <c r="C6395" s="176">
        <v>42201.508999999998</v>
      </c>
      <c r="D6395" s="3" t="s">
        <v>446</v>
      </c>
      <c r="E6395" s="3" t="s">
        <v>6</v>
      </c>
      <c r="F6395" s="3" t="str">
        <f t="shared" si="99"/>
        <v>Retail</v>
      </c>
      <c r="G6395" s="3">
        <v>4</v>
      </c>
      <c r="I6395"/>
    </row>
    <row r="6396" spans="3:9">
      <c r="C6396" s="176">
        <v>42351.790999999997</v>
      </c>
      <c r="D6396" s="3" t="s">
        <v>445</v>
      </c>
      <c r="E6396" s="3" t="s">
        <v>455</v>
      </c>
      <c r="F6396" s="3" t="str">
        <f t="shared" si="99"/>
        <v>Retail</v>
      </c>
      <c r="G6396" s="3">
        <v>4</v>
      </c>
      <c r="I6396"/>
    </row>
    <row r="6397" spans="3:9">
      <c r="C6397" s="176">
        <v>42337.025000000001</v>
      </c>
      <c r="D6397" s="3" t="s">
        <v>449</v>
      </c>
      <c r="E6397" s="3" t="s">
        <v>453</v>
      </c>
      <c r="F6397" s="3" t="str">
        <f t="shared" si="99"/>
        <v>Retail</v>
      </c>
      <c r="G6397" s="3">
        <v>8</v>
      </c>
      <c r="I6397"/>
    </row>
    <row r="6398" spans="3:9">
      <c r="C6398" s="176">
        <v>42343.552799999998</v>
      </c>
      <c r="D6398" s="3" t="s">
        <v>447</v>
      </c>
      <c r="E6398" s="3" t="s">
        <v>453</v>
      </c>
      <c r="F6398" s="3" t="str">
        <f t="shared" si="99"/>
        <v>Retail</v>
      </c>
      <c r="G6398" s="3">
        <v>2</v>
      </c>
      <c r="I6398"/>
    </row>
    <row r="6399" spans="3:9">
      <c r="C6399" s="176">
        <v>42087.468099999998</v>
      </c>
      <c r="D6399" s="3" t="s">
        <v>447</v>
      </c>
      <c r="E6399" s="3" t="s">
        <v>6</v>
      </c>
      <c r="F6399" s="3" t="str">
        <f t="shared" si="99"/>
        <v>Retail</v>
      </c>
      <c r="G6399" s="3">
        <v>6</v>
      </c>
      <c r="I6399"/>
    </row>
    <row r="6400" spans="3:9">
      <c r="C6400" s="176">
        <v>42154.070099999997</v>
      </c>
      <c r="D6400" s="3" t="s">
        <v>446</v>
      </c>
      <c r="E6400" s="3" t="s">
        <v>453</v>
      </c>
      <c r="F6400" s="3" t="str">
        <f t="shared" si="99"/>
        <v>Retail</v>
      </c>
      <c r="G6400" s="3">
        <v>5</v>
      </c>
      <c r="I6400"/>
    </row>
    <row r="6401" spans="3:9">
      <c r="C6401" s="176">
        <v>42171.1486</v>
      </c>
      <c r="D6401" s="3" t="s">
        <v>447</v>
      </c>
      <c r="E6401" s="3" t="s">
        <v>6</v>
      </c>
      <c r="F6401" s="3" t="str">
        <f t="shared" si="99"/>
        <v>Retail</v>
      </c>
      <c r="G6401" s="3">
        <v>3</v>
      </c>
      <c r="I6401"/>
    </row>
    <row r="6402" spans="3:9">
      <c r="C6402" s="176">
        <v>42221.451399999998</v>
      </c>
      <c r="D6402" s="3" t="s">
        <v>445</v>
      </c>
      <c r="E6402" s="3" t="s">
        <v>453</v>
      </c>
      <c r="F6402" s="3" t="str">
        <f t="shared" si="99"/>
        <v>Wholesale</v>
      </c>
      <c r="G6402" s="3">
        <v>36</v>
      </c>
      <c r="I6402"/>
    </row>
    <row r="6403" spans="3:9">
      <c r="C6403" s="176">
        <v>42202.470800000003</v>
      </c>
      <c r="D6403" s="3" t="s">
        <v>445</v>
      </c>
      <c r="E6403" s="3" t="s">
        <v>453</v>
      </c>
      <c r="F6403" s="3" t="str">
        <f t="shared" si="99"/>
        <v>Wholesale</v>
      </c>
      <c r="G6403" s="3">
        <v>149</v>
      </c>
      <c r="I6403"/>
    </row>
    <row r="6404" spans="3:9">
      <c r="C6404" s="176">
        <v>42075.537499999999</v>
      </c>
      <c r="D6404" s="3" t="s">
        <v>445</v>
      </c>
      <c r="E6404" s="3" t="s">
        <v>6</v>
      </c>
      <c r="F6404" s="3" t="str">
        <f t="shared" si="99"/>
        <v>Retail</v>
      </c>
      <c r="G6404" s="3">
        <v>4</v>
      </c>
      <c r="I6404"/>
    </row>
    <row r="6405" spans="3:9">
      <c r="C6405" s="176">
        <v>42352.777099999999</v>
      </c>
      <c r="D6405" s="3" t="s">
        <v>446</v>
      </c>
      <c r="E6405" s="3" t="s">
        <v>6</v>
      </c>
      <c r="F6405" s="3" t="str">
        <f t="shared" si="99"/>
        <v>Retail</v>
      </c>
      <c r="G6405" s="3">
        <v>1</v>
      </c>
      <c r="I6405"/>
    </row>
    <row r="6406" spans="3:9">
      <c r="C6406" s="176">
        <v>42278.673600000002</v>
      </c>
      <c r="D6406" s="3" t="s">
        <v>446</v>
      </c>
      <c r="E6406" s="3" t="s">
        <v>9</v>
      </c>
      <c r="F6406" s="3" t="str">
        <f t="shared" si="99"/>
        <v>Retail</v>
      </c>
      <c r="G6406" s="3">
        <v>3</v>
      </c>
      <c r="I6406"/>
    </row>
    <row r="6407" spans="3:9">
      <c r="C6407" s="176">
        <v>42351.789599999996</v>
      </c>
      <c r="D6407" s="3" t="s">
        <v>445</v>
      </c>
      <c r="E6407" s="3" t="s">
        <v>455</v>
      </c>
      <c r="F6407" s="3" t="str">
        <f t="shared" si="99"/>
        <v>Retail</v>
      </c>
      <c r="G6407" s="3">
        <v>4</v>
      </c>
      <c r="I6407"/>
    </row>
    <row r="6408" spans="3:9">
      <c r="C6408" s="176">
        <v>41983.157599999999</v>
      </c>
      <c r="D6408" s="3" t="s">
        <v>445</v>
      </c>
      <c r="E6408" s="3" t="s">
        <v>453</v>
      </c>
      <c r="F6408" s="3" t="str">
        <f t="shared" si="99"/>
        <v>Retail</v>
      </c>
      <c r="G6408" s="3">
        <v>6</v>
      </c>
      <c r="I6408"/>
    </row>
    <row r="6409" spans="3:9">
      <c r="C6409" s="176">
        <v>41979.510399999999</v>
      </c>
      <c r="D6409" s="3" t="s">
        <v>445</v>
      </c>
      <c r="E6409" s="3" t="s">
        <v>6</v>
      </c>
      <c r="F6409" s="3" t="str">
        <f t="shared" si="99"/>
        <v>Retail</v>
      </c>
      <c r="G6409" s="3">
        <v>2</v>
      </c>
      <c r="I6409"/>
    </row>
    <row r="6410" spans="3:9">
      <c r="C6410" s="176">
        <v>42142.536099999998</v>
      </c>
      <c r="D6410" s="3" t="s">
        <v>449</v>
      </c>
      <c r="E6410" s="3" t="s">
        <v>7</v>
      </c>
      <c r="F6410" s="3" t="str">
        <f t="shared" ref="F6410:F6473" si="100">IF(G6410&lt;10,"Retail","Wholesale")</f>
        <v>Retail</v>
      </c>
      <c r="G6410" s="3">
        <v>3</v>
      </c>
      <c r="I6410"/>
    </row>
    <row r="6411" spans="3:9">
      <c r="C6411" s="176">
        <v>42347.513200000001</v>
      </c>
      <c r="D6411" s="3" t="s">
        <v>446</v>
      </c>
      <c r="E6411" s="3" t="s">
        <v>448</v>
      </c>
      <c r="F6411" s="3" t="str">
        <f t="shared" si="100"/>
        <v>Retail</v>
      </c>
      <c r="G6411" s="3">
        <v>3</v>
      </c>
      <c r="I6411"/>
    </row>
    <row r="6412" spans="3:9">
      <c r="C6412" s="176">
        <v>42157.552100000001</v>
      </c>
      <c r="D6412" s="3" t="s">
        <v>446</v>
      </c>
      <c r="E6412" s="3" t="s">
        <v>6</v>
      </c>
      <c r="F6412" s="3" t="str">
        <f t="shared" si="100"/>
        <v>Wholesale</v>
      </c>
      <c r="G6412" s="3">
        <v>83</v>
      </c>
      <c r="I6412"/>
    </row>
    <row r="6413" spans="3:9">
      <c r="C6413" s="176">
        <v>42336.7111</v>
      </c>
      <c r="D6413" s="3" t="s">
        <v>445</v>
      </c>
      <c r="E6413" s="3" t="s">
        <v>7</v>
      </c>
      <c r="F6413" s="3" t="str">
        <f t="shared" si="100"/>
        <v>Retail</v>
      </c>
      <c r="G6413" s="3">
        <v>6</v>
      </c>
      <c r="I6413"/>
    </row>
    <row r="6414" spans="3:9">
      <c r="C6414" s="176">
        <v>41980.777099999999</v>
      </c>
      <c r="D6414" s="3" t="s">
        <v>446</v>
      </c>
      <c r="E6414" s="3" t="s">
        <v>9</v>
      </c>
      <c r="F6414" s="3" t="str">
        <f t="shared" si="100"/>
        <v>Retail</v>
      </c>
      <c r="G6414" s="3">
        <v>6</v>
      </c>
      <c r="I6414"/>
    </row>
    <row r="6415" spans="3:9">
      <c r="C6415" s="176">
        <v>42111.463199999998</v>
      </c>
      <c r="D6415" s="3" t="s">
        <v>446</v>
      </c>
      <c r="E6415" s="3" t="s">
        <v>114</v>
      </c>
      <c r="F6415" s="3" t="str">
        <f t="shared" si="100"/>
        <v>Wholesale</v>
      </c>
      <c r="G6415" s="3">
        <v>52</v>
      </c>
      <c r="I6415"/>
    </row>
    <row r="6416" spans="3:9">
      <c r="C6416" s="176">
        <v>42337.468099999998</v>
      </c>
      <c r="D6416" s="3" t="s">
        <v>445</v>
      </c>
      <c r="E6416" s="3" t="s">
        <v>460</v>
      </c>
      <c r="F6416" s="3" t="str">
        <f t="shared" si="100"/>
        <v>Wholesale</v>
      </c>
      <c r="G6416" s="3">
        <v>40</v>
      </c>
      <c r="I6416"/>
    </row>
    <row r="6417" spans="3:9">
      <c r="C6417" s="176">
        <v>41982.145100000002</v>
      </c>
      <c r="D6417" s="3" t="s">
        <v>446</v>
      </c>
      <c r="E6417" s="3" t="s">
        <v>460</v>
      </c>
      <c r="F6417" s="3" t="str">
        <f t="shared" si="100"/>
        <v>Wholesale</v>
      </c>
      <c r="G6417" s="3">
        <v>54</v>
      </c>
      <c r="I6417"/>
    </row>
    <row r="6418" spans="3:9">
      <c r="C6418" s="176">
        <v>42349.486100000002</v>
      </c>
      <c r="D6418" s="3" t="s">
        <v>449</v>
      </c>
      <c r="E6418" s="3" t="s">
        <v>460</v>
      </c>
      <c r="F6418" s="3" t="str">
        <f t="shared" si="100"/>
        <v>Retail</v>
      </c>
      <c r="G6418" s="3">
        <v>4</v>
      </c>
      <c r="I6418"/>
    </row>
    <row r="6419" spans="3:9">
      <c r="C6419" s="176">
        <v>42018.540999999997</v>
      </c>
      <c r="D6419" s="3" t="s">
        <v>447</v>
      </c>
      <c r="E6419" s="3" t="s">
        <v>110</v>
      </c>
      <c r="F6419" s="3" t="str">
        <f t="shared" si="100"/>
        <v>Retail</v>
      </c>
      <c r="G6419" s="3">
        <v>2</v>
      </c>
      <c r="I6419"/>
    </row>
    <row r="6420" spans="3:9">
      <c r="C6420" s="176">
        <v>42341.642399999997</v>
      </c>
      <c r="D6420" s="3" t="s">
        <v>446</v>
      </c>
      <c r="E6420" s="3" t="s">
        <v>448</v>
      </c>
      <c r="F6420" s="3" t="str">
        <f t="shared" si="100"/>
        <v>Retail</v>
      </c>
      <c r="G6420" s="3">
        <v>1</v>
      </c>
      <c r="I6420"/>
    </row>
    <row r="6421" spans="3:9">
      <c r="C6421" s="176">
        <v>42358.723599999998</v>
      </c>
      <c r="D6421" s="3" t="s">
        <v>445</v>
      </c>
      <c r="E6421" s="3" t="s">
        <v>453</v>
      </c>
      <c r="F6421" s="3" t="str">
        <f t="shared" si="100"/>
        <v>Retail</v>
      </c>
      <c r="G6421" s="3">
        <v>3</v>
      </c>
      <c r="I6421"/>
    </row>
    <row r="6422" spans="3:9">
      <c r="C6422" s="176">
        <v>42068.491000000002</v>
      </c>
      <c r="D6422" s="3" t="s">
        <v>445</v>
      </c>
      <c r="E6422" s="3" t="s">
        <v>6</v>
      </c>
      <c r="F6422" s="3" t="str">
        <f t="shared" si="100"/>
        <v>Wholesale</v>
      </c>
      <c r="G6422" s="3">
        <v>33</v>
      </c>
      <c r="I6422"/>
    </row>
    <row r="6423" spans="3:9">
      <c r="C6423" s="176">
        <v>42315.4424</v>
      </c>
      <c r="D6423" s="3" t="s">
        <v>446</v>
      </c>
      <c r="E6423" s="3" t="s">
        <v>453</v>
      </c>
      <c r="F6423" s="3" t="str">
        <f t="shared" si="100"/>
        <v>Wholesale</v>
      </c>
      <c r="G6423" s="3">
        <v>38</v>
      </c>
      <c r="I6423"/>
    </row>
    <row r="6424" spans="3:9">
      <c r="C6424" s="176">
        <v>42342.178500000002</v>
      </c>
      <c r="D6424" s="3" t="s">
        <v>449</v>
      </c>
      <c r="E6424" s="3" t="s">
        <v>451</v>
      </c>
      <c r="F6424" s="3" t="str">
        <f t="shared" si="100"/>
        <v>Retail</v>
      </c>
      <c r="G6424" s="3">
        <v>2</v>
      </c>
      <c r="I6424"/>
    </row>
    <row r="6425" spans="3:9">
      <c r="C6425" s="176">
        <v>42337.485399999998</v>
      </c>
      <c r="D6425" s="3" t="s">
        <v>445</v>
      </c>
      <c r="E6425" s="3" t="s">
        <v>453</v>
      </c>
      <c r="F6425" s="3" t="str">
        <f t="shared" si="100"/>
        <v>Wholesale</v>
      </c>
      <c r="G6425" s="3">
        <v>37</v>
      </c>
      <c r="I6425"/>
    </row>
    <row r="6426" spans="3:9">
      <c r="C6426" s="176">
        <v>41984.077100000002</v>
      </c>
      <c r="D6426" s="3" t="s">
        <v>447</v>
      </c>
      <c r="E6426" s="3" t="s">
        <v>461</v>
      </c>
      <c r="F6426" s="3" t="str">
        <f t="shared" si="100"/>
        <v>Retail</v>
      </c>
      <c r="G6426" s="3">
        <v>2</v>
      </c>
      <c r="I6426"/>
    </row>
    <row r="6427" spans="3:9">
      <c r="C6427" s="176">
        <v>42198.522199999999</v>
      </c>
      <c r="D6427" s="3" t="s">
        <v>445</v>
      </c>
      <c r="E6427" s="3" t="s">
        <v>452</v>
      </c>
      <c r="F6427" s="3" t="str">
        <f t="shared" si="100"/>
        <v>Wholesale</v>
      </c>
      <c r="G6427" s="3">
        <v>69</v>
      </c>
      <c r="I6427"/>
    </row>
    <row r="6428" spans="3:9">
      <c r="C6428" s="176">
        <v>41985.408300000003</v>
      </c>
      <c r="D6428" s="3" t="s">
        <v>446</v>
      </c>
      <c r="E6428" s="3" t="s">
        <v>6</v>
      </c>
      <c r="F6428" s="3" t="str">
        <f t="shared" si="100"/>
        <v>Retail</v>
      </c>
      <c r="G6428" s="3">
        <v>4</v>
      </c>
      <c r="I6428"/>
    </row>
    <row r="6429" spans="3:9">
      <c r="C6429" s="176">
        <v>41979.517399999997</v>
      </c>
      <c r="D6429" s="3" t="s">
        <v>447</v>
      </c>
      <c r="E6429" s="3" t="s">
        <v>453</v>
      </c>
      <c r="F6429" s="3" t="str">
        <f t="shared" si="100"/>
        <v>Wholesale</v>
      </c>
      <c r="G6429" s="3">
        <v>122</v>
      </c>
      <c r="I6429"/>
    </row>
    <row r="6430" spans="3:9">
      <c r="C6430" s="176">
        <v>42310.7382</v>
      </c>
      <c r="D6430" s="3" t="s">
        <v>446</v>
      </c>
      <c r="E6430" s="3" t="s">
        <v>456</v>
      </c>
      <c r="F6430" s="3" t="str">
        <f t="shared" si="100"/>
        <v>Retail</v>
      </c>
      <c r="G6430" s="3">
        <v>1</v>
      </c>
      <c r="I6430"/>
    </row>
    <row r="6431" spans="3:9">
      <c r="C6431" s="176">
        <v>42237.7451</v>
      </c>
      <c r="D6431" s="3" t="s">
        <v>449</v>
      </c>
      <c r="E6431" s="3" t="s">
        <v>453</v>
      </c>
      <c r="F6431" s="3" t="str">
        <f t="shared" si="100"/>
        <v>Wholesale</v>
      </c>
      <c r="G6431" s="3">
        <v>70</v>
      </c>
      <c r="I6431"/>
    </row>
    <row r="6432" spans="3:9">
      <c r="C6432" s="176">
        <v>42132.156900000002</v>
      </c>
      <c r="D6432" s="3" t="s">
        <v>447</v>
      </c>
      <c r="E6432" s="3" t="s">
        <v>114</v>
      </c>
      <c r="F6432" s="3" t="str">
        <f t="shared" si="100"/>
        <v>Retail</v>
      </c>
      <c r="G6432" s="3">
        <v>4</v>
      </c>
      <c r="I6432"/>
    </row>
    <row r="6433" spans="3:9">
      <c r="C6433" s="176">
        <v>42217.456299999998</v>
      </c>
      <c r="D6433" s="3" t="s">
        <v>445</v>
      </c>
      <c r="E6433" s="3" t="s">
        <v>453</v>
      </c>
      <c r="F6433" s="3" t="str">
        <f t="shared" si="100"/>
        <v>Retail</v>
      </c>
      <c r="G6433" s="3">
        <v>1</v>
      </c>
      <c r="I6433"/>
    </row>
    <row r="6434" spans="3:9">
      <c r="C6434" s="176">
        <v>42205.495799999997</v>
      </c>
      <c r="D6434" s="3" t="s">
        <v>445</v>
      </c>
      <c r="E6434" s="3" t="s">
        <v>6</v>
      </c>
      <c r="F6434" s="3" t="str">
        <f t="shared" si="100"/>
        <v>Wholesale</v>
      </c>
      <c r="G6434" s="3">
        <v>134</v>
      </c>
      <c r="I6434"/>
    </row>
    <row r="6435" spans="3:9">
      <c r="C6435" s="176">
        <v>42348.475700000003</v>
      </c>
      <c r="D6435" s="3" t="s">
        <v>447</v>
      </c>
      <c r="E6435" s="3" t="s">
        <v>8</v>
      </c>
      <c r="F6435" s="3" t="str">
        <f t="shared" si="100"/>
        <v>Wholesale</v>
      </c>
      <c r="G6435" s="3">
        <v>37</v>
      </c>
      <c r="I6435"/>
    </row>
    <row r="6436" spans="3:9">
      <c r="C6436" s="176">
        <v>42341.446499999998</v>
      </c>
      <c r="D6436" s="3" t="s">
        <v>449</v>
      </c>
      <c r="E6436" s="3" t="s">
        <v>453</v>
      </c>
      <c r="F6436" s="3" t="str">
        <f t="shared" si="100"/>
        <v>Retail</v>
      </c>
      <c r="G6436" s="3">
        <v>1</v>
      </c>
      <c r="I6436"/>
    </row>
    <row r="6437" spans="3:9">
      <c r="C6437" s="176">
        <v>42363.7</v>
      </c>
      <c r="D6437" s="3" t="s">
        <v>446</v>
      </c>
      <c r="E6437" s="3" t="s">
        <v>6</v>
      </c>
      <c r="F6437" s="3" t="str">
        <f t="shared" si="100"/>
        <v>Retail</v>
      </c>
      <c r="G6437" s="3">
        <v>2</v>
      </c>
      <c r="I6437"/>
    </row>
    <row r="6438" spans="3:9">
      <c r="C6438" s="176">
        <v>42242.552799999998</v>
      </c>
      <c r="D6438" s="3" t="s">
        <v>445</v>
      </c>
      <c r="E6438" s="3" t="s">
        <v>7</v>
      </c>
      <c r="F6438" s="3" t="str">
        <f t="shared" si="100"/>
        <v>Wholesale</v>
      </c>
      <c r="G6438" s="3">
        <v>48</v>
      </c>
      <c r="I6438"/>
    </row>
    <row r="6439" spans="3:9">
      <c r="C6439" s="176">
        <v>42193.597199999997</v>
      </c>
      <c r="D6439" s="3" t="s">
        <v>446</v>
      </c>
      <c r="E6439" s="3" t="s">
        <v>461</v>
      </c>
      <c r="F6439" s="3" t="str">
        <f t="shared" si="100"/>
        <v>Wholesale</v>
      </c>
      <c r="G6439" s="3">
        <v>58</v>
      </c>
      <c r="I6439"/>
    </row>
    <row r="6440" spans="3:9">
      <c r="C6440" s="176">
        <v>42252.204899999997</v>
      </c>
      <c r="D6440" s="3" t="s">
        <v>447</v>
      </c>
      <c r="E6440" s="3" t="s">
        <v>452</v>
      </c>
      <c r="F6440" s="3" t="str">
        <f t="shared" si="100"/>
        <v>Wholesale</v>
      </c>
      <c r="G6440" s="3">
        <v>32</v>
      </c>
      <c r="I6440"/>
    </row>
    <row r="6441" spans="3:9">
      <c r="C6441" s="176">
        <v>42234.213900000002</v>
      </c>
      <c r="D6441" s="3" t="s">
        <v>445</v>
      </c>
      <c r="E6441" s="3" t="s">
        <v>455</v>
      </c>
      <c r="F6441" s="3" t="str">
        <f t="shared" si="100"/>
        <v>Retail</v>
      </c>
      <c r="G6441" s="3">
        <v>3</v>
      </c>
      <c r="I6441"/>
    </row>
    <row r="6442" spans="3:9">
      <c r="C6442" s="176">
        <v>42351.736100000002</v>
      </c>
      <c r="D6442" s="3" t="s">
        <v>449</v>
      </c>
      <c r="E6442" s="3" t="s">
        <v>453</v>
      </c>
      <c r="F6442" s="3" t="str">
        <f t="shared" si="100"/>
        <v>Retail</v>
      </c>
      <c r="G6442" s="3">
        <v>6</v>
      </c>
      <c r="I6442"/>
    </row>
    <row r="6443" spans="3:9">
      <c r="C6443" s="176">
        <v>42361.168100000003</v>
      </c>
      <c r="D6443" s="3" t="s">
        <v>445</v>
      </c>
      <c r="E6443" s="3" t="s">
        <v>453</v>
      </c>
      <c r="F6443" s="3" t="str">
        <f t="shared" si="100"/>
        <v>Wholesale</v>
      </c>
      <c r="G6443" s="3">
        <v>40</v>
      </c>
      <c r="I6443"/>
    </row>
    <row r="6444" spans="3:9">
      <c r="C6444" s="176">
        <v>42068.097199999997</v>
      </c>
      <c r="D6444" s="3" t="s">
        <v>449</v>
      </c>
      <c r="E6444" s="3" t="s">
        <v>453</v>
      </c>
      <c r="F6444" s="3" t="str">
        <f t="shared" si="100"/>
        <v>Retail</v>
      </c>
      <c r="G6444" s="3">
        <v>5</v>
      </c>
      <c r="I6444"/>
    </row>
    <row r="6445" spans="3:9">
      <c r="C6445" s="176">
        <v>42291.461799999997</v>
      </c>
      <c r="D6445" s="3" t="s">
        <v>445</v>
      </c>
      <c r="E6445" s="3" t="s">
        <v>453</v>
      </c>
      <c r="F6445" s="3" t="str">
        <f t="shared" si="100"/>
        <v>Wholesale</v>
      </c>
      <c r="G6445" s="3">
        <v>29</v>
      </c>
      <c r="I6445"/>
    </row>
    <row r="6446" spans="3:9">
      <c r="C6446" s="176">
        <v>42177.216</v>
      </c>
      <c r="D6446" s="3" t="s">
        <v>447</v>
      </c>
      <c r="E6446" s="3" t="s">
        <v>110</v>
      </c>
      <c r="F6446" s="3" t="str">
        <f t="shared" si="100"/>
        <v>Wholesale</v>
      </c>
      <c r="G6446" s="3">
        <v>27</v>
      </c>
      <c r="I6446"/>
    </row>
    <row r="6447" spans="3:9">
      <c r="C6447" s="176">
        <v>42335.1299</v>
      </c>
      <c r="D6447" s="3" t="s">
        <v>446</v>
      </c>
      <c r="E6447" s="3" t="s">
        <v>460</v>
      </c>
      <c r="F6447" s="3" t="str">
        <f t="shared" si="100"/>
        <v>Retail</v>
      </c>
      <c r="G6447" s="3">
        <v>2</v>
      </c>
      <c r="I6447"/>
    </row>
    <row r="6448" spans="3:9">
      <c r="C6448" s="176">
        <v>42170.484700000001</v>
      </c>
      <c r="D6448" s="3" t="s">
        <v>446</v>
      </c>
      <c r="E6448" s="3" t="s">
        <v>6</v>
      </c>
      <c r="F6448" s="3" t="str">
        <f t="shared" si="100"/>
        <v>Wholesale</v>
      </c>
      <c r="G6448" s="3">
        <v>39</v>
      </c>
      <c r="I6448"/>
    </row>
    <row r="6449" spans="3:9">
      <c r="C6449" s="176">
        <v>42176.095099999999</v>
      </c>
      <c r="D6449" s="3" t="s">
        <v>447</v>
      </c>
      <c r="E6449" s="3" t="s">
        <v>453</v>
      </c>
      <c r="F6449" s="3" t="str">
        <f t="shared" si="100"/>
        <v>Retail</v>
      </c>
      <c r="G6449" s="3">
        <v>1</v>
      </c>
      <c r="I6449"/>
    </row>
    <row r="6450" spans="3:9">
      <c r="C6450" s="176">
        <v>42016.463900000002</v>
      </c>
      <c r="D6450" s="3" t="s">
        <v>447</v>
      </c>
      <c r="E6450" s="3" t="s">
        <v>114</v>
      </c>
      <c r="F6450" s="3" t="str">
        <f t="shared" si="100"/>
        <v>Retail</v>
      </c>
      <c r="G6450" s="3">
        <v>3</v>
      </c>
      <c r="I6450"/>
    </row>
    <row r="6451" spans="3:9">
      <c r="C6451" s="176">
        <v>42229.125699999997</v>
      </c>
      <c r="D6451" s="3" t="s">
        <v>446</v>
      </c>
      <c r="E6451" s="3" t="s">
        <v>454</v>
      </c>
      <c r="F6451" s="3" t="str">
        <f t="shared" si="100"/>
        <v>Retail</v>
      </c>
      <c r="G6451" s="3">
        <v>5</v>
      </c>
      <c r="I6451"/>
    </row>
    <row r="6452" spans="3:9">
      <c r="C6452" s="176">
        <v>41986.493799999997</v>
      </c>
      <c r="D6452" s="3" t="s">
        <v>447</v>
      </c>
      <c r="E6452" s="3" t="s">
        <v>114</v>
      </c>
      <c r="F6452" s="3" t="str">
        <f t="shared" si="100"/>
        <v>Wholesale</v>
      </c>
      <c r="G6452" s="3">
        <v>23</v>
      </c>
      <c r="I6452"/>
    </row>
    <row r="6453" spans="3:9">
      <c r="C6453" s="176">
        <v>41987.780599999998</v>
      </c>
      <c r="D6453" s="3" t="s">
        <v>449</v>
      </c>
      <c r="E6453" s="3" t="s">
        <v>10</v>
      </c>
      <c r="F6453" s="3" t="str">
        <f t="shared" si="100"/>
        <v>Retail</v>
      </c>
      <c r="G6453" s="3">
        <v>5</v>
      </c>
      <c r="I6453"/>
    </row>
    <row r="6454" spans="3:9">
      <c r="C6454" s="176">
        <v>41984.508999999998</v>
      </c>
      <c r="D6454" s="3" t="s">
        <v>445</v>
      </c>
      <c r="E6454" s="3" t="s">
        <v>312</v>
      </c>
      <c r="F6454" s="3" t="str">
        <f t="shared" si="100"/>
        <v>Retail</v>
      </c>
      <c r="G6454" s="3">
        <v>1</v>
      </c>
      <c r="I6454"/>
    </row>
    <row r="6455" spans="3:9">
      <c r="C6455" s="176">
        <v>42335.7333</v>
      </c>
      <c r="D6455" s="3" t="s">
        <v>447</v>
      </c>
      <c r="E6455" s="3" t="s">
        <v>452</v>
      </c>
      <c r="F6455" s="3" t="str">
        <f t="shared" si="100"/>
        <v>Retail</v>
      </c>
      <c r="G6455" s="3">
        <v>4</v>
      </c>
      <c r="I6455"/>
    </row>
    <row r="6456" spans="3:9">
      <c r="C6456" s="176">
        <v>42255.765299999999</v>
      </c>
      <c r="D6456" s="3" t="s">
        <v>445</v>
      </c>
      <c r="E6456" s="3" t="s">
        <v>6</v>
      </c>
      <c r="F6456" s="3" t="str">
        <f t="shared" si="100"/>
        <v>Retail</v>
      </c>
      <c r="G6456" s="3">
        <v>1</v>
      </c>
      <c r="I6456"/>
    </row>
    <row r="6457" spans="3:9">
      <c r="C6457" s="176">
        <v>42206.579899999997</v>
      </c>
      <c r="D6457" s="3" t="s">
        <v>445</v>
      </c>
      <c r="E6457" s="3" t="s">
        <v>6</v>
      </c>
      <c r="F6457" s="3" t="str">
        <f t="shared" si="100"/>
        <v>Retail</v>
      </c>
      <c r="G6457" s="3">
        <v>6</v>
      </c>
      <c r="I6457"/>
    </row>
    <row r="6458" spans="3:9">
      <c r="C6458" s="176">
        <v>42343.761100000003</v>
      </c>
      <c r="D6458" s="3" t="s">
        <v>447</v>
      </c>
      <c r="E6458" s="3" t="s">
        <v>454</v>
      </c>
      <c r="F6458" s="3" t="str">
        <f t="shared" si="100"/>
        <v>Retail</v>
      </c>
      <c r="G6458" s="3">
        <v>4</v>
      </c>
      <c r="I6458"/>
    </row>
    <row r="6459" spans="3:9">
      <c r="C6459" s="176">
        <v>42171.500699999997</v>
      </c>
      <c r="D6459" s="3" t="s">
        <v>447</v>
      </c>
      <c r="E6459" s="3" t="s">
        <v>312</v>
      </c>
      <c r="F6459" s="3" t="str">
        <f t="shared" si="100"/>
        <v>Wholesale</v>
      </c>
      <c r="G6459" s="3">
        <v>35</v>
      </c>
      <c r="I6459"/>
    </row>
    <row r="6460" spans="3:9">
      <c r="C6460" s="176">
        <v>42227.724300000002</v>
      </c>
      <c r="D6460" s="3" t="s">
        <v>449</v>
      </c>
      <c r="E6460" s="3" t="s">
        <v>453</v>
      </c>
      <c r="F6460" s="3" t="str">
        <f t="shared" si="100"/>
        <v>Retail</v>
      </c>
      <c r="G6460" s="3">
        <v>7</v>
      </c>
      <c r="I6460"/>
    </row>
    <row r="6461" spans="3:9">
      <c r="C6461" s="176">
        <v>42343.5625</v>
      </c>
      <c r="D6461" s="3" t="s">
        <v>449</v>
      </c>
      <c r="E6461" s="3" t="s">
        <v>6</v>
      </c>
      <c r="F6461" s="3" t="str">
        <f t="shared" si="100"/>
        <v>Retail</v>
      </c>
      <c r="G6461" s="3">
        <v>9</v>
      </c>
      <c r="I6461"/>
    </row>
    <row r="6462" spans="3:9">
      <c r="C6462" s="176">
        <v>42100.763200000001</v>
      </c>
      <c r="D6462" s="3" t="s">
        <v>445</v>
      </c>
      <c r="E6462" s="3" t="s">
        <v>10</v>
      </c>
      <c r="F6462" s="3" t="str">
        <f t="shared" si="100"/>
        <v>Wholesale</v>
      </c>
      <c r="G6462" s="3">
        <v>34</v>
      </c>
      <c r="I6462"/>
    </row>
    <row r="6463" spans="3:9">
      <c r="C6463" s="176">
        <v>42212.440999999999</v>
      </c>
      <c r="D6463" s="3" t="s">
        <v>447</v>
      </c>
      <c r="E6463" s="3" t="s">
        <v>112</v>
      </c>
      <c r="F6463" s="3" t="str">
        <f t="shared" si="100"/>
        <v>Retail</v>
      </c>
      <c r="G6463" s="3">
        <v>1</v>
      </c>
      <c r="I6463"/>
    </row>
    <row r="6464" spans="3:9">
      <c r="C6464" s="176">
        <v>42216.435400000002</v>
      </c>
      <c r="D6464" s="3" t="s">
        <v>447</v>
      </c>
      <c r="E6464" s="3" t="s">
        <v>6</v>
      </c>
      <c r="F6464" s="3" t="str">
        <f t="shared" si="100"/>
        <v>Retail</v>
      </c>
      <c r="G6464" s="3">
        <v>3</v>
      </c>
      <c r="I6464"/>
    </row>
    <row r="6465" spans="3:9">
      <c r="C6465" s="176">
        <v>42289.724300000002</v>
      </c>
      <c r="D6465" s="3" t="s">
        <v>447</v>
      </c>
      <c r="E6465" s="3" t="s">
        <v>7</v>
      </c>
      <c r="F6465" s="3" t="str">
        <f t="shared" si="100"/>
        <v>Retail</v>
      </c>
      <c r="G6465" s="3">
        <v>2</v>
      </c>
      <c r="I6465"/>
    </row>
    <row r="6466" spans="3:9">
      <c r="C6466" s="176">
        <v>42233.473599999998</v>
      </c>
      <c r="D6466" s="3" t="s">
        <v>445</v>
      </c>
      <c r="E6466" s="3" t="s">
        <v>458</v>
      </c>
      <c r="F6466" s="3" t="str">
        <f t="shared" si="100"/>
        <v>Retail</v>
      </c>
      <c r="G6466" s="3">
        <v>9</v>
      </c>
      <c r="I6466"/>
    </row>
    <row r="6467" spans="3:9">
      <c r="C6467" s="176">
        <v>42172.7</v>
      </c>
      <c r="D6467" s="3" t="s">
        <v>447</v>
      </c>
      <c r="E6467" s="3" t="s">
        <v>457</v>
      </c>
      <c r="F6467" s="3" t="str">
        <f t="shared" si="100"/>
        <v>Wholesale</v>
      </c>
      <c r="G6467" s="3">
        <v>97</v>
      </c>
      <c r="I6467"/>
    </row>
    <row r="6468" spans="3:9">
      <c r="C6468" s="176">
        <v>42227.506300000001</v>
      </c>
      <c r="D6468" s="3" t="s">
        <v>447</v>
      </c>
      <c r="E6468" s="3" t="s">
        <v>110</v>
      </c>
      <c r="F6468" s="3" t="str">
        <f t="shared" si="100"/>
        <v>Wholesale</v>
      </c>
      <c r="G6468" s="3">
        <v>32</v>
      </c>
      <c r="I6468"/>
    </row>
    <row r="6469" spans="3:9">
      <c r="C6469" s="176">
        <v>42353.490299999998</v>
      </c>
      <c r="D6469" s="3" t="s">
        <v>447</v>
      </c>
      <c r="E6469" s="3" t="s">
        <v>457</v>
      </c>
      <c r="F6469" s="3" t="str">
        <f t="shared" si="100"/>
        <v>Wholesale</v>
      </c>
      <c r="G6469" s="3">
        <v>67</v>
      </c>
      <c r="I6469"/>
    </row>
    <row r="6470" spans="3:9">
      <c r="C6470" s="176">
        <v>42107.104200000002</v>
      </c>
      <c r="D6470" s="3" t="s">
        <v>445</v>
      </c>
      <c r="E6470" s="3" t="s">
        <v>6</v>
      </c>
      <c r="F6470" s="3" t="str">
        <f t="shared" si="100"/>
        <v>Wholesale</v>
      </c>
      <c r="G6470" s="3">
        <v>36</v>
      </c>
      <c r="I6470"/>
    </row>
    <row r="6471" spans="3:9">
      <c r="C6471" s="176">
        <v>42304.7333</v>
      </c>
      <c r="D6471" s="3" t="s">
        <v>447</v>
      </c>
      <c r="E6471" s="3" t="s">
        <v>453</v>
      </c>
      <c r="F6471" s="3" t="str">
        <f t="shared" si="100"/>
        <v>Wholesale</v>
      </c>
      <c r="G6471" s="3">
        <v>33</v>
      </c>
      <c r="I6471"/>
    </row>
    <row r="6472" spans="3:9">
      <c r="C6472" s="176">
        <v>42351.536099999998</v>
      </c>
      <c r="D6472" s="3" t="s">
        <v>449</v>
      </c>
      <c r="E6472" s="3" t="s">
        <v>451</v>
      </c>
      <c r="F6472" s="3" t="str">
        <f t="shared" si="100"/>
        <v>Wholesale</v>
      </c>
      <c r="G6472" s="3">
        <v>43</v>
      </c>
      <c r="I6472"/>
    </row>
    <row r="6473" spans="3:9">
      <c r="C6473" s="176">
        <v>42276.378499999999</v>
      </c>
      <c r="D6473" s="3" t="s">
        <v>447</v>
      </c>
      <c r="E6473" s="3" t="s">
        <v>312</v>
      </c>
      <c r="F6473" s="3" t="str">
        <f t="shared" si="100"/>
        <v>Wholesale</v>
      </c>
      <c r="G6473" s="3">
        <v>42</v>
      </c>
      <c r="I6473"/>
    </row>
    <row r="6474" spans="3:9">
      <c r="C6474" s="176">
        <v>42349.751400000001</v>
      </c>
      <c r="D6474" s="3" t="s">
        <v>445</v>
      </c>
      <c r="E6474" s="3" t="s">
        <v>460</v>
      </c>
      <c r="F6474" s="3" t="str">
        <f t="shared" ref="F6474:F6537" si="101">IF(G6474&lt;10,"Retail","Wholesale")</f>
        <v>Wholesale</v>
      </c>
      <c r="G6474" s="3">
        <v>36</v>
      </c>
      <c r="I6474"/>
    </row>
    <row r="6475" spans="3:9">
      <c r="C6475" s="176">
        <v>42187.208299999998</v>
      </c>
      <c r="D6475" s="3" t="s">
        <v>449</v>
      </c>
      <c r="E6475" s="3" t="s">
        <v>112</v>
      </c>
      <c r="F6475" s="3" t="str">
        <f t="shared" si="101"/>
        <v>Wholesale</v>
      </c>
      <c r="G6475" s="3">
        <v>64</v>
      </c>
      <c r="I6475"/>
    </row>
    <row r="6476" spans="3:9">
      <c r="C6476" s="176">
        <v>42291.756300000001</v>
      </c>
      <c r="D6476" s="3" t="s">
        <v>445</v>
      </c>
      <c r="E6476" s="3" t="s">
        <v>453</v>
      </c>
      <c r="F6476" s="3" t="str">
        <f t="shared" si="101"/>
        <v>Wholesale</v>
      </c>
      <c r="G6476" s="3">
        <v>57</v>
      </c>
      <c r="I6476"/>
    </row>
    <row r="6477" spans="3:9">
      <c r="C6477" s="176">
        <v>42234.543100000003</v>
      </c>
      <c r="D6477" s="3" t="s">
        <v>447</v>
      </c>
      <c r="E6477" s="3" t="s">
        <v>10</v>
      </c>
      <c r="F6477" s="3" t="str">
        <f t="shared" si="101"/>
        <v>Retail</v>
      </c>
      <c r="G6477" s="3">
        <v>6</v>
      </c>
      <c r="I6477"/>
    </row>
    <row r="6478" spans="3:9">
      <c r="C6478" s="176">
        <v>42126.4611</v>
      </c>
      <c r="D6478" s="3" t="s">
        <v>449</v>
      </c>
      <c r="E6478" s="3" t="s">
        <v>451</v>
      </c>
      <c r="F6478" s="3" t="str">
        <f t="shared" si="101"/>
        <v>Retail</v>
      </c>
      <c r="G6478" s="3">
        <v>2</v>
      </c>
      <c r="I6478"/>
    </row>
    <row r="6479" spans="3:9">
      <c r="C6479" s="176">
        <v>42264.543100000003</v>
      </c>
      <c r="D6479" s="3" t="s">
        <v>445</v>
      </c>
      <c r="E6479" s="3" t="s">
        <v>8</v>
      </c>
      <c r="F6479" s="3" t="str">
        <f t="shared" si="101"/>
        <v>Retail</v>
      </c>
      <c r="G6479" s="3">
        <v>5</v>
      </c>
      <c r="I6479"/>
    </row>
    <row r="6480" spans="3:9">
      <c r="C6480" s="176">
        <v>42149.141000000003</v>
      </c>
      <c r="D6480" s="3" t="s">
        <v>447</v>
      </c>
      <c r="E6480" s="3" t="s">
        <v>453</v>
      </c>
      <c r="F6480" s="3" t="str">
        <f t="shared" si="101"/>
        <v>Wholesale</v>
      </c>
      <c r="G6480" s="3">
        <v>38</v>
      </c>
      <c r="I6480"/>
    </row>
    <row r="6481" spans="3:9">
      <c r="C6481" s="176">
        <v>42209.7618</v>
      </c>
      <c r="D6481" s="3" t="s">
        <v>447</v>
      </c>
      <c r="E6481" s="3" t="s">
        <v>453</v>
      </c>
      <c r="F6481" s="3" t="str">
        <f t="shared" si="101"/>
        <v>Wholesale</v>
      </c>
      <c r="G6481" s="3">
        <v>36</v>
      </c>
      <c r="I6481"/>
    </row>
    <row r="6482" spans="3:9">
      <c r="C6482" s="176">
        <v>42186.815999999999</v>
      </c>
      <c r="D6482" s="3" t="s">
        <v>446</v>
      </c>
      <c r="E6482" s="3" t="s">
        <v>453</v>
      </c>
      <c r="F6482" s="3" t="str">
        <f t="shared" si="101"/>
        <v>Retail</v>
      </c>
      <c r="G6482" s="3">
        <v>3</v>
      </c>
      <c r="I6482"/>
    </row>
    <row r="6483" spans="3:9">
      <c r="C6483" s="176">
        <v>42336.5285</v>
      </c>
      <c r="D6483" s="3" t="s">
        <v>446</v>
      </c>
      <c r="E6483" s="3" t="s">
        <v>114</v>
      </c>
      <c r="F6483" s="3" t="str">
        <f t="shared" si="101"/>
        <v>Retail</v>
      </c>
      <c r="G6483" s="3">
        <v>7</v>
      </c>
      <c r="I6483"/>
    </row>
    <row r="6484" spans="3:9">
      <c r="C6484" s="176">
        <v>41984.752099999998</v>
      </c>
      <c r="D6484" s="3" t="s">
        <v>445</v>
      </c>
      <c r="E6484" s="3" t="s">
        <v>460</v>
      </c>
      <c r="F6484" s="3" t="str">
        <f t="shared" si="101"/>
        <v>Retail</v>
      </c>
      <c r="G6484" s="3">
        <v>2</v>
      </c>
      <c r="I6484"/>
    </row>
    <row r="6485" spans="3:9">
      <c r="C6485" s="176">
        <v>42343.514600000002</v>
      </c>
      <c r="D6485" s="3" t="s">
        <v>445</v>
      </c>
      <c r="E6485" s="3" t="s">
        <v>460</v>
      </c>
      <c r="F6485" s="3" t="str">
        <f t="shared" si="101"/>
        <v>Retail</v>
      </c>
      <c r="G6485" s="3">
        <v>2</v>
      </c>
      <c r="I6485"/>
    </row>
    <row r="6486" spans="3:9">
      <c r="C6486" s="176">
        <v>42170.564599999998</v>
      </c>
      <c r="D6486" s="3" t="s">
        <v>447</v>
      </c>
      <c r="E6486" s="3" t="s">
        <v>458</v>
      </c>
      <c r="F6486" s="3" t="str">
        <f t="shared" si="101"/>
        <v>Retail</v>
      </c>
      <c r="G6486" s="3">
        <v>2</v>
      </c>
      <c r="I6486"/>
    </row>
    <row r="6487" spans="3:9">
      <c r="C6487" s="176">
        <v>42345.793799999999</v>
      </c>
      <c r="D6487" s="3" t="s">
        <v>447</v>
      </c>
      <c r="E6487" s="3" t="s">
        <v>453</v>
      </c>
      <c r="F6487" s="3" t="str">
        <f t="shared" si="101"/>
        <v>Retail</v>
      </c>
      <c r="G6487" s="3">
        <v>1</v>
      </c>
      <c r="I6487"/>
    </row>
    <row r="6488" spans="3:9">
      <c r="C6488" s="176">
        <v>42353.491000000002</v>
      </c>
      <c r="D6488" s="3" t="s">
        <v>445</v>
      </c>
      <c r="E6488" s="3" t="s">
        <v>453</v>
      </c>
      <c r="F6488" s="3" t="str">
        <f t="shared" si="101"/>
        <v>Retail</v>
      </c>
      <c r="G6488" s="3">
        <v>2</v>
      </c>
      <c r="I6488"/>
    </row>
    <row r="6489" spans="3:9">
      <c r="C6489" s="176">
        <v>42306.525000000001</v>
      </c>
      <c r="D6489" s="3" t="s">
        <v>449</v>
      </c>
      <c r="E6489" s="3" t="s">
        <v>9</v>
      </c>
      <c r="F6489" s="3" t="str">
        <f t="shared" si="101"/>
        <v>Wholesale</v>
      </c>
      <c r="G6489" s="3">
        <v>27</v>
      </c>
      <c r="I6489"/>
    </row>
    <row r="6490" spans="3:9">
      <c r="C6490" s="176">
        <v>42340.209699999999</v>
      </c>
      <c r="D6490" s="3" t="s">
        <v>445</v>
      </c>
      <c r="E6490" s="3" t="s">
        <v>110</v>
      </c>
      <c r="F6490" s="3" t="str">
        <f t="shared" si="101"/>
        <v>Retail</v>
      </c>
      <c r="G6490" s="3">
        <v>1</v>
      </c>
      <c r="I6490"/>
    </row>
    <row r="6491" spans="3:9">
      <c r="C6491" s="176">
        <v>42344.734700000001</v>
      </c>
      <c r="D6491" s="3" t="s">
        <v>447</v>
      </c>
      <c r="E6491" s="3" t="s">
        <v>114</v>
      </c>
      <c r="F6491" s="3" t="str">
        <f t="shared" si="101"/>
        <v>Wholesale</v>
      </c>
      <c r="G6491" s="3">
        <v>32</v>
      </c>
      <c r="I6491"/>
    </row>
    <row r="6492" spans="3:9">
      <c r="C6492" s="176">
        <v>41988.810400000002</v>
      </c>
      <c r="D6492" s="3" t="s">
        <v>447</v>
      </c>
      <c r="E6492" s="3" t="s">
        <v>7</v>
      </c>
      <c r="F6492" s="3" t="str">
        <f t="shared" si="101"/>
        <v>Retail</v>
      </c>
      <c r="G6492" s="3">
        <v>4</v>
      </c>
      <c r="I6492"/>
    </row>
    <row r="6493" spans="3:9">
      <c r="C6493" s="176">
        <v>42355.727099999996</v>
      </c>
      <c r="D6493" s="3" t="s">
        <v>445</v>
      </c>
      <c r="E6493" s="3" t="s">
        <v>461</v>
      </c>
      <c r="F6493" s="3" t="str">
        <f t="shared" si="101"/>
        <v>Retail</v>
      </c>
      <c r="G6493" s="3">
        <v>7</v>
      </c>
      <c r="I6493"/>
    </row>
    <row r="6494" spans="3:9">
      <c r="C6494" s="176">
        <v>41980.766000000003</v>
      </c>
      <c r="D6494" s="3" t="s">
        <v>446</v>
      </c>
      <c r="E6494" s="3" t="s">
        <v>453</v>
      </c>
      <c r="F6494" s="3" t="str">
        <f t="shared" si="101"/>
        <v>Retail</v>
      </c>
      <c r="G6494" s="3">
        <v>2</v>
      </c>
      <c r="I6494"/>
    </row>
    <row r="6495" spans="3:9">
      <c r="C6495" s="176">
        <v>42221.202799999999</v>
      </c>
      <c r="D6495" s="3" t="s">
        <v>446</v>
      </c>
      <c r="E6495" s="3" t="s">
        <v>454</v>
      </c>
      <c r="F6495" s="3" t="str">
        <f t="shared" si="101"/>
        <v>Retail</v>
      </c>
      <c r="G6495" s="3">
        <v>5</v>
      </c>
      <c r="I6495"/>
    </row>
    <row r="6496" spans="3:9">
      <c r="C6496" s="176">
        <v>41985.500699999997</v>
      </c>
      <c r="D6496" s="3" t="s">
        <v>445</v>
      </c>
      <c r="E6496" s="3" t="s">
        <v>6</v>
      </c>
      <c r="F6496" s="3" t="str">
        <f t="shared" si="101"/>
        <v>Wholesale</v>
      </c>
      <c r="G6496" s="3">
        <v>27</v>
      </c>
      <c r="I6496"/>
    </row>
    <row r="6497" spans="3:9">
      <c r="C6497" s="176">
        <v>42355.469400000002</v>
      </c>
      <c r="D6497" s="3" t="s">
        <v>446</v>
      </c>
      <c r="E6497" s="3" t="s">
        <v>452</v>
      </c>
      <c r="F6497" s="3" t="str">
        <f t="shared" si="101"/>
        <v>Retail</v>
      </c>
      <c r="G6497" s="3">
        <v>3</v>
      </c>
      <c r="I6497"/>
    </row>
    <row r="6498" spans="3:9">
      <c r="C6498" s="176">
        <v>41985.750699999997</v>
      </c>
      <c r="D6498" s="3" t="s">
        <v>446</v>
      </c>
      <c r="E6498" s="3" t="s">
        <v>453</v>
      </c>
      <c r="F6498" s="3" t="str">
        <f t="shared" si="101"/>
        <v>Retail</v>
      </c>
      <c r="G6498" s="3">
        <v>1</v>
      </c>
      <c r="I6498"/>
    </row>
    <row r="6499" spans="3:9">
      <c r="C6499" s="176">
        <v>42108.171499999997</v>
      </c>
      <c r="D6499" s="3" t="s">
        <v>447</v>
      </c>
      <c r="E6499" s="3" t="s">
        <v>312</v>
      </c>
      <c r="F6499" s="3" t="str">
        <f t="shared" si="101"/>
        <v>Retail</v>
      </c>
      <c r="G6499" s="3">
        <v>2</v>
      </c>
      <c r="I6499"/>
    </row>
    <row r="6500" spans="3:9">
      <c r="C6500" s="176">
        <v>42345.498599999999</v>
      </c>
      <c r="D6500" s="3" t="s">
        <v>449</v>
      </c>
      <c r="E6500" s="3" t="s">
        <v>453</v>
      </c>
      <c r="F6500" s="3" t="str">
        <f t="shared" si="101"/>
        <v>Retail</v>
      </c>
      <c r="G6500" s="3">
        <v>3</v>
      </c>
      <c r="I6500"/>
    </row>
    <row r="6501" spans="3:9">
      <c r="C6501" s="176">
        <v>42358.834699999999</v>
      </c>
      <c r="D6501" s="3" t="s">
        <v>449</v>
      </c>
      <c r="E6501" s="3" t="s">
        <v>458</v>
      </c>
      <c r="F6501" s="3" t="str">
        <f t="shared" si="101"/>
        <v>Wholesale</v>
      </c>
      <c r="G6501" s="3">
        <v>30</v>
      </c>
      <c r="I6501"/>
    </row>
    <row r="6502" spans="3:9">
      <c r="C6502" s="176">
        <v>42258.753499999999</v>
      </c>
      <c r="D6502" s="3" t="s">
        <v>449</v>
      </c>
      <c r="E6502" s="3" t="s">
        <v>8</v>
      </c>
      <c r="F6502" s="3" t="str">
        <f t="shared" si="101"/>
        <v>Wholesale</v>
      </c>
      <c r="G6502" s="3">
        <v>37</v>
      </c>
      <c r="I6502"/>
    </row>
    <row r="6503" spans="3:9">
      <c r="C6503" s="176">
        <v>41979.470099999999</v>
      </c>
      <c r="D6503" s="3" t="s">
        <v>445</v>
      </c>
      <c r="E6503" s="3" t="s">
        <v>453</v>
      </c>
      <c r="F6503" s="3" t="str">
        <f t="shared" si="101"/>
        <v>Retail</v>
      </c>
      <c r="G6503" s="3">
        <v>3</v>
      </c>
      <c r="I6503"/>
    </row>
    <row r="6504" spans="3:9">
      <c r="C6504" s="176">
        <v>42362.193099999997</v>
      </c>
      <c r="D6504" s="3" t="s">
        <v>445</v>
      </c>
      <c r="E6504" s="3" t="s">
        <v>8</v>
      </c>
      <c r="F6504" s="3" t="str">
        <f t="shared" si="101"/>
        <v>Retail</v>
      </c>
      <c r="G6504" s="3">
        <v>2</v>
      </c>
      <c r="I6504"/>
    </row>
    <row r="6505" spans="3:9">
      <c r="C6505" s="176">
        <v>42362.724300000002</v>
      </c>
      <c r="D6505" s="3" t="s">
        <v>445</v>
      </c>
      <c r="E6505" s="3" t="s">
        <v>453</v>
      </c>
      <c r="F6505" s="3" t="str">
        <f t="shared" si="101"/>
        <v>Retail</v>
      </c>
      <c r="G6505" s="3">
        <v>6</v>
      </c>
      <c r="I6505"/>
    </row>
    <row r="6506" spans="3:9">
      <c r="C6506" s="176">
        <v>42160.158300000003</v>
      </c>
      <c r="D6506" s="3" t="s">
        <v>447</v>
      </c>
      <c r="E6506" s="3" t="s">
        <v>453</v>
      </c>
      <c r="F6506" s="3" t="str">
        <f t="shared" si="101"/>
        <v>Retail</v>
      </c>
      <c r="G6506" s="3">
        <v>6</v>
      </c>
      <c r="I6506"/>
    </row>
    <row r="6507" spans="3:9">
      <c r="C6507" s="176">
        <v>42340.183299999997</v>
      </c>
      <c r="D6507" s="3" t="s">
        <v>445</v>
      </c>
      <c r="E6507" s="3" t="s">
        <v>8</v>
      </c>
      <c r="F6507" s="3" t="str">
        <f t="shared" si="101"/>
        <v>Wholesale</v>
      </c>
      <c r="G6507" s="3">
        <v>64</v>
      </c>
      <c r="I6507"/>
    </row>
    <row r="6508" spans="3:9">
      <c r="C6508" s="176">
        <v>42246.781900000002</v>
      </c>
      <c r="D6508" s="3" t="s">
        <v>449</v>
      </c>
      <c r="E6508" s="3" t="s">
        <v>6</v>
      </c>
      <c r="F6508" s="3" t="str">
        <f t="shared" si="101"/>
        <v>Retail</v>
      </c>
      <c r="G6508" s="3">
        <v>2</v>
      </c>
      <c r="I6508"/>
    </row>
    <row r="6509" spans="3:9">
      <c r="C6509" s="176">
        <v>42361.742400000003</v>
      </c>
      <c r="D6509" s="3" t="s">
        <v>447</v>
      </c>
      <c r="E6509" s="3" t="s">
        <v>6</v>
      </c>
      <c r="F6509" s="3" t="str">
        <f t="shared" si="101"/>
        <v>Retail</v>
      </c>
      <c r="G6509" s="3">
        <v>3</v>
      </c>
      <c r="I6509"/>
    </row>
    <row r="6510" spans="3:9">
      <c r="C6510" s="176">
        <v>41985.474300000002</v>
      </c>
      <c r="D6510" s="3" t="s">
        <v>446</v>
      </c>
      <c r="E6510" s="3" t="s">
        <v>7</v>
      </c>
      <c r="F6510" s="3" t="str">
        <f t="shared" si="101"/>
        <v>Wholesale</v>
      </c>
      <c r="G6510" s="3">
        <v>34</v>
      </c>
      <c r="I6510"/>
    </row>
    <row r="6511" spans="3:9">
      <c r="C6511" s="176">
        <v>41982.454899999997</v>
      </c>
      <c r="D6511" s="3" t="s">
        <v>446</v>
      </c>
      <c r="E6511" s="3" t="s">
        <v>452</v>
      </c>
      <c r="F6511" s="3" t="str">
        <f t="shared" si="101"/>
        <v>Wholesale</v>
      </c>
      <c r="G6511" s="3">
        <v>62</v>
      </c>
      <c r="I6511"/>
    </row>
    <row r="6512" spans="3:9">
      <c r="C6512" s="176">
        <v>41981.463199999998</v>
      </c>
      <c r="D6512" s="3" t="s">
        <v>445</v>
      </c>
      <c r="E6512" s="3" t="s">
        <v>110</v>
      </c>
      <c r="F6512" s="3" t="str">
        <f t="shared" si="101"/>
        <v>Retail</v>
      </c>
      <c r="G6512" s="3">
        <v>1</v>
      </c>
      <c r="I6512"/>
    </row>
    <row r="6513" spans="3:9">
      <c r="C6513" s="176">
        <v>42341.118799999997</v>
      </c>
      <c r="D6513" s="3" t="s">
        <v>447</v>
      </c>
      <c r="E6513" s="3" t="s">
        <v>10</v>
      </c>
      <c r="F6513" s="3" t="str">
        <f t="shared" si="101"/>
        <v>Wholesale</v>
      </c>
      <c r="G6513" s="3">
        <v>25</v>
      </c>
      <c r="I6513"/>
    </row>
    <row r="6514" spans="3:9">
      <c r="C6514" s="176">
        <v>41985.934000000001</v>
      </c>
      <c r="D6514" s="3" t="s">
        <v>446</v>
      </c>
      <c r="E6514" s="3" t="s">
        <v>460</v>
      </c>
      <c r="F6514" s="3" t="str">
        <f t="shared" si="101"/>
        <v>Retail</v>
      </c>
      <c r="G6514" s="3">
        <v>1</v>
      </c>
      <c r="I6514"/>
    </row>
    <row r="6515" spans="3:9">
      <c r="C6515" s="176">
        <v>42125.498599999999</v>
      </c>
      <c r="D6515" s="3" t="s">
        <v>447</v>
      </c>
      <c r="E6515" s="3" t="s">
        <v>453</v>
      </c>
      <c r="F6515" s="3" t="str">
        <f t="shared" si="101"/>
        <v>Wholesale</v>
      </c>
      <c r="G6515" s="3">
        <v>28</v>
      </c>
      <c r="I6515"/>
    </row>
    <row r="6516" spans="3:9">
      <c r="C6516" s="176">
        <v>42033.487500000003</v>
      </c>
      <c r="D6516" s="3" t="s">
        <v>446</v>
      </c>
      <c r="E6516" s="3" t="s">
        <v>6</v>
      </c>
      <c r="F6516" s="3" t="str">
        <f t="shared" si="101"/>
        <v>Wholesale</v>
      </c>
      <c r="G6516" s="3">
        <v>63</v>
      </c>
      <c r="I6516"/>
    </row>
    <row r="6517" spans="3:9">
      <c r="C6517" s="176">
        <v>42349.228499999997</v>
      </c>
      <c r="D6517" s="3" t="s">
        <v>445</v>
      </c>
      <c r="E6517" s="3" t="s">
        <v>450</v>
      </c>
      <c r="F6517" s="3" t="str">
        <f t="shared" si="101"/>
        <v>Retail</v>
      </c>
      <c r="G6517" s="3">
        <v>1</v>
      </c>
      <c r="I6517"/>
    </row>
    <row r="6518" spans="3:9">
      <c r="C6518" s="176">
        <v>42095.556900000003</v>
      </c>
      <c r="D6518" s="3" t="s">
        <v>447</v>
      </c>
      <c r="E6518" s="3" t="s">
        <v>455</v>
      </c>
      <c r="F6518" s="3" t="str">
        <f t="shared" si="101"/>
        <v>Retail</v>
      </c>
      <c r="G6518" s="3">
        <v>4</v>
      </c>
      <c r="I6518"/>
    </row>
    <row r="6519" spans="3:9">
      <c r="C6519" s="176">
        <v>42214.343800000002</v>
      </c>
      <c r="D6519" s="3" t="s">
        <v>447</v>
      </c>
      <c r="E6519" s="3" t="s">
        <v>312</v>
      </c>
      <c r="F6519" s="3" t="str">
        <f t="shared" si="101"/>
        <v>Wholesale</v>
      </c>
      <c r="G6519" s="3">
        <v>27</v>
      </c>
      <c r="I6519"/>
    </row>
    <row r="6520" spans="3:9">
      <c r="C6520" s="176">
        <v>42108.209699999999</v>
      </c>
      <c r="D6520" s="3" t="s">
        <v>447</v>
      </c>
      <c r="E6520" s="3" t="s">
        <v>114</v>
      </c>
      <c r="F6520" s="3" t="str">
        <f t="shared" si="101"/>
        <v>Wholesale</v>
      </c>
      <c r="G6520" s="3">
        <v>74</v>
      </c>
      <c r="I6520"/>
    </row>
    <row r="6521" spans="3:9">
      <c r="C6521" s="176">
        <v>42303.181299999997</v>
      </c>
      <c r="D6521" s="3" t="s">
        <v>445</v>
      </c>
      <c r="E6521" s="3" t="s">
        <v>453</v>
      </c>
      <c r="F6521" s="3" t="str">
        <f t="shared" si="101"/>
        <v>Retail</v>
      </c>
      <c r="G6521" s="3">
        <v>2</v>
      </c>
      <c r="I6521"/>
    </row>
    <row r="6522" spans="3:9">
      <c r="C6522" s="176">
        <v>42359.490299999998</v>
      </c>
      <c r="D6522" s="3" t="s">
        <v>445</v>
      </c>
      <c r="E6522" s="3" t="s">
        <v>6</v>
      </c>
      <c r="F6522" s="3" t="str">
        <f t="shared" si="101"/>
        <v>Retail</v>
      </c>
      <c r="G6522" s="3">
        <v>5</v>
      </c>
      <c r="I6522"/>
    </row>
    <row r="6523" spans="3:9">
      <c r="C6523" s="176">
        <v>42078.534699999997</v>
      </c>
      <c r="D6523" s="3" t="s">
        <v>447</v>
      </c>
      <c r="E6523" s="3" t="s">
        <v>6</v>
      </c>
      <c r="F6523" s="3" t="str">
        <f t="shared" si="101"/>
        <v>Retail</v>
      </c>
      <c r="G6523" s="3">
        <v>5</v>
      </c>
      <c r="I6523"/>
    </row>
    <row r="6524" spans="3:9">
      <c r="C6524" s="176">
        <v>41982.147900000004</v>
      </c>
      <c r="D6524" s="3" t="s">
        <v>447</v>
      </c>
      <c r="E6524" s="3" t="s">
        <v>312</v>
      </c>
      <c r="F6524" s="3" t="str">
        <f t="shared" si="101"/>
        <v>Wholesale</v>
      </c>
      <c r="G6524" s="3">
        <v>35</v>
      </c>
      <c r="I6524"/>
    </row>
    <row r="6525" spans="3:9">
      <c r="C6525" s="176">
        <v>41987.459699999999</v>
      </c>
      <c r="D6525" s="3" t="s">
        <v>447</v>
      </c>
      <c r="E6525" s="3" t="s">
        <v>453</v>
      </c>
      <c r="F6525" s="3" t="str">
        <f t="shared" si="101"/>
        <v>Wholesale</v>
      </c>
      <c r="G6525" s="3">
        <v>36</v>
      </c>
      <c r="I6525"/>
    </row>
    <row r="6526" spans="3:9">
      <c r="C6526" s="176">
        <v>42163.460400000004</v>
      </c>
      <c r="D6526" s="3" t="s">
        <v>447</v>
      </c>
      <c r="E6526" s="3" t="s">
        <v>453</v>
      </c>
      <c r="F6526" s="3" t="str">
        <f t="shared" si="101"/>
        <v>Retail</v>
      </c>
      <c r="G6526" s="3">
        <v>2</v>
      </c>
      <c r="I6526"/>
    </row>
    <row r="6527" spans="3:9">
      <c r="C6527" s="176">
        <v>42312.8007</v>
      </c>
      <c r="D6527" s="3" t="s">
        <v>446</v>
      </c>
      <c r="E6527" s="3" t="s">
        <v>312</v>
      </c>
      <c r="F6527" s="3" t="str">
        <f t="shared" si="101"/>
        <v>Retail</v>
      </c>
      <c r="G6527" s="3">
        <v>5</v>
      </c>
      <c r="I6527"/>
    </row>
    <row r="6528" spans="3:9">
      <c r="C6528" s="176">
        <v>42191.725700000003</v>
      </c>
      <c r="D6528" s="3" t="s">
        <v>446</v>
      </c>
      <c r="E6528" s="3" t="s">
        <v>453</v>
      </c>
      <c r="F6528" s="3" t="str">
        <f t="shared" si="101"/>
        <v>Wholesale</v>
      </c>
      <c r="G6528" s="3">
        <v>142</v>
      </c>
      <c r="I6528"/>
    </row>
    <row r="6529" spans="3:9">
      <c r="C6529" s="176">
        <v>42355.5458</v>
      </c>
      <c r="D6529" s="3" t="s">
        <v>447</v>
      </c>
      <c r="E6529" s="3" t="s">
        <v>7</v>
      </c>
      <c r="F6529" s="3" t="str">
        <f t="shared" si="101"/>
        <v>Wholesale</v>
      </c>
      <c r="G6529" s="3">
        <v>29</v>
      </c>
      <c r="I6529"/>
    </row>
    <row r="6530" spans="3:9">
      <c r="C6530" s="176">
        <v>41984.491699999999</v>
      </c>
      <c r="D6530" s="3" t="s">
        <v>445</v>
      </c>
      <c r="E6530" s="3" t="s">
        <v>456</v>
      </c>
      <c r="F6530" s="3" t="str">
        <f t="shared" si="101"/>
        <v>Retail</v>
      </c>
      <c r="G6530" s="3">
        <v>2</v>
      </c>
      <c r="I6530"/>
    </row>
    <row r="6531" spans="3:9">
      <c r="C6531" s="176">
        <v>42179.5118</v>
      </c>
      <c r="D6531" s="3" t="s">
        <v>445</v>
      </c>
      <c r="E6531" s="3" t="s">
        <v>453</v>
      </c>
      <c r="F6531" s="3" t="str">
        <f t="shared" si="101"/>
        <v>Retail</v>
      </c>
      <c r="G6531" s="3">
        <v>3</v>
      </c>
      <c r="I6531"/>
    </row>
    <row r="6532" spans="3:9">
      <c r="C6532" s="176">
        <v>42349.188900000001</v>
      </c>
      <c r="D6532" s="3" t="s">
        <v>446</v>
      </c>
      <c r="E6532" s="3" t="s">
        <v>453</v>
      </c>
      <c r="F6532" s="3" t="str">
        <f t="shared" si="101"/>
        <v>Retail</v>
      </c>
      <c r="G6532" s="3">
        <v>7</v>
      </c>
      <c r="I6532"/>
    </row>
    <row r="6533" spans="3:9">
      <c r="C6533" s="176">
        <v>41985.772199999999</v>
      </c>
      <c r="D6533" s="3" t="s">
        <v>446</v>
      </c>
      <c r="E6533" s="3" t="s">
        <v>453</v>
      </c>
      <c r="F6533" s="3" t="str">
        <f t="shared" si="101"/>
        <v>Wholesale</v>
      </c>
      <c r="G6533" s="3">
        <v>30</v>
      </c>
      <c r="I6533"/>
    </row>
    <row r="6534" spans="3:9">
      <c r="C6534" s="176">
        <v>41982.818099999997</v>
      </c>
      <c r="D6534" s="3" t="s">
        <v>447</v>
      </c>
      <c r="E6534" s="3" t="s">
        <v>6</v>
      </c>
      <c r="F6534" s="3" t="str">
        <f t="shared" si="101"/>
        <v>Retail</v>
      </c>
      <c r="G6534" s="3">
        <v>4</v>
      </c>
      <c r="I6534"/>
    </row>
    <row r="6535" spans="3:9">
      <c r="C6535" s="176">
        <v>42173.206899999997</v>
      </c>
      <c r="D6535" s="3" t="s">
        <v>447</v>
      </c>
      <c r="E6535" s="3" t="s">
        <v>453</v>
      </c>
      <c r="F6535" s="3" t="str">
        <f t="shared" si="101"/>
        <v>Wholesale</v>
      </c>
      <c r="G6535" s="3">
        <v>102</v>
      </c>
      <c r="I6535"/>
    </row>
    <row r="6536" spans="3:9">
      <c r="C6536" s="176">
        <v>42264.552100000001</v>
      </c>
      <c r="D6536" s="3" t="s">
        <v>447</v>
      </c>
      <c r="E6536" s="3" t="s">
        <v>6</v>
      </c>
      <c r="F6536" s="3" t="str">
        <f t="shared" si="101"/>
        <v>Wholesale</v>
      </c>
      <c r="G6536" s="3">
        <v>60</v>
      </c>
      <c r="I6536"/>
    </row>
    <row r="6537" spans="3:9">
      <c r="C6537" s="176">
        <v>42236.4882</v>
      </c>
      <c r="D6537" s="3" t="s">
        <v>446</v>
      </c>
      <c r="E6537" s="3" t="s">
        <v>455</v>
      </c>
      <c r="F6537" s="3" t="str">
        <f t="shared" si="101"/>
        <v>Retail</v>
      </c>
      <c r="G6537" s="3">
        <v>1</v>
      </c>
      <c r="I6537"/>
    </row>
    <row r="6538" spans="3:9">
      <c r="C6538" s="176">
        <v>41986.697200000002</v>
      </c>
      <c r="D6538" s="3" t="s">
        <v>445</v>
      </c>
      <c r="E6538" s="3" t="s">
        <v>7</v>
      </c>
      <c r="F6538" s="3" t="str">
        <f t="shared" ref="F6538:F6601" si="102">IF(G6538&lt;10,"Retail","Wholesale")</f>
        <v>Wholesale</v>
      </c>
      <c r="G6538" s="3">
        <v>60</v>
      </c>
      <c r="I6538"/>
    </row>
    <row r="6539" spans="3:9">
      <c r="C6539" s="176">
        <v>42327.777099999999</v>
      </c>
      <c r="D6539" s="3" t="s">
        <v>447</v>
      </c>
      <c r="E6539" s="3" t="s">
        <v>453</v>
      </c>
      <c r="F6539" s="3" t="str">
        <f t="shared" si="102"/>
        <v>Wholesale</v>
      </c>
      <c r="G6539" s="3">
        <v>62</v>
      </c>
      <c r="I6539"/>
    </row>
    <row r="6540" spans="3:9">
      <c r="C6540" s="176">
        <v>42346.777099999999</v>
      </c>
      <c r="D6540" s="3" t="s">
        <v>447</v>
      </c>
      <c r="E6540" s="3" t="s">
        <v>461</v>
      </c>
      <c r="F6540" s="3" t="str">
        <f t="shared" si="102"/>
        <v>Wholesale</v>
      </c>
      <c r="G6540" s="3">
        <v>66</v>
      </c>
      <c r="I6540"/>
    </row>
    <row r="6541" spans="3:9">
      <c r="C6541" s="176">
        <v>42337.1368</v>
      </c>
      <c r="D6541" s="3" t="s">
        <v>446</v>
      </c>
      <c r="E6541" s="3" t="s">
        <v>453</v>
      </c>
      <c r="F6541" s="3" t="str">
        <f t="shared" si="102"/>
        <v>Retail</v>
      </c>
      <c r="G6541" s="3">
        <v>5</v>
      </c>
      <c r="I6541"/>
    </row>
    <row r="6542" spans="3:9">
      <c r="C6542" s="176">
        <v>42188.890299999999</v>
      </c>
      <c r="D6542" s="3" t="s">
        <v>445</v>
      </c>
      <c r="E6542" s="3" t="s">
        <v>114</v>
      </c>
      <c r="F6542" s="3" t="str">
        <f t="shared" si="102"/>
        <v>Wholesale</v>
      </c>
      <c r="G6542" s="3">
        <v>35</v>
      </c>
      <c r="I6542"/>
    </row>
    <row r="6543" spans="3:9">
      <c r="C6543" s="176">
        <v>42111.498599999999</v>
      </c>
      <c r="D6543" s="3" t="s">
        <v>445</v>
      </c>
      <c r="E6543" s="3" t="s">
        <v>312</v>
      </c>
      <c r="F6543" s="3" t="str">
        <f t="shared" si="102"/>
        <v>Retail</v>
      </c>
      <c r="G6543" s="3">
        <v>1</v>
      </c>
      <c r="I6543"/>
    </row>
    <row r="6544" spans="3:9">
      <c r="C6544" s="176">
        <v>41985.433299999997</v>
      </c>
      <c r="D6544" s="3" t="s">
        <v>445</v>
      </c>
      <c r="E6544" s="3" t="s">
        <v>461</v>
      </c>
      <c r="F6544" s="3" t="str">
        <f t="shared" si="102"/>
        <v>Retail</v>
      </c>
      <c r="G6544" s="3">
        <v>8</v>
      </c>
      <c r="I6544"/>
    </row>
    <row r="6545" spans="3:9">
      <c r="C6545" s="176">
        <v>42182.540999999997</v>
      </c>
      <c r="D6545" s="3" t="s">
        <v>445</v>
      </c>
      <c r="E6545" s="3" t="s">
        <v>9</v>
      </c>
      <c r="F6545" s="3" t="str">
        <f t="shared" si="102"/>
        <v>Retail</v>
      </c>
      <c r="G6545" s="3">
        <v>6</v>
      </c>
      <c r="I6545"/>
    </row>
    <row r="6546" spans="3:9">
      <c r="C6546" s="176">
        <v>42218.532599999999</v>
      </c>
      <c r="D6546" s="3" t="s">
        <v>445</v>
      </c>
      <c r="E6546" s="3" t="s">
        <v>453</v>
      </c>
      <c r="F6546" s="3" t="str">
        <f t="shared" si="102"/>
        <v>Retail</v>
      </c>
      <c r="G6546" s="3">
        <v>1</v>
      </c>
      <c r="I6546"/>
    </row>
    <row r="6547" spans="3:9">
      <c r="C6547" s="176">
        <v>42213.993799999997</v>
      </c>
      <c r="D6547" s="3" t="s">
        <v>447</v>
      </c>
      <c r="E6547" s="3" t="s">
        <v>453</v>
      </c>
      <c r="F6547" s="3" t="str">
        <f t="shared" si="102"/>
        <v>Wholesale</v>
      </c>
      <c r="G6547" s="3">
        <v>39</v>
      </c>
      <c r="I6547"/>
    </row>
    <row r="6548" spans="3:9">
      <c r="C6548" s="176">
        <v>42328.439599999998</v>
      </c>
      <c r="D6548" s="3" t="s">
        <v>445</v>
      </c>
      <c r="E6548" s="3" t="s">
        <v>453</v>
      </c>
      <c r="F6548" s="3" t="str">
        <f t="shared" si="102"/>
        <v>Retail</v>
      </c>
      <c r="G6548" s="3">
        <v>4</v>
      </c>
      <c r="I6548"/>
    </row>
    <row r="6549" spans="3:9">
      <c r="C6549" s="176">
        <v>42344.427799999998</v>
      </c>
      <c r="D6549" s="3" t="s">
        <v>445</v>
      </c>
      <c r="E6549" s="3" t="s">
        <v>457</v>
      </c>
      <c r="F6549" s="3" t="str">
        <f t="shared" si="102"/>
        <v>Retail</v>
      </c>
      <c r="G6549" s="3">
        <v>6</v>
      </c>
      <c r="I6549"/>
    </row>
    <row r="6550" spans="3:9">
      <c r="C6550" s="176">
        <v>42248.466699999997</v>
      </c>
      <c r="D6550" s="3" t="s">
        <v>445</v>
      </c>
      <c r="E6550" s="3" t="s">
        <v>114</v>
      </c>
      <c r="F6550" s="3" t="str">
        <f t="shared" si="102"/>
        <v>Retail</v>
      </c>
      <c r="G6550" s="3">
        <v>1</v>
      </c>
      <c r="I6550"/>
    </row>
    <row r="6551" spans="3:9">
      <c r="C6551" s="176">
        <v>42220.534699999997</v>
      </c>
      <c r="D6551" s="3" t="s">
        <v>446</v>
      </c>
      <c r="E6551" s="3" t="s">
        <v>114</v>
      </c>
      <c r="F6551" s="3" t="str">
        <f t="shared" si="102"/>
        <v>Retail</v>
      </c>
      <c r="G6551" s="3">
        <v>1</v>
      </c>
      <c r="I6551"/>
    </row>
    <row r="6552" spans="3:9">
      <c r="C6552" s="176">
        <v>42112.5965</v>
      </c>
      <c r="D6552" s="3" t="s">
        <v>447</v>
      </c>
      <c r="E6552" s="3" t="s">
        <v>453</v>
      </c>
      <c r="F6552" s="3" t="str">
        <f t="shared" si="102"/>
        <v>Retail</v>
      </c>
      <c r="G6552" s="3">
        <v>6</v>
      </c>
      <c r="I6552"/>
    </row>
    <row r="6553" spans="3:9">
      <c r="C6553" s="176">
        <v>42252.5458</v>
      </c>
      <c r="D6553" s="3" t="s">
        <v>447</v>
      </c>
      <c r="E6553" s="3" t="s">
        <v>461</v>
      </c>
      <c r="F6553" s="3" t="str">
        <f t="shared" si="102"/>
        <v>Retail</v>
      </c>
      <c r="G6553" s="3">
        <v>2</v>
      </c>
      <c r="I6553"/>
    </row>
    <row r="6554" spans="3:9">
      <c r="C6554" s="176">
        <v>42247.702799999999</v>
      </c>
      <c r="D6554" s="3" t="s">
        <v>446</v>
      </c>
      <c r="E6554" s="3" t="s">
        <v>448</v>
      </c>
      <c r="F6554" s="3" t="str">
        <f t="shared" si="102"/>
        <v>Retail</v>
      </c>
      <c r="G6554" s="3">
        <v>1</v>
      </c>
      <c r="I6554"/>
    </row>
    <row r="6555" spans="3:9">
      <c r="C6555" s="176">
        <v>42194.943099999997</v>
      </c>
      <c r="D6555" s="3" t="s">
        <v>445</v>
      </c>
      <c r="E6555" s="3" t="s">
        <v>7</v>
      </c>
      <c r="F6555" s="3" t="str">
        <f t="shared" si="102"/>
        <v>Wholesale</v>
      </c>
      <c r="G6555" s="3">
        <v>35</v>
      </c>
      <c r="I6555"/>
    </row>
    <row r="6556" spans="3:9">
      <c r="C6556" s="176">
        <v>42197.479200000002</v>
      </c>
      <c r="D6556" s="3" t="s">
        <v>446</v>
      </c>
      <c r="E6556" s="3" t="s">
        <v>460</v>
      </c>
      <c r="F6556" s="3" t="str">
        <f t="shared" si="102"/>
        <v>Retail</v>
      </c>
      <c r="G6556" s="3">
        <v>2</v>
      </c>
      <c r="I6556"/>
    </row>
    <row r="6557" spans="3:9">
      <c r="C6557" s="176">
        <v>42352.166700000002</v>
      </c>
      <c r="D6557" s="3" t="s">
        <v>445</v>
      </c>
      <c r="E6557" s="3" t="s">
        <v>461</v>
      </c>
      <c r="F6557" s="3" t="str">
        <f t="shared" si="102"/>
        <v>Retail</v>
      </c>
      <c r="G6557" s="3">
        <v>6</v>
      </c>
      <c r="I6557"/>
    </row>
    <row r="6558" spans="3:9">
      <c r="C6558" s="176">
        <v>42329.090300000003</v>
      </c>
      <c r="D6558" s="3" t="s">
        <v>445</v>
      </c>
      <c r="E6558" s="3" t="s">
        <v>114</v>
      </c>
      <c r="F6558" s="3" t="str">
        <f t="shared" si="102"/>
        <v>Wholesale</v>
      </c>
      <c r="G6558" s="3">
        <v>31</v>
      </c>
      <c r="I6558"/>
    </row>
    <row r="6559" spans="3:9">
      <c r="C6559" s="176">
        <v>42224.152800000003</v>
      </c>
      <c r="D6559" s="3" t="s">
        <v>447</v>
      </c>
      <c r="E6559" s="3" t="s">
        <v>7</v>
      </c>
      <c r="F6559" s="3" t="str">
        <f t="shared" si="102"/>
        <v>Retail</v>
      </c>
      <c r="G6559" s="3">
        <v>1</v>
      </c>
      <c r="I6559"/>
    </row>
    <row r="6560" spans="3:9">
      <c r="C6560" s="176">
        <v>42358.580600000001</v>
      </c>
      <c r="D6560" s="3" t="s">
        <v>447</v>
      </c>
      <c r="E6560" s="3" t="s">
        <v>453</v>
      </c>
      <c r="F6560" s="3" t="str">
        <f t="shared" si="102"/>
        <v>Retail</v>
      </c>
      <c r="G6560" s="3">
        <v>3</v>
      </c>
      <c r="I6560"/>
    </row>
    <row r="6561" spans="3:9">
      <c r="C6561" s="176">
        <v>42016.705600000001</v>
      </c>
      <c r="D6561" s="3" t="s">
        <v>446</v>
      </c>
      <c r="E6561" s="3" t="s">
        <v>456</v>
      </c>
      <c r="F6561" s="3" t="str">
        <f t="shared" si="102"/>
        <v>Retail</v>
      </c>
      <c r="G6561" s="3">
        <v>4</v>
      </c>
      <c r="I6561"/>
    </row>
    <row r="6562" spans="3:9">
      <c r="C6562" s="176">
        <v>41978.548600000002</v>
      </c>
      <c r="D6562" s="3" t="s">
        <v>447</v>
      </c>
      <c r="E6562" s="3" t="s">
        <v>452</v>
      </c>
      <c r="F6562" s="3" t="str">
        <f t="shared" si="102"/>
        <v>Retail</v>
      </c>
      <c r="G6562" s="3">
        <v>2</v>
      </c>
      <c r="I6562"/>
    </row>
    <row r="6563" spans="3:9">
      <c r="C6563" s="176">
        <v>42362.534</v>
      </c>
      <c r="D6563" s="3" t="s">
        <v>445</v>
      </c>
      <c r="E6563" s="3" t="s">
        <v>312</v>
      </c>
      <c r="F6563" s="3" t="str">
        <f t="shared" si="102"/>
        <v>Wholesale</v>
      </c>
      <c r="G6563" s="3">
        <v>28</v>
      </c>
      <c r="I6563"/>
    </row>
    <row r="6564" spans="3:9">
      <c r="C6564" s="176">
        <v>42258.007599999997</v>
      </c>
      <c r="D6564" s="3" t="s">
        <v>445</v>
      </c>
      <c r="E6564" s="3" t="s">
        <v>453</v>
      </c>
      <c r="F6564" s="3" t="str">
        <f t="shared" si="102"/>
        <v>Wholesale</v>
      </c>
      <c r="G6564" s="3">
        <v>36</v>
      </c>
      <c r="I6564"/>
    </row>
    <row r="6565" spans="3:9">
      <c r="C6565" s="176">
        <v>42208.756300000001</v>
      </c>
      <c r="D6565" s="3" t="s">
        <v>445</v>
      </c>
      <c r="E6565" s="3" t="s">
        <v>114</v>
      </c>
      <c r="F6565" s="3" t="str">
        <f t="shared" si="102"/>
        <v>Retail</v>
      </c>
      <c r="G6565" s="3">
        <v>1</v>
      </c>
      <c r="I6565"/>
    </row>
    <row r="6566" spans="3:9">
      <c r="C6566" s="176">
        <v>42137.213900000002</v>
      </c>
      <c r="D6566" s="3" t="s">
        <v>447</v>
      </c>
      <c r="E6566" s="3" t="s">
        <v>312</v>
      </c>
      <c r="F6566" s="3" t="str">
        <f t="shared" si="102"/>
        <v>Retail</v>
      </c>
      <c r="G6566" s="3">
        <v>6</v>
      </c>
      <c r="I6566"/>
    </row>
    <row r="6567" spans="3:9">
      <c r="C6567" s="176">
        <v>42193.553500000002</v>
      </c>
      <c r="D6567" s="3" t="s">
        <v>447</v>
      </c>
      <c r="E6567" s="3" t="s">
        <v>460</v>
      </c>
      <c r="F6567" s="3" t="str">
        <f t="shared" si="102"/>
        <v>Wholesale</v>
      </c>
      <c r="G6567" s="3">
        <v>39</v>
      </c>
      <c r="I6567"/>
    </row>
    <row r="6568" spans="3:9">
      <c r="C6568" s="176">
        <v>42190.262499999997</v>
      </c>
      <c r="D6568" s="3" t="s">
        <v>446</v>
      </c>
      <c r="E6568" s="3" t="s">
        <v>312</v>
      </c>
      <c r="F6568" s="3" t="str">
        <f t="shared" si="102"/>
        <v>Retail</v>
      </c>
      <c r="G6568" s="3">
        <v>4</v>
      </c>
      <c r="I6568"/>
    </row>
    <row r="6569" spans="3:9">
      <c r="C6569" s="176">
        <v>41987.718099999998</v>
      </c>
      <c r="D6569" s="3" t="s">
        <v>446</v>
      </c>
      <c r="E6569" s="3" t="s">
        <v>6</v>
      </c>
      <c r="F6569" s="3" t="str">
        <f t="shared" si="102"/>
        <v>Retail</v>
      </c>
      <c r="G6569" s="3">
        <v>4</v>
      </c>
      <c r="I6569"/>
    </row>
    <row r="6570" spans="3:9">
      <c r="C6570" s="176">
        <v>42336.752800000002</v>
      </c>
      <c r="D6570" s="3" t="s">
        <v>447</v>
      </c>
      <c r="E6570" s="3" t="s">
        <v>6</v>
      </c>
      <c r="F6570" s="3" t="str">
        <f t="shared" si="102"/>
        <v>Retail</v>
      </c>
      <c r="G6570" s="3">
        <v>2</v>
      </c>
      <c r="I6570"/>
    </row>
    <row r="6571" spans="3:9">
      <c r="C6571" s="176">
        <v>41988.972900000001</v>
      </c>
      <c r="D6571" s="3" t="s">
        <v>447</v>
      </c>
      <c r="E6571" s="3" t="s">
        <v>453</v>
      </c>
      <c r="F6571" s="3" t="str">
        <f t="shared" si="102"/>
        <v>Retail</v>
      </c>
      <c r="G6571" s="3">
        <v>1</v>
      </c>
      <c r="I6571"/>
    </row>
    <row r="6572" spans="3:9">
      <c r="C6572" s="176">
        <v>41987.490299999998</v>
      </c>
      <c r="D6572" s="3" t="s">
        <v>446</v>
      </c>
      <c r="E6572" s="3" t="s">
        <v>312</v>
      </c>
      <c r="F6572" s="3" t="str">
        <f t="shared" si="102"/>
        <v>Wholesale</v>
      </c>
      <c r="G6572" s="3">
        <v>29</v>
      </c>
      <c r="I6572"/>
    </row>
    <row r="6573" spans="3:9">
      <c r="C6573" s="176">
        <v>42326.102099999996</v>
      </c>
      <c r="D6573" s="3" t="s">
        <v>446</v>
      </c>
      <c r="E6573" s="3" t="s">
        <v>110</v>
      </c>
      <c r="F6573" s="3" t="str">
        <f t="shared" si="102"/>
        <v>Wholesale</v>
      </c>
      <c r="G6573" s="3">
        <v>54</v>
      </c>
      <c r="I6573"/>
    </row>
    <row r="6574" spans="3:9">
      <c r="C6574" s="176">
        <v>41982.470099999999</v>
      </c>
      <c r="D6574" s="3" t="s">
        <v>445</v>
      </c>
      <c r="E6574" s="3" t="s">
        <v>456</v>
      </c>
      <c r="F6574" s="3" t="str">
        <f t="shared" si="102"/>
        <v>Retail</v>
      </c>
      <c r="G6574" s="3">
        <v>8</v>
      </c>
      <c r="I6574"/>
    </row>
    <row r="6575" spans="3:9">
      <c r="C6575" s="176">
        <v>42231.901400000002</v>
      </c>
      <c r="D6575" s="3" t="s">
        <v>449</v>
      </c>
      <c r="E6575" s="3" t="s">
        <v>312</v>
      </c>
      <c r="F6575" s="3" t="str">
        <f t="shared" si="102"/>
        <v>Wholesale</v>
      </c>
      <c r="G6575" s="3">
        <v>31</v>
      </c>
      <c r="I6575"/>
    </row>
    <row r="6576" spans="3:9">
      <c r="C6576" s="176">
        <v>42240.478499999997</v>
      </c>
      <c r="D6576" s="3" t="s">
        <v>445</v>
      </c>
      <c r="E6576" s="3" t="s">
        <v>453</v>
      </c>
      <c r="F6576" s="3" t="str">
        <f t="shared" si="102"/>
        <v>Wholesale</v>
      </c>
      <c r="G6576" s="3">
        <v>37</v>
      </c>
      <c r="I6576"/>
    </row>
    <row r="6577" spans="3:9">
      <c r="C6577" s="176">
        <v>42221.777800000003</v>
      </c>
      <c r="D6577" s="3" t="s">
        <v>447</v>
      </c>
      <c r="E6577" s="3" t="s">
        <v>452</v>
      </c>
      <c r="F6577" s="3" t="str">
        <f t="shared" si="102"/>
        <v>Wholesale</v>
      </c>
      <c r="G6577" s="3">
        <v>113</v>
      </c>
      <c r="I6577"/>
    </row>
    <row r="6578" spans="3:9">
      <c r="C6578" s="176">
        <v>42355.510399999999</v>
      </c>
      <c r="D6578" s="3" t="s">
        <v>445</v>
      </c>
      <c r="E6578" s="3" t="s">
        <v>460</v>
      </c>
      <c r="F6578" s="3" t="str">
        <f t="shared" si="102"/>
        <v>Retail</v>
      </c>
      <c r="G6578" s="3">
        <v>2</v>
      </c>
      <c r="I6578"/>
    </row>
    <row r="6579" spans="3:9">
      <c r="C6579" s="176">
        <v>42365.552799999998</v>
      </c>
      <c r="D6579" s="3" t="s">
        <v>446</v>
      </c>
      <c r="E6579" s="3" t="s">
        <v>453</v>
      </c>
      <c r="F6579" s="3" t="str">
        <f t="shared" si="102"/>
        <v>Retail</v>
      </c>
      <c r="G6579" s="3">
        <v>2</v>
      </c>
      <c r="I6579"/>
    </row>
    <row r="6580" spans="3:9">
      <c r="C6580" s="176">
        <v>41982.9951</v>
      </c>
      <c r="D6580" s="3" t="s">
        <v>445</v>
      </c>
      <c r="E6580" s="3" t="s">
        <v>312</v>
      </c>
      <c r="F6580" s="3" t="str">
        <f t="shared" si="102"/>
        <v>Retail</v>
      </c>
      <c r="G6580" s="3">
        <v>5</v>
      </c>
      <c r="I6580"/>
    </row>
    <row r="6581" spans="3:9">
      <c r="C6581" s="176">
        <v>42089.227099999996</v>
      </c>
      <c r="D6581" s="3" t="s">
        <v>447</v>
      </c>
      <c r="E6581" s="3" t="s">
        <v>453</v>
      </c>
      <c r="F6581" s="3" t="str">
        <f t="shared" si="102"/>
        <v>Wholesale</v>
      </c>
      <c r="G6581" s="3">
        <v>33</v>
      </c>
      <c r="I6581"/>
    </row>
    <row r="6582" spans="3:9">
      <c r="C6582" s="176">
        <v>41981.147199999999</v>
      </c>
      <c r="D6582" s="3" t="s">
        <v>446</v>
      </c>
      <c r="E6582" s="3" t="s">
        <v>453</v>
      </c>
      <c r="F6582" s="3" t="str">
        <f t="shared" si="102"/>
        <v>Wholesale</v>
      </c>
      <c r="G6582" s="3">
        <v>87</v>
      </c>
      <c r="I6582"/>
    </row>
    <row r="6583" spans="3:9">
      <c r="C6583" s="176">
        <v>42342.530599999998</v>
      </c>
      <c r="D6583" s="3" t="s">
        <v>445</v>
      </c>
      <c r="E6583" s="3" t="s">
        <v>453</v>
      </c>
      <c r="F6583" s="3" t="str">
        <f t="shared" si="102"/>
        <v>Retail</v>
      </c>
      <c r="G6583" s="3">
        <v>3</v>
      </c>
      <c r="I6583"/>
    </row>
    <row r="6584" spans="3:9">
      <c r="C6584" s="176">
        <v>41987.163200000003</v>
      </c>
      <c r="D6584" s="3" t="s">
        <v>449</v>
      </c>
      <c r="E6584" s="3" t="s">
        <v>6</v>
      </c>
      <c r="F6584" s="3" t="str">
        <f t="shared" si="102"/>
        <v>Retail</v>
      </c>
      <c r="G6584" s="3">
        <v>3</v>
      </c>
      <c r="I6584"/>
    </row>
    <row r="6585" spans="3:9">
      <c r="C6585" s="176">
        <v>42158.544399999999</v>
      </c>
      <c r="D6585" s="3" t="s">
        <v>445</v>
      </c>
      <c r="E6585" s="3" t="s">
        <v>6</v>
      </c>
      <c r="F6585" s="3" t="str">
        <f t="shared" si="102"/>
        <v>Wholesale</v>
      </c>
      <c r="G6585" s="3">
        <v>110</v>
      </c>
      <c r="I6585"/>
    </row>
    <row r="6586" spans="3:9">
      <c r="C6586" s="176">
        <v>42222.520799999998</v>
      </c>
      <c r="D6586" s="3" t="s">
        <v>447</v>
      </c>
      <c r="E6586" s="3" t="s">
        <v>453</v>
      </c>
      <c r="F6586" s="3" t="str">
        <f t="shared" si="102"/>
        <v>Wholesale</v>
      </c>
      <c r="G6586" s="3">
        <v>38</v>
      </c>
      <c r="I6586"/>
    </row>
    <row r="6587" spans="3:9">
      <c r="C6587" s="176">
        <v>42340.781900000002</v>
      </c>
      <c r="D6587" s="3" t="s">
        <v>445</v>
      </c>
      <c r="E6587" s="3" t="s">
        <v>6</v>
      </c>
      <c r="F6587" s="3" t="str">
        <f t="shared" si="102"/>
        <v>Wholesale</v>
      </c>
      <c r="G6587" s="3">
        <v>130</v>
      </c>
      <c r="I6587"/>
    </row>
    <row r="6588" spans="3:9">
      <c r="C6588" s="176">
        <v>42350.714599999999</v>
      </c>
      <c r="D6588" s="3" t="s">
        <v>445</v>
      </c>
      <c r="E6588" s="3" t="s">
        <v>453</v>
      </c>
      <c r="F6588" s="3" t="str">
        <f t="shared" si="102"/>
        <v>Retail</v>
      </c>
      <c r="G6588" s="3">
        <v>1</v>
      </c>
      <c r="I6588"/>
    </row>
    <row r="6589" spans="3:9">
      <c r="C6589" s="176">
        <v>41979.482600000003</v>
      </c>
      <c r="D6589" s="3" t="s">
        <v>446</v>
      </c>
      <c r="E6589" s="3" t="s">
        <v>453</v>
      </c>
      <c r="F6589" s="3" t="str">
        <f t="shared" si="102"/>
        <v>Retail</v>
      </c>
      <c r="G6589" s="3">
        <v>6</v>
      </c>
      <c r="I6589"/>
    </row>
    <row r="6590" spans="3:9">
      <c r="C6590" s="176">
        <v>42342.513200000001</v>
      </c>
      <c r="D6590" s="3" t="s">
        <v>446</v>
      </c>
      <c r="E6590" s="3" t="s">
        <v>8</v>
      </c>
      <c r="F6590" s="3" t="str">
        <f t="shared" si="102"/>
        <v>Retail</v>
      </c>
      <c r="G6590" s="3">
        <v>5</v>
      </c>
      <c r="I6590"/>
    </row>
    <row r="6591" spans="3:9">
      <c r="C6591" s="176">
        <v>42341.7618</v>
      </c>
      <c r="D6591" s="3" t="s">
        <v>446</v>
      </c>
      <c r="E6591" s="3" t="s">
        <v>10</v>
      </c>
      <c r="F6591" s="3" t="str">
        <f t="shared" si="102"/>
        <v>Retail</v>
      </c>
      <c r="G6591" s="3">
        <v>8</v>
      </c>
      <c r="I6591"/>
    </row>
    <row r="6592" spans="3:9">
      <c r="C6592" s="176">
        <v>42229.754200000003</v>
      </c>
      <c r="D6592" s="3" t="s">
        <v>449</v>
      </c>
      <c r="E6592" s="3" t="s">
        <v>6</v>
      </c>
      <c r="F6592" s="3" t="str">
        <f t="shared" si="102"/>
        <v>Retail</v>
      </c>
      <c r="G6592" s="3">
        <v>1</v>
      </c>
      <c r="I6592"/>
    </row>
    <row r="6593" spans="3:9">
      <c r="C6593" s="176">
        <v>41983.654900000001</v>
      </c>
      <c r="D6593" s="3" t="s">
        <v>445</v>
      </c>
      <c r="E6593" s="3" t="s">
        <v>453</v>
      </c>
      <c r="F6593" s="3" t="str">
        <f t="shared" si="102"/>
        <v>Retail</v>
      </c>
      <c r="G6593" s="3">
        <v>3</v>
      </c>
      <c r="I6593"/>
    </row>
    <row r="6594" spans="3:9">
      <c r="C6594" s="176">
        <v>42159.727099999996</v>
      </c>
      <c r="D6594" s="3" t="s">
        <v>445</v>
      </c>
      <c r="E6594" s="3" t="s">
        <v>453</v>
      </c>
      <c r="F6594" s="3" t="str">
        <f t="shared" si="102"/>
        <v>Wholesale</v>
      </c>
      <c r="G6594" s="3">
        <v>91</v>
      </c>
      <c r="I6594"/>
    </row>
    <row r="6595" spans="3:9">
      <c r="C6595" s="176">
        <v>42169.921499999997</v>
      </c>
      <c r="D6595" s="3" t="s">
        <v>446</v>
      </c>
      <c r="E6595" s="3" t="s">
        <v>450</v>
      </c>
      <c r="F6595" s="3" t="str">
        <f t="shared" si="102"/>
        <v>Wholesale</v>
      </c>
      <c r="G6595" s="3">
        <v>25</v>
      </c>
      <c r="I6595"/>
    </row>
    <row r="6596" spans="3:9">
      <c r="C6596" s="176">
        <v>41979.783300000003</v>
      </c>
      <c r="D6596" s="3" t="s">
        <v>445</v>
      </c>
      <c r="E6596" s="3" t="s">
        <v>312</v>
      </c>
      <c r="F6596" s="3" t="str">
        <f t="shared" si="102"/>
        <v>Wholesale</v>
      </c>
      <c r="G6596" s="3">
        <v>13</v>
      </c>
      <c r="I6596"/>
    </row>
    <row r="6597" spans="3:9">
      <c r="C6597" s="176">
        <v>42223.422200000001</v>
      </c>
      <c r="D6597" s="3" t="s">
        <v>447</v>
      </c>
      <c r="E6597" s="3" t="s">
        <v>456</v>
      </c>
      <c r="F6597" s="3" t="str">
        <f t="shared" si="102"/>
        <v>Retail</v>
      </c>
      <c r="G6597" s="3">
        <v>2</v>
      </c>
      <c r="I6597"/>
    </row>
    <row r="6598" spans="3:9">
      <c r="C6598" s="176">
        <v>42363.771500000003</v>
      </c>
      <c r="D6598" s="3" t="s">
        <v>445</v>
      </c>
      <c r="E6598" s="3" t="s">
        <v>6</v>
      </c>
      <c r="F6598" s="3" t="str">
        <f t="shared" si="102"/>
        <v>Retail</v>
      </c>
      <c r="G6598" s="3">
        <v>1</v>
      </c>
      <c r="I6598"/>
    </row>
    <row r="6599" spans="3:9">
      <c r="C6599" s="176">
        <v>42176.725700000003</v>
      </c>
      <c r="D6599" s="3" t="s">
        <v>449</v>
      </c>
      <c r="E6599" s="3" t="s">
        <v>8</v>
      </c>
      <c r="F6599" s="3" t="str">
        <f t="shared" si="102"/>
        <v>Wholesale</v>
      </c>
      <c r="G6599" s="3">
        <v>71</v>
      </c>
      <c r="I6599"/>
    </row>
    <row r="6600" spans="3:9">
      <c r="C6600" s="176">
        <v>42046.4715</v>
      </c>
      <c r="D6600" s="3" t="s">
        <v>447</v>
      </c>
      <c r="E6600" s="3" t="s">
        <v>453</v>
      </c>
      <c r="F6600" s="3" t="str">
        <f t="shared" si="102"/>
        <v>Retail</v>
      </c>
      <c r="G6600" s="3">
        <v>2</v>
      </c>
      <c r="I6600"/>
    </row>
    <row r="6601" spans="3:9">
      <c r="C6601" s="176">
        <v>41984.966</v>
      </c>
      <c r="D6601" s="3" t="s">
        <v>446</v>
      </c>
      <c r="E6601" s="3" t="s">
        <v>312</v>
      </c>
      <c r="F6601" s="3" t="str">
        <f t="shared" si="102"/>
        <v>Wholesale</v>
      </c>
      <c r="G6601" s="3">
        <v>40</v>
      </c>
      <c r="I6601"/>
    </row>
    <row r="6602" spans="3:9">
      <c r="C6602" s="176">
        <v>41979.124300000003</v>
      </c>
      <c r="D6602" s="3" t="s">
        <v>447</v>
      </c>
      <c r="E6602" s="3" t="s">
        <v>110</v>
      </c>
      <c r="F6602" s="3" t="str">
        <f t="shared" ref="F6602:F6665" si="103">IF(G6602&lt;10,"Retail","Wholesale")</f>
        <v>Wholesale</v>
      </c>
      <c r="G6602" s="3">
        <v>37</v>
      </c>
      <c r="I6602"/>
    </row>
    <row r="6603" spans="3:9">
      <c r="C6603" s="176">
        <v>41985.459699999999</v>
      </c>
      <c r="D6603" s="3" t="s">
        <v>447</v>
      </c>
      <c r="E6603" s="3" t="s">
        <v>453</v>
      </c>
      <c r="F6603" s="3" t="str">
        <f t="shared" si="103"/>
        <v>Retail</v>
      </c>
      <c r="G6603" s="3">
        <v>2</v>
      </c>
      <c r="I6603"/>
    </row>
    <row r="6604" spans="3:9">
      <c r="C6604" s="176">
        <v>42340.033300000003</v>
      </c>
      <c r="D6604" s="3" t="s">
        <v>446</v>
      </c>
      <c r="E6604" s="3" t="s">
        <v>10</v>
      </c>
      <c r="F6604" s="3" t="str">
        <f t="shared" si="103"/>
        <v>Wholesale</v>
      </c>
      <c r="G6604" s="3">
        <v>35</v>
      </c>
      <c r="I6604"/>
    </row>
    <row r="6605" spans="3:9">
      <c r="C6605" s="176">
        <v>41979.488899999997</v>
      </c>
      <c r="D6605" s="3" t="s">
        <v>445</v>
      </c>
      <c r="E6605" s="3" t="s">
        <v>453</v>
      </c>
      <c r="F6605" s="3" t="str">
        <f t="shared" si="103"/>
        <v>Retail</v>
      </c>
      <c r="G6605" s="3">
        <v>4</v>
      </c>
      <c r="I6605"/>
    </row>
    <row r="6606" spans="3:9">
      <c r="C6606" s="176">
        <v>42265.6639</v>
      </c>
      <c r="D6606" s="3" t="s">
        <v>446</v>
      </c>
      <c r="E6606" s="3" t="s">
        <v>453</v>
      </c>
      <c r="F6606" s="3" t="str">
        <f t="shared" si="103"/>
        <v>Retail</v>
      </c>
      <c r="G6606" s="3">
        <v>3</v>
      </c>
      <c r="I6606"/>
    </row>
    <row r="6607" spans="3:9">
      <c r="C6607" s="176">
        <v>42212.513200000001</v>
      </c>
      <c r="D6607" s="3" t="s">
        <v>446</v>
      </c>
      <c r="E6607" s="3" t="s">
        <v>453</v>
      </c>
      <c r="F6607" s="3" t="str">
        <f t="shared" si="103"/>
        <v>Retail</v>
      </c>
      <c r="G6607" s="3">
        <v>1</v>
      </c>
      <c r="I6607"/>
    </row>
    <row r="6608" spans="3:9">
      <c r="C6608" s="176">
        <v>42305.5069</v>
      </c>
      <c r="D6608" s="3" t="s">
        <v>445</v>
      </c>
      <c r="E6608" s="3" t="s">
        <v>453</v>
      </c>
      <c r="F6608" s="3" t="str">
        <f t="shared" si="103"/>
        <v>Retail</v>
      </c>
      <c r="G6608" s="3">
        <v>2</v>
      </c>
      <c r="I6608"/>
    </row>
    <row r="6609" spans="3:9">
      <c r="C6609" s="176">
        <v>42360.461799999997</v>
      </c>
      <c r="D6609" s="3" t="s">
        <v>447</v>
      </c>
      <c r="E6609" s="3" t="s">
        <v>312</v>
      </c>
      <c r="F6609" s="3" t="str">
        <f t="shared" si="103"/>
        <v>Retail</v>
      </c>
      <c r="G6609" s="3">
        <v>7</v>
      </c>
      <c r="I6609"/>
    </row>
    <row r="6610" spans="3:9">
      <c r="C6610" s="176">
        <v>42344.6708</v>
      </c>
      <c r="D6610" s="3" t="s">
        <v>445</v>
      </c>
      <c r="E6610" s="3" t="s">
        <v>112</v>
      </c>
      <c r="F6610" s="3" t="str">
        <f t="shared" si="103"/>
        <v>Wholesale</v>
      </c>
      <c r="G6610" s="3">
        <v>53</v>
      </c>
      <c r="I6610"/>
    </row>
    <row r="6611" spans="3:9">
      <c r="C6611" s="176">
        <v>42095.825700000001</v>
      </c>
      <c r="D6611" s="3" t="s">
        <v>445</v>
      </c>
      <c r="E6611" s="3" t="s">
        <v>6</v>
      </c>
      <c r="F6611" s="3" t="str">
        <f t="shared" si="103"/>
        <v>Retail</v>
      </c>
      <c r="G6611" s="3">
        <v>6</v>
      </c>
      <c r="I6611"/>
    </row>
    <row r="6612" spans="3:9">
      <c r="C6612" s="176">
        <v>42348.749300000003</v>
      </c>
      <c r="D6612" s="3" t="s">
        <v>446</v>
      </c>
      <c r="E6612" s="3" t="s">
        <v>459</v>
      </c>
      <c r="F6612" s="3" t="str">
        <f t="shared" si="103"/>
        <v>Retail</v>
      </c>
      <c r="G6612" s="3">
        <v>1</v>
      </c>
      <c r="I6612"/>
    </row>
    <row r="6613" spans="3:9">
      <c r="C6613" s="176">
        <v>42136.749300000003</v>
      </c>
      <c r="D6613" s="3" t="s">
        <v>445</v>
      </c>
      <c r="E6613" s="3" t="s">
        <v>453</v>
      </c>
      <c r="F6613" s="3" t="str">
        <f t="shared" si="103"/>
        <v>Retail</v>
      </c>
      <c r="G6613" s="3">
        <v>2</v>
      </c>
      <c r="I6613"/>
    </row>
    <row r="6614" spans="3:9">
      <c r="C6614" s="176">
        <v>42334.568800000001</v>
      </c>
      <c r="D6614" s="3" t="s">
        <v>447</v>
      </c>
      <c r="E6614" s="3" t="s">
        <v>453</v>
      </c>
      <c r="F6614" s="3" t="str">
        <f t="shared" si="103"/>
        <v>Retail</v>
      </c>
      <c r="G6614" s="3">
        <v>4</v>
      </c>
      <c r="I6614"/>
    </row>
    <row r="6615" spans="3:9">
      <c r="C6615" s="176">
        <v>42252.514600000002</v>
      </c>
      <c r="D6615" s="3" t="s">
        <v>445</v>
      </c>
      <c r="E6615" s="3" t="s">
        <v>110</v>
      </c>
      <c r="F6615" s="3" t="str">
        <f t="shared" si="103"/>
        <v>Retail</v>
      </c>
      <c r="G6615" s="3">
        <v>1</v>
      </c>
      <c r="I6615"/>
    </row>
    <row r="6616" spans="3:9">
      <c r="C6616" s="176">
        <v>42175.779199999997</v>
      </c>
      <c r="D6616" s="3" t="s">
        <v>445</v>
      </c>
      <c r="E6616" s="3" t="s">
        <v>461</v>
      </c>
      <c r="F6616" s="3" t="str">
        <f t="shared" si="103"/>
        <v>Retail</v>
      </c>
      <c r="G6616" s="3">
        <v>4</v>
      </c>
      <c r="I6616"/>
    </row>
    <row r="6617" spans="3:9">
      <c r="C6617" s="176">
        <v>42317.527099999999</v>
      </c>
      <c r="D6617" s="3" t="s">
        <v>446</v>
      </c>
      <c r="E6617" s="3" t="s">
        <v>453</v>
      </c>
      <c r="F6617" s="3" t="str">
        <f t="shared" si="103"/>
        <v>Retail</v>
      </c>
      <c r="G6617" s="3">
        <v>1</v>
      </c>
      <c r="I6617"/>
    </row>
    <row r="6618" spans="3:9">
      <c r="C6618" s="176">
        <v>41984.1535</v>
      </c>
      <c r="D6618" s="3" t="s">
        <v>445</v>
      </c>
      <c r="E6618" s="3" t="s">
        <v>10</v>
      </c>
      <c r="F6618" s="3" t="str">
        <f t="shared" si="103"/>
        <v>Wholesale</v>
      </c>
      <c r="G6618" s="3">
        <v>35</v>
      </c>
      <c r="I6618"/>
    </row>
    <row r="6619" spans="3:9">
      <c r="C6619" s="176">
        <v>42356.5236</v>
      </c>
      <c r="D6619" s="3" t="s">
        <v>446</v>
      </c>
      <c r="E6619" s="3" t="s">
        <v>450</v>
      </c>
      <c r="F6619" s="3" t="str">
        <f t="shared" si="103"/>
        <v>Retail</v>
      </c>
      <c r="G6619" s="3">
        <v>3</v>
      </c>
      <c r="I6619"/>
    </row>
    <row r="6620" spans="3:9">
      <c r="C6620" s="176">
        <v>42174.693800000001</v>
      </c>
      <c r="D6620" s="3" t="s">
        <v>445</v>
      </c>
      <c r="E6620" s="3" t="s">
        <v>10</v>
      </c>
      <c r="F6620" s="3" t="str">
        <f t="shared" si="103"/>
        <v>Wholesale</v>
      </c>
      <c r="G6620" s="3">
        <v>26</v>
      </c>
      <c r="I6620"/>
    </row>
    <row r="6621" spans="3:9">
      <c r="C6621" s="176">
        <v>42009.524299999997</v>
      </c>
      <c r="D6621" s="3" t="s">
        <v>445</v>
      </c>
      <c r="E6621" s="3" t="s">
        <v>453</v>
      </c>
      <c r="F6621" s="3" t="str">
        <f t="shared" si="103"/>
        <v>Wholesale</v>
      </c>
      <c r="G6621" s="3">
        <v>35</v>
      </c>
      <c r="I6621"/>
    </row>
    <row r="6622" spans="3:9">
      <c r="C6622" s="176">
        <v>41980.617400000003</v>
      </c>
      <c r="D6622" s="3" t="s">
        <v>446</v>
      </c>
      <c r="E6622" s="3" t="s">
        <v>312</v>
      </c>
      <c r="F6622" s="3" t="str">
        <f t="shared" si="103"/>
        <v>Retail</v>
      </c>
      <c r="G6622" s="3">
        <v>3</v>
      </c>
      <c r="I6622"/>
    </row>
    <row r="6623" spans="3:9">
      <c r="C6623" s="176">
        <v>42171.564599999998</v>
      </c>
      <c r="D6623" s="3" t="s">
        <v>445</v>
      </c>
      <c r="E6623" s="3" t="s">
        <v>456</v>
      </c>
      <c r="F6623" s="3" t="str">
        <f t="shared" si="103"/>
        <v>Retail</v>
      </c>
      <c r="G6623" s="3">
        <v>2</v>
      </c>
      <c r="I6623"/>
    </row>
    <row r="6624" spans="3:9">
      <c r="C6624" s="176">
        <v>41981.802799999998</v>
      </c>
      <c r="D6624" s="3" t="s">
        <v>445</v>
      </c>
      <c r="E6624" s="3" t="s">
        <v>453</v>
      </c>
      <c r="F6624" s="3" t="str">
        <f t="shared" si="103"/>
        <v>Wholesale</v>
      </c>
      <c r="G6624" s="3">
        <v>41</v>
      </c>
      <c r="I6624"/>
    </row>
    <row r="6625" spans="3:9">
      <c r="C6625" s="176">
        <v>42343.595800000003</v>
      </c>
      <c r="D6625" s="3" t="s">
        <v>445</v>
      </c>
      <c r="E6625" s="3" t="s">
        <v>451</v>
      </c>
      <c r="F6625" s="3" t="str">
        <f t="shared" si="103"/>
        <v>Retail</v>
      </c>
      <c r="G6625" s="3">
        <v>3</v>
      </c>
      <c r="I6625"/>
    </row>
    <row r="6626" spans="3:9">
      <c r="C6626" s="176">
        <v>41984.499300000003</v>
      </c>
      <c r="D6626" s="3" t="s">
        <v>445</v>
      </c>
      <c r="E6626" s="3" t="s">
        <v>452</v>
      </c>
      <c r="F6626" s="3" t="str">
        <f t="shared" si="103"/>
        <v>Retail</v>
      </c>
      <c r="G6626" s="3">
        <v>2</v>
      </c>
      <c r="I6626"/>
    </row>
    <row r="6627" spans="3:9">
      <c r="C6627" s="176">
        <v>42161.214599999999</v>
      </c>
      <c r="D6627" s="3" t="s">
        <v>447</v>
      </c>
      <c r="E6627" s="3" t="s">
        <v>461</v>
      </c>
      <c r="F6627" s="3" t="str">
        <f t="shared" si="103"/>
        <v>Wholesale</v>
      </c>
      <c r="G6627" s="3">
        <v>66</v>
      </c>
      <c r="I6627"/>
    </row>
    <row r="6628" spans="3:9">
      <c r="C6628" s="176">
        <v>42222.702799999999</v>
      </c>
      <c r="D6628" s="3" t="s">
        <v>446</v>
      </c>
      <c r="E6628" s="3" t="s">
        <v>7</v>
      </c>
      <c r="F6628" s="3" t="str">
        <f t="shared" si="103"/>
        <v>Retail</v>
      </c>
      <c r="G6628" s="3">
        <v>7</v>
      </c>
      <c r="I6628"/>
    </row>
    <row r="6629" spans="3:9">
      <c r="C6629" s="176">
        <v>41988.125</v>
      </c>
      <c r="D6629" s="3" t="s">
        <v>447</v>
      </c>
      <c r="E6629" s="3" t="s">
        <v>6</v>
      </c>
      <c r="F6629" s="3" t="str">
        <f t="shared" si="103"/>
        <v>Retail</v>
      </c>
      <c r="G6629" s="3">
        <v>7</v>
      </c>
      <c r="I6629"/>
    </row>
    <row r="6630" spans="3:9">
      <c r="C6630" s="176">
        <v>41989.099300000002</v>
      </c>
      <c r="D6630" s="3" t="s">
        <v>445</v>
      </c>
      <c r="E6630" s="3" t="s">
        <v>312</v>
      </c>
      <c r="F6630" s="3" t="str">
        <f t="shared" si="103"/>
        <v>Retail</v>
      </c>
      <c r="G6630" s="3">
        <v>1</v>
      </c>
      <c r="I6630"/>
    </row>
    <row r="6631" spans="3:9">
      <c r="C6631" s="176">
        <v>42340.539599999996</v>
      </c>
      <c r="D6631" s="3" t="s">
        <v>445</v>
      </c>
      <c r="E6631" s="3" t="s">
        <v>453</v>
      </c>
      <c r="F6631" s="3" t="str">
        <f t="shared" si="103"/>
        <v>Retail</v>
      </c>
      <c r="G6631" s="3">
        <v>8</v>
      </c>
      <c r="I6631"/>
    </row>
    <row r="6632" spans="3:9">
      <c r="C6632" s="176">
        <v>41981.775000000001</v>
      </c>
      <c r="D6632" s="3" t="s">
        <v>445</v>
      </c>
      <c r="E6632" s="3" t="s">
        <v>10</v>
      </c>
      <c r="F6632" s="3" t="str">
        <f t="shared" si="103"/>
        <v>Retail</v>
      </c>
      <c r="G6632" s="3">
        <v>2</v>
      </c>
      <c r="I6632"/>
    </row>
    <row r="6633" spans="3:9">
      <c r="C6633" s="176">
        <v>41981.878499999999</v>
      </c>
      <c r="D6633" s="3" t="s">
        <v>446</v>
      </c>
      <c r="E6633" s="3" t="s">
        <v>10</v>
      </c>
      <c r="F6633" s="3" t="str">
        <f t="shared" si="103"/>
        <v>Wholesale</v>
      </c>
      <c r="G6633" s="3">
        <v>57</v>
      </c>
      <c r="I6633"/>
    </row>
    <row r="6634" spans="3:9">
      <c r="C6634" s="176">
        <v>42307.147900000004</v>
      </c>
      <c r="D6634" s="3" t="s">
        <v>449</v>
      </c>
      <c r="E6634" s="3" t="s">
        <v>114</v>
      </c>
      <c r="F6634" s="3" t="str">
        <f t="shared" si="103"/>
        <v>Retail</v>
      </c>
      <c r="G6634" s="3">
        <v>2</v>
      </c>
      <c r="I6634"/>
    </row>
    <row r="6635" spans="3:9">
      <c r="C6635" s="176">
        <v>42150.159699999997</v>
      </c>
      <c r="D6635" s="3" t="s">
        <v>445</v>
      </c>
      <c r="E6635" s="3" t="s">
        <v>114</v>
      </c>
      <c r="F6635" s="3" t="str">
        <f t="shared" si="103"/>
        <v>Wholesale</v>
      </c>
      <c r="G6635" s="3">
        <v>140</v>
      </c>
      <c r="I6635"/>
    </row>
    <row r="6636" spans="3:9">
      <c r="C6636" s="176">
        <v>42196.524299999997</v>
      </c>
      <c r="D6636" s="3" t="s">
        <v>445</v>
      </c>
      <c r="E6636" s="3" t="s">
        <v>114</v>
      </c>
      <c r="F6636" s="3" t="str">
        <f t="shared" si="103"/>
        <v>Wholesale</v>
      </c>
      <c r="G6636" s="3">
        <v>60</v>
      </c>
      <c r="I6636"/>
    </row>
    <row r="6637" spans="3:9">
      <c r="C6637" s="176">
        <v>42347.769399999997</v>
      </c>
      <c r="D6637" s="3" t="s">
        <v>446</v>
      </c>
      <c r="E6637" s="3" t="s">
        <v>7</v>
      </c>
      <c r="F6637" s="3" t="str">
        <f t="shared" si="103"/>
        <v>Wholesale</v>
      </c>
      <c r="G6637" s="3">
        <v>52</v>
      </c>
      <c r="I6637"/>
    </row>
    <row r="6638" spans="3:9">
      <c r="C6638" s="176">
        <v>41980.504200000003</v>
      </c>
      <c r="D6638" s="3" t="s">
        <v>445</v>
      </c>
      <c r="E6638" s="3" t="s">
        <v>10</v>
      </c>
      <c r="F6638" s="3" t="str">
        <f t="shared" si="103"/>
        <v>Retail</v>
      </c>
      <c r="G6638" s="3">
        <v>1</v>
      </c>
      <c r="I6638"/>
    </row>
    <row r="6639" spans="3:9">
      <c r="C6639" s="176">
        <v>42283.052799999998</v>
      </c>
      <c r="D6639" s="3" t="s">
        <v>447</v>
      </c>
      <c r="E6639" s="3" t="s">
        <v>452</v>
      </c>
      <c r="F6639" s="3" t="str">
        <f t="shared" si="103"/>
        <v>Wholesale</v>
      </c>
      <c r="G6639" s="3">
        <v>28</v>
      </c>
      <c r="I6639"/>
    </row>
    <row r="6640" spans="3:9">
      <c r="C6640" s="176">
        <v>42119.5069</v>
      </c>
      <c r="D6640" s="3" t="s">
        <v>447</v>
      </c>
      <c r="E6640" s="3" t="s">
        <v>112</v>
      </c>
      <c r="F6640" s="3" t="str">
        <f t="shared" si="103"/>
        <v>Retail</v>
      </c>
      <c r="G6640" s="3">
        <v>1</v>
      </c>
      <c r="I6640"/>
    </row>
    <row r="6641" spans="3:9">
      <c r="C6641" s="176">
        <v>41981.484700000001</v>
      </c>
      <c r="D6641" s="3" t="s">
        <v>446</v>
      </c>
      <c r="E6641" s="3" t="s">
        <v>6</v>
      </c>
      <c r="F6641" s="3" t="str">
        <f t="shared" si="103"/>
        <v>Retail</v>
      </c>
      <c r="G6641" s="3">
        <v>3</v>
      </c>
      <c r="I6641"/>
    </row>
    <row r="6642" spans="3:9">
      <c r="C6642" s="176">
        <v>42355.131300000001</v>
      </c>
      <c r="D6642" s="3" t="s">
        <v>446</v>
      </c>
      <c r="E6642" s="3" t="s">
        <v>453</v>
      </c>
      <c r="F6642" s="3" t="str">
        <f t="shared" si="103"/>
        <v>Wholesale</v>
      </c>
      <c r="G6642" s="3">
        <v>77</v>
      </c>
      <c r="I6642"/>
    </row>
    <row r="6643" spans="3:9">
      <c r="C6643" s="176">
        <v>42355.747900000002</v>
      </c>
      <c r="D6643" s="3" t="s">
        <v>445</v>
      </c>
      <c r="E6643" s="3" t="s">
        <v>453</v>
      </c>
      <c r="F6643" s="3" t="str">
        <f t="shared" si="103"/>
        <v>Retail</v>
      </c>
      <c r="G6643" s="3">
        <v>8</v>
      </c>
      <c r="I6643"/>
    </row>
    <row r="6644" spans="3:9">
      <c r="C6644" s="176">
        <v>42253.097199999997</v>
      </c>
      <c r="D6644" s="3" t="s">
        <v>447</v>
      </c>
      <c r="E6644" s="3" t="s">
        <v>461</v>
      </c>
      <c r="F6644" s="3" t="str">
        <f t="shared" si="103"/>
        <v>Wholesale</v>
      </c>
      <c r="G6644" s="3">
        <v>121</v>
      </c>
      <c r="I6644"/>
    </row>
    <row r="6645" spans="3:9">
      <c r="C6645" s="176">
        <v>42309.472900000001</v>
      </c>
      <c r="D6645" s="3" t="s">
        <v>447</v>
      </c>
      <c r="E6645" s="3" t="s">
        <v>453</v>
      </c>
      <c r="F6645" s="3" t="str">
        <f t="shared" si="103"/>
        <v>Wholesale</v>
      </c>
      <c r="G6645" s="3">
        <v>27</v>
      </c>
      <c r="I6645"/>
    </row>
    <row r="6646" spans="3:9">
      <c r="C6646" s="176">
        <v>42350.166700000002</v>
      </c>
      <c r="D6646" s="3" t="s">
        <v>446</v>
      </c>
      <c r="E6646" s="3" t="s">
        <v>114</v>
      </c>
      <c r="F6646" s="3" t="str">
        <f t="shared" si="103"/>
        <v>Wholesale</v>
      </c>
      <c r="G6646" s="3">
        <v>51</v>
      </c>
      <c r="I6646"/>
    </row>
    <row r="6647" spans="3:9">
      <c r="C6647" s="176">
        <v>42343.149299999997</v>
      </c>
      <c r="D6647" s="3" t="s">
        <v>446</v>
      </c>
      <c r="E6647" s="3" t="s">
        <v>453</v>
      </c>
      <c r="F6647" s="3" t="str">
        <f t="shared" si="103"/>
        <v>Wholesale</v>
      </c>
      <c r="G6647" s="3">
        <v>71</v>
      </c>
      <c r="I6647"/>
    </row>
    <row r="6648" spans="3:9">
      <c r="C6648" s="176">
        <v>42259.361100000002</v>
      </c>
      <c r="D6648" s="3" t="s">
        <v>445</v>
      </c>
      <c r="E6648" s="3" t="s">
        <v>110</v>
      </c>
      <c r="F6648" s="3" t="str">
        <f t="shared" si="103"/>
        <v>Retail</v>
      </c>
      <c r="G6648" s="3">
        <v>7</v>
      </c>
      <c r="I6648"/>
    </row>
    <row r="6649" spans="3:9">
      <c r="C6649" s="176">
        <v>42210.519399999997</v>
      </c>
      <c r="D6649" s="3" t="s">
        <v>445</v>
      </c>
      <c r="E6649" s="3" t="s">
        <v>453</v>
      </c>
      <c r="F6649" s="3" t="str">
        <f t="shared" si="103"/>
        <v>Wholesale</v>
      </c>
      <c r="G6649" s="3">
        <v>28</v>
      </c>
      <c r="I6649"/>
    </row>
    <row r="6650" spans="3:9">
      <c r="C6650" s="176">
        <v>42093.770799999998</v>
      </c>
      <c r="D6650" s="3" t="s">
        <v>446</v>
      </c>
      <c r="E6650" s="3" t="s">
        <v>453</v>
      </c>
      <c r="F6650" s="3" t="str">
        <f t="shared" si="103"/>
        <v>Wholesale</v>
      </c>
      <c r="G6650" s="3">
        <v>35</v>
      </c>
      <c r="I6650"/>
    </row>
    <row r="6651" spans="3:9">
      <c r="C6651" s="176">
        <v>41983.507599999997</v>
      </c>
      <c r="D6651" s="3" t="s">
        <v>449</v>
      </c>
      <c r="E6651" s="3" t="s">
        <v>9</v>
      </c>
      <c r="F6651" s="3" t="str">
        <f t="shared" si="103"/>
        <v>Wholesale</v>
      </c>
      <c r="G6651" s="3">
        <v>63</v>
      </c>
      <c r="I6651"/>
    </row>
    <row r="6652" spans="3:9">
      <c r="C6652" s="176">
        <v>41982.536099999998</v>
      </c>
      <c r="D6652" s="3" t="s">
        <v>445</v>
      </c>
      <c r="E6652" s="3" t="s">
        <v>455</v>
      </c>
      <c r="F6652" s="3" t="str">
        <f t="shared" si="103"/>
        <v>Retail</v>
      </c>
      <c r="G6652" s="3">
        <v>2</v>
      </c>
      <c r="I6652"/>
    </row>
    <row r="6653" spans="3:9">
      <c r="C6653" s="176">
        <v>42072.877800000002</v>
      </c>
      <c r="D6653" s="3" t="s">
        <v>445</v>
      </c>
      <c r="E6653" s="3" t="s">
        <v>452</v>
      </c>
      <c r="F6653" s="3" t="str">
        <f t="shared" si="103"/>
        <v>Retail</v>
      </c>
      <c r="G6653" s="3">
        <v>1</v>
      </c>
      <c r="I6653"/>
    </row>
    <row r="6654" spans="3:9">
      <c r="C6654" s="176">
        <v>42315.065999999999</v>
      </c>
      <c r="D6654" s="3" t="s">
        <v>445</v>
      </c>
      <c r="E6654" s="3" t="s">
        <v>453</v>
      </c>
      <c r="F6654" s="3" t="str">
        <f t="shared" si="103"/>
        <v>Retail</v>
      </c>
      <c r="G6654" s="3">
        <v>7</v>
      </c>
      <c r="I6654"/>
    </row>
    <row r="6655" spans="3:9">
      <c r="C6655" s="176">
        <v>41982.152099999999</v>
      </c>
      <c r="D6655" s="3" t="s">
        <v>445</v>
      </c>
      <c r="E6655" s="3" t="s">
        <v>10</v>
      </c>
      <c r="F6655" s="3" t="str">
        <f t="shared" si="103"/>
        <v>Retail</v>
      </c>
      <c r="G6655" s="3">
        <v>5</v>
      </c>
      <c r="I6655"/>
    </row>
    <row r="6656" spans="3:9">
      <c r="C6656" s="176">
        <v>42203.127099999998</v>
      </c>
      <c r="D6656" s="3" t="s">
        <v>447</v>
      </c>
      <c r="E6656" s="3" t="s">
        <v>6</v>
      </c>
      <c r="F6656" s="3" t="str">
        <f t="shared" si="103"/>
        <v>Wholesale</v>
      </c>
      <c r="G6656" s="3">
        <v>28</v>
      </c>
      <c r="I6656"/>
    </row>
    <row r="6657" spans="3:9">
      <c r="C6657" s="176">
        <v>42307.472199999997</v>
      </c>
      <c r="D6657" s="3" t="s">
        <v>447</v>
      </c>
      <c r="E6657" s="3" t="s">
        <v>456</v>
      </c>
      <c r="F6657" s="3" t="str">
        <f t="shared" si="103"/>
        <v>Wholesale</v>
      </c>
      <c r="G6657" s="3">
        <v>42</v>
      </c>
      <c r="I6657"/>
    </row>
    <row r="6658" spans="3:9">
      <c r="C6658" s="176">
        <v>41983.6993</v>
      </c>
      <c r="D6658" s="3" t="s">
        <v>446</v>
      </c>
      <c r="E6658" s="3" t="s">
        <v>454</v>
      </c>
      <c r="F6658" s="3" t="str">
        <f t="shared" si="103"/>
        <v>Retail</v>
      </c>
      <c r="G6658" s="3">
        <v>1</v>
      </c>
      <c r="I6658"/>
    </row>
    <row r="6659" spans="3:9">
      <c r="C6659" s="176">
        <v>42251.1299</v>
      </c>
      <c r="D6659" s="3" t="s">
        <v>447</v>
      </c>
      <c r="E6659" s="3" t="s">
        <v>10</v>
      </c>
      <c r="F6659" s="3" t="str">
        <f t="shared" si="103"/>
        <v>Retail</v>
      </c>
      <c r="G6659" s="3">
        <v>1</v>
      </c>
      <c r="I6659"/>
    </row>
    <row r="6660" spans="3:9">
      <c r="C6660" s="176">
        <v>42348.7264</v>
      </c>
      <c r="D6660" s="3" t="s">
        <v>447</v>
      </c>
      <c r="E6660" s="3" t="s">
        <v>460</v>
      </c>
      <c r="F6660" s="3" t="str">
        <f t="shared" si="103"/>
        <v>Wholesale</v>
      </c>
      <c r="G6660" s="3">
        <v>72</v>
      </c>
      <c r="I6660"/>
    </row>
    <row r="6661" spans="3:9">
      <c r="C6661" s="176">
        <v>42066.735399999998</v>
      </c>
      <c r="D6661" s="3" t="s">
        <v>445</v>
      </c>
      <c r="E6661" s="3" t="s">
        <v>10</v>
      </c>
      <c r="F6661" s="3" t="str">
        <f t="shared" si="103"/>
        <v>Wholesale</v>
      </c>
      <c r="G6661" s="3">
        <v>117</v>
      </c>
      <c r="I6661"/>
    </row>
    <row r="6662" spans="3:9">
      <c r="C6662" s="176">
        <v>42351.734700000001</v>
      </c>
      <c r="D6662" s="3" t="s">
        <v>445</v>
      </c>
      <c r="E6662" s="3" t="s">
        <v>112</v>
      </c>
      <c r="F6662" s="3" t="str">
        <f t="shared" si="103"/>
        <v>Retail</v>
      </c>
      <c r="G6662" s="3">
        <v>9</v>
      </c>
      <c r="I6662"/>
    </row>
    <row r="6663" spans="3:9">
      <c r="C6663" s="176">
        <v>42117.536099999998</v>
      </c>
      <c r="D6663" s="3" t="s">
        <v>445</v>
      </c>
      <c r="E6663" s="3" t="s">
        <v>6</v>
      </c>
      <c r="F6663" s="3" t="str">
        <f t="shared" si="103"/>
        <v>Wholesale</v>
      </c>
      <c r="G6663" s="3">
        <v>65</v>
      </c>
      <c r="I6663"/>
    </row>
    <row r="6664" spans="3:9">
      <c r="C6664" s="176">
        <v>42197.119400000003</v>
      </c>
      <c r="D6664" s="3" t="s">
        <v>447</v>
      </c>
      <c r="E6664" s="3" t="s">
        <v>9</v>
      </c>
      <c r="F6664" s="3" t="str">
        <f t="shared" si="103"/>
        <v>Retail</v>
      </c>
      <c r="G6664" s="3">
        <v>1</v>
      </c>
      <c r="I6664"/>
    </row>
    <row r="6665" spans="3:9">
      <c r="C6665" s="176">
        <v>42176.4931</v>
      </c>
      <c r="D6665" s="3" t="s">
        <v>447</v>
      </c>
      <c r="E6665" s="3" t="s">
        <v>7</v>
      </c>
      <c r="F6665" s="3" t="str">
        <f t="shared" si="103"/>
        <v>Wholesale</v>
      </c>
      <c r="G6665" s="3">
        <v>26</v>
      </c>
      <c r="I6665"/>
    </row>
    <row r="6666" spans="3:9">
      <c r="C6666" s="176">
        <v>42185.8</v>
      </c>
      <c r="D6666" s="3" t="s">
        <v>445</v>
      </c>
      <c r="E6666" s="3" t="s">
        <v>8</v>
      </c>
      <c r="F6666" s="3" t="str">
        <f t="shared" ref="F6666:F6729" si="104">IF(G6666&lt;10,"Retail","Wholesale")</f>
        <v>Retail</v>
      </c>
      <c r="G6666" s="3">
        <v>2</v>
      </c>
      <c r="I6666"/>
    </row>
    <row r="6667" spans="3:9">
      <c r="C6667" s="176">
        <v>42260.685400000002</v>
      </c>
      <c r="D6667" s="3" t="s">
        <v>445</v>
      </c>
      <c r="E6667" s="3" t="s">
        <v>312</v>
      </c>
      <c r="F6667" s="3" t="str">
        <f t="shared" si="104"/>
        <v>Wholesale</v>
      </c>
      <c r="G6667" s="3">
        <v>108</v>
      </c>
      <c r="I6667"/>
    </row>
    <row r="6668" spans="3:9">
      <c r="C6668" s="176">
        <v>42257.519399999997</v>
      </c>
      <c r="D6668" s="3" t="s">
        <v>445</v>
      </c>
      <c r="E6668" s="3" t="s">
        <v>460</v>
      </c>
      <c r="F6668" s="3" t="str">
        <f t="shared" si="104"/>
        <v>Wholesale</v>
      </c>
      <c r="G6668" s="3">
        <v>66</v>
      </c>
      <c r="I6668"/>
    </row>
    <row r="6669" spans="3:9">
      <c r="C6669" s="176">
        <v>42327.661099999998</v>
      </c>
      <c r="D6669" s="3" t="s">
        <v>447</v>
      </c>
      <c r="E6669" s="3" t="s">
        <v>458</v>
      </c>
      <c r="F6669" s="3" t="str">
        <f t="shared" si="104"/>
        <v>Retail</v>
      </c>
      <c r="G6669" s="3">
        <v>2</v>
      </c>
      <c r="I6669"/>
    </row>
    <row r="6670" spans="3:9">
      <c r="C6670" s="176">
        <v>42353.565999999999</v>
      </c>
      <c r="D6670" s="3" t="s">
        <v>445</v>
      </c>
      <c r="E6670" s="3" t="s">
        <v>9</v>
      </c>
      <c r="F6670" s="3" t="str">
        <f t="shared" si="104"/>
        <v>Wholesale</v>
      </c>
      <c r="G6670" s="3">
        <v>144</v>
      </c>
      <c r="I6670"/>
    </row>
    <row r="6671" spans="3:9">
      <c r="C6671" s="176">
        <v>41983.556299999997</v>
      </c>
      <c r="D6671" s="3" t="s">
        <v>445</v>
      </c>
      <c r="E6671" s="3" t="s">
        <v>453</v>
      </c>
      <c r="F6671" s="3" t="str">
        <f t="shared" si="104"/>
        <v>Retail</v>
      </c>
      <c r="G6671" s="3">
        <v>1</v>
      </c>
      <c r="I6671"/>
    </row>
    <row r="6672" spans="3:9">
      <c r="C6672" s="176">
        <v>41980.627099999998</v>
      </c>
      <c r="D6672" s="3" t="s">
        <v>446</v>
      </c>
      <c r="E6672" s="3" t="s">
        <v>112</v>
      </c>
      <c r="F6672" s="3" t="str">
        <f t="shared" si="104"/>
        <v>Wholesale</v>
      </c>
      <c r="G6672" s="3">
        <v>28</v>
      </c>
      <c r="I6672"/>
    </row>
    <row r="6673" spans="3:9">
      <c r="C6673" s="176">
        <v>42161.736799999999</v>
      </c>
      <c r="D6673" s="3" t="s">
        <v>447</v>
      </c>
      <c r="E6673" s="3" t="s">
        <v>10</v>
      </c>
      <c r="F6673" s="3" t="str">
        <f t="shared" si="104"/>
        <v>Wholesale</v>
      </c>
      <c r="G6673" s="3">
        <v>56</v>
      </c>
      <c r="I6673"/>
    </row>
    <row r="6674" spans="3:9">
      <c r="C6674" s="176">
        <v>42198.154199999997</v>
      </c>
      <c r="D6674" s="3" t="s">
        <v>446</v>
      </c>
      <c r="E6674" s="3" t="s">
        <v>10</v>
      </c>
      <c r="F6674" s="3" t="str">
        <f t="shared" si="104"/>
        <v>Retail</v>
      </c>
      <c r="G6674" s="3">
        <v>3</v>
      </c>
      <c r="I6674"/>
    </row>
    <row r="6675" spans="3:9">
      <c r="C6675" s="176">
        <v>41983.125699999997</v>
      </c>
      <c r="D6675" s="3" t="s">
        <v>447</v>
      </c>
      <c r="E6675" s="3" t="s">
        <v>448</v>
      </c>
      <c r="F6675" s="3" t="str">
        <f t="shared" si="104"/>
        <v>Retail</v>
      </c>
      <c r="G6675" s="3">
        <v>2</v>
      </c>
      <c r="I6675"/>
    </row>
    <row r="6676" spans="3:9">
      <c r="C6676" s="176">
        <v>42179.193099999997</v>
      </c>
      <c r="D6676" s="3" t="s">
        <v>445</v>
      </c>
      <c r="E6676" s="3" t="s">
        <v>10</v>
      </c>
      <c r="F6676" s="3" t="str">
        <f t="shared" si="104"/>
        <v>Wholesale</v>
      </c>
      <c r="G6676" s="3">
        <v>65</v>
      </c>
      <c r="I6676"/>
    </row>
    <row r="6677" spans="3:9">
      <c r="C6677" s="176">
        <v>42237.508300000001</v>
      </c>
      <c r="D6677" s="3" t="s">
        <v>445</v>
      </c>
      <c r="E6677" s="3" t="s">
        <v>453</v>
      </c>
      <c r="F6677" s="3" t="str">
        <f t="shared" si="104"/>
        <v>Wholesale</v>
      </c>
      <c r="G6677" s="3">
        <v>40</v>
      </c>
      <c r="I6677"/>
    </row>
    <row r="6678" spans="3:9">
      <c r="C6678" s="176">
        <v>42230.070099999997</v>
      </c>
      <c r="D6678" s="3" t="s">
        <v>445</v>
      </c>
      <c r="E6678" s="3" t="s">
        <v>456</v>
      </c>
      <c r="F6678" s="3" t="str">
        <f t="shared" si="104"/>
        <v>Wholesale</v>
      </c>
      <c r="G6678" s="3">
        <v>33</v>
      </c>
      <c r="I6678"/>
    </row>
    <row r="6679" spans="3:9">
      <c r="C6679" s="176">
        <v>41981.542399999998</v>
      </c>
      <c r="D6679" s="3" t="s">
        <v>445</v>
      </c>
      <c r="E6679" s="3" t="s">
        <v>458</v>
      </c>
      <c r="F6679" s="3" t="str">
        <f t="shared" si="104"/>
        <v>Retail</v>
      </c>
      <c r="G6679" s="3">
        <v>2</v>
      </c>
      <c r="I6679"/>
    </row>
    <row r="6680" spans="3:9">
      <c r="C6680" s="176">
        <v>42020.485399999998</v>
      </c>
      <c r="D6680" s="3" t="s">
        <v>446</v>
      </c>
      <c r="E6680" s="3" t="s">
        <v>312</v>
      </c>
      <c r="F6680" s="3" t="str">
        <f t="shared" si="104"/>
        <v>Wholesale</v>
      </c>
      <c r="G6680" s="3">
        <v>33</v>
      </c>
      <c r="I6680"/>
    </row>
    <row r="6681" spans="3:9">
      <c r="C6681" s="176">
        <v>42134.052799999998</v>
      </c>
      <c r="D6681" s="3" t="s">
        <v>447</v>
      </c>
      <c r="E6681" s="3" t="s">
        <v>7</v>
      </c>
      <c r="F6681" s="3" t="str">
        <f t="shared" si="104"/>
        <v>Wholesale</v>
      </c>
      <c r="G6681" s="3">
        <v>138</v>
      </c>
      <c r="I6681"/>
    </row>
    <row r="6682" spans="3:9">
      <c r="C6682" s="176">
        <v>42263.478499999997</v>
      </c>
      <c r="D6682" s="3" t="s">
        <v>445</v>
      </c>
      <c r="E6682" s="3" t="s">
        <v>6</v>
      </c>
      <c r="F6682" s="3" t="str">
        <f t="shared" si="104"/>
        <v>Wholesale</v>
      </c>
      <c r="G6682" s="3">
        <v>40</v>
      </c>
      <c r="I6682"/>
    </row>
    <row r="6683" spans="3:9">
      <c r="C6683" s="176">
        <v>41984.506300000001</v>
      </c>
      <c r="D6683" s="3" t="s">
        <v>446</v>
      </c>
      <c r="E6683" s="3" t="s">
        <v>6</v>
      </c>
      <c r="F6683" s="3" t="str">
        <f t="shared" si="104"/>
        <v>Retail</v>
      </c>
      <c r="G6683" s="3">
        <v>4</v>
      </c>
      <c r="I6683"/>
    </row>
    <row r="6684" spans="3:9">
      <c r="C6684" s="176">
        <v>42193.167399999998</v>
      </c>
      <c r="D6684" s="3" t="s">
        <v>445</v>
      </c>
      <c r="E6684" s="3" t="s">
        <v>10</v>
      </c>
      <c r="F6684" s="3" t="str">
        <f t="shared" si="104"/>
        <v>Retail</v>
      </c>
      <c r="G6684" s="3">
        <v>4</v>
      </c>
      <c r="I6684"/>
    </row>
    <row r="6685" spans="3:9">
      <c r="C6685" s="176">
        <v>42314.622900000002</v>
      </c>
      <c r="D6685" s="3" t="s">
        <v>446</v>
      </c>
      <c r="E6685" s="3" t="s">
        <v>453</v>
      </c>
      <c r="F6685" s="3" t="str">
        <f t="shared" si="104"/>
        <v>Retail</v>
      </c>
      <c r="G6685" s="3">
        <v>1</v>
      </c>
      <c r="I6685"/>
    </row>
    <row r="6686" spans="3:9">
      <c r="C6686" s="176">
        <v>42247.535400000001</v>
      </c>
      <c r="D6686" s="3" t="s">
        <v>445</v>
      </c>
      <c r="E6686" s="3" t="s">
        <v>453</v>
      </c>
      <c r="F6686" s="3" t="str">
        <f t="shared" si="104"/>
        <v>Wholesale</v>
      </c>
      <c r="G6686" s="3">
        <v>37</v>
      </c>
      <c r="I6686"/>
    </row>
    <row r="6687" spans="3:9">
      <c r="C6687" s="176">
        <v>42166.531900000002</v>
      </c>
      <c r="D6687" s="3" t="s">
        <v>447</v>
      </c>
      <c r="E6687" s="3" t="s">
        <v>453</v>
      </c>
      <c r="F6687" s="3" t="str">
        <f t="shared" si="104"/>
        <v>Retail</v>
      </c>
      <c r="G6687" s="3">
        <v>4</v>
      </c>
      <c r="I6687"/>
    </row>
    <row r="6688" spans="3:9">
      <c r="C6688" s="176">
        <v>42267.272199999999</v>
      </c>
      <c r="D6688" s="3" t="s">
        <v>447</v>
      </c>
      <c r="E6688" s="3" t="s">
        <v>114</v>
      </c>
      <c r="F6688" s="3" t="str">
        <f t="shared" si="104"/>
        <v>Wholesale</v>
      </c>
      <c r="G6688" s="3">
        <v>117</v>
      </c>
      <c r="I6688"/>
    </row>
    <row r="6689" spans="3:9">
      <c r="C6689" s="176">
        <v>42343.509700000002</v>
      </c>
      <c r="D6689" s="3" t="s">
        <v>445</v>
      </c>
      <c r="E6689" s="3" t="s">
        <v>453</v>
      </c>
      <c r="F6689" s="3" t="str">
        <f t="shared" si="104"/>
        <v>Wholesale</v>
      </c>
      <c r="G6689" s="3">
        <v>55</v>
      </c>
      <c r="I6689"/>
    </row>
    <row r="6690" spans="3:9">
      <c r="C6690" s="176">
        <v>42280.122199999998</v>
      </c>
      <c r="D6690" s="3" t="s">
        <v>446</v>
      </c>
      <c r="E6690" s="3" t="s">
        <v>453</v>
      </c>
      <c r="F6690" s="3" t="str">
        <f t="shared" si="104"/>
        <v>Wholesale</v>
      </c>
      <c r="G6690" s="3">
        <v>119</v>
      </c>
      <c r="I6690"/>
    </row>
    <row r="6691" spans="3:9">
      <c r="C6691" s="176">
        <v>42172.147900000004</v>
      </c>
      <c r="D6691" s="3" t="s">
        <v>446</v>
      </c>
      <c r="E6691" s="3" t="s">
        <v>453</v>
      </c>
      <c r="F6691" s="3" t="str">
        <f t="shared" si="104"/>
        <v>Wholesale</v>
      </c>
      <c r="G6691" s="3">
        <v>14</v>
      </c>
      <c r="I6691"/>
    </row>
    <row r="6692" spans="3:9">
      <c r="C6692" s="176">
        <v>42092.3361</v>
      </c>
      <c r="D6692" s="3" t="s">
        <v>445</v>
      </c>
      <c r="E6692" s="3" t="s">
        <v>312</v>
      </c>
      <c r="F6692" s="3" t="str">
        <f t="shared" si="104"/>
        <v>Retail</v>
      </c>
      <c r="G6692" s="3">
        <v>1</v>
      </c>
      <c r="I6692"/>
    </row>
    <row r="6693" spans="3:9">
      <c r="C6693" s="176">
        <v>42342.116000000002</v>
      </c>
      <c r="D6693" s="3" t="s">
        <v>445</v>
      </c>
      <c r="E6693" s="3" t="s">
        <v>455</v>
      </c>
      <c r="F6693" s="3" t="str">
        <f t="shared" si="104"/>
        <v>Retail</v>
      </c>
      <c r="G6693" s="3">
        <v>5</v>
      </c>
      <c r="I6693"/>
    </row>
    <row r="6694" spans="3:9">
      <c r="C6694" s="176">
        <v>42335.831299999998</v>
      </c>
      <c r="D6694" s="3" t="s">
        <v>447</v>
      </c>
      <c r="E6694" s="3" t="s">
        <v>453</v>
      </c>
      <c r="F6694" s="3" t="str">
        <f t="shared" si="104"/>
        <v>Retail</v>
      </c>
      <c r="G6694" s="3">
        <v>8</v>
      </c>
      <c r="I6694"/>
    </row>
    <row r="6695" spans="3:9">
      <c r="C6695" s="176">
        <v>42237.4882</v>
      </c>
      <c r="D6695" s="3" t="s">
        <v>445</v>
      </c>
      <c r="E6695" s="3" t="s">
        <v>453</v>
      </c>
      <c r="F6695" s="3" t="str">
        <f t="shared" si="104"/>
        <v>Wholesale</v>
      </c>
      <c r="G6695" s="3">
        <v>71</v>
      </c>
      <c r="I6695"/>
    </row>
    <row r="6696" spans="3:9">
      <c r="C6696" s="176">
        <v>41982.718800000002</v>
      </c>
      <c r="D6696" s="3" t="s">
        <v>446</v>
      </c>
      <c r="E6696" s="3" t="s">
        <v>6</v>
      </c>
      <c r="F6696" s="3" t="str">
        <f t="shared" si="104"/>
        <v>Retail</v>
      </c>
      <c r="G6696" s="3">
        <v>2</v>
      </c>
      <c r="I6696"/>
    </row>
    <row r="6697" spans="3:9">
      <c r="C6697" s="176">
        <v>41983.474300000002</v>
      </c>
      <c r="D6697" s="3" t="s">
        <v>445</v>
      </c>
      <c r="E6697" s="3" t="s">
        <v>10</v>
      </c>
      <c r="F6697" s="3" t="str">
        <f t="shared" si="104"/>
        <v>Retail</v>
      </c>
      <c r="G6697" s="3">
        <v>2</v>
      </c>
      <c r="I6697"/>
    </row>
    <row r="6698" spans="3:9">
      <c r="C6698" s="176">
        <v>42087.553500000002</v>
      </c>
      <c r="D6698" s="3" t="s">
        <v>446</v>
      </c>
      <c r="E6698" s="3" t="s">
        <v>7</v>
      </c>
      <c r="F6698" s="3" t="str">
        <f t="shared" si="104"/>
        <v>Retail</v>
      </c>
      <c r="G6698" s="3">
        <v>5</v>
      </c>
      <c r="I6698"/>
    </row>
    <row r="6699" spans="3:9">
      <c r="C6699" s="176">
        <v>42222.746500000001</v>
      </c>
      <c r="D6699" s="3" t="s">
        <v>445</v>
      </c>
      <c r="E6699" s="3" t="s">
        <v>457</v>
      </c>
      <c r="F6699" s="3" t="str">
        <f t="shared" si="104"/>
        <v>Retail</v>
      </c>
      <c r="G6699" s="3">
        <v>1</v>
      </c>
      <c r="I6699"/>
    </row>
    <row r="6700" spans="3:9">
      <c r="C6700" s="176">
        <v>42207.751400000001</v>
      </c>
      <c r="D6700" s="3" t="s">
        <v>445</v>
      </c>
      <c r="E6700" s="3" t="s">
        <v>461</v>
      </c>
      <c r="F6700" s="3" t="str">
        <f t="shared" si="104"/>
        <v>Retail</v>
      </c>
      <c r="G6700" s="3">
        <v>2</v>
      </c>
      <c r="I6700"/>
    </row>
    <row r="6701" spans="3:9">
      <c r="C6701" s="176">
        <v>42101.190999999999</v>
      </c>
      <c r="D6701" s="3" t="s">
        <v>446</v>
      </c>
      <c r="E6701" s="3" t="s">
        <v>10</v>
      </c>
      <c r="F6701" s="3" t="str">
        <f t="shared" si="104"/>
        <v>Retail</v>
      </c>
      <c r="G6701" s="3">
        <v>2</v>
      </c>
      <c r="I6701"/>
    </row>
    <row r="6702" spans="3:9">
      <c r="C6702" s="176">
        <v>41987.409</v>
      </c>
      <c r="D6702" s="3" t="s">
        <v>445</v>
      </c>
      <c r="E6702" s="3" t="s">
        <v>453</v>
      </c>
      <c r="F6702" s="3" t="str">
        <f t="shared" si="104"/>
        <v>Wholesale</v>
      </c>
      <c r="G6702" s="3">
        <v>28</v>
      </c>
      <c r="I6702"/>
    </row>
    <row r="6703" spans="3:9">
      <c r="C6703" s="176">
        <v>42167.563900000001</v>
      </c>
      <c r="D6703" s="3" t="s">
        <v>447</v>
      </c>
      <c r="E6703" s="3" t="s">
        <v>6</v>
      </c>
      <c r="F6703" s="3" t="str">
        <f t="shared" si="104"/>
        <v>Wholesale</v>
      </c>
      <c r="G6703" s="3">
        <v>31</v>
      </c>
      <c r="I6703"/>
    </row>
    <row r="6704" spans="3:9">
      <c r="C6704" s="176">
        <v>42334.522900000004</v>
      </c>
      <c r="D6704" s="3" t="s">
        <v>446</v>
      </c>
      <c r="E6704" s="3" t="s">
        <v>451</v>
      </c>
      <c r="F6704" s="3" t="str">
        <f t="shared" si="104"/>
        <v>Wholesale</v>
      </c>
      <c r="G6704" s="3">
        <v>40</v>
      </c>
      <c r="I6704"/>
    </row>
    <row r="6705" spans="3:9">
      <c r="C6705" s="176">
        <v>42084.1708</v>
      </c>
      <c r="D6705" s="3" t="s">
        <v>445</v>
      </c>
      <c r="E6705" s="3" t="s">
        <v>10</v>
      </c>
      <c r="F6705" s="3" t="str">
        <f t="shared" si="104"/>
        <v>Retail</v>
      </c>
      <c r="G6705" s="3">
        <v>9</v>
      </c>
      <c r="I6705"/>
    </row>
    <row r="6706" spans="3:9">
      <c r="C6706" s="176">
        <v>41978.463199999998</v>
      </c>
      <c r="D6706" s="3" t="s">
        <v>449</v>
      </c>
      <c r="E6706" s="3" t="s">
        <v>461</v>
      </c>
      <c r="F6706" s="3" t="str">
        <f t="shared" si="104"/>
        <v>Retail</v>
      </c>
      <c r="G6706" s="3">
        <v>2</v>
      </c>
      <c r="I6706"/>
    </row>
    <row r="6707" spans="3:9">
      <c r="C6707" s="176">
        <v>42228.147900000004</v>
      </c>
      <c r="D6707" s="3" t="s">
        <v>445</v>
      </c>
      <c r="E6707" s="3" t="s">
        <v>455</v>
      </c>
      <c r="F6707" s="3" t="str">
        <f t="shared" si="104"/>
        <v>Retail</v>
      </c>
      <c r="G6707" s="3">
        <v>4</v>
      </c>
      <c r="I6707"/>
    </row>
    <row r="6708" spans="3:9">
      <c r="C6708" s="176">
        <v>41991.7451</v>
      </c>
      <c r="D6708" s="3" t="s">
        <v>446</v>
      </c>
      <c r="E6708" s="3" t="s">
        <v>453</v>
      </c>
      <c r="F6708" s="3" t="str">
        <f t="shared" si="104"/>
        <v>Wholesale</v>
      </c>
      <c r="G6708" s="3">
        <v>35</v>
      </c>
      <c r="I6708"/>
    </row>
    <row r="6709" spans="3:9">
      <c r="C6709" s="176">
        <v>41986.498599999999</v>
      </c>
      <c r="D6709" s="3" t="s">
        <v>447</v>
      </c>
      <c r="E6709" s="3" t="s">
        <v>456</v>
      </c>
      <c r="F6709" s="3" t="str">
        <f t="shared" si="104"/>
        <v>Wholesale</v>
      </c>
      <c r="G6709" s="3">
        <v>34</v>
      </c>
      <c r="I6709"/>
    </row>
    <row r="6710" spans="3:9">
      <c r="C6710" s="176">
        <v>41984.470800000003</v>
      </c>
      <c r="D6710" s="3" t="s">
        <v>445</v>
      </c>
      <c r="E6710" s="3" t="s">
        <v>453</v>
      </c>
      <c r="F6710" s="3" t="str">
        <f t="shared" si="104"/>
        <v>Retail</v>
      </c>
      <c r="G6710" s="3">
        <v>2</v>
      </c>
      <c r="I6710"/>
    </row>
    <row r="6711" spans="3:9">
      <c r="C6711" s="176">
        <v>42361.543100000003</v>
      </c>
      <c r="D6711" s="3" t="s">
        <v>445</v>
      </c>
      <c r="E6711" s="3" t="s">
        <v>453</v>
      </c>
      <c r="F6711" s="3" t="str">
        <f t="shared" si="104"/>
        <v>Wholesale</v>
      </c>
      <c r="G6711" s="3">
        <v>67</v>
      </c>
      <c r="I6711"/>
    </row>
    <row r="6712" spans="3:9">
      <c r="C6712" s="176">
        <v>42221.777800000003</v>
      </c>
      <c r="D6712" s="3" t="s">
        <v>445</v>
      </c>
      <c r="E6712" s="3" t="s">
        <v>461</v>
      </c>
      <c r="F6712" s="3" t="str">
        <f t="shared" si="104"/>
        <v>Retail</v>
      </c>
      <c r="G6712" s="3">
        <v>2</v>
      </c>
      <c r="I6712"/>
    </row>
    <row r="6713" spans="3:9">
      <c r="C6713" s="176">
        <v>41978.494400000003</v>
      </c>
      <c r="D6713" s="3" t="s">
        <v>447</v>
      </c>
      <c r="E6713" s="3" t="s">
        <v>453</v>
      </c>
      <c r="F6713" s="3" t="str">
        <f t="shared" si="104"/>
        <v>Retail</v>
      </c>
      <c r="G6713" s="3">
        <v>7</v>
      </c>
      <c r="I6713"/>
    </row>
    <row r="6714" spans="3:9">
      <c r="C6714" s="176">
        <v>42171.150699999998</v>
      </c>
      <c r="D6714" s="3" t="s">
        <v>449</v>
      </c>
      <c r="E6714" s="3" t="s">
        <v>453</v>
      </c>
      <c r="F6714" s="3" t="str">
        <f t="shared" si="104"/>
        <v>Retail</v>
      </c>
      <c r="G6714" s="3">
        <v>2</v>
      </c>
      <c r="I6714"/>
    </row>
    <row r="6715" spans="3:9">
      <c r="C6715" s="176">
        <v>41980.979899999998</v>
      </c>
      <c r="D6715" s="3" t="s">
        <v>447</v>
      </c>
      <c r="E6715" s="3" t="s">
        <v>114</v>
      </c>
      <c r="F6715" s="3" t="str">
        <f t="shared" si="104"/>
        <v>Retail</v>
      </c>
      <c r="G6715" s="3">
        <v>2</v>
      </c>
      <c r="I6715"/>
    </row>
    <row r="6716" spans="3:9">
      <c r="C6716" s="176">
        <v>42184.257599999997</v>
      </c>
      <c r="D6716" s="3" t="s">
        <v>446</v>
      </c>
      <c r="E6716" s="3" t="s">
        <v>6</v>
      </c>
      <c r="F6716" s="3" t="str">
        <f t="shared" si="104"/>
        <v>Retail</v>
      </c>
      <c r="G6716" s="3">
        <v>4</v>
      </c>
      <c r="I6716"/>
    </row>
    <row r="6717" spans="3:9">
      <c r="C6717" s="176">
        <v>42356.224300000002</v>
      </c>
      <c r="D6717" s="3" t="s">
        <v>446</v>
      </c>
      <c r="E6717" s="3" t="s">
        <v>6</v>
      </c>
      <c r="F6717" s="3" t="str">
        <f t="shared" si="104"/>
        <v>Retail</v>
      </c>
      <c r="G6717" s="3">
        <v>1</v>
      </c>
      <c r="I6717"/>
    </row>
    <row r="6718" spans="3:9">
      <c r="C6718" s="176">
        <v>42244.866000000002</v>
      </c>
      <c r="D6718" s="3" t="s">
        <v>445</v>
      </c>
      <c r="E6718" s="3" t="s">
        <v>452</v>
      </c>
      <c r="F6718" s="3" t="str">
        <f t="shared" si="104"/>
        <v>Wholesale</v>
      </c>
      <c r="G6718" s="3">
        <v>95</v>
      </c>
      <c r="I6718"/>
    </row>
    <row r="6719" spans="3:9">
      <c r="C6719" s="176">
        <v>42357.546499999997</v>
      </c>
      <c r="D6719" s="3" t="s">
        <v>445</v>
      </c>
      <c r="E6719" s="3" t="s">
        <v>10</v>
      </c>
      <c r="F6719" s="3" t="str">
        <f t="shared" si="104"/>
        <v>Wholesale</v>
      </c>
      <c r="G6719" s="3">
        <v>39</v>
      </c>
      <c r="I6719"/>
    </row>
    <row r="6720" spans="3:9">
      <c r="C6720" s="176">
        <v>42252.741699999999</v>
      </c>
      <c r="D6720" s="3" t="s">
        <v>446</v>
      </c>
      <c r="E6720" s="3" t="s">
        <v>9</v>
      </c>
      <c r="F6720" s="3" t="str">
        <f t="shared" si="104"/>
        <v>Wholesale</v>
      </c>
      <c r="G6720" s="3">
        <v>27</v>
      </c>
      <c r="I6720"/>
    </row>
    <row r="6721" spans="3:9">
      <c r="C6721" s="176">
        <v>42260.318099999997</v>
      </c>
      <c r="D6721" s="3" t="s">
        <v>445</v>
      </c>
      <c r="E6721" s="3" t="s">
        <v>457</v>
      </c>
      <c r="F6721" s="3" t="str">
        <f t="shared" si="104"/>
        <v>Retail</v>
      </c>
      <c r="G6721" s="3">
        <v>6</v>
      </c>
      <c r="I6721"/>
    </row>
    <row r="6722" spans="3:9">
      <c r="C6722" s="176">
        <v>42350.4833</v>
      </c>
      <c r="D6722" s="3" t="s">
        <v>445</v>
      </c>
      <c r="E6722" s="3" t="s">
        <v>6</v>
      </c>
      <c r="F6722" s="3" t="str">
        <f t="shared" si="104"/>
        <v>Retail</v>
      </c>
      <c r="G6722" s="3">
        <v>7</v>
      </c>
      <c r="I6722"/>
    </row>
    <row r="6723" spans="3:9">
      <c r="C6723" s="176">
        <v>42237.785400000001</v>
      </c>
      <c r="D6723" s="3" t="s">
        <v>445</v>
      </c>
      <c r="E6723" s="3" t="s">
        <v>114</v>
      </c>
      <c r="F6723" s="3" t="str">
        <f t="shared" si="104"/>
        <v>Retail</v>
      </c>
      <c r="G6723" s="3">
        <v>1</v>
      </c>
      <c r="I6723"/>
    </row>
    <row r="6724" spans="3:9">
      <c r="C6724" s="176">
        <v>42213.046499999997</v>
      </c>
      <c r="D6724" s="3" t="s">
        <v>445</v>
      </c>
      <c r="E6724" s="3" t="s">
        <v>8</v>
      </c>
      <c r="F6724" s="3" t="str">
        <f t="shared" si="104"/>
        <v>Retail</v>
      </c>
      <c r="G6724" s="3">
        <v>9</v>
      </c>
      <c r="I6724"/>
    </row>
    <row r="6725" spans="3:9">
      <c r="C6725" s="176">
        <v>41985.467400000001</v>
      </c>
      <c r="D6725" s="3" t="s">
        <v>445</v>
      </c>
      <c r="E6725" s="3" t="s">
        <v>453</v>
      </c>
      <c r="F6725" s="3" t="str">
        <f t="shared" si="104"/>
        <v>Wholesale</v>
      </c>
      <c r="G6725" s="3">
        <v>60</v>
      </c>
      <c r="I6725"/>
    </row>
    <row r="6726" spans="3:9">
      <c r="C6726" s="176">
        <v>42191.122199999998</v>
      </c>
      <c r="D6726" s="3" t="s">
        <v>445</v>
      </c>
      <c r="E6726" s="3" t="s">
        <v>312</v>
      </c>
      <c r="F6726" s="3" t="str">
        <f t="shared" si="104"/>
        <v>Wholesale</v>
      </c>
      <c r="G6726" s="3">
        <v>35</v>
      </c>
      <c r="I6726"/>
    </row>
    <row r="6727" spans="3:9">
      <c r="C6727" s="176">
        <v>41980.129200000003</v>
      </c>
      <c r="D6727" s="3" t="s">
        <v>446</v>
      </c>
      <c r="E6727" s="3" t="s">
        <v>453</v>
      </c>
      <c r="F6727" s="3" t="str">
        <f t="shared" si="104"/>
        <v>Retail</v>
      </c>
      <c r="G6727" s="3">
        <v>1</v>
      </c>
      <c r="I6727"/>
    </row>
    <row r="6728" spans="3:9">
      <c r="C6728" s="176">
        <v>42350.532599999999</v>
      </c>
      <c r="D6728" s="3" t="s">
        <v>445</v>
      </c>
      <c r="E6728" s="3" t="s">
        <v>459</v>
      </c>
      <c r="F6728" s="3" t="str">
        <f t="shared" si="104"/>
        <v>Retail</v>
      </c>
      <c r="G6728" s="3">
        <v>3</v>
      </c>
      <c r="I6728"/>
    </row>
    <row r="6729" spans="3:9">
      <c r="C6729" s="176">
        <v>41983.094400000002</v>
      </c>
      <c r="D6729" s="3" t="s">
        <v>449</v>
      </c>
      <c r="E6729" s="3" t="s">
        <v>312</v>
      </c>
      <c r="F6729" s="3" t="str">
        <f t="shared" si="104"/>
        <v>Retail</v>
      </c>
      <c r="G6729" s="3">
        <v>3</v>
      </c>
      <c r="I6729"/>
    </row>
    <row r="6730" spans="3:9">
      <c r="C6730" s="176">
        <v>42114.727099999996</v>
      </c>
      <c r="D6730" s="3" t="s">
        <v>446</v>
      </c>
      <c r="E6730" s="3" t="s">
        <v>453</v>
      </c>
      <c r="F6730" s="3" t="str">
        <f t="shared" ref="F6730:F6793" si="105">IF(G6730&lt;10,"Retail","Wholesale")</f>
        <v>Retail</v>
      </c>
      <c r="G6730" s="3">
        <v>3</v>
      </c>
      <c r="I6730"/>
    </row>
    <row r="6731" spans="3:9">
      <c r="C6731" s="176">
        <v>42353.517399999997</v>
      </c>
      <c r="D6731" s="3" t="s">
        <v>446</v>
      </c>
      <c r="E6731" s="3" t="s">
        <v>312</v>
      </c>
      <c r="F6731" s="3" t="str">
        <f t="shared" si="105"/>
        <v>Retail</v>
      </c>
      <c r="G6731" s="3">
        <v>1</v>
      </c>
      <c r="I6731"/>
    </row>
    <row r="6732" spans="3:9">
      <c r="C6732" s="176">
        <v>42356.531900000002</v>
      </c>
      <c r="D6732" s="3" t="s">
        <v>446</v>
      </c>
      <c r="E6732" s="3" t="s">
        <v>456</v>
      </c>
      <c r="F6732" s="3" t="str">
        <f t="shared" si="105"/>
        <v>Retail</v>
      </c>
      <c r="G6732" s="3">
        <v>4</v>
      </c>
      <c r="I6732"/>
    </row>
    <row r="6733" spans="3:9">
      <c r="C6733" s="176">
        <v>42281.200700000001</v>
      </c>
      <c r="D6733" s="3" t="s">
        <v>445</v>
      </c>
      <c r="E6733" s="3" t="s">
        <v>10</v>
      </c>
      <c r="F6733" s="3" t="str">
        <f t="shared" si="105"/>
        <v>Retail</v>
      </c>
      <c r="G6733" s="3">
        <v>2</v>
      </c>
      <c r="I6733"/>
    </row>
    <row r="6734" spans="3:9">
      <c r="C6734" s="176">
        <v>42341.764600000002</v>
      </c>
      <c r="D6734" s="3" t="s">
        <v>445</v>
      </c>
      <c r="E6734" s="3" t="s">
        <v>6</v>
      </c>
      <c r="F6734" s="3" t="str">
        <f t="shared" si="105"/>
        <v>Wholesale</v>
      </c>
      <c r="G6734" s="3">
        <v>26</v>
      </c>
      <c r="I6734"/>
    </row>
    <row r="6735" spans="3:9">
      <c r="C6735" s="176">
        <v>41987.549299999999</v>
      </c>
      <c r="D6735" s="3" t="s">
        <v>446</v>
      </c>
      <c r="E6735" s="3" t="s">
        <v>453</v>
      </c>
      <c r="F6735" s="3" t="str">
        <f t="shared" si="105"/>
        <v>Wholesale</v>
      </c>
      <c r="G6735" s="3">
        <v>53</v>
      </c>
      <c r="I6735"/>
    </row>
    <row r="6736" spans="3:9">
      <c r="C6736" s="176">
        <v>42163.122900000002</v>
      </c>
      <c r="D6736" s="3" t="s">
        <v>447</v>
      </c>
      <c r="E6736" s="3" t="s">
        <v>459</v>
      </c>
      <c r="F6736" s="3" t="str">
        <f t="shared" si="105"/>
        <v>Retail</v>
      </c>
      <c r="G6736" s="3">
        <v>3</v>
      </c>
      <c r="I6736"/>
    </row>
    <row r="6737" spans="3:9">
      <c r="C6737" s="176">
        <v>41984.727800000001</v>
      </c>
      <c r="D6737" s="3" t="s">
        <v>446</v>
      </c>
      <c r="E6737" s="3" t="s">
        <v>453</v>
      </c>
      <c r="F6737" s="3" t="str">
        <f t="shared" si="105"/>
        <v>Wholesale</v>
      </c>
      <c r="G6737" s="3">
        <v>117</v>
      </c>
      <c r="I6737"/>
    </row>
    <row r="6738" spans="3:9">
      <c r="C6738" s="176">
        <v>42174.705600000001</v>
      </c>
      <c r="D6738" s="3" t="s">
        <v>446</v>
      </c>
      <c r="E6738" s="3" t="s">
        <v>448</v>
      </c>
      <c r="F6738" s="3" t="str">
        <f t="shared" si="105"/>
        <v>Retail</v>
      </c>
      <c r="G6738" s="3">
        <v>1</v>
      </c>
      <c r="I6738"/>
    </row>
    <row r="6739" spans="3:9">
      <c r="C6739" s="176">
        <v>42258.746500000001</v>
      </c>
      <c r="D6739" s="3" t="s">
        <v>447</v>
      </c>
      <c r="E6739" s="3" t="s">
        <v>7</v>
      </c>
      <c r="F6739" s="3" t="str">
        <f t="shared" si="105"/>
        <v>Wholesale</v>
      </c>
      <c r="G6739" s="3">
        <v>46</v>
      </c>
      <c r="I6739"/>
    </row>
    <row r="6740" spans="3:9">
      <c r="C6740" s="176">
        <v>42245.2549</v>
      </c>
      <c r="D6740" s="3" t="s">
        <v>445</v>
      </c>
      <c r="E6740" s="3" t="s">
        <v>450</v>
      </c>
      <c r="F6740" s="3" t="str">
        <f t="shared" si="105"/>
        <v>Retail</v>
      </c>
      <c r="G6740" s="3">
        <v>2</v>
      </c>
      <c r="I6740"/>
    </row>
    <row r="6741" spans="3:9">
      <c r="C6741" s="176">
        <v>42178.728499999997</v>
      </c>
      <c r="D6741" s="3" t="s">
        <v>445</v>
      </c>
      <c r="E6741" s="3" t="s">
        <v>10</v>
      </c>
      <c r="F6741" s="3" t="str">
        <f t="shared" si="105"/>
        <v>Wholesale</v>
      </c>
      <c r="G6741" s="3">
        <v>35</v>
      </c>
      <c r="I6741"/>
    </row>
    <row r="6742" spans="3:9">
      <c r="C6742" s="176">
        <v>42188.1014</v>
      </c>
      <c r="D6742" s="3" t="s">
        <v>445</v>
      </c>
      <c r="E6742" s="3" t="s">
        <v>453</v>
      </c>
      <c r="F6742" s="3" t="str">
        <f t="shared" si="105"/>
        <v>Wholesale</v>
      </c>
      <c r="G6742" s="3">
        <v>31</v>
      </c>
      <c r="I6742"/>
    </row>
    <row r="6743" spans="3:9">
      <c r="C6743" s="176">
        <v>41983.543799999999</v>
      </c>
      <c r="D6743" s="3" t="s">
        <v>449</v>
      </c>
      <c r="E6743" s="3" t="s">
        <v>10</v>
      </c>
      <c r="F6743" s="3" t="str">
        <f t="shared" si="105"/>
        <v>Wholesale</v>
      </c>
      <c r="G6743" s="3">
        <v>139</v>
      </c>
      <c r="I6743"/>
    </row>
    <row r="6744" spans="3:9">
      <c r="C6744" s="176">
        <v>41982.966699999997</v>
      </c>
      <c r="D6744" s="3" t="s">
        <v>447</v>
      </c>
      <c r="E6744" s="3" t="s">
        <v>10</v>
      </c>
      <c r="F6744" s="3" t="str">
        <f t="shared" si="105"/>
        <v>Retail</v>
      </c>
      <c r="G6744" s="3">
        <v>9</v>
      </c>
      <c r="I6744"/>
    </row>
    <row r="6745" spans="3:9">
      <c r="C6745" s="176">
        <v>42349.214599999999</v>
      </c>
      <c r="D6745" s="3" t="s">
        <v>445</v>
      </c>
      <c r="E6745" s="3" t="s">
        <v>453</v>
      </c>
      <c r="F6745" s="3" t="str">
        <f t="shared" si="105"/>
        <v>Wholesale</v>
      </c>
      <c r="G6745" s="3">
        <v>65</v>
      </c>
      <c r="I6745"/>
    </row>
    <row r="6746" spans="3:9">
      <c r="C6746" s="176">
        <v>42121.642399999997</v>
      </c>
      <c r="D6746" s="3" t="s">
        <v>446</v>
      </c>
      <c r="E6746" s="3" t="s">
        <v>450</v>
      </c>
      <c r="F6746" s="3" t="str">
        <f t="shared" si="105"/>
        <v>Wholesale</v>
      </c>
      <c r="G6746" s="3">
        <v>57</v>
      </c>
      <c r="I6746"/>
    </row>
    <row r="6747" spans="3:9">
      <c r="C6747" s="176">
        <v>42340.5389</v>
      </c>
      <c r="D6747" s="3" t="s">
        <v>449</v>
      </c>
      <c r="E6747" s="3" t="s">
        <v>460</v>
      </c>
      <c r="F6747" s="3" t="str">
        <f t="shared" si="105"/>
        <v>Retail</v>
      </c>
      <c r="G6747" s="3">
        <v>1</v>
      </c>
      <c r="I6747"/>
    </row>
    <row r="6748" spans="3:9">
      <c r="C6748" s="176">
        <v>42361.524299999997</v>
      </c>
      <c r="D6748" s="3" t="s">
        <v>447</v>
      </c>
      <c r="E6748" s="3" t="s">
        <v>453</v>
      </c>
      <c r="F6748" s="3" t="str">
        <f t="shared" si="105"/>
        <v>Wholesale</v>
      </c>
      <c r="G6748" s="3">
        <v>26</v>
      </c>
      <c r="I6748"/>
    </row>
    <row r="6749" spans="3:9">
      <c r="C6749" s="176">
        <v>41988.304199999999</v>
      </c>
      <c r="D6749" s="3" t="s">
        <v>445</v>
      </c>
      <c r="E6749" s="3" t="s">
        <v>6</v>
      </c>
      <c r="F6749" s="3" t="str">
        <f t="shared" si="105"/>
        <v>Retail</v>
      </c>
      <c r="G6749" s="3">
        <v>1</v>
      </c>
      <c r="I6749"/>
    </row>
    <row r="6750" spans="3:9">
      <c r="C6750" s="176">
        <v>42363.111100000002</v>
      </c>
      <c r="D6750" s="3" t="s">
        <v>445</v>
      </c>
      <c r="E6750" s="3" t="s">
        <v>453</v>
      </c>
      <c r="F6750" s="3" t="str">
        <f t="shared" si="105"/>
        <v>Wholesale</v>
      </c>
      <c r="G6750" s="3">
        <v>61</v>
      </c>
      <c r="I6750"/>
    </row>
    <row r="6751" spans="3:9">
      <c r="C6751" s="176">
        <v>41978.463900000002</v>
      </c>
      <c r="D6751" s="3" t="s">
        <v>445</v>
      </c>
      <c r="E6751" s="3" t="s">
        <v>453</v>
      </c>
      <c r="F6751" s="3" t="str">
        <f t="shared" si="105"/>
        <v>Wholesale</v>
      </c>
      <c r="G6751" s="3">
        <v>25</v>
      </c>
      <c r="I6751"/>
    </row>
    <row r="6752" spans="3:9">
      <c r="C6752" s="176">
        <v>42347.197899999999</v>
      </c>
      <c r="D6752" s="3" t="s">
        <v>447</v>
      </c>
      <c r="E6752" s="3" t="s">
        <v>459</v>
      </c>
      <c r="F6752" s="3" t="str">
        <f t="shared" si="105"/>
        <v>Retail</v>
      </c>
      <c r="G6752" s="3">
        <v>3</v>
      </c>
      <c r="I6752"/>
    </row>
    <row r="6753" spans="3:9">
      <c r="C6753" s="176">
        <v>42261.511100000003</v>
      </c>
      <c r="D6753" s="3" t="s">
        <v>446</v>
      </c>
      <c r="E6753" s="3" t="s">
        <v>6</v>
      </c>
      <c r="F6753" s="3" t="str">
        <f t="shared" si="105"/>
        <v>Retail</v>
      </c>
      <c r="G6753" s="3">
        <v>3</v>
      </c>
      <c r="I6753"/>
    </row>
    <row r="6754" spans="3:9">
      <c r="C6754" s="176">
        <v>42146.636100000003</v>
      </c>
      <c r="D6754" s="3" t="s">
        <v>446</v>
      </c>
      <c r="E6754" s="3" t="s">
        <v>453</v>
      </c>
      <c r="F6754" s="3" t="str">
        <f t="shared" si="105"/>
        <v>Retail</v>
      </c>
      <c r="G6754" s="3">
        <v>6</v>
      </c>
      <c r="I6754"/>
    </row>
    <row r="6755" spans="3:9">
      <c r="C6755" s="176">
        <v>42190.616000000002</v>
      </c>
      <c r="D6755" s="3" t="s">
        <v>446</v>
      </c>
      <c r="E6755" s="3" t="s">
        <v>110</v>
      </c>
      <c r="F6755" s="3" t="str">
        <f t="shared" si="105"/>
        <v>Retail</v>
      </c>
      <c r="G6755" s="3">
        <v>8</v>
      </c>
      <c r="I6755"/>
    </row>
    <row r="6756" spans="3:9">
      <c r="C6756" s="176">
        <v>42339.481899999999</v>
      </c>
      <c r="D6756" s="3" t="s">
        <v>445</v>
      </c>
      <c r="E6756" s="3" t="s">
        <v>456</v>
      </c>
      <c r="F6756" s="3" t="str">
        <f t="shared" si="105"/>
        <v>Retail</v>
      </c>
      <c r="G6756" s="3">
        <v>1</v>
      </c>
      <c r="I6756"/>
    </row>
    <row r="6757" spans="3:9">
      <c r="C6757" s="176">
        <v>41984.104200000002</v>
      </c>
      <c r="D6757" s="3" t="s">
        <v>445</v>
      </c>
      <c r="E6757" s="3" t="s">
        <v>6</v>
      </c>
      <c r="F6757" s="3" t="str">
        <f t="shared" si="105"/>
        <v>Wholesale</v>
      </c>
      <c r="G6757" s="3">
        <v>39</v>
      </c>
      <c r="I6757"/>
    </row>
    <row r="6758" spans="3:9">
      <c r="C6758" s="176">
        <v>41983.6826</v>
      </c>
      <c r="D6758" s="3" t="s">
        <v>446</v>
      </c>
      <c r="E6758" s="3" t="s">
        <v>8</v>
      </c>
      <c r="F6758" s="3" t="str">
        <f t="shared" si="105"/>
        <v>Wholesale</v>
      </c>
      <c r="G6758" s="3">
        <v>28</v>
      </c>
      <c r="I6758"/>
    </row>
    <row r="6759" spans="3:9">
      <c r="C6759" s="176">
        <v>42157.468800000002</v>
      </c>
      <c r="D6759" s="3" t="s">
        <v>446</v>
      </c>
      <c r="E6759" s="3" t="s">
        <v>453</v>
      </c>
      <c r="F6759" s="3" t="str">
        <f t="shared" si="105"/>
        <v>Wholesale</v>
      </c>
      <c r="G6759" s="3">
        <v>52</v>
      </c>
      <c r="I6759"/>
    </row>
    <row r="6760" spans="3:9">
      <c r="C6760" s="176">
        <v>42160.490299999998</v>
      </c>
      <c r="D6760" s="3" t="s">
        <v>446</v>
      </c>
      <c r="E6760" s="3" t="s">
        <v>453</v>
      </c>
      <c r="F6760" s="3" t="str">
        <f t="shared" si="105"/>
        <v>Wholesale</v>
      </c>
      <c r="G6760" s="3">
        <v>140</v>
      </c>
      <c r="I6760"/>
    </row>
    <row r="6761" spans="3:9">
      <c r="C6761" s="176">
        <v>42351.501400000001</v>
      </c>
      <c r="D6761" s="3" t="s">
        <v>446</v>
      </c>
      <c r="E6761" s="3" t="s">
        <v>312</v>
      </c>
      <c r="F6761" s="3" t="str">
        <f t="shared" si="105"/>
        <v>Retail</v>
      </c>
      <c r="G6761" s="3">
        <v>1</v>
      </c>
      <c r="I6761"/>
    </row>
    <row r="6762" spans="3:9">
      <c r="C6762" s="176">
        <v>42202.7042</v>
      </c>
      <c r="D6762" s="3" t="s">
        <v>445</v>
      </c>
      <c r="E6762" s="3" t="s">
        <v>453</v>
      </c>
      <c r="F6762" s="3" t="str">
        <f t="shared" si="105"/>
        <v>Retail</v>
      </c>
      <c r="G6762" s="3">
        <v>6</v>
      </c>
      <c r="I6762"/>
    </row>
    <row r="6763" spans="3:9">
      <c r="C6763" s="176">
        <v>41983.9257</v>
      </c>
      <c r="D6763" s="3" t="s">
        <v>446</v>
      </c>
      <c r="E6763" s="3" t="s">
        <v>10</v>
      </c>
      <c r="F6763" s="3" t="str">
        <f t="shared" si="105"/>
        <v>Retail</v>
      </c>
      <c r="G6763" s="3">
        <v>6</v>
      </c>
      <c r="I6763"/>
    </row>
    <row r="6764" spans="3:9">
      <c r="C6764" s="176">
        <v>42339.434699999998</v>
      </c>
      <c r="D6764" s="3" t="s">
        <v>447</v>
      </c>
      <c r="E6764" s="3" t="s">
        <v>454</v>
      </c>
      <c r="F6764" s="3" t="str">
        <f t="shared" si="105"/>
        <v>Retail</v>
      </c>
      <c r="G6764" s="3">
        <v>2</v>
      </c>
      <c r="I6764"/>
    </row>
    <row r="6765" spans="3:9">
      <c r="C6765" s="176">
        <v>41980.538200000003</v>
      </c>
      <c r="D6765" s="3" t="s">
        <v>445</v>
      </c>
      <c r="E6765" s="3" t="s">
        <v>110</v>
      </c>
      <c r="F6765" s="3" t="str">
        <f t="shared" si="105"/>
        <v>Retail</v>
      </c>
      <c r="G6765" s="3">
        <v>3</v>
      </c>
      <c r="I6765"/>
    </row>
    <row r="6766" spans="3:9">
      <c r="C6766" s="176">
        <v>42207.762499999997</v>
      </c>
      <c r="D6766" s="3" t="s">
        <v>445</v>
      </c>
      <c r="E6766" s="3" t="s">
        <v>453</v>
      </c>
      <c r="F6766" s="3" t="str">
        <f t="shared" si="105"/>
        <v>Wholesale</v>
      </c>
      <c r="G6766" s="3">
        <v>25</v>
      </c>
      <c r="I6766"/>
    </row>
    <row r="6767" spans="3:9">
      <c r="C6767" s="176">
        <v>42122.544399999999</v>
      </c>
      <c r="D6767" s="3" t="s">
        <v>445</v>
      </c>
      <c r="E6767" s="3" t="s">
        <v>453</v>
      </c>
      <c r="F6767" s="3" t="str">
        <f t="shared" si="105"/>
        <v>Wholesale</v>
      </c>
      <c r="G6767" s="3">
        <v>121</v>
      </c>
      <c r="I6767"/>
    </row>
    <row r="6768" spans="3:9">
      <c r="C6768" s="176">
        <v>42021.5285</v>
      </c>
      <c r="D6768" s="3" t="s">
        <v>445</v>
      </c>
      <c r="E6768" s="3" t="s">
        <v>114</v>
      </c>
      <c r="F6768" s="3" t="str">
        <f t="shared" si="105"/>
        <v>Wholesale</v>
      </c>
      <c r="G6768" s="3">
        <v>115</v>
      </c>
      <c r="I6768"/>
    </row>
    <row r="6769" spans="3:9">
      <c r="C6769" s="176">
        <v>42156.4833</v>
      </c>
      <c r="D6769" s="3" t="s">
        <v>445</v>
      </c>
      <c r="E6769" s="3" t="s">
        <v>112</v>
      </c>
      <c r="F6769" s="3" t="str">
        <f t="shared" si="105"/>
        <v>Retail</v>
      </c>
      <c r="G6769" s="3">
        <v>2</v>
      </c>
      <c r="I6769"/>
    </row>
    <row r="6770" spans="3:9">
      <c r="C6770" s="176">
        <v>42215.525699999998</v>
      </c>
      <c r="D6770" s="3" t="s">
        <v>447</v>
      </c>
      <c r="E6770" s="3" t="s">
        <v>453</v>
      </c>
      <c r="F6770" s="3" t="str">
        <f t="shared" si="105"/>
        <v>Retail</v>
      </c>
      <c r="G6770" s="3">
        <v>8</v>
      </c>
      <c r="I6770"/>
    </row>
    <row r="6771" spans="3:9">
      <c r="C6771" s="176">
        <v>42077.747900000002</v>
      </c>
      <c r="D6771" s="3" t="s">
        <v>446</v>
      </c>
      <c r="E6771" s="3" t="s">
        <v>7</v>
      </c>
      <c r="F6771" s="3" t="str">
        <f t="shared" si="105"/>
        <v>Retail</v>
      </c>
      <c r="G6771" s="3">
        <v>3</v>
      </c>
      <c r="I6771"/>
    </row>
    <row r="6772" spans="3:9">
      <c r="C6772" s="176">
        <v>41989.494400000003</v>
      </c>
      <c r="D6772" s="3" t="s">
        <v>447</v>
      </c>
      <c r="E6772" s="3" t="s">
        <v>8</v>
      </c>
      <c r="F6772" s="3" t="str">
        <f t="shared" si="105"/>
        <v>Retail</v>
      </c>
      <c r="G6772" s="3">
        <v>6</v>
      </c>
      <c r="I6772"/>
    </row>
    <row r="6773" spans="3:9">
      <c r="C6773" s="176">
        <v>42350.6639</v>
      </c>
      <c r="D6773" s="3" t="s">
        <v>449</v>
      </c>
      <c r="E6773" s="3" t="s">
        <v>452</v>
      </c>
      <c r="F6773" s="3" t="str">
        <f t="shared" si="105"/>
        <v>Wholesale</v>
      </c>
      <c r="G6773" s="3">
        <v>55</v>
      </c>
      <c r="I6773"/>
    </row>
    <row r="6774" spans="3:9">
      <c r="C6774" s="176">
        <v>42248.207600000002</v>
      </c>
      <c r="D6774" s="3" t="s">
        <v>445</v>
      </c>
      <c r="E6774" s="3" t="s">
        <v>10</v>
      </c>
      <c r="F6774" s="3" t="str">
        <f t="shared" si="105"/>
        <v>Retail</v>
      </c>
      <c r="G6774" s="3">
        <v>1</v>
      </c>
      <c r="I6774"/>
    </row>
    <row r="6775" spans="3:9">
      <c r="C6775" s="176">
        <v>42245.549299999999</v>
      </c>
      <c r="D6775" s="3" t="s">
        <v>447</v>
      </c>
      <c r="E6775" s="3" t="s">
        <v>459</v>
      </c>
      <c r="F6775" s="3" t="str">
        <f t="shared" si="105"/>
        <v>Retail</v>
      </c>
      <c r="G6775" s="3">
        <v>1</v>
      </c>
      <c r="I6775"/>
    </row>
    <row r="6776" spans="3:9">
      <c r="C6776" s="176">
        <v>42254.462500000001</v>
      </c>
      <c r="D6776" s="3" t="s">
        <v>446</v>
      </c>
      <c r="E6776" s="3" t="s">
        <v>453</v>
      </c>
      <c r="F6776" s="3" t="str">
        <f t="shared" si="105"/>
        <v>Retail</v>
      </c>
      <c r="G6776" s="3">
        <v>1</v>
      </c>
      <c r="I6776"/>
    </row>
    <row r="6777" spans="3:9">
      <c r="C6777" s="176">
        <v>41980.531900000002</v>
      </c>
      <c r="D6777" s="3" t="s">
        <v>447</v>
      </c>
      <c r="E6777" s="3" t="s">
        <v>460</v>
      </c>
      <c r="F6777" s="3" t="str">
        <f t="shared" si="105"/>
        <v>Wholesale</v>
      </c>
      <c r="G6777" s="3">
        <v>58</v>
      </c>
      <c r="I6777"/>
    </row>
    <row r="6778" spans="3:9">
      <c r="C6778" s="176">
        <v>42243.185400000002</v>
      </c>
      <c r="D6778" s="3" t="s">
        <v>446</v>
      </c>
      <c r="E6778" s="3" t="s">
        <v>6</v>
      </c>
      <c r="F6778" s="3" t="str">
        <f t="shared" si="105"/>
        <v>Wholesale</v>
      </c>
      <c r="G6778" s="3">
        <v>110</v>
      </c>
      <c r="I6778"/>
    </row>
    <row r="6779" spans="3:9">
      <c r="C6779" s="176">
        <v>42140.0965</v>
      </c>
      <c r="D6779" s="3" t="s">
        <v>445</v>
      </c>
      <c r="E6779" s="3" t="s">
        <v>312</v>
      </c>
      <c r="F6779" s="3" t="str">
        <f t="shared" si="105"/>
        <v>Retail</v>
      </c>
      <c r="G6779" s="3">
        <v>2</v>
      </c>
      <c r="I6779"/>
    </row>
    <row r="6780" spans="3:9">
      <c r="C6780" s="176">
        <v>42258.493799999997</v>
      </c>
      <c r="D6780" s="3" t="s">
        <v>447</v>
      </c>
      <c r="E6780" s="3" t="s">
        <v>10</v>
      </c>
      <c r="F6780" s="3" t="str">
        <f t="shared" si="105"/>
        <v>Retail</v>
      </c>
      <c r="G6780" s="3">
        <v>2</v>
      </c>
      <c r="I6780"/>
    </row>
    <row r="6781" spans="3:9">
      <c r="C6781" s="176">
        <v>42252.175000000003</v>
      </c>
      <c r="D6781" s="3" t="s">
        <v>446</v>
      </c>
      <c r="E6781" s="3" t="s">
        <v>10</v>
      </c>
      <c r="F6781" s="3" t="str">
        <f t="shared" si="105"/>
        <v>Retail</v>
      </c>
      <c r="G6781" s="3">
        <v>4</v>
      </c>
      <c r="I6781"/>
    </row>
    <row r="6782" spans="3:9">
      <c r="C6782" s="176">
        <v>41985.495799999997</v>
      </c>
      <c r="D6782" s="3" t="s">
        <v>447</v>
      </c>
      <c r="E6782" s="3" t="s">
        <v>7</v>
      </c>
      <c r="F6782" s="3" t="str">
        <f t="shared" si="105"/>
        <v>Retail</v>
      </c>
      <c r="G6782" s="3">
        <v>2</v>
      </c>
      <c r="I6782"/>
    </row>
    <row r="6783" spans="3:9">
      <c r="C6783" s="176">
        <v>42359.136100000003</v>
      </c>
      <c r="D6783" s="3" t="s">
        <v>447</v>
      </c>
      <c r="E6783" s="3" t="s">
        <v>453</v>
      </c>
      <c r="F6783" s="3" t="str">
        <f t="shared" si="105"/>
        <v>Retail</v>
      </c>
      <c r="G6783" s="3">
        <v>2</v>
      </c>
      <c r="I6783"/>
    </row>
    <row r="6784" spans="3:9">
      <c r="C6784" s="176">
        <v>42339.154199999997</v>
      </c>
      <c r="D6784" s="3" t="s">
        <v>445</v>
      </c>
      <c r="E6784" s="3" t="s">
        <v>452</v>
      </c>
      <c r="F6784" s="3" t="str">
        <f t="shared" si="105"/>
        <v>Retail</v>
      </c>
      <c r="G6784" s="3">
        <v>4</v>
      </c>
      <c r="I6784"/>
    </row>
    <row r="6785" spans="3:9">
      <c r="C6785" s="176">
        <v>42098.768799999998</v>
      </c>
      <c r="D6785" s="3" t="s">
        <v>445</v>
      </c>
      <c r="E6785" s="3" t="s">
        <v>6</v>
      </c>
      <c r="F6785" s="3" t="str">
        <f t="shared" si="105"/>
        <v>Wholesale</v>
      </c>
      <c r="G6785" s="3">
        <v>44</v>
      </c>
      <c r="I6785"/>
    </row>
    <row r="6786" spans="3:9">
      <c r="C6786" s="176">
        <v>42348.117400000003</v>
      </c>
      <c r="D6786" s="3" t="s">
        <v>445</v>
      </c>
      <c r="E6786" s="3" t="s">
        <v>6</v>
      </c>
      <c r="F6786" s="3" t="str">
        <f t="shared" si="105"/>
        <v>Retail</v>
      </c>
      <c r="G6786" s="3">
        <v>4</v>
      </c>
      <c r="I6786"/>
    </row>
    <row r="6787" spans="3:9">
      <c r="C6787" s="176">
        <v>42114.7549</v>
      </c>
      <c r="D6787" s="3" t="s">
        <v>447</v>
      </c>
      <c r="E6787" s="3" t="s">
        <v>312</v>
      </c>
      <c r="F6787" s="3" t="str">
        <f t="shared" si="105"/>
        <v>Wholesale</v>
      </c>
      <c r="G6787" s="3">
        <v>69</v>
      </c>
      <c r="I6787"/>
    </row>
    <row r="6788" spans="3:9">
      <c r="C6788" s="176">
        <v>42340.672899999998</v>
      </c>
      <c r="D6788" s="3" t="s">
        <v>445</v>
      </c>
      <c r="E6788" s="3" t="s">
        <v>452</v>
      </c>
      <c r="F6788" s="3" t="str">
        <f t="shared" si="105"/>
        <v>Retail</v>
      </c>
      <c r="G6788" s="3">
        <v>1</v>
      </c>
      <c r="I6788"/>
    </row>
    <row r="6789" spans="3:9">
      <c r="C6789" s="176">
        <v>41984.179900000003</v>
      </c>
      <c r="D6789" s="3" t="s">
        <v>447</v>
      </c>
      <c r="E6789" s="3" t="s">
        <v>457</v>
      </c>
      <c r="F6789" s="3" t="str">
        <f t="shared" si="105"/>
        <v>Retail</v>
      </c>
      <c r="G6789" s="3">
        <v>1</v>
      </c>
      <c r="I6789"/>
    </row>
    <row r="6790" spans="3:9">
      <c r="C6790" s="176">
        <v>42334.154199999997</v>
      </c>
      <c r="D6790" s="3" t="s">
        <v>449</v>
      </c>
      <c r="E6790" s="3" t="s">
        <v>7</v>
      </c>
      <c r="F6790" s="3" t="str">
        <f t="shared" si="105"/>
        <v>Retail</v>
      </c>
      <c r="G6790" s="3">
        <v>3</v>
      </c>
      <c r="I6790"/>
    </row>
    <row r="6791" spans="3:9">
      <c r="C6791" s="176">
        <v>42140.989600000001</v>
      </c>
      <c r="D6791" s="3" t="s">
        <v>445</v>
      </c>
      <c r="E6791" s="3" t="s">
        <v>6</v>
      </c>
      <c r="F6791" s="3" t="str">
        <f t="shared" si="105"/>
        <v>Wholesale</v>
      </c>
      <c r="G6791" s="3">
        <v>72</v>
      </c>
      <c r="I6791"/>
    </row>
    <row r="6792" spans="3:9">
      <c r="C6792" s="176">
        <v>42033.554900000003</v>
      </c>
      <c r="D6792" s="3" t="s">
        <v>449</v>
      </c>
      <c r="E6792" s="3" t="s">
        <v>453</v>
      </c>
      <c r="F6792" s="3" t="str">
        <f t="shared" si="105"/>
        <v>Retail</v>
      </c>
      <c r="G6792" s="3">
        <v>5</v>
      </c>
      <c r="I6792"/>
    </row>
    <row r="6793" spans="3:9">
      <c r="C6793" s="176">
        <v>42360.454899999997</v>
      </c>
      <c r="D6793" s="3" t="s">
        <v>446</v>
      </c>
      <c r="E6793" s="3" t="s">
        <v>6</v>
      </c>
      <c r="F6793" s="3" t="str">
        <f t="shared" si="105"/>
        <v>Retail</v>
      </c>
      <c r="G6793" s="3">
        <v>2</v>
      </c>
      <c r="I6793"/>
    </row>
    <row r="6794" spans="3:9">
      <c r="C6794" s="176">
        <v>42312.129200000003</v>
      </c>
      <c r="D6794" s="3" t="s">
        <v>445</v>
      </c>
      <c r="E6794" s="3" t="s">
        <v>453</v>
      </c>
      <c r="F6794" s="3" t="str">
        <f t="shared" ref="F6794:F6857" si="106">IF(G6794&lt;10,"Retail","Wholesale")</f>
        <v>Retail</v>
      </c>
      <c r="G6794" s="3">
        <v>2</v>
      </c>
      <c r="I6794"/>
    </row>
    <row r="6795" spans="3:9">
      <c r="C6795" s="176">
        <v>42232.489600000001</v>
      </c>
      <c r="D6795" s="3" t="s">
        <v>447</v>
      </c>
      <c r="E6795" s="3" t="s">
        <v>453</v>
      </c>
      <c r="F6795" s="3" t="str">
        <f t="shared" si="106"/>
        <v>Wholesale</v>
      </c>
      <c r="G6795" s="3">
        <v>60</v>
      </c>
      <c r="I6795"/>
    </row>
    <row r="6796" spans="3:9">
      <c r="C6796" s="176">
        <v>42360.536099999998</v>
      </c>
      <c r="D6796" s="3" t="s">
        <v>445</v>
      </c>
      <c r="E6796" s="3" t="s">
        <v>457</v>
      </c>
      <c r="F6796" s="3" t="str">
        <f t="shared" si="106"/>
        <v>Retail</v>
      </c>
      <c r="G6796" s="3">
        <v>2</v>
      </c>
      <c r="I6796"/>
    </row>
    <row r="6797" spans="3:9">
      <c r="C6797" s="176">
        <v>42236.991699999999</v>
      </c>
      <c r="D6797" s="3" t="s">
        <v>445</v>
      </c>
      <c r="E6797" s="3" t="s">
        <v>114</v>
      </c>
      <c r="F6797" s="3" t="str">
        <f t="shared" si="106"/>
        <v>Wholesale</v>
      </c>
      <c r="G6797" s="3">
        <v>30</v>
      </c>
      <c r="I6797"/>
    </row>
    <row r="6798" spans="3:9">
      <c r="C6798" s="176">
        <v>42279.473599999998</v>
      </c>
      <c r="D6798" s="3" t="s">
        <v>445</v>
      </c>
      <c r="E6798" s="3" t="s">
        <v>8</v>
      </c>
      <c r="F6798" s="3" t="str">
        <f t="shared" si="106"/>
        <v>Wholesale</v>
      </c>
      <c r="G6798" s="3">
        <v>40</v>
      </c>
      <c r="I6798"/>
    </row>
    <row r="6799" spans="3:9">
      <c r="C6799" s="176">
        <v>41985.8819</v>
      </c>
      <c r="D6799" s="3" t="s">
        <v>447</v>
      </c>
      <c r="E6799" s="3" t="s">
        <v>460</v>
      </c>
      <c r="F6799" s="3" t="str">
        <f t="shared" si="106"/>
        <v>Wholesale</v>
      </c>
      <c r="G6799" s="3">
        <v>39</v>
      </c>
      <c r="I6799"/>
    </row>
    <row r="6800" spans="3:9">
      <c r="C6800" s="176">
        <v>42211.722199999997</v>
      </c>
      <c r="D6800" s="3" t="s">
        <v>445</v>
      </c>
      <c r="E6800" s="3" t="s">
        <v>453</v>
      </c>
      <c r="F6800" s="3" t="str">
        <f t="shared" si="106"/>
        <v>Wholesale</v>
      </c>
      <c r="G6800" s="3">
        <v>26</v>
      </c>
      <c r="I6800"/>
    </row>
    <row r="6801" spans="3:9">
      <c r="C6801" s="176">
        <v>42356.675000000003</v>
      </c>
      <c r="D6801" s="3" t="s">
        <v>447</v>
      </c>
      <c r="E6801" s="3" t="s">
        <v>8</v>
      </c>
      <c r="F6801" s="3" t="str">
        <f t="shared" si="106"/>
        <v>Retail</v>
      </c>
      <c r="G6801" s="3">
        <v>2</v>
      </c>
      <c r="I6801"/>
    </row>
    <row r="6802" spans="3:9">
      <c r="C6802" s="176">
        <v>42166.709000000003</v>
      </c>
      <c r="D6802" s="3" t="s">
        <v>445</v>
      </c>
      <c r="E6802" s="3" t="s">
        <v>454</v>
      </c>
      <c r="F6802" s="3" t="str">
        <f t="shared" si="106"/>
        <v>Retail</v>
      </c>
      <c r="G6802" s="3">
        <v>3</v>
      </c>
      <c r="I6802"/>
    </row>
    <row r="6803" spans="3:9">
      <c r="C6803" s="176">
        <v>42366.766000000003</v>
      </c>
      <c r="D6803" s="3" t="s">
        <v>445</v>
      </c>
      <c r="E6803" s="3" t="s">
        <v>456</v>
      </c>
      <c r="F6803" s="3" t="str">
        <f t="shared" si="106"/>
        <v>Wholesale</v>
      </c>
      <c r="G6803" s="3">
        <v>41</v>
      </c>
      <c r="I6803"/>
    </row>
    <row r="6804" spans="3:9">
      <c r="C6804" s="176">
        <v>42266.125</v>
      </c>
      <c r="D6804" s="3" t="s">
        <v>446</v>
      </c>
      <c r="E6804" s="3" t="s">
        <v>114</v>
      </c>
      <c r="F6804" s="3" t="str">
        <f t="shared" si="106"/>
        <v>Wholesale</v>
      </c>
      <c r="G6804" s="3">
        <v>38</v>
      </c>
      <c r="I6804"/>
    </row>
    <row r="6805" spans="3:9">
      <c r="C6805" s="176">
        <v>41980.498599999999</v>
      </c>
      <c r="D6805" s="3" t="s">
        <v>446</v>
      </c>
      <c r="E6805" s="3" t="s">
        <v>110</v>
      </c>
      <c r="F6805" s="3" t="str">
        <f t="shared" si="106"/>
        <v>Wholesale</v>
      </c>
      <c r="G6805" s="3">
        <v>61</v>
      </c>
      <c r="I6805"/>
    </row>
    <row r="6806" spans="3:9">
      <c r="C6806" s="176">
        <v>42191.777099999999</v>
      </c>
      <c r="D6806" s="3" t="s">
        <v>447</v>
      </c>
      <c r="E6806" s="3" t="s">
        <v>453</v>
      </c>
      <c r="F6806" s="3" t="str">
        <f t="shared" si="106"/>
        <v>Retail</v>
      </c>
      <c r="G6806" s="3">
        <v>3</v>
      </c>
      <c r="I6806"/>
    </row>
    <row r="6807" spans="3:9">
      <c r="C6807" s="176">
        <v>42206.526400000002</v>
      </c>
      <c r="D6807" s="3" t="s">
        <v>445</v>
      </c>
      <c r="E6807" s="3" t="s">
        <v>114</v>
      </c>
      <c r="F6807" s="3" t="str">
        <f t="shared" si="106"/>
        <v>Retail</v>
      </c>
      <c r="G6807" s="3">
        <v>8</v>
      </c>
      <c r="I6807"/>
    </row>
    <row r="6808" spans="3:9">
      <c r="C6808" s="176">
        <v>42154.160400000001</v>
      </c>
      <c r="D6808" s="3" t="s">
        <v>447</v>
      </c>
      <c r="E6808" s="3" t="s">
        <v>458</v>
      </c>
      <c r="F6808" s="3" t="str">
        <f t="shared" si="106"/>
        <v>Wholesale</v>
      </c>
      <c r="G6808" s="3">
        <v>39</v>
      </c>
      <c r="I6808"/>
    </row>
    <row r="6809" spans="3:9">
      <c r="C6809" s="176">
        <v>42274.195099999997</v>
      </c>
      <c r="D6809" s="3" t="s">
        <v>445</v>
      </c>
      <c r="E6809" s="3" t="s">
        <v>460</v>
      </c>
      <c r="F6809" s="3" t="str">
        <f t="shared" si="106"/>
        <v>Retail</v>
      </c>
      <c r="G6809" s="3">
        <v>1</v>
      </c>
      <c r="I6809"/>
    </row>
    <row r="6810" spans="3:9">
      <c r="C6810" s="176">
        <v>41983.222199999997</v>
      </c>
      <c r="D6810" s="3" t="s">
        <v>445</v>
      </c>
      <c r="E6810" s="3" t="s">
        <v>112</v>
      </c>
      <c r="F6810" s="3" t="str">
        <f t="shared" si="106"/>
        <v>Wholesale</v>
      </c>
      <c r="G6810" s="3">
        <v>31</v>
      </c>
      <c r="I6810"/>
    </row>
    <row r="6811" spans="3:9">
      <c r="C6811" s="176">
        <v>42204.1083</v>
      </c>
      <c r="D6811" s="3" t="s">
        <v>445</v>
      </c>
      <c r="E6811" s="3" t="s">
        <v>6</v>
      </c>
      <c r="F6811" s="3" t="str">
        <f t="shared" si="106"/>
        <v>Wholesale</v>
      </c>
      <c r="G6811" s="3">
        <v>37</v>
      </c>
      <c r="I6811"/>
    </row>
    <row r="6812" spans="3:9">
      <c r="C6812" s="176">
        <v>42151.0389</v>
      </c>
      <c r="D6812" s="3" t="s">
        <v>445</v>
      </c>
      <c r="E6812" s="3" t="s">
        <v>453</v>
      </c>
      <c r="F6812" s="3" t="str">
        <f t="shared" si="106"/>
        <v>Wholesale</v>
      </c>
      <c r="G6812" s="3">
        <v>61</v>
      </c>
      <c r="I6812"/>
    </row>
    <row r="6813" spans="3:9">
      <c r="C6813" s="176">
        <v>41984.724300000002</v>
      </c>
      <c r="D6813" s="3" t="s">
        <v>449</v>
      </c>
      <c r="E6813" s="3" t="s">
        <v>6</v>
      </c>
      <c r="F6813" s="3" t="str">
        <f t="shared" si="106"/>
        <v>Retail</v>
      </c>
      <c r="G6813" s="3">
        <v>2</v>
      </c>
      <c r="I6813"/>
    </row>
    <row r="6814" spans="3:9">
      <c r="C6814" s="176">
        <v>42252.0625</v>
      </c>
      <c r="D6814" s="3" t="s">
        <v>445</v>
      </c>
      <c r="E6814" s="3" t="s">
        <v>453</v>
      </c>
      <c r="F6814" s="3" t="str">
        <f t="shared" si="106"/>
        <v>Retail</v>
      </c>
      <c r="G6814" s="3">
        <v>1</v>
      </c>
      <c r="I6814"/>
    </row>
    <row r="6815" spans="3:9">
      <c r="C6815" s="176">
        <v>41981.309699999998</v>
      </c>
      <c r="D6815" s="3" t="s">
        <v>445</v>
      </c>
      <c r="E6815" s="3" t="s">
        <v>450</v>
      </c>
      <c r="F6815" s="3" t="str">
        <f t="shared" si="106"/>
        <v>Wholesale</v>
      </c>
      <c r="G6815" s="3">
        <v>28</v>
      </c>
      <c r="I6815"/>
    </row>
    <row r="6816" spans="3:9">
      <c r="C6816" s="176">
        <v>42275.498599999999</v>
      </c>
      <c r="D6816" s="3" t="s">
        <v>447</v>
      </c>
      <c r="E6816" s="3" t="s">
        <v>10</v>
      </c>
      <c r="F6816" s="3" t="str">
        <f t="shared" si="106"/>
        <v>Wholesale</v>
      </c>
      <c r="G6816" s="3">
        <v>71</v>
      </c>
      <c r="I6816"/>
    </row>
    <row r="6817" spans="3:9">
      <c r="C6817" s="176">
        <v>42178.524299999997</v>
      </c>
      <c r="D6817" s="3" t="s">
        <v>447</v>
      </c>
      <c r="E6817" s="3" t="s">
        <v>8</v>
      </c>
      <c r="F6817" s="3" t="str">
        <f t="shared" si="106"/>
        <v>Wholesale</v>
      </c>
      <c r="G6817" s="3">
        <v>68</v>
      </c>
      <c r="I6817"/>
    </row>
    <row r="6818" spans="3:9">
      <c r="C6818" s="176">
        <v>41984.190999999999</v>
      </c>
      <c r="D6818" s="3" t="s">
        <v>446</v>
      </c>
      <c r="E6818" s="3" t="s">
        <v>114</v>
      </c>
      <c r="F6818" s="3" t="str">
        <f t="shared" si="106"/>
        <v>Wholesale</v>
      </c>
      <c r="G6818" s="3">
        <v>66</v>
      </c>
      <c r="I6818"/>
    </row>
    <row r="6819" spans="3:9">
      <c r="C6819" s="176">
        <v>42202.175000000003</v>
      </c>
      <c r="D6819" s="3" t="s">
        <v>447</v>
      </c>
      <c r="E6819" s="3" t="s">
        <v>7</v>
      </c>
      <c r="F6819" s="3" t="str">
        <f t="shared" si="106"/>
        <v>Retail</v>
      </c>
      <c r="G6819" s="3">
        <v>6</v>
      </c>
      <c r="I6819"/>
    </row>
    <row r="6820" spans="3:9">
      <c r="C6820" s="176">
        <v>42364.027800000003</v>
      </c>
      <c r="D6820" s="3" t="s">
        <v>446</v>
      </c>
      <c r="E6820" s="3" t="s">
        <v>450</v>
      </c>
      <c r="F6820" s="3" t="str">
        <f t="shared" si="106"/>
        <v>Wholesale</v>
      </c>
      <c r="G6820" s="3">
        <v>53</v>
      </c>
      <c r="I6820"/>
    </row>
    <row r="6821" spans="3:9">
      <c r="C6821" s="176">
        <v>42187.095099999999</v>
      </c>
      <c r="D6821" s="3" t="s">
        <v>445</v>
      </c>
      <c r="E6821" s="3" t="s">
        <v>460</v>
      </c>
      <c r="F6821" s="3" t="str">
        <f t="shared" si="106"/>
        <v>Wholesale</v>
      </c>
      <c r="G6821" s="3">
        <v>35</v>
      </c>
      <c r="I6821"/>
    </row>
    <row r="6822" spans="3:9">
      <c r="C6822" s="176">
        <v>42301.749300000003</v>
      </c>
      <c r="D6822" s="3" t="s">
        <v>446</v>
      </c>
      <c r="E6822" s="3" t="s">
        <v>312</v>
      </c>
      <c r="F6822" s="3" t="str">
        <f t="shared" si="106"/>
        <v>Wholesale</v>
      </c>
      <c r="G6822" s="3">
        <v>146</v>
      </c>
      <c r="I6822"/>
    </row>
    <row r="6823" spans="3:9">
      <c r="C6823" s="176">
        <v>41980.113899999997</v>
      </c>
      <c r="D6823" s="3" t="s">
        <v>447</v>
      </c>
      <c r="E6823" s="3" t="s">
        <v>452</v>
      </c>
      <c r="F6823" s="3" t="str">
        <f t="shared" si="106"/>
        <v>Retail</v>
      </c>
      <c r="G6823" s="3">
        <v>9</v>
      </c>
      <c r="I6823"/>
    </row>
    <row r="6824" spans="3:9">
      <c r="C6824" s="176">
        <v>42259.840300000003</v>
      </c>
      <c r="D6824" s="3" t="s">
        <v>446</v>
      </c>
      <c r="E6824" s="3" t="s">
        <v>458</v>
      </c>
      <c r="F6824" s="3" t="str">
        <f t="shared" si="106"/>
        <v>Retail</v>
      </c>
      <c r="G6824" s="3">
        <v>9</v>
      </c>
      <c r="I6824"/>
    </row>
    <row r="6825" spans="3:9">
      <c r="C6825" s="176">
        <v>41979.483999999997</v>
      </c>
      <c r="D6825" s="3" t="s">
        <v>447</v>
      </c>
      <c r="E6825" s="3" t="s">
        <v>114</v>
      </c>
      <c r="F6825" s="3" t="str">
        <f t="shared" si="106"/>
        <v>Wholesale</v>
      </c>
      <c r="G6825" s="3">
        <v>51</v>
      </c>
      <c r="I6825"/>
    </row>
    <row r="6826" spans="3:9">
      <c r="C6826" s="176">
        <v>42219.552100000001</v>
      </c>
      <c r="D6826" s="3" t="s">
        <v>445</v>
      </c>
      <c r="E6826" s="3" t="s">
        <v>454</v>
      </c>
      <c r="F6826" s="3" t="str">
        <f t="shared" si="106"/>
        <v>Retail</v>
      </c>
      <c r="G6826" s="3">
        <v>1</v>
      </c>
      <c r="I6826"/>
    </row>
    <row r="6827" spans="3:9">
      <c r="C6827" s="176">
        <v>42157.820099999997</v>
      </c>
      <c r="D6827" s="3" t="s">
        <v>449</v>
      </c>
      <c r="E6827" s="3" t="s">
        <v>112</v>
      </c>
      <c r="F6827" s="3" t="str">
        <f t="shared" si="106"/>
        <v>Wholesale</v>
      </c>
      <c r="G6827" s="3">
        <v>73</v>
      </c>
      <c r="I6827"/>
    </row>
    <row r="6828" spans="3:9">
      <c r="C6828" s="176">
        <v>41977.641000000003</v>
      </c>
      <c r="D6828" s="3" t="s">
        <v>449</v>
      </c>
      <c r="E6828" s="3" t="s">
        <v>450</v>
      </c>
      <c r="F6828" s="3" t="str">
        <f t="shared" si="106"/>
        <v>Retail</v>
      </c>
      <c r="G6828" s="3">
        <v>3</v>
      </c>
      <c r="I6828"/>
    </row>
    <row r="6829" spans="3:9">
      <c r="C6829" s="176">
        <v>42348.186800000003</v>
      </c>
      <c r="D6829" s="3" t="s">
        <v>446</v>
      </c>
      <c r="E6829" s="3" t="s">
        <v>114</v>
      </c>
      <c r="F6829" s="3" t="str">
        <f t="shared" si="106"/>
        <v>Retail</v>
      </c>
      <c r="G6829" s="3">
        <v>9</v>
      </c>
      <c r="I6829"/>
    </row>
    <row r="6830" spans="3:9">
      <c r="C6830" s="176">
        <v>42146.716699999997</v>
      </c>
      <c r="D6830" s="3" t="s">
        <v>449</v>
      </c>
      <c r="E6830" s="3" t="s">
        <v>461</v>
      </c>
      <c r="F6830" s="3" t="str">
        <f t="shared" si="106"/>
        <v>Retail</v>
      </c>
      <c r="G6830" s="3">
        <v>2</v>
      </c>
      <c r="I6830"/>
    </row>
    <row r="6831" spans="3:9">
      <c r="C6831" s="176">
        <v>42334.533300000003</v>
      </c>
      <c r="D6831" s="3" t="s">
        <v>445</v>
      </c>
      <c r="E6831" s="3" t="s">
        <v>455</v>
      </c>
      <c r="F6831" s="3" t="str">
        <f t="shared" si="106"/>
        <v>Retail</v>
      </c>
      <c r="G6831" s="3">
        <v>4</v>
      </c>
      <c r="I6831"/>
    </row>
    <row r="6832" spans="3:9">
      <c r="C6832" s="176">
        <v>42202.543100000003</v>
      </c>
      <c r="D6832" s="3" t="s">
        <v>449</v>
      </c>
      <c r="E6832" s="3" t="s">
        <v>6</v>
      </c>
      <c r="F6832" s="3" t="str">
        <f t="shared" si="106"/>
        <v>Retail</v>
      </c>
      <c r="G6832" s="3">
        <v>2</v>
      </c>
      <c r="I6832"/>
    </row>
    <row r="6833" spans="3:9">
      <c r="C6833" s="176">
        <v>42203.504200000003</v>
      </c>
      <c r="D6833" s="3" t="s">
        <v>446</v>
      </c>
      <c r="E6833" s="3" t="s">
        <v>7</v>
      </c>
      <c r="F6833" s="3" t="str">
        <f t="shared" si="106"/>
        <v>Wholesale</v>
      </c>
      <c r="G6833" s="3">
        <v>40</v>
      </c>
      <c r="I6833"/>
    </row>
    <row r="6834" spans="3:9">
      <c r="C6834" s="176">
        <v>42313.450700000001</v>
      </c>
      <c r="D6834" s="3" t="s">
        <v>445</v>
      </c>
      <c r="E6834" s="3" t="s">
        <v>6</v>
      </c>
      <c r="F6834" s="3" t="str">
        <f t="shared" si="106"/>
        <v>Retail</v>
      </c>
      <c r="G6834" s="3">
        <v>2</v>
      </c>
      <c r="I6834"/>
    </row>
    <row r="6835" spans="3:9">
      <c r="C6835" s="176">
        <v>42334.988899999997</v>
      </c>
      <c r="D6835" s="3" t="s">
        <v>445</v>
      </c>
      <c r="E6835" s="3" t="s">
        <v>453</v>
      </c>
      <c r="F6835" s="3" t="str">
        <f t="shared" si="106"/>
        <v>Wholesale</v>
      </c>
      <c r="G6835" s="3">
        <v>132</v>
      </c>
      <c r="I6835"/>
    </row>
    <row r="6836" spans="3:9">
      <c r="C6836" s="176">
        <v>42258.472199999997</v>
      </c>
      <c r="D6836" s="3" t="s">
        <v>445</v>
      </c>
      <c r="E6836" s="3" t="s">
        <v>453</v>
      </c>
      <c r="F6836" s="3" t="str">
        <f t="shared" si="106"/>
        <v>Wholesale</v>
      </c>
      <c r="G6836" s="3">
        <v>35</v>
      </c>
      <c r="I6836"/>
    </row>
    <row r="6837" spans="3:9">
      <c r="C6837" s="176">
        <v>42306.508300000001</v>
      </c>
      <c r="D6837" s="3" t="s">
        <v>445</v>
      </c>
      <c r="E6837" s="3" t="s">
        <v>453</v>
      </c>
      <c r="F6837" s="3" t="str">
        <f t="shared" si="106"/>
        <v>Retail</v>
      </c>
      <c r="G6837" s="3">
        <v>2</v>
      </c>
      <c r="I6837"/>
    </row>
    <row r="6838" spans="3:9">
      <c r="C6838" s="176">
        <v>42328.845800000003</v>
      </c>
      <c r="D6838" s="3" t="s">
        <v>445</v>
      </c>
      <c r="E6838" s="3" t="s">
        <v>10</v>
      </c>
      <c r="F6838" s="3" t="str">
        <f t="shared" si="106"/>
        <v>Retail</v>
      </c>
      <c r="G6838" s="3">
        <v>2</v>
      </c>
      <c r="I6838"/>
    </row>
    <row r="6839" spans="3:9">
      <c r="C6839" s="176">
        <v>42337.7431</v>
      </c>
      <c r="D6839" s="3" t="s">
        <v>446</v>
      </c>
      <c r="E6839" s="3" t="s">
        <v>453</v>
      </c>
      <c r="F6839" s="3" t="str">
        <f t="shared" si="106"/>
        <v>Wholesale</v>
      </c>
      <c r="G6839" s="3">
        <v>115</v>
      </c>
      <c r="I6839"/>
    </row>
    <row r="6840" spans="3:9">
      <c r="C6840" s="176">
        <v>42262.512499999997</v>
      </c>
      <c r="D6840" s="3" t="s">
        <v>446</v>
      </c>
      <c r="E6840" s="3" t="s">
        <v>453</v>
      </c>
      <c r="F6840" s="3" t="str">
        <f t="shared" si="106"/>
        <v>Retail</v>
      </c>
      <c r="G6840" s="3">
        <v>2</v>
      </c>
      <c r="I6840"/>
    </row>
    <row r="6841" spans="3:9">
      <c r="C6841" s="176">
        <v>42007.716</v>
      </c>
      <c r="D6841" s="3" t="s">
        <v>446</v>
      </c>
      <c r="E6841" s="3" t="s">
        <v>6</v>
      </c>
      <c r="F6841" s="3" t="str">
        <f t="shared" si="106"/>
        <v>Wholesale</v>
      </c>
      <c r="G6841" s="3">
        <v>34</v>
      </c>
      <c r="I6841"/>
    </row>
    <row r="6842" spans="3:9">
      <c r="C6842" s="176">
        <v>41985.531900000002</v>
      </c>
      <c r="D6842" s="3" t="s">
        <v>446</v>
      </c>
      <c r="E6842" s="3" t="s">
        <v>6</v>
      </c>
      <c r="F6842" s="3" t="str">
        <f t="shared" si="106"/>
        <v>Wholesale</v>
      </c>
      <c r="G6842" s="3">
        <v>38</v>
      </c>
      <c r="I6842"/>
    </row>
    <row r="6843" spans="3:9">
      <c r="C6843" s="176">
        <v>42144.781300000002</v>
      </c>
      <c r="D6843" s="3" t="s">
        <v>446</v>
      </c>
      <c r="E6843" s="3" t="s">
        <v>6</v>
      </c>
      <c r="F6843" s="3" t="str">
        <f t="shared" si="106"/>
        <v>Retail</v>
      </c>
      <c r="G6843" s="3">
        <v>4</v>
      </c>
      <c r="I6843"/>
    </row>
    <row r="6844" spans="3:9">
      <c r="C6844" s="176">
        <v>42131.342400000001</v>
      </c>
      <c r="D6844" s="3" t="s">
        <v>445</v>
      </c>
      <c r="E6844" s="3" t="s">
        <v>457</v>
      </c>
      <c r="F6844" s="3" t="str">
        <f t="shared" si="106"/>
        <v>Wholesale</v>
      </c>
      <c r="G6844" s="3">
        <v>25</v>
      </c>
      <c r="I6844"/>
    </row>
    <row r="6845" spans="3:9">
      <c r="C6845" s="176">
        <v>41983.539599999996</v>
      </c>
      <c r="D6845" s="3" t="s">
        <v>445</v>
      </c>
      <c r="E6845" s="3" t="s">
        <v>453</v>
      </c>
      <c r="F6845" s="3" t="str">
        <f t="shared" si="106"/>
        <v>Retail</v>
      </c>
      <c r="G6845" s="3">
        <v>1</v>
      </c>
      <c r="I6845"/>
    </row>
    <row r="6846" spans="3:9">
      <c r="C6846" s="176">
        <v>42220.159699999997</v>
      </c>
      <c r="D6846" s="3" t="s">
        <v>447</v>
      </c>
      <c r="E6846" s="3" t="s">
        <v>452</v>
      </c>
      <c r="F6846" s="3" t="str">
        <f t="shared" si="106"/>
        <v>Retail</v>
      </c>
      <c r="G6846" s="3">
        <v>1</v>
      </c>
      <c r="I6846"/>
    </row>
    <row r="6847" spans="3:9">
      <c r="C6847" s="176">
        <v>42341.195800000001</v>
      </c>
      <c r="D6847" s="3" t="s">
        <v>449</v>
      </c>
      <c r="E6847" s="3" t="s">
        <v>460</v>
      </c>
      <c r="F6847" s="3" t="str">
        <f t="shared" si="106"/>
        <v>Wholesale</v>
      </c>
      <c r="G6847" s="3">
        <v>59</v>
      </c>
      <c r="I6847"/>
    </row>
    <row r="6848" spans="3:9">
      <c r="C6848" s="176">
        <v>41984.1708</v>
      </c>
      <c r="D6848" s="3" t="s">
        <v>447</v>
      </c>
      <c r="E6848" s="3" t="s">
        <v>7</v>
      </c>
      <c r="F6848" s="3" t="str">
        <f t="shared" si="106"/>
        <v>Retail</v>
      </c>
      <c r="G6848" s="3">
        <v>2</v>
      </c>
      <c r="I6848"/>
    </row>
    <row r="6849" spans="3:9">
      <c r="C6849" s="176">
        <v>42180.481899999999</v>
      </c>
      <c r="D6849" s="3" t="s">
        <v>446</v>
      </c>
      <c r="E6849" s="3" t="s">
        <v>10</v>
      </c>
      <c r="F6849" s="3" t="str">
        <f t="shared" si="106"/>
        <v>Retail</v>
      </c>
      <c r="G6849" s="3">
        <v>2</v>
      </c>
      <c r="I6849"/>
    </row>
    <row r="6850" spans="3:9">
      <c r="C6850" s="176">
        <v>42222.520799999998</v>
      </c>
      <c r="D6850" s="3" t="s">
        <v>447</v>
      </c>
      <c r="E6850" s="3" t="s">
        <v>459</v>
      </c>
      <c r="F6850" s="3" t="str">
        <f t="shared" si="106"/>
        <v>Retail</v>
      </c>
      <c r="G6850" s="3">
        <v>5</v>
      </c>
      <c r="I6850"/>
    </row>
    <row r="6851" spans="3:9">
      <c r="C6851" s="176">
        <v>42078.7042</v>
      </c>
      <c r="D6851" s="3" t="s">
        <v>446</v>
      </c>
      <c r="E6851" s="3" t="s">
        <v>453</v>
      </c>
      <c r="F6851" s="3" t="str">
        <f t="shared" si="106"/>
        <v>Wholesale</v>
      </c>
      <c r="G6851" s="3">
        <v>29</v>
      </c>
      <c r="I6851"/>
    </row>
    <row r="6852" spans="3:9">
      <c r="C6852" s="176">
        <v>42180.537499999999</v>
      </c>
      <c r="D6852" s="3" t="s">
        <v>447</v>
      </c>
      <c r="E6852" s="3" t="s">
        <v>459</v>
      </c>
      <c r="F6852" s="3" t="str">
        <f t="shared" si="106"/>
        <v>Retail</v>
      </c>
      <c r="G6852" s="3">
        <v>5</v>
      </c>
      <c r="I6852"/>
    </row>
    <row r="6853" spans="3:9">
      <c r="C6853" s="176">
        <v>42178.734700000001</v>
      </c>
      <c r="D6853" s="3" t="s">
        <v>446</v>
      </c>
      <c r="E6853" s="3" t="s">
        <v>6</v>
      </c>
      <c r="F6853" s="3" t="str">
        <f t="shared" si="106"/>
        <v>Retail</v>
      </c>
      <c r="G6853" s="3">
        <v>1</v>
      </c>
      <c r="I6853"/>
    </row>
    <row r="6854" spans="3:9">
      <c r="C6854" s="176">
        <v>41987.457600000002</v>
      </c>
      <c r="D6854" s="3" t="s">
        <v>449</v>
      </c>
      <c r="E6854" s="3" t="s">
        <v>6</v>
      </c>
      <c r="F6854" s="3" t="str">
        <f t="shared" si="106"/>
        <v>Retail</v>
      </c>
      <c r="G6854" s="3">
        <v>7</v>
      </c>
      <c r="I6854"/>
    </row>
    <row r="6855" spans="3:9">
      <c r="C6855" s="176">
        <v>41984.524299999997</v>
      </c>
      <c r="D6855" s="3" t="s">
        <v>449</v>
      </c>
      <c r="E6855" s="3" t="s">
        <v>112</v>
      </c>
      <c r="F6855" s="3" t="str">
        <f t="shared" si="106"/>
        <v>Retail</v>
      </c>
      <c r="G6855" s="3">
        <v>3</v>
      </c>
      <c r="I6855"/>
    </row>
    <row r="6856" spans="3:9">
      <c r="C6856" s="176">
        <v>42126.533300000003</v>
      </c>
      <c r="D6856" s="3" t="s">
        <v>445</v>
      </c>
      <c r="E6856" s="3" t="s">
        <v>110</v>
      </c>
      <c r="F6856" s="3" t="str">
        <f t="shared" si="106"/>
        <v>Wholesale</v>
      </c>
      <c r="G6856" s="3">
        <v>34</v>
      </c>
      <c r="I6856"/>
    </row>
    <row r="6857" spans="3:9">
      <c r="C6857" s="176">
        <v>42279.5458</v>
      </c>
      <c r="D6857" s="3" t="s">
        <v>446</v>
      </c>
      <c r="E6857" s="3" t="s">
        <v>9</v>
      </c>
      <c r="F6857" s="3" t="str">
        <f t="shared" si="106"/>
        <v>Retail</v>
      </c>
      <c r="G6857" s="3">
        <v>6</v>
      </c>
      <c r="I6857"/>
    </row>
    <row r="6858" spans="3:9">
      <c r="C6858" s="176">
        <v>41986.5069</v>
      </c>
      <c r="D6858" s="3" t="s">
        <v>447</v>
      </c>
      <c r="E6858" s="3" t="s">
        <v>6</v>
      </c>
      <c r="F6858" s="3" t="str">
        <f t="shared" ref="F6858:F6921" si="107">IF(G6858&lt;10,"Retail","Wholesale")</f>
        <v>Wholesale</v>
      </c>
      <c r="G6858" s="3">
        <v>32</v>
      </c>
      <c r="I6858"/>
    </row>
    <row r="6859" spans="3:9">
      <c r="C6859" s="176">
        <v>42307.486799999999</v>
      </c>
      <c r="D6859" s="3" t="s">
        <v>445</v>
      </c>
      <c r="E6859" s="3" t="s">
        <v>453</v>
      </c>
      <c r="F6859" s="3" t="str">
        <f t="shared" si="107"/>
        <v>Retail</v>
      </c>
      <c r="G6859" s="3">
        <v>2</v>
      </c>
      <c r="I6859"/>
    </row>
    <row r="6860" spans="3:9">
      <c r="C6860" s="176">
        <v>42339.731899999999</v>
      </c>
      <c r="D6860" s="3" t="s">
        <v>447</v>
      </c>
      <c r="E6860" s="3" t="s">
        <v>6</v>
      </c>
      <c r="F6860" s="3" t="str">
        <f t="shared" si="107"/>
        <v>Wholesale</v>
      </c>
      <c r="G6860" s="3">
        <v>28</v>
      </c>
      <c r="I6860"/>
    </row>
    <row r="6861" spans="3:9">
      <c r="C6861" s="176">
        <v>41981.1924</v>
      </c>
      <c r="D6861" s="3" t="s">
        <v>446</v>
      </c>
      <c r="E6861" s="3" t="s">
        <v>112</v>
      </c>
      <c r="F6861" s="3" t="str">
        <f t="shared" si="107"/>
        <v>Retail</v>
      </c>
      <c r="G6861" s="3">
        <v>2</v>
      </c>
      <c r="I6861"/>
    </row>
    <row r="6862" spans="3:9">
      <c r="C6862" s="176">
        <v>42356.8799</v>
      </c>
      <c r="D6862" s="3" t="s">
        <v>446</v>
      </c>
      <c r="E6862" s="3" t="s">
        <v>312</v>
      </c>
      <c r="F6862" s="3" t="str">
        <f t="shared" si="107"/>
        <v>Retail</v>
      </c>
      <c r="G6862" s="3">
        <v>2</v>
      </c>
      <c r="I6862"/>
    </row>
    <row r="6863" spans="3:9">
      <c r="C6863" s="176">
        <v>42245.165300000001</v>
      </c>
      <c r="D6863" s="3" t="s">
        <v>445</v>
      </c>
      <c r="E6863" s="3" t="s">
        <v>110</v>
      </c>
      <c r="F6863" s="3" t="str">
        <f t="shared" si="107"/>
        <v>Wholesale</v>
      </c>
      <c r="G6863" s="3">
        <v>25</v>
      </c>
      <c r="I6863"/>
    </row>
    <row r="6864" spans="3:9">
      <c r="C6864" s="176">
        <v>42248.412499999999</v>
      </c>
      <c r="D6864" s="3" t="s">
        <v>445</v>
      </c>
      <c r="E6864" s="3" t="s">
        <v>6</v>
      </c>
      <c r="F6864" s="3" t="str">
        <f t="shared" si="107"/>
        <v>Retail</v>
      </c>
      <c r="G6864" s="3">
        <v>3</v>
      </c>
      <c r="I6864"/>
    </row>
    <row r="6865" spans="3:9">
      <c r="C6865" s="176">
        <v>42359.573600000003</v>
      </c>
      <c r="D6865" s="3" t="s">
        <v>446</v>
      </c>
      <c r="E6865" s="3" t="s">
        <v>453</v>
      </c>
      <c r="F6865" s="3" t="str">
        <f t="shared" si="107"/>
        <v>Retail</v>
      </c>
      <c r="G6865" s="3">
        <v>2</v>
      </c>
      <c r="I6865"/>
    </row>
    <row r="6866" spans="3:9">
      <c r="C6866" s="176">
        <v>42362.470099999999</v>
      </c>
      <c r="D6866" s="3" t="s">
        <v>447</v>
      </c>
      <c r="E6866" s="3" t="s">
        <v>7</v>
      </c>
      <c r="F6866" s="3" t="str">
        <f t="shared" si="107"/>
        <v>Wholesale</v>
      </c>
      <c r="G6866" s="3">
        <v>125</v>
      </c>
      <c r="I6866"/>
    </row>
    <row r="6867" spans="3:9">
      <c r="C6867" s="176">
        <v>42358.7382</v>
      </c>
      <c r="D6867" s="3" t="s">
        <v>447</v>
      </c>
      <c r="E6867" s="3" t="s">
        <v>7</v>
      </c>
      <c r="F6867" s="3" t="str">
        <f t="shared" si="107"/>
        <v>Wholesale</v>
      </c>
      <c r="G6867" s="3">
        <v>72</v>
      </c>
      <c r="I6867"/>
    </row>
    <row r="6868" spans="3:9">
      <c r="C6868" s="176">
        <v>41980.525699999998</v>
      </c>
      <c r="D6868" s="3" t="s">
        <v>445</v>
      </c>
      <c r="E6868" s="3" t="s">
        <v>7</v>
      </c>
      <c r="F6868" s="3" t="str">
        <f t="shared" si="107"/>
        <v>Retail</v>
      </c>
      <c r="G6868" s="3">
        <v>6</v>
      </c>
      <c r="I6868"/>
    </row>
    <row r="6869" spans="3:9">
      <c r="C6869" s="176">
        <v>41987.772900000004</v>
      </c>
      <c r="D6869" s="3" t="s">
        <v>445</v>
      </c>
      <c r="E6869" s="3" t="s">
        <v>459</v>
      </c>
      <c r="F6869" s="3" t="str">
        <f t="shared" si="107"/>
        <v>Retail</v>
      </c>
      <c r="G6869" s="3">
        <v>2</v>
      </c>
      <c r="I6869"/>
    </row>
    <row r="6870" spans="3:9">
      <c r="C6870" s="176">
        <v>42342.507599999997</v>
      </c>
      <c r="D6870" s="3" t="s">
        <v>446</v>
      </c>
      <c r="E6870" s="3" t="s">
        <v>453</v>
      </c>
      <c r="F6870" s="3" t="str">
        <f t="shared" si="107"/>
        <v>Wholesale</v>
      </c>
      <c r="G6870" s="3">
        <v>25</v>
      </c>
      <c r="I6870"/>
    </row>
    <row r="6871" spans="3:9">
      <c r="C6871" s="176">
        <v>42351.4931</v>
      </c>
      <c r="D6871" s="3" t="s">
        <v>447</v>
      </c>
      <c r="E6871" s="3" t="s">
        <v>457</v>
      </c>
      <c r="F6871" s="3" t="str">
        <f t="shared" si="107"/>
        <v>Retail</v>
      </c>
      <c r="G6871" s="3">
        <v>3</v>
      </c>
      <c r="I6871"/>
    </row>
    <row r="6872" spans="3:9">
      <c r="C6872" s="176">
        <v>41978.787499999999</v>
      </c>
      <c r="D6872" s="3" t="s">
        <v>446</v>
      </c>
      <c r="E6872" s="3" t="s">
        <v>10</v>
      </c>
      <c r="F6872" s="3" t="str">
        <f t="shared" si="107"/>
        <v>Retail</v>
      </c>
      <c r="G6872" s="3">
        <v>2</v>
      </c>
      <c r="I6872"/>
    </row>
    <row r="6873" spans="3:9">
      <c r="C6873" s="176">
        <v>42333.543100000003</v>
      </c>
      <c r="D6873" s="3" t="s">
        <v>445</v>
      </c>
      <c r="E6873" s="3" t="s">
        <v>453</v>
      </c>
      <c r="F6873" s="3" t="str">
        <f t="shared" si="107"/>
        <v>Retail</v>
      </c>
      <c r="G6873" s="3">
        <v>3</v>
      </c>
      <c r="I6873"/>
    </row>
    <row r="6874" spans="3:9">
      <c r="C6874" s="176">
        <v>42243.291700000002</v>
      </c>
      <c r="D6874" s="3" t="s">
        <v>445</v>
      </c>
      <c r="E6874" s="3" t="s">
        <v>453</v>
      </c>
      <c r="F6874" s="3" t="str">
        <f t="shared" si="107"/>
        <v>Retail</v>
      </c>
      <c r="G6874" s="3">
        <v>1</v>
      </c>
      <c r="I6874"/>
    </row>
    <row r="6875" spans="3:9">
      <c r="C6875" s="176">
        <v>42346.179900000003</v>
      </c>
      <c r="D6875" s="3" t="s">
        <v>447</v>
      </c>
      <c r="E6875" s="3" t="s">
        <v>453</v>
      </c>
      <c r="F6875" s="3" t="str">
        <f t="shared" si="107"/>
        <v>Retail</v>
      </c>
      <c r="G6875" s="3">
        <v>3</v>
      </c>
      <c r="I6875"/>
    </row>
    <row r="6876" spans="3:9">
      <c r="C6876" s="176">
        <v>42130.707600000002</v>
      </c>
      <c r="D6876" s="3" t="s">
        <v>445</v>
      </c>
      <c r="E6876" s="3" t="s">
        <v>453</v>
      </c>
      <c r="F6876" s="3" t="str">
        <f t="shared" si="107"/>
        <v>Retail</v>
      </c>
      <c r="G6876" s="3">
        <v>4</v>
      </c>
      <c r="I6876"/>
    </row>
    <row r="6877" spans="3:9">
      <c r="C6877" s="176">
        <v>42227.806900000003</v>
      </c>
      <c r="D6877" s="3" t="s">
        <v>447</v>
      </c>
      <c r="E6877" s="3" t="s">
        <v>112</v>
      </c>
      <c r="F6877" s="3" t="str">
        <f t="shared" si="107"/>
        <v>Retail</v>
      </c>
      <c r="G6877" s="3">
        <v>2</v>
      </c>
      <c r="I6877"/>
    </row>
    <row r="6878" spans="3:9">
      <c r="C6878" s="176">
        <v>42257.7042</v>
      </c>
      <c r="D6878" s="3" t="s">
        <v>445</v>
      </c>
      <c r="E6878" s="3" t="s">
        <v>453</v>
      </c>
      <c r="F6878" s="3" t="str">
        <f t="shared" si="107"/>
        <v>Wholesale</v>
      </c>
      <c r="G6878" s="3">
        <v>135</v>
      </c>
      <c r="I6878"/>
    </row>
    <row r="6879" spans="3:9">
      <c r="C6879" s="176">
        <v>42162.1417</v>
      </c>
      <c r="D6879" s="3" t="s">
        <v>447</v>
      </c>
      <c r="E6879" s="3" t="s">
        <v>453</v>
      </c>
      <c r="F6879" s="3" t="str">
        <f t="shared" si="107"/>
        <v>Wholesale</v>
      </c>
      <c r="G6879" s="3">
        <v>42</v>
      </c>
      <c r="I6879"/>
    </row>
    <row r="6880" spans="3:9">
      <c r="C6880" s="176">
        <v>42243.154900000001</v>
      </c>
      <c r="D6880" s="3" t="s">
        <v>446</v>
      </c>
      <c r="E6880" s="3" t="s">
        <v>453</v>
      </c>
      <c r="F6880" s="3" t="str">
        <f t="shared" si="107"/>
        <v>Wholesale</v>
      </c>
      <c r="G6880" s="3">
        <v>42</v>
      </c>
      <c r="I6880"/>
    </row>
    <row r="6881" spans="3:9">
      <c r="C6881" s="176">
        <v>42338.183299999997</v>
      </c>
      <c r="D6881" s="3" t="s">
        <v>447</v>
      </c>
      <c r="E6881" s="3" t="s">
        <v>453</v>
      </c>
      <c r="F6881" s="3" t="str">
        <f t="shared" si="107"/>
        <v>Wholesale</v>
      </c>
      <c r="G6881" s="3">
        <v>32</v>
      </c>
      <c r="I6881"/>
    </row>
    <row r="6882" spans="3:9">
      <c r="C6882" s="176">
        <v>42309.097199999997</v>
      </c>
      <c r="D6882" s="3" t="s">
        <v>447</v>
      </c>
      <c r="E6882" s="3" t="s">
        <v>450</v>
      </c>
      <c r="F6882" s="3" t="str">
        <f t="shared" si="107"/>
        <v>Wholesale</v>
      </c>
      <c r="G6882" s="3">
        <v>35</v>
      </c>
      <c r="I6882"/>
    </row>
    <row r="6883" spans="3:9">
      <c r="C6883" s="176">
        <v>41980.524299999997</v>
      </c>
      <c r="D6883" s="3" t="s">
        <v>447</v>
      </c>
      <c r="E6883" s="3" t="s">
        <v>6</v>
      </c>
      <c r="F6883" s="3" t="str">
        <f t="shared" si="107"/>
        <v>Retail</v>
      </c>
      <c r="G6883" s="3">
        <v>3</v>
      </c>
      <c r="I6883"/>
    </row>
    <row r="6884" spans="3:9">
      <c r="C6884" s="176">
        <v>42291.428500000002</v>
      </c>
      <c r="D6884" s="3" t="s">
        <v>449</v>
      </c>
      <c r="E6884" s="3" t="s">
        <v>8</v>
      </c>
      <c r="F6884" s="3" t="str">
        <f t="shared" si="107"/>
        <v>Retail</v>
      </c>
      <c r="G6884" s="3">
        <v>5</v>
      </c>
      <c r="I6884"/>
    </row>
    <row r="6885" spans="3:9">
      <c r="C6885" s="176">
        <v>41982.772900000004</v>
      </c>
      <c r="D6885" s="3" t="s">
        <v>449</v>
      </c>
      <c r="E6885" s="3" t="s">
        <v>6</v>
      </c>
      <c r="F6885" s="3" t="str">
        <f t="shared" si="107"/>
        <v>Wholesale</v>
      </c>
      <c r="G6885" s="3">
        <v>68</v>
      </c>
      <c r="I6885"/>
    </row>
    <row r="6886" spans="3:9">
      <c r="C6886" s="176">
        <v>42009.724999999999</v>
      </c>
      <c r="D6886" s="3" t="s">
        <v>446</v>
      </c>
      <c r="E6886" s="3" t="s">
        <v>7</v>
      </c>
      <c r="F6886" s="3" t="str">
        <f t="shared" si="107"/>
        <v>Retail</v>
      </c>
      <c r="G6886" s="3">
        <v>6</v>
      </c>
      <c r="I6886"/>
    </row>
    <row r="6887" spans="3:9">
      <c r="C6887" s="176">
        <v>42030.214599999999</v>
      </c>
      <c r="D6887" s="3" t="s">
        <v>445</v>
      </c>
      <c r="E6887" s="3" t="s">
        <v>453</v>
      </c>
      <c r="F6887" s="3" t="str">
        <f t="shared" si="107"/>
        <v>Retail</v>
      </c>
      <c r="G6887" s="3">
        <v>1</v>
      </c>
      <c r="I6887"/>
    </row>
    <row r="6888" spans="3:9">
      <c r="C6888" s="176">
        <v>42363.477800000001</v>
      </c>
      <c r="D6888" s="3" t="s">
        <v>445</v>
      </c>
      <c r="E6888" s="3" t="s">
        <v>312</v>
      </c>
      <c r="F6888" s="3" t="str">
        <f t="shared" si="107"/>
        <v>Retail</v>
      </c>
      <c r="G6888" s="3">
        <v>1</v>
      </c>
      <c r="I6888"/>
    </row>
    <row r="6889" spans="3:9">
      <c r="C6889" s="176">
        <v>42251.481299999999</v>
      </c>
      <c r="D6889" s="3" t="s">
        <v>446</v>
      </c>
      <c r="E6889" s="3" t="s">
        <v>10</v>
      </c>
      <c r="F6889" s="3" t="str">
        <f t="shared" si="107"/>
        <v>Wholesale</v>
      </c>
      <c r="G6889" s="3">
        <v>63</v>
      </c>
      <c r="I6889"/>
    </row>
    <row r="6890" spans="3:9">
      <c r="C6890" s="176">
        <v>42353.159699999997</v>
      </c>
      <c r="D6890" s="3" t="s">
        <v>445</v>
      </c>
      <c r="E6890" s="3" t="s">
        <v>450</v>
      </c>
      <c r="F6890" s="3" t="str">
        <f t="shared" si="107"/>
        <v>Retail</v>
      </c>
      <c r="G6890" s="3">
        <v>5</v>
      </c>
      <c r="I6890"/>
    </row>
    <row r="6891" spans="3:9">
      <c r="C6891" s="176">
        <v>42098.501400000001</v>
      </c>
      <c r="D6891" s="3" t="s">
        <v>445</v>
      </c>
      <c r="E6891" s="3" t="s">
        <v>453</v>
      </c>
      <c r="F6891" s="3" t="str">
        <f t="shared" si="107"/>
        <v>Wholesale</v>
      </c>
      <c r="G6891" s="3">
        <v>117</v>
      </c>
      <c r="I6891"/>
    </row>
    <row r="6892" spans="3:9">
      <c r="C6892" s="176">
        <v>42238.525699999998</v>
      </c>
      <c r="D6892" s="3" t="s">
        <v>446</v>
      </c>
      <c r="E6892" s="3" t="s">
        <v>453</v>
      </c>
      <c r="F6892" s="3" t="str">
        <f t="shared" si="107"/>
        <v>Wholesale</v>
      </c>
      <c r="G6892" s="3">
        <v>35</v>
      </c>
      <c r="I6892"/>
    </row>
    <row r="6893" spans="3:9">
      <c r="C6893" s="176">
        <v>42349.4764</v>
      </c>
      <c r="D6893" s="3" t="s">
        <v>447</v>
      </c>
      <c r="E6893" s="3" t="s">
        <v>460</v>
      </c>
      <c r="F6893" s="3" t="str">
        <f t="shared" si="107"/>
        <v>Wholesale</v>
      </c>
      <c r="G6893" s="3">
        <v>76</v>
      </c>
      <c r="I6893"/>
    </row>
    <row r="6894" spans="3:9">
      <c r="C6894" s="176">
        <v>42356.844400000002</v>
      </c>
      <c r="D6894" s="3" t="s">
        <v>449</v>
      </c>
      <c r="E6894" s="3" t="s">
        <v>458</v>
      </c>
      <c r="F6894" s="3" t="str">
        <f t="shared" si="107"/>
        <v>Retail</v>
      </c>
      <c r="G6894" s="3">
        <v>2</v>
      </c>
      <c r="I6894"/>
    </row>
    <row r="6895" spans="3:9">
      <c r="C6895" s="176">
        <v>42097.213900000002</v>
      </c>
      <c r="D6895" s="3" t="s">
        <v>447</v>
      </c>
      <c r="E6895" s="3" t="s">
        <v>114</v>
      </c>
      <c r="F6895" s="3" t="str">
        <f t="shared" si="107"/>
        <v>Wholesale</v>
      </c>
      <c r="G6895" s="3">
        <v>30</v>
      </c>
      <c r="I6895"/>
    </row>
    <row r="6896" spans="3:9">
      <c r="C6896" s="176">
        <v>42340.513200000001</v>
      </c>
      <c r="D6896" s="3" t="s">
        <v>446</v>
      </c>
      <c r="E6896" s="3" t="s">
        <v>450</v>
      </c>
      <c r="F6896" s="3" t="str">
        <f t="shared" si="107"/>
        <v>Retail</v>
      </c>
      <c r="G6896" s="3">
        <v>2</v>
      </c>
      <c r="I6896"/>
    </row>
    <row r="6897" spans="3:9">
      <c r="C6897" s="176">
        <v>42360.505599999997</v>
      </c>
      <c r="D6897" s="3" t="s">
        <v>447</v>
      </c>
      <c r="E6897" s="3" t="s">
        <v>456</v>
      </c>
      <c r="F6897" s="3" t="str">
        <f t="shared" si="107"/>
        <v>Wholesale</v>
      </c>
      <c r="G6897" s="3">
        <v>41</v>
      </c>
      <c r="I6897"/>
    </row>
    <row r="6898" spans="3:9">
      <c r="C6898" s="176">
        <v>41983.505599999997</v>
      </c>
      <c r="D6898" s="3" t="s">
        <v>447</v>
      </c>
      <c r="E6898" s="3" t="s">
        <v>6</v>
      </c>
      <c r="F6898" s="3" t="str">
        <f t="shared" si="107"/>
        <v>Wholesale</v>
      </c>
      <c r="G6898" s="3">
        <v>79</v>
      </c>
      <c r="I6898"/>
    </row>
    <row r="6899" spans="3:9">
      <c r="C6899" s="176">
        <v>41981.208299999998</v>
      </c>
      <c r="D6899" s="3" t="s">
        <v>446</v>
      </c>
      <c r="E6899" s="3" t="s">
        <v>6</v>
      </c>
      <c r="F6899" s="3" t="str">
        <f t="shared" si="107"/>
        <v>Retail</v>
      </c>
      <c r="G6899" s="3">
        <v>1</v>
      </c>
      <c r="I6899"/>
    </row>
    <row r="6900" spans="3:9">
      <c r="C6900" s="176">
        <v>42105.4951</v>
      </c>
      <c r="D6900" s="3" t="s">
        <v>445</v>
      </c>
      <c r="E6900" s="3" t="s">
        <v>453</v>
      </c>
      <c r="F6900" s="3" t="str">
        <f t="shared" si="107"/>
        <v>Retail</v>
      </c>
      <c r="G6900" s="3">
        <v>2</v>
      </c>
      <c r="I6900"/>
    </row>
    <row r="6901" spans="3:9">
      <c r="C6901" s="176">
        <v>41979.739600000001</v>
      </c>
      <c r="D6901" s="3" t="s">
        <v>445</v>
      </c>
      <c r="E6901" s="3" t="s">
        <v>6</v>
      </c>
      <c r="F6901" s="3" t="str">
        <f t="shared" si="107"/>
        <v>Wholesale</v>
      </c>
      <c r="G6901" s="3">
        <v>21</v>
      </c>
      <c r="I6901"/>
    </row>
    <row r="6902" spans="3:9">
      <c r="C6902" s="176">
        <v>42185.468099999998</v>
      </c>
      <c r="D6902" s="3" t="s">
        <v>445</v>
      </c>
      <c r="E6902" s="3" t="s">
        <v>453</v>
      </c>
      <c r="F6902" s="3" t="str">
        <f t="shared" si="107"/>
        <v>Retail</v>
      </c>
      <c r="G6902" s="3">
        <v>2</v>
      </c>
      <c r="I6902"/>
    </row>
    <row r="6903" spans="3:9">
      <c r="C6903" s="176">
        <v>42142.190300000002</v>
      </c>
      <c r="D6903" s="3" t="s">
        <v>447</v>
      </c>
      <c r="E6903" s="3" t="s">
        <v>453</v>
      </c>
      <c r="F6903" s="3" t="str">
        <f t="shared" si="107"/>
        <v>Retail</v>
      </c>
      <c r="G6903" s="3">
        <v>1</v>
      </c>
      <c r="I6903"/>
    </row>
    <row r="6904" spans="3:9">
      <c r="C6904" s="176">
        <v>42172.154199999997</v>
      </c>
      <c r="D6904" s="3" t="s">
        <v>446</v>
      </c>
      <c r="E6904" s="3" t="s">
        <v>114</v>
      </c>
      <c r="F6904" s="3" t="str">
        <f t="shared" si="107"/>
        <v>Retail</v>
      </c>
      <c r="G6904" s="3">
        <v>1</v>
      </c>
      <c r="I6904"/>
    </row>
    <row r="6905" spans="3:9">
      <c r="C6905" s="176">
        <v>42363.152800000003</v>
      </c>
      <c r="D6905" s="3" t="s">
        <v>447</v>
      </c>
      <c r="E6905" s="3" t="s">
        <v>453</v>
      </c>
      <c r="F6905" s="3" t="str">
        <f t="shared" si="107"/>
        <v>Retail</v>
      </c>
      <c r="G6905" s="3">
        <v>6</v>
      </c>
      <c r="I6905"/>
    </row>
    <row r="6906" spans="3:9">
      <c r="C6906" s="176">
        <v>42168.2569</v>
      </c>
      <c r="D6906" s="3" t="s">
        <v>447</v>
      </c>
      <c r="E6906" s="3" t="s">
        <v>312</v>
      </c>
      <c r="F6906" s="3" t="str">
        <f t="shared" si="107"/>
        <v>Wholesale</v>
      </c>
      <c r="G6906" s="3">
        <v>71</v>
      </c>
      <c r="I6906"/>
    </row>
    <row r="6907" spans="3:9">
      <c r="C6907" s="176">
        <v>42165.6181</v>
      </c>
      <c r="D6907" s="3" t="s">
        <v>446</v>
      </c>
      <c r="E6907" s="3" t="s">
        <v>6</v>
      </c>
      <c r="F6907" s="3" t="str">
        <f t="shared" si="107"/>
        <v>Retail</v>
      </c>
      <c r="G6907" s="3">
        <v>9</v>
      </c>
      <c r="I6907"/>
    </row>
    <row r="6908" spans="3:9">
      <c r="C6908" s="176">
        <v>41982.507599999997</v>
      </c>
      <c r="D6908" s="3" t="s">
        <v>446</v>
      </c>
      <c r="E6908" s="3" t="s">
        <v>453</v>
      </c>
      <c r="F6908" s="3" t="str">
        <f t="shared" si="107"/>
        <v>Retail</v>
      </c>
      <c r="G6908" s="3">
        <v>2</v>
      </c>
      <c r="I6908"/>
    </row>
    <row r="6909" spans="3:9">
      <c r="C6909" s="176">
        <v>41983.713199999998</v>
      </c>
      <c r="D6909" s="3" t="s">
        <v>445</v>
      </c>
      <c r="E6909" s="3" t="s">
        <v>453</v>
      </c>
      <c r="F6909" s="3" t="str">
        <f t="shared" si="107"/>
        <v>Wholesale</v>
      </c>
      <c r="G6909" s="3">
        <v>27</v>
      </c>
      <c r="I6909"/>
    </row>
    <row r="6910" spans="3:9">
      <c r="C6910" s="176">
        <v>41981.591</v>
      </c>
      <c r="D6910" s="3" t="s">
        <v>446</v>
      </c>
      <c r="E6910" s="3" t="s">
        <v>451</v>
      </c>
      <c r="F6910" s="3" t="str">
        <f t="shared" si="107"/>
        <v>Wholesale</v>
      </c>
      <c r="G6910" s="3">
        <v>72</v>
      </c>
      <c r="I6910"/>
    </row>
    <row r="6911" spans="3:9">
      <c r="C6911" s="176">
        <v>41985.421499999997</v>
      </c>
      <c r="D6911" s="3" t="s">
        <v>446</v>
      </c>
      <c r="E6911" s="3" t="s">
        <v>453</v>
      </c>
      <c r="F6911" s="3" t="str">
        <f t="shared" si="107"/>
        <v>Retail</v>
      </c>
      <c r="G6911" s="3">
        <v>1</v>
      </c>
      <c r="I6911"/>
    </row>
    <row r="6912" spans="3:9">
      <c r="C6912" s="176">
        <v>42185.490299999998</v>
      </c>
      <c r="D6912" s="3" t="s">
        <v>447</v>
      </c>
      <c r="E6912" s="3" t="s">
        <v>7</v>
      </c>
      <c r="F6912" s="3" t="str">
        <f t="shared" si="107"/>
        <v>Retail</v>
      </c>
      <c r="G6912" s="3">
        <v>6</v>
      </c>
      <c r="I6912"/>
    </row>
    <row r="6913" spans="3:9">
      <c r="C6913" s="176">
        <v>41984.195800000001</v>
      </c>
      <c r="D6913" s="3" t="s">
        <v>447</v>
      </c>
      <c r="E6913" s="3" t="s">
        <v>453</v>
      </c>
      <c r="F6913" s="3" t="str">
        <f t="shared" si="107"/>
        <v>Retail</v>
      </c>
      <c r="G6913" s="3">
        <v>5</v>
      </c>
      <c r="I6913"/>
    </row>
    <row r="6914" spans="3:9">
      <c r="C6914" s="176">
        <v>42219.447899999999</v>
      </c>
      <c r="D6914" s="3" t="s">
        <v>445</v>
      </c>
      <c r="E6914" s="3" t="s">
        <v>114</v>
      </c>
      <c r="F6914" s="3" t="str">
        <f t="shared" si="107"/>
        <v>Wholesale</v>
      </c>
      <c r="G6914" s="3">
        <v>29</v>
      </c>
      <c r="I6914"/>
    </row>
    <row r="6915" spans="3:9">
      <c r="C6915" s="176">
        <v>42355.7264</v>
      </c>
      <c r="D6915" s="3" t="s">
        <v>449</v>
      </c>
      <c r="E6915" s="3" t="s">
        <v>458</v>
      </c>
      <c r="F6915" s="3" t="str">
        <f t="shared" si="107"/>
        <v>Wholesale</v>
      </c>
      <c r="G6915" s="3">
        <v>38</v>
      </c>
      <c r="I6915"/>
    </row>
    <row r="6916" spans="3:9">
      <c r="C6916" s="176">
        <v>41981.4715</v>
      </c>
      <c r="D6916" s="3" t="s">
        <v>445</v>
      </c>
      <c r="E6916" s="3" t="s">
        <v>453</v>
      </c>
      <c r="F6916" s="3" t="str">
        <f t="shared" si="107"/>
        <v>Retail</v>
      </c>
      <c r="G6916" s="3">
        <v>5</v>
      </c>
      <c r="I6916"/>
    </row>
    <row r="6917" spans="3:9">
      <c r="C6917" s="176">
        <v>41986.7451</v>
      </c>
      <c r="D6917" s="3" t="s">
        <v>446</v>
      </c>
      <c r="E6917" s="3" t="s">
        <v>458</v>
      </c>
      <c r="F6917" s="3" t="str">
        <f t="shared" si="107"/>
        <v>Wholesale</v>
      </c>
      <c r="G6917" s="3">
        <v>104</v>
      </c>
      <c r="I6917"/>
    </row>
    <row r="6918" spans="3:9">
      <c r="C6918" s="176">
        <v>42341.147199999999</v>
      </c>
      <c r="D6918" s="3" t="s">
        <v>446</v>
      </c>
      <c r="E6918" s="3" t="s">
        <v>453</v>
      </c>
      <c r="F6918" s="3" t="str">
        <f t="shared" si="107"/>
        <v>Wholesale</v>
      </c>
      <c r="G6918" s="3">
        <v>48</v>
      </c>
      <c r="I6918"/>
    </row>
    <row r="6919" spans="3:9">
      <c r="C6919" s="176">
        <v>42116.677799999998</v>
      </c>
      <c r="D6919" s="3" t="s">
        <v>446</v>
      </c>
      <c r="E6919" s="3" t="s">
        <v>7</v>
      </c>
      <c r="F6919" s="3" t="str">
        <f t="shared" si="107"/>
        <v>Retail</v>
      </c>
      <c r="G6919" s="3">
        <v>4</v>
      </c>
      <c r="I6919"/>
    </row>
    <row r="6920" spans="3:9">
      <c r="C6920" s="176">
        <v>42283.218099999998</v>
      </c>
      <c r="D6920" s="3" t="s">
        <v>449</v>
      </c>
      <c r="E6920" s="3" t="s">
        <v>453</v>
      </c>
      <c r="F6920" s="3" t="str">
        <f t="shared" si="107"/>
        <v>Wholesale</v>
      </c>
      <c r="G6920" s="3">
        <v>28</v>
      </c>
      <c r="I6920"/>
    </row>
    <row r="6921" spans="3:9">
      <c r="C6921" s="176">
        <v>42188.815999999999</v>
      </c>
      <c r="D6921" s="3" t="s">
        <v>445</v>
      </c>
      <c r="E6921" s="3" t="s">
        <v>312</v>
      </c>
      <c r="F6921" s="3" t="str">
        <f t="shared" si="107"/>
        <v>Wholesale</v>
      </c>
      <c r="G6921" s="3">
        <v>12</v>
      </c>
      <c r="I6921"/>
    </row>
    <row r="6922" spans="3:9">
      <c r="C6922" s="176">
        <v>42186.7785</v>
      </c>
      <c r="D6922" s="3" t="s">
        <v>445</v>
      </c>
      <c r="E6922" s="3" t="s">
        <v>453</v>
      </c>
      <c r="F6922" s="3" t="str">
        <f t="shared" ref="F6922:F6985" si="108">IF(G6922&lt;10,"Retail","Wholesale")</f>
        <v>Retail</v>
      </c>
      <c r="G6922" s="3">
        <v>3</v>
      </c>
      <c r="I6922"/>
    </row>
    <row r="6923" spans="3:9">
      <c r="C6923" s="176">
        <v>42347.4931</v>
      </c>
      <c r="D6923" s="3" t="s">
        <v>446</v>
      </c>
      <c r="E6923" s="3" t="s">
        <v>312</v>
      </c>
      <c r="F6923" s="3" t="str">
        <f t="shared" si="108"/>
        <v>Wholesale</v>
      </c>
      <c r="G6923" s="3">
        <v>86</v>
      </c>
      <c r="I6923"/>
    </row>
    <row r="6924" spans="3:9">
      <c r="C6924" s="176">
        <v>42363.543799999999</v>
      </c>
      <c r="D6924" s="3" t="s">
        <v>446</v>
      </c>
      <c r="E6924" s="3" t="s">
        <v>114</v>
      </c>
      <c r="F6924" s="3" t="str">
        <f t="shared" si="108"/>
        <v>Retail</v>
      </c>
      <c r="G6924" s="3">
        <v>1</v>
      </c>
      <c r="I6924"/>
    </row>
    <row r="6925" spans="3:9">
      <c r="C6925" s="176">
        <v>42254.1708</v>
      </c>
      <c r="D6925" s="3" t="s">
        <v>446</v>
      </c>
      <c r="E6925" s="3" t="s">
        <v>453</v>
      </c>
      <c r="F6925" s="3" t="str">
        <f t="shared" si="108"/>
        <v>Wholesale</v>
      </c>
      <c r="G6925" s="3">
        <v>58</v>
      </c>
      <c r="I6925"/>
    </row>
    <row r="6926" spans="3:9">
      <c r="C6926" s="176">
        <v>41982.168100000003</v>
      </c>
      <c r="D6926" s="3" t="s">
        <v>446</v>
      </c>
      <c r="E6926" s="3" t="s">
        <v>9</v>
      </c>
      <c r="F6926" s="3" t="str">
        <f t="shared" si="108"/>
        <v>Wholesale</v>
      </c>
      <c r="G6926" s="3">
        <v>33</v>
      </c>
      <c r="I6926"/>
    </row>
    <row r="6927" spans="3:9">
      <c r="C6927" s="176">
        <v>42343.520100000002</v>
      </c>
      <c r="D6927" s="3" t="s">
        <v>445</v>
      </c>
      <c r="E6927" s="3" t="s">
        <v>6</v>
      </c>
      <c r="F6927" s="3" t="str">
        <f t="shared" si="108"/>
        <v>Retail</v>
      </c>
      <c r="G6927" s="3">
        <v>2</v>
      </c>
      <c r="I6927"/>
    </row>
    <row r="6928" spans="3:9">
      <c r="C6928" s="176">
        <v>42341.485399999998</v>
      </c>
      <c r="D6928" s="3" t="s">
        <v>447</v>
      </c>
      <c r="E6928" s="3" t="s">
        <v>450</v>
      </c>
      <c r="F6928" s="3" t="str">
        <f t="shared" si="108"/>
        <v>Retail</v>
      </c>
      <c r="G6928" s="3">
        <v>1</v>
      </c>
      <c r="I6928"/>
    </row>
    <row r="6929" spans="3:9">
      <c r="C6929" s="176">
        <v>42259.606299999999</v>
      </c>
      <c r="D6929" s="3" t="s">
        <v>446</v>
      </c>
      <c r="E6929" s="3" t="s">
        <v>110</v>
      </c>
      <c r="F6929" s="3" t="str">
        <f t="shared" si="108"/>
        <v>Retail</v>
      </c>
      <c r="G6929" s="3">
        <v>6</v>
      </c>
      <c r="I6929"/>
    </row>
    <row r="6930" spans="3:9">
      <c r="C6930" s="176">
        <v>42203.469400000002</v>
      </c>
      <c r="D6930" s="3" t="s">
        <v>445</v>
      </c>
      <c r="E6930" s="3" t="s">
        <v>10</v>
      </c>
      <c r="F6930" s="3" t="str">
        <f t="shared" si="108"/>
        <v>Retail</v>
      </c>
      <c r="G6930" s="3">
        <v>2</v>
      </c>
      <c r="I6930"/>
    </row>
    <row r="6931" spans="3:9">
      <c r="C6931" s="176">
        <v>42326.827100000002</v>
      </c>
      <c r="D6931" s="3" t="s">
        <v>445</v>
      </c>
      <c r="E6931" s="3" t="s">
        <v>8</v>
      </c>
      <c r="F6931" s="3" t="str">
        <f t="shared" si="108"/>
        <v>Wholesale</v>
      </c>
      <c r="G6931" s="3">
        <v>33</v>
      </c>
      <c r="I6931"/>
    </row>
    <row r="6932" spans="3:9">
      <c r="C6932" s="176">
        <v>41982.111799999999</v>
      </c>
      <c r="D6932" s="3" t="s">
        <v>447</v>
      </c>
      <c r="E6932" s="3" t="s">
        <v>112</v>
      </c>
      <c r="F6932" s="3" t="str">
        <f t="shared" si="108"/>
        <v>Wholesale</v>
      </c>
      <c r="G6932" s="3">
        <v>30</v>
      </c>
      <c r="I6932"/>
    </row>
    <row r="6933" spans="3:9">
      <c r="C6933" s="176">
        <v>42050.804199999999</v>
      </c>
      <c r="D6933" s="3" t="s">
        <v>449</v>
      </c>
      <c r="E6933" s="3" t="s">
        <v>114</v>
      </c>
      <c r="F6933" s="3" t="str">
        <f t="shared" si="108"/>
        <v>Wholesale</v>
      </c>
      <c r="G6933" s="3">
        <v>56</v>
      </c>
      <c r="I6933"/>
    </row>
    <row r="6934" spans="3:9">
      <c r="C6934" s="176">
        <v>42274.474999999999</v>
      </c>
      <c r="D6934" s="3" t="s">
        <v>447</v>
      </c>
      <c r="E6934" s="3" t="s">
        <v>453</v>
      </c>
      <c r="F6934" s="3" t="str">
        <f t="shared" si="108"/>
        <v>Wholesale</v>
      </c>
      <c r="G6934" s="3">
        <v>60</v>
      </c>
      <c r="I6934"/>
    </row>
    <row r="6935" spans="3:9">
      <c r="C6935" s="176">
        <v>42341.966699999997</v>
      </c>
      <c r="D6935" s="3" t="s">
        <v>445</v>
      </c>
      <c r="E6935" s="3" t="s">
        <v>453</v>
      </c>
      <c r="F6935" s="3" t="str">
        <f t="shared" si="108"/>
        <v>Wholesale</v>
      </c>
      <c r="G6935" s="3">
        <v>94</v>
      </c>
      <c r="I6935"/>
    </row>
    <row r="6936" spans="3:9">
      <c r="C6936" s="176">
        <v>42339.710400000004</v>
      </c>
      <c r="D6936" s="3" t="s">
        <v>446</v>
      </c>
      <c r="E6936" s="3" t="s">
        <v>453</v>
      </c>
      <c r="F6936" s="3" t="str">
        <f t="shared" si="108"/>
        <v>Wholesale</v>
      </c>
      <c r="G6936" s="3">
        <v>34</v>
      </c>
      <c r="I6936"/>
    </row>
    <row r="6937" spans="3:9">
      <c r="C6937" s="176">
        <v>42119.481299999999</v>
      </c>
      <c r="D6937" s="3" t="s">
        <v>447</v>
      </c>
      <c r="E6937" s="3" t="s">
        <v>453</v>
      </c>
      <c r="F6937" s="3" t="str">
        <f t="shared" si="108"/>
        <v>Wholesale</v>
      </c>
      <c r="G6937" s="3">
        <v>61</v>
      </c>
      <c r="I6937"/>
    </row>
    <row r="6938" spans="3:9">
      <c r="C6938" s="176">
        <v>42222.722199999997</v>
      </c>
      <c r="D6938" s="3" t="s">
        <v>446</v>
      </c>
      <c r="E6938" s="3" t="s">
        <v>456</v>
      </c>
      <c r="F6938" s="3" t="str">
        <f t="shared" si="108"/>
        <v>Wholesale</v>
      </c>
      <c r="G6938" s="3">
        <v>36</v>
      </c>
      <c r="I6938"/>
    </row>
    <row r="6939" spans="3:9">
      <c r="C6939" s="176">
        <v>42224.752099999998</v>
      </c>
      <c r="D6939" s="3" t="s">
        <v>445</v>
      </c>
      <c r="E6939" s="3" t="s">
        <v>112</v>
      </c>
      <c r="F6939" s="3" t="str">
        <f t="shared" si="108"/>
        <v>Retail</v>
      </c>
      <c r="G6939" s="3">
        <v>1</v>
      </c>
      <c r="I6939"/>
    </row>
    <row r="6940" spans="3:9">
      <c r="C6940" s="176">
        <v>41981.466</v>
      </c>
      <c r="D6940" s="3" t="s">
        <v>445</v>
      </c>
      <c r="E6940" s="3" t="s">
        <v>114</v>
      </c>
      <c r="F6940" s="3" t="str">
        <f t="shared" si="108"/>
        <v>Wholesale</v>
      </c>
      <c r="G6940" s="3">
        <v>33</v>
      </c>
      <c r="I6940"/>
    </row>
    <row r="6941" spans="3:9">
      <c r="C6941" s="176">
        <v>41984.4542</v>
      </c>
      <c r="D6941" s="3" t="s">
        <v>447</v>
      </c>
      <c r="E6941" s="3" t="s">
        <v>6</v>
      </c>
      <c r="F6941" s="3" t="str">
        <f t="shared" si="108"/>
        <v>Retail</v>
      </c>
      <c r="G6941" s="3">
        <v>3</v>
      </c>
      <c r="I6941"/>
    </row>
    <row r="6942" spans="3:9">
      <c r="C6942" s="176">
        <v>42343.684000000001</v>
      </c>
      <c r="D6942" s="3" t="s">
        <v>446</v>
      </c>
      <c r="E6942" s="3" t="s">
        <v>453</v>
      </c>
      <c r="F6942" s="3" t="str">
        <f t="shared" si="108"/>
        <v>Retail</v>
      </c>
      <c r="G6942" s="3">
        <v>3</v>
      </c>
      <c r="I6942"/>
    </row>
    <row r="6943" spans="3:9">
      <c r="C6943" s="176">
        <v>42326.705600000001</v>
      </c>
      <c r="D6943" s="3" t="s">
        <v>447</v>
      </c>
      <c r="E6943" s="3" t="s">
        <v>114</v>
      </c>
      <c r="F6943" s="3" t="str">
        <f t="shared" si="108"/>
        <v>Retail</v>
      </c>
      <c r="G6943" s="3">
        <v>3</v>
      </c>
      <c r="I6943"/>
    </row>
    <row r="6944" spans="3:9">
      <c r="C6944" s="176">
        <v>41980.206299999998</v>
      </c>
      <c r="D6944" s="3" t="s">
        <v>445</v>
      </c>
      <c r="E6944" s="3" t="s">
        <v>460</v>
      </c>
      <c r="F6944" s="3" t="str">
        <f t="shared" si="108"/>
        <v>Wholesale</v>
      </c>
      <c r="G6944" s="3">
        <v>38</v>
      </c>
      <c r="I6944"/>
    </row>
    <row r="6945" spans="3:9">
      <c r="C6945" s="176">
        <v>41978.732600000003</v>
      </c>
      <c r="D6945" s="3" t="s">
        <v>445</v>
      </c>
      <c r="E6945" s="3" t="s">
        <v>8</v>
      </c>
      <c r="F6945" s="3" t="str">
        <f t="shared" si="108"/>
        <v>Wholesale</v>
      </c>
      <c r="G6945" s="3">
        <v>32</v>
      </c>
      <c r="I6945"/>
    </row>
    <row r="6946" spans="3:9">
      <c r="C6946" s="176">
        <v>42171.195099999997</v>
      </c>
      <c r="D6946" s="3" t="s">
        <v>445</v>
      </c>
      <c r="E6946" s="3" t="s">
        <v>10</v>
      </c>
      <c r="F6946" s="3" t="str">
        <f t="shared" si="108"/>
        <v>Retail</v>
      </c>
      <c r="G6946" s="3">
        <v>2</v>
      </c>
      <c r="I6946"/>
    </row>
    <row r="6947" spans="3:9">
      <c r="C6947" s="176">
        <v>42181.554199999999</v>
      </c>
      <c r="D6947" s="3" t="s">
        <v>447</v>
      </c>
      <c r="E6947" s="3" t="s">
        <v>453</v>
      </c>
      <c r="F6947" s="3" t="str">
        <f t="shared" si="108"/>
        <v>Retail</v>
      </c>
      <c r="G6947" s="3">
        <v>1</v>
      </c>
      <c r="I6947"/>
    </row>
    <row r="6948" spans="3:9">
      <c r="C6948" s="176">
        <v>42184.772900000004</v>
      </c>
      <c r="D6948" s="3" t="s">
        <v>445</v>
      </c>
      <c r="E6948" s="3" t="s">
        <v>453</v>
      </c>
      <c r="F6948" s="3" t="str">
        <f t="shared" si="108"/>
        <v>Wholesale</v>
      </c>
      <c r="G6948" s="3">
        <v>71</v>
      </c>
      <c r="I6948"/>
    </row>
    <row r="6949" spans="3:9">
      <c r="C6949" s="176">
        <v>42333.228499999997</v>
      </c>
      <c r="D6949" s="3" t="s">
        <v>446</v>
      </c>
      <c r="E6949" s="3" t="s">
        <v>6</v>
      </c>
      <c r="F6949" s="3" t="str">
        <f t="shared" si="108"/>
        <v>Retail</v>
      </c>
      <c r="G6949" s="3">
        <v>2</v>
      </c>
      <c r="I6949"/>
    </row>
    <row r="6950" spans="3:9">
      <c r="C6950" s="176">
        <v>41981.378499999999</v>
      </c>
      <c r="D6950" s="3" t="s">
        <v>445</v>
      </c>
      <c r="E6950" s="3" t="s">
        <v>110</v>
      </c>
      <c r="F6950" s="3" t="str">
        <f t="shared" si="108"/>
        <v>Wholesale</v>
      </c>
      <c r="G6950" s="3">
        <v>72</v>
      </c>
      <c r="I6950"/>
    </row>
    <row r="6951" spans="3:9">
      <c r="C6951" s="176">
        <v>41980.452799999999</v>
      </c>
      <c r="D6951" s="3" t="s">
        <v>447</v>
      </c>
      <c r="E6951" s="3" t="s">
        <v>110</v>
      </c>
      <c r="F6951" s="3" t="str">
        <f t="shared" si="108"/>
        <v>Wholesale</v>
      </c>
      <c r="G6951" s="3">
        <v>39</v>
      </c>
      <c r="I6951"/>
    </row>
    <row r="6952" spans="3:9">
      <c r="C6952" s="176">
        <v>42345.761100000003</v>
      </c>
      <c r="D6952" s="3" t="s">
        <v>447</v>
      </c>
      <c r="E6952" s="3" t="s">
        <v>10</v>
      </c>
      <c r="F6952" s="3" t="str">
        <f t="shared" si="108"/>
        <v>Wholesale</v>
      </c>
      <c r="G6952" s="3">
        <v>47</v>
      </c>
      <c r="I6952"/>
    </row>
    <row r="6953" spans="3:9">
      <c r="C6953" s="176">
        <v>42204.149299999997</v>
      </c>
      <c r="D6953" s="3" t="s">
        <v>449</v>
      </c>
      <c r="E6953" s="3" t="s">
        <v>10</v>
      </c>
      <c r="F6953" s="3" t="str">
        <f t="shared" si="108"/>
        <v>Wholesale</v>
      </c>
      <c r="G6953" s="3">
        <v>47</v>
      </c>
      <c r="I6953"/>
    </row>
    <row r="6954" spans="3:9">
      <c r="C6954" s="176">
        <v>42217.469400000002</v>
      </c>
      <c r="D6954" s="3" t="s">
        <v>446</v>
      </c>
      <c r="E6954" s="3" t="s">
        <v>112</v>
      </c>
      <c r="F6954" s="3" t="str">
        <f t="shared" si="108"/>
        <v>Retail</v>
      </c>
      <c r="G6954" s="3">
        <v>1</v>
      </c>
      <c r="I6954"/>
    </row>
    <row r="6955" spans="3:9">
      <c r="C6955" s="176">
        <v>42097.5049</v>
      </c>
      <c r="D6955" s="3" t="s">
        <v>449</v>
      </c>
      <c r="E6955" s="3" t="s">
        <v>114</v>
      </c>
      <c r="F6955" s="3" t="str">
        <f t="shared" si="108"/>
        <v>Wholesale</v>
      </c>
      <c r="G6955" s="3">
        <v>53</v>
      </c>
      <c r="I6955"/>
    </row>
    <row r="6956" spans="3:9">
      <c r="C6956" s="176">
        <v>42347.435400000002</v>
      </c>
      <c r="D6956" s="3" t="s">
        <v>449</v>
      </c>
      <c r="E6956" s="3" t="s">
        <v>112</v>
      </c>
      <c r="F6956" s="3" t="str">
        <f t="shared" si="108"/>
        <v>Wholesale</v>
      </c>
      <c r="G6956" s="3">
        <v>39</v>
      </c>
      <c r="I6956"/>
    </row>
    <row r="6957" spans="3:9">
      <c r="C6957" s="176">
        <v>42361.785400000001</v>
      </c>
      <c r="D6957" s="3" t="s">
        <v>446</v>
      </c>
      <c r="E6957" s="3" t="s">
        <v>451</v>
      </c>
      <c r="F6957" s="3" t="str">
        <f t="shared" si="108"/>
        <v>Retail</v>
      </c>
      <c r="G6957" s="3">
        <v>1</v>
      </c>
      <c r="I6957"/>
    </row>
    <row r="6958" spans="3:9">
      <c r="C6958" s="176">
        <v>41983.656900000002</v>
      </c>
      <c r="D6958" s="3" t="s">
        <v>449</v>
      </c>
      <c r="E6958" s="3" t="s">
        <v>453</v>
      </c>
      <c r="F6958" s="3" t="str">
        <f t="shared" si="108"/>
        <v>Retail</v>
      </c>
      <c r="G6958" s="3">
        <v>7</v>
      </c>
      <c r="I6958"/>
    </row>
    <row r="6959" spans="3:9">
      <c r="C6959" s="176">
        <v>42278.738899999997</v>
      </c>
      <c r="D6959" s="3" t="s">
        <v>447</v>
      </c>
      <c r="E6959" s="3" t="s">
        <v>112</v>
      </c>
      <c r="F6959" s="3" t="str">
        <f t="shared" si="108"/>
        <v>Wholesale</v>
      </c>
      <c r="G6959" s="3">
        <v>56</v>
      </c>
      <c r="I6959"/>
    </row>
    <row r="6960" spans="3:9">
      <c r="C6960" s="176">
        <v>42251.472900000001</v>
      </c>
      <c r="D6960" s="3" t="s">
        <v>447</v>
      </c>
      <c r="E6960" s="3" t="s">
        <v>460</v>
      </c>
      <c r="F6960" s="3" t="str">
        <f t="shared" si="108"/>
        <v>Retail</v>
      </c>
      <c r="G6960" s="3">
        <v>6</v>
      </c>
      <c r="I6960"/>
    </row>
    <row r="6961" spans="3:9">
      <c r="C6961" s="176">
        <v>42246.495799999997</v>
      </c>
      <c r="D6961" s="3" t="s">
        <v>445</v>
      </c>
      <c r="E6961" s="3" t="s">
        <v>7</v>
      </c>
      <c r="F6961" s="3" t="str">
        <f t="shared" si="108"/>
        <v>Wholesale</v>
      </c>
      <c r="G6961" s="3">
        <v>39</v>
      </c>
      <c r="I6961"/>
    </row>
    <row r="6962" spans="3:9">
      <c r="C6962" s="176">
        <v>41980.4882</v>
      </c>
      <c r="D6962" s="3" t="s">
        <v>445</v>
      </c>
      <c r="E6962" s="3" t="s">
        <v>450</v>
      </c>
      <c r="F6962" s="3" t="str">
        <f t="shared" si="108"/>
        <v>Retail</v>
      </c>
      <c r="G6962" s="3">
        <v>2</v>
      </c>
      <c r="I6962"/>
    </row>
    <row r="6963" spans="3:9">
      <c r="C6963" s="176">
        <v>42339.124300000003</v>
      </c>
      <c r="D6963" s="3" t="s">
        <v>447</v>
      </c>
      <c r="E6963" s="3" t="s">
        <v>453</v>
      </c>
      <c r="F6963" s="3" t="str">
        <f t="shared" si="108"/>
        <v>Wholesale</v>
      </c>
      <c r="G6963" s="3">
        <v>32</v>
      </c>
      <c r="I6963"/>
    </row>
    <row r="6964" spans="3:9">
      <c r="C6964" s="176">
        <v>42306.533300000003</v>
      </c>
      <c r="D6964" s="3" t="s">
        <v>446</v>
      </c>
      <c r="E6964" s="3" t="s">
        <v>10</v>
      </c>
      <c r="F6964" s="3" t="str">
        <f t="shared" si="108"/>
        <v>Wholesale</v>
      </c>
      <c r="G6964" s="3">
        <v>92</v>
      </c>
      <c r="I6964"/>
    </row>
    <row r="6965" spans="3:9">
      <c r="C6965" s="176">
        <v>41980.4882</v>
      </c>
      <c r="D6965" s="3" t="s">
        <v>445</v>
      </c>
      <c r="E6965" s="3" t="s">
        <v>457</v>
      </c>
      <c r="F6965" s="3" t="str">
        <f t="shared" si="108"/>
        <v>Retail</v>
      </c>
      <c r="G6965" s="3">
        <v>6</v>
      </c>
      <c r="I6965"/>
    </row>
    <row r="6966" spans="3:9">
      <c r="C6966" s="176">
        <v>42178.750699999997</v>
      </c>
      <c r="D6966" s="3" t="s">
        <v>445</v>
      </c>
      <c r="E6966" s="3" t="s">
        <v>453</v>
      </c>
      <c r="F6966" s="3" t="str">
        <f t="shared" si="108"/>
        <v>Retail</v>
      </c>
      <c r="G6966" s="3">
        <v>2</v>
      </c>
      <c r="I6966"/>
    </row>
    <row r="6967" spans="3:9">
      <c r="C6967" s="176">
        <v>42339.526400000002</v>
      </c>
      <c r="D6967" s="3" t="s">
        <v>445</v>
      </c>
      <c r="E6967" s="3" t="s">
        <v>453</v>
      </c>
      <c r="F6967" s="3" t="str">
        <f t="shared" si="108"/>
        <v>Retail</v>
      </c>
      <c r="G6967" s="3">
        <v>2</v>
      </c>
      <c r="I6967"/>
    </row>
    <row r="6968" spans="3:9">
      <c r="C6968" s="176">
        <v>42184.556299999997</v>
      </c>
      <c r="D6968" s="3" t="s">
        <v>449</v>
      </c>
      <c r="E6968" s="3" t="s">
        <v>457</v>
      </c>
      <c r="F6968" s="3" t="str">
        <f t="shared" si="108"/>
        <v>Wholesale</v>
      </c>
      <c r="G6968" s="3">
        <v>38</v>
      </c>
      <c r="I6968"/>
    </row>
    <row r="6969" spans="3:9">
      <c r="C6969" s="176">
        <v>42290.681299999997</v>
      </c>
      <c r="D6969" s="3" t="s">
        <v>445</v>
      </c>
      <c r="E6969" s="3" t="s">
        <v>453</v>
      </c>
      <c r="F6969" s="3" t="str">
        <f t="shared" si="108"/>
        <v>Wholesale</v>
      </c>
      <c r="G6969" s="3">
        <v>41</v>
      </c>
      <c r="I6969"/>
    </row>
    <row r="6970" spans="3:9">
      <c r="C6970" s="176">
        <v>41984.337500000001</v>
      </c>
      <c r="D6970" s="3" t="s">
        <v>445</v>
      </c>
      <c r="E6970" s="3" t="s">
        <v>448</v>
      </c>
      <c r="F6970" s="3" t="str">
        <f t="shared" si="108"/>
        <v>Retail</v>
      </c>
      <c r="G6970" s="3">
        <v>1</v>
      </c>
      <c r="I6970"/>
    </row>
    <row r="6971" spans="3:9">
      <c r="C6971" s="176">
        <v>42173.235399999998</v>
      </c>
      <c r="D6971" s="3" t="s">
        <v>449</v>
      </c>
      <c r="E6971" s="3" t="s">
        <v>453</v>
      </c>
      <c r="F6971" s="3" t="str">
        <f t="shared" si="108"/>
        <v>Wholesale</v>
      </c>
      <c r="G6971" s="3">
        <v>37</v>
      </c>
      <c r="I6971"/>
    </row>
    <row r="6972" spans="3:9">
      <c r="C6972" s="176">
        <v>42361.516000000003</v>
      </c>
      <c r="D6972" s="3" t="s">
        <v>445</v>
      </c>
      <c r="E6972" s="3" t="s">
        <v>453</v>
      </c>
      <c r="F6972" s="3" t="str">
        <f t="shared" si="108"/>
        <v>Retail</v>
      </c>
      <c r="G6972" s="3">
        <v>3</v>
      </c>
      <c r="I6972"/>
    </row>
    <row r="6973" spans="3:9">
      <c r="C6973" s="176">
        <v>41979.7111</v>
      </c>
      <c r="D6973" s="3" t="s">
        <v>446</v>
      </c>
      <c r="E6973" s="3" t="s">
        <v>453</v>
      </c>
      <c r="F6973" s="3" t="str">
        <f t="shared" si="108"/>
        <v>Retail</v>
      </c>
      <c r="G6973" s="3">
        <v>5</v>
      </c>
      <c r="I6973"/>
    </row>
    <row r="6974" spans="3:9">
      <c r="C6974" s="176">
        <v>42035.288200000003</v>
      </c>
      <c r="D6974" s="3" t="s">
        <v>447</v>
      </c>
      <c r="E6974" s="3" t="s">
        <v>457</v>
      </c>
      <c r="F6974" s="3" t="str">
        <f t="shared" si="108"/>
        <v>Retail</v>
      </c>
      <c r="G6974" s="3">
        <v>2</v>
      </c>
      <c r="I6974"/>
    </row>
    <row r="6975" spans="3:9">
      <c r="C6975" s="176">
        <v>42231.515299999999</v>
      </c>
      <c r="D6975" s="3" t="s">
        <v>446</v>
      </c>
      <c r="E6975" s="3" t="s">
        <v>114</v>
      </c>
      <c r="F6975" s="3" t="str">
        <f t="shared" si="108"/>
        <v>Retail</v>
      </c>
      <c r="G6975" s="3">
        <v>2</v>
      </c>
      <c r="I6975"/>
    </row>
    <row r="6976" spans="3:9">
      <c r="C6976" s="176">
        <v>42172.472900000001</v>
      </c>
      <c r="D6976" s="3" t="s">
        <v>445</v>
      </c>
      <c r="E6976" s="3" t="s">
        <v>453</v>
      </c>
      <c r="F6976" s="3" t="str">
        <f t="shared" si="108"/>
        <v>Retail</v>
      </c>
      <c r="G6976" s="3">
        <v>1</v>
      </c>
      <c r="I6976"/>
    </row>
    <row r="6977" spans="3:9">
      <c r="C6977" s="176">
        <v>42229.207600000002</v>
      </c>
      <c r="D6977" s="3" t="s">
        <v>445</v>
      </c>
      <c r="E6977" s="3" t="s">
        <v>453</v>
      </c>
      <c r="F6977" s="3" t="str">
        <f t="shared" si="108"/>
        <v>Retail</v>
      </c>
      <c r="G6977" s="3">
        <v>6</v>
      </c>
      <c r="I6977"/>
    </row>
    <row r="6978" spans="3:9">
      <c r="C6978" s="176">
        <v>42178.581899999997</v>
      </c>
      <c r="D6978" s="3" t="s">
        <v>446</v>
      </c>
      <c r="E6978" s="3" t="s">
        <v>6</v>
      </c>
      <c r="F6978" s="3" t="str">
        <f t="shared" si="108"/>
        <v>Retail</v>
      </c>
      <c r="G6978" s="3">
        <v>6</v>
      </c>
      <c r="I6978"/>
    </row>
    <row r="6979" spans="3:9">
      <c r="C6979" s="176">
        <v>42125.888899999998</v>
      </c>
      <c r="D6979" s="3" t="s">
        <v>445</v>
      </c>
      <c r="E6979" s="3" t="s">
        <v>6</v>
      </c>
      <c r="F6979" s="3" t="str">
        <f t="shared" si="108"/>
        <v>Wholesale</v>
      </c>
      <c r="G6979" s="3">
        <v>34</v>
      </c>
      <c r="I6979"/>
    </row>
    <row r="6980" spans="3:9">
      <c r="C6980" s="176">
        <v>41988.218099999998</v>
      </c>
      <c r="D6980" s="3" t="s">
        <v>446</v>
      </c>
      <c r="E6980" s="3" t="s">
        <v>9</v>
      </c>
      <c r="F6980" s="3" t="str">
        <f t="shared" si="108"/>
        <v>Wholesale</v>
      </c>
      <c r="G6980" s="3">
        <v>30</v>
      </c>
      <c r="I6980"/>
    </row>
    <row r="6981" spans="3:9">
      <c r="C6981" s="176">
        <v>42162.672899999998</v>
      </c>
      <c r="D6981" s="3" t="s">
        <v>445</v>
      </c>
      <c r="E6981" s="3" t="s">
        <v>453</v>
      </c>
      <c r="F6981" s="3" t="str">
        <f t="shared" si="108"/>
        <v>Wholesale</v>
      </c>
      <c r="G6981" s="3">
        <v>31</v>
      </c>
      <c r="I6981"/>
    </row>
    <row r="6982" spans="3:9">
      <c r="C6982" s="176">
        <v>42296.102800000001</v>
      </c>
      <c r="D6982" s="3" t="s">
        <v>445</v>
      </c>
      <c r="E6982" s="3" t="s">
        <v>453</v>
      </c>
      <c r="F6982" s="3" t="str">
        <f t="shared" si="108"/>
        <v>Wholesale</v>
      </c>
      <c r="G6982" s="3">
        <v>40</v>
      </c>
      <c r="I6982"/>
    </row>
    <row r="6983" spans="3:9">
      <c r="C6983" s="176">
        <v>42218.6806</v>
      </c>
      <c r="D6983" s="3" t="s">
        <v>449</v>
      </c>
      <c r="E6983" s="3" t="s">
        <v>7</v>
      </c>
      <c r="F6983" s="3" t="str">
        <f t="shared" si="108"/>
        <v>Retail</v>
      </c>
      <c r="G6983" s="3">
        <v>1</v>
      </c>
      <c r="I6983"/>
    </row>
    <row r="6984" spans="3:9">
      <c r="C6984" s="176">
        <v>42191.508999999998</v>
      </c>
      <c r="D6984" s="3" t="s">
        <v>449</v>
      </c>
      <c r="E6984" s="3" t="s">
        <v>457</v>
      </c>
      <c r="F6984" s="3" t="str">
        <f t="shared" si="108"/>
        <v>Retail</v>
      </c>
      <c r="G6984" s="3">
        <v>2</v>
      </c>
      <c r="I6984"/>
    </row>
    <row r="6985" spans="3:9">
      <c r="C6985" s="176">
        <v>42335.740299999998</v>
      </c>
      <c r="D6985" s="3" t="s">
        <v>445</v>
      </c>
      <c r="E6985" s="3" t="s">
        <v>453</v>
      </c>
      <c r="F6985" s="3" t="str">
        <f t="shared" si="108"/>
        <v>Retail</v>
      </c>
      <c r="G6985" s="3">
        <v>2</v>
      </c>
      <c r="I6985"/>
    </row>
    <row r="6986" spans="3:9">
      <c r="C6986" s="176">
        <v>42119.225700000003</v>
      </c>
      <c r="D6986" s="3" t="s">
        <v>447</v>
      </c>
      <c r="E6986" s="3" t="s">
        <v>6</v>
      </c>
      <c r="F6986" s="3" t="str">
        <f t="shared" ref="F6986:F7049" si="109">IF(G6986&lt;10,"Retail","Wholesale")</f>
        <v>Retail</v>
      </c>
      <c r="G6986" s="3">
        <v>6</v>
      </c>
      <c r="I6986"/>
    </row>
    <row r="6987" spans="3:9">
      <c r="C6987" s="176">
        <v>41982.786800000002</v>
      </c>
      <c r="D6987" s="3" t="s">
        <v>445</v>
      </c>
      <c r="E6987" s="3" t="s">
        <v>458</v>
      </c>
      <c r="F6987" s="3" t="str">
        <f t="shared" si="109"/>
        <v>Wholesale</v>
      </c>
      <c r="G6987" s="3">
        <v>117</v>
      </c>
      <c r="I6987"/>
    </row>
    <row r="6988" spans="3:9">
      <c r="C6988" s="176">
        <v>42157.839599999999</v>
      </c>
      <c r="D6988" s="3" t="s">
        <v>447</v>
      </c>
      <c r="E6988" s="3" t="s">
        <v>453</v>
      </c>
      <c r="F6988" s="3" t="str">
        <f t="shared" si="109"/>
        <v>Retail</v>
      </c>
      <c r="G6988" s="3">
        <v>6</v>
      </c>
      <c r="I6988"/>
    </row>
    <row r="6989" spans="3:9">
      <c r="C6989" s="176">
        <v>42235.7785</v>
      </c>
      <c r="D6989" s="3" t="s">
        <v>447</v>
      </c>
      <c r="E6989" s="3" t="s">
        <v>6</v>
      </c>
      <c r="F6989" s="3" t="str">
        <f t="shared" si="109"/>
        <v>Wholesale</v>
      </c>
      <c r="G6989" s="3">
        <v>60</v>
      </c>
      <c r="I6989"/>
    </row>
    <row r="6990" spans="3:9">
      <c r="C6990" s="176">
        <v>42169.722199999997</v>
      </c>
      <c r="D6990" s="3" t="s">
        <v>445</v>
      </c>
      <c r="E6990" s="3" t="s">
        <v>8</v>
      </c>
      <c r="F6990" s="3" t="str">
        <f t="shared" si="109"/>
        <v>Retail</v>
      </c>
      <c r="G6990" s="3">
        <v>5</v>
      </c>
      <c r="I6990"/>
    </row>
    <row r="6991" spans="3:9">
      <c r="C6991" s="176">
        <v>42160.722199999997</v>
      </c>
      <c r="D6991" s="3" t="s">
        <v>447</v>
      </c>
      <c r="E6991" s="3" t="s">
        <v>453</v>
      </c>
      <c r="F6991" s="3" t="str">
        <f t="shared" si="109"/>
        <v>Wholesale</v>
      </c>
      <c r="G6991" s="3">
        <v>45</v>
      </c>
      <c r="I6991"/>
    </row>
    <row r="6992" spans="3:9">
      <c r="C6992" s="176">
        <v>42359.102099999996</v>
      </c>
      <c r="D6992" s="3" t="s">
        <v>447</v>
      </c>
      <c r="E6992" s="3" t="s">
        <v>454</v>
      </c>
      <c r="F6992" s="3" t="str">
        <f t="shared" si="109"/>
        <v>Retail</v>
      </c>
      <c r="G6992" s="3">
        <v>2</v>
      </c>
      <c r="I6992"/>
    </row>
    <row r="6993" spans="3:9">
      <c r="C6993" s="176">
        <v>42303.6299</v>
      </c>
      <c r="D6993" s="3" t="s">
        <v>446</v>
      </c>
      <c r="E6993" s="3" t="s">
        <v>452</v>
      </c>
      <c r="F6993" s="3" t="str">
        <f t="shared" si="109"/>
        <v>Retail</v>
      </c>
      <c r="G6993" s="3">
        <v>6</v>
      </c>
      <c r="I6993"/>
    </row>
    <row r="6994" spans="3:9">
      <c r="C6994" s="176">
        <v>42242.515299999999</v>
      </c>
      <c r="D6994" s="3" t="s">
        <v>446</v>
      </c>
      <c r="E6994" s="3" t="s">
        <v>9</v>
      </c>
      <c r="F6994" s="3" t="str">
        <f t="shared" si="109"/>
        <v>Wholesale</v>
      </c>
      <c r="G6994" s="3">
        <v>32</v>
      </c>
      <c r="I6994"/>
    </row>
    <row r="6995" spans="3:9">
      <c r="C6995" s="176">
        <v>41986.781300000002</v>
      </c>
      <c r="D6995" s="3" t="s">
        <v>445</v>
      </c>
      <c r="E6995" s="3" t="s">
        <v>114</v>
      </c>
      <c r="F6995" s="3" t="str">
        <f t="shared" si="109"/>
        <v>Retail</v>
      </c>
      <c r="G6995" s="3">
        <v>2</v>
      </c>
      <c r="I6995"/>
    </row>
    <row r="6996" spans="3:9">
      <c r="C6996" s="176">
        <v>41983.534</v>
      </c>
      <c r="D6996" s="3" t="s">
        <v>445</v>
      </c>
      <c r="E6996" s="3" t="s">
        <v>6</v>
      </c>
      <c r="F6996" s="3" t="str">
        <f t="shared" si="109"/>
        <v>Retail</v>
      </c>
      <c r="G6996" s="3">
        <v>1</v>
      </c>
      <c r="I6996"/>
    </row>
    <row r="6997" spans="3:9">
      <c r="C6997" s="176">
        <v>42359.215300000003</v>
      </c>
      <c r="D6997" s="3" t="s">
        <v>445</v>
      </c>
      <c r="E6997" s="3" t="s">
        <v>7</v>
      </c>
      <c r="F6997" s="3" t="str">
        <f t="shared" si="109"/>
        <v>Retail</v>
      </c>
      <c r="G6997" s="3">
        <v>7</v>
      </c>
      <c r="I6997"/>
    </row>
    <row r="6998" spans="3:9">
      <c r="C6998" s="176">
        <v>42253.485399999998</v>
      </c>
      <c r="D6998" s="3" t="s">
        <v>446</v>
      </c>
      <c r="E6998" s="3" t="s">
        <v>453</v>
      </c>
      <c r="F6998" s="3" t="str">
        <f t="shared" si="109"/>
        <v>Retail</v>
      </c>
      <c r="G6998" s="3">
        <v>2</v>
      </c>
      <c r="I6998"/>
    </row>
    <row r="6999" spans="3:9">
      <c r="C6999" s="176">
        <v>42341.531900000002</v>
      </c>
      <c r="D6999" s="3" t="s">
        <v>445</v>
      </c>
      <c r="E6999" s="3" t="s">
        <v>10</v>
      </c>
      <c r="F6999" s="3" t="str">
        <f t="shared" si="109"/>
        <v>Wholesale</v>
      </c>
      <c r="G6999" s="3">
        <v>151</v>
      </c>
      <c r="I6999"/>
    </row>
    <row r="7000" spans="3:9">
      <c r="C7000" s="176">
        <v>42259.529199999997</v>
      </c>
      <c r="D7000" s="3" t="s">
        <v>447</v>
      </c>
      <c r="E7000" s="3" t="s">
        <v>114</v>
      </c>
      <c r="F7000" s="3" t="str">
        <f t="shared" si="109"/>
        <v>Retail</v>
      </c>
      <c r="G7000" s="3">
        <v>6</v>
      </c>
      <c r="I7000"/>
    </row>
    <row r="7001" spans="3:9">
      <c r="C7001" s="176">
        <v>42236.222900000001</v>
      </c>
      <c r="D7001" s="3" t="s">
        <v>445</v>
      </c>
      <c r="E7001" s="3" t="s">
        <v>453</v>
      </c>
      <c r="F7001" s="3" t="str">
        <f t="shared" si="109"/>
        <v>Retail</v>
      </c>
      <c r="G7001" s="3">
        <v>5</v>
      </c>
      <c r="I7001"/>
    </row>
    <row r="7002" spans="3:9">
      <c r="C7002" s="176">
        <v>42349.813900000001</v>
      </c>
      <c r="D7002" s="3" t="s">
        <v>445</v>
      </c>
      <c r="E7002" s="3" t="s">
        <v>453</v>
      </c>
      <c r="F7002" s="3" t="str">
        <f t="shared" si="109"/>
        <v>Retail</v>
      </c>
      <c r="G7002" s="3">
        <v>4</v>
      </c>
      <c r="I7002"/>
    </row>
    <row r="7003" spans="3:9">
      <c r="C7003" s="176">
        <v>42231.982600000003</v>
      </c>
      <c r="D7003" s="3" t="s">
        <v>447</v>
      </c>
      <c r="E7003" s="3" t="s">
        <v>454</v>
      </c>
      <c r="F7003" s="3" t="str">
        <f t="shared" si="109"/>
        <v>Retail</v>
      </c>
      <c r="G7003" s="3">
        <v>1</v>
      </c>
      <c r="I7003"/>
    </row>
    <row r="7004" spans="3:9">
      <c r="C7004" s="176">
        <v>41985.146500000003</v>
      </c>
      <c r="D7004" s="3" t="s">
        <v>445</v>
      </c>
      <c r="E7004" s="3" t="s">
        <v>457</v>
      </c>
      <c r="F7004" s="3" t="str">
        <f t="shared" si="109"/>
        <v>Wholesale</v>
      </c>
      <c r="G7004" s="3">
        <v>29</v>
      </c>
      <c r="I7004"/>
    </row>
    <row r="7005" spans="3:9">
      <c r="C7005" s="176">
        <v>41982.498599999999</v>
      </c>
      <c r="D7005" s="3" t="s">
        <v>445</v>
      </c>
      <c r="E7005" s="3" t="s">
        <v>10</v>
      </c>
      <c r="F7005" s="3" t="str">
        <f t="shared" si="109"/>
        <v>Retail</v>
      </c>
      <c r="G7005" s="3">
        <v>2</v>
      </c>
      <c r="I7005"/>
    </row>
    <row r="7006" spans="3:9">
      <c r="C7006" s="176">
        <v>42118.547200000001</v>
      </c>
      <c r="D7006" s="3" t="s">
        <v>445</v>
      </c>
      <c r="E7006" s="3" t="s">
        <v>460</v>
      </c>
      <c r="F7006" s="3" t="str">
        <f t="shared" si="109"/>
        <v>Wholesale</v>
      </c>
      <c r="G7006" s="3">
        <v>35</v>
      </c>
      <c r="I7006"/>
    </row>
    <row r="7007" spans="3:9">
      <c r="C7007" s="176">
        <v>42165.220800000003</v>
      </c>
      <c r="D7007" s="3" t="s">
        <v>446</v>
      </c>
      <c r="E7007" s="3" t="s">
        <v>10</v>
      </c>
      <c r="F7007" s="3" t="str">
        <f t="shared" si="109"/>
        <v>Retail</v>
      </c>
      <c r="G7007" s="3">
        <v>2</v>
      </c>
      <c r="I7007"/>
    </row>
    <row r="7008" spans="3:9">
      <c r="C7008" s="176">
        <v>42360.459699999999</v>
      </c>
      <c r="D7008" s="3" t="s">
        <v>445</v>
      </c>
      <c r="E7008" s="3" t="s">
        <v>6</v>
      </c>
      <c r="F7008" s="3" t="str">
        <f t="shared" si="109"/>
        <v>Retail</v>
      </c>
      <c r="G7008" s="3">
        <v>2</v>
      </c>
      <c r="I7008"/>
    </row>
    <row r="7009" spans="3:9">
      <c r="C7009" s="176">
        <v>42194.5576</v>
      </c>
      <c r="D7009" s="3" t="s">
        <v>447</v>
      </c>
      <c r="E7009" s="3" t="s">
        <v>453</v>
      </c>
      <c r="F7009" s="3" t="str">
        <f t="shared" si="109"/>
        <v>Retail</v>
      </c>
      <c r="G7009" s="3">
        <v>1</v>
      </c>
      <c r="I7009"/>
    </row>
    <row r="7010" spans="3:9">
      <c r="C7010" s="176">
        <v>42362.193099999997</v>
      </c>
      <c r="D7010" s="3" t="s">
        <v>447</v>
      </c>
      <c r="E7010" s="3" t="s">
        <v>453</v>
      </c>
      <c r="F7010" s="3" t="str">
        <f t="shared" si="109"/>
        <v>Wholesale</v>
      </c>
      <c r="G7010" s="3">
        <v>39</v>
      </c>
      <c r="I7010"/>
    </row>
    <row r="7011" spans="3:9">
      <c r="C7011" s="176">
        <v>42339.097900000001</v>
      </c>
      <c r="D7011" s="3" t="s">
        <v>449</v>
      </c>
      <c r="E7011" s="3" t="s">
        <v>453</v>
      </c>
      <c r="F7011" s="3" t="str">
        <f t="shared" si="109"/>
        <v>Retail</v>
      </c>
      <c r="G7011" s="3">
        <v>2</v>
      </c>
      <c r="I7011"/>
    </row>
    <row r="7012" spans="3:9">
      <c r="C7012" s="176">
        <v>42184.530599999998</v>
      </c>
      <c r="D7012" s="3" t="s">
        <v>449</v>
      </c>
      <c r="E7012" s="3" t="s">
        <v>453</v>
      </c>
      <c r="F7012" s="3" t="str">
        <f t="shared" si="109"/>
        <v>Retail</v>
      </c>
      <c r="G7012" s="3">
        <v>9</v>
      </c>
      <c r="I7012"/>
    </row>
    <row r="7013" spans="3:9">
      <c r="C7013" s="176">
        <v>42343.959699999999</v>
      </c>
      <c r="D7013" s="3" t="s">
        <v>447</v>
      </c>
      <c r="E7013" s="3" t="s">
        <v>455</v>
      </c>
      <c r="F7013" s="3" t="str">
        <f t="shared" si="109"/>
        <v>Retail</v>
      </c>
      <c r="G7013" s="3">
        <v>2</v>
      </c>
      <c r="I7013"/>
    </row>
    <row r="7014" spans="3:9">
      <c r="C7014" s="176">
        <v>42267.197200000002</v>
      </c>
      <c r="D7014" s="3" t="s">
        <v>449</v>
      </c>
      <c r="E7014" s="3" t="s">
        <v>6</v>
      </c>
      <c r="F7014" s="3" t="str">
        <f t="shared" si="109"/>
        <v>Retail</v>
      </c>
      <c r="G7014" s="3">
        <v>6</v>
      </c>
      <c r="I7014"/>
    </row>
    <row r="7015" spans="3:9">
      <c r="C7015" s="176">
        <v>42226.758300000001</v>
      </c>
      <c r="D7015" s="3" t="s">
        <v>445</v>
      </c>
      <c r="E7015" s="3" t="s">
        <v>448</v>
      </c>
      <c r="F7015" s="3" t="str">
        <f t="shared" si="109"/>
        <v>Retail</v>
      </c>
      <c r="G7015" s="3">
        <v>3</v>
      </c>
      <c r="I7015"/>
    </row>
    <row r="7016" spans="3:9">
      <c r="C7016" s="176">
        <v>42125.161800000002</v>
      </c>
      <c r="D7016" s="3" t="s">
        <v>445</v>
      </c>
      <c r="E7016" s="3" t="s">
        <v>312</v>
      </c>
      <c r="F7016" s="3" t="str">
        <f t="shared" si="109"/>
        <v>Retail</v>
      </c>
      <c r="G7016" s="3">
        <v>2</v>
      </c>
      <c r="I7016"/>
    </row>
    <row r="7017" spans="3:9">
      <c r="C7017" s="176">
        <v>41984.532599999999</v>
      </c>
      <c r="D7017" s="3" t="s">
        <v>445</v>
      </c>
      <c r="E7017" s="3" t="s">
        <v>110</v>
      </c>
      <c r="F7017" s="3" t="str">
        <f t="shared" si="109"/>
        <v>Wholesale</v>
      </c>
      <c r="G7017" s="3">
        <v>57</v>
      </c>
      <c r="I7017"/>
    </row>
    <row r="7018" spans="3:9">
      <c r="C7018" s="176">
        <v>41985.563199999997</v>
      </c>
      <c r="D7018" s="3" t="s">
        <v>446</v>
      </c>
      <c r="E7018" s="3" t="s">
        <v>9</v>
      </c>
      <c r="F7018" s="3" t="str">
        <f t="shared" si="109"/>
        <v>Wholesale</v>
      </c>
      <c r="G7018" s="3">
        <v>33</v>
      </c>
      <c r="I7018"/>
    </row>
    <row r="7019" spans="3:9">
      <c r="C7019" s="176">
        <v>42332.154900000001</v>
      </c>
      <c r="D7019" s="3" t="s">
        <v>447</v>
      </c>
      <c r="E7019" s="3" t="s">
        <v>453</v>
      </c>
      <c r="F7019" s="3" t="str">
        <f t="shared" si="109"/>
        <v>Wholesale</v>
      </c>
      <c r="G7019" s="3">
        <v>35</v>
      </c>
      <c r="I7019"/>
    </row>
    <row r="7020" spans="3:9">
      <c r="C7020" s="176">
        <v>42358.730600000003</v>
      </c>
      <c r="D7020" s="3" t="s">
        <v>445</v>
      </c>
      <c r="E7020" s="3" t="s">
        <v>460</v>
      </c>
      <c r="F7020" s="3" t="str">
        <f t="shared" si="109"/>
        <v>Wholesale</v>
      </c>
      <c r="G7020" s="3">
        <v>30</v>
      </c>
      <c r="I7020"/>
    </row>
    <row r="7021" spans="3:9">
      <c r="C7021" s="176">
        <v>42230.710400000004</v>
      </c>
      <c r="D7021" s="3" t="s">
        <v>445</v>
      </c>
      <c r="E7021" s="3" t="s">
        <v>458</v>
      </c>
      <c r="F7021" s="3" t="str">
        <f t="shared" si="109"/>
        <v>Retail</v>
      </c>
      <c r="G7021" s="3">
        <v>1</v>
      </c>
      <c r="I7021"/>
    </row>
    <row r="7022" spans="3:9">
      <c r="C7022" s="176">
        <v>42259.222900000001</v>
      </c>
      <c r="D7022" s="3" t="s">
        <v>446</v>
      </c>
      <c r="E7022" s="3" t="s">
        <v>453</v>
      </c>
      <c r="F7022" s="3" t="str">
        <f t="shared" si="109"/>
        <v>Retail</v>
      </c>
      <c r="G7022" s="3">
        <v>1</v>
      </c>
      <c r="I7022"/>
    </row>
    <row r="7023" spans="3:9">
      <c r="C7023" s="176">
        <v>41981.4882</v>
      </c>
      <c r="D7023" s="3" t="s">
        <v>449</v>
      </c>
      <c r="E7023" s="3" t="s">
        <v>453</v>
      </c>
      <c r="F7023" s="3" t="str">
        <f t="shared" si="109"/>
        <v>Retail</v>
      </c>
      <c r="G7023" s="3">
        <v>5</v>
      </c>
      <c r="I7023"/>
    </row>
    <row r="7024" spans="3:9">
      <c r="C7024" s="176">
        <v>42351.477800000001</v>
      </c>
      <c r="D7024" s="3" t="s">
        <v>445</v>
      </c>
      <c r="E7024" s="3" t="s">
        <v>114</v>
      </c>
      <c r="F7024" s="3" t="str">
        <f t="shared" si="109"/>
        <v>Wholesale</v>
      </c>
      <c r="G7024" s="3">
        <v>19</v>
      </c>
      <c r="I7024"/>
    </row>
    <row r="7025" spans="3:9">
      <c r="C7025" s="176">
        <v>42177.464599999999</v>
      </c>
      <c r="D7025" s="3" t="s">
        <v>445</v>
      </c>
      <c r="E7025" s="3" t="s">
        <v>312</v>
      </c>
      <c r="F7025" s="3" t="str">
        <f t="shared" si="109"/>
        <v>Retail</v>
      </c>
      <c r="G7025" s="3">
        <v>7</v>
      </c>
      <c r="I7025"/>
    </row>
    <row r="7026" spans="3:9">
      <c r="C7026" s="176">
        <v>42358.526400000002</v>
      </c>
      <c r="D7026" s="3" t="s">
        <v>446</v>
      </c>
      <c r="E7026" s="3" t="s">
        <v>112</v>
      </c>
      <c r="F7026" s="3" t="str">
        <f t="shared" si="109"/>
        <v>Wholesale</v>
      </c>
      <c r="G7026" s="3">
        <v>51</v>
      </c>
      <c r="I7026"/>
    </row>
    <row r="7027" spans="3:9">
      <c r="C7027" s="176">
        <v>42349.559000000001</v>
      </c>
      <c r="D7027" s="3" t="s">
        <v>447</v>
      </c>
      <c r="E7027" s="3" t="s">
        <v>459</v>
      </c>
      <c r="F7027" s="3" t="str">
        <f t="shared" si="109"/>
        <v>Retail</v>
      </c>
      <c r="G7027" s="3">
        <v>1</v>
      </c>
      <c r="I7027"/>
    </row>
    <row r="7028" spans="3:9">
      <c r="C7028" s="176">
        <v>42340.5236</v>
      </c>
      <c r="D7028" s="3" t="s">
        <v>445</v>
      </c>
      <c r="E7028" s="3" t="s">
        <v>460</v>
      </c>
      <c r="F7028" s="3" t="str">
        <f t="shared" si="109"/>
        <v>Retail</v>
      </c>
      <c r="G7028" s="3">
        <v>9</v>
      </c>
      <c r="I7028"/>
    </row>
    <row r="7029" spans="3:9">
      <c r="C7029" s="176">
        <v>42199.522199999999</v>
      </c>
      <c r="D7029" s="3" t="s">
        <v>445</v>
      </c>
      <c r="E7029" s="3" t="s">
        <v>458</v>
      </c>
      <c r="F7029" s="3" t="str">
        <f t="shared" si="109"/>
        <v>Wholesale</v>
      </c>
      <c r="G7029" s="3">
        <v>37</v>
      </c>
      <c r="I7029"/>
    </row>
    <row r="7030" spans="3:9">
      <c r="C7030" s="176">
        <v>41984.933299999997</v>
      </c>
      <c r="D7030" s="3" t="s">
        <v>447</v>
      </c>
      <c r="E7030" s="3" t="s">
        <v>453</v>
      </c>
      <c r="F7030" s="3" t="str">
        <f t="shared" si="109"/>
        <v>Retail</v>
      </c>
      <c r="G7030" s="3">
        <v>2</v>
      </c>
      <c r="I7030"/>
    </row>
    <row r="7031" spans="3:9">
      <c r="C7031" s="176">
        <v>42319.4833</v>
      </c>
      <c r="D7031" s="3" t="s">
        <v>445</v>
      </c>
      <c r="E7031" s="3" t="s">
        <v>6</v>
      </c>
      <c r="F7031" s="3" t="str">
        <f t="shared" si="109"/>
        <v>Retail</v>
      </c>
      <c r="G7031" s="3">
        <v>2</v>
      </c>
      <c r="I7031"/>
    </row>
    <row r="7032" spans="3:9">
      <c r="C7032" s="176">
        <v>41981.464599999999</v>
      </c>
      <c r="D7032" s="3" t="s">
        <v>449</v>
      </c>
      <c r="E7032" s="3" t="s">
        <v>452</v>
      </c>
      <c r="F7032" s="3" t="str">
        <f t="shared" si="109"/>
        <v>Wholesale</v>
      </c>
      <c r="G7032" s="3">
        <v>26</v>
      </c>
      <c r="I7032"/>
    </row>
    <row r="7033" spans="3:9">
      <c r="C7033" s="176">
        <v>42347.4611</v>
      </c>
      <c r="D7033" s="3" t="s">
        <v>447</v>
      </c>
      <c r="E7033" s="3" t="s">
        <v>312</v>
      </c>
      <c r="F7033" s="3" t="str">
        <f t="shared" si="109"/>
        <v>Retail</v>
      </c>
      <c r="G7033" s="3">
        <v>6</v>
      </c>
      <c r="I7033"/>
    </row>
    <row r="7034" spans="3:9">
      <c r="C7034" s="176">
        <v>42057.529199999997</v>
      </c>
      <c r="D7034" s="3" t="s">
        <v>449</v>
      </c>
      <c r="E7034" s="3" t="s">
        <v>110</v>
      </c>
      <c r="F7034" s="3" t="str">
        <f t="shared" si="109"/>
        <v>Retail</v>
      </c>
      <c r="G7034" s="3">
        <v>4</v>
      </c>
      <c r="I7034"/>
    </row>
    <row r="7035" spans="3:9">
      <c r="C7035" s="176">
        <v>42346.491000000002</v>
      </c>
      <c r="D7035" s="3" t="s">
        <v>446</v>
      </c>
      <c r="E7035" s="3" t="s">
        <v>461</v>
      </c>
      <c r="F7035" s="3" t="str">
        <f t="shared" si="109"/>
        <v>Retail</v>
      </c>
      <c r="G7035" s="3">
        <v>8</v>
      </c>
      <c r="I7035"/>
    </row>
    <row r="7036" spans="3:9">
      <c r="C7036" s="176">
        <v>42114.193099999997</v>
      </c>
      <c r="D7036" s="3" t="s">
        <v>445</v>
      </c>
      <c r="E7036" s="3" t="s">
        <v>112</v>
      </c>
      <c r="F7036" s="3" t="str">
        <f t="shared" si="109"/>
        <v>Retail</v>
      </c>
      <c r="G7036" s="3">
        <v>2</v>
      </c>
      <c r="I7036"/>
    </row>
    <row r="7037" spans="3:9">
      <c r="C7037" s="176">
        <v>42188.119400000003</v>
      </c>
      <c r="D7037" s="3" t="s">
        <v>447</v>
      </c>
      <c r="E7037" s="3" t="s">
        <v>6</v>
      </c>
      <c r="F7037" s="3" t="str">
        <f t="shared" si="109"/>
        <v>Wholesale</v>
      </c>
      <c r="G7037" s="3">
        <v>37</v>
      </c>
      <c r="I7037"/>
    </row>
    <row r="7038" spans="3:9">
      <c r="C7038" s="176">
        <v>42332.4951</v>
      </c>
      <c r="D7038" s="3" t="s">
        <v>445</v>
      </c>
      <c r="E7038" s="3" t="s">
        <v>453</v>
      </c>
      <c r="F7038" s="3" t="str">
        <f t="shared" si="109"/>
        <v>Wholesale</v>
      </c>
      <c r="G7038" s="3">
        <v>41</v>
      </c>
      <c r="I7038"/>
    </row>
    <row r="7039" spans="3:9">
      <c r="C7039" s="176">
        <v>41981.191700000003</v>
      </c>
      <c r="D7039" s="3" t="s">
        <v>446</v>
      </c>
      <c r="E7039" s="3" t="s">
        <v>6</v>
      </c>
      <c r="F7039" s="3" t="str">
        <f t="shared" si="109"/>
        <v>Retail</v>
      </c>
      <c r="G7039" s="3">
        <v>1</v>
      </c>
      <c r="I7039"/>
    </row>
    <row r="7040" spans="3:9">
      <c r="C7040" s="176">
        <v>42181.752099999998</v>
      </c>
      <c r="D7040" s="3" t="s">
        <v>447</v>
      </c>
      <c r="E7040" s="3" t="s">
        <v>114</v>
      </c>
      <c r="F7040" s="3" t="str">
        <f t="shared" si="109"/>
        <v>Wholesale</v>
      </c>
      <c r="G7040" s="3">
        <v>34</v>
      </c>
      <c r="I7040"/>
    </row>
    <row r="7041" spans="3:9">
      <c r="C7041" s="176">
        <v>42166.2736</v>
      </c>
      <c r="D7041" s="3" t="s">
        <v>446</v>
      </c>
      <c r="E7041" s="3" t="s">
        <v>459</v>
      </c>
      <c r="F7041" s="3" t="str">
        <f t="shared" si="109"/>
        <v>Retail</v>
      </c>
      <c r="G7041" s="3">
        <v>5</v>
      </c>
      <c r="I7041"/>
    </row>
    <row r="7042" spans="3:9">
      <c r="C7042" s="176">
        <v>41985.599300000002</v>
      </c>
      <c r="D7042" s="3" t="s">
        <v>447</v>
      </c>
      <c r="E7042" s="3" t="s">
        <v>453</v>
      </c>
      <c r="F7042" s="3" t="str">
        <f t="shared" si="109"/>
        <v>Wholesale</v>
      </c>
      <c r="G7042" s="3">
        <v>118</v>
      </c>
      <c r="I7042"/>
    </row>
    <row r="7043" spans="3:9">
      <c r="C7043" s="176">
        <v>42340.793100000003</v>
      </c>
      <c r="D7043" s="3" t="s">
        <v>447</v>
      </c>
      <c r="E7043" s="3" t="s">
        <v>6</v>
      </c>
      <c r="F7043" s="3" t="str">
        <f t="shared" si="109"/>
        <v>Retail</v>
      </c>
      <c r="G7043" s="3">
        <v>3</v>
      </c>
      <c r="I7043"/>
    </row>
    <row r="7044" spans="3:9">
      <c r="C7044" s="176">
        <v>42102.782599999999</v>
      </c>
      <c r="D7044" s="3" t="s">
        <v>449</v>
      </c>
      <c r="E7044" s="3" t="s">
        <v>6</v>
      </c>
      <c r="F7044" s="3" t="str">
        <f t="shared" si="109"/>
        <v>Retail</v>
      </c>
      <c r="G7044" s="3">
        <v>1</v>
      </c>
      <c r="I7044"/>
    </row>
    <row r="7045" spans="3:9">
      <c r="C7045" s="176">
        <v>42248.5285</v>
      </c>
      <c r="D7045" s="3" t="s">
        <v>445</v>
      </c>
      <c r="E7045" s="3" t="s">
        <v>453</v>
      </c>
      <c r="F7045" s="3" t="str">
        <f t="shared" si="109"/>
        <v>Retail</v>
      </c>
      <c r="G7045" s="3">
        <v>4</v>
      </c>
      <c r="I7045"/>
    </row>
    <row r="7046" spans="3:9">
      <c r="C7046" s="176">
        <v>42347.522900000004</v>
      </c>
      <c r="D7046" s="3" t="s">
        <v>445</v>
      </c>
      <c r="E7046" s="3" t="s">
        <v>10</v>
      </c>
      <c r="F7046" s="3" t="str">
        <f t="shared" si="109"/>
        <v>Retail</v>
      </c>
      <c r="G7046" s="3">
        <v>2</v>
      </c>
      <c r="I7046"/>
    </row>
    <row r="7047" spans="3:9">
      <c r="C7047" s="176">
        <v>41981.714599999999</v>
      </c>
      <c r="D7047" s="3" t="s">
        <v>446</v>
      </c>
      <c r="E7047" s="3" t="s">
        <v>10</v>
      </c>
      <c r="F7047" s="3" t="str">
        <f t="shared" si="109"/>
        <v>Wholesale</v>
      </c>
      <c r="G7047" s="3">
        <v>67</v>
      </c>
      <c r="I7047"/>
    </row>
    <row r="7048" spans="3:9">
      <c r="C7048" s="176">
        <v>41981.517399999997</v>
      </c>
      <c r="D7048" s="3" t="s">
        <v>447</v>
      </c>
      <c r="E7048" s="3" t="s">
        <v>114</v>
      </c>
      <c r="F7048" s="3" t="str">
        <f t="shared" si="109"/>
        <v>Wholesale</v>
      </c>
      <c r="G7048" s="3">
        <v>28</v>
      </c>
      <c r="I7048"/>
    </row>
    <row r="7049" spans="3:9">
      <c r="C7049" s="176">
        <v>41981.459000000003</v>
      </c>
      <c r="D7049" s="3" t="s">
        <v>445</v>
      </c>
      <c r="E7049" s="3" t="s">
        <v>457</v>
      </c>
      <c r="F7049" s="3" t="str">
        <f t="shared" si="109"/>
        <v>Retail</v>
      </c>
      <c r="G7049" s="3">
        <v>3</v>
      </c>
      <c r="I7049"/>
    </row>
    <row r="7050" spans="3:9">
      <c r="C7050" s="176">
        <v>41988.482600000003</v>
      </c>
      <c r="D7050" s="3" t="s">
        <v>445</v>
      </c>
      <c r="E7050" s="3" t="s">
        <v>453</v>
      </c>
      <c r="F7050" s="3" t="str">
        <f t="shared" ref="F7050:F7113" si="110">IF(G7050&lt;10,"Retail","Wholesale")</f>
        <v>Retail</v>
      </c>
      <c r="G7050" s="3">
        <v>5</v>
      </c>
      <c r="I7050"/>
    </row>
    <row r="7051" spans="3:9">
      <c r="C7051" s="176">
        <v>42306.093099999998</v>
      </c>
      <c r="D7051" s="3" t="s">
        <v>446</v>
      </c>
      <c r="E7051" s="3" t="s">
        <v>459</v>
      </c>
      <c r="F7051" s="3" t="str">
        <f t="shared" si="110"/>
        <v>Retail</v>
      </c>
      <c r="G7051" s="3">
        <v>2</v>
      </c>
      <c r="I7051"/>
    </row>
    <row r="7052" spans="3:9">
      <c r="C7052" s="176">
        <v>42146.5069</v>
      </c>
      <c r="D7052" s="3" t="s">
        <v>447</v>
      </c>
      <c r="E7052" s="3" t="s">
        <v>8</v>
      </c>
      <c r="F7052" s="3" t="str">
        <f t="shared" si="110"/>
        <v>Wholesale</v>
      </c>
      <c r="G7052" s="3">
        <v>37</v>
      </c>
      <c r="I7052"/>
    </row>
    <row r="7053" spans="3:9">
      <c r="C7053" s="176">
        <v>42345.509700000002</v>
      </c>
      <c r="D7053" s="3" t="s">
        <v>445</v>
      </c>
      <c r="E7053" s="3" t="s">
        <v>453</v>
      </c>
      <c r="F7053" s="3" t="str">
        <f t="shared" si="110"/>
        <v>Retail</v>
      </c>
      <c r="G7053" s="3">
        <v>3</v>
      </c>
      <c r="I7053"/>
    </row>
    <row r="7054" spans="3:9">
      <c r="C7054" s="176">
        <v>42199.510399999999</v>
      </c>
      <c r="D7054" s="3" t="s">
        <v>445</v>
      </c>
      <c r="E7054" s="3" t="s">
        <v>6</v>
      </c>
      <c r="F7054" s="3" t="str">
        <f t="shared" si="110"/>
        <v>Retail</v>
      </c>
      <c r="G7054" s="3">
        <v>1</v>
      </c>
      <c r="I7054"/>
    </row>
    <row r="7055" spans="3:9">
      <c r="C7055" s="176">
        <v>42352.481899999999</v>
      </c>
      <c r="D7055" s="3" t="s">
        <v>447</v>
      </c>
      <c r="E7055" s="3" t="s">
        <v>9</v>
      </c>
      <c r="F7055" s="3" t="str">
        <f t="shared" si="110"/>
        <v>Retail</v>
      </c>
      <c r="G7055" s="3">
        <v>1</v>
      </c>
      <c r="I7055"/>
    </row>
    <row r="7056" spans="3:9">
      <c r="C7056" s="176">
        <v>42345.5556</v>
      </c>
      <c r="D7056" s="3" t="s">
        <v>446</v>
      </c>
      <c r="E7056" s="3" t="s">
        <v>450</v>
      </c>
      <c r="F7056" s="3" t="str">
        <f t="shared" si="110"/>
        <v>Retail</v>
      </c>
      <c r="G7056" s="3">
        <v>5</v>
      </c>
      <c r="I7056"/>
    </row>
    <row r="7057" spans="3:9">
      <c r="C7057" s="176">
        <v>42112.512499999997</v>
      </c>
      <c r="D7057" s="3" t="s">
        <v>445</v>
      </c>
      <c r="E7057" s="3" t="s">
        <v>453</v>
      </c>
      <c r="F7057" s="3" t="str">
        <f t="shared" si="110"/>
        <v>Wholesale</v>
      </c>
      <c r="G7057" s="3">
        <v>57</v>
      </c>
      <c r="I7057"/>
    </row>
    <row r="7058" spans="3:9">
      <c r="C7058" s="176">
        <v>42362.154199999997</v>
      </c>
      <c r="D7058" s="3" t="s">
        <v>449</v>
      </c>
      <c r="E7058" s="3" t="s">
        <v>453</v>
      </c>
      <c r="F7058" s="3" t="str">
        <f t="shared" si="110"/>
        <v>Retail</v>
      </c>
      <c r="G7058" s="3">
        <v>8</v>
      </c>
      <c r="I7058"/>
    </row>
    <row r="7059" spans="3:9">
      <c r="C7059" s="176">
        <v>42174.7785</v>
      </c>
      <c r="D7059" s="3" t="s">
        <v>445</v>
      </c>
      <c r="E7059" s="3" t="s">
        <v>6</v>
      </c>
      <c r="F7059" s="3" t="str">
        <f t="shared" si="110"/>
        <v>Retail</v>
      </c>
      <c r="G7059" s="3">
        <v>3</v>
      </c>
      <c r="I7059"/>
    </row>
    <row r="7060" spans="3:9">
      <c r="C7060" s="176">
        <v>41986.522900000004</v>
      </c>
      <c r="D7060" s="3" t="s">
        <v>449</v>
      </c>
      <c r="E7060" s="3" t="s">
        <v>453</v>
      </c>
      <c r="F7060" s="3" t="str">
        <f t="shared" si="110"/>
        <v>Retail</v>
      </c>
      <c r="G7060" s="3">
        <v>2</v>
      </c>
      <c r="I7060"/>
    </row>
    <row r="7061" spans="3:9">
      <c r="C7061" s="176">
        <v>41985.217400000001</v>
      </c>
      <c r="D7061" s="3" t="s">
        <v>449</v>
      </c>
      <c r="E7061" s="3" t="s">
        <v>457</v>
      </c>
      <c r="F7061" s="3" t="str">
        <f t="shared" si="110"/>
        <v>Wholesale</v>
      </c>
      <c r="G7061" s="3">
        <v>59</v>
      </c>
      <c r="I7061"/>
    </row>
    <row r="7062" spans="3:9">
      <c r="C7062" s="176">
        <v>42118.781900000002</v>
      </c>
      <c r="D7062" s="3" t="s">
        <v>445</v>
      </c>
      <c r="E7062" s="3" t="s">
        <v>6</v>
      </c>
      <c r="F7062" s="3" t="str">
        <f t="shared" si="110"/>
        <v>Wholesale</v>
      </c>
      <c r="G7062" s="3">
        <v>27</v>
      </c>
      <c r="I7062"/>
    </row>
    <row r="7063" spans="3:9">
      <c r="C7063" s="176">
        <v>42259.970800000003</v>
      </c>
      <c r="D7063" s="3" t="s">
        <v>446</v>
      </c>
      <c r="E7063" s="3" t="s">
        <v>312</v>
      </c>
      <c r="F7063" s="3" t="str">
        <f t="shared" si="110"/>
        <v>Wholesale</v>
      </c>
      <c r="G7063" s="3">
        <v>51</v>
      </c>
      <c r="I7063"/>
    </row>
    <row r="7064" spans="3:9">
      <c r="C7064" s="176">
        <v>42239.091699999997</v>
      </c>
      <c r="D7064" s="3" t="s">
        <v>445</v>
      </c>
      <c r="E7064" s="3" t="s">
        <v>6</v>
      </c>
      <c r="F7064" s="3" t="str">
        <f t="shared" si="110"/>
        <v>Retail</v>
      </c>
      <c r="G7064" s="3">
        <v>2</v>
      </c>
      <c r="I7064"/>
    </row>
    <row r="7065" spans="3:9">
      <c r="C7065" s="176">
        <v>42345.474300000002</v>
      </c>
      <c r="D7065" s="3" t="s">
        <v>447</v>
      </c>
      <c r="E7065" s="3" t="s">
        <v>8</v>
      </c>
      <c r="F7065" s="3" t="str">
        <f t="shared" si="110"/>
        <v>Wholesale</v>
      </c>
      <c r="G7065" s="3">
        <v>32</v>
      </c>
      <c r="I7065"/>
    </row>
    <row r="7066" spans="3:9">
      <c r="C7066" s="176">
        <v>42343.343800000002</v>
      </c>
      <c r="D7066" s="3" t="s">
        <v>449</v>
      </c>
      <c r="E7066" s="3" t="s">
        <v>453</v>
      </c>
      <c r="F7066" s="3" t="str">
        <f t="shared" si="110"/>
        <v>Wholesale</v>
      </c>
      <c r="G7066" s="3">
        <v>64</v>
      </c>
      <c r="I7066"/>
    </row>
    <row r="7067" spans="3:9">
      <c r="C7067" s="176">
        <v>42239.486100000002</v>
      </c>
      <c r="D7067" s="3" t="s">
        <v>445</v>
      </c>
      <c r="E7067" s="3" t="s">
        <v>453</v>
      </c>
      <c r="F7067" s="3" t="str">
        <f t="shared" si="110"/>
        <v>Retail</v>
      </c>
      <c r="G7067" s="3">
        <v>2</v>
      </c>
      <c r="I7067"/>
    </row>
    <row r="7068" spans="3:9">
      <c r="C7068" s="176">
        <v>42349.9764</v>
      </c>
      <c r="D7068" s="3" t="s">
        <v>446</v>
      </c>
      <c r="E7068" s="3" t="s">
        <v>9</v>
      </c>
      <c r="F7068" s="3" t="str">
        <f t="shared" si="110"/>
        <v>Wholesale</v>
      </c>
      <c r="G7068" s="3">
        <v>29</v>
      </c>
      <c r="I7068"/>
    </row>
    <row r="7069" spans="3:9">
      <c r="C7069" s="176">
        <v>42332.511100000003</v>
      </c>
      <c r="D7069" s="3" t="s">
        <v>445</v>
      </c>
      <c r="E7069" s="3" t="s">
        <v>112</v>
      </c>
      <c r="F7069" s="3" t="str">
        <f t="shared" si="110"/>
        <v>Retail</v>
      </c>
      <c r="G7069" s="3">
        <v>4</v>
      </c>
      <c r="I7069"/>
    </row>
    <row r="7070" spans="3:9">
      <c r="C7070" s="176">
        <v>41981.1486</v>
      </c>
      <c r="D7070" s="3" t="s">
        <v>447</v>
      </c>
      <c r="E7070" s="3" t="s">
        <v>453</v>
      </c>
      <c r="F7070" s="3" t="str">
        <f t="shared" si="110"/>
        <v>Retail</v>
      </c>
      <c r="G7070" s="3">
        <v>2</v>
      </c>
      <c r="I7070"/>
    </row>
    <row r="7071" spans="3:9">
      <c r="C7071" s="176">
        <v>42212.097199999997</v>
      </c>
      <c r="D7071" s="3" t="s">
        <v>446</v>
      </c>
      <c r="E7071" s="3" t="s">
        <v>452</v>
      </c>
      <c r="F7071" s="3" t="str">
        <f t="shared" si="110"/>
        <v>Wholesale</v>
      </c>
      <c r="G7071" s="3">
        <v>72</v>
      </c>
      <c r="I7071"/>
    </row>
    <row r="7072" spans="3:9">
      <c r="C7072" s="176">
        <v>42313.595099999999</v>
      </c>
      <c r="D7072" s="3" t="s">
        <v>445</v>
      </c>
      <c r="E7072" s="3" t="s">
        <v>453</v>
      </c>
      <c r="F7072" s="3" t="str">
        <f t="shared" si="110"/>
        <v>Wholesale</v>
      </c>
      <c r="G7072" s="3">
        <v>30</v>
      </c>
      <c r="I7072"/>
    </row>
    <row r="7073" spans="3:9">
      <c r="C7073" s="176">
        <v>42152.486100000002</v>
      </c>
      <c r="D7073" s="3" t="s">
        <v>446</v>
      </c>
      <c r="E7073" s="3" t="s">
        <v>453</v>
      </c>
      <c r="F7073" s="3" t="str">
        <f t="shared" si="110"/>
        <v>Retail</v>
      </c>
      <c r="G7073" s="3">
        <v>2</v>
      </c>
      <c r="I7073"/>
    </row>
    <row r="7074" spans="3:9">
      <c r="C7074" s="176">
        <v>42114.5507</v>
      </c>
      <c r="D7074" s="3" t="s">
        <v>445</v>
      </c>
      <c r="E7074" s="3" t="s">
        <v>6</v>
      </c>
      <c r="F7074" s="3" t="str">
        <f t="shared" si="110"/>
        <v>Wholesale</v>
      </c>
      <c r="G7074" s="3">
        <v>115</v>
      </c>
      <c r="I7074"/>
    </row>
    <row r="7075" spans="3:9">
      <c r="C7075" s="176">
        <v>41982.1014</v>
      </c>
      <c r="D7075" s="3" t="s">
        <v>446</v>
      </c>
      <c r="E7075" s="3" t="s">
        <v>453</v>
      </c>
      <c r="F7075" s="3" t="str">
        <f t="shared" si="110"/>
        <v>Retail</v>
      </c>
      <c r="G7075" s="3">
        <v>1</v>
      </c>
      <c r="I7075"/>
    </row>
    <row r="7076" spans="3:9">
      <c r="C7076" s="176">
        <v>42228.517399999997</v>
      </c>
      <c r="D7076" s="3" t="s">
        <v>445</v>
      </c>
      <c r="E7076" s="3" t="s">
        <v>460</v>
      </c>
      <c r="F7076" s="3" t="str">
        <f t="shared" si="110"/>
        <v>Wholesale</v>
      </c>
      <c r="G7076" s="3">
        <v>38</v>
      </c>
      <c r="I7076"/>
    </row>
    <row r="7077" spans="3:9">
      <c r="C7077" s="176">
        <v>42354.490299999998</v>
      </c>
      <c r="D7077" s="3" t="s">
        <v>447</v>
      </c>
      <c r="E7077" s="3" t="s">
        <v>10</v>
      </c>
      <c r="F7077" s="3" t="str">
        <f t="shared" si="110"/>
        <v>Retail</v>
      </c>
      <c r="G7077" s="3">
        <v>1</v>
      </c>
      <c r="I7077"/>
    </row>
    <row r="7078" spans="3:9">
      <c r="C7078" s="176">
        <v>42349.912499999999</v>
      </c>
      <c r="D7078" s="3" t="s">
        <v>445</v>
      </c>
      <c r="E7078" s="3" t="s">
        <v>453</v>
      </c>
      <c r="F7078" s="3" t="str">
        <f t="shared" si="110"/>
        <v>Wholesale</v>
      </c>
      <c r="G7078" s="3">
        <v>38</v>
      </c>
      <c r="I7078"/>
    </row>
    <row r="7079" spans="3:9">
      <c r="C7079" s="176">
        <v>42241.542399999998</v>
      </c>
      <c r="D7079" s="3" t="s">
        <v>449</v>
      </c>
      <c r="E7079" s="3" t="s">
        <v>453</v>
      </c>
      <c r="F7079" s="3" t="str">
        <f t="shared" si="110"/>
        <v>Retail</v>
      </c>
      <c r="G7079" s="3">
        <v>7</v>
      </c>
      <c r="I7079"/>
    </row>
    <row r="7080" spans="3:9">
      <c r="C7080" s="176">
        <v>42229.7549</v>
      </c>
      <c r="D7080" s="3" t="s">
        <v>445</v>
      </c>
      <c r="E7080" s="3" t="s">
        <v>9</v>
      </c>
      <c r="F7080" s="3" t="str">
        <f t="shared" si="110"/>
        <v>Retail</v>
      </c>
      <c r="G7080" s="3">
        <v>1</v>
      </c>
      <c r="I7080"/>
    </row>
    <row r="7081" spans="3:9">
      <c r="C7081" s="176">
        <v>42148.229200000002</v>
      </c>
      <c r="D7081" s="3" t="s">
        <v>446</v>
      </c>
      <c r="E7081" s="3" t="s">
        <v>6</v>
      </c>
      <c r="F7081" s="3" t="str">
        <f t="shared" si="110"/>
        <v>Wholesale</v>
      </c>
      <c r="G7081" s="3">
        <v>48</v>
      </c>
      <c r="I7081"/>
    </row>
    <row r="7082" spans="3:9">
      <c r="C7082" s="176">
        <v>42145.515299999999</v>
      </c>
      <c r="D7082" s="3" t="s">
        <v>446</v>
      </c>
      <c r="E7082" s="3" t="s">
        <v>452</v>
      </c>
      <c r="F7082" s="3" t="str">
        <f t="shared" si="110"/>
        <v>Retail</v>
      </c>
      <c r="G7082" s="3">
        <v>1</v>
      </c>
      <c r="I7082"/>
    </row>
    <row r="7083" spans="3:9">
      <c r="C7083" s="176">
        <v>42245.1806</v>
      </c>
      <c r="D7083" s="3" t="s">
        <v>446</v>
      </c>
      <c r="E7083" s="3" t="s">
        <v>6</v>
      </c>
      <c r="F7083" s="3" t="str">
        <f t="shared" si="110"/>
        <v>Wholesale</v>
      </c>
      <c r="G7083" s="3">
        <v>38</v>
      </c>
      <c r="I7083"/>
    </row>
    <row r="7084" spans="3:9">
      <c r="C7084" s="176">
        <v>42350.538200000003</v>
      </c>
      <c r="D7084" s="3" t="s">
        <v>447</v>
      </c>
      <c r="E7084" s="3" t="s">
        <v>461</v>
      </c>
      <c r="F7084" s="3" t="str">
        <f t="shared" si="110"/>
        <v>Retail</v>
      </c>
      <c r="G7084" s="3">
        <v>8</v>
      </c>
      <c r="I7084"/>
    </row>
    <row r="7085" spans="3:9">
      <c r="C7085" s="176">
        <v>42111.143799999998</v>
      </c>
      <c r="D7085" s="3" t="s">
        <v>447</v>
      </c>
      <c r="E7085" s="3" t="s">
        <v>9</v>
      </c>
      <c r="F7085" s="3" t="str">
        <f t="shared" si="110"/>
        <v>Wholesale</v>
      </c>
      <c r="G7085" s="3">
        <v>34</v>
      </c>
      <c r="I7085"/>
    </row>
    <row r="7086" spans="3:9">
      <c r="C7086" s="176">
        <v>42109.5049</v>
      </c>
      <c r="D7086" s="3" t="s">
        <v>446</v>
      </c>
      <c r="E7086" s="3" t="s">
        <v>112</v>
      </c>
      <c r="F7086" s="3" t="str">
        <f t="shared" si="110"/>
        <v>Wholesale</v>
      </c>
      <c r="G7086" s="3">
        <v>72</v>
      </c>
      <c r="I7086"/>
    </row>
    <row r="7087" spans="3:9">
      <c r="C7087" s="176">
        <v>42163.843099999998</v>
      </c>
      <c r="D7087" s="3" t="s">
        <v>449</v>
      </c>
      <c r="E7087" s="3" t="s">
        <v>6</v>
      </c>
      <c r="F7087" s="3" t="str">
        <f t="shared" si="110"/>
        <v>Retail</v>
      </c>
      <c r="G7087" s="3">
        <v>6</v>
      </c>
      <c r="I7087"/>
    </row>
    <row r="7088" spans="3:9">
      <c r="C7088" s="176">
        <v>42039.459699999999</v>
      </c>
      <c r="D7088" s="3" t="s">
        <v>446</v>
      </c>
      <c r="E7088" s="3" t="s">
        <v>453</v>
      </c>
      <c r="F7088" s="3" t="str">
        <f t="shared" si="110"/>
        <v>Retail</v>
      </c>
      <c r="G7088" s="3">
        <v>1</v>
      </c>
      <c r="I7088"/>
    </row>
    <row r="7089" spans="3:9">
      <c r="C7089" s="176">
        <v>42249.715300000003</v>
      </c>
      <c r="D7089" s="3" t="s">
        <v>447</v>
      </c>
      <c r="E7089" s="3" t="s">
        <v>455</v>
      </c>
      <c r="F7089" s="3" t="str">
        <f t="shared" si="110"/>
        <v>Retail</v>
      </c>
      <c r="G7089" s="3">
        <v>4</v>
      </c>
      <c r="I7089"/>
    </row>
    <row r="7090" spans="3:9">
      <c r="C7090" s="176">
        <v>42315.552100000001</v>
      </c>
      <c r="D7090" s="3" t="s">
        <v>447</v>
      </c>
      <c r="E7090" s="3" t="s">
        <v>453</v>
      </c>
      <c r="F7090" s="3" t="str">
        <f t="shared" si="110"/>
        <v>Wholesale</v>
      </c>
      <c r="G7090" s="3">
        <v>119</v>
      </c>
      <c r="I7090"/>
    </row>
    <row r="7091" spans="3:9">
      <c r="C7091" s="176">
        <v>42310.121500000001</v>
      </c>
      <c r="D7091" s="3" t="s">
        <v>445</v>
      </c>
      <c r="E7091" s="3" t="s">
        <v>456</v>
      </c>
      <c r="F7091" s="3" t="str">
        <f t="shared" si="110"/>
        <v>Retail</v>
      </c>
      <c r="G7091" s="3">
        <v>1</v>
      </c>
      <c r="I7091"/>
    </row>
    <row r="7092" spans="3:9">
      <c r="C7092" s="176">
        <v>41980.729899999998</v>
      </c>
      <c r="D7092" s="3" t="s">
        <v>445</v>
      </c>
      <c r="E7092" s="3" t="s">
        <v>453</v>
      </c>
      <c r="F7092" s="3" t="str">
        <f t="shared" si="110"/>
        <v>Wholesale</v>
      </c>
      <c r="G7092" s="3">
        <v>11</v>
      </c>
      <c r="I7092"/>
    </row>
    <row r="7093" spans="3:9">
      <c r="C7093" s="176">
        <v>41977.517399999997</v>
      </c>
      <c r="D7093" s="3" t="s">
        <v>445</v>
      </c>
      <c r="E7093" s="3" t="s">
        <v>114</v>
      </c>
      <c r="F7093" s="3" t="str">
        <f t="shared" si="110"/>
        <v>Wholesale</v>
      </c>
      <c r="G7093" s="3">
        <v>28</v>
      </c>
      <c r="I7093"/>
    </row>
    <row r="7094" spans="3:9">
      <c r="C7094" s="176">
        <v>42167.120799999997</v>
      </c>
      <c r="D7094" s="3" t="s">
        <v>446</v>
      </c>
      <c r="E7094" s="3" t="s">
        <v>6</v>
      </c>
      <c r="F7094" s="3" t="str">
        <f t="shared" si="110"/>
        <v>Retail</v>
      </c>
      <c r="G7094" s="3">
        <v>3</v>
      </c>
      <c r="I7094"/>
    </row>
    <row r="7095" spans="3:9">
      <c r="C7095" s="176">
        <v>42253.531300000002</v>
      </c>
      <c r="D7095" s="3" t="s">
        <v>447</v>
      </c>
      <c r="E7095" s="3" t="s">
        <v>112</v>
      </c>
      <c r="F7095" s="3" t="str">
        <f t="shared" si="110"/>
        <v>Wholesale</v>
      </c>
      <c r="G7095" s="3">
        <v>63</v>
      </c>
      <c r="I7095"/>
    </row>
    <row r="7096" spans="3:9">
      <c r="C7096" s="176">
        <v>42166.517399999997</v>
      </c>
      <c r="D7096" s="3" t="s">
        <v>445</v>
      </c>
      <c r="E7096" s="3" t="s">
        <v>112</v>
      </c>
      <c r="F7096" s="3" t="str">
        <f t="shared" si="110"/>
        <v>Wholesale</v>
      </c>
      <c r="G7096" s="3">
        <v>43</v>
      </c>
      <c r="I7096"/>
    </row>
    <row r="7097" spans="3:9">
      <c r="C7097" s="176">
        <v>42240.5792</v>
      </c>
      <c r="D7097" s="3" t="s">
        <v>446</v>
      </c>
      <c r="E7097" s="3" t="s">
        <v>6</v>
      </c>
      <c r="F7097" s="3" t="str">
        <f t="shared" si="110"/>
        <v>Retail</v>
      </c>
      <c r="G7097" s="3">
        <v>2</v>
      </c>
      <c r="I7097"/>
    </row>
    <row r="7098" spans="3:9">
      <c r="C7098" s="176">
        <v>42099.716</v>
      </c>
      <c r="D7098" s="3" t="s">
        <v>445</v>
      </c>
      <c r="E7098" s="3" t="s">
        <v>9</v>
      </c>
      <c r="F7098" s="3" t="str">
        <f t="shared" si="110"/>
        <v>Wholesale</v>
      </c>
      <c r="G7098" s="3">
        <v>32</v>
      </c>
      <c r="I7098"/>
    </row>
    <row r="7099" spans="3:9">
      <c r="C7099" s="176">
        <v>42363.784699999997</v>
      </c>
      <c r="D7099" s="3" t="s">
        <v>445</v>
      </c>
      <c r="E7099" s="3" t="s">
        <v>453</v>
      </c>
      <c r="F7099" s="3" t="str">
        <f t="shared" si="110"/>
        <v>Retail</v>
      </c>
      <c r="G7099" s="3">
        <v>9</v>
      </c>
      <c r="I7099"/>
    </row>
    <row r="7100" spans="3:9">
      <c r="C7100" s="176">
        <v>42179.461799999997</v>
      </c>
      <c r="D7100" s="3" t="s">
        <v>447</v>
      </c>
      <c r="E7100" s="3" t="s">
        <v>453</v>
      </c>
      <c r="F7100" s="3" t="str">
        <f t="shared" si="110"/>
        <v>Wholesale</v>
      </c>
      <c r="G7100" s="3">
        <v>28</v>
      </c>
      <c r="I7100"/>
    </row>
    <row r="7101" spans="3:9">
      <c r="C7101" s="176">
        <v>41982.129200000003</v>
      </c>
      <c r="D7101" s="3" t="s">
        <v>446</v>
      </c>
      <c r="E7101" s="3" t="s">
        <v>10</v>
      </c>
      <c r="F7101" s="3" t="str">
        <f t="shared" si="110"/>
        <v>Wholesale</v>
      </c>
      <c r="G7101" s="3">
        <v>33</v>
      </c>
      <c r="I7101"/>
    </row>
    <row r="7102" spans="3:9">
      <c r="C7102" s="176">
        <v>41986.884700000002</v>
      </c>
      <c r="D7102" s="3" t="s">
        <v>445</v>
      </c>
      <c r="E7102" s="3" t="s">
        <v>456</v>
      </c>
      <c r="F7102" s="3" t="str">
        <f t="shared" si="110"/>
        <v>Wholesale</v>
      </c>
      <c r="G7102" s="3">
        <v>38</v>
      </c>
      <c r="I7102"/>
    </row>
    <row r="7103" spans="3:9">
      <c r="C7103" s="176">
        <v>41983.512499999997</v>
      </c>
      <c r="D7103" s="3" t="s">
        <v>445</v>
      </c>
      <c r="E7103" s="3" t="s">
        <v>114</v>
      </c>
      <c r="F7103" s="3" t="str">
        <f t="shared" si="110"/>
        <v>Wholesale</v>
      </c>
      <c r="G7103" s="3">
        <v>35</v>
      </c>
      <c r="I7103"/>
    </row>
    <row r="7104" spans="3:9">
      <c r="C7104" s="176">
        <v>41982.511100000003</v>
      </c>
      <c r="D7104" s="3" t="s">
        <v>447</v>
      </c>
      <c r="E7104" s="3" t="s">
        <v>10</v>
      </c>
      <c r="F7104" s="3" t="str">
        <f t="shared" si="110"/>
        <v>Wholesale</v>
      </c>
      <c r="G7104" s="3">
        <v>50</v>
      </c>
      <c r="I7104"/>
    </row>
    <row r="7105" spans="3:9">
      <c r="C7105" s="176">
        <v>42183.722199999997</v>
      </c>
      <c r="D7105" s="3" t="s">
        <v>445</v>
      </c>
      <c r="E7105" s="3" t="s">
        <v>453</v>
      </c>
      <c r="F7105" s="3" t="str">
        <f t="shared" si="110"/>
        <v>Retail</v>
      </c>
      <c r="G7105" s="3">
        <v>7</v>
      </c>
      <c r="I7105"/>
    </row>
    <row r="7106" spans="3:9">
      <c r="C7106" s="176">
        <v>42255.502800000002</v>
      </c>
      <c r="D7106" s="3" t="s">
        <v>449</v>
      </c>
      <c r="E7106" s="3" t="s">
        <v>112</v>
      </c>
      <c r="F7106" s="3" t="str">
        <f t="shared" si="110"/>
        <v>Wholesale</v>
      </c>
      <c r="G7106" s="3">
        <v>143</v>
      </c>
      <c r="I7106"/>
    </row>
    <row r="7107" spans="3:9">
      <c r="C7107" s="176">
        <v>41987.4931</v>
      </c>
      <c r="D7107" s="3" t="s">
        <v>446</v>
      </c>
      <c r="E7107" s="3" t="s">
        <v>110</v>
      </c>
      <c r="F7107" s="3" t="str">
        <f t="shared" si="110"/>
        <v>Retail</v>
      </c>
      <c r="G7107" s="3">
        <v>2</v>
      </c>
      <c r="I7107"/>
    </row>
    <row r="7108" spans="3:9">
      <c r="C7108" s="176">
        <v>42341.548600000002</v>
      </c>
      <c r="D7108" s="3" t="s">
        <v>445</v>
      </c>
      <c r="E7108" s="3" t="s">
        <v>114</v>
      </c>
      <c r="F7108" s="3" t="str">
        <f t="shared" si="110"/>
        <v>Wholesale</v>
      </c>
      <c r="G7108" s="3">
        <v>40</v>
      </c>
      <c r="I7108"/>
    </row>
    <row r="7109" spans="3:9">
      <c r="C7109" s="176">
        <v>41982.497900000002</v>
      </c>
      <c r="D7109" s="3" t="s">
        <v>445</v>
      </c>
      <c r="E7109" s="3" t="s">
        <v>6</v>
      </c>
      <c r="F7109" s="3" t="str">
        <f t="shared" si="110"/>
        <v>Retail</v>
      </c>
      <c r="G7109" s="3">
        <v>1</v>
      </c>
      <c r="I7109"/>
    </row>
    <row r="7110" spans="3:9">
      <c r="C7110" s="176">
        <v>41986.102800000001</v>
      </c>
      <c r="D7110" s="3" t="s">
        <v>447</v>
      </c>
      <c r="E7110" s="3" t="s">
        <v>8</v>
      </c>
      <c r="F7110" s="3" t="str">
        <f t="shared" si="110"/>
        <v>Wholesale</v>
      </c>
      <c r="G7110" s="3">
        <v>65</v>
      </c>
      <c r="I7110"/>
    </row>
    <row r="7111" spans="3:9">
      <c r="C7111" s="176">
        <v>42293.206299999998</v>
      </c>
      <c r="D7111" s="3" t="s">
        <v>447</v>
      </c>
      <c r="E7111" s="3" t="s">
        <v>6</v>
      </c>
      <c r="F7111" s="3" t="str">
        <f t="shared" si="110"/>
        <v>Retail</v>
      </c>
      <c r="G7111" s="3">
        <v>2</v>
      </c>
      <c r="I7111"/>
    </row>
    <row r="7112" spans="3:9">
      <c r="C7112" s="176">
        <v>42354.219400000002</v>
      </c>
      <c r="D7112" s="3" t="s">
        <v>446</v>
      </c>
      <c r="E7112" s="3" t="s">
        <v>312</v>
      </c>
      <c r="F7112" s="3" t="str">
        <f t="shared" si="110"/>
        <v>Wholesale</v>
      </c>
      <c r="G7112" s="3">
        <v>27</v>
      </c>
      <c r="I7112"/>
    </row>
    <row r="7113" spans="3:9">
      <c r="C7113" s="176">
        <v>42358.784699999997</v>
      </c>
      <c r="D7113" s="3" t="s">
        <v>449</v>
      </c>
      <c r="E7113" s="3" t="s">
        <v>453</v>
      </c>
      <c r="F7113" s="3" t="str">
        <f t="shared" si="110"/>
        <v>Wholesale</v>
      </c>
      <c r="G7113" s="3">
        <v>37</v>
      </c>
      <c r="I7113"/>
    </row>
    <row r="7114" spans="3:9">
      <c r="C7114" s="176">
        <v>42351.512499999997</v>
      </c>
      <c r="D7114" s="3" t="s">
        <v>445</v>
      </c>
      <c r="E7114" s="3" t="s">
        <v>110</v>
      </c>
      <c r="F7114" s="3" t="str">
        <f t="shared" ref="F7114:F7177" si="111">IF(G7114&lt;10,"Retail","Wholesale")</f>
        <v>Retail</v>
      </c>
      <c r="G7114" s="3">
        <v>6</v>
      </c>
      <c r="I7114"/>
    </row>
    <row r="7115" spans="3:9">
      <c r="C7115" s="176">
        <v>42332.197899999999</v>
      </c>
      <c r="D7115" s="3" t="s">
        <v>447</v>
      </c>
      <c r="E7115" s="3" t="s">
        <v>6</v>
      </c>
      <c r="F7115" s="3" t="str">
        <f t="shared" si="111"/>
        <v>Retail</v>
      </c>
      <c r="G7115" s="3">
        <v>1</v>
      </c>
      <c r="I7115"/>
    </row>
    <row r="7116" spans="3:9">
      <c r="C7116" s="176">
        <v>42268.098599999998</v>
      </c>
      <c r="D7116" s="3" t="s">
        <v>447</v>
      </c>
      <c r="E7116" s="3" t="s">
        <v>453</v>
      </c>
      <c r="F7116" s="3" t="str">
        <f t="shared" si="111"/>
        <v>Retail</v>
      </c>
      <c r="G7116" s="3">
        <v>1</v>
      </c>
      <c r="I7116"/>
    </row>
    <row r="7117" spans="3:9">
      <c r="C7117" s="176">
        <v>42142.123599999999</v>
      </c>
      <c r="D7117" s="3" t="s">
        <v>447</v>
      </c>
      <c r="E7117" s="3" t="s">
        <v>6</v>
      </c>
      <c r="F7117" s="3" t="str">
        <f t="shared" si="111"/>
        <v>Retail</v>
      </c>
      <c r="G7117" s="3">
        <v>8</v>
      </c>
      <c r="I7117"/>
    </row>
    <row r="7118" spans="3:9">
      <c r="C7118" s="176">
        <v>42208.467400000001</v>
      </c>
      <c r="D7118" s="3" t="s">
        <v>445</v>
      </c>
      <c r="E7118" s="3" t="s">
        <v>312</v>
      </c>
      <c r="F7118" s="3" t="str">
        <f t="shared" si="111"/>
        <v>Retail</v>
      </c>
      <c r="G7118" s="3">
        <v>1</v>
      </c>
      <c r="I7118"/>
    </row>
    <row r="7119" spans="3:9">
      <c r="C7119" s="176">
        <v>42233.107600000003</v>
      </c>
      <c r="D7119" s="3" t="s">
        <v>445</v>
      </c>
      <c r="E7119" s="3" t="s">
        <v>453</v>
      </c>
      <c r="F7119" s="3" t="str">
        <f t="shared" si="111"/>
        <v>Wholesale</v>
      </c>
      <c r="G7119" s="3">
        <v>43</v>
      </c>
      <c r="I7119"/>
    </row>
    <row r="7120" spans="3:9">
      <c r="C7120" s="176">
        <v>42355.509700000002</v>
      </c>
      <c r="D7120" s="3" t="s">
        <v>449</v>
      </c>
      <c r="E7120" s="3" t="s">
        <v>114</v>
      </c>
      <c r="F7120" s="3" t="str">
        <f t="shared" si="111"/>
        <v>Retail</v>
      </c>
      <c r="G7120" s="3">
        <v>3</v>
      </c>
      <c r="I7120"/>
    </row>
    <row r="7121" spans="3:9">
      <c r="C7121" s="176">
        <v>42205.561099999999</v>
      </c>
      <c r="D7121" s="3" t="s">
        <v>447</v>
      </c>
      <c r="E7121" s="3" t="s">
        <v>7</v>
      </c>
      <c r="F7121" s="3" t="str">
        <f t="shared" si="111"/>
        <v>Retail</v>
      </c>
      <c r="G7121" s="3">
        <v>2</v>
      </c>
      <c r="I7121"/>
    </row>
    <row r="7122" spans="3:9">
      <c r="C7122" s="176">
        <v>42225.716</v>
      </c>
      <c r="D7122" s="3" t="s">
        <v>445</v>
      </c>
      <c r="E7122" s="3" t="s">
        <v>10</v>
      </c>
      <c r="F7122" s="3" t="str">
        <f t="shared" si="111"/>
        <v>Retail</v>
      </c>
      <c r="G7122" s="3">
        <v>6</v>
      </c>
      <c r="I7122"/>
    </row>
    <row r="7123" spans="3:9">
      <c r="C7123" s="176">
        <v>42187.177100000001</v>
      </c>
      <c r="D7123" s="3" t="s">
        <v>446</v>
      </c>
      <c r="E7123" s="3" t="s">
        <v>114</v>
      </c>
      <c r="F7123" s="3" t="str">
        <f t="shared" si="111"/>
        <v>Wholesale</v>
      </c>
      <c r="G7123" s="3">
        <v>90</v>
      </c>
      <c r="I7123"/>
    </row>
    <row r="7124" spans="3:9">
      <c r="C7124" s="176">
        <v>42340.530599999998</v>
      </c>
      <c r="D7124" s="3" t="s">
        <v>445</v>
      </c>
      <c r="E7124" s="3" t="s">
        <v>110</v>
      </c>
      <c r="F7124" s="3" t="str">
        <f t="shared" si="111"/>
        <v>Retail</v>
      </c>
      <c r="G7124" s="3">
        <v>3</v>
      </c>
      <c r="I7124"/>
    </row>
    <row r="7125" spans="3:9">
      <c r="C7125" s="176">
        <v>42363.467400000001</v>
      </c>
      <c r="D7125" s="3" t="s">
        <v>449</v>
      </c>
      <c r="E7125" s="3" t="s">
        <v>114</v>
      </c>
      <c r="F7125" s="3" t="str">
        <f t="shared" si="111"/>
        <v>Retail</v>
      </c>
      <c r="G7125" s="3">
        <v>4</v>
      </c>
      <c r="I7125"/>
    </row>
    <row r="7126" spans="3:9">
      <c r="C7126" s="176">
        <v>42140.133300000001</v>
      </c>
      <c r="D7126" s="3" t="s">
        <v>445</v>
      </c>
      <c r="E7126" s="3" t="s">
        <v>8</v>
      </c>
      <c r="F7126" s="3" t="str">
        <f t="shared" si="111"/>
        <v>Wholesale</v>
      </c>
      <c r="G7126" s="3">
        <v>42</v>
      </c>
      <c r="I7126"/>
    </row>
    <row r="7127" spans="3:9">
      <c r="C7127" s="176">
        <v>42334.222199999997</v>
      </c>
      <c r="D7127" s="3" t="s">
        <v>445</v>
      </c>
      <c r="E7127" s="3" t="s">
        <v>312</v>
      </c>
      <c r="F7127" s="3" t="str">
        <f t="shared" si="111"/>
        <v>Wholesale</v>
      </c>
      <c r="G7127" s="3">
        <v>31</v>
      </c>
      <c r="I7127"/>
    </row>
    <row r="7128" spans="3:9">
      <c r="C7128" s="176">
        <v>42181.494400000003</v>
      </c>
      <c r="D7128" s="3" t="s">
        <v>446</v>
      </c>
      <c r="E7128" s="3" t="s">
        <v>6</v>
      </c>
      <c r="F7128" s="3" t="str">
        <f t="shared" si="111"/>
        <v>Retail</v>
      </c>
      <c r="G7128" s="3">
        <v>6</v>
      </c>
      <c r="I7128"/>
    </row>
    <row r="7129" spans="3:9">
      <c r="C7129" s="176">
        <v>42217.517399999997</v>
      </c>
      <c r="D7129" s="3" t="s">
        <v>445</v>
      </c>
      <c r="E7129" s="3" t="s">
        <v>453</v>
      </c>
      <c r="F7129" s="3" t="str">
        <f t="shared" si="111"/>
        <v>Wholesale</v>
      </c>
      <c r="G7129" s="3">
        <v>38</v>
      </c>
      <c r="I7129"/>
    </row>
    <row r="7130" spans="3:9">
      <c r="C7130" s="176">
        <v>42177.094400000002</v>
      </c>
      <c r="D7130" s="3" t="s">
        <v>449</v>
      </c>
      <c r="E7130" s="3" t="s">
        <v>114</v>
      </c>
      <c r="F7130" s="3" t="str">
        <f t="shared" si="111"/>
        <v>Retail</v>
      </c>
      <c r="G7130" s="3">
        <v>3</v>
      </c>
      <c r="I7130"/>
    </row>
    <row r="7131" spans="3:9">
      <c r="C7131" s="176">
        <v>42097.4833</v>
      </c>
      <c r="D7131" s="3" t="s">
        <v>446</v>
      </c>
      <c r="E7131" s="3" t="s">
        <v>112</v>
      </c>
      <c r="F7131" s="3" t="str">
        <f t="shared" si="111"/>
        <v>Retail</v>
      </c>
      <c r="G7131" s="3">
        <v>5</v>
      </c>
      <c r="I7131"/>
    </row>
    <row r="7132" spans="3:9">
      <c r="C7132" s="176">
        <v>42225.120799999997</v>
      </c>
      <c r="D7132" s="3" t="s">
        <v>445</v>
      </c>
      <c r="E7132" s="3" t="s">
        <v>457</v>
      </c>
      <c r="F7132" s="3" t="str">
        <f t="shared" si="111"/>
        <v>Wholesale</v>
      </c>
      <c r="G7132" s="3">
        <v>38</v>
      </c>
      <c r="I7132"/>
    </row>
    <row r="7133" spans="3:9">
      <c r="C7133" s="176">
        <v>42019.198600000003</v>
      </c>
      <c r="D7133" s="3" t="s">
        <v>446</v>
      </c>
      <c r="E7133" s="3" t="s">
        <v>453</v>
      </c>
      <c r="F7133" s="3" t="str">
        <f t="shared" si="111"/>
        <v>Wholesale</v>
      </c>
      <c r="G7133" s="3">
        <v>35</v>
      </c>
      <c r="I7133"/>
    </row>
    <row r="7134" spans="3:9">
      <c r="C7134" s="176">
        <v>42235.872900000002</v>
      </c>
      <c r="D7134" s="3" t="s">
        <v>445</v>
      </c>
      <c r="E7134" s="3" t="s">
        <v>453</v>
      </c>
      <c r="F7134" s="3" t="str">
        <f t="shared" si="111"/>
        <v>Wholesale</v>
      </c>
      <c r="G7134" s="3">
        <v>39</v>
      </c>
      <c r="I7134"/>
    </row>
    <row r="7135" spans="3:9">
      <c r="C7135" s="176">
        <v>42207.814599999998</v>
      </c>
      <c r="D7135" s="3" t="s">
        <v>447</v>
      </c>
      <c r="E7135" s="3" t="s">
        <v>7</v>
      </c>
      <c r="F7135" s="3" t="str">
        <f t="shared" si="111"/>
        <v>Wholesale</v>
      </c>
      <c r="G7135" s="3">
        <v>35</v>
      </c>
      <c r="I7135"/>
    </row>
    <row r="7136" spans="3:9">
      <c r="C7136" s="176">
        <v>42341.474300000002</v>
      </c>
      <c r="D7136" s="3" t="s">
        <v>449</v>
      </c>
      <c r="E7136" s="3" t="s">
        <v>7</v>
      </c>
      <c r="F7136" s="3" t="str">
        <f t="shared" si="111"/>
        <v>Retail</v>
      </c>
      <c r="G7136" s="3">
        <v>2</v>
      </c>
      <c r="I7136"/>
    </row>
    <row r="7137" spans="3:9">
      <c r="C7137" s="176">
        <v>42247.5049</v>
      </c>
      <c r="D7137" s="3" t="s">
        <v>445</v>
      </c>
      <c r="E7137" s="3" t="s">
        <v>460</v>
      </c>
      <c r="F7137" s="3" t="str">
        <f t="shared" si="111"/>
        <v>Retail</v>
      </c>
      <c r="G7137" s="3">
        <v>1</v>
      </c>
      <c r="I7137"/>
    </row>
    <row r="7138" spans="3:9">
      <c r="C7138" s="176">
        <v>42349.874300000003</v>
      </c>
      <c r="D7138" s="3" t="s">
        <v>447</v>
      </c>
      <c r="E7138" s="3" t="s">
        <v>453</v>
      </c>
      <c r="F7138" s="3" t="str">
        <f t="shared" si="111"/>
        <v>Retail</v>
      </c>
      <c r="G7138" s="3">
        <v>7</v>
      </c>
      <c r="I7138"/>
    </row>
    <row r="7139" spans="3:9">
      <c r="C7139" s="176">
        <v>42155.095800000003</v>
      </c>
      <c r="D7139" s="3" t="s">
        <v>445</v>
      </c>
      <c r="E7139" s="3" t="s">
        <v>451</v>
      </c>
      <c r="F7139" s="3" t="str">
        <f t="shared" si="111"/>
        <v>Retail</v>
      </c>
      <c r="G7139" s="3">
        <v>1</v>
      </c>
      <c r="I7139"/>
    </row>
    <row r="7140" spans="3:9">
      <c r="C7140" s="176">
        <v>42354.818099999997</v>
      </c>
      <c r="D7140" s="3" t="s">
        <v>449</v>
      </c>
      <c r="E7140" s="3" t="s">
        <v>8</v>
      </c>
      <c r="F7140" s="3" t="str">
        <f t="shared" si="111"/>
        <v>Wholesale</v>
      </c>
      <c r="G7140" s="3">
        <v>56</v>
      </c>
      <c r="I7140"/>
    </row>
    <row r="7141" spans="3:9">
      <c r="C7141" s="176">
        <v>41988.186099999999</v>
      </c>
      <c r="D7141" s="3" t="s">
        <v>445</v>
      </c>
      <c r="E7141" s="3" t="s">
        <v>453</v>
      </c>
      <c r="F7141" s="3" t="str">
        <f t="shared" si="111"/>
        <v>Retail</v>
      </c>
      <c r="G7141" s="3">
        <v>1</v>
      </c>
      <c r="I7141"/>
    </row>
    <row r="7142" spans="3:9">
      <c r="C7142" s="176">
        <v>42154.494400000003</v>
      </c>
      <c r="D7142" s="3" t="s">
        <v>447</v>
      </c>
      <c r="E7142" s="3" t="s">
        <v>112</v>
      </c>
      <c r="F7142" s="3" t="str">
        <f t="shared" si="111"/>
        <v>Retail</v>
      </c>
      <c r="G7142" s="3">
        <v>2</v>
      </c>
      <c r="I7142"/>
    </row>
    <row r="7143" spans="3:9">
      <c r="C7143" s="176">
        <v>42338.467400000001</v>
      </c>
      <c r="D7143" s="3" t="s">
        <v>445</v>
      </c>
      <c r="E7143" s="3" t="s">
        <v>452</v>
      </c>
      <c r="F7143" s="3" t="str">
        <f t="shared" si="111"/>
        <v>Wholesale</v>
      </c>
      <c r="G7143" s="3">
        <v>70</v>
      </c>
      <c r="I7143"/>
    </row>
    <row r="7144" spans="3:9">
      <c r="C7144" s="176">
        <v>42057.542399999998</v>
      </c>
      <c r="D7144" s="3" t="s">
        <v>447</v>
      </c>
      <c r="E7144" s="3" t="s">
        <v>110</v>
      </c>
      <c r="F7144" s="3" t="str">
        <f t="shared" si="111"/>
        <v>Retail</v>
      </c>
      <c r="G7144" s="3">
        <v>1</v>
      </c>
      <c r="I7144"/>
    </row>
    <row r="7145" spans="3:9">
      <c r="C7145" s="176">
        <v>41978.818800000001</v>
      </c>
      <c r="D7145" s="3" t="s">
        <v>445</v>
      </c>
      <c r="E7145" s="3" t="s">
        <v>114</v>
      </c>
      <c r="F7145" s="3" t="str">
        <f t="shared" si="111"/>
        <v>Retail</v>
      </c>
      <c r="G7145" s="3">
        <v>3</v>
      </c>
      <c r="I7145"/>
    </row>
    <row r="7146" spans="3:9">
      <c r="C7146" s="176">
        <v>42353.487500000003</v>
      </c>
      <c r="D7146" s="3" t="s">
        <v>445</v>
      </c>
      <c r="E7146" s="3" t="s">
        <v>453</v>
      </c>
      <c r="F7146" s="3" t="str">
        <f t="shared" si="111"/>
        <v>Retail</v>
      </c>
      <c r="G7146" s="3">
        <v>7</v>
      </c>
      <c r="I7146"/>
    </row>
    <row r="7147" spans="3:9">
      <c r="C7147" s="176">
        <v>41985.779900000001</v>
      </c>
      <c r="D7147" s="3" t="s">
        <v>445</v>
      </c>
      <c r="E7147" s="3" t="s">
        <v>453</v>
      </c>
      <c r="F7147" s="3" t="str">
        <f t="shared" si="111"/>
        <v>Wholesale</v>
      </c>
      <c r="G7147" s="3">
        <v>38</v>
      </c>
      <c r="I7147"/>
    </row>
    <row r="7148" spans="3:9">
      <c r="C7148" s="176">
        <v>41984.797899999998</v>
      </c>
      <c r="D7148" s="3" t="s">
        <v>447</v>
      </c>
      <c r="E7148" s="3" t="s">
        <v>8</v>
      </c>
      <c r="F7148" s="3" t="str">
        <f t="shared" si="111"/>
        <v>Wholesale</v>
      </c>
      <c r="G7148" s="3">
        <v>50</v>
      </c>
      <c r="I7148"/>
    </row>
    <row r="7149" spans="3:9">
      <c r="C7149" s="176">
        <v>42158.506300000001</v>
      </c>
      <c r="D7149" s="3" t="s">
        <v>445</v>
      </c>
      <c r="E7149" s="3" t="s">
        <v>453</v>
      </c>
      <c r="F7149" s="3" t="str">
        <f t="shared" si="111"/>
        <v>Retail</v>
      </c>
      <c r="G7149" s="3">
        <v>3</v>
      </c>
      <c r="I7149"/>
    </row>
    <row r="7150" spans="3:9">
      <c r="C7150" s="176">
        <v>42236.848599999998</v>
      </c>
      <c r="D7150" s="3" t="s">
        <v>446</v>
      </c>
      <c r="E7150" s="3" t="s">
        <v>114</v>
      </c>
      <c r="F7150" s="3" t="str">
        <f t="shared" si="111"/>
        <v>Retail</v>
      </c>
      <c r="G7150" s="3">
        <v>3</v>
      </c>
      <c r="I7150"/>
    </row>
    <row r="7151" spans="3:9">
      <c r="C7151" s="176">
        <v>42367.711799999997</v>
      </c>
      <c r="D7151" s="3" t="s">
        <v>445</v>
      </c>
      <c r="E7151" s="3" t="s">
        <v>112</v>
      </c>
      <c r="F7151" s="3" t="str">
        <f t="shared" si="111"/>
        <v>Wholesale</v>
      </c>
      <c r="G7151" s="3">
        <v>143</v>
      </c>
      <c r="I7151"/>
    </row>
    <row r="7152" spans="3:9">
      <c r="C7152" s="176">
        <v>41984.388200000001</v>
      </c>
      <c r="D7152" s="3" t="s">
        <v>445</v>
      </c>
      <c r="E7152" s="3" t="s">
        <v>114</v>
      </c>
      <c r="F7152" s="3" t="str">
        <f t="shared" si="111"/>
        <v>Retail</v>
      </c>
      <c r="G7152" s="3">
        <v>1</v>
      </c>
      <c r="I7152"/>
    </row>
    <row r="7153" spans="3:9">
      <c r="C7153" s="176">
        <v>42349.548600000002</v>
      </c>
      <c r="D7153" s="3" t="s">
        <v>449</v>
      </c>
      <c r="E7153" s="3" t="s">
        <v>453</v>
      </c>
      <c r="F7153" s="3" t="str">
        <f t="shared" si="111"/>
        <v>Wholesale</v>
      </c>
      <c r="G7153" s="3">
        <v>96</v>
      </c>
      <c r="I7153"/>
    </row>
    <row r="7154" spans="3:9">
      <c r="C7154" s="176">
        <v>42253.688900000001</v>
      </c>
      <c r="D7154" s="3" t="s">
        <v>445</v>
      </c>
      <c r="E7154" s="3" t="s">
        <v>6</v>
      </c>
      <c r="F7154" s="3" t="str">
        <f t="shared" si="111"/>
        <v>Retail</v>
      </c>
      <c r="G7154" s="3">
        <v>1</v>
      </c>
      <c r="I7154"/>
    </row>
    <row r="7155" spans="3:9">
      <c r="C7155" s="176">
        <v>42085.525699999998</v>
      </c>
      <c r="D7155" s="3" t="s">
        <v>447</v>
      </c>
      <c r="E7155" s="3" t="s">
        <v>458</v>
      </c>
      <c r="F7155" s="3" t="str">
        <f t="shared" si="111"/>
        <v>Retail</v>
      </c>
      <c r="G7155" s="3">
        <v>2</v>
      </c>
      <c r="I7155"/>
    </row>
    <row r="7156" spans="3:9">
      <c r="C7156" s="176">
        <v>42195.460400000004</v>
      </c>
      <c r="D7156" s="3" t="s">
        <v>447</v>
      </c>
      <c r="E7156" s="3" t="s">
        <v>453</v>
      </c>
      <c r="F7156" s="3" t="str">
        <f t="shared" si="111"/>
        <v>Retail</v>
      </c>
      <c r="G7156" s="3">
        <v>1</v>
      </c>
      <c r="I7156"/>
    </row>
    <row r="7157" spans="3:9">
      <c r="C7157" s="176">
        <v>42154.185400000002</v>
      </c>
      <c r="D7157" s="3" t="s">
        <v>447</v>
      </c>
      <c r="E7157" s="3" t="s">
        <v>453</v>
      </c>
      <c r="F7157" s="3" t="str">
        <f t="shared" si="111"/>
        <v>Wholesale</v>
      </c>
      <c r="G7157" s="3">
        <v>39</v>
      </c>
      <c r="I7157"/>
    </row>
    <row r="7158" spans="3:9">
      <c r="C7158" s="176">
        <v>42226.205600000001</v>
      </c>
      <c r="D7158" s="3" t="s">
        <v>445</v>
      </c>
      <c r="E7158" s="3" t="s">
        <v>312</v>
      </c>
      <c r="F7158" s="3" t="str">
        <f t="shared" si="111"/>
        <v>Retail</v>
      </c>
      <c r="G7158" s="3">
        <v>2</v>
      </c>
      <c r="I7158"/>
    </row>
    <row r="7159" spans="3:9">
      <c r="C7159" s="176">
        <v>42332.492400000003</v>
      </c>
      <c r="D7159" s="3" t="s">
        <v>445</v>
      </c>
      <c r="E7159" s="3" t="s">
        <v>6</v>
      </c>
      <c r="F7159" s="3" t="str">
        <f t="shared" si="111"/>
        <v>Wholesale</v>
      </c>
      <c r="G7159" s="3">
        <v>61</v>
      </c>
      <c r="I7159"/>
    </row>
    <row r="7160" spans="3:9">
      <c r="C7160" s="176">
        <v>41983.556299999997</v>
      </c>
      <c r="D7160" s="3" t="s">
        <v>445</v>
      </c>
      <c r="E7160" s="3" t="s">
        <v>112</v>
      </c>
      <c r="F7160" s="3" t="str">
        <f t="shared" si="111"/>
        <v>Retail</v>
      </c>
      <c r="G7160" s="3">
        <v>1</v>
      </c>
      <c r="I7160"/>
    </row>
    <row r="7161" spans="3:9">
      <c r="C7161" s="176">
        <v>42163.520100000002</v>
      </c>
      <c r="D7161" s="3" t="s">
        <v>445</v>
      </c>
      <c r="E7161" s="3" t="s">
        <v>312</v>
      </c>
      <c r="F7161" s="3" t="str">
        <f t="shared" si="111"/>
        <v>Retail</v>
      </c>
      <c r="G7161" s="3">
        <v>3</v>
      </c>
      <c r="I7161"/>
    </row>
    <row r="7162" spans="3:9">
      <c r="C7162" s="176">
        <v>42238.6708</v>
      </c>
      <c r="D7162" s="3" t="s">
        <v>445</v>
      </c>
      <c r="E7162" s="3" t="s">
        <v>10</v>
      </c>
      <c r="F7162" s="3" t="str">
        <f t="shared" si="111"/>
        <v>Retail</v>
      </c>
      <c r="G7162" s="3">
        <v>1</v>
      </c>
      <c r="I7162"/>
    </row>
    <row r="7163" spans="3:9">
      <c r="C7163" s="176">
        <v>42237.744400000003</v>
      </c>
      <c r="D7163" s="3" t="s">
        <v>446</v>
      </c>
      <c r="E7163" s="3" t="s">
        <v>460</v>
      </c>
      <c r="F7163" s="3" t="str">
        <f t="shared" si="111"/>
        <v>Wholesale</v>
      </c>
      <c r="G7163" s="3">
        <v>34</v>
      </c>
      <c r="I7163"/>
    </row>
    <row r="7164" spans="3:9">
      <c r="C7164" s="176">
        <v>42241.110399999998</v>
      </c>
      <c r="D7164" s="3" t="s">
        <v>445</v>
      </c>
      <c r="E7164" s="3" t="s">
        <v>453</v>
      </c>
      <c r="F7164" s="3" t="str">
        <f t="shared" si="111"/>
        <v>Wholesale</v>
      </c>
      <c r="G7164" s="3">
        <v>62</v>
      </c>
      <c r="I7164"/>
    </row>
    <row r="7165" spans="3:9">
      <c r="C7165" s="176">
        <v>41986.483999999997</v>
      </c>
      <c r="D7165" s="3" t="s">
        <v>445</v>
      </c>
      <c r="E7165" s="3" t="s">
        <v>453</v>
      </c>
      <c r="F7165" s="3" t="str">
        <f t="shared" si="111"/>
        <v>Retail</v>
      </c>
      <c r="G7165" s="3">
        <v>2</v>
      </c>
      <c r="I7165"/>
    </row>
    <row r="7166" spans="3:9">
      <c r="C7166" s="176">
        <v>42185.761100000003</v>
      </c>
      <c r="D7166" s="3" t="s">
        <v>445</v>
      </c>
      <c r="E7166" s="3" t="s">
        <v>9</v>
      </c>
      <c r="F7166" s="3" t="str">
        <f t="shared" si="111"/>
        <v>Retail</v>
      </c>
      <c r="G7166" s="3">
        <v>2</v>
      </c>
      <c r="I7166"/>
    </row>
    <row r="7167" spans="3:9">
      <c r="C7167" s="176">
        <v>41985.771500000003</v>
      </c>
      <c r="D7167" s="3" t="s">
        <v>449</v>
      </c>
      <c r="E7167" s="3" t="s">
        <v>10</v>
      </c>
      <c r="F7167" s="3" t="str">
        <f t="shared" si="111"/>
        <v>Retail</v>
      </c>
      <c r="G7167" s="3">
        <v>1</v>
      </c>
      <c r="I7167"/>
    </row>
    <row r="7168" spans="3:9">
      <c r="C7168" s="176">
        <v>42211.155599999998</v>
      </c>
      <c r="D7168" s="3" t="s">
        <v>445</v>
      </c>
      <c r="E7168" s="3" t="s">
        <v>453</v>
      </c>
      <c r="F7168" s="3" t="str">
        <f t="shared" si="111"/>
        <v>Retail</v>
      </c>
      <c r="G7168" s="3">
        <v>3</v>
      </c>
      <c r="I7168"/>
    </row>
    <row r="7169" spans="3:9">
      <c r="C7169" s="176">
        <v>41984.741000000002</v>
      </c>
      <c r="D7169" s="3" t="s">
        <v>449</v>
      </c>
      <c r="E7169" s="3" t="s">
        <v>453</v>
      </c>
      <c r="F7169" s="3" t="str">
        <f t="shared" si="111"/>
        <v>Wholesale</v>
      </c>
      <c r="G7169" s="3">
        <v>23</v>
      </c>
      <c r="I7169"/>
    </row>
    <row r="7170" spans="3:9">
      <c r="C7170" s="176">
        <v>42298.485399999998</v>
      </c>
      <c r="D7170" s="3" t="s">
        <v>446</v>
      </c>
      <c r="E7170" s="3" t="s">
        <v>8</v>
      </c>
      <c r="F7170" s="3" t="str">
        <f t="shared" si="111"/>
        <v>Wholesale</v>
      </c>
      <c r="G7170" s="3">
        <v>67</v>
      </c>
      <c r="I7170"/>
    </row>
    <row r="7171" spans="3:9">
      <c r="C7171" s="176">
        <v>42358.502099999998</v>
      </c>
      <c r="D7171" s="3" t="s">
        <v>445</v>
      </c>
      <c r="E7171" s="3" t="s">
        <v>10</v>
      </c>
      <c r="F7171" s="3" t="str">
        <f t="shared" si="111"/>
        <v>Retail</v>
      </c>
      <c r="G7171" s="3">
        <v>1</v>
      </c>
      <c r="I7171"/>
    </row>
    <row r="7172" spans="3:9">
      <c r="C7172" s="176">
        <v>42180.772199999999</v>
      </c>
      <c r="D7172" s="3" t="s">
        <v>445</v>
      </c>
      <c r="E7172" s="3" t="s">
        <v>453</v>
      </c>
      <c r="F7172" s="3" t="str">
        <f t="shared" si="111"/>
        <v>Retail</v>
      </c>
      <c r="G7172" s="3">
        <v>4</v>
      </c>
      <c r="I7172"/>
    </row>
    <row r="7173" spans="3:9">
      <c r="C7173" s="176">
        <v>42314.161099999998</v>
      </c>
      <c r="D7173" s="3" t="s">
        <v>446</v>
      </c>
      <c r="E7173" s="3" t="s">
        <v>8</v>
      </c>
      <c r="F7173" s="3" t="str">
        <f t="shared" si="111"/>
        <v>Retail</v>
      </c>
      <c r="G7173" s="3">
        <v>7</v>
      </c>
      <c r="I7173"/>
    </row>
    <row r="7174" spans="3:9">
      <c r="C7174" s="176">
        <v>42331.741699999999</v>
      </c>
      <c r="D7174" s="3" t="s">
        <v>447</v>
      </c>
      <c r="E7174" s="3" t="s">
        <v>114</v>
      </c>
      <c r="F7174" s="3" t="str">
        <f t="shared" si="111"/>
        <v>Retail</v>
      </c>
      <c r="G7174" s="3">
        <v>1</v>
      </c>
      <c r="I7174"/>
    </row>
    <row r="7175" spans="3:9">
      <c r="C7175" s="176">
        <v>42339.193099999997</v>
      </c>
      <c r="D7175" s="3" t="s">
        <v>445</v>
      </c>
      <c r="E7175" s="3" t="s">
        <v>110</v>
      </c>
      <c r="F7175" s="3" t="str">
        <f t="shared" si="111"/>
        <v>Retail</v>
      </c>
      <c r="G7175" s="3">
        <v>3</v>
      </c>
      <c r="I7175"/>
    </row>
    <row r="7176" spans="3:9">
      <c r="C7176" s="176">
        <v>42240.628499999999</v>
      </c>
      <c r="D7176" s="3" t="s">
        <v>445</v>
      </c>
      <c r="E7176" s="3" t="s">
        <v>457</v>
      </c>
      <c r="F7176" s="3" t="str">
        <f t="shared" si="111"/>
        <v>Retail</v>
      </c>
      <c r="G7176" s="3">
        <v>8</v>
      </c>
      <c r="I7176"/>
    </row>
    <row r="7177" spans="3:9">
      <c r="C7177" s="176">
        <v>42180.510399999999</v>
      </c>
      <c r="D7177" s="3" t="s">
        <v>445</v>
      </c>
      <c r="E7177" s="3" t="s">
        <v>453</v>
      </c>
      <c r="F7177" s="3" t="str">
        <f t="shared" si="111"/>
        <v>Wholesale</v>
      </c>
      <c r="G7177" s="3">
        <v>31</v>
      </c>
      <c r="I7177"/>
    </row>
    <row r="7178" spans="3:9">
      <c r="C7178" s="176">
        <v>42286.477099999996</v>
      </c>
      <c r="D7178" s="3" t="s">
        <v>449</v>
      </c>
      <c r="E7178" s="3" t="s">
        <v>9</v>
      </c>
      <c r="F7178" s="3" t="str">
        <f t="shared" ref="F7178:F7241" si="112">IF(G7178&lt;10,"Retail","Wholesale")</f>
        <v>Wholesale</v>
      </c>
      <c r="G7178" s="3">
        <v>55</v>
      </c>
      <c r="I7178"/>
    </row>
    <row r="7179" spans="3:9">
      <c r="C7179" s="176">
        <v>42286.214599999999</v>
      </c>
      <c r="D7179" s="3" t="s">
        <v>446</v>
      </c>
      <c r="E7179" s="3" t="s">
        <v>453</v>
      </c>
      <c r="F7179" s="3" t="str">
        <f t="shared" si="112"/>
        <v>Wholesale</v>
      </c>
      <c r="G7179" s="3">
        <v>79</v>
      </c>
      <c r="I7179"/>
    </row>
    <row r="7180" spans="3:9">
      <c r="C7180" s="176">
        <v>42213.594400000002</v>
      </c>
      <c r="D7180" s="3" t="s">
        <v>449</v>
      </c>
      <c r="E7180" s="3" t="s">
        <v>453</v>
      </c>
      <c r="F7180" s="3" t="str">
        <f t="shared" si="112"/>
        <v>Wholesale</v>
      </c>
      <c r="G7180" s="3">
        <v>10</v>
      </c>
      <c r="I7180"/>
    </row>
    <row r="7181" spans="3:9">
      <c r="C7181" s="176">
        <v>42343.206899999997</v>
      </c>
      <c r="D7181" s="3" t="s">
        <v>447</v>
      </c>
      <c r="E7181" s="3" t="s">
        <v>453</v>
      </c>
      <c r="F7181" s="3" t="str">
        <f t="shared" si="112"/>
        <v>Wholesale</v>
      </c>
      <c r="G7181" s="3">
        <v>95</v>
      </c>
      <c r="I7181"/>
    </row>
    <row r="7182" spans="3:9">
      <c r="C7182" s="176">
        <v>42164.940300000002</v>
      </c>
      <c r="D7182" s="3" t="s">
        <v>447</v>
      </c>
      <c r="E7182" s="3" t="s">
        <v>8</v>
      </c>
      <c r="F7182" s="3" t="str">
        <f t="shared" si="112"/>
        <v>Wholesale</v>
      </c>
      <c r="G7182" s="3">
        <v>31</v>
      </c>
      <c r="I7182"/>
    </row>
    <row r="7183" spans="3:9">
      <c r="C7183" s="176">
        <v>42291.548600000002</v>
      </c>
      <c r="D7183" s="3" t="s">
        <v>447</v>
      </c>
      <c r="E7183" s="3" t="s">
        <v>450</v>
      </c>
      <c r="F7183" s="3" t="str">
        <f t="shared" si="112"/>
        <v>Wholesale</v>
      </c>
      <c r="G7183" s="3">
        <v>23</v>
      </c>
      <c r="I7183"/>
    </row>
    <row r="7184" spans="3:9">
      <c r="C7184" s="176">
        <v>42223.480600000003</v>
      </c>
      <c r="D7184" s="3" t="s">
        <v>445</v>
      </c>
      <c r="E7184" s="3" t="s">
        <v>456</v>
      </c>
      <c r="F7184" s="3" t="str">
        <f t="shared" si="112"/>
        <v>Retail</v>
      </c>
      <c r="G7184" s="3">
        <v>1</v>
      </c>
      <c r="I7184"/>
    </row>
    <row r="7185" spans="3:9">
      <c r="C7185" s="176">
        <v>42351.193099999997</v>
      </c>
      <c r="D7185" s="3" t="s">
        <v>445</v>
      </c>
      <c r="E7185" s="3" t="s">
        <v>112</v>
      </c>
      <c r="F7185" s="3" t="str">
        <f t="shared" si="112"/>
        <v>Wholesale</v>
      </c>
      <c r="G7185" s="3">
        <v>74</v>
      </c>
      <c r="I7185"/>
    </row>
    <row r="7186" spans="3:9">
      <c r="C7186" s="176">
        <v>42351.5</v>
      </c>
      <c r="D7186" s="3" t="s">
        <v>446</v>
      </c>
      <c r="E7186" s="3" t="s">
        <v>453</v>
      </c>
      <c r="F7186" s="3" t="str">
        <f t="shared" si="112"/>
        <v>Retail</v>
      </c>
      <c r="G7186" s="3">
        <v>5</v>
      </c>
      <c r="I7186"/>
    </row>
    <row r="7187" spans="3:9">
      <c r="C7187" s="176">
        <v>42326.7958</v>
      </c>
      <c r="D7187" s="3" t="s">
        <v>445</v>
      </c>
      <c r="E7187" s="3" t="s">
        <v>450</v>
      </c>
      <c r="F7187" s="3" t="str">
        <f t="shared" si="112"/>
        <v>Wholesale</v>
      </c>
      <c r="G7187" s="3">
        <v>30</v>
      </c>
      <c r="I7187"/>
    </row>
    <row r="7188" spans="3:9">
      <c r="C7188" s="176">
        <v>42134.185400000002</v>
      </c>
      <c r="D7188" s="3" t="s">
        <v>447</v>
      </c>
      <c r="E7188" s="3" t="s">
        <v>455</v>
      </c>
      <c r="F7188" s="3" t="str">
        <f t="shared" si="112"/>
        <v>Retail</v>
      </c>
      <c r="G7188" s="3">
        <v>4</v>
      </c>
      <c r="I7188"/>
    </row>
    <row r="7189" spans="3:9">
      <c r="C7189" s="176">
        <v>42357.491699999999</v>
      </c>
      <c r="D7189" s="3" t="s">
        <v>445</v>
      </c>
      <c r="E7189" s="3" t="s">
        <v>114</v>
      </c>
      <c r="F7189" s="3" t="str">
        <f t="shared" si="112"/>
        <v>Wholesale</v>
      </c>
      <c r="G7189" s="3">
        <v>32</v>
      </c>
      <c r="I7189"/>
    </row>
    <row r="7190" spans="3:9">
      <c r="C7190" s="176">
        <v>42198.534699999997</v>
      </c>
      <c r="D7190" s="3" t="s">
        <v>446</v>
      </c>
      <c r="E7190" s="3" t="s">
        <v>456</v>
      </c>
      <c r="F7190" s="3" t="str">
        <f t="shared" si="112"/>
        <v>Retail</v>
      </c>
      <c r="G7190" s="3">
        <v>1</v>
      </c>
      <c r="I7190"/>
    </row>
    <row r="7191" spans="3:9">
      <c r="C7191" s="176">
        <v>41981.482600000003</v>
      </c>
      <c r="D7191" s="3" t="s">
        <v>447</v>
      </c>
      <c r="E7191" s="3" t="s">
        <v>6</v>
      </c>
      <c r="F7191" s="3" t="str">
        <f t="shared" si="112"/>
        <v>Retail</v>
      </c>
      <c r="G7191" s="3">
        <v>2</v>
      </c>
      <c r="I7191"/>
    </row>
    <row r="7192" spans="3:9">
      <c r="C7192" s="176">
        <v>42357.475700000003</v>
      </c>
      <c r="D7192" s="3" t="s">
        <v>445</v>
      </c>
      <c r="E7192" s="3" t="s">
        <v>7</v>
      </c>
      <c r="F7192" s="3" t="str">
        <f t="shared" si="112"/>
        <v>Wholesale</v>
      </c>
      <c r="G7192" s="3">
        <v>57</v>
      </c>
      <c r="I7192"/>
    </row>
    <row r="7193" spans="3:9">
      <c r="C7193" s="176">
        <v>42191.224300000002</v>
      </c>
      <c r="D7193" s="3" t="s">
        <v>445</v>
      </c>
      <c r="E7193" s="3" t="s">
        <v>112</v>
      </c>
      <c r="F7193" s="3" t="str">
        <f t="shared" si="112"/>
        <v>Retail</v>
      </c>
      <c r="G7193" s="3">
        <v>4</v>
      </c>
      <c r="I7193"/>
    </row>
    <row r="7194" spans="3:9">
      <c r="C7194" s="176">
        <v>42362.558299999997</v>
      </c>
      <c r="D7194" s="3" t="s">
        <v>445</v>
      </c>
      <c r="E7194" s="3" t="s">
        <v>112</v>
      </c>
      <c r="F7194" s="3" t="str">
        <f t="shared" si="112"/>
        <v>Retail</v>
      </c>
      <c r="G7194" s="3">
        <v>3</v>
      </c>
      <c r="I7194"/>
    </row>
    <row r="7195" spans="3:9">
      <c r="C7195" s="176">
        <v>42337.209000000003</v>
      </c>
      <c r="D7195" s="3" t="s">
        <v>445</v>
      </c>
      <c r="E7195" s="3" t="s">
        <v>6</v>
      </c>
      <c r="F7195" s="3" t="str">
        <f t="shared" si="112"/>
        <v>Wholesale</v>
      </c>
      <c r="G7195" s="3">
        <v>50</v>
      </c>
      <c r="I7195"/>
    </row>
    <row r="7196" spans="3:9">
      <c r="C7196" s="176">
        <v>41981.716</v>
      </c>
      <c r="D7196" s="3" t="s">
        <v>445</v>
      </c>
      <c r="E7196" s="3" t="s">
        <v>110</v>
      </c>
      <c r="F7196" s="3" t="str">
        <f t="shared" si="112"/>
        <v>Wholesale</v>
      </c>
      <c r="G7196" s="3">
        <v>27</v>
      </c>
      <c r="I7196"/>
    </row>
    <row r="7197" spans="3:9">
      <c r="C7197" s="176">
        <v>42208.4715</v>
      </c>
      <c r="D7197" s="3" t="s">
        <v>445</v>
      </c>
      <c r="E7197" s="3" t="s">
        <v>453</v>
      </c>
      <c r="F7197" s="3" t="str">
        <f t="shared" si="112"/>
        <v>Wholesale</v>
      </c>
      <c r="G7197" s="3">
        <v>34</v>
      </c>
      <c r="I7197"/>
    </row>
    <row r="7198" spans="3:9">
      <c r="C7198" s="176">
        <v>42244.713199999998</v>
      </c>
      <c r="D7198" s="3" t="s">
        <v>445</v>
      </c>
      <c r="E7198" s="3" t="s">
        <v>452</v>
      </c>
      <c r="F7198" s="3" t="str">
        <f t="shared" si="112"/>
        <v>Retail</v>
      </c>
      <c r="G7198" s="3">
        <v>2</v>
      </c>
      <c r="I7198"/>
    </row>
    <row r="7199" spans="3:9">
      <c r="C7199" s="176">
        <v>42367.525000000001</v>
      </c>
      <c r="D7199" s="3" t="s">
        <v>446</v>
      </c>
      <c r="E7199" s="3" t="s">
        <v>6</v>
      </c>
      <c r="F7199" s="3" t="str">
        <f t="shared" si="112"/>
        <v>Wholesale</v>
      </c>
      <c r="G7199" s="3">
        <v>60</v>
      </c>
      <c r="I7199"/>
    </row>
    <row r="7200" spans="3:9">
      <c r="C7200" s="176">
        <v>41982.716</v>
      </c>
      <c r="D7200" s="3" t="s">
        <v>445</v>
      </c>
      <c r="E7200" s="3" t="s">
        <v>9</v>
      </c>
      <c r="F7200" s="3" t="str">
        <f t="shared" si="112"/>
        <v>Wholesale</v>
      </c>
      <c r="G7200" s="3">
        <v>61</v>
      </c>
      <c r="I7200"/>
    </row>
    <row r="7201" spans="3:9">
      <c r="C7201" s="176">
        <v>42367.531300000002</v>
      </c>
      <c r="D7201" s="3" t="s">
        <v>446</v>
      </c>
      <c r="E7201" s="3" t="s">
        <v>453</v>
      </c>
      <c r="F7201" s="3" t="str">
        <f t="shared" si="112"/>
        <v>Retail</v>
      </c>
      <c r="G7201" s="3">
        <v>6</v>
      </c>
      <c r="I7201"/>
    </row>
    <row r="7202" spans="3:9">
      <c r="C7202" s="176">
        <v>41984.536800000002</v>
      </c>
      <c r="D7202" s="3" t="s">
        <v>447</v>
      </c>
      <c r="E7202" s="3" t="s">
        <v>448</v>
      </c>
      <c r="F7202" s="3" t="str">
        <f t="shared" si="112"/>
        <v>Retail</v>
      </c>
      <c r="G7202" s="3">
        <v>5</v>
      </c>
      <c r="I7202"/>
    </row>
    <row r="7203" spans="3:9">
      <c r="C7203" s="176">
        <v>41982.525699999998</v>
      </c>
      <c r="D7203" s="3" t="s">
        <v>447</v>
      </c>
      <c r="E7203" s="3" t="s">
        <v>10</v>
      </c>
      <c r="F7203" s="3" t="str">
        <f t="shared" si="112"/>
        <v>Retail</v>
      </c>
      <c r="G7203" s="3">
        <v>7</v>
      </c>
      <c r="I7203"/>
    </row>
    <row r="7204" spans="3:9">
      <c r="C7204" s="176">
        <v>42150.099300000002</v>
      </c>
      <c r="D7204" s="3" t="s">
        <v>446</v>
      </c>
      <c r="E7204" s="3" t="s">
        <v>453</v>
      </c>
      <c r="F7204" s="3" t="str">
        <f t="shared" si="112"/>
        <v>Wholesale</v>
      </c>
      <c r="G7204" s="3">
        <v>33</v>
      </c>
      <c r="I7204"/>
    </row>
    <row r="7205" spans="3:9">
      <c r="C7205" s="176">
        <v>41985.225700000003</v>
      </c>
      <c r="D7205" s="3" t="s">
        <v>445</v>
      </c>
      <c r="E7205" s="3" t="s">
        <v>459</v>
      </c>
      <c r="F7205" s="3" t="str">
        <f t="shared" si="112"/>
        <v>Retail</v>
      </c>
      <c r="G7205" s="3">
        <v>1</v>
      </c>
      <c r="I7205"/>
    </row>
    <row r="7206" spans="3:9">
      <c r="C7206" s="176">
        <v>42125.466</v>
      </c>
      <c r="D7206" s="3" t="s">
        <v>445</v>
      </c>
      <c r="E7206" s="3" t="s">
        <v>456</v>
      </c>
      <c r="F7206" s="3" t="str">
        <f t="shared" si="112"/>
        <v>Wholesale</v>
      </c>
      <c r="G7206" s="3">
        <v>72</v>
      </c>
      <c r="I7206"/>
    </row>
    <row r="7207" spans="3:9">
      <c r="C7207" s="176">
        <v>42325.461799999997</v>
      </c>
      <c r="D7207" s="3" t="s">
        <v>449</v>
      </c>
      <c r="E7207" s="3" t="s">
        <v>450</v>
      </c>
      <c r="F7207" s="3" t="str">
        <f t="shared" si="112"/>
        <v>Wholesale</v>
      </c>
      <c r="G7207" s="3">
        <v>56</v>
      </c>
      <c r="I7207"/>
    </row>
    <row r="7208" spans="3:9">
      <c r="C7208" s="176">
        <v>42045.118799999997</v>
      </c>
      <c r="D7208" s="3" t="s">
        <v>449</v>
      </c>
      <c r="E7208" s="3" t="s">
        <v>6</v>
      </c>
      <c r="F7208" s="3" t="str">
        <f t="shared" si="112"/>
        <v>Retail</v>
      </c>
      <c r="G7208" s="3">
        <v>3</v>
      </c>
      <c r="I7208"/>
    </row>
    <row r="7209" spans="3:9">
      <c r="C7209" s="176">
        <v>42029.204899999997</v>
      </c>
      <c r="D7209" s="3" t="s">
        <v>447</v>
      </c>
      <c r="E7209" s="3" t="s">
        <v>453</v>
      </c>
      <c r="F7209" s="3" t="str">
        <f t="shared" si="112"/>
        <v>Retail</v>
      </c>
      <c r="G7209" s="3">
        <v>3</v>
      </c>
      <c r="I7209"/>
    </row>
    <row r="7210" spans="3:9">
      <c r="C7210" s="176">
        <v>42347.517399999997</v>
      </c>
      <c r="D7210" s="3" t="s">
        <v>447</v>
      </c>
      <c r="E7210" s="3" t="s">
        <v>458</v>
      </c>
      <c r="F7210" s="3" t="str">
        <f t="shared" si="112"/>
        <v>Retail</v>
      </c>
      <c r="G7210" s="3">
        <v>3</v>
      </c>
      <c r="I7210"/>
    </row>
    <row r="7211" spans="3:9">
      <c r="C7211" s="176">
        <v>42353.103499999997</v>
      </c>
      <c r="D7211" s="3" t="s">
        <v>447</v>
      </c>
      <c r="E7211" s="3" t="s">
        <v>453</v>
      </c>
      <c r="F7211" s="3" t="str">
        <f t="shared" si="112"/>
        <v>Wholesale</v>
      </c>
      <c r="G7211" s="3">
        <v>54</v>
      </c>
      <c r="I7211"/>
    </row>
    <row r="7212" spans="3:9">
      <c r="C7212" s="176">
        <v>42348.686800000003</v>
      </c>
      <c r="D7212" s="3" t="s">
        <v>445</v>
      </c>
      <c r="E7212" s="3" t="s">
        <v>459</v>
      </c>
      <c r="F7212" s="3" t="str">
        <f t="shared" si="112"/>
        <v>Retail</v>
      </c>
      <c r="G7212" s="3">
        <v>3</v>
      </c>
      <c r="I7212"/>
    </row>
    <row r="7213" spans="3:9">
      <c r="C7213" s="176">
        <v>42160.554900000003</v>
      </c>
      <c r="D7213" s="3" t="s">
        <v>445</v>
      </c>
      <c r="E7213" s="3" t="s">
        <v>114</v>
      </c>
      <c r="F7213" s="3" t="str">
        <f t="shared" si="112"/>
        <v>Retail</v>
      </c>
      <c r="G7213" s="3">
        <v>3</v>
      </c>
      <c r="I7213"/>
    </row>
    <row r="7214" spans="3:9">
      <c r="C7214" s="176">
        <v>42340.448600000003</v>
      </c>
      <c r="D7214" s="3" t="s">
        <v>447</v>
      </c>
      <c r="E7214" s="3" t="s">
        <v>312</v>
      </c>
      <c r="F7214" s="3" t="str">
        <f t="shared" si="112"/>
        <v>Wholesale</v>
      </c>
      <c r="G7214" s="3">
        <v>25</v>
      </c>
      <c r="I7214"/>
    </row>
    <row r="7215" spans="3:9">
      <c r="C7215" s="176">
        <v>42343.157599999999</v>
      </c>
      <c r="D7215" s="3" t="s">
        <v>449</v>
      </c>
      <c r="E7215" s="3" t="s">
        <v>10</v>
      </c>
      <c r="F7215" s="3" t="str">
        <f t="shared" si="112"/>
        <v>Wholesale</v>
      </c>
      <c r="G7215" s="3">
        <v>39</v>
      </c>
      <c r="I7215"/>
    </row>
    <row r="7216" spans="3:9">
      <c r="C7216" s="176">
        <v>42254.4833</v>
      </c>
      <c r="D7216" s="3" t="s">
        <v>445</v>
      </c>
      <c r="E7216" s="3" t="s">
        <v>453</v>
      </c>
      <c r="F7216" s="3" t="str">
        <f t="shared" si="112"/>
        <v>Wholesale</v>
      </c>
      <c r="G7216" s="3">
        <v>69</v>
      </c>
      <c r="I7216"/>
    </row>
    <row r="7217" spans="3:9">
      <c r="C7217" s="176">
        <v>42336.732600000003</v>
      </c>
      <c r="D7217" s="3" t="s">
        <v>445</v>
      </c>
      <c r="E7217" s="3" t="s">
        <v>458</v>
      </c>
      <c r="F7217" s="3" t="str">
        <f t="shared" si="112"/>
        <v>Wholesale</v>
      </c>
      <c r="G7217" s="3">
        <v>57</v>
      </c>
      <c r="I7217"/>
    </row>
    <row r="7218" spans="3:9">
      <c r="C7218" s="176">
        <v>41983.754200000003</v>
      </c>
      <c r="D7218" s="3" t="s">
        <v>445</v>
      </c>
      <c r="E7218" s="3" t="s">
        <v>453</v>
      </c>
      <c r="F7218" s="3" t="str">
        <f t="shared" si="112"/>
        <v>Wholesale</v>
      </c>
      <c r="G7218" s="3">
        <v>31</v>
      </c>
      <c r="I7218"/>
    </row>
    <row r="7219" spans="3:9">
      <c r="C7219" s="176">
        <v>42095.766000000003</v>
      </c>
      <c r="D7219" s="3" t="s">
        <v>449</v>
      </c>
      <c r="E7219" s="3" t="s">
        <v>453</v>
      </c>
      <c r="F7219" s="3" t="str">
        <f t="shared" si="112"/>
        <v>Retail</v>
      </c>
      <c r="G7219" s="3">
        <v>4</v>
      </c>
      <c r="I7219"/>
    </row>
    <row r="7220" spans="3:9">
      <c r="C7220" s="176">
        <v>42226.498599999999</v>
      </c>
      <c r="D7220" s="3" t="s">
        <v>447</v>
      </c>
      <c r="E7220" s="3" t="s">
        <v>6</v>
      </c>
      <c r="F7220" s="3" t="str">
        <f t="shared" si="112"/>
        <v>Retail</v>
      </c>
      <c r="G7220" s="3">
        <v>2</v>
      </c>
      <c r="I7220"/>
    </row>
    <row r="7221" spans="3:9">
      <c r="C7221" s="176">
        <v>42265.520799999998</v>
      </c>
      <c r="D7221" s="3" t="s">
        <v>446</v>
      </c>
      <c r="E7221" s="3" t="s">
        <v>112</v>
      </c>
      <c r="F7221" s="3" t="str">
        <f t="shared" si="112"/>
        <v>Retail</v>
      </c>
      <c r="G7221" s="3">
        <v>6</v>
      </c>
      <c r="I7221"/>
    </row>
    <row r="7222" spans="3:9">
      <c r="C7222" s="176">
        <v>42203.043799999999</v>
      </c>
      <c r="D7222" s="3" t="s">
        <v>445</v>
      </c>
      <c r="E7222" s="3" t="s">
        <v>6</v>
      </c>
      <c r="F7222" s="3" t="str">
        <f t="shared" si="112"/>
        <v>Wholesale</v>
      </c>
      <c r="G7222" s="3">
        <v>61</v>
      </c>
      <c r="I7222"/>
    </row>
    <row r="7223" spans="3:9">
      <c r="C7223" s="176">
        <v>42330.4208</v>
      </c>
      <c r="D7223" s="3" t="s">
        <v>447</v>
      </c>
      <c r="E7223" s="3" t="s">
        <v>9</v>
      </c>
      <c r="F7223" s="3" t="str">
        <f t="shared" si="112"/>
        <v>Wholesale</v>
      </c>
      <c r="G7223" s="3">
        <v>31</v>
      </c>
      <c r="I7223"/>
    </row>
    <row r="7224" spans="3:9">
      <c r="C7224" s="176">
        <v>42332.500699999997</v>
      </c>
      <c r="D7224" s="3" t="s">
        <v>449</v>
      </c>
      <c r="E7224" s="3" t="s">
        <v>452</v>
      </c>
      <c r="F7224" s="3" t="str">
        <f t="shared" si="112"/>
        <v>Retail</v>
      </c>
      <c r="G7224" s="3">
        <v>3</v>
      </c>
      <c r="I7224"/>
    </row>
    <row r="7225" spans="3:9">
      <c r="C7225" s="176">
        <v>42208.1486</v>
      </c>
      <c r="D7225" s="3" t="s">
        <v>445</v>
      </c>
      <c r="E7225" s="3" t="s">
        <v>455</v>
      </c>
      <c r="F7225" s="3" t="str">
        <f t="shared" si="112"/>
        <v>Retail</v>
      </c>
      <c r="G7225" s="3">
        <v>5</v>
      </c>
      <c r="I7225"/>
    </row>
    <row r="7226" spans="3:9">
      <c r="C7226" s="176">
        <v>42352.4931</v>
      </c>
      <c r="D7226" s="3" t="s">
        <v>445</v>
      </c>
      <c r="E7226" s="3" t="s">
        <v>453</v>
      </c>
      <c r="F7226" s="3" t="str">
        <f t="shared" si="112"/>
        <v>Retail</v>
      </c>
      <c r="G7226" s="3">
        <v>2</v>
      </c>
      <c r="I7226"/>
    </row>
    <row r="7227" spans="3:9">
      <c r="C7227" s="176">
        <v>42250.479899999998</v>
      </c>
      <c r="D7227" s="3" t="s">
        <v>445</v>
      </c>
      <c r="E7227" s="3" t="s">
        <v>454</v>
      </c>
      <c r="F7227" s="3" t="str">
        <f t="shared" si="112"/>
        <v>Retail</v>
      </c>
      <c r="G7227" s="3">
        <v>3</v>
      </c>
      <c r="I7227"/>
    </row>
    <row r="7228" spans="3:9">
      <c r="C7228" s="176">
        <v>42274.538200000003</v>
      </c>
      <c r="D7228" s="3" t="s">
        <v>445</v>
      </c>
      <c r="E7228" s="3" t="s">
        <v>10</v>
      </c>
      <c r="F7228" s="3" t="str">
        <f t="shared" si="112"/>
        <v>Wholesale</v>
      </c>
      <c r="G7228" s="3">
        <v>15</v>
      </c>
      <c r="I7228"/>
    </row>
    <row r="7229" spans="3:9">
      <c r="C7229" s="176">
        <v>42337.5</v>
      </c>
      <c r="D7229" s="3" t="s">
        <v>449</v>
      </c>
      <c r="E7229" s="3" t="s">
        <v>6</v>
      </c>
      <c r="F7229" s="3" t="str">
        <f t="shared" si="112"/>
        <v>Retail</v>
      </c>
      <c r="G7229" s="3">
        <v>1</v>
      </c>
      <c r="I7229"/>
    </row>
    <row r="7230" spans="3:9">
      <c r="C7230" s="176">
        <v>42337.091699999997</v>
      </c>
      <c r="D7230" s="3" t="s">
        <v>446</v>
      </c>
      <c r="E7230" s="3" t="s">
        <v>460</v>
      </c>
      <c r="F7230" s="3" t="str">
        <f t="shared" si="112"/>
        <v>Wholesale</v>
      </c>
      <c r="G7230" s="3">
        <v>39</v>
      </c>
      <c r="I7230"/>
    </row>
    <row r="7231" spans="3:9">
      <c r="C7231" s="176">
        <v>42189.551399999997</v>
      </c>
      <c r="D7231" s="3" t="s">
        <v>449</v>
      </c>
      <c r="E7231" s="3" t="s">
        <v>453</v>
      </c>
      <c r="F7231" s="3" t="str">
        <f t="shared" si="112"/>
        <v>Wholesale</v>
      </c>
      <c r="G7231" s="3">
        <v>30</v>
      </c>
      <c r="I7231"/>
    </row>
    <row r="7232" spans="3:9">
      <c r="C7232" s="176">
        <v>42145.563900000001</v>
      </c>
      <c r="D7232" s="3" t="s">
        <v>445</v>
      </c>
      <c r="E7232" s="3" t="s">
        <v>114</v>
      </c>
      <c r="F7232" s="3" t="str">
        <f t="shared" si="112"/>
        <v>Retail</v>
      </c>
      <c r="G7232" s="3">
        <v>2</v>
      </c>
      <c r="I7232"/>
    </row>
    <row r="7233" spans="3:9">
      <c r="C7233" s="176">
        <v>42165.145799999998</v>
      </c>
      <c r="D7233" s="3" t="s">
        <v>446</v>
      </c>
      <c r="E7233" s="3" t="s">
        <v>448</v>
      </c>
      <c r="F7233" s="3" t="str">
        <f t="shared" si="112"/>
        <v>Retail</v>
      </c>
      <c r="G7233" s="3">
        <v>2</v>
      </c>
      <c r="I7233"/>
    </row>
    <row r="7234" spans="3:9">
      <c r="C7234" s="176">
        <v>42202.106899999999</v>
      </c>
      <c r="D7234" s="3" t="s">
        <v>447</v>
      </c>
      <c r="E7234" s="3" t="s">
        <v>6</v>
      </c>
      <c r="F7234" s="3" t="str">
        <f t="shared" si="112"/>
        <v>Retail</v>
      </c>
      <c r="G7234" s="3">
        <v>1</v>
      </c>
      <c r="I7234"/>
    </row>
    <row r="7235" spans="3:9">
      <c r="C7235" s="176">
        <v>42352.093800000002</v>
      </c>
      <c r="D7235" s="3" t="s">
        <v>449</v>
      </c>
      <c r="E7235" s="3" t="s">
        <v>6</v>
      </c>
      <c r="F7235" s="3" t="str">
        <f t="shared" si="112"/>
        <v>Wholesale</v>
      </c>
      <c r="G7235" s="3">
        <v>53</v>
      </c>
      <c r="I7235"/>
    </row>
    <row r="7236" spans="3:9">
      <c r="C7236" s="176">
        <v>42236.405599999998</v>
      </c>
      <c r="D7236" s="3" t="s">
        <v>446</v>
      </c>
      <c r="E7236" s="3" t="s">
        <v>312</v>
      </c>
      <c r="F7236" s="3" t="str">
        <f t="shared" si="112"/>
        <v>Wholesale</v>
      </c>
      <c r="G7236" s="3">
        <v>91</v>
      </c>
      <c r="I7236"/>
    </row>
    <row r="7237" spans="3:9">
      <c r="C7237" s="176">
        <v>42359.4882</v>
      </c>
      <c r="D7237" s="3" t="s">
        <v>447</v>
      </c>
      <c r="E7237" s="3" t="s">
        <v>6</v>
      </c>
      <c r="F7237" s="3" t="str">
        <f t="shared" si="112"/>
        <v>Retail</v>
      </c>
      <c r="G7237" s="3">
        <v>2</v>
      </c>
      <c r="I7237"/>
    </row>
    <row r="7238" spans="3:9">
      <c r="C7238" s="176">
        <v>42020.563199999997</v>
      </c>
      <c r="D7238" s="3" t="s">
        <v>446</v>
      </c>
      <c r="E7238" s="3" t="s">
        <v>453</v>
      </c>
      <c r="F7238" s="3" t="str">
        <f t="shared" si="112"/>
        <v>Retail</v>
      </c>
      <c r="G7238" s="3">
        <v>1</v>
      </c>
      <c r="I7238"/>
    </row>
    <row r="7239" spans="3:9">
      <c r="C7239" s="176">
        <v>42209.546499999997</v>
      </c>
      <c r="D7239" s="3" t="s">
        <v>445</v>
      </c>
      <c r="E7239" s="3" t="s">
        <v>6</v>
      </c>
      <c r="F7239" s="3" t="str">
        <f t="shared" si="112"/>
        <v>Wholesale</v>
      </c>
      <c r="G7239" s="3">
        <v>67</v>
      </c>
      <c r="I7239"/>
    </row>
    <row r="7240" spans="3:9">
      <c r="C7240" s="176">
        <v>42177.343099999998</v>
      </c>
      <c r="D7240" s="3" t="s">
        <v>445</v>
      </c>
      <c r="E7240" s="3" t="s">
        <v>112</v>
      </c>
      <c r="F7240" s="3" t="str">
        <f t="shared" si="112"/>
        <v>Wholesale</v>
      </c>
      <c r="G7240" s="3">
        <v>35</v>
      </c>
      <c r="I7240"/>
    </row>
    <row r="7241" spans="3:9">
      <c r="C7241" s="176">
        <v>42350.501400000001</v>
      </c>
      <c r="D7241" s="3" t="s">
        <v>445</v>
      </c>
      <c r="E7241" s="3" t="s">
        <v>6</v>
      </c>
      <c r="F7241" s="3" t="str">
        <f t="shared" si="112"/>
        <v>Retail</v>
      </c>
      <c r="G7241" s="3">
        <v>1</v>
      </c>
      <c r="I7241"/>
    </row>
    <row r="7242" spans="3:9">
      <c r="C7242" s="176">
        <v>42222.459699999999</v>
      </c>
      <c r="D7242" s="3" t="s">
        <v>447</v>
      </c>
      <c r="E7242" s="3" t="s">
        <v>453</v>
      </c>
      <c r="F7242" s="3" t="str">
        <f t="shared" ref="F7242:F7305" si="113">IF(G7242&lt;10,"Retail","Wholesale")</f>
        <v>Wholesale</v>
      </c>
      <c r="G7242" s="3">
        <v>51</v>
      </c>
      <c r="I7242"/>
    </row>
    <row r="7243" spans="3:9">
      <c r="C7243" s="176">
        <v>42348.460400000004</v>
      </c>
      <c r="D7243" s="3" t="s">
        <v>445</v>
      </c>
      <c r="E7243" s="3" t="s">
        <v>453</v>
      </c>
      <c r="F7243" s="3" t="str">
        <f t="shared" si="113"/>
        <v>Wholesale</v>
      </c>
      <c r="G7243" s="3">
        <v>24</v>
      </c>
      <c r="I7243"/>
    </row>
    <row r="7244" spans="3:9">
      <c r="C7244" s="176">
        <v>42338.481299999999</v>
      </c>
      <c r="D7244" s="3" t="s">
        <v>449</v>
      </c>
      <c r="E7244" s="3" t="s">
        <v>10</v>
      </c>
      <c r="F7244" s="3" t="str">
        <f t="shared" si="113"/>
        <v>Retail</v>
      </c>
      <c r="G7244" s="3">
        <v>5</v>
      </c>
      <c r="I7244"/>
    </row>
    <row r="7245" spans="3:9">
      <c r="C7245" s="176">
        <v>42353.766000000003</v>
      </c>
      <c r="D7245" s="3" t="s">
        <v>447</v>
      </c>
      <c r="E7245" s="3" t="s">
        <v>452</v>
      </c>
      <c r="F7245" s="3" t="str">
        <f t="shared" si="113"/>
        <v>Retail</v>
      </c>
      <c r="G7245" s="3">
        <v>4</v>
      </c>
      <c r="I7245"/>
    </row>
    <row r="7246" spans="3:9">
      <c r="C7246" s="176">
        <v>42337.538200000003</v>
      </c>
      <c r="D7246" s="3" t="s">
        <v>445</v>
      </c>
      <c r="E7246" s="3" t="s">
        <v>7</v>
      </c>
      <c r="F7246" s="3" t="str">
        <f t="shared" si="113"/>
        <v>Retail</v>
      </c>
      <c r="G7246" s="3">
        <v>2</v>
      </c>
      <c r="I7246"/>
    </row>
    <row r="7247" spans="3:9">
      <c r="C7247" s="176">
        <v>41978.732600000003</v>
      </c>
      <c r="D7247" s="3" t="s">
        <v>449</v>
      </c>
      <c r="E7247" s="3" t="s">
        <v>6</v>
      </c>
      <c r="F7247" s="3" t="str">
        <f t="shared" si="113"/>
        <v>Wholesale</v>
      </c>
      <c r="G7247" s="3">
        <v>107</v>
      </c>
      <c r="I7247"/>
    </row>
    <row r="7248" spans="3:9">
      <c r="C7248" s="176">
        <v>42354.477099999996</v>
      </c>
      <c r="D7248" s="3" t="s">
        <v>447</v>
      </c>
      <c r="E7248" s="3" t="s">
        <v>456</v>
      </c>
      <c r="F7248" s="3" t="str">
        <f t="shared" si="113"/>
        <v>Retail</v>
      </c>
      <c r="G7248" s="3">
        <v>7</v>
      </c>
      <c r="I7248"/>
    </row>
    <row r="7249" spans="3:9">
      <c r="C7249" s="176">
        <v>42332.293100000003</v>
      </c>
      <c r="D7249" s="3" t="s">
        <v>446</v>
      </c>
      <c r="E7249" s="3" t="s">
        <v>6</v>
      </c>
      <c r="F7249" s="3" t="str">
        <f t="shared" si="113"/>
        <v>Retail</v>
      </c>
      <c r="G7249" s="3">
        <v>1</v>
      </c>
      <c r="I7249"/>
    </row>
    <row r="7250" spans="3:9">
      <c r="C7250" s="176">
        <v>42334.7569</v>
      </c>
      <c r="D7250" s="3" t="s">
        <v>445</v>
      </c>
      <c r="E7250" s="3" t="s">
        <v>7</v>
      </c>
      <c r="F7250" s="3" t="str">
        <f t="shared" si="113"/>
        <v>Wholesale</v>
      </c>
      <c r="G7250" s="3">
        <v>39</v>
      </c>
      <c r="I7250"/>
    </row>
    <row r="7251" spans="3:9">
      <c r="C7251" s="176">
        <v>42352.538200000003</v>
      </c>
      <c r="D7251" s="3" t="s">
        <v>446</v>
      </c>
      <c r="E7251" s="3" t="s">
        <v>453</v>
      </c>
      <c r="F7251" s="3" t="str">
        <f t="shared" si="113"/>
        <v>Wholesale</v>
      </c>
      <c r="G7251" s="3">
        <v>34</v>
      </c>
      <c r="I7251"/>
    </row>
    <row r="7252" spans="3:9">
      <c r="C7252" s="176">
        <v>42333.469400000002</v>
      </c>
      <c r="D7252" s="3" t="s">
        <v>445</v>
      </c>
      <c r="E7252" s="3" t="s">
        <v>458</v>
      </c>
      <c r="F7252" s="3" t="str">
        <f t="shared" si="113"/>
        <v>Retail</v>
      </c>
      <c r="G7252" s="3">
        <v>3</v>
      </c>
      <c r="I7252"/>
    </row>
    <row r="7253" spans="3:9">
      <c r="C7253" s="176">
        <v>42178.463199999998</v>
      </c>
      <c r="D7253" s="3" t="s">
        <v>445</v>
      </c>
      <c r="E7253" s="3" t="s">
        <v>9</v>
      </c>
      <c r="F7253" s="3" t="str">
        <f t="shared" si="113"/>
        <v>Retail</v>
      </c>
      <c r="G7253" s="3">
        <v>2</v>
      </c>
      <c r="I7253"/>
    </row>
    <row r="7254" spans="3:9">
      <c r="C7254" s="176">
        <v>42119.104200000002</v>
      </c>
      <c r="D7254" s="3" t="s">
        <v>445</v>
      </c>
      <c r="E7254" s="3" t="s">
        <v>453</v>
      </c>
      <c r="F7254" s="3" t="str">
        <f t="shared" si="113"/>
        <v>Wholesale</v>
      </c>
      <c r="G7254" s="3">
        <v>41</v>
      </c>
      <c r="I7254"/>
    </row>
    <row r="7255" spans="3:9">
      <c r="C7255" s="176">
        <v>42216.560400000002</v>
      </c>
      <c r="D7255" s="3" t="s">
        <v>446</v>
      </c>
      <c r="E7255" s="3" t="s">
        <v>7</v>
      </c>
      <c r="F7255" s="3" t="str">
        <f t="shared" si="113"/>
        <v>Retail</v>
      </c>
      <c r="G7255" s="3">
        <v>1</v>
      </c>
      <c r="I7255"/>
    </row>
    <row r="7256" spans="3:9">
      <c r="C7256" s="176">
        <v>42192.463900000002</v>
      </c>
      <c r="D7256" s="3" t="s">
        <v>445</v>
      </c>
      <c r="E7256" s="3" t="s">
        <v>453</v>
      </c>
      <c r="F7256" s="3" t="str">
        <f t="shared" si="113"/>
        <v>Retail</v>
      </c>
      <c r="G7256" s="3">
        <v>6</v>
      </c>
      <c r="I7256"/>
    </row>
    <row r="7257" spans="3:9">
      <c r="C7257" s="176">
        <v>42081.836799999997</v>
      </c>
      <c r="D7257" s="3" t="s">
        <v>449</v>
      </c>
      <c r="E7257" s="3" t="s">
        <v>453</v>
      </c>
      <c r="F7257" s="3" t="str">
        <f t="shared" si="113"/>
        <v>Retail</v>
      </c>
      <c r="G7257" s="3">
        <v>6</v>
      </c>
      <c r="I7257"/>
    </row>
    <row r="7258" spans="3:9">
      <c r="C7258" s="176">
        <v>42154.443800000001</v>
      </c>
      <c r="D7258" s="3" t="s">
        <v>445</v>
      </c>
      <c r="E7258" s="3" t="s">
        <v>453</v>
      </c>
      <c r="F7258" s="3" t="str">
        <f t="shared" si="113"/>
        <v>Wholesale</v>
      </c>
      <c r="G7258" s="3">
        <v>83</v>
      </c>
      <c r="I7258"/>
    </row>
    <row r="7259" spans="3:9">
      <c r="C7259" s="176">
        <v>42359.210400000004</v>
      </c>
      <c r="D7259" s="3" t="s">
        <v>449</v>
      </c>
      <c r="E7259" s="3" t="s">
        <v>6</v>
      </c>
      <c r="F7259" s="3" t="str">
        <f t="shared" si="113"/>
        <v>Wholesale</v>
      </c>
      <c r="G7259" s="3">
        <v>31</v>
      </c>
      <c r="I7259"/>
    </row>
    <row r="7260" spans="3:9">
      <c r="C7260" s="176">
        <v>42057.5236</v>
      </c>
      <c r="D7260" s="3" t="s">
        <v>445</v>
      </c>
      <c r="E7260" s="3" t="s">
        <v>6</v>
      </c>
      <c r="F7260" s="3" t="str">
        <f t="shared" si="113"/>
        <v>Wholesale</v>
      </c>
      <c r="G7260" s="3">
        <v>30</v>
      </c>
      <c r="I7260"/>
    </row>
    <row r="7261" spans="3:9">
      <c r="C7261" s="176">
        <v>42222.1014</v>
      </c>
      <c r="D7261" s="3" t="s">
        <v>446</v>
      </c>
      <c r="E7261" s="3" t="s">
        <v>10</v>
      </c>
      <c r="F7261" s="3" t="str">
        <f t="shared" si="113"/>
        <v>Wholesale</v>
      </c>
      <c r="G7261" s="3">
        <v>59</v>
      </c>
      <c r="I7261"/>
    </row>
    <row r="7262" spans="3:9">
      <c r="C7262" s="176">
        <v>41983.777099999999</v>
      </c>
      <c r="D7262" s="3" t="s">
        <v>446</v>
      </c>
      <c r="E7262" s="3" t="s">
        <v>453</v>
      </c>
      <c r="F7262" s="3" t="str">
        <f t="shared" si="113"/>
        <v>Retail</v>
      </c>
      <c r="G7262" s="3">
        <v>1</v>
      </c>
      <c r="I7262"/>
    </row>
    <row r="7263" spans="3:9">
      <c r="C7263" s="176">
        <v>42211.561800000003</v>
      </c>
      <c r="D7263" s="3" t="s">
        <v>445</v>
      </c>
      <c r="E7263" s="3" t="s">
        <v>453</v>
      </c>
      <c r="F7263" s="3" t="str">
        <f t="shared" si="113"/>
        <v>Wholesale</v>
      </c>
      <c r="G7263" s="3">
        <v>118</v>
      </c>
      <c r="I7263"/>
    </row>
    <row r="7264" spans="3:9">
      <c r="C7264" s="176">
        <v>42202.459000000003</v>
      </c>
      <c r="D7264" s="3" t="s">
        <v>445</v>
      </c>
      <c r="E7264" s="3" t="s">
        <v>7</v>
      </c>
      <c r="F7264" s="3" t="str">
        <f t="shared" si="113"/>
        <v>Wholesale</v>
      </c>
      <c r="G7264" s="3">
        <v>28</v>
      </c>
      <c r="I7264"/>
    </row>
    <row r="7265" spans="3:9">
      <c r="C7265" s="176">
        <v>42157.482600000003</v>
      </c>
      <c r="D7265" s="3" t="s">
        <v>447</v>
      </c>
      <c r="E7265" s="3" t="s">
        <v>312</v>
      </c>
      <c r="F7265" s="3" t="str">
        <f t="shared" si="113"/>
        <v>Retail</v>
      </c>
      <c r="G7265" s="3">
        <v>7</v>
      </c>
      <c r="I7265"/>
    </row>
    <row r="7266" spans="3:9">
      <c r="C7266" s="176">
        <v>41981.844400000002</v>
      </c>
      <c r="D7266" s="3" t="s">
        <v>445</v>
      </c>
      <c r="E7266" s="3" t="s">
        <v>453</v>
      </c>
      <c r="F7266" s="3" t="str">
        <f t="shared" si="113"/>
        <v>Retail</v>
      </c>
      <c r="G7266" s="3">
        <v>9</v>
      </c>
      <c r="I7266"/>
    </row>
    <row r="7267" spans="3:9">
      <c r="C7267" s="176">
        <v>41982.539599999996</v>
      </c>
      <c r="D7267" s="3" t="s">
        <v>445</v>
      </c>
      <c r="E7267" s="3" t="s">
        <v>6</v>
      </c>
      <c r="F7267" s="3" t="str">
        <f t="shared" si="113"/>
        <v>Retail</v>
      </c>
      <c r="G7267" s="3">
        <v>2</v>
      </c>
      <c r="I7267"/>
    </row>
    <row r="7268" spans="3:9">
      <c r="C7268" s="176">
        <v>42027.196499999998</v>
      </c>
      <c r="D7268" s="3" t="s">
        <v>445</v>
      </c>
      <c r="E7268" s="3" t="s">
        <v>312</v>
      </c>
      <c r="F7268" s="3" t="str">
        <f t="shared" si="113"/>
        <v>Wholesale</v>
      </c>
      <c r="G7268" s="3">
        <v>36</v>
      </c>
      <c r="I7268"/>
    </row>
    <row r="7269" spans="3:9">
      <c r="C7269" s="176">
        <v>42184.7382</v>
      </c>
      <c r="D7269" s="3" t="s">
        <v>446</v>
      </c>
      <c r="E7269" s="3" t="s">
        <v>458</v>
      </c>
      <c r="F7269" s="3" t="str">
        <f t="shared" si="113"/>
        <v>Retail</v>
      </c>
      <c r="G7269" s="3">
        <v>6</v>
      </c>
      <c r="I7269"/>
    </row>
    <row r="7270" spans="3:9">
      <c r="C7270" s="176">
        <v>41980.201399999998</v>
      </c>
      <c r="D7270" s="3" t="s">
        <v>445</v>
      </c>
      <c r="E7270" s="3" t="s">
        <v>453</v>
      </c>
      <c r="F7270" s="3" t="str">
        <f t="shared" si="113"/>
        <v>Wholesale</v>
      </c>
      <c r="G7270" s="3">
        <v>43</v>
      </c>
      <c r="I7270"/>
    </row>
    <row r="7271" spans="3:9">
      <c r="C7271" s="176">
        <v>42348.468800000002</v>
      </c>
      <c r="D7271" s="3" t="s">
        <v>446</v>
      </c>
      <c r="E7271" s="3" t="s">
        <v>312</v>
      </c>
      <c r="F7271" s="3" t="str">
        <f t="shared" si="113"/>
        <v>Retail</v>
      </c>
      <c r="G7271" s="3">
        <v>1</v>
      </c>
      <c r="I7271"/>
    </row>
    <row r="7272" spans="3:9">
      <c r="C7272" s="176">
        <v>42335.543100000003</v>
      </c>
      <c r="D7272" s="3" t="s">
        <v>446</v>
      </c>
      <c r="E7272" s="3" t="s">
        <v>453</v>
      </c>
      <c r="F7272" s="3" t="str">
        <f t="shared" si="113"/>
        <v>Wholesale</v>
      </c>
      <c r="G7272" s="3">
        <v>28</v>
      </c>
      <c r="I7272"/>
    </row>
    <row r="7273" spans="3:9">
      <c r="C7273" s="176">
        <v>41983.543799999999</v>
      </c>
      <c r="D7273" s="3" t="s">
        <v>445</v>
      </c>
      <c r="E7273" s="3" t="s">
        <v>459</v>
      </c>
      <c r="F7273" s="3" t="str">
        <f t="shared" si="113"/>
        <v>Retail</v>
      </c>
      <c r="G7273" s="3">
        <v>5</v>
      </c>
      <c r="I7273"/>
    </row>
    <row r="7274" spans="3:9">
      <c r="C7274" s="176">
        <v>42157.7431</v>
      </c>
      <c r="D7274" s="3" t="s">
        <v>447</v>
      </c>
      <c r="E7274" s="3" t="s">
        <v>451</v>
      </c>
      <c r="F7274" s="3" t="str">
        <f t="shared" si="113"/>
        <v>Retail</v>
      </c>
      <c r="G7274" s="3">
        <v>1</v>
      </c>
      <c r="I7274"/>
    </row>
    <row r="7275" spans="3:9">
      <c r="C7275" s="176">
        <v>41985.5167</v>
      </c>
      <c r="D7275" s="3" t="s">
        <v>445</v>
      </c>
      <c r="E7275" s="3" t="s">
        <v>453</v>
      </c>
      <c r="F7275" s="3" t="str">
        <f t="shared" si="113"/>
        <v>Retail</v>
      </c>
      <c r="G7275" s="3">
        <v>3</v>
      </c>
      <c r="I7275"/>
    </row>
    <row r="7276" spans="3:9">
      <c r="C7276" s="176">
        <v>41984.186099999999</v>
      </c>
      <c r="D7276" s="3" t="s">
        <v>447</v>
      </c>
      <c r="E7276" s="3" t="s">
        <v>312</v>
      </c>
      <c r="F7276" s="3" t="str">
        <f t="shared" si="113"/>
        <v>Retail</v>
      </c>
      <c r="G7276" s="3">
        <v>6</v>
      </c>
      <c r="I7276"/>
    </row>
    <row r="7277" spans="3:9">
      <c r="C7277" s="176">
        <v>42339.630599999997</v>
      </c>
      <c r="D7277" s="3" t="s">
        <v>445</v>
      </c>
      <c r="E7277" s="3" t="s">
        <v>312</v>
      </c>
      <c r="F7277" s="3" t="str">
        <f t="shared" si="113"/>
        <v>Retail</v>
      </c>
      <c r="G7277" s="3">
        <v>1</v>
      </c>
      <c r="I7277"/>
    </row>
    <row r="7278" spans="3:9">
      <c r="C7278" s="176">
        <v>42222.765299999999</v>
      </c>
      <c r="D7278" s="3" t="s">
        <v>446</v>
      </c>
      <c r="E7278" s="3" t="s">
        <v>450</v>
      </c>
      <c r="F7278" s="3" t="str">
        <f t="shared" si="113"/>
        <v>Wholesale</v>
      </c>
      <c r="G7278" s="3">
        <v>33</v>
      </c>
      <c r="I7278"/>
    </row>
    <row r="7279" spans="3:9">
      <c r="C7279" s="176">
        <v>41983.593800000002</v>
      </c>
      <c r="D7279" s="3" t="s">
        <v>445</v>
      </c>
      <c r="E7279" s="3" t="s">
        <v>10</v>
      </c>
      <c r="F7279" s="3" t="str">
        <f t="shared" si="113"/>
        <v>Wholesale</v>
      </c>
      <c r="G7279" s="3">
        <v>70</v>
      </c>
      <c r="I7279"/>
    </row>
    <row r="7280" spans="3:9">
      <c r="C7280" s="176">
        <v>42184.045100000003</v>
      </c>
      <c r="D7280" s="3" t="s">
        <v>445</v>
      </c>
      <c r="E7280" s="3" t="s">
        <v>453</v>
      </c>
      <c r="F7280" s="3" t="str">
        <f t="shared" si="113"/>
        <v>Retail</v>
      </c>
      <c r="G7280" s="3">
        <v>3</v>
      </c>
      <c r="I7280"/>
    </row>
    <row r="7281" spans="3:9">
      <c r="C7281" s="176">
        <v>42127.554900000003</v>
      </c>
      <c r="D7281" s="3" t="s">
        <v>445</v>
      </c>
      <c r="E7281" s="3" t="s">
        <v>312</v>
      </c>
      <c r="F7281" s="3" t="str">
        <f t="shared" si="113"/>
        <v>Retail</v>
      </c>
      <c r="G7281" s="3">
        <v>2</v>
      </c>
      <c r="I7281"/>
    </row>
    <row r="7282" spans="3:9">
      <c r="C7282" s="176">
        <v>42067.202100000002</v>
      </c>
      <c r="D7282" s="3" t="s">
        <v>445</v>
      </c>
      <c r="E7282" s="3" t="s">
        <v>8</v>
      </c>
      <c r="F7282" s="3" t="str">
        <f t="shared" si="113"/>
        <v>Retail</v>
      </c>
      <c r="G7282" s="3">
        <v>2</v>
      </c>
      <c r="I7282"/>
    </row>
    <row r="7283" spans="3:9">
      <c r="C7283" s="176">
        <v>42268.008300000001</v>
      </c>
      <c r="D7283" s="3" t="s">
        <v>446</v>
      </c>
      <c r="E7283" s="3" t="s">
        <v>112</v>
      </c>
      <c r="F7283" s="3" t="str">
        <f t="shared" si="113"/>
        <v>Wholesale</v>
      </c>
      <c r="G7283" s="3">
        <v>25</v>
      </c>
      <c r="I7283"/>
    </row>
    <row r="7284" spans="3:9">
      <c r="C7284" s="176">
        <v>42332.1486</v>
      </c>
      <c r="D7284" s="3" t="s">
        <v>449</v>
      </c>
      <c r="E7284" s="3" t="s">
        <v>6</v>
      </c>
      <c r="F7284" s="3" t="str">
        <f t="shared" si="113"/>
        <v>Wholesale</v>
      </c>
      <c r="G7284" s="3">
        <v>39</v>
      </c>
      <c r="I7284"/>
    </row>
    <row r="7285" spans="3:9">
      <c r="C7285" s="176">
        <v>42311.45</v>
      </c>
      <c r="D7285" s="3" t="s">
        <v>445</v>
      </c>
      <c r="E7285" s="3" t="s">
        <v>458</v>
      </c>
      <c r="F7285" s="3" t="str">
        <f t="shared" si="113"/>
        <v>Wholesale</v>
      </c>
      <c r="G7285" s="3">
        <v>31</v>
      </c>
      <c r="I7285"/>
    </row>
    <row r="7286" spans="3:9">
      <c r="C7286" s="176">
        <v>42354.318800000001</v>
      </c>
      <c r="D7286" s="3" t="s">
        <v>445</v>
      </c>
      <c r="E7286" s="3" t="s">
        <v>453</v>
      </c>
      <c r="F7286" s="3" t="str">
        <f t="shared" si="113"/>
        <v>Retail</v>
      </c>
      <c r="G7286" s="3">
        <v>2</v>
      </c>
      <c r="I7286"/>
    </row>
    <row r="7287" spans="3:9">
      <c r="C7287" s="176">
        <v>42292.138899999998</v>
      </c>
      <c r="D7287" s="3" t="s">
        <v>446</v>
      </c>
      <c r="E7287" s="3" t="s">
        <v>453</v>
      </c>
      <c r="F7287" s="3" t="str">
        <f t="shared" si="113"/>
        <v>Wholesale</v>
      </c>
      <c r="G7287" s="3">
        <v>37</v>
      </c>
      <c r="I7287"/>
    </row>
    <row r="7288" spans="3:9">
      <c r="C7288" s="176">
        <v>42305.563199999997</v>
      </c>
      <c r="D7288" s="3" t="s">
        <v>446</v>
      </c>
      <c r="E7288" s="3" t="s">
        <v>10</v>
      </c>
      <c r="F7288" s="3" t="str">
        <f t="shared" si="113"/>
        <v>Retail</v>
      </c>
      <c r="G7288" s="3">
        <v>8</v>
      </c>
      <c r="I7288"/>
    </row>
    <row r="7289" spans="3:9">
      <c r="C7289" s="176">
        <v>42348.697200000002</v>
      </c>
      <c r="D7289" s="3" t="s">
        <v>446</v>
      </c>
      <c r="E7289" s="3" t="s">
        <v>7</v>
      </c>
      <c r="F7289" s="3" t="str">
        <f t="shared" si="113"/>
        <v>Retail</v>
      </c>
      <c r="G7289" s="3">
        <v>2</v>
      </c>
      <c r="I7289"/>
    </row>
    <row r="7290" spans="3:9">
      <c r="C7290" s="176">
        <v>42163.541700000002</v>
      </c>
      <c r="D7290" s="3" t="s">
        <v>445</v>
      </c>
      <c r="E7290" s="3" t="s">
        <v>453</v>
      </c>
      <c r="F7290" s="3" t="str">
        <f t="shared" si="113"/>
        <v>Retail</v>
      </c>
      <c r="G7290" s="3">
        <v>5</v>
      </c>
      <c r="I7290"/>
    </row>
    <row r="7291" spans="3:9">
      <c r="C7291" s="176">
        <v>41982.881300000001</v>
      </c>
      <c r="D7291" s="3" t="s">
        <v>447</v>
      </c>
      <c r="E7291" s="3" t="s">
        <v>8</v>
      </c>
      <c r="F7291" s="3" t="str">
        <f t="shared" si="113"/>
        <v>Retail</v>
      </c>
      <c r="G7291" s="3">
        <v>1</v>
      </c>
      <c r="I7291"/>
    </row>
    <row r="7292" spans="3:9">
      <c r="C7292" s="176">
        <v>42244.480600000003</v>
      </c>
      <c r="D7292" s="3" t="s">
        <v>449</v>
      </c>
      <c r="E7292" s="3" t="s">
        <v>10</v>
      </c>
      <c r="F7292" s="3" t="str">
        <f t="shared" si="113"/>
        <v>Retail</v>
      </c>
      <c r="G7292" s="3">
        <v>3</v>
      </c>
      <c r="I7292"/>
    </row>
    <row r="7293" spans="3:9">
      <c r="C7293" s="176">
        <v>42346.688199999997</v>
      </c>
      <c r="D7293" s="3" t="s">
        <v>445</v>
      </c>
      <c r="E7293" s="3" t="s">
        <v>114</v>
      </c>
      <c r="F7293" s="3" t="str">
        <f t="shared" si="113"/>
        <v>Wholesale</v>
      </c>
      <c r="G7293" s="3">
        <v>40</v>
      </c>
      <c r="I7293"/>
    </row>
    <row r="7294" spans="3:9">
      <c r="C7294" s="176">
        <v>42354.526400000002</v>
      </c>
      <c r="D7294" s="3" t="s">
        <v>447</v>
      </c>
      <c r="E7294" s="3" t="s">
        <v>114</v>
      </c>
      <c r="F7294" s="3" t="str">
        <f t="shared" si="113"/>
        <v>Retail</v>
      </c>
      <c r="G7294" s="3">
        <v>9</v>
      </c>
      <c r="I7294"/>
    </row>
    <row r="7295" spans="3:9">
      <c r="C7295" s="176">
        <v>42358.505599999997</v>
      </c>
      <c r="D7295" s="3" t="s">
        <v>445</v>
      </c>
      <c r="E7295" s="3" t="s">
        <v>6</v>
      </c>
      <c r="F7295" s="3" t="str">
        <f t="shared" si="113"/>
        <v>Wholesale</v>
      </c>
      <c r="G7295" s="3">
        <v>91</v>
      </c>
      <c r="I7295"/>
    </row>
    <row r="7296" spans="3:9">
      <c r="C7296" s="176">
        <v>42050.122199999998</v>
      </c>
      <c r="D7296" s="3" t="s">
        <v>446</v>
      </c>
      <c r="E7296" s="3" t="s">
        <v>453</v>
      </c>
      <c r="F7296" s="3" t="str">
        <f t="shared" si="113"/>
        <v>Retail</v>
      </c>
      <c r="G7296" s="3">
        <v>1</v>
      </c>
      <c r="I7296"/>
    </row>
    <row r="7297" spans="3:9">
      <c r="C7297" s="176">
        <v>42356.513200000001</v>
      </c>
      <c r="D7297" s="3" t="s">
        <v>446</v>
      </c>
      <c r="E7297" s="3" t="s">
        <v>453</v>
      </c>
      <c r="F7297" s="3" t="str">
        <f t="shared" si="113"/>
        <v>Retail</v>
      </c>
      <c r="G7297" s="3">
        <v>2</v>
      </c>
      <c r="I7297"/>
    </row>
    <row r="7298" spans="3:9">
      <c r="C7298" s="176">
        <v>41984.698600000003</v>
      </c>
      <c r="D7298" s="3" t="s">
        <v>445</v>
      </c>
      <c r="E7298" s="3" t="s">
        <v>458</v>
      </c>
      <c r="F7298" s="3" t="str">
        <f t="shared" si="113"/>
        <v>Wholesale</v>
      </c>
      <c r="G7298" s="3">
        <v>64</v>
      </c>
      <c r="I7298"/>
    </row>
    <row r="7299" spans="3:9">
      <c r="C7299" s="176">
        <v>42359.0118</v>
      </c>
      <c r="D7299" s="3" t="s">
        <v>447</v>
      </c>
      <c r="E7299" s="3" t="s">
        <v>6</v>
      </c>
      <c r="F7299" s="3" t="str">
        <f t="shared" si="113"/>
        <v>Retail</v>
      </c>
      <c r="G7299" s="3">
        <v>1</v>
      </c>
      <c r="I7299"/>
    </row>
    <row r="7300" spans="3:9">
      <c r="C7300" s="176">
        <v>42352.222199999997</v>
      </c>
      <c r="D7300" s="3" t="s">
        <v>445</v>
      </c>
      <c r="E7300" s="3" t="s">
        <v>459</v>
      </c>
      <c r="F7300" s="3" t="str">
        <f t="shared" si="113"/>
        <v>Retail</v>
      </c>
      <c r="G7300" s="3">
        <v>2</v>
      </c>
      <c r="I7300"/>
    </row>
    <row r="7301" spans="3:9">
      <c r="C7301" s="176">
        <v>42350.488899999997</v>
      </c>
      <c r="D7301" s="3" t="s">
        <v>446</v>
      </c>
      <c r="E7301" s="3" t="s">
        <v>6</v>
      </c>
      <c r="F7301" s="3" t="str">
        <f t="shared" si="113"/>
        <v>Retail</v>
      </c>
      <c r="G7301" s="3">
        <v>2</v>
      </c>
      <c r="I7301"/>
    </row>
    <row r="7302" spans="3:9">
      <c r="C7302" s="176">
        <v>42233.606899999999</v>
      </c>
      <c r="D7302" s="3" t="s">
        <v>445</v>
      </c>
      <c r="E7302" s="3" t="s">
        <v>110</v>
      </c>
      <c r="F7302" s="3" t="str">
        <f t="shared" si="113"/>
        <v>Wholesale</v>
      </c>
      <c r="G7302" s="3">
        <v>43</v>
      </c>
      <c r="I7302"/>
    </row>
    <row r="7303" spans="3:9">
      <c r="C7303" s="176">
        <v>42140.211799999997</v>
      </c>
      <c r="D7303" s="3" t="s">
        <v>445</v>
      </c>
      <c r="E7303" s="3" t="s">
        <v>6</v>
      </c>
      <c r="F7303" s="3" t="str">
        <f t="shared" si="113"/>
        <v>Retail</v>
      </c>
      <c r="G7303" s="3">
        <v>7</v>
      </c>
      <c r="I7303"/>
    </row>
    <row r="7304" spans="3:9">
      <c r="C7304" s="176">
        <v>42347.797200000001</v>
      </c>
      <c r="D7304" s="3" t="s">
        <v>447</v>
      </c>
      <c r="E7304" s="3" t="s">
        <v>453</v>
      </c>
      <c r="F7304" s="3" t="str">
        <f t="shared" si="113"/>
        <v>Retail</v>
      </c>
      <c r="G7304" s="3">
        <v>2</v>
      </c>
      <c r="I7304"/>
    </row>
    <row r="7305" spans="3:9">
      <c r="C7305" s="176">
        <v>42211.160400000001</v>
      </c>
      <c r="D7305" s="3" t="s">
        <v>445</v>
      </c>
      <c r="E7305" s="3" t="s">
        <v>10</v>
      </c>
      <c r="F7305" s="3" t="str">
        <f t="shared" si="113"/>
        <v>Retail</v>
      </c>
      <c r="G7305" s="3">
        <v>9</v>
      </c>
      <c r="I7305"/>
    </row>
    <row r="7306" spans="3:9">
      <c r="C7306" s="176">
        <v>41977.760399999999</v>
      </c>
      <c r="D7306" s="3" t="s">
        <v>445</v>
      </c>
      <c r="E7306" s="3" t="s">
        <v>10</v>
      </c>
      <c r="F7306" s="3" t="str">
        <f t="shared" ref="F7306:F7369" si="114">IF(G7306&lt;10,"Retail","Wholesale")</f>
        <v>Wholesale</v>
      </c>
      <c r="G7306" s="3">
        <v>55</v>
      </c>
      <c r="I7306"/>
    </row>
    <row r="7307" spans="3:9">
      <c r="C7307" s="176">
        <v>42357.761100000003</v>
      </c>
      <c r="D7307" s="3" t="s">
        <v>445</v>
      </c>
      <c r="E7307" s="3" t="s">
        <v>9</v>
      </c>
      <c r="F7307" s="3" t="str">
        <f t="shared" si="114"/>
        <v>Wholesale</v>
      </c>
      <c r="G7307" s="3">
        <v>59</v>
      </c>
      <c r="I7307"/>
    </row>
    <row r="7308" spans="3:9">
      <c r="C7308" s="176">
        <v>41985.252800000002</v>
      </c>
      <c r="D7308" s="3" t="s">
        <v>447</v>
      </c>
      <c r="E7308" s="3" t="s">
        <v>453</v>
      </c>
      <c r="F7308" s="3" t="str">
        <f t="shared" si="114"/>
        <v>Retail</v>
      </c>
      <c r="G7308" s="3">
        <v>3</v>
      </c>
      <c r="I7308"/>
    </row>
    <row r="7309" spans="3:9">
      <c r="C7309" s="176">
        <v>41985.468800000002</v>
      </c>
      <c r="D7309" s="3" t="s">
        <v>445</v>
      </c>
      <c r="E7309" s="3" t="s">
        <v>453</v>
      </c>
      <c r="F7309" s="3" t="str">
        <f t="shared" si="114"/>
        <v>Wholesale</v>
      </c>
      <c r="G7309" s="3">
        <v>58</v>
      </c>
      <c r="I7309"/>
    </row>
    <row r="7310" spans="3:9">
      <c r="C7310" s="176">
        <v>42328.534699999997</v>
      </c>
      <c r="D7310" s="3" t="s">
        <v>447</v>
      </c>
      <c r="E7310" s="3" t="s">
        <v>453</v>
      </c>
      <c r="F7310" s="3" t="str">
        <f t="shared" si="114"/>
        <v>Retail</v>
      </c>
      <c r="G7310" s="3">
        <v>2</v>
      </c>
      <c r="I7310"/>
    </row>
    <row r="7311" spans="3:9">
      <c r="C7311" s="176">
        <v>42160.222900000001</v>
      </c>
      <c r="D7311" s="3" t="s">
        <v>445</v>
      </c>
      <c r="E7311" s="3" t="s">
        <v>6</v>
      </c>
      <c r="F7311" s="3" t="str">
        <f t="shared" si="114"/>
        <v>Retail</v>
      </c>
      <c r="G7311" s="3">
        <v>6</v>
      </c>
      <c r="I7311"/>
    </row>
    <row r="7312" spans="3:9">
      <c r="C7312" s="176">
        <v>41984.513200000001</v>
      </c>
      <c r="D7312" s="3" t="s">
        <v>445</v>
      </c>
      <c r="E7312" s="3" t="s">
        <v>453</v>
      </c>
      <c r="F7312" s="3" t="str">
        <f t="shared" si="114"/>
        <v>Wholesale</v>
      </c>
      <c r="G7312" s="3">
        <v>31</v>
      </c>
      <c r="I7312"/>
    </row>
    <row r="7313" spans="3:9">
      <c r="C7313" s="176">
        <v>42251.574999999997</v>
      </c>
      <c r="D7313" s="3" t="s">
        <v>447</v>
      </c>
      <c r="E7313" s="3" t="s">
        <v>456</v>
      </c>
      <c r="F7313" s="3" t="str">
        <f t="shared" si="114"/>
        <v>Retail</v>
      </c>
      <c r="G7313" s="3">
        <v>8</v>
      </c>
      <c r="I7313"/>
    </row>
    <row r="7314" spans="3:9">
      <c r="C7314" s="176">
        <v>42228.498599999999</v>
      </c>
      <c r="D7314" s="3" t="s">
        <v>446</v>
      </c>
      <c r="E7314" s="3" t="s">
        <v>6</v>
      </c>
      <c r="F7314" s="3" t="str">
        <f t="shared" si="114"/>
        <v>Retail</v>
      </c>
      <c r="G7314" s="3">
        <v>2</v>
      </c>
      <c r="I7314"/>
    </row>
    <row r="7315" spans="3:9">
      <c r="C7315" s="176">
        <v>42156.533300000003</v>
      </c>
      <c r="D7315" s="3" t="s">
        <v>445</v>
      </c>
      <c r="E7315" s="3" t="s">
        <v>456</v>
      </c>
      <c r="F7315" s="3" t="str">
        <f t="shared" si="114"/>
        <v>Retail</v>
      </c>
      <c r="G7315" s="3">
        <v>2</v>
      </c>
      <c r="I7315"/>
    </row>
    <row r="7316" spans="3:9">
      <c r="C7316" s="176">
        <v>42362.982600000003</v>
      </c>
      <c r="D7316" s="3" t="s">
        <v>446</v>
      </c>
      <c r="E7316" s="3" t="s">
        <v>7</v>
      </c>
      <c r="F7316" s="3" t="str">
        <f t="shared" si="114"/>
        <v>Retail</v>
      </c>
      <c r="G7316" s="3">
        <v>5</v>
      </c>
      <c r="I7316"/>
    </row>
    <row r="7317" spans="3:9">
      <c r="C7317" s="176">
        <v>42344.179900000003</v>
      </c>
      <c r="D7317" s="3" t="s">
        <v>447</v>
      </c>
      <c r="E7317" s="3" t="s">
        <v>453</v>
      </c>
      <c r="F7317" s="3" t="str">
        <f t="shared" si="114"/>
        <v>Wholesale</v>
      </c>
      <c r="G7317" s="3">
        <v>51</v>
      </c>
      <c r="I7317"/>
    </row>
    <row r="7318" spans="3:9">
      <c r="C7318" s="176">
        <v>42208.750699999997</v>
      </c>
      <c r="D7318" s="3" t="s">
        <v>445</v>
      </c>
      <c r="E7318" s="3" t="s">
        <v>9</v>
      </c>
      <c r="F7318" s="3" t="str">
        <f t="shared" si="114"/>
        <v>Wholesale</v>
      </c>
      <c r="G7318" s="3">
        <v>35</v>
      </c>
      <c r="I7318"/>
    </row>
    <row r="7319" spans="3:9">
      <c r="C7319" s="176">
        <v>41983.258300000001</v>
      </c>
      <c r="D7319" s="3" t="s">
        <v>445</v>
      </c>
      <c r="E7319" s="3" t="s">
        <v>6</v>
      </c>
      <c r="F7319" s="3" t="str">
        <f t="shared" si="114"/>
        <v>Wholesale</v>
      </c>
      <c r="G7319" s="3">
        <v>33</v>
      </c>
      <c r="I7319"/>
    </row>
    <row r="7320" spans="3:9">
      <c r="C7320" s="176">
        <v>42333.809699999998</v>
      </c>
      <c r="D7320" s="3" t="s">
        <v>445</v>
      </c>
      <c r="E7320" s="3" t="s">
        <v>460</v>
      </c>
      <c r="F7320" s="3" t="str">
        <f t="shared" si="114"/>
        <v>Retail</v>
      </c>
      <c r="G7320" s="3">
        <v>8</v>
      </c>
      <c r="I7320"/>
    </row>
    <row r="7321" spans="3:9">
      <c r="C7321" s="176">
        <v>41975.576399999998</v>
      </c>
      <c r="D7321" s="3" t="s">
        <v>446</v>
      </c>
      <c r="E7321" s="3" t="s">
        <v>453</v>
      </c>
      <c r="F7321" s="3" t="str">
        <f t="shared" si="114"/>
        <v>Retail</v>
      </c>
      <c r="G7321" s="3">
        <v>1</v>
      </c>
      <c r="I7321"/>
    </row>
    <row r="7322" spans="3:9">
      <c r="C7322" s="176">
        <v>42021.125699999997</v>
      </c>
      <c r="D7322" s="3" t="s">
        <v>446</v>
      </c>
      <c r="E7322" s="3" t="s">
        <v>452</v>
      </c>
      <c r="F7322" s="3" t="str">
        <f t="shared" si="114"/>
        <v>Retail</v>
      </c>
      <c r="G7322" s="3">
        <v>7</v>
      </c>
      <c r="I7322"/>
    </row>
    <row r="7323" spans="3:9">
      <c r="C7323" s="176">
        <v>42356.487500000003</v>
      </c>
      <c r="D7323" s="3" t="s">
        <v>449</v>
      </c>
      <c r="E7323" s="3" t="s">
        <v>453</v>
      </c>
      <c r="F7323" s="3" t="str">
        <f t="shared" si="114"/>
        <v>Retail</v>
      </c>
      <c r="G7323" s="3">
        <v>4</v>
      </c>
      <c r="I7323"/>
    </row>
    <row r="7324" spans="3:9">
      <c r="C7324" s="176">
        <v>42188.768799999998</v>
      </c>
      <c r="D7324" s="3" t="s">
        <v>445</v>
      </c>
      <c r="E7324" s="3" t="s">
        <v>7</v>
      </c>
      <c r="F7324" s="3" t="str">
        <f t="shared" si="114"/>
        <v>Retail</v>
      </c>
      <c r="G7324" s="3">
        <v>2</v>
      </c>
      <c r="I7324"/>
    </row>
    <row r="7325" spans="3:9">
      <c r="C7325" s="176">
        <v>42342.481299999999</v>
      </c>
      <c r="D7325" s="3" t="s">
        <v>445</v>
      </c>
      <c r="E7325" s="3" t="s">
        <v>7</v>
      </c>
      <c r="F7325" s="3" t="str">
        <f t="shared" si="114"/>
        <v>Wholesale</v>
      </c>
      <c r="G7325" s="3">
        <v>38</v>
      </c>
      <c r="I7325"/>
    </row>
    <row r="7326" spans="3:9">
      <c r="C7326" s="176">
        <v>42346.498599999999</v>
      </c>
      <c r="D7326" s="3" t="s">
        <v>445</v>
      </c>
      <c r="E7326" s="3" t="s">
        <v>6</v>
      </c>
      <c r="F7326" s="3" t="str">
        <f t="shared" si="114"/>
        <v>Wholesale</v>
      </c>
      <c r="G7326" s="3">
        <v>150</v>
      </c>
      <c r="I7326"/>
    </row>
    <row r="7327" spans="3:9">
      <c r="C7327" s="176">
        <v>42120.495799999997</v>
      </c>
      <c r="D7327" s="3" t="s">
        <v>446</v>
      </c>
      <c r="E7327" s="3" t="s">
        <v>456</v>
      </c>
      <c r="F7327" s="3" t="str">
        <f t="shared" si="114"/>
        <v>Wholesale</v>
      </c>
      <c r="G7327" s="3">
        <v>61</v>
      </c>
      <c r="I7327"/>
    </row>
    <row r="7328" spans="3:9">
      <c r="C7328" s="176">
        <v>41990.168100000003</v>
      </c>
      <c r="D7328" s="3" t="s">
        <v>449</v>
      </c>
      <c r="E7328" s="3" t="s">
        <v>459</v>
      </c>
      <c r="F7328" s="3" t="str">
        <f t="shared" si="114"/>
        <v>Retail</v>
      </c>
      <c r="G7328" s="3">
        <v>4</v>
      </c>
      <c r="I7328"/>
    </row>
    <row r="7329" spans="3:9">
      <c r="C7329" s="176">
        <v>42292.741000000002</v>
      </c>
      <c r="D7329" s="3" t="s">
        <v>449</v>
      </c>
      <c r="E7329" s="3" t="s">
        <v>312</v>
      </c>
      <c r="F7329" s="3" t="str">
        <f t="shared" si="114"/>
        <v>Wholesale</v>
      </c>
      <c r="G7329" s="3">
        <v>35</v>
      </c>
      <c r="I7329"/>
    </row>
    <row r="7330" spans="3:9">
      <c r="C7330" s="176">
        <v>42180.1299</v>
      </c>
      <c r="D7330" s="3" t="s">
        <v>445</v>
      </c>
      <c r="E7330" s="3" t="s">
        <v>460</v>
      </c>
      <c r="F7330" s="3" t="str">
        <f t="shared" si="114"/>
        <v>Retail</v>
      </c>
      <c r="G7330" s="3">
        <v>8</v>
      </c>
      <c r="I7330"/>
    </row>
    <row r="7331" spans="3:9">
      <c r="C7331" s="176">
        <v>42280.781300000002</v>
      </c>
      <c r="D7331" s="3" t="s">
        <v>446</v>
      </c>
      <c r="E7331" s="3" t="s">
        <v>6</v>
      </c>
      <c r="F7331" s="3" t="str">
        <f t="shared" si="114"/>
        <v>Wholesale</v>
      </c>
      <c r="G7331" s="3">
        <v>26</v>
      </c>
      <c r="I7331"/>
    </row>
    <row r="7332" spans="3:9">
      <c r="C7332" s="176">
        <v>41987.498599999999</v>
      </c>
      <c r="D7332" s="3" t="s">
        <v>446</v>
      </c>
      <c r="E7332" s="3" t="s">
        <v>453</v>
      </c>
      <c r="F7332" s="3" t="str">
        <f t="shared" si="114"/>
        <v>Retail</v>
      </c>
      <c r="G7332" s="3">
        <v>2</v>
      </c>
      <c r="I7332"/>
    </row>
    <row r="7333" spans="3:9">
      <c r="C7333" s="176">
        <v>42085.738899999997</v>
      </c>
      <c r="D7333" s="3" t="s">
        <v>445</v>
      </c>
      <c r="E7333" s="3" t="s">
        <v>6</v>
      </c>
      <c r="F7333" s="3" t="str">
        <f t="shared" si="114"/>
        <v>Retail</v>
      </c>
      <c r="G7333" s="3">
        <v>1</v>
      </c>
      <c r="I7333"/>
    </row>
    <row r="7334" spans="3:9">
      <c r="C7334" s="176">
        <v>42016.106899999999</v>
      </c>
      <c r="D7334" s="3" t="s">
        <v>445</v>
      </c>
      <c r="E7334" s="3" t="s">
        <v>453</v>
      </c>
      <c r="F7334" s="3" t="str">
        <f t="shared" si="114"/>
        <v>Retail</v>
      </c>
      <c r="G7334" s="3">
        <v>7</v>
      </c>
      <c r="I7334"/>
    </row>
    <row r="7335" spans="3:9">
      <c r="C7335" s="176">
        <v>41988.102800000001</v>
      </c>
      <c r="D7335" s="3" t="s">
        <v>446</v>
      </c>
      <c r="E7335" s="3" t="s">
        <v>9</v>
      </c>
      <c r="F7335" s="3" t="str">
        <f t="shared" si="114"/>
        <v>Wholesale</v>
      </c>
      <c r="G7335" s="3">
        <v>69</v>
      </c>
      <c r="I7335"/>
    </row>
    <row r="7336" spans="3:9">
      <c r="C7336" s="176">
        <v>42150.4833</v>
      </c>
      <c r="D7336" s="3" t="s">
        <v>445</v>
      </c>
      <c r="E7336" s="3" t="s">
        <v>458</v>
      </c>
      <c r="F7336" s="3" t="str">
        <f t="shared" si="114"/>
        <v>Wholesale</v>
      </c>
      <c r="G7336" s="3">
        <v>64</v>
      </c>
      <c r="I7336"/>
    </row>
    <row r="7337" spans="3:9">
      <c r="C7337" s="176">
        <v>42167.8292</v>
      </c>
      <c r="D7337" s="3" t="s">
        <v>447</v>
      </c>
      <c r="E7337" s="3" t="s">
        <v>453</v>
      </c>
      <c r="F7337" s="3" t="str">
        <f t="shared" si="114"/>
        <v>Wholesale</v>
      </c>
      <c r="G7337" s="3">
        <v>28</v>
      </c>
      <c r="I7337"/>
    </row>
    <row r="7338" spans="3:9">
      <c r="C7338" s="176">
        <v>42037.481299999999</v>
      </c>
      <c r="D7338" s="3" t="s">
        <v>447</v>
      </c>
      <c r="E7338" s="3" t="s">
        <v>453</v>
      </c>
      <c r="F7338" s="3" t="str">
        <f t="shared" si="114"/>
        <v>Wholesale</v>
      </c>
      <c r="G7338" s="3">
        <v>70</v>
      </c>
      <c r="I7338"/>
    </row>
    <row r="7339" spans="3:9">
      <c r="C7339" s="176">
        <v>42259.1993</v>
      </c>
      <c r="D7339" s="3" t="s">
        <v>445</v>
      </c>
      <c r="E7339" s="3" t="s">
        <v>459</v>
      </c>
      <c r="F7339" s="3" t="str">
        <f t="shared" si="114"/>
        <v>Retail</v>
      </c>
      <c r="G7339" s="3">
        <v>3</v>
      </c>
      <c r="I7339"/>
    </row>
    <row r="7340" spans="3:9">
      <c r="C7340" s="176">
        <v>42316.727800000001</v>
      </c>
      <c r="D7340" s="3" t="s">
        <v>446</v>
      </c>
      <c r="E7340" s="3" t="s">
        <v>6</v>
      </c>
      <c r="F7340" s="3" t="str">
        <f t="shared" si="114"/>
        <v>Retail</v>
      </c>
      <c r="G7340" s="3">
        <v>2</v>
      </c>
      <c r="I7340"/>
    </row>
    <row r="7341" spans="3:9">
      <c r="C7341" s="176">
        <v>41980.724999999999</v>
      </c>
      <c r="D7341" s="3" t="s">
        <v>445</v>
      </c>
      <c r="E7341" s="3" t="s">
        <v>10</v>
      </c>
      <c r="F7341" s="3" t="str">
        <f t="shared" si="114"/>
        <v>Retail</v>
      </c>
      <c r="G7341" s="3">
        <v>7</v>
      </c>
      <c r="I7341"/>
    </row>
    <row r="7342" spans="3:9">
      <c r="C7342" s="176">
        <v>42035.5556</v>
      </c>
      <c r="D7342" s="3" t="s">
        <v>445</v>
      </c>
      <c r="E7342" s="3" t="s">
        <v>453</v>
      </c>
      <c r="F7342" s="3" t="str">
        <f t="shared" si="114"/>
        <v>Wholesale</v>
      </c>
      <c r="G7342" s="3">
        <v>124</v>
      </c>
      <c r="I7342"/>
    </row>
    <row r="7343" spans="3:9">
      <c r="C7343" s="176">
        <v>42363.963900000002</v>
      </c>
      <c r="D7343" s="3" t="s">
        <v>445</v>
      </c>
      <c r="E7343" s="3" t="s">
        <v>6</v>
      </c>
      <c r="F7343" s="3" t="str">
        <f t="shared" si="114"/>
        <v>Wholesale</v>
      </c>
      <c r="G7343" s="3">
        <v>35</v>
      </c>
      <c r="I7343"/>
    </row>
    <row r="7344" spans="3:9">
      <c r="C7344" s="176">
        <v>42318.719400000002</v>
      </c>
      <c r="D7344" s="3" t="s">
        <v>445</v>
      </c>
      <c r="E7344" s="3" t="s">
        <v>453</v>
      </c>
      <c r="F7344" s="3" t="str">
        <f t="shared" si="114"/>
        <v>Retail</v>
      </c>
      <c r="G7344" s="3">
        <v>3</v>
      </c>
      <c r="I7344"/>
    </row>
    <row r="7345" spans="3:9">
      <c r="C7345" s="176">
        <v>42366.854200000002</v>
      </c>
      <c r="D7345" s="3" t="s">
        <v>447</v>
      </c>
      <c r="E7345" s="3" t="s">
        <v>312</v>
      </c>
      <c r="F7345" s="3" t="str">
        <f t="shared" si="114"/>
        <v>Wholesale</v>
      </c>
      <c r="G7345" s="3">
        <v>27</v>
      </c>
      <c r="I7345"/>
    </row>
    <row r="7346" spans="3:9">
      <c r="C7346" s="176">
        <v>42123.456299999998</v>
      </c>
      <c r="D7346" s="3" t="s">
        <v>446</v>
      </c>
      <c r="E7346" s="3" t="s">
        <v>453</v>
      </c>
      <c r="F7346" s="3" t="str">
        <f t="shared" si="114"/>
        <v>Retail</v>
      </c>
      <c r="G7346" s="3">
        <v>1</v>
      </c>
      <c r="I7346"/>
    </row>
    <row r="7347" spans="3:9">
      <c r="C7347" s="176">
        <v>42346.185400000002</v>
      </c>
      <c r="D7347" s="3" t="s">
        <v>445</v>
      </c>
      <c r="E7347" s="3" t="s">
        <v>8</v>
      </c>
      <c r="F7347" s="3" t="str">
        <f t="shared" si="114"/>
        <v>Wholesale</v>
      </c>
      <c r="G7347" s="3">
        <v>41</v>
      </c>
      <c r="I7347"/>
    </row>
    <row r="7348" spans="3:9">
      <c r="C7348" s="176">
        <v>42361.4257</v>
      </c>
      <c r="D7348" s="3" t="s">
        <v>446</v>
      </c>
      <c r="E7348" s="3" t="s">
        <v>453</v>
      </c>
      <c r="F7348" s="3" t="str">
        <f t="shared" si="114"/>
        <v>Wholesale</v>
      </c>
      <c r="G7348" s="3">
        <v>59</v>
      </c>
      <c r="I7348"/>
    </row>
    <row r="7349" spans="3:9">
      <c r="C7349" s="176">
        <v>42182.5118</v>
      </c>
      <c r="D7349" s="3" t="s">
        <v>445</v>
      </c>
      <c r="E7349" s="3" t="s">
        <v>110</v>
      </c>
      <c r="F7349" s="3" t="str">
        <f t="shared" si="114"/>
        <v>Retail</v>
      </c>
      <c r="G7349" s="3">
        <v>2</v>
      </c>
      <c r="I7349"/>
    </row>
    <row r="7350" spans="3:9">
      <c r="C7350" s="176">
        <v>42356.924299999999</v>
      </c>
      <c r="D7350" s="3" t="s">
        <v>446</v>
      </c>
      <c r="E7350" s="3" t="s">
        <v>453</v>
      </c>
      <c r="F7350" s="3" t="str">
        <f t="shared" si="114"/>
        <v>Retail</v>
      </c>
      <c r="G7350" s="3">
        <v>1</v>
      </c>
      <c r="I7350"/>
    </row>
    <row r="7351" spans="3:9">
      <c r="C7351" s="176">
        <v>42114.1806</v>
      </c>
      <c r="D7351" s="3" t="s">
        <v>447</v>
      </c>
      <c r="E7351" s="3" t="s">
        <v>453</v>
      </c>
      <c r="F7351" s="3" t="str">
        <f t="shared" si="114"/>
        <v>Retail</v>
      </c>
      <c r="G7351" s="3">
        <v>1</v>
      </c>
      <c r="I7351"/>
    </row>
    <row r="7352" spans="3:9">
      <c r="C7352" s="176">
        <v>42301.5694</v>
      </c>
      <c r="D7352" s="3" t="s">
        <v>447</v>
      </c>
      <c r="E7352" s="3" t="s">
        <v>9</v>
      </c>
      <c r="F7352" s="3" t="str">
        <f t="shared" si="114"/>
        <v>Retail</v>
      </c>
      <c r="G7352" s="3">
        <v>2</v>
      </c>
      <c r="I7352"/>
    </row>
    <row r="7353" spans="3:9">
      <c r="C7353" s="176">
        <v>41980.801399999997</v>
      </c>
      <c r="D7353" s="3" t="s">
        <v>449</v>
      </c>
      <c r="E7353" s="3" t="s">
        <v>114</v>
      </c>
      <c r="F7353" s="3" t="str">
        <f t="shared" si="114"/>
        <v>Retail</v>
      </c>
      <c r="G7353" s="3">
        <v>2</v>
      </c>
      <c r="I7353"/>
    </row>
    <row r="7354" spans="3:9">
      <c r="C7354" s="176">
        <v>41983.517399999997</v>
      </c>
      <c r="D7354" s="3" t="s">
        <v>446</v>
      </c>
      <c r="E7354" s="3" t="s">
        <v>10</v>
      </c>
      <c r="F7354" s="3" t="str">
        <f t="shared" si="114"/>
        <v>Retail</v>
      </c>
      <c r="G7354" s="3">
        <v>4</v>
      </c>
      <c r="I7354"/>
    </row>
    <row r="7355" spans="3:9">
      <c r="C7355" s="176">
        <v>41985.214599999999</v>
      </c>
      <c r="D7355" s="3" t="s">
        <v>445</v>
      </c>
      <c r="E7355" s="3" t="s">
        <v>453</v>
      </c>
      <c r="F7355" s="3" t="str">
        <f t="shared" si="114"/>
        <v>Wholesale</v>
      </c>
      <c r="G7355" s="3">
        <v>28</v>
      </c>
      <c r="I7355"/>
    </row>
    <row r="7356" spans="3:9">
      <c r="C7356" s="176">
        <v>42354.772199999999</v>
      </c>
      <c r="D7356" s="3" t="s">
        <v>447</v>
      </c>
      <c r="E7356" s="3" t="s">
        <v>455</v>
      </c>
      <c r="F7356" s="3" t="str">
        <f t="shared" si="114"/>
        <v>Retail</v>
      </c>
      <c r="G7356" s="3">
        <v>3</v>
      </c>
      <c r="I7356"/>
    </row>
    <row r="7357" spans="3:9">
      <c r="C7357" s="176">
        <v>42123.206899999997</v>
      </c>
      <c r="D7357" s="3" t="s">
        <v>446</v>
      </c>
      <c r="E7357" s="3" t="s">
        <v>454</v>
      </c>
      <c r="F7357" s="3" t="str">
        <f t="shared" si="114"/>
        <v>Retail</v>
      </c>
      <c r="G7357" s="3">
        <v>3</v>
      </c>
      <c r="I7357"/>
    </row>
    <row r="7358" spans="3:9">
      <c r="C7358" s="176">
        <v>42360.811800000003</v>
      </c>
      <c r="D7358" s="3" t="s">
        <v>445</v>
      </c>
      <c r="E7358" s="3" t="s">
        <v>451</v>
      </c>
      <c r="F7358" s="3" t="str">
        <f t="shared" si="114"/>
        <v>Wholesale</v>
      </c>
      <c r="G7358" s="3">
        <v>30</v>
      </c>
      <c r="I7358"/>
    </row>
    <row r="7359" spans="3:9">
      <c r="C7359" s="176">
        <v>41982.527800000003</v>
      </c>
      <c r="D7359" s="3" t="s">
        <v>445</v>
      </c>
      <c r="E7359" s="3" t="s">
        <v>6</v>
      </c>
      <c r="F7359" s="3" t="str">
        <f t="shared" si="114"/>
        <v>Retail</v>
      </c>
      <c r="G7359" s="3">
        <v>1</v>
      </c>
      <c r="I7359"/>
    </row>
    <row r="7360" spans="3:9">
      <c r="C7360" s="176">
        <v>41985.154199999997</v>
      </c>
      <c r="D7360" s="3" t="s">
        <v>445</v>
      </c>
      <c r="E7360" s="3" t="s">
        <v>453</v>
      </c>
      <c r="F7360" s="3" t="str">
        <f t="shared" si="114"/>
        <v>Wholesale</v>
      </c>
      <c r="G7360" s="3">
        <v>64</v>
      </c>
      <c r="I7360"/>
    </row>
    <row r="7361" spans="3:9">
      <c r="C7361" s="176">
        <v>42236.502099999998</v>
      </c>
      <c r="D7361" s="3" t="s">
        <v>445</v>
      </c>
      <c r="E7361" s="3" t="s">
        <v>452</v>
      </c>
      <c r="F7361" s="3" t="str">
        <f t="shared" si="114"/>
        <v>Retail</v>
      </c>
      <c r="G7361" s="3">
        <v>4</v>
      </c>
      <c r="I7361"/>
    </row>
    <row r="7362" spans="3:9">
      <c r="C7362" s="176">
        <v>42161.789599999996</v>
      </c>
      <c r="D7362" s="3" t="s">
        <v>446</v>
      </c>
      <c r="E7362" s="3" t="s">
        <v>458</v>
      </c>
      <c r="F7362" s="3" t="str">
        <f t="shared" si="114"/>
        <v>Retail</v>
      </c>
      <c r="G7362" s="3">
        <v>7</v>
      </c>
      <c r="I7362"/>
    </row>
    <row r="7363" spans="3:9">
      <c r="C7363" s="176">
        <v>42358.529199999997</v>
      </c>
      <c r="D7363" s="3" t="s">
        <v>445</v>
      </c>
      <c r="E7363" s="3" t="s">
        <v>453</v>
      </c>
      <c r="F7363" s="3" t="str">
        <f t="shared" si="114"/>
        <v>Wholesale</v>
      </c>
      <c r="G7363" s="3">
        <v>37</v>
      </c>
      <c r="I7363"/>
    </row>
    <row r="7364" spans="3:9">
      <c r="C7364" s="176">
        <v>42074.450700000001</v>
      </c>
      <c r="D7364" s="3" t="s">
        <v>445</v>
      </c>
      <c r="E7364" s="3" t="s">
        <v>8</v>
      </c>
      <c r="F7364" s="3" t="str">
        <f t="shared" si="114"/>
        <v>Retail</v>
      </c>
      <c r="G7364" s="3">
        <v>6</v>
      </c>
      <c r="I7364"/>
    </row>
    <row r="7365" spans="3:9">
      <c r="C7365" s="176">
        <v>42238.119400000003</v>
      </c>
      <c r="D7365" s="3" t="s">
        <v>446</v>
      </c>
      <c r="E7365" s="3" t="s">
        <v>453</v>
      </c>
      <c r="F7365" s="3" t="str">
        <f t="shared" si="114"/>
        <v>Retail</v>
      </c>
      <c r="G7365" s="3">
        <v>5</v>
      </c>
      <c r="I7365"/>
    </row>
    <row r="7366" spans="3:9">
      <c r="C7366" s="176">
        <v>42185.496500000001</v>
      </c>
      <c r="D7366" s="3" t="s">
        <v>446</v>
      </c>
      <c r="E7366" s="3" t="s">
        <v>453</v>
      </c>
      <c r="F7366" s="3" t="str">
        <f t="shared" si="114"/>
        <v>Wholesale</v>
      </c>
      <c r="G7366" s="3">
        <v>35</v>
      </c>
      <c r="I7366"/>
    </row>
    <row r="7367" spans="3:9">
      <c r="C7367" s="176">
        <v>41981.469400000002</v>
      </c>
      <c r="D7367" s="3" t="s">
        <v>445</v>
      </c>
      <c r="E7367" s="3" t="s">
        <v>114</v>
      </c>
      <c r="F7367" s="3" t="str">
        <f t="shared" si="114"/>
        <v>Retail</v>
      </c>
      <c r="G7367" s="3">
        <v>3</v>
      </c>
      <c r="I7367"/>
    </row>
    <row r="7368" spans="3:9">
      <c r="C7368" s="176">
        <v>42184.4715</v>
      </c>
      <c r="D7368" s="3" t="s">
        <v>447</v>
      </c>
      <c r="E7368" s="3" t="s">
        <v>461</v>
      </c>
      <c r="F7368" s="3" t="str">
        <f t="shared" si="114"/>
        <v>Wholesale</v>
      </c>
      <c r="G7368" s="3">
        <v>146</v>
      </c>
      <c r="I7368"/>
    </row>
    <row r="7369" spans="3:9">
      <c r="C7369" s="176">
        <v>42212.499300000003</v>
      </c>
      <c r="D7369" s="3" t="s">
        <v>445</v>
      </c>
      <c r="E7369" s="3" t="s">
        <v>10</v>
      </c>
      <c r="F7369" s="3" t="str">
        <f t="shared" si="114"/>
        <v>Wholesale</v>
      </c>
      <c r="G7369" s="3">
        <v>51</v>
      </c>
      <c r="I7369"/>
    </row>
    <row r="7370" spans="3:9">
      <c r="C7370" s="176">
        <v>42351.098599999998</v>
      </c>
      <c r="D7370" s="3" t="s">
        <v>447</v>
      </c>
      <c r="E7370" s="3" t="s">
        <v>453</v>
      </c>
      <c r="F7370" s="3" t="str">
        <f t="shared" ref="F7370:F7433" si="115">IF(G7370&lt;10,"Retail","Wholesale")</f>
        <v>Wholesale</v>
      </c>
      <c r="G7370" s="3">
        <v>45</v>
      </c>
      <c r="I7370"/>
    </row>
    <row r="7371" spans="3:9">
      <c r="C7371" s="176">
        <v>42221.460400000004</v>
      </c>
      <c r="D7371" s="3" t="s">
        <v>449</v>
      </c>
      <c r="E7371" s="3" t="s">
        <v>457</v>
      </c>
      <c r="F7371" s="3" t="str">
        <f t="shared" si="115"/>
        <v>Retail</v>
      </c>
      <c r="G7371" s="3">
        <v>6</v>
      </c>
      <c r="I7371"/>
    </row>
    <row r="7372" spans="3:9">
      <c r="C7372" s="176">
        <v>42162.152800000003</v>
      </c>
      <c r="D7372" s="3" t="s">
        <v>445</v>
      </c>
      <c r="E7372" s="3" t="s">
        <v>453</v>
      </c>
      <c r="F7372" s="3" t="str">
        <f t="shared" si="115"/>
        <v>Wholesale</v>
      </c>
      <c r="G7372" s="3">
        <v>58</v>
      </c>
      <c r="I7372"/>
    </row>
    <row r="7373" spans="3:9">
      <c r="C7373" s="176">
        <v>41984.209699999999</v>
      </c>
      <c r="D7373" s="3" t="s">
        <v>449</v>
      </c>
      <c r="E7373" s="3" t="s">
        <v>114</v>
      </c>
      <c r="F7373" s="3" t="str">
        <f t="shared" si="115"/>
        <v>Wholesale</v>
      </c>
      <c r="G7373" s="3">
        <v>15</v>
      </c>
      <c r="I7373"/>
    </row>
    <row r="7374" spans="3:9">
      <c r="C7374" s="176">
        <v>42276.824999999997</v>
      </c>
      <c r="D7374" s="3" t="s">
        <v>445</v>
      </c>
      <c r="E7374" s="3" t="s">
        <v>10</v>
      </c>
      <c r="F7374" s="3" t="str">
        <f t="shared" si="115"/>
        <v>Wholesale</v>
      </c>
      <c r="G7374" s="3">
        <v>45</v>
      </c>
      <c r="I7374"/>
    </row>
    <row r="7375" spans="3:9">
      <c r="C7375" s="176">
        <v>42337.469400000002</v>
      </c>
      <c r="D7375" s="3" t="s">
        <v>446</v>
      </c>
      <c r="E7375" s="3" t="s">
        <v>6</v>
      </c>
      <c r="F7375" s="3" t="str">
        <f t="shared" si="115"/>
        <v>Retail</v>
      </c>
      <c r="G7375" s="3">
        <v>3</v>
      </c>
      <c r="I7375"/>
    </row>
    <row r="7376" spans="3:9">
      <c r="C7376" s="176">
        <v>42191.498599999999</v>
      </c>
      <c r="D7376" s="3" t="s">
        <v>445</v>
      </c>
      <c r="E7376" s="3" t="s">
        <v>453</v>
      </c>
      <c r="F7376" s="3" t="str">
        <f t="shared" si="115"/>
        <v>Retail</v>
      </c>
      <c r="G7376" s="3">
        <v>2</v>
      </c>
      <c r="I7376"/>
    </row>
    <row r="7377" spans="3:9">
      <c r="C7377" s="176">
        <v>42344.697899999999</v>
      </c>
      <c r="D7377" s="3" t="s">
        <v>445</v>
      </c>
      <c r="E7377" s="3" t="s">
        <v>453</v>
      </c>
      <c r="F7377" s="3" t="str">
        <f t="shared" si="115"/>
        <v>Retail</v>
      </c>
      <c r="G7377" s="3">
        <v>2</v>
      </c>
      <c r="I7377"/>
    </row>
    <row r="7378" spans="3:9">
      <c r="C7378" s="176">
        <v>41985.6993</v>
      </c>
      <c r="D7378" s="3" t="s">
        <v>447</v>
      </c>
      <c r="E7378" s="3" t="s">
        <v>7</v>
      </c>
      <c r="F7378" s="3" t="str">
        <f t="shared" si="115"/>
        <v>Retail</v>
      </c>
      <c r="G7378" s="3">
        <v>4</v>
      </c>
      <c r="I7378"/>
    </row>
    <row r="7379" spans="3:9">
      <c r="C7379" s="176">
        <v>42163.455600000001</v>
      </c>
      <c r="D7379" s="3" t="s">
        <v>445</v>
      </c>
      <c r="E7379" s="3" t="s">
        <v>112</v>
      </c>
      <c r="F7379" s="3" t="str">
        <f t="shared" si="115"/>
        <v>Wholesale</v>
      </c>
      <c r="G7379" s="3">
        <v>36</v>
      </c>
      <c r="I7379"/>
    </row>
    <row r="7380" spans="3:9">
      <c r="C7380" s="176">
        <v>42118.5576</v>
      </c>
      <c r="D7380" s="3" t="s">
        <v>445</v>
      </c>
      <c r="E7380" s="3" t="s">
        <v>110</v>
      </c>
      <c r="F7380" s="3" t="str">
        <f t="shared" si="115"/>
        <v>Retail</v>
      </c>
      <c r="G7380" s="3">
        <v>2</v>
      </c>
      <c r="I7380"/>
    </row>
    <row r="7381" spans="3:9">
      <c r="C7381" s="176">
        <v>42206.559000000001</v>
      </c>
      <c r="D7381" s="3" t="s">
        <v>445</v>
      </c>
      <c r="E7381" s="3" t="s">
        <v>453</v>
      </c>
      <c r="F7381" s="3" t="str">
        <f t="shared" si="115"/>
        <v>Retail</v>
      </c>
      <c r="G7381" s="3">
        <v>6</v>
      </c>
      <c r="I7381"/>
    </row>
    <row r="7382" spans="3:9">
      <c r="C7382" s="176">
        <v>42081.499300000003</v>
      </c>
      <c r="D7382" s="3" t="s">
        <v>445</v>
      </c>
      <c r="E7382" s="3" t="s">
        <v>457</v>
      </c>
      <c r="F7382" s="3" t="str">
        <f t="shared" si="115"/>
        <v>Wholesale</v>
      </c>
      <c r="G7382" s="3">
        <v>69</v>
      </c>
      <c r="I7382"/>
    </row>
    <row r="7383" spans="3:9">
      <c r="C7383" s="176">
        <v>42237.777099999999</v>
      </c>
      <c r="D7383" s="3" t="s">
        <v>446</v>
      </c>
      <c r="E7383" s="3" t="s">
        <v>6</v>
      </c>
      <c r="F7383" s="3" t="str">
        <f t="shared" si="115"/>
        <v>Wholesale</v>
      </c>
      <c r="G7383" s="3">
        <v>53</v>
      </c>
      <c r="I7383"/>
    </row>
    <row r="7384" spans="3:9">
      <c r="C7384" s="176">
        <v>41982.706299999998</v>
      </c>
      <c r="D7384" s="3" t="s">
        <v>447</v>
      </c>
      <c r="E7384" s="3" t="s">
        <v>453</v>
      </c>
      <c r="F7384" s="3" t="str">
        <f t="shared" si="115"/>
        <v>Retail</v>
      </c>
      <c r="G7384" s="3">
        <v>1</v>
      </c>
      <c r="I7384"/>
    </row>
    <row r="7385" spans="3:9">
      <c r="C7385" s="176">
        <v>42244.564599999998</v>
      </c>
      <c r="D7385" s="3" t="s">
        <v>445</v>
      </c>
      <c r="E7385" s="3" t="s">
        <v>453</v>
      </c>
      <c r="F7385" s="3" t="str">
        <f t="shared" si="115"/>
        <v>Retail</v>
      </c>
      <c r="G7385" s="3">
        <v>5</v>
      </c>
      <c r="I7385"/>
    </row>
    <row r="7386" spans="3:9">
      <c r="C7386" s="176">
        <v>42110.537499999999</v>
      </c>
      <c r="D7386" s="3" t="s">
        <v>449</v>
      </c>
      <c r="E7386" s="3" t="s">
        <v>312</v>
      </c>
      <c r="F7386" s="3" t="str">
        <f t="shared" si="115"/>
        <v>Wholesale</v>
      </c>
      <c r="G7386" s="3">
        <v>47</v>
      </c>
      <c r="I7386"/>
    </row>
    <row r="7387" spans="3:9">
      <c r="C7387" s="176">
        <v>42358.140299999999</v>
      </c>
      <c r="D7387" s="3" t="s">
        <v>449</v>
      </c>
      <c r="E7387" s="3" t="s">
        <v>312</v>
      </c>
      <c r="F7387" s="3" t="str">
        <f t="shared" si="115"/>
        <v>Retail</v>
      </c>
      <c r="G7387" s="3">
        <v>4</v>
      </c>
      <c r="I7387"/>
    </row>
    <row r="7388" spans="3:9">
      <c r="C7388" s="176">
        <v>42334.218099999998</v>
      </c>
      <c r="D7388" s="3" t="s">
        <v>445</v>
      </c>
      <c r="E7388" s="3" t="s">
        <v>453</v>
      </c>
      <c r="F7388" s="3" t="str">
        <f t="shared" si="115"/>
        <v>Wholesale</v>
      </c>
      <c r="G7388" s="3">
        <v>70</v>
      </c>
      <c r="I7388"/>
    </row>
    <row r="7389" spans="3:9">
      <c r="C7389" s="176">
        <v>42061.493799999997</v>
      </c>
      <c r="D7389" s="3" t="s">
        <v>445</v>
      </c>
      <c r="E7389" s="3" t="s">
        <v>453</v>
      </c>
      <c r="F7389" s="3" t="str">
        <f t="shared" si="115"/>
        <v>Retail</v>
      </c>
      <c r="G7389" s="3">
        <v>9</v>
      </c>
      <c r="I7389"/>
    </row>
    <row r="7390" spans="3:9">
      <c r="C7390" s="176">
        <v>41982.9542</v>
      </c>
      <c r="D7390" s="3" t="s">
        <v>447</v>
      </c>
      <c r="E7390" s="3" t="s">
        <v>455</v>
      </c>
      <c r="F7390" s="3" t="str">
        <f t="shared" si="115"/>
        <v>Retail</v>
      </c>
      <c r="G7390" s="3">
        <v>4</v>
      </c>
      <c r="I7390"/>
    </row>
    <row r="7391" spans="3:9">
      <c r="C7391" s="176">
        <v>42266.539599999996</v>
      </c>
      <c r="D7391" s="3" t="s">
        <v>445</v>
      </c>
      <c r="E7391" s="3" t="s">
        <v>448</v>
      </c>
      <c r="F7391" s="3" t="str">
        <f t="shared" si="115"/>
        <v>Retail</v>
      </c>
      <c r="G7391" s="3">
        <v>3</v>
      </c>
      <c r="I7391"/>
    </row>
    <row r="7392" spans="3:9">
      <c r="C7392" s="176">
        <v>41984.522199999999</v>
      </c>
      <c r="D7392" s="3" t="s">
        <v>445</v>
      </c>
      <c r="E7392" s="3" t="s">
        <v>8</v>
      </c>
      <c r="F7392" s="3" t="str">
        <f t="shared" si="115"/>
        <v>Wholesale</v>
      </c>
      <c r="G7392" s="3">
        <v>58</v>
      </c>
      <c r="I7392"/>
    </row>
    <row r="7393" spans="3:9">
      <c r="C7393" s="176">
        <v>42261.574999999997</v>
      </c>
      <c r="D7393" s="3" t="s">
        <v>445</v>
      </c>
      <c r="E7393" s="3" t="s">
        <v>453</v>
      </c>
      <c r="F7393" s="3" t="str">
        <f t="shared" si="115"/>
        <v>Retail</v>
      </c>
      <c r="G7393" s="3">
        <v>7</v>
      </c>
      <c r="I7393"/>
    </row>
    <row r="7394" spans="3:9">
      <c r="C7394" s="176">
        <v>42261.529900000001</v>
      </c>
      <c r="D7394" s="3" t="s">
        <v>447</v>
      </c>
      <c r="E7394" s="3" t="s">
        <v>6</v>
      </c>
      <c r="F7394" s="3" t="str">
        <f t="shared" si="115"/>
        <v>Retail</v>
      </c>
      <c r="G7394" s="3">
        <v>2</v>
      </c>
      <c r="I7394"/>
    </row>
    <row r="7395" spans="3:9">
      <c r="C7395" s="176">
        <v>42236.445099999997</v>
      </c>
      <c r="D7395" s="3" t="s">
        <v>445</v>
      </c>
      <c r="E7395" s="3" t="s">
        <v>312</v>
      </c>
      <c r="F7395" s="3" t="str">
        <f t="shared" si="115"/>
        <v>Wholesale</v>
      </c>
      <c r="G7395" s="3">
        <v>38</v>
      </c>
      <c r="I7395"/>
    </row>
    <row r="7396" spans="3:9">
      <c r="C7396" s="176">
        <v>41985.727800000001</v>
      </c>
      <c r="D7396" s="3" t="s">
        <v>449</v>
      </c>
      <c r="E7396" s="3" t="s">
        <v>453</v>
      </c>
      <c r="F7396" s="3" t="str">
        <f t="shared" si="115"/>
        <v>Wholesale</v>
      </c>
      <c r="G7396" s="3">
        <v>127</v>
      </c>
      <c r="I7396"/>
    </row>
    <row r="7397" spans="3:9">
      <c r="C7397" s="176">
        <v>42351.809699999998</v>
      </c>
      <c r="D7397" s="3" t="s">
        <v>445</v>
      </c>
      <c r="E7397" s="3" t="s">
        <v>453</v>
      </c>
      <c r="F7397" s="3" t="str">
        <f t="shared" si="115"/>
        <v>Retail</v>
      </c>
      <c r="G7397" s="3">
        <v>1</v>
      </c>
      <c r="I7397"/>
    </row>
    <row r="7398" spans="3:9">
      <c r="C7398" s="176">
        <v>42336.5507</v>
      </c>
      <c r="D7398" s="3" t="s">
        <v>445</v>
      </c>
      <c r="E7398" s="3" t="s">
        <v>9</v>
      </c>
      <c r="F7398" s="3" t="str">
        <f t="shared" si="115"/>
        <v>Wholesale</v>
      </c>
      <c r="G7398" s="3">
        <v>37</v>
      </c>
      <c r="I7398"/>
    </row>
    <row r="7399" spans="3:9">
      <c r="C7399" s="176">
        <v>42203.509700000002</v>
      </c>
      <c r="D7399" s="3" t="s">
        <v>445</v>
      </c>
      <c r="E7399" s="3" t="s">
        <v>453</v>
      </c>
      <c r="F7399" s="3" t="str">
        <f t="shared" si="115"/>
        <v>Retail</v>
      </c>
      <c r="G7399" s="3">
        <v>1</v>
      </c>
      <c r="I7399"/>
    </row>
    <row r="7400" spans="3:9">
      <c r="C7400" s="176">
        <v>42337.696499999998</v>
      </c>
      <c r="D7400" s="3" t="s">
        <v>445</v>
      </c>
      <c r="E7400" s="3" t="s">
        <v>450</v>
      </c>
      <c r="F7400" s="3" t="str">
        <f t="shared" si="115"/>
        <v>Wholesale</v>
      </c>
      <c r="G7400" s="3">
        <v>115</v>
      </c>
      <c r="I7400"/>
    </row>
    <row r="7401" spans="3:9">
      <c r="C7401" s="176">
        <v>41983.7451</v>
      </c>
      <c r="D7401" s="3" t="s">
        <v>449</v>
      </c>
      <c r="E7401" s="3" t="s">
        <v>453</v>
      </c>
      <c r="F7401" s="3" t="str">
        <f t="shared" si="115"/>
        <v>Wholesale</v>
      </c>
      <c r="G7401" s="3">
        <v>68</v>
      </c>
      <c r="I7401"/>
    </row>
    <row r="7402" spans="3:9">
      <c r="C7402" s="176">
        <v>42168.1</v>
      </c>
      <c r="D7402" s="3" t="s">
        <v>445</v>
      </c>
      <c r="E7402" s="3" t="s">
        <v>453</v>
      </c>
      <c r="F7402" s="3" t="str">
        <f t="shared" si="115"/>
        <v>Retail</v>
      </c>
      <c r="G7402" s="3">
        <v>2</v>
      </c>
      <c r="I7402"/>
    </row>
    <row r="7403" spans="3:9">
      <c r="C7403" s="176">
        <v>41979.541700000002</v>
      </c>
      <c r="D7403" s="3" t="s">
        <v>445</v>
      </c>
      <c r="E7403" s="3" t="s">
        <v>312</v>
      </c>
      <c r="F7403" s="3" t="str">
        <f t="shared" si="115"/>
        <v>Retail</v>
      </c>
      <c r="G7403" s="3">
        <v>2</v>
      </c>
      <c r="I7403"/>
    </row>
    <row r="7404" spans="3:9">
      <c r="C7404" s="176">
        <v>42310.511100000003</v>
      </c>
      <c r="D7404" s="3" t="s">
        <v>446</v>
      </c>
      <c r="E7404" s="3" t="s">
        <v>452</v>
      </c>
      <c r="F7404" s="3" t="str">
        <f t="shared" si="115"/>
        <v>Wholesale</v>
      </c>
      <c r="G7404" s="3">
        <v>51</v>
      </c>
      <c r="I7404"/>
    </row>
    <row r="7405" spans="3:9">
      <c r="C7405" s="176">
        <v>42349.152099999999</v>
      </c>
      <c r="D7405" s="3" t="s">
        <v>449</v>
      </c>
      <c r="E7405" s="3" t="s">
        <v>456</v>
      </c>
      <c r="F7405" s="3" t="str">
        <f t="shared" si="115"/>
        <v>Wholesale</v>
      </c>
      <c r="G7405" s="3">
        <v>29</v>
      </c>
      <c r="I7405"/>
    </row>
    <row r="7406" spans="3:9">
      <c r="C7406" s="176">
        <v>42188.788200000003</v>
      </c>
      <c r="D7406" s="3" t="s">
        <v>445</v>
      </c>
      <c r="E7406" s="3" t="s">
        <v>114</v>
      </c>
      <c r="F7406" s="3" t="str">
        <f t="shared" si="115"/>
        <v>Retail</v>
      </c>
      <c r="G7406" s="3">
        <v>7</v>
      </c>
      <c r="I7406"/>
    </row>
    <row r="7407" spans="3:9">
      <c r="C7407" s="176">
        <v>42052.543100000003</v>
      </c>
      <c r="D7407" s="3" t="s">
        <v>447</v>
      </c>
      <c r="E7407" s="3" t="s">
        <v>114</v>
      </c>
      <c r="F7407" s="3" t="str">
        <f t="shared" si="115"/>
        <v>Retail</v>
      </c>
      <c r="G7407" s="3">
        <v>3</v>
      </c>
      <c r="I7407"/>
    </row>
    <row r="7408" spans="3:9">
      <c r="C7408" s="176">
        <v>42116.4931</v>
      </c>
      <c r="D7408" s="3" t="s">
        <v>445</v>
      </c>
      <c r="E7408" s="3" t="s">
        <v>458</v>
      </c>
      <c r="F7408" s="3" t="str">
        <f t="shared" si="115"/>
        <v>Wholesale</v>
      </c>
      <c r="G7408" s="3">
        <v>40</v>
      </c>
      <c r="I7408"/>
    </row>
    <row r="7409" spans="3:9">
      <c r="C7409" s="176">
        <v>42243.481899999999</v>
      </c>
      <c r="D7409" s="3" t="s">
        <v>447</v>
      </c>
      <c r="E7409" s="3" t="s">
        <v>112</v>
      </c>
      <c r="F7409" s="3" t="str">
        <f t="shared" si="115"/>
        <v>Wholesale</v>
      </c>
      <c r="G7409" s="3">
        <v>34</v>
      </c>
      <c r="I7409"/>
    </row>
    <row r="7410" spans="3:9">
      <c r="C7410" s="176">
        <v>42237.2667</v>
      </c>
      <c r="D7410" s="3" t="s">
        <v>445</v>
      </c>
      <c r="E7410" s="3" t="s">
        <v>6</v>
      </c>
      <c r="F7410" s="3" t="str">
        <f t="shared" si="115"/>
        <v>Retail</v>
      </c>
      <c r="G7410" s="3">
        <v>5</v>
      </c>
      <c r="I7410"/>
    </row>
    <row r="7411" spans="3:9">
      <c r="C7411" s="176">
        <v>42288.527800000003</v>
      </c>
      <c r="D7411" s="3" t="s">
        <v>446</v>
      </c>
      <c r="E7411" s="3" t="s">
        <v>453</v>
      </c>
      <c r="F7411" s="3" t="str">
        <f t="shared" si="115"/>
        <v>Retail</v>
      </c>
      <c r="G7411" s="3">
        <v>5</v>
      </c>
      <c r="I7411"/>
    </row>
    <row r="7412" spans="3:9">
      <c r="C7412" s="176">
        <v>42358.524299999997</v>
      </c>
      <c r="D7412" s="3" t="s">
        <v>445</v>
      </c>
      <c r="E7412" s="3" t="s">
        <v>453</v>
      </c>
      <c r="F7412" s="3" t="str">
        <f t="shared" si="115"/>
        <v>Wholesale</v>
      </c>
      <c r="G7412" s="3">
        <v>35</v>
      </c>
      <c r="I7412"/>
    </row>
    <row r="7413" spans="3:9">
      <c r="C7413" s="176">
        <v>42239.973599999998</v>
      </c>
      <c r="D7413" s="3" t="s">
        <v>445</v>
      </c>
      <c r="E7413" s="3" t="s">
        <v>6</v>
      </c>
      <c r="F7413" s="3" t="str">
        <f t="shared" si="115"/>
        <v>Wholesale</v>
      </c>
      <c r="G7413" s="3">
        <v>49</v>
      </c>
      <c r="I7413"/>
    </row>
    <row r="7414" spans="3:9">
      <c r="C7414" s="176">
        <v>42249.4257</v>
      </c>
      <c r="D7414" s="3" t="s">
        <v>447</v>
      </c>
      <c r="E7414" s="3" t="s">
        <v>453</v>
      </c>
      <c r="F7414" s="3" t="str">
        <f t="shared" si="115"/>
        <v>Wholesale</v>
      </c>
      <c r="G7414" s="3">
        <v>35</v>
      </c>
      <c r="I7414"/>
    </row>
    <row r="7415" spans="3:9">
      <c r="C7415" s="176">
        <v>42343.967400000001</v>
      </c>
      <c r="D7415" s="3" t="s">
        <v>445</v>
      </c>
      <c r="E7415" s="3" t="s">
        <v>312</v>
      </c>
      <c r="F7415" s="3" t="str">
        <f t="shared" si="115"/>
        <v>Retail</v>
      </c>
      <c r="G7415" s="3">
        <v>1</v>
      </c>
      <c r="I7415"/>
    </row>
    <row r="7416" spans="3:9">
      <c r="C7416" s="176">
        <v>41985.535400000001</v>
      </c>
      <c r="D7416" s="3" t="s">
        <v>446</v>
      </c>
      <c r="E7416" s="3" t="s">
        <v>7</v>
      </c>
      <c r="F7416" s="3" t="str">
        <f t="shared" si="115"/>
        <v>Retail</v>
      </c>
      <c r="G7416" s="3">
        <v>4</v>
      </c>
      <c r="I7416"/>
    </row>
    <row r="7417" spans="3:9">
      <c r="C7417" s="176">
        <v>42212.1826</v>
      </c>
      <c r="D7417" s="3" t="s">
        <v>445</v>
      </c>
      <c r="E7417" s="3" t="s">
        <v>460</v>
      </c>
      <c r="F7417" s="3" t="str">
        <f t="shared" si="115"/>
        <v>Wholesale</v>
      </c>
      <c r="G7417" s="3">
        <v>43</v>
      </c>
      <c r="I7417"/>
    </row>
    <row r="7418" spans="3:9">
      <c r="C7418" s="176">
        <v>42346.716699999997</v>
      </c>
      <c r="D7418" s="3" t="s">
        <v>447</v>
      </c>
      <c r="E7418" s="3" t="s">
        <v>459</v>
      </c>
      <c r="F7418" s="3" t="str">
        <f t="shared" si="115"/>
        <v>Retail</v>
      </c>
      <c r="G7418" s="3">
        <v>3</v>
      </c>
      <c r="I7418"/>
    </row>
    <row r="7419" spans="3:9">
      <c r="C7419" s="176">
        <v>42208.764600000002</v>
      </c>
      <c r="D7419" s="3" t="s">
        <v>445</v>
      </c>
      <c r="E7419" s="3" t="s">
        <v>7</v>
      </c>
      <c r="F7419" s="3" t="str">
        <f t="shared" si="115"/>
        <v>Retail</v>
      </c>
      <c r="G7419" s="3">
        <v>5</v>
      </c>
      <c r="I7419"/>
    </row>
    <row r="7420" spans="3:9">
      <c r="C7420" s="176">
        <v>41985.6924</v>
      </c>
      <c r="D7420" s="3" t="s">
        <v>446</v>
      </c>
      <c r="E7420" s="3" t="s">
        <v>453</v>
      </c>
      <c r="F7420" s="3" t="str">
        <f t="shared" si="115"/>
        <v>Retail</v>
      </c>
      <c r="G7420" s="3">
        <v>4</v>
      </c>
      <c r="I7420"/>
    </row>
    <row r="7421" spans="3:9">
      <c r="C7421" s="176">
        <v>42337.470099999999</v>
      </c>
      <c r="D7421" s="3" t="s">
        <v>447</v>
      </c>
      <c r="E7421" s="3" t="s">
        <v>6</v>
      </c>
      <c r="F7421" s="3" t="str">
        <f t="shared" si="115"/>
        <v>Retail</v>
      </c>
      <c r="G7421" s="3">
        <v>1</v>
      </c>
      <c r="I7421"/>
    </row>
    <row r="7422" spans="3:9">
      <c r="C7422" s="176">
        <v>42200.213199999998</v>
      </c>
      <c r="D7422" s="3" t="s">
        <v>445</v>
      </c>
      <c r="E7422" s="3" t="s">
        <v>453</v>
      </c>
      <c r="F7422" s="3" t="str">
        <f t="shared" si="115"/>
        <v>Wholesale</v>
      </c>
      <c r="G7422" s="3">
        <v>39</v>
      </c>
      <c r="I7422"/>
    </row>
    <row r="7423" spans="3:9">
      <c r="C7423" s="176">
        <v>41978.756300000001</v>
      </c>
      <c r="D7423" s="3" t="s">
        <v>445</v>
      </c>
      <c r="E7423" s="3" t="s">
        <v>7</v>
      </c>
      <c r="F7423" s="3" t="str">
        <f t="shared" si="115"/>
        <v>Retail</v>
      </c>
      <c r="G7423" s="3">
        <v>6</v>
      </c>
      <c r="I7423"/>
    </row>
    <row r="7424" spans="3:9">
      <c r="C7424" s="176">
        <v>42031.481299999999</v>
      </c>
      <c r="D7424" s="3" t="s">
        <v>445</v>
      </c>
      <c r="E7424" s="3" t="s">
        <v>453</v>
      </c>
      <c r="F7424" s="3" t="str">
        <f t="shared" si="115"/>
        <v>Retail</v>
      </c>
      <c r="G7424" s="3">
        <v>1</v>
      </c>
      <c r="I7424"/>
    </row>
    <row r="7425" spans="3:9">
      <c r="C7425" s="176">
        <v>41981.509700000002</v>
      </c>
      <c r="D7425" s="3" t="s">
        <v>447</v>
      </c>
      <c r="E7425" s="3" t="s">
        <v>9</v>
      </c>
      <c r="F7425" s="3" t="str">
        <f t="shared" si="115"/>
        <v>Wholesale</v>
      </c>
      <c r="G7425" s="3">
        <v>35</v>
      </c>
      <c r="I7425"/>
    </row>
    <row r="7426" spans="3:9">
      <c r="C7426" s="176">
        <v>42300.320099999997</v>
      </c>
      <c r="D7426" s="3" t="s">
        <v>446</v>
      </c>
      <c r="E7426" s="3" t="s">
        <v>10</v>
      </c>
      <c r="F7426" s="3" t="str">
        <f t="shared" si="115"/>
        <v>Retail</v>
      </c>
      <c r="G7426" s="3">
        <v>3</v>
      </c>
      <c r="I7426"/>
    </row>
    <row r="7427" spans="3:9">
      <c r="C7427" s="176">
        <v>42032.518100000001</v>
      </c>
      <c r="D7427" s="3" t="s">
        <v>446</v>
      </c>
      <c r="E7427" s="3" t="s">
        <v>453</v>
      </c>
      <c r="F7427" s="3" t="str">
        <f t="shared" si="115"/>
        <v>Wholesale</v>
      </c>
      <c r="G7427" s="3">
        <v>14</v>
      </c>
      <c r="I7427"/>
    </row>
    <row r="7428" spans="3:9">
      <c r="C7428" s="176">
        <v>42344.491000000002</v>
      </c>
      <c r="D7428" s="3" t="s">
        <v>446</v>
      </c>
      <c r="E7428" s="3" t="s">
        <v>452</v>
      </c>
      <c r="F7428" s="3" t="str">
        <f t="shared" si="115"/>
        <v>Retail</v>
      </c>
      <c r="G7428" s="3">
        <v>1</v>
      </c>
      <c r="I7428"/>
    </row>
    <row r="7429" spans="3:9">
      <c r="C7429" s="176">
        <v>41981.518100000001</v>
      </c>
      <c r="D7429" s="3" t="s">
        <v>445</v>
      </c>
      <c r="E7429" s="3" t="s">
        <v>451</v>
      </c>
      <c r="F7429" s="3" t="str">
        <f t="shared" si="115"/>
        <v>Wholesale</v>
      </c>
      <c r="G7429" s="3">
        <v>63</v>
      </c>
      <c r="I7429"/>
    </row>
    <row r="7430" spans="3:9">
      <c r="C7430" s="176">
        <v>42232.220099999999</v>
      </c>
      <c r="D7430" s="3" t="s">
        <v>446</v>
      </c>
      <c r="E7430" s="3" t="s">
        <v>453</v>
      </c>
      <c r="F7430" s="3" t="str">
        <f t="shared" si="115"/>
        <v>Wholesale</v>
      </c>
      <c r="G7430" s="3">
        <v>40</v>
      </c>
      <c r="I7430"/>
    </row>
    <row r="7431" spans="3:9">
      <c r="C7431" s="176">
        <v>42300.5285</v>
      </c>
      <c r="D7431" s="3" t="s">
        <v>445</v>
      </c>
      <c r="E7431" s="3" t="s">
        <v>110</v>
      </c>
      <c r="F7431" s="3" t="str">
        <f t="shared" si="115"/>
        <v>Retail</v>
      </c>
      <c r="G7431" s="3">
        <v>5</v>
      </c>
      <c r="I7431"/>
    </row>
    <row r="7432" spans="3:9">
      <c r="C7432" s="176">
        <v>42217.190999999999</v>
      </c>
      <c r="D7432" s="3" t="s">
        <v>445</v>
      </c>
      <c r="E7432" s="3" t="s">
        <v>451</v>
      </c>
      <c r="F7432" s="3" t="str">
        <f t="shared" si="115"/>
        <v>Retail</v>
      </c>
      <c r="G7432" s="3">
        <v>3</v>
      </c>
      <c r="I7432"/>
    </row>
    <row r="7433" spans="3:9">
      <c r="C7433" s="176">
        <v>42208.556299999997</v>
      </c>
      <c r="D7433" s="3" t="s">
        <v>447</v>
      </c>
      <c r="E7433" s="3" t="s">
        <v>453</v>
      </c>
      <c r="F7433" s="3" t="str">
        <f t="shared" si="115"/>
        <v>Wholesale</v>
      </c>
      <c r="G7433" s="3">
        <v>69</v>
      </c>
      <c r="I7433"/>
    </row>
    <row r="7434" spans="3:9">
      <c r="C7434" s="176">
        <v>42186.552799999998</v>
      </c>
      <c r="D7434" s="3" t="s">
        <v>445</v>
      </c>
      <c r="E7434" s="3" t="s">
        <v>6</v>
      </c>
      <c r="F7434" s="3" t="str">
        <f t="shared" ref="F7434:F7497" si="116">IF(G7434&lt;10,"Retail","Wholesale")</f>
        <v>Retail</v>
      </c>
      <c r="G7434" s="3">
        <v>2</v>
      </c>
      <c r="I7434"/>
    </row>
    <row r="7435" spans="3:9">
      <c r="C7435" s="176">
        <v>42202.492400000003</v>
      </c>
      <c r="D7435" s="3" t="s">
        <v>447</v>
      </c>
      <c r="E7435" s="3" t="s">
        <v>453</v>
      </c>
      <c r="F7435" s="3" t="str">
        <f t="shared" si="116"/>
        <v>Wholesale</v>
      </c>
      <c r="G7435" s="3">
        <v>112</v>
      </c>
      <c r="I7435"/>
    </row>
    <row r="7436" spans="3:9">
      <c r="C7436" s="176">
        <v>41987.190300000002</v>
      </c>
      <c r="D7436" s="3" t="s">
        <v>447</v>
      </c>
      <c r="E7436" s="3" t="s">
        <v>451</v>
      </c>
      <c r="F7436" s="3" t="str">
        <f t="shared" si="116"/>
        <v>Wholesale</v>
      </c>
      <c r="G7436" s="3">
        <v>65</v>
      </c>
      <c r="I7436"/>
    </row>
    <row r="7437" spans="3:9">
      <c r="C7437" s="176">
        <v>41988.5118</v>
      </c>
      <c r="D7437" s="3" t="s">
        <v>446</v>
      </c>
      <c r="E7437" s="3" t="s">
        <v>452</v>
      </c>
      <c r="F7437" s="3" t="str">
        <f t="shared" si="116"/>
        <v>Retail</v>
      </c>
      <c r="G7437" s="3">
        <v>4</v>
      </c>
      <c r="I7437"/>
    </row>
    <row r="7438" spans="3:9">
      <c r="C7438" s="176">
        <v>42348.524299999997</v>
      </c>
      <c r="D7438" s="3" t="s">
        <v>446</v>
      </c>
      <c r="E7438" s="3" t="s">
        <v>450</v>
      </c>
      <c r="F7438" s="3" t="str">
        <f t="shared" si="116"/>
        <v>Retail</v>
      </c>
      <c r="G7438" s="3">
        <v>1</v>
      </c>
      <c r="I7438"/>
    </row>
    <row r="7439" spans="3:9">
      <c r="C7439" s="176">
        <v>42333.141000000003</v>
      </c>
      <c r="D7439" s="3" t="s">
        <v>445</v>
      </c>
      <c r="E7439" s="3" t="s">
        <v>453</v>
      </c>
      <c r="F7439" s="3" t="str">
        <f t="shared" si="116"/>
        <v>Retail</v>
      </c>
      <c r="G7439" s="3">
        <v>1</v>
      </c>
      <c r="I7439"/>
    </row>
    <row r="7440" spans="3:9">
      <c r="C7440" s="176">
        <v>42342.833299999998</v>
      </c>
      <c r="D7440" s="3" t="s">
        <v>445</v>
      </c>
      <c r="E7440" s="3" t="s">
        <v>312</v>
      </c>
      <c r="F7440" s="3" t="str">
        <f t="shared" si="116"/>
        <v>Retail</v>
      </c>
      <c r="G7440" s="3">
        <v>1</v>
      </c>
      <c r="I7440"/>
    </row>
    <row r="7441" spans="3:9">
      <c r="C7441" s="176">
        <v>42253.158300000003</v>
      </c>
      <c r="D7441" s="3" t="s">
        <v>447</v>
      </c>
      <c r="E7441" s="3" t="s">
        <v>312</v>
      </c>
      <c r="F7441" s="3" t="str">
        <f t="shared" si="116"/>
        <v>Retail</v>
      </c>
      <c r="G7441" s="3">
        <v>5</v>
      </c>
      <c r="I7441"/>
    </row>
    <row r="7442" spans="3:9">
      <c r="C7442" s="176">
        <v>42200.151400000002</v>
      </c>
      <c r="D7442" s="3" t="s">
        <v>446</v>
      </c>
      <c r="E7442" s="3" t="s">
        <v>10</v>
      </c>
      <c r="F7442" s="3" t="str">
        <f t="shared" si="116"/>
        <v>Retail</v>
      </c>
      <c r="G7442" s="3">
        <v>5</v>
      </c>
      <c r="I7442"/>
    </row>
    <row r="7443" spans="3:9">
      <c r="C7443" s="176">
        <v>42248.744400000003</v>
      </c>
      <c r="D7443" s="3" t="s">
        <v>445</v>
      </c>
      <c r="E7443" s="3" t="s">
        <v>452</v>
      </c>
      <c r="F7443" s="3" t="str">
        <f t="shared" si="116"/>
        <v>Retail</v>
      </c>
      <c r="G7443" s="3">
        <v>5</v>
      </c>
      <c r="I7443"/>
    </row>
    <row r="7444" spans="3:9">
      <c r="C7444" s="176">
        <v>41984.799299999999</v>
      </c>
      <c r="D7444" s="3" t="s">
        <v>447</v>
      </c>
      <c r="E7444" s="3" t="s">
        <v>8</v>
      </c>
      <c r="F7444" s="3" t="str">
        <f t="shared" si="116"/>
        <v>Retail</v>
      </c>
      <c r="G7444" s="3">
        <v>3</v>
      </c>
      <c r="I7444"/>
    </row>
    <row r="7445" spans="3:9">
      <c r="C7445" s="176">
        <v>42240.522199999999</v>
      </c>
      <c r="D7445" s="3" t="s">
        <v>445</v>
      </c>
      <c r="E7445" s="3" t="s">
        <v>110</v>
      </c>
      <c r="F7445" s="3" t="str">
        <f t="shared" si="116"/>
        <v>Wholesale</v>
      </c>
      <c r="G7445" s="3">
        <v>35</v>
      </c>
      <c r="I7445"/>
    </row>
    <row r="7446" spans="3:9">
      <c r="C7446" s="176">
        <v>42122.604200000002</v>
      </c>
      <c r="D7446" s="3" t="s">
        <v>447</v>
      </c>
      <c r="E7446" s="3" t="s">
        <v>453</v>
      </c>
      <c r="F7446" s="3" t="str">
        <f t="shared" si="116"/>
        <v>Wholesale</v>
      </c>
      <c r="G7446" s="3">
        <v>71</v>
      </c>
      <c r="I7446"/>
    </row>
    <row r="7447" spans="3:9">
      <c r="C7447" s="176">
        <v>42253.172200000001</v>
      </c>
      <c r="D7447" s="3" t="s">
        <v>446</v>
      </c>
      <c r="E7447" s="3" t="s">
        <v>6</v>
      </c>
      <c r="F7447" s="3" t="str">
        <f t="shared" si="116"/>
        <v>Wholesale</v>
      </c>
      <c r="G7447" s="3">
        <v>58</v>
      </c>
      <c r="I7447"/>
    </row>
    <row r="7448" spans="3:9">
      <c r="C7448" s="176">
        <v>42180.9493</v>
      </c>
      <c r="D7448" s="3" t="s">
        <v>445</v>
      </c>
      <c r="E7448" s="3" t="s">
        <v>457</v>
      </c>
      <c r="F7448" s="3" t="str">
        <f t="shared" si="116"/>
        <v>Wholesale</v>
      </c>
      <c r="G7448" s="3">
        <v>118</v>
      </c>
      <c r="I7448"/>
    </row>
    <row r="7449" spans="3:9">
      <c r="C7449" s="176">
        <v>42193.763899999998</v>
      </c>
      <c r="D7449" s="3" t="s">
        <v>449</v>
      </c>
      <c r="E7449" s="3" t="s">
        <v>453</v>
      </c>
      <c r="F7449" s="3" t="str">
        <f t="shared" si="116"/>
        <v>Retail</v>
      </c>
      <c r="G7449" s="3">
        <v>8</v>
      </c>
      <c r="I7449"/>
    </row>
    <row r="7450" spans="3:9">
      <c r="C7450" s="176">
        <v>41984.8194</v>
      </c>
      <c r="D7450" s="3" t="s">
        <v>445</v>
      </c>
      <c r="E7450" s="3" t="s">
        <v>453</v>
      </c>
      <c r="F7450" s="3" t="str">
        <f t="shared" si="116"/>
        <v>Wholesale</v>
      </c>
      <c r="G7450" s="3">
        <v>43</v>
      </c>
      <c r="I7450"/>
    </row>
    <row r="7451" spans="3:9">
      <c r="C7451" s="176">
        <v>42192.5285</v>
      </c>
      <c r="D7451" s="3" t="s">
        <v>446</v>
      </c>
      <c r="E7451" s="3" t="s">
        <v>459</v>
      </c>
      <c r="F7451" s="3" t="str">
        <f t="shared" si="116"/>
        <v>Retail</v>
      </c>
      <c r="G7451" s="3">
        <v>5</v>
      </c>
      <c r="I7451"/>
    </row>
    <row r="7452" spans="3:9">
      <c r="C7452" s="176">
        <v>42222.830600000001</v>
      </c>
      <c r="D7452" s="3" t="s">
        <v>449</v>
      </c>
      <c r="E7452" s="3" t="s">
        <v>6</v>
      </c>
      <c r="F7452" s="3" t="str">
        <f t="shared" si="116"/>
        <v>Retail</v>
      </c>
      <c r="G7452" s="3">
        <v>2</v>
      </c>
      <c r="I7452"/>
    </row>
    <row r="7453" spans="3:9">
      <c r="C7453" s="176">
        <v>42254.478499999997</v>
      </c>
      <c r="D7453" s="3" t="s">
        <v>445</v>
      </c>
      <c r="E7453" s="3" t="s">
        <v>448</v>
      </c>
      <c r="F7453" s="3" t="str">
        <f t="shared" si="116"/>
        <v>Retail</v>
      </c>
      <c r="G7453" s="3">
        <v>4</v>
      </c>
      <c r="I7453"/>
    </row>
    <row r="7454" spans="3:9">
      <c r="C7454" s="176">
        <v>42233.4882</v>
      </c>
      <c r="D7454" s="3" t="s">
        <v>445</v>
      </c>
      <c r="E7454" s="3" t="s">
        <v>453</v>
      </c>
      <c r="F7454" s="3" t="str">
        <f t="shared" si="116"/>
        <v>Retail</v>
      </c>
      <c r="G7454" s="3">
        <v>4</v>
      </c>
      <c r="I7454"/>
    </row>
    <row r="7455" spans="3:9">
      <c r="C7455" s="176">
        <v>42234.113899999997</v>
      </c>
      <c r="D7455" s="3" t="s">
        <v>446</v>
      </c>
      <c r="E7455" s="3" t="s">
        <v>458</v>
      </c>
      <c r="F7455" s="3" t="str">
        <f t="shared" si="116"/>
        <v>Retail</v>
      </c>
      <c r="G7455" s="3">
        <v>1</v>
      </c>
      <c r="I7455"/>
    </row>
    <row r="7456" spans="3:9">
      <c r="C7456" s="176">
        <v>42253.1757</v>
      </c>
      <c r="D7456" s="3" t="s">
        <v>447</v>
      </c>
      <c r="E7456" s="3" t="s">
        <v>452</v>
      </c>
      <c r="F7456" s="3" t="str">
        <f t="shared" si="116"/>
        <v>Wholesale</v>
      </c>
      <c r="G7456" s="3">
        <v>52</v>
      </c>
      <c r="I7456"/>
    </row>
    <row r="7457" spans="3:9">
      <c r="C7457" s="176">
        <v>42320.102099999996</v>
      </c>
      <c r="D7457" s="3" t="s">
        <v>445</v>
      </c>
      <c r="E7457" s="3" t="s">
        <v>10</v>
      </c>
      <c r="F7457" s="3" t="str">
        <f t="shared" si="116"/>
        <v>Wholesale</v>
      </c>
      <c r="G7457" s="3">
        <v>30</v>
      </c>
      <c r="I7457"/>
    </row>
    <row r="7458" spans="3:9">
      <c r="C7458" s="176">
        <v>42260.799299999999</v>
      </c>
      <c r="D7458" s="3" t="s">
        <v>447</v>
      </c>
      <c r="E7458" s="3" t="s">
        <v>457</v>
      </c>
      <c r="F7458" s="3" t="str">
        <f t="shared" si="116"/>
        <v>Wholesale</v>
      </c>
      <c r="G7458" s="3">
        <v>25</v>
      </c>
      <c r="I7458"/>
    </row>
    <row r="7459" spans="3:9">
      <c r="C7459" s="176">
        <v>42228.716</v>
      </c>
      <c r="D7459" s="3" t="s">
        <v>446</v>
      </c>
      <c r="E7459" s="3" t="s">
        <v>452</v>
      </c>
      <c r="F7459" s="3" t="str">
        <f t="shared" si="116"/>
        <v>Retail</v>
      </c>
      <c r="G7459" s="3">
        <v>2</v>
      </c>
      <c r="I7459"/>
    </row>
    <row r="7460" spans="3:9">
      <c r="C7460" s="176">
        <v>42260.521500000003</v>
      </c>
      <c r="D7460" s="3" t="s">
        <v>449</v>
      </c>
      <c r="E7460" s="3" t="s">
        <v>461</v>
      </c>
      <c r="F7460" s="3" t="str">
        <f t="shared" si="116"/>
        <v>Retail</v>
      </c>
      <c r="G7460" s="3">
        <v>7</v>
      </c>
      <c r="I7460"/>
    </row>
    <row r="7461" spans="3:9">
      <c r="C7461" s="176">
        <v>42361.172899999998</v>
      </c>
      <c r="D7461" s="3" t="s">
        <v>445</v>
      </c>
      <c r="E7461" s="3" t="s">
        <v>6</v>
      </c>
      <c r="F7461" s="3" t="str">
        <f t="shared" si="116"/>
        <v>Retail</v>
      </c>
      <c r="G7461" s="3">
        <v>1</v>
      </c>
      <c r="I7461"/>
    </row>
    <row r="7462" spans="3:9">
      <c r="C7462" s="176">
        <v>42335.777800000003</v>
      </c>
      <c r="D7462" s="3" t="s">
        <v>445</v>
      </c>
      <c r="E7462" s="3" t="s">
        <v>114</v>
      </c>
      <c r="F7462" s="3" t="str">
        <f t="shared" si="116"/>
        <v>Retail</v>
      </c>
      <c r="G7462" s="3">
        <v>2</v>
      </c>
      <c r="I7462"/>
    </row>
    <row r="7463" spans="3:9">
      <c r="C7463" s="176">
        <v>42347.467400000001</v>
      </c>
      <c r="D7463" s="3" t="s">
        <v>446</v>
      </c>
      <c r="E7463" s="3" t="s">
        <v>9</v>
      </c>
      <c r="F7463" s="3" t="str">
        <f t="shared" si="116"/>
        <v>Retail</v>
      </c>
      <c r="G7463" s="3">
        <v>2</v>
      </c>
      <c r="I7463"/>
    </row>
    <row r="7464" spans="3:9">
      <c r="C7464" s="176">
        <v>42361.757599999997</v>
      </c>
      <c r="D7464" s="3" t="s">
        <v>445</v>
      </c>
      <c r="E7464" s="3" t="s">
        <v>114</v>
      </c>
      <c r="F7464" s="3" t="str">
        <f t="shared" si="116"/>
        <v>Wholesale</v>
      </c>
      <c r="G7464" s="3">
        <v>31</v>
      </c>
      <c r="I7464"/>
    </row>
    <row r="7465" spans="3:9">
      <c r="C7465" s="176">
        <v>42346.739600000001</v>
      </c>
      <c r="D7465" s="3" t="s">
        <v>446</v>
      </c>
      <c r="E7465" s="3" t="s">
        <v>456</v>
      </c>
      <c r="F7465" s="3" t="str">
        <f t="shared" si="116"/>
        <v>Wholesale</v>
      </c>
      <c r="G7465" s="3">
        <v>68</v>
      </c>
      <c r="I7465"/>
    </row>
    <row r="7466" spans="3:9">
      <c r="C7466" s="176">
        <v>42194.473599999998</v>
      </c>
      <c r="D7466" s="3" t="s">
        <v>447</v>
      </c>
      <c r="E7466" s="3" t="s">
        <v>453</v>
      </c>
      <c r="F7466" s="3" t="str">
        <f t="shared" si="116"/>
        <v>Wholesale</v>
      </c>
      <c r="G7466" s="3">
        <v>33</v>
      </c>
      <c r="I7466"/>
    </row>
    <row r="7467" spans="3:9">
      <c r="C7467" s="176">
        <v>42283.919399999999</v>
      </c>
      <c r="D7467" s="3" t="s">
        <v>446</v>
      </c>
      <c r="E7467" s="3" t="s">
        <v>453</v>
      </c>
      <c r="F7467" s="3" t="str">
        <f t="shared" si="116"/>
        <v>Retail</v>
      </c>
      <c r="G7467" s="3">
        <v>8</v>
      </c>
      <c r="I7467"/>
    </row>
    <row r="7468" spans="3:9">
      <c r="C7468" s="176">
        <v>42009.8701</v>
      </c>
      <c r="D7468" s="3" t="s">
        <v>445</v>
      </c>
      <c r="E7468" s="3" t="s">
        <v>458</v>
      </c>
      <c r="F7468" s="3" t="str">
        <f t="shared" si="116"/>
        <v>Retail</v>
      </c>
      <c r="G7468" s="3">
        <v>1</v>
      </c>
      <c r="I7468"/>
    </row>
    <row r="7469" spans="3:9">
      <c r="C7469" s="176">
        <v>42340.472900000001</v>
      </c>
      <c r="D7469" s="3" t="s">
        <v>447</v>
      </c>
      <c r="E7469" s="3" t="s">
        <v>453</v>
      </c>
      <c r="F7469" s="3" t="str">
        <f t="shared" si="116"/>
        <v>Wholesale</v>
      </c>
      <c r="G7469" s="3">
        <v>62</v>
      </c>
      <c r="I7469"/>
    </row>
    <row r="7470" spans="3:9">
      <c r="C7470" s="176">
        <v>42180.467400000001</v>
      </c>
      <c r="D7470" s="3" t="s">
        <v>445</v>
      </c>
      <c r="E7470" s="3" t="s">
        <v>6</v>
      </c>
      <c r="F7470" s="3" t="str">
        <f t="shared" si="116"/>
        <v>Retail</v>
      </c>
      <c r="G7470" s="3">
        <v>1</v>
      </c>
      <c r="I7470"/>
    </row>
    <row r="7471" spans="3:9">
      <c r="C7471" s="176">
        <v>41989.109700000001</v>
      </c>
      <c r="D7471" s="3" t="s">
        <v>445</v>
      </c>
      <c r="E7471" s="3" t="s">
        <v>7</v>
      </c>
      <c r="F7471" s="3" t="str">
        <f t="shared" si="116"/>
        <v>Retail</v>
      </c>
      <c r="G7471" s="3">
        <v>5</v>
      </c>
      <c r="I7471"/>
    </row>
    <row r="7472" spans="3:9">
      <c r="C7472" s="176">
        <v>42109.556900000003</v>
      </c>
      <c r="D7472" s="3" t="s">
        <v>445</v>
      </c>
      <c r="E7472" s="3" t="s">
        <v>6</v>
      </c>
      <c r="F7472" s="3" t="str">
        <f t="shared" si="116"/>
        <v>Wholesale</v>
      </c>
      <c r="G7472" s="3">
        <v>39</v>
      </c>
      <c r="I7472"/>
    </row>
    <row r="7473" spans="3:9">
      <c r="C7473" s="176">
        <v>42345.0965</v>
      </c>
      <c r="D7473" s="3" t="s">
        <v>445</v>
      </c>
      <c r="E7473" s="3" t="s">
        <v>451</v>
      </c>
      <c r="F7473" s="3" t="str">
        <f t="shared" si="116"/>
        <v>Retail</v>
      </c>
      <c r="G7473" s="3">
        <v>2</v>
      </c>
      <c r="I7473"/>
    </row>
    <row r="7474" spans="3:9">
      <c r="C7474" s="176">
        <v>42166.736100000002</v>
      </c>
      <c r="D7474" s="3" t="s">
        <v>445</v>
      </c>
      <c r="E7474" s="3" t="s">
        <v>6</v>
      </c>
      <c r="F7474" s="3" t="str">
        <f t="shared" si="116"/>
        <v>Retail</v>
      </c>
      <c r="G7474" s="3">
        <v>6</v>
      </c>
      <c r="I7474"/>
    </row>
    <row r="7475" spans="3:9">
      <c r="C7475" s="176">
        <v>42290.731899999999</v>
      </c>
      <c r="D7475" s="3" t="s">
        <v>447</v>
      </c>
      <c r="E7475" s="3" t="s">
        <v>453</v>
      </c>
      <c r="F7475" s="3" t="str">
        <f t="shared" si="116"/>
        <v>Wholesale</v>
      </c>
      <c r="G7475" s="3">
        <v>38</v>
      </c>
      <c r="I7475"/>
    </row>
    <row r="7476" spans="3:9">
      <c r="C7476" s="176">
        <v>42362.507599999997</v>
      </c>
      <c r="D7476" s="3" t="s">
        <v>447</v>
      </c>
      <c r="E7476" s="3" t="s">
        <v>10</v>
      </c>
      <c r="F7476" s="3" t="str">
        <f t="shared" si="116"/>
        <v>Retail</v>
      </c>
      <c r="G7476" s="3">
        <v>2</v>
      </c>
      <c r="I7476"/>
    </row>
    <row r="7477" spans="3:9">
      <c r="C7477" s="176">
        <v>42202.7785</v>
      </c>
      <c r="D7477" s="3" t="s">
        <v>445</v>
      </c>
      <c r="E7477" s="3" t="s">
        <v>453</v>
      </c>
      <c r="F7477" s="3" t="str">
        <f t="shared" si="116"/>
        <v>Retail</v>
      </c>
      <c r="G7477" s="3">
        <v>3</v>
      </c>
      <c r="I7477"/>
    </row>
    <row r="7478" spans="3:9">
      <c r="C7478" s="176">
        <v>42190.559699999998</v>
      </c>
      <c r="D7478" s="3" t="s">
        <v>445</v>
      </c>
      <c r="E7478" s="3" t="s">
        <v>6</v>
      </c>
      <c r="F7478" s="3" t="str">
        <f t="shared" si="116"/>
        <v>Retail</v>
      </c>
      <c r="G7478" s="3">
        <v>2</v>
      </c>
      <c r="I7478"/>
    </row>
    <row r="7479" spans="3:9">
      <c r="C7479" s="176">
        <v>42255.742400000003</v>
      </c>
      <c r="D7479" s="3" t="s">
        <v>445</v>
      </c>
      <c r="E7479" s="3" t="s">
        <v>10</v>
      </c>
      <c r="F7479" s="3" t="str">
        <f t="shared" si="116"/>
        <v>Wholesale</v>
      </c>
      <c r="G7479" s="3">
        <v>63</v>
      </c>
      <c r="I7479"/>
    </row>
    <row r="7480" spans="3:9">
      <c r="C7480" s="176">
        <v>42339.522199999999</v>
      </c>
      <c r="D7480" s="3" t="s">
        <v>446</v>
      </c>
      <c r="E7480" s="3" t="s">
        <v>459</v>
      </c>
      <c r="F7480" s="3" t="str">
        <f t="shared" si="116"/>
        <v>Retail</v>
      </c>
      <c r="G7480" s="3">
        <v>1</v>
      </c>
      <c r="I7480"/>
    </row>
    <row r="7481" spans="3:9">
      <c r="C7481" s="176">
        <v>41981.190300000002</v>
      </c>
      <c r="D7481" s="3" t="s">
        <v>446</v>
      </c>
      <c r="E7481" s="3" t="s">
        <v>7</v>
      </c>
      <c r="F7481" s="3" t="str">
        <f t="shared" si="116"/>
        <v>Retail</v>
      </c>
      <c r="G7481" s="3">
        <v>4</v>
      </c>
      <c r="I7481"/>
    </row>
    <row r="7482" spans="3:9">
      <c r="C7482" s="176">
        <v>41987.520799999998</v>
      </c>
      <c r="D7482" s="3" t="s">
        <v>447</v>
      </c>
      <c r="E7482" s="3" t="s">
        <v>453</v>
      </c>
      <c r="F7482" s="3" t="str">
        <f t="shared" si="116"/>
        <v>Retail</v>
      </c>
      <c r="G7482" s="3">
        <v>2</v>
      </c>
      <c r="I7482"/>
    </row>
    <row r="7483" spans="3:9">
      <c r="C7483" s="176">
        <v>41980.667399999998</v>
      </c>
      <c r="D7483" s="3" t="s">
        <v>446</v>
      </c>
      <c r="E7483" s="3" t="s">
        <v>453</v>
      </c>
      <c r="F7483" s="3" t="str">
        <f t="shared" si="116"/>
        <v>Wholesale</v>
      </c>
      <c r="G7483" s="3">
        <v>35</v>
      </c>
      <c r="I7483"/>
    </row>
    <row r="7484" spans="3:9">
      <c r="C7484" s="176">
        <v>42218.546499999997</v>
      </c>
      <c r="D7484" s="3" t="s">
        <v>446</v>
      </c>
      <c r="E7484" s="3" t="s">
        <v>453</v>
      </c>
      <c r="F7484" s="3" t="str">
        <f t="shared" si="116"/>
        <v>Retail</v>
      </c>
      <c r="G7484" s="3">
        <v>6</v>
      </c>
      <c r="I7484"/>
    </row>
    <row r="7485" spans="3:9">
      <c r="C7485" s="176">
        <v>42025.929900000003</v>
      </c>
      <c r="D7485" s="3" t="s">
        <v>447</v>
      </c>
      <c r="E7485" s="3" t="s">
        <v>6</v>
      </c>
      <c r="F7485" s="3" t="str">
        <f t="shared" si="116"/>
        <v>Wholesale</v>
      </c>
      <c r="G7485" s="3">
        <v>49</v>
      </c>
      <c r="I7485"/>
    </row>
    <row r="7486" spans="3:9">
      <c r="C7486" s="176">
        <v>42346.552799999998</v>
      </c>
      <c r="D7486" s="3" t="s">
        <v>445</v>
      </c>
      <c r="E7486" s="3" t="s">
        <v>10</v>
      </c>
      <c r="F7486" s="3" t="str">
        <f t="shared" si="116"/>
        <v>Retail</v>
      </c>
      <c r="G7486" s="3">
        <v>2</v>
      </c>
      <c r="I7486"/>
    </row>
    <row r="7487" spans="3:9">
      <c r="C7487" s="176">
        <v>41986.461799999997</v>
      </c>
      <c r="D7487" s="3" t="s">
        <v>445</v>
      </c>
      <c r="E7487" s="3" t="s">
        <v>312</v>
      </c>
      <c r="F7487" s="3" t="str">
        <f t="shared" si="116"/>
        <v>Wholesale</v>
      </c>
      <c r="G7487" s="3">
        <v>39</v>
      </c>
      <c r="I7487"/>
    </row>
    <row r="7488" spans="3:9">
      <c r="C7488" s="176">
        <v>42206.529900000001</v>
      </c>
      <c r="D7488" s="3" t="s">
        <v>446</v>
      </c>
      <c r="E7488" s="3" t="s">
        <v>8</v>
      </c>
      <c r="F7488" s="3" t="str">
        <f t="shared" si="116"/>
        <v>Wholesale</v>
      </c>
      <c r="G7488" s="3">
        <v>56</v>
      </c>
      <c r="I7488"/>
    </row>
    <row r="7489" spans="3:9">
      <c r="C7489" s="176">
        <v>42113.477800000001</v>
      </c>
      <c r="D7489" s="3" t="s">
        <v>445</v>
      </c>
      <c r="E7489" s="3" t="s">
        <v>453</v>
      </c>
      <c r="F7489" s="3" t="str">
        <f t="shared" si="116"/>
        <v>Retail</v>
      </c>
      <c r="G7489" s="3">
        <v>3</v>
      </c>
      <c r="I7489"/>
    </row>
    <row r="7490" spans="3:9">
      <c r="C7490" s="176">
        <v>42348.1708</v>
      </c>
      <c r="D7490" s="3" t="s">
        <v>446</v>
      </c>
      <c r="E7490" s="3" t="s">
        <v>114</v>
      </c>
      <c r="F7490" s="3" t="str">
        <f t="shared" si="116"/>
        <v>Retail</v>
      </c>
      <c r="G7490" s="3">
        <v>3</v>
      </c>
      <c r="I7490"/>
    </row>
    <row r="7491" spans="3:9">
      <c r="C7491" s="176">
        <v>42220.793100000003</v>
      </c>
      <c r="D7491" s="3" t="s">
        <v>445</v>
      </c>
      <c r="E7491" s="3" t="s">
        <v>461</v>
      </c>
      <c r="F7491" s="3" t="str">
        <f t="shared" si="116"/>
        <v>Wholesale</v>
      </c>
      <c r="G7491" s="3">
        <v>35</v>
      </c>
      <c r="I7491"/>
    </row>
    <row r="7492" spans="3:9">
      <c r="C7492" s="176">
        <v>42182.459699999999</v>
      </c>
      <c r="D7492" s="3" t="s">
        <v>445</v>
      </c>
      <c r="E7492" s="3" t="s">
        <v>453</v>
      </c>
      <c r="F7492" s="3" t="str">
        <f t="shared" si="116"/>
        <v>Wholesale</v>
      </c>
      <c r="G7492" s="3">
        <v>40</v>
      </c>
      <c r="I7492"/>
    </row>
    <row r="7493" spans="3:9">
      <c r="C7493" s="176">
        <v>42334.455600000001</v>
      </c>
      <c r="D7493" s="3" t="s">
        <v>447</v>
      </c>
      <c r="E7493" s="3" t="s">
        <v>112</v>
      </c>
      <c r="F7493" s="3" t="str">
        <f t="shared" si="116"/>
        <v>Retail</v>
      </c>
      <c r="G7493" s="3">
        <v>3</v>
      </c>
      <c r="I7493"/>
    </row>
    <row r="7494" spans="3:9">
      <c r="C7494" s="176">
        <v>42238.591</v>
      </c>
      <c r="D7494" s="3" t="s">
        <v>446</v>
      </c>
      <c r="E7494" s="3" t="s">
        <v>312</v>
      </c>
      <c r="F7494" s="3" t="str">
        <f t="shared" si="116"/>
        <v>Retail</v>
      </c>
      <c r="G7494" s="3">
        <v>8</v>
      </c>
      <c r="I7494"/>
    </row>
    <row r="7495" spans="3:9">
      <c r="C7495" s="176">
        <v>42250.480600000003</v>
      </c>
      <c r="D7495" s="3" t="s">
        <v>445</v>
      </c>
      <c r="E7495" s="3" t="s">
        <v>6</v>
      </c>
      <c r="F7495" s="3" t="str">
        <f t="shared" si="116"/>
        <v>Retail</v>
      </c>
      <c r="G7495" s="3">
        <v>2</v>
      </c>
      <c r="I7495"/>
    </row>
    <row r="7496" spans="3:9">
      <c r="C7496" s="176">
        <v>42358.220099999999</v>
      </c>
      <c r="D7496" s="3" t="s">
        <v>446</v>
      </c>
      <c r="E7496" s="3" t="s">
        <v>453</v>
      </c>
      <c r="F7496" s="3" t="str">
        <f t="shared" si="116"/>
        <v>Wholesale</v>
      </c>
      <c r="G7496" s="3">
        <v>69</v>
      </c>
      <c r="I7496"/>
    </row>
    <row r="7497" spans="3:9">
      <c r="C7497" s="176">
        <v>42182.870799999997</v>
      </c>
      <c r="D7497" s="3" t="s">
        <v>445</v>
      </c>
      <c r="E7497" s="3" t="s">
        <v>6</v>
      </c>
      <c r="F7497" s="3" t="str">
        <f t="shared" si="116"/>
        <v>Retail</v>
      </c>
      <c r="G7497" s="3">
        <v>4</v>
      </c>
      <c r="I7497"/>
    </row>
    <row r="7498" spans="3:9">
      <c r="C7498" s="176">
        <v>42294.769399999997</v>
      </c>
      <c r="D7498" s="3" t="s">
        <v>445</v>
      </c>
      <c r="E7498" s="3" t="s">
        <v>312</v>
      </c>
      <c r="F7498" s="3" t="str">
        <f t="shared" ref="F7498:F7561" si="117">IF(G7498&lt;10,"Retail","Wholesale")</f>
        <v>Retail</v>
      </c>
      <c r="G7498" s="3">
        <v>1</v>
      </c>
      <c r="I7498"/>
    </row>
    <row r="7499" spans="3:9">
      <c r="C7499" s="176">
        <v>42339.529199999997</v>
      </c>
      <c r="D7499" s="3" t="s">
        <v>446</v>
      </c>
      <c r="E7499" s="3" t="s">
        <v>7</v>
      </c>
      <c r="F7499" s="3" t="str">
        <f t="shared" si="117"/>
        <v>Wholesale</v>
      </c>
      <c r="G7499" s="3">
        <v>31</v>
      </c>
      <c r="I7499"/>
    </row>
    <row r="7500" spans="3:9">
      <c r="C7500" s="176">
        <v>42187.118799999997</v>
      </c>
      <c r="D7500" s="3" t="s">
        <v>446</v>
      </c>
      <c r="E7500" s="3" t="s">
        <v>114</v>
      </c>
      <c r="F7500" s="3" t="str">
        <f t="shared" si="117"/>
        <v>Retail</v>
      </c>
      <c r="G7500" s="3">
        <v>4</v>
      </c>
      <c r="I7500"/>
    </row>
    <row r="7501" spans="3:9">
      <c r="C7501" s="176">
        <v>42359.777099999999</v>
      </c>
      <c r="D7501" s="3" t="s">
        <v>447</v>
      </c>
      <c r="E7501" s="3" t="s">
        <v>453</v>
      </c>
      <c r="F7501" s="3" t="str">
        <f t="shared" si="117"/>
        <v>Retail</v>
      </c>
      <c r="G7501" s="3">
        <v>4</v>
      </c>
      <c r="I7501"/>
    </row>
    <row r="7502" spans="3:9">
      <c r="C7502" s="176">
        <v>42363.720099999999</v>
      </c>
      <c r="D7502" s="3" t="s">
        <v>446</v>
      </c>
      <c r="E7502" s="3" t="s">
        <v>312</v>
      </c>
      <c r="F7502" s="3" t="str">
        <f t="shared" si="117"/>
        <v>Retail</v>
      </c>
      <c r="G7502" s="3">
        <v>1</v>
      </c>
      <c r="I7502"/>
    </row>
    <row r="7503" spans="3:9">
      <c r="C7503" s="176">
        <v>42351.5576</v>
      </c>
      <c r="D7503" s="3" t="s">
        <v>447</v>
      </c>
      <c r="E7503" s="3" t="s">
        <v>453</v>
      </c>
      <c r="F7503" s="3" t="str">
        <f t="shared" si="117"/>
        <v>Wholesale</v>
      </c>
      <c r="G7503" s="3">
        <v>91</v>
      </c>
      <c r="I7503"/>
    </row>
    <row r="7504" spans="3:9">
      <c r="C7504" s="176">
        <v>42252.7736</v>
      </c>
      <c r="D7504" s="3" t="s">
        <v>447</v>
      </c>
      <c r="E7504" s="3" t="s">
        <v>312</v>
      </c>
      <c r="F7504" s="3" t="str">
        <f t="shared" si="117"/>
        <v>Retail</v>
      </c>
      <c r="G7504" s="3">
        <v>2</v>
      </c>
      <c r="I7504"/>
    </row>
    <row r="7505" spans="3:9">
      <c r="C7505" s="176">
        <v>42349.220099999999</v>
      </c>
      <c r="D7505" s="3" t="s">
        <v>449</v>
      </c>
      <c r="E7505" s="3" t="s">
        <v>460</v>
      </c>
      <c r="F7505" s="3" t="str">
        <f t="shared" si="117"/>
        <v>Retail</v>
      </c>
      <c r="G7505" s="3">
        <v>3</v>
      </c>
      <c r="I7505"/>
    </row>
    <row r="7506" spans="3:9">
      <c r="C7506" s="176">
        <v>42348.768100000001</v>
      </c>
      <c r="D7506" s="3" t="s">
        <v>446</v>
      </c>
      <c r="E7506" s="3" t="s">
        <v>8</v>
      </c>
      <c r="F7506" s="3" t="str">
        <f t="shared" si="117"/>
        <v>Retail</v>
      </c>
      <c r="G7506" s="3">
        <v>3</v>
      </c>
      <c r="I7506"/>
    </row>
    <row r="7507" spans="3:9">
      <c r="C7507" s="176">
        <v>42190.472900000001</v>
      </c>
      <c r="D7507" s="3" t="s">
        <v>445</v>
      </c>
      <c r="E7507" s="3" t="s">
        <v>460</v>
      </c>
      <c r="F7507" s="3" t="str">
        <f t="shared" si="117"/>
        <v>Retail</v>
      </c>
      <c r="G7507" s="3">
        <v>1</v>
      </c>
      <c r="I7507"/>
    </row>
    <row r="7508" spans="3:9">
      <c r="C7508" s="176">
        <v>42222.779900000001</v>
      </c>
      <c r="D7508" s="3" t="s">
        <v>446</v>
      </c>
      <c r="E7508" s="3" t="s">
        <v>6</v>
      </c>
      <c r="F7508" s="3" t="str">
        <f t="shared" si="117"/>
        <v>Retail</v>
      </c>
      <c r="G7508" s="3">
        <v>6</v>
      </c>
      <c r="I7508"/>
    </row>
    <row r="7509" spans="3:9">
      <c r="C7509" s="176">
        <v>42333.55</v>
      </c>
      <c r="D7509" s="3" t="s">
        <v>446</v>
      </c>
      <c r="E7509" s="3" t="s">
        <v>6</v>
      </c>
      <c r="F7509" s="3" t="str">
        <f t="shared" si="117"/>
        <v>Retail</v>
      </c>
      <c r="G7509" s="3">
        <v>7</v>
      </c>
      <c r="I7509"/>
    </row>
    <row r="7510" spans="3:9">
      <c r="C7510" s="176">
        <v>42155.544399999999</v>
      </c>
      <c r="D7510" s="3" t="s">
        <v>447</v>
      </c>
      <c r="E7510" s="3" t="s">
        <v>114</v>
      </c>
      <c r="F7510" s="3" t="str">
        <f t="shared" si="117"/>
        <v>Retail</v>
      </c>
      <c r="G7510" s="3">
        <v>2</v>
      </c>
      <c r="I7510"/>
    </row>
    <row r="7511" spans="3:9">
      <c r="C7511" s="176">
        <v>42202.731299999999</v>
      </c>
      <c r="D7511" s="3" t="s">
        <v>445</v>
      </c>
      <c r="E7511" s="3" t="s">
        <v>312</v>
      </c>
      <c r="F7511" s="3" t="str">
        <f t="shared" si="117"/>
        <v>Retail</v>
      </c>
      <c r="G7511" s="3">
        <v>2</v>
      </c>
      <c r="I7511"/>
    </row>
    <row r="7512" spans="3:9">
      <c r="C7512" s="176">
        <v>41981.107600000003</v>
      </c>
      <c r="D7512" s="3" t="s">
        <v>447</v>
      </c>
      <c r="E7512" s="3" t="s">
        <v>8</v>
      </c>
      <c r="F7512" s="3" t="str">
        <f t="shared" si="117"/>
        <v>Retail</v>
      </c>
      <c r="G7512" s="3">
        <v>1</v>
      </c>
      <c r="I7512"/>
    </row>
    <row r="7513" spans="3:9">
      <c r="C7513" s="176">
        <v>42324.7111</v>
      </c>
      <c r="D7513" s="3" t="s">
        <v>447</v>
      </c>
      <c r="E7513" s="3" t="s">
        <v>452</v>
      </c>
      <c r="F7513" s="3" t="str">
        <f t="shared" si="117"/>
        <v>Wholesale</v>
      </c>
      <c r="G7513" s="3">
        <v>72</v>
      </c>
      <c r="I7513"/>
    </row>
    <row r="7514" spans="3:9">
      <c r="C7514" s="176">
        <v>42140.741000000002</v>
      </c>
      <c r="D7514" s="3" t="s">
        <v>445</v>
      </c>
      <c r="E7514" s="3" t="s">
        <v>450</v>
      </c>
      <c r="F7514" s="3" t="str">
        <f t="shared" si="117"/>
        <v>Wholesale</v>
      </c>
      <c r="G7514" s="3">
        <v>24</v>
      </c>
      <c r="I7514"/>
    </row>
    <row r="7515" spans="3:9">
      <c r="C7515" s="176">
        <v>42103.594400000002</v>
      </c>
      <c r="D7515" s="3" t="s">
        <v>449</v>
      </c>
      <c r="E7515" s="3" t="s">
        <v>453</v>
      </c>
      <c r="F7515" s="3" t="str">
        <f t="shared" si="117"/>
        <v>Retail</v>
      </c>
      <c r="G7515" s="3">
        <v>6</v>
      </c>
      <c r="I7515"/>
    </row>
    <row r="7516" spans="3:9">
      <c r="C7516" s="176">
        <v>42108.4611</v>
      </c>
      <c r="D7516" s="3" t="s">
        <v>445</v>
      </c>
      <c r="E7516" s="3" t="s">
        <v>114</v>
      </c>
      <c r="F7516" s="3" t="str">
        <f t="shared" si="117"/>
        <v>Retail</v>
      </c>
      <c r="G7516" s="3">
        <v>3</v>
      </c>
      <c r="I7516"/>
    </row>
    <row r="7517" spans="3:9">
      <c r="C7517" s="176">
        <v>41986.222199999997</v>
      </c>
      <c r="D7517" s="3" t="s">
        <v>446</v>
      </c>
      <c r="E7517" s="3" t="s">
        <v>452</v>
      </c>
      <c r="F7517" s="3" t="str">
        <f t="shared" si="117"/>
        <v>Retail</v>
      </c>
      <c r="G7517" s="3">
        <v>5</v>
      </c>
      <c r="I7517"/>
    </row>
    <row r="7518" spans="3:9">
      <c r="C7518" s="176">
        <v>41979.790300000001</v>
      </c>
      <c r="D7518" s="3" t="s">
        <v>447</v>
      </c>
      <c r="E7518" s="3" t="s">
        <v>453</v>
      </c>
      <c r="F7518" s="3" t="str">
        <f t="shared" si="117"/>
        <v>Retail</v>
      </c>
      <c r="G7518" s="3">
        <v>6</v>
      </c>
      <c r="I7518"/>
    </row>
    <row r="7519" spans="3:9">
      <c r="C7519" s="176">
        <v>41980.1368</v>
      </c>
      <c r="D7519" s="3" t="s">
        <v>445</v>
      </c>
      <c r="E7519" s="3" t="s">
        <v>453</v>
      </c>
      <c r="F7519" s="3" t="str">
        <f t="shared" si="117"/>
        <v>Wholesale</v>
      </c>
      <c r="G7519" s="3">
        <v>45</v>
      </c>
      <c r="I7519"/>
    </row>
    <row r="7520" spans="3:9">
      <c r="C7520" s="176">
        <v>42048.170100000003</v>
      </c>
      <c r="D7520" s="3" t="s">
        <v>447</v>
      </c>
      <c r="E7520" s="3" t="s">
        <v>461</v>
      </c>
      <c r="F7520" s="3" t="str">
        <f t="shared" si="117"/>
        <v>Wholesale</v>
      </c>
      <c r="G7520" s="3">
        <v>38</v>
      </c>
      <c r="I7520"/>
    </row>
    <row r="7521" spans="3:9">
      <c r="C7521" s="176">
        <v>42180.672899999998</v>
      </c>
      <c r="D7521" s="3" t="s">
        <v>446</v>
      </c>
      <c r="E7521" s="3" t="s">
        <v>453</v>
      </c>
      <c r="F7521" s="3" t="str">
        <f t="shared" si="117"/>
        <v>Wholesale</v>
      </c>
      <c r="G7521" s="3">
        <v>61</v>
      </c>
      <c r="I7521"/>
    </row>
    <row r="7522" spans="3:9">
      <c r="C7522" s="176">
        <v>42241.746500000001</v>
      </c>
      <c r="D7522" s="3" t="s">
        <v>447</v>
      </c>
      <c r="E7522" s="3" t="s">
        <v>460</v>
      </c>
      <c r="F7522" s="3" t="str">
        <f t="shared" si="117"/>
        <v>Wholesale</v>
      </c>
      <c r="G7522" s="3">
        <v>52</v>
      </c>
      <c r="I7522"/>
    </row>
    <row r="7523" spans="3:9">
      <c r="C7523" s="176">
        <v>42190.486100000002</v>
      </c>
      <c r="D7523" s="3" t="s">
        <v>446</v>
      </c>
      <c r="E7523" s="3" t="s">
        <v>457</v>
      </c>
      <c r="F7523" s="3" t="str">
        <f t="shared" si="117"/>
        <v>Wholesale</v>
      </c>
      <c r="G7523" s="3">
        <v>25</v>
      </c>
      <c r="I7523"/>
    </row>
    <row r="7524" spans="3:9">
      <c r="C7524" s="176">
        <v>42177.841699999997</v>
      </c>
      <c r="D7524" s="3" t="s">
        <v>446</v>
      </c>
      <c r="E7524" s="3" t="s">
        <v>312</v>
      </c>
      <c r="F7524" s="3" t="str">
        <f t="shared" si="117"/>
        <v>Retail</v>
      </c>
      <c r="G7524" s="3">
        <v>1</v>
      </c>
      <c r="I7524"/>
    </row>
    <row r="7525" spans="3:9">
      <c r="C7525" s="176">
        <v>42349.592400000001</v>
      </c>
      <c r="D7525" s="3" t="s">
        <v>445</v>
      </c>
      <c r="E7525" s="3" t="s">
        <v>6</v>
      </c>
      <c r="F7525" s="3" t="str">
        <f t="shared" si="117"/>
        <v>Wholesale</v>
      </c>
      <c r="G7525" s="3">
        <v>71</v>
      </c>
      <c r="I7525"/>
    </row>
    <row r="7526" spans="3:9">
      <c r="C7526" s="176">
        <v>41983.164599999996</v>
      </c>
      <c r="D7526" s="3" t="s">
        <v>445</v>
      </c>
      <c r="E7526" s="3" t="s">
        <v>453</v>
      </c>
      <c r="F7526" s="3" t="str">
        <f t="shared" si="117"/>
        <v>Wholesale</v>
      </c>
      <c r="G7526" s="3">
        <v>25</v>
      </c>
      <c r="I7526"/>
    </row>
    <row r="7527" spans="3:9">
      <c r="C7527" s="176">
        <v>41982.7785</v>
      </c>
      <c r="D7527" s="3" t="s">
        <v>446</v>
      </c>
      <c r="E7527" s="3" t="s">
        <v>9</v>
      </c>
      <c r="F7527" s="3" t="str">
        <f t="shared" si="117"/>
        <v>Retail</v>
      </c>
      <c r="G7527" s="3">
        <v>6</v>
      </c>
      <c r="I7527"/>
    </row>
    <row r="7528" spans="3:9">
      <c r="C7528" s="176">
        <v>42180.524299999997</v>
      </c>
      <c r="D7528" s="3" t="s">
        <v>445</v>
      </c>
      <c r="E7528" s="3" t="s">
        <v>6</v>
      </c>
      <c r="F7528" s="3" t="str">
        <f t="shared" si="117"/>
        <v>Retail</v>
      </c>
      <c r="G7528" s="3">
        <v>2</v>
      </c>
      <c r="I7528"/>
    </row>
    <row r="7529" spans="3:9">
      <c r="C7529" s="176">
        <v>42348.758300000001</v>
      </c>
      <c r="D7529" s="3" t="s">
        <v>446</v>
      </c>
      <c r="E7529" s="3" t="s">
        <v>6</v>
      </c>
      <c r="F7529" s="3" t="str">
        <f t="shared" si="117"/>
        <v>Wholesale</v>
      </c>
      <c r="G7529" s="3">
        <v>72</v>
      </c>
      <c r="I7529"/>
    </row>
    <row r="7530" spans="3:9">
      <c r="C7530" s="176">
        <v>42359.8</v>
      </c>
      <c r="D7530" s="3" t="s">
        <v>447</v>
      </c>
      <c r="E7530" s="3" t="s">
        <v>6</v>
      </c>
      <c r="F7530" s="3" t="str">
        <f t="shared" si="117"/>
        <v>Retail</v>
      </c>
      <c r="G7530" s="3">
        <v>6</v>
      </c>
      <c r="I7530"/>
    </row>
    <row r="7531" spans="3:9">
      <c r="C7531" s="176">
        <v>41978.360399999998</v>
      </c>
      <c r="D7531" s="3" t="s">
        <v>446</v>
      </c>
      <c r="E7531" s="3" t="s">
        <v>8</v>
      </c>
      <c r="F7531" s="3" t="str">
        <f t="shared" si="117"/>
        <v>Retail</v>
      </c>
      <c r="G7531" s="3">
        <v>2</v>
      </c>
      <c r="I7531"/>
    </row>
    <row r="7532" spans="3:9">
      <c r="C7532" s="176">
        <v>42352.534</v>
      </c>
      <c r="D7532" s="3" t="s">
        <v>449</v>
      </c>
      <c r="E7532" s="3" t="s">
        <v>453</v>
      </c>
      <c r="F7532" s="3" t="str">
        <f t="shared" si="117"/>
        <v>Retail</v>
      </c>
      <c r="G7532" s="3">
        <v>4</v>
      </c>
      <c r="I7532"/>
    </row>
    <row r="7533" spans="3:9">
      <c r="C7533" s="176">
        <v>42254.470800000003</v>
      </c>
      <c r="D7533" s="3" t="s">
        <v>445</v>
      </c>
      <c r="E7533" s="3" t="s">
        <v>453</v>
      </c>
      <c r="F7533" s="3" t="str">
        <f t="shared" si="117"/>
        <v>Wholesale</v>
      </c>
      <c r="G7533" s="3">
        <v>59</v>
      </c>
      <c r="I7533"/>
    </row>
    <row r="7534" spans="3:9">
      <c r="C7534" s="176">
        <v>42259.228499999997</v>
      </c>
      <c r="D7534" s="3" t="s">
        <v>445</v>
      </c>
      <c r="E7534" s="3" t="s">
        <v>458</v>
      </c>
      <c r="F7534" s="3" t="str">
        <f t="shared" si="117"/>
        <v>Retail</v>
      </c>
      <c r="G7534" s="3">
        <v>2</v>
      </c>
      <c r="I7534"/>
    </row>
    <row r="7535" spans="3:9">
      <c r="C7535" s="176">
        <v>42293.509700000002</v>
      </c>
      <c r="D7535" s="3" t="s">
        <v>445</v>
      </c>
      <c r="E7535" s="3" t="s">
        <v>453</v>
      </c>
      <c r="F7535" s="3" t="str">
        <f t="shared" si="117"/>
        <v>Wholesale</v>
      </c>
      <c r="G7535" s="3">
        <v>35</v>
      </c>
      <c r="I7535"/>
    </row>
    <row r="7536" spans="3:9">
      <c r="C7536" s="176">
        <v>42159.447899999999</v>
      </c>
      <c r="D7536" s="3" t="s">
        <v>446</v>
      </c>
      <c r="E7536" s="3" t="s">
        <v>7</v>
      </c>
      <c r="F7536" s="3" t="str">
        <f t="shared" si="117"/>
        <v>Retail</v>
      </c>
      <c r="G7536" s="3">
        <v>8</v>
      </c>
      <c r="I7536"/>
    </row>
    <row r="7537" spans="3:9">
      <c r="C7537" s="176">
        <v>41982.745799999997</v>
      </c>
      <c r="D7537" s="3" t="s">
        <v>445</v>
      </c>
      <c r="E7537" s="3" t="s">
        <v>8</v>
      </c>
      <c r="F7537" s="3" t="str">
        <f t="shared" si="117"/>
        <v>Wholesale</v>
      </c>
      <c r="G7537" s="3">
        <v>84</v>
      </c>
      <c r="I7537"/>
    </row>
    <row r="7538" spans="3:9">
      <c r="C7538" s="176">
        <v>42167.181900000003</v>
      </c>
      <c r="D7538" s="3" t="s">
        <v>445</v>
      </c>
      <c r="E7538" s="3" t="s">
        <v>6</v>
      </c>
      <c r="F7538" s="3" t="str">
        <f t="shared" si="117"/>
        <v>Retail</v>
      </c>
      <c r="G7538" s="3">
        <v>9</v>
      </c>
      <c r="I7538"/>
    </row>
    <row r="7539" spans="3:9">
      <c r="C7539" s="176">
        <v>42258.701399999998</v>
      </c>
      <c r="D7539" s="3" t="s">
        <v>446</v>
      </c>
      <c r="E7539" s="3" t="s">
        <v>110</v>
      </c>
      <c r="F7539" s="3" t="str">
        <f t="shared" si="117"/>
        <v>Retail</v>
      </c>
      <c r="G7539" s="3">
        <v>2</v>
      </c>
      <c r="I7539"/>
    </row>
    <row r="7540" spans="3:9">
      <c r="C7540" s="176">
        <v>42340.813199999997</v>
      </c>
      <c r="D7540" s="3" t="s">
        <v>446</v>
      </c>
      <c r="E7540" s="3" t="s">
        <v>453</v>
      </c>
      <c r="F7540" s="3" t="str">
        <f t="shared" si="117"/>
        <v>Retail</v>
      </c>
      <c r="G7540" s="3">
        <v>4</v>
      </c>
      <c r="I7540"/>
    </row>
    <row r="7541" spans="3:9">
      <c r="C7541" s="176">
        <v>42356.0965</v>
      </c>
      <c r="D7541" s="3" t="s">
        <v>449</v>
      </c>
      <c r="E7541" s="3" t="s">
        <v>312</v>
      </c>
      <c r="F7541" s="3" t="str">
        <f t="shared" si="117"/>
        <v>Wholesale</v>
      </c>
      <c r="G7541" s="3">
        <v>38</v>
      </c>
      <c r="I7541"/>
    </row>
    <row r="7542" spans="3:9">
      <c r="C7542" s="176">
        <v>41977.196499999998</v>
      </c>
      <c r="D7542" s="3" t="s">
        <v>446</v>
      </c>
      <c r="E7542" s="3" t="s">
        <v>453</v>
      </c>
      <c r="F7542" s="3" t="str">
        <f t="shared" si="117"/>
        <v>Wholesale</v>
      </c>
      <c r="G7542" s="3">
        <v>52</v>
      </c>
      <c r="I7542"/>
    </row>
    <row r="7543" spans="3:9">
      <c r="C7543" s="176">
        <v>42097.713900000002</v>
      </c>
      <c r="D7543" s="3" t="s">
        <v>445</v>
      </c>
      <c r="E7543" s="3" t="s">
        <v>450</v>
      </c>
      <c r="F7543" s="3" t="str">
        <f t="shared" si="117"/>
        <v>Wholesale</v>
      </c>
      <c r="G7543" s="3">
        <v>31</v>
      </c>
      <c r="I7543"/>
    </row>
    <row r="7544" spans="3:9">
      <c r="C7544" s="176">
        <v>41988.481899999999</v>
      </c>
      <c r="D7544" s="3" t="s">
        <v>449</v>
      </c>
      <c r="E7544" s="3" t="s">
        <v>454</v>
      </c>
      <c r="F7544" s="3" t="str">
        <f t="shared" si="117"/>
        <v>Retail</v>
      </c>
      <c r="G7544" s="3">
        <v>3</v>
      </c>
      <c r="I7544"/>
    </row>
    <row r="7545" spans="3:9">
      <c r="C7545" s="176">
        <v>42222.217400000001</v>
      </c>
      <c r="D7545" s="3" t="s">
        <v>447</v>
      </c>
      <c r="E7545" s="3" t="s">
        <v>6</v>
      </c>
      <c r="F7545" s="3" t="str">
        <f t="shared" si="117"/>
        <v>Retail</v>
      </c>
      <c r="G7545" s="3">
        <v>1</v>
      </c>
      <c r="I7545"/>
    </row>
    <row r="7546" spans="3:9">
      <c r="C7546" s="176">
        <v>42201.747900000002</v>
      </c>
      <c r="D7546" s="3" t="s">
        <v>445</v>
      </c>
      <c r="E7546" s="3" t="s">
        <v>454</v>
      </c>
      <c r="F7546" s="3" t="str">
        <f t="shared" si="117"/>
        <v>Retail</v>
      </c>
      <c r="G7546" s="3">
        <v>3</v>
      </c>
      <c r="I7546"/>
    </row>
    <row r="7547" spans="3:9">
      <c r="C7547" s="176">
        <v>42348.624300000003</v>
      </c>
      <c r="D7547" s="3" t="s">
        <v>449</v>
      </c>
      <c r="E7547" s="3" t="s">
        <v>452</v>
      </c>
      <c r="F7547" s="3" t="str">
        <f t="shared" si="117"/>
        <v>Wholesale</v>
      </c>
      <c r="G7547" s="3">
        <v>55</v>
      </c>
      <c r="I7547"/>
    </row>
    <row r="7548" spans="3:9">
      <c r="C7548" s="176">
        <v>42354.821499999998</v>
      </c>
      <c r="D7548" s="3" t="s">
        <v>445</v>
      </c>
      <c r="E7548" s="3" t="s">
        <v>10</v>
      </c>
      <c r="F7548" s="3" t="str">
        <f t="shared" si="117"/>
        <v>Retail</v>
      </c>
      <c r="G7548" s="3">
        <v>2</v>
      </c>
      <c r="I7548"/>
    </row>
    <row r="7549" spans="3:9">
      <c r="C7549" s="176">
        <v>42361.486100000002</v>
      </c>
      <c r="D7549" s="3" t="s">
        <v>447</v>
      </c>
      <c r="E7549" s="3" t="s">
        <v>112</v>
      </c>
      <c r="F7549" s="3" t="str">
        <f t="shared" si="117"/>
        <v>Wholesale</v>
      </c>
      <c r="G7549" s="3">
        <v>69</v>
      </c>
      <c r="I7549"/>
    </row>
    <row r="7550" spans="3:9">
      <c r="C7550" s="176">
        <v>42341.130599999997</v>
      </c>
      <c r="D7550" s="3" t="s">
        <v>446</v>
      </c>
      <c r="E7550" s="3" t="s">
        <v>461</v>
      </c>
      <c r="F7550" s="3" t="str">
        <f t="shared" si="117"/>
        <v>Retail</v>
      </c>
      <c r="G7550" s="3">
        <v>7</v>
      </c>
      <c r="I7550"/>
    </row>
    <row r="7551" spans="3:9">
      <c r="C7551" s="176">
        <v>42197.470800000003</v>
      </c>
      <c r="D7551" s="3" t="s">
        <v>445</v>
      </c>
      <c r="E7551" s="3" t="s">
        <v>451</v>
      </c>
      <c r="F7551" s="3" t="str">
        <f t="shared" si="117"/>
        <v>Wholesale</v>
      </c>
      <c r="G7551" s="3">
        <v>65</v>
      </c>
      <c r="I7551"/>
    </row>
    <row r="7552" spans="3:9">
      <c r="C7552" s="176">
        <v>42025.2042</v>
      </c>
      <c r="D7552" s="3" t="s">
        <v>449</v>
      </c>
      <c r="E7552" s="3" t="s">
        <v>453</v>
      </c>
      <c r="F7552" s="3" t="str">
        <f t="shared" si="117"/>
        <v>Retail</v>
      </c>
      <c r="G7552" s="3">
        <v>2</v>
      </c>
      <c r="I7552"/>
    </row>
    <row r="7553" spans="3:9">
      <c r="C7553" s="176">
        <v>42350.729899999998</v>
      </c>
      <c r="D7553" s="3" t="s">
        <v>445</v>
      </c>
      <c r="E7553" s="3" t="s">
        <v>10</v>
      </c>
      <c r="F7553" s="3" t="str">
        <f t="shared" si="117"/>
        <v>Retail</v>
      </c>
      <c r="G7553" s="3">
        <v>4</v>
      </c>
      <c r="I7553"/>
    </row>
    <row r="7554" spans="3:9">
      <c r="C7554" s="176">
        <v>42201.552799999998</v>
      </c>
      <c r="D7554" s="3" t="s">
        <v>447</v>
      </c>
      <c r="E7554" s="3" t="s">
        <v>453</v>
      </c>
      <c r="F7554" s="3" t="str">
        <f t="shared" si="117"/>
        <v>Wholesale</v>
      </c>
      <c r="G7554" s="3">
        <v>55</v>
      </c>
      <c r="I7554"/>
    </row>
    <row r="7555" spans="3:9">
      <c r="C7555" s="176">
        <v>42251.776400000002</v>
      </c>
      <c r="D7555" s="3" t="s">
        <v>445</v>
      </c>
      <c r="E7555" s="3" t="s">
        <v>453</v>
      </c>
      <c r="F7555" s="3" t="str">
        <f t="shared" si="117"/>
        <v>Retail</v>
      </c>
      <c r="G7555" s="3">
        <v>1</v>
      </c>
      <c r="I7555"/>
    </row>
    <row r="7556" spans="3:9">
      <c r="C7556" s="176">
        <v>42213.732600000003</v>
      </c>
      <c r="D7556" s="3" t="s">
        <v>445</v>
      </c>
      <c r="E7556" s="3" t="s">
        <v>450</v>
      </c>
      <c r="F7556" s="3" t="str">
        <f t="shared" si="117"/>
        <v>Retail</v>
      </c>
      <c r="G7556" s="3">
        <v>7</v>
      </c>
      <c r="I7556"/>
    </row>
    <row r="7557" spans="3:9">
      <c r="C7557" s="176">
        <v>42087.790999999997</v>
      </c>
      <c r="D7557" s="3" t="s">
        <v>447</v>
      </c>
      <c r="E7557" s="3" t="s">
        <v>453</v>
      </c>
      <c r="F7557" s="3" t="str">
        <f t="shared" si="117"/>
        <v>Wholesale</v>
      </c>
      <c r="G7557" s="3">
        <v>29</v>
      </c>
      <c r="I7557"/>
    </row>
    <row r="7558" spans="3:9">
      <c r="C7558" s="176">
        <v>42157.1083</v>
      </c>
      <c r="D7558" s="3" t="s">
        <v>447</v>
      </c>
      <c r="E7558" s="3" t="s">
        <v>460</v>
      </c>
      <c r="F7558" s="3" t="str">
        <f t="shared" si="117"/>
        <v>Retail</v>
      </c>
      <c r="G7558" s="3">
        <v>1</v>
      </c>
      <c r="I7558"/>
    </row>
    <row r="7559" spans="3:9">
      <c r="C7559" s="176">
        <v>42113.1368</v>
      </c>
      <c r="D7559" s="3" t="s">
        <v>447</v>
      </c>
      <c r="E7559" s="3" t="s">
        <v>112</v>
      </c>
      <c r="F7559" s="3" t="str">
        <f t="shared" si="117"/>
        <v>Retail</v>
      </c>
      <c r="G7559" s="3">
        <v>1</v>
      </c>
      <c r="I7559"/>
    </row>
    <row r="7560" spans="3:9">
      <c r="C7560" s="176">
        <v>42168.7618</v>
      </c>
      <c r="D7560" s="3" t="s">
        <v>445</v>
      </c>
      <c r="E7560" s="3" t="s">
        <v>312</v>
      </c>
      <c r="F7560" s="3" t="str">
        <f t="shared" si="117"/>
        <v>Retail</v>
      </c>
      <c r="G7560" s="3">
        <v>7</v>
      </c>
      <c r="I7560"/>
    </row>
    <row r="7561" spans="3:9">
      <c r="C7561" s="176">
        <v>42012.457600000002</v>
      </c>
      <c r="D7561" s="3" t="s">
        <v>447</v>
      </c>
      <c r="E7561" s="3" t="s">
        <v>453</v>
      </c>
      <c r="F7561" s="3" t="str">
        <f t="shared" si="117"/>
        <v>Wholesale</v>
      </c>
      <c r="G7561" s="3">
        <v>30</v>
      </c>
      <c r="I7561"/>
    </row>
    <row r="7562" spans="3:9">
      <c r="C7562" s="176">
        <v>41987.199999999997</v>
      </c>
      <c r="D7562" s="3" t="s">
        <v>445</v>
      </c>
      <c r="E7562" s="3" t="s">
        <v>9</v>
      </c>
      <c r="F7562" s="3" t="str">
        <f t="shared" ref="F7562:F7625" si="118">IF(G7562&lt;10,"Retail","Wholesale")</f>
        <v>Wholesale</v>
      </c>
      <c r="G7562" s="3">
        <v>27</v>
      </c>
      <c r="I7562"/>
    </row>
    <row r="7563" spans="3:9">
      <c r="C7563" s="176">
        <v>42251.3701</v>
      </c>
      <c r="D7563" s="3" t="s">
        <v>446</v>
      </c>
      <c r="E7563" s="3" t="s">
        <v>10</v>
      </c>
      <c r="F7563" s="3" t="str">
        <f t="shared" si="118"/>
        <v>Retail</v>
      </c>
      <c r="G7563" s="3">
        <v>6</v>
      </c>
      <c r="I7563"/>
    </row>
    <row r="7564" spans="3:9">
      <c r="C7564" s="176">
        <v>42207.544399999999</v>
      </c>
      <c r="D7564" s="3" t="s">
        <v>445</v>
      </c>
      <c r="E7564" s="3" t="s">
        <v>453</v>
      </c>
      <c r="F7564" s="3" t="str">
        <f t="shared" si="118"/>
        <v>Wholesale</v>
      </c>
      <c r="G7564" s="3">
        <v>37</v>
      </c>
      <c r="I7564"/>
    </row>
    <row r="7565" spans="3:9">
      <c r="C7565" s="176">
        <v>42322.541700000002</v>
      </c>
      <c r="D7565" s="3" t="s">
        <v>445</v>
      </c>
      <c r="E7565" s="3" t="s">
        <v>7</v>
      </c>
      <c r="F7565" s="3" t="str">
        <f t="shared" si="118"/>
        <v>Wholesale</v>
      </c>
      <c r="G7565" s="3">
        <v>129</v>
      </c>
      <c r="I7565"/>
    </row>
    <row r="7566" spans="3:9">
      <c r="C7566" s="176">
        <v>42105.737500000003</v>
      </c>
      <c r="D7566" s="3" t="s">
        <v>449</v>
      </c>
      <c r="E7566" s="3" t="s">
        <v>457</v>
      </c>
      <c r="F7566" s="3" t="str">
        <f t="shared" si="118"/>
        <v>Retail</v>
      </c>
      <c r="G7566" s="3">
        <v>2</v>
      </c>
      <c r="I7566"/>
    </row>
    <row r="7567" spans="3:9">
      <c r="C7567" s="176">
        <v>42357.8986</v>
      </c>
      <c r="D7567" s="3" t="s">
        <v>445</v>
      </c>
      <c r="E7567" s="3" t="s">
        <v>453</v>
      </c>
      <c r="F7567" s="3" t="str">
        <f t="shared" si="118"/>
        <v>Retail</v>
      </c>
      <c r="G7567" s="3">
        <v>3</v>
      </c>
      <c r="I7567"/>
    </row>
    <row r="7568" spans="3:9">
      <c r="C7568" s="176">
        <v>42100.5507</v>
      </c>
      <c r="D7568" s="3" t="s">
        <v>447</v>
      </c>
      <c r="E7568" s="3" t="s">
        <v>453</v>
      </c>
      <c r="F7568" s="3" t="str">
        <f t="shared" si="118"/>
        <v>Retail</v>
      </c>
      <c r="G7568" s="3">
        <v>2</v>
      </c>
      <c r="I7568"/>
    </row>
    <row r="7569" spans="3:9">
      <c r="C7569" s="176">
        <v>41983.751400000001</v>
      </c>
      <c r="D7569" s="3" t="s">
        <v>447</v>
      </c>
      <c r="E7569" s="3" t="s">
        <v>9</v>
      </c>
      <c r="F7569" s="3" t="str">
        <f t="shared" si="118"/>
        <v>Retail</v>
      </c>
      <c r="G7569" s="3">
        <v>1</v>
      </c>
      <c r="I7569"/>
    </row>
    <row r="7570" spans="3:9">
      <c r="C7570" s="176">
        <v>42122.508999999998</v>
      </c>
      <c r="D7570" s="3" t="s">
        <v>445</v>
      </c>
      <c r="E7570" s="3" t="s">
        <v>457</v>
      </c>
      <c r="F7570" s="3" t="str">
        <f t="shared" si="118"/>
        <v>Retail</v>
      </c>
      <c r="G7570" s="3">
        <v>9</v>
      </c>
      <c r="I7570"/>
    </row>
    <row r="7571" spans="3:9">
      <c r="C7571" s="176">
        <v>42276.515299999999</v>
      </c>
      <c r="D7571" s="3" t="s">
        <v>447</v>
      </c>
      <c r="E7571" s="3" t="s">
        <v>6</v>
      </c>
      <c r="F7571" s="3" t="str">
        <f t="shared" si="118"/>
        <v>Retail</v>
      </c>
      <c r="G7571" s="3">
        <v>1</v>
      </c>
      <c r="I7571"/>
    </row>
    <row r="7572" spans="3:9">
      <c r="C7572" s="176">
        <v>42334.2215</v>
      </c>
      <c r="D7572" s="3" t="s">
        <v>447</v>
      </c>
      <c r="E7572" s="3" t="s">
        <v>450</v>
      </c>
      <c r="F7572" s="3" t="str">
        <f t="shared" si="118"/>
        <v>Retail</v>
      </c>
      <c r="G7572" s="3">
        <v>9</v>
      </c>
      <c r="I7572"/>
    </row>
    <row r="7573" spans="3:9">
      <c r="C7573" s="176">
        <v>41981.1826</v>
      </c>
      <c r="D7573" s="3" t="s">
        <v>446</v>
      </c>
      <c r="E7573" s="3" t="s">
        <v>452</v>
      </c>
      <c r="F7573" s="3" t="str">
        <f t="shared" si="118"/>
        <v>Wholesale</v>
      </c>
      <c r="G7573" s="3">
        <v>65</v>
      </c>
      <c r="I7573"/>
    </row>
    <row r="7574" spans="3:9">
      <c r="C7574" s="176">
        <v>42355.488899999997</v>
      </c>
      <c r="D7574" s="3" t="s">
        <v>446</v>
      </c>
      <c r="E7574" s="3" t="s">
        <v>7</v>
      </c>
      <c r="F7574" s="3" t="str">
        <f t="shared" si="118"/>
        <v>Retail</v>
      </c>
      <c r="G7574" s="3">
        <v>5</v>
      </c>
      <c r="I7574"/>
    </row>
    <row r="7575" spans="3:9">
      <c r="C7575" s="176">
        <v>42359.459000000003</v>
      </c>
      <c r="D7575" s="3" t="s">
        <v>445</v>
      </c>
      <c r="E7575" s="3" t="s">
        <v>453</v>
      </c>
      <c r="F7575" s="3" t="str">
        <f t="shared" si="118"/>
        <v>Retail</v>
      </c>
      <c r="G7575" s="3">
        <v>4</v>
      </c>
      <c r="I7575"/>
    </row>
    <row r="7576" spans="3:9">
      <c r="C7576" s="176">
        <v>42345.496500000001</v>
      </c>
      <c r="D7576" s="3" t="s">
        <v>445</v>
      </c>
      <c r="E7576" s="3" t="s">
        <v>6</v>
      </c>
      <c r="F7576" s="3" t="str">
        <f t="shared" si="118"/>
        <v>Wholesale</v>
      </c>
      <c r="G7576" s="3">
        <v>28</v>
      </c>
      <c r="I7576"/>
    </row>
    <row r="7577" spans="3:9">
      <c r="C7577" s="176">
        <v>42363.4375</v>
      </c>
      <c r="D7577" s="3" t="s">
        <v>446</v>
      </c>
      <c r="E7577" s="3" t="s">
        <v>9</v>
      </c>
      <c r="F7577" s="3" t="str">
        <f t="shared" si="118"/>
        <v>Retail</v>
      </c>
      <c r="G7577" s="3">
        <v>7</v>
      </c>
      <c r="I7577"/>
    </row>
    <row r="7578" spans="3:9">
      <c r="C7578" s="176">
        <v>42360.685400000002</v>
      </c>
      <c r="D7578" s="3" t="s">
        <v>446</v>
      </c>
      <c r="E7578" s="3" t="s">
        <v>452</v>
      </c>
      <c r="F7578" s="3" t="str">
        <f t="shared" si="118"/>
        <v>Retail</v>
      </c>
      <c r="G7578" s="3">
        <v>6</v>
      </c>
      <c r="I7578"/>
    </row>
    <row r="7579" spans="3:9">
      <c r="C7579" s="176">
        <v>42114.672899999998</v>
      </c>
      <c r="D7579" s="3" t="s">
        <v>445</v>
      </c>
      <c r="E7579" s="3" t="s">
        <v>8</v>
      </c>
      <c r="F7579" s="3" t="str">
        <f t="shared" si="118"/>
        <v>Retail</v>
      </c>
      <c r="G7579" s="3">
        <v>4</v>
      </c>
      <c r="I7579"/>
    </row>
    <row r="7580" spans="3:9">
      <c r="C7580" s="176">
        <v>42226.322899999999</v>
      </c>
      <c r="D7580" s="3" t="s">
        <v>447</v>
      </c>
      <c r="E7580" s="3" t="s">
        <v>6</v>
      </c>
      <c r="F7580" s="3" t="str">
        <f t="shared" si="118"/>
        <v>Retail</v>
      </c>
      <c r="G7580" s="3">
        <v>4</v>
      </c>
      <c r="I7580"/>
    </row>
    <row r="7581" spans="3:9">
      <c r="C7581" s="176">
        <v>42250.521500000003</v>
      </c>
      <c r="D7581" s="3" t="s">
        <v>445</v>
      </c>
      <c r="E7581" s="3" t="s">
        <v>453</v>
      </c>
      <c r="F7581" s="3" t="str">
        <f t="shared" si="118"/>
        <v>Wholesale</v>
      </c>
      <c r="G7581" s="3">
        <v>54</v>
      </c>
      <c r="I7581"/>
    </row>
    <row r="7582" spans="3:9">
      <c r="C7582" s="176">
        <v>42305.769399999997</v>
      </c>
      <c r="D7582" s="3" t="s">
        <v>447</v>
      </c>
      <c r="E7582" s="3" t="s">
        <v>453</v>
      </c>
      <c r="F7582" s="3" t="str">
        <f t="shared" si="118"/>
        <v>Retail</v>
      </c>
      <c r="G7582" s="3">
        <v>5</v>
      </c>
      <c r="I7582"/>
    </row>
    <row r="7583" spans="3:9">
      <c r="C7583" s="176">
        <v>42326.724300000002</v>
      </c>
      <c r="D7583" s="3" t="s">
        <v>445</v>
      </c>
      <c r="E7583" s="3" t="s">
        <v>312</v>
      </c>
      <c r="F7583" s="3" t="str">
        <f t="shared" si="118"/>
        <v>Retail</v>
      </c>
      <c r="G7583" s="3">
        <v>4</v>
      </c>
      <c r="I7583"/>
    </row>
    <row r="7584" spans="3:9">
      <c r="C7584" s="176">
        <v>42158.499300000003</v>
      </c>
      <c r="D7584" s="3" t="s">
        <v>449</v>
      </c>
      <c r="E7584" s="3" t="s">
        <v>10</v>
      </c>
      <c r="F7584" s="3" t="str">
        <f t="shared" si="118"/>
        <v>Wholesale</v>
      </c>
      <c r="G7584" s="3">
        <v>40</v>
      </c>
      <c r="I7584"/>
    </row>
    <row r="7585" spans="3:9">
      <c r="C7585" s="176">
        <v>42250.227099999996</v>
      </c>
      <c r="D7585" s="3" t="s">
        <v>446</v>
      </c>
      <c r="E7585" s="3" t="s">
        <v>455</v>
      </c>
      <c r="F7585" s="3" t="str">
        <f t="shared" si="118"/>
        <v>Retail</v>
      </c>
      <c r="G7585" s="3">
        <v>1</v>
      </c>
      <c r="I7585"/>
    </row>
    <row r="7586" spans="3:9">
      <c r="C7586" s="176">
        <v>42181.561800000003</v>
      </c>
      <c r="D7586" s="3" t="s">
        <v>445</v>
      </c>
      <c r="E7586" s="3" t="s">
        <v>10</v>
      </c>
      <c r="F7586" s="3" t="str">
        <f t="shared" si="118"/>
        <v>Retail</v>
      </c>
      <c r="G7586" s="3">
        <v>7</v>
      </c>
      <c r="I7586"/>
    </row>
    <row r="7587" spans="3:9">
      <c r="C7587" s="176">
        <v>42332.940999999999</v>
      </c>
      <c r="D7587" s="3" t="s">
        <v>447</v>
      </c>
      <c r="E7587" s="3" t="s">
        <v>10</v>
      </c>
      <c r="F7587" s="3" t="str">
        <f t="shared" si="118"/>
        <v>Wholesale</v>
      </c>
      <c r="G7587" s="3">
        <v>29</v>
      </c>
      <c r="I7587"/>
    </row>
    <row r="7588" spans="3:9">
      <c r="C7588" s="176">
        <v>42204.459699999999</v>
      </c>
      <c r="D7588" s="3" t="s">
        <v>445</v>
      </c>
      <c r="E7588" s="3" t="s">
        <v>312</v>
      </c>
      <c r="F7588" s="3" t="str">
        <f t="shared" si="118"/>
        <v>Wholesale</v>
      </c>
      <c r="G7588" s="3">
        <v>30</v>
      </c>
      <c r="I7588"/>
    </row>
    <row r="7589" spans="3:9">
      <c r="C7589" s="176">
        <v>42177.821499999998</v>
      </c>
      <c r="D7589" s="3" t="s">
        <v>445</v>
      </c>
      <c r="E7589" s="3" t="s">
        <v>453</v>
      </c>
      <c r="F7589" s="3" t="str">
        <f t="shared" si="118"/>
        <v>Wholesale</v>
      </c>
      <c r="G7589" s="3">
        <v>104</v>
      </c>
      <c r="I7589"/>
    </row>
    <row r="7590" spans="3:9">
      <c r="C7590" s="176">
        <v>41986.540999999997</v>
      </c>
      <c r="D7590" s="3" t="s">
        <v>447</v>
      </c>
      <c r="E7590" s="3" t="s">
        <v>10</v>
      </c>
      <c r="F7590" s="3" t="str">
        <f t="shared" si="118"/>
        <v>Retail</v>
      </c>
      <c r="G7590" s="3">
        <v>1</v>
      </c>
      <c r="I7590"/>
    </row>
    <row r="7591" spans="3:9">
      <c r="C7591" s="176">
        <v>42282.754200000003</v>
      </c>
      <c r="D7591" s="3" t="s">
        <v>445</v>
      </c>
      <c r="E7591" s="3" t="s">
        <v>6</v>
      </c>
      <c r="F7591" s="3" t="str">
        <f t="shared" si="118"/>
        <v>Retail</v>
      </c>
      <c r="G7591" s="3">
        <v>4</v>
      </c>
      <c r="I7591"/>
    </row>
    <row r="7592" spans="3:9">
      <c r="C7592" s="176">
        <v>42101.497199999998</v>
      </c>
      <c r="D7592" s="3" t="s">
        <v>446</v>
      </c>
      <c r="E7592" s="3" t="s">
        <v>112</v>
      </c>
      <c r="F7592" s="3" t="str">
        <f t="shared" si="118"/>
        <v>Retail</v>
      </c>
      <c r="G7592" s="3">
        <v>4</v>
      </c>
      <c r="I7592"/>
    </row>
    <row r="7593" spans="3:9">
      <c r="C7593" s="176">
        <v>42337.702100000002</v>
      </c>
      <c r="D7593" s="3" t="s">
        <v>447</v>
      </c>
      <c r="E7593" s="3" t="s">
        <v>10</v>
      </c>
      <c r="F7593" s="3" t="str">
        <f t="shared" si="118"/>
        <v>Retail</v>
      </c>
      <c r="G7593" s="3">
        <v>2</v>
      </c>
      <c r="I7593"/>
    </row>
    <row r="7594" spans="3:9">
      <c r="C7594" s="176">
        <v>42205.5049</v>
      </c>
      <c r="D7594" s="3" t="s">
        <v>447</v>
      </c>
      <c r="E7594" s="3" t="s">
        <v>453</v>
      </c>
      <c r="F7594" s="3" t="str">
        <f t="shared" si="118"/>
        <v>Wholesale</v>
      </c>
      <c r="G7594" s="3">
        <v>38</v>
      </c>
      <c r="I7594"/>
    </row>
    <row r="7595" spans="3:9">
      <c r="C7595" s="176">
        <v>41985.546499999997</v>
      </c>
      <c r="D7595" s="3" t="s">
        <v>447</v>
      </c>
      <c r="E7595" s="3" t="s">
        <v>461</v>
      </c>
      <c r="F7595" s="3" t="str">
        <f t="shared" si="118"/>
        <v>Wholesale</v>
      </c>
      <c r="G7595" s="3">
        <v>96</v>
      </c>
      <c r="I7595"/>
    </row>
    <row r="7596" spans="3:9">
      <c r="C7596" s="176">
        <v>42285.173600000002</v>
      </c>
      <c r="D7596" s="3" t="s">
        <v>447</v>
      </c>
      <c r="E7596" s="3" t="s">
        <v>9</v>
      </c>
      <c r="F7596" s="3" t="str">
        <f t="shared" si="118"/>
        <v>Retail</v>
      </c>
      <c r="G7596" s="3">
        <v>8</v>
      </c>
      <c r="I7596"/>
    </row>
    <row r="7597" spans="3:9">
      <c r="C7597" s="176">
        <v>42238.379200000003</v>
      </c>
      <c r="D7597" s="3" t="s">
        <v>446</v>
      </c>
      <c r="E7597" s="3" t="s">
        <v>6</v>
      </c>
      <c r="F7597" s="3" t="str">
        <f t="shared" si="118"/>
        <v>Wholesale</v>
      </c>
      <c r="G7597" s="3">
        <v>28</v>
      </c>
      <c r="I7597"/>
    </row>
    <row r="7598" spans="3:9">
      <c r="C7598" s="176">
        <v>42199.758300000001</v>
      </c>
      <c r="D7598" s="3" t="s">
        <v>445</v>
      </c>
      <c r="E7598" s="3" t="s">
        <v>10</v>
      </c>
      <c r="F7598" s="3" t="str">
        <f t="shared" si="118"/>
        <v>Wholesale</v>
      </c>
      <c r="G7598" s="3">
        <v>150</v>
      </c>
      <c r="I7598"/>
    </row>
    <row r="7599" spans="3:9">
      <c r="C7599" s="176">
        <v>42254.516000000003</v>
      </c>
      <c r="D7599" s="3" t="s">
        <v>445</v>
      </c>
      <c r="E7599" s="3" t="s">
        <v>452</v>
      </c>
      <c r="F7599" s="3" t="str">
        <f t="shared" si="118"/>
        <v>Wholesale</v>
      </c>
      <c r="G7599" s="3">
        <v>39</v>
      </c>
      <c r="I7599"/>
    </row>
    <row r="7600" spans="3:9">
      <c r="C7600" s="176">
        <v>42333.587500000001</v>
      </c>
      <c r="D7600" s="3" t="s">
        <v>445</v>
      </c>
      <c r="E7600" s="3" t="s">
        <v>453</v>
      </c>
      <c r="F7600" s="3" t="str">
        <f t="shared" si="118"/>
        <v>Retail</v>
      </c>
      <c r="G7600" s="3">
        <v>4</v>
      </c>
      <c r="I7600"/>
    </row>
    <row r="7601" spans="3:9">
      <c r="C7601" s="176">
        <v>42174.15</v>
      </c>
      <c r="D7601" s="3" t="s">
        <v>449</v>
      </c>
      <c r="E7601" s="3" t="s">
        <v>460</v>
      </c>
      <c r="F7601" s="3" t="str">
        <f t="shared" si="118"/>
        <v>Wholesale</v>
      </c>
      <c r="G7601" s="3">
        <v>154</v>
      </c>
      <c r="I7601"/>
    </row>
    <row r="7602" spans="3:9">
      <c r="C7602" s="176">
        <v>41982.744400000003</v>
      </c>
      <c r="D7602" s="3" t="s">
        <v>445</v>
      </c>
      <c r="E7602" s="3" t="s">
        <v>456</v>
      </c>
      <c r="F7602" s="3" t="str">
        <f t="shared" si="118"/>
        <v>Wholesale</v>
      </c>
      <c r="G7602" s="3">
        <v>49</v>
      </c>
      <c r="I7602"/>
    </row>
    <row r="7603" spans="3:9">
      <c r="C7603" s="176">
        <v>42336.548600000002</v>
      </c>
      <c r="D7603" s="3" t="s">
        <v>449</v>
      </c>
      <c r="E7603" s="3" t="s">
        <v>456</v>
      </c>
      <c r="F7603" s="3" t="str">
        <f t="shared" si="118"/>
        <v>Retail</v>
      </c>
      <c r="G7603" s="3">
        <v>2</v>
      </c>
      <c r="I7603"/>
    </row>
    <row r="7604" spans="3:9">
      <c r="C7604" s="176">
        <v>42190.524299999997</v>
      </c>
      <c r="D7604" s="3" t="s">
        <v>445</v>
      </c>
      <c r="E7604" s="3" t="s">
        <v>453</v>
      </c>
      <c r="F7604" s="3" t="str">
        <f t="shared" si="118"/>
        <v>Wholesale</v>
      </c>
      <c r="G7604" s="3">
        <v>68</v>
      </c>
      <c r="I7604"/>
    </row>
    <row r="7605" spans="3:9">
      <c r="C7605" s="176">
        <v>42085.129200000003</v>
      </c>
      <c r="D7605" s="3" t="s">
        <v>447</v>
      </c>
      <c r="E7605" s="3" t="s">
        <v>450</v>
      </c>
      <c r="F7605" s="3" t="str">
        <f t="shared" si="118"/>
        <v>Retail</v>
      </c>
      <c r="G7605" s="3">
        <v>7</v>
      </c>
      <c r="I7605"/>
    </row>
    <row r="7606" spans="3:9">
      <c r="C7606" s="176">
        <v>42221.551399999997</v>
      </c>
      <c r="D7606" s="3" t="s">
        <v>449</v>
      </c>
      <c r="E7606" s="3" t="s">
        <v>8</v>
      </c>
      <c r="F7606" s="3" t="str">
        <f t="shared" si="118"/>
        <v>Retail</v>
      </c>
      <c r="G7606" s="3">
        <v>5</v>
      </c>
      <c r="I7606"/>
    </row>
    <row r="7607" spans="3:9">
      <c r="C7607" s="176">
        <v>42165.482600000003</v>
      </c>
      <c r="D7607" s="3" t="s">
        <v>447</v>
      </c>
      <c r="E7607" s="3" t="s">
        <v>452</v>
      </c>
      <c r="F7607" s="3" t="str">
        <f t="shared" si="118"/>
        <v>Retail</v>
      </c>
      <c r="G7607" s="3">
        <v>2</v>
      </c>
      <c r="I7607"/>
    </row>
    <row r="7608" spans="3:9">
      <c r="C7608" s="176">
        <v>42347.598599999998</v>
      </c>
      <c r="D7608" s="3" t="s">
        <v>447</v>
      </c>
      <c r="E7608" s="3" t="s">
        <v>6</v>
      </c>
      <c r="F7608" s="3" t="str">
        <f t="shared" si="118"/>
        <v>Retail</v>
      </c>
      <c r="G7608" s="3">
        <v>6</v>
      </c>
      <c r="I7608"/>
    </row>
    <row r="7609" spans="3:9">
      <c r="C7609" s="176">
        <v>42084.744400000003</v>
      </c>
      <c r="D7609" s="3" t="s">
        <v>446</v>
      </c>
      <c r="E7609" s="3" t="s">
        <v>312</v>
      </c>
      <c r="F7609" s="3" t="str">
        <f t="shared" si="118"/>
        <v>Wholesale</v>
      </c>
      <c r="G7609" s="3">
        <v>34</v>
      </c>
      <c r="I7609"/>
    </row>
    <row r="7610" spans="3:9">
      <c r="C7610" s="176">
        <v>42340.513899999998</v>
      </c>
      <c r="D7610" s="3" t="s">
        <v>446</v>
      </c>
      <c r="E7610" s="3" t="s">
        <v>312</v>
      </c>
      <c r="F7610" s="3" t="str">
        <f t="shared" si="118"/>
        <v>Wholesale</v>
      </c>
      <c r="G7610" s="3">
        <v>126</v>
      </c>
      <c r="I7610"/>
    </row>
    <row r="7611" spans="3:9">
      <c r="C7611" s="176">
        <v>41980.737500000003</v>
      </c>
      <c r="D7611" s="3" t="s">
        <v>447</v>
      </c>
      <c r="E7611" s="3" t="s">
        <v>6</v>
      </c>
      <c r="F7611" s="3" t="str">
        <f t="shared" si="118"/>
        <v>Retail</v>
      </c>
      <c r="G7611" s="3">
        <v>8</v>
      </c>
      <c r="I7611"/>
    </row>
    <row r="7612" spans="3:9">
      <c r="C7612" s="176">
        <v>42150.152800000003</v>
      </c>
      <c r="D7612" s="3" t="s">
        <v>445</v>
      </c>
      <c r="E7612" s="3" t="s">
        <v>114</v>
      </c>
      <c r="F7612" s="3" t="str">
        <f t="shared" si="118"/>
        <v>Retail</v>
      </c>
      <c r="G7612" s="3">
        <v>8</v>
      </c>
      <c r="I7612"/>
    </row>
    <row r="7613" spans="3:9">
      <c r="C7613" s="176">
        <v>42243.211799999997</v>
      </c>
      <c r="D7613" s="3" t="s">
        <v>445</v>
      </c>
      <c r="E7613" s="3" t="s">
        <v>453</v>
      </c>
      <c r="F7613" s="3" t="str">
        <f t="shared" si="118"/>
        <v>Wholesale</v>
      </c>
      <c r="G7613" s="3">
        <v>111</v>
      </c>
      <c r="I7613"/>
    </row>
    <row r="7614" spans="3:9">
      <c r="C7614" s="176">
        <v>42015.168100000003</v>
      </c>
      <c r="D7614" s="3" t="s">
        <v>445</v>
      </c>
      <c r="E7614" s="3" t="s">
        <v>112</v>
      </c>
      <c r="F7614" s="3" t="str">
        <f t="shared" si="118"/>
        <v>Retail</v>
      </c>
      <c r="G7614" s="3">
        <v>1</v>
      </c>
      <c r="I7614"/>
    </row>
    <row r="7615" spans="3:9">
      <c r="C7615" s="176">
        <v>42362.547899999998</v>
      </c>
      <c r="D7615" s="3" t="s">
        <v>449</v>
      </c>
      <c r="E7615" s="3" t="s">
        <v>452</v>
      </c>
      <c r="F7615" s="3" t="str">
        <f t="shared" si="118"/>
        <v>Retail</v>
      </c>
      <c r="G7615" s="3">
        <v>3</v>
      </c>
      <c r="I7615"/>
    </row>
    <row r="7616" spans="3:9">
      <c r="C7616" s="176">
        <v>41984.1826</v>
      </c>
      <c r="D7616" s="3" t="s">
        <v>447</v>
      </c>
      <c r="E7616" s="3" t="s">
        <v>453</v>
      </c>
      <c r="F7616" s="3" t="str">
        <f t="shared" si="118"/>
        <v>Wholesale</v>
      </c>
      <c r="G7616" s="3">
        <v>43</v>
      </c>
      <c r="I7616"/>
    </row>
    <row r="7617" spans="3:9">
      <c r="C7617" s="176">
        <v>42345.823600000003</v>
      </c>
      <c r="D7617" s="3" t="s">
        <v>446</v>
      </c>
      <c r="E7617" s="3" t="s">
        <v>453</v>
      </c>
      <c r="F7617" s="3" t="str">
        <f t="shared" si="118"/>
        <v>Retail</v>
      </c>
      <c r="G7617" s="3">
        <v>1</v>
      </c>
      <c r="I7617"/>
    </row>
    <row r="7618" spans="3:9">
      <c r="C7618" s="176">
        <v>42360.154900000001</v>
      </c>
      <c r="D7618" s="3" t="s">
        <v>446</v>
      </c>
      <c r="E7618" s="3" t="s">
        <v>461</v>
      </c>
      <c r="F7618" s="3" t="str">
        <f t="shared" si="118"/>
        <v>Retail</v>
      </c>
      <c r="G7618" s="3">
        <v>4</v>
      </c>
      <c r="I7618"/>
    </row>
    <row r="7619" spans="3:9">
      <c r="C7619" s="176">
        <v>42245.743799999997</v>
      </c>
      <c r="D7619" s="3" t="s">
        <v>446</v>
      </c>
      <c r="E7619" s="3" t="s">
        <v>459</v>
      </c>
      <c r="F7619" s="3" t="str">
        <f t="shared" si="118"/>
        <v>Retail</v>
      </c>
      <c r="G7619" s="3">
        <v>1</v>
      </c>
      <c r="I7619"/>
    </row>
    <row r="7620" spans="3:9">
      <c r="C7620" s="176">
        <v>42202.118799999997</v>
      </c>
      <c r="D7620" s="3" t="s">
        <v>446</v>
      </c>
      <c r="E7620" s="3" t="s">
        <v>451</v>
      </c>
      <c r="F7620" s="3" t="str">
        <f t="shared" si="118"/>
        <v>Retail</v>
      </c>
      <c r="G7620" s="3">
        <v>2</v>
      </c>
      <c r="I7620"/>
    </row>
    <row r="7621" spans="3:9">
      <c r="C7621" s="176">
        <v>42256.469400000002</v>
      </c>
      <c r="D7621" s="3" t="s">
        <v>447</v>
      </c>
      <c r="E7621" s="3" t="s">
        <v>448</v>
      </c>
      <c r="F7621" s="3" t="str">
        <f t="shared" si="118"/>
        <v>Retail</v>
      </c>
      <c r="G7621" s="3">
        <v>4</v>
      </c>
      <c r="I7621"/>
    </row>
    <row r="7622" spans="3:9">
      <c r="C7622" s="176">
        <v>41982.790300000001</v>
      </c>
      <c r="D7622" s="3" t="s">
        <v>446</v>
      </c>
      <c r="E7622" s="3" t="s">
        <v>459</v>
      </c>
      <c r="F7622" s="3" t="str">
        <f t="shared" si="118"/>
        <v>Retail</v>
      </c>
      <c r="G7622" s="3">
        <v>1</v>
      </c>
      <c r="I7622"/>
    </row>
    <row r="7623" spans="3:9">
      <c r="C7623" s="176">
        <v>42180.554199999999</v>
      </c>
      <c r="D7623" s="3" t="s">
        <v>445</v>
      </c>
      <c r="E7623" s="3" t="s">
        <v>8</v>
      </c>
      <c r="F7623" s="3" t="str">
        <f t="shared" si="118"/>
        <v>Retail</v>
      </c>
      <c r="G7623" s="3">
        <v>1</v>
      </c>
      <c r="I7623"/>
    </row>
    <row r="7624" spans="3:9">
      <c r="C7624" s="176">
        <v>41982.5389</v>
      </c>
      <c r="D7624" s="3" t="s">
        <v>445</v>
      </c>
      <c r="E7624" s="3" t="s">
        <v>453</v>
      </c>
      <c r="F7624" s="3" t="str">
        <f t="shared" si="118"/>
        <v>Retail</v>
      </c>
      <c r="G7624" s="3">
        <v>3</v>
      </c>
      <c r="I7624"/>
    </row>
    <row r="7625" spans="3:9">
      <c r="C7625" s="176">
        <v>42197.5</v>
      </c>
      <c r="D7625" s="3" t="s">
        <v>447</v>
      </c>
      <c r="E7625" s="3" t="s">
        <v>452</v>
      </c>
      <c r="F7625" s="3" t="str">
        <f t="shared" si="118"/>
        <v>Wholesale</v>
      </c>
      <c r="G7625" s="3">
        <v>52</v>
      </c>
      <c r="I7625"/>
    </row>
    <row r="7626" spans="3:9">
      <c r="C7626" s="176">
        <v>42187.156900000002</v>
      </c>
      <c r="D7626" s="3" t="s">
        <v>447</v>
      </c>
      <c r="E7626" s="3" t="s">
        <v>114</v>
      </c>
      <c r="F7626" s="3" t="str">
        <f t="shared" ref="F7626:F7689" si="119">IF(G7626&lt;10,"Retail","Wholesale")</f>
        <v>Retail</v>
      </c>
      <c r="G7626" s="3">
        <v>4</v>
      </c>
      <c r="I7626"/>
    </row>
    <row r="7627" spans="3:9">
      <c r="C7627" s="176">
        <v>41989.196499999998</v>
      </c>
      <c r="D7627" s="3" t="s">
        <v>445</v>
      </c>
      <c r="E7627" s="3" t="s">
        <v>8</v>
      </c>
      <c r="F7627" s="3" t="str">
        <f t="shared" si="119"/>
        <v>Retail</v>
      </c>
      <c r="G7627" s="3">
        <v>2</v>
      </c>
      <c r="I7627"/>
    </row>
    <row r="7628" spans="3:9">
      <c r="C7628" s="176">
        <v>41985.448600000003</v>
      </c>
      <c r="D7628" s="3" t="s">
        <v>445</v>
      </c>
      <c r="E7628" s="3" t="s">
        <v>312</v>
      </c>
      <c r="F7628" s="3" t="str">
        <f t="shared" si="119"/>
        <v>Wholesale</v>
      </c>
      <c r="G7628" s="3">
        <v>36</v>
      </c>
      <c r="I7628"/>
    </row>
    <row r="7629" spans="3:9">
      <c r="C7629" s="176">
        <v>42168.836799999997</v>
      </c>
      <c r="D7629" s="3" t="s">
        <v>446</v>
      </c>
      <c r="E7629" s="3" t="s">
        <v>312</v>
      </c>
      <c r="F7629" s="3" t="str">
        <f t="shared" si="119"/>
        <v>Wholesale</v>
      </c>
      <c r="G7629" s="3">
        <v>63</v>
      </c>
      <c r="I7629"/>
    </row>
    <row r="7630" spans="3:9">
      <c r="C7630" s="176">
        <v>42099.165999999997</v>
      </c>
      <c r="D7630" s="3" t="s">
        <v>447</v>
      </c>
      <c r="E7630" s="3" t="s">
        <v>452</v>
      </c>
      <c r="F7630" s="3" t="str">
        <f t="shared" si="119"/>
        <v>Wholesale</v>
      </c>
      <c r="G7630" s="3">
        <v>25</v>
      </c>
      <c r="I7630"/>
    </row>
    <row r="7631" spans="3:9">
      <c r="C7631" s="176">
        <v>42211.477800000001</v>
      </c>
      <c r="D7631" s="3" t="s">
        <v>445</v>
      </c>
      <c r="E7631" s="3" t="s">
        <v>112</v>
      </c>
      <c r="F7631" s="3" t="str">
        <f t="shared" si="119"/>
        <v>Retail</v>
      </c>
      <c r="G7631" s="3">
        <v>8</v>
      </c>
      <c r="I7631"/>
    </row>
    <row r="7632" spans="3:9">
      <c r="C7632" s="176">
        <v>42191.095800000003</v>
      </c>
      <c r="D7632" s="3" t="s">
        <v>447</v>
      </c>
      <c r="E7632" s="3" t="s">
        <v>453</v>
      </c>
      <c r="F7632" s="3" t="str">
        <f t="shared" si="119"/>
        <v>Wholesale</v>
      </c>
      <c r="G7632" s="3">
        <v>41</v>
      </c>
      <c r="I7632"/>
    </row>
    <row r="7633" spans="3:9">
      <c r="C7633" s="176">
        <v>41983.7618</v>
      </c>
      <c r="D7633" s="3" t="s">
        <v>447</v>
      </c>
      <c r="E7633" s="3" t="s">
        <v>8</v>
      </c>
      <c r="F7633" s="3" t="str">
        <f t="shared" si="119"/>
        <v>Retail</v>
      </c>
      <c r="G7633" s="3">
        <v>1</v>
      </c>
      <c r="I7633"/>
    </row>
    <row r="7634" spans="3:9">
      <c r="C7634" s="176">
        <v>42361.7667</v>
      </c>
      <c r="D7634" s="3" t="s">
        <v>445</v>
      </c>
      <c r="E7634" s="3" t="s">
        <v>460</v>
      </c>
      <c r="F7634" s="3" t="str">
        <f t="shared" si="119"/>
        <v>Wholesale</v>
      </c>
      <c r="G7634" s="3">
        <v>36</v>
      </c>
      <c r="I7634"/>
    </row>
    <row r="7635" spans="3:9">
      <c r="C7635" s="176">
        <v>42041.7333</v>
      </c>
      <c r="D7635" s="3" t="s">
        <v>446</v>
      </c>
      <c r="E7635" s="3" t="s">
        <v>456</v>
      </c>
      <c r="F7635" s="3" t="str">
        <f t="shared" si="119"/>
        <v>Retail</v>
      </c>
      <c r="G7635" s="3">
        <v>6</v>
      </c>
      <c r="I7635"/>
    </row>
    <row r="7636" spans="3:9">
      <c r="C7636" s="176">
        <v>41984.486799999999</v>
      </c>
      <c r="D7636" s="3" t="s">
        <v>447</v>
      </c>
      <c r="E7636" s="3" t="s">
        <v>8</v>
      </c>
      <c r="F7636" s="3" t="str">
        <f t="shared" si="119"/>
        <v>Retail</v>
      </c>
      <c r="G7636" s="3">
        <v>3</v>
      </c>
      <c r="I7636"/>
    </row>
    <row r="7637" spans="3:9">
      <c r="C7637" s="176">
        <v>42273.478499999997</v>
      </c>
      <c r="D7637" s="3" t="s">
        <v>445</v>
      </c>
      <c r="E7637" s="3" t="s">
        <v>312</v>
      </c>
      <c r="F7637" s="3" t="str">
        <f t="shared" si="119"/>
        <v>Wholesale</v>
      </c>
      <c r="G7637" s="3">
        <v>61</v>
      </c>
      <c r="I7637"/>
    </row>
    <row r="7638" spans="3:9">
      <c r="C7638" s="176">
        <v>41983.033300000003</v>
      </c>
      <c r="D7638" s="3" t="s">
        <v>447</v>
      </c>
      <c r="E7638" s="3" t="s">
        <v>450</v>
      </c>
      <c r="F7638" s="3" t="str">
        <f t="shared" si="119"/>
        <v>Retail</v>
      </c>
      <c r="G7638" s="3">
        <v>2</v>
      </c>
      <c r="I7638"/>
    </row>
    <row r="7639" spans="3:9">
      <c r="C7639" s="176">
        <v>42200.6757</v>
      </c>
      <c r="D7639" s="3" t="s">
        <v>445</v>
      </c>
      <c r="E7639" s="3" t="s">
        <v>454</v>
      </c>
      <c r="F7639" s="3" t="str">
        <f t="shared" si="119"/>
        <v>Retail</v>
      </c>
      <c r="G7639" s="3">
        <v>4</v>
      </c>
      <c r="I7639"/>
    </row>
    <row r="7640" spans="3:9">
      <c r="C7640" s="176">
        <v>42010.75</v>
      </c>
      <c r="D7640" s="3" t="s">
        <v>445</v>
      </c>
      <c r="E7640" s="3" t="s">
        <v>6</v>
      </c>
      <c r="F7640" s="3" t="str">
        <f t="shared" si="119"/>
        <v>Retail</v>
      </c>
      <c r="G7640" s="3">
        <v>2</v>
      </c>
      <c r="I7640"/>
    </row>
    <row r="7641" spans="3:9">
      <c r="C7641" s="176">
        <v>42271.516000000003</v>
      </c>
      <c r="D7641" s="3" t="s">
        <v>445</v>
      </c>
      <c r="E7641" s="3" t="s">
        <v>6</v>
      </c>
      <c r="F7641" s="3" t="str">
        <f t="shared" si="119"/>
        <v>Wholesale</v>
      </c>
      <c r="G7641" s="3">
        <v>32</v>
      </c>
      <c r="I7641"/>
    </row>
    <row r="7642" spans="3:9">
      <c r="C7642" s="176">
        <v>42216.730600000003</v>
      </c>
      <c r="D7642" s="3" t="s">
        <v>449</v>
      </c>
      <c r="E7642" s="3" t="s">
        <v>453</v>
      </c>
      <c r="F7642" s="3" t="str">
        <f t="shared" si="119"/>
        <v>Retail</v>
      </c>
      <c r="G7642" s="3">
        <v>1</v>
      </c>
      <c r="I7642"/>
    </row>
    <row r="7643" spans="3:9">
      <c r="C7643" s="176">
        <v>41985.7264</v>
      </c>
      <c r="D7643" s="3" t="s">
        <v>445</v>
      </c>
      <c r="E7643" s="3" t="s">
        <v>7</v>
      </c>
      <c r="F7643" s="3" t="str">
        <f t="shared" si="119"/>
        <v>Retail</v>
      </c>
      <c r="G7643" s="3">
        <v>2</v>
      </c>
      <c r="I7643"/>
    </row>
    <row r="7644" spans="3:9">
      <c r="C7644" s="176">
        <v>42345.490299999998</v>
      </c>
      <c r="D7644" s="3" t="s">
        <v>445</v>
      </c>
      <c r="E7644" s="3" t="s">
        <v>453</v>
      </c>
      <c r="F7644" s="3" t="str">
        <f t="shared" si="119"/>
        <v>Wholesale</v>
      </c>
      <c r="G7644" s="3">
        <v>56</v>
      </c>
      <c r="I7644"/>
    </row>
    <row r="7645" spans="3:9">
      <c r="C7645" s="176">
        <v>42338.5</v>
      </c>
      <c r="D7645" s="3" t="s">
        <v>449</v>
      </c>
      <c r="E7645" s="3" t="s">
        <v>461</v>
      </c>
      <c r="F7645" s="3" t="str">
        <f t="shared" si="119"/>
        <v>Wholesale</v>
      </c>
      <c r="G7645" s="3">
        <v>53</v>
      </c>
      <c r="I7645"/>
    </row>
    <row r="7646" spans="3:9">
      <c r="C7646" s="176">
        <v>42213.769399999997</v>
      </c>
      <c r="D7646" s="3" t="s">
        <v>447</v>
      </c>
      <c r="E7646" s="3" t="s">
        <v>114</v>
      </c>
      <c r="F7646" s="3" t="str">
        <f t="shared" si="119"/>
        <v>Retail</v>
      </c>
      <c r="G7646" s="3">
        <v>2</v>
      </c>
      <c r="I7646"/>
    </row>
    <row r="7647" spans="3:9">
      <c r="C7647" s="176">
        <v>42237.486100000002</v>
      </c>
      <c r="D7647" s="3" t="s">
        <v>446</v>
      </c>
      <c r="E7647" s="3" t="s">
        <v>453</v>
      </c>
      <c r="F7647" s="3" t="str">
        <f t="shared" si="119"/>
        <v>Wholesale</v>
      </c>
      <c r="G7647" s="3">
        <v>28</v>
      </c>
      <c r="I7647"/>
    </row>
    <row r="7648" spans="3:9">
      <c r="C7648" s="176">
        <v>42192.177100000001</v>
      </c>
      <c r="D7648" s="3" t="s">
        <v>445</v>
      </c>
      <c r="E7648" s="3" t="s">
        <v>453</v>
      </c>
      <c r="F7648" s="3" t="str">
        <f t="shared" si="119"/>
        <v>Wholesale</v>
      </c>
      <c r="G7648" s="3">
        <v>42</v>
      </c>
      <c r="I7648"/>
    </row>
    <row r="7649" spans="3:9">
      <c r="C7649" s="176">
        <v>42351.575700000001</v>
      </c>
      <c r="D7649" s="3" t="s">
        <v>449</v>
      </c>
      <c r="E7649" s="3" t="s">
        <v>6</v>
      </c>
      <c r="F7649" s="3" t="str">
        <f t="shared" si="119"/>
        <v>Wholesale</v>
      </c>
      <c r="G7649" s="3">
        <v>150</v>
      </c>
      <c r="I7649"/>
    </row>
    <row r="7650" spans="3:9">
      <c r="C7650" s="176">
        <v>42171.7382</v>
      </c>
      <c r="D7650" s="3" t="s">
        <v>445</v>
      </c>
      <c r="E7650" s="3" t="s">
        <v>452</v>
      </c>
      <c r="F7650" s="3" t="str">
        <f t="shared" si="119"/>
        <v>Wholesale</v>
      </c>
      <c r="G7650" s="3">
        <v>38</v>
      </c>
      <c r="I7650"/>
    </row>
    <row r="7651" spans="3:9">
      <c r="C7651" s="176">
        <v>42182.536800000002</v>
      </c>
      <c r="D7651" s="3" t="s">
        <v>447</v>
      </c>
      <c r="E7651" s="3" t="s">
        <v>453</v>
      </c>
      <c r="F7651" s="3" t="str">
        <f t="shared" si="119"/>
        <v>Wholesale</v>
      </c>
      <c r="G7651" s="3">
        <v>34</v>
      </c>
      <c r="I7651"/>
    </row>
    <row r="7652" spans="3:9">
      <c r="C7652" s="176">
        <v>42358.887499999997</v>
      </c>
      <c r="D7652" s="3" t="s">
        <v>445</v>
      </c>
      <c r="E7652" s="3" t="s">
        <v>312</v>
      </c>
      <c r="F7652" s="3" t="str">
        <f t="shared" si="119"/>
        <v>Retail</v>
      </c>
      <c r="G7652" s="3">
        <v>1</v>
      </c>
      <c r="I7652"/>
    </row>
    <row r="7653" spans="3:9">
      <c r="C7653" s="176">
        <v>42337.7736</v>
      </c>
      <c r="D7653" s="3" t="s">
        <v>449</v>
      </c>
      <c r="E7653" s="3" t="s">
        <v>114</v>
      </c>
      <c r="F7653" s="3" t="str">
        <f t="shared" si="119"/>
        <v>Retail</v>
      </c>
      <c r="G7653" s="3">
        <v>1</v>
      </c>
      <c r="I7653"/>
    </row>
    <row r="7654" spans="3:9">
      <c r="C7654" s="176">
        <v>42363.713199999998</v>
      </c>
      <c r="D7654" s="3" t="s">
        <v>445</v>
      </c>
      <c r="E7654" s="3" t="s">
        <v>6</v>
      </c>
      <c r="F7654" s="3" t="str">
        <f t="shared" si="119"/>
        <v>Retail</v>
      </c>
      <c r="G7654" s="3">
        <v>2</v>
      </c>
      <c r="I7654"/>
    </row>
    <row r="7655" spans="3:9">
      <c r="C7655" s="176">
        <v>42138.094400000002</v>
      </c>
      <c r="D7655" s="3" t="s">
        <v>445</v>
      </c>
      <c r="E7655" s="3" t="s">
        <v>452</v>
      </c>
      <c r="F7655" s="3" t="str">
        <f t="shared" si="119"/>
        <v>Wholesale</v>
      </c>
      <c r="G7655" s="3">
        <v>61</v>
      </c>
      <c r="I7655"/>
    </row>
    <row r="7656" spans="3:9">
      <c r="C7656" s="176">
        <v>42244.561099999999</v>
      </c>
      <c r="D7656" s="3" t="s">
        <v>446</v>
      </c>
      <c r="E7656" s="3" t="s">
        <v>7</v>
      </c>
      <c r="F7656" s="3" t="str">
        <f t="shared" si="119"/>
        <v>Wholesale</v>
      </c>
      <c r="G7656" s="3">
        <v>37</v>
      </c>
      <c r="I7656"/>
    </row>
    <row r="7657" spans="3:9">
      <c r="C7657" s="176">
        <v>41981.561800000003</v>
      </c>
      <c r="D7657" s="3" t="s">
        <v>445</v>
      </c>
      <c r="E7657" s="3" t="s">
        <v>458</v>
      </c>
      <c r="F7657" s="3" t="str">
        <f t="shared" si="119"/>
        <v>Retail</v>
      </c>
      <c r="G7657" s="3">
        <v>5</v>
      </c>
      <c r="I7657"/>
    </row>
    <row r="7658" spans="3:9">
      <c r="C7658" s="176">
        <v>41981.193099999997</v>
      </c>
      <c r="D7658" s="3" t="s">
        <v>447</v>
      </c>
      <c r="E7658" s="3" t="s">
        <v>9</v>
      </c>
      <c r="F7658" s="3" t="str">
        <f t="shared" si="119"/>
        <v>Retail</v>
      </c>
      <c r="G7658" s="3">
        <v>1</v>
      </c>
      <c r="I7658"/>
    </row>
    <row r="7659" spans="3:9">
      <c r="C7659" s="176">
        <v>41981.502800000002</v>
      </c>
      <c r="D7659" s="3" t="s">
        <v>445</v>
      </c>
      <c r="E7659" s="3" t="s">
        <v>110</v>
      </c>
      <c r="F7659" s="3" t="str">
        <f t="shared" si="119"/>
        <v>Wholesale</v>
      </c>
      <c r="G7659" s="3">
        <v>45</v>
      </c>
      <c r="I7659"/>
    </row>
    <row r="7660" spans="3:9">
      <c r="C7660" s="176">
        <v>42304.1319</v>
      </c>
      <c r="D7660" s="3" t="s">
        <v>446</v>
      </c>
      <c r="E7660" s="3" t="s">
        <v>453</v>
      </c>
      <c r="F7660" s="3" t="str">
        <f t="shared" si="119"/>
        <v>Retail</v>
      </c>
      <c r="G7660" s="3">
        <v>7</v>
      </c>
      <c r="I7660"/>
    </row>
    <row r="7661" spans="3:9">
      <c r="C7661" s="176">
        <v>42157.545100000003</v>
      </c>
      <c r="D7661" s="3" t="s">
        <v>445</v>
      </c>
      <c r="E7661" s="3" t="s">
        <v>6</v>
      </c>
      <c r="F7661" s="3" t="str">
        <f t="shared" si="119"/>
        <v>Wholesale</v>
      </c>
      <c r="G7661" s="3">
        <v>38</v>
      </c>
      <c r="I7661"/>
    </row>
    <row r="7662" spans="3:9">
      <c r="C7662" s="176">
        <v>42335.597900000001</v>
      </c>
      <c r="D7662" s="3" t="s">
        <v>445</v>
      </c>
      <c r="E7662" s="3" t="s">
        <v>453</v>
      </c>
      <c r="F7662" s="3" t="str">
        <f t="shared" si="119"/>
        <v>Wholesale</v>
      </c>
      <c r="G7662" s="3">
        <v>62</v>
      </c>
      <c r="I7662"/>
    </row>
    <row r="7663" spans="3:9">
      <c r="C7663" s="176">
        <v>42093.091</v>
      </c>
      <c r="D7663" s="3" t="s">
        <v>446</v>
      </c>
      <c r="E7663" s="3" t="s">
        <v>453</v>
      </c>
      <c r="F7663" s="3" t="str">
        <f t="shared" si="119"/>
        <v>Retail</v>
      </c>
      <c r="G7663" s="3">
        <v>3</v>
      </c>
      <c r="I7663"/>
    </row>
    <row r="7664" spans="3:9">
      <c r="C7664" s="176">
        <v>42234.5069</v>
      </c>
      <c r="D7664" s="3" t="s">
        <v>449</v>
      </c>
      <c r="E7664" s="3" t="s">
        <v>456</v>
      </c>
      <c r="F7664" s="3" t="str">
        <f t="shared" si="119"/>
        <v>Wholesale</v>
      </c>
      <c r="G7664" s="3">
        <v>29</v>
      </c>
      <c r="I7664"/>
    </row>
    <row r="7665" spans="3:9">
      <c r="C7665" s="176">
        <v>42165.554900000003</v>
      </c>
      <c r="D7665" s="3" t="s">
        <v>449</v>
      </c>
      <c r="E7665" s="3" t="s">
        <v>453</v>
      </c>
      <c r="F7665" s="3" t="str">
        <f t="shared" si="119"/>
        <v>Wholesale</v>
      </c>
      <c r="G7665" s="3">
        <v>130</v>
      </c>
      <c r="I7665"/>
    </row>
    <row r="7666" spans="3:9">
      <c r="C7666" s="176">
        <v>42179.7618</v>
      </c>
      <c r="D7666" s="3" t="s">
        <v>445</v>
      </c>
      <c r="E7666" s="3" t="s">
        <v>453</v>
      </c>
      <c r="F7666" s="3" t="str">
        <f t="shared" si="119"/>
        <v>Wholesale</v>
      </c>
      <c r="G7666" s="3">
        <v>73</v>
      </c>
      <c r="I7666"/>
    </row>
    <row r="7667" spans="3:9">
      <c r="C7667" s="176">
        <v>42350.540999999997</v>
      </c>
      <c r="D7667" s="3" t="s">
        <v>445</v>
      </c>
      <c r="E7667" s="3" t="s">
        <v>6</v>
      </c>
      <c r="F7667" s="3" t="str">
        <f t="shared" si="119"/>
        <v>Retail</v>
      </c>
      <c r="G7667" s="3">
        <v>8</v>
      </c>
      <c r="I7667"/>
    </row>
    <row r="7668" spans="3:9">
      <c r="C7668" s="176">
        <v>42281.494400000003</v>
      </c>
      <c r="D7668" s="3" t="s">
        <v>447</v>
      </c>
      <c r="E7668" s="3" t="s">
        <v>453</v>
      </c>
      <c r="F7668" s="3" t="str">
        <f t="shared" si="119"/>
        <v>Wholesale</v>
      </c>
      <c r="G7668" s="3">
        <v>68</v>
      </c>
      <c r="I7668"/>
    </row>
    <row r="7669" spans="3:9">
      <c r="C7669" s="176">
        <v>41981.697899999999</v>
      </c>
      <c r="D7669" s="3" t="s">
        <v>446</v>
      </c>
      <c r="E7669" s="3" t="s">
        <v>453</v>
      </c>
      <c r="F7669" s="3" t="str">
        <f t="shared" si="119"/>
        <v>Retail</v>
      </c>
      <c r="G7669" s="3">
        <v>9</v>
      </c>
      <c r="I7669"/>
    </row>
    <row r="7670" spans="3:9">
      <c r="C7670" s="176">
        <v>42120.266000000003</v>
      </c>
      <c r="D7670" s="3" t="s">
        <v>449</v>
      </c>
      <c r="E7670" s="3" t="s">
        <v>458</v>
      </c>
      <c r="F7670" s="3" t="str">
        <f t="shared" si="119"/>
        <v>Retail</v>
      </c>
      <c r="G7670" s="3">
        <v>2</v>
      </c>
      <c r="I7670"/>
    </row>
    <row r="7671" spans="3:9">
      <c r="C7671" s="176">
        <v>42173.7431</v>
      </c>
      <c r="D7671" s="3" t="s">
        <v>447</v>
      </c>
      <c r="E7671" s="3" t="s">
        <v>453</v>
      </c>
      <c r="F7671" s="3" t="str">
        <f t="shared" si="119"/>
        <v>Retail</v>
      </c>
      <c r="G7671" s="3">
        <v>4</v>
      </c>
      <c r="I7671"/>
    </row>
    <row r="7672" spans="3:9">
      <c r="C7672" s="176">
        <v>41985.563900000001</v>
      </c>
      <c r="D7672" s="3" t="s">
        <v>445</v>
      </c>
      <c r="E7672" s="3" t="s">
        <v>312</v>
      </c>
      <c r="F7672" s="3" t="str">
        <f t="shared" si="119"/>
        <v>Wholesale</v>
      </c>
      <c r="G7672" s="3">
        <v>46</v>
      </c>
      <c r="I7672"/>
    </row>
    <row r="7673" spans="3:9">
      <c r="C7673" s="176">
        <v>41977.531900000002</v>
      </c>
      <c r="D7673" s="3" t="s">
        <v>445</v>
      </c>
      <c r="E7673" s="3" t="s">
        <v>453</v>
      </c>
      <c r="F7673" s="3" t="str">
        <f t="shared" si="119"/>
        <v>Wholesale</v>
      </c>
      <c r="G7673" s="3">
        <v>50</v>
      </c>
      <c r="I7673"/>
    </row>
    <row r="7674" spans="3:9">
      <c r="C7674" s="176">
        <v>42339.497199999998</v>
      </c>
      <c r="D7674" s="3" t="s">
        <v>447</v>
      </c>
      <c r="E7674" s="3" t="s">
        <v>453</v>
      </c>
      <c r="F7674" s="3" t="str">
        <f t="shared" si="119"/>
        <v>Retail</v>
      </c>
      <c r="G7674" s="3">
        <v>1</v>
      </c>
      <c r="I7674"/>
    </row>
    <row r="7675" spans="3:9">
      <c r="C7675" s="176">
        <v>42245.181900000003</v>
      </c>
      <c r="D7675" s="3" t="s">
        <v>446</v>
      </c>
      <c r="E7675" s="3" t="s">
        <v>453</v>
      </c>
      <c r="F7675" s="3" t="str">
        <f t="shared" si="119"/>
        <v>Wholesale</v>
      </c>
      <c r="G7675" s="3">
        <v>60</v>
      </c>
      <c r="I7675"/>
    </row>
    <row r="7676" spans="3:9">
      <c r="C7676" s="176">
        <v>42290.4931</v>
      </c>
      <c r="D7676" s="3" t="s">
        <v>445</v>
      </c>
      <c r="E7676" s="3" t="s">
        <v>453</v>
      </c>
      <c r="F7676" s="3" t="str">
        <f t="shared" si="119"/>
        <v>Wholesale</v>
      </c>
      <c r="G7676" s="3">
        <v>100</v>
      </c>
      <c r="I7676"/>
    </row>
    <row r="7677" spans="3:9">
      <c r="C7677" s="176">
        <v>42120.123599999999</v>
      </c>
      <c r="D7677" s="3" t="s">
        <v>445</v>
      </c>
      <c r="E7677" s="3" t="s">
        <v>8</v>
      </c>
      <c r="F7677" s="3" t="str">
        <f t="shared" si="119"/>
        <v>Retail</v>
      </c>
      <c r="G7677" s="3">
        <v>7</v>
      </c>
      <c r="I7677"/>
    </row>
    <row r="7678" spans="3:9">
      <c r="C7678" s="176">
        <v>42160.132599999997</v>
      </c>
      <c r="D7678" s="3" t="s">
        <v>449</v>
      </c>
      <c r="E7678" s="3" t="s">
        <v>114</v>
      </c>
      <c r="F7678" s="3" t="str">
        <f t="shared" si="119"/>
        <v>Retail</v>
      </c>
      <c r="G7678" s="3">
        <v>4</v>
      </c>
      <c r="I7678"/>
    </row>
    <row r="7679" spans="3:9">
      <c r="C7679" s="176">
        <v>42343.389600000002</v>
      </c>
      <c r="D7679" s="3" t="s">
        <v>446</v>
      </c>
      <c r="E7679" s="3" t="s">
        <v>7</v>
      </c>
      <c r="F7679" s="3" t="str">
        <f t="shared" si="119"/>
        <v>Retail</v>
      </c>
      <c r="G7679" s="3">
        <v>2</v>
      </c>
      <c r="I7679"/>
    </row>
    <row r="7680" spans="3:9">
      <c r="C7680" s="176">
        <v>42115.188900000001</v>
      </c>
      <c r="D7680" s="3" t="s">
        <v>445</v>
      </c>
      <c r="E7680" s="3" t="s">
        <v>453</v>
      </c>
      <c r="F7680" s="3" t="str">
        <f t="shared" si="119"/>
        <v>Wholesale</v>
      </c>
      <c r="G7680" s="3">
        <v>63</v>
      </c>
      <c r="I7680"/>
    </row>
    <row r="7681" spans="3:9">
      <c r="C7681" s="176">
        <v>42224.718800000002</v>
      </c>
      <c r="D7681" s="3" t="s">
        <v>449</v>
      </c>
      <c r="E7681" s="3" t="s">
        <v>110</v>
      </c>
      <c r="F7681" s="3" t="str">
        <f t="shared" si="119"/>
        <v>Retail</v>
      </c>
      <c r="G7681" s="3">
        <v>4</v>
      </c>
      <c r="I7681"/>
    </row>
    <row r="7682" spans="3:9">
      <c r="C7682" s="176">
        <v>41981.735399999998</v>
      </c>
      <c r="D7682" s="3" t="s">
        <v>445</v>
      </c>
      <c r="E7682" s="3" t="s">
        <v>6</v>
      </c>
      <c r="F7682" s="3" t="str">
        <f t="shared" si="119"/>
        <v>Retail</v>
      </c>
      <c r="G7682" s="3">
        <v>2</v>
      </c>
      <c r="I7682"/>
    </row>
    <row r="7683" spans="3:9">
      <c r="C7683" s="176">
        <v>42359.4715</v>
      </c>
      <c r="D7683" s="3" t="s">
        <v>447</v>
      </c>
      <c r="E7683" s="3" t="s">
        <v>453</v>
      </c>
      <c r="F7683" s="3" t="str">
        <f t="shared" si="119"/>
        <v>Retail</v>
      </c>
      <c r="G7683" s="3">
        <v>3</v>
      </c>
      <c r="I7683"/>
    </row>
    <row r="7684" spans="3:9">
      <c r="C7684" s="176">
        <v>42146.747900000002</v>
      </c>
      <c r="D7684" s="3" t="s">
        <v>445</v>
      </c>
      <c r="E7684" s="3" t="s">
        <v>450</v>
      </c>
      <c r="F7684" s="3" t="str">
        <f t="shared" si="119"/>
        <v>Retail</v>
      </c>
      <c r="G7684" s="3">
        <v>4</v>
      </c>
      <c r="I7684"/>
    </row>
    <row r="7685" spans="3:9">
      <c r="C7685" s="176">
        <v>42205.461799999997</v>
      </c>
      <c r="D7685" s="3" t="s">
        <v>445</v>
      </c>
      <c r="E7685" s="3" t="s">
        <v>453</v>
      </c>
      <c r="F7685" s="3" t="str">
        <f t="shared" si="119"/>
        <v>Retail</v>
      </c>
      <c r="G7685" s="3">
        <v>1</v>
      </c>
      <c r="I7685"/>
    </row>
    <row r="7686" spans="3:9">
      <c r="C7686" s="176">
        <v>42345.7569</v>
      </c>
      <c r="D7686" s="3" t="s">
        <v>445</v>
      </c>
      <c r="E7686" s="3" t="s">
        <v>6</v>
      </c>
      <c r="F7686" s="3" t="str">
        <f t="shared" si="119"/>
        <v>Retail</v>
      </c>
      <c r="G7686" s="3">
        <v>1</v>
      </c>
      <c r="I7686"/>
    </row>
    <row r="7687" spans="3:9">
      <c r="C7687" s="176">
        <v>42221.75</v>
      </c>
      <c r="D7687" s="3" t="s">
        <v>447</v>
      </c>
      <c r="E7687" s="3" t="s">
        <v>453</v>
      </c>
      <c r="F7687" s="3" t="str">
        <f t="shared" si="119"/>
        <v>Wholesale</v>
      </c>
      <c r="G7687" s="3">
        <v>38</v>
      </c>
      <c r="I7687"/>
    </row>
    <row r="7688" spans="3:9">
      <c r="C7688" s="176">
        <v>42335.561800000003</v>
      </c>
      <c r="D7688" s="3" t="s">
        <v>447</v>
      </c>
      <c r="E7688" s="3" t="s">
        <v>457</v>
      </c>
      <c r="F7688" s="3" t="str">
        <f t="shared" si="119"/>
        <v>Retail</v>
      </c>
      <c r="G7688" s="3">
        <v>2</v>
      </c>
      <c r="I7688"/>
    </row>
    <row r="7689" spans="3:9">
      <c r="C7689" s="176">
        <v>42041.509700000002</v>
      </c>
      <c r="D7689" s="3" t="s">
        <v>447</v>
      </c>
      <c r="E7689" s="3" t="s">
        <v>453</v>
      </c>
      <c r="F7689" s="3" t="str">
        <f t="shared" si="119"/>
        <v>Retail</v>
      </c>
      <c r="G7689" s="3">
        <v>3</v>
      </c>
      <c r="I7689"/>
    </row>
    <row r="7690" spans="3:9">
      <c r="C7690" s="176">
        <v>42021.965300000003</v>
      </c>
      <c r="D7690" s="3" t="s">
        <v>447</v>
      </c>
      <c r="E7690" s="3" t="s">
        <v>10</v>
      </c>
      <c r="F7690" s="3" t="str">
        <f t="shared" ref="F7690:F7753" si="120">IF(G7690&lt;10,"Retail","Wholesale")</f>
        <v>Retail</v>
      </c>
      <c r="G7690" s="3">
        <v>7</v>
      </c>
      <c r="I7690"/>
    </row>
    <row r="7691" spans="3:9">
      <c r="C7691" s="176">
        <v>41979.5389</v>
      </c>
      <c r="D7691" s="3" t="s">
        <v>446</v>
      </c>
      <c r="E7691" s="3" t="s">
        <v>6</v>
      </c>
      <c r="F7691" s="3" t="str">
        <f t="shared" si="120"/>
        <v>Wholesale</v>
      </c>
      <c r="G7691" s="3">
        <v>66</v>
      </c>
      <c r="I7691"/>
    </row>
    <row r="7692" spans="3:9">
      <c r="C7692" s="176">
        <v>42354.120799999997</v>
      </c>
      <c r="D7692" s="3" t="s">
        <v>447</v>
      </c>
      <c r="E7692" s="3" t="s">
        <v>452</v>
      </c>
      <c r="F7692" s="3" t="str">
        <f t="shared" si="120"/>
        <v>Retail</v>
      </c>
      <c r="G7692" s="3">
        <v>2</v>
      </c>
      <c r="I7692"/>
    </row>
    <row r="7693" spans="3:9">
      <c r="C7693" s="176">
        <v>41981.1417</v>
      </c>
      <c r="D7693" s="3" t="s">
        <v>445</v>
      </c>
      <c r="E7693" s="3" t="s">
        <v>112</v>
      </c>
      <c r="F7693" s="3" t="str">
        <f t="shared" si="120"/>
        <v>Retail</v>
      </c>
      <c r="G7693" s="3">
        <v>1</v>
      </c>
      <c r="I7693"/>
    </row>
    <row r="7694" spans="3:9">
      <c r="C7694" s="176">
        <v>42221.760399999999</v>
      </c>
      <c r="D7694" s="3" t="s">
        <v>445</v>
      </c>
      <c r="E7694" s="3" t="s">
        <v>453</v>
      </c>
      <c r="F7694" s="3" t="str">
        <f t="shared" si="120"/>
        <v>Retail</v>
      </c>
      <c r="G7694" s="3">
        <v>4</v>
      </c>
      <c r="I7694"/>
    </row>
    <row r="7695" spans="3:9">
      <c r="C7695" s="176">
        <v>42356.520799999998</v>
      </c>
      <c r="D7695" s="3" t="s">
        <v>447</v>
      </c>
      <c r="E7695" s="3" t="s">
        <v>312</v>
      </c>
      <c r="F7695" s="3" t="str">
        <f t="shared" si="120"/>
        <v>Retail</v>
      </c>
      <c r="G7695" s="3">
        <v>4</v>
      </c>
      <c r="I7695"/>
    </row>
    <row r="7696" spans="3:9">
      <c r="C7696" s="176">
        <v>42254.478499999997</v>
      </c>
      <c r="D7696" s="3" t="s">
        <v>445</v>
      </c>
      <c r="E7696" s="3" t="s">
        <v>453</v>
      </c>
      <c r="F7696" s="3" t="str">
        <f t="shared" si="120"/>
        <v>Wholesale</v>
      </c>
      <c r="G7696" s="3">
        <v>35</v>
      </c>
      <c r="I7696"/>
    </row>
    <row r="7697" spans="3:9">
      <c r="C7697" s="176">
        <v>41979.228499999997</v>
      </c>
      <c r="D7697" s="3" t="s">
        <v>447</v>
      </c>
      <c r="E7697" s="3" t="s">
        <v>453</v>
      </c>
      <c r="F7697" s="3" t="str">
        <f t="shared" si="120"/>
        <v>Retail</v>
      </c>
      <c r="G7697" s="3">
        <v>2</v>
      </c>
      <c r="I7697"/>
    </row>
    <row r="7698" spans="3:9">
      <c r="C7698" s="176">
        <v>42235.525000000001</v>
      </c>
      <c r="D7698" s="3" t="s">
        <v>447</v>
      </c>
      <c r="E7698" s="3" t="s">
        <v>6</v>
      </c>
      <c r="F7698" s="3" t="str">
        <f t="shared" si="120"/>
        <v>Retail</v>
      </c>
      <c r="G7698" s="3">
        <v>2</v>
      </c>
      <c r="I7698"/>
    </row>
    <row r="7699" spans="3:9">
      <c r="C7699" s="176">
        <v>42156.783300000003</v>
      </c>
      <c r="D7699" s="3" t="s">
        <v>446</v>
      </c>
      <c r="E7699" s="3" t="s">
        <v>6</v>
      </c>
      <c r="F7699" s="3" t="str">
        <f t="shared" si="120"/>
        <v>Wholesale</v>
      </c>
      <c r="G7699" s="3">
        <v>53</v>
      </c>
      <c r="I7699"/>
    </row>
    <row r="7700" spans="3:9">
      <c r="C7700" s="176">
        <v>42341.466</v>
      </c>
      <c r="D7700" s="3" t="s">
        <v>445</v>
      </c>
      <c r="E7700" s="3" t="s">
        <v>453</v>
      </c>
      <c r="F7700" s="3" t="str">
        <f t="shared" si="120"/>
        <v>Wholesale</v>
      </c>
      <c r="G7700" s="3">
        <v>45</v>
      </c>
      <c r="I7700"/>
    </row>
    <row r="7701" spans="3:9">
      <c r="C7701" s="176">
        <v>41985.4611</v>
      </c>
      <c r="D7701" s="3" t="s">
        <v>445</v>
      </c>
      <c r="E7701" s="3" t="s">
        <v>112</v>
      </c>
      <c r="F7701" s="3" t="str">
        <f t="shared" si="120"/>
        <v>Retail</v>
      </c>
      <c r="G7701" s="3">
        <v>2</v>
      </c>
      <c r="I7701"/>
    </row>
    <row r="7702" spans="3:9">
      <c r="C7702" s="176">
        <v>42233.4764</v>
      </c>
      <c r="D7702" s="3" t="s">
        <v>449</v>
      </c>
      <c r="E7702" s="3" t="s">
        <v>453</v>
      </c>
      <c r="F7702" s="3" t="str">
        <f t="shared" si="120"/>
        <v>Wholesale</v>
      </c>
      <c r="G7702" s="3">
        <v>26</v>
      </c>
      <c r="I7702"/>
    </row>
    <row r="7703" spans="3:9">
      <c r="C7703" s="176">
        <v>42050.091699999997</v>
      </c>
      <c r="D7703" s="3" t="s">
        <v>446</v>
      </c>
      <c r="E7703" s="3" t="s">
        <v>453</v>
      </c>
      <c r="F7703" s="3" t="str">
        <f t="shared" si="120"/>
        <v>Wholesale</v>
      </c>
      <c r="G7703" s="3">
        <v>39</v>
      </c>
      <c r="I7703"/>
    </row>
    <row r="7704" spans="3:9">
      <c r="C7704" s="176">
        <v>42140.189599999998</v>
      </c>
      <c r="D7704" s="3" t="s">
        <v>449</v>
      </c>
      <c r="E7704" s="3" t="s">
        <v>7</v>
      </c>
      <c r="F7704" s="3" t="str">
        <f t="shared" si="120"/>
        <v>Wholesale</v>
      </c>
      <c r="G7704" s="3">
        <v>39</v>
      </c>
      <c r="I7704"/>
    </row>
    <row r="7705" spans="3:9">
      <c r="C7705" s="176">
        <v>41986.463199999998</v>
      </c>
      <c r="D7705" s="3" t="s">
        <v>447</v>
      </c>
      <c r="E7705" s="3" t="s">
        <v>453</v>
      </c>
      <c r="F7705" s="3" t="str">
        <f t="shared" si="120"/>
        <v>Retail</v>
      </c>
      <c r="G7705" s="3">
        <v>6</v>
      </c>
      <c r="I7705"/>
    </row>
    <row r="7706" spans="3:9">
      <c r="C7706" s="176">
        <v>42285.113899999997</v>
      </c>
      <c r="D7706" s="3" t="s">
        <v>447</v>
      </c>
      <c r="E7706" s="3" t="s">
        <v>6</v>
      </c>
      <c r="F7706" s="3" t="str">
        <f t="shared" si="120"/>
        <v>Retail</v>
      </c>
      <c r="G7706" s="3">
        <v>6</v>
      </c>
      <c r="I7706"/>
    </row>
    <row r="7707" spans="3:9">
      <c r="C7707" s="176">
        <v>42333.526400000002</v>
      </c>
      <c r="D7707" s="3" t="s">
        <v>446</v>
      </c>
      <c r="E7707" s="3" t="s">
        <v>453</v>
      </c>
      <c r="F7707" s="3" t="str">
        <f t="shared" si="120"/>
        <v>Retail</v>
      </c>
      <c r="G7707" s="3">
        <v>2</v>
      </c>
      <c r="I7707"/>
    </row>
    <row r="7708" spans="3:9">
      <c r="C7708" s="176">
        <v>41979.722900000001</v>
      </c>
      <c r="D7708" s="3" t="s">
        <v>447</v>
      </c>
      <c r="E7708" s="3" t="s">
        <v>461</v>
      </c>
      <c r="F7708" s="3" t="str">
        <f t="shared" si="120"/>
        <v>Retail</v>
      </c>
      <c r="G7708" s="3">
        <v>8</v>
      </c>
      <c r="I7708"/>
    </row>
    <row r="7709" spans="3:9">
      <c r="C7709" s="176">
        <v>42033.115299999998</v>
      </c>
      <c r="D7709" s="3" t="s">
        <v>447</v>
      </c>
      <c r="E7709" s="3" t="s">
        <v>7</v>
      </c>
      <c r="F7709" s="3" t="str">
        <f t="shared" si="120"/>
        <v>Retail</v>
      </c>
      <c r="G7709" s="3">
        <v>6</v>
      </c>
      <c r="I7709"/>
    </row>
    <row r="7710" spans="3:9">
      <c r="C7710" s="176">
        <v>42352.503499999999</v>
      </c>
      <c r="D7710" s="3" t="s">
        <v>447</v>
      </c>
      <c r="E7710" s="3" t="s">
        <v>6</v>
      </c>
      <c r="F7710" s="3" t="str">
        <f t="shared" si="120"/>
        <v>Retail</v>
      </c>
      <c r="G7710" s="3">
        <v>6</v>
      </c>
      <c r="I7710"/>
    </row>
    <row r="7711" spans="3:9">
      <c r="C7711" s="176">
        <v>42219.798600000002</v>
      </c>
      <c r="D7711" s="3" t="s">
        <v>447</v>
      </c>
      <c r="E7711" s="3" t="s">
        <v>455</v>
      </c>
      <c r="F7711" s="3" t="str">
        <f t="shared" si="120"/>
        <v>Retail</v>
      </c>
      <c r="G7711" s="3">
        <v>5</v>
      </c>
      <c r="I7711"/>
    </row>
    <row r="7712" spans="3:9">
      <c r="C7712" s="176">
        <v>42171.177799999998</v>
      </c>
      <c r="D7712" s="3" t="s">
        <v>447</v>
      </c>
      <c r="E7712" s="3" t="s">
        <v>6</v>
      </c>
      <c r="F7712" s="3" t="str">
        <f t="shared" si="120"/>
        <v>Wholesale</v>
      </c>
      <c r="G7712" s="3">
        <v>54</v>
      </c>
      <c r="I7712"/>
    </row>
    <row r="7713" spans="3:9">
      <c r="C7713" s="176">
        <v>42313.479899999998</v>
      </c>
      <c r="D7713" s="3" t="s">
        <v>445</v>
      </c>
      <c r="E7713" s="3" t="s">
        <v>312</v>
      </c>
      <c r="F7713" s="3" t="str">
        <f t="shared" si="120"/>
        <v>Retail</v>
      </c>
      <c r="G7713" s="3">
        <v>3</v>
      </c>
      <c r="I7713"/>
    </row>
    <row r="7714" spans="3:9">
      <c r="C7714" s="176">
        <v>41983.768799999998</v>
      </c>
      <c r="D7714" s="3" t="s">
        <v>445</v>
      </c>
      <c r="E7714" s="3" t="s">
        <v>453</v>
      </c>
      <c r="F7714" s="3" t="str">
        <f t="shared" si="120"/>
        <v>Wholesale</v>
      </c>
      <c r="G7714" s="3">
        <v>39</v>
      </c>
      <c r="I7714"/>
    </row>
    <row r="7715" spans="3:9">
      <c r="C7715" s="176">
        <v>42348.434699999998</v>
      </c>
      <c r="D7715" s="3" t="s">
        <v>446</v>
      </c>
      <c r="E7715" s="3" t="s">
        <v>453</v>
      </c>
      <c r="F7715" s="3" t="str">
        <f t="shared" si="120"/>
        <v>Wholesale</v>
      </c>
      <c r="G7715" s="3">
        <v>60</v>
      </c>
      <c r="I7715"/>
    </row>
    <row r="7716" spans="3:9">
      <c r="C7716" s="176">
        <v>42126.743799999997</v>
      </c>
      <c r="D7716" s="3" t="s">
        <v>446</v>
      </c>
      <c r="E7716" s="3" t="s">
        <v>7</v>
      </c>
      <c r="F7716" s="3" t="str">
        <f t="shared" si="120"/>
        <v>Wholesale</v>
      </c>
      <c r="G7716" s="3">
        <v>34</v>
      </c>
      <c r="I7716"/>
    </row>
    <row r="7717" spans="3:9">
      <c r="C7717" s="176">
        <v>42176.507599999997</v>
      </c>
      <c r="D7717" s="3" t="s">
        <v>445</v>
      </c>
      <c r="E7717" s="3" t="s">
        <v>8</v>
      </c>
      <c r="F7717" s="3" t="str">
        <f t="shared" si="120"/>
        <v>Retail</v>
      </c>
      <c r="G7717" s="3">
        <v>3</v>
      </c>
      <c r="I7717"/>
    </row>
    <row r="7718" spans="3:9">
      <c r="C7718" s="176">
        <v>41982.877800000002</v>
      </c>
      <c r="D7718" s="3" t="s">
        <v>447</v>
      </c>
      <c r="E7718" s="3" t="s">
        <v>457</v>
      </c>
      <c r="F7718" s="3" t="str">
        <f t="shared" si="120"/>
        <v>Wholesale</v>
      </c>
      <c r="G7718" s="3">
        <v>32</v>
      </c>
      <c r="I7718"/>
    </row>
    <row r="7719" spans="3:9">
      <c r="C7719" s="176">
        <v>42200.771500000003</v>
      </c>
      <c r="D7719" s="3" t="s">
        <v>446</v>
      </c>
      <c r="E7719" s="3" t="s">
        <v>458</v>
      </c>
      <c r="F7719" s="3" t="str">
        <f t="shared" si="120"/>
        <v>Retail</v>
      </c>
      <c r="G7719" s="3">
        <v>5</v>
      </c>
      <c r="I7719"/>
    </row>
    <row r="7720" spans="3:9">
      <c r="C7720" s="176">
        <v>42259.788200000003</v>
      </c>
      <c r="D7720" s="3" t="s">
        <v>445</v>
      </c>
      <c r="E7720" s="3" t="s">
        <v>10</v>
      </c>
      <c r="F7720" s="3" t="str">
        <f t="shared" si="120"/>
        <v>Retail</v>
      </c>
      <c r="G7720" s="3">
        <v>1</v>
      </c>
      <c r="I7720"/>
    </row>
    <row r="7721" spans="3:9">
      <c r="C7721" s="176">
        <v>42345.820800000001</v>
      </c>
      <c r="D7721" s="3" t="s">
        <v>446</v>
      </c>
      <c r="E7721" s="3" t="s">
        <v>455</v>
      </c>
      <c r="F7721" s="3" t="str">
        <f t="shared" si="120"/>
        <v>Retail</v>
      </c>
      <c r="G7721" s="3">
        <v>3</v>
      </c>
      <c r="I7721"/>
    </row>
    <row r="7722" spans="3:9">
      <c r="C7722" s="176">
        <v>42160.462500000001</v>
      </c>
      <c r="D7722" s="3" t="s">
        <v>449</v>
      </c>
      <c r="E7722" s="3" t="s">
        <v>6</v>
      </c>
      <c r="F7722" s="3" t="str">
        <f t="shared" si="120"/>
        <v>Retail</v>
      </c>
      <c r="G7722" s="3">
        <v>2</v>
      </c>
      <c r="I7722"/>
    </row>
    <row r="7723" spans="3:9">
      <c r="C7723" s="176">
        <v>42242.424299999999</v>
      </c>
      <c r="D7723" s="3" t="s">
        <v>446</v>
      </c>
      <c r="E7723" s="3" t="s">
        <v>459</v>
      </c>
      <c r="F7723" s="3" t="str">
        <f t="shared" si="120"/>
        <v>Retail</v>
      </c>
      <c r="G7723" s="3">
        <v>1</v>
      </c>
      <c r="I7723"/>
    </row>
    <row r="7724" spans="3:9">
      <c r="C7724" s="176">
        <v>42117.165999999997</v>
      </c>
      <c r="D7724" s="3" t="s">
        <v>446</v>
      </c>
      <c r="E7724" s="3" t="s">
        <v>6</v>
      </c>
      <c r="F7724" s="3" t="str">
        <f t="shared" si="120"/>
        <v>Wholesale</v>
      </c>
      <c r="G7724" s="3">
        <v>97</v>
      </c>
      <c r="I7724"/>
    </row>
    <row r="7725" spans="3:9">
      <c r="C7725" s="176">
        <v>42252.839599999999</v>
      </c>
      <c r="D7725" s="3" t="s">
        <v>447</v>
      </c>
      <c r="E7725" s="3" t="s">
        <v>10</v>
      </c>
      <c r="F7725" s="3" t="str">
        <f t="shared" si="120"/>
        <v>Wholesale</v>
      </c>
      <c r="G7725" s="3">
        <v>148</v>
      </c>
      <c r="I7725"/>
    </row>
    <row r="7726" spans="3:9">
      <c r="C7726" s="176">
        <v>41989.468800000002</v>
      </c>
      <c r="D7726" s="3" t="s">
        <v>445</v>
      </c>
      <c r="E7726" s="3" t="s">
        <v>10</v>
      </c>
      <c r="F7726" s="3" t="str">
        <f t="shared" si="120"/>
        <v>Wholesale</v>
      </c>
      <c r="G7726" s="3">
        <v>77</v>
      </c>
      <c r="I7726"/>
    </row>
    <row r="7727" spans="3:9">
      <c r="C7727" s="176">
        <v>42342.767399999997</v>
      </c>
      <c r="D7727" s="3" t="s">
        <v>445</v>
      </c>
      <c r="E7727" s="3" t="s">
        <v>9</v>
      </c>
      <c r="F7727" s="3" t="str">
        <f t="shared" si="120"/>
        <v>Wholesale</v>
      </c>
      <c r="G7727" s="3">
        <v>40</v>
      </c>
      <c r="I7727"/>
    </row>
    <row r="7728" spans="3:9">
      <c r="C7728" s="176">
        <v>42188.1368</v>
      </c>
      <c r="D7728" s="3" t="s">
        <v>447</v>
      </c>
      <c r="E7728" s="3" t="s">
        <v>312</v>
      </c>
      <c r="F7728" s="3" t="str">
        <f t="shared" si="120"/>
        <v>Retail</v>
      </c>
      <c r="G7728" s="3">
        <v>5</v>
      </c>
      <c r="I7728"/>
    </row>
    <row r="7729" spans="3:9">
      <c r="C7729" s="176">
        <v>42150.211799999997</v>
      </c>
      <c r="D7729" s="3" t="s">
        <v>446</v>
      </c>
      <c r="E7729" s="3" t="s">
        <v>10</v>
      </c>
      <c r="F7729" s="3" t="str">
        <f t="shared" si="120"/>
        <v>Retail</v>
      </c>
      <c r="G7729" s="3">
        <v>7</v>
      </c>
      <c r="I7729"/>
    </row>
    <row r="7730" spans="3:9">
      <c r="C7730" s="176">
        <v>42208.407599999999</v>
      </c>
      <c r="D7730" s="3" t="s">
        <v>445</v>
      </c>
      <c r="E7730" s="3" t="s">
        <v>460</v>
      </c>
      <c r="F7730" s="3" t="str">
        <f t="shared" si="120"/>
        <v>Retail</v>
      </c>
      <c r="G7730" s="3">
        <v>7</v>
      </c>
      <c r="I7730"/>
    </row>
    <row r="7731" spans="3:9">
      <c r="C7731" s="176">
        <v>42255.561099999999</v>
      </c>
      <c r="D7731" s="3" t="s">
        <v>445</v>
      </c>
      <c r="E7731" s="3" t="s">
        <v>312</v>
      </c>
      <c r="F7731" s="3" t="str">
        <f t="shared" si="120"/>
        <v>Retail</v>
      </c>
      <c r="G7731" s="3">
        <v>6</v>
      </c>
      <c r="I7731"/>
    </row>
    <row r="7732" spans="3:9">
      <c r="C7732" s="176">
        <v>42254.105600000003</v>
      </c>
      <c r="D7732" s="3" t="s">
        <v>447</v>
      </c>
      <c r="E7732" s="3" t="s">
        <v>10</v>
      </c>
      <c r="F7732" s="3" t="str">
        <f t="shared" si="120"/>
        <v>Wholesale</v>
      </c>
      <c r="G7732" s="3">
        <v>30</v>
      </c>
      <c r="I7732"/>
    </row>
    <row r="7733" spans="3:9">
      <c r="C7733" s="176">
        <v>42173.464599999999</v>
      </c>
      <c r="D7733" s="3" t="s">
        <v>449</v>
      </c>
      <c r="E7733" s="3" t="s">
        <v>312</v>
      </c>
      <c r="F7733" s="3" t="str">
        <f t="shared" si="120"/>
        <v>Retail</v>
      </c>
      <c r="G7733" s="3">
        <v>3</v>
      </c>
      <c r="I7733"/>
    </row>
    <row r="7734" spans="3:9">
      <c r="C7734" s="176">
        <v>41982.472900000001</v>
      </c>
      <c r="D7734" s="3" t="s">
        <v>449</v>
      </c>
      <c r="E7734" s="3" t="s">
        <v>9</v>
      </c>
      <c r="F7734" s="3" t="str">
        <f t="shared" si="120"/>
        <v>Retail</v>
      </c>
      <c r="G7734" s="3">
        <v>3</v>
      </c>
      <c r="I7734"/>
    </row>
    <row r="7735" spans="3:9">
      <c r="C7735" s="176">
        <v>42211.508999999998</v>
      </c>
      <c r="D7735" s="3" t="s">
        <v>447</v>
      </c>
      <c r="E7735" s="3" t="s">
        <v>456</v>
      </c>
      <c r="F7735" s="3" t="str">
        <f t="shared" si="120"/>
        <v>Wholesale</v>
      </c>
      <c r="G7735" s="3">
        <v>31</v>
      </c>
      <c r="I7735"/>
    </row>
    <row r="7736" spans="3:9">
      <c r="C7736" s="176">
        <v>42237.459699999999</v>
      </c>
      <c r="D7736" s="3" t="s">
        <v>446</v>
      </c>
      <c r="E7736" s="3" t="s">
        <v>453</v>
      </c>
      <c r="F7736" s="3" t="str">
        <f t="shared" si="120"/>
        <v>Wholesale</v>
      </c>
      <c r="G7736" s="3">
        <v>14</v>
      </c>
      <c r="I7736"/>
    </row>
    <row r="7737" spans="3:9">
      <c r="C7737" s="176">
        <v>42325.581899999997</v>
      </c>
      <c r="D7737" s="3" t="s">
        <v>445</v>
      </c>
      <c r="E7737" s="3" t="s">
        <v>110</v>
      </c>
      <c r="F7737" s="3" t="str">
        <f t="shared" si="120"/>
        <v>Retail</v>
      </c>
      <c r="G7737" s="3">
        <v>6</v>
      </c>
      <c r="I7737"/>
    </row>
    <row r="7738" spans="3:9">
      <c r="C7738" s="176">
        <v>42147.853499999997</v>
      </c>
      <c r="D7738" s="3" t="s">
        <v>445</v>
      </c>
      <c r="E7738" s="3" t="s">
        <v>312</v>
      </c>
      <c r="F7738" s="3" t="str">
        <f t="shared" si="120"/>
        <v>Retail</v>
      </c>
      <c r="G7738" s="3">
        <v>6</v>
      </c>
      <c r="I7738"/>
    </row>
    <row r="7739" spans="3:9">
      <c r="C7739" s="176">
        <v>42208.506300000001</v>
      </c>
      <c r="D7739" s="3" t="s">
        <v>449</v>
      </c>
      <c r="E7739" s="3" t="s">
        <v>453</v>
      </c>
      <c r="F7739" s="3" t="str">
        <f t="shared" si="120"/>
        <v>Retail</v>
      </c>
      <c r="G7739" s="3">
        <v>2</v>
      </c>
      <c r="I7739"/>
    </row>
    <row r="7740" spans="3:9">
      <c r="C7740" s="176">
        <v>42345.783300000003</v>
      </c>
      <c r="D7740" s="3" t="s">
        <v>445</v>
      </c>
      <c r="E7740" s="3" t="s">
        <v>6</v>
      </c>
      <c r="F7740" s="3" t="str">
        <f t="shared" si="120"/>
        <v>Retail</v>
      </c>
      <c r="G7740" s="3">
        <v>5</v>
      </c>
      <c r="I7740"/>
    </row>
    <row r="7741" spans="3:9">
      <c r="C7741" s="176">
        <v>41983.468099999998</v>
      </c>
      <c r="D7741" s="3" t="s">
        <v>449</v>
      </c>
      <c r="E7741" s="3" t="s">
        <v>455</v>
      </c>
      <c r="F7741" s="3" t="str">
        <f t="shared" si="120"/>
        <v>Retail</v>
      </c>
      <c r="G7741" s="3">
        <v>3</v>
      </c>
      <c r="I7741"/>
    </row>
    <row r="7742" spans="3:9">
      <c r="C7742" s="176">
        <v>42350.718800000002</v>
      </c>
      <c r="D7742" s="3" t="s">
        <v>446</v>
      </c>
      <c r="E7742" s="3" t="s">
        <v>6</v>
      </c>
      <c r="F7742" s="3" t="str">
        <f t="shared" si="120"/>
        <v>Wholesale</v>
      </c>
      <c r="G7742" s="3">
        <v>97</v>
      </c>
    </row>
    <row r="7743" spans="3:9">
      <c r="C7743" s="176">
        <v>42117.965300000003</v>
      </c>
      <c r="D7743" s="3" t="s">
        <v>445</v>
      </c>
      <c r="E7743" s="3" t="s">
        <v>453</v>
      </c>
      <c r="F7743" s="3" t="str">
        <f t="shared" si="120"/>
        <v>Wholesale</v>
      </c>
      <c r="G7743" s="3">
        <v>36</v>
      </c>
    </row>
    <row r="7744" spans="3:9">
      <c r="C7744" s="176">
        <v>42191.486799999999</v>
      </c>
      <c r="D7744" s="3" t="s">
        <v>446</v>
      </c>
      <c r="E7744" s="3" t="s">
        <v>110</v>
      </c>
      <c r="F7744" s="3" t="str">
        <f t="shared" si="120"/>
        <v>Retail</v>
      </c>
      <c r="G7744" s="3">
        <v>3</v>
      </c>
    </row>
    <row r="7745" spans="3:7">
      <c r="C7745" s="176">
        <v>42348.146500000003</v>
      </c>
      <c r="D7745" s="3" t="s">
        <v>447</v>
      </c>
      <c r="E7745" s="3" t="s">
        <v>9</v>
      </c>
      <c r="F7745" s="3" t="str">
        <f t="shared" si="120"/>
        <v>Wholesale</v>
      </c>
      <c r="G7745" s="3">
        <v>33</v>
      </c>
    </row>
    <row r="7746" spans="3:7">
      <c r="C7746" s="176">
        <v>42173.4833</v>
      </c>
      <c r="D7746" s="3" t="s">
        <v>445</v>
      </c>
      <c r="E7746" s="3" t="s">
        <v>110</v>
      </c>
      <c r="F7746" s="3" t="str">
        <f t="shared" si="120"/>
        <v>Wholesale</v>
      </c>
      <c r="G7746" s="3">
        <v>34</v>
      </c>
    </row>
    <row r="7747" spans="3:7">
      <c r="C7747" s="176">
        <v>41986.433299999997</v>
      </c>
      <c r="D7747" s="3" t="s">
        <v>446</v>
      </c>
      <c r="E7747" s="3" t="s">
        <v>114</v>
      </c>
      <c r="F7747" s="3" t="str">
        <f t="shared" si="120"/>
        <v>Wholesale</v>
      </c>
      <c r="G7747" s="3">
        <v>65</v>
      </c>
    </row>
    <row r="7748" spans="3:7">
      <c r="C7748" s="176">
        <v>42214.472900000001</v>
      </c>
      <c r="D7748" s="3" t="s">
        <v>446</v>
      </c>
      <c r="E7748" s="3" t="s">
        <v>453</v>
      </c>
      <c r="F7748" s="3" t="str">
        <f t="shared" si="120"/>
        <v>Retail</v>
      </c>
      <c r="G7748" s="3">
        <v>1</v>
      </c>
    </row>
    <row r="7749" spans="3:7">
      <c r="C7749" s="176">
        <v>41979.928500000002</v>
      </c>
      <c r="D7749" s="3" t="s">
        <v>445</v>
      </c>
      <c r="E7749" s="3" t="s">
        <v>6</v>
      </c>
      <c r="F7749" s="3" t="str">
        <f t="shared" si="120"/>
        <v>Wholesale</v>
      </c>
      <c r="G7749" s="3">
        <v>36</v>
      </c>
    </row>
    <row r="7750" spans="3:7">
      <c r="C7750" s="176">
        <v>42176.518100000001</v>
      </c>
      <c r="D7750" s="3" t="s">
        <v>447</v>
      </c>
      <c r="E7750" s="3" t="s">
        <v>461</v>
      </c>
      <c r="F7750" s="3" t="str">
        <f t="shared" si="120"/>
        <v>Wholesale</v>
      </c>
      <c r="G7750" s="3">
        <v>70</v>
      </c>
    </row>
    <row r="7751" spans="3:7">
      <c r="C7751" s="176">
        <v>42043.9375</v>
      </c>
      <c r="D7751" s="3" t="s">
        <v>445</v>
      </c>
      <c r="E7751" s="3" t="s">
        <v>453</v>
      </c>
      <c r="F7751" s="3" t="str">
        <f t="shared" si="120"/>
        <v>Retail</v>
      </c>
      <c r="G7751" s="3">
        <v>1</v>
      </c>
    </row>
    <row r="7752" spans="3:7">
      <c r="C7752" s="176">
        <v>41981.205600000001</v>
      </c>
      <c r="D7752" s="3" t="s">
        <v>447</v>
      </c>
      <c r="E7752" s="3" t="s">
        <v>112</v>
      </c>
      <c r="F7752" s="3" t="str">
        <f t="shared" si="120"/>
        <v>Retail</v>
      </c>
      <c r="G7752" s="3">
        <v>3</v>
      </c>
    </row>
    <row r="7753" spans="3:7">
      <c r="C7753" s="176">
        <v>42335.746500000001</v>
      </c>
      <c r="D7753" s="3" t="s">
        <v>447</v>
      </c>
      <c r="E7753" s="3" t="s">
        <v>453</v>
      </c>
      <c r="F7753" s="3" t="str">
        <f t="shared" si="120"/>
        <v>Wholesale</v>
      </c>
      <c r="G7753" s="3">
        <v>61</v>
      </c>
    </row>
    <row r="7754" spans="3:7">
      <c r="C7754" s="176">
        <v>42360.685400000002</v>
      </c>
      <c r="D7754" s="3" t="s">
        <v>447</v>
      </c>
      <c r="E7754" s="3" t="s">
        <v>451</v>
      </c>
      <c r="F7754" s="3" t="str">
        <f t="shared" ref="F7754:F7817" si="121">IF(G7754&lt;10,"Retail","Wholesale")</f>
        <v>Wholesale</v>
      </c>
      <c r="G7754" s="3">
        <v>38</v>
      </c>
    </row>
    <row r="7755" spans="3:7">
      <c r="C7755" s="176">
        <v>41987.459699999999</v>
      </c>
      <c r="D7755" s="3" t="s">
        <v>445</v>
      </c>
      <c r="E7755" s="3" t="s">
        <v>114</v>
      </c>
      <c r="F7755" s="3" t="str">
        <f t="shared" si="121"/>
        <v>Wholesale</v>
      </c>
      <c r="G7755" s="3">
        <v>39</v>
      </c>
    </row>
    <row r="7756" spans="3:7">
      <c r="C7756" s="176">
        <v>42186.493799999997</v>
      </c>
      <c r="D7756" s="3" t="s">
        <v>445</v>
      </c>
      <c r="E7756" s="3" t="s">
        <v>460</v>
      </c>
      <c r="F7756" s="3" t="str">
        <f t="shared" si="121"/>
        <v>Wholesale</v>
      </c>
      <c r="G7756" s="3">
        <v>82</v>
      </c>
    </row>
    <row r="7757" spans="3:7">
      <c r="C7757" s="176">
        <v>41986.5556</v>
      </c>
      <c r="D7757" s="3" t="s">
        <v>445</v>
      </c>
      <c r="E7757" s="3" t="s">
        <v>452</v>
      </c>
      <c r="F7757" s="3" t="str">
        <f t="shared" si="121"/>
        <v>Retail</v>
      </c>
      <c r="G7757" s="3">
        <v>3</v>
      </c>
    </row>
    <row r="7758" spans="3:7">
      <c r="C7758" s="176">
        <v>42199.110399999998</v>
      </c>
      <c r="D7758" s="3" t="s">
        <v>447</v>
      </c>
      <c r="E7758" s="3" t="s">
        <v>312</v>
      </c>
      <c r="F7758" s="3" t="str">
        <f t="shared" si="121"/>
        <v>Retail</v>
      </c>
      <c r="G7758" s="3">
        <v>1</v>
      </c>
    </row>
    <row r="7759" spans="3:7">
      <c r="C7759" s="176">
        <v>41985.509700000002</v>
      </c>
      <c r="D7759" s="3" t="s">
        <v>445</v>
      </c>
      <c r="E7759" s="3" t="s">
        <v>461</v>
      </c>
      <c r="F7759" s="3" t="str">
        <f t="shared" si="121"/>
        <v>Wholesale</v>
      </c>
      <c r="G7759" s="3">
        <v>36</v>
      </c>
    </row>
    <row r="7760" spans="3:7">
      <c r="C7760" s="176">
        <v>42160.521500000003</v>
      </c>
      <c r="D7760" s="3" t="s">
        <v>445</v>
      </c>
      <c r="E7760" s="3" t="s">
        <v>453</v>
      </c>
      <c r="F7760" s="3" t="str">
        <f t="shared" si="121"/>
        <v>Wholesale</v>
      </c>
      <c r="G7760" s="3">
        <v>80</v>
      </c>
    </row>
    <row r="7761" spans="3:7">
      <c r="C7761" s="176">
        <v>42100.527800000003</v>
      </c>
      <c r="D7761" s="3" t="s">
        <v>445</v>
      </c>
      <c r="E7761" s="3" t="s">
        <v>453</v>
      </c>
      <c r="F7761" s="3" t="str">
        <f t="shared" si="121"/>
        <v>Retail</v>
      </c>
      <c r="G7761" s="3">
        <v>3</v>
      </c>
    </row>
    <row r="7762" spans="3:7">
      <c r="C7762" s="176">
        <v>42210.509700000002</v>
      </c>
      <c r="D7762" s="3" t="s">
        <v>447</v>
      </c>
      <c r="E7762" s="3" t="s">
        <v>6</v>
      </c>
      <c r="F7762" s="3" t="str">
        <f t="shared" si="121"/>
        <v>Wholesale</v>
      </c>
      <c r="G7762" s="3">
        <v>89</v>
      </c>
    </row>
    <row r="7763" spans="3:7">
      <c r="C7763" s="176">
        <v>42350.543100000003</v>
      </c>
      <c r="D7763" s="3" t="s">
        <v>447</v>
      </c>
      <c r="E7763" s="3" t="s">
        <v>114</v>
      </c>
      <c r="F7763" s="3" t="str">
        <f t="shared" si="121"/>
        <v>Retail</v>
      </c>
      <c r="G7763" s="3">
        <v>1</v>
      </c>
    </row>
    <row r="7764" spans="3:7">
      <c r="C7764" s="176">
        <v>42166.548600000002</v>
      </c>
      <c r="D7764" s="3" t="s">
        <v>447</v>
      </c>
      <c r="E7764" s="3" t="s">
        <v>112</v>
      </c>
      <c r="F7764" s="3" t="str">
        <f t="shared" si="121"/>
        <v>Wholesale</v>
      </c>
      <c r="G7764" s="3">
        <v>27</v>
      </c>
    </row>
    <row r="7765" spans="3:7">
      <c r="C7765" s="176">
        <v>42228.146500000003</v>
      </c>
      <c r="D7765" s="3" t="s">
        <v>446</v>
      </c>
      <c r="E7765" s="3" t="s">
        <v>452</v>
      </c>
      <c r="F7765" s="3" t="str">
        <f t="shared" si="121"/>
        <v>Retail</v>
      </c>
      <c r="G7765" s="3">
        <v>8</v>
      </c>
    </row>
    <row r="7766" spans="3:7">
      <c r="C7766" s="176">
        <v>42232.441700000003</v>
      </c>
      <c r="D7766" s="3" t="s">
        <v>445</v>
      </c>
      <c r="E7766" s="3" t="s">
        <v>110</v>
      </c>
      <c r="F7766" s="3" t="str">
        <f t="shared" si="121"/>
        <v>Wholesale</v>
      </c>
      <c r="G7766" s="3">
        <v>38</v>
      </c>
    </row>
    <row r="7767" spans="3:7">
      <c r="C7767" s="176">
        <v>42340.208299999998</v>
      </c>
      <c r="D7767" s="3" t="s">
        <v>446</v>
      </c>
      <c r="E7767" s="3" t="s">
        <v>8</v>
      </c>
      <c r="F7767" s="3" t="str">
        <f t="shared" si="121"/>
        <v>Retail</v>
      </c>
      <c r="G7767" s="3">
        <v>2</v>
      </c>
    </row>
    <row r="7768" spans="3:7">
      <c r="C7768" s="176">
        <v>42359.098599999998</v>
      </c>
      <c r="D7768" s="3" t="s">
        <v>447</v>
      </c>
      <c r="E7768" s="3" t="s">
        <v>452</v>
      </c>
      <c r="F7768" s="3" t="str">
        <f t="shared" si="121"/>
        <v>Wholesale</v>
      </c>
      <c r="G7768" s="3">
        <v>44</v>
      </c>
    </row>
    <row r="7769" spans="3:7">
      <c r="C7769" s="176">
        <v>42356.498599999999</v>
      </c>
      <c r="D7769" s="3" t="s">
        <v>445</v>
      </c>
      <c r="E7769" s="3" t="s">
        <v>7</v>
      </c>
      <c r="F7769" s="3" t="str">
        <f t="shared" si="121"/>
        <v>Wholesale</v>
      </c>
      <c r="G7769" s="3">
        <v>36</v>
      </c>
    </row>
    <row r="7770" spans="3:7">
      <c r="C7770" s="176">
        <v>42358.156300000002</v>
      </c>
      <c r="D7770" s="3" t="s">
        <v>445</v>
      </c>
      <c r="E7770" s="3" t="s">
        <v>114</v>
      </c>
      <c r="F7770" s="3" t="str">
        <f t="shared" si="121"/>
        <v>Retail</v>
      </c>
      <c r="G7770" s="3">
        <v>2</v>
      </c>
    </row>
    <row r="7771" spans="3:7">
      <c r="C7771" s="176">
        <v>42297.507599999997</v>
      </c>
      <c r="D7771" s="3" t="s">
        <v>445</v>
      </c>
      <c r="E7771" s="3" t="s">
        <v>10</v>
      </c>
      <c r="F7771" s="3" t="str">
        <f t="shared" si="121"/>
        <v>Wholesale</v>
      </c>
      <c r="G7771" s="3">
        <v>97</v>
      </c>
    </row>
    <row r="7772" spans="3:7">
      <c r="C7772" s="176">
        <v>42053.107600000003</v>
      </c>
      <c r="D7772" s="3" t="s">
        <v>446</v>
      </c>
      <c r="E7772" s="3" t="s">
        <v>453</v>
      </c>
      <c r="F7772" s="3" t="str">
        <f t="shared" si="121"/>
        <v>Wholesale</v>
      </c>
      <c r="G7772" s="3">
        <v>62</v>
      </c>
    </row>
    <row r="7773" spans="3:7">
      <c r="C7773" s="176">
        <v>41986.813199999997</v>
      </c>
      <c r="D7773" s="3" t="s">
        <v>445</v>
      </c>
      <c r="E7773" s="3" t="s">
        <v>453</v>
      </c>
      <c r="F7773" s="3" t="str">
        <f t="shared" si="121"/>
        <v>Wholesale</v>
      </c>
      <c r="G7773" s="3">
        <v>68</v>
      </c>
    </row>
    <row r="7774" spans="3:7">
      <c r="C7774" s="176">
        <v>42262.438900000001</v>
      </c>
      <c r="D7774" s="3" t="s">
        <v>447</v>
      </c>
      <c r="E7774" s="3" t="s">
        <v>7</v>
      </c>
      <c r="F7774" s="3" t="str">
        <f t="shared" si="121"/>
        <v>Retail</v>
      </c>
      <c r="G7774" s="3">
        <v>1</v>
      </c>
    </row>
    <row r="7775" spans="3:7">
      <c r="C7775" s="176">
        <v>42256.479899999998</v>
      </c>
      <c r="D7775" s="3" t="s">
        <v>446</v>
      </c>
      <c r="E7775" s="3" t="s">
        <v>10</v>
      </c>
      <c r="F7775" s="3" t="str">
        <f t="shared" si="121"/>
        <v>Retail</v>
      </c>
      <c r="G7775" s="3">
        <v>1</v>
      </c>
    </row>
    <row r="7776" spans="3:7">
      <c r="C7776" s="176">
        <v>42288.7333</v>
      </c>
      <c r="D7776" s="3" t="s">
        <v>449</v>
      </c>
      <c r="E7776" s="3" t="s">
        <v>7</v>
      </c>
      <c r="F7776" s="3" t="str">
        <f t="shared" si="121"/>
        <v>Wholesale</v>
      </c>
      <c r="G7776" s="3">
        <v>33</v>
      </c>
    </row>
    <row r="7777" spans="3:7">
      <c r="C7777" s="176">
        <v>42338.832600000002</v>
      </c>
      <c r="D7777" s="3" t="s">
        <v>446</v>
      </c>
      <c r="E7777" s="3" t="s">
        <v>114</v>
      </c>
      <c r="F7777" s="3" t="str">
        <f t="shared" si="121"/>
        <v>Wholesale</v>
      </c>
      <c r="G7777" s="3">
        <v>38</v>
      </c>
    </row>
    <row r="7778" spans="3:7">
      <c r="C7778" s="176">
        <v>42211.4931</v>
      </c>
      <c r="D7778" s="3" t="s">
        <v>449</v>
      </c>
      <c r="E7778" s="3" t="s">
        <v>450</v>
      </c>
      <c r="F7778" s="3" t="str">
        <f t="shared" si="121"/>
        <v>Retail</v>
      </c>
      <c r="G7778" s="3">
        <v>2</v>
      </c>
    </row>
    <row r="7779" spans="3:7">
      <c r="C7779" s="176">
        <v>42345.534699999997</v>
      </c>
      <c r="D7779" s="3" t="s">
        <v>445</v>
      </c>
      <c r="E7779" s="3" t="s">
        <v>6</v>
      </c>
      <c r="F7779" s="3" t="str">
        <f t="shared" si="121"/>
        <v>Wholesale</v>
      </c>
      <c r="G7779" s="3">
        <v>40</v>
      </c>
    </row>
    <row r="7780" spans="3:7">
      <c r="C7780" s="176">
        <v>41984.448600000003</v>
      </c>
      <c r="D7780" s="3" t="s">
        <v>445</v>
      </c>
      <c r="E7780" s="3" t="s">
        <v>6</v>
      </c>
      <c r="F7780" s="3" t="str">
        <f t="shared" si="121"/>
        <v>Wholesale</v>
      </c>
      <c r="G7780" s="3">
        <v>37</v>
      </c>
    </row>
    <row r="7781" spans="3:7">
      <c r="C7781" s="176">
        <v>41981.724300000002</v>
      </c>
      <c r="D7781" s="3" t="s">
        <v>447</v>
      </c>
      <c r="E7781" s="3" t="s">
        <v>7</v>
      </c>
      <c r="F7781" s="3" t="str">
        <f t="shared" si="121"/>
        <v>Retail</v>
      </c>
      <c r="G7781" s="3">
        <v>1</v>
      </c>
    </row>
    <row r="7782" spans="3:7">
      <c r="C7782" s="176">
        <v>41983.389600000002</v>
      </c>
      <c r="D7782" s="3" t="s">
        <v>447</v>
      </c>
      <c r="E7782" s="3" t="s">
        <v>110</v>
      </c>
      <c r="F7782" s="3" t="str">
        <f t="shared" si="121"/>
        <v>Wholesale</v>
      </c>
      <c r="G7782" s="3">
        <v>143</v>
      </c>
    </row>
    <row r="7783" spans="3:7">
      <c r="C7783" s="176">
        <v>41983.958299999998</v>
      </c>
      <c r="D7783" s="3" t="s">
        <v>445</v>
      </c>
      <c r="E7783" s="3" t="s">
        <v>453</v>
      </c>
      <c r="F7783" s="3" t="str">
        <f t="shared" si="121"/>
        <v>Wholesale</v>
      </c>
      <c r="G7783" s="3">
        <v>87</v>
      </c>
    </row>
    <row r="7784" spans="3:7">
      <c r="C7784" s="176">
        <v>41980.224999999999</v>
      </c>
      <c r="D7784" s="3" t="s">
        <v>445</v>
      </c>
      <c r="E7784" s="3" t="s">
        <v>6</v>
      </c>
      <c r="F7784" s="3" t="str">
        <f t="shared" si="121"/>
        <v>Wholesale</v>
      </c>
      <c r="G7784" s="3">
        <v>39</v>
      </c>
    </row>
    <row r="7785" spans="3:7">
      <c r="C7785" s="176">
        <v>42203.472199999997</v>
      </c>
      <c r="D7785" s="3" t="s">
        <v>447</v>
      </c>
      <c r="E7785" s="3" t="s">
        <v>6</v>
      </c>
      <c r="F7785" s="3" t="str">
        <f t="shared" si="121"/>
        <v>Wholesale</v>
      </c>
      <c r="G7785" s="3">
        <v>26</v>
      </c>
    </row>
    <row r="7786" spans="3:7">
      <c r="C7786" s="176">
        <v>42156.530599999998</v>
      </c>
      <c r="D7786" s="3" t="s">
        <v>445</v>
      </c>
      <c r="E7786" s="3" t="s">
        <v>453</v>
      </c>
      <c r="F7786" s="3" t="str">
        <f t="shared" si="121"/>
        <v>Retail</v>
      </c>
      <c r="G7786" s="3">
        <v>2</v>
      </c>
    </row>
    <row r="7787" spans="3:7">
      <c r="C7787" s="176">
        <v>42349.527099999999</v>
      </c>
      <c r="D7787" s="3" t="s">
        <v>445</v>
      </c>
      <c r="E7787" s="3" t="s">
        <v>453</v>
      </c>
      <c r="F7787" s="3" t="str">
        <f t="shared" si="121"/>
        <v>Wholesale</v>
      </c>
      <c r="G7787" s="3">
        <v>87</v>
      </c>
    </row>
    <row r="7788" spans="3:7">
      <c r="C7788" s="176">
        <v>42344.524299999997</v>
      </c>
      <c r="D7788" s="3" t="s">
        <v>449</v>
      </c>
      <c r="E7788" s="3" t="s">
        <v>453</v>
      </c>
      <c r="F7788" s="3" t="str">
        <f t="shared" si="121"/>
        <v>Retail</v>
      </c>
      <c r="G7788" s="3">
        <v>6</v>
      </c>
    </row>
    <row r="7789" spans="3:7">
      <c r="C7789" s="176">
        <v>41987.105600000003</v>
      </c>
      <c r="D7789" s="3" t="s">
        <v>447</v>
      </c>
      <c r="E7789" s="3" t="s">
        <v>453</v>
      </c>
      <c r="F7789" s="3" t="str">
        <f t="shared" si="121"/>
        <v>Retail</v>
      </c>
      <c r="G7789" s="3">
        <v>1</v>
      </c>
    </row>
    <row r="7790" spans="3:7">
      <c r="C7790" s="176">
        <v>42225.7431</v>
      </c>
      <c r="D7790" s="3" t="s">
        <v>445</v>
      </c>
      <c r="E7790" s="3" t="s">
        <v>457</v>
      </c>
      <c r="F7790" s="3" t="str">
        <f t="shared" si="121"/>
        <v>Retail</v>
      </c>
      <c r="G7790" s="3">
        <v>1</v>
      </c>
    </row>
    <row r="7791" spans="3:7">
      <c r="C7791" s="176">
        <v>41983.547200000001</v>
      </c>
      <c r="D7791" s="3" t="s">
        <v>446</v>
      </c>
      <c r="E7791" s="3" t="s">
        <v>453</v>
      </c>
      <c r="F7791" s="3" t="str">
        <f t="shared" si="121"/>
        <v>Retail</v>
      </c>
      <c r="G7791" s="3">
        <v>1</v>
      </c>
    </row>
    <row r="7792" spans="3:7">
      <c r="C7792" s="176">
        <v>42252.196499999998</v>
      </c>
      <c r="D7792" s="3" t="s">
        <v>445</v>
      </c>
      <c r="E7792" s="3" t="s">
        <v>8</v>
      </c>
      <c r="F7792" s="3" t="str">
        <f t="shared" si="121"/>
        <v>Wholesale</v>
      </c>
      <c r="G7792" s="3">
        <v>11</v>
      </c>
    </row>
    <row r="7793" spans="3:7">
      <c r="C7793" s="176">
        <v>42208.534699999997</v>
      </c>
      <c r="D7793" s="3" t="s">
        <v>446</v>
      </c>
      <c r="E7793" s="3" t="s">
        <v>114</v>
      </c>
      <c r="F7793" s="3" t="str">
        <f t="shared" si="121"/>
        <v>Retail</v>
      </c>
      <c r="G7793" s="3">
        <v>2</v>
      </c>
    </row>
    <row r="7794" spans="3:7">
      <c r="C7794" s="176">
        <v>42212.776400000002</v>
      </c>
      <c r="D7794" s="3" t="s">
        <v>447</v>
      </c>
      <c r="E7794" s="3" t="s">
        <v>458</v>
      </c>
      <c r="F7794" s="3" t="str">
        <f t="shared" si="121"/>
        <v>Wholesale</v>
      </c>
      <c r="G7794" s="3">
        <v>139</v>
      </c>
    </row>
    <row r="7795" spans="3:7">
      <c r="C7795" s="176">
        <v>42251.160400000001</v>
      </c>
      <c r="D7795" s="3" t="s">
        <v>445</v>
      </c>
      <c r="E7795" s="3" t="s">
        <v>6</v>
      </c>
      <c r="F7795" s="3" t="str">
        <f t="shared" si="121"/>
        <v>Retail</v>
      </c>
      <c r="G7795" s="3">
        <v>2</v>
      </c>
    </row>
    <row r="7796" spans="3:7">
      <c r="C7796" s="176">
        <v>42247.513200000001</v>
      </c>
      <c r="D7796" s="3" t="s">
        <v>447</v>
      </c>
      <c r="E7796" s="3" t="s">
        <v>453</v>
      </c>
      <c r="F7796" s="3" t="str">
        <f t="shared" si="121"/>
        <v>Retail</v>
      </c>
      <c r="G7796" s="3">
        <v>3</v>
      </c>
    </row>
    <row r="7797" spans="3:7">
      <c r="C7797" s="176">
        <v>41983.1083</v>
      </c>
      <c r="D7797" s="3" t="s">
        <v>447</v>
      </c>
      <c r="E7797" s="3" t="s">
        <v>6</v>
      </c>
      <c r="F7797" s="3" t="str">
        <f t="shared" si="121"/>
        <v>Wholesale</v>
      </c>
      <c r="G7797" s="3">
        <v>67</v>
      </c>
    </row>
    <row r="7798" spans="3:7">
      <c r="C7798" s="176">
        <v>42339.789599999996</v>
      </c>
      <c r="D7798" s="3" t="s">
        <v>445</v>
      </c>
      <c r="E7798" s="3" t="s">
        <v>112</v>
      </c>
      <c r="F7798" s="3" t="str">
        <f t="shared" si="121"/>
        <v>Retail</v>
      </c>
      <c r="G7798" s="3">
        <v>2</v>
      </c>
    </row>
    <row r="7799" spans="3:7">
      <c r="C7799" s="176">
        <v>42312.549299999999</v>
      </c>
      <c r="D7799" s="3" t="s">
        <v>447</v>
      </c>
      <c r="E7799" s="3" t="s">
        <v>10</v>
      </c>
      <c r="F7799" s="3" t="str">
        <f t="shared" si="121"/>
        <v>Wholesale</v>
      </c>
      <c r="G7799" s="3">
        <v>36</v>
      </c>
    </row>
    <row r="7800" spans="3:7">
      <c r="C7800" s="176">
        <v>42337.462500000001</v>
      </c>
      <c r="D7800" s="3" t="s">
        <v>447</v>
      </c>
      <c r="E7800" s="3" t="s">
        <v>6</v>
      </c>
      <c r="F7800" s="3" t="str">
        <f t="shared" si="121"/>
        <v>Retail</v>
      </c>
      <c r="G7800" s="3">
        <v>1</v>
      </c>
    </row>
    <row r="7801" spans="3:7">
      <c r="C7801" s="176">
        <v>42343.484700000001</v>
      </c>
      <c r="D7801" s="3" t="s">
        <v>447</v>
      </c>
      <c r="E7801" s="3" t="s">
        <v>10</v>
      </c>
      <c r="F7801" s="3" t="str">
        <f t="shared" si="121"/>
        <v>Retail</v>
      </c>
      <c r="G7801" s="3">
        <v>5</v>
      </c>
    </row>
    <row r="7802" spans="3:7">
      <c r="C7802" s="176">
        <v>42169.4764</v>
      </c>
      <c r="D7802" s="3" t="s">
        <v>445</v>
      </c>
      <c r="E7802" s="3" t="s">
        <v>456</v>
      </c>
      <c r="F7802" s="3" t="str">
        <f t="shared" si="121"/>
        <v>Retail</v>
      </c>
      <c r="G7802" s="3">
        <v>9</v>
      </c>
    </row>
    <row r="7803" spans="3:7">
      <c r="C7803" s="176">
        <v>42346.532599999999</v>
      </c>
      <c r="D7803" s="3" t="s">
        <v>445</v>
      </c>
      <c r="E7803" s="3" t="s">
        <v>453</v>
      </c>
      <c r="F7803" s="3" t="str">
        <f t="shared" si="121"/>
        <v>Retail</v>
      </c>
      <c r="G7803" s="3">
        <v>1</v>
      </c>
    </row>
    <row r="7804" spans="3:7">
      <c r="C7804" s="176">
        <v>42162.526400000002</v>
      </c>
      <c r="D7804" s="3" t="s">
        <v>446</v>
      </c>
      <c r="E7804" s="3" t="s">
        <v>453</v>
      </c>
      <c r="F7804" s="3" t="str">
        <f t="shared" si="121"/>
        <v>Wholesale</v>
      </c>
      <c r="G7804" s="3">
        <v>30</v>
      </c>
    </row>
    <row r="7805" spans="3:7">
      <c r="C7805" s="176">
        <v>42185.213199999998</v>
      </c>
      <c r="D7805" s="3" t="s">
        <v>447</v>
      </c>
      <c r="E7805" s="3" t="s">
        <v>453</v>
      </c>
      <c r="F7805" s="3" t="str">
        <f t="shared" si="121"/>
        <v>Retail</v>
      </c>
      <c r="G7805" s="3">
        <v>3</v>
      </c>
    </row>
    <row r="7806" spans="3:7">
      <c r="C7806" s="176">
        <v>42328.119400000003</v>
      </c>
      <c r="D7806" s="3" t="s">
        <v>447</v>
      </c>
      <c r="E7806" s="3" t="s">
        <v>448</v>
      </c>
      <c r="F7806" s="3" t="str">
        <f t="shared" si="121"/>
        <v>Retail</v>
      </c>
      <c r="G7806" s="3">
        <v>3</v>
      </c>
    </row>
    <row r="7807" spans="3:7">
      <c r="C7807" s="176">
        <v>42033.482600000003</v>
      </c>
      <c r="D7807" s="3" t="s">
        <v>445</v>
      </c>
      <c r="E7807" s="3" t="s">
        <v>9</v>
      </c>
      <c r="F7807" s="3" t="str">
        <f t="shared" si="121"/>
        <v>Retail</v>
      </c>
      <c r="G7807" s="3">
        <v>4</v>
      </c>
    </row>
    <row r="7808" spans="3:7">
      <c r="C7808" s="176">
        <v>42319.771500000003</v>
      </c>
      <c r="D7808" s="3" t="s">
        <v>445</v>
      </c>
      <c r="E7808" s="3" t="s">
        <v>6</v>
      </c>
      <c r="F7808" s="3" t="str">
        <f t="shared" si="121"/>
        <v>Retail</v>
      </c>
      <c r="G7808" s="3">
        <v>6</v>
      </c>
    </row>
    <row r="7809" spans="3:7">
      <c r="C7809" s="176">
        <v>42249.113899999997</v>
      </c>
      <c r="D7809" s="3" t="s">
        <v>446</v>
      </c>
      <c r="E7809" s="3" t="s">
        <v>114</v>
      </c>
      <c r="F7809" s="3" t="str">
        <f t="shared" si="121"/>
        <v>Wholesale</v>
      </c>
      <c r="G7809" s="3">
        <v>51</v>
      </c>
    </row>
    <row r="7810" spans="3:7">
      <c r="C7810" s="176">
        <v>42073.483999999997</v>
      </c>
      <c r="D7810" s="3" t="s">
        <v>445</v>
      </c>
      <c r="E7810" s="3" t="s">
        <v>453</v>
      </c>
      <c r="F7810" s="3" t="str">
        <f t="shared" si="121"/>
        <v>Wholesale</v>
      </c>
      <c r="G7810" s="3">
        <v>37</v>
      </c>
    </row>
    <row r="7811" spans="3:7">
      <c r="C7811" s="176">
        <v>42341.9375</v>
      </c>
      <c r="D7811" s="3" t="s">
        <v>449</v>
      </c>
      <c r="E7811" s="3" t="s">
        <v>112</v>
      </c>
      <c r="F7811" s="3" t="str">
        <f t="shared" si="121"/>
        <v>Wholesale</v>
      </c>
      <c r="G7811" s="3">
        <v>31</v>
      </c>
    </row>
    <row r="7812" spans="3:7">
      <c r="C7812" s="176">
        <v>42115.461799999997</v>
      </c>
      <c r="D7812" s="3" t="s">
        <v>446</v>
      </c>
      <c r="E7812" s="3" t="s">
        <v>448</v>
      </c>
      <c r="F7812" s="3" t="str">
        <f t="shared" si="121"/>
        <v>Retail</v>
      </c>
      <c r="G7812" s="3">
        <v>5</v>
      </c>
    </row>
    <row r="7813" spans="3:7">
      <c r="C7813" s="176">
        <v>41986.143100000001</v>
      </c>
      <c r="D7813" s="3" t="s">
        <v>445</v>
      </c>
      <c r="E7813" s="3" t="s">
        <v>453</v>
      </c>
      <c r="F7813" s="3" t="str">
        <f t="shared" si="121"/>
        <v>Wholesale</v>
      </c>
      <c r="G7813" s="3">
        <v>113</v>
      </c>
    </row>
    <row r="7814" spans="3:7">
      <c r="C7814" s="176">
        <v>41983.484700000001</v>
      </c>
      <c r="D7814" s="3" t="s">
        <v>446</v>
      </c>
      <c r="E7814" s="3" t="s">
        <v>455</v>
      </c>
      <c r="F7814" s="3" t="str">
        <f t="shared" si="121"/>
        <v>Retail</v>
      </c>
      <c r="G7814" s="3">
        <v>2</v>
      </c>
    </row>
    <row r="7815" spans="3:7">
      <c r="C7815" s="176">
        <v>42238.934699999998</v>
      </c>
      <c r="D7815" s="3" t="s">
        <v>446</v>
      </c>
      <c r="E7815" s="3" t="s">
        <v>453</v>
      </c>
      <c r="F7815" s="3" t="str">
        <f t="shared" si="121"/>
        <v>Wholesale</v>
      </c>
      <c r="G7815" s="3">
        <v>69</v>
      </c>
    </row>
    <row r="7816" spans="3:7">
      <c r="C7816" s="176">
        <v>42351.503499999999</v>
      </c>
      <c r="D7816" s="3" t="s">
        <v>445</v>
      </c>
      <c r="E7816" s="3" t="s">
        <v>456</v>
      </c>
      <c r="F7816" s="3" t="str">
        <f t="shared" si="121"/>
        <v>Wholesale</v>
      </c>
      <c r="G7816" s="3">
        <v>40</v>
      </c>
    </row>
    <row r="7817" spans="3:7">
      <c r="C7817" s="176">
        <v>42339.543100000003</v>
      </c>
      <c r="D7817" s="3" t="s">
        <v>445</v>
      </c>
      <c r="E7817" s="3" t="s">
        <v>7</v>
      </c>
      <c r="F7817" s="3" t="str">
        <f t="shared" si="121"/>
        <v>Retail</v>
      </c>
      <c r="G7817" s="3">
        <v>2</v>
      </c>
    </row>
    <row r="7818" spans="3:7">
      <c r="C7818" s="176">
        <v>42239.568099999997</v>
      </c>
      <c r="D7818" s="3" t="s">
        <v>446</v>
      </c>
      <c r="E7818" s="3" t="s">
        <v>453</v>
      </c>
      <c r="F7818" s="3" t="str">
        <f t="shared" ref="F7818:F7881" si="122">IF(G7818&lt;10,"Retail","Wholesale")</f>
        <v>Retail</v>
      </c>
      <c r="G7818" s="3">
        <v>6</v>
      </c>
    </row>
    <row r="7819" spans="3:7">
      <c r="C7819" s="176">
        <v>42144.747199999998</v>
      </c>
      <c r="D7819" s="3" t="s">
        <v>447</v>
      </c>
      <c r="E7819" s="3" t="s">
        <v>457</v>
      </c>
      <c r="F7819" s="3" t="str">
        <f t="shared" si="122"/>
        <v>Retail</v>
      </c>
      <c r="G7819" s="3">
        <v>3</v>
      </c>
    </row>
    <row r="7820" spans="3:7">
      <c r="C7820" s="176">
        <v>42123.481299999999</v>
      </c>
      <c r="D7820" s="3" t="s">
        <v>445</v>
      </c>
      <c r="E7820" s="3" t="s">
        <v>6</v>
      </c>
      <c r="F7820" s="3" t="str">
        <f t="shared" si="122"/>
        <v>Wholesale</v>
      </c>
      <c r="G7820" s="3">
        <v>35</v>
      </c>
    </row>
    <row r="7821" spans="3:7">
      <c r="C7821" s="176">
        <v>42146.140299999999</v>
      </c>
      <c r="D7821" s="3" t="s">
        <v>446</v>
      </c>
      <c r="E7821" s="3" t="s">
        <v>6</v>
      </c>
      <c r="F7821" s="3" t="str">
        <f t="shared" si="122"/>
        <v>Retail</v>
      </c>
      <c r="G7821" s="3">
        <v>2</v>
      </c>
    </row>
    <row r="7822" spans="3:7">
      <c r="C7822" s="176">
        <v>42251.813900000001</v>
      </c>
      <c r="D7822" s="3" t="s">
        <v>447</v>
      </c>
      <c r="E7822" s="3" t="s">
        <v>453</v>
      </c>
      <c r="F7822" s="3" t="str">
        <f t="shared" si="122"/>
        <v>Wholesale</v>
      </c>
      <c r="G7822" s="3">
        <v>146</v>
      </c>
    </row>
    <row r="7823" spans="3:7">
      <c r="C7823" s="176">
        <v>42260.545100000003</v>
      </c>
      <c r="D7823" s="3" t="s">
        <v>445</v>
      </c>
      <c r="E7823" s="3" t="s">
        <v>6</v>
      </c>
      <c r="F7823" s="3" t="str">
        <f t="shared" si="122"/>
        <v>Wholesale</v>
      </c>
      <c r="G7823" s="3">
        <v>43</v>
      </c>
    </row>
    <row r="7824" spans="3:7">
      <c r="C7824" s="176">
        <v>41982.159699999997</v>
      </c>
      <c r="D7824" s="3" t="s">
        <v>446</v>
      </c>
      <c r="E7824" s="3" t="s">
        <v>114</v>
      </c>
      <c r="F7824" s="3" t="str">
        <f t="shared" si="122"/>
        <v>Retail</v>
      </c>
      <c r="G7824" s="3">
        <v>2</v>
      </c>
    </row>
    <row r="7825" spans="3:7">
      <c r="C7825" s="176">
        <v>42256.527800000003</v>
      </c>
      <c r="D7825" s="3" t="s">
        <v>445</v>
      </c>
      <c r="E7825" s="3" t="s">
        <v>453</v>
      </c>
      <c r="F7825" s="3" t="str">
        <f t="shared" si="122"/>
        <v>Wholesale</v>
      </c>
      <c r="G7825" s="3">
        <v>59</v>
      </c>
    </row>
    <row r="7826" spans="3:7">
      <c r="C7826" s="176">
        <v>42346.118799999997</v>
      </c>
      <c r="D7826" s="3" t="s">
        <v>447</v>
      </c>
      <c r="E7826" s="3" t="s">
        <v>6</v>
      </c>
      <c r="F7826" s="3" t="str">
        <f t="shared" si="122"/>
        <v>Retail</v>
      </c>
      <c r="G7826" s="3">
        <v>3</v>
      </c>
    </row>
    <row r="7827" spans="3:7">
      <c r="C7827" s="176">
        <v>42115.202100000002</v>
      </c>
      <c r="D7827" s="3" t="s">
        <v>445</v>
      </c>
      <c r="E7827" s="3" t="s">
        <v>453</v>
      </c>
      <c r="F7827" s="3" t="str">
        <f t="shared" si="122"/>
        <v>Retail</v>
      </c>
      <c r="G7827" s="3">
        <v>1</v>
      </c>
    </row>
    <row r="7828" spans="3:7">
      <c r="C7828" s="176">
        <v>41983.283300000003</v>
      </c>
      <c r="D7828" s="3" t="s">
        <v>446</v>
      </c>
      <c r="E7828" s="3" t="s">
        <v>114</v>
      </c>
      <c r="F7828" s="3" t="str">
        <f t="shared" si="122"/>
        <v>Retail</v>
      </c>
      <c r="G7828" s="3">
        <v>2</v>
      </c>
    </row>
    <row r="7829" spans="3:7">
      <c r="C7829" s="176">
        <v>42242.938900000001</v>
      </c>
      <c r="D7829" s="3" t="s">
        <v>446</v>
      </c>
      <c r="E7829" s="3" t="s">
        <v>450</v>
      </c>
      <c r="F7829" s="3" t="str">
        <f t="shared" si="122"/>
        <v>Wholesale</v>
      </c>
      <c r="G7829" s="3">
        <v>95</v>
      </c>
    </row>
    <row r="7830" spans="3:7">
      <c r="C7830" s="176">
        <v>42222.771500000003</v>
      </c>
      <c r="D7830" s="3" t="s">
        <v>445</v>
      </c>
      <c r="E7830" s="3" t="s">
        <v>110</v>
      </c>
      <c r="F7830" s="3" t="str">
        <f t="shared" si="122"/>
        <v>Retail</v>
      </c>
      <c r="G7830" s="3">
        <v>1</v>
      </c>
    </row>
    <row r="7831" spans="3:7">
      <c r="C7831" s="176">
        <v>41979.786800000002</v>
      </c>
      <c r="D7831" s="3" t="s">
        <v>445</v>
      </c>
      <c r="E7831" s="3" t="s">
        <v>457</v>
      </c>
      <c r="F7831" s="3" t="str">
        <f t="shared" si="122"/>
        <v>Retail</v>
      </c>
      <c r="G7831" s="3">
        <v>2</v>
      </c>
    </row>
    <row r="7832" spans="3:7">
      <c r="C7832" s="176">
        <v>42163.790999999997</v>
      </c>
      <c r="D7832" s="3" t="s">
        <v>445</v>
      </c>
      <c r="E7832" s="3" t="s">
        <v>450</v>
      </c>
      <c r="F7832" s="3" t="str">
        <f t="shared" si="122"/>
        <v>Wholesale</v>
      </c>
      <c r="G7832" s="3">
        <v>86</v>
      </c>
    </row>
    <row r="7833" spans="3:7">
      <c r="C7833" s="176">
        <v>42213.470800000003</v>
      </c>
      <c r="D7833" s="3" t="s">
        <v>445</v>
      </c>
      <c r="E7833" s="3" t="s">
        <v>453</v>
      </c>
      <c r="F7833" s="3" t="str">
        <f t="shared" si="122"/>
        <v>Retail</v>
      </c>
      <c r="G7833" s="3">
        <v>4</v>
      </c>
    </row>
    <row r="7834" spans="3:7">
      <c r="C7834" s="176">
        <v>42141.686099999999</v>
      </c>
      <c r="D7834" s="3" t="s">
        <v>449</v>
      </c>
      <c r="E7834" s="3" t="s">
        <v>453</v>
      </c>
      <c r="F7834" s="3" t="str">
        <f t="shared" si="122"/>
        <v>Retail</v>
      </c>
      <c r="G7834" s="3">
        <v>1</v>
      </c>
    </row>
    <row r="7835" spans="3:7">
      <c r="C7835" s="176">
        <v>41985.704899999997</v>
      </c>
      <c r="D7835" s="3" t="s">
        <v>446</v>
      </c>
      <c r="E7835" s="3" t="s">
        <v>459</v>
      </c>
      <c r="F7835" s="3" t="str">
        <f t="shared" si="122"/>
        <v>Retail</v>
      </c>
      <c r="G7835" s="3">
        <v>1</v>
      </c>
    </row>
    <row r="7836" spans="3:7">
      <c r="C7836" s="176">
        <v>42230.548600000002</v>
      </c>
      <c r="D7836" s="3" t="s">
        <v>445</v>
      </c>
      <c r="E7836" s="3" t="s">
        <v>312</v>
      </c>
      <c r="F7836" s="3" t="str">
        <f t="shared" si="122"/>
        <v>Retail</v>
      </c>
      <c r="G7836" s="3">
        <v>2</v>
      </c>
    </row>
    <row r="7837" spans="3:7">
      <c r="C7837" s="176">
        <v>42179.558299999997</v>
      </c>
      <c r="D7837" s="3" t="s">
        <v>445</v>
      </c>
      <c r="E7837" s="3" t="s">
        <v>8</v>
      </c>
      <c r="F7837" s="3" t="str">
        <f t="shared" si="122"/>
        <v>Retail</v>
      </c>
      <c r="G7837" s="3">
        <v>2</v>
      </c>
    </row>
    <row r="7838" spans="3:7">
      <c r="C7838" s="176">
        <v>42347.491699999999</v>
      </c>
      <c r="D7838" s="3" t="s">
        <v>446</v>
      </c>
      <c r="E7838" s="3" t="s">
        <v>10</v>
      </c>
      <c r="F7838" s="3" t="str">
        <f t="shared" si="122"/>
        <v>Retail</v>
      </c>
      <c r="G7838" s="3">
        <v>4</v>
      </c>
    </row>
    <row r="7839" spans="3:7">
      <c r="C7839" s="176">
        <v>42334.481299999999</v>
      </c>
      <c r="D7839" s="3" t="s">
        <v>446</v>
      </c>
      <c r="E7839" s="3" t="s">
        <v>458</v>
      </c>
      <c r="F7839" s="3" t="str">
        <f t="shared" si="122"/>
        <v>Retail</v>
      </c>
      <c r="G7839" s="3">
        <v>3</v>
      </c>
    </row>
    <row r="7840" spans="3:7">
      <c r="C7840" s="176">
        <v>42063.127800000002</v>
      </c>
      <c r="D7840" s="3" t="s">
        <v>445</v>
      </c>
      <c r="E7840" s="3" t="s">
        <v>312</v>
      </c>
      <c r="F7840" s="3" t="str">
        <f t="shared" si="122"/>
        <v>Retail</v>
      </c>
      <c r="G7840" s="3">
        <v>1</v>
      </c>
    </row>
    <row r="7841" spans="3:7">
      <c r="C7841" s="176">
        <v>41981.480600000003</v>
      </c>
      <c r="D7841" s="3" t="s">
        <v>447</v>
      </c>
      <c r="E7841" s="3" t="s">
        <v>6</v>
      </c>
      <c r="F7841" s="3" t="str">
        <f t="shared" si="122"/>
        <v>Retail</v>
      </c>
      <c r="G7841" s="3">
        <v>5</v>
      </c>
    </row>
    <row r="7842" spans="3:7">
      <c r="C7842" s="176">
        <v>42254.709699999999</v>
      </c>
      <c r="D7842" s="3" t="s">
        <v>447</v>
      </c>
      <c r="E7842" s="3" t="s">
        <v>453</v>
      </c>
      <c r="F7842" s="3" t="str">
        <f t="shared" si="122"/>
        <v>Wholesale</v>
      </c>
      <c r="G7842" s="3">
        <v>28</v>
      </c>
    </row>
    <row r="7843" spans="3:7">
      <c r="C7843" s="176">
        <v>42114.525000000001</v>
      </c>
      <c r="D7843" s="3" t="s">
        <v>446</v>
      </c>
      <c r="E7843" s="3" t="s">
        <v>453</v>
      </c>
      <c r="F7843" s="3" t="str">
        <f t="shared" si="122"/>
        <v>Wholesale</v>
      </c>
      <c r="G7843" s="3">
        <v>59</v>
      </c>
    </row>
    <row r="7844" spans="3:7">
      <c r="C7844" s="176">
        <v>42328.668100000003</v>
      </c>
      <c r="D7844" s="3" t="s">
        <v>445</v>
      </c>
      <c r="E7844" s="3" t="s">
        <v>114</v>
      </c>
      <c r="F7844" s="3" t="str">
        <f t="shared" si="122"/>
        <v>Retail</v>
      </c>
      <c r="G7844" s="3">
        <v>1</v>
      </c>
    </row>
    <row r="7845" spans="3:7">
      <c r="C7845" s="176">
        <v>42177.752099999998</v>
      </c>
      <c r="D7845" s="3" t="s">
        <v>445</v>
      </c>
      <c r="E7845" s="3" t="s">
        <v>8</v>
      </c>
      <c r="F7845" s="3" t="str">
        <f t="shared" si="122"/>
        <v>Retail</v>
      </c>
      <c r="G7845" s="3">
        <v>2</v>
      </c>
    </row>
    <row r="7846" spans="3:7">
      <c r="C7846" s="176">
        <v>42161.489600000001</v>
      </c>
      <c r="D7846" s="3" t="s">
        <v>446</v>
      </c>
      <c r="E7846" s="3" t="s">
        <v>114</v>
      </c>
      <c r="F7846" s="3" t="str">
        <f t="shared" si="122"/>
        <v>Wholesale</v>
      </c>
      <c r="G7846" s="3">
        <v>39</v>
      </c>
    </row>
    <row r="7847" spans="3:7">
      <c r="C7847" s="176">
        <v>42173.453500000003</v>
      </c>
      <c r="D7847" s="3" t="s">
        <v>445</v>
      </c>
      <c r="E7847" s="3" t="s">
        <v>10</v>
      </c>
      <c r="F7847" s="3" t="str">
        <f t="shared" si="122"/>
        <v>Wholesale</v>
      </c>
      <c r="G7847" s="3">
        <v>64</v>
      </c>
    </row>
    <row r="7848" spans="3:7">
      <c r="C7848" s="176">
        <v>42360.888899999998</v>
      </c>
      <c r="D7848" s="3" t="s">
        <v>449</v>
      </c>
      <c r="E7848" s="3" t="s">
        <v>453</v>
      </c>
      <c r="F7848" s="3" t="str">
        <f t="shared" si="122"/>
        <v>Retail</v>
      </c>
      <c r="G7848" s="3">
        <v>4</v>
      </c>
    </row>
    <row r="7849" spans="3:7">
      <c r="C7849" s="176">
        <v>42341.146500000003</v>
      </c>
      <c r="D7849" s="3" t="s">
        <v>447</v>
      </c>
      <c r="E7849" s="3" t="s">
        <v>114</v>
      </c>
      <c r="F7849" s="3" t="str">
        <f t="shared" si="122"/>
        <v>Retail</v>
      </c>
      <c r="G7849" s="3">
        <v>3</v>
      </c>
    </row>
    <row r="7850" spans="3:7">
      <c r="C7850" s="176">
        <v>42235.588900000002</v>
      </c>
      <c r="D7850" s="3" t="s">
        <v>445</v>
      </c>
      <c r="E7850" s="3" t="s">
        <v>7</v>
      </c>
      <c r="F7850" s="3" t="str">
        <f t="shared" si="122"/>
        <v>Retail</v>
      </c>
      <c r="G7850" s="3">
        <v>2</v>
      </c>
    </row>
    <row r="7851" spans="3:7">
      <c r="C7851" s="176">
        <v>42051.366699999999</v>
      </c>
      <c r="D7851" s="3" t="s">
        <v>445</v>
      </c>
      <c r="E7851" s="3" t="s">
        <v>452</v>
      </c>
      <c r="F7851" s="3" t="str">
        <f t="shared" si="122"/>
        <v>Retail</v>
      </c>
      <c r="G7851" s="3">
        <v>1</v>
      </c>
    </row>
    <row r="7852" spans="3:7">
      <c r="C7852" s="176">
        <v>42242.022900000004</v>
      </c>
      <c r="D7852" s="3" t="s">
        <v>445</v>
      </c>
      <c r="E7852" s="3" t="s">
        <v>312</v>
      </c>
      <c r="F7852" s="3" t="str">
        <f t="shared" si="122"/>
        <v>Wholesale</v>
      </c>
      <c r="G7852" s="3">
        <v>29</v>
      </c>
    </row>
    <row r="7853" spans="3:7">
      <c r="C7853" s="176">
        <v>42249.298600000002</v>
      </c>
      <c r="D7853" s="3" t="s">
        <v>447</v>
      </c>
      <c r="E7853" s="3" t="s">
        <v>460</v>
      </c>
      <c r="F7853" s="3" t="str">
        <f t="shared" si="122"/>
        <v>Retail</v>
      </c>
      <c r="G7853" s="3">
        <v>2</v>
      </c>
    </row>
    <row r="7854" spans="3:7">
      <c r="C7854" s="176">
        <v>42352.195099999997</v>
      </c>
      <c r="D7854" s="3" t="s">
        <v>445</v>
      </c>
      <c r="E7854" s="3" t="s">
        <v>453</v>
      </c>
      <c r="F7854" s="3" t="str">
        <f t="shared" si="122"/>
        <v>Retail</v>
      </c>
      <c r="G7854" s="3">
        <v>1</v>
      </c>
    </row>
    <row r="7855" spans="3:7">
      <c r="C7855" s="176">
        <v>42310.537499999999</v>
      </c>
      <c r="D7855" s="3" t="s">
        <v>445</v>
      </c>
      <c r="E7855" s="3" t="s">
        <v>454</v>
      </c>
      <c r="F7855" s="3" t="str">
        <f t="shared" si="122"/>
        <v>Retail</v>
      </c>
      <c r="G7855" s="3">
        <v>1</v>
      </c>
    </row>
    <row r="7856" spans="3:7">
      <c r="C7856" s="176">
        <v>42222.495799999997</v>
      </c>
      <c r="D7856" s="3" t="s">
        <v>445</v>
      </c>
      <c r="E7856" s="3" t="s">
        <v>453</v>
      </c>
      <c r="F7856" s="3" t="str">
        <f t="shared" si="122"/>
        <v>Wholesale</v>
      </c>
      <c r="G7856" s="3">
        <v>45</v>
      </c>
    </row>
    <row r="7857" spans="3:7">
      <c r="C7857" s="176">
        <v>42355.554900000003</v>
      </c>
      <c r="D7857" s="3" t="s">
        <v>445</v>
      </c>
      <c r="E7857" s="3" t="s">
        <v>9</v>
      </c>
      <c r="F7857" s="3" t="str">
        <f t="shared" si="122"/>
        <v>Wholesale</v>
      </c>
      <c r="G7857" s="3">
        <v>58</v>
      </c>
    </row>
    <row r="7858" spans="3:7">
      <c r="C7858" s="176">
        <v>42313.629200000003</v>
      </c>
      <c r="D7858" s="3" t="s">
        <v>446</v>
      </c>
      <c r="E7858" s="3" t="s">
        <v>114</v>
      </c>
      <c r="F7858" s="3" t="str">
        <f t="shared" si="122"/>
        <v>Wholesale</v>
      </c>
      <c r="G7858" s="3">
        <v>36</v>
      </c>
    </row>
    <row r="7859" spans="3:7">
      <c r="C7859" s="176">
        <v>42303.541700000002</v>
      </c>
      <c r="D7859" s="3" t="s">
        <v>449</v>
      </c>
      <c r="E7859" s="3" t="s">
        <v>114</v>
      </c>
      <c r="F7859" s="3" t="str">
        <f t="shared" si="122"/>
        <v>Retail</v>
      </c>
      <c r="G7859" s="3">
        <v>2</v>
      </c>
    </row>
    <row r="7860" spans="3:7">
      <c r="C7860" s="176">
        <v>42252.131300000001</v>
      </c>
      <c r="D7860" s="3" t="s">
        <v>445</v>
      </c>
      <c r="E7860" s="3" t="s">
        <v>453</v>
      </c>
      <c r="F7860" s="3" t="str">
        <f t="shared" si="122"/>
        <v>Retail</v>
      </c>
      <c r="G7860" s="3">
        <v>1</v>
      </c>
    </row>
    <row r="7861" spans="3:7">
      <c r="C7861" s="176">
        <v>42259.831899999997</v>
      </c>
      <c r="D7861" s="3" t="s">
        <v>445</v>
      </c>
      <c r="E7861" s="3" t="s">
        <v>453</v>
      </c>
      <c r="F7861" s="3" t="str">
        <f t="shared" si="122"/>
        <v>Wholesale</v>
      </c>
      <c r="G7861" s="3">
        <v>68</v>
      </c>
    </row>
    <row r="7862" spans="3:7">
      <c r="C7862" s="176">
        <v>42127.715300000003</v>
      </c>
      <c r="D7862" s="3" t="s">
        <v>445</v>
      </c>
      <c r="E7862" s="3" t="s">
        <v>6</v>
      </c>
      <c r="F7862" s="3" t="str">
        <f t="shared" si="122"/>
        <v>Retail</v>
      </c>
      <c r="G7862" s="3">
        <v>1</v>
      </c>
    </row>
    <row r="7863" spans="3:7">
      <c r="C7863" s="176">
        <v>41978.517399999997</v>
      </c>
      <c r="D7863" s="3" t="s">
        <v>447</v>
      </c>
      <c r="E7863" s="3" t="s">
        <v>8</v>
      </c>
      <c r="F7863" s="3" t="str">
        <f t="shared" si="122"/>
        <v>Retail</v>
      </c>
      <c r="G7863" s="3">
        <v>7</v>
      </c>
    </row>
    <row r="7864" spans="3:7">
      <c r="C7864" s="176">
        <v>41987.542399999998</v>
      </c>
      <c r="D7864" s="3" t="s">
        <v>445</v>
      </c>
      <c r="E7864" s="3" t="s">
        <v>460</v>
      </c>
      <c r="F7864" s="3" t="str">
        <f t="shared" si="122"/>
        <v>Wholesale</v>
      </c>
      <c r="G7864" s="3">
        <v>28</v>
      </c>
    </row>
    <row r="7865" spans="3:7">
      <c r="C7865" s="176">
        <v>42343.818099999997</v>
      </c>
      <c r="D7865" s="3" t="s">
        <v>445</v>
      </c>
      <c r="E7865" s="3" t="s">
        <v>453</v>
      </c>
      <c r="F7865" s="3" t="str">
        <f t="shared" si="122"/>
        <v>Wholesale</v>
      </c>
      <c r="G7865" s="3">
        <v>34</v>
      </c>
    </row>
    <row r="7866" spans="3:7">
      <c r="C7866" s="176">
        <v>42224.114600000001</v>
      </c>
      <c r="D7866" s="3" t="s">
        <v>447</v>
      </c>
      <c r="E7866" s="3" t="s">
        <v>458</v>
      </c>
      <c r="F7866" s="3" t="str">
        <f t="shared" si="122"/>
        <v>Wholesale</v>
      </c>
      <c r="G7866" s="3">
        <v>35</v>
      </c>
    </row>
    <row r="7867" spans="3:7">
      <c r="C7867" s="176">
        <v>42359.7111</v>
      </c>
      <c r="D7867" s="3" t="s">
        <v>446</v>
      </c>
      <c r="E7867" s="3" t="s">
        <v>114</v>
      </c>
      <c r="F7867" s="3" t="str">
        <f t="shared" si="122"/>
        <v>Retail</v>
      </c>
      <c r="G7867" s="3">
        <v>2</v>
      </c>
    </row>
    <row r="7868" spans="3:7">
      <c r="C7868" s="176">
        <v>42266.108999999997</v>
      </c>
      <c r="D7868" s="3" t="s">
        <v>445</v>
      </c>
      <c r="E7868" s="3" t="s">
        <v>6</v>
      </c>
      <c r="F7868" s="3" t="str">
        <f t="shared" si="122"/>
        <v>Wholesale</v>
      </c>
      <c r="G7868" s="3">
        <v>52</v>
      </c>
    </row>
    <row r="7869" spans="3:7">
      <c r="C7869" s="176">
        <v>42175.249300000003</v>
      </c>
      <c r="D7869" s="3" t="s">
        <v>445</v>
      </c>
      <c r="E7869" s="3" t="s">
        <v>453</v>
      </c>
      <c r="F7869" s="3" t="str">
        <f t="shared" si="122"/>
        <v>Retail</v>
      </c>
      <c r="G7869" s="3">
        <v>6</v>
      </c>
    </row>
    <row r="7870" spans="3:7">
      <c r="C7870" s="176">
        <v>42315.1875</v>
      </c>
      <c r="D7870" s="3" t="s">
        <v>446</v>
      </c>
      <c r="E7870" s="3" t="s">
        <v>453</v>
      </c>
      <c r="F7870" s="3" t="str">
        <f t="shared" si="122"/>
        <v>Retail</v>
      </c>
      <c r="G7870" s="3">
        <v>3</v>
      </c>
    </row>
    <row r="7871" spans="3:7">
      <c r="C7871" s="176">
        <v>42169.769399999997</v>
      </c>
      <c r="D7871" s="3" t="s">
        <v>447</v>
      </c>
      <c r="E7871" s="3" t="s">
        <v>7</v>
      </c>
      <c r="F7871" s="3" t="str">
        <f t="shared" si="122"/>
        <v>Retail</v>
      </c>
      <c r="G7871" s="3">
        <v>1</v>
      </c>
    </row>
    <row r="7872" spans="3:7">
      <c r="C7872" s="176">
        <v>42357.114600000001</v>
      </c>
      <c r="D7872" s="3" t="s">
        <v>449</v>
      </c>
      <c r="E7872" s="3" t="s">
        <v>453</v>
      </c>
      <c r="F7872" s="3" t="str">
        <f t="shared" si="122"/>
        <v>Wholesale</v>
      </c>
      <c r="G7872" s="3">
        <v>30</v>
      </c>
    </row>
    <row r="7873" spans="3:7">
      <c r="C7873" s="176">
        <v>42354.227099999996</v>
      </c>
      <c r="D7873" s="3" t="s">
        <v>445</v>
      </c>
      <c r="E7873" s="3" t="s">
        <v>10</v>
      </c>
      <c r="F7873" s="3" t="str">
        <f t="shared" si="122"/>
        <v>Wholesale</v>
      </c>
      <c r="G7873" s="3">
        <v>30</v>
      </c>
    </row>
    <row r="7874" spans="3:7">
      <c r="C7874" s="176">
        <v>41984.155599999998</v>
      </c>
      <c r="D7874" s="3" t="s">
        <v>445</v>
      </c>
      <c r="E7874" s="3" t="s">
        <v>453</v>
      </c>
      <c r="F7874" s="3" t="str">
        <f t="shared" si="122"/>
        <v>Retail</v>
      </c>
      <c r="G7874" s="3">
        <v>2</v>
      </c>
    </row>
    <row r="7875" spans="3:7">
      <c r="C7875" s="176">
        <v>42297.513200000001</v>
      </c>
      <c r="D7875" s="3" t="s">
        <v>445</v>
      </c>
      <c r="E7875" s="3" t="s">
        <v>452</v>
      </c>
      <c r="F7875" s="3" t="str">
        <f t="shared" si="122"/>
        <v>Wholesale</v>
      </c>
      <c r="G7875" s="3">
        <v>156</v>
      </c>
    </row>
    <row r="7876" spans="3:7">
      <c r="C7876" s="176">
        <v>42201.5167</v>
      </c>
      <c r="D7876" s="3" t="s">
        <v>449</v>
      </c>
      <c r="E7876" s="3" t="s">
        <v>448</v>
      </c>
      <c r="F7876" s="3" t="str">
        <f t="shared" si="122"/>
        <v>Retail</v>
      </c>
      <c r="G7876" s="3">
        <v>2</v>
      </c>
    </row>
    <row r="7877" spans="3:7">
      <c r="C7877" s="176">
        <v>42327.769399999997</v>
      </c>
      <c r="D7877" s="3" t="s">
        <v>445</v>
      </c>
      <c r="E7877" s="3" t="s">
        <v>452</v>
      </c>
      <c r="F7877" s="3" t="str">
        <f t="shared" si="122"/>
        <v>Wholesale</v>
      </c>
      <c r="G7877" s="3">
        <v>40</v>
      </c>
    </row>
    <row r="7878" spans="3:7">
      <c r="C7878" s="176">
        <v>42227.542399999998</v>
      </c>
      <c r="D7878" s="3" t="s">
        <v>446</v>
      </c>
      <c r="E7878" s="3" t="s">
        <v>448</v>
      </c>
      <c r="F7878" s="3" t="str">
        <f t="shared" si="122"/>
        <v>Retail</v>
      </c>
      <c r="G7878" s="3">
        <v>3</v>
      </c>
    </row>
    <row r="7879" spans="3:7">
      <c r="C7879" s="176">
        <v>42252.5069</v>
      </c>
      <c r="D7879" s="3" t="s">
        <v>447</v>
      </c>
      <c r="E7879" s="3" t="s">
        <v>454</v>
      </c>
      <c r="F7879" s="3" t="str">
        <f t="shared" si="122"/>
        <v>Retail</v>
      </c>
      <c r="G7879" s="3">
        <v>2</v>
      </c>
    </row>
    <row r="7880" spans="3:7">
      <c r="C7880" s="176">
        <v>42335.729200000002</v>
      </c>
      <c r="D7880" s="3" t="s">
        <v>445</v>
      </c>
      <c r="E7880" s="3" t="s">
        <v>312</v>
      </c>
      <c r="F7880" s="3" t="str">
        <f t="shared" si="122"/>
        <v>Retail</v>
      </c>
      <c r="G7880" s="3">
        <v>3</v>
      </c>
    </row>
    <row r="7881" spans="3:7">
      <c r="C7881" s="176">
        <v>42232.806900000003</v>
      </c>
      <c r="D7881" s="3" t="s">
        <v>445</v>
      </c>
      <c r="E7881" s="3" t="s">
        <v>9</v>
      </c>
      <c r="F7881" s="3" t="str">
        <f t="shared" si="122"/>
        <v>Wholesale</v>
      </c>
      <c r="G7881" s="3">
        <v>45</v>
      </c>
    </row>
    <row r="7882" spans="3:7">
      <c r="C7882" s="176">
        <v>42336.736799999999</v>
      </c>
      <c r="D7882" s="3" t="s">
        <v>446</v>
      </c>
      <c r="E7882" s="3" t="s">
        <v>453</v>
      </c>
      <c r="F7882" s="3" t="str">
        <f t="shared" ref="F7882:F7945" si="123">IF(G7882&lt;10,"Retail","Wholesale")</f>
        <v>Wholesale</v>
      </c>
      <c r="G7882" s="3">
        <v>38</v>
      </c>
    </row>
    <row r="7883" spans="3:7">
      <c r="C7883" s="176">
        <v>42209.518100000001</v>
      </c>
      <c r="D7883" s="3" t="s">
        <v>447</v>
      </c>
      <c r="E7883" s="3" t="s">
        <v>6</v>
      </c>
      <c r="F7883" s="3" t="str">
        <f t="shared" si="123"/>
        <v>Retail</v>
      </c>
      <c r="G7883" s="3">
        <v>6</v>
      </c>
    </row>
    <row r="7884" spans="3:7">
      <c r="C7884" s="176">
        <v>42344.508999999998</v>
      </c>
      <c r="D7884" s="3" t="s">
        <v>447</v>
      </c>
      <c r="E7884" s="3" t="s">
        <v>8</v>
      </c>
      <c r="F7884" s="3" t="str">
        <f t="shared" si="123"/>
        <v>Wholesale</v>
      </c>
      <c r="G7884" s="3">
        <v>37</v>
      </c>
    </row>
    <row r="7885" spans="3:7">
      <c r="C7885" s="176">
        <v>42178.549299999999</v>
      </c>
      <c r="D7885" s="3" t="s">
        <v>445</v>
      </c>
      <c r="E7885" s="3" t="s">
        <v>453</v>
      </c>
      <c r="F7885" s="3" t="str">
        <f t="shared" si="123"/>
        <v>Retail</v>
      </c>
      <c r="G7885" s="3">
        <v>1</v>
      </c>
    </row>
    <row r="7886" spans="3:7">
      <c r="C7886" s="176">
        <v>42361.513899999998</v>
      </c>
      <c r="D7886" s="3" t="s">
        <v>446</v>
      </c>
      <c r="E7886" s="3" t="s">
        <v>461</v>
      </c>
      <c r="F7886" s="3" t="str">
        <f t="shared" si="123"/>
        <v>Retail</v>
      </c>
      <c r="G7886" s="3">
        <v>4</v>
      </c>
    </row>
    <row r="7887" spans="3:7">
      <c r="C7887" s="176">
        <v>42335.487500000003</v>
      </c>
      <c r="D7887" s="3" t="s">
        <v>446</v>
      </c>
      <c r="E7887" s="3" t="s">
        <v>453</v>
      </c>
      <c r="F7887" s="3" t="str">
        <f t="shared" si="123"/>
        <v>Retail</v>
      </c>
      <c r="G7887" s="3">
        <v>5</v>
      </c>
    </row>
    <row r="7888" spans="3:7">
      <c r="C7888" s="176">
        <v>42348.774299999997</v>
      </c>
      <c r="D7888" s="3" t="s">
        <v>449</v>
      </c>
      <c r="E7888" s="3" t="s">
        <v>9</v>
      </c>
      <c r="F7888" s="3" t="str">
        <f t="shared" si="123"/>
        <v>Retail</v>
      </c>
      <c r="G7888" s="3">
        <v>3</v>
      </c>
    </row>
    <row r="7889" spans="3:7">
      <c r="C7889" s="176">
        <v>42022.561800000003</v>
      </c>
      <c r="D7889" s="3" t="s">
        <v>445</v>
      </c>
      <c r="E7889" s="3" t="s">
        <v>460</v>
      </c>
      <c r="F7889" s="3" t="str">
        <f t="shared" si="123"/>
        <v>Retail</v>
      </c>
      <c r="G7889" s="3">
        <v>1</v>
      </c>
    </row>
    <row r="7890" spans="3:7">
      <c r="C7890" s="176">
        <v>42338.814599999998</v>
      </c>
      <c r="D7890" s="3" t="s">
        <v>445</v>
      </c>
      <c r="E7890" s="3" t="s">
        <v>451</v>
      </c>
      <c r="F7890" s="3" t="str">
        <f t="shared" si="123"/>
        <v>Retail</v>
      </c>
      <c r="G7890" s="3">
        <v>4</v>
      </c>
    </row>
    <row r="7891" spans="3:7">
      <c r="C7891" s="176">
        <v>42188.504200000003</v>
      </c>
      <c r="D7891" s="3" t="s">
        <v>445</v>
      </c>
      <c r="E7891" s="3" t="s">
        <v>460</v>
      </c>
      <c r="F7891" s="3" t="str">
        <f t="shared" si="123"/>
        <v>Retail</v>
      </c>
      <c r="G7891" s="3">
        <v>1</v>
      </c>
    </row>
    <row r="7892" spans="3:7">
      <c r="C7892" s="176">
        <v>42362.513899999998</v>
      </c>
      <c r="D7892" s="3" t="s">
        <v>447</v>
      </c>
      <c r="E7892" s="3" t="s">
        <v>6</v>
      </c>
      <c r="F7892" s="3" t="str">
        <f t="shared" si="123"/>
        <v>Retail</v>
      </c>
      <c r="G7892" s="3">
        <v>5</v>
      </c>
    </row>
    <row r="7893" spans="3:7">
      <c r="C7893" s="176">
        <v>42346.486799999999</v>
      </c>
      <c r="D7893" s="3" t="s">
        <v>446</v>
      </c>
      <c r="E7893" s="3" t="s">
        <v>312</v>
      </c>
      <c r="F7893" s="3" t="str">
        <f t="shared" si="123"/>
        <v>Retail</v>
      </c>
      <c r="G7893" s="3">
        <v>7</v>
      </c>
    </row>
    <row r="7894" spans="3:7">
      <c r="C7894" s="176">
        <v>42354.144399999997</v>
      </c>
      <c r="D7894" s="3" t="s">
        <v>445</v>
      </c>
      <c r="E7894" s="3" t="s">
        <v>453</v>
      </c>
      <c r="F7894" s="3" t="str">
        <f t="shared" si="123"/>
        <v>Retail</v>
      </c>
      <c r="G7894" s="3">
        <v>6</v>
      </c>
    </row>
    <row r="7895" spans="3:7">
      <c r="C7895" s="176">
        <v>42354.466699999997</v>
      </c>
      <c r="D7895" s="3" t="s">
        <v>447</v>
      </c>
      <c r="E7895" s="3" t="s">
        <v>450</v>
      </c>
      <c r="F7895" s="3" t="str">
        <f t="shared" si="123"/>
        <v>Retail</v>
      </c>
      <c r="G7895" s="3">
        <v>4</v>
      </c>
    </row>
    <row r="7896" spans="3:7">
      <c r="C7896" s="176">
        <v>42202.802799999998</v>
      </c>
      <c r="D7896" s="3" t="s">
        <v>446</v>
      </c>
      <c r="E7896" s="3" t="s">
        <v>10</v>
      </c>
      <c r="F7896" s="3" t="str">
        <f t="shared" si="123"/>
        <v>Retail</v>
      </c>
      <c r="G7896" s="3">
        <v>2</v>
      </c>
    </row>
    <row r="7897" spans="3:7">
      <c r="C7897" s="176">
        <v>42351.491699999999</v>
      </c>
      <c r="D7897" s="3" t="s">
        <v>445</v>
      </c>
      <c r="E7897" s="3" t="s">
        <v>453</v>
      </c>
      <c r="F7897" s="3" t="str">
        <f t="shared" si="123"/>
        <v>Wholesale</v>
      </c>
      <c r="G7897" s="3">
        <v>42</v>
      </c>
    </row>
    <row r="7898" spans="3:7">
      <c r="C7898" s="176">
        <v>42261.061099999999</v>
      </c>
      <c r="D7898" s="3" t="s">
        <v>445</v>
      </c>
      <c r="E7898" s="3" t="s">
        <v>453</v>
      </c>
      <c r="F7898" s="3" t="str">
        <f t="shared" si="123"/>
        <v>Wholesale</v>
      </c>
      <c r="G7898" s="3">
        <v>153</v>
      </c>
    </row>
    <row r="7899" spans="3:7">
      <c r="C7899" s="176">
        <v>42202.397199999999</v>
      </c>
      <c r="D7899" s="3" t="s">
        <v>445</v>
      </c>
      <c r="E7899" s="3" t="s">
        <v>110</v>
      </c>
      <c r="F7899" s="3" t="str">
        <f t="shared" si="123"/>
        <v>Retail</v>
      </c>
      <c r="G7899" s="3">
        <v>6</v>
      </c>
    </row>
    <row r="7900" spans="3:7">
      <c r="C7900" s="176">
        <v>42348.459000000003</v>
      </c>
      <c r="D7900" s="3" t="s">
        <v>446</v>
      </c>
      <c r="E7900" s="3" t="s">
        <v>110</v>
      </c>
      <c r="F7900" s="3" t="str">
        <f t="shared" si="123"/>
        <v>Wholesale</v>
      </c>
      <c r="G7900" s="3">
        <v>66</v>
      </c>
    </row>
    <row r="7901" spans="3:7">
      <c r="C7901" s="176">
        <v>42240.218099999998</v>
      </c>
      <c r="D7901" s="3" t="s">
        <v>445</v>
      </c>
      <c r="E7901" s="3" t="s">
        <v>453</v>
      </c>
      <c r="F7901" s="3" t="str">
        <f t="shared" si="123"/>
        <v>Retail</v>
      </c>
      <c r="G7901" s="3">
        <v>2</v>
      </c>
    </row>
    <row r="7902" spans="3:7">
      <c r="C7902" s="176">
        <v>42315.482600000003</v>
      </c>
      <c r="D7902" s="3" t="s">
        <v>446</v>
      </c>
      <c r="E7902" s="3" t="s">
        <v>453</v>
      </c>
      <c r="F7902" s="3" t="str">
        <f t="shared" si="123"/>
        <v>Wholesale</v>
      </c>
      <c r="G7902" s="3">
        <v>62</v>
      </c>
    </row>
    <row r="7903" spans="3:7">
      <c r="C7903" s="176">
        <v>41985.161800000002</v>
      </c>
      <c r="D7903" s="3" t="s">
        <v>445</v>
      </c>
      <c r="E7903" s="3" t="s">
        <v>7</v>
      </c>
      <c r="F7903" s="3" t="str">
        <f t="shared" si="123"/>
        <v>Retail</v>
      </c>
      <c r="G7903" s="3">
        <v>5</v>
      </c>
    </row>
    <row r="7904" spans="3:7">
      <c r="C7904" s="176">
        <v>42132.338199999998</v>
      </c>
      <c r="D7904" s="3" t="s">
        <v>449</v>
      </c>
      <c r="E7904" s="3" t="s">
        <v>7</v>
      </c>
      <c r="F7904" s="3" t="str">
        <f t="shared" si="123"/>
        <v>Wholesale</v>
      </c>
      <c r="G7904" s="3">
        <v>22</v>
      </c>
    </row>
    <row r="7905" spans="3:7">
      <c r="C7905" s="176">
        <v>42361.750699999997</v>
      </c>
      <c r="D7905" s="3" t="s">
        <v>447</v>
      </c>
      <c r="E7905" s="3" t="s">
        <v>453</v>
      </c>
      <c r="F7905" s="3" t="str">
        <f t="shared" si="123"/>
        <v>Retail</v>
      </c>
      <c r="G7905" s="3">
        <v>2</v>
      </c>
    </row>
    <row r="7906" spans="3:7">
      <c r="C7906" s="176">
        <v>42289.452100000002</v>
      </c>
      <c r="D7906" s="3" t="s">
        <v>445</v>
      </c>
      <c r="E7906" s="3" t="s">
        <v>453</v>
      </c>
      <c r="F7906" s="3" t="str">
        <f t="shared" si="123"/>
        <v>Retail</v>
      </c>
      <c r="G7906" s="3">
        <v>9</v>
      </c>
    </row>
    <row r="7907" spans="3:7">
      <c r="C7907" s="176">
        <v>42262.540999999997</v>
      </c>
      <c r="D7907" s="3" t="s">
        <v>445</v>
      </c>
      <c r="E7907" s="3" t="s">
        <v>453</v>
      </c>
      <c r="F7907" s="3" t="str">
        <f t="shared" si="123"/>
        <v>Wholesale</v>
      </c>
      <c r="G7907" s="3">
        <v>34</v>
      </c>
    </row>
    <row r="7908" spans="3:7">
      <c r="C7908" s="176">
        <v>42200.4611</v>
      </c>
      <c r="D7908" s="3" t="s">
        <v>445</v>
      </c>
      <c r="E7908" s="3" t="s">
        <v>6</v>
      </c>
      <c r="F7908" s="3" t="str">
        <f t="shared" si="123"/>
        <v>Retail</v>
      </c>
      <c r="G7908" s="3">
        <v>8</v>
      </c>
    </row>
    <row r="7909" spans="3:7">
      <c r="C7909" s="176">
        <v>41983.5389</v>
      </c>
      <c r="D7909" s="3" t="s">
        <v>447</v>
      </c>
      <c r="E7909" s="3" t="s">
        <v>8</v>
      </c>
      <c r="F7909" s="3" t="str">
        <f t="shared" si="123"/>
        <v>Retail</v>
      </c>
      <c r="G7909" s="3">
        <v>4</v>
      </c>
    </row>
    <row r="7910" spans="3:7">
      <c r="C7910" s="176">
        <v>42355.556900000003</v>
      </c>
      <c r="D7910" s="3" t="s">
        <v>445</v>
      </c>
      <c r="E7910" s="3" t="s">
        <v>10</v>
      </c>
      <c r="F7910" s="3" t="str">
        <f t="shared" si="123"/>
        <v>Retail</v>
      </c>
      <c r="G7910" s="3">
        <v>1</v>
      </c>
    </row>
    <row r="7911" spans="3:7">
      <c r="C7911" s="176">
        <v>42158.791700000002</v>
      </c>
      <c r="D7911" s="3" t="s">
        <v>445</v>
      </c>
      <c r="E7911" s="3" t="s">
        <v>451</v>
      </c>
      <c r="F7911" s="3" t="str">
        <f t="shared" si="123"/>
        <v>Retail</v>
      </c>
      <c r="G7911" s="3">
        <v>6</v>
      </c>
    </row>
    <row r="7912" spans="3:7">
      <c r="C7912" s="176">
        <v>42350.508300000001</v>
      </c>
      <c r="D7912" s="3" t="s">
        <v>445</v>
      </c>
      <c r="E7912" s="3" t="s">
        <v>112</v>
      </c>
      <c r="F7912" s="3" t="str">
        <f t="shared" si="123"/>
        <v>Retail</v>
      </c>
      <c r="G7912" s="3">
        <v>1</v>
      </c>
    </row>
    <row r="7913" spans="3:7">
      <c r="C7913" s="176">
        <v>42258.731299999999</v>
      </c>
      <c r="D7913" s="3" t="s">
        <v>447</v>
      </c>
      <c r="E7913" s="3" t="s">
        <v>6</v>
      </c>
      <c r="F7913" s="3" t="str">
        <f t="shared" si="123"/>
        <v>Retail</v>
      </c>
      <c r="G7913" s="3">
        <v>4</v>
      </c>
    </row>
    <row r="7914" spans="3:7">
      <c r="C7914" s="176">
        <v>42342.135399999999</v>
      </c>
      <c r="D7914" s="3" t="s">
        <v>445</v>
      </c>
      <c r="E7914" s="3" t="s">
        <v>312</v>
      </c>
      <c r="F7914" s="3" t="str">
        <f t="shared" si="123"/>
        <v>Retail</v>
      </c>
      <c r="G7914" s="3">
        <v>2</v>
      </c>
    </row>
    <row r="7915" spans="3:7">
      <c r="C7915" s="176">
        <v>41982.585400000004</v>
      </c>
      <c r="D7915" s="3" t="s">
        <v>445</v>
      </c>
      <c r="E7915" s="3" t="s">
        <v>453</v>
      </c>
      <c r="F7915" s="3" t="str">
        <f t="shared" si="123"/>
        <v>Wholesale</v>
      </c>
      <c r="G7915" s="3">
        <v>79</v>
      </c>
    </row>
    <row r="7916" spans="3:7">
      <c r="C7916" s="176">
        <v>42355.147900000004</v>
      </c>
      <c r="D7916" s="3" t="s">
        <v>449</v>
      </c>
      <c r="E7916" s="3" t="s">
        <v>453</v>
      </c>
      <c r="F7916" s="3" t="str">
        <f t="shared" si="123"/>
        <v>Retail</v>
      </c>
      <c r="G7916" s="3">
        <v>3</v>
      </c>
    </row>
    <row r="7917" spans="3:7">
      <c r="C7917" s="176">
        <v>42324.468800000002</v>
      </c>
      <c r="D7917" s="3" t="s">
        <v>449</v>
      </c>
      <c r="E7917" s="3" t="s">
        <v>112</v>
      </c>
      <c r="F7917" s="3" t="str">
        <f t="shared" si="123"/>
        <v>Retail</v>
      </c>
      <c r="G7917" s="3">
        <v>2</v>
      </c>
    </row>
    <row r="7918" spans="3:7">
      <c r="C7918" s="176">
        <v>42018.376400000001</v>
      </c>
      <c r="D7918" s="3" t="s">
        <v>447</v>
      </c>
      <c r="E7918" s="3" t="s">
        <v>453</v>
      </c>
      <c r="F7918" s="3" t="str">
        <f t="shared" si="123"/>
        <v>Wholesale</v>
      </c>
      <c r="G7918" s="3">
        <v>143</v>
      </c>
    </row>
    <row r="7919" spans="3:7">
      <c r="C7919" s="176">
        <v>42342.1535</v>
      </c>
      <c r="D7919" s="3" t="s">
        <v>445</v>
      </c>
      <c r="E7919" s="3" t="s">
        <v>460</v>
      </c>
      <c r="F7919" s="3" t="str">
        <f t="shared" si="123"/>
        <v>Retail</v>
      </c>
      <c r="G7919" s="3">
        <v>1</v>
      </c>
    </row>
    <row r="7920" spans="3:7">
      <c r="C7920" s="176">
        <v>42146.472900000001</v>
      </c>
      <c r="D7920" s="3" t="s">
        <v>449</v>
      </c>
      <c r="E7920" s="3" t="s">
        <v>114</v>
      </c>
      <c r="F7920" s="3" t="str">
        <f t="shared" si="123"/>
        <v>Wholesale</v>
      </c>
      <c r="G7920" s="3">
        <v>151</v>
      </c>
    </row>
    <row r="7921" spans="3:7">
      <c r="C7921" s="176">
        <v>42341.521500000003</v>
      </c>
      <c r="D7921" s="3" t="s">
        <v>445</v>
      </c>
      <c r="E7921" s="3" t="s">
        <v>6</v>
      </c>
      <c r="F7921" s="3" t="str">
        <f t="shared" si="123"/>
        <v>Wholesale</v>
      </c>
      <c r="G7921" s="3">
        <v>57</v>
      </c>
    </row>
    <row r="7922" spans="3:7">
      <c r="C7922" s="176">
        <v>42115.443099999997</v>
      </c>
      <c r="D7922" s="3" t="s">
        <v>446</v>
      </c>
      <c r="E7922" s="3" t="s">
        <v>457</v>
      </c>
      <c r="F7922" s="3" t="str">
        <f t="shared" si="123"/>
        <v>Wholesale</v>
      </c>
      <c r="G7922" s="3">
        <v>79</v>
      </c>
    </row>
    <row r="7923" spans="3:7">
      <c r="C7923" s="176">
        <v>41982.763200000001</v>
      </c>
      <c r="D7923" s="3" t="s">
        <v>447</v>
      </c>
      <c r="E7923" s="3" t="s">
        <v>110</v>
      </c>
      <c r="F7923" s="3" t="str">
        <f t="shared" si="123"/>
        <v>Retail</v>
      </c>
      <c r="G7923" s="3">
        <v>3</v>
      </c>
    </row>
    <row r="7924" spans="3:7">
      <c r="C7924" s="176">
        <v>42346.4882</v>
      </c>
      <c r="D7924" s="3" t="s">
        <v>449</v>
      </c>
      <c r="E7924" s="3" t="s">
        <v>453</v>
      </c>
      <c r="F7924" s="3" t="str">
        <f t="shared" si="123"/>
        <v>Wholesale</v>
      </c>
      <c r="G7924" s="3">
        <v>66</v>
      </c>
    </row>
    <row r="7925" spans="3:7">
      <c r="C7925" s="176">
        <v>42236.520100000002</v>
      </c>
      <c r="D7925" s="3" t="s">
        <v>449</v>
      </c>
      <c r="E7925" s="3" t="s">
        <v>9</v>
      </c>
      <c r="F7925" s="3" t="str">
        <f t="shared" si="123"/>
        <v>Retail</v>
      </c>
      <c r="G7925" s="3">
        <v>5</v>
      </c>
    </row>
    <row r="7926" spans="3:7">
      <c r="C7926" s="176">
        <v>41985.029900000001</v>
      </c>
      <c r="D7926" s="3" t="s">
        <v>445</v>
      </c>
      <c r="E7926" s="3" t="s">
        <v>10</v>
      </c>
      <c r="F7926" s="3" t="str">
        <f t="shared" si="123"/>
        <v>Retail</v>
      </c>
      <c r="G7926" s="3">
        <v>4</v>
      </c>
    </row>
    <row r="7927" spans="3:7">
      <c r="C7927" s="176">
        <v>42345.477099999996</v>
      </c>
      <c r="D7927" s="3" t="s">
        <v>445</v>
      </c>
      <c r="E7927" s="3" t="s">
        <v>453</v>
      </c>
      <c r="F7927" s="3" t="str">
        <f t="shared" si="123"/>
        <v>Wholesale</v>
      </c>
      <c r="G7927" s="3">
        <v>66</v>
      </c>
    </row>
    <row r="7928" spans="3:7">
      <c r="C7928" s="176">
        <v>42332.457600000002</v>
      </c>
      <c r="D7928" s="3" t="s">
        <v>445</v>
      </c>
      <c r="E7928" s="3" t="s">
        <v>6</v>
      </c>
      <c r="F7928" s="3" t="str">
        <f t="shared" si="123"/>
        <v>Retail</v>
      </c>
      <c r="G7928" s="3">
        <v>2</v>
      </c>
    </row>
    <row r="7929" spans="3:7">
      <c r="C7929" s="176">
        <v>42110.524299999997</v>
      </c>
      <c r="D7929" s="3" t="s">
        <v>447</v>
      </c>
      <c r="E7929" s="3" t="s">
        <v>112</v>
      </c>
      <c r="F7929" s="3" t="str">
        <f t="shared" si="123"/>
        <v>Wholesale</v>
      </c>
      <c r="G7929" s="3">
        <v>19</v>
      </c>
    </row>
    <row r="7930" spans="3:7">
      <c r="C7930" s="176">
        <v>41981.5167</v>
      </c>
      <c r="D7930" s="3" t="s">
        <v>447</v>
      </c>
      <c r="E7930" s="3" t="s">
        <v>453</v>
      </c>
      <c r="F7930" s="3" t="str">
        <f t="shared" si="123"/>
        <v>Retail</v>
      </c>
      <c r="G7930" s="3">
        <v>4</v>
      </c>
    </row>
    <row r="7931" spans="3:7">
      <c r="C7931" s="176">
        <v>42348.459699999999</v>
      </c>
      <c r="D7931" s="3" t="s">
        <v>445</v>
      </c>
      <c r="E7931" s="3" t="s">
        <v>7</v>
      </c>
      <c r="F7931" s="3" t="str">
        <f t="shared" si="123"/>
        <v>Retail</v>
      </c>
      <c r="G7931" s="3">
        <v>1</v>
      </c>
    </row>
    <row r="7932" spans="3:7">
      <c r="C7932" s="176">
        <v>42319.518799999998</v>
      </c>
      <c r="D7932" s="3" t="s">
        <v>445</v>
      </c>
      <c r="E7932" s="3" t="s">
        <v>459</v>
      </c>
      <c r="F7932" s="3" t="str">
        <f t="shared" si="123"/>
        <v>Retail</v>
      </c>
      <c r="G7932" s="3">
        <v>2</v>
      </c>
    </row>
    <row r="7933" spans="3:7">
      <c r="C7933" s="176">
        <v>42168.967400000001</v>
      </c>
      <c r="D7933" s="3" t="s">
        <v>445</v>
      </c>
      <c r="E7933" s="3" t="s">
        <v>9</v>
      </c>
      <c r="F7933" s="3" t="str">
        <f t="shared" si="123"/>
        <v>Retail</v>
      </c>
      <c r="G7933" s="3">
        <v>1</v>
      </c>
    </row>
    <row r="7934" spans="3:7">
      <c r="C7934" s="176">
        <v>42200.171499999997</v>
      </c>
      <c r="D7934" s="3" t="s">
        <v>445</v>
      </c>
      <c r="E7934" s="3" t="s">
        <v>453</v>
      </c>
      <c r="F7934" s="3" t="str">
        <f t="shared" si="123"/>
        <v>Retail</v>
      </c>
      <c r="G7934" s="3">
        <v>2</v>
      </c>
    </row>
    <row r="7935" spans="3:7">
      <c r="C7935" s="176">
        <v>41982.5556</v>
      </c>
      <c r="D7935" s="3" t="s">
        <v>445</v>
      </c>
      <c r="E7935" s="3" t="s">
        <v>9</v>
      </c>
      <c r="F7935" s="3" t="str">
        <f t="shared" si="123"/>
        <v>Wholesale</v>
      </c>
      <c r="G7935" s="3">
        <v>17</v>
      </c>
    </row>
    <row r="7936" spans="3:7">
      <c r="C7936" s="176">
        <v>42257.093800000002</v>
      </c>
      <c r="D7936" s="3" t="s">
        <v>447</v>
      </c>
      <c r="E7936" s="3" t="s">
        <v>7</v>
      </c>
      <c r="F7936" s="3" t="str">
        <f t="shared" si="123"/>
        <v>Retail</v>
      </c>
      <c r="G7936" s="3">
        <v>2</v>
      </c>
    </row>
    <row r="7937" spans="3:7">
      <c r="C7937" s="176">
        <v>42345.098599999998</v>
      </c>
      <c r="D7937" s="3" t="s">
        <v>446</v>
      </c>
      <c r="E7937" s="3" t="s">
        <v>6</v>
      </c>
      <c r="F7937" s="3" t="str">
        <f t="shared" si="123"/>
        <v>Retail</v>
      </c>
      <c r="G7937" s="3">
        <v>3</v>
      </c>
    </row>
    <row r="7938" spans="3:7">
      <c r="C7938" s="176">
        <v>41985.459699999999</v>
      </c>
      <c r="D7938" s="3" t="s">
        <v>446</v>
      </c>
      <c r="E7938" s="3" t="s">
        <v>453</v>
      </c>
      <c r="F7938" s="3" t="str">
        <f t="shared" si="123"/>
        <v>Retail</v>
      </c>
      <c r="G7938" s="3">
        <v>5</v>
      </c>
    </row>
    <row r="7939" spans="3:7">
      <c r="C7939" s="176">
        <v>42061.5236</v>
      </c>
      <c r="D7939" s="3" t="s">
        <v>446</v>
      </c>
      <c r="E7939" s="3" t="s">
        <v>453</v>
      </c>
      <c r="F7939" s="3" t="str">
        <f t="shared" si="123"/>
        <v>Retail</v>
      </c>
      <c r="G7939" s="3">
        <v>3</v>
      </c>
    </row>
    <row r="7940" spans="3:7">
      <c r="C7940" s="176">
        <v>42305.208299999998</v>
      </c>
      <c r="D7940" s="3" t="s">
        <v>445</v>
      </c>
      <c r="E7940" s="3" t="s">
        <v>114</v>
      </c>
      <c r="F7940" s="3" t="str">
        <f t="shared" si="123"/>
        <v>Wholesale</v>
      </c>
      <c r="G7940" s="3">
        <v>31</v>
      </c>
    </row>
    <row r="7941" spans="3:7">
      <c r="C7941" s="176">
        <v>42240.213199999998</v>
      </c>
      <c r="D7941" s="3" t="s">
        <v>445</v>
      </c>
      <c r="E7941" s="3" t="s">
        <v>10</v>
      </c>
      <c r="F7941" s="3" t="str">
        <f t="shared" si="123"/>
        <v>Retail</v>
      </c>
      <c r="G7941" s="3">
        <v>7</v>
      </c>
    </row>
    <row r="7942" spans="3:7">
      <c r="C7942" s="176">
        <v>42088.760399999999</v>
      </c>
      <c r="D7942" s="3" t="s">
        <v>445</v>
      </c>
      <c r="E7942" s="3" t="s">
        <v>112</v>
      </c>
      <c r="F7942" s="3" t="str">
        <f t="shared" si="123"/>
        <v>Wholesale</v>
      </c>
      <c r="G7942" s="3">
        <v>123</v>
      </c>
    </row>
    <row r="7943" spans="3:7">
      <c r="C7943" s="176">
        <v>42341.8056</v>
      </c>
      <c r="D7943" s="3" t="s">
        <v>446</v>
      </c>
      <c r="E7943" s="3" t="s">
        <v>450</v>
      </c>
      <c r="F7943" s="3" t="str">
        <f t="shared" si="123"/>
        <v>Retail</v>
      </c>
      <c r="G7943" s="3">
        <v>5</v>
      </c>
    </row>
    <row r="7944" spans="3:7">
      <c r="C7944" s="176">
        <v>42368.508300000001</v>
      </c>
      <c r="D7944" s="3" t="s">
        <v>449</v>
      </c>
      <c r="E7944" s="3" t="s">
        <v>453</v>
      </c>
      <c r="F7944" s="3" t="str">
        <f t="shared" si="123"/>
        <v>Retail</v>
      </c>
      <c r="G7944" s="3">
        <v>5</v>
      </c>
    </row>
    <row r="7945" spans="3:7">
      <c r="C7945" s="176">
        <v>42189.109700000001</v>
      </c>
      <c r="D7945" s="3" t="s">
        <v>445</v>
      </c>
      <c r="E7945" s="3" t="s">
        <v>8</v>
      </c>
      <c r="F7945" s="3" t="str">
        <f t="shared" si="123"/>
        <v>Retail</v>
      </c>
      <c r="G7945" s="3">
        <v>4</v>
      </c>
    </row>
    <row r="7946" spans="3:7">
      <c r="C7946" s="176">
        <v>42139.753499999999</v>
      </c>
      <c r="D7946" s="3" t="s">
        <v>447</v>
      </c>
      <c r="E7946" s="3" t="s">
        <v>461</v>
      </c>
      <c r="F7946" s="3" t="str">
        <f t="shared" ref="F7946:F8009" si="124">IF(G7946&lt;10,"Retail","Wholesale")</f>
        <v>Retail</v>
      </c>
      <c r="G7946" s="3">
        <v>2</v>
      </c>
    </row>
    <row r="7947" spans="3:7">
      <c r="C7947" s="176">
        <v>42176.602099999996</v>
      </c>
      <c r="D7947" s="3" t="s">
        <v>445</v>
      </c>
      <c r="E7947" s="3" t="s">
        <v>453</v>
      </c>
      <c r="F7947" s="3" t="str">
        <f t="shared" si="124"/>
        <v>Retail</v>
      </c>
      <c r="G7947" s="3">
        <v>2</v>
      </c>
    </row>
    <row r="7948" spans="3:7">
      <c r="C7948" s="176">
        <v>42355.508300000001</v>
      </c>
      <c r="D7948" s="3" t="s">
        <v>446</v>
      </c>
      <c r="E7948" s="3" t="s">
        <v>6</v>
      </c>
      <c r="F7948" s="3" t="str">
        <f t="shared" si="124"/>
        <v>Retail</v>
      </c>
      <c r="G7948" s="3">
        <v>2</v>
      </c>
    </row>
    <row r="7949" spans="3:7">
      <c r="C7949" s="176">
        <v>42247.781300000002</v>
      </c>
      <c r="D7949" s="3" t="s">
        <v>447</v>
      </c>
      <c r="E7949" s="3" t="s">
        <v>451</v>
      </c>
      <c r="F7949" s="3" t="str">
        <f t="shared" si="124"/>
        <v>Retail</v>
      </c>
      <c r="G7949" s="3">
        <v>2</v>
      </c>
    </row>
    <row r="7950" spans="3:7">
      <c r="C7950" s="176">
        <v>42110.152800000003</v>
      </c>
      <c r="D7950" s="3" t="s">
        <v>449</v>
      </c>
      <c r="E7950" s="3" t="s">
        <v>450</v>
      </c>
      <c r="F7950" s="3" t="str">
        <f t="shared" si="124"/>
        <v>Wholesale</v>
      </c>
      <c r="G7950" s="3">
        <v>39</v>
      </c>
    </row>
    <row r="7951" spans="3:7">
      <c r="C7951" s="176">
        <v>42188.459000000003</v>
      </c>
      <c r="D7951" s="3" t="s">
        <v>445</v>
      </c>
      <c r="E7951" s="3" t="s">
        <v>9</v>
      </c>
      <c r="F7951" s="3" t="str">
        <f t="shared" si="124"/>
        <v>Wholesale</v>
      </c>
      <c r="G7951" s="3">
        <v>121</v>
      </c>
    </row>
    <row r="7952" spans="3:7">
      <c r="C7952" s="176">
        <v>41979.7667</v>
      </c>
      <c r="D7952" s="3" t="s">
        <v>446</v>
      </c>
      <c r="E7952" s="3" t="s">
        <v>453</v>
      </c>
      <c r="F7952" s="3" t="str">
        <f t="shared" si="124"/>
        <v>Retail</v>
      </c>
      <c r="G7952" s="3">
        <v>2</v>
      </c>
    </row>
    <row r="7953" spans="3:7">
      <c r="C7953" s="176">
        <v>42124.544399999999</v>
      </c>
      <c r="D7953" s="3" t="s">
        <v>446</v>
      </c>
      <c r="E7953" s="3" t="s">
        <v>6</v>
      </c>
      <c r="F7953" s="3" t="str">
        <f t="shared" si="124"/>
        <v>Retail</v>
      </c>
      <c r="G7953" s="3">
        <v>8</v>
      </c>
    </row>
    <row r="7954" spans="3:7">
      <c r="C7954" s="176">
        <v>41980.060400000002</v>
      </c>
      <c r="D7954" s="3" t="s">
        <v>445</v>
      </c>
      <c r="E7954" s="3" t="s">
        <v>6</v>
      </c>
      <c r="F7954" s="3" t="str">
        <f t="shared" si="124"/>
        <v>Retail</v>
      </c>
      <c r="G7954" s="3">
        <v>3</v>
      </c>
    </row>
    <row r="7955" spans="3:7">
      <c r="C7955" s="176">
        <v>41984.6708</v>
      </c>
      <c r="D7955" s="3" t="s">
        <v>446</v>
      </c>
      <c r="E7955" s="3" t="s">
        <v>312</v>
      </c>
      <c r="F7955" s="3" t="str">
        <f t="shared" si="124"/>
        <v>Wholesale</v>
      </c>
      <c r="G7955" s="3">
        <v>60</v>
      </c>
    </row>
    <row r="7956" spans="3:7">
      <c r="C7956" s="176">
        <v>42194.788200000003</v>
      </c>
      <c r="D7956" s="3" t="s">
        <v>445</v>
      </c>
      <c r="E7956" s="3" t="s">
        <v>453</v>
      </c>
      <c r="F7956" s="3" t="str">
        <f t="shared" si="124"/>
        <v>Wholesale</v>
      </c>
      <c r="G7956" s="3">
        <v>39</v>
      </c>
    </row>
    <row r="7957" spans="3:7">
      <c r="C7957" s="176">
        <v>41988.334000000003</v>
      </c>
      <c r="D7957" s="3" t="s">
        <v>447</v>
      </c>
      <c r="E7957" s="3" t="s">
        <v>9</v>
      </c>
      <c r="F7957" s="3" t="str">
        <f t="shared" si="124"/>
        <v>Wholesale</v>
      </c>
      <c r="G7957" s="3">
        <v>53</v>
      </c>
    </row>
    <row r="7958" spans="3:7">
      <c r="C7958" s="176">
        <v>42231.516000000003</v>
      </c>
      <c r="D7958" s="3" t="s">
        <v>445</v>
      </c>
      <c r="E7958" s="3" t="s">
        <v>453</v>
      </c>
      <c r="F7958" s="3" t="str">
        <f t="shared" si="124"/>
        <v>Retail</v>
      </c>
      <c r="G7958" s="3">
        <v>3</v>
      </c>
    </row>
    <row r="7959" spans="3:7">
      <c r="C7959" s="176">
        <v>42205.306299999997</v>
      </c>
      <c r="D7959" s="3" t="s">
        <v>447</v>
      </c>
      <c r="E7959" s="3" t="s">
        <v>312</v>
      </c>
      <c r="F7959" s="3" t="str">
        <f t="shared" si="124"/>
        <v>Wholesale</v>
      </c>
      <c r="G7959" s="3">
        <v>56</v>
      </c>
    </row>
    <row r="7960" spans="3:7">
      <c r="C7960" s="176">
        <v>42141.198600000003</v>
      </c>
      <c r="D7960" s="3" t="s">
        <v>445</v>
      </c>
      <c r="E7960" s="3" t="s">
        <v>453</v>
      </c>
      <c r="F7960" s="3" t="str">
        <f t="shared" si="124"/>
        <v>Retail</v>
      </c>
      <c r="G7960" s="3">
        <v>1</v>
      </c>
    </row>
    <row r="7961" spans="3:7">
      <c r="C7961" s="176">
        <v>42235.657599999999</v>
      </c>
      <c r="D7961" s="3" t="s">
        <v>445</v>
      </c>
      <c r="E7961" s="3" t="s">
        <v>453</v>
      </c>
      <c r="F7961" s="3" t="str">
        <f t="shared" si="124"/>
        <v>Retail</v>
      </c>
      <c r="G7961" s="3">
        <v>4</v>
      </c>
    </row>
    <row r="7962" spans="3:7">
      <c r="C7962" s="176">
        <v>42260.779900000001</v>
      </c>
      <c r="D7962" s="3" t="s">
        <v>445</v>
      </c>
      <c r="E7962" s="3" t="s">
        <v>112</v>
      </c>
      <c r="F7962" s="3" t="str">
        <f t="shared" si="124"/>
        <v>Retail</v>
      </c>
      <c r="G7962" s="3">
        <v>8</v>
      </c>
    </row>
    <row r="7963" spans="3:7">
      <c r="C7963" s="176">
        <v>42337.467400000001</v>
      </c>
      <c r="D7963" s="3" t="s">
        <v>445</v>
      </c>
      <c r="E7963" s="3" t="s">
        <v>114</v>
      </c>
      <c r="F7963" s="3" t="str">
        <f t="shared" si="124"/>
        <v>Wholesale</v>
      </c>
      <c r="G7963" s="3">
        <v>68</v>
      </c>
    </row>
    <row r="7964" spans="3:7">
      <c r="C7964" s="176">
        <v>42346.777800000003</v>
      </c>
      <c r="D7964" s="3" t="s">
        <v>447</v>
      </c>
      <c r="E7964" s="3" t="s">
        <v>312</v>
      </c>
      <c r="F7964" s="3" t="str">
        <f t="shared" si="124"/>
        <v>Wholesale</v>
      </c>
      <c r="G7964" s="3">
        <v>14</v>
      </c>
    </row>
    <row r="7965" spans="3:7">
      <c r="C7965" s="176">
        <v>42139.225700000003</v>
      </c>
      <c r="D7965" s="3" t="s">
        <v>447</v>
      </c>
      <c r="E7965" s="3" t="s">
        <v>9</v>
      </c>
      <c r="F7965" s="3" t="str">
        <f t="shared" si="124"/>
        <v>Retail</v>
      </c>
      <c r="G7965" s="3">
        <v>2</v>
      </c>
    </row>
    <row r="7966" spans="3:7">
      <c r="C7966" s="176">
        <v>42224.157599999999</v>
      </c>
      <c r="D7966" s="3" t="s">
        <v>447</v>
      </c>
      <c r="E7966" s="3" t="s">
        <v>453</v>
      </c>
      <c r="F7966" s="3" t="str">
        <f t="shared" si="124"/>
        <v>Retail</v>
      </c>
      <c r="G7966" s="3">
        <v>6</v>
      </c>
    </row>
    <row r="7967" spans="3:7">
      <c r="C7967" s="176">
        <v>42133.4931</v>
      </c>
      <c r="D7967" s="3" t="s">
        <v>447</v>
      </c>
      <c r="E7967" s="3" t="s">
        <v>453</v>
      </c>
      <c r="F7967" s="3" t="str">
        <f t="shared" si="124"/>
        <v>Retail</v>
      </c>
      <c r="G7967" s="3">
        <v>5</v>
      </c>
    </row>
    <row r="7968" spans="3:7">
      <c r="C7968" s="176">
        <v>42183.191700000003</v>
      </c>
      <c r="D7968" s="3" t="s">
        <v>445</v>
      </c>
      <c r="E7968" s="3" t="s">
        <v>6</v>
      </c>
      <c r="F7968" s="3" t="str">
        <f t="shared" si="124"/>
        <v>Retail</v>
      </c>
      <c r="G7968" s="3">
        <v>2</v>
      </c>
    </row>
    <row r="7969" spans="3:7">
      <c r="C7969" s="176">
        <v>42113.772900000004</v>
      </c>
      <c r="D7969" s="3" t="s">
        <v>446</v>
      </c>
      <c r="E7969" s="3" t="s">
        <v>8</v>
      </c>
      <c r="F7969" s="3" t="str">
        <f t="shared" si="124"/>
        <v>Wholesale</v>
      </c>
      <c r="G7969" s="3">
        <v>31</v>
      </c>
    </row>
    <row r="7970" spans="3:7">
      <c r="C7970" s="176">
        <v>42355.488899999997</v>
      </c>
      <c r="D7970" s="3" t="s">
        <v>446</v>
      </c>
      <c r="E7970" s="3" t="s">
        <v>453</v>
      </c>
      <c r="F7970" s="3" t="str">
        <f t="shared" si="124"/>
        <v>Wholesale</v>
      </c>
      <c r="G7970" s="3">
        <v>35</v>
      </c>
    </row>
    <row r="7971" spans="3:7">
      <c r="C7971" s="176">
        <v>42120.739600000001</v>
      </c>
      <c r="D7971" s="3" t="s">
        <v>447</v>
      </c>
      <c r="E7971" s="3" t="s">
        <v>7</v>
      </c>
      <c r="F7971" s="3" t="str">
        <f t="shared" si="124"/>
        <v>Retail</v>
      </c>
      <c r="G7971" s="3">
        <v>7</v>
      </c>
    </row>
    <row r="7972" spans="3:7">
      <c r="C7972" s="176">
        <v>41986.130599999997</v>
      </c>
      <c r="D7972" s="3" t="s">
        <v>445</v>
      </c>
      <c r="E7972" s="3" t="s">
        <v>448</v>
      </c>
      <c r="F7972" s="3" t="str">
        <f t="shared" si="124"/>
        <v>Retail</v>
      </c>
      <c r="G7972" s="3">
        <v>5</v>
      </c>
    </row>
    <row r="7973" spans="3:7">
      <c r="C7973" s="176">
        <v>42350.436800000003</v>
      </c>
      <c r="D7973" s="3" t="s">
        <v>445</v>
      </c>
      <c r="E7973" s="3" t="s">
        <v>456</v>
      </c>
      <c r="F7973" s="3" t="str">
        <f t="shared" si="124"/>
        <v>Retail</v>
      </c>
      <c r="G7973" s="3">
        <v>1</v>
      </c>
    </row>
    <row r="7974" spans="3:7">
      <c r="C7974" s="176">
        <v>42309.618799999997</v>
      </c>
      <c r="D7974" s="3" t="s">
        <v>447</v>
      </c>
      <c r="E7974" s="3" t="s">
        <v>9</v>
      </c>
      <c r="F7974" s="3" t="str">
        <f t="shared" si="124"/>
        <v>Retail</v>
      </c>
      <c r="G7974" s="3">
        <v>2</v>
      </c>
    </row>
    <row r="7975" spans="3:7">
      <c r="C7975" s="176">
        <v>42218.732600000003</v>
      </c>
      <c r="D7975" s="3" t="s">
        <v>446</v>
      </c>
      <c r="E7975" s="3" t="s">
        <v>453</v>
      </c>
      <c r="F7975" s="3" t="str">
        <f t="shared" si="124"/>
        <v>Retail</v>
      </c>
      <c r="G7975" s="3">
        <v>2</v>
      </c>
    </row>
    <row r="7976" spans="3:7">
      <c r="C7976" s="176">
        <v>42115.789599999996</v>
      </c>
      <c r="D7976" s="3" t="s">
        <v>445</v>
      </c>
      <c r="E7976" s="3" t="s">
        <v>6</v>
      </c>
      <c r="F7976" s="3" t="str">
        <f t="shared" si="124"/>
        <v>Retail</v>
      </c>
      <c r="G7976" s="3">
        <v>2</v>
      </c>
    </row>
    <row r="7977" spans="3:7">
      <c r="C7977" s="176">
        <v>42119.893100000001</v>
      </c>
      <c r="D7977" s="3" t="s">
        <v>445</v>
      </c>
      <c r="E7977" s="3" t="s">
        <v>450</v>
      </c>
      <c r="F7977" s="3" t="str">
        <f t="shared" si="124"/>
        <v>Retail</v>
      </c>
      <c r="G7977" s="3">
        <v>6</v>
      </c>
    </row>
    <row r="7978" spans="3:7">
      <c r="C7978" s="176">
        <v>42276.508300000001</v>
      </c>
      <c r="D7978" s="3" t="s">
        <v>445</v>
      </c>
      <c r="E7978" s="3" t="s">
        <v>453</v>
      </c>
      <c r="F7978" s="3" t="str">
        <f t="shared" si="124"/>
        <v>Retail</v>
      </c>
      <c r="G7978" s="3">
        <v>2</v>
      </c>
    </row>
    <row r="7979" spans="3:7">
      <c r="C7979" s="176">
        <v>42259.418799999999</v>
      </c>
      <c r="D7979" s="3" t="s">
        <v>446</v>
      </c>
      <c r="E7979" s="3" t="s">
        <v>460</v>
      </c>
      <c r="F7979" s="3" t="str">
        <f t="shared" si="124"/>
        <v>Wholesale</v>
      </c>
      <c r="G7979" s="3">
        <v>34</v>
      </c>
    </row>
    <row r="7980" spans="3:7">
      <c r="C7980" s="176">
        <v>42244.723599999998</v>
      </c>
      <c r="D7980" s="3" t="s">
        <v>445</v>
      </c>
      <c r="E7980" s="3" t="s">
        <v>10</v>
      </c>
      <c r="F7980" s="3" t="str">
        <f t="shared" si="124"/>
        <v>Retail</v>
      </c>
      <c r="G7980" s="3">
        <v>3</v>
      </c>
    </row>
    <row r="7981" spans="3:7">
      <c r="C7981" s="176">
        <v>42233.939599999998</v>
      </c>
      <c r="D7981" s="3" t="s">
        <v>446</v>
      </c>
      <c r="E7981" s="3" t="s">
        <v>110</v>
      </c>
      <c r="F7981" s="3" t="str">
        <f t="shared" si="124"/>
        <v>Wholesale</v>
      </c>
      <c r="G7981" s="3">
        <v>20</v>
      </c>
    </row>
    <row r="7982" spans="3:7">
      <c r="C7982" s="176">
        <v>42222.196499999998</v>
      </c>
      <c r="D7982" s="3" t="s">
        <v>445</v>
      </c>
      <c r="E7982" s="3" t="s">
        <v>10</v>
      </c>
      <c r="F7982" s="3" t="str">
        <f t="shared" si="124"/>
        <v>Wholesale</v>
      </c>
      <c r="G7982" s="3">
        <v>50</v>
      </c>
    </row>
    <row r="7983" spans="3:7">
      <c r="C7983" s="176">
        <v>42027.188199999997</v>
      </c>
      <c r="D7983" s="3" t="s">
        <v>446</v>
      </c>
      <c r="E7983" s="3" t="s">
        <v>454</v>
      </c>
      <c r="F7983" s="3" t="str">
        <f t="shared" si="124"/>
        <v>Retail</v>
      </c>
      <c r="G7983" s="3">
        <v>4</v>
      </c>
    </row>
    <row r="7984" spans="3:7">
      <c r="C7984" s="176">
        <v>41985.7333</v>
      </c>
      <c r="D7984" s="3" t="s">
        <v>445</v>
      </c>
      <c r="E7984" s="3" t="s">
        <v>114</v>
      </c>
      <c r="F7984" s="3" t="str">
        <f t="shared" si="124"/>
        <v>Wholesale</v>
      </c>
      <c r="G7984" s="3">
        <v>36</v>
      </c>
    </row>
    <row r="7985" spans="3:7">
      <c r="C7985" s="176">
        <v>42341.139600000002</v>
      </c>
      <c r="D7985" s="3" t="s">
        <v>446</v>
      </c>
      <c r="E7985" s="3" t="s">
        <v>452</v>
      </c>
      <c r="F7985" s="3" t="str">
        <f t="shared" si="124"/>
        <v>Retail</v>
      </c>
      <c r="G7985" s="3">
        <v>1</v>
      </c>
    </row>
    <row r="7986" spans="3:7">
      <c r="C7986" s="176">
        <v>42361.481899999999</v>
      </c>
      <c r="D7986" s="3" t="s">
        <v>445</v>
      </c>
      <c r="E7986" s="3" t="s">
        <v>6</v>
      </c>
      <c r="F7986" s="3" t="str">
        <f t="shared" si="124"/>
        <v>Wholesale</v>
      </c>
      <c r="G7986" s="3">
        <v>28</v>
      </c>
    </row>
    <row r="7987" spans="3:7">
      <c r="C7987" s="176">
        <v>42234.111100000002</v>
      </c>
      <c r="D7987" s="3" t="s">
        <v>445</v>
      </c>
      <c r="E7987" s="3" t="s">
        <v>6</v>
      </c>
      <c r="F7987" s="3" t="str">
        <f t="shared" si="124"/>
        <v>Retail</v>
      </c>
      <c r="G7987" s="3">
        <v>2</v>
      </c>
    </row>
    <row r="7988" spans="3:7">
      <c r="C7988" s="176">
        <v>42199.531300000002</v>
      </c>
      <c r="D7988" s="3" t="s">
        <v>449</v>
      </c>
      <c r="E7988" s="3" t="s">
        <v>312</v>
      </c>
      <c r="F7988" s="3" t="str">
        <f t="shared" si="124"/>
        <v>Retail</v>
      </c>
      <c r="G7988" s="3">
        <v>1</v>
      </c>
    </row>
    <row r="7989" spans="3:7">
      <c r="C7989" s="176">
        <v>41986.763899999998</v>
      </c>
      <c r="D7989" s="3" t="s">
        <v>445</v>
      </c>
      <c r="E7989" s="3" t="s">
        <v>453</v>
      </c>
      <c r="F7989" s="3" t="str">
        <f t="shared" si="124"/>
        <v>Retail</v>
      </c>
      <c r="G7989" s="3">
        <v>3</v>
      </c>
    </row>
    <row r="7990" spans="3:7">
      <c r="C7990" s="176">
        <v>42304.218800000002</v>
      </c>
      <c r="D7990" s="3" t="s">
        <v>447</v>
      </c>
      <c r="E7990" s="3" t="s">
        <v>8</v>
      </c>
      <c r="F7990" s="3" t="str">
        <f t="shared" si="124"/>
        <v>Wholesale</v>
      </c>
      <c r="G7990" s="3">
        <v>27</v>
      </c>
    </row>
    <row r="7991" spans="3:7">
      <c r="C7991" s="176">
        <v>41982.4764</v>
      </c>
      <c r="D7991" s="3" t="s">
        <v>446</v>
      </c>
      <c r="E7991" s="3" t="s">
        <v>453</v>
      </c>
      <c r="F7991" s="3" t="str">
        <f t="shared" si="124"/>
        <v>Wholesale</v>
      </c>
      <c r="G7991" s="3">
        <v>34</v>
      </c>
    </row>
    <row r="7992" spans="3:7">
      <c r="C7992" s="176">
        <v>42345.497900000002</v>
      </c>
      <c r="D7992" s="3" t="s">
        <v>446</v>
      </c>
      <c r="E7992" s="3" t="s">
        <v>110</v>
      </c>
      <c r="F7992" s="3" t="str">
        <f t="shared" si="124"/>
        <v>Wholesale</v>
      </c>
      <c r="G7992" s="3">
        <v>39</v>
      </c>
    </row>
    <row r="7993" spans="3:7">
      <c r="C7993" s="176">
        <v>42108.977800000001</v>
      </c>
      <c r="D7993" s="3" t="s">
        <v>446</v>
      </c>
      <c r="E7993" s="3" t="s">
        <v>460</v>
      </c>
      <c r="F7993" s="3" t="str">
        <f t="shared" si="124"/>
        <v>Wholesale</v>
      </c>
      <c r="G7993" s="3">
        <v>35</v>
      </c>
    </row>
    <row r="7994" spans="3:7">
      <c r="C7994" s="176">
        <v>42218.340300000003</v>
      </c>
      <c r="D7994" s="3" t="s">
        <v>445</v>
      </c>
      <c r="E7994" s="3" t="s">
        <v>112</v>
      </c>
      <c r="F7994" s="3" t="str">
        <f t="shared" si="124"/>
        <v>Retail</v>
      </c>
      <c r="G7994" s="3">
        <v>2</v>
      </c>
    </row>
    <row r="7995" spans="3:7">
      <c r="C7995" s="176">
        <v>42348.901400000002</v>
      </c>
      <c r="D7995" s="3" t="s">
        <v>445</v>
      </c>
      <c r="E7995" s="3" t="s">
        <v>453</v>
      </c>
      <c r="F7995" s="3" t="str">
        <f t="shared" si="124"/>
        <v>Retail</v>
      </c>
      <c r="G7995" s="3">
        <v>5</v>
      </c>
    </row>
    <row r="7996" spans="3:7">
      <c r="C7996" s="176">
        <v>42201.517399999997</v>
      </c>
      <c r="D7996" s="3" t="s">
        <v>447</v>
      </c>
      <c r="E7996" s="3" t="s">
        <v>6</v>
      </c>
      <c r="F7996" s="3" t="str">
        <f t="shared" si="124"/>
        <v>Wholesale</v>
      </c>
      <c r="G7996" s="3">
        <v>52</v>
      </c>
    </row>
    <row r="7997" spans="3:7">
      <c r="C7997" s="176">
        <v>42170.496500000001</v>
      </c>
      <c r="D7997" s="3" t="s">
        <v>445</v>
      </c>
      <c r="E7997" s="3" t="s">
        <v>6</v>
      </c>
      <c r="F7997" s="3" t="str">
        <f t="shared" si="124"/>
        <v>Wholesale</v>
      </c>
      <c r="G7997" s="3">
        <v>107</v>
      </c>
    </row>
    <row r="7998" spans="3:7">
      <c r="C7998" s="176">
        <v>41983.485399999998</v>
      </c>
      <c r="D7998" s="3" t="s">
        <v>445</v>
      </c>
      <c r="E7998" s="3" t="s">
        <v>455</v>
      </c>
      <c r="F7998" s="3" t="str">
        <f t="shared" si="124"/>
        <v>Retail</v>
      </c>
      <c r="G7998" s="3">
        <v>5</v>
      </c>
    </row>
    <row r="7999" spans="3:7">
      <c r="C7999" s="176">
        <v>42349.092400000001</v>
      </c>
      <c r="D7999" s="3" t="s">
        <v>446</v>
      </c>
      <c r="E7999" s="3" t="s">
        <v>453</v>
      </c>
      <c r="F7999" s="3" t="str">
        <f t="shared" si="124"/>
        <v>Wholesale</v>
      </c>
      <c r="G7999" s="3">
        <v>81</v>
      </c>
    </row>
    <row r="8000" spans="3:7">
      <c r="C8000" s="176">
        <v>42349.979200000002</v>
      </c>
      <c r="D8000" s="3" t="s">
        <v>445</v>
      </c>
      <c r="E8000" s="3" t="s">
        <v>7</v>
      </c>
      <c r="F8000" s="3" t="str">
        <f t="shared" si="124"/>
        <v>Retail</v>
      </c>
      <c r="G8000" s="3">
        <v>1</v>
      </c>
    </row>
    <row r="8001" spans="3:7">
      <c r="C8001" s="176">
        <v>42183.688199999997</v>
      </c>
      <c r="D8001" s="3" t="s">
        <v>445</v>
      </c>
      <c r="E8001" s="3" t="s">
        <v>6</v>
      </c>
      <c r="F8001" s="3" t="str">
        <f t="shared" si="124"/>
        <v>Retail</v>
      </c>
      <c r="G8001" s="3">
        <v>6</v>
      </c>
    </row>
    <row r="8002" spans="3:7">
      <c r="C8002" s="176">
        <v>41984.529199999997</v>
      </c>
      <c r="D8002" s="3" t="s">
        <v>447</v>
      </c>
      <c r="E8002" s="3" t="s">
        <v>453</v>
      </c>
      <c r="F8002" s="3" t="str">
        <f t="shared" si="124"/>
        <v>Retail</v>
      </c>
      <c r="G8002" s="3">
        <v>6</v>
      </c>
    </row>
    <row r="8003" spans="3:7">
      <c r="C8003" s="176">
        <v>42331.634700000002</v>
      </c>
      <c r="D8003" s="3" t="s">
        <v>445</v>
      </c>
      <c r="E8003" s="3" t="s">
        <v>6</v>
      </c>
      <c r="F8003" s="3" t="str">
        <f t="shared" si="124"/>
        <v>Wholesale</v>
      </c>
      <c r="G8003" s="3">
        <v>29</v>
      </c>
    </row>
    <row r="8004" spans="3:7">
      <c r="C8004" s="176">
        <v>42354.736100000002</v>
      </c>
      <c r="D8004" s="3" t="s">
        <v>445</v>
      </c>
      <c r="E8004" s="3" t="s">
        <v>451</v>
      </c>
      <c r="F8004" s="3" t="str">
        <f t="shared" si="124"/>
        <v>Wholesale</v>
      </c>
      <c r="G8004" s="3">
        <v>39</v>
      </c>
    </row>
    <row r="8005" spans="3:7">
      <c r="C8005" s="176">
        <v>42226.789599999996</v>
      </c>
      <c r="D8005" s="3" t="s">
        <v>446</v>
      </c>
      <c r="E8005" s="3" t="s">
        <v>453</v>
      </c>
      <c r="F8005" s="3" t="str">
        <f t="shared" si="124"/>
        <v>Wholesale</v>
      </c>
      <c r="G8005" s="3">
        <v>27</v>
      </c>
    </row>
    <row r="8006" spans="3:7">
      <c r="C8006" s="176">
        <v>42126.722199999997</v>
      </c>
      <c r="D8006" s="3" t="s">
        <v>445</v>
      </c>
      <c r="E8006" s="3" t="s">
        <v>455</v>
      </c>
      <c r="F8006" s="3" t="str">
        <f t="shared" si="124"/>
        <v>Retail</v>
      </c>
      <c r="G8006" s="3">
        <v>2</v>
      </c>
    </row>
    <row r="8007" spans="3:7">
      <c r="C8007" s="176">
        <v>42117.529900000001</v>
      </c>
      <c r="D8007" s="3" t="s">
        <v>447</v>
      </c>
      <c r="E8007" s="3" t="s">
        <v>456</v>
      </c>
      <c r="F8007" s="3" t="str">
        <f t="shared" si="124"/>
        <v>Retail</v>
      </c>
      <c r="G8007" s="3">
        <v>1</v>
      </c>
    </row>
    <row r="8008" spans="3:7">
      <c r="C8008" s="176">
        <v>41983.519399999997</v>
      </c>
      <c r="D8008" s="3" t="s">
        <v>447</v>
      </c>
      <c r="E8008" s="3" t="s">
        <v>453</v>
      </c>
      <c r="F8008" s="3" t="str">
        <f t="shared" si="124"/>
        <v>Retail</v>
      </c>
      <c r="G8008" s="3">
        <v>2</v>
      </c>
    </row>
    <row r="8009" spans="3:7">
      <c r="C8009" s="176">
        <v>42170.457600000002</v>
      </c>
      <c r="D8009" s="3" t="s">
        <v>446</v>
      </c>
      <c r="E8009" s="3" t="s">
        <v>8</v>
      </c>
      <c r="F8009" s="3" t="str">
        <f t="shared" si="124"/>
        <v>Wholesale</v>
      </c>
      <c r="G8009" s="3">
        <v>25</v>
      </c>
    </row>
    <row r="8010" spans="3:7">
      <c r="C8010" s="176">
        <v>42239.440999999999</v>
      </c>
      <c r="D8010" s="3" t="s">
        <v>445</v>
      </c>
      <c r="E8010" s="3" t="s">
        <v>453</v>
      </c>
      <c r="F8010" s="3" t="str">
        <f t="shared" ref="F8010:F8049" si="125">IF(G8010&lt;10,"Retail","Wholesale")</f>
        <v>Wholesale</v>
      </c>
      <c r="G8010" s="3">
        <v>27</v>
      </c>
    </row>
    <row r="8011" spans="3:7">
      <c r="C8011" s="176">
        <v>41984.197899999999</v>
      </c>
      <c r="D8011" s="3" t="s">
        <v>447</v>
      </c>
      <c r="E8011" s="3" t="s">
        <v>453</v>
      </c>
      <c r="F8011" s="3" t="str">
        <f t="shared" si="125"/>
        <v>Retail</v>
      </c>
      <c r="G8011" s="3">
        <v>9</v>
      </c>
    </row>
    <row r="8012" spans="3:7">
      <c r="C8012" s="176">
        <v>42184.217400000001</v>
      </c>
      <c r="D8012" s="3" t="s">
        <v>447</v>
      </c>
      <c r="E8012" s="3" t="s">
        <v>450</v>
      </c>
      <c r="F8012" s="3" t="str">
        <f t="shared" si="125"/>
        <v>Wholesale</v>
      </c>
      <c r="G8012" s="3">
        <v>50</v>
      </c>
    </row>
    <row r="8013" spans="3:7">
      <c r="C8013" s="176">
        <v>41983.520100000002</v>
      </c>
      <c r="D8013" s="3" t="s">
        <v>445</v>
      </c>
      <c r="E8013" s="3" t="s">
        <v>110</v>
      </c>
      <c r="F8013" s="3" t="str">
        <f t="shared" si="125"/>
        <v>Wholesale</v>
      </c>
      <c r="G8013" s="3">
        <v>39</v>
      </c>
    </row>
    <row r="8014" spans="3:7">
      <c r="C8014" s="176">
        <v>42336.570099999997</v>
      </c>
      <c r="D8014" s="3" t="s">
        <v>445</v>
      </c>
      <c r="E8014" s="3" t="s">
        <v>453</v>
      </c>
      <c r="F8014" s="3" t="str">
        <f t="shared" si="125"/>
        <v>Retail</v>
      </c>
      <c r="G8014" s="3">
        <v>8</v>
      </c>
    </row>
    <row r="8015" spans="3:7">
      <c r="C8015" s="176">
        <v>42175.465300000003</v>
      </c>
      <c r="D8015" s="3" t="s">
        <v>445</v>
      </c>
      <c r="E8015" s="3" t="s">
        <v>453</v>
      </c>
      <c r="F8015" s="3" t="str">
        <f t="shared" si="125"/>
        <v>Wholesale</v>
      </c>
      <c r="G8015" s="3">
        <v>66</v>
      </c>
    </row>
    <row r="8016" spans="3:7">
      <c r="C8016" s="176">
        <v>42316.172200000001</v>
      </c>
      <c r="D8016" s="3" t="s">
        <v>445</v>
      </c>
      <c r="E8016" s="3" t="s">
        <v>452</v>
      </c>
      <c r="F8016" s="3" t="str">
        <f t="shared" si="125"/>
        <v>Wholesale</v>
      </c>
      <c r="G8016" s="3">
        <v>37</v>
      </c>
    </row>
    <row r="8017" spans="3:7">
      <c r="C8017" s="176">
        <v>42221.5576</v>
      </c>
      <c r="D8017" s="3" t="s">
        <v>446</v>
      </c>
      <c r="E8017" s="3" t="s">
        <v>454</v>
      </c>
      <c r="F8017" s="3" t="str">
        <f t="shared" si="125"/>
        <v>Retail</v>
      </c>
      <c r="G8017" s="3">
        <v>5</v>
      </c>
    </row>
    <row r="8018" spans="3:7">
      <c r="C8018" s="176">
        <v>42361.8514</v>
      </c>
      <c r="D8018" s="3" t="s">
        <v>447</v>
      </c>
      <c r="E8018" s="3" t="s">
        <v>460</v>
      </c>
      <c r="F8018" s="3" t="str">
        <f t="shared" si="125"/>
        <v>Retail</v>
      </c>
      <c r="G8018" s="3">
        <v>4</v>
      </c>
    </row>
    <row r="8019" spans="3:7">
      <c r="C8019" s="176">
        <v>41986.6875</v>
      </c>
      <c r="D8019" s="3" t="s">
        <v>446</v>
      </c>
      <c r="E8019" s="3" t="s">
        <v>453</v>
      </c>
      <c r="F8019" s="3" t="str">
        <f t="shared" si="125"/>
        <v>Wholesale</v>
      </c>
      <c r="G8019" s="3">
        <v>30</v>
      </c>
    </row>
    <row r="8020" spans="3:7">
      <c r="C8020" s="176">
        <v>42319.864600000001</v>
      </c>
      <c r="D8020" s="3" t="s">
        <v>445</v>
      </c>
      <c r="E8020" s="3" t="s">
        <v>6</v>
      </c>
      <c r="F8020" s="3" t="str">
        <f t="shared" si="125"/>
        <v>Retail</v>
      </c>
      <c r="G8020" s="3">
        <v>3</v>
      </c>
    </row>
    <row r="8021" spans="3:7">
      <c r="C8021" s="176">
        <v>42240.508300000001</v>
      </c>
      <c r="D8021" s="3" t="s">
        <v>445</v>
      </c>
      <c r="E8021" s="3" t="s">
        <v>453</v>
      </c>
      <c r="F8021" s="3" t="str">
        <f t="shared" si="125"/>
        <v>Retail</v>
      </c>
      <c r="G8021" s="3">
        <v>3</v>
      </c>
    </row>
    <row r="8022" spans="3:7">
      <c r="C8022" s="176">
        <v>42246.636100000003</v>
      </c>
      <c r="D8022" s="3" t="s">
        <v>445</v>
      </c>
      <c r="E8022" s="3" t="s">
        <v>456</v>
      </c>
      <c r="F8022" s="3" t="str">
        <f t="shared" si="125"/>
        <v>Retail</v>
      </c>
      <c r="G8022" s="3">
        <v>1</v>
      </c>
    </row>
    <row r="8023" spans="3:7">
      <c r="C8023" s="176">
        <v>42318.791700000002</v>
      </c>
      <c r="D8023" s="3" t="s">
        <v>445</v>
      </c>
      <c r="E8023" s="3" t="s">
        <v>112</v>
      </c>
      <c r="F8023" s="3" t="str">
        <f t="shared" si="125"/>
        <v>Retail</v>
      </c>
      <c r="G8023" s="3">
        <v>7</v>
      </c>
    </row>
    <row r="8024" spans="3:7">
      <c r="C8024" s="176">
        <v>42170.418100000003</v>
      </c>
      <c r="D8024" s="3" t="s">
        <v>449</v>
      </c>
      <c r="E8024" s="3" t="s">
        <v>460</v>
      </c>
      <c r="F8024" s="3" t="str">
        <f t="shared" si="125"/>
        <v>Wholesale</v>
      </c>
      <c r="G8024" s="3">
        <v>40</v>
      </c>
    </row>
    <row r="8025" spans="3:7">
      <c r="C8025" s="176">
        <v>41981.158300000003</v>
      </c>
      <c r="D8025" s="3" t="s">
        <v>447</v>
      </c>
      <c r="E8025" s="3" t="s">
        <v>6</v>
      </c>
      <c r="F8025" s="3" t="str">
        <f t="shared" si="125"/>
        <v>Retail</v>
      </c>
      <c r="G8025" s="3">
        <v>1</v>
      </c>
    </row>
    <row r="8026" spans="3:7">
      <c r="C8026" s="176">
        <v>42227.147900000004</v>
      </c>
      <c r="D8026" s="3" t="s">
        <v>445</v>
      </c>
      <c r="E8026" s="3" t="s">
        <v>453</v>
      </c>
      <c r="F8026" s="3" t="str">
        <f t="shared" si="125"/>
        <v>Wholesale</v>
      </c>
      <c r="G8026" s="3">
        <v>40</v>
      </c>
    </row>
    <row r="8027" spans="3:7">
      <c r="C8027" s="176">
        <v>42346.175000000003</v>
      </c>
      <c r="D8027" s="3" t="s">
        <v>446</v>
      </c>
      <c r="E8027" s="3" t="s">
        <v>453</v>
      </c>
      <c r="F8027" s="3" t="str">
        <f t="shared" si="125"/>
        <v>Wholesale</v>
      </c>
      <c r="G8027" s="3">
        <v>65</v>
      </c>
    </row>
    <row r="8028" spans="3:7">
      <c r="C8028" s="176">
        <v>41982.1708</v>
      </c>
      <c r="D8028" s="3" t="s">
        <v>446</v>
      </c>
      <c r="E8028" s="3" t="s">
        <v>460</v>
      </c>
      <c r="F8028" s="3" t="str">
        <f t="shared" si="125"/>
        <v>Retail</v>
      </c>
      <c r="G8028" s="3">
        <v>2</v>
      </c>
    </row>
    <row r="8029" spans="3:7">
      <c r="C8029" s="176">
        <v>41985.472199999997</v>
      </c>
      <c r="D8029" s="3" t="s">
        <v>445</v>
      </c>
      <c r="E8029" s="3" t="s">
        <v>453</v>
      </c>
      <c r="F8029" s="3" t="str">
        <f t="shared" si="125"/>
        <v>Wholesale</v>
      </c>
      <c r="G8029" s="3">
        <v>32</v>
      </c>
    </row>
    <row r="8030" spans="3:7">
      <c r="C8030" s="176">
        <v>42186.760399999999</v>
      </c>
      <c r="D8030" s="3" t="s">
        <v>445</v>
      </c>
      <c r="E8030" s="3" t="s">
        <v>10</v>
      </c>
      <c r="F8030" s="3" t="str">
        <f t="shared" si="125"/>
        <v>Retail</v>
      </c>
      <c r="G8030" s="3">
        <v>4</v>
      </c>
    </row>
    <row r="8031" spans="3:7">
      <c r="C8031" s="176">
        <v>42339.5285</v>
      </c>
      <c r="D8031" s="3" t="s">
        <v>446</v>
      </c>
      <c r="E8031" s="3" t="s">
        <v>9</v>
      </c>
      <c r="F8031" s="3" t="str">
        <f t="shared" si="125"/>
        <v>Retail</v>
      </c>
      <c r="G8031" s="3">
        <v>5</v>
      </c>
    </row>
    <row r="8032" spans="3:7">
      <c r="C8032" s="176">
        <v>42174.102099999996</v>
      </c>
      <c r="D8032" s="3" t="s">
        <v>449</v>
      </c>
      <c r="E8032" s="3" t="s">
        <v>453</v>
      </c>
      <c r="F8032" s="3" t="str">
        <f t="shared" si="125"/>
        <v>Retail</v>
      </c>
      <c r="G8032" s="3">
        <v>2</v>
      </c>
    </row>
    <row r="8033" spans="3:7">
      <c r="C8033" s="176">
        <v>42362.775000000001</v>
      </c>
      <c r="D8033" s="3" t="s">
        <v>445</v>
      </c>
      <c r="E8033" s="3" t="s">
        <v>6</v>
      </c>
      <c r="F8033" s="3" t="str">
        <f t="shared" si="125"/>
        <v>Retail</v>
      </c>
      <c r="G8033" s="3">
        <v>4</v>
      </c>
    </row>
    <row r="8034" spans="3:7">
      <c r="C8034" s="176">
        <v>42210.389600000002</v>
      </c>
      <c r="D8034" s="3" t="s">
        <v>449</v>
      </c>
      <c r="E8034" s="3" t="s">
        <v>453</v>
      </c>
      <c r="F8034" s="3" t="str">
        <f t="shared" si="125"/>
        <v>Wholesale</v>
      </c>
      <c r="G8034" s="3">
        <v>31</v>
      </c>
    </row>
    <row r="8035" spans="3:7">
      <c r="C8035" s="176">
        <v>42343.222900000001</v>
      </c>
      <c r="D8035" s="3" t="s">
        <v>447</v>
      </c>
      <c r="E8035" s="3" t="s">
        <v>453</v>
      </c>
      <c r="F8035" s="3" t="str">
        <f t="shared" si="125"/>
        <v>Wholesale</v>
      </c>
      <c r="G8035" s="3">
        <v>59</v>
      </c>
    </row>
    <row r="8036" spans="3:7">
      <c r="C8036" s="176">
        <v>41983.472900000001</v>
      </c>
      <c r="D8036" s="3" t="s">
        <v>445</v>
      </c>
      <c r="E8036" s="3" t="s">
        <v>461</v>
      </c>
      <c r="F8036" s="3" t="str">
        <f t="shared" si="125"/>
        <v>Wholesale</v>
      </c>
      <c r="G8036" s="3">
        <v>26</v>
      </c>
    </row>
    <row r="8037" spans="3:7">
      <c r="C8037" s="176">
        <v>41982.163200000003</v>
      </c>
      <c r="D8037" s="3" t="s">
        <v>445</v>
      </c>
      <c r="E8037" s="3" t="s">
        <v>453</v>
      </c>
      <c r="F8037" s="3" t="str">
        <f t="shared" si="125"/>
        <v>Retail</v>
      </c>
      <c r="G8037" s="3">
        <v>4</v>
      </c>
    </row>
    <row r="8038" spans="3:7">
      <c r="C8038" s="176">
        <v>42218.943800000001</v>
      </c>
      <c r="D8038" s="3" t="s">
        <v>445</v>
      </c>
      <c r="E8038" s="3" t="s">
        <v>451</v>
      </c>
      <c r="F8038" s="3" t="str">
        <f t="shared" si="125"/>
        <v>Wholesale</v>
      </c>
      <c r="G8038" s="3">
        <v>36</v>
      </c>
    </row>
    <row r="8039" spans="3:7">
      <c r="C8039" s="176">
        <v>42254.490299999998</v>
      </c>
      <c r="D8039" s="3" t="s">
        <v>446</v>
      </c>
      <c r="E8039" s="3" t="s">
        <v>453</v>
      </c>
      <c r="F8039" s="3" t="str">
        <f t="shared" si="125"/>
        <v>Retail</v>
      </c>
      <c r="G8039" s="3">
        <v>5</v>
      </c>
    </row>
    <row r="8040" spans="3:7">
      <c r="C8040" s="176">
        <v>42051.480600000003</v>
      </c>
      <c r="D8040" s="3" t="s">
        <v>445</v>
      </c>
      <c r="E8040" s="3" t="s">
        <v>8</v>
      </c>
      <c r="F8040" s="3" t="str">
        <f t="shared" si="125"/>
        <v>Wholesale</v>
      </c>
      <c r="G8040" s="3">
        <v>35</v>
      </c>
    </row>
    <row r="8041" spans="3:7">
      <c r="C8041" s="176">
        <v>42189.745799999997</v>
      </c>
      <c r="D8041" s="3" t="s">
        <v>446</v>
      </c>
      <c r="E8041" s="3" t="s">
        <v>114</v>
      </c>
      <c r="F8041" s="3" t="str">
        <f t="shared" si="125"/>
        <v>Retail</v>
      </c>
      <c r="G8041" s="3">
        <v>1</v>
      </c>
    </row>
    <row r="8042" spans="3:7">
      <c r="C8042" s="176">
        <v>42345.456299999998</v>
      </c>
      <c r="D8042" s="3" t="s">
        <v>447</v>
      </c>
      <c r="E8042" s="3" t="s">
        <v>6</v>
      </c>
      <c r="F8042" s="3" t="str">
        <f t="shared" si="125"/>
        <v>Wholesale</v>
      </c>
      <c r="G8042" s="3">
        <v>65</v>
      </c>
    </row>
    <row r="8043" spans="3:7">
      <c r="C8043" s="176">
        <v>42356.727800000001</v>
      </c>
      <c r="D8043" s="3" t="s">
        <v>445</v>
      </c>
      <c r="E8043" s="3" t="s">
        <v>312</v>
      </c>
      <c r="F8043" s="3" t="str">
        <f t="shared" si="125"/>
        <v>Retail</v>
      </c>
      <c r="G8043" s="3">
        <v>3</v>
      </c>
    </row>
    <row r="8044" spans="3:7">
      <c r="C8044" s="176">
        <v>41980.228499999997</v>
      </c>
      <c r="D8044" s="3" t="s">
        <v>446</v>
      </c>
      <c r="E8044" s="3" t="s">
        <v>6</v>
      </c>
      <c r="F8044" s="3" t="str">
        <f t="shared" si="125"/>
        <v>Retail</v>
      </c>
      <c r="G8044" s="3">
        <v>4</v>
      </c>
    </row>
    <row r="8045" spans="3:7">
      <c r="C8045" s="176">
        <v>42357.5792</v>
      </c>
      <c r="D8045" s="3" t="s">
        <v>446</v>
      </c>
      <c r="E8045" s="3" t="s">
        <v>451</v>
      </c>
      <c r="F8045" s="3" t="str">
        <f t="shared" si="125"/>
        <v>Wholesale</v>
      </c>
      <c r="G8045" s="3">
        <v>45</v>
      </c>
    </row>
    <row r="8046" spans="3:7">
      <c r="C8046" s="176">
        <v>42342.1319</v>
      </c>
      <c r="D8046" s="3" t="s">
        <v>445</v>
      </c>
      <c r="E8046" s="3" t="s">
        <v>456</v>
      </c>
      <c r="F8046" s="3" t="str">
        <f t="shared" si="125"/>
        <v>Retail</v>
      </c>
      <c r="G8046" s="3">
        <v>6</v>
      </c>
    </row>
    <row r="8047" spans="3:7">
      <c r="C8047" s="176">
        <v>41985.758300000001</v>
      </c>
      <c r="D8047" s="3" t="s">
        <v>447</v>
      </c>
      <c r="E8047" s="3" t="s">
        <v>450</v>
      </c>
      <c r="F8047" s="3" t="str">
        <f t="shared" si="125"/>
        <v>Retail</v>
      </c>
      <c r="G8047" s="3">
        <v>8</v>
      </c>
    </row>
    <row r="8048" spans="3:7">
      <c r="C8048" s="176">
        <v>42171.843800000002</v>
      </c>
      <c r="D8048" s="3" t="s">
        <v>449</v>
      </c>
      <c r="E8048" s="3" t="s">
        <v>451</v>
      </c>
      <c r="F8048" s="3" t="str">
        <f t="shared" si="125"/>
        <v>Retail</v>
      </c>
      <c r="G8048" s="3">
        <v>5</v>
      </c>
    </row>
    <row r="8049" spans="3:7">
      <c r="C8049" s="176">
        <v>42221.559000000001</v>
      </c>
      <c r="D8049" s="3" t="s">
        <v>446</v>
      </c>
      <c r="E8049" s="3" t="s">
        <v>6</v>
      </c>
      <c r="F8049" s="3" t="str">
        <f t="shared" si="125"/>
        <v>Wholesale</v>
      </c>
      <c r="G8049" s="3">
        <v>39</v>
      </c>
    </row>
  </sheetData>
  <sortState xmlns:xlrd2="http://schemas.microsoft.com/office/spreadsheetml/2017/richdata2" ref="C10:H8049">
    <sortCondition ref="H10:H8049"/>
  </sortState>
  <pageMargins left="0.7" right="0.7" top="0.75" bottom="0.75" header="0.3" footer="0.3"/>
  <pageSetup orientation="portrait" r:id="rId2"/>
  <drawing r:id="rId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5517D-07B3-4C90-B814-ECC7CC4FADB1}">
  <sheetPr>
    <tabColor rgb="FF0000FF"/>
  </sheetPr>
  <dimension ref="B1:L2016"/>
  <sheetViews>
    <sheetView zoomScale="115" zoomScaleNormal="115" workbookViewId="0"/>
  </sheetViews>
  <sheetFormatPr defaultColWidth="9.140625" defaultRowHeight="15"/>
  <cols>
    <col min="1" max="1" width="1.42578125" style="57" customWidth="1"/>
    <col min="2" max="2" width="10.140625" style="57" bestFit="1" customWidth="1"/>
    <col min="3" max="3" width="12.42578125" style="57" customWidth="1"/>
    <col min="4" max="4" width="12.28515625" style="57" customWidth="1"/>
    <col min="5" max="5" width="22.140625" style="57" customWidth="1"/>
    <col min="6" max="6" width="10.42578125" style="57" bestFit="1" customWidth="1"/>
    <col min="7" max="8" width="12" style="57" customWidth="1"/>
    <col min="9" max="9" width="9.7109375" style="57" bestFit="1" customWidth="1"/>
    <col min="10" max="16384" width="9.140625" style="57"/>
  </cols>
  <sheetData>
    <row r="1" spans="2:12" ht="5.25" customHeight="1"/>
    <row r="2" spans="2:12">
      <c r="B2" s="57" t="s">
        <v>420</v>
      </c>
      <c r="C2" s="57" t="s">
        <v>2423</v>
      </c>
    </row>
    <row r="3" spans="2:12">
      <c r="B3" s="38" t="s">
        <v>2424</v>
      </c>
      <c r="C3" s="57" t="s">
        <v>2427</v>
      </c>
    </row>
    <row r="4" spans="2:12">
      <c r="B4" s="38"/>
      <c r="C4" s="57" t="s">
        <v>2428</v>
      </c>
    </row>
    <row r="5" spans="2:12">
      <c r="B5" s="38"/>
      <c r="C5" s="57" t="s">
        <v>2429</v>
      </c>
    </row>
    <row r="6" spans="2:12">
      <c r="B6" s="38"/>
      <c r="C6" s="57" t="s">
        <v>2430</v>
      </c>
    </row>
    <row r="7" spans="2:12">
      <c r="C7" s="57" t="s">
        <v>2431</v>
      </c>
    </row>
    <row r="8" spans="2:12">
      <c r="B8" s="38" t="s">
        <v>488</v>
      </c>
      <c r="C8" s="57" t="s">
        <v>2432</v>
      </c>
    </row>
    <row r="9" spans="2:12">
      <c r="C9" s="185" t="s">
        <v>2433</v>
      </c>
    </row>
    <row r="10" spans="2:12">
      <c r="C10" s="57" t="s">
        <v>2434</v>
      </c>
    </row>
    <row r="11" spans="2:12">
      <c r="C11" s="185" t="s">
        <v>2435</v>
      </c>
    </row>
    <row r="12" spans="2:12">
      <c r="C12" s="57" t="s">
        <v>2425</v>
      </c>
    </row>
    <row r="14" spans="2:12">
      <c r="B14" s="178" t="s">
        <v>0</v>
      </c>
      <c r="C14" s="178" t="s">
        <v>103</v>
      </c>
      <c r="D14" s="178" t="s">
        <v>101</v>
      </c>
      <c r="E14" s="178" t="s">
        <v>494</v>
      </c>
      <c r="F14" s="178" t="s">
        <v>1</v>
      </c>
      <c r="G14" s="178" t="s">
        <v>495</v>
      </c>
      <c r="H14" s="178" t="s">
        <v>57</v>
      </c>
      <c r="J14"/>
      <c r="K14"/>
      <c r="L14"/>
    </row>
    <row r="15" spans="2:12">
      <c r="B15" s="179">
        <v>43380</v>
      </c>
      <c r="C15" s="108" t="s">
        <v>496</v>
      </c>
      <c r="D15" s="108" t="s">
        <v>497</v>
      </c>
      <c r="E15" s="108" t="s">
        <v>498</v>
      </c>
      <c r="F15" s="108" t="s">
        <v>499</v>
      </c>
      <c r="G15" s="180">
        <v>3641.6343999999999</v>
      </c>
      <c r="H15" s="180">
        <v>6278.68</v>
      </c>
      <c r="J15"/>
      <c r="K15"/>
      <c r="L15"/>
    </row>
    <row r="16" spans="2:12">
      <c r="B16" s="179">
        <v>43034</v>
      </c>
      <c r="C16" s="108" t="s">
        <v>108</v>
      </c>
      <c r="D16" s="108" t="s">
        <v>500</v>
      </c>
      <c r="E16" s="108" t="s">
        <v>501</v>
      </c>
      <c r="F16" s="108" t="s">
        <v>502</v>
      </c>
      <c r="G16" s="180">
        <v>3188.9187000000002</v>
      </c>
      <c r="H16" s="180">
        <v>7416.09</v>
      </c>
      <c r="J16"/>
      <c r="K16"/>
      <c r="L16"/>
    </row>
    <row r="17" spans="2:12">
      <c r="B17" s="179">
        <v>43240</v>
      </c>
      <c r="C17" s="108" t="s">
        <v>503</v>
      </c>
      <c r="D17" s="108" t="s">
        <v>504</v>
      </c>
      <c r="E17" s="108" t="s">
        <v>505</v>
      </c>
      <c r="F17" s="108" t="s">
        <v>506</v>
      </c>
      <c r="G17" s="180">
        <v>3636.0837999999994</v>
      </c>
      <c r="H17" s="180">
        <v>6269.11</v>
      </c>
      <c r="J17"/>
      <c r="K17"/>
      <c r="L17"/>
    </row>
    <row r="18" spans="2:12">
      <c r="B18" s="179">
        <v>43002</v>
      </c>
      <c r="C18" s="108" t="s">
        <v>115</v>
      </c>
      <c r="D18" s="108" t="s">
        <v>507</v>
      </c>
      <c r="E18" s="108" t="s">
        <v>508</v>
      </c>
      <c r="F18" s="108" t="s">
        <v>509</v>
      </c>
      <c r="G18" s="180">
        <v>2982.5345000000002</v>
      </c>
      <c r="H18" s="180">
        <v>5422.79</v>
      </c>
      <c r="J18"/>
      <c r="K18"/>
      <c r="L18"/>
    </row>
    <row r="19" spans="2:12">
      <c r="B19" s="179">
        <v>43114</v>
      </c>
      <c r="C19" s="108" t="s">
        <v>115</v>
      </c>
      <c r="D19" s="108" t="s">
        <v>510</v>
      </c>
      <c r="E19" s="108" t="s">
        <v>511</v>
      </c>
      <c r="F19" s="108" t="s">
        <v>512</v>
      </c>
      <c r="G19" s="180">
        <v>6385.7321000000002</v>
      </c>
      <c r="H19" s="180">
        <v>6829.66</v>
      </c>
      <c r="J19"/>
      <c r="K19"/>
      <c r="L19"/>
    </row>
    <row r="20" spans="2:12">
      <c r="B20" s="179">
        <v>42828</v>
      </c>
      <c r="C20" s="108" t="s">
        <v>108</v>
      </c>
      <c r="D20" s="108" t="s">
        <v>504</v>
      </c>
      <c r="E20" s="108" t="s">
        <v>508</v>
      </c>
      <c r="F20" s="108" t="s">
        <v>513</v>
      </c>
      <c r="G20" s="180">
        <v>1174.9770000000001</v>
      </c>
      <c r="H20" s="180">
        <v>2611.06</v>
      </c>
      <c r="J20"/>
      <c r="K20"/>
      <c r="L20"/>
    </row>
    <row r="21" spans="2:12">
      <c r="B21" s="179">
        <v>43120</v>
      </c>
      <c r="C21" s="108" t="s">
        <v>514</v>
      </c>
      <c r="D21" s="108" t="s">
        <v>500</v>
      </c>
      <c r="E21" s="108" t="s">
        <v>515</v>
      </c>
      <c r="F21" s="108" t="s">
        <v>516</v>
      </c>
      <c r="G21" s="180">
        <v>2790.6525999999999</v>
      </c>
      <c r="H21" s="180">
        <v>4811.47</v>
      </c>
      <c r="J21"/>
      <c r="K21"/>
      <c r="L21"/>
    </row>
    <row r="22" spans="2:12">
      <c r="B22" s="179">
        <v>42792</v>
      </c>
      <c r="C22" s="108" t="s">
        <v>496</v>
      </c>
      <c r="D22" s="108" t="s">
        <v>500</v>
      </c>
      <c r="E22" s="108" t="s">
        <v>505</v>
      </c>
      <c r="F22" s="108" t="s">
        <v>517</v>
      </c>
      <c r="G22" s="180">
        <v>15.061999999999999</v>
      </c>
      <c r="H22" s="180">
        <v>22.15</v>
      </c>
      <c r="J22"/>
      <c r="K22"/>
      <c r="L22"/>
    </row>
    <row r="23" spans="2:12">
      <c r="B23" s="179">
        <v>43450</v>
      </c>
      <c r="C23" s="108" t="s">
        <v>115</v>
      </c>
      <c r="D23" s="108" t="s">
        <v>500</v>
      </c>
      <c r="E23" s="108" t="s">
        <v>498</v>
      </c>
      <c r="F23" s="108" t="s">
        <v>518</v>
      </c>
      <c r="G23" s="180">
        <v>7221.7023999999992</v>
      </c>
      <c r="H23" s="180">
        <v>8206.48</v>
      </c>
      <c r="J23"/>
      <c r="K23"/>
      <c r="L23"/>
    </row>
    <row r="24" spans="2:12">
      <c r="B24" s="179">
        <v>42830</v>
      </c>
      <c r="C24" s="108" t="s">
        <v>514</v>
      </c>
      <c r="D24" s="108" t="s">
        <v>500</v>
      </c>
      <c r="E24" s="108" t="s">
        <v>501</v>
      </c>
      <c r="F24" s="108" t="s">
        <v>519</v>
      </c>
      <c r="G24" s="180">
        <v>4647.2855000000009</v>
      </c>
      <c r="H24" s="180">
        <v>8449.61</v>
      </c>
      <c r="J24"/>
      <c r="K24"/>
      <c r="L24"/>
    </row>
    <row r="25" spans="2:12">
      <c r="B25" s="179">
        <v>43275</v>
      </c>
      <c r="C25" s="108" t="s">
        <v>514</v>
      </c>
      <c r="D25" s="108" t="s">
        <v>500</v>
      </c>
      <c r="E25" s="108" t="s">
        <v>520</v>
      </c>
      <c r="F25" s="108" t="s">
        <v>521</v>
      </c>
      <c r="G25" s="180">
        <v>1264.4820999999999</v>
      </c>
      <c r="H25" s="180">
        <v>2143.19</v>
      </c>
      <c r="J25"/>
      <c r="K25"/>
      <c r="L25"/>
    </row>
    <row r="26" spans="2:12">
      <c r="B26" s="179">
        <v>42969</v>
      </c>
      <c r="C26" s="108" t="s">
        <v>496</v>
      </c>
      <c r="D26" s="108" t="s">
        <v>404</v>
      </c>
      <c r="E26" s="108" t="s">
        <v>522</v>
      </c>
      <c r="F26" s="108" t="s">
        <v>523</v>
      </c>
      <c r="G26" s="180">
        <v>3605.8734999999997</v>
      </c>
      <c r="H26" s="180">
        <v>6111.65</v>
      </c>
      <c r="J26"/>
      <c r="K26"/>
      <c r="L26"/>
    </row>
    <row r="27" spans="2:12">
      <c r="B27" s="179">
        <v>43413</v>
      </c>
      <c r="C27" s="108" t="s">
        <v>514</v>
      </c>
      <c r="D27" s="108" t="s">
        <v>497</v>
      </c>
      <c r="E27" s="108" t="s">
        <v>524</v>
      </c>
      <c r="F27" s="108" t="s">
        <v>525</v>
      </c>
      <c r="G27" s="180">
        <v>203.685</v>
      </c>
      <c r="H27" s="180">
        <v>271.58</v>
      </c>
      <c r="J27"/>
      <c r="K27"/>
      <c r="L27"/>
    </row>
    <row r="28" spans="2:12">
      <c r="B28" s="179">
        <v>42817</v>
      </c>
      <c r="C28" s="108" t="s">
        <v>115</v>
      </c>
      <c r="D28" s="108" t="s">
        <v>526</v>
      </c>
      <c r="E28" s="108" t="s">
        <v>501</v>
      </c>
      <c r="F28" s="108" t="s">
        <v>527</v>
      </c>
      <c r="G28" s="180">
        <v>944.41020000000003</v>
      </c>
      <c r="H28" s="180">
        <v>2552.46</v>
      </c>
      <c r="J28"/>
      <c r="K28"/>
      <c r="L28"/>
    </row>
    <row r="29" spans="2:12">
      <c r="B29" s="179">
        <v>43376</v>
      </c>
      <c r="C29" s="108" t="s">
        <v>115</v>
      </c>
      <c r="D29" s="108" t="s">
        <v>528</v>
      </c>
      <c r="E29" s="108" t="s">
        <v>511</v>
      </c>
      <c r="F29" s="108" t="s">
        <v>529</v>
      </c>
      <c r="G29" s="180">
        <v>9189.7783999999992</v>
      </c>
      <c r="H29" s="180">
        <v>9828.64</v>
      </c>
      <c r="J29"/>
      <c r="K29"/>
      <c r="L29"/>
    </row>
    <row r="30" spans="2:12">
      <c r="B30" s="179">
        <v>42829</v>
      </c>
      <c r="C30" s="108" t="s">
        <v>115</v>
      </c>
      <c r="D30" s="108" t="s">
        <v>526</v>
      </c>
      <c r="E30" s="108" t="s">
        <v>530</v>
      </c>
      <c r="F30" s="108" t="s">
        <v>531</v>
      </c>
      <c r="G30" s="180">
        <v>3918.3584000000001</v>
      </c>
      <c r="H30" s="180">
        <v>4452.68</v>
      </c>
      <c r="J30"/>
      <c r="K30"/>
      <c r="L30"/>
    </row>
    <row r="31" spans="2:12">
      <c r="B31" s="179">
        <v>43105</v>
      </c>
      <c r="C31" s="108" t="s">
        <v>514</v>
      </c>
      <c r="D31" s="108" t="s">
        <v>497</v>
      </c>
      <c r="E31" s="108" t="s">
        <v>520</v>
      </c>
      <c r="F31" s="108" t="s">
        <v>532</v>
      </c>
      <c r="G31" s="180">
        <v>241.6575</v>
      </c>
      <c r="H31" s="180">
        <v>322.20999999999998</v>
      </c>
      <c r="J31"/>
      <c r="K31"/>
      <c r="L31"/>
    </row>
    <row r="32" spans="2:12">
      <c r="B32" s="179">
        <v>43045</v>
      </c>
      <c r="C32" s="108" t="s">
        <v>514</v>
      </c>
      <c r="D32" s="108" t="s">
        <v>497</v>
      </c>
      <c r="E32" s="108" t="s">
        <v>515</v>
      </c>
      <c r="F32" s="108" t="s">
        <v>533</v>
      </c>
      <c r="G32" s="180">
        <v>563.5630000000001</v>
      </c>
      <c r="H32" s="180">
        <v>1024.6600000000001</v>
      </c>
      <c r="J32"/>
      <c r="K32"/>
      <c r="L32"/>
    </row>
    <row r="33" spans="2:12">
      <c r="B33" s="179">
        <v>43368</v>
      </c>
      <c r="C33" s="108" t="s">
        <v>496</v>
      </c>
      <c r="D33" s="108" t="s">
        <v>507</v>
      </c>
      <c r="E33" s="108" t="s">
        <v>501</v>
      </c>
      <c r="F33" s="108" t="s">
        <v>534</v>
      </c>
      <c r="G33" s="180">
        <v>1503.7125000000001</v>
      </c>
      <c r="H33" s="180">
        <v>2004.95</v>
      </c>
      <c r="J33"/>
      <c r="K33"/>
      <c r="L33"/>
    </row>
    <row r="34" spans="2:12">
      <c r="B34" s="179">
        <v>43051</v>
      </c>
      <c r="C34" s="108" t="s">
        <v>115</v>
      </c>
      <c r="D34" s="108" t="s">
        <v>404</v>
      </c>
      <c r="E34" s="108" t="s">
        <v>535</v>
      </c>
      <c r="F34" s="108" t="s">
        <v>536</v>
      </c>
      <c r="G34" s="180">
        <v>3504.6547999999998</v>
      </c>
      <c r="H34" s="180">
        <v>8150.36</v>
      </c>
      <c r="J34"/>
      <c r="K34"/>
      <c r="L34"/>
    </row>
    <row r="35" spans="2:12">
      <c r="B35" s="179">
        <v>43441</v>
      </c>
      <c r="C35" s="108" t="s">
        <v>108</v>
      </c>
      <c r="D35" s="108" t="s">
        <v>500</v>
      </c>
      <c r="E35" s="108" t="s">
        <v>537</v>
      </c>
      <c r="F35" s="108" t="s">
        <v>538</v>
      </c>
      <c r="G35" s="180">
        <v>3845.5505000000003</v>
      </c>
      <c r="H35" s="180">
        <v>6991.91</v>
      </c>
      <c r="J35"/>
      <c r="K35"/>
      <c r="L35"/>
    </row>
    <row r="36" spans="2:12">
      <c r="B36" s="179">
        <v>43044</v>
      </c>
      <c r="C36" s="108" t="s">
        <v>503</v>
      </c>
      <c r="D36" s="108" t="s">
        <v>510</v>
      </c>
      <c r="E36" s="108" t="s">
        <v>530</v>
      </c>
      <c r="F36" s="108" t="s">
        <v>539</v>
      </c>
      <c r="G36" s="180">
        <v>2510.1938</v>
      </c>
      <c r="H36" s="180">
        <v>5837.66</v>
      </c>
      <c r="J36"/>
      <c r="K36"/>
      <c r="L36"/>
    </row>
    <row r="37" spans="2:12">
      <c r="B37" s="179">
        <v>43373</v>
      </c>
      <c r="C37" s="108" t="s">
        <v>514</v>
      </c>
      <c r="D37" s="108" t="s">
        <v>500</v>
      </c>
      <c r="E37" s="108" t="s">
        <v>498</v>
      </c>
      <c r="F37" s="108" t="s">
        <v>540</v>
      </c>
      <c r="G37" s="180">
        <v>627.93920000000003</v>
      </c>
      <c r="H37" s="180">
        <v>923.44</v>
      </c>
      <c r="J37"/>
      <c r="K37"/>
      <c r="L37"/>
    </row>
    <row r="38" spans="2:12">
      <c r="B38" s="179">
        <v>42974</v>
      </c>
      <c r="C38" s="108" t="s">
        <v>514</v>
      </c>
      <c r="D38" s="108" t="s">
        <v>404</v>
      </c>
      <c r="E38" s="108" t="s">
        <v>530</v>
      </c>
      <c r="F38" s="108" t="s">
        <v>541</v>
      </c>
      <c r="G38" s="180">
        <v>1441.1398999999999</v>
      </c>
      <c r="H38" s="180">
        <v>2442.61</v>
      </c>
      <c r="J38"/>
      <c r="K38"/>
      <c r="L38"/>
    </row>
    <row r="39" spans="2:12">
      <c r="B39" s="179">
        <v>43330</v>
      </c>
      <c r="C39" s="108" t="s">
        <v>514</v>
      </c>
      <c r="D39" s="108" t="s">
        <v>526</v>
      </c>
      <c r="E39" s="108" t="s">
        <v>501</v>
      </c>
      <c r="F39" s="108" t="s">
        <v>542</v>
      </c>
      <c r="G39" s="180">
        <v>2991.7649999999999</v>
      </c>
      <c r="H39" s="180">
        <v>3989.02</v>
      </c>
      <c r="J39"/>
      <c r="K39"/>
      <c r="L39"/>
    </row>
    <row r="40" spans="2:12">
      <c r="B40" s="179">
        <v>42785</v>
      </c>
      <c r="C40" s="108" t="s">
        <v>503</v>
      </c>
      <c r="D40" s="108" t="s">
        <v>528</v>
      </c>
      <c r="E40" s="108" t="s">
        <v>537</v>
      </c>
      <c r="F40" s="108" t="s">
        <v>543</v>
      </c>
      <c r="G40" s="180">
        <v>7657.5664000000006</v>
      </c>
      <c r="H40" s="180">
        <v>8701.7800000000007</v>
      </c>
      <c r="J40"/>
      <c r="K40"/>
      <c r="L40"/>
    </row>
    <row r="41" spans="2:12">
      <c r="B41" s="179">
        <v>43445</v>
      </c>
      <c r="C41" s="108" t="s">
        <v>514</v>
      </c>
      <c r="D41" s="108" t="s">
        <v>500</v>
      </c>
      <c r="E41" s="108" t="s">
        <v>505</v>
      </c>
      <c r="F41" s="108" t="s">
        <v>544</v>
      </c>
      <c r="G41" s="180">
        <v>3140.5781999999999</v>
      </c>
      <c r="H41" s="180">
        <v>5414.79</v>
      </c>
      <c r="J41"/>
      <c r="K41"/>
      <c r="L41"/>
    </row>
    <row r="42" spans="2:12">
      <c r="B42" s="179">
        <v>42811</v>
      </c>
      <c r="C42" s="108" t="s">
        <v>514</v>
      </c>
      <c r="D42" s="108" t="s">
        <v>404</v>
      </c>
      <c r="E42" s="108" t="s">
        <v>501</v>
      </c>
      <c r="F42" s="108" t="s">
        <v>545</v>
      </c>
      <c r="G42" s="180">
        <v>558.24749999999995</v>
      </c>
      <c r="H42" s="180">
        <v>1298.25</v>
      </c>
      <c r="J42"/>
      <c r="K42"/>
      <c r="L42"/>
    </row>
    <row r="43" spans="2:12">
      <c r="B43" s="179">
        <v>43435</v>
      </c>
      <c r="C43" s="108" t="s">
        <v>503</v>
      </c>
      <c r="D43" s="108" t="s">
        <v>504</v>
      </c>
      <c r="E43" s="108" t="s">
        <v>505</v>
      </c>
      <c r="F43" s="108" t="s">
        <v>546</v>
      </c>
      <c r="G43" s="180">
        <v>730.53800000000001</v>
      </c>
      <c r="H43" s="180">
        <v>1238.2</v>
      </c>
      <c r="J43"/>
      <c r="K43"/>
      <c r="L43"/>
    </row>
    <row r="44" spans="2:12">
      <c r="B44" s="179">
        <v>42830</v>
      </c>
      <c r="C44" s="108" t="s">
        <v>514</v>
      </c>
      <c r="D44" s="108" t="s">
        <v>404</v>
      </c>
      <c r="E44" s="108" t="s">
        <v>515</v>
      </c>
      <c r="F44" s="108" t="s">
        <v>547</v>
      </c>
      <c r="G44" s="180">
        <v>4007.9863999999998</v>
      </c>
      <c r="H44" s="180">
        <v>4554.53</v>
      </c>
      <c r="J44"/>
      <c r="K44"/>
      <c r="L44"/>
    </row>
    <row r="45" spans="2:12">
      <c r="B45" s="179">
        <v>43163</v>
      </c>
      <c r="C45" s="108" t="s">
        <v>115</v>
      </c>
      <c r="D45" s="108" t="s">
        <v>497</v>
      </c>
      <c r="E45" s="108" t="s">
        <v>537</v>
      </c>
      <c r="F45" s="108" t="s">
        <v>548</v>
      </c>
      <c r="G45" s="180">
        <v>5245.7053000000005</v>
      </c>
      <c r="H45" s="180">
        <v>5610.38</v>
      </c>
      <c r="J45"/>
      <c r="K45"/>
      <c r="L45"/>
    </row>
    <row r="46" spans="2:12">
      <c r="B46" s="179">
        <v>42874</v>
      </c>
      <c r="C46" s="108" t="s">
        <v>108</v>
      </c>
      <c r="D46" s="108" t="s">
        <v>500</v>
      </c>
      <c r="E46" s="108" t="s">
        <v>515</v>
      </c>
      <c r="F46" s="108" t="s">
        <v>549</v>
      </c>
      <c r="G46" s="180">
        <v>1854.6071999999999</v>
      </c>
      <c r="H46" s="180">
        <v>4313.04</v>
      </c>
      <c r="J46"/>
      <c r="K46"/>
      <c r="L46"/>
    </row>
    <row r="47" spans="2:12">
      <c r="B47" s="179">
        <v>43215</v>
      </c>
      <c r="C47" s="108" t="s">
        <v>503</v>
      </c>
      <c r="D47" s="108" t="s">
        <v>497</v>
      </c>
      <c r="E47" s="108" t="s">
        <v>508</v>
      </c>
      <c r="F47" s="108" t="s">
        <v>550</v>
      </c>
      <c r="G47" s="180">
        <v>4662.3044</v>
      </c>
      <c r="H47" s="180">
        <v>6856.33</v>
      </c>
      <c r="J47"/>
      <c r="K47"/>
      <c r="L47"/>
    </row>
    <row r="48" spans="2:12">
      <c r="B48" s="179">
        <v>43002</v>
      </c>
      <c r="C48" s="108" t="s">
        <v>108</v>
      </c>
      <c r="D48" s="108" t="s">
        <v>497</v>
      </c>
      <c r="E48" s="108" t="s">
        <v>520</v>
      </c>
      <c r="F48" s="108" t="s">
        <v>551</v>
      </c>
      <c r="G48" s="180">
        <v>1267.3980000000001</v>
      </c>
      <c r="H48" s="180">
        <v>2304.36</v>
      </c>
      <c r="J48"/>
      <c r="K48"/>
      <c r="L48"/>
    </row>
    <row r="49" spans="2:12">
      <c r="B49" s="179">
        <v>43268</v>
      </c>
      <c r="C49" s="108" t="s">
        <v>115</v>
      </c>
      <c r="D49" s="108" t="s">
        <v>404</v>
      </c>
      <c r="E49" s="108" t="s">
        <v>537</v>
      </c>
      <c r="F49" s="108" t="s">
        <v>552</v>
      </c>
      <c r="G49" s="180">
        <v>6305.0007999999998</v>
      </c>
      <c r="H49" s="180">
        <v>9272.06</v>
      </c>
      <c r="J49"/>
      <c r="K49"/>
      <c r="L49"/>
    </row>
    <row r="50" spans="2:12">
      <c r="B50" s="179">
        <v>42879</v>
      </c>
      <c r="C50" s="108" t="s">
        <v>496</v>
      </c>
      <c r="D50" s="108" t="s">
        <v>510</v>
      </c>
      <c r="E50" s="108" t="s">
        <v>522</v>
      </c>
      <c r="F50" s="108" t="s">
        <v>553</v>
      </c>
      <c r="G50" s="180">
        <v>6515.34</v>
      </c>
      <c r="H50" s="180">
        <v>8687.1200000000008</v>
      </c>
      <c r="J50"/>
      <c r="K50"/>
    </row>
    <row r="51" spans="2:12">
      <c r="B51" s="179">
        <v>43393</v>
      </c>
      <c r="C51" s="108" t="s">
        <v>496</v>
      </c>
      <c r="D51" s="108" t="s">
        <v>497</v>
      </c>
      <c r="E51" s="108" t="s">
        <v>501</v>
      </c>
      <c r="F51" s="108" t="s">
        <v>554</v>
      </c>
      <c r="G51" s="180">
        <v>612.12599999999998</v>
      </c>
      <c r="H51" s="180">
        <v>1360.28</v>
      </c>
      <c r="J51"/>
      <c r="K51"/>
    </row>
    <row r="52" spans="2:12">
      <c r="B52" s="179">
        <v>42744</v>
      </c>
      <c r="C52" s="108" t="s">
        <v>503</v>
      </c>
      <c r="D52" s="108" t="s">
        <v>507</v>
      </c>
      <c r="E52" s="108" t="s">
        <v>501</v>
      </c>
      <c r="F52" s="108" t="s">
        <v>555</v>
      </c>
      <c r="G52" s="180">
        <v>3330.0135</v>
      </c>
      <c r="H52" s="180">
        <v>7400.03</v>
      </c>
      <c r="J52"/>
      <c r="K52"/>
    </row>
    <row r="53" spans="2:12">
      <c r="B53" s="179">
        <v>43463</v>
      </c>
      <c r="C53" s="108" t="s">
        <v>514</v>
      </c>
      <c r="D53" s="108" t="s">
        <v>510</v>
      </c>
      <c r="E53" s="108" t="s">
        <v>508</v>
      </c>
      <c r="F53" s="108" t="s">
        <v>556</v>
      </c>
      <c r="G53" s="180">
        <v>359.26359999999994</v>
      </c>
      <c r="H53" s="180">
        <v>619.41999999999996</v>
      </c>
      <c r="J53"/>
      <c r="K53"/>
    </row>
    <row r="54" spans="2:12">
      <c r="B54" s="179">
        <v>42991</v>
      </c>
      <c r="C54" s="108" t="s">
        <v>514</v>
      </c>
      <c r="D54" s="108" t="s">
        <v>504</v>
      </c>
      <c r="E54" s="108" t="s">
        <v>511</v>
      </c>
      <c r="F54" s="108" t="s">
        <v>557</v>
      </c>
      <c r="G54" s="180">
        <v>2306.5689000000002</v>
      </c>
      <c r="H54" s="180">
        <v>6233.97</v>
      </c>
      <c r="J54"/>
      <c r="K54"/>
    </row>
    <row r="55" spans="2:12">
      <c r="B55" s="179">
        <v>43232</v>
      </c>
      <c r="C55" s="108" t="s">
        <v>514</v>
      </c>
      <c r="D55" s="108" t="s">
        <v>510</v>
      </c>
      <c r="E55" s="108" t="s">
        <v>505</v>
      </c>
      <c r="F55" s="108" t="s">
        <v>558</v>
      </c>
      <c r="G55" s="180">
        <v>4764.9841999999999</v>
      </c>
      <c r="H55" s="180">
        <v>8215.49</v>
      </c>
      <c r="J55"/>
      <c r="K55"/>
    </row>
    <row r="56" spans="2:12">
      <c r="B56" s="179">
        <v>42945</v>
      </c>
      <c r="C56" s="108" t="s">
        <v>108</v>
      </c>
      <c r="D56" s="108" t="s">
        <v>526</v>
      </c>
      <c r="E56" s="108" t="s">
        <v>520</v>
      </c>
      <c r="F56" s="108" t="s">
        <v>559</v>
      </c>
      <c r="G56" s="180">
        <v>4675.335500000001</v>
      </c>
      <c r="H56" s="180">
        <v>8500.61</v>
      </c>
      <c r="J56"/>
      <c r="K56"/>
    </row>
    <row r="57" spans="2:12">
      <c r="B57" s="179">
        <v>43202</v>
      </c>
      <c r="C57" s="108" t="s">
        <v>514</v>
      </c>
      <c r="D57" s="108" t="s">
        <v>507</v>
      </c>
      <c r="E57" s="108" t="s">
        <v>505</v>
      </c>
      <c r="F57" s="108" t="s">
        <v>560</v>
      </c>
      <c r="G57" s="180">
        <v>4296.4137999999994</v>
      </c>
      <c r="H57" s="180">
        <v>7407.61</v>
      </c>
      <c r="J57"/>
      <c r="K57"/>
    </row>
    <row r="58" spans="2:12">
      <c r="B58" s="179">
        <v>42858</v>
      </c>
      <c r="C58" s="108" t="s">
        <v>514</v>
      </c>
      <c r="D58" s="108" t="s">
        <v>526</v>
      </c>
      <c r="E58" s="108" t="s">
        <v>524</v>
      </c>
      <c r="F58" s="108" t="s">
        <v>561</v>
      </c>
      <c r="G58" s="180">
        <v>2075.59</v>
      </c>
      <c r="H58" s="180">
        <v>3773.8</v>
      </c>
      <c r="J58"/>
      <c r="K58"/>
    </row>
    <row r="59" spans="2:12">
      <c r="B59" s="179">
        <v>43298</v>
      </c>
      <c r="C59" s="108" t="s">
        <v>514</v>
      </c>
      <c r="D59" s="108" t="s">
        <v>507</v>
      </c>
      <c r="E59" s="108" t="s">
        <v>562</v>
      </c>
      <c r="F59" s="108" t="s">
        <v>563</v>
      </c>
      <c r="G59" s="180">
        <v>1210.3425</v>
      </c>
      <c r="H59" s="180">
        <v>1613.79</v>
      </c>
      <c r="J59"/>
      <c r="K59"/>
    </row>
    <row r="60" spans="2:12">
      <c r="B60" s="179">
        <v>43055</v>
      </c>
      <c r="C60" s="108" t="s">
        <v>496</v>
      </c>
      <c r="D60" s="108" t="s">
        <v>504</v>
      </c>
      <c r="E60" s="108" t="s">
        <v>530</v>
      </c>
      <c r="F60" s="108" t="s">
        <v>564</v>
      </c>
      <c r="G60" s="180">
        <v>5399.0169999999998</v>
      </c>
      <c r="H60" s="180">
        <v>9308.65</v>
      </c>
      <c r="J60"/>
      <c r="K60"/>
    </row>
    <row r="61" spans="2:12">
      <c r="B61" s="179">
        <v>43175</v>
      </c>
      <c r="C61" s="108" t="s">
        <v>496</v>
      </c>
      <c r="D61" s="108" t="s">
        <v>404</v>
      </c>
      <c r="E61" s="108" t="s">
        <v>562</v>
      </c>
      <c r="F61" s="108" t="s">
        <v>565</v>
      </c>
      <c r="G61" s="180">
        <v>605.97350000000006</v>
      </c>
      <c r="H61" s="180">
        <v>1101.77</v>
      </c>
      <c r="J61"/>
      <c r="K61"/>
    </row>
    <row r="62" spans="2:12">
      <c r="B62" s="179">
        <v>42964</v>
      </c>
      <c r="C62" s="108" t="s">
        <v>115</v>
      </c>
      <c r="D62" s="108" t="s">
        <v>497</v>
      </c>
      <c r="E62" s="108" t="s">
        <v>505</v>
      </c>
      <c r="F62" s="108" t="s">
        <v>566</v>
      </c>
      <c r="G62" s="180">
        <v>3418.5360000000005</v>
      </c>
      <c r="H62" s="180">
        <v>6215.52</v>
      </c>
      <c r="J62"/>
      <c r="K62"/>
    </row>
    <row r="63" spans="2:12">
      <c r="B63" s="179">
        <v>43386</v>
      </c>
      <c r="C63" s="108" t="s">
        <v>496</v>
      </c>
      <c r="D63" s="108" t="s">
        <v>500</v>
      </c>
      <c r="E63" s="108" t="s">
        <v>522</v>
      </c>
      <c r="F63" s="108" t="s">
        <v>567</v>
      </c>
      <c r="G63" s="180">
        <v>2704.5920000000001</v>
      </c>
      <c r="H63" s="180">
        <v>3073.4</v>
      </c>
      <c r="J63"/>
      <c r="K63"/>
    </row>
    <row r="64" spans="2:12">
      <c r="B64" s="179">
        <v>43004</v>
      </c>
      <c r="C64" s="108" t="s">
        <v>503</v>
      </c>
      <c r="D64" s="108" t="s">
        <v>528</v>
      </c>
      <c r="E64" s="108" t="s">
        <v>535</v>
      </c>
      <c r="F64" s="108" t="s">
        <v>568</v>
      </c>
      <c r="G64" s="180">
        <v>5590.2749999999996</v>
      </c>
      <c r="H64" s="180">
        <v>7453.7</v>
      </c>
      <c r="J64"/>
      <c r="K64"/>
    </row>
    <row r="65" spans="2:11">
      <c r="B65" s="179">
        <v>43263</v>
      </c>
      <c r="C65" s="108" t="s">
        <v>496</v>
      </c>
      <c r="D65" s="108" t="s">
        <v>497</v>
      </c>
      <c r="E65" s="108" t="s">
        <v>569</v>
      </c>
      <c r="F65" s="108" t="s">
        <v>570</v>
      </c>
      <c r="G65" s="180">
        <v>3438.0891999999994</v>
      </c>
      <c r="H65" s="180">
        <v>5927.74</v>
      </c>
      <c r="J65"/>
      <c r="K65"/>
    </row>
    <row r="66" spans="2:11">
      <c r="B66" s="179">
        <v>42840</v>
      </c>
      <c r="C66" s="108" t="s">
        <v>514</v>
      </c>
      <c r="D66" s="108" t="s">
        <v>528</v>
      </c>
      <c r="E66" s="108" t="s">
        <v>501</v>
      </c>
      <c r="F66" s="108" t="s">
        <v>571</v>
      </c>
      <c r="G66" s="180">
        <v>1182.0463999999999</v>
      </c>
      <c r="H66" s="180">
        <v>3194.72</v>
      </c>
      <c r="J66"/>
      <c r="K66"/>
    </row>
    <row r="67" spans="2:11">
      <c r="B67" s="179">
        <v>43464</v>
      </c>
      <c r="C67" s="108" t="s">
        <v>496</v>
      </c>
      <c r="D67" s="108" t="s">
        <v>528</v>
      </c>
      <c r="E67" s="108" t="s">
        <v>515</v>
      </c>
      <c r="F67" s="108" t="s">
        <v>572</v>
      </c>
      <c r="G67" s="180">
        <v>5338.44</v>
      </c>
      <c r="H67" s="180">
        <v>7117.92</v>
      </c>
      <c r="J67"/>
      <c r="K67"/>
    </row>
    <row r="68" spans="2:11">
      <c r="B68" s="179">
        <v>42993</v>
      </c>
      <c r="C68" s="108" t="s">
        <v>514</v>
      </c>
      <c r="D68" s="108" t="s">
        <v>497</v>
      </c>
      <c r="E68" s="108" t="s">
        <v>515</v>
      </c>
      <c r="F68" s="108" t="s">
        <v>573</v>
      </c>
      <c r="G68" s="180">
        <v>3251.3624999999997</v>
      </c>
      <c r="H68" s="180">
        <v>4335.1499999999996</v>
      </c>
      <c r="J68"/>
      <c r="K68"/>
    </row>
    <row r="69" spans="2:11">
      <c r="B69" s="179">
        <v>43231</v>
      </c>
      <c r="C69" s="108" t="s">
        <v>115</v>
      </c>
      <c r="D69" s="108" t="s">
        <v>404</v>
      </c>
      <c r="E69" s="108" t="s">
        <v>501</v>
      </c>
      <c r="F69" s="108" t="s">
        <v>574</v>
      </c>
      <c r="G69" s="180">
        <v>3545.6228500000002</v>
      </c>
      <c r="H69" s="180">
        <v>3792.11</v>
      </c>
      <c r="J69"/>
      <c r="K69"/>
    </row>
    <row r="70" spans="2:11">
      <c r="B70" s="179">
        <v>42800</v>
      </c>
      <c r="C70" s="108" t="s">
        <v>496</v>
      </c>
      <c r="D70" s="108" t="s">
        <v>526</v>
      </c>
      <c r="E70" s="108" t="s">
        <v>515</v>
      </c>
      <c r="F70" s="108" t="s">
        <v>575</v>
      </c>
      <c r="G70" s="180">
        <v>3154.7064</v>
      </c>
      <c r="H70" s="180">
        <v>5346.96</v>
      </c>
      <c r="J70"/>
      <c r="K70"/>
    </row>
    <row r="71" spans="2:11">
      <c r="B71" s="179">
        <v>43361</v>
      </c>
      <c r="C71" s="108" t="s">
        <v>496</v>
      </c>
      <c r="D71" s="108" t="s">
        <v>500</v>
      </c>
      <c r="E71" s="108" t="s">
        <v>530</v>
      </c>
      <c r="F71" s="108" t="s">
        <v>576</v>
      </c>
      <c r="G71" s="180">
        <v>447.8888</v>
      </c>
      <c r="H71" s="180">
        <v>658.66</v>
      </c>
      <c r="J71"/>
      <c r="K71"/>
    </row>
    <row r="72" spans="2:11">
      <c r="B72" s="179">
        <v>42831</v>
      </c>
      <c r="C72" s="108" t="s">
        <v>108</v>
      </c>
      <c r="D72" s="108" t="s">
        <v>507</v>
      </c>
      <c r="E72" s="108" t="s">
        <v>520</v>
      </c>
      <c r="F72" s="108" t="s">
        <v>577</v>
      </c>
      <c r="G72" s="180">
        <v>1934.5303999999999</v>
      </c>
      <c r="H72" s="180">
        <v>2198.33</v>
      </c>
      <c r="J72"/>
      <c r="K72"/>
    </row>
    <row r="73" spans="2:11">
      <c r="B73" s="179">
        <v>43350</v>
      </c>
      <c r="C73" s="108" t="s">
        <v>503</v>
      </c>
      <c r="D73" s="108" t="s">
        <v>504</v>
      </c>
      <c r="E73" s="108" t="s">
        <v>515</v>
      </c>
      <c r="F73" s="108" t="s">
        <v>578</v>
      </c>
      <c r="G73" s="180">
        <v>5047.3450499999999</v>
      </c>
      <c r="H73" s="180">
        <v>5398.23</v>
      </c>
      <c r="J73"/>
      <c r="K73"/>
    </row>
    <row r="74" spans="2:11">
      <c r="B74" s="179">
        <v>42782</v>
      </c>
      <c r="C74" s="108" t="s">
        <v>496</v>
      </c>
      <c r="D74" s="108" t="s">
        <v>507</v>
      </c>
      <c r="E74" s="108" t="s">
        <v>530</v>
      </c>
      <c r="F74" s="108" t="s">
        <v>579</v>
      </c>
      <c r="G74" s="180">
        <v>4271.12</v>
      </c>
      <c r="H74" s="180">
        <v>7364</v>
      </c>
      <c r="J74"/>
      <c r="K74"/>
    </row>
    <row r="75" spans="2:11">
      <c r="B75" s="179">
        <v>43461</v>
      </c>
      <c r="C75" s="108" t="s">
        <v>503</v>
      </c>
      <c r="D75" s="108" t="s">
        <v>500</v>
      </c>
      <c r="E75" s="108" t="s">
        <v>530</v>
      </c>
      <c r="F75" s="108" t="s">
        <v>580</v>
      </c>
      <c r="G75" s="180">
        <v>5832.4125000000004</v>
      </c>
      <c r="H75" s="180">
        <v>7776.55</v>
      </c>
      <c r="J75"/>
      <c r="K75"/>
    </row>
    <row r="76" spans="2:11">
      <c r="B76" s="179">
        <v>43008</v>
      </c>
      <c r="C76" s="108" t="s">
        <v>115</v>
      </c>
      <c r="D76" s="108" t="s">
        <v>507</v>
      </c>
      <c r="E76" s="108" t="s">
        <v>569</v>
      </c>
      <c r="F76" s="108" t="s">
        <v>581</v>
      </c>
      <c r="G76" s="180">
        <v>500.88749999999999</v>
      </c>
      <c r="H76" s="180">
        <v>1353.75</v>
      </c>
      <c r="J76"/>
      <c r="K76"/>
    </row>
    <row r="77" spans="2:11">
      <c r="B77" s="179">
        <v>43388</v>
      </c>
      <c r="C77" s="108" t="s">
        <v>115</v>
      </c>
      <c r="D77" s="108" t="s">
        <v>528</v>
      </c>
      <c r="E77" s="108" t="s">
        <v>501</v>
      </c>
      <c r="F77" s="108" t="s">
        <v>582</v>
      </c>
      <c r="G77" s="180">
        <v>815.20889999999997</v>
      </c>
      <c r="H77" s="180">
        <v>1381.71</v>
      </c>
      <c r="J77"/>
      <c r="K77"/>
    </row>
    <row r="78" spans="2:11">
      <c r="B78" s="179">
        <v>43068</v>
      </c>
      <c r="C78" s="108" t="s">
        <v>108</v>
      </c>
      <c r="D78" s="108" t="s">
        <v>507</v>
      </c>
      <c r="E78" s="108" t="s">
        <v>530</v>
      </c>
      <c r="F78" s="108" t="s">
        <v>583</v>
      </c>
      <c r="G78" s="180">
        <v>2674.6056999999996</v>
      </c>
      <c r="H78" s="180">
        <v>4533.2299999999996</v>
      </c>
      <c r="J78"/>
      <c r="K78"/>
    </row>
    <row r="79" spans="2:11">
      <c r="B79" s="179">
        <v>43187</v>
      </c>
      <c r="C79" s="108" t="s">
        <v>108</v>
      </c>
      <c r="D79" s="108" t="s">
        <v>510</v>
      </c>
      <c r="E79" s="108" t="s">
        <v>511</v>
      </c>
      <c r="F79" s="108" t="s">
        <v>584</v>
      </c>
      <c r="G79" s="180">
        <v>4341.2245999999996</v>
      </c>
      <c r="H79" s="180">
        <v>7484.87</v>
      </c>
      <c r="J79"/>
      <c r="K79"/>
    </row>
    <row r="80" spans="2:11">
      <c r="B80" s="179">
        <v>43029</v>
      </c>
      <c r="C80" s="108" t="s">
        <v>503</v>
      </c>
      <c r="D80" s="108" t="s">
        <v>404</v>
      </c>
      <c r="E80" s="108" t="s">
        <v>520</v>
      </c>
      <c r="F80" s="108" t="s">
        <v>585</v>
      </c>
      <c r="G80" s="180">
        <v>8597.4559000000008</v>
      </c>
      <c r="H80" s="180">
        <v>9195.14</v>
      </c>
      <c r="J80"/>
      <c r="K80"/>
    </row>
    <row r="81" spans="2:11">
      <c r="B81" s="179">
        <v>43161</v>
      </c>
      <c r="C81" s="108" t="s">
        <v>503</v>
      </c>
      <c r="D81" s="108" t="s">
        <v>504</v>
      </c>
      <c r="E81" s="108" t="s">
        <v>535</v>
      </c>
      <c r="F81" s="108" t="s">
        <v>586</v>
      </c>
      <c r="G81" s="180">
        <v>3827.0385000000006</v>
      </c>
      <c r="H81" s="180">
        <v>8504.5300000000007</v>
      </c>
      <c r="J81"/>
      <c r="K81"/>
    </row>
    <row r="82" spans="2:11">
      <c r="B82" s="179">
        <v>42987</v>
      </c>
      <c r="C82" s="108" t="s">
        <v>108</v>
      </c>
      <c r="D82" s="108" t="s">
        <v>526</v>
      </c>
      <c r="E82" s="108" t="s">
        <v>569</v>
      </c>
      <c r="F82" s="108" t="s">
        <v>587</v>
      </c>
      <c r="G82" s="180">
        <v>1724.0325999999998</v>
      </c>
      <c r="H82" s="180">
        <v>2972.47</v>
      </c>
      <c r="J82"/>
      <c r="K82"/>
    </row>
    <row r="83" spans="2:11">
      <c r="B83" s="179">
        <v>43160</v>
      </c>
      <c r="C83" s="108" t="s">
        <v>115</v>
      </c>
      <c r="D83" s="108" t="s">
        <v>497</v>
      </c>
      <c r="E83" s="108" t="s">
        <v>508</v>
      </c>
      <c r="F83" s="108" t="s">
        <v>588</v>
      </c>
      <c r="G83" s="180">
        <v>3185.7074000000002</v>
      </c>
      <c r="H83" s="180">
        <v>8610.02</v>
      </c>
      <c r="J83"/>
      <c r="K83"/>
    </row>
    <row r="84" spans="2:11">
      <c r="B84" s="179">
        <v>42801</v>
      </c>
      <c r="C84" s="108" t="s">
        <v>503</v>
      </c>
      <c r="D84" s="108" t="s">
        <v>404</v>
      </c>
      <c r="E84" s="108" t="s">
        <v>537</v>
      </c>
      <c r="F84" s="108" t="s">
        <v>589</v>
      </c>
      <c r="G84" s="180">
        <v>2672.1805000000004</v>
      </c>
      <c r="H84" s="180">
        <v>4858.51</v>
      </c>
      <c r="J84"/>
      <c r="K84"/>
    </row>
    <row r="85" spans="2:11">
      <c r="B85" s="179">
        <v>43236</v>
      </c>
      <c r="C85" s="108" t="s">
        <v>514</v>
      </c>
      <c r="D85" s="108" t="s">
        <v>504</v>
      </c>
      <c r="E85" s="108" t="s">
        <v>522</v>
      </c>
      <c r="F85" s="108" t="s">
        <v>590</v>
      </c>
      <c r="G85" s="180">
        <v>272.13300000000004</v>
      </c>
      <c r="H85" s="180">
        <v>604.74</v>
      </c>
      <c r="J85"/>
      <c r="K85"/>
    </row>
    <row r="86" spans="2:11">
      <c r="B86" s="179">
        <v>43083</v>
      </c>
      <c r="C86" s="108" t="s">
        <v>514</v>
      </c>
      <c r="D86" s="108" t="s">
        <v>404</v>
      </c>
      <c r="E86" s="108" t="s">
        <v>498</v>
      </c>
      <c r="F86" s="108" t="s">
        <v>591</v>
      </c>
      <c r="G86" s="180">
        <v>947.63829999999996</v>
      </c>
      <c r="H86" s="180">
        <v>2203.81</v>
      </c>
      <c r="J86"/>
      <c r="K86"/>
    </row>
    <row r="87" spans="2:11">
      <c r="B87" s="179">
        <v>43303</v>
      </c>
      <c r="C87" s="108" t="s">
        <v>514</v>
      </c>
      <c r="D87" s="108" t="s">
        <v>500</v>
      </c>
      <c r="E87" s="108" t="s">
        <v>530</v>
      </c>
      <c r="F87" s="108" t="s">
        <v>592</v>
      </c>
      <c r="G87" s="180">
        <v>649.5005000000001</v>
      </c>
      <c r="H87" s="180">
        <v>1180.9100000000001</v>
      </c>
      <c r="J87"/>
      <c r="K87"/>
    </row>
    <row r="88" spans="2:11">
      <c r="B88" s="179">
        <v>43004</v>
      </c>
      <c r="C88" s="108" t="s">
        <v>514</v>
      </c>
      <c r="D88" s="108" t="s">
        <v>497</v>
      </c>
      <c r="E88" s="108" t="s">
        <v>530</v>
      </c>
      <c r="F88" s="108" t="s">
        <v>593</v>
      </c>
      <c r="G88" s="180">
        <v>1731.3522</v>
      </c>
      <c r="H88" s="180">
        <v>2985.09</v>
      </c>
      <c r="J88"/>
      <c r="K88"/>
    </row>
    <row r="89" spans="2:11">
      <c r="B89" s="179">
        <v>43191</v>
      </c>
      <c r="C89" s="108" t="s">
        <v>115</v>
      </c>
      <c r="D89" s="108" t="s">
        <v>526</v>
      </c>
      <c r="E89" s="108" t="s">
        <v>530</v>
      </c>
      <c r="F89" s="108" t="s">
        <v>594</v>
      </c>
      <c r="G89" s="180">
        <v>6032.3582000000006</v>
      </c>
      <c r="H89" s="180">
        <v>6451.72</v>
      </c>
      <c r="J89"/>
      <c r="K89"/>
    </row>
    <row r="90" spans="2:11">
      <c r="B90" s="179">
        <v>42845</v>
      </c>
      <c r="C90" s="108" t="s">
        <v>514</v>
      </c>
      <c r="D90" s="108" t="s">
        <v>497</v>
      </c>
      <c r="E90" s="108" t="s">
        <v>537</v>
      </c>
      <c r="F90" s="108" t="s">
        <v>595</v>
      </c>
      <c r="G90" s="180">
        <v>640.66329999999994</v>
      </c>
      <c r="H90" s="180">
        <v>1085.8699999999999</v>
      </c>
      <c r="J90"/>
      <c r="K90"/>
    </row>
    <row r="91" spans="2:11">
      <c r="B91" s="179">
        <v>43111</v>
      </c>
      <c r="C91" s="108" t="s">
        <v>514</v>
      </c>
      <c r="D91" s="108" t="s">
        <v>504</v>
      </c>
      <c r="E91" s="108" t="s">
        <v>515</v>
      </c>
      <c r="F91" s="108" t="s">
        <v>596</v>
      </c>
      <c r="G91" s="180">
        <v>5217.1855999999998</v>
      </c>
      <c r="H91" s="180">
        <v>5928.62</v>
      </c>
      <c r="J91"/>
      <c r="K91"/>
    </row>
    <row r="92" spans="2:11">
      <c r="B92" s="179">
        <v>42954</v>
      </c>
      <c r="C92" s="108" t="s">
        <v>496</v>
      </c>
      <c r="D92" s="108" t="s">
        <v>528</v>
      </c>
      <c r="E92" s="108" t="s">
        <v>522</v>
      </c>
      <c r="F92" s="108" t="s">
        <v>597</v>
      </c>
      <c r="G92" s="180">
        <v>6549.8713500000003</v>
      </c>
      <c r="H92" s="180">
        <v>7005.21</v>
      </c>
      <c r="J92"/>
      <c r="K92"/>
    </row>
    <row r="93" spans="2:11">
      <c r="B93" s="179">
        <v>43376</v>
      </c>
      <c r="C93" s="108" t="s">
        <v>115</v>
      </c>
      <c r="D93" s="108" t="s">
        <v>510</v>
      </c>
      <c r="E93" s="108" t="s">
        <v>522</v>
      </c>
      <c r="F93" s="108" t="s">
        <v>598</v>
      </c>
      <c r="G93" s="180">
        <v>1461.2336</v>
      </c>
      <c r="H93" s="180">
        <v>3949.28</v>
      </c>
      <c r="J93"/>
      <c r="K93"/>
    </row>
    <row r="94" spans="2:11">
      <c r="B94" s="179">
        <v>43080</v>
      </c>
      <c r="C94" s="108" t="s">
        <v>503</v>
      </c>
      <c r="D94" s="108" t="s">
        <v>497</v>
      </c>
      <c r="E94" s="108" t="s">
        <v>505</v>
      </c>
      <c r="F94" s="108" t="s">
        <v>599</v>
      </c>
      <c r="G94" s="180">
        <v>3413.6274000000003</v>
      </c>
      <c r="H94" s="180">
        <v>9226.02</v>
      </c>
      <c r="J94"/>
      <c r="K94"/>
    </row>
    <row r="95" spans="2:11">
      <c r="B95" s="179">
        <v>43114</v>
      </c>
      <c r="C95" s="108" t="s">
        <v>115</v>
      </c>
      <c r="D95" s="108" t="s">
        <v>404</v>
      </c>
      <c r="E95" s="108" t="s">
        <v>501</v>
      </c>
      <c r="F95" s="108" t="s">
        <v>600</v>
      </c>
      <c r="G95" s="180">
        <v>2674.672</v>
      </c>
      <c r="H95" s="180">
        <v>4863.04</v>
      </c>
      <c r="J95"/>
      <c r="K95"/>
    </row>
    <row r="96" spans="2:11">
      <c r="B96" s="179">
        <v>42940</v>
      </c>
      <c r="C96" s="108" t="s">
        <v>496</v>
      </c>
      <c r="D96" s="108" t="s">
        <v>404</v>
      </c>
      <c r="E96" s="108" t="s">
        <v>501</v>
      </c>
      <c r="F96" s="108" t="s">
        <v>601</v>
      </c>
      <c r="G96" s="180">
        <v>3410.2440000000001</v>
      </c>
      <c r="H96" s="180">
        <v>7578.32</v>
      </c>
      <c r="J96"/>
      <c r="K96"/>
    </row>
    <row r="97" spans="2:11">
      <c r="B97" s="179">
        <v>43108</v>
      </c>
      <c r="C97" s="108" t="s">
        <v>503</v>
      </c>
      <c r="D97" s="108" t="s">
        <v>526</v>
      </c>
      <c r="E97" s="108" t="s">
        <v>535</v>
      </c>
      <c r="F97" s="108" t="s">
        <v>602</v>
      </c>
      <c r="G97" s="180">
        <v>2173.2177999999999</v>
      </c>
      <c r="H97" s="180">
        <v>3683.42</v>
      </c>
      <c r="J97"/>
      <c r="K97"/>
    </row>
    <row r="98" spans="2:11">
      <c r="B98" s="179">
        <v>42893</v>
      </c>
      <c r="C98" s="108" t="s">
        <v>514</v>
      </c>
      <c r="D98" s="108" t="s">
        <v>497</v>
      </c>
      <c r="E98" s="108" t="s">
        <v>562</v>
      </c>
      <c r="F98" s="108" t="s">
        <v>603</v>
      </c>
      <c r="G98" s="180">
        <v>3387.0825000000004</v>
      </c>
      <c r="H98" s="180">
        <v>7526.85</v>
      </c>
      <c r="J98"/>
      <c r="K98"/>
    </row>
    <row r="99" spans="2:11">
      <c r="B99" s="179">
        <v>43148</v>
      </c>
      <c r="C99" s="108" t="s">
        <v>496</v>
      </c>
      <c r="D99" s="108" t="s">
        <v>510</v>
      </c>
      <c r="E99" s="108" t="s">
        <v>505</v>
      </c>
      <c r="F99" s="108" t="s">
        <v>604</v>
      </c>
      <c r="G99" s="180">
        <v>2266.7966000000001</v>
      </c>
      <c r="H99" s="180">
        <v>5271.62</v>
      </c>
      <c r="J99"/>
      <c r="K99"/>
    </row>
    <row r="100" spans="2:11">
      <c r="B100" s="179">
        <v>42896</v>
      </c>
      <c r="C100" s="108" t="s">
        <v>514</v>
      </c>
      <c r="D100" s="108" t="s">
        <v>528</v>
      </c>
      <c r="E100" s="108" t="s">
        <v>524</v>
      </c>
      <c r="F100" s="108" t="s">
        <v>605</v>
      </c>
      <c r="G100" s="180">
        <v>3411.5625500000001</v>
      </c>
      <c r="H100" s="180">
        <v>3648.73</v>
      </c>
      <c r="J100"/>
      <c r="K100"/>
    </row>
    <row r="101" spans="2:11">
      <c r="B101" s="179">
        <v>43380</v>
      </c>
      <c r="C101" s="108" t="s">
        <v>503</v>
      </c>
      <c r="D101" s="108" t="s">
        <v>404</v>
      </c>
      <c r="E101" s="108" t="s">
        <v>522</v>
      </c>
      <c r="F101" s="108" t="s">
        <v>606</v>
      </c>
      <c r="G101" s="180">
        <v>3464.6370000000002</v>
      </c>
      <c r="H101" s="180">
        <v>6299.34</v>
      </c>
      <c r="J101"/>
      <c r="K101"/>
    </row>
    <row r="102" spans="2:11">
      <c r="B102" s="179">
        <v>42872</v>
      </c>
      <c r="C102" s="108" t="s">
        <v>514</v>
      </c>
      <c r="D102" s="108" t="s">
        <v>507</v>
      </c>
      <c r="E102" s="108" t="s">
        <v>535</v>
      </c>
      <c r="F102" s="108" t="s">
        <v>607</v>
      </c>
      <c r="G102" s="180">
        <v>2764.3959999999997</v>
      </c>
      <c r="H102" s="180">
        <v>4766.2</v>
      </c>
      <c r="J102"/>
      <c r="K102"/>
    </row>
    <row r="103" spans="2:11">
      <c r="B103" s="179">
        <v>43339</v>
      </c>
      <c r="C103" s="108" t="s">
        <v>108</v>
      </c>
      <c r="D103" s="108" t="s">
        <v>526</v>
      </c>
      <c r="E103" s="108" t="s">
        <v>522</v>
      </c>
      <c r="F103" s="108" t="s">
        <v>608</v>
      </c>
      <c r="G103" s="180">
        <v>4832.6850000000004</v>
      </c>
      <c r="H103" s="180">
        <v>8786.7000000000007</v>
      </c>
      <c r="J103"/>
      <c r="K103"/>
    </row>
    <row r="104" spans="2:11">
      <c r="B104" s="179">
        <v>42845</v>
      </c>
      <c r="C104" s="108" t="s">
        <v>115</v>
      </c>
      <c r="D104" s="108" t="s">
        <v>528</v>
      </c>
      <c r="E104" s="108" t="s">
        <v>501</v>
      </c>
      <c r="F104" s="108" t="s">
        <v>609</v>
      </c>
      <c r="G104" s="180">
        <v>4501.7550000000001</v>
      </c>
      <c r="H104" s="180">
        <v>6002.34</v>
      </c>
      <c r="J104"/>
      <c r="K104"/>
    </row>
    <row r="105" spans="2:11">
      <c r="B105" s="179">
        <v>43341</v>
      </c>
      <c r="C105" s="108" t="s">
        <v>514</v>
      </c>
      <c r="D105" s="108" t="s">
        <v>510</v>
      </c>
      <c r="E105" s="108" t="s">
        <v>511</v>
      </c>
      <c r="F105" s="108" t="s">
        <v>610</v>
      </c>
      <c r="G105" s="180">
        <v>3729.2025000000003</v>
      </c>
      <c r="H105" s="180">
        <v>4972.2700000000004</v>
      </c>
      <c r="J105"/>
      <c r="K105"/>
    </row>
    <row r="106" spans="2:11">
      <c r="B106" s="179">
        <v>43088</v>
      </c>
      <c r="C106" s="108" t="s">
        <v>108</v>
      </c>
      <c r="D106" s="108" t="s">
        <v>507</v>
      </c>
      <c r="E106" s="108" t="s">
        <v>562</v>
      </c>
      <c r="F106" s="108" t="s">
        <v>506</v>
      </c>
      <c r="G106" s="180">
        <v>5848.9125000000004</v>
      </c>
      <c r="H106" s="180">
        <v>7798.55</v>
      </c>
      <c r="J106"/>
      <c r="K106"/>
    </row>
    <row r="107" spans="2:11">
      <c r="B107" s="179">
        <v>43342</v>
      </c>
      <c r="C107" s="108" t="s">
        <v>115</v>
      </c>
      <c r="D107" s="108" t="s">
        <v>526</v>
      </c>
      <c r="E107" s="108" t="s">
        <v>569</v>
      </c>
      <c r="F107" s="108" t="s">
        <v>563</v>
      </c>
      <c r="G107" s="180">
        <v>3931.9823999999994</v>
      </c>
      <c r="H107" s="180">
        <v>6779.28</v>
      </c>
      <c r="J107"/>
      <c r="K107"/>
    </row>
    <row r="108" spans="2:11">
      <c r="B108" s="179">
        <v>42845</v>
      </c>
      <c r="C108" s="108" t="s">
        <v>115</v>
      </c>
      <c r="D108" s="108" t="s">
        <v>504</v>
      </c>
      <c r="E108" s="108" t="s">
        <v>501</v>
      </c>
      <c r="F108" s="108" t="s">
        <v>611</v>
      </c>
      <c r="G108" s="180">
        <v>3970.2932000000001</v>
      </c>
      <c r="H108" s="180">
        <v>9233.24</v>
      </c>
      <c r="J108"/>
      <c r="K108"/>
    </row>
    <row r="109" spans="2:11">
      <c r="B109" s="179">
        <v>43359</v>
      </c>
      <c r="C109" s="108" t="s">
        <v>108</v>
      </c>
      <c r="D109" s="108" t="s">
        <v>507</v>
      </c>
      <c r="E109" s="108" t="s">
        <v>515</v>
      </c>
      <c r="F109" s="108" t="s">
        <v>612</v>
      </c>
      <c r="G109" s="180">
        <v>1805.7295000000001</v>
      </c>
      <c r="H109" s="180">
        <v>4880.3500000000004</v>
      </c>
      <c r="J109"/>
      <c r="K109"/>
    </row>
    <row r="110" spans="2:11">
      <c r="B110" s="179">
        <v>42755</v>
      </c>
      <c r="C110" s="108" t="s">
        <v>514</v>
      </c>
      <c r="D110" s="108" t="s">
        <v>528</v>
      </c>
      <c r="E110" s="108" t="s">
        <v>530</v>
      </c>
      <c r="F110" s="108" t="s">
        <v>613</v>
      </c>
      <c r="G110" s="180">
        <v>2705.4448000000002</v>
      </c>
      <c r="H110" s="180">
        <v>4664.5600000000004</v>
      </c>
      <c r="J110"/>
      <c r="K110"/>
    </row>
    <row r="111" spans="2:11">
      <c r="B111" s="179">
        <v>43233</v>
      </c>
      <c r="C111" s="108" t="s">
        <v>514</v>
      </c>
      <c r="D111" s="108" t="s">
        <v>510</v>
      </c>
      <c r="E111" s="108" t="s">
        <v>569</v>
      </c>
      <c r="F111" s="108" t="s">
        <v>614</v>
      </c>
      <c r="G111" s="180">
        <v>4431.1187999999993</v>
      </c>
      <c r="H111" s="180">
        <v>7639.86</v>
      </c>
      <c r="J111"/>
      <c r="K111"/>
    </row>
    <row r="112" spans="2:11">
      <c r="B112" s="179">
        <v>42931</v>
      </c>
      <c r="C112" s="108" t="s">
        <v>503</v>
      </c>
      <c r="D112" s="108" t="s">
        <v>504</v>
      </c>
      <c r="E112" s="108" t="s">
        <v>524</v>
      </c>
      <c r="F112" s="108" t="s">
        <v>615</v>
      </c>
      <c r="G112" s="180">
        <v>1908.5475000000001</v>
      </c>
      <c r="H112" s="180">
        <v>2544.73</v>
      </c>
      <c r="J112"/>
      <c r="K112"/>
    </row>
    <row r="113" spans="2:11">
      <c r="B113" s="179">
        <v>43375</v>
      </c>
      <c r="C113" s="108" t="s">
        <v>115</v>
      </c>
      <c r="D113" s="108" t="s">
        <v>500</v>
      </c>
      <c r="E113" s="108" t="s">
        <v>501</v>
      </c>
      <c r="F113" s="108" t="s">
        <v>616</v>
      </c>
      <c r="G113" s="180">
        <v>6662.8287000000009</v>
      </c>
      <c r="H113" s="180">
        <v>7126.02</v>
      </c>
      <c r="J113"/>
      <c r="K113"/>
    </row>
    <row r="114" spans="2:11">
      <c r="B114" s="179">
        <v>43075</v>
      </c>
      <c r="C114" s="108" t="s">
        <v>108</v>
      </c>
      <c r="D114" s="108" t="s">
        <v>528</v>
      </c>
      <c r="E114" s="108" t="s">
        <v>537</v>
      </c>
      <c r="F114" s="108" t="s">
        <v>617</v>
      </c>
      <c r="G114" s="180">
        <v>2226.9456</v>
      </c>
      <c r="H114" s="180">
        <v>2530.62</v>
      </c>
      <c r="J114"/>
      <c r="K114"/>
    </row>
    <row r="115" spans="2:11">
      <c r="B115" s="179">
        <v>43382</v>
      </c>
      <c r="C115" s="108" t="s">
        <v>514</v>
      </c>
      <c r="D115" s="108" t="s">
        <v>510</v>
      </c>
      <c r="E115" s="108" t="s">
        <v>520</v>
      </c>
      <c r="F115" s="108" t="s">
        <v>618</v>
      </c>
      <c r="G115" s="180">
        <v>5385.81</v>
      </c>
      <c r="H115" s="180">
        <v>7181.08</v>
      </c>
      <c r="J115"/>
      <c r="K115"/>
    </row>
    <row r="116" spans="2:11">
      <c r="B116" s="179">
        <v>42920</v>
      </c>
      <c r="C116" s="108" t="s">
        <v>514</v>
      </c>
      <c r="D116" s="108" t="s">
        <v>497</v>
      </c>
      <c r="E116" s="108" t="s">
        <v>535</v>
      </c>
      <c r="F116" s="108" t="s">
        <v>619</v>
      </c>
      <c r="G116" s="180">
        <v>3442.4258</v>
      </c>
      <c r="H116" s="180">
        <v>5834.62</v>
      </c>
      <c r="J116"/>
      <c r="K116"/>
    </row>
    <row r="117" spans="2:11">
      <c r="B117" s="179">
        <v>43386</v>
      </c>
      <c r="C117" s="108" t="s">
        <v>496</v>
      </c>
      <c r="D117" s="108" t="s">
        <v>526</v>
      </c>
      <c r="E117" s="108" t="s">
        <v>562</v>
      </c>
      <c r="F117" s="108" t="s">
        <v>620</v>
      </c>
      <c r="G117" s="180">
        <v>2395.2467999999999</v>
      </c>
      <c r="H117" s="180">
        <v>6473.64</v>
      </c>
      <c r="J117"/>
      <c r="K117"/>
    </row>
    <row r="118" spans="2:11">
      <c r="B118" s="179">
        <v>42736</v>
      </c>
      <c r="C118" s="108" t="s">
        <v>514</v>
      </c>
      <c r="D118" s="108" t="s">
        <v>528</v>
      </c>
      <c r="E118" s="108" t="s">
        <v>508</v>
      </c>
      <c r="F118" s="108" t="s">
        <v>621</v>
      </c>
      <c r="G118" s="180">
        <v>1251.6849999999999</v>
      </c>
      <c r="H118" s="180">
        <v>2121.5</v>
      </c>
      <c r="J118"/>
      <c r="K118"/>
    </row>
    <row r="119" spans="2:11">
      <c r="B119" s="179">
        <v>43340</v>
      </c>
      <c r="C119" s="108" t="s">
        <v>115</v>
      </c>
      <c r="D119" s="108" t="s">
        <v>504</v>
      </c>
      <c r="E119" s="108" t="s">
        <v>530</v>
      </c>
      <c r="F119" s="108" t="s">
        <v>622</v>
      </c>
      <c r="G119" s="180">
        <v>5349.4444000000003</v>
      </c>
      <c r="H119" s="180">
        <v>7866.83</v>
      </c>
      <c r="J119"/>
      <c r="K119"/>
    </row>
    <row r="120" spans="2:11">
      <c r="B120" s="179">
        <v>42974</v>
      </c>
      <c r="C120" s="108" t="s">
        <v>514</v>
      </c>
      <c r="D120" s="108" t="s">
        <v>510</v>
      </c>
      <c r="E120" s="108" t="s">
        <v>530</v>
      </c>
      <c r="F120" s="108" t="s">
        <v>623</v>
      </c>
      <c r="G120" s="180">
        <v>5843.4508000000005</v>
      </c>
      <c r="H120" s="180">
        <v>6249.68</v>
      </c>
      <c r="J120"/>
      <c r="K120"/>
    </row>
    <row r="121" spans="2:11">
      <c r="B121" s="179">
        <v>43337</v>
      </c>
      <c r="C121" s="108" t="s">
        <v>108</v>
      </c>
      <c r="D121" s="108" t="s">
        <v>528</v>
      </c>
      <c r="E121" s="108" t="s">
        <v>535</v>
      </c>
      <c r="F121" s="108" t="s">
        <v>624</v>
      </c>
      <c r="G121" s="180">
        <v>2050.4450000000002</v>
      </c>
      <c r="H121" s="180">
        <v>3535.25</v>
      </c>
      <c r="J121"/>
      <c r="K121"/>
    </row>
    <row r="122" spans="2:11">
      <c r="B122" s="179">
        <v>42950</v>
      </c>
      <c r="C122" s="108" t="s">
        <v>108</v>
      </c>
      <c r="D122" s="108" t="s">
        <v>500</v>
      </c>
      <c r="E122" s="108" t="s">
        <v>562</v>
      </c>
      <c r="F122" s="108" t="s">
        <v>625</v>
      </c>
      <c r="G122" s="180">
        <v>8814.5722500000011</v>
      </c>
      <c r="H122" s="180">
        <v>9427.35</v>
      </c>
      <c r="J122"/>
      <c r="K122"/>
    </row>
    <row r="123" spans="2:11">
      <c r="B123" s="179">
        <v>43208</v>
      </c>
      <c r="C123" s="108" t="s">
        <v>108</v>
      </c>
      <c r="D123" s="108" t="s">
        <v>526</v>
      </c>
      <c r="E123" s="108" t="s">
        <v>508</v>
      </c>
      <c r="F123" s="108" t="s">
        <v>626</v>
      </c>
      <c r="G123" s="180">
        <v>45.006500000000003</v>
      </c>
      <c r="H123" s="180">
        <v>81.83</v>
      </c>
      <c r="J123"/>
      <c r="K123"/>
    </row>
    <row r="124" spans="2:11">
      <c r="B124" s="179">
        <v>42956</v>
      </c>
      <c r="C124" s="108" t="s">
        <v>115</v>
      </c>
      <c r="D124" s="108" t="s">
        <v>497</v>
      </c>
      <c r="E124" s="108" t="s">
        <v>522</v>
      </c>
      <c r="F124" s="108" t="s">
        <v>627</v>
      </c>
      <c r="G124" s="180">
        <v>1370.5505000000001</v>
      </c>
      <c r="H124" s="180">
        <v>2491.91</v>
      </c>
      <c r="J124"/>
      <c r="K124"/>
    </row>
    <row r="125" spans="2:11">
      <c r="B125" s="179">
        <v>43111</v>
      </c>
      <c r="C125" s="108" t="s">
        <v>503</v>
      </c>
      <c r="D125" s="108" t="s">
        <v>500</v>
      </c>
      <c r="E125" s="108" t="s">
        <v>498</v>
      </c>
      <c r="F125" s="108" t="s">
        <v>628</v>
      </c>
      <c r="G125" s="180">
        <v>3249.5644499999999</v>
      </c>
      <c r="H125" s="180">
        <v>3475.47</v>
      </c>
      <c r="J125"/>
      <c r="K125"/>
    </row>
    <row r="126" spans="2:11">
      <c r="B126" s="179">
        <v>42977</v>
      </c>
      <c r="C126" s="108" t="s">
        <v>496</v>
      </c>
      <c r="D126" s="108" t="s">
        <v>507</v>
      </c>
      <c r="E126" s="108" t="s">
        <v>515</v>
      </c>
      <c r="F126" s="108" t="s">
        <v>629</v>
      </c>
      <c r="G126" s="180">
        <v>4482.7980000000007</v>
      </c>
      <c r="H126" s="180">
        <v>6592.35</v>
      </c>
      <c r="J126"/>
      <c r="K126"/>
    </row>
    <row r="127" spans="2:11">
      <c r="B127" s="179">
        <v>43261</v>
      </c>
      <c r="C127" s="108" t="s">
        <v>514</v>
      </c>
      <c r="D127" s="108" t="s">
        <v>526</v>
      </c>
      <c r="E127" s="108" t="s">
        <v>501</v>
      </c>
      <c r="F127" s="108" t="s">
        <v>630</v>
      </c>
      <c r="G127" s="180">
        <v>5331.8281500000003</v>
      </c>
      <c r="H127" s="180">
        <v>5702.49</v>
      </c>
      <c r="J127"/>
      <c r="K127"/>
    </row>
    <row r="128" spans="2:11">
      <c r="B128" s="179">
        <v>42951</v>
      </c>
      <c r="C128" s="108" t="s">
        <v>514</v>
      </c>
      <c r="D128" s="108" t="s">
        <v>510</v>
      </c>
      <c r="E128" s="108" t="s">
        <v>508</v>
      </c>
      <c r="F128" s="108" t="s">
        <v>631</v>
      </c>
      <c r="G128" s="180">
        <v>2881.4256999999998</v>
      </c>
      <c r="H128" s="180">
        <v>6700.99</v>
      </c>
      <c r="J128"/>
      <c r="K128"/>
    </row>
    <row r="129" spans="2:11">
      <c r="B129" s="179">
        <v>43233</v>
      </c>
      <c r="C129" s="108" t="s">
        <v>503</v>
      </c>
      <c r="D129" s="108" t="s">
        <v>526</v>
      </c>
      <c r="E129" s="108" t="s">
        <v>515</v>
      </c>
      <c r="F129" s="108" t="s">
        <v>632</v>
      </c>
      <c r="G129" s="180">
        <v>2666.1385999999998</v>
      </c>
      <c r="H129" s="180">
        <v>7205.78</v>
      </c>
      <c r="J129"/>
      <c r="K129"/>
    </row>
    <row r="130" spans="2:11">
      <c r="B130" s="179">
        <v>42744</v>
      </c>
      <c r="C130" s="108" t="s">
        <v>514</v>
      </c>
      <c r="D130" s="108" t="s">
        <v>526</v>
      </c>
      <c r="E130" s="108" t="s">
        <v>535</v>
      </c>
      <c r="F130" s="108" t="s">
        <v>633</v>
      </c>
      <c r="G130" s="180">
        <v>725.55250000000001</v>
      </c>
      <c r="H130" s="180">
        <v>1229.75</v>
      </c>
      <c r="J130"/>
      <c r="K130"/>
    </row>
    <row r="131" spans="2:11">
      <c r="B131" s="179">
        <v>43330</v>
      </c>
      <c r="C131" s="108" t="s">
        <v>514</v>
      </c>
      <c r="D131" s="108" t="s">
        <v>510</v>
      </c>
      <c r="E131" s="108" t="s">
        <v>508</v>
      </c>
      <c r="F131" s="108" t="s">
        <v>634</v>
      </c>
      <c r="G131" s="180">
        <v>2420.9618</v>
      </c>
      <c r="H131" s="180">
        <v>6543.14</v>
      </c>
      <c r="J131"/>
      <c r="K131"/>
    </row>
    <row r="132" spans="2:11">
      <c r="B132" s="179">
        <v>42957</v>
      </c>
      <c r="C132" s="108" t="s">
        <v>503</v>
      </c>
      <c r="D132" s="108" t="s">
        <v>528</v>
      </c>
      <c r="E132" s="108" t="s">
        <v>501</v>
      </c>
      <c r="F132" s="108" t="s">
        <v>635</v>
      </c>
      <c r="G132" s="180">
        <v>234.08879999999999</v>
      </c>
      <c r="H132" s="180">
        <v>266.01</v>
      </c>
      <c r="J132"/>
      <c r="K132"/>
    </row>
    <row r="133" spans="2:11">
      <c r="B133" s="179">
        <v>43146</v>
      </c>
      <c r="C133" s="108" t="s">
        <v>514</v>
      </c>
      <c r="D133" s="108" t="s">
        <v>404</v>
      </c>
      <c r="E133" s="108" t="s">
        <v>501</v>
      </c>
      <c r="F133" s="108" t="s">
        <v>636</v>
      </c>
      <c r="G133" s="180">
        <v>58.759700000000002</v>
      </c>
      <c r="H133" s="180">
        <v>158.81</v>
      </c>
      <c r="J133"/>
      <c r="K133"/>
    </row>
    <row r="134" spans="2:11">
      <c r="B134" s="179">
        <v>43089</v>
      </c>
      <c r="C134" s="108" t="s">
        <v>496</v>
      </c>
      <c r="D134" s="108" t="s">
        <v>507</v>
      </c>
      <c r="E134" s="108" t="s">
        <v>535</v>
      </c>
      <c r="F134" s="108" t="s">
        <v>637</v>
      </c>
      <c r="G134" s="180">
        <v>5876.5946999999996</v>
      </c>
      <c r="H134" s="180">
        <v>9960.33</v>
      </c>
      <c r="J134"/>
      <c r="K134"/>
    </row>
    <row r="135" spans="2:11">
      <c r="B135" s="179">
        <v>43283</v>
      </c>
      <c r="C135" s="108" t="s">
        <v>514</v>
      </c>
      <c r="D135" s="108" t="s">
        <v>507</v>
      </c>
      <c r="E135" s="108" t="s">
        <v>522</v>
      </c>
      <c r="F135" s="108" t="s">
        <v>638</v>
      </c>
      <c r="G135" s="180">
        <v>836.17600000000004</v>
      </c>
      <c r="H135" s="180">
        <v>1520.32</v>
      </c>
      <c r="J135"/>
      <c r="K135"/>
    </row>
    <row r="136" spans="2:11">
      <c r="B136" s="179">
        <v>42797</v>
      </c>
      <c r="C136" s="108" t="s">
        <v>108</v>
      </c>
      <c r="D136" s="108" t="s">
        <v>528</v>
      </c>
      <c r="E136" s="108" t="s">
        <v>537</v>
      </c>
      <c r="F136" s="108" t="s">
        <v>639</v>
      </c>
      <c r="G136" s="180">
        <v>426.47829999999999</v>
      </c>
      <c r="H136" s="180">
        <v>991.81</v>
      </c>
      <c r="J136"/>
      <c r="K136"/>
    </row>
    <row r="137" spans="2:11">
      <c r="B137" s="179">
        <v>43134</v>
      </c>
      <c r="C137" s="108" t="s">
        <v>108</v>
      </c>
      <c r="D137" s="108" t="s">
        <v>526</v>
      </c>
      <c r="E137" s="108" t="s">
        <v>515</v>
      </c>
      <c r="F137" s="108" t="s">
        <v>640</v>
      </c>
      <c r="G137" s="180">
        <v>5162.8456000000006</v>
      </c>
      <c r="H137" s="180">
        <v>5521.76</v>
      </c>
      <c r="J137"/>
      <c r="K137"/>
    </row>
    <row r="138" spans="2:11">
      <c r="B138" s="179">
        <v>43060</v>
      </c>
      <c r="C138" s="108" t="s">
        <v>108</v>
      </c>
      <c r="D138" s="108" t="s">
        <v>507</v>
      </c>
      <c r="E138" s="108" t="s">
        <v>524</v>
      </c>
      <c r="F138" s="108" t="s">
        <v>641</v>
      </c>
      <c r="G138" s="180">
        <v>1768.9535999999998</v>
      </c>
      <c r="H138" s="180">
        <v>3049.92</v>
      </c>
      <c r="J138"/>
      <c r="K138"/>
    </row>
    <row r="139" spans="2:11">
      <c r="B139" s="179">
        <v>43401</v>
      </c>
      <c r="C139" s="108" t="s">
        <v>115</v>
      </c>
      <c r="D139" s="108" t="s">
        <v>404</v>
      </c>
      <c r="E139" s="108" t="s">
        <v>498</v>
      </c>
      <c r="F139" s="108" t="s">
        <v>642</v>
      </c>
      <c r="G139" s="180">
        <v>2714.0059000000001</v>
      </c>
      <c r="H139" s="180">
        <v>4600.01</v>
      </c>
      <c r="J139"/>
      <c r="K139"/>
    </row>
    <row r="140" spans="2:11">
      <c r="B140" s="179">
        <v>42795</v>
      </c>
      <c r="C140" s="108" t="s">
        <v>514</v>
      </c>
      <c r="D140" s="108" t="s">
        <v>526</v>
      </c>
      <c r="E140" s="108" t="s">
        <v>522</v>
      </c>
      <c r="F140" s="108" t="s">
        <v>643</v>
      </c>
      <c r="G140" s="180">
        <v>1885.7070000000001</v>
      </c>
      <c r="H140" s="180">
        <v>4190.46</v>
      </c>
      <c r="J140"/>
      <c r="K140"/>
    </row>
    <row r="141" spans="2:11">
      <c r="B141" s="179">
        <v>43443</v>
      </c>
      <c r="C141" s="108" t="s">
        <v>514</v>
      </c>
      <c r="D141" s="108" t="s">
        <v>507</v>
      </c>
      <c r="E141" s="108" t="s">
        <v>498</v>
      </c>
      <c r="F141" s="108" t="s">
        <v>644</v>
      </c>
      <c r="G141" s="180">
        <v>1479.2355</v>
      </c>
      <c r="H141" s="180">
        <v>3287.19</v>
      </c>
      <c r="J141"/>
      <c r="K141"/>
    </row>
    <row r="142" spans="2:11">
      <c r="B142" s="179">
        <v>42873</v>
      </c>
      <c r="C142" s="108" t="s">
        <v>514</v>
      </c>
      <c r="D142" s="108" t="s">
        <v>528</v>
      </c>
      <c r="E142" s="108" t="s">
        <v>562</v>
      </c>
      <c r="F142" s="108" t="s">
        <v>645</v>
      </c>
      <c r="G142" s="180">
        <v>3795.6056999999996</v>
      </c>
      <c r="H142" s="180">
        <v>6433.23</v>
      </c>
      <c r="J142"/>
      <c r="K142"/>
    </row>
    <row r="143" spans="2:11">
      <c r="B143" s="179">
        <v>43141</v>
      </c>
      <c r="C143" s="108" t="s">
        <v>108</v>
      </c>
      <c r="D143" s="108" t="s">
        <v>526</v>
      </c>
      <c r="E143" s="108" t="s">
        <v>501</v>
      </c>
      <c r="F143" s="108" t="s">
        <v>646</v>
      </c>
      <c r="G143" s="180">
        <v>3806.2051999999999</v>
      </c>
      <c r="H143" s="180">
        <v>8851.64</v>
      </c>
      <c r="J143"/>
      <c r="K143"/>
    </row>
    <row r="144" spans="2:11">
      <c r="B144" s="179">
        <v>42795</v>
      </c>
      <c r="C144" s="108" t="s">
        <v>514</v>
      </c>
      <c r="D144" s="108" t="s">
        <v>404</v>
      </c>
      <c r="E144" s="108" t="s">
        <v>505</v>
      </c>
      <c r="F144" s="108" t="s">
        <v>647</v>
      </c>
      <c r="G144" s="180">
        <v>2741.9580000000001</v>
      </c>
      <c r="H144" s="180">
        <v>6093.24</v>
      </c>
      <c r="J144"/>
      <c r="K144"/>
    </row>
    <row r="145" spans="2:11">
      <c r="B145" s="179">
        <v>43291</v>
      </c>
      <c r="C145" s="108" t="s">
        <v>503</v>
      </c>
      <c r="D145" s="108" t="s">
        <v>404</v>
      </c>
      <c r="E145" s="108" t="s">
        <v>520</v>
      </c>
      <c r="F145" s="108" t="s">
        <v>648</v>
      </c>
      <c r="G145" s="180">
        <v>1904.6734000000001</v>
      </c>
      <c r="H145" s="180">
        <v>3228.26</v>
      </c>
      <c r="J145"/>
      <c r="K145"/>
    </row>
    <row r="146" spans="2:11">
      <c r="B146" s="179">
        <v>42756</v>
      </c>
      <c r="C146" s="108" t="s">
        <v>115</v>
      </c>
      <c r="D146" s="108" t="s">
        <v>497</v>
      </c>
      <c r="E146" s="108" t="s">
        <v>508</v>
      </c>
      <c r="F146" s="108" t="s">
        <v>649</v>
      </c>
      <c r="G146" s="180">
        <v>8615.6224000000002</v>
      </c>
      <c r="H146" s="180">
        <v>9790.48</v>
      </c>
      <c r="J146"/>
      <c r="K146"/>
    </row>
    <row r="147" spans="2:11">
      <c r="B147" s="179">
        <v>43238</v>
      </c>
      <c r="C147" s="108" t="s">
        <v>115</v>
      </c>
      <c r="D147" s="108" t="s">
        <v>528</v>
      </c>
      <c r="E147" s="108" t="s">
        <v>511</v>
      </c>
      <c r="F147" s="108" t="s">
        <v>650</v>
      </c>
      <c r="G147" s="180">
        <v>2442.518</v>
      </c>
      <c r="H147" s="180">
        <v>6601.4</v>
      </c>
      <c r="J147"/>
      <c r="K147"/>
    </row>
    <row r="148" spans="2:11">
      <c r="B148" s="179">
        <v>42917</v>
      </c>
      <c r="C148" s="108" t="s">
        <v>514</v>
      </c>
      <c r="D148" s="108" t="s">
        <v>528</v>
      </c>
      <c r="E148" s="108" t="s">
        <v>562</v>
      </c>
      <c r="F148" s="108" t="s">
        <v>651</v>
      </c>
      <c r="G148" s="180">
        <v>5412.7864</v>
      </c>
      <c r="H148" s="180">
        <v>7959.98</v>
      </c>
      <c r="J148"/>
      <c r="K148"/>
    </row>
    <row r="149" spans="2:11">
      <c r="B149" s="179">
        <v>43239</v>
      </c>
      <c r="C149" s="108" t="s">
        <v>514</v>
      </c>
      <c r="D149" s="108" t="s">
        <v>500</v>
      </c>
      <c r="E149" s="108" t="s">
        <v>569</v>
      </c>
      <c r="F149" s="108" t="s">
        <v>652</v>
      </c>
      <c r="G149" s="180">
        <v>1319.846</v>
      </c>
      <c r="H149" s="180">
        <v>2399.7199999999998</v>
      </c>
      <c r="J149"/>
      <c r="K149"/>
    </row>
    <row r="150" spans="2:11">
      <c r="B150" s="179">
        <v>42825</v>
      </c>
      <c r="C150" s="108" t="s">
        <v>108</v>
      </c>
      <c r="D150" s="108" t="s">
        <v>497</v>
      </c>
      <c r="E150" s="108" t="s">
        <v>535</v>
      </c>
      <c r="F150" s="108" t="s">
        <v>653</v>
      </c>
      <c r="G150" s="180">
        <v>2944.1</v>
      </c>
      <c r="H150" s="180">
        <v>4990</v>
      </c>
      <c r="J150"/>
      <c r="K150"/>
    </row>
    <row r="151" spans="2:11">
      <c r="B151" s="179">
        <v>43373</v>
      </c>
      <c r="C151" s="108" t="s">
        <v>503</v>
      </c>
      <c r="D151" s="108" t="s">
        <v>510</v>
      </c>
      <c r="E151" s="108" t="s">
        <v>524</v>
      </c>
      <c r="F151" s="108" t="s">
        <v>654</v>
      </c>
      <c r="G151" s="180">
        <v>610.89840000000004</v>
      </c>
      <c r="H151" s="180">
        <v>898.38</v>
      </c>
      <c r="J151"/>
      <c r="K151"/>
    </row>
    <row r="152" spans="2:11">
      <c r="B152" s="179">
        <v>42855</v>
      </c>
      <c r="C152" s="108" t="s">
        <v>503</v>
      </c>
      <c r="D152" s="108" t="s">
        <v>404</v>
      </c>
      <c r="E152" s="108" t="s">
        <v>524</v>
      </c>
      <c r="F152" s="108" t="s">
        <v>655</v>
      </c>
      <c r="G152" s="180">
        <v>2401.7329</v>
      </c>
      <c r="H152" s="180">
        <v>6491.17</v>
      </c>
      <c r="J152"/>
      <c r="K152"/>
    </row>
    <row r="153" spans="2:11">
      <c r="B153" s="179">
        <v>43293</v>
      </c>
      <c r="C153" s="108" t="s">
        <v>514</v>
      </c>
      <c r="D153" s="108" t="s">
        <v>507</v>
      </c>
      <c r="E153" s="108" t="s">
        <v>501</v>
      </c>
      <c r="F153" s="108" t="s">
        <v>656</v>
      </c>
      <c r="G153" s="180">
        <v>2880.9</v>
      </c>
      <c r="H153" s="180">
        <v>3273.75</v>
      </c>
      <c r="J153"/>
      <c r="K153"/>
    </row>
    <row r="154" spans="2:11">
      <c r="B154" s="179">
        <v>42857</v>
      </c>
      <c r="C154" s="108" t="s">
        <v>514</v>
      </c>
      <c r="D154" s="108" t="s">
        <v>528</v>
      </c>
      <c r="E154" s="108" t="s">
        <v>524</v>
      </c>
      <c r="F154" s="108" t="s">
        <v>657</v>
      </c>
      <c r="G154" s="180">
        <v>1775.075</v>
      </c>
      <c r="H154" s="180">
        <v>4797.5</v>
      </c>
      <c r="J154"/>
      <c r="K154"/>
    </row>
    <row r="155" spans="2:11">
      <c r="B155" s="179">
        <v>43408</v>
      </c>
      <c r="C155" s="108" t="s">
        <v>108</v>
      </c>
      <c r="D155" s="108" t="s">
        <v>528</v>
      </c>
      <c r="E155" s="108" t="s">
        <v>524</v>
      </c>
      <c r="F155" s="108" t="s">
        <v>658</v>
      </c>
      <c r="G155" s="180">
        <v>2878.6815000000001</v>
      </c>
      <c r="H155" s="180">
        <v>6397.07</v>
      </c>
      <c r="J155"/>
      <c r="K155"/>
    </row>
    <row r="156" spans="2:11">
      <c r="B156" s="179">
        <v>42772</v>
      </c>
      <c r="C156" s="108" t="s">
        <v>503</v>
      </c>
      <c r="D156" s="108" t="s">
        <v>526</v>
      </c>
      <c r="E156" s="108" t="s">
        <v>505</v>
      </c>
      <c r="F156" s="108" t="s">
        <v>659</v>
      </c>
      <c r="G156" s="180">
        <v>1297.0133999999998</v>
      </c>
      <c r="H156" s="180">
        <v>2236.23</v>
      </c>
      <c r="J156"/>
      <c r="K156"/>
    </row>
    <row r="157" spans="2:11">
      <c r="B157" s="179">
        <v>43375</v>
      </c>
      <c r="C157" s="108" t="s">
        <v>115</v>
      </c>
      <c r="D157" s="108" t="s">
        <v>507</v>
      </c>
      <c r="E157" s="108" t="s">
        <v>537</v>
      </c>
      <c r="F157" s="108" t="s">
        <v>660</v>
      </c>
      <c r="G157" s="180">
        <v>167.9623</v>
      </c>
      <c r="H157" s="180">
        <v>390.61</v>
      </c>
      <c r="J157"/>
      <c r="K157"/>
    </row>
    <row r="158" spans="2:11">
      <c r="B158" s="179">
        <v>42997</v>
      </c>
      <c r="C158" s="108" t="s">
        <v>108</v>
      </c>
      <c r="D158" s="108" t="s">
        <v>504</v>
      </c>
      <c r="E158" s="108" t="s">
        <v>530</v>
      </c>
      <c r="F158" s="108" t="s">
        <v>661</v>
      </c>
      <c r="G158" s="180">
        <v>1622.2909</v>
      </c>
      <c r="H158" s="180">
        <v>4384.57</v>
      </c>
      <c r="J158"/>
      <c r="K158"/>
    </row>
    <row r="159" spans="2:11">
      <c r="B159" s="179">
        <v>43247</v>
      </c>
      <c r="C159" s="108" t="s">
        <v>503</v>
      </c>
      <c r="D159" s="108" t="s">
        <v>510</v>
      </c>
      <c r="E159" s="108" t="s">
        <v>515</v>
      </c>
      <c r="F159" s="108" t="s">
        <v>662</v>
      </c>
      <c r="G159" s="180">
        <v>2116.3997999999997</v>
      </c>
      <c r="H159" s="180">
        <v>4921.8599999999997</v>
      </c>
      <c r="J159"/>
      <c r="K159"/>
    </row>
    <row r="160" spans="2:11">
      <c r="B160" s="179">
        <v>43085</v>
      </c>
      <c r="C160" s="108" t="s">
        <v>115</v>
      </c>
      <c r="D160" s="108" t="s">
        <v>497</v>
      </c>
      <c r="E160" s="108" t="s">
        <v>501</v>
      </c>
      <c r="F160" s="108" t="s">
        <v>663</v>
      </c>
      <c r="G160" s="180">
        <v>3978.1851999999994</v>
      </c>
      <c r="H160" s="180">
        <v>6858.94</v>
      </c>
      <c r="J160"/>
      <c r="K160"/>
    </row>
    <row r="161" spans="2:11">
      <c r="B161" s="179">
        <v>43238</v>
      </c>
      <c r="C161" s="108" t="s">
        <v>514</v>
      </c>
      <c r="D161" s="108" t="s">
        <v>526</v>
      </c>
      <c r="E161" s="108" t="s">
        <v>530</v>
      </c>
      <c r="F161" s="108" t="s">
        <v>664</v>
      </c>
      <c r="G161" s="180">
        <v>4246.5736500000003</v>
      </c>
      <c r="H161" s="180">
        <v>4541.79</v>
      </c>
      <c r="J161"/>
      <c r="K161"/>
    </row>
    <row r="162" spans="2:11">
      <c r="B162" s="179">
        <v>42808</v>
      </c>
      <c r="C162" s="108" t="s">
        <v>496</v>
      </c>
      <c r="D162" s="108" t="s">
        <v>526</v>
      </c>
      <c r="E162" s="108" t="s">
        <v>569</v>
      </c>
      <c r="F162" s="108" t="s">
        <v>665</v>
      </c>
      <c r="G162" s="180">
        <v>4846.16</v>
      </c>
      <c r="H162" s="180">
        <v>5507</v>
      </c>
      <c r="J162"/>
      <c r="K162"/>
    </row>
    <row r="163" spans="2:11">
      <c r="B163" s="179">
        <v>43180</v>
      </c>
      <c r="C163" s="108" t="s">
        <v>503</v>
      </c>
      <c r="D163" s="108" t="s">
        <v>510</v>
      </c>
      <c r="E163" s="108" t="s">
        <v>537</v>
      </c>
      <c r="F163" s="108" t="s">
        <v>666</v>
      </c>
      <c r="G163" s="180">
        <v>2464.9074999999998</v>
      </c>
      <c r="H163" s="180">
        <v>4481.6499999999996</v>
      </c>
      <c r="J163"/>
      <c r="K163"/>
    </row>
    <row r="164" spans="2:11">
      <c r="B164" s="179">
        <v>42770</v>
      </c>
      <c r="C164" s="108" t="s">
        <v>503</v>
      </c>
      <c r="D164" s="108" t="s">
        <v>404</v>
      </c>
      <c r="E164" s="108" t="s">
        <v>520</v>
      </c>
      <c r="F164" s="108" t="s">
        <v>667</v>
      </c>
      <c r="G164" s="180">
        <v>1142.9829999999999</v>
      </c>
      <c r="H164" s="180">
        <v>2658.1</v>
      </c>
      <c r="J164"/>
      <c r="K164"/>
    </row>
    <row r="165" spans="2:11">
      <c r="B165" s="179">
        <v>43274</v>
      </c>
      <c r="C165" s="108" t="s">
        <v>496</v>
      </c>
      <c r="D165" s="108" t="s">
        <v>507</v>
      </c>
      <c r="E165" s="108" t="s">
        <v>524</v>
      </c>
      <c r="F165" s="108" t="s">
        <v>668</v>
      </c>
      <c r="G165" s="180">
        <v>1707.8126999999999</v>
      </c>
      <c r="H165" s="180">
        <v>4615.71</v>
      </c>
      <c r="J165"/>
      <c r="K165"/>
    </row>
    <row r="166" spans="2:11">
      <c r="B166" s="179">
        <v>43014</v>
      </c>
      <c r="C166" s="108" t="s">
        <v>514</v>
      </c>
      <c r="D166" s="108" t="s">
        <v>526</v>
      </c>
      <c r="E166" s="108" t="s">
        <v>569</v>
      </c>
      <c r="F166" s="108" t="s">
        <v>669</v>
      </c>
      <c r="G166" s="180">
        <v>3671.5798</v>
      </c>
      <c r="H166" s="180">
        <v>6330.31</v>
      </c>
      <c r="J166"/>
      <c r="K166"/>
    </row>
    <row r="167" spans="2:11">
      <c r="B167" s="179">
        <v>43190</v>
      </c>
      <c r="C167" s="108" t="s">
        <v>503</v>
      </c>
      <c r="D167" s="108" t="s">
        <v>526</v>
      </c>
      <c r="E167" s="108" t="s">
        <v>511</v>
      </c>
      <c r="F167" s="108" t="s">
        <v>670</v>
      </c>
      <c r="G167" s="180">
        <v>892.64960000000008</v>
      </c>
      <c r="H167" s="180">
        <v>1312.72</v>
      </c>
      <c r="J167"/>
      <c r="K167"/>
    </row>
    <row r="168" spans="2:11">
      <c r="B168" s="179">
        <v>42885</v>
      </c>
      <c r="C168" s="108" t="s">
        <v>108</v>
      </c>
      <c r="D168" s="108" t="s">
        <v>404</v>
      </c>
      <c r="E168" s="108" t="s">
        <v>508</v>
      </c>
      <c r="F168" s="108" t="s">
        <v>671</v>
      </c>
      <c r="G168" s="180">
        <v>5224.1909500000002</v>
      </c>
      <c r="H168" s="180">
        <v>5587.37</v>
      </c>
      <c r="J168"/>
      <c r="K168"/>
    </row>
    <row r="169" spans="2:11">
      <c r="B169" s="179">
        <v>43290</v>
      </c>
      <c r="C169" s="108" t="s">
        <v>115</v>
      </c>
      <c r="D169" s="108" t="s">
        <v>510</v>
      </c>
      <c r="E169" s="108" t="s">
        <v>530</v>
      </c>
      <c r="F169" s="108" t="s">
        <v>672</v>
      </c>
      <c r="G169" s="180">
        <v>3730.9585500000003</v>
      </c>
      <c r="H169" s="180">
        <v>3990.33</v>
      </c>
      <c r="J169"/>
      <c r="K169"/>
    </row>
    <row r="170" spans="2:11">
      <c r="B170" s="179">
        <v>42905</v>
      </c>
      <c r="C170" s="108" t="s">
        <v>514</v>
      </c>
      <c r="D170" s="108" t="s">
        <v>504</v>
      </c>
      <c r="E170" s="108" t="s">
        <v>522</v>
      </c>
      <c r="F170" s="108" t="s">
        <v>673</v>
      </c>
      <c r="G170" s="180">
        <v>3281.5376000000001</v>
      </c>
      <c r="H170" s="180">
        <v>3729.02</v>
      </c>
      <c r="J170"/>
      <c r="K170"/>
    </row>
    <row r="171" spans="2:11">
      <c r="B171" s="179">
        <v>43446</v>
      </c>
      <c r="C171" s="108" t="s">
        <v>514</v>
      </c>
      <c r="D171" s="108" t="s">
        <v>497</v>
      </c>
      <c r="E171" s="108" t="s">
        <v>535</v>
      </c>
      <c r="F171" s="108" t="s">
        <v>674</v>
      </c>
      <c r="G171" s="180">
        <v>92.275999999999996</v>
      </c>
      <c r="H171" s="180">
        <v>135.69999999999999</v>
      </c>
      <c r="J171"/>
      <c r="K171"/>
    </row>
    <row r="172" spans="2:11">
      <c r="B172" s="179">
        <v>42846</v>
      </c>
      <c r="C172" s="108" t="s">
        <v>115</v>
      </c>
      <c r="D172" s="108" t="s">
        <v>404</v>
      </c>
      <c r="E172" s="108" t="s">
        <v>515</v>
      </c>
      <c r="F172" s="108" t="s">
        <v>675</v>
      </c>
      <c r="G172" s="180">
        <v>731.8193</v>
      </c>
      <c r="H172" s="180">
        <v>1977.89</v>
      </c>
      <c r="J172"/>
      <c r="K172"/>
    </row>
    <row r="173" spans="2:11">
      <c r="B173" s="179">
        <v>43139</v>
      </c>
      <c r="C173" s="108" t="s">
        <v>115</v>
      </c>
      <c r="D173" s="108" t="s">
        <v>507</v>
      </c>
      <c r="E173" s="108" t="s">
        <v>524</v>
      </c>
      <c r="F173" s="108" t="s">
        <v>676</v>
      </c>
      <c r="G173" s="180">
        <v>1936.7624999999998</v>
      </c>
      <c r="H173" s="180">
        <v>2582.35</v>
      </c>
      <c r="J173"/>
      <c r="K173"/>
    </row>
    <row r="174" spans="2:11">
      <c r="B174" s="179">
        <v>42986</v>
      </c>
      <c r="C174" s="108" t="s">
        <v>108</v>
      </c>
      <c r="D174" s="108" t="s">
        <v>404</v>
      </c>
      <c r="E174" s="108" t="s">
        <v>537</v>
      </c>
      <c r="F174" s="108" t="s">
        <v>677</v>
      </c>
      <c r="G174" s="180">
        <v>890.87400000000002</v>
      </c>
      <c r="H174" s="180">
        <v>2071.8000000000002</v>
      </c>
      <c r="J174"/>
      <c r="K174"/>
    </row>
    <row r="175" spans="2:11">
      <c r="B175" s="179">
        <v>43250</v>
      </c>
      <c r="C175" s="108" t="s">
        <v>108</v>
      </c>
      <c r="D175" s="108" t="s">
        <v>497</v>
      </c>
      <c r="E175" s="108" t="s">
        <v>501</v>
      </c>
      <c r="F175" s="108" t="s">
        <v>678</v>
      </c>
      <c r="G175" s="180">
        <v>1117.5012999999999</v>
      </c>
      <c r="H175" s="180">
        <v>1894.07</v>
      </c>
      <c r="J175"/>
      <c r="K175"/>
    </row>
    <row r="176" spans="2:11">
      <c r="B176" s="179">
        <v>42772</v>
      </c>
      <c r="C176" s="108" t="s">
        <v>514</v>
      </c>
      <c r="D176" s="108" t="s">
        <v>504</v>
      </c>
      <c r="E176" s="108" t="s">
        <v>569</v>
      </c>
      <c r="F176" s="108" t="s">
        <v>679</v>
      </c>
      <c r="G176" s="180">
        <v>3446.4241999999999</v>
      </c>
      <c r="H176" s="180">
        <v>8014.94</v>
      </c>
      <c r="J176"/>
      <c r="K176"/>
    </row>
    <row r="177" spans="2:11">
      <c r="B177" s="179">
        <v>43112</v>
      </c>
      <c r="C177" s="108" t="s">
        <v>514</v>
      </c>
      <c r="D177" s="108" t="s">
        <v>504</v>
      </c>
      <c r="E177" s="108" t="s">
        <v>520</v>
      </c>
      <c r="F177" s="108" t="s">
        <v>680</v>
      </c>
      <c r="G177" s="180">
        <v>2647.8405000000002</v>
      </c>
      <c r="H177" s="180">
        <v>5884.09</v>
      </c>
      <c r="J177"/>
      <c r="K177"/>
    </row>
    <row r="178" spans="2:11">
      <c r="B178" s="179">
        <v>43094</v>
      </c>
      <c r="C178" s="108" t="s">
        <v>115</v>
      </c>
      <c r="D178" s="108" t="s">
        <v>504</v>
      </c>
      <c r="E178" s="108" t="s">
        <v>515</v>
      </c>
      <c r="F178" s="108" t="s">
        <v>681</v>
      </c>
      <c r="G178" s="180">
        <v>3343.9950000000003</v>
      </c>
      <c r="H178" s="180">
        <v>7431.1</v>
      </c>
      <c r="J178"/>
      <c r="K178"/>
    </row>
    <row r="179" spans="2:11">
      <c r="B179" s="179">
        <v>43188</v>
      </c>
      <c r="C179" s="108" t="s">
        <v>496</v>
      </c>
      <c r="D179" s="108" t="s">
        <v>500</v>
      </c>
      <c r="E179" s="108" t="s">
        <v>522</v>
      </c>
      <c r="F179" s="108" t="s">
        <v>682</v>
      </c>
      <c r="G179" s="180">
        <v>4345.0931999999993</v>
      </c>
      <c r="H179" s="180">
        <v>7491.54</v>
      </c>
      <c r="J179"/>
      <c r="K179"/>
    </row>
    <row r="180" spans="2:11">
      <c r="B180" s="179">
        <v>42912</v>
      </c>
      <c r="C180" s="108" t="s">
        <v>514</v>
      </c>
      <c r="D180" s="108" t="s">
        <v>500</v>
      </c>
      <c r="E180" s="108" t="s">
        <v>498</v>
      </c>
      <c r="F180" s="108" t="s">
        <v>683</v>
      </c>
      <c r="G180" s="180">
        <v>5927.7240000000002</v>
      </c>
      <c r="H180" s="180">
        <v>6736.05</v>
      </c>
      <c r="J180"/>
      <c r="K180"/>
    </row>
    <row r="181" spans="2:11">
      <c r="B181" s="179">
        <v>43439</v>
      </c>
      <c r="C181" s="108" t="s">
        <v>514</v>
      </c>
      <c r="D181" s="108" t="s">
        <v>500</v>
      </c>
      <c r="E181" s="108" t="s">
        <v>522</v>
      </c>
      <c r="F181" s="108" t="s">
        <v>684</v>
      </c>
      <c r="G181" s="180">
        <v>1323.1163000000001</v>
      </c>
      <c r="H181" s="180">
        <v>2242.5700000000002</v>
      </c>
      <c r="J181"/>
      <c r="K181"/>
    </row>
    <row r="182" spans="2:11">
      <c r="B182" s="179">
        <v>42893</v>
      </c>
      <c r="C182" s="108" t="s">
        <v>115</v>
      </c>
      <c r="D182" s="108" t="s">
        <v>507</v>
      </c>
      <c r="E182" s="108" t="s">
        <v>515</v>
      </c>
      <c r="F182" s="108" t="s">
        <v>685</v>
      </c>
      <c r="G182" s="180">
        <v>5395.1260000000002</v>
      </c>
      <c r="H182" s="180">
        <v>9809.32</v>
      </c>
      <c r="J182"/>
      <c r="K182"/>
    </row>
    <row r="183" spans="2:11">
      <c r="B183" s="179">
        <v>43360</v>
      </c>
      <c r="C183" s="108" t="s">
        <v>503</v>
      </c>
      <c r="D183" s="108" t="s">
        <v>500</v>
      </c>
      <c r="E183" s="108" t="s">
        <v>569</v>
      </c>
      <c r="F183" s="108" t="s">
        <v>686</v>
      </c>
      <c r="G183" s="180">
        <v>1575.6730000000002</v>
      </c>
      <c r="H183" s="180">
        <v>2864.86</v>
      </c>
      <c r="J183"/>
      <c r="K183"/>
    </row>
    <row r="184" spans="2:11">
      <c r="B184" s="179">
        <v>42918</v>
      </c>
      <c r="C184" s="108" t="s">
        <v>108</v>
      </c>
      <c r="D184" s="108" t="s">
        <v>526</v>
      </c>
      <c r="E184" s="108" t="s">
        <v>524</v>
      </c>
      <c r="F184" s="108" t="s">
        <v>687</v>
      </c>
      <c r="G184" s="180">
        <v>2727.48</v>
      </c>
      <c r="H184" s="180">
        <v>3636.64</v>
      </c>
      <c r="J184"/>
      <c r="K184"/>
    </row>
    <row r="185" spans="2:11">
      <c r="B185" s="179">
        <v>43397</v>
      </c>
      <c r="C185" s="108" t="s">
        <v>108</v>
      </c>
      <c r="D185" s="108" t="s">
        <v>504</v>
      </c>
      <c r="E185" s="108" t="s">
        <v>535</v>
      </c>
      <c r="F185" s="108" t="s">
        <v>688</v>
      </c>
      <c r="G185" s="180">
        <v>7137.5550000000003</v>
      </c>
      <c r="H185" s="180">
        <v>9516.74</v>
      </c>
      <c r="J185"/>
      <c r="K185"/>
    </row>
    <row r="186" spans="2:11">
      <c r="B186" s="179">
        <v>42776</v>
      </c>
      <c r="C186" s="108" t="s">
        <v>503</v>
      </c>
      <c r="D186" s="108" t="s">
        <v>510</v>
      </c>
      <c r="E186" s="108" t="s">
        <v>508</v>
      </c>
      <c r="F186" s="108" t="s">
        <v>689</v>
      </c>
      <c r="G186" s="180">
        <v>2542.4395</v>
      </c>
      <c r="H186" s="180">
        <v>5912.65</v>
      </c>
      <c r="J186"/>
      <c r="K186"/>
    </row>
    <row r="187" spans="2:11">
      <c r="B187" s="179">
        <v>43337</v>
      </c>
      <c r="C187" s="108" t="s">
        <v>503</v>
      </c>
      <c r="D187" s="108" t="s">
        <v>528</v>
      </c>
      <c r="E187" s="108" t="s">
        <v>537</v>
      </c>
      <c r="F187" s="108" t="s">
        <v>690</v>
      </c>
      <c r="G187" s="180">
        <v>2596.2075000000004</v>
      </c>
      <c r="H187" s="180">
        <v>5769.35</v>
      </c>
      <c r="J187"/>
      <c r="K187"/>
    </row>
    <row r="188" spans="2:11">
      <c r="B188" s="179">
        <v>43078</v>
      </c>
      <c r="C188" s="108" t="s">
        <v>496</v>
      </c>
      <c r="D188" s="108" t="s">
        <v>497</v>
      </c>
      <c r="E188" s="108" t="s">
        <v>505</v>
      </c>
      <c r="F188" s="108" t="s">
        <v>691</v>
      </c>
      <c r="G188" s="180">
        <v>2935.0364</v>
      </c>
      <c r="H188" s="180">
        <v>4316.2299999999996</v>
      </c>
      <c r="J188"/>
      <c r="K188"/>
    </row>
    <row r="189" spans="2:11">
      <c r="B189" s="179">
        <v>43335</v>
      </c>
      <c r="C189" s="108" t="s">
        <v>503</v>
      </c>
      <c r="D189" s="108" t="s">
        <v>404</v>
      </c>
      <c r="E189" s="108" t="s">
        <v>520</v>
      </c>
      <c r="F189" s="108" t="s">
        <v>692</v>
      </c>
      <c r="G189" s="180">
        <v>969.23200000000008</v>
      </c>
      <c r="H189" s="180">
        <v>1762.24</v>
      </c>
      <c r="J189"/>
      <c r="K189"/>
    </row>
    <row r="190" spans="2:11">
      <c r="B190" s="179">
        <v>42767</v>
      </c>
      <c r="C190" s="108" t="s">
        <v>496</v>
      </c>
      <c r="D190" s="108" t="s">
        <v>528</v>
      </c>
      <c r="E190" s="108" t="s">
        <v>501</v>
      </c>
      <c r="F190" s="108" t="s">
        <v>693</v>
      </c>
      <c r="G190" s="180">
        <v>9318.9580000000005</v>
      </c>
      <c r="H190" s="180">
        <v>9966.7999999999993</v>
      </c>
      <c r="J190"/>
      <c r="K190"/>
    </row>
    <row r="191" spans="2:11">
      <c r="B191" s="179">
        <v>43397</v>
      </c>
      <c r="C191" s="108" t="s">
        <v>514</v>
      </c>
      <c r="D191" s="108" t="s">
        <v>504</v>
      </c>
      <c r="E191" s="108" t="s">
        <v>522</v>
      </c>
      <c r="F191" s="108" t="s">
        <v>694</v>
      </c>
      <c r="G191" s="180">
        <v>5011.1716000000006</v>
      </c>
      <c r="H191" s="180">
        <v>7369.37</v>
      </c>
      <c r="J191"/>
      <c r="K191"/>
    </row>
    <row r="192" spans="2:11">
      <c r="B192" s="179">
        <v>42805</v>
      </c>
      <c r="C192" s="108" t="s">
        <v>514</v>
      </c>
      <c r="D192" s="108" t="s">
        <v>528</v>
      </c>
      <c r="E192" s="108" t="s">
        <v>498</v>
      </c>
      <c r="F192" s="108" t="s">
        <v>695</v>
      </c>
      <c r="G192" s="180">
        <v>4467.8380000000006</v>
      </c>
      <c r="H192" s="180">
        <v>6570.35</v>
      </c>
      <c r="J192"/>
      <c r="K192"/>
    </row>
    <row r="193" spans="2:11">
      <c r="B193" s="179">
        <v>43463</v>
      </c>
      <c r="C193" s="108" t="s">
        <v>514</v>
      </c>
      <c r="D193" s="108" t="s">
        <v>404</v>
      </c>
      <c r="E193" s="108" t="s">
        <v>522</v>
      </c>
      <c r="F193" s="108" t="s">
        <v>696</v>
      </c>
      <c r="G193" s="180">
        <v>3132.6833000000001</v>
      </c>
      <c r="H193" s="180">
        <v>7285.31</v>
      </c>
      <c r="J193"/>
      <c r="K193"/>
    </row>
    <row r="194" spans="2:11">
      <c r="B194" s="179">
        <v>42967</v>
      </c>
      <c r="C194" s="108" t="s">
        <v>108</v>
      </c>
      <c r="D194" s="108" t="s">
        <v>528</v>
      </c>
      <c r="E194" s="108" t="s">
        <v>511</v>
      </c>
      <c r="F194" s="108" t="s">
        <v>697</v>
      </c>
      <c r="G194" s="180">
        <v>196.45839999999998</v>
      </c>
      <c r="H194" s="180">
        <v>456.88</v>
      </c>
      <c r="J194"/>
      <c r="K194"/>
    </row>
    <row r="195" spans="2:11">
      <c r="B195" s="179">
        <v>43359</v>
      </c>
      <c r="C195" s="108" t="s">
        <v>108</v>
      </c>
      <c r="D195" s="108" t="s">
        <v>404</v>
      </c>
      <c r="E195" s="108" t="s">
        <v>498</v>
      </c>
      <c r="F195" s="108" t="s">
        <v>698</v>
      </c>
      <c r="G195" s="180">
        <v>266.30239999999998</v>
      </c>
      <c r="H195" s="180">
        <v>451.36</v>
      </c>
      <c r="J195"/>
      <c r="K195"/>
    </row>
    <row r="196" spans="2:11">
      <c r="B196" s="179">
        <v>42932</v>
      </c>
      <c r="C196" s="108" t="s">
        <v>514</v>
      </c>
      <c r="D196" s="108" t="s">
        <v>526</v>
      </c>
      <c r="E196" s="108" t="s">
        <v>515</v>
      </c>
      <c r="F196" s="108" t="s">
        <v>699</v>
      </c>
      <c r="G196" s="180">
        <v>5269.9459999999999</v>
      </c>
      <c r="H196" s="180">
        <v>9581.7199999999993</v>
      </c>
      <c r="J196"/>
      <c r="K196"/>
    </row>
    <row r="197" spans="2:11">
      <c r="B197" s="179">
        <v>43397</v>
      </c>
      <c r="C197" s="108" t="s">
        <v>496</v>
      </c>
      <c r="D197" s="108" t="s">
        <v>510</v>
      </c>
      <c r="E197" s="108" t="s">
        <v>501</v>
      </c>
      <c r="F197" s="108" t="s">
        <v>700</v>
      </c>
      <c r="G197" s="180">
        <v>1798.3416</v>
      </c>
      <c r="H197" s="180">
        <v>2043.57</v>
      </c>
      <c r="J197"/>
      <c r="K197"/>
    </row>
    <row r="198" spans="2:11">
      <c r="B198" s="179">
        <v>42950</v>
      </c>
      <c r="C198" s="108" t="s">
        <v>503</v>
      </c>
      <c r="D198" s="108" t="s">
        <v>497</v>
      </c>
      <c r="E198" s="108" t="s">
        <v>537</v>
      </c>
      <c r="F198" s="108" t="s">
        <v>701</v>
      </c>
      <c r="G198" s="180">
        <v>1281.1804999999999</v>
      </c>
      <c r="H198" s="180">
        <v>3462.65</v>
      </c>
      <c r="J198"/>
      <c r="K198"/>
    </row>
    <row r="199" spans="2:11">
      <c r="B199" s="179">
        <v>43150</v>
      </c>
      <c r="C199" s="108" t="s">
        <v>496</v>
      </c>
      <c r="D199" s="108" t="s">
        <v>507</v>
      </c>
      <c r="E199" s="108" t="s">
        <v>501</v>
      </c>
      <c r="F199" s="108" t="s">
        <v>702</v>
      </c>
      <c r="G199" s="180">
        <v>116.9192</v>
      </c>
      <c r="H199" s="180">
        <v>171.94</v>
      </c>
      <c r="J199"/>
      <c r="K199"/>
    </row>
    <row r="200" spans="2:11">
      <c r="B200" s="179">
        <v>43018</v>
      </c>
      <c r="C200" s="108" t="s">
        <v>496</v>
      </c>
      <c r="D200" s="108" t="s">
        <v>510</v>
      </c>
      <c r="E200" s="108" t="s">
        <v>537</v>
      </c>
      <c r="F200" s="108" t="s">
        <v>703</v>
      </c>
      <c r="G200" s="180">
        <v>6417.6632</v>
      </c>
      <c r="H200" s="180">
        <v>9437.74</v>
      </c>
      <c r="J200"/>
      <c r="K200"/>
    </row>
    <row r="201" spans="2:11">
      <c r="B201" s="179">
        <v>43360</v>
      </c>
      <c r="C201" s="108" t="s">
        <v>514</v>
      </c>
      <c r="D201" s="108" t="s">
        <v>404</v>
      </c>
      <c r="E201" s="108" t="s">
        <v>511</v>
      </c>
      <c r="F201" s="108" t="s">
        <v>704</v>
      </c>
      <c r="G201" s="180">
        <v>1660.4822999999999</v>
      </c>
      <c r="H201" s="180">
        <v>4487.79</v>
      </c>
      <c r="J201"/>
      <c r="K201"/>
    </row>
    <row r="202" spans="2:11">
      <c r="B202" s="179">
        <v>42914</v>
      </c>
      <c r="C202" s="108" t="s">
        <v>514</v>
      </c>
      <c r="D202" s="108" t="s">
        <v>526</v>
      </c>
      <c r="E202" s="108" t="s">
        <v>508</v>
      </c>
      <c r="F202" s="108" t="s">
        <v>705</v>
      </c>
      <c r="G202" s="180">
        <v>3354.5776000000001</v>
      </c>
      <c r="H202" s="180">
        <v>3812.02</v>
      </c>
      <c r="J202"/>
      <c r="K202"/>
    </row>
    <row r="203" spans="2:11">
      <c r="B203" s="179">
        <v>43436</v>
      </c>
      <c r="C203" s="108" t="s">
        <v>108</v>
      </c>
      <c r="D203" s="108" t="s">
        <v>507</v>
      </c>
      <c r="E203" s="108" t="s">
        <v>569</v>
      </c>
      <c r="F203" s="108" t="s">
        <v>706</v>
      </c>
      <c r="G203" s="180">
        <v>6835.9719999999998</v>
      </c>
      <c r="H203" s="180">
        <v>7768.15</v>
      </c>
      <c r="J203"/>
      <c r="K203"/>
    </row>
    <row r="204" spans="2:11">
      <c r="B204" s="179">
        <v>42995</v>
      </c>
      <c r="C204" s="108" t="s">
        <v>514</v>
      </c>
      <c r="D204" s="108" t="s">
        <v>528</v>
      </c>
      <c r="E204" s="108" t="s">
        <v>562</v>
      </c>
      <c r="F204" s="108" t="s">
        <v>707</v>
      </c>
      <c r="G204" s="180">
        <v>2918.6280000000002</v>
      </c>
      <c r="H204" s="180">
        <v>6485.84</v>
      </c>
      <c r="J204"/>
      <c r="K204"/>
    </row>
    <row r="205" spans="2:11">
      <c r="B205" s="179">
        <v>43147</v>
      </c>
      <c r="C205" s="108" t="s">
        <v>514</v>
      </c>
      <c r="D205" s="108" t="s">
        <v>504</v>
      </c>
      <c r="E205" s="108" t="s">
        <v>522</v>
      </c>
      <c r="F205" s="108" t="s">
        <v>708</v>
      </c>
      <c r="G205" s="180">
        <v>6575.61</v>
      </c>
      <c r="H205" s="180">
        <v>8767.48</v>
      </c>
      <c r="J205"/>
      <c r="K205"/>
    </row>
    <row r="206" spans="2:11">
      <c r="B206" s="179">
        <v>42842</v>
      </c>
      <c r="C206" s="108" t="s">
        <v>514</v>
      </c>
      <c r="D206" s="108" t="s">
        <v>500</v>
      </c>
      <c r="E206" s="108" t="s">
        <v>524</v>
      </c>
      <c r="F206" s="108" t="s">
        <v>709</v>
      </c>
      <c r="G206" s="180">
        <v>4714.6309999999994</v>
      </c>
      <c r="H206" s="180">
        <v>7990.9</v>
      </c>
      <c r="J206"/>
      <c r="K206"/>
    </row>
    <row r="207" spans="2:11">
      <c r="B207" s="179">
        <v>43125</v>
      </c>
      <c r="C207" s="108" t="s">
        <v>115</v>
      </c>
      <c r="D207" s="108" t="s">
        <v>404</v>
      </c>
      <c r="E207" s="108" t="s">
        <v>522</v>
      </c>
      <c r="F207" s="108" t="s">
        <v>710</v>
      </c>
      <c r="G207" s="180">
        <v>3148.5255999999999</v>
      </c>
      <c r="H207" s="180">
        <v>3577.87</v>
      </c>
      <c r="J207"/>
      <c r="K207"/>
    </row>
    <row r="208" spans="2:11">
      <c r="B208" s="179">
        <v>43086</v>
      </c>
      <c r="C208" s="108" t="s">
        <v>115</v>
      </c>
      <c r="D208" s="108" t="s">
        <v>510</v>
      </c>
      <c r="E208" s="108" t="s">
        <v>520</v>
      </c>
      <c r="F208" s="108" t="s">
        <v>711</v>
      </c>
      <c r="G208" s="180">
        <v>3075.82</v>
      </c>
      <c r="H208" s="180">
        <v>5592.4</v>
      </c>
      <c r="J208"/>
      <c r="K208"/>
    </row>
    <row r="209" spans="2:11">
      <c r="B209" s="179">
        <v>43259</v>
      </c>
      <c r="C209" s="108" t="s">
        <v>514</v>
      </c>
      <c r="D209" s="108" t="s">
        <v>526</v>
      </c>
      <c r="E209" s="108" t="s">
        <v>522</v>
      </c>
      <c r="F209" s="108" t="s">
        <v>712</v>
      </c>
      <c r="G209" s="180">
        <v>4295.7172</v>
      </c>
      <c r="H209" s="180">
        <v>9990.0400000000009</v>
      </c>
      <c r="J209"/>
      <c r="K209"/>
    </row>
    <row r="210" spans="2:11">
      <c r="B210" s="179">
        <v>42953</v>
      </c>
      <c r="C210" s="108" t="s">
        <v>514</v>
      </c>
      <c r="D210" s="108" t="s">
        <v>507</v>
      </c>
      <c r="E210" s="108" t="s">
        <v>515</v>
      </c>
      <c r="F210" s="108" t="s">
        <v>713</v>
      </c>
      <c r="G210" s="180">
        <v>607.64859999999999</v>
      </c>
      <c r="H210" s="180">
        <v>1047.67</v>
      </c>
      <c r="J210"/>
      <c r="K210"/>
    </row>
    <row r="211" spans="2:11">
      <c r="B211" s="179">
        <v>43178</v>
      </c>
      <c r="C211" s="108" t="s">
        <v>496</v>
      </c>
      <c r="D211" s="108" t="s">
        <v>504</v>
      </c>
      <c r="E211" s="108" t="s">
        <v>508</v>
      </c>
      <c r="F211" s="108" t="s">
        <v>516</v>
      </c>
      <c r="G211" s="180">
        <v>4351.8045999999995</v>
      </c>
      <c r="H211" s="180">
        <v>7375.94</v>
      </c>
      <c r="J211"/>
      <c r="K211"/>
    </row>
    <row r="212" spans="2:11">
      <c r="B212" s="179">
        <v>42752</v>
      </c>
      <c r="C212" s="108" t="s">
        <v>514</v>
      </c>
      <c r="D212" s="108" t="s">
        <v>528</v>
      </c>
      <c r="E212" s="108" t="s">
        <v>530</v>
      </c>
      <c r="F212" s="108" t="s">
        <v>714</v>
      </c>
      <c r="G212" s="180">
        <v>345.51579999999996</v>
      </c>
      <c r="H212" s="180">
        <v>585.62</v>
      </c>
      <c r="J212"/>
      <c r="K212"/>
    </row>
    <row r="213" spans="2:11">
      <c r="B213" s="179">
        <v>43216</v>
      </c>
      <c r="C213" s="108" t="s">
        <v>496</v>
      </c>
      <c r="D213" s="108" t="s">
        <v>510</v>
      </c>
      <c r="E213" s="108" t="s">
        <v>505</v>
      </c>
      <c r="F213" s="108" t="s">
        <v>715</v>
      </c>
      <c r="G213" s="180">
        <v>7054.7752</v>
      </c>
      <c r="H213" s="180">
        <v>8016.79</v>
      </c>
      <c r="J213"/>
      <c r="K213"/>
    </row>
    <row r="214" spans="2:11">
      <c r="B214" s="179">
        <v>43062</v>
      </c>
      <c r="C214" s="108" t="s">
        <v>503</v>
      </c>
      <c r="D214" s="108" t="s">
        <v>500</v>
      </c>
      <c r="E214" s="108" t="s">
        <v>522</v>
      </c>
      <c r="F214" s="108" t="s">
        <v>716</v>
      </c>
      <c r="G214" s="180">
        <v>4699.1120000000001</v>
      </c>
      <c r="H214" s="180">
        <v>5339.9</v>
      </c>
      <c r="J214"/>
      <c r="K214"/>
    </row>
    <row r="215" spans="2:11">
      <c r="B215" s="179">
        <v>43380</v>
      </c>
      <c r="C215" s="108" t="s">
        <v>514</v>
      </c>
      <c r="D215" s="108" t="s">
        <v>528</v>
      </c>
      <c r="E215" s="108" t="s">
        <v>520</v>
      </c>
      <c r="F215" s="108" t="s">
        <v>717</v>
      </c>
      <c r="G215" s="180">
        <v>1155.0808</v>
      </c>
      <c r="H215" s="180">
        <v>3121.84</v>
      </c>
      <c r="J215"/>
      <c r="K215"/>
    </row>
    <row r="216" spans="2:11">
      <c r="B216" s="179">
        <v>42764</v>
      </c>
      <c r="C216" s="108" t="s">
        <v>115</v>
      </c>
      <c r="D216" s="108" t="s">
        <v>510</v>
      </c>
      <c r="E216" s="108" t="s">
        <v>505</v>
      </c>
      <c r="F216" s="108" t="s">
        <v>718</v>
      </c>
      <c r="G216" s="180">
        <v>7371.4425000000001</v>
      </c>
      <c r="H216" s="180">
        <v>9828.59</v>
      </c>
      <c r="J216"/>
      <c r="K216"/>
    </row>
    <row r="217" spans="2:11">
      <c r="B217" s="179">
        <v>43330</v>
      </c>
      <c r="C217" s="108" t="s">
        <v>514</v>
      </c>
      <c r="D217" s="108" t="s">
        <v>500</v>
      </c>
      <c r="E217" s="108" t="s">
        <v>511</v>
      </c>
      <c r="F217" s="108" t="s">
        <v>719</v>
      </c>
      <c r="G217" s="180">
        <v>4025.1111999999998</v>
      </c>
      <c r="H217" s="180">
        <v>4573.99</v>
      </c>
      <c r="J217"/>
      <c r="K217"/>
    </row>
    <row r="218" spans="2:11">
      <c r="B218" s="179">
        <v>42813</v>
      </c>
      <c r="C218" s="108" t="s">
        <v>115</v>
      </c>
      <c r="D218" s="108" t="s">
        <v>528</v>
      </c>
      <c r="E218" s="108" t="s">
        <v>530</v>
      </c>
      <c r="F218" s="108" t="s">
        <v>720</v>
      </c>
      <c r="G218" s="180">
        <v>4976.2782999999999</v>
      </c>
      <c r="H218" s="180">
        <v>8434.3700000000008</v>
      </c>
      <c r="J218"/>
      <c r="K218"/>
    </row>
    <row r="219" spans="2:11">
      <c r="B219" s="179">
        <v>43424</v>
      </c>
      <c r="C219" s="108" t="s">
        <v>503</v>
      </c>
      <c r="D219" s="108" t="s">
        <v>404</v>
      </c>
      <c r="E219" s="108" t="s">
        <v>505</v>
      </c>
      <c r="F219" s="108" t="s">
        <v>721</v>
      </c>
      <c r="G219" s="180">
        <v>1531.2128</v>
      </c>
      <c r="H219" s="180">
        <v>3560.96</v>
      </c>
      <c r="J219"/>
      <c r="K219"/>
    </row>
    <row r="220" spans="2:11">
      <c r="B220" s="179">
        <v>42759</v>
      </c>
      <c r="C220" s="108" t="s">
        <v>514</v>
      </c>
      <c r="D220" s="108" t="s">
        <v>528</v>
      </c>
      <c r="E220" s="108" t="s">
        <v>562</v>
      </c>
      <c r="F220" s="108" t="s">
        <v>722</v>
      </c>
      <c r="G220" s="180">
        <v>331.15370000000001</v>
      </c>
      <c r="H220" s="180">
        <v>895.01</v>
      </c>
      <c r="J220"/>
      <c r="K220"/>
    </row>
    <row r="221" spans="2:11">
      <c r="B221" s="179">
        <v>43251</v>
      </c>
      <c r="C221" s="108" t="s">
        <v>514</v>
      </c>
      <c r="D221" s="108" t="s">
        <v>507</v>
      </c>
      <c r="E221" s="108" t="s">
        <v>537</v>
      </c>
      <c r="F221" s="108" t="s">
        <v>723</v>
      </c>
      <c r="G221" s="180">
        <v>4494.4470000000001</v>
      </c>
      <c r="H221" s="180">
        <v>9987.66</v>
      </c>
      <c r="J221"/>
      <c r="K221"/>
    </row>
    <row r="222" spans="2:11">
      <c r="B222" s="179">
        <v>42841</v>
      </c>
      <c r="C222" s="108" t="s">
        <v>108</v>
      </c>
      <c r="D222" s="108" t="s">
        <v>528</v>
      </c>
      <c r="E222" s="108" t="s">
        <v>537</v>
      </c>
      <c r="F222" s="108" t="s">
        <v>724</v>
      </c>
      <c r="G222" s="180">
        <v>2350.4615999999996</v>
      </c>
      <c r="H222" s="180">
        <v>4052.52</v>
      </c>
      <c r="J222"/>
      <c r="K222"/>
    </row>
    <row r="223" spans="2:11">
      <c r="B223" s="179">
        <v>43128</v>
      </c>
      <c r="C223" s="108" t="s">
        <v>514</v>
      </c>
      <c r="D223" s="108" t="s">
        <v>510</v>
      </c>
      <c r="E223" s="108" t="s">
        <v>535</v>
      </c>
      <c r="F223" s="108" t="s">
        <v>725</v>
      </c>
      <c r="G223" s="180">
        <v>4035.8835999999997</v>
      </c>
      <c r="H223" s="180">
        <v>6958.42</v>
      </c>
      <c r="J223"/>
      <c r="K223"/>
    </row>
    <row r="224" spans="2:11">
      <c r="B224" s="179">
        <v>42982</v>
      </c>
      <c r="C224" s="108" t="s">
        <v>115</v>
      </c>
      <c r="D224" s="108" t="s">
        <v>507</v>
      </c>
      <c r="E224" s="108" t="s">
        <v>520</v>
      </c>
      <c r="F224" s="108" t="s">
        <v>726</v>
      </c>
      <c r="G224" s="180">
        <v>5988.93</v>
      </c>
      <c r="H224" s="180">
        <v>7985.24</v>
      </c>
      <c r="J224"/>
      <c r="K224"/>
    </row>
    <row r="225" spans="2:11">
      <c r="B225" s="179">
        <v>43267</v>
      </c>
      <c r="C225" s="108" t="s">
        <v>514</v>
      </c>
      <c r="D225" s="108" t="s">
        <v>528</v>
      </c>
      <c r="E225" s="108" t="s">
        <v>562</v>
      </c>
      <c r="F225" s="108" t="s">
        <v>727</v>
      </c>
      <c r="G225" s="180">
        <v>4949.5349999999999</v>
      </c>
      <c r="H225" s="180">
        <v>6599.38</v>
      </c>
      <c r="J225"/>
      <c r="K225"/>
    </row>
    <row r="226" spans="2:11">
      <c r="B226" s="179">
        <v>42740</v>
      </c>
      <c r="C226" s="108" t="s">
        <v>108</v>
      </c>
      <c r="D226" s="108" t="s">
        <v>504</v>
      </c>
      <c r="E226" s="108" t="s">
        <v>511</v>
      </c>
      <c r="F226" s="108" t="s">
        <v>728</v>
      </c>
      <c r="G226" s="180">
        <v>644.46879999999987</v>
      </c>
      <c r="H226" s="180">
        <v>1092.32</v>
      </c>
      <c r="J226"/>
      <c r="K226"/>
    </row>
    <row r="227" spans="2:11">
      <c r="B227" s="179">
        <v>43189</v>
      </c>
      <c r="C227" s="108" t="s">
        <v>496</v>
      </c>
      <c r="D227" s="108" t="s">
        <v>500</v>
      </c>
      <c r="E227" s="108" t="s">
        <v>535</v>
      </c>
      <c r="F227" s="108" t="s">
        <v>729</v>
      </c>
      <c r="G227" s="180">
        <v>3730.5019999999995</v>
      </c>
      <c r="H227" s="180">
        <v>6431.9</v>
      </c>
      <c r="J227"/>
      <c r="K227"/>
    </row>
    <row r="228" spans="2:11">
      <c r="B228" s="179">
        <v>43001</v>
      </c>
      <c r="C228" s="108" t="s">
        <v>514</v>
      </c>
      <c r="D228" s="108" t="s">
        <v>510</v>
      </c>
      <c r="E228" s="108" t="s">
        <v>498</v>
      </c>
      <c r="F228" s="108" t="s">
        <v>730</v>
      </c>
      <c r="G228" s="180">
        <v>2280.1692000000003</v>
      </c>
      <c r="H228" s="180">
        <v>3353.19</v>
      </c>
      <c r="J228"/>
      <c r="K228"/>
    </row>
    <row r="229" spans="2:11">
      <c r="B229" s="179">
        <v>43450</v>
      </c>
      <c r="C229" s="108" t="s">
        <v>514</v>
      </c>
      <c r="D229" s="108" t="s">
        <v>404</v>
      </c>
      <c r="E229" s="108" t="s">
        <v>535</v>
      </c>
      <c r="F229" s="108" t="s">
        <v>731</v>
      </c>
      <c r="G229" s="180">
        <v>1232.2650000000001</v>
      </c>
      <c r="H229" s="180">
        <v>1643.02</v>
      </c>
      <c r="J229"/>
      <c r="K229"/>
    </row>
    <row r="230" spans="2:11">
      <c r="B230" s="179">
        <v>43086</v>
      </c>
      <c r="C230" s="108" t="s">
        <v>514</v>
      </c>
      <c r="D230" s="108" t="s">
        <v>504</v>
      </c>
      <c r="E230" s="108" t="s">
        <v>501</v>
      </c>
      <c r="F230" s="108" t="s">
        <v>732</v>
      </c>
      <c r="G230" s="180">
        <v>1528.835</v>
      </c>
      <c r="H230" s="180">
        <v>2779.7</v>
      </c>
      <c r="J230"/>
      <c r="K230"/>
    </row>
    <row r="231" spans="2:11">
      <c r="B231" s="179">
        <v>43447</v>
      </c>
      <c r="C231" s="108" t="s">
        <v>496</v>
      </c>
      <c r="D231" s="108" t="s">
        <v>507</v>
      </c>
      <c r="E231" s="108" t="s">
        <v>515</v>
      </c>
      <c r="F231" s="108" t="s">
        <v>733</v>
      </c>
      <c r="G231" s="180">
        <v>1191.2445999999998</v>
      </c>
      <c r="H231" s="180">
        <v>2053.87</v>
      </c>
      <c r="J231"/>
      <c r="K231"/>
    </row>
    <row r="232" spans="2:11">
      <c r="B232" s="179">
        <v>43100</v>
      </c>
      <c r="C232" s="108" t="s">
        <v>514</v>
      </c>
      <c r="D232" s="108" t="s">
        <v>510</v>
      </c>
      <c r="E232" s="108" t="s">
        <v>520</v>
      </c>
      <c r="F232" s="108" t="s">
        <v>734</v>
      </c>
      <c r="G232" s="180">
        <v>5394.1449999999995</v>
      </c>
      <c r="H232" s="180">
        <v>9300.25</v>
      </c>
      <c r="J232"/>
      <c r="K232"/>
    </row>
    <row r="233" spans="2:11">
      <c r="B233" s="179">
        <v>43444</v>
      </c>
      <c r="C233" s="108" t="s">
        <v>108</v>
      </c>
      <c r="D233" s="108" t="s">
        <v>526</v>
      </c>
      <c r="E233" s="108" t="s">
        <v>505</v>
      </c>
      <c r="F233" s="108" t="s">
        <v>735</v>
      </c>
      <c r="G233" s="180">
        <v>3043.75225</v>
      </c>
      <c r="H233" s="180">
        <v>3255.35</v>
      </c>
      <c r="J233"/>
      <c r="K233"/>
    </row>
    <row r="234" spans="2:11">
      <c r="B234" s="179">
        <v>43030</v>
      </c>
      <c r="C234" s="108" t="s">
        <v>108</v>
      </c>
      <c r="D234" s="108" t="s">
        <v>500</v>
      </c>
      <c r="E234" s="108" t="s">
        <v>501</v>
      </c>
      <c r="F234" s="108" t="s">
        <v>736</v>
      </c>
      <c r="G234" s="180">
        <v>1721.5523000000001</v>
      </c>
      <c r="H234" s="180">
        <v>4003.61</v>
      </c>
      <c r="J234"/>
      <c r="K234"/>
    </row>
    <row r="235" spans="2:11">
      <c r="B235" s="179">
        <v>43122</v>
      </c>
      <c r="C235" s="108" t="s">
        <v>514</v>
      </c>
      <c r="D235" s="108" t="s">
        <v>500</v>
      </c>
      <c r="E235" s="108" t="s">
        <v>511</v>
      </c>
      <c r="F235" s="108" t="s">
        <v>737</v>
      </c>
      <c r="G235" s="180">
        <v>1385.8965000000001</v>
      </c>
      <c r="H235" s="180">
        <v>3079.77</v>
      </c>
      <c r="J235"/>
      <c r="K235"/>
    </row>
    <row r="236" spans="2:11">
      <c r="B236" s="179">
        <v>42882</v>
      </c>
      <c r="C236" s="108" t="s">
        <v>503</v>
      </c>
      <c r="D236" s="108" t="s">
        <v>510</v>
      </c>
      <c r="E236" s="108" t="s">
        <v>520</v>
      </c>
      <c r="F236" s="108" t="s">
        <v>738</v>
      </c>
      <c r="G236" s="180">
        <v>87.245999999999995</v>
      </c>
      <c r="H236" s="180">
        <v>193.88</v>
      </c>
      <c r="J236"/>
      <c r="K236"/>
    </row>
    <row r="237" spans="2:11">
      <c r="B237" s="179">
        <v>43221</v>
      </c>
      <c r="C237" s="108" t="s">
        <v>503</v>
      </c>
      <c r="D237" s="108" t="s">
        <v>510</v>
      </c>
      <c r="E237" s="108" t="s">
        <v>522</v>
      </c>
      <c r="F237" s="108" t="s">
        <v>739</v>
      </c>
      <c r="G237" s="180">
        <v>2952.3647999999998</v>
      </c>
      <c r="H237" s="180">
        <v>3354.96</v>
      </c>
      <c r="J237"/>
      <c r="K237"/>
    </row>
    <row r="238" spans="2:11">
      <c r="B238" s="179">
        <v>43096</v>
      </c>
      <c r="C238" s="108" t="s">
        <v>514</v>
      </c>
      <c r="D238" s="108" t="s">
        <v>504</v>
      </c>
      <c r="E238" s="108" t="s">
        <v>505</v>
      </c>
      <c r="F238" s="108" t="s">
        <v>740</v>
      </c>
      <c r="G238" s="180">
        <v>4638.9192000000003</v>
      </c>
      <c r="H238" s="180">
        <v>6821.94</v>
      </c>
      <c r="J238"/>
      <c r="K238"/>
    </row>
    <row r="239" spans="2:11">
      <c r="B239" s="179">
        <v>43386</v>
      </c>
      <c r="C239" s="108" t="s">
        <v>108</v>
      </c>
      <c r="D239" s="108" t="s">
        <v>507</v>
      </c>
      <c r="E239" s="108" t="s">
        <v>562</v>
      </c>
      <c r="F239" s="108" t="s">
        <v>741</v>
      </c>
      <c r="G239" s="180">
        <v>18.072799999999997</v>
      </c>
      <c r="H239" s="180">
        <v>31.16</v>
      </c>
      <c r="J239"/>
      <c r="K239"/>
    </row>
    <row r="240" spans="2:11">
      <c r="B240" s="179">
        <v>43096</v>
      </c>
      <c r="C240" s="108" t="s">
        <v>115</v>
      </c>
      <c r="D240" s="108" t="s">
        <v>497</v>
      </c>
      <c r="E240" s="108" t="s">
        <v>535</v>
      </c>
      <c r="F240" s="108" t="s">
        <v>742</v>
      </c>
      <c r="G240" s="180">
        <v>3396.2484999999997</v>
      </c>
      <c r="H240" s="180">
        <v>9179.0499999999993</v>
      </c>
      <c r="J240"/>
      <c r="K240"/>
    </row>
    <row r="241" spans="2:11">
      <c r="B241" s="179">
        <v>43167</v>
      </c>
      <c r="C241" s="108" t="s">
        <v>108</v>
      </c>
      <c r="D241" s="108" t="s">
        <v>526</v>
      </c>
      <c r="E241" s="108" t="s">
        <v>498</v>
      </c>
      <c r="F241" s="108" t="s">
        <v>743</v>
      </c>
      <c r="G241" s="180">
        <v>1701.144</v>
      </c>
      <c r="H241" s="180">
        <v>3780.32</v>
      </c>
      <c r="J241"/>
      <c r="K241"/>
    </row>
    <row r="242" spans="2:11">
      <c r="B242" s="179">
        <v>42736</v>
      </c>
      <c r="C242" s="108" t="s">
        <v>108</v>
      </c>
      <c r="D242" s="108" t="s">
        <v>497</v>
      </c>
      <c r="E242" s="108" t="s">
        <v>524</v>
      </c>
      <c r="F242" s="108" t="s">
        <v>744</v>
      </c>
      <c r="G242" s="180">
        <v>4341.1787000000004</v>
      </c>
      <c r="H242" s="180">
        <v>7357.93</v>
      </c>
      <c r="J242"/>
      <c r="K242"/>
    </row>
    <row r="243" spans="2:11">
      <c r="B243" s="179">
        <v>43291</v>
      </c>
      <c r="C243" s="108" t="s">
        <v>115</v>
      </c>
      <c r="D243" s="108" t="s">
        <v>526</v>
      </c>
      <c r="E243" s="108" t="s">
        <v>562</v>
      </c>
      <c r="F243" s="108" t="s">
        <v>745</v>
      </c>
      <c r="G243" s="180">
        <v>3381.0748000000003</v>
      </c>
      <c r="H243" s="180">
        <v>9138.0400000000009</v>
      </c>
      <c r="J243"/>
      <c r="K243"/>
    </row>
    <row r="244" spans="2:11">
      <c r="B244" s="179">
        <v>42777</v>
      </c>
      <c r="C244" s="108" t="s">
        <v>115</v>
      </c>
      <c r="D244" s="108" t="s">
        <v>500</v>
      </c>
      <c r="E244" s="108" t="s">
        <v>535</v>
      </c>
      <c r="F244" s="108" t="s">
        <v>746</v>
      </c>
      <c r="G244" s="180">
        <v>3639.0150000000003</v>
      </c>
      <c r="H244" s="180">
        <v>4852.0200000000004</v>
      </c>
      <c r="J244"/>
      <c r="K244"/>
    </row>
    <row r="245" spans="2:11">
      <c r="B245" s="179">
        <v>43313</v>
      </c>
      <c r="C245" s="108" t="s">
        <v>514</v>
      </c>
      <c r="D245" s="108" t="s">
        <v>504</v>
      </c>
      <c r="E245" s="108" t="s">
        <v>537</v>
      </c>
      <c r="F245" s="108" t="s">
        <v>747</v>
      </c>
      <c r="G245" s="180">
        <v>3565.9298000000003</v>
      </c>
      <c r="H245" s="180">
        <v>8292.86</v>
      </c>
      <c r="J245"/>
      <c r="K245"/>
    </row>
    <row r="246" spans="2:11">
      <c r="B246" s="179">
        <v>43023</v>
      </c>
      <c r="C246" s="108" t="s">
        <v>496</v>
      </c>
      <c r="D246" s="108" t="s">
        <v>528</v>
      </c>
      <c r="E246" s="108" t="s">
        <v>562</v>
      </c>
      <c r="F246" s="108" t="s">
        <v>748</v>
      </c>
      <c r="G246" s="180">
        <v>3219.6067999999996</v>
      </c>
      <c r="H246" s="180">
        <v>8701.64</v>
      </c>
      <c r="J246"/>
      <c r="K246"/>
    </row>
    <row r="247" spans="2:11">
      <c r="B247" s="179">
        <v>43149</v>
      </c>
      <c r="C247" s="108" t="s">
        <v>115</v>
      </c>
      <c r="D247" s="108" t="s">
        <v>404</v>
      </c>
      <c r="E247" s="108" t="s">
        <v>508</v>
      </c>
      <c r="F247" s="108" t="s">
        <v>749</v>
      </c>
      <c r="G247" s="180">
        <v>2924.2365</v>
      </c>
      <c r="H247" s="180">
        <v>6800.55</v>
      </c>
      <c r="J247"/>
      <c r="K247"/>
    </row>
    <row r="248" spans="2:11">
      <c r="B248" s="179">
        <v>42970</v>
      </c>
      <c r="C248" s="108" t="s">
        <v>108</v>
      </c>
      <c r="D248" s="108" t="s">
        <v>500</v>
      </c>
      <c r="E248" s="108" t="s">
        <v>535</v>
      </c>
      <c r="F248" s="108" t="s">
        <v>750</v>
      </c>
      <c r="G248" s="180">
        <v>782.59050000000002</v>
      </c>
      <c r="H248" s="180">
        <v>1739.09</v>
      </c>
      <c r="J248"/>
      <c r="K248"/>
    </row>
    <row r="249" spans="2:11">
      <c r="B249" s="179">
        <v>43423</v>
      </c>
      <c r="C249" s="108" t="s">
        <v>514</v>
      </c>
      <c r="D249" s="108" t="s">
        <v>500</v>
      </c>
      <c r="E249" s="108" t="s">
        <v>501</v>
      </c>
      <c r="F249" s="108" t="s">
        <v>751</v>
      </c>
      <c r="G249" s="180">
        <v>1193.4675</v>
      </c>
      <c r="H249" s="180">
        <v>1591.29</v>
      </c>
      <c r="J249"/>
      <c r="K249"/>
    </row>
    <row r="250" spans="2:11">
      <c r="B250" s="179">
        <v>42834</v>
      </c>
      <c r="C250" s="108" t="s">
        <v>496</v>
      </c>
      <c r="D250" s="108" t="s">
        <v>404</v>
      </c>
      <c r="E250" s="108" t="s">
        <v>569</v>
      </c>
      <c r="F250" s="108" t="s">
        <v>752</v>
      </c>
      <c r="G250" s="180">
        <v>2647.4331999999999</v>
      </c>
      <c r="H250" s="180">
        <v>4564.54</v>
      </c>
      <c r="J250"/>
      <c r="K250"/>
    </row>
    <row r="251" spans="2:11">
      <c r="B251" s="179">
        <v>43302</v>
      </c>
      <c r="C251" s="108" t="s">
        <v>514</v>
      </c>
      <c r="D251" s="108" t="s">
        <v>504</v>
      </c>
      <c r="E251" s="108" t="s">
        <v>511</v>
      </c>
      <c r="F251" s="108" t="s">
        <v>753</v>
      </c>
      <c r="G251" s="180">
        <v>1641.6136000000001</v>
      </c>
      <c r="H251" s="180">
        <v>1865.47</v>
      </c>
      <c r="J251"/>
      <c r="K251"/>
    </row>
    <row r="252" spans="2:11">
      <c r="B252" s="179">
        <v>43024</v>
      </c>
      <c r="C252" s="108" t="s">
        <v>115</v>
      </c>
      <c r="D252" s="108" t="s">
        <v>497</v>
      </c>
      <c r="E252" s="108" t="s">
        <v>535</v>
      </c>
      <c r="F252" s="108" t="s">
        <v>754</v>
      </c>
      <c r="G252" s="180">
        <v>4250.1646000000001</v>
      </c>
      <c r="H252" s="180">
        <v>7327.87</v>
      </c>
      <c r="J252"/>
      <c r="K252"/>
    </row>
    <row r="253" spans="2:11">
      <c r="B253" s="179">
        <v>43434</v>
      </c>
      <c r="C253" s="108" t="s">
        <v>108</v>
      </c>
      <c r="D253" s="108" t="s">
        <v>528</v>
      </c>
      <c r="E253" s="108" t="s">
        <v>537</v>
      </c>
      <c r="F253" s="108" t="s">
        <v>755</v>
      </c>
      <c r="G253" s="180">
        <v>4760.7907999999998</v>
      </c>
      <c r="H253" s="180">
        <v>8208.26</v>
      </c>
      <c r="J253"/>
      <c r="K253"/>
    </row>
    <row r="254" spans="2:11">
      <c r="B254" s="179">
        <v>43061</v>
      </c>
      <c r="C254" s="108" t="s">
        <v>514</v>
      </c>
      <c r="D254" s="108" t="s">
        <v>526</v>
      </c>
      <c r="E254" s="108" t="s">
        <v>530</v>
      </c>
      <c r="F254" s="108" t="s">
        <v>756</v>
      </c>
      <c r="G254" s="180">
        <v>7012.7711500000005</v>
      </c>
      <c r="H254" s="180">
        <v>7500.29</v>
      </c>
      <c r="J254"/>
      <c r="K254"/>
    </row>
    <row r="255" spans="2:11">
      <c r="B255" s="179">
        <v>43313</v>
      </c>
      <c r="C255" s="108" t="s">
        <v>514</v>
      </c>
      <c r="D255" s="108" t="s">
        <v>497</v>
      </c>
      <c r="E255" s="108" t="s">
        <v>520</v>
      </c>
      <c r="F255" s="108" t="s">
        <v>757</v>
      </c>
      <c r="G255" s="180">
        <v>4595.2060000000001</v>
      </c>
      <c r="H255" s="180">
        <v>8354.92</v>
      </c>
      <c r="J255"/>
      <c r="K255"/>
    </row>
    <row r="256" spans="2:11">
      <c r="B256" s="179">
        <v>42772</v>
      </c>
      <c r="C256" s="108" t="s">
        <v>108</v>
      </c>
      <c r="D256" s="108" t="s">
        <v>526</v>
      </c>
      <c r="E256" s="108" t="s">
        <v>520</v>
      </c>
      <c r="F256" s="108" t="s">
        <v>758</v>
      </c>
      <c r="G256" s="180">
        <v>3138.5097999999998</v>
      </c>
      <c r="H256" s="180">
        <v>7298.86</v>
      </c>
      <c r="J256"/>
      <c r="K256"/>
    </row>
    <row r="257" spans="2:11">
      <c r="B257" s="179">
        <v>43350</v>
      </c>
      <c r="C257" s="108" t="s">
        <v>514</v>
      </c>
      <c r="D257" s="108" t="s">
        <v>510</v>
      </c>
      <c r="E257" s="108" t="s">
        <v>515</v>
      </c>
      <c r="F257" s="108" t="s">
        <v>759</v>
      </c>
      <c r="G257" s="180">
        <v>1864.6688000000001</v>
      </c>
      <c r="H257" s="180">
        <v>2742.16</v>
      </c>
      <c r="J257"/>
      <c r="K257"/>
    </row>
    <row r="258" spans="2:11">
      <c r="B258" s="179">
        <v>42897</v>
      </c>
      <c r="C258" s="108" t="s">
        <v>514</v>
      </c>
      <c r="D258" s="108" t="s">
        <v>500</v>
      </c>
      <c r="E258" s="108" t="s">
        <v>520</v>
      </c>
      <c r="F258" s="108" t="s">
        <v>760</v>
      </c>
      <c r="G258" s="180">
        <v>2204.4645</v>
      </c>
      <c r="H258" s="180">
        <v>4898.8100000000004</v>
      </c>
      <c r="J258"/>
      <c r="K258"/>
    </row>
    <row r="259" spans="2:11">
      <c r="B259" s="179">
        <v>43337</v>
      </c>
      <c r="C259" s="108" t="s">
        <v>108</v>
      </c>
      <c r="D259" s="108" t="s">
        <v>526</v>
      </c>
      <c r="E259" s="108" t="s">
        <v>562</v>
      </c>
      <c r="F259" s="108" t="s">
        <v>761</v>
      </c>
      <c r="G259" s="180">
        <v>4355.7929999999997</v>
      </c>
      <c r="H259" s="180">
        <v>7382.7</v>
      </c>
      <c r="J259"/>
      <c r="K259"/>
    </row>
    <row r="260" spans="2:11">
      <c r="B260" s="179">
        <v>42812</v>
      </c>
      <c r="C260" s="108" t="s">
        <v>108</v>
      </c>
      <c r="D260" s="108" t="s">
        <v>507</v>
      </c>
      <c r="E260" s="108" t="s">
        <v>535</v>
      </c>
      <c r="F260" s="108" t="s">
        <v>762</v>
      </c>
      <c r="G260" s="180">
        <v>249.38320000000002</v>
      </c>
      <c r="H260" s="180">
        <v>366.74</v>
      </c>
      <c r="J260"/>
      <c r="K260"/>
    </row>
    <row r="261" spans="2:11">
      <c r="B261" s="179">
        <v>43230</v>
      </c>
      <c r="C261" s="108" t="s">
        <v>514</v>
      </c>
      <c r="D261" s="108" t="s">
        <v>500</v>
      </c>
      <c r="E261" s="108" t="s">
        <v>508</v>
      </c>
      <c r="F261" s="108" t="s">
        <v>763</v>
      </c>
      <c r="G261" s="180">
        <v>1855.4204999999999</v>
      </c>
      <c r="H261" s="180">
        <v>5014.6499999999996</v>
      </c>
      <c r="J261"/>
      <c r="K261"/>
    </row>
    <row r="262" spans="2:11">
      <c r="B262" s="179">
        <v>42832</v>
      </c>
      <c r="C262" s="108" t="s">
        <v>108</v>
      </c>
      <c r="D262" s="108" t="s">
        <v>404</v>
      </c>
      <c r="E262" s="108" t="s">
        <v>535</v>
      </c>
      <c r="F262" s="108" t="s">
        <v>764</v>
      </c>
      <c r="G262" s="180">
        <v>712.92650000000003</v>
      </c>
      <c r="H262" s="180">
        <v>1296.23</v>
      </c>
      <c r="J262"/>
      <c r="K262"/>
    </row>
    <row r="263" spans="2:11">
      <c r="B263" s="179">
        <v>43450</v>
      </c>
      <c r="C263" s="108" t="s">
        <v>108</v>
      </c>
      <c r="D263" s="108" t="s">
        <v>500</v>
      </c>
      <c r="E263" s="108" t="s">
        <v>530</v>
      </c>
      <c r="F263" s="108" t="s">
        <v>765</v>
      </c>
      <c r="G263" s="180">
        <v>2335.029</v>
      </c>
      <c r="H263" s="180">
        <v>5430.3</v>
      </c>
      <c r="J263"/>
      <c r="K263"/>
    </row>
    <row r="264" spans="2:11">
      <c r="B264" s="179">
        <v>43078</v>
      </c>
      <c r="C264" s="108" t="s">
        <v>108</v>
      </c>
      <c r="D264" s="108" t="s">
        <v>500</v>
      </c>
      <c r="E264" s="108" t="s">
        <v>501</v>
      </c>
      <c r="F264" s="108" t="s">
        <v>766</v>
      </c>
      <c r="G264" s="180">
        <v>627.28200000000004</v>
      </c>
      <c r="H264" s="180">
        <v>1393.96</v>
      </c>
      <c r="J264"/>
      <c r="K264"/>
    </row>
    <row r="265" spans="2:11">
      <c r="B265" s="179">
        <v>43147</v>
      </c>
      <c r="C265" s="108" t="s">
        <v>514</v>
      </c>
      <c r="D265" s="108" t="s">
        <v>528</v>
      </c>
      <c r="E265" s="108" t="s">
        <v>505</v>
      </c>
      <c r="F265" s="108" t="s">
        <v>767</v>
      </c>
      <c r="G265" s="180">
        <v>5085.1274000000003</v>
      </c>
      <c r="H265" s="180">
        <v>8618.86</v>
      </c>
      <c r="J265"/>
      <c r="K265"/>
    </row>
    <row r="266" spans="2:11">
      <c r="B266" s="179">
        <v>42744</v>
      </c>
      <c r="C266" s="108" t="s">
        <v>115</v>
      </c>
      <c r="D266" s="108" t="s">
        <v>500</v>
      </c>
      <c r="E266" s="108" t="s">
        <v>524</v>
      </c>
      <c r="F266" s="108" t="s">
        <v>768</v>
      </c>
      <c r="G266" s="180">
        <v>2070.5570000000002</v>
      </c>
      <c r="H266" s="180">
        <v>5596.1</v>
      </c>
      <c r="J266"/>
      <c r="K266"/>
    </row>
    <row r="267" spans="2:11">
      <c r="B267" s="179">
        <v>43305</v>
      </c>
      <c r="C267" s="108" t="s">
        <v>496</v>
      </c>
      <c r="D267" s="108" t="s">
        <v>528</v>
      </c>
      <c r="E267" s="108" t="s">
        <v>508</v>
      </c>
      <c r="F267" s="108" t="s">
        <v>769</v>
      </c>
      <c r="G267" s="180">
        <v>3234.2809999999995</v>
      </c>
      <c r="H267" s="180">
        <v>8741.2999999999993</v>
      </c>
      <c r="J267"/>
      <c r="K267"/>
    </row>
    <row r="268" spans="2:11">
      <c r="B268" s="179">
        <v>42902</v>
      </c>
      <c r="C268" s="108" t="s">
        <v>514</v>
      </c>
      <c r="D268" s="108" t="s">
        <v>507</v>
      </c>
      <c r="E268" s="108" t="s">
        <v>524</v>
      </c>
      <c r="F268" s="108" t="s">
        <v>770</v>
      </c>
      <c r="G268" s="180">
        <v>1835.8971999999999</v>
      </c>
      <c r="H268" s="180">
        <v>3165.34</v>
      </c>
      <c r="J268"/>
      <c r="K268"/>
    </row>
    <row r="269" spans="2:11">
      <c r="B269" s="179">
        <v>43129</v>
      </c>
      <c r="C269" s="108" t="s">
        <v>503</v>
      </c>
      <c r="D269" s="108" t="s">
        <v>526</v>
      </c>
      <c r="E269" s="108" t="s">
        <v>535</v>
      </c>
      <c r="F269" s="108" t="s">
        <v>771</v>
      </c>
      <c r="G269" s="180">
        <v>969.03510000000006</v>
      </c>
      <c r="H269" s="180">
        <v>2253.5700000000002</v>
      </c>
      <c r="J269"/>
      <c r="K269"/>
    </row>
    <row r="270" spans="2:11">
      <c r="B270" s="179">
        <v>43001</v>
      </c>
      <c r="C270" s="108" t="s">
        <v>514</v>
      </c>
      <c r="D270" s="108" t="s">
        <v>500</v>
      </c>
      <c r="E270" s="108" t="s">
        <v>520</v>
      </c>
      <c r="F270" s="108" t="s">
        <v>772</v>
      </c>
      <c r="G270" s="180">
        <v>1559.4981999999998</v>
      </c>
      <c r="H270" s="180">
        <v>3626.74</v>
      </c>
      <c r="J270"/>
      <c r="K270"/>
    </row>
    <row r="271" spans="2:11">
      <c r="B271" s="179">
        <v>43134</v>
      </c>
      <c r="C271" s="108" t="s">
        <v>496</v>
      </c>
      <c r="D271" s="108" t="s">
        <v>504</v>
      </c>
      <c r="E271" s="108" t="s">
        <v>524</v>
      </c>
      <c r="F271" s="108" t="s">
        <v>773</v>
      </c>
      <c r="G271" s="180">
        <v>862.85950000000003</v>
      </c>
      <c r="H271" s="180">
        <v>2006.65</v>
      </c>
      <c r="J271"/>
      <c r="K271"/>
    </row>
    <row r="272" spans="2:11">
      <c r="B272" s="179">
        <v>42859</v>
      </c>
      <c r="C272" s="108" t="s">
        <v>514</v>
      </c>
      <c r="D272" s="108" t="s">
        <v>500</v>
      </c>
      <c r="E272" s="108" t="s">
        <v>535</v>
      </c>
      <c r="F272" s="108" t="s">
        <v>518</v>
      </c>
      <c r="G272" s="180">
        <v>2339.48</v>
      </c>
      <c r="H272" s="180">
        <v>2658.5</v>
      </c>
      <c r="J272"/>
      <c r="K272"/>
    </row>
    <row r="273" spans="2:11">
      <c r="B273" s="179">
        <v>43278</v>
      </c>
      <c r="C273" s="108" t="s">
        <v>115</v>
      </c>
      <c r="D273" s="108" t="s">
        <v>504</v>
      </c>
      <c r="E273" s="108" t="s">
        <v>537</v>
      </c>
      <c r="F273" s="108" t="s">
        <v>774</v>
      </c>
      <c r="G273" s="180">
        <v>3976.5967999999998</v>
      </c>
      <c r="H273" s="180">
        <v>4518.8599999999997</v>
      </c>
      <c r="J273"/>
      <c r="K273"/>
    </row>
    <row r="274" spans="2:11">
      <c r="B274" s="179">
        <v>42984</v>
      </c>
      <c r="C274" s="108" t="s">
        <v>108</v>
      </c>
      <c r="D274" s="108" t="s">
        <v>500</v>
      </c>
      <c r="E274" s="108" t="s">
        <v>530</v>
      </c>
      <c r="F274" s="108" t="s">
        <v>775</v>
      </c>
      <c r="G274" s="180">
        <v>4592.5725000000002</v>
      </c>
      <c r="H274" s="180">
        <v>6123.43</v>
      </c>
      <c r="J274"/>
      <c r="K274"/>
    </row>
    <row r="275" spans="2:11">
      <c r="B275" s="179">
        <v>43292</v>
      </c>
      <c r="C275" s="108" t="s">
        <v>108</v>
      </c>
      <c r="D275" s="108" t="s">
        <v>504</v>
      </c>
      <c r="E275" s="108" t="s">
        <v>511</v>
      </c>
      <c r="F275" s="108" t="s">
        <v>776</v>
      </c>
      <c r="G275" s="180">
        <v>3107.2788999999998</v>
      </c>
      <c r="H275" s="180">
        <v>7226.23</v>
      </c>
      <c r="J275"/>
      <c r="K275"/>
    </row>
    <row r="276" spans="2:11">
      <c r="B276" s="179">
        <v>42829</v>
      </c>
      <c r="C276" s="108" t="s">
        <v>514</v>
      </c>
      <c r="D276" s="108" t="s">
        <v>500</v>
      </c>
      <c r="E276" s="108" t="s">
        <v>520</v>
      </c>
      <c r="F276" s="108" t="s">
        <v>777</v>
      </c>
      <c r="G276" s="180">
        <v>1231.7985000000001</v>
      </c>
      <c r="H276" s="180">
        <v>2737.33</v>
      </c>
      <c r="J276"/>
      <c r="K276"/>
    </row>
    <row r="277" spans="2:11">
      <c r="B277" s="179">
        <v>43137</v>
      </c>
      <c r="C277" s="108" t="s">
        <v>503</v>
      </c>
      <c r="D277" s="108" t="s">
        <v>507</v>
      </c>
      <c r="E277" s="108" t="s">
        <v>530</v>
      </c>
      <c r="F277" s="108" t="s">
        <v>778</v>
      </c>
      <c r="G277" s="180">
        <v>2084.6947</v>
      </c>
      <c r="H277" s="180">
        <v>5634.31</v>
      </c>
      <c r="J277"/>
      <c r="K277"/>
    </row>
    <row r="278" spans="2:11">
      <c r="B278" s="179">
        <v>43092</v>
      </c>
      <c r="C278" s="108" t="s">
        <v>514</v>
      </c>
      <c r="D278" s="108" t="s">
        <v>510</v>
      </c>
      <c r="E278" s="108" t="s">
        <v>520</v>
      </c>
      <c r="F278" s="108" t="s">
        <v>779</v>
      </c>
      <c r="G278" s="180">
        <v>4064.72</v>
      </c>
      <c r="H278" s="180">
        <v>7390.4</v>
      </c>
      <c r="J278"/>
      <c r="K278"/>
    </row>
    <row r="279" spans="2:11">
      <c r="B279" s="179">
        <v>43264</v>
      </c>
      <c r="C279" s="108" t="s">
        <v>514</v>
      </c>
      <c r="D279" s="108" t="s">
        <v>504</v>
      </c>
      <c r="E279" s="108" t="s">
        <v>569</v>
      </c>
      <c r="F279" s="108" t="s">
        <v>780</v>
      </c>
      <c r="G279" s="180">
        <v>5643.7452999999996</v>
      </c>
      <c r="H279" s="180">
        <v>9565.67</v>
      </c>
      <c r="J279"/>
      <c r="K279"/>
    </row>
    <row r="280" spans="2:11">
      <c r="B280" s="179">
        <v>43076</v>
      </c>
      <c r="C280" s="108" t="s">
        <v>514</v>
      </c>
      <c r="D280" s="108" t="s">
        <v>504</v>
      </c>
      <c r="E280" s="108" t="s">
        <v>537</v>
      </c>
      <c r="F280" s="108" t="s">
        <v>781</v>
      </c>
      <c r="G280" s="180">
        <v>4257.4391999999998</v>
      </c>
      <c r="H280" s="180">
        <v>6260.94</v>
      </c>
      <c r="J280"/>
      <c r="K280"/>
    </row>
    <row r="281" spans="2:11">
      <c r="B281" s="179">
        <v>43119</v>
      </c>
      <c r="C281" s="108" t="s">
        <v>496</v>
      </c>
      <c r="D281" s="108" t="s">
        <v>526</v>
      </c>
      <c r="E281" s="108" t="s">
        <v>535</v>
      </c>
      <c r="F281" s="108" t="s">
        <v>782</v>
      </c>
      <c r="G281" s="180">
        <v>3345.5524000000005</v>
      </c>
      <c r="H281" s="180">
        <v>4919.93</v>
      </c>
      <c r="J281"/>
      <c r="K281"/>
    </row>
    <row r="282" spans="2:11">
      <c r="B282" s="179">
        <v>43052</v>
      </c>
      <c r="C282" s="108" t="s">
        <v>514</v>
      </c>
      <c r="D282" s="108" t="s">
        <v>504</v>
      </c>
      <c r="E282" s="108" t="s">
        <v>508</v>
      </c>
      <c r="F282" s="108" t="s">
        <v>783</v>
      </c>
      <c r="G282" s="180">
        <v>4231.4634999999998</v>
      </c>
      <c r="H282" s="180">
        <v>7693.57</v>
      </c>
      <c r="J282"/>
      <c r="K282"/>
    </row>
    <row r="283" spans="2:11">
      <c r="B283" s="179">
        <v>43302</v>
      </c>
      <c r="C283" s="108" t="s">
        <v>108</v>
      </c>
      <c r="D283" s="108" t="s">
        <v>404</v>
      </c>
      <c r="E283" s="108" t="s">
        <v>530</v>
      </c>
      <c r="F283" s="108" t="s">
        <v>784</v>
      </c>
      <c r="G283" s="180">
        <v>3119.5596999999998</v>
      </c>
      <c r="H283" s="180">
        <v>7254.79</v>
      </c>
      <c r="J283"/>
      <c r="K283"/>
    </row>
    <row r="284" spans="2:11">
      <c r="B284" s="179">
        <v>43034</v>
      </c>
      <c r="C284" s="108" t="s">
        <v>514</v>
      </c>
      <c r="D284" s="108" t="s">
        <v>526</v>
      </c>
      <c r="E284" s="108" t="s">
        <v>537</v>
      </c>
      <c r="F284" s="108" t="s">
        <v>785</v>
      </c>
      <c r="G284" s="180">
        <v>5841.5896000000002</v>
      </c>
      <c r="H284" s="180">
        <v>6638.17</v>
      </c>
      <c r="J284"/>
      <c r="K284"/>
    </row>
    <row r="285" spans="2:11">
      <c r="B285" s="179">
        <v>43273</v>
      </c>
      <c r="C285" s="108" t="s">
        <v>496</v>
      </c>
      <c r="D285" s="108" t="s">
        <v>510</v>
      </c>
      <c r="E285" s="108" t="s">
        <v>498</v>
      </c>
      <c r="F285" s="108" t="s">
        <v>786</v>
      </c>
      <c r="G285" s="180">
        <v>6892.1624999999995</v>
      </c>
      <c r="H285" s="180">
        <v>9189.5499999999993</v>
      </c>
      <c r="J285"/>
      <c r="K285"/>
    </row>
    <row r="286" spans="2:11">
      <c r="B286" s="179">
        <v>43054</v>
      </c>
      <c r="C286" s="108" t="s">
        <v>503</v>
      </c>
      <c r="D286" s="108" t="s">
        <v>500</v>
      </c>
      <c r="E286" s="108" t="s">
        <v>515</v>
      </c>
      <c r="F286" s="108" t="s">
        <v>787</v>
      </c>
      <c r="G286" s="180">
        <v>4854.3364000000001</v>
      </c>
      <c r="H286" s="180">
        <v>7138.73</v>
      </c>
      <c r="J286"/>
      <c r="K286"/>
    </row>
    <row r="287" spans="2:11">
      <c r="B287" s="179">
        <v>43245</v>
      </c>
      <c r="C287" s="108" t="s">
        <v>108</v>
      </c>
      <c r="D287" s="108" t="s">
        <v>500</v>
      </c>
      <c r="E287" s="108" t="s">
        <v>562</v>
      </c>
      <c r="F287" s="108" t="s">
        <v>788</v>
      </c>
      <c r="G287" s="180">
        <v>1259.0744</v>
      </c>
      <c r="H287" s="180">
        <v>2928.08</v>
      </c>
      <c r="J287"/>
      <c r="K287"/>
    </row>
    <row r="288" spans="2:11">
      <c r="B288" s="179">
        <v>43068</v>
      </c>
      <c r="C288" s="108" t="s">
        <v>503</v>
      </c>
      <c r="D288" s="108" t="s">
        <v>504</v>
      </c>
      <c r="E288" s="108" t="s">
        <v>515</v>
      </c>
      <c r="F288" s="108" t="s">
        <v>789</v>
      </c>
      <c r="G288" s="180">
        <v>4756.4436000000005</v>
      </c>
      <c r="H288" s="180">
        <v>6994.77</v>
      </c>
      <c r="J288"/>
      <c r="K288"/>
    </row>
    <row r="289" spans="2:11">
      <c r="B289" s="179">
        <v>43343</v>
      </c>
      <c r="C289" s="108" t="s">
        <v>108</v>
      </c>
      <c r="D289" s="108" t="s">
        <v>500</v>
      </c>
      <c r="E289" s="108" t="s">
        <v>508</v>
      </c>
      <c r="F289" s="108" t="s">
        <v>790</v>
      </c>
      <c r="G289" s="180">
        <v>677.31239999999991</v>
      </c>
      <c r="H289" s="180">
        <v>1167.78</v>
      </c>
      <c r="J289"/>
      <c r="K289"/>
    </row>
    <row r="290" spans="2:11">
      <c r="B290" s="179">
        <v>42999</v>
      </c>
      <c r="C290" s="108" t="s">
        <v>496</v>
      </c>
      <c r="D290" s="108" t="s">
        <v>500</v>
      </c>
      <c r="E290" s="108" t="s">
        <v>537</v>
      </c>
      <c r="F290" s="108" t="s">
        <v>791</v>
      </c>
      <c r="G290" s="180">
        <v>1101.1422</v>
      </c>
      <c r="H290" s="180">
        <v>2976.06</v>
      </c>
      <c r="J290"/>
      <c r="K290"/>
    </row>
    <row r="291" spans="2:11">
      <c r="B291" s="179">
        <v>43277</v>
      </c>
      <c r="C291" s="108" t="s">
        <v>514</v>
      </c>
      <c r="D291" s="108" t="s">
        <v>500</v>
      </c>
      <c r="E291" s="108" t="s">
        <v>537</v>
      </c>
      <c r="F291" s="108" t="s">
        <v>792</v>
      </c>
      <c r="G291" s="180">
        <v>1522.3184999999999</v>
      </c>
      <c r="H291" s="180">
        <v>3382.93</v>
      </c>
      <c r="J291"/>
      <c r="K291"/>
    </row>
    <row r="292" spans="2:11">
      <c r="B292" s="179">
        <v>43086</v>
      </c>
      <c r="C292" s="108" t="s">
        <v>108</v>
      </c>
      <c r="D292" s="108" t="s">
        <v>500</v>
      </c>
      <c r="E292" s="108" t="s">
        <v>520</v>
      </c>
      <c r="F292" s="108" t="s">
        <v>793</v>
      </c>
      <c r="G292" s="180">
        <v>758.69640000000004</v>
      </c>
      <c r="H292" s="180">
        <v>1115.73</v>
      </c>
      <c r="J292"/>
      <c r="K292"/>
    </row>
    <row r="293" spans="2:11">
      <c r="B293" s="179">
        <v>43282</v>
      </c>
      <c r="C293" s="108" t="s">
        <v>514</v>
      </c>
      <c r="D293" s="108" t="s">
        <v>528</v>
      </c>
      <c r="E293" s="108" t="s">
        <v>511</v>
      </c>
      <c r="F293" s="108" t="s">
        <v>794</v>
      </c>
      <c r="G293" s="180">
        <v>105.4019</v>
      </c>
      <c r="H293" s="180">
        <v>284.87</v>
      </c>
      <c r="J293"/>
      <c r="K293"/>
    </row>
    <row r="294" spans="2:11">
      <c r="B294" s="179">
        <v>43100</v>
      </c>
      <c r="C294" s="108" t="s">
        <v>503</v>
      </c>
      <c r="D294" s="108" t="s">
        <v>528</v>
      </c>
      <c r="E294" s="108" t="s">
        <v>501</v>
      </c>
      <c r="F294" s="108" t="s">
        <v>795</v>
      </c>
      <c r="G294" s="180">
        <v>2963.6761999999999</v>
      </c>
      <c r="H294" s="180">
        <v>5023.18</v>
      </c>
      <c r="J294"/>
      <c r="K294"/>
    </row>
    <row r="295" spans="2:11">
      <c r="B295" s="179">
        <v>43440</v>
      </c>
      <c r="C295" s="108" t="s">
        <v>503</v>
      </c>
      <c r="D295" s="108" t="s">
        <v>510</v>
      </c>
      <c r="E295" s="108" t="s">
        <v>524</v>
      </c>
      <c r="F295" s="108" t="s">
        <v>796</v>
      </c>
      <c r="G295" s="180">
        <v>1518.2024999999999</v>
      </c>
      <c r="H295" s="180">
        <v>2024.27</v>
      </c>
      <c r="J295"/>
      <c r="K295"/>
    </row>
    <row r="296" spans="2:11">
      <c r="B296" s="179">
        <v>42955</v>
      </c>
      <c r="C296" s="108" t="s">
        <v>514</v>
      </c>
      <c r="D296" s="108" t="s">
        <v>504</v>
      </c>
      <c r="E296" s="108" t="s">
        <v>520</v>
      </c>
      <c r="F296" s="108" t="s">
        <v>797</v>
      </c>
      <c r="G296" s="180">
        <v>2237.4629</v>
      </c>
      <c r="H296" s="180">
        <v>3792.31</v>
      </c>
      <c r="J296"/>
      <c r="K296"/>
    </row>
    <row r="297" spans="2:11">
      <c r="B297" s="179">
        <v>43289</v>
      </c>
      <c r="C297" s="108" t="s">
        <v>115</v>
      </c>
      <c r="D297" s="108" t="s">
        <v>500</v>
      </c>
      <c r="E297" s="108" t="s">
        <v>515</v>
      </c>
      <c r="F297" s="108" t="s">
        <v>798</v>
      </c>
      <c r="G297" s="180">
        <v>3708.54</v>
      </c>
      <c r="H297" s="180">
        <v>4944.72</v>
      </c>
      <c r="J297"/>
      <c r="K297"/>
    </row>
    <row r="298" spans="2:11">
      <c r="B298" s="179">
        <v>43083</v>
      </c>
      <c r="C298" s="108" t="s">
        <v>514</v>
      </c>
      <c r="D298" s="108" t="s">
        <v>500</v>
      </c>
      <c r="E298" s="108" t="s">
        <v>562</v>
      </c>
      <c r="F298" s="108" t="s">
        <v>799</v>
      </c>
      <c r="G298" s="180">
        <v>5300.6646000000001</v>
      </c>
      <c r="H298" s="180">
        <v>5669.16</v>
      </c>
      <c r="J298"/>
      <c r="K298"/>
    </row>
    <row r="299" spans="2:11">
      <c r="B299" s="179">
        <v>43222</v>
      </c>
      <c r="C299" s="108" t="s">
        <v>514</v>
      </c>
      <c r="D299" s="108" t="s">
        <v>526</v>
      </c>
      <c r="E299" s="108" t="s">
        <v>505</v>
      </c>
      <c r="F299" s="108" t="s">
        <v>800</v>
      </c>
      <c r="G299" s="180">
        <v>4384.4174999999996</v>
      </c>
      <c r="H299" s="180">
        <v>9743.15</v>
      </c>
      <c r="J299"/>
      <c r="K299"/>
    </row>
    <row r="300" spans="2:11">
      <c r="B300" s="179">
        <v>42752</v>
      </c>
      <c r="C300" s="108" t="s">
        <v>108</v>
      </c>
      <c r="D300" s="108" t="s">
        <v>404</v>
      </c>
      <c r="E300" s="108" t="s">
        <v>530</v>
      </c>
      <c r="F300" s="108" t="s">
        <v>801</v>
      </c>
      <c r="G300" s="180">
        <v>3119.0852000000004</v>
      </c>
      <c r="H300" s="180">
        <v>3335.92</v>
      </c>
      <c r="J300"/>
      <c r="K300"/>
    </row>
    <row r="301" spans="2:11">
      <c r="B301" s="179">
        <v>43335</v>
      </c>
      <c r="C301" s="108" t="s">
        <v>514</v>
      </c>
      <c r="D301" s="108" t="s">
        <v>528</v>
      </c>
      <c r="E301" s="108" t="s">
        <v>537</v>
      </c>
      <c r="F301" s="108" t="s">
        <v>802</v>
      </c>
      <c r="G301" s="180">
        <v>4906.6270000000004</v>
      </c>
      <c r="H301" s="180">
        <v>8921.14</v>
      </c>
      <c r="J301"/>
      <c r="K301"/>
    </row>
    <row r="302" spans="2:11">
      <c r="B302" s="179">
        <v>42860</v>
      </c>
      <c r="C302" s="108" t="s">
        <v>503</v>
      </c>
      <c r="D302" s="108" t="s">
        <v>497</v>
      </c>
      <c r="E302" s="108" t="s">
        <v>535</v>
      </c>
      <c r="F302" s="108" t="s">
        <v>803</v>
      </c>
      <c r="G302" s="180">
        <v>5754.9366999999993</v>
      </c>
      <c r="H302" s="180">
        <v>9754.1299999999992</v>
      </c>
      <c r="J302"/>
      <c r="K302"/>
    </row>
    <row r="303" spans="2:11">
      <c r="B303" s="179">
        <v>43395</v>
      </c>
      <c r="C303" s="108" t="s">
        <v>514</v>
      </c>
      <c r="D303" s="108" t="s">
        <v>404</v>
      </c>
      <c r="E303" s="108" t="s">
        <v>515</v>
      </c>
      <c r="F303" s="108" t="s">
        <v>804</v>
      </c>
      <c r="G303" s="180">
        <v>819.23680000000002</v>
      </c>
      <c r="H303" s="180">
        <v>1204.76</v>
      </c>
      <c r="J303"/>
      <c r="K303"/>
    </row>
    <row r="304" spans="2:11">
      <c r="B304" s="179">
        <v>42969</v>
      </c>
      <c r="C304" s="108" t="s">
        <v>115</v>
      </c>
      <c r="D304" s="108" t="s">
        <v>500</v>
      </c>
      <c r="E304" s="108" t="s">
        <v>505</v>
      </c>
      <c r="F304" s="108" t="s">
        <v>805</v>
      </c>
      <c r="G304" s="180">
        <v>4442.3175000000001</v>
      </c>
      <c r="H304" s="180">
        <v>5923.09</v>
      </c>
      <c r="J304"/>
      <c r="K304"/>
    </row>
    <row r="305" spans="2:11">
      <c r="B305" s="179">
        <v>43316</v>
      </c>
      <c r="C305" s="108" t="s">
        <v>503</v>
      </c>
      <c r="D305" s="108" t="s">
        <v>510</v>
      </c>
      <c r="E305" s="108" t="s">
        <v>562</v>
      </c>
      <c r="F305" s="108" t="s">
        <v>806</v>
      </c>
      <c r="G305" s="180">
        <v>4911.2464500000006</v>
      </c>
      <c r="H305" s="180">
        <v>5252.67</v>
      </c>
      <c r="J305"/>
      <c r="K305"/>
    </row>
    <row r="306" spans="2:11">
      <c r="B306" s="179">
        <v>43041</v>
      </c>
      <c r="C306" s="108" t="s">
        <v>115</v>
      </c>
      <c r="D306" s="108" t="s">
        <v>504</v>
      </c>
      <c r="E306" s="108" t="s">
        <v>511</v>
      </c>
      <c r="F306" s="108" t="s">
        <v>807</v>
      </c>
      <c r="G306" s="180">
        <v>5180.1380000000008</v>
      </c>
      <c r="H306" s="180">
        <v>7617.85</v>
      </c>
      <c r="J306"/>
      <c r="K306"/>
    </row>
    <row r="307" spans="2:11">
      <c r="B307" s="179">
        <v>43221</v>
      </c>
      <c r="C307" s="108" t="s">
        <v>496</v>
      </c>
      <c r="D307" s="108" t="s">
        <v>507</v>
      </c>
      <c r="E307" s="108" t="s">
        <v>508</v>
      </c>
      <c r="F307" s="108" t="s">
        <v>808</v>
      </c>
      <c r="G307" s="180">
        <v>6820.56</v>
      </c>
      <c r="H307" s="180">
        <v>9094.08</v>
      </c>
      <c r="J307"/>
      <c r="K307"/>
    </row>
    <row r="308" spans="2:11">
      <c r="B308" s="179">
        <v>42832</v>
      </c>
      <c r="C308" s="108" t="s">
        <v>503</v>
      </c>
      <c r="D308" s="108" t="s">
        <v>497</v>
      </c>
      <c r="E308" s="108" t="s">
        <v>562</v>
      </c>
      <c r="F308" s="108" t="s">
        <v>809</v>
      </c>
      <c r="G308" s="180">
        <v>4155.9016000000001</v>
      </c>
      <c r="H308" s="180">
        <v>6111.62</v>
      </c>
      <c r="J308"/>
      <c r="K308"/>
    </row>
    <row r="309" spans="2:11">
      <c r="B309" s="179">
        <v>43461</v>
      </c>
      <c r="C309" s="108" t="s">
        <v>108</v>
      </c>
      <c r="D309" s="108" t="s">
        <v>504</v>
      </c>
      <c r="E309" s="108" t="s">
        <v>515</v>
      </c>
      <c r="F309" s="108" t="s">
        <v>810</v>
      </c>
      <c r="G309" s="180">
        <v>1390.5881000000002</v>
      </c>
      <c r="H309" s="180">
        <v>1487.26</v>
      </c>
      <c r="J309"/>
      <c r="K309"/>
    </row>
    <row r="310" spans="2:11">
      <c r="B310" s="179">
        <v>42800</v>
      </c>
      <c r="C310" s="108" t="s">
        <v>514</v>
      </c>
      <c r="D310" s="108" t="s">
        <v>507</v>
      </c>
      <c r="E310" s="108" t="s">
        <v>535</v>
      </c>
      <c r="F310" s="108" t="s">
        <v>811</v>
      </c>
      <c r="G310" s="180">
        <v>2356.6840000000002</v>
      </c>
      <c r="H310" s="180">
        <v>4284.88</v>
      </c>
      <c r="J310"/>
      <c r="K310"/>
    </row>
    <row r="311" spans="2:11">
      <c r="B311" s="179">
        <v>43337</v>
      </c>
      <c r="C311" s="108" t="s">
        <v>108</v>
      </c>
      <c r="D311" s="108" t="s">
        <v>404</v>
      </c>
      <c r="E311" s="108" t="s">
        <v>522</v>
      </c>
      <c r="F311" s="108" t="s">
        <v>812</v>
      </c>
      <c r="G311" s="180">
        <v>666.74479999999994</v>
      </c>
      <c r="H311" s="180">
        <v>1149.56</v>
      </c>
      <c r="J311"/>
      <c r="K311"/>
    </row>
    <row r="312" spans="2:11">
      <c r="B312" s="179">
        <v>43059</v>
      </c>
      <c r="C312" s="108" t="s">
        <v>514</v>
      </c>
      <c r="D312" s="108" t="s">
        <v>497</v>
      </c>
      <c r="E312" s="108" t="s">
        <v>530</v>
      </c>
      <c r="F312" s="108" t="s">
        <v>813</v>
      </c>
      <c r="G312" s="180">
        <v>1950.3045000000002</v>
      </c>
      <c r="H312" s="180">
        <v>4334.01</v>
      </c>
      <c r="J312"/>
      <c r="K312"/>
    </row>
    <row r="313" spans="2:11">
      <c r="B313" s="179">
        <v>43345</v>
      </c>
      <c r="C313" s="108" t="s">
        <v>514</v>
      </c>
      <c r="D313" s="108" t="s">
        <v>497</v>
      </c>
      <c r="E313" s="108" t="s">
        <v>520</v>
      </c>
      <c r="F313" s="108" t="s">
        <v>814</v>
      </c>
      <c r="G313" s="180">
        <v>4357.2449999999999</v>
      </c>
      <c r="H313" s="180">
        <v>5809.66</v>
      </c>
      <c r="J313"/>
      <c r="K313"/>
    </row>
    <row r="314" spans="2:11">
      <c r="B314" s="179">
        <v>42980</v>
      </c>
      <c r="C314" s="108" t="s">
        <v>108</v>
      </c>
      <c r="D314" s="108" t="s">
        <v>404</v>
      </c>
      <c r="E314" s="108" t="s">
        <v>522</v>
      </c>
      <c r="F314" s="108" t="s">
        <v>815</v>
      </c>
      <c r="G314" s="180">
        <v>3978.6256000000003</v>
      </c>
      <c r="H314" s="180">
        <v>5850.92</v>
      </c>
      <c r="J314"/>
      <c r="K314"/>
    </row>
    <row r="315" spans="2:11">
      <c r="B315" s="179">
        <v>43331</v>
      </c>
      <c r="C315" s="108" t="s">
        <v>514</v>
      </c>
      <c r="D315" s="108" t="s">
        <v>526</v>
      </c>
      <c r="E315" s="108" t="s">
        <v>562</v>
      </c>
      <c r="F315" s="108" t="s">
        <v>816</v>
      </c>
      <c r="G315" s="180">
        <v>4217.7151999999996</v>
      </c>
      <c r="H315" s="180">
        <v>9808.64</v>
      </c>
      <c r="J315"/>
      <c r="K315"/>
    </row>
    <row r="316" spans="2:11">
      <c r="B316" s="179">
        <v>42795</v>
      </c>
      <c r="C316" s="108" t="s">
        <v>115</v>
      </c>
      <c r="D316" s="108" t="s">
        <v>404</v>
      </c>
      <c r="E316" s="108" t="s">
        <v>508</v>
      </c>
      <c r="F316" s="108" t="s">
        <v>817</v>
      </c>
      <c r="G316" s="180">
        <v>4421.1944999999996</v>
      </c>
      <c r="H316" s="180">
        <v>7493.55</v>
      </c>
      <c r="J316"/>
      <c r="K316"/>
    </row>
    <row r="317" spans="2:11">
      <c r="B317" s="179">
        <v>43459</v>
      </c>
      <c r="C317" s="108" t="s">
        <v>115</v>
      </c>
      <c r="D317" s="108" t="s">
        <v>507</v>
      </c>
      <c r="E317" s="108" t="s">
        <v>520</v>
      </c>
      <c r="F317" s="108" t="s">
        <v>818</v>
      </c>
      <c r="G317" s="180">
        <v>3664.6785</v>
      </c>
      <c r="H317" s="180">
        <v>8143.73</v>
      </c>
      <c r="J317"/>
      <c r="K317"/>
    </row>
    <row r="318" spans="2:11">
      <c r="B318" s="179">
        <v>42891</v>
      </c>
      <c r="C318" s="108" t="s">
        <v>496</v>
      </c>
      <c r="D318" s="108" t="s">
        <v>510</v>
      </c>
      <c r="E318" s="108" t="s">
        <v>524</v>
      </c>
      <c r="F318" s="108" t="s">
        <v>819</v>
      </c>
      <c r="G318" s="180">
        <v>246.18359999999998</v>
      </c>
      <c r="H318" s="180">
        <v>572.52</v>
      </c>
      <c r="J318"/>
      <c r="K318"/>
    </row>
    <row r="319" spans="2:11">
      <c r="B319" s="179">
        <v>43322</v>
      </c>
      <c r="C319" s="108" t="s">
        <v>514</v>
      </c>
      <c r="D319" s="108" t="s">
        <v>507</v>
      </c>
      <c r="E319" s="108" t="s">
        <v>501</v>
      </c>
      <c r="F319" s="108" t="s">
        <v>820</v>
      </c>
      <c r="G319" s="180">
        <v>526.07939999999996</v>
      </c>
      <c r="H319" s="180">
        <v>891.66</v>
      </c>
      <c r="J319"/>
      <c r="K319"/>
    </row>
    <row r="320" spans="2:11">
      <c r="B320" s="179">
        <v>43074</v>
      </c>
      <c r="C320" s="108" t="s">
        <v>108</v>
      </c>
      <c r="D320" s="108" t="s">
        <v>404</v>
      </c>
      <c r="E320" s="108" t="s">
        <v>520</v>
      </c>
      <c r="F320" s="108" t="s">
        <v>821</v>
      </c>
      <c r="G320" s="180">
        <v>2640.1320000000001</v>
      </c>
      <c r="H320" s="180">
        <v>4800.24</v>
      </c>
      <c r="J320"/>
      <c r="K320"/>
    </row>
    <row r="321" spans="2:11">
      <c r="B321" s="179">
        <v>43307</v>
      </c>
      <c r="C321" s="108" t="s">
        <v>514</v>
      </c>
      <c r="D321" s="108" t="s">
        <v>526</v>
      </c>
      <c r="E321" s="108" t="s">
        <v>511</v>
      </c>
      <c r="F321" s="108" t="s">
        <v>822</v>
      </c>
      <c r="G321" s="180">
        <v>6050.4088000000002</v>
      </c>
      <c r="H321" s="180">
        <v>8897.66</v>
      </c>
      <c r="J321"/>
      <c r="K321"/>
    </row>
    <row r="322" spans="2:11">
      <c r="B322" s="179">
        <v>42763</v>
      </c>
      <c r="C322" s="108" t="s">
        <v>496</v>
      </c>
      <c r="D322" s="108" t="s">
        <v>510</v>
      </c>
      <c r="E322" s="108" t="s">
        <v>511</v>
      </c>
      <c r="F322" s="108" t="s">
        <v>823</v>
      </c>
      <c r="G322" s="180">
        <v>3479.96</v>
      </c>
      <c r="H322" s="180">
        <v>3954.5</v>
      </c>
      <c r="J322"/>
      <c r="K322"/>
    </row>
    <row r="323" spans="2:11">
      <c r="B323" s="179">
        <v>43397</v>
      </c>
      <c r="C323" s="108" t="s">
        <v>496</v>
      </c>
      <c r="D323" s="108" t="s">
        <v>500</v>
      </c>
      <c r="E323" s="108" t="s">
        <v>511</v>
      </c>
      <c r="F323" s="108" t="s">
        <v>824</v>
      </c>
      <c r="G323" s="180">
        <v>450.47089999999997</v>
      </c>
      <c r="H323" s="180">
        <v>763.51</v>
      </c>
      <c r="J323"/>
      <c r="K323"/>
    </row>
    <row r="324" spans="2:11">
      <c r="B324" s="179">
        <v>42987</v>
      </c>
      <c r="C324" s="108" t="s">
        <v>108</v>
      </c>
      <c r="D324" s="108" t="s">
        <v>404</v>
      </c>
      <c r="E324" s="108" t="s">
        <v>569</v>
      </c>
      <c r="F324" s="108" t="s">
        <v>613</v>
      </c>
      <c r="G324" s="180">
        <v>4665.4069</v>
      </c>
      <c r="H324" s="180">
        <v>4989.74</v>
      </c>
      <c r="J324"/>
      <c r="K324"/>
    </row>
    <row r="325" spans="2:11">
      <c r="B325" s="179">
        <v>43404</v>
      </c>
      <c r="C325" s="108" t="s">
        <v>514</v>
      </c>
      <c r="D325" s="108" t="s">
        <v>510</v>
      </c>
      <c r="E325" s="108" t="s">
        <v>508</v>
      </c>
      <c r="F325" s="108" t="s">
        <v>825</v>
      </c>
      <c r="G325" s="180">
        <v>4549.0356999999995</v>
      </c>
      <c r="H325" s="180">
        <v>7710.23</v>
      </c>
      <c r="J325"/>
      <c r="K325"/>
    </row>
    <row r="326" spans="2:11">
      <c r="B326" s="179">
        <v>42914</v>
      </c>
      <c r="C326" s="108" t="s">
        <v>115</v>
      </c>
      <c r="D326" s="108" t="s">
        <v>504</v>
      </c>
      <c r="E326" s="108" t="s">
        <v>520</v>
      </c>
      <c r="F326" s="108" t="s">
        <v>826</v>
      </c>
      <c r="G326" s="180">
        <v>844.62290000000007</v>
      </c>
      <c r="H326" s="180">
        <v>903.34</v>
      </c>
      <c r="J326"/>
      <c r="K326"/>
    </row>
    <row r="327" spans="2:11">
      <c r="B327" s="179">
        <v>43308</v>
      </c>
      <c r="C327" s="108" t="s">
        <v>115</v>
      </c>
      <c r="D327" s="108" t="s">
        <v>500</v>
      </c>
      <c r="E327" s="108" t="s">
        <v>535</v>
      </c>
      <c r="F327" s="108" t="s">
        <v>827</v>
      </c>
      <c r="G327" s="180">
        <v>5352.9696000000004</v>
      </c>
      <c r="H327" s="180">
        <v>6082.92</v>
      </c>
      <c r="J327"/>
      <c r="K327"/>
    </row>
    <row r="328" spans="2:11">
      <c r="B328" s="179">
        <v>42887</v>
      </c>
      <c r="C328" s="108" t="s">
        <v>108</v>
      </c>
      <c r="D328" s="108" t="s">
        <v>497</v>
      </c>
      <c r="E328" s="108" t="s">
        <v>535</v>
      </c>
      <c r="F328" s="108" t="s">
        <v>828</v>
      </c>
      <c r="G328" s="180">
        <v>1205.9256</v>
      </c>
      <c r="H328" s="180">
        <v>1773.42</v>
      </c>
      <c r="J328"/>
      <c r="K328"/>
    </row>
    <row r="329" spans="2:11">
      <c r="B329" s="179">
        <v>43158</v>
      </c>
      <c r="C329" s="108" t="s">
        <v>108</v>
      </c>
      <c r="D329" s="108" t="s">
        <v>526</v>
      </c>
      <c r="E329" s="108" t="s">
        <v>501</v>
      </c>
      <c r="F329" s="108" t="s">
        <v>829</v>
      </c>
      <c r="G329" s="180">
        <v>2790.2655</v>
      </c>
      <c r="H329" s="180">
        <v>6200.59</v>
      </c>
      <c r="J329"/>
      <c r="K329"/>
    </row>
    <row r="330" spans="2:11">
      <c r="B330" s="179">
        <v>42852</v>
      </c>
      <c r="C330" s="108" t="s">
        <v>496</v>
      </c>
      <c r="D330" s="108" t="s">
        <v>528</v>
      </c>
      <c r="E330" s="108" t="s">
        <v>522</v>
      </c>
      <c r="F330" s="108" t="s">
        <v>830</v>
      </c>
      <c r="G330" s="180">
        <v>1186.6409000000001</v>
      </c>
      <c r="H330" s="180">
        <v>2759.63</v>
      </c>
      <c r="J330"/>
      <c r="K330"/>
    </row>
    <row r="331" spans="2:11">
      <c r="B331" s="179">
        <v>43325</v>
      </c>
      <c r="C331" s="108" t="s">
        <v>503</v>
      </c>
      <c r="D331" s="108" t="s">
        <v>500</v>
      </c>
      <c r="E331" s="108" t="s">
        <v>537</v>
      </c>
      <c r="F331" s="108" t="s">
        <v>831</v>
      </c>
      <c r="G331" s="180">
        <v>8446.4599999999991</v>
      </c>
      <c r="H331" s="180">
        <v>9598.25</v>
      </c>
      <c r="J331"/>
      <c r="K331"/>
    </row>
    <row r="332" spans="2:11">
      <c r="B332" s="179">
        <v>42809</v>
      </c>
      <c r="C332" s="108" t="s">
        <v>514</v>
      </c>
      <c r="D332" s="108" t="s">
        <v>404</v>
      </c>
      <c r="E332" s="108" t="s">
        <v>498</v>
      </c>
      <c r="F332" s="108" t="s">
        <v>832</v>
      </c>
      <c r="G332" s="180">
        <v>3491.8708999999999</v>
      </c>
      <c r="H332" s="180">
        <v>8120.63</v>
      </c>
      <c r="J332"/>
      <c r="K332"/>
    </row>
    <row r="333" spans="2:11">
      <c r="B333" s="179">
        <v>43176</v>
      </c>
      <c r="C333" s="108" t="s">
        <v>514</v>
      </c>
      <c r="D333" s="108" t="s">
        <v>510</v>
      </c>
      <c r="E333" s="108" t="s">
        <v>522</v>
      </c>
      <c r="F333" s="108" t="s">
        <v>833</v>
      </c>
      <c r="G333" s="180">
        <v>3308.4067999999997</v>
      </c>
      <c r="H333" s="180">
        <v>8941.64</v>
      </c>
      <c r="J333"/>
      <c r="K333"/>
    </row>
    <row r="334" spans="2:11">
      <c r="B334" s="179">
        <v>43062</v>
      </c>
      <c r="C334" s="108" t="s">
        <v>503</v>
      </c>
      <c r="D334" s="108" t="s">
        <v>528</v>
      </c>
      <c r="E334" s="108" t="s">
        <v>498</v>
      </c>
      <c r="F334" s="108" t="s">
        <v>834</v>
      </c>
      <c r="G334" s="180">
        <v>682.20900000000006</v>
      </c>
      <c r="H334" s="180">
        <v>1240.3800000000001</v>
      </c>
      <c r="J334"/>
      <c r="K334"/>
    </row>
    <row r="335" spans="2:11">
      <c r="B335" s="179">
        <v>43125</v>
      </c>
      <c r="C335" s="108" t="s">
        <v>503</v>
      </c>
      <c r="D335" s="108" t="s">
        <v>507</v>
      </c>
      <c r="E335" s="108" t="s">
        <v>530</v>
      </c>
      <c r="F335" s="108" t="s">
        <v>835</v>
      </c>
      <c r="G335" s="180">
        <v>5002.53</v>
      </c>
      <c r="H335" s="180">
        <v>6670.04</v>
      </c>
      <c r="J335"/>
      <c r="K335"/>
    </row>
    <row r="336" spans="2:11">
      <c r="B336" s="179">
        <v>42736</v>
      </c>
      <c r="C336" s="108" t="s">
        <v>108</v>
      </c>
      <c r="D336" s="108" t="s">
        <v>507</v>
      </c>
      <c r="E336" s="108" t="s">
        <v>530</v>
      </c>
      <c r="F336" s="108" t="s">
        <v>836</v>
      </c>
      <c r="G336" s="180">
        <v>1449.1455000000001</v>
      </c>
      <c r="H336" s="180">
        <v>2634.81</v>
      </c>
      <c r="J336"/>
      <c r="K336"/>
    </row>
    <row r="337" spans="2:11">
      <c r="B337" s="179">
        <v>43314</v>
      </c>
      <c r="C337" s="108" t="s">
        <v>108</v>
      </c>
      <c r="D337" s="108" t="s">
        <v>510</v>
      </c>
      <c r="E337" s="108" t="s">
        <v>505</v>
      </c>
      <c r="F337" s="108" t="s">
        <v>837</v>
      </c>
      <c r="G337" s="180">
        <v>3695.7671999999998</v>
      </c>
      <c r="H337" s="180">
        <v>9988.56</v>
      </c>
      <c r="J337"/>
      <c r="K337"/>
    </row>
    <row r="338" spans="2:11">
      <c r="B338" s="179">
        <v>43046</v>
      </c>
      <c r="C338" s="108" t="s">
        <v>514</v>
      </c>
      <c r="D338" s="108" t="s">
        <v>404</v>
      </c>
      <c r="E338" s="108" t="s">
        <v>520</v>
      </c>
      <c r="F338" s="108" t="s">
        <v>838</v>
      </c>
      <c r="G338" s="180">
        <v>3407.4755</v>
      </c>
      <c r="H338" s="180">
        <v>6195.41</v>
      </c>
      <c r="J338"/>
      <c r="K338"/>
    </row>
    <row r="339" spans="2:11">
      <c r="B339" s="179">
        <v>43451</v>
      </c>
      <c r="C339" s="108" t="s">
        <v>514</v>
      </c>
      <c r="D339" s="108" t="s">
        <v>500</v>
      </c>
      <c r="E339" s="108" t="s">
        <v>520</v>
      </c>
      <c r="F339" s="108" t="s">
        <v>839</v>
      </c>
      <c r="G339" s="180">
        <v>4085.4915000000005</v>
      </c>
      <c r="H339" s="180">
        <v>9078.8700000000008</v>
      </c>
      <c r="J339"/>
      <c r="K339"/>
    </row>
    <row r="340" spans="2:11">
      <c r="B340" s="179">
        <v>43036</v>
      </c>
      <c r="C340" s="108" t="s">
        <v>115</v>
      </c>
      <c r="D340" s="108" t="s">
        <v>507</v>
      </c>
      <c r="E340" s="108" t="s">
        <v>535</v>
      </c>
      <c r="F340" s="108" t="s">
        <v>840</v>
      </c>
      <c r="G340" s="180">
        <v>4705.0725000000002</v>
      </c>
      <c r="H340" s="180">
        <v>6273.43</v>
      </c>
      <c r="J340"/>
      <c r="K340"/>
    </row>
    <row r="341" spans="2:11">
      <c r="B341" s="179">
        <v>43122</v>
      </c>
      <c r="C341" s="108" t="s">
        <v>108</v>
      </c>
      <c r="D341" s="108" t="s">
        <v>404</v>
      </c>
      <c r="E341" s="108" t="s">
        <v>501</v>
      </c>
      <c r="F341" s="108" t="s">
        <v>841</v>
      </c>
      <c r="G341" s="180">
        <v>1735.7340000000002</v>
      </c>
      <c r="H341" s="180">
        <v>1856.4</v>
      </c>
      <c r="J341"/>
      <c r="K341"/>
    </row>
    <row r="342" spans="2:11">
      <c r="B342" s="179">
        <v>42960</v>
      </c>
      <c r="C342" s="108" t="s">
        <v>115</v>
      </c>
      <c r="D342" s="108" t="s">
        <v>510</v>
      </c>
      <c r="E342" s="108" t="s">
        <v>535</v>
      </c>
      <c r="F342" s="108" t="s">
        <v>842</v>
      </c>
      <c r="G342" s="180">
        <v>2645.0640000000003</v>
      </c>
      <c r="H342" s="180">
        <v>5877.92</v>
      </c>
      <c r="J342"/>
      <c r="K342"/>
    </row>
    <row r="343" spans="2:11">
      <c r="B343" s="179">
        <v>43452</v>
      </c>
      <c r="C343" s="108" t="s">
        <v>108</v>
      </c>
      <c r="D343" s="108" t="s">
        <v>528</v>
      </c>
      <c r="E343" s="108" t="s">
        <v>498</v>
      </c>
      <c r="F343" s="108" t="s">
        <v>843</v>
      </c>
      <c r="G343" s="180">
        <v>114.453</v>
      </c>
      <c r="H343" s="180">
        <v>254.34</v>
      </c>
      <c r="J343"/>
      <c r="K343"/>
    </row>
    <row r="344" spans="2:11">
      <c r="B344" s="179">
        <v>43075</v>
      </c>
      <c r="C344" s="108" t="s">
        <v>503</v>
      </c>
      <c r="D344" s="108" t="s">
        <v>500</v>
      </c>
      <c r="E344" s="108" t="s">
        <v>505</v>
      </c>
      <c r="F344" s="108" t="s">
        <v>844</v>
      </c>
      <c r="G344" s="180">
        <v>54.287500000000001</v>
      </c>
      <c r="H344" s="180">
        <v>126.25</v>
      </c>
      <c r="J344"/>
      <c r="K344"/>
    </row>
    <row r="345" spans="2:11">
      <c r="B345" s="179">
        <v>43378</v>
      </c>
      <c r="C345" s="108" t="s">
        <v>514</v>
      </c>
      <c r="D345" s="108" t="s">
        <v>504</v>
      </c>
      <c r="E345" s="108" t="s">
        <v>501</v>
      </c>
      <c r="F345" s="108" t="s">
        <v>845</v>
      </c>
      <c r="G345" s="180">
        <v>1365.32</v>
      </c>
      <c r="H345" s="180">
        <v>1551.5</v>
      </c>
      <c r="J345"/>
      <c r="K345"/>
    </row>
    <row r="346" spans="2:11">
      <c r="B346" s="179">
        <v>42747</v>
      </c>
      <c r="C346" s="108" t="s">
        <v>115</v>
      </c>
      <c r="D346" s="108" t="s">
        <v>507</v>
      </c>
      <c r="E346" s="108" t="s">
        <v>535</v>
      </c>
      <c r="F346" s="108" t="s">
        <v>846</v>
      </c>
      <c r="G346" s="180">
        <v>6619.97</v>
      </c>
      <c r="H346" s="180">
        <v>9735.25</v>
      </c>
      <c r="J346"/>
      <c r="K346"/>
    </row>
    <row r="347" spans="2:11">
      <c r="B347" s="179">
        <v>43344</v>
      </c>
      <c r="C347" s="108" t="s">
        <v>503</v>
      </c>
      <c r="D347" s="108" t="s">
        <v>528</v>
      </c>
      <c r="E347" s="108" t="s">
        <v>524</v>
      </c>
      <c r="F347" s="108" t="s">
        <v>847</v>
      </c>
      <c r="G347" s="180">
        <v>7327.08</v>
      </c>
      <c r="H347" s="180">
        <v>9769.44</v>
      </c>
      <c r="J347"/>
      <c r="K347"/>
    </row>
    <row r="348" spans="2:11">
      <c r="B348" s="179">
        <v>42934</v>
      </c>
      <c r="C348" s="108" t="s">
        <v>115</v>
      </c>
      <c r="D348" s="108" t="s">
        <v>404</v>
      </c>
      <c r="E348" s="108" t="s">
        <v>520</v>
      </c>
      <c r="F348" s="108" t="s">
        <v>848</v>
      </c>
      <c r="G348" s="180">
        <v>4445.8333999999995</v>
      </c>
      <c r="H348" s="180">
        <v>7665.23</v>
      </c>
      <c r="J348"/>
      <c r="K348"/>
    </row>
    <row r="349" spans="2:11">
      <c r="B349" s="179">
        <v>43462</v>
      </c>
      <c r="C349" s="108" t="s">
        <v>514</v>
      </c>
      <c r="D349" s="108" t="s">
        <v>404</v>
      </c>
      <c r="E349" s="108" t="s">
        <v>520</v>
      </c>
      <c r="F349" s="108" t="s">
        <v>849</v>
      </c>
      <c r="G349" s="180">
        <v>3621.7487000000001</v>
      </c>
      <c r="H349" s="180">
        <v>9788.51</v>
      </c>
      <c r="J349"/>
      <c r="K349"/>
    </row>
    <row r="350" spans="2:11">
      <c r="B350" s="179">
        <v>42761</v>
      </c>
      <c r="C350" s="108" t="s">
        <v>503</v>
      </c>
      <c r="D350" s="108" t="s">
        <v>500</v>
      </c>
      <c r="E350" s="108" t="s">
        <v>515</v>
      </c>
      <c r="F350" s="108" t="s">
        <v>850</v>
      </c>
      <c r="G350" s="180">
        <v>916.59</v>
      </c>
      <c r="H350" s="180">
        <v>1222.1199999999999</v>
      </c>
      <c r="J350"/>
      <c r="K350"/>
    </row>
    <row r="351" spans="2:11">
      <c r="B351" s="179">
        <v>43450</v>
      </c>
      <c r="C351" s="108" t="s">
        <v>115</v>
      </c>
      <c r="D351" s="108" t="s">
        <v>526</v>
      </c>
      <c r="E351" s="108" t="s">
        <v>520</v>
      </c>
      <c r="F351" s="108" t="s">
        <v>851</v>
      </c>
      <c r="G351" s="180">
        <v>4145.5819000000001</v>
      </c>
      <c r="H351" s="180">
        <v>7026.41</v>
      </c>
      <c r="J351"/>
      <c r="K351"/>
    </row>
    <row r="352" spans="2:11">
      <c r="B352" s="179">
        <v>42913</v>
      </c>
      <c r="C352" s="108" t="s">
        <v>115</v>
      </c>
      <c r="D352" s="108" t="s">
        <v>526</v>
      </c>
      <c r="E352" s="108" t="s">
        <v>505</v>
      </c>
      <c r="F352" s="108" t="s">
        <v>852</v>
      </c>
      <c r="G352" s="180">
        <v>1074.6909000000001</v>
      </c>
      <c r="H352" s="180">
        <v>2904.57</v>
      </c>
      <c r="J352"/>
      <c r="K352"/>
    </row>
    <row r="353" spans="2:11">
      <c r="B353" s="179">
        <v>43454</v>
      </c>
      <c r="C353" s="108" t="s">
        <v>514</v>
      </c>
      <c r="D353" s="108" t="s">
        <v>507</v>
      </c>
      <c r="E353" s="108" t="s">
        <v>562</v>
      </c>
      <c r="F353" s="108" t="s">
        <v>853</v>
      </c>
      <c r="G353" s="180">
        <v>2212.8230000000003</v>
      </c>
      <c r="H353" s="180">
        <v>5146.1000000000004</v>
      </c>
      <c r="J353"/>
      <c r="K353"/>
    </row>
    <row r="354" spans="2:11">
      <c r="B354" s="179">
        <v>43056</v>
      </c>
      <c r="C354" s="108" t="s">
        <v>514</v>
      </c>
      <c r="D354" s="108" t="s">
        <v>510</v>
      </c>
      <c r="E354" s="108" t="s">
        <v>501</v>
      </c>
      <c r="F354" s="108" t="s">
        <v>854</v>
      </c>
      <c r="G354" s="180">
        <v>4276.9175999999998</v>
      </c>
      <c r="H354" s="180">
        <v>9946.32</v>
      </c>
      <c r="J354"/>
      <c r="K354"/>
    </row>
    <row r="355" spans="2:11">
      <c r="B355" s="179">
        <v>43400</v>
      </c>
      <c r="C355" s="108" t="s">
        <v>115</v>
      </c>
      <c r="D355" s="108" t="s">
        <v>526</v>
      </c>
      <c r="E355" s="108" t="s">
        <v>530</v>
      </c>
      <c r="F355" s="108" t="s">
        <v>855</v>
      </c>
      <c r="G355" s="180">
        <v>6349.5871999999999</v>
      </c>
      <c r="H355" s="180">
        <v>7215.44</v>
      </c>
      <c r="J355"/>
      <c r="K355"/>
    </row>
    <row r="356" spans="2:11">
      <c r="B356" s="179">
        <v>42845</v>
      </c>
      <c r="C356" s="108" t="s">
        <v>514</v>
      </c>
      <c r="D356" s="108" t="s">
        <v>528</v>
      </c>
      <c r="E356" s="108" t="s">
        <v>520</v>
      </c>
      <c r="F356" s="108" t="s">
        <v>856</v>
      </c>
      <c r="G356" s="180">
        <v>5717.9141999999993</v>
      </c>
      <c r="H356" s="180">
        <v>9691.3799999999992</v>
      </c>
      <c r="J356"/>
      <c r="K356"/>
    </row>
    <row r="357" spans="2:11">
      <c r="B357" s="179">
        <v>43337</v>
      </c>
      <c r="C357" s="108" t="s">
        <v>496</v>
      </c>
      <c r="D357" s="108" t="s">
        <v>528</v>
      </c>
      <c r="E357" s="108" t="s">
        <v>524</v>
      </c>
      <c r="F357" s="108" t="s">
        <v>857</v>
      </c>
      <c r="G357" s="180">
        <v>2637.41995</v>
      </c>
      <c r="H357" s="180">
        <v>2820.77</v>
      </c>
      <c r="J357"/>
      <c r="K357"/>
    </row>
    <row r="358" spans="2:11">
      <c r="B358" s="179">
        <v>43073</v>
      </c>
      <c r="C358" s="108" t="s">
        <v>503</v>
      </c>
      <c r="D358" s="108" t="s">
        <v>510</v>
      </c>
      <c r="E358" s="108" t="s">
        <v>530</v>
      </c>
      <c r="F358" s="108" t="s">
        <v>858</v>
      </c>
      <c r="G358" s="180">
        <v>1980.135</v>
      </c>
      <c r="H358" s="180">
        <v>2640.18</v>
      </c>
      <c r="J358"/>
      <c r="K358"/>
    </row>
    <row r="359" spans="2:11">
      <c r="B359" s="179">
        <v>43194</v>
      </c>
      <c r="C359" s="108" t="s">
        <v>115</v>
      </c>
      <c r="D359" s="108" t="s">
        <v>497</v>
      </c>
      <c r="E359" s="108" t="s">
        <v>562</v>
      </c>
      <c r="F359" s="108" t="s">
        <v>859</v>
      </c>
      <c r="G359" s="180">
        <v>1454.9974999999999</v>
      </c>
      <c r="H359" s="180">
        <v>2645.45</v>
      </c>
      <c r="J359"/>
      <c r="K359"/>
    </row>
    <row r="360" spans="2:11">
      <c r="B360" s="179">
        <v>42829</v>
      </c>
      <c r="C360" s="108" t="s">
        <v>514</v>
      </c>
      <c r="D360" s="108" t="s">
        <v>507</v>
      </c>
      <c r="E360" s="108" t="s">
        <v>515</v>
      </c>
      <c r="F360" s="108" t="s">
        <v>860</v>
      </c>
      <c r="G360" s="180">
        <v>1070.9503</v>
      </c>
      <c r="H360" s="180">
        <v>1815.17</v>
      </c>
      <c r="J360"/>
      <c r="K360"/>
    </row>
    <row r="361" spans="2:11">
      <c r="B361" s="179">
        <v>43240</v>
      </c>
      <c r="C361" s="108" t="s">
        <v>108</v>
      </c>
      <c r="D361" s="108" t="s">
        <v>510</v>
      </c>
      <c r="E361" s="108" t="s">
        <v>520</v>
      </c>
      <c r="F361" s="108" t="s">
        <v>861</v>
      </c>
      <c r="G361" s="180">
        <v>3266.3488000000002</v>
      </c>
      <c r="H361" s="180">
        <v>3711.76</v>
      </c>
      <c r="J361"/>
      <c r="K361"/>
    </row>
    <row r="362" spans="2:11">
      <c r="B362" s="179">
        <v>43002</v>
      </c>
      <c r="C362" s="108" t="s">
        <v>503</v>
      </c>
      <c r="D362" s="108" t="s">
        <v>497</v>
      </c>
      <c r="E362" s="108" t="s">
        <v>522</v>
      </c>
      <c r="F362" s="108" t="s">
        <v>862</v>
      </c>
      <c r="G362" s="180">
        <v>6159.0388000000003</v>
      </c>
      <c r="H362" s="180">
        <v>9057.41</v>
      </c>
      <c r="J362"/>
      <c r="K362"/>
    </row>
    <row r="363" spans="2:11">
      <c r="B363" s="179">
        <v>43387</v>
      </c>
      <c r="C363" s="108" t="s">
        <v>115</v>
      </c>
      <c r="D363" s="108" t="s">
        <v>526</v>
      </c>
      <c r="E363" s="108" t="s">
        <v>569</v>
      </c>
      <c r="F363" s="108" t="s">
        <v>863</v>
      </c>
      <c r="G363" s="180">
        <v>2317.3040000000001</v>
      </c>
      <c r="H363" s="180">
        <v>3407.8</v>
      </c>
      <c r="J363"/>
      <c r="K363"/>
    </row>
    <row r="364" spans="2:11">
      <c r="B364" s="179">
        <v>43083</v>
      </c>
      <c r="C364" s="108" t="s">
        <v>115</v>
      </c>
      <c r="D364" s="108" t="s">
        <v>497</v>
      </c>
      <c r="E364" s="108" t="s">
        <v>515</v>
      </c>
      <c r="F364" s="108" t="s">
        <v>864</v>
      </c>
      <c r="G364" s="180">
        <v>2046.6315</v>
      </c>
      <c r="H364" s="180">
        <v>4548.07</v>
      </c>
      <c r="J364"/>
      <c r="K364"/>
    </row>
    <row r="365" spans="2:11">
      <c r="B365" s="179">
        <v>43357</v>
      </c>
      <c r="C365" s="108" t="s">
        <v>503</v>
      </c>
      <c r="D365" s="108" t="s">
        <v>504</v>
      </c>
      <c r="E365" s="108" t="s">
        <v>511</v>
      </c>
      <c r="F365" s="108" t="s">
        <v>865</v>
      </c>
      <c r="G365" s="180">
        <v>3607.2410000000004</v>
      </c>
      <c r="H365" s="180">
        <v>6558.62</v>
      </c>
      <c r="J365"/>
      <c r="K365"/>
    </row>
    <row r="366" spans="2:11">
      <c r="B366" s="179">
        <v>42790</v>
      </c>
      <c r="C366" s="108" t="s">
        <v>115</v>
      </c>
      <c r="D366" s="108" t="s">
        <v>497</v>
      </c>
      <c r="E366" s="108" t="s">
        <v>498</v>
      </c>
      <c r="F366" s="108" t="s">
        <v>866</v>
      </c>
      <c r="G366" s="180">
        <v>655.1875</v>
      </c>
      <c r="H366" s="180">
        <v>1191.25</v>
      </c>
      <c r="J366"/>
      <c r="K366"/>
    </row>
    <row r="367" spans="2:11">
      <c r="B367" s="179">
        <v>43124</v>
      </c>
      <c r="C367" s="108" t="s">
        <v>514</v>
      </c>
      <c r="D367" s="108" t="s">
        <v>504</v>
      </c>
      <c r="E367" s="108" t="s">
        <v>524</v>
      </c>
      <c r="F367" s="108" t="s">
        <v>867</v>
      </c>
      <c r="G367" s="180">
        <v>8339.5488000000005</v>
      </c>
      <c r="H367" s="180">
        <v>9476.76</v>
      </c>
      <c r="J367"/>
      <c r="K367"/>
    </row>
    <row r="368" spans="2:11">
      <c r="B368" s="179">
        <v>42820</v>
      </c>
      <c r="C368" s="108" t="s">
        <v>514</v>
      </c>
      <c r="D368" s="108" t="s">
        <v>500</v>
      </c>
      <c r="E368" s="108" t="s">
        <v>530</v>
      </c>
      <c r="F368" s="108" t="s">
        <v>868</v>
      </c>
      <c r="G368" s="180">
        <v>1857.3050000000001</v>
      </c>
      <c r="H368" s="180">
        <v>3202.25</v>
      </c>
      <c r="J368"/>
      <c r="K368"/>
    </row>
    <row r="369" spans="2:11">
      <c r="B369" s="179">
        <v>43375</v>
      </c>
      <c r="C369" s="108" t="s">
        <v>514</v>
      </c>
      <c r="D369" s="108" t="s">
        <v>500</v>
      </c>
      <c r="E369" s="108" t="s">
        <v>535</v>
      </c>
      <c r="F369" s="108" t="s">
        <v>869</v>
      </c>
      <c r="G369" s="180">
        <v>7832.0792000000001</v>
      </c>
      <c r="H369" s="180">
        <v>8900.09</v>
      </c>
      <c r="J369"/>
      <c r="K369"/>
    </row>
    <row r="370" spans="2:11">
      <c r="B370" s="179">
        <v>42950</v>
      </c>
      <c r="C370" s="108" t="s">
        <v>503</v>
      </c>
      <c r="D370" s="108" t="s">
        <v>528</v>
      </c>
      <c r="E370" s="108" t="s">
        <v>524</v>
      </c>
      <c r="F370" s="108" t="s">
        <v>870</v>
      </c>
      <c r="G370" s="180">
        <v>2838.2705999999998</v>
      </c>
      <c r="H370" s="180">
        <v>4893.57</v>
      </c>
      <c r="J370"/>
      <c r="K370"/>
    </row>
    <row r="371" spans="2:11">
      <c r="B371" s="179">
        <v>43237</v>
      </c>
      <c r="C371" s="108" t="s">
        <v>108</v>
      </c>
      <c r="D371" s="108" t="s">
        <v>528</v>
      </c>
      <c r="E371" s="108" t="s">
        <v>501</v>
      </c>
      <c r="F371" s="108" t="s">
        <v>871</v>
      </c>
      <c r="G371" s="180">
        <v>1123.72975</v>
      </c>
      <c r="H371" s="180">
        <v>1201.8499999999999</v>
      </c>
      <c r="J371"/>
      <c r="K371"/>
    </row>
    <row r="372" spans="2:11">
      <c r="B372" s="179">
        <v>42873</v>
      </c>
      <c r="C372" s="108" t="s">
        <v>514</v>
      </c>
      <c r="D372" s="108" t="s">
        <v>528</v>
      </c>
      <c r="E372" s="108" t="s">
        <v>569</v>
      </c>
      <c r="F372" s="108" t="s">
        <v>872</v>
      </c>
      <c r="G372" s="180">
        <v>406.24650000000003</v>
      </c>
      <c r="H372" s="180">
        <v>738.63</v>
      </c>
      <c r="J372"/>
      <c r="K372"/>
    </row>
    <row r="373" spans="2:11">
      <c r="B373" s="179">
        <v>43328</v>
      </c>
      <c r="C373" s="108" t="s">
        <v>503</v>
      </c>
      <c r="D373" s="108" t="s">
        <v>510</v>
      </c>
      <c r="E373" s="108" t="s">
        <v>498</v>
      </c>
      <c r="F373" s="108" t="s">
        <v>873</v>
      </c>
      <c r="G373" s="180">
        <v>2645.0589</v>
      </c>
      <c r="H373" s="180">
        <v>2828.94</v>
      </c>
      <c r="J373"/>
      <c r="K373"/>
    </row>
    <row r="374" spans="2:11">
      <c r="B374" s="179">
        <v>42756</v>
      </c>
      <c r="C374" s="108" t="s">
        <v>514</v>
      </c>
      <c r="D374" s="108" t="s">
        <v>504</v>
      </c>
      <c r="E374" s="108" t="s">
        <v>505</v>
      </c>
      <c r="F374" s="108" t="s">
        <v>874</v>
      </c>
      <c r="G374" s="180">
        <v>1438.4040000000002</v>
      </c>
      <c r="H374" s="180">
        <v>2615.2800000000002</v>
      </c>
      <c r="J374"/>
      <c r="K374"/>
    </row>
    <row r="375" spans="2:11">
      <c r="B375" s="179">
        <v>43275</v>
      </c>
      <c r="C375" s="108" t="s">
        <v>115</v>
      </c>
      <c r="D375" s="108" t="s">
        <v>404</v>
      </c>
      <c r="E375" s="108" t="s">
        <v>530</v>
      </c>
      <c r="F375" s="108" t="s">
        <v>875</v>
      </c>
      <c r="G375" s="180">
        <v>555.73869999999999</v>
      </c>
      <c r="H375" s="180">
        <v>941.93</v>
      </c>
      <c r="J375"/>
      <c r="K375"/>
    </row>
    <row r="376" spans="2:11">
      <c r="B376" s="179">
        <v>43017</v>
      </c>
      <c r="C376" s="108" t="s">
        <v>115</v>
      </c>
      <c r="D376" s="108" t="s">
        <v>404</v>
      </c>
      <c r="E376" s="108" t="s">
        <v>498</v>
      </c>
      <c r="F376" s="108" t="s">
        <v>876</v>
      </c>
      <c r="G376" s="180">
        <v>373.66500000000002</v>
      </c>
      <c r="H376" s="180">
        <v>498.22</v>
      </c>
      <c r="J376"/>
      <c r="K376"/>
    </row>
    <row r="377" spans="2:11">
      <c r="B377" s="179">
        <v>43120</v>
      </c>
      <c r="C377" s="108" t="s">
        <v>503</v>
      </c>
      <c r="D377" s="108" t="s">
        <v>507</v>
      </c>
      <c r="E377" s="108" t="s">
        <v>522</v>
      </c>
      <c r="F377" s="108" t="s">
        <v>877</v>
      </c>
      <c r="G377" s="180">
        <v>5095.41</v>
      </c>
      <c r="H377" s="180">
        <v>6793.88</v>
      </c>
      <c r="J377"/>
      <c r="K377"/>
    </row>
    <row r="378" spans="2:11">
      <c r="B378" s="179">
        <v>42880</v>
      </c>
      <c r="C378" s="108" t="s">
        <v>496</v>
      </c>
      <c r="D378" s="108" t="s">
        <v>528</v>
      </c>
      <c r="E378" s="108" t="s">
        <v>498</v>
      </c>
      <c r="F378" s="108" t="s">
        <v>878</v>
      </c>
      <c r="G378" s="180">
        <v>454.23</v>
      </c>
      <c r="H378" s="180">
        <v>1009.4</v>
      </c>
      <c r="J378"/>
      <c r="K378"/>
    </row>
    <row r="379" spans="2:11">
      <c r="B379" s="179">
        <v>43447</v>
      </c>
      <c r="C379" s="108" t="s">
        <v>514</v>
      </c>
      <c r="D379" s="108" t="s">
        <v>500</v>
      </c>
      <c r="E379" s="108" t="s">
        <v>530</v>
      </c>
      <c r="F379" s="108" t="s">
        <v>879</v>
      </c>
      <c r="G379" s="180">
        <v>3371.7255</v>
      </c>
      <c r="H379" s="180">
        <v>6130.41</v>
      </c>
      <c r="J379"/>
      <c r="K379"/>
    </row>
    <row r="380" spans="2:11">
      <c r="B380" s="179">
        <v>42791</v>
      </c>
      <c r="C380" s="108" t="s">
        <v>514</v>
      </c>
      <c r="D380" s="108" t="s">
        <v>528</v>
      </c>
      <c r="E380" s="108" t="s">
        <v>537</v>
      </c>
      <c r="F380" s="108" t="s">
        <v>880</v>
      </c>
      <c r="G380" s="180">
        <v>1315.10555</v>
      </c>
      <c r="H380" s="180">
        <v>1406.53</v>
      </c>
      <c r="J380"/>
      <c r="K380"/>
    </row>
    <row r="381" spans="2:11">
      <c r="B381" s="179">
        <v>43453</v>
      </c>
      <c r="C381" s="108" t="s">
        <v>514</v>
      </c>
      <c r="D381" s="108" t="s">
        <v>510</v>
      </c>
      <c r="E381" s="108" t="s">
        <v>511</v>
      </c>
      <c r="F381" s="108" t="s">
        <v>881</v>
      </c>
      <c r="G381" s="180">
        <v>5867.6561999999994</v>
      </c>
      <c r="H381" s="180">
        <v>9945.18</v>
      </c>
      <c r="J381"/>
      <c r="K381"/>
    </row>
    <row r="382" spans="2:11">
      <c r="B382" s="179">
        <v>42737</v>
      </c>
      <c r="C382" s="108" t="s">
        <v>108</v>
      </c>
      <c r="D382" s="108" t="s">
        <v>528</v>
      </c>
      <c r="E382" s="108" t="s">
        <v>505</v>
      </c>
      <c r="F382" s="108" t="s">
        <v>882</v>
      </c>
      <c r="G382" s="180">
        <v>2272.1071000000002</v>
      </c>
      <c r="H382" s="180">
        <v>6140.83</v>
      </c>
      <c r="J382"/>
      <c r="K382"/>
    </row>
    <row r="383" spans="2:11">
      <c r="B383" s="179">
        <v>43296</v>
      </c>
      <c r="C383" s="108" t="s">
        <v>514</v>
      </c>
      <c r="D383" s="108" t="s">
        <v>507</v>
      </c>
      <c r="E383" s="108" t="s">
        <v>524</v>
      </c>
      <c r="F383" s="108" t="s">
        <v>883</v>
      </c>
      <c r="G383" s="180">
        <v>5481.2945</v>
      </c>
      <c r="H383" s="180">
        <v>9965.99</v>
      </c>
      <c r="J383"/>
      <c r="K383"/>
    </row>
    <row r="384" spans="2:11">
      <c r="B384" s="179">
        <v>43087</v>
      </c>
      <c r="C384" s="108" t="s">
        <v>496</v>
      </c>
      <c r="D384" s="108" t="s">
        <v>507</v>
      </c>
      <c r="E384" s="108" t="s">
        <v>562</v>
      </c>
      <c r="F384" s="108" t="s">
        <v>884</v>
      </c>
      <c r="G384" s="180">
        <v>331.26139999999998</v>
      </c>
      <c r="H384" s="180">
        <v>561.46</v>
      </c>
      <c r="J384"/>
      <c r="K384"/>
    </row>
    <row r="385" spans="2:11">
      <c r="B385" s="179">
        <v>43209</v>
      </c>
      <c r="C385" s="108" t="s">
        <v>514</v>
      </c>
      <c r="D385" s="108" t="s">
        <v>404</v>
      </c>
      <c r="E385" s="108" t="s">
        <v>505</v>
      </c>
      <c r="F385" s="108" t="s">
        <v>885</v>
      </c>
      <c r="G385" s="180">
        <v>2382.9450000000002</v>
      </c>
      <c r="H385" s="180">
        <v>3177.26</v>
      </c>
      <c r="J385"/>
      <c r="K385"/>
    </row>
    <row r="386" spans="2:11">
      <c r="B386" s="179">
        <v>43015</v>
      </c>
      <c r="C386" s="108" t="s">
        <v>503</v>
      </c>
      <c r="D386" s="108" t="s">
        <v>528</v>
      </c>
      <c r="E386" s="108" t="s">
        <v>520</v>
      </c>
      <c r="F386" s="108" t="s">
        <v>886</v>
      </c>
      <c r="G386" s="180">
        <v>4572.0065999999997</v>
      </c>
      <c r="H386" s="180">
        <v>7882.77</v>
      </c>
      <c r="J386"/>
      <c r="K386"/>
    </row>
    <row r="387" spans="2:11">
      <c r="B387" s="179">
        <v>43105</v>
      </c>
      <c r="C387" s="108" t="s">
        <v>115</v>
      </c>
      <c r="D387" s="108" t="s">
        <v>526</v>
      </c>
      <c r="E387" s="108" t="s">
        <v>569</v>
      </c>
      <c r="F387" s="108" t="s">
        <v>887</v>
      </c>
      <c r="G387" s="180">
        <v>3128.8279000000002</v>
      </c>
      <c r="H387" s="180">
        <v>3346.34</v>
      </c>
      <c r="J387"/>
      <c r="K387"/>
    </row>
    <row r="388" spans="2:11">
      <c r="B388" s="179">
        <v>42930</v>
      </c>
      <c r="C388" s="108" t="s">
        <v>496</v>
      </c>
      <c r="D388" s="108" t="s">
        <v>510</v>
      </c>
      <c r="E388" s="108" t="s">
        <v>530</v>
      </c>
      <c r="F388" s="108" t="s">
        <v>888</v>
      </c>
      <c r="G388" s="180">
        <v>2148.5971</v>
      </c>
      <c r="H388" s="180">
        <v>3641.69</v>
      </c>
      <c r="J388"/>
      <c r="K388"/>
    </row>
    <row r="389" spans="2:11">
      <c r="B389" s="179">
        <v>43329</v>
      </c>
      <c r="C389" s="108" t="s">
        <v>108</v>
      </c>
      <c r="D389" s="108" t="s">
        <v>510</v>
      </c>
      <c r="E389" s="108" t="s">
        <v>569</v>
      </c>
      <c r="F389" s="108" t="s">
        <v>889</v>
      </c>
      <c r="G389" s="180">
        <v>3738.9690000000001</v>
      </c>
      <c r="H389" s="180">
        <v>8308.82</v>
      </c>
      <c r="J389"/>
      <c r="K389"/>
    </row>
    <row r="390" spans="2:11">
      <c r="B390" s="179">
        <v>42862</v>
      </c>
      <c r="C390" s="108" t="s">
        <v>514</v>
      </c>
      <c r="D390" s="108" t="s">
        <v>404</v>
      </c>
      <c r="E390" s="108" t="s">
        <v>505</v>
      </c>
      <c r="F390" s="108" t="s">
        <v>890</v>
      </c>
      <c r="G390" s="180">
        <v>5026.5109000000002</v>
      </c>
      <c r="H390" s="180">
        <v>8519.51</v>
      </c>
      <c r="J390"/>
      <c r="K390"/>
    </row>
    <row r="391" spans="2:11">
      <c r="B391" s="179">
        <v>43335</v>
      </c>
      <c r="C391" s="108" t="s">
        <v>514</v>
      </c>
      <c r="D391" s="108" t="s">
        <v>528</v>
      </c>
      <c r="E391" s="108" t="s">
        <v>511</v>
      </c>
      <c r="F391" s="108" t="s">
        <v>891</v>
      </c>
      <c r="G391" s="180">
        <v>3975.27</v>
      </c>
      <c r="H391" s="180">
        <v>5300.36</v>
      </c>
      <c r="J391"/>
      <c r="K391"/>
    </row>
    <row r="392" spans="2:11">
      <c r="B392" s="179">
        <v>42852</v>
      </c>
      <c r="C392" s="108" t="s">
        <v>115</v>
      </c>
      <c r="D392" s="108" t="s">
        <v>528</v>
      </c>
      <c r="E392" s="108" t="s">
        <v>505</v>
      </c>
      <c r="F392" s="108" t="s">
        <v>892</v>
      </c>
      <c r="G392" s="180">
        <v>3027.87</v>
      </c>
      <c r="H392" s="180">
        <v>4452.75</v>
      </c>
      <c r="J392"/>
      <c r="K392"/>
    </row>
    <row r="393" spans="2:11">
      <c r="B393" s="179">
        <v>43425</v>
      </c>
      <c r="C393" s="108" t="s">
        <v>514</v>
      </c>
      <c r="D393" s="108" t="s">
        <v>526</v>
      </c>
      <c r="E393" s="108" t="s">
        <v>501</v>
      </c>
      <c r="F393" s="108" t="s">
        <v>893</v>
      </c>
      <c r="G393" s="180">
        <v>3180.8159999999998</v>
      </c>
      <c r="H393" s="180">
        <v>8596.7999999999993</v>
      </c>
      <c r="J393"/>
      <c r="K393"/>
    </row>
    <row r="394" spans="2:11">
      <c r="B394" s="179">
        <v>42819</v>
      </c>
      <c r="C394" s="108" t="s">
        <v>496</v>
      </c>
      <c r="D394" s="108" t="s">
        <v>497</v>
      </c>
      <c r="E394" s="108" t="s">
        <v>508</v>
      </c>
      <c r="F394" s="108" t="s">
        <v>894</v>
      </c>
      <c r="G394" s="180">
        <v>1755.8224</v>
      </c>
      <c r="H394" s="180">
        <v>3027.28</v>
      </c>
      <c r="J394"/>
      <c r="K394"/>
    </row>
    <row r="395" spans="2:11">
      <c r="B395" s="179">
        <v>43465</v>
      </c>
      <c r="C395" s="108" t="s">
        <v>514</v>
      </c>
      <c r="D395" s="108" t="s">
        <v>510</v>
      </c>
      <c r="E395" s="108" t="s">
        <v>511</v>
      </c>
      <c r="F395" s="108" t="s">
        <v>895</v>
      </c>
      <c r="G395" s="180">
        <v>8192.4656000000014</v>
      </c>
      <c r="H395" s="180">
        <v>9309.6200000000008</v>
      </c>
      <c r="J395"/>
      <c r="K395"/>
    </row>
    <row r="396" spans="2:11">
      <c r="B396" s="179">
        <v>42788</v>
      </c>
      <c r="C396" s="108" t="s">
        <v>514</v>
      </c>
      <c r="D396" s="108" t="s">
        <v>500</v>
      </c>
      <c r="E396" s="108" t="s">
        <v>498</v>
      </c>
      <c r="F396" s="108" t="s">
        <v>896</v>
      </c>
      <c r="G396" s="180">
        <v>793.90680000000009</v>
      </c>
      <c r="H396" s="180">
        <v>1167.51</v>
      </c>
      <c r="J396"/>
      <c r="K396"/>
    </row>
    <row r="397" spans="2:11">
      <c r="B397" s="179">
        <v>43441</v>
      </c>
      <c r="C397" s="108" t="s">
        <v>503</v>
      </c>
      <c r="D397" s="108" t="s">
        <v>404</v>
      </c>
      <c r="E397" s="108" t="s">
        <v>520</v>
      </c>
      <c r="F397" s="108" t="s">
        <v>897</v>
      </c>
      <c r="G397" s="180">
        <v>5858.1040999999996</v>
      </c>
      <c r="H397" s="180">
        <v>9928.99</v>
      </c>
      <c r="J397"/>
      <c r="K397"/>
    </row>
    <row r="398" spans="2:11">
      <c r="B398" s="179">
        <v>43089</v>
      </c>
      <c r="C398" s="108" t="s">
        <v>108</v>
      </c>
      <c r="D398" s="108" t="s">
        <v>500</v>
      </c>
      <c r="E398" s="108" t="s">
        <v>569</v>
      </c>
      <c r="F398" s="108" t="s">
        <v>898</v>
      </c>
      <c r="G398" s="180">
        <v>5489.8360000000002</v>
      </c>
      <c r="H398" s="180">
        <v>6238.45</v>
      </c>
      <c r="J398"/>
      <c r="K398"/>
    </row>
    <row r="399" spans="2:11">
      <c r="B399" s="179">
        <v>43267</v>
      </c>
      <c r="C399" s="108" t="s">
        <v>496</v>
      </c>
      <c r="D399" s="108" t="s">
        <v>507</v>
      </c>
      <c r="E399" s="108" t="s">
        <v>524</v>
      </c>
      <c r="F399" s="108" t="s">
        <v>899</v>
      </c>
      <c r="G399" s="180">
        <v>3398.3272000000002</v>
      </c>
      <c r="H399" s="180">
        <v>4997.54</v>
      </c>
      <c r="J399"/>
      <c r="K399"/>
    </row>
    <row r="400" spans="2:11">
      <c r="B400" s="179">
        <v>42822</v>
      </c>
      <c r="C400" s="108" t="s">
        <v>503</v>
      </c>
      <c r="D400" s="108" t="s">
        <v>507</v>
      </c>
      <c r="E400" s="108" t="s">
        <v>535</v>
      </c>
      <c r="F400" s="108" t="s">
        <v>900</v>
      </c>
      <c r="G400" s="180">
        <v>374.39190000000002</v>
      </c>
      <c r="H400" s="180">
        <v>1011.87</v>
      </c>
      <c r="J400"/>
      <c r="K400"/>
    </row>
    <row r="401" spans="2:11">
      <c r="B401" s="179">
        <v>43431</v>
      </c>
      <c r="C401" s="108" t="s">
        <v>496</v>
      </c>
      <c r="D401" s="108" t="s">
        <v>504</v>
      </c>
      <c r="E401" s="108" t="s">
        <v>508</v>
      </c>
      <c r="F401" s="108" t="s">
        <v>901</v>
      </c>
      <c r="G401" s="180">
        <v>2003.94</v>
      </c>
      <c r="H401" s="180">
        <v>4453.2</v>
      </c>
      <c r="J401"/>
      <c r="K401"/>
    </row>
    <row r="402" spans="2:11">
      <c r="B402" s="179">
        <v>42785</v>
      </c>
      <c r="C402" s="108" t="s">
        <v>108</v>
      </c>
      <c r="D402" s="108" t="s">
        <v>507</v>
      </c>
      <c r="E402" s="108" t="s">
        <v>508</v>
      </c>
      <c r="F402" s="108" t="s">
        <v>902</v>
      </c>
      <c r="G402" s="180">
        <v>1530.2003999999999</v>
      </c>
      <c r="H402" s="180">
        <v>2593.56</v>
      </c>
      <c r="J402"/>
      <c r="K402"/>
    </row>
    <row r="403" spans="2:11">
      <c r="B403" s="179">
        <v>43221</v>
      </c>
      <c r="C403" s="108" t="s">
        <v>514</v>
      </c>
      <c r="D403" s="108" t="s">
        <v>404</v>
      </c>
      <c r="E403" s="108" t="s">
        <v>537</v>
      </c>
      <c r="F403" s="108" t="s">
        <v>903</v>
      </c>
      <c r="G403" s="180">
        <v>3084.0745999999999</v>
      </c>
      <c r="H403" s="180">
        <v>5317.37</v>
      </c>
      <c r="J403"/>
      <c r="K403"/>
    </row>
    <row r="404" spans="2:11">
      <c r="B404" s="179">
        <v>43098</v>
      </c>
      <c r="C404" s="108" t="s">
        <v>496</v>
      </c>
      <c r="D404" s="108" t="s">
        <v>497</v>
      </c>
      <c r="E404" s="108" t="s">
        <v>569</v>
      </c>
      <c r="F404" s="108" t="s">
        <v>904</v>
      </c>
      <c r="G404" s="180">
        <v>788.8771999999999</v>
      </c>
      <c r="H404" s="180">
        <v>1337.08</v>
      </c>
      <c r="J404"/>
      <c r="K404"/>
    </row>
    <row r="405" spans="2:11">
      <c r="B405" s="179">
        <v>43316</v>
      </c>
      <c r="C405" s="108" t="s">
        <v>514</v>
      </c>
      <c r="D405" s="108" t="s">
        <v>510</v>
      </c>
      <c r="E405" s="108" t="s">
        <v>515</v>
      </c>
      <c r="F405" s="108" t="s">
        <v>789</v>
      </c>
      <c r="G405" s="180">
        <v>839.18700000000001</v>
      </c>
      <c r="H405" s="180">
        <v>1864.86</v>
      </c>
      <c r="J405"/>
      <c r="K405"/>
    </row>
    <row r="406" spans="2:11">
      <c r="B406" s="179">
        <v>42747</v>
      </c>
      <c r="C406" s="108" t="s">
        <v>115</v>
      </c>
      <c r="D406" s="108" t="s">
        <v>528</v>
      </c>
      <c r="E406" s="108" t="s">
        <v>520</v>
      </c>
      <c r="F406" s="108" t="s">
        <v>905</v>
      </c>
      <c r="G406" s="180">
        <v>2118.4757</v>
      </c>
      <c r="H406" s="180">
        <v>5725.61</v>
      </c>
      <c r="J406"/>
      <c r="K406"/>
    </row>
    <row r="407" spans="2:11">
      <c r="B407" s="179">
        <v>43230</v>
      </c>
      <c r="C407" s="108" t="s">
        <v>503</v>
      </c>
      <c r="D407" s="108" t="s">
        <v>526</v>
      </c>
      <c r="E407" s="108" t="s">
        <v>498</v>
      </c>
      <c r="F407" s="108" t="s">
        <v>906</v>
      </c>
      <c r="G407" s="180">
        <v>2127.2576000000004</v>
      </c>
      <c r="H407" s="180">
        <v>3128.32</v>
      </c>
      <c r="J407"/>
      <c r="K407"/>
    </row>
    <row r="408" spans="2:11">
      <c r="B408" s="179">
        <v>42880</v>
      </c>
      <c r="C408" s="108" t="s">
        <v>514</v>
      </c>
      <c r="D408" s="108" t="s">
        <v>526</v>
      </c>
      <c r="E408" s="108" t="s">
        <v>569</v>
      </c>
      <c r="F408" s="108" t="s">
        <v>907</v>
      </c>
      <c r="G408" s="180">
        <v>1310.3708000000001</v>
      </c>
      <c r="H408" s="180">
        <v>2259.2600000000002</v>
      </c>
      <c r="J408"/>
      <c r="K408"/>
    </row>
    <row r="409" spans="2:11">
      <c r="B409" s="179">
        <v>43402</v>
      </c>
      <c r="C409" s="108" t="s">
        <v>496</v>
      </c>
      <c r="D409" s="108" t="s">
        <v>526</v>
      </c>
      <c r="E409" s="108" t="s">
        <v>524</v>
      </c>
      <c r="F409" s="108" t="s">
        <v>908</v>
      </c>
      <c r="G409" s="180">
        <v>2657.6100999999999</v>
      </c>
      <c r="H409" s="180">
        <v>7182.73</v>
      </c>
      <c r="J409"/>
      <c r="K409"/>
    </row>
    <row r="410" spans="2:11">
      <c r="B410" s="179">
        <v>42905</v>
      </c>
      <c r="C410" s="108" t="s">
        <v>514</v>
      </c>
      <c r="D410" s="108" t="s">
        <v>497</v>
      </c>
      <c r="E410" s="108" t="s">
        <v>498</v>
      </c>
      <c r="F410" s="108" t="s">
        <v>909</v>
      </c>
      <c r="G410" s="180">
        <v>3623.9411</v>
      </c>
      <c r="H410" s="180">
        <v>8427.77</v>
      </c>
      <c r="J410"/>
      <c r="K410"/>
    </row>
    <row r="411" spans="2:11">
      <c r="B411" s="179">
        <v>43362</v>
      </c>
      <c r="C411" s="108" t="s">
        <v>503</v>
      </c>
      <c r="D411" s="108" t="s">
        <v>497</v>
      </c>
      <c r="E411" s="108" t="s">
        <v>562</v>
      </c>
      <c r="F411" s="108" t="s">
        <v>910</v>
      </c>
      <c r="G411" s="180">
        <v>115.3515</v>
      </c>
      <c r="H411" s="180">
        <v>209.73</v>
      </c>
      <c r="J411"/>
      <c r="K411"/>
    </row>
    <row r="412" spans="2:11">
      <c r="B412" s="179">
        <v>43046</v>
      </c>
      <c r="C412" s="108" t="s">
        <v>503</v>
      </c>
      <c r="D412" s="108" t="s">
        <v>507</v>
      </c>
      <c r="E412" s="108" t="s">
        <v>505</v>
      </c>
      <c r="F412" s="108" t="s">
        <v>911</v>
      </c>
      <c r="G412" s="180">
        <v>5885.6925000000001</v>
      </c>
      <c r="H412" s="180">
        <v>9975.75</v>
      </c>
      <c r="J412"/>
      <c r="K412"/>
    </row>
    <row r="413" spans="2:11">
      <c r="B413" s="179">
        <v>43420</v>
      </c>
      <c r="C413" s="108" t="s">
        <v>115</v>
      </c>
      <c r="D413" s="108" t="s">
        <v>526</v>
      </c>
      <c r="E413" s="108" t="s">
        <v>524</v>
      </c>
      <c r="F413" s="108" t="s">
        <v>912</v>
      </c>
      <c r="G413" s="180">
        <v>5142.9207500000002</v>
      </c>
      <c r="H413" s="180">
        <v>5500.45</v>
      </c>
      <c r="J413"/>
      <c r="K413"/>
    </row>
    <row r="414" spans="2:11">
      <c r="B414" s="179">
        <v>42762</v>
      </c>
      <c r="C414" s="108" t="s">
        <v>503</v>
      </c>
      <c r="D414" s="108" t="s">
        <v>504</v>
      </c>
      <c r="E414" s="108" t="s">
        <v>524</v>
      </c>
      <c r="F414" s="108" t="s">
        <v>913</v>
      </c>
      <c r="G414" s="180">
        <v>2050.2460000000001</v>
      </c>
      <c r="H414" s="180">
        <v>3727.72</v>
      </c>
      <c r="J414"/>
      <c r="K414"/>
    </row>
    <row r="415" spans="2:11">
      <c r="B415" s="179">
        <v>43270</v>
      </c>
      <c r="C415" s="108" t="s">
        <v>514</v>
      </c>
      <c r="D415" s="108" t="s">
        <v>510</v>
      </c>
      <c r="E415" s="108" t="s">
        <v>524</v>
      </c>
      <c r="F415" s="108" t="s">
        <v>914</v>
      </c>
      <c r="G415" s="180">
        <v>1255.9912999999999</v>
      </c>
      <c r="H415" s="180">
        <v>2920.91</v>
      </c>
      <c r="J415"/>
      <c r="K415"/>
    </row>
    <row r="416" spans="2:11">
      <c r="B416" s="179">
        <v>42897</v>
      </c>
      <c r="C416" s="108" t="s">
        <v>115</v>
      </c>
      <c r="D416" s="108" t="s">
        <v>507</v>
      </c>
      <c r="E416" s="108" t="s">
        <v>511</v>
      </c>
      <c r="F416" s="108" t="s">
        <v>915</v>
      </c>
      <c r="G416" s="180">
        <v>2170.674</v>
      </c>
      <c r="H416" s="180">
        <v>4823.72</v>
      </c>
      <c r="J416"/>
      <c r="K416"/>
    </row>
    <row r="417" spans="2:11">
      <c r="B417" s="179">
        <v>43229</v>
      </c>
      <c r="C417" s="108" t="s">
        <v>108</v>
      </c>
      <c r="D417" s="108" t="s">
        <v>404</v>
      </c>
      <c r="E417" s="108" t="s">
        <v>522</v>
      </c>
      <c r="F417" s="108" t="s">
        <v>916</v>
      </c>
      <c r="G417" s="180">
        <v>1059.3137000000002</v>
      </c>
      <c r="H417" s="180">
        <v>2863.01</v>
      </c>
      <c r="J417"/>
      <c r="K417"/>
    </row>
    <row r="418" spans="2:11">
      <c r="B418" s="179">
        <v>42967</v>
      </c>
      <c r="C418" s="108" t="s">
        <v>108</v>
      </c>
      <c r="D418" s="108" t="s">
        <v>404</v>
      </c>
      <c r="E418" s="108" t="s">
        <v>537</v>
      </c>
      <c r="F418" s="108" t="s">
        <v>917</v>
      </c>
      <c r="G418" s="180">
        <v>871.995</v>
      </c>
      <c r="H418" s="180">
        <v>1162.6600000000001</v>
      </c>
      <c r="J418"/>
      <c r="K418"/>
    </row>
    <row r="419" spans="2:11">
      <c r="B419" s="179">
        <v>43381</v>
      </c>
      <c r="C419" s="108" t="s">
        <v>496</v>
      </c>
      <c r="D419" s="108" t="s">
        <v>526</v>
      </c>
      <c r="E419" s="108" t="s">
        <v>522</v>
      </c>
      <c r="F419" s="108" t="s">
        <v>918</v>
      </c>
      <c r="G419" s="180">
        <v>1035.8505</v>
      </c>
      <c r="H419" s="180">
        <v>2301.89</v>
      </c>
      <c r="J419"/>
      <c r="K419"/>
    </row>
    <row r="420" spans="2:11">
      <c r="B420" s="179">
        <v>42792</v>
      </c>
      <c r="C420" s="108" t="s">
        <v>503</v>
      </c>
      <c r="D420" s="108" t="s">
        <v>404</v>
      </c>
      <c r="E420" s="108" t="s">
        <v>530</v>
      </c>
      <c r="F420" s="108" t="s">
        <v>919</v>
      </c>
      <c r="G420" s="180">
        <v>3176.73</v>
      </c>
      <c r="H420" s="180">
        <v>4235.6400000000003</v>
      </c>
      <c r="J420"/>
      <c r="K420"/>
    </row>
    <row r="421" spans="2:11">
      <c r="B421" s="179">
        <v>43364</v>
      </c>
      <c r="C421" s="108" t="s">
        <v>503</v>
      </c>
      <c r="D421" s="108" t="s">
        <v>404</v>
      </c>
      <c r="E421" s="108" t="s">
        <v>511</v>
      </c>
      <c r="F421" s="108" t="s">
        <v>920</v>
      </c>
      <c r="G421" s="180">
        <v>4252.0940000000001</v>
      </c>
      <c r="H421" s="180">
        <v>7731.08</v>
      </c>
      <c r="J421"/>
      <c r="K421"/>
    </row>
    <row r="422" spans="2:11">
      <c r="B422" s="179">
        <v>43025</v>
      </c>
      <c r="C422" s="108" t="s">
        <v>514</v>
      </c>
      <c r="D422" s="108" t="s">
        <v>510</v>
      </c>
      <c r="E422" s="108" t="s">
        <v>537</v>
      </c>
      <c r="F422" s="108" t="s">
        <v>921</v>
      </c>
      <c r="G422" s="180">
        <v>1850.8362</v>
      </c>
      <c r="H422" s="180">
        <v>5002.26</v>
      </c>
      <c r="J422"/>
      <c r="K422"/>
    </row>
    <row r="423" spans="2:11">
      <c r="B423" s="179">
        <v>43236</v>
      </c>
      <c r="C423" s="108" t="s">
        <v>108</v>
      </c>
      <c r="D423" s="108" t="s">
        <v>526</v>
      </c>
      <c r="E423" s="108" t="s">
        <v>535</v>
      </c>
      <c r="F423" s="108" t="s">
        <v>922</v>
      </c>
      <c r="G423" s="180">
        <v>3632.2319000000002</v>
      </c>
      <c r="H423" s="180">
        <v>3884.74</v>
      </c>
      <c r="J423"/>
      <c r="K423"/>
    </row>
    <row r="424" spans="2:11">
      <c r="B424" s="179">
        <v>42908</v>
      </c>
      <c r="C424" s="108" t="s">
        <v>514</v>
      </c>
      <c r="D424" s="108" t="s">
        <v>404</v>
      </c>
      <c r="E424" s="108" t="s">
        <v>562</v>
      </c>
      <c r="F424" s="108" t="s">
        <v>923</v>
      </c>
      <c r="G424" s="180">
        <v>2687.9694</v>
      </c>
      <c r="H424" s="180">
        <v>4634.43</v>
      </c>
      <c r="J424"/>
      <c r="K424"/>
    </row>
    <row r="425" spans="2:11">
      <c r="B425" s="179">
        <v>43420</v>
      </c>
      <c r="C425" s="108" t="s">
        <v>496</v>
      </c>
      <c r="D425" s="108" t="s">
        <v>500</v>
      </c>
      <c r="E425" s="108" t="s">
        <v>537</v>
      </c>
      <c r="F425" s="108" t="s">
        <v>924</v>
      </c>
      <c r="G425" s="180">
        <v>3608.3834999999999</v>
      </c>
      <c r="H425" s="180">
        <v>8018.63</v>
      </c>
      <c r="J425"/>
      <c r="K425"/>
    </row>
    <row r="426" spans="2:11">
      <c r="B426" s="179">
        <v>42929</v>
      </c>
      <c r="C426" s="108" t="s">
        <v>503</v>
      </c>
      <c r="D426" s="108" t="s">
        <v>497</v>
      </c>
      <c r="E426" s="108" t="s">
        <v>524</v>
      </c>
      <c r="F426" s="108" t="s">
        <v>925</v>
      </c>
      <c r="G426" s="180">
        <v>5510.9539999999997</v>
      </c>
      <c r="H426" s="180">
        <v>9340.6</v>
      </c>
      <c r="J426"/>
      <c r="K426"/>
    </row>
    <row r="427" spans="2:11">
      <c r="B427" s="179">
        <v>43291</v>
      </c>
      <c r="C427" s="108" t="s">
        <v>108</v>
      </c>
      <c r="D427" s="108" t="s">
        <v>497</v>
      </c>
      <c r="E427" s="108" t="s">
        <v>522</v>
      </c>
      <c r="F427" s="108" t="s">
        <v>926</v>
      </c>
      <c r="G427" s="180">
        <v>310.10989999999998</v>
      </c>
      <c r="H427" s="180">
        <v>525.61</v>
      </c>
      <c r="J427"/>
      <c r="K427"/>
    </row>
    <row r="428" spans="2:11">
      <c r="B428" s="179">
        <v>42968</v>
      </c>
      <c r="C428" s="108" t="s">
        <v>496</v>
      </c>
      <c r="D428" s="108" t="s">
        <v>504</v>
      </c>
      <c r="E428" s="108" t="s">
        <v>501</v>
      </c>
      <c r="F428" s="108" t="s">
        <v>927</v>
      </c>
      <c r="G428" s="180">
        <v>1381.9096000000002</v>
      </c>
      <c r="H428" s="180">
        <v>2032.22</v>
      </c>
      <c r="J428"/>
      <c r="K428"/>
    </row>
    <row r="429" spans="2:11">
      <c r="B429" s="179">
        <v>43281</v>
      </c>
      <c r="C429" s="108" t="s">
        <v>514</v>
      </c>
      <c r="D429" s="108" t="s">
        <v>404</v>
      </c>
      <c r="E429" s="108" t="s">
        <v>530</v>
      </c>
      <c r="F429" s="108" t="s">
        <v>928</v>
      </c>
      <c r="G429" s="180">
        <v>2705.6095</v>
      </c>
      <c r="H429" s="180">
        <v>4919.29</v>
      </c>
      <c r="J429"/>
      <c r="K429"/>
    </row>
    <row r="430" spans="2:11">
      <c r="B430" s="179">
        <v>42808</v>
      </c>
      <c r="C430" s="108" t="s">
        <v>514</v>
      </c>
      <c r="D430" s="108" t="s">
        <v>404</v>
      </c>
      <c r="E430" s="108" t="s">
        <v>511</v>
      </c>
      <c r="F430" s="108" t="s">
        <v>929</v>
      </c>
      <c r="G430" s="180">
        <v>3411.8150000000001</v>
      </c>
      <c r="H430" s="180">
        <v>3649</v>
      </c>
      <c r="J430"/>
      <c r="K430"/>
    </row>
    <row r="431" spans="2:11">
      <c r="B431" s="179">
        <v>43234</v>
      </c>
      <c r="C431" s="108" t="s">
        <v>514</v>
      </c>
      <c r="D431" s="108" t="s">
        <v>528</v>
      </c>
      <c r="E431" s="108" t="s">
        <v>535</v>
      </c>
      <c r="F431" s="108" t="s">
        <v>930</v>
      </c>
      <c r="G431" s="180">
        <v>692.46749999999997</v>
      </c>
      <c r="H431" s="180">
        <v>923.29</v>
      </c>
      <c r="J431"/>
      <c r="K431"/>
    </row>
    <row r="432" spans="2:11">
      <c r="B432" s="179">
        <v>43047</v>
      </c>
      <c r="C432" s="108" t="s">
        <v>514</v>
      </c>
      <c r="D432" s="108" t="s">
        <v>526</v>
      </c>
      <c r="E432" s="108" t="s">
        <v>537</v>
      </c>
      <c r="F432" s="108" t="s">
        <v>931</v>
      </c>
      <c r="G432" s="180">
        <v>7205.11</v>
      </c>
      <c r="H432" s="180">
        <v>7706</v>
      </c>
      <c r="J432"/>
      <c r="K432"/>
    </row>
    <row r="433" spans="2:11">
      <c r="B433" s="179">
        <v>43313</v>
      </c>
      <c r="C433" s="108" t="s">
        <v>108</v>
      </c>
      <c r="D433" s="108" t="s">
        <v>497</v>
      </c>
      <c r="E433" s="108" t="s">
        <v>515</v>
      </c>
      <c r="F433" s="108" t="s">
        <v>932</v>
      </c>
      <c r="G433" s="180">
        <v>2222.2552000000001</v>
      </c>
      <c r="H433" s="180">
        <v>2525.29</v>
      </c>
      <c r="J433"/>
      <c r="K433"/>
    </row>
    <row r="434" spans="2:11">
      <c r="B434" s="179">
        <v>42814</v>
      </c>
      <c r="C434" s="108" t="s">
        <v>514</v>
      </c>
      <c r="D434" s="108" t="s">
        <v>528</v>
      </c>
      <c r="E434" s="108" t="s">
        <v>530</v>
      </c>
      <c r="F434" s="108" t="s">
        <v>933</v>
      </c>
      <c r="G434" s="180">
        <v>86.159099999999995</v>
      </c>
      <c r="H434" s="180">
        <v>200.37</v>
      </c>
      <c r="J434"/>
      <c r="K434"/>
    </row>
    <row r="435" spans="2:11">
      <c r="B435" s="179">
        <v>43230</v>
      </c>
      <c r="C435" s="108" t="s">
        <v>503</v>
      </c>
      <c r="D435" s="108" t="s">
        <v>497</v>
      </c>
      <c r="E435" s="108" t="s">
        <v>498</v>
      </c>
      <c r="F435" s="108" t="s">
        <v>934</v>
      </c>
      <c r="G435" s="180">
        <v>2236.3418999999999</v>
      </c>
      <c r="H435" s="180">
        <v>3790.41</v>
      </c>
      <c r="J435"/>
      <c r="K435"/>
    </row>
    <row r="436" spans="2:11">
      <c r="B436" s="179">
        <v>42884</v>
      </c>
      <c r="C436" s="108" t="s">
        <v>514</v>
      </c>
      <c r="D436" s="108" t="s">
        <v>510</v>
      </c>
      <c r="E436" s="108" t="s">
        <v>520</v>
      </c>
      <c r="F436" s="108" t="s">
        <v>935</v>
      </c>
      <c r="G436" s="180">
        <v>305.01570000000004</v>
      </c>
      <c r="H436" s="180">
        <v>326.22000000000003</v>
      </c>
      <c r="J436"/>
      <c r="K436"/>
    </row>
    <row r="437" spans="2:11">
      <c r="B437" s="179">
        <v>43149</v>
      </c>
      <c r="C437" s="108" t="s">
        <v>514</v>
      </c>
      <c r="D437" s="108" t="s">
        <v>504</v>
      </c>
      <c r="E437" s="108" t="s">
        <v>522</v>
      </c>
      <c r="F437" s="108" t="s">
        <v>936</v>
      </c>
      <c r="G437" s="180">
        <v>6112.9084499999999</v>
      </c>
      <c r="H437" s="180">
        <v>6537.87</v>
      </c>
      <c r="J437"/>
      <c r="K437"/>
    </row>
    <row r="438" spans="2:11">
      <c r="B438" s="179">
        <v>42862</v>
      </c>
      <c r="C438" s="108" t="s">
        <v>115</v>
      </c>
      <c r="D438" s="108" t="s">
        <v>510</v>
      </c>
      <c r="E438" s="108" t="s">
        <v>537</v>
      </c>
      <c r="F438" s="108" t="s">
        <v>937</v>
      </c>
      <c r="G438" s="180">
        <v>3897.7180000000003</v>
      </c>
      <c r="H438" s="180">
        <v>7086.76</v>
      </c>
      <c r="J438"/>
      <c r="K438"/>
    </row>
    <row r="439" spans="2:11">
      <c r="B439" s="179">
        <v>43340</v>
      </c>
      <c r="C439" s="108" t="s">
        <v>514</v>
      </c>
      <c r="D439" s="108" t="s">
        <v>510</v>
      </c>
      <c r="E439" s="108" t="s">
        <v>522</v>
      </c>
      <c r="F439" s="108" t="s">
        <v>938</v>
      </c>
      <c r="G439" s="180">
        <v>3543.2532000000001</v>
      </c>
      <c r="H439" s="180">
        <v>9576.36</v>
      </c>
      <c r="J439"/>
      <c r="K439"/>
    </row>
    <row r="440" spans="2:11">
      <c r="B440" s="179">
        <v>43069</v>
      </c>
      <c r="C440" s="108" t="s">
        <v>496</v>
      </c>
      <c r="D440" s="108" t="s">
        <v>497</v>
      </c>
      <c r="E440" s="108" t="s">
        <v>522</v>
      </c>
      <c r="F440" s="108" t="s">
        <v>939</v>
      </c>
      <c r="G440" s="180">
        <v>1279.4209000000001</v>
      </c>
      <c r="H440" s="180">
        <v>2168.5100000000002</v>
      </c>
      <c r="J440"/>
      <c r="K440"/>
    </row>
    <row r="441" spans="2:11">
      <c r="B441" s="179">
        <v>43154</v>
      </c>
      <c r="C441" s="108" t="s">
        <v>496</v>
      </c>
      <c r="D441" s="108" t="s">
        <v>510</v>
      </c>
      <c r="E441" s="108" t="s">
        <v>569</v>
      </c>
      <c r="F441" s="108" t="s">
        <v>940</v>
      </c>
      <c r="G441" s="180">
        <v>3682.6287999999995</v>
      </c>
      <c r="H441" s="180">
        <v>6349.36</v>
      </c>
      <c r="J441"/>
      <c r="K441"/>
    </row>
    <row r="442" spans="2:11">
      <c r="B442" s="179">
        <v>42924</v>
      </c>
      <c r="C442" s="108" t="s">
        <v>115</v>
      </c>
      <c r="D442" s="108" t="s">
        <v>500</v>
      </c>
      <c r="E442" s="108" t="s">
        <v>508</v>
      </c>
      <c r="F442" s="108" t="s">
        <v>941</v>
      </c>
      <c r="G442" s="180">
        <v>558.38200000000006</v>
      </c>
      <c r="H442" s="180">
        <v>597.20000000000005</v>
      </c>
      <c r="J442"/>
      <c r="K442"/>
    </row>
    <row r="443" spans="2:11">
      <c r="B443" s="179">
        <v>43211</v>
      </c>
      <c r="C443" s="108" t="s">
        <v>514</v>
      </c>
      <c r="D443" s="108" t="s">
        <v>510</v>
      </c>
      <c r="E443" s="108" t="s">
        <v>515</v>
      </c>
      <c r="F443" s="108" t="s">
        <v>942</v>
      </c>
      <c r="G443" s="180">
        <v>3627.81</v>
      </c>
      <c r="H443" s="180">
        <v>8061.8</v>
      </c>
      <c r="J443"/>
      <c r="K443"/>
    </row>
    <row r="444" spans="2:11">
      <c r="B444" s="179">
        <v>42994</v>
      </c>
      <c r="C444" s="108" t="s">
        <v>503</v>
      </c>
      <c r="D444" s="108" t="s">
        <v>507</v>
      </c>
      <c r="E444" s="108" t="s">
        <v>511</v>
      </c>
      <c r="F444" s="108" t="s">
        <v>943</v>
      </c>
      <c r="G444" s="180">
        <v>828.59280000000001</v>
      </c>
      <c r="H444" s="180">
        <v>2239.44</v>
      </c>
      <c r="J444"/>
      <c r="K444"/>
    </row>
    <row r="445" spans="2:11">
      <c r="B445" s="179">
        <v>43224</v>
      </c>
      <c r="C445" s="108" t="s">
        <v>514</v>
      </c>
      <c r="D445" s="108" t="s">
        <v>507</v>
      </c>
      <c r="E445" s="108" t="s">
        <v>522</v>
      </c>
      <c r="F445" s="108" t="s">
        <v>944</v>
      </c>
      <c r="G445" s="180">
        <v>7980.0847500000009</v>
      </c>
      <c r="H445" s="180">
        <v>8534.85</v>
      </c>
      <c r="J445"/>
      <c r="K445"/>
    </row>
    <row r="446" spans="2:11">
      <c r="B446" s="179">
        <v>42888</v>
      </c>
      <c r="C446" s="108" t="s">
        <v>115</v>
      </c>
      <c r="D446" s="108" t="s">
        <v>507</v>
      </c>
      <c r="E446" s="108" t="s">
        <v>562</v>
      </c>
      <c r="F446" s="108" t="s">
        <v>945</v>
      </c>
      <c r="G446" s="180">
        <v>4484.9023999999999</v>
      </c>
      <c r="H446" s="180">
        <v>5096.4799999999996</v>
      </c>
      <c r="J446"/>
      <c r="K446"/>
    </row>
    <row r="447" spans="2:11">
      <c r="B447" s="179">
        <v>43434</v>
      </c>
      <c r="C447" s="108" t="s">
        <v>108</v>
      </c>
      <c r="D447" s="108" t="s">
        <v>500</v>
      </c>
      <c r="E447" s="108" t="s">
        <v>537</v>
      </c>
      <c r="F447" s="108" t="s">
        <v>946</v>
      </c>
      <c r="G447" s="180">
        <v>6286.9751999999999</v>
      </c>
      <c r="H447" s="180">
        <v>7144.29</v>
      </c>
      <c r="J447"/>
      <c r="K447"/>
    </row>
    <row r="448" spans="2:11">
      <c r="B448" s="179">
        <v>42815</v>
      </c>
      <c r="C448" s="108" t="s">
        <v>496</v>
      </c>
      <c r="D448" s="108" t="s">
        <v>404</v>
      </c>
      <c r="E448" s="108" t="s">
        <v>569</v>
      </c>
      <c r="F448" s="108" t="s">
        <v>947</v>
      </c>
      <c r="G448" s="180">
        <v>2729.7637999999997</v>
      </c>
      <c r="H448" s="180">
        <v>7377.74</v>
      </c>
      <c r="J448"/>
      <c r="K448"/>
    </row>
    <row r="449" spans="2:11">
      <c r="B449" s="179">
        <v>43160</v>
      </c>
      <c r="C449" s="108" t="s">
        <v>496</v>
      </c>
      <c r="D449" s="108" t="s">
        <v>404</v>
      </c>
      <c r="E449" s="108" t="s">
        <v>498</v>
      </c>
      <c r="F449" s="108" t="s">
        <v>948</v>
      </c>
      <c r="G449" s="180">
        <v>1277.9685999999999</v>
      </c>
      <c r="H449" s="180">
        <v>2972.02</v>
      </c>
      <c r="J449"/>
      <c r="K449"/>
    </row>
    <row r="450" spans="2:11">
      <c r="B450" s="179">
        <v>42893</v>
      </c>
      <c r="C450" s="108" t="s">
        <v>115</v>
      </c>
      <c r="D450" s="108" t="s">
        <v>507</v>
      </c>
      <c r="E450" s="108" t="s">
        <v>498</v>
      </c>
      <c r="F450" s="108" t="s">
        <v>949</v>
      </c>
      <c r="G450" s="180">
        <v>2763.3285000000001</v>
      </c>
      <c r="H450" s="180">
        <v>6140.73</v>
      </c>
      <c r="J450"/>
      <c r="K450"/>
    </row>
    <row r="451" spans="2:11">
      <c r="B451" s="179">
        <v>43269</v>
      </c>
      <c r="C451" s="108" t="s">
        <v>108</v>
      </c>
      <c r="D451" s="108" t="s">
        <v>510</v>
      </c>
      <c r="E451" s="108" t="s">
        <v>511</v>
      </c>
      <c r="F451" s="108" t="s">
        <v>950</v>
      </c>
      <c r="G451" s="180">
        <v>3852.5264999999999</v>
      </c>
      <c r="H451" s="180">
        <v>8561.17</v>
      </c>
      <c r="J451"/>
      <c r="K451"/>
    </row>
    <row r="452" spans="2:11">
      <c r="B452" s="179">
        <v>42863</v>
      </c>
      <c r="C452" s="108" t="s">
        <v>496</v>
      </c>
      <c r="D452" s="108" t="s">
        <v>507</v>
      </c>
      <c r="E452" s="108" t="s">
        <v>498</v>
      </c>
      <c r="F452" s="108" t="s">
        <v>951</v>
      </c>
      <c r="G452" s="180">
        <v>2864.6399000000001</v>
      </c>
      <c r="H452" s="180">
        <v>7742.27</v>
      </c>
      <c r="J452"/>
      <c r="K452"/>
    </row>
    <row r="453" spans="2:11">
      <c r="B453" s="179">
        <v>43138</v>
      </c>
      <c r="C453" s="108" t="s">
        <v>115</v>
      </c>
      <c r="D453" s="108" t="s">
        <v>507</v>
      </c>
      <c r="E453" s="108" t="s">
        <v>505</v>
      </c>
      <c r="F453" s="108" t="s">
        <v>952</v>
      </c>
      <c r="G453" s="180">
        <v>2895.18075</v>
      </c>
      <c r="H453" s="180">
        <v>3096.45</v>
      </c>
      <c r="J453"/>
      <c r="K453"/>
    </row>
    <row r="454" spans="2:11">
      <c r="B454" s="179">
        <v>43063</v>
      </c>
      <c r="C454" s="108" t="s">
        <v>514</v>
      </c>
      <c r="D454" s="108" t="s">
        <v>510</v>
      </c>
      <c r="E454" s="108" t="s">
        <v>498</v>
      </c>
      <c r="F454" s="108" t="s">
        <v>953</v>
      </c>
      <c r="G454" s="180">
        <v>3068.3971999999999</v>
      </c>
      <c r="H454" s="180">
        <v>5290.34</v>
      </c>
      <c r="J454"/>
      <c r="K454"/>
    </row>
    <row r="455" spans="2:11">
      <c r="B455" s="179">
        <v>43185</v>
      </c>
      <c r="C455" s="108" t="s">
        <v>115</v>
      </c>
      <c r="D455" s="108" t="s">
        <v>500</v>
      </c>
      <c r="E455" s="108" t="s">
        <v>522</v>
      </c>
      <c r="F455" s="108" t="s">
        <v>954</v>
      </c>
      <c r="G455" s="180">
        <v>720.07799999999997</v>
      </c>
      <c r="H455" s="180">
        <v>1674.6</v>
      </c>
      <c r="J455"/>
      <c r="K455"/>
    </row>
    <row r="456" spans="2:11">
      <c r="B456" s="179">
        <v>42920</v>
      </c>
      <c r="C456" s="108" t="s">
        <v>108</v>
      </c>
      <c r="D456" s="108" t="s">
        <v>507</v>
      </c>
      <c r="E456" s="108" t="s">
        <v>569</v>
      </c>
      <c r="F456" s="108" t="s">
        <v>955</v>
      </c>
      <c r="G456" s="180">
        <v>2910.9562000000001</v>
      </c>
      <c r="H456" s="180">
        <v>5018.8900000000003</v>
      </c>
      <c r="J456"/>
      <c r="K456"/>
    </row>
    <row r="457" spans="2:11">
      <c r="B457" s="179">
        <v>43257</v>
      </c>
      <c r="C457" s="108" t="s">
        <v>115</v>
      </c>
      <c r="D457" s="108" t="s">
        <v>404</v>
      </c>
      <c r="E457" s="108" t="s">
        <v>520</v>
      </c>
      <c r="F457" s="108" t="s">
        <v>956</v>
      </c>
      <c r="G457" s="180">
        <v>1701.5422999999998</v>
      </c>
      <c r="H457" s="180">
        <v>2883.97</v>
      </c>
      <c r="J457"/>
      <c r="K457"/>
    </row>
    <row r="458" spans="2:11">
      <c r="B458" s="179">
        <v>42876</v>
      </c>
      <c r="C458" s="108" t="s">
        <v>514</v>
      </c>
      <c r="D458" s="108" t="s">
        <v>500</v>
      </c>
      <c r="E458" s="108" t="s">
        <v>501</v>
      </c>
      <c r="F458" s="108" t="s">
        <v>957</v>
      </c>
      <c r="G458" s="180">
        <v>2149.3636000000001</v>
      </c>
      <c r="H458" s="180">
        <v>4998.5200000000004</v>
      </c>
      <c r="J458"/>
      <c r="K458"/>
    </row>
    <row r="459" spans="2:11">
      <c r="B459" s="179">
        <v>43302</v>
      </c>
      <c r="C459" s="108" t="s">
        <v>514</v>
      </c>
      <c r="D459" s="108" t="s">
        <v>504</v>
      </c>
      <c r="E459" s="108" t="s">
        <v>498</v>
      </c>
      <c r="F459" s="108" t="s">
        <v>958</v>
      </c>
      <c r="G459" s="180">
        <v>6587.7</v>
      </c>
      <c r="H459" s="180">
        <v>8783.6</v>
      </c>
      <c r="J459"/>
      <c r="K459"/>
    </row>
    <row r="460" spans="2:11">
      <c r="B460" s="179">
        <v>43007</v>
      </c>
      <c r="C460" s="108" t="s">
        <v>514</v>
      </c>
      <c r="D460" s="108" t="s">
        <v>507</v>
      </c>
      <c r="E460" s="108" t="s">
        <v>498</v>
      </c>
      <c r="F460" s="108" t="s">
        <v>959</v>
      </c>
      <c r="G460" s="180">
        <v>2626.7312000000002</v>
      </c>
      <c r="H460" s="180">
        <v>3862.84</v>
      </c>
      <c r="J460"/>
      <c r="K460"/>
    </row>
    <row r="461" spans="2:11">
      <c r="B461" s="179">
        <v>43136</v>
      </c>
      <c r="C461" s="108" t="s">
        <v>496</v>
      </c>
      <c r="D461" s="108" t="s">
        <v>404</v>
      </c>
      <c r="E461" s="108" t="s">
        <v>562</v>
      </c>
      <c r="F461" s="108" t="s">
        <v>960</v>
      </c>
      <c r="G461" s="180">
        <v>375.84969999999998</v>
      </c>
      <c r="H461" s="180">
        <v>1015.81</v>
      </c>
      <c r="J461"/>
      <c r="K461"/>
    </row>
    <row r="462" spans="2:11">
      <c r="B462" s="179">
        <v>42791</v>
      </c>
      <c r="C462" s="108" t="s">
        <v>514</v>
      </c>
      <c r="D462" s="108" t="s">
        <v>526</v>
      </c>
      <c r="E462" s="108" t="s">
        <v>505</v>
      </c>
      <c r="F462" s="108" t="s">
        <v>961</v>
      </c>
      <c r="G462" s="180">
        <v>1515.2425000000001</v>
      </c>
      <c r="H462" s="180">
        <v>4095.25</v>
      </c>
      <c r="J462"/>
      <c r="K462"/>
    </row>
    <row r="463" spans="2:11">
      <c r="B463" s="179">
        <v>43139</v>
      </c>
      <c r="C463" s="108" t="s">
        <v>503</v>
      </c>
      <c r="D463" s="108" t="s">
        <v>497</v>
      </c>
      <c r="E463" s="108" t="s">
        <v>498</v>
      </c>
      <c r="F463" s="108" t="s">
        <v>962</v>
      </c>
      <c r="G463" s="180">
        <v>3726.3071999999997</v>
      </c>
      <c r="H463" s="180">
        <v>4234.4399999999996</v>
      </c>
      <c r="J463"/>
      <c r="K463"/>
    </row>
    <row r="464" spans="2:11">
      <c r="B464" s="179">
        <v>42935</v>
      </c>
      <c r="C464" s="108" t="s">
        <v>496</v>
      </c>
      <c r="D464" s="108" t="s">
        <v>528</v>
      </c>
      <c r="E464" s="108" t="s">
        <v>515</v>
      </c>
      <c r="F464" s="108" t="s">
        <v>963</v>
      </c>
      <c r="G464" s="180">
        <v>5542.5438000000004</v>
      </c>
      <c r="H464" s="180">
        <v>9556.11</v>
      </c>
      <c r="J464"/>
      <c r="K464"/>
    </row>
    <row r="465" spans="2:11">
      <c r="B465" s="179">
        <v>43313</v>
      </c>
      <c r="C465" s="108" t="s">
        <v>514</v>
      </c>
      <c r="D465" s="108" t="s">
        <v>497</v>
      </c>
      <c r="E465" s="108" t="s">
        <v>537</v>
      </c>
      <c r="F465" s="108" t="s">
        <v>964</v>
      </c>
      <c r="G465" s="180">
        <v>5948.0550000000003</v>
      </c>
      <c r="H465" s="180">
        <v>7930.74</v>
      </c>
      <c r="J465"/>
      <c r="K465"/>
    </row>
    <row r="466" spans="2:11">
      <c r="B466" s="179">
        <v>42832</v>
      </c>
      <c r="C466" s="108" t="s">
        <v>503</v>
      </c>
      <c r="D466" s="108" t="s">
        <v>500</v>
      </c>
      <c r="E466" s="108" t="s">
        <v>515</v>
      </c>
      <c r="F466" s="108" t="s">
        <v>965</v>
      </c>
      <c r="G466" s="180">
        <v>5761.5821999999998</v>
      </c>
      <c r="H466" s="180">
        <v>6162.12</v>
      </c>
      <c r="J466"/>
      <c r="K466"/>
    </row>
    <row r="467" spans="2:11">
      <c r="B467" s="179">
        <v>43216</v>
      </c>
      <c r="C467" s="108" t="s">
        <v>108</v>
      </c>
      <c r="D467" s="108" t="s">
        <v>528</v>
      </c>
      <c r="E467" s="108" t="s">
        <v>530</v>
      </c>
      <c r="F467" s="108" t="s">
        <v>966</v>
      </c>
      <c r="G467" s="180">
        <v>1136.673</v>
      </c>
      <c r="H467" s="180">
        <v>2525.94</v>
      </c>
      <c r="J467"/>
      <c r="K467"/>
    </row>
    <row r="468" spans="2:11">
      <c r="B468" s="179">
        <v>42756</v>
      </c>
      <c r="C468" s="108" t="s">
        <v>115</v>
      </c>
      <c r="D468" s="108" t="s">
        <v>404</v>
      </c>
      <c r="E468" s="108" t="s">
        <v>511</v>
      </c>
      <c r="F468" s="108" t="s">
        <v>967</v>
      </c>
      <c r="G468" s="180">
        <v>1883.7476999999999</v>
      </c>
      <c r="H468" s="180">
        <v>5091.21</v>
      </c>
      <c r="J468"/>
      <c r="K468"/>
    </row>
    <row r="469" spans="2:11">
      <c r="B469" s="179">
        <v>43215</v>
      </c>
      <c r="C469" s="108" t="s">
        <v>503</v>
      </c>
      <c r="D469" s="108" t="s">
        <v>526</v>
      </c>
      <c r="E469" s="108" t="s">
        <v>515</v>
      </c>
      <c r="F469" s="108" t="s">
        <v>968</v>
      </c>
      <c r="G469" s="180">
        <v>8208.3407999999999</v>
      </c>
      <c r="H469" s="180">
        <v>9327.66</v>
      </c>
      <c r="J469"/>
      <c r="K469"/>
    </row>
    <row r="470" spans="2:11">
      <c r="B470" s="179">
        <v>42913</v>
      </c>
      <c r="C470" s="108" t="s">
        <v>503</v>
      </c>
      <c r="D470" s="108" t="s">
        <v>528</v>
      </c>
      <c r="E470" s="108" t="s">
        <v>535</v>
      </c>
      <c r="F470" s="108" t="s">
        <v>969</v>
      </c>
      <c r="G470" s="180">
        <v>3785.4963999999995</v>
      </c>
      <c r="H470" s="180">
        <v>8803.48</v>
      </c>
      <c r="J470"/>
      <c r="K470"/>
    </row>
    <row r="471" spans="2:11">
      <c r="B471" s="179">
        <v>43371</v>
      </c>
      <c r="C471" s="108" t="s">
        <v>496</v>
      </c>
      <c r="D471" s="108" t="s">
        <v>500</v>
      </c>
      <c r="E471" s="108" t="s">
        <v>524</v>
      </c>
      <c r="F471" s="108" t="s">
        <v>970</v>
      </c>
      <c r="G471" s="180">
        <v>3581.3564999999999</v>
      </c>
      <c r="H471" s="180">
        <v>7958.57</v>
      </c>
      <c r="J471"/>
      <c r="K471"/>
    </row>
    <row r="472" spans="2:11">
      <c r="B472" s="179">
        <v>43024</v>
      </c>
      <c r="C472" s="108" t="s">
        <v>503</v>
      </c>
      <c r="D472" s="108" t="s">
        <v>528</v>
      </c>
      <c r="E472" s="108" t="s">
        <v>498</v>
      </c>
      <c r="F472" s="108" t="s">
        <v>971</v>
      </c>
      <c r="G472" s="180">
        <v>3111.4742999999999</v>
      </c>
      <c r="H472" s="180">
        <v>8409.39</v>
      </c>
      <c r="J472"/>
      <c r="K472"/>
    </row>
    <row r="473" spans="2:11">
      <c r="B473" s="179">
        <v>43138</v>
      </c>
      <c r="C473" s="108" t="s">
        <v>115</v>
      </c>
      <c r="D473" s="108" t="s">
        <v>497</v>
      </c>
      <c r="E473" s="108" t="s">
        <v>562</v>
      </c>
      <c r="F473" s="108" t="s">
        <v>972</v>
      </c>
      <c r="G473" s="180">
        <v>297.93509999999998</v>
      </c>
      <c r="H473" s="180">
        <v>805.23</v>
      </c>
      <c r="J473"/>
      <c r="K473"/>
    </row>
    <row r="474" spans="2:11">
      <c r="B474" s="179">
        <v>42764</v>
      </c>
      <c r="C474" s="108" t="s">
        <v>514</v>
      </c>
      <c r="D474" s="108" t="s">
        <v>528</v>
      </c>
      <c r="E474" s="108" t="s">
        <v>511</v>
      </c>
      <c r="F474" s="108" t="s">
        <v>973</v>
      </c>
      <c r="G474" s="180">
        <v>5831.5186999999996</v>
      </c>
      <c r="H474" s="180">
        <v>9883.93</v>
      </c>
      <c r="J474"/>
      <c r="K474"/>
    </row>
    <row r="475" spans="2:11">
      <c r="B475" s="179">
        <v>43244</v>
      </c>
      <c r="C475" s="108" t="s">
        <v>514</v>
      </c>
      <c r="D475" s="108" t="s">
        <v>500</v>
      </c>
      <c r="E475" s="108" t="s">
        <v>520</v>
      </c>
      <c r="F475" s="108" t="s">
        <v>974</v>
      </c>
      <c r="G475" s="180">
        <v>823.97889999999995</v>
      </c>
      <c r="H475" s="180">
        <v>2226.9699999999998</v>
      </c>
      <c r="J475"/>
      <c r="K475"/>
    </row>
    <row r="476" spans="2:11">
      <c r="B476" s="179">
        <v>42887</v>
      </c>
      <c r="C476" s="108" t="s">
        <v>496</v>
      </c>
      <c r="D476" s="108" t="s">
        <v>510</v>
      </c>
      <c r="E476" s="108" t="s">
        <v>530</v>
      </c>
      <c r="F476" s="108" t="s">
        <v>975</v>
      </c>
      <c r="G476" s="180">
        <v>4504.0275000000001</v>
      </c>
      <c r="H476" s="180">
        <v>6005.37</v>
      </c>
      <c r="J476"/>
      <c r="K476"/>
    </row>
    <row r="477" spans="2:11">
      <c r="B477" s="179">
        <v>43148</v>
      </c>
      <c r="C477" s="108" t="s">
        <v>108</v>
      </c>
      <c r="D477" s="108" t="s">
        <v>510</v>
      </c>
      <c r="E477" s="108" t="s">
        <v>569</v>
      </c>
      <c r="F477" s="108" t="s">
        <v>976</v>
      </c>
      <c r="G477" s="180">
        <v>2865.1244000000002</v>
      </c>
      <c r="H477" s="180">
        <v>6663.08</v>
      </c>
      <c r="J477"/>
      <c r="K477"/>
    </row>
    <row r="478" spans="2:11">
      <c r="B478" s="179">
        <v>42853</v>
      </c>
      <c r="C478" s="108" t="s">
        <v>503</v>
      </c>
      <c r="D478" s="108" t="s">
        <v>497</v>
      </c>
      <c r="E478" s="108" t="s">
        <v>505</v>
      </c>
      <c r="F478" s="108" t="s">
        <v>977</v>
      </c>
      <c r="G478" s="180">
        <v>3290.5840000000003</v>
      </c>
      <c r="H478" s="180">
        <v>3739.3</v>
      </c>
      <c r="J478"/>
      <c r="K478"/>
    </row>
    <row r="479" spans="2:11">
      <c r="B479" s="179">
        <v>43142</v>
      </c>
      <c r="C479" s="108" t="s">
        <v>503</v>
      </c>
      <c r="D479" s="108" t="s">
        <v>504</v>
      </c>
      <c r="E479" s="108" t="s">
        <v>569</v>
      </c>
      <c r="F479" s="108" t="s">
        <v>978</v>
      </c>
      <c r="G479" s="180">
        <v>4972.22</v>
      </c>
      <c r="H479" s="180">
        <v>9040.4</v>
      </c>
      <c r="J479"/>
      <c r="K479"/>
    </row>
    <row r="480" spans="2:11">
      <c r="B480" s="179">
        <v>42813</v>
      </c>
      <c r="C480" s="108" t="s">
        <v>115</v>
      </c>
      <c r="D480" s="108" t="s">
        <v>504</v>
      </c>
      <c r="E480" s="108" t="s">
        <v>522</v>
      </c>
      <c r="F480" s="108" t="s">
        <v>979</v>
      </c>
      <c r="G480" s="180">
        <v>3434.0249999999996</v>
      </c>
      <c r="H480" s="180">
        <v>4578.7</v>
      </c>
      <c r="J480"/>
      <c r="K480"/>
    </row>
    <row r="481" spans="2:11">
      <c r="B481" s="179">
        <v>43209</v>
      </c>
      <c r="C481" s="108" t="s">
        <v>514</v>
      </c>
      <c r="D481" s="108" t="s">
        <v>528</v>
      </c>
      <c r="E481" s="108" t="s">
        <v>508</v>
      </c>
      <c r="F481" s="108" t="s">
        <v>980</v>
      </c>
      <c r="G481" s="180">
        <v>1741.0227</v>
      </c>
      <c r="H481" s="180">
        <v>4048.89</v>
      </c>
      <c r="J481"/>
      <c r="K481"/>
    </row>
    <row r="482" spans="2:11">
      <c r="B482" s="179">
        <v>42830</v>
      </c>
      <c r="C482" s="108" t="s">
        <v>514</v>
      </c>
      <c r="D482" s="108" t="s">
        <v>510</v>
      </c>
      <c r="E482" s="108" t="s">
        <v>569</v>
      </c>
      <c r="F482" s="108" t="s">
        <v>981</v>
      </c>
      <c r="G482" s="180">
        <v>789.06959999999992</v>
      </c>
      <c r="H482" s="180">
        <v>896.67</v>
      </c>
      <c r="J482"/>
      <c r="K482"/>
    </row>
    <row r="483" spans="2:11">
      <c r="B483" s="179">
        <v>43288</v>
      </c>
      <c r="C483" s="108" t="s">
        <v>496</v>
      </c>
      <c r="D483" s="108" t="s">
        <v>497</v>
      </c>
      <c r="E483" s="108" t="s">
        <v>522</v>
      </c>
      <c r="F483" s="108" t="s">
        <v>982</v>
      </c>
      <c r="G483" s="180">
        <v>3014.3905000000004</v>
      </c>
      <c r="H483" s="180">
        <v>5480.71</v>
      </c>
      <c r="J483"/>
      <c r="K483"/>
    </row>
    <row r="484" spans="2:11">
      <c r="B484" s="179">
        <v>42832</v>
      </c>
      <c r="C484" s="108" t="s">
        <v>503</v>
      </c>
      <c r="D484" s="108" t="s">
        <v>526</v>
      </c>
      <c r="E484" s="108" t="s">
        <v>535</v>
      </c>
      <c r="F484" s="108" t="s">
        <v>983</v>
      </c>
      <c r="G484" s="180">
        <v>865.99350000000004</v>
      </c>
      <c r="H484" s="180">
        <v>1924.43</v>
      </c>
      <c r="J484"/>
      <c r="K484"/>
    </row>
    <row r="485" spans="2:11">
      <c r="B485" s="179">
        <v>43225</v>
      </c>
      <c r="C485" s="108" t="s">
        <v>496</v>
      </c>
      <c r="D485" s="108" t="s">
        <v>526</v>
      </c>
      <c r="E485" s="108" t="s">
        <v>520</v>
      </c>
      <c r="F485" s="108" t="s">
        <v>984</v>
      </c>
      <c r="G485" s="180">
        <v>1974.5040999999999</v>
      </c>
      <c r="H485" s="180">
        <v>4591.87</v>
      </c>
      <c r="J485"/>
      <c r="K485"/>
    </row>
    <row r="486" spans="2:11">
      <c r="B486" s="179">
        <v>42837</v>
      </c>
      <c r="C486" s="108" t="s">
        <v>514</v>
      </c>
      <c r="D486" s="108" t="s">
        <v>500</v>
      </c>
      <c r="E486" s="108" t="s">
        <v>508</v>
      </c>
      <c r="F486" s="108" t="s">
        <v>985</v>
      </c>
      <c r="G486" s="180">
        <v>2522.2896999999998</v>
      </c>
      <c r="H486" s="180">
        <v>5865.79</v>
      </c>
      <c r="J486"/>
      <c r="K486"/>
    </row>
    <row r="487" spans="2:11">
      <c r="B487" s="179">
        <v>43141</v>
      </c>
      <c r="C487" s="108" t="s">
        <v>496</v>
      </c>
      <c r="D487" s="108" t="s">
        <v>528</v>
      </c>
      <c r="E487" s="108" t="s">
        <v>505</v>
      </c>
      <c r="F487" s="108" t="s">
        <v>986</v>
      </c>
      <c r="G487" s="180">
        <v>5970.7384000000002</v>
      </c>
      <c r="H487" s="180">
        <v>6784.93</v>
      </c>
      <c r="J487"/>
      <c r="K487"/>
    </row>
    <row r="488" spans="2:11">
      <c r="B488" s="179">
        <v>42791</v>
      </c>
      <c r="C488" s="108" t="s">
        <v>514</v>
      </c>
      <c r="D488" s="108" t="s">
        <v>504</v>
      </c>
      <c r="E488" s="108" t="s">
        <v>562</v>
      </c>
      <c r="F488" s="108" t="s">
        <v>987</v>
      </c>
      <c r="G488" s="180">
        <v>2947.3537500000002</v>
      </c>
      <c r="H488" s="180">
        <v>3152.25</v>
      </c>
      <c r="J488"/>
      <c r="K488"/>
    </row>
    <row r="489" spans="2:11">
      <c r="B489" s="179">
        <v>43116</v>
      </c>
      <c r="C489" s="108" t="s">
        <v>503</v>
      </c>
      <c r="D489" s="108" t="s">
        <v>507</v>
      </c>
      <c r="E489" s="108" t="s">
        <v>562</v>
      </c>
      <c r="F489" s="108" t="s">
        <v>988</v>
      </c>
      <c r="G489" s="180">
        <v>3468.3440000000001</v>
      </c>
      <c r="H489" s="180">
        <v>6306.08</v>
      </c>
      <c r="J489"/>
      <c r="K489"/>
    </row>
    <row r="490" spans="2:11">
      <c r="B490" s="179">
        <v>42845</v>
      </c>
      <c r="C490" s="108" t="s">
        <v>496</v>
      </c>
      <c r="D490" s="108" t="s">
        <v>510</v>
      </c>
      <c r="E490" s="108" t="s">
        <v>522</v>
      </c>
      <c r="F490" s="108" t="s">
        <v>636</v>
      </c>
      <c r="G490" s="180">
        <v>5392.3649999999998</v>
      </c>
      <c r="H490" s="180">
        <v>7189.82</v>
      </c>
      <c r="J490"/>
      <c r="K490"/>
    </row>
    <row r="491" spans="2:11">
      <c r="B491" s="179">
        <v>43448</v>
      </c>
      <c r="C491" s="108" t="s">
        <v>514</v>
      </c>
      <c r="D491" s="108" t="s">
        <v>500</v>
      </c>
      <c r="E491" s="108" t="s">
        <v>569</v>
      </c>
      <c r="F491" s="108" t="s">
        <v>989</v>
      </c>
      <c r="G491" s="180">
        <v>6245.3716000000013</v>
      </c>
      <c r="H491" s="180">
        <v>9184.3700000000008</v>
      </c>
      <c r="J491"/>
      <c r="K491"/>
    </row>
    <row r="492" spans="2:11">
      <c r="B492" s="179">
        <v>42958</v>
      </c>
      <c r="C492" s="108" t="s">
        <v>496</v>
      </c>
      <c r="D492" s="108" t="s">
        <v>526</v>
      </c>
      <c r="E492" s="108" t="s">
        <v>501</v>
      </c>
      <c r="F492" s="108" t="s">
        <v>990</v>
      </c>
      <c r="G492" s="180">
        <v>2583.5568000000003</v>
      </c>
      <c r="H492" s="180">
        <v>2935.86</v>
      </c>
      <c r="J492"/>
      <c r="K492"/>
    </row>
    <row r="493" spans="2:11">
      <c r="B493" s="179">
        <v>43300</v>
      </c>
      <c r="C493" s="108" t="s">
        <v>496</v>
      </c>
      <c r="D493" s="108" t="s">
        <v>507</v>
      </c>
      <c r="E493" s="108" t="s">
        <v>524</v>
      </c>
      <c r="F493" s="108" t="s">
        <v>991</v>
      </c>
      <c r="G493" s="180">
        <v>1333.3050000000001</v>
      </c>
      <c r="H493" s="180">
        <v>2962.9</v>
      </c>
      <c r="J493"/>
      <c r="K493"/>
    </row>
    <row r="494" spans="2:11">
      <c r="B494" s="179">
        <v>43060</v>
      </c>
      <c r="C494" s="108" t="s">
        <v>514</v>
      </c>
      <c r="D494" s="108" t="s">
        <v>504</v>
      </c>
      <c r="E494" s="108" t="s">
        <v>508</v>
      </c>
      <c r="F494" s="108" t="s">
        <v>992</v>
      </c>
      <c r="G494" s="180">
        <v>2500.83</v>
      </c>
      <c r="H494" s="180">
        <v>6759</v>
      </c>
      <c r="J494"/>
      <c r="K494"/>
    </row>
    <row r="495" spans="2:11">
      <c r="B495" s="179">
        <v>43217</v>
      </c>
      <c r="C495" s="108" t="s">
        <v>503</v>
      </c>
      <c r="D495" s="108" t="s">
        <v>497</v>
      </c>
      <c r="E495" s="108" t="s">
        <v>515</v>
      </c>
      <c r="F495" s="108" t="s">
        <v>993</v>
      </c>
      <c r="G495" s="180">
        <v>2387.4477000000002</v>
      </c>
      <c r="H495" s="180">
        <v>2553.42</v>
      </c>
      <c r="J495"/>
      <c r="K495"/>
    </row>
    <row r="496" spans="2:11">
      <c r="B496" s="179">
        <v>42839</v>
      </c>
      <c r="C496" s="108" t="s">
        <v>514</v>
      </c>
      <c r="D496" s="108" t="s">
        <v>404</v>
      </c>
      <c r="E496" s="108" t="s">
        <v>508</v>
      </c>
      <c r="F496" s="108" t="s">
        <v>875</v>
      </c>
      <c r="G496" s="180">
        <v>5822.4975999999997</v>
      </c>
      <c r="H496" s="180">
        <v>9868.64</v>
      </c>
      <c r="J496"/>
      <c r="K496"/>
    </row>
    <row r="497" spans="2:11">
      <c r="B497" s="179">
        <v>43361</v>
      </c>
      <c r="C497" s="108" t="s">
        <v>496</v>
      </c>
      <c r="D497" s="108" t="s">
        <v>528</v>
      </c>
      <c r="E497" s="108" t="s">
        <v>520</v>
      </c>
      <c r="F497" s="108" t="s">
        <v>994</v>
      </c>
      <c r="G497" s="180">
        <v>3598.8477999999996</v>
      </c>
      <c r="H497" s="180">
        <v>6204.91</v>
      </c>
      <c r="J497"/>
      <c r="K497"/>
    </row>
    <row r="498" spans="2:11">
      <c r="B498" s="179">
        <v>42754</v>
      </c>
      <c r="C498" s="108" t="s">
        <v>496</v>
      </c>
      <c r="D498" s="108" t="s">
        <v>507</v>
      </c>
      <c r="E498" s="108" t="s">
        <v>524</v>
      </c>
      <c r="F498" s="108" t="s">
        <v>995</v>
      </c>
      <c r="G498" s="180">
        <v>4427.9618</v>
      </c>
      <c r="H498" s="180">
        <v>7505.02</v>
      </c>
      <c r="J498"/>
      <c r="K498"/>
    </row>
    <row r="499" spans="2:11">
      <c r="B499" s="179">
        <v>43399</v>
      </c>
      <c r="C499" s="108" t="s">
        <v>514</v>
      </c>
      <c r="D499" s="108" t="s">
        <v>526</v>
      </c>
      <c r="E499" s="108" t="s">
        <v>530</v>
      </c>
      <c r="F499" s="108" t="s">
        <v>996</v>
      </c>
      <c r="G499" s="180">
        <v>2137.2927</v>
      </c>
      <c r="H499" s="180">
        <v>3622.53</v>
      </c>
      <c r="J499"/>
      <c r="K499"/>
    </row>
    <row r="500" spans="2:11">
      <c r="B500" s="179">
        <v>43007</v>
      </c>
      <c r="C500" s="108" t="s">
        <v>514</v>
      </c>
      <c r="D500" s="108" t="s">
        <v>504</v>
      </c>
      <c r="E500" s="108" t="s">
        <v>498</v>
      </c>
      <c r="F500" s="108" t="s">
        <v>997</v>
      </c>
      <c r="G500" s="180">
        <v>6424.8304000000007</v>
      </c>
      <c r="H500" s="180">
        <v>9448.2800000000007</v>
      </c>
      <c r="J500"/>
      <c r="K500"/>
    </row>
    <row r="501" spans="2:11">
      <c r="B501" s="179">
        <v>43322</v>
      </c>
      <c r="C501" s="108" t="s">
        <v>108</v>
      </c>
      <c r="D501" s="108" t="s">
        <v>504</v>
      </c>
      <c r="E501" s="108" t="s">
        <v>530</v>
      </c>
      <c r="F501" s="108" t="s">
        <v>998</v>
      </c>
      <c r="G501" s="180">
        <v>2140.5230000000001</v>
      </c>
      <c r="H501" s="180">
        <v>3891.86</v>
      </c>
      <c r="J501"/>
      <c r="K501"/>
    </row>
    <row r="502" spans="2:11">
      <c r="B502" s="179">
        <v>42945</v>
      </c>
      <c r="C502" s="108" t="s">
        <v>503</v>
      </c>
      <c r="D502" s="108" t="s">
        <v>504</v>
      </c>
      <c r="E502" s="108" t="s">
        <v>535</v>
      </c>
      <c r="F502" s="108" t="s">
        <v>999</v>
      </c>
      <c r="G502" s="180">
        <v>966.49300000000005</v>
      </c>
      <c r="H502" s="180">
        <v>1757.26</v>
      </c>
      <c r="J502"/>
      <c r="K502"/>
    </row>
    <row r="503" spans="2:11">
      <c r="B503" s="179">
        <v>43464</v>
      </c>
      <c r="C503" s="108" t="s">
        <v>514</v>
      </c>
      <c r="D503" s="108" t="s">
        <v>504</v>
      </c>
      <c r="E503" s="108" t="s">
        <v>522</v>
      </c>
      <c r="F503" s="108" t="s">
        <v>1000</v>
      </c>
      <c r="G503" s="180">
        <v>1309.4024999999999</v>
      </c>
      <c r="H503" s="180">
        <v>1745.87</v>
      </c>
      <c r="J503"/>
      <c r="K503"/>
    </row>
    <row r="504" spans="2:11">
      <c r="B504" s="179">
        <v>42775</v>
      </c>
      <c r="C504" s="108" t="s">
        <v>108</v>
      </c>
      <c r="D504" s="108" t="s">
        <v>510</v>
      </c>
      <c r="E504" s="108" t="s">
        <v>530</v>
      </c>
      <c r="F504" s="108" t="s">
        <v>1001</v>
      </c>
      <c r="G504" s="180">
        <v>3654.0524999999998</v>
      </c>
      <c r="H504" s="180">
        <v>4872.07</v>
      </c>
      <c r="J504"/>
      <c r="K504"/>
    </row>
    <row r="505" spans="2:11">
      <c r="B505" s="179">
        <v>43126</v>
      </c>
      <c r="C505" s="108" t="s">
        <v>503</v>
      </c>
      <c r="D505" s="108" t="s">
        <v>528</v>
      </c>
      <c r="E505" s="108" t="s">
        <v>508</v>
      </c>
      <c r="F505" s="108" t="s">
        <v>1002</v>
      </c>
      <c r="G505" s="180">
        <v>1404.8010000000002</v>
      </c>
      <c r="H505" s="180">
        <v>3121.78</v>
      </c>
      <c r="J505"/>
      <c r="K505"/>
    </row>
    <row r="506" spans="2:11">
      <c r="B506" s="179">
        <v>43023</v>
      </c>
      <c r="C506" s="108" t="s">
        <v>496</v>
      </c>
      <c r="D506" s="108" t="s">
        <v>526</v>
      </c>
      <c r="E506" s="108" t="s">
        <v>520</v>
      </c>
      <c r="F506" s="108" t="s">
        <v>1003</v>
      </c>
      <c r="G506" s="180">
        <v>56.572499999999998</v>
      </c>
      <c r="H506" s="180">
        <v>75.430000000000007</v>
      </c>
      <c r="J506"/>
      <c r="K506"/>
    </row>
    <row r="507" spans="2:11">
      <c r="B507" s="179">
        <v>43182</v>
      </c>
      <c r="C507" s="108" t="s">
        <v>514</v>
      </c>
      <c r="D507" s="108" t="s">
        <v>510</v>
      </c>
      <c r="E507" s="108" t="s">
        <v>537</v>
      </c>
      <c r="F507" s="108" t="s">
        <v>1004</v>
      </c>
      <c r="G507" s="180">
        <v>522.44995000000006</v>
      </c>
      <c r="H507" s="180">
        <v>558.77</v>
      </c>
      <c r="J507"/>
      <c r="K507"/>
    </row>
    <row r="508" spans="2:11">
      <c r="B508" s="179">
        <v>43008</v>
      </c>
      <c r="C508" s="108" t="s">
        <v>503</v>
      </c>
      <c r="D508" s="108" t="s">
        <v>404</v>
      </c>
      <c r="E508" s="108" t="s">
        <v>511</v>
      </c>
      <c r="F508" s="108" t="s">
        <v>1005</v>
      </c>
      <c r="G508" s="180">
        <v>947.32330000000002</v>
      </c>
      <c r="H508" s="180">
        <v>1013.18</v>
      </c>
      <c r="J508"/>
      <c r="K508"/>
    </row>
    <row r="509" spans="2:11">
      <c r="B509" s="179">
        <v>43335</v>
      </c>
      <c r="C509" s="108" t="s">
        <v>108</v>
      </c>
      <c r="D509" s="108" t="s">
        <v>504</v>
      </c>
      <c r="E509" s="108" t="s">
        <v>537</v>
      </c>
      <c r="F509" s="108" t="s">
        <v>1006</v>
      </c>
      <c r="G509" s="180">
        <v>1107.1949999999999</v>
      </c>
      <c r="H509" s="180">
        <v>1476.26</v>
      </c>
      <c r="J509"/>
      <c r="K509"/>
    </row>
    <row r="510" spans="2:11">
      <c r="B510" s="179">
        <v>42812</v>
      </c>
      <c r="C510" s="108" t="s">
        <v>514</v>
      </c>
      <c r="D510" s="108" t="s">
        <v>526</v>
      </c>
      <c r="E510" s="108" t="s">
        <v>569</v>
      </c>
      <c r="F510" s="108" t="s">
        <v>1007</v>
      </c>
      <c r="G510" s="180">
        <v>2600.9643000000005</v>
      </c>
      <c r="H510" s="180">
        <v>2781.78</v>
      </c>
      <c r="J510"/>
      <c r="K510"/>
    </row>
    <row r="511" spans="2:11">
      <c r="B511" s="179">
        <v>43114</v>
      </c>
      <c r="C511" s="108" t="s">
        <v>496</v>
      </c>
      <c r="D511" s="108" t="s">
        <v>500</v>
      </c>
      <c r="E511" s="108" t="s">
        <v>530</v>
      </c>
      <c r="F511" s="108" t="s">
        <v>1008</v>
      </c>
      <c r="G511" s="180">
        <v>6993.4821000000002</v>
      </c>
      <c r="H511" s="180">
        <v>7479.66</v>
      </c>
      <c r="J511"/>
      <c r="K511"/>
    </row>
    <row r="512" spans="2:11">
      <c r="B512" s="179">
        <v>43086</v>
      </c>
      <c r="C512" s="108" t="s">
        <v>503</v>
      </c>
      <c r="D512" s="108" t="s">
        <v>510</v>
      </c>
      <c r="E512" s="108" t="s">
        <v>508</v>
      </c>
      <c r="F512" s="108" t="s">
        <v>1009</v>
      </c>
      <c r="G512" s="180">
        <v>8077.5304500000002</v>
      </c>
      <c r="H512" s="180">
        <v>8639.07</v>
      </c>
      <c r="J512"/>
      <c r="K512"/>
    </row>
    <row r="513" spans="2:11">
      <c r="B513" s="179">
        <v>43307</v>
      </c>
      <c r="C513" s="108" t="s">
        <v>496</v>
      </c>
      <c r="D513" s="108" t="s">
        <v>497</v>
      </c>
      <c r="E513" s="108" t="s">
        <v>524</v>
      </c>
      <c r="F513" s="108" t="s">
        <v>1010</v>
      </c>
      <c r="G513" s="180">
        <v>4286.4764999999998</v>
      </c>
      <c r="H513" s="180">
        <v>9968.5499999999993</v>
      </c>
      <c r="J513"/>
      <c r="K513"/>
    </row>
    <row r="514" spans="2:11">
      <c r="B514" s="179">
        <v>42964</v>
      </c>
      <c r="C514" s="108" t="s">
        <v>496</v>
      </c>
      <c r="D514" s="108" t="s">
        <v>507</v>
      </c>
      <c r="E514" s="108" t="s">
        <v>498</v>
      </c>
      <c r="F514" s="108" t="s">
        <v>1011</v>
      </c>
      <c r="G514" s="180">
        <v>1738.6240000000003</v>
      </c>
      <c r="H514" s="180">
        <v>2556.8000000000002</v>
      </c>
      <c r="J514"/>
      <c r="K514"/>
    </row>
    <row r="515" spans="2:11">
      <c r="B515" s="179">
        <v>43396</v>
      </c>
      <c r="C515" s="108" t="s">
        <v>514</v>
      </c>
      <c r="D515" s="108" t="s">
        <v>507</v>
      </c>
      <c r="E515" s="108" t="s">
        <v>530</v>
      </c>
      <c r="F515" s="108" t="s">
        <v>1012</v>
      </c>
      <c r="G515" s="180">
        <v>6467.956000000001</v>
      </c>
      <c r="H515" s="180">
        <v>6917.6</v>
      </c>
      <c r="J515"/>
      <c r="K515"/>
    </row>
    <row r="516" spans="2:11">
      <c r="B516" s="179">
        <v>42983</v>
      </c>
      <c r="C516" s="108" t="s">
        <v>108</v>
      </c>
      <c r="D516" s="108" t="s">
        <v>528</v>
      </c>
      <c r="E516" s="108" t="s">
        <v>501</v>
      </c>
      <c r="F516" s="108" t="s">
        <v>542</v>
      </c>
      <c r="G516" s="180">
        <v>6648.6824999999999</v>
      </c>
      <c r="H516" s="180">
        <v>8864.91</v>
      </c>
      <c r="J516"/>
      <c r="K516"/>
    </row>
    <row r="517" spans="2:11">
      <c r="B517" s="179">
        <v>43115</v>
      </c>
      <c r="C517" s="108" t="s">
        <v>496</v>
      </c>
      <c r="D517" s="108" t="s">
        <v>510</v>
      </c>
      <c r="E517" s="108" t="s">
        <v>508</v>
      </c>
      <c r="F517" s="108" t="s">
        <v>1013</v>
      </c>
      <c r="G517" s="180">
        <v>78.909300000000002</v>
      </c>
      <c r="H517" s="180">
        <v>183.51</v>
      </c>
      <c r="J517"/>
      <c r="K517"/>
    </row>
    <row r="518" spans="2:11">
      <c r="B518" s="179">
        <v>43053</v>
      </c>
      <c r="C518" s="108" t="s">
        <v>108</v>
      </c>
      <c r="D518" s="108" t="s">
        <v>510</v>
      </c>
      <c r="E518" s="108" t="s">
        <v>569</v>
      </c>
      <c r="F518" s="108" t="s">
        <v>1014</v>
      </c>
      <c r="G518" s="180">
        <v>4520.3884000000007</v>
      </c>
      <c r="H518" s="180">
        <v>6647.63</v>
      </c>
      <c r="J518"/>
      <c r="K518"/>
    </row>
    <row r="519" spans="2:11">
      <c r="B519" s="179">
        <v>43354</v>
      </c>
      <c r="C519" s="108" t="s">
        <v>514</v>
      </c>
      <c r="D519" s="108" t="s">
        <v>526</v>
      </c>
      <c r="E519" s="108" t="s">
        <v>524</v>
      </c>
      <c r="F519" s="108" t="s">
        <v>1015</v>
      </c>
      <c r="G519" s="180">
        <v>45.624699999999997</v>
      </c>
      <c r="H519" s="180">
        <v>77.33</v>
      </c>
      <c r="J519"/>
      <c r="K519"/>
    </row>
    <row r="520" spans="2:11">
      <c r="B520" s="179">
        <v>42850</v>
      </c>
      <c r="C520" s="108" t="s">
        <v>514</v>
      </c>
      <c r="D520" s="108" t="s">
        <v>526</v>
      </c>
      <c r="E520" s="108" t="s">
        <v>505</v>
      </c>
      <c r="F520" s="108" t="s">
        <v>1016</v>
      </c>
      <c r="G520" s="180">
        <v>2700.3072000000002</v>
      </c>
      <c r="H520" s="180">
        <v>3971.04</v>
      </c>
      <c r="J520"/>
      <c r="K520"/>
    </row>
    <row r="521" spans="2:11">
      <c r="B521" s="179">
        <v>43106</v>
      </c>
      <c r="C521" s="108" t="s">
        <v>115</v>
      </c>
      <c r="D521" s="108" t="s">
        <v>526</v>
      </c>
      <c r="E521" s="108" t="s">
        <v>498</v>
      </c>
      <c r="F521" s="108" t="s">
        <v>1017</v>
      </c>
      <c r="G521" s="180">
        <v>8498.8227499999994</v>
      </c>
      <c r="H521" s="180">
        <v>9089.65</v>
      </c>
      <c r="J521"/>
      <c r="K521"/>
    </row>
    <row r="522" spans="2:11">
      <c r="B522" s="179">
        <v>43028</v>
      </c>
      <c r="C522" s="108" t="s">
        <v>503</v>
      </c>
      <c r="D522" s="108" t="s">
        <v>404</v>
      </c>
      <c r="E522" s="108" t="s">
        <v>501</v>
      </c>
      <c r="F522" s="108" t="s">
        <v>1018</v>
      </c>
      <c r="G522" s="180">
        <v>6214.076</v>
      </c>
      <c r="H522" s="180">
        <v>7061.45</v>
      </c>
      <c r="J522"/>
      <c r="K522"/>
    </row>
    <row r="523" spans="2:11">
      <c r="B523" s="179">
        <v>43143</v>
      </c>
      <c r="C523" s="108" t="s">
        <v>514</v>
      </c>
      <c r="D523" s="108" t="s">
        <v>497</v>
      </c>
      <c r="E523" s="108" t="s">
        <v>520</v>
      </c>
      <c r="F523" s="108" t="s">
        <v>1019</v>
      </c>
      <c r="G523" s="180">
        <v>236.19035000000002</v>
      </c>
      <c r="H523" s="180">
        <v>252.61</v>
      </c>
      <c r="J523"/>
      <c r="K523"/>
    </row>
    <row r="524" spans="2:11">
      <c r="B524" s="179">
        <v>42947</v>
      </c>
      <c r="C524" s="108" t="s">
        <v>514</v>
      </c>
      <c r="D524" s="108" t="s">
        <v>510</v>
      </c>
      <c r="E524" s="108" t="s">
        <v>515</v>
      </c>
      <c r="F524" s="108" t="s">
        <v>1020</v>
      </c>
      <c r="G524" s="180">
        <v>962.9235000000001</v>
      </c>
      <c r="H524" s="180">
        <v>1750.77</v>
      </c>
      <c r="J524"/>
      <c r="K524"/>
    </row>
    <row r="525" spans="2:11">
      <c r="B525" s="179">
        <v>43360</v>
      </c>
      <c r="C525" s="108" t="s">
        <v>503</v>
      </c>
      <c r="D525" s="108" t="s">
        <v>497</v>
      </c>
      <c r="E525" s="108" t="s">
        <v>530</v>
      </c>
      <c r="F525" s="108" t="s">
        <v>1021</v>
      </c>
      <c r="G525" s="180">
        <v>4906.8450000000003</v>
      </c>
      <c r="H525" s="180">
        <v>6542.46</v>
      </c>
      <c r="J525"/>
      <c r="K525"/>
    </row>
    <row r="526" spans="2:11">
      <c r="B526" s="179">
        <v>42752</v>
      </c>
      <c r="C526" s="108" t="s">
        <v>503</v>
      </c>
      <c r="D526" s="108" t="s">
        <v>497</v>
      </c>
      <c r="E526" s="108" t="s">
        <v>562</v>
      </c>
      <c r="F526" s="108" t="s">
        <v>1022</v>
      </c>
      <c r="G526" s="180">
        <v>259.29750000000001</v>
      </c>
      <c r="H526" s="180">
        <v>471.45</v>
      </c>
      <c r="J526"/>
      <c r="K526"/>
    </row>
    <row r="527" spans="2:11">
      <c r="B527" s="179">
        <v>43306</v>
      </c>
      <c r="C527" s="108" t="s">
        <v>108</v>
      </c>
      <c r="D527" s="108" t="s">
        <v>510</v>
      </c>
      <c r="E527" s="108" t="s">
        <v>515</v>
      </c>
      <c r="F527" s="108" t="s">
        <v>1023</v>
      </c>
      <c r="G527" s="180">
        <v>2898.5697999999998</v>
      </c>
      <c r="H527" s="180">
        <v>6740.86</v>
      </c>
      <c r="J527"/>
      <c r="K527"/>
    </row>
    <row r="528" spans="2:11">
      <c r="B528" s="179">
        <v>42928</v>
      </c>
      <c r="C528" s="108" t="s">
        <v>115</v>
      </c>
      <c r="D528" s="108" t="s">
        <v>528</v>
      </c>
      <c r="E528" s="108" t="s">
        <v>520</v>
      </c>
      <c r="F528" s="108" t="s">
        <v>1024</v>
      </c>
      <c r="G528" s="180">
        <v>3653.8683999999998</v>
      </c>
      <c r="H528" s="180">
        <v>9875.32</v>
      </c>
      <c r="J528"/>
      <c r="K528"/>
    </row>
    <row r="529" spans="2:11">
      <c r="B529" s="179">
        <v>43297</v>
      </c>
      <c r="C529" s="108" t="s">
        <v>514</v>
      </c>
      <c r="D529" s="108" t="s">
        <v>526</v>
      </c>
      <c r="E529" s="108" t="s">
        <v>498</v>
      </c>
      <c r="F529" s="108" t="s">
        <v>1025</v>
      </c>
      <c r="G529" s="180">
        <v>6263.6175000000003</v>
      </c>
      <c r="H529" s="180">
        <v>8351.49</v>
      </c>
      <c r="J529"/>
      <c r="K529"/>
    </row>
    <row r="530" spans="2:11">
      <c r="B530" s="179">
        <v>42918</v>
      </c>
      <c r="C530" s="108" t="s">
        <v>514</v>
      </c>
      <c r="D530" s="108" t="s">
        <v>528</v>
      </c>
      <c r="E530" s="108" t="s">
        <v>515</v>
      </c>
      <c r="F530" s="108" t="s">
        <v>1026</v>
      </c>
      <c r="G530" s="180">
        <v>2249.06</v>
      </c>
      <c r="H530" s="180">
        <v>2555.75</v>
      </c>
      <c r="J530"/>
      <c r="K530"/>
    </row>
    <row r="531" spans="2:11">
      <c r="B531" s="179">
        <v>43347</v>
      </c>
      <c r="C531" s="108" t="s">
        <v>496</v>
      </c>
      <c r="D531" s="108" t="s">
        <v>404</v>
      </c>
      <c r="E531" s="108" t="s">
        <v>511</v>
      </c>
      <c r="F531" s="108" t="s">
        <v>1027</v>
      </c>
      <c r="G531" s="180">
        <v>2356.7912999999999</v>
      </c>
      <c r="H531" s="180">
        <v>5480.91</v>
      </c>
      <c r="J531"/>
      <c r="K531"/>
    </row>
    <row r="532" spans="2:11">
      <c r="B532" s="179">
        <v>42815</v>
      </c>
      <c r="C532" s="108" t="s">
        <v>514</v>
      </c>
      <c r="D532" s="108" t="s">
        <v>504</v>
      </c>
      <c r="E532" s="108" t="s">
        <v>511</v>
      </c>
      <c r="F532" s="108" t="s">
        <v>1028</v>
      </c>
      <c r="G532" s="180">
        <v>4189.1417000000001</v>
      </c>
      <c r="H532" s="180">
        <v>9742.19</v>
      </c>
      <c r="J532"/>
      <c r="K532"/>
    </row>
    <row r="533" spans="2:11">
      <c r="B533" s="179">
        <v>43417</v>
      </c>
      <c r="C533" s="108" t="s">
        <v>514</v>
      </c>
      <c r="D533" s="108" t="s">
        <v>404</v>
      </c>
      <c r="E533" s="108" t="s">
        <v>501</v>
      </c>
      <c r="F533" s="108" t="s">
        <v>1029</v>
      </c>
      <c r="G533" s="180">
        <v>833.04759999999999</v>
      </c>
      <c r="H533" s="180">
        <v>1937.32</v>
      </c>
      <c r="J533"/>
      <c r="K533"/>
    </row>
    <row r="534" spans="2:11">
      <c r="B534" s="179">
        <v>42936</v>
      </c>
      <c r="C534" s="108" t="s">
        <v>108</v>
      </c>
      <c r="D534" s="108" t="s">
        <v>500</v>
      </c>
      <c r="E534" s="108" t="s">
        <v>524</v>
      </c>
      <c r="F534" s="108" t="s">
        <v>1030</v>
      </c>
      <c r="G534" s="180">
        <v>983.02499999999998</v>
      </c>
      <c r="H534" s="180">
        <v>1310.7</v>
      </c>
      <c r="J534"/>
      <c r="K534"/>
    </row>
    <row r="535" spans="2:11">
      <c r="B535" s="179">
        <v>43198</v>
      </c>
      <c r="C535" s="108" t="s">
        <v>514</v>
      </c>
      <c r="D535" s="108" t="s">
        <v>507</v>
      </c>
      <c r="E535" s="108" t="s">
        <v>511</v>
      </c>
      <c r="F535" s="108" t="s">
        <v>1031</v>
      </c>
      <c r="G535" s="180">
        <v>311.57249999999999</v>
      </c>
      <c r="H535" s="180">
        <v>415.43</v>
      </c>
      <c r="J535"/>
      <c r="K535"/>
    </row>
    <row r="536" spans="2:11">
      <c r="B536" s="179">
        <v>42754</v>
      </c>
      <c r="C536" s="108" t="s">
        <v>115</v>
      </c>
      <c r="D536" s="108" t="s">
        <v>510</v>
      </c>
      <c r="E536" s="108" t="s">
        <v>569</v>
      </c>
      <c r="F536" s="108" t="s">
        <v>1032</v>
      </c>
      <c r="G536" s="180">
        <v>1247.7436</v>
      </c>
      <c r="H536" s="180">
        <v>3372.28</v>
      </c>
      <c r="J536"/>
      <c r="K536"/>
    </row>
    <row r="537" spans="2:11">
      <c r="B537" s="179">
        <v>43105</v>
      </c>
      <c r="C537" s="108" t="s">
        <v>514</v>
      </c>
      <c r="D537" s="108" t="s">
        <v>528</v>
      </c>
      <c r="E537" s="108" t="s">
        <v>501</v>
      </c>
      <c r="F537" s="108" t="s">
        <v>1033</v>
      </c>
      <c r="G537" s="180">
        <v>568.01279999999997</v>
      </c>
      <c r="H537" s="180">
        <v>1320.96</v>
      </c>
      <c r="J537"/>
      <c r="K537"/>
    </row>
    <row r="538" spans="2:11">
      <c r="B538" s="179">
        <v>42815</v>
      </c>
      <c r="C538" s="108" t="s">
        <v>514</v>
      </c>
      <c r="D538" s="108" t="s">
        <v>497</v>
      </c>
      <c r="E538" s="108" t="s">
        <v>511</v>
      </c>
      <c r="F538" s="108" t="s">
        <v>1034</v>
      </c>
      <c r="G538" s="180">
        <v>260.964</v>
      </c>
      <c r="H538" s="180">
        <v>579.91999999999996</v>
      </c>
      <c r="J538"/>
      <c r="K538"/>
    </row>
    <row r="539" spans="2:11">
      <c r="B539" s="179">
        <v>43465</v>
      </c>
      <c r="C539" s="108" t="s">
        <v>503</v>
      </c>
      <c r="D539" s="108" t="s">
        <v>510</v>
      </c>
      <c r="E539" s="108" t="s">
        <v>537</v>
      </c>
      <c r="F539" s="108" t="s">
        <v>1035</v>
      </c>
      <c r="G539" s="180">
        <v>8667.1728000000003</v>
      </c>
      <c r="H539" s="180">
        <v>9849.06</v>
      </c>
      <c r="J539"/>
      <c r="K539"/>
    </row>
    <row r="540" spans="2:11">
      <c r="B540" s="179">
        <v>43076</v>
      </c>
      <c r="C540" s="108" t="s">
        <v>514</v>
      </c>
      <c r="D540" s="108" t="s">
        <v>504</v>
      </c>
      <c r="E540" s="108" t="s">
        <v>522</v>
      </c>
      <c r="F540" s="108" t="s">
        <v>1036</v>
      </c>
      <c r="G540" s="180">
        <v>2845.9004</v>
      </c>
      <c r="H540" s="180">
        <v>4823.5600000000004</v>
      </c>
      <c r="J540"/>
      <c r="K540"/>
    </row>
    <row r="541" spans="2:11">
      <c r="B541" s="179">
        <v>43127</v>
      </c>
      <c r="C541" s="108" t="s">
        <v>115</v>
      </c>
      <c r="D541" s="108" t="s">
        <v>404</v>
      </c>
      <c r="E541" s="108" t="s">
        <v>522</v>
      </c>
      <c r="F541" s="108" t="s">
        <v>1037</v>
      </c>
      <c r="G541" s="180">
        <v>6011.984550000001</v>
      </c>
      <c r="H541" s="180">
        <v>6429.93</v>
      </c>
      <c r="J541"/>
      <c r="K541"/>
    </row>
    <row r="542" spans="2:11">
      <c r="B542" s="179">
        <v>42759</v>
      </c>
      <c r="C542" s="108" t="s">
        <v>115</v>
      </c>
      <c r="D542" s="108" t="s">
        <v>404</v>
      </c>
      <c r="E542" s="108" t="s">
        <v>501</v>
      </c>
      <c r="F542" s="108" t="s">
        <v>1038</v>
      </c>
      <c r="G542" s="180">
        <v>114.02549999999999</v>
      </c>
      <c r="H542" s="180">
        <v>253.39</v>
      </c>
      <c r="J542"/>
      <c r="K542"/>
    </row>
    <row r="543" spans="2:11">
      <c r="B543" s="179">
        <v>43298</v>
      </c>
      <c r="C543" s="108" t="s">
        <v>503</v>
      </c>
      <c r="D543" s="108" t="s">
        <v>526</v>
      </c>
      <c r="E543" s="108" t="s">
        <v>498</v>
      </c>
      <c r="F543" s="108" t="s">
        <v>1039</v>
      </c>
      <c r="G543" s="180">
        <v>2341.1550000000002</v>
      </c>
      <c r="H543" s="180">
        <v>3121.54</v>
      </c>
      <c r="J543"/>
      <c r="K543"/>
    </row>
    <row r="544" spans="2:11">
      <c r="B544" s="179">
        <v>42987</v>
      </c>
      <c r="C544" s="108" t="s">
        <v>514</v>
      </c>
      <c r="D544" s="108" t="s">
        <v>507</v>
      </c>
      <c r="E544" s="108" t="s">
        <v>522</v>
      </c>
      <c r="F544" s="108" t="s">
        <v>1040</v>
      </c>
      <c r="G544" s="180">
        <v>9317.9668999999994</v>
      </c>
      <c r="H544" s="180">
        <v>9965.74</v>
      </c>
      <c r="J544"/>
      <c r="K544"/>
    </row>
    <row r="545" spans="2:11">
      <c r="B545" s="179">
        <v>43346</v>
      </c>
      <c r="C545" s="108" t="s">
        <v>108</v>
      </c>
      <c r="D545" s="108" t="s">
        <v>507</v>
      </c>
      <c r="E545" s="108" t="s">
        <v>505</v>
      </c>
      <c r="F545" s="108" t="s">
        <v>1041</v>
      </c>
      <c r="G545" s="180">
        <v>5831.8903999999993</v>
      </c>
      <c r="H545" s="180">
        <v>9884.56</v>
      </c>
      <c r="J545"/>
      <c r="K545"/>
    </row>
    <row r="546" spans="2:11">
      <c r="B546" s="179">
        <v>42783</v>
      </c>
      <c r="C546" s="108" t="s">
        <v>115</v>
      </c>
      <c r="D546" s="108" t="s">
        <v>526</v>
      </c>
      <c r="E546" s="108" t="s">
        <v>569</v>
      </c>
      <c r="F546" s="108" t="s">
        <v>1042</v>
      </c>
      <c r="G546" s="180">
        <v>3002.0096000000003</v>
      </c>
      <c r="H546" s="180">
        <v>4414.72</v>
      </c>
      <c r="J546"/>
      <c r="K546"/>
    </row>
    <row r="547" spans="2:11">
      <c r="B547" s="179">
        <v>43463</v>
      </c>
      <c r="C547" s="108" t="s">
        <v>108</v>
      </c>
      <c r="D547" s="108" t="s">
        <v>500</v>
      </c>
      <c r="E547" s="108" t="s">
        <v>562</v>
      </c>
      <c r="F547" s="108" t="s">
        <v>1043</v>
      </c>
      <c r="G547" s="180">
        <v>6379.4115000000002</v>
      </c>
      <c r="H547" s="180">
        <v>6822.9</v>
      </c>
      <c r="J547"/>
      <c r="K547"/>
    </row>
    <row r="548" spans="2:11">
      <c r="B548" s="179">
        <v>42974</v>
      </c>
      <c r="C548" s="108" t="s">
        <v>496</v>
      </c>
      <c r="D548" s="108" t="s">
        <v>528</v>
      </c>
      <c r="E548" s="108" t="s">
        <v>530</v>
      </c>
      <c r="F548" s="108" t="s">
        <v>1044</v>
      </c>
      <c r="G548" s="180">
        <v>4356.9674999999997</v>
      </c>
      <c r="H548" s="180">
        <v>5809.29</v>
      </c>
      <c r="J548"/>
      <c r="K548"/>
    </row>
    <row r="549" spans="2:11">
      <c r="B549" s="179">
        <v>43268</v>
      </c>
      <c r="C549" s="108" t="s">
        <v>514</v>
      </c>
      <c r="D549" s="108" t="s">
        <v>404</v>
      </c>
      <c r="E549" s="108" t="s">
        <v>562</v>
      </c>
      <c r="F549" s="108" t="s">
        <v>1045</v>
      </c>
      <c r="G549" s="180">
        <v>5773.2</v>
      </c>
      <c r="H549" s="180">
        <v>8490</v>
      </c>
      <c r="J549"/>
      <c r="K549"/>
    </row>
    <row r="550" spans="2:11">
      <c r="B550" s="179">
        <v>43036</v>
      </c>
      <c r="C550" s="108" t="s">
        <v>514</v>
      </c>
      <c r="D550" s="108" t="s">
        <v>404</v>
      </c>
      <c r="E550" s="108" t="s">
        <v>569</v>
      </c>
      <c r="F550" s="108" t="s">
        <v>1046</v>
      </c>
      <c r="G550" s="180">
        <v>1701.0268000000001</v>
      </c>
      <c r="H550" s="180">
        <v>1819.28</v>
      </c>
      <c r="J550"/>
      <c r="K550"/>
    </row>
    <row r="551" spans="2:11">
      <c r="B551" s="179">
        <v>43166</v>
      </c>
      <c r="C551" s="108" t="s">
        <v>108</v>
      </c>
      <c r="D551" s="108" t="s">
        <v>507</v>
      </c>
      <c r="E551" s="108" t="s">
        <v>535</v>
      </c>
      <c r="F551" s="108" t="s">
        <v>1047</v>
      </c>
      <c r="G551" s="180">
        <v>4769.9258</v>
      </c>
      <c r="H551" s="180">
        <v>8224.01</v>
      </c>
      <c r="J551"/>
      <c r="K551"/>
    </row>
    <row r="552" spans="2:11">
      <c r="B552" s="179">
        <v>43060</v>
      </c>
      <c r="C552" s="108" t="s">
        <v>503</v>
      </c>
      <c r="D552" s="108" t="s">
        <v>526</v>
      </c>
      <c r="E552" s="108" t="s">
        <v>515</v>
      </c>
      <c r="F552" s="108" t="s">
        <v>1048</v>
      </c>
      <c r="G552" s="180">
        <v>5029.8975</v>
      </c>
      <c r="H552" s="180">
        <v>8525.25</v>
      </c>
      <c r="J552"/>
      <c r="K552"/>
    </row>
    <row r="553" spans="2:11">
      <c r="B553" s="179">
        <v>43291</v>
      </c>
      <c r="C553" s="108" t="s">
        <v>496</v>
      </c>
      <c r="D553" s="108" t="s">
        <v>497</v>
      </c>
      <c r="E553" s="108" t="s">
        <v>498</v>
      </c>
      <c r="F553" s="108" t="s">
        <v>1049</v>
      </c>
      <c r="G553" s="180">
        <v>3181.5990000000002</v>
      </c>
      <c r="H553" s="180">
        <v>7070.22</v>
      </c>
      <c r="J553"/>
      <c r="K553"/>
    </row>
    <row r="554" spans="2:11">
      <c r="B554" s="179">
        <v>42944</v>
      </c>
      <c r="C554" s="108" t="s">
        <v>503</v>
      </c>
      <c r="D554" s="108" t="s">
        <v>497</v>
      </c>
      <c r="E554" s="108" t="s">
        <v>522</v>
      </c>
      <c r="F554" s="108" t="s">
        <v>1050</v>
      </c>
      <c r="G554" s="180">
        <v>3856.1411000000003</v>
      </c>
      <c r="H554" s="180">
        <v>8967.77</v>
      </c>
      <c r="J554"/>
      <c r="K554"/>
    </row>
    <row r="555" spans="2:11">
      <c r="B555" s="179">
        <v>43240</v>
      </c>
      <c r="C555" s="108" t="s">
        <v>496</v>
      </c>
      <c r="D555" s="108" t="s">
        <v>507</v>
      </c>
      <c r="E555" s="108" t="s">
        <v>562</v>
      </c>
      <c r="F555" s="108" t="s">
        <v>1051</v>
      </c>
      <c r="G555" s="180">
        <v>2950.4429</v>
      </c>
      <c r="H555" s="180">
        <v>7974.17</v>
      </c>
      <c r="J555"/>
      <c r="K555"/>
    </row>
    <row r="556" spans="2:11">
      <c r="B556" s="179">
        <v>42738</v>
      </c>
      <c r="C556" s="108" t="s">
        <v>496</v>
      </c>
      <c r="D556" s="108" t="s">
        <v>404</v>
      </c>
      <c r="E556" s="108" t="s">
        <v>508</v>
      </c>
      <c r="F556" s="108" t="s">
        <v>1052</v>
      </c>
      <c r="G556" s="180">
        <v>854.12649999999996</v>
      </c>
      <c r="H556" s="180">
        <v>2308.4499999999998</v>
      </c>
      <c r="J556"/>
      <c r="K556"/>
    </row>
    <row r="557" spans="2:11">
      <c r="B557" s="179">
        <v>43309</v>
      </c>
      <c r="C557" s="108" t="s">
        <v>503</v>
      </c>
      <c r="D557" s="108" t="s">
        <v>497</v>
      </c>
      <c r="E557" s="108" t="s">
        <v>520</v>
      </c>
      <c r="F557" s="108" t="s">
        <v>1053</v>
      </c>
      <c r="G557" s="180">
        <v>1115.2845</v>
      </c>
      <c r="H557" s="180">
        <v>2027.79</v>
      </c>
      <c r="J557"/>
      <c r="K557"/>
    </row>
    <row r="558" spans="2:11">
      <c r="B558" s="179">
        <v>42868</v>
      </c>
      <c r="C558" s="108" t="s">
        <v>496</v>
      </c>
      <c r="D558" s="108" t="s">
        <v>404</v>
      </c>
      <c r="E558" s="108" t="s">
        <v>508</v>
      </c>
      <c r="F558" s="108" t="s">
        <v>1054</v>
      </c>
      <c r="G558" s="180">
        <v>1873.41</v>
      </c>
      <c r="H558" s="180">
        <v>3406.2</v>
      </c>
      <c r="J558"/>
      <c r="K558"/>
    </row>
    <row r="559" spans="2:11">
      <c r="B559" s="179">
        <v>43104</v>
      </c>
      <c r="C559" s="108" t="s">
        <v>115</v>
      </c>
      <c r="D559" s="108" t="s">
        <v>507</v>
      </c>
      <c r="E559" s="108" t="s">
        <v>505</v>
      </c>
      <c r="F559" s="108" t="s">
        <v>1055</v>
      </c>
      <c r="G559" s="180">
        <v>3442.1714999999999</v>
      </c>
      <c r="H559" s="180">
        <v>8005.05</v>
      </c>
      <c r="J559"/>
      <c r="K559"/>
    </row>
    <row r="560" spans="2:11">
      <c r="B560" s="179">
        <v>42785</v>
      </c>
      <c r="C560" s="108" t="s">
        <v>115</v>
      </c>
      <c r="D560" s="108" t="s">
        <v>507</v>
      </c>
      <c r="E560" s="108" t="s">
        <v>501</v>
      </c>
      <c r="F560" s="108" t="s">
        <v>1056</v>
      </c>
      <c r="G560" s="180">
        <v>2891.0551999999998</v>
      </c>
      <c r="H560" s="180">
        <v>3285.29</v>
      </c>
      <c r="J560"/>
      <c r="K560"/>
    </row>
    <row r="561" spans="2:11">
      <c r="B561" s="179">
        <v>43229</v>
      </c>
      <c r="C561" s="108" t="s">
        <v>514</v>
      </c>
      <c r="D561" s="108" t="s">
        <v>507</v>
      </c>
      <c r="E561" s="108" t="s">
        <v>537</v>
      </c>
      <c r="F561" s="108" t="s">
        <v>1057</v>
      </c>
      <c r="G561" s="180">
        <v>810.82520000000011</v>
      </c>
      <c r="H561" s="180">
        <v>1192.3900000000001</v>
      </c>
      <c r="J561"/>
      <c r="K561"/>
    </row>
    <row r="562" spans="2:11">
      <c r="B562" s="179">
        <v>42969</v>
      </c>
      <c r="C562" s="108" t="s">
        <v>514</v>
      </c>
      <c r="D562" s="108" t="s">
        <v>528</v>
      </c>
      <c r="E562" s="108" t="s">
        <v>562</v>
      </c>
      <c r="F562" s="108" t="s">
        <v>1058</v>
      </c>
      <c r="G562" s="180">
        <v>3539.2165000000005</v>
      </c>
      <c r="H562" s="180">
        <v>9565.4500000000007</v>
      </c>
      <c r="J562"/>
      <c r="K562"/>
    </row>
    <row r="563" spans="2:11">
      <c r="B563" s="179">
        <v>43228</v>
      </c>
      <c r="C563" s="108" t="s">
        <v>108</v>
      </c>
      <c r="D563" s="108" t="s">
        <v>528</v>
      </c>
      <c r="E563" s="108" t="s">
        <v>562</v>
      </c>
      <c r="F563" s="108" t="s">
        <v>1059</v>
      </c>
      <c r="G563" s="180">
        <v>6255.4949999999999</v>
      </c>
      <c r="H563" s="180">
        <v>8340.66</v>
      </c>
      <c r="J563"/>
      <c r="K563"/>
    </row>
    <row r="564" spans="2:11">
      <c r="B564" s="179">
        <v>42982</v>
      </c>
      <c r="C564" s="108" t="s">
        <v>503</v>
      </c>
      <c r="D564" s="108" t="s">
        <v>404</v>
      </c>
      <c r="E564" s="108" t="s">
        <v>505</v>
      </c>
      <c r="F564" s="108" t="s">
        <v>1060</v>
      </c>
      <c r="G564" s="180">
        <v>2886.3235999999997</v>
      </c>
      <c r="H564" s="180">
        <v>4976.42</v>
      </c>
      <c r="J564"/>
      <c r="K564"/>
    </row>
    <row r="565" spans="2:11">
      <c r="B565" s="179">
        <v>43463</v>
      </c>
      <c r="C565" s="108" t="s">
        <v>514</v>
      </c>
      <c r="D565" s="108" t="s">
        <v>504</v>
      </c>
      <c r="E565" s="108" t="s">
        <v>524</v>
      </c>
      <c r="F565" s="108" t="s">
        <v>1061</v>
      </c>
      <c r="G565" s="180">
        <v>4204.4969999999994</v>
      </c>
      <c r="H565" s="180">
        <v>9777.9</v>
      </c>
      <c r="J565"/>
      <c r="K565"/>
    </row>
    <row r="566" spans="2:11">
      <c r="B566" s="179">
        <v>43077</v>
      </c>
      <c r="C566" s="108" t="s">
        <v>108</v>
      </c>
      <c r="D566" s="108" t="s">
        <v>528</v>
      </c>
      <c r="E566" s="108" t="s">
        <v>522</v>
      </c>
      <c r="F566" s="108" t="s">
        <v>844</v>
      </c>
      <c r="G566" s="180">
        <v>975.5483999999999</v>
      </c>
      <c r="H566" s="180">
        <v>1681.98</v>
      </c>
      <c r="J566"/>
      <c r="K566"/>
    </row>
    <row r="567" spans="2:11">
      <c r="B567" s="179">
        <v>43414</v>
      </c>
      <c r="C567" s="108" t="s">
        <v>514</v>
      </c>
      <c r="D567" s="108" t="s">
        <v>507</v>
      </c>
      <c r="E567" s="108" t="s">
        <v>508</v>
      </c>
      <c r="F567" s="108" t="s">
        <v>1062</v>
      </c>
      <c r="G567" s="180">
        <v>8311.6</v>
      </c>
      <c r="H567" s="180">
        <v>9445</v>
      </c>
      <c r="J567"/>
      <c r="K567"/>
    </row>
    <row r="568" spans="2:11">
      <c r="B568" s="179">
        <v>43008</v>
      </c>
      <c r="C568" s="108" t="s">
        <v>503</v>
      </c>
      <c r="D568" s="108" t="s">
        <v>404</v>
      </c>
      <c r="E568" s="108" t="s">
        <v>524</v>
      </c>
      <c r="F568" s="108" t="s">
        <v>1063</v>
      </c>
      <c r="G568" s="180">
        <v>2896.0212000000001</v>
      </c>
      <c r="H568" s="180">
        <v>4993.1400000000003</v>
      </c>
      <c r="J568"/>
      <c r="K568"/>
    </row>
    <row r="569" spans="2:11">
      <c r="B569" s="179">
        <v>43337</v>
      </c>
      <c r="C569" s="108" t="s">
        <v>496</v>
      </c>
      <c r="D569" s="108" t="s">
        <v>528</v>
      </c>
      <c r="E569" s="108" t="s">
        <v>535</v>
      </c>
      <c r="F569" s="108" t="s">
        <v>1064</v>
      </c>
      <c r="G569" s="180">
        <v>274.96800000000002</v>
      </c>
      <c r="H569" s="180">
        <v>611.04</v>
      </c>
      <c r="J569"/>
      <c r="K569"/>
    </row>
    <row r="570" spans="2:11">
      <c r="B570" s="179">
        <v>42848</v>
      </c>
      <c r="C570" s="108" t="s">
        <v>514</v>
      </c>
      <c r="D570" s="108" t="s">
        <v>526</v>
      </c>
      <c r="E570" s="108" t="s">
        <v>505</v>
      </c>
      <c r="F570" s="108" t="s">
        <v>1065</v>
      </c>
      <c r="G570" s="180">
        <v>3671.8541</v>
      </c>
      <c r="H570" s="180">
        <v>9923.93</v>
      </c>
      <c r="J570"/>
      <c r="K570"/>
    </row>
    <row r="571" spans="2:11">
      <c r="B571" s="179">
        <v>43176</v>
      </c>
      <c r="C571" s="108" t="s">
        <v>115</v>
      </c>
      <c r="D571" s="108" t="s">
        <v>497</v>
      </c>
      <c r="E571" s="108" t="s">
        <v>520</v>
      </c>
      <c r="F571" s="108" t="s">
        <v>1066</v>
      </c>
      <c r="G571" s="180">
        <v>1445.6381000000001</v>
      </c>
      <c r="H571" s="180">
        <v>3907.13</v>
      </c>
      <c r="J571"/>
      <c r="K571"/>
    </row>
    <row r="572" spans="2:11">
      <c r="B572" s="179">
        <v>42903</v>
      </c>
      <c r="C572" s="108" t="s">
        <v>503</v>
      </c>
      <c r="D572" s="108" t="s">
        <v>404</v>
      </c>
      <c r="E572" s="108" t="s">
        <v>537</v>
      </c>
      <c r="F572" s="108" t="s">
        <v>1067</v>
      </c>
      <c r="G572" s="180">
        <v>8271.4896000000008</v>
      </c>
      <c r="H572" s="180">
        <v>9399.42</v>
      </c>
      <c r="J572"/>
      <c r="K572"/>
    </row>
    <row r="573" spans="2:11">
      <c r="B573" s="179">
        <v>43156</v>
      </c>
      <c r="C573" s="108" t="s">
        <v>503</v>
      </c>
      <c r="D573" s="108" t="s">
        <v>510</v>
      </c>
      <c r="E573" s="108" t="s">
        <v>505</v>
      </c>
      <c r="F573" s="108" t="s">
        <v>1068</v>
      </c>
      <c r="G573" s="180">
        <v>3112.8674999999998</v>
      </c>
      <c r="H573" s="180">
        <v>4150.49</v>
      </c>
      <c r="J573"/>
      <c r="K573"/>
    </row>
    <row r="574" spans="2:11">
      <c r="B574" s="179">
        <v>43010</v>
      </c>
      <c r="C574" s="108" t="s">
        <v>115</v>
      </c>
      <c r="D574" s="108" t="s">
        <v>504</v>
      </c>
      <c r="E574" s="108" t="s">
        <v>569</v>
      </c>
      <c r="F574" s="108" t="s">
        <v>1069</v>
      </c>
      <c r="G574" s="180">
        <v>7266.9135000000006</v>
      </c>
      <c r="H574" s="180">
        <v>7772.1</v>
      </c>
      <c r="J574"/>
      <c r="K574"/>
    </row>
    <row r="575" spans="2:11">
      <c r="B575" s="179">
        <v>43192</v>
      </c>
      <c r="C575" s="108" t="s">
        <v>514</v>
      </c>
      <c r="D575" s="108" t="s">
        <v>404</v>
      </c>
      <c r="E575" s="108" t="s">
        <v>511</v>
      </c>
      <c r="F575" s="108" t="s">
        <v>1070</v>
      </c>
      <c r="G575" s="180">
        <v>3064.0883999999996</v>
      </c>
      <c r="H575" s="180">
        <v>8281.32</v>
      </c>
      <c r="J575"/>
      <c r="K575"/>
    </row>
    <row r="576" spans="2:11">
      <c r="B576" s="179">
        <v>42954</v>
      </c>
      <c r="C576" s="108" t="s">
        <v>503</v>
      </c>
      <c r="D576" s="108" t="s">
        <v>510</v>
      </c>
      <c r="E576" s="108" t="s">
        <v>524</v>
      </c>
      <c r="F576" s="108" t="s">
        <v>1071</v>
      </c>
      <c r="G576" s="180">
        <v>4037.3688999999999</v>
      </c>
      <c r="H576" s="180">
        <v>9389.23</v>
      </c>
      <c r="J576"/>
      <c r="K576"/>
    </row>
    <row r="577" spans="2:11">
      <c r="B577" s="179">
        <v>43261</v>
      </c>
      <c r="C577" s="108" t="s">
        <v>115</v>
      </c>
      <c r="D577" s="108" t="s">
        <v>500</v>
      </c>
      <c r="E577" s="108" t="s">
        <v>530</v>
      </c>
      <c r="F577" s="108" t="s">
        <v>1072</v>
      </c>
      <c r="G577" s="180">
        <v>1411.174</v>
      </c>
      <c r="H577" s="180">
        <v>3281.8</v>
      </c>
      <c r="J577"/>
      <c r="K577"/>
    </row>
    <row r="578" spans="2:11">
      <c r="B578" s="179">
        <v>42820</v>
      </c>
      <c r="C578" s="108" t="s">
        <v>496</v>
      </c>
      <c r="D578" s="108" t="s">
        <v>497</v>
      </c>
      <c r="E578" s="108" t="s">
        <v>530</v>
      </c>
      <c r="F578" s="108" t="s">
        <v>1073</v>
      </c>
      <c r="G578" s="180">
        <v>7341.375</v>
      </c>
      <c r="H578" s="180">
        <v>9788.5</v>
      </c>
      <c r="J578"/>
      <c r="K578"/>
    </row>
    <row r="579" spans="2:11">
      <c r="B579" s="179">
        <v>43197</v>
      </c>
      <c r="C579" s="108" t="s">
        <v>514</v>
      </c>
      <c r="D579" s="108" t="s">
        <v>404</v>
      </c>
      <c r="E579" s="108" t="s">
        <v>505</v>
      </c>
      <c r="F579" s="108" t="s">
        <v>1074</v>
      </c>
      <c r="G579" s="180">
        <v>3150.2799</v>
      </c>
      <c r="H579" s="180">
        <v>8514.27</v>
      </c>
      <c r="J579"/>
      <c r="K579"/>
    </row>
    <row r="580" spans="2:11">
      <c r="B580" s="179">
        <v>42849</v>
      </c>
      <c r="C580" s="108" t="s">
        <v>496</v>
      </c>
      <c r="D580" s="108" t="s">
        <v>528</v>
      </c>
      <c r="E580" s="108" t="s">
        <v>522</v>
      </c>
      <c r="F580" s="108" t="s">
        <v>1075</v>
      </c>
      <c r="G580" s="180">
        <v>2100.7988</v>
      </c>
      <c r="H580" s="180">
        <v>3089.41</v>
      </c>
      <c r="J580"/>
      <c r="K580"/>
    </row>
    <row r="581" spans="2:11">
      <c r="B581" s="179">
        <v>43157</v>
      </c>
      <c r="C581" s="108" t="s">
        <v>503</v>
      </c>
      <c r="D581" s="108" t="s">
        <v>510</v>
      </c>
      <c r="E581" s="108" t="s">
        <v>569</v>
      </c>
      <c r="F581" s="108" t="s">
        <v>1076</v>
      </c>
      <c r="G581" s="180">
        <v>1410.75605</v>
      </c>
      <c r="H581" s="180">
        <v>1508.83</v>
      </c>
      <c r="J581"/>
      <c r="K581"/>
    </row>
    <row r="582" spans="2:11">
      <c r="B582" s="179">
        <v>42905</v>
      </c>
      <c r="C582" s="108" t="s">
        <v>108</v>
      </c>
      <c r="D582" s="108" t="s">
        <v>510</v>
      </c>
      <c r="E582" s="108" t="s">
        <v>524</v>
      </c>
      <c r="F582" s="108" t="s">
        <v>1077</v>
      </c>
      <c r="G582" s="180">
        <v>1517.2840000000003</v>
      </c>
      <c r="H582" s="180">
        <v>2231.3000000000002</v>
      </c>
      <c r="J582"/>
      <c r="K582"/>
    </row>
    <row r="583" spans="2:11">
      <c r="B583" s="179">
        <v>43255</v>
      </c>
      <c r="C583" s="108" t="s">
        <v>514</v>
      </c>
      <c r="D583" s="108" t="s">
        <v>404</v>
      </c>
      <c r="E583" s="108" t="s">
        <v>522</v>
      </c>
      <c r="F583" s="108" t="s">
        <v>1078</v>
      </c>
      <c r="G583" s="180">
        <v>7251.8688000000002</v>
      </c>
      <c r="H583" s="180">
        <v>8240.76</v>
      </c>
      <c r="J583"/>
      <c r="K583"/>
    </row>
    <row r="584" spans="2:11">
      <c r="B584" s="179">
        <v>43044</v>
      </c>
      <c r="C584" s="108" t="s">
        <v>115</v>
      </c>
      <c r="D584" s="108" t="s">
        <v>404</v>
      </c>
      <c r="E584" s="108" t="s">
        <v>524</v>
      </c>
      <c r="F584" s="108" t="s">
        <v>1079</v>
      </c>
      <c r="G584" s="180">
        <v>7261.4696000000004</v>
      </c>
      <c r="H584" s="180">
        <v>8251.67</v>
      </c>
      <c r="J584"/>
      <c r="K584"/>
    </row>
    <row r="585" spans="2:11">
      <c r="B585" s="179">
        <v>43435</v>
      </c>
      <c r="C585" s="108" t="s">
        <v>496</v>
      </c>
      <c r="D585" s="108" t="s">
        <v>510</v>
      </c>
      <c r="E585" s="108" t="s">
        <v>520</v>
      </c>
      <c r="F585" s="108" t="s">
        <v>1080</v>
      </c>
      <c r="G585" s="180">
        <v>5728.7471999999998</v>
      </c>
      <c r="H585" s="180">
        <v>6509.94</v>
      </c>
      <c r="J585"/>
      <c r="K585"/>
    </row>
    <row r="586" spans="2:11">
      <c r="B586" s="179">
        <v>43095</v>
      </c>
      <c r="C586" s="108" t="s">
        <v>496</v>
      </c>
      <c r="D586" s="108" t="s">
        <v>500</v>
      </c>
      <c r="E586" s="108" t="s">
        <v>505</v>
      </c>
      <c r="F586" s="108" t="s">
        <v>1081</v>
      </c>
      <c r="G586" s="180">
        <v>5923.0567000000001</v>
      </c>
      <c r="H586" s="180">
        <v>6334.82</v>
      </c>
      <c r="J586"/>
      <c r="K586"/>
    </row>
    <row r="587" spans="2:11">
      <c r="B587" s="179">
        <v>43258</v>
      </c>
      <c r="C587" s="108" t="s">
        <v>514</v>
      </c>
      <c r="D587" s="108" t="s">
        <v>500</v>
      </c>
      <c r="E587" s="108" t="s">
        <v>524</v>
      </c>
      <c r="F587" s="108" t="s">
        <v>1082</v>
      </c>
      <c r="G587" s="180">
        <v>1155.048</v>
      </c>
      <c r="H587" s="180">
        <v>1698.6</v>
      </c>
      <c r="J587"/>
      <c r="K587"/>
    </row>
    <row r="588" spans="2:11">
      <c r="B588" s="179">
        <v>42925</v>
      </c>
      <c r="C588" s="108" t="s">
        <v>108</v>
      </c>
      <c r="D588" s="108" t="s">
        <v>497</v>
      </c>
      <c r="E588" s="108" t="s">
        <v>569</v>
      </c>
      <c r="F588" s="108" t="s">
        <v>937</v>
      </c>
      <c r="G588" s="180">
        <v>1236.6886</v>
      </c>
      <c r="H588" s="180">
        <v>2876.02</v>
      </c>
      <c r="J588"/>
      <c r="K588"/>
    </row>
    <row r="589" spans="2:11">
      <c r="B589" s="179">
        <v>43161</v>
      </c>
      <c r="C589" s="108" t="s">
        <v>503</v>
      </c>
      <c r="D589" s="108" t="s">
        <v>507</v>
      </c>
      <c r="E589" s="108" t="s">
        <v>530</v>
      </c>
      <c r="F589" s="108" t="s">
        <v>1083</v>
      </c>
      <c r="G589" s="180">
        <v>2450.7608</v>
      </c>
      <c r="H589" s="180">
        <v>3604.06</v>
      </c>
      <c r="J589"/>
      <c r="K589"/>
    </row>
    <row r="590" spans="2:11">
      <c r="B590" s="179">
        <v>42780</v>
      </c>
      <c r="C590" s="108" t="s">
        <v>514</v>
      </c>
      <c r="D590" s="108" t="s">
        <v>507</v>
      </c>
      <c r="E590" s="108" t="s">
        <v>569</v>
      </c>
      <c r="F590" s="108" t="s">
        <v>698</v>
      </c>
      <c r="G590" s="180">
        <v>4800.8884000000007</v>
      </c>
      <c r="H590" s="180">
        <v>7060.13</v>
      </c>
      <c r="J590"/>
      <c r="K590"/>
    </row>
    <row r="591" spans="2:11">
      <c r="B591" s="179">
        <v>43269</v>
      </c>
      <c r="C591" s="108" t="s">
        <v>503</v>
      </c>
      <c r="D591" s="108" t="s">
        <v>497</v>
      </c>
      <c r="E591" s="108" t="s">
        <v>505</v>
      </c>
      <c r="F591" s="108" t="s">
        <v>1084</v>
      </c>
      <c r="G591" s="180">
        <v>1527.2820000000002</v>
      </c>
      <c r="H591" s="180">
        <v>3393.96</v>
      </c>
      <c r="J591"/>
      <c r="K591"/>
    </row>
    <row r="592" spans="2:11">
      <c r="B592" s="179">
        <v>42925</v>
      </c>
      <c r="C592" s="108" t="s">
        <v>503</v>
      </c>
      <c r="D592" s="108" t="s">
        <v>526</v>
      </c>
      <c r="E592" s="108" t="s">
        <v>508</v>
      </c>
      <c r="F592" s="108" t="s">
        <v>1085</v>
      </c>
      <c r="G592" s="180">
        <v>5626.65</v>
      </c>
      <c r="H592" s="180">
        <v>7502.2</v>
      </c>
      <c r="J592"/>
      <c r="K592"/>
    </row>
    <row r="593" spans="2:11">
      <c r="B593" s="179">
        <v>43156</v>
      </c>
      <c r="C593" s="108" t="s">
        <v>496</v>
      </c>
      <c r="D593" s="108" t="s">
        <v>528</v>
      </c>
      <c r="E593" s="108" t="s">
        <v>511</v>
      </c>
      <c r="F593" s="108" t="s">
        <v>1086</v>
      </c>
      <c r="G593" s="180">
        <v>8385.2824000000001</v>
      </c>
      <c r="H593" s="180">
        <v>9528.73</v>
      </c>
      <c r="J593"/>
      <c r="K593"/>
    </row>
    <row r="594" spans="2:11">
      <c r="B594" s="179">
        <v>43019</v>
      </c>
      <c r="C594" s="108" t="s">
        <v>108</v>
      </c>
      <c r="D594" s="108" t="s">
        <v>404</v>
      </c>
      <c r="E594" s="108" t="s">
        <v>498</v>
      </c>
      <c r="F594" s="108" t="s">
        <v>1087</v>
      </c>
      <c r="G594" s="180">
        <v>396.12650000000002</v>
      </c>
      <c r="H594" s="180">
        <v>720.23</v>
      </c>
      <c r="J594"/>
      <c r="K594"/>
    </row>
    <row r="595" spans="2:11">
      <c r="B595" s="179">
        <v>43366</v>
      </c>
      <c r="C595" s="108" t="s">
        <v>115</v>
      </c>
      <c r="D595" s="108" t="s">
        <v>504</v>
      </c>
      <c r="E595" s="108" t="s">
        <v>524</v>
      </c>
      <c r="F595" s="108" t="s">
        <v>1088</v>
      </c>
      <c r="G595" s="180">
        <v>4440.5185000000001</v>
      </c>
      <c r="H595" s="180">
        <v>8073.67</v>
      </c>
      <c r="J595"/>
      <c r="K595"/>
    </row>
    <row r="596" spans="2:11">
      <c r="B596" s="179">
        <v>42909</v>
      </c>
      <c r="C596" s="108" t="s">
        <v>503</v>
      </c>
      <c r="D596" s="108" t="s">
        <v>528</v>
      </c>
      <c r="E596" s="108" t="s">
        <v>501</v>
      </c>
      <c r="F596" s="108" t="s">
        <v>1089</v>
      </c>
      <c r="G596" s="180">
        <v>776.83100000000013</v>
      </c>
      <c r="H596" s="180">
        <v>1412.42</v>
      </c>
      <c r="J596"/>
      <c r="K596"/>
    </row>
    <row r="597" spans="2:11">
      <c r="B597" s="179">
        <v>43340</v>
      </c>
      <c r="C597" s="108" t="s">
        <v>496</v>
      </c>
      <c r="D597" s="108" t="s">
        <v>500</v>
      </c>
      <c r="E597" s="108" t="s">
        <v>520</v>
      </c>
      <c r="F597" s="108" t="s">
        <v>1090</v>
      </c>
      <c r="G597" s="180">
        <v>2067.9087</v>
      </c>
      <c r="H597" s="180">
        <v>4809.09</v>
      </c>
      <c r="J597"/>
      <c r="K597"/>
    </row>
    <row r="598" spans="2:11">
      <c r="B598" s="179">
        <v>42872</v>
      </c>
      <c r="C598" s="108" t="s">
        <v>496</v>
      </c>
      <c r="D598" s="108" t="s">
        <v>497</v>
      </c>
      <c r="E598" s="108" t="s">
        <v>522</v>
      </c>
      <c r="F598" s="108" t="s">
        <v>1091</v>
      </c>
      <c r="G598" s="180">
        <v>2952.6008000000006</v>
      </c>
      <c r="H598" s="180">
        <v>4342.0600000000004</v>
      </c>
      <c r="J598"/>
      <c r="K598"/>
    </row>
    <row r="599" spans="2:11">
      <c r="B599" s="179">
        <v>43241</v>
      </c>
      <c r="C599" s="108" t="s">
        <v>115</v>
      </c>
      <c r="D599" s="108" t="s">
        <v>526</v>
      </c>
      <c r="E599" s="108" t="s">
        <v>498</v>
      </c>
      <c r="F599" s="108" t="s">
        <v>1092</v>
      </c>
      <c r="G599" s="180">
        <v>4149.348500000001</v>
      </c>
      <c r="H599" s="180">
        <v>7544.27</v>
      </c>
      <c r="J599"/>
      <c r="K599"/>
    </row>
    <row r="600" spans="2:11">
      <c r="B600" s="179">
        <v>42992</v>
      </c>
      <c r="C600" s="108" t="s">
        <v>496</v>
      </c>
      <c r="D600" s="108" t="s">
        <v>404</v>
      </c>
      <c r="E600" s="108" t="s">
        <v>562</v>
      </c>
      <c r="F600" s="108" t="s">
        <v>1093</v>
      </c>
      <c r="G600" s="180">
        <v>8115.0520000000015</v>
      </c>
      <c r="H600" s="180">
        <v>8679.2000000000007</v>
      </c>
      <c r="J600"/>
      <c r="K600"/>
    </row>
    <row r="601" spans="2:11">
      <c r="B601" s="179">
        <v>43425</v>
      </c>
      <c r="C601" s="108" t="s">
        <v>514</v>
      </c>
      <c r="D601" s="108" t="s">
        <v>500</v>
      </c>
      <c r="E601" s="108" t="s">
        <v>515</v>
      </c>
      <c r="F601" s="108" t="s">
        <v>1094</v>
      </c>
      <c r="G601" s="180">
        <v>3386.79</v>
      </c>
      <c r="H601" s="180">
        <v>6157.8</v>
      </c>
      <c r="J601"/>
      <c r="K601"/>
    </row>
    <row r="602" spans="2:11">
      <c r="B602" s="179">
        <v>42850</v>
      </c>
      <c r="C602" s="108" t="s">
        <v>514</v>
      </c>
      <c r="D602" s="108" t="s">
        <v>528</v>
      </c>
      <c r="E602" s="108" t="s">
        <v>569</v>
      </c>
      <c r="F602" s="108" t="s">
        <v>1095</v>
      </c>
      <c r="G602" s="180">
        <v>3392.0645000000004</v>
      </c>
      <c r="H602" s="180">
        <v>6167.39</v>
      </c>
      <c r="J602"/>
      <c r="K602"/>
    </row>
    <row r="603" spans="2:11">
      <c r="B603" s="179">
        <v>43349</v>
      </c>
      <c r="C603" s="108" t="s">
        <v>115</v>
      </c>
      <c r="D603" s="108" t="s">
        <v>497</v>
      </c>
      <c r="E603" s="108" t="s">
        <v>569</v>
      </c>
      <c r="F603" s="108" t="s">
        <v>1096</v>
      </c>
      <c r="G603" s="180">
        <v>4294.03</v>
      </c>
      <c r="H603" s="180">
        <v>6314.75</v>
      </c>
      <c r="J603"/>
      <c r="K603"/>
    </row>
    <row r="604" spans="2:11">
      <c r="B604" s="179">
        <v>43024</v>
      </c>
      <c r="C604" s="108" t="s">
        <v>496</v>
      </c>
      <c r="D604" s="108" t="s">
        <v>507</v>
      </c>
      <c r="E604" s="108" t="s">
        <v>530</v>
      </c>
      <c r="F604" s="108" t="s">
        <v>1097</v>
      </c>
      <c r="G604" s="180">
        <v>1135.3204000000001</v>
      </c>
      <c r="H604" s="180">
        <v>2640.28</v>
      </c>
      <c r="J604"/>
      <c r="K604"/>
    </row>
    <row r="605" spans="2:11">
      <c r="B605" s="179">
        <v>43361</v>
      </c>
      <c r="C605" s="108" t="s">
        <v>496</v>
      </c>
      <c r="D605" s="108" t="s">
        <v>507</v>
      </c>
      <c r="E605" s="108" t="s">
        <v>520</v>
      </c>
      <c r="F605" s="108" t="s">
        <v>1098</v>
      </c>
      <c r="G605" s="180">
        <v>4373.8031999999994</v>
      </c>
      <c r="H605" s="180">
        <v>7541.04</v>
      </c>
      <c r="J605"/>
      <c r="K605"/>
    </row>
    <row r="606" spans="2:11">
      <c r="B606" s="179">
        <v>42786</v>
      </c>
      <c r="C606" s="108" t="s">
        <v>514</v>
      </c>
      <c r="D606" s="108" t="s">
        <v>510</v>
      </c>
      <c r="E606" s="108" t="s">
        <v>520</v>
      </c>
      <c r="F606" s="108" t="s">
        <v>1099</v>
      </c>
      <c r="G606" s="180">
        <v>1003.5073999999998</v>
      </c>
      <c r="H606" s="180">
        <v>1700.86</v>
      </c>
      <c r="J606"/>
      <c r="K606"/>
    </row>
    <row r="607" spans="2:11">
      <c r="B607" s="179">
        <v>43464</v>
      </c>
      <c r="C607" s="108" t="s">
        <v>514</v>
      </c>
      <c r="D607" s="108" t="s">
        <v>507</v>
      </c>
      <c r="E607" s="108" t="s">
        <v>511</v>
      </c>
      <c r="F607" s="108" t="s">
        <v>1100</v>
      </c>
      <c r="G607" s="180">
        <v>2150.9674999999997</v>
      </c>
      <c r="H607" s="180">
        <v>5002.25</v>
      </c>
      <c r="J607"/>
      <c r="K607"/>
    </row>
    <row r="608" spans="2:11">
      <c r="B608" s="179">
        <v>43049</v>
      </c>
      <c r="C608" s="108" t="s">
        <v>496</v>
      </c>
      <c r="D608" s="108" t="s">
        <v>510</v>
      </c>
      <c r="E608" s="108" t="s">
        <v>515</v>
      </c>
      <c r="F608" s="108" t="s">
        <v>1101</v>
      </c>
      <c r="G608" s="180">
        <v>4551.2830000000004</v>
      </c>
      <c r="H608" s="180">
        <v>8275.06</v>
      </c>
      <c r="J608"/>
      <c r="K608"/>
    </row>
    <row r="609" spans="2:11">
      <c r="B609" s="179">
        <v>43332</v>
      </c>
      <c r="C609" s="108" t="s">
        <v>514</v>
      </c>
      <c r="D609" s="108" t="s">
        <v>500</v>
      </c>
      <c r="E609" s="108" t="s">
        <v>535</v>
      </c>
      <c r="F609" s="108" t="s">
        <v>1102</v>
      </c>
      <c r="G609" s="180">
        <v>4020.2931999999996</v>
      </c>
      <c r="H609" s="180">
        <v>6931.54</v>
      </c>
      <c r="J609"/>
      <c r="K609"/>
    </row>
    <row r="610" spans="2:11">
      <c r="B610" s="179">
        <v>42852</v>
      </c>
      <c r="C610" s="108" t="s">
        <v>115</v>
      </c>
      <c r="D610" s="108" t="s">
        <v>526</v>
      </c>
      <c r="E610" s="108" t="s">
        <v>524</v>
      </c>
      <c r="F610" s="108" t="s">
        <v>1103</v>
      </c>
      <c r="G610" s="180">
        <v>73.771500000000003</v>
      </c>
      <c r="H610" s="180">
        <v>134.13</v>
      </c>
      <c r="J610"/>
      <c r="K610"/>
    </row>
    <row r="611" spans="2:11">
      <c r="B611" s="179">
        <v>43265</v>
      </c>
      <c r="C611" s="108" t="s">
        <v>514</v>
      </c>
      <c r="D611" s="108" t="s">
        <v>500</v>
      </c>
      <c r="E611" s="108" t="s">
        <v>501</v>
      </c>
      <c r="F611" s="108" t="s">
        <v>1104</v>
      </c>
      <c r="G611" s="180">
        <v>2065.1130000000003</v>
      </c>
      <c r="H611" s="180">
        <v>4589.1400000000003</v>
      </c>
      <c r="J611"/>
      <c r="K611"/>
    </row>
    <row r="612" spans="2:11">
      <c r="B612" s="179">
        <v>42852</v>
      </c>
      <c r="C612" s="108" t="s">
        <v>108</v>
      </c>
      <c r="D612" s="108" t="s">
        <v>500</v>
      </c>
      <c r="E612" s="108" t="s">
        <v>508</v>
      </c>
      <c r="F612" s="108" t="s">
        <v>1105</v>
      </c>
      <c r="G612" s="180">
        <v>8079.5033000000003</v>
      </c>
      <c r="H612" s="180">
        <v>8641.18</v>
      </c>
      <c r="J612"/>
      <c r="K612"/>
    </row>
    <row r="613" spans="2:11">
      <c r="B613" s="179">
        <v>43188</v>
      </c>
      <c r="C613" s="108" t="s">
        <v>496</v>
      </c>
      <c r="D613" s="108" t="s">
        <v>404</v>
      </c>
      <c r="E613" s="108" t="s">
        <v>501</v>
      </c>
      <c r="F613" s="108" t="s">
        <v>1106</v>
      </c>
      <c r="G613" s="180">
        <v>1929.2939999999999</v>
      </c>
      <c r="H613" s="180">
        <v>4287.32</v>
      </c>
      <c r="J613"/>
      <c r="K613"/>
    </row>
    <row r="614" spans="2:11">
      <c r="B614" s="179">
        <v>43054</v>
      </c>
      <c r="C614" s="108" t="s">
        <v>503</v>
      </c>
      <c r="D614" s="108" t="s">
        <v>510</v>
      </c>
      <c r="E614" s="108" t="s">
        <v>511</v>
      </c>
      <c r="F614" s="108" t="s">
        <v>1107</v>
      </c>
      <c r="G614" s="180">
        <v>2345.6158</v>
      </c>
      <c r="H614" s="180">
        <v>2508.6799999999998</v>
      </c>
      <c r="J614"/>
      <c r="K614"/>
    </row>
    <row r="615" spans="2:11">
      <c r="B615" s="179">
        <v>43119</v>
      </c>
      <c r="C615" s="108" t="s">
        <v>503</v>
      </c>
      <c r="D615" s="108" t="s">
        <v>404</v>
      </c>
      <c r="E615" s="108" t="s">
        <v>530</v>
      </c>
      <c r="F615" s="108" t="s">
        <v>1108</v>
      </c>
      <c r="G615" s="180">
        <v>913.61879999999996</v>
      </c>
      <c r="H615" s="180">
        <v>2469.2399999999998</v>
      </c>
      <c r="J615"/>
      <c r="K615"/>
    </row>
    <row r="616" spans="2:11">
      <c r="B616" s="179">
        <v>43039</v>
      </c>
      <c r="C616" s="108" t="s">
        <v>514</v>
      </c>
      <c r="D616" s="108" t="s">
        <v>500</v>
      </c>
      <c r="E616" s="108" t="s">
        <v>508</v>
      </c>
      <c r="F616" s="108" t="s">
        <v>1109</v>
      </c>
      <c r="G616" s="180">
        <v>3871.0950000000003</v>
      </c>
      <c r="H616" s="180">
        <v>5161.46</v>
      </c>
      <c r="J616"/>
      <c r="K616"/>
    </row>
    <row r="617" spans="2:11">
      <c r="B617" s="179">
        <v>43183</v>
      </c>
      <c r="C617" s="108" t="s">
        <v>503</v>
      </c>
      <c r="D617" s="108" t="s">
        <v>500</v>
      </c>
      <c r="E617" s="108" t="s">
        <v>501</v>
      </c>
      <c r="F617" s="108" t="s">
        <v>1110</v>
      </c>
      <c r="G617" s="180">
        <v>3540.5865000000003</v>
      </c>
      <c r="H617" s="180">
        <v>6437.43</v>
      </c>
      <c r="J617"/>
      <c r="K617"/>
    </row>
    <row r="618" spans="2:11">
      <c r="B618" s="179">
        <v>42780</v>
      </c>
      <c r="C618" s="108" t="s">
        <v>503</v>
      </c>
      <c r="D618" s="108" t="s">
        <v>497</v>
      </c>
      <c r="E618" s="108" t="s">
        <v>498</v>
      </c>
      <c r="F618" s="108" t="s">
        <v>1111</v>
      </c>
      <c r="G618" s="180">
        <v>1698.6662999999999</v>
      </c>
      <c r="H618" s="180">
        <v>4590.99</v>
      </c>
      <c r="J618"/>
      <c r="K618"/>
    </row>
    <row r="619" spans="2:11">
      <c r="B619" s="179">
        <v>43315</v>
      </c>
      <c r="C619" s="108" t="s">
        <v>514</v>
      </c>
      <c r="D619" s="108" t="s">
        <v>504</v>
      </c>
      <c r="E619" s="108" t="s">
        <v>535</v>
      </c>
      <c r="F619" s="108" t="s">
        <v>1112</v>
      </c>
      <c r="G619" s="180">
        <v>8930.0073499999999</v>
      </c>
      <c r="H619" s="180">
        <v>9550.81</v>
      </c>
      <c r="J619"/>
      <c r="K619"/>
    </row>
    <row r="620" spans="2:11">
      <c r="B620" s="179">
        <v>42801</v>
      </c>
      <c r="C620" s="108" t="s">
        <v>115</v>
      </c>
      <c r="D620" s="108" t="s">
        <v>507</v>
      </c>
      <c r="E620" s="108" t="s">
        <v>501</v>
      </c>
      <c r="F620" s="108" t="s">
        <v>1113</v>
      </c>
      <c r="G620" s="180">
        <v>4069.8790000000004</v>
      </c>
      <c r="H620" s="180">
        <v>7399.78</v>
      </c>
      <c r="J620"/>
      <c r="K620"/>
    </row>
    <row r="621" spans="2:11">
      <c r="B621" s="179">
        <v>43309</v>
      </c>
      <c r="C621" s="108" t="s">
        <v>496</v>
      </c>
      <c r="D621" s="108" t="s">
        <v>404</v>
      </c>
      <c r="E621" s="108" t="s">
        <v>569</v>
      </c>
      <c r="F621" s="108" t="s">
        <v>1114</v>
      </c>
      <c r="G621" s="180">
        <v>500.21839999999997</v>
      </c>
      <c r="H621" s="180">
        <v>568.42999999999995</v>
      </c>
      <c r="J621"/>
      <c r="K621"/>
    </row>
    <row r="622" spans="2:11">
      <c r="B622" s="179">
        <v>43053</v>
      </c>
      <c r="C622" s="108" t="s">
        <v>496</v>
      </c>
      <c r="D622" s="108" t="s">
        <v>404</v>
      </c>
      <c r="E622" s="108" t="s">
        <v>537</v>
      </c>
      <c r="F622" s="108" t="s">
        <v>1115</v>
      </c>
      <c r="G622" s="180">
        <v>4295.3100000000004</v>
      </c>
      <c r="H622" s="180">
        <v>5727.08</v>
      </c>
      <c r="J622"/>
      <c r="K622"/>
    </row>
    <row r="623" spans="2:11">
      <c r="B623" s="179">
        <v>43261</v>
      </c>
      <c r="C623" s="108" t="s">
        <v>115</v>
      </c>
      <c r="D623" s="108" t="s">
        <v>404</v>
      </c>
      <c r="E623" s="108" t="s">
        <v>505</v>
      </c>
      <c r="F623" s="108" t="s">
        <v>1116</v>
      </c>
      <c r="G623" s="180">
        <v>2336.3963999999996</v>
      </c>
      <c r="H623" s="180">
        <v>5433.48</v>
      </c>
      <c r="J623"/>
      <c r="K623"/>
    </row>
    <row r="624" spans="2:11">
      <c r="B624" s="179">
        <v>42837</v>
      </c>
      <c r="C624" s="108" t="s">
        <v>514</v>
      </c>
      <c r="D624" s="108" t="s">
        <v>507</v>
      </c>
      <c r="E624" s="108" t="s">
        <v>562</v>
      </c>
      <c r="F624" s="108" t="s">
        <v>1117</v>
      </c>
      <c r="G624" s="180">
        <v>5261.6081999999997</v>
      </c>
      <c r="H624" s="180">
        <v>8917.98</v>
      </c>
      <c r="J624"/>
      <c r="K624"/>
    </row>
    <row r="625" spans="2:11">
      <c r="B625" s="179">
        <v>43223</v>
      </c>
      <c r="C625" s="108" t="s">
        <v>514</v>
      </c>
      <c r="D625" s="108" t="s">
        <v>510</v>
      </c>
      <c r="E625" s="108" t="s">
        <v>524</v>
      </c>
      <c r="F625" s="108" t="s">
        <v>1118</v>
      </c>
      <c r="G625" s="180">
        <v>1675.5090000000002</v>
      </c>
      <c r="H625" s="180">
        <v>3046.38</v>
      </c>
      <c r="J625"/>
      <c r="K625"/>
    </row>
    <row r="626" spans="2:11">
      <c r="B626" s="179">
        <v>43010</v>
      </c>
      <c r="C626" s="108" t="s">
        <v>514</v>
      </c>
      <c r="D626" s="108" t="s">
        <v>510</v>
      </c>
      <c r="E626" s="108" t="s">
        <v>562</v>
      </c>
      <c r="F626" s="108" t="s">
        <v>1119</v>
      </c>
      <c r="G626" s="180">
        <v>1844.1947000000002</v>
      </c>
      <c r="H626" s="180">
        <v>4984.3100000000004</v>
      </c>
      <c r="J626"/>
      <c r="K626"/>
    </row>
    <row r="627" spans="2:11">
      <c r="B627" s="179">
        <v>43102</v>
      </c>
      <c r="C627" s="108" t="s">
        <v>503</v>
      </c>
      <c r="D627" s="108" t="s">
        <v>507</v>
      </c>
      <c r="E627" s="108" t="s">
        <v>522</v>
      </c>
      <c r="F627" s="108" t="s">
        <v>1120</v>
      </c>
      <c r="G627" s="180">
        <v>4158.1949999999997</v>
      </c>
      <c r="H627" s="180">
        <v>5544.26</v>
      </c>
      <c r="J627"/>
      <c r="K627"/>
    </row>
    <row r="628" spans="2:11">
      <c r="B628" s="179">
        <v>43000</v>
      </c>
      <c r="C628" s="108" t="s">
        <v>115</v>
      </c>
      <c r="D628" s="108" t="s">
        <v>497</v>
      </c>
      <c r="E628" s="108" t="s">
        <v>535</v>
      </c>
      <c r="F628" s="108" t="s">
        <v>1121</v>
      </c>
      <c r="G628" s="180">
        <v>7160.4984000000004</v>
      </c>
      <c r="H628" s="180">
        <v>8136.93</v>
      </c>
      <c r="J628"/>
      <c r="K628"/>
    </row>
    <row r="629" spans="2:11">
      <c r="B629" s="179">
        <v>43418</v>
      </c>
      <c r="C629" s="108" t="s">
        <v>514</v>
      </c>
      <c r="D629" s="108" t="s">
        <v>510</v>
      </c>
      <c r="E629" s="108" t="s">
        <v>508</v>
      </c>
      <c r="F629" s="108" t="s">
        <v>1122</v>
      </c>
      <c r="G629" s="180">
        <v>28.538299999999996</v>
      </c>
      <c r="H629" s="180">
        <v>48.37</v>
      </c>
      <c r="J629"/>
      <c r="K629"/>
    </row>
    <row r="630" spans="2:11">
      <c r="B630" s="179">
        <v>42822</v>
      </c>
      <c r="C630" s="108" t="s">
        <v>503</v>
      </c>
      <c r="D630" s="108" t="s">
        <v>404</v>
      </c>
      <c r="E630" s="108" t="s">
        <v>520</v>
      </c>
      <c r="F630" s="108" t="s">
        <v>1123</v>
      </c>
      <c r="G630" s="180">
        <v>6103.3632000000007</v>
      </c>
      <c r="H630" s="180">
        <v>6935.64</v>
      </c>
      <c r="J630"/>
      <c r="K630"/>
    </row>
    <row r="631" spans="2:11">
      <c r="B631" s="179">
        <v>43273</v>
      </c>
      <c r="C631" s="108" t="s">
        <v>496</v>
      </c>
      <c r="D631" s="108" t="s">
        <v>526</v>
      </c>
      <c r="E631" s="108" t="s">
        <v>562</v>
      </c>
      <c r="F631" s="108" t="s">
        <v>1124</v>
      </c>
      <c r="G631" s="180">
        <v>1007.748</v>
      </c>
      <c r="H631" s="180">
        <v>2239.44</v>
      </c>
      <c r="J631"/>
      <c r="K631"/>
    </row>
    <row r="632" spans="2:11">
      <c r="B632" s="179">
        <v>42929</v>
      </c>
      <c r="C632" s="108" t="s">
        <v>115</v>
      </c>
      <c r="D632" s="108" t="s">
        <v>528</v>
      </c>
      <c r="E632" s="108" t="s">
        <v>569</v>
      </c>
      <c r="F632" s="108" t="s">
        <v>1125</v>
      </c>
      <c r="G632" s="180">
        <v>6877.98</v>
      </c>
      <c r="H632" s="180">
        <v>9170.64</v>
      </c>
      <c r="J632"/>
      <c r="K632"/>
    </row>
    <row r="633" spans="2:11">
      <c r="B633" s="179">
        <v>43138</v>
      </c>
      <c r="C633" s="108" t="s">
        <v>503</v>
      </c>
      <c r="D633" s="108" t="s">
        <v>526</v>
      </c>
      <c r="E633" s="108" t="s">
        <v>530</v>
      </c>
      <c r="F633" s="108" t="s">
        <v>1126</v>
      </c>
      <c r="G633" s="180">
        <v>2178.4634999999998</v>
      </c>
      <c r="H633" s="180">
        <v>4841.03</v>
      </c>
      <c r="J633"/>
      <c r="K633"/>
    </row>
    <row r="634" spans="2:11">
      <c r="B634" s="179">
        <v>43078</v>
      </c>
      <c r="C634" s="108" t="s">
        <v>496</v>
      </c>
      <c r="D634" s="108" t="s">
        <v>404</v>
      </c>
      <c r="E634" s="108" t="s">
        <v>498</v>
      </c>
      <c r="F634" s="108" t="s">
        <v>1127</v>
      </c>
      <c r="G634" s="180">
        <v>3923.2192</v>
      </c>
      <c r="H634" s="180">
        <v>5769.44</v>
      </c>
      <c r="J634"/>
      <c r="K634"/>
    </row>
    <row r="635" spans="2:11">
      <c r="B635" s="179">
        <v>43272</v>
      </c>
      <c r="C635" s="108" t="s">
        <v>496</v>
      </c>
      <c r="D635" s="108" t="s">
        <v>507</v>
      </c>
      <c r="E635" s="108" t="s">
        <v>535</v>
      </c>
      <c r="F635" s="108" t="s">
        <v>1128</v>
      </c>
      <c r="G635" s="180">
        <v>3237.6377000000002</v>
      </c>
      <c r="H635" s="180">
        <v>7529.39</v>
      </c>
      <c r="J635"/>
      <c r="K635"/>
    </row>
    <row r="636" spans="2:11">
      <c r="B636" s="179">
        <v>42895</v>
      </c>
      <c r="C636" s="108" t="s">
        <v>514</v>
      </c>
      <c r="D636" s="108" t="s">
        <v>500</v>
      </c>
      <c r="E636" s="108" t="s">
        <v>562</v>
      </c>
      <c r="F636" s="108" t="s">
        <v>1129</v>
      </c>
      <c r="G636" s="180">
        <v>1201.1828</v>
      </c>
      <c r="H636" s="180">
        <v>3246.44</v>
      </c>
      <c r="J636"/>
      <c r="K636"/>
    </row>
    <row r="637" spans="2:11">
      <c r="B637" s="179">
        <v>43346</v>
      </c>
      <c r="C637" s="108" t="s">
        <v>108</v>
      </c>
      <c r="D637" s="108" t="s">
        <v>404</v>
      </c>
      <c r="E637" s="108" t="s">
        <v>498</v>
      </c>
      <c r="F637" s="108" t="s">
        <v>1130</v>
      </c>
      <c r="G637" s="180">
        <v>2499.6289999999999</v>
      </c>
      <c r="H637" s="180">
        <v>4544.78</v>
      </c>
      <c r="J637"/>
      <c r="K637"/>
    </row>
    <row r="638" spans="2:11">
      <c r="B638" s="179">
        <v>42750</v>
      </c>
      <c r="C638" s="108" t="s">
        <v>503</v>
      </c>
      <c r="D638" s="108" t="s">
        <v>404</v>
      </c>
      <c r="E638" s="108" t="s">
        <v>508</v>
      </c>
      <c r="F638" s="108" t="s">
        <v>1131</v>
      </c>
      <c r="G638" s="180">
        <v>2303.8200000000002</v>
      </c>
      <c r="H638" s="180">
        <v>3071.76</v>
      </c>
      <c r="J638"/>
      <c r="K638"/>
    </row>
    <row r="639" spans="2:11">
      <c r="B639" s="179">
        <v>43137</v>
      </c>
      <c r="C639" s="108" t="s">
        <v>115</v>
      </c>
      <c r="D639" s="108" t="s">
        <v>510</v>
      </c>
      <c r="E639" s="108" t="s">
        <v>511</v>
      </c>
      <c r="F639" s="108" t="s">
        <v>1132</v>
      </c>
      <c r="G639" s="180">
        <v>1615.6175000000001</v>
      </c>
      <c r="H639" s="180">
        <v>3757.25</v>
      </c>
      <c r="J639"/>
      <c r="K639"/>
    </row>
    <row r="640" spans="2:11">
      <c r="B640" s="179">
        <v>43012</v>
      </c>
      <c r="C640" s="108" t="s">
        <v>514</v>
      </c>
      <c r="D640" s="108" t="s">
        <v>404</v>
      </c>
      <c r="E640" s="108" t="s">
        <v>537</v>
      </c>
      <c r="F640" s="108" t="s">
        <v>1133</v>
      </c>
      <c r="G640" s="180">
        <v>5254.0208000000002</v>
      </c>
      <c r="H640" s="180">
        <v>8905.1200000000008</v>
      </c>
      <c r="J640"/>
      <c r="K640"/>
    </row>
    <row r="641" spans="2:11">
      <c r="B641" s="179">
        <v>43275</v>
      </c>
      <c r="C641" s="108" t="s">
        <v>514</v>
      </c>
      <c r="D641" s="108" t="s">
        <v>510</v>
      </c>
      <c r="E641" s="108" t="s">
        <v>522</v>
      </c>
      <c r="F641" s="108" t="s">
        <v>1134</v>
      </c>
      <c r="G641" s="180">
        <v>379.56600000000003</v>
      </c>
      <c r="H641" s="180">
        <v>690.12</v>
      </c>
      <c r="J641"/>
      <c r="K641"/>
    </row>
    <row r="642" spans="2:11">
      <c r="B642" s="179">
        <v>42893</v>
      </c>
      <c r="C642" s="108" t="s">
        <v>115</v>
      </c>
      <c r="D642" s="108" t="s">
        <v>528</v>
      </c>
      <c r="E642" s="108" t="s">
        <v>511</v>
      </c>
      <c r="F642" s="108" t="s">
        <v>1135</v>
      </c>
      <c r="G642" s="180">
        <v>3612.1940000000004</v>
      </c>
      <c r="H642" s="180">
        <v>5312.05</v>
      </c>
      <c r="J642"/>
      <c r="K642"/>
    </row>
    <row r="643" spans="2:11">
      <c r="B643" s="179">
        <v>43339</v>
      </c>
      <c r="C643" s="108" t="s">
        <v>108</v>
      </c>
      <c r="D643" s="108" t="s">
        <v>500</v>
      </c>
      <c r="E643" s="108" t="s">
        <v>520</v>
      </c>
      <c r="F643" s="108" t="s">
        <v>1136</v>
      </c>
      <c r="G643" s="180">
        <v>757.37750000000005</v>
      </c>
      <c r="H643" s="180">
        <v>1377.05</v>
      </c>
      <c r="J643"/>
      <c r="K643"/>
    </row>
    <row r="644" spans="2:11">
      <c r="B644" s="179">
        <v>42783</v>
      </c>
      <c r="C644" s="108" t="s">
        <v>514</v>
      </c>
      <c r="D644" s="108" t="s">
        <v>507</v>
      </c>
      <c r="E644" s="108" t="s">
        <v>535</v>
      </c>
      <c r="F644" s="108" t="s">
        <v>1137</v>
      </c>
      <c r="G644" s="180">
        <v>2045.5122999999999</v>
      </c>
      <c r="H644" s="180">
        <v>3466.97</v>
      </c>
      <c r="J644"/>
      <c r="K644"/>
    </row>
    <row r="645" spans="2:11">
      <c r="B645" s="179">
        <v>43447</v>
      </c>
      <c r="C645" s="108" t="s">
        <v>108</v>
      </c>
      <c r="D645" s="108" t="s">
        <v>500</v>
      </c>
      <c r="E645" s="108" t="s">
        <v>508</v>
      </c>
      <c r="F645" s="108" t="s">
        <v>702</v>
      </c>
      <c r="G645" s="180">
        <v>8046.4510500000006</v>
      </c>
      <c r="H645" s="180">
        <v>8605.83</v>
      </c>
      <c r="J645"/>
      <c r="K645"/>
    </row>
    <row r="646" spans="2:11">
      <c r="B646" s="179">
        <v>42828</v>
      </c>
      <c r="C646" s="108" t="s">
        <v>115</v>
      </c>
      <c r="D646" s="108" t="s">
        <v>500</v>
      </c>
      <c r="E646" s="108" t="s">
        <v>535</v>
      </c>
      <c r="F646" s="108" t="s">
        <v>1138</v>
      </c>
      <c r="G646" s="180">
        <v>3714.3155500000003</v>
      </c>
      <c r="H646" s="180">
        <v>3972.53</v>
      </c>
      <c r="J646"/>
      <c r="K646"/>
    </row>
    <row r="647" spans="2:11">
      <c r="B647" s="179">
        <v>43347</v>
      </c>
      <c r="C647" s="108" t="s">
        <v>496</v>
      </c>
      <c r="D647" s="108" t="s">
        <v>528</v>
      </c>
      <c r="E647" s="108" t="s">
        <v>511</v>
      </c>
      <c r="F647" s="108" t="s">
        <v>1139</v>
      </c>
      <c r="G647" s="180">
        <v>5157.0475000000006</v>
      </c>
      <c r="H647" s="180">
        <v>9376.4500000000007</v>
      </c>
      <c r="J647"/>
      <c r="K647"/>
    </row>
    <row r="648" spans="2:11">
      <c r="B648" s="179">
        <v>42736</v>
      </c>
      <c r="C648" s="108" t="s">
        <v>503</v>
      </c>
      <c r="D648" s="108" t="s">
        <v>404</v>
      </c>
      <c r="E648" s="108" t="s">
        <v>498</v>
      </c>
      <c r="F648" s="108" t="s">
        <v>1140</v>
      </c>
      <c r="G648" s="180">
        <v>2791.4493000000002</v>
      </c>
      <c r="H648" s="180">
        <v>4731.2700000000004</v>
      </c>
      <c r="J648"/>
      <c r="K648"/>
    </row>
    <row r="649" spans="2:11">
      <c r="B649" s="179">
        <v>43185</v>
      </c>
      <c r="C649" s="108" t="s">
        <v>115</v>
      </c>
      <c r="D649" s="108" t="s">
        <v>528</v>
      </c>
      <c r="E649" s="108" t="s">
        <v>520</v>
      </c>
      <c r="F649" s="108" t="s">
        <v>1141</v>
      </c>
      <c r="G649" s="180">
        <v>2675.9324999999999</v>
      </c>
      <c r="H649" s="180">
        <v>3567.91</v>
      </c>
      <c r="J649"/>
      <c r="K649"/>
    </row>
    <row r="650" spans="2:11">
      <c r="B650" s="179">
        <v>42975</v>
      </c>
      <c r="C650" s="108" t="s">
        <v>503</v>
      </c>
      <c r="D650" s="108" t="s">
        <v>510</v>
      </c>
      <c r="E650" s="108" t="s">
        <v>569</v>
      </c>
      <c r="F650" s="108" t="s">
        <v>1142</v>
      </c>
      <c r="G650" s="180">
        <v>964.14480000000003</v>
      </c>
      <c r="H650" s="180">
        <v>1417.86</v>
      </c>
      <c r="J650"/>
      <c r="K650"/>
    </row>
    <row r="651" spans="2:11">
      <c r="B651" s="179">
        <v>43225</v>
      </c>
      <c r="C651" s="108" t="s">
        <v>115</v>
      </c>
      <c r="D651" s="108" t="s">
        <v>528</v>
      </c>
      <c r="E651" s="108" t="s">
        <v>522</v>
      </c>
      <c r="F651" s="108" t="s">
        <v>1143</v>
      </c>
      <c r="G651" s="180">
        <v>742.9754999999999</v>
      </c>
      <c r="H651" s="180">
        <v>1727.85</v>
      </c>
      <c r="J651"/>
      <c r="K651"/>
    </row>
    <row r="652" spans="2:11">
      <c r="B652" s="179">
        <v>42964</v>
      </c>
      <c r="C652" s="108" t="s">
        <v>108</v>
      </c>
      <c r="D652" s="108" t="s">
        <v>500</v>
      </c>
      <c r="E652" s="108" t="s">
        <v>498</v>
      </c>
      <c r="F652" s="108" t="s">
        <v>1144</v>
      </c>
      <c r="G652" s="180">
        <v>6390.6656000000003</v>
      </c>
      <c r="H652" s="180">
        <v>7262.12</v>
      </c>
      <c r="J652"/>
      <c r="K652"/>
    </row>
    <row r="653" spans="2:11">
      <c r="B653" s="179">
        <v>43344</v>
      </c>
      <c r="C653" s="108" t="s">
        <v>514</v>
      </c>
      <c r="D653" s="108" t="s">
        <v>497</v>
      </c>
      <c r="E653" s="108" t="s">
        <v>530</v>
      </c>
      <c r="F653" s="108" t="s">
        <v>1145</v>
      </c>
      <c r="G653" s="180">
        <v>1617.1848</v>
      </c>
      <c r="H653" s="180">
        <v>1837.71</v>
      </c>
      <c r="J653"/>
      <c r="K653"/>
    </row>
    <row r="654" spans="2:11">
      <c r="B654" s="179">
        <v>42789</v>
      </c>
      <c r="C654" s="108" t="s">
        <v>514</v>
      </c>
      <c r="D654" s="108" t="s">
        <v>504</v>
      </c>
      <c r="E654" s="108" t="s">
        <v>498</v>
      </c>
      <c r="F654" s="108" t="s">
        <v>1146</v>
      </c>
      <c r="G654" s="180">
        <v>2010.0104999999999</v>
      </c>
      <c r="H654" s="180">
        <v>4466.6899999999996</v>
      </c>
      <c r="J654"/>
      <c r="K654"/>
    </row>
    <row r="655" spans="2:11">
      <c r="B655" s="179">
        <v>43260</v>
      </c>
      <c r="C655" s="108" t="s">
        <v>496</v>
      </c>
      <c r="D655" s="108" t="s">
        <v>404</v>
      </c>
      <c r="E655" s="108" t="s">
        <v>501</v>
      </c>
      <c r="F655" s="108" t="s">
        <v>1147</v>
      </c>
      <c r="G655" s="180">
        <v>6487.5183999999999</v>
      </c>
      <c r="H655" s="180">
        <v>7372.18</v>
      </c>
      <c r="J655"/>
      <c r="K655"/>
    </row>
    <row r="656" spans="2:11">
      <c r="B656" s="179">
        <v>42841</v>
      </c>
      <c r="C656" s="108" t="s">
        <v>108</v>
      </c>
      <c r="D656" s="108" t="s">
        <v>504</v>
      </c>
      <c r="E656" s="108" t="s">
        <v>524</v>
      </c>
      <c r="F656" s="108" t="s">
        <v>1148</v>
      </c>
      <c r="G656" s="180">
        <v>3494.5920000000001</v>
      </c>
      <c r="H656" s="180">
        <v>7765.76</v>
      </c>
      <c r="J656"/>
      <c r="K656"/>
    </row>
    <row r="657" spans="2:11">
      <c r="B657" s="179">
        <v>43250</v>
      </c>
      <c r="C657" s="108" t="s">
        <v>503</v>
      </c>
      <c r="D657" s="108" t="s">
        <v>510</v>
      </c>
      <c r="E657" s="108" t="s">
        <v>501</v>
      </c>
      <c r="F657" s="108" t="s">
        <v>1149</v>
      </c>
      <c r="G657" s="180">
        <v>222.678</v>
      </c>
      <c r="H657" s="180">
        <v>494.84</v>
      </c>
      <c r="J657"/>
      <c r="K657"/>
    </row>
    <row r="658" spans="2:11">
      <c r="B658" s="179">
        <v>42914</v>
      </c>
      <c r="C658" s="108" t="s">
        <v>514</v>
      </c>
      <c r="D658" s="108" t="s">
        <v>404</v>
      </c>
      <c r="E658" s="108" t="s">
        <v>522</v>
      </c>
      <c r="F658" s="108" t="s">
        <v>1150</v>
      </c>
      <c r="G658" s="180">
        <v>351.81819999999999</v>
      </c>
      <c r="H658" s="180">
        <v>950.86</v>
      </c>
      <c r="J658"/>
      <c r="K658"/>
    </row>
    <row r="659" spans="2:11">
      <c r="B659" s="179">
        <v>43313</v>
      </c>
      <c r="C659" s="108" t="s">
        <v>496</v>
      </c>
      <c r="D659" s="108" t="s">
        <v>528</v>
      </c>
      <c r="E659" s="108" t="s">
        <v>537</v>
      </c>
      <c r="F659" s="108" t="s">
        <v>1151</v>
      </c>
      <c r="G659" s="180">
        <v>1375.0212000000001</v>
      </c>
      <c r="H659" s="180">
        <v>2022.09</v>
      </c>
      <c r="J659"/>
      <c r="K659"/>
    </row>
    <row r="660" spans="2:11">
      <c r="B660" s="179">
        <v>42897</v>
      </c>
      <c r="C660" s="108" t="s">
        <v>496</v>
      </c>
      <c r="D660" s="108" t="s">
        <v>497</v>
      </c>
      <c r="E660" s="108" t="s">
        <v>501</v>
      </c>
      <c r="F660" s="108" t="s">
        <v>1152</v>
      </c>
      <c r="G660" s="180">
        <v>3427.8409999999994</v>
      </c>
      <c r="H660" s="180">
        <v>5809.9</v>
      </c>
      <c r="J660"/>
      <c r="K660"/>
    </row>
    <row r="661" spans="2:11">
      <c r="B661" s="179">
        <v>43424</v>
      </c>
      <c r="C661" s="108" t="s">
        <v>108</v>
      </c>
      <c r="D661" s="108" t="s">
        <v>500</v>
      </c>
      <c r="E661" s="108" t="s">
        <v>508</v>
      </c>
      <c r="F661" s="108" t="s">
        <v>1153</v>
      </c>
      <c r="G661" s="180">
        <v>4490.4888000000001</v>
      </c>
      <c r="H661" s="180">
        <v>6603.66</v>
      </c>
      <c r="J661"/>
      <c r="K661"/>
    </row>
    <row r="662" spans="2:11">
      <c r="B662" s="179">
        <v>42952</v>
      </c>
      <c r="C662" s="108" t="s">
        <v>514</v>
      </c>
      <c r="D662" s="108" t="s">
        <v>504</v>
      </c>
      <c r="E662" s="108" t="s">
        <v>530</v>
      </c>
      <c r="F662" s="108" t="s">
        <v>1154</v>
      </c>
      <c r="G662" s="180">
        <v>3793.5288</v>
      </c>
      <c r="H662" s="180">
        <v>8822.16</v>
      </c>
      <c r="J662"/>
      <c r="K662"/>
    </row>
    <row r="663" spans="2:11">
      <c r="B663" s="179">
        <v>43202</v>
      </c>
      <c r="C663" s="108" t="s">
        <v>514</v>
      </c>
      <c r="D663" s="108" t="s">
        <v>526</v>
      </c>
      <c r="E663" s="108" t="s">
        <v>498</v>
      </c>
      <c r="F663" s="108" t="s">
        <v>1155</v>
      </c>
      <c r="G663" s="180">
        <v>4866.6001999999999</v>
      </c>
      <c r="H663" s="180">
        <v>8390.69</v>
      </c>
      <c r="J663"/>
      <c r="K663"/>
    </row>
    <row r="664" spans="2:11">
      <c r="B664" s="179">
        <v>43072</v>
      </c>
      <c r="C664" s="108" t="s">
        <v>108</v>
      </c>
      <c r="D664" s="108" t="s">
        <v>528</v>
      </c>
      <c r="E664" s="108" t="s">
        <v>501</v>
      </c>
      <c r="F664" s="108" t="s">
        <v>1156</v>
      </c>
      <c r="G664" s="180">
        <v>1514.9516000000001</v>
      </c>
      <c r="H664" s="180">
        <v>2227.87</v>
      </c>
      <c r="J664"/>
      <c r="K664"/>
    </row>
    <row r="665" spans="2:11">
      <c r="B665" s="179">
        <v>43438</v>
      </c>
      <c r="C665" s="108" t="s">
        <v>115</v>
      </c>
      <c r="D665" s="108" t="s">
        <v>510</v>
      </c>
      <c r="E665" s="108" t="s">
        <v>505</v>
      </c>
      <c r="F665" s="108" t="s">
        <v>788</v>
      </c>
      <c r="G665" s="180">
        <v>2741.0130000000004</v>
      </c>
      <c r="H665" s="180">
        <v>6091.14</v>
      </c>
      <c r="J665"/>
      <c r="K665"/>
    </row>
    <row r="666" spans="2:11">
      <c r="B666" s="179">
        <v>42986</v>
      </c>
      <c r="C666" s="108" t="s">
        <v>503</v>
      </c>
      <c r="D666" s="108" t="s">
        <v>404</v>
      </c>
      <c r="E666" s="108" t="s">
        <v>537</v>
      </c>
      <c r="F666" s="108" t="s">
        <v>1157</v>
      </c>
      <c r="G666" s="180">
        <v>1160.2431999999999</v>
      </c>
      <c r="H666" s="180">
        <v>2698.24</v>
      </c>
      <c r="J666"/>
      <c r="K666"/>
    </row>
    <row r="667" spans="2:11">
      <c r="B667" s="179">
        <v>43327</v>
      </c>
      <c r="C667" s="108" t="s">
        <v>514</v>
      </c>
      <c r="D667" s="108" t="s">
        <v>510</v>
      </c>
      <c r="E667" s="108" t="s">
        <v>524</v>
      </c>
      <c r="F667" s="108" t="s">
        <v>1158</v>
      </c>
      <c r="G667" s="180">
        <v>3745.9923000000003</v>
      </c>
      <c r="H667" s="180">
        <v>8711.61</v>
      </c>
      <c r="J667"/>
      <c r="K667"/>
    </row>
    <row r="668" spans="2:11">
      <c r="B668" s="179">
        <v>42889</v>
      </c>
      <c r="C668" s="108" t="s">
        <v>115</v>
      </c>
      <c r="D668" s="108" t="s">
        <v>510</v>
      </c>
      <c r="E668" s="108" t="s">
        <v>537</v>
      </c>
      <c r="F668" s="108" t="s">
        <v>1159</v>
      </c>
      <c r="G668" s="180">
        <v>4050.4580999999998</v>
      </c>
      <c r="H668" s="180">
        <v>9419.67</v>
      </c>
      <c r="J668"/>
      <c r="K668"/>
    </row>
    <row r="669" spans="2:11">
      <c r="B669" s="179">
        <v>43120</v>
      </c>
      <c r="C669" s="108" t="s">
        <v>503</v>
      </c>
      <c r="D669" s="108" t="s">
        <v>507</v>
      </c>
      <c r="E669" s="108" t="s">
        <v>562</v>
      </c>
      <c r="F669" s="108" t="s">
        <v>1160</v>
      </c>
      <c r="G669" s="180">
        <v>466.64890000000003</v>
      </c>
      <c r="H669" s="180">
        <v>1085.23</v>
      </c>
      <c r="J669"/>
      <c r="K669"/>
    </row>
    <row r="670" spans="2:11">
      <c r="B670" s="179">
        <v>43003</v>
      </c>
      <c r="C670" s="108" t="s">
        <v>503</v>
      </c>
      <c r="D670" s="108" t="s">
        <v>526</v>
      </c>
      <c r="E670" s="108" t="s">
        <v>498</v>
      </c>
      <c r="F670" s="108" t="s">
        <v>1161</v>
      </c>
      <c r="G670" s="180">
        <v>2641.8960000000002</v>
      </c>
      <c r="H670" s="180">
        <v>5870.88</v>
      </c>
      <c r="J670"/>
      <c r="K670"/>
    </row>
    <row r="671" spans="2:11">
      <c r="B671" s="179">
        <v>43239</v>
      </c>
      <c r="C671" s="108" t="s">
        <v>108</v>
      </c>
      <c r="D671" s="108" t="s">
        <v>504</v>
      </c>
      <c r="E671" s="108" t="s">
        <v>535</v>
      </c>
      <c r="F671" s="108" t="s">
        <v>1162</v>
      </c>
      <c r="G671" s="180">
        <v>1530.5445</v>
      </c>
      <c r="H671" s="180">
        <v>3401.21</v>
      </c>
      <c r="J671"/>
      <c r="K671"/>
    </row>
    <row r="672" spans="2:11">
      <c r="B672" s="179">
        <v>43036</v>
      </c>
      <c r="C672" s="108" t="s">
        <v>115</v>
      </c>
      <c r="D672" s="108" t="s">
        <v>526</v>
      </c>
      <c r="E672" s="108" t="s">
        <v>501</v>
      </c>
      <c r="F672" s="108" t="s">
        <v>1163</v>
      </c>
      <c r="G672" s="180">
        <v>499.13550000000004</v>
      </c>
      <c r="H672" s="180">
        <v>1109.19</v>
      </c>
      <c r="J672"/>
      <c r="K672"/>
    </row>
    <row r="673" spans="2:11">
      <c r="B673" s="179">
        <v>43175</v>
      </c>
      <c r="C673" s="108" t="s">
        <v>496</v>
      </c>
      <c r="D673" s="108" t="s">
        <v>404</v>
      </c>
      <c r="E673" s="108" t="s">
        <v>530</v>
      </c>
      <c r="F673" s="108" t="s">
        <v>1164</v>
      </c>
      <c r="G673" s="180">
        <v>3494.4615000000003</v>
      </c>
      <c r="H673" s="180">
        <v>7765.47</v>
      </c>
      <c r="J673"/>
      <c r="K673"/>
    </row>
    <row r="674" spans="2:11">
      <c r="B674" s="179">
        <v>43008</v>
      </c>
      <c r="C674" s="108" t="s">
        <v>115</v>
      </c>
      <c r="D674" s="108" t="s">
        <v>497</v>
      </c>
      <c r="E674" s="108" t="s">
        <v>537</v>
      </c>
      <c r="F674" s="108" t="s">
        <v>1165</v>
      </c>
      <c r="G674" s="180">
        <v>472.37850000000003</v>
      </c>
      <c r="H674" s="180">
        <v>1049.73</v>
      </c>
      <c r="J674"/>
      <c r="K674"/>
    </row>
    <row r="675" spans="2:11">
      <c r="B675" s="179">
        <v>43235</v>
      </c>
      <c r="C675" s="108" t="s">
        <v>503</v>
      </c>
      <c r="D675" s="108" t="s">
        <v>526</v>
      </c>
      <c r="E675" s="108" t="s">
        <v>562</v>
      </c>
      <c r="F675" s="108" t="s">
        <v>1166</v>
      </c>
      <c r="G675" s="180">
        <v>3605.0410000000002</v>
      </c>
      <c r="H675" s="180">
        <v>6554.62</v>
      </c>
      <c r="J675"/>
      <c r="K675"/>
    </row>
    <row r="676" spans="2:11">
      <c r="B676" s="179">
        <v>42790</v>
      </c>
      <c r="C676" s="108" t="s">
        <v>496</v>
      </c>
      <c r="D676" s="108" t="s">
        <v>500</v>
      </c>
      <c r="E676" s="108" t="s">
        <v>498</v>
      </c>
      <c r="F676" s="108" t="s">
        <v>1167</v>
      </c>
      <c r="G676" s="180">
        <v>4460.7915000000003</v>
      </c>
      <c r="H676" s="180">
        <v>8110.53</v>
      </c>
      <c r="J676"/>
      <c r="K676"/>
    </row>
    <row r="677" spans="2:11">
      <c r="B677" s="179">
        <v>43309</v>
      </c>
      <c r="C677" s="108" t="s">
        <v>514</v>
      </c>
      <c r="D677" s="108" t="s">
        <v>510</v>
      </c>
      <c r="E677" s="108" t="s">
        <v>515</v>
      </c>
      <c r="F677" s="108" t="s">
        <v>1168</v>
      </c>
      <c r="G677" s="180">
        <v>3967.77</v>
      </c>
      <c r="H677" s="180">
        <v>5290.36</v>
      </c>
      <c r="J677"/>
      <c r="K677"/>
    </row>
    <row r="678" spans="2:11">
      <c r="B678" s="179">
        <v>42874</v>
      </c>
      <c r="C678" s="108" t="s">
        <v>514</v>
      </c>
      <c r="D678" s="108" t="s">
        <v>497</v>
      </c>
      <c r="E678" s="108" t="s">
        <v>511</v>
      </c>
      <c r="F678" s="108" t="s">
        <v>1169</v>
      </c>
      <c r="G678" s="180">
        <v>3908.8896</v>
      </c>
      <c r="H678" s="180">
        <v>4441.92</v>
      </c>
      <c r="J678"/>
      <c r="K678"/>
    </row>
    <row r="679" spans="2:11">
      <c r="B679" s="179">
        <v>43324</v>
      </c>
      <c r="C679" s="108" t="s">
        <v>496</v>
      </c>
      <c r="D679" s="108" t="s">
        <v>528</v>
      </c>
      <c r="E679" s="108" t="s">
        <v>535</v>
      </c>
      <c r="F679" s="108" t="s">
        <v>1170</v>
      </c>
      <c r="G679" s="180">
        <v>661.54499999999996</v>
      </c>
      <c r="H679" s="180">
        <v>882.06</v>
      </c>
      <c r="J679"/>
      <c r="K679"/>
    </row>
    <row r="680" spans="2:11">
      <c r="B680" s="179">
        <v>42802</v>
      </c>
      <c r="C680" s="108" t="s">
        <v>514</v>
      </c>
      <c r="D680" s="108" t="s">
        <v>510</v>
      </c>
      <c r="E680" s="108" t="s">
        <v>535</v>
      </c>
      <c r="F680" s="108" t="s">
        <v>1171</v>
      </c>
      <c r="G680" s="180">
        <v>975.73850000000004</v>
      </c>
      <c r="H680" s="180">
        <v>1774.07</v>
      </c>
      <c r="J680"/>
      <c r="K680"/>
    </row>
    <row r="681" spans="2:11">
      <c r="B681" s="179">
        <v>43336</v>
      </c>
      <c r="C681" s="108" t="s">
        <v>503</v>
      </c>
      <c r="D681" s="108" t="s">
        <v>526</v>
      </c>
      <c r="E681" s="108" t="s">
        <v>508</v>
      </c>
      <c r="F681" s="108" t="s">
        <v>1172</v>
      </c>
      <c r="G681" s="180">
        <v>531.6511999999999</v>
      </c>
      <c r="H681" s="180">
        <v>916.64</v>
      </c>
      <c r="J681"/>
      <c r="K681"/>
    </row>
    <row r="682" spans="2:11">
      <c r="B682" s="179">
        <v>42901</v>
      </c>
      <c r="C682" s="108" t="s">
        <v>496</v>
      </c>
      <c r="D682" s="108" t="s">
        <v>404</v>
      </c>
      <c r="E682" s="108" t="s">
        <v>498</v>
      </c>
      <c r="F682" s="108" t="s">
        <v>1173</v>
      </c>
      <c r="G682" s="180">
        <v>5406.2703000000001</v>
      </c>
      <c r="H682" s="180">
        <v>9163.17</v>
      </c>
      <c r="J682"/>
      <c r="K682"/>
    </row>
    <row r="683" spans="2:11">
      <c r="B683" s="179">
        <v>43124</v>
      </c>
      <c r="C683" s="108" t="s">
        <v>496</v>
      </c>
      <c r="D683" s="108" t="s">
        <v>510</v>
      </c>
      <c r="E683" s="108" t="s">
        <v>562</v>
      </c>
      <c r="F683" s="108" t="s">
        <v>1174</v>
      </c>
      <c r="G683" s="180">
        <v>1091.1379000000002</v>
      </c>
      <c r="H683" s="180">
        <v>2537.5300000000002</v>
      </c>
      <c r="J683"/>
      <c r="K683"/>
    </row>
    <row r="684" spans="2:11">
      <c r="B684" s="179">
        <v>43031</v>
      </c>
      <c r="C684" s="108" t="s">
        <v>514</v>
      </c>
      <c r="D684" s="108" t="s">
        <v>504</v>
      </c>
      <c r="E684" s="108" t="s">
        <v>537</v>
      </c>
      <c r="F684" s="108" t="s">
        <v>1175</v>
      </c>
      <c r="G684" s="180">
        <v>1719.2168000000004</v>
      </c>
      <c r="H684" s="180">
        <v>2528.2600000000002</v>
      </c>
      <c r="J684"/>
      <c r="K684"/>
    </row>
    <row r="685" spans="2:11">
      <c r="B685" s="179">
        <v>43219</v>
      </c>
      <c r="C685" s="108" t="s">
        <v>496</v>
      </c>
      <c r="D685" s="108" t="s">
        <v>504</v>
      </c>
      <c r="E685" s="108" t="s">
        <v>530</v>
      </c>
      <c r="F685" s="108" t="s">
        <v>1176</v>
      </c>
      <c r="G685" s="180">
        <v>3491.3835000000004</v>
      </c>
      <c r="H685" s="180">
        <v>6347.97</v>
      </c>
      <c r="J685"/>
      <c r="K685"/>
    </row>
    <row r="686" spans="2:11">
      <c r="B686" s="179">
        <v>42931</v>
      </c>
      <c r="C686" s="108" t="s">
        <v>503</v>
      </c>
      <c r="D686" s="108" t="s">
        <v>497</v>
      </c>
      <c r="E686" s="108" t="s">
        <v>524</v>
      </c>
      <c r="F686" s="108" t="s">
        <v>1177</v>
      </c>
      <c r="G686" s="180">
        <v>1049.9698999999998</v>
      </c>
      <c r="H686" s="180">
        <v>1779.61</v>
      </c>
      <c r="J686"/>
      <c r="K686"/>
    </row>
    <row r="687" spans="2:11">
      <c r="B687" s="179">
        <v>43417</v>
      </c>
      <c r="C687" s="108" t="s">
        <v>115</v>
      </c>
      <c r="D687" s="108" t="s">
        <v>504</v>
      </c>
      <c r="E687" s="108" t="s">
        <v>535</v>
      </c>
      <c r="F687" s="108" t="s">
        <v>1178</v>
      </c>
      <c r="G687" s="180">
        <v>176.18659999999997</v>
      </c>
      <c r="H687" s="180">
        <v>303.77</v>
      </c>
    </row>
    <row r="688" spans="2:11">
      <c r="B688" s="179">
        <v>43018</v>
      </c>
      <c r="C688" s="108" t="s">
        <v>496</v>
      </c>
      <c r="D688" s="108" t="s">
        <v>504</v>
      </c>
      <c r="E688" s="108" t="s">
        <v>522</v>
      </c>
      <c r="F688" s="108" t="s">
        <v>1179</v>
      </c>
      <c r="G688" s="180">
        <v>4141.4074000000001</v>
      </c>
      <c r="H688" s="180">
        <v>9631.18</v>
      </c>
    </row>
    <row r="689" spans="2:8">
      <c r="B689" s="179">
        <v>43369</v>
      </c>
      <c r="C689" s="108" t="s">
        <v>115</v>
      </c>
      <c r="D689" s="108" t="s">
        <v>507</v>
      </c>
      <c r="E689" s="108" t="s">
        <v>508</v>
      </c>
      <c r="F689" s="108" t="s">
        <v>1180</v>
      </c>
      <c r="G689" s="180">
        <v>3590.7685000000001</v>
      </c>
      <c r="H689" s="180">
        <v>6528.67</v>
      </c>
    </row>
    <row r="690" spans="2:8">
      <c r="B690" s="179">
        <v>43087</v>
      </c>
      <c r="C690" s="108" t="s">
        <v>514</v>
      </c>
      <c r="D690" s="108" t="s">
        <v>500</v>
      </c>
      <c r="E690" s="108" t="s">
        <v>524</v>
      </c>
      <c r="F690" s="108" t="s">
        <v>1181</v>
      </c>
      <c r="G690" s="180">
        <v>1826.6171999999999</v>
      </c>
      <c r="H690" s="180">
        <v>3149.34</v>
      </c>
    </row>
    <row r="691" spans="2:8">
      <c r="B691" s="179">
        <v>43252</v>
      </c>
      <c r="C691" s="108" t="s">
        <v>514</v>
      </c>
      <c r="D691" s="108" t="s">
        <v>510</v>
      </c>
      <c r="E691" s="108" t="s">
        <v>562</v>
      </c>
      <c r="F691" s="108" t="s">
        <v>1182</v>
      </c>
      <c r="G691" s="180">
        <v>1276.155</v>
      </c>
      <c r="H691" s="180">
        <v>1701.54</v>
      </c>
    </row>
    <row r="692" spans="2:8">
      <c r="B692" s="179">
        <v>42840</v>
      </c>
      <c r="C692" s="108" t="s">
        <v>503</v>
      </c>
      <c r="D692" s="108" t="s">
        <v>528</v>
      </c>
      <c r="E692" s="108" t="s">
        <v>501</v>
      </c>
      <c r="F692" s="108" t="s">
        <v>1183</v>
      </c>
      <c r="G692" s="180">
        <v>4387.3697999999995</v>
      </c>
      <c r="H692" s="180">
        <v>7436.22</v>
      </c>
    </row>
    <row r="693" spans="2:8">
      <c r="B693" s="179">
        <v>43335</v>
      </c>
      <c r="C693" s="108" t="s">
        <v>514</v>
      </c>
      <c r="D693" s="108" t="s">
        <v>510</v>
      </c>
      <c r="E693" s="108" t="s">
        <v>515</v>
      </c>
      <c r="F693" s="108" t="s">
        <v>1184</v>
      </c>
      <c r="G693" s="180">
        <v>2798.0359999999996</v>
      </c>
      <c r="H693" s="180">
        <v>4824.2</v>
      </c>
    </row>
    <row r="694" spans="2:8">
      <c r="B694" s="179">
        <v>42808</v>
      </c>
      <c r="C694" s="108" t="s">
        <v>496</v>
      </c>
      <c r="D694" s="108" t="s">
        <v>404</v>
      </c>
      <c r="E694" s="108" t="s">
        <v>511</v>
      </c>
      <c r="F694" s="108" t="s">
        <v>1185</v>
      </c>
      <c r="G694" s="180">
        <v>706.09690000000001</v>
      </c>
      <c r="H694" s="180">
        <v>1908.37</v>
      </c>
    </row>
    <row r="695" spans="2:8">
      <c r="B695" s="179">
        <v>43101</v>
      </c>
      <c r="C695" s="108" t="s">
        <v>514</v>
      </c>
      <c r="D695" s="108" t="s">
        <v>526</v>
      </c>
      <c r="E695" s="108" t="s">
        <v>515</v>
      </c>
      <c r="F695" s="108" t="s">
        <v>1186</v>
      </c>
      <c r="G695" s="180">
        <v>727.48259999999993</v>
      </c>
      <c r="H695" s="180">
        <v>1691.82</v>
      </c>
    </row>
    <row r="696" spans="2:8">
      <c r="B696" s="179">
        <v>42787</v>
      </c>
      <c r="C696" s="108" t="s">
        <v>108</v>
      </c>
      <c r="D696" s="108" t="s">
        <v>500</v>
      </c>
      <c r="E696" s="108" t="s">
        <v>524</v>
      </c>
      <c r="F696" s="108" t="s">
        <v>1187</v>
      </c>
      <c r="G696" s="180">
        <v>1860.2527</v>
      </c>
      <c r="H696" s="180">
        <v>5027.71</v>
      </c>
    </row>
    <row r="697" spans="2:8">
      <c r="B697" s="179">
        <v>43120</v>
      </c>
      <c r="C697" s="108" t="s">
        <v>514</v>
      </c>
      <c r="D697" s="108" t="s">
        <v>404</v>
      </c>
      <c r="E697" s="108" t="s">
        <v>569</v>
      </c>
      <c r="F697" s="108" t="s">
        <v>1188</v>
      </c>
      <c r="G697" s="180">
        <v>871.21759999999995</v>
      </c>
      <c r="H697" s="180">
        <v>990.02</v>
      </c>
    </row>
    <row r="698" spans="2:8">
      <c r="B698" s="179">
        <v>42756</v>
      </c>
      <c r="C698" s="108" t="s">
        <v>503</v>
      </c>
      <c r="D698" s="108" t="s">
        <v>510</v>
      </c>
      <c r="E698" s="108" t="s">
        <v>530</v>
      </c>
      <c r="F698" s="108" t="s">
        <v>1189</v>
      </c>
      <c r="G698" s="180">
        <v>7438.0680000000002</v>
      </c>
      <c r="H698" s="180">
        <v>8452.35</v>
      </c>
    </row>
    <row r="699" spans="2:8">
      <c r="B699" s="179">
        <v>43454</v>
      </c>
      <c r="C699" s="108" t="s">
        <v>115</v>
      </c>
      <c r="D699" s="108" t="s">
        <v>504</v>
      </c>
      <c r="E699" s="108" t="s">
        <v>498</v>
      </c>
      <c r="F699" s="108" t="s">
        <v>1173</v>
      </c>
      <c r="G699" s="180">
        <v>4999.8841999999995</v>
      </c>
      <c r="H699" s="180">
        <v>8474.3799999999992</v>
      </c>
    </row>
    <row r="700" spans="2:8">
      <c r="B700" s="179">
        <v>42804</v>
      </c>
      <c r="C700" s="108" t="s">
        <v>514</v>
      </c>
      <c r="D700" s="108" t="s">
        <v>510</v>
      </c>
      <c r="E700" s="108" t="s">
        <v>505</v>
      </c>
      <c r="F700" s="108" t="s">
        <v>1190</v>
      </c>
      <c r="G700" s="180">
        <v>2963.2338</v>
      </c>
      <c r="H700" s="180">
        <v>8008.74</v>
      </c>
    </row>
    <row r="701" spans="2:8">
      <c r="B701" s="179">
        <v>43397</v>
      </c>
      <c r="C701" s="108" t="s">
        <v>514</v>
      </c>
      <c r="D701" s="108" t="s">
        <v>500</v>
      </c>
      <c r="E701" s="108" t="s">
        <v>535</v>
      </c>
      <c r="F701" s="108" t="s">
        <v>1191</v>
      </c>
      <c r="G701" s="180">
        <v>8350.1297000000013</v>
      </c>
      <c r="H701" s="180">
        <v>8930.6200000000008</v>
      </c>
    </row>
    <row r="702" spans="2:8">
      <c r="B702" s="179">
        <v>42864</v>
      </c>
      <c r="C702" s="108" t="s">
        <v>514</v>
      </c>
      <c r="D702" s="108" t="s">
        <v>507</v>
      </c>
      <c r="E702" s="108" t="s">
        <v>524</v>
      </c>
      <c r="F702" s="108" t="s">
        <v>1192</v>
      </c>
      <c r="G702" s="180">
        <v>1858.3438999999998</v>
      </c>
      <c r="H702" s="180">
        <v>4321.7299999999996</v>
      </c>
    </row>
    <row r="703" spans="2:8">
      <c r="B703" s="179">
        <v>43382</v>
      </c>
      <c r="C703" s="108" t="s">
        <v>514</v>
      </c>
      <c r="D703" s="108" t="s">
        <v>510</v>
      </c>
      <c r="E703" s="108" t="s">
        <v>569</v>
      </c>
      <c r="F703" s="108" t="s">
        <v>1193</v>
      </c>
      <c r="G703" s="180">
        <v>1935.6095</v>
      </c>
      <c r="H703" s="180">
        <v>3519.29</v>
      </c>
    </row>
    <row r="704" spans="2:8">
      <c r="B704" s="179">
        <v>42951</v>
      </c>
      <c r="C704" s="108" t="s">
        <v>108</v>
      </c>
      <c r="D704" s="108" t="s">
        <v>507</v>
      </c>
      <c r="E704" s="108" t="s">
        <v>520</v>
      </c>
      <c r="F704" s="108" t="s">
        <v>1194</v>
      </c>
      <c r="G704" s="180">
        <v>872.39240000000007</v>
      </c>
      <c r="H704" s="180">
        <v>1282.93</v>
      </c>
    </row>
    <row r="705" spans="2:8">
      <c r="B705" s="179">
        <v>43121</v>
      </c>
      <c r="C705" s="108" t="s">
        <v>496</v>
      </c>
      <c r="D705" s="108" t="s">
        <v>528</v>
      </c>
      <c r="E705" s="108" t="s">
        <v>537</v>
      </c>
      <c r="F705" s="108" t="s">
        <v>969</v>
      </c>
      <c r="G705" s="180">
        <v>3070.1549999999997</v>
      </c>
      <c r="H705" s="180">
        <v>4093.54</v>
      </c>
    </row>
    <row r="706" spans="2:8">
      <c r="B706" s="179">
        <v>42855</v>
      </c>
      <c r="C706" s="108" t="s">
        <v>503</v>
      </c>
      <c r="D706" s="108" t="s">
        <v>528</v>
      </c>
      <c r="E706" s="108" t="s">
        <v>522</v>
      </c>
      <c r="F706" s="108" t="s">
        <v>1195</v>
      </c>
      <c r="G706" s="180">
        <v>2624.6504</v>
      </c>
      <c r="H706" s="180">
        <v>4448.5600000000004</v>
      </c>
    </row>
    <row r="707" spans="2:8">
      <c r="B707" s="179">
        <v>43366</v>
      </c>
      <c r="C707" s="108" t="s">
        <v>115</v>
      </c>
      <c r="D707" s="108" t="s">
        <v>504</v>
      </c>
      <c r="E707" s="108" t="s">
        <v>520</v>
      </c>
      <c r="F707" s="108" t="s">
        <v>1196</v>
      </c>
      <c r="G707" s="180">
        <v>1657.1991999999998</v>
      </c>
      <c r="H707" s="180">
        <v>2857.24</v>
      </c>
    </row>
    <row r="708" spans="2:8">
      <c r="B708" s="179">
        <v>43073</v>
      </c>
      <c r="C708" s="108" t="s">
        <v>514</v>
      </c>
      <c r="D708" s="108" t="s">
        <v>528</v>
      </c>
      <c r="E708" s="108" t="s">
        <v>524</v>
      </c>
      <c r="F708" s="108" t="s">
        <v>1197</v>
      </c>
      <c r="G708" s="180">
        <v>5219.7310000000007</v>
      </c>
      <c r="H708" s="180">
        <v>5582.6</v>
      </c>
    </row>
    <row r="709" spans="2:8">
      <c r="B709" s="179">
        <v>43380</v>
      </c>
      <c r="C709" s="108" t="s">
        <v>496</v>
      </c>
      <c r="D709" s="108" t="s">
        <v>404</v>
      </c>
      <c r="E709" s="108" t="s">
        <v>535</v>
      </c>
      <c r="F709" s="108" t="s">
        <v>1198</v>
      </c>
      <c r="G709" s="180">
        <v>2251.4272000000001</v>
      </c>
      <c r="H709" s="180">
        <v>2558.44</v>
      </c>
    </row>
    <row r="710" spans="2:8">
      <c r="B710" s="179">
        <v>42996</v>
      </c>
      <c r="C710" s="108" t="s">
        <v>503</v>
      </c>
      <c r="D710" s="108" t="s">
        <v>497</v>
      </c>
      <c r="E710" s="108" t="s">
        <v>515</v>
      </c>
      <c r="F710" s="108" t="s">
        <v>1199</v>
      </c>
      <c r="G710" s="180">
        <v>5347.43</v>
      </c>
      <c r="H710" s="180">
        <v>9722.6</v>
      </c>
    </row>
    <row r="711" spans="2:8">
      <c r="B711" s="179">
        <v>43334</v>
      </c>
      <c r="C711" s="108" t="s">
        <v>496</v>
      </c>
      <c r="D711" s="108" t="s">
        <v>500</v>
      </c>
      <c r="E711" s="108" t="s">
        <v>501</v>
      </c>
      <c r="F711" s="108" t="s">
        <v>1200</v>
      </c>
      <c r="G711" s="180">
        <v>1670.3685</v>
      </c>
      <c r="H711" s="180">
        <v>3711.93</v>
      </c>
    </row>
    <row r="712" spans="2:8">
      <c r="B712" s="179">
        <v>43040</v>
      </c>
      <c r="C712" s="108" t="s">
        <v>514</v>
      </c>
      <c r="D712" s="108" t="s">
        <v>500</v>
      </c>
      <c r="E712" s="108" t="s">
        <v>498</v>
      </c>
      <c r="F712" s="108" t="s">
        <v>1201</v>
      </c>
      <c r="G712" s="180">
        <v>3679.8238999999999</v>
      </c>
      <c r="H712" s="180">
        <v>9945.4699999999993</v>
      </c>
    </row>
    <row r="713" spans="2:8">
      <c r="B713" s="179">
        <v>43164</v>
      </c>
      <c r="C713" s="108" t="s">
        <v>496</v>
      </c>
      <c r="D713" s="108" t="s">
        <v>404</v>
      </c>
      <c r="E713" s="108" t="s">
        <v>535</v>
      </c>
      <c r="F713" s="108" t="s">
        <v>1202</v>
      </c>
      <c r="G713" s="180">
        <v>1200.8757000000001</v>
      </c>
      <c r="H713" s="180">
        <v>3245.61</v>
      </c>
    </row>
    <row r="714" spans="2:8">
      <c r="B714" s="179">
        <v>43029</v>
      </c>
      <c r="C714" s="108" t="s">
        <v>108</v>
      </c>
      <c r="D714" s="108" t="s">
        <v>526</v>
      </c>
      <c r="E714" s="108" t="s">
        <v>515</v>
      </c>
      <c r="F714" s="108" t="s">
        <v>1203</v>
      </c>
      <c r="G714" s="180">
        <v>1139.5648000000001</v>
      </c>
      <c r="H714" s="180">
        <v>1294.96</v>
      </c>
    </row>
    <row r="715" spans="2:8">
      <c r="B715" s="179">
        <v>43356</v>
      </c>
      <c r="C715" s="108" t="s">
        <v>496</v>
      </c>
      <c r="D715" s="108" t="s">
        <v>497</v>
      </c>
      <c r="E715" s="108" t="s">
        <v>508</v>
      </c>
      <c r="F715" s="108" t="s">
        <v>1204</v>
      </c>
      <c r="G715" s="180">
        <v>2244.3459499999999</v>
      </c>
      <c r="H715" s="180">
        <v>2400.37</v>
      </c>
    </row>
    <row r="716" spans="2:8">
      <c r="B716" s="179">
        <v>42761</v>
      </c>
      <c r="C716" s="108" t="s">
        <v>503</v>
      </c>
      <c r="D716" s="108" t="s">
        <v>528</v>
      </c>
      <c r="E716" s="108" t="s">
        <v>511</v>
      </c>
      <c r="F716" s="108" t="s">
        <v>1205</v>
      </c>
      <c r="G716" s="180">
        <v>6053.5950000000003</v>
      </c>
      <c r="H716" s="180">
        <v>8071.46</v>
      </c>
    </row>
    <row r="717" spans="2:8">
      <c r="B717" s="179">
        <v>43427</v>
      </c>
      <c r="C717" s="108" t="s">
        <v>514</v>
      </c>
      <c r="D717" s="108" t="s">
        <v>504</v>
      </c>
      <c r="E717" s="108" t="s">
        <v>537</v>
      </c>
      <c r="F717" s="108" t="s">
        <v>1206</v>
      </c>
      <c r="G717" s="180">
        <v>3256.9667999999997</v>
      </c>
      <c r="H717" s="180">
        <v>5615.46</v>
      </c>
    </row>
    <row r="718" spans="2:8">
      <c r="B718" s="179">
        <v>43061</v>
      </c>
      <c r="C718" s="108" t="s">
        <v>514</v>
      </c>
      <c r="D718" s="108" t="s">
        <v>500</v>
      </c>
      <c r="E718" s="108" t="s">
        <v>501</v>
      </c>
      <c r="F718" s="108" t="s">
        <v>1068</v>
      </c>
      <c r="G718" s="180">
        <v>5646.1288999999988</v>
      </c>
      <c r="H718" s="180">
        <v>9569.7099999999991</v>
      </c>
    </row>
    <row r="719" spans="2:8">
      <c r="B719" s="179">
        <v>43137</v>
      </c>
      <c r="C719" s="108" t="s">
        <v>115</v>
      </c>
      <c r="D719" s="108" t="s">
        <v>526</v>
      </c>
      <c r="E719" s="108" t="s">
        <v>511</v>
      </c>
      <c r="F719" s="108" t="s">
        <v>1207</v>
      </c>
      <c r="G719" s="180">
        <v>7334.8599500000009</v>
      </c>
      <c r="H719" s="180">
        <v>7844.77</v>
      </c>
    </row>
    <row r="720" spans="2:8">
      <c r="B720" s="179">
        <v>42899</v>
      </c>
      <c r="C720" s="108" t="s">
        <v>108</v>
      </c>
      <c r="D720" s="108" t="s">
        <v>404</v>
      </c>
      <c r="E720" s="108" t="s">
        <v>515</v>
      </c>
      <c r="F720" s="108" t="s">
        <v>1208</v>
      </c>
      <c r="G720" s="180">
        <v>2187.7136</v>
      </c>
      <c r="H720" s="180">
        <v>3771.92</v>
      </c>
    </row>
    <row r="721" spans="2:8">
      <c r="B721" s="179">
        <v>43198</v>
      </c>
      <c r="C721" s="108" t="s">
        <v>496</v>
      </c>
      <c r="D721" s="108" t="s">
        <v>507</v>
      </c>
      <c r="E721" s="108" t="s">
        <v>535</v>
      </c>
      <c r="F721" s="108" t="s">
        <v>1209</v>
      </c>
      <c r="G721" s="180">
        <v>3466.2780000000002</v>
      </c>
      <c r="H721" s="180">
        <v>7702.84</v>
      </c>
    </row>
    <row r="722" spans="2:8">
      <c r="B722" s="179">
        <v>42817</v>
      </c>
      <c r="C722" s="108" t="s">
        <v>514</v>
      </c>
      <c r="D722" s="108" t="s">
        <v>510</v>
      </c>
      <c r="E722" s="108" t="s">
        <v>520</v>
      </c>
      <c r="F722" s="108" t="s">
        <v>1210</v>
      </c>
      <c r="G722" s="180">
        <v>1050.7852</v>
      </c>
      <c r="H722" s="180">
        <v>2839.96</v>
      </c>
    </row>
    <row r="723" spans="2:8">
      <c r="B723" s="179">
        <v>43215</v>
      </c>
      <c r="C723" s="108" t="s">
        <v>514</v>
      </c>
      <c r="D723" s="108" t="s">
        <v>510</v>
      </c>
      <c r="E723" s="108" t="s">
        <v>537</v>
      </c>
      <c r="F723" s="108" t="s">
        <v>1211</v>
      </c>
      <c r="G723" s="180">
        <v>3342.2579999999998</v>
      </c>
      <c r="H723" s="180">
        <v>7427.24</v>
      </c>
    </row>
    <row r="724" spans="2:8">
      <c r="B724" s="179">
        <v>42756</v>
      </c>
      <c r="C724" s="108" t="s">
        <v>514</v>
      </c>
      <c r="D724" s="108" t="s">
        <v>526</v>
      </c>
      <c r="E724" s="108" t="s">
        <v>562</v>
      </c>
      <c r="F724" s="108" t="s">
        <v>1212</v>
      </c>
      <c r="G724" s="180">
        <v>1476.2889</v>
      </c>
      <c r="H724" s="180">
        <v>3989.97</v>
      </c>
    </row>
    <row r="725" spans="2:8">
      <c r="B725" s="179">
        <v>43105</v>
      </c>
      <c r="C725" s="108" t="s">
        <v>496</v>
      </c>
      <c r="D725" s="108" t="s">
        <v>500</v>
      </c>
      <c r="E725" s="108" t="s">
        <v>520</v>
      </c>
      <c r="F725" s="108" t="s">
        <v>1213</v>
      </c>
      <c r="G725" s="180">
        <v>1349.8265999999999</v>
      </c>
      <c r="H725" s="180">
        <v>3648.18</v>
      </c>
    </row>
    <row r="726" spans="2:8">
      <c r="B726" s="179">
        <v>42872</v>
      </c>
      <c r="C726" s="108" t="s">
        <v>115</v>
      </c>
      <c r="D726" s="108" t="s">
        <v>504</v>
      </c>
      <c r="E726" s="108" t="s">
        <v>537</v>
      </c>
      <c r="F726" s="108" t="s">
        <v>830</v>
      </c>
      <c r="G726" s="180">
        <v>436.86270000000002</v>
      </c>
      <c r="H726" s="180">
        <v>1180.71</v>
      </c>
    </row>
    <row r="727" spans="2:8">
      <c r="B727" s="179">
        <v>43311</v>
      </c>
      <c r="C727" s="108" t="s">
        <v>115</v>
      </c>
      <c r="D727" s="108" t="s">
        <v>526</v>
      </c>
      <c r="E727" s="108" t="s">
        <v>515</v>
      </c>
      <c r="F727" s="108" t="s">
        <v>1214</v>
      </c>
      <c r="G727" s="180">
        <v>6831.5120500000003</v>
      </c>
      <c r="H727" s="180">
        <v>7306.43</v>
      </c>
    </row>
    <row r="728" spans="2:8">
      <c r="B728" s="179">
        <v>43018</v>
      </c>
      <c r="C728" s="108" t="s">
        <v>108</v>
      </c>
      <c r="D728" s="108" t="s">
        <v>510</v>
      </c>
      <c r="E728" s="108" t="s">
        <v>522</v>
      </c>
      <c r="F728" s="108" t="s">
        <v>1215</v>
      </c>
      <c r="G728" s="180">
        <v>434.61439999999999</v>
      </c>
      <c r="H728" s="180">
        <v>493.88</v>
      </c>
    </row>
    <row r="729" spans="2:8">
      <c r="B729" s="179">
        <v>43104</v>
      </c>
      <c r="C729" s="108" t="s">
        <v>503</v>
      </c>
      <c r="D729" s="108" t="s">
        <v>500</v>
      </c>
      <c r="E729" s="108" t="s">
        <v>522</v>
      </c>
      <c r="F729" s="108" t="s">
        <v>1216</v>
      </c>
      <c r="G729" s="180">
        <v>3082.1712000000002</v>
      </c>
      <c r="H729" s="180">
        <v>7167.84</v>
      </c>
    </row>
    <row r="730" spans="2:8">
      <c r="B730" s="179">
        <v>43094</v>
      </c>
      <c r="C730" s="108" t="s">
        <v>514</v>
      </c>
      <c r="D730" s="108" t="s">
        <v>526</v>
      </c>
      <c r="E730" s="108" t="s">
        <v>562</v>
      </c>
      <c r="F730" s="108" t="s">
        <v>1217</v>
      </c>
      <c r="G730" s="180">
        <v>1812.1424999999999</v>
      </c>
      <c r="H730" s="180">
        <v>2416.19</v>
      </c>
    </row>
    <row r="731" spans="2:8">
      <c r="B731" s="179">
        <v>43151</v>
      </c>
      <c r="C731" s="108" t="s">
        <v>108</v>
      </c>
      <c r="D731" s="108" t="s">
        <v>526</v>
      </c>
      <c r="E731" s="108" t="s">
        <v>520</v>
      </c>
      <c r="F731" s="108" t="s">
        <v>1218</v>
      </c>
      <c r="G731" s="180">
        <v>3261.6914000000002</v>
      </c>
      <c r="H731" s="180">
        <v>3488.44</v>
      </c>
    </row>
    <row r="732" spans="2:8">
      <c r="B732" s="179">
        <v>42964</v>
      </c>
      <c r="C732" s="108" t="s">
        <v>514</v>
      </c>
      <c r="D732" s="108" t="s">
        <v>528</v>
      </c>
      <c r="E732" s="108" t="s">
        <v>537</v>
      </c>
      <c r="F732" s="108" t="s">
        <v>1219</v>
      </c>
      <c r="G732" s="180">
        <v>301.33499999999998</v>
      </c>
      <c r="H732" s="180">
        <v>401.78</v>
      </c>
    </row>
    <row r="733" spans="2:8">
      <c r="B733" s="179">
        <v>43236</v>
      </c>
      <c r="C733" s="108" t="s">
        <v>115</v>
      </c>
      <c r="D733" s="108" t="s">
        <v>526</v>
      </c>
      <c r="E733" s="108" t="s">
        <v>520</v>
      </c>
      <c r="F733" s="108" t="s">
        <v>1220</v>
      </c>
      <c r="G733" s="180">
        <v>2000.2825999999998</v>
      </c>
      <c r="H733" s="180">
        <v>4651.82</v>
      </c>
    </row>
    <row r="734" spans="2:8">
      <c r="B734" s="179">
        <v>43032</v>
      </c>
      <c r="C734" s="108" t="s">
        <v>514</v>
      </c>
      <c r="D734" s="108" t="s">
        <v>404</v>
      </c>
      <c r="E734" s="108" t="s">
        <v>524</v>
      </c>
      <c r="F734" s="108" t="s">
        <v>1221</v>
      </c>
      <c r="G734" s="180">
        <v>1515.5573999999999</v>
      </c>
      <c r="H734" s="180">
        <v>2613.0300000000002</v>
      </c>
    </row>
    <row r="735" spans="2:8">
      <c r="B735" s="179">
        <v>43361</v>
      </c>
      <c r="C735" s="108" t="s">
        <v>514</v>
      </c>
      <c r="D735" s="108" t="s">
        <v>500</v>
      </c>
      <c r="E735" s="108" t="s">
        <v>530</v>
      </c>
      <c r="F735" s="108" t="s">
        <v>1222</v>
      </c>
      <c r="G735" s="180">
        <v>50.728000000000002</v>
      </c>
      <c r="H735" s="180">
        <v>74.599999999999994</v>
      </c>
    </row>
    <row r="736" spans="2:8">
      <c r="B736" s="179">
        <v>42819</v>
      </c>
      <c r="C736" s="108" t="s">
        <v>115</v>
      </c>
      <c r="D736" s="108" t="s">
        <v>507</v>
      </c>
      <c r="E736" s="108" t="s">
        <v>530</v>
      </c>
      <c r="F736" s="108" t="s">
        <v>1223</v>
      </c>
      <c r="G736" s="180">
        <v>4543.4642000000003</v>
      </c>
      <c r="H736" s="180">
        <v>4859.32</v>
      </c>
    </row>
    <row r="737" spans="2:8">
      <c r="B737" s="179">
        <v>43363</v>
      </c>
      <c r="C737" s="108" t="s">
        <v>503</v>
      </c>
      <c r="D737" s="108" t="s">
        <v>404</v>
      </c>
      <c r="E737" s="108" t="s">
        <v>569</v>
      </c>
      <c r="F737" s="108" t="s">
        <v>1224</v>
      </c>
      <c r="G737" s="180">
        <v>939.33159999999998</v>
      </c>
      <c r="H737" s="180">
        <v>1381.37</v>
      </c>
    </row>
    <row r="738" spans="2:8">
      <c r="B738" s="179">
        <v>43096</v>
      </c>
      <c r="C738" s="108" t="s">
        <v>496</v>
      </c>
      <c r="D738" s="108" t="s">
        <v>526</v>
      </c>
      <c r="E738" s="108" t="s">
        <v>535</v>
      </c>
      <c r="F738" s="108" t="s">
        <v>1225</v>
      </c>
      <c r="G738" s="180">
        <v>1270.9277999999999</v>
      </c>
      <c r="H738" s="180">
        <v>3434.94</v>
      </c>
    </row>
    <row r="739" spans="2:8">
      <c r="B739" s="179">
        <v>43171</v>
      </c>
      <c r="C739" s="108" t="s">
        <v>503</v>
      </c>
      <c r="D739" s="108" t="s">
        <v>497</v>
      </c>
      <c r="E739" s="108" t="s">
        <v>537</v>
      </c>
      <c r="F739" s="108" t="s">
        <v>1226</v>
      </c>
      <c r="G739" s="180">
        <v>1499.6312000000003</v>
      </c>
      <c r="H739" s="180">
        <v>2205.34</v>
      </c>
    </row>
    <row r="740" spans="2:8">
      <c r="B740" s="179">
        <v>43006</v>
      </c>
      <c r="C740" s="108" t="s">
        <v>115</v>
      </c>
      <c r="D740" s="108" t="s">
        <v>500</v>
      </c>
      <c r="E740" s="108" t="s">
        <v>520</v>
      </c>
      <c r="F740" s="108" t="s">
        <v>1227</v>
      </c>
      <c r="G740" s="180">
        <v>1000.4775</v>
      </c>
      <c r="H740" s="180">
        <v>1333.97</v>
      </c>
    </row>
    <row r="741" spans="2:8">
      <c r="B741" s="179">
        <v>43202</v>
      </c>
      <c r="C741" s="108" t="s">
        <v>115</v>
      </c>
      <c r="D741" s="108" t="s">
        <v>526</v>
      </c>
      <c r="E741" s="108" t="s">
        <v>569</v>
      </c>
      <c r="F741" s="108" t="s">
        <v>1228</v>
      </c>
      <c r="G741" s="180">
        <v>987.8309999999999</v>
      </c>
      <c r="H741" s="180">
        <v>2195.1799999999998</v>
      </c>
    </row>
    <row r="742" spans="2:8">
      <c r="B742" s="179">
        <v>42741</v>
      </c>
      <c r="C742" s="108" t="s">
        <v>108</v>
      </c>
      <c r="D742" s="108" t="s">
        <v>500</v>
      </c>
      <c r="E742" s="108" t="s">
        <v>524</v>
      </c>
      <c r="F742" s="108" t="s">
        <v>1229</v>
      </c>
      <c r="G742" s="180">
        <v>8136.2671499999997</v>
      </c>
      <c r="H742" s="180">
        <v>8701.89</v>
      </c>
    </row>
    <row r="743" spans="2:8">
      <c r="B743" s="179">
        <v>43433</v>
      </c>
      <c r="C743" s="108" t="s">
        <v>503</v>
      </c>
      <c r="D743" s="108" t="s">
        <v>528</v>
      </c>
      <c r="E743" s="108" t="s">
        <v>508</v>
      </c>
      <c r="F743" s="108" t="s">
        <v>1230</v>
      </c>
      <c r="G743" s="180">
        <v>840.7795000000001</v>
      </c>
      <c r="H743" s="180">
        <v>1528.69</v>
      </c>
    </row>
    <row r="744" spans="2:8">
      <c r="B744" s="179">
        <v>42984</v>
      </c>
      <c r="C744" s="108" t="s">
        <v>115</v>
      </c>
      <c r="D744" s="108" t="s">
        <v>504</v>
      </c>
      <c r="E744" s="108" t="s">
        <v>515</v>
      </c>
      <c r="F744" s="108" t="s">
        <v>1231</v>
      </c>
      <c r="G744" s="180">
        <v>3853.0602000000003</v>
      </c>
      <c r="H744" s="180">
        <v>4120.92</v>
      </c>
    </row>
    <row r="745" spans="2:8">
      <c r="B745" s="179">
        <v>43394</v>
      </c>
      <c r="C745" s="108" t="s">
        <v>496</v>
      </c>
      <c r="D745" s="108" t="s">
        <v>404</v>
      </c>
      <c r="E745" s="108" t="s">
        <v>535</v>
      </c>
      <c r="F745" s="108" t="s">
        <v>1232</v>
      </c>
      <c r="G745" s="180">
        <v>779.92750000000001</v>
      </c>
      <c r="H745" s="180">
        <v>1418.05</v>
      </c>
    </row>
    <row r="746" spans="2:8">
      <c r="B746" s="179">
        <v>42794</v>
      </c>
      <c r="C746" s="108" t="s">
        <v>108</v>
      </c>
      <c r="D746" s="108" t="s">
        <v>526</v>
      </c>
      <c r="E746" s="108" t="s">
        <v>505</v>
      </c>
      <c r="F746" s="108" t="s">
        <v>1233</v>
      </c>
      <c r="G746" s="180">
        <v>4939.5375000000004</v>
      </c>
      <c r="H746" s="180">
        <v>6586.05</v>
      </c>
    </row>
    <row r="747" spans="2:8">
      <c r="B747" s="179">
        <v>43407</v>
      </c>
      <c r="C747" s="108" t="s">
        <v>514</v>
      </c>
      <c r="D747" s="108" t="s">
        <v>500</v>
      </c>
      <c r="E747" s="108" t="s">
        <v>520</v>
      </c>
      <c r="F747" s="108" t="s">
        <v>1040</v>
      </c>
      <c r="G747" s="180">
        <v>462.10079999999999</v>
      </c>
      <c r="H747" s="180">
        <v>679.56</v>
      </c>
    </row>
    <row r="748" spans="2:8">
      <c r="B748" s="179">
        <v>42864</v>
      </c>
      <c r="C748" s="108" t="s">
        <v>514</v>
      </c>
      <c r="D748" s="108" t="s">
        <v>500</v>
      </c>
      <c r="E748" s="108" t="s">
        <v>511</v>
      </c>
      <c r="F748" s="108" t="s">
        <v>921</v>
      </c>
      <c r="G748" s="180">
        <v>2723.9467999999997</v>
      </c>
      <c r="H748" s="180">
        <v>4696.46</v>
      </c>
    </row>
    <row r="749" spans="2:8">
      <c r="B749" s="179">
        <v>43228</v>
      </c>
      <c r="C749" s="108" t="s">
        <v>115</v>
      </c>
      <c r="D749" s="108" t="s">
        <v>404</v>
      </c>
      <c r="E749" s="108" t="s">
        <v>501</v>
      </c>
      <c r="F749" s="108" t="s">
        <v>1234</v>
      </c>
      <c r="G749" s="180">
        <v>1834.0455999999999</v>
      </c>
      <c r="H749" s="180">
        <v>4956.88</v>
      </c>
    </row>
    <row r="750" spans="2:8">
      <c r="B750" s="179">
        <v>42745</v>
      </c>
      <c r="C750" s="108" t="s">
        <v>503</v>
      </c>
      <c r="D750" s="108" t="s">
        <v>528</v>
      </c>
      <c r="E750" s="108" t="s">
        <v>498</v>
      </c>
      <c r="F750" s="108" t="s">
        <v>1235</v>
      </c>
      <c r="G750" s="180">
        <v>5815.1016</v>
      </c>
      <c r="H750" s="180">
        <v>6608.07</v>
      </c>
    </row>
    <row r="751" spans="2:8">
      <c r="B751" s="179">
        <v>43281</v>
      </c>
      <c r="C751" s="108" t="s">
        <v>108</v>
      </c>
      <c r="D751" s="108" t="s">
        <v>500</v>
      </c>
      <c r="E751" s="108" t="s">
        <v>569</v>
      </c>
      <c r="F751" s="108" t="s">
        <v>1236</v>
      </c>
      <c r="G751" s="180">
        <v>5122.0141500000009</v>
      </c>
      <c r="H751" s="180">
        <v>5478.09</v>
      </c>
    </row>
    <row r="752" spans="2:8">
      <c r="B752" s="179">
        <v>42854</v>
      </c>
      <c r="C752" s="108" t="s">
        <v>514</v>
      </c>
      <c r="D752" s="108" t="s">
        <v>404</v>
      </c>
      <c r="E752" s="108" t="s">
        <v>505</v>
      </c>
      <c r="F752" s="108" t="s">
        <v>1237</v>
      </c>
      <c r="G752" s="180">
        <v>2259.7885000000001</v>
      </c>
      <c r="H752" s="180">
        <v>3830.15</v>
      </c>
    </row>
    <row r="753" spans="2:8">
      <c r="B753" s="179">
        <v>43124</v>
      </c>
      <c r="C753" s="108" t="s">
        <v>496</v>
      </c>
      <c r="D753" s="108" t="s">
        <v>510</v>
      </c>
      <c r="E753" s="108" t="s">
        <v>498</v>
      </c>
      <c r="F753" s="108" t="s">
        <v>1238</v>
      </c>
      <c r="G753" s="180">
        <v>4773.7608</v>
      </c>
      <c r="H753" s="180">
        <v>8091.12</v>
      </c>
    </row>
    <row r="754" spans="2:8">
      <c r="B754" s="179">
        <v>42748</v>
      </c>
      <c r="C754" s="108" t="s">
        <v>514</v>
      </c>
      <c r="D754" s="108" t="s">
        <v>404</v>
      </c>
      <c r="E754" s="108" t="s">
        <v>522</v>
      </c>
      <c r="F754" s="108" t="s">
        <v>1239</v>
      </c>
      <c r="G754" s="180">
        <v>2235.21</v>
      </c>
      <c r="H754" s="180">
        <v>2980.28</v>
      </c>
    </row>
    <row r="755" spans="2:8">
      <c r="B755" s="179">
        <v>43201</v>
      </c>
      <c r="C755" s="108" t="s">
        <v>496</v>
      </c>
      <c r="D755" s="108" t="s">
        <v>528</v>
      </c>
      <c r="E755" s="108" t="s">
        <v>537</v>
      </c>
      <c r="F755" s="108" t="s">
        <v>1240</v>
      </c>
      <c r="G755" s="180">
        <v>139.9451</v>
      </c>
      <c r="H755" s="180">
        <v>378.23</v>
      </c>
    </row>
    <row r="756" spans="2:8">
      <c r="B756" s="179">
        <v>42817</v>
      </c>
      <c r="C756" s="108" t="s">
        <v>115</v>
      </c>
      <c r="D756" s="108" t="s">
        <v>510</v>
      </c>
      <c r="E756" s="108" t="s">
        <v>522</v>
      </c>
      <c r="F756" s="108" t="s">
        <v>1241</v>
      </c>
      <c r="G756" s="180">
        <v>1264.9718</v>
      </c>
      <c r="H756" s="180">
        <v>2144.02</v>
      </c>
    </row>
    <row r="757" spans="2:8">
      <c r="B757" s="179">
        <v>43313</v>
      </c>
      <c r="C757" s="108" t="s">
        <v>514</v>
      </c>
      <c r="D757" s="108" t="s">
        <v>504</v>
      </c>
      <c r="E757" s="108" t="s">
        <v>511</v>
      </c>
      <c r="F757" s="108" t="s">
        <v>1242</v>
      </c>
      <c r="G757" s="180">
        <v>7010.2725000000009</v>
      </c>
      <c r="H757" s="180">
        <v>9347.0300000000007</v>
      </c>
    </row>
    <row r="758" spans="2:8">
      <c r="B758" s="179">
        <v>42962</v>
      </c>
      <c r="C758" s="108" t="s">
        <v>496</v>
      </c>
      <c r="D758" s="108" t="s">
        <v>507</v>
      </c>
      <c r="E758" s="108" t="s">
        <v>522</v>
      </c>
      <c r="F758" s="108" t="s">
        <v>1243</v>
      </c>
      <c r="G758" s="180">
        <v>3778.8529000000003</v>
      </c>
      <c r="H758" s="180">
        <v>8788.0300000000007</v>
      </c>
    </row>
    <row r="759" spans="2:8">
      <c r="B759" s="179">
        <v>43238</v>
      </c>
      <c r="C759" s="108" t="s">
        <v>115</v>
      </c>
      <c r="D759" s="108" t="s">
        <v>526</v>
      </c>
      <c r="E759" s="108" t="s">
        <v>508</v>
      </c>
      <c r="F759" s="108" t="s">
        <v>1244</v>
      </c>
      <c r="G759" s="180">
        <v>567.88160000000005</v>
      </c>
      <c r="H759" s="180">
        <v>607.36</v>
      </c>
    </row>
    <row r="760" spans="2:8">
      <c r="B760" s="179">
        <v>42805</v>
      </c>
      <c r="C760" s="108" t="s">
        <v>514</v>
      </c>
      <c r="D760" s="108" t="s">
        <v>526</v>
      </c>
      <c r="E760" s="108" t="s">
        <v>537</v>
      </c>
      <c r="F760" s="108" t="s">
        <v>1245</v>
      </c>
      <c r="G760" s="180">
        <v>6724.1503999999995</v>
      </c>
      <c r="H760" s="180">
        <v>7641.08</v>
      </c>
    </row>
    <row r="761" spans="2:8">
      <c r="B761" s="179">
        <v>43275</v>
      </c>
      <c r="C761" s="108" t="s">
        <v>115</v>
      </c>
      <c r="D761" s="108" t="s">
        <v>528</v>
      </c>
      <c r="E761" s="108" t="s">
        <v>505</v>
      </c>
      <c r="F761" s="108" t="s">
        <v>1246</v>
      </c>
      <c r="G761" s="180">
        <v>6180.3780500000003</v>
      </c>
      <c r="H761" s="180">
        <v>6610.03</v>
      </c>
    </row>
    <row r="762" spans="2:8">
      <c r="B762" s="179">
        <v>43064</v>
      </c>
      <c r="C762" s="108" t="s">
        <v>115</v>
      </c>
      <c r="D762" s="108" t="s">
        <v>500</v>
      </c>
      <c r="E762" s="108" t="s">
        <v>511</v>
      </c>
      <c r="F762" s="108" t="s">
        <v>1247</v>
      </c>
      <c r="G762" s="180">
        <v>4280.7875999999997</v>
      </c>
      <c r="H762" s="180">
        <v>9955.32</v>
      </c>
    </row>
    <row r="763" spans="2:8">
      <c r="B763" s="179">
        <v>43179</v>
      </c>
      <c r="C763" s="108" t="s">
        <v>496</v>
      </c>
      <c r="D763" s="108" t="s">
        <v>528</v>
      </c>
      <c r="E763" s="108" t="s">
        <v>520</v>
      </c>
      <c r="F763" s="108" t="s">
        <v>1248</v>
      </c>
      <c r="G763" s="180">
        <v>877.48650000000009</v>
      </c>
      <c r="H763" s="180">
        <v>1595.43</v>
      </c>
    </row>
    <row r="764" spans="2:8">
      <c r="B764" s="179">
        <v>42947</v>
      </c>
      <c r="C764" s="108" t="s">
        <v>514</v>
      </c>
      <c r="D764" s="108" t="s">
        <v>528</v>
      </c>
      <c r="E764" s="108" t="s">
        <v>522</v>
      </c>
      <c r="F764" s="108" t="s">
        <v>1249</v>
      </c>
      <c r="G764" s="180">
        <v>2830.6724999999997</v>
      </c>
      <c r="H764" s="180">
        <v>4797.75</v>
      </c>
    </row>
    <row r="765" spans="2:8">
      <c r="B765" s="179">
        <v>43143</v>
      </c>
      <c r="C765" s="108" t="s">
        <v>496</v>
      </c>
      <c r="D765" s="108" t="s">
        <v>528</v>
      </c>
      <c r="E765" s="108" t="s">
        <v>520</v>
      </c>
      <c r="F765" s="108" t="s">
        <v>1250</v>
      </c>
      <c r="G765" s="180">
        <v>6955.6052499999996</v>
      </c>
      <c r="H765" s="180">
        <v>7439.15</v>
      </c>
    </row>
    <row r="766" spans="2:8">
      <c r="B766" s="179">
        <v>42985</v>
      </c>
      <c r="C766" s="108" t="s">
        <v>115</v>
      </c>
      <c r="D766" s="108" t="s">
        <v>404</v>
      </c>
      <c r="E766" s="108" t="s">
        <v>562</v>
      </c>
      <c r="F766" s="108" t="s">
        <v>1251</v>
      </c>
      <c r="G766" s="180">
        <v>7884.2659500000009</v>
      </c>
      <c r="H766" s="180">
        <v>8432.3700000000008</v>
      </c>
    </row>
    <row r="767" spans="2:8">
      <c r="B767" s="179">
        <v>43229</v>
      </c>
      <c r="C767" s="108" t="s">
        <v>115</v>
      </c>
      <c r="D767" s="108" t="s">
        <v>497</v>
      </c>
      <c r="E767" s="108" t="s">
        <v>505</v>
      </c>
      <c r="F767" s="108" t="s">
        <v>1252</v>
      </c>
      <c r="G767" s="180">
        <v>4285.1774999999998</v>
      </c>
      <c r="H767" s="180">
        <v>5713.57</v>
      </c>
    </row>
    <row r="768" spans="2:8">
      <c r="B768" s="179">
        <v>43025</v>
      </c>
      <c r="C768" s="108" t="s">
        <v>514</v>
      </c>
      <c r="D768" s="108" t="s">
        <v>507</v>
      </c>
      <c r="E768" s="108" t="s">
        <v>515</v>
      </c>
      <c r="F768" s="108" t="s">
        <v>1253</v>
      </c>
      <c r="G768" s="180">
        <v>2487.8293000000003</v>
      </c>
      <c r="H768" s="180">
        <v>2660.78</v>
      </c>
    </row>
    <row r="769" spans="2:8">
      <c r="B769" s="179">
        <v>43153</v>
      </c>
      <c r="C769" s="108" t="s">
        <v>496</v>
      </c>
      <c r="D769" s="108" t="s">
        <v>528</v>
      </c>
      <c r="E769" s="108" t="s">
        <v>530</v>
      </c>
      <c r="F769" s="108" t="s">
        <v>1254</v>
      </c>
      <c r="G769" s="180">
        <v>5712.8607999999995</v>
      </c>
      <c r="H769" s="180">
        <v>9849.76</v>
      </c>
    </row>
    <row r="770" spans="2:8">
      <c r="B770" s="179">
        <v>42774</v>
      </c>
      <c r="C770" s="108" t="s">
        <v>514</v>
      </c>
      <c r="D770" s="108" t="s">
        <v>526</v>
      </c>
      <c r="E770" s="108" t="s">
        <v>537</v>
      </c>
      <c r="F770" s="108" t="s">
        <v>1255</v>
      </c>
      <c r="G770" s="180">
        <v>6764.5286500000002</v>
      </c>
      <c r="H770" s="180">
        <v>7234.79</v>
      </c>
    </row>
    <row r="771" spans="2:8">
      <c r="B771" s="179">
        <v>43149</v>
      </c>
      <c r="C771" s="108" t="s">
        <v>514</v>
      </c>
      <c r="D771" s="108" t="s">
        <v>507</v>
      </c>
      <c r="E771" s="108" t="s">
        <v>535</v>
      </c>
      <c r="F771" s="108" t="s">
        <v>1256</v>
      </c>
      <c r="G771" s="180">
        <v>2549.8845000000001</v>
      </c>
      <c r="H771" s="180">
        <v>5666.41</v>
      </c>
    </row>
    <row r="772" spans="2:8">
      <c r="B772" s="179">
        <v>42996</v>
      </c>
      <c r="C772" s="108" t="s">
        <v>514</v>
      </c>
      <c r="D772" s="108" t="s">
        <v>497</v>
      </c>
      <c r="E772" s="108" t="s">
        <v>524</v>
      </c>
      <c r="F772" s="108" t="s">
        <v>1257</v>
      </c>
      <c r="G772" s="180">
        <v>3338.9505000000004</v>
      </c>
      <c r="H772" s="180">
        <v>7419.89</v>
      </c>
    </row>
    <row r="773" spans="2:8">
      <c r="B773" s="179">
        <v>43388</v>
      </c>
      <c r="C773" s="108" t="s">
        <v>503</v>
      </c>
      <c r="D773" s="108" t="s">
        <v>528</v>
      </c>
      <c r="E773" s="108" t="s">
        <v>498</v>
      </c>
      <c r="F773" s="108" t="s">
        <v>1258</v>
      </c>
      <c r="G773" s="180">
        <v>926.09100000000001</v>
      </c>
      <c r="H773" s="180">
        <v>2057.98</v>
      </c>
    </row>
    <row r="774" spans="2:8">
      <c r="B774" s="179">
        <v>42963</v>
      </c>
      <c r="C774" s="108" t="s">
        <v>514</v>
      </c>
      <c r="D774" s="108" t="s">
        <v>510</v>
      </c>
      <c r="E774" s="108" t="s">
        <v>524</v>
      </c>
      <c r="F774" s="108" t="s">
        <v>1259</v>
      </c>
      <c r="G774" s="180">
        <v>4345.5600000000004</v>
      </c>
      <c r="H774" s="180">
        <v>5794.08</v>
      </c>
    </row>
    <row r="775" spans="2:8">
      <c r="B775" s="179">
        <v>43356</v>
      </c>
      <c r="C775" s="108" t="s">
        <v>108</v>
      </c>
      <c r="D775" s="108" t="s">
        <v>497</v>
      </c>
      <c r="E775" s="108" t="s">
        <v>505</v>
      </c>
      <c r="F775" s="108" t="s">
        <v>1260</v>
      </c>
      <c r="G775" s="180">
        <v>2811.7964999999999</v>
      </c>
      <c r="H775" s="180">
        <v>7599.45</v>
      </c>
    </row>
    <row r="776" spans="2:8">
      <c r="B776" s="179">
        <v>42761</v>
      </c>
      <c r="C776" s="108" t="s">
        <v>514</v>
      </c>
      <c r="D776" s="108" t="s">
        <v>404</v>
      </c>
      <c r="E776" s="108" t="s">
        <v>505</v>
      </c>
      <c r="F776" s="108" t="s">
        <v>1261</v>
      </c>
      <c r="G776" s="180">
        <v>6225.6312000000007</v>
      </c>
      <c r="H776" s="180">
        <v>9155.34</v>
      </c>
    </row>
    <row r="777" spans="2:8">
      <c r="B777" s="179">
        <v>43260</v>
      </c>
      <c r="C777" s="108" t="s">
        <v>496</v>
      </c>
      <c r="D777" s="108" t="s">
        <v>528</v>
      </c>
      <c r="E777" s="108" t="s">
        <v>524</v>
      </c>
      <c r="F777" s="108" t="s">
        <v>1262</v>
      </c>
      <c r="G777" s="180">
        <v>2478.7079999999996</v>
      </c>
      <c r="H777" s="180">
        <v>4201.2</v>
      </c>
    </row>
    <row r="778" spans="2:8">
      <c r="B778" s="179">
        <v>43065</v>
      </c>
      <c r="C778" s="108" t="s">
        <v>503</v>
      </c>
      <c r="D778" s="108" t="s">
        <v>507</v>
      </c>
      <c r="E778" s="108" t="s">
        <v>511</v>
      </c>
      <c r="F778" s="108" t="s">
        <v>1263</v>
      </c>
      <c r="G778" s="180">
        <v>3184.4638999999997</v>
      </c>
      <c r="H778" s="180">
        <v>7405.73</v>
      </c>
    </row>
    <row r="779" spans="2:8">
      <c r="B779" s="179">
        <v>43346</v>
      </c>
      <c r="C779" s="108" t="s">
        <v>514</v>
      </c>
      <c r="D779" s="108" t="s">
        <v>510</v>
      </c>
      <c r="E779" s="108" t="s">
        <v>530</v>
      </c>
      <c r="F779" s="108" t="s">
        <v>1264</v>
      </c>
      <c r="G779" s="180">
        <v>610.13699999999994</v>
      </c>
      <c r="H779" s="180">
        <v>1355.86</v>
      </c>
    </row>
    <row r="780" spans="2:8">
      <c r="B780" s="179">
        <v>42871</v>
      </c>
      <c r="C780" s="108" t="s">
        <v>514</v>
      </c>
      <c r="D780" s="108" t="s">
        <v>404</v>
      </c>
      <c r="E780" s="108" t="s">
        <v>524</v>
      </c>
      <c r="F780" s="108" t="s">
        <v>1265</v>
      </c>
      <c r="G780" s="180">
        <v>2887.7213999999999</v>
      </c>
      <c r="H780" s="180">
        <v>4978.83</v>
      </c>
    </row>
    <row r="781" spans="2:8">
      <c r="B781" s="179">
        <v>43435</v>
      </c>
      <c r="C781" s="108" t="s">
        <v>503</v>
      </c>
      <c r="D781" s="108" t="s">
        <v>500</v>
      </c>
      <c r="E781" s="108" t="s">
        <v>501</v>
      </c>
      <c r="F781" s="108" t="s">
        <v>559</v>
      </c>
      <c r="G781" s="180">
        <v>7115.3280000000004</v>
      </c>
      <c r="H781" s="180">
        <v>8085.6</v>
      </c>
    </row>
    <row r="782" spans="2:8">
      <c r="B782" s="179">
        <v>43011</v>
      </c>
      <c r="C782" s="108" t="s">
        <v>496</v>
      </c>
      <c r="D782" s="108" t="s">
        <v>526</v>
      </c>
      <c r="E782" s="108" t="s">
        <v>501</v>
      </c>
      <c r="F782" s="108" t="s">
        <v>1266</v>
      </c>
      <c r="G782" s="180">
        <v>2774.7771000000002</v>
      </c>
      <c r="H782" s="180">
        <v>6452.97</v>
      </c>
    </row>
    <row r="783" spans="2:8">
      <c r="B783" s="179">
        <v>43461</v>
      </c>
      <c r="C783" s="108" t="s">
        <v>503</v>
      </c>
      <c r="D783" s="108" t="s">
        <v>510</v>
      </c>
      <c r="E783" s="108" t="s">
        <v>501</v>
      </c>
      <c r="F783" s="108" t="s">
        <v>1267</v>
      </c>
      <c r="G783" s="180">
        <v>6101.0960000000014</v>
      </c>
      <c r="H783" s="180">
        <v>8972.2000000000007</v>
      </c>
    </row>
    <row r="784" spans="2:8">
      <c r="B784" s="179">
        <v>42975</v>
      </c>
      <c r="C784" s="108" t="s">
        <v>514</v>
      </c>
      <c r="D784" s="108" t="s">
        <v>497</v>
      </c>
      <c r="E784" s="108" t="s">
        <v>535</v>
      </c>
      <c r="F784" s="108" t="s">
        <v>1268</v>
      </c>
      <c r="G784" s="180">
        <v>7898.9152000000004</v>
      </c>
      <c r="H784" s="180">
        <v>8976.0400000000009</v>
      </c>
    </row>
    <row r="785" spans="2:8">
      <c r="B785" s="179">
        <v>43428</v>
      </c>
      <c r="C785" s="108" t="s">
        <v>514</v>
      </c>
      <c r="D785" s="108" t="s">
        <v>528</v>
      </c>
      <c r="E785" s="108" t="s">
        <v>562</v>
      </c>
      <c r="F785" s="108" t="s">
        <v>1269</v>
      </c>
      <c r="G785" s="180">
        <v>2959.0962</v>
      </c>
      <c r="H785" s="180">
        <v>5101.8900000000003</v>
      </c>
    </row>
    <row r="786" spans="2:8">
      <c r="B786" s="179">
        <v>42847</v>
      </c>
      <c r="C786" s="108" t="s">
        <v>514</v>
      </c>
      <c r="D786" s="108" t="s">
        <v>510</v>
      </c>
      <c r="E786" s="108" t="s">
        <v>535</v>
      </c>
      <c r="F786" s="108" t="s">
        <v>1270</v>
      </c>
      <c r="G786" s="180">
        <v>3210.6594999999998</v>
      </c>
      <c r="H786" s="180">
        <v>7466.65</v>
      </c>
    </row>
    <row r="787" spans="2:8">
      <c r="B787" s="179">
        <v>43452</v>
      </c>
      <c r="C787" s="108" t="s">
        <v>496</v>
      </c>
      <c r="D787" s="108" t="s">
        <v>528</v>
      </c>
      <c r="E787" s="108" t="s">
        <v>508</v>
      </c>
      <c r="F787" s="108" t="s">
        <v>1271</v>
      </c>
      <c r="G787" s="180">
        <v>758.18889999999999</v>
      </c>
      <c r="H787" s="180">
        <v>1763.23</v>
      </c>
    </row>
    <row r="788" spans="2:8">
      <c r="B788" s="179">
        <v>43098</v>
      </c>
      <c r="C788" s="108" t="s">
        <v>514</v>
      </c>
      <c r="D788" s="108" t="s">
        <v>504</v>
      </c>
      <c r="E788" s="108" t="s">
        <v>515</v>
      </c>
      <c r="F788" s="108" t="s">
        <v>1272</v>
      </c>
      <c r="G788" s="180">
        <v>5622.9713999999994</v>
      </c>
      <c r="H788" s="180">
        <v>9530.4599999999991</v>
      </c>
    </row>
    <row r="789" spans="2:8">
      <c r="B789" s="179">
        <v>43182</v>
      </c>
      <c r="C789" s="108" t="s">
        <v>514</v>
      </c>
      <c r="D789" s="108" t="s">
        <v>500</v>
      </c>
      <c r="E789" s="108" t="s">
        <v>562</v>
      </c>
      <c r="F789" s="108" t="s">
        <v>1273</v>
      </c>
      <c r="G789" s="180">
        <v>5256.5046999999995</v>
      </c>
      <c r="H789" s="180">
        <v>8909.33</v>
      </c>
    </row>
    <row r="790" spans="2:8">
      <c r="B790" s="179">
        <v>43026</v>
      </c>
      <c r="C790" s="108" t="s">
        <v>496</v>
      </c>
      <c r="D790" s="108" t="s">
        <v>497</v>
      </c>
      <c r="E790" s="108" t="s">
        <v>501</v>
      </c>
      <c r="F790" s="108" t="s">
        <v>1274</v>
      </c>
      <c r="G790" s="180">
        <v>427.90360000000004</v>
      </c>
      <c r="H790" s="180">
        <v>629.27</v>
      </c>
    </row>
    <row r="791" spans="2:8">
      <c r="B791" s="179">
        <v>43307</v>
      </c>
      <c r="C791" s="108" t="s">
        <v>115</v>
      </c>
      <c r="D791" s="108" t="s">
        <v>528</v>
      </c>
      <c r="E791" s="108" t="s">
        <v>498</v>
      </c>
      <c r="F791" s="108" t="s">
        <v>1275</v>
      </c>
      <c r="G791" s="180">
        <v>3913.9425000000001</v>
      </c>
      <c r="H791" s="180">
        <v>5218.59</v>
      </c>
    </row>
    <row r="792" spans="2:8">
      <c r="B792" s="179">
        <v>42854</v>
      </c>
      <c r="C792" s="108" t="s">
        <v>115</v>
      </c>
      <c r="D792" s="108" t="s">
        <v>507</v>
      </c>
      <c r="E792" s="108" t="s">
        <v>508</v>
      </c>
      <c r="F792" s="108" t="s">
        <v>1276</v>
      </c>
      <c r="G792" s="180">
        <v>2714.3696</v>
      </c>
      <c r="H792" s="180">
        <v>3991.72</v>
      </c>
    </row>
    <row r="793" spans="2:8">
      <c r="B793" s="179">
        <v>43463</v>
      </c>
      <c r="C793" s="108" t="s">
        <v>115</v>
      </c>
      <c r="D793" s="108" t="s">
        <v>507</v>
      </c>
      <c r="E793" s="108" t="s">
        <v>569</v>
      </c>
      <c r="F793" s="108" t="s">
        <v>1277</v>
      </c>
      <c r="G793" s="180">
        <v>2767.9344000000001</v>
      </c>
      <c r="H793" s="180">
        <v>3145.38</v>
      </c>
    </row>
    <row r="794" spans="2:8">
      <c r="B794" s="179">
        <v>43055</v>
      </c>
      <c r="C794" s="108" t="s">
        <v>503</v>
      </c>
      <c r="D794" s="108" t="s">
        <v>510</v>
      </c>
      <c r="E794" s="108" t="s">
        <v>562</v>
      </c>
      <c r="F794" s="108" t="s">
        <v>1278</v>
      </c>
      <c r="G794" s="180">
        <v>4919.2220000000007</v>
      </c>
      <c r="H794" s="180">
        <v>8944.0400000000009</v>
      </c>
    </row>
    <row r="795" spans="2:8">
      <c r="B795" s="179">
        <v>43338</v>
      </c>
      <c r="C795" s="108" t="s">
        <v>108</v>
      </c>
      <c r="D795" s="108" t="s">
        <v>528</v>
      </c>
      <c r="E795" s="108" t="s">
        <v>501</v>
      </c>
      <c r="F795" s="108" t="s">
        <v>1279</v>
      </c>
      <c r="G795" s="180">
        <v>1041.6942999999999</v>
      </c>
      <c r="H795" s="180">
        <v>2815.39</v>
      </c>
    </row>
    <row r="796" spans="2:8">
      <c r="B796" s="179">
        <v>42919</v>
      </c>
      <c r="C796" s="108" t="s">
        <v>514</v>
      </c>
      <c r="D796" s="108" t="s">
        <v>404</v>
      </c>
      <c r="E796" s="108" t="s">
        <v>537</v>
      </c>
      <c r="F796" s="108" t="s">
        <v>1280</v>
      </c>
      <c r="G796" s="180">
        <v>3140.9235000000003</v>
      </c>
      <c r="H796" s="180">
        <v>5710.77</v>
      </c>
    </row>
    <row r="797" spans="2:8">
      <c r="B797" s="179">
        <v>43436</v>
      </c>
      <c r="C797" s="108" t="s">
        <v>496</v>
      </c>
      <c r="D797" s="108" t="s">
        <v>507</v>
      </c>
      <c r="E797" s="108" t="s">
        <v>520</v>
      </c>
      <c r="F797" s="108" t="s">
        <v>1109</v>
      </c>
      <c r="G797" s="180">
        <v>3290.2645999999995</v>
      </c>
      <c r="H797" s="180">
        <v>5672.87</v>
      </c>
    </row>
    <row r="798" spans="2:8">
      <c r="B798" s="179">
        <v>42879</v>
      </c>
      <c r="C798" s="108" t="s">
        <v>514</v>
      </c>
      <c r="D798" s="108" t="s">
        <v>526</v>
      </c>
      <c r="E798" s="108" t="s">
        <v>569</v>
      </c>
      <c r="F798" s="108" t="s">
        <v>1281</v>
      </c>
      <c r="G798" s="180">
        <v>3591.2772000000004</v>
      </c>
      <c r="H798" s="180">
        <v>5281.29</v>
      </c>
    </row>
    <row r="799" spans="2:8">
      <c r="B799" s="179">
        <v>43417</v>
      </c>
      <c r="C799" s="108" t="s">
        <v>503</v>
      </c>
      <c r="D799" s="108" t="s">
        <v>510</v>
      </c>
      <c r="E799" s="108" t="s">
        <v>515</v>
      </c>
      <c r="F799" s="108" t="s">
        <v>1130</v>
      </c>
      <c r="G799" s="180">
        <v>3653.6353000000004</v>
      </c>
      <c r="H799" s="180">
        <v>9874.69</v>
      </c>
    </row>
    <row r="800" spans="2:8">
      <c r="B800" s="179">
        <v>42943</v>
      </c>
      <c r="C800" s="108" t="s">
        <v>496</v>
      </c>
      <c r="D800" s="108" t="s">
        <v>497</v>
      </c>
      <c r="E800" s="108" t="s">
        <v>501</v>
      </c>
      <c r="F800" s="108" t="s">
        <v>1282</v>
      </c>
      <c r="G800" s="180">
        <v>2807.3430000000003</v>
      </c>
      <c r="H800" s="180">
        <v>5104.26</v>
      </c>
    </row>
    <row r="801" spans="2:8">
      <c r="B801" s="179">
        <v>43309</v>
      </c>
      <c r="C801" s="108" t="s">
        <v>514</v>
      </c>
      <c r="D801" s="108" t="s">
        <v>507</v>
      </c>
      <c r="E801" s="108" t="s">
        <v>535</v>
      </c>
      <c r="F801" s="108" t="s">
        <v>1283</v>
      </c>
      <c r="G801" s="180">
        <v>4020.66</v>
      </c>
      <c r="H801" s="180">
        <v>8934.7999999999993</v>
      </c>
    </row>
    <row r="802" spans="2:8">
      <c r="B802" s="179">
        <v>43083</v>
      </c>
      <c r="C802" s="108" t="s">
        <v>503</v>
      </c>
      <c r="D802" s="108" t="s">
        <v>507</v>
      </c>
      <c r="E802" s="108" t="s">
        <v>515</v>
      </c>
      <c r="F802" s="108" t="s">
        <v>1284</v>
      </c>
      <c r="G802" s="180">
        <v>699.70040000000006</v>
      </c>
      <c r="H802" s="180">
        <v>1206.3800000000001</v>
      </c>
    </row>
    <row r="803" spans="2:8">
      <c r="B803" s="179">
        <v>43351</v>
      </c>
      <c r="C803" s="108" t="s">
        <v>514</v>
      </c>
      <c r="D803" s="108" t="s">
        <v>528</v>
      </c>
      <c r="E803" s="108" t="s">
        <v>537</v>
      </c>
      <c r="F803" s="108" t="s">
        <v>1285</v>
      </c>
      <c r="G803" s="180">
        <v>1907.5574000000001</v>
      </c>
      <c r="H803" s="180">
        <v>4436.18</v>
      </c>
    </row>
    <row r="804" spans="2:8">
      <c r="B804" s="179">
        <v>42744</v>
      </c>
      <c r="C804" s="108" t="s">
        <v>496</v>
      </c>
      <c r="D804" s="108" t="s">
        <v>528</v>
      </c>
      <c r="E804" s="108" t="s">
        <v>562</v>
      </c>
      <c r="F804" s="108" t="s">
        <v>1286</v>
      </c>
      <c r="G804" s="180">
        <v>1222.6199999999999</v>
      </c>
      <c r="H804" s="180">
        <v>1630.16</v>
      </c>
    </row>
    <row r="805" spans="2:8">
      <c r="B805" s="179">
        <v>43322</v>
      </c>
      <c r="C805" s="108" t="s">
        <v>496</v>
      </c>
      <c r="D805" s="108" t="s">
        <v>507</v>
      </c>
      <c r="E805" s="108" t="s">
        <v>569</v>
      </c>
      <c r="F805" s="108" t="s">
        <v>1287</v>
      </c>
      <c r="G805" s="180">
        <v>944.34360000000004</v>
      </c>
      <c r="H805" s="180">
        <v>2552.2800000000002</v>
      </c>
    </row>
    <row r="806" spans="2:8">
      <c r="B806" s="179">
        <v>43043</v>
      </c>
      <c r="C806" s="108" t="s">
        <v>503</v>
      </c>
      <c r="D806" s="108" t="s">
        <v>526</v>
      </c>
      <c r="E806" s="108" t="s">
        <v>508</v>
      </c>
      <c r="F806" s="108" t="s">
        <v>541</v>
      </c>
      <c r="G806" s="180">
        <v>5753.4897999999994</v>
      </c>
      <c r="H806" s="180">
        <v>9919.81</v>
      </c>
    </row>
    <row r="807" spans="2:8">
      <c r="B807" s="179">
        <v>43380</v>
      </c>
      <c r="C807" s="108" t="s">
        <v>514</v>
      </c>
      <c r="D807" s="108" t="s">
        <v>504</v>
      </c>
      <c r="E807" s="108" t="s">
        <v>535</v>
      </c>
      <c r="F807" s="108" t="s">
        <v>1288</v>
      </c>
      <c r="G807" s="180">
        <v>5417.6813999999995</v>
      </c>
      <c r="H807" s="180">
        <v>9340.83</v>
      </c>
    </row>
    <row r="808" spans="2:8">
      <c r="B808" s="179">
        <v>42828</v>
      </c>
      <c r="C808" s="108" t="s">
        <v>514</v>
      </c>
      <c r="D808" s="108" t="s">
        <v>504</v>
      </c>
      <c r="E808" s="108" t="s">
        <v>498</v>
      </c>
      <c r="F808" s="108" t="s">
        <v>540</v>
      </c>
      <c r="G808" s="180">
        <v>219.08240000000001</v>
      </c>
      <c r="H808" s="180">
        <v>322.18</v>
      </c>
    </row>
    <row r="809" spans="2:8">
      <c r="B809" s="179">
        <v>43425</v>
      </c>
      <c r="C809" s="108" t="s">
        <v>108</v>
      </c>
      <c r="D809" s="108" t="s">
        <v>528</v>
      </c>
      <c r="E809" s="108" t="s">
        <v>562</v>
      </c>
      <c r="F809" s="108" t="s">
        <v>996</v>
      </c>
      <c r="G809" s="180">
        <v>396.89530000000002</v>
      </c>
      <c r="H809" s="180">
        <v>1072.69</v>
      </c>
    </row>
    <row r="810" spans="2:8">
      <c r="B810" s="179">
        <v>42963</v>
      </c>
      <c r="C810" s="108" t="s">
        <v>514</v>
      </c>
      <c r="D810" s="108" t="s">
        <v>500</v>
      </c>
      <c r="E810" s="108" t="s">
        <v>569</v>
      </c>
      <c r="F810" s="108" t="s">
        <v>1289</v>
      </c>
      <c r="G810" s="180">
        <v>5014.3632000000007</v>
      </c>
      <c r="H810" s="180">
        <v>5698.14</v>
      </c>
    </row>
    <row r="811" spans="2:8">
      <c r="B811" s="179">
        <v>43452</v>
      </c>
      <c r="C811" s="108" t="s">
        <v>115</v>
      </c>
      <c r="D811" s="108" t="s">
        <v>404</v>
      </c>
      <c r="E811" s="108" t="s">
        <v>562</v>
      </c>
      <c r="F811" s="108" t="s">
        <v>1290</v>
      </c>
      <c r="G811" s="180">
        <v>4920.1225999999997</v>
      </c>
      <c r="H811" s="180">
        <v>8482.9699999999993</v>
      </c>
    </row>
    <row r="812" spans="2:8">
      <c r="B812" s="179">
        <v>42757</v>
      </c>
      <c r="C812" s="108" t="s">
        <v>115</v>
      </c>
      <c r="D812" s="108" t="s">
        <v>526</v>
      </c>
      <c r="E812" s="108" t="s">
        <v>535</v>
      </c>
      <c r="F812" s="108" t="s">
        <v>1291</v>
      </c>
      <c r="G812" s="180">
        <v>2132.9313500000003</v>
      </c>
      <c r="H812" s="180">
        <v>2281.21</v>
      </c>
    </row>
    <row r="813" spans="2:8">
      <c r="B813" s="179">
        <v>43282</v>
      </c>
      <c r="C813" s="108" t="s">
        <v>503</v>
      </c>
      <c r="D813" s="108" t="s">
        <v>528</v>
      </c>
      <c r="E813" s="108" t="s">
        <v>530</v>
      </c>
      <c r="F813" s="108" t="s">
        <v>1292</v>
      </c>
      <c r="G813" s="180">
        <v>2448.4097000000002</v>
      </c>
      <c r="H813" s="180">
        <v>2618.62</v>
      </c>
    </row>
    <row r="814" spans="2:8">
      <c r="B814" s="179">
        <v>43050</v>
      </c>
      <c r="C814" s="108" t="s">
        <v>514</v>
      </c>
      <c r="D814" s="108" t="s">
        <v>504</v>
      </c>
      <c r="E814" s="108" t="s">
        <v>511</v>
      </c>
      <c r="F814" s="108" t="s">
        <v>1293</v>
      </c>
      <c r="G814" s="180">
        <v>1803.8388</v>
      </c>
      <c r="H814" s="180">
        <v>4875.24</v>
      </c>
    </row>
    <row r="815" spans="2:8">
      <c r="B815" s="179">
        <v>43161</v>
      </c>
      <c r="C815" s="108" t="s">
        <v>108</v>
      </c>
      <c r="D815" s="108" t="s">
        <v>528</v>
      </c>
      <c r="E815" s="108" t="s">
        <v>522</v>
      </c>
      <c r="F815" s="108" t="s">
        <v>1294</v>
      </c>
      <c r="G815" s="180">
        <v>4427.3895000000002</v>
      </c>
      <c r="H815" s="180">
        <v>7504.05</v>
      </c>
    </row>
    <row r="816" spans="2:8">
      <c r="B816" s="179">
        <v>42794</v>
      </c>
      <c r="C816" s="108" t="s">
        <v>503</v>
      </c>
      <c r="D816" s="108" t="s">
        <v>497</v>
      </c>
      <c r="E816" s="108" t="s">
        <v>524</v>
      </c>
      <c r="F816" s="108" t="s">
        <v>1295</v>
      </c>
      <c r="G816" s="180">
        <v>213.42189999999999</v>
      </c>
      <c r="H816" s="180">
        <v>496.33</v>
      </c>
    </row>
    <row r="817" spans="2:8">
      <c r="B817" s="179">
        <v>43460</v>
      </c>
      <c r="C817" s="108" t="s">
        <v>503</v>
      </c>
      <c r="D817" s="108" t="s">
        <v>504</v>
      </c>
      <c r="E817" s="108" t="s">
        <v>524</v>
      </c>
      <c r="F817" s="108" t="s">
        <v>1296</v>
      </c>
      <c r="G817" s="180">
        <v>8598.605950000001</v>
      </c>
      <c r="H817" s="180">
        <v>9196.3700000000008</v>
      </c>
    </row>
    <row r="818" spans="2:8">
      <c r="B818" s="179">
        <v>42775</v>
      </c>
      <c r="C818" s="108" t="s">
        <v>496</v>
      </c>
      <c r="D818" s="108" t="s">
        <v>504</v>
      </c>
      <c r="E818" s="108" t="s">
        <v>524</v>
      </c>
      <c r="F818" s="108" t="s">
        <v>1297</v>
      </c>
      <c r="G818" s="180">
        <v>1835.6528000000001</v>
      </c>
      <c r="H818" s="180">
        <v>4268.96</v>
      </c>
    </row>
    <row r="819" spans="2:8">
      <c r="B819" s="179">
        <v>43389</v>
      </c>
      <c r="C819" s="108" t="s">
        <v>514</v>
      </c>
      <c r="D819" s="108" t="s">
        <v>497</v>
      </c>
      <c r="E819" s="108" t="s">
        <v>505</v>
      </c>
      <c r="F819" s="108" t="s">
        <v>1298</v>
      </c>
      <c r="G819" s="180">
        <v>3394.8045000000002</v>
      </c>
      <c r="H819" s="180">
        <v>7544.01</v>
      </c>
    </row>
    <row r="820" spans="2:8">
      <c r="B820" s="179">
        <v>42739</v>
      </c>
      <c r="C820" s="108" t="s">
        <v>496</v>
      </c>
      <c r="D820" s="108" t="s">
        <v>497</v>
      </c>
      <c r="E820" s="108" t="s">
        <v>535</v>
      </c>
      <c r="F820" s="108" t="s">
        <v>1299</v>
      </c>
      <c r="G820" s="180">
        <v>4158.1724999999997</v>
      </c>
      <c r="H820" s="180">
        <v>5544.23</v>
      </c>
    </row>
    <row r="821" spans="2:8">
      <c r="B821" s="179">
        <v>43373</v>
      </c>
      <c r="C821" s="108" t="s">
        <v>496</v>
      </c>
      <c r="D821" s="108" t="s">
        <v>528</v>
      </c>
      <c r="E821" s="108" t="s">
        <v>537</v>
      </c>
      <c r="F821" s="108" t="s">
        <v>1300</v>
      </c>
      <c r="G821" s="180">
        <v>2121.6734999999999</v>
      </c>
      <c r="H821" s="180">
        <v>4714.83</v>
      </c>
    </row>
    <row r="822" spans="2:8">
      <c r="B822" s="179">
        <v>42983</v>
      </c>
      <c r="C822" s="108" t="s">
        <v>108</v>
      </c>
      <c r="D822" s="108" t="s">
        <v>510</v>
      </c>
      <c r="E822" s="108" t="s">
        <v>505</v>
      </c>
      <c r="F822" s="108" t="s">
        <v>1301</v>
      </c>
      <c r="G822" s="180">
        <v>5486.8231000000005</v>
      </c>
      <c r="H822" s="180">
        <v>5868.26</v>
      </c>
    </row>
    <row r="823" spans="2:8">
      <c r="B823" s="179">
        <v>43458</v>
      </c>
      <c r="C823" s="108" t="s">
        <v>514</v>
      </c>
      <c r="D823" s="108" t="s">
        <v>507</v>
      </c>
      <c r="E823" s="108" t="s">
        <v>522</v>
      </c>
      <c r="F823" s="108" t="s">
        <v>1302</v>
      </c>
      <c r="G823" s="180">
        <v>322.37560000000002</v>
      </c>
      <c r="H823" s="180">
        <v>555.82000000000005</v>
      </c>
    </row>
    <row r="824" spans="2:8">
      <c r="B824" s="179">
        <v>42767</v>
      </c>
      <c r="C824" s="108" t="s">
        <v>496</v>
      </c>
      <c r="D824" s="108" t="s">
        <v>404</v>
      </c>
      <c r="E824" s="108" t="s">
        <v>537</v>
      </c>
      <c r="F824" s="108" t="s">
        <v>1303</v>
      </c>
      <c r="G824" s="180">
        <v>3031.5374999999999</v>
      </c>
      <c r="H824" s="180">
        <v>6736.75</v>
      </c>
    </row>
    <row r="825" spans="2:8">
      <c r="B825" s="179">
        <v>43457</v>
      </c>
      <c r="C825" s="108" t="s">
        <v>496</v>
      </c>
      <c r="D825" s="108" t="s">
        <v>510</v>
      </c>
      <c r="E825" s="108" t="s">
        <v>522</v>
      </c>
      <c r="F825" s="108" t="s">
        <v>828</v>
      </c>
      <c r="G825" s="180">
        <v>7134.1248000000005</v>
      </c>
      <c r="H825" s="180">
        <v>8106.96</v>
      </c>
    </row>
    <row r="826" spans="2:8">
      <c r="B826" s="179">
        <v>42740</v>
      </c>
      <c r="C826" s="108" t="s">
        <v>514</v>
      </c>
      <c r="D826" s="108" t="s">
        <v>507</v>
      </c>
      <c r="E826" s="108" t="s">
        <v>524</v>
      </c>
      <c r="F826" s="108" t="s">
        <v>1304</v>
      </c>
      <c r="G826" s="180">
        <v>849.06449999999995</v>
      </c>
      <c r="H826" s="180">
        <v>1886.81</v>
      </c>
    </row>
    <row r="827" spans="2:8">
      <c r="B827" s="179">
        <v>43252</v>
      </c>
      <c r="C827" s="108" t="s">
        <v>496</v>
      </c>
      <c r="D827" s="108" t="s">
        <v>404</v>
      </c>
      <c r="E827" s="108" t="s">
        <v>562</v>
      </c>
      <c r="F827" s="108" t="s">
        <v>1305</v>
      </c>
      <c r="G827" s="180">
        <v>296.5985</v>
      </c>
      <c r="H827" s="180">
        <v>539.27</v>
      </c>
    </row>
    <row r="828" spans="2:8">
      <c r="B828" s="179">
        <v>42828</v>
      </c>
      <c r="C828" s="108" t="s">
        <v>514</v>
      </c>
      <c r="D828" s="108" t="s">
        <v>526</v>
      </c>
      <c r="E828" s="108" t="s">
        <v>508</v>
      </c>
      <c r="F828" s="108" t="s">
        <v>1250</v>
      </c>
      <c r="G828" s="180">
        <v>7959.1864000000005</v>
      </c>
      <c r="H828" s="180">
        <v>9044.5300000000007</v>
      </c>
    </row>
    <row r="829" spans="2:8">
      <c r="B829" s="179">
        <v>43126</v>
      </c>
      <c r="C829" s="108" t="s">
        <v>496</v>
      </c>
      <c r="D829" s="108" t="s">
        <v>507</v>
      </c>
      <c r="E829" s="108" t="s">
        <v>508</v>
      </c>
      <c r="F829" s="108" t="s">
        <v>1306</v>
      </c>
      <c r="G829" s="180">
        <v>2611.6420000000003</v>
      </c>
      <c r="H829" s="180">
        <v>3840.65</v>
      </c>
    </row>
    <row r="830" spans="2:8">
      <c r="B830" s="179">
        <v>43095</v>
      </c>
      <c r="C830" s="108" t="s">
        <v>514</v>
      </c>
      <c r="D830" s="108" t="s">
        <v>404</v>
      </c>
      <c r="E830" s="108" t="s">
        <v>515</v>
      </c>
      <c r="F830" s="108" t="s">
        <v>884</v>
      </c>
      <c r="G830" s="180">
        <v>5533.4048000000003</v>
      </c>
      <c r="H830" s="180">
        <v>5918.08</v>
      </c>
    </row>
    <row r="831" spans="2:8">
      <c r="B831" s="179">
        <v>43427</v>
      </c>
      <c r="C831" s="108" t="s">
        <v>514</v>
      </c>
      <c r="D831" s="108" t="s">
        <v>497</v>
      </c>
      <c r="E831" s="108" t="s">
        <v>498</v>
      </c>
      <c r="F831" s="108" t="s">
        <v>1307</v>
      </c>
      <c r="G831" s="180">
        <v>3666.6375000000003</v>
      </c>
      <c r="H831" s="180">
        <v>4888.8500000000004</v>
      </c>
    </row>
    <row r="832" spans="2:8">
      <c r="B832" s="179">
        <v>42873</v>
      </c>
      <c r="C832" s="108" t="s">
        <v>496</v>
      </c>
      <c r="D832" s="108" t="s">
        <v>404</v>
      </c>
      <c r="E832" s="108" t="s">
        <v>524</v>
      </c>
      <c r="F832" s="108" t="s">
        <v>1308</v>
      </c>
      <c r="G832" s="180">
        <v>5309.2380000000003</v>
      </c>
      <c r="H832" s="180">
        <v>9653.16</v>
      </c>
    </row>
    <row r="833" spans="2:8">
      <c r="B833" s="179">
        <v>43433</v>
      </c>
      <c r="C833" s="108" t="s">
        <v>115</v>
      </c>
      <c r="D833" s="108" t="s">
        <v>500</v>
      </c>
      <c r="E833" s="108" t="s">
        <v>520</v>
      </c>
      <c r="F833" s="108" t="s">
        <v>1309</v>
      </c>
      <c r="G833" s="180">
        <v>2669.4</v>
      </c>
      <c r="H833" s="180">
        <v>5932</v>
      </c>
    </row>
    <row r="834" spans="2:8">
      <c r="B834" s="179">
        <v>43055</v>
      </c>
      <c r="C834" s="108" t="s">
        <v>514</v>
      </c>
      <c r="D834" s="108" t="s">
        <v>510</v>
      </c>
      <c r="E834" s="108" t="s">
        <v>511</v>
      </c>
      <c r="F834" s="108" t="s">
        <v>1310</v>
      </c>
      <c r="G834" s="180">
        <v>816.17020000000002</v>
      </c>
      <c r="H834" s="180">
        <v>1407.19</v>
      </c>
    </row>
    <row r="835" spans="2:8">
      <c r="B835" s="179">
        <v>43373</v>
      </c>
      <c r="C835" s="108" t="s">
        <v>115</v>
      </c>
      <c r="D835" s="108" t="s">
        <v>500</v>
      </c>
      <c r="E835" s="108" t="s">
        <v>508</v>
      </c>
      <c r="F835" s="108" t="s">
        <v>1311</v>
      </c>
      <c r="G835" s="180">
        <v>444.07</v>
      </c>
      <c r="H835" s="180">
        <v>807.4</v>
      </c>
    </row>
    <row r="836" spans="2:8">
      <c r="B836" s="179">
        <v>42883</v>
      </c>
      <c r="C836" s="108" t="s">
        <v>503</v>
      </c>
      <c r="D836" s="108" t="s">
        <v>507</v>
      </c>
      <c r="E836" s="108" t="s">
        <v>505</v>
      </c>
      <c r="F836" s="108" t="s">
        <v>1312</v>
      </c>
      <c r="G836" s="180">
        <v>2445.4150999999997</v>
      </c>
      <c r="H836" s="180">
        <v>6609.23</v>
      </c>
    </row>
    <row r="837" spans="2:8">
      <c r="B837" s="179">
        <v>43393</v>
      </c>
      <c r="C837" s="108" t="s">
        <v>503</v>
      </c>
      <c r="D837" s="108" t="s">
        <v>528</v>
      </c>
      <c r="E837" s="108" t="s">
        <v>520</v>
      </c>
      <c r="F837" s="108" t="s">
        <v>1313</v>
      </c>
      <c r="G837" s="180">
        <v>5499.7788</v>
      </c>
      <c r="H837" s="180">
        <v>8087.91</v>
      </c>
    </row>
    <row r="838" spans="2:8">
      <c r="B838" s="179">
        <v>43030</v>
      </c>
      <c r="C838" s="108" t="s">
        <v>496</v>
      </c>
      <c r="D838" s="108" t="s">
        <v>500</v>
      </c>
      <c r="E838" s="108" t="s">
        <v>498</v>
      </c>
      <c r="F838" s="108" t="s">
        <v>1314</v>
      </c>
      <c r="G838" s="180">
        <v>113.6773</v>
      </c>
      <c r="H838" s="180">
        <v>121.58</v>
      </c>
    </row>
    <row r="839" spans="2:8">
      <c r="B839" s="179">
        <v>43433</v>
      </c>
      <c r="C839" s="108" t="s">
        <v>514</v>
      </c>
      <c r="D839" s="108" t="s">
        <v>510</v>
      </c>
      <c r="E839" s="108" t="s">
        <v>505</v>
      </c>
      <c r="F839" s="108" t="s">
        <v>1315</v>
      </c>
      <c r="G839" s="180">
        <v>2962.6167999999998</v>
      </c>
      <c r="H839" s="180">
        <v>5107.96</v>
      </c>
    </row>
    <row r="840" spans="2:8">
      <c r="B840" s="179">
        <v>42971</v>
      </c>
      <c r="C840" s="108" t="s">
        <v>503</v>
      </c>
      <c r="D840" s="108" t="s">
        <v>497</v>
      </c>
      <c r="E840" s="108" t="s">
        <v>501</v>
      </c>
      <c r="F840" s="108" t="s">
        <v>1316</v>
      </c>
      <c r="G840" s="180">
        <v>923.91200000000003</v>
      </c>
      <c r="H840" s="180">
        <v>1049.9000000000001</v>
      </c>
    </row>
    <row r="841" spans="2:8">
      <c r="B841" s="179">
        <v>43434</v>
      </c>
      <c r="C841" s="108" t="s">
        <v>514</v>
      </c>
      <c r="D841" s="108" t="s">
        <v>504</v>
      </c>
      <c r="E841" s="108" t="s">
        <v>520</v>
      </c>
      <c r="F841" s="108" t="s">
        <v>1317</v>
      </c>
      <c r="G841" s="180">
        <v>6499.4374500000004</v>
      </c>
      <c r="H841" s="180">
        <v>6951.27</v>
      </c>
    </row>
    <row r="842" spans="2:8">
      <c r="B842" s="179">
        <v>42828</v>
      </c>
      <c r="C842" s="108" t="s">
        <v>115</v>
      </c>
      <c r="D842" s="108" t="s">
        <v>497</v>
      </c>
      <c r="E842" s="108" t="s">
        <v>501</v>
      </c>
      <c r="F842" s="108" t="s">
        <v>1318</v>
      </c>
      <c r="G842" s="180">
        <v>8792.467200000001</v>
      </c>
      <c r="H842" s="180">
        <v>9991.44</v>
      </c>
    </row>
    <row r="843" spans="2:8">
      <c r="B843" s="179">
        <v>43308</v>
      </c>
      <c r="C843" s="108" t="s">
        <v>514</v>
      </c>
      <c r="D843" s="108" t="s">
        <v>528</v>
      </c>
      <c r="E843" s="108" t="s">
        <v>524</v>
      </c>
      <c r="F843" s="108" t="s">
        <v>1319</v>
      </c>
      <c r="G843" s="180">
        <v>7078.8476000000001</v>
      </c>
      <c r="H843" s="180">
        <v>7570.96</v>
      </c>
    </row>
    <row r="844" spans="2:8">
      <c r="B844" s="179">
        <v>42837</v>
      </c>
      <c r="C844" s="108" t="s">
        <v>108</v>
      </c>
      <c r="D844" s="108" t="s">
        <v>500</v>
      </c>
      <c r="E844" s="108" t="s">
        <v>498</v>
      </c>
      <c r="F844" s="108" t="s">
        <v>1320</v>
      </c>
      <c r="G844" s="180">
        <v>3453.9695999999999</v>
      </c>
      <c r="H844" s="180">
        <v>5955.12</v>
      </c>
    </row>
    <row r="845" spans="2:8">
      <c r="B845" s="179">
        <v>43278</v>
      </c>
      <c r="C845" s="108" t="s">
        <v>108</v>
      </c>
      <c r="D845" s="108" t="s">
        <v>404</v>
      </c>
      <c r="E845" s="108" t="s">
        <v>511</v>
      </c>
      <c r="F845" s="108" t="s">
        <v>1321</v>
      </c>
      <c r="G845" s="180">
        <v>2180.67</v>
      </c>
      <c r="H845" s="180">
        <v>2907.56</v>
      </c>
    </row>
    <row r="846" spans="2:8">
      <c r="B846" s="179">
        <v>42839</v>
      </c>
      <c r="C846" s="108" t="s">
        <v>496</v>
      </c>
      <c r="D846" s="108" t="s">
        <v>510</v>
      </c>
      <c r="E846" s="108" t="s">
        <v>530</v>
      </c>
      <c r="F846" s="108" t="s">
        <v>1322</v>
      </c>
      <c r="G846" s="180">
        <v>5082.0752000000002</v>
      </c>
      <c r="H846" s="180">
        <v>7473.64</v>
      </c>
    </row>
    <row r="847" spans="2:8">
      <c r="B847" s="179">
        <v>43377</v>
      </c>
      <c r="C847" s="108" t="s">
        <v>115</v>
      </c>
      <c r="D847" s="108" t="s">
        <v>507</v>
      </c>
      <c r="E847" s="108" t="s">
        <v>498</v>
      </c>
      <c r="F847" s="108" t="s">
        <v>1323</v>
      </c>
      <c r="G847" s="180">
        <v>3640.3153000000002</v>
      </c>
      <c r="H847" s="180">
        <v>9838.69</v>
      </c>
    </row>
    <row r="848" spans="2:8">
      <c r="B848" s="179">
        <v>43065</v>
      </c>
      <c r="C848" s="108" t="s">
        <v>503</v>
      </c>
      <c r="D848" s="108" t="s">
        <v>404</v>
      </c>
      <c r="E848" s="108" t="s">
        <v>537</v>
      </c>
      <c r="F848" s="108" t="s">
        <v>513</v>
      </c>
      <c r="G848" s="180">
        <v>3238.5688500000001</v>
      </c>
      <c r="H848" s="180">
        <v>3463.71</v>
      </c>
    </row>
    <row r="849" spans="2:8">
      <c r="B849" s="179">
        <v>43242</v>
      </c>
      <c r="C849" s="108" t="s">
        <v>115</v>
      </c>
      <c r="D849" s="108" t="s">
        <v>526</v>
      </c>
      <c r="E849" s="108" t="s">
        <v>498</v>
      </c>
      <c r="F849" s="108" t="s">
        <v>1324</v>
      </c>
      <c r="G849" s="180">
        <v>6011.2204000000011</v>
      </c>
      <c r="H849" s="180">
        <v>8840.0300000000007</v>
      </c>
    </row>
    <row r="850" spans="2:8">
      <c r="B850" s="179">
        <v>42950</v>
      </c>
      <c r="C850" s="108" t="s">
        <v>496</v>
      </c>
      <c r="D850" s="108" t="s">
        <v>528</v>
      </c>
      <c r="E850" s="108" t="s">
        <v>535</v>
      </c>
      <c r="F850" s="108" t="s">
        <v>1325</v>
      </c>
      <c r="G850" s="180">
        <v>1271.6324999999999</v>
      </c>
      <c r="H850" s="180">
        <v>2825.85</v>
      </c>
    </row>
    <row r="851" spans="2:8">
      <c r="B851" s="179">
        <v>43290</v>
      </c>
      <c r="C851" s="108" t="s">
        <v>514</v>
      </c>
      <c r="D851" s="108" t="s">
        <v>504</v>
      </c>
      <c r="E851" s="108" t="s">
        <v>537</v>
      </c>
      <c r="F851" s="108" t="s">
        <v>1326</v>
      </c>
      <c r="G851" s="180">
        <v>3273.2655999999997</v>
      </c>
      <c r="H851" s="180">
        <v>3719.62</v>
      </c>
    </row>
    <row r="852" spans="2:8">
      <c r="B852" s="179">
        <v>42834</v>
      </c>
      <c r="C852" s="108" t="s">
        <v>514</v>
      </c>
      <c r="D852" s="108" t="s">
        <v>526</v>
      </c>
      <c r="E852" s="108" t="s">
        <v>505</v>
      </c>
      <c r="F852" s="108" t="s">
        <v>1327</v>
      </c>
      <c r="G852" s="180">
        <v>1786.3472000000002</v>
      </c>
      <c r="H852" s="180">
        <v>2029.94</v>
      </c>
    </row>
    <row r="853" spans="2:8">
      <c r="B853" s="179">
        <v>43408</v>
      </c>
      <c r="C853" s="108" t="s">
        <v>108</v>
      </c>
      <c r="D853" s="108" t="s">
        <v>526</v>
      </c>
      <c r="E853" s="108" t="s">
        <v>511</v>
      </c>
      <c r="F853" s="108" t="s">
        <v>1328</v>
      </c>
      <c r="G853" s="180">
        <v>6525.3</v>
      </c>
      <c r="H853" s="180">
        <v>8700.4</v>
      </c>
    </row>
    <row r="854" spans="2:8">
      <c r="B854" s="179">
        <v>42933</v>
      </c>
      <c r="C854" s="108" t="s">
        <v>514</v>
      </c>
      <c r="D854" s="108" t="s">
        <v>507</v>
      </c>
      <c r="E854" s="108" t="s">
        <v>515</v>
      </c>
      <c r="F854" s="108" t="s">
        <v>1329</v>
      </c>
      <c r="G854" s="180">
        <v>782.73249999999996</v>
      </c>
      <c r="H854" s="180">
        <v>1423.15</v>
      </c>
    </row>
    <row r="855" spans="2:8">
      <c r="B855" s="179">
        <v>43156</v>
      </c>
      <c r="C855" s="108" t="s">
        <v>514</v>
      </c>
      <c r="D855" s="108" t="s">
        <v>528</v>
      </c>
      <c r="E855" s="108" t="s">
        <v>524</v>
      </c>
      <c r="F855" s="108" t="s">
        <v>1330</v>
      </c>
      <c r="G855" s="180">
        <v>4071.8318999999997</v>
      </c>
      <c r="H855" s="180">
        <v>6901.41</v>
      </c>
    </row>
    <row r="856" spans="2:8">
      <c r="B856" s="179">
        <v>43059</v>
      </c>
      <c r="C856" s="108" t="s">
        <v>503</v>
      </c>
      <c r="D856" s="108" t="s">
        <v>528</v>
      </c>
      <c r="E856" s="108" t="s">
        <v>498</v>
      </c>
      <c r="F856" s="108" t="s">
        <v>1331</v>
      </c>
      <c r="G856" s="180">
        <v>6202.6778000000004</v>
      </c>
      <c r="H856" s="180">
        <v>6633.88</v>
      </c>
    </row>
    <row r="857" spans="2:8">
      <c r="B857" s="179">
        <v>43363</v>
      </c>
      <c r="C857" s="108" t="s">
        <v>503</v>
      </c>
      <c r="D857" s="108" t="s">
        <v>504</v>
      </c>
      <c r="E857" s="108" t="s">
        <v>569</v>
      </c>
      <c r="F857" s="108" t="s">
        <v>1332</v>
      </c>
      <c r="G857" s="180">
        <v>1458.1886</v>
      </c>
      <c r="H857" s="180">
        <v>1559.56</v>
      </c>
    </row>
    <row r="858" spans="2:8">
      <c r="B858" s="179">
        <v>43095</v>
      </c>
      <c r="C858" s="108" t="s">
        <v>108</v>
      </c>
      <c r="D858" s="108" t="s">
        <v>526</v>
      </c>
      <c r="E858" s="108" t="s">
        <v>498</v>
      </c>
      <c r="F858" s="108" t="s">
        <v>1333</v>
      </c>
      <c r="G858" s="180">
        <v>6261.7874999999995</v>
      </c>
      <c r="H858" s="180">
        <v>8349.0499999999993</v>
      </c>
    </row>
    <row r="859" spans="2:8">
      <c r="B859" s="179">
        <v>43345</v>
      </c>
      <c r="C859" s="108" t="s">
        <v>514</v>
      </c>
      <c r="D859" s="108" t="s">
        <v>526</v>
      </c>
      <c r="E859" s="108" t="s">
        <v>569</v>
      </c>
      <c r="F859" s="108" t="s">
        <v>1334</v>
      </c>
      <c r="G859" s="180">
        <v>2929.3275000000003</v>
      </c>
      <c r="H859" s="180">
        <v>5326.05</v>
      </c>
    </row>
    <row r="860" spans="2:8">
      <c r="B860" s="179">
        <v>43073</v>
      </c>
      <c r="C860" s="108" t="s">
        <v>496</v>
      </c>
      <c r="D860" s="108" t="s">
        <v>526</v>
      </c>
      <c r="E860" s="108" t="s">
        <v>520</v>
      </c>
      <c r="F860" s="108" t="s">
        <v>674</v>
      </c>
      <c r="G860" s="180">
        <v>4262.5165000000006</v>
      </c>
      <c r="H860" s="180">
        <v>7750.03</v>
      </c>
    </row>
    <row r="861" spans="2:8">
      <c r="B861" s="179">
        <v>43390</v>
      </c>
      <c r="C861" s="108" t="s">
        <v>115</v>
      </c>
      <c r="D861" s="108" t="s">
        <v>404</v>
      </c>
      <c r="E861" s="108" t="s">
        <v>501</v>
      </c>
      <c r="F861" s="108" t="s">
        <v>1335</v>
      </c>
      <c r="G861" s="180">
        <v>4316.7080000000005</v>
      </c>
      <c r="H861" s="180">
        <v>4616.8</v>
      </c>
    </row>
    <row r="862" spans="2:8">
      <c r="B862" s="179">
        <v>42889</v>
      </c>
      <c r="C862" s="108" t="s">
        <v>503</v>
      </c>
      <c r="D862" s="108" t="s">
        <v>526</v>
      </c>
      <c r="E862" s="108" t="s">
        <v>569</v>
      </c>
      <c r="F862" s="108" t="s">
        <v>1336</v>
      </c>
      <c r="G862" s="180">
        <v>1291.4625000000001</v>
      </c>
      <c r="H862" s="180">
        <v>1721.95</v>
      </c>
    </row>
    <row r="863" spans="2:8">
      <c r="B863" s="179">
        <v>43462</v>
      </c>
      <c r="C863" s="108" t="s">
        <v>514</v>
      </c>
      <c r="D863" s="108" t="s">
        <v>528</v>
      </c>
      <c r="E863" s="108" t="s">
        <v>537</v>
      </c>
      <c r="F863" s="108" t="s">
        <v>1337</v>
      </c>
      <c r="G863" s="180">
        <v>6404.2725000000009</v>
      </c>
      <c r="H863" s="180">
        <v>8539.0300000000007</v>
      </c>
    </row>
    <row r="864" spans="2:8">
      <c r="B864" s="179">
        <v>42804</v>
      </c>
      <c r="C864" s="108" t="s">
        <v>115</v>
      </c>
      <c r="D864" s="108" t="s">
        <v>404</v>
      </c>
      <c r="E864" s="108" t="s">
        <v>501</v>
      </c>
      <c r="F864" s="108" t="s">
        <v>1338</v>
      </c>
      <c r="G864" s="180">
        <v>6587.55</v>
      </c>
      <c r="H864" s="180">
        <v>8783.4</v>
      </c>
    </row>
    <row r="865" spans="2:8">
      <c r="B865" s="179">
        <v>43179</v>
      </c>
      <c r="C865" s="108" t="s">
        <v>496</v>
      </c>
      <c r="D865" s="108" t="s">
        <v>504</v>
      </c>
      <c r="E865" s="108" t="s">
        <v>515</v>
      </c>
      <c r="F865" s="108" t="s">
        <v>1339</v>
      </c>
      <c r="G865" s="180">
        <v>3175.6136000000006</v>
      </c>
      <c r="H865" s="180">
        <v>4670.0200000000004</v>
      </c>
    </row>
    <row r="866" spans="2:8">
      <c r="B866" s="179">
        <v>42809</v>
      </c>
      <c r="C866" s="108" t="s">
        <v>503</v>
      </c>
      <c r="D866" s="108" t="s">
        <v>404</v>
      </c>
      <c r="E866" s="108" t="s">
        <v>522</v>
      </c>
      <c r="F866" s="108" t="s">
        <v>1340</v>
      </c>
      <c r="G866" s="180">
        <v>1115.884</v>
      </c>
      <c r="H866" s="180">
        <v>1268.05</v>
      </c>
    </row>
    <row r="867" spans="2:8">
      <c r="B867" s="179">
        <v>43428</v>
      </c>
      <c r="C867" s="108" t="s">
        <v>115</v>
      </c>
      <c r="D867" s="108" t="s">
        <v>404</v>
      </c>
      <c r="E867" s="108" t="s">
        <v>562</v>
      </c>
      <c r="F867" s="108" t="s">
        <v>1341</v>
      </c>
      <c r="G867" s="180">
        <v>3276.3989500000002</v>
      </c>
      <c r="H867" s="180">
        <v>3504.17</v>
      </c>
    </row>
    <row r="868" spans="2:8">
      <c r="B868" s="179">
        <v>43072</v>
      </c>
      <c r="C868" s="108" t="s">
        <v>514</v>
      </c>
      <c r="D868" s="108" t="s">
        <v>510</v>
      </c>
      <c r="E868" s="108" t="s">
        <v>501</v>
      </c>
      <c r="F868" s="108" t="s">
        <v>1342</v>
      </c>
      <c r="G868" s="180">
        <v>1011.2484000000002</v>
      </c>
      <c r="H868" s="180">
        <v>1487.13</v>
      </c>
    </row>
    <row r="869" spans="2:8">
      <c r="B869" s="179">
        <v>43102</v>
      </c>
      <c r="C869" s="108" t="s">
        <v>496</v>
      </c>
      <c r="D869" s="108" t="s">
        <v>510</v>
      </c>
      <c r="E869" s="108" t="s">
        <v>522</v>
      </c>
      <c r="F869" s="108" t="s">
        <v>1343</v>
      </c>
      <c r="G869" s="180">
        <v>5238.7339999999995</v>
      </c>
      <c r="H869" s="180">
        <v>9032.2999999999993</v>
      </c>
    </row>
    <row r="870" spans="2:8">
      <c r="B870" s="179">
        <v>42884</v>
      </c>
      <c r="C870" s="108" t="s">
        <v>108</v>
      </c>
      <c r="D870" s="108" t="s">
        <v>497</v>
      </c>
      <c r="E870" s="108" t="s">
        <v>569</v>
      </c>
      <c r="F870" s="108" t="s">
        <v>1344</v>
      </c>
      <c r="G870" s="180">
        <v>2052.7092000000002</v>
      </c>
      <c r="H870" s="180">
        <v>3018.69</v>
      </c>
    </row>
    <row r="871" spans="2:8">
      <c r="B871" s="179">
        <v>43430</v>
      </c>
      <c r="C871" s="108" t="s">
        <v>514</v>
      </c>
      <c r="D871" s="108" t="s">
        <v>504</v>
      </c>
      <c r="E871" s="108" t="s">
        <v>562</v>
      </c>
      <c r="F871" s="108" t="s">
        <v>1345</v>
      </c>
      <c r="G871" s="180">
        <v>3950.3463999999999</v>
      </c>
      <c r="H871" s="180">
        <v>4489.03</v>
      </c>
    </row>
    <row r="872" spans="2:8">
      <c r="B872" s="179">
        <v>42976</v>
      </c>
      <c r="C872" s="108" t="s">
        <v>514</v>
      </c>
      <c r="D872" s="108" t="s">
        <v>504</v>
      </c>
      <c r="E872" s="108" t="s">
        <v>508</v>
      </c>
      <c r="F872" s="108" t="s">
        <v>1346</v>
      </c>
      <c r="G872" s="180">
        <v>3739.0736000000002</v>
      </c>
      <c r="H872" s="180">
        <v>8695.52</v>
      </c>
    </row>
    <row r="873" spans="2:8">
      <c r="B873" s="179">
        <v>43188</v>
      </c>
      <c r="C873" s="108" t="s">
        <v>514</v>
      </c>
      <c r="D873" s="108" t="s">
        <v>510</v>
      </c>
      <c r="E873" s="108" t="s">
        <v>511</v>
      </c>
      <c r="F873" s="108" t="s">
        <v>1347</v>
      </c>
      <c r="G873" s="180">
        <v>525.56119999999999</v>
      </c>
      <c r="H873" s="180">
        <v>906.14</v>
      </c>
    </row>
    <row r="874" spans="2:8">
      <c r="B874" s="179">
        <v>42848</v>
      </c>
      <c r="C874" s="108" t="s">
        <v>115</v>
      </c>
      <c r="D874" s="108" t="s">
        <v>528</v>
      </c>
      <c r="E874" s="108" t="s">
        <v>569</v>
      </c>
      <c r="F874" s="108" t="s">
        <v>1348</v>
      </c>
      <c r="G874" s="180">
        <v>1673.6358</v>
      </c>
      <c r="H874" s="180">
        <v>4523.34</v>
      </c>
    </row>
    <row r="875" spans="2:8">
      <c r="B875" s="179">
        <v>43453</v>
      </c>
      <c r="C875" s="108" t="s">
        <v>115</v>
      </c>
      <c r="D875" s="108" t="s">
        <v>497</v>
      </c>
      <c r="E875" s="108" t="s">
        <v>535</v>
      </c>
      <c r="F875" s="108" t="s">
        <v>1349</v>
      </c>
      <c r="G875" s="180">
        <v>1081.3165000000001</v>
      </c>
      <c r="H875" s="180">
        <v>1966.03</v>
      </c>
    </row>
    <row r="876" spans="2:8">
      <c r="B876" s="179">
        <v>43057</v>
      </c>
      <c r="C876" s="108" t="s">
        <v>514</v>
      </c>
      <c r="D876" s="108" t="s">
        <v>504</v>
      </c>
      <c r="E876" s="108" t="s">
        <v>508</v>
      </c>
      <c r="F876" s="108" t="s">
        <v>1350</v>
      </c>
      <c r="G876" s="180">
        <v>1059.2836</v>
      </c>
      <c r="H876" s="180">
        <v>1557.77</v>
      </c>
    </row>
    <row r="877" spans="2:8">
      <c r="B877" s="179">
        <v>43168</v>
      </c>
      <c r="C877" s="108" t="s">
        <v>108</v>
      </c>
      <c r="D877" s="108" t="s">
        <v>497</v>
      </c>
      <c r="E877" s="108" t="s">
        <v>535</v>
      </c>
      <c r="F877" s="108" t="s">
        <v>1351</v>
      </c>
      <c r="G877" s="180">
        <v>7634.9014500000003</v>
      </c>
      <c r="H877" s="180">
        <v>8165.67</v>
      </c>
    </row>
    <row r="878" spans="2:8">
      <c r="B878" s="179">
        <v>42795</v>
      </c>
      <c r="C878" s="108" t="s">
        <v>514</v>
      </c>
      <c r="D878" s="108" t="s">
        <v>510</v>
      </c>
      <c r="E878" s="108" t="s">
        <v>515</v>
      </c>
      <c r="F878" s="108" t="s">
        <v>1352</v>
      </c>
      <c r="G878" s="180">
        <v>1679.8924999999999</v>
      </c>
      <c r="H878" s="180">
        <v>4540.25</v>
      </c>
    </row>
    <row r="879" spans="2:8">
      <c r="B879" s="179">
        <v>43232</v>
      </c>
      <c r="C879" s="108" t="s">
        <v>514</v>
      </c>
      <c r="D879" s="108" t="s">
        <v>510</v>
      </c>
      <c r="E879" s="108" t="s">
        <v>535</v>
      </c>
      <c r="F879" s="108" t="s">
        <v>1353</v>
      </c>
      <c r="G879" s="180">
        <v>4937.5344000000005</v>
      </c>
      <c r="H879" s="180">
        <v>7261.08</v>
      </c>
    </row>
    <row r="880" spans="2:8">
      <c r="B880" s="179">
        <v>42808</v>
      </c>
      <c r="C880" s="108" t="s">
        <v>503</v>
      </c>
      <c r="D880" s="108" t="s">
        <v>510</v>
      </c>
      <c r="E880" s="108" t="s">
        <v>508</v>
      </c>
      <c r="F880" s="108" t="s">
        <v>1354</v>
      </c>
      <c r="G880" s="180">
        <v>2282.1820000000002</v>
      </c>
      <c r="H880" s="180">
        <v>3356.15</v>
      </c>
    </row>
    <row r="881" spans="2:8">
      <c r="B881" s="179">
        <v>43250</v>
      </c>
      <c r="C881" s="108" t="s">
        <v>115</v>
      </c>
      <c r="D881" s="108" t="s">
        <v>526</v>
      </c>
      <c r="E881" s="108" t="s">
        <v>522</v>
      </c>
      <c r="F881" s="108" t="s">
        <v>1355</v>
      </c>
      <c r="G881" s="180">
        <v>4190.1288000000004</v>
      </c>
      <c r="H881" s="180">
        <v>4761.51</v>
      </c>
    </row>
    <row r="882" spans="2:8">
      <c r="B882" s="179">
        <v>42767</v>
      </c>
      <c r="C882" s="108" t="s">
        <v>115</v>
      </c>
      <c r="D882" s="108" t="s">
        <v>500</v>
      </c>
      <c r="E882" s="108" t="s">
        <v>569</v>
      </c>
      <c r="F882" s="108" t="s">
        <v>1356</v>
      </c>
      <c r="G882" s="180">
        <v>4422.4548000000004</v>
      </c>
      <c r="H882" s="180">
        <v>6503.61</v>
      </c>
    </row>
    <row r="883" spans="2:8">
      <c r="B883" s="179">
        <v>43353</v>
      </c>
      <c r="C883" s="108" t="s">
        <v>514</v>
      </c>
      <c r="D883" s="108" t="s">
        <v>510</v>
      </c>
      <c r="E883" s="108" t="s">
        <v>569</v>
      </c>
      <c r="F883" s="108" t="s">
        <v>1357</v>
      </c>
      <c r="G883" s="180">
        <v>6481.875</v>
      </c>
      <c r="H883" s="180">
        <v>8642.5</v>
      </c>
    </row>
    <row r="884" spans="2:8">
      <c r="B884" s="179">
        <v>42901</v>
      </c>
      <c r="C884" s="108" t="s">
        <v>108</v>
      </c>
      <c r="D884" s="108" t="s">
        <v>504</v>
      </c>
      <c r="E884" s="108" t="s">
        <v>524</v>
      </c>
      <c r="F884" s="108" t="s">
        <v>1358</v>
      </c>
      <c r="G884" s="180">
        <v>3301.6350000000002</v>
      </c>
      <c r="H884" s="180">
        <v>4402.18</v>
      </c>
    </row>
    <row r="885" spans="2:8">
      <c r="B885" s="179">
        <v>43135</v>
      </c>
      <c r="C885" s="108" t="s">
        <v>514</v>
      </c>
      <c r="D885" s="108" t="s">
        <v>526</v>
      </c>
      <c r="E885" s="108" t="s">
        <v>505</v>
      </c>
      <c r="F885" s="108" t="s">
        <v>1359</v>
      </c>
      <c r="G885" s="180">
        <v>2044.8008000000002</v>
      </c>
      <c r="H885" s="180">
        <v>3007.06</v>
      </c>
    </row>
    <row r="886" spans="2:8">
      <c r="B886" s="179">
        <v>42861</v>
      </c>
      <c r="C886" s="108" t="s">
        <v>496</v>
      </c>
      <c r="D886" s="108" t="s">
        <v>528</v>
      </c>
      <c r="E886" s="108" t="s">
        <v>498</v>
      </c>
      <c r="F886" s="108" t="s">
        <v>1360</v>
      </c>
      <c r="G886" s="180">
        <v>3558.8649</v>
      </c>
      <c r="H886" s="180">
        <v>8276.43</v>
      </c>
    </row>
    <row r="887" spans="2:8">
      <c r="B887" s="179">
        <v>43275</v>
      </c>
      <c r="C887" s="108" t="s">
        <v>514</v>
      </c>
      <c r="D887" s="108" t="s">
        <v>497</v>
      </c>
      <c r="E887" s="108" t="s">
        <v>511</v>
      </c>
      <c r="F887" s="108" t="s">
        <v>1361</v>
      </c>
      <c r="G887" s="180">
        <v>4968.8375000000005</v>
      </c>
      <c r="H887" s="180">
        <v>9034.25</v>
      </c>
    </row>
    <row r="888" spans="2:8">
      <c r="B888" s="179">
        <v>43039</v>
      </c>
      <c r="C888" s="108" t="s">
        <v>115</v>
      </c>
      <c r="D888" s="108" t="s">
        <v>528</v>
      </c>
      <c r="E888" s="108" t="s">
        <v>569</v>
      </c>
      <c r="F888" s="108" t="s">
        <v>1353</v>
      </c>
      <c r="G888" s="180">
        <v>7841.6447999999991</v>
      </c>
      <c r="H888" s="180">
        <v>8910.9599999999991</v>
      </c>
    </row>
    <row r="889" spans="2:8">
      <c r="B889" s="179">
        <v>43363</v>
      </c>
      <c r="C889" s="108" t="s">
        <v>514</v>
      </c>
      <c r="D889" s="108" t="s">
        <v>497</v>
      </c>
      <c r="E889" s="108" t="s">
        <v>522</v>
      </c>
      <c r="F889" s="108" t="s">
        <v>1362</v>
      </c>
      <c r="G889" s="180">
        <v>6055.1832000000004</v>
      </c>
      <c r="H889" s="180">
        <v>6880.89</v>
      </c>
    </row>
    <row r="890" spans="2:8">
      <c r="B890" s="179">
        <v>42750</v>
      </c>
      <c r="C890" s="108" t="s">
        <v>108</v>
      </c>
      <c r="D890" s="108" t="s">
        <v>504</v>
      </c>
      <c r="E890" s="108" t="s">
        <v>537</v>
      </c>
      <c r="F890" s="108" t="s">
        <v>1363</v>
      </c>
      <c r="G890" s="180">
        <v>5056.9152000000004</v>
      </c>
      <c r="H890" s="180">
        <v>7436.64</v>
      </c>
    </row>
    <row r="891" spans="2:8">
      <c r="B891" s="179">
        <v>43261</v>
      </c>
      <c r="C891" s="108" t="s">
        <v>503</v>
      </c>
      <c r="D891" s="108" t="s">
        <v>404</v>
      </c>
      <c r="E891" s="108" t="s">
        <v>524</v>
      </c>
      <c r="F891" s="108" t="s">
        <v>1364</v>
      </c>
      <c r="G891" s="180">
        <v>2681.739</v>
      </c>
      <c r="H891" s="180">
        <v>5959.42</v>
      </c>
    </row>
    <row r="892" spans="2:8">
      <c r="B892" s="179">
        <v>42756</v>
      </c>
      <c r="C892" s="108" t="s">
        <v>503</v>
      </c>
      <c r="D892" s="108" t="s">
        <v>507</v>
      </c>
      <c r="E892" s="108" t="s">
        <v>498</v>
      </c>
      <c r="F892" s="108" t="s">
        <v>1365</v>
      </c>
      <c r="G892" s="180">
        <v>600.01840000000004</v>
      </c>
      <c r="H892" s="180">
        <v>882.38</v>
      </c>
    </row>
    <row r="893" spans="2:8">
      <c r="B893" s="179">
        <v>43423</v>
      </c>
      <c r="C893" s="108" t="s">
        <v>503</v>
      </c>
      <c r="D893" s="108" t="s">
        <v>507</v>
      </c>
      <c r="E893" s="108" t="s">
        <v>505</v>
      </c>
      <c r="F893" s="108" t="s">
        <v>1366</v>
      </c>
      <c r="G893" s="180">
        <v>4198.0210999999999</v>
      </c>
      <c r="H893" s="180">
        <v>7115.29</v>
      </c>
    </row>
    <row r="894" spans="2:8">
      <c r="B894" s="179">
        <v>43074</v>
      </c>
      <c r="C894" s="108" t="s">
        <v>514</v>
      </c>
      <c r="D894" s="108" t="s">
        <v>526</v>
      </c>
      <c r="E894" s="108" t="s">
        <v>537</v>
      </c>
      <c r="F894" s="108" t="s">
        <v>1367</v>
      </c>
      <c r="G894" s="180">
        <v>2498.9850000000001</v>
      </c>
      <c r="H894" s="180">
        <v>3331.98</v>
      </c>
    </row>
    <row r="895" spans="2:8">
      <c r="B895" s="179">
        <v>43158</v>
      </c>
      <c r="C895" s="108" t="s">
        <v>514</v>
      </c>
      <c r="D895" s="108" t="s">
        <v>528</v>
      </c>
      <c r="E895" s="108" t="s">
        <v>501</v>
      </c>
      <c r="F895" s="108" t="s">
        <v>1368</v>
      </c>
      <c r="G895" s="180">
        <v>5257.4895999999999</v>
      </c>
      <c r="H895" s="180">
        <v>5974.42</v>
      </c>
    </row>
    <row r="896" spans="2:8">
      <c r="B896" s="179">
        <v>43068</v>
      </c>
      <c r="C896" s="108" t="s">
        <v>115</v>
      </c>
      <c r="D896" s="108" t="s">
        <v>500</v>
      </c>
      <c r="E896" s="108" t="s">
        <v>505</v>
      </c>
      <c r="F896" s="108" t="s">
        <v>1369</v>
      </c>
      <c r="G896" s="180">
        <v>2682.0261</v>
      </c>
      <c r="H896" s="180">
        <v>6237.27</v>
      </c>
    </row>
    <row r="897" spans="2:8">
      <c r="B897" s="179">
        <v>43239</v>
      </c>
      <c r="C897" s="108" t="s">
        <v>503</v>
      </c>
      <c r="D897" s="108" t="s">
        <v>528</v>
      </c>
      <c r="E897" s="108" t="s">
        <v>569</v>
      </c>
      <c r="F897" s="108" t="s">
        <v>1370</v>
      </c>
      <c r="G897" s="180">
        <v>348.73200000000003</v>
      </c>
      <c r="H897" s="180">
        <v>774.96</v>
      </c>
    </row>
    <row r="898" spans="2:8">
      <c r="B898" s="179">
        <v>42810</v>
      </c>
      <c r="C898" s="108" t="s">
        <v>514</v>
      </c>
      <c r="D898" s="108" t="s">
        <v>504</v>
      </c>
      <c r="E898" s="108" t="s">
        <v>530</v>
      </c>
      <c r="F898" s="108" t="s">
        <v>1371</v>
      </c>
      <c r="G898" s="180">
        <v>4446.2055</v>
      </c>
      <c r="H898" s="180">
        <v>4755.3</v>
      </c>
    </row>
    <row r="899" spans="2:8">
      <c r="B899" s="179">
        <v>43161</v>
      </c>
      <c r="C899" s="108" t="s">
        <v>115</v>
      </c>
      <c r="D899" s="108" t="s">
        <v>510</v>
      </c>
      <c r="E899" s="108" t="s">
        <v>537</v>
      </c>
      <c r="F899" s="108" t="s">
        <v>1372</v>
      </c>
      <c r="G899" s="180">
        <v>1850.7735</v>
      </c>
      <c r="H899" s="180">
        <v>4112.83</v>
      </c>
    </row>
    <row r="900" spans="2:8">
      <c r="B900" s="179">
        <v>42926</v>
      </c>
      <c r="C900" s="108" t="s">
        <v>503</v>
      </c>
      <c r="D900" s="108" t="s">
        <v>526</v>
      </c>
      <c r="E900" s="108" t="s">
        <v>505</v>
      </c>
      <c r="F900" s="108" t="s">
        <v>1373</v>
      </c>
      <c r="G900" s="180">
        <v>4456.2780000000002</v>
      </c>
      <c r="H900" s="180">
        <v>9902.84</v>
      </c>
    </row>
    <row r="901" spans="2:8">
      <c r="B901" s="179">
        <v>43357</v>
      </c>
      <c r="C901" s="108" t="s">
        <v>503</v>
      </c>
      <c r="D901" s="108" t="s">
        <v>500</v>
      </c>
      <c r="E901" s="108" t="s">
        <v>515</v>
      </c>
      <c r="F901" s="108" t="s">
        <v>895</v>
      </c>
      <c r="G901" s="180">
        <v>4949.8724999999995</v>
      </c>
      <c r="H901" s="180">
        <v>6599.83</v>
      </c>
    </row>
    <row r="902" spans="2:8">
      <c r="B902" s="179">
        <v>42960</v>
      </c>
      <c r="C902" s="108" t="s">
        <v>514</v>
      </c>
      <c r="D902" s="108" t="s">
        <v>500</v>
      </c>
      <c r="E902" s="108" t="s">
        <v>530</v>
      </c>
      <c r="F902" s="108" t="s">
        <v>1374</v>
      </c>
      <c r="G902" s="180">
        <v>425.30239999999998</v>
      </c>
      <c r="H902" s="180">
        <v>733.28</v>
      </c>
    </row>
    <row r="903" spans="2:8">
      <c r="B903" s="179">
        <v>43306</v>
      </c>
      <c r="C903" s="108" t="s">
        <v>514</v>
      </c>
      <c r="D903" s="108" t="s">
        <v>500</v>
      </c>
      <c r="E903" s="108" t="s">
        <v>515</v>
      </c>
      <c r="F903" s="108" t="s">
        <v>1375</v>
      </c>
      <c r="G903" s="180">
        <v>1394.7221999999999</v>
      </c>
      <c r="H903" s="180">
        <v>3243.54</v>
      </c>
    </row>
    <row r="904" spans="2:8">
      <c r="B904" s="179">
        <v>42829</v>
      </c>
      <c r="C904" s="108" t="s">
        <v>115</v>
      </c>
      <c r="D904" s="108" t="s">
        <v>404</v>
      </c>
      <c r="E904" s="108" t="s">
        <v>522</v>
      </c>
      <c r="F904" s="108" t="s">
        <v>1376</v>
      </c>
      <c r="G904" s="180">
        <v>1961.4825000000001</v>
      </c>
      <c r="H904" s="180">
        <v>2615.31</v>
      </c>
    </row>
    <row r="905" spans="2:8">
      <c r="B905" s="179">
        <v>43281</v>
      </c>
      <c r="C905" s="108" t="s">
        <v>514</v>
      </c>
      <c r="D905" s="108" t="s">
        <v>404</v>
      </c>
      <c r="E905" s="108" t="s">
        <v>508</v>
      </c>
      <c r="F905" s="108" t="s">
        <v>1377</v>
      </c>
      <c r="G905" s="180">
        <v>1223.1178</v>
      </c>
      <c r="H905" s="180">
        <v>2844.46</v>
      </c>
    </row>
    <row r="906" spans="2:8">
      <c r="B906" s="179">
        <v>42934</v>
      </c>
      <c r="C906" s="108" t="s">
        <v>108</v>
      </c>
      <c r="D906" s="108" t="s">
        <v>497</v>
      </c>
      <c r="E906" s="108" t="s">
        <v>524</v>
      </c>
      <c r="F906" s="108" t="s">
        <v>1378</v>
      </c>
      <c r="G906" s="180">
        <v>3413.9849999999997</v>
      </c>
      <c r="H906" s="180">
        <v>4551.9799999999996</v>
      </c>
    </row>
    <row r="907" spans="2:8">
      <c r="B907" s="179">
        <v>43349</v>
      </c>
      <c r="C907" s="108" t="s">
        <v>503</v>
      </c>
      <c r="D907" s="108" t="s">
        <v>528</v>
      </c>
      <c r="E907" s="108" t="s">
        <v>508</v>
      </c>
      <c r="F907" s="108" t="s">
        <v>1379</v>
      </c>
      <c r="G907" s="180">
        <v>3595.4837000000002</v>
      </c>
      <c r="H907" s="180">
        <v>8361.59</v>
      </c>
    </row>
    <row r="908" spans="2:8">
      <c r="B908" s="179">
        <v>42954</v>
      </c>
      <c r="C908" s="108" t="s">
        <v>108</v>
      </c>
      <c r="D908" s="108" t="s">
        <v>404</v>
      </c>
      <c r="E908" s="108" t="s">
        <v>569</v>
      </c>
      <c r="F908" s="108" t="s">
        <v>1380</v>
      </c>
      <c r="G908" s="180">
        <v>8482.2452000000012</v>
      </c>
      <c r="H908" s="180">
        <v>9071.92</v>
      </c>
    </row>
    <row r="909" spans="2:8">
      <c r="B909" s="179">
        <v>43351</v>
      </c>
      <c r="C909" s="108" t="s">
        <v>496</v>
      </c>
      <c r="D909" s="108" t="s">
        <v>504</v>
      </c>
      <c r="E909" s="108" t="s">
        <v>511</v>
      </c>
      <c r="F909" s="108" t="s">
        <v>1381</v>
      </c>
      <c r="G909" s="180">
        <v>3285.9920499999998</v>
      </c>
      <c r="H909" s="180">
        <v>3514.43</v>
      </c>
    </row>
    <row r="910" spans="2:8">
      <c r="B910" s="179">
        <v>42901</v>
      </c>
      <c r="C910" s="108" t="s">
        <v>514</v>
      </c>
      <c r="D910" s="108" t="s">
        <v>507</v>
      </c>
      <c r="E910" s="108" t="s">
        <v>498</v>
      </c>
      <c r="F910" s="108" t="s">
        <v>1104</v>
      </c>
      <c r="G910" s="180">
        <v>6971.4974999999995</v>
      </c>
      <c r="H910" s="180">
        <v>9295.33</v>
      </c>
    </row>
    <row r="911" spans="2:8">
      <c r="B911" s="179">
        <v>43273</v>
      </c>
      <c r="C911" s="108" t="s">
        <v>503</v>
      </c>
      <c r="D911" s="108" t="s">
        <v>500</v>
      </c>
      <c r="E911" s="108" t="s">
        <v>537</v>
      </c>
      <c r="F911" s="108" t="s">
        <v>1382</v>
      </c>
      <c r="G911" s="180">
        <v>1658.9013</v>
      </c>
      <c r="H911" s="180">
        <v>3857.91</v>
      </c>
    </row>
    <row r="912" spans="2:8">
      <c r="B912" s="179">
        <v>42900</v>
      </c>
      <c r="C912" s="108" t="s">
        <v>503</v>
      </c>
      <c r="D912" s="108" t="s">
        <v>504</v>
      </c>
      <c r="E912" s="108" t="s">
        <v>508</v>
      </c>
      <c r="F912" s="108" t="s">
        <v>1383</v>
      </c>
      <c r="G912" s="180">
        <v>1378.2446</v>
      </c>
      <c r="H912" s="180">
        <v>3205.22</v>
      </c>
    </row>
    <row r="913" spans="2:8">
      <c r="B913" s="179">
        <v>43402</v>
      </c>
      <c r="C913" s="108" t="s">
        <v>496</v>
      </c>
      <c r="D913" s="108" t="s">
        <v>504</v>
      </c>
      <c r="E913" s="108" t="s">
        <v>562</v>
      </c>
      <c r="F913" s="108" t="s">
        <v>1384</v>
      </c>
      <c r="G913" s="180">
        <v>2365.7919999999999</v>
      </c>
      <c r="H913" s="180">
        <v>2688.4</v>
      </c>
    </row>
    <row r="914" spans="2:8">
      <c r="B914" s="179">
        <v>42814</v>
      </c>
      <c r="C914" s="108" t="s">
        <v>503</v>
      </c>
      <c r="D914" s="108" t="s">
        <v>507</v>
      </c>
      <c r="E914" s="108" t="s">
        <v>520</v>
      </c>
      <c r="F914" s="108" t="s">
        <v>1385</v>
      </c>
      <c r="G914" s="180">
        <v>3705.6373999999996</v>
      </c>
      <c r="H914" s="180">
        <v>6389.03</v>
      </c>
    </row>
    <row r="915" spans="2:8">
      <c r="B915" s="179">
        <v>43172</v>
      </c>
      <c r="C915" s="108" t="s">
        <v>115</v>
      </c>
      <c r="D915" s="108" t="s">
        <v>504</v>
      </c>
      <c r="E915" s="108" t="s">
        <v>569</v>
      </c>
      <c r="F915" s="108" t="s">
        <v>1386</v>
      </c>
      <c r="G915" s="180">
        <v>1126.1528000000001</v>
      </c>
      <c r="H915" s="180">
        <v>2618.96</v>
      </c>
    </row>
    <row r="916" spans="2:8">
      <c r="B916" s="179">
        <v>42817</v>
      </c>
      <c r="C916" s="108" t="s">
        <v>514</v>
      </c>
      <c r="D916" s="108" t="s">
        <v>528</v>
      </c>
      <c r="E916" s="108" t="s">
        <v>501</v>
      </c>
      <c r="F916" s="108" t="s">
        <v>1387</v>
      </c>
      <c r="G916" s="180">
        <v>1496.6930000000002</v>
      </c>
      <c r="H916" s="180">
        <v>2721.26</v>
      </c>
    </row>
    <row r="917" spans="2:8">
      <c r="B917" s="179">
        <v>43239</v>
      </c>
      <c r="C917" s="108" t="s">
        <v>503</v>
      </c>
      <c r="D917" s="108" t="s">
        <v>404</v>
      </c>
      <c r="E917" s="108" t="s">
        <v>501</v>
      </c>
      <c r="F917" s="108" t="s">
        <v>1388</v>
      </c>
      <c r="G917" s="180">
        <v>5267.8741500000006</v>
      </c>
      <c r="H917" s="180">
        <v>5634.09</v>
      </c>
    </row>
    <row r="918" spans="2:8">
      <c r="B918" s="179">
        <v>42930</v>
      </c>
      <c r="C918" s="108" t="s">
        <v>503</v>
      </c>
      <c r="D918" s="108" t="s">
        <v>510</v>
      </c>
      <c r="E918" s="108" t="s">
        <v>562</v>
      </c>
      <c r="F918" s="108" t="s">
        <v>1389</v>
      </c>
      <c r="G918" s="180">
        <v>4413.6810000000005</v>
      </c>
      <c r="H918" s="180">
        <v>9808.18</v>
      </c>
    </row>
    <row r="919" spans="2:8">
      <c r="B919" s="179">
        <v>43377</v>
      </c>
      <c r="C919" s="108" t="s">
        <v>108</v>
      </c>
      <c r="D919" s="108" t="s">
        <v>497</v>
      </c>
      <c r="E919" s="108" t="s">
        <v>530</v>
      </c>
      <c r="F919" s="108" t="s">
        <v>1390</v>
      </c>
      <c r="G919" s="180">
        <v>620.58029999999997</v>
      </c>
      <c r="H919" s="180">
        <v>1443.21</v>
      </c>
    </row>
    <row r="920" spans="2:8">
      <c r="B920" s="179">
        <v>42829</v>
      </c>
      <c r="C920" s="108" t="s">
        <v>108</v>
      </c>
      <c r="D920" s="108" t="s">
        <v>404</v>
      </c>
      <c r="E920" s="108" t="s">
        <v>535</v>
      </c>
      <c r="F920" s="108" t="s">
        <v>1391</v>
      </c>
      <c r="G920" s="180">
        <v>5554.4544000000005</v>
      </c>
      <c r="H920" s="180">
        <v>6311.88</v>
      </c>
    </row>
    <row r="921" spans="2:8">
      <c r="B921" s="179">
        <v>43151</v>
      </c>
      <c r="C921" s="108" t="s">
        <v>503</v>
      </c>
      <c r="D921" s="108" t="s">
        <v>510</v>
      </c>
      <c r="E921" s="108" t="s">
        <v>535</v>
      </c>
      <c r="F921" s="108" t="s">
        <v>1392</v>
      </c>
      <c r="G921" s="180">
        <v>2423.79</v>
      </c>
      <c r="H921" s="180">
        <v>5386.2</v>
      </c>
    </row>
    <row r="922" spans="2:8">
      <c r="B922" s="179">
        <v>42840</v>
      </c>
      <c r="C922" s="108" t="s">
        <v>496</v>
      </c>
      <c r="D922" s="108" t="s">
        <v>507</v>
      </c>
      <c r="E922" s="108" t="s">
        <v>522</v>
      </c>
      <c r="F922" s="108" t="s">
        <v>1393</v>
      </c>
      <c r="G922" s="180">
        <v>1935.9611</v>
      </c>
      <c r="H922" s="180">
        <v>3281.29</v>
      </c>
    </row>
    <row r="923" spans="2:8">
      <c r="B923" s="179">
        <v>43107</v>
      </c>
      <c r="C923" s="108" t="s">
        <v>496</v>
      </c>
      <c r="D923" s="108" t="s">
        <v>500</v>
      </c>
      <c r="E923" s="108" t="s">
        <v>569</v>
      </c>
      <c r="F923" s="108" t="s">
        <v>1394</v>
      </c>
      <c r="G923" s="180">
        <v>1406.34</v>
      </c>
      <c r="H923" s="180">
        <v>3125.2</v>
      </c>
    </row>
    <row r="924" spans="2:8">
      <c r="B924" s="179">
        <v>42930</v>
      </c>
      <c r="C924" s="108" t="s">
        <v>514</v>
      </c>
      <c r="D924" s="108" t="s">
        <v>528</v>
      </c>
      <c r="E924" s="108" t="s">
        <v>508</v>
      </c>
      <c r="F924" s="108" t="s">
        <v>1395</v>
      </c>
      <c r="G924" s="180">
        <v>7702.4739000000009</v>
      </c>
      <c r="H924" s="180">
        <v>8237.94</v>
      </c>
    </row>
    <row r="925" spans="2:8">
      <c r="B925" s="179">
        <v>43297</v>
      </c>
      <c r="C925" s="108" t="s">
        <v>108</v>
      </c>
      <c r="D925" s="108" t="s">
        <v>404</v>
      </c>
      <c r="E925" s="108" t="s">
        <v>505</v>
      </c>
      <c r="F925" s="108" t="s">
        <v>1396</v>
      </c>
      <c r="G925" s="180">
        <v>858.46379999999988</v>
      </c>
      <c r="H925" s="180">
        <v>1480.11</v>
      </c>
    </row>
    <row r="926" spans="2:8">
      <c r="B926" s="179">
        <v>42929</v>
      </c>
      <c r="C926" s="108" t="s">
        <v>514</v>
      </c>
      <c r="D926" s="108" t="s">
        <v>510</v>
      </c>
      <c r="E926" s="108" t="s">
        <v>505</v>
      </c>
      <c r="F926" s="108" t="s">
        <v>1397</v>
      </c>
      <c r="G926" s="180">
        <v>690.33339999999998</v>
      </c>
      <c r="H926" s="180">
        <v>1190.23</v>
      </c>
    </row>
    <row r="927" spans="2:8">
      <c r="B927" s="179">
        <v>43139</v>
      </c>
      <c r="C927" s="108" t="s">
        <v>514</v>
      </c>
      <c r="D927" s="108" t="s">
        <v>500</v>
      </c>
      <c r="E927" s="108" t="s">
        <v>515</v>
      </c>
      <c r="F927" s="108" t="s">
        <v>1398</v>
      </c>
      <c r="G927" s="180">
        <v>2764.6918000000001</v>
      </c>
      <c r="H927" s="180">
        <v>7472.14</v>
      </c>
    </row>
    <row r="928" spans="2:8">
      <c r="B928" s="179">
        <v>43037</v>
      </c>
      <c r="C928" s="108" t="s">
        <v>108</v>
      </c>
      <c r="D928" s="108" t="s">
        <v>507</v>
      </c>
      <c r="E928" s="108" t="s">
        <v>515</v>
      </c>
      <c r="F928" s="108" t="s">
        <v>1399</v>
      </c>
      <c r="G928" s="180">
        <v>3180.6213999999995</v>
      </c>
      <c r="H928" s="180">
        <v>5483.83</v>
      </c>
    </row>
    <row r="929" spans="2:8">
      <c r="B929" s="179">
        <v>43208</v>
      </c>
      <c r="C929" s="108" t="s">
        <v>115</v>
      </c>
      <c r="D929" s="108" t="s">
        <v>497</v>
      </c>
      <c r="E929" s="108" t="s">
        <v>498</v>
      </c>
      <c r="F929" s="108" t="s">
        <v>1400</v>
      </c>
      <c r="G929" s="180">
        <v>2322.1385</v>
      </c>
      <c r="H929" s="180">
        <v>4222.07</v>
      </c>
    </row>
    <row r="930" spans="2:8">
      <c r="B930" s="179">
        <v>42751</v>
      </c>
      <c r="C930" s="108" t="s">
        <v>108</v>
      </c>
      <c r="D930" s="108" t="s">
        <v>497</v>
      </c>
      <c r="E930" s="108" t="s">
        <v>515</v>
      </c>
      <c r="F930" s="108" t="s">
        <v>1401</v>
      </c>
      <c r="G930" s="180">
        <v>516.01400000000001</v>
      </c>
      <c r="H930" s="180">
        <v>874.6</v>
      </c>
    </row>
    <row r="931" spans="2:8">
      <c r="B931" s="179">
        <v>43349</v>
      </c>
      <c r="C931" s="108" t="s">
        <v>108</v>
      </c>
      <c r="D931" s="108" t="s">
        <v>504</v>
      </c>
      <c r="E931" s="108" t="s">
        <v>524</v>
      </c>
      <c r="F931" s="108" t="s">
        <v>1402</v>
      </c>
      <c r="G931" s="180">
        <v>826.56804999999997</v>
      </c>
      <c r="H931" s="180">
        <v>884.03</v>
      </c>
    </row>
    <row r="932" spans="2:8">
      <c r="B932" s="179">
        <v>42749</v>
      </c>
      <c r="C932" s="108" t="s">
        <v>514</v>
      </c>
      <c r="D932" s="108" t="s">
        <v>404</v>
      </c>
      <c r="E932" s="108" t="s">
        <v>569</v>
      </c>
      <c r="F932" s="108" t="s">
        <v>1403</v>
      </c>
      <c r="G932" s="180">
        <v>2876.2097999999996</v>
      </c>
      <c r="H932" s="180">
        <v>6688.86</v>
      </c>
    </row>
    <row r="933" spans="2:8">
      <c r="B933" s="179">
        <v>43235</v>
      </c>
      <c r="C933" s="108" t="s">
        <v>514</v>
      </c>
      <c r="D933" s="108" t="s">
        <v>404</v>
      </c>
      <c r="E933" s="108" t="s">
        <v>522</v>
      </c>
      <c r="F933" s="108" t="s">
        <v>1404</v>
      </c>
      <c r="G933" s="180">
        <v>2720.7565000000004</v>
      </c>
      <c r="H933" s="180">
        <v>2909.9</v>
      </c>
    </row>
    <row r="934" spans="2:8">
      <c r="B934" s="179">
        <v>42843</v>
      </c>
      <c r="C934" s="108" t="s">
        <v>503</v>
      </c>
      <c r="D934" s="108" t="s">
        <v>528</v>
      </c>
      <c r="E934" s="108" t="s">
        <v>511</v>
      </c>
      <c r="F934" s="108" t="s">
        <v>1405</v>
      </c>
      <c r="G934" s="180">
        <v>3239.9900500000003</v>
      </c>
      <c r="H934" s="180">
        <v>3465.23</v>
      </c>
    </row>
    <row r="935" spans="2:8">
      <c r="B935" s="179">
        <v>43460</v>
      </c>
      <c r="C935" s="108" t="s">
        <v>503</v>
      </c>
      <c r="D935" s="108" t="s">
        <v>528</v>
      </c>
      <c r="E935" s="108" t="s">
        <v>501</v>
      </c>
      <c r="F935" s="108" t="s">
        <v>1406</v>
      </c>
      <c r="G935" s="180">
        <v>1063.7899</v>
      </c>
      <c r="H935" s="180">
        <v>2473.9299999999998</v>
      </c>
    </row>
    <row r="936" spans="2:8">
      <c r="B936" s="179">
        <v>43056</v>
      </c>
      <c r="C936" s="108" t="s">
        <v>115</v>
      </c>
      <c r="D936" s="108" t="s">
        <v>528</v>
      </c>
      <c r="E936" s="108" t="s">
        <v>505</v>
      </c>
      <c r="F936" s="108" t="s">
        <v>1407</v>
      </c>
      <c r="G936" s="180">
        <v>3404.2008000000001</v>
      </c>
      <c r="H936" s="180">
        <v>3868.41</v>
      </c>
    </row>
    <row r="937" spans="2:8">
      <c r="B937" s="179">
        <v>43328</v>
      </c>
      <c r="C937" s="108" t="s">
        <v>514</v>
      </c>
      <c r="D937" s="108" t="s">
        <v>404</v>
      </c>
      <c r="E937" s="108" t="s">
        <v>530</v>
      </c>
      <c r="F937" s="108" t="s">
        <v>1408</v>
      </c>
      <c r="G937" s="180">
        <v>4670.8316000000004</v>
      </c>
      <c r="H937" s="180">
        <v>6868.87</v>
      </c>
    </row>
    <row r="938" spans="2:8">
      <c r="B938" s="179">
        <v>42786</v>
      </c>
      <c r="C938" s="108" t="s">
        <v>115</v>
      </c>
      <c r="D938" s="108" t="s">
        <v>404</v>
      </c>
      <c r="E938" s="108" t="s">
        <v>537</v>
      </c>
      <c r="F938" s="108" t="s">
        <v>1409</v>
      </c>
      <c r="G938" s="180">
        <v>1201.3275000000001</v>
      </c>
      <c r="H938" s="180">
        <v>1601.77</v>
      </c>
    </row>
    <row r="939" spans="2:8">
      <c r="B939" s="179">
        <v>43206</v>
      </c>
      <c r="C939" s="108" t="s">
        <v>115</v>
      </c>
      <c r="D939" s="108" t="s">
        <v>500</v>
      </c>
      <c r="E939" s="108" t="s">
        <v>515</v>
      </c>
      <c r="F939" s="108" t="s">
        <v>1410</v>
      </c>
      <c r="G939" s="180">
        <v>2521.9542999999999</v>
      </c>
      <c r="H939" s="180">
        <v>5865.01</v>
      </c>
    </row>
    <row r="940" spans="2:8">
      <c r="B940" s="179">
        <v>43073</v>
      </c>
      <c r="C940" s="108" t="s">
        <v>514</v>
      </c>
      <c r="D940" s="108" t="s">
        <v>504</v>
      </c>
      <c r="E940" s="108" t="s">
        <v>535</v>
      </c>
      <c r="F940" s="108" t="s">
        <v>1411</v>
      </c>
      <c r="G940" s="180">
        <v>2348.5953</v>
      </c>
      <c r="H940" s="180">
        <v>3980.67</v>
      </c>
    </row>
    <row r="941" spans="2:8">
      <c r="B941" s="179">
        <v>43131</v>
      </c>
      <c r="C941" s="108" t="s">
        <v>108</v>
      </c>
      <c r="D941" s="108" t="s">
        <v>500</v>
      </c>
      <c r="E941" s="108" t="s">
        <v>524</v>
      </c>
      <c r="F941" s="108" t="s">
        <v>1412</v>
      </c>
      <c r="G941" s="180">
        <v>568.52760000000012</v>
      </c>
      <c r="H941" s="180">
        <v>836.07</v>
      </c>
    </row>
    <row r="942" spans="2:8">
      <c r="B942" s="179">
        <v>42779</v>
      </c>
      <c r="C942" s="108" t="s">
        <v>514</v>
      </c>
      <c r="D942" s="108" t="s">
        <v>497</v>
      </c>
      <c r="E942" s="108" t="s">
        <v>520</v>
      </c>
      <c r="F942" s="108" t="s">
        <v>1413</v>
      </c>
      <c r="G942" s="180">
        <v>4096.3993</v>
      </c>
      <c r="H942" s="180">
        <v>9526.51</v>
      </c>
    </row>
    <row r="943" spans="2:8">
      <c r="B943" s="179">
        <v>43234</v>
      </c>
      <c r="C943" s="108" t="s">
        <v>514</v>
      </c>
      <c r="D943" s="108" t="s">
        <v>500</v>
      </c>
      <c r="E943" s="108" t="s">
        <v>537</v>
      </c>
      <c r="F943" s="108" t="s">
        <v>1414</v>
      </c>
      <c r="G943" s="180">
        <v>3559.26</v>
      </c>
      <c r="H943" s="180">
        <v>4745.68</v>
      </c>
    </row>
    <row r="944" spans="2:8">
      <c r="B944" s="179">
        <v>43028</v>
      </c>
      <c r="C944" s="108" t="s">
        <v>514</v>
      </c>
      <c r="D944" s="108" t="s">
        <v>497</v>
      </c>
      <c r="E944" s="108" t="s">
        <v>537</v>
      </c>
      <c r="F944" s="108" t="s">
        <v>1415</v>
      </c>
      <c r="G944" s="180">
        <v>1644.7018</v>
      </c>
      <c r="H944" s="180">
        <v>4445.1400000000003</v>
      </c>
    </row>
    <row r="945" spans="2:8">
      <c r="B945" s="179">
        <v>43358</v>
      </c>
      <c r="C945" s="108" t="s">
        <v>514</v>
      </c>
      <c r="D945" s="108" t="s">
        <v>507</v>
      </c>
      <c r="E945" s="108" t="s">
        <v>537</v>
      </c>
      <c r="F945" s="108" t="s">
        <v>1416</v>
      </c>
      <c r="G945" s="180">
        <v>2600.4857999999999</v>
      </c>
      <c r="H945" s="180">
        <v>7028.34</v>
      </c>
    </row>
    <row r="946" spans="2:8">
      <c r="B946" s="179">
        <v>42943</v>
      </c>
      <c r="C946" s="108" t="s">
        <v>115</v>
      </c>
      <c r="D946" s="108" t="s">
        <v>500</v>
      </c>
      <c r="E946" s="108" t="s">
        <v>511</v>
      </c>
      <c r="F946" s="108" t="s">
        <v>1417</v>
      </c>
      <c r="G946" s="180">
        <v>1468.2327</v>
      </c>
      <c r="H946" s="180">
        <v>2488.5300000000002</v>
      </c>
    </row>
    <row r="947" spans="2:8">
      <c r="B947" s="179">
        <v>43462</v>
      </c>
      <c r="C947" s="108" t="s">
        <v>115</v>
      </c>
      <c r="D947" s="108" t="s">
        <v>404</v>
      </c>
      <c r="E947" s="108" t="s">
        <v>530</v>
      </c>
      <c r="F947" s="108" t="s">
        <v>1418</v>
      </c>
      <c r="G947" s="180">
        <v>1774.5371</v>
      </c>
      <c r="H947" s="180">
        <v>3007.69</v>
      </c>
    </row>
    <row r="948" spans="2:8">
      <c r="B948" s="179">
        <v>43031</v>
      </c>
      <c r="C948" s="108" t="s">
        <v>514</v>
      </c>
      <c r="D948" s="108" t="s">
        <v>510</v>
      </c>
      <c r="E948" s="108" t="s">
        <v>508</v>
      </c>
      <c r="F948" s="108" t="s">
        <v>1419</v>
      </c>
      <c r="G948" s="180">
        <v>564.322</v>
      </c>
      <c r="H948" s="180">
        <v>1026.04</v>
      </c>
    </row>
    <row r="949" spans="2:8">
      <c r="B949" s="179">
        <v>43160</v>
      </c>
      <c r="C949" s="108" t="s">
        <v>115</v>
      </c>
      <c r="D949" s="108" t="s">
        <v>510</v>
      </c>
      <c r="E949" s="108" t="s">
        <v>498</v>
      </c>
      <c r="F949" s="108" t="s">
        <v>1420</v>
      </c>
      <c r="G949" s="180">
        <v>1049.8713</v>
      </c>
      <c r="H949" s="180">
        <v>2837.49</v>
      </c>
    </row>
    <row r="950" spans="2:8">
      <c r="B950" s="179">
        <v>42935</v>
      </c>
      <c r="C950" s="108" t="s">
        <v>108</v>
      </c>
      <c r="D950" s="108" t="s">
        <v>404</v>
      </c>
      <c r="E950" s="108" t="s">
        <v>537</v>
      </c>
      <c r="F950" s="108" t="s">
        <v>1421</v>
      </c>
      <c r="G950" s="180">
        <v>5046</v>
      </c>
      <c r="H950" s="180">
        <v>8700</v>
      </c>
    </row>
    <row r="951" spans="2:8">
      <c r="B951" s="179">
        <v>43371</v>
      </c>
      <c r="C951" s="108" t="s">
        <v>514</v>
      </c>
      <c r="D951" s="108" t="s">
        <v>528</v>
      </c>
      <c r="E951" s="108" t="s">
        <v>522</v>
      </c>
      <c r="F951" s="108" t="s">
        <v>1422</v>
      </c>
      <c r="G951" s="180">
        <v>5666.4433999999992</v>
      </c>
      <c r="H951" s="180">
        <v>9769.73</v>
      </c>
    </row>
    <row r="952" spans="2:8">
      <c r="B952" s="179">
        <v>42977</v>
      </c>
      <c r="C952" s="108" t="s">
        <v>108</v>
      </c>
      <c r="D952" s="108" t="s">
        <v>497</v>
      </c>
      <c r="E952" s="108" t="s">
        <v>537</v>
      </c>
      <c r="F952" s="108" t="s">
        <v>1423</v>
      </c>
      <c r="G952" s="180">
        <v>141.85600000000002</v>
      </c>
      <c r="H952" s="180">
        <v>257.92</v>
      </c>
    </row>
    <row r="953" spans="2:8">
      <c r="B953" s="179">
        <v>43297</v>
      </c>
      <c r="C953" s="108" t="s">
        <v>496</v>
      </c>
      <c r="D953" s="108" t="s">
        <v>510</v>
      </c>
      <c r="E953" s="108" t="s">
        <v>508</v>
      </c>
      <c r="F953" s="108" t="s">
        <v>1424</v>
      </c>
      <c r="G953" s="180">
        <v>2287.7325000000001</v>
      </c>
      <c r="H953" s="180">
        <v>3050.31</v>
      </c>
    </row>
    <row r="954" spans="2:8">
      <c r="B954" s="179">
        <v>42831</v>
      </c>
      <c r="C954" s="108" t="s">
        <v>514</v>
      </c>
      <c r="D954" s="108" t="s">
        <v>526</v>
      </c>
      <c r="E954" s="108" t="s">
        <v>511</v>
      </c>
      <c r="F954" s="108" t="s">
        <v>1425</v>
      </c>
      <c r="G954" s="180">
        <v>7375.1584499999999</v>
      </c>
      <c r="H954" s="180">
        <v>7887.87</v>
      </c>
    </row>
    <row r="955" spans="2:8">
      <c r="B955" s="179">
        <v>43443</v>
      </c>
      <c r="C955" s="108" t="s">
        <v>108</v>
      </c>
      <c r="D955" s="108" t="s">
        <v>504</v>
      </c>
      <c r="E955" s="108" t="s">
        <v>569</v>
      </c>
      <c r="F955" s="108" t="s">
        <v>1426</v>
      </c>
      <c r="G955" s="180">
        <v>6544.0144</v>
      </c>
      <c r="H955" s="180">
        <v>7436.38</v>
      </c>
    </row>
    <row r="956" spans="2:8">
      <c r="B956" s="179">
        <v>42785</v>
      </c>
      <c r="C956" s="108" t="s">
        <v>115</v>
      </c>
      <c r="D956" s="108" t="s">
        <v>528</v>
      </c>
      <c r="E956" s="108" t="s">
        <v>562</v>
      </c>
      <c r="F956" s="108" t="s">
        <v>1427</v>
      </c>
      <c r="G956" s="180">
        <v>949.51800000000003</v>
      </c>
      <c r="H956" s="180">
        <v>2110.04</v>
      </c>
    </row>
    <row r="957" spans="2:8">
      <c r="B957" s="179">
        <v>43125</v>
      </c>
      <c r="C957" s="108" t="s">
        <v>108</v>
      </c>
      <c r="D957" s="108" t="s">
        <v>528</v>
      </c>
      <c r="E957" s="108" t="s">
        <v>501</v>
      </c>
      <c r="F957" s="108" t="s">
        <v>1428</v>
      </c>
      <c r="G957" s="180">
        <v>3998.8349999999996</v>
      </c>
      <c r="H957" s="180">
        <v>8886.2999999999993</v>
      </c>
    </row>
    <row r="958" spans="2:8">
      <c r="B958" s="179">
        <v>42876</v>
      </c>
      <c r="C958" s="108" t="s">
        <v>514</v>
      </c>
      <c r="D958" s="108" t="s">
        <v>507</v>
      </c>
      <c r="E958" s="108" t="s">
        <v>505</v>
      </c>
      <c r="F958" s="108" t="s">
        <v>1429</v>
      </c>
      <c r="G958" s="180">
        <v>3569.8872000000001</v>
      </c>
      <c r="H958" s="180">
        <v>4056.69</v>
      </c>
    </row>
    <row r="959" spans="2:8">
      <c r="B959" s="179">
        <v>43410</v>
      </c>
      <c r="C959" s="108" t="s">
        <v>503</v>
      </c>
      <c r="D959" s="108" t="s">
        <v>507</v>
      </c>
      <c r="E959" s="108" t="s">
        <v>515</v>
      </c>
      <c r="F959" s="108" t="s">
        <v>1430</v>
      </c>
      <c r="G959" s="180">
        <v>2922.2858999999999</v>
      </c>
      <c r="H959" s="180">
        <v>7898.07</v>
      </c>
    </row>
    <row r="960" spans="2:8">
      <c r="B960" s="179">
        <v>43049</v>
      </c>
      <c r="C960" s="108" t="s">
        <v>514</v>
      </c>
      <c r="D960" s="108" t="s">
        <v>526</v>
      </c>
      <c r="E960" s="108" t="s">
        <v>535</v>
      </c>
      <c r="F960" s="108" t="s">
        <v>1431</v>
      </c>
      <c r="G960" s="180">
        <v>335.88159999999999</v>
      </c>
      <c r="H960" s="180">
        <v>781.12</v>
      </c>
    </row>
    <row r="961" spans="2:8">
      <c r="B961" s="179">
        <v>43171</v>
      </c>
      <c r="C961" s="108" t="s">
        <v>496</v>
      </c>
      <c r="D961" s="108" t="s">
        <v>500</v>
      </c>
      <c r="E961" s="108" t="s">
        <v>535</v>
      </c>
      <c r="F961" s="108" t="s">
        <v>1432</v>
      </c>
      <c r="G961" s="180">
        <v>411.52140000000003</v>
      </c>
      <c r="H961" s="180">
        <v>1112.22</v>
      </c>
    </row>
    <row r="962" spans="2:8">
      <c r="B962" s="179">
        <v>42955</v>
      </c>
      <c r="C962" s="108" t="s">
        <v>115</v>
      </c>
      <c r="D962" s="108" t="s">
        <v>528</v>
      </c>
      <c r="E962" s="108" t="s">
        <v>501</v>
      </c>
      <c r="F962" s="108" t="s">
        <v>1433</v>
      </c>
      <c r="G962" s="180">
        <v>7632.068400000001</v>
      </c>
      <c r="H962" s="180">
        <v>8162.64</v>
      </c>
    </row>
    <row r="963" spans="2:8">
      <c r="B963" s="179">
        <v>43234</v>
      </c>
      <c r="C963" s="108" t="s">
        <v>514</v>
      </c>
      <c r="D963" s="108" t="s">
        <v>504</v>
      </c>
      <c r="E963" s="108" t="s">
        <v>505</v>
      </c>
      <c r="F963" s="108" t="s">
        <v>1434</v>
      </c>
      <c r="G963" s="180">
        <v>5409.0277999999998</v>
      </c>
      <c r="H963" s="180">
        <v>9325.91</v>
      </c>
    </row>
    <row r="964" spans="2:8">
      <c r="B964" s="179">
        <v>42755</v>
      </c>
      <c r="C964" s="108" t="s">
        <v>503</v>
      </c>
      <c r="D964" s="108" t="s">
        <v>404</v>
      </c>
      <c r="E964" s="108" t="s">
        <v>515</v>
      </c>
      <c r="F964" s="108" t="s">
        <v>1366</v>
      </c>
      <c r="G964" s="180">
        <v>5085.3074999999999</v>
      </c>
      <c r="H964" s="180">
        <v>6780.41</v>
      </c>
    </row>
    <row r="965" spans="2:8">
      <c r="B965" s="179">
        <v>43368</v>
      </c>
      <c r="C965" s="108" t="s">
        <v>503</v>
      </c>
      <c r="D965" s="108" t="s">
        <v>526</v>
      </c>
      <c r="E965" s="108" t="s">
        <v>522</v>
      </c>
      <c r="F965" s="108" t="s">
        <v>1435</v>
      </c>
      <c r="G965" s="180">
        <v>3753.7632000000003</v>
      </c>
      <c r="H965" s="180">
        <v>4265.6400000000003</v>
      </c>
    </row>
    <row r="966" spans="2:8">
      <c r="B966" s="179">
        <v>43023</v>
      </c>
      <c r="C966" s="108" t="s">
        <v>108</v>
      </c>
      <c r="D966" s="108" t="s">
        <v>404</v>
      </c>
      <c r="E966" s="108" t="s">
        <v>522</v>
      </c>
      <c r="F966" s="108" t="s">
        <v>1436</v>
      </c>
      <c r="G966" s="180">
        <v>1227.1600000000001</v>
      </c>
      <c r="H966" s="180">
        <v>1394.5</v>
      </c>
    </row>
    <row r="967" spans="2:8">
      <c r="B967" s="179">
        <v>43321</v>
      </c>
      <c r="C967" s="108" t="s">
        <v>115</v>
      </c>
      <c r="D967" s="108" t="s">
        <v>504</v>
      </c>
      <c r="E967" s="108" t="s">
        <v>569</v>
      </c>
      <c r="F967" s="108" t="s">
        <v>1437</v>
      </c>
      <c r="G967" s="180">
        <v>4070.6401000000001</v>
      </c>
      <c r="H967" s="180">
        <v>6899.39</v>
      </c>
    </row>
    <row r="968" spans="2:8">
      <c r="B968" s="179">
        <v>42838</v>
      </c>
      <c r="C968" s="108" t="s">
        <v>496</v>
      </c>
      <c r="D968" s="108" t="s">
        <v>507</v>
      </c>
      <c r="E968" s="108" t="s">
        <v>569</v>
      </c>
      <c r="F968" s="108" t="s">
        <v>1438</v>
      </c>
      <c r="G968" s="180">
        <v>3293.4255999999996</v>
      </c>
      <c r="H968" s="180">
        <v>5678.32</v>
      </c>
    </row>
    <row r="969" spans="2:8">
      <c r="B969" s="179">
        <v>43327</v>
      </c>
      <c r="C969" s="108" t="s">
        <v>108</v>
      </c>
      <c r="D969" s="108" t="s">
        <v>526</v>
      </c>
      <c r="E969" s="108" t="s">
        <v>520</v>
      </c>
      <c r="F969" s="108" t="s">
        <v>1439</v>
      </c>
      <c r="G969" s="180">
        <v>3647.28</v>
      </c>
      <c r="H969" s="180">
        <v>4863.04</v>
      </c>
    </row>
    <row r="970" spans="2:8">
      <c r="B970" s="179">
        <v>42786</v>
      </c>
      <c r="C970" s="108" t="s">
        <v>108</v>
      </c>
      <c r="D970" s="108" t="s">
        <v>404</v>
      </c>
      <c r="E970" s="108" t="s">
        <v>530</v>
      </c>
      <c r="F970" s="108" t="s">
        <v>1440</v>
      </c>
      <c r="G970" s="180">
        <v>3507.3016000000002</v>
      </c>
      <c r="H970" s="180">
        <v>3985.57</v>
      </c>
    </row>
    <row r="971" spans="2:8">
      <c r="B971" s="179">
        <v>43309</v>
      </c>
      <c r="C971" s="108" t="s">
        <v>514</v>
      </c>
      <c r="D971" s="108" t="s">
        <v>497</v>
      </c>
      <c r="E971" s="108" t="s">
        <v>537</v>
      </c>
      <c r="F971" s="108" t="s">
        <v>1441</v>
      </c>
      <c r="G971" s="180">
        <v>7014.8850000000002</v>
      </c>
      <c r="H971" s="180">
        <v>9353.18</v>
      </c>
    </row>
    <row r="972" spans="2:8">
      <c r="B972" s="179">
        <v>42936</v>
      </c>
      <c r="C972" s="108" t="s">
        <v>503</v>
      </c>
      <c r="D972" s="108" t="s">
        <v>510</v>
      </c>
      <c r="E972" s="108" t="s">
        <v>535</v>
      </c>
      <c r="F972" s="108" t="s">
        <v>1442</v>
      </c>
      <c r="G972" s="180">
        <v>2051.0527000000002</v>
      </c>
      <c r="H972" s="180">
        <v>4769.8900000000003</v>
      </c>
    </row>
    <row r="973" spans="2:8">
      <c r="B973" s="179">
        <v>43246</v>
      </c>
      <c r="C973" s="108" t="s">
        <v>514</v>
      </c>
      <c r="D973" s="108" t="s">
        <v>500</v>
      </c>
      <c r="E973" s="108" t="s">
        <v>515</v>
      </c>
      <c r="F973" s="108" t="s">
        <v>1443</v>
      </c>
      <c r="G973" s="180">
        <v>3631.5148999999997</v>
      </c>
      <c r="H973" s="180">
        <v>6155.11</v>
      </c>
    </row>
    <row r="974" spans="2:8">
      <c r="B974" s="179">
        <v>42935</v>
      </c>
      <c r="C974" s="108" t="s">
        <v>514</v>
      </c>
      <c r="D974" s="108" t="s">
        <v>500</v>
      </c>
      <c r="E974" s="108" t="s">
        <v>498</v>
      </c>
      <c r="F974" s="108" t="s">
        <v>1444</v>
      </c>
      <c r="G974" s="180">
        <v>5064.1163999999999</v>
      </c>
      <c r="H974" s="180">
        <v>7447.23</v>
      </c>
    </row>
    <row r="975" spans="2:8">
      <c r="B975" s="179">
        <v>43309</v>
      </c>
      <c r="C975" s="108" t="s">
        <v>503</v>
      </c>
      <c r="D975" s="108" t="s">
        <v>528</v>
      </c>
      <c r="E975" s="108" t="s">
        <v>501</v>
      </c>
      <c r="F975" s="108" t="s">
        <v>1445</v>
      </c>
      <c r="G975" s="180">
        <v>4400.1055999999999</v>
      </c>
      <c r="H975" s="180">
        <v>5000.12</v>
      </c>
    </row>
    <row r="976" spans="2:8">
      <c r="B976" s="179">
        <v>43011</v>
      </c>
      <c r="C976" s="108" t="s">
        <v>514</v>
      </c>
      <c r="D976" s="108" t="s">
        <v>528</v>
      </c>
      <c r="E976" s="108" t="s">
        <v>522</v>
      </c>
      <c r="F976" s="108" t="s">
        <v>1446</v>
      </c>
      <c r="G976" s="180">
        <v>3840.1176000000005</v>
      </c>
      <c r="H976" s="180">
        <v>4363.7700000000004</v>
      </c>
    </row>
    <row r="977" spans="2:8">
      <c r="B977" s="179">
        <v>43344</v>
      </c>
      <c r="C977" s="108" t="s">
        <v>514</v>
      </c>
      <c r="D977" s="108" t="s">
        <v>526</v>
      </c>
      <c r="E977" s="108" t="s">
        <v>562</v>
      </c>
      <c r="F977" s="108" t="s">
        <v>1447</v>
      </c>
      <c r="G977" s="180">
        <v>425.44370000000004</v>
      </c>
      <c r="H977" s="180">
        <v>455.02</v>
      </c>
    </row>
    <row r="978" spans="2:8">
      <c r="B978" s="179">
        <v>42775</v>
      </c>
      <c r="C978" s="108" t="s">
        <v>496</v>
      </c>
      <c r="D978" s="108" t="s">
        <v>504</v>
      </c>
      <c r="E978" s="108" t="s">
        <v>498</v>
      </c>
      <c r="F978" s="108" t="s">
        <v>1448</v>
      </c>
      <c r="G978" s="180">
        <v>1523.7339999999999</v>
      </c>
      <c r="H978" s="180">
        <v>2582.6</v>
      </c>
    </row>
    <row r="979" spans="2:8">
      <c r="B979" s="179">
        <v>43129</v>
      </c>
      <c r="C979" s="108" t="s">
        <v>503</v>
      </c>
      <c r="D979" s="108" t="s">
        <v>526</v>
      </c>
      <c r="E979" s="108" t="s">
        <v>520</v>
      </c>
      <c r="F979" s="108" t="s">
        <v>1449</v>
      </c>
      <c r="G979" s="180">
        <v>429.60445000000004</v>
      </c>
      <c r="H979" s="180">
        <v>459.47</v>
      </c>
    </row>
    <row r="980" spans="2:8">
      <c r="B980" s="179">
        <v>42924</v>
      </c>
      <c r="C980" s="108" t="s">
        <v>496</v>
      </c>
      <c r="D980" s="108" t="s">
        <v>500</v>
      </c>
      <c r="E980" s="108" t="s">
        <v>515</v>
      </c>
      <c r="F980" s="108" t="s">
        <v>1450</v>
      </c>
      <c r="G980" s="180">
        <v>1829.652</v>
      </c>
      <c r="H980" s="180">
        <v>2079.15</v>
      </c>
    </row>
    <row r="981" spans="2:8">
      <c r="B981" s="179">
        <v>43120</v>
      </c>
      <c r="C981" s="108" t="s">
        <v>514</v>
      </c>
      <c r="D981" s="108" t="s">
        <v>507</v>
      </c>
      <c r="E981" s="108" t="s">
        <v>537</v>
      </c>
      <c r="F981" s="108" t="s">
        <v>1451</v>
      </c>
      <c r="G981" s="180">
        <v>669.45</v>
      </c>
      <c r="H981" s="180">
        <v>892.6</v>
      </c>
    </row>
    <row r="982" spans="2:8">
      <c r="B982" s="179">
        <v>43016</v>
      </c>
      <c r="C982" s="108" t="s">
        <v>514</v>
      </c>
      <c r="D982" s="108" t="s">
        <v>528</v>
      </c>
      <c r="E982" s="108" t="s">
        <v>508</v>
      </c>
      <c r="F982" s="108" t="s">
        <v>1452</v>
      </c>
      <c r="G982" s="180">
        <v>6220.4428000000007</v>
      </c>
      <c r="H982" s="180">
        <v>6652.88</v>
      </c>
    </row>
    <row r="983" spans="2:8">
      <c r="B983" s="179">
        <v>43153</v>
      </c>
      <c r="C983" s="108" t="s">
        <v>115</v>
      </c>
      <c r="D983" s="108" t="s">
        <v>528</v>
      </c>
      <c r="E983" s="108" t="s">
        <v>562</v>
      </c>
      <c r="F983" s="108" t="s">
        <v>1453</v>
      </c>
      <c r="G983" s="180">
        <v>7872.3216000000002</v>
      </c>
      <c r="H983" s="180">
        <v>8945.82</v>
      </c>
    </row>
    <row r="984" spans="2:8">
      <c r="B984" s="179">
        <v>42979</v>
      </c>
      <c r="C984" s="108" t="s">
        <v>514</v>
      </c>
      <c r="D984" s="108" t="s">
        <v>528</v>
      </c>
      <c r="E984" s="108" t="s">
        <v>505</v>
      </c>
      <c r="F984" s="108" t="s">
        <v>1454</v>
      </c>
      <c r="G984" s="180">
        <v>5018.3728000000001</v>
      </c>
      <c r="H984" s="180">
        <v>7379.96</v>
      </c>
    </row>
    <row r="985" spans="2:8">
      <c r="B985" s="179">
        <v>43135</v>
      </c>
      <c r="C985" s="108" t="s">
        <v>115</v>
      </c>
      <c r="D985" s="108" t="s">
        <v>507</v>
      </c>
      <c r="E985" s="108" t="s">
        <v>515</v>
      </c>
      <c r="F985" s="108" t="s">
        <v>1455</v>
      </c>
      <c r="G985" s="180">
        <v>4114.4076999999997</v>
      </c>
      <c r="H985" s="180">
        <v>9568.39</v>
      </c>
    </row>
    <row r="986" spans="2:8">
      <c r="B986" s="179">
        <v>43041</v>
      </c>
      <c r="C986" s="108" t="s">
        <v>514</v>
      </c>
      <c r="D986" s="108" t="s">
        <v>510</v>
      </c>
      <c r="E986" s="108" t="s">
        <v>522</v>
      </c>
      <c r="F986" s="108" t="s">
        <v>1456</v>
      </c>
      <c r="G986" s="180">
        <v>8071.5090499999997</v>
      </c>
      <c r="H986" s="180">
        <v>8632.6299999999992</v>
      </c>
    </row>
    <row r="987" spans="2:8">
      <c r="B987" s="179">
        <v>43446</v>
      </c>
      <c r="C987" s="108" t="s">
        <v>496</v>
      </c>
      <c r="D987" s="108" t="s">
        <v>500</v>
      </c>
      <c r="E987" s="108" t="s">
        <v>508</v>
      </c>
      <c r="F987" s="108" t="s">
        <v>999</v>
      </c>
      <c r="G987" s="180">
        <v>1853.2217999999998</v>
      </c>
      <c r="H987" s="180">
        <v>3195.21</v>
      </c>
    </row>
    <row r="988" spans="2:8">
      <c r="B988" s="179">
        <v>42865</v>
      </c>
      <c r="C988" s="108" t="s">
        <v>514</v>
      </c>
      <c r="D988" s="108" t="s">
        <v>507</v>
      </c>
      <c r="E988" s="108" t="s">
        <v>522</v>
      </c>
      <c r="F988" s="108" t="s">
        <v>1457</v>
      </c>
      <c r="G988" s="180">
        <v>4030.73</v>
      </c>
      <c r="H988" s="180">
        <v>7328.6</v>
      </c>
    </row>
    <row r="989" spans="2:8">
      <c r="B989" s="179">
        <v>43206</v>
      </c>
      <c r="C989" s="108" t="s">
        <v>503</v>
      </c>
      <c r="D989" s="108" t="s">
        <v>507</v>
      </c>
      <c r="E989" s="108" t="s">
        <v>569</v>
      </c>
      <c r="F989" s="108" t="s">
        <v>1458</v>
      </c>
      <c r="G989" s="180">
        <v>4473.2474999999995</v>
      </c>
      <c r="H989" s="180">
        <v>5964.33</v>
      </c>
    </row>
    <row r="990" spans="2:8">
      <c r="B990" s="179">
        <v>42737</v>
      </c>
      <c r="C990" s="108" t="s">
        <v>115</v>
      </c>
      <c r="D990" s="108" t="s">
        <v>507</v>
      </c>
      <c r="E990" s="108" t="s">
        <v>498</v>
      </c>
      <c r="F990" s="108" t="s">
        <v>1459</v>
      </c>
      <c r="G990" s="180">
        <v>2437.6640000000002</v>
      </c>
      <c r="H990" s="180">
        <v>3584.8</v>
      </c>
    </row>
    <row r="991" spans="2:8">
      <c r="B991" s="179">
        <v>43380</v>
      </c>
      <c r="C991" s="108" t="s">
        <v>108</v>
      </c>
      <c r="D991" s="108" t="s">
        <v>497</v>
      </c>
      <c r="E991" s="108" t="s">
        <v>569</v>
      </c>
      <c r="F991" s="108" t="s">
        <v>1460</v>
      </c>
      <c r="G991" s="180">
        <v>3328.6858999999999</v>
      </c>
      <c r="H991" s="180">
        <v>7741.13</v>
      </c>
    </row>
    <row r="992" spans="2:8">
      <c r="B992" s="179">
        <v>42856</v>
      </c>
      <c r="C992" s="108" t="s">
        <v>503</v>
      </c>
      <c r="D992" s="108" t="s">
        <v>497</v>
      </c>
      <c r="E992" s="108" t="s">
        <v>535</v>
      </c>
      <c r="F992" s="108" t="s">
        <v>1461</v>
      </c>
      <c r="G992" s="180">
        <v>6605.4974999999995</v>
      </c>
      <c r="H992" s="180">
        <v>8807.33</v>
      </c>
    </row>
    <row r="993" spans="2:8">
      <c r="B993" s="179">
        <v>43378</v>
      </c>
      <c r="C993" s="108" t="s">
        <v>514</v>
      </c>
      <c r="D993" s="108" t="s">
        <v>404</v>
      </c>
      <c r="E993" s="108" t="s">
        <v>505</v>
      </c>
      <c r="F993" s="108" t="s">
        <v>1462</v>
      </c>
      <c r="G993" s="180">
        <v>851.52750000000003</v>
      </c>
      <c r="H993" s="180">
        <v>1135.3699999999999</v>
      </c>
    </row>
    <row r="994" spans="2:8">
      <c r="B994" s="179">
        <v>42941</v>
      </c>
      <c r="C994" s="108" t="s">
        <v>514</v>
      </c>
      <c r="D994" s="108" t="s">
        <v>528</v>
      </c>
      <c r="E994" s="108" t="s">
        <v>498</v>
      </c>
      <c r="F994" s="108" t="s">
        <v>1463</v>
      </c>
      <c r="G994" s="180">
        <v>4488.7139999999999</v>
      </c>
      <c r="H994" s="180">
        <v>9974.92</v>
      </c>
    </row>
    <row r="995" spans="2:8">
      <c r="B995" s="179">
        <v>43220</v>
      </c>
      <c r="C995" s="108" t="s">
        <v>514</v>
      </c>
      <c r="D995" s="108" t="s">
        <v>404</v>
      </c>
      <c r="E995" s="108" t="s">
        <v>520</v>
      </c>
      <c r="F995" s="108" t="s">
        <v>1464</v>
      </c>
      <c r="G995" s="180">
        <v>2796.4023999999999</v>
      </c>
      <c r="H995" s="180">
        <v>3177.73</v>
      </c>
    </row>
    <row r="996" spans="2:8">
      <c r="B996" s="179">
        <v>43050</v>
      </c>
      <c r="C996" s="108" t="s">
        <v>496</v>
      </c>
      <c r="D996" s="108" t="s">
        <v>404</v>
      </c>
      <c r="E996" s="108" t="s">
        <v>562</v>
      </c>
      <c r="F996" s="108" t="s">
        <v>1465</v>
      </c>
      <c r="G996" s="180">
        <v>1819.989</v>
      </c>
      <c r="H996" s="180">
        <v>4044.42</v>
      </c>
    </row>
    <row r="997" spans="2:8">
      <c r="B997" s="179">
        <v>43182</v>
      </c>
      <c r="C997" s="108" t="s">
        <v>514</v>
      </c>
      <c r="D997" s="108" t="s">
        <v>497</v>
      </c>
      <c r="E997" s="108" t="s">
        <v>515</v>
      </c>
      <c r="F997" s="108" t="s">
        <v>1466</v>
      </c>
      <c r="G997" s="180">
        <v>1283.2636</v>
      </c>
      <c r="H997" s="180">
        <v>3468.28</v>
      </c>
    </row>
    <row r="998" spans="2:8">
      <c r="B998" s="179">
        <v>43002</v>
      </c>
      <c r="C998" s="108" t="s">
        <v>514</v>
      </c>
      <c r="D998" s="108" t="s">
        <v>500</v>
      </c>
      <c r="E998" s="108" t="s">
        <v>498</v>
      </c>
      <c r="F998" s="108" t="s">
        <v>1467</v>
      </c>
      <c r="G998" s="180">
        <v>2393.3880000000004</v>
      </c>
      <c r="H998" s="180">
        <v>5318.64</v>
      </c>
    </row>
    <row r="999" spans="2:8">
      <c r="B999" s="179">
        <v>43284</v>
      </c>
      <c r="C999" s="108" t="s">
        <v>514</v>
      </c>
      <c r="D999" s="108" t="s">
        <v>504</v>
      </c>
      <c r="E999" s="108" t="s">
        <v>530</v>
      </c>
      <c r="F999" s="108" t="s">
        <v>1468</v>
      </c>
      <c r="G999" s="180">
        <v>1160.9145000000001</v>
      </c>
      <c r="H999" s="180">
        <v>2579.81</v>
      </c>
    </row>
    <row r="1000" spans="2:8">
      <c r="B1000" s="179">
        <v>42814</v>
      </c>
      <c r="C1000" s="108" t="s">
        <v>503</v>
      </c>
      <c r="D1000" s="108" t="s">
        <v>510</v>
      </c>
      <c r="E1000" s="108" t="s">
        <v>524</v>
      </c>
      <c r="F1000" s="108" t="s">
        <v>1469</v>
      </c>
      <c r="G1000" s="180">
        <v>699.2444999999999</v>
      </c>
      <c r="H1000" s="180">
        <v>1889.85</v>
      </c>
    </row>
    <row r="1001" spans="2:8">
      <c r="B1001" s="179">
        <v>43308</v>
      </c>
      <c r="C1001" s="108" t="s">
        <v>514</v>
      </c>
      <c r="D1001" s="108" t="s">
        <v>526</v>
      </c>
      <c r="E1001" s="108" t="s">
        <v>535</v>
      </c>
      <c r="F1001" s="108" t="s">
        <v>1470</v>
      </c>
      <c r="G1001" s="180">
        <v>245.50239999999999</v>
      </c>
      <c r="H1001" s="180">
        <v>663.52</v>
      </c>
    </row>
    <row r="1002" spans="2:8">
      <c r="B1002" s="179">
        <v>43091</v>
      </c>
      <c r="C1002" s="108" t="s">
        <v>108</v>
      </c>
      <c r="D1002" s="108" t="s">
        <v>510</v>
      </c>
      <c r="E1002" s="108" t="s">
        <v>562</v>
      </c>
      <c r="F1002" s="108" t="s">
        <v>1471</v>
      </c>
      <c r="G1002" s="180">
        <v>3786.8863999999999</v>
      </c>
      <c r="H1002" s="180">
        <v>4303.28</v>
      </c>
    </row>
    <row r="1003" spans="2:8">
      <c r="B1003" s="179">
        <v>43230</v>
      </c>
      <c r="C1003" s="108" t="s">
        <v>514</v>
      </c>
      <c r="D1003" s="108" t="s">
        <v>510</v>
      </c>
      <c r="E1003" s="108" t="s">
        <v>569</v>
      </c>
      <c r="F1003" s="108" t="s">
        <v>1472</v>
      </c>
      <c r="G1003" s="180">
        <v>637.44709999999998</v>
      </c>
      <c r="H1003" s="180">
        <v>1722.83</v>
      </c>
    </row>
    <row r="1004" spans="2:8">
      <c r="B1004" s="179">
        <v>42785</v>
      </c>
      <c r="C1004" s="108" t="s">
        <v>514</v>
      </c>
      <c r="D1004" s="108" t="s">
        <v>404</v>
      </c>
      <c r="E1004" s="108" t="s">
        <v>569</v>
      </c>
      <c r="F1004" s="108" t="s">
        <v>1473</v>
      </c>
      <c r="G1004" s="180">
        <v>3523.0104999999999</v>
      </c>
      <c r="H1004" s="180">
        <v>9521.65</v>
      </c>
    </row>
    <row r="1005" spans="2:8">
      <c r="B1005" s="179">
        <v>43259</v>
      </c>
      <c r="C1005" s="108" t="s">
        <v>496</v>
      </c>
      <c r="D1005" s="108" t="s">
        <v>528</v>
      </c>
      <c r="E1005" s="108" t="s">
        <v>537</v>
      </c>
      <c r="F1005" s="108" t="s">
        <v>1474</v>
      </c>
      <c r="G1005" s="180">
        <v>1563.0155999999999</v>
      </c>
      <c r="H1005" s="180">
        <v>3634.92</v>
      </c>
    </row>
    <row r="1006" spans="2:8">
      <c r="B1006" s="179">
        <v>43063</v>
      </c>
      <c r="C1006" s="108" t="s">
        <v>514</v>
      </c>
      <c r="D1006" s="108" t="s">
        <v>528</v>
      </c>
      <c r="E1006" s="108" t="s">
        <v>515</v>
      </c>
      <c r="F1006" s="108" t="s">
        <v>1475</v>
      </c>
      <c r="G1006" s="180">
        <v>2308.6609999999996</v>
      </c>
      <c r="H1006" s="180">
        <v>3980.45</v>
      </c>
    </row>
    <row r="1007" spans="2:8">
      <c r="B1007" s="179">
        <v>43261</v>
      </c>
      <c r="C1007" s="108" t="s">
        <v>108</v>
      </c>
      <c r="D1007" s="108" t="s">
        <v>497</v>
      </c>
      <c r="E1007" s="108" t="s">
        <v>508</v>
      </c>
      <c r="F1007" s="108" t="s">
        <v>1476</v>
      </c>
      <c r="G1007" s="180">
        <v>209.30459999999999</v>
      </c>
      <c r="H1007" s="180">
        <v>360.87</v>
      </c>
    </row>
    <row r="1008" spans="2:8">
      <c r="B1008" s="179">
        <v>42813</v>
      </c>
      <c r="C1008" s="108" t="s">
        <v>514</v>
      </c>
      <c r="D1008" s="108" t="s">
        <v>526</v>
      </c>
      <c r="E1008" s="108" t="s">
        <v>524</v>
      </c>
      <c r="F1008" s="108" t="s">
        <v>1477</v>
      </c>
      <c r="G1008" s="180">
        <v>1911.2774999999999</v>
      </c>
      <c r="H1008" s="180">
        <v>2548.37</v>
      </c>
    </row>
    <row r="1009" spans="2:8">
      <c r="B1009" s="179">
        <v>43452</v>
      </c>
      <c r="C1009" s="108" t="s">
        <v>108</v>
      </c>
      <c r="D1009" s="108" t="s">
        <v>526</v>
      </c>
      <c r="E1009" s="108" t="s">
        <v>530</v>
      </c>
      <c r="F1009" s="108" t="s">
        <v>1478</v>
      </c>
      <c r="G1009" s="180">
        <v>829.79959999999994</v>
      </c>
      <c r="H1009" s="180">
        <v>1406.44</v>
      </c>
    </row>
    <row r="1010" spans="2:8">
      <c r="B1010" s="179">
        <v>42986</v>
      </c>
      <c r="C1010" s="108" t="s">
        <v>514</v>
      </c>
      <c r="D1010" s="108" t="s">
        <v>526</v>
      </c>
      <c r="E1010" s="108" t="s">
        <v>520</v>
      </c>
      <c r="F1010" s="108" t="s">
        <v>1479</v>
      </c>
      <c r="G1010" s="180">
        <v>422.72450000000003</v>
      </c>
      <c r="H1010" s="180">
        <v>768.59</v>
      </c>
    </row>
    <row r="1011" spans="2:8">
      <c r="B1011" s="179">
        <v>43454</v>
      </c>
      <c r="C1011" s="108" t="s">
        <v>108</v>
      </c>
      <c r="D1011" s="108" t="s">
        <v>504</v>
      </c>
      <c r="E1011" s="108" t="s">
        <v>535</v>
      </c>
      <c r="F1011" s="108" t="s">
        <v>1480</v>
      </c>
      <c r="G1011" s="180">
        <v>2696.922</v>
      </c>
      <c r="H1011" s="180">
        <v>5993.16</v>
      </c>
    </row>
    <row r="1012" spans="2:8">
      <c r="B1012" s="179">
        <v>42999</v>
      </c>
      <c r="C1012" s="108" t="s">
        <v>108</v>
      </c>
      <c r="D1012" s="108" t="s">
        <v>510</v>
      </c>
      <c r="E1012" s="108" t="s">
        <v>522</v>
      </c>
      <c r="F1012" s="108" t="s">
        <v>1481</v>
      </c>
      <c r="G1012" s="180">
        <v>5774.1145999999999</v>
      </c>
      <c r="H1012" s="180">
        <v>9955.3700000000008</v>
      </c>
    </row>
    <row r="1013" spans="2:8">
      <c r="B1013" s="179">
        <v>43295</v>
      </c>
      <c r="C1013" s="108" t="s">
        <v>496</v>
      </c>
      <c r="D1013" s="108" t="s">
        <v>526</v>
      </c>
      <c r="E1013" s="108" t="s">
        <v>562</v>
      </c>
      <c r="F1013" s="108" t="s">
        <v>1482</v>
      </c>
      <c r="G1013" s="180">
        <v>2178.7928000000002</v>
      </c>
      <c r="H1013" s="180">
        <v>5066.96</v>
      </c>
    </row>
    <row r="1014" spans="2:8">
      <c r="B1014" s="179">
        <v>42812</v>
      </c>
      <c r="C1014" s="108" t="s">
        <v>496</v>
      </c>
      <c r="D1014" s="108" t="s">
        <v>528</v>
      </c>
      <c r="E1014" s="108" t="s">
        <v>505</v>
      </c>
      <c r="F1014" s="108" t="s">
        <v>1483</v>
      </c>
      <c r="G1014" s="180">
        <v>3495.9450000000002</v>
      </c>
      <c r="H1014" s="180">
        <v>4661.26</v>
      </c>
    </row>
    <row r="1015" spans="2:8">
      <c r="B1015" s="179">
        <v>43429</v>
      </c>
      <c r="C1015" s="108" t="s">
        <v>503</v>
      </c>
      <c r="D1015" s="108" t="s">
        <v>510</v>
      </c>
      <c r="E1015" s="108" t="s">
        <v>515</v>
      </c>
      <c r="F1015" s="108" t="s">
        <v>1484</v>
      </c>
      <c r="G1015" s="180">
        <v>3202.8527999999997</v>
      </c>
      <c r="H1015" s="180">
        <v>5522.16</v>
      </c>
    </row>
    <row r="1016" spans="2:8">
      <c r="B1016" s="179">
        <v>43086</v>
      </c>
      <c r="C1016" s="108" t="s">
        <v>514</v>
      </c>
      <c r="D1016" s="108" t="s">
        <v>526</v>
      </c>
      <c r="E1016" s="108" t="s">
        <v>520</v>
      </c>
      <c r="F1016" s="108" t="s">
        <v>1485</v>
      </c>
      <c r="G1016" s="180">
        <v>1382.0285999999999</v>
      </c>
      <c r="H1016" s="180">
        <v>3214.02</v>
      </c>
    </row>
    <row r="1017" spans="2:8">
      <c r="B1017" s="179">
        <v>43366</v>
      </c>
      <c r="C1017" s="108" t="s">
        <v>514</v>
      </c>
      <c r="D1017" s="108" t="s">
        <v>504</v>
      </c>
      <c r="E1017" s="108" t="s">
        <v>501</v>
      </c>
      <c r="F1017" s="108" t="s">
        <v>1486</v>
      </c>
      <c r="G1017" s="180">
        <v>4089.3860000000004</v>
      </c>
      <c r="H1017" s="180">
        <v>9510.2000000000007</v>
      </c>
    </row>
    <row r="1018" spans="2:8">
      <c r="B1018" s="179">
        <v>42885</v>
      </c>
      <c r="C1018" s="108" t="s">
        <v>115</v>
      </c>
      <c r="D1018" s="108" t="s">
        <v>526</v>
      </c>
      <c r="E1018" s="108" t="s">
        <v>522</v>
      </c>
      <c r="F1018" s="108" t="s">
        <v>1487</v>
      </c>
      <c r="G1018" s="180">
        <v>1138.0952</v>
      </c>
      <c r="H1018" s="180">
        <v>1293.29</v>
      </c>
    </row>
    <row r="1019" spans="2:8">
      <c r="B1019" s="179">
        <v>43384</v>
      </c>
      <c r="C1019" s="108" t="s">
        <v>108</v>
      </c>
      <c r="D1019" s="108" t="s">
        <v>510</v>
      </c>
      <c r="E1019" s="108" t="s">
        <v>508</v>
      </c>
      <c r="F1019" s="108" t="s">
        <v>1488</v>
      </c>
      <c r="G1019" s="180">
        <v>7307.2961500000001</v>
      </c>
      <c r="H1019" s="180">
        <v>7815.29</v>
      </c>
    </row>
    <row r="1020" spans="2:8">
      <c r="B1020" s="179">
        <v>43023</v>
      </c>
      <c r="C1020" s="108" t="s">
        <v>108</v>
      </c>
      <c r="D1020" s="108" t="s">
        <v>500</v>
      </c>
      <c r="E1020" s="108" t="s">
        <v>501</v>
      </c>
      <c r="F1020" s="108" t="s">
        <v>1489</v>
      </c>
      <c r="G1020" s="180">
        <v>2632.6793000000002</v>
      </c>
      <c r="H1020" s="180">
        <v>6122.51</v>
      </c>
    </row>
    <row r="1021" spans="2:8">
      <c r="B1021" s="179">
        <v>43228</v>
      </c>
      <c r="C1021" s="108" t="s">
        <v>503</v>
      </c>
      <c r="D1021" s="108" t="s">
        <v>526</v>
      </c>
      <c r="E1021" s="108" t="s">
        <v>562</v>
      </c>
      <c r="F1021" s="108" t="s">
        <v>1490</v>
      </c>
      <c r="G1021" s="180">
        <v>814.51800000000003</v>
      </c>
      <c r="H1021" s="180">
        <v>1810.04</v>
      </c>
    </row>
    <row r="1022" spans="2:8">
      <c r="B1022" s="179">
        <v>42830</v>
      </c>
      <c r="C1022" s="108" t="s">
        <v>108</v>
      </c>
      <c r="D1022" s="108" t="s">
        <v>497</v>
      </c>
      <c r="E1022" s="108" t="s">
        <v>515</v>
      </c>
      <c r="F1022" s="108" t="s">
        <v>1491</v>
      </c>
      <c r="G1022" s="180">
        <v>3135.6094000000003</v>
      </c>
      <c r="H1022" s="180">
        <v>8474.6200000000008</v>
      </c>
    </row>
    <row r="1023" spans="2:8">
      <c r="B1023" s="179">
        <v>43376</v>
      </c>
      <c r="C1023" s="108" t="s">
        <v>496</v>
      </c>
      <c r="D1023" s="108" t="s">
        <v>526</v>
      </c>
      <c r="E1023" s="108" t="s">
        <v>520</v>
      </c>
      <c r="F1023" s="108" t="s">
        <v>1492</v>
      </c>
      <c r="G1023" s="180">
        <v>2067.7635</v>
      </c>
      <c r="H1023" s="180">
        <v>5588.55</v>
      </c>
    </row>
    <row r="1024" spans="2:8">
      <c r="B1024" s="179">
        <v>42889</v>
      </c>
      <c r="C1024" s="108" t="s">
        <v>115</v>
      </c>
      <c r="D1024" s="108" t="s">
        <v>497</v>
      </c>
      <c r="E1024" s="108" t="s">
        <v>535</v>
      </c>
      <c r="F1024" s="108" t="s">
        <v>1493</v>
      </c>
      <c r="G1024" s="180">
        <v>6306.4724999999999</v>
      </c>
      <c r="H1024" s="180">
        <v>8408.6299999999992</v>
      </c>
    </row>
    <row r="1025" spans="2:8">
      <c r="B1025" s="179">
        <v>43304</v>
      </c>
      <c r="C1025" s="108" t="s">
        <v>115</v>
      </c>
      <c r="D1025" s="108" t="s">
        <v>528</v>
      </c>
      <c r="E1025" s="108" t="s">
        <v>515</v>
      </c>
      <c r="F1025" s="108" t="s">
        <v>1494</v>
      </c>
      <c r="G1025" s="180">
        <v>829.32959999999991</v>
      </c>
      <c r="H1025" s="180">
        <v>942.42</v>
      </c>
    </row>
    <row r="1026" spans="2:8">
      <c r="B1026" s="179">
        <v>43001</v>
      </c>
      <c r="C1026" s="108" t="s">
        <v>496</v>
      </c>
      <c r="D1026" s="108" t="s">
        <v>504</v>
      </c>
      <c r="E1026" s="108" t="s">
        <v>569</v>
      </c>
      <c r="F1026" s="108" t="s">
        <v>1495</v>
      </c>
      <c r="G1026" s="180">
        <v>3280.3523999999998</v>
      </c>
      <c r="H1026" s="180">
        <v>5655.78</v>
      </c>
    </row>
    <row r="1027" spans="2:8">
      <c r="B1027" s="179">
        <v>43348</v>
      </c>
      <c r="C1027" s="108" t="s">
        <v>514</v>
      </c>
      <c r="D1027" s="108" t="s">
        <v>528</v>
      </c>
      <c r="E1027" s="108" t="s">
        <v>505</v>
      </c>
      <c r="F1027" s="108" t="s">
        <v>1496</v>
      </c>
      <c r="G1027" s="180">
        <v>3209.3816999999999</v>
      </c>
      <c r="H1027" s="180">
        <v>5439.63</v>
      </c>
    </row>
    <row r="1028" spans="2:8">
      <c r="B1028" s="179">
        <v>42929</v>
      </c>
      <c r="C1028" s="108" t="s">
        <v>496</v>
      </c>
      <c r="D1028" s="108" t="s">
        <v>528</v>
      </c>
      <c r="E1028" s="108" t="s">
        <v>505</v>
      </c>
      <c r="F1028" s="108" t="s">
        <v>1497</v>
      </c>
      <c r="G1028" s="180">
        <v>1612.1085</v>
      </c>
      <c r="H1028" s="180">
        <v>4357.05</v>
      </c>
    </row>
    <row r="1029" spans="2:8">
      <c r="B1029" s="179">
        <v>43239</v>
      </c>
      <c r="C1029" s="108" t="s">
        <v>108</v>
      </c>
      <c r="D1029" s="108" t="s">
        <v>507</v>
      </c>
      <c r="E1029" s="108" t="s">
        <v>535</v>
      </c>
      <c r="F1029" s="108" t="s">
        <v>1498</v>
      </c>
      <c r="G1029" s="180">
        <v>1798.3015999999998</v>
      </c>
      <c r="H1029" s="180">
        <v>3100.52</v>
      </c>
    </row>
    <row r="1030" spans="2:8">
      <c r="B1030" s="179">
        <v>43031</v>
      </c>
      <c r="C1030" s="108" t="s">
        <v>496</v>
      </c>
      <c r="D1030" s="108" t="s">
        <v>500</v>
      </c>
      <c r="E1030" s="108" t="s">
        <v>505</v>
      </c>
      <c r="F1030" s="108" t="s">
        <v>1499</v>
      </c>
      <c r="G1030" s="180">
        <v>4923.0425999999998</v>
      </c>
      <c r="H1030" s="180">
        <v>8344.14</v>
      </c>
    </row>
    <row r="1031" spans="2:8">
      <c r="B1031" s="179">
        <v>43141</v>
      </c>
      <c r="C1031" s="108" t="s">
        <v>115</v>
      </c>
      <c r="D1031" s="108" t="s">
        <v>526</v>
      </c>
      <c r="E1031" s="108" t="s">
        <v>505</v>
      </c>
      <c r="F1031" s="108" t="s">
        <v>1500</v>
      </c>
      <c r="G1031" s="180">
        <v>1088.6912</v>
      </c>
      <c r="H1031" s="180">
        <v>2531.84</v>
      </c>
    </row>
    <row r="1032" spans="2:8">
      <c r="B1032" s="179">
        <v>42987</v>
      </c>
      <c r="C1032" s="108" t="s">
        <v>496</v>
      </c>
      <c r="D1032" s="108" t="s">
        <v>497</v>
      </c>
      <c r="E1032" s="108" t="s">
        <v>520</v>
      </c>
      <c r="F1032" s="108" t="s">
        <v>1501</v>
      </c>
      <c r="G1032" s="180">
        <v>4390.8628499999995</v>
      </c>
      <c r="H1032" s="180">
        <v>4696.1099999999997</v>
      </c>
    </row>
    <row r="1033" spans="2:8">
      <c r="B1033" s="179">
        <v>43187</v>
      </c>
      <c r="C1033" s="108" t="s">
        <v>514</v>
      </c>
      <c r="D1033" s="108" t="s">
        <v>497</v>
      </c>
      <c r="E1033" s="108" t="s">
        <v>498</v>
      </c>
      <c r="F1033" s="108" t="s">
        <v>1502</v>
      </c>
      <c r="G1033" s="180">
        <v>2294.3591000000001</v>
      </c>
      <c r="H1033" s="180">
        <v>2453.86</v>
      </c>
    </row>
    <row r="1034" spans="2:8">
      <c r="B1034" s="179">
        <v>42758</v>
      </c>
      <c r="C1034" s="108" t="s">
        <v>496</v>
      </c>
      <c r="D1034" s="108" t="s">
        <v>504</v>
      </c>
      <c r="E1034" s="108" t="s">
        <v>535</v>
      </c>
      <c r="F1034" s="108" t="s">
        <v>1503</v>
      </c>
      <c r="G1034" s="180">
        <v>3702.8790000000004</v>
      </c>
      <c r="H1034" s="180">
        <v>8228.6200000000008</v>
      </c>
    </row>
    <row r="1035" spans="2:8">
      <c r="B1035" s="179">
        <v>43363</v>
      </c>
      <c r="C1035" s="108" t="s">
        <v>514</v>
      </c>
      <c r="D1035" s="108" t="s">
        <v>404</v>
      </c>
      <c r="E1035" s="108" t="s">
        <v>524</v>
      </c>
      <c r="F1035" s="108" t="s">
        <v>1504</v>
      </c>
      <c r="G1035" s="180">
        <v>4646.1769999999997</v>
      </c>
      <c r="H1035" s="180">
        <v>8010.65</v>
      </c>
    </row>
    <row r="1036" spans="2:8">
      <c r="B1036" s="179">
        <v>42941</v>
      </c>
      <c r="C1036" s="108" t="s">
        <v>108</v>
      </c>
      <c r="D1036" s="108" t="s">
        <v>497</v>
      </c>
      <c r="E1036" s="108" t="s">
        <v>515</v>
      </c>
      <c r="F1036" s="108" t="s">
        <v>1505</v>
      </c>
      <c r="G1036" s="180">
        <v>3287.614</v>
      </c>
      <c r="H1036" s="180">
        <v>5977.48</v>
      </c>
    </row>
    <row r="1037" spans="2:8">
      <c r="B1037" s="179">
        <v>43253</v>
      </c>
      <c r="C1037" s="108" t="s">
        <v>514</v>
      </c>
      <c r="D1037" s="108" t="s">
        <v>504</v>
      </c>
      <c r="E1037" s="108" t="s">
        <v>535</v>
      </c>
      <c r="F1037" s="108" t="s">
        <v>1506</v>
      </c>
      <c r="G1037" s="180">
        <v>6662.5244000000002</v>
      </c>
      <c r="H1037" s="180">
        <v>9797.83</v>
      </c>
    </row>
    <row r="1038" spans="2:8">
      <c r="B1038" s="179">
        <v>42984</v>
      </c>
      <c r="C1038" s="108" t="s">
        <v>514</v>
      </c>
      <c r="D1038" s="108" t="s">
        <v>404</v>
      </c>
      <c r="E1038" s="108" t="s">
        <v>524</v>
      </c>
      <c r="F1038" s="108" t="s">
        <v>1507</v>
      </c>
      <c r="G1038" s="180">
        <v>4774.7205000000004</v>
      </c>
      <c r="H1038" s="180">
        <v>8681.31</v>
      </c>
    </row>
    <row r="1039" spans="2:8">
      <c r="B1039" s="179">
        <v>43285</v>
      </c>
      <c r="C1039" s="108" t="s">
        <v>514</v>
      </c>
      <c r="D1039" s="108" t="s">
        <v>510</v>
      </c>
      <c r="E1039" s="108" t="s">
        <v>535</v>
      </c>
      <c r="F1039" s="108" t="s">
        <v>1508</v>
      </c>
      <c r="G1039" s="180">
        <v>8787.6272000000008</v>
      </c>
      <c r="H1039" s="180">
        <v>9985.94</v>
      </c>
    </row>
    <row r="1040" spans="2:8">
      <c r="B1040" s="179">
        <v>42931</v>
      </c>
      <c r="C1040" s="108" t="s">
        <v>496</v>
      </c>
      <c r="D1040" s="108" t="s">
        <v>507</v>
      </c>
      <c r="E1040" s="108" t="s">
        <v>498</v>
      </c>
      <c r="F1040" s="108" t="s">
        <v>1509</v>
      </c>
      <c r="G1040" s="180">
        <v>3145.57375</v>
      </c>
      <c r="H1040" s="180">
        <v>3364.25</v>
      </c>
    </row>
    <row r="1041" spans="2:8">
      <c r="B1041" s="179">
        <v>43441</v>
      </c>
      <c r="C1041" s="108" t="s">
        <v>514</v>
      </c>
      <c r="D1041" s="108" t="s">
        <v>404</v>
      </c>
      <c r="E1041" s="108" t="s">
        <v>511</v>
      </c>
      <c r="F1041" s="108" t="s">
        <v>1510</v>
      </c>
      <c r="G1041" s="180">
        <v>4485.4381000000003</v>
      </c>
      <c r="H1041" s="180">
        <v>4797.26</v>
      </c>
    </row>
    <row r="1042" spans="2:8">
      <c r="B1042" s="179">
        <v>42935</v>
      </c>
      <c r="C1042" s="108" t="s">
        <v>503</v>
      </c>
      <c r="D1042" s="108" t="s">
        <v>404</v>
      </c>
      <c r="E1042" s="108" t="s">
        <v>522</v>
      </c>
      <c r="F1042" s="108" t="s">
        <v>1511</v>
      </c>
      <c r="G1042" s="180">
        <v>1832.0502999999999</v>
      </c>
      <c r="H1042" s="180">
        <v>3105.17</v>
      </c>
    </row>
    <row r="1043" spans="2:8">
      <c r="B1043" s="179">
        <v>43436</v>
      </c>
      <c r="C1043" s="108" t="s">
        <v>514</v>
      </c>
      <c r="D1043" s="108" t="s">
        <v>497</v>
      </c>
      <c r="E1043" s="108" t="s">
        <v>520</v>
      </c>
      <c r="F1043" s="108" t="s">
        <v>1512</v>
      </c>
      <c r="G1043" s="180">
        <v>2579.6320000000001</v>
      </c>
      <c r="H1043" s="180">
        <v>4690.24</v>
      </c>
    </row>
    <row r="1044" spans="2:8">
      <c r="B1044" s="179">
        <v>42991</v>
      </c>
      <c r="C1044" s="108" t="s">
        <v>496</v>
      </c>
      <c r="D1044" s="108" t="s">
        <v>504</v>
      </c>
      <c r="E1044" s="108" t="s">
        <v>501</v>
      </c>
      <c r="F1044" s="108" t="s">
        <v>1513</v>
      </c>
      <c r="G1044" s="180">
        <v>2402.1142</v>
      </c>
      <c r="H1044" s="180">
        <v>4071.38</v>
      </c>
    </row>
    <row r="1045" spans="2:8">
      <c r="B1045" s="179">
        <v>43159</v>
      </c>
      <c r="C1045" s="108" t="s">
        <v>503</v>
      </c>
      <c r="D1045" s="108" t="s">
        <v>404</v>
      </c>
      <c r="E1045" s="108" t="s">
        <v>508</v>
      </c>
      <c r="F1045" s="108" t="s">
        <v>1514</v>
      </c>
      <c r="G1045" s="180">
        <v>854.76150000000007</v>
      </c>
      <c r="H1045" s="180">
        <v>1899.47</v>
      </c>
    </row>
    <row r="1046" spans="2:8">
      <c r="B1046" s="179">
        <v>42799</v>
      </c>
      <c r="C1046" s="108" t="s">
        <v>115</v>
      </c>
      <c r="D1046" s="108" t="s">
        <v>500</v>
      </c>
      <c r="E1046" s="108" t="s">
        <v>562</v>
      </c>
      <c r="F1046" s="108" t="s">
        <v>1515</v>
      </c>
      <c r="G1046" s="180">
        <v>796.02600000000007</v>
      </c>
      <c r="H1046" s="180">
        <v>1447.32</v>
      </c>
    </row>
    <row r="1047" spans="2:8">
      <c r="B1047" s="179">
        <v>43349</v>
      </c>
      <c r="C1047" s="108" t="s">
        <v>496</v>
      </c>
      <c r="D1047" s="108" t="s">
        <v>507</v>
      </c>
      <c r="E1047" s="108" t="s">
        <v>535</v>
      </c>
      <c r="F1047" s="108" t="s">
        <v>1516</v>
      </c>
      <c r="G1047" s="180">
        <v>3980.1696000000002</v>
      </c>
      <c r="H1047" s="180">
        <v>4522.92</v>
      </c>
    </row>
    <row r="1048" spans="2:8">
      <c r="B1048" s="179">
        <v>42745</v>
      </c>
      <c r="C1048" s="108" t="s">
        <v>108</v>
      </c>
      <c r="D1048" s="108" t="s">
        <v>507</v>
      </c>
      <c r="E1048" s="108" t="s">
        <v>498</v>
      </c>
      <c r="F1048" s="108" t="s">
        <v>1517</v>
      </c>
      <c r="G1048" s="180">
        <v>988.23890000000006</v>
      </c>
      <c r="H1048" s="180">
        <v>1056.94</v>
      </c>
    </row>
    <row r="1049" spans="2:8">
      <c r="B1049" s="179">
        <v>43455</v>
      </c>
      <c r="C1049" s="108" t="s">
        <v>503</v>
      </c>
      <c r="D1049" s="108" t="s">
        <v>497</v>
      </c>
      <c r="E1049" s="108" t="s">
        <v>530</v>
      </c>
      <c r="F1049" s="108" t="s">
        <v>1518</v>
      </c>
      <c r="G1049" s="180">
        <v>1749.0671000000002</v>
      </c>
      <c r="H1049" s="180">
        <v>1870.66</v>
      </c>
    </row>
    <row r="1050" spans="2:8">
      <c r="B1050" s="179">
        <v>42817</v>
      </c>
      <c r="C1050" s="108" t="s">
        <v>514</v>
      </c>
      <c r="D1050" s="108" t="s">
        <v>500</v>
      </c>
      <c r="E1050" s="108" t="s">
        <v>501</v>
      </c>
      <c r="F1050" s="108" t="s">
        <v>1519</v>
      </c>
      <c r="G1050" s="180">
        <v>7978.40175</v>
      </c>
      <c r="H1050" s="180">
        <v>8533.0499999999993</v>
      </c>
    </row>
    <row r="1051" spans="2:8">
      <c r="B1051" s="179">
        <v>43413</v>
      </c>
      <c r="C1051" s="108" t="s">
        <v>496</v>
      </c>
      <c r="D1051" s="108" t="s">
        <v>528</v>
      </c>
      <c r="E1051" s="108" t="s">
        <v>562</v>
      </c>
      <c r="F1051" s="108" t="s">
        <v>1520</v>
      </c>
      <c r="G1051" s="180">
        <v>3374.2057</v>
      </c>
      <c r="H1051" s="180">
        <v>7846.99</v>
      </c>
    </row>
    <row r="1052" spans="2:8">
      <c r="B1052" s="179">
        <v>42945</v>
      </c>
      <c r="C1052" s="108" t="s">
        <v>514</v>
      </c>
      <c r="D1052" s="108" t="s">
        <v>504</v>
      </c>
      <c r="E1052" s="108" t="s">
        <v>505</v>
      </c>
      <c r="F1052" s="108" t="s">
        <v>1521</v>
      </c>
      <c r="G1052" s="180">
        <v>3218.3250000000003</v>
      </c>
      <c r="H1052" s="180">
        <v>5851.5</v>
      </c>
    </row>
    <row r="1053" spans="2:8">
      <c r="B1053" s="179">
        <v>43382</v>
      </c>
      <c r="C1053" s="108" t="s">
        <v>503</v>
      </c>
      <c r="D1053" s="108" t="s">
        <v>507</v>
      </c>
      <c r="E1053" s="108" t="s">
        <v>522</v>
      </c>
      <c r="F1053" s="108" t="s">
        <v>1522</v>
      </c>
      <c r="G1053" s="180">
        <v>3347.6670000000004</v>
      </c>
      <c r="H1053" s="180">
        <v>7439.26</v>
      </c>
    </row>
    <row r="1054" spans="2:8">
      <c r="B1054" s="179">
        <v>42762</v>
      </c>
      <c r="C1054" s="108" t="s">
        <v>514</v>
      </c>
      <c r="D1054" s="108" t="s">
        <v>507</v>
      </c>
      <c r="E1054" s="108" t="s">
        <v>511</v>
      </c>
      <c r="F1054" s="108" t="s">
        <v>1523</v>
      </c>
      <c r="G1054" s="180">
        <v>4856.2965000000004</v>
      </c>
      <c r="H1054" s="180">
        <v>5193.8999999999996</v>
      </c>
    </row>
    <row r="1055" spans="2:8">
      <c r="B1055" s="179">
        <v>43224</v>
      </c>
      <c r="C1055" s="108" t="s">
        <v>115</v>
      </c>
      <c r="D1055" s="108" t="s">
        <v>497</v>
      </c>
      <c r="E1055" s="108" t="s">
        <v>522</v>
      </c>
      <c r="F1055" s="108" t="s">
        <v>1190</v>
      </c>
      <c r="G1055" s="180">
        <v>6407.7148000000007</v>
      </c>
      <c r="H1055" s="180">
        <v>9423.11</v>
      </c>
    </row>
    <row r="1056" spans="2:8">
      <c r="B1056" s="179">
        <v>42794</v>
      </c>
      <c r="C1056" s="108" t="s">
        <v>115</v>
      </c>
      <c r="D1056" s="108" t="s">
        <v>526</v>
      </c>
      <c r="E1056" s="108" t="s">
        <v>511</v>
      </c>
      <c r="F1056" s="108" t="s">
        <v>1524</v>
      </c>
      <c r="G1056" s="180">
        <v>8702.3376000000007</v>
      </c>
      <c r="H1056" s="180">
        <v>9889.02</v>
      </c>
    </row>
    <row r="1057" spans="2:8">
      <c r="B1057" s="179">
        <v>43414</v>
      </c>
      <c r="C1057" s="108" t="s">
        <v>496</v>
      </c>
      <c r="D1057" s="108" t="s">
        <v>404</v>
      </c>
      <c r="E1057" s="108" t="s">
        <v>522</v>
      </c>
      <c r="F1057" s="108" t="s">
        <v>1525</v>
      </c>
      <c r="G1057" s="180">
        <v>3426.7310000000002</v>
      </c>
      <c r="H1057" s="180">
        <v>6230.42</v>
      </c>
    </row>
    <row r="1058" spans="2:8">
      <c r="B1058" s="179">
        <v>42836</v>
      </c>
      <c r="C1058" s="108" t="s">
        <v>514</v>
      </c>
      <c r="D1058" s="108" t="s">
        <v>497</v>
      </c>
      <c r="E1058" s="108" t="s">
        <v>508</v>
      </c>
      <c r="F1058" s="108" t="s">
        <v>1526</v>
      </c>
      <c r="G1058" s="180">
        <v>3267.6043999999997</v>
      </c>
      <c r="H1058" s="180">
        <v>7599.08</v>
      </c>
    </row>
    <row r="1059" spans="2:8">
      <c r="B1059" s="179">
        <v>43177</v>
      </c>
      <c r="C1059" s="108" t="s">
        <v>514</v>
      </c>
      <c r="D1059" s="108" t="s">
        <v>507</v>
      </c>
      <c r="E1059" s="108" t="s">
        <v>524</v>
      </c>
      <c r="F1059" s="108" t="s">
        <v>1527</v>
      </c>
      <c r="G1059" s="180">
        <v>6938.7659000000003</v>
      </c>
      <c r="H1059" s="180">
        <v>7421.14</v>
      </c>
    </row>
    <row r="1060" spans="2:8">
      <c r="B1060" s="179">
        <v>42795</v>
      </c>
      <c r="C1060" s="108" t="s">
        <v>503</v>
      </c>
      <c r="D1060" s="108" t="s">
        <v>528</v>
      </c>
      <c r="E1060" s="108" t="s">
        <v>530</v>
      </c>
      <c r="F1060" s="108" t="s">
        <v>1528</v>
      </c>
      <c r="G1060" s="180">
        <v>1843.8420000000001</v>
      </c>
      <c r="H1060" s="180">
        <v>3352.44</v>
      </c>
    </row>
    <row r="1061" spans="2:8">
      <c r="B1061" s="179">
        <v>43454</v>
      </c>
      <c r="C1061" s="108" t="s">
        <v>115</v>
      </c>
      <c r="D1061" s="108" t="s">
        <v>507</v>
      </c>
      <c r="E1061" s="108" t="s">
        <v>498</v>
      </c>
      <c r="F1061" s="108" t="s">
        <v>1529</v>
      </c>
      <c r="G1061" s="180">
        <v>3589.2229000000002</v>
      </c>
      <c r="H1061" s="180">
        <v>8347.0300000000007</v>
      </c>
    </row>
    <row r="1062" spans="2:8">
      <c r="B1062" s="179">
        <v>42953</v>
      </c>
      <c r="C1062" s="108" t="s">
        <v>108</v>
      </c>
      <c r="D1062" s="108" t="s">
        <v>528</v>
      </c>
      <c r="E1062" s="108" t="s">
        <v>511</v>
      </c>
      <c r="F1062" s="108" t="s">
        <v>1530</v>
      </c>
      <c r="G1062" s="180">
        <v>3617.0782999999997</v>
      </c>
      <c r="H1062" s="180">
        <v>8411.81</v>
      </c>
    </row>
    <row r="1063" spans="2:8">
      <c r="B1063" s="179">
        <v>43328</v>
      </c>
      <c r="C1063" s="108" t="s">
        <v>108</v>
      </c>
      <c r="D1063" s="108" t="s">
        <v>528</v>
      </c>
      <c r="E1063" s="108" t="s">
        <v>515</v>
      </c>
      <c r="F1063" s="108" t="s">
        <v>1531</v>
      </c>
      <c r="G1063" s="180">
        <v>2095.9028000000003</v>
      </c>
      <c r="H1063" s="180">
        <v>3082.21</v>
      </c>
    </row>
    <row r="1064" spans="2:8">
      <c r="B1064" s="179">
        <v>42855</v>
      </c>
      <c r="C1064" s="108" t="s">
        <v>503</v>
      </c>
      <c r="D1064" s="108" t="s">
        <v>510</v>
      </c>
      <c r="E1064" s="108" t="s">
        <v>498</v>
      </c>
      <c r="F1064" s="108" t="s">
        <v>1532</v>
      </c>
      <c r="G1064" s="180">
        <v>3233.7251000000001</v>
      </c>
      <c r="H1064" s="180">
        <v>5480.89</v>
      </c>
    </row>
    <row r="1065" spans="2:8">
      <c r="B1065" s="179">
        <v>43282</v>
      </c>
      <c r="C1065" s="108" t="s">
        <v>514</v>
      </c>
      <c r="D1065" s="108" t="s">
        <v>497</v>
      </c>
      <c r="E1065" s="108" t="s">
        <v>537</v>
      </c>
      <c r="F1065" s="108" t="s">
        <v>1533</v>
      </c>
      <c r="G1065" s="180">
        <v>2656.3393000000001</v>
      </c>
      <c r="H1065" s="180">
        <v>4502.2700000000004</v>
      </c>
    </row>
    <row r="1066" spans="2:8">
      <c r="B1066" s="179">
        <v>42743</v>
      </c>
      <c r="C1066" s="108" t="s">
        <v>503</v>
      </c>
      <c r="D1066" s="108" t="s">
        <v>510</v>
      </c>
      <c r="E1066" s="108" t="s">
        <v>505</v>
      </c>
      <c r="F1066" s="108" t="s">
        <v>1534</v>
      </c>
      <c r="G1066" s="180">
        <v>1194.3855000000001</v>
      </c>
      <c r="H1066" s="180">
        <v>2654.19</v>
      </c>
    </row>
    <row r="1067" spans="2:8">
      <c r="B1067" s="179">
        <v>43363</v>
      </c>
      <c r="C1067" s="108" t="s">
        <v>514</v>
      </c>
      <c r="D1067" s="108" t="s">
        <v>504</v>
      </c>
      <c r="E1067" s="108" t="s">
        <v>537</v>
      </c>
      <c r="F1067" s="108" t="s">
        <v>1535</v>
      </c>
      <c r="G1067" s="180">
        <v>2832.6725999999999</v>
      </c>
      <c r="H1067" s="180">
        <v>4801.1400000000003</v>
      </c>
    </row>
    <row r="1068" spans="2:8">
      <c r="B1068" s="179">
        <v>42861</v>
      </c>
      <c r="C1068" s="108" t="s">
        <v>503</v>
      </c>
      <c r="D1068" s="108" t="s">
        <v>500</v>
      </c>
      <c r="E1068" s="108" t="s">
        <v>505</v>
      </c>
      <c r="F1068" s="108" t="s">
        <v>1536</v>
      </c>
      <c r="G1068" s="180">
        <v>1558.413</v>
      </c>
      <c r="H1068" s="180">
        <v>3463.14</v>
      </c>
    </row>
    <row r="1069" spans="2:8">
      <c r="B1069" s="179">
        <v>43260</v>
      </c>
      <c r="C1069" s="108" t="s">
        <v>115</v>
      </c>
      <c r="D1069" s="108" t="s">
        <v>510</v>
      </c>
      <c r="E1069" s="108" t="s">
        <v>505</v>
      </c>
      <c r="F1069" s="108" t="s">
        <v>1537</v>
      </c>
      <c r="G1069" s="180">
        <v>5771</v>
      </c>
      <c r="H1069" s="180">
        <v>9950</v>
      </c>
    </row>
    <row r="1070" spans="2:8">
      <c r="B1070" s="179">
        <v>42984</v>
      </c>
      <c r="C1070" s="108" t="s">
        <v>514</v>
      </c>
      <c r="D1070" s="108" t="s">
        <v>507</v>
      </c>
      <c r="E1070" s="108" t="s">
        <v>498</v>
      </c>
      <c r="F1070" s="108" t="s">
        <v>517</v>
      </c>
      <c r="G1070" s="180">
        <v>1823.277</v>
      </c>
      <c r="H1070" s="180">
        <v>3090.3</v>
      </c>
    </row>
    <row r="1071" spans="2:8">
      <c r="B1071" s="179">
        <v>43161</v>
      </c>
      <c r="C1071" s="108" t="s">
        <v>514</v>
      </c>
      <c r="D1071" s="108" t="s">
        <v>510</v>
      </c>
      <c r="E1071" s="108" t="s">
        <v>511</v>
      </c>
      <c r="F1071" s="108" t="s">
        <v>1538</v>
      </c>
      <c r="G1071" s="180">
        <v>3802.8859999999995</v>
      </c>
      <c r="H1071" s="180">
        <v>6556.7</v>
      </c>
    </row>
    <row r="1072" spans="2:8">
      <c r="B1072" s="179">
        <v>42924</v>
      </c>
      <c r="C1072" s="108" t="s">
        <v>503</v>
      </c>
      <c r="D1072" s="108" t="s">
        <v>510</v>
      </c>
      <c r="E1072" s="108" t="s">
        <v>535</v>
      </c>
      <c r="F1072" s="108" t="s">
        <v>1539</v>
      </c>
      <c r="G1072" s="180">
        <v>3734.64</v>
      </c>
      <c r="H1072" s="180">
        <v>4979.5200000000004</v>
      </c>
    </row>
    <row r="1073" spans="2:8">
      <c r="B1073" s="179">
        <v>43209</v>
      </c>
      <c r="C1073" s="108" t="s">
        <v>496</v>
      </c>
      <c r="D1073" s="108" t="s">
        <v>507</v>
      </c>
      <c r="E1073" s="108" t="s">
        <v>501</v>
      </c>
      <c r="F1073" s="108" t="s">
        <v>1540</v>
      </c>
      <c r="G1073" s="180">
        <v>4338.3998000000001</v>
      </c>
      <c r="H1073" s="180">
        <v>7353.22</v>
      </c>
    </row>
    <row r="1074" spans="2:8">
      <c r="B1074" s="179">
        <v>43007</v>
      </c>
      <c r="C1074" s="108" t="s">
        <v>496</v>
      </c>
      <c r="D1074" s="108" t="s">
        <v>404</v>
      </c>
      <c r="E1074" s="108" t="s">
        <v>505</v>
      </c>
      <c r="F1074" s="108" t="s">
        <v>1541</v>
      </c>
      <c r="G1074" s="180">
        <v>3030.5173999999997</v>
      </c>
      <c r="H1074" s="180">
        <v>5225.03</v>
      </c>
    </row>
    <row r="1075" spans="2:8">
      <c r="B1075" s="179">
        <v>43109</v>
      </c>
      <c r="C1075" s="108" t="s">
        <v>108</v>
      </c>
      <c r="D1075" s="108" t="s">
        <v>404</v>
      </c>
      <c r="E1075" s="108" t="s">
        <v>505</v>
      </c>
      <c r="F1075" s="108" t="s">
        <v>1542</v>
      </c>
      <c r="G1075" s="180">
        <v>1205.0756000000001</v>
      </c>
      <c r="H1075" s="180">
        <v>1772.17</v>
      </c>
    </row>
    <row r="1076" spans="2:8">
      <c r="B1076" s="179">
        <v>43042</v>
      </c>
      <c r="C1076" s="108" t="s">
        <v>503</v>
      </c>
      <c r="D1076" s="108" t="s">
        <v>500</v>
      </c>
      <c r="E1076" s="108" t="s">
        <v>530</v>
      </c>
      <c r="F1076" s="108" t="s">
        <v>1543</v>
      </c>
      <c r="G1076" s="180">
        <v>3516.6010000000001</v>
      </c>
      <c r="H1076" s="180">
        <v>6393.82</v>
      </c>
    </row>
    <row r="1077" spans="2:8">
      <c r="B1077" s="179">
        <v>43341</v>
      </c>
      <c r="C1077" s="108" t="s">
        <v>115</v>
      </c>
      <c r="D1077" s="108" t="s">
        <v>510</v>
      </c>
      <c r="E1077" s="108" t="s">
        <v>535</v>
      </c>
      <c r="F1077" s="108" t="s">
        <v>1544</v>
      </c>
      <c r="G1077" s="180">
        <v>1775.8355000000001</v>
      </c>
      <c r="H1077" s="180">
        <v>4129.8500000000004</v>
      </c>
    </row>
    <row r="1078" spans="2:8">
      <c r="B1078" s="179">
        <v>42911</v>
      </c>
      <c r="C1078" s="108" t="s">
        <v>514</v>
      </c>
      <c r="D1078" s="108" t="s">
        <v>404</v>
      </c>
      <c r="E1078" s="108" t="s">
        <v>569</v>
      </c>
      <c r="F1078" s="108" t="s">
        <v>1545</v>
      </c>
      <c r="G1078" s="180">
        <v>2357.4342000000001</v>
      </c>
      <c r="H1078" s="180">
        <v>2521.3200000000002</v>
      </c>
    </row>
    <row r="1079" spans="2:8">
      <c r="B1079" s="179">
        <v>43341</v>
      </c>
      <c r="C1079" s="108" t="s">
        <v>108</v>
      </c>
      <c r="D1079" s="108" t="s">
        <v>507</v>
      </c>
      <c r="E1079" s="108" t="s">
        <v>501</v>
      </c>
      <c r="F1079" s="108" t="s">
        <v>1546</v>
      </c>
      <c r="G1079" s="180">
        <v>8149.0766500000009</v>
      </c>
      <c r="H1079" s="180">
        <v>8715.59</v>
      </c>
    </row>
    <row r="1080" spans="2:8">
      <c r="B1080" s="179">
        <v>42748</v>
      </c>
      <c r="C1080" s="108" t="s">
        <v>115</v>
      </c>
      <c r="D1080" s="108" t="s">
        <v>528</v>
      </c>
      <c r="E1080" s="108" t="s">
        <v>530</v>
      </c>
      <c r="F1080" s="108" t="s">
        <v>1547</v>
      </c>
      <c r="G1080" s="180">
        <v>5046.5826999999999</v>
      </c>
      <c r="H1080" s="180">
        <v>8553.5300000000007</v>
      </c>
    </row>
    <row r="1081" spans="2:8">
      <c r="B1081" s="179">
        <v>43145</v>
      </c>
      <c r="C1081" s="108" t="s">
        <v>108</v>
      </c>
      <c r="D1081" s="108" t="s">
        <v>528</v>
      </c>
      <c r="E1081" s="108" t="s">
        <v>505</v>
      </c>
      <c r="F1081" s="108" t="s">
        <v>1548</v>
      </c>
      <c r="G1081" s="180">
        <v>5433.78</v>
      </c>
      <c r="H1081" s="180">
        <v>7245.04</v>
      </c>
    </row>
    <row r="1082" spans="2:8">
      <c r="B1082" s="179">
        <v>43002</v>
      </c>
      <c r="C1082" s="108" t="s">
        <v>496</v>
      </c>
      <c r="D1082" s="108" t="s">
        <v>500</v>
      </c>
      <c r="E1082" s="108" t="s">
        <v>569</v>
      </c>
      <c r="F1082" s="108" t="s">
        <v>1549</v>
      </c>
      <c r="G1082" s="180">
        <v>2872.7174999999997</v>
      </c>
      <c r="H1082" s="180">
        <v>3830.29</v>
      </c>
    </row>
    <row r="1083" spans="2:8">
      <c r="B1083" s="179">
        <v>43123</v>
      </c>
      <c r="C1083" s="108" t="s">
        <v>514</v>
      </c>
      <c r="D1083" s="108" t="s">
        <v>528</v>
      </c>
      <c r="E1083" s="108" t="s">
        <v>524</v>
      </c>
      <c r="F1083" s="108" t="s">
        <v>1550</v>
      </c>
      <c r="G1083" s="180">
        <v>1700.5384000000001</v>
      </c>
      <c r="H1083" s="180">
        <v>1932.43</v>
      </c>
    </row>
    <row r="1084" spans="2:8">
      <c r="B1084" s="179">
        <v>43025</v>
      </c>
      <c r="C1084" s="108" t="s">
        <v>108</v>
      </c>
      <c r="D1084" s="108" t="s">
        <v>404</v>
      </c>
      <c r="E1084" s="108" t="s">
        <v>520</v>
      </c>
      <c r="F1084" s="108" t="s">
        <v>1551</v>
      </c>
      <c r="G1084" s="180">
        <v>4464.9375</v>
      </c>
      <c r="H1084" s="180">
        <v>5953.25</v>
      </c>
    </row>
    <row r="1085" spans="2:8">
      <c r="B1085" s="179">
        <v>43332</v>
      </c>
      <c r="C1085" s="108" t="s">
        <v>514</v>
      </c>
      <c r="D1085" s="108" t="s">
        <v>504</v>
      </c>
      <c r="E1085" s="108" t="s">
        <v>501</v>
      </c>
      <c r="F1085" s="108" t="s">
        <v>1552</v>
      </c>
      <c r="G1085" s="180">
        <v>2734.8741999999997</v>
      </c>
      <c r="H1085" s="180">
        <v>4635.38</v>
      </c>
    </row>
    <row r="1086" spans="2:8">
      <c r="B1086" s="179">
        <v>42888</v>
      </c>
      <c r="C1086" s="108" t="s">
        <v>514</v>
      </c>
      <c r="D1086" s="108" t="s">
        <v>404</v>
      </c>
      <c r="E1086" s="108" t="s">
        <v>508</v>
      </c>
      <c r="F1086" s="108" t="s">
        <v>1553</v>
      </c>
      <c r="G1086" s="180">
        <v>4304.3099000000002</v>
      </c>
      <c r="H1086" s="180">
        <v>4603.54</v>
      </c>
    </row>
    <row r="1087" spans="2:8">
      <c r="B1087" s="179">
        <v>43376</v>
      </c>
      <c r="C1087" s="108" t="s">
        <v>496</v>
      </c>
      <c r="D1087" s="108" t="s">
        <v>526</v>
      </c>
      <c r="E1087" s="108" t="s">
        <v>522</v>
      </c>
      <c r="F1087" s="108" t="s">
        <v>1554</v>
      </c>
      <c r="G1087" s="180">
        <v>939.96280000000002</v>
      </c>
      <c r="H1087" s="180">
        <v>2185.96</v>
      </c>
    </row>
    <row r="1088" spans="2:8">
      <c r="B1088" s="179">
        <v>42739</v>
      </c>
      <c r="C1088" s="108" t="s">
        <v>514</v>
      </c>
      <c r="D1088" s="108" t="s">
        <v>497</v>
      </c>
      <c r="E1088" s="108" t="s">
        <v>498</v>
      </c>
      <c r="F1088" s="108" t="s">
        <v>1555</v>
      </c>
      <c r="G1088" s="180">
        <v>3692.1176</v>
      </c>
      <c r="H1088" s="180">
        <v>8586.32</v>
      </c>
    </row>
    <row r="1089" spans="2:8">
      <c r="B1089" s="179">
        <v>43258</v>
      </c>
      <c r="C1089" s="108" t="s">
        <v>514</v>
      </c>
      <c r="D1089" s="108" t="s">
        <v>510</v>
      </c>
      <c r="E1089" s="108" t="s">
        <v>505</v>
      </c>
      <c r="F1089" s="108" t="s">
        <v>1556</v>
      </c>
      <c r="G1089" s="180">
        <v>1569.5120999999999</v>
      </c>
      <c r="H1089" s="180">
        <v>2660.19</v>
      </c>
    </row>
    <row r="1090" spans="2:8">
      <c r="B1090" s="179">
        <v>43058</v>
      </c>
      <c r="C1090" s="108" t="s">
        <v>514</v>
      </c>
      <c r="D1090" s="108" t="s">
        <v>497</v>
      </c>
      <c r="E1090" s="108" t="s">
        <v>535</v>
      </c>
      <c r="F1090" s="108" t="s">
        <v>1557</v>
      </c>
      <c r="G1090" s="180">
        <v>1795.5729999999999</v>
      </c>
      <c r="H1090" s="180">
        <v>4852.8999999999996</v>
      </c>
    </row>
    <row r="1091" spans="2:8">
      <c r="B1091" s="179">
        <v>43129</v>
      </c>
      <c r="C1091" s="108" t="s">
        <v>496</v>
      </c>
      <c r="D1091" s="108" t="s">
        <v>507</v>
      </c>
      <c r="E1091" s="108" t="s">
        <v>530</v>
      </c>
      <c r="F1091" s="108" t="s">
        <v>1558</v>
      </c>
      <c r="G1091" s="180">
        <v>5142.9075000000003</v>
      </c>
      <c r="H1091" s="180">
        <v>6857.21</v>
      </c>
    </row>
    <row r="1092" spans="2:8">
      <c r="B1092" s="179">
        <v>42788</v>
      </c>
      <c r="C1092" s="108" t="s">
        <v>108</v>
      </c>
      <c r="D1092" s="108" t="s">
        <v>504</v>
      </c>
      <c r="E1092" s="108" t="s">
        <v>498</v>
      </c>
      <c r="F1092" s="108" t="s">
        <v>1559</v>
      </c>
      <c r="G1092" s="180">
        <v>283.11800000000005</v>
      </c>
      <c r="H1092" s="180">
        <v>302.8</v>
      </c>
    </row>
    <row r="1093" spans="2:8">
      <c r="B1093" s="179">
        <v>43401</v>
      </c>
      <c r="C1093" s="108" t="s">
        <v>496</v>
      </c>
      <c r="D1093" s="108" t="s">
        <v>504</v>
      </c>
      <c r="E1093" s="108" t="s">
        <v>520</v>
      </c>
      <c r="F1093" s="108" t="s">
        <v>1560</v>
      </c>
      <c r="G1093" s="180">
        <v>748.32300000000009</v>
      </c>
      <c r="H1093" s="180">
        <v>1662.94</v>
      </c>
    </row>
    <row r="1094" spans="2:8">
      <c r="B1094" s="179">
        <v>43070</v>
      </c>
      <c r="C1094" s="108" t="s">
        <v>514</v>
      </c>
      <c r="D1094" s="108" t="s">
        <v>528</v>
      </c>
      <c r="E1094" s="108" t="s">
        <v>511</v>
      </c>
      <c r="F1094" s="108" t="s">
        <v>1561</v>
      </c>
      <c r="G1094" s="180">
        <v>3436.89</v>
      </c>
      <c r="H1094" s="180">
        <v>4582.5200000000004</v>
      </c>
    </row>
    <row r="1095" spans="2:8">
      <c r="B1095" s="179">
        <v>43147</v>
      </c>
      <c r="C1095" s="108" t="s">
        <v>115</v>
      </c>
      <c r="D1095" s="108" t="s">
        <v>500</v>
      </c>
      <c r="E1095" s="108" t="s">
        <v>562</v>
      </c>
      <c r="F1095" s="108" t="s">
        <v>1562</v>
      </c>
      <c r="G1095" s="180">
        <v>83.82</v>
      </c>
      <c r="H1095" s="180">
        <v>95.25</v>
      </c>
    </row>
    <row r="1096" spans="2:8">
      <c r="B1096" s="179">
        <v>42825</v>
      </c>
      <c r="C1096" s="108" t="s">
        <v>514</v>
      </c>
      <c r="D1096" s="108" t="s">
        <v>497</v>
      </c>
      <c r="E1096" s="108" t="s">
        <v>505</v>
      </c>
      <c r="F1096" s="108" t="s">
        <v>1563</v>
      </c>
      <c r="G1096" s="180">
        <v>714.15640000000008</v>
      </c>
      <c r="H1096" s="180">
        <v>1050.23</v>
      </c>
    </row>
    <row r="1097" spans="2:8">
      <c r="B1097" s="179">
        <v>43462</v>
      </c>
      <c r="C1097" s="108" t="s">
        <v>496</v>
      </c>
      <c r="D1097" s="108" t="s">
        <v>510</v>
      </c>
      <c r="E1097" s="108" t="s">
        <v>522</v>
      </c>
      <c r="F1097" s="108" t="s">
        <v>1564</v>
      </c>
      <c r="G1097" s="180">
        <v>2215.5341000000003</v>
      </c>
      <c r="H1097" s="180">
        <v>5987.93</v>
      </c>
    </row>
    <row r="1098" spans="2:8">
      <c r="B1098" s="179">
        <v>42919</v>
      </c>
      <c r="C1098" s="108" t="s">
        <v>503</v>
      </c>
      <c r="D1098" s="108" t="s">
        <v>507</v>
      </c>
      <c r="E1098" s="108" t="s">
        <v>501</v>
      </c>
      <c r="F1098" s="108" t="s">
        <v>1565</v>
      </c>
      <c r="G1098" s="180">
        <v>1034.1458</v>
      </c>
      <c r="H1098" s="180">
        <v>1783.01</v>
      </c>
    </row>
    <row r="1099" spans="2:8">
      <c r="B1099" s="179">
        <v>43412</v>
      </c>
      <c r="C1099" s="108" t="s">
        <v>503</v>
      </c>
      <c r="D1099" s="108" t="s">
        <v>510</v>
      </c>
      <c r="E1099" s="108" t="s">
        <v>530</v>
      </c>
      <c r="F1099" s="108" t="s">
        <v>1566</v>
      </c>
      <c r="G1099" s="180">
        <v>3336.1549999999997</v>
      </c>
      <c r="H1099" s="180">
        <v>5654.5</v>
      </c>
    </row>
    <row r="1100" spans="2:8">
      <c r="B1100" s="179">
        <v>43073</v>
      </c>
      <c r="C1100" s="108" t="s">
        <v>514</v>
      </c>
      <c r="D1100" s="108" t="s">
        <v>526</v>
      </c>
      <c r="E1100" s="108" t="s">
        <v>562</v>
      </c>
      <c r="F1100" s="108" t="s">
        <v>1567</v>
      </c>
      <c r="G1100" s="180">
        <v>3171.5980999999997</v>
      </c>
      <c r="H1100" s="180">
        <v>5375.59</v>
      </c>
    </row>
    <row r="1101" spans="2:8">
      <c r="B1101" s="179">
        <v>43448</v>
      </c>
      <c r="C1101" s="108" t="s">
        <v>503</v>
      </c>
      <c r="D1101" s="108" t="s">
        <v>404</v>
      </c>
      <c r="E1101" s="108" t="s">
        <v>562</v>
      </c>
      <c r="F1101" s="108" t="s">
        <v>1568</v>
      </c>
      <c r="G1101" s="180">
        <v>4676.4413999999997</v>
      </c>
      <c r="H1101" s="180">
        <v>8062.83</v>
      </c>
    </row>
    <row r="1102" spans="2:8">
      <c r="B1102" s="179">
        <v>42882</v>
      </c>
      <c r="C1102" s="108" t="s">
        <v>503</v>
      </c>
      <c r="D1102" s="108" t="s">
        <v>504</v>
      </c>
      <c r="E1102" s="108" t="s">
        <v>562</v>
      </c>
      <c r="F1102" s="108" t="s">
        <v>1569</v>
      </c>
      <c r="G1102" s="180">
        <v>1067.1624999999999</v>
      </c>
      <c r="H1102" s="180">
        <v>1808.75</v>
      </c>
    </row>
    <row r="1103" spans="2:8">
      <c r="B1103" s="179">
        <v>43253</v>
      </c>
      <c r="C1103" s="108" t="s">
        <v>514</v>
      </c>
      <c r="D1103" s="108" t="s">
        <v>404</v>
      </c>
      <c r="E1103" s="108" t="s">
        <v>530</v>
      </c>
      <c r="F1103" s="108" t="s">
        <v>1570</v>
      </c>
      <c r="G1103" s="180">
        <v>6767.9475000000002</v>
      </c>
      <c r="H1103" s="180">
        <v>9023.93</v>
      </c>
    </row>
    <row r="1104" spans="2:8">
      <c r="B1104" s="179">
        <v>42934</v>
      </c>
      <c r="C1104" s="108" t="s">
        <v>514</v>
      </c>
      <c r="D1104" s="108" t="s">
        <v>497</v>
      </c>
      <c r="E1104" s="108" t="s">
        <v>562</v>
      </c>
      <c r="F1104" s="108" t="s">
        <v>1571</v>
      </c>
      <c r="G1104" s="180">
        <v>5438.6365000000005</v>
      </c>
      <c r="H1104" s="180">
        <v>9888.43</v>
      </c>
    </row>
    <row r="1105" spans="2:8">
      <c r="B1105" s="179">
        <v>43279</v>
      </c>
      <c r="C1105" s="108" t="s">
        <v>514</v>
      </c>
      <c r="D1105" s="108" t="s">
        <v>528</v>
      </c>
      <c r="E1105" s="108" t="s">
        <v>511</v>
      </c>
      <c r="F1105" s="108" t="s">
        <v>1572</v>
      </c>
      <c r="G1105" s="180">
        <v>2043.5578</v>
      </c>
      <c r="H1105" s="180">
        <v>4752.46</v>
      </c>
    </row>
    <row r="1106" spans="2:8">
      <c r="B1106" s="179">
        <v>42887</v>
      </c>
      <c r="C1106" s="108" t="s">
        <v>503</v>
      </c>
      <c r="D1106" s="108" t="s">
        <v>504</v>
      </c>
      <c r="E1106" s="108" t="s">
        <v>520</v>
      </c>
      <c r="F1106" s="108" t="s">
        <v>595</v>
      </c>
      <c r="G1106" s="180">
        <v>8346.0905000000002</v>
      </c>
      <c r="H1106" s="180">
        <v>8926.2999999999993</v>
      </c>
    </row>
    <row r="1107" spans="2:8">
      <c r="B1107" s="179">
        <v>43373</v>
      </c>
      <c r="C1107" s="108" t="s">
        <v>503</v>
      </c>
      <c r="D1107" s="108" t="s">
        <v>510</v>
      </c>
      <c r="E1107" s="108" t="s">
        <v>562</v>
      </c>
      <c r="F1107" s="108" t="s">
        <v>1573</v>
      </c>
      <c r="G1107" s="180">
        <v>3523.6395000000002</v>
      </c>
      <c r="H1107" s="180">
        <v>9523.35</v>
      </c>
    </row>
    <row r="1108" spans="2:8">
      <c r="B1108" s="179">
        <v>43094</v>
      </c>
      <c r="C1108" s="108" t="s">
        <v>115</v>
      </c>
      <c r="D1108" s="108" t="s">
        <v>510</v>
      </c>
      <c r="E1108" s="108" t="s">
        <v>511</v>
      </c>
      <c r="F1108" s="108" t="s">
        <v>1574</v>
      </c>
      <c r="G1108" s="180">
        <v>3106.86</v>
      </c>
      <c r="H1108" s="180">
        <v>4142.4799999999996</v>
      </c>
    </row>
    <row r="1109" spans="2:8">
      <c r="B1109" s="179">
        <v>43353</v>
      </c>
      <c r="C1109" s="108" t="s">
        <v>503</v>
      </c>
      <c r="D1109" s="108" t="s">
        <v>528</v>
      </c>
      <c r="E1109" s="108" t="s">
        <v>522</v>
      </c>
      <c r="F1109" s="108" t="s">
        <v>1575</v>
      </c>
      <c r="G1109" s="180">
        <v>2852.3447999999999</v>
      </c>
      <c r="H1109" s="180">
        <v>7709.04</v>
      </c>
    </row>
    <row r="1110" spans="2:8">
      <c r="B1110" s="179">
        <v>42753</v>
      </c>
      <c r="C1110" s="108" t="s">
        <v>514</v>
      </c>
      <c r="D1110" s="108" t="s">
        <v>528</v>
      </c>
      <c r="E1110" s="108" t="s">
        <v>511</v>
      </c>
      <c r="F1110" s="108" t="s">
        <v>1576</v>
      </c>
      <c r="G1110" s="180">
        <v>404.30250000000001</v>
      </c>
      <c r="H1110" s="180">
        <v>539.07000000000005</v>
      </c>
    </row>
    <row r="1111" spans="2:8">
      <c r="B1111" s="179">
        <v>43437</v>
      </c>
      <c r="C1111" s="108" t="s">
        <v>503</v>
      </c>
      <c r="D1111" s="108" t="s">
        <v>510</v>
      </c>
      <c r="E1111" s="108" t="s">
        <v>515</v>
      </c>
      <c r="F1111" s="108" t="s">
        <v>1577</v>
      </c>
      <c r="G1111" s="180">
        <v>2650.3393999999998</v>
      </c>
      <c r="H1111" s="180">
        <v>6163.58</v>
      </c>
    </row>
    <row r="1112" spans="2:8">
      <c r="B1112" s="179">
        <v>42762</v>
      </c>
      <c r="C1112" s="108" t="s">
        <v>503</v>
      </c>
      <c r="D1112" s="108" t="s">
        <v>528</v>
      </c>
      <c r="E1112" s="108" t="s">
        <v>537</v>
      </c>
      <c r="F1112" s="108" t="s">
        <v>1578</v>
      </c>
      <c r="G1112" s="180">
        <v>1915.5491999999999</v>
      </c>
      <c r="H1112" s="180">
        <v>5177.16</v>
      </c>
    </row>
    <row r="1113" spans="2:8">
      <c r="B1113" s="179">
        <v>43289</v>
      </c>
      <c r="C1113" s="108" t="s">
        <v>514</v>
      </c>
      <c r="D1113" s="108" t="s">
        <v>528</v>
      </c>
      <c r="E1113" s="108" t="s">
        <v>535</v>
      </c>
      <c r="F1113" s="108" t="s">
        <v>1579</v>
      </c>
      <c r="G1113" s="180">
        <v>365.05700000000002</v>
      </c>
      <c r="H1113" s="180">
        <v>663.74</v>
      </c>
    </row>
    <row r="1114" spans="2:8">
      <c r="B1114" s="179">
        <v>43073</v>
      </c>
      <c r="C1114" s="108" t="s">
        <v>496</v>
      </c>
      <c r="D1114" s="108" t="s">
        <v>507</v>
      </c>
      <c r="E1114" s="108" t="s">
        <v>515</v>
      </c>
      <c r="F1114" s="108" t="s">
        <v>1580</v>
      </c>
      <c r="G1114" s="180">
        <v>3906.9855000000002</v>
      </c>
      <c r="H1114" s="180">
        <v>8682.19</v>
      </c>
    </row>
    <row r="1115" spans="2:8">
      <c r="B1115" s="179">
        <v>43137</v>
      </c>
      <c r="C1115" s="108" t="s">
        <v>514</v>
      </c>
      <c r="D1115" s="108" t="s">
        <v>500</v>
      </c>
      <c r="E1115" s="108" t="s">
        <v>524</v>
      </c>
      <c r="F1115" s="108" t="s">
        <v>635</v>
      </c>
      <c r="G1115" s="180">
        <v>1549.9743999999998</v>
      </c>
      <c r="H1115" s="180">
        <v>4189.12</v>
      </c>
    </row>
    <row r="1116" spans="2:8">
      <c r="B1116" s="179">
        <v>42807</v>
      </c>
      <c r="C1116" s="108" t="s">
        <v>115</v>
      </c>
      <c r="D1116" s="108" t="s">
        <v>510</v>
      </c>
      <c r="E1116" s="108" t="s">
        <v>508</v>
      </c>
      <c r="F1116" s="108" t="s">
        <v>1581</v>
      </c>
      <c r="G1116" s="180">
        <v>3604.6560000000004</v>
      </c>
      <c r="H1116" s="180">
        <v>6553.92</v>
      </c>
    </row>
    <row r="1117" spans="2:8">
      <c r="B1117" s="179">
        <v>43425</v>
      </c>
      <c r="C1117" s="108" t="s">
        <v>496</v>
      </c>
      <c r="D1117" s="108" t="s">
        <v>497</v>
      </c>
      <c r="E1117" s="108" t="s">
        <v>522</v>
      </c>
      <c r="F1117" s="108" t="s">
        <v>1582</v>
      </c>
      <c r="G1117" s="180">
        <v>7479.7888000000003</v>
      </c>
      <c r="H1117" s="180">
        <v>8499.76</v>
      </c>
    </row>
    <row r="1118" spans="2:8">
      <c r="B1118" s="179">
        <v>42762</v>
      </c>
      <c r="C1118" s="108" t="s">
        <v>514</v>
      </c>
      <c r="D1118" s="108" t="s">
        <v>497</v>
      </c>
      <c r="E1118" s="108" t="s">
        <v>515</v>
      </c>
      <c r="F1118" s="108" t="s">
        <v>1583</v>
      </c>
      <c r="G1118" s="180">
        <v>4695.7468000000008</v>
      </c>
      <c r="H1118" s="180">
        <v>6905.51</v>
      </c>
    </row>
    <row r="1119" spans="2:8">
      <c r="B1119" s="179">
        <v>43456</v>
      </c>
      <c r="C1119" s="108" t="s">
        <v>503</v>
      </c>
      <c r="D1119" s="108" t="s">
        <v>507</v>
      </c>
      <c r="E1119" s="108" t="s">
        <v>501</v>
      </c>
      <c r="F1119" s="108" t="s">
        <v>1584</v>
      </c>
      <c r="G1119" s="180">
        <v>4382.9456</v>
      </c>
      <c r="H1119" s="180">
        <v>4980.62</v>
      </c>
    </row>
    <row r="1120" spans="2:8">
      <c r="B1120" s="179">
        <v>42976</v>
      </c>
      <c r="C1120" s="108" t="s">
        <v>108</v>
      </c>
      <c r="D1120" s="108" t="s">
        <v>510</v>
      </c>
      <c r="E1120" s="108" t="s">
        <v>530</v>
      </c>
      <c r="F1120" s="108" t="s">
        <v>709</v>
      </c>
      <c r="G1120" s="180">
        <v>3887.3220000000001</v>
      </c>
      <c r="H1120" s="180">
        <v>5716.65</v>
      </c>
    </row>
    <row r="1121" spans="2:8">
      <c r="B1121" s="179">
        <v>43236</v>
      </c>
      <c r="C1121" s="108" t="s">
        <v>115</v>
      </c>
      <c r="D1121" s="108" t="s">
        <v>500</v>
      </c>
      <c r="E1121" s="108" t="s">
        <v>501</v>
      </c>
      <c r="F1121" s="108" t="s">
        <v>1585</v>
      </c>
      <c r="G1121" s="180">
        <v>4533.7574999999997</v>
      </c>
      <c r="H1121" s="180">
        <v>6045.01</v>
      </c>
    </row>
    <row r="1122" spans="2:8">
      <c r="B1122" s="179">
        <v>42783</v>
      </c>
      <c r="C1122" s="108" t="s">
        <v>514</v>
      </c>
      <c r="D1122" s="108" t="s">
        <v>500</v>
      </c>
      <c r="E1122" s="108" t="s">
        <v>535</v>
      </c>
      <c r="F1122" s="108" t="s">
        <v>1586</v>
      </c>
      <c r="G1122" s="180">
        <v>729.13810000000001</v>
      </c>
      <c r="H1122" s="180">
        <v>1695.67</v>
      </c>
    </row>
    <row r="1123" spans="2:8">
      <c r="B1123" s="179">
        <v>43392</v>
      </c>
      <c r="C1123" s="108" t="s">
        <v>514</v>
      </c>
      <c r="D1123" s="108" t="s">
        <v>528</v>
      </c>
      <c r="E1123" s="108" t="s">
        <v>537</v>
      </c>
      <c r="F1123" s="108" t="s">
        <v>1587</v>
      </c>
      <c r="G1123" s="180">
        <v>3251.1050000000005</v>
      </c>
      <c r="H1123" s="180">
        <v>5911.1</v>
      </c>
    </row>
    <row r="1124" spans="2:8">
      <c r="B1124" s="179">
        <v>42786</v>
      </c>
      <c r="C1124" s="108" t="s">
        <v>108</v>
      </c>
      <c r="D1124" s="108" t="s">
        <v>507</v>
      </c>
      <c r="E1124" s="108" t="s">
        <v>508</v>
      </c>
      <c r="F1124" s="108" t="s">
        <v>1588</v>
      </c>
      <c r="G1124" s="180">
        <v>5014.6275000000005</v>
      </c>
      <c r="H1124" s="180">
        <v>6686.17</v>
      </c>
    </row>
    <row r="1125" spans="2:8">
      <c r="B1125" s="179">
        <v>43263</v>
      </c>
      <c r="C1125" s="108" t="s">
        <v>514</v>
      </c>
      <c r="D1125" s="108" t="s">
        <v>404</v>
      </c>
      <c r="E1125" s="108" t="s">
        <v>522</v>
      </c>
      <c r="F1125" s="108" t="s">
        <v>1589</v>
      </c>
      <c r="G1125" s="180">
        <v>2964.4780000000001</v>
      </c>
      <c r="H1125" s="180">
        <v>5389.96</v>
      </c>
    </row>
    <row r="1126" spans="2:8">
      <c r="B1126" s="179">
        <v>42873</v>
      </c>
      <c r="C1126" s="108" t="s">
        <v>115</v>
      </c>
      <c r="D1126" s="108" t="s">
        <v>404</v>
      </c>
      <c r="E1126" s="108" t="s">
        <v>530</v>
      </c>
      <c r="F1126" s="108" t="s">
        <v>1590</v>
      </c>
      <c r="G1126" s="180">
        <v>8649.2829500000007</v>
      </c>
      <c r="H1126" s="180">
        <v>9250.57</v>
      </c>
    </row>
    <row r="1127" spans="2:8">
      <c r="B1127" s="179">
        <v>43214</v>
      </c>
      <c r="C1127" s="108" t="s">
        <v>496</v>
      </c>
      <c r="D1127" s="108" t="s">
        <v>497</v>
      </c>
      <c r="E1127" s="108" t="s">
        <v>522</v>
      </c>
      <c r="F1127" s="108" t="s">
        <v>1591</v>
      </c>
      <c r="G1127" s="180">
        <v>2237.2563999999998</v>
      </c>
      <c r="H1127" s="180">
        <v>3791.96</v>
      </c>
    </row>
    <row r="1128" spans="2:8">
      <c r="B1128" s="179">
        <v>42792</v>
      </c>
      <c r="C1128" s="108" t="s">
        <v>503</v>
      </c>
      <c r="D1128" s="108" t="s">
        <v>500</v>
      </c>
      <c r="E1128" s="108" t="s">
        <v>537</v>
      </c>
      <c r="F1128" s="108" t="s">
        <v>1592</v>
      </c>
      <c r="G1128" s="180">
        <v>2746.3432000000003</v>
      </c>
      <c r="H1128" s="180">
        <v>4038.74</v>
      </c>
    </row>
    <row r="1129" spans="2:8">
      <c r="B1129" s="179">
        <v>43181</v>
      </c>
      <c r="C1129" s="108" t="s">
        <v>108</v>
      </c>
      <c r="D1129" s="108" t="s">
        <v>507</v>
      </c>
      <c r="E1129" s="108" t="s">
        <v>520</v>
      </c>
      <c r="F1129" s="108" t="s">
        <v>1593</v>
      </c>
      <c r="G1129" s="180">
        <v>2230.5711999999999</v>
      </c>
      <c r="H1129" s="180">
        <v>2534.7399999999998</v>
      </c>
    </row>
    <row r="1130" spans="2:8">
      <c r="B1130" s="179">
        <v>42926</v>
      </c>
      <c r="C1130" s="108" t="s">
        <v>115</v>
      </c>
      <c r="D1130" s="108" t="s">
        <v>497</v>
      </c>
      <c r="E1130" s="108" t="s">
        <v>511</v>
      </c>
      <c r="F1130" s="108" t="s">
        <v>1565</v>
      </c>
      <c r="G1130" s="180">
        <v>5100.5515000000005</v>
      </c>
      <c r="H1130" s="180">
        <v>9273.73</v>
      </c>
    </row>
    <row r="1131" spans="2:8">
      <c r="B1131" s="179">
        <v>43260</v>
      </c>
      <c r="C1131" s="108" t="s">
        <v>496</v>
      </c>
      <c r="D1131" s="108" t="s">
        <v>497</v>
      </c>
      <c r="E1131" s="108" t="s">
        <v>511</v>
      </c>
      <c r="F1131" s="108" t="s">
        <v>832</v>
      </c>
      <c r="G1131" s="180">
        <v>3481.2759999999998</v>
      </c>
      <c r="H1131" s="180">
        <v>6002.2</v>
      </c>
    </row>
    <row r="1132" spans="2:8">
      <c r="B1132" s="179">
        <v>42930</v>
      </c>
      <c r="C1132" s="108" t="s">
        <v>514</v>
      </c>
      <c r="D1132" s="108" t="s">
        <v>500</v>
      </c>
      <c r="E1132" s="108" t="s">
        <v>569</v>
      </c>
      <c r="F1132" s="108" t="s">
        <v>1594</v>
      </c>
      <c r="G1132" s="180">
        <v>1143.3481999999999</v>
      </c>
      <c r="H1132" s="180">
        <v>1971.29</v>
      </c>
    </row>
    <row r="1133" spans="2:8">
      <c r="B1133" s="179">
        <v>43407</v>
      </c>
      <c r="C1133" s="108" t="s">
        <v>514</v>
      </c>
      <c r="D1133" s="108" t="s">
        <v>528</v>
      </c>
      <c r="E1133" s="108" t="s">
        <v>524</v>
      </c>
      <c r="F1133" s="108" t="s">
        <v>1595</v>
      </c>
      <c r="G1133" s="180">
        <v>1971.5475000000001</v>
      </c>
      <c r="H1133" s="180">
        <v>2628.73</v>
      </c>
    </row>
    <row r="1134" spans="2:8">
      <c r="B1134" s="179">
        <v>42766</v>
      </c>
      <c r="C1134" s="108" t="s">
        <v>514</v>
      </c>
      <c r="D1134" s="108" t="s">
        <v>526</v>
      </c>
      <c r="E1134" s="108" t="s">
        <v>515</v>
      </c>
      <c r="F1134" s="108" t="s">
        <v>1596</v>
      </c>
      <c r="G1134" s="180">
        <v>3331.0480000000007</v>
      </c>
      <c r="H1134" s="180">
        <v>4898.6000000000004</v>
      </c>
    </row>
    <row r="1135" spans="2:8">
      <c r="B1135" s="179">
        <v>43296</v>
      </c>
      <c r="C1135" s="108" t="s">
        <v>115</v>
      </c>
      <c r="D1135" s="108" t="s">
        <v>526</v>
      </c>
      <c r="E1135" s="108" t="s">
        <v>520</v>
      </c>
      <c r="F1135" s="108" t="s">
        <v>1597</v>
      </c>
      <c r="G1135" s="180">
        <v>4614.5072</v>
      </c>
      <c r="H1135" s="180">
        <v>6786.04</v>
      </c>
    </row>
    <row r="1136" spans="2:8">
      <c r="B1136" s="179">
        <v>42978</v>
      </c>
      <c r="C1136" s="108" t="s">
        <v>108</v>
      </c>
      <c r="D1136" s="108" t="s">
        <v>404</v>
      </c>
      <c r="E1136" s="108" t="s">
        <v>569</v>
      </c>
      <c r="F1136" s="108" t="s">
        <v>1598</v>
      </c>
      <c r="G1136" s="180">
        <v>2393.5456000000004</v>
      </c>
      <c r="H1136" s="180">
        <v>3519.92</v>
      </c>
    </row>
    <row r="1137" spans="2:8">
      <c r="B1137" s="179">
        <v>43259</v>
      </c>
      <c r="C1137" s="108" t="s">
        <v>108</v>
      </c>
      <c r="D1137" s="108" t="s">
        <v>500</v>
      </c>
      <c r="E1137" s="108" t="s">
        <v>520</v>
      </c>
      <c r="F1137" s="108" t="s">
        <v>1599</v>
      </c>
      <c r="G1137" s="180">
        <v>4949.5336000000007</v>
      </c>
      <c r="H1137" s="180">
        <v>8389.0400000000009</v>
      </c>
    </row>
    <row r="1138" spans="2:8">
      <c r="B1138" s="179">
        <v>42894</v>
      </c>
      <c r="C1138" s="108" t="s">
        <v>514</v>
      </c>
      <c r="D1138" s="108" t="s">
        <v>507</v>
      </c>
      <c r="E1138" s="108" t="s">
        <v>508</v>
      </c>
      <c r="F1138" s="108" t="s">
        <v>1600</v>
      </c>
      <c r="G1138" s="180">
        <v>1030.26</v>
      </c>
      <c r="H1138" s="180">
        <v>1873.2</v>
      </c>
    </row>
    <row r="1139" spans="2:8">
      <c r="B1139" s="179">
        <v>43250</v>
      </c>
      <c r="C1139" s="108" t="s">
        <v>115</v>
      </c>
      <c r="D1139" s="108" t="s">
        <v>528</v>
      </c>
      <c r="E1139" s="108" t="s">
        <v>498</v>
      </c>
      <c r="F1139" s="108" t="s">
        <v>1601</v>
      </c>
      <c r="G1139" s="180">
        <v>1004.5194</v>
      </c>
      <c r="H1139" s="180">
        <v>1731.93</v>
      </c>
    </row>
    <row r="1140" spans="2:8">
      <c r="B1140" s="179">
        <v>42900</v>
      </c>
      <c r="C1140" s="108" t="s">
        <v>514</v>
      </c>
      <c r="D1140" s="108" t="s">
        <v>507</v>
      </c>
      <c r="E1140" s="108" t="s">
        <v>511</v>
      </c>
      <c r="F1140" s="108" t="s">
        <v>1602</v>
      </c>
      <c r="G1140" s="180">
        <v>4333.6535000000003</v>
      </c>
      <c r="H1140" s="180">
        <v>7879.37</v>
      </c>
    </row>
    <row r="1141" spans="2:8">
      <c r="B1141" s="179">
        <v>43118</v>
      </c>
      <c r="C1141" s="108" t="s">
        <v>115</v>
      </c>
      <c r="D1141" s="108" t="s">
        <v>404</v>
      </c>
      <c r="E1141" s="108" t="s">
        <v>515</v>
      </c>
      <c r="F1141" s="108" t="s">
        <v>1603</v>
      </c>
      <c r="G1141" s="180">
        <v>3651.7105000000001</v>
      </c>
      <c r="H1141" s="180">
        <v>8492.35</v>
      </c>
    </row>
    <row r="1142" spans="2:8">
      <c r="B1142" s="179">
        <v>42752</v>
      </c>
      <c r="C1142" s="108" t="s">
        <v>115</v>
      </c>
      <c r="D1142" s="108" t="s">
        <v>504</v>
      </c>
      <c r="E1142" s="108" t="s">
        <v>520</v>
      </c>
      <c r="F1142" s="108" t="s">
        <v>1604</v>
      </c>
      <c r="G1142" s="180">
        <v>746.97149999999999</v>
      </c>
      <c r="H1142" s="180">
        <v>798.9</v>
      </c>
    </row>
    <row r="1143" spans="2:8">
      <c r="B1143" s="179">
        <v>43223</v>
      </c>
      <c r="C1143" s="108" t="s">
        <v>108</v>
      </c>
      <c r="D1143" s="108" t="s">
        <v>504</v>
      </c>
      <c r="E1143" s="108" t="s">
        <v>520</v>
      </c>
      <c r="F1143" s="108" t="s">
        <v>1605</v>
      </c>
      <c r="G1143" s="180">
        <v>3843.0652999999998</v>
      </c>
      <c r="H1143" s="180">
        <v>6513.67</v>
      </c>
    </row>
    <row r="1144" spans="2:8">
      <c r="B1144" s="179">
        <v>42950</v>
      </c>
      <c r="C1144" s="108" t="s">
        <v>496</v>
      </c>
      <c r="D1144" s="108" t="s">
        <v>507</v>
      </c>
      <c r="E1144" s="108" t="s">
        <v>530</v>
      </c>
      <c r="F1144" s="108" t="s">
        <v>1606</v>
      </c>
      <c r="G1144" s="180">
        <v>3972.4256</v>
      </c>
      <c r="H1144" s="180">
        <v>4514.12</v>
      </c>
    </row>
    <row r="1145" spans="2:8">
      <c r="B1145" s="179">
        <v>43344</v>
      </c>
      <c r="C1145" s="108" t="s">
        <v>514</v>
      </c>
      <c r="D1145" s="108" t="s">
        <v>526</v>
      </c>
      <c r="E1145" s="108" t="s">
        <v>535</v>
      </c>
      <c r="F1145" s="108" t="s">
        <v>1017</v>
      </c>
      <c r="G1145" s="180">
        <v>2968.8807999999999</v>
      </c>
      <c r="H1145" s="180">
        <v>5118.76</v>
      </c>
    </row>
    <row r="1146" spans="2:8">
      <c r="B1146" s="179">
        <v>42938</v>
      </c>
      <c r="C1146" s="108" t="s">
        <v>514</v>
      </c>
      <c r="D1146" s="108" t="s">
        <v>504</v>
      </c>
      <c r="E1146" s="108" t="s">
        <v>530</v>
      </c>
      <c r="F1146" s="108" t="s">
        <v>1607</v>
      </c>
      <c r="G1146" s="180">
        <v>3116.7431999999999</v>
      </c>
      <c r="H1146" s="180">
        <v>7248.24</v>
      </c>
    </row>
    <row r="1147" spans="2:8">
      <c r="B1147" s="179">
        <v>43118</v>
      </c>
      <c r="C1147" s="108" t="s">
        <v>514</v>
      </c>
      <c r="D1147" s="108" t="s">
        <v>497</v>
      </c>
      <c r="E1147" s="108" t="s">
        <v>498</v>
      </c>
      <c r="F1147" s="108" t="s">
        <v>1608</v>
      </c>
      <c r="G1147" s="180">
        <v>3657.2834999999995</v>
      </c>
      <c r="H1147" s="180">
        <v>9884.5499999999993</v>
      </c>
    </row>
    <row r="1148" spans="2:8">
      <c r="B1148" s="179">
        <v>43076</v>
      </c>
      <c r="C1148" s="108" t="s">
        <v>503</v>
      </c>
      <c r="D1148" s="108" t="s">
        <v>526</v>
      </c>
      <c r="E1148" s="108" t="s">
        <v>524</v>
      </c>
      <c r="F1148" s="108" t="s">
        <v>621</v>
      </c>
      <c r="G1148" s="180">
        <v>2540.1992</v>
      </c>
      <c r="H1148" s="180">
        <v>2886.59</v>
      </c>
    </row>
    <row r="1149" spans="2:8">
      <c r="B1149" s="179">
        <v>43195</v>
      </c>
      <c r="C1149" s="108" t="s">
        <v>496</v>
      </c>
      <c r="D1149" s="108" t="s">
        <v>497</v>
      </c>
      <c r="E1149" s="108" t="s">
        <v>508</v>
      </c>
      <c r="F1149" s="108" t="s">
        <v>1609</v>
      </c>
      <c r="G1149" s="180">
        <v>714.63149999999996</v>
      </c>
      <c r="H1149" s="180">
        <v>1588.07</v>
      </c>
    </row>
    <row r="1150" spans="2:8">
      <c r="B1150" s="179">
        <v>42816</v>
      </c>
      <c r="C1150" s="108" t="s">
        <v>514</v>
      </c>
      <c r="D1150" s="108" t="s">
        <v>497</v>
      </c>
      <c r="E1150" s="108" t="s">
        <v>511</v>
      </c>
      <c r="F1150" s="108" t="s">
        <v>1610</v>
      </c>
      <c r="G1150" s="180">
        <v>1547.5295000000001</v>
      </c>
      <c r="H1150" s="180">
        <v>2813.69</v>
      </c>
    </row>
    <row r="1151" spans="2:8">
      <c r="B1151" s="179">
        <v>43301</v>
      </c>
      <c r="C1151" s="108" t="s">
        <v>108</v>
      </c>
      <c r="D1151" s="108" t="s">
        <v>528</v>
      </c>
      <c r="E1151" s="108" t="s">
        <v>515</v>
      </c>
      <c r="F1151" s="108" t="s">
        <v>1611</v>
      </c>
      <c r="G1151" s="180">
        <v>1118.2211</v>
      </c>
      <c r="H1151" s="180">
        <v>1895.29</v>
      </c>
    </row>
    <row r="1152" spans="2:8">
      <c r="B1152" s="179">
        <v>42900</v>
      </c>
      <c r="C1152" s="108" t="s">
        <v>496</v>
      </c>
      <c r="D1152" s="108" t="s">
        <v>504</v>
      </c>
      <c r="E1152" s="108" t="s">
        <v>524</v>
      </c>
      <c r="F1152" s="108" t="s">
        <v>1612</v>
      </c>
      <c r="G1152" s="180">
        <v>1233.068</v>
      </c>
      <c r="H1152" s="180">
        <v>2867.6</v>
      </c>
    </row>
    <row r="1153" spans="2:8">
      <c r="B1153" s="179">
        <v>43289</v>
      </c>
      <c r="C1153" s="108" t="s">
        <v>115</v>
      </c>
      <c r="D1153" s="108" t="s">
        <v>404</v>
      </c>
      <c r="E1153" s="108" t="s">
        <v>522</v>
      </c>
      <c r="F1153" s="108" t="s">
        <v>1613</v>
      </c>
      <c r="G1153" s="180">
        <v>1676.6288</v>
      </c>
      <c r="H1153" s="180">
        <v>1905.26</v>
      </c>
    </row>
    <row r="1154" spans="2:8">
      <c r="B1154" s="179">
        <v>42853</v>
      </c>
      <c r="C1154" s="108" t="s">
        <v>496</v>
      </c>
      <c r="D1154" s="108" t="s">
        <v>526</v>
      </c>
      <c r="E1154" s="108" t="s">
        <v>498</v>
      </c>
      <c r="F1154" s="108" t="s">
        <v>1614</v>
      </c>
      <c r="G1154" s="180">
        <v>98.042600000000007</v>
      </c>
      <c r="H1154" s="180">
        <v>264.98</v>
      </c>
    </row>
    <row r="1155" spans="2:8">
      <c r="B1155" s="179">
        <v>43132</v>
      </c>
      <c r="C1155" s="108" t="s">
        <v>514</v>
      </c>
      <c r="D1155" s="108" t="s">
        <v>510</v>
      </c>
      <c r="E1155" s="108" t="s">
        <v>530</v>
      </c>
      <c r="F1155" s="108" t="s">
        <v>1615</v>
      </c>
      <c r="G1155" s="180">
        <v>5841.0096000000003</v>
      </c>
      <c r="H1155" s="180">
        <v>8589.7199999999993</v>
      </c>
    </row>
    <row r="1156" spans="2:8">
      <c r="B1156" s="179">
        <v>42858</v>
      </c>
      <c r="C1156" s="108" t="s">
        <v>496</v>
      </c>
      <c r="D1156" s="108" t="s">
        <v>497</v>
      </c>
      <c r="E1156" s="108" t="s">
        <v>501</v>
      </c>
      <c r="F1156" s="108" t="s">
        <v>1616</v>
      </c>
      <c r="G1156" s="180">
        <v>1978.1514500000001</v>
      </c>
      <c r="H1156" s="180">
        <v>2115.67</v>
      </c>
    </row>
    <row r="1157" spans="2:8">
      <c r="B1157" s="179">
        <v>43212</v>
      </c>
      <c r="C1157" s="108" t="s">
        <v>514</v>
      </c>
      <c r="D1157" s="108" t="s">
        <v>504</v>
      </c>
      <c r="E1157" s="108" t="s">
        <v>569</v>
      </c>
      <c r="F1157" s="108" t="s">
        <v>1617</v>
      </c>
      <c r="G1157" s="180">
        <v>275.69920000000002</v>
      </c>
      <c r="H1157" s="180">
        <v>405.44</v>
      </c>
    </row>
    <row r="1158" spans="2:8">
      <c r="B1158" s="179">
        <v>42759</v>
      </c>
      <c r="C1158" s="108" t="s">
        <v>115</v>
      </c>
      <c r="D1158" s="108" t="s">
        <v>526</v>
      </c>
      <c r="E1158" s="108" t="s">
        <v>537</v>
      </c>
      <c r="F1158" s="108" t="s">
        <v>1618</v>
      </c>
      <c r="G1158" s="180">
        <v>2303.4252000000001</v>
      </c>
      <c r="H1158" s="180">
        <v>3387.39</v>
      </c>
    </row>
    <row r="1159" spans="2:8">
      <c r="B1159" s="179">
        <v>43407</v>
      </c>
      <c r="C1159" s="108" t="s">
        <v>496</v>
      </c>
      <c r="D1159" s="108" t="s">
        <v>497</v>
      </c>
      <c r="E1159" s="108" t="s">
        <v>522</v>
      </c>
      <c r="F1159" s="108" t="s">
        <v>1619</v>
      </c>
      <c r="G1159" s="180">
        <v>3695.0520000000001</v>
      </c>
      <c r="H1159" s="180">
        <v>5433.9</v>
      </c>
    </row>
    <row r="1160" spans="2:8">
      <c r="B1160" s="179">
        <v>42977</v>
      </c>
      <c r="C1160" s="108" t="s">
        <v>503</v>
      </c>
      <c r="D1160" s="108" t="s">
        <v>528</v>
      </c>
      <c r="E1160" s="108" t="s">
        <v>520</v>
      </c>
      <c r="F1160" s="108" t="s">
        <v>1620</v>
      </c>
      <c r="G1160" s="180">
        <v>1506.7028</v>
      </c>
      <c r="H1160" s="180">
        <v>3503.96</v>
      </c>
    </row>
    <row r="1161" spans="2:8">
      <c r="B1161" s="179">
        <v>43221</v>
      </c>
      <c r="C1161" s="108" t="s">
        <v>514</v>
      </c>
      <c r="D1161" s="108" t="s">
        <v>507</v>
      </c>
      <c r="E1161" s="108" t="s">
        <v>505</v>
      </c>
      <c r="F1161" s="108" t="s">
        <v>1621</v>
      </c>
      <c r="G1161" s="180">
        <v>2081.3031999999998</v>
      </c>
      <c r="H1161" s="180">
        <v>4840.24</v>
      </c>
    </row>
    <row r="1162" spans="2:8">
      <c r="B1162" s="179">
        <v>43049</v>
      </c>
      <c r="C1162" s="108" t="s">
        <v>496</v>
      </c>
      <c r="D1162" s="108" t="s">
        <v>504</v>
      </c>
      <c r="E1162" s="108" t="s">
        <v>524</v>
      </c>
      <c r="F1162" s="108" t="s">
        <v>1622</v>
      </c>
      <c r="G1162" s="180">
        <v>5467.0048999999999</v>
      </c>
      <c r="H1162" s="180">
        <v>9266.11</v>
      </c>
    </row>
    <row r="1163" spans="2:8">
      <c r="B1163" s="179">
        <v>43181</v>
      </c>
      <c r="C1163" s="108" t="s">
        <v>496</v>
      </c>
      <c r="D1163" s="108" t="s">
        <v>526</v>
      </c>
      <c r="E1163" s="108" t="s">
        <v>524</v>
      </c>
      <c r="F1163" s="108" t="s">
        <v>1623</v>
      </c>
      <c r="G1163" s="180">
        <v>1828.1823999999999</v>
      </c>
      <c r="H1163" s="180">
        <v>2077.48</v>
      </c>
    </row>
    <row r="1164" spans="2:8">
      <c r="B1164" s="179">
        <v>43023</v>
      </c>
      <c r="C1164" s="108" t="s">
        <v>514</v>
      </c>
      <c r="D1164" s="108" t="s">
        <v>507</v>
      </c>
      <c r="E1164" s="108" t="s">
        <v>524</v>
      </c>
      <c r="F1164" s="108" t="s">
        <v>1624</v>
      </c>
      <c r="G1164" s="180">
        <v>353.83479999999997</v>
      </c>
      <c r="H1164" s="180">
        <v>599.72</v>
      </c>
    </row>
    <row r="1165" spans="2:8">
      <c r="B1165" s="179">
        <v>43220</v>
      </c>
      <c r="C1165" s="108" t="s">
        <v>514</v>
      </c>
      <c r="D1165" s="108" t="s">
        <v>497</v>
      </c>
      <c r="E1165" s="108" t="s">
        <v>535</v>
      </c>
      <c r="F1165" s="108" t="s">
        <v>1625</v>
      </c>
      <c r="G1165" s="180">
        <v>5032.5627000000004</v>
      </c>
      <c r="H1165" s="180">
        <v>5382.42</v>
      </c>
    </row>
    <row r="1166" spans="2:8">
      <c r="B1166" s="179">
        <v>42933</v>
      </c>
      <c r="C1166" s="108" t="s">
        <v>514</v>
      </c>
      <c r="D1166" s="108" t="s">
        <v>507</v>
      </c>
      <c r="E1166" s="108" t="s">
        <v>498</v>
      </c>
      <c r="F1166" s="108" t="s">
        <v>1626</v>
      </c>
      <c r="G1166" s="180">
        <v>4164.3374999999996</v>
      </c>
      <c r="H1166" s="180">
        <v>5552.45</v>
      </c>
    </row>
    <row r="1167" spans="2:8">
      <c r="B1167" s="179">
        <v>43256</v>
      </c>
      <c r="C1167" s="108" t="s">
        <v>514</v>
      </c>
      <c r="D1167" s="108" t="s">
        <v>500</v>
      </c>
      <c r="E1167" s="108" t="s">
        <v>530</v>
      </c>
      <c r="F1167" s="108" t="s">
        <v>1627</v>
      </c>
      <c r="G1167" s="180">
        <v>1755.6580000000001</v>
      </c>
      <c r="H1167" s="180">
        <v>2581.85</v>
      </c>
    </row>
    <row r="1168" spans="2:8">
      <c r="B1168" s="179">
        <v>42798</v>
      </c>
      <c r="C1168" s="108" t="s">
        <v>514</v>
      </c>
      <c r="D1168" s="108" t="s">
        <v>500</v>
      </c>
      <c r="E1168" s="108" t="s">
        <v>537</v>
      </c>
      <c r="F1168" s="108" t="s">
        <v>1628</v>
      </c>
      <c r="G1168" s="180">
        <v>5659.9349999999995</v>
      </c>
      <c r="H1168" s="180">
        <v>7546.58</v>
      </c>
    </row>
    <row r="1169" spans="2:8">
      <c r="B1169" s="179">
        <v>43124</v>
      </c>
      <c r="C1169" s="108" t="s">
        <v>108</v>
      </c>
      <c r="D1169" s="108" t="s">
        <v>507</v>
      </c>
      <c r="E1169" s="108" t="s">
        <v>537</v>
      </c>
      <c r="F1169" s="108" t="s">
        <v>890</v>
      </c>
      <c r="G1169" s="180">
        <v>4083.1811000000002</v>
      </c>
      <c r="H1169" s="180">
        <v>9495.77</v>
      </c>
    </row>
    <row r="1170" spans="2:8">
      <c r="B1170" s="179">
        <v>42810</v>
      </c>
      <c r="C1170" s="108" t="s">
        <v>514</v>
      </c>
      <c r="D1170" s="108" t="s">
        <v>404</v>
      </c>
      <c r="E1170" s="108" t="s">
        <v>524</v>
      </c>
      <c r="F1170" s="108" t="s">
        <v>1213</v>
      </c>
      <c r="G1170" s="180">
        <v>9007.0513499999997</v>
      </c>
      <c r="H1170" s="180">
        <v>9633.2099999999991</v>
      </c>
    </row>
    <row r="1171" spans="2:8">
      <c r="B1171" s="179">
        <v>43383</v>
      </c>
      <c r="C1171" s="108" t="s">
        <v>108</v>
      </c>
      <c r="D1171" s="108" t="s">
        <v>497</v>
      </c>
      <c r="E1171" s="108" t="s">
        <v>522</v>
      </c>
      <c r="F1171" s="108" t="s">
        <v>1629</v>
      </c>
      <c r="G1171" s="180">
        <v>3688.4848000000002</v>
      </c>
      <c r="H1171" s="180">
        <v>4191.46</v>
      </c>
    </row>
    <row r="1172" spans="2:8">
      <c r="B1172" s="179">
        <v>42896</v>
      </c>
      <c r="C1172" s="108" t="s">
        <v>514</v>
      </c>
      <c r="D1172" s="108" t="s">
        <v>404</v>
      </c>
      <c r="E1172" s="108" t="s">
        <v>522</v>
      </c>
      <c r="F1172" s="108" t="s">
        <v>1630</v>
      </c>
      <c r="G1172" s="180">
        <v>1619.6174999999998</v>
      </c>
      <c r="H1172" s="180">
        <v>2159.4899999999998</v>
      </c>
    </row>
    <row r="1173" spans="2:8">
      <c r="B1173" s="179">
        <v>43126</v>
      </c>
      <c r="C1173" s="108" t="s">
        <v>496</v>
      </c>
      <c r="D1173" s="108" t="s">
        <v>507</v>
      </c>
      <c r="E1173" s="108" t="s">
        <v>530</v>
      </c>
      <c r="F1173" s="108" t="s">
        <v>1631</v>
      </c>
      <c r="G1173" s="180">
        <v>3501.0956000000001</v>
      </c>
      <c r="H1173" s="180">
        <v>5148.67</v>
      </c>
    </row>
    <row r="1174" spans="2:8">
      <c r="B1174" s="179">
        <v>42883</v>
      </c>
      <c r="C1174" s="108" t="s">
        <v>503</v>
      </c>
      <c r="D1174" s="108" t="s">
        <v>500</v>
      </c>
      <c r="E1174" s="108" t="s">
        <v>501</v>
      </c>
      <c r="F1174" s="108" t="s">
        <v>1632</v>
      </c>
      <c r="G1174" s="180">
        <v>4924.26</v>
      </c>
      <c r="H1174" s="180">
        <v>8953.2000000000007</v>
      </c>
    </row>
    <row r="1175" spans="2:8">
      <c r="B1175" s="179">
        <v>43200</v>
      </c>
      <c r="C1175" s="108" t="s">
        <v>108</v>
      </c>
      <c r="D1175" s="108" t="s">
        <v>500</v>
      </c>
      <c r="E1175" s="108" t="s">
        <v>569</v>
      </c>
      <c r="F1175" s="108" t="s">
        <v>1633</v>
      </c>
      <c r="G1175" s="180">
        <v>2771.3715000000002</v>
      </c>
      <c r="H1175" s="180">
        <v>6445.05</v>
      </c>
    </row>
    <row r="1176" spans="2:8">
      <c r="B1176" s="179">
        <v>42960</v>
      </c>
      <c r="C1176" s="108" t="s">
        <v>496</v>
      </c>
      <c r="D1176" s="108" t="s">
        <v>497</v>
      </c>
      <c r="E1176" s="108" t="s">
        <v>501</v>
      </c>
      <c r="F1176" s="108" t="s">
        <v>1634</v>
      </c>
      <c r="G1176" s="180">
        <v>852.83199999999999</v>
      </c>
      <c r="H1176" s="180">
        <v>1470.4</v>
      </c>
    </row>
    <row r="1177" spans="2:8">
      <c r="B1177" s="179">
        <v>43306</v>
      </c>
      <c r="C1177" s="108" t="s">
        <v>115</v>
      </c>
      <c r="D1177" s="108" t="s">
        <v>404</v>
      </c>
      <c r="E1177" s="108" t="s">
        <v>520</v>
      </c>
      <c r="F1177" s="108" t="s">
        <v>1635</v>
      </c>
      <c r="G1177" s="180">
        <v>7400.6774999999998</v>
      </c>
      <c r="H1177" s="180">
        <v>9867.57</v>
      </c>
    </row>
    <row r="1178" spans="2:8">
      <c r="B1178" s="179">
        <v>43066</v>
      </c>
      <c r="C1178" s="108" t="s">
        <v>496</v>
      </c>
      <c r="D1178" s="108" t="s">
        <v>526</v>
      </c>
      <c r="E1178" s="108" t="s">
        <v>530</v>
      </c>
      <c r="F1178" s="108" t="s">
        <v>1636</v>
      </c>
      <c r="G1178" s="180">
        <v>1483.9257</v>
      </c>
      <c r="H1178" s="180">
        <v>4010.61</v>
      </c>
    </row>
    <row r="1179" spans="2:8">
      <c r="B1179" s="179">
        <v>43381</v>
      </c>
      <c r="C1179" s="108" t="s">
        <v>108</v>
      </c>
      <c r="D1179" s="108" t="s">
        <v>526</v>
      </c>
      <c r="E1179" s="108" t="s">
        <v>562</v>
      </c>
      <c r="F1179" s="108" t="s">
        <v>1637</v>
      </c>
      <c r="G1179" s="180">
        <v>7750.4768000000004</v>
      </c>
      <c r="H1179" s="180">
        <v>8807.36</v>
      </c>
    </row>
    <row r="1180" spans="2:8">
      <c r="B1180" s="179">
        <v>43021</v>
      </c>
      <c r="C1180" s="108" t="s">
        <v>514</v>
      </c>
      <c r="D1180" s="108" t="s">
        <v>500</v>
      </c>
      <c r="E1180" s="108" t="s">
        <v>530</v>
      </c>
      <c r="F1180" s="108" t="s">
        <v>1638</v>
      </c>
      <c r="G1180" s="180">
        <v>2735.8984</v>
      </c>
      <c r="H1180" s="180">
        <v>7394.32</v>
      </c>
    </row>
    <row r="1181" spans="2:8">
      <c r="B1181" s="179">
        <v>43170</v>
      </c>
      <c r="C1181" s="108" t="s">
        <v>503</v>
      </c>
      <c r="D1181" s="108" t="s">
        <v>528</v>
      </c>
      <c r="E1181" s="108" t="s">
        <v>535</v>
      </c>
      <c r="F1181" s="108" t="s">
        <v>1639</v>
      </c>
      <c r="G1181" s="180">
        <v>2597.2689999999998</v>
      </c>
      <c r="H1181" s="180">
        <v>4478.05</v>
      </c>
    </row>
    <row r="1182" spans="2:8">
      <c r="B1182" s="179">
        <v>43004</v>
      </c>
      <c r="C1182" s="108" t="s">
        <v>503</v>
      </c>
      <c r="D1182" s="108" t="s">
        <v>507</v>
      </c>
      <c r="E1182" s="108" t="s">
        <v>535</v>
      </c>
      <c r="F1182" s="108" t="s">
        <v>1640</v>
      </c>
      <c r="G1182" s="180">
        <v>3621.1504000000004</v>
      </c>
      <c r="H1182" s="180">
        <v>8421.2800000000007</v>
      </c>
    </row>
    <row r="1183" spans="2:8">
      <c r="B1183" s="179">
        <v>43186</v>
      </c>
      <c r="C1183" s="108" t="s">
        <v>503</v>
      </c>
      <c r="D1183" s="108" t="s">
        <v>507</v>
      </c>
      <c r="E1183" s="108" t="s">
        <v>498</v>
      </c>
      <c r="F1183" s="108" t="s">
        <v>1641</v>
      </c>
      <c r="G1183" s="180">
        <v>3377.2602999999999</v>
      </c>
      <c r="H1183" s="180">
        <v>5724.17</v>
      </c>
    </row>
    <row r="1184" spans="2:8">
      <c r="B1184" s="179">
        <v>42995</v>
      </c>
      <c r="C1184" s="108" t="s">
        <v>496</v>
      </c>
      <c r="D1184" s="108" t="s">
        <v>510</v>
      </c>
      <c r="E1184" s="108" t="s">
        <v>530</v>
      </c>
      <c r="F1184" s="108" t="s">
        <v>1642</v>
      </c>
      <c r="G1184" s="180">
        <v>2680.1504999999997</v>
      </c>
      <c r="H1184" s="180">
        <v>7243.65</v>
      </c>
    </row>
    <row r="1185" spans="2:8">
      <c r="B1185" s="179">
        <v>43309</v>
      </c>
      <c r="C1185" s="108" t="s">
        <v>503</v>
      </c>
      <c r="D1185" s="108" t="s">
        <v>504</v>
      </c>
      <c r="E1185" s="108" t="s">
        <v>522</v>
      </c>
      <c r="F1185" s="108" t="s">
        <v>1643</v>
      </c>
      <c r="G1185" s="180">
        <v>2898.1956999999998</v>
      </c>
      <c r="H1185" s="180">
        <v>6739.99</v>
      </c>
    </row>
    <row r="1186" spans="2:8">
      <c r="B1186" s="179">
        <v>42744</v>
      </c>
      <c r="C1186" s="108" t="s">
        <v>115</v>
      </c>
      <c r="D1186" s="108" t="s">
        <v>528</v>
      </c>
      <c r="E1186" s="108" t="s">
        <v>515</v>
      </c>
      <c r="F1186" s="108" t="s">
        <v>1644</v>
      </c>
      <c r="G1186" s="180">
        <v>7340.2923000000001</v>
      </c>
      <c r="H1186" s="180">
        <v>7850.58</v>
      </c>
    </row>
    <row r="1187" spans="2:8">
      <c r="B1187" s="179">
        <v>43304</v>
      </c>
      <c r="C1187" s="108" t="s">
        <v>496</v>
      </c>
      <c r="D1187" s="108" t="s">
        <v>500</v>
      </c>
      <c r="E1187" s="108" t="s">
        <v>515</v>
      </c>
      <c r="F1187" s="108" t="s">
        <v>1645</v>
      </c>
      <c r="G1187" s="180">
        <v>1152.1688999999999</v>
      </c>
      <c r="H1187" s="180">
        <v>3113.97</v>
      </c>
    </row>
    <row r="1188" spans="2:8">
      <c r="B1188" s="179">
        <v>42740</v>
      </c>
      <c r="C1188" s="108" t="s">
        <v>115</v>
      </c>
      <c r="D1188" s="108" t="s">
        <v>500</v>
      </c>
      <c r="E1188" s="108" t="s">
        <v>522</v>
      </c>
      <c r="F1188" s="108" t="s">
        <v>1646</v>
      </c>
      <c r="G1188" s="180">
        <v>5672.0121999999992</v>
      </c>
      <c r="H1188" s="180">
        <v>9613.58</v>
      </c>
    </row>
    <row r="1189" spans="2:8">
      <c r="B1189" s="179">
        <v>43203</v>
      </c>
      <c r="C1189" s="108" t="s">
        <v>115</v>
      </c>
      <c r="D1189" s="108" t="s">
        <v>500</v>
      </c>
      <c r="E1189" s="108" t="s">
        <v>562</v>
      </c>
      <c r="F1189" s="108" t="s">
        <v>1647</v>
      </c>
      <c r="G1189" s="180">
        <v>5416.9879499999997</v>
      </c>
      <c r="H1189" s="180">
        <v>5793.57</v>
      </c>
    </row>
    <row r="1190" spans="2:8">
      <c r="B1190" s="179">
        <v>42881</v>
      </c>
      <c r="C1190" s="108" t="s">
        <v>514</v>
      </c>
      <c r="D1190" s="108" t="s">
        <v>500</v>
      </c>
      <c r="E1190" s="108" t="s">
        <v>522</v>
      </c>
      <c r="F1190" s="108" t="s">
        <v>1648</v>
      </c>
      <c r="G1190" s="180">
        <v>194.82100000000003</v>
      </c>
      <c r="H1190" s="180">
        <v>354.22</v>
      </c>
    </row>
    <row r="1191" spans="2:8">
      <c r="B1191" s="179">
        <v>43269</v>
      </c>
      <c r="C1191" s="108" t="s">
        <v>115</v>
      </c>
      <c r="D1191" s="108" t="s">
        <v>504</v>
      </c>
      <c r="E1191" s="108" t="s">
        <v>520</v>
      </c>
      <c r="F1191" s="108" t="s">
        <v>1649</v>
      </c>
      <c r="G1191" s="180">
        <v>4302.009</v>
      </c>
      <c r="H1191" s="180">
        <v>9560.02</v>
      </c>
    </row>
    <row r="1192" spans="2:8">
      <c r="B1192" s="179">
        <v>42933</v>
      </c>
      <c r="C1192" s="108" t="s">
        <v>514</v>
      </c>
      <c r="D1192" s="108" t="s">
        <v>507</v>
      </c>
      <c r="E1192" s="108" t="s">
        <v>562</v>
      </c>
      <c r="F1192" s="108" t="s">
        <v>1209</v>
      </c>
      <c r="G1192" s="180">
        <v>1869.8098</v>
      </c>
      <c r="H1192" s="180">
        <v>5053.54</v>
      </c>
    </row>
    <row r="1193" spans="2:8">
      <c r="B1193" s="179">
        <v>43312</v>
      </c>
      <c r="C1193" s="108" t="s">
        <v>514</v>
      </c>
      <c r="D1193" s="108" t="s">
        <v>507</v>
      </c>
      <c r="E1193" s="108" t="s">
        <v>505</v>
      </c>
      <c r="F1193" s="108" t="s">
        <v>1650</v>
      </c>
      <c r="G1193" s="180">
        <v>6526.0447999999997</v>
      </c>
      <c r="H1193" s="180">
        <v>7415.96</v>
      </c>
    </row>
    <row r="1194" spans="2:8">
      <c r="B1194" s="179">
        <v>42837</v>
      </c>
      <c r="C1194" s="108" t="s">
        <v>108</v>
      </c>
      <c r="D1194" s="108" t="s">
        <v>500</v>
      </c>
      <c r="E1194" s="108" t="s">
        <v>562</v>
      </c>
      <c r="F1194" s="108" t="s">
        <v>1651</v>
      </c>
      <c r="G1194" s="180">
        <v>7061.4285500000005</v>
      </c>
      <c r="H1194" s="180">
        <v>7552.33</v>
      </c>
    </row>
    <row r="1195" spans="2:8">
      <c r="B1195" s="179">
        <v>43390</v>
      </c>
      <c r="C1195" s="108" t="s">
        <v>496</v>
      </c>
      <c r="D1195" s="108" t="s">
        <v>526</v>
      </c>
      <c r="E1195" s="108" t="s">
        <v>505</v>
      </c>
      <c r="F1195" s="108" t="s">
        <v>1652</v>
      </c>
      <c r="G1195" s="180">
        <v>4014.8121999999998</v>
      </c>
      <c r="H1195" s="180">
        <v>6922.09</v>
      </c>
    </row>
    <row r="1196" spans="2:8">
      <c r="B1196" s="179">
        <v>43055</v>
      </c>
      <c r="C1196" s="108" t="s">
        <v>514</v>
      </c>
      <c r="D1196" s="108" t="s">
        <v>504</v>
      </c>
      <c r="E1196" s="108" t="s">
        <v>498</v>
      </c>
      <c r="F1196" s="108" t="s">
        <v>1653</v>
      </c>
      <c r="G1196" s="180">
        <v>3606.3604</v>
      </c>
      <c r="H1196" s="180">
        <v>9746.92</v>
      </c>
    </row>
    <row r="1197" spans="2:8">
      <c r="B1197" s="179">
        <v>43397</v>
      </c>
      <c r="C1197" s="108" t="s">
        <v>108</v>
      </c>
      <c r="D1197" s="108" t="s">
        <v>526</v>
      </c>
      <c r="E1197" s="108" t="s">
        <v>524</v>
      </c>
      <c r="F1197" s="108" t="s">
        <v>1654</v>
      </c>
      <c r="G1197" s="180">
        <v>3074.7962000000002</v>
      </c>
      <c r="H1197" s="180">
        <v>8310.26</v>
      </c>
    </row>
    <row r="1198" spans="2:8">
      <c r="B1198" s="179">
        <v>42759</v>
      </c>
      <c r="C1198" s="108" t="s">
        <v>514</v>
      </c>
      <c r="D1198" s="108" t="s">
        <v>510</v>
      </c>
      <c r="E1198" s="108" t="s">
        <v>524</v>
      </c>
      <c r="F1198" s="108" t="s">
        <v>1655</v>
      </c>
      <c r="G1198" s="180">
        <v>7774.0481500000005</v>
      </c>
      <c r="H1198" s="180">
        <v>8314.49</v>
      </c>
    </row>
    <row r="1199" spans="2:8">
      <c r="B1199" s="179">
        <v>43160</v>
      </c>
      <c r="C1199" s="108" t="s">
        <v>115</v>
      </c>
      <c r="D1199" s="108" t="s">
        <v>404</v>
      </c>
      <c r="E1199" s="108" t="s">
        <v>505</v>
      </c>
      <c r="F1199" s="108" t="s">
        <v>1656</v>
      </c>
      <c r="G1199" s="180">
        <v>1363.1415999999999</v>
      </c>
      <c r="H1199" s="180">
        <v>2004.62</v>
      </c>
    </row>
    <row r="1200" spans="2:8">
      <c r="B1200" s="179">
        <v>42938</v>
      </c>
      <c r="C1200" s="108" t="s">
        <v>115</v>
      </c>
      <c r="D1200" s="108" t="s">
        <v>507</v>
      </c>
      <c r="E1200" s="108" t="s">
        <v>522</v>
      </c>
      <c r="F1200" s="108" t="s">
        <v>1657</v>
      </c>
      <c r="G1200" s="180">
        <v>3982.4149000000002</v>
      </c>
      <c r="H1200" s="180">
        <v>9261.43</v>
      </c>
    </row>
    <row r="1201" spans="2:8">
      <c r="B1201" s="179">
        <v>43403</v>
      </c>
      <c r="C1201" s="108" t="s">
        <v>496</v>
      </c>
      <c r="D1201" s="108" t="s">
        <v>504</v>
      </c>
      <c r="E1201" s="108" t="s">
        <v>569</v>
      </c>
      <c r="F1201" s="108" t="s">
        <v>1658</v>
      </c>
      <c r="G1201" s="180">
        <v>4456.6039999999994</v>
      </c>
      <c r="H1201" s="180">
        <v>7683.8</v>
      </c>
    </row>
    <row r="1202" spans="2:8">
      <c r="B1202" s="179">
        <v>43008</v>
      </c>
      <c r="C1202" s="108" t="s">
        <v>503</v>
      </c>
      <c r="D1202" s="108" t="s">
        <v>504</v>
      </c>
      <c r="E1202" s="108" t="s">
        <v>498</v>
      </c>
      <c r="F1202" s="108" t="s">
        <v>1659</v>
      </c>
      <c r="G1202" s="180">
        <v>5505.8645999999999</v>
      </c>
      <c r="H1202" s="180">
        <v>9492.8700000000008</v>
      </c>
    </row>
    <row r="1203" spans="2:8">
      <c r="B1203" s="179">
        <v>43109</v>
      </c>
      <c r="C1203" s="108" t="s">
        <v>108</v>
      </c>
      <c r="D1203" s="108" t="s">
        <v>504</v>
      </c>
      <c r="E1203" s="108" t="s">
        <v>522</v>
      </c>
      <c r="F1203" s="108" t="s">
        <v>1660</v>
      </c>
      <c r="G1203" s="180">
        <v>8206.4202000000005</v>
      </c>
      <c r="H1203" s="180">
        <v>8776.92</v>
      </c>
    </row>
    <row r="1204" spans="2:8">
      <c r="B1204" s="179">
        <v>43006</v>
      </c>
      <c r="C1204" s="108" t="s">
        <v>514</v>
      </c>
      <c r="D1204" s="108" t="s">
        <v>526</v>
      </c>
      <c r="E1204" s="108" t="s">
        <v>501</v>
      </c>
      <c r="F1204" s="108" t="s">
        <v>1661</v>
      </c>
      <c r="G1204" s="180">
        <v>1582.7476000000001</v>
      </c>
      <c r="H1204" s="180">
        <v>2327.5700000000002</v>
      </c>
    </row>
    <row r="1205" spans="2:8">
      <c r="B1205" s="179">
        <v>43162</v>
      </c>
      <c r="C1205" s="108" t="s">
        <v>514</v>
      </c>
      <c r="D1205" s="108" t="s">
        <v>504</v>
      </c>
      <c r="E1205" s="108" t="s">
        <v>530</v>
      </c>
      <c r="F1205" s="108" t="s">
        <v>1662</v>
      </c>
      <c r="G1205" s="180">
        <v>428.12119999999999</v>
      </c>
      <c r="H1205" s="180">
        <v>738.14</v>
      </c>
    </row>
    <row r="1206" spans="2:8">
      <c r="B1206" s="179">
        <v>42925</v>
      </c>
      <c r="C1206" s="108" t="s">
        <v>514</v>
      </c>
      <c r="D1206" s="108" t="s">
        <v>528</v>
      </c>
      <c r="E1206" s="108" t="s">
        <v>505</v>
      </c>
      <c r="F1206" s="108" t="s">
        <v>1663</v>
      </c>
      <c r="G1206" s="180">
        <v>3034.3884999999996</v>
      </c>
      <c r="H1206" s="180">
        <v>8201.0499999999993</v>
      </c>
    </row>
    <row r="1207" spans="2:8">
      <c r="B1207" s="179">
        <v>43122</v>
      </c>
      <c r="C1207" s="108" t="s">
        <v>496</v>
      </c>
      <c r="D1207" s="108" t="s">
        <v>528</v>
      </c>
      <c r="E1207" s="108" t="s">
        <v>498</v>
      </c>
      <c r="F1207" s="108" t="s">
        <v>1664</v>
      </c>
      <c r="G1207" s="180">
        <v>4517.7975999999999</v>
      </c>
      <c r="H1207" s="180">
        <v>6643.82</v>
      </c>
    </row>
    <row r="1208" spans="2:8">
      <c r="B1208" s="179">
        <v>43058</v>
      </c>
      <c r="C1208" s="108" t="s">
        <v>503</v>
      </c>
      <c r="D1208" s="108" t="s">
        <v>528</v>
      </c>
      <c r="E1208" s="108" t="s">
        <v>505</v>
      </c>
      <c r="F1208" s="108" t="s">
        <v>1665</v>
      </c>
      <c r="G1208" s="180">
        <v>5560.9779500000004</v>
      </c>
      <c r="H1208" s="180">
        <v>5947.57</v>
      </c>
    </row>
    <row r="1209" spans="2:8">
      <c r="B1209" s="179">
        <v>43289</v>
      </c>
      <c r="C1209" s="108" t="s">
        <v>496</v>
      </c>
      <c r="D1209" s="108" t="s">
        <v>510</v>
      </c>
      <c r="E1209" s="108" t="s">
        <v>537</v>
      </c>
      <c r="F1209" s="108" t="s">
        <v>1666</v>
      </c>
      <c r="G1209" s="180">
        <v>5691.5341999999991</v>
      </c>
      <c r="H1209" s="180">
        <v>9812.99</v>
      </c>
    </row>
    <row r="1210" spans="2:8">
      <c r="B1210" s="179">
        <v>42985</v>
      </c>
      <c r="C1210" s="108" t="s">
        <v>503</v>
      </c>
      <c r="D1210" s="108" t="s">
        <v>507</v>
      </c>
      <c r="E1210" s="108" t="s">
        <v>520</v>
      </c>
      <c r="F1210" s="108" t="s">
        <v>1667</v>
      </c>
      <c r="G1210" s="180">
        <v>3498.1875999999997</v>
      </c>
      <c r="H1210" s="180">
        <v>8135.32</v>
      </c>
    </row>
    <row r="1211" spans="2:8">
      <c r="B1211" s="179">
        <v>43234</v>
      </c>
      <c r="C1211" s="108" t="s">
        <v>496</v>
      </c>
      <c r="D1211" s="108" t="s">
        <v>404</v>
      </c>
      <c r="E1211" s="108" t="s">
        <v>569</v>
      </c>
      <c r="F1211" s="108" t="s">
        <v>1668</v>
      </c>
      <c r="G1211" s="180">
        <v>4811.7553999999991</v>
      </c>
      <c r="H1211" s="180">
        <v>8296.1299999999992</v>
      </c>
    </row>
    <row r="1212" spans="2:8">
      <c r="B1212" s="179">
        <v>43040</v>
      </c>
      <c r="C1212" s="108" t="s">
        <v>503</v>
      </c>
      <c r="D1212" s="108" t="s">
        <v>507</v>
      </c>
      <c r="E1212" s="108" t="s">
        <v>511</v>
      </c>
      <c r="F1212" s="108" t="s">
        <v>1669</v>
      </c>
      <c r="G1212" s="180">
        <v>42.479600000000005</v>
      </c>
      <c r="H1212" s="180">
        <v>62.47</v>
      </c>
    </row>
    <row r="1213" spans="2:8">
      <c r="B1213" s="179">
        <v>43221</v>
      </c>
      <c r="C1213" s="108" t="s">
        <v>496</v>
      </c>
      <c r="D1213" s="108" t="s">
        <v>500</v>
      </c>
      <c r="E1213" s="108" t="s">
        <v>508</v>
      </c>
      <c r="F1213" s="108" t="s">
        <v>1670</v>
      </c>
      <c r="G1213" s="180">
        <v>3364.0920000000001</v>
      </c>
      <c r="H1213" s="180">
        <v>7475.76</v>
      </c>
    </row>
    <row r="1214" spans="2:8">
      <c r="B1214" s="179">
        <v>43063</v>
      </c>
      <c r="C1214" s="108" t="s">
        <v>514</v>
      </c>
      <c r="D1214" s="108" t="s">
        <v>510</v>
      </c>
      <c r="E1214" s="108" t="s">
        <v>569</v>
      </c>
      <c r="F1214" s="108" t="s">
        <v>1671</v>
      </c>
      <c r="G1214" s="180">
        <v>2266.0715000000005</v>
      </c>
      <c r="H1214" s="180">
        <v>4120.13</v>
      </c>
    </row>
    <row r="1215" spans="2:8">
      <c r="B1215" s="179">
        <v>43195</v>
      </c>
      <c r="C1215" s="108" t="s">
        <v>503</v>
      </c>
      <c r="D1215" s="108" t="s">
        <v>500</v>
      </c>
      <c r="E1215" s="108" t="s">
        <v>498</v>
      </c>
      <c r="F1215" s="108" t="s">
        <v>1672</v>
      </c>
      <c r="G1215" s="180">
        <v>4593.6924000000008</v>
      </c>
      <c r="H1215" s="180">
        <v>6755.43</v>
      </c>
    </row>
    <row r="1216" spans="2:8">
      <c r="B1216" s="179">
        <v>42926</v>
      </c>
      <c r="C1216" s="108" t="s">
        <v>108</v>
      </c>
      <c r="D1216" s="108" t="s">
        <v>504</v>
      </c>
      <c r="E1216" s="108" t="s">
        <v>537</v>
      </c>
      <c r="F1216" s="108" t="s">
        <v>1385</v>
      </c>
      <c r="G1216" s="180">
        <v>8429.3263999999999</v>
      </c>
      <c r="H1216" s="180">
        <v>9578.7800000000007</v>
      </c>
    </row>
    <row r="1217" spans="2:8">
      <c r="B1217" s="179">
        <v>43453</v>
      </c>
      <c r="C1217" s="108" t="s">
        <v>108</v>
      </c>
      <c r="D1217" s="108" t="s">
        <v>510</v>
      </c>
      <c r="E1217" s="108" t="s">
        <v>520</v>
      </c>
      <c r="F1217" s="108" t="s">
        <v>1673</v>
      </c>
      <c r="G1217" s="180">
        <v>1619.3485000000001</v>
      </c>
      <c r="H1217" s="180">
        <v>2944.27</v>
      </c>
    </row>
    <row r="1218" spans="2:8">
      <c r="B1218" s="179">
        <v>42913</v>
      </c>
      <c r="C1218" s="108" t="s">
        <v>115</v>
      </c>
      <c r="D1218" s="108" t="s">
        <v>504</v>
      </c>
      <c r="E1218" s="108" t="s">
        <v>537</v>
      </c>
      <c r="F1218" s="108" t="s">
        <v>1674</v>
      </c>
      <c r="G1218" s="180">
        <v>1990.1633999999999</v>
      </c>
      <c r="H1218" s="180">
        <v>5378.82</v>
      </c>
    </row>
    <row r="1219" spans="2:8">
      <c r="B1219" s="179">
        <v>43160</v>
      </c>
      <c r="C1219" s="108" t="s">
        <v>108</v>
      </c>
      <c r="D1219" s="108" t="s">
        <v>528</v>
      </c>
      <c r="E1219" s="108" t="s">
        <v>501</v>
      </c>
      <c r="F1219" s="108" t="s">
        <v>1675</v>
      </c>
      <c r="G1219" s="180">
        <v>5672.61</v>
      </c>
      <c r="H1219" s="180">
        <v>7563.48</v>
      </c>
    </row>
    <row r="1220" spans="2:8">
      <c r="B1220" s="179">
        <v>42978</v>
      </c>
      <c r="C1220" s="108" t="s">
        <v>496</v>
      </c>
      <c r="D1220" s="108" t="s">
        <v>404</v>
      </c>
      <c r="E1220" s="108" t="s">
        <v>520</v>
      </c>
      <c r="F1220" s="108" t="s">
        <v>1676</v>
      </c>
      <c r="G1220" s="180">
        <v>5802.5733</v>
      </c>
      <c r="H1220" s="180">
        <v>9834.8700000000008</v>
      </c>
    </row>
    <row r="1221" spans="2:8">
      <c r="B1221" s="179">
        <v>43463</v>
      </c>
      <c r="C1221" s="108" t="s">
        <v>514</v>
      </c>
      <c r="D1221" s="108" t="s">
        <v>510</v>
      </c>
      <c r="E1221" s="108" t="s">
        <v>537</v>
      </c>
      <c r="F1221" s="108" t="s">
        <v>1677</v>
      </c>
      <c r="G1221" s="180">
        <v>13.895999999999999</v>
      </c>
      <c r="H1221" s="180">
        <v>30.88</v>
      </c>
    </row>
    <row r="1222" spans="2:8">
      <c r="B1222" s="179">
        <v>43029</v>
      </c>
      <c r="C1222" s="108" t="s">
        <v>496</v>
      </c>
      <c r="D1222" s="108" t="s">
        <v>404</v>
      </c>
      <c r="E1222" s="108" t="s">
        <v>511</v>
      </c>
      <c r="F1222" s="108" t="s">
        <v>1678</v>
      </c>
      <c r="G1222" s="180">
        <v>5842.7912000000006</v>
      </c>
      <c r="H1222" s="180">
        <v>8592.34</v>
      </c>
    </row>
    <row r="1223" spans="2:8">
      <c r="B1223" s="179">
        <v>43455</v>
      </c>
      <c r="C1223" s="108" t="s">
        <v>496</v>
      </c>
      <c r="D1223" s="108" t="s">
        <v>510</v>
      </c>
      <c r="E1223" s="108" t="s">
        <v>505</v>
      </c>
      <c r="F1223" s="108" t="s">
        <v>1679</v>
      </c>
      <c r="G1223" s="180">
        <v>2032.7170999999998</v>
      </c>
      <c r="H1223" s="180">
        <v>5493.83</v>
      </c>
    </row>
    <row r="1224" spans="2:8">
      <c r="B1224" s="179">
        <v>42829</v>
      </c>
      <c r="C1224" s="108" t="s">
        <v>115</v>
      </c>
      <c r="D1224" s="108" t="s">
        <v>526</v>
      </c>
      <c r="E1224" s="108" t="s">
        <v>524</v>
      </c>
      <c r="F1224" s="108" t="s">
        <v>1680</v>
      </c>
      <c r="G1224" s="180">
        <v>5896.5015999999996</v>
      </c>
      <c r="H1224" s="180">
        <v>6700.57</v>
      </c>
    </row>
    <row r="1225" spans="2:8">
      <c r="B1225" s="179">
        <v>43455</v>
      </c>
      <c r="C1225" s="108" t="s">
        <v>115</v>
      </c>
      <c r="D1225" s="108" t="s">
        <v>510</v>
      </c>
      <c r="E1225" s="108" t="s">
        <v>508</v>
      </c>
      <c r="F1225" s="108" t="s">
        <v>1681</v>
      </c>
      <c r="G1225" s="180">
        <v>2432.7352000000001</v>
      </c>
      <c r="H1225" s="180">
        <v>6574.96</v>
      </c>
    </row>
    <row r="1226" spans="2:8">
      <c r="B1226" s="179">
        <v>42866</v>
      </c>
      <c r="C1226" s="108" t="s">
        <v>503</v>
      </c>
      <c r="D1226" s="108" t="s">
        <v>528</v>
      </c>
      <c r="E1226" s="108" t="s">
        <v>511</v>
      </c>
      <c r="F1226" s="108" t="s">
        <v>556</v>
      </c>
      <c r="G1226" s="180">
        <v>2293.8449999999998</v>
      </c>
      <c r="H1226" s="180">
        <v>3058.46</v>
      </c>
    </row>
    <row r="1227" spans="2:8">
      <c r="B1227" s="179">
        <v>43129</v>
      </c>
      <c r="C1227" s="108" t="s">
        <v>503</v>
      </c>
      <c r="D1227" s="108" t="s">
        <v>404</v>
      </c>
      <c r="E1227" s="108" t="s">
        <v>498</v>
      </c>
      <c r="F1227" s="108" t="s">
        <v>1682</v>
      </c>
      <c r="G1227" s="180">
        <v>185.38160000000002</v>
      </c>
      <c r="H1227" s="180">
        <v>272.62</v>
      </c>
    </row>
    <row r="1228" spans="2:8">
      <c r="B1228" s="179">
        <v>43074</v>
      </c>
      <c r="C1228" s="108" t="s">
        <v>514</v>
      </c>
      <c r="D1228" s="108" t="s">
        <v>507</v>
      </c>
      <c r="E1228" s="108" t="s">
        <v>522</v>
      </c>
      <c r="F1228" s="108" t="s">
        <v>1683</v>
      </c>
      <c r="G1228" s="180">
        <v>851.62159999999994</v>
      </c>
      <c r="H1228" s="180">
        <v>2301.6799999999998</v>
      </c>
    </row>
    <row r="1229" spans="2:8">
      <c r="B1229" s="179">
        <v>43255</v>
      </c>
      <c r="C1229" s="108" t="s">
        <v>108</v>
      </c>
      <c r="D1229" s="108" t="s">
        <v>500</v>
      </c>
      <c r="E1229" s="108" t="s">
        <v>524</v>
      </c>
      <c r="F1229" s="108" t="s">
        <v>1684</v>
      </c>
      <c r="G1229" s="180">
        <v>3178.3290000000002</v>
      </c>
      <c r="H1229" s="180">
        <v>5778.78</v>
      </c>
    </row>
    <row r="1230" spans="2:8">
      <c r="B1230" s="179">
        <v>42823</v>
      </c>
      <c r="C1230" s="108" t="s">
        <v>108</v>
      </c>
      <c r="D1230" s="108" t="s">
        <v>497</v>
      </c>
      <c r="E1230" s="108" t="s">
        <v>515</v>
      </c>
      <c r="F1230" s="108" t="s">
        <v>1685</v>
      </c>
      <c r="G1230" s="180">
        <v>1746.5424</v>
      </c>
      <c r="H1230" s="180">
        <v>3011.28</v>
      </c>
    </row>
    <row r="1231" spans="2:8">
      <c r="B1231" s="179">
        <v>43190</v>
      </c>
      <c r="C1231" s="108" t="s">
        <v>514</v>
      </c>
      <c r="D1231" s="108" t="s">
        <v>528</v>
      </c>
      <c r="E1231" s="108" t="s">
        <v>498</v>
      </c>
      <c r="F1231" s="108" t="s">
        <v>1686</v>
      </c>
      <c r="G1231" s="180">
        <v>1762.2388999999998</v>
      </c>
      <c r="H1231" s="180">
        <v>4098.2299999999996</v>
      </c>
    </row>
    <row r="1232" spans="2:8">
      <c r="B1232" s="179">
        <v>43094</v>
      </c>
      <c r="C1232" s="108" t="s">
        <v>514</v>
      </c>
      <c r="D1232" s="108" t="s">
        <v>500</v>
      </c>
      <c r="E1232" s="108" t="s">
        <v>530</v>
      </c>
      <c r="F1232" s="108" t="s">
        <v>804</v>
      </c>
      <c r="G1232" s="180">
        <v>2281.6308999999997</v>
      </c>
      <c r="H1232" s="180">
        <v>6166.57</v>
      </c>
    </row>
    <row r="1233" spans="2:8">
      <c r="B1233" s="179">
        <v>43216</v>
      </c>
      <c r="C1233" s="108" t="s">
        <v>514</v>
      </c>
      <c r="D1233" s="108" t="s">
        <v>404</v>
      </c>
      <c r="E1233" s="108" t="s">
        <v>535</v>
      </c>
      <c r="F1233" s="108" t="s">
        <v>529</v>
      </c>
      <c r="G1233" s="180">
        <v>1101.8475000000001</v>
      </c>
      <c r="H1233" s="180">
        <v>1469.13</v>
      </c>
    </row>
    <row r="1234" spans="2:8">
      <c r="B1234" s="179">
        <v>42931</v>
      </c>
      <c r="C1234" s="108" t="s">
        <v>514</v>
      </c>
      <c r="D1234" s="108" t="s">
        <v>497</v>
      </c>
      <c r="E1234" s="108" t="s">
        <v>537</v>
      </c>
      <c r="F1234" s="108" t="s">
        <v>1687</v>
      </c>
      <c r="G1234" s="180">
        <v>989.75449999999989</v>
      </c>
      <c r="H1234" s="180">
        <v>1677.55</v>
      </c>
    </row>
    <row r="1235" spans="2:8">
      <c r="B1235" s="179">
        <v>43146</v>
      </c>
      <c r="C1235" s="108" t="s">
        <v>514</v>
      </c>
      <c r="D1235" s="108" t="s">
        <v>404</v>
      </c>
      <c r="E1235" s="108" t="s">
        <v>537</v>
      </c>
      <c r="F1235" s="108" t="s">
        <v>1688</v>
      </c>
      <c r="G1235" s="180">
        <v>5537.9405999999999</v>
      </c>
      <c r="H1235" s="180">
        <v>9386.34</v>
      </c>
    </row>
    <row r="1236" spans="2:8">
      <c r="B1236" s="179">
        <v>42956</v>
      </c>
      <c r="C1236" s="108" t="s">
        <v>108</v>
      </c>
      <c r="D1236" s="108" t="s">
        <v>497</v>
      </c>
      <c r="E1236" s="108" t="s">
        <v>569</v>
      </c>
      <c r="F1236" s="108" t="s">
        <v>1689</v>
      </c>
      <c r="G1236" s="180">
        <v>1149.2865999999999</v>
      </c>
      <c r="H1236" s="180">
        <v>3106.18</v>
      </c>
    </row>
    <row r="1237" spans="2:8">
      <c r="B1237" s="179">
        <v>43275</v>
      </c>
      <c r="C1237" s="108" t="s">
        <v>108</v>
      </c>
      <c r="D1237" s="108" t="s">
        <v>504</v>
      </c>
      <c r="E1237" s="108" t="s">
        <v>569</v>
      </c>
      <c r="F1237" s="108" t="s">
        <v>1690</v>
      </c>
      <c r="G1237" s="180">
        <v>2079.8685</v>
      </c>
      <c r="H1237" s="180">
        <v>4621.93</v>
      </c>
    </row>
    <row r="1238" spans="2:8">
      <c r="B1238" s="179">
        <v>43028</v>
      </c>
      <c r="C1238" s="108" t="s">
        <v>503</v>
      </c>
      <c r="D1238" s="108" t="s">
        <v>404</v>
      </c>
      <c r="E1238" s="108" t="s">
        <v>524</v>
      </c>
      <c r="F1238" s="108" t="s">
        <v>1691</v>
      </c>
      <c r="G1238" s="180">
        <v>5027.1035999999995</v>
      </c>
      <c r="H1238" s="180">
        <v>8667.42</v>
      </c>
    </row>
    <row r="1239" spans="2:8">
      <c r="B1239" s="179">
        <v>43272</v>
      </c>
      <c r="C1239" s="108" t="s">
        <v>496</v>
      </c>
      <c r="D1239" s="108" t="s">
        <v>507</v>
      </c>
      <c r="E1239" s="108" t="s">
        <v>520</v>
      </c>
      <c r="F1239" s="108" t="s">
        <v>1692</v>
      </c>
      <c r="G1239" s="180">
        <v>4843.5046999999995</v>
      </c>
      <c r="H1239" s="180">
        <v>8209.33</v>
      </c>
    </row>
    <row r="1240" spans="2:8">
      <c r="B1240" s="179">
        <v>42749</v>
      </c>
      <c r="C1240" s="108" t="s">
        <v>514</v>
      </c>
      <c r="D1240" s="108" t="s">
        <v>497</v>
      </c>
      <c r="E1240" s="108" t="s">
        <v>498</v>
      </c>
      <c r="F1240" s="108" t="s">
        <v>1693</v>
      </c>
      <c r="G1240" s="180">
        <v>2206.5097999999998</v>
      </c>
      <c r="H1240" s="180">
        <v>5963.54</v>
      </c>
    </row>
    <row r="1241" spans="2:8">
      <c r="B1241" s="179">
        <v>43405</v>
      </c>
      <c r="C1241" s="108" t="s">
        <v>115</v>
      </c>
      <c r="D1241" s="108" t="s">
        <v>528</v>
      </c>
      <c r="E1241" s="108" t="s">
        <v>562</v>
      </c>
      <c r="F1241" s="108" t="s">
        <v>1694</v>
      </c>
      <c r="G1241" s="180">
        <v>4805.8864000000003</v>
      </c>
      <c r="H1241" s="180">
        <v>7067.48</v>
      </c>
    </row>
    <row r="1242" spans="2:8">
      <c r="B1242" s="179">
        <v>42776</v>
      </c>
      <c r="C1242" s="108" t="s">
        <v>108</v>
      </c>
      <c r="D1242" s="108" t="s">
        <v>497</v>
      </c>
      <c r="E1242" s="108" t="s">
        <v>530</v>
      </c>
      <c r="F1242" s="108" t="s">
        <v>1695</v>
      </c>
      <c r="G1242" s="180">
        <v>4297.5231999999996</v>
      </c>
      <c r="H1242" s="180">
        <v>9994.24</v>
      </c>
    </row>
    <row r="1243" spans="2:8">
      <c r="B1243" s="179">
        <v>43285</v>
      </c>
      <c r="C1243" s="108" t="s">
        <v>503</v>
      </c>
      <c r="D1243" s="108" t="s">
        <v>526</v>
      </c>
      <c r="E1243" s="108" t="s">
        <v>511</v>
      </c>
      <c r="F1243" s="108" t="s">
        <v>1696</v>
      </c>
      <c r="G1243" s="180">
        <v>344.94020000000006</v>
      </c>
      <c r="H1243" s="180">
        <v>368.92</v>
      </c>
    </row>
    <row r="1244" spans="2:8">
      <c r="B1244" s="179">
        <v>42747</v>
      </c>
      <c r="C1244" s="108" t="s">
        <v>108</v>
      </c>
      <c r="D1244" s="108" t="s">
        <v>507</v>
      </c>
      <c r="E1244" s="108" t="s">
        <v>508</v>
      </c>
      <c r="F1244" s="108" t="s">
        <v>1697</v>
      </c>
      <c r="G1244" s="180">
        <v>2809.5705000000003</v>
      </c>
      <c r="H1244" s="180">
        <v>5108.3100000000004</v>
      </c>
    </row>
    <row r="1245" spans="2:8">
      <c r="B1245" s="179">
        <v>43200</v>
      </c>
      <c r="C1245" s="108" t="s">
        <v>115</v>
      </c>
      <c r="D1245" s="108" t="s">
        <v>500</v>
      </c>
      <c r="E1245" s="108" t="s">
        <v>508</v>
      </c>
      <c r="F1245" s="108" t="s">
        <v>1698</v>
      </c>
      <c r="G1245" s="180">
        <v>2059.2946999999999</v>
      </c>
      <c r="H1245" s="180">
        <v>3490.33</v>
      </c>
    </row>
    <row r="1246" spans="2:8">
      <c r="B1246" s="179">
        <v>43086</v>
      </c>
      <c r="C1246" s="108" t="s">
        <v>514</v>
      </c>
      <c r="D1246" s="108" t="s">
        <v>504</v>
      </c>
      <c r="E1246" s="108" t="s">
        <v>520</v>
      </c>
      <c r="F1246" s="108" t="s">
        <v>1699</v>
      </c>
      <c r="G1246" s="180">
        <v>3549.915</v>
      </c>
      <c r="H1246" s="180">
        <v>7888.7</v>
      </c>
    </row>
    <row r="1247" spans="2:8">
      <c r="B1247" s="179">
        <v>43454</v>
      </c>
      <c r="C1247" s="108" t="s">
        <v>503</v>
      </c>
      <c r="D1247" s="108" t="s">
        <v>404</v>
      </c>
      <c r="E1247" s="108" t="s">
        <v>522</v>
      </c>
      <c r="F1247" s="108" t="s">
        <v>1700</v>
      </c>
      <c r="G1247" s="180">
        <v>608.66359999999997</v>
      </c>
      <c r="H1247" s="180">
        <v>1049.42</v>
      </c>
    </row>
    <row r="1248" spans="2:8">
      <c r="B1248" s="179">
        <v>42852</v>
      </c>
      <c r="C1248" s="108" t="s">
        <v>496</v>
      </c>
      <c r="D1248" s="108" t="s">
        <v>510</v>
      </c>
      <c r="E1248" s="108" t="s">
        <v>537</v>
      </c>
      <c r="F1248" s="108" t="s">
        <v>1701</v>
      </c>
      <c r="G1248" s="180">
        <v>1942.1775000000002</v>
      </c>
      <c r="H1248" s="180">
        <v>2589.5700000000002</v>
      </c>
    </row>
    <row r="1249" spans="2:8">
      <c r="B1249" s="179">
        <v>43448</v>
      </c>
      <c r="C1249" s="108" t="s">
        <v>108</v>
      </c>
      <c r="D1249" s="108" t="s">
        <v>507</v>
      </c>
      <c r="E1249" s="108" t="s">
        <v>530</v>
      </c>
      <c r="F1249" s="108" t="s">
        <v>1702</v>
      </c>
      <c r="G1249" s="180">
        <v>2416.6485000000002</v>
      </c>
      <c r="H1249" s="180">
        <v>5370.33</v>
      </c>
    </row>
    <row r="1250" spans="2:8">
      <c r="B1250" s="179">
        <v>42775</v>
      </c>
      <c r="C1250" s="108" t="s">
        <v>496</v>
      </c>
      <c r="D1250" s="108" t="s">
        <v>500</v>
      </c>
      <c r="E1250" s="108" t="s">
        <v>524</v>
      </c>
      <c r="F1250" s="108" t="s">
        <v>1703</v>
      </c>
      <c r="G1250" s="180">
        <v>7362.1875</v>
      </c>
      <c r="H1250" s="180">
        <v>9816.25</v>
      </c>
    </row>
    <row r="1251" spans="2:8">
      <c r="B1251" s="179">
        <v>43140</v>
      </c>
      <c r="C1251" s="108" t="s">
        <v>496</v>
      </c>
      <c r="D1251" s="108" t="s">
        <v>504</v>
      </c>
      <c r="E1251" s="108" t="s">
        <v>522</v>
      </c>
      <c r="F1251" s="108" t="s">
        <v>1704</v>
      </c>
      <c r="G1251" s="180">
        <v>2711.1329999999998</v>
      </c>
      <c r="H1251" s="180">
        <v>6024.74</v>
      </c>
    </row>
    <row r="1252" spans="2:8">
      <c r="B1252" s="179">
        <v>42862</v>
      </c>
      <c r="C1252" s="108" t="s">
        <v>115</v>
      </c>
      <c r="D1252" s="108" t="s">
        <v>497</v>
      </c>
      <c r="E1252" s="108" t="s">
        <v>505</v>
      </c>
      <c r="F1252" s="108" t="s">
        <v>1705</v>
      </c>
      <c r="G1252" s="180">
        <v>2608.9359999999997</v>
      </c>
      <c r="H1252" s="180">
        <v>2964.7</v>
      </c>
    </row>
    <row r="1253" spans="2:8">
      <c r="B1253" s="179">
        <v>43305</v>
      </c>
      <c r="C1253" s="108" t="s">
        <v>503</v>
      </c>
      <c r="D1253" s="108" t="s">
        <v>497</v>
      </c>
      <c r="E1253" s="108" t="s">
        <v>524</v>
      </c>
      <c r="F1253" s="108" t="s">
        <v>1706</v>
      </c>
      <c r="G1253" s="180">
        <v>4232.2455</v>
      </c>
      <c r="H1253" s="180">
        <v>9404.99</v>
      </c>
    </row>
    <row r="1254" spans="2:8">
      <c r="B1254" s="179">
        <v>43094</v>
      </c>
      <c r="C1254" s="108" t="s">
        <v>496</v>
      </c>
      <c r="D1254" s="108" t="s">
        <v>500</v>
      </c>
      <c r="E1254" s="108" t="s">
        <v>524</v>
      </c>
      <c r="F1254" s="108" t="s">
        <v>1707</v>
      </c>
      <c r="G1254" s="180">
        <v>5914.3986000000004</v>
      </c>
      <c r="H1254" s="180">
        <v>6325.56</v>
      </c>
    </row>
    <row r="1255" spans="2:8">
      <c r="B1255" s="179">
        <v>43148</v>
      </c>
      <c r="C1255" s="108" t="s">
        <v>503</v>
      </c>
      <c r="D1255" s="108" t="s">
        <v>504</v>
      </c>
      <c r="E1255" s="108" t="s">
        <v>508</v>
      </c>
      <c r="F1255" s="108" t="s">
        <v>1708</v>
      </c>
      <c r="G1255" s="180">
        <v>2036.9360000000001</v>
      </c>
      <c r="H1255" s="180">
        <v>3703.52</v>
      </c>
    </row>
    <row r="1256" spans="2:8">
      <c r="B1256" s="179">
        <v>42868</v>
      </c>
      <c r="C1256" s="108" t="s">
        <v>108</v>
      </c>
      <c r="D1256" s="108" t="s">
        <v>404</v>
      </c>
      <c r="E1256" s="108" t="s">
        <v>562</v>
      </c>
      <c r="F1256" s="108" t="s">
        <v>1709</v>
      </c>
      <c r="G1256" s="180">
        <v>927.62330000000009</v>
      </c>
      <c r="H1256" s="180">
        <v>2507.09</v>
      </c>
    </row>
    <row r="1257" spans="2:8">
      <c r="B1257" s="179">
        <v>43306</v>
      </c>
      <c r="C1257" s="108" t="s">
        <v>503</v>
      </c>
      <c r="D1257" s="108" t="s">
        <v>504</v>
      </c>
      <c r="E1257" s="108" t="s">
        <v>498</v>
      </c>
      <c r="F1257" s="108" t="s">
        <v>1710</v>
      </c>
      <c r="G1257" s="180">
        <v>307.44749999999999</v>
      </c>
      <c r="H1257" s="180">
        <v>409.93</v>
      </c>
    </row>
    <row r="1258" spans="2:8">
      <c r="B1258" s="179">
        <v>43087</v>
      </c>
      <c r="C1258" s="108" t="s">
        <v>514</v>
      </c>
      <c r="D1258" s="108" t="s">
        <v>507</v>
      </c>
      <c r="E1258" s="108" t="s">
        <v>505</v>
      </c>
      <c r="F1258" s="108" t="s">
        <v>1711</v>
      </c>
      <c r="G1258" s="180">
        <v>2692.7083000000002</v>
      </c>
      <c r="H1258" s="180">
        <v>7277.59</v>
      </c>
    </row>
    <row r="1259" spans="2:8">
      <c r="B1259" s="179">
        <v>43205</v>
      </c>
      <c r="C1259" s="108" t="s">
        <v>108</v>
      </c>
      <c r="D1259" s="108" t="s">
        <v>504</v>
      </c>
      <c r="E1259" s="108" t="s">
        <v>498</v>
      </c>
      <c r="F1259" s="108" t="s">
        <v>1712</v>
      </c>
      <c r="G1259" s="180">
        <v>3894.4124999999999</v>
      </c>
      <c r="H1259" s="180">
        <v>8654.25</v>
      </c>
    </row>
    <row r="1260" spans="2:8">
      <c r="B1260" s="179">
        <v>42739</v>
      </c>
      <c r="C1260" s="108" t="s">
        <v>108</v>
      </c>
      <c r="D1260" s="108" t="s">
        <v>500</v>
      </c>
      <c r="E1260" s="108" t="s">
        <v>501</v>
      </c>
      <c r="F1260" s="108" t="s">
        <v>1713</v>
      </c>
      <c r="G1260" s="180">
        <v>2693.556</v>
      </c>
      <c r="H1260" s="180">
        <v>5985.68</v>
      </c>
    </row>
    <row r="1261" spans="2:8">
      <c r="B1261" s="179">
        <v>43275</v>
      </c>
      <c r="C1261" s="108" t="s">
        <v>514</v>
      </c>
      <c r="D1261" s="108" t="s">
        <v>504</v>
      </c>
      <c r="E1261" s="108" t="s">
        <v>508</v>
      </c>
      <c r="F1261" s="108" t="s">
        <v>1714</v>
      </c>
      <c r="G1261" s="180">
        <v>1860.8276500000002</v>
      </c>
      <c r="H1261" s="180">
        <v>1990.19</v>
      </c>
    </row>
    <row r="1262" spans="2:8">
      <c r="B1262" s="179">
        <v>42998</v>
      </c>
      <c r="C1262" s="108" t="s">
        <v>514</v>
      </c>
      <c r="D1262" s="108" t="s">
        <v>504</v>
      </c>
      <c r="E1262" s="108" t="s">
        <v>520</v>
      </c>
      <c r="F1262" s="108" t="s">
        <v>1715</v>
      </c>
      <c r="G1262" s="180">
        <v>2081.2875000000004</v>
      </c>
      <c r="H1262" s="180">
        <v>2775.05</v>
      </c>
    </row>
    <row r="1263" spans="2:8">
      <c r="B1263" s="179">
        <v>43113</v>
      </c>
      <c r="C1263" s="108" t="s">
        <v>108</v>
      </c>
      <c r="D1263" s="108" t="s">
        <v>497</v>
      </c>
      <c r="E1263" s="108" t="s">
        <v>498</v>
      </c>
      <c r="F1263" s="108" t="s">
        <v>1716</v>
      </c>
      <c r="G1263" s="180">
        <v>1268.0025000000001</v>
      </c>
      <c r="H1263" s="180">
        <v>1690.67</v>
      </c>
    </row>
    <row r="1264" spans="2:8">
      <c r="B1264" s="179">
        <v>43017</v>
      </c>
      <c r="C1264" s="108" t="s">
        <v>503</v>
      </c>
      <c r="D1264" s="108" t="s">
        <v>507</v>
      </c>
      <c r="E1264" s="108" t="s">
        <v>537</v>
      </c>
      <c r="F1264" s="108" t="s">
        <v>1717</v>
      </c>
      <c r="G1264" s="180">
        <v>2718.9459000000002</v>
      </c>
      <c r="H1264" s="180">
        <v>6323.13</v>
      </c>
    </row>
    <row r="1265" spans="2:8">
      <c r="B1265" s="179">
        <v>43406</v>
      </c>
      <c r="C1265" s="108" t="s">
        <v>496</v>
      </c>
      <c r="D1265" s="108" t="s">
        <v>510</v>
      </c>
      <c r="E1265" s="108" t="s">
        <v>537</v>
      </c>
      <c r="F1265" s="108" t="s">
        <v>1718</v>
      </c>
      <c r="G1265" s="180">
        <v>3549.6149999999998</v>
      </c>
      <c r="H1265" s="180">
        <v>4732.82</v>
      </c>
    </row>
    <row r="1266" spans="2:8">
      <c r="B1266" s="179">
        <v>42877</v>
      </c>
      <c r="C1266" s="108" t="s">
        <v>108</v>
      </c>
      <c r="D1266" s="108" t="s">
        <v>507</v>
      </c>
      <c r="E1266" s="108" t="s">
        <v>515</v>
      </c>
      <c r="F1266" s="108" t="s">
        <v>1719</v>
      </c>
      <c r="G1266" s="180">
        <v>4441.3792000000003</v>
      </c>
      <c r="H1266" s="180">
        <v>6531.44</v>
      </c>
    </row>
    <row r="1267" spans="2:8">
      <c r="B1267" s="179">
        <v>43340</v>
      </c>
      <c r="C1267" s="108" t="s">
        <v>503</v>
      </c>
      <c r="D1267" s="108" t="s">
        <v>507</v>
      </c>
      <c r="E1267" s="108" t="s">
        <v>505</v>
      </c>
      <c r="F1267" s="108" t="s">
        <v>1720</v>
      </c>
      <c r="G1267" s="180">
        <v>5363.1532000000007</v>
      </c>
      <c r="H1267" s="180">
        <v>7886.99</v>
      </c>
    </row>
    <row r="1268" spans="2:8">
      <c r="B1268" s="179">
        <v>42742</v>
      </c>
      <c r="C1268" s="108" t="s">
        <v>503</v>
      </c>
      <c r="D1268" s="108" t="s">
        <v>497</v>
      </c>
      <c r="E1268" s="108" t="s">
        <v>535</v>
      </c>
      <c r="F1268" s="108" t="s">
        <v>1721</v>
      </c>
      <c r="G1268" s="180">
        <v>3894.4306999999994</v>
      </c>
      <c r="H1268" s="180">
        <v>6600.73</v>
      </c>
    </row>
    <row r="1269" spans="2:8">
      <c r="B1269" s="179">
        <v>43138</v>
      </c>
      <c r="C1269" s="108" t="s">
        <v>503</v>
      </c>
      <c r="D1269" s="108" t="s">
        <v>497</v>
      </c>
      <c r="E1269" s="108" t="s">
        <v>511</v>
      </c>
      <c r="F1269" s="108" t="s">
        <v>1722</v>
      </c>
      <c r="G1269" s="180">
        <v>3726.0311000000002</v>
      </c>
      <c r="H1269" s="180">
        <v>3985.06</v>
      </c>
    </row>
    <row r="1270" spans="2:8">
      <c r="B1270" s="179">
        <v>43015</v>
      </c>
      <c r="C1270" s="108" t="s">
        <v>514</v>
      </c>
      <c r="D1270" s="108" t="s">
        <v>526</v>
      </c>
      <c r="E1270" s="108" t="s">
        <v>505</v>
      </c>
      <c r="F1270" s="108" t="s">
        <v>1723</v>
      </c>
      <c r="G1270" s="180">
        <v>3454.6788999999999</v>
      </c>
      <c r="H1270" s="180">
        <v>9336.9699999999993</v>
      </c>
    </row>
    <row r="1271" spans="2:8">
      <c r="B1271" s="179">
        <v>43398</v>
      </c>
      <c r="C1271" s="108" t="s">
        <v>514</v>
      </c>
      <c r="D1271" s="108" t="s">
        <v>497</v>
      </c>
      <c r="E1271" s="108" t="s">
        <v>569</v>
      </c>
      <c r="F1271" s="108" t="s">
        <v>1724</v>
      </c>
      <c r="G1271" s="180">
        <v>2033.5437999999999</v>
      </c>
      <c r="H1271" s="180">
        <v>3506.11</v>
      </c>
    </row>
    <row r="1272" spans="2:8">
      <c r="B1272" s="179">
        <v>42816</v>
      </c>
      <c r="C1272" s="108" t="s">
        <v>514</v>
      </c>
      <c r="D1272" s="108" t="s">
        <v>526</v>
      </c>
      <c r="E1272" s="108" t="s">
        <v>562</v>
      </c>
      <c r="F1272" s="108" t="s">
        <v>1725</v>
      </c>
      <c r="G1272" s="180">
        <v>4231.2276000000002</v>
      </c>
      <c r="H1272" s="180">
        <v>7295.22</v>
      </c>
    </row>
    <row r="1273" spans="2:8">
      <c r="B1273" s="179">
        <v>43183</v>
      </c>
      <c r="C1273" s="108" t="s">
        <v>514</v>
      </c>
      <c r="D1273" s="108" t="s">
        <v>510</v>
      </c>
      <c r="E1273" s="108" t="s">
        <v>501</v>
      </c>
      <c r="F1273" s="108" t="s">
        <v>1726</v>
      </c>
      <c r="G1273" s="180">
        <v>141.084</v>
      </c>
      <c r="H1273" s="180">
        <v>313.52</v>
      </c>
    </row>
    <row r="1274" spans="2:8">
      <c r="B1274" s="179">
        <v>42892</v>
      </c>
      <c r="C1274" s="108" t="s">
        <v>503</v>
      </c>
      <c r="D1274" s="108" t="s">
        <v>528</v>
      </c>
      <c r="E1274" s="108" t="s">
        <v>522</v>
      </c>
      <c r="F1274" s="108" t="s">
        <v>1366</v>
      </c>
      <c r="G1274" s="180">
        <v>989.70189999999991</v>
      </c>
      <c r="H1274" s="180">
        <v>2674.87</v>
      </c>
    </row>
    <row r="1275" spans="2:8">
      <c r="B1275" s="179">
        <v>43448</v>
      </c>
      <c r="C1275" s="108" t="s">
        <v>496</v>
      </c>
      <c r="D1275" s="108" t="s">
        <v>526</v>
      </c>
      <c r="E1275" s="108" t="s">
        <v>522</v>
      </c>
      <c r="F1275" s="108" t="s">
        <v>1727</v>
      </c>
      <c r="G1275" s="180">
        <v>2230.9245000000001</v>
      </c>
      <c r="H1275" s="180">
        <v>4957.6099999999997</v>
      </c>
    </row>
    <row r="1276" spans="2:8">
      <c r="B1276" s="179">
        <v>42776</v>
      </c>
      <c r="C1276" s="108" t="s">
        <v>514</v>
      </c>
      <c r="D1276" s="108" t="s">
        <v>528</v>
      </c>
      <c r="E1276" s="108" t="s">
        <v>535</v>
      </c>
      <c r="F1276" s="108" t="s">
        <v>1728</v>
      </c>
      <c r="G1276" s="180">
        <v>521.67279999999994</v>
      </c>
      <c r="H1276" s="180">
        <v>592.80999999999995</v>
      </c>
    </row>
    <row r="1277" spans="2:8">
      <c r="B1277" s="179">
        <v>43215</v>
      </c>
      <c r="C1277" s="108" t="s">
        <v>496</v>
      </c>
      <c r="D1277" s="108" t="s">
        <v>510</v>
      </c>
      <c r="E1277" s="108" t="s">
        <v>524</v>
      </c>
      <c r="F1277" s="108" t="s">
        <v>1729</v>
      </c>
      <c r="G1277" s="180">
        <v>3292.3628000000003</v>
      </c>
      <c r="H1277" s="180">
        <v>4841.71</v>
      </c>
    </row>
    <row r="1278" spans="2:8">
      <c r="B1278" s="179">
        <v>42837</v>
      </c>
      <c r="C1278" s="108" t="s">
        <v>115</v>
      </c>
      <c r="D1278" s="108" t="s">
        <v>528</v>
      </c>
      <c r="E1278" s="108" t="s">
        <v>508</v>
      </c>
      <c r="F1278" s="108" t="s">
        <v>1730</v>
      </c>
      <c r="G1278" s="180">
        <v>5928.8175000000001</v>
      </c>
      <c r="H1278" s="180">
        <v>7905.09</v>
      </c>
    </row>
    <row r="1279" spans="2:8">
      <c r="B1279" s="179">
        <v>43331</v>
      </c>
      <c r="C1279" s="108" t="s">
        <v>514</v>
      </c>
      <c r="D1279" s="108" t="s">
        <v>528</v>
      </c>
      <c r="E1279" s="108" t="s">
        <v>515</v>
      </c>
      <c r="F1279" s="108" t="s">
        <v>702</v>
      </c>
      <c r="G1279" s="180">
        <v>7772.2342499999995</v>
      </c>
      <c r="H1279" s="180">
        <v>8312.5499999999993</v>
      </c>
    </row>
    <row r="1280" spans="2:8">
      <c r="B1280" s="179">
        <v>43043</v>
      </c>
      <c r="C1280" s="108" t="s">
        <v>115</v>
      </c>
      <c r="D1280" s="108" t="s">
        <v>500</v>
      </c>
      <c r="E1280" s="108" t="s">
        <v>508</v>
      </c>
      <c r="F1280" s="108" t="s">
        <v>1731</v>
      </c>
      <c r="G1280" s="180">
        <v>1445.4114999999999</v>
      </c>
      <c r="H1280" s="180">
        <v>2449.85</v>
      </c>
    </row>
    <row r="1281" spans="2:8">
      <c r="B1281" s="179">
        <v>43156</v>
      </c>
      <c r="C1281" s="108" t="s">
        <v>108</v>
      </c>
      <c r="D1281" s="108" t="s">
        <v>404</v>
      </c>
      <c r="E1281" s="108" t="s">
        <v>562</v>
      </c>
      <c r="F1281" s="108" t="s">
        <v>1732</v>
      </c>
      <c r="G1281" s="180">
        <v>2306.7687000000001</v>
      </c>
      <c r="H1281" s="180">
        <v>6234.51</v>
      </c>
    </row>
    <row r="1282" spans="2:8">
      <c r="B1282" s="179">
        <v>43039</v>
      </c>
      <c r="C1282" s="108" t="s">
        <v>108</v>
      </c>
      <c r="D1282" s="108" t="s">
        <v>504</v>
      </c>
      <c r="E1282" s="108" t="s">
        <v>537</v>
      </c>
      <c r="F1282" s="108" t="s">
        <v>1733</v>
      </c>
      <c r="G1282" s="180">
        <v>3160.4580000000001</v>
      </c>
      <c r="H1282" s="180">
        <v>7023.24</v>
      </c>
    </row>
    <row r="1283" spans="2:8">
      <c r="B1283" s="179">
        <v>43280</v>
      </c>
      <c r="C1283" s="108" t="s">
        <v>503</v>
      </c>
      <c r="D1283" s="108" t="s">
        <v>500</v>
      </c>
      <c r="E1283" s="108" t="s">
        <v>511</v>
      </c>
      <c r="F1283" s="108" t="s">
        <v>1734</v>
      </c>
      <c r="G1283" s="180">
        <v>1565.0745000000002</v>
      </c>
      <c r="H1283" s="180">
        <v>2845.59</v>
      </c>
    </row>
    <row r="1284" spans="2:8">
      <c r="B1284" s="179">
        <v>42990</v>
      </c>
      <c r="C1284" s="108" t="s">
        <v>108</v>
      </c>
      <c r="D1284" s="108" t="s">
        <v>528</v>
      </c>
      <c r="E1284" s="108" t="s">
        <v>508</v>
      </c>
      <c r="F1284" s="108" t="s">
        <v>1735</v>
      </c>
      <c r="G1284" s="180">
        <v>1454.76</v>
      </c>
      <c r="H1284" s="180">
        <v>1939.68</v>
      </c>
    </row>
    <row r="1285" spans="2:8">
      <c r="B1285" s="179">
        <v>43108</v>
      </c>
      <c r="C1285" s="108" t="s">
        <v>503</v>
      </c>
      <c r="D1285" s="108" t="s">
        <v>497</v>
      </c>
      <c r="E1285" s="108" t="s">
        <v>508</v>
      </c>
      <c r="F1285" s="108" t="s">
        <v>1736</v>
      </c>
      <c r="G1285" s="180">
        <v>4349.1008000000002</v>
      </c>
      <c r="H1285" s="180">
        <v>4942.16</v>
      </c>
    </row>
    <row r="1286" spans="2:8">
      <c r="B1286" s="179">
        <v>42988</v>
      </c>
      <c r="C1286" s="108" t="s">
        <v>503</v>
      </c>
      <c r="D1286" s="108" t="s">
        <v>497</v>
      </c>
      <c r="E1286" s="108" t="s">
        <v>501</v>
      </c>
      <c r="F1286" s="108" t="s">
        <v>1737</v>
      </c>
      <c r="G1286" s="180">
        <v>3060.2715000000003</v>
      </c>
      <c r="H1286" s="180">
        <v>5564.13</v>
      </c>
    </row>
    <row r="1287" spans="2:8">
      <c r="B1287" s="179">
        <v>43348</v>
      </c>
      <c r="C1287" s="108" t="s">
        <v>514</v>
      </c>
      <c r="D1287" s="108" t="s">
        <v>510</v>
      </c>
      <c r="E1287" s="108" t="s">
        <v>498</v>
      </c>
      <c r="F1287" s="108" t="s">
        <v>1738</v>
      </c>
      <c r="G1287" s="180">
        <v>3313.2715000000003</v>
      </c>
      <c r="H1287" s="180">
        <v>6024.13</v>
      </c>
    </row>
    <row r="1288" spans="2:8">
      <c r="B1288" s="179">
        <v>42749</v>
      </c>
      <c r="C1288" s="108" t="s">
        <v>514</v>
      </c>
      <c r="D1288" s="108" t="s">
        <v>528</v>
      </c>
      <c r="E1288" s="108" t="s">
        <v>530</v>
      </c>
      <c r="F1288" s="108" t="s">
        <v>1739</v>
      </c>
      <c r="G1288" s="180">
        <v>3241.4206000000004</v>
      </c>
      <c r="H1288" s="180">
        <v>3466.76</v>
      </c>
    </row>
    <row r="1289" spans="2:8">
      <c r="B1289" s="179">
        <v>43465</v>
      </c>
      <c r="C1289" s="108" t="s">
        <v>503</v>
      </c>
      <c r="D1289" s="108" t="s">
        <v>504</v>
      </c>
      <c r="E1289" s="108" t="s">
        <v>501</v>
      </c>
      <c r="F1289" s="108" t="s">
        <v>1740</v>
      </c>
      <c r="G1289" s="180">
        <v>4764.7050000000008</v>
      </c>
      <c r="H1289" s="180">
        <v>8663.1</v>
      </c>
    </row>
    <row r="1290" spans="2:8">
      <c r="B1290" s="179">
        <v>42776</v>
      </c>
      <c r="C1290" s="108" t="s">
        <v>115</v>
      </c>
      <c r="D1290" s="108" t="s">
        <v>404</v>
      </c>
      <c r="E1290" s="108" t="s">
        <v>511</v>
      </c>
      <c r="F1290" s="108" t="s">
        <v>1741</v>
      </c>
      <c r="G1290" s="180">
        <v>3235.2345</v>
      </c>
      <c r="H1290" s="180">
        <v>7189.41</v>
      </c>
    </row>
    <row r="1291" spans="2:8">
      <c r="B1291" s="179">
        <v>43203</v>
      </c>
      <c r="C1291" s="108" t="s">
        <v>514</v>
      </c>
      <c r="D1291" s="108" t="s">
        <v>404</v>
      </c>
      <c r="E1291" s="108" t="s">
        <v>537</v>
      </c>
      <c r="F1291" s="108" t="s">
        <v>1742</v>
      </c>
      <c r="G1291" s="180">
        <v>457.75659999999999</v>
      </c>
      <c r="H1291" s="180">
        <v>1237.18</v>
      </c>
    </row>
    <row r="1292" spans="2:8">
      <c r="B1292" s="179">
        <v>42760</v>
      </c>
      <c r="C1292" s="108" t="s">
        <v>496</v>
      </c>
      <c r="D1292" s="108" t="s">
        <v>504</v>
      </c>
      <c r="E1292" s="108" t="s">
        <v>505</v>
      </c>
      <c r="F1292" s="108" t="s">
        <v>1743</v>
      </c>
      <c r="G1292" s="180">
        <v>517.7645</v>
      </c>
      <c r="H1292" s="180">
        <v>941.39</v>
      </c>
    </row>
    <row r="1293" spans="2:8">
      <c r="B1293" s="179">
        <v>43271</v>
      </c>
      <c r="C1293" s="108" t="s">
        <v>108</v>
      </c>
      <c r="D1293" s="108" t="s">
        <v>510</v>
      </c>
      <c r="E1293" s="108" t="s">
        <v>508</v>
      </c>
      <c r="F1293" s="108" t="s">
        <v>1744</v>
      </c>
      <c r="G1293" s="180">
        <v>8722.3752000000004</v>
      </c>
      <c r="H1293" s="180">
        <v>9911.7900000000009</v>
      </c>
    </row>
    <row r="1294" spans="2:8">
      <c r="B1294" s="179">
        <v>43012</v>
      </c>
      <c r="C1294" s="108" t="s">
        <v>503</v>
      </c>
      <c r="D1294" s="108" t="s">
        <v>528</v>
      </c>
      <c r="E1294" s="108" t="s">
        <v>508</v>
      </c>
      <c r="F1294" s="108" t="s">
        <v>1745</v>
      </c>
      <c r="G1294" s="180">
        <v>8748.7752</v>
      </c>
      <c r="H1294" s="180">
        <v>9941.7900000000009</v>
      </c>
    </row>
    <row r="1295" spans="2:8">
      <c r="B1295" s="179">
        <v>43407</v>
      </c>
      <c r="C1295" s="108" t="s">
        <v>514</v>
      </c>
      <c r="D1295" s="108" t="s">
        <v>500</v>
      </c>
      <c r="E1295" s="108" t="s">
        <v>515</v>
      </c>
      <c r="F1295" s="108" t="s">
        <v>1746</v>
      </c>
      <c r="G1295" s="180">
        <v>1380.9066</v>
      </c>
      <c r="H1295" s="180">
        <v>3732.18</v>
      </c>
    </row>
    <row r="1296" spans="2:8">
      <c r="B1296" s="179">
        <v>42967</v>
      </c>
      <c r="C1296" s="108" t="s">
        <v>115</v>
      </c>
      <c r="D1296" s="108" t="s">
        <v>510</v>
      </c>
      <c r="E1296" s="108" t="s">
        <v>530</v>
      </c>
      <c r="F1296" s="108" t="s">
        <v>1747</v>
      </c>
      <c r="G1296" s="180">
        <v>2368.0572999999999</v>
      </c>
      <c r="H1296" s="180">
        <v>5507.11</v>
      </c>
    </row>
    <row r="1297" spans="2:8">
      <c r="B1297" s="179">
        <v>43345</v>
      </c>
      <c r="C1297" s="108" t="s">
        <v>514</v>
      </c>
      <c r="D1297" s="108" t="s">
        <v>510</v>
      </c>
      <c r="E1297" s="108" t="s">
        <v>498</v>
      </c>
      <c r="F1297" s="108" t="s">
        <v>1748</v>
      </c>
      <c r="G1297" s="180">
        <v>3719.6367999999998</v>
      </c>
      <c r="H1297" s="180">
        <v>4226.8599999999997</v>
      </c>
    </row>
    <row r="1298" spans="2:8">
      <c r="B1298" s="179">
        <v>42937</v>
      </c>
      <c r="C1298" s="108" t="s">
        <v>115</v>
      </c>
      <c r="D1298" s="108" t="s">
        <v>497</v>
      </c>
      <c r="E1298" s="108" t="s">
        <v>569</v>
      </c>
      <c r="F1298" s="108" t="s">
        <v>1749</v>
      </c>
      <c r="G1298" s="180">
        <v>7044.3375000000005</v>
      </c>
      <c r="H1298" s="180">
        <v>9392.4500000000007</v>
      </c>
    </row>
    <row r="1299" spans="2:8">
      <c r="B1299" s="179">
        <v>43377</v>
      </c>
      <c r="C1299" s="108" t="s">
        <v>514</v>
      </c>
      <c r="D1299" s="108" t="s">
        <v>526</v>
      </c>
      <c r="E1299" s="108" t="s">
        <v>522</v>
      </c>
      <c r="F1299" s="108" t="s">
        <v>735</v>
      </c>
      <c r="G1299" s="180">
        <v>3946.7250000000004</v>
      </c>
      <c r="H1299" s="180">
        <v>5262.3</v>
      </c>
    </row>
    <row r="1300" spans="2:8">
      <c r="B1300" s="179">
        <v>42997</v>
      </c>
      <c r="C1300" s="108" t="s">
        <v>514</v>
      </c>
      <c r="D1300" s="108" t="s">
        <v>504</v>
      </c>
      <c r="E1300" s="108" t="s">
        <v>524</v>
      </c>
      <c r="F1300" s="108" t="s">
        <v>1750</v>
      </c>
      <c r="G1300" s="180">
        <v>2145.6071999999999</v>
      </c>
      <c r="H1300" s="180">
        <v>2438.19</v>
      </c>
    </row>
    <row r="1301" spans="2:8">
      <c r="B1301" s="179">
        <v>43457</v>
      </c>
      <c r="C1301" s="108" t="s">
        <v>115</v>
      </c>
      <c r="D1301" s="108" t="s">
        <v>404</v>
      </c>
      <c r="E1301" s="108" t="s">
        <v>535</v>
      </c>
      <c r="F1301" s="108" t="s">
        <v>1751</v>
      </c>
      <c r="G1301" s="180">
        <v>4489.32</v>
      </c>
      <c r="H1301" s="180">
        <v>5985.76</v>
      </c>
    </row>
    <row r="1302" spans="2:8">
      <c r="B1302" s="179">
        <v>42749</v>
      </c>
      <c r="C1302" s="108" t="s">
        <v>108</v>
      </c>
      <c r="D1302" s="108" t="s">
        <v>528</v>
      </c>
      <c r="E1302" s="108" t="s">
        <v>520</v>
      </c>
      <c r="F1302" s="108" t="s">
        <v>1752</v>
      </c>
      <c r="G1302" s="180">
        <v>7063.1880000000001</v>
      </c>
      <c r="H1302" s="180">
        <v>8026.35</v>
      </c>
    </row>
    <row r="1303" spans="2:8">
      <c r="B1303" s="179">
        <v>43268</v>
      </c>
      <c r="C1303" s="108" t="s">
        <v>108</v>
      </c>
      <c r="D1303" s="108" t="s">
        <v>507</v>
      </c>
      <c r="E1303" s="108" t="s">
        <v>522</v>
      </c>
      <c r="F1303" s="108" t="s">
        <v>1753</v>
      </c>
      <c r="G1303" s="180">
        <v>4919.6028000000006</v>
      </c>
      <c r="H1303" s="180">
        <v>7234.71</v>
      </c>
    </row>
    <row r="1304" spans="2:8">
      <c r="B1304" s="179">
        <v>42877</v>
      </c>
      <c r="C1304" s="108" t="s">
        <v>514</v>
      </c>
      <c r="D1304" s="108" t="s">
        <v>528</v>
      </c>
      <c r="E1304" s="108" t="s">
        <v>569</v>
      </c>
      <c r="F1304" s="108" t="s">
        <v>1754</v>
      </c>
      <c r="G1304" s="180">
        <v>3963.8069999999998</v>
      </c>
      <c r="H1304" s="180">
        <v>8808.4599999999991</v>
      </c>
    </row>
    <row r="1305" spans="2:8">
      <c r="B1305" s="179">
        <v>43170</v>
      </c>
      <c r="C1305" s="108" t="s">
        <v>514</v>
      </c>
      <c r="D1305" s="108" t="s">
        <v>526</v>
      </c>
      <c r="E1305" s="108" t="s">
        <v>524</v>
      </c>
      <c r="F1305" s="108" t="s">
        <v>1755</v>
      </c>
      <c r="G1305" s="180">
        <v>3255.3096000000005</v>
      </c>
      <c r="H1305" s="180">
        <v>4787.22</v>
      </c>
    </row>
    <row r="1306" spans="2:8">
      <c r="B1306" s="179">
        <v>42774</v>
      </c>
      <c r="C1306" s="108" t="s">
        <v>514</v>
      </c>
      <c r="D1306" s="108" t="s">
        <v>510</v>
      </c>
      <c r="E1306" s="108" t="s">
        <v>501</v>
      </c>
      <c r="F1306" s="108" t="s">
        <v>1756</v>
      </c>
      <c r="G1306" s="180">
        <v>2180.0416</v>
      </c>
      <c r="H1306" s="180">
        <v>2477.3200000000002</v>
      </c>
    </row>
    <row r="1307" spans="2:8">
      <c r="B1307" s="179">
        <v>43325</v>
      </c>
      <c r="C1307" s="108" t="s">
        <v>514</v>
      </c>
      <c r="D1307" s="108" t="s">
        <v>528</v>
      </c>
      <c r="E1307" s="108" t="s">
        <v>520</v>
      </c>
      <c r="F1307" s="108" t="s">
        <v>1757</v>
      </c>
      <c r="G1307" s="180">
        <v>2791.8868000000002</v>
      </c>
      <c r="H1307" s="180">
        <v>7545.64</v>
      </c>
    </row>
    <row r="1308" spans="2:8">
      <c r="B1308" s="179">
        <v>42910</v>
      </c>
      <c r="C1308" s="108" t="s">
        <v>503</v>
      </c>
      <c r="D1308" s="108" t="s">
        <v>510</v>
      </c>
      <c r="E1308" s="108" t="s">
        <v>505</v>
      </c>
      <c r="F1308" s="108" t="s">
        <v>1758</v>
      </c>
      <c r="G1308" s="180">
        <v>1712.0752</v>
      </c>
      <c r="H1308" s="180">
        <v>1945.54</v>
      </c>
    </row>
    <row r="1309" spans="2:8">
      <c r="B1309" s="179">
        <v>43337</v>
      </c>
      <c r="C1309" s="108" t="s">
        <v>108</v>
      </c>
      <c r="D1309" s="108" t="s">
        <v>510</v>
      </c>
      <c r="E1309" s="108" t="s">
        <v>498</v>
      </c>
      <c r="F1309" s="108" t="s">
        <v>746</v>
      </c>
      <c r="G1309" s="180">
        <v>6362.0567999999994</v>
      </c>
      <c r="H1309" s="180">
        <v>7229.61</v>
      </c>
    </row>
    <row r="1310" spans="2:8">
      <c r="B1310" s="179">
        <v>43078</v>
      </c>
      <c r="C1310" s="108" t="s">
        <v>115</v>
      </c>
      <c r="D1310" s="108" t="s">
        <v>526</v>
      </c>
      <c r="E1310" s="108" t="s">
        <v>501</v>
      </c>
      <c r="F1310" s="108" t="s">
        <v>740</v>
      </c>
      <c r="G1310" s="180">
        <v>6619.0860000000011</v>
      </c>
      <c r="H1310" s="180">
        <v>9733.9500000000007</v>
      </c>
    </row>
    <row r="1311" spans="2:8">
      <c r="B1311" s="179">
        <v>43368</v>
      </c>
      <c r="C1311" s="108" t="s">
        <v>503</v>
      </c>
      <c r="D1311" s="108" t="s">
        <v>500</v>
      </c>
      <c r="E1311" s="108" t="s">
        <v>520</v>
      </c>
      <c r="F1311" s="108" t="s">
        <v>1759</v>
      </c>
      <c r="G1311" s="180">
        <v>4152.5415000000003</v>
      </c>
      <c r="H1311" s="180">
        <v>9227.8700000000008</v>
      </c>
    </row>
    <row r="1312" spans="2:8">
      <c r="B1312" s="179">
        <v>43031</v>
      </c>
      <c r="C1312" s="108" t="s">
        <v>514</v>
      </c>
      <c r="D1312" s="108" t="s">
        <v>497</v>
      </c>
      <c r="E1312" s="108" t="s">
        <v>522</v>
      </c>
      <c r="F1312" s="108" t="s">
        <v>1760</v>
      </c>
      <c r="G1312" s="180">
        <v>1978.9616000000001</v>
      </c>
      <c r="H1312" s="180">
        <v>2248.8200000000002</v>
      </c>
    </row>
    <row r="1313" spans="2:8">
      <c r="B1313" s="179">
        <v>43269</v>
      </c>
      <c r="C1313" s="108" t="s">
        <v>514</v>
      </c>
      <c r="D1313" s="108" t="s">
        <v>526</v>
      </c>
      <c r="E1313" s="108" t="s">
        <v>530</v>
      </c>
      <c r="F1313" s="108" t="s">
        <v>1761</v>
      </c>
      <c r="G1313" s="180">
        <v>2042.1115</v>
      </c>
      <c r="H1313" s="180">
        <v>3712.93</v>
      </c>
    </row>
    <row r="1314" spans="2:8">
      <c r="B1314" s="179">
        <v>43048</v>
      </c>
      <c r="C1314" s="108" t="s">
        <v>514</v>
      </c>
      <c r="D1314" s="108" t="s">
        <v>500</v>
      </c>
      <c r="E1314" s="108" t="s">
        <v>515</v>
      </c>
      <c r="F1314" s="108" t="s">
        <v>1762</v>
      </c>
      <c r="G1314" s="180">
        <v>2245.1492000000003</v>
      </c>
      <c r="H1314" s="180">
        <v>3301.69</v>
      </c>
    </row>
    <row r="1315" spans="2:8">
      <c r="B1315" s="179">
        <v>43306</v>
      </c>
      <c r="C1315" s="108" t="s">
        <v>514</v>
      </c>
      <c r="D1315" s="108" t="s">
        <v>404</v>
      </c>
      <c r="E1315" s="108" t="s">
        <v>508</v>
      </c>
      <c r="F1315" s="108" t="s">
        <v>1763</v>
      </c>
      <c r="G1315" s="180">
        <v>1872.4111999999998</v>
      </c>
      <c r="H1315" s="180">
        <v>2127.7399999999998</v>
      </c>
    </row>
    <row r="1316" spans="2:8">
      <c r="B1316" s="179">
        <v>43046</v>
      </c>
      <c r="C1316" s="108" t="s">
        <v>115</v>
      </c>
      <c r="D1316" s="108" t="s">
        <v>504</v>
      </c>
      <c r="E1316" s="108" t="s">
        <v>520</v>
      </c>
      <c r="F1316" s="108" t="s">
        <v>1764</v>
      </c>
      <c r="G1316" s="180">
        <v>2972.2392</v>
      </c>
      <c r="H1316" s="180">
        <v>4370.9399999999996</v>
      </c>
    </row>
    <row r="1317" spans="2:8">
      <c r="B1317" s="179">
        <v>43235</v>
      </c>
      <c r="C1317" s="108" t="s">
        <v>496</v>
      </c>
      <c r="D1317" s="108" t="s">
        <v>507</v>
      </c>
      <c r="E1317" s="108" t="s">
        <v>530</v>
      </c>
      <c r="F1317" s="108" t="s">
        <v>1745</v>
      </c>
      <c r="G1317" s="180">
        <v>5428.2831999999999</v>
      </c>
      <c r="H1317" s="180">
        <v>9200.48</v>
      </c>
    </row>
    <row r="1318" spans="2:8">
      <c r="B1318" s="179">
        <v>43062</v>
      </c>
      <c r="C1318" s="108" t="s">
        <v>503</v>
      </c>
      <c r="D1318" s="108" t="s">
        <v>526</v>
      </c>
      <c r="E1318" s="108" t="s">
        <v>537</v>
      </c>
      <c r="F1318" s="108" t="s">
        <v>1765</v>
      </c>
      <c r="G1318" s="180">
        <v>1103.6693</v>
      </c>
      <c r="H1318" s="180">
        <v>2982.89</v>
      </c>
    </row>
    <row r="1319" spans="2:8">
      <c r="B1319" s="179">
        <v>43145</v>
      </c>
      <c r="C1319" s="108" t="s">
        <v>496</v>
      </c>
      <c r="D1319" s="108" t="s">
        <v>510</v>
      </c>
      <c r="E1319" s="108" t="s">
        <v>520</v>
      </c>
      <c r="F1319" s="108" t="s">
        <v>1766</v>
      </c>
      <c r="G1319" s="180">
        <v>8318.6202000000012</v>
      </c>
      <c r="H1319" s="180">
        <v>8896.92</v>
      </c>
    </row>
    <row r="1320" spans="2:8">
      <c r="B1320" s="179">
        <v>43048</v>
      </c>
      <c r="C1320" s="108" t="s">
        <v>496</v>
      </c>
      <c r="D1320" s="108" t="s">
        <v>404</v>
      </c>
      <c r="E1320" s="108" t="s">
        <v>569</v>
      </c>
      <c r="F1320" s="108" t="s">
        <v>1767</v>
      </c>
      <c r="G1320" s="180">
        <v>3090.3966</v>
      </c>
      <c r="H1320" s="180">
        <v>5328.27</v>
      </c>
    </row>
    <row r="1321" spans="2:8">
      <c r="B1321" s="179">
        <v>43443</v>
      </c>
      <c r="C1321" s="108" t="s">
        <v>115</v>
      </c>
      <c r="D1321" s="108" t="s">
        <v>500</v>
      </c>
      <c r="E1321" s="108" t="s">
        <v>524</v>
      </c>
      <c r="F1321" s="108" t="s">
        <v>1768</v>
      </c>
      <c r="G1321" s="180">
        <v>2607.7049000000002</v>
      </c>
      <c r="H1321" s="180">
        <v>6064.43</v>
      </c>
    </row>
    <row r="1322" spans="2:8">
      <c r="B1322" s="179">
        <v>42782</v>
      </c>
      <c r="C1322" s="108" t="s">
        <v>514</v>
      </c>
      <c r="D1322" s="108" t="s">
        <v>404</v>
      </c>
      <c r="E1322" s="108" t="s">
        <v>535</v>
      </c>
      <c r="F1322" s="108" t="s">
        <v>1769</v>
      </c>
      <c r="G1322" s="180">
        <v>2235.2264</v>
      </c>
      <c r="H1322" s="180">
        <v>2540.0300000000002</v>
      </c>
    </row>
    <row r="1323" spans="2:8">
      <c r="B1323" s="179">
        <v>43352</v>
      </c>
      <c r="C1323" s="108" t="s">
        <v>503</v>
      </c>
      <c r="D1323" s="108" t="s">
        <v>510</v>
      </c>
      <c r="E1323" s="108" t="s">
        <v>535</v>
      </c>
      <c r="F1323" s="108" t="s">
        <v>1770</v>
      </c>
      <c r="G1323" s="180">
        <v>6992.6384000000007</v>
      </c>
      <c r="H1323" s="180">
        <v>7946.18</v>
      </c>
    </row>
    <row r="1324" spans="2:8">
      <c r="B1324" s="179">
        <v>42744</v>
      </c>
      <c r="C1324" s="108" t="s">
        <v>115</v>
      </c>
      <c r="D1324" s="108" t="s">
        <v>504</v>
      </c>
      <c r="E1324" s="108" t="s">
        <v>498</v>
      </c>
      <c r="F1324" s="108" t="s">
        <v>1771</v>
      </c>
      <c r="G1324" s="180">
        <v>5832.7015999999994</v>
      </c>
      <c r="H1324" s="180">
        <v>6628.07</v>
      </c>
    </row>
    <row r="1325" spans="2:8">
      <c r="B1325" s="179">
        <v>43379</v>
      </c>
      <c r="C1325" s="108" t="s">
        <v>496</v>
      </c>
      <c r="D1325" s="108" t="s">
        <v>504</v>
      </c>
      <c r="E1325" s="108" t="s">
        <v>569</v>
      </c>
      <c r="F1325" s="108" t="s">
        <v>1772</v>
      </c>
      <c r="G1325" s="180">
        <v>5754.3920500000004</v>
      </c>
      <c r="H1325" s="180">
        <v>6154.43</v>
      </c>
    </row>
    <row r="1326" spans="2:8">
      <c r="B1326" s="179">
        <v>42884</v>
      </c>
      <c r="C1326" s="108" t="s">
        <v>496</v>
      </c>
      <c r="D1326" s="108" t="s">
        <v>504</v>
      </c>
      <c r="E1326" s="108" t="s">
        <v>515</v>
      </c>
      <c r="F1326" s="108" t="s">
        <v>1773</v>
      </c>
      <c r="G1326" s="180">
        <v>4263.1784000000007</v>
      </c>
      <c r="H1326" s="180">
        <v>6269.38</v>
      </c>
    </row>
    <row r="1327" spans="2:8">
      <c r="B1327" s="179">
        <v>43174</v>
      </c>
      <c r="C1327" s="108" t="s">
        <v>496</v>
      </c>
      <c r="D1327" s="108" t="s">
        <v>500</v>
      </c>
      <c r="E1327" s="108" t="s">
        <v>530</v>
      </c>
      <c r="F1327" s="108" t="s">
        <v>1774</v>
      </c>
      <c r="G1327" s="180">
        <v>6239.9520000000002</v>
      </c>
      <c r="H1327" s="180">
        <v>9176.4</v>
      </c>
    </row>
    <row r="1328" spans="2:8">
      <c r="B1328" s="179">
        <v>42867</v>
      </c>
      <c r="C1328" s="108" t="s">
        <v>514</v>
      </c>
      <c r="D1328" s="108" t="s">
        <v>528</v>
      </c>
      <c r="E1328" s="108" t="s">
        <v>501</v>
      </c>
      <c r="F1328" s="108" t="s">
        <v>1775</v>
      </c>
      <c r="G1328" s="180">
        <v>366.03380000000004</v>
      </c>
      <c r="H1328" s="180">
        <v>391.48</v>
      </c>
    </row>
    <row r="1329" spans="2:8">
      <c r="B1329" s="179">
        <v>43282</v>
      </c>
      <c r="C1329" s="108" t="s">
        <v>496</v>
      </c>
      <c r="D1329" s="108" t="s">
        <v>507</v>
      </c>
      <c r="E1329" s="108" t="s">
        <v>501</v>
      </c>
      <c r="F1329" s="108" t="s">
        <v>1776</v>
      </c>
      <c r="G1329" s="180">
        <v>3960.8305000000005</v>
      </c>
      <c r="H1329" s="180">
        <v>7201.51</v>
      </c>
    </row>
    <row r="1330" spans="2:8">
      <c r="B1330" s="179">
        <v>43037</v>
      </c>
      <c r="C1330" s="108" t="s">
        <v>108</v>
      </c>
      <c r="D1330" s="108" t="s">
        <v>526</v>
      </c>
      <c r="E1330" s="108" t="s">
        <v>501</v>
      </c>
      <c r="F1330" s="108" t="s">
        <v>1777</v>
      </c>
      <c r="G1330" s="180">
        <v>89.3673</v>
      </c>
      <c r="H1330" s="180">
        <v>151.47</v>
      </c>
    </row>
    <row r="1331" spans="2:8">
      <c r="B1331" s="179">
        <v>43461</v>
      </c>
      <c r="C1331" s="108" t="s">
        <v>115</v>
      </c>
      <c r="D1331" s="108" t="s">
        <v>404</v>
      </c>
      <c r="E1331" s="108" t="s">
        <v>522</v>
      </c>
      <c r="F1331" s="108" t="s">
        <v>1778</v>
      </c>
      <c r="G1331" s="180">
        <v>2325.6495</v>
      </c>
      <c r="H1331" s="180">
        <v>5168.1099999999997</v>
      </c>
    </row>
    <row r="1332" spans="2:8">
      <c r="B1332" s="179">
        <v>42989</v>
      </c>
      <c r="C1332" s="108" t="s">
        <v>496</v>
      </c>
      <c r="D1332" s="108" t="s">
        <v>507</v>
      </c>
      <c r="E1332" s="108" t="s">
        <v>522</v>
      </c>
      <c r="F1332" s="108" t="s">
        <v>1779</v>
      </c>
      <c r="G1332" s="180">
        <v>2715.5425999999998</v>
      </c>
      <c r="H1332" s="180">
        <v>4681.97</v>
      </c>
    </row>
    <row r="1333" spans="2:8">
      <c r="B1333" s="179">
        <v>43258</v>
      </c>
      <c r="C1333" s="108" t="s">
        <v>108</v>
      </c>
      <c r="D1333" s="108" t="s">
        <v>528</v>
      </c>
      <c r="E1333" s="108" t="s">
        <v>530</v>
      </c>
      <c r="F1333" s="108" t="s">
        <v>1780</v>
      </c>
      <c r="G1333" s="180">
        <v>4687.9021999999995</v>
      </c>
      <c r="H1333" s="180">
        <v>8082.59</v>
      </c>
    </row>
    <row r="1334" spans="2:8">
      <c r="B1334" s="179">
        <v>43011</v>
      </c>
      <c r="C1334" s="108" t="s">
        <v>496</v>
      </c>
      <c r="D1334" s="108" t="s">
        <v>526</v>
      </c>
      <c r="E1334" s="108" t="s">
        <v>524</v>
      </c>
      <c r="F1334" s="108" t="s">
        <v>1781</v>
      </c>
      <c r="G1334" s="180">
        <v>4853.282400000001</v>
      </c>
      <c r="H1334" s="180">
        <v>7137.18</v>
      </c>
    </row>
    <row r="1335" spans="2:8">
      <c r="B1335" s="179">
        <v>43143</v>
      </c>
      <c r="C1335" s="108" t="s">
        <v>496</v>
      </c>
      <c r="D1335" s="108" t="s">
        <v>500</v>
      </c>
      <c r="E1335" s="108" t="s">
        <v>511</v>
      </c>
      <c r="F1335" s="108" t="s">
        <v>1782</v>
      </c>
      <c r="G1335" s="180">
        <v>1100.8875</v>
      </c>
      <c r="H1335" s="180">
        <v>1467.85</v>
      </c>
    </row>
    <row r="1336" spans="2:8">
      <c r="B1336" s="179">
        <v>42892</v>
      </c>
      <c r="C1336" s="108" t="s">
        <v>496</v>
      </c>
      <c r="D1336" s="108" t="s">
        <v>528</v>
      </c>
      <c r="E1336" s="108" t="s">
        <v>515</v>
      </c>
      <c r="F1336" s="108" t="s">
        <v>1783</v>
      </c>
      <c r="G1336" s="180">
        <v>1802.8735999999999</v>
      </c>
      <c r="H1336" s="180">
        <v>2048.7199999999998</v>
      </c>
    </row>
    <row r="1337" spans="2:8">
      <c r="B1337" s="179">
        <v>43128</v>
      </c>
      <c r="C1337" s="108" t="s">
        <v>108</v>
      </c>
      <c r="D1337" s="108" t="s">
        <v>528</v>
      </c>
      <c r="E1337" s="108" t="s">
        <v>501</v>
      </c>
      <c r="F1337" s="108" t="s">
        <v>1784</v>
      </c>
      <c r="G1337" s="180">
        <v>1917.8987</v>
      </c>
      <c r="H1337" s="180">
        <v>5183.51</v>
      </c>
    </row>
    <row r="1338" spans="2:8">
      <c r="B1338" s="179">
        <v>42865</v>
      </c>
      <c r="C1338" s="108" t="s">
        <v>503</v>
      </c>
      <c r="D1338" s="108" t="s">
        <v>404</v>
      </c>
      <c r="E1338" s="108" t="s">
        <v>508</v>
      </c>
      <c r="F1338" s="108" t="s">
        <v>1785</v>
      </c>
      <c r="G1338" s="180">
        <v>3475.9285000000004</v>
      </c>
      <c r="H1338" s="180">
        <v>6319.87</v>
      </c>
    </row>
    <row r="1339" spans="2:8">
      <c r="B1339" s="179">
        <v>43346</v>
      </c>
      <c r="C1339" s="108" t="s">
        <v>115</v>
      </c>
      <c r="D1339" s="108" t="s">
        <v>510</v>
      </c>
      <c r="E1339" s="108" t="s">
        <v>505</v>
      </c>
      <c r="F1339" s="108" t="s">
        <v>1786</v>
      </c>
      <c r="G1339" s="180">
        <v>3514.2808000000005</v>
      </c>
      <c r="H1339" s="180">
        <v>5168.0600000000004</v>
      </c>
    </row>
    <row r="1340" spans="2:8">
      <c r="B1340" s="179">
        <v>43056</v>
      </c>
      <c r="C1340" s="108" t="s">
        <v>514</v>
      </c>
      <c r="D1340" s="108" t="s">
        <v>404</v>
      </c>
      <c r="E1340" s="108" t="s">
        <v>535</v>
      </c>
      <c r="F1340" s="108" t="s">
        <v>1787</v>
      </c>
      <c r="G1340" s="180">
        <v>4996.3206</v>
      </c>
      <c r="H1340" s="180">
        <v>8468.34</v>
      </c>
    </row>
    <row r="1341" spans="2:8">
      <c r="B1341" s="179">
        <v>43218</v>
      </c>
      <c r="C1341" s="108" t="s">
        <v>108</v>
      </c>
      <c r="D1341" s="108" t="s">
        <v>510</v>
      </c>
      <c r="E1341" s="108" t="s">
        <v>508</v>
      </c>
      <c r="F1341" s="108" t="s">
        <v>1788</v>
      </c>
      <c r="G1341" s="180">
        <v>2659.6845999999996</v>
      </c>
      <c r="H1341" s="180">
        <v>4507.9399999999996</v>
      </c>
    </row>
    <row r="1342" spans="2:8">
      <c r="B1342" s="179">
        <v>43064</v>
      </c>
      <c r="C1342" s="108" t="s">
        <v>514</v>
      </c>
      <c r="D1342" s="108" t="s">
        <v>500</v>
      </c>
      <c r="E1342" s="108" t="s">
        <v>569</v>
      </c>
      <c r="F1342" s="108" t="s">
        <v>1789</v>
      </c>
      <c r="G1342" s="180">
        <v>3066.8078999999998</v>
      </c>
      <c r="H1342" s="180">
        <v>8288.67</v>
      </c>
    </row>
    <row r="1343" spans="2:8">
      <c r="B1343" s="179">
        <v>43331</v>
      </c>
      <c r="C1343" s="108" t="s">
        <v>108</v>
      </c>
      <c r="D1343" s="108" t="s">
        <v>507</v>
      </c>
      <c r="E1343" s="108" t="s">
        <v>530</v>
      </c>
      <c r="F1343" s="108" t="s">
        <v>1790</v>
      </c>
      <c r="G1343" s="180">
        <v>1427.2638999999999</v>
      </c>
      <c r="H1343" s="180">
        <v>3857.47</v>
      </c>
    </row>
    <row r="1344" spans="2:8">
      <c r="B1344" s="179">
        <v>42829</v>
      </c>
      <c r="C1344" s="108" t="s">
        <v>514</v>
      </c>
      <c r="D1344" s="108" t="s">
        <v>404</v>
      </c>
      <c r="E1344" s="108" t="s">
        <v>520</v>
      </c>
      <c r="F1344" s="108" t="s">
        <v>1791</v>
      </c>
      <c r="G1344" s="180">
        <v>4973.4025000000001</v>
      </c>
      <c r="H1344" s="180">
        <v>9042.5499999999993</v>
      </c>
    </row>
    <row r="1345" spans="2:8">
      <c r="B1345" s="179">
        <v>43190</v>
      </c>
      <c r="C1345" s="108" t="s">
        <v>108</v>
      </c>
      <c r="D1345" s="108" t="s">
        <v>504</v>
      </c>
      <c r="E1345" s="108" t="s">
        <v>524</v>
      </c>
      <c r="F1345" s="108" t="s">
        <v>1792</v>
      </c>
      <c r="G1345" s="180">
        <v>2899.864</v>
      </c>
      <c r="H1345" s="180">
        <v>3295.3</v>
      </c>
    </row>
    <row r="1346" spans="2:8">
      <c r="B1346" s="179">
        <v>43084</v>
      </c>
      <c r="C1346" s="108" t="s">
        <v>514</v>
      </c>
      <c r="D1346" s="108" t="s">
        <v>504</v>
      </c>
      <c r="E1346" s="108" t="s">
        <v>530</v>
      </c>
      <c r="F1346" s="108" t="s">
        <v>1793</v>
      </c>
      <c r="G1346" s="180">
        <v>1838.2328</v>
      </c>
      <c r="H1346" s="180">
        <v>4274.96</v>
      </c>
    </row>
    <row r="1347" spans="2:8">
      <c r="B1347" s="179">
        <v>43135</v>
      </c>
      <c r="C1347" s="108" t="s">
        <v>108</v>
      </c>
      <c r="D1347" s="108" t="s">
        <v>500</v>
      </c>
      <c r="E1347" s="108" t="s">
        <v>498</v>
      </c>
      <c r="F1347" s="108" t="s">
        <v>1705</v>
      </c>
      <c r="G1347" s="180">
        <v>4457.7246999999998</v>
      </c>
      <c r="H1347" s="180">
        <v>4767.62</v>
      </c>
    </row>
    <row r="1348" spans="2:8">
      <c r="B1348" s="179">
        <v>42857</v>
      </c>
      <c r="C1348" s="108" t="s">
        <v>496</v>
      </c>
      <c r="D1348" s="108" t="s">
        <v>500</v>
      </c>
      <c r="E1348" s="108" t="s">
        <v>508</v>
      </c>
      <c r="F1348" s="108" t="s">
        <v>1794</v>
      </c>
      <c r="G1348" s="180">
        <v>1265.308</v>
      </c>
      <c r="H1348" s="180">
        <v>1437.85</v>
      </c>
    </row>
    <row r="1349" spans="2:8">
      <c r="B1349" s="179">
        <v>43224</v>
      </c>
      <c r="C1349" s="108" t="s">
        <v>108</v>
      </c>
      <c r="D1349" s="108" t="s">
        <v>500</v>
      </c>
      <c r="E1349" s="108" t="s">
        <v>537</v>
      </c>
      <c r="F1349" s="108" t="s">
        <v>658</v>
      </c>
      <c r="G1349" s="180">
        <v>5376.2628999999997</v>
      </c>
      <c r="H1349" s="180">
        <v>9112.31</v>
      </c>
    </row>
    <row r="1350" spans="2:8">
      <c r="B1350" s="179">
        <v>42939</v>
      </c>
      <c r="C1350" s="108" t="s">
        <v>514</v>
      </c>
      <c r="D1350" s="108" t="s">
        <v>404</v>
      </c>
      <c r="E1350" s="108" t="s">
        <v>508</v>
      </c>
      <c r="F1350" s="108" t="s">
        <v>1795</v>
      </c>
      <c r="G1350" s="180">
        <v>3913.0965000000001</v>
      </c>
      <c r="H1350" s="180">
        <v>8695.77</v>
      </c>
    </row>
    <row r="1351" spans="2:8">
      <c r="B1351" s="179">
        <v>43184</v>
      </c>
      <c r="C1351" s="108" t="s">
        <v>514</v>
      </c>
      <c r="D1351" s="108" t="s">
        <v>504</v>
      </c>
      <c r="E1351" s="108" t="s">
        <v>535</v>
      </c>
      <c r="F1351" s="108" t="s">
        <v>1796</v>
      </c>
      <c r="G1351" s="180">
        <v>3382.6940000000004</v>
      </c>
      <c r="H1351" s="180">
        <v>4974.55</v>
      </c>
    </row>
    <row r="1352" spans="2:8">
      <c r="B1352" s="179">
        <v>42837</v>
      </c>
      <c r="C1352" s="108" t="s">
        <v>108</v>
      </c>
      <c r="D1352" s="108" t="s">
        <v>507</v>
      </c>
      <c r="E1352" s="108" t="s">
        <v>511</v>
      </c>
      <c r="F1352" s="108" t="s">
        <v>1216</v>
      </c>
      <c r="G1352" s="180">
        <v>751.75649999999996</v>
      </c>
      <c r="H1352" s="180">
        <v>1670.57</v>
      </c>
    </row>
    <row r="1353" spans="2:8">
      <c r="B1353" s="179">
        <v>43276</v>
      </c>
      <c r="C1353" s="108" t="s">
        <v>115</v>
      </c>
      <c r="D1353" s="108" t="s">
        <v>500</v>
      </c>
      <c r="E1353" s="108" t="s">
        <v>530</v>
      </c>
      <c r="F1353" s="108" t="s">
        <v>1797</v>
      </c>
      <c r="G1353" s="180">
        <v>3633.498</v>
      </c>
      <c r="H1353" s="180">
        <v>6606.36</v>
      </c>
    </row>
    <row r="1354" spans="2:8">
      <c r="B1354" s="179">
        <v>42994</v>
      </c>
      <c r="C1354" s="108" t="s">
        <v>108</v>
      </c>
      <c r="D1354" s="108" t="s">
        <v>500</v>
      </c>
      <c r="E1354" s="108" t="s">
        <v>520</v>
      </c>
      <c r="F1354" s="108" t="s">
        <v>1798</v>
      </c>
      <c r="G1354" s="180">
        <v>5286.0675000000001</v>
      </c>
      <c r="H1354" s="180">
        <v>7048.09</v>
      </c>
    </row>
    <row r="1355" spans="2:8">
      <c r="B1355" s="179">
        <v>43186</v>
      </c>
      <c r="C1355" s="108" t="s">
        <v>115</v>
      </c>
      <c r="D1355" s="108" t="s">
        <v>510</v>
      </c>
      <c r="E1355" s="108" t="s">
        <v>511</v>
      </c>
      <c r="F1355" s="108" t="s">
        <v>1799</v>
      </c>
      <c r="G1355" s="180">
        <v>5943.5551999999998</v>
      </c>
      <c r="H1355" s="180">
        <v>6754.04</v>
      </c>
    </row>
    <row r="1356" spans="2:8">
      <c r="B1356" s="179">
        <v>42904</v>
      </c>
      <c r="C1356" s="108" t="s">
        <v>115</v>
      </c>
      <c r="D1356" s="108" t="s">
        <v>507</v>
      </c>
      <c r="E1356" s="108" t="s">
        <v>569</v>
      </c>
      <c r="F1356" s="108" t="s">
        <v>1800</v>
      </c>
      <c r="G1356" s="180">
        <v>175.79639999999998</v>
      </c>
      <c r="H1356" s="180">
        <v>297.95999999999998</v>
      </c>
    </row>
    <row r="1357" spans="2:8">
      <c r="B1357" s="179">
        <v>43298</v>
      </c>
      <c r="C1357" s="108" t="s">
        <v>514</v>
      </c>
      <c r="D1357" s="108" t="s">
        <v>504</v>
      </c>
      <c r="E1357" s="108" t="s">
        <v>530</v>
      </c>
      <c r="F1357" s="108" t="s">
        <v>1801</v>
      </c>
      <c r="G1357" s="180">
        <v>5456.0013999999992</v>
      </c>
      <c r="H1357" s="180">
        <v>9247.4599999999991</v>
      </c>
    </row>
    <row r="1358" spans="2:8">
      <c r="B1358" s="179">
        <v>42969</v>
      </c>
      <c r="C1358" s="108" t="s">
        <v>503</v>
      </c>
      <c r="D1358" s="108" t="s">
        <v>497</v>
      </c>
      <c r="E1358" s="108" t="s">
        <v>505</v>
      </c>
      <c r="F1358" s="108" t="s">
        <v>1802</v>
      </c>
      <c r="G1358" s="180">
        <v>3448.9587000000001</v>
      </c>
      <c r="H1358" s="180">
        <v>9321.51</v>
      </c>
    </row>
    <row r="1359" spans="2:8">
      <c r="B1359" s="179">
        <v>43260</v>
      </c>
      <c r="C1359" s="108" t="s">
        <v>514</v>
      </c>
      <c r="D1359" s="108" t="s">
        <v>510</v>
      </c>
      <c r="E1359" s="108" t="s">
        <v>524</v>
      </c>
      <c r="F1359" s="108" t="s">
        <v>1803</v>
      </c>
      <c r="G1359" s="180">
        <v>1381.6759999999997</v>
      </c>
      <c r="H1359" s="180">
        <v>2382.1999999999998</v>
      </c>
    </row>
    <row r="1360" spans="2:8">
      <c r="B1360" s="179">
        <v>42809</v>
      </c>
      <c r="C1360" s="108" t="s">
        <v>496</v>
      </c>
      <c r="D1360" s="108" t="s">
        <v>510</v>
      </c>
      <c r="E1360" s="108" t="s">
        <v>537</v>
      </c>
      <c r="F1360" s="108" t="s">
        <v>1804</v>
      </c>
      <c r="G1360" s="180">
        <v>1377.0771</v>
      </c>
      <c r="H1360" s="180">
        <v>3721.83</v>
      </c>
    </row>
    <row r="1361" spans="2:8">
      <c r="B1361" s="179">
        <v>43247</v>
      </c>
      <c r="C1361" s="108" t="s">
        <v>108</v>
      </c>
      <c r="D1361" s="108" t="s">
        <v>497</v>
      </c>
      <c r="E1361" s="108" t="s">
        <v>535</v>
      </c>
      <c r="F1361" s="108" t="s">
        <v>1805</v>
      </c>
      <c r="G1361" s="180">
        <v>2289.2539999999999</v>
      </c>
      <c r="H1361" s="180">
        <v>4162.28</v>
      </c>
    </row>
    <row r="1362" spans="2:8">
      <c r="B1362" s="179">
        <v>43066</v>
      </c>
      <c r="C1362" s="108" t="s">
        <v>496</v>
      </c>
      <c r="D1362" s="108" t="s">
        <v>497</v>
      </c>
      <c r="E1362" s="108" t="s">
        <v>530</v>
      </c>
      <c r="F1362" s="108" t="s">
        <v>1806</v>
      </c>
      <c r="G1362" s="180">
        <v>1173.8271999999999</v>
      </c>
      <c r="H1362" s="180">
        <v>2023.84</v>
      </c>
    </row>
    <row r="1363" spans="2:8">
      <c r="B1363" s="179">
        <v>43460</v>
      </c>
      <c r="C1363" s="108" t="s">
        <v>514</v>
      </c>
      <c r="D1363" s="108" t="s">
        <v>404</v>
      </c>
      <c r="E1363" s="108" t="s">
        <v>498</v>
      </c>
      <c r="F1363" s="108" t="s">
        <v>1807</v>
      </c>
      <c r="G1363" s="180">
        <v>3309.46</v>
      </c>
      <c r="H1363" s="180">
        <v>3760.75</v>
      </c>
    </row>
    <row r="1364" spans="2:8">
      <c r="B1364" s="179">
        <v>42856</v>
      </c>
      <c r="C1364" s="108" t="s">
        <v>514</v>
      </c>
      <c r="D1364" s="108" t="s">
        <v>504</v>
      </c>
      <c r="E1364" s="108" t="s">
        <v>524</v>
      </c>
      <c r="F1364" s="108" t="s">
        <v>1808</v>
      </c>
      <c r="G1364" s="180">
        <v>3297.0465000000004</v>
      </c>
      <c r="H1364" s="180">
        <v>7326.77</v>
      </c>
    </row>
    <row r="1365" spans="2:8">
      <c r="B1365" s="179">
        <v>43410</v>
      </c>
      <c r="C1365" s="108" t="s">
        <v>496</v>
      </c>
      <c r="D1365" s="108" t="s">
        <v>526</v>
      </c>
      <c r="E1365" s="108" t="s">
        <v>535</v>
      </c>
      <c r="F1365" s="108" t="s">
        <v>1809</v>
      </c>
      <c r="G1365" s="180">
        <v>3919.1460000000002</v>
      </c>
      <c r="H1365" s="180">
        <v>5763.45</v>
      </c>
    </row>
    <row r="1366" spans="2:8">
      <c r="B1366" s="179">
        <v>42952</v>
      </c>
      <c r="C1366" s="108" t="s">
        <v>496</v>
      </c>
      <c r="D1366" s="108" t="s">
        <v>497</v>
      </c>
      <c r="E1366" s="108" t="s">
        <v>522</v>
      </c>
      <c r="F1366" s="108" t="s">
        <v>1810</v>
      </c>
      <c r="G1366" s="180">
        <v>1635.0224000000001</v>
      </c>
      <c r="H1366" s="180">
        <v>1857.98</v>
      </c>
    </row>
    <row r="1367" spans="2:8">
      <c r="B1367" s="179">
        <v>43289</v>
      </c>
      <c r="C1367" s="108" t="s">
        <v>496</v>
      </c>
      <c r="D1367" s="108" t="s">
        <v>507</v>
      </c>
      <c r="E1367" s="108" t="s">
        <v>515</v>
      </c>
      <c r="F1367" s="108" t="s">
        <v>1811</v>
      </c>
      <c r="G1367" s="180">
        <v>2226.6651000000002</v>
      </c>
      <c r="H1367" s="180">
        <v>2381.46</v>
      </c>
    </row>
    <row r="1368" spans="2:8">
      <c r="B1368" s="179">
        <v>42961</v>
      </c>
      <c r="C1368" s="108" t="s">
        <v>496</v>
      </c>
      <c r="D1368" s="108" t="s">
        <v>404</v>
      </c>
      <c r="E1368" s="108" t="s">
        <v>520</v>
      </c>
      <c r="F1368" s="108" t="s">
        <v>1812</v>
      </c>
      <c r="G1368" s="180">
        <v>4049.0132999999996</v>
      </c>
      <c r="H1368" s="180">
        <v>9416.31</v>
      </c>
    </row>
    <row r="1369" spans="2:8">
      <c r="B1369" s="179">
        <v>43115</v>
      </c>
      <c r="C1369" s="108" t="s">
        <v>108</v>
      </c>
      <c r="D1369" s="108" t="s">
        <v>497</v>
      </c>
      <c r="E1369" s="108" t="s">
        <v>562</v>
      </c>
      <c r="F1369" s="108" t="s">
        <v>1813</v>
      </c>
      <c r="G1369" s="180">
        <v>1559.6140000000003</v>
      </c>
      <c r="H1369" s="180">
        <v>2293.5500000000002</v>
      </c>
    </row>
    <row r="1370" spans="2:8">
      <c r="B1370" s="179">
        <v>42809</v>
      </c>
      <c r="C1370" s="108" t="s">
        <v>514</v>
      </c>
      <c r="D1370" s="108" t="s">
        <v>528</v>
      </c>
      <c r="E1370" s="108" t="s">
        <v>537</v>
      </c>
      <c r="F1370" s="108" t="s">
        <v>1814</v>
      </c>
      <c r="G1370" s="180">
        <v>3489.7179000000001</v>
      </c>
      <c r="H1370" s="180">
        <v>9431.67</v>
      </c>
    </row>
    <row r="1371" spans="2:8">
      <c r="B1371" s="179">
        <v>43165</v>
      </c>
      <c r="C1371" s="108" t="s">
        <v>514</v>
      </c>
      <c r="D1371" s="108" t="s">
        <v>528</v>
      </c>
      <c r="E1371" s="108" t="s">
        <v>535</v>
      </c>
      <c r="F1371" s="108" t="s">
        <v>1815</v>
      </c>
      <c r="G1371" s="180">
        <v>7657.3321000000005</v>
      </c>
      <c r="H1371" s="180">
        <v>8189.66</v>
      </c>
    </row>
    <row r="1372" spans="2:8">
      <c r="B1372" s="179">
        <v>42779</v>
      </c>
      <c r="C1372" s="108" t="s">
        <v>496</v>
      </c>
      <c r="D1372" s="108" t="s">
        <v>500</v>
      </c>
      <c r="E1372" s="108" t="s">
        <v>522</v>
      </c>
      <c r="F1372" s="108" t="s">
        <v>1816</v>
      </c>
      <c r="G1372" s="180">
        <v>6647.9774999999991</v>
      </c>
      <c r="H1372" s="180">
        <v>8863.9699999999993</v>
      </c>
    </row>
    <row r="1373" spans="2:8">
      <c r="B1373" s="179">
        <v>43367</v>
      </c>
      <c r="C1373" s="108" t="s">
        <v>503</v>
      </c>
      <c r="D1373" s="108" t="s">
        <v>497</v>
      </c>
      <c r="E1373" s="108" t="s">
        <v>562</v>
      </c>
      <c r="F1373" s="108" t="s">
        <v>1817</v>
      </c>
      <c r="G1373" s="180">
        <v>112.7984</v>
      </c>
      <c r="H1373" s="180">
        <v>128.18</v>
      </c>
    </row>
    <row r="1374" spans="2:8">
      <c r="B1374" s="179">
        <v>42891</v>
      </c>
      <c r="C1374" s="108" t="s">
        <v>514</v>
      </c>
      <c r="D1374" s="108" t="s">
        <v>497</v>
      </c>
      <c r="E1374" s="108" t="s">
        <v>569</v>
      </c>
      <c r="F1374" s="108" t="s">
        <v>1818</v>
      </c>
      <c r="G1374" s="180">
        <v>1012.1468500000001</v>
      </c>
      <c r="H1374" s="180">
        <v>1082.51</v>
      </c>
    </row>
    <row r="1375" spans="2:8">
      <c r="B1375" s="179">
        <v>43227</v>
      </c>
      <c r="C1375" s="108" t="s">
        <v>108</v>
      </c>
      <c r="D1375" s="108" t="s">
        <v>526</v>
      </c>
      <c r="E1375" s="108" t="s">
        <v>522</v>
      </c>
      <c r="F1375" s="108" t="s">
        <v>1819</v>
      </c>
      <c r="G1375" s="180">
        <v>2018.03855</v>
      </c>
      <c r="H1375" s="180">
        <v>2158.33</v>
      </c>
    </row>
    <row r="1376" spans="2:8">
      <c r="B1376" s="179">
        <v>42835</v>
      </c>
      <c r="C1376" s="108" t="s">
        <v>115</v>
      </c>
      <c r="D1376" s="108" t="s">
        <v>504</v>
      </c>
      <c r="E1376" s="108" t="s">
        <v>520</v>
      </c>
      <c r="F1376" s="108" t="s">
        <v>1820</v>
      </c>
      <c r="G1376" s="180">
        <v>2373.2788</v>
      </c>
      <c r="H1376" s="180">
        <v>4091.86</v>
      </c>
    </row>
    <row r="1377" spans="2:8">
      <c r="B1377" s="179">
        <v>43158</v>
      </c>
      <c r="C1377" s="108" t="s">
        <v>503</v>
      </c>
      <c r="D1377" s="108" t="s">
        <v>528</v>
      </c>
      <c r="E1377" s="108" t="s">
        <v>524</v>
      </c>
      <c r="F1377" s="108" t="s">
        <v>1821</v>
      </c>
      <c r="G1377" s="180">
        <v>5707.8207999999995</v>
      </c>
      <c r="H1377" s="180">
        <v>6486.16</v>
      </c>
    </row>
    <row r="1378" spans="2:8">
      <c r="B1378" s="179">
        <v>42839</v>
      </c>
      <c r="C1378" s="108" t="s">
        <v>514</v>
      </c>
      <c r="D1378" s="108" t="s">
        <v>497</v>
      </c>
      <c r="E1378" s="108" t="s">
        <v>515</v>
      </c>
      <c r="F1378" s="108" t="s">
        <v>1822</v>
      </c>
      <c r="G1378" s="180">
        <v>7994.1377999999995</v>
      </c>
      <c r="H1378" s="180">
        <v>8549.8799999999992</v>
      </c>
    </row>
    <row r="1379" spans="2:8">
      <c r="B1379" s="179">
        <v>43428</v>
      </c>
      <c r="C1379" s="108" t="s">
        <v>115</v>
      </c>
      <c r="D1379" s="108" t="s">
        <v>507</v>
      </c>
      <c r="E1379" s="108" t="s">
        <v>505</v>
      </c>
      <c r="F1379" s="108" t="s">
        <v>1823</v>
      </c>
      <c r="G1379" s="180">
        <v>8476.7232000000004</v>
      </c>
      <c r="H1379" s="180">
        <v>9632.64</v>
      </c>
    </row>
    <row r="1380" spans="2:8">
      <c r="B1380" s="179">
        <v>42846</v>
      </c>
      <c r="C1380" s="108" t="s">
        <v>503</v>
      </c>
      <c r="D1380" s="108" t="s">
        <v>528</v>
      </c>
      <c r="E1380" s="108" t="s">
        <v>522</v>
      </c>
      <c r="F1380" s="108" t="s">
        <v>1824</v>
      </c>
      <c r="G1380" s="180">
        <v>3122.1255999999998</v>
      </c>
      <c r="H1380" s="180">
        <v>3547.87</v>
      </c>
    </row>
    <row r="1381" spans="2:8">
      <c r="B1381" s="179">
        <v>43185</v>
      </c>
      <c r="C1381" s="108" t="s">
        <v>115</v>
      </c>
      <c r="D1381" s="108" t="s">
        <v>507</v>
      </c>
      <c r="E1381" s="108" t="s">
        <v>537</v>
      </c>
      <c r="F1381" s="108" t="s">
        <v>1825</v>
      </c>
      <c r="G1381" s="180">
        <v>1404.5454</v>
      </c>
      <c r="H1381" s="180">
        <v>2421.63</v>
      </c>
    </row>
    <row r="1382" spans="2:8">
      <c r="B1382" s="179">
        <v>42943</v>
      </c>
      <c r="C1382" s="108" t="s">
        <v>503</v>
      </c>
      <c r="D1382" s="108" t="s">
        <v>404</v>
      </c>
      <c r="E1382" s="108" t="s">
        <v>524</v>
      </c>
      <c r="F1382" s="108" t="s">
        <v>1826</v>
      </c>
      <c r="G1382" s="180">
        <v>5568.6855000000005</v>
      </c>
      <c r="H1382" s="180">
        <v>9438.4500000000007</v>
      </c>
    </row>
    <row r="1383" spans="2:8">
      <c r="B1383" s="179">
        <v>43362</v>
      </c>
      <c r="C1383" s="108" t="s">
        <v>496</v>
      </c>
      <c r="D1383" s="108" t="s">
        <v>504</v>
      </c>
      <c r="E1383" s="108" t="s">
        <v>501</v>
      </c>
      <c r="F1383" s="108" t="s">
        <v>1827</v>
      </c>
      <c r="G1383" s="180">
        <v>5342.1131500000001</v>
      </c>
      <c r="H1383" s="180">
        <v>5713.49</v>
      </c>
    </row>
    <row r="1384" spans="2:8">
      <c r="B1384" s="179">
        <v>42804</v>
      </c>
      <c r="C1384" s="108" t="s">
        <v>108</v>
      </c>
      <c r="D1384" s="108" t="s">
        <v>500</v>
      </c>
      <c r="E1384" s="108" t="s">
        <v>569</v>
      </c>
      <c r="F1384" s="108" t="s">
        <v>1828</v>
      </c>
      <c r="G1384" s="180">
        <v>4264.0992999999999</v>
      </c>
      <c r="H1384" s="180">
        <v>9916.51</v>
      </c>
    </row>
    <row r="1385" spans="2:8">
      <c r="B1385" s="179">
        <v>43104</v>
      </c>
      <c r="C1385" s="108" t="s">
        <v>514</v>
      </c>
      <c r="D1385" s="108" t="s">
        <v>528</v>
      </c>
      <c r="E1385" s="108" t="s">
        <v>515</v>
      </c>
      <c r="F1385" s="108" t="s">
        <v>1829</v>
      </c>
      <c r="G1385" s="180">
        <v>3864.6443999999997</v>
      </c>
      <c r="H1385" s="180">
        <v>6663.18</v>
      </c>
    </row>
    <row r="1386" spans="2:8">
      <c r="B1386" s="179">
        <v>42883</v>
      </c>
      <c r="C1386" s="108" t="s">
        <v>496</v>
      </c>
      <c r="D1386" s="108" t="s">
        <v>500</v>
      </c>
      <c r="E1386" s="108" t="s">
        <v>537</v>
      </c>
      <c r="F1386" s="108" t="s">
        <v>1830</v>
      </c>
      <c r="G1386" s="180">
        <v>1075.8901000000001</v>
      </c>
      <c r="H1386" s="180">
        <v>2502.0700000000002</v>
      </c>
    </row>
    <row r="1387" spans="2:8">
      <c r="B1387" s="179">
        <v>43463</v>
      </c>
      <c r="C1387" s="108" t="s">
        <v>514</v>
      </c>
      <c r="D1387" s="108" t="s">
        <v>510</v>
      </c>
      <c r="E1387" s="108" t="s">
        <v>498</v>
      </c>
      <c r="F1387" s="108" t="s">
        <v>1831</v>
      </c>
      <c r="G1387" s="180">
        <v>3325.6755000000003</v>
      </c>
      <c r="H1387" s="180">
        <v>7390.39</v>
      </c>
    </row>
    <row r="1388" spans="2:8">
      <c r="B1388" s="179">
        <v>42804</v>
      </c>
      <c r="C1388" s="108" t="s">
        <v>108</v>
      </c>
      <c r="D1388" s="108" t="s">
        <v>504</v>
      </c>
      <c r="E1388" s="108" t="s">
        <v>520</v>
      </c>
      <c r="F1388" s="108" t="s">
        <v>1832</v>
      </c>
      <c r="G1388" s="180">
        <v>113.47499999999999</v>
      </c>
      <c r="H1388" s="180">
        <v>151.30000000000001</v>
      </c>
    </row>
    <row r="1389" spans="2:8">
      <c r="B1389" s="179">
        <v>43455</v>
      </c>
      <c r="C1389" s="108" t="s">
        <v>514</v>
      </c>
      <c r="D1389" s="108" t="s">
        <v>504</v>
      </c>
      <c r="E1389" s="108" t="s">
        <v>535</v>
      </c>
      <c r="F1389" s="108" t="s">
        <v>1833</v>
      </c>
      <c r="G1389" s="180">
        <v>1246.3055000000002</v>
      </c>
      <c r="H1389" s="180">
        <v>2266.0100000000002</v>
      </c>
    </row>
    <row r="1390" spans="2:8">
      <c r="B1390" s="179">
        <v>43001</v>
      </c>
      <c r="C1390" s="108" t="s">
        <v>108</v>
      </c>
      <c r="D1390" s="108" t="s">
        <v>497</v>
      </c>
      <c r="E1390" s="108" t="s">
        <v>501</v>
      </c>
      <c r="F1390" s="108" t="s">
        <v>1834</v>
      </c>
      <c r="G1390" s="180">
        <v>4597.5074999999997</v>
      </c>
      <c r="H1390" s="180">
        <v>6130.01</v>
      </c>
    </row>
    <row r="1391" spans="2:8">
      <c r="B1391" s="179">
        <v>43333</v>
      </c>
      <c r="C1391" s="108" t="s">
        <v>108</v>
      </c>
      <c r="D1391" s="108" t="s">
        <v>500</v>
      </c>
      <c r="E1391" s="108" t="s">
        <v>511</v>
      </c>
      <c r="F1391" s="108" t="s">
        <v>1835</v>
      </c>
      <c r="G1391" s="180">
        <v>2606.7183999999997</v>
      </c>
      <c r="H1391" s="180">
        <v>2962.18</v>
      </c>
    </row>
    <row r="1392" spans="2:8">
      <c r="B1392" s="179">
        <v>42820</v>
      </c>
      <c r="C1392" s="108" t="s">
        <v>514</v>
      </c>
      <c r="D1392" s="108" t="s">
        <v>504</v>
      </c>
      <c r="E1392" s="108" t="s">
        <v>501</v>
      </c>
      <c r="F1392" s="108" t="s">
        <v>1836</v>
      </c>
      <c r="G1392" s="180">
        <v>1619.5635000000002</v>
      </c>
      <c r="H1392" s="180">
        <v>3599.03</v>
      </c>
    </row>
    <row r="1393" spans="2:8">
      <c r="B1393" s="179">
        <v>43401</v>
      </c>
      <c r="C1393" s="108" t="s">
        <v>115</v>
      </c>
      <c r="D1393" s="108" t="s">
        <v>510</v>
      </c>
      <c r="E1393" s="108" t="s">
        <v>524</v>
      </c>
      <c r="F1393" s="108" t="s">
        <v>1837</v>
      </c>
      <c r="G1393" s="180">
        <v>2044.3494499999999</v>
      </c>
      <c r="H1393" s="180">
        <v>2186.4699999999998</v>
      </c>
    </row>
    <row r="1394" spans="2:8">
      <c r="B1394" s="179">
        <v>42818</v>
      </c>
      <c r="C1394" s="108" t="s">
        <v>115</v>
      </c>
      <c r="D1394" s="108" t="s">
        <v>504</v>
      </c>
      <c r="E1394" s="108" t="s">
        <v>508</v>
      </c>
      <c r="F1394" s="108" t="s">
        <v>1838</v>
      </c>
      <c r="G1394" s="180">
        <v>5628.87</v>
      </c>
      <c r="H1394" s="180">
        <v>8277.75</v>
      </c>
    </row>
    <row r="1395" spans="2:8">
      <c r="B1395" s="179">
        <v>43269</v>
      </c>
      <c r="C1395" s="108" t="s">
        <v>514</v>
      </c>
      <c r="D1395" s="108" t="s">
        <v>526</v>
      </c>
      <c r="E1395" s="108" t="s">
        <v>508</v>
      </c>
      <c r="F1395" s="108" t="s">
        <v>1839</v>
      </c>
      <c r="G1395" s="180">
        <v>1911.5412000000003</v>
      </c>
      <c r="H1395" s="180">
        <v>2811.09</v>
      </c>
    </row>
    <row r="1396" spans="2:8">
      <c r="B1396" s="179">
        <v>42939</v>
      </c>
      <c r="C1396" s="108" t="s">
        <v>115</v>
      </c>
      <c r="D1396" s="108" t="s">
        <v>500</v>
      </c>
      <c r="E1396" s="108" t="s">
        <v>508</v>
      </c>
      <c r="F1396" s="108" t="s">
        <v>1840</v>
      </c>
      <c r="G1396" s="180">
        <v>5299.4575999999997</v>
      </c>
      <c r="H1396" s="180">
        <v>7793.32</v>
      </c>
    </row>
    <row r="1397" spans="2:8">
      <c r="B1397" s="179">
        <v>43138</v>
      </c>
      <c r="C1397" s="108" t="s">
        <v>108</v>
      </c>
      <c r="D1397" s="108" t="s">
        <v>504</v>
      </c>
      <c r="E1397" s="108" t="s">
        <v>520</v>
      </c>
      <c r="F1397" s="108" t="s">
        <v>1841</v>
      </c>
      <c r="G1397" s="180">
        <v>1000.8943999999999</v>
      </c>
      <c r="H1397" s="180">
        <v>2705.12</v>
      </c>
    </row>
    <row r="1398" spans="2:8">
      <c r="B1398" s="179">
        <v>42834</v>
      </c>
      <c r="C1398" s="108" t="s">
        <v>496</v>
      </c>
      <c r="D1398" s="108" t="s">
        <v>497</v>
      </c>
      <c r="E1398" s="108" t="s">
        <v>498</v>
      </c>
      <c r="F1398" s="108" t="s">
        <v>1842</v>
      </c>
      <c r="G1398" s="180">
        <v>3119.4790000000003</v>
      </c>
      <c r="H1398" s="180">
        <v>5671.78</v>
      </c>
    </row>
    <row r="1399" spans="2:8">
      <c r="B1399" s="179">
        <v>43199</v>
      </c>
      <c r="C1399" s="108" t="s">
        <v>503</v>
      </c>
      <c r="D1399" s="108" t="s">
        <v>500</v>
      </c>
      <c r="E1399" s="108" t="s">
        <v>530</v>
      </c>
      <c r="F1399" s="108" t="s">
        <v>1843</v>
      </c>
      <c r="G1399" s="180">
        <v>1126.7080000000001</v>
      </c>
      <c r="H1399" s="180">
        <v>2048.56</v>
      </c>
    </row>
    <row r="1400" spans="2:8">
      <c r="B1400" s="179">
        <v>42984</v>
      </c>
      <c r="C1400" s="108" t="s">
        <v>115</v>
      </c>
      <c r="D1400" s="108" t="s">
        <v>510</v>
      </c>
      <c r="E1400" s="108" t="s">
        <v>535</v>
      </c>
      <c r="F1400" s="108" t="s">
        <v>1844</v>
      </c>
      <c r="G1400" s="180">
        <v>5481.7663999999995</v>
      </c>
      <c r="H1400" s="180">
        <v>6229.28</v>
      </c>
    </row>
    <row r="1401" spans="2:8">
      <c r="B1401" s="179">
        <v>43287</v>
      </c>
      <c r="C1401" s="108" t="s">
        <v>108</v>
      </c>
      <c r="D1401" s="108" t="s">
        <v>504</v>
      </c>
      <c r="E1401" s="108" t="s">
        <v>535</v>
      </c>
      <c r="F1401" s="108" t="s">
        <v>1845</v>
      </c>
      <c r="G1401" s="180">
        <v>8824.3991000000005</v>
      </c>
      <c r="H1401" s="180">
        <v>9437.86</v>
      </c>
    </row>
    <row r="1402" spans="2:8">
      <c r="B1402" s="179">
        <v>42958</v>
      </c>
      <c r="C1402" s="108" t="s">
        <v>514</v>
      </c>
      <c r="D1402" s="108" t="s">
        <v>504</v>
      </c>
      <c r="E1402" s="108" t="s">
        <v>537</v>
      </c>
      <c r="F1402" s="108" t="s">
        <v>1846</v>
      </c>
      <c r="G1402" s="180">
        <v>326.77659999999997</v>
      </c>
      <c r="H1402" s="180">
        <v>883.18</v>
      </c>
    </row>
    <row r="1403" spans="2:8">
      <c r="B1403" s="179">
        <v>43174</v>
      </c>
      <c r="C1403" s="108" t="s">
        <v>514</v>
      </c>
      <c r="D1403" s="108" t="s">
        <v>497</v>
      </c>
      <c r="E1403" s="108" t="s">
        <v>498</v>
      </c>
      <c r="F1403" s="108" t="s">
        <v>1847</v>
      </c>
      <c r="G1403" s="180">
        <v>5948.1664000000001</v>
      </c>
      <c r="H1403" s="180">
        <v>6759.28</v>
      </c>
    </row>
    <row r="1404" spans="2:8">
      <c r="B1404" s="179">
        <v>42938</v>
      </c>
      <c r="C1404" s="108" t="s">
        <v>115</v>
      </c>
      <c r="D1404" s="108" t="s">
        <v>500</v>
      </c>
      <c r="E1404" s="108" t="s">
        <v>569</v>
      </c>
      <c r="F1404" s="108" t="s">
        <v>1848</v>
      </c>
      <c r="G1404" s="180">
        <v>704.27079999999989</v>
      </c>
      <c r="H1404" s="180">
        <v>1214.26</v>
      </c>
    </row>
    <row r="1405" spans="2:8">
      <c r="B1405" s="179">
        <v>43448</v>
      </c>
      <c r="C1405" s="108" t="s">
        <v>514</v>
      </c>
      <c r="D1405" s="108" t="s">
        <v>510</v>
      </c>
      <c r="E1405" s="108" t="s">
        <v>498</v>
      </c>
      <c r="F1405" s="108" t="s">
        <v>1849</v>
      </c>
      <c r="G1405" s="180">
        <v>2964.7575000000002</v>
      </c>
      <c r="H1405" s="180">
        <v>6588.35</v>
      </c>
    </row>
    <row r="1406" spans="2:8">
      <c r="B1406" s="179">
        <v>43078</v>
      </c>
      <c r="C1406" s="108" t="s">
        <v>514</v>
      </c>
      <c r="D1406" s="108" t="s">
        <v>510</v>
      </c>
      <c r="E1406" s="108" t="s">
        <v>511</v>
      </c>
      <c r="F1406" s="108" t="s">
        <v>1850</v>
      </c>
      <c r="G1406" s="180">
        <v>1918.1961999999999</v>
      </c>
      <c r="H1406" s="180">
        <v>3251.18</v>
      </c>
    </row>
    <row r="1407" spans="2:8">
      <c r="B1407" s="179">
        <v>43196</v>
      </c>
      <c r="C1407" s="108" t="s">
        <v>503</v>
      </c>
      <c r="D1407" s="108" t="s">
        <v>504</v>
      </c>
      <c r="E1407" s="108" t="s">
        <v>511</v>
      </c>
      <c r="F1407" s="108" t="s">
        <v>1851</v>
      </c>
      <c r="G1407" s="180">
        <v>4686.9570000000003</v>
      </c>
      <c r="H1407" s="180">
        <v>8521.74</v>
      </c>
    </row>
    <row r="1408" spans="2:8">
      <c r="B1408" s="179">
        <v>43094</v>
      </c>
      <c r="C1408" s="108" t="s">
        <v>108</v>
      </c>
      <c r="D1408" s="108" t="s">
        <v>507</v>
      </c>
      <c r="E1408" s="108" t="s">
        <v>505</v>
      </c>
      <c r="F1408" s="108" t="s">
        <v>1852</v>
      </c>
      <c r="G1408" s="180">
        <v>2184.3060999999998</v>
      </c>
      <c r="H1408" s="180">
        <v>5903.53</v>
      </c>
    </row>
    <row r="1409" spans="2:8">
      <c r="B1409" s="179">
        <v>43371</v>
      </c>
      <c r="C1409" s="108" t="s">
        <v>115</v>
      </c>
      <c r="D1409" s="108" t="s">
        <v>526</v>
      </c>
      <c r="E1409" s="108" t="s">
        <v>522</v>
      </c>
      <c r="F1409" s="108" t="s">
        <v>1853</v>
      </c>
      <c r="G1409" s="180">
        <v>1013.1176</v>
      </c>
      <c r="H1409" s="180">
        <v>1151.27</v>
      </c>
    </row>
    <row r="1410" spans="2:8">
      <c r="B1410" s="179">
        <v>42977</v>
      </c>
      <c r="C1410" s="108" t="s">
        <v>514</v>
      </c>
      <c r="D1410" s="108" t="s">
        <v>528</v>
      </c>
      <c r="E1410" s="108" t="s">
        <v>520</v>
      </c>
      <c r="F1410" s="108" t="s">
        <v>1854</v>
      </c>
      <c r="G1410" s="180">
        <v>3366.8195000000001</v>
      </c>
      <c r="H1410" s="180">
        <v>6121.49</v>
      </c>
    </row>
    <row r="1411" spans="2:8">
      <c r="B1411" s="179">
        <v>43332</v>
      </c>
      <c r="C1411" s="108" t="s">
        <v>108</v>
      </c>
      <c r="D1411" s="108" t="s">
        <v>510</v>
      </c>
      <c r="E1411" s="108" t="s">
        <v>537</v>
      </c>
      <c r="F1411" s="108" t="s">
        <v>1855</v>
      </c>
      <c r="G1411" s="180">
        <v>406.50050000000005</v>
      </c>
      <c r="H1411" s="180">
        <v>1098.6500000000001</v>
      </c>
    </row>
    <row r="1412" spans="2:8">
      <c r="B1412" s="179">
        <v>43084</v>
      </c>
      <c r="C1412" s="108" t="s">
        <v>496</v>
      </c>
      <c r="D1412" s="108" t="s">
        <v>504</v>
      </c>
      <c r="E1412" s="108" t="s">
        <v>511</v>
      </c>
      <c r="F1412" s="108" t="s">
        <v>1856</v>
      </c>
      <c r="G1412" s="180">
        <v>5964</v>
      </c>
      <c r="H1412" s="180">
        <v>7952</v>
      </c>
    </row>
    <row r="1413" spans="2:8">
      <c r="B1413" s="179">
        <v>43234</v>
      </c>
      <c r="C1413" s="108" t="s">
        <v>115</v>
      </c>
      <c r="D1413" s="108" t="s">
        <v>507</v>
      </c>
      <c r="E1413" s="108" t="s">
        <v>520</v>
      </c>
      <c r="F1413" s="108" t="s">
        <v>947</v>
      </c>
      <c r="G1413" s="180">
        <v>4029.0627999999997</v>
      </c>
      <c r="H1413" s="180">
        <v>6828.92</v>
      </c>
    </row>
    <row r="1414" spans="2:8">
      <c r="B1414" s="179">
        <v>42740</v>
      </c>
      <c r="C1414" s="108" t="s">
        <v>514</v>
      </c>
      <c r="D1414" s="108" t="s">
        <v>497</v>
      </c>
      <c r="E1414" s="108" t="s">
        <v>501</v>
      </c>
      <c r="F1414" s="108" t="s">
        <v>1857</v>
      </c>
      <c r="G1414" s="180">
        <v>122.82160000000002</v>
      </c>
      <c r="H1414" s="180">
        <v>131.36000000000001</v>
      </c>
    </row>
    <row r="1415" spans="2:8">
      <c r="B1415" s="179">
        <v>43218</v>
      </c>
      <c r="C1415" s="108" t="s">
        <v>496</v>
      </c>
      <c r="D1415" s="108" t="s">
        <v>497</v>
      </c>
      <c r="E1415" s="108" t="s">
        <v>520</v>
      </c>
      <c r="F1415" s="108" t="s">
        <v>1858</v>
      </c>
      <c r="G1415" s="180">
        <v>3689.2464</v>
      </c>
      <c r="H1415" s="180">
        <v>6252.96</v>
      </c>
    </row>
    <row r="1416" spans="2:8">
      <c r="B1416" s="179">
        <v>42931</v>
      </c>
      <c r="C1416" s="108" t="s">
        <v>496</v>
      </c>
      <c r="D1416" s="108" t="s">
        <v>528</v>
      </c>
      <c r="E1416" s="108" t="s">
        <v>535</v>
      </c>
      <c r="F1416" s="108" t="s">
        <v>1859</v>
      </c>
      <c r="G1416" s="180">
        <v>2844.6792</v>
      </c>
      <c r="H1416" s="180">
        <v>3232.59</v>
      </c>
    </row>
    <row r="1417" spans="2:8">
      <c r="B1417" s="179">
        <v>43384</v>
      </c>
      <c r="C1417" s="108" t="s">
        <v>514</v>
      </c>
      <c r="D1417" s="108" t="s">
        <v>504</v>
      </c>
      <c r="E1417" s="108" t="s">
        <v>498</v>
      </c>
      <c r="F1417" s="108" t="s">
        <v>1860</v>
      </c>
      <c r="G1417" s="180">
        <v>1496.8125</v>
      </c>
      <c r="H1417" s="180">
        <v>3326.25</v>
      </c>
    </row>
    <row r="1418" spans="2:8">
      <c r="B1418" s="179">
        <v>42918</v>
      </c>
      <c r="C1418" s="108" t="s">
        <v>496</v>
      </c>
      <c r="D1418" s="108" t="s">
        <v>528</v>
      </c>
      <c r="E1418" s="108" t="s">
        <v>524</v>
      </c>
      <c r="F1418" s="108" t="s">
        <v>1861</v>
      </c>
      <c r="G1418" s="180">
        <v>899.59739999999988</v>
      </c>
      <c r="H1418" s="180">
        <v>1551.03</v>
      </c>
    </row>
    <row r="1419" spans="2:8">
      <c r="B1419" s="179">
        <v>43356</v>
      </c>
      <c r="C1419" s="108" t="s">
        <v>514</v>
      </c>
      <c r="D1419" s="108" t="s">
        <v>510</v>
      </c>
      <c r="E1419" s="108" t="s">
        <v>530</v>
      </c>
      <c r="F1419" s="108" t="s">
        <v>1862</v>
      </c>
      <c r="G1419" s="180">
        <v>4882.3182000000006</v>
      </c>
      <c r="H1419" s="180">
        <v>8417.7900000000009</v>
      </c>
    </row>
    <row r="1420" spans="2:8">
      <c r="B1420" s="179">
        <v>42990</v>
      </c>
      <c r="C1420" s="108" t="s">
        <v>115</v>
      </c>
      <c r="D1420" s="108" t="s">
        <v>500</v>
      </c>
      <c r="E1420" s="108" t="s">
        <v>515</v>
      </c>
      <c r="F1420" s="108" t="s">
        <v>1863</v>
      </c>
      <c r="G1420" s="180">
        <v>3673.2696000000001</v>
      </c>
      <c r="H1420" s="180">
        <v>4174.17</v>
      </c>
    </row>
    <row r="1421" spans="2:8">
      <c r="B1421" s="179">
        <v>43464</v>
      </c>
      <c r="C1421" s="108" t="s">
        <v>514</v>
      </c>
      <c r="D1421" s="108" t="s">
        <v>500</v>
      </c>
      <c r="E1421" s="108" t="s">
        <v>537</v>
      </c>
      <c r="F1421" s="108" t="s">
        <v>1864</v>
      </c>
      <c r="G1421" s="180">
        <v>4139.7565000000004</v>
      </c>
      <c r="H1421" s="180">
        <v>7526.83</v>
      </c>
    </row>
    <row r="1422" spans="2:8">
      <c r="B1422" s="179">
        <v>43022</v>
      </c>
      <c r="C1422" s="108" t="s">
        <v>108</v>
      </c>
      <c r="D1422" s="108" t="s">
        <v>504</v>
      </c>
      <c r="E1422" s="108" t="s">
        <v>537</v>
      </c>
      <c r="F1422" s="108" t="s">
        <v>1865</v>
      </c>
      <c r="G1422" s="180">
        <v>185.87119999999999</v>
      </c>
      <c r="H1422" s="180">
        <v>273.33999999999997</v>
      </c>
    </row>
    <row r="1423" spans="2:8">
      <c r="B1423" s="179">
        <v>43426</v>
      </c>
      <c r="C1423" s="108" t="s">
        <v>108</v>
      </c>
      <c r="D1423" s="108" t="s">
        <v>526</v>
      </c>
      <c r="E1423" s="108" t="s">
        <v>530</v>
      </c>
      <c r="F1423" s="108" t="s">
        <v>1866</v>
      </c>
      <c r="G1423" s="180">
        <v>4711.2295999999997</v>
      </c>
      <c r="H1423" s="180">
        <v>5353.67</v>
      </c>
    </row>
    <row r="1424" spans="2:8">
      <c r="B1424" s="179">
        <v>42926</v>
      </c>
      <c r="C1424" s="108" t="s">
        <v>496</v>
      </c>
      <c r="D1424" s="108" t="s">
        <v>404</v>
      </c>
      <c r="E1424" s="108" t="s">
        <v>505</v>
      </c>
      <c r="F1424" s="108" t="s">
        <v>1867</v>
      </c>
      <c r="G1424" s="180">
        <v>5686.064800000001</v>
      </c>
      <c r="H1424" s="180">
        <v>8361.86</v>
      </c>
    </row>
    <row r="1425" spans="2:8">
      <c r="B1425" s="179">
        <v>43265</v>
      </c>
      <c r="C1425" s="108" t="s">
        <v>514</v>
      </c>
      <c r="D1425" s="108" t="s">
        <v>528</v>
      </c>
      <c r="E1425" s="108" t="s">
        <v>522</v>
      </c>
      <c r="F1425" s="108" t="s">
        <v>1868</v>
      </c>
      <c r="G1425" s="180">
        <v>2553.2776000000003</v>
      </c>
      <c r="H1425" s="180">
        <v>3754.82</v>
      </c>
    </row>
    <row r="1426" spans="2:8">
      <c r="B1426" s="179">
        <v>42876</v>
      </c>
      <c r="C1426" s="108" t="s">
        <v>108</v>
      </c>
      <c r="D1426" s="108" t="s">
        <v>526</v>
      </c>
      <c r="E1426" s="108" t="s">
        <v>530</v>
      </c>
      <c r="F1426" s="108" t="s">
        <v>1869</v>
      </c>
      <c r="G1426" s="180">
        <v>1658.3309999999999</v>
      </c>
      <c r="H1426" s="180">
        <v>3685.18</v>
      </c>
    </row>
    <row r="1427" spans="2:8">
      <c r="B1427" s="179">
        <v>43345</v>
      </c>
      <c r="C1427" s="108" t="s">
        <v>108</v>
      </c>
      <c r="D1427" s="108" t="s">
        <v>526</v>
      </c>
      <c r="E1427" s="108" t="s">
        <v>515</v>
      </c>
      <c r="F1427" s="108" t="s">
        <v>1870</v>
      </c>
      <c r="G1427" s="180">
        <v>1514.0880999999999</v>
      </c>
      <c r="H1427" s="180">
        <v>4092.13</v>
      </c>
    </row>
    <row r="1428" spans="2:8">
      <c r="B1428" s="179">
        <v>42856</v>
      </c>
      <c r="C1428" s="108" t="s">
        <v>514</v>
      </c>
      <c r="D1428" s="108" t="s">
        <v>504</v>
      </c>
      <c r="E1428" s="108" t="s">
        <v>511</v>
      </c>
      <c r="F1428" s="108" t="s">
        <v>1871</v>
      </c>
      <c r="G1428" s="180">
        <v>3650.8996000000006</v>
      </c>
      <c r="H1428" s="180">
        <v>5368.97</v>
      </c>
    </row>
    <row r="1429" spans="2:8">
      <c r="B1429" s="179">
        <v>43135</v>
      </c>
      <c r="C1429" s="108" t="s">
        <v>108</v>
      </c>
      <c r="D1429" s="108" t="s">
        <v>500</v>
      </c>
      <c r="E1429" s="108" t="s">
        <v>524</v>
      </c>
      <c r="F1429" s="108" t="s">
        <v>1872</v>
      </c>
      <c r="G1429" s="180">
        <v>217.49035000000003</v>
      </c>
      <c r="H1429" s="180">
        <v>232.61</v>
      </c>
    </row>
    <row r="1430" spans="2:8">
      <c r="B1430" s="179">
        <v>42986</v>
      </c>
      <c r="C1430" s="108" t="s">
        <v>496</v>
      </c>
      <c r="D1430" s="108" t="s">
        <v>497</v>
      </c>
      <c r="E1430" s="108" t="s">
        <v>520</v>
      </c>
      <c r="F1430" s="108" t="s">
        <v>1873</v>
      </c>
      <c r="G1430" s="180">
        <v>1054.1905999999999</v>
      </c>
      <c r="H1430" s="180">
        <v>1817.57</v>
      </c>
    </row>
    <row r="1431" spans="2:8">
      <c r="B1431" s="179">
        <v>43335</v>
      </c>
      <c r="C1431" s="108" t="s">
        <v>503</v>
      </c>
      <c r="D1431" s="108" t="s">
        <v>510</v>
      </c>
      <c r="E1431" s="108" t="s">
        <v>530</v>
      </c>
      <c r="F1431" s="108" t="s">
        <v>1874</v>
      </c>
      <c r="G1431" s="180">
        <v>5301.9169999999995</v>
      </c>
      <c r="H1431" s="180">
        <v>8986.2999999999993</v>
      </c>
    </row>
    <row r="1432" spans="2:8">
      <c r="B1432" s="179">
        <v>42832</v>
      </c>
      <c r="C1432" s="108" t="s">
        <v>514</v>
      </c>
      <c r="D1432" s="108" t="s">
        <v>404</v>
      </c>
      <c r="E1432" s="108" t="s">
        <v>515</v>
      </c>
      <c r="F1432" s="108" t="s">
        <v>1875</v>
      </c>
      <c r="G1432" s="180">
        <v>913.30279999999993</v>
      </c>
      <c r="H1432" s="180">
        <v>1574.66</v>
      </c>
    </row>
    <row r="1433" spans="2:8">
      <c r="B1433" s="179">
        <v>43123</v>
      </c>
      <c r="C1433" s="108" t="s">
        <v>496</v>
      </c>
      <c r="D1433" s="108" t="s">
        <v>404</v>
      </c>
      <c r="E1433" s="108" t="s">
        <v>505</v>
      </c>
      <c r="F1433" s="108" t="s">
        <v>1876</v>
      </c>
      <c r="G1433" s="180">
        <v>3497.4841999999999</v>
      </c>
      <c r="H1433" s="180">
        <v>9452.66</v>
      </c>
    </row>
    <row r="1434" spans="2:8">
      <c r="B1434" s="179">
        <v>42866</v>
      </c>
      <c r="C1434" s="108" t="s">
        <v>514</v>
      </c>
      <c r="D1434" s="108" t="s">
        <v>510</v>
      </c>
      <c r="E1434" s="108" t="s">
        <v>522</v>
      </c>
      <c r="F1434" s="108" t="s">
        <v>1877</v>
      </c>
      <c r="G1434" s="180">
        <v>6236.3576000000003</v>
      </c>
      <c r="H1434" s="180">
        <v>7086.77</v>
      </c>
    </row>
    <row r="1435" spans="2:8">
      <c r="B1435" s="179">
        <v>43447</v>
      </c>
      <c r="C1435" s="108" t="s">
        <v>108</v>
      </c>
      <c r="D1435" s="108" t="s">
        <v>497</v>
      </c>
      <c r="E1435" s="108" t="s">
        <v>515</v>
      </c>
      <c r="F1435" s="108" t="s">
        <v>1878</v>
      </c>
      <c r="G1435" s="180">
        <v>3799.8368999999998</v>
      </c>
      <c r="H1435" s="180">
        <v>8836.83</v>
      </c>
    </row>
    <row r="1436" spans="2:8">
      <c r="B1436" s="179">
        <v>42789</v>
      </c>
      <c r="C1436" s="108" t="s">
        <v>115</v>
      </c>
      <c r="D1436" s="108" t="s">
        <v>510</v>
      </c>
      <c r="E1436" s="108" t="s">
        <v>524</v>
      </c>
      <c r="F1436" s="108" t="s">
        <v>1879</v>
      </c>
      <c r="G1436" s="180">
        <v>924.27480000000003</v>
      </c>
      <c r="H1436" s="180">
        <v>2498.04</v>
      </c>
    </row>
    <row r="1437" spans="2:8">
      <c r="B1437" s="179">
        <v>43328</v>
      </c>
      <c r="C1437" s="108" t="s">
        <v>496</v>
      </c>
      <c r="D1437" s="108" t="s">
        <v>526</v>
      </c>
      <c r="E1437" s="108" t="s">
        <v>505</v>
      </c>
      <c r="F1437" s="108" t="s">
        <v>1880</v>
      </c>
      <c r="G1437" s="180">
        <v>2190.5275000000001</v>
      </c>
      <c r="H1437" s="180">
        <v>5094.25</v>
      </c>
    </row>
    <row r="1438" spans="2:8">
      <c r="B1438" s="179">
        <v>43097</v>
      </c>
      <c r="C1438" s="108" t="s">
        <v>514</v>
      </c>
      <c r="D1438" s="108" t="s">
        <v>507</v>
      </c>
      <c r="E1438" s="108" t="s">
        <v>530</v>
      </c>
      <c r="F1438" s="108" t="s">
        <v>1881</v>
      </c>
      <c r="G1438" s="180">
        <v>3728.6642999999999</v>
      </c>
      <c r="H1438" s="180">
        <v>6319.77</v>
      </c>
    </row>
    <row r="1439" spans="2:8">
      <c r="B1439" s="179">
        <v>43255</v>
      </c>
      <c r="C1439" s="108" t="s">
        <v>503</v>
      </c>
      <c r="D1439" s="108" t="s">
        <v>497</v>
      </c>
      <c r="E1439" s="108" t="s">
        <v>505</v>
      </c>
      <c r="F1439" s="108" t="s">
        <v>1882</v>
      </c>
      <c r="G1439" s="180">
        <v>1895.9930000000002</v>
      </c>
      <c r="H1439" s="180">
        <v>3447.26</v>
      </c>
    </row>
    <row r="1440" spans="2:8">
      <c r="B1440" s="179">
        <v>42910</v>
      </c>
      <c r="C1440" s="108" t="s">
        <v>503</v>
      </c>
      <c r="D1440" s="108" t="s">
        <v>504</v>
      </c>
      <c r="E1440" s="108" t="s">
        <v>501</v>
      </c>
      <c r="F1440" s="108" t="s">
        <v>1883</v>
      </c>
      <c r="G1440" s="180">
        <v>1402.9664</v>
      </c>
      <c r="H1440" s="180">
        <v>1594.28</v>
      </c>
    </row>
    <row r="1441" spans="2:8">
      <c r="B1441" s="179">
        <v>43191</v>
      </c>
      <c r="C1441" s="108" t="s">
        <v>115</v>
      </c>
      <c r="D1441" s="108" t="s">
        <v>507</v>
      </c>
      <c r="E1441" s="108" t="s">
        <v>498</v>
      </c>
      <c r="F1441" s="108" t="s">
        <v>1884</v>
      </c>
      <c r="G1441" s="180">
        <v>1506.989</v>
      </c>
      <c r="H1441" s="180">
        <v>2739.98</v>
      </c>
    </row>
    <row r="1442" spans="2:8">
      <c r="B1442" s="179">
        <v>42784</v>
      </c>
      <c r="C1442" s="108" t="s">
        <v>503</v>
      </c>
      <c r="D1442" s="108" t="s">
        <v>404</v>
      </c>
      <c r="E1442" s="108" t="s">
        <v>498</v>
      </c>
      <c r="F1442" s="108" t="s">
        <v>1885</v>
      </c>
      <c r="G1442" s="180">
        <v>3718.9650000000001</v>
      </c>
      <c r="H1442" s="180">
        <v>4958.62</v>
      </c>
    </row>
    <row r="1443" spans="2:8">
      <c r="B1443" s="179">
        <v>43268</v>
      </c>
      <c r="C1443" s="108" t="s">
        <v>496</v>
      </c>
      <c r="D1443" s="108" t="s">
        <v>404</v>
      </c>
      <c r="E1443" s="108" t="s">
        <v>508</v>
      </c>
      <c r="F1443" s="108" t="s">
        <v>1886</v>
      </c>
      <c r="G1443" s="180">
        <v>5838.15</v>
      </c>
      <c r="H1443" s="180">
        <v>7784.2</v>
      </c>
    </row>
    <row r="1444" spans="2:8">
      <c r="B1444" s="179">
        <v>42820</v>
      </c>
      <c r="C1444" s="108" t="s">
        <v>115</v>
      </c>
      <c r="D1444" s="108" t="s">
        <v>504</v>
      </c>
      <c r="E1444" s="108" t="s">
        <v>511</v>
      </c>
      <c r="F1444" s="108" t="s">
        <v>1887</v>
      </c>
      <c r="G1444" s="180">
        <v>578.60709999999995</v>
      </c>
      <c r="H1444" s="180">
        <v>980.69</v>
      </c>
    </row>
    <row r="1445" spans="2:8">
      <c r="B1445" s="179">
        <v>43224</v>
      </c>
      <c r="C1445" s="108" t="s">
        <v>514</v>
      </c>
      <c r="D1445" s="108" t="s">
        <v>528</v>
      </c>
      <c r="E1445" s="108" t="s">
        <v>520</v>
      </c>
      <c r="F1445" s="108" t="s">
        <v>1888</v>
      </c>
      <c r="G1445" s="180">
        <v>424.6825</v>
      </c>
      <c r="H1445" s="180">
        <v>772.15</v>
      </c>
    </row>
    <row r="1446" spans="2:8">
      <c r="B1446" s="179">
        <v>42831</v>
      </c>
      <c r="C1446" s="108" t="s">
        <v>108</v>
      </c>
      <c r="D1446" s="108" t="s">
        <v>526</v>
      </c>
      <c r="E1446" s="108" t="s">
        <v>498</v>
      </c>
      <c r="F1446" s="108" t="s">
        <v>1889</v>
      </c>
      <c r="G1446" s="180">
        <v>2218.6424999999999</v>
      </c>
      <c r="H1446" s="180">
        <v>2958.19</v>
      </c>
    </row>
    <row r="1447" spans="2:8">
      <c r="B1447" s="179">
        <v>43140</v>
      </c>
      <c r="C1447" s="108" t="s">
        <v>108</v>
      </c>
      <c r="D1447" s="108" t="s">
        <v>497</v>
      </c>
      <c r="E1447" s="108" t="s">
        <v>511</v>
      </c>
      <c r="F1447" s="108" t="s">
        <v>1890</v>
      </c>
      <c r="G1447" s="180">
        <v>1140.2730000000001</v>
      </c>
      <c r="H1447" s="180">
        <v>2533.94</v>
      </c>
    </row>
    <row r="1448" spans="2:8">
      <c r="B1448" s="179">
        <v>42746</v>
      </c>
      <c r="C1448" s="108" t="s">
        <v>514</v>
      </c>
      <c r="D1448" s="108" t="s">
        <v>404</v>
      </c>
      <c r="E1448" s="108" t="s">
        <v>530</v>
      </c>
      <c r="F1448" s="108" t="s">
        <v>1891</v>
      </c>
      <c r="G1448" s="180">
        <v>6171.4949999999999</v>
      </c>
      <c r="H1448" s="180">
        <v>8228.66</v>
      </c>
    </row>
    <row r="1449" spans="2:8">
      <c r="B1449" s="179">
        <v>43330</v>
      </c>
      <c r="C1449" s="108" t="s">
        <v>115</v>
      </c>
      <c r="D1449" s="108" t="s">
        <v>528</v>
      </c>
      <c r="E1449" s="108" t="s">
        <v>524</v>
      </c>
      <c r="F1449" s="108" t="s">
        <v>1892</v>
      </c>
      <c r="G1449" s="180">
        <v>4844.0752000000002</v>
      </c>
      <c r="H1449" s="180">
        <v>7123.64</v>
      </c>
    </row>
    <row r="1450" spans="2:8">
      <c r="B1450" s="179">
        <v>42945</v>
      </c>
      <c r="C1450" s="108" t="s">
        <v>514</v>
      </c>
      <c r="D1450" s="108" t="s">
        <v>510</v>
      </c>
      <c r="E1450" s="108" t="s">
        <v>511</v>
      </c>
      <c r="F1450" s="108" t="s">
        <v>1893</v>
      </c>
      <c r="G1450" s="180">
        <v>2259.4769999999999</v>
      </c>
      <c r="H1450" s="180">
        <v>3895.65</v>
      </c>
    </row>
    <row r="1451" spans="2:8">
      <c r="B1451" s="179">
        <v>43258</v>
      </c>
      <c r="C1451" s="108" t="s">
        <v>115</v>
      </c>
      <c r="D1451" s="108" t="s">
        <v>526</v>
      </c>
      <c r="E1451" s="108" t="s">
        <v>520</v>
      </c>
      <c r="F1451" s="108" t="s">
        <v>1894</v>
      </c>
      <c r="G1451" s="180">
        <v>4825.2511999999997</v>
      </c>
      <c r="H1451" s="180">
        <v>5483.24</v>
      </c>
    </row>
    <row r="1452" spans="2:8">
      <c r="B1452" s="179">
        <v>42934</v>
      </c>
      <c r="C1452" s="108" t="s">
        <v>514</v>
      </c>
      <c r="D1452" s="108" t="s">
        <v>404</v>
      </c>
      <c r="E1452" s="108" t="s">
        <v>505</v>
      </c>
      <c r="F1452" s="108" t="s">
        <v>1895</v>
      </c>
      <c r="G1452" s="180">
        <v>3885.4750000000004</v>
      </c>
      <c r="H1452" s="180">
        <v>7064.5</v>
      </c>
    </row>
    <row r="1453" spans="2:8">
      <c r="B1453" s="179">
        <v>43219</v>
      </c>
      <c r="C1453" s="108" t="s">
        <v>108</v>
      </c>
      <c r="D1453" s="108" t="s">
        <v>528</v>
      </c>
      <c r="E1453" s="108" t="s">
        <v>511</v>
      </c>
      <c r="F1453" s="108" t="s">
        <v>1896</v>
      </c>
      <c r="G1453" s="180">
        <v>195.21899999999999</v>
      </c>
      <c r="H1453" s="180">
        <v>433.82</v>
      </c>
    </row>
    <row r="1454" spans="2:8">
      <c r="B1454" s="179">
        <v>43076</v>
      </c>
      <c r="C1454" s="108" t="s">
        <v>496</v>
      </c>
      <c r="D1454" s="108" t="s">
        <v>500</v>
      </c>
      <c r="E1454" s="108" t="s">
        <v>535</v>
      </c>
      <c r="F1454" s="108" t="s">
        <v>1897</v>
      </c>
      <c r="G1454" s="180">
        <v>4050.9999000000003</v>
      </c>
      <c r="H1454" s="180">
        <v>9420.93</v>
      </c>
    </row>
    <row r="1455" spans="2:8">
      <c r="B1455" s="179">
        <v>43266</v>
      </c>
      <c r="C1455" s="108" t="s">
        <v>496</v>
      </c>
      <c r="D1455" s="108" t="s">
        <v>404</v>
      </c>
      <c r="E1455" s="108" t="s">
        <v>535</v>
      </c>
      <c r="F1455" s="108" t="s">
        <v>1898</v>
      </c>
      <c r="G1455" s="180">
        <v>736.25199999999995</v>
      </c>
      <c r="H1455" s="180">
        <v>836.65</v>
      </c>
    </row>
    <row r="1456" spans="2:8">
      <c r="B1456" s="179">
        <v>42848</v>
      </c>
      <c r="C1456" s="108" t="s">
        <v>503</v>
      </c>
      <c r="D1456" s="108" t="s">
        <v>404</v>
      </c>
      <c r="E1456" s="108" t="s">
        <v>505</v>
      </c>
      <c r="F1456" s="108" t="s">
        <v>1899</v>
      </c>
      <c r="G1456" s="180">
        <v>207.46800000000002</v>
      </c>
      <c r="H1456" s="180">
        <v>305.10000000000002</v>
      </c>
    </row>
    <row r="1457" spans="2:8">
      <c r="B1457" s="179">
        <v>43382</v>
      </c>
      <c r="C1457" s="108" t="s">
        <v>514</v>
      </c>
      <c r="D1457" s="108" t="s">
        <v>510</v>
      </c>
      <c r="E1457" s="108" t="s">
        <v>524</v>
      </c>
      <c r="F1457" s="108" t="s">
        <v>1900</v>
      </c>
      <c r="G1457" s="180">
        <v>1742.925</v>
      </c>
      <c r="H1457" s="180">
        <v>2323.9</v>
      </c>
    </row>
    <row r="1458" spans="2:8">
      <c r="B1458" s="179">
        <v>42992</v>
      </c>
      <c r="C1458" s="108" t="s">
        <v>514</v>
      </c>
      <c r="D1458" s="108" t="s">
        <v>504</v>
      </c>
      <c r="E1458" s="108" t="s">
        <v>562</v>
      </c>
      <c r="F1458" s="108" t="s">
        <v>1901</v>
      </c>
      <c r="G1458" s="180">
        <v>3229.116</v>
      </c>
      <c r="H1458" s="180">
        <v>3453.6</v>
      </c>
    </row>
    <row r="1459" spans="2:8">
      <c r="B1459" s="179">
        <v>43177</v>
      </c>
      <c r="C1459" s="108" t="s">
        <v>496</v>
      </c>
      <c r="D1459" s="108" t="s">
        <v>504</v>
      </c>
      <c r="E1459" s="108" t="s">
        <v>524</v>
      </c>
      <c r="F1459" s="108" t="s">
        <v>1902</v>
      </c>
      <c r="G1459" s="180">
        <v>1759.8954000000001</v>
      </c>
      <c r="H1459" s="180">
        <v>4092.78</v>
      </c>
    </row>
    <row r="1460" spans="2:8">
      <c r="B1460" s="179">
        <v>42893</v>
      </c>
      <c r="C1460" s="108" t="s">
        <v>514</v>
      </c>
      <c r="D1460" s="108" t="s">
        <v>507</v>
      </c>
      <c r="E1460" s="108" t="s">
        <v>498</v>
      </c>
      <c r="F1460" s="108" t="s">
        <v>1903</v>
      </c>
      <c r="G1460" s="180">
        <v>391.89600000000002</v>
      </c>
      <c r="H1460" s="180">
        <v>870.88</v>
      </c>
    </row>
    <row r="1461" spans="2:8">
      <c r="B1461" s="179">
        <v>43164</v>
      </c>
      <c r="C1461" s="108" t="s">
        <v>503</v>
      </c>
      <c r="D1461" s="108" t="s">
        <v>528</v>
      </c>
      <c r="E1461" s="108" t="s">
        <v>498</v>
      </c>
      <c r="F1461" s="108" t="s">
        <v>1904</v>
      </c>
      <c r="G1461" s="180">
        <v>755.2985000000001</v>
      </c>
      <c r="H1461" s="180">
        <v>1373.27</v>
      </c>
    </row>
    <row r="1462" spans="2:8">
      <c r="B1462" s="179">
        <v>42928</v>
      </c>
      <c r="C1462" s="108" t="s">
        <v>503</v>
      </c>
      <c r="D1462" s="108" t="s">
        <v>507</v>
      </c>
      <c r="E1462" s="108" t="s">
        <v>562</v>
      </c>
      <c r="F1462" s="108" t="s">
        <v>1905</v>
      </c>
      <c r="G1462" s="180">
        <v>287.65440000000001</v>
      </c>
      <c r="H1462" s="180">
        <v>326.88</v>
      </c>
    </row>
    <row r="1463" spans="2:8">
      <c r="B1463" s="179">
        <v>43125</v>
      </c>
      <c r="C1463" s="108" t="s">
        <v>496</v>
      </c>
      <c r="D1463" s="108" t="s">
        <v>500</v>
      </c>
      <c r="E1463" s="108" t="s">
        <v>535</v>
      </c>
      <c r="F1463" s="108" t="s">
        <v>1906</v>
      </c>
      <c r="G1463" s="180">
        <v>1457.8520000000001</v>
      </c>
      <c r="H1463" s="180">
        <v>2143.9</v>
      </c>
    </row>
    <row r="1464" spans="2:8">
      <c r="B1464" s="179">
        <v>42777</v>
      </c>
      <c r="C1464" s="108" t="s">
        <v>115</v>
      </c>
      <c r="D1464" s="108" t="s">
        <v>528</v>
      </c>
      <c r="E1464" s="108" t="s">
        <v>537</v>
      </c>
      <c r="F1464" s="108" t="s">
        <v>840</v>
      </c>
      <c r="G1464" s="180">
        <v>4673.3073999999997</v>
      </c>
      <c r="H1464" s="180">
        <v>7920.86</v>
      </c>
    </row>
    <row r="1465" spans="2:8">
      <c r="B1465" s="179">
        <v>43415</v>
      </c>
      <c r="C1465" s="108" t="s">
        <v>108</v>
      </c>
      <c r="D1465" s="108" t="s">
        <v>497</v>
      </c>
      <c r="E1465" s="108" t="s">
        <v>537</v>
      </c>
      <c r="F1465" s="108" t="s">
        <v>673</v>
      </c>
      <c r="G1465" s="180">
        <v>3891.0923999999995</v>
      </c>
      <c r="H1465" s="180">
        <v>6708.78</v>
      </c>
    </row>
    <row r="1466" spans="2:8">
      <c r="B1466" s="179">
        <v>42780</v>
      </c>
      <c r="C1466" s="108" t="s">
        <v>496</v>
      </c>
      <c r="D1466" s="108" t="s">
        <v>500</v>
      </c>
      <c r="E1466" s="108" t="s">
        <v>498</v>
      </c>
      <c r="F1466" s="108" t="s">
        <v>1907</v>
      </c>
      <c r="G1466" s="180">
        <v>1401.4682999999998</v>
      </c>
      <c r="H1466" s="180">
        <v>2375.37</v>
      </c>
    </row>
    <row r="1467" spans="2:8">
      <c r="B1467" s="179">
        <v>43235</v>
      </c>
      <c r="C1467" s="108" t="s">
        <v>514</v>
      </c>
      <c r="D1467" s="108" t="s">
        <v>404</v>
      </c>
      <c r="E1467" s="108" t="s">
        <v>508</v>
      </c>
      <c r="F1467" s="108" t="s">
        <v>1908</v>
      </c>
      <c r="G1467" s="180">
        <v>1018.2511000000001</v>
      </c>
      <c r="H1467" s="180">
        <v>2752.03</v>
      </c>
    </row>
    <row r="1468" spans="2:8">
      <c r="B1468" s="179">
        <v>42806</v>
      </c>
      <c r="C1468" s="108" t="s">
        <v>503</v>
      </c>
      <c r="D1468" s="108" t="s">
        <v>504</v>
      </c>
      <c r="E1468" s="108" t="s">
        <v>515</v>
      </c>
      <c r="F1468" s="108" t="s">
        <v>1909</v>
      </c>
      <c r="G1468" s="180">
        <v>4265.7031999999999</v>
      </c>
      <c r="H1468" s="180">
        <v>4847.3900000000003</v>
      </c>
    </row>
    <row r="1469" spans="2:8">
      <c r="B1469" s="179">
        <v>43167</v>
      </c>
      <c r="C1469" s="108" t="s">
        <v>514</v>
      </c>
      <c r="D1469" s="108" t="s">
        <v>404</v>
      </c>
      <c r="E1469" s="108" t="s">
        <v>508</v>
      </c>
      <c r="F1469" s="108" t="s">
        <v>1910</v>
      </c>
      <c r="G1469" s="180">
        <v>218.27250000000001</v>
      </c>
      <c r="H1469" s="180">
        <v>291.02999999999997</v>
      </c>
    </row>
    <row r="1470" spans="2:8">
      <c r="B1470" s="179">
        <v>43001</v>
      </c>
      <c r="C1470" s="108" t="s">
        <v>514</v>
      </c>
      <c r="D1470" s="108" t="s">
        <v>500</v>
      </c>
      <c r="E1470" s="108" t="s">
        <v>515</v>
      </c>
      <c r="F1470" s="108" t="s">
        <v>1911</v>
      </c>
      <c r="G1470" s="180">
        <v>2421.2420000000002</v>
      </c>
      <c r="H1470" s="180">
        <v>3560.65</v>
      </c>
    </row>
    <row r="1471" spans="2:8">
      <c r="B1471" s="179">
        <v>43270</v>
      </c>
      <c r="C1471" s="108" t="s">
        <v>514</v>
      </c>
      <c r="D1471" s="108" t="s">
        <v>500</v>
      </c>
      <c r="E1471" s="108" t="s">
        <v>537</v>
      </c>
      <c r="F1471" s="108" t="s">
        <v>1912</v>
      </c>
      <c r="G1471" s="180">
        <v>581.01239999999996</v>
      </c>
      <c r="H1471" s="180">
        <v>854.43</v>
      </c>
    </row>
    <row r="1472" spans="2:8">
      <c r="B1472" s="179">
        <v>42935</v>
      </c>
      <c r="C1472" s="108" t="s">
        <v>503</v>
      </c>
      <c r="D1472" s="108" t="s">
        <v>528</v>
      </c>
      <c r="E1472" s="108" t="s">
        <v>569</v>
      </c>
      <c r="F1472" s="108" t="s">
        <v>1913</v>
      </c>
      <c r="G1472" s="180">
        <v>826.72700000000009</v>
      </c>
      <c r="H1472" s="180">
        <v>1503.14</v>
      </c>
    </row>
    <row r="1473" spans="2:8">
      <c r="B1473" s="179">
        <v>43123</v>
      </c>
      <c r="C1473" s="108" t="s">
        <v>496</v>
      </c>
      <c r="D1473" s="108" t="s">
        <v>500</v>
      </c>
      <c r="E1473" s="108" t="s">
        <v>569</v>
      </c>
      <c r="F1473" s="108" t="s">
        <v>1914</v>
      </c>
      <c r="G1473" s="180">
        <v>4448.4376000000002</v>
      </c>
      <c r="H1473" s="180">
        <v>6541.82</v>
      </c>
    </row>
    <row r="1474" spans="2:8">
      <c r="B1474" s="179">
        <v>43008</v>
      </c>
      <c r="C1474" s="108" t="s">
        <v>115</v>
      </c>
      <c r="D1474" s="108" t="s">
        <v>507</v>
      </c>
      <c r="E1474" s="108" t="s">
        <v>562</v>
      </c>
      <c r="F1474" s="108" t="s">
        <v>1915</v>
      </c>
      <c r="G1474" s="180">
        <v>6348.0889999999999</v>
      </c>
      <c r="H1474" s="180">
        <v>6789.4</v>
      </c>
    </row>
    <row r="1475" spans="2:8">
      <c r="B1475" s="179">
        <v>43449</v>
      </c>
      <c r="C1475" s="108" t="s">
        <v>496</v>
      </c>
      <c r="D1475" s="108" t="s">
        <v>528</v>
      </c>
      <c r="E1475" s="108" t="s">
        <v>569</v>
      </c>
      <c r="F1475" s="108" t="s">
        <v>1916</v>
      </c>
      <c r="G1475" s="180">
        <v>6418.8778499999999</v>
      </c>
      <c r="H1475" s="180">
        <v>6865.11</v>
      </c>
    </row>
    <row r="1476" spans="2:8">
      <c r="B1476" s="179">
        <v>42767</v>
      </c>
      <c r="C1476" s="108" t="s">
        <v>514</v>
      </c>
      <c r="D1476" s="108" t="s">
        <v>504</v>
      </c>
      <c r="E1476" s="108" t="s">
        <v>524</v>
      </c>
      <c r="F1476" s="108" t="s">
        <v>1917</v>
      </c>
      <c r="G1476" s="180">
        <v>141.7664</v>
      </c>
      <c r="H1476" s="180">
        <v>208.48</v>
      </c>
    </row>
    <row r="1477" spans="2:8">
      <c r="B1477" s="179">
        <v>43112</v>
      </c>
      <c r="C1477" s="108" t="s">
        <v>503</v>
      </c>
      <c r="D1477" s="108" t="s">
        <v>404</v>
      </c>
      <c r="E1477" s="108" t="s">
        <v>498</v>
      </c>
      <c r="F1477" s="108" t="s">
        <v>1918</v>
      </c>
      <c r="G1477" s="180">
        <v>3305.9025000000001</v>
      </c>
      <c r="H1477" s="180">
        <v>7346.45</v>
      </c>
    </row>
    <row r="1478" spans="2:8">
      <c r="B1478" s="179">
        <v>43075</v>
      </c>
      <c r="C1478" s="108" t="s">
        <v>514</v>
      </c>
      <c r="D1478" s="108" t="s">
        <v>526</v>
      </c>
      <c r="E1478" s="108" t="s">
        <v>501</v>
      </c>
      <c r="F1478" s="108" t="s">
        <v>1919</v>
      </c>
      <c r="G1478" s="180">
        <v>31.749200000000002</v>
      </c>
      <c r="H1478" s="180">
        <v>46.69</v>
      </c>
    </row>
    <row r="1479" spans="2:8">
      <c r="B1479" s="179">
        <v>43275</v>
      </c>
      <c r="C1479" s="108" t="s">
        <v>115</v>
      </c>
      <c r="D1479" s="108" t="s">
        <v>504</v>
      </c>
      <c r="E1479" s="108" t="s">
        <v>537</v>
      </c>
      <c r="F1479" s="108" t="s">
        <v>1690</v>
      </c>
      <c r="G1479" s="180">
        <v>3189.3504500000004</v>
      </c>
      <c r="H1479" s="180">
        <v>3411.07</v>
      </c>
    </row>
    <row r="1480" spans="2:8">
      <c r="B1480" s="179">
        <v>42884</v>
      </c>
      <c r="C1480" s="108" t="s">
        <v>514</v>
      </c>
      <c r="D1480" s="108" t="s">
        <v>528</v>
      </c>
      <c r="E1480" s="108" t="s">
        <v>508</v>
      </c>
      <c r="F1480" s="108" t="s">
        <v>1920</v>
      </c>
      <c r="G1480" s="180">
        <v>2669.8870000000002</v>
      </c>
      <c r="H1480" s="180">
        <v>4854.34</v>
      </c>
    </row>
    <row r="1481" spans="2:8">
      <c r="B1481" s="179">
        <v>43128</v>
      </c>
      <c r="C1481" s="108" t="s">
        <v>496</v>
      </c>
      <c r="D1481" s="108" t="s">
        <v>500</v>
      </c>
      <c r="E1481" s="108" t="s">
        <v>537</v>
      </c>
      <c r="F1481" s="108" t="s">
        <v>1921</v>
      </c>
      <c r="G1481" s="180">
        <v>3277.4461500000002</v>
      </c>
      <c r="H1481" s="180">
        <v>3505.29</v>
      </c>
    </row>
    <row r="1482" spans="2:8">
      <c r="B1482" s="179">
        <v>43076</v>
      </c>
      <c r="C1482" s="108" t="s">
        <v>115</v>
      </c>
      <c r="D1482" s="108" t="s">
        <v>504</v>
      </c>
      <c r="E1482" s="108" t="s">
        <v>530</v>
      </c>
      <c r="F1482" s="108" t="s">
        <v>1922</v>
      </c>
      <c r="G1482" s="180">
        <v>3649.0770000000002</v>
      </c>
      <c r="H1482" s="180">
        <v>8109.06</v>
      </c>
    </row>
    <row r="1483" spans="2:8">
      <c r="B1483" s="179">
        <v>43246</v>
      </c>
      <c r="C1483" s="108" t="s">
        <v>514</v>
      </c>
      <c r="D1483" s="108" t="s">
        <v>526</v>
      </c>
      <c r="E1483" s="108" t="s">
        <v>524</v>
      </c>
      <c r="F1483" s="108" t="s">
        <v>1923</v>
      </c>
      <c r="G1483" s="180">
        <v>5846.415</v>
      </c>
      <c r="H1483" s="180">
        <v>7795.22</v>
      </c>
    </row>
    <row r="1484" spans="2:8">
      <c r="B1484" s="179">
        <v>42882</v>
      </c>
      <c r="C1484" s="108" t="s">
        <v>514</v>
      </c>
      <c r="D1484" s="108" t="s">
        <v>510</v>
      </c>
      <c r="E1484" s="108" t="s">
        <v>505</v>
      </c>
      <c r="F1484" s="108" t="s">
        <v>1924</v>
      </c>
      <c r="G1484" s="180">
        <v>3352.4146000000001</v>
      </c>
      <c r="H1484" s="180">
        <v>9060.58</v>
      </c>
    </row>
    <row r="1485" spans="2:8">
      <c r="B1485" s="179">
        <v>43411</v>
      </c>
      <c r="C1485" s="108" t="s">
        <v>108</v>
      </c>
      <c r="D1485" s="108" t="s">
        <v>404</v>
      </c>
      <c r="E1485" s="108" t="s">
        <v>522</v>
      </c>
      <c r="F1485" s="108" t="s">
        <v>1925</v>
      </c>
      <c r="G1485" s="180">
        <v>5664.7255500000001</v>
      </c>
      <c r="H1485" s="180">
        <v>6058.53</v>
      </c>
    </row>
    <row r="1486" spans="2:8">
      <c r="B1486" s="179">
        <v>42737</v>
      </c>
      <c r="C1486" s="108" t="s">
        <v>108</v>
      </c>
      <c r="D1486" s="108" t="s">
        <v>504</v>
      </c>
      <c r="E1486" s="108" t="s">
        <v>498</v>
      </c>
      <c r="F1486" s="108" t="s">
        <v>1926</v>
      </c>
      <c r="G1486" s="180">
        <v>3591.4715999999999</v>
      </c>
      <c r="H1486" s="180">
        <v>6087.24</v>
      </c>
    </row>
    <row r="1487" spans="2:8">
      <c r="B1487" s="179">
        <v>43106</v>
      </c>
      <c r="C1487" s="108" t="s">
        <v>496</v>
      </c>
      <c r="D1487" s="108" t="s">
        <v>507</v>
      </c>
      <c r="E1487" s="108" t="s">
        <v>515</v>
      </c>
      <c r="F1487" s="108" t="s">
        <v>1927</v>
      </c>
      <c r="G1487" s="180">
        <v>2795.4612999999995</v>
      </c>
      <c r="H1487" s="180">
        <v>4738.07</v>
      </c>
    </row>
    <row r="1488" spans="2:8">
      <c r="B1488" s="179">
        <v>42971</v>
      </c>
      <c r="C1488" s="108" t="s">
        <v>496</v>
      </c>
      <c r="D1488" s="108" t="s">
        <v>404</v>
      </c>
      <c r="E1488" s="108" t="s">
        <v>569</v>
      </c>
      <c r="F1488" s="108" t="s">
        <v>1928</v>
      </c>
      <c r="G1488" s="180">
        <v>4633.1444000000001</v>
      </c>
      <c r="H1488" s="180">
        <v>7988.18</v>
      </c>
    </row>
    <row r="1489" spans="2:8">
      <c r="B1489" s="179">
        <v>43171</v>
      </c>
      <c r="C1489" s="108" t="s">
        <v>115</v>
      </c>
      <c r="D1489" s="108" t="s">
        <v>404</v>
      </c>
      <c r="E1489" s="108" t="s">
        <v>524</v>
      </c>
      <c r="F1489" s="108" t="s">
        <v>1929</v>
      </c>
      <c r="G1489" s="180">
        <v>3445.1291999999999</v>
      </c>
      <c r="H1489" s="180">
        <v>9311.16</v>
      </c>
    </row>
    <row r="1490" spans="2:8">
      <c r="B1490" s="179">
        <v>42957</v>
      </c>
      <c r="C1490" s="108" t="s">
        <v>496</v>
      </c>
      <c r="D1490" s="108" t="s">
        <v>497</v>
      </c>
      <c r="E1490" s="108" t="s">
        <v>501</v>
      </c>
      <c r="F1490" s="108" t="s">
        <v>1930</v>
      </c>
      <c r="G1490" s="180">
        <v>5686.0357999999997</v>
      </c>
      <c r="H1490" s="180">
        <v>9803.51</v>
      </c>
    </row>
    <row r="1491" spans="2:8">
      <c r="B1491" s="179">
        <v>43275</v>
      </c>
      <c r="C1491" s="108" t="s">
        <v>514</v>
      </c>
      <c r="D1491" s="108" t="s">
        <v>528</v>
      </c>
      <c r="E1491" s="108" t="s">
        <v>515</v>
      </c>
      <c r="F1491" s="108" t="s">
        <v>1931</v>
      </c>
      <c r="G1491" s="180">
        <v>2019.5640999999998</v>
      </c>
      <c r="H1491" s="180">
        <v>3422.99</v>
      </c>
    </row>
    <row r="1492" spans="2:8">
      <c r="B1492" s="179">
        <v>42975</v>
      </c>
      <c r="C1492" s="108" t="s">
        <v>514</v>
      </c>
      <c r="D1492" s="108" t="s">
        <v>504</v>
      </c>
      <c r="E1492" s="108" t="s">
        <v>498</v>
      </c>
      <c r="F1492" s="108" t="s">
        <v>1932</v>
      </c>
      <c r="G1492" s="180">
        <v>5503.7975999999999</v>
      </c>
      <c r="H1492" s="180">
        <v>8093.82</v>
      </c>
    </row>
    <row r="1493" spans="2:8">
      <c r="B1493" s="179">
        <v>43387</v>
      </c>
      <c r="C1493" s="108" t="s">
        <v>514</v>
      </c>
      <c r="D1493" s="108" t="s">
        <v>528</v>
      </c>
      <c r="E1493" s="108" t="s">
        <v>515</v>
      </c>
      <c r="F1493" s="108" t="s">
        <v>1933</v>
      </c>
      <c r="G1493" s="180">
        <v>4442.5744000000004</v>
      </c>
      <c r="H1493" s="180">
        <v>5048.38</v>
      </c>
    </row>
    <row r="1494" spans="2:8">
      <c r="B1494" s="179">
        <v>42770</v>
      </c>
      <c r="C1494" s="108" t="s">
        <v>115</v>
      </c>
      <c r="D1494" s="108" t="s">
        <v>404</v>
      </c>
      <c r="E1494" s="108" t="s">
        <v>501</v>
      </c>
      <c r="F1494" s="108" t="s">
        <v>1934</v>
      </c>
      <c r="G1494" s="180">
        <v>1465.0916</v>
      </c>
      <c r="H1494" s="180">
        <v>2526.02</v>
      </c>
    </row>
    <row r="1495" spans="2:8">
      <c r="B1495" s="179">
        <v>43380</v>
      </c>
      <c r="C1495" s="108" t="s">
        <v>108</v>
      </c>
      <c r="D1495" s="108" t="s">
        <v>497</v>
      </c>
      <c r="E1495" s="108" t="s">
        <v>505</v>
      </c>
      <c r="F1495" s="108" t="s">
        <v>1935</v>
      </c>
      <c r="G1495" s="180">
        <v>5117.5139999999992</v>
      </c>
      <c r="H1495" s="180">
        <v>8823.2999999999993</v>
      </c>
    </row>
    <row r="1496" spans="2:8">
      <c r="B1496" s="179">
        <v>42806</v>
      </c>
      <c r="C1496" s="108" t="s">
        <v>108</v>
      </c>
      <c r="D1496" s="108" t="s">
        <v>510</v>
      </c>
      <c r="E1496" s="108" t="s">
        <v>535</v>
      </c>
      <c r="F1496" s="108" t="s">
        <v>1936</v>
      </c>
      <c r="G1496" s="180">
        <v>3499.5866000000001</v>
      </c>
      <c r="H1496" s="180">
        <v>6033.77</v>
      </c>
    </row>
    <row r="1497" spans="2:8">
      <c r="B1497" s="179">
        <v>43328</v>
      </c>
      <c r="C1497" s="108" t="s">
        <v>115</v>
      </c>
      <c r="D1497" s="108" t="s">
        <v>507</v>
      </c>
      <c r="E1497" s="108" t="s">
        <v>511</v>
      </c>
      <c r="F1497" s="108" t="s">
        <v>1937</v>
      </c>
      <c r="G1497" s="180">
        <v>1983.9015999999999</v>
      </c>
      <c r="H1497" s="180">
        <v>3420.52</v>
      </c>
    </row>
    <row r="1498" spans="2:8">
      <c r="B1498" s="179">
        <v>42868</v>
      </c>
      <c r="C1498" s="108" t="s">
        <v>108</v>
      </c>
      <c r="D1498" s="108" t="s">
        <v>507</v>
      </c>
      <c r="E1498" s="108" t="s">
        <v>522</v>
      </c>
      <c r="F1498" s="108" t="s">
        <v>1938</v>
      </c>
      <c r="G1498" s="180">
        <v>5089.4166999999989</v>
      </c>
      <c r="H1498" s="180">
        <v>8626.1299999999992</v>
      </c>
    </row>
    <row r="1499" spans="2:8">
      <c r="B1499" s="179">
        <v>43141</v>
      </c>
      <c r="C1499" s="108" t="s">
        <v>514</v>
      </c>
      <c r="D1499" s="108" t="s">
        <v>504</v>
      </c>
      <c r="E1499" s="108" t="s">
        <v>501</v>
      </c>
      <c r="F1499" s="108" t="s">
        <v>1939</v>
      </c>
      <c r="G1499" s="180">
        <v>2590.3503999999998</v>
      </c>
      <c r="H1499" s="180">
        <v>2943.58</v>
      </c>
    </row>
    <row r="1500" spans="2:8">
      <c r="B1500" s="179">
        <v>43009</v>
      </c>
      <c r="C1500" s="108" t="s">
        <v>108</v>
      </c>
      <c r="D1500" s="108" t="s">
        <v>507</v>
      </c>
      <c r="E1500" s="108" t="s">
        <v>530</v>
      </c>
      <c r="F1500" s="108" t="s">
        <v>1940</v>
      </c>
      <c r="G1500" s="180">
        <v>6615.39</v>
      </c>
      <c r="H1500" s="180">
        <v>8820.52</v>
      </c>
    </row>
    <row r="1501" spans="2:8">
      <c r="B1501" s="179">
        <v>43318</v>
      </c>
      <c r="C1501" s="108" t="s">
        <v>115</v>
      </c>
      <c r="D1501" s="108" t="s">
        <v>500</v>
      </c>
      <c r="E1501" s="108" t="s">
        <v>524</v>
      </c>
      <c r="F1501" s="108" t="s">
        <v>1941</v>
      </c>
      <c r="G1501" s="180">
        <v>769.61479999999995</v>
      </c>
      <c r="H1501" s="180">
        <v>2080.04</v>
      </c>
    </row>
    <row r="1502" spans="2:8">
      <c r="B1502" s="179">
        <v>42942</v>
      </c>
      <c r="C1502" s="108" t="s">
        <v>108</v>
      </c>
      <c r="D1502" s="108" t="s">
        <v>500</v>
      </c>
      <c r="E1502" s="108" t="s">
        <v>522</v>
      </c>
      <c r="F1502" s="108" t="s">
        <v>1942</v>
      </c>
      <c r="G1502" s="180">
        <v>749.505</v>
      </c>
      <c r="H1502" s="180">
        <v>1292.25</v>
      </c>
    </row>
    <row r="1503" spans="2:8">
      <c r="B1503" s="179">
        <v>43391</v>
      </c>
      <c r="C1503" s="108" t="s">
        <v>115</v>
      </c>
      <c r="D1503" s="108" t="s">
        <v>507</v>
      </c>
      <c r="E1503" s="108" t="s">
        <v>498</v>
      </c>
      <c r="F1503" s="108" t="s">
        <v>1943</v>
      </c>
      <c r="G1503" s="180">
        <v>3776.4321999999997</v>
      </c>
      <c r="H1503" s="180">
        <v>6511.09</v>
      </c>
    </row>
    <row r="1504" spans="2:8">
      <c r="B1504" s="179">
        <v>42842</v>
      </c>
      <c r="C1504" s="108" t="s">
        <v>108</v>
      </c>
      <c r="D1504" s="108" t="s">
        <v>528</v>
      </c>
      <c r="E1504" s="108" t="s">
        <v>562</v>
      </c>
      <c r="F1504" s="108" t="s">
        <v>1944</v>
      </c>
      <c r="G1504" s="180">
        <v>1486.2760000000001</v>
      </c>
      <c r="H1504" s="180">
        <v>1589.6</v>
      </c>
    </row>
    <row r="1505" spans="2:8">
      <c r="B1505" s="179">
        <v>43122</v>
      </c>
      <c r="C1505" s="108" t="s">
        <v>503</v>
      </c>
      <c r="D1505" s="108" t="s">
        <v>504</v>
      </c>
      <c r="E1505" s="108" t="s">
        <v>498</v>
      </c>
      <c r="F1505" s="108" t="s">
        <v>1945</v>
      </c>
      <c r="G1505" s="180">
        <v>521.24860000000001</v>
      </c>
      <c r="H1505" s="180">
        <v>1408.78</v>
      </c>
    </row>
    <row r="1506" spans="2:8">
      <c r="B1506" s="179">
        <v>42903</v>
      </c>
      <c r="C1506" s="108" t="s">
        <v>514</v>
      </c>
      <c r="D1506" s="108" t="s">
        <v>497</v>
      </c>
      <c r="E1506" s="108" t="s">
        <v>535</v>
      </c>
      <c r="F1506" s="108" t="s">
        <v>1946</v>
      </c>
      <c r="G1506" s="180">
        <v>998.02629999999988</v>
      </c>
      <c r="H1506" s="180">
        <v>1691.57</v>
      </c>
    </row>
    <row r="1507" spans="2:8">
      <c r="B1507" s="179">
        <v>43193</v>
      </c>
      <c r="C1507" s="108" t="s">
        <v>514</v>
      </c>
      <c r="D1507" s="108" t="s">
        <v>510</v>
      </c>
      <c r="E1507" s="108" t="s">
        <v>498</v>
      </c>
      <c r="F1507" s="108" t="s">
        <v>1947</v>
      </c>
      <c r="G1507" s="180">
        <v>6397.6814000000004</v>
      </c>
      <c r="H1507" s="180">
        <v>6842.44</v>
      </c>
    </row>
    <row r="1508" spans="2:8">
      <c r="B1508" s="179">
        <v>42853</v>
      </c>
      <c r="C1508" s="108" t="s">
        <v>514</v>
      </c>
      <c r="D1508" s="108" t="s">
        <v>504</v>
      </c>
      <c r="E1508" s="108" t="s">
        <v>562</v>
      </c>
      <c r="F1508" s="108" t="s">
        <v>1948</v>
      </c>
      <c r="G1508" s="180">
        <v>3493.0533999999998</v>
      </c>
      <c r="H1508" s="180">
        <v>8123.38</v>
      </c>
    </row>
    <row r="1509" spans="2:8">
      <c r="B1509" s="179">
        <v>43124</v>
      </c>
      <c r="C1509" s="108" t="s">
        <v>115</v>
      </c>
      <c r="D1509" s="108" t="s">
        <v>528</v>
      </c>
      <c r="E1509" s="108" t="s">
        <v>535</v>
      </c>
      <c r="F1509" s="108" t="s">
        <v>1949</v>
      </c>
      <c r="G1509" s="180">
        <v>1149.0890000000002</v>
      </c>
      <c r="H1509" s="180">
        <v>2672.3</v>
      </c>
    </row>
    <row r="1510" spans="2:8">
      <c r="B1510" s="179">
        <v>42972</v>
      </c>
      <c r="C1510" s="108" t="s">
        <v>496</v>
      </c>
      <c r="D1510" s="108" t="s">
        <v>526</v>
      </c>
      <c r="E1510" s="108" t="s">
        <v>535</v>
      </c>
      <c r="F1510" s="108" t="s">
        <v>1950</v>
      </c>
      <c r="G1510" s="180">
        <v>8240.2759999999998</v>
      </c>
      <c r="H1510" s="180">
        <v>9363.9500000000007</v>
      </c>
    </row>
    <row r="1511" spans="2:8">
      <c r="B1511" s="179">
        <v>43133</v>
      </c>
      <c r="C1511" s="108" t="s">
        <v>514</v>
      </c>
      <c r="D1511" s="108" t="s">
        <v>404</v>
      </c>
      <c r="E1511" s="108" t="s">
        <v>530</v>
      </c>
      <c r="F1511" s="108" t="s">
        <v>1951</v>
      </c>
      <c r="G1511" s="180">
        <v>3025.7628500000001</v>
      </c>
      <c r="H1511" s="180">
        <v>3236.11</v>
      </c>
    </row>
    <row r="1512" spans="2:8">
      <c r="B1512" s="179">
        <v>42912</v>
      </c>
      <c r="C1512" s="108" t="s">
        <v>514</v>
      </c>
      <c r="D1512" s="108" t="s">
        <v>510</v>
      </c>
      <c r="E1512" s="108" t="s">
        <v>522</v>
      </c>
      <c r="F1512" s="108" t="s">
        <v>1952</v>
      </c>
      <c r="G1512" s="180">
        <v>6849.3216000000002</v>
      </c>
      <c r="H1512" s="180">
        <v>7783.32</v>
      </c>
    </row>
    <row r="1513" spans="2:8">
      <c r="B1513" s="179">
        <v>43239</v>
      </c>
      <c r="C1513" s="108" t="s">
        <v>496</v>
      </c>
      <c r="D1513" s="108" t="s">
        <v>404</v>
      </c>
      <c r="E1513" s="108" t="s">
        <v>530</v>
      </c>
      <c r="F1513" s="108" t="s">
        <v>1953</v>
      </c>
      <c r="G1513" s="180">
        <v>1458.2425000000001</v>
      </c>
      <c r="H1513" s="180">
        <v>2651.35</v>
      </c>
    </row>
    <row r="1514" spans="2:8">
      <c r="B1514" s="179">
        <v>43063</v>
      </c>
      <c r="C1514" s="108" t="s">
        <v>503</v>
      </c>
      <c r="D1514" s="108" t="s">
        <v>510</v>
      </c>
      <c r="E1514" s="108" t="s">
        <v>520</v>
      </c>
      <c r="F1514" s="108" t="s">
        <v>1954</v>
      </c>
      <c r="G1514" s="180">
        <v>3269.8447000000001</v>
      </c>
      <c r="H1514" s="180">
        <v>7604.29</v>
      </c>
    </row>
    <row r="1515" spans="2:8">
      <c r="B1515" s="179">
        <v>43163</v>
      </c>
      <c r="C1515" s="108" t="s">
        <v>514</v>
      </c>
      <c r="D1515" s="108" t="s">
        <v>526</v>
      </c>
      <c r="E1515" s="108" t="s">
        <v>530</v>
      </c>
      <c r="F1515" s="108" t="s">
        <v>1955</v>
      </c>
      <c r="G1515" s="180">
        <v>361.3383</v>
      </c>
      <c r="H1515" s="180">
        <v>976.59</v>
      </c>
    </row>
    <row r="1516" spans="2:8">
      <c r="B1516" s="179">
        <v>42981</v>
      </c>
      <c r="C1516" s="108" t="s">
        <v>514</v>
      </c>
      <c r="D1516" s="108" t="s">
        <v>404</v>
      </c>
      <c r="E1516" s="108" t="s">
        <v>562</v>
      </c>
      <c r="F1516" s="108" t="s">
        <v>1956</v>
      </c>
      <c r="G1516" s="180">
        <v>986.93099999999993</v>
      </c>
      <c r="H1516" s="180">
        <v>2193.1799999999998</v>
      </c>
    </row>
    <row r="1517" spans="2:8">
      <c r="B1517" s="179">
        <v>43403</v>
      </c>
      <c r="C1517" s="108" t="s">
        <v>514</v>
      </c>
      <c r="D1517" s="108" t="s">
        <v>404</v>
      </c>
      <c r="E1517" s="108" t="s">
        <v>522</v>
      </c>
      <c r="F1517" s="108" t="s">
        <v>1957</v>
      </c>
      <c r="G1517" s="180">
        <v>4481.1405000000004</v>
      </c>
      <c r="H1517" s="180">
        <v>9958.09</v>
      </c>
    </row>
    <row r="1518" spans="2:8">
      <c r="B1518" s="179">
        <v>42893</v>
      </c>
      <c r="C1518" s="108" t="s">
        <v>115</v>
      </c>
      <c r="D1518" s="108" t="s">
        <v>404</v>
      </c>
      <c r="E1518" s="108" t="s">
        <v>569</v>
      </c>
      <c r="F1518" s="108" t="s">
        <v>1958</v>
      </c>
      <c r="G1518" s="180">
        <v>304.81</v>
      </c>
      <c r="H1518" s="180">
        <v>326</v>
      </c>
    </row>
    <row r="1519" spans="2:8">
      <c r="B1519" s="179">
        <v>43393</v>
      </c>
      <c r="C1519" s="108" t="s">
        <v>514</v>
      </c>
      <c r="D1519" s="108" t="s">
        <v>404</v>
      </c>
      <c r="E1519" s="108" t="s">
        <v>501</v>
      </c>
      <c r="F1519" s="108" t="s">
        <v>1959</v>
      </c>
      <c r="G1519" s="180">
        <v>3183.9780000000001</v>
      </c>
      <c r="H1519" s="180">
        <v>7404.6</v>
      </c>
    </row>
    <row r="1520" spans="2:8">
      <c r="B1520" s="179">
        <v>42793</v>
      </c>
      <c r="C1520" s="108" t="s">
        <v>514</v>
      </c>
      <c r="D1520" s="108" t="s">
        <v>497</v>
      </c>
      <c r="E1520" s="108" t="s">
        <v>562</v>
      </c>
      <c r="F1520" s="108" t="s">
        <v>1960</v>
      </c>
      <c r="G1520" s="180">
        <v>582.68439999999998</v>
      </c>
      <c r="H1520" s="180">
        <v>1355.08</v>
      </c>
    </row>
    <row r="1521" spans="2:8">
      <c r="B1521" s="179">
        <v>43284</v>
      </c>
      <c r="C1521" s="108" t="s">
        <v>115</v>
      </c>
      <c r="D1521" s="108" t="s">
        <v>510</v>
      </c>
      <c r="E1521" s="108" t="s">
        <v>537</v>
      </c>
      <c r="F1521" s="108" t="s">
        <v>1961</v>
      </c>
      <c r="G1521" s="180">
        <v>1598.1743000000001</v>
      </c>
      <c r="H1521" s="180">
        <v>4319.3900000000003</v>
      </c>
    </row>
    <row r="1522" spans="2:8">
      <c r="B1522" s="179">
        <v>42979</v>
      </c>
      <c r="C1522" s="108" t="s">
        <v>108</v>
      </c>
      <c r="D1522" s="108" t="s">
        <v>526</v>
      </c>
      <c r="E1522" s="108" t="s">
        <v>535</v>
      </c>
      <c r="F1522" s="108" t="s">
        <v>1962</v>
      </c>
      <c r="G1522" s="180">
        <v>747.46510000000001</v>
      </c>
      <c r="H1522" s="180">
        <v>1266.8900000000001</v>
      </c>
    </row>
    <row r="1523" spans="2:8">
      <c r="B1523" s="179">
        <v>43402</v>
      </c>
      <c r="C1523" s="108" t="s">
        <v>514</v>
      </c>
      <c r="D1523" s="108" t="s">
        <v>510</v>
      </c>
      <c r="E1523" s="108" t="s">
        <v>515</v>
      </c>
      <c r="F1523" s="108" t="s">
        <v>1963</v>
      </c>
      <c r="G1523" s="180">
        <v>1712.9651999999999</v>
      </c>
      <c r="H1523" s="180">
        <v>3983.64</v>
      </c>
    </row>
    <row r="1524" spans="2:8">
      <c r="B1524" s="179">
        <v>42740</v>
      </c>
      <c r="C1524" s="108" t="s">
        <v>496</v>
      </c>
      <c r="D1524" s="108" t="s">
        <v>500</v>
      </c>
      <c r="E1524" s="108" t="s">
        <v>535</v>
      </c>
      <c r="F1524" s="108" t="s">
        <v>1964</v>
      </c>
      <c r="G1524" s="180">
        <v>135.31049999999999</v>
      </c>
      <c r="H1524" s="180">
        <v>300.69</v>
      </c>
    </row>
    <row r="1525" spans="2:8">
      <c r="B1525" s="179">
        <v>43350</v>
      </c>
      <c r="C1525" s="108" t="s">
        <v>514</v>
      </c>
      <c r="D1525" s="108" t="s">
        <v>507</v>
      </c>
      <c r="E1525" s="108" t="s">
        <v>505</v>
      </c>
      <c r="F1525" s="108" t="s">
        <v>1965</v>
      </c>
      <c r="G1525" s="180">
        <v>1465.875</v>
      </c>
      <c r="H1525" s="180">
        <v>3257.5</v>
      </c>
    </row>
    <row r="1526" spans="2:8">
      <c r="B1526" s="179">
        <v>42742</v>
      </c>
      <c r="C1526" s="108" t="s">
        <v>514</v>
      </c>
      <c r="D1526" s="108" t="s">
        <v>528</v>
      </c>
      <c r="E1526" s="108" t="s">
        <v>520</v>
      </c>
      <c r="F1526" s="108" t="s">
        <v>1966</v>
      </c>
      <c r="G1526" s="180">
        <v>2851.1774999999998</v>
      </c>
      <c r="H1526" s="180">
        <v>6335.95</v>
      </c>
    </row>
    <row r="1527" spans="2:8">
      <c r="B1527" s="179">
        <v>43221</v>
      </c>
      <c r="C1527" s="108" t="s">
        <v>115</v>
      </c>
      <c r="D1527" s="108" t="s">
        <v>500</v>
      </c>
      <c r="E1527" s="108" t="s">
        <v>535</v>
      </c>
      <c r="F1527" s="108" t="s">
        <v>1445</v>
      </c>
      <c r="G1527" s="180">
        <v>5990.4974999999995</v>
      </c>
      <c r="H1527" s="180">
        <v>7987.33</v>
      </c>
    </row>
    <row r="1528" spans="2:8">
      <c r="B1528" s="179">
        <v>42955</v>
      </c>
      <c r="C1528" s="108" t="s">
        <v>115</v>
      </c>
      <c r="D1528" s="108" t="s">
        <v>497</v>
      </c>
      <c r="E1528" s="108" t="s">
        <v>537</v>
      </c>
      <c r="F1528" s="108" t="s">
        <v>1967</v>
      </c>
      <c r="G1528" s="180">
        <v>5623.7619999999997</v>
      </c>
      <c r="H1528" s="180">
        <v>9531.7999999999993</v>
      </c>
    </row>
    <row r="1529" spans="2:8">
      <c r="B1529" s="179">
        <v>43463</v>
      </c>
      <c r="C1529" s="108" t="s">
        <v>514</v>
      </c>
      <c r="D1529" s="108" t="s">
        <v>404</v>
      </c>
      <c r="E1529" s="108" t="s">
        <v>505</v>
      </c>
      <c r="F1529" s="108" t="s">
        <v>1968</v>
      </c>
      <c r="G1529" s="180">
        <v>3964.5145999999995</v>
      </c>
      <c r="H1529" s="180">
        <v>6835.37</v>
      </c>
    </row>
    <row r="1530" spans="2:8">
      <c r="B1530" s="179">
        <v>42801</v>
      </c>
      <c r="C1530" s="108" t="s">
        <v>108</v>
      </c>
      <c r="D1530" s="108" t="s">
        <v>404</v>
      </c>
      <c r="E1530" s="108" t="s">
        <v>537</v>
      </c>
      <c r="F1530" s="108" t="s">
        <v>1969</v>
      </c>
      <c r="G1530" s="180">
        <v>2921.1075000000001</v>
      </c>
      <c r="H1530" s="180">
        <v>3894.81</v>
      </c>
    </row>
    <row r="1531" spans="2:8">
      <c r="B1531" s="179">
        <v>43392</v>
      </c>
      <c r="C1531" s="108" t="s">
        <v>514</v>
      </c>
      <c r="D1531" s="108" t="s">
        <v>500</v>
      </c>
      <c r="E1531" s="108" t="s">
        <v>537</v>
      </c>
      <c r="F1531" s="108" t="s">
        <v>1970</v>
      </c>
      <c r="G1531" s="180">
        <v>1097.8329999999999</v>
      </c>
      <c r="H1531" s="180">
        <v>2553.1</v>
      </c>
    </row>
    <row r="1532" spans="2:8">
      <c r="B1532" s="179">
        <v>42740</v>
      </c>
      <c r="C1532" s="108" t="s">
        <v>496</v>
      </c>
      <c r="D1532" s="108" t="s">
        <v>504</v>
      </c>
      <c r="E1532" s="108" t="s">
        <v>520</v>
      </c>
      <c r="F1532" s="108" t="s">
        <v>1699</v>
      </c>
      <c r="G1532" s="180">
        <v>218.95830000000001</v>
      </c>
      <c r="H1532" s="180">
        <v>234.18</v>
      </c>
    </row>
    <row r="1533" spans="2:8">
      <c r="B1533" s="179">
        <v>43313</v>
      </c>
      <c r="C1533" s="108" t="s">
        <v>514</v>
      </c>
      <c r="D1533" s="108" t="s">
        <v>507</v>
      </c>
      <c r="E1533" s="108" t="s">
        <v>524</v>
      </c>
      <c r="F1533" s="108" t="s">
        <v>1971</v>
      </c>
      <c r="G1533" s="180">
        <v>534.57539999999995</v>
      </c>
      <c r="H1533" s="180">
        <v>906.06</v>
      </c>
    </row>
    <row r="1534" spans="2:8">
      <c r="B1534" s="179">
        <v>43041</v>
      </c>
      <c r="C1534" s="108" t="s">
        <v>496</v>
      </c>
      <c r="D1534" s="108" t="s">
        <v>497</v>
      </c>
      <c r="E1534" s="108" t="s">
        <v>501</v>
      </c>
      <c r="F1534" s="108" t="s">
        <v>1972</v>
      </c>
      <c r="G1534" s="180">
        <v>8311.7407999999996</v>
      </c>
      <c r="H1534" s="180">
        <v>9445.16</v>
      </c>
    </row>
    <row r="1535" spans="2:8">
      <c r="B1535" s="179">
        <v>43313</v>
      </c>
      <c r="C1535" s="108" t="s">
        <v>108</v>
      </c>
      <c r="D1535" s="108" t="s">
        <v>404</v>
      </c>
      <c r="E1535" s="108" t="s">
        <v>520</v>
      </c>
      <c r="F1535" s="108" t="s">
        <v>1973</v>
      </c>
      <c r="G1535" s="180">
        <v>295.24549999999999</v>
      </c>
      <c r="H1535" s="180">
        <v>536.80999999999995</v>
      </c>
    </row>
    <row r="1536" spans="2:8">
      <c r="B1536" s="179">
        <v>42804</v>
      </c>
      <c r="C1536" s="108" t="s">
        <v>115</v>
      </c>
      <c r="D1536" s="108" t="s">
        <v>526</v>
      </c>
      <c r="E1536" s="108" t="s">
        <v>535</v>
      </c>
      <c r="F1536" s="108" t="s">
        <v>1974</v>
      </c>
      <c r="G1536" s="180">
        <v>4378.3432000000003</v>
      </c>
      <c r="H1536" s="180">
        <v>4682.72</v>
      </c>
    </row>
    <row r="1537" spans="2:8">
      <c r="B1537" s="179">
        <v>43185</v>
      </c>
      <c r="C1537" s="108" t="s">
        <v>514</v>
      </c>
      <c r="D1537" s="108" t="s">
        <v>404</v>
      </c>
      <c r="E1537" s="108" t="s">
        <v>515</v>
      </c>
      <c r="F1537" s="108" t="s">
        <v>1776</v>
      </c>
      <c r="G1537" s="180">
        <v>6043.74</v>
      </c>
      <c r="H1537" s="180">
        <v>8058.32</v>
      </c>
    </row>
    <row r="1538" spans="2:8">
      <c r="B1538" s="179">
        <v>42765</v>
      </c>
      <c r="C1538" s="108" t="s">
        <v>496</v>
      </c>
      <c r="D1538" s="108" t="s">
        <v>404</v>
      </c>
      <c r="E1538" s="108" t="s">
        <v>508</v>
      </c>
      <c r="F1538" s="108" t="s">
        <v>1270</v>
      </c>
      <c r="G1538" s="180">
        <v>1615.2584000000002</v>
      </c>
      <c r="H1538" s="180">
        <v>2375.38</v>
      </c>
    </row>
    <row r="1539" spans="2:8">
      <c r="B1539" s="179">
        <v>43259</v>
      </c>
      <c r="C1539" s="108" t="s">
        <v>514</v>
      </c>
      <c r="D1539" s="108" t="s">
        <v>507</v>
      </c>
      <c r="E1539" s="108" t="s">
        <v>508</v>
      </c>
      <c r="F1539" s="108" t="s">
        <v>1975</v>
      </c>
      <c r="G1539" s="180">
        <v>2426.346</v>
      </c>
      <c r="H1539" s="180">
        <v>5391.88</v>
      </c>
    </row>
    <row r="1540" spans="2:8">
      <c r="B1540" s="179">
        <v>42746</v>
      </c>
      <c r="C1540" s="108" t="s">
        <v>496</v>
      </c>
      <c r="D1540" s="108" t="s">
        <v>510</v>
      </c>
      <c r="E1540" s="108" t="s">
        <v>522</v>
      </c>
      <c r="F1540" s="108" t="s">
        <v>1976</v>
      </c>
      <c r="G1540" s="180">
        <v>351.13100000000003</v>
      </c>
      <c r="H1540" s="180">
        <v>638.41999999999996</v>
      </c>
    </row>
    <row r="1541" spans="2:8">
      <c r="B1541" s="179">
        <v>43312</v>
      </c>
      <c r="C1541" s="108" t="s">
        <v>496</v>
      </c>
      <c r="D1541" s="108" t="s">
        <v>404</v>
      </c>
      <c r="E1541" s="108" t="s">
        <v>537</v>
      </c>
      <c r="F1541" s="108" t="s">
        <v>1977</v>
      </c>
      <c r="G1541" s="180">
        <v>5937.0595999999996</v>
      </c>
      <c r="H1541" s="180">
        <v>8730.9699999999993</v>
      </c>
    </row>
    <row r="1542" spans="2:8">
      <c r="B1542" s="179">
        <v>42884</v>
      </c>
      <c r="C1542" s="108" t="s">
        <v>115</v>
      </c>
      <c r="D1542" s="108" t="s">
        <v>500</v>
      </c>
      <c r="E1542" s="108" t="s">
        <v>505</v>
      </c>
      <c r="F1542" s="108" t="s">
        <v>1978</v>
      </c>
      <c r="G1542" s="180">
        <v>3938.09845</v>
      </c>
      <c r="H1542" s="180">
        <v>4211.87</v>
      </c>
    </row>
    <row r="1543" spans="2:8">
      <c r="B1543" s="179">
        <v>43270</v>
      </c>
      <c r="C1543" s="108" t="s">
        <v>514</v>
      </c>
      <c r="D1543" s="108" t="s">
        <v>497</v>
      </c>
      <c r="E1543" s="108" t="s">
        <v>524</v>
      </c>
      <c r="F1543" s="108" t="s">
        <v>1979</v>
      </c>
      <c r="G1543" s="180">
        <v>4611.6785000000009</v>
      </c>
      <c r="H1543" s="180">
        <v>8384.8700000000008</v>
      </c>
    </row>
    <row r="1544" spans="2:8">
      <c r="B1544" s="179">
        <v>43094</v>
      </c>
      <c r="C1544" s="108" t="s">
        <v>514</v>
      </c>
      <c r="D1544" s="108" t="s">
        <v>510</v>
      </c>
      <c r="E1544" s="108" t="s">
        <v>520</v>
      </c>
      <c r="F1544" s="108" t="s">
        <v>1980</v>
      </c>
      <c r="G1544" s="180">
        <v>2636.7345</v>
      </c>
      <c r="H1544" s="180">
        <v>5859.41</v>
      </c>
    </row>
    <row r="1545" spans="2:8">
      <c r="B1545" s="179">
        <v>43260</v>
      </c>
      <c r="C1545" s="108" t="s">
        <v>514</v>
      </c>
      <c r="D1545" s="108" t="s">
        <v>504</v>
      </c>
      <c r="E1545" s="108" t="s">
        <v>562</v>
      </c>
      <c r="F1545" s="108" t="s">
        <v>1981</v>
      </c>
      <c r="G1545" s="180">
        <v>4426.8998000000001</v>
      </c>
      <c r="H1545" s="180">
        <v>7503.22</v>
      </c>
    </row>
    <row r="1546" spans="2:8">
      <c r="B1546" s="179">
        <v>42897</v>
      </c>
      <c r="C1546" s="108" t="s">
        <v>503</v>
      </c>
      <c r="D1546" s="108" t="s">
        <v>528</v>
      </c>
      <c r="E1546" s="108" t="s">
        <v>515</v>
      </c>
      <c r="F1546" s="108" t="s">
        <v>1982</v>
      </c>
      <c r="G1546" s="180">
        <v>3079.0034999999998</v>
      </c>
      <c r="H1546" s="180">
        <v>6842.23</v>
      </c>
    </row>
    <row r="1547" spans="2:8">
      <c r="B1547" s="179">
        <v>43238</v>
      </c>
      <c r="C1547" s="108" t="s">
        <v>115</v>
      </c>
      <c r="D1547" s="108" t="s">
        <v>497</v>
      </c>
      <c r="E1547" s="108" t="s">
        <v>508</v>
      </c>
      <c r="F1547" s="108" t="s">
        <v>1983</v>
      </c>
      <c r="G1547" s="180">
        <v>3489.6525000000001</v>
      </c>
      <c r="H1547" s="180">
        <v>4652.87</v>
      </c>
    </row>
    <row r="1548" spans="2:8">
      <c r="B1548" s="179">
        <v>42855</v>
      </c>
      <c r="C1548" s="108" t="s">
        <v>503</v>
      </c>
      <c r="D1548" s="108" t="s">
        <v>500</v>
      </c>
      <c r="E1548" s="108" t="s">
        <v>508</v>
      </c>
      <c r="F1548" s="108" t="s">
        <v>1984</v>
      </c>
      <c r="G1548" s="180">
        <v>730.46249999999998</v>
      </c>
      <c r="H1548" s="180">
        <v>973.95</v>
      </c>
    </row>
    <row r="1549" spans="2:8">
      <c r="B1549" s="179">
        <v>43190</v>
      </c>
      <c r="C1549" s="108" t="s">
        <v>503</v>
      </c>
      <c r="D1549" s="108" t="s">
        <v>404</v>
      </c>
      <c r="E1549" s="108" t="s">
        <v>524</v>
      </c>
      <c r="F1549" s="108" t="s">
        <v>1985</v>
      </c>
      <c r="G1549" s="180">
        <v>4453.9949999999999</v>
      </c>
      <c r="H1549" s="180">
        <v>5938.66</v>
      </c>
    </row>
    <row r="1550" spans="2:8">
      <c r="B1550" s="179">
        <v>43066</v>
      </c>
      <c r="C1550" s="108" t="s">
        <v>496</v>
      </c>
      <c r="D1550" s="108" t="s">
        <v>504</v>
      </c>
      <c r="E1550" s="108" t="s">
        <v>508</v>
      </c>
      <c r="F1550" s="108" t="s">
        <v>1986</v>
      </c>
      <c r="G1550" s="180">
        <v>2595.2701500000003</v>
      </c>
      <c r="H1550" s="180">
        <v>2775.69</v>
      </c>
    </row>
    <row r="1551" spans="2:8">
      <c r="B1551" s="179">
        <v>43268</v>
      </c>
      <c r="C1551" s="108" t="s">
        <v>503</v>
      </c>
      <c r="D1551" s="108" t="s">
        <v>507</v>
      </c>
      <c r="E1551" s="108" t="s">
        <v>569</v>
      </c>
      <c r="F1551" s="108" t="s">
        <v>1987</v>
      </c>
      <c r="G1551" s="180">
        <v>6311.3180000000011</v>
      </c>
      <c r="H1551" s="180">
        <v>9281.35</v>
      </c>
    </row>
    <row r="1552" spans="2:8">
      <c r="B1552" s="179">
        <v>43073</v>
      </c>
      <c r="C1552" s="108" t="s">
        <v>503</v>
      </c>
      <c r="D1552" s="108" t="s">
        <v>404</v>
      </c>
      <c r="E1552" s="108" t="s">
        <v>508</v>
      </c>
      <c r="F1552" s="108" t="s">
        <v>1988</v>
      </c>
      <c r="G1552" s="180">
        <v>2970.6956000000005</v>
      </c>
      <c r="H1552" s="180">
        <v>4368.67</v>
      </c>
    </row>
    <row r="1553" spans="2:8">
      <c r="B1553" s="179">
        <v>43138</v>
      </c>
      <c r="C1553" s="108" t="s">
        <v>514</v>
      </c>
      <c r="D1553" s="108" t="s">
        <v>504</v>
      </c>
      <c r="E1553" s="108" t="s">
        <v>520</v>
      </c>
      <c r="F1553" s="108" t="s">
        <v>1989</v>
      </c>
      <c r="G1553" s="180">
        <v>4087.6949999999997</v>
      </c>
      <c r="H1553" s="180">
        <v>7047.75</v>
      </c>
    </row>
    <row r="1554" spans="2:8">
      <c r="B1554" s="179">
        <v>43090</v>
      </c>
      <c r="C1554" s="108" t="s">
        <v>115</v>
      </c>
      <c r="D1554" s="108" t="s">
        <v>500</v>
      </c>
      <c r="E1554" s="108" t="s">
        <v>505</v>
      </c>
      <c r="F1554" s="108" t="s">
        <v>1990</v>
      </c>
      <c r="G1554" s="180">
        <v>189.27350000000001</v>
      </c>
      <c r="H1554" s="180">
        <v>511.55</v>
      </c>
    </row>
    <row r="1555" spans="2:8">
      <c r="B1555" s="179">
        <v>43330</v>
      </c>
      <c r="C1555" s="108" t="s">
        <v>514</v>
      </c>
      <c r="D1555" s="108" t="s">
        <v>500</v>
      </c>
      <c r="E1555" s="108" t="s">
        <v>498</v>
      </c>
      <c r="F1555" s="108" t="s">
        <v>1991</v>
      </c>
      <c r="G1555" s="180">
        <v>3170.5950000000003</v>
      </c>
      <c r="H1555" s="180">
        <v>4227.46</v>
      </c>
    </row>
    <row r="1556" spans="2:8">
      <c r="B1556" s="179">
        <v>42863</v>
      </c>
      <c r="C1556" s="108" t="s">
        <v>514</v>
      </c>
      <c r="D1556" s="108" t="s">
        <v>507</v>
      </c>
      <c r="E1556" s="108" t="s">
        <v>505</v>
      </c>
      <c r="F1556" s="108" t="s">
        <v>1016</v>
      </c>
      <c r="G1556" s="180">
        <v>4109.1316000000006</v>
      </c>
      <c r="H1556" s="180">
        <v>9556.1200000000008</v>
      </c>
    </row>
    <row r="1557" spans="2:8">
      <c r="B1557" s="179">
        <v>43272</v>
      </c>
      <c r="C1557" s="108" t="s">
        <v>496</v>
      </c>
      <c r="D1557" s="108" t="s">
        <v>507</v>
      </c>
      <c r="E1557" s="108" t="s">
        <v>522</v>
      </c>
      <c r="F1557" s="108" t="s">
        <v>1992</v>
      </c>
      <c r="G1557" s="180">
        <v>8555.8484000000008</v>
      </c>
      <c r="H1557" s="180">
        <v>9150.64</v>
      </c>
    </row>
    <row r="1558" spans="2:8">
      <c r="B1558" s="179">
        <v>42859</v>
      </c>
      <c r="C1558" s="108" t="s">
        <v>514</v>
      </c>
      <c r="D1558" s="108" t="s">
        <v>500</v>
      </c>
      <c r="E1558" s="108" t="s">
        <v>515</v>
      </c>
      <c r="F1558" s="108" t="s">
        <v>1993</v>
      </c>
      <c r="G1558" s="180">
        <v>1018.3470000000001</v>
      </c>
      <c r="H1558" s="180">
        <v>1851.54</v>
      </c>
    </row>
    <row r="1559" spans="2:8">
      <c r="B1559" s="179">
        <v>43385</v>
      </c>
      <c r="C1559" s="108" t="s">
        <v>514</v>
      </c>
      <c r="D1559" s="108" t="s">
        <v>404</v>
      </c>
      <c r="E1559" s="108" t="s">
        <v>498</v>
      </c>
      <c r="F1559" s="108" t="s">
        <v>1994</v>
      </c>
      <c r="G1559" s="180">
        <v>7133.7449999999999</v>
      </c>
      <c r="H1559" s="180">
        <v>9511.66</v>
      </c>
    </row>
    <row r="1560" spans="2:8">
      <c r="B1560" s="179">
        <v>42790</v>
      </c>
      <c r="C1560" s="108" t="s">
        <v>108</v>
      </c>
      <c r="D1560" s="108" t="s">
        <v>500</v>
      </c>
      <c r="E1560" s="108" t="s">
        <v>505</v>
      </c>
      <c r="F1560" s="108" t="s">
        <v>1995</v>
      </c>
      <c r="G1560" s="180">
        <v>1636.9354999999998</v>
      </c>
      <c r="H1560" s="180">
        <v>4424.1499999999996</v>
      </c>
    </row>
    <row r="1561" spans="2:8">
      <c r="B1561" s="179">
        <v>43164</v>
      </c>
      <c r="C1561" s="108" t="s">
        <v>108</v>
      </c>
      <c r="D1561" s="108" t="s">
        <v>504</v>
      </c>
      <c r="E1561" s="108" t="s">
        <v>515</v>
      </c>
      <c r="F1561" s="108" t="s">
        <v>1996</v>
      </c>
      <c r="G1561" s="180">
        <v>4802.7132000000001</v>
      </c>
      <c r="H1561" s="180">
        <v>8280.5400000000009</v>
      </c>
    </row>
    <row r="1562" spans="2:8">
      <c r="B1562" s="179">
        <v>42772</v>
      </c>
      <c r="C1562" s="108" t="s">
        <v>503</v>
      </c>
      <c r="D1562" s="108" t="s">
        <v>507</v>
      </c>
      <c r="E1562" s="108" t="s">
        <v>511</v>
      </c>
      <c r="F1562" s="108" t="s">
        <v>1997</v>
      </c>
      <c r="G1562" s="180">
        <v>5322.3736000000008</v>
      </c>
      <c r="H1562" s="180">
        <v>7827.02</v>
      </c>
    </row>
    <row r="1563" spans="2:8">
      <c r="B1563" s="179">
        <v>43318</v>
      </c>
      <c r="C1563" s="108" t="s">
        <v>108</v>
      </c>
      <c r="D1563" s="108" t="s">
        <v>497</v>
      </c>
      <c r="E1563" s="108" t="s">
        <v>498</v>
      </c>
      <c r="F1563" s="108" t="s">
        <v>1998</v>
      </c>
      <c r="G1563" s="180">
        <v>1600.3240000000001</v>
      </c>
      <c r="H1563" s="180">
        <v>1818.55</v>
      </c>
    </row>
    <row r="1564" spans="2:8">
      <c r="B1564" s="179">
        <v>42799</v>
      </c>
      <c r="C1564" s="108" t="s">
        <v>503</v>
      </c>
      <c r="D1564" s="108" t="s">
        <v>500</v>
      </c>
      <c r="E1564" s="108" t="s">
        <v>508</v>
      </c>
      <c r="F1564" s="108" t="s">
        <v>1999</v>
      </c>
      <c r="G1564" s="180">
        <v>1032.2926</v>
      </c>
      <c r="H1564" s="180">
        <v>2789.98</v>
      </c>
    </row>
    <row r="1565" spans="2:8">
      <c r="B1565" s="179">
        <v>43195</v>
      </c>
      <c r="C1565" s="108" t="s">
        <v>115</v>
      </c>
      <c r="D1565" s="108" t="s">
        <v>510</v>
      </c>
      <c r="E1565" s="108" t="s">
        <v>569</v>
      </c>
      <c r="F1565" s="108" t="s">
        <v>2000</v>
      </c>
      <c r="G1565" s="180">
        <v>1451.0067999999999</v>
      </c>
      <c r="H1565" s="180">
        <v>3921.64</v>
      </c>
    </row>
    <row r="1566" spans="2:8">
      <c r="B1566" s="179">
        <v>42965</v>
      </c>
      <c r="C1566" s="108" t="s">
        <v>503</v>
      </c>
      <c r="D1566" s="108" t="s">
        <v>404</v>
      </c>
      <c r="E1566" s="108" t="s">
        <v>505</v>
      </c>
      <c r="F1566" s="108" t="s">
        <v>2001</v>
      </c>
      <c r="G1566" s="180">
        <v>2575.3365000000003</v>
      </c>
      <c r="H1566" s="180">
        <v>4682.43</v>
      </c>
    </row>
    <row r="1567" spans="2:8">
      <c r="B1567" s="179">
        <v>43119</v>
      </c>
      <c r="C1567" s="108" t="s">
        <v>514</v>
      </c>
      <c r="D1567" s="108" t="s">
        <v>404</v>
      </c>
      <c r="E1567" s="108" t="s">
        <v>498</v>
      </c>
      <c r="F1567" s="108" t="s">
        <v>2002</v>
      </c>
      <c r="G1567" s="180">
        <v>5358.7672000000002</v>
      </c>
      <c r="H1567" s="180">
        <v>7880.54</v>
      </c>
    </row>
    <row r="1568" spans="2:8">
      <c r="B1568" s="179">
        <v>43098</v>
      </c>
      <c r="C1568" s="108" t="s">
        <v>496</v>
      </c>
      <c r="D1568" s="108" t="s">
        <v>507</v>
      </c>
      <c r="E1568" s="108" t="s">
        <v>530</v>
      </c>
      <c r="F1568" s="108" t="s">
        <v>2003</v>
      </c>
      <c r="G1568" s="180">
        <v>1776.5587</v>
      </c>
      <c r="H1568" s="180">
        <v>4801.51</v>
      </c>
    </row>
    <row r="1569" spans="2:8">
      <c r="B1569" s="179">
        <v>43438</v>
      </c>
      <c r="C1569" s="108" t="s">
        <v>514</v>
      </c>
      <c r="D1569" s="108" t="s">
        <v>510</v>
      </c>
      <c r="E1569" s="108" t="s">
        <v>569</v>
      </c>
      <c r="F1569" s="108" t="s">
        <v>2004</v>
      </c>
      <c r="G1569" s="180">
        <v>5053.6095500000001</v>
      </c>
      <c r="H1569" s="180">
        <v>5404.93</v>
      </c>
    </row>
    <row r="1570" spans="2:8">
      <c r="B1570" s="179">
        <v>42779</v>
      </c>
      <c r="C1570" s="108" t="s">
        <v>514</v>
      </c>
      <c r="D1570" s="108" t="s">
        <v>404</v>
      </c>
      <c r="E1570" s="108" t="s">
        <v>508</v>
      </c>
      <c r="F1570" s="108" t="s">
        <v>2005</v>
      </c>
      <c r="G1570" s="180">
        <v>5856.6904000000013</v>
      </c>
      <c r="H1570" s="180">
        <v>8612.7800000000007</v>
      </c>
    </row>
    <row r="1571" spans="2:8">
      <c r="B1571" s="179">
        <v>43141</v>
      </c>
      <c r="C1571" s="108" t="s">
        <v>496</v>
      </c>
      <c r="D1571" s="108" t="s">
        <v>504</v>
      </c>
      <c r="E1571" s="108" t="s">
        <v>535</v>
      </c>
      <c r="F1571" s="108" t="s">
        <v>2006</v>
      </c>
      <c r="G1571" s="180">
        <v>1022.85</v>
      </c>
      <c r="H1571" s="180">
        <v>2273</v>
      </c>
    </row>
    <row r="1572" spans="2:8">
      <c r="B1572" s="179">
        <v>42786</v>
      </c>
      <c r="C1572" s="108" t="s">
        <v>496</v>
      </c>
      <c r="D1572" s="108" t="s">
        <v>500</v>
      </c>
      <c r="E1572" s="108" t="s">
        <v>520</v>
      </c>
      <c r="F1572" s="108" t="s">
        <v>2007</v>
      </c>
      <c r="G1572" s="180">
        <v>4808.4610000000002</v>
      </c>
      <c r="H1572" s="180">
        <v>8290.4500000000007</v>
      </c>
    </row>
    <row r="1573" spans="2:8">
      <c r="B1573" s="179">
        <v>43446</v>
      </c>
      <c r="C1573" s="108" t="s">
        <v>496</v>
      </c>
      <c r="D1573" s="108" t="s">
        <v>507</v>
      </c>
      <c r="E1573" s="108" t="s">
        <v>522</v>
      </c>
      <c r="F1573" s="108" t="s">
        <v>2008</v>
      </c>
      <c r="G1573" s="180">
        <v>2004.9227000000001</v>
      </c>
      <c r="H1573" s="180">
        <v>5418.71</v>
      </c>
    </row>
    <row r="1574" spans="2:8">
      <c r="B1574" s="179">
        <v>43016</v>
      </c>
      <c r="C1574" s="108" t="s">
        <v>514</v>
      </c>
      <c r="D1574" s="108" t="s">
        <v>404</v>
      </c>
      <c r="E1574" s="108" t="s">
        <v>522</v>
      </c>
      <c r="F1574" s="108" t="s">
        <v>2009</v>
      </c>
      <c r="G1574" s="180">
        <v>2840.8854000000001</v>
      </c>
      <c r="H1574" s="180">
        <v>4815.0600000000004</v>
      </c>
    </row>
    <row r="1575" spans="2:8">
      <c r="B1575" s="179">
        <v>43405</v>
      </c>
      <c r="C1575" s="108" t="s">
        <v>514</v>
      </c>
      <c r="D1575" s="108" t="s">
        <v>504</v>
      </c>
      <c r="E1575" s="108" t="s">
        <v>505</v>
      </c>
      <c r="F1575" s="108" t="s">
        <v>2010</v>
      </c>
      <c r="G1575" s="180">
        <v>1283.5119</v>
      </c>
      <c r="H1575" s="180">
        <v>1372.74</v>
      </c>
    </row>
    <row r="1576" spans="2:8">
      <c r="B1576" s="179">
        <v>42742</v>
      </c>
      <c r="C1576" s="108" t="s">
        <v>115</v>
      </c>
      <c r="D1576" s="108" t="s">
        <v>528</v>
      </c>
      <c r="E1576" s="108" t="s">
        <v>501</v>
      </c>
      <c r="F1576" s="108" t="s">
        <v>2011</v>
      </c>
      <c r="G1576" s="180">
        <v>2486.4555</v>
      </c>
      <c r="H1576" s="180">
        <v>6720.15</v>
      </c>
    </row>
    <row r="1577" spans="2:8">
      <c r="B1577" s="179">
        <v>43226</v>
      </c>
      <c r="C1577" s="108" t="s">
        <v>514</v>
      </c>
      <c r="D1577" s="108" t="s">
        <v>497</v>
      </c>
      <c r="E1577" s="108" t="s">
        <v>508</v>
      </c>
      <c r="F1577" s="108" t="s">
        <v>591</v>
      </c>
      <c r="G1577" s="180">
        <v>3437.8080000000004</v>
      </c>
      <c r="H1577" s="180">
        <v>3676.8</v>
      </c>
    </row>
    <row r="1578" spans="2:8">
      <c r="B1578" s="179">
        <v>42920</v>
      </c>
      <c r="C1578" s="108" t="s">
        <v>514</v>
      </c>
      <c r="D1578" s="108" t="s">
        <v>507</v>
      </c>
      <c r="E1578" s="108" t="s">
        <v>508</v>
      </c>
      <c r="F1578" s="108" t="s">
        <v>2012</v>
      </c>
      <c r="G1578" s="180">
        <v>6603.42</v>
      </c>
      <c r="H1578" s="180">
        <v>8804.56</v>
      </c>
    </row>
    <row r="1579" spans="2:8">
      <c r="B1579" s="179">
        <v>43298</v>
      </c>
      <c r="C1579" s="108" t="s">
        <v>514</v>
      </c>
      <c r="D1579" s="108" t="s">
        <v>500</v>
      </c>
      <c r="E1579" s="108" t="s">
        <v>498</v>
      </c>
      <c r="F1579" s="108" t="s">
        <v>1070</v>
      </c>
      <c r="G1579" s="180">
        <v>245.7825</v>
      </c>
      <c r="H1579" s="180">
        <v>327.71</v>
      </c>
    </row>
    <row r="1580" spans="2:8">
      <c r="B1580" s="179">
        <v>42770</v>
      </c>
      <c r="C1580" s="108" t="s">
        <v>514</v>
      </c>
      <c r="D1580" s="108" t="s">
        <v>500</v>
      </c>
      <c r="E1580" s="108" t="s">
        <v>530</v>
      </c>
      <c r="F1580" s="108" t="s">
        <v>2013</v>
      </c>
      <c r="G1580" s="180">
        <v>3381.4929000000002</v>
      </c>
      <c r="H1580" s="180">
        <v>9139.17</v>
      </c>
    </row>
    <row r="1581" spans="2:8">
      <c r="B1581" s="179">
        <v>43282</v>
      </c>
      <c r="C1581" s="108" t="s">
        <v>115</v>
      </c>
      <c r="D1581" s="108" t="s">
        <v>528</v>
      </c>
      <c r="E1581" s="108" t="s">
        <v>520</v>
      </c>
      <c r="F1581" s="108" t="s">
        <v>2014</v>
      </c>
      <c r="G1581" s="180">
        <v>7429.1272000000008</v>
      </c>
      <c r="H1581" s="180">
        <v>8442.19</v>
      </c>
    </row>
    <row r="1582" spans="2:8">
      <c r="B1582" s="179">
        <v>42873</v>
      </c>
      <c r="C1582" s="108" t="s">
        <v>514</v>
      </c>
      <c r="D1582" s="108" t="s">
        <v>500</v>
      </c>
      <c r="E1582" s="108" t="s">
        <v>535</v>
      </c>
      <c r="F1582" s="108" t="s">
        <v>2015</v>
      </c>
      <c r="G1582" s="180">
        <v>3731.0940000000001</v>
      </c>
      <c r="H1582" s="180">
        <v>8291.32</v>
      </c>
    </row>
    <row r="1583" spans="2:8">
      <c r="B1583" s="179">
        <v>43243</v>
      </c>
      <c r="C1583" s="108" t="s">
        <v>514</v>
      </c>
      <c r="D1583" s="108" t="s">
        <v>500</v>
      </c>
      <c r="E1583" s="108" t="s">
        <v>508</v>
      </c>
      <c r="F1583" s="108" t="s">
        <v>2016</v>
      </c>
      <c r="G1583" s="180">
        <v>6767.5080000000007</v>
      </c>
      <c r="H1583" s="180">
        <v>7690.35</v>
      </c>
    </row>
    <row r="1584" spans="2:8">
      <c r="B1584" s="179">
        <v>43086</v>
      </c>
      <c r="C1584" s="108" t="s">
        <v>514</v>
      </c>
      <c r="D1584" s="108" t="s">
        <v>528</v>
      </c>
      <c r="E1584" s="108" t="s">
        <v>515</v>
      </c>
      <c r="F1584" s="108" t="s">
        <v>1174</v>
      </c>
      <c r="G1584" s="180">
        <v>1496.0616</v>
      </c>
      <c r="H1584" s="180">
        <v>1700.07</v>
      </c>
    </row>
    <row r="1585" spans="2:8">
      <c r="B1585" s="179">
        <v>43453</v>
      </c>
      <c r="C1585" s="108" t="s">
        <v>115</v>
      </c>
      <c r="D1585" s="108" t="s">
        <v>510</v>
      </c>
      <c r="E1585" s="108" t="s">
        <v>505</v>
      </c>
      <c r="F1585" s="108" t="s">
        <v>2017</v>
      </c>
      <c r="G1585" s="180">
        <v>2986.3084000000003</v>
      </c>
      <c r="H1585" s="180">
        <v>4391.63</v>
      </c>
    </row>
    <row r="1586" spans="2:8">
      <c r="B1586" s="179">
        <v>42800</v>
      </c>
      <c r="C1586" s="108" t="s">
        <v>108</v>
      </c>
      <c r="D1586" s="108" t="s">
        <v>528</v>
      </c>
      <c r="E1586" s="108" t="s">
        <v>522</v>
      </c>
      <c r="F1586" s="108" t="s">
        <v>2018</v>
      </c>
      <c r="G1586" s="180">
        <v>4512.3936000000003</v>
      </c>
      <c r="H1586" s="180">
        <v>5127.72</v>
      </c>
    </row>
    <row r="1587" spans="2:8">
      <c r="B1587" s="179">
        <v>43205</v>
      </c>
      <c r="C1587" s="108" t="s">
        <v>496</v>
      </c>
      <c r="D1587" s="108" t="s">
        <v>507</v>
      </c>
      <c r="E1587" s="108" t="s">
        <v>522</v>
      </c>
      <c r="F1587" s="108" t="s">
        <v>878</v>
      </c>
      <c r="G1587" s="180">
        <v>1336.2525000000001</v>
      </c>
      <c r="H1587" s="180">
        <v>2969.45</v>
      </c>
    </row>
    <row r="1588" spans="2:8">
      <c r="B1588" s="179">
        <v>42797</v>
      </c>
      <c r="C1588" s="108" t="s">
        <v>108</v>
      </c>
      <c r="D1588" s="108" t="s">
        <v>526</v>
      </c>
      <c r="E1588" s="108" t="s">
        <v>535</v>
      </c>
      <c r="F1588" s="108" t="s">
        <v>2019</v>
      </c>
      <c r="G1588" s="180">
        <v>5971.7849999999999</v>
      </c>
      <c r="H1588" s="180">
        <v>7962.38</v>
      </c>
    </row>
    <row r="1589" spans="2:8">
      <c r="B1589" s="179">
        <v>43283</v>
      </c>
      <c r="C1589" s="108" t="s">
        <v>503</v>
      </c>
      <c r="D1589" s="108" t="s">
        <v>404</v>
      </c>
      <c r="E1589" s="108" t="s">
        <v>505</v>
      </c>
      <c r="F1589" s="108" t="s">
        <v>2020</v>
      </c>
      <c r="G1589" s="180">
        <v>4467.4575000000004</v>
      </c>
      <c r="H1589" s="180">
        <v>8122.65</v>
      </c>
    </row>
    <row r="1590" spans="2:8">
      <c r="B1590" s="179">
        <v>42777</v>
      </c>
      <c r="C1590" s="108" t="s">
        <v>496</v>
      </c>
      <c r="D1590" s="108" t="s">
        <v>526</v>
      </c>
      <c r="E1590" s="108" t="s">
        <v>498</v>
      </c>
      <c r="F1590" s="108" t="s">
        <v>2021</v>
      </c>
      <c r="G1590" s="180">
        <v>2570.7332000000001</v>
      </c>
      <c r="H1590" s="180">
        <v>3780.49</v>
      </c>
    </row>
    <row r="1591" spans="2:8">
      <c r="B1591" s="179">
        <v>43106</v>
      </c>
      <c r="C1591" s="108" t="s">
        <v>514</v>
      </c>
      <c r="D1591" s="108" t="s">
        <v>497</v>
      </c>
      <c r="E1591" s="108" t="s">
        <v>562</v>
      </c>
      <c r="F1591" s="108" t="s">
        <v>2022</v>
      </c>
      <c r="G1591" s="180">
        <v>124.45950000000001</v>
      </c>
      <c r="H1591" s="180">
        <v>226.29</v>
      </c>
    </row>
    <row r="1592" spans="2:8">
      <c r="B1592" s="179">
        <v>42819</v>
      </c>
      <c r="C1592" s="108" t="s">
        <v>514</v>
      </c>
      <c r="D1592" s="108" t="s">
        <v>510</v>
      </c>
      <c r="E1592" s="108" t="s">
        <v>569</v>
      </c>
      <c r="F1592" s="108" t="s">
        <v>2023</v>
      </c>
      <c r="G1592" s="180">
        <v>1044.9780000000001</v>
      </c>
      <c r="H1592" s="180">
        <v>1899.96</v>
      </c>
    </row>
    <row r="1593" spans="2:8">
      <c r="B1593" s="179">
        <v>43104</v>
      </c>
      <c r="C1593" s="108" t="s">
        <v>115</v>
      </c>
      <c r="D1593" s="108" t="s">
        <v>510</v>
      </c>
      <c r="E1593" s="108" t="s">
        <v>511</v>
      </c>
      <c r="F1593" s="108" t="s">
        <v>1718</v>
      </c>
      <c r="G1593" s="180">
        <v>2681.8387999999995</v>
      </c>
      <c r="H1593" s="180">
        <v>4623.8599999999997</v>
      </c>
    </row>
    <row r="1594" spans="2:8">
      <c r="B1594" s="179">
        <v>42905</v>
      </c>
      <c r="C1594" s="108" t="s">
        <v>108</v>
      </c>
      <c r="D1594" s="108" t="s">
        <v>497</v>
      </c>
      <c r="E1594" s="108" t="s">
        <v>511</v>
      </c>
      <c r="F1594" s="108" t="s">
        <v>2024</v>
      </c>
      <c r="G1594" s="180">
        <v>121.977</v>
      </c>
      <c r="H1594" s="180">
        <v>271.06</v>
      </c>
    </row>
    <row r="1595" spans="2:8">
      <c r="B1595" s="179">
        <v>43160</v>
      </c>
      <c r="C1595" s="108" t="s">
        <v>503</v>
      </c>
      <c r="D1595" s="108" t="s">
        <v>526</v>
      </c>
      <c r="E1595" s="108" t="s">
        <v>522</v>
      </c>
      <c r="F1595" s="108" t="s">
        <v>2025</v>
      </c>
      <c r="G1595" s="180">
        <v>4976.1312000000007</v>
      </c>
      <c r="H1595" s="180">
        <v>7317.84</v>
      </c>
    </row>
    <row r="1596" spans="2:8">
      <c r="B1596" s="179">
        <v>42743</v>
      </c>
      <c r="C1596" s="108" t="s">
        <v>115</v>
      </c>
      <c r="D1596" s="108" t="s">
        <v>500</v>
      </c>
      <c r="E1596" s="108" t="s">
        <v>511</v>
      </c>
      <c r="F1596" s="108" t="s">
        <v>2026</v>
      </c>
      <c r="G1596" s="180">
        <v>1201.9445999999998</v>
      </c>
      <c r="H1596" s="180">
        <v>2795.22</v>
      </c>
    </row>
    <row r="1597" spans="2:8">
      <c r="B1597" s="179">
        <v>43385</v>
      </c>
      <c r="C1597" s="108" t="s">
        <v>503</v>
      </c>
      <c r="D1597" s="108" t="s">
        <v>507</v>
      </c>
      <c r="E1597" s="108" t="s">
        <v>501</v>
      </c>
      <c r="F1597" s="108" t="s">
        <v>2027</v>
      </c>
      <c r="G1597" s="180">
        <v>2274.3017999999997</v>
      </c>
      <c r="H1597" s="180">
        <v>3921.21</v>
      </c>
    </row>
    <row r="1598" spans="2:8">
      <c r="B1598" s="179">
        <v>42900</v>
      </c>
      <c r="C1598" s="108" t="s">
        <v>514</v>
      </c>
      <c r="D1598" s="108" t="s">
        <v>510</v>
      </c>
      <c r="E1598" s="108" t="s">
        <v>569</v>
      </c>
      <c r="F1598" s="108" t="s">
        <v>2028</v>
      </c>
      <c r="G1598" s="180">
        <v>2315.4340000000002</v>
      </c>
      <c r="H1598" s="180">
        <v>3405.05</v>
      </c>
    </row>
    <row r="1599" spans="2:8">
      <c r="B1599" s="179">
        <v>43106</v>
      </c>
      <c r="C1599" s="108" t="s">
        <v>514</v>
      </c>
      <c r="D1599" s="108" t="s">
        <v>526</v>
      </c>
      <c r="E1599" s="108" t="s">
        <v>569</v>
      </c>
      <c r="F1599" s="108" t="s">
        <v>2029</v>
      </c>
      <c r="G1599" s="180">
        <v>3370.9940000000001</v>
      </c>
      <c r="H1599" s="180">
        <v>6129.08</v>
      </c>
    </row>
    <row r="1600" spans="2:8">
      <c r="B1600" s="179">
        <v>42794</v>
      </c>
      <c r="C1600" s="108" t="s">
        <v>503</v>
      </c>
      <c r="D1600" s="108" t="s">
        <v>528</v>
      </c>
      <c r="E1600" s="108" t="s">
        <v>562</v>
      </c>
      <c r="F1600" s="108" t="s">
        <v>2030</v>
      </c>
      <c r="G1600" s="180">
        <v>125.89989999999999</v>
      </c>
      <c r="H1600" s="180">
        <v>340.27</v>
      </c>
    </row>
    <row r="1601" spans="2:8">
      <c r="B1601" s="179">
        <v>43277</v>
      </c>
      <c r="C1601" s="108" t="s">
        <v>514</v>
      </c>
      <c r="D1601" s="108" t="s">
        <v>528</v>
      </c>
      <c r="E1601" s="108" t="s">
        <v>520</v>
      </c>
      <c r="F1601" s="108" t="s">
        <v>2031</v>
      </c>
      <c r="G1601" s="180">
        <v>3712.2150999999999</v>
      </c>
      <c r="H1601" s="180">
        <v>6291.89</v>
      </c>
    </row>
    <row r="1602" spans="2:8">
      <c r="B1602" s="179">
        <v>42956</v>
      </c>
      <c r="C1602" s="108" t="s">
        <v>115</v>
      </c>
      <c r="D1602" s="108" t="s">
        <v>500</v>
      </c>
      <c r="E1602" s="108" t="s">
        <v>535</v>
      </c>
      <c r="F1602" s="108" t="s">
        <v>2032</v>
      </c>
      <c r="G1602" s="180">
        <v>1327.1233999999999</v>
      </c>
      <c r="H1602" s="180">
        <v>3586.82</v>
      </c>
    </row>
    <row r="1603" spans="2:8">
      <c r="B1603" s="179">
        <v>43268</v>
      </c>
      <c r="C1603" s="108" t="s">
        <v>514</v>
      </c>
      <c r="D1603" s="108" t="s">
        <v>510</v>
      </c>
      <c r="E1603" s="108" t="s">
        <v>508</v>
      </c>
      <c r="F1603" s="108" t="s">
        <v>2033</v>
      </c>
      <c r="G1603" s="180">
        <v>2181.2399999999998</v>
      </c>
      <c r="H1603" s="180">
        <v>4847.2</v>
      </c>
    </row>
    <row r="1604" spans="2:8">
      <c r="B1604" s="179">
        <v>42858</v>
      </c>
      <c r="C1604" s="108" t="s">
        <v>514</v>
      </c>
      <c r="D1604" s="108" t="s">
        <v>510</v>
      </c>
      <c r="E1604" s="108" t="s">
        <v>508</v>
      </c>
      <c r="F1604" s="108" t="s">
        <v>2034</v>
      </c>
      <c r="G1604" s="180">
        <v>4846.9558500000003</v>
      </c>
      <c r="H1604" s="180">
        <v>5183.91</v>
      </c>
    </row>
    <row r="1605" spans="2:8">
      <c r="B1605" s="179">
        <v>43189</v>
      </c>
      <c r="C1605" s="108" t="s">
        <v>115</v>
      </c>
      <c r="D1605" s="108" t="s">
        <v>507</v>
      </c>
      <c r="E1605" s="108" t="s">
        <v>522</v>
      </c>
      <c r="F1605" s="108" t="s">
        <v>2035</v>
      </c>
      <c r="G1605" s="180">
        <v>3133.125</v>
      </c>
      <c r="H1605" s="180">
        <v>6962.5</v>
      </c>
    </row>
    <row r="1606" spans="2:8">
      <c r="B1606" s="179">
        <v>42740</v>
      </c>
      <c r="C1606" s="108" t="s">
        <v>108</v>
      </c>
      <c r="D1606" s="108" t="s">
        <v>504</v>
      </c>
      <c r="E1606" s="108" t="s">
        <v>511</v>
      </c>
      <c r="F1606" s="108" t="s">
        <v>2036</v>
      </c>
      <c r="G1606" s="180">
        <v>9284.3816999999999</v>
      </c>
      <c r="H1606" s="180">
        <v>9929.82</v>
      </c>
    </row>
    <row r="1607" spans="2:8">
      <c r="B1607" s="179">
        <v>43417</v>
      </c>
      <c r="C1607" s="108" t="s">
        <v>115</v>
      </c>
      <c r="D1607" s="108" t="s">
        <v>404</v>
      </c>
      <c r="E1607" s="108" t="s">
        <v>537</v>
      </c>
      <c r="F1607" s="108" t="s">
        <v>2037</v>
      </c>
      <c r="G1607" s="180">
        <v>3755.3823999999995</v>
      </c>
      <c r="H1607" s="180">
        <v>4267.4799999999996</v>
      </c>
    </row>
    <row r="1608" spans="2:8">
      <c r="B1608" s="179">
        <v>43010</v>
      </c>
      <c r="C1608" s="108" t="s">
        <v>108</v>
      </c>
      <c r="D1608" s="108" t="s">
        <v>510</v>
      </c>
      <c r="E1608" s="108" t="s">
        <v>501</v>
      </c>
      <c r="F1608" s="108" t="s">
        <v>2038</v>
      </c>
      <c r="G1608" s="180">
        <v>2578.5144</v>
      </c>
      <c r="H1608" s="180">
        <v>2930.13</v>
      </c>
    </row>
    <row r="1609" spans="2:8">
      <c r="B1609" s="179">
        <v>43245</v>
      </c>
      <c r="C1609" s="108" t="s">
        <v>503</v>
      </c>
      <c r="D1609" s="108" t="s">
        <v>526</v>
      </c>
      <c r="E1609" s="108" t="s">
        <v>511</v>
      </c>
      <c r="F1609" s="108" t="s">
        <v>2039</v>
      </c>
      <c r="G1609" s="180">
        <v>2580.6390000000001</v>
      </c>
      <c r="H1609" s="180">
        <v>6974.7</v>
      </c>
    </row>
    <row r="1610" spans="2:8">
      <c r="B1610" s="179">
        <v>42883</v>
      </c>
      <c r="C1610" s="108" t="s">
        <v>108</v>
      </c>
      <c r="D1610" s="108" t="s">
        <v>500</v>
      </c>
      <c r="E1610" s="108" t="s">
        <v>524</v>
      </c>
      <c r="F1610" s="108" t="s">
        <v>2040</v>
      </c>
      <c r="G1610" s="180">
        <v>3591.7915000000003</v>
      </c>
      <c r="H1610" s="180">
        <v>6530.53</v>
      </c>
    </row>
    <row r="1611" spans="2:8">
      <c r="B1611" s="179">
        <v>43342</v>
      </c>
      <c r="C1611" s="108" t="s">
        <v>514</v>
      </c>
      <c r="D1611" s="108" t="s">
        <v>500</v>
      </c>
      <c r="E1611" s="108" t="s">
        <v>501</v>
      </c>
      <c r="F1611" s="108" t="s">
        <v>2041</v>
      </c>
      <c r="G1611" s="180">
        <v>8815.9186500000014</v>
      </c>
      <c r="H1611" s="180">
        <v>9428.7900000000009</v>
      </c>
    </row>
    <row r="1612" spans="2:8">
      <c r="B1612" s="179">
        <v>42794</v>
      </c>
      <c r="C1612" s="108" t="s">
        <v>514</v>
      </c>
      <c r="D1612" s="108" t="s">
        <v>507</v>
      </c>
      <c r="E1612" s="108" t="s">
        <v>530</v>
      </c>
      <c r="F1612" s="108" t="s">
        <v>2042</v>
      </c>
      <c r="G1612" s="180">
        <v>206.6925</v>
      </c>
      <c r="H1612" s="180">
        <v>275.58999999999997</v>
      </c>
    </row>
    <row r="1613" spans="2:8">
      <c r="B1613" s="179">
        <v>43171</v>
      </c>
      <c r="C1613" s="108" t="s">
        <v>108</v>
      </c>
      <c r="D1613" s="108" t="s">
        <v>510</v>
      </c>
      <c r="E1613" s="108" t="s">
        <v>515</v>
      </c>
      <c r="F1613" s="108" t="s">
        <v>2043</v>
      </c>
      <c r="G1613" s="180">
        <v>2181.6050999999998</v>
      </c>
      <c r="H1613" s="180">
        <v>5896.23</v>
      </c>
    </row>
    <row r="1614" spans="2:8">
      <c r="B1614" s="179">
        <v>42964</v>
      </c>
      <c r="C1614" s="108" t="s">
        <v>514</v>
      </c>
      <c r="D1614" s="108" t="s">
        <v>507</v>
      </c>
      <c r="E1614" s="108" t="s">
        <v>520</v>
      </c>
      <c r="F1614" s="108" t="s">
        <v>2044</v>
      </c>
      <c r="G1614" s="180">
        <v>3740.28</v>
      </c>
      <c r="H1614" s="180">
        <v>4987.04</v>
      </c>
    </row>
    <row r="1615" spans="2:8">
      <c r="B1615" s="179">
        <v>43239</v>
      </c>
      <c r="C1615" s="108" t="s">
        <v>496</v>
      </c>
      <c r="D1615" s="108" t="s">
        <v>528</v>
      </c>
      <c r="E1615" s="108" t="s">
        <v>524</v>
      </c>
      <c r="F1615" s="108" t="s">
        <v>1624</v>
      </c>
      <c r="G1615" s="180">
        <v>4965.8156000000008</v>
      </c>
      <c r="H1615" s="180">
        <v>7302.67</v>
      </c>
    </row>
    <row r="1616" spans="2:8">
      <c r="B1616" s="179">
        <v>42854</v>
      </c>
      <c r="C1616" s="108" t="s">
        <v>514</v>
      </c>
      <c r="D1616" s="108" t="s">
        <v>497</v>
      </c>
      <c r="E1616" s="108" t="s">
        <v>535</v>
      </c>
      <c r="F1616" s="108" t="s">
        <v>2045</v>
      </c>
      <c r="G1616" s="180">
        <v>2646.4608000000003</v>
      </c>
      <c r="H1616" s="180">
        <v>6154.56</v>
      </c>
    </row>
    <row r="1617" spans="2:8">
      <c r="B1617" s="179">
        <v>43394</v>
      </c>
      <c r="C1617" s="108" t="s">
        <v>108</v>
      </c>
      <c r="D1617" s="108" t="s">
        <v>526</v>
      </c>
      <c r="E1617" s="108" t="s">
        <v>511</v>
      </c>
      <c r="F1617" s="108" t="s">
        <v>2046</v>
      </c>
      <c r="G1617" s="180">
        <v>8114.0702499999998</v>
      </c>
      <c r="H1617" s="180">
        <v>8678.15</v>
      </c>
    </row>
    <row r="1618" spans="2:8">
      <c r="B1618" s="179">
        <v>42789</v>
      </c>
      <c r="C1618" s="108" t="s">
        <v>108</v>
      </c>
      <c r="D1618" s="108" t="s">
        <v>507</v>
      </c>
      <c r="E1618" s="108" t="s">
        <v>562</v>
      </c>
      <c r="F1618" s="108" t="s">
        <v>2047</v>
      </c>
      <c r="G1618" s="180">
        <v>1776.6</v>
      </c>
      <c r="H1618" s="180">
        <v>2368.8000000000002</v>
      </c>
    </row>
    <row r="1619" spans="2:8">
      <c r="B1619" s="179">
        <v>43116</v>
      </c>
      <c r="C1619" s="108" t="s">
        <v>115</v>
      </c>
      <c r="D1619" s="108" t="s">
        <v>500</v>
      </c>
      <c r="E1619" s="108" t="s">
        <v>537</v>
      </c>
      <c r="F1619" s="108" t="s">
        <v>1135</v>
      </c>
      <c r="G1619" s="180">
        <v>3206.4777999999997</v>
      </c>
      <c r="H1619" s="180">
        <v>5528.41</v>
      </c>
    </row>
    <row r="1620" spans="2:8">
      <c r="B1620" s="179">
        <v>43014</v>
      </c>
      <c r="C1620" s="108" t="s">
        <v>108</v>
      </c>
      <c r="D1620" s="108" t="s">
        <v>526</v>
      </c>
      <c r="E1620" s="108" t="s">
        <v>501</v>
      </c>
      <c r="F1620" s="108" t="s">
        <v>2048</v>
      </c>
      <c r="G1620" s="180">
        <v>1547.1495</v>
      </c>
      <c r="H1620" s="180">
        <v>3438.11</v>
      </c>
    </row>
    <row r="1621" spans="2:8">
      <c r="B1621" s="179">
        <v>43341</v>
      </c>
      <c r="C1621" s="108" t="s">
        <v>514</v>
      </c>
      <c r="D1621" s="108" t="s">
        <v>507</v>
      </c>
      <c r="E1621" s="108" t="s">
        <v>508</v>
      </c>
      <c r="F1621" s="108" t="s">
        <v>2049</v>
      </c>
      <c r="G1621" s="180">
        <v>1420.6288</v>
      </c>
      <c r="H1621" s="180">
        <v>2089.16</v>
      </c>
    </row>
    <row r="1622" spans="2:8">
      <c r="B1622" s="179">
        <v>42988</v>
      </c>
      <c r="C1622" s="108" t="s">
        <v>108</v>
      </c>
      <c r="D1622" s="108" t="s">
        <v>510</v>
      </c>
      <c r="E1622" s="108" t="s">
        <v>522</v>
      </c>
      <c r="F1622" s="108" t="s">
        <v>2050</v>
      </c>
      <c r="G1622" s="180">
        <v>1625.3027</v>
      </c>
      <c r="H1622" s="180">
        <v>4392.71</v>
      </c>
    </row>
    <row r="1623" spans="2:8">
      <c r="B1623" s="179">
        <v>43187</v>
      </c>
      <c r="C1623" s="108" t="s">
        <v>108</v>
      </c>
      <c r="D1623" s="108" t="s">
        <v>497</v>
      </c>
      <c r="E1623" s="108" t="s">
        <v>511</v>
      </c>
      <c r="F1623" s="108" t="s">
        <v>2051</v>
      </c>
      <c r="G1623" s="180">
        <v>287.93600000000004</v>
      </c>
      <c r="H1623" s="180">
        <v>523.52</v>
      </c>
    </row>
    <row r="1624" spans="2:8">
      <c r="B1624" s="179">
        <v>42896</v>
      </c>
      <c r="C1624" s="108" t="s">
        <v>108</v>
      </c>
      <c r="D1624" s="108" t="s">
        <v>404</v>
      </c>
      <c r="E1624" s="108" t="s">
        <v>569</v>
      </c>
      <c r="F1624" s="108" t="s">
        <v>2052</v>
      </c>
      <c r="G1624" s="180">
        <v>3657.6316000000002</v>
      </c>
      <c r="H1624" s="180">
        <v>8506.1200000000008</v>
      </c>
    </row>
    <row r="1625" spans="2:8">
      <c r="B1625" s="179">
        <v>43324</v>
      </c>
      <c r="C1625" s="108" t="s">
        <v>514</v>
      </c>
      <c r="D1625" s="108" t="s">
        <v>497</v>
      </c>
      <c r="E1625" s="108" t="s">
        <v>505</v>
      </c>
      <c r="F1625" s="108" t="s">
        <v>2053</v>
      </c>
      <c r="G1625" s="180">
        <v>6141.74</v>
      </c>
      <c r="H1625" s="180">
        <v>6979.25</v>
      </c>
    </row>
    <row r="1626" spans="2:8">
      <c r="B1626" s="179">
        <v>42789</v>
      </c>
      <c r="C1626" s="108" t="s">
        <v>108</v>
      </c>
      <c r="D1626" s="108" t="s">
        <v>497</v>
      </c>
      <c r="E1626" s="108" t="s">
        <v>501</v>
      </c>
      <c r="F1626" s="108" t="s">
        <v>2054</v>
      </c>
      <c r="G1626" s="180">
        <v>3422.9535999999998</v>
      </c>
      <c r="H1626" s="180">
        <v>3889.72</v>
      </c>
    </row>
    <row r="1627" spans="2:8">
      <c r="B1627" s="179">
        <v>43183</v>
      </c>
      <c r="C1627" s="108" t="s">
        <v>496</v>
      </c>
      <c r="D1627" s="108" t="s">
        <v>500</v>
      </c>
      <c r="E1627" s="108" t="s">
        <v>508</v>
      </c>
      <c r="F1627" s="108" t="s">
        <v>2055</v>
      </c>
      <c r="G1627" s="180">
        <v>1831.1892</v>
      </c>
      <c r="H1627" s="180">
        <v>4949.16</v>
      </c>
    </row>
    <row r="1628" spans="2:8">
      <c r="B1628" s="179">
        <v>42790</v>
      </c>
      <c r="C1628" s="108" t="s">
        <v>514</v>
      </c>
      <c r="D1628" s="108" t="s">
        <v>528</v>
      </c>
      <c r="E1628" s="108" t="s">
        <v>508</v>
      </c>
      <c r="F1628" s="108" t="s">
        <v>2056</v>
      </c>
      <c r="G1628" s="180">
        <v>1958.9674</v>
      </c>
      <c r="H1628" s="180">
        <v>3377.53</v>
      </c>
    </row>
    <row r="1629" spans="2:8">
      <c r="B1629" s="179">
        <v>43386</v>
      </c>
      <c r="C1629" s="108" t="s">
        <v>115</v>
      </c>
      <c r="D1629" s="108" t="s">
        <v>526</v>
      </c>
      <c r="E1629" s="108" t="s">
        <v>508</v>
      </c>
      <c r="F1629" s="108" t="s">
        <v>2057</v>
      </c>
      <c r="G1629" s="180">
        <v>1108.8071500000001</v>
      </c>
      <c r="H1629" s="180">
        <v>1185.8900000000001</v>
      </c>
    </row>
    <row r="1630" spans="2:8">
      <c r="B1630" s="179">
        <v>42943</v>
      </c>
      <c r="C1630" s="108" t="s">
        <v>514</v>
      </c>
      <c r="D1630" s="108" t="s">
        <v>528</v>
      </c>
      <c r="E1630" s="108" t="s">
        <v>508</v>
      </c>
      <c r="F1630" s="108" t="s">
        <v>2058</v>
      </c>
      <c r="G1630" s="180">
        <v>2690.7028999999998</v>
      </c>
      <c r="H1630" s="180">
        <v>7272.17</v>
      </c>
    </row>
    <row r="1631" spans="2:8">
      <c r="B1631" s="179">
        <v>43185</v>
      </c>
      <c r="C1631" s="108" t="s">
        <v>496</v>
      </c>
      <c r="D1631" s="108" t="s">
        <v>500</v>
      </c>
      <c r="E1631" s="108" t="s">
        <v>520</v>
      </c>
      <c r="F1631" s="108" t="s">
        <v>2059</v>
      </c>
      <c r="G1631" s="180">
        <v>3488.5488</v>
      </c>
      <c r="H1631" s="180">
        <v>3964.26</v>
      </c>
    </row>
    <row r="1632" spans="2:8">
      <c r="B1632" s="179">
        <v>42898</v>
      </c>
      <c r="C1632" s="108" t="s">
        <v>514</v>
      </c>
      <c r="D1632" s="108" t="s">
        <v>500</v>
      </c>
      <c r="E1632" s="108" t="s">
        <v>569</v>
      </c>
      <c r="F1632" s="108" t="s">
        <v>2060</v>
      </c>
      <c r="G1632" s="180">
        <v>2292.2224999999999</v>
      </c>
      <c r="H1632" s="180">
        <v>5330.75</v>
      </c>
    </row>
    <row r="1633" spans="2:8">
      <c r="B1633" s="179">
        <v>43164</v>
      </c>
      <c r="C1633" s="108" t="s">
        <v>115</v>
      </c>
      <c r="D1633" s="108" t="s">
        <v>504</v>
      </c>
      <c r="E1633" s="108" t="s">
        <v>501</v>
      </c>
      <c r="F1633" s="108" t="s">
        <v>2061</v>
      </c>
      <c r="G1633" s="180">
        <v>3412.3835999999997</v>
      </c>
      <c r="H1633" s="180">
        <v>5883.42</v>
      </c>
    </row>
    <row r="1634" spans="2:8">
      <c r="B1634" s="179">
        <v>42980</v>
      </c>
      <c r="C1634" s="108" t="s">
        <v>496</v>
      </c>
      <c r="D1634" s="108" t="s">
        <v>500</v>
      </c>
      <c r="E1634" s="108" t="s">
        <v>505</v>
      </c>
      <c r="F1634" s="108" t="s">
        <v>1848</v>
      </c>
      <c r="G1634" s="180">
        <v>3759.9414999999995</v>
      </c>
      <c r="H1634" s="180">
        <v>8744.0499999999993</v>
      </c>
    </row>
    <row r="1635" spans="2:8">
      <c r="B1635" s="179">
        <v>43286</v>
      </c>
      <c r="C1635" s="108" t="s">
        <v>115</v>
      </c>
      <c r="D1635" s="108" t="s">
        <v>528</v>
      </c>
      <c r="E1635" s="108" t="s">
        <v>505</v>
      </c>
      <c r="F1635" s="108" t="s">
        <v>2062</v>
      </c>
      <c r="G1635" s="180">
        <v>700.90404999999998</v>
      </c>
      <c r="H1635" s="180">
        <v>749.63</v>
      </c>
    </row>
    <row r="1636" spans="2:8">
      <c r="B1636" s="179">
        <v>43080</v>
      </c>
      <c r="C1636" s="108" t="s">
        <v>514</v>
      </c>
      <c r="D1636" s="108" t="s">
        <v>526</v>
      </c>
      <c r="E1636" s="108" t="s">
        <v>508</v>
      </c>
      <c r="F1636" s="108" t="s">
        <v>2063</v>
      </c>
      <c r="G1636" s="180">
        <v>4424.6163500000002</v>
      </c>
      <c r="H1636" s="180">
        <v>4732.21</v>
      </c>
    </row>
    <row r="1637" spans="2:8">
      <c r="B1637" s="179">
        <v>43338</v>
      </c>
      <c r="C1637" s="108" t="s">
        <v>514</v>
      </c>
      <c r="D1637" s="108" t="s">
        <v>500</v>
      </c>
      <c r="E1637" s="108" t="s">
        <v>535</v>
      </c>
      <c r="F1637" s="108" t="s">
        <v>2064</v>
      </c>
      <c r="G1637" s="180">
        <v>3879.2588999999998</v>
      </c>
      <c r="H1637" s="180">
        <v>4148.9399999999996</v>
      </c>
    </row>
    <row r="1638" spans="2:8">
      <c r="B1638" s="179">
        <v>43049</v>
      </c>
      <c r="C1638" s="108" t="s">
        <v>503</v>
      </c>
      <c r="D1638" s="108" t="s">
        <v>510</v>
      </c>
      <c r="E1638" s="108" t="s">
        <v>508</v>
      </c>
      <c r="F1638" s="108" t="s">
        <v>2065</v>
      </c>
      <c r="G1638" s="180">
        <v>243.90300000000002</v>
      </c>
      <c r="H1638" s="180">
        <v>443.46</v>
      </c>
    </row>
    <row r="1639" spans="2:8">
      <c r="B1639" s="179">
        <v>43131</v>
      </c>
      <c r="C1639" s="108" t="s">
        <v>108</v>
      </c>
      <c r="D1639" s="108" t="s">
        <v>507</v>
      </c>
      <c r="E1639" s="108" t="s">
        <v>569</v>
      </c>
      <c r="F1639" s="108" t="s">
        <v>2066</v>
      </c>
      <c r="G1639" s="180">
        <v>347.11599999999999</v>
      </c>
      <c r="H1639" s="180">
        <v>394.45</v>
      </c>
    </row>
    <row r="1640" spans="2:8">
      <c r="B1640" s="179">
        <v>42903</v>
      </c>
      <c r="C1640" s="108" t="s">
        <v>108</v>
      </c>
      <c r="D1640" s="108" t="s">
        <v>528</v>
      </c>
      <c r="E1640" s="108" t="s">
        <v>562</v>
      </c>
      <c r="F1640" s="108" t="s">
        <v>2067</v>
      </c>
      <c r="G1640" s="180">
        <v>676.90699999999993</v>
      </c>
      <c r="H1640" s="180">
        <v>1147.3</v>
      </c>
    </row>
    <row r="1641" spans="2:8">
      <c r="B1641" s="179">
        <v>43271</v>
      </c>
      <c r="C1641" s="108" t="s">
        <v>514</v>
      </c>
      <c r="D1641" s="108" t="s">
        <v>528</v>
      </c>
      <c r="E1641" s="108" t="s">
        <v>508</v>
      </c>
      <c r="F1641" s="108" t="s">
        <v>2068</v>
      </c>
      <c r="G1641" s="180">
        <v>4481.3685999999998</v>
      </c>
      <c r="H1641" s="180">
        <v>7595.54</v>
      </c>
    </row>
    <row r="1642" spans="2:8">
      <c r="B1642" s="179">
        <v>43067</v>
      </c>
      <c r="C1642" s="108" t="s">
        <v>115</v>
      </c>
      <c r="D1642" s="108" t="s">
        <v>528</v>
      </c>
      <c r="E1642" s="108" t="s">
        <v>498</v>
      </c>
      <c r="F1642" s="108" t="s">
        <v>2029</v>
      </c>
      <c r="G1642" s="180">
        <v>2143.98</v>
      </c>
      <c r="H1642" s="180">
        <v>4764.3999999999996</v>
      </c>
    </row>
    <row r="1643" spans="2:8">
      <c r="B1643" s="179">
        <v>43206</v>
      </c>
      <c r="C1643" s="108" t="s">
        <v>115</v>
      </c>
      <c r="D1643" s="108" t="s">
        <v>507</v>
      </c>
      <c r="E1643" s="108" t="s">
        <v>498</v>
      </c>
      <c r="F1643" s="108" t="s">
        <v>2069</v>
      </c>
      <c r="G1643" s="180">
        <v>5199.7574999999997</v>
      </c>
      <c r="H1643" s="180">
        <v>6933.01</v>
      </c>
    </row>
    <row r="1644" spans="2:8">
      <c r="B1644" s="179">
        <v>42973</v>
      </c>
      <c r="C1644" s="108" t="s">
        <v>496</v>
      </c>
      <c r="D1644" s="108" t="s">
        <v>497</v>
      </c>
      <c r="E1644" s="108" t="s">
        <v>530</v>
      </c>
      <c r="F1644" s="108" t="s">
        <v>2070</v>
      </c>
      <c r="G1644" s="180">
        <v>248.68800000000005</v>
      </c>
      <c r="H1644" s="180">
        <v>452.16</v>
      </c>
    </row>
    <row r="1645" spans="2:8">
      <c r="B1645" s="179">
        <v>43339</v>
      </c>
      <c r="C1645" s="108" t="s">
        <v>514</v>
      </c>
      <c r="D1645" s="108" t="s">
        <v>504</v>
      </c>
      <c r="E1645" s="108" t="s">
        <v>562</v>
      </c>
      <c r="F1645" s="108" t="s">
        <v>2071</v>
      </c>
      <c r="G1645" s="180">
        <v>3424.9160000000002</v>
      </c>
      <c r="H1645" s="180">
        <v>6227.12</v>
      </c>
    </row>
    <row r="1646" spans="2:8">
      <c r="B1646" s="179">
        <v>43023</v>
      </c>
      <c r="C1646" s="108" t="s">
        <v>496</v>
      </c>
      <c r="D1646" s="108" t="s">
        <v>510</v>
      </c>
      <c r="E1646" s="108" t="s">
        <v>515</v>
      </c>
      <c r="F1646" s="108" t="s">
        <v>2072</v>
      </c>
      <c r="G1646" s="180">
        <v>2989.3365000000003</v>
      </c>
      <c r="H1646" s="180">
        <v>6642.97</v>
      </c>
    </row>
    <row r="1647" spans="2:8">
      <c r="B1647" s="179">
        <v>43373</v>
      </c>
      <c r="C1647" s="108" t="s">
        <v>115</v>
      </c>
      <c r="D1647" s="108" t="s">
        <v>404</v>
      </c>
      <c r="E1647" s="108" t="s">
        <v>562</v>
      </c>
      <c r="F1647" s="108" t="s">
        <v>2073</v>
      </c>
      <c r="G1647" s="180">
        <v>3236.7341000000001</v>
      </c>
      <c r="H1647" s="180">
        <v>8747.93</v>
      </c>
    </row>
    <row r="1648" spans="2:8">
      <c r="B1648" s="179">
        <v>42842</v>
      </c>
      <c r="C1648" s="108" t="s">
        <v>496</v>
      </c>
      <c r="D1648" s="108" t="s">
        <v>526</v>
      </c>
      <c r="E1648" s="108" t="s">
        <v>508</v>
      </c>
      <c r="F1648" s="108" t="s">
        <v>2074</v>
      </c>
      <c r="G1648" s="180">
        <v>3781.3185000000003</v>
      </c>
      <c r="H1648" s="180">
        <v>8402.93</v>
      </c>
    </row>
    <row r="1649" spans="2:8">
      <c r="B1649" s="179">
        <v>43315</v>
      </c>
      <c r="C1649" s="108" t="s">
        <v>503</v>
      </c>
      <c r="D1649" s="108" t="s">
        <v>510</v>
      </c>
      <c r="E1649" s="108" t="s">
        <v>508</v>
      </c>
      <c r="F1649" s="108" t="s">
        <v>2075</v>
      </c>
      <c r="G1649" s="180">
        <v>3758.9611</v>
      </c>
      <c r="H1649" s="180">
        <v>8741.77</v>
      </c>
    </row>
    <row r="1650" spans="2:8">
      <c r="B1650" s="179">
        <v>42946</v>
      </c>
      <c r="C1650" s="108" t="s">
        <v>108</v>
      </c>
      <c r="D1650" s="108" t="s">
        <v>528</v>
      </c>
      <c r="E1650" s="108" t="s">
        <v>508</v>
      </c>
      <c r="F1650" s="108" t="s">
        <v>789</v>
      </c>
      <c r="G1650" s="180">
        <v>816.15215000000001</v>
      </c>
      <c r="H1650" s="180">
        <v>872.89</v>
      </c>
    </row>
    <row r="1651" spans="2:8">
      <c r="B1651" s="179">
        <v>43323</v>
      </c>
      <c r="C1651" s="108" t="s">
        <v>514</v>
      </c>
      <c r="D1651" s="108" t="s">
        <v>510</v>
      </c>
      <c r="E1651" s="108" t="s">
        <v>562</v>
      </c>
      <c r="F1651" s="108" t="s">
        <v>2076</v>
      </c>
      <c r="G1651" s="180">
        <v>4044.8705000000004</v>
      </c>
      <c r="H1651" s="180">
        <v>7354.31</v>
      </c>
    </row>
    <row r="1652" spans="2:8">
      <c r="B1652" s="179">
        <v>42877</v>
      </c>
      <c r="C1652" s="108" t="s">
        <v>514</v>
      </c>
      <c r="D1652" s="108" t="s">
        <v>510</v>
      </c>
      <c r="E1652" s="108" t="s">
        <v>515</v>
      </c>
      <c r="F1652" s="108" t="s">
        <v>2077</v>
      </c>
      <c r="G1652" s="180">
        <v>2827.5159999999996</v>
      </c>
      <c r="H1652" s="180">
        <v>4792.3999999999996</v>
      </c>
    </row>
    <row r="1653" spans="2:8">
      <c r="B1653" s="179">
        <v>43423</v>
      </c>
      <c r="C1653" s="108" t="s">
        <v>503</v>
      </c>
      <c r="D1653" s="108" t="s">
        <v>507</v>
      </c>
      <c r="E1653" s="108" t="s">
        <v>562</v>
      </c>
      <c r="F1653" s="108" t="s">
        <v>2078</v>
      </c>
      <c r="G1653" s="180">
        <v>399.95249999999999</v>
      </c>
      <c r="H1653" s="180">
        <v>533.27</v>
      </c>
    </row>
    <row r="1654" spans="2:8">
      <c r="B1654" s="179">
        <v>42883</v>
      </c>
      <c r="C1654" s="108" t="s">
        <v>108</v>
      </c>
      <c r="D1654" s="108" t="s">
        <v>497</v>
      </c>
      <c r="E1654" s="108" t="s">
        <v>522</v>
      </c>
      <c r="F1654" s="108" t="s">
        <v>2079</v>
      </c>
      <c r="G1654" s="180">
        <v>6919.7480000000005</v>
      </c>
      <c r="H1654" s="180">
        <v>7863.35</v>
      </c>
    </row>
    <row r="1655" spans="2:8">
      <c r="B1655" s="179">
        <v>43202</v>
      </c>
      <c r="C1655" s="108" t="s">
        <v>496</v>
      </c>
      <c r="D1655" s="108" t="s">
        <v>526</v>
      </c>
      <c r="E1655" s="108" t="s">
        <v>537</v>
      </c>
      <c r="F1655" s="108" t="s">
        <v>2080</v>
      </c>
      <c r="G1655" s="180">
        <v>4392.8720000000003</v>
      </c>
      <c r="H1655" s="180">
        <v>7987.04</v>
      </c>
    </row>
    <row r="1656" spans="2:8">
      <c r="B1656" s="179">
        <v>42816</v>
      </c>
      <c r="C1656" s="108" t="s">
        <v>503</v>
      </c>
      <c r="D1656" s="108" t="s">
        <v>497</v>
      </c>
      <c r="E1656" s="108" t="s">
        <v>515</v>
      </c>
      <c r="F1656" s="108" t="s">
        <v>2081</v>
      </c>
      <c r="G1656" s="180">
        <v>899.5376</v>
      </c>
      <c r="H1656" s="180">
        <v>1524.64</v>
      </c>
    </row>
    <row r="1657" spans="2:8">
      <c r="B1657" s="179">
        <v>43272</v>
      </c>
      <c r="C1657" s="108" t="s">
        <v>514</v>
      </c>
      <c r="D1657" s="108" t="s">
        <v>510</v>
      </c>
      <c r="E1657" s="108" t="s">
        <v>508</v>
      </c>
      <c r="F1657" s="108" t="s">
        <v>2082</v>
      </c>
      <c r="G1657" s="180">
        <v>1874.0120000000002</v>
      </c>
      <c r="H1657" s="180">
        <v>2755.9</v>
      </c>
    </row>
    <row r="1658" spans="2:8">
      <c r="B1658" s="179">
        <v>43004</v>
      </c>
      <c r="C1658" s="108" t="s">
        <v>496</v>
      </c>
      <c r="D1658" s="108" t="s">
        <v>510</v>
      </c>
      <c r="E1658" s="108" t="s">
        <v>537</v>
      </c>
      <c r="F1658" s="108" t="s">
        <v>2083</v>
      </c>
      <c r="G1658" s="180">
        <v>1593.8809999999999</v>
      </c>
      <c r="H1658" s="180">
        <v>3706.7</v>
      </c>
    </row>
    <row r="1659" spans="2:8">
      <c r="B1659" s="179">
        <v>43324</v>
      </c>
      <c r="C1659" s="108" t="s">
        <v>108</v>
      </c>
      <c r="D1659" s="108" t="s">
        <v>404</v>
      </c>
      <c r="E1659" s="108" t="s">
        <v>520</v>
      </c>
      <c r="F1659" s="108" t="s">
        <v>2084</v>
      </c>
      <c r="G1659" s="180">
        <v>6187.3336000000008</v>
      </c>
      <c r="H1659" s="180">
        <v>9099.02</v>
      </c>
    </row>
    <row r="1660" spans="2:8">
      <c r="B1660" s="179">
        <v>42830</v>
      </c>
      <c r="C1660" s="108" t="s">
        <v>108</v>
      </c>
      <c r="D1660" s="108" t="s">
        <v>504</v>
      </c>
      <c r="E1660" s="108" t="s">
        <v>569</v>
      </c>
      <c r="F1660" s="108" t="s">
        <v>2085</v>
      </c>
      <c r="G1660" s="180">
        <v>5043.5935000000009</v>
      </c>
      <c r="H1660" s="180">
        <v>9170.17</v>
      </c>
    </row>
    <row r="1661" spans="2:8">
      <c r="B1661" s="179">
        <v>43423</v>
      </c>
      <c r="C1661" s="108" t="s">
        <v>496</v>
      </c>
      <c r="D1661" s="108" t="s">
        <v>528</v>
      </c>
      <c r="E1661" s="108" t="s">
        <v>569</v>
      </c>
      <c r="F1661" s="108" t="s">
        <v>2086</v>
      </c>
      <c r="G1661" s="180">
        <v>4507.0646500000003</v>
      </c>
      <c r="H1661" s="180">
        <v>4820.3900000000003</v>
      </c>
    </row>
    <row r="1662" spans="2:8">
      <c r="B1662" s="179">
        <v>42815</v>
      </c>
      <c r="C1662" s="108" t="s">
        <v>108</v>
      </c>
      <c r="D1662" s="108" t="s">
        <v>528</v>
      </c>
      <c r="E1662" s="108" t="s">
        <v>515</v>
      </c>
      <c r="F1662" s="108" t="s">
        <v>1838</v>
      </c>
      <c r="G1662" s="180">
        <v>5079.6130000000003</v>
      </c>
      <c r="H1662" s="180">
        <v>9235.66</v>
      </c>
    </row>
    <row r="1663" spans="2:8">
      <c r="B1663" s="179">
        <v>43273</v>
      </c>
      <c r="C1663" s="108" t="s">
        <v>514</v>
      </c>
      <c r="D1663" s="108" t="s">
        <v>497</v>
      </c>
      <c r="E1663" s="108" t="s">
        <v>530</v>
      </c>
      <c r="F1663" s="108" t="s">
        <v>2087</v>
      </c>
      <c r="G1663" s="180">
        <v>656.57560000000001</v>
      </c>
      <c r="H1663" s="180">
        <v>1526.92</v>
      </c>
    </row>
    <row r="1664" spans="2:8">
      <c r="B1664" s="179">
        <v>42937</v>
      </c>
      <c r="C1664" s="108" t="s">
        <v>108</v>
      </c>
      <c r="D1664" s="108" t="s">
        <v>500</v>
      </c>
      <c r="E1664" s="108" t="s">
        <v>498</v>
      </c>
      <c r="F1664" s="108" t="s">
        <v>2088</v>
      </c>
      <c r="G1664" s="180">
        <v>1625.0625</v>
      </c>
      <c r="H1664" s="180">
        <v>2166.75</v>
      </c>
    </row>
    <row r="1665" spans="2:8">
      <c r="B1665" s="179">
        <v>43319</v>
      </c>
      <c r="C1665" s="108" t="s">
        <v>496</v>
      </c>
      <c r="D1665" s="108" t="s">
        <v>504</v>
      </c>
      <c r="E1665" s="108" t="s">
        <v>524</v>
      </c>
      <c r="F1665" s="108" t="s">
        <v>2089</v>
      </c>
      <c r="G1665" s="180">
        <v>799.45459999999991</v>
      </c>
      <c r="H1665" s="180">
        <v>1378.37</v>
      </c>
    </row>
    <row r="1666" spans="2:8">
      <c r="B1666" s="179">
        <v>42806</v>
      </c>
      <c r="C1666" s="108" t="s">
        <v>108</v>
      </c>
      <c r="D1666" s="108" t="s">
        <v>497</v>
      </c>
      <c r="E1666" s="108" t="s">
        <v>522</v>
      </c>
      <c r="F1666" s="108" t="s">
        <v>2090</v>
      </c>
      <c r="G1666" s="180">
        <v>4562.5635000000002</v>
      </c>
      <c r="H1666" s="180">
        <v>8295.57</v>
      </c>
    </row>
    <row r="1667" spans="2:8">
      <c r="B1667" s="179">
        <v>43448</v>
      </c>
      <c r="C1667" s="108" t="s">
        <v>514</v>
      </c>
      <c r="D1667" s="108" t="s">
        <v>528</v>
      </c>
      <c r="E1667" s="108" t="s">
        <v>501</v>
      </c>
      <c r="F1667" s="108" t="s">
        <v>2091</v>
      </c>
      <c r="G1667" s="180">
        <v>1066.2850000000001</v>
      </c>
      <c r="H1667" s="180">
        <v>1938.7</v>
      </c>
    </row>
    <row r="1668" spans="2:8">
      <c r="B1668" s="179">
        <v>42786</v>
      </c>
      <c r="C1668" s="108" t="s">
        <v>496</v>
      </c>
      <c r="D1668" s="108" t="s">
        <v>507</v>
      </c>
      <c r="E1668" s="108" t="s">
        <v>522</v>
      </c>
      <c r="F1668" s="108" t="s">
        <v>1642</v>
      </c>
      <c r="G1668" s="180">
        <v>2350.1340000000005</v>
      </c>
      <c r="H1668" s="180">
        <v>5222.5200000000004</v>
      </c>
    </row>
    <row r="1669" spans="2:8">
      <c r="B1669" s="179">
        <v>43174</v>
      </c>
      <c r="C1669" s="108" t="s">
        <v>514</v>
      </c>
      <c r="D1669" s="108" t="s">
        <v>497</v>
      </c>
      <c r="E1669" s="108" t="s">
        <v>537</v>
      </c>
      <c r="F1669" s="108" t="s">
        <v>2092</v>
      </c>
      <c r="G1669" s="180">
        <v>5708.7088000000003</v>
      </c>
      <c r="H1669" s="180">
        <v>8395.16</v>
      </c>
    </row>
    <row r="1670" spans="2:8">
      <c r="B1670" s="179">
        <v>42965</v>
      </c>
      <c r="C1670" s="108" t="s">
        <v>514</v>
      </c>
      <c r="D1670" s="108" t="s">
        <v>504</v>
      </c>
      <c r="E1670" s="108" t="s">
        <v>562</v>
      </c>
      <c r="F1670" s="108" t="s">
        <v>2093</v>
      </c>
      <c r="G1670" s="180">
        <v>5147.4361999999992</v>
      </c>
      <c r="H1670" s="180">
        <v>8874.89</v>
      </c>
    </row>
    <row r="1671" spans="2:8">
      <c r="B1671" s="179">
        <v>43130</v>
      </c>
      <c r="C1671" s="108" t="s">
        <v>496</v>
      </c>
      <c r="D1671" s="108" t="s">
        <v>510</v>
      </c>
      <c r="E1671" s="108" t="s">
        <v>522</v>
      </c>
      <c r="F1671" s="108" t="s">
        <v>2094</v>
      </c>
      <c r="G1671" s="180">
        <v>1418.9641999999997</v>
      </c>
      <c r="H1671" s="180">
        <v>2446.4899999999998</v>
      </c>
    </row>
    <row r="1672" spans="2:8">
      <c r="B1672" s="179">
        <v>43069</v>
      </c>
      <c r="C1672" s="108" t="s">
        <v>514</v>
      </c>
      <c r="D1672" s="108" t="s">
        <v>528</v>
      </c>
      <c r="E1672" s="108" t="s">
        <v>522</v>
      </c>
      <c r="F1672" s="108" t="s">
        <v>2095</v>
      </c>
      <c r="G1672" s="180">
        <v>218.4443</v>
      </c>
      <c r="H1672" s="180">
        <v>508.01</v>
      </c>
    </row>
    <row r="1673" spans="2:8">
      <c r="B1673" s="179">
        <v>43410</v>
      </c>
      <c r="C1673" s="108" t="s">
        <v>115</v>
      </c>
      <c r="D1673" s="108" t="s">
        <v>497</v>
      </c>
      <c r="E1673" s="108" t="s">
        <v>498</v>
      </c>
      <c r="F1673" s="108" t="s">
        <v>2096</v>
      </c>
      <c r="G1673" s="180">
        <v>3078.6660000000002</v>
      </c>
      <c r="H1673" s="180">
        <v>4527.45</v>
      </c>
    </row>
    <row r="1674" spans="2:8">
      <c r="B1674" s="179">
        <v>42832</v>
      </c>
      <c r="C1674" s="108" t="s">
        <v>514</v>
      </c>
      <c r="D1674" s="108" t="s">
        <v>526</v>
      </c>
      <c r="E1674" s="108" t="s">
        <v>511</v>
      </c>
      <c r="F1674" s="108" t="s">
        <v>2097</v>
      </c>
      <c r="G1674" s="180">
        <v>2178.0852999999997</v>
      </c>
      <c r="H1674" s="180">
        <v>3691.67</v>
      </c>
    </row>
    <row r="1675" spans="2:8">
      <c r="B1675" s="179">
        <v>43385</v>
      </c>
      <c r="C1675" s="108" t="s">
        <v>503</v>
      </c>
      <c r="D1675" s="108" t="s">
        <v>404</v>
      </c>
      <c r="E1675" s="108" t="s">
        <v>535</v>
      </c>
      <c r="F1675" s="108" t="s">
        <v>2098</v>
      </c>
      <c r="G1675" s="180">
        <v>1077.8040000000001</v>
      </c>
      <c r="H1675" s="180">
        <v>2395.12</v>
      </c>
    </row>
    <row r="1676" spans="2:8">
      <c r="B1676" s="179">
        <v>42999</v>
      </c>
      <c r="C1676" s="108" t="s">
        <v>514</v>
      </c>
      <c r="D1676" s="108" t="s">
        <v>528</v>
      </c>
      <c r="E1676" s="108" t="s">
        <v>511</v>
      </c>
      <c r="F1676" s="108" t="s">
        <v>2099</v>
      </c>
      <c r="G1676" s="180">
        <v>2177.0059999999999</v>
      </c>
      <c r="H1676" s="180">
        <v>5883.8</v>
      </c>
    </row>
    <row r="1677" spans="2:8">
      <c r="B1677" s="179">
        <v>43287</v>
      </c>
      <c r="C1677" s="108" t="s">
        <v>514</v>
      </c>
      <c r="D1677" s="108" t="s">
        <v>507</v>
      </c>
      <c r="E1677" s="108" t="s">
        <v>535</v>
      </c>
      <c r="F1677" s="108" t="s">
        <v>2100</v>
      </c>
      <c r="G1677" s="180">
        <v>8.9384999999999994</v>
      </c>
      <c r="H1677" s="180">
        <v>15.15</v>
      </c>
    </row>
    <row r="1678" spans="2:8">
      <c r="B1678" s="179">
        <v>42857</v>
      </c>
      <c r="C1678" s="108" t="s">
        <v>108</v>
      </c>
      <c r="D1678" s="108" t="s">
        <v>510</v>
      </c>
      <c r="E1678" s="108" t="s">
        <v>524</v>
      </c>
      <c r="F1678" s="108" t="s">
        <v>2101</v>
      </c>
      <c r="G1678" s="180">
        <v>4067.1862000000001</v>
      </c>
      <c r="H1678" s="180">
        <v>7012.39</v>
      </c>
    </row>
    <row r="1679" spans="2:8">
      <c r="B1679" s="179">
        <v>43141</v>
      </c>
      <c r="C1679" s="108" t="s">
        <v>108</v>
      </c>
      <c r="D1679" s="108" t="s">
        <v>500</v>
      </c>
      <c r="E1679" s="108" t="s">
        <v>524</v>
      </c>
      <c r="F1679" s="108" t="s">
        <v>1169</v>
      </c>
      <c r="G1679" s="180">
        <v>178.7475</v>
      </c>
      <c r="H1679" s="180">
        <v>238.33</v>
      </c>
    </row>
    <row r="1680" spans="2:8">
      <c r="B1680" s="179">
        <v>42862</v>
      </c>
      <c r="C1680" s="108" t="s">
        <v>496</v>
      </c>
      <c r="D1680" s="108" t="s">
        <v>404</v>
      </c>
      <c r="E1680" s="108" t="s">
        <v>501</v>
      </c>
      <c r="F1680" s="108" t="s">
        <v>2102</v>
      </c>
      <c r="G1680" s="180">
        <v>4677.2253000000001</v>
      </c>
      <c r="H1680" s="180">
        <v>5002.38</v>
      </c>
    </row>
    <row r="1681" spans="2:8">
      <c r="B1681" s="179">
        <v>43426</v>
      </c>
      <c r="C1681" s="108" t="s">
        <v>115</v>
      </c>
      <c r="D1681" s="108" t="s">
        <v>504</v>
      </c>
      <c r="E1681" s="108" t="s">
        <v>562</v>
      </c>
      <c r="F1681" s="108" t="s">
        <v>2103</v>
      </c>
      <c r="G1681" s="180">
        <v>1014.3213999999999</v>
      </c>
      <c r="H1681" s="180">
        <v>1748.83</v>
      </c>
    </row>
    <row r="1682" spans="2:8">
      <c r="B1682" s="179">
        <v>42765</v>
      </c>
      <c r="C1682" s="108" t="s">
        <v>514</v>
      </c>
      <c r="D1682" s="108" t="s">
        <v>526</v>
      </c>
      <c r="E1682" s="108" t="s">
        <v>515</v>
      </c>
      <c r="F1682" s="108" t="s">
        <v>2104</v>
      </c>
      <c r="G1682" s="180">
        <v>5989.4823999999999</v>
      </c>
      <c r="H1682" s="180">
        <v>6806.23</v>
      </c>
    </row>
    <row r="1683" spans="2:8">
      <c r="B1683" s="179">
        <v>43443</v>
      </c>
      <c r="C1683" s="108" t="s">
        <v>115</v>
      </c>
      <c r="D1683" s="108" t="s">
        <v>504</v>
      </c>
      <c r="E1683" s="108" t="s">
        <v>511</v>
      </c>
      <c r="F1683" s="108" t="s">
        <v>2105</v>
      </c>
      <c r="G1683" s="180">
        <v>6029.9849999999997</v>
      </c>
      <c r="H1683" s="180">
        <v>8039.98</v>
      </c>
    </row>
    <row r="1684" spans="2:8">
      <c r="B1684" s="179">
        <v>43015</v>
      </c>
      <c r="C1684" s="108" t="s">
        <v>115</v>
      </c>
      <c r="D1684" s="108" t="s">
        <v>497</v>
      </c>
      <c r="E1684" s="108" t="s">
        <v>515</v>
      </c>
      <c r="F1684" s="108" t="s">
        <v>2106</v>
      </c>
      <c r="G1684" s="180">
        <v>4574.7884000000004</v>
      </c>
      <c r="H1684" s="180">
        <v>6727.63</v>
      </c>
    </row>
    <row r="1685" spans="2:8">
      <c r="B1685" s="179">
        <v>43348</v>
      </c>
      <c r="C1685" s="108" t="s">
        <v>496</v>
      </c>
      <c r="D1685" s="108" t="s">
        <v>528</v>
      </c>
      <c r="E1685" s="108" t="s">
        <v>562</v>
      </c>
      <c r="F1685" s="108" t="s">
        <v>2107</v>
      </c>
      <c r="G1685" s="180">
        <v>965.33280000000002</v>
      </c>
      <c r="H1685" s="180">
        <v>2244.96</v>
      </c>
    </row>
    <row r="1686" spans="2:8">
      <c r="B1686" s="179">
        <v>42800</v>
      </c>
      <c r="C1686" s="108" t="s">
        <v>115</v>
      </c>
      <c r="D1686" s="108" t="s">
        <v>526</v>
      </c>
      <c r="E1686" s="108" t="s">
        <v>562</v>
      </c>
      <c r="F1686" s="108" t="s">
        <v>2108</v>
      </c>
      <c r="G1686" s="180">
        <v>925.96050000000002</v>
      </c>
      <c r="H1686" s="180">
        <v>2057.69</v>
      </c>
    </row>
    <row r="1687" spans="2:8">
      <c r="B1687" s="179">
        <v>43335</v>
      </c>
      <c r="C1687" s="108" t="s">
        <v>108</v>
      </c>
      <c r="D1687" s="108" t="s">
        <v>510</v>
      </c>
      <c r="E1687" s="108" t="s">
        <v>530</v>
      </c>
      <c r="F1687" s="108" t="s">
        <v>1369</v>
      </c>
      <c r="G1687" s="180">
        <v>3775.9227000000001</v>
      </c>
      <c r="H1687" s="180">
        <v>4038.42</v>
      </c>
    </row>
    <row r="1688" spans="2:8">
      <c r="B1688" s="179">
        <v>42758</v>
      </c>
      <c r="C1688" s="108" t="s">
        <v>503</v>
      </c>
      <c r="D1688" s="108" t="s">
        <v>507</v>
      </c>
      <c r="E1688" s="108" t="s">
        <v>562</v>
      </c>
      <c r="F1688" s="108" t="s">
        <v>2109</v>
      </c>
      <c r="G1688" s="180">
        <v>6394.5092000000004</v>
      </c>
      <c r="H1688" s="180">
        <v>9403.69</v>
      </c>
    </row>
    <row r="1689" spans="2:8">
      <c r="B1689" s="179">
        <v>43204</v>
      </c>
      <c r="C1689" s="108" t="s">
        <v>514</v>
      </c>
      <c r="D1689" s="108" t="s">
        <v>507</v>
      </c>
      <c r="E1689" s="108" t="s">
        <v>522</v>
      </c>
      <c r="F1689" s="108" t="s">
        <v>2110</v>
      </c>
      <c r="G1689" s="180">
        <v>189.83305000000001</v>
      </c>
      <c r="H1689" s="180">
        <v>203.03</v>
      </c>
    </row>
    <row r="1690" spans="2:8">
      <c r="B1690" s="179">
        <v>42823</v>
      </c>
      <c r="C1690" s="108" t="s">
        <v>496</v>
      </c>
      <c r="D1690" s="108" t="s">
        <v>510</v>
      </c>
      <c r="E1690" s="108" t="s">
        <v>530</v>
      </c>
      <c r="F1690" s="108" t="s">
        <v>2111</v>
      </c>
      <c r="G1690" s="180">
        <v>4241.5408000000007</v>
      </c>
      <c r="H1690" s="180">
        <v>6237.56</v>
      </c>
    </row>
    <row r="1691" spans="2:8">
      <c r="B1691" s="179">
        <v>43112</v>
      </c>
      <c r="C1691" s="108" t="s">
        <v>496</v>
      </c>
      <c r="D1691" s="108" t="s">
        <v>507</v>
      </c>
      <c r="E1691" s="108" t="s">
        <v>537</v>
      </c>
      <c r="F1691" s="108" t="s">
        <v>2112</v>
      </c>
      <c r="G1691" s="180">
        <v>975.34960000000001</v>
      </c>
      <c r="H1691" s="180">
        <v>2636.08</v>
      </c>
    </row>
    <row r="1692" spans="2:8">
      <c r="B1692" s="179">
        <v>42975</v>
      </c>
      <c r="C1692" s="108" t="s">
        <v>496</v>
      </c>
      <c r="D1692" s="108" t="s">
        <v>526</v>
      </c>
      <c r="E1692" s="108" t="s">
        <v>535</v>
      </c>
      <c r="F1692" s="108" t="s">
        <v>2113</v>
      </c>
      <c r="G1692" s="180">
        <v>2021.7449999999999</v>
      </c>
      <c r="H1692" s="180">
        <v>2695.66</v>
      </c>
    </row>
    <row r="1693" spans="2:8">
      <c r="B1693" s="179">
        <v>43181</v>
      </c>
      <c r="C1693" s="108" t="s">
        <v>514</v>
      </c>
      <c r="D1693" s="108" t="s">
        <v>526</v>
      </c>
      <c r="E1693" s="108" t="s">
        <v>508</v>
      </c>
      <c r="F1693" s="108" t="s">
        <v>2114</v>
      </c>
      <c r="G1693" s="180">
        <v>1371.7086999999999</v>
      </c>
      <c r="H1693" s="180">
        <v>2324.9299999999998</v>
      </c>
    </row>
    <row r="1694" spans="2:8">
      <c r="B1694" s="179">
        <v>42993</v>
      </c>
      <c r="C1694" s="108" t="s">
        <v>496</v>
      </c>
      <c r="D1694" s="108" t="s">
        <v>497</v>
      </c>
      <c r="E1694" s="108" t="s">
        <v>524</v>
      </c>
      <c r="F1694" s="108" t="s">
        <v>2115</v>
      </c>
      <c r="G1694" s="180">
        <v>5016.6863999999996</v>
      </c>
      <c r="H1694" s="180">
        <v>5700.78</v>
      </c>
    </row>
    <row r="1695" spans="2:8">
      <c r="B1695" s="179">
        <v>43393</v>
      </c>
      <c r="C1695" s="108" t="s">
        <v>514</v>
      </c>
      <c r="D1695" s="108" t="s">
        <v>528</v>
      </c>
      <c r="E1695" s="108" t="s">
        <v>562</v>
      </c>
      <c r="F1695" s="108" t="s">
        <v>2116</v>
      </c>
      <c r="G1695" s="180">
        <v>6882.5680000000002</v>
      </c>
      <c r="H1695" s="180">
        <v>7821.1</v>
      </c>
    </row>
    <row r="1696" spans="2:8">
      <c r="B1696" s="179">
        <v>43023</v>
      </c>
      <c r="C1696" s="108" t="s">
        <v>514</v>
      </c>
      <c r="D1696" s="108" t="s">
        <v>510</v>
      </c>
      <c r="E1696" s="108" t="s">
        <v>505</v>
      </c>
      <c r="F1696" s="108" t="s">
        <v>2117</v>
      </c>
      <c r="G1696" s="180">
        <v>1509.8930000000003</v>
      </c>
      <c r="H1696" s="180">
        <v>2745.26</v>
      </c>
    </row>
    <row r="1697" spans="2:8">
      <c r="B1697" s="179">
        <v>43263</v>
      </c>
      <c r="C1697" s="108" t="s">
        <v>503</v>
      </c>
      <c r="D1697" s="108" t="s">
        <v>504</v>
      </c>
      <c r="E1697" s="108" t="s">
        <v>537</v>
      </c>
      <c r="F1697" s="108" t="s">
        <v>1053</v>
      </c>
      <c r="G1697" s="180">
        <v>3786.4939999999997</v>
      </c>
      <c r="H1697" s="180">
        <v>8805.7999999999993</v>
      </c>
    </row>
    <row r="1698" spans="2:8">
      <c r="B1698" s="179">
        <v>42947</v>
      </c>
      <c r="C1698" s="108" t="s">
        <v>108</v>
      </c>
      <c r="D1698" s="108" t="s">
        <v>510</v>
      </c>
      <c r="E1698" s="108" t="s">
        <v>530</v>
      </c>
      <c r="F1698" s="108" t="s">
        <v>2118</v>
      </c>
      <c r="G1698" s="180">
        <v>798.1961</v>
      </c>
      <c r="H1698" s="180">
        <v>1856.27</v>
      </c>
    </row>
    <row r="1699" spans="2:8">
      <c r="B1699" s="179">
        <v>43368</v>
      </c>
      <c r="C1699" s="108" t="s">
        <v>115</v>
      </c>
      <c r="D1699" s="108" t="s">
        <v>404</v>
      </c>
      <c r="E1699" s="108" t="s">
        <v>508</v>
      </c>
      <c r="F1699" s="108" t="s">
        <v>2119</v>
      </c>
      <c r="G1699" s="180">
        <v>5781.8175000000001</v>
      </c>
      <c r="H1699" s="180">
        <v>7709.09</v>
      </c>
    </row>
    <row r="1700" spans="2:8">
      <c r="B1700" s="179">
        <v>43080</v>
      </c>
      <c r="C1700" s="108" t="s">
        <v>496</v>
      </c>
      <c r="D1700" s="108" t="s">
        <v>497</v>
      </c>
      <c r="E1700" s="108" t="s">
        <v>515</v>
      </c>
      <c r="F1700" s="108" t="s">
        <v>2120</v>
      </c>
      <c r="G1700" s="180">
        <v>6585.66</v>
      </c>
      <c r="H1700" s="180">
        <v>8780.8799999999992</v>
      </c>
    </row>
    <row r="1701" spans="2:8">
      <c r="B1701" s="179">
        <v>43342</v>
      </c>
      <c r="C1701" s="108" t="s">
        <v>496</v>
      </c>
      <c r="D1701" s="108" t="s">
        <v>526</v>
      </c>
      <c r="E1701" s="108" t="s">
        <v>520</v>
      </c>
      <c r="F1701" s="108" t="s">
        <v>2121</v>
      </c>
      <c r="G1701" s="180">
        <v>744.8433</v>
      </c>
      <c r="H1701" s="180">
        <v>2013.09</v>
      </c>
    </row>
    <row r="1702" spans="2:8">
      <c r="B1702" s="179">
        <v>42926</v>
      </c>
      <c r="C1702" s="108" t="s">
        <v>503</v>
      </c>
      <c r="D1702" s="108" t="s">
        <v>526</v>
      </c>
      <c r="E1702" s="108" t="s">
        <v>511</v>
      </c>
      <c r="F1702" s="108" t="s">
        <v>2122</v>
      </c>
      <c r="G1702" s="180">
        <v>4941.5079999999998</v>
      </c>
      <c r="H1702" s="180">
        <v>8984.56</v>
      </c>
    </row>
    <row r="1703" spans="2:8">
      <c r="B1703" s="179">
        <v>43351</v>
      </c>
      <c r="C1703" s="108" t="s">
        <v>514</v>
      </c>
      <c r="D1703" s="108" t="s">
        <v>404</v>
      </c>
      <c r="E1703" s="108" t="s">
        <v>535</v>
      </c>
      <c r="F1703" s="108" t="s">
        <v>2123</v>
      </c>
      <c r="G1703" s="180">
        <v>4463.1965999999993</v>
      </c>
      <c r="H1703" s="180">
        <v>7564.74</v>
      </c>
    </row>
    <row r="1704" spans="2:8">
      <c r="B1704" s="179">
        <v>42751</v>
      </c>
      <c r="C1704" s="108" t="s">
        <v>115</v>
      </c>
      <c r="D1704" s="108" t="s">
        <v>500</v>
      </c>
      <c r="E1704" s="108" t="s">
        <v>562</v>
      </c>
      <c r="F1704" s="108" t="s">
        <v>2124</v>
      </c>
      <c r="G1704" s="180">
        <v>2476.3958000000002</v>
      </c>
      <c r="H1704" s="180">
        <v>5759.06</v>
      </c>
    </row>
    <row r="1705" spans="2:8">
      <c r="B1705" s="179">
        <v>43110</v>
      </c>
      <c r="C1705" s="108" t="s">
        <v>108</v>
      </c>
      <c r="D1705" s="108" t="s">
        <v>497</v>
      </c>
      <c r="E1705" s="108" t="s">
        <v>505</v>
      </c>
      <c r="F1705" s="108" t="s">
        <v>2125</v>
      </c>
      <c r="G1705" s="180">
        <v>4785.2089999999998</v>
      </c>
      <c r="H1705" s="180">
        <v>8700.3799999999992</v>
      </c>
    </row>
    <row r="1706" spans="2:8">
      <c r="B1706" s="179">
        <v>42995</v>
      </c>
      <c r="C1706" s="108" t="s">
        <v>514</v>
      </c>
      <c r="D1706" s="108" t="s">
        <v>500</v>
      </c>
      <c r="E1706" s="108" t="s">
        <v>535</v>
      </c>
      <c r="F1706" s="108" t="s">
        <v>2126</v>
      </c>
      <c r="G1706" s="180">
        <v>2852.1680000000006</v>
      </c>
      <c r="H1706" s="180">
        <v>5185.76</v>
      </c>
    </row>
    <row r="1707" spans="2:8">
      <c r="B1707" s="179">
        <v>43303</v>
      </c>
      <c r="C1707" s="108" t="s">
        <v>496</v>
      </c>
      <c r="D1707" s="108" t="s">
        <v>497</v>
      </c>
      <c r="E1707" s="108" t="s">
        <v>569</v>
      </c>
      <c r="F1707" s="108" t="s">
        <v>2127</v>
      </c>
      <c r="G1707" s="180">
        <v>1926.5388</v>
      </c>
      <c r="H1707" s="180">
        <v>3265.32</v>
      </c>
    </row>
    <row r="1708" spans="2:8">
      <c r="B1708" s="179">
        <v>43025</v>
      </c>
      <c r="C1708" s="108" t="s">
        <v>503</v>
      </c>
      <c r="D1708" s="108" t="s">
        <v>510</v>
      </c>
      <c r="E1708" s="108" t="s">
        <v>508</v>
      </c>
      <c r="F1708" s="108" t="s">
        <v>2128</v>
      </c>
      <c r="G1708" s="180">
        <v>5729.6324999999997</v>
      </c>
      <c r="H1708" s="180">
        <v>7639.51</v>
      </c>
    </row>
    <row r="1709" spans="2:8">
      <c r="B1709" s="179">
        <v>43413</v>
      </c>
      <c r="C1709" s="108" t="s">
        <v>108</v>
      </c>
      <c r="D1709" s="108" t="s">
        <v>404</v>
      </c>
      <c r="E1709" s="108" t="s">
        <v>535</v>
      </c>
      <c r="F1709" s="108" t="s">
        <v>2129</v>
      </c>
      <c r="G1709" s="180">
        <v>3704.6549999999997</v>
      </c>
      <c r="H1709" s="180">
        <v>4939.54</v>
      </c>
    </row>
    <row r="1710" spans="2:8">
      <c r="B1710" s="179">
        <v>42841</v>
      </c>
      <c r="C1710" s="108" t="s">
        <v>514</v>
      </c>
      <c r="D1710" s="108" t="s">
        <v>497</v>
      </c>
      <c r="E1710" s="108" t="s">
        <v>530</v>
      </c>
      <c r="F1710" s="108" t="s">
        <v>2130</v>
      </c>
      <c r="G1710" s="180">
        <v>6989.4615999999996</v>
      </c>
      <c r="H1710" s="180">
        <v>7942.57</v>
      </c>
    </row>
    <row r="1711" spans="2:8">
      <c r="B1711" s="179">
        <v>43292</v>
      </c>
      <c r="C1711" s="108" t="s">
        <v>514</v>
      </c>
      <c r="D1711" s="108" t="s">
        <v>504</v>
      </c>
      <c r="E1711" s="108" t="s">
        <v>501</v>
      </c>
      <c r="F1711" s="108" t="s">
        <v>2131</v>
      </c>
      <c r="G1711" s="180">
        <v>5096.5380000000005</v>
      </c>
      <c r="H1711" s="180">
        <v>8638.2000000000007</v>
      </c>
    </row>
    <row r="1712" spans="2:8">
      <c r="B1712" s="179">
        <v>42815</v>
      </c>
      <c r="C1712" s="108" t="s">
        <v>108</v>
      </c>
      <c r="D1712" s="108" t="s">
        <v>504</v>
      </c>
      <c r="E1712" s="108" t="s">
        <v>501</v>
      </c>
      <c r="F1712" s="108" t="s">
        <v>2132</v>
      </c>
      <c r="G1712" s="180">
        <v>3280.3055999999997</v>
      </c>
      <c r="H1712" s="180">
        <v>5559.84</v>
      </c>
    </row>
    <row r="1713" spans="2:8">
      <c r="B1713" s="179">
        <v>43376</v>
      </c>
      <c r="C1713" s="108" t="s">
        <v>503</v>
      </c>
      <c r="D1713" s="108" t="s">
        <v>510</v>
      </c>
      <c r="E1713" s="108" t="s">
        <v>505</v>
      </c>
      <c r="F1713" s="108" t="s">
        <v>2133</v>
      </c>
      <c r="G1713" s="180">
        <v>975.03359999999998</v>
      </c>
      <c r="H1713" s="180">
        <v>2267.52</v>
      </c>
    </row>
    <row r="1714" spans="2:8">
      <c r="B1714" s="179">
        <v>42949</v>
      </c>
      <c r="C1714" s="108" t="s">
        <v>108</v>
      </c>
      <c r="D1714" s="108" t="s">
        <v>497</v>
      </c>
      <c r="E1714" s="108" t="s">
        <v>511</v>
      </c>
      <c r="F1714" s="108" t="s">
        <v>2134</v>
      </c>
      <c r="G1714" s="180">
        <v>4364.4397500000005</v>
      </c>
      <c r="H1714" s="180">
        <v>4667.8500000000004</v>
      </c>
    </row>
    <row r="1715" spans="2:8">
      <c r="B1715" s="179">
        <v>43128</v>
      </c>
      <c r="C1715" s="108" t="s">
        <v>108</v>
      </c>
      <c r="D1715" s="108" t="s">
        <v>500</v>
      </c>
      <c r="E1715" s="108" t="s">
        <v>515</v>
      </c>
      <c r="F1715" s="108" t="s">
        <v>2135</v>
      </c>
      <c r="G1715" s="180">
        <v>6513.69</v>
      </c>
      <c r="H1715" s="180">
        <v>8684.92</v>
      </c>
    </row>
    <row r="1716" spans="2:8">
      <c r="B1716" s="179">
        <v>43088</v>
      </c>
      <c r="C1716" s="108" t="s">
        <v>514</v>
      </c>
      <c r="D1716" s="108" t="s">
        <v>526</v>
      </c>
      <c r="E1716" s="108" t="s">
        <v>522</v>
      </c>
      <c r="F1716" s="108" t="s">
        <v>2136</v>
      </c>
      <c r="G1716" s="180">
        <v>3906.0224999999996</v>
      </c>
      <c r="H1716" s="180">
        <v>8680.0499999999993</v>
      </c>
    </row>
    <row r="1717" spans="2:8">
      <c r="B1717" s="179">
        <v>43143</v>
      </c>
      <c r="C1717" s="108" t="s">
        <v>514</v>
      </c>
      <c r="D1717" s="108" t="s">
        <v>510</v>
      </c>
      <c r="E1717" s="108" t="s">
        <v>511</v>
      </c>
      <c r="F1717" s="108" t="s">
        <v>2137</v>
      </c>
      <c r="G1717" s="180">
        <v>5925.915</v>
      </c>
      <c r="H1717" s="180">
        <v>7901.22</v>
      </c>
    </row>
    <row r="1718" spans="2:8">
      <c r="B1718" s="179">
        <v>42786</v>
      </c>
      <c r="C1718" s="108" t="s">
        <v>108</v>
      </c>
      <c r="D1718" s="108" t="s">
        <v>500</v>
      </c>
      <c r="E1718" s="108" t="s">
        <v>508</v>
      </c>
      <c r="F1718" s="108" t="s">
        <v>2138</v>
      </c>
      <c r="G1718" s="180">
        <v>1279.0194999999999</v>
      </c>
      <c r="H1718" s="180">
        <v>2325.4899999999998</v>
      </c>
    </row>
    <row r="1719" spans="2:8">
      <c r="B1719" s="179">
        <v>43367</v>
      </c>
      <c r="C1719" s="108" t="s">
        <v>496</v>
      </c>
      <c r="D1719" s="108" t="s">
        <v>504</v>
      </c>
      <c r="E1719" s="108" t="s">
        <v>511</v>
      </c>
      <c r="F1719" s="108" t="s">
        <v>2139</v>
      </c>
      <c r="G1719" s="180">
        <v>3337.1625000000004</v>
      </c>
      <c r="H1719" s="180">
        <v>4449.55</v>
      </c>
    </row>
    <row r="1720" spans="2:8">
      <c r="B1720" s="179">
        <v>42854</v>
      </c>
      <c r="C1720" s="108" t="s">
        <v>115</v>
      </c>
      <c r="D1720" s="108" t="s">
        <v>507</v>
      </c>
      <c r="E1720" s="108" t="s">
        <v>535</v>
      </c>
      <c r="F1720" s="108" t="s">
        <v>2140</v>
      </c>
      <c r="G1720" s="180">
        <v>3196.6177999999995</v>
      </c>
      <c r="H1720" s="180">
        <v>5511.41</v>
      </c>
    </row>
    <row r="1721" spans="2:8">
      <c r="B1721" s="179">
        <v>43233</v>
      </c>
      <c r="C1721" s="108" t="s">
        <v>514</v>
      </c>
      <c r="D1721" s="108" t="s">
        <v>504</v>
      </c>
      <c r="E1721" s="108" t="s">
        <v>508</v>
      </c>
      <c r="F1721" s="108" t="s">
        <v>2141</v>
      </c>
      <c r="G1721" s="180">
        <v>2076.5250000000001</v>
      </c>
      <c r="H1721" s="180">
        <v>4614.5</v>
      </c>
    </row>
    <row r="1722" spans="2:8">
      <c r="B1722" s="179">
        <v>42808</v>
      </c>
      <c r="C1722" s="108" t="s">
        <v>514</v>
      </c>
      <c r="D1722" s="108" t="s">
        <v>510</v>
      </c>
      <c r="E1722" s="108" t="s">
        <v>515</v>
      </c>
      <c r="F1722" s="108" t="s">
        <v>2142</v>
      </c>
      <c r="G1722" s="180">
        <v>5525.3873999999996</v>
      </c>
      <c r="H1722" s="180">
        <v>9526.5300000000007</v>
      </c>
    </row>
    <row r="1723" spans="2:8">
      <c r="B1723" s="179">
        <v>43460</v>
      </c>
      <c r="C1723" s="108" t="s">
        <v>108</v>
      </c>
      <c r="D1723" s="108" t="s">
        <v>404</v>
      </c>
      <c r="E1723" s="108" t="s">
        <v>498</v>
      </c>
      <c r="F1723" s="108" t="s">
        <v>2143</v>
      </c>
      <c r="G1723" s="180">
        <v>4914.2984000000006</v>
      </c>
      <c r="H1723" s="180">
        <v>5584.43</v>
      </c>
    </row>
    <row r="1724" spans="2:8">
      <c r="B1724" s="179">
        <v>42780</v>
      </c>
      <c r="C1724" s="108" t="s">
        <v>514</v>
      </c>
      <c r="D1724" s="108" t="s">
        <v>507</v>
      </c>
      <c r="E1724" s="108" t="s">
        <v>530</v>
      </c>
      <c r="F1724" s="108" t="s">
        <v>2144</v>
      </c>
      <c r="G1724" s="180">
        <v>7539.5969000000005</v>
      </c>
      <c r="H1724" s="180">
        <v>8063.74</v>
      </c>
    </row>
    <row r="1725" spans="2:8">
      <c r="B1725" s="179">
        <v>43232</v>
      </c>
      <c r="C1725" s="108" t="s">
        <v>503</v>
      </c>
      <c r="D1725" s="108" t="s">
        <v>504</v>
      </c>
      <c r="E1725" s="108" t="s">
        <v>505</v>
      </c>
      <c r="F1725" s="108" t="s">
        <v>2145</v>
      </c>
      <c r="G1725" s="180">
        <v>1122.2566999999999</v>
      </c>
      <c r="H1725" s="180">
        <v>1902.13</v>
      </c>
    </row>
    <row r="1726" spans="2:8">
      <c r="B1726" s="179">
        <v>42893</v>
      </c>
      <c r="C1726" s="108" t="s">
        <v>108</v>
      </c>
      <c r="D1726" s="108" t="s">
        <v>507</v>
      </c>
      <c r="E1726" s="108" t="s">
        <v>515</v>
      </c>
      <c r="F1726" s="108" t="s">
        <v>2146</v>
      </c>
      <c r="G1726" s="180">
        <v>3084.5731000000001</v>
      </c>
      <c r="H1726" s="180">
        <v>5228.09</v>
      </c>
    </row>
    <row r="1727" spans="2:8">
      <c r="B1727" s="179">
        <v>43278</v>
      </c>
      <c r="C1727" s="108" t="s">
        <v>108</v>
      </c>
      <c r="D1727" s="108" t="s">
        <v>497</v>
      </c>
      <c r="E1727" s="108" t="s">
        <v>530</v>
      </c>
      <c r="F1727" s="108" t="s">
        <v>2147</v>
      </c>
      <c r="G1727" s="180">
        <v>1647.2456000000002</v>
      </c>
      <c r="H1727" s="180">
        <v>1761.76</v>
      </c>
    </row>
    <row r="1728" spans="2:8">
      <c r="B1728" s="179">
        <v>42746</v>
      </c>
      <c r="C1728" s="108" t="s">
        <v>503</v>
      </c>
      <c r="D1728" s="108" t="s">
        <v>507</v>
      </c>
      <c r="E1728" s="108" t="s">
        <v>501</v>
      </c>
      <c r="F1728" s="108" t="s">
        <v>2148</v>
      </c>
      <c r="G1728" s="180">
        <v>3163.7775000000001</v>
      </c>
      <c r="H1728" s="180">
        <v>4218.37</v>
      </c>
    </row>
    <row r="1729" spans="2:8">
      <c r="B1729" s="179">
        <v>43132</v>
      </c>
      <c r="C1729" s="108" t="s">
        <v>115</v>
      </c>
      <c r="D1729" s="108" t="s">
        <v>404</v>
      </c>
      <c r="E1729" s="108" t="s">
        <v>530</v>
      </c>
      <c r="F1729" s="108" t="s">
        <v>2149</v>
      </c>
      <c r="G1729" s="180">
        <v>1760.2029500000001</v>
      </c>
      <c r="H1729" s="180">
        <v>1882.57</v>
      </c>
    </row>
    <row r="1730" spans="2:8">
      <c r="B1730" s="179">
        <v>43007</v>
      </c>
      <c r="C1730" s="108" t="s">
        <v>514</v>
      </c>
      <c r="D1730" s="108" t="s">
        <v>510</v>
      </c>
      <c r="E1730" s="108" t="s">
        <v>569</v>
      </c>
      <c r="F1730" s="108" t="s">
        <v>2150</v>
      </c>
      <c r="G1730" s="180">
        <v>4854.4027999999998</v>
      </c>
      <c r="H1730" s="180">
        <v>8369.66</v>
      </c>
    </row>
    <row r="1731" spans="2:8">
      <c r="B1731" s="179">
        <v>43451</v>
      </c>
      <c r="C1731" s="108" t="s">
        <v>108</v>
      </c>
      <c r="D1731" s="108" t="s">
        <v>528</v>
      </c>
      <c r="E1731" s="108" t="s">
        <v>569</v>
      </c>
      <c r="F1731" s="108" t="s">
        <v>2151</v>
      </c>
      <c r="G1731" s="180">
        <v>3823.4241999999999</v>
      </c>
      <c r="H1731" s="180">
        <v>6480.38</v>
      </c>
    </row>
    <row r="1732" spans="2:8">
      <c r="B1732" s="179">
        <v>42980</v>
      </c>
      <c r="C1732" s="108" t="s">
        <v>503</v>
      </c>
      <c r="D1732" s="108" t="s">
        <v>500</v>
      </c>
      <c r="E1732" s="108" t="s">
        <v>537</v>
      </c>
      <c r="F1732" s="108" t="s">
        <v>2152</v>
      </c>
      <c r="G1732" s="180">
        <v>4413.1559999999999</v>
      </c>
      <c r="H1732" s="180">
        <v>8023.92</v>
      </c>
    </row>
    <row r="1733" spans="2:8">
      <c r="B1733" s="179">
        <v>43165</v>
      </c>
      <c r="C1733" s="108" t="s">
        <v>514</v>
      </c>
      <c r="D1733" s="108" t="s">
        <v>526</v>
      </c>
      <c r="E1733" s="108" t="s">
        <v>508</v>
      </c>
      <c r="F1733" s="108" t="s">
        <v>2153</v>
      </c>
      <c r="G1733" s="180">
        <v>2567.0924999999997</v>
      </c>
      <c r="H1733" s="180">
        <v>5704.65</v>
      </c>
    </row>
    <row r="1734" spans="2:8">
      <c r="B1734" s="179">
        <v>42960</v>
      </c>
      <c r="C1734" s="108" t="s">
        <v>115</v>
      </c>
      <c r="D1734" s="108" t="s">
        <v>510</v>
      </c>
      <c r="E1734" s="108" t="s">
        <v>535</v>
      </c>
      <c r="F1734" s="108" t="s">
        <v>2154</v>
      </c>
      <c r="G1734" s="180">
        <v>1054.7642000000001</v>
      </c>
      <c r="H1734" s="180">
        <v>2452.94</v>
      </c>
    </row>
    <row r="1735" spans="2:8">
      <c r="B1735" s="179">
        <v>43200</v>
      </c>
      <c r="C1735" s="108" t="s">
        <v>503</v>
      </c>
      <c r="D1735" s="108" t="s">
        <v>497</v>
      </c>
      <c r="E1735" s="108" t="s">
        <v>537</v>
      </c>
      <c r="F1735" s="108" t="s">
        <v>2155</v>
      </c>
      <c r="G1735" s="180">
        <v>8220.264799999999</v>
      </c>
      <c r="H1735" s="180">
        <v>9341.2099999999991</v>
      </c>
    </row>
    <row r="1736" spans="2:8">
      <c r="B1736" s="179">
        <v>43048</v>
      </c>
      <c r="C1736" s="108" t="s">
        <v>115</v>
      </c>
      <c r="D1736" s="108" t="s">
        <v>504</v>
      </c>
      <c r="E1736" s="108" t="s">
        <v>537</v>
      </c>
      <c r="F1736" s="108" t="s">
        <v>2156</v>
      </c>
      <c r="G1736" s="180">
        <v>126.852</v>
      </c>
      <c r="H1736" s="180">
        <v>144.15</v>
      </c>
    </row>
    <row r="1737" spans="2:8">
      <c r="B1737" s="179">
        <v>43370</v>
      </c>
      <c r="C1737" s="108" t="s">
        <v>115</v>
      </c>
      <c r="D1737" s="108" t="s">
        <v>500</v>
      </c>
      <c r="E1737" s="108" t="s">
        <v>569</v>
      </c>
      <c r="F1737" s="108" t="s">
        <v>642</v>
      </c>
      <c r="G1737" s="180">
        <v>2648.4232000000002</v>
      </c>
      <c r="H1737" s="180">
        <v>3894.74</v>
      </c>
    </row>
    <row r="1738" spans="2:8">
      <c r="B1738" s="179">
        <v>42764</v>
      </c>
      <c r="C1738" s="108" t="s">
        <v>514</v>
      </c>
      <c r="D1738" s="108" t="s">
        <v>528</v>
      </c>
      <c r="E1738" s="108" t="s">
        <v>537</v>
      </c>
      <c r="F1738" s="108" t="s">
        <v>2157</v>
      </c>
      <c r="G1738" s="180">
        <v>2809.7498000000001</v>
      </c>
      <c r="H1738" s="180">
        <v>3005.08</v>
      </c>
    </row>
    <row r="1739" spans="2:8">
      <c r="B1739" s="179">
        <v>43375</v>
      </c>
      <c r="C1739" s="108" t="s">
        <v>503</v>
      </c>
      <c r="D1739" s="108" t="s">
        <v>528</v>
      </c>
      <c r="E1739" s="108" t="s">
        <v>520</v>
      </c>
      <c r="F1739" s="108" t="s">
        <v>2158</v>
      </c>
      <c r="G1739" s="180">
        <v>96.988399999999999</v>
      </c>
      <c r="H1739" s="180">
        <v>142.63</v>
      </c>
    </row>
    <row r="1740" spans="2:8">
      <c r="B1740" s="179">
        <v>43077</v>
      </c>
      <c r="C1740" s="108" t="s">
        <v>503</v>
      </c>
      <c r="D1740" s="108" t="s">
        <v>404</v>
      </c>
      <c r="E1740" s="108" t="s">
        <v>537</v>
      </c>
      <c r="F1740" s="108" t="s">
        <v>2159</v>
      </c>
      <c r="G1740" s="180">
        <v>5488.9764999999998</v>
      </c>
      <c r="H1740" s="180">
        <v>9303.35</v>
      </c>
    </row>
    <row r="1741" spans="2:8">
      <c r="B1741" s="179">
        <v>43306</v>
      </c>
      <c r="C1741" s="108" t="s">
        <v>496</v>
      </c>
      <c r="D1741" s="108" t="s">
        <v>497</v>
      </c>
      <c r="E1741" s="108" t="s">
        <v>515</v>
      </c>
      <c r="F1741" s="108" t="s">
        <v>2160</v>
      </c>
      <c r="G1741" s="180">
        <v>6673.348</v>
      </c>
      <c r="H1741" s="180">
        <v>7583.35</v>
      </c>
    </row>
    <row r="1742" spans="2:8">
      <c r="B1742" s="179">
        <v>42939</v>
      </c>
      <c r="C1742" s="108" t="s">
        <v>503</v>
      </c>
      <c r="D1742" s="108" t="s">
        <v>497</v>
      </c>
      <c r="E1742" s="108" t="s">
        <v>530</v>
      </c>
      <c r="F1742" s="108" t="s">
        <v>2161</v>
      </c>
      <c r="G1742" s="180">
        <v>4591.3901999999998</v>
      </c>
      <c r="H1742" s="180">
        <v>7916.19</v>
      </c>
    </row>
    <row r="1743" spans="2:8">
      <c r="B1743" s="179">
        <v>43248</v>
      </c>
      <c r="C1743" s="108" t="s">
        <v>108</v>
      </c>
      <c r="D1743" s="108" t="s">
        <v>507</v>
      </c>
      <c r="E1743" s="108" t="s">
        <v>501</v>
      </c>
      <c r="F1743" s="108" t="s">
        <v>1315</v>
      </c>
      <c r="G1743" s="180">
        <v>1681.5464999999999</v>
      </c>
      <c r="H1743" s="180">
        <v>3736.77</v>
      </c>
    </row>
    <row r="1744" spans="2:8">
      <c r="B1744" s="179">
        <v>42945</v>
      </c>
      <c r="C1744" s="108" t="s">
        <v>514</v>
      </c>
      <c r="D1744" s="108" t="s">
        <v>504</v>
      </c>
      <c r="E1744" s="108" t="s">
        <v>515</v>
      </c>
      <c r="F1744" s="108" t="s">
        <v>2162</v>
      </c>
      <c r="G1744" s="180">
        <v>3961.1655999999998</v>
      </c>
      <c r="H1744" s="180">
        <v>6713.84</v>
      </c>
    </row>
    <row r="1745" spans="2:8">
      <c r="B1745" s="179">
        <v>43322</v>
      </c>
      <c r="C1745" s="108" t="s">
        <v>514</v>
      </c>
      <c r="D1745" s="108" t="s">
        <v>500</v>
      </c>
      <c r="E1745" s="108" t="s">
        <v>505</v>
      </c>
      <c r="F1745" s="108" t="s">
        <v>2163</v>
      </c>
      <c r="G1745" s="180">
        <v>5710.9874</v>
      </c>
      <c r="H1745" s="180">
        <v>9846.5300000000007</v>
      </c>
    </row>
    <row r="1746" spans="2:8">
      <c r="B1746" s="179">
        <v>43014</v>
      </c>
      <c r="C1746" s="108" t="s">
        <v>514</v>
      </c>
      <c r="D1746" s="108" t="s">
        <v>500</v>
      </c>
      <c r="E1746" s="108" t="s">
        <v>520</v>
      </c>
      <c r="F1746" s="108" t="s">
        <v>2164</v>
      </c>
      <c r="G1746" s="180">
        <v>981.53969999999993</v>
      </c>
      <c r="H1746" s="180">
        <v>2652.81</v>
      </c>
    </row>
    <row r="1747" spans="2:8">
      <c r="B1747" s="179">
        <v>43456</v>
      </c>
      <c r="C1747" s="108" t="s">
        <v>496</v>
      </c>
      <c r="D1747" s="108" t="s">
        <v>507</v>
      </c>
      <c r="E1747" s="108" t="s">
        <v>569</v>
      </c>
      <c r="F1747" s="108" t="s">
        <v>2165</v>
      </c>
      <c r="G1747" s="180">
        <v>3727.4616500000002</v>
      </c>
      <c r="H1747" s="180">
        <v>3986.59</v>
      </c>
    </row>
    <row r="1748" spans="2:8">
      <c r="B1748" s="179">
        <v>43020</v>
      </c>
      <c r="C1748" s="108" t="s">
        <v>496</v>
      </c>
      <c r="D1748" s="108" t="s">
        <v>507</v>
      </c>
      <c r="E1748" s="108" t="s">
        <v>498</v>
      </c>
      <c r="F1748" s="108" t="s">
        <v>2166</v>
      </c>
      <c r="G1748" s="180">
        <v>5599.6191999999992</v>
      </c>
      <c r="H1748" s="180">
        <v>9490.8799999999992</v>
      </c>
    </row>
    <row r="1749" spans="2:8">
      <c r="B1749" s="179">
        <v>43307</v>
      </c>
      <c r="C1749" s="108" t="s">
        <v>115</v>
      </c>
      <c r="D1749" s="108" t="s">
        <v>404</v>
      </c>
      <c r="E1749" s="108" t="s">
        <v>535</v>
      </c>
      <c r="F1749" s="108" t="s">
        <v>2167</v>
      </c>
      <c r="G1749" s="180">
        <v>944.04719999999986</v>
      </c>
      <c r="H1749" s="180">
        <v>1600.08</v>
      </c>
    </row>
    <row r="1750" spans="2:8">
      <c r="B1750" s="179">
        <v>42820</v>
      </c>
      <c r="C1750" s="108" t="s">
        <v>514</v>
      </c>
      <c r="D1750" s="108" t="s">
        <v>510</v>
      </c>
      <c r="E1750" s="108" t="s">
        <v>562</v>
      </c>
      <c r="F1750" s="108" t="s">
        <v>2168</v>
      </c>
      <c r="G1750" s="180">
        <v>2736.1545000000001</v>
      </c>
      <c r="H1750" s="180">
        <v>4637.55</v>
      </c>
    </row>
    <row r="1751" spans="2:8">
      <c r="B1751" s="179">
        <v>43175</v>
      </c>
      <c r="C1751" s="108" t="s">
        <v>108</v>
      </c>
      <c r="D1751" s="108" t="s">
        <v>526</v>
      </c>
      <c r="E1751" s="108" t="s">
        <v>562</v>
      </c>
      <c r="F1751" s="108" t="s">
        <v>2169</v>
      </c>
      <c r="G1751" s="180">
        <v>4363.1797999999999</v>
      </c>
      <c r="H1751" s="180">
        <v>7395.22</v>
      </c>
    </row>
    <row r="1752" spans="2:8">
      <c r="B1752" s="179">
        <v>43024</v>
      </c>
      <c r="C1752" s="108" t="s">
        <v>514</v>
      </c>
      <c r="D1752" s="108" t="s">
        <v>526</v>
      </c>
      <c r="E1752" s="108" t="s">
        <v>522</v>
      </c>
      <c r="F1752" s="108" t="s">
        <v>543</v>
      </c>
      <c r="G1752" s="180">
        <v>5137.5224000000007</v>
      </c>
      <c r="H1752" s="180">
        <v>7555.18</v>
      </c>
    </row>
    <row r="1753" spans="2:8">
      <c r="B1753" s="179">
        <v>43301</v>
      </c>
      <c r="C1753" s="108" t="s">
        <v>503</v>
      </c>
      <c r="D1753" s="108" t="s">
        <v>500</v>
      </c>
      <c r="E1753" s="108" t="s">
        <v>535</v>
      </c>
      <c r="F1753" s="108" t="s">
        <v>2170</v>
      </c>
      <c r="G1753" s="180">
        <v>4411.0878000000002</v>
      </c>
      <c r="H1753" s="180">
        <v>7476.42</v>
      </c>
    </row>
    <row r="1754" spans="2:8">
      <c r="B1754" s="179">
        <v>42925</v>
      </c>
      <c r="C1754" s="108" t="s">
        <v>503</v>
      </c>
      <c r="D1754" s="108" t="s">
        <v>507</v>
      </c>
      <c r="E1754" s="108" t="s">
        <v>569</v>
      </c>
      <c r="F1754" s="108" t="s">
        <v>2171</v>
      </c>
      <c r="G1754" s="180">
        <v>2437.0160999999998</v>
      </c>
      <c r="H1754" s="180">
        <v>6586.53</v>
      </c>
    </row>
    <row r="1755" spans="2:8">
      <c r="B1755" s="179">
        <v>43361</v>
      </c>
      <c r="C1755" s="108" t="s">
        <v>108</v>
      </c>
      <c r="D1755" s="108" t="s">
        <v>500</v>
      </c>
      <c r="E1755" s="108" t="s">
        <v>530</v>
      </c>
      <c r="F1755" s="108" t="s">
        <v>2172</v>
      </c>
      <c r="G1755" s="180">
        <v>5773.1677</v>
      </c>
      <c r="H1755" s="180">
        <v>9785.0300000000007</v>
      </c>
    </row>
    <row r="1756" spans="2:8">
      <c r="B1756" s="179">
        <v>43064</v>
      </c>
      <c r="C1756" s="108" t="s">
        <v>496</v>
      </c>
      <c r="D1756" s="108" t="s">
        <v>404</v>
      </c>
      <c r="E1756" s="108" t="s">
        <v>522</v>
      </c>
      <c r="F1756" s="108" t="s">
        <v>2173</v>
      </c>
      <c r="G1756" s="180">
        <v>1332.1132</v>
      </c>
      <c r="H1756" s="180">
        <v>1958.99</v>
      </c>
    </row>
    <row r="1757" spans="2:8">
      <c r="B1757" s="179">
        <v>43221</v>
      </c>
      <c r="C1757" s="108" t="s">
        <v>496</v>
      </c>
      <c r="D1757" s="108" t="s">
        <v>497</v>
      </c>
      <c r="E1757" s="108" t="s">
        <v>508</v>
      </c>
      <c r="F1757" s="108" t="s">
        <v>2174</v>
      </c>
      <c r="G1757" s="180">
        <v>3877.4780000000005</v>
      </c>
      <c r="H1757" s="180">
        <v>7049.96</v>
      </c>
    </row>
    <row r="1758" spans="2:8">
      <c r="B1758" s="179">
        <v>42944</v>
      </c>
      <c r="C1758" s="108" t="s">
        <v>503</v>
      </c>
      <c r="D1758" s="108" t="s">
        <v>500</v>
      </c>
      <c r="E1758" s="108" t="s">
        <v>508</v>
      </c>
      <c r="F1758" s="108" t="s">
        <v>2175</v>
      </c>
      <c r="G1758" s="180">
        <v>2875.1250000000005</v>
      </c>
      <c r="H1758" s="180">
        <v>5227.5</v>
      </c>
    </row>
    <row r="1759" spans="2:8">
      <c r="B1759" s="179">
        <v>43184</v>
      </c>
      <c r="C1759" s="108" t="s">
        <v>496</v>
      </c>
      <c r="D1759" s="108" t="s">
        <v>500</v>
      </c>
      <c r="E1759" s="108" t="s">
        <v>522</v>
      </c>
      <c r="F1759" s="108" t="s">
        <v>2176</v>
      </c>
      <c r="G1759" s="180">
        <v>2360.19</v>
      </c>
      <c r="H1759" s="180">
        <v>3146.92</v>
      </c>
    </row>
    <row r="1760" spans="2:8">
      <c r="B1760" s="179">
        <v>42800</v>
      </c>
      <c r="C1760" s="108" t="s">
        <v>514</v>
      </c>
      <c r="D1760" s="108" t="s">
        <v>528</v>
      </c>
      <c r="E1760" s="108" t="s">
        <v>520</v>
      </c>
      <c r="F1760" s="108" t="s">
        <v>2177</v>
      </c>
      <c r="G1760" s="180">
        <v>1880.9747999999997</v>
      </c>
      <c r="H1760" s="180">
        <v>4374.3599999999997</v>
      </c>
    </row>
    <row r="1761" spans="2:8">
      <c r="B1761" s="179">
        <v>43115</v>
      </c>
      <c r="C1761" s="108" t="s">
        <v>108</v>
      </c>
      <c r="D1761" s="108" t="s">
        <v>528</v>
      </c>
      <c r="E1761" s="108" t="s">
        <v>520</v>
      </c>
      <c r="F1761" s="108" t="s">
        <v>2178</v>
      </c>
      <c r="G1761" s="180">
        <v>2585.06</v>
      </c>
      <c r="H1761" s="180">
        <v>4457</v>
      </c>
    </row>
    <row r="1762" spans="2:8">
      <c r="B1762" s="179">
        <v>42757</v>
      </c>
      <c r="C1762" s="108" t="s">
        <v>514</v>
      </c>
      <c r="D1762" s="108" t="s">
        <v>500</v>
      </c>
      <c r="E1762" s="108" t="s">
        <v>535</v>
      </c>
      <c r="F1762" s="108" t="s">
        <v>2179</v>
      </c>
      <c r="G1762" s="180">
        <v>1334.4362000000001</v>
      </c>
      <c r="H1762" s="180">
        <v>3103.34</v>
      </c>
    </row>
    <row r="1763" spans="2:8">
      <c r="B1763" s="179">
        <v>43209</v>
      </c>
      <c r="C1763" s="108" t="s">
        <v>514</v>
      </c>
      <c r="D1763" s="108" t="s">
        <v>507</v>
      </c>
      <c r="E1763" s="108" t="s">
        <v>569</v>
      </c>
      <c r="F1763" s="108" t="s">
        <v>1184</v>
      </c>
      <c r="G1763" s="180">
        <v>231.82599999999996</v>
      </c>
      <c r="H1763" s="180">
        <v>399.7</v>
      </c>
    </row>
    <row r="1764" spans="2:8">
      <c r="B1764" s="179">
        <v>42917</v>
      </c>
      <c r="C1764" s="108" t="s">
        <v>514</v>
      </c>
      <c r="D1764" s="108" t="s">
        <v>504</v>
      </c>
      <c r="E1764" s="108" t="s">
        <v>569</v>
      </c>
      <c r="F1764" s="108" t="s">
        <v>2180</v>
      </c>
      <c r="G1764" s="180">
        <v>2807.01</v>
      </c>
      <c r="H1764" s="180">
        <v>6237.8</v>
      </c>
    </row>
    <row r="1765" spans="2:8">
      <c r="B1765" s="179">
        <v>43133</v>
      </c>
      <c r="C1765" s="108" t="s">
        <v>514</v>
      </c>
      <c r="D1765" s="108" t="s">
        <v>528</v>
      </c>
      <c r="E1765" s="108" t="s">
        <v>537</v>
      </c>
      <c r="F1765" s="108" t="s">
        <v>2181</v>
      </c>
      <c r="G1765" s="180">
        <v>7.4104000000000001</v>
      </c>
      <c r="H1765" s="180">
        <v>12.56</v>
      </c>
    </row>
    <row r="1766" spans="2:8">
      <c r="B1766" s="179">
        <v>43011</v>
      </c>
      <c r="C1766" s="108" t="s">
        <v>514</v>
      </c>
      <c r="D1766" s="108" t="s">
        <v>504</v>
      </c>
      <c r="E1766" s="108" t="s">
        <v>569</v>
      </c>
      <c r="F1766" s="108" t="s">
        <v>2182</v>
      </c>
      <c r="G1766" s="180">
        <v>387.57099999999997</v>
      </c>
      <c r="H1766" s="180">
        <v>656.9</v>
      </c>
    </row>
    <row r="1767" spans="2:8">
      <c r="B1767" s="179">
        <v>43449</v>
      </c>
      <c r="C1767" s="108" t="s">
        <v>496</v>
      </c>
      <c r="D1767" s="108" t="s">
        <v>404</v>
      </c>
      <c r="E1767" s="108" t="s">
        <v>498</v>
      </c>
      <c r="F1767" s="108" t="s">
        <v>2183</v>
      </c>
      <c r="G1767" s="180">
        <v>1378.5929000000001</v>
      </c>
      <c r="H1767" s="180">
        <v>3206.03</v>
      </c>
    </row>
    <row r="1768" spans="2:8">
      <c r="B1768" s="179">
        <v>42826</v>
      </c>
      <c r="C1768" s="108" t="s">
        <v>514</v>
      </c>
      <c r="D1768" s="108" t="s">
        <v>526</v>
      </c>
      <c r="E1768" s="108" t="s">
        <v>522</v>
      </c>
      <c r="F1768" s="108" t="s">
        <v>2184</v>
      </c>
      <c r="G1768" s="180">
        <v>1908.7650000000001</v>
      </c>
      <c r="H1768" s="180">
        <v>4241.7</v>
      </c>
    </row>
    <row r="1769" spans="2:8">
      <c r="B1769" s="179">
        <v>43375</v>
      </c>
      <c r="C1769" s="108" t="s">
        <v>115</v>
      </c>
      <c r="D1769" s="108" t="s">
        <v>404</v>
      </c>
      <c r="E1769" s="108" t="s">
        <v>505</v>
      </c>
      <c r="F1769" s="108" t="s">
        <v>2185</v>
      </c>
      <c r="G1769" s="180">
        <v>4428.5120000000006</v>
      </c>
      <c r="H1769" s="180">
        <v>8051.84</v>
      </c>
    </row>
    <row r="1770" spans="2:8">
      <c r="B1770" s="179">
        <v>42953</v>
      </c>
      <c r="C1770" s="108" t="s">
        <v>115</v>
      </c>
      <c r="D1770" s="108" t="s">
        <v>526</v>
      </c>
      <c r="E1770" s="108" t="s">
        <v>501</v>
      </c>
      <c r="F1770" s="108" t="s">
        <v>2186</v>
      </c>
      <c r="G1770" s="180">
        <v>1254.2889</v>
      </c>
      <c r="H1770" s="180">
        <v>3389.97</v>
      </c>
    </row>
    <row r="1771" spans="2:8">
      <c r="B1771" s="179">
        <v>43353</v>
      </c>
      <c r="C1771" s="108" t="s">
        <v>514</v>
      </c>
      <c r="D1771" s="108" t="s">
        <v>507</v>
      </c>
      <c r="E1771" s="108" t="s">
        <v>530</v>
      </c>
      <c r="F1771" s="108" t="s">
        <v>2187</v>
      </c>
      <c r="G1771" s="180">
        <v>4252.9369999999999</v>
      </c>
      <c r="H1771" s="180">
        <v>7332.65</v>
      </c>
    </row>
    <row r="1772" spans="2:8">
      <c r="B1772" s="179">
        <v>42839</v>
      </c>
      <c r="C1772" s="108" t="s">
        <v>115</v>
      </c>
      <c r="D1772" s="108" t="s">
        <v>507</v>
      </c>
      <c r="E1772" s="108" t="s">
        <v>498</v>
      </c>
      <c r="F1772" s="108" t="s">
        <v>2188</v>
      </c>
      <c r="G1772" s="180">
        <v>6221.9201000000003</v>
      </c>
      <c r="H1772" s="180">
        <v>6654.46</v>
      </c>
    </row>
    <row r="1773" spans="2:8">
      <c r="B1773" s="179">
        <v>43318</v>
      </c>
      <c r="C1773" s="108" t="s">
        <v>514</v>
      </c>
      <c r="D1773" s="108" t="s">
        <v>510</v>
      </c>
      <c r="E1773" s="108" t="s">
        <v>569</v>
      </c>
      <c r="F1773" s="108" t="s">
        <v>2189</v>
      </c>
      <c r="G1773" s="180">
        <v>540.80939999999998</v>
      </c>
      <c r="H1773" s="180">
        <v>932.43</v>
      </c>
    </row>
    <row r="1774" spans="2:8">
      <c r="B1774" s="179">
        <v>42737</v>
      </c>
      <c r="C1774" s="108" t="s">
        <v>496</v>
      </c>
      <c r="D1774" s="108" t="s">
        <v>528</v>
      </c>
      <c r="E1774" s="108" t="s">
        <v>501</v>
      </c>
      <c r="F1774" s="108" t="s">
        <v>2190</v>
      </c>
      <c r="G1774" s="180">
        <v>2423.7455000000004</v>
      </c>
      <c r="H1774" s="180">
        <v>4406.8100000000004</v>
      </c>
    </row>
    <row r="1775" spans="2:8">
      <c r="B1775" s="179">
        <v>43432</v>
      </c>
      <c r="C1775" s="108" t="s">
        <v>514</v>
      </c>
      <c r="D1775" s="108" t="s">
        <v>497</v>
      </c>
      <c r="E1775" s="108" t="s">
        <v>535</v>
      </c>
      <c r="F1775" s="108" t="s">
        <v>2191</v>
      </c>
      <c r="G1775" s="180">
        <v>150.73850000000002</v>
      </c>
      <c r="H1775" s="180">
        <v>274.07</v>
      </c>
    </row>
    <row r="1776" spans="2:8">
      <c r="B1776" s="179">
        <v>42876</v>
      </c>
      <c r="C1776" s="108" t="s">
        <v>496</v>
      </c>
      <c r="D1776" s="108" t="s">
        <v>507</v>
      </c>
      <c r="E1776" s="108" t="s">
        <v>520</v>
      </c>
      <c r="F1776" s="108" t="s">
        <v>2192</v>
      </c>
      <c r="G1776" s="180">
        <v>268.97250000000003</v>
      </c>
      <c r="H1776" s="180">
        <v>358.63</v>
      </c>
    </row>
    <row r="1777" spans="2:8">
      <c r="B1777" s="179">
        <v>43341</v>
      </c>
      <c r="C1777" s="108" t="s">
        <v>108</v>
      </c>
      <c r="D1777" s="108" t="s">
        <v>504</v>
      </c>
      <c r="E1777" s="108" t="s">
        <v>508</v>
      </c>
      <c r="F1777" s="108" t="s">
        <v>2193</v>
      </c>
      <c r="G1777" s="180">
        <v>1451.1935000000001</v>
      </c>
      <c r="H1777" s="180">
        <v>2459.65</v>
      </c>
    </row>
    <row r="1778" spans="2:8">
      <c r="B1778" s="179">
        <v>43066</v>
      </c>
      <c r="C1778" s="108" t="s">
        <v>514</v>
      </c>
      <c r="D1778" s="108" t="s">
        <v>404</v>
      </c>
      <c r="E1778" s="108" t="s">
        <v>522</v>
      </c>
      <c r="F1778" s="108" t="s">
        <v>2194</v>
      </c>
      <c r="G1778" s="180">
        <v>4085.2581000000005</v>
      </c>
      <c r="H1778" s="180">
        <v>4369.26</v>
      </c>
    </row>
    <row r="1779" spans="2:8">
      <c r="B1779" s="179">
        <v>43340</v>
      </c>
      <c r="C1779" s="108" t="s">
        <v>115</v>
      </c>
      <c r="D1779" s="108" t="s">
        <v>510</v>
      </c>
      <c r="E1779" s="108" t="s">
        <v>520</v>
      </c>
      <c r="F1779" s="108" t="s">
        <v>2195</v>
      </c>
      <c r="G1779" s="180">
        <v>489.07799999999997</v>
      </c>
      <c r="H1779" s="180">
        <v>1086.8399999999999</v>
      </c>
    </row>
    <row r="1780" spans="2:8">
      <c r="B1780" s="179">
        <v>42737</v>
      </c>
      <c r="C1780" s="108" t="s">
        <v>514</v>
      </c>
      <c r="D1780" s="108" t="s">
        <v>497</v>
      </c>
      <c r="E1780" s="108" t="s">
        <v>524</v>
      </c>
      <c r="F1780" s="108" t="s">
        <v>2196</v>
      </c>
      <c r="G1780" s="180">
        <v>1373.6816000000001</v>
      </c>
      <c r="H1780" s="180">
        <v>2020.12</v>
      </c>
    </row>
    <row r="1781" spans="2:8">
      <c r="B1781" s="179">
        <v>43305</v>
      </c>
      <c r="C1781" s="108" t="s">
        <v>503</v>
      </c>
      <c r="D1781" s="108" t="s">
        <v>507</v>
      </c>
      <c r="E1781" s="108" t="s">
        <v>530</v>
      </c>
      <c r="F1781" s="108" t="s">
        <v>2197</v>
      </c>
      <c r="G1781" s="180">
        <v>3807.9720000000002</v>
      </c>
      <c r="H1781" s="180">
        <v>8462.16</v>
      </c>
    </row>
    <row r="1782" spans="2:8">
      <c r="B1782" s="179">
        <v>43070</v>
      </c>
      <c r="C1782" s="108" t="s">
        <v>503</v>
      </c>
      <c r="D1782" s="108" t="s">
        <v>404</v>
      </c>
      <c r="E1782" s="108" t="s">
        <v>537</v>
      </c>
      <c r="F1782" s="108" t="s">
        <v>2198</v>
      </c>
      <c r="G1782" s="180">
        <v>1459.52565</v>
      </c>
      <c r="H1782" s="180">
        <v>1560.99</v>
      </c>
    </row>
    <row r="1783" spans="2:8">
      <c r="B1783" s="179">
        <v>43456</v>
      </c>
      <c r="C1783" s="108" t="s">
        <v>496</v>
      </c>
      <c r="D1783" s="108" t="s">
        <v>497</v>
      </c>
      <c r="E1783" s="108" t="s">
        <v>535</v>
      </c>
      <c r="F1783" s="108" t="s">
        <v>2199</v>
      </c>
      <c r="G1783" s="180">
        <v>3799.3032000000003</v>
      </c>
      <c r="H1783" s="180">
        <v>4317.3900000000003</v>
      </c>
    </row>
    <row r="1784" spans="2:8">
      <c r="B1784" s="179">
        <v>42857</v>
      </c>
      <c r="C1784" s="108" t="s">
        <v>503</v>
      </c>
      <c r="D1784" s="108" t="s">
        <v>507</v>
      </c>
      <c r="E1784" s="108" t="s">
        <v>524</v>
      </c>
      <c r="F1784" s="108" t="s">
        <v>2200</v>
      </c>
      <c r="G1784" s="180">
        <v>2420.2440000000001</v>
      </c>
      <c r="H1784" s="180">
        <v>5378.32</v>
      </c>
    </row>
    <row r="1785" spans="2:8">
      <c r="B1785" s="179">
        <v>43240</v>
      </c>
      <c r="C1785" s="108" t="s">
        <v>115</v>
      </c>
      <c r="D1785" s="108" t="s">
        <v>500</v>
      </c>
      <c r="E1785" s="108" t="s">
        <v>498</v>
      </c>
      <c r="F1785" s="108" t="s">
        <v>2201</v>
      </c>
      <c r="G1785" s="180">
        <v>2929.712</v>
      </c>
      <c r="H1785" s="180">
        <v>4308.3999999999996</v>
      </c>
    </row>
    <row r="1786" spans="2:8">
      <c r="B1786" s="179">
        <v>42846</v>
      </c>
      <c r="C1786" s="108" t="s">
        <v>503</v>
      </c>
      <c r="D1786" s="108" t="s">
        <v>526</v>
      </c>
      <c r="E1786" s="108" t="s">
        <v>520</v>
      </c>
      <c r="F1786" s="108" t="s">
        <v>2202</v>
      </c>
      <c r="G1786" s="180">
        <v>2494.6263999999996</v>
      </c>
      <c r="H1786" s="180">
        <v>4301.08</v>
      </c>
    </row>
    <row r="1787" spans="2:8">
      <c r="B1787" s="179">
        <v>43248</v>
      </c>
      <c r="C1787" s="108" t="s">
        <v>503</v>
      </c>
      <c r="D1787" s="108" t="s">
        <v>507</v>
      </c>
      <c r="E1787" s="108" t="s">
        <v>515</v>
      </c>
      <c r="F1787" s="108" t="s">
        <v>2203</v>
      </c>
      <c r="G1787" s="180">
        <v>5262.2075000000004</v>
      </c>
      <c r="H1787" s="180">
        <v>9567.65</v>
      </c>
    </row>
    <row r="1788" spans="2:8">
      <c r="B1788" s="179">
        <v>42933</v>
      </c>
      <c r="C1788" s="108" t="s">
        <v>115</v>
      </c>
      <c r="D1788" s="108" t="s">
        <v>507</v>
      </c>
      <c r="E1788" s="108" t="s">
        <v>562</v>
      </c>
      <c r="F1788" s="108" t="s">
        <v>2204</v>
      </c>
      <c r="G1788" s="180">
        <v>5375.1455999999998</v>
      </c>
      <c r="H1788" s="180">
        <v>6108.12</v>
      </c>
    </row>
    <row r="1789" spans="2:8">
      <c r="B1789" s="179">
        <v>43101</v>
      </c>
      <c r="C1789" s="108" t="s">
        <v>514</v>
      </c>
      <c r="D1789" s="108" t="s">
        <v>507</v>
      </c>
      <c r="E1789" s="108" t="s">
        <v>524</v>
      </c>
      <c r="F1789" s="108" t="s">
        <v>1576</v>
      </c>
      <c r="G1789" s="180">
        <v>429.21749999999997</v>
      </c>
      <c r="H1789" s="180">
        <v>572.29</v>
      </c>
    </row>
    <row r="1790" spans="2:8">
      <c r="B1790" s="179">
        <v>42970</v>
      </c>
      <c r="C1790" s="108" t="s">
        <v>108</v>
      </c>
      <c r="D1790" s="108" t="s">
        <v>528</v>
      </c>
      <c r="E1790" s="108" t="s">
        <v>520</v>
      </c>
      <c r="F1790" s="108" t="s">
        <v>1966</v>
      </c>
      <c r="G1790" s="180">
        <v>3081.9657000000002</v>
      </c>
      <c r="H1790" s="180">
        <v>3296.22</v>
      </c>
    </row>
    <row r="1791" spans="2:8">
      <c r="B1791" s="179">
        <v>43437</v>
      </c>
      <c r="C1791" s="108" t="s">
        <v>503</v>
      </c>
      <c r="D1791" s="108" t="s">
        <v>528</v>
      </c>
      <c r="E1791" s="108" t="s">
        <v>524</v>
      </c>
      <c r="F1791" s="108" t="s">
        <v>2205</v>
      </c>
      <c r="G1791" s="180">
        <v>2314.6083000000003</v>
      </c>
      <c r="H1791" s="180">
        <v>5382.81</v>
      </c>
    </row>
    <row r="1792" spans="2:8">
      <c r="B1792" s="179">
        <v>42876</v>
      </c>
      <c r="C1792" s="108" t="s">
        <v>514</v>
      </c>
      <c r="D1792" s="108" t="s">
        <v>507</v>
      </c>
      <c r="E1792" s="108" t="s">
        <v>562</v>
      </c>
      <c r="F1792" s="108" t="s">
        <v>741</v>
      </c>
      <c r="G1792" s="180">
        <v>1886.9037999999998</v>
      </c>
      <c r="H1792" s="180">
        <v>5099.74</v>
      </c>
    </row>
    <row r="1793" spans="2:8">
      <c r="B1793" s="179">
        <v>43270</v>
      </c>
      <c r="C1793" s="108" t="s">
        <v>115</v>
      </c>
      <c r="D1793" s="108" t="s">
        <v>404</v>
      </c>
      <c r="E1793" s="108" t="s">
        <v>537</v>
      </c>
      <c r="F1793" s="108" t="s">
        <v>2206</v>
      </c>
      <c r="G1793" s="180">
        <v>1521.4518</v>
      </c>
      <c r="H1793" s="180">
        <v>3538.26</v>
      </c>
    </row>
    <row r="1794" spans="2:8">
      <c r="B1794" s="179">
        <v>42740</v>
      </c>
      <c r="C1794" s="108" t="s">
        <v>503</v>
      </c>
      <c r="D1794" s="108" t="s">
        <v>507</v>
      </c>
      <c r="E1794" s="108" t="s">
        <v>501</v>
      </c>
      <c r="F1794" s="108" t="s">
        <v>2207</v>
      </c>
      <c r="G1794" s="180">
        <v>3253.4849999999997</v>
      </c>
      <c r="H1794" s="180">
        <v>4337.9799999999996</v>
      </c>
    </row>
    <row r="1795" spans="2:8">
      <c r="B1795" s="179">
        <v>43218</v>
      </c>
      <c r="C1795" s="108" t="s">
        <v>115</v>
      </c>
      <c r="D1795" s="108" t="s">
        <v>500</v>
      </c>
      <c r="E1795" s="108" t="s">
        <v>511</v>
      </c>
      <c r="F1795" s="108" t="s">
        <v>2208</v>
      </c>
      <c r="G1795" s="180">
        <v>6469.4333000000006</v>
      </c>
      <c r="H1795" s="180">
        <v>6919.18</v>
      </c>
    </row>
    <row r="1796" spans="2:8">
      <c r="B1796" s="179">
        <v>43023</v>
      </c>
      <c r="C1796" s="108" t="s">
        <v>514</v>
      </c>
      <c r="D1796" s="108" t="s">
        <v>404</v>
      </c>
      <c r="E1796" s="108" t="s">
        <v>498</v>
      </c>
      <c r="F1796" s="108" t="s">
        <v>1470</v>
      </c>
      <c r="G1796" s="180">
        <v>2648.9624999999996</v>
      </c>
      <c r="H1796" s="180">
        <v>3531.95</v>
      </c>
    </row>
    <row r="1797" spans="2:8">
      <c r="B1797" s="179">
        <v>43384</v>
      </c>
      <c r="C1797" s="108" t="s">
        <v>496</v>
      </c>
      <c r="D1797" s="108" t="s">
        <v>504</v>
      </c>
      <c r="E1797" s="108" t="s">
        <v>501</v>
      </c>
      <c r="F1797" s="108" t="s">
        <v>1913</v>
      </c>
      <c r="G1797" s="180">
        <v>1094.3504</v>
      </c>
      <c r="H1797" s="180">
        <v>1243.58</v>
      </c>
    </row>
    <row r="1798" spans="2:8">
      <c r="B1798" s="179">
        <v>43017</v>
      </c>
      <c r="C1798" s="108" t="s">
        <v>496</v>
      </c>
      <c r="D1798" s="108" t="s">
        <v>526</v>
      </c>
      <c r="E1798" s="108" t="s">
        <v>515</v>
      </c>
      <c r="F1798" s="108" t="s">
        <v>765</v>
      </c>
      <c r="G1798" s="180">
        <v>5723.3220000000001</v>
      </c>
      <c r="H1798" s="180">
        <v>8416.65</v>
      </c>
    </row>
    <row r="1799" spans="2:8">
      <c r="B1799" s="179">
        <v>43406</v>
      </c>
      <c r="C1799" s="108" t="s">
        <v>496</v>
      </c>
      <c r="D1799" s="108" t="s">
        <v>500</v>
      </c>
      <c r="E1799" s="108" t="s">
        <v>508</v>
      </c>
      <c r="F1799" s="108" t="s">
        <v>2209</v>
      </c>
      <c r="G1799" s="180">
        <v>1336.6155000000001</v>
      </c>
      <c r="H1799" s="180">
        <v>2430.21</v>
      </c>
    </row>
    <row r="1800" spans="2:8">
      <c r="B1800" s="179">
        <v>42865</v>
      </c>
      <c r="C1800" s="108" t="s">
        <v>496</v>
      </c>
      <c r="D1800" s="108" t="s">
        <v>528</v>
      </c>
      <c r="E1800" s="108" t="s">
        <v>569</v>
      </c>
      <c r="F1800" s="108" t="s">
        <v>2210</v>
      </c>
      <c r="G1800" s="180">
        <v>2553.4272000000001</v>
      </c>
      <c r="H1800" s="180">
        <v>3755.04</v>
      </c>
    </row>
    <row r="1801" spans="2:8">
      <c r="B1801" s="179">
        <v>43391</v>
      </c>
      <c r="C1801" s="108" t="s">
        <v>115</v>
      </c>
      <c r="D1801" s="108" t="s">
        <v>497</v>
      </c>
      <c r="E1801" s="108" t="s">
        <v>530</v>
      </c>
      <c r="F1801" s="108" t="s">
        <v>2211</v>
      </c>
      <c r="G1801" s="180">
        <v>8929.9045000000006</v>
      </c>
      <c r="H1801" s="180">
        <v>9550.7000000000007</v>
      </c>
    </row>
    <row r="1802" spans="2:8">
      <c r="B1802" s="179">
        <v>42970</v>
      </c>
      <c r="C1802" s="108" t="s">
        <v>496</v>
      </c>
      <c r="D1802" s="108" t="s">
        <v>500</v>
      </c>
      <c r="E1802" s="108" t="s">
        <v>515</v>
      </c>
      <c r="F1802" s="108" t="s">
        <v>1251</v>
      </c>
      <c r="G1802" s="180">
        <v>8622.1492500000004</v>
      </c>
      <c r="H1802" s="180">
        <v>9221.5499999999993</v>
      </c>
    </row>
    <row r="1803" spans="2:8">
      <c r="B1803" s="179">
        <v>43147</v>
      </c>
      <c r="C1803" s="108" t="s">
        <v>115</v>
      </c>
      <c r="D1803" s="108" t="s">
        <v>528</v>
      </c>
      <c r="E1803" s="108" t="s">
        <v>535</v>
      </c>
      <c r="F1803" s="108" t="s">
        <v>588</v>
      </c>
      <c r="G1803" s="180">
        <v>1982.4816000000001</v>
      </c>
      <c r="H1803" s="180">
        <v>2252.8200000000002</v>
      </c>
    </row>
    <row r="1804" spans="2:8">
      <c r="B1804" s="179">
        <v>43098</v>
      </c>
      <c r="C1804" s="108" t="s">
        <v>108</v>
      </c>
      <c r="D1804" s="108" t="s">
        <v>504</v>
      </c>
      <c r="E1804" s="108" t="s">
        <v>535</v>
      </c>
      <c r="F1804" s="108" t="s">
        <v>2212</v>
      </c>
      <c r="G1804" s="180">
        <v>3249.6449999999995</v>
      </c>
      <c r="H1804" s="180">
        <v>4332.8599999999997</v>
      </c>
    </row>
    <row r="1805" spans="2:8">
      <c r="B1805" s="179">
        <v>43404</v>
      </c>
      <c r="C1805" s="108" t="s">
        <v>514</v>
      </c>
      <c r="D1805" s="108" t="s">
        <v>526</v>
      </c>
      <c r="E1805" s="108" t="s">
        <v>498</v>
      </c>
      <c r="F1805" s="108" t="s">
        <v>2213</v>
      </c>
      <c r="G1805" s="180">
        <v>3592.0060000000003</v>
      </c>
      <c r="H1805" s="180">
        <v>6530.92</v>
      </c>
    </row>
    <row r="1806" spans="2:8">
      <c r="B1806" s="179">
        <v>42836</v>
      </c>
      <c r="C1806" s="108" t="s">
        <v>496</v>
      </c>
      <c r="D1806" s="108" t="s">
        <v>497</v>
      </c>
      <c r="E1806" s="108" t="s">
        <v>501</v>
      </c>
      <c r="F1806" s="108" t="s">
        <v>2214</v>
      </c>
      <c r="G1806" s="180">
        <v>3296.172</v>
      </c>
      <c r="H1806" s="180">
        <v>3745.65</v>
      </c>
    </row>
    <row r="1807" spans="2:8">
      <c r="B1807" s="179">
        <v>43448</v>
      </c>
      <c r="C1807" s="108" t="s">
        <v>496</v>
      </c>
      <c r="D1807" s="108" t="s">
        <v>507</v>
      </c>
      <c r="E1807" s="108" t="s">
        <v>498</v>
      </c>
      <c r="F1807" s="108" t="s">
        <v>687</v>
      </c>
      <c r="G1807" s="180">
        <v>3963.24</v>
      </c>
      <c r="H1807" s="180">
        <v>8807.2000000000007</v>
      </c>
    </row>
    <row r="1808" spans="2:8">
      <c r="B1808" s="179">
        <v>42818</v>
      </c>
      <c r="C1808" s="108" t="s">
        <v>108</v>
      </c>
      <c r="D1808" s="108" t="s">
        <v>510</v>
      </c>
      <c r="E1808" s="108" t="s">
        <v>562</v>
      </c>
      <c r="F1808" s="108" t="s">
        <v>2215</v>
      </c>
      <c r="G1808" s="180">
        <v>4901.4291999999996</v>
      </c>
      <c r="H1808" s="180">
        <v>8450.74</v>
      </c>
    </row>
    <row r="1809" spans="2:8">
      <c r="B1809" s="179">
        <v>43197</v>
      </c>
      <c r="C1809" s="108" t="s">
        <v>514</v>
      </c>
      <c r="D1809" s="108" t="s">
        <v>510</v>
      </c>
      <c r="E1809" s="108" t="s">
        <v>498</v>
      </c>
      <c r="F1809" s="108" t="s">
        <v>2216</v>
      </c>
      <c r="G1809" s="180">
        <v>1664.5013999999999</v>
      </c>
      <c r="H1809" s="180">
        <v>2869.83</v>
      </c>
    </row>
    <row r="1810" spans="2:8">
      <c r="B1810" s="179">
        <v>42812</v>
      </c>
      <c r="C1810" s="108" t="s">
        <v>496</v>
      </c>
      <c r="D1810" s="108" t="s">
        <v>507</v>
      </c>
      <c r="E1810" s="108" t="s">
        <v>511</v>
      </c>
      <c r="F1810" s="108" t="s">
        <v>2217</v>
      </c>
      <c r="G1810" s="180">
        <v>2962.5288</v>
      </c>
      <c r="H1810" s="180">
        <v>4356.66</v>
      </c>
    </row>
    <row r="1811" spans="2:8">
      <c r="B1811" s="179">
        <v>43186</v>
      </c>
      <c r="C1811" s="108" t="s">
        <v>514</v>
      </c>
      <c r="D1811" s="108" t="s">
        <v>497</v>
      </c>
      <c r="E1811" s="108" t="s">
        <v>537</v>
      </c>
      <c r="F1811" s="108" t="s">
        <v>2218</v>
      </c>
      <c r="G1811" s="180">
        <v>4901.7081999999991</v>
      </c>
      <c r="H1811" s="180">
        <v>8307.98</v>
      </c>
    </row>
    <row r="1812" spans="2:8">
      <c r="B1812" s="179">
        <v>42985</v>
      </c>
      <c r="C1812" s="108" t="s">
        <v>503</v>
      </c>
      <c r="D1812" s="108" t="s">
        <v>507</v>
      </c>
      <c r="E1812" s="108" t="s">
        <v>501</v>
      </c>
      <c r="F1812" s="108" t="s">
        <v>2219</v>
      </c>
      <c r="G1812" s="180">
        <v>1880.0402999999999</v>
      </c>
      <c r="H1812" s="180">
        <v>5081.1899999999996</v>
      </c>
    </row>
    <row r="1813" spans="2:8">
      <c r="B1813" s="179">
        <v>43215</v>
      </c>
      <c r="C1813" s="108" t="s">
        <v>115</v>
      </c>
      <c r="D1813" s="108" t="s">
        <v>526</v>
      </c>
      <c r="E1813" s="108" t="s">
        <v>537</v>
      </c>
      <c r="F1813" s="108" t="s">
        <v>2220</v>
      </c>
      <c r="G1813" s="180">
        <v>8333.411900000001</v>
      </c>
      <c r="H1813" s="180">
        <v>8912.74</v>
      </c>
    </row>
    <row r="1814" spans="2:8">
      <c r="B1814" s="179">
        <v>42802</v>
      </c>
      <c r="C1814" s="108" t="s">
        <v>503</v>
      </c>
      <c r="D1814" s="108" t="s">
        <v>504</v>
      </c>
      <c r="E1814" s="108" t="s">
        <v>505</v>
      </c>
      <c r="F1814" s="108" t="s">
        <v>2221</v>
      </c>
      <c r="G1814" s="180">
        <v>62.325000000000003</v>
      </c>
      <c r="H1814" s="180">
        <v>83.1</v>
      </c>
    </row>
    <row r="1815" spans="2:8">
      <c r="B1815" s="179">
        <v>43187</v>
      </c>
      <c r="C1815" s="108" t="s">
        <v>115</v>
      </c>
      <c r="D1815" s="108" t="s">
        <v>507</v>
      </c>
      <c r="E1815" s="108" t="s">
        <v>505</v>
      </c>
      <c r="F1815" s="108" t="s">
        <v>808</v>
      </c>
      <c r="G1815" s="180">
        <v>5369.4795000000004</v>
      </c>
      <c r="H1815" s="180">
        <v>9762.69</v>
      </c>
    </row>
    <row r="1816" spans="2:8">
      <c r="B1816" s="179">
        <v>42811</v>
      </c>
      <c r="C1816" s="108" t="s">
        <v>503</v>
      </c>
      <c r="D1816" s="108" t="s">
        <v>500</v>
      </c>
      <c r="E1816" s="108" t="s">
        <v>522</v>
      </c>
      <c r="F1816" s="108" t="s">
        <v>2222</v>
      </c>
      <c r="G1816" s="180">
        <v>6362.7404500000002</v>
      </c>
      <c r="H1816" s="180">
        <v>6805.07</v>
      </c>
    </row>
    <row r="1817" spans="2:8">
      <c r="B1817" s="179">
        <v>43355</v>
      </c>
      <c r="C1817" s="108" t="s">
        <v>514</v>
      </c>
      <c r="D1817" s="108" t="s">
        <v>510</v>
      </c>
      <c r="E1817" s="108" t="s">
        <v>511</v>
      </c>
      <c r="F1817" s="108" t="s">
        <v>2223</v>
      </c>
      <c r="G1817" s="180">
        <v>974.26350000000014</v>
      </c>
      <c r="H1817" s="180">
        <v>2165.0300000000002</v>
      </c>
    </row>
    <row r="1818" spans="2:8">
      <c r="B1818" s="179">
        <v>43086</v>
      </c>
      <c r="C1818" s="108" t="s">
        <v>514</v>
      </c>
      <c r="D1818" s="108" t="s">
        <v>526</v>
      </c>
      <c r="E1818" s="108" t="s">
        <v>520</v>
      </c>
      <c r="F1818" s="108" t="s">
        <v>2224</v>
      </c>
      <c r="G1818" s="180">
        <v>1693.7860000000001</v>
      </c>
      <c r="H1818" s="180">
        <v>4577.8</v>
      </c>
    </row>
    <row r="1819" spans="2:8">
      <c r="B1819" s="179">
        <v>43102</v>
      </c>
      <c r="C1819" s="108" t="s">
        <v>108</v>
      </c>
      <c r="D1819" s="108" t="s">
        <v>510</v>
      </c>
      <c r="E1819" s="108" t="s">
        <v>537</v>
      </c>
      <c r="F1819" s="108" t="s">
        <v>2225</v>
      </c>
      <c r="G1819" s="180">
        <v>1360.41</v>
      </c>
      <c r="H1819" s="180">
        <v>1813.88</v>
      </c>
    </row>
    <row r="1820" spans="2:8">
      <c r="B1820" s="179">
        <v>42907</v>
      </c>
      <c r="C1820" s="108" t="s">
        <v>496</v>
      </c>
      <c r="D1820" s="108" t="s">
        <v>500</v>
      </c>
      <c r="E1820" s="108" t="s">
        <v>562</v>
      </c>
      <c r="F1820" s="108" t="s">
        <v>2226</v>
      </c>
      <c r="G1820" s="180">
        <v>285.07710000000003</v>
      </c>
      <c r="H1820" s="180">
        <v>662.97</v>
      </c>
    </row>
    <row r="1821" spans="2:8">
      <c r="B1821" s="179">
        <v>43180</v>
      </c>
      <c r="C1821" s="108" t="s">
        <v>496</v>
      </c>
      <c r="D1821" s="108" t="s">
        <v>497</v>
      </c>
      <c r="E1821" s="108" t="s">
        <v>515</v>
      </c>
      <c r="F1821" s="108" t="s">
        <v>858</v>
      </c>
      <c r="G1821" s="180">
        <v>4071.1359999999995</v>
      </c>
      <c r="H1821" s="180">
        <v>7019.2</v>
      </c>
    </row>
    <row r="1822" spans="2:8">
      <c r="B1822" s="179">
        <v>42990</v>
      </c>
      <c r="C1822" s="108" t="s">
        <v>496</v>
      </c>
      <c r="D1822" s="108" t="s">
        <v>404</v>
      </c>
      <c r="E1822" s="108" t="s">
        <v>530</v>
      </c>
      <c r="F1822" s="108" t="s">
        <v>2227</v>
      </c>
      <c r="G1822" s="180">
        <v>2381.2470000000003</v>
      </c>
      <c r="H1822" s="180">
        <v>4329.54</v>
      </c>
    </row>
    <row r="1823" spans="2:8">
      <c r="B1823" s="179">
        <v>43160</v>
      </c>
      <c r="C1823" s="108" t="s">
        <v>514</v>
      </c>
      <c r="D1823" s="108" t="s">
        <v>507</v>
      </c>
      <c r="E1823" s="108" t="s">
        <v>524</v>
      </c>
      <c r="F1823" s="108" t="s">
        <v>2228</v>
      </c>
      <c r="G1823" s="180">
        <v>2122.8411999999998</v>
      </c>
      <c r="H1823" s="180">
        <v>4936.84</v>
      </c>
    </row>
    <row r="1824" spans="2:8">
      <c r="B1824" s="179">
        <v>42809</v>
      </c>
      <c r="C1824" s="108" t="s">
        <v>115</v>
      </c>
      <c r="D1824" s="108" t="s">
        <v>500</v>
      </c>
      <c r="E1824" s="108" t="s">
        <v>498</v>
      </c>
      <c r="F1824" s="108" t="s">
        <v>2229</v>
      </c>
      <c r="G1824" s="180">
        <v>3260.0040000000004</v>
      </c>
      <c r="H1824" s="180">
        <v>3704.55</v>
      </c>
    </row>
    <row r="1825" spans="2:8">
      <c r="B1825" s="179">
        <v>43308</v>
      </c>
      <c r="C1825" s="108" t="s">
        <v>108</v>
      </c>
      <c r="D1825" s="108" t="s">
        <v>500</v>
      </c>
      <c r="E1825" s="108" t="s">
        <v>501</v>
      </c>
      <c r="F1825" s="108" t="s">
        <v>2230</v>
      </c>
      <c r="G1825" s="180">
        <v>3641.2515000000003</v>
      </c>
      <c r="H1825" s="180">
        <v>8091.67</v>
      </c>
    </row>
    <row r="1826" spans="2:8">
      <c r="B1826" s="179">
        <v>43089</v>
      </c>
      <c r="C1826" s="108" t="s">
        <v>514</v>
      </c>
      <c r="D1826" s="108" t="s">
        <v>404</v>
      </c>
      <c r="E1826" s="108" t="s">
        <v>520</v>
      </c>
      <c r="F1826" s="108" t="s">
        <v>1163</v>
      </c>
      <c r="G1826" s="180">
        <v>653.47150000000011</v>
      </c>
      <c r="H1826" s="180">
        <v>1188.1300000000001</v>
      </c>
    </row>
    <row r="1827" spans="2:8">
      <c r="B1827" s="179">
        <v>43106</v>
      </c>
      <c r="C1827" s="108" t="s">
        <v>514</v>
      </c>
      <c r="D1827" s="108" t="s">
        <v>526</v>
      </c>
      <c r="E1827" s="108" t="s">
        <v>522</v>
      </c>
      <c r="F1827" s="108" t="s">
        <v>2231</v>
      </c>
      <c r="G1827" s="180">
        <v>6567.72</v>
      </c>
      <c r="H1827" s="180">
        <v>8756.9599999999991</v>
      </c>
    </row>
    <row r="1828" spans="2:8">
      <c r="B1828" s="179">
        <v>42796</v>
      </c>
      <c r="C1828" s="108" t="s">
        <v>514</v>
      </c>
      <c r="D1828" s="108" t="s">
        <v>504</v>
      </c>
      <c r="E1828" s="108" t="s">
        <v>515</v>
      </c>
      <c r="F1828" s="108" t="s">
        <v>2232</v>
      </c>
      <c r="G1828" s="180">
        <v>2779.3623000000002</v>
      </c>
      <c r="H1828" s="180">
        <v>2972.58</v>
      </c>
    </row>
    <row r="1829" spans="2:8">
      <c r="B1829" s="179">
        <v>43336</v>
      </c>
      <c r="C1829" s="108" t="s">
        <v>514</v>
      </c>
      <c r="D1829" s="108" t="s">
        <v>526</v>
      </c>
      <c r="E1829" s="108" t="s">
        <v>520</v>
      </c>
      <c r="F1829" s="108" t="s">
        <v>2233</v>
      </c>
      <c r="G1829" s="180">
        <v>4788.7173000000003</v>
      </c>
      <c r="H1829" s="180">
        <v>8116.47</v>
      </c>
    </row>
    <row r="1830" spans="2:8">
      <c r="B1830" s="179">
        <v>42880</v>
      </c>
      <c r="C1830" s="108" t="s">
        <v>514</v>
      </c>
      <c r="D1830" s="108" t="s">
        <v>507</v>
      </c>
      <c r="E1830" s="108" t="s">
        <v>524</v>
      </c>
      <c r="F1830" s="108" t="s">
        <v>2234</v>
      </c>
      <c r="G1830" s="180">
        <v>4315.6025000000009</v>
      </c>
      <c r="H1830" s="180">
        <v>7846.55</v>
      </c>
    </row>
    <row r="1831" spans="2:8">
      <c r="B1831" s="179">
        <v>43289</v>
      </c>
      <c r="C1831" s="108" t="s">
        <v>496</v>
      </c>
      <c r="D1831" s="108" t="s">
        <v>528</v>
      </c>
      <c r="E1831" s="108" t="s">
        <v>535</v>
      </c>
      <c r="F1831" s="108" t="s">
        <v>2235</v>
      </c>
      <c r="G1831" s="180">
        <v>3110.4750000000004</v>
      </c>
      <c r="H1831" s="180">
        <v>4147.3</v>
      </c>
    </row>
    <row r="1832" spans="2:8">
      <c r="B1832" s="179">
        <v>42875</v>
      </c>
      <c r="C1832" s="108" t="s">
        <v>514</v>
      </c>
      <c r="D1832" s="108" t="s">
        <v>510</v>
      </c>
      <c r="E1832" s="108" t="s">
        <v>511</v>
      </c>
      <c r="F1832" s="108" t="s">
        <v>2236</v>
      </c>
      <c r="G1832" s="180">
        <v>3633.7236000000003</v>
      </c>
      <c r="H1832" s="180">
        <v>8450.52</v>
      </c>
    </row>
    <row r="1833" spans="2:8">
      <c r="B1833" s="179">
        <v>43318</v>
      </c>
      <c r="C1833" s="108" t="s">
        <v>514</v>
      </c>
      <c r="D1833" s="108" t="s">
        <v>510</v>
      </c>
      <c r="E1833" s="108" t="s">
        <v>562</v>
      </c>
      <c r="F1833" s="108" t="s">
        <v>2237</v>
      </c>
      <c r="G1833" s="180">
        <v>4509.1616000000004</v>
      </c>
      <c r="H1833" s="180">
        <v>6631.12</v>
      </c>
    </row>
    <row r="1834" spans="2:8">
      <c r="B1834" s="179">
        <v>42948</v>
      </c>
      <c r="C1834" s="108" t="s">
        <v>503</v>
      </c>
      <c r="D1834" s="108" t="s">
        <v>404</v>
      </c>
      <c r="E1834" s="108" t="s">
        <v>501</v>
      </c>
      <c r="F1834" s="108" t="s">
        <v>2238</v>
      </c>
      <c r="G1834" s="180">
        <v>2934.8968</v>
      </c>
      <c r="H1834" s="180">
        <v>3335.11</v>
      </c>
    </row>
    <row r="1835" spans="2:8">
      <c r="B1835" s="179">
        <v>43403</v>
      </c>
      <c r="C1835" s="108" t="s">
        <v>514</v>
      </c>
      <c r="D1835" s="108" t="s">
        <v>500</v>
      </c>
      <c r="E1835" s="108" t="s">
        <v>562</v>
      </c>
      <c r="F1835" s="108" t="s">
        <v>2128</v>
      </c>
      <c r="G1835" s="180">
        <v>1438.4744000000001</v>
      </c>
      <c r="H1835" s="180">
        <v>1634.63</v>
      </c>
    </row>
    <row r="1836" spans="2:8">
      <c r="B1836" s="179">
        <v>43020</v>
      </c>
      <c r="C1836" s="108" t="s">
        <v>496</v>
      </c>
      <c r="D1836" s="108" t="s">
        <v>507</v>
      </c>
      <c r="E1836" s="108" t="s">
        <v>537</v>
      </c>
      <c r="F1836" s="108" t="s">
        <v>2239</v>
      </c>
      <c r="G1836" s="180">
        <v>303.97390000000001</v>
      </c>
      <c r="H1836" s="180">
        <v>515.21</v>
      </c>
    </row>
    <row r="1837" spans="2:8">
      <c r="B1837" s="179">
        <v>43127</v>
      </c>
      <c r="C1837" s="108" t="s">
        <v>115</v>
      </c>
      <c r="D1837" s="108" t="s">
        <v>404</v>
      </c>
      <c r="E1837" s="108" t="s">
        <v>501</v>
      </c>
      <c r="F1837" s="108" t="s">
        <v>1818</v>
      </c>
      <c r="G1837" s="180">
        <v>3576.3728000000001</v>
      </c>
      <c r="H1837" s="180">
        <v>4064.06</v>
      </c>
    </row>
    <row r="1838" spans="2:8">
      <c r="B1838" s="179">
        <v>42999</v>
      </c>
      <c r="C1838" s="108" t="s">
        <v>503</v>
      </c>
      <c r="D1838" s="108" t="s">
        <v>504</v>
      </c>
      <c r="E1838" s="108" t="s">
        <v>537</v>
      </c>
      <c r="F1838" s="108" t="s">
        <v>2240</v>
      </c>
      <c r="G1838" s="180">
        <v>2008.8009999999997</v>
      </c>
      <c r="H1838" s="180">
        <v>3463.45</v>
      </c>
    </row>
    <row r="1839" spans="2:8">
      <c r="B1839" s="179">
        <v>43453</v>
      </c>
      <c r="C1839" s="108" t="s">
        <v>514</v>
      </c>
      <c r="D1839" s="108" t="s">
        <v>507</v>
      </c>
      <c r="E1839" s="108" t="s">
        <v>505</v>
      </c>
      <c r="F1839" s="108" t="s">
        <v>2241</v>
      </c>
      <c r="G1839" s="180">
        <v>766.89919999999995</v>
      </c>
      <c r="H1839" s="180">
        <v>1322.24</v>
      </c>
    </row>
    <row r="1840" spans="2:8">
      <c r="B1840" s="179">
        <v>42816</v>
      </c>
      <c r="C1840" s="108" t="s">
        <v>503</v>
      </c>
      <c r="D1840" s="108" t="s">
        <v>497</v>
      </c>
      <c r="E1840" s="108" t="s">
        <v>508</v>
      </c>
      <c r="F1840" s="108" t="s">
        <v>2242</v>
      </c>
      <c r="G1840" s="180">
        <v>4458.369850000001</v>
      </c>
      <c r="H1840" s="180">
        <v>4768.3100000000004</v>
      </c>
    </row>
    <row r="1841" spans="2:8">
      <c r="B1841" s="179">
        <v>43188</v>
      </c>
      <c r="C1841" s="108" t="s">
        <v>115</v>
      </c>
      <c r="D1841" s="108" t="s">
        <v>510</v>
      </c>
      <c r="E1841" s="108" t="s">
        <v>524</v>
      </c>
      <c r="F1841" s="108" t="s">
        <v>2243</v>
      </c>
      <c r="G1841" s="180">
        <v>5290.05</v>
      </c>
      <c r="H1841" s="180">
        <v>7053.4</v>
      </c>
    </row>
    <row r="1842" spans="2:8">
      <c r="B1842" s="179">
        <v>42984</v>
      </c>
      <c r="C1842" s="108" t="s">
        <v>514</v>
      </c>
      <c r="D1842" s="108" t="s">
        <v>507</v>
      </c>
      <c r="E1842" s="108" t="s">
        <v>569</v>
      </c>
      <c r="F1842" s="108" t="s">
        <v>2244</v>
      </c>
      <c r="G1842" s="180">
        <v>1421.2145</v>
      </c>
      <c r="H1842" s="180">
        <v>3305.15</v>
      </c>
    </row>
    <row r="1843" spans="2:8">
      <c r="B1843" s="179">
        <v>43222</v>
      </c>
      <c r="C1843" s="108" t="s">
        <v>496</v>
      </c>
      <c r="D1843" s="108" t="s">
        <v>404</v>
      </c>
      <c r="E1843" s="108" t="s">
        <v>501</v>
      </c>
      <c r="F1843" s="108" t="s">
        <v>2245</v>
      </c>
      <c r="G1843" s="180">
        <v>3127.7565</v>
      </c>
      <c r="H1843" s="180">
        <v>6950.57</v>
      </c>
    </row>
    <row r="1844" spans="2:8">
      <c r="B1844" s="179">
        <v>42757</v>
      </c>
      <c r="C1844" s="108" t="s">
        <v>514</v>
      </c>
      <c r="D1844" s="108" t="s">
        <v>500</v>
      </c>
      <c r="E1844" s="108" t="s">
        <v>530</v>
      </c>
      <c r="F1844" s="108" t="s">
        <v>2246</v>
      </c>
      <c r="G1844" s="180">
        <v>2033.1518000000001</v>
      </c>
      <c r="H1844" s="180">
        <v>4728.26</v>
      </c>
    </row>
    <row r="1845" spans="2:8">
      <c r="B1845" s="179">
        <v>43102</v>
      </c>
      <c r="C1845" s="108" t="s">
        <v>108</v>
      </c>
      <c r="D1845" s="108" t="s">
        <v>500</v>
      </c>
      <c r="E1845" s="108" t="s">
        <v>569</v>
      </c>
      <c r="F1845" s="108" t="s">
        <v>2247</v>
      </c>
      <c r="G1845" s="180">
        <v>3217.3424999999997</v>
      </c>
      <c r="H1845" s="180">
        <v>7149.65</v>
      </c>
    </row>
    <row r="1846" spans="2:8">
      <c r="B1846" s="179">
        <v>42808</v>
      </c>
      <c r="C1846" s="108" t="s">
        <v>108</v>
      </c>
      <c r="D1846" s="108" t="s">
        <v>500</v>
      </c>
      <c r="E1846" s="108" t="s">
        <v>522</v>
      </c>
      <c r="F1846" s="108" t="s">
        <v>2248</v>
      </c>
      <c r="G1846" s="180">
        <v>1804.0170500000002</v>
      </c>
      <c r="H1846" s="180">
        <v>1929.43</v>
      </c>
    </row>
    <row r="1847" spans="2:8">
      <c r="B1847" s="179">
        <v>43323</v>
      </c>
      <c r="C1847" s="108" t="s">
        <v>108</v>
      </c>
      <c r="D1847" s="108" t="s">
        <v>500</v>
      </c>
      <c r="E1847" s="108" t="s">
        <v>505</v>
      </c>
      <c r="F1847" s="108" t="s">
        <v>2220</v>
      </c>
      <c r="G1847" s="180">
        <v>748.44079999999997</v>
      </c>
      <c r="H1847" s="180">
        <v>1740.56</v>
      </c>
    </row>
    <row r="1848" spans="2:8">
      <c r="B1848" s="179">
        <v>42957</v>
      </c>
      <c r="C1848" s="108" t="s">
        <v>514</v>
      </c>
      <c r="D1848" s="108" t="s">
        <v>507</v>
      </c>
      <c r="E1848" s="108" t="s">
        <v>524</v>
      </c>
      <c r="F1848" s="108" t="s">
        <v>2249</v>
      </c>
      <c r="G1848" s="180">
        <v>346.71840000000003</v>
      </c>
      <c r="H1848" s="180">
        <v>509.88</v>
      </c>
    </row>
    <row r="1849" spans="2:8">
      <c r="B1849" s="179">
        <v>43349</v>
      </c>
      <c r="C1849" s="108" t="s">
        <v>503</v>
      </c>
      <c r="D1849" s="108" t="s">
        <v>504</v>
      </c>
      <c r="E1849" s="108" t="s">
        <v>511</v>
      </c>
      <c r="F1849" s="108" t="s">
        <v>2250</v>
      </c>
      <c r="G1849" s="180">
        <v>2808.3587000000002</v>
      </c>
      <c r="H1849" s="180">
        <v>4759.93</v>
      </c>
    </row>
    <row r="1850" spans="2:8">
      <c r="B1850" s="179">
        <v>43049</v>
      </c>
      <c r="C1850" s="108" t="s">
        <v>496</v>
      </c>
      <c r="D1850" s="108" t="s">
        <v>526</v>
      </c>
      <c r="E1850" s="108" t="s">
        <v>515</v>
      </c>
      <c r="F1850" s="108" t="s">
        <v>2251</v>
      </c>
      <c r="G1850" s="180">
        <v>4171.4396000000006</v>
      </c>
      <c r="H1850" s="180">
        <v>6134.47</v>
      </c>
    </row>
    <row r="1851" spans="2:8">
      <c r="B1851" s="179">
        <v>43110</v>
      </c>
      <c r="C1851" s="108" t="s">
        <v>514</v>
      </c>
      <c r="D1851" s="108" t="s">
        <v>504</v>
      </c>
      <c r="E1851" s="108" t="s">
        <v>524</v>
      </c>
      <c r="F1851" s="108" t="s">
        <v>2252</v>
      </c>
      <c r="G1851" s="180">
        <v>4120.4360999999999</v>
      </c>
      <c r="H1851" s="180">
        <v>6983.79</v>
      </c>
    </row>
    <row r="1852" spans="2:8">
      <c r="B1852" s="179">
        <v>43002</v>
      </c>
      <c r="C1852" s="108" t="s">
        <v>514</v>
      </c>
      <c r="D1852" s="108" t="s">
        <v>526</v>
      </c>
      <c r="E1852" s="108" t="s">
        <v>535</v>
      </c>
      <c r="F1852" s="108" t="s">
        <v>2253</v>
      </c>
      <c r="G1852" s="180">
        <v>756.88800000000003</v>
      </c>
      <c r="H1852" s="180">
        <v>860.1</v>
      </c>
    </row>
    <row r="1853" spans="2:8">
      <c r="B1853" s="179">
        <v>43428</v>
      </c>
      <c r="C1853" s="108" t="s">
        <v>496</v>
      </c>
      <c r="D1853" s="108" t="s">
        <v>526</v>
      </c>
      <c r="E1853" s="108" t="s">
        <v>511</v>
      </c>
      <c r="F1853" s="108" t="s">
        <v>2254</v>
      </c>
      <c r="G1853" s="180">
        <v>744.48440000000005</v>
      </c>
      <c r="H1853" s="180">
        <v>1094.83</v>
      </c>
    </row>
    <row r="1854" spans="2:8">
      <c r="B1854" s="179">
        <v>42766</v>
      </c>
      <c r="C1854" s="108" t="s">
        <v>514</v>
      </c>
      <c r="D1854" s="108" t="s">
        <v>497</v>
      </c>
      <c r="E1854" s="108" t="s">
        <v>520</v>
      </c>
      <c r="F1854" s="108" t="s">
        <v>2255</v>
      </c>
      <c r="G1854" s="180">
        <v>3047.44</v>
      </c>
      <c r="H1854" s="180">
        <v>5540.8</v>
      </c>
    </row>
    <row r="1855" spans="2:8">
      <c r="B1855" s="179">
        <v>43216</v>
      </c>
      <c r="C1855" s="108" t="s">
        <v>514</v>
      </c>
      <c r="D1855" s="108" t="s">
        <v>510</v>
      </c>
      <c r="E1855" s="108" t="s">
        <v>522</v>
      </c>
      <c r="F1855" s="108" t="s">
        <v>2256</v>
      </c>
      <c r="G1855" s="180">
        <v>317.27120000000002</v>
      </c>
      <c r="H1855" s="180">
        <v>737.84</v>
      </c>
    </row>
    <row r="1856" spans="2:8">
      <c r="B1856" s="179">
        <v>42994</v>
      </c>
      <c r="C1856" s="108" t="s">
        <v>514</v>
      </c>
      <c r="D1856" s="108" t="s">
        <v>528</v>
      </c>
      <c r="E1856" s="108" t="s">
        <v>520</v>
      </c>
      <c r="F1856" s="108" t="s">
        <v>2257</v>
      </c>
      <c r="G1856" s="180">
        <v>2182.1965</v>
      </c>
      <c r="H1856" s="180">
        <v>2333.9</v>
      </c>
    </row>
    <row r="1857" spans="2:8">
      <c r="B1857" s="179">
        <v>43325</v>
      </c>
      <c r="C1857" s="108" t="s">
        <v>108</v>
      </c>
      <c r="D1857" s="108" t="s">
        <v>510</v>
      </c>
      <c r="E1857" s="108" t="s">
        <v>498</v>
      </c>
      <c r="F1857" s="108" t="s">
        <v>2258</v>
      </c>
      <c r="G1857" s="180">
        <v>4570.1656000000003</v>
      </c>
      <c r="H1857" s="180">
        <v>5193.37</v>
      </c>
    </row>
    <row r="1858" spans="2:8">
      <c r="B1858" s="179">
        <v>42857</v>
      </c>
      <c r="C1858" s="108" t="s">
        <v>108</v>
      </c>
      <c r="D1858" s="108" t="s">
        <v>510</v>
      </c>
      <c r="E1858" s="108" t="s">
        <v>535</v>
      </c>
      <c r="F1858" s="108" t="s">
        <v>2259</v>
      </c>
      <c r="G1858" s="180">
        <v>1628.9804999999999</v>
      </c>
      <c r="H1858" s="180">
        <v>4402.6499999999996</v>
      </c>
    </row>
    <row r="1859" spans="2:8">
      <c r="B1859" s="179">
        <v>43242</v>
      </c>
      <c r="C1859" s="108" t="s">
        <v>115</v>
      </c>
      <c r="D1859" s="108" t="s">
        <v>504</v>
      </c>
      <c r="E1859" s="108" t="s">
        <v>524</v>
      </c>
      <c r="F1859" s="108" t="s">
        <v>2000</v>
      </c>
      <c r="G1859" s="180">
        <v>1444.0581999999999</v>
      </c>
      <c r="H1859" s="180">
        <v>3902.86</v>
      </c>
    </row>
    <row r="1860" spans="2:8">
      <c r="B1860" s="179">
        <v>42791</v>
      </c>
      <c r="C1860" s="108" t="s">
        <v>514</v>
      </c>
      <c r="D1860" s="108" t="s">
        <v>404</v>
      </c>
      <c r="E1860" s="108" t="s">
        <v>522</v>
      </c>
      <c r="F1860" s="108" t="s">
        <v>2260</v>
      </c>
      <c r="G1860" s="180">
        <v>4688.1921999999995</v>
      </c>
      <c r="H1860" s="180">
        <v>8083.09</v>
      </c>
    </row>
    <row r="1861" spans="2:8">
      <c r="B1861" s="179">
        <v>43402</v>
      </c>
      <c r="C1861" s="108" t="s">
        <v>108</v>
      </c>
      <c r="D1861" s="108" t="s">
        <v>510</v>
      </c>
      <c r="E1861" s="108" t="s">
        <v>562</v>
      </c>
      <c r="F1861" s="108" t="s">
        <v>2261</v>
      </c>
      <c r="G1861" s="180">
        <v>6204.5716000000011</v>
      </c>
      <c r="H1861" s="180">
        <v>9124.3700000000008</v>
      </c>
    </row>
    <row r="1862" spans="2:8">
      <c r="B1862" s="179">
        <v>42956</v>
      </c>
      <c r="C1862" s="108" t="s">
        <v>503</v>
      </c>
      <c r="D1862" s="108" t="s">
        <v>528</v>
      </c>
      <c r="E1862" s="108" t="s">
        <v>562</v>
      </c>
      <c r="F1862" s="108" t="s">
        <v>2262</v>
      </c>
      <c r="G1862" s="180">
        <v>1950.7224000000001</v>
      </c>
      <c r="H1862" s="180">
        <v>2216.73</v>
      </c>
    </row>
    <row r="1863" spans="2:8">
      <c r="B1863" s="179">
        <v>43342</v>
      </c>
      <c r="C1863" s="108" t="s">
        <v>514</v>
      </c>
      <c r="D1863" s="108" t="s">
        <v>404</v>
      </c>
      <c r="E1863" s="108" t="s">
        <v>522</v>
      </c>
      <c r="F1863" s="108" t="s">
        <v>2263</v>
      </c>
      <c r="G1863" s="180">
        <v>3131.6125999999999</v>
      </c>
      <c r="H1863" s="180">
        <v>7282.82</v>
      </c>
    </row>
    <row r="1864" spans="2:8">
      <c r="B1864" s="179">
        <v>42839</v>
      </c>
      <c r="C1864" s="108" t="s">
        <v>503</v>
      </c>
      <c r="D1864" s="108" t="s">
        <v>404</v>
      </c>
      <c r="E1864" s="108" t="s">
        <v>537</v>
      </c>
      <c r="F1864" s="108" t="s">
        <v>2264</v>
      </c>
      <c r="G1864" s="180">
        <v>2823.1469999999999</v>
      </c>
      <c r="H1864" s="180">
        <v>6273.66</v>
      </c>
    </row>
    <row r="1865" spans="2:8">
      <c r="B1865" s="179">
        <v>43275</v>
      </c>
      <c r="C1865" s="108" t="s">
        <v>514</v>
      </c>
      <c r="D1865" s="108" t="s">
        <v>404</v>
      </c>
      <c r="E1865" s="108" t="s">
        <v>535</v>
      </c>
      <c r="F1865" s="108" t="s">
        <v>2265</v>
      </c>
      <c r="G1865" s="180">
        <v>2729.8489</v>
      </c>
      <c r="H1865" s="180">
        <v>7377.97</v>
      </c>
    </row>
    <row r="1866" spans="2:8">
      <c r="B1866" s="179">
        <v>43009</v>
      </c>
      <c r="C1866" s="108" t="s">
        <v>108</v>
      </c>
      <c r="D1866" s="108" t="s">
        <v>504</v>
      </c>
      <c r="E1866" s="108" t="s">
        <v>498</v>
      </c>
      <c r="F1866" s="108" t="s">
        <v>2266</v>
      </c>
      <c r="G1866" s="180">
        <v>4539.4910000000009</v>
      </c>
      <c r="H1866" s="180">
        <v>8253.6200000000008</v>
      </c>
    </row>
    <row r="1867" spans="2:8">
      <c r="B1867" s="179">
        <v>43354</v>
      </c>
      <c r="C1867" s="108" t="s">
        <v>503</v>
      </c>
      <c r="D1867" s="108" t="s">
        <v>404</v>
      </c>
      <c r="E1867" s="108" t="s">
        <v>524</v>
      </c>
      <c r="F1867" s="108" t="s">
        <v>2267</v>
      </c>
      <c r="G1867" s="180">
        <v>2990.2622999999999</v>
      </c>
      <c r="H1867" s="180">
        <v>8081.79</v>
      </c>
    </row>
    <row r="1868" spans="2:8">
      <c r="B1868" s="179">
        <v>42989</v>
      </c>
      <c r="C1868" s="108" t="s">
        <v>503</v>
      </c>
      <c r="D1868" s="108" t="s">
        <v>526</v>
      </c>
      <c r="E1868" s="108" t="s">
        <v>522</v>
      </c>
      <c r="F1868" s="108" t="s">
        <v>2268</v>
      </c>
      <c r="G1868" s="180">
        <v>5649.9024000000009</v>
      </c>
      <c r="H1868" s="180">
        <v>8308.68</v>
      </c>
    </row>
    <row r="1869" spans="2:8">
      <c r="B1869" s="179">
        <v>43193</v>
      </c>
      <c r="C1869" s="108" t="s">
        <v>503</v>
      </c>
      <c r="D1869" s="108" t="s">
        <v>510</v>
      </c>
      <c r="E1869" s="108" t="s">
        <v>501</v>
      </c>
      <c r="F1869" s="108" t="s">
        <v>2269</v>
      </c>
      <c r="G1869" s="180">
        <v>732.1893</v>
      </c>
      <c r="H1869" s="180">
        <v>1978.89</v>
      </c>
    </row>
    <row r="1870" spans="2:8">
      <c r="B1870" s="179">
        <v>42909</v>
      </c>
      <c r="C1870" s="108" t="s">
        <v>514</v>
      </c>
      <c r="D1870" s="108" t="s">
        <v>526</v>
      </c>
      <c r="E1870" s="108" t="s">
        <v>511</v>
      </c>
      <c r="F1870" s="108" t="s">
        <v>2270</v>
      </c>
      <c r="G1870" s="180">
        <v>4777.3332</v>
      </c>
      <c r="H1870" s="180">
        <v>7025.49</v>
      </c>
    </row>
    <row r="1871" spans="2:8">
      <c r="B1871" s="179">
        <v>43224</v>
      </c>
      <c r="C1871" s="108" t="s">
        <v>514</v>
      </c>
      <c r="D1871" s="108" t="s">
        <v>497</v>
      </c>
      <c r="E1871" s="108" t="s">
        <v>562</v>
      </c>
      <c r="F1871" s="108" t="s">
        <v>2271</v>
      </c>
      <c r="G1871" s="180">
        <v>2880.6572000000001</v>
      </c>
      <c r="H1871" s="180">
        <v>7785.56</v>
      </c>
    </row>
    <row r="1872" spans="2:8">
      <c r="B1872" s="179">
        <v>43071</v>
      </c>
      <c r="C1872" s="108" t="s">
        <v>115</v>
      </c>
      <c r="D1872" s="108" t="s">
        <v>528</v>
      </c>
      <c r="E1872" s="108" t="s">
        <v>511</v>
      </c>
      <c r="F1872" s="108" t="s">
        <v>2272</v>
      </c>
      <c r="G1872" s="180">
        <v>2965.0391999999997</v>
      </c>
      <c r="H1872" s="180">
        <v>6895.44</v>
      </c>
    </row>
    <row r="1873" spans="2:8">
      <c r="B1873" s="179">
        <v>43284</v>
      </c>
      <c r="C1873" s="108" t="s">
        <v>496</v>
      </c>
      <c r="D1873" s="108" t="s">
        <v>507</v>
      </c>
      <c r="E1873" s="108" t="s">
        <v>530</v>
      </c>
      <c r="F1873" s="108" t="s">
        <v>2273</v>
      </c>
      <c r="G1873" s="180">
        <v>1265.7510000000002</v>
      </c>
      <c r="H1873" s="180">
        <v>2812.78</v>
      </c>
    </row>
    <row r="1874" spans="2:8">
      <c r="B1874" s="179">
        <v>43004</v>
      </c>
      <c r="C1874" s="108" t="s">
        <v>115</v>
      </c>
      <c r="D1874" s="108" t="s">
        <v>500</v>
      </c>
      <c r="E1874" s="108" t="s">
        <v>537</v>
      </c>
      <c r="F1874" s="108" t="s">
        <v>2274</v>
      </c>
      <c r="G1874" s="180">
        <v>403.83879999999999</v>
      </c>
      <c r="H1874" s="180">
        <v>939.16</v>
      </c>
    </row>
    <row r="1875" spans="2:8">
      <c r="B1875" s="179">
        <v>43407</v>
      </c>
      <c r="C1875" s="108" t="s">
        <v>503</v>
      </c>
      <c r="D1875" s="108" t="s">
        <v>504</v>
      </c>
      <c r="E1875" s="108" t="s">
        <v>522</v>
      </c>
      <c r="F1875" s="108" t="s">
        <v>2275</v>
      </c>
      <c r="G1875" s="180">
        <v>785.95</v>
      </c>
      <c r="H1875" s="180">
        <v>1429</v>
      </c>
    </row>
    <row r="1876" spans="2:8">
      <c r="B1876" s="179">
        <v>42757</v>
      </c>
      <c r="C1876" s="108" t="s">
        <v>115</v>
      </c>
      <c r="D1876" s="108" t="s">
        <v>404</v>
      </c>
      <c r="E1876" s="108" t="s">
        <v>505</v>
      </c>
      <c r="F1876" s="108" t="s">
        <v>2276</v>
      </c>
      <c r="G1876" s="180">
        <v>2673.2411999999999</v>
      </c>
      <c r="H1876" s="180">
        <v>6216.84</v>
      </c>
    </row>
    <row r="1877" spans="2:8">
      <c r="B1877" s="179">
        <v>43465</v>
      </c>
      <c r="C1877" s="108" t="s">
        <v>514</v>
      </c>
      <c r="D1877" s="108" t="s">
        <v>528</v>
      </c>
      <c r="E1877" s="108" t="s">
        <v>524</v>
      </c>
      <c r="F1877" s="108" t="s">
        <v>2277</v>
      </c>
      <c r="G1877" s="180">
        <v>6969.4713000000002</v>
      </c>
      <c r="H1877" s="180">
        <v>7453.98</v>
      </c>
    </row>
    <row r="1878" spans="2:8">
      <c r="B1878" s="179">
        <v>42867</v>
      </c>
      <c r="C1878" s="108" t="s">
        <v>108</v>
      </c>
      <c r="D1878" s="108" t="s">
        <v>528</v>
      </c>
      <c r="E1878" s="108" t="s">
        <v>508</v>
      </c>
      <c r="F1878" s="108" t="s">
        <v>2278</v>
      </c>
      <c r="G1878" s="180">
        <v>4596.9550000000008</v>
      </c>
      <c r="H1878" s="180">
        <v>8358.1</v>
      </c>
    </row>
    <row r="1879" spans="2:8">
      <c r="B1879" s="179">
        <v>43351</v>
      </c>
      <c r="C1879" s="108" t="s">
        <v>108</v>
      </c>
      <c r="D1879" s="108" t="s">
        <v>507</v>
      </c>
      <c r="E1879" s="108" t="s">
        <v>530</v>
      </c>
      <c r="F1879" s="108" t="s">
        <v>2279</v>
      </c>
      <c r="G1879" s="180">
        <v>1850.45</v>
      </c>
      <c r="H1879" s="180">
        <v>2721.25</v>
      </c>
    </row>
    <row r="1880" spans="2:8">
      <c r="B1880" s="179">
        <v>42783</v>
      </c>
      <c r="C1880" s="108" t="s">
        <v>514</v>
      </c>
      <c r="D1880" s="108" t="s">
        <v>404</v>
      </c>
      <c r="E1880" s="108" t="s">
        <v>498</v>
      </c>
      <c r="F1880" s="108" t="s">
        <v>2280</v>
      </c>
      <c r="G1880" s="180">
        <v>1350.0629999999999</v>
      </c>
      <c r="H1880" s="180">
        <v>3000.14</v>
      </c>
    </row>
    <row r="1881" spans="2:8">
      <c r="B1881" s="179">
        <v>43437</v>
      </c>
      <c r="C1881" s="108" t="s">
        <v>108</v>
      </c>
      <c r="D1881" s="108" t="s">
        <v>507</v>
      </c>
      <c r="E1881" s="108" t="s">
        <v>511</v>
      </c>
      <c r="F1881" s="108" t="s">
        <v>2281</v>
      </c>
      <c r="G1881" s="180">
        <v>2044.5682999999999</v>
      </c>
      <c r="H1881" s="180">
        <v>3465.37</v>
      </c>
    </row>
    <row r="1882" spans="2:8">
      <c r="B1882" s="179">
        <v>43038</v>
      </c>
      <c r="C1882" s="108" t="s">
        <v>503</v>
      </c>
      <c r="D1882" s="108" t="s">
        <v>504</v>
      </c>
      <c r="E1882" s="108" t="s">
        <v>508</v>
      </c>
      <c r="F1882" s="108" t="s">
        <v>2282</v>
      </c>
      <c r="G1882" s="180">
        <v>4304.0030000000006</v>
      </c>
      <c r="H1882" s="180">
        <v>7825.46</v>
      </c>
    </row>
    <row r="1883" spans="2:8">
      <c r="B1883" s="179">
        <v>43461</v>
      </c>
      <c r="C1883" s="108" t="s">
        <v>503</v>
      </c>
      <c r="D1883" s="108" t="s">
        <v>507</v>
      </c>
      <c r="E1883" s="108" t="s">
        <v>569</v>
      </c>
      <c r="F1883" s="108" t="s">
        <v>2283</v>
      </c>
      <c r="G1883" s="180">
        <v>1918.9985999999999</v>
      </c>
      <c r="H1883" s="180">
        <v>3252.54</v>
      </c>
    </row>
    <row r="1884" spans="2:8">
      <c r="B1884" s="179">
        <v>42748</v>
      </c>
      <c r="C1884" s="108" t="s">
        <v>514</v>
      </c>
      <c r="D1884" s="108" t="s">
        <v>504</v>
      </c>
      <c r="E1884" s="108" t="s">
        <v>522</v>
      </c>
      <c r="F1884" s="108" t="s">
        <v>1582</v>
      </c>
      <c r="G1884" s="180">
        <v>5389.2784000000001</v>
      </c>
      <c r="H1884" s="180">
        <v>6124.18</v>
      </c>
    </row>
    <row r="1885" spans="2:8">
      <c r="B1885" s="179">
        <v>43167</v>
      </c>
      <c r="C1885" s="108" t="s">
        <v>503</v>
      </c>
      <c r="D1885" s="108" t="s">
        <v>528</v>
      </c>
      <c r="E1885" s="108" t="s">
        <v>537</v>
      </c>
      <c r="F1885" s="108" t="s">
        <v>2284</v>
      </c>
      <c r="G1885" s="180">
        <v>4014.9744999999998</v>
      </c>
      <c r="H1885" s="180">
        <v>9337.15</v>
      </c>
    </row>
    <row r="1886" spans="2:8">
      <c r="B1886" s="179">
        <v>42997</v>
      </c>
      <c r="C1886" s="108" t="s">
        <v>108</v>
      </c>
      <c r="D1886" s="108" t="s">
        <v>497</v>
      </c>
      <c r="E1886" s="108" t="s">
        <v>562</v>
      </c>
      <c r="F1886" s="108" t="s">
        <v>2285</v>
      </c>
      <c r="G1886" s="180">
        <v>6886.3432000000003</v>
      </c>
      <c r="H1886" s="180">
        <v>7825.39</v>
      </c>
    </row>
    <row r="1887" spans="2:8">
      <c r="B1887" s="179">
        <v>43353</v>
      </c>
      <c r="C1887" s="108" t="s">
        <v>514</v>
      </c>
      <c r="D1887" s="108" t="s">
        <v>504</v>
      </c>
      <c r="E1887" s="108" t="s">
        <v>569</v>
      </c>
      <c r="F1887" s="108" t="s">
        <v>2286</v>
      </c>
      <c r="G1887" s="180">
        <v>2996.1374999999998</v>
      </c>
      <c r="H1887" s="180">
        <v>3994.85</v>
      </c>
    </row>
    <row r="1888" spans="2:8">
      <c r="B1888" s="179">
        <v>42894</v>
      </c>
      <c r="C1888" s="108" t="s">
        <v>115</v>
      </c>
      <c r="D1888" s="108" t="s">
        <v>504</v>
      </c>
      <c r="E1888" s="108" t="s">
        <v>522</v>
      </c>
      <c r="F1888" s="108" t="s">
        <v>2287</v>
      </c>
      <c r="G1888" s="180">
        <v>4651.7015999999994</v>
      </c>
      <c r="H1888" s="180">
        <v>7884.24</v>
      </c>
    </row>
    <row r="1889" spans="2:8">
      <c r="B1889" s="179">
        <v>43242</v>
      </c>
      <c r="C1889" s="108" t="s">
        <v>108</v>
      </c>
      <c r="D1889" s="108" t="s">
        <v>500</v>
      </c>
      <c r="E1889" s="108" t="s">
        <v>498</v>
      </c>
      <c r="F1889" s="108" t="s">
        <v>2288</v>
      </c>
      <c r="G1889" s="180">
        <v>776.84849999999994</v>
      </c>
      <c r="H1889" s="180">
        <v>1726.33</v>
      </c>
    </row>
    <row r="1890" spans="2:8">
      <c r="B1890" s="179">
        <v>42858</v>
      </c>
      <c r="C1890" s="108" t="s">
        <v>514</v>
      </c>
      <c r="D1890" s="108" t="s">
        <v>504</v>
      </c>
      <c r="E1890" s="108" t="s">
        <v>535</v>
      </c>
      <c r="F1890" s="108" t="s">
        <v>2289</v>
      </c>
      <c r="G1890" s="180">
        <v>531.59</v>
      </c>
      <c r="H1890" s="180">
        <v>781.75</v>
      </c>
    </row>
    <row r="1891" spans="2:8">
      <c r="B1891" s="179">
        <v>43360</v>
      </c>
      <c r="C1891" s="108" t="s">
        <v>503</v>
      </c>
      <c r="D1891" s="108" t="s">
        <v>497</v>
      </c>
      <c r="E1891" s="108" t="s">
        <v>530</v>
      </c>
      <c r="F1891" s="108" t="s">
        <v>2290</v>
      </c>
      <c r="G1891" s="180">
        <v>913.60770000000002</v>
      </c>
      <c r="H1891" s="180">
        <v>2469.21</v>
      </c>
    </row>
    <row r="1892" spans="2:8">
      <c r="B1892" s="179">
        <v>43002</v>
      </c>
      <c r="C1892" s="108" t="s">
        <v>503</v>
      </c>
      <c r="D1892" s="108" t="s">
        <v>507</v>
      </c>
      <c r="E1892" s="108" t="s">
        <v>530</v>
      </c>
      <c r="F1892" s="108" t="s">
        <v>811</v>
      </c>
      <c r="G1892" s="180">
        <v>2727.3</v>
      </c>
      <c r="H1892" s="180">
        <v>3636.4</v>
      </c>
    </row>
    <row r="1893" spans="2:8">
      <c r="B1893" s="179">
        <v>43223</v>
      </c>
      <c r="C1893" s="108" t="s">
        <v>503</v>
      </c>
      <c r="D1893" s="108" t="s">
        <v>500</v>
      </c>
      <c r="E1893" s="108" t="s">
        <v>537</v>
      </c>
      <c r="F1893" s="108" t="s">
        <v>2291</v>
      </c>
      <c r="G1893" s="180">
        <v>4468.6187</v>
      </c>
      <c r="H1893" s="180">
        <v>7573.93</v>
      </c>
    </row>
    <row r="1894" spans="2:8">
      <c r="B1894" s="179">
        <v>43087</v>
      </c>
      <c r="C1894" s="108" t="s">
        <v>503</v>
      </c>
      <c r="D1894" s="108" t="s">
        <v>510</v>
      </c>
      <c r="E1894" s="108" t="s">
        <v>501</v>
      </c>
      <c r="F1894" s="108" t="s">
        <v>2292</v>
      </c>
      <c r="G1894" s="180">
        <v>3553.8092999999999</v>
      </c>
      <c r="H1894" s="180">
        <v>9604.89</v>
      </c>
    </row>
    <row r="1895" spans="2:8">
      <c r="B1895" s="179">
        <v>43204</v>
      </c>
      <c r="C1895" s="108" t="s">
        <v>503</v>
      </c>
      <c r="D1895" s="108" t="s">
        <v>497</v>
      </c>
      <c r="E1895" s="108" t="s">
        <v>515</v>
      </c>
      <c r="F1895" s="108" t="s">
        <v>2293</v>
      </c>
      <c r="G1895" s="180">
        <v>447.3485</v>
      </c>
      <c r="H1895" s="180">
        <v>1209.05</v>
      </c>
    </row>
    <row r="1896" spans="2:8">
      <c r="B1896" s="179">
        <v>42942</v>
      </c>
      <c r="C1896" s="108" t="s">
        <v>514</v>
      </c>
      <c r="D1896" s="108" t="s">
        <v>404</v>
      </c>
      <c r="E1896" s="108" t="s">
        <v>524</v>
      </c>
      <c r="F1896" s="108" t="s">
        <v>2294</v>
      </c>
      <c r="G1896" s="180">
        <v>3562.1960000000004</v>
      </c>
      <c r="H1896" s="180">
        <v>6476.72</v>
      </c>
    </row>
    <row r="1897" spans="2:8">
      <c r="B1897" s="179">
        <v>43426</v>
      </c>
      <c r="C1897" s="108" t="s">
        <v>108</v>
      </c>
      <c r="D1897" s="108" t="s">
        <v>500</v>
      </c>
      <c r="E1897" s="108" t="s">
        <v>498</v>
      </c>
      <c r="F1897" s="108" t="s">
        <v>2295</v>
      </c>
      <c r="G1897" s="180">
        <v>5273.7960000000003</v>
      </c>
      <c r="H1897" s="180">
        <v>5992.95</v>
      </c>
    </row>
    <row r="1898" spans="2:8">
      <c r="B1898" s="179">
        <v>42856</v>
      </c>
      <c r="C1898" s="108" t="s">
        <v>514</v>
      </c>
      <c r="D1898" s="108" t="s">
        <v>497</v>
      </c>
      <c r="E1898" s="108" t="s">
        <v>569</v>
      </c>
      <c r="F1898" s="108" t="s">
        <v>2296</v>
      </c>
      <c r="G1898" s="180">
        <v>3750.0773000000004</v>
      </c>
      <c r="H1898" s="180">
        <v>8721.11</v>
      </c>
    </row>
    <row r="1899" spans="2:8">
      <c r="B1899" s="179">
        <v>43274</v>
      </c>
      <c r="C1899" s="108" t="s">
        <v>503</v>
      </c>
      <c r="D1899" s="108" t="s">
        <v>528</v>
      </c>
      <c r="E1899" s="108" t="s">
        <v>535</v>
      </c>
      <c r="F1899" s="108" t="s">
        <v>2297</v>
      </c>
      <c r="G1899" s="180">
        <v>1197.6321500000001</v>
      </c>
      <c r="H1899" s="180">
        <v>1280.8900000000001</v>
      </c>
    </row>
    <row r="1900" spans="2:8">
      <c r="B1900" s="179">
        <v>43038</v>
      </c>
      <c r="C1900" s="108" t="s">
        <v>514</v>
      </c>
      <c r="D1900" s="108" t="s">
        <v>526</v>
      </c>
      <c r="E1900" s="108" t="s">
        <v>535</v>
      </c>
      <c r="F1900" s="108" t="s">
        <v>2298</v>
      </c>
      <c r="G1900" s="180">
        <v>5628.1751999999997</v>
      </c>
      <c r="H1900" s="180">
        <v>9539.2800000000007</v>
      </c>
    </row>
    <row r="1901" spans="2:8">
      <c r="B1901" s="179">
        <v>43105</v>
      </c>
      <c r="C1901" s="108" t="s">
        <v>514</v>
      </c>
      <c r="D1901" s="108" t="s">
        <v>526</v>
      </c>
      <c r="E1901" s="108" t="s">
        <v>505</v>
      </c>
      <c r="F1901" s="108" t="s">
        <v>2299</v>
      </c>
      <c r="G1901" s="180">
        <v>219.00760000000002</v>
      </c>
      <c r="H1901" s="180">
        <v>322.07</v>
      </c>
    </row>
    <row r="1902" spans="2:8">
      <c r="B1902" s="179">
        <v>42858</v>
      </c>
      <c r="C1902" s="108" t="s">
        <v>503</v>
      </c>
      <c r="D1902" s="108" t="s">
        <v>504</v>
      </c>
      <c r="E1902" s="108" t="s">
        <v>508</v>
      </c>
      <c r="F1902" s="108" t="s">
        <v>1769</v>
      </c>
      <c r="G1902" s="180">
        <v>3904.1549999999997</v>
      </c>
      <c r="H1902" s="180">
        <v>5205.54</v>
      </c>
    </row>
    <row r="1903" spans="2:8">
      <c r="B1903" s="179">
        <v>43136</v>
      </c>
      <c r="C1903" s="108" t="s">
        <v>115</v>
      </c>
      <c r="D1903" s="108" t="s">
        <v>404</v>
      </c>
      <c r="E1903" s="108" t="s">
        <v>537</v>
      </c>
      <c r="F1903" s="108" t="s">
        <v>2300</v>
      </c>
      <c r="G1903" s="180">
        <v>486.17090000000002</v>
      </c>
      <c r="H1903" s="180">
        <v>1130.6300000000001</v>
      </c>
    </row>
    <row r="1904" spans="2:8">
      <c r="B1904" s="179">
        <v>42745</v>
      </c>
      <c r="C1904" s="108" t="s">
        <v>503</v>
      </c>
      <c r="D1904" s="108" t="s">
        <v>507</v>
      </c>
      <c r="E1904" s="108" t="s">
        <v>511</v>
      </c>
      <c r="F1904" s="108" t="s">
        <v>2301</v>
      </c>
      <c r="G1904" s="180">
        <v>7176.7327500000001</v>
      </c>
      <c r="H1904" s="180">
        <v>7675.65</v>
      </c>
    </row>
    <row r="1905" spans="2:8">
      <c r="B1905" s="179">
        <v>43221</v>
      </c>
      <c r="C1905" s="108" t="s">
        <v>514</v>
      </c>
      <c r="D1905" s="108" t="s">
        <v>526</v>
      </c>
      <c r="E1905" s="108" t="s">
        <v>511</v>
      </c>
      <c r="F1905" s="108" t="s">
        <v>2302</v>
      </c>
      <c r="G1905" s="180">
        <v>2347.59</v>
      </c>
      <c r="H1905" s="180">
        <v>3130.12</v>
      </c>
    </row>
    <row r="1906" spans="2:8">
      <c r="B1906" s="179">
        <v>42911</v>
      </c>
      <c r="C1906" s="108" t="s">
        <v>514</v>
      </c>
      <c r="D1906" s="108" t="s">
        <v>504</v>
      </c>
      <c r="E1906" s="108" t="s">
        <v>562</v>
      </c>
      <c r="F1906" s="108" t="s">
        <v>2303</v>
      </c>
      <c r="G1906" s="180">
        <v>3282.3225000000002</v>
      </c>
      <c r="H1906" s="180">
        <v>7294.05</v>
      </c>
    </row>
    <row r="1907" spans="2:8">
      <c r="B1907" s="179">
        <v>43292</v>
      </c>
      <c r="C1907" s="108" t="s">
        <v>514</v>
      </c>
      <c r="D1907" s="108" t="s">
        <v>510</v>
      </c>
      <c r="E1907" s="108" t="s">
        <v>501</v>
      </c>
      <c r="F1907" s="108" t="s">
        <v>2304</v>
      </c>
      <c r="G1907" s="180">
        <v>4211.1827999999996</v>
      </c>
      <c r="H1907" s="180">
        <v>7260.66</v>
      </c>
    </row>
    <row r="1908" spans="2:8">
      <c r="B1908" s="179">
        <v>42738</v>
      </c>
      <c r="C1908" s="108" t="s">
        <v>503</v>
      </c>
      <c r="D1908" s="108" t="s">
        <v>404</v>
      </c>
      <c r="E1908" s="108" t="s">
        <v>524</v>
      </c>
      <c r="F1908" s="108" t="s">
        <v>2305</v>
      </c>
      <c r="G1908" s="180">
        <v>1690.7605000000003</v>
      </c>
      <c r="H1908" s="180">
        <v>3074.11</v>
      </c>
    </row>
    <row r="1909" spans="2:8">
      <c r="B1909" s="179">
        <v>43462</v>
      </c>
      <c r="C1909" s="108" t="s">
        <v>108</v>
      </c>
      <c r="D1909" s="108" t="s">
        <v>526</v>
      </c>
      <c r="E1909" s="108" t="s">
        <v>524</v>
      </c>
      <c r="F1909" s="108" t="s">
        <v>2306</v>
      </c>
      <c r="G1909" s="180">
        <v>5129.13</v>
      </c>
      <c r="H1909" s="180">
        <v>6838.84</v>
      </c>
    </row>
    <row r="1910" spans="2:8">
      <c r="B1910" s="179">
        <v>42921</v>
      </c>
      <c r="C1910" s="108" t="s">
        <v>514</v>
      </c>
      <c r="D1910" s="108" t="s">
        <v>510</v>
      </c>
      <c r="E1910" s="108" t="s">
        <v>562</v>
      </c>
      <c r="F1910" s="108" t="s">
        <v>2307</v>
      </c>
      <c r="G1910" s="180">
        <v>746.29499999999996</v>
      </c>
      <c r="H1910" s="180">
        <v>1356.9</v>
      </c>
    </row>
    <row r="1911" spans="2:8">
      <c r="B1911" s="179">
        <v>43108</v>
      </c>
      <c r="C1911" s="108" t="s">
        <v>496</v>
      </c>
      <c r="D1911" s="108" t="s">
        <v>500</v>
      </c>
      <c r="E1911" s="108" t="s">
        <v>524</v>
      </c>
      <c r="F1911" s="108" t="s">
        <v>2308</v>
      </c>
      <c r="G1911" s="180">
        <v>1513.2655999999999</v>
      </c>
      <c r="H1911" s="180">
        <v>1719.62</v>
      </c>
    </row>
    <row r="1912" spans="2:8">
      <c r="B1912" s="179">
        <v>42755</v>
      </c>
      <c r="C1912" s="108" t="s">
        <v>115</v>
      </c>
      <c r="D1912" s="108" t="s">
        <v>504</v>
      </c>
      <c r="E1912" s="108" t="s">
        <v>569</v>
      </c>
      <c r="F1912" s="108" t="s">
        <v>2309</v>
      </c>
      <c r="G1912" s="180">
        <v>3166.7708000000002</v>
      </c>
      <c r="H1912" s="180">
        <v>8558.84</v>
      </c>
    </row>
    <row r="1913" spans="2:8">
      <c r="B1913" s="179">
        <v>43382</v>
      </c>
      <c r="C1913" s="108" t="s">
        <v>503</v>
      </c>
      <c r="D1913" s="108" t="s">
        <v>497</v>
      </c>
      <c r="E1913" s="108" t="s">
        <v>501</v>
      </c>
      <c r="F1913" s="108" t="s">
        <v>2310</v>
      </c>
      <c r="G1913" s="180">
        <v>2970.6633000000002</v>
      </c>
      <c r="H1913" s="180">
        <v>3177.18</v>
      </c>
    </row>
    <row r="1914" spans="2:8">
      <c r="B1914" s="179">
        <v>42747</v>
      </c>
      <c r="C1914" s="108" t="s">
        <v>496</v>
      </c>
      <c r="D1914" s="108" t="s">
        <v>528</v>
      </c>
      <c r="E1914" s="108" t="s">
        <v>537</v>
      </c>
      <c r="F1914" s="108" t="s">
        <v>2311</v>
      </c>
      <c r="G1914" s="180">
        <v>3836.5085000000004</v>
      </c>
      <c r="H1914" s="180">
        <v>6975.47</v>
      </c>
    </row>
    <row r="1915" spans="2:8">
      <c r="B1915" s="179">
        <v>43358</v>
      </c>
      <c r="C1915" s="108" t="s">
        <v>514</v>
      </c>
      <c r="D1915" s="108" t="s">
        <v>526</v>
      </c>
      <c r="E1915" s="108" t="s">
        <v>524</v>
      </c>
      <c r="F1915" s="108" t="s">
        <v>2312</v>
      </c>
      <c r="G1915" s="180">
        <v>4150.4493999999995</v>
      </c>
      <c r="H1915" s="180">
        <v>7034.66</v>
      </c>
    </row>
    <row r="1916" spans="2:8">
      <c r="B1916" s="179">
        <v>42975</v>
      </c>
      <c r="C1916" s="108" t="s">
        <v>115</v>
      </c>
      <c r="D1916" s="108" t="s">
        <v>507</v>
      </c>
      <c r="E1916" s="108" t="s">
        <v>511</v>
      </c>
      <c r="F1916" s="108" t="s">
        <v>2313</v>
      </c>
      <c r="G1916" s="180">
        <v>1901.4449999999999</v>
      </c>
      <c r="H1916" s="180">
        <v>2535.2600000000002</v>
      </c>
    </row>
    <row r="1917" spans="2:8">
      <c r="B1917" s="179">
        <v>43401</v>
      </c>
      <c r="C1917" s="108" t="s">
        <v>108</v>
      </c>
      <c r="D1917" s="108" t="s">
        <v>497</v>
      </c>
      <c r="E1917" s="108" t="s">
        <v>501</v>
      </c>
      <c r="F1917" s="108" t="s">
        <v>2314</v>
      </c>
      <c r="G1917" s="180">
        <v>5717.7188000000006</v>
      </c>
      <c r="H1917" s="180">
        <v>8408.41</v>
      </c>
    </row>
    <row r="1918" spans="2:8">
      <c r="B1918" s="179">
        <v>43023</v>
      </c>
      <c r="C1918" s="108" t="s">
        <v>108</v>
      </c>
      <c r="D1918" s="108" t="s">
        <v>528</v>
      </c>
      <c r="E1918" s="108" t="s">
        <v>508</v>
      </c>
      <c r="F1918" s="108" t="s">
        <v>1439</v>
      </c>
      <c r="G1918" s="180">
        <v>321.40900000000005</v>
      </c>
      <c r="H1918" s="180">
        <v>584.38</v>
      </c>
    </row>
    <row r="1919" spans="2:8">
      <c r="B1919" s="179">
        <v>43138</v>
      </c>
      <c r="C1919" s="108" t="s">
        <v>496</v>
      </c>
      <c r="D1919" s="108" t="s">
        <v>404</v>
      </c>
      <c r="E1919" s="108" t="s">
        <v>524</v>
      </c>
      <c r="F1919" s="108" t="s">
        <v>2315</v>
      </c>
      <c r="G1919" s="180">
        <v>4002.6749999999997</v>
      </c>
      <c r="H1919" s="180">
        <v>5336.9</v>
      </c>
    </row>
    <row r="1920" spans="2:8">
      <c r="B1920" s="179">
        <v>42846</v>
      </c>
      <c r="C1920" s="108" t="s">
        <v>503</v>
      </c>
      <c r="D1920" s="108" t="s">
        <v>507</v>
      </c>
      <c r="E1920" s="108" t="s">
        <v>562</v>
      </c>
      <c r="F1920" s="108" t="s">
        <v>2316</v>
      </c>
      <c r="G1920" s="180">
        <v>3303.1997999999999</v>
      </c>
      <c r="H1920" s="180">
        <v>7681.86</v>
      </c>
    </row>
    <row r="1921" spans="2:8">
      <c r="B1921" s="179">
        <v>43268</v>
      </c>
      <c r="C1921" s="108" t="s">
        <v>108</v>
      </c>
      <c r="D1921" s="108" t="s">
        <v>500</v>
      </c>
      <c r="E1921" s="108" t="s">
        <v>501</v>
      </c>
      <c r="F1921" s="108" t="s">
        <v>2317</v>
      </c>
      <c r="G1921" s="180">
        <v>4577.7273999999998</v>
      </c>
      <c r="H1921" s="180">
        <v>7758.86</v>
      </c>
    </row>
    <row r="1922" spans="2:8">
      <c r="B1922" s="179">
        <v>42879</v>
      </c>
      <c r="C1922" s="108" t="s">
        <v>496</v>
      </c>
      <c r="D1922" s="108" t="s">
        <v>507</v>
      </c>
      <c r="E1922" s="108" t="s">
        <v>520</v>
      </c>
      <c r="F1922" s="108" t="s">
        <v>2318</v>
      </c>
      <c r="G1922" s="180">
        <v>2175.6752999999999</v>
      </c>
      <c r="H1922" s="180">
        <v>5059.71</v>
      </c>
    </row>
    <row r="1923" spans="2:8">
      <c r="B1923" s="179">
        <v>43385</v>
      </c>
      <c r="C1923" s="108" t="s">
        <v>503</v>
      </c>
      <c r="D1923" s="108" t="s">
        <v>500</v>
      </c>
      <c r="E1923" s="108" t="s">
        <v>537</v>
      </c>
      <c r="F1923" s="108" t="s">
        <v>2319</v>
      </c>
      <c r="G1923" s="180">
        <v>3837.6513999999997</v>
      </c>
      <c r="H1923" s="180">
        <v>4104.4399999999996</v>
      </c>
    </row>
    <row r="1924" spans="2:8">
      <c r="B1924" s="179">
        <v>42861</v>
      </c>
      <c r="C1924" s="108" t="s">
        <v>115</v>
      </c>
      <c r="D1924" s="108" t="s">
        <v>497</v>
      </c>
      <c r="E1924" s="108" t="s">
        <v>511</v>
      </c>
      <c r="F1924" s="108" t="s">
        <v>2320</v>
      </c>
      <c r="G1924" s="180">
        <v>3172.0617999999999</v>
      </c>
      <c r="H1924" s="180">
        <v>8573.14</v>
      </c>
    </row>
    <row r="1925" spans="2:8">
      <c r="B1925" s="179">
        <v>43222</v>
      </c>
      <c r="C1925" s="108" t="s">
        <v>503</v>
      </c>
      <c r="D1925" s="108" t="s">
        <v>504</v>
      </c>
      <c r="E1925" s="108" t="s">
        <v>520</v>
      </c>
      <c r="F1925" s="108" t="s">
        <v>2321</v>
      </c>
      <c r="G1925" s="180">
        <v>1178.4981</v>
      </c>
      <c r="H1925" s="180">
        <v>3185.13</v>
      </c>
    </row>
    <row r="1926" spans="2:8">
      <c r="B1926" s="179">
        <v>42988</v>
      </c>
      <c r="C1926" s="108" t="s">
        <v>496</v>
      </c>
      <c r="D1926" s="108" t="s">
        <v>500</v>
      </c>
      <c r="E1926" s="108" t="s">
        <v>498</v>
      </c>
      <c r="F1926" s="108" t="s">
        <v>868</v>
      </c>
      <c r="G1926" s="180">
        <v>5758.3751499999998</v>
      </c>
      <c r="H1926" s="180">
        <v>6158.69</v>
      </c>
    </row>
    <row r="1927" spans="2:8">
      <c r="B1927" s="179">
        <v>43377</v>
      </c>
      <c r="C1927" s="108" t="s">
        <v>503</v>
      </c>
      <c r="D1927" s="108" t="s">
        <v>497</v>
      </c>
      <c r="E1927" s="108" t="s">
        <v>562</v>
      </c>
      <c r="F1927" s="108" t="s">
        <v>2322</v>
      </c>
      <c r="G1927" s="180">
        <v>4398.0632000000005</v>
      </c>
      <c r="H1927" s="180">
        <v>6467.74</v>
      </c>
    </row>
    <row r="1928" spans="2:8">
      <c r="B1928" s="179">
        <v>42874</v>
      </c>
      <c r="C1928" s="108" t="s">
        <v>514</v>
      </c>
      <c r="D1928" s="108" t="s">
        <v>507</v>
      </c>
      <c r="E1928" s="108" t="s">
        <v>524</v>
      </c>
      <c r="F1928" s="108" t="s">
        <v>2323</v>
      </c>
      <c r="G1928" s="180">
        <v>589.88699999999994</v>
      </c>
      <c r="H1928" s="180">
        <v>1310.86</v>
      </c>
    </row>
    <row r="1929" spans="2:8">
      <c r="B1929" s="179">
        <v>43259</v>
      </c>
      <c r="C1929" s="108" t="s">
        <v>503</v>
      </c>
      <c r="D1929" s="108" t="s">
        <v>504</v>
      </c>
      <c r="E1929" s="108" t="s">
        <v>505</v>
      </c>
      <c r="F1929" s="108" t="s">
        <v>2324</v>
      </c>
      <c r="G1929" s="180">
        <v>2605.3515000000002</v>
      </c>
      <c r="H1929" s="180">
        <v>5789.67</v>
      </c>
    </row>
    <row r="1930" spans="2:8">
      <c r="B1930" s="179">
        <v>42889</v>
      </c>
      <c r="C1930" s="108" t="s">
        <v>496</v>
      </c>
      <c r="D1930" s="108" t="s">
        <v>526</v>
      </c>
      <c r="E1930" s="108" t="s">
        <v>515</v>
      </c>
      <c r="F1930" s="108" t="s">
        <v>2325</v>
      </c>
      <c r="G1930" s="180">
        <v>3317.4607000000001</v>
      </c>
      <c r="H1930" s="180">
        <v>8966.11</v>
      </c>
    </row>
    <row r="1931" spans="2:8">
      <c r="B1931" s="179">
        <v>43182</v>
      </c>
      <c r="C1931" s="108" t="s">
        <v>115</v>
      </c>
      <c r="D1931" s="108" t="s">
        <v>528</v>
      </c>
      <c r="E1931" s="108" t="s">
        <v>508</v>
      </c>
      <c r="F1931" s="108" t="s">
        <v>2326</v>
      </c>
      <c r="G1931" s="180">
        <v>3132.0574999999999</v>
      </c>
      <c r="H1931" s="180">
        <v>5694.65</v>
      </c>
    </row>
    <row r="1932" spans="2:8">
      <c r="B1932" s="179">
        <v>42790</v>
      </c>
      <c r="C1932" s="108" t="s">
        <v>496</v>
      </c>
      <c r="D1932" s="108" t="s">
        <v>404</v>
      </c>
      <c r="E1932" s="108" t="s">
        <v>522</v>
      </c>
      <c r="F1932" s="108" t="s">
        <v>2327</v>
      </c>
      <c r="G1932" s="180">
        <v>5772.3440500000006</v>
      </c>
      <c r="H1932" s="180">
        <v>6173.63</v>
      </c>
    </row>
    <row r="1933" spans="2:8">
      <c r="B1933" s="179">
        <v>43110</v>
      </c>
      <c r="C1933" s="108" t="s">
        <v>108</v>
      </c>
      <c r="D1933" s="108" t="s">
        <v>497</v>
      </c>
      <c r="E1933" s="108" t="s">
        <v>505</v>
      </c>
      <c r="F1933" s="108" t="s">
        <v>2328</v>
      </c>
      <c r="G1933" s="180">
        <v>5931.3544000000002</v>
      </c>
      <c r="H1933" s="180">
        <v>8722.58</v>
      </c>
    </row>
    <row r="1934" spans="2:8">
      <c r="B1934" s="179">
        <v>42775</v>
      </c>
      <c r="C1934" s="108" t="s">
        <v>496</v>
      </c>
      <c r="D1934" s="108" t="s">
        <v>504</v>
      </c>
      <c r="E1934" s="108" t="s">
        <v>508</v>
      </c>
      <c r="F1934" s="108" t="s">
        <v>2329</v>
      </c>
      <c r="G1934" s="180">
        <v>2890.395</v>
      </c>
      <c r="H1934" s="180">
        <v>3853.86</v>
      </c>
    </row>
    <row r="1935" spans="2:8">
      <c r="B1935" s="179">
        <v>43408</v>
      </c>
      <c r="C1935" s="108" t="s">
        <v>514</v>
      </c>
      <c r="D1935" s="108" t="s">
        <v>404</v>
      </c>
      <c r="E1935" s="108" t="s">
        <v>501</v>
      </c>
      <c r="F1935" s="108" t="s">
        <v>2330</v>
      </c>
      <c r="G1935" s="180">
        <v>8100.62</v>
      </c>
      <c r="H1935" s="180">
        <v>9205.25</v>
      </c>
    </row>
    <row r="1936" spans="2:8">
      <c r="B1936" s="179">
        <v>42970</v>
      </c>
      <c r="C1936" s="108" t="s">
        <v>503</v>
      </c>
      <c r="D1936" s="108" t="s">
        <v>497</v>
      </c>
      <c r="E1936" s="108" t="s">
        <v>520</v>
      </c>
      <c r="F1936" s="108" t="s">
        <v>2331</v>
      </c>
      <c r="G1936" s="180">
        <v>3304.6064999999999</v>
      </c>
      <c r="H1936" s="180">
        <v>7343.57</v>
      </c>
    </row>
    <row r="1937" spans="2:8">
      <c r="B1937" s="179">
        <v>43237</v>
      </c>
      <c r="C1937" s="108" t="s">
        <v>514</v>
      </c>
      <c r="D1937" s="108" t="s">
        <v>504</v>
      </c>
      <c r="E1937" s="108" t="s">
        <v>522</v>
      </c>
      <c r="F1937" s="108" t="s">
        <v>2332</v>
      </c>
      <c r="G1937" s="180">
        <v>5365.1730000000007</v>
      </c>
      <c r="H1937" s="180">
        <v>9754.86</v>
      </c>
    </row>
    <row r="1938" spans="2:8">
      <c r="B1938" s="179">
        <v>43091</v>
      </c>
      <c r="C1938" s="108" t="s">
        <v>514</v>
      </c>
      <c r="D1938" s="108" t="s">
        <v>500</v>
      </c>
      <c r="E1938" s="108" t="s">
        <v>515</v>
      </c>
      <c r="F1938" s="108" t="s">
        <v>2333</v>
      </c>
      <c r="G1938" s="180">
        <v>2974.3004500000002</v>
      </c>
      <c r="H1938" s="180">
        <v>3181.07</v>
      </c>
    </row>
    <row r="1939" spans="2:8">
      <c r="B1939" s="179">
        <v>43175</v>
      </c>
      <c r="C1939" s="108" t="s">
        <v>115</v>
      </c>
      <c r="D1939" s="108" t="s">
        <v>526</v>
      </c>
      <c r="E1939" s="108" t="s">
        <v>498</v>
      </c>
      <c r="F1939" s="108" t="s">
        <v>2334</v>
      </c>
      <c r="G1939" s="180">
        <v>335.06</v>
      </c>
      <c r="H1939" s="180">
        <v>609.20000000000005</v>
      </c>
    </row>
    <row r="1940" spans="2:8">
      <c r="B1940" s="179">
        <v>43018</v>
      </c>
      <c r="C1940" s="108" t="s">
        <v>514</v>
      </c>
      <c r="D1940" s="108" t="s">
        <v>497</v>
      </c>
      <c r="E1940" s="108" t="s">
        <v>508</v>
      </c>
      <c r="F1940" s="108" t="s">
        <v>2335</v>
      </c>
      <c r="G1940" s="180">
        <v>6162.9149999999991</v>
      </c>
      <c r="H1940" s="180">
        <v>8217.2199999999993</v>
      </c>
    </row>
    <row r="1941" spans="2:8">
      <c r="B1941" s="179">
        <v>43439</v>
      </c>
      <c r="C1941" s="108" t="s">
        <v>115</v>
      </c>
      <c r="D1941" s="108" t="s">
        <v>510</v>
      </c>
      <c r="E1941" s="108" t="s">
        <v>515</v>
      </c>
      <c r="F1941" s="108" t="s">
        <v>2336</v>
      </c>
      <c r="G1941" s="180">
        <v>505.125</v>
      </c>
      <c r="H1941" s="180">
        <v>673.5</v>
      </c>
    </row>
    <row r="1942" spans="2:8">
      <c r="B1942" s="179">
        <v>43034</v>
      </c>
      <c r="C1942" s="108" t="s">
        <v>115</v>
      </c>
      <c r="D1942" s="108" t="s">
        <v>510</v>
      </c>
      <c r="E1942" s="108" t="s">
        <v>522</v>
      </c>
      <c r="F1942" s="108" t="s">
        <v>2337</v>
      </c>
      <c r="G1942" s="180">
        <v>1691.9724999999999</v>
      </c>
      <c r="H1942" s="180">
        <v>2867.75</v>
      </c>
    </row>
    <row r="1943" spans="2:8">
      <c r="B1943" s="179">
        <v>43441</v>
      </c>
      <c r="C1943" s="108" t="s">
        <v>496</v>
      </c>
      <c r="D1943" s="108" t="s">
        <v>500</v>
      </c>
      <c r="E1943" s="108" t="s">
        <v>562</v>
      </c>
      <c r="F1943" s="108" t="s">
        <v>2338</v>
      </c>
      <c r="G1943" s="180">
        <v>1857.4970000000001</v>
      </c>
      <c r="H1943" s="180">
        <v>3148.3</v>
      </c>
    </row>
    <row r="1944" spans="2:8">
      <c r="B1944" s="179">
        <v>42988</v>
      </c>
      <c r="C1944" s="108" t="s">
        <v>514</v>
      </c>
      <c r="D1944" s="108" t="s">
        <v>526</v>
      </c>
      <c r="E1944" s="108" t="s">
        <v>535</v>
      </c>
      <c r="F1944" s="108" t="s">
        <v>2339</v>
      </c>
      <c r="G1944" s="180">
        <v>1017.9251500000001</v>
      </c>
      <c r="H1944" s="180">
        <v>1088.69</v>
      </c>
    </row>
    <row r="1945" spans="2:8">
      <c r="B1945" s="179">
        <v>43374</v>
      </c>
      <c r="C1945" s="108" t="s">
        <v>496</v>
      </c>
      <c r="D1945" s="108" t="s">
        <v>504</v>
      </c>
      <c r="E1945" s="108" t="s">
        <v>508</v>
      </c>
      <c r="F1945" s="108" t="s">
        <v>2340</v>
      </c>
      <c r="G1945" s="180">
        <v>3017.9487999999997</v>
      </c>
      <c r="H1945" s="180">
        <v>5203.3599999999997</v>
      </c>
    </row>
    <row r="1946" spans="2:8">
      <c r="B1946" s="179">
        <v>43021</v>
      </c>
      <c r="C1946" s="108" t="s">
        <v>514</v>
      </c>
      <c r="D1946" s="108" t="s">
        <v>504</v>
      </c>
      <c r="E1946" s="108" t="s">
        <v>522</v>
      </c>
      <c r="F1946" s="108" t="s">
        <v>2341</v>
      </c>
      <c r="G1946" s="180">
        <v>1801.0616</v>
      </c>
      <c r="H1946" s="180">
        <v>2648.62</v>
      </c>
    </row>
    <row r="1947" spans="2:8">
      <c r="B1947" s="179">
        <v>43347</v>
      </c>
      <c r="C1947" s="108" t="s">
        <v>514</v>
      </c>
      <c r="D1947" s="108" t="s">
        <v>504</v>
      </c>
      <c r="E1947" s="108" t="s">
        <v>524</v>
      </c>
      <c r="F1947" s="108" t="s">
        <v>2342</v>
      </c>
      <c r="G1947" s="180">
        <v>5842.0823999999993</v>
      </c>
      <c r="H1947" s="180">
        <v>6638.73</v>
      </c>
    </row>
    <row r="1948" spans="2:8">
      <c r="B1948" s="179">
        <v>42990</v>
      </c>
      <c r="C1948" s="108" t="s">
        <v>514</v>
      </c>
      <c r="D1948" s="108" t="s">
        <v>510</v>
      </c>
      <c r="E1948" s="108" t="s">
        <v>537</v>
      </c>
      <c r="F1948" s="108" t="s">
        <v>2343</v>
      </c>
      <c r="G1948" s="180">
        <v>1467.4357500000001</v>
      </c>
      <c r="H1948" s="180">
        <v>1569.45</v>
      </c>
    </row>
    <row r="1949" spans="2:8">
      <c r="B1949" s="179">
        <v>43420</v>
      </c>
      <c r="C1949" s="108" t="s">
        <v>108</v>
      </c>
      <c r="D1949" s="108" t="s">
        <v>500</v>
      </c>
      <c r="E1949" s="108" t="s">
        <v>535</v>
      </c>
      <c r="F1949" s="108" t="s">
        <v>2344</v>
      </c>
      <c r="G1949" s="180">
        <v>2953.2215999999999</v>
      </c>
      <c r="H1949" s="180">
        <v>7981.68</v>
      </c>
    </row>
    <row r="1950" spans="2:8">
      <c r="B1950" s="179">
        <v>43092</v>
      </c>
      <c r="C1950" s="108" t="s">
        <v>496</v>
      </c>
      <c r="D1950" s="108" t="s">
        <v>507</v>
      </c>
      <c r="E1950" s="108" t="s">
        <v>569</v>
      </c>
      <c r="F1950" s="108" t="s">
        <v>2345</v>
      </c>
      <c r="G1950" s="180">
        <v>1609.9559999999999</v>
      </c>
      <c r="H1950" s="180">
        <v>3577.68</v>
      </c>
    </row>
    <row r="1951" spans="2:8">
      <c r="B1951" s="179">
        <v>43257</v>
      </c>
      <c r="C1951" s="108" t="s">
        <v>115</v>
      </c>
      <c r="D1951" s="108" t="s">
        <v>528</v>
      </c>
      <c r="E1951" s="108" t="s">
        <v>508</v>
      </c>
      <c r="F1951" s="108" t="s">
        <v>2346</v>
      </c>
      <c r="G1951" s="180">
        <v>3305.3670000000002</v>
      </c>
      <c r="H1951" s="180">
        <v>7345.26</v>
      </c>
    </row>
    <row r="1952" spans="2:8">
      <c r="B1952" s="179">
        <v>43032</v>
      </c>
      <c r="C1952" s="108" t="s">
        <v>514</v>
      </c>
      <c r="D1952" s="108" t="s">
        <v>497</v>
      </c>
      <c r="E1952" s="108" t="s">
        <v>505</v>
      </c>
      <c r="F1952" s="108" t="s">
        <v>2347</v>
      </c>
      <c r="G1952" s="180">
        <v>5543.0019999999995</v>
      </c>
      <c r="H1952" s="180">
        <v>9556.9</v>
      </c>
    </row>
    <row r="1953" spans="2:8">
      <c r="B1953" s="179">
        <v>43317</v>
      </c>
      <c r="C1953" s="108" t="s">
        <v>108</v>
      </c>
      <c r="D1953" s="108" t="s">
        <v>500</v>
      </c>
      <c r="E1953" s="108" t="s">
        <v>537</v>
      </c>
      <c r="F1953" s="108" t="s">
        <v>2348</v>
      </c>
      <c r="G1953" s="180">
        <v>3234.7872000000002</v>
      </c>
      <c r="H1953" s="180">
        <v>4757.04</v>
      </c>
    </row>
    <row r="1954" spans="2:8">
      <c r="B1954" s="179">
        <v>42927</v>
      </c>
      <c r="C1954" s="108" t="s">
        <v>496</v>
      </c>
      <c r="D1954" s="108" t="s">
        <v>510</v>
      </c>
      <c r="E1954" s="108" t="s">
        <v>498</v>
      </c>
      <c r="F1954" s="108" t="s">
        <v>2349</v>
      </c>
      <c r="G1954" s="180">
        <v>4710.7251999999999</v>
      </c>
      <c r="H1954" s="180">
        <v>7984.28</v>
      </c>
    </row>
    <row r="1955" spans="2:8">
      <c r="B1955" s="179">
        <v>43463</v>
      </c>
      <c r="C1955" s="108" t="s">
        <v>115</v>
      </c>
      <c r="D1955" s="108" t="s">
        <v>497</v>
      </c>
      <c r="E1955" s="108" t="s">
        <v>569</v>
      </c>
      <c r="F1955" s="108" t="s">
        <v>2350</v>
      </c>
      <c r="G1955" s="180">
        <v>822.26530000000002</v>
      </c>
      <c r="H1955" s="180">
        <v>1393.67</v>
      </c>
    </row>
    <row r="1956" spans="2:8">
      <c r="B1956" s="179">
        <v>42839</v>
      </c>
      <c r="C1956" s="108" t="s">
        <v>514</v>
      </c>
      <c r="D1956" s="108" t="s">
        <v>500</v>
      </c>
      <c r="E1956" s="108" t="s">
        <v>508</v>
      </c>
      <c r="F1956" s="108" t="s">
        <v>2351</v>
      </c>
      <c r="G1956" s="180">
        <v>6416.8395500000006</v>
      </c>
      <c r="H1956" s="180">
        <v>6862.93</v>
      </c>
    </row>
    <row r="1957" spans="2:8">
      <c r="B1957" s="179">
        <v>43204</v>
      </c>
      <c r="C1957" s="108" t="s">
        <v>514</v>
      </c>
      <c r="D1957" s="108" t="s">
        <v>497</v>
      </c>
      <c r="E1957" s="108" t="s">
        <v>569</v>
      </c>
      <c r="F1957" s="108" t="s">
        <v>2352</v>
      </c>
      <c r="G1957" s="180">
        <v>343.21950000000004</v>
      </c>
      <c r="H1957" s="180">
        <v>762.71</v>
      </c>
    </row>
    <row r="1958" spans="2:8">
      <c r="B1958" s="179">
        <v>42767</v>
      </c>
      <c r="C1958" s="108" t="s">
        <v>514</v>
      </c>
      <c r="D1958" s="108" t="s">
        <v>500</v>
      </c>
      <c r="E1958" s="108" t="s">
        <v>562</v>
      </c>
      <c r="F1958" s="108" t="s">
        <v>2353</v>
      </c>
      <c r="G1958" s="180">
        <v>2812.1368000000002</v>
      </c>
      <c r="H1958" s="180">
        <v>3195.61</v>
      </c>
    </row>
    <row r="1959" spans="2:8">
      <c r="B1959" s="179">
        <v>43249</v>
      </c>
      <c r="C1959" s="108" t="s">
        <v>503</v>
      </c>
      <c r="D1959" s="108" t="s">
        <v>504</v>
      </c>
      <c r="E1959" s="108" t="s">
        <v>511</v>
      </c>
      <c r="F1959" s="108" t="s">
        <v>2354</v>
      </c>
      <c r="G1959" s="180">
        <v>295.78559999999999</v>
      </c>
      <c r="H1959" s="180">
        <v>336.12</v>
      </c>
    </row>
    <row r="1960" spans="2:8">
      <c r="B1960" s="179">
        <v>42812</v>
      </c>
      <c r="C1960" s="108" t="s">
        <v>514</v>
      </c>
      <c r="D1960" s="108" t="s">
        <v>500</v>
      </c>
      <c r="E1960" s="108" t="s">
        <v>530</v>
      </c>
      <c r="F1960" s="108" t="s">
        <v>2355</v>
      </c>
      <c r="G1960" s="180">
        <v>4003.0485000000008</v>
      </c>
      <c r="H1960" s="180">
        <v>7278.27</v>
      </c>
    </row>
    <row r="1961" spans="2:8">
      <c r="B1961" s="179">
        <v>43402</v>
      </c>
      <c r="C1961" s="108" t="s">
        <v>514</v>
      </c>
      <c r="D1961" s="108" t="s">
        <v>526</v>
      </c>
      <c r="E1961" s="108" t="s">
        <v>562</v>
      </c>
      <c r="F1961" s="108" t="s">
        <v>1848</v>
      </c>
      <c r="G1961" s="180">
        <v>1879.0781999999999</v>
      </c>
      <c r="H1961" s="180">
        <v>3239.79</v>
      </c>
    </row>
    <row r="1962" spans="2:8">
      <c r="B1962" s="179">
        <v>42738</v>
      </c>
      <c r="C1962" s="108" t="s">
        <v>514</v>
      </c>
      <c r="D1962" s="108" t="s">
        <v>404</v>
      </c>
      <c r="E1962" s="108" t="s">
        <v>535</v>
      </c>
      <c r="F1962" s="108" t="s">
        <v>2356</v>
      </c>
      <c r="G1962" s="180">
        <v>3072.9336000000003</v>
      </c>
      <c r="H1962" s="180">
        <v>3286.56</v>
      </c>
    </row>
    <row r="1963" spans="2:8">
      <c r="B1963" s="179">
        <v>43373</v>
      </c>
      <c r="C1963" s="108" t="s">
        <v>108</v>
      </c>
      <c r="D1963" s="108" t="s">
        <v>404</v>
      </c>
      <c r="E1963" s="108" t="s">
        <v>515</v>
      </c>
      <c r="F1963" s="108" t="s">
        <v>2357</v>
      </c>
      <c r="G1963" s="180">
        <v>2844.6118000000001</v>
      </c>
      <c r="H1963" s="180">
        <v>7688.14</v>
      </c>
    </row>
    <row r="1964" spans="2:8">
      <c r="B1964" s="179">
        <v>42950</v>
      </c>
      <c r="C1964" s="108" t="s">
        <v>496</v>
      </c>
      <c r="D1964" s="108" t="s">
        <v>500</v>
      </c>
      <c r="E1964" s="108" t="s">
        <v>501</v>
      </c>
      <c r="F1964" s="108" t="s">
        <v>2358</v>
      </c>
      <c r="G1964" s="180">
        <v>421.61680000000001</v>
      </c>
      <c r="H1964" s="180">
        <v>479.11</v>
      </c>
    </row>
    <row r="1965" spans="2:8">
      <c r="B1965" s="179">
        <v>43241</v>
      </c>
      <c r="C1965" s="108" t="s">
        <v>108</v>
      </c>
      <c r="D1965" s="108" t="s">
        <v>500</v>
      </c>
      <c r="E1965" s="108" t="s">
        <v>501</v>
      </c>
      <c r="F1965" s="108" t="s">
        <v>2359</v>
      </c>
      <c r="G1965" s="180">
        <v>1242.0676000000001</v>
      </c>
      <c r="H1965" s="180">
        <v>1826.57</v>
      </c>
    </row>
    <row r="1966" spans="2:8">
      <c r="B1966" s="179">
        <v>42893</v>
      </c>
      <c r="C1966" s="108" t="s">
        <v>503</v>
      </c>
      <c r="D1966" s="108" t="s">
        <v>526</v>
      </c>
      <c r="E1966" s="108" t="s">
        <v>508</v>
      </c>
      <c r="F1966" s="108" t="s">
        <v>2360</v>
      </c>
      <c r="G1966" s="180">
        <v>3401.7208000000001</v>
      </c>
      <c r="H1966" s="180">
        <v>9193.84</v>
      </c>
    </row>
    <row r="1967" spans="2:8">
      <c r="B1967" s="179">
        <v>43258</v>
      </c>
      <c r="C1967" s="108" t="s">
        <v>108</v>
      </c>
      <c r="D1967" s="108" t="s">
        <v>526</v>
      </c>
      <c r="E1967" s="108" t="s">
        <v>535</v>
      </c>
      <c r="F1967" s="108" t="s">
        <v>2361</v>
      </c>
      <c r="G1967" s="180">
        <v>6353.3624000000009</v>
      </c>
      <c r="H1967" s="180">
        <v>9343.18</v>
      </c>
    </row>
    <row r="1968" spans="2:8">
      <c r="B1968" s="179">
        <v>42952</v>
      </c>
      <c r="C1968" s="108" t="s">
        <v>108</v>
      </c>
      <c r="D1968" s="108" t="s">
        <v>507</v>
      </c>
      <c r="E1968" s="108" t="s">
        <v>508</v>
      </c>
      <c r="F1968" s="108" t="s">
        <v>2362</v>
      </c>
      <c r="G1968" s="180">
        <v>4561.1984000000002</v>
      </c>
      <c r="H1968" s="180">
        <v>5183.18</v>
      </c>
    </row>
    <row r="1969" spans="2:8">
      <c r="B1969" s="179">
        <v>43303</v>
      </c>
      <c r="C1969" s="108" t="s">
        <v>108</v>
      </c>
      <c r="D1969" s="108" t="s">
        <v>504</v>
      </c>
      <c r="E1969" s="108" t="s">
        <v>498</v>
      </c>
      <c r="F1969" s="108" t="s">
        <v>2363</v>
      </c>
      <c r="G1969" s="180">
        <v>1476.1112999999998</v>
      </c>
      <c r="H1969" s="180">
        <v>3989.49</v>
      </c>
    </row>
    <row r="1970" spans="2:8">
      <c r="B1970" s="179">
        <v>42956</v>
      </c>
      <c r="C1970" s="108" t="s">
        <v>115</v>
      </c>
      <c r="D1970" s="108" t="s">
        <v>404</v>
      </c>
      <c r="E1970" s="108" t="s">
        <v>508</v>
      </c>
      <c r="F1970" s="108" t="s">
        <v>2364</v>
      </c>
      <c r="G1970" s="180">
        <v>3580.6875</v>
      </c>
      <c r="H1970" s="180">
        <v>4774.25</v>
      </c>
    </row>
    <row r="1971" spans="2:8">
      <c r="B1971" s="179">
        <v>43127</v>
      </c>
      <c r="C1971" s="108" t="s">
        <v>115</v>
      </c>
      <c r="D1971" s="108" t="s">
        <v>526</v>
      </c>
      <c r="E1971" s="108" t="s">
        <v>530</v>
      </c>
      <c r="F1971" s="108" t="s">
        <v>2365</v>
      </c>
      <c r="G1971" s="180">
        <v>4128.8250000000007</v>
      </c>
      <c r="H1971" s="180">
        <v>5505.1</v>
      </c>
    </row>
    <row r="1972" spans="2:8">
      <c r="B1972" s="179">
        <v>42940</v>
      </c>
      <c r="C1972" s="108" t="s">
        <v>514</v>
      </c>
      <c r="D1972" s="108" t="s">
        <v>510</v>
      </c>
      <c r="E1972" s="108" t="s">
        <v>508</v>
      </c>
      <c r="F1972" s="108" t="s">
        <v>2366</v>
      </c>
      <c r="G1972" s="180">
        <v>660.75750000000005</v>
      </c>
      <c r="H1972" s="180">
        <v>881.01</v>
      </c>
    </row>
    <row r="1973" spans="2:8">
      <c r="B1973" s="179">
        <v>43311</v>
      </c>
      <c r="C1973" s="108" t="s">
        <v>503</v>
      </c>
      <c r="D1973" s="108" t="s">
        <v>497</v>
      </c>
      <c r="E1973" s="108" t="s">
        <v>511</v>
      </c>
      <c r="F1973" s="108" t="s">
        <v>2367</v>
      </c>
      <c r="G1973" s="180">
        <v>5237.0174999999999</v>
      </c>
      <c r="H1973" s="180">
        <v>6982.69</v>
      </c>
    </row>
    <row r="1974" spans="2:8">
      <c r="B1974" s="179">
        <v>42857</v>
      </c>
      <c r="C1974" s="108" t="s">
        <v>514</v>
      </c>
      <c r="D1974" s="108" t="s">
        <v>507</v>
      </c>
      <c r="E1974" s="108" t="s">
        <v>498</v>
      </c>
      <c r="F1974" s="108" t="s">
        <v>2368</v>
      </c>
      <c r="G1974" s="180">
        <v>5363.0444000000007</v>
      </c>
      <c r="H1974" s="180">
        <v>7886.83</v>
      </c>
    </row>
    <row r="1975" spans="2:8">
      <c r="B1975" s="179">
        <v>43187</v>
      </c>
      <c r="C1975" s="108" t="s">
        <v>115</v>
      </c>
      <c r="D1975" s="108" t="s">
        <v>504</v>
      </c>
      <c r="E1975" s="108" t="s">
        <v>569</v>
      </c>
      <c r="F1975" s="108" t="s">
        <v>2369</v>
      </c>
      <c r="G1975" s="180">
        <v>1539.5333000000001</v>
      </c>
      <c r="H1975" s="180">
        <v>3580.31</v>
      </c>
    </row>
    <row r="1976" spans="2:8">
      <c r="B1976" s="179">
        <v>42834</v>
      </c>
      <c r="C1976" s="108" t="s">
        <v>503</v>
      </c>
      <c r="D1976" s="108" t="s">
        <v>507</v>
      </c>
      <c r="E1976" s="108" t="s">
        <v>537</v>
      </c>
      <c r="F1976" s="108" t="s">
        <v>2370</v>
      </c>
      <c r="G1976" s="180">
        <v>4048.5840000000003</v>
      </c>
      <c r="H1976" s="180">
        <v>5953.8</v>
      </c>
    </row>
    <row r="1977" spans="2:8">
      <c r="B1977" s="179">
        <v>43322</v>
      </c>
      <c r="C1977" s="108" t="s">
        <v>514</v>
      </c>
      <c r="D1977" s="108" t="s">
        <v>504</v>
      </c>
      <c r="E1977" s="108" t="s">
        <v>569</v>
      </c>
      <c r="F1977" s="108" t="s">
        <v>2371</v>
      </c>
      <c r="G1977" s="180">
        <v>169.1525</v>
      </c>
      <c r="H1977" s="180">
        <v>307.55</v>
      </c>
    </row>
    <row r="1978" spans="2:8">
      <c r="B1978" s="179">
        <v>43051</v>
      </c>
      <c r="C1978" s="108" t="s">
        <v>514</v>
      </c>
      <c r="D1978" s="108" t="s">
        <v>500</v>
      </c>
      <c r="E1978" s="108" t="s">
        <v>498</v>
      </c>
      <c r="F1978" s="108" t="s">
        <v>2372</v>
      </c>
      <c r="G1978" s="180">
        <v>6395.6774999999998</v>
      </c>
      <c r="H1978" s="180">
        <v>8527.57</v>
      </c>
    </row>
    <row r="1979" spans="2:8">
      <c r="B1979" s="179">
        <v>43301</v>
      </c>
      <c r="C1979" s="108" t="s">
        <v>108</v>
      </c>
      <c r="D1979" s="108" t="s">
        <v>497</v>
      </c>
      <c r="E1979" s="108" t="s">
        <v>520</v>
      </c>
      <c r="F1979" s="108" t="s">
        <v>2373</v>
      </c>
      <c r="G1979" s="180">
        <v>3220.41</v>
      </c>
      <c r="H1979" s="180">
        <v>4293.88</v>
      </c>
    </row>
    <row r="1980" spans="2:8">
      <c r="B1980" s="179">
        <v>43037</v>
      </c>
      <c r="C1980" s="108" t="s">
        <v>514</v>
      </c>
      <c r="D1980" s="108" t="s">
        <v>507</v>
      </c>
      <c r="E1980" s="108" t="s">
        <v>498</v>
      </c>
      <c r="F1980" s="108" t="s">
        <v>2374</v>
      </c>
      <c r="G1980" s="180">
        <v>2969.99</v>
      </c>
      <c r="H1980" s="180">
        <v>8027</v>
      </c>
    </row>
    <row r="1981" spans="2:8">
      <c r="B1981" s="179">
        <v>43185</v>
      </c>
      <c r="C1981" s="108" t="s">
        <v>503</v>
      </c>
      <c r="D1981" s="108" t="s">
        <v>497</v>
      </c>
      <c r="E1981" s="108" t="s">
        <v>520</v>
      </c>
      <c r="F1981" s="108" t="s">
        <v>2375</v>
      </c>
      <c r="G1981" s="180">
        <v>4993.1915000000008</v>
      </c>
      <c r="H1981" s="180">
        <v>9078.5300000000007</v>
      </c>
    </row>
    <row r="1982" spans="2:8">
      <c r="B1982" s="179">
        <v>42994</v>
      </c>
      <c r="C1982" s="108" t="s">
        <v>496</v>
      </c>
      <c r="D1982" s="108" t="s">
        <v>528</v>
      </c>
      <c r="E1982" s="108" t="s">
        <v>511</v>
      </c>
      <c r="F1982" s="108" t="s">
        <v>2376</v>
      </c>
      <c r="G1982" s="180">
        <v>4240.0967000000001</v>
      </c>
      <c r="H1982" s="180">
        <v>9860.69</v>
      </c>
    </row>
    <row r="1983" spans="2:8">
      <c r="B1983" s="179">
        <v>43247</v>
      </c>
      <c r="C1983" s="108" t="s">
        <v>503</v>
      </c>
      <c r="D1983" s="108" t="s">
        <v>500</v>
      </c>
      <c r="E1983" s="108" t="s">
        <v>522</v>
      </c>
      <c r="F1983" s="108" t="s">
        <v>1843</v>
      </c>
      <c r="G1983" s="180">
        <v>5422.665</v>
      </c>
      <c r="H1983" s="180">
        <v>7230.22</v>
      </c>
    </row>
    <row r="1984" spans="2:8">
      <c r="B1984" s="179">
        <v>42789</v>
      </c>
      <c r="C1984" s="108" t="s">
        <v>514</v>
      </c>
      <c r="D1984" s="108" t="s">
        <v>528</v>
      </c>
      <c r="E1984" s="108" t="s">
        <v>530</v>
      </c>
      <c r="F1984" s="108" t="s">
        <v>2377</v>
      </c>
      <c r="G1984" s="180">
        <v>5808.6212000000005</v>
      </c>
      <c r="H1984" s="180">
        <v>8542.09</v>
      </c>
    </row>
    <row r="1985" spans="2:8">
      <c r="B1985" s="179">
        <v>43288</v>
      </c>
      <c r="C1985" s="108" t="s">
        <v>514</v>
      </c>
      <c r="D1985" s="108" t="s">
        <v>526</v>
      </c>
      <c r="E1985" s="108" t="s">
        <v>508</v>
      </c>
      <c r="F1985" s="108" t="s">
        <v>2378</v>
      </c>
      <c r="G1985" s="180">
        <v>1964.0377000000001</v>
      </c>
      <c r="H1985" s="180">
        <v>5308.21</v>
      </c>
    </row>
    <row r="1986" spans="2:8">
      <c r="B1986" s="179">
        <v>42777</v>
      </c>
      <c r="C1986" s="108" t="s">
        <v>503</v>
      </c>
      <c r="D1986" s="108" t="s">
        <v>497</v>
      </c>
      <c r="E1986" s="108" t="s">
        <v>562</v>
      </c>
      <c r="F1986" s="108" t="s">
        <v>2076</v>
      </c>
      <c r="G1986" s="180">
        <v>2623.2334000000001</v>
      </c>
      <c r="H1986" s="180">
        <v>7089.82</v>
      </c>
    </row>
    <row r="1987" spans="2:8">
      <c r="B1987" s="179">
        <v>43257</v>
      </c>
      <c r="C1987" s="108" t="s">
        <v>514</v>
      </c>
      <c r="D1987" s="108" t="s">
        <v>404</v>
      </c>
      <c r="E1987" s="108" t="s">
        <v>537</v>
      </c>
      <c r="F1987" s="108" t="s">
        <v>1232</v>
      </c>
      <c r="G1987" s="180">
        <v>5231.1224999999995</v>
      </c>
      <c r="H1987" s="180">
        <v>6974.83</v>
      </c>
    </row>
    <row r="1988" spans="2:8">
      <c r="B1988" s="179">
        <v>43091</v>
      </c>
      <c r="C1988" s="108" t="s">
        <v>115</v>
      </c>
      <c r="D1988" s="108" t="s">
        <v>497</v>
      </c>
      <c r="E1988" s="108" t="s">
        <v>511</v>
      </c>
      <c r="F1988" s="108" t="s">
        <v>2379</v>
      </c>
      <c r="G1988" s="180">
        <v>4847.2629999999999</v>
      </c>
      <c r="H1988" s="180">
        <v>8215.7000000000007</v>
      </c>
    </row>
    <row r="1989" spans="2:8">
      <c r="B1989" s="179">
        <v>43103</v>
      </c>
      <c r="C1989" s="108" t="s">
        <v>503</v>
      </c>
      <c r="D1989" s="108" t="s">
        <v>507</v>
      </c>
      <c r="E1989" s="108" t="s">
        <v>524</v>
      </c>
      <c r="F1989" s="108" t="s">
        <v>2380</v>
      </c>
      <c r="G1989" s="180">
        <v>4448.6904000000004</v>
      </c>
      <c r="H1989" s="180">
        <v>5055.33</v>
      </c>
    </row>
    <row r="1990" spans="2:8">
      <c r="B1990" s="179">
        <v>42984</v>
      </c>
      <c r="C1990" s="108" t="s">
        <v>503</v>
      </c>
      <c r="D1990" s="108" t="s">
        <v>404</v>
      </c>
      <c r="E1990" s="108" t="s">
        <v>562</v>
      </c>
      <c r="F1990" s="108" t="s">
        <v>2381</v>
      </c>
      <c r="G1990" s="180">
        <v>3619.6655999999998</v>
      </c>
      <c r="H1990" s="180">
        <v>9782.8799999999992</v>
      </c>
    </row>
    <row r="1991" spans="2:8">
      <c r="B1991" s="179">
        <v>43149</v>
      </c>
      <c r="C1991" s="108" t="s">
        <v>503</v>
      </c>
      <c r="D1991" s="108" t="s">
        <v>526</v>
      </c>
      <c r="E1991" s="108" t="s">
        <v>530</v>
      </c>
      <c r="F1991" s="108" t="s">
        <v>2382</v>
      </c>
      <c r="G1991" s="180">
        <v>3065.0762999999997</v>
      </c>
      <c r="H1991" s="180">
        <v>8283.99</v>
      </c>
    </row>
    <row r="1992" spans="2:8">
      <c r="B1992" s="179">
        <v>42934</v>
      </c>
      <c r="C1992" s="108" t="s">
        <v>108</v>
      </c>
      <c r="D1992" s="108" t="s">
        <v>510</v>
      </c>
      <c r="E1992" s="108" t="s">
        <v>498</v>
      </c>
      <c r="F1992" s="108" t="s">
        <v>2383</v>
      </c>
      <c r="G1992" s="180">
        <v>1068.597</v>
      </c>
      <c r="H1992" s="180">
        <v>2888.1</v>
      </c>
    </row>
    <row r="1993" spans="2:8">
      <c r="B1993" s="179">
        <v>43180</v>
      </c>
      <c r="C1993" s="108" t="s">
        <v>115</v>
      </c>
      <c r="D1993" s="108" t="s">
        <v>500</v>
      </c>
      <c r="E1993" s="108" t="s">
        <v>569</v>
      </c>
      <c r="F1993" s="108" t="s">
        <v>2384</v>
      </c>
      <c r="G1993" s="180">
        <v>4823.6870000000008</v>
      </c>
      <c r="H1993" s="180">
        <v>8770.34</v>
      </c>
    </row>
    <row r="1994" spans="2:8">
      <c r="B1994" s="179">
        <v>42946</v>
      </c>
      <c r="C1994" s="108" t="s">
        <v>496</v>
      </c>
      <c r="D1994" s="108" t="s">
        <v>497</v>
      </c>
      <c r="E1994" s="108" t="s">
        <v>524</v>
      </c>
      <c r="F1994" s="108" t="s">
        <v>2385</v>
      </c>
      <c r="G1994" s="180">
        <v>5463.8778999999995</v>
      </c>
      <c r="H1994" s="180">
        <v>9260.81</v>
      </c>
    </row>
    <row r="1995" spans="2:8">
      <c r="B1995" s="179">
        <v>43390</v>
      </c>
      <c r="C1995" s="108" t="s">
        <v>514</v>
      </c>
      <c r="D1995" s="108" t="s">
        <v>526</v>
      </c>
      <c r="E1995" s="108" t="s">
        <v>524</v>
      </c>
      <c r="F1995" s="108" t="s">
        <v>1110</v>
      </c>
      <c r="G1995" s="180">
        <v>3852.9106000000006</v>
      </c>
      <c r="H1995" s="180">
        <v>4120.76</v>
      </c>
    </row>
    <row r="1996" spans="2:8">
      <c r="B1996" s="179">
        <v>43039</v>
      </c>
      <c r="C1996" s="108" t="s">
        <v>108</v>
      </c>
      <c r="D1996" s="108" t="s">
        <v>404</v>
      </c>
      <c r="E1996" s="108" t="s">
        <v>562</v>
      </c>
      <c r="F1996" s="108" t="s">
        <v>2386</v>
      </c>
      <c r="G1996" s="180">
        <v>5670.6552000000001</v>
      </c>
      <c r="H1996" s="180">
        <v>9611.2800000000007</v>
      </c>
    </row>
    <row r="1997" spans="2:8">
      <c r="B1997" s="179">
        <v>43161</v>
      </c>
      <c r="C1997" s="108" t="s">
        <v>503</v>
      </c>
      <c r="D1997" s="108" t="s">
        <v>528</v>
      </c>
      <c r="E1997" s="108" t="s">
        <v>505</v>
      </c>
      <c r="F1997" s="108" t="s">
        <v>2387</v>
      </c>
      <c r="G1997" s="180">
        <v>2916.7138</v>
      </c>
      <c r="H1997" s="180">
        <v>3119.48</v>
      </c>
    </row>
    <row r="1998" spans="2:8">
      <c r="B1998" s="179">
        <v>42902</v>
      </c>
      <c r="C1998" s="108" t="s">
        <v>503</v>
      </c>
      <c r="D1998" s="108" t="s">
        <v>504</v>
      </c>
      <c r="E1998" s="108" t="s">
        <v>537</v>
      </c>
      <c r="F1998" s="108" t="s">
        <v>2388</v>
      </c>
      <c r="G1998" s="180">
        <v>4235.8008</v>
      </c>
      <c r="H1998" s="180">
        <v>4813.41</v>
      </c>
    </row>
    <row r="1999" spans="2:8">
      <c r="B1999" s="179">
        <v>43258</v>
      </c>
      <c r="C1999" s="108" t="s">
        <v>514</v>
      </c>
      <c r="D1999" s="108" t="s">
        <v>404</v>
      </c>
      <c r="E1999" s="108" t="s">
        <v>569</v>
      </c>
      <c r="F1999" s="108" t="s">
        <v>2389</v>
      </c>
      <c r="G1999" s="180">
        <v>5256.0640000000003</v>
      </c>
      <c r="H1999" s="180">
        <v>9556.48</v>
      </c>
    </row>
    <row r="2000" spans="2:8">
      <c r="B2000" s="179">
        <v>42787</v>
      </c>
      <c r="C2000" s="108" t="s">
        <v>108</v>
      </c>
      <c r="D2000" s="108" t="s">
        <v>504</v>
      </c>
      <c r="E2000" s="108" t="s">
        <v>505</v>
      </c>
      <c r="F2000" s="108" t="s">
        <v>2390</v>
      </c>
      <c r="G2000" s="180">
        <v>131.8767</v>
      </c>
      <c r="H2000" s="180">
        <v>306.69</v>
      </c>
    </row>
    <row r="2001" spans="2:8">
      <c r="B2001" s="179">
        <v>43295</v>
      </c>
      <c r="C2001" s="108" t="s">
        <v>503</v>
      </c>
      <c r="D2001" s="108" t="s">
        <v>404</v>
      </c>
      <c r="E2001" s="108" t="s">
        <v>505</v>
      </c>
      <c r="F2001" s="108" t="s">
        <v>2391</v>
      </c>
      <c r="G2001" s="180">
        <v>4235.5335000000005</v>
      </c>
      <c r="H2001" s="180">
        <v>7700.97</v>
      </c>
    </row>
    <row r="2002" spans="2:8">
      <c r="B2002" s="179">
        <v>42946</v>
      </c>
      <c r="C2002" s="108" t="s">
        <v>514</v>
      </c>
      <c r="D2002" s="108" t="s">
        <v>404</v>
      </c>
      <c r="E2002" s="108" t="s">
        <v>520</v>
      </c>
      <c r="F2002" s="108" t="s">
        <v>2392</v>
      </c>
      <c r="G2002" s="180">
        <v>1054.8079</v>
      </c>
      <c r="H2002" s="180">
        <v>1787.81</v>
      </c>
    </row>
    <row r="2003" spans="2:8">
      <c r="B2003" s="179">
        <v>43128</v>
      </c>
      <c r="C2003" s="108" t="s">
        <v>503</v>
      </c>
      <c r="D2003" s="108" t="s">
        <v>510</v>
      </c>
      <c r="E2003" s="108" t="s">
        <v>522</v>
      </c>
      <c r="F2003" s="108" t="s">
        <v>2393</v>
      </c>
      <c r="G2003" s="180">
        <v>510.95249999999999</v>
      </c>
      <c r="H2003" s="180">
        <v>681.27</v>
      </c>
    </row>
    <row r="2004" spans="2:8">
      <c r="B2004" s="179">
        <v>42848</v>
      </c>
      <c r="C2004" s="108" t="s">
        <v>514</v>
      </c>
      <c r="D2004" s="108" t="s">
        <v>497</v>
      </c>
      <c r="E2004" s="108" t="s">
        <v>498</v>
      </c>
      <c r="F2004" s="108" t="s">
        <v>2394</v>
      </c>
      <c r="G2004" s="180">
        <v>406.70850000000007</v>
      </c>
      <c r="H2004" s="180">
        <v>739.47</v>
      </c>
    </row>
    <row r="2005" spans="2:8">
      <c r="B2005" s="179">
        <v>43378</v>
      </c>
      <c r="C2005" s="108" t="s">
        <v>115</v>
      </c>
      <c r="D2005" s="108" t="s">
        <v>528</v>
      </c>
      <c r="E2005" s="108" t="s">
        <v>530</v>
      </c>
      <c r="F2005" s="108" t="s">
        <v>2395</v>
      </c>
      <c r="G2005" s="180">
        <v>2580.172</v>
      </c>
      <c r="H2005" s="180">
        <v>6000.4</v>
      </c>
    </row>
    <row r="2006" spans="2:8">
      <c r="B2006" s="179">
        <v>42963</v>
      </c>
      <c r="C2006" s="108" t="s">
        <v>514</v>
      </c>
      <c r="D2006" s="108" t="s">
        <v>500</v>
      </c>
      <c r="E2006" s="108" t="s">
        <v>498</v>
      </c>
      <c r="F2006" s="108" t="s">
        <v>2396</v>
      </c>
      <c r="G2006" s="180">
        <v>1384.1959999999999</v>
      </c>
      <c r="H2006" s="180">
        <v>2516.7199999999998</v>
      </c>
    </row>
    <row r="2007" spans="2:8">
      <c r="B2007" s="179">
        <v>43137</v>
      </c>
      <c r="C2007" s="108" t="s">
        <v>115</v>
      </c>
      <c r="D2007" s="108" t="s">
        <v>504</v>
      </c>
      <c r="E2007" s="108" t="s">
        <v>522</v>
      </c>
      <c r="F2007" s="108" t="s">
        <v>2397</v>
      </c>
      <c r="G2007" s="180">
        <v>4349.0474999999997</v>
      </c>
      <c r="H2007" s="180">
        <v>9664.5499999999993</v>
      </c>
    </row>
    <row r="2008" spans="2:8">
      <c r="B2008" s="179">
        <v>42841</v>
      </c>
      <c r="C2008" s="108" t="s">
        <v>514</v>
      </c>
      <c r="D2008" s="108" t="s">
        <v>504</v>
      </c>
      <c r="E2008" s="108" t="s">
        <v>501</v>
      </c>
      <c r="F2008" s="108" t="s">
        <v>2195</v>
      </c>
      <c r="G2008" s="180">
        <v>2986.6552000000006</v>
      </c>
      <c r="H2008" s="180">
        <v>4392.1400000000003</v>
      </c>
    </row>
    <row r="2009" spans="2:8">
      <c r="B2009" s="179">
        <v>43224</v>
      </c>
      <c r="C2009" s="108" t="s">
        <v>108</v>
      </c>
      <c r="D2009" s="108" t="s">
        <v>497</v>
      </c>
      <c r="E2009" s="108" t="s">
        <v>537</v>
      </c>
      <c r="F2009" s="108" t="s">
        <v>2398</v>
      </c>
      <c r="G2009" s="180">
        <v>3987.0540000000005</v>
      </c>
      <c r="H2009" s="180">
        <v>8860.1200000000008</v>
      </c>
    </row>
    <row r="2010" spans="2:8">
      <c r="B2010" s="179">
        <v>42840</v>
      </c>
      <c r="C2010" s="108" t="s">
        <v>514</v>
      </c>
      <c r="D2010" s="108" t="s">
        <v>528</v>
      </c>
      <c r="E2010" s="108" t="s">
        <v>515</v>
      </c>
      <c r="F2010" s="108" t="s">
        <v>2113</v>
      </c>
      <c r="G2010" s="180">
        <v>2393.1864</v>
      </c>
      <c r="H2010" s="180">
        <v>2719.53</v>
      </c>
    </row>
    <row r="2011" spans="2:8">
      <c r="B2011" s="179">
        <v>43456</v>
      </c>
      <c r="C2011" s="108" t="s">
        <v>514</v>
      </c>
      <c r="D2011" s="108" t="s">
        <v>404</v>
      </c>
      <c r="E2011" s="108" t="s">
        <v>511</v>
      </c>
      <c r="F2011" s="108" t="s">
        <v>2399</v>
      </c>
      <c r="G2011" s="180">
        <v>3654.4376000000002</v>
      </c>
      <c r="H2011" s="180">
        <v>4152.7700000000004</v>
      </c>
    </row>
    <row r="2012" spans="2:8">
      <c r="B2012" s="179">
        <v>43098</v>
      </c>
      <c r="C2012" s="108" t="s">
        <v>514</v>
      </c>
      <c r="D2012" s="108" t="s">
        <v>528</v>
      </c>
      <c r="E2012" s="108" t="s">
        <v>511</v>
      </c>
      <c r="F2012" s="108" t="s">
        <v>2400</v>
      </c>
      <c r="G2012" s="180">
        <v>687.20850000000007</v>
      </c>
      <c r="H2012" s="180">
        <v>1249.47</v>
      </c>
    </row>
    <row r="2013" spans="2:8">
      <c r="B2013" s="179">
        <v>43458</v>
      </c>
      <c r="C2013" s="108" t="s">
        <v>514</v>
      </c>
      <c r="D2013" s="108" t="s">
        <v>404</v>
      </c>
      <c r="E2013" s="108" t="s">
        <v>530</v>
      </c>
      <c r="F2013" s="108" t="s">
        <v>2401</v>
      </c>
      <c r="G2013" s="180">
        <v>435.40079999999995</v>
      </c>
      <c r="H2013" s="180">
        <v>1012.56</v>
      </c>
    </row>
    <row r="2016" spans="2:8" ht="6" customHeight="1"/>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8198F-E8FA-4889-B3AE-FA67B80A6BAD}">
  <sheetPr>
    <tabColor rgb="FFFF0000"/>
  </sheetPr>
  <dimension ref="A1:AG2013"/>
  <sheetViews>
    <sheetView showGridLines="0" zoomScale="85" zoomScaleNormal="85" workbookViewId="0"/>
  </sheetViews>
  <sheetFormatPr defaultColWidth="8.85546875" defaultRowHeight="15"/>
  <cols>
    <col min="1" max="1" width="1.42578125" customWidth="1"/>
    <col min="2" max="2" width="10.140625" bestFit="1" customWidth="1"/>
    <col min="3" max="3" width="9.7109375" bestFit="1" customWidth="1"/>
    <col min="4" max="4" width="10.42578125" bestFit="1" customWidth="1"/>
    <col min="5" max="5" width="19.42578125" bestFit="1" customWidth="1"/>
    <col min="6" max="6" width="10.42578125" bestFit="1" customWidth="1"/>
    <col min="7" max="8" width="9.7109375" bestFit="1" customWidth="1"/>
    <col min="9" max="9" width="1.28515625" customWidth="1"/>
    <col min="10" max="10" width="2.42578125" customWidth="1"/>
    <col min="11" max="11" width="13.140625" bestFit="1" customWidth="1"/>
    <col min="12" max="12" width="7.85546875" bestFit="1" customWidth="1"/>
    <col min="13" max="13" width="15.140625" bestFit="1" customWidth="1"/>
    <col min="18" max="18" width="12.140625" bestFit="1" customWidth="1"/>
    <col min="19" max="19" width="15.42578125" bestFit="1" customWidth="1"/>
    <col min="20" max="20" width="2.42578125" customWidth="1"/>
  </cols>
  <sheetData>
    <row r="1" spans="1:33" ht="5.25" customHeight="1">
      <c r="A1" s="57"/>
      <c r="B1" s="57"/>
      <c r="C1" s="57"/>
      <c r="D1" s="57"/>
      <c r="E1" s="57"/>
      <c r="F1" s="57"/>
      <c r="G1" s="57"/>
      <c r="H1" s="57"/>
      <c r="I1" s="57"/>
      <c r="J1" s="57"/>
      <c r="K1" s="57"/>
      <c r="L1" s="57"/>
      <c r="M1" s="57"/>
      <c r="N1" s="57"/>
      <c r="O1" s="57"/>
      <c r="P1" s="57"/>
      <c r="Q1" s="57"/>
      <c r="R1" s="57"/>
      <c r="S1" s="57"/>
      <c r="T1" s="57"/>
      <c r="U1" s="57"/>
    </row>
    <row r="2" spans="1:33">
      <c r="A2" s="57"/>
      <c r="B2" s="57" t="s">
        <v>420</v>
      </c>
      <c r="C2" s="57" t="s">
        <v>2423</v>
      </c>
      <c r="D2" s="57"/>
      <c r="E2" s="57"/>
      <c r="F2" s="57"/>
      <c r="G2" s="57"/>
      <c r="H2" s="57"/>
      <c r="I2" s="57"/>
      <c r="J2" s="57"/>
      <c r="K2" s="57"/>
      <c r="L2" s="57"/>
      <c r="M2" s="57"/>
      <c r="N2" s="57"/>
      <c r="O2" s="57"/>
      <c r="P2" s="57"/>
      <c r="Q2" s="57"/>
      <c r="R2" s="57"/>
      <c r="S2" s="57"/>
      <c r="T2" s="57"/>
      <c r="U2" s="57"/>
    </row>
    <row r="3" spans="1:33">
      <c r="A3" s="57"/>
      <c r="B3" s="38" t="s">
        <v>2424</v>
      </c>
      <c r="C3" s="57" t="s">
        <v>2427</v>
      </c>
      <c r="D3" s="57"/>
      <c r="E3" s="57"/>
      <c r="F3" s="57"/>
      <c r="G3" s="57"/>
      <c r="H3" s="57"/>
      <c r="I3" s="57"/>
      <c r="J3" s="57"/>
      <c r="K3" s="57"/>
      <c r="L3" s="57"/>
      <c r="M3" s="57"/>
      <c r="N3" s="57"/>
      <c r="O3" s="57"/>
      <c r="P3" s="57"/>
      <c r="Q3" s="57"/>
      <c r="R3" s="57"/>
      <c r="S3" s="57"/>
      <c r="T3" s="57"/>
      <c r="U3" s="57"/>
    </row>
    <row r="4" spans="1:33">
      <c r="A4" s="57"/>
      <c r="B4" s="38"/>
      <c r="C4" s="57" t="s">
        <v>2428</v>
      </c>
      <c r="D4" s="57"/>
      <c r="E4" s="57"/>
      <c r="F4" s="57"/>
      <c r="G4" s="57"/>
      <c r="H4" s="57"/>
      <c r="I4" s="57"/>
      <c r="J4" s="57"/>
      <c r="K4" s="57"/>
      <c r="L4" s="57"/>
      <c r="M4" s="57"/>
      <c r="N4" s="57"/>
      <c r="O4" s="57"/>
      <c r="P4" s="57"/>
      <c r="Q4" s="57"/>
      <c r="R4" s="57"/>
      <c r="S4" s="57"/>
      <c r="T4" s="57"/>
      <c r="U4" s="57"/>
    </row>
    <row r="5" spans="1:33">
      <c r="A5" s="57"/>
      <c r="B5" s="38"/>
      <c r="C5" s="57" t="s">
        <v>2429</v>
      </c>
      <c r="D5" s="57"/>
      <c r="E5" s="57"/>
      <c r="F5" s="57"/>
      <c r="G5" s="57"/>
      <c r="H5" s="57"/>
      <c r="I5" s="57"/>
      <c r="J5" s="57"/>
      <c r="K5" s="57"/>
      <c r="L5" s="57"/>
      <c r="M5" s="57"/>
      <c r="N5" s="57"/>
      <c r="O5" s="57"/>
      <c r="P5" s="57"/>
      <c r="Q5" s="57"/>
      <c r="R5" s="57"/>
      <c r="S5" s="57"/>
      <c r="T5" s="57"/>
      <c r="U5" s="57"/>
    </row>
    <row r="6" spans="1:33">
      <c r="A6" s="57"/>
      <c r="B6" s="38"/>
      <c r="C6" s="57" t="s">
        <v>2430</v>
      </c>
      <c r="D6" s="57"/>
      <c r="E6" s="57"/>
      <c r="F6" s="57"/>
      <c r="G6" s="57"/>
      <c r="H6" s="57"/>
      <c r="I6" s="57"/>
      <c r="J6" s="57"/>
      <c r="K6" s="57"/>
      <c r="L6" s="57"/>
      <c r="M6" s="57"/>
      <c r="N6" s="57"/>
      <c r="O6" s="57"/>
      <c r="P6" s="57"/>
      <c r="Q6" s="57"/>
      <c r="R6" s="57"/>
      <c r="S6" s="57"/>
      <c r="T6" s="57"/>
      <c r="U6" s="57"/>
    </row>
    <row r="7" spans="1:33">
      <c r="A7" s="57"/>
      <c r="B7" s="57"/>
      <c r="C7" s="57" t="s">
        <v>2431</v>
      </c>
      <c r="D7" s="57"/>
      <c r="E7" s="57"/>
      <c r="F7" s="57"/>
      <c r="G7" s="57"/>
      <c r="H7" s="57"/>
      <c r="I7" s="57"/>
      <c r="J7" s="57"/>
      <c r="K7" s="57"/>
      <c r="L7" s="57"/>
      <c r="M7" s="57"/>
      <c r="N7" s="57"/>
      <c r="O7" s="57"/>
      <c r="P7" s="57"/>
      <c r="Q7" s="57"/>
      <c r="R7" s="57"/>
      <c r="S7" s="57"/>
      <c r="T7" s="57"/>
      <c r="U7" s="57"/>
    </row>
    <row r="8" spans="1:33">
      <c r="A8" s="57"/>
      <c r="B8" s="38" t="s">
        <v>488</v>
      </c>
      <c r="C8" s="57" t="s">
        <v>2432</v>
      </c>
      <c r="D8" s="57"/>
      <c r="E8" s="57"/>
      <c r="F8" s="57"/>
      <c r="G8" s="57"/>
      <c r="H8" s="57"/>
      <c r="I8" s="57"/>
      <c r="U8" s="57"/>
    </row>
    <row r="9" spans="1:33" s="57" customFormat="1">
      <c r="C9" s="185" t="s">
        <v>2433</v>
      </c>
    </row>
    <row r="10" spans="1:33" s="57" customFormat="1">
      <c r="C10" s="57" t="s">
        <v>2434</v>
      </c>
    </row>
    <row r="11" spans="1:33" s="57" customFormat="1">
      <c r="C11" s="185" t="s">
        <v>2435</v>
      </c>
    </row>
    <row r="12" spans="1:33">
      <c r="A12" s="57"/>
      <c r="B12" s="57"/>
      <c r="C12" s="57" t="s">
        <v>2425</v>
      </c>
      <c r="D12" s="57"/>
      <c r="E12" s="57"/>
      <c r="F12" s="57"/>
      <c r="G12" s="57"/>
      <c r="H12" s="57"/>
      <c r="I12" s="57"/>
      <c r="J12" s="22"/>
      <c r="K12" s="22"/>
      <c r="L12" s="22"/>
      <c r="M12" s="22"/>
      <c r="N12" s="22"/>
      <c r="O12" s="22"/>
      <c r="P12" s="22"/>
      <c r="Q12" s="22"/>
      <c r="R12" s="22"/>
      <c r="S12" s="22"/>
      <c r="T12" s="22"/>
      <c r="U12" s="57"/>
    </row>
    <row r="13" spans="1:33" s="57" customFormat="1" ht="15.75" thickBot="1">
      <c r="J13" s="22"/>
      <c r="K13" s="22"/>
      <c r="L13" s="22"/>
      <c r="M13" s="22"/>
      <c r="N13" s="22"/>
      <c r="O13" s="22"/>
      <c r="P13" s="22"/>
      <c r="Q13" s="22"/>
      <c r="R13" s="22"/>
      <c r="S13" s="22"/>
      <c r="T13" s="22"/>
    </row>
    <row r="14" spans="1:33" ht="29.25" thickBot="1">
      <c r="A14" s="57"/>
      <c r="B14" s="178" t="s">
        <v>0</v>
      </c>
      <c r="C14" s="178" t="s">
        <v>103</v>
      </c>
      <c r="D14" s="178" t="s">
        <v>101</v>
      </c>
      <c r="E14" s="178" t="s">
        <v>494</v>
      </c>
      <c r="F14" s="178" t="s">
        <v>1</v>
      </c>
      <c r="G14" s="178" t="s">
        <v>495</v>
      </c>
      <c r="H14" s="178" t="s">
        <v>57</v>
      </c>
      <c r="I14" s="57"/>
      <c r="J14" s="181" t="s">
        <v>2405</v>
      </c>
      <c r="K14" s="182"/>
      <c r="L14" s="182"/>
      <c r="M14" s="182"/>
      <c r="N14" s="182"/>
      <c r="O14" s="182"/>
      <c r="P14" s="182"/>
      <c r="Q14" s="182"/>
      <c r="R14" s="182"/>
      <c r="S14" s="182"/>
      <c r="T14" s="183"/>
      <c r="U14" s="57"/>
      <c r="W14" s="38" t="s">
        <v>2426</v>
      </c>
      <c r="X14" s="57"/>
      <c r="Y14" s="57"/>
      <c r="Z14" s="57"/>
      <c r="AA14" s="57"/>
      <c r="AB14" s="57"/>
      <c r="AC14" s="57"/>
      <c r="AD14" s="57"/>
      <c r="AE14" s="57"/>
      <c r="AF14" s="57"/>
      <c r="AG14" s="57"/>
    </row>
    <row r="15" spans="1:33">
      <c r="A15" s="57"/>
      <c r="B15" s="179">
        <v>43380</v>
      </c>
      <c r="C15" s="108" t="s">
        <v>496</v>
      </c>
      <c r="D15" s="108" t="s">
        <v>497</v>
      </c>
      <c r="E15" s="108" t="s">
        <v>498</v>
      </c>
      <c r="F15" s="108" t="s">
        <v>499</v>
      </c>
      <c r="G15" s="180">
        <v>3641.6343999999999</v>
      </c>
      <c r="H15" s="180">
        <v>6278.68</v>
      </c>
      <c r="I15" s="57"/>
      <c r="J15" s="21"/>
      <c r="K15" s="57"/>
      <c r="L15" s="57"/>
      <c r="M15" s="57"/>
      <c r="N15" s="57"/>
      <c r="O15" s="57"/>
      <c r="P15" s="57"/>
      <c r="Q15" s="57"/>
      <c r="R15" s="57"/>
      <c r="S15" s="57"/>
      <c r="T15" s="24"/>
      <c r="U15" s="57"/>
      <c r="W15" s="57"/>
      <c r="X15" s="57"/>
      <c r="Y15" s="57"/>
      <c r="Z15" s="57"/>
      <c r="AA15" s="57"/>
      <c r="AB15" s="57"/>
      <c r="AC15" s="57"/>
      <c r="AD15" s="57"/>
      <c r="AE15" s="57"/>
      <c r="AF15" s="57"/>
      <c r="AG15" s="57"/>
    </row>
    <row r="16" spans="1:33">
      <c r="A16" s="57"/>
      <c r="B16" s="179">
        <v>43034</v>
      </c>
      <c r="C16" s="108" t="s">
        <v>108</v>
      </c>
      <c r="D16" s="108" t="s">
        <v>500</v>
      </c>
      <c r="E16" s="108" t="s">
        <v>501</v>
      </c>
      <c r="F16" s="108" t="s">
        <v>502</v>
      </c>
      <c r="G16" s="180">
        <v>3188.9187000000002</v>
      </c>
      <c r="H16" s="180">
        <v>7416.09</v>
      </c>
      <c r="I16" s="57"/>
      <c r="J16" s="21"/>
      <c r="K16" s="200" t="s">
        <v>133</v>
      </c>
      <c r="L16" s="200" t="s">
        <v>0</v>
      </c>
      <c r="M16" s="22" t="s">
        <v>37</v>
      </c>
      <c r="N16" s="57"/>
      <c r="O16" s="57"/>
      <c r="P16" s="57"/>
      <c r="Q16" s="57"/>
      <c r="R16" s="200" t="s">
        <v>101</v>
      </c>
      <c r="S16" s="22" t="s">
        <v>2406</v>
      </c>
      <c r="T16" s="24"/>
      <c r="U16" s="57"/>
      <c r="W16" s="57"/>
      <c r="X16" s="57"/>
      <c r="Y16" s="57"/>
      <c r="Z16" s="57"/>
      <c r="AA16" s="57"/>
      <c r="AB16" s="57"/>
      <c r="AC16" s="57"/>
      <c r="AD16" s="57"/>
      <c r="AE16" s="57"/>
      <c r="AF16" s="57"/>
      <c r="AG16" s="57"/>
    </row>
    <row r="17" spans="1:33">
      <c r="A17" s="57"/>
      <c r="B17" s="179">
        <v>43240</v>
      </c>
      <c r="C17" s="108" t="s">
        <v>503</v>
      </c>
      <c r="D17" s="108" t="s">
        <v>504</v>
      </c>
      <c r="E17" s="108" t="s">
        <v>505</v>
      </c>
      <c r="F17" s="108" t="s">
        <v>506</v>
      </c>
      <c r="G17" s="180">
        <v>3636.0837999999994</v>
      </c>
      <c r="H17" s="180">
        <v>6269.11</v>
      </c>
      <c r="I17" s="57"/>
      <c r="J17" s="21"/>
      <c r="K17" s="22" t="s">
        <v>2407</v>
      </c>
      <c r="L17" s="137" t="s">
        <v>2408</v>
      </c>
      <c r="M17" s="201">
        <v>475390.22</v>
      </c>
      <c r="N17" s="57"/>
      <c r="O17" s="57"/>
      <c r="P17" s="57"/>
      <c r="Q17" s="57"/>
      <c r="R17" s="22" t="s">
        <v>404</v>
      </c>
      <c r="S17" s="201">
        <v>878138.82329999981</v>
      </c>
      <c r="T17" s="24"/>
      <c r="U17" s="57"/>
      <c r="W17" s="57"/>
      <c r="X17" s="57"/>
      <c r="Y17" s="57"/>
      <c r="Z17" s="57"/>
      <c r="AA17" s="57"/>
      <c r="AB17" s="57"/>
      <c r="AC17" s="57"/>
      <c r="AD17" s="57"/>
      <c r="AE17" s="57"/>
      <c r="AF17" s="57"/>
      <c r="AG17" s="57"/>
    </row>
    <row r="18" spans="1:33">
      <c r="A18" s="57"/>
      <c r="B18" s="179">
        <v>43002</v>
      </c>
      <c r="C18" s="108" t="s">
        <v>115</v>
      </c>
      <c r="D18" s="108" t="s">
        <v>507</v>
      </c>
      <c r="E18" s="108" t="s">
        <v>508</v>
      </c>
      <c r="F18" s="108" t="s">
        <v>509</v>
      </c>
      <c r="G18" s="180">
        <v>2982.5345000000002</v>
      </c>
      <c r="H18" s="180">
        <v>5422.79</v>
      </c>
      <c r="I18" s="57"/>
      <c r="J18" s="21"/>
      <c r="K18" s="22"/>
      <c r="L18" s="137" t="s">
        <v>2409</v>
      </c>
      <c r="M18" s="201">
        <v>377131.66000000015</v>
      </c>
      <c r="N18" s="57"/>
      <c r="O18" s="57"/>
      <c r="P18" s="57"/>
      <c r="Q18" s="57"/>
      <c r="R18" s="22" t="s">
        <v>500</v>
      </c>
      <c r="S18" s="201">
        <v>836887.17044999998</v>
      </c>
      <c r="T18" s="24"/>
      <c r="U18" s="57"/>
      <c r="W18" s="57"/>
      <c r="X18" s="57"/>
      <c r="Y18" s="57"/>
      <c r="Z18" s="57"/>
      <c r="AA18" s="57"/>
      <c r="AB18" s="57"/>
      <c r="AC18" s="57"/>
      <c r="AD18" s="57"/>
      <c r="AE18" s="57"/>
      <c r="AF18" s="57"/>
      <c r="AG18" s="57"/>
    </row>
    <row r="19" spans="1:33">
      <c r="A19" s="57"/>
      <c r="B19" s="179">
        <v>43114</v>
      </c>
      <c r="C19" s="108" t="s">
        <v>115</v>
      </c>
      <c r="D19" s="108" t="s">
        <v>510</v>
      </c>
      <c r="E19" s="108" t="s">
        <v>511</v>
      </c>
      <c r="F19" s="108" t="s">
        <v>512</v>
      </c>
      <c r="G19" s="180">
        <v>6385.7321000000002</v>
      </c>
      <c r="H19" s="180">
        <v>6829.66</v>
      </c>
      <c r="I19" s="57"/>
      <c r="J19" s="21"/>
      <c r="K19" s="22"/>
      <c r="L19" s="137" t="s">
        <v>2410</v>
      </c>
      <c r="M19" s="201">
        <v>417815.26999999996</v>
      </c>
      <c r="N19" s="57"/>
      <c r="O19" s="57"/>
      <c r="P19" s="57"/>
      <c r="Q19" s="57"/>
      <c r="R19" s="22" t="s">
        <v>507</v>
      </c>
      <c r="S19" s="201">
        <v>771057.49464999966</v>
      </c>
      <c r="T19" s="24"/>
      <c r="U19" s="57"/>
      <c r="W19" s="57"/>
      <c r="X19" s="57"/>
      <c r="Y19" s="57"/>
      <c r="Z19" s="57"/>
      <c r="AA19" s="57"/>
      <c r="AB19" s="57"/>
      <c r="AC19" s="57"/>
      <c r="AD19" s="57"/>
      <c r="AE19" s="57"/>
      <c r="AF19" s="57"/>
      <c r="AG19" s="57"/>
    </row>
    <row r="20" spans="1:33">
      <c r="A20" s="57"/>
      <c r="B20" s="179">
        <v>42828</v>
      </c>
      <c r="C20" s="108" t="s">
        <v>108</v>
      </c>
      <c r="D20" s="108" t="s">
        <v>504</v>
      </c>
      <c r="E20" s="108" t="s">
        <v>508</v>
      </c>
      <c r="F20" s="108" t="s">
        <v>513</v>
      </c>
      <c r="G20" s="180">
        <v>1174.9770000000001</v>
      </c>
      <c r="H20" s="180">
        <v>2611.06</v>
      </c>
      <c r="I20" s="57"/>
      <c r="J20" s="21"/>
      <c r="K20" s="22"/>
      <c r="L20" s="137" t="s">
        <v>2411</v>
      </c>
      <c r="M20" s="201">
        <v>468813.12999999995</v>
      </c>
      <c r="N20" s="57"/>
      <c r="O20" s="57"/>
      <c r="P20" s="57"/>
      <c r="Q20" s="57"/>
      <c r="R20" s="22" t="s">
        <v>497</v>
      </c>
      <c r="S20" s="201">
        <v>743078.75580000016</v>
      </c>
      <c r="T20" s="24"/>
      <c r="U20" s="57"/>
      <c r="W20" s="57"/>
      <c r="X20" s="57"/>
      <c r="Y20" s="57"/>
      <c r="Z20" s="57"/>
      <c r="AA20" s="57"/>
      <c r="AB20" s="57"/>
      <c r="AC20" s="57"/>
      <c r="AD20" s="57"/>
      <c r="AE20" s="57"/>
      <c r="AF20" s="57"/>
      <c r="AG20" s="57"/>
    </row>
    <row r="21" spans="1:33">
      <c r="A21" s="57"/>
      <c r="B21" s="179">
        <v>43120</v>
      </c>
      <c r="C21" s="108" t="s">
        <v>514</v>
      </c>
      <c r="D21" s="108" t="s">
        <v>500</v>
      </c>
      <c r="E21" s="108" t="s">
        <v>515</v>
      </c>
      <c r="F21" s="108" t="s">
        <v>516</v>
      </c>
      <c r="G21" s="180">
        <v>2790.6525999999999</v>
      </c>
      <c r="H21" s="180">
        <v>4811.47</v>
      </c>
      <c r="I21" s="57"/>
      <c r="J21" s="21"/>
      <c r="K21" s="22"/>
      <c r="L21" s="137" t="s">
        <v>2412</v>
      </c>
      <c r="M21" s="201">
        <v>419567.35000000003</v>
      </c>
      <c r="N21" s="57"/>
      <c r="O21" s="57"/>
      <c r="P21" s="57"/>
      <c r="Q21" s="57"/>
      <c r="R21" s="22" t="s">
        <v>526</v>
      </c>
      <c r="S21" s="201">
        <v>705936.77425000025</v>
      </c>
      <c r="T21" s="24"/>
      <c r="U21" s="57"/>
      <c r="W21" s="57"/>
      <c r="X21" s="57"/>
      <c r="Y21" s="57"/>
      <c r="Z21" s="57"/>
      <c r="AA21" s="57"/>
      <c r="AB21" s="57"/>
      <c r="AC21" s="57"/>
      <c r="AD21" s="57"/>
      <c r="AE21" s="57"/>
      <c r="AF21" s="57"/>
      <c r="AG21" s="57"/>
    </row>
    <row r="22" spans="1:33">
      <c r="A22" s="57"/>
      <c r="B22" s="179">
        <v>42792</v>
      </c>
      <c r="C22" s="108" t="s">
        <v>496</v>
      </c>
      <c r="D22" s="108" t="s">
        <v>500</v>
      </c>
      <c r="E22" s="108" t="s">
        <v>505</v>
      </c>
      <c r="F22" s="108" t="s">
        <v>517</v>
      </c>
      <c r="G22" s="180">
        <v>15.061999999999999</v>
      </c>
      <c r="H22" s="180">
        <v>22.15</v>
      </c>
      <c r="I22" s="57"/>
      <c r="J22" s="21"/>
      <c r="K22" s="22"/>
      <c r="L22" s="137" t="s">
        <v>2413</v>
      </c>
      <c r="M22" s="201">
        <v>304258.43</v>
      </c>
      <c r="N22" s="57"/>
      <c r="O22" s="57"/>
      <c r="P22" s="57"/>
      <c r="Q22" s="57"/>
      <c r="R22" s="22" t="s">
        <v>504</v>
      </c>
      <c r="S22" s="201">
        <v>753185.81105000002</v>
      </c>
      <c r="T22" s="24"/>
      <c r="U22" s="57"/>
      <c r="W22" s="57"/>
      <c r="X22" s="57"/>
      <c r="Y22" s="57"/>
      <c r="Z22" s="57"/>
      <c r="AA22" s="57"/>
      <c r="AB22" s="57"/>
      <c r="AC22" s="57"/>
      <c r="AD22" s="57"/>
      <c r="AE22" s="57"/>
      <c r="AF22" s="57"/>
      <c r="AG22" s="57"/>
    </row>
    <row r="23" spans="1:33">
      <c r="A23" s="57"/>
      <c r="B23" s="179">
        <v>43450</v>
      </c>
      <c r="C23" s="108" t="s">
        <v>115</v>
      </c>
      <c r="D23" s="108" t="s">
        <v>500</v>
      </c>
      <c r="E23" s="108" t="s">
        <v>498</v>
      </c>
      <c r="F23" s="108" t="s">
        <v>518</v>
      </c>
      <c r="G23" s="180">
        <v>7221.7023999999992</v>
      </c>
      <c r="H23" s="180">
        <v>8206.48</v>
      </c>
      <c r="I23" s="57"/>
      <c r="J23" s="21"/>
      <c r="K23" s="22"/>
      <c r="L23" s="137" t="s">
        <v>2414</v>
      </c>
      <c r="M23" s="201">
        <v>475458.63000000018</v>
      </c>
      <c r="N23" s="57"/>
      <c r="O23" s="57"/>
      <c r="P23" s="57"/>
      <c r="Q23" s="57"/>
      <c r="R23" s="22" t="s">
        <v>510</v>
      </c>
      <c r="S23" s="201">
        <v>792230.79159999941</v>
      </c>
      <c r="T23" s="24"/>
      <c r="U23" s="57"/>
      <c r="W23" s="57"/>
      <c r="X23" s="57"/>
      <c r="Y23" s="57"/>
      <c r="Z23" s="57"/>
      <c r="AA23" s="57"/>
      <c r="AB23" s="57"/>
      <c r="AC23" s="57"/>
      <c r="AD23" s="57"/>
      <c r="AE23" s="57"/>
      <c r="AF23" s="57"/>
      <c r="AG23" s="57"/>
    </row>
    <row r="24" spans="1:33">
      <c r="A24" s="57"/>
      <c r="B24" s="179">
        <v>42830</v>
      </c>
      <c r="C24" s="108" t="s">
        <v>514</v>
      </c>
      <c r="D24" s="108" t="s">
        <v>500</v>
      </c>
      <c r="E24" s="108" t="s">
        <v>501</v>
      </c>
      <c r="F24" s="108" t="s">
        <v>519</v>
      </c>
      <c r="G24" s="180">
        <v>4647.2855000000009</v>
      </c>
      <c r="H24" s="180">
        <v>8449.61</v>
      </c>
      <c r="I24" s="57"/>
      <c r="J24" s="21"/>
      <c r="K24" s="22"/>
      <c r="L24" s="137" t="s">
        <v>2415</v>
      </c>
      <c r="M24" s="201">
        <v>388556.22999999981</v>
      </c>
      <c r="N24" s="57"/>
      <c r="O24" s="57"/>
      <c r="P24" s="57"/>
      <c r="Q24" s="57"/>
      <c r="R24" s="22" t="s">
        <v>528</v>
      </c>
      <c r="S24" s="201">
        <v>814234.13624999986</v>
      </c>
      <c r="T24" s="24"/>
      <c r="U24" s="57"/>
      <c r="W24" s="57"/>
      <c r="X24" s="57"/>
      <c r="Y24" s="57"/>
      <c r="Z24" s="57"/>
      <c r="AA24" s="57"/>
      <c r="AB24" s="57"/>
      <c r="AC24" s="57"/>
      <c r="AD24" s="57"/>
      <c r="AE24" s="57"/>
      <c r="AF24" s="57"/>
      <c r="AG24" s="57"/>
    </row>
    <row r="25" spans="1:33">
      <c r="A25" s="57"/>
      <c r="B25" s="179">
        <v>43275</v>
      </c>
      <c r="C25" s="108" t="s">
        <v>514</v>
      </c>
      <c r="D25" s="108" t="s">
        <v>500</v>
      </c>
      <c r="E25" s="108" t="s">
        <v>520</v>
      </c>
      <c r="F25" s="108" t="s">
        <v>521</v>
      </c>
      <c r="G25" s="180">
        <v>1264.4820999999999</v>
      </c>
      <c r="H25" s="180">
        <v>2143.19</v>
      </c>
      <c r="I25" s="57"/>
      <c r="J25" s="21"/>
      <c r="K25" s="22"/>
      <c r="L25" s="137" t="s">
        <v>2416</v>
      </c>
      <c r="M25" s="201">
        <v>471569.2100000002</v>
      </c>
      <c r="N25" s="57"/>
      <c r="O25" s="57"/>
      <c r="P25" s="57"/>
      <c r="Q25" s="57"/>
      <c r="R25" s="22" t="s">
        <v>36</v>
      </c>
      <c r="S25" s="201">
        <v>6294749.7573499987</v>
      </c>
      <c r="T25" s="24"/>
      <c r="U25" s="57"/>
      <c r="W25" s="57"/>
      <c r="X25" s="57"/>
      <c r="Y25" s="57"/>
      <c r="Z25" s="57"/>
      <c r="AA25" s="57"/>
      <c r="AB25" s="57"/>
      <c r="AC25" s="57"/>
      <c r="AD25" s="57"/>
      <c r="AE25" s="57"/>
      <c r="AF25" s="57"/>
      <c r="AG25" s="57"/>
    </row>
    <row r="26" spans="1:33">
      <c r="A26" s="57"/>
      <c r="B26" s="179">
        <v>42969</v>
      </c>
      <c r="C26" s="108" t="s">
        <v>496</v>
      </c>
      <c r="D26" s="108" t="s">
        <v>404</v>
      </c>
      <c r="E26" s="108" t="s">
        <v>522</v>
      </c>
      <c r="F26" s="108" t="s">
        <v>523</v>
      </c>
      <c r="G26" s="180">
        <v>3605.8734999999997</v>
      </c>
      <c r="H26" s="180">
        <v>6111.65</v>
      </c>
      <c r="I26" s="57"/>
      <c r="J26" s="21"/>
      <c r="K26" s="22"/>
      <c r="L26" s="137" t="s">
        <v>2417</v>
      </c>
      <c r="M26" s="201">
        <v>417888.44000000012</v>
      </c>
      <c r="N26" s="57"/>
      <c r="O26" s="57"/>
      <c r="P26" s="57"/>
      <c r="Q26" s="57"/>
      <c r="R26" s="57"/>
      <c r="S26" s="57"/>
      <c r="T26" s="24"/>
      <c r="U26" s="57"/>
      <c r="W26" s="57"/>
      <c r="X26" s="57"/>
      <c r="Y26" s="57"/>
      <c r="Z26" s="57"/>
      <c r="AA26" s="57"/>
      <c r="AB26" s="57"/>
      <c r="AC26" s="57"/>
      <c r="AD26" s="57"/>
      <c r="AE26" s="57"/>
      <c r="AF26" s="57"/>
      <c r="AG26" s="57"/>
    </row>
    <row r="27" spans="1:33">
      <c r="A27" s="57"/>
      <c r="B27" s="179">
        <v>43413</v>
      </c>
      <c r="C27" s="108" t="s">
        <v>514</v>
      </c>
      <c r="D27" s="108" t="s">
        <v>497</v>
      </c>
      <c r="E27" s="108" t="s">
        <v>524</v>
      </c>
      <c r="F27" s="108" t="s">
        <v>525</v>
      </c>
      <c r="G27" s="180">
        <v>203.685</v>
      </c>
      <c r="H27" s="180">
        <v>271.58</v>
      </c>
      <c r="I27" s="57"/>
      <c r="J27" s="21"/>
      <c r="K27" s="22"/>
      <c r="L27" s="137" t="s">
        <v>2418</v>
      </c>
      <c r="M27" s="201">
        <v>397253.32</v>
      </c>
      <c r="N27" s="57"/>
      <c r="O27" s="57"/>
      <c r="P27" s="57"/>
      <c r="Q27" s="57"/>
      <c r="R27" s="57"/>
      <c r="S27" s="57"/>
      <c r="T27" s="24"/>
      <c r="U27" s="57"/>
      <c r="W27" s="57"/>
      <c r="X27" s="57"/>
      <c r="Y27" s="57"/>
      <c r="Z27" s="57"/>
      <c r="AA27" s="57"/>
      <c r="AB27" s="57"/>
      <c r="AC27" s="57"/>
      <c r="AD27" s="57"/>
      <c r="AE27" s="57"/>
      <c r="AF27" s="57"/>
      <c r="AG27" s="57"/>
    </row>
    <row r="28" spans="1:33">
      <c r="A28" s="57"/>
      <c r="B28" s="179">
        <v>42817</v>
      </c>
      <c r="C28" s="108" t="s">
        <v>115</v>
      </c>
      <c r="D28" s="108" t="s">
        <v>526</v>
      </c>
      <c r="E28" s="108" t="s">
        <v>501</v>
      </c>
      <c r="F28" s="108" t="s">
        <v>527</v>
      </c>
      <c r="G28" s="180">
        <v>944.41020000000003</v>
      </c>
      <c r="H28" s="180">
        <v>2552.46</v>
      </c>
      <c r="I28" s="57"/>
      <c r="J28" s="21"/>
      <c r="K28" s="22"/>
      <c r="L28" s="137" t="s">
        <v>2419</v>
      </c>
      <c r="M28" s="201">
        <v>427998.2</v>
      </c>
      <c r="N28" s="57"/>
      <c r="O28" s="57"/>
      <c r="P28" s="57"/>
      <c r="Q28" s="57"/>
      <c r="R28" s="57"/>
      <c r="S28" s="57"/>
      <c r="T28" s="24"/>
      <c r="U28" s="57"/>
      <c r="W28" s="57"/>
      <c r="X28" s="57"/>
      <c r="Y28" s="57"/>
      <c r="Z28" s="57"/>
      <c r="AA28" s="57"/>
      <c r="AB28" s="57"/>
      <c r="AC28" s="57"/>
      <c r="AD28" s="57"/>
      <c r="AE28" s="57"/>
      <c r="AF28" s="57"/>
      <c r="AG28" s="57"/>
    </row>
    <row r="29" spans="1:33">
      <c r="A29" s="57"/>
      <c r="B29" s="179">
        <v>43376</v>
      </c>
      <c r="C29" s="108" t="s">
        <v>115</v>
      </c>
      <c r="D29" s="108" t="s">
        <v>528</v>
      </c>
      <c r="E29" s="108" t="s">
        <v>511</v>
      </c>
      <c r="F29" s="108" t="s">
        <v>529</v>
      </c>
      <c r="G29" s="180">
        <v>9189.7783999999992</v>
      </c>
      <c r="H29" s="180">
        <v>9828.64</v>
      </c>
      <c r="I29" s="57"/>
      <c r="J29" s="21"/>
      <c r="K29" s="22" t="s">
        <v>2420</v>
      </c>
      <c r="L29" s="22"/>
      <c r="M29" s="201">
        <v>5041700.0900000017</v>
      </c>
      <c r="N29" s="57"/>
      <c r="O29" s="57"/>
      <c r="P29" s="57"/>
      <c r="Q29" s="57"/>
      <c r="R29" s="57"/>
      <c r="S29" s="57"/>
      <c r="T29" s="24"/>
      <c r="U29" s="57"/>
      <c r="W29" s="57"/>
      <c r="X29" s="57"/>
      <c r="Y29" s="57"/>
      <c r="Z29" s="57"/>
      <c r="AA29" s="57"/>
      <c r="AB29" s="57"/>
      <c r="AC29" s="57"/>
      <c r="AD29" s="57"/>
      <c r="AE29" s="57"/>
      <c r="AF29" s="57"/>
      <c r="AG29" s="57"/>
    </row>
    <row r="30" spans="1:33">
      <c r="A30" s="57"/>
      <c r="B30" s="179">
        <v>42829</v>
      </c>
      <c r="C30" s="108" t="s">
        <v>115</v>
      </c>
      <c r="D30" s="108" t="s">
        <v>526</v>
      </c>
      <c r="E30" s="108" t="s">
        <v>530</v>
      </c>
      <c r="F30" s="108" t="s">
        <v>531</v>
      </c>
      <c r="G30" s="180">
        <v>3918.3584000000001</v>
      </c>
      <c r="H30" s="180">
        <v>4452.68</v>
      </c>
      <c r="I30" s="57"/>
      <c r="J30" s="21"/>
      <c r="K30" s="22" t="s">
        <v>2421</v>
      </c>
      <c r="L30" s="137" t="s">
        <v>2408</v>
      </c>
      <c r="M30" s="201">
        <v>411971.9</v>
      </c>
      <c r="N30" s="57"/>
      <c r="O30" s="57"/>
      <c r="P30" s="57"/>
      <c r="Q30" s="57"/>
      <c r="R30" s="57"/>
      <c r="S30" s="57"/>
      <c r="T30" s="24"/>
      <c r="U30" s="57"/>
      <c r="W30" s="57"/>
      <c r="X30" s="57"/>
      <c r="Y30" s="57"/>
      <c r="Z30" s="57"/>
      <c r="AA30" s="57"/>
      <c r="AB30" s="57"/>
      <c r="AC30" s="57"/>
      <c r="AD30" s="57"/>
      <c r="AE30" s="57"/>
      <c r="AF30" s="57"/>
      <c r="AG30" s="57"/>
    </row>
    <row r="31" spans="1:33">
      <c r="A31" s="57"/>
      <c r="B31" s="179">
        <v>43105</v>
      </c>
      <c r="C31" s="108" t="s">
        <v>514</v>
      </c>
      <c r="D31" s="108" t="s">
        <v>497</v>
      </c>
      <c r="E31" s="108" t="s">
        <v>520</v>
      </c>
      <c r="F31" s="108" t="s">
        <v>532</v>
      </c>
      <c r="G31" s="180">
        <v>241.6575</v>
      </c>
      <c r="H31" s="180">
        <v>322.20999999999998</v>
      </c>
      <c r="I31" s="57"/>
      <c r="J31" s="21"/>
      <c r="K31" s="22"/>
      <c r="L31" s="137" t="s">
        <v>2409</v>
      </c>
      <c r="M31" s="201">
        <v>343875.87999999995</v>
      </c>
      <c r="N31" s="57"/>
      <c r="O31" s="57"/>
      <c r="P31" s="57"/>
      <c r="Q31" s="57"/>
      <c r="R31" s="57"/>
      <c r="S31" s="57"/>
      <c r="T31" s="24"/>
      <c r="U31" s="57"/>
      <c r="W31" s="57"/>
      <c r="X31" s="57"/>
      <c r="Y31" s="57"/>
      <c r="Z31" s="57"/>
      <c r="AA31" s="57"/>
      <c r="AB31" s="57"/>
      <c r="AC31" s="57"/>
      <c r="AD31" s="57"/>
      <c r="AE31" s="57"/>
      <c r="AF31" s="57"/>
      <c r="AG31" s="57"/>
    </row>
    <row r="32" spans="1:33">
      <c r="A32" s="57"/>
      <c r="B32" s="179">
        <v>43045</v>
      </c>
      <c r="C32" s="108" t="s">
        <v>514</v>
      </c>
      <c r="D32" s="108" t="s">
        <v>497</v>
      </c>
      <c r="E32" s="108" t="s">
        <v>515</v>
      </c>
      <c r="F32" s="108" t="s">
        <v>533</v>
      </c>
      <c r="G32" s="180">
        <v>563.5630000000001</v>
      </c>
      <c r="H32" s="180">
        <v>1024.6600000000001</v>
      </c>
      <c r="I32" s="57"/>
      <c r="J32" s="21"/>
      <c r="K32" s="22"/>
      <c r="L32" s="137" t="s">
        <v>2410</v>
      </c>
      <c r="M32" s="201">
        <v>435855.51000000007</v>
      </c>
      <c r="N32" s="57"/>
      <c r="O32" s="57"/>
      <c r="P32" s="57"/>
      <c r="Q32" s="57"/>
      <c r="R32" s="57"/>
      <c r="S32" s="57"/>
      <c r="T32" s="24"/>
      <c r="U32" s="57"/>
      <c r="W32" s="57"/>
      <c r="X32" s="57"/>
      <c r="Y32" s="57"/>
      <c r="Z32" s="57"/>
      <c r="AA32" s="57"/>
      <c r="AB32" s="57"/>
      <c r="AC32" s="57"/>
      <c r="AD32" s="57"/>
      <c r="AE32" s="57"/>
      <c r="AF32" s="57"/>
      <c r="AG32" s="57"/>
    </row>
    <row r="33" spans="1:33">
      <c r="A33" s="57"/>
      <c r="B33" s="179">
        <v>43368</v>
      </c>
      <c r="C33" s="108" t="s">
        <v>496</v>
      </c>
      <c r="D33" s="108" t="s">
        <v>507</v>
      </c>
      <c r="E33" s="108" t="s">
        <v>501</v>
      </c>
      <c r="F33" s="108" t="s">
        <v>534</v>
      </c>
      <c r="G33" s="180">
        <v>1503.7125000000001</v>
      </c>
      <c r="H33" s="180">
        <v>2004.95</v>
      </c>
      <c r="I33" s="57"/>
      <c r="J33" s="21"/>
      <c r="K33" s="22"/>
      <c r="L33" s="137" t="s">
        <v>2411</v>
      </c>
      <c r="M33" s="201">
        <v>273737.53000000003</v>
      </c>
      <c r="N33" s="57"/>
      <c r="O33" s="57"/>
      <c r="P33" s="57"/>
      <c r="Q33" s="57"/>
      <c r="R33" s="57"/>
      <c r="S33" s="57"/>
      <c r="T33" s="24"/>
      <c r="U33" s="57"/>
      <c r="W33" s="57"/>
      <c r="X33" s="57"/>
      <c r="Y33" s="57"/>
      <c r="Z33" s="57"/>
      <c r="AA33" s="57"/>
      <c r="AB33" s="57"/>
      <c r="AC33" s="57"/>
      <c r="AD33" s="57"/>
      <c r="AE33" s="57"/>
      <c r="AF33" s="57"/>
      <c r="AG33" s="57"/>
    </row>
    <row r="34" spans="1:33">
      <c r="A34" s="57"/>
      <c r="B34" s="179">
        <v>43051</v>
      </c>
      <c r="C34" s="108" t="s">
        <v>115</v>
      </c>
      <c r="D34" s="108" t="s">
        <v>404</v>
      </c>
      <c r="E34" s="108" t="s">
        <v>535</v>
      </c>
      <c r="F34" s="108" t="s">
        <v>536</v>
      </c>
      <c r="G34" s="180">
        <v>3504.6547999999998</v>
      </c>
      <c r="H34" s="180">
        <v>8150.36</v>
      </c>
      <c r="I34" s="57"/>
      <c r="J34" s="21"/>
      <c r="K34" s="22"/>
      <c r="L34" s="137" t="s">
        <v>2412</v>
      </c>
      <c r="M34" s="201">
        <v>469116.07</v>
      </c>
      <c r="N34" s="57"/>
      <c r="O34" s="57"/>
      <c r="P34" s="57"/>
      <c r="Q34" s="57"/>
      <c r="R34" s="57"/>
      <c r="S34" s="57"/>
      <c r="T34" s="24"/>
      <c r="U34" s="57"/>
      <c r="W34" s="57"/>
      <c r="X34" s="57"/>
      <c r="Y34" s="57"/>
      <c r="Z34" s="57"/>
      <c r="AA34" s="57"/>
      <c r="AB34" s="57"/>
      <c r="AC34" s="57"/>
      <c r="AD34" s="57"/>
      <c r="AE34" s="57"/>
      <c r="AF34" s="57"/>
      <c r="AG34" s="57"/>
    </row>
    <row r="35" spans="1:33">
      <c r="A35" s="57"/>
      <c r="B35" s="179">
        <v>43441</v>
      </c>
      <c r="C35" s="108" t="s">
        <v>108</v>
      </c>
      <c r="D35" s="108" t="s">
        <v>500</v>
      </c>
      <c r="E35" s="108" t="s">
        <v>537</v>
      </c>
      <c r="F35" s="108" t="s">
        <v>538</v>
      </c>
      <c r="G35" s="180">
        <v>3845.5505000000003</v>
      </c>
      <c r="H35" s="180">
        <v>6991.91</v>
      </c>
      <c r="I35" s="57"/>
      <c r="J35" s="21"/>
      <c r="K35" s="22"/>
      <c r="L35" s="137" t="s">
        <v>2413</v>
      </c>
      <c r="M35" s="201">
        <v>489772.82000000007</v>
      </c>
      <c r="N35" s="57"/>
      <c r="O35" s="57"/>
      <c r="P35" s="57"/>
      <c r="Q35" s="57"/>
      <c r="R35" s="57"/>
      <c r="S35" s="57"/>
      <c r="T35" s="24"/>
      <c r="U35" s="57"/>
      <c r="W35" s="57"/>
      <c r="X35" s="57"/>
      <c r="Y35" s="57"/>
      <c r="Z35" s="57"/>
      <c r="AA35" s="57"/>
      <c r="AB35" s="57"/>
      <c r="AC35" s="57"/>
      <c r="AD35" s="57"/>
      <c r="AE35" s="57"/>
      <c r="AF35" s="57"/>
      <c r="AG35" s="57"/>
    </row>
    <row r="36" spans="1:33">
      <c r="A36" s="57"/>
      <c r="B36" s="179">
        <v>43044</v>
      </c>
      <c r="C36" s="108" t="s">
        <v>503</v>
      </c>
      <c r="D36" s="108" t="s">
        <v>510</v>
      </c>
      <c r="E36" s="108" t="s">
        <v>530</v>
      </c>
      <c r="F36" s="108" t="s">
        <v>539</v>
      </c>
      <c r="G36" s="180">
        <v>2510.1938</v>
      </c>
      <c r="H36" s="180">
        <v>5837.66</v>
      </c>
      <c r="I36" s="57"/>
      <c r="J36" s="21"/>
      <c r="K36" s="22"/>
      <c r="L36" s="137" t="s">
        <v>2414</v>
      </c>
      <c r="M36" s="201">
        <v>428440.15999999992</v>
      </c>
      <c r="N36" s="57"/>
      <c r="O36" s="57"/>
      <c r="P36" s="57"/>
      <c r="Q36" s="57"/>
      <c r="R36" s="57"/>
      <c r="S36" s="57"/>
      <c r="T36" s="24"/>
      <c r="U36" s="57"/>
      <c r="W36" s="57"/>
      <c r="X36" s="57"/>
      <c r="Y36" s="57"/>
      <c r="Z36" s="57"/>
      <c r="AA36" s="57"/>
      <c r="AB36" s="57"/>
      <c r="AC36" s="57"/>
      <c r="AD36" s="57"/>
      <c r="AE36" s="57"/>
      <c r="AF36" s="57"/>
      <c r="AG36" s="57"/>
    </row>
    <row r="37" spans="1:33">
      <c r="A37" s="57"/>
      <c r="B37" s="179">
        <v>43373</v>
      </c>
      <c r="C37" s="108" t="s">
        <v>514</v>
      </c>
      <c r="D37" s="108" t="s">
        <v>500</v>
      </c>
      <c r="E37" s="108" t="s">
        <v>498</v>
      </c>
      <c r="F37" s="108" t="s">
        <v>540</v>
      </c>
      <c r="G37" s="180">
        <v>627.93920000000003</v>
      </c>
      <c r="H37" s="180">
        <v>923.44</v>
      </c>
      <c r="I37" s="57"/>
      <c r="J37" s="21"/>
      <c r="K37" s="22"/>
      <c r="L37" s="137" t="s">
        <v>2415</v>
      </c>
      <c r="M37" s="201">
        <v>453107.49999999994</v>
      </c>
      <c r="N37" s="57"/>
      <c r="O37" s="57"/>
      <c r="P37" s="57"/>
      <c r="Q37" s="57"/>
      <c r="R37" s="57"/>
      <c r="S37" s="57"/>
      <c r="T37" s="24"/>
      <c r="U37" s="57"/>
      <c r="W37" s="57"/>
      <c r="X37" s="57"/>
      <c r="Y37" s="57"/>
      <c r="Z37" s="57"/>
      <c r="AA37" s="57"/>
      <c r="AB37" s="57"/>
      <c r="AC37" s="57"/>
      <c r="AD37" s="57"/>
      <c r="AE37" s="57"/>
      <c r="AF37" s="57"/>
      <c r="AG37" s="57"/>
    </row>
    <row r="38" spans="1:33">
      <c r="A38" s="57"/>
      <c r="B38" s="179">
        <v>42974</v>
      </c>
      <c r="C38" s="108" t="s">
        <v>514</v>
      </c>
      <c r="D38" s="108" t="s">
        <v>404</v>
      </c>
      <c r="E38" s="108" t="s">
        <v>530</v>
      </c>
      <c r="F38" s="108" t="s">
        <v>541</v>
      </c>
      <c r="G38" s="180">
        <v>1441.1398999999999</v>
      </c>
      <c r="H38" s="180">
        <v>2442.61</v>
      </c>
      <c r="I38" s="57"/>
      <c r="J38" s="21"/>
      <c r="K38" s="22"/>
      <c r="L38" s="137" t="s">
        <v>2416</v>
      </c>
      <c r="M38" s="201">
        <v>431940.86</v>
      </c>
      <c r="N38" s="57"/>
      <c r="O38" s="57"/>
      <c r="P38" s="57"/>
      <c r="Q38" s="57"/>
      <c r="R38" s="57"/>
      <c r="S38" s="57"/>
      <c r="T38" s="24"/>
      <c r="U38" s="57"/>
      <c r="W38" s="57"/>
      <c r="X38" s="57"/>
      <c r="Y38" s="57"/>
      <c r="Z38" s="57"/>
      <c r="AA38" s="57"/>
      <c r="AB38" s="57"/>
      <c r="AC38" s="57"/>
      <c r="AD38" s="57"/>
      <c r="AE38" s="57"/>
      <c r="AF38" s="57"/>
      <c r="AG38" s="57"/>
    </row>
    <row r="39" spans="1:33">
      <c r="A39" s="57"/>
      <c r="B39" s="179">
        <v>43330</v>
      </c>
      <c r="C39" s="108" t="s">
        <v>514</v>
      </c>
      <c r="D39" s="108" t="s">
        <v>526</v>
      </c>
      <c r="E39" s="108" t="s">
        <v>501</v>
      </c>
      <c r="F39" s="108" t="s">
        <v>542</v>
      </c>
      <c r="G39" s="180">
        <v>2991.7649999999999</v>
      </c>
      <c r="H39" s="180">
        <v>3989.02</v>
      </c>
      <c r="I39" s="57"/>
      <c r="J39" s="21"/>
      <c r="K39" s="22"/>
      <c r="L39" s="137" t="s">
        <v>2417</v>
      </c>
      <c r="M39" s="201">
        <v>448065.31</v>
      </c>
      <c r="N39" s="57"/>
      <c r="O39" s="57"/>
      <c r="P39" s="57"/>
      <c r="Q39" s="57"/>
      <c r="R39" s="57"/>
      <c r="S39" s="57"/>
      <c r="T39" s="24"/>
      <c r="U39" s="57"/>
      <c r="W39" s="57"/>
      <c r="X39" s="57"/>
      <c r="Y39" s="57"/>
      <c r="Z39" s="57"/>
      <c r="AA39" s="57"/>
      <c r="AB39" s="57"/>
      <c r="AC39" s="57"/>
      <c r="AD39" s="57"/>
      <c r="AE39" s="57"/>
      <c r="AF39" s="57"/>
      <c r="AG39" s="57"/>
    </row>
    <row r="40" spans="1:33">
      <c r="A40" s="57"/>
      <c r="B40" s="179">
        <v>42785</v>
      </c>
      <c r="C40" s="108" t="s">
        <v>503</v>
      </c>
      <c r="D40" s="108" t="s">
        <v>528</v>
      </c>
      <c r="E40" s="108" t="s">
        <v>537</v>
      </c>
      <c r="F40" s="108" t="s">
        <v>543</v>
      </c>
      <c r="G40" s="180">
        <v>7657.5664000000006</v>
      </c>
      <c r="H40" s="180">
        <v>8701.7800000000007</v>
      </c>
      <c r="I40" s="57"/>
      <c r="J40" s="21"/>
      <c r="K40" s="22"/>
      <c r="L40" s="137" t="s">
        <v>2418</v>
      </c>
      <c r="M40" s="201">
        <v>298182.17000000016</v>
      </c>
      <c r="N40" s="57"/>
      <c r="O40" s="57"/>
      <c r="P40" s="57"/>
      <c r="Q40" s="57"/>
      <c r="R40" s="57"/>
      <c r="S40" s="57"/>
      <c r="T40" s="24"/>
      <c r="U40" s="57"/>
      <c r="W40" s="57"/>
      <c r="X40" s="57"/>
      <c r="Y40" s="57"/>
      <c r="Z40" s="57"/>
      <c r="AA40" s="57"/>
      <c r="AB40" s="57"/>
      <c r="AC40" s="57"/>
      <c r="AD40" s="57"/>
      <c r="AE40" s="57"/>
      <c r="AF40" s="57"/>
      <c r="AG40" s="57"/>
    </row>
    <row r="41" spans="1:33">
      <c r="A41" s="57"/>
      <c r="B41" s="179">
        <v>43445</v>
      </c>
      <c r="C41" s="108" t="s">
        <v>514</v>
      </c>
      <c r="D41" s="108" t="s">
        <v>500</v>
      </c>
      <c r="E41" s="108" t="s">
        <v>505</v>
      </c>
      <c r="F41" s="108" t="s">
        <v>544</v>
      </c>
      <c r="G41" s="180">
        <v>3140.5781999999999</v>
      </c>
      <c r="H41" s="180">
        <v>5414.79</v>
      </c>
      <c r="I41" s="57"/>
      <c r="J41" s="21"/>
      <c r="K41" s="22"/>
      <c r="L41" s="137" t="s">
        <v>2419</v>
      </c>
      <c r="M41" s="201">
        <v>551738.37000000034</v>
      </c>
      <c r="N41" s="57"/>
      <c r="O41" s="57"/>
      <c r="P41" s="57"/>
      <c r="Q41" s="57"/>
      <c r="R41" s="57"/>
      <c r="S41" s="57"/>
      <c r="T41" s="24"/>
      <c r="U41" s="57"/>
      <c r="W41" s="57"/>
      <c r="X41" s="57"/>
      <c r="Y41" s="57"/>
      <c r="Z41" s="57"/>
      <c r="AA41" s="57"/>
      <c r="AB41" s="57"/>
      <c r="AC41" s="57"/>
      <c r="AD41" s="57"/>
      <c r="AE41" s="57"/>
      <c r="AF41" s="57"/>
      <c r="AG41" s="57"/>
    </row>
    <row r="42" spans="1:33">
      <c r="A42" s="57"/>
      <c r="B42" s="179">
        <v>42811</v>
      </c>
      <c r="C42" s="108" t="s">
        <v>514</v>
      </c>
      <c r="D42" s="108" t="s">
        <v>404</v>
      </c>
      <c r="E42" s="108" t="s">
        <v>501</v>
      </c>
      <c r="F42" s="108" t="s">
        <v>545</v>
      </c>
      <c r="G42" s="180">
        <v>558.24749999999995</v>
      </c>
      <c r="H42" s="180">
        <v>1298.25</v>
      </c>
      <c r="I42" s="57"/>
      <c r="J42" s="21"/>
      <c r="K42" s="22" t="s">
        <v>2422</v>
      </c>
      <c r="L42" s="22"/>
      <c r="M42" s="201">
        <v>5035804.08</v>
      </c>
      <c r="N42" s="57"/>
      <c r="O42" s="57"/>
      <c r="P42" s="57"/>
      <c r="Q42" s="57"/>
      <c r="R42" s="57"/>
      <c r="S42" s="57"/>
      <c r="T42" s="24"/>
      <c r="U42" s="57"/>
      <c r="W42" s="57"/>
      <c r="X42" s="57"/>
      <c r="Y42" s="57"/>
      <c r="Z42" s="57"/>
      <c r="AA42" s="57"/>
      <c r="AB42" s="57"/>
      <c r="AC42" s="57"/>
      <c r="AD42" s="57"/>
      <c r="AE42" s="57"/>
      <c r="AF42" s="57"/>
      <c r="AG42" s="57"/>
    </row>
    <row r="43" spans="1:33">
      <c r="A43" s="57"/>
      <c r="B43" s="179">
        <v>43435</v>
      </c>
      <c r="C43" s="108" t="s">
        <v>503</v>
      </c>
      <c r="D43" s="108" t="s">
        <v>504</v>
      </c>
      <c r="E43" s="108" t="s">
        <v>505</v>
      </c>
      <c r="F43" s="108" t="s">
        <v>546</v>
      </c>
      <c r="G43" s="180">
        <v>730.53800000000001</v>
      </c>
      <c r="H43" s="180">
        <v>1238.2</v>
      </c>
      <c r="I43" s="57"/>
      <c r="J43" s="21"/>
      <c r="K43" s="22" t="s">
        <v>36</v>
      </c>
      <c r="L43" s="22"/>
      <c r="M43" s="201">
        <v>10077504.170000004</v>
      </c>
      <c r="N43" s="57"/>
      <c r="O43" s="57"/>
      <c r="P43" s="57"/>
      <c r="Q43" s="57"/>
      <c r="R43" s="57"/>
      <c r="S43" s="57"/>
      <c r="T43" s="24"/>
      <c r="U43" s="57"/>
      <c r="W43" s="57"/>
      <c r="X43" s="57"/>
      <c r="Y43" s="57"/>
      <c r="Z43" s="57"/>
      <c r="AA43" s="57"/>
      <c r="AB43" s="57"/>
      <c r="AC43" s="57"/>
      <c r="AD43" s="57"/>
      <c r="AE43" s="57"/>
      <c r="AF43" s="57"/>
      <c r="AG43" s="57"/>
    </row>
    <row r="44" spans="1:33" ht="15.75" thickBot="1">
      <c r="A44" s="57"/>
      <c r="B44" s="179">
        <v>42830</v>
      </c>
      <c r="C44" s="108" t="s">
        <v>514</v>
      </c>
      <c r="D44" s="108" t="s">
        <v>404</v>
      </c>
      <c r="E44" s="108" t="s">
        <v>515</v>
      </c>
      <c r="F44" s="108" t="s">
        <v>547</v>
      </c>
      <c r="G44" s="180">
        <v>4007.9863999999998</v>
      </c>
      <c r="H44" s="180">
        <v>4554.53</v>
      </c>
      <c r="I44" s="57"/>
      <c r="J44" s="28"/>
      <c r="K44" s="32"/>
      <c r="L44" s="32"/>
      <c r="M44" s="32"/>
      <c r="N44" s="32"/>
      <c r="O44" s="32"/>
      <c r="P44" s="32"/>
      <c r="Q44" s="32"/>
      <c r="R44" s="32"/>
      <c r="S44" s="32"/>
      <c r="T44" s="33"/>
      <c r="U44" s="57"/>
      <c r="W44" s="57"/>
      <c r="X44" s="57"/>
      <c r="Y44" s="57"/>
      <c r="Z44" s="57"/>
      <c r="AA44" s="57"/>
      <c r="AB44" s="57"/>
      <c r="AC44" s="57"/>
      <c r="AD44" s="57"/>
      <c r="AE44" s="57"/>
      <c r="AF44" s="57"/>
      <c r="AG44" s="57"/>
    </row>
    <row r="45" spans="1:33">
      <c r="A45" s="57"/>
      <c r="B45" s="179">
        <v>43163</v>
      </c>
      <c r="C45" s="108" t="s">
        <v>115</v>
      </c>
      <c r="D45" s="108" t="s">
        <v>497</v>
      </c>
      <c r="E45" s="108" t="s">
        <v>537</v>
      </c>
      <c r="F45" s="108" t="s">
        <v>548</v>
      </c>
      <c r="G45" s="180">
        <v>5245.7053000000005</v>
      </c>
      <c r="H45" s="180">
        <v>5610.38</v>
      </c>
      <c r="I45" s="57"/>
      <c r="U45" s="57"/>
      <c r="W45" s="57"/>
      <c r="X45" s="57"/>
      <c r="Y45" s="57"/>
      <c r="Z45" s="57"/>
      <c r="AA45" s="57"/>
      <c r="AB45" s="57"/>
      <c r="AC45" s="57"/>
      <c r="AD45" s="57"/>
      <c r="AE45" s="57"/>
      <c r="AF45" s="57"/>
      <c r="AG45" s="57"/>
    </row>
    <row r="46" spans="1:33">
      <c r="A46" s="57"/>
      <c r="B46" s="179">
        <v>42874</v>
      </c>
      <c r="C46" s="108" t="s">
        <v>108</v>
      </c>
      <c r="D46" s="108" t="s">
        <v>500</v>
      </c>
      <c r="E46" s="108" t="s">
        <v>515</v>
      </c>
      <c r="F46" s="108" t="s">
        <v>549</v>
      </c>
      <c r="G46" s="180">
        <v>1854.6071999999999</v>
      </c>
      <c r="H46" s="180">
        <v>4313.04</v>
      </c>
      <c r="I46" s="57"/>
      <c r="J46" s="57"/>
      <c r="K46" s="57"/>
      <c r="L46" s="57"/>
      <c r="M46" s="57"/>
      <c r="N46" s="57"/>
      <c r="O46" s="57"/>
      <c r="P46" s="57"/>
      <c r="Q46" s="57"/>
      <c r="R46" s="57"/>
      <c r="S46" s="57"/>
      <c r="T46" s="57"/>
      <c r="U46" s="57"/>
      <c r="W46" s="57"/>
      <c r="X46" s="57"/>
      <c r="Y46" s="57"/>
      <c r="Z46" s="57"/>
      <c r="AA46" s="57"/>
      <c r="AB46" s="57"/>
      <c r="AC46" s="57"/>
      <c r="AD46" s="57"/>
      <c r="AE46" s="57"/>
      <c r="AF46" s="57"/>
      <c r="AG46" s="57"/>
    </row>
    <row r="47" spans="1:33">
      <c r="A47" s="57"/>
      <c r="B47" s="179">
        <v>43215</v>
      </c>
      <c r="C47" s="108" t="s">
        <v>503</v>
      </c>
      <c r="D47" s="108" t="s">
        <v>497</v>
      </c>
      <c r="E47" s="108" t="s">
        <v>508</v>
      </c>
      <c r="F47" s="108" t="s">
        <v>550</v>
      </c>
      <c r="G47" s="180">
        <v>4662.3044</v>
      </c>
      <c r="H47" s="180">
        <v>6856.33</v>
      </c>
      <c r="I47" s="57"/>
      <c r="J47" s="57"/>
      <c r="K47" s="57"/>
      <c r="L47" s="57"/>
      <c r="M47" s="57"/>
      <c r="N47" s="57"/>
      <c r="O47" s="57"/>
      <c r="P47" s="57"/>
      <c r="Q47" s="57"/>
      <c r="R47" s="57"/>
      <c r="S47" s="57"/>
      <c r="T47" s="57"/>
      <c r="U47" s="57"/>
      <c r="W47" s="57"/>
      <c r="X47" s="57"/>
      <c r="Y47" s="57"/>
      <c r="Z47" s="57"/>
      <c r="AA47" s="57"/>
      <c r="AB47" s="57"/>
      <c r="AC47" s="57"/>
      <c r="AD47" s="57"/>
      <c r="AE47" s="57"/>
      <c r="AF47" s="57"/>
      <c r="AG47" s="57"/>
    </row>
    <row r="48" spans="1:33">
      <c r="A48" s="57"/>
      <c r="B48" s="179">
        <v>43002</v>
      </c>
      <c r="C48" s="108" t="s">
        <v>108</v>
      </c>
      <c r="D48" s="108" t="s">
        <v>497</v>
      </c>
      <c r="E48" s="108" t="s">
        <v>520</v>
      </c>
      <c r="F48" s="108" t="s">
        <v>551</v>
      </c>
      <c r="G48" s="180">
        <v>1267.3980000000001</v>
      </c>
      <c r="H48" s="180">
        <v>2304.36</v>
      </c>
      <c r="I48" s="57"/>
      <c r="J48" s="57"/>
      <c r="K48" s="57"/>
      <c r="L48" s="57"/>
      <c r="M48" s="57"/>
      <c r="N48" s="57"/>
      <c r="O48" s="57"/>
      <c r="P48" s="57"/>
      <c r="Q48" s="57"/>
      <c r="R48" s="57"/>
      <c r="S48" s="57"/>
      <c r="T48" s="57"/>
      <c r="U48" s="57"/>
      <c r="W48" s="57"/>
      <c r="X48" s="57"/>
      <c r="Y48" s="57"/>
      <c r="Z48" s="57"/>
      <c r="AA48" s="57"/>
      <c r="AB48" s="57"/>
      <c r="AC48" s="57"/>
      <c r="AD48" s="57"/>
      <c r="AE48" s="57"/>
      <c r="AF48" s="57"/>
      <c r="AG48" s="57"/>
    </row>
    <row r="49" spans="1:33">
      <c r="A49" s="57"/>
      <c r="B49" s="179">
        <v>43268</v>
      </c>
      <c r="C49" s="108" t="s">
        <v>115</v>
      </c>
      <c r="D49" s="108" t="s">
        <v>404</v>
      </c>
      <c r="E49" s="108" t="s">
        <v>537</v>
      </c>
      <c r="F49" s="108" t="s">
        <v>552</v>
      </c>
      <c r="G49" s="180">
        <v>6305.0007999999998</v>
      </c>
      <c r="H49" s="180">
        <v>9272.06</v>
      </c>
      <c r="I49" s="57"/>
      <c r="J49" s="57"/>
      <c r="K49" s="57"/>
      <c r="L49" s="57"/>
      <c r="M49" s="57"/>
      <c r="N49" s="57"/>
      <c r="O49" s="57"/>
      <c r="P49" s="57"/>
      <c r="Q49" s="57"/>
      <c r="R49" s="57"/>
      <c r="S49" s="57"/>
      <c r="T49" s="57"/>
      <c r="U49" s="57"/>
      <c r="W49" s="57"/>
      <c r="X49" s="57"/>
      <c r="Y49" s="57"/>
      <c r="Z49" s="57"/>
      <c r="AA49" s="57"/>
      <c r="AB49" s="57"/>
      <c r="AC49" s="57"/>
      <c r="AD49" s="57"/>
      <c r="AE49" s="57"/>
      <c r="AF49" s="57"/>
      <c r="AG49" s="57"/>
    </row>
    <row r="50" spans="1:33">
      <c r="A50" s="57"/>
      <c r="B50" s="179">
        <v>42879</v>
      </c>
      <c r="C50" s="108" t="s">
        <v>496</v>
      </c>
      <c r="D50" s="108" t="s">
        <v>510</v>
      </c>
      <c r="E50" s="108" t="s">
        <v>522</v>
      </c>
      <c r="F50" s="108" t="s">
        <v>553</v>
      </c>
      <c r="G50" s="180">
        <v>6515.34</v>
      </c>
      <c r="H50" s="180">
        <v>8687.1200000000008</v>
      </c>
      <c r="I50" s="57"/>
      <c r="J50" s="57"/>
      <c r="K50" s="57"/>
      <c r="L50" s="57"/>
      <c r="M50" s="57"/>
      <c r="N50" s="57"/>
      <c r="O50" s="57"/>
      <c r="P50" s="57"/>
      <c r="Q50" s="57"/>
      <c r="R50" s="57"/>
      <c r="S50" s="57"/>
      <c r="T50" s="57"/>
      <c r="U50" s="57"/>
      <c r="W50" s="57"/>
      <c r="X50" s="57"/>
      <c r="Y50" s="57"/>
      <c r="Z50" s="57"/>
      <c r="AA50" s="57"/>
      <c r="AB50" s="57"/>
      <c r="AC50" s="57"/>
      <c r="AD50" s="57"/>
      <c r="AE50" s="57"/>
      <c r="AF50" s="57"/>
      <c r="AG50" s="57"/>
    </row>
    <row r="51" spans="1:33">
      <c r="A51" s="57"/>
      <c r="B51" s="179">
        <v>43393</v>
      </c>
      <c r="C51" s="108" t="s">
        <v>496</v>
      </c>
      <c r="D51" s="108" t="s">
        <v>497</v>
      </c>
      <c r="E51" s="108" t="s">
        <v>501</v>
      </c>
      <c r="F51" s="108" t="s">
        <v>554</v>
      </c>
      <c r="G51" s="180">
        <v>612.12599999999998</v>
      </c>
      <c r="H51" s="180">
        <v>1360.28</v>
      </c>
      <c r="I51" s="57"/>
      <c r="J51" s="57"/>
      <c r="K51" s="57"/>
      <c r="L51" s="57"/>
      <c r="M51" s="57"/>
      <c r="N51" s="57"/>
      <c r="O51" s="57"/>
      <c r="P51" s="57"/>
      <c r="Q51" s="57"/>
      <c r="R51" s="57"/>
      <c r="S51" s="57"/>
      <c r="T51" s="57"/>
      <c r="U51" s="57"/>
      <c r="W51" s="57"/>
      <c r="X51" s="57"/>
      <c r="Y51" s="57"/>
      <c r="Z51" s="57"/>
      <c r="AA51" s="57"/>
      <c r="AB51" s="57"/>
      <c r="AC51" s="57"/>
      <c r="AD51" s="57"/>
      <c r="AE51" s="57"/>
      <c r="AF51" s="57"/>
      <c r="AG51" s="57"/>
    </row>
    <row r="52" spans="1:33">
      <c r="A52" s="57"/>
      <c r="B52" s="179">
        <v>42744</v>
      </c>
      <c r="C52" s="108" t="s">
        <v>503</v>
      </c>
      <c r="D52" s="108" t="s">
        <v>507</v>
      </c>
      <c r="E52" s="108" t="s">
        <v>501</v>
      </c>
      <c r="F52" s="108" t="s">
        <v>555</v>
      </c>
      <c r="G52" s="180">
        <v>3330.0135</v>
      </c>
      <c r="H52" s="180">
        <v>7400.03</v>
      </c>
      <c r="I52" s="57"/>
      <c r="J52" s="57"/>
      <c r="K52" s="57"/>
      <c r="L52" s="57"/>
      <c r="M52" s="57"/>
      <c r="N52" s="57"/>
      <c r="O52" s="57"/>
      <c r="P52" s="57"/>
      <c r="Q52" s="57"/>
      <c r="R52" s="57"/>
      <c r="S52" s="57"/>
      <c r="T52" s="57"/>
      <c r="U52" s="57"/>
      <c r="W52" s="57"/>
      <c r="X52" s="57"/>
      <c r="Y52" s="57"/>
      <c r="Z52" s="57"/>
      <c r="AA52" s="57"/>
      <c r="AB52" s="57"/>
      <c r="AC52" s="57"/>
      <c r="AD52" s="57"/>
      <c r="AE52" s="57"/>
      <c r="AF52" s="57"/>
      <c r="AG52" s="57"/>
    </row>
    <row r="53" spans="1:33">
      <c r="A53" s="57"/>
      <c r="B53" s="179">
        <v>43463</v>
      </c>
      <c r="C53" s="108" t="s">
        <v>514</v>
      </c>
      <c r="D53" s="108" t="s">
        <v>510</v>
      </c>
      <c r="E53" s="108" t="s">
        <v>508</v>
      </c>
      <c r="F53" s="108" t="s">
        <v>556</v>
      </c>
      <c r="G53" s="180">
        <v>359.26359999999994</v>
      </c>
      <c r="H53" s="180">
        <v>619.41999999999996</v>
      </c>
      <c r="I53" s="57"/>
      <c r="J53" s="57"/>
      <c r="K53" s="57"/>
      <c r="L53" s="57"/>
      <c r="M53" s="57"/>
      <c r="N53" s="57"/>
      <c r="O53" s="57"/>
      <c r="P53" s="57"/>
      <c r="Q53" s="57"/>
      <c r="R53" s="57"/>
      <c r="S53" s="57"/>
      <c r="T53" s="57"/>
      <c r="U53" s="57"/>
    </row>
    <row r="54" spans="1:33">
      <c r="A54" s="57"/>
      <c r="B54" s="179">
        <v>42991</v>
      </c>
      <c r="C54" s="108" t="s">
        <v>514</v>
      </c>
      <c r="D54" s="108" t="s">
        <v>504</v>
      </c>
      <c r="E54" s="108" t="s">
        <v>511</v>
      </c>
      <c r="F54" s="108" t="s">
        <v>557</v>
      </c>
      <c r="G54" s="180">
        <v>2306.5689000000002</v>
      </c>
      <c r="H54" s="180">
        <v>6233.97</v>
      </c>
      <c r="I54" s="57"/>
      <c r="J54" s="57"/>
      <c r="K54" s="57"/>
      <c r="L54" s="57"/>
      <c r="M54" s="57"/>
      <c r="N54" s="57"/>
      <c r="O54" s="57"/>
      <c r="P54" s="57"/>
      <c r="Q54" s="57"/>
      <c r="R54" s="57"/>
      <c r="S54" s="57"/>
      <c r="T54" s="57"/>
      <c r="U54" s="57"/>
    </row>
    <row r="55" spans="1:33">
      <c r="A55" s="57"/>
      <c r="B55" s="179">
        <v>43232</v>
      </c>
      <c r="C55" s="108" t="s">
        <v>514</v>
      </c>
      <c r="D55" s="108" t="s">
        <v>510</v>
      </c>
      <c r="E55" s="108" t="s">
        <v>505</v>
      </c>
      <c r="F55" s="108" t="s">
        <v>558</v>
      </c>
      <c r="G55" s="180">
        <v>4764.9841999999999</v>
      </c>
      <c r="H55" s="180">
        <v>8215.49</v>
      </c>
      <c r="I55" s="57"/>
      <c r="J55" s="57"/>
      <c r="K55" s="57"/>
      <c r="L55" s="57"/>
      <c r="M55" s="57"/>
      <c r="N55" s="57"/>
      <c r="O55" s="57"/>
      <c r="P55" s="57"/>
      <c r="Q55" s="57"/>
      <c r="R55" s="57"/>
      <c r="S55" s="57"/>
      <c r="T55" s="57"/>
      <c r="U55" s="57"/>
    </row>
    <row r="56" spans="1:33">
      <c r="A56" s="57"/>
      <c r="B56" s="179">
        <v>42945</v>
      </c>
      <c r="C56" s="108" t="s">
        <v>108</v>
      </c>
      <c r="D56" s="108" t="s">
        <v>526</v>
      </c>
      <c r="E56" s="108" t="s">
        <v>520</v>
      </c>
      <c r="F56" s="108" t="s">
        <v>559</v>
      </c>
      <c r="G56" s="180">
        <v>4675.335500000001</v>
      </c>
      <c r="H56" s="180">
        <v>8500.61</v>
      </c>
      <c r="I56" s="57"/>
      <c r="J56" s="57"/>
      <c r="K56" s="57"/>
      <c r="L56" s="57"/>
      <c r="M56" s="57"/>
      <c r="N56" s="57"/>
      <c r="O56" s="57"/>
      <c r="P56" s="57"/>
      <c r="Q56" s="57"/>
      <c r="R56" s="57"/>
      <c r="S56" s="57"/>
      <c r="T56" s="57"/>
      <c r="U56" s="57"/>
    </row>
    <row r="57" spans="1:33">
      <c r="A57" s="57"/>
      <c r="B57" s="179">
        <v>43202</v>
      </c>
      <c r="C57" s="108" t="s">
        <v>514</v>
      </c>
      <c r="D57" s="108" t="s">
        <v>507</v>
      </c>
      <c r="E57" s="108" t="s">
        <v>505</v>
      </c>
      <c r="F57" s="108" t="s">
        <v>560</v>
      </c>
      <c r="G57" s="180">
        <v>4296.4137999999994</v>
      </c>
      <c r="H57" s="180">
        <v>7407.61</v>
      </c>
      <c r="I57" s="57"/>
      <c r="J57" s="57"/>
      <c r="K57" s="57"/>
      <c r="L57" s="57"/>
      <c r="M57" s="57"/>
      <c r="N57" s="57"/>
      <c r="O57" s="57"/>
      <c r="P57" s="57"/>
      <c r="Q57" s="57"/>
      <c r="R57" s="57"/>
      <c r="S57" s="57"/>
      <c r="T57" s="57"/>
      <c r="U57" s="57"/>
    </row>
    <row r="58" spans="1:33">
      <c r="A58" s="57"/>
      <c r="B58" s="179">
        <v>42858</v>
      </c>
      <c r="C58" s="108" t="s">
        <v>514</v>
      </c>
      <c r="D58" s="108" t="s">
        <v>526</v>
      </c>
      <c r="E58" s="108" t="s">
        <v>524</v>
      </c>
      <c r="F58" s="108" t="s">
        <v>561</v>
      </c>
      <c r="G58" s="180">
        <v>2075.59</v>
      </c>
      <c r="H58" s="180">
        <v>3773.8</v>
      </c>
      <c r="I58" s="57"/>
      <c r="J58" s="57"/>
      <c r="K58" s="57"/>
      <c r="L58" s="57"/>
      <c r="M58" s="57"/>
      <c r="N58" s="57"/>
      <c r="O58" s="57"/>
      <c r="P58" s="57"/>
      <c r="Q58" s="57"/>
      <c r="R58" s="57"/>
      <c r="S58" s="57"/>
      <c r="T58" s="57"/>
      <c r="U58" s="57"/>
    </row>
    <row r="59" spans="1:33">
      <c r="A59" s="57"/>
      <c r="B59" s="179">
        <v>43298</v>
      </c>
      <c r="C59" s="108" t="s">
        <v>514</v>
      </c>
      <c r="D59" s="108" t="s">
        <v>507</v>
      </c>
      <c r="E59" s="108" t="s">
        <v>562</v>
      </c>
      <c r="F59" s="108" t="s">
        <v>563</v>
      </c>
      <c r="G59" s="180">
        <v>1210.3425</v>
      </c>
      <c r="H59" s="180">
        <v>1613.79</v>
      </c>
      <c r="I59" s="57"/>
      <c r="J59" s="57"/>
      <c r="K59" s="57"/>
      <c r="L59" s="57"/>
      <c r="M59" s="57"/>
      <c r="N59" s="57"/>
      <c r="O59" s="57"/>
      <c r="P59" s="57"/>
      <c r="Q59" s="57"/>
      <c r="R59" s="57"/>
      <c r="S59" s="57"/>
      <c r="T59" s="57"/>
      <c r="U59" s="57"/>
    </row>
    <row r="60" spans="1:33">
      <c r="A60" s="57"/>
      <c r="B60" s="179">
        <v>43055</v>
      </c>
      <c r="C60" s="108" t="s">
        <v>496</v>
      </c>
      <c r="D60" s="108" t="s">
        <v>504</v>
      </c>
      <c r="E60" s="108" t="s">
        <v>530</v>
      </c>
      <c r="F60" s="108" t="s">
        <v>564</v>
      </c>
      <c r="G60" s="180">
        <v>5399.0169999999998</v>
      </c>
      <c r="H60" s="180">
        <v>9308.65</v>
      </c>
      <c r="I60" s="57"/>
      <c r="J60" s="57"/>
      <c r="K60" s="57"/>
      <c r="L60" s="57"/>
      <c r="M60" s="57"/>
      <c r="N60" s="57"/>
      <c r="O60" s="57"/>
      <c r="P60" s="57"/>
      <c r="Q60" s="57"/>
      <c r="R60" s="57"/>
      <c r="S60" s="57"/>
      <c r="T60" s="57"/>
      <c r="U60" s="57"/>
    </row>
    <row r="61" spans="1:33">
      <c r="A61" s="57"/>
      <c r="B61" s="179">
        <v>43175</v>
      </c>
      <c r="C61" s="108" t="s">
        <v>496</v>
      </c>
      <c r="D61" s="108" t="s">
        <v>404</v>
      </c>
      <c r="E61" s="108" t="s">
        <v>562</v>
      </c>
      <c r="F61" s="108" t="s">
        <v>565</v>
      </c>
      <c r="G61" s="180">
        <v>605.97350000000006</v>
      </c>
      <c r="H61" s="180">
        <v>1101.77</v>
      </c>
      <c r="I61" s="57"/>
      <c r="J61" s="57"/>
      <c r="K61" s="57"/>
      <c r="L61" s="57"/>
      <c r="M61" s="57"/>
      <c r="N61" s="57"/>
      <c r="O61" s="57"/>
      <c r="P61" s="57"/>
      <c r="Q61" s="57"/>
      <c r="R61" s="57"/>
      <c r="S61" s="57"/>
      <c r="T61" s="57"/>
      <c r="U61" s="57"/>
    </row>
    <row r="62" spans="1:33">
      <c r="A62" s="57"/>
      <c r="B62" s="179">
        <v>42964</v>
      </c>
      <c r="C62" s="108" t="s">
        <v>115</v>
      </c>
      <c r="D62" s="108" t="s">
        <v>497</v>
      </c>
      <c r="E62" s="108" t="s">
        <v>505</v>
      </c>
      <c r="F62" s="108" t="s">
        <v>566</v>
      </c>
      <c r="G62" s="180">
        <v>3418.5360000000005</v>
      </c>
      <c r="H62" s="180">
        <v>6215.52</v>
      </c>
      <c r="I62" s="57"/>
      <c r="J62" s="57"/>
      <c r="K62" s="57"/>
      <c r="L62" s="57"/>
      <c r="M62" s="57"/>
      <c r="N62" s="57"/>
      <c r="O62" s="57"/>
      <c r="P62" s="57"/>
      <c r="Q62" s="57"/>
      <c r="R62" s="57"/>
      <c r="S62" s="57"/>
      <c r="T62" s="57"/>
      <c r="U62" s="57"/>
    </row>
    <row r="63" spans="1:33">
      <c r="A63" s="57"/>
      <c r="B63" s="179">
        <v>43386</v>
      </c>
      <c r="C63" s="108" t="s">
        <v>496</v>
      </c>
      <c r="D63" s="108" t="s">
        <v>500</v>
      </c>
      <c r="E63" s="108" t="s">
        <v>522</v>
      </c>
      <c r="F63" s="108" t="s">
        <v>567</v>
      </c>
      <c r="G63" s="180">
        <v>2704.5920000000001</v>
      </c>
      <c r="H63" s="180">
        <v>3073.4</v>
      </c>
      <c r="I63" s="57"/>
      <c r="J63" s="57"/>
      <c r="K63" s="57"/>
      <c r="L63" s="57"/>
      <c r="M63" s="57"/>
      <c r="N63" s="57"/>
      <c r="O63" s="57"/>
      <c r="P63" s="57"/>
      <c r="Q63" s="57"/>
      <c r="R63" s="57"/>
      <c r="S63" s="57"/>
      <c r="T63" s="57"/>
      <c r="U63" s="57"/>
    </row>
    <row r="64" spans="1:33">
      <c r="A64" s="57"/>
      <c r="B64" s="179">
        <v>43004</v>
      </c>
      <c r="C64" s="108" t="s">
        <v>503</v>
      </c>
      <c r="D64" s="108" t="s">
        <v>528</v>
      </c>
      <c r="E64" s="108" t="s">
        <v>535</v>
      </c>
      <c r="F64" s="108" t="s">
        <v>568</v>
      </c>
      <c r="G64" s="180">
        <v>5590.2749999999996</v>
      </c>
      <c r="H64" s="180">
        <v>7453.7</v>
      </c>
      <c r="I64" s="57"/>
      <c r="J64" s="57"/>
      <c r="K64" s="57"/>
      <c r="L64" s="57"/>
      <c r="M64" s="57"/>
      <c r="N64" s="57"/>
      <c r="O64" s="57"/>
      <c r="P64" s="57"/>
      <c r="Q64" s="57"/>
      <c r="R64" s="57"/>
      <c r="S64" s="57"/>
      <c r="T64" s="57"/>
      <c r="U64" s="57"/>
    </row>
    <row r="65" spans="1:21">
      <c r="A65" s="57"/>
      <c r="B65" s="179">
        <v>43263</v>
      </c>
      <c r="C65" s="108" t="s">
        <v>496</v>
      </c>
      <c r="D65" s="108" t="s">
        <v>497</v>
      </c>
      <c r="E65" s="108" t="s">
        <v>569</v>
      </c>
      <c r="F65" s="108" t="s">
        <v>570</v>
      </c>
      <c r="G65" s="180">
        <v>3438.0891999999994</v>
      </c>
      <c r="H65" s="180">
        <v>5927.74</v>
      </c>
      <c r="I65" s="57"/>
      <c r="J65" s="57"/>
      <c r="K65" s="57"/>
      <c r="L65" s="57"/>
      <c r="M65" s="57"/>
      <c r="N65" s="57"/>
      <c r="O65" s="57"/>
      <c r="P65" s="57"/>
      <c r="Q65" s="57"/>
      <c r="R65" s="57"/>
      <c r="S65" s="57"/>
      <c r="T65" s="57"/>
      <c r="U65" s="57"/>
    </row>
    <row r="66" spans="1:21">
      <c r="A66" s="57"/>
      <c r="B66" s="179">
        <v>42840</v>
      </c>
      <c r="C66" s="108" t="s">
        <v>514</v>
      </c>
      <c r="D66" s="108" t="s">
        <v>528</v>
      </c>
      <c r="E66" s="108" t="s">
        <v>501</v>
      </c>
      <c r="F66" s="108" t="s">
        <v>571</v>
      </c>
      <c r="G66" s="180">
        <v>1182.0463999999999</v>
      </c>
      <c r="H66" s="180">
        <v>3194.72</v>
      </c>
      <c r="I66" s="57"/>
      <c r="J66" s="57"/>
      <c r="K66" s="57"/>
      <c r="L66" s="57"/>
      <c r="M66" s="57"/>
      <c r="N66" s="57"/>
      <c r="O66" s="57"/>
      <c r="P66" s="57"/>
      <c r="Q66" s="57"/>
      <c r="R66" s="57"/>
      <c r="S66" s="57"/>
      <c r="T66" s="57"/>
      <c r="U66" s="57"/>
    </row>
    <row r="67" spans="1:21">
      <c r="A67" s="57"/>
      <c r="B67" s="179">
        <v>43464</v>
      </c>
      <c r="C67" s="108" t="s">
        <v>496</v>
      </c>
      <c r="D67" s="108" t="s">
        <v>528</v>
      </c>
      <c r="E67" s="108" t="s">
        <v>515</v>
      </c>
      <c r="F67" s="108" t="s">
        <v>572</v>
      </c>
      <c r="G67" s="180">
        <v>5338.44</v>
      </c>
      <c r="H67" s="180">
        <v>7117.92</v>
      </c>
      <c r="I67" s="57"/>
      <c r="J67" s="57"/>
      <c r="K67" s="57"/>
      <c r="L67" s="57"/>
      <c r="M67" s="57"/>
      <c r="N67" s="57"/>
      <c r="O67" s="57"/>
      <c r="P67" s="57"/>
      <c r="Q67" s="57"/>
      <c r="R67" s="57"/>
      <c r="S67" s="57"/>
      <c r="T67" s="57"/>
      <c r="U67" s="57"/>
    </row>
    <row r="68" spans="1:21">
      <c r="A68" s="57"/>
      <c r="B68" s="179">
        <v>42993</v>
      </c>
      <c r="C68" s="108" t="s">
        <v>514</v>
      </c>
      <c r="D68" s="108" t="s">
        <v>497</v>
      </c>
      <c r="E68" s="108" t="s">
        <v>515</v>
      </c>
      <c r="F68" s="108" t="s">
        <v>573</v>
      </c>
      <c r="G68" s="180">
        <v>3251.3624999999997</v>
      </c>
      <c r="H68" s="180">
        <v>4335.1499999999996</v>
      </c>
      <c r="I68" s="57"/>
      <c r="J68" s="57"/>
      <c r="K68" s="57"/>
      <c r="L68" s="57"/>
      <c r="M68" s="57"/>
      <c r="N68" s="57"/>
      <c r="O68" s="57"/>
      <c r="P68" s="57"/>
      <c r="Q68" s="57"/>
      <c r="R68" s="57"/>
      <c r="S68" s="57"/>
      <c r="T68" s="57"/>
      <c r="U68" s="57"/>
    </row>
    <row r="69" spans="1:21">
      <c r="A69" s="57"/>
      <c r="B69" s="179">
        <v>43231</v>
      </c>
      <c r="C69" s="108" t="s">
        <v>115</v>
      </c>
      <c r="D69" s="108" t="s">
        <v>404</v>
      </c>
      <c r="E69" s="108" t="s">
        <v>501</v>
      </c>
      <c r="F69" s="108" t="s">
        <v>574</v>
      </c>
      <c r="G69" s="180">
        <v>3545.6228500000002</v>
      </c>
      <c r="H69" s="180">
        <v>3792.11</v>
      </c>
      <c r="I69" s="57"/>
      <c r="J69" s="57"/>
      <c r="K69" s="57"/>
      <c r="L69" s="57"/>
      <c r="M69" s="57"/>
      <c r="N69" s="57"/>
      <c r="O69" s="57"/>
      <c r="P69" s="57"/>
      <c r="Q69" s="57"/>
      <c r="R69" s="57"/>
      <c r="S69" s="57"/>
      <c r="T69" s="57"/>
      <c r="U69" s="57"/>
    </row>
    <row r="70" spans="1:21">
      <c r="A70" s="57"/>
      <c r="B70" s="179">
        <v>42800</v>
      </c>
      <c r="C70" s="108" t="s">
        <v>496</v>
      </c>
      <c r="D70" s="108" t="s">
        <v>526</v>
      </c>
      <c r="E70" s="108" t="s">
        <v>515</v>
      </c>
      <c r="F70" s="108" t="s">
        <v>575</v>
      </c>
      <c r="G70" s="180">
        <v>3154.7064</v>
      </c>
      <c r="H70" s="180">
        <v>5346.96</v>
      </c>
      <c r="I70" s="57"/>
      <c r="J70" s="57"/>
      <c r="K70" s="57"/>
      <c r="L70" s="57"/>
      <c r="M70" s="57"/>
      <c r="N70" s="57"/>
      <c r="O70" s="57"/>
      <c r="P70" s="57"/>
      <c r="Q70" s="57"/>
      <c r="R70" s="57"/>
      <c r="S70" s="57"/>
      <c r="T70" s="57"/>
      <c r="U70" s="57"/>
    </row>
    <row r="71" spans="1:21">
      <c r="A71" s="57"/>
      <c r="B71" s="179">
        <v>43361</v>
      </c>
      <c r="C71" s="108" t="s">
        <v>496</v>
      </c>
      <c r="D71" s="108" t="s">
        <v>500</v>
      </c>
      <c r="E71" s="108" t="s">
        <v>530</v>
      </c>
      <c r="F71" s="108" t="s">
        <v>576</v>
      </c>
      <c r="G71" s="180">
        <v>447.8888</v>
      </c>
      <c r="H71" s="180">
        <v>658.66</v>
      </c>
      <c r="I71" s="57"/>
      <c r="J71" s="57"/>
      <c r="K71" s="57"/>
      <c r="L71" s="57"/>
      <c r="M71" s="57"/>
      <c r="N71" s="57"/>
      <c r="O71" s="57"/>
      <c r="P71" s="57"/>
      <c r="Q71" s="57"/>
      <c r="R71" s="57"/>
      <c r="S71" s="57"/>
      <c r="T71" s="57"/>
      <c r="U71" s="57"/>
    </row>
    <row r="72" spans="1:21">
      <c r="A72" s="57"/>
      <c r="B72" s="179">
        <v>42831</v>
      </c>
      <c r="C72" s="108" t="s">
        <v>108</v>
      </c>
      <c r="D72" s="108" t="s">
        <v>507</v>
      </c>
      <c r="E72" s="108" t="s">
        <v>520</v>
      </c>
      <c r="F72" s="108" t="s">
        <v>577</v>
      </c>
      <c r="G72" s="180">
        <v>1934.5303999999999</v>
      </c>
      <c r="H72" s="180">
        <v>2198.33</v>
      </c>
      <c r="I72" s="57"/>
      <c r="J72" s="57"/>
      <c r="K72" s="57"/>
      <c r="L72" s="57"/>
      <c r="M72" s="57"/>
      <c r="N72" s="57"/>
      <c r="O72" s="57"/>
      <c r="P72" s="57"/>
      <c r="Q72" s="57"/>
      <c r="R72" s="57"/>
      <c r="S72" s="57"/>
      <c r="T72" s="57"/>
      <c r="U72" s="57"/>
    </row>
    <row r="73" spans="1:21">
      <c r="A73" s="57"/>
      <c r="B73" s="179">
        <v>43350</v>
      </c>
      <c r="C73" s="108" t="s">
        <v>503</v>
      </c>
      <c r="D73" s="108" t="s">
        <v>504</v>
      </c>
      <c r="E73" s="108" t="s">
        <v>515</v>
      </c>
      <c r="F73" s="108" t="s">
        <v>578</v>
      </c>
      <c r="G73" s="180">
        <v>5047.3450499999999</v>
      </c>
      <c r="H73" s="180">
        <v>5398.23</v>
      </c>
      <c r="I73" s="57"/>
      <c r="J73" s="57"/>
      <c r="K73" s="57"/>
      <c r="L73" s="57"/>
      <c r="M73" s="57"/>
      <c r="N73" s="57"/>
      <c r="O73" s="57"/>
      <c r="P73" s="57"/>
      <c r="Q73" s="57"/>
      <c r="R73" s="57"/>
      <c r="S73" s="57"/>
      <c r="T73" s="57"/>
      <c r="U73" s="57"/>
    </row>
    <row r="74" spans="1:21">
      <c r="A74" s="57"/>
      <c r="B74" s="179">
        <v>42782</v>
      </c>
      <c r="C74" s="108" t="s">
        <v>496</v>
      </c>
      <c r="D74" s="108" t="s">
        <v>507</v>
      </c>
      <c r="E74" s="108" t="s">
        <v>530</v>
      </c>
      <c r="F74" s="108" t="s">
        <v>579</v>
      </c>
      <c r="G74" s="180">
        <v>4271.12</v>
      </c>
      <c r="H74" s="180">
        <v>7364</v>
      </c>
      <c r="I74" s="57"/>
      <c r="J74" s="57"/>
      <c r="K74" s="57"/>
      <c r="L74" s="57"/>
      <c r="M74" s="57"/>
      <c r="N74" s="57"/>
      <c r="O74" s="57"/>
      <c r="P74" s="57"/>
      <c r="Q74" s="57"/>
      <c r="R74" s="57"/>
      <c r="S74" s="57"/>
      <c r="T74" s="57"/>
      <c r="U74" s="57"/>
    </row>
    <row r="75" spans="1:21">
      <c r="A75" s="57"/>
      <c r="B75" s="179">
        <v>43461</v>
      </c>
      <c r="C75" s="108" t="s">
        <v>503</v>
      </c>
      <c r="D75" s="108" t="s">
        <v>500</v>
      </c>
      <c r="E75" s="108" t="s">
        <v>530</v>
      </c>
      <c r="F75" s="108" t="s">
        <v>580</v>
      </c>
      <c r="G75" s="180">
        <v>5832.4125000000004</v>
      </c>
      <c r="H75" s="180">
        <v>7776.55</v>
      </c>
      <c r="I75" s="57"/>
      <c r="J75" s="57"/>
      <c r="K75" s="57"/>
      <c r="L75" s="57"/>
      <c r="M75" s="57"/>
      <c r="N75" s="57"/>
      <c r="O75" s="57"/>
      <c r="P75" s="57"/>
      <c r="Q75" s="57"/>
      <c r="R75" s="57"/>
      <c r="S75" s="57"/>
      <c r="T75" s="57"/>
      <c r="U75" s="57"/>
    </row>
    <row r="76" spans="1:21">
      <c r="A76" s="57"/>
      <c r="B76" s="179">
        <v>43008</v>
      </c>
      <c r="C76" s="108" t="s">
        <v>115</v>
      </c>
      <c r="D76" s="108" t="s">
        <v>507</v>
      </c>
      <c r="E76" s="108" t="s">
        <v>569</v>
      </c>
      <c r="F76" s="108" t="s">
        <v>581</v>
      </c>
      <c r="G76" s="180">
        <v>500.88749999999999</v>
      </c>
      <c r="H76" s="180">
        <v>1353.75</v>
      </c>
      <c r="I76" s="57"/>
      <c r="J76" s="57"/>
      <c r="K76" s="57"/>
      <c r="L76" s="57"/>
      <c r="M76" s="57"/>
      <c r="N76" s="57"/>
      <c r="O76" s="57"/>
      <c r="P76" s="57"/>
      <c r="Q76" s="57"/>
      <c r="R76" s="57"/>
      <c r="S76" s="57"/>
      <c r="T76" s="57"/>
      <c r="U76" s="57"/>
    </row>
    <row r="77" spans="1:21">
      <c r="A77" s="57"/>
      <c r="B77" s="179">
        <v>43388</v>
      </c>
      <c r="C77" s="108" t="s">
        <v>115</v>
      </c>
      <c r="D77" s="108" t="s">
        <v>528</v>
      </c>
      <c r="E77" s="108" t="s">
        <v>501</v>
      </c>
      <c r="F77" s="108" t="s">
        <v>582</v>
      </c>
      <c r="G77" s="180">
        <v>815.20889999999997</v>
      </c>
      <c r="H77" s="180">
        <v>1381.71</v>
      </c>
      <c r="I77" s="57"/>
      <c r="J77" s="57"/>
      <c r="K77" s="57"/>
      <c r="L77" s="57"/>
      <c r="M77" s="57"/>
      <c r="N77" s="57"/>
      <c r="O77" s="57"/>
      <c r="P77" s="57"/>
      <c r="Q77" s="57"/>
      <c r="R77" s="57"/>
      <c r="S77" s="57"/>
      <c r="T77" s="57"/>
      <c r="U77" s="57"/>
    </row>
    <row r="78" spans="1:21">
      <c r="A78" s="57"/>
      <c r="B78" s="179">
        <v>43068</v>
      </c>
      <c r="C78" s="108" t="s">
        <v>108</v>
      </c>
      <c r="D78" s="108" t="s">
        <v>507</v>
      </c>
      <c r="E78" s="108" t="s">
        <v>530</v>
      </c>
      <c r="F78" s="108" t="s">
        <v>583</v>
      </c>
      <c r="G78" s="180">
        <v>2674.6056999999996</v>
      </c>
      <c r="H78" s="180">
        <v>4533.2299999999996</v>
      </c>
      <c r="I78" s="57"/>
      <c r="J78" s="57"/>
      <c r="K78" s="57"/>
      <c r="L78" s="57"/>
      <c r="M78" s="57"/>
      <c r="N78" s="57"/>
      <c r="O78" s="57"/>
      <c r="P78" s="57"/>
      <c r="Q78" s="57"/>
      <c r="R78" s="57"/>
      <c r="S78" s="57"/>
      <c r="T78" s="57"/>
      <c r="U78" s="57"/>
    </row>
    <row r="79" spans="1:21">
      <c r="A79" s="57"/>
      <c r="B79" s="179">
        <v>43187</v>
      </c>
      <c r="C79" s="108" t="s">
        <v>108</v>
      </c>
      <c r="D79" s="108" t="s">
        <v>510</v>
      </c>
      <c r="E79" s="108" t="s">
        <v>511</v>
      </c>
      <c r="F79" s="108" t="s">
        <v>584</v>
      </c>
      <c r="G79" s="180">
        <v>4341.2245999999996</v>
      </c>
      <c r="H79" s="180">
        <v>7484.87</v>
      </c>
      <c r="I79" s="57"/>
      <c r="J79" s="57"/>
      <c r="K79" s="57"/>
      <c r="L79" s="57"/>
      <c r="M79" s="57"/>
      <c r="N79" s="57"/>
      <c r="O79" s="57"/>
      <c r="P79" s="57"/>
      <c r="Q79" s="57"/>
      <c r="R79" s="57"/>
      <c r="S79" s="57"/>
      <c r="T79" s="57"/>
      <c r="U79" s="57"/>
    </row>
    <row r="80" spans="1:21">
      <c r="A80" s="57"/>
      <c r="B80" s="179">
        <v>43029</v>
      </c>
      <c r="C80" s="108" t="s">
        <v>503</v>
      </c>
      <c r="D80" s="108" t="s">
        <v>404</v>
      </c>
      <c r="E80" s="108" t="s">
        <v>520</v>
      </c>
      <c r="F80" s="108" t="s">
        <v>585</v>
      </c>
      <c r="G80" s="180">
        <v>8597.4559000000008</v>
      </c>
      <c r="H80" s="180">
        <v>9195.14</v>
      </c>
      <c r="I80" s="57"/>
      <c r="J80" s="57"/>
      <c r="K80" s="57"/>
      <c r="L80" s="57"/>
      <c r="M80" s="57"/>
      <c r="N80" s="57"/>
      <c r="O80" s="57"/>
      <c r="P80" s="57"/>
      <c r="Q80" s="57"/>
      <c r="R80" s="57"/>
      <c r="S80" s="57"/>
      <c r="T80" s="57"/>
      <c r="U80" s="57"/>
    </row>
    <row r="81" spans="1:21">
      <c r="A81" s="57"/>
      <c r="B81" s="179">
        <v>43161</v>
      </c>
      <c r="C81" s="108" t="s">
        <v>503</v>
      </c>
      <c r="D81" s="108" t="s">
        <v>504</v>
      </c>
      <c r="E81" s="108" t="s">
        <v>535</v>
      </c>
      <c r="F81" s="108" t="s">
        <v>586</v>
      </c>
      <c r="G81" s="180">
        <v>3827.0385000000006</v>
      </c>
      <c r="H81" s="180">
        <v>8504.5300000000007</v>
      </c>
      <c r="I81" s="57"/>
      <c r="J81" s="57"/>
      <c r="K81" s="57"/>
      <c r="L81" s="57"/>
      <c r="M81" s="57"/>
      <c r="N81" s="57"/>
      <c r="O81" s="57"/>
      <c r="P81" s="57"/>
      <c r="Q81" s="57"/>
      <c r="R81" s="57"/>
      <c r="S81" s="57"/>
      <c r="T81" s="57"/>
      <c r="U81" s="57"/>
    </row>
    <row r="82" spans="1:21">
      <c r="A82" s="57"/>
      <c r="B82" s="179">
        <v>42987</v>
      </c>
      <c r="C82" s="108" t="s">
        <v>108</v>
      </c>
      <c r="D82" s="108" t="s">
        <v>526</v>
      </c>
      <c r="E82" s="108" t="s">
        <v>569</v>
      </c>
      <c r="F82" s="108" t="s">
        <v>587</v>
      </c>
      <c r="G82" s="180">
        <v>1724.0325999999998</v>
      </c>
      <c r="H82" s="180">
        <v>2972.47</v>
      </c>
      <c r="I82" s="57"/>
      <c r="J82" s="57"/>
      <c r="K82" s="57"/>
      <c r="L82" s="57"/>
      <c r="M82" s="57"/>
      <c r="N82" s="57"/>
      <c r="O82" s="57"/>
      <c r="P82" s="57"/>
      <c r="Q82" s="57"/>
      <c r="R82" s="57"/>
      <c r="S82" s="57"/>
      <c r="T82" s="57"/>
      <c r="U82" s="57"/>
    </row>
    <row r="83" spans="1:21">
      <c r="A83" s="57"/>
      <c r="B83" s="179">
        <v>43160</v>
      </c>
      <c r="C83" s="108" t="s">
        <v>115</v>
      </c>
      <c r="D83" s="108" t="s">
        <v>497</v>
      </c>
      <c r="E83" s="108" t="s">
        <v>508</v>
      </c>
      <c r="F83" s="108" t="s">
        <v>588</v>
      </c>
      <c r="G83" s="180">
        <v>3185.7074000000002</v>
      </c>
      <c r="H83" s="180">
        <v>8610.02</v>
      </c>
      <c r="I83" s="57"/>
      <c r="J83" s="57"/>
      <c r="K83" s="57"/>
      <c r="L83" s="57"/>
      <c r="M83" s="57"/>
      <c r="N83" s="57"/>
      <c r="O83" s="57"/>
      <c r="P83" s="57"/>
      <c r="Q83" s="57"/>
      <c r="R83" s="57"/>
      <c r="S83" s="57"/>
      <c r="T83" s="57"/>
      <c r="U83" s="57"/>
    </row>
    <row r="84" spans="1:21">
      <c r="A84" s="57"/>
      <c r="B84" s="179">
        <v>42801</v>
      </c>
      <c r="C84" s="108" t="s">
        <v>503</v>
      </c>
      <c r="D84" s="108" t="s">
        <v>404</v>
      </c>
      <c r="E84" s="108" t="s">
        <v>537</v>
      </c>
      <c r="F84" s="108" t="s">
        <v>589</v>
      </c>
      <c r="G84" s="180">
        <v>2672.1805000000004</v>
      </c>
      <c r="H84" s="180">
        <v>4858.51</v>
      </c>
      <c r="I84" s="57"/>
      <c r="J84" s="57"/>
      <c r="K84" s="57"/>
      <c r="L84" s="57"/>
      <c r="M84" s="57"/>
      <c r="N84" s="57"/>
      <c r="O84" s="57"/>
      <c r="P84" s="57"/>
      <c r="Q84" s="57"/>
      <c r="R84" s="57"/>
      <c r="S84" s="57"/>
      <c r="T84" s="57"/>
      <c r="U84" s="57"/>
    </row>
    <row r="85" spans="1:21">
      <c r="A85" s="57"/>
      <c r="B85" s="179">
        <v>43236</v>
      </c>
      <c r="C85" s="108" t="s">
        <v>514</v>
      </c>
      <c r="D85" s="108" t="s">
        <v>504</v>
      </c>
      <c r="E85" s="108" t="s">
        <v>522</v>
      </c>
      <c r="F85" s="108" t="s">
        <v>590</v>
      </c>
      <c r="G85" s="180">
        <v>272.13300000000004</v>
      </c>
      <c r="H85" s="180">
        <v>604.74</v>
      </c>
      <c r="I85" s="57"/>
      <c r="J85" s="57"/>
      <c r="K85" s="57"/>
      <c r="L85" s="57"/>
      <c r="M85" s="57"/>
      <c r="N85" s="57"/>
      <c r="O85" s="57"/>
      <c r="P85" s="57"/>
      <c r="Q85" s="57"/>
      <c r="R85" s="57"/>
      <c r="S85" s="57"/>
      <c r="T85" s="57"/>
      <c r="U85" s="57"/>
    </row>
    <row r="86" spans="1:21">
      <c r="A86" s="57"/>
      <c r="B86" s="179">
        <v>43083</v>
      </c>
      <c r="C86" s="108" t="s">
        <v>514</v>
      </c>
      <c r="D86" s="108" t="s">
        <v>404</v>
      </c>
      <c r="E86" s="108" t="s">
        <v>498</v>
      </c>
      <c r="F86" s="108" t="s">
        <v>591</v>
      </c>
      <c r="G86" s="180">
        <v>947.63829999999996</v>
      </c>
      <c r="H86" s="180">
        <v>2203.81</v>
      </c>
      <c r="I86" s="57"/>
      <c r="J86" s="57"/>
      <c r="K86" s="57"/>
      <c r="L86" s="57"/>
      <c r="M86" s="57"/>
      <c r="N86" s="57"/>
      <c r="O86" s="57"/>
      <c r="P86" s="57"/>
      <c r="Q86" s="57"/>
      <c r="R86" s="57"/>
      <c r="S86" s="57"/>
      <c r="T86" s="57"/>
      <c r="U86" s="57"/>
    </row>
    <row r="87" spans="1:21">
      <c r="A87" s="57"/>
      <c r="B87" s="179">
        <v>43303</v>
      </c>
      <c r="C87" s="108" t="s">
        <v>514</v>
      </c>
      <c r="D87" s="108" t="s">
        <v>500</v>
      </c>
      <c r="E87" s="108" t="s">
        <v>530</v>
      </c>
      <c r="F87" s="108" t="s">
        <v>592</v>
      </c>
      <c r="G87" s="180">
        <v>649.5005000000001</v>
      </c>
      <c r="H87" s="180">
        <v>1180.9100000000001</v>
      </c>
      <c r="I87" s="57"/>
      <c r="J87" s="57"/>
      <c r="K87" s="57"/>
      <c r="L87" s="57"/>
      <c r="M87" s="57"/>
      <c r="N87" s="57"/>
      <c r="O87" s="57"/>
      <c r="P87" s="57"/>
      <c r="Q87" s="57"/>
      <c r="R87" s="57"/>
      <c r="S87" s="57"/>
      <c r="T87" s="57"/>
      <c r="U87" s="57"/>
    </row>
    <row r="88" spans="1:21">
      <c r="A88" s="57"/>
      <c r="B88" s="179">
        <v>43004</v>
      </c>
      <c r="C88" s="108" t="s">
        <v>514</v>
      </c>
      <c r="D88" s="108" t="s">
        <v>497</v>
      </c>
      <c r="E88" s="108" t="s">
        <v>530</v>
      </c>
      <c r="F88" s="108" t="s">
        <v>593</v>
      </c>
      <c r="G88" s="180">
        <v>1731.3522</v>
      </c>
      <c r="H88" s="180">
        <v>2985.09</v>
      </c>
      <c r="I88" s="57"/>
      <c r="J88" s="57"/>
      <c r="K88" s="57"/>
      <c r="L88" s="57"/>
      <c r="M88" s="57"/>
      <c r="N88" s="57"/>
      <c r="O88" s="57"/>
      <c r="P88" s="57"/>
      <c r="Q88" s="57"/>
      <c r="R88" s="57"/>
      <c r="S88" s="57"/>
      <c r="T88" s="57"/>
      <c r="U88" s="57"/>
    </row>
    <row r="89" spans="1:21">
      <c r="A89" s="57"/>
      <c r="B89" s="179">
        <v>43191</v>
      </c>
      <c r="C89" s="108" t="s">
        <v>115</v>
      </c>
      <c r="D89" s="108" t="s">
        <v>526</v>
      </c>
      <c r="E89" s="108" t="s">
        <v>530</v>
      </c>
      <c r="F89" s="108" t="s">
        <v>594</v>
      </c>
      <c r="G89" s="180">
        <v>6032.3582000000006</v>
      </c>
      <c r="H89" s="180">
        <v>6451.72</v>
      </c>
      <c r="I89" s="57"/>
      <c r="J89" s="57"/>
      <c r="K89" s="57"/>
      <c r="L89" s="57"/>
      <c r="M89" s="57"/>
      <c r="N89" s="57"/>
      <c r="O89" s="57"/>
      <c r="P89" s="57"/>
      <c r="Q89" s="57"/>
      <c r="R89" s="57"/>
      <c r="S89" s="57"/>
      <c r="T89" s="57"/>
      <c r="U89" s="57"/>
    </row>
    <row r="90" spans="1:21">
      <c r="A90" s="57"/>
      <c r="B90" s="179">
        <v>42845</v>
      </c>
      <c r="C90" s="108" t="s">
        <v>514</v>
      </c>
      <c r="D90" s="108" t="s">
        <v>497</v>
      </c>
      <c r="E90" s="108" t="s">
        <v>537</v>
      </c>
      <c r="F90" s="108" t="s">
        <v>595</v>
      </c>
      <c r="G90" s="180">
        <v>640.66329999999994</v>
      </c>
      <c r="H90" s="180">
        <v>1085.8699999999999</v>
      </c>
      <c r="I90" s="57"/>
      <c r="J90" s="57"/>
      <c r="K90" s="57"/>
      <c r="L90" s="57"/>
      <c r="M90" s="57"/>
      <c r="N90" s="57"/>
      <c r="O90" s="57"/>
      <c r="P90" s="57"/>
      <c r="Q90" s="57"/>
      <c r="R90" s="57"/>
      <c r="S90" s="57"/>
      <c r="T90" s="57"/>
      <c r="U90" s="57"/>
    </row>
    <row r="91" spans="1:21">
      <c r="A91" s="57"/>
      <c r="B91" s="179">
        <v>43111</v>
      </c>
      <c r="C91" s="108" t="s">
        <v>514</v>
      </c>
      <c r="D91" s="108" t="s">
        <v>504</v>
      </c>
      <c r="E91" s="108" t="s">
        <v>515</v>
      </c>
      <c r="F91" s="108" t="s">
        <v>596</v>
      </c>
      <c r="G91" s="180">
        <v>5217.1855999999998</v>
      </c>
      <c r="H91" s="180">
        <v>5928.62</v>
      </c>
      <c r="I91" s="57"/>
      <c r="J91" s="57"/>
      <c r="K91" s="57"/>
      <c r="L91" s="57"/>
      <c r="M91" s="57"/>
      <c r="N91" s="57"/>
      <c r="O91" s="57"/>
      <c r="P91" s="57"/>
      <c r="Q91" s="57"/>
      <c r="R91" s="57"/>
      <c r="S91" s="57"/>
      <c r="T91" s="57"/>
      <c r="U91" s="57"/>
    </row>
    <row r="92" spans="1:21">
      <c r="A92" s="57"/>
      <c r="B92" s="179">
        <v>42954</v>
      </c>
      <c r="C92" s="108" t="s">
        <v>496</v>
      </c>
      <c r="D92" s="108" t="s">
        <v>528</v>
      </c>
      <c r="E92" s="108" t="s">
        <v>522</v>
      </c>
      <c r="F92" s="108" t="s">
        <v>597</v>
      </c>
      <c r="G92" s="180">
        <v>6549.8713500000003</v>
      </c>
      <c r="H92" s="180">
        <v>7005.21</v>
      </c>
      <c r="I92" s="57"/>
      <c r="J92" s="57"/>
      <c r="K92" s="57"/>
      <c r="L92" s="57"/>
      <c r="M92" s="57"/>
      <c r="N92" s="57"/>
      <c r="O92" s="57"/>
      <c r="P92" s="57"/>
      <c r="Q92" s="57"/>
      <c r="R92" s="57"/>
      <c r="S92" s="57"/>
      <c r="T92" s="57"/>
      <c r="U92" s="57"/>
    </row>
    <row r="93" spans="1:21">
      <c r="A93" s="57"/>
      <c r="B93" s="179">
        <v>43376</v>
      </c>
      <c r="C93" s="108" t="s">
        <v>115</v>
      </c>
      <c r="D93" s="108" t="s">
        <v>510</v>
      </c>
      <c r="E93" s="108" t="s">
        <v>522</v>
      </c>
      <c r="F93" s="108" t="s">
        <v>598</v>
      </c>
      <c r="G93" s="180">
        <v>1461.2336</v>
      </c>
      <c r="H93" s="180">
        <v>3949.28</v>
      </c>
      <c r="I93" s="57"/>
      <c r="J93" s="57"/>
      <c r="K93" s="57"/>
      <c r="L93" s="57"/>
      <c r="M93" s="57"/>
      <c r="N93" s="57"/>
      <c r="O93" s="57"/>
      <c r="P93" s="57"/>
      <c r="Q93" s="57"/>
      <c r="R93" s="57"/>
      <c r="S93" s="57"/>
      <c r="T93" s="57"/>
      <c r="U93" s="57"/>
    </row>
    <row r="94" spans="1:21">
      <c r="A94" s="57"/>
      <c r="B94" s="179">
        <v>43080</v>
      </c>
      <c r="C94" s="108" t="s">
        <v>503</v>
      </c>
      <c r="D94" s="108" t="s">
        <v>497</v>
      </c>
      <c r="E94" s="108" t="s">
        <v>505</v>
      </c>
      <c r="F94" s="108" t="s">
        <v>599</v>
      </c>
      <c r="G94" s="180">
        <v>3413.6274000000003</v>
      </c>
      <c r="H94" s="180">
        <v>9226.02</v>
      </c>
      <c r="I94" s="57"/>
      <c r="J94" s="57"/>
      <c r="K94" s="57"/>
      <c r="L94" s="57"/>
      <c r="M94" s="57"/>
      <c r="N94" s="57"/>
      <c r="O94" s="57"/>
      <c r="P94" s="57"/>
      <c r="Q94" s="57"/>
      <c r="R94" s="57"/>
      <c r="S94" s="57"/>
      <c r="T94" s="57"/>
      <c r="U94" s="57"/>
    </row>
    <row r="95" spans="1:21">
      <c r="A95" s="57"/>
      <c r="B95" s="179">
        <v>43114</v>
      </c>
      <c r="C95" s="108" t="s">
        <v>115</v>
      </c>
      <c r="D95" s="108" t="s">
        <v>404</v>
      </c>
      <c r="E95" s="108" t="s">
        <v>501</v>
      </c>
      <c r="F95" s="108" t="s">
        <v>600</v>
      </c>
      <c r="G95" s="180">
        <v>2674.672</v>
      </c>
      <c r="H95" s="180">
        <v>4863.04</v>
      </c>
      <c r="I95" s="57"/>
      <c r="J95" s="57"/>
      <c r="K95" s="57"/>
      <c r="L95" s="57"/>
      <c r="M95" s="57"/>
      <c r="N95" s="57"/>
      <c r="O95" s="57"/>
      <c r="P95" s="57"/>
      <c r="Q95" s="57"/>
      <c r="R95" s="57"/>
      <c r="S95" s="57"/>
      <c r="T95" s="57"/>
      <c r="U95" s="57"/>
    </row>
    <row r="96" spans="1:21">
      <c r="A96" s="57"/>
      <c r="B96" s="179">
        <v>42940</v>
      </c>
      <c r="C96" s="108" t="s">
        <v>496</v>
      </c>
      <c r="D96" s="108" t="s">
        <v>404</v>
      </c>
      <c r="E96" s="108" t="s">
        <v>501</v>
      </c>
      <c r="F96" s="108" t="s">
        <v>601</v>
      </c>
      <c r="G96" s="180">
        <v>3410.2440000000001</v>
      </c>
      <c r="H96" s="180">
        <v>7578.32</v>
      </c>
      <c r="I96" s="57"/>
      <c r="J96" s="57"/>
      <c r="K96" s="57"/>
      <c r="L96" s="57"/>
      <c r="M96" s="57"/>
      <c r="N96" s="57"/>
      <c r="O96" s="57"/>
      <c r="P96" s="57"/>
      <c r="Q96" s="57"/>
      <c r="R96" s="57"/>
      <c r="S96" s="57"/>
      <c r="T96" s="57"/>
      <c r="U96" s="57"/>
    </row>
    <row r="97" spans="1:21">
      <c r="A97" s="57"/>
      <c r="B97" s="179">
        <v>43108</v>
      </c>
      <c r="C97" s="108" t="s">
        <v>503</v>
      </c>
      <c r="D97" s="108" t="s">
        <v>526</v>
      </c>
      <c r="E97" s="108" t="s">
        <v>535</v>
      </c>
      <c r="F97" s="108" t="s">
        <v>602</v>
      </c>
      <c r="G97" s="180">
        <v>2173.2177999999999</v>
      </c>
      <c r="H97" s="180">
        <v>3683.42</v>
      </c>
      <c r="I97" s="57"/>
      <c r="J97" s="57"/>
      <c r="K97" s="57"/>
      <c r="L97" s="57"/>
      <c r="M97" s="57"/>
      <c r="N97" s="57"/>
      <c r="O97" s="57"/>
      <c r="P97" s="57"/>
      <c r="Q97" s="57"/>
      <c r="R97" s="57"/>
      <c r="S97" s="57"/>
      <c r="T97" s="57"/>
      <c r="U97" s="57"/>
    </row>
    <row r="98" spans="1:21">
      <c r="A98" s="57"/>
      <c r="B98" s="179">
        <v>42893</v>
      </c>
      <c r="C98" s="108" t="s">
        <v>514</v>
      </c>
      <c r="D98" s="108" t="s">
        <v>497</v>
      </c>
      <c r="E98" s="108" t="s">
        <v>562</v>
      </c>
      <c r="F98" s="108" t="s">
        <v>603</v>
      </c>
      <c r="G98" s="180">
        <v>3387.0825000000004</v>
      </c>
      <c r="H98" s="180">
        <v>7526.85</v>
      </c>
      <c r="I98" s="57"/>
      <c r="J98" s="57"/>
      <c r="K98" s="57"/>
      <c r="L98" s="57"/>
      <c r="M98" s="57"/>
      <c r="N98" s="57"/>
      <c r="O98" s="57"/>
      <c r="P98" s="57"/>
      <c r="Q98" s="57"/>
      <c r="R98" s="57"/>
      <c r="S98" s="57"/>
      <c r="T98" s="57"/>
      <c r="U98" s="57"/>
    </row>
    <row r="99" spans="1:21">
      <c r="A99" s="57"/>
      <c r="B99" s="179">
        <v>43148</v>
      </c>
      <c r="C99" s="108" t="s">
        <v>496</v>
      </c>
      <c r="D99" s="108" t="s">
        <v>510</v>
      </c>
      <c r="E99" s="108" t="s">
        <v>505</v>
      </c>
      <c r="F99" s="108" t="s">
        <v>604</v>
      </c>
      <c r="G99" s="180">
        <v>2266.7966000000001</v>
      </c>
      <c r="H99" s="180">
        <v>5271.62</v>
      </c>
      <c r="I99" s="57"/>
      <c r="J99" s="57"/>
      <c r="K99" s="57"/>
      <c r="L99" s="57"/>
      <c r="M99" s="57"/>
      <c r="N99" s="57"/>
      <c r="O99" s="57"/>
      <c r="P99" s="57"/>
      <c r="Q99" s="57"/>
      <c r="R99" s="57"/>
      <c r="S99" s="57"/>
      <c r="T99" s="57"/>
      <c r="U99" s="57"/>
    </row>
    <row r="100" spans="1:21">
      <c r="A100" s="57"/>
      <c r="B100" s="179">
        <v>42896</v>
      </c>
      <c r="C100" s="108" t="s">
        <v>514</v>
      </c>
      <c r="D100" s="108" t="s">
        <v>528</v>
      </c>
      <c r="E100" s="108" t="s">
        <v>524</v>
      </c>
      <c r="F100" s="108" t="s">
        <v>605</v>
      </c>
      <c r="G100" s="180">
        <v>3411.5625500000001</v>
      </c>
      <c r="H100" s="180">
        <v>3648.73</v>
      </c>
      <c r="I100" s="57"/>
      <c r="J100" s="57"/>
      <c r="K100" s="57"/>
      <c r="L100" s="57"/>
      <c r="M100" s="57"/>
      <c r="N100" s="57"/>
      <c r="O100" s="57"/>
      <c r="P100" s="57"/>
      <c r="Q100" s="57"/>
      <c r="R100" s="57"/>
      <c r="S100" s="57"/>
      <c r="T100" s="57"/>
      <c r="U100" s="57"/>
    </row>
    <row r="101" spans="1:21">
      <c r="A101" s="57"/>
      <c r="B101" s="179">
        <v>43380</v>
      </c>
      <c r="C101" s="108" t="s">
        <v>503</v>
      </c>
      <c r="D101" s="108" t="s">
        <v>404</v>
      </c>
      <c r="E101" s="108" t="s">
        <v>522</v>
      </c>
      <c r="F101" s="108" t="s">
        <v>606</v>
      </c>
      <c r="G101" s="180">
        <v>3464.6370000000002</v>
      </c>
      <c r="H101" s="180">
        <v>6299.34</v>
      </c>
      <c r="I101" s="57"/>
      <c r="J101" s="57"/>
      <c r="K101" s="57"/>
      <c r="L101" s="57"/>
      <c r="M101" s="57"/>
      <c r="N101" s="57"/>
      <c r="O101" s="57"/>
      <c r="P101" s="57"/>
      <c r="Q101" s="57"/>
      <c r="R101" s="57"/>
      <c r="S101" s="57"/>
      <c r="T101" s="57"/>
      <c r="U101" s="57"/>
    </row>
    <row r="102" spans="1:21">
      <c r="A102" s="57"/>
      <c r="B102" s="179">
        <v>42872</v>
      </c>
      <c r="C102" s="108" t="s">
        <v>514</v>
      </c>
      <c r="D102" s="108" t="s">
        <v>507</v>
      </c>
      <c r="E102" s="108" t="s">
        <v>535</v>
      </c>
      <c r="F102" s="108" t="s">
        <v>607</v>
      </c>
      <c r="G102" s="180">
        <v>2764.3959999999997</v>
      </c>
      <c r="H102" s="180">
        <v>4766.2</v>
      </c>
      <c r="I102" s="57"/>
      <c r="J102" s="57"/>
      <c r="K102" s="57"/>
      <c r="L102" s="57"/>
      <c r="M102" s="57"/>
      <c r="N102" s="57"/>
      <c r="O102" s="57"/>
      <c r="P102" s="57"/>
      <c r="Q102" s="57"/>
      <c r="R102" s="57"/>
      <c r="S102" s="57"/>
      <c r="T102" s="57"/>
      <c r="U102" s="57"/>
    </row>
    <row r="103" spans="1:21">
      <c r="A103" s="57"/>
      <c r="B103" s="179">
        <v>43339</v>
      </c>
      <c r="C103" s="108" t="s">
        <v>108</v>
      </c>
      <c r="D103" s="108" t="s">
        <v>526</v>
      </c>
      <c r="E103" s="108" t="s">
        <v>522</v>
      </c>
      <c r="F103" s="108" t="s">
        <v>608</v>
      </c>
      <c r="G103" s="180">
        <v>4832.6850000000004</v>
      </c>
      <c r="H103" s="180">
        <v>8786.7000000000007</v>
      </c>
      <c r="I103" s="57"/>
      <c r="J103" s="57"/>
      <c r="K103" s="57"/>
      <c r="L103" s="57"/>
      <c r="M103" s="57"/>
      <c r="N103" s="57"/>
      <c r="O103" s="57"/>
      <c r="P103" s="57"/>
      <c r="Q103" s="57"/>
      <c r="R103" s="57"/>
      <c r="S103" s="57"/>
      <c r="T103" s="57"/>
      <c r="U103" s="57"/>
    </row>
    <row r="104" spans="1:21">
      <c r="A104" s="57"/>
      <c r="B104" s="179">
        <v>42845</v>
      </c>
      <c r="C104" s="108" t="s">
        <v>115</v>
      </c>
      <c r="D104" s="108" t="s">
        <v>528</v>
      </c>
      <c r="E104" s="108" t="s">
        <v>501</v>
      </c>
      <c r="F104" s="108" t="s">
        <v>609</v>
      </c>
      <c r="G104" s="180">
        <v>4501.7550000000001</v>
      </c>
      <c r="H104" s="180">
        <v>6002.34</v>
      </c>
      <c r="I104" s="57"/>
      <c r="J104" s="57"/>
      <c r="K104" s="57"/>
      <c r="L104" s="57"/>
      <c r="M104" s="57"/>
      <c r="N104" s="57"/>
      <c r="O104" s="57"/>
      <c r="P104" s="57"/>
      <c r="Q104" s="57"/>
      <c r="R104" s="57"/>
      <c r="S104" s="57"/>
      <c r="T104" s="57"/>
      <c r="U104" s="57"/>
    </row>
    <row r="105" spans="1:21">
      <c r="A105" s="57"/>
      <c r="B105" s="179">
        <v>43341</v>
      </c>
      <c r="C105" s="108" t="s">
        <v>514</v>
      </c>
      <c r="D105" s="108" t="s">
        <v>510</v>
      </c>
      <c r="E105" s="108" t="s">
        <v>511</v>
      </c>
      <c r="F105" s="108" t="s">
        <v>610</v>
      </c>
      <c r="G105" s="180">
        <v>3729.2025000000003</v>
      </c>
      <c r="H105" s="180">
        <v>4972.2700000000004</v>
      </c>
      <c r="I105" s="57"/>
      <c r="J105" s="57"/>
      <c r="K105" s="57"/>
      <c r="L105" s="57"/>
      <c r="M105" s="57"/>
      <c r="N105" s="57"/>
      <c r="O105" s="57"/>
      <c r="P105" s="57"/>
      <c r="Q105" s="57"/>
      <c r="R105" s="57"/>
      <c r="S105" s="57"/>
      <c r="T105" s="57"/>
      <c r="U105" s="57"/>
    </row>
    <row r="106" spans="1:21">
      <c r="A106" s="57"/>
      <c r="B106" s="179">
        <v>43088</v>
      </c>
      <c r="C106" s="108" t="s">
        <v>108</v>
      </c>
      <c r="D106" s="108" t="s">
        <v>507</v>
      </c>
      <c r="E106" s="108" t="s">
        <v>562</v>
      </c>
      <c r="F106" s="108" t="s">
        <v>506</v>
      </c>
      <c r="G106" s="180">
        <v>5848.9125000000004</v>
      </c>
      <c r="H106" s="180">
        <v>7798.55</v>
      </c>
      <c r="I106" s="57"/>
      <c r="J106" s="57"/>
      <c r="K106" s="57"/>
      <c r="L106" s="57"/>
      <c r="M106" s="57"/>
      <c r="N106" s="57"/>
      <c r="O106" s="57"/>
      <c r="P106" s="57"/>
      <c r="Q106" s="57"/>
      <c r="R106" s="57"/>
      <c r="S106" s="57"/>
      <c r="T106" s="57"/>
      <c r="U106" s="57"/>
    </row>
    <row r="107" spans="1:21">
      <c r="A107" s="57"/>
      <c r="B107" s="179">
        <v>43342</v>
      </c>
      <c r="C107" s="108" t="s">
        <v>115</v>
      </c>
      <c r="D107" s="108" t="s">
        <v>526</v>
      </c>
      <c r="E107" s="108" t="s">
        <v>569</v>
      </c>
      <c r="F107" s="108" t="s">
        <v>563</v>
      </c>
      <c r="G107" s="180">
        <v>3931.9823999999994</v>
      </c>
      <c r="H107" s="180">
        <v>6779.28</v>
      </c>
      <c r="I107" s="57"/>
      <c r="J107" s="57"/>
      <c r="K107" s="57"/>
      <c r="L107" s="57"/>
      <c r="M107" s="57"/>
      <c r="N107" s="57"/>
      <c r="O107" s="57"/>
      <c r="P107" s="57"/>
      <c r="Q107" s="57"/>
      <c r="R107" s="57"/>
      <c r="S107" s="57"/>
      <c r="T107" s="57"/>
      <c r="U107" s="57"/>
    </row>
    <row r="108" spans="1:21">
      <c r="A108" s="57"/>
      <c r="B108" s="179">
        <v>42845</v>
      </c>
      <c r="C108" s="108" t="s">
        <v>115</v>
      </c>
      <c r="D108" s="108" t="s">
        <v>504</v>
      </c>
      <c r="E108" s="108" t="s">
        <v>501</v>
      </c>
      <c r="F108" s="108" t="s">
        <v>611</v>
      </c>
      <c r="G108" s="180">
        <v>3970.2932000000001</v>
      </c>
      <c r="H108" s="180">
        <v>9233.24</v>
      </c>
      <c r="I108" s="57"/>
      <c r="J108" s="57"/>
      <c r="K108" s="57"/>
      <c r="L108" s="57"/>
      <c r="M108" s="57"/>
      <c r="N108" s="57"/>
      <c r="O108" s="57"/>
      <c r="P108" s="57"/>
      <c r="Q108" s="57"/>
      <c r="R108" s="57"/>
      <c r="S108" s="57"/>
      <c r="T108" s="57"/>
      <c r="U108" s="57"/>
    </row>
    <row r="109" spans="1:21">
      <c r="A109" s="57"/>
      <c r="B109" s="179">
        <v>43359</v>
      </c>
      <c r="C109" s="108" t="s">
        <v>108</v>
      </c>
      <c r="D109" s="108" t="s">
        <v>507</v>
      </c>
      <c r="E109" s="108" t="s">
        <v>515</v>
      </c>
      <c r="F109" s="108" t="s">
        <v>612</v>
      </c>
      <c r="G109" s="180">
        <v>1805.7295000000001</v>
      </c>
      <c r="H109" s="180">
        <v>4880.3500000000004</v>
      </c>
      <c r="I109" s="57"/>
      <c r="J109" s="57"/>
      <c r="K109" s="57"/>
      <c r="L109" s="57"/>
      <c r="M109" s="57"/>
      <c r="N109" s="57"/>
      <c r="O109" s="57"/>
      <c r="P109" s="57"/>
      <c r="Q109" s="57"/>
      <c r="R109" s="57"/>
      <c r="S109" s="57"/>
      <c r="T109" s="57"/>
      <c r="U109" s="57"/>
    </row>
    <row r="110" spans="1:21">
      <c r="A110" s="57"/>
      <c r="B110" s="179">
        <v>42755</v>
      </c>
      <c r="C110" s="108" t="s">
        <v>514</v>
      </c>
      <c r="D110" s="108" t="s">
        <v>528</v>
      </c>
      <c r="E110" s="108" t="s">
        <v>530</v>
      </c>
      <c r="F110" s="108" t="s">
        <v>613</v>
      </c>
      <c r="G110" s="180">
        <v>2705.4448000000002</v>
      </c>
      <c r="H110" s="180">
        <v>4664.5600000000004</v>
      </c>
      <c r="I110" s="57"/>
      <c r="J110" s="57"/>
      <c r="K110" s="57"/>
      <c r="L110" s="57"/>
      <c r="M110" s="57"/>
      <c r="N110" s="57"/>
      <c r="O110" s="57"/>
      <c r="P110" s="57"/>
      <c r="Q110" s="57"/>
      <c r="R110" s="57"/>
      <c r="S110" s="57"/>
      <c r="T110" s="57"/>
      <c r="U110" s="57"/>
    </row>
    <row r="111" spans="1:21">
      <c r="A111" s="57"/>
      <c r="B111" s="179">
        <v>43233</v>
      </c>
      <c r="C111" s="108" t="s">
        <v>514</v>
      </c>
      <c r="D111" s="108" t="s">
        <v>510</v>
      </c>
      <c r="E111" s="108" t="s">
        <v>569</v>
      </c>
      <c r="F111" s="108" t="s">
        <v>614</v>
      </c>
      <c r="G111" s="180">
        <v>4431.1187999999993</v>
      </c>
      <c r="H111" s="180">
        <v>7639.86</v>
      </c>
      <c r="I111" s="57"/>
      <c r="J111" s="57"/>
      <c r="K111" s="57"/>
      <c r="L111" s="57"/>
      <c r="M111" s="57"/>
      <c r="N111" s="57"/>
      <c r="O111" s="57"/>
      <c r="P111" s="57"/>
      <c r="Q111" s="57"/>
      <c r="R111" s="57"/>
      <c r="S111" s="57"/>
      <c r="T111" s="57"/>
      <c r="U111" s="57"/>
    </row>
    <row r="112" spans="1:21">
      <c r="A112" s="57"/>
      <c r="B112" s="179">
        <v>42931</v>
      </c>
      <c r="C112" s="108" t="s">
        <v>503</v>
      </c>
      <c r="D112" s="108" t="s">
        <v>504</v>
      </c>
      <c r="E112" s="108" t="s">
        <v>524</v>
      </c>
      <c r="F112" s="108" t="s">
        <v>615</v>
      </c>
      <c r="G112" s="180">
        <v>1908.5475000000001</v>
      </c>
      <c r="H112" s="180">
        <v>2544.73</v>
      </c>
      <c r="I112" s="57"/>
      <c r="J112" s="57"/>
      <c r="K112" s="57"/>
      <c r="L112" s="57"/>
      <c r="M112" s="57"/>
      <c r="N112" s="57"/>
      <c r="O112" s="57"/>
      <c r="P112" s="57"/>
      <c r="Q112" s="57"/>
      <c r="R112" s="57"/>
      <c r="S112" s="57"/>
      <c r="T112" s="57"/>
      <c r="U112" s="57"/>
    </row>
    <row r="113" spans="1:21">
      <c r="A113" s="57"/>
      <c r="B113" s="179">
        <v>43375</v>
      </c>
      <c r="C113" s="108" t="s">
        <v>115</v>
      </c>
      <c r="D113" s="108" t="s">
        <v>500</v>
      </c>
      <c r="E113" s="108" t="s">
        <v>501</v>
      </c>
      <c r="F113" s="108" t="s">
        <v>616</v>
      </c>
      <c r="G113" s="180">
        <v>6662.8287000000009</v>
      </c>
      <c r="H113" s="180">
        <v>7126.02</v>
      </c>
      <c r="I113" s="57"/>
      <c r="J113" s="57"/>
      <c r="K113" s="57"/>
      <c r="L113" s="57"/>
      <c r="M113" s="57"/>
      <c r="N113" s="57"/>
      <c r="O113" s="57"/>
      <c r="P113" s="57"/>
      <c r="Q113" s="57"/>
      <c r="R113" s="57"/>
      <c r="S113" s="57"/>
      <c r="T113" s="57"/>
      <c r="U113" s="57"/>
    </row>
    <row r="114" spans="1:21">
      <c r="A114" s="57"/>
      <c r="B114" s="179">
        <v>43075</v>
      </c>
      <c r="C114" s="108" t="s">
        <v>108</v>
      </c>
      <c r="D114" s="108" t="s">
        <v>528</v>
      </c>
      <c r="E114" s="108" t="s">
        <v>537</v>
      </c>
      <c r="F114" s="108" t="s">
        <v>617</v>
      </c>
      <c r="G114" s="180">
        <v>2226.9456</v>
      </c>
      <c r="H114" s="180">
        <v>2530.62</v>
      </c>
      <c r="I114" s="57"/>
      <c r="J114" s="57"/>
      <c r="K114" s="57"/>
      <c r="L114" s="57"/>
      <c r="M114" s="57"/>
      <c r="N114" s="57"/>
      <c r="O114" s="57"/>
      <c r="P114" s="57"/>
      <c r="Q114" s="57"/>
      <c r="R114" s="57"/>
      <c r="S114" s="57"/>
      <c r="T114" s="57"/>
      <c r="U114" s="57"/>
    </row>
    <row r="115" spans="1:21">
      <c r="A115" s="57"/>
      <c r="B115" s="179">
        <v>43382</v>
      </c>
      <c r="C115" s="108" t="s">
        <v>514</v>
      </c>
      <c r="D115" s="108" t="s">
        <v>510</v>
      </c>
      <c r="E115" s="108" t="s">
        <v>520</v>
      </c>
      <c r="F115" s="108" t="s">
        <v>618</v>
      </c>
      <c r="G115" s="180">
        <v>5385.81</v>
      </c>
      <c r="H115" s="180">
        <v>7181.08</v>
      </c>
      <c r="I115" s="57"/>
      <c r="J115" s="57"/>
      <c r="K115" s="57"/>
      <c r="L115" s="57"/>
      <c r="M115" s="57"/>
      <c r="N115" s="57"/>
      <c r="O115" s="57"/>
      <c r="P115" s="57"/>
      <c r="Q115" s="57"/>
      <c r="R115" s="57"/>
      <c r="S115" s="57"/>
      <c r="T115" s="57"/>
      <c r="U115" s="57"/>
    </row>
    <row r="116" spans="1:21">
      <c r="A116" s="57"/>
      <c r="B116" s="179">
        <v>42920</v>
      </c>
      <c r="C116" s="108" t="s">
        <v>514</v>
      </c>
      <c r="D116" s="108" t="s">
        <v>497</v>
      </c>
      <c r="E116" s="108" t="s">
        <v>535</v>
      </c>
      <c r="F116" s="108" t="s">
        <v>619</v>
      </c>
      <c r="G116" s="180">
        <v>3442.4258</v>
      </c>
      <c r="H116" s="180">
        <v>5834.62</v>
      </c>
      <c r="I116" s="57"/>
      <c r="J116" s="57"/>
      <c r="K116" s="57"/>
      <c r="L116" s="57"/>
      <c r="M116" s="57"/>
      <c r="N116" s="57"/>
      <c r="O116" s="57"/>
      <c r="P116" s="57"/>
      <c r="Q116" s="57"/>
      <c r="R116" s="57"/>
      <c r="S116" s="57"/>
      <c r="T116" s="57"/>
      <c r="U116" s="57"/>
    </row>
    <row r="117" spans="1:21">
      <c r="A117" s="57"/>
      <c r="B117" s="179">
        <v>43386</v>
      </c>
      <c r="C117" s="108" t="s">
        <v>496</v>
      </c>
      <c r="D117" s="108" t="s">
        <v>526</v>
      </c>
      <c r="E117" s="108" t="s">
        <v>562</v>
      </c>
      <c r="F117" s="108" t="s">
        <v>620</v>
      </c>
      <c r="G117" s="180">
        <v>2395.2467999999999</v>
      </c>
      <c r="H117" s="180">
        <v>6473.64</v>
      </c>
      <c r="I117" s="57"/>
      <c r="J117" s="57"/>
      <c r="K117" s="57"/>
      <c r="L117" s="57"/>
      <c r="M117" s="57"/>
      <c r="N117" s="57"/>
      <c r="O117" s="57"/>
      <c r="P117" s="57"/>
      <c r="Q117" s="57"/>
      <c r="R117" s="57"/>
      <c r="S117" s="57"/>
      <c r="T117" s="57"/>
      <c r="U117" s="57"/>
    </row>
    <row r="118" spans="1:21">
      <c r="A118" s="57"/>
      <c r="B118" s="179">
        <v>42736</v>
      </c>
      <c r="C118" s="108" t="s">
        <v>514</v>
      </c>
      <c r="D118" s="108" t="s">
        <v>528</v>
      </c>
      <c r="E118" s="108" t="s">
        <v>508</v>
      </c>
      <c r="F118" s="108" t="s">
        <v>621</v>
      </c>
      <c r="G118" s="180">
        <v>1251.6849999999999</v>
      </c>
      <c r="H118" s="180">
        <v>2121.5</v>
      </c>
      <c r="I118" s="57"/>
      <c r="J118" s="57"/>
      <c r="K118" s="57"/>
      <c r="L118" s="57"/>
      <c r="M118" s="57"/>
      <c r="N118" s="57"/>
      <c r="O118" s="57"/>
      <c r="P118" s="57"/>
      <c r="Q118" s="57"/>
      <c r="R118" s="57"/>
      <c r="S118" s="57"/>
      <c r="T118" s="57"/>
      <c r="U118" s="57"/>
    </row>
    <row r="119" spans="1:21">
      <c r="A119" s="57"/>
      <c r="B119" s="179">
        <v>43340</v>
      </c>
      <c r="C119" s="108" t="s">
        <v>115</v>
      </c>
      <c r="D119" s="108" t="s">
        <v>504</v>
      </c>
      <c r="E119" s="108" t="s">
        <v>530</v>
      </c>
      <c r="F119" s="108" t="s">
        <v>622</v>
      </c>
      <c r="G119" s="180">
        <v>5349.4444000000003</v>
      </c>
      <c r="H119" s="180">
        <v>7866.83</v>
      </c>
      <c r="I119" s="57"/>
      <c r="J119" s="57"/>
      <c r="K119" s="57"/>
      <c r="L119" s="57"/>
      <c r="M119" s="57"/>
      <c r="N119" s="57"/>
      <c r="O119" s="57"/>
      <c r="P119" s="57"/>
      <c r="Q119" s="57"/>
      <c r="R119" s="57"/>
      <c r="S119" s="57"/>
      <c r="T119" s="57"/>
      <c r="U119" s="57"/>
    </row>
    <row r="120" spans="1:21">
      <c r="A120" s="57"/>
      <c r="B120" s="179">
        <v>42974</v>
      </c>
      <c r="C120" s="108" t="s">
        <v>514</v>
      </c>
      <c r="D120" s="108" t="s">
        <v>510</v>
      </c>
      <c r="E120" s="108" t="s">
        <v>530</v>
      </c>
      <c r="F120" s="108" t="s">
        <v>623</v>
      </c>
      <c r="G120" s="180">
        <v>5843.4508000000005</v>
      </c>
      <c r="H120" s="180">
        <v>6249.68</v>
      </c>
      <c r="I120" s="57"/>
      <c r="J120" s="57"/>
      <c r="K120" s="57"/>
      <c r="L120" s="57"/>
      <c r="M120" s="57"/>
      <c r="N120" s="57"/>
      <c r="O120" s="57"/>
      <c r="P120" s="57"/>
      <c r="Q120" s="57"/>
      <c r="R120" s="57"/>
      <c r="S120" s="57"/>
      <c r="T120" s="57"/>
      <c r="U120" s="57"/>
    </row>
    <row r="121" spans="1:21">
      <c r="A121" s="57"/>
      <c r="B121" s="179">
        <v>43337</v>
      </c>
      <c r="C121" s="108" t="s">
        <v>108</v>
      </c>
      <c r="D121" s="108" t="s">
        <v>528</v>
      </c>
      <c r="E121" s="108" t="s">
        <v>535</v>
      </c>
      <c r="F121" s="108" t="s">
        <v>624</v>
      </c>
      <c r="G121" s="180">
        <v>2050.4450000000002</v>
      </c>
      <c r="H121" s="180">
        <v>3535.25</v>
      </c>
      <c r="I121" s="57"/>
      <c r="J121" s="57"/>
      <c r="K121" s="57"/>
      <c r="L121" s="57"/>
      <c r="M121" s="57"/>
      <c r="N121" s="57"/>
      <c r="O121" s="57"/>
      <c r="P121" s="57"/>
      <c r="Q121" s="57"/>
      <c r="R121" s="57"/>
      <c r="S121" s="57"/>
      <c r="T121" s="57"/>
      <c r="U121" s="57"/>
    </row>
    <row r="122" spans="1:21">
      <c r="A122" s="57"/>
      <c r="B122" s="179">
        <v>42950</v>
      </c>
      <c r="C122" s="108" t="s">
        <v>108</v>
      </c>
      <c r="D122" s="108" t="s">
        <v>500</v>
      </c>
      <c r="E122" s="108" t="s">
        <v>562</v>
      </c>
      <c r="F122" s="108" t="s">
        <v>625</v>
      </c>
      <c r="G122" s="180">
        <v>8814.5722500000011</v>
      </c>
      <c r="H122" s="180">
        <v>9427.35</v>
      </c>
      <c r="I122" s="57"/>
      <c r="J122" s="57"/>
      <c r="K122" s="57"/>
      <c r="L122" s="57"/>
      <c r="M122" s="57"/>
      <c r="N122" s="57"/>
      <c r="O122" s="57"/>
      <c r="P122" s="57"/>
      <c r="Q122" s="57"/>
      <c r="R122" s="57"/>
      <c r="S122" s="57"/>
      <c r="T122" s="57"/>
      <c r="U122" s="57"/>
    </row>
    <row r="123" spans="1:21">
      <c r="A123" s="57"/>
      <c r="B123" s="179">
        <v>43208</v>
      </c>
      <c r="C123" s="108" t="s">
        <v>108</v>
      </c>
      <c r="D123" s="108" t="s">
        <v>526</v>
      </c>
      <c r="E123" s="108" t="s">
        <v>508</v>
      </c>
      <c r="F123" s="108" t="s">
        <v>626</v>
      </c>
      <c r="G123" s="180">
        <v>45.006500000000003</v>
      </c>
      <c r="H123" s="180">
        <v>81.83</v>
      </c>
      <c r="I123" s="57"/>
      <c r="J123" s="57"/>
      <c r="K123" s="57"/>
      <c r="L123" s="57"/>
      <c r="M123" s="57"/>
      <c r="N123" s="57"/>
      <c r="O123" s="57"/>
      <c r="P123" s="57"/>
      <c r="Q123" s="57"/>
      <c r="R123" s="57"/>
      <c r="S123" s="57"/>
      <c r="T123" s="57"/>
      <c r="U123" s="57"/>
    </row>
    <row r="124" spans="1:21">
      <c r="A124" s="57"/>
      <c r="B124" s="179">
        <v>42956</v>
      </c>
      <c r="C124" s="108" t="s">
        <v>115</v>
      </c>
      <c r="D124" s="108" t="s">
        <v>497</v>
      </c>
      <c r="E124" s="108" t="s">
        <v>522</v>
      </c>
      <c r="F124" s="108" t="s">
        <v>627</v>
      </c>
      <c r="G124" s="180">
        <v>1370.5505000000001</v>
      </c>
      <c r="H124" s="180">
        <v>2491.91</v>
      </c>
      <c r="I124" s="57"/>
      <c r="J124" s="57"/>
      <c r="K124" s="57"/>
      <c r="L124" s="57"/>
      <c r="M124" s="57"/>
      <c r="N124" s="57"/>
      <c r="O124" s="57"/>
      <c r="P124" s="57"/>
      <c r="Q124" s="57"/>
      <c r="R124" s="57"/>
      <c r="S124" s="57"/>
      <c r="T124" s="57"/>
      <c r="U124" s="57"/>
    </row>
    <row r="125" spans="1:21">
      <c r="A125" s="57"/>
      <c r="B125" s="179">
        <v>43111</v>
      </c>
      <c r="C125" s="108" t="s">
        <v>503</v>
      </c>
      <c r="D125" s="108" t="s">
        <v>500</v>
      </c>
      <c r="E125" s="108" t="s">
        <v>498</v>
      </c>
      <c r="F125" s="108" t="s">
        <v>628</v>
      </c>
      <c r="G125" s="180">
        <v>3249.5644499999999</v>
      </c>
      <c r="H125" s="180">
        <v>3475.47</v>
      </c>
      <c r="I125" s="57"/>
      <c r="J125" s="57"/>
      <c r="K125" s="57"/>
      <c r="L125" s="57"/>
      <c r="M125" s="57"/>
      <c r="N125" s="57"/>
      <c r="O125" s="57"/>
      <c r="P125" s="57"/>
      <c r="Q125" s="57"/>
      <c r="R125" s="57"/>
      <c r="S125" s="57"/>
      <c r="T125" s="57"/>
      <c r="U125" s="57"/>
    </row>
    <row r="126" spans="1:21">
      <c r="A126" s="57"/>
      <c r="B126" s="179">
        <v>42977</v>
      </c>
      <c r="C126" s="108" t="s">
        <v>496</v>
      </c>
      <c r="D126" s="108" t="s">
        <v>507</v>
      </c>
      <c r="E126" s="108" t="s">
        <v>515</v>
      </c>
      <c r="F126" s="108" t="s">
        <v>629</v>
      </c>
      <c r="G126" s="180">
        <v>4482.7980000000007</v>
      </c>
      <c r="H126" s="180">
        <v>6592.35</v>
      </c>
      <c r="I126" s="57"/>
      <c r="J126" s="57"/>
      <c r="K126" s="57"/>
      <c r="L126" s="57"/>
      <c r="M126" s="57"/>
      <c r="N126" s="57"/>
      <c r="O126" s="57"/>
      <c r="P126" s="57"/>
      <c r="Q126" s="57"/>
      <c r="R126" s="57"/>
      <c r="S126" s="57"/>
      <c r="T126" s="57"/>
      <c r="U126" s="57"/>
    </row>
    <row r="127" spans="1:21">
      <c r="A127" s="57"/>
      <c r="B127" s="179">
        <v>43261</v>
      </c>
      <c r="C127" s="108" t="s">
        <v>514</v>
      </c>
      <c r="D127" s="108" t="s">
        <v>526</v>
      </c>
      <c r="E127" s="108" t="s">
        <v>501</v>
      </c>
      <c r="F127" s="108" t="s">
        <v>630</v>
      </c>
      <c r="G127" s="180">
        <v>5331.8281500000003</v>
      </c>
      <c r="H127" s="180">
        <v>5702.49</v>
      </c>
      <c r="I127" s="57"/>
      <c r="J127" s="57"/>
      <c r="K127" s="57"/>
      <c r="L127" s="57"/>
      <c r="M127" s="57"/>
      <c r="N127" s="57"/>
      <c r="O127" s="57"/>
      <c r="P127" s="57"/>
      <c r="Q127" s="57"/>
      <c r="R127" s="57"/>
      <c r="S127" s="57"/>
      <c r="T127" s="57"/>
      <c r="U127" s="57"/>
    </row>
    <row r="128" spans="1:21">
      <c r="A128" s="57"/>
      <c r="B128" s="179">
        <v>42951</v>
      </c>
      <c r="C128" s="108" t="s">
        <v>514</v>
      </c>
      <c r="D128" s="108" t="s">
        <v>510</v>
      </c>
      <c r="E128" s="108" t="s">
        <v>508</v>
      </c>
      <c r="F128" s="108" t="s">
        <v>631</v>
      </c>
      <c r="G128" s="180">
        <v>2881.4256999999998</v>
      </c>
      <c r="H128" s="180">
        <v>6700.99</v>
      </c>
      <c r="I128" s="57"/>
      <c r="J128" s="57"/>
      <c r="K128" s="57"/>
      <c r="L128" s="57"/>
      <c r="M128" s="57"/>
      <c r="N128" s="57"/>
      <c r="O128" s="57"/>
      <c r="P128" s="57"/>
      <c r="Q128" s="57"/>
      <c r="R128" s="57"/>
      <c r="S128" s="57"/>
      <c r="T128" s="57"/>
      <c r="U128" s="57"/>
    </row>
    <row r="129" spans="1:21">
      <c r="A129" s="57"/>
      <c r="B129" s="179">
        <v>43233</v>
      </c>
      <c r="C129" s="108" t="s">
        <v>503</v>
      </c>
      <c r="D129" s="108" t="s">
        <v>526</v>
      </c>
      <c r="E129" s="108" t="s">
        <v>515</v>
      </c>
      <c r="F129" s="108" t="s">
        <v>632</v>
      </c>
      <c r="G129" s="180">
        <v>2666.1385999999998</v>
      </c>
      <c r="H129" s="180">
        <v>7205.78</v>
      </c>
      <c r="I129" s="57"/>
      <c r="J129" s="57"/>
      <c r="K129" s="57"/>
      <c r="L129" s="57"/>
      <c r="M129" s="57"/>
      <c r="N129" s="57"/>
      <c r="O129" s="57"/>
      <c r="P129" s="57"/>
      <c r="Q129" s="57"/>
      <c r="R129" s="57"/>
      <c r="S129" s="57"/>
      <c r="T129" s="57"/>
      <c r="U129" s="57"/>
    </row>
    <row r="130" spans="1:21">
      <c r="A130" s="57"/>
      <c r="B130" s="179">
        <v>42744</v>
      </c>
      <c r="C130" s="108" t="s">
        <v>514</v>
      </c>
      <c r="D130" s="108" t="s">
        <v>526</v>
      </c>
      <c r="E130" s="108" t="s">
        <v>535</v>
      </c>
      <c r="F130" s="108" t="s">
        <v>633</v>
      </c>
      <c r="G130" s="180">
        <v>725.55250000000001</v>
      </c>
      <c r="H130" s="180">
        <v>1229.75</v>
      </c>
      <c r="I130" s="57"/>
      <c r="J130" s="57"/>
      <c r="K130" s="57"/>
      <c r="L130" s="57"/>
      <c r="M130" s="57"/>
      <c r="N130" s="57"/>
      <c r="O130" s="57"/>
      <c r="P130" s="57"/>
      <c r="Q130" s="57"/>
      <c r="R130" s="57"/>
      <c r="S130" s="57"/>
      <c r="T130" s="57"/>
      <c r="U130" s="57"/>
    </row>
    <row r="131" spans="1:21">
      <c r="A131" s="57"/>
      <c r="B131" s="179">
        <v>43330</v>
      </c>
      <c r="C131" s="108" t="s">
        <v>514</v>
      </c>
      <c r="D131" s="108" t="s">
        <v>510</v>
      </c>
      <c r="E131" s="108" t="s">
        <v>508</v>
      </c>
      <c r="F131" s="108" t="s">
        <v>634</v>
      </c>
      <c r="G131" s="180">
        <v>2420.9618</v>
      </c>
      <c r="H131" s="180">
        <v>6543.14</v>
      </c>
      <c r="I131" s="57"/>
      <c r="J131" s="57"/>
      <c r="K131" s="57"/>
      <c r="L131" s="57"/>
      <c r="M131" s="57"/>
      <c r="N131" s="57"/>
      <c r="O131" s="57"/>
      <c r="P131" s="57"/>
      <c r="Q131" s="57"/>
      <c r="R131" s="57"/>
      <c r="S131" s="57"/>
      <c r="T131" s="57"/>
      <c r="U131" s="57"/>
    </row>
    <row r="132" spans="1:21">
      <c r="A132" s="57"/>
      <c r="B132" s="179">
        <v>42957</v>
      </c>
      <c r="C132" s="108" t="s">
        <v>503</v>
      </c>
      <c r="D132" s="108" t="s">
        <v>528</v>
      </c>
      <c r="E132" s="108" t="s">
        <v>501</v>
      </c>
      <c r="F132" s="108" t="s">
        <v>635</v>
      </c>
      <c r="G132" s="180">
        <v>234.08879999999999</v>
      </c>
      <c r="H132" s="180">
        <v>266.01</v>
      </c>
      <c r="I132" s="57"/>
      <c r="J132" s="57"/>
      <c r="K132" s="57"/>
      <c r="L132" s="57"/>
      <c r="M132" s="57"/>
      <c r="N132" s="57"/>
      <c r="O132" s="57"/>
      <c r="P132" s="57"/>
      <c r="Q132" s="57"/>
      <c r="R132" s="57"/>
      <c r="S132" s="57"/>
      <c r="T132" s="57"/>
      <c r="U132" s="57"/>
    </row>
    <row r="133" spans="1:21">
      <c r="A133" s="57"/>
      <c r="B133" s="179">
        <v>43146</v>
      </c>
      <c r="C133" s="108" t="s">
        <v>514</v>
      </c>
      <c r="D133" s="108" t="s">
        <v>404</v>
      </c>
      <c r="E133" s="108" t="s">
        <v>501</v>
      </c>
      <c r="F133" s="108" t="s">
        <v>636</v>
      </c>
      <c r="G133" s="180">
        <v>58.759700000000002</v>
      </c>
      <c r="H133" s="180">
        <v>158.81</v>
      </c>
      <c r="I133" s="57"/>
      <c r="J133" s="57"/>
      <c r="K133" s="57"/>
      <c r="L133" s="57"/>
      <c r="M133" s="57"/>
      <c r="N133" s="57"/>
      <c r="O133" s="57"/>
      <c r="P133" s="57"/>
      <c r="Q133" s="57"/>
      <c r="R133" s="57"/>
      <c r="S133" s="57"/>
      <c r="T133" s="57"/>
      <c r="U133" s="57"/>
    </row>
    <row r="134" spans="1:21">
      <c r="A134" s="57"/>
      <c r="B134" s="179">
        <v>43089</v>
      </c>
      <c r="C134" s="108" t="s">
        <v>496</v>
      </c>
      <c r="D134" s="108" t="s">
        <v>507</v>
      </c>
      <c r="E134" s="108" t="s">
        <v>535</v>
      </c>
      <c r="F134" s="108" t="s">
        <v>637</v>
      </c>
      <c r="G134" s="180">
        <v>5876.5946999999996</v>
      </c>
      <c r="H134" s="180">
        <v>9960.33</v>
      </c>
      <c r="I134" s="57"/>
      <c r="J134" s="57"/>
      <c r="K134" s="57"/>
      <c r="L134" s="57"/>
      <c r="M134" s="57"/>
      <c r="N134" s="57"/>
      <c r="O134" s="57"/>
      <c r="P134" s="57"/>
      <c r="Q134" s="57"/>
      <c r="R134" s="57"/>
      <c r="S134" s="57"/>
      <c r="T134" s="57"/>
      <c r="U134" s="57"/>
    </row>
    <row r="135" spans="1:21">
      <c r="A135" s="57"/>
      <c r="B135" s="179">
        <v>43283</v>
      </c>
      <c r="C135" s="108" t="s">
        <v>514</v>
      </c>
      <c r="D135" s="108" t="s">
        <v>507</v>
      </c>
      <c r="E135" s="108" t="s">
        <v>522</v>
      </c>
      <c r="F135" s="108" t="s">
        <v>638</v>
      </c>
      <c r="G135" s="180">
        <v>836.17600000000004</v>
      </c>
      <c r="H135" s="180">
        <v>1520.32</v>
      </c>
      <c r="I135" s="57"/>
      <c r="J135" s="57"/>
      <c r="K135" s="57"/>
      <c r="L135" s="57"/>
      <c r="M135" s="57"/>
      <c r="N135" s="57"/>
      <c r="O135" s="57"/>
      <c r="P135" s="57"/>
      <c r="Q135" s="57"/>
      <c r="R135" s="57"/>
      <c r="S135" s="57"/>
      <c r="T135" s="57"/>
      <c r="U135" s="57"/>
    </row>
    <row r="136" spans="1:21">
      <c r="A136" s="57"/>
      <c r="B136" s="179">
        <v>42797</v>
      </c>
      <c r="C136" s="108" t="s">
        <v>108</v>
      </c>
      <c r="D136" s="108" t="s">
        <v>528</v>
      </c>
      <c r="E136" s="108" t="s">
        <v>537</v>
      </c>
      <c r="F136" s="108" t="s">
        <v>639</v>
      </c>
      <c r="G136" s="180">
        <v>426.47829999999999</v>
      </c>
      <c r="H136" s="180">
        <v>991.81</v>
      </c>
      <c r="I136" s="57"/>
      <c r="J136" s="57"/>
      <c r="K136" s="57"/>
      <c r="L136" s="57"/>
      <c r="M136" s="57"/>
      <c r="N136" s="57"/>
      <c r="O136" s="57"/>
      <c r="P136" s="57"/>
      <c r="Q136" s="57"/>
      <c r="R136" s="57"/>
      <c r="S136" s="57"/>
      <c r="T136" s="57"/>
      <c r="U136" s="57"/>
    </row>
    <row r="137" spans="1:21">
      <c r="A137" s="57"/>
      <c r="B137" s="179">
        <v>43134</v>
      </c>
      <c r="C137" s="108" t="s">
        <v>108</v>
      </c>
      <c r="D137" s="108" t="s">
        <v>526</v>
      </c>
      <c r="E137" s="108" t="s">
        <v>515</v>
      </c>
      <c r="F137" s="108" t="s">
        <v>640</v>
      </c>
      <c r="G137" s="180">
        <v>5162.8456000000006</v>
      </c>
      <c r="H137" s="180">
        <v>5521.76</v>
      </c>
      <c r="I137" s="57"/>
      <c r="J137" s="57"/>
      <c r="K137" s="57"/>
      <c r="L137" s="57"/>
      <c r="M137" s="57"/>
      <c r="N137" s="57"/>
      <c r="O137" s="57"/>
      <c r="P137" s="57"/>
      <c r="Q137" s="57"/>
      <c r="R137" s="57"/>
      <c r="S137" s="57"/>
      <c r="T137" s="57"/>
      <c r="U137" s="57"/>
    </row>
    <row r="138" spans="1:21">
      <c r="A138" s="57"/>
      <c r="B138" s="179">
        <v>43060</v>
      </c>
      <c r="C138" s="108" t="s">
        <v>108</v>
      </c>
      <c r="D138" s="108" t="s">
        <v>507</v>
      </c>
      <c r="E138" s="108" t="s">
        <v>524</v>
      </c>
      <c r="F138" s="108" t="s">
        <v>641</v>
      </c>
      <c r="G138" s="180">
        <v>1768.9535999999998</v>
      </c>
      <c r="H138" s="180">
        <v>3049.92</v>
      </c>
      <c r="I138" s="57"/>
      <c r="J138" s="57"/>
      <c r="K138" s="57"/>
      <c r="L138" s="57"/>
      <c r="M138" s="57"/>
      <c r="N138" s="57"/>
      <c r="O138" s="57"/>
      <c r="P138" s="57"/>
      <c r="Q138" s="57"/>
      <c r="R138" s="57"/>
      <c r="S138" s="57"/>
      <c r="T138" s="57"/>
      <c r="U138" s="57"/>
    </row>
    <row r="139" spans="1:21">
      <c r="A139" s="57"/>
      <c r="B139" s="179">
        <v>43401</v>
      </c>
      <c r="C139" s="108" t="s">
        <v>115</v>
      </c>
      <c r="D139" s="108" t="s">
        <v>404</v>
      </c>
      <c r="E139" s="108" t="s">
        <v>498</v>
      </c>
      <c r="F139" s="108" t="s">
        <v>642</v>
      </c>
      <c r="G139" s="180">
        <v>2714.0059000000001</v>
      </c>
      <c r="H139" s="180">
        <v>4600.01</v>
      </c>
      <c r="I139" s="57"/>
      <c r="J139" s="57"/>
      <c r="K139" s="57"/>
      <c r="L139" s="57"/>
      <c r="M139" s="57"/>
      <c r="N139" s="57"/>
      <c r="O139" s="57"/>
      <c r="P139" s="57"/>
      <c r="Q139" s="57"/>
      <c r="R139" s="57"/>
      <c r="S139" s="57"/>
      <c r="T139" s="57"/>
      <c r="U139" s="57"/>
    </row>
    <row r="140" spans="1:21">
      <c r="A140" s="57"/>
      <c r="B140" s="179">
        <v>42795</v>
      </c>
      <c r="C140" s="108" t="s">
        <v>514</v>
      </c>
      <c r="D140" s="108" t="s">
        <v>526</v>
      </c>
      <c r="E140" s="108" t="s">
        <v>522</v>
      </c>
      <c r="F140" s="108" t="s">
        <v>643</v>
      </c>
      <c r="G140" s="180">
        <v>1885.7070000000001</v>
      </c>
      <c r="H140" s="180">
        <v>4190.46</v>
      </c>
      <c r="I140" s="57"/>
      <c r="J140" s="57"/>
      <c r="K140" s="57"/>
      <c r="L140" s="57"/>
      <c r="M140" s="57"/>
      <c r="N140" s="57"/>
      <c r="O140" s="57"/>
      <c r="P140" s="57"/>
      <c r="Q140" s="57"/>
      <c r="R140" s="57"/>
      <c r="S140" s="57"/>
      <c r="T140" s="57"/>
      <c r="U140" s="57"/>
    </row>
    <row r="141" spans="1:21">
      <c r="A141" s="57"/>
      <c r="B141" s="179">
        <v>43443</v>
      </c>
      <c r="C141" s="108" t="s">
        <v>514</v>
      </c>
      <c r="D141" s="108" t="s">
        <v>507</v>
      </c>
      <c r="E141" s="108" t="s">
        <v>498</v>
      </c>
      <c r="F141" s="108" t="s">
        <v>644</v>
      </c>
      <c r="G141" s="180">
        <v>1479.2355</v>
      </c>
      <c r="H141" s="180">
        <v>3287.19</v>
      </c>
      <c r="I141" s="57"/>
      <c r="J141" s="57"/>
      <c r="K141" s="57"/>
      <c r="L141" s="57"/>
      <c r="M141" s="57"/>
      <c r="N141" s="57"/>
      <c r="O141" s="57"/>
      <c r="P141" s="57"/>
      <c r="Q141" s="57"/>
      <c r="R141" s="57"/>
      <c r="S141" s="57"/>
      <c r="T141" s="57"/>
      <c r="U141" s="57"/>
    </row>
    <row r="142" spans="1:21">
      <c r="A142" s="57"/>
      <c r="B142" s="179">
        <v>42873</v>
      </c>
      <c r="C142" s="108" t="s">
        <v>514</v>
      </c>
      <c r="D142" s="108" t="s">
        <v>528</v>
      </c>
      <c r="E142" s="108" t="s">
        <v>562</v>
      </c>
      <c r="F142" s="108" t="s">
        <v>645</v>
      </c>
      <c r="G142" s="180">
        <v>3795.6056999999996</v>
      </c>
      <c r="H142" s="180">
        <v>6433.23</v>
      </c>
      <c r="I142" s="57"/>
      <c r="J142" s="57"/>
      <c r="K142" s="57"/>
      <c r="L142" s="57"/>
      <c r="M142" s="57"/>
      <c r="N142" s="57"/>
      <c r="O142" s="57"/>
      <c r="P142" s="57"/>
      <c r="Q142" s="57"/>
      <c r="R142" s="57"/>
      <c r="S142" s="57"/>
      <c r="T142" s="57"/>
      <c r="U142" s="57"/>
    </row>
    <row r="143" spans="1:21">
      <c r="A143" s="57"/>
      <c r="B143" s="179">
        <v>43141</v>
      </c>
      <c r="C143" s="108" t="s">
        <v>108</v>
      </c>
      <c r="D143" s="108" t="s">
        <v>526</v>
      </c>
      <c r="E143" s="108" t="s">
        <v>501</v>
      </c>
      <c r="F143" s="108" t="s">
        <v>646</v>
      </c>
      <c r="G143" s="180">
        <v>3806.2051999999999</v>
      </c>
      <c r="H143" s="180">
        <v>8851.64</v>
      </c>
      <c r="I143" s="57"/>
      <c r="J143" s="57"/>
      <c r="K143" s="57"/>
      <c r="L143" s="57"/>
      <c r="M143" s="57"/>
      <c r="N143" s="57"/>
      <c r="O143" s="57"/>
      <c r="P143" s="57"/>
      <c r="Q143" s="57"/>
      <c r="R143" s="57"/>
      <c r="S143" s="57"/>
      <c r="T143" s="57"/>
      <c r="U143" s="57"/>
    </row>
    <row r="144" spans="1:21">
      <c r="A144" s="57"/>
      <c r="B144" s="179">
        <v>42795</v>
      </c>
      <c r="C144" s="108" t="s">
        <v>514</v>
      </c>
      <c r="D144" s="108" t="s">
        <v>404</v>
      </c>
      <c r="E144" s="108" t="s">
        <v>505</v>
      </c>
      <c r="F144" s="108" t="s">
        <v>647</v>
      </c>
      <c r="G144" s="180">
        <v>2741.9580000000001</v>
      </c>
      <c r="H144" s="180">
        <v>6093.24</v>
      </c>
      <c r="I144" s="57"/>
      <c r="J144" s="57"/>
      <c r="K144" s="57"/>
      <c r="L144" s="57"/>
      <c r="M144" s="57"/>
      <c r="N144" s="57"/>
      <c r="O144" s="57"/>
      <c r="P144" s="57"/>
      <c r="Q144" s="57"/>
      <c r="R144" s="57"/>
      <c r="S144" s="57"/>
      <c r="T144" s="57"/>
      <c r="U144" s="57"/>
    </row>
    <row r="145" spans="1:21">
      <c r="A145" s="57"/>
      <c r="B145" s="179">
        <v>43291</v>
      </c>
      <c r="C145" s="108" t="s">
        <v>503</v>
      </c>
      <c r="D145" s="108" t="s">
        <v>404</v>
      </c>
      <c r="E145" s="108" t="s">
        <v>520</v>
      </c>
      <c r="F145" s="108" t="s">
        <v>648</v>
      </c>
      <c r="G145" s="180">
        <v>1904.6734000000001</v>
      </c>
      <c r="H145" s="180">
        <v>3228.26</v>
      </c>
      <c r="I145" s="57"/>
      <c r="J145" s="57"/>
      <c r="K145" s="57"/>
      <c r="L145" s="57"/>
      <c r="M145" s="57"/>
      <c r="N145" s="57"/>
      <c r="O145" s="57"/>
      <c r="P145" s="57"/>
      <c r="Q145" s="57"/>
      <c r="R145" s="57"/>
      <c r="S145" s="57"/>
      <c r="T145" s="57"/>
      <c r="U145" s="57"/>
    </row>
    <row r="146" spans="1:21">
      <c r="A146" s="57"/>
      <c r="B146" s="179">
        <v>42756</v>
      </c>
      <c r="C146" s="108" t="s">
        <v>115</v>
      </c>
      <c r="D146" s="108" t="s">
        <v>497</v>
      </c>
      <c r="E146" s="108" t="s">
        <v>508</v>
      </c>
      <c r="F146" s="108" t="s">
        <v>649</v>
      </c>
      <c r="G146" s="180">
        <v>8615.6224000000002</v>
      </c>
      <c r="H146" s="180">
        <v>9790.48</v>
      </c>
      <c r="I146" s="57"/>
      <c r="J146" s="57"/>
      <c r="K146" s="57"/>
      <c r="L146" s="57"/>
      <c r="M146" s="57"/>
      <c r="N146" s="57"/>
      <c r="O146" s="57"/>
      <c r="P146" s="57"/>
      <c r="Q146" s="57"/>
      <c r="R146" s="57"/>
      <c r="S146" s="57"/>
      <c r="T146" s="57"/>
      <c r="U146" s="57"/>
    </row>
    <row r="147" spans="1:21">
      <c r="A147" s="57"/>
      <c r="B147" s="179">
        <v>43238</v>
      </c>
      <c r="C147" s="108" t="s">
        <v>115</v>
      </c>
      <c r="D147" s="108" t="s">
        <v>528</v>
      </c>
      <c r="E147" s="108" t="s">
        <v>511</v>
      </c>
      <c r="F147" s="108" t="s">
        <v>650</v>
      </c>
      <c r="G147" s="180">
        <v>2442.518</v>
      </c>
      <c r="H147" s="180">
        <v>6601.4</v>
      </c>
      <c r="I147" s="57"/>
      <c r="J147" s="57"/>
      <c r="K147" s="57"/>
      <c r="L147" s="57"/>
      <c r="M147" s="57"/>
      <c r="N147" s="57"/>
      <c r="O147" s="57"/>
      <c r="P147" s="57"/>
      <c r="Q147" s="57"/>
      <c r="R147" s="57"/>
      <c r="S147" s="57"/>
      <c r="T147" s="57"/>
      <c r="U147" s="57"/>
    </row>
    <row r="148" spans="1:21">
      <c r="A148" s="57"/>
      <c r="B148" s="179">
        <v>42917</v>
      </c>
      <c r="C148" s="108" t="s">
        <v>514</v>
      </c>
      <c r="D148" s="108" t="s">
        <v>528</v>
      </c>
      <c r="E148" s="108" t="s">
        <v>562</v>
      </c>
      <c r="F148" s="108" t="s">
        <v>651</v>
      </c>
      <c r="G148" s="180">
        <v>5412.7864</v>
      </c>
      <c r="H148" s="180">
        <v>7959.98</v>
      </c>
      <c r="I148" s="57"/>
      <c r="J148" s="57"/>
      <c r="K148" s="57"/>
      <c r="L148" s="57"/>
      <c r="M148" s="57"/>
      <c r="N148" s="57"/>
      <c r="O148" s="57"/>
      <c r="P148" s="57"/>
      <c r="Q148" s="57"/>
      <c r="R148" s="57"/>
      <c r="S148" s="57"/>
      <c r="T148" s="57"/>
      <c r="U148" s="57"/>
    </row>
    <row r="149" spans="1:21">
      <c r="A149" s="57"/>
      <c r="B149" s="179">
        <v>43239</v>
      </c>
      <c r="C149" s="108" t="s">
        <v>514</v>
      </c>
      <c r="D149" s="108" t="s">
        <v>500</v>
      </c>
      <c r="E149" s="108" t="s">
        <v>569</v>
      </c>
      <c r="F149" s="108" t="s">
        <v>652</v>
      </c>
      <c r="G149" s="180">
        <v>1319.846</v>
      </c>
      <c r="H149" s="180">
        <v>2399.7199999999998</v>
      </c>
      <c r="I149" s="57"/>
      <c r="J149" s="57"/>
      <c r="K149" s="57"/>
      <c r="L149" s="57"/>
      <c r="M149" s="57"/>
      <c r="N149" s="57"/>
      <c r="O149" s="57"/>
      <c r="P149" s="57"/>
      <c r="Q149" s="57"/>
      <c r="R149" s="57"/>
      <c r="S149" s="57"/>
      <c r="T149" s="57"/>
      <c r="U149" s="57"/>
    </row>
    <row r="150" spans="1:21">
      <c r="A150" s="57"/>
      <c r="B150" s="179">
        <v>42825</v>
      </c>
      <c r="C150" s="108" t="s">
        <v>108</v>
      </c>
      <c r="D150" s="108" t="s">
        <v>497</v>
      </c>
      <c r="E150" s="108" t="s">
        <v>535</v>
      </c>
      <c r="F150" s="108" t="s">
        <v>653</v>
      </c>
      <c r="G150" s="180">
        <v>2944.1</v>
      </c>
      <c r="H150" s="180">
        <v>4990</v>
      </c>
      <c r="I150" s="57"/>
      <c r="J150" s="57"/>
      <c r="K150" s="57"/>
      <c r="L150" s="57"/>
      <c r="M150" s="57"/>
      <c r="N150" s="57"/>
      <c r="O150" s="57"/>
      <c r="P150" s="57"/>
      <c r="Q150" s="57"/>
      <c r="R150" s="57"/>
      <c r="S150" s="57"/>
      <c r="T150" s="57"/>
      <c r="U150" s="57"/>
    </row>
    <row r="151" spans="1:21">
      <c r="A151" s="57"/>
      <c r="B151" s="179">
        <v>43373</v>
      </c>
      <c r="C151" s="108" t="s">
        <v>503</v>
      </c>
      <c r="D151" s="108" t="s">
        <v>510</v>
      </c>
      <c r="E151" s="108" t="s">
        <v>524</v>
      </c>
      <c r="F151" s="108" t="s">
        <v>654</v>
      </c>
      <c r="G151" s="180">
        <v>610.89840000000004</v>
      </c>
      <c r="H151" s="180">
        <v>898.38</v>
      </c>
      <c r="I151" s="57"/>
      <c r="J151" s="57"/>
      <c r="K151" s="57"/>
      <c r="L151" s="57"/>
      <c r="M151" s="57"/>
      <c r="N151" s="57"/>
      <c r="O151" s="57"/>
      <c r="P151" s="57"/>
      <c r="Q151" s="57"/>
      <c r="R151" s="57"/>
      <c r="S151" s="57"/>
      <c r="T151" s="57"/>
      <c r="U151" s="57"/>
    </row>
    <row r="152" spans="1:21">
      <c r="A152" s="57"/>
      <c r="B152" s="179">
        <v>42855</v>
      </c>
      <c r="C152" s="108" t="s">
        <v>503</v>
      </c>
      <c r="D152" s="108" t="s">
        <v>404</v>
      </c>
      <c r="E152" s="108" t="s">
        <v>524</v>
      </c>
      <c r="F152" s="108" t="s">
        <v>655</v>
      </c>
      <c r="G152" s="180">
        <v>2401.7329</v>
      </c>
      <c r="H152" s="180">
        <v>6491.17</v>
      </c>
      <c r="I152" s="57"/>
      <c r="J152" s="57"/>
      <c r="K152" s="57"/>
      <c r="L152" s="57"/>
      <c r="M152" s="57"/>
      <c r="N152" s="57"/>
      <c r="O152" s="57"/>
      <c r="P152" s="57"/>
      <c r="Q152" s="57"/>
      <c r="R152" s="57"/>
      <c r="S152" s="57"/>
      <c r="T152" s="57"/>
      <c r="U152" s="57"/>
    </row>
    <row r="153" spans="1:21">
      <c r="A153" s="57"/>
      <c r="B153" s="179">
        <v>43293</v>
      </c>
      <c r="C153" s="108" t="s">
        <v>514</v>
      </c>
      <c r="D153" s="108" t="s">
        <v>507</v>
      </c>
      <c r="E153" s="108" t="s">
        <v>501</v>
      </c>
      <c r="F153" s="108" t="s">
        <v>656</v>
      </c>
      <c r="G153" s="180">
        <v>2880.9</v>
      </c>
      <c r="H153" s="180">
        <v>3273.75</v>
      </c>
      <c r="I153" s="57"/>
      <c r="J153" s="57"/>
      <c r="K153" s="57"/>
      <c r="L153" s="57"/>
      <c r="M153" s="57"/>
      <c r="N153" s="57"/>
      <c r="O153" s="57"/>
      <c r="P153" s="57"/>
      <c r="Q153" s="57"/>
      <c r="R153" s="57"/>
      <c r="S153" s="57"/>
      <c r="T153" s="57"/>
      <c r="U153" s="57"/>
    </row>
    <row r="154" spans="1:21">
      <c r="A154" s="57"/>
      <c r="B154" s="179">
        <v>42857</v>
      </c>
      <c r="C154" s="108" t="s">
        <v>514</v>
      </c>
      <c r="D154" s="108" t="s">
        <v>528</v>
      </c>
      <c r="E154" s="108" t="s">
        <v>524</v>
      </c>
      <c r="F154" s="108" t="s">
        <v>657</v>
      </c>
      <c r="G154" s="180">
        <v>1775.075</v>
      </c>
      <c r="H154" s="180">
        <v>4797.5</v>
      </c>
      <c r="I154" s="57"/>
      <c r="J154" s="57"/>
      <c r="K154" s="57"/>
      <c r="L154" s="57"/>
      <c r="M154" s="57"/>
      <c r="N154" s="57"/>
      <c r="O154" s="57"/>
      <c r="P154" s="57"/>
      <c r="Q154" s="57"/>
      <c r="R154" s="57"/>
      <c r="S154" s="57"/>
      <c r="T154" s="57"/>
      <c r="U154" s="57"/>
    </row>
    <row r="155" spans="1:21">
      <c r="A155" s="57"/>
      <c r="B155" s="179">
        <v>43408</v>
      </c>
      <c r="C155" s="108" t="s">
        <v>108</v>
      </c>
      <c r="D155" s="108" t="s">
        <v>528</v>
      </c>
      <c r="E155" s="108" t="s">
        <v>524</v>
      </c>
      <c r="F155" s="108" t="s">
        <v>658</v>
      </c>
      <c r="G155" s="180">
        <v>2878.6815000000001</v>
      </c>
      <c r="H155" s="180">
        <v>6397.07</v>
      </c>
      <c r="I155" s="57"/>
      <c r="J155" s="57"/>
      <c r="K155" s="57"/>
      <c r="L155" s="57"/>
      <c r="M155" s="57"/>
      <c r="N155" s="57"/>
      <c r="O155" s="57"/>
      <c r="P155" s="57"/>
      <c r="Q155" s="57"/>
      <c r="R155" s="57"/>
      <c r="S155" s="57"/>
      <c r="T155" s="57"/>
      <c r="U155" s="57"/>
    </row>
    <row r="156" spans="1:21">
      <c r="A156" s="57"/>
      <c r="B156" s="179">
        <v>42772</v>
      </c>
      <c r="C156" s="108" t="s">
        <v>503</v>
      </c>
      <c r="D156" s="108" t="s">
        <v>526</v>
      </c>
      <c r="E156" s="108" t="s">
        <v>505</v>
      </c>
      <c r="F156" s="108" t="s">
        <v>659</v>
      </c>
      <c r="G156" s="180">
        <v>1297.0133999999998</v>
      </c>
      <c r="H156" s="180">
        <v>2236.23</v>
      </c>
      <c r="I156" s="57"/>
      <c r="J156" s="57"/>
      <c r="K156" s="57"/>
      <c r="L156" s="57"/>
      <c r="M156" s="57"/>
      <c r="N156" s="57"/>
      <c r="O156" s="57"/>
      <c r="P156" s="57"/>
      <c r="Q156" s="57"/>
      <c r="R156" s="57"/>
      <c r="S156" s="57"/>
      <c r="T156" s="57"/>
      <c r="U156" s="57"/>
    </row>
    <row r="157" spans="1:21">
      <c r="A157" s="57"/>
      <c r="B157" s="179">
        <v>43375</v>
      </c>
      <c r="C157" s="108" t="s">
        <v>115</v>
      </c>
      <c r="D157" s="108" t="s">
        <v>507</v>
      </c>
      <c r="E157" s="108" t="s">
        <v>537</v>
      </c>
      <c r="F157" s="108" t="s">
        <v>660</v>
      </c>
      <c r="G157" s="180">
        <v>167.9623</v>
      </c>
      <c r="H157" s="180">
        <v>390.61</v>
      </c>
      <c r="I157" s="57"/>
      <c r="J157" s="57"/>
      <c r="K157" s="57"/>
      <c r="L157" s="57"/>
      <c r="M157" s="57"/>
      <c r="N157" s="57"/>
      <c r="O157" s="57"/>
      <c r="P157" s="57"/>
      <c r="Q157" s="57"/>
      <c r="R157" s="57"/>
      <c r="S157" s="57"/>
      <c r="T157" s="57"/>
      <c r="U157" s="57"/>
    </row>
    <row r="158" spans="1:21">
      <c r="A158" s="57"/>
      <c r="B158" s="179">
        <v>42997</v>
      </c>
      <c r="C158" s="108" t="s">
        <v>108</v>
      </c>
      <c r="D158" s="108" t="s">
        <v>504</v>
      </c>
      <c r="E158" s="108" t="s">
        <v>530</v>
      </c>
      <c r="F158" s="108" t="s">
        <v>661</v>
      </c>
      <c r="G158" s="180">
        <v>1622.2909</v>
      </c>
      <c r="H158" s="180">
        <v>4384.57</v>
      </c>
      <c r="I158" s="57"/>
      <c r="J158" s="57"/>
      <c r="K158" s="57"/>
      <c r="L158" s="57"/>
      <c r="M158" s="57"/>
      <c r="N158" s="57"/>
      <c r="O158" s="57"/>
      <c r="P158" s="57"/>
      <c r="Q158" s="57"/>
      <c r="R158" s="57"/>
      <c r="S158" s="57"/>
      <c r="T158" s="57"/>
      <c r="U158" s="57"/>
    </row>
    <row r="159" spans="1:21">
      <c r="A159" s="57"/>
      <c r="B159" s="179">
        <v>43247</v>
      </c>
      <c r="C159" s="108" t="s">
        <v>503</v>
      </c>
      <c r="D159" s="108" t="s">
        <v>510</v>
      </c>
      <c r="E159" s="108" t="s">
        <v>515</v>
      </c>
      <c r="F159" s="108" t="s">
        <v>662</v>
      </c>
      <c r="G159" s="180">
        <v>2116.3997999999997</v>
      </c>
      <c r="H159" s="180">
        <v>4921.8599999999997</v>
      </c>
      <c r="I159" s="57"/>
      <c r="J159" s="57"/>
      <c r="K159" s="57"/>
      <c r="L159" s="57"/>
      <c r="M159" s="57"/>
      <c r="N159" s="57"/>
      <c r="O159" s="57"/>
      <c r="P159" s="57"/>
      <c r="Q159" s="57"/>
      <c r="R159" s="57"/>
      <c r="S159" s="57"/>
      <c r="T159" s="57"/>
      <c r="U159" s="57"/>
    </row>
    <row r="160" spans="1:21">
      <c r="A160" s="57"/>
      <c r="B160" s="179">
        <v>43085</v>
      </c>
      <c r="C160" s="108" t="s">
        <v>115</v>
      </c>
      <c r="D160" s="108" t="s">
        <v>497</v>
      </c>
      <c r="E160" s="108" t="s">
        <v>501</v>
      </c>
      <c r="F160" s="108" t="s">
        <v>663</v>
      </c>
      <c r="G160" s="180">
        <v>3978.1851999999994</v>
      </c>
      <c r="H160" s="180">
        <v>6858.94</v>
      </c>
      <c r="I160" s="57"/>
      <c r="J160" s="57"/>
      <c r="K160" s="57"/>
      <c r="L160" s="57"/>
      <c r="M160" s="57"/>
      <c r="N160" s="57"/>
      <c r="O160" s="57"/>
      <c r="P160" s="57"/>
      <c r="Q160" s="57"/>
      <c r="R160" s="57"/>
      <c r="S160" s="57"/>
      <c r="T160" s="57"/>
      <c r="U160" s="57"/>
    </row>
    <row r="161" spans="1:21">
      <c r="A161" s="57"/>
      <c r="B161" s="179">
        <v>43238</v>
      </c>
      <c r="C161" s="108" t="s">
        <v>514</v>
      </c>
      <c r="D161" s="108" t="s">
        <v>526</v>
      </c>
      <c r="E161" s="108" t="s">
        <v>530</v>
      </c>
      <c r="F161" s="108" t="s">
        <v>664</v>
      </c>
      <c r="G161" s="180">
        <v>4246.5736500000003</v>
      </c>
      <c r="H161" s="180">
        <v>4541.79</v>
      </c>
      <c r="I161" s="57"/>
      <c r="J161" s="57"/>
      <c r="K161" s="57"/>
      <c r="L161" s="57"/>
      <c r="M161" s="57"/>
      <c r="N161" s="57"/>
      <c r="O161" s="57"/>
      <c r="P161" s="57"/>
      <c r="Q161" s="57"/>
      <c r="R161" s="57"/>
      <c r="S161" s="57"/>
      <c r="T161" s="57"/>
      <c r="U161" s="57"/>
    </row>
    <row r="162" spans="1:21">
      <c r="A162" s="57"/>
      <c r="B162" s="179">
        <v>42808</v>
      </c>
      <c r="C162" s="108" t="s">
        <v>496</v>
      </c>
      <c r="D162" s="108" t="s">
        <v>526</v>
      </c>
      <c r="E162" s="108" t="s">
        <v>569</v>
      </c>
      <c r="F162" s="108" t="s">
        <v>665</v>
      </c>
      <c r="G162" s="180">
        <v>4846.16</v>
      </c>
      <c r="H162" s="180">
        <v>5507</v>
      </c>
      <c r="I162" s="57"/>
      <c r="J162" s="57"/>
      <c r="K162" s="57"/>
      <c r="L162" s="57"/>
      <c r="M162" s="57"/>
      <c r="N162" s="57"/>
      <c r="O162" s="57"/>
      <c r="P162" s="57"/>
      <c r="Q162" s="57"/>
      <c r="R162" s="57"/>
      <c r="S162" s="57"/>
      <c r="T162" s="57"/>
      <c r="U162" s="57"/>
    </row>
    <row r="163" spans="1:21">
      <c r="A163" s="57"/>
      <c r="B163" s="179">
        <v>43180</v>
      </c>
      <c r="C163" s="108" t="s">
        <v>503</v>
      </c>
      <c r="D163" s="108" t="s">
        <v>510</v>
      </c>
      <c r="E163" s="108" t="s">
        <v>537</v>
      </c>
      <c r="F163" s="108" t="s">
        <v>666</v>
      </c>
      <c r="G163" s="180">
        <v>2464.9074999999998</v>
      </c>
      <c r="H163" s="180">
        <v>4481.6499999999996</v>
      </c>
      <c r="I163" s="57"/>
      <c r="J163" s="57"/>
      <c r="K163" s="57"/>
      <c r="L163" s="57"/>
      <c r="M163" s="57"/>
      <c r="N163" s="57"/>
      <c r="O163" s="57"/>
      <c r="P163" s="57"/>
      <c r="Q163" s="57"/>
      <c r="R163" s="57"/>
      <c r="S163" s="57"/>
      <c r="T163" s="57"/>
      <c r="U163" s="57"/>
    </row>
    <row r="164" spans="1:21">
      <c r="A164" s="57"/>
      <c r="B164" s="179">
        <v>42770</v>
      </c>
      <c r="C164" s="108" t="s">
        <v>503</v>
      </c>
      <c r="D164" s="108" t="s">
        <v>404</v>
      </c>
      <c r="E164" s="108" t="s">
        <v>520</v>
      </c>
      <c r="F164" s="108" t="s">
        <v>667</v>
      </c>
      <c r="G164" s="180">
        <v>1142.9829999999999</v>
      </c>
      <c r="H164" s="180">
        <v>2658.1</v>
      </c>
      <c r="I164" s="57"/>
      <c r="J164" s="57"/>
      <c r="K164" s="57"/>
      <c r="L164" s="57"/>
      <c r="M164" s="57"/>
      <c r="N164" s="57"/>
      <c r="O164" s="57"/>
      <c r="P164" s="57"/>
      <c r="Q164" s="57"/>
      <c r="R164" s="57"/>
      <c r="S164" s="57"/>
      <c r="T164" s="57"/>
      <c r="U164" s="57"/>
    </row>
    <row r="165" spans="1:21">
      <c r="A165" s="57"/>
      <c r="B165" s="179">
        <v>43274</v>
      </c>
      <c r="C165" s="108" t="s">
        <v>496</v>
      </c>
      <c r="D165" s="108" t="s">
        <v>507</v>
      </c>
      <c r="E165" s="108" t="s">
        <v>524</v>
      </c>
      <c r="F165" s="108" t="s">
        <v>668</v>
      </c>
      <c r="G165" s="180">
        <v>1707.8126999999999</v>
      </c>
      <c r="H165" s="180">
        <v>4615.71</v>
      </c>
      <c r="I165" s="57"/>
      <c r="J165" s="57"/>
      <c r="K165" s="57"/>
      <c r="L165" s="57"/>
      <c r="M165" s="57"/>
      <c r="N165" s="57"/>
      <c r="O165" s="57"/>
      <c r="P165" s="57"/>
      <c r="Q165" s="57"/>
      <c r="R165" s="57"/>
      <c r="S165" s="57"/>
      <c r="T165" s="57"/>
      <c r="U165" s="57"/>
    </row>
    <row r="166" spans="1:21">
      <c r="A166" s="57"/>
      <c r="B166" s="179">
        <v>43014</v>
      </c>
      <c r="C166" s="108" t="s">
        <v>514</v>
      </c>
      <c r="D166" s="108" t="s">
        <v>526</v>
      </c>
      <c r="E166" s="108" t="s">
        <v>569</v>
      </c>
      <c r="F166" s="108" t="s">
        <v>669</v>
      </c>
      <c r="G166" s="180">
        <v>3671.5798</v>
      </c>
      <c r="H166" s="180">
        <v>6330.31</v>
      </c>
      <c r="I166" s="57"/>
      <c r="J166" s="57"/>
      <c r="K166" s="57"/>
      <c r="L166" s="57"/>
      <c r="M166" s="57"/>
      <c r="N166" s="57"/>
      <c r="O166" s="57"/>
      <c r="P166" s="57"/>
      <c r="Q166" s="57"/>
      <c r="R166" s="57"/>
      <c r="S166" s="57"/>
      <c r="T166" s="57"/>
      <c r="U166" s="57"/>
    </row>
    <row r="167" spans="1:21">
      <c r="A167" s="57"/>
      <c r="B167" s="179">
        <v>43190</v>
      </c>
      <c r="C167" s="108" t="s">
        <v>503</v>
      </c>
      <c r="D167" s="108" t="s">
        <v>526</v>
      </c>
      <c r="E167" s="108" t="s">
        <v>511</v>
      </c>
      <c r="F167" s="108" t="s">
        <v>670</v>
      </c>
      <c r="G167" s="180">
        <v>892.64960000000008</v>
      </c>
      <c r="H167" s="180">
        <v>1312.72</v>
      </c>
      <c r="I167" s="57"/>
      <c r="J167" s="57"/>
      <c r="K167" s="57"/>
      <c r="L167" s="57"/>
      <c r="M167" s="57"/>
      <c r="N167" s="57"/>
      <c r="O167" s="57"/>
      <c r="P167" s="57"/>
      <c r="Q167" s="57"/>
      <c r="R167" s="57"/>
      <c r="S167" s="57"/>
      <c r="T167" s="57"/>
      <c r="U167" s="57"/>
    </row>
    <row r="168" spans="1:21">
      <c r="A168" s="57"/>
      <c r="B168" s="179">
        <v>42885</v>
      </c>
      <c r="C168" s="108" t="s">
        <v>108</v>
      </c>
      <c r="D168" s="108" t="s">
        <v>404</v>
      </c>
      <c r="E168" s="108" t="s">
        <v>508</v>
      </c>
      <c r="F168" s="108" t="s">
        <v>671</v>
      </c>
      <c r="G168" s="180">
        <v>5224.1909500000002</v>
      </c>
      <c r="H168" s="180">
        <v>5587.37</v>
      </c>
      <c r="I168" s="57"/>
      <c r="J168" s="57"/>
      <c r="K168" s="57"/>
      <c r="L168" s="57"/>
      <c r="M168" s="57"/>
      <c r="N168" s="57"/>
      <c r="O168" s="57"/>
      <c r="P168" s="57"/>
      <c r="Q168" s="57"/>
      <c r="R168" s="57"/>
      <c r="S168" s="57"/>
      <c r="T168" s="57"/>
      <c r="U168" s="57"/>
    </row>
    <row r="169" spans="1:21">
      <c r="A169" s="57"/>
      <c r="B169" s="179">
        <v>43290</v>
      </c>
      <c r="C169" s="108" t="s">
        <v>115</v>
      </c>
      <c r="D169" s="108" t="s">
        <v>510</v>
      </c>
      <c r="E169" s="108" t="s">
        <v>530</v>
      </c>
      <c r="F169" s="108" t="s">
        <v>672</v>
      </c>
      <c r="G169" s="180">
        <v>3730.9585500000003</v>
      </c>
      <c r="H169" s="180">
        <v>3990.33</v>
      </c>
      <c r="I169" s="57"/>
      <c r="J169" s="57"/>
      <c r="K169" s="57"/>
      <c r="L169" s="57"/>
      <c r="M169" s="57"/>
      <c r="N169" s="57"/>
      <c r="O169" s="57"/>
      <c r="P169" s="57"/>
      <c r="Q169" s="57"/>
      <c r="R169" s="57"/>
      <c r="S169" s="57"/>
      <c r="T169" s="57"/>
      <c r="U169" s="57"/>
    </row>
    <row r="170" spans="1:21">
      <c r="A170" s="57"/>
      <c r="B170" s="179">
        <v>42905</v>
      </c>
      <c r="C170" s="108" t="s">
        <v>514</v>
      </c>
      <c r="D170" s="108" t="s">
        <v>504</v>
      </c>
      <c r="E170" s="108" t="s">
        <v>522</v>
      </c>
      <c r="F170" s="108" t="s">
        <v>673</v>
      </c>
      <c r="G170" s="180">
        <v>3281.5376000000001</v>
      </c>
      <c r="H170" s="180">
        <v>3729.02</v>
      </c>
      <c r="I170" s="57"/>
      <c r="J170" s="57"/>
      <c r="K170" s="57"/>
      <c r="L170" s="57"/>
      <c r="M170" s="57"/>
      <c r="N170" s="57"/>
      <c r="O170" s="57"/>
      <c r="P170" s="57"/>
      <c r="Q170" s="57"/>
      <c r="R170" s="57"/>
      <c r="S170" s="57"/>
      <c r="T170" s="57"/>
      <c r="U170" s="57"/>
    </row>
    <row r="171" spans="1:21">
      <c r="A171" s="57"/>
      <c r="B171" s="179">
        <v>43446</v>
      </c>
      <c r="C171" s="108" t="s">
        <v>514</v>
      </c>
      <c r="D171" s="108" t="s">
        <v>497</v>
      </c>
      <c r="E171" s="108" t="s">
        <v>535</v>
      </c>
      <c r="F171" s="108" t="s">
        <v>674</v>
      </c>
      <c r="G171" s="180">
        <v>92.275999999999996</v>
      </c>
      <c r="H171" s="180">
        <v>135.69999999999999</v>
      </c>
      <c r="I171" s="57"/>
      <c r="J171" s="57"/>
      <c r="K171" s="57"/>
      <c r="L171" s="57"/>
      <c r="M171" s="57"/>
      <c r="N171" s="57"/>
      <c r="O171" s="57"/>
      <c r="P171" s="57"/>
      <c r="Q171" s="57"/>
      <c r="R171" s="57"/>
      <c r="S171" s="57"/>
      <c r="T171" s="57"/>
      <c r="U171" s="57"/>
    </row>
    <row r="172" spans="1:21">
      <c r="A172" s="57"/>
      <c r="B172" s="179">
        <v>42846</v>
      </c>
      <c r="C172" s="108" t="s">
        <v>115</v>
      </c>
      <c r="D172" s="108" t="s">
        <v>404</v>
      </c>
      <c r="E172" s="108" t="s">
        <v>515</v>
      </c>
      <c r="F172" s="108" t="s">
        <v>675</v>
      </c>
      <c r="G172" s="180">
        <v>731.8193</v>
      </c>
      <c r="H172" s="180">
        <v>1977.89</v>
      </c>
      <c r="I172" s="57"/>
      <c r="J172" s="57"/>
      <c r="K172" s="57"/>
      <c r="L172" s="57"/>
      <c r="M172" s="57"/>
      <c r="N172" s="57"/>
      <c r="O172" s="57"/>
      <c r="P172" s="57"/>
      <c r="Q172" s="57"/>
      <c r="R172" s="57"/>
      <c r="S172" s="57"/>
      <c r="T172" s="57"/>
      <c r="U172" s="57"/>
    </row>
    <row r="173" spans="1:21">
      <c r="A173" s="57"/>
      <c r="B173" s="179">
        <v>43139</v>
      </c>
      <c r="C173" s="108" t="s">
        <v>115</v>
      </c>
      <c r="D173" s="108" t="s">
        <v>507</v>
      </c>
      <c r="E173" s="108" t="s">
        <v>524</v>
      </c>
      <c r="F173" s="108" t="s">
        <v>676</v>
      </c>
      <c r="G173" s="180">
        <v>1936.7624999999998</v>
      </c>
      <c r="H173" s="180">
        <v>2582.35</v>
      </c>
      <c r="I173" s="57"/>
      <c r="J173" s="57"/>
      <c r="K173" s="57"/>
      <c r="L173" s="57"/>
      <c r="M173" s="57"/>
      <c r="N173" s="57"/>
      <c r="O173" s="57"/>
      <c r="P173" s="57"/>
      <c r="Q173" s="57"/>
      <c r="R173" s="57"/>
      <c r="S173" s="57"/>
      <c r="T173" s="57"/>
      <c r="U173" s="57"/>
    </row>
    <row r="174" spans="1:21">
      <c r="A174" s="57"/>
      <c r="B174" s="179">
        <v>42986</v>
      </c>
      <c r="C174" s="108" t="s">
        <v>108</v>
      </c>
      <c r="D174" s="108" t="s">
        <v>404</v>
      </c>
      <c r="E174" s="108" t="s">
        <v>537</v>
      </c>
      <c r="F174" s="108" t="s">
        <v>677</v>
      </c>
      <c r="G174" s="180">
        <v>890.87400000000002</v>
      </c>
      <c r="H174" s="180">
        <v>2071.8000000000002</v>
      </c>
      <c r="I174" s="57"/>
      <c r="J174" s="57"/>
      <c r="K174" s="57"/>
      <c r="L174" s="57"/>
      <c r="M174" s="57"/>
      <c r="N174" s="57"/>
      <c r="O174" s="57"/>
      <c r="P174" s="57"/>
      <c r="Q174" s="57"/>
      <c r="R174" s="57"/>
      <c r="S174" s="57"/>
      <c r="T174" s="57"/>
      <c r="U174" s="57"/>
    </row>
    <row r="175" spans="1:21">
      <c r="A175" s="57"/>
      <c r="B175" s="179">
        <v>43250</v>
      </c>
      <c r="C175" s="108" t="s">
        <v>108</v>
      </c>
      <c r="D175" s="108" t="s">
        <v>497</v>
      </c>
      <c r="E175" s="108" t="s">
        <v>501</v>
      </c>
      <c r="F175" s="108" t="s">
        <v>678</v>
      </c>
      <c r="G175" s="180">
        <v>1117.5012999999999</v>
      </c>
      <c r="H175" s="180">
        <v>1894.07</v>
      </c>
      <c r="I175" s="57"/>
      <c r="J175" s="57"/>
      <c r="K175" s="57"/>
      <c r="L175" s="57"/>
      <c r="M175" s="57"/>
      <c r="N175" s="57"/>
      <c r="O175" s="57"/>
      <c r="P175" s="57"/>
      <c r="Q175" s="57"/>
      <c r="R175" s="57"/>
      <c r="S175" s="57"/>
      <c r="T175" s="57"/>
      <c r="U175" s="57"/>
    </row>
    <row r="176" spans="1:21">
      <c r="A176" s="57"/>
      <c r="B176" s="179">
        <v>42772</v>
      </c>
      <c r="C176" s="108" t="s">
        <v>514</v>
      </c>
      <c r="D176" s="108" t="s">
        <v>504</v>
      </c>
      <c r="E176" s="108" t="s">
        <v>569</v>
      </c>
      <c r="F176" s="108" t="s">
        <v>679</v>
      </c>
      <c r="G176" s="180">
        <v>3446.4241999999999</v>
      </c>
      <c r="H176" s="180">
        <v>8014.94</v>
      </c>
      <c r="I176" s="57"/>
      <c r="J176" s="57"/>
      <c r="K176" s="57"/>
      <c r="L176" s="57"/>
      <c r="M176" s="57"/>
      <c r="N176" s="57"/>
      <c r="O176" s="57"/>
      <c r="P176" s="57"/>
      <c r="Q176" s="57"/>
      <c r="R176" s="57"/>
      <c r="S176" s="57"/>
      <c r="T176" s="57"/>
      <c r="U176" s="57"/>
    </row>
    <row r="177" spans="1:21">
      <c r="A177" s="57"/>
      <c r="B177" s="179">
        <v>43112</v>
      </c>
      <c r="C177" s="108" t="s">
        <v>514</v>
      </c>
      <c r="D177" s="108" t="s">
        <v>504</v>
      </c>
      <c r="E177" s="108" t="s">
        <v>520</v>
      </c>
      <c r="F177" s="108" t="s">
        <v>680</v>
      </c>
      <c r="G177" s="180">
        <v>2647.8405000000002</v>
      </c>
      <c r="H177" s="180">
        <v>5884.09</v>
      </c>
      <c r="I177" s="57"/>
      <c r="J177" s="57"/>
      <c r="K177" s="57"/>
      <c r="L177" s="57"/>
      <c r="M177" s="57"/>
      <c r="N177" s="57"/>
      <c r="O177" s="57"/>
      <c r="P177" s="57"/>
      <c r="Q177" s="57"/>
      <c r="R177" s="57"/>
      <c r="S177" s="57"/>
      <c r="T177" s="57"/>
      <c r="U177" s="57"/>
    </row>
    <row r="178" spans="1:21">
      <c r="A178" s="57"/>
      <c r="B178" s="179">
        <v>43094</v>
      </c>
      <c r="C178" s="108" t="s">
        <v>115</v>
      </c>
      <c r="D178" s="108" t="s">
        <v>504</v>
      </c>
      <c r="E178" s="108" t="s">
        <v>515</v>
      </c>
      <c r="F178" s="108" t="s">
        <v>681</v>
      </c>
      <c r="G178" s="180">
        <v>3343.9950000000003</v>
      </c>
      <c r="H178" s="180">
        <v>7431.1</v>
      </c>
      <c r="I178" s="57"/>
      <c r="J178" s="57"/>
      <c r="K178" s="57"/>
      <c r="L178" s="57"/>
      <c r="M178" s="57"/>
      <c r="N178" s="57"/>
      <c r="O178" s="57"/>
      <c r="P178" s="57"/>
      <c r="Q178" s="57"/>
      <c r="R178" s="57"/>
      <c r="S178" s="57"/>
      <c r="T178" s="57"/>
      <c r="U178" s="57"/>
    </row>
    <row r="179" spans="1:21">
      <c r="A179" s="57"/>
      <c r="B179" s="179">
        <v>43188</v>
      </c>
      <c r="C179" s="108" t="s">
        <v>496</v>
      </c>
      <c r="D179" s="108" t="s">
        <v>500</v>
      </c>
      <c r="E179" s="108" t="s">
        <v>522</v>
      </c>
      <c r="F179" s="108" t="s">
        <v>682</v>
      </c>
      <c r="G179" s="180">
        <v>4345.0931999999993</v>
      </c>
      <c r="H179" s="180">
        <v>7491.54</v>
      </c>
      <c r="I179" s="57"/>
      <c r="J179" s="57"/>
      <c r="K179" s="57"/>
      <c r="L179" s="57"/>
      <c r="M179" s="57"/>
      <c r="N179" s="57"/>
      <c r="O179" s="57"/>
      <c r="P179" s="57"/>
      <c r="Q179" s="57"/>
      <c r="R179" s="57"/>
      <c r="S179" s="57"/>
      <c r="T179" s="57"/>
      <c r="U179" s="57"/>
    </row>
    <row r="180" spans="1:21">
      <c r="A180" s="57"/>
      <c r="B180" s="179">
        <v>42912</v>
      </c>
      <c r="C180" s="108" t="s">
        <v>514</v>
      </c>
      <c r="D180" s="108" t="s">
        <v>500</v>
      </c>
      <c r="E180" s="108" t="s">
        <v>498</v>
      </c>
      <c r="F180" s="108" t="s">
        <v>683</v>
      </c>
      <c r="G180" s="180">
        <v>5927.7240000000002</v>
      </c>
      <c r="H180" s="180">
        <v>6736.05</v>
      </c>
      <c r="I180" s="57"/>
      <c r="J180" s="57"/>
      <c r="K180" s="57"/>
      <c r="L180" s="57"/>
      <c r="M180" s="57"/>
      <c r="N180" s="57"/>
      <c r="O180" s="57"/>
      <c r="P180" s="57"/>
      <c r="Q180" s="57"/>
      <c r="R180" s="57"/>
      <c r="S180" s="57"/>
      <c r="T180" s="57"/>
      <c r="U180" s="57"/>
    </row>
    <row r="181" spans="1:21">
      <c r="A181" s="57"/>
      <c r="B181" s="179">
        <v>43439</v>
      </c>
      <c r="C181" s="108" t="s">
        <v>514</v>
      </c>
      <c r="D181" s="108" t="s">
        <v>500</v>
      </c>
      <c r="E181" s="108" t="s">
        <v>522</v>
      </c>
      <c r="F181" s="108" t="s">
        <v>684</v>
      </c>
      <c r="G181" s="180">
        <v>1323.1163000000001</v>
      </c>
      <c r="H181" s="180">
        <v>2242.5700000000002</v>
      </c>
      <c r="I181" s="57"/>
      <c r="J181" s="57"/>
      <c r="K181" s="57"/>
      <c r="L181" s="57"/>
      <c r="M181" s="57"/>
      <c r="N181" s="57"/>
      <c r="O181" s="57"/>
      <c r="P181" s="57"/>
      <c r="Q181" s="57"/>
      <c r="R181" s="57"/>
      <c r="S181" s="57"/>
      <c r="T181" s="57"/>
      <c r="U181" s="57"/>
    </row>
    <row r="182" spans="1:21">
      <c r="A182" s="57"/>
      <c r="B182" s="179">
        <v>42893</v>
      </c>
      <c r="C182" s="108" t="s">
        <v>115</v>
      </c>
      <c r="D182" s="108" t="s">
        <v>507</v>
      </c>
      <c r="E182" s="108" t="s">
        <v>515</v>
      </c>
      <c r="F182" s="108" t="s">
        <v>685</v>
      </c>
      <c r="G182" s="180">
        <v>5395.1260000000002</v>
      </c>
      <c r="H182" s="180">
        <v>9809.32</v>
      </c>
      <c r="I182" s="57"/>
      <c r="J182" s="57"/>
      <c r="K182" s="57"/>
      <c r="L182" s="57"/>
      <c r="M182" s="57"/>
      <c r="N182" s="57"/>
      <c r="O182" s="57"/>
      <c r="P182" s="57"/>
      <c r="Q182" s="57"/>
      <c r="R182" s="57"/>
      <c r="S182" s="57"/>
      <c r="T182" s="57"/>
      <c r="U182" s="57"/>
    </row>
    <row r="183" spans="1:21">
      <c r="A183" s="57"/>
      <c r="B183" s="179">
        <v>43360</v>
      </c>
      <c r="C183" s="108" t="s">
        <v>503</v>
      </c>
      <c r="D183" s="108" t="s">
        <v>500</v>
      </c>
      <c r="E183" s="108" t="s">
        <v>569</v>
      </c>
      <c r="F183" s="108" t="s">
        <v>686</v>
      </c>
      <c r="G183" s="180">
        <v>1575.6730000000002</v>
      </c>
      <c r="H183" s="180">
        <v>2864.86</v>
      </c>
      <c r="I183" s="57"/>
      <c r="J183" s="57"/>
      <c r="K183" s="57"/>
      <c r="L183" s="57"/>
      <c r="M183" s="57"/>
      <c r="N183" s="57"/>
      <c r="O183" s="57"/>
      <c r="P183" s="57"/>
      <c r="Q183" s="57"/>
      <c r="R183" s="57"/>
      <c r="S183" s="57"/>
      <c r="T183" s="57"/>
      <c r="U183" s="57"/>
    </row>
    <row r="184" spans="1:21">
      <c r="A184" s="57"/>
      <c r="B184" s="179">
        <v>42918</v>
      </c>
      <c r="C184" s="108" t="s">
        <v>108</v>
      </c>
      <c r="D184" s="108" t="s">
        <v>526</v>
      </c>
      <c r="E184" s="108" t="s">
        <v>524</v>
      </c>
      <c r="F184" s="108" t="s">
        <v>687</v>
      </c>
      <c r="G184" s="180">
        <v>2727.48</v>
      </c>
      <c r="H184" s="180">
        <v>3636.64</v>
      </c>
      <c r="I184" s="57"/>
      <c r="J184" s="57"/>
      <c r="K184" s="57"/>
      <c r="L184" s="57"/>
      <c r="M184" s="57"/>
      <c r="N184" s="57"/>
      <c r="O184" s="57"/>
      <c r="P184" s="57"/>
      <c r="Q184" s="57"/>
      <c r="R184" s="57"/>
      <c r="S184" s="57"/>
      <c r="T184" s="57"/>
      <c r="U184" s="57"/>
    </row>
    <row r="185" spans="1:21">
      <c r="A185" s="57"/>
      <c r="B185" s="179">
        <v>43397</v>
      </c>
      <c r="C185" s="108" t="s">
        <v>108</v>
      </c>
      <c r="D185" s="108" t="s">
        <v>504</v>
      </c>
      <c r="E185" s="108" t="s">
        <v>535</v>
      </c>
      <c r="F185" s="108" t="s">
        <v>688</v>
      </c>
      <c r="G185" s="180">
        <v>7137.5550000000003</v>
      </c>
      <c r="H185" s="180">
        <v>9516.74</v>
      </c>
      <c r="I185" s="57"/>
      <c r="J185" s="57"/>
      <c r="K185" s="57"/>
      <c r="L185" s="57"/>
      <c r="M185" s="57"/>
      <c r="N185" s="57"/>
      <c r="O185" s="57"/>
      <c r="P185" s="57"/>
      <c r="Q185" s="57"/>
      <c r="R185" s="57"/>
      <c r="S185" s="57"/>
      <c r="T185" s="57"/>
      <c r="U185" s="57"/>
    </row>
    <row r="186" spans="1:21">
      <c r="A186" s="57"/>
      <c r="B186" s="179">
        <v>42776</v>
      </c>
      <c r="C186" s="108" t="s">
        <v>503</v>
      </c>
      <c r="D186" s="108" t="s">
        <v>510</v>
      </c>
      <c r="E186" s="108" t="s">
        <v>508</v>
      </c>
      <c r="F186" s="108" t="s">
        <v>689</v>
      </c>
      <c r="G186" s="180">
        <v>2542.4395</v>
      </c>
      <c r="H186" s="180">
        <v>5912.65</v>
      </c>
      <c r="I186" s="57"/>
      <c r="J186" s="57"/>
      <c r="K186" s="57"/>
      <c r="L186" s="57"/>
      <c r="M186" s="57"/>
      <c r="N186" s="57"/>
      <c r="O186" s="57"/>
      <c r="P186" s="57"/>
      <c r="Q186" s="57"/>
      <c r="R186" s="57"/>
      <c r="S186" s="57"/>
      <c r="T186" s="57"/>
      <c r="U186" s="57"/>
    </row>
    <row r="187" spans="1:21">
      <c r="A187" s="57"/>
      <c r="B187" s="179">
        <v>43337</v>
      </c>
      <c r="C187" s="108" t="s">
        <v>503</v>
      </c>
      <c r="D187" s="108" t="s">
        <v>528</v>
      </c>
      <c r="E187" s="108" t="s">
        <v>537</v>
      </c>
      <c r="F187" s="108" t="s">
        <v>690</v>
      </c>
      <c r="G187" s="180">
        <v>2596.2075000000004</v>
      </c>
      <c r="H187" s="180">
        <v>5769.35</v>
      </c>
      <c r="I187" s="57"/>
      <c r="J187" s="57"/>
      <c r="K187" s="57"/>
      <c r="L187" s="57"/>
      <c r="M187" s="57"/>
      <c r="N187" s="57"/>
      <c r="O187" s="57"/>
      <c r="P187" s="57"/>
      <c r="Q187" s="57"/>
      <c r="R187" s="57"/>
      <c r="S187" s="57"/>
      <c r="T187" s="57"/>
      <c r="U187" s="57"/>
    </row>
    <row r="188" spans="1:21">
      <c r="A188" s="57"/>
      <c r="B188" s="179">
        <v>43078</v>
      </c>
      <c r="C188" s="108" t="s">
        <v>496</v>
      </c>
      <c r="D188" s="108" t="s">
        <v>497</v>
      </c>
      <c r="E188" s="108" t="s">
        <v>505</v>
      </c>
      <c r="F188" s="108" t="s">
        <v>691</v>
      </c>
      <c r="G188" s="180">
        <v>2935.0364</v>
      </c>
      <c r="H188" s="180">
        <v>4316.2299999999996</v>
      </c>
      <c r="I188" s="57"/>
      <c r="J188" s="57"/>
      <c r="K188" s="57"/>
      <c r="L188" s="57"/>
      <c r="M188" s="57"/>
      <c r="N188" s="57"/>
      <c r="O188" s="57"/>
      <c r="P188" s="57"/>
      <c r="Q188" s="57"/>
      <c r="R188" s="57"/>
      <c r="S188" s="57"/>
      <c r="T188" s="57"/>
      <c r="U188" s="57"/>
    </row>
    <row r="189" spans="1:21">
      <c r="A189" s="57"/>
      <c r="B189" s="179">
        <v>43335</v>
      </c>
      <c r="C189" s="108" t="s">
        <v>503</v>
      </c>
      <c r="D189" s="108" t="s">
        <v>404</v>
      </c>
      <c r="E189" s="108" t="s">
        <v>520</v>
      </c>
      <c r="F189" s="108" t="s">
        <v>692</v>
      </c>
      <c r="G189" s="180">
        <v>969.23200000000008</v>
      </c>
      <c r="H189" s="180">
        <v>1762.24</v>
      </c>
      <c r="I189" s="57"/>
      <c r="J189" s="57"/>
      <c r="K189" s="57"/>
      <c r="L189" s="57"/>
      <c r="M189" s="57"/>
      <c r="N189" s="57"/>
      <c r="O189" s="57"/>
      <c r="P189" s="57"/>
      <c r="Q189" s="57"/>
      <c r="R189" s="57"/>
      <c r="S189" s="57"/>
      <c r="T189" s="57"/>
      <c r="U189" s="57"/>
    </row>
    <row r="190" spans="1:21">
      <c r="A190" s="57"/>
      <c r="B190" s="179">
        <v>42767</v>
      </c>
      <c r="C190" s="108" t="s">
        <v>496</v>
      </c>
      <c r="D190" s="108" t="s">
        <v>528</v>
      </c>
      <c r="E190" s="108" t="s">
        <v>501</v>
      </c>
      <c r="F190" s="108" t="s">
        <v>693</v>
      </c>
      <c r="G190" s="180">
        <v>9318.9580000000005</v>
      </c>
      <c r="H190" s="180">
        <v>9966.7999999999993</v>
      </c>
      <c r="I190" s="57"/>
      <c r="J190" s="57"/>
      <c r="K190" s="57"/>
      <c r="L190" s="57"/>
      <c r="M190" s="57"/>
      <c r="N190" s="57"/>
      <c r="O190" s="57"/>
      <c r="P190" s="57"/>
      <c r="Q190" s="57"/>
      <c r="R190" s="57"/>
      <c r="S190" s="57"/>
      <c r="T190" s="57"/>
      <c r="U190" s="57"/>
    </row>
    <row r="191" spans="1:21">
      <c r="A191" s="57"/>
      <c r="B191" s="179">
        <v>43397</v>
      </c>
      <c r="C191" s="108" t="s">
        <v>514</v>
      </c>
      <c r="D191" s="108" t="s">
        <v>504</v>
      </c>
      <c r="E191" s="108" t="s">
        <v>522</v>
      </c>
      <c r="F191" s="108" t="s">
        <v>694</v>
      </c>
      <c r="G191" s="180">
        <v>5011.1716000000006</v>
      </c>
      <c r="H191" s="180">
        <v>7369.37</v>
      </c>
      <c r="I191" s="57"/>
      <c r="J191" s="57"/>
      <c r="K191" s="57"/>
      <c r="L191" s="57"/>
      <c r="M191" s="57"/>
      <c r="N191" s="57"/>
      <c r="O191" s="57"/>
      <c r="P191" s="57"/>
      <c r="Q191" s="57"/>
      <c r="R191" s="57"/>
      <c r="S191" s="57"/>
      <c r="T191" s="57"/>
      <c r="U191" s="57"/>
    </row>
    <row r="192" spans="1:21">
      <c r="A192" s="57"/>
      <c r="B192" s="179">
        <v>42805</v>
      </c>
      <c r="C192" s="108" t="s">
        <v>514</v>
      </c>
      <c r="D192" s="108" t="s">
        <v>528</v>
      </c>
      <c r="E192" s="108" t="s">
        <v>498</v>
      </c>
      <c r="F192" s="108" t="s">
        <v>695</v>
      </c>
      <c r="G192" s="180">
        <v>4467.8380000000006</v>
      </c>
      <c r="H192" s="180">
        <v>6570.35</v>
      </c>
      <c r="I192" s="57"/>
      <c r="J192" s="57"/>
      <c r="K192" s="57"/>
      <c r="L192" s="57"/>
      <c r="M192" s="57"/>
      <c r="N192" s="57"/>
      <c r="O192" s="57"/>
      <c r="P192" s="57"/>
      <c r="Q192" s="57"/>
      <c r="R192" s="57"/>
      <c r="S192" s="57"/>
      <c r="T192" s="57"/>
      <c r="U192" s="57"/>
    </row>
    <row r="193" spans="1:21">
      <c r="A193" s="57"/>
      <c r="B193" s="179">
        <v>43463</v>
      </c>
      <c r="C193" s="108" t="s">
        <v>514</v>
      </c>
      <c r="D193" s="108" t="s">
        <v>404</v>
      </c>
      <c r="E193" s="108" t="s">
        <v>522</v>
      </c>
      <c r="F193" s="108" t="s">
        <v>696</v>
      </c>
      <c r="G193" s="180">
        <v>3132.6833000000001</v>
      </c>
      <c r="H193" s="180">
        <v>7285.31</v>
      </c>
      <c r="I193" s="57"/>
      <c r="J193" s="57"/>
      <c r="K193" s="57"/>
      <c r="L193" s="57"/>
      <c r="M193" s="57"/>
      <c r="N193" s="57"/>
      <c r="O193" s="57"/>
      <c r="P193" s="57"/>
      <c r="Q193" s="57"/>
      <c r="R193" s="57"/>
      <c r="S193" s="57"/>
      <c r="T193" s="57"/>
      <c r="U193" s="57"/>
    </row>
    <row r="194" spans="1:21">
      <c r="A194" s="57"/>
      <c r="B194" s="179">
        <v>42967</v>
      </c>
      <c r="C194" s="108" t="s">
        <v>108</v>
      </c>
      <c r="D194" s="108" t="s">
        <v>528</v>
      </c>
      <c r="E194" s="108" t="s">
        <v>511</v>
      </c>
      <c r="F194" s="108" t="s">
        <v>697</v>
      </c>
      <c r="G194" s="180">
        <v>196.45839999999998</v>
      </c>
      <c r="H194" s="180">
        <v>456.88</v>
      </c>
      <c r="I194" s="57"/>
      <c r="J194" s="57"/>
      <c r="K194" s="57"/>
      <c r="L194" s="57"/>
      <c r="M194" s="57"/>
      <c r="N194" s="57"/>
      <c r="O194" s="57"/>
      <c r="P194" s="57"/>
      <c r="Q194" s="57"/>
      <c r="R194" s="57"/>
      <c r="S194" s="57"/>
      <c r="T194" s="57"/>
      <c r="U194" s="57"/>
    </row>
    <row r="195" spans="1:21">
      <c r="A195" s="57"/>
      <c r="B195" s="179">
        <v>43359</v>
      </c>
      <c r="C195" s="108" t="s">
        <v>108</v>
      </c>
      <c r="D195" s="108" t="s">
        <v>404</v>
      </c>
      <c r="E195" s="108" t="s">
        <v>498</v>
      </c>
      <c r="F195" s="108" t="s">
        <v>698</v>
      </c>
      <c r="G195" s="180">
        <v>266.30239999999998</v>
      </c>
      <c r="H195" s="180">
        <v>451.36</v>
      </c>
      <c r="I195" s="57"/>
      <c r="J195" s="57"/>
      <c r="K195" s="57"/>
      <c r="L195" s="57"/>
      <c r="M195" s="57"/>
      <c r="N195" s="57"/>
      <c r="O195" s="57"/>
      <c r="P195" s="57"/>
      <c r="Q195" s="57"/>
      <c r="R195" s="57"/>
      <c r="S195" s="57"/>
      <c r="T195" s="57"/>
      <c r="U195" s="57"/>
    </row>
    <row r="196" spans="1:21">
      <c r="A196" s="57"/>
      <c r="B196" s="179">
        <v>42932</v>
      </c>
      <c r="C196" s="108" t="s">
        <v>514</v>
      </c>
      <c r="D196" s="108" t="s">
        <v>526</v>
      </c>
      <c r="E196" s="108" t="s">
        <v>515</v>
      </c>
      <c r="F196" s="108" t="s">
        <v>699</v>
      </c>
      <c r="G196" s="180">
        <v>5269.9459999999999</v>
      </c>
      <c r="H196" s="180">
        <v>9581.7199999999993</v>
      </c>
      <c r="I196" s="57"/>
      <c r="J196" s="57"/>
      <c r="K196" s="57"/>
      <c r="L196" s="57"/>
      <c r="M196" s="57"/>
      <c r="N196" s="57"/>
      <c r="O196" s="57"/>
      <c r="P196" s="57"/>
      <c r="Q196" s="57"/>
      <c r="R196" s="57"/>
      <c r="S196" s="57"/>
      <c r="T196" s="57"/>
      <c r="U196" s="57"/>
    </row>
    <row r="197" spans="1:21">
      <c r="A197" s="57"/>
      <c r="B197" s="179">
        <v>43397</v>
      </c>
      <c r="C197" s="108" t="s">
        <v>496</v>
      </c>
      <c r="D197" s="108" t="s">
        <v>510</v>
      </c>
      <c r="E197" s="108" t="s">
        <v>501</v>
      </c>
      <c r="F197" s="108" t="s">
        <v>700</v>
      </c>
      <c r="G197" s="180">
        <v>1798.3416</v>
      </c>
      <c r="H197" s="180">
        <v>2043.57</v>
      </c>
      <c r="I197" s="57"/>
      <c r="J197" s="57"/>
      <c r="K197" s="57"/>
      <c r="L197" s="57"/>
      <c r="M197" s="57"/>
      <c r="N197" s="57"/>
      <c r="O197" s="57"/>
      <c r="P197" s="57"/>
      <c r="Q197" s="57"/>
      <c r="R197" s="57"/>
      <c r="S197" s="57"/>
      <c r="T197" s="57"/>
      <c r="U197" s="57"/>
    </row>
    <row r="198" spans="1:21">
      <c r="A198" s="57"/>
      <c r="B198" s="179">
        <v>42950</v>
      </c>
      <c r="C198" s="108" t="s">
        <v>503</v>
      </c>
      <c r="D198" s="108" t="s">
        <v>497</v>
      </c>
      <c r="E198" s="108" t="s">
        <v>537</v>
      </c>
      <c r="F198" s="108" t="s">
        <v>701</v>
      </c>
      <c r="G198" s="180">
        <v>1281.1804999999999</v>
      </c>
      <c r="H198" s="180">
        <v>3462.65</v>
      </c>
      <c r="I198" s="57"/>
      <c r="J198" s="57"/>
      <c r="K198" s="57"/>
      <c r="L198" s="57"/>
      <c r="M198" s="57"/>
      <c r="N198" s="57"/>
      <c r="O198" s="57"/>
      <c r="P198" s="57"/>
      <c r="Q198" s="57"/>
      <c r="R198" s="57"/>
      <c r="S198" s="57"/>
      <c r="T198" s="57"/>
      <c r="U198" s="57"/>
    </row>
    <row r="199" spans="1:21">
      <c r="A199" s="57"/>
      <c r="B199" s="179">
        <v>43150</v>
      </c>
      <c r="C199" s="108" t="s">
        <v>496</v>
      </c>
      <c r="D199" s="108" t="s">
        <v>507</v>
      </c>
      <c r="E199" s="108" t="s">
        <v>501</v>
      </c>
      <c r="F199" s="108" t="s">
        <v>702</v>
      </c>
      <c r="G199" s="180">
        <v>116.9192</v>
      </c>
      <c r="H199" s="180">
        <v>171.94</v>
      </c>
      <c r="I199" s="57"/>
      <c r="J199" s="57"/>
      <c r="K199" s="57"/>
      <c r="L199" s="57"/>
      <c r="M199" s="57"/>
      <c r="N199" s="57"/>
      <c r="O199" s="57"/>
      <c r="P199" s="57"/>
      <c r="Q199" s="57"/>
      <c r="R199" s="57"/>
      <c r="S199" s="57"/>
      <c r="T199" s="57"/>
      <c r="U199" s="57"/>
    </row>
    <row r="200" spans="1:21">
      <c r="A200" s="57"/>
      <c r="B200" s="179">
        <v>43018</v>
      </c>
      <c r="C200" s="108" t="s">
        <v>496</v>
      </c>
      <c r="D200" s="108" t="s">
        <v>510</v>
      </c>
      <c r="E200" s="108" t="s">
        <v>537</v>
      </c>
      <c r="F200" s="108" t="s">
        <v>703</v>
      </c>
      <c r="G200" s="180">
        <v>6417.6632</v>
      </c>
      <c r="H200" s="180">
        <v>9437.74</v>
      </c>
      <c r="I200" s="57"/>
      <c r="J200" s="57"/>
      <c r="K200" s="57"/>
      <c r="L200" s="57"/>
      <c r="M200" s="57"/>
      <c r="N200" s="57"/>
      <c r="O200" s="57"/>
      <c r="P200" s="57"/>
      <c r="Q200" s="57"/>
      <c r="R200" s="57"/>
      <c r="S200" s="57"/>
      <c r="T200" s="57"/>
      <c r="U200" s="57"/>
    </row>
    <row r="201" spans="1:21">
      <c r="A201" s="57"/>
      <c r="B201" s="179">
        <v>43360</v>
      </c>
      <c r="C201" s="108" t="s">
        <v>514</v>
      </c>
      <c r="D201" s="108" t="s">
        <v>404</v>
      </c>
      <c r="E201" s="108" t="s">
        <v>511</v>
      </c>
      <c r="F201" s="108" t="s">
        <v>704</v>
      </c>
      <c r="G201" s="180">
        <v>1660.4822999999999</v>
      </c>
      <c r="H201" s="180">
        <v>4487.79</v>
      </c>
      <c r="I201" s="57"/>
      <c r="J201" s="57"/>
      <c r="K201" s="57"/>
      <c r="L201" s="57"/>
      <c r="M201" s="57"/>
      <c r="N201" s="57"/>
      <c r="O201" s="57"/>
      <c r="P201" s="57"/>
      <c r="Q201" s="57"/>
      <c r="R201" s="57"/>
      <c r="S201" s="57"/>
      <c r="T201" s="57"/>
      <c r="U201" s="57"/>
    </row>
    <row r="202" spans="1:21">
      <c r="A202" s="57"/>
      <c r="B202" s="179">
        <v>42914</v>
      </c>
      <c r="C202" s="108" t="s">
        <v>514</v>
      </c>
      <c r="D202" s="108" t="s">
        <v>526</v>
      </c>
      <c r="E202" s="108" t="s">
        <v>508</v>
      </c>
      <c r="F202" s="108" t="s">
        <v>705</v>
      </c>
      <c r="G202" s="180">
        <v>3354.5776000000001</v>
      </c>
      <c r="H202" s="180">
        <v>3812.02</v>
      </c>
      <c r="I202" s="57"/>
      <c r="J202" s="57"/>
      <c r="K202" s="57"/>
      <c r="L202" s="57"/>
      <c r="M202" s="57"/>
      <c r="N202" s="57"/>
      <c r="O202" s="57"/>
      <c r="P202" s="57"/>
      <c r="Q202" s="57"/>
      <c r="R202" s="57"/>
      <c r="S202" s="57"/>
      <c r="T202" s="57"/>
      <c r="U202" s="57"/>
    </row>
    <row r="203" spans="1:21">
      <c r="A203" s="57"/>
      <c r="B203" s="179">
        <v>43436</v>
      </c>
      <c r="C203" s="108" t="s">
        <v>108</v>
      </c>
      <c r="D203" s="108" t="s">
        <v>507</v>
      </c>
      <c r="E203" s="108" t="s">
        <v>569</v>
      </c>
      <c r="F203" s="108" t="s">
        <v>706</v>
      </c>
      <c r="G203" s="180">
        <v>6835.9719999999998</v>
      </c>
      <c r="H203" s="180">
        <v>7768.15</v>
      </c>
      <c r="I203" s="57"/>
      <c r="J203" s="57"/>
      <c r="K203" s="57"/>
      <c r="L203" s="57"/>
      <c r="M203" s="57"/>
      <c r="N203" s="57"/>
      <c r="O203" s="57"/>
      <c r="P203" s="57"/>
      <c r="Q203" s="57"/>
      <c r="R203" s="57"/>
      <c r="S203" s="57"/>
      <c r="T203" s="57"/>
      <c r="U203" s="57"/>
    </row>
    <row r="204" spans="1:21">
      <c r="A204" s="57"/>
      <c r="B204" s="179">
        <v>42995</v>
      </c>
      <c r="C204" s="108" t="s">
        <v>514</v>
      </c>
      <c r="D204" s="108" t="s">
        <v>528</v>
      </c>
      <c r="E204" s="108" t="s">
        <v>562</v>
      </c>
      <c r="F204" s="108" t="s">
        <v>707</v>
      </c>
      <c r="G204" s="180">
        <v>2918.6280000000002</v>
      </c>
      <c r="H204" s="180">
        <v>6485.84</v>
      </c>
      <c r="I204" s="57"/>
      <c r="J204" s="57"/>
      <c r="K204" s="57"/>
      <c r="L204" s="57"/>
      <c r="M204" s="57"/>
      <c r="N204" s="57"/>
      <c r="O204" s="57"/>
      <c r="P204" s="57"/>
      <c r="Q204" s="57"/>
      <c r="R204" s="57"/>
      <c r="S204" s="57"/>
      <c r="T204" s="57"/>
      <c r="U204" s="57"/>
    </row>
    <row r="205" spans="1:21">
      <c r="A205" s="57"/>
      <c r="B205" s="179">
        <v>43147</v>
      </c>
      <c r="C205" s="108" t="s">
        <v>514</v>
      </c>
      <c r="D205" s="108" t="s">
        <v>504</v>
      </c>
      <c r="E205" s="108" t="s">
        <v>522</v>
      </c>
      <c r="F205" s="108" t="s">
        <v>708</v>
      </c>
      <c r="G205" s="180">
        <v>6575.61</v>
      </c>
      <c r="H205" s="180">
        <v>8767.48</v>
      </c>
      <c r="I205" s="57"/>
      <c r="J205" s="57"/>
      <c r="K205" s="57"/>
      <c r="L205" s="57"/>
      <c r="M205" s="57"/>
      <c r="N205" s="57"/>
      <c r="O205" s="57"/>
      <c r="P205" s="57"/>
      <c r="Q205" s="57"/>
      <c r="R205" s="57"/>
      <c r="S205" s="57"/>
      <c r="T205" s="57"/>
      <c r="U205" s="57"/>
    </row>
    <row r="206" spans="1:21">
      <c r="A206" s="57"/>
      <c r="B206" s="179">
        <v>42842</v>
      </c>
      <c r="C206" s="108" t="s">
        <v>514</v>
      </c>
      <c r="D206" s="108" t="s">
        <v>500</v>
      </c>
      <c r="E206" s="108" t="s">
        <v>524</v>
      </c>
      <c r="F206" s="108" t="s">
        <v>709</v>
      </c>
      <c r="G206" s="180">
        <v>4714.6309999999994</v>
      </c>
      <c r="H206" s="180">
        <v>7990.9</v>
      </c>
      <c r="I206" s="57"/>
      <c r="J206" s="57"/>
      <c r="K206" s="57"/>
      <c r="L206" s="57"/>
      <c r="M206" s="57"/>
      <c r="N206" s="57"/>
      <c r="O206" s="57"/>
      <c r="P206" s="57"/>
      <c r="Q206" s="57"/>
      <c r="R206" s="57"/>
      <c r="S206" s="57"/>
      <c r="T206" s="57"/>
      <c r="U206" s="57"/>
    </row>
    <row r="207" spans="1:21">
      <c r="A207" s="57"/>
      <c r="B207" s="179">
        <v>43125</v>
      </c>
      <c r="C207" s="108" t="s">
        <v>115</v>
      </c>
      <c r="D207" s="108" t="s">
        <v>404</v>
      </c>
      <c r="E207" s="108" t="s">
        <v>522</v>
      </c>
      <c r="F207" s="108" t="s">
        <v>710</v>
      </c>
      <c r="G207" s="180">
        <v>3148.5255999999999</v>
      </c>
      <c r="H207" s="180">
        <v>3577.87</v>
      </c>
      <c r="I207" s="57"/>
      <c r="J207" s="57"/>
      <c r="K207" s="57"/>
      <c r="L207" s="57"/>
      <c r="M207" s="57"/>
      <c r="N207" s="57"/>
      <c r="O207" s="57"/>
      <c r="P207" s="57"/>
      <c r="Q207" s="57"/>
      <c r="R207" s="57"/>
      <c r="S207" s="57"/>
      <c r="T207" s="57"/>
      <c r="U207" s="57"/>
    </row>
    <row r="208" spans="1:21">
      <c r="A208" s="57"/>
      <c r="B208" s="179">
        <v>43086</v>
      </c>
      <c r="C208" s="108" t="s">
        <v>115</v>
      </c>
      <c r="D208" s="108" t="s">
        <v>510</v>
      </c>
      <c r="E208" s="108" t="s">
        <v>520</v>
      </c>
      <c r="F208" s="108" t="s">
        <v>711</v>
      </c>
      <c r="G208" s="180">
        <v>3075.82</v>
      </c>
      <c r="H208" s="180">
        <v>5592.4</v>
      </c>
      <c r="I208" s="57"/>
      <c r="J208" s="57"/>
      <c r="K208" s="57"/>
      <c r="L208" s="57"/>
      <c r="M208" s="57"/>
      <c r="N208" s="57"/>
      <c r="O208" s="57"/>
      <c r="P208" s="57"/>
      <c r="Q208" s="57"/>
      <c r="R208" s="57"/>
      <c r="S208" s="57"/>
      <c r="T208" s="57"/>
      <c r="U208" s="57"/>
    </row>
    <row r="209" spans="1:21">
      <c r="A209" s="57"/>
      <c r="B209" s="179">
        <v>43259</v>
      </c>
      <c r="C209" s="108" t="s">
        <v>514</v>
      </c>
      <c r="D209" s="108" t="s">
        <v>526</v>
      </c>
      <c r="E209" s="108" t="s">
        <v>522</v>
      </c>
      <c r="F209" s="108" t="s">
        <v>712</v>
      </c>
      <c r="G209" s="180">
        <v>4295.7172</v>
      </c>
      <c r="H209" s="180">
        <v>9990.0400000000009</v>
      </c>
      <c r="I209" s="57"/>
      <c r="J209" s="57"/>
      <c r="K209" s="57"/>
      <c r="L209" s="57"/>
      <c r="M209" s="57"/>
      <c r="N209" s="57"/>
      <c r="O209" s="57"/>
      <c r="P209" s="57"/>
      <c r="Q209" s="57"/>
      <c r="R209" s="57"/>
      <c r="S209" s="57"/>
      <c r="T209" s="57"/>
      <c r="U209" s="57"/>
    </row>
    <row r="210" spans="1:21">
      <c r="A210" s="57"/>
      <c r="B210" s="179">
        <v>42953</v>
      </c>
      <c r="C210" s="108" t="s">
        <v>514</v>
      </c>
      <c r="D210" s="108" t="s">
        <v>507</v>
      </c>
      <c r="E210" s="108" t="s">
        <v>515</v>
      </c>
      <c r="F210" s="108" t="s">
        <v>713</v>
      </c>
      <c r="G210" s="180">
        <v>607.64859999999999</v>
      </c>
      <c r="H210" s="180">
        <v>1047.67</v>
      </c>
      <c r="I210" s="57"/>
      <c r="J210" s="57"/>
      <c r="K210" s="57"/>
      <c r="L210" s="57"/>
      <c r="M210" s="57"/>
      <c r="N210" s="57"/>
      <c r="O210" s="57"/>
      <c r="P210" s="57"/>
      <c r="Q210" s="57"/>
      <c r="R210" s="57"/>
      <c r="S210" s="57"/>
      <c r="T210" s="57"/>
      <c r="U210" s="57"/>
    </row>
    <row r="211" spans="1:21">
      <c r="A211" s="57"/>
      <c r="B211" s="179">
        <v>43178</v>
      </c>
      <c r="C211" s="108" t="s">
        <v>496</v>
      </c>
      <c r="D211" s="108" t="s">
        <v>504</v>
      </c>
      <c r="E211" s="108" t="s">
        <v>508</v>
      </c>
      <c r="F211" s="108" t="s">
        <v>516</v>
      </c>
      <c r="G211" s="180">
        <v>4351.8045999999995</v>
      </c>
      <c r="H211" s="180">
        <v>7375.94</v>
      </c>
      <c r="I211" s="57"/>
      <c r="J211" s="57"/>
      <c r="K211" s="57"/>
      <c r="L211" s="57"/>
      <c r="M211" s="57"/>
      <c r="N211" s="57"/>
      <c r="O211" s="57"/>
      <c r="P211" s="57"/>
      <c r="Q211" s="57"/>
      <c r="R211" s="57"/>
      <c r="S211" s="57"/>
      <c r="T211" s="57"/>
      <c r="U211" s="57"/>
    </row>
    <row r="212" spans="1:21">
      <c r="A212" s="57"/>
      <c r="B212" s="179">
        <v>42752</v>
      </c>
      <c r="C212" s="108" t="s">
        <v>514</v>
      </c>
      <c r="D212" s="108" t="s">
        <v>528</v>
      </c>
      <c r="E212" s="108" t="s">
        <v>530</v>
      </c>
      <c r="F212" s="108" t="s">
        <v>714</v>
      </c>
      <c r="G212" s="180">
        <v>345.51579999999996</v>
      </c>
      <c r="H212" s="180">
        <v>585.62</v>
      </c>
      <c r="I212" s="57"/>
      <c r="J212" s="57"/>
      <c r="K212" s="57"/>
      <c r="L212" s="57"/>
      <c r="M212" s="57"/>
      <c r="N212" s="57"/>
      <c r="O212" s="57"/>
      <c r="P212" s="57"/>
      <c r="Q212" s="57"/>
      <c r="R212" s="57"/>
      <c r="S212" s="57"/>
      <c r="T212" s="57"/>
      <c r="U212" s="57"/>
    </row>
    <row r="213" spans="1:21">
      <c r="A213" s="57"/>
      <c r="B213" s="179">
        <v>43216</v>
      </c>
      <c r="C213" s="108" t="s">
        <v>496</v>
      </c>
      <c r="D213" s="108" t="s">
        <v>510</v>
      </c>
      <c r="E213" s="108" t="s">
        <v>505</v>
      </c>
      <c r="F213" s="108" t="s">
        <v>715</v>
      </c>
      <c r="G213" s="180">
        <v>7054.7752</v>
      </c>
      <c r="H213" s="180">
        <v>8016.79</v>
      </c>
      <c r="I213" s="57"/>
      <c r="J213" s="57"/>
      <c r="K213" s="57"/>
      <c r="L213" s="57"/>
      <c r="M213" s="57"/>
      <c r="N213" s="57"/>
      <c r="O213" s="57"/>
      <c r="P213" s="57"/>
      <c r="Q213" s="57"/>
      <c r="R213" s="57"/>
      <c r="S213" s="57"/>
      <c r="T213" s="57"/>
      <c r="U213" s="57"/>
    </row>
    <row r="214" spans="1:21">
      <c r="A214" s="57"/>
      <c r="B214" s="179">
        <v>43062</v>
      </c>
      <c r="C214" s="108" t="s">
        <v>503</v>
      </c>
      <c r="D214" s="108" t="s">
        <v>500</v>
      </c>
      <c r="E214" s="108" t="s">
        <v>522</v>
      </c>
      <c r="F214" s="108" t="s">
        <v>716</v>
      </c>
      <c r="G214" s="180">
        <v>4699.1120000000001</v>
      </c>
      <c r="H214" s="180">
        <v>5339.9</v>
      </c>
      <c r="I214" s="57"/>
      <c r="J214" s="57"/>
      <c r="K214" s="57"/>
      <c r="L214" s="57"/>
      <c r="M214" s="57"/>
      <c r="N214" s="57"/>
      <c r="O214" s="57"/>
      <c r="P214" s="57"/>
      <c r="Q214" s="57"/>
      <c r="R214" s="57"/>
      <c r="S214" s="57"/>
      <c r="T214" s="57"/>
      <c r="U214" s="57"/>
    </row>
    <row r="215" spans="1:21">
      <c r="A215" s="57"/>
      <c r="B215" s="179">
        <v>43380</v>
      </c>
      <c r="C215" s="108" t="s">
        <v>514</v>
      </c>
      <c r="D215" s="108" t="s">
        <v>528</v>
      </c>
      <c r="E215" s="108" t="s">
        <v>520</v>
      </c>
      <c r="F215" s="108" t="s">
        <v>717</v>
      </c>
      <c r="G215" s="180">
        <v>1155.0808</v>
      </c>
      <c r="H215" s="180">
        <v>3121.84</v>
      </c>
      <c r="I215" s="57"/>
      <c r="J215" s="57"/>
      <c r="K215" s="57"/>
      <c r="L215" s="57"/>
      <c r="M215" s="57"/>
      <c r="N215" s="57"/>
      <c r="O215" s="57"/>
      <c r="P215" s="57"/>
      <c r="Q215" s="57"/>
      <c r="R215" s="57"/>
      <c r="S215" s="57"/>
      <c r="T215" s="57"/>
      <c r="U215" s="57"/>
    </row>
    <row r="216" spans="1:21">
      <c r="A216" s="57"/>
      <c r="B216" s="179">
        <v>42764</v>
      </c>
      <c r="C216" s="108" t="s">
        <v>115</v>
      </c>
      <c r="D216" s="108" t="s">
        <v>510</v>
      </c>
      <c r="E216" s="108" t="s">
        <v>505</v>
      </c>
      <c r="F216" s="108" t="s">
        <v>718</v>
      </c>
      <c r="G216" s="180">
        <v>7371.4425000000001</v>
      </c>
      <c r="H216" s="180">
        <v>9828.59</v>
      </c>
      <c r="I216" s="57"/>
      <c r="J216" s="57"/>
      <c r="K216" s="57"/>
      <c r="L216" s="57"/>
      <c r="M216" s="57"/>
      <c r="N216" s="57"/>
      <c r="O216" s="57"/>
      <c r="P216" s="57"/>
      <c r="Q216" s="57"/>
      <c r="R216" s="57"/>
      <c r="S216" s="57"/>
      <c r="T216" s="57"/>
      <c r="U216" s="57"/>
    </row>
    <row r="217" spans="1:21">
      <c r="A217" s="57"/>
      <c r="B217" s="179">
        <v>43330</v>
      </c>
      <c r="C217" s="108" t="s">
        <v>514</v>
      </c>
      <c r="D217" s="108" t="s">
        <v>500</v>
      </c>
      <c r="E217" s="108" t="s">
        <v>511</v>
      </c>
      <c r="F217" s="108" t="s">
        <v>719</v>
      </c>
      <c r="G217" s="180">
        <v>4025.1111999999998</v>
      </c>
      <c r="H217" s="180">
        <v>4573.99</v>
      </c>
      <c r="I217" s="57"/>
      <c r="J217" s="57"/>
      <c r="K217" s="57"/>
      <c r="L217" s="57"/>
      <c r="M217" s="57"/>
      <c r="N217" s="57"/>
      <c r="O217" s="57"/>
      <c r="P217" s="57"/>
      <c r="Q217" s="57"/>
      <c r="R217" s="57"/>
      <c r="S217" s="57"/>
      <c r="T217" s="57"/>
      <c r="U217" s="57"/>
    </row>
    <row r="218" spans="1:21">
      <c r="A218" s="57"/>
      <c r="B218" s="179">
        <v>42813</v>
      </c>
      <c r="C218" s="108" t="s">
        <v>115</v>
      </c>
      <c r="D218" s="108" t="s">
        <v>528</v>
      </c>
      <c r="E218" s="108" t="s">
        <v>530</v>
      </c>
      <c r="F218" s="108" t="s">
        <v>720</v>
      </c>
      <c r="G218" s="180">
        <v>4976.2782999999999</v>
      </c>
      <c r="H218" s="180">
        <v>8434.3700000000008</v>
      </c>
      <c r="I218" s="57"/>
      <c r="J218" s="57"/>
      <c r="K218" s="57"/>
      <c r="L218" s="57"/>
      <c r="M218" s="57"/>
      <c r="N218" s="57"/>
      <c r="O218" s="57"/>
      <c r="P218" s="57"/>
      <c r="Q218" s="57"/>
      <c r="R218" s="57"/>
      <c r="S218" s="57"/>
      <c r="T218" s="57"/>
      <c r="U218" s="57"/>
    </row>
    <row r="219" spans="1:21">
      <c r="A219" s="57"/>
      <c r="B219" s="179">
        <v>43424</v>
      </c>
      <c r="C219" s="108" t="s">
        <v>503</v>
      </c>
      <c r="D219" s="108" t="s">
        <v>404</v>
      </c>
      <c r="E219" s="108" t="s">
        <v>505</v>
      </c>
      <c r="F219" s="108" t="s">
        <v>721</v>
      </c>
      <c r="G219" s="180">
        <v>1531.2128</v>
      </c>
      <c r="H219" s="180">
        <v>3560.96</v>
      </c>
      <c r="I219" s="57"/>
      <c r="J219" s="57"/>
      <c r="K219" s="57"/>
      <c r="L219" s="57"/>
      <c r="M219" s="57"/>
      <c r="N219" s="57"/>
      <c r="O219" s="57"/>
      <c r="P219" s="57"/>
      <c r="Q219" s="57"/>
      <c r="R219" s="57"/>
      <c r="S219" s="57"/>
      <c r="T219" s="57"/>
      <c r="U219" s="57"/>
    </row>
    <row r="220" spans="1:21">
      <c r="A220" s="57"/>
      <c r="B220" s="179">
        <v>42759</v>
      </c>
      <c r="C220" s="108" t="s">
        <v>514</v>
      </c>
      <c r="D220" s="108" t="s">
        <v>528</v>
      </c>
      <c r="E220" s="108" t="s">
        <v>562</v>
      </c>
      <c r="F220" s="108" t="s">
        <v>722</v>
      </c>
      <c r="G220" s="180">
        <v>331.15370000000001</v>
      </c>
      <c r="H220" s="180">
        <v>895.01</v>
      </c>
      <c r="I220" s="57"/>
      <c r="J220" s="57"/>
      <c r="K220" s="57"/>
      <c r="L220" s="57"/>
      <c r="M220" s="57"/>
      <c r="N220" s="57"/>
      <c r="O220" s="57"/>
      <c r="P220" s="57"/>
      <c r="Q220" s="57"/>
      <c r="R220" s="57"/>
      <c r="S220" s="57"/>
      <c r="T220" s="57"/>
      <c r="U220" s="57"/>
    </row>
    <row r="221" spans="1:21">
      <c r="A221" s="57"/>
      <c r="B221" s="179">
        <v>43251</v>
      </c>
      <c r="C221" s="108" t="s">
        <v>514</v>
      </c>
      <c r="D221" s="108" t="s">
        <v>507</v>
      </c>
      <c r="E221" s="108" t="s">
        <v>537</v>
      </c>
      <c r="F221" s="108" t="s">
        <v>723</v>
      </c>
      <c r="G221" s="180">
        <v>4494.4470000000001</v>
      </c>
      <c r="H221" s="180">
        <v>9987.66</v>
      </c>
      <c r="I221" s="57"/>
      <c r="J221" s="57"/>
      <c r="K221" s="57"/>
      <c r="L221" s="57"/>
      <c r="M221" s="57"/>
      <c r="N221" s="57"/>
      <c r="O221" s="57"/>
      <c r="P221" s="57"/>
      <c r="Q221" s="57"/>
      <c r="R221" s="57"/>
      <c r="S221" s="57"/>
      <c r="T221" s="57"/>
      <c r="U221" s="57"/>
    </row>
    <row r="222" spans="1:21">
      <c r="A222" s="57"/>
      <c r="B222" s="179">
        <v>42841</v>
      </c>
      <c r="C222" s="108" t="s">
        <v>108</v>
      </c>
      <c r="D222" s="108" t="s">
        <v>528</v>
      </c>
      <c r="E222" s="108" t="s">
        <v>537</v>
      </c>
      <c r="F222" s="108" t="s">
        <v>724</v>
      </c>
      <c r="G222" s="180">
        <v>2350.4615999999996</v>
      </c>
      <c r="H222" s="180">
        <v>4052.52</v>
      </c>
      <c r="I222" s="57"/>
      <c r="J222" s="57"/>
      <c r="K222" s="57"/>
      <c r="L222" s="57"/>
      <c r="M222" s="57"/>
      <c r="N222" s="57"/>
      <c r="O222" s="57"/>
      <c r="P222" s="57"/>
      <c r="Q222" s="57"/>
      <c r="R222" s="57"/>
      <c r="S222" s="57"/>
      <c r="T222" s="57"/>
      <c r="U222" s="57"/>
    </row>
    <row r="223" spans="1:21">
      <c r="A223" s="57"/>
      <c r="B223" s="179">
        <v>43128</v>
      </c>
      <c r="C223" s="108" t="s">
        <v>514</v>
      </c>
      <c r="D223" s="108" t="s">
        <v>510</v>
      </c>
      <c r="E223" s="108" t="s">
        <v>535</v>
      </c>
      <c r="F223" s="108" t="s">
        <v>725</v>
      </c>
      <c r="G223" s="180">
        <v>4035.8835999999997</v>
      </c>
      <c r="H223" s="180">
        <v>6958.42</v>
      </c>
      <c r="I223" s="57"/>
      <c r="J223" s="57"/>
      <c r="K223" s="57"/>
      <c r="L223" s="57"/>
      <c r="M223" s="57"/>
      <c r="N223" s="57"/>
      <c r="O223" s="57"/>
      <c r="P223" s="57"/>
      <c r="Q223" s="57"/>
      <c r="R223" s="57"/>
      <c r="S223" s="57"/>
      <c r="T223" s="57"/>
      <c r="U223" s="57"/>
    </row>
    <row r="224" spans="1:21">
      <c r="A224" s="57"/>
      <c r="B224" s="179">
        <v>42982</v>
      </c>
      <c r="C224" s="108" t="s">
        <v>115</v>
      </c>
      <c r="D224" s="108" t="s">
        <v>507</v>
      </c>
      <c r="E224" s="108" t="s">
        <v>520</v>
      </c>
      <c r="F224" s="108" t="s">
        <v>726</v>
      </c>
      <c r="G224" s="180">
        <v>5988.93</v>
      </c>
      <c r="H224" s="180">
        <v>7985.24</v>
      </c>
      <c r="I224" s="57"/>
      <c r="J224" s="57"/>
      <c r="K224" s="57"/>
      <c r="L224" s="57"/>
      <c r="M224" s="57"/>
      <c r="N224" s="57"/>
      <c r="O224" s="57"/>
      <c r="P224" s="57"/>
      <c r="Q224" s="57"/>
      <c r="R224" s="57"/>
      <c r="S224" s="57"/>
      <c r="T224" s="57"/>
      <c r="U224" s="57"/>
    </row>
    <row r="225" spans="1:21">
      <c r="A225" s="57"/>
      <c r="B225" s="179">
        <v>43267</v>
      </c>
      <c r="C225" s="108" t="s">
        <v>514</v>
      </c>
      <c r="D225" s="108" t="s">
        <v>528</v>
      </c>
      <c r="E225" s="108" t="s">
        <v>562</v>
      </c>
      <c r="F225" s="108" t="s">
        <v>727</v>
      </c>
      <c r="G225" s="180">
        <v>4949.5349999999999</v>
      </c>
      <c r="H225" s="180">
        <v>6599.38</v>
      </c>
      <c r="I225" s="57"/>
      <c r="J225" s="57"/>
      <c r="K225" s="57"/>
      <c r="L225" s="57"/>
      <c r="M225" s="57"/>
      <c r="N225" s="57"/>
      <c r="O225" s="57"/>
      <c r="P225" s="57"/>
      <c r="Q225" s="57"/>
      <c r="R225" s="57"/>
      <c r="S225" s="57"/>
      <c r="T225" s="57"/>
      <c r="U225" s="57"/>
    </row>
    <row r="226" spans="1:21">
      <c r="A226" s="57"/>
      <c r="B226" s="179">
        <v>42740</v>
      </c>
      <c r="C226" s="108" t="s">
        <v>108</v>
      </c>
      <c r="D226" s="108" t="s">
        <v>504</v>
      </c>
      <c r="E226" s="108" t="s">
        <v>511</v>
      </c>
      <c r="F226" s="108" t="s">
        <v>728</v>
      </c>
      <c r="G226" s="180">
        <v>644.46879999999987</v>
      </c>
      <c r="H226" s="180">
        <v>1092.32</v>
      </c>
      <c r="I226" s="57"/>
      <c r="J226" s="57"/>
      <c r="K226" s="57"/>
      <c r="L226" s="57"/>
      <c r="M226" s="57"/>
      <c r="N226" s="57"/>
      <c r="O226" s="57"/>
      <c r="P226" s="57"/>
      <c r="Q226" s="57"/>
      <c r="R226" s="57"/>
      <c r="S226" s="57"/>
      <c r="T226" s="57"/>
      <c r="U226" s="57"/>
    </row>
    <row r="227" spans="1:21">
      <c r="A227" s="57"/>
      <c r="B227" s="179">
        <v>43189</v>
      </c>
      <c r="C227" s="108" t="s">
        <v>496</v>
      </c>
      <c r="D227" s="108" t="s">
        <v>500</v>
      </c>
      <c r="E227" s="108" t="s">
        <v>535</v>
      </c>
      <c r="F227" s="108" t="s">
        <v>729</v>
      </c>
      <c r="G227" s="180">
        <v>3730.5019999999995</v>
      </c>
      <c r="H227" s="180">
        <v>6431.9</v>
      </c>
      <c r="I227" s="57"/>
      <c r="J227" s="57"/>
      <c r="K227" s="57"/>
      <c r="L227" s="57"/>
      <c r="M227" s="57"/>
      <c r="N227" s="57"/>
      <c r="O227" s="57"/>
      <c r="P227" s="57"/>
      <c r="Q227" s="57"/>
      <c r="R227" s="57"/>
      <c r="S227" s="57"/>
      <c r="T227" s="57"/>
      <c r="U227" s="57"/>
    </row>
    <row r="228" spans="1:21">
      <c r="A228" s="57"/>
      <c r="B228" s="179">
        <v>43001</v>
      </c>
      <c r="C228" s="108" t="s">
        <v>514</v>
      </c>
      <c r="D228" s="108" t="s">
        <v>510</v>
      </c>
      <c r="E228" s="108" t="s">
        <v>498</v>
      </c>
      <c r="F228" s="108" t="s">
        <v>730</v>
      </c>
      <c r="G228" s="180">
        <v>2280.1692000000003</v>
      </c>
      <c r="H228" s="180">
        <v>3353.19</v>
      </c>
      <c r="I228" s="57"/>
      <c r="J228" s="57"/>
      <c r="K228" s="57"/>
      <c r="L228" s="57"/>
      <c r="M228" s="57"/>
      <c r="N228" s="57"/>
      <c r="O228" s="57"/>
      <c r="P228" s="57"/>
      <c r="Q228" s="57"/>
      <c r="R228" s="57"/>
      <c r="S228" s="57"/>
      <c r="T228" s="57"/>
      <c r="U228" s="57"/>
    </row>
    <row r="229" spans="1:21">
      <c r="A229" s="57"/>
      <c r="B229" s="179">
        <v>43450</v>
      </c>
      <c r="C229" s="108" t="s">
        <v>514</v>
      </c>
      <c r="D229" s="108" t="s">
        <v>404</v>
      </c>
      <c r="E229" s="108" t="s">
        <v>535</v>
      </c>
      <c r="F229" s="108" t="s">
        <v>731</v>
      </c>
      <c r="G229" s="180">
        <v>1232.2650000000001</v>
      </c>
      <c r="H229" s="180">
        <v>1643.02</v>
      </c>
      <c r="I229" s="57"/>
      <c r="J229" s="57"/>
      <c r="K229" s="57"/>
      <c r="L229" s="57"/>
      <c r="M229" s="57"/>
      <c r="N229" s="57"/>
      <c r="O229" s="57"/>
      <c r="P229" s="57"/>
      <c r="Q229" s="57"/>
      <c r="R229" s="57"/>
      <c r="S229" s="57"/>
      <c r="T229" s="57"/>
      <c r="U229" s="57"/>
    </row>
    <row r="230" spans="1:21">
      <c r="A230" s="57"/>
      <c r="B230" s="179">
        <v>43086</v>
      </c>
      <c r="C230" s="108" t="s">
        <v>514</v>
      </c>
      <c r="D230" s="108" t="s">
        <v>504</v>
      </c>
      <c r="E230" s="108" t="s">
        <v>501</v>
      </c>
      <c r="F230" s="108" t="s">
        <v>732</v>
      </c>
      <c r="G230" s="180">
        <v>1528.835</v>
      </c>
      <c r="H230" s="180">
        <v>2779.7</v>
      </c>
      <c r="I230" s="57"/>
      <c r="J230" s="57"/>
      <c r="K230" s="57"/>
      <c r="L230" s="57"/>
      <c r="M230" s="57"/>
      <c r="N230" s="57"/>
      <c r="O230" s="57"/>
      <c r="P230" s="57"/>
      <c r="Q230" s="57"/>
      <c r="R230" s="57"/>
      <c r="S230" s="57"/>
      <c r="T230" s="57"/>
      <c r="U230" s="57"/>
    </row>
    <row r="231" spans="1:21">
      <c r="A231" s="57"/>
      <c r="B231" s="179">
        <v>43447</v>
      </c>
      <c r="C231" s="108" t="s">
        <v>496</v>
      </c>
      <c r="D231" s="108" t="s">
        <v>507</v>
      </c>
      <c r="E231" s="108" t="s">
        <v>515</v>
      </c>
      <c r="F231" s="108" t="s">
        <v>733</v>
      </c>
      <c r="G231" s="180">
        <v>1191.2445999999998</v>
      </c>
      <c r="H231" s="180">
        <v>2053.87</v>
      </c>
      <c r="I231" s="57"/>
      <c r="J231" s="57"/>
      <c r="K231" s="57"/>
      <c r="L231" s="57"/>
      <c r="M231" s="57"/>
      <c r="N231" s="57"/>
      <c r="O231" s="57"/>
      <c r="P231" s="57"/>
      <c r="Q231" s="57"/>
      <c r="R231" s="57"/>
      <c r="S231" s="57"/>
      <c r="T231" s="57"/>
      <c r="U231" s="57"/>
    </row>
    <row r="232" spans="1:21">
      <c r="A232" s="57"/>
      <c r="B232" s="179">
        <v>43100</v>
      </c>
      <c r="C232" s="108" t="s">
        <v>514</v>
      </c>
      <c r="D232" s="108" t="s">
        <v>510</v>
      </c>
      <c r="E232" s="108" t="s">
        <v>520</v>
      </c>
      <c r="F232" s="108" t="s">
        <v>734</v>
      </c>
      <c r="G232" s="180">
        <v>5394.1449999999995</v>
      </c>
      <c r="H232" s="180">
        <v>9300.25</v>
      </c>
      <c r="I232" s="57"/>
      <c r="J232" s="57"/>
      <c r="K232" s="57"/>
      <c r="L232" s="57"/>
      <c r="M232" s="57"/>
      <c r="N232" s="57"/>
      <c r="O232" s="57"/>
      <c r="P232" s="57"/>
      <c r="Q232" s="57"/>
      <c r="R232" s="57"/>
      <c r="S232" s="57"/>
      <c r="T232" s="57"/>
      <c r="U232" s="57"/>
    </row>
    <row r="233" spans="1:21">
      <c r="A233" s="57"/>
      <c r="B233" s="179">
        <v>43444</v>
      </c>
      <c r="C233" s="108" t="s">
        <v>108</v>
      </c>
      <c r="D233" s="108" t="s">
        <v>526</v>
      </c>
      <c r="E233" s="108" t="s">
        <v>505</v>
      </c>
      <c r="F233" s="108" t="s">
        <v>735</v>
      </c>
      <c r="G233" s="180">
        <v>3043.75225</v>
      </c>
      <c r="H233" s="180">
        <v>3255.35</v>
      </c>
      <c r="I233" s="57"/>
      <c r="J233" s="57"/>
      <c r="K233" s="57"/>
      <c r="L233" s="57"/>
      <c r="M233" s="57"/>
      <c r="N233" s="57"/>
      <c r="O233" s="57"/>
      <c r="P233" s="57"/>
      <c r="Q233" s="57"/>
      <c r="R233" s="57"/>
      <c r="S233" s="57"/>
      <c r="T233" s="57"/>
      <c r="U233" s="57"/>
    </row>
    <row r="234" spans="1:21">
      <c r="A234" s="57"/>
      <c r="B234" s="179">
        <v>43030</v>
      </c>
      <c r="C234" s="108" t="s">
        <v>108</v>
      </c>
      <c r="D234" s="108" t="s">
        <v>500</v>
      </c>
      <c r="E234" s="108" t="s">
        <v>501</v>
      </c>
      <c r="F234" s="108" t="s">
        <v>736</v>
      </c>
      <c r="G234" s="180">
        <v>1721.5523000000001</v>
      </c>
      <c r="H234" s="180">
        <v>4003.61</v>
      </c>
      <c r="I234" s="57"/>
      <c r="J234" s="57"/>
      <c r="K234" s="57"/>
      <c r="L234" s="57"/>
      <c r="M234" s="57"/>
      <c r="N234" s="57"/>
      <c r="O234" s="57"/>
      <c r="P234" s="57"/>
      <c r="Q234" s="57"/>
      <c r="R234" s="57"/>
      <c r="S234" s="57"/>
      <c r="T234" s="57"/>
      <c r="U234" s="57"/>
    </row>
    <row r="235" spans="1:21">
      <c r="A235" s="57"/>
      <c r="B235" s="179">
        <v>43122</v>
      </c>
      <c r="C235" s="108" t="s">
        <v>514</v>
      </c>
      <c r="D235" s="108" t="s">
        <v>500</v>
      </c>
      <c r="E235" s="108" t="s">
        <v>511</v>
      </c>
      <c r="F235" s="108" t="s">
        <v>737</v>
      </c>
      <c r="G235" s="180">
        <v>1385.8965000000001</v>
      </c>
      <c r="H235" s="180">
        <v>3079.77</v>
      </c>
      <c r="I235" s="57"/>
      <c r="J235" s="57"/>
      <c r="K235" s="57"/>
      <c r="L235" s="57"/>
      <c r="M235" s="57"/>
      <c r="N235" s="57"/>
      <c r="O235" s="57"/>
      <c r="P235" s="57"/>
      <c r="Q235" s="57"/>
      <c r="R235" s="57"/>
      <c r="S235" s="57"/>
      <c r="T235" s="57"/>
      <c r="U235" s="57"/>
    </row>
    <row r="236" spans="1:21">
      <c r="A236" s="57"/>
      <c r="B236" s="179">
        <v>42882</v>
      </c>
      <c r="C236" s="108" t="s">
        <v>503</v>
      </c>
      <c r="D236" s="108" t="s">
        <v>510</v>
      </c>
      <c r="E236" s="108" t="s">
        <v>520</v>
      </c>
      <c r="F236" s="108" t="s">
        <v>738</v>
      </c>
      <c r="G236" s="180">
        <v>87.245999999999995</v>
      </c>
      <c r="H236" s="180">
        <v>193.88</v>
      </c>
      <c r="I236" s="57"/>
      <c r="J236" s="57"/>
      <c r="K236" s="57"/>
      <c r="L236" s="57"/>
      <c r="M236" s="57"/>
      <c r="N236" s="57"/>
      <c r="O236" s="57"/>
      <c r="P236" s="57"/>
      <c r="Q236" s="57"/>
      <c r="R236" s="57"/>
      <c r="S236" s="57"/>
      <c r="T236" s="57"/>
      <c r="U236" s="57"/>
    </row>
    <row r="237" spans="1:21">
      <c r="A237" s="57"/>
      <c r="B237" s="179">
        <v>43221</v>
      </c>
      <c r="C237" s="108" t="s">
        <v>503</v>
      </c>
      <c r="D237" s="108" t="s">
        <v>510</v>
      </c>
      <c r="E237" s="108" t="s">
        <v>522</v>
      </c>
      <c r="F237" s="108" t="s">
        <v>739</v>
      </c>
      <c r="G237" s="180">
        <v>2952.3647999999998</v>
      </c>
      <c r="H237" s="180">
        <v>3354.96</v>
      </c>
      <c r="I237" s="57"/>
      <c r="J237" s="57"/>
      <c r="K237" s="57"/>
      <c r="L237" s="57"/>
      <c r="M237" s="57"/>
      <c r="N237" s="57"/>
      <c r="O237" s="57"/>
      <c r="P237" s="57"/>
      <c r="Q237" s="57"/>
      <c r="R237" s="57"/>
      <c r="S237" s="57"/>
      <c r="T237" s="57"/>
      <c r="U237" s="57"/>
    </row>
    <row r="238" spans="1:21">
      <c r="A238" s="57"/>
      <c r="B238" s="179">
        <v>43096</v>
      </c>
      <c r="C238" s="108" t="s">
        <v>514</v>
      </c>
      <c r="D238" s="108" t="s">
        <v>504</v>
      </c>
      <c r="E238" s="108" t="s">
        <v>505</v>
      </c>
      <c r="F238" s="108" t="s">
        <v>740</v>
      </c>
      <c r="G238" s="180">
        <v>4638.9192000000003</v>
      </c>
      <c r="H238" s="180">
        <v>6821.94</v>
      </c>
      <c r="I238" s="57"/>
      <c r="J238" s="57"/>
      <c r="K238" s="57"/>
      <c r="L238" s="57"/>
      <c r="M238" s="57"/>
      <c r="N238" s="57"/>
      <c r="O238" s="57"/>
      <c r="P238" s="57"/>
      <c r="Q238" s="57"/>
      <c r="R238" s="57"/>
      <c r="S238" s="57"/>
      <c r="T238" s="57"/>
      <c r="U238" s="57"/>
    </row>
    <row r="239" spans="1:21">
      <c r="A239" s="57"/>
      <c r="B239" s="179">
        <v>43386</v>
      </c>
      <c r="C239" s="108" t="s">
        <v>108</v>
      </c>
      <c r="D239" s="108" t="s">
        <v>507</v>
      </c>
      <c r="E239" s="108" t="s">
        <v>562</v>
      </c>
      <c r="F239" s="108" t="s">
        <v>741</v>
      </c>
      <c r="G239" s="180">
        <v>18.072799999999997</v>
      </c>
      <c r="H239" s="180">
        <v>31.16</v>
      </c>
      <c r="I239" s="57"/>
      <c r="J239" s="57"/>
      <c r="K239" s="57"/>
      <c r="L239" s="57"/>
      <c r="M239" s="57"/>
      <c r="N239" s="57"/>
      <c r="O239" s="57"/>
      <c r="P239" s="57"/>
      <c r="Q239" s="57"/>
      <c r="R239" s="57"/>
      <c r="S239" s="57"/>
      <c r="T239" s="57"/>
      <c r="U239" s="57"/>
    </row>
    <row r="240" spans="1:21">
      <c r="A240" s="57"/>
      <c r="B240" s="179">
        <v>43096</v>
      </c>
      <c r="C240" s="108" t="s">
        <v>115</v>
      </c>
      <c r="D240" s="108" t="s">
        <v>497</v>
      </c>
      <c r="E240" s="108" t="s">
        <v>535</v>
      </c>
      <c r="F240" s="108" t="s">
        <v>742</v>
      </c>
      <c r="G240" s="180">
        <v>3396.2484999999997</v>
      </c>
      <c r="H240" s="180">
        <v>9179.0499999999993</v>
      </c>
      <c r="I240" s="57"/>
      <c r="J240" s="57"/>
      <c r="K240" s="57"/>
      <c r="L240" s="57"/>
      <c r="M240" s="57"/>
      <c r="N240" s="57"/>
      <c r="O240" s="57"/>
      <c r="P240" s="57"/>
      <c r="Q240" s="57"/>
      <c r="R240" s="57"/>
      <c r="S240" s="57"/>
      <c r="T240" s="57"/>
      <c r="U240" s="57"/>
    </row>
    <row r="241" spans="1:21">
      <c r="A241" s="57"/>
      <c r="B241" s="179">
        <v>43167</v>
      </c>
      <c r="C241" s="108" t="s">
        <v>108</v>
      </c>
      <c r="D241" s="108" t="s">
        <v>526</v>
      </c>
      <c r="E241" s="108" t="s">
        <v>498</v>
      </c>
      <c r="F241" s="108" t="s">
        <v>743</v>
      </c>
      <c r="G241" s="180">
        <v>1701.144</v>
      </c>
      <c r="H241" s="180">
        <v>3780.32</v>
      </c>
      <c r="I241" s="57"/>
      <c r="J241" s="57"/>
      <c r="K241" s="57"/>
      <c r="L241" s="57"/>
      <c r="M241" s="57"/>
      <c r="N241" s="57"/>
      <c r="O241" s="57"/>
      <c r="P241" s="57"/>
      <c r="Q241" s="57"/>
      <c r="R241" s="57"/>
      <c r="S241" s="57"/>
      <c r="T241" s="57"/>
      <c r="U241" s="57"/>
    </row>
    <row r="242" spans="1:21">
      <c r="A242" s="57"/>
      <c r="B242" s="179">
        <v>42736</v>
      </c>
      <c r="C242" s="108" t="s">
        <v>108</v>
      </c>
      <c r="D242" s="108" t="s">
        <v>497</v>
      </c>
      <c r="E242" s="108" t="s">
        <v>524</v>
      </c>
      <c r="F242" s="108" t="s">
        <v>744</v>
      </c>
      <c r="G242" s="180">
        <v>4341.1787000000004</v>
      </c>
      <c r="H242" s="180">
        <v>7357.93</v>
      </c>
      <c r="I242" s="57"/>
      <c r="J242" s="57"/>
      <c r="K242" s="57"/>
      <c r="L242" s="57"/>
      <c r="M242" s="57"/>
      <c r="N242" s="57"/>
      <c r="O242" s="57"/>
      <c r="P242" s="57"/>
      <c r="Q242" s="57"/>
      <c r="R242" s="57"/>
      <c r="S242" s="57"/>
      <c r="T242" s="57"/>
      <c r="U242" s="57"/>
    </row>
    <row r="243" spans="1:21">
      <c r="A243" s="57"/>
      <c r="B243" s="179">
        <v>43291</v>
      </c>
      <c r="C243" s="108" t="s">
        <v>115</v>
      </c>
      <c r="D243" s="108" t="s">
        <v>526</v>
      </c>
      <c r="E243" s="108" t="s">
        <v>562</v>
      </c>
      <c r="F243" s="108" t="s">
        <v>745</v>
      </c>
      <c r="G243" s="180">
        <v>3381.0748000000003</v>
      </c>
      <c r="H243" s="180">
        <v>9138.0400000000009</v>
      </c>
      <c r="I243" s="57"/>
      <c r="J243" s="57"/>
      <c r="K243" s="57"/>
      <c r="L243" s="57"/>
      <c r="M243" s="57"/>
      <c r="N243" s="57"/>
      <c r="O243" s="57"/>
      <c r="P243" s="57"/>
      <c r="Q243" s="57"/>
      <c r="R243" s="57"/>
      <c r="S243" s="57"/>
      <c r="T243" s="57"/>
      <c r="U243" s="57"/>
    </row>
    <row r="244" spans="1:21">
      <c r="A244" s="57"/>
      <c r="B244" s="179">
        <v>42777</v>
      </c>
      <c r="C244" s="108" t="s">
        <v>115</v>
      </c>
      <c r="D244" s="108" t="s">
        <v>500</v>
      </c>
      <c r="E244" s="108" t="s">
        <v>535</v>
      </c>
      <c r="F244" s="108" t="s">
        <v>746</v>
      </c>
      <c r="G244" s="180">
        <v>3639.0150000000003</v>
      </c>
      <c r="H244" s="180">
        <v>4852.0200000000004</v>
      </c>
      <c r="I244" s="57"/>
      <c r="J244" s="57"/>
      <c r="K244" s="57"/>
      <c r="L244" s="57"/>
      <c r="M244" s="57"/>
      <c r="N244" s="57"/>
      <c r="O244" s="57"/>
      <c r="P244" s="57"/>
      <c r="Q244" s="57"/>
      <c r="R244" s="57"/>
      <c r="S244" s="57"/>
      <c r="T244" s="57"/>
      <c r="U244" s="57"/>
    </row>
    <row r="245" spans="1:21">
      <c r="A245" s="57"/>
      <c r="B245" s="179">
        <v>43313</v>
      </c>
      <c r="C245" s="108" t="s">
        <v>514</v>
      </c>
      <c r="D245" s="108" t="s">
        <v>504</v>
      </c>
      <c r="E245" s="108" t="s">
        <v>537</v>
      </c>
      <c r="F245" s="108" t="s">
        <v>747</v>
      </c>
      <c r="G245" s="180">
        <v>3565.9298000000003</v>
      </c>
      <c r="H245" s="180">
        <v>8292.86</v>
      </c>
      <c r="I245" s="57"/>
      <c r="J245" s="57"/>
      <c r="K245" s="57"/>
      <c r="L245" s="57"/>
      <c r="M245" s="57"/>
      <c r="N245" s="57"/>
      <c r="O245" s="57"/>
      <c r="P245" s="57"/>
      <c r="Q245" s="57"/>
      <c r="R245" s="57"/>
      <c r="S245" s="57"/>
      <c r="T245" s="57"/>
      <c r="U245" s="57"/>
    </row>
    <row r="246" spans="1:21">
      <c r="A246" s="57"/>
      <c r="B246" s="179">
        <v>43023</v>
      </c>
      <c r="C246" s="108" t="s">
        <v>496</v>
      </c>
      <c r="D246" s="108" t="s">
        <v>528</v>
      </c>
      <c r="E246" s="108" t="s">
        <v>562</v>
      </c>
      <c r="F246" s="108" t="s">
        <v>748</v>
      </c>
      <c r="G246" s="180">
        <v>3219.6067999999996</v>
      </c>
      <c r="H246" s="180">
        <v>8701.64</v>
      </c>
      <c r="I246" s="57"/>
      <c r="J246" s="57"/>
      <c r="K246" s="57"/>
      <c r="L246" s="57"/>
      <c r="M246" s="57"/>
      <c r="N246" s="57"/>
      <c r="O246" s="57"/>
      <c r="P246" s="57"/>
      <c r="Q246" s="57"/>
      <c r="R246" s="57"/>
      <c r="S246" s="57"/>
      <c r="T246" s="57"/>
      <c r="U246" s="57"/>
    </row>
    <row r="247" spans="1:21">
      <c r="A247" s="57"/>
      <c r="B247" s="179">
        <v>43149</v>
      </c>
      <c r="C247" s="108" t="s">
        <v>115</v>
      </c>
      <c r="D247" s="108" t="s">
        <v>404</v>
      </c>
      <c r="E247" s="108" t="s">
        <v>508</v>
      </c>
      <c r="F247" s="108" t="s">
        <v>749</v>
      </c>
      <c r="G247" s="180">
        <v>2924.2365</v>
      </c>
      <c r="H247" s="180">
        <v>6800.55</v>
      </c>
      <c r="I247" s="57"/>
      <c r="J247" s="57"/>
      <c r="K247" s="57"/>
      <c r="L247" s="57"/>
      <c r="M247" s="57"/>
      <c r="N247" s="57"/>
      <c r="O247" s="57"/>
      <c r="P247" s="57"/>
      <c r="Q247" s="57"/>
      <c r="R247" s="57"/>
      <c r="S247" s="57"/>
      <c r="T247" s="57"/>
      <c r="U247" s="57"/>
    </row>
    <row r="248" spans="1:21">
      <c r="A248" s="57"/>
      <c r="B248" s="179">
        <v>42970</v>
      </c>
      <c r="C248" s="108" t="s">
        <v>108</v>
      </c>
      <c r="D248" s="108" t="s">
        <v>500</v>
      </c>
      <c r="E248" s="108" t="s">
        <v>535</v>
      </c>
      <c r="F248" s="108" t="s">
        <v>750</v>
      </c>
      <c r="G248" s="180">
        <v>782.59050000000002</v>
      </c>
      <c r="H248" s="180">
        <v>1739.09</v>
      </c>
      <c r="I248" s="57"/>
      <c r="J248" s="57"/>
      <c r="K248" s="57"/>
      <c r="L248" s="57"/>
      <c r="M248" s="57"/>
      <c r="N248" s="57"/>
      <c r="O248" s="57"/>
      <c r="P248" s="57"/>
      <c r="Q248" s="57"/>
      <c r="R248" s="57"/>
      <c r="S248" s="57"/>
      <c r="T248" s="57"/>
      <c r="U248" s="57"/>
    </row>
    <row r="249" spans="1:21">
      <c r="A249" s="57"/>
      <c r="B249" s="179">
        <v>43423</v>
      </c>
      <c r="C249" s="108" t="s">
        <v>514</v>
      </c>
      <c r="D249" s="108" t="s">
        <v>500</v>
      </c>
      <c r="E249" s="108" t="s">
        <v>501</v>
      </c>
      <c r="F249" s="108" t="s">
        <v>751</v>
      </c>
      <c r="G249" s="180">
        <v>1193.4675</v>
      </c>
      <c r="H249" s="180">
        <v>1591.29</v>
      </c>
      <c r="I249" s="57"/>
      <c r="J249" s="57"/>
      <c r="K249" s="57"/>
      <c r="L249" s="57"/>
      <c r="M249" s="57"/>
      <c r="N249" s="57"/>
      <c r="O249" s="57"/>
      <c r="P249" s="57"/>
      <c r="Q249" s="57"/>
      <c r="R249" s="57"/>
      <c r="S249" s="57"/>
      <c r="T249" s="57"/>
      <c r="U249" s="57"/>
    </row>
    <row r="250" spans="1:21">
      <c r="A250" s="57"/>
      <c r="B250" s="179">
        <v>42834</v>
      </c>
      <c r="C250" s="108" t="s">
        <v>496</v>
      </c>
      <c r="D250" s="108" t="s">
        <v>404</v>
      </c>
      <c r="E250" s="108" t="s">
        <v>569</v>
      </c>
      <c r="F250" s="108" t="s">
        <v>752</v>
      </c>
      <c r="G250" s="180">
        <v>2647.4331999999999</v>
      </c>
      <c r="H250" s="180">
        <v>4564.54</v>
      </c>
      <c r="I250" s="57"/>
      <c r="J250" s="57"/>
      <c r="K250" s="57"/>
      <c r="L250" s="57"/>
      <c r="M250" s="57"/>
      <c r="N250" s="57"/>
      <c r="O250" s="57"/>
      <c r="P250" s="57"/>
      <c r="Q250" s="57"/>
      <c r="R250" s="57"/>
      <c r="S250" s="57"/>
      <c r="T250" s="57"/>
      <c r="U250" s="57"/>
    </row>
    <row r="251" spans="1:21">
      <c r="A251" s="57"/>
      <c r="B251" s="179">
        <v>43302</v>
      </c>
      <c r="C251" s="108" t="s">
        <v>514</v>
      </c>
      <c r="D251" s="108" t="s">
        <v>504</v>
      </c>
      <c r="E251" s="108" t="s">
        <v>511</v>
      </c>
      <c r="F251" s="108" t="s">
        <v>753</v>
      </c>
      <c r="G251" s="180">
        <v>1641.6136000000001</v>
      </c>
      <c r="H251" s="180">
        <v>1865.47</v>
      </c>
      <c r="I251" s="57"/>
      <c r="J251" s="57"/>
      <c r="K251" s="57"/>
      <c r="L251" s="57"/>
      <c r="M251" s="57"/>
      <c r="N251" s="57"/>
      <c r="O251" s="57"/>
      <c r="P251" s="57"/>
      <c r="Q251" s="57"/>
      <c r="R251" s="57"/>
      <c r="S251" s="57"/>
      <c r="T251" s="57"/>
      <c r="U251" s="57"/>
    </row>
    <row r="252" spans="1:21">
      <c r="A252" s="57"/>
      <c r="B252" s="179">
        <v>43024</v>
      </c>
      <c r="C252" s="108" t="s">
        <v>115</v>
      </c>
      <c r="D252" s="108" t="s">
        <v>497</v>
      </c>
      <c r="E252" s="108" t="s">
        <v>535</v>
      </c>
      <c r="F252" s="108" t="s">
        <v>754</v>
      </c>
      <c r="G252" s="180">
        <v>4250.1646000000001</v>
      </c>
      <c r="H252" s="180">
        <v>7327.87</v>
      </c>
      <c r="I252" s="57"/>
      <c r="J252" s="57"/>
      <c r="K252" s="57"/>
      <c r="L252" s="57"/>
      <c r="M252" s="57"/>
      <c r="N252" s="57"/>
      <c r="O252" s="57"/>
      <c r="P252" s="57"/>
      <c r="Q252" s="57"/>
      <c r="R252" s="57"/>
      <c r="S252" s="57"/>
      <c r="T252" s="57"/>
      <c r="U252" s="57"/>
    </row>
    <row r="253" spans="1:21">
      <c r="A253" s="57"/>
      <c r="B253" s="179">
        <v>43434</v>
      </c>
      <c r="C253" s="108" t="s">
        <v>108</v>
      </c>
      <c r="D253" s="108" t="s">
        <v>528</v>
      </c>
      <c r="E253" s="108" t="s">
        <v>537</v>
      </c>
      <c r="F253" s="108" t="s">
        <v>755</v>
      </c>
      <c r="G253" s="180">
        <v>4760.7907999999998</v>
      </c>
      <c r="H253" s="180">
        <v>8208.26</v>
      </c>
      <c r="I253" s="57"/>
      <c r="J253" s="57"/>
      <c r="K253" s="57"/>
      <c r="L253" s="57"/>
      <c r="M253" s="57"/>
      <c r="N253" s="57"/>
      <c r="O253" s="57"/>
      <c r="P253" s="57"/>
      <c r="Q253" s="57"/>
      <c r="R253" s="57"/>
      <c r="S253" s="57"/>
      <c r="T253" s="57"/>
      <c r="U253" s="57"/>
    </row>
    <row r="254" spans="1:21">
      <c r="A254" s="57"/>
      <c r="B254" s="179">
        <v>43061</v>
      </c>
      <c r="C254" s="108" t="s">
        <v>514</v>
      </c>
      <c r="D254" s="108" t="s">
        <v>526</v>
      </c>
      <c r="E254" s="108" t="s">
        <v>530</v>
      </c>
      <c r="F254" s="108" t="s">
        <v>756</v>
      </c>
      <c r="G254" s="180">
        <v>7012.7711500000005</v>
      </c>
      <c r="H254" s="180">
        <v>7500.29</v>
      </c>
      <c r="I254" s="57"/>
      <c r="J254" s="57"/>
      <c r="K254" s="57"/>
      <c r="L254" s="57"/>
      <c r="M254" s="57"/>
      <c r="N254" s="57"/>
      <c r="O254" s="57"/>
      <c r="P254" s="57"/>
      <c r="Q254" s="57"/>
      <c r="R254" s="57"/>
      <c r="S254" s="57"/>
      <c r="T254" s="57"/>
      <c r="U254" s="57"/>
    </row>
    <row r="255" spans="1:21">
      <c r="A255" s="57"/>
      <c r="B255" s="179">
        <v>43313</v>
      </c>
      <c r="C255" s="108" t="s">
        <v>514</v>
      </c>
      <c r="D255" s="108" t="s">
        <v>497</v>
      </c>
      <c r="E255" s="108" t="s">
        <v>520</v>
      </c>
      <c r="F255" s="108" t="s">
        <v>757</v>
      </c>
      <c r="G255" s="180">
        <v>4595.2060000000001</v>
      </c>
      <c r="H255" s="180">
        <v>8354.92</v>
      </c>
      <c r="I255" s="57"/>
      <c r="J255" s="57"/>
      <c r="K255" s="57"/>
      <c r="L255" s="57"/>
      <c r="M255" s="57"/>
      <c r="N255" s="57"/>
      <c r="O255" s="57"/>
      <c r="P255" s="57"/>
      <c r="Q255" s="57"/>
      <c r="R255" s="57"/>
      <c r="S255" s="57"/>
      <c r="T255" s="57"/>
      <c r="U255" s="57"/>
    </row>
    <row r="256" spans="1:21">
      <c r="A256" s="57"/>
      <c r="B256" s="179">
        <v>42772</v>
      </c>
      <c r="C256" s="108" t="s">
        <v>108</v>
      </c>
      <c r="D256" s="108" t="s">
        <v>526</v>
      </c>
      <c r="E256" s="108" t="s">
        <v>520</v>
      </c>
      <c r="F256" s="108" t="s">
        <v>758</v>
      </c>
      <c r="G256" s="180">
        <v>3138.5097999999998</v>
      </c>
      <c r="H256" s="180">
        <v>7298.86</v>
      </c>
      <c r="I256" s="57"/>
      <c r="J256" s="57"/>
      <c r="K256" s="57"/>
      <c r="L256" s="57"/>
      <c r="M256" s="57"/>
      <c r="N256" s="57"/>
      <c r="O256" s="57"/>
      <c r="P256" s="57"/>
      <c r="Q256" s="57"/>
      <c r="R256" s="57"/>
      <c r="S256" s="57"/>
      <c r="T256" s="57"/>
      <c r="U256" s="57"/>
    </row>
    <row r="257" spans="1:21">
      <c r="A257" s="57"/>
      <c r="B257" s="179">
        <v>43350</v>
      </c>
      <c r="C257" s="108" t="s">
        <v>514</v>
      </c>
      <c r="D257" s="108" t="s">
        <v>510</v>
      </c>
      <c r="E257" s="108" t="s">
        <v>515</v>
      </c>
      <c r="F257" s="108" t="s">
        <v>759</v>
      </c>
      <c r="G257" s="180">
        <v>1864.6688000000001</v>
      </c>
      <c r="H257" s="180">
        <v>2742.16</v>
      </c>
      <c r="I257" s="57"/>
      <c r="J257" s="57"/>
      <c r="K257" s="57"/>
      <c r="L257" s="57"/>
      <c r="M257" s="57"/>
      <c r="N257" s="57"/>
      <c r="O257" s="57"/>
      <c r="P257" s="57"/>
      <c r="Q257" s="57"/>
      <c r="R257" s="57"/>
      <c r="S257" s="57"/>
      <c r="T257" s="57"/>
      <c r="U257" s="57"/>
    </row>
    <row r="258" spans="1:21">
      <c r="A258" s="57"/>
      <c r="B258" s="179">
        <v>42897</v>
      </c>
      <c r="C258" s="108" t="s">
        <v>514</v>
      </c>
      <c r="D258" s="108" t="s">
        <v>500</v>
      </c>
      <c r="E258" s="108" t="s">
        <v>520</v>
      </c>
      <c r="F258" s="108" t="s">
        <v>760</v>
      </c>
      <c r="G258" s="180">
        <v>2204.4645</v>
      </c>
      <c r="H258" s="180">
        <v>4898.8100000000004</v>
      </c>
      <c r="I258" s="57"/>
      <c r="J258" s="57"/>
      <c r="K258" s="57"/>
      <c r="L258" s="57"/>
      <c r="M258" s="57"/>
      <c r="N258" s="57"/>
      <c r="O258" s="57"/>
      <c r="P258" s="57"/>
      <c r="Q258" s="57"/>
      <c r="R258" s="57"/>
      <c r="S258" s="57"/>
      <c r="T258" s="57"/>
      <c r="U258" s="57"/>
    </row>
    <row r="259" spans="1:21">
      <c r="A259" s="57"/>
      <c r="B259" s="179">
        <v>43337</v>
      </c>
      <c r="C259" s="108" t="s">
        <v>108</v>
      </c>
      <c r="D259" s="108" t="s">
        <v>526</v>
      </c>
      <c r="E259" s="108" t="s">
        <v>562</v>
      </c>
      <c r="F259" s="108" t="s">
        <v>761</v>
      </c>
      <c r="G259" s="180">
        <v>4355.7929999999997</v>
      </c>
      <c r="H259" s="180">
        <v>7382.7</v>
      </c>
      <c r="I259" s="57"/>
      <c r="J259" s="57"/>
      <c r="K259" s="57"/>
      <c r="L259" s="57"/>
      <c r="M259" s="57"/>
      <c r="N259" s="57"/>
      <c r="O259" s="57"/>
      <c r="P259" s="57"/>
      <c r="Q259" s="57"/>
      <c r="R259" s="57"/>
      <c r="S259" s="57"/>
      <c r="T259" s="57"/>
      <c r="U259" s="57"/>
    </row>
    <row r="260" spans="1:21">
      <c r="A260" s="57"/>
      <c r="B260" s="179">
        <v>42812</v>
      </c>
      <c r="C260" s="108" t="s">
        <v>108</v>
      </c>
      <c r="D260" s="108" t="s">
        <v>507</v>
      </c>
      <c r="E260" s="108" t="s">
        <v>535</v>
      </c>
      <c r="F260" s="108" t="s">
        <v>762</v>
      </c>
      <c r="G260" s="180">
        <v>249.38320000000002</v>
      </c>
      <c r="H260" s="180">
        <v>366.74</v>
      </c>
      <c r="I260" s="57"/>
      <c r="J260" s="57"/>
      <c r="K260" s="57"/>
      <c r="L260" s="57"/>
      <c r="M260" s="57"/>
      <c r="N260" s="57"/>
      <c r="O260" s="57"/>
      <c r="P260" s="57"/>
      <c r="Q260" s="57"/>
      <c r="R260" s="57"/>
      <c r="S260" s="57"/>
      <c r="T260" s="57"/>
      <c r="U260" s="57"/>
    </row>
    <row r="261" spans="1:21">
      <c r="A261" s="57"/>
      <c r="B261" s="179">
        <v>43230</v>
      </c>
      <c r="C261" s="108" t="s">
        <v>514</v>
      </c>
      <c r="D261" s="108" t="s">
        <v>500</v>
      </c>
      <c r="E261" s="108" t="s">
        <v>508</v>
      </c>
      <c r="F261" s="108" t="s">
        <v>763</v>
      </c>
      <c r="G261" s="180">
        <v>1855.4204999999999</v>
      </c>
      <c r="H261" s="180">
        <v>5014.6499999999996</v>
      </c>
      <c r="I261" s="57"/>
      <c r="J261" s="57"/>
      <c r="K261" s="57"/>
      <c r="L261" s="57"/>
      <c r="M261" s="57"/>
      <c r="N261" s="57"/>
      <c r="O261" s="57"/>
      <c r="P261" s="57"/>
      <c r="Q261" s="57"/>
      <c r="R261" s="57"/>
      <c r="S261" s="57"/>
      <c r="T261" s="57"/>
      <c r="U261" s="57"/>
    </row>
    <row r="262" spans="1:21">
      <c r="A262" s="57"/>
      <c r="B262" s="179">
        <v>42832</v>
      </c>
      <c r="C262" s="108" t="s">
        <v>108</v>
      </c>
      <c r="D262" s="108" t="s">
        <v>404</v>
      </c>
      <c r="E262" s="108" t="s">
        <v>535</v>
      </c>
      <c r="F262" s="108" t="s">
        <v>764</v>
      </c>
      <c r="G262" s="180">
        <v>712.92650000000003</v>
      </c>
      <c r="H262" s="180">
        <v>1296.23</v>
      </c>
      <c r="I262" s="57"/>
      <c r="J262" s="57"/>
      <c r="K262" s="57"/>
      <c r="L262" s="57"/>
      <c r="M262" s="57"/>
      <c r="N262" s="57"/>
      <c r="O262" s="57"/>
      <c r="P262" s="57"/>
      <c r="Q262" s="57"/>
      <c r="R262" s="57"/>
      <c r="S262" s="57"/>
      <c r="T262" s="57"/>
      <c r="U262" s="57"/>
    </row>
    <row r="263" spans="1:21">
      <c r="A263" s="57"/>
      <c r="B263" s="179">
        <v>43450</v>
      </c>
      <c r="C263" s="108" t="s">
        <v>108</v>
      </c>
      <c r="D263" s="108" t="s">
        <v>500</v>
      </c>
      <c r="E263" s="108" t="s">
        <v>530</v>
      </c>
      <c r="F263" s="108" t="s">
        <v>765</v>
      </c>
      <c r="G263" s="180">
        <v>2335.029</v>
      </c>
      <c r="H263" s="180">
        <v>5430.3</v>
      </c>
      <c r="I263" s="57"/>
      <c r="J263" s="57"/>
      <c r="K263" s="57"/>
      <c r="L263" s="57"/>
      <c r="M263" s="57"/>
      <c r="N263" s="57"/>
      <c r="O263" s="57"/>
      <c r="P263" s="57"/>
      <c r="Q263" s="57"/>
      <c r="R263" s="57"/>
      <c r="S263" s="57"/>
      <c r="T263" s="57"/>
      <c r="U263" s="57"/>
    </row>
    <row r="264" spans="1:21">
      <c r="A264" s="57"/>
      <c r="B264" s="179">
        <v>43078</v>
      </c>
      <c r="C264" s="108" t="s">
        <v>108</v>
      </c>
      <c r="D264" s="108" t="s">
        <v>500</v>
      </c>
      <c r="E264" s="108" t="s">
        <v>501</v>
      </c>
      <c r="F264" s="108" t="s">
        <v>766</v>
      </c>
      <c r="G264" s="180">
        <v>627.28200000000004</v>
      </c>
      <c r="H264" s="180">
        <v>1393.96</v>
      </c>
      <c r="I264" s="57"/>
      <c r="J264" s="57"/>
      <c r="K264" s="57"/>
      <c r="L264" s="57"/>
      <c r="M264" s="57"/>
      <c r="N264" s="57"/>
      <c r="O264" s="57"/>
      <c r="P264" s="57"/>
      <c r="Q264" s="57"/>
      <c r="R264" s="57"/>
      <c r="S264" s="57"/>
      <c r="T264" s="57"/>
      <c r="U264" s="57"/>
    </row>
    <row r="265" spans="1:21">
      <c r="A265" s="57"/>
      <c r="B265" s="179">
        <v>43147</v>
      </c>
      <c r="C265" s="108" t="s">
        <v>514</v>
      </c>
      <c r="D265" s="108" t="s">
        <v>528</v>
      </c>
      <c r="E265" s="108" t="s">
        <v>505</v>
      </c>
      <c r="F265" s="108" t="s">
        <v>767</v>
      </c>
      <c r="G265" s="180">
        <v>5085.1274000000003</v>
      </c>
      <c r="H265" s="180">
        <v>8618.86</v>
      </c>
      <c r="I265" s="57"/>
      <c r="J265" s="57"/>
      <c r="K265" s="57"/>
      <c r="L265" s="57"/>
      <c r="M265" s="57"/>
      <c r="N265" s="57"/>
      <c r="O265" s="57"/>
      <c r="P265" s="57"/>
      <c r="Q265" s="57"/>
      <c r="R265" s="57"/>
      <c r="S265" s="57"/>
      <c r="T265" s="57"/>
      <c r="U265" s="57"/>
    </row>
    <row r="266" spans="1:21">
      <c r="A266" s="57"/>
      <c r="B266" s="179">
        <v>42744</v>
      </c>
      <c r="C266" s="108" t="s">
        <v>115</v>
      </c>
      <c r="D266" s="108" t="s">
        <v>500</v>
      </c>
      <c r="E266" s="108" t="s">
        <v>524</v>
      </c>
      <c r="F266" s="108" t="s">
        <v>768</v>
      </c>
      <c r="G266" s="180">
        <v>2070.5570000000002</v>
      </c>
      <c r="H266" s="180">
        <v>5596.1</v>
      </c>
      <c r="I266" s="57"/>
      <c r="J266" s="57"/>
      <c r="K266" s="57"/>
      <c r="L266" s="57"/>
      <c r="M266" s="57"/>
      <c r="N266" s="57"/>
      <c r="O266" s="57"/>
      <c r="P266" s="57"/>
      <c r="Q266" s="57"/>
      <c r="R266" s="57"/>
      <c r="S266" s="57"/>
      <c r="T266" s="57"/>
      <c r="U266" s="57"/>
    </row>
    <row r="267" spans="1:21">
      <c r="A267" s="57"/>
      <c r="B267" s="179">
        <v>43305</v>
      </c>
      <c r="C267" s="108" t="s">
        <v>496</v>
      </c>
      <c r="D267" s="108" t="s">
        <v>528</v>
      </c>
      <c r="E267" s="108" t="s">
        <v>508</v>
      </c>
      <c r="F267" s="108" t="s">
        <v>769</v>
      </c>
      <c r="G267" s="180">
        <v>3234.2809999999995</v>
      </c>
      <c r="H267" s="180">
        <v>8741.2999999999993</v>
      </c>
      <c r="I267" s="57"/>
      <c r="J267" s="57"/>
      <c r="K267" s="57"/>
      <c r="L267" s="57"/>
      <c r="M267" s="57"/>
      <c r="N267" s="57"/>
      <c r="O267" s="57"/>
      <c r="P267" s="57"/>
      <c r="Q267" s="57"/>
      <c r="R267" s="57"/>
      <c r="S267" s="57"/>
      <c r="T267" s="57"/>
      <c r="U267" s="57"/>
    </row>
    <row r="268" spans="1:21">
      <c r="A268" s="57"/>
      <c r="B268" s="179">
        <v>42902</v>
      </c>
      <c r="C268" s="108" t="s">
        <v>514</v>
      </c>
      <c r="D268" s="108" t="s">
        <v>507</v>
      </c>
      <c r="E268" s="108" t="s">
        <v>524</v>
      </c>
      <c r="F268" s="108" t="s">
        <v>770</v>
      </c>
      <c r="G268" s="180">
        <v>1835.8971999999999</v>
      </c>
      <c r="H268" s="180">
        <v>3165.34</v>
      </c>
      <c r="I268" s="57"/>
      <c r="J268" s="57"/>
      <c r="K268" s="57"/>
      <c r="L268" s="57"/>
      <c r="M268" s="57"/>
      <c r="N268" s="57"/>
      <c r="O268" s="57"/>
      <c r="P268" s="57"/>
      <c r="Q268" s="57"/>
      <c r="R268" s="57"/>
      <c r="S268" s="57"/>
      <c r="T268" s="57"/>
      <c r="U268" s="57"/>
    </row>
    <row r="269" spans="1:21">
      <c r="A269" s="57"/>
      <c r="B269" s="179">
        <v>43129</v>
      </c>
      <c r="C269" s="108" t="s">
        <v>503</v>
      </c>
      <c r="D269" s="108" t="s">
        <v>526</v>
      </c>
      <c r="E269" s="108" t="s">
        <v>535</v>
      </c>
      <c r="F269" s="108" t="s">
        <v>771</v>
      </c>
      <c r="G269" s="180">
        <v>969.03510000000006</v>
      </c>
      <c r="H269" s="180">
        <v>2253.5700000000002</v>
      </c>
      <c r="I269" s="57"/>
      <c r="J269" s="57"/>
      <c r="K269" s="57"/>
      <c r="L269" s="57"/>
      <c r="M269" s="57"/>
      <c r="N269" s="57"/>
      <c r="O269" s="57"/>
      <c r="P269" s="57"/>
      <c r="Q269" s="57"/>
      <c r="R269" s="57"/>
      <c r="S269" s="57"/>
      <c r="T269" s="57"/>
      <c r="U269" s="57"/>
    </row>
    <row r="270" spans="1:21">
      <c r="A270" s="57"/>
      <c r="B270" s="179">
        <v>43001</v>
      </c>
      <c r="C270" s="108" t="s">
        <v>514</v>
      </c>
      <c r="D270" s="108" t="s">
        <v>500</v>
      </c>
      <c r="E270" s="108" t="s">
        <v>520</v>
      </c>
      <c r="F270" s="108" t="s">
        <v>772</v>
      </c>
      <c r="G270" s="180">
        <v>1559.4981999999998</v>
      </c>
      <c r="H270" s="180">
        <v>3626.74</v>
      </c>
      <c r="I270" s="57"/>
      <c r="J270" s="57"/>
      <c r="K270" s="57"/>
      <c r="L270" s="57"/>
      <c r="M270" s="57"/>
      <c r="N270" s="57"/>
      <c r="O270" s="57"/>
      <c r="P270" s="57"/>
      <c r="Q270" s="57"/>
      <c r="R270" s="57"/>
      <c r="S270" s="57"/>
      <c r="T270" s="57"/>
      <c r="U270" s="57"/>
    </row>
    <row r="271" spans="1:21">
      <c r="A271" s="57"/>
      <c r="B271" s="179">
        <v>43134</v>
      </c>
      <c r="C271" s="108" t="s">
        <v>496</v>
      </c>
      <c r="D271" s="108" t="s">
        <v>504</v>
      </c>
      <c r="E271" s="108" t="s">
        <v>524</v>
      </c>
      <c r="F271" s="108" t="s">
        <v>773</v>
      </c>
      <c r="G271" s="180">
        <v>862.85950000000003</v>
      </c>
      <c r="H271" s="180">
        <v>2006.65</v>
      </c>
      <c r="I271" s="57"/>
      <c r="J271" s="57"/>
      <c r="K271" s="57"/>
      <c r="L271" s="57"/>
      <c r="M271" s="57"/>
      <c r="N271" s="57"/>
      <c r="O271" s="57"/>
      <c r="P271" s="57"/>
      <c r="Q271" s="57"/>
      <c r="R271" s="57"/>
      <c r="S271" s="57"/>
      <c r="T271" s="57"/>
      <c r="U271" s="57"/>
    </row>
    <row r="272" spans="1:21">
      <c r="A272" s="57"/>
      <c r="B272" s="179">
        <v>42859</v>
      </c>
      <c r="C272" s="108" t="s">
        <v>514</v>
      </c>
      <c r="D272" s="108" t="s">
        <v>500</v>
      </c>
      <c r="E272" s="108" t="s">
        <v>535</v>
      </c>
      <c r="F272" s="108" t="s">
        <v>518</v>
      </c>
      <c r="G272" s="180">
        <v>2339.48</v>
      </c>
      <c r="H272" s="180">
        <v>2658.5</v>
      </c>
      <c r="I272" s="57"/>
      <c r="J272" s="57"/>
      <c r="K272" s="57"/>
      <c r="L272" s="57"/>
      <c r="M272" s="57"/>
      <c r="N272" s="57"/>
      <c r="O272" s="57"/>
      <c r="P272" s="57"/>
      <c r="Q272" s="57"/>
      <c r="R272" s="57"/>
      <c r="S272" s="57"/>
      <c r="T272" s="57"/>
      <c r="U272" s="57"/>
    </row>
    <row r="273" spans="1:21">
      <c r="A273" s="57"/>
      <c r="B273" s="179">
        <v>43278</v>
      </c>
      <c r="C273" s="108" t="s">
        <v>115</v>
      </c>
      <c r="D273" s="108" t="s">
        <v>504</v>
      </c>
      <c r="E273" s="108" t="s">
        <v>537</v>
      </c>
      <c r="F273" s="108" t="s">
        <v>774</v>
      </c>
      <c r="G273" s="180">
        <v>3976.5967999999998</v>
      </c>
      <c r="H273" s="180">
        <v>4518.8599999999997</v>
      </c>
      <c r="I273" s="57"/>
      <c r="J273" s="57"/>
      <c r="K273" s="57"/>
      <c r="L273" s="57"/>
      <c r="M273" s="57"/>
      <c r="N273" s="57"/>
      <c r="O273" s="57"/>
      <c r="P273" s="57"/>
      <c r="Q273" s="57"/>
      <c r="R273" s="57"/>
      <c r="S273" s="57"/>
      <c r="T273" s="57"/>
      <c r="U273" s="57"/>
    </row>
    <row r="274" spans="1:21">
      <c r="A274" s="57"/>
      <c r="B274" s="179">
        <v>42984</v>
      </c>
      <c r="C274" s="108" t="s">
        <v>108</v>
      </c>
      <c r="D274" s="108" t="s">
        <v>500</v>
      </c>
      <c r="E274" s="108" t="s">
        <v>530</v>
      </c>
      <c r="F274" s="108" t="s">
        <v>775</v>
      </c>
      <c r="G274" s="180">
        <v>4592.5725000000002</v>
      </c>
      <c r="H274" s="180">
        <v>6123.43</v>
      </c>
      <c r="I274" s="57"/>
      <c r="J274" s="57"/>
      <c r="K274" s="57"/>
      <c r="L274" s="57"/>
      <c r="M274" s="57"/>
      <c r="N274" s="57"/>
      <c r="O274" s="57"/>
      <c r="P274" s="57"/>
      <c r="Q274" s="57"/>
      <c r="R274" s="57"/>
      <c r="S274" s="57"/>
      <c r="T274" s="57"/>
      <c r="U274" s="57"/>
    </row>
    <row r="275" spans="1:21">
      <c r="A275" s="57"/>
      <c r="B275" s="179">
        <v>43292</v>
      </c>
      <c r="C275" s="108" t="s">
        <v>108</v>
      </c>
      <c r="D275" s="108" t="s">
        <v>504</v>
      </c>
      <c r="E275" s="108" t="s">
        <v>511</v>
      </c>
      <c r="F275" s="108" t="s">
        <v>776</v>
      </c>
      <c r="G275" s="180">
        <v>3107.2788999999998</v>
      </c>
      <c r="H275" s="180">
        <v>7226.23</v>
      </c>
      <c r="I275" s="57"/>
      <c r="J275" s="57"/>
      <c r="K275" s="57"/>
      <c r="L275" s="57"/>
      <c r="M275" s="57"/>
      <c r="N275" s="57"/>
      <c r="O275" s="57"/>
      <c r="P275" s="57"/>
      <c r="Q275" s="57"/>
      <c r="R275" s="57"/>
      <c r="S275" s="57"/>
      <c r="T275" s="57"/>
      <c r="U275" s="57"/>
    </row>
    <row r="276" spans="1:21">
      <c r="A276" s="57"/>
      <c r="B276" s="179">
        <v>42829</v>
      </c>
      <c r="C276" s="108" t="s">
        <v>514</v>
      </c>
      <c r="D276" s="108" t="s">
        <v>500</v>
      </c>
      <c r="E276" s="108" t="s">
        <v>520</v>
      </c>
      <c r="F276" s="108" t="s">
        <v>777</v>
      </c>
      <c r="G276" s="180">
        <v>1231.7985000000001</v>
      </c>
      <c r="H276" s="180">
        <v>2737.33</v>
      </c>
      <c r="I276" s="57"/>
      <c r="J276" s="57"/>
      <c r="K276" s="57"/>
      <c r="L276" s="57"/>
      <c r="M276" s="57"/>
      <c r="N276" s="57"/>
      <c r="O276" s="57"/>
      <c r="P276" s="57"/>
      <c r="Q276" s="57"/>
      <c r="R276" s="57"/>
      <c r="S276" s="57"/>
      <c r="T276" s="57"/>
      <c r="U276" s="57"/>
    </row>
    <row r="277" spans="1:21">
      <c r="A277" s="57"/>
      <c r="B277" s="179">
        <v>43137</v>
      </c>
      <c r="C277" s="108" t="s">
        <v>503</v>
      </c>
      <c r="D277" s="108" t="s">
        <v>507</v>
      </c>
      <c r="E277" s="108" t="s">
        <v>530</v>
      </c>
      <c r="F277" s="108" t="s">
        <v>778</v>
      </c>
      <c r="G277" s="180">
        <v>2084.6947</v>
      </c>
      <c r="H277" s="180">
        <v>5634.31</v>
      </c>
      <c r="I277" s="57"/>
      <c r="J277" s="57"/>
      <c r="K277" s="57"/>
      <c r="L277" s="57"/>
      <c r="M277" s="57"/>
      <c r="N277" s="57"/>
      <c r="O277" s="57"/>
      <c r="P277" s="57"/>
      <c r="Q277" s="57"/>
      <c r="R277" s="57"/>
      <c r="S277" s="57"/>
      <c r="T277" s="57"/>
      <c r="U277" s="57"/>
    </row>
    <row r="278" spans="1:21">
      <c r="A278" s="57"/>
      <c r="B278" s="179">
        <v>43092</v>
      </c>
      <c r="C278" s="108" t="s">
        <v>514</v>
      </c>
      <c r="D278" s="108" t="s">
        <v>510</v>
      </c>
      <c r="E278" s="108" t="s">
        <v>520</v>
      </c>
      <c r="F278" s="108" t="s">
        <v>779</v>
      </c>
      <c r="G278" s="180">
        <v>4064.72</v>
      </c>
      <c r="H278" s="180">
        <v>7390.4</v>
      </c>
      <c r="I278" s="57"/>
      <c r="J278" s="57"/>
      <c r="K278" s="57"/>
      <c r="L278" s="57"/>
      <c r="M278" s="57"/>
      <c r="N278" s="57"/>
      <c r="O278" s="57"/>
      <c r="P278" s="57"/>
      <c r="Q278" s="57"/>
      <c r="R278" s="57"/>
      <c r="S278" s="57"/>
      <c r="T278" s="57"/>
      <c r="U278" s="57"/>
    </row>
    <row r="279" spans="1:21">
      <c r="A279" s="57"/>
      <c r="B279" s="179">
        <v>43264</v>
      </c>
      <c r="C279" s="108" t="s">
        <v>514</v>
      </c>
      <c r="D279" s="108" t="s">
        <v>504</v>
      </c>
      <c r="E279" s="108" t="s">
        <v>569</v>
      </c>
      <c r="F279" s="108" t="s">
        <v>780</v>
      </c>
      <c r="G279" s="180">
        <v>5643.7452999999996</v>
      </c>
      <c r="H279" s="180">
        <v>9565.67</v>
      </c>
      <c r="I279" s="57"/>
      <c r="J279" s="57"/>
      <c r="K279" s="57"/>
      <c r="L279" s="57"/>
      <c r="M279" s="57"/>
      <c r="N279" s="57"/>
      <c r="O279" s="57"/>
      <c r="P279" s="57"/>
      <c r="Q279" s="57"/>
      <c r="R279" s="57"/>
      <c r="S279" s="57"/>
      <c r="T279" s="57"/>
      <c r="U279" s="57"/>
    </row>
    <row r="280" spans="1:21">
      <c r="A280" s="57"/>
      <c r="B280" s="179">
        <v>43076</v>
      </c>
      <c r="C280" s="108" t="s">
        <v>514</v>
      </c>
      <c r="D280" s="108" t="s">
        <v>504</v>
      </c>
      <c r="E280" s="108" t="s">
        <v>537</v>
      </c>
      <c r="F280" s="108" t="s">
        <v>781</v>
      </c>
      <c r="G280" s="180">
        <v>4257.4391999999998</v>
      </c>
      <c r="H280" s="180">
        <v>6260.94</v>
      </c>
      <c r="I280" s="57"/>
      <c r="J280" s="57"/>
      <c r="K280" s="57"/>
      <c r="L280" s="57"/>
      <c r="M280" s="57"/>
      <c r="N280" s="57"/>
      <c r="O280" s="57"/>
      <c r="P280" s="57"/>
      <c r="Q280" s="57"/>
      <c r="R280" s="57"/>
      <c r="S280" s="57"/>
      <c r="T280" s="57"/>
      <c r="U280" s="57"/>
    </row>
    <row r="281" spans="1:21">
      <c r="A281" s="57"/>
      <c r="B281" s="179">
        <v>43119</v>
      </c>
      <c r="C281" s="108" t="s">
        <v>496</v>
      </c>
      <c r="D281" s="108" t="s">
        <v>526</v>
      </c>
      <c r="E281" s="108" t="s">
        <v>535</v>
      </c>
      <c r="F281" s="108" t="s">
        <v>782</v>
      </c>
      <c r="G281" s="180">
        <v>3345.5524000000005</v>
      </c>
      <c r="H281" s="180">
        <v>4919.93</v>
      </c>
      <c r="I281" s="57"/>
      <c r="J281" s="57"/>
      <c r="K281" s="57"/>
      <c r="L281" s="57"/>
      <c r="M281" s="57"/>
      <c r="N281" s="57"/>
      <c r="O281" s="57"/>
      <c r="P281" s="57"/>
      <c r="Q281" s="57"/>
      <c r="R281" s="57"/>
      <c r="S281" s="57"/>
      <c r="T281" s="57"/>
      <c r="U281" s="57"/>
    </row>
    <row r="282" spans="1:21">
      <c r="A282" s="57"/>
      <c r="B282" s="179">
        <v>43052</v>
      </c>
      <c r="C282" s="108" t="s">
        <v>514</v>
      </c>
      <c r="D282" s="108" t="s">
        <v>504</v>
      </c>
      <c r="E282" s="108" t="s">
        <v>508</v>
      </c>
      <c r="F282" s="108" t="s">
        <v>783</v>
      </c>
      <c r="G282" s="180">
        <v>4231.4634999999998</v>
      </c>
      <c r="H282" s="180">
        <v>7693.57</v>
      </c>
      <c r="I282" s="57"/>
      <c r="J282" s="57"/>
      <c r="K282" s="57"/>
      <c r="L282" s="57"/>
      <c r="M282" s="57"/>
      <c r="N282" s="57"/>
      <c r="O282" s="57"/>
      <c r="P282" s="57"/>
      <c r="Q282" s="57"/>
      <c r="R282" s="57"/>
      <c r="S282" s="57"/>
      <c r="T282" s="57"/>
      <c r="U282" s="57"/>
    </row>
    <row r="283" spans="1:21">
      <c r="A283" s="57"/>
      <c r="B283" s="179">
        <v>43302</v>
      </c>
      <c r="C283" s="108" t="s">
        <v>108</v>
      </c>
      <c r="D283" s="108" t="s">
        <v>404</v>
      </c>
      <c r="E283" s="108" t="s">
        <v>530</v>
      </c>
      <c r="F283" s="108" t="s">
        <v>784</v>
      </c>
      <c r="G283" s="180">
        <v>3119.5596999999998</v>
      </c>
      <c r="H283" s="180">
        <v>7254.79</v>
      </c>
      <c r="I283" s="57"/>
      <c r="J283" s="57"/>
      <c r="K283" s="57"/>
      <c r="L283" s="57"/>
      <c r="M283" s="57"/>
      <c r="N283" s="57"/>
      <c r="O283" s="57"/>
      <c r="P283" s="57"/>
      <c r="Q283" s="57"/>
      <c r="R283" s="57"/>
      <c r="S283" s="57"/>
      <c r="T283" s="57"/>
      <c r="U283" s="57"/>
    </row>
    <row r="284" spans="1:21">
      <c r="A284" s="57"/>
      <c r="B284" s="179">
        <v>43034</v>
      </c>
      <c r="C284" s="108" t="s">
        <v>514</v>
      </c>
      <c r="D284" s="108" t="s">
        <v>526</v>
      </c>
      <c r="E284" s="108" t="s">
        <v>537</v>
      </c>
      <c r="F284" s="108" t="s">
        <v>785</v>
      </c>
      <c r="G284" s="180">
        <v>5841.5896000000002</v>
      </c>
      <c r="H284" s="180">
        <v>6638.17</v>
      </c>
      <c r="I284" s="57"/>
      <c r="J284" s="57"/>
      <c r="K284" s="57"/>
      <c r="L284" s="57"/>
      <c r="M284" s="57"/>
      <c r="N284" s="57"/>
      <c r="O284" s="57"/>
      <c r="P284" s="57"/>
      <c r="Q284" s="57"/>
      <c r="R284" s="57"/>
      <c r="S284" s="57"/>
      <c r="T284" s="57"/>
      <c r="U284" s="57"/>
    </row>
    <row r="285" spans="1:21">
      <c r="A285" s="57"/>
      <c r="B285" s="179">
        <v>43273</v>
      </c>
      <c r="C285" s="108" t="s">
        <v>496</v>
      </c>
      <c r="D285" s="108" t="s">
        <v>510</v>
      </c>
      <c r="E285" s="108" t="s">
        <v>498</v>
      </c>
      <c r="F285" s="108" t="s">
        <v>786</v>
      </c>
      <c r="G285" s="180">
        <v>6892.1624999999995</v>
      </c>
      <c r="H285" s="180">
        <v>9189.5499999999993</v>
      </c>
      <c r="I285" s="57"/>
      <c r="J285" s="57"/>
      <c r="K285" s="57"/>
      <c r="L285" s="57"/>
      <c r="M285" s="57"/>
      <c r="N285" s="57"/>
      <c r="O285" s="57"/>
      <c r="P285" s="57"/>
      <c r="Q285" s="57"/>
      <c r="R285" s="57"/>
      <c r="S285" s="57"/>
      <c r="T285" s="57"/>
      <c r="U285" s="57"/>
    </row>
    <row r="286" spans="1:21">
      <c r="A286" s="57"/>
      <c r="B286" s="179">
        <v>43054</v>
      </c>
      <c r="C286" s="108" t="s">
        <v>503</v>
      </c>
      <c r="D286" s="108" t="s">
        <v>500</v>
      </c>
      <c r="E286" s="108" t="s">
        <v>515</v>
      </c>
      <c r="F286" s="108" t="s">
        <v>787</v>
      </c>
      <c r="G286" s="180">
        <v>4854.3364000000001</v>
      </c>
      <c r="H286" s="180">
        <v>7138.73</v>
      </c>
      <c r="I286" s="57"/>
      <c r="J286" s="57"/>
      <c r="K286" s="57"/>
      <c r="L286" s="57"/>
      <c r="M286" s="57"/>
      <c r="N286" s="57"/>
      <c r="O286" s="57"/>
      <c r="P286" s="57"/>
      <c r="Q286" s="57"/>
      <c r="R286" s="57"/>
      <c r="S286" s="57"/>
      <c r="T286" s="57"/>
      <c r="U286" s="57"/>
    </row>
    <row r="287" spans="1:21">
      <c r="A287" s="57"/>
      <c r="B287" s="179">
        <v>43245</v>
      </c>
      <c r="C287" s="108" t="s">
        <v>108</v>
      </c>
      <c r="D287" s="108" t="s">
        <v>500</v>
      </c>
      <c r="E287" s="108" t="s">
        <v>562</v>
      </c>
      <c r="F287" s="108" t="s">
        <v>788</v>
      </c>
      <c r="G287" s="180">
        <v>1259.0744</v>
      </c>
      <c r="H287" s="180">
        <v>2928.08</v>
      </c>
      <c r="I287" s="57"/>
      <c r="J287" s="57"/>
      <c r="K287" s="57"/>
      <c r="L287" s="57"/>
      <c r="M287" s="57"/>
      <c r="N287" s="57"/>
      <c r="O287" s="57"/>
      <c r="P287" s="57"/>
      <c r="Q287" s="57"/>
      <c r="R287" s="57"/>
      <c r="S287" s="57"/>
      <c r="T287" s="57"/>
      <c r="U287" s="57"/>
    </row>
    <row r="288" spans="1:21">
      <c r="A288" s="57"/>
      <c r="B288" s="179">
        <v>43068</v>
      </c>
      <c r="C288" s="108" t="s">
        <v>503</v>
      </c>
      <c r="D288" s="108" t="s">
        <v>504</v>
      </c>
      <c r="E288" s="108" t="s">
        <v>515</v>
      </c>
      <c r="F288" s="108" t="s">
        <v>789</v>
      </c>
      <c r="G288" s="180">
        <v>4756.4436000000005</v>
      </c>
      <c r="H288" s="180">
        <v>6994.77</v>
      </c>
      <c r="I288" s="57"/>
      <c r="J288" s="57"/>
      <c r="K288" s="57"/>
      <c r="L288" s="57"/>
      <c r="M288" s="57"/>
      <c r="N288" s="57"/>
      <c r="O288" s="57"/>
      <c r="P288" s="57"/>
      <c r="Q288" s="57"/>
      <c r="R288" s="57"/>
      <c r="S288" s="57"/>
      <c r="T288" s="57"/>
      <c r="U288" s="57"/>
    </row>
    <row r="289" spans="1:21">
      <c r="A289" s="57"/>
      <c r="B289" s="179">
        <v>43343</v>
      </c>
      <c r="C289" s="108" t="s">
        <v>108</v>
      </c>
      <c r="D289" s="108" t="s">
        <v>500</v>
      </c>
      <c r="E289" s="108" t="s">
        <v>508</v>
      </c>
      <c r="F289" s="108" t="s">
        <v>790</v>
      </c>
      <c r="G289" s="180">
        <v>677.31239999999991</v>
      </c>
      <c r="H289" s="180">
        <v>1167.78</v>
      </c>
      <c r="I289" s="57"/>
      <c r="J289" s="57"/>
      <c r="K289" s="57"/>
      <c r="L289" s="57"/>
      <c r="M289" s="57"/>
      <c r="N289" s="57"/>
      <c r="O289" s="57"/>
      <c r="P289" s="57"/>
      <c r="Q289" s="57"/>
      <c r="R289" s="57"/>
      <c r="S289" s="57"/>
      <c r="T289" s="57"/>
      <c r="U289" s="57"/>
    </row>
    <row r="290" spans="1:21">
      <c r="A290" s="57"/>
      <c r="B290" s="179">
        <v>42999</v>
      </c>
      <c r="C290" s="108" t="s">
        <v>496</v>
      </c>
      <c r="D290" s="108" t="s">
        <v>500</v>
      </c>
      <c r="E290" s="108" t="s">
        <v>537</v>
      </c>
      <c r="F290" s="108" t="s">
        <v>791</v>
      </c>
      <c r="G290" s="180">
        <v>1101.1422</v>
      </c>
      <c r="H290" s="180">
        <v>2976.06</v>
      </c>
      <c r="I290" s="57"/>
      <c r="J290" s="57"/>
      <c r="K290" s="57"/>
      <c r="L290" s="57"/>
      <c r="M290" s="57"/>
      <c r="N290" s="57"/>
      <c r="O290" s="57"/>
      <c r="P290" s="57"/>
      <c r="Q290" s="57"/>
      <c r="R290" s="57"/>
      <c r="S290" s="57"/>
      <c r="T290" s="57"/>
      <c r="U290" s="57"/>
    </row>
    <row r="291" spans="1:21">
      <c r="A291" s="57"/>
      <c r="B291" s="179">
        <v>43277</v>
      </c>
      <c r="C291" s="108" t="s">
        <v>514</v>
      </c>
      <c r="D291" s="108" t="s">
        <v>500</v>
      </c>
      <c r="E291" s="108" t="s">
        <v>537</v>
      </c>
      <c r="F291" s="108" t="s">
        <v>792</v>
      </c>
      <c r="G291" s="180">
        <v>1522.3184999999999</v>
      </c>
      <c r="H291" s="180">
        <v>3382.93</v>
      </c>
      <c r="I291" s="57"/>
      <c r="J291" s="57"/>
      <c r="K291" s="57"/>
      <c r="L291" s="57"/>
      <c r="M291" s="57"/>
      <c r="N291" s="57"/>
      <c r="O291" s="57"/>
      <c r="P291" s="57"/>
      <c r="Q291" s="57"/>
      <c r="R291" s="57"/>
      <c r="S291" s="57"/>
      <c r="T291" s="57"/>
      <c r="U291" s="57"/>
    </row>
    <row r="292" spans="1:21">
      <c r="A292" s="57"/>
      <c r="B292" s="179">
        <v>43086</v>
      </c>
      <c r="C292" s="108" t="s">
        <v>108</v>
      </c>
      <c r="D292" s="108" t="s">
        <v>500</v>
      </c>
      <c r="E292" s="108" t="s">
        <v>520</v>
      </c>
      <c r="F292" s="108" t="s">
        <v>793</v>
      </c>
      <c r="G292" s="180">
        <v>758.69640000000004</v>
      </c>
      <c r="H292" s="180">
        <v>1115.73</v>
      </c>
      <c r="I292" s="57"/>
      <c r="J292" s="57"/>
      <c r="K292" s="57"/>
      <c r="L292" s="57"/>
      <c r="M292" s="57"/>
      <c r="N292" s="57"/>
      <c r="O292" s="57"/>
      <c r="P292" s="57"/>
      <c r="Q292" s="57"/>
      <c r="R292" s="57"/>
      <c r="S292" s="57"/>
      <c r="T292" s="57"/>
      <c r="U292" s="57"/>
    </row>
    <row r="293" spans="1:21">
      <c r="A293" s="57"/>
      <c r="B293" s="179">
        <v>43282</v>
      </c>
      <c r="C293" s="108" t="s">
        <v>514</v>
      </c>
      <c r="D293" s="108" t="s">
        <v>528</v>
      </c>
      <c r="E293" s="108" t="s">
        <v>511</v>
      </c>
      <c r="F293" s="108" t="s">
        <v>794</v>
      </c>
      <c r="G293" s="180">
        <v>105.4019</v>
      </c>
      <c r="H293" s="180">
        <v>284.87</v>
      </c>
      <c r="I293" s="57"/>
      <c r="J293" s="57"/>
      <c r="K293" s="57"/>
      <c r="L293" s="57"/>
      <c r="M293" s="57"/>
      <c r="N293" s="57"/>
      <c r="O293" s="57"/>
      <c r="P293" s="57"/>
      <c r="Q293" s="57"/>
      <c r="R293" s="57"/>
      <c r="S293" s="57"/>
      <c r="T293" s="57"/>
      <c r="U293" s="57"/>
    </row>
    <row r="294" spans="1:21">
      <c r="A294" s="57"/>
      <c r="B294" s="179">
        <v>43100</v>
      </c>
      <c r="C294" s="108" t="s">
        <v>503</v>
      </c>
      <c r="D294" s="108" t="s">
        <v>528</v>
      </c>
      <c r="E294" s="108" t="s">
        <v>501</v>
      </c>
      <c r="F294" s="108" t="s">
        <v>795</v>
      </c>
      <c r="G294" s="180">
        <v>2963.6761999999999</v>
      </c>
      <c r="H294" s="180">
        <v>5023.18</v>
      </c>
      <c r="I294" s="57"/>
      <c r="J294" s="57"/>
      <c r="K294" s="57"/>
      <c r="L294" s="57"/>
      <c r="M294" s="57"/>
      <c r="N294" s="57"/>
      <c r="O294" s="57"/>
      <c r="P294" s="57"/>
      <c r="Q294" s="57"/>
      <c r="R294" s="57"/>
      <c r="S294" s="57"/>
      <c r="T294" s="57"/>
      <c r="U294" s="57"/>
    </row>
    <row r="295" spans="1:21">
      <c r="A295" s="57"/>
      <c r="B295" s="179">
        <v>43440</v>
      </c>
      <c r="C295" s="108" t="s">
        <v>503</v>
      </c>
      <c r="D295" s="108" t="s">
        <v>510</v>
      </c>
      <c r="E295" s="108" t="s">
        <v>524</v>
      </c>
      <c r="F295" s="108" t="s">
        <v>796</v>
      </c>
      <c r="G295" s="180">
        <v>1518.2024999999999</v>
      </c>
      <c r="H295" s="180">
        <v>2024.27</v>
      </c>
      <c r="I295" s="57"/>
      <c r="J295" s="57"/>
      <c r="K295" s="57"/>
      <c r="L295" s="57"/>
      <c r="M295" s="57"/>
      <c r="N295" s="57"/>
      <c r="O295" s="57"/>
      <c r="P295" s="57"/>
      <c r="Q295" s="57"/>
      <c r="R295" s="57"/>
      <c r="S295" s="57"/>
      <c r="T295" s="57"/>
      <c r="U295" s="57"/>
    </row>
    <row r="296" spans="1:21">
      <c r="A296" s="57"/>
      <c r="B296" s="179">
        <v>42955</v>
      </c>
      <c r="C296" s="108" t="s">
        <v>514</v>
      </c>
      <c r="D296" s="108" t="s">
        <v>504</v>
      </c>
      <c r="E296" s="108" t="s">
        <v>520</v>
      </c>
      <c r="F296" s="108" t="s">
        <v>797</v>
      </c>
      <c r="G296" s="180">
        <v>2237.4629</v>
      </c>
      <c r="H296" s="180">
        <v>3792.31</v>
      </c>
      <c r="I296" s="57"/>
      <c r="J296" s="57"/>
      <c r="K296" s="57"/>
      <c r="L296" s="57"/>
      <c r="M296" s="57"/>
      <c r="N296" s="57"/>
      <c r="O296" s="57"/>
      <c r="P296" s="57"/>
      <c r="Q296" s="57"/>
      <c r="R296" s="57"/>
      <c r="S296" s="57"/>
      <c r="T296" s="57"/>
      <c r="U296" s="57"/>
    </row>
    <row r="297" spans="1:21">
      <c r="A297" s="57"/>
      <c r="B297" s="179">
        <v>43289</v>
      </c>
      <c r="C297" s="108" t="s">
        <v>115</v>
      </c>
      <c r="D297" s="108" t="s">
        <v>500</v>
      </c>
      <c r="E297" s="108" t="s">
        <v>515</v>
      </c>
      <c r="F297" s="108" t="s">
        <v>798</v>
      </c>
      <c r="G297" s="180">
        <v>3708.54</v>
      </c>
      <c r="H297" s="180">
        <v>4944.72</v>
      </c>
      <c r="I297" s="57"/>
      <c r="J297" s="57"/>
      <c r="K297" s="57"/>
      <c r="L297" s="57"/>
      <c r="M297" s="57"/>
      <c r="N297" s="57"/>
      <c r="O297" s="57"/>
      <c r="P297" s="57"/>
      <c r="Q297" s="57"/>
      <c r="R297" s="57"/>
      <c r="S297" s="57"/>
      <c r="T297" s="57"/>
      <c r="U297" s="57"/>
    </row>
    <row r="298" spans="1:21">
      <c r="A298" s="57"/>
      <c r="B298" s="179">
        <v>43083</v>
      </c>
      <c r="C298" s="108" t="s">
        <v>514</v>
      </c>
      <c r="D298" s="108" t="s">
        <v>500</v>
      </c>
      <c r="E298" s="108" t="s">
        <v>562</v>
      </c>
      <c r="F298" s="108" t="s">
        <v>799</v>
      </c>
      <c r="G298" s="180">
        <v>5300.6646000000001</v>
      </c>
      <c r="H298" s="180">
        <v>5669.16</v>
      </c>
      <c r="I298" s="57"/>
      <c r="J298" s="57"/>
      <c r="K298" s="57"/>
      <c r="L298" s="57"/>
      <c r="M298" s="57"/>
      <c r="N298" s="57"/>
      <c r="O298" s="57"/>
      <c r="P298" s="57"/>
      <c r="Q298" s="57"/>
      <c r="R298" s="57"/>
      <c r="S298" s="57"/>
      <c r="T298" s="57"/>
      <c r="U298" s="57"/>
    </row>
    <row r="299" spans="1:21">
      <c r="A299" s="57"/>
      <c r="B299" s="179">
        <v>43222</v>
      </c>
      <c r="C299" s="108" t="s">
        <v>514</v>
      </c>
      <c r="D299" s="108" t="s">
        <v>526</v>
      </c>
      <c r="E299" s="108" t="s">
        <v>505</v>
      </c>
      <c r="F299" s="108" t="s">
        <v>800</v>
      </c>
      <c r="G299" s="180">
        <v>4384.4174999999996</v>
      </c>
      <c r="H299" s="180">
        <v>9743.15</v>
      </c>
      <c r="I299" s="57"/>
      <c r="J299" s="57"/>
      <c r="K299" s="57"/>
      <c r="L299" s="57"/>
      <c r="M299" s="57"/>
      <c r="N299" s="57"/>
      <c r="O299" s="57"/>
      <c r="P299" s="57"/>
      <c r="Q299" s="57"/>
      <c r="R299" s="57"/>
      <c r="S299" s="57"/>
      <c r="T299" s="57"/>
      <c r="U299" s="57"/>
    </row>
    <row r="300" spans="1:21">
      <c r="A300" s="57"/>
      <c r="B300" s="179">
        <v>42752</v>
      </c>
      <c r="C300" s="108" t="s">
        <v>108</v>
      </c>
      <c r="D300" s="108" t="s">
        <v>404</v>
      </c>
      <c r="E300" s="108" t="s">
        <v>530</v>
      </c>
      <c r="F300" s="108" t="s">
        <v>801</v>
      </c>
      <c r="G300" s="180">
        <v>3119.0852000000004</v>
      </c>
      <c r="H300" s="180">
        <v>3335.92</v>
      </c>
      <c r="I300" s="57"/>
      <c r="J300" s="57"/>
      <c r="K300" s="57"/>
      <c r="L300" s="57"/>
      <c r="M300" s="57"/>
      <c r="N300" s="57"/>
      <c r="O300" s="57"/>
      <c r="P300" s="57"/>
      <c r="Q300" s="57"/>
      <c r="R300" s="57"/>
      <c r="S300" s="57"/>
      <c r="T300" s="57"/>
      <c r="U300" s="57"/>
    </row>
    <row r="301" spans="1:21">
      <c r="A301" s="57"/>
      <c r="B301" s="179">
        <v>43335</v>
      </c>
      <c r="C301" s="108" t="s">
        <v>514</v>
      </c>
      <c r="D301" s="108" t="s">
        <v>528</v>
      </c>
      <c r="E301" s="108" t="s">
        <v>537</v>
      </c>
      <c r="F301" s="108" t="s">
        <v>802</v>
      </c>
      <c r="G301" s="180">
        <v>4906.6270000000004</v>
      </c>
      <c r="H301" s="180">
        <v>8921.14</v>
      </c>
      <c r="I301" s="57"/>
      <c r="J301" s="57"/>
      <c r="K301" s="57"/>
      <c r="L301" s="57"/>
      <c r="M301" s="57"/>
      <c r="N301" s="57"/>
      <c r="O301" s="57"/>
      <c r="P301" s="57"/>
      <c r="Q301" s="57"/>
      <c r="R301" s="57"/>
      <c r="S301" s="57"/>
      <c r="T301" s="57"/>
      <c r="U301" s="57"/>
    </row>
    <row r="302" spans="1:21">
      <c r="A302" s="57"/>
      <c r="B302" s="179">
        <v>42860</v>
      </c>
      <c r="C302" s="108" t="s">
        <v>503</v>
      </c>
      <c r="D302" s="108" t="s">
        <v>497</v>
      </c>
      <c r="E302" s="108" t="s">
        <v>535</v>
      </c>
      <c r="F302" s="108" t="s">
        <v>803</v>
      </c>
      <c r="G302" s="180">
        <v>5754.9366999999993</v>
      </c>
      <c r="H302" s="180">
        <v>9754.1299999999992</v>
      </c>
      <c r="I302" s="57"/>
      <c r="J302" s="57"/>
      <c r="K302" s="57"/>
      <c r="L302" s="57"/>
      <c r="M302" s="57"/>
      <c r="N302" s="57"/>
      <c r="O302" s="57"/>
      <c r="P302" s="57"/>
      <c r="Q302" s="57"/>
      <c r="R302" s="57"/>
      <c r="S302" s="57"/>
      <c r="T302" s="57"/>
      <c r="U302" s="57"/>
    </row>
    <row r="303" spans="1:21">
      <c r="A303" s="57"/>
      <c r="B303" s="179">
        <v>43395</v>
      </c>
      <c r="C303" s="108" t="s">
        <v>514</v>
      </c>
      <c r="D303" s="108" t="s">
        <v>404</v>
      </c>
      <c r="E303" s="108" t="s">
        <v>515</v>
      </c>
      <c r="F303" s="108" t="s">
        <v>804</v>
      </c>
      <c r="G303" s="180">
        <v>819.23680000000002</v>
      </c>
      <c r="H303" s="180">
        <v>1204.76</v>
      </c>
      <c r="I303" s="57"/>
      <c r="J303" s="57"/>
      <c r="K303" s="57"/>
      <c r="L303" s="57"/>
      <c r="M303" s="57"/>
      <c r="N303" s="57"/>
      <c r="O303" s="57"/>
      <c r="P303" s="57"/>
      <c r="Q303" s="57"/>
      <c r="R303" s="57"/>
      <c r="S303" s="57"/>
      <c r="T303" s="57"/>
      <c r="U303" s="57"/>
    </row>
    <row r="304" spans="1:21">
      <c r="A304" s="57"/>
      <c r="B304" s="179">
        <v>42969</v>
      </c>
      <c r="C304" s="108" t="s">
        <v>115</v>
      </c>
      <c r="D304" s="108" t="s">
        <v>500</v>
      </c>
      <c r="E304" s="108" t="s">
        <v>505</v>
      </c>
      <c r="F304" s="108" t="s">
        <v>805</v>
      </c>
      <c r="G304" s="180">
        <v>4442.3175000000001</v>
      </c>
      <c r="H304" s="180">
        <v>5923.09</v>
      </c>
      <c r="I304" s="57"/>
      <c r="J304" s="57"/>
      <c r="K304" s="57"/>
      <c r="L304" s="57"/>
      <c r="M304" s="57"/>
      <c r="N304" s="57"/>
      <c r="O304" s="57"/>
      <c r="P304" s="57"/>
      <c r="Q304" s="57"/>
      <c r="R304" s="57"/>
      <c r="S304" s="57"/>
      <c r="T304" s="57"/>
      <c r="U304" s="57"/>
    </row>
    <row r="305" spans="1:21">
      <c r="A305" s="57"/>
      <c r="B305" s="179">
        <v>43316</v>
      </c>
      <c r="C305" s="108" t="s">
        <v>503</v>
      </c>
      <c r="D305" s="108" t="s">
        <v>510</v>
      </c>
      <c r="E305" s="108" t="s">
        <v>562</v>
      </c>
      <c r="F305" s="108" t="s">
        <v>806</v>
      </c>
      <c r="G305" s="180">
        <v>4911.2464500000006</v>
      </c>
      <c r="H305" s="180">
        <v>5252.67</v>
      </c>
      <c r="I305" s="57"/>
      <c r="J305" s="57"/>
      <c r="K305" s="57"/>
      <c r="L305" s="57"/>
      <c r="M305" s="57"/>
      <c r="N305" s="57"/>
      <c r="O305" s="57"/>
      <c r="P305" s="57"/>
      <c r="Q305" s="57"/>
      <c r="R305" s="57"/>
      <c r="S305" s="57"/>
      <c r="T305" s="57"/>
      <c r="U305" s="57"/>
    </row>
    <row r="306" spans="1:21">
      <c r="A306" s="57"/>
      <c r="B306" s="179">
        <v>43041</v>
      </c>
      <c r="C306" s="108" t="s">
        <v>115</v>
      </c>
      <c r="D306" s="108" t="s">
        <v>504</v>
      </c>
      <c r="E306" s="108" t="s">
        <v>511</v>
      </c>
      <c r="F306" s="108" t="s">
        <v>807</v>
      </c>
      <c r="G306" s="180">
        <v>5180.1380000000008</v>
      </c>
      <c r="H306" s="180">
        <v>7617.85</v>
      </c>
      <c r="I306" s="57"/>
      <c r="J306" s="57"/>
      <c r="K306" s="57"/>
      <c r="L306" s="57"/>
      <c r="M306" s="57"/>
      <c r="N306" s="57"/>
      <c r="O306" s="57"/>
      <c r="P306" s="57"/>
      <c r="Q306" s="57"/>
      <c r="R306" s="57"/>
      <c r="S306" s="57"/>
      <c r="T306" s="57"/>
      <c r="U306" s="57"/>
    </row>
    <row r="307" spans="1:21">
      <c r="A307" s="57"/>
      <c r="B307" s="179">
        <v>43221</v>
      </c>
      <c r="C307" s="108" t="s">
        <v>496</v>
      </c>
      <c r="D307" s="108" t="s">
        <v>507</v>
      </c>
      <c r="E307" s="108" t="s">
        <v>508</v>
      </c>
      <c r="F307" s="108" t="s">
        <v>808</v>
      </c>
      <c r="G307" s="180">
        <v>6820.56</v>
      </c>
      <c r="H307" s="180">
        <v>9094.08</v>
      </c>
      <c r="I307" s="57"/>
      <c r="J307" s="57"/>
      <c r="K307" s="57"/>
      <c r="L307" s="57"/>
      <c r="M307" s="57"/>
      <c r="N307" s="57"/>
      <c r="O307" s="57"/>
      <c r="P307" s="57"/>
      <c r="Q307" s="57"/>
      <c r="R307" s="57"/>
      <c r="S307" s="57"/>
      <c r="T307" s="57"/>
      <c r="U307" s="57"/>
    </row>
    <row r="308" spans="1:21">
      <c r="A308" s="57"/>
      <c r="B308" s="179">
        <v>42832</v>
      </c>
      <c r="C308" s="108" t="s">
        <v>503</v>
      </c>
      <c r="D308" s="108" t="s">
        <v>497</v>
      </c>
      <c r="E308" s="108" t="s">
        <v>562</v>
      </c>
      <c r="F308" s="108" t="s">
        <v>809</v>
      </c>
      <c r="G308" s="180">
        <v>4155.9016000000001</v>
      </c>
      <c r="H308" s="180">
        <v>6111.62</v>
      </c>
      <c r="I308" s="57"/>
      <c r="J308" s="57"/>
      <c r="K308" s="57"/>
      <c r="L308" s="57"/>
      <c r="M308" s="57"/>
      <c r="N308" s="57"/>
      <c r="O308" s="57"/>
      <c r="P308" s="57"/>
      <c r="Q308" s="57"/>
      <c r="R308" s="57"/>
      <c r="S308" s="57"/>
      <c r="T308" s="57"/>
      <c r="U308" s="57"/>
    </row>
    <row r="309" spans="1:21">
      <c r="A309" s="57"/>
      <c r="B309" s="179">
        <v>43461</v>
      </c>
      <c r="C309" s="108" t="s">
        <v>108</v>
      </c>
      <c r="D309" s="108" t="s">
        <v>504</v>
      </c>
      <c r="E309" s="108" t="s">
        <v>515</v>
      </c>
      <c r="F309" s="108" t="s">
        <v>810</v>
      </c>
      <c r="G309" s="180">
        <v>1390.5881000000002</v>
      </c>
      <c r="H309" s="180">
        <v>1487.26</v>
      </c>
      <c r="I309" s="57"/>
      <c r="J309" s="57"/>
      <c r="K309" s="57"/>
      <c r="L309" s="57"/>
      <c r="M309" s="57"/>
      <c r="N309" s="57"/>
      <c r="O309" s="57"/>
      <c r="P309" s="57"/>
      <c r="Q309" s="57"/>
      <c r="R309" s="57"/>
      <c r="S309" s="57"/>
      <c r="T309" s="57"/>
      <c r="U309" s="57"/>
    </row>
    <row r="310" spans="1:21">
      <c r="A310" s="57"/>
      <c r="B310" s="179">
        <v>42800</v>
      </c>
      <c r="C310" s="108" t="s">
        <v>514</v>
      </c>
      <c r="D310" s="108" t="s">
        <v>507</v>
      </c>
      <c r="E310" s="108" t="s">
        <v>535</v>
      </c>
      <c r="F310" s="108" t="s">
        <v>811</v>
      </c>
      <c r="G310" s="180">
        <v>2356.6840000000002</v>
      </c>
      <c r="H310" s="180">
        <v>4284.88</v>
      </c>
      <c r="I310" s="57"/>
      <c r="J310" s="57"/>
      <c r="K310" s="57"/>
      <c r="L310" s="57"/>
      <c r="M310" s="57"/>
      <c r="N310" s="57"/>
      <c r="O310" s="57"/>
      <c r="P310" s="57"/>
      <c r="Q310" s="57"/>
      <c r="R310" s="57"/>
      <c r="S310" s="57"/>
      <c r="T310" s="57"/>
      <c r="U310" s="57"/>
    </row>
    <row r="311" spans="1:21">
      <c r="A311" s="57"/>
      <c r="B311" s="179">
        <v>43337</v>
      </c>
      <c r="C311" s="108" t="s">
        <v>108</v>
      </c>
      <c r="D311" s="108" t="s">
        <v>404</v>
      </c>
      <c r="E311" s="108" t="s">
        <v>522</v>
      </c>
      <c r="F311" s="108" t="s">
        <v>812</v>
      </c>
      <c r="G311" s="180">
        <v>666.74479999999994</v>
      </c>
      <c r="H311" s="180">
        <v>1149.56</v>
      </c>
      <c r="I311" s="57"/>
      <c r="J311" s="57"/>
      <c r="K311" s="57"/>
      <c r="L311" s="57"/>
      <c r="M311" s="57"/>
      <c r="N311" s="57"/>
      <c r="O311" s="57"/>
      <c r="P311" s="57"/>
      <c r="Q311" s="57"/>
      <c r="R311" s="57"/>
      <c r="S311" s="57"/>
      <c r="T311" s="57"/>
      <c r="U311" s="57"/>
    </row>
    <row r="312" spans="1:21">
      <c r="A312" s="57"/>
      <c r="B312" s="179">
        <v>43059</v>
      </c>
      <c r="C312" s="108" t="s">
        <v>514</v>
      </c>
      <c r="D312" s="108" t="s">
        <v>497</v>
      </c>
      <c r="E312" s="108" t="s">
        <v>530</v>
      </c>
      <c r="F312" s="108" t="s">
        <v>813</v>
      </c>
      <c r="G312" s="180">
        <v>1950.3045000000002</v>
      </c>
      <c r="H312" s="180">
        <v>4334.01</v>
      </c>
      <c r="I312" s="57"/>
      <c r="J312" s="57"/>
      <c r="K312" s="57"/>
      <c r="L312" s="57"/>
      <c r="M312" s="57"/>
      <c r="N312" s="57"/>
      <c r="O312" s="57"/>
      <c r="P312" s="57"/>
      <c r="Q312" s="57"/>
      <c r="R312" s="57"/>
      <c r="S312" s="57"/>
      <c r="T312" s="57"/>
      <c r="U312" s="57"/>
    </row>
    <row r="313" spans="1:21">
      <c r="A313" s="57"/>
      <c r="B313" s="179">
        <v>43345</v>
      </c>
      <c r="C313" s="108" t="s">
        <v>514</v>
      </c>
      <c r="D313" s="108" t="s">
        <v>497</v>
      </c>
      <c r="E313" s="108" t="s">
        <v>520</v>
      </c>
      <c r="F313" s="108" t="s">
        <v>814</v>
      </c>
      <c r="G313" s="180">
        <v>4357.2449999999999</v>
      </c>
      <c r="H313" s="180">
        <v>5809.66</v>
      </c>
      <c r="I313" s="57"/>
      <c r="J313" s="57"/>
      <c r="K313" s="57"/>
      <c r="L313" s="57"/>
      <c r="M313" s="57"/>
      <c r="N313" s="57"/>
      <c r="O313" s="57"/>
      <c r="P313" s="57"/>
      <c r="Q313" s="57"/>
      <c r="R313" s="57"/>
      <c r="S313" s="57"/>
      <c r="T313" s="57"/>
      <c r="U313" s="57"/>
    </row>
    <row r="314" spans="1:21">
      <c r="A314" s="57"/>
      <c r="B314" s="179">
        <v>42980</v>
      </c>
      <c r="C314" s="108" t="s">
        <v>108</v>
      </c>
      <c r="D314" s="108" t="s">
        <v>404</v>
      </c>
      <c r="E314" s="108" t="s">
        <v>522</v>
      </c>
      <c r="F314" s="108" t="s">
        <v>815</v>
      </c>
      <c r="G314" s="180">
        <v>3978.6256000000003</v>
      </c>
      <c r="H314" s="180">
        <v>5850.92</v>
      </c>
      <c r="I314" s="57"/>
      <c r="J314" s="57"/>
      <c r="K314" s="57"/>
      <c r="L314" s="57"/>
      <c r="M314" s="57"/>
      <c r="N314" s="57"/>
      <c r="O314" s="57"/>
      <c r="P314" s="57"/>
      <c r="Q314" s="57"/>
      <c r="R314" s="57"/>
      <c r="S314" s="57"/>
      <c r="T314" s="57"/>
      <c r="U314" s="57"/>
    </row>
    <row r="315" spans="1:21">
      <c r="A315" s="57"/>
      <c r="B315" s="179">
        <v>43331</v>
      </c>
      <c r="C315" s="108" t="s">
        <v>514</v>
      </c>
      <c r="D315" s="108" t="s">
        <v>526</v>
      </c>
      <c r="E315" s="108" t="s">
        <v>562</v>
      </c>
      <c r="F315" s="108" t="s">
        <v>816</v>
      </c>
      <c r="G315" s="180">
        <v>4217.7151999999996</v>
      </c>
      <c r="H315" s="180">
        <v>9808.64</v>
      </c>
      <c r="I315" s="57"/>
      <c r="J315" s="57"/>
      <c r="K315" s="57"/>
      <c r="L315" s="57"/>
      <c r="M315" s="57"/>
      <c r="N315" s="57"/>
      <c r="O315" s="57"/>
      <c r="P315" s="57"/>
      <c r="Q315" s="57"/>
      <c r="R315" s="57"/>
      <c r="S315" s="57"/>
      <c r="T315" s="57"/>
      <c r="U315" s="57"/>
    </row>
    <row r="316" spans="1:21">
      <c r="A316" s="57"/>
      <c r="B316" s="179">
        <v>42795</v>
      </c>
      <c r="C316" s="108" t="s">
        <v>115</v>
      </c>
      <c r="D316" s="108" t="s">
        <v>404</v>
      </c>
      <c r="E316" s="108" t="s">
        <v>508</v>
      </c>
      <c r="F316" s="108" t="s">
        <v>817</v>
      </c>
      <c r="G316" s="180">
        <v>4421.1944999999996</v>
      </c>
      <c r="H316" s="180">
        <v>7493.55</v>
      </c>
      <c r="I316" s="57"/>
      <c r="J316" s="57"/>
      <c r="K316" s="57"/>
      <c r="L316" s="57"/>
      <c r="M316" s="57"/>
      <c r="N316" s="57"/>
      <c r="O316" s="57"/>
      <c r="P316" s="57"/>
      <c r="Q316" s="57"/>
      <c r="R316" s="57"/>
      <c r="S316" s="57"/>
      <c r="T316" s="57"/>
      <c r="U316" s="57"/>
    </row>
    <row r="317" spans="1:21">
      <c r="A317" s="57"/>
      <c r="B317" s="179">
        <v>43459</v>
      </c>
      <c r="C317" s="108" t="s">
        <v>115</v>
      </c>
      <c r="D317" s="108" t="s">
        <v>507</v>
      </c>
      <c r="E317" s="108" t="s">
        <v>520</v>
      </c>
      <c r="F317" s="108" t="s">
        <v>818</v>
      </c>
      <c r="G317" s="180">
        <v>3664.6785</v>
      </c>
      <c r="H317" s="180">
        <v>8143.73</v>
      </c>
      <c r="I317" s="57"/>
      <c r="J317" s="57"/>
      <c r="K317" s="57"/>
      <c r="L317" s="57"/>
      <c r="M317" s="57"/>
      <c r="N317" s="57"/>
      <c r="O317" s="57"/>
      <c r="P317" s="57"/>
      <c r="Q317" s="57"/>
      <c r="R317" s="57"/>
      <c r="S317" s="57"/>
      <c r="T317" s="57"/>
      <c r="U317" s="57"/>
    </row>
    <row r="318" spans="1:21">
      <c r="A318" s="57"/>
      <c r="B318" s="179">
        <v>42891</v>
      </c>
      <c r="C318" s="108" t="s">
        <v>496</v>
      </c>
      <c r="D318" s="108" t="s">
        <v>510</v>
      </c>
      <c r="E318" s="108" t="s">
        <v>524</v>
      </c>
      <c r="F318" s="108" t="s">
        <v>819</v>
      </c>
      <c r="G318" s="180">
        <v>246.18359999999998</v>
      </c>
      <c r="H318" s="180">
        <v>572.52</v>
      </c>
      <c r="I318" s="57"/>
      <c r="J318" s="57"/>
      <c r="K318" s="57"/>
      <c r="L318" s="57"/>
      <c r="M318" s="57"/>
      <c r="N318" s="57"/>
      <c r="O318" s="57"/>
      <c r="P318" s="57"/>
      <c r="Q318" s="57"/>
      <c r="R318" s="57"/>
      <c r="S318" s="57"/>
      <c r="T318" s="57"/>
      <c r="U318" s="57"/>
    </row>
    <row r="319" spans="1:21">
      <c r="A319" s="57"/>
      <c r="B319" s="179">
        <v>43322</v>
      </c>
      <c r="C319" s="108" t="s">
        <v>514</v>
      </c>
      <c r="D319" s="108" t="s">
        <v>507</v>
      </c>
      <c r="E319" s="108" t="s">
        <v>501</v>
      </c>
      <c r="F319" s="108" t="s">
        <v>820</v>
      </c>
      <c r="G319" s="180">
        <v>526.07939999999996</v>
      </c>
      <c r="H319" s="180">
        <v>891.66</v>
      </c>
      <c r="I319" s="57"/>
      <c r="J319" s="57"/>
      <c r="K319" s="57"/>
      <c r="L319" s="57"/>
      <c r="M319" s="57"/>
      <c r="N319" s="57"/>
      <c r="O319" s="57"/>
      <c r="P319" s="57"/>
      <c r="Q319" s="57"/>
      <c r="R319" s="57"/>
      <c r="S319" s="57"/>
      <c r="T319" s="57"/>
      <c r="U319" s="57"/>
    </row>
    <row r="320" spans="1:21">
      <c r="A320" s="57"/>
      <c r="B320" s="179">
        <v>43074</v>
      </c>
      <c r="C320" s="108" t="s">
        <v>108</v>
      </c>
      <c r="D320" s="108" t="s">
        <v>404</v>
      </c>
      <c r="E320" s="108" t="s">
        <v>520</v>
      </c>
      <c r="F320" s="108" t="s">
        <v>821</v>
      </c>
      <c r="G320" s="180">
        <v>2640.1320000000001</v>
      </c>
      <c r="H320" s="180">
        <v>4800.24</v>
      </c>
      <c r="I320" s="57"/>
      <c r="J320" s="57"/>
      <c r="K320" s="57"/>
      <c r="L320" s="57"/>
      <c r="M320" s="57"/>
      <c r="N320" s="57"/>
      <c r="O320" s="57"/>
      <c r="P320" s="57"/>
      <c r="Q320" s="57"/>
      <c r="R320" s="57"/>
      <c r="S320" s="57"/>
      <c r="T320" s="57"/>
      <c r="U320" s="57"/>
    </row>
    <row r="321" spans="1:21">
      <c r="A321" s="57"/>
      <c r="B321" s="179">
        <v>43307</v>
      </c>
      <c r="C321" s="108" t="s">
        <v>514</v>
      </c>
      <c r="D321" s="108" t="s">
        <v>526</v>
      </c>
      <c r="E321" s="108" t="s">
        <v>511</v>
      </c>
      <c r="F321" s="108" t="s">
        <v>822</v>
      </c>
      <c r="G321" s="180">
        <v>6050.4088000000002</v>
      </c>
      <c r="H321" s="180">
        <v>8897.66</v>
      </c>
      <c r="I321" s="57"/>
      <c r="J321" s="57"/>
      <c r="K321" s="57"/>
      <c r="L321" s="57"/>
      <c r="M321" s="57"/>
      <c r="N321" s="57"/>
      <c r="O321" s="57"/>
      <c r="P321" s="57"/>
      <c r="Q321" s="57"/>
      <c r="R321" s="57"/>
      <c r="S321" s="57"/>
      <c r="T321" s="57"/>
      <c r="U321" s="57"/>
    </row>
    <row r="322" spans="1:21">
      <c r="A322" s="57"/>
      <c r="B322" s="179">
        <v>42763</v>
      </c>
      <c r="C322" s="108" t="s">
        <v>496</v>
      </c>
      <c r="D322" s="108" t="s">
        <v>510</v>
      </c>
      <c r="E322" s="108" t="s">
        <v>511</v>
      </c>
      <c r="F322" s="108" t="s">
        <v>823</v>
      </c>
      <c r="G322" s="180">
        <v>3479.96</v>
      </c>
      <c r="H322" s="180">
        <v>3954.5</v>
      </c>
      <c r="I322" s="57"/>
      <c r="J322" s="57"/>
      <c r="K322" s="57"/>
      <c r="L322" s="57"/>
      <c r="M322" s="57"/>
      <c r="N322" s="57"/>
      <c r="O322" s="57"/>
      <c r="P322" s="57"/>
      <c r="Q322" s="57"/>
      <c r="R322" s="57"/>
      <c r="S322" s="57"/>
      <c r="T322" s="57"/>
      <c r="U322" s="57"/>
    </row>
    <row r="323" spans="1:21">
      <c r="A323" s="57"/>
      <c r="B323" s="179">
        <v>43397</v>
      </c>
      <c r="C323" s="108" t="s">
        <v>496</v>
      </c>
      <c r="D323" s="108" t="s">
        <v>500</v>
      </c>
      <c r="E323" s="108" t="s">
        <v>511</v>
      </c>
      <c r="F323" s="108" t="s">
        <v>824</v>
      </c>
      <c r="G323" s="180">
        <v>450.47089999999997</v>
      </c>
      <c r="H323" s="180">
        <v>763.51</v>
      </c>
      <c r="I323" s="57"/>
      <c r="J323" s="57"/>
      <c r="K323" s="57"/>
      <c r="L323" s="57"/>
      <c r="M323" s="57"/>
      <c r="N323" s="57"/>
      <c r="O323" s="57"/>
      <c r="P323" s="57"/>
      <c r="Q323" s="57"/>
      <c r="R323" s="57"/>
      <c r="S323" s="57"/>
      <c r="T323" s="57"/>
      <c r="U323" s="57"/>
    </row>
    <row r="324" spans="1:21">
      <c r="A324" s="57"/>
      <c r="B324" s="179">
        <v>42987</v>
      </c>
      <c r="C324" s="108" t="s">
        <v>108</v>
      </c>
      <c r="D324" s="108" t="s">
        <v>404</v>
      </c>
      <c r="E324" s="108" t="s">
        <v>569</v>
      </c>
      <c r="F324" s="108" t="s">
        <v>613</v>
      </c>
      <c r="G324" s="180">
        <v>4665.4069</v>
      </c>
      <c r="H324" s="180">
        <v>4989.74</v>
      </c>
      <c r="I324" s="57"/>
      <c r="J324" s="57"/>
      <c r="K324" s="57"/>
      <c r="L324" s="57"/>
      <c r="M324" s="57"/>
      <c r="N324" s="57"/>
      <c r="O324" s="57"/>
      <c r="P324" s="57"/>
      <c r="Q324" s="57"/>
      <c r="R324" s="57"/>
      <c r="S324" s="57"/>
      <c r="T324" s="57"/>
      <c r="U324" s="57"/>
    </row>
    <row r="325" spans="1:21">
      <c r="A325" s="57"/>
      <c r="B325" s="179">
        <v>43404</v>
      </c>
      <c r="C325" s="108" t="s">
        <v>514</v>
      </c>
      <c r="D325" s="108" t="s">
        <v>510</v>
      </c>
      <c r="E325" s="108" t="s">
        <v>508</v>
      </c>
      <c r="F325" s="108" t="s">
        <v>825</v>
      </c>
      <c r="G325" s="180">
        <v>4549.0356999999995</v>
      </c>
      <c r="H325" s="180">
        <v>7710.23</v>
      </c>
      <c r="I325" s="57"/>
      <c r="J325" s="57"/>
      <c r="K325" s="57"/>
      <c r="L325" s="57"/>
      <c r="M325" s="57"/>
      <c r="N325" s="57"/>
      <c r="O325" s="57"/>
      <c r="P325" s="57"/>
      <c r="Q325" s="57"/>
      <c r="R325" s="57"/>
      <c r="S325" s="57"/>
      <c r="T325" s="57"/>
      <c r="U325" s="57"/>
    </row>
    <row r="326" spans="1:21">
      <c r="A326" s="57"/>
      <c r="B326" s="179">
        <v>42914</v>
      </c>
      <c r="C326" s="108" t="s">
        <v>115</v>
      </c>
      <c r="D326" s="108" t="s">
        <v>504</v>
      </c>
      <c r="E326" s="108" t="s">
        <v>520</v>
      </c>
      <c r="F326" s="108" t="s">
        <v>826</v>
      </c>
      <c r="G326" s="180">
        <v>844.62290000000007</v>
      </c>
      <c r="H326" s="180">
        <v>903.34</v>
      </c>
      <c r="I326" s="57"/>
      <c r="J326" s="57"/>
      <c r="K326" s="57"/>
      <c r="L326" s="57"/>
      <c r="M326" s="57"/>
      <c r="N326" s="57"/>
      <c r="O326" s="57"/>
      <c r="P326" s="57"/>
      <c r="Q326" s="57"/>
      <c r="R326" s="57"/>
      <c r="S326" s="57"/>
      <c r="T326" s="57"/>
      <c r="U326" s="57"/>
    </row>
    <row r="327" spans="1:21">
      <c r="A327" s="57"/>
      <c r="B327" s="179">
        <v>43308</v>
      </c>
      <c r="C327" s="108" t="s">
        <v>115</v>
      </c>
      <c r="D327" s="108" t="s">
        <v>500</v>
      </c>
      <c r="E327" s="108" t="s">
        <v>535</v>
      </c>
      <c r="F327" s="108" t="s">
        <v>827</v>
      </c>
      <c r="G327" s="180">
        <v>5352.9696000000004</v>
      </c>
      <c r="H327" s="180">
        <v>6082.92</v>
      </c>
      <c r="I327" s="57"/>
      <c r="J327" s="57"/>
      <c r="K327" s="57"/>
      <c r="L327" s="57"/>
      <c r="M327" s="57"/>
      <c r="N327" s="57"/>
      <c r="O327" s="57"/>
      <c r="P327" s="57"/>
      <c r="Q327" s="57"/>
      <c r="R327" s="57"/>
      <c r="S327" s="57"/>
      <c r="T327" s="57"/>
      <c r="U327" s="57"/>
    </row>
    <row r="328" spans="1:21">
      <c r="A328" s="57"/>
      <c r="B328" s="179">
        <v>42887</v>
      </c>
      <c r="C328" s="108" t="s">
        <v>108</v>
      </c>
      <c r="D328" s="108" t="s">
        <v>497</v>
      </c>
      <c r="E328" s="108" t="s">
        <v>535</v>
      </c>
      <c r="F328" s="108" t="s">
        <v>828</v>
      </c>
      <c r="G328" s="180">
        <v>1205.9256</v>
      </c>
      <c r="H328" s="180">
        <v>1773.42</v>
      </c>
      <c r="I328" s="57"/>
      <c r="J328" s="57"/>
      <c r="K328" s="57"/>
      <c r="L328" s="57"/>
      <c r="M328" s="57"/>
      <c r="N328" s="57"/>
      <c r="O328" s="57"/>
      <c r="P328" s="57"/>
      <c r="Q328" s="57"/>
      <c r="R328" s="57"/>
      <c r="S328" s="57"/>
      <c r="T328" s="57"/>
      <c r="U328" s="57"/>
    </row>
    <row r="329" spans="1:21">
      <c r="A329" s="57"/>
      <c r="B329" s="179">
        <v>43158</v>
      </c>
      <c r="C329" s="108" t="s">
        <v>108</v>
      </c>
      <c r="D329" s="108" t="s">
        <v>526</v>
      </c>
      <c r="E329" s="108" t="s">
        <v>501</v>
      </c>
      <c r="F329" s="108" t="s">
        <v>829</v>
      </c>
      <c r="G329" s="180">
        <v>2790.2655</v>
      </c>
      <c r="H329" s="180">
        <v>6200.59</v>
      </c>
      <c r="I329" s="57"/>
      <c r="J329" s="57"/>
      <c r="K329" s="57"/>
      <c r="L329" s="57"/>
      <c r="M329" s="57"/>
      <c r="N329" s="57"/>
      <c r="O329" s="57"/>
      <c r="P329" s="57"/>
      <c r="Q329" s="57"/>
      <c r="R329" s="57"/>
      <c r="S329" s="57"/>
      <c r="T329" s="57"/>
      <c r="U329" s="57"/>
    </row>
    <row r="330" spans="1:21">
      <c r="A330" s="57"/>
      <c r="B330" s="179">
        <v>42852</v>
      </c>
      <c r="C330" s="108" t="s">
        <v>496</v>
      </c>
      <c r="D330" s="108" t="s">
        <v>528</v>
      </c>
      <c r="E330" s="108" t="s">
        <v>522</v>
      </c>
      <c r="F330" s="108" t="s">
        <v>830</v>
      </c>
      <c r="G330" s="180">
        <v>1186.6409000000001</v>
      </c>
      <c r="H330" s="180">
        <v>2759.63</v>
      </c>
      <c r="I330" s="57"/>
      <c r="J330" s="57"/>
      <c r="K330" s="57"/>
      <c r="L330" s="57"/>
      <c r="M330" s="57"/>
      <c r="N330" s="57"/>
      <c r="O330" s="57"/>
      <c r="P330" s="57"/>
      <c r="Q330" s="57"/>
      <c r="R330" s="57"/>
      <c r="S330" s="57"/>
      <c r="T330" s="57"/>
      <c r="U330" s="57"/>
    </row>
    <row r="331" spans="1:21">
      <c r="A331" s="57"/>
      <c r="B331" s="179">
        <v>43325</v>
      </c>
      <c r="C331" s="108" t="s">
        <v>503</v>
      </c>
      <c r="D331" s="108" t="s">
        <v>500</v>
      </c>
      <c r="E331" s="108" t="s">
        <v>537</v>
      </c>
      <c r="F331" s="108" t="s">
        <v>831</v>
      </c>
      <c r="G331" s="180">
        <v>8446.4599999999991</v>
      </c>
      <c r="H331" s="180">
        <v>9598.25</v>
      </c>
      <c r="I331" s="57"/>
      <c r="J331" s="57"/>
      <c r="K331" s="57"/>
      <c r="L331" s="57"/>
      <c r="M331" s="57"/>
      <c r="N331" s="57"/>
      <c r="O331" s="57"/>
      <c r="P331" s="57"/>
      <c r="Q331" s="57"/>
      <c r="R331" s="57"/>
      <c r="S331" s="57"/>
      <c r="T331" s="57"/>
      <c r="U331" s="57"/>
    </row>
    <row r="332" spans="1:21">
      <c r="A332" s="57"/>
      <c r="B332" s="179">
        <v>42809</v>
      </c>
      <c r="C332" s="108" t="s">
        <v>514</v>
      </c>
      <c r="D332" s="108" t="s">
        <v>404</v>
      </c>
      <c r="E332" s="108" t="s">
        <v>498</v>
      </c>
      <c r="F332" s="108" t="s">
        <v>832</v>
      </c>
      <c r="G332" s="180">
        <v>3491.8708999999999</v>
      </c>
      <c r="H332" s="180">
        <v>8120.63</v>
      </c>
      <c r="I332" s="57"/>
      <c r="J332" s="57"/>
      <c r="K332" s="57"/>
      <c r="L332" s="57"/>
      <c r="M332" s="57"/>
      <c r="N332" s="57"/>
      <c r="O332" s="57"/>
      <c r="P332" s="57"/>
      <c r="Q332" s="57"/>
      <c r="R332" s="57"/>
      <c r="S332" s="57"/>
      <c r="T332" s="57"/>
      <c r="U332" s="57"/>
    </row>
    <row r="333" spans="1:21">
      <c r="A333" s="57"/>
      <c r="B333" s="179">
        <v>43176</v>
      </c>
      <c r="C333" s="108" t="s">
        <v>514</v>
      </c>
      <c r="D333" s="108" t="s">
        <v>510</v>
      </c>
      <c r="E333" s="108" t="s">
        <v>522</v>
      </c>
      <c r="F333" s="108" t="s">
        <v>833</v>
      </c>
      <c r="G333" s="180">
        <v>3308.4067999999997</v>
      </c>
      <c r="H333" s="180">
        <v>8941.64</v>
      </c>
      <c r="I333" s="57"/>
      <c r="J333" s="57"/>
      <c r="K333" s="57"/>
      <c r="L333" s="57"/>
      <c r="M333" s="57"/>
      <c r="N333" s="57"/>
      <c r="O333" s="57"/>
      <c r="P333" s="57"/>
      <c r="Q333" s="57"/>
      <c r="R333" s="57"/>
      <c r="S333" s="57"/>
      <c r="T333" s="57"/>
      <c r="U333" s="57"/>
    </row>
    <row r="334" spans="1:21">
      <c r="A334" s="57"/>
      <c r="B334" s="179">
        <v>43062</v>
      </c>
      <c r="C334" s="108" t="s">
        <v>503</v>
      </c>
      <c r="D334" s="108" t="s">
        <v>528</v>
      </c>
      <c r="E334" s="108" t="s">
        <v>498</v>
      </c>
      <c r="F334" s="108" t="s">
        <v>834</v>
      </c>
      <c r="G334" s="180">
        <v>682.20900000000006</v>
      </c>
      <c r="H334" s="180">
        <v>1240.3800000000001</v>
      </c>
      <c r="I334" s="57"/>
      <c r="J334" s="57"/>
      <c r="K334" s="57"/>
      <c r="L334" s="57"/>
      <c r="M334" s="57"/>
      <c r="N334" s="57"/>
      <c r="O334" s="57"/>
      <c r="P334" s="57"/>
      <c r="Q334" s="57"/>
      <c r="R334" s="57"/>
      <c r="S334" s="57"/>
      <c r="T334" s="57"/>
      <c r="U334" s="57"/>
    </row>
    <row r="335" spans="1:21">
      <c r="A335" s="57"/>
      <c r="B335" s="179">
        <v>43125</v>
      </c>
      <c r="C335" s="108" t="s">
        <v>503</v>
      </c>
      <c r="D335" s="108" t="s">
        <v>507</v>
      </c>
      <c r="E335" s="108" t="s">
        <v>530</v>
      </c>
      <c r="F335" s="108" t="s">
        <v>835</v>
      </c>
      <c r="G335" s="180">
        <v>5002.53</v>
      </c>
      <c r="H335" s="180">
        <v>6670.04</v>
      </c>
      <c r="I335" s="57"/>
      <c r="J335" s="57"/>
      <c r="K335" s="57"/>
      <c r="L335" s="57"/>
      <c r="M335" s="57"/>
      <c r="N335" s="57"/>
      <c r="O335" s="57"/>
      <c r="P335" s="57"/>
      <c r="Q335" s="57"/>
      <c r="R335" s="57"/>
      <c r="S335" s="57"/>
      <c r="T335" s="57"/>
      <c r="U335" s="57"/>
    </row>
    <row r="336" spans="1:21">
      <c r="A336" s="57"/>
      <c r="B336" s="179">
        <v>42736</v>
      </c>
      <c r="C336" s="108" t="s">
        <v>108</v>
      </c>
      <c r="D336" s="108" t="s">
        <v>507</v>
      </c>
      <c r="E336" s="108" t="s">
        <v>530</v>
      </c>
      <c r="F336" s="108" t="s">
        <v>836</v>
      </c>
      <c r="G336" s="180">
        <v>1449.1455000000001</v>
      </c>
      <c r="H336" s="180">
        <v>2634.81</v>
      </c>
      <c r="I336" s="57"/>
      <c r="J336" s="57"/>
      <c r="K336" s="57"/>
      <c r="L336" s="57"/>
      <c r="M336" s="57"/>
      <c r="N336" s="57"/>
      <c r="O336" s="57"/>
      <c r="P336" s="57"/>
      <c r="Q336" s="57"/>
      <c r="R336" s="57"/>
      <c r="S336" s="57"/>
      <c r="T336" s="57"/>
      <c r="U336" s="57"/>
    </row>
    <row r="337" spans="1:21">
      <c r="A337" s="57"/>
      <c r="B337" s="179">
        <v>43314</v>
      </c>
      <c r="C337" s="108" t="s">
        <v>108</v>
      </c>
      <c r="D337" s="108" t="s">
        <v>510</v>
      </c>
      <c r="E337" s="108" t="s">
        <v>505</v>
      </c>
      <c r="F337" s="108" t="s">
        <v>837</v>
      </c>
      <c r="G337" s="180">
        <v>3695.7671999999998</v>
      </c>
      <c r="H337" s="180">
        <v>9988.56</v>
      </c>
      <c r="I337" s="57"/>
      <c r="J337" s="57"/>
      <c r="K337" s="57"/>
      <c r="L337" s="57"/>
      <c r="M337" s="57"/>
      <c r="N337" s="57"/>
      <c r="O337" s="57"/>
      <c r="P337" s="57"/>
      <c r="Q337" s="57"/>
      <c r="R337" s="57"/>
      <c r="S337" s="57"/>
      <c r="T337" s="57"/>
      <c r="U337" s="57"/>
    </row>
    <row r="338" spans="1:21">
      <c r="A338" s="57"/>
      <c r="B338" s="179">
        <v>43046</v>
      </c>
      <c r="C338" s="108" t="s">
        <v>514</v>
      </c>
      <c r="D338" s="108" t="s">
        <v>404</v>
      </c>
      <c r="E338" s="108" t="s">
        <v>520</v>
      </c>
      <c r="F338" s="108" t="s">
        <v>838</v>
      </c>
      <c r="G338" s="180">
        <v>3407.4755</v>
      </c>
      <c r="H338" s="180">
        <v>6195.41</v>
      </c>
      <c r="I338" s="57"/>
      <c r="J338" s="57"/>
      <c r="K338" s="57"/>
      <c r="L338" s="57"/>
      <c r="M338" s="57"/>
      <c r="N338" s="57"/>
      <c r="O338" s="57"/>
      <c r="P338" s="57"/>
      <c r="Q338" s="57"/>
      <c r="R338" s="57"/>
      <c r="S338" s="57"/>
      <c r="T338" s="57"/>
      <c r="U338" s="57"/>
    </row>
    <row r="339" spans="1:21">
      <c r="A339" s="57"/>
      <c r="B339" s="179">
        <v>43451</v>
      </c>
      <c r="C339" s="108" t="s">
        <v>514</v>
      </c>
      <c r="D339" s="108" t="s">
        <v>500</v>
      </c>
      <c r="E339" s="108" t="s">
        <v>520</v>
      </c>
      <c r="F339" s="108" t="s">
        <v>839</v>
      </c>
      <c r="G339" s="180">
        <v>4085.4915000000005</v>
      </c>
      <c r="H339" s="180">
        <v>9078.8700000000008</v>
      </c>
      <c r="I339" s="57"/>
      <c r="J339" s="57"/>
      <c r="K339" s="57"/>
      <c r="L339" s="57"/>
      <c r="M339" s="57"/>
      <c r="N339" s="57"/>
      <c r="O339" s="57"/>
      <c r="P339" s="57"/>
      <c r="Q339" s="57"/>
      <c r="R339" s="57"/>
      <c r="S339" s="57"/>
      <c r="T339" s="57"/>
      <c r="U339" s="57"/>
    </row>
    <row r="340" spans="1:21">
      <c r="A340" s="57"/>
      <c r="B340" s="179">
        <v>43036</v>
      </c>
      <c r="C340" s="108" t="s">
        <v>115</v>
      </c>
      <c r="D340" s="108" t="s">
        <v>507</v>
      </c>
      <c r="E340" s="108" t="s">
        <v>535</v>
      </c>
      <c r="F340" s="108" t="s">
        <v>840</v>
      </c>
      <c r="G340" s="180">
        <v>4705.0725000000002</v>
      </c>
      <c r="H340" s="180">
        <v>6273.43</v>
      </c>
      <c r="I340" s="57"/>
      <c r="J340" s="57"/>
      <c r="K340" s="57"/>
      <c r="L340" s="57"/>
      <c r="M340" s="57"/>
      <c r="N340" s="57"/>
      <c r="O340" s="57"/>
      <c r="P340" s="57"/>
      <c r="Q340" s="57"/>
      <c r="R340" s="57"/>
      <c r="S340" s="57"/>
      <c r="T340" s="57"/>
      <c r="U340" s="57"/>
    </row>
    <row r="341" spans="1:21">
      <c r="A341" s="57"/>
      <c r="B341" s="179">
        <v>43122</v>
      </c>
      <c r="C341" s="108" t="s">
        <v>108</v>
      </c>
      <c r="D341" s="108" t="s">
        <v>404</v>
      </c>
      <c r="E341" s="108" t="s">
        <v>501</v>
      </c>
      <c r="F341" s="108" t="s">
        <v>841</v>
      </c>
      <c r="G341" s="180">
        <v>1735.7340000000002</v>
      </c>
      <c r="H341" s="180">
        <v>1856.4</v>
      </c>
      <c r="I341" s="57"/>
      <c r="J341" s="57"/>
      <c r="K341" s="57"/>
      <c r="L341" s="57"/>
      <c r="M341" s="57"/>
      <c r="N341" s="57"/>
      <c r="O341" s="57"/>
      <c r="P341" s="57"/>
      <c r="Q341" s="57"/>
      <c r="R341" s="57"/>
      <c r="S341" s="57"/>
      <c r="T341" s="57"/>
      <c r="U341" s="57"/>
    </row>
    <row r="342" spans="1:21">
      <c r="A342" s="57"/>
      <c r="B342" s="179">
        <v>42960</v>
      </c>
      <c r="C342" s="108" t="s">
        <v>115</v>
      </c>
      <c r="D342" s="108" t="s">
        <v>510</v>
      </c>
      <c r="E342" s="108" t="s">
        <v>535</v>
      </c>
      <c r="F342" s="108" t="s">
        <v>842</v>
      </c>
      <c r="G342" s="180">
        <v>2645.0640000000003</v>
      </c>
      <c r="H342" s="180">
        <v>5877.92</v>
      </c>
      <c r="I342" s="57"/>
      <c r="J342" s="57"/>
      <c r="K342" s="57"/>
      <c r="L342" s="57"/>
      <c r="M342" s="57"/>
      <c r="N342" s="57"/>
      <c r="O342" s="57"/>
      <c r="P342" s="57"/>
      <c r="Q342" s="57"/>
      <c r="R342" s="57"/>
      <c r="S342" s="57"/>
      <c r="T342" s="57"/>
      <c r="U342" s="57"/>
    </row>
    <row r="343" spans="1:21">
      <c r="A343" s="57"/>
      <c r="B343" s="179">
        <v>43452</v>
      </c>
      <c r="C343" s="108" t="s">
        <v>108</v>
      </c>
      <c r="D343" s="108" t="s">
        <v>528</v>
      </c>
      <c r="E343" s="108" t="s">
        <v>498</v>
      </c>
      <c r="F343" s="108" t="s">
        <v>843</v>
      </c>
      <c r="G343" s="180">
        <v>114.453</v>
      </c>
      <c r="H343" s="180">
        <v>254.34</v>
      </c>
      <c r="I343" s="57"/>
      <c r="J343" s="57"/>
      <c r="K343" s="57"/>
      <c r="L343" s="57"/>
      <c r="M343" s="57"/>
      <c r="N343" s="57"/>
      <c r="O343" s="57"/>
      <c r="P343" s="57"/>
      <c r="Q343" s="57"/>
      <c r="R343" s="57"/>
      <c r="S343" s="57"/>
      <c r="T343" s="57"/>
      <c r="U343" s="57"/>
    </row>
    <row r="344" spans="1:21">
      <c r="A344" s="57"/>
      <c r="B344" s="179">
        <v>43075</v>
      </c>
      <c r="C344" s="108" t="s">
        <v>503</v>
      </c>
      <c r="D344" s="108" t="s">
        <v>500</v>
      </c>
      <c r="E344" s="108" t="s">
        <v>505</v>
      </c>
      <c r="F344" s="108" t="s">
        <v>844</v>
      </c>
      <c r="G344" s="180">
        <v>54.287500000000001</v>
      </c>
      <c r="H344" s="180">
        <v>126.25</v>
      </c>
      <c r="I344" s="57"/>
      <c r="J344" s="57"/>
      <c r="K344" s="57"/>
      <c r="L344" s="57"/>
      <c r="M344" s="57"/>
      <c r="N344" s="57"/>
      <c r="O344" s="57"/>
      <c r="P344" s="57"/>
      <c r="Q344" s="57"/>
      <c r="R344" s="57"/>
      <c r="S344" s="57"/>
      <c r="T344" s="57"/>
      <c r="U344" s="57"/>
    </row>
    <row r="345" spans="1:21">
      <c r="A345" s="57"/>
      <c r="B345" s="179">
        <v>43378</v>
      </c>
      <c r="C345" s="108" t="s">
        <v>514</v>
      </c>
      <c r="D345" s="108" t="s">
        <v>504</v>
      </c>
      <c r="E345" s="108" t="s">
        <v>501</v>
      </c>
      <c r="F345" s="108" t="s">
        <v>845</v>
      </c>
      <c r="G345" s="180">
        <v>1365.32</v>
      </c>
      <c r="H345" s="180">
        <v>1551.5</v>
      </c>
      <c r="I345" s="57"/>
      <c r="J345" s="57"/>
      <c r="K345" s="57"/>
      <c r="L345" s="57"/>
      <c r="M345" s="57"/>
      <c r="N345" s="57"/>
      <c r="O345" s="57"/>
      <c r="P345" s="57"/>
      <c r="Q345" s="57"/>
      <c r="R345" s="57"/>
      <c r="S345" s="57"/>
      <c r="T345" s="57"/>
      <c r="U345" s="57"/>
    </row>
    <row r="346" spans="1:21">
      <c r="A346" s="57"/>
      <c r="B346" s="179">
        <v>42747</v>
      </c>
      <c r="C346" s="108" t="s">
        <v>115</v>
      </c>
      <c r="D346" s="108" t="s">
        <v>507</v>
      </c>
      <c r="E346" s="108" t="s">
        <v>535</v>
      </c>
      <c r="F346" s="108" t="s">
        <v>846</v>
      </c>
      <c r="G346" s="180">
        <v>6619.97</v>
      </c>
      <c r="H346" s="180">
        <v>9735.25</v>
      </c>
      <c r="I346" s="57"/>
      <c r="J346" s="57"/>
      <c r="K346" s="57"/>
      <c r="L346" s="57"/>
      <c r="M346" s="57"/>
      <c r="N346" s="57"/>
      <c r="O346" s="57"/>
      <c r="P346" s="57"/>
      <c r="Q346" s="57"/>
      <c r="R346" s="57"/>
      <c r="S346" s="57"/>
      <c r="T346" s="57"/>
      <c r="U346" s="57"/>
    </row>
    <row r="347" spans="1:21">
      <c r="A347" s="57"/>
      <c r="B347" s="179">
        <v>43344</v>
      </c>
      <c r="C347" s="108" t="s">
        <v>503</v>
      </c>
      <c r="D347" s="108" t="s">
        <v>528</v>
      </c>
      <c r="E347" s="108" t="s">
        <v>524</v>
      </c>
      <c r="F347" s="108" t="s">
        <v>847</v>
      </c>
      <c r="G347" s="180">
        <v>7327.08</v>
      </c>
      <c r="H347" s="180">
        <v>9769.44</v>
      </c>
      <c r="I347" s="57"/>
      <c r="J347" s="57"/>
      <c r="K347" s="57"/>
      <c r="L347" s="57"/>
      <c r="M347" s="57"/>
      <c r="N347" s="57"/>
      <c r="O347" s="57"/>
      <c r="P347" s="57"/>
      <c r="Q347" s="57"/>
      <c r="R347" s="57"/>
      <c r="S347" s="57"/>
      <c r="T347" s="57"/>
      <c r="U347" s="57"/>
    </row>
    <row r="348" spans="1:21">
      <c r="A348" s="57"/>
      <c r="B348" s="179">
        <v>42934</v>
      </c>
      <c r="C348" s="108" t="s">
        <v>115</v>
      </c>
      <c r="D348" s="108" t="s">
        <v>404</v>
      </c>
      <c r="E348" s="108" t="s">
        <v>520</v>
      </c>
      <c r="F348" s="108" t="s">
        <v>848</v>
      </c>
      <c r="G348" s="180">
        <v>4445.8333999999995</v>
      </c>
      <c r="H348" s="180">
        <v>7665.23</v>
      </c>
      <c r="I348" s="57"/>
      <c r="J348" s="57"/>
      <c r="K348" s="57"/>
      <c r="L348" s="57"/>
      <c r="M348" s="57"/>
      <c r="N348" s="57"/>
      <c r="O348" s="57"/>
      <c r="P348" s="57"/>
      <c r="Q348" s="57"/>
      <c r="R348" s="57"/>
      <c r="S348" s="57"/>
      <c r="T348" s="57"/>
      <c r="U348" s="57"/>
    </row>
    <row r="349" spans="1:21">
      <c r="A349" s="57"/>
      <c r="B349" s="179">
        <v>43462</v>
      </c>
      <c r="C349" s="108" t="s">
        <v>514</v>
      </c>
      <c r="D349" s="108" t="s">
        <v>404</v>
      </c>
      <c r="E349" s="108" t="s">
        <v>520</v>
      </c>
      <c r="F349" s="108" t="s">
        <v>849</v>
      </c>
      <c r="G349" s="180">
        <v>3621.7487000000001</v>
      </c>
      <c r="H349" s="180">
        <v>9788.51</v>
      </c>
      <c r="I349" s="57"/>
      <c r="J349" s="57"/>
      <c r="K349" s="57"/>
      <c r="L349" s="57"/>
      <c r="M349" s="57"/>
      <c r="N349" s="57"/>
      <c r="O349" s="57"/>
      <c r="P349" s="57"/>
      <c r="Q349" s="57"/>
      <c r="R349" s="57"/>
      <c r="S349" s="57"/>
      <c r="T349" s="57"/>
      <c r="U349" s="57"/>
    </row>
    <row r="350" spans="1:21">
      <c r="A350" s="57"/>
      <c r="B350" s="179">
        <v>42761</v>
      </c>
      <c r="C350" s="108" t="s">
        <v>503</v>
      </c>
      <c r="D350" s="108" t="s">
        <v>500</v>
      </c>
      <c r="E350" s="108" t="s">
        <v>515</v>
      </c>
      <c r="F350" s="108" t="s">
        <v>850</v>
      </c>
      <c r="G350" s="180">
        <v>916.59</v>
      </c>
      <c r="H350" s="180">
        <v>1222.1199999999999</v>
      </c>
      <c r="I350" s="57"/>
      <c r="J350" s="57"/>
      <c r="K350" s="57"/>
      <c r="L350" s="57"/>
      <c r="M350" s="57"/>
      <c r="N350" s="57"/>
      <c r="O350" s="57"/>
      <c r="P350" s="57"/>
      <c r="Q350" s="57"/>
      <c r="R350" s="57"/>
      <c r="S350" s="57"/>
      <c r="T350" s="57"/>
      <c r="U350" s="57"/>
    </row>
    <row r="351" spans="1:21">
      <c r="A351" s="57"/>
      <c r="B351" s="179">
        <v>43450</v>
      </c>
      <c r="C351" s="108" t="s">
        <v>115</v>
      </c>
      <c r="D351" s="108" t="s">
        <v>526</v>
      </c>
      <c r="E351" s="108" t="s">
        <v>520</v>
      </c>
      <c r="F351" s="108" t="s">
        <v>851</v>
      </c>
      <c r="G351" s="180">
        <v>4145.5819000000001</v>
      </c>
      <c r="H351" s="180">
        <v>7026.41</v>
      </c>
      <c r="I351" s="57"/>
      <c r="J351" s="57"/>
      <c r="K351" s="57"/>
      <c r="L351" s="57"/>
      <c r="M351" s="57"/>
      <c r="N351" s="57"/>
      <c r="O351" s="57"/>
      <c r="P351" s="57"/>
      <c r="Q351" s="57"/>
      <c r="R351" s="57"/>
      <c r="S351" s="57"/>
      <c r="T351" s="57"/>
      <c r="U351" s="57"/>
    </row>
    <row r="352" spans="1:21">
      <c r="A352" s="57"/>
      <c r="B352" s="179">
        <v>42913</v>
      </c>
      <c r="C352" s="108" t="s">
        <v>115</v>
      </c>
      <c r="D352" s="108" t="s">
        <v>526</v>
      </c>
      <c r="E352" s="108" t="s">
        <v>505</v>
      </c>
      <c r="F352" s="108" t="s">
        <v>852</v>
      </c>
      <c r="G352" s="180">
        <v>1074.6909000000001</v>
      </c>
      <c r="H352" s="180">
        <v>2904.57</v>
      </c>
      <c r="I352" s="57"/>
      <c r="J352" s="57"/>
      <c r="K352" s="57"/>
      <c r="L352" s="57"/>
      <c r="M352" s="57"/>
      <c r="N352" s="57"/>
      <c r="O352" s="57"/>
      <c r="P352" s="57"/>
      <c r="Q352" s="57"/>
      <c r="R352" s="57"/>
      <c r="S352" s="57"/>
      <c r="T352" s="57"/>
      <c r="U352" s="57"/>
    </row>
    <row r="353" spans="1:21">
      <c r="A353" s="57"/>
      <c r="B353" s="179">
        <v>43454</v>
      </c>
      <c r="C353" s="108" t="s">
        <v>514</v>
      </c>
      <c r="D353" s="108" t="s">
        <v>507</v>
      </c>
      <c r="E353" s="108" t="s">
        <v>562</v>
      </c>
      <c r="F353" s="108" t="s">
        <v>853</v>
      </c>
      <c r="G353" s="180">
        <v>2212.8230000000003</v>
      </c>
      <c r="H353" s="180">
        <v>5146.1000000000004</v>
      </c>
      <c r="I353" s="57"/>
      <c r="J353" s="57"/>
      <c r="K353" s="57"/>
      <c r="L353" s="57"/>
      <c r="M353" s="57"/>
      <c r="N353" s="57"/>
      <c r="O353" s="57"/>
      <c r="P353" s="57"/>
      <c r="Q353" s="57"/>
      <c r="R353" s="57"/>
      <c r="S353" s="57"/>
      <c r="T353" s="57"/>
      <c r="U353" s="57"/>
    </row>
    <row r="354" spans="1:21">
      <c r="A354" s="57"/>
      <c r="B354" s="179">
        <v>43056</v>
      </c>
      <c r="C354" s="108" t="s">
        <v>514</v>
      </c>
      <c r="D354" s="108" t="s">
        <v>510</v>
      </c>
      <c r="E354" s="108" t="s">
        <v>501</v>
      </c>
      <c r="F354" s="108" t="s">
        <v>854</v>
      </c>
      <c r="G354" s="180">
        <v>4276.9175999999998</v>
      </c>
      <c r="H354" s="180">
        <v>9946.32</v>
      </c>
      <c r="I354" s="57"/>
      <c r="J354" s="57"/>
      <c r="K354" s="57"/>
      <c r="L354" s="57"/>
      <c r="M354" s="57"/>
      <c r="N354" s="57"/>
      <c r="O354" s="57"/>
      <c r="P354" s="57"/>
      <c r="Q354" s="57"/>
      <c r="R354" s="57"/>
      <c r="S354" s="57"/>
      <c r="T354" s="57"/>
      <c r="U354" s="57"/>
    </row>
    <row r="355" spans="1:21">
      <c r="A355" s="57"/>
      <c r="B355" s="179">
        <v>43400</v>
      </c>
      <c r="C355" s="108" t="s">
        <v>115</v>
      </c>
      <c r="D355" s="108" t="s">
        <v>526</v>
      </c>
      <c r="E355" s="108" t="s">
        <v>530</v>
      </c>
      <c r="F355" s="108" t="s">
        <v>855</v>
      </c>
      <c r="G355" s="180">
        <v>6349.5871999999999</v>
      </c>
      <c r="H355" s="180">
        <v>7215.44</v>
      </c>
      <c r="I355" s="57"/>
      <c r="J355" s="57"/>
      <c r="K355" s="57"/>
      <c r="L355" s="57"/>
      <c r="M355" s="57"/>
      <c r="N355" s="57"/>
      <c r="O355" s="57"/>
      <c r="P355" s="57"/>
      <c r="Q355" s="57"/>
      <c r="R355" s="57"/>
      <c r="S355" s="57"/>
      <c r="T355" s="57"/>
      <c r="U355" s="57"/>
    </row>
    <row r="356" spans="1:21">
      <c r="A356" s="57"/>
      <c r="B356" s="179">
        <v>42845</v>
      </c>
      <c r="C356" s="108" t="s">
        <v>514</v>
      </c>
      <c r="D356" s="108" t="s">
        <v>528</v>
      </c>
      <c r="E356" s="108" t="s">
        <v>520</v>
      </c>
      <c r="F356" s="108" t="s">
        <v>856</v>
      </c>
      <c r="G356" s="180">
        <v>5717.9141999999993</v>
      </c>
      <c r="H356" s="180">
        <v>9691.3799999999992</v>
      </c>
      <c r="I356" s="57"/>
      <c r="J356" s="57"/>
      <c r="K356" s="57"/>
      <c r="L356" s="57"/>
      <c r="M356" s="57"/>
      <c r="N356" s="57"/>
      <c r="O356" s="57"/>
      <c r="P356" s="57"/>
      <c r="Q356" s="57"/>
      <c r="R356" s="57"/>
      <c r="S356" s="57"/>
      <c r="T356" s="57"/>
      <c r="U356" s="57"/>
    </row>
    <row r="357" spans="1:21">
      <c r="A357" s="57"/>
      <c r="B357" s="179">
        <v>43337</v>
      </c>
      <c r="C357" s="108" t="s">
        <v>496</v>
      </c>
      <c r="D357" s="108" t="s">
        <v>528</v>
      </c>
      <c r="E357" s="108" t="s">
        <v>524</v>
      </c>
      <c r="F357" s="108" t="s">
        <v>857</v>
      </c>
      <c r="G357" s="180">
        <v>2637.41995</v>
      </c>
      <c r="H357" s="180">
        <v>2820.77</v>
      </c>
      <c r="I357" s="57"/>
      <c r="J357" s="57"/>
      <c r="K357" s="57"/>
      <c r="L357" s="57"/>
      <c r="M357" s="57"/>
      <c r="N357" s="57"/>
      <c r="O357" s="57"/>
      <c r="P357" s="57"/>
      <c r="Q357" s="57"/>
      <c r="R357" s="57"/>
      <c r="S357" s="57"/>
      <c r="T357" s="57"/>
      <c r="U357" s="57"/>
    </row>
    <row r="358" spans="1:21">
      <c r="A358" s="57"/>
      <c r="B358" s="179">
        <v>43073</v>
      </c>
      <c r="C358" s="108" t="s">
        <v>503</v>
      </c>
      <c r="D358" s="108" t="s">
        <v>510</v>
      </c>
      <c r="E358" s="108" t="s">
        <v>530</v>
      </c>
      <c r="F358" s="108" t="s">
        <v>858</v>
      </c>
      <c r="G358" s="180">
        <v>1980.135</v>
      </c>
      <c r="H358" s="180">
        <v>2640.18</v>
      </c>
      <c r="I358" s="57"/>
      <c r="J358" s="57"/>
      <c r="K358" s="57"/>
      <c r="L358" s="57"/>
      <c r="M358" s="57"/>
      <c r="N358" s="57"/>
      <c r="O358" s="57"/>
      <c r="P358" s="57"/>
      <c r="Q358" s="57"/>
      <c r="R358" s="57"/>
      <c r="S358" s="57"/>
      <c r="T358" s="57"/>
      <c r="U358" s="57"/>
    </row>
    <row r="359" spans="1:21">
      <c r="A359" s="57"/>
      <c r="B359" s="179">
        <v>43194</v>
      </c>
      <c r="C359" s="108" t="s">
        <v>115</v>
      </c>
      <c r="D359" s="108" t="s">
        <v>497</v>
      </c>
      <c r="E359" s="108" t="s">
        <v>562</v>
      </c>
      <c r="F359" s="108" t="s">
        <v>859</v>
      </c>
      <c r="G359" s="180">
        <v>1454.9974999999999</v>
      </c>
      <c r="H359" s="180">
        <v>2645.45</v>
      </c>
      <c r="I359" s="57"/>
      <c r="J359" s="57"/>
      <c r="K359" s="57"/>
      <c r="L359" s="57"/>
      <c r="M359" s="57"/>
      <c r="N359" s="57"/>
      <c r="O359" s="57"/>
      <c r="P359" s="57"/>
      <c r="Q359" s="57"/>
      <c r="R359" s="57"/>
      <c r="S359" s="57"/>
      <c r="T359" s="57"/>
      <c r="U359" s="57"/>
    </row>
    <row r="360" spans="1:21">
      <c r="A360" s="57"/>
      <c r="B360" s="179">
        <v>42829</v>
      </c>
      <c r="C360" s="108" t="s">
        <v>514</v>
      </c>
      <c r="D360" s="108" t="s">
        <v>507</v>
      </c>
      <c r="E360" s="108" t="s">
        <v>515</v>
      </c>
      <c r="F360" s="108" t="s">
        <v>860</v>
      </c>
      <c r="G360" s="180">
        <v>1070.9503</v>
      </c>
      <c r="H360" s="180">
        <v>1815.17</v>
      </c>
      <c r="I360" s="57"/>
      <c r="J360" s="57"/>
      <c r="K360" s="57"/>
      <c r="L360" s="57"/>
      <c r="M360" s="57"/>
      <c r="N360" s="57"/>
      <c r="O360" s="57"/>
      <c r="P360" s="57"/>
      <c r="Q360" s="57"/>
      <c r="R360" s="57"/>
      <c r="S360" s="57"/>
      <c r="T360" s="57"/>
      <c r="U360" s="57"/>
    </row>
    <row r="361" spans="1:21">
      <c r="A361" s="57"/>
      <c r="B361" s="179">
        <v>43240</v>
      </c>
      <c r="C361" s="108" t="s">
        <v>108</v>
      </c>
      <c r="D361" s="108" t="s">
        <v>510</v>
      </c>
      <c r="E361" s="108" t="s">
        <v>520</v>
      </c>
      <c r="F361" s="108" t="s">
        <v>861</v>
      </c>
      <c r="G361" s="180">
        <v>3266.3488000000002</v>
      </c>
      <c r="H361" s="180">
        <v>3711.76</v>
      </c>
      <c r="I361" s="57"/>
      <c r="J361" s="57"/>
      <c r="K361" s="57"/>
      <c r="L361" s="57"/>
      <c r="M361" s="57"/>
      <c r="N361" s="57"/>
      <c r="O361" s="57"/>
      <c r="P361" s="57"/>
      <c r="Q361" s="57"/>
      <c r="R361" s="57"/>
      <c r="S361" s="57"/>
      <c r="T361" s="57"/>
      <c r="U361" s="57"/>
    </row>
    <row r="362" spans="1:21">
      <c r="A362" s="57"/>
      <c r="B362" s="179">
        <v>43002</v>
      </c>
      <c r="C362" s="108" t="s">
        <v>503</v>
      </c>
      <c r="D362" s="108" t="s">
        <v>497</v>
      </c>
      <c r="E362" s="108" t="s">
        <v>522</v>
      </c>
      <c r="F362" s="108" t="s">
        <v>862</v>
      </c>
      <c r="G362" s="180">
        <v>6159.0388000000003</v>
      </c>
      <c r="H362" s="180">
        <v>9057.41</v>
      </c>
      <c r="I362" s="57"/>
      <c r="J362" s="57"/>
      <c r="K362" s="57"/>
      <c r="L362" s="57"/>
      <c r="M362" s="57"/>
      <c r="N362" s="57"/>
      <c r="O362" s="57"/>
      <c r="P362" s="57"/>
      <c r="Q362" s="57"/>
      <c r="R362" s="57"/>
      <c r="S362" s="57"/>
      <c r="T362" s="57"/>
      <c r="U362" s="57"/>
    </row>
    <row r="363" spans="1:21">
      <c r="A363" s="57"/>
      <c r="B363" s="179">
        <v>43387</v>
      </c>
      <c r="C363" s="108" t="s">
        <v>115</v>
      </c>
      <c r="D363" s="108" t="s">
        <v>526</v>
      </c>
      <c r="E363" s="108" t="s">
        <v>569</v>
      </c>
      <c r="F363" s="108" t="s">
        <v>863</v>
      </c>
      <c r="G363" s="180">
        <v>2317.3040000000001</v>
      </c>
      <c r="H363" s="180">
        <v>3407.8</v>
      </c>
      <c r="I363" s="57"/>
      <c r="J363" s="57"/>
      <c r="K363" s="57"/>
      <c r="L363" s="57"/>
      <c r="M363" s="57"/>
      <c r="N363" s="57"/>
      <c r="O363" s="57"/>
      <c r="P363" s="57"/>
      <c r="Q363" s="57"/>
      <c r="R363" s="57"/>
      <c r="S363" s="57"/>
      <c r="T363" s="57"/>
      <c r="U363" s="57"/>
    </row>
    <row r="364" spans="1:21">
      <c r="A364" s="57"/>
      <c r="B364" s="179">
        <v>43083</v>
      </c>
      <c r="C364" s="108" t="s">
        <v>115</v>
      </c>
      <c r="D364" s="108" t="s">
        <v>497</v>
      </c>
      <c r="E364" s="108" t="s">
        <v>515</v>
      </c>
      <c r="F364" s="108" t="s">
        <v>864</v>
      </c>
      <c r="G364" s="180">
        <v>2046.6315</v>
      </c>
      <c r="H364" s="180">
        <v>4548.07</v>
      </c>
      <c r="I364" s="57"/>
      <c r="J364" s="57"/>
      <c r="K364" s="57"/>
      <c r="L364" s="57"/>
      <c r="M364" s="57"/>
      <c r="N364" s="57"/>
      <c r="O364" s="57"/>
      <c r="P364" s="57"/>
      <c r="Q364" s="57"/>
      <c r="R364" s="57"/>
      <c r="S364" s="57"/>
      <c r="T364" s="57"/>
      <c r="U364" s="57"/>
    </row>
    <row r="365" spans="1:21">
      <c r="A365" s="57"/>
      <c r="B365" s="179">
        <v>43357</v>
      </c>
      <c r="C365" s="108" t="s">
        <v>503</v>
      </c>
      <c r="D365" s="108" t="s">
        <v>504</v>
      </c>
      <c r="E365" s="108" t="s">
        <v>511</v>
      </c>
      <c r="F365" s="108" t="s">
        <v>865</v>
      </c>
      <c r="G365" s="180">
        <v>3607.2410000000004</v>
      </c>
      <c r="H365" s="180">
        <v>6558.62</v>
      </c>
      <c r="I365" s="57"/>
      <c r="J365" s="57"/>
      <c r="K365" s="57"/>
      <c r="L365" s="57"/>
      <c r="M365" s="57"/>
      <c r="N365" s="57"/>
      <c r="O365" s="57"/>
      <c r="P365" s="57"/>
      <c r="Q365" s="57"/>
      <c r="R365" s="57"/>
      <c r="S365" s="57"/>
      <c r="T365" s="57"/>
      <c r="U365" s="57"/>
    </row>
    <row r="366" spans="1:21">
      <c r="A366" s="57"/>
      <c r="B366" s="179">
        <v>42790</v>
      </c>
      <c r="C366" s="108" t="s">
        <v>115</v>
      </c>
      <c r="D366" s="108" t="s">
        <v>497</v>
      </c>
      <c r="E366" s="108" t="s">
        <v>498</v>
      </c>
      <c r="F366" s="108" t="s">
        <v>866</v>
      </c>
      <c r="G366" s="180">
        <v>655.1875</v>
      </c>
      <c r="H366" s="180">
        <v>1191.25</v>
      </c>
      <c r="I366" s="57"/>
      <c r="J366" s="57"/>
      <c r="K366" s="57"/>
      <c r="L366" s="57"/>
      <c r="M366" s="57"/>
      <c r="N366" s="57"/>
      <c r="O366" s="57"/>
      <c r="P366" s="57"/>
      <c r="Q366" s="57"/>
      <c r="R366" s="57"/>
      <c r="S366" s="57"/>
      <c r="T366" s="57"/>
      <c r="U366" s="57"/>
    </row>
    <row r="367" spans="1:21">
      <c r="A367" s="57"/>
      <c r="B367" s="179">
        <v>43124</v>
      </c>
      <c r="C367" s="108" t="s">
        <v>514</v>
      </c>
      <c r="D367" s="108" t="s">
        <v>504</v>
      </c>
      <c r="E367" s="108" t="s">
        <v>524</v>
      </c>
      <c r="F367" s="108" t="s">
        <v>867</v>
      </c>
      <c r="G367" s="180">
        <v>8339.5488000000005</v>
      </c>
      <c r="H367" s="180">
        <v>9476.76</v>
      </c>
      <c r="I367" s="57"/>
      <c r="J367" s="57"/>
      <c r="K367" s="57"/>
      <c r="L367" s="57"/>
      <c r="M367" s="57"/>
      <c r="N367" s="57"/>
      <c r="O367" s="57"/>
      <c r="P367" s="57"/>
      <c r="Q367" s="57"/>
      <c r="R367" s="57"/>
      <c r="S367" s="57"/>
      <c r="T367" s="57"/>
      <c r="U367" s="57"/>
    </row>
    <row r="368" spans="1:21">
      <c r="A368" s="57"/>
      <c r="B368" s="179">
        <v>42820</v>
      </c>
      <c r="C368" s="108" t="s">
        <v>514</v>
      </c>
      <c r="D368" s="108" t="s">
        <v>500</v>
      </c>
      <c r="E368" s="108" t="s">
        <v>530</v>
      </c>
      <c r="F368" s="108" t="s">
        <v>868</v>
      </c>
      <c r="G368" s="180">
        <v>1857.3050000000001</v>
      </c>
      <c r="H368" s="180">
        <v>3202.25</v>
      </c>
      <c r="I368" s="57"/>
      <c r="J368" s="57"/>
      <c r="K368" s="57"/>
      <c r="L368" s="57"/>
      <c r="M368" s="57"/>
      <c r="N368" s="57"/>
      <c r="O368" s="57"/>
      <c r="P368" s="57"/>
      <c r="Q368" s="57"/>
      <c r="R368" s="57"/>
      <c r="S368" s="57"/>
      <c r="T368" s="57"/>
      <c r="U368" s="57"/>
    </row>
    <row r="369" spans="1:21">
      <c r="A369" s="57"/>
      <c r="B369" s="179">
        <v>43375</v>
      </c>
      <c r="C369" s="108" t="s">
        <v>514</v>
      </c>
      <c r="D369" s="108" t="s">
        <v>500</v>
      </c>
      <c r="E369" s="108" t="s">
        <v>535</v>
      </c>
      <c r="F369" s="108" t="s">
        <v>869</v>
      </c>
      <c r="G369" s="180">
        <v>7832.0792000000001</v>
      </c>
      <c r="H369" s="180">
        <v>8900.09</v>
      </c>
      <c r="I369" s="57"/>
      <c r="J369" s="57"/>
      <c r="K369" s="57"/>
      <c r="L369" s="57"/>
      <c r="M369" s="57"/>
      <c r="N369" s="57"/>
      <c r="O369" s="57"/>
      <c r="P369" s="57"/>
      <c r="Q369" s="57"/>
      <c r="R369" s="57"/>
      <c r="S369" s="57"/>
      <c r="T369" s="57"/>
      <c r="U369" s="57"/>
    </row>
    <row r="370" spans="1:21">
      <c r="A370" s="57"/>
      <c r="B370" s="179">
        <v>42950</v>
      </c>
      <c r="C370" s="108" t="s">
        <v>503</v>
      </c>
      <c r="D370" s="108" t="s">
        <v>528</v>
      </c>
      <c r="E370" s="108" t="s">
        <v>524</v>
      </c>
      <c r="F370" s="108" t="s">
        <v>870</v>
      </c>
      <c r="G370" s="180">
        <v>2838.2705999999998</v>
      </c>
      <c r="H370" s="180">
        <v>4893.57</v>
      </c>
      <c r="I370" s="57"/>
      <c r="J370" s="57"/>
      <c r="K370" s="57"/>
      <c r="L370" s="57"/>
      <c r="M370" s="57"/>
      <c r="N370" s="57"/>
      <c r="O370" s="57"/>
      <c r="P370" s="57"/>
      <c r="Q370" s="57"/>
      <c r="R370" s="57"/>
      <c r="S370" s="57"/>
      <c r="T370" s="57"/>
      <c r="U370" s="57"/>
    </row>
    <row r="371" spans="1:21">
      <c r="A371" s="57"/>
      <c r="B371" s="179">
        <v>43237</v>
      </c>
      <c r="C371" s="108" t="s">
        <v>108</v>
      </c>
      <c r="D371" s="108" t="s">
        <v>528</v>
      </c>
      <c r="E371" s="108" t="s">
        <v>501</v>
      </c>
      <c r="F371" s="108" t="s">
        <v>871</v>
      </c>
      <c r="G371" s="180">
        <v>1123.72975</v>
      </c>
      <c r="H371" s="180">
        <v>1201.8499999999999</v>
      </c>
      <c r="I371" s="57"/>
      <c r="J371" s="57"/>
      <c r="K371" s="57"/>
      <c r="L371" s="57"/>
      <c r="M371" s="57"/>
      <c r="N371" s="57"/>
      <c r="O371" s="57"/>
      <c r="P371" s="57"/>
      <c r="Q371" s="57"/>
      <c r="R371" s="57"/>
      <c r="S371" s="57"/>
      <c r="T371" s="57"/>
      <c r="U371" s="57"/>
    </row>
    <row r="372" spans="1:21">
      <c r="A372" s="57"/>
      <c r="B372" s="179">
        <v>42873</v>
      </c>
      <c r="C372" s="108" t="s">
        <v>514</v>
      </c>
      <c r="D372" s="108" t="s">
        <v>528</v>
      </c>
      <c r="E372" s="108" t="s">
        <v>569</v>
      </c>
      <c r="F372" s="108" t="s">
        <v>872</v>
      </c>
      <c r="G372" s="180">
        <v>406.24650000000003</v>
      </c>
      <c r="H372" s="180">
        <v>738.63</v>
      </c>
      <c r="I372" s="57"/>
      <c r="J372" s="57"/>
      <c r="K372" s="57"/>
      <c r="L372" s="57"/>
      <c r="M372" s="57"/>
      <c r="N372" s="57"/>
      <c r="O372" s="57"/>
      <c r="P372" s="57"/>
      <c r="Q372" s="57"/>
      <c r="R372" s="57"/>
      <c r="S372" s="57"/>
      <c r="T372" s="57"/>
      <c r="U372" s="57"/>
    </row>
    <row r="373" spans="1:21">
      <c r="A373" s="57"/>
      <c r="B373" s="179">
        <v>43328</v>
      </c>
      <c r="C373" s="108" t="s">
        <v>503</v>
      </c>
      <c r="D373" s="108" t="s">
        <v>510</v>
      </c>
      <c r="E373" s="108" t="s">
        <v>498</v>
      </c>
      <c r="F373" s="108" t="s">
        <v>873</v>
      </c>
      <c r="G373" s="180">
        <v>2645.0589</v>
      </c>
      <c r="H373" s="180">
        <v>2828.94</v>
      </c>
      <c r="I373" s="57"/>
      <c r="J373" s="57"/>
      <c r="K373" s="57"/>
      <c r="L373" s="57"/>
      <c r="M373" s="57"/>
      <c r="N373" s="57"/>
      <c r="O373" s="57"/>
      <c r="P373" s="57"/>
      <c r="Q373" s="57"/>
      <c r="R373" s="57"/>
      <c r="S373" s="57"/>
      <c r="T373" s="57"/>
      <c r="U373" s="57"/>
    </row>
    <row r="374" spans="1:21">
      <c r="A374" s="57"/>
      <c r="B374" s="179">
        <v>42756</v>
      </c>
      <c r="C374" s="108" t="s">
        <v>514</v>
      </c>
      <c r="D374" s="108" t="s">
        <v>504</v>
      </c>
      <c r="E374" s="108" t="s">
        <v>505</v>
      </c>
      <c r="F374" s="108" t="s">
        <v>874</v>
      </c>
      <c r="G374" s="180">
        <v>1438.4040000000002</v>
      </c>
      <c r="H374" s="180">
        <v>2615.2800000000002</v>
      </c>
      <c r="I374" s="57"/>
      <c r="J374" s="57"/>
      <c r="K374" s="57"/>
      <c r="L374" s="57"/>
      <c r="M374" s="57"/>
      <c r="N374" s="57"/>
      <c r="O374" s="57"/>
      <c r="P374" s="57"/>
      <c r="Q374" s="57"/>
      <c r="R374" s="57"/>
      <c r="S374" s="57"/>
      <c r="T374" s="57"/>
      <c r="U374" s="57"/>
    </row>
    <row r="375" spans="1:21">
      <c r="A375" s="57"/>
      <c r="B375" s="179">
        <v>43275</v>
      </c>
      <c r="C375" s="108" t="s">
        <v>115</v>
      </c>
      <c r="D375" s="108" t="s">
        <v>404</v>
      </c>
      <c r="E375" s="108" t="s">
        <v>530</v>
      </c>
      <c r="F375" s="108" t="s">
        <v>875</v>
      </c>
      <c r="G375" s="180">
        <v>555.73869999999999</v>
      </c>
      <c r="H375" s="180">
        <v>941.93</v>
      </c>
      <c r="I375" s="57"/>
      <c r="J375" s="57"/>
      <c r="K375" s="57"/>
      <c r="L375" s="57"/>
      <c r="M375" s="57"/>
      <c r="N375" s="57"/>
      <c r="O375" s="57"/>
      <c r="P375" s="57"/>
      <c r="Q375" s="57"/>
      <c r="R375" s="57"/>
      <c r="S375" s="57"/>
      <c r="T375" s="57"/>
      <c r="U375" s="57"/>
    </row>
    <row r="376" spans="1:21">
      <c r="A376" s="57"/>
      <c r="B376" s="179">
        <v>43017</v>
      </c>
      <c r="C376" s="108" t="s">
        <v>115</v>
      </c>
      <c r="D376" s="108" t="s">
        <v>404</v>
      </c>
      <c r="E376" s="108" t="s">
        <v>498</v>
      </c>
      <c r="F376" s="108" t="s">
        <v>876</v>
      </c>
      <c r="G376" s="180">
        <v>373.66500000000002</v>
      </c>
      <c r="H376" s="180">
        <v>498.22</v>
      </c>
      <c r="I376" s="57"/>
      <c r="J376" s="57"/>
      <c r="K376" s="57"/>
      <c r="L376" s="57"/>
      <c r="M376" s="57"/>
      <c r="N376" s="57"/>
      <c r="O376" s="57"/>
      <c r="P376" s="57"/>
      <c r="Q376" s="57"/>
      <c r="R376" s="57"/>
      <c r="S376" s="57"/>
      <c r="T376" s="57"/>
      <c r="U376" s="57"/>
    </row>
    <row r="377" spans="1:21">
      <c r="A377" s="57"/>
      <c r="B377" s="179">
        <v>43120</v>
      </c>
      <c r="C377" s="108" t="s">
        <v>503</v>
      </c>
      <c r="D377" s="108" t="s">
        <v>507</v>
      </c>
      <c r="E377" s="108" t="s">
        <v>522</v>
      </c>
      <c r="F377" s="108" t="s">
        <v>877</v>
      </c>
      <c r="G377" s="180">
        <v>5095.41</v>
      </c>
      <c r="H377" s="180">
        <v>6793.88</v>
      </c>
      <c r="I377" s="57"/>
      <c r="J377" s="57"/>
      <c r="K377" s="57"/>
      <c r="L377" s="57"/>
      <c r="M377" s="57"/>
      <c r="N377" s="57"/>
      <c r="O377" s="57"/>
      <c r="P377" s="57"/>
      <c r="Q377" s="57"/>
      <c r="R377" s="57"/>
      <c r="S377" s="57"/>
      <c r="T377" s="57"/>
      <c r="U377" s="57"/>
    </row>
    <row r="378" spans="1:21">
      <c r="A378" s="57"/>
      <c r="B378" s="179">
        <v>42880</v>
      </c>
      <c r="C378" s="108" t="s">
        <v>496</v>
      </c>
      <c r="D378" s="108" t="s">
        <v>528</v>
      </c>
      <c r="E378" s="108" t="s">
        <v>498</v>
      </c>
      <c r="F378" s="108" t="s">
        <v>878</v>
      </c>
      <c r="G378" s="180">
        <v>454.23</v>
      </c>
      <c r="H378" s="180">
        <v>1009.4</v>
      </c>
      <c r="I378" s="57"/>
      <c r="J378" s="57"/>
      <c r="K378" s="57"/>
      <c r="L378" s="57"/>
      <c r="M378" s="57"/>
      <c r="N378" s="57"/>
      <c r="O378" s="57"/>
      <c r="P378" s="57"/>
      <c r="Q378" s="57"/>
      <c r="R378" s="57"/>
      <c r="S378" s="57"/>
      <c r="T378" s="57"/>
      <c r="U378" s="57"/>
    </row>
    <row r="379" spans="1:21">
      <c r="A379" s="57"/>
      <c r="B379" s="179">
        <v>43447</v>
      </c>
      <c r="C379" s="108" t="s">
        <v>514</v>
      </c>
      <c r="D379" s="108" t="s">
        <v>500</v>
      </c>
      <c r="E379" s="108" t="s">
        <v>530</v>
      </c>
      <c r="F379" s="108" t="s">
        <v>879</v>
      </c>
      <c r="G379" s="180">
        <v>3371.7255</v>
      </c>
      <c r="H379" s="180">
        <v>6130.41</v>
      </c>
      <c r="I379" s="57"/>
      <c r="J379" s="57"/>
      <c r="K379" s="57"/>
      <c r="L379" s="57"/>
      <c r="M379" s="57"/>
      <c r="N379" s="57"/>
      <c r="O379" s="57"/>
      <c r="P379" s="57"/>
      <c r="Q379" s="57"/>
      <c r="R379" s="57"/>
      <c r="S379" s="57"/>
      <c r="T379" s="57"/>
      <c r="U379" s="57"/>
    </row>
    <row r="380" spans="1:21">
      <c r="A380" s="57"/>
      <c r="B380" s="179">
        <v>42791</v>
      </c>
      <c r="C380" s="108" t="s">
        <v>514</v>
      </c>
      <c r="D380" s="108" t="s">
        <v>528</v>
      </c>
      <c r="E380" s="108" t="s">
        <v>537</v>
      </c>
      <c r="F380" s="108" t="s">
        <v>880</v>
      </c>
      <c r="G380" s="180">
        <v>1315.10555</v>
      </c>
      <c r="H380" s="180">
        <v>1406.53</v>
      </c>
      <c r="I380" s="57"/>
      <c r="J380" s="57"/>
      <c r="K380" s="57"/>
      <c r="L380" s="57"/>
      <c r="M380" s="57"/>
      <c r="N380" s="57"/>
      <c r="O380" s="57"/>
      <c r="P380" s="57"/>
      <c r="Q380" s="57"/>
      <c r="R380" s="57"/>
      <c r="S380" s="57"/>
      <c r="T380" s="57"/>
      <c r="U380" s="57"/>
    </row>
    <row r="381" spans="1:21">
      <c r="A381" s="57"/>
      <c r="B381" s="179">
        <v>43453</v>
      </c>
      <c r="C381" s="108" t="s">
        <v>514</v>
      </c>
      <c r="D381" s="108" t="s">
        <v>510</v>
      </c>
      <c r="E381" s="108" t="s">
        <v>511</v>
      </c>
      <c r="F381" s="108" t="s">
        <v>881</v>
      </c>
      <c r="G381" s="180">
        <v>5867.6561999999994</v>
      </c>
      <c r="H381" s="180">
        <v>9945.18</v>
      </c>
      <c r="I381" s="57"/>
      <c r="J381" s="57"/>
      <c r="K381" s="57"/>
      <c r="L381" s="57"/>
      <c r="M381" s="57"/>
      <c r="N381" s="57"/>
      <c r="O381" s="57"/>
      <c r="P381" s="57"/>
      <c r="Q381" s="57"/>
      <c r="R381" s="57"/>
      <c r="S381" s="57"/>
      <c r="T381" s="57"/>
      <c r="U381" s="57"/>
    </row>
    <row r="382" spans="1:21">
      <c r="A382" s="57"/>
      <c r="B382" s="179">
        <v>42737</v>
      </c>
      <c r="C382" s="108" t="s">
        <v>108</v>
      </c>
      <c r="D382" s="108" t="s">
        <v>528</v>
      </c>
      <c r="E382" s="108" t="s">
        <v>505</v>
      </c>
      <c r="F382" s="108" t="s">
        <v>882</v>
      </c>
      <c r="G382" s="180">
        <v>2272.1071000000002</v>
      </c>
      <c r="H382" s="180">
        <v>6140.83</v>
      </c>
      <c r="I382" s="57"/>
      <c r="J382" s="57"/>
      <c r="K382" s="57"/>
      <c r="L382" s="57"/>
      <c r="M382" s="57"/>
      <c r="N382" s="57"/>
      <c r="O382" s="57"/>
      <c r="P382" s="57"/>
      <c r="Q382" s="57"/>
      <c r="R382" s="57"/>
      <c r="S382" s="57"/>
      <c r="T382" s="57"/>
      <c r="U382" s="57"/>
    </row>
    <row r="383" spans="1:21">
      <c r="A383" s="57"/>
      <c r="B383" s="179">
        <v>43296</v>
      </c>
      <c r="C383" s="108" t="s">
        <v>514</v>
      </c>
      <c r="D383" s="108" t="s">
        <v>507</v>
      </c>
      <c r="E383" s="108" t="s">
        <v>524</v>
      </c>
      <c r="F383" s="108" t="s">
        <v>883</v>
      </c>
      <c r="G383" s="180">
        <v>5481.2945</v>
      </c>
      <c r="H383" s="180">
        <v>9965.99</v>
      </c>
      <c r="I383" s="57"/>
      <c r="J383" s="57"/>
      <c r="K383" s="57"/>
      <c r="L383" s="57"/>
      <c r="M383" s="57"/>
      <c r="N383" s="57"/>
      <c r="O383" s="57"/>
      <c r="P383" s="57"/>
      <c r="Q383" s="57"/>
      <c r="R383" s="57"/>
      <c r="S383" s="57"/>
      <c r="T383" s="57"/>
      <c r="U383" s="57"/>
    </row>
    <row r="384" spans="1:21">
      <c r="A384" s="57"/>
      <c r="B384" s="179">
        <v>43087</v>
      </c>
      <c r="C384" s="108" t="s">
        <v>496</v>
      </c>
      <c r="D384" s="108" t="s">
        <v>507</v>
      </c>
      <c r="E384" s="108" t="s">
        <v>562</v>
      </c>
      <c r="F384" s="108" t="s">
        <v>884</v>
      </c>
      <c r="G384" s="180">
        <v>331.26139999999998</v>
      </c>
      <c r="H384" s="180">
        <v>561.46</v>
      </c>
      <c r="I384" s="57"/>
      <c r="J384" s="57"/>
      <c r="K384" s="57"/>
      <c r="L384" s="57"/>
      <c r="M384" s="57"/>
      <c r="N384" s="57"/>
      <c r="O384" s="57"/>
      <c r="P384" s="57"/>
      <c r="Q384" s="57"/>
      <c r="R384" s="57"/>
      <c r="S384" s="57"/>
      <c r="T384" s="57"/>
      <c r="U384" s="57"/>
    </row>
    <row r="385" spans="1:21">
      <c r="A385" s="57"/>
      <c r="B385" s="179">
        <v>43209</v>
      </c>
      <c r="C385" s="108" t="s">
        <v>514</v>
      </c>
      <c r="D385" s="108" t="s">
        <v>404</v>
      </c>
      <c r="E385" s="108" t="s">
        <v>505</v>
      </c>
      <c r="F385" s="108" t="s">
        <v>885</v>
      </c>
      <c r="G385" s="180">
        <v>2382.9450000000002</v>
      </c>
      <c r="H385" s="180">
        <v>3177.26</v>
      </c>
      <c r="I385" s="57"/>
      <c r="J385" s="57"/>
      <c r="K385" s="57"/>
      <c r="L385" s="57"/>
      <c r="M385" s="57"/>
      <c r="N385" s="57"/>
      <c r="O385" s="57"/>
      <c r="P385" s="57"/>
      <c r="Q385" s="57"/>
      <c r="R385" s="57"/>
      <c r="S385" s="57"/>
      <c r="T385" s="57"/>
      <c r="U385" s="57"/>
    </row>
    <row r="386" spans="1:21">
      <c r="A386" s="57"/>
      <c r="B386" s="179">
        <v>43015</v>
      </c>
      <c r="C386" s="108" t="s">
        <v>503</v>
      </c>
      <c r="D386" s="108" t="s">
        <v>528</v>
      </c>
      <c r="E386" s="108" t="s">
        <v>520</v>
      </c>
      <c r="F386" s="108" t="s">
        <v>886</v>
      </c>
      <c r="G386" s="180">
        <v>4572.0065999999997</v>
      </c>
      <c r="H386" s="180">
        <v>7882.77</v>
      </c>
      <c r="I386" s="57"/>
      <c r="J386" s="57"/>
      <c r="K386" s="57"/>
      <c r="L386" s="57"/>
      <c r="M386" s="57"/>
      <c r="N386" s="57"/>
      <c r="O386" s="57"/>
      <c r="P386" s="57"/>
      <c r="Q386" s="57"/>
      <c r="R386" s="57"/>
      <c r="S386" s="57"/>
      <c r="T386" s="57"/>
      <c r="U386" s="57"/>
    </row>
    <row r="387" spans="1:21">
      <c r="A387" s="57"/>
      <c r="B387" s="179">
        <v>43105</v>
      </c>
      <c r="C387" s="108" t="s">
        <v>115</v>
      </c>
      <c r="D387" s="108" t="s">
        <v>526</v>
      </c>
      <c r="E387" s="108" t="s">
        <v>569</v>
      </c>
      <c r="F387" s="108" t="s">
        <v>887</v>
      </c>
      <c r="G387" s="180">
        <v>3128.8279000000002</v>
      </c>
      <c r="H387" s="180">
        <v>3346.34</v>
      </c>
      <c r="I387" s="57"/>
      <c r="J387" s="57"/>
      <c r="K387" s="57"/>
      <c r="L387" s="57"/>
      <c r="M387" s="57"/>
      <c r="N387" s="57"/>
      <c r="O387" s="57"/>
      <c r="P387" s="57"/>
      <c r="Q387" s="57"/>
      <c r="R387" s="57"/>
      <c r="S387" s="57"/>
      <c r="T387" s="57"/>
      <c r="U387" s="57"/>
    </row>
    <row r="388" spans="1:21">
      <c r="A388" s="57"/>
      <c r="B388" s="179">
        <v>42930</v>
      </c>
      <c r="C388" s="108" t="s">
        <v>496</v>
      </c>
      <c r="D388" s="108" t="s">
        <v>510</v>
      </c>
      <c r="E388" s="108" t="s">
        <v>530</v>
      </c>
      <c r="F388" s="108" t="s">
        <v>888</v>
      </c>
      <c r="G388" s="180">
        <v>2148.5971</v>
      </c>
      <c r="H388" s="180">
        <v>3641.69</v>
      </c>
      <c r="I388" s="57"/>
      <c r="J388" s="57"/>
      <c r="K388" s="57"/>
      <c r="L388" s="57"/>
      <c r="M388" s="57"/>
      <c r="N388" s="57"/>
      <c r="O388" s="57"/>
      <c r="P388" s="57"/>
      <c r="Q388" s="57"/>
      <c r="R388" s="57"/>
      <c r="S388" s="57"/>
      <c r="T388" s="57"/>
      <c r="U388" s="57"/>
    </row>
    <row r="389" spans="1:21">
      <c r="A389" s="57"/>
      <c r="B389" s="179">
        <v>43329</v>
      </c>
      <c r="C389" s="108" t="s">
        <v>108</v>
      </c>
      <c r="D389" s="108" t="s">
        <v>510</v>
      </c>
      <c r="E389" s="108" t="s">
        <v>569</v>
      </c>
      <c r="F389" s="108" t="s">
        <v>889</v>
      </c>
      <c r="G389" s="180">
        <v>3738.9690000000001</v>
      </c>
      <c r="H389" s="180">
        <v>8308.82</v>
      </c>
      <c r="I389" s="57"/>
      <c r="J389" s="57"/>
      <c r="K389" s="57"/>
      <c r="L389" s="57"/>
      <c r="M389" s="57"/>
      <c r="N389" s="57"/>
      <c r="O389" s="57"/>
      <c r="P389" s="57"/>
      <c r="Q389" s="57"/>
      <c r="R389" s="57"/>
      <c r="S389" s="57"/>
      <c r="T389" s="57"/>
      <c r="U389" s="57"/>
    </row>
    <row r="390" spans="1:21">
      <c r="A390" s="57"/>
      <c r="B390" s="179">
        <v>42862</v>
      </c>
      <c r="C390" s="108" t="s">
        <v>514</v>
      </c>
      <c r="D390" s="108" t="s">
        <v>404</v>
      </c>
      <c r="E390" s="108" t="s">
        <v>505</v>
      </c>
      <c r="F390" s="108" t="s">
        <v>890</v>
      </c>
      <c r="G390" s="180">
        <v>5026.5109000000002</v>
      </c>
      <c r="H390" s="180">
        <v>8519.51</v>
      </c>
      <c r="I390" s="57"/>
      <c r="J390" s="57"/>
      <c r="K390" s="57"/>
      <c r="L390" s="57"/>
      <c r="M390" s="57"/>
      <c r="N390" s="57"/>
      <c r="O390" s="57"/>
      <c r="P390" s="57"/>
      <c r="Q390" s="57"/>
      <c r="R390" s="57"/>
      <c r="S390" s="57"/>
      <c r="T390" s="57"/>
      <c r="U390" s="57"/>
    </row>
    <row r="391" spans="1:21">
      <c r="A391" s="57"/>
      <c r="B391" s="179">
        <v>43335</v>
      </c>
      <c r="C391" s="108" t="s">
        <v>514</v>
      </c>
      <c r="D391" s="108" t="s">
        <v>528</v>
      </c>
      <c r="E391" s="108" t="s">
        <v>511</v>
      </c>
      <c r="F391" s="108" t="s">
        <v>891</v>
      </c>
      <c r="G391" s="180">
        <v>3975.27</v>
      </c>
      <c r="H391" s="180">
        <v>5300.36</v>
      </c>
      <c r="I391" s="57"/>
      <c r="J391" s="57"/>
      <c r="K391" s="57"/>
      <c r="L391" s="57"/>
      <c r="M391" s="57"/>
      <c r="N391" s="57"/>
      <c r="O391" s="57"/>
      <c r="P391" s="57"/>
      <c r="Q391" s="57"/>
      <c r="R391" s="57"/>
      <c r="S391" s="57"/>
      <c r="T391" s="57"/>
      <c r="U391" s="57"/>
    </row>
    <row r="392" spans="1:21">
      <c r="A392" s="57"/>
      <c r="B392" s="179">
        <v>42852</v>
      </c>
      <c r="C392" s="108" t="s">
        <v>115</v>
      </c>
      <c r="D392" s="108" t="s">
        <v>528</v>
      </c>
      <c r="E392" s="108" t="s">
        <v>505</v>
      </c>
      <c r="F392" s="108" t="s">
        <v>892</v>
      </c>
      <c r="G392" s="180">
        <v>3027.87</v>
      </c>
      <c r="H392" s="180">
        <v>4452.75</v>
      </c>
      <c r="I392" s="57"/>
      <c r="J392" s="57"/>
      <c r="K392" s="57"/>
      <c r="L392" s="57"/>
      <c r="M392" s="57"/>
      <c r="N392" s="57"/>
      <c r="O392" s="57"/>
      <c r="P392" s="57"/>
      <c r="Q392" s="57"/>
      <c r="R392" s="57"/>
      <c r="S392" s="57"/>
      <c r="T392" s="57"/>
      <c r="U392" s="57"/>
    </row>
    <row r="393" spans="1:21">
      <c r="A393" s="57"/>
      <c r="B393" s="179">
        <v>43425</v>
      </c>
      <c r="C393" s="108" t="s">
        <v>514</v>
      </c>
      <c r="D393" s="108" t="s">
        <v>526</v>
      </c>
      <c r="E393" s="108" t="s">
        <v>501</v>
      </c>
      <c r="F393" s="108" t="s">
        <v>893</v>
      </c>
      <c r="G393" s="180">
        <v>3180.8159999999998</v>
      </c>
      <c r="H393" s="180">
        <v>8596.7999999999993</v>
      </c>
      <c r="I393" s="57"/>
      <c r="J393" s="57"/>
      <c r="K393" s="57"/>
      <c r="L393" s="57"/>
      <c r="M393" s="57"/>
      <c r="N393" s="57"/>
      <c r="O393" s="57"/>
      <c r="P393" s="57"/>
      <c r="Q393" s="57"/>
      <c r="R393" s="57"/>
      <c r="S393" s="57"/>
      <c r="T393" s="57"/>
      <c r="U393" s="57"/>
    </row>
    <row r="394" spans="1:21">
      <c r="A394" s="57"/>
      <c r="B394" s="179">
        <v>42819</v>
      </c>
      <c r="C394" s="108" t="s">
        <v>496</v>
      </c>
      <c r="D394" s="108" t="s">
        <v>497</v>
      </c>
      <c r="E394" s="108" t="s">
        <v>508</v>
      </c>
      <c r="F394" s="108" t="s">
        <v>894</v>
      </c>
      <c r="G394" s="180">
        <v>1755.8224</v>
      </c>
      <c r="H394" s="180">
        <v>3027.28</v>
      </c>
      <c r="I394" s="57"/>
      <c r="J394" s="57"/>
      <c r="K394" s="57"/>
      <c r="L394" s="57"/>
      <c r="M394" s="57"/>
      <c r="N394" s="57"/>
      <c r="O394" s="57"/>
      <c r="P394" s="57"/>
      <c r="Q394" s="57"/>
      <c r="R394" s="57"/>
      <c r="S394" s="57"/>
      <c r="T394" s="57"/>
      <c r="U394" s="57"/>
    </row>
    <row r="395" spans="1:21">
      <c r="A395" s="57"/>
      <c r="B395" s="179">
        <v>43465</v>
      </c>
      <c r="C395" s="108" t="s">
        <v>514</v>
      </c>
      <c r="D395" s="108" t="s">
        <v>510</v>
      </c>
      <c r="E395" s="108" t="s">
        <v>511</v>
      </c>
      <c r="F395" s="108" t="s">
        <v>895</v>
      </c>
      <c r="G395" s="180">
        <v>8192.4656000000014</v>
      </c>
      <c r="H395" s="180">
        <v>9309.6200000000008</v>
      </c>
      <c r="I395" s="57"/>
      <c r="J395" s="57"/>
      <c r="K395" s="57"/>
      <c r="L395" s="57"/>
      <c r="M395" s="57"/>
      <c r="N395" s="57"/>
      <c r="O395" s="57"/>
      <c r="P395" s="57"/>
      <c r="Q395" s="57"/>
      <c r="R395" s="57"/>
      <c r="S395" s="57"/>
      <c r="T395" s="57"/>
      <c r="U395" s="57"/>
    </row>
    <row r="396" spans="1:21">
      <c r="A396" s="57"/>
      <c r="B396" s="179">
        <v>42788</v>
      </c>
      <c r="C396" s="108" t="s">
        <v>514</v>
      </c>
      <c r="D396" s="108" t="s">
        <v>500</v>
      </c>
      <c r="E396" s="108" t="s">
        <v>498</v>
      </c>
      <c r="F396" s="108" t="s">
        <v>896</v>
      </c>
      <c r="G396" s="180">
        <v>793.90680000000009</v>
      </c>
      <c r="H396" s="180">
        <v>1167.51</v>
      </c>
      <c r="I396" s="57"/>
      <c r="J396" s="57"/>
      <c r="K396" s="57"/>
      <c r="L396" s="57"/>
      <c r="M396" s="57"/>
      <c r="N396" s="57"/>
      <c r="O396" s="57"/>
      <c r="P396" s="57"/>
      <c r="Q396" s="57"/>
      <c r="R396" s="57"/>
      <c r="S396" s="57"/>
      <c r="T396" s="57"/>
      <c r="U396" s="57"/>
    </row>
    <row r="397" spans="1:21">
      <c r="A397" s="57"/>
      <c r="B397" s="179">
        <v>43441</v>
      </c>
      <c r="C397" s="108" t="s">
        <v>503</v>
      </c>
      <c r="D397" s="108" t="s">
        <v>404</v>
      </c>
      <c r="E397" s="108" t="s">
        <v>520</v>
      </c>
      <c r="F397" s="108" t="s">
        <v>897</v>
      </c>
      <c r="G397" s="180">
        <v>5858.1040999999996</v>
      </c>
      <c r="H397" s="180">
        <v>9928.99</v>
      </c>
      <c r="I397" s="57"/>
      <c r="J397" s="57"/>
      <c r="K397" s="57"/>
      <c r="L397" s="57"/>
      <c r="M397" s="57"/>
      <c r="N397" s="57"/>
      <c r="O397" s="57"/>
      <c r="P397" s="57"/>
      <c r="Q397" s="57"/>
      <c r="R397" s="57"/>
      <c r="S397" s="57"/>
      <c r="T397" s="57"/>
      <c r="U397" s="57"/>
    </row>
    <row r="398" spans="1:21">
      <c r="A398" s="57"/>
      <c r="B398" s="179">
        <v>43089</v>
      </c>
      <c r="C398" s="108" t="s">
        <v>108</v>
      </c>
      <c r="D398" s="108" t="s">
        <v>500</v>
      </c>
      <c r="E398" s="108" t="s">
        <v>569</v>
      </c>
      <c r="F398" s="108" t="s">
        <v>898</v>
      </c>
      <c r="G398" s="180">
        <v>5489.8360000000002</v>
      </c>
      <c r="H398" s="180">
        <v>6238.45</v>
      </c>
      <c r="I398" s="57"/>
      <c r="J398" s="57"/>
      <c r="K398" s="57"/>
      <c r="L398" s="57"/>
      <c r="M398" s="57"/>
      <c r="N398" s="57"/>
      <c r="O398" s="57"/>
      <c r="P398" s="57"/>
      <c r="Q398" s="57"/>
      <c r="R398" s="57"/>
      <c r="S398" s="57"/>
      <c r="T398" s="57"/>
      <c r="U398" s="57"/>
    </row>
    <row r="399" spans="1:21">
      <c r="A399" s="57"/>
      <c r="B399" s="179">
        <v>43267</v>
      </c>
      <c r="C399" s="108" t="s">
        <v>496</v>
      </c>
      <c r="D399" s="108" t="s">
        <v>507</v>
      </c>
      <c r="E399" s="108" t="s">
        <v>524</v>
      </c>
      <c r="F399" s="108" t="s">
        <v>899</v>
      </c>
      <c r="G399" s="180">
        <v>3398.3272000000002</v>
      </c>
      <c r="H399" s="180">
        <v>4997.54</v>
      </c>
      <c r="I399" s="57"/>
      <c r="J399" s="57"/>
      <c r="K399" s="57"/>
      <c r="L399" s="57"/>
      <c r="M399" s="57"/>
      <c r="N399" s="57"/>
      <c r="O399" s="57"/>
      <c r="P399" s="57"/>
      <c r="Q399" s="57"/>
      <c r="R399" s="57"/>
      <c r="S399" s="57"/>
      <c r="T399" s="57"/>
      <c r="U399" s="57"/>
    </row>
    <row r="400" spans="1:21">
      <c r="A400" s="57"/>
      <c r="B400" s="179">
        <v>42822</v>
      </c>
      <c r="C400" s="108" t="s">
        <v>503</v>
      </c>
      <c r="D400" s="108" t="s">
        <v>507</v>
      </c>
      <c r="E400" s="108" t="s">
        <v>535</v>
      </c>
      <c r="F400" s="108" t="s">
        <v>900</v>
      </c>
      <c r="G400" s="180">
        <v>374.39190000000002</v>
      </c>
      <c r="H400" s="180">
        <v>1011.87</v>
      </c>
      <c r="I400" s="57"/>
      <c r="J400" s="57"/>
      <c r="K400" s="57"/>
      <c r="L400" s="57"/>
      <c r="M400" s="57"/>
      <c r="N400" s="57"/>
      <c r="O400" s="57"/>
      <c r="P400" s="57"/>
      <c r="Q400" s="57"/>
      <c r="R400" s="57"/>
      <c r="S400" s="57"/>
      <c r="T400" s="57"/>
      <c r="U400" s="57"/>
    </row>
    <row r="401" spans="1:21">
      <c r="A401" s="57"/>
      <c r="B401" s="179">
        <v>43431</v>
      </c>
      <c r="C401" s="108" t="s">
        <v>496</v>
      </c>
      <c r="D401" s="108" t="s">
        <v>504</v>
      </c>
      <c r="E401" s="108" t="s">
        <v>508</v>
      </c>
      <c r="F401" s="108" t="s">
        <v>901</v>
      </c>
      <c r="G401" s="180">
        <v>2003.94</v>
      </c>
      <c r="H401" s="180">
        <v>4453.2</v>
      </c>
      <c r="I401" s="57"/>
      <c r="J401" s="57"/>
      <c r="K401" s="57"/>
      <c r="L401" s="57"/>
      <c r="M401" s="57"/>
      <c r="N401" s="57"/>
      <c r="O401" s="57"/>
      <c r="P401" s="57"/>
      <c r="Q401" s="57"/>
      <c r="R401" s="57"/>
      <c r="S401" s="57"/>
      <c r="T401" s="57"/>
      <c r="U401" s="57"/>
    </row>
    <row r="402" spans="1:21">
      <c r="A402" s="57"/>
      <c r="B402" s="179">
        <v>42785</v>
      </c>
      <c r="C402" s="108" t="s">
        <v>108</v>
      </c>
      <c r="D402" s="108" t="s">
        <v>507</v>
      </c>
      <c r="E402" s="108" t="s">
        <v>508</v>
      </c>
      <c r="F402" s="108" t="s">
        <v>902</v>
      </c>
      <c r="G402" s="180">
        <v>1530.2003999999999</v>
      </c>
      <c r="H402" s="180">
        <v>2593.56</v>
      </c>
      <c r="I402" s="57"/>
      <c r="J402" s="57"/>
      <c r="K402" s="57"/>
      <c r="L402" s="57"/>
      <c r="M402" s="57"/>
      <c r="N402" s="57"/>
      <c r="O402" s="57"/>
      <c r="P402" s="57"/>
      <c r="Q402" s="57"/>
      <c r="R402" s="57"/>
      <c r="S402" s="57"/>
      <c r="T402" s="57"/>
      <c r="U402" s="57"/>
    </row>
    <row r="403" spans="1:21">
      <c r="A403" s="57"/>
      <c r="B403" s="179">
        <v>43221</v>
      </c>
      <c r="C403" s="108" t="s">
        <v>514</v>
      </c>
      <c r="D403" s="108" t="s">
        <v>404</v>
      </c>
      <c r="E403" s="108" t="s">
        <v>537</v>
      </c>
      <c r="F403" s="108" t="s">
        <v>903</v>
      </c>
      <c r="G403" s="180">
        <v>3084.0745999999999</v>
      </c>
      <c r="H403" s="180">
        <v>5317.37</v>
      </c>
      <c r="I403" s="57"/>
      <c r="J403" s="57"/>
      <c r="K403" s="57"/>
      <c r="L403" s="57"/>
      <c r="M403" s="57"/>
      <c r="N403" s="57"/>
      <c r="O403" s="57"/>
      <c r="P403" s="57"/>
      <c r="Q403" s="57"/>
      <c r="R403" s="57"/>
      <c r="S403" s="57"/>
      <c r="T403" s="57"/>
      <c r="U403" s="57"/>
    </row>
    <row r="404" spans="1:21">
      <c r="A404" s="57"/>
      <c r="B404" s="179">
        <v>43098</v>
      </c>
      <c r="C404" s="108" t="s">
        <v>496</v>
      </c>
      <c r="D404" s="108" t="s">
        <v>497</v>
      </c>
      <c r="E404" s="108" t="s">
        <v>569</v>
      </c>
      <c r="F404" s="108" t="s">
        <v>904</v>
      </c>
      <c r="G404" s="180">
        <v>788.8771999999999</v>
      </c>
      <c r="H404" s="180">
        <v>1337.08</v>
      </c>
      <c r="I404" s="57"/>
      <c r="J404" s="57"/>
      <c r="K404" s="57"/>
      <c r="L404" s="57"/>
      <c r="M404" s="57"/>
      <c r="N404" s="57"/>
      <c r="O404" s="57"/>
      <c r="P404" s="57"/>
      <c r="Q404" s="57"/>
      <c r="R404" s="57"/>
      <c r="S404" s="57"/>
      <c r="T404" s="57"/>
      <c r="U404" s="57"/>
    </row>
    <row r="405" spans="1:21">
      <c r="A405" s="57"/>
      <c r="B405" s="179">
        <v>43316</v>
      </c>
      <c r="C405" s="108" t="s">
        <v>514</v>
      </c>
      <c r="D405" s="108" t="s">
        <v>510</v>
      </c>
      <c r="E405" s="108" t="s">
        <v>515</v>
      </c>
      <c r="F405" s="108" t="s">
        <v>789</v>
      </c>
      <c r="G405" s="180">
        <v>839.18700000000001</v>
      </c>
      <c r="H405" s="180">
        <v>1864.86</v>
      </c>
      <c r="I405" s="57"/>
      <c r="J405" s="57"/>
      <c r="K405" s="57"/>
      <c r="L405" s="57"/>
      <c r="M405" s="57"/>
      <c r="N405" s="57"/>
      <c r="O405" s="57"/>
      <c r="P405" s="57"/>
      <c r="Q405" s="57"/>
      <c r="R405" s="57"/>
      <c r="S405" s="57"/>
      <c r="T405" s="57"/>
      <c r="U405" s="57"/>
    </row>
    <row r="406" spans="1:21">
      <c r="A406" s="57"/>
      <c r="B406" s="179">
        <v>42747</v>
      </c>
      <c r="C406" s="108" t="s">
        <v>115</v>
      </c>
      <c r="D406" s="108" t="s">
        <v>528</v>
      </c>
      <c r="E406" s="108" t="s">
        <v>520</v>
      </c>
      <c r="F406" s="108" t="s">
        <v>905</v>
      </c>
      <c r="G406" s="180">
        <v>2118.4757</v>
      </c>
      <c r="H406" s="180">
        <v>5725.61</v>
      </c>
      <c r="I406" s="57"/>
      <c r="J406" s="57"/>
      <c r="K406" s="57"/>
      <c r="L406" s="57"/>
      <c r="M406" s="57"/>
      <c r="N406" s="57"/>
      <c r="O406" s="57"/>
      <c r="P406" s="57"/>
      <c r="Q406" s="57"/>
      <c r="R406" s="57"/>
      <c r="S406" s="57"/>
      <c r="T406" s="57"/>
      <c r="U406" s="57"/>
    </row>
    <row r="407" spans="1:21">
      <c r="A407" s="57"/>
      <c r="B407" s="179">
        <v>43230</v>
      </c>
      <c r="C407" s="108" t="s">
        <v>503</v>
      </c>
      <c r="D407" s="108" t="s">
        <v>526</v>
      </c>
      <c r="E407" s="108" t="s">
        <v>498</v>
      </c>
      <c r="F407" s="108" t="s">
        <v>906</v>
      </c>
      <c r="G407" s="180">
        <v>2127.2576000000004</v>
      </c>
      <c r="H407" s="180">
        <v>3128.32</v>
      </c>
      <c r="I407" s="57"/>
      <c r="J407" s="57"/>
      <c r="K407" s="57"/>
      <c r="L407" s="57"/>
      <c r="M407" s="57"/>
      <c r="N407" s="57"/>
      <c r="O407" s="57"/>
      <c r="P407" s="57"/>
      <c r="Q407" s="57"/>
      <c r="R407" s="57"/>
      <c r="S407" s="57"/>
      <c r="T407" s="57"/>
      <c r="U407" s="57"/>
    </row>
    <row r="408" spans="1:21">
      <c r="A408" s="57"/>
      <c r="B408" s="179">
        <v>42880</v>
      </c>
      <c r="C408" s="108" t="s">
        <v>514</v>
      </c>
      <c r="D408" s="108" t="s">
        <v>526</v>
      </c>
      <c r="E408" s="108" t="s">
        <v>569</v>
      </c>
      <c r="F408" s="108" t="s">
        <v>907</v>
      </c>
      <c r="G408" s="180">
        <v>1310.3708000000001</v>
      </c>
      <c r="H408" s="180">
        <v>2259.2600000000002</v>
      </c>
      <c r="I408" s="57"/>
      <c r="J408" s="57"/>
      <c r="K408" s="57"/>
      <c r="L408" s="57"/>
      <c r="M408" s="57"/>
      <c r="N408" s="57"/>
      <c r="O408" s="57"/>
      <c r="P408" s="57"/>
      <c r="Q408" s="57"/>
      <c r="R408" s="57"/>
      <c r="S408" s="57"/>
      <c r="T408" s="57"/>
      <c r="U408" s="57"/>
    </row>
    <row r="409" spans="1:21">
      <c r="A409" s="57"/>
      <c r="B409" s="179">
        <v>43402</v>
      </c>
      <c r="C409" s="108" t="s">
        <v>496</v>
      </c>
      <c r="D409" s="108" t="s">
        <v>526</v>
      </c>
      <c r="E409" s="108" t="s">
        <v>524</v>
      </c>
      <c r="F409" s="108" t="s">
        <v>908</v>
      </c>
      <c r="G409" s="180">
        <v>2657.6100999999999</v>
      </c>
      <c r="H409" s="180">
        <v>7182.73</v>
      </c>
      <c r="I409" s="57"/>
      <c r="J409" s="57"/>
      <c r="K409" s="57"/>
      <c r="L409" s="57"/>
      <c r="M409" s="57"/>
      <c r="N409" s="57"/>
      <c r="O409" s="57"/>
      <c r="P409" s="57"/>
      <c r="Q409" s="57"/>
      <c r="R409" s="57"/>
      <c r="S409" s="57"/>
      <c r="T409" s="57"/>
      <c r="U409" s="57"/>
    </row>
    <row r="410" spans="1:21">
      <c r="A410" s="57"/>
      <c r="B410" s="179">
        <v>42905</v>
      </c>
      <c r="C410" s="108" t="s">
        <v>514</v>
      </c>
      <c r="D410" s="108" t="s">
        <v>497</v>
      </c>
      <c r="E410" s="108" t="s">
        <v>498</v>
      </c>
      <c r="F410" s="108" t="s">
        <v>909</v>
      </c>
      <c r="G410" s="180">
        <v>3623.9411</v>
      </c>
      <c r="H410" s="180">
        <v>8427.77</v>
      </c>
      <c r="I410" s="57"/>
      <c r="J410" s="57"/>
      <c r="K410" s="57"/>
      <c r="L410" s="57"/>
      <c r="M410" s="57"/>
      <c r="N410" s="57"/>
      <c r="O410" s="57"/>
      <c r="P410" s="57"/>
      <c r="Q410" s="57"/>
      <c r="R410" s="57"/>
      <c r="S410" s="57"/>
      <c r="T410" s="57"/>
      <c r="U410" s="57"/>
    </row>
    <row r="411" spans="1:21">
      <c r="A411" s="57"/>
      <c r="B411" s="179">
        <v>43362</v>
      </c>
      <c r="C411" s="108" t="s">
        <v>503</v>
      </c>
      <c r="D411" s="108" t="s">
        <v>497</v>
      </c>
      <c r="E411" s="108" t="s">
        <v>562</v>
      </c>
      <c r="F411" s="108" t="s">
        <v>910</v>
      </c>
      <c r="G411" s="180">
        <v>115.3515</v>
      </c>
      <c r="H411" s="180">
        <v>209.73</v>
      </c>
      <c r="I411" s="57"/>
      <c r="J411" s="57"/>
      <c r="K411" s="57"/>
      <c r="L411" s="57"/>
      <c r="M411" s="57"/>
      <c r="N411" s="57"/>
      <c r="O411" s="57"/>
      <c r="P411" s="57"/>
      <c r="Q411" s="57"/>
      <c r="R411" s="57"/>
      <c r="S411" s="57"/>
      <c r="T411" s="57"/>
      <c r="U411" s="57"/>
    </row>
    <row r="412" spans="1:21">
      <c r="A412" s="57"/>
      <c r="B412" s="179">
        <v>43046</v>
      </c>
      <c r="C412" s="108" t="s">
        <v>503</v>
      </c>
      <c r="D412" s="108" t="s">
        <v>507</v>
      </c>
      <c r="E412" s="108" t="s">
        <v>505</v>
      </c>
      <c r="F412" s="108" t="s">
        <v>911</v>
      </c>
      <c r="G412" s="180">
        <v>5885.6925000000001</v>
      </c>
      <c r="H412" s="180">
        <v>9975.75</v>
      </c>
      <c r="I412" s="57"/>
      <c r="J412" s="57"/>
      <c r="K412" s="57"/>
      <c r="L412" s="57"/>
      <c r="M412" s="57"/>
      <c r="N412" s="57"/>
      <c r="O412" s="57"/>
      <c r="P412" s="57"/>
      <c r="Q412" s="57"/>
      <c r="R412" s="57"/>
      <c r="S412" s="57"/>
      <c r="T412" s="57"/>
      <c r="U412" s="57"/>
    </row>
    <row r="413" spans="1:21">
      <c r="A413" s="57"/>
      <c r="B413" s="179">
        <v>43420</v>
      </c>
      <c r="C413" s="108" t="s">
        <v>115</v>
      </c>
      <c r="D413" s="108" t="s">
        <v>526</v>
      </c>
      <c r="E413" s="108" t="s">
        <v>524</v>
      </c>
      <c r="F413" s="108" t="s">
        <v>912</v>
      </c>
      <c r="G413" s="180">
        <v>5142.9207500000002</v>
      </c>
      <c r="H413" s="180">
        <v>5500.45</v>
      </c>
      <c r="I413" s="57"/>
      <c r="J413" s="57"/>
      <c r="K413" s="57"/>
      <c r="L413" s="57"/>
      <c r="M413" s="57"/>
      <c r="N413" s="57"/>
      <c r="O413" s="57"/>
      <c r="P413" s="57"/>
      <c r="Q413" s="57"/>
      <c r="R413" s="57"/>
      <c r="S413" s="57"/>
      <c r="T413" s="57"/>
      <c r="U413" s="57"/>
    </row>
    <row r="414" spans="1:21">
      <c r="A414" s="57"/>
      <c r="B414" s="179">
        <v>42762</v>
      </c>
      <c r="C414" s="108" t="s">
        <v>503</v>
      </c>
      <c r="D414" s="108" t="s">
        <v>504</v>
      </c>
      <c r="E414" s="108" t="s">
        <v>524</v>
      </c>
      <c r="F414" s="108" t="s">
        <v>913</v>
      </c>
      <c r="G414" s="180">
        <v>2050.2460000000001</v>
      </c>
      <c r="H414" s="180">
        <v>3727.72</v>
      </c>
      <c r="I414" s="57"/>
      <c r="J414" s="57"/>
      <c r="K414" s="57"/>
      <c r="L414" s="57"/>
      <c r="M414" s="57"/>
      <c r="N414" s="57"/>
      <c r="O414" s="57"/>
      <c r="P414" s="57"/>
      <c r="Q414" s="57"/>
      <c r="R414" s="57"/>
      <c r="S414" s="57"/>
      <c r="T414" s="57"/>
      <c r="U414" s="57"/>
    </row>
    <row r="415" spans="1:21">
      <c r="A415" s="57"/>
      <c r="B415" s="179">
        <v>43270</v>
      </c>
      <c r="C415" s="108" t="s">
        <v>514</v>
      </c>
      <c r="D415" s="108" t="s">
        <v>510</v>
      </c>
      <c r="E415" s="108" t="s">
        <v>524</v>
      </c>
      <c r="F415" s="108" t="s">
        <v>914</v>
      </c>
      <c r="G415" s="180">
        <v>1255.9912999999999</v>
      </c>
      <c r="H415" s="180">
        <v>2920.91</v>
      </c>
      <c r="I415" s="57"/>
      <c r="J415" s="57"/>
      <c r="K415" s="57"/>
      <c r="L415" s="57"/>
      <c r="M415" s="57"/>
      <c r="N415" s="57"/>
      <c r="O415" s="57"/>
      <c r="P415" s="57"/>
      <c r="Q415" s="57"/>
      <c r="R415" s="57"/>
      <c r="S415" s="57"/>
      <c r="T415" s="57"/>
      <c r="U415" s="57"/>
    </row>
    <row r="416" spans="1:21">
      <c r="A416" s="57"/>
      <c r="B416" s="179">
        <v>42897</v>
      </c>
      <c r="C416" s="108" t="s">
        <v>115</v>
      </c>
      <c r="D416" s="108" t="s">
        <v>507</v>
      </c>
      <c r="E416" s="108" t="s">
        <v>511</v>
      </c>
      <c r="F416" s="108" t="s">
        <v>915</v>
      </c>
      <c r="G416" s="180">
        <v>2170.674</v>
      </c>
      <c r="H416" s="180">
        <v>4823.72</v>
      </c>
      <c r="I416" s="57"/>
      <c r="J416" s="57"/>
      <c r="K416" s="57"/>
      <c r="L416" s="57"/>
      <c r="M416" s="57"/>
      <c r="N416" s="57"/>
      <c r="O416" s="57"/>
      <c r="P416" s="57"/>
      <c r="Q416" s="57"/>
      <c r="R416" s="57"/>
      <c r="S416" s="57"/>
      <c r="T416" s="57"/>
      <c r="U416" s="57"/>
    </row>
    <row r="417" spans="1:21">
      <c r="A417" s="57"/>
      <c r="B417" s="179">
        <v>43229</v>
      </c>
      <c r="C417" s="108" t="s">
        <v>108</v>
      </c>
      <c r="D417" s="108" t="s">
        <v>404</v>
      </c>
      <c r="E417" s="108" t="s">
        <v>522</v>
      </c>
      <c r="F417" s="108" t="s">
        <v>916</v>
      </c>
      <c r="G417" s="180">
        <v>1059.3137000000002</v>
      </c>
      <c r="H417" s="180">
        <v>2863.01</v>
      </c>
      <c r="I417" s="57"/>
      <c r="J417" s="57"/>
      <c r="K417" s="57"/>
      <c r="L417" s="57"/>
      <c r="M417" s="57"/>
      <c r="N417" s="57"/>
      <c r="O417" s="57"/>
      <c r="P417" s="57"/>
      <c r="Q417" s="57"/>
      <c r="R417" s="57"/>
      <c r="S417" s="57"/>
      <c r="T417" s="57"/>
      <c r="U417" s="57"/>
    </row>
    <row r="418" spans="1:21">
      <c r="A418" s="57"/>
      <c r="B418" s="179">
        <v>42967</v>
      </c>
      <c r="C418" s="108" t="s">
        <v>108</v>
      </c>
      <c r="D418" s="108" t="s">
        <v>404</v>
      </c>
      <c r="E418" s="108" t="s">
        <v>537</v>
      </c>
      <c r="F418" s="108" t="s">
        <v>917</v>
      </c>
      <c r="G418" s="180">
        <v>871.995</v>
      </c>
      <c r="H418" s="180">
        <v>1162.6600000000001</v>
      </c>
      <c r="I418" s="57"/>
      <c r="J418" s="57"/>
      <c r="K418" s="57"/>
      <c r="L418" s="57"/>
      <c r="M418" s="57"/>
      <c r="N418" s="57"/>
      <c r="O418" s="57"/>
      <c r="P418" s="57"/>
      <c r="Q418" s="57"/>
      <c r="R418" s="57"/>
      <c r="S418" s="57"/>
      <c r="T418" s="57"/>
      <c r="U418" s="57"/>
    </row>
    <row r="419" spans="1:21">
      <c r="A419" s="57"/>
      <c r="B419" s="179">
        <v>43381</v>
      </c>
      <c r="C419" s="108" t="s">
        <v>496</v>
      </c>
      <c r="D419" s="108" t="s">
        <v>526</v>
      </c>
      <c r="E419" s="108" t="s">
        <v>522</v>
      </c>
      <c r="F419" s="108" t="s">
        <v>918</v>
      </c>
      <c r="G419" s="180">
        <v>1035.8505</v>
      </c>
      <c r="H419" s="180">
        <v>2301.89</v>
      </c>
      <c r="I419" s="57"/>
      <c r="J419" s="57"/>
      <c r="K419" s="57"/>
      <c r="L419" s="57"/>
      <c r="M419" s="57"/>
      <c r="N419" s="57"/>
      <c r="O419" s="57"/>
      <c r="P419" s="57"/>
      <c r="Q419" s="57"/>
      <c r="R419" s="57"/>
      <c r="S419" s="57"/>
      <c r="T419" s="57"/>
      <c r="U419" s="57"/>
    </row>
    <row r="420" spans="1:21">
      <c r="A420" s="57"/>
      <c r="B420" s="179">
        <v>42792</v>
      </c>
      <c r="C420" s="108" t="s">
        <v>503</v>
      </c>
      <c r="D420" s="108" t="s">
        <v>404</v>
      </c>
      <c r="E420" s="108" t="s">
        <v>530</v>
      </c>
      <c r="F420" s="108" t="s">
        <v>919</v>
      </c>
      <c r="G420" s="180">
        <v>3176.73</v>
      </c>
      <c r="H420" s="180">
        <v>4235.6400000000003</v>
      </c>
      <c r="I420" s="57"/>
      <c r="J420" s="57"/>
      <c r="K420" s="57"/>
      <c r="L420" s="57"/>
      <c r="M420" s="57"/>
      <c r="N420" s="57"/>
      <c r="O420" s="57"/>
      <c r="P420" s="57"/>
      <c r="Q420" s="57"/>
      <c r="R420" s="57"/>
      <c r="S420" s="57"/>
      <c r="T420" s="57"/>
      <c r="U420" s="57"/>
    </row>
    <row r="421" spans="1:21">
      <c r="A421" s="57"/>
      <c r="B421" s="179">
        <v>43364</v>
      </c>
      <c r="C421" s="108" t="s">
        <v>503</v>
      </c>
      <c r="D421" s="108" t="s">
        <v>404</v>
      </c>
      <c r="E421" s="108" t="s">
        <v>511</v>
      </c>
      <c r="F421" s="108" t="s">
        <v>920</v>
      </c>
      <c r="G421" s="180">
        <v>4252.0940000000001</v>
      </c>
      <c r="H421" s="180">
        <v>7731.08</v>
      </c>
      <c r="I421" s="57"/>
      <c r="J421" s="57"/>
      <c r="K421" s="57"/>
      <c r="L421" s="57"/>
      <c r="M421" s="57"/>
      <c r="N421" s="57"/>
      <c r="O421" s="57"/>
      <c r="P421" s="57"/>
      <c r="Q421" s="57"/>
      <c r="R421" s="57"/>
      <c r="S421" s="57"/>
      <c r="T421" s="57"/>
      <c r="U421" s="57"/>
    </row>
    <row r="422" spans="1:21">
      <c r="A422" s="57"/>
      <c r="B422" s="179">
        <v>43025</v>
      </c>
      <c r="C422" s="108" t="s">
        <v>514</v>
      </c>
      <c r="D422" s="108" t="s">
        <v>510</v>
      </c>
      <c r="E422" s="108" t="s">
        <v>537</v>
      </c>
      <c r="F422" s="108" t="s">
        <v>921</v>
      </c>
      <c r="G422" s="180">
        <v>1850.8362</v>
      </c>
      <c r="H422" s="180">
        <v>5002.26</v>
      </c>
      <c r="I422" s="57"/>
      <c r="J422" s="57"/>
      <c r="K422" s="57"/>
      <c r="L422" s="57"/>
      <c r="M422" s="57"/>
      <c r="N422" s="57"/>
      <c r="O422" s="57"/>
      <c r="P422" s="57"/>
      <c r="Q422" s="57"/>
      <c r="R422" s="57"/>
      <c r="S422" s="57"/>
      <c r="T422" s="57"/>
      <c r="U422" s="57"/>
    </row>
    <row r="423" spans="1:21">
      <c r="A423" s="57"/>
      <c r="B423" s="179">
        <v>43236</v>
      </c>
      <c r="C423" s="108" t="s">
        <v>108</v>
      </c>
      <c r="D423" s="108" t="s">
        <v>526</v>
      </c>
      <c r="E423" s="108" t="s">
        <v>535</v>
      </c>
      <c r="F423" s="108" t="s">
        <v>922</v>
      </c>
      <c r="G423" s="180">
        <v>3632.2319000000002</v>
      </c>
      <c r="H423" s="180">
        <v>3884.74</v>
      </c>
      <c r="I423" s="57"/>
      <c r="J423" s="57"/>
      <c r="K423" s="57"/>
      <c r="L423" s="57"/>
      <c r="M423" s="57"/>
      <c r="N423" s="57"/>
      <c r="O423" s="57"/>
      <c r="P423" s="57"/>
      <c r="Q423" s="57"/>
      <c r="R423" s="57"/>
      <c r="S423" s="57"/>
      <c r="T423" s="57"/>
      <c r="U423" s="57"/>
    </row>
    <row r="424" spans="1:21">
      <c r="A424" s="57"/>
      <c r="B424" s="179">
        <v>42908</v>
      </c>
      <c r="C424" s="108" t="s">
        <v>514</v>
      </c>
      <c r="D424" s="108" t="s">
        <v>404</v>
      </c>
      <c r="E424" s="108" t="s">
        <v>562</v>
      </c>
      <c r="F424" s="108" t="s">
        <v>923</v>
      </c>
      <c r="G424" s="180">
        <v>2687.9694</v>
      </c>
      <c r="H424" s="180">
        <v>4634.43</v>
      </c>
      <c r="I424" s="57"/>
      <c r="J424" s="57"/>
      <c r="K424" s="57"/>
      <c r="L424" s="57"/>
      <c r="M424" s="57"/>
      <c r="N424" s="57"/>
      <c r="O424" s="57"/>
      <c r="P424" s="57"/>
      <c r="Q424" s="57"/>
      <c r="R424" s="57"/>
      <c r="S424" s="57"/>
      <c r="T424" s="57"/>
      <c r="U424" s="57"/>
    </row>
    <row r="425" spans="1:21">
      <c r="A425" s="57"/>
      <c r="B425" s="179">
        <v>43420</v>
      </c>
      <c r="C425" s="108" t="s">
        <v>496</v>
      </c>
      <c r="D425" s="108" t="s">
        <v>500</v>
      </c>
      <c r="E425" s="108" t="s">
        <v>537</v>
      </c>
      <c r="F425" s="108" t="s">
        <v>924</v>
      </c>
      <c r="G425" s="180">
        <v>3608.3834999999999</v>
      </c>
      <c r="H425" s="180">
        <v>8018.63</v>
      </c>
      <c r="I425" s="57"/>
      <c r="J425" s="57"/>
      <c r="K425" s="57"/>
      <c r="L425" s="57"/>
      <c r="M425" s="57"/>
      <c r="N425" s="57"/>
      <c r="O425" s="57"/>
      <c r="P425" s="57"/>
      <c r="Q425" s="57"/>
      <c r="R425" s="57"/>
      <c r="S425" s="57"/>
      <c r="T425" s="57"/>
      <c r="U425" s="57"/>
    </row>
    <row r="426" spans="1:21">
      <c r="A426" s="57"/>
      <c r="B426" s="179">
        <v>42929</v>
      </c>
      <c r="C426" s="108" t="s">
        <v>503</v>
      </c>
      <c r="D426" s="108" t="s">
        <v>497</v>
      </c>
      <c r="E426" s="108" t="s">
        <v>524</v>
      </c>
      <c r="F426" s="108" t="s">
        <v>925</v>
      </c>
      <c r="G426" s="180">
        <v>5510.9539999999997</v>
      </c>
      <c r="H426" s="180">
        <v>9340.6</v>
      </c>
      <c r="I426" s="57"/>
      <c r="J426" s="57"/>
      <c r="K426" s="57"/>
      <c r="L426" s="57"/>
      <c r="M426" s="57"/>
      <c r="N426" s="57"/>
      <c r="O426" s="57"/>
      <c r="P426" s="57"/>
      <c r="Q426" s="57"/>
      <c r="R426" s="57"/>
      <c r="S426" s="57"/>
      <c r="T426" s="57"/>
      <c r="U426" s="57"/>
    </row>
    <row r="427" spans="1:21">
      <c r="A427" s="57"/>
      <c r="B427" s="179">
        <v>43291</v>
      </c>
      <c r="C427" s="108" t="s">
        <v>108</v>
      </c>
      <c r="D427" s="108" t="s">
        <v>497</v>
      </c>
      <c r="E427" s="108" t="s">
        <v>522</v>
      </c>
      <c r="F427" s="108" t="s">
        <v>926</v>
      </c>
      <c r="G427" s="180">
        <v>310.10989999999998</v>
      </c>
      <c r="H427" s="180">
        <v>525.61</v>
      </c>
      <c r="I427" s="57"/>
      <c r="J427" s="57"/>
      <c r="K427" s="57"/>
      <c r="L427" s="57"/>
      <c r="M427" s="57"/>
      <c r="N427" s="57"/>
      <c r="O427" s="57"/>
      <c r="P427" s="57"/>
      <c r="Q427" s="57"/>
      <c r="R427" s="57"/>
      <c r="S427" s="57"/>
      <c r="T427" s="57"/>
      <c r="U427" s="57"/>
    </row>
    <row r="428" spans="1:21">
      <c r="A428" s="57"/>
      <c r="B428" s="179">
        <v>42968</v>
      </c>
      <c r="C428" s="108" t="s">
        <v>496</v>
      </c>
      <c r="D428" s="108" t="s">
        <v>504</v>
      </c>
      <c r="E428" s="108" t="s">
        <v>501</v>
      </c>
      <c r="F428" s="108" t="s">
        <v>927</v>
      </c>
      <c r="G428" s="180">
        <v>1381.9096000000002</v>
      </c>
      <c r="H428" s="180">
        <v>2032.22</v>
      </c>
      <c r="I428" s="57"/>
      <c r="J428" s="57"/>
      <c r="K428" s="57"/>
      <c r="L428" s="57"/>
      <c r="M428" s="57"/>
      <c r="N428" s="57"/>
      <c r="O428" s="57"/>
      <c r="P428" s="57"/>
      <c r="Q428" s="57"/>
      <c r="R428" s="57"/>
      <c r="S428" s="57"/>
      <c r="T428" s="57"/>
      <c r="U428" s="57"/>
    </row>
    <row r="429" spans="1:21">
      <c r="A429" s="57"/>
      <c r="B429" s="179">
        <v>43281</v>
      </c>
      <c r="C429" s="108" t="s">
        <v>514</v>
      </c>
      <c r="D429" s="108" t="s">
        <v>404</v>
      </c>
      <c r="E429" s="108" t="s">
        <v>530</v>
      </c>
      <c r="F429" s="108" t="s">
        <v>928</v>
      </c>
      <c r="G429" s="180">
        <v>2705.6095</v>
      </c>
      <c r="H429" s="180">
        <v>4919.29</v>
      </c>
      <c r="I429" s="57"/>
      <c r="J429" s="57"/>
      <c r="K429" s="57"/>
      <c r="L429" s="57"/>
      <c r="M429" s="57"/>
      <c r="N429" s="57"/>
      <c r="O429" s="57"/>
      <c r="P429" s="57"/>
      <c r="Q429" s="57"/>
      <c r="R429" s="57"/>
      <c r="S429" s="57"/>
      <c r="T429" s="57"/>
      <c r="U429" s="57"/>
    </row>
    <row r="430" spans="1:21">
      <c r="A430" s="57"/>
      <c r="B430" s="179">
        <v>42808</v>
      </c>
      <c r="C430" s="108" t="s">
        <v>514</v>
      </c>
      <c r="D430" s="108" t="s">
        <v>404</v>
      </c>
      <c r="E430" s="108" t="s">
        <v>511</v>
      </c>
      <c r="F430" s="108" t="s">
        <v>929</v>
      </c>
      <c r="G430" s="180">
        <v>3411.8150000000001</v>
      </c>
      <c r="H430" s="180">
        <v>3649</v>
      </c>
      <c r="I430" s="57"/>
      <c r="J430" s="57"/>
      <c r="K430" s="57"/>
      <c r="L430" s="57"/>
      <c r="M430" s="57"/>
      <c r="N430" s="57"/>
      <c r="O430" s="57"/>
      <c r="P430" s="57"/>
      <c r="Q430" s="57"/>
      <c r="R430" s="57"/>
      <c r="S430" s="57"/>
      <c r="T430" s="57"/>
      <c r="U430" s="57"/>
    </row>
    <row r="431" spans="1:21">
      <c r="A431" s="57"/>
      <c r="B431" s="179">
        <v>43234</v>
      </c>
      <c r="C431" s="108" t="s">
        <v>514</v>
      </c>
      <c r="D431" s="108" t="s">
        <v>528</v>
      </c>
      <c r="E431" s="108" t="s">
        <v>535</v>
      </c>
      <c r="F431" s="108" t="s">
        <v>930</v>
      </c>
      <c r="G431" s="180">
        <v>692.46749999999997</v>
      </c>
      <c r="H431" s="180">
        <v>923.29</v>
      </c>
      <c r="I431" s="57"/>
      <c r="J431" s="57"/>
      <c r="K431" s="57"/>
      <c r="L431" s="57"/>
      <c r="M431" s="57"/>
      <c r="N431" s="57"/>
      <c r="O431" s="57"/>
      <c r="P431" s="57"/>
      <c r="Q431" s="57"/>
      <c r="R431" s="57"/>
      <c r="S431" s="57"/>
      <c r="T431" s="57"/>
      <c r="U431" s="57"/>
    </row>
    <row r="432" spans="1:21">
      <c r="A432" s="57"/>
      <c r="B432" s="179">
        <v>43047</v>
      </c>
      <c r="C432" s="108" t="s">
        <v>514</v>
      </c>
      <c r="D432" s="108" t="s">
        <v>526</v>
      </c>
      <c r="E432" s="108" t="s">
        <v>537</v>
      </c>
      <c r="F432" s="108" t="s">
        <v>931</v>
      </c>
      <c r="G432" s="180">
        <v>7205.11</v>
      </c>
      <c r="H432" s="180">
        <v>7706</v>
      </c>
      <c r="I432" s="57"/>
      <c r="J432" s="57"/>
      <c r="K432" s="57"/>
      <c r="L432" s="57"/>
      <c r="M432" s="57"/>
      <c r="N432" s="57"/>
      <c r="O432" s="57"/>
      <c r="P432" s="57"/>
      <c r="Q432" s="57"/>
      <c r="R432" s="57"/>
      <c r="S432" s="57"/>
      <c r="T432" s="57"/>
      <c r="U432" s="57"/>
    </row>
    <row r="433" spans="1:21">
      <c r="A433" s="57"/>
      <c r="B433" s="179">
        <v>43313</v>
      </c>
      <c r="C433" s="108" t="s">
        <v>108</v>
      </c>
      <c r="D433" s="108" t="s">
        <v>497</v>
      </c>
      <c r="E433" s="108" t="s">
        <v>515</v>
      </c>
      <c r="F433" s="108" t="s">
        <v>932</v>
      </c>
      <c r="G433" s="180">
        <v>2222.2552000000001</v>
      </c>
      <c r="H433" s="180">
        <v>2525.29</v>
      </c>
      <c r="I433" s="57"/>
      <c r="J433" s="57"/>
      <c r="K433" s="57"/>
      <c r="L433" s="57"/>
      <c r="M433" s="57"/>
      <c r="N433" s="57"/>
      <c r="O433" s="57"/>
      <c r="P433" s="57"/>
      <c r="Q433" s="57"/>
      <c r="R433" s="57"/>
      <c r="S433" s="57"/>
      <c r="T433" s="57"/>
      <c r="U433" s="57"/>
    </row>
    <row r="434" spans="1:21">
      <c r="A434" s="57"/>
      <c r="B434" s="179">
        <v>42814</v>
      </c>
      <c r="C434" s="108" t="s">
        <v>514</v>
      </c>
      <c r="D434" s="108" t="s">
        <v>528</v>
      </c>
      <c r="E434" s="108" t="s">
        <v>530</v>
      </c>
      <c r="F434" s="108" t="s">
        <v>933</v>
      </c>
      <c r="G434" s="180">
        <v>86.159099999999995</v>
      </c>
      <c r="H434" s="180">
        <v>200.37</v>
      </c>
      <c r="I434" s="57"/>
      <c r="J434" s="57"/>
      <c r="K434" s="57"/>
      <c r="L434" s="57"/>
      <c r="M434" s="57"/>
      <c r="N434" s="57"/>
      <c r="O434" s="57"/>
      <c r="P434" s="57"/>
      <c r="Q434" s="57"/>
      <c r="R434" s="57"/>
      <c r="S434" s="57"/>
      <c r="T434" s="57"/>
      <c r="U434" s="57"/>
    </row>
    <row r="435" spans="1:21">
      <c r="A435" s="57"/>
      <c r="B435" s="179">
        <v>43230</v>
      </c>
      <c r="C435" s="108" t="s">
        <v>503</v>
      </c>
      <c r="D435" s="108" t="s">
        <v>497</v>
      </c>
      <c r="E435" s="108" t="s">
        <v>498</v>
      </c>
      <c r="F435" s="108" t="s">
        <v>934</v>
      </c>
      <c r="G435" s="180">
        <v>2236.3418999999999</v>
      </c>
      <c r="H435" s="180">
        <v>3790.41</v>
      </c>
      <c r="I435" s="57"/>
      <c r="J435" s="57"/>
      <c r="K435" s="57"/>
      <c r="L435" s="57"/>
      <c r="M435" s="57"/>
      <c r="N435" s="57"/>
      <c r="O435" s="57"/>
      <c r="P435" s="57"/>
      <c r="Q435" s="57"/>
      <c r="R435" s="57"/>
      <c r="S435" s="57"/>
      <c r="T435" s="57"/>
      <c r="U435" s="57"/>
    </row>
    <row r="436" spans="1:21">
      <c r="A436" s="57"/>
      <c r="B436" s="179">
        <v>42884</v>
      </c>
      <c r="C436" s="108" t="s">
        <v>514</v>
      </c>
      <c r="D436" s="108" t="s">
        <v>510</v>
      </c>
      <c r="E436" s="108" t="s">
        <v>520</v>
      </c>
      <c r="F436" s="108" t="s">
        <v>935</v>
      </c>
      <c r="G436" s="180">
        <v>305.01570000000004</v>
      </c>
      <c r="H436" s="180">
        <v>326.22000000000003</v>
      </c>
      <c r="I436" s="57"/>
      <c r="J436" s="57"/>
      <c r="K436" s="57"/>
      <c r="L436" s="57"/>
      <c r="M436" s="57"/>
      <c r="N436" s="57"/>
      <c r="O436" s="57"/>
      <c r="P436" s="57"/>
      <c r="Q436" s="57"/>
      <c r="R436" s="57"/>
      <c r="S436" s="57"/>
      <c r="T436" s="57"/>
      <c r="U436" s="57"/>
    </row>
    <row r="437" spans="1:21">
      <c r="A437" s="57"/>
      <c r="B437" s="179">
        <v>43149</v>
      </c>
      <c r="C437" s="108" t="s">
        <v>514</v>
      </c>
      <c r="D437" s="108" t="s">
        <v>504</v>
      </c>
      <c r="E437" s="108" t="s">
        <v>522</v>
      </c>
      <c r="F437" s="108" t="s">
        <v>936</v>
      </c>
      <c r="G437" s="180">
        <v>6112.9084499999999</v>
      </c>
      <c r="H437" s="180">
        <v>6537.87</v>
      </c>
      <c r="I437" s="57"/>
      <c r="J437" s="57"/>
      <c r="K437" s="57"/>
      <c r="L437" s="57"/>
      <c r="M437" s="57"/>
      <c r="N437" s="57"/>
      <c r="O437" s="57"/>
      <c r="P437" s="57"/>
      <c r="Q437" s="57"/>
      <c r="R437" s="57"/>
      <c r="S437" s="57"/>
      <c r="T437" s="57"/>
      <c r="U437" s="57"/>
    </row>
    <row r="438" spans="1:21">
      <c r="A438" s="57"/>
      <c r="B438" s="179">
        <v>42862</v>
      </c>
      <c r="C438" s="108" t="s">
        <v>115</v>
      </c>
      <c r="D438" s="108" t="s">
        <v>510</v>
      </c>
      <c r="E438" s="108" t="s">
        <v>537</v>
      </c>
      <c r="F438" s="108" t="s">
        <v>937</v>
      </c>
      <c r="G438" s="180">
        <v>3897.7180000000003</v>
      </c>
      <c r="H438" s="180">
        <v>7086.76</v>
      </c>
      <c r="I438" s="57"/>
      <c r="J438" s="57"/>
      <c r="K438" s="57"/>
      <c r="L438" s="57"/>
      <c r="M438" s="57"/>
      <c r="N438" s="57"/>
      <c r="O438" s="57"/>
      <c r="P438" s="57"/>
      <c r="Q438" s="57"/>
      <c r="R438" s="57"/>
      <c r="S438" s="57"/>
      <c r="T438" s="57"/>
      <c r="U438" s="57"/>
    </row>
    <row r="439" spans="1:21">
      <c r="A439" s="57"/>
      <c r="B439" s="179">
        <v>43340</v>
      </c>
      <c r="C439" s="108" t="s">
        <v>514</v>
      </c>
      <c r="D439" s="108" t="s">
        <v>510</v>
      </c>
      <c r="E439" s="108" t="s">
        <v>522</v>
      </c>
      <c r="F439" s="108" t="s">
        <v>938</v>
      </c>
      <c r="G439" s="180">
        <v>3543.2532000000001</v>
      </c>
      <c r="H439" s="180">
        <v>9576.36</v>
      </c>
      <c r="I439" s="57"/>
      <c r="J439" s="57"/>
      <c r="K439" s="57"/>
      <c r="L439" s="57"/>
      <c r="M439" s="57"/>
      <c r="N439" s="57"/>
      <c r="O439" s="57"/>
      <c r="P439" s="57"/>
      <c r="Q439" s="57"/>
      <c r="R439" s="57"/>
      <c r="S439" s="57"/>
      <c r="T439" s="57"/>
      <c r="U439" s="57"/>
    </row>
    <row r="440" spans="1:21">
      <c r="A440" s="57"/>
      <c r="B440" s="179">
        <v>43069</v>
      </c>
      <c r="C440" s="108" t="s">
        <v>496</v>
      </c>
      <c r="D440" s="108" t="s">
        <v>497</v>
      </c>
      <c r="E440" s="108" t="s">
        <v>522</v>
      </c>
      <c r="F440" s="108" t="s">
        <v>939</v>
      </c>
      <c r="G440" s="180">
        <v>1279.4209000000001</v>
      </c>
      <c r="H440" s="180">
        <v>2168.5100000000002</v>
      </c>
      <c r="I440" s="57"/>
      <c r="J440" s="57"/>
      <c r="K440" s="57"/>
      <c r="L440" s="57"/>
      <c r="M440" s="57"/>
      <c r="N440" s="57"/>
      <c r="O440" s="57"/>
      <c r="P440" s="57"/>
      <c r="Q440" s="57"/>
      <c r="R440" s="57"/>
      <c r="S440" s="57"/>
      <c r="T440" s="57"/>
      <c r="U440" s="57"/>
    </row>
    <row r="441" spans="1:21">
      <c r="A441" s="57"/>
      <c r="B441" s="179">
        <v>43154</v>
      </c>
      <c r="C441" s="108" t="s">
        <v>496</v>
      </c>
      <c r="D441" s="108" t="s">
        <v>510</v>
      </c>
      <c r="E441" s="108" t="s">
        <v>569</v>
      </c>
      <c r="F441" s="108" t="s">
        <v>940</v>
      </c>
      <c r="G441" s="180">
        <v>3682.6287999999995</v>
      </c>
      <c r="H441" s="180">
        <v>6349.36</v>
      </c>
      <c r="I441" s="57"/>
      <c r="J441" s="57"/>
      <c r="K441" s="57"/>
      <c r="L441" s="57"/>
      <c r="M441" s="57"/>
      <c r="N441" s="57"/>
      <c r="O441" s="57"/>
      <c r="P441" s="57"/>
      <c r="Q441" s="57"/>
      <c r="R441" s="57"/>
      <c r="S441" s="57"/>
      <c r="T441" s="57"/>
      <c r="U441" s="57"/>
    </row>
    <row r="442" spans="1:21">
      <c r="A442" s="57"/>
      <c r="B442" s="179">
        <v>42924</v>
      </c>
      <c r="C442" s="108" t="s">
        <v>115</v>
      </c>
      <c r="D442" s="108" t="s">
        <v>500</v>
      </c>
      <c r="E442" s="108" t="s">
        <v>508</v>
      </c>
      <c r="F442" s="108" t="s">
        <v>941</v>
      </c>
      <c r="G442" s="180">
        <v>558.38200000000006</v>
      </c>
      <c r="H442" s="180">
        <v>597.20000000000005</v>
      </c>
      <c r="I442" s="57"/>
      <c r="J442" s="57"/>
      <c r="K442" s="57"/>
      <c r="L442" s="57"/>
      <c r="M442" s="57"/>
      <c r="N442" s="57"/>
      <c r="O442" s="57"/>
      <c r="P442" s="57"/>
      <c r="Q442" s="57"/>
      <c r="R442" s="57"/>
      <c r="S442" s="57"/>
      <c r="T442" s="57"/>
      <c r="U442" s="57"/>
    </row>
    <row r="443" spans="1:21">
      <c r="A443" s="57"/>
      <c r="B443" s="179">
        <v>43211</v>
      </c>
      <c r="C443" s="108" t="s">
        <v>514</v>
      </c>
      <c r="D443" s="108" t="s">
        <v>510</v>
      </c>
      <c r="E443" s="108" t="s">
        <v>515</v>
      </c>
      <c r="F443" s="108" t="s">
        <v>942</v>
      </c>
      <c r="G443" s="180">
        <v>3627.81</v>
      </c>
      <c r="H443" s="180">
        <v>8061.8</v>
      </c>
      <c r="I443" s="57"/>
      <c r="J443" s="57"/>
      <c r="K443" s="57"/>
      <c r="L443" s="57"/>
      <c r="M443" s="57"/>
      <c r="N443" s="57"/>
      <c r="O443" s="57"/>
      <c r="P443" s="57"/>
      <c r="Q443" s="57"/>
      <c r="R443" s="57"/>
      <c r="S443" s="57"/>
      <c r="T443" s="57"/>
      <c r="U443" s="57"/>
    </row>
    <row r="444" spans="1:21">
      <c r="A444" s="57"/>
      <c r="B444" s="179">
        <v>42994</v>
      </c>
      <c r="C444" s="108" t="s">
        <v>503</v>
      </c>
      <c r="D444" s="108" t="s">
        <v>507</v>
      </c>
      <c r="E444" s="108" t="s">
        <v>511</v>
      </c>
      <c r="F444" s="108" t="s">
        <v>943</v>
      </c>
      <c r="G444" s="180">
        <v>828.59280000000001</v>
      </c>
      <c r="H444" s="180">
        <v>2239.44</v>
      </c>
      <c r="I444" s="57"/>
      <c r="J444" s="57"/>
      <c r="K444" s="57"/>
      <c r="L444" s="57"/>
      <c r="M444" s="57"/>
      <c r="N444" s="57"/>
      <c r="O444" s="57"/>
      <c r="P444" s="57"/>
      <c r="Q444" s="57"/>
      <c r="R444" s="57"/>
      <c r="S444" s="57"/>
      <c r="T444" s="57"/>
      <c r="U444" s="57"/>
    </row>
    <row r="445" spans="1:21">
      <c r="A445" s="57"/>
      <c r="B445" s="179">
        <v>43224</v>
      </c>
      <c r="C445" s="108" t="s">
        <v>514</v>
      </c>
      <c r="D445" s="108" t="s">
        <v>507</v>
      </c>
      <c r="E445" s="108" t="s">
        <v>522</v>
      </c>
      <c r="F445" s="108" t="s">
        <v>944</v>
      </c>
      <c r="G445" s="180">
        <v>7980.0847500000009</v>
      </c>
      <c r="H445" s="180">
        <v>8534.85</v>
      </c>
      <c r="I445" s="57"/>
      <c r="J445" s="57"/>
      <c r="K445" s="57"/>
      <c r="L445" s="57"/>
      <c r="M445" s="57"/>
      <c r="N445" s="57"/>
      <c r="O445" s="57"/>
      <c r="P445" s="57"/>
      <c r="Q445" s="57"/>
      <c r="R445" s="57"/>
      <c r="S445" s="57"/>
      <c r="T445" s="57"/>
      <c r="U445" s="57"/>
    </row>
    <row r="446" spans="1:21">
      <c r="A446" s="57"/>
      <c r="B446" s="179">
        <v>42888</v>
      </c>
      <c r="C446" s="108" t="s">
        <v>115</v>
      </c>
      <c r="D446" s="108" t="s">
        <v>507</v>
      </c>
      <c r="E446" s="108" t="s">
        <v>562</v>
      </c>
      <c r="F446" s="108" t="s">
        <v>945</v>
      </c>
      <c r="G446" s="180">
        <v>4484.9023999999999</v>
      </c>
      <c r="H446" s="180">
        <v>5096.4799999999996</v>
      </c>
      <c r="I446" s="57"/>
      <c r="J446" s="57"/>
      <c r="K446" s="57"/>
      <c r="L446" s="57"/>
      <c r="M446" s="57"/>
      <c r="N446" s="57"/>
      <c r="O446" s="57"/>
      <c r="P446" s="57"/>
      <c r="Q446" s="57"/>
      <c r="R446" s="57"/>
      <c r="S446" s="57"/>
      <c r="T446" s="57"/>
      <c r="U446" s="57"/>
    </row>
    <row r="447" spans="1:21">
      <c r="A447" s="57"/>
      <c r="B447" s="179">
        <v>43434</v>
      </c>
      <c r="C447" s="108" t="s">
        <v>108</v>
      </c>
      <c r="D447" s="108" t="s">
        <v>500</v>
      </c>
      <c r="E447" s="108" t="s">
        <v>537</v>
      </c>
      <c r="F447" s="108" t="s">
        <v>946</v>
      </c>
      <c r="G447" s="180">
        <v>6286.9751999999999</v>
      </c>
      <c r="H447" s="180">
        <v>7144.29</v>
      </c>
      <c r="I447" s="57"/>
      <c r="J447" s="57"/>
      <c r="K447" s="57"/>
      <c r="L447" s="57"/>
      <c r="M447" s="57"/>
      <c r="N447" s="57"/>
      <c r="O447" s="57"/>
      <c r="P447" s="57"/>
      <c r="Q447" s="57"/>
      <c r="R447" s="57"/>
      <c r="S447" s="57"/>
      <c r="T447" s="57"/>
      <c r="U447" s="57"/>
    </row>
    <row r="448" spans="1:21">
      <c r="A448" s="57"/>
      <c r="B448" s="179">
        <v>42815</v>
      </c>
      <c r="C448" s="108" t="s">
        <v>496</v>
      </c>
      <c r="D448" s="108" t="s">
        <v>404</v>
      </c>
      <c r="E448" s="108" t="s">
        <v>569</v>
      </c>
      <c r="F448" s="108" t="s">
        <v>947</v>
      </c>
      <c r="G448" s="180">
        <v>2729.7637999999997</v>
      </c>
      <c r="H448" s="180">
        <v>7377.74</v>
      </c>
      <c r="I448" s="57"/>
      <c r="J448" s="57"/>
      <c r="K448" s="57"/>
      <c r="L448" s="57"/>
      <c r="M448" s="57"/>
      <c r="N448" s="57"/>
      <c r="O448" s="57"/>
      <c r="P448" s="57"/>
      <c r="Q448" s="57"/>
      <c r="R448" s="57"/>
      <c r="S448" s="57"/>
      <c r="T448" s="57"/>
      <c r="U448" s="57"/>
    </row>
    <row r="449" spans="1:21">
      <c r="A449" s="57"/>
      <c r="B449" s="179">
        <v>43160</v>
      </c>
      <c r="C449" s="108" t="s">
        <v>496</v>
      </c>
      <c r="D449" s="108" t="s">
        <v>404</v>
      </c>
      <c r="E449" s="108" t="s">
        <v>498</v>
      </c>
      <c r="F449" s="108" t="s">
        <v>948</v>
      </c>
      <c r="G449" s="180">
        <v>1277.9685999999999</v>
      </c>
      <c r="H449" s="180">
        <v>2972.02</v>
      </c>
      <c r="I449" s="57"/>
      <c r="J449" s="57"/>
      <c r="K449" s="57"/>
      <c r="L449" s="57"/>
      <c r="M449" s="57"/>
      <c r="N449" s="57"/>
      <c r="O449" s="57"/>
      <c r="P449" s="57"/>
      <c r="Q449" s="57"/>
      <c r="R449" s="57"/>
      <c r="S449" s="57"/>
      <c r="T449" s="57"/>
      <c r="U449" s="57"/>
    </row>
    <row r="450" spans="1:21">
      <c r="A450" s="57"/>
      <c r="B450" s="179">
        <v>42893</v>
      </c>
      <c r="C450" s="108" t="s">
        <v>115</v>
      </c>
      <c r="D450" s="108" t="s">
        <v>507</v>
      </c>
      <c r="E450" s="108" t="s">
        <v>498</v>
      </c>
      <c r="F450" s="108" t="s">
        <v>949</v>
      </c>
      <c r="G450" s="180">
        <v>2763.3285000000001</v>
      </c>
      <c r="H450" s="180">
        <v>6140.73</v>
      </c>
      <c r="I450" s="57"/>
      <c r="J450" s="57"/>
      <c r="K450" s="57"/>
      <c r="L450" s="57"/>
      <c r="M450" s="57"/>
      <c r="N450" s="57"/>
      <c r="O450" s="57"/>
      <c r="P450" s="57"/>
      <c r="Q450" s="57"/>
      <c r="R450" s="57"/>
      <c r="S450" s="57"/>
      <c r="T450" s="57"/>
      <c r="U450" s="57"/>
    </row>
    <row r="451" spans="1:21">
      <c r="A451" s="57"/>
      <c r="B451" s="179">
        <v>43269</v>
      </c>
      <c r="C451" s="108" t="s">
        <v>108</v>
      </c>
      <c r="D451" s="108" t="s">
        <v>510</v>
      </c>
      <c r="E451" s="108" t="s">
        <v>511</v>
      </c>
      <c r="F451" s="108" t="s">
        <v>950</v>
      </c>
      <c r="G451" s="180">
        <v>3852.5264999999999</v>
      </c>
      <c r="H451" s="180">
        <v>8561.17</v>
      </c>
      <c r="I451" s="57"/>
      <c r="J451" s="57"/>
      <c r="K451" s="57"/>
      <c r="L451" s="57"/>
      <c r="M451" s="57"/>
      <c r="N451" s="57"/>
      <c r="O451" s="57"/>
      <c r="P451" s="57"/>
      <c r="Q451" s="57"/>
      <c r="R451" s="57"/>
      <c r="S451" s="57"/>
      <c r="T451" s="57"/>
      <c r="U451" s="57"/>
    </row>
    <row r="452" spans="1:21">
      <c r="A452" s="57"/>
      <c r="B452" s="179">
        <v>42863</v>
      </c>
      <c r="C452" s="108" t="s">
        <v>496</v>
      </c>
      <c r="D452" s="108" t="s">
        <v>507</v>
      </c>
      <c r="E452" s="108" t="s">
        <v>498</v>
      </c>
      <c r="F452" s="108" t="s">
        <v>951</v>
      </c>
      <c r="G452" s="180">
        <v>2864.6399000000001</v>
      </c>
      <c r="H452" s="180">
        <v>7742.27</v>
      </c>
      <c r="I452" s="57"/>
      <c r="J452" s="57"/>
      <c r="K452" s="57"/>
      <c r="L452" s="57"/>
      <c r="M452" s="57"/>
      <c r="N452" s="57"/>
      <c r="O452" s="57"/>
      <c r="P452" s="57"/>
      <c r="Q452" s="57"/>
      <c r="R452" s="57"/>
      <c r="S452" s="57"/>
      <c r="T452" s="57"/>
      <c r="U452" s="57"/>
    </row>
    <row r="453" spans="1:21">
      <c r="A453" s="57"/>
      <c r="B453" s="179">
        <v>43138</v>
      </c>
      <c r="C453" s="108" t="s">
        <v>115</v>
      </c>
      <c r="D453" s="108" t="s">
        <v>507</v>
      </c>
      <c r="E453" s="108" t="s">
        <v>505</v>
      </c>
      <c r="F453" s="108" t="s">
        <v>952</v>
      </c>
      <c r="G453" s="180">
        <v>2895.18075</v>
      </c>
      <c r="H453" s="180">
        <v>3096.45</v>
      </c>
      <c r="I453" s="57"/>
      <c r="J453" s="57"/>
      <c r="K453" s="57"/>
      <c r="L453" s="57"/>
      <c r="M453" s="57"/>
      <c r="N453" s="57"/>
      <c r="O453" s="57"/>
      <c r="P453" s="57"/>
      <c r="Q453" s="57"/>
      <c r="R453" s="57"/>
      <c r="S453" s="57"/>
      <c r="T453" s="57"/>
      <c r="U453" s="57"/>
    </row>
    <row r="454" spans="1:21">
      <c r="A454" s="57"/>
      <c r="B454" s="179">
        <v>43063</v>
      </c>
      <c r="C454" s="108" t="s">
        <v>514</v>
      </c>
      <c r="D454" s="108" t="s">
        <v>510</v>
      </c>
      <c r="E454" s="108" t="s">
        <v>498</v>
      </c>
      <c r="F454" s="108" t="s">
        <v>953</v>
      </c>
      <c r="G454" s="180">
        <v>3068.3971999999999</v>
      </c>
      <c r="H454" s="180">
        <v>5290.34</v>
      </c>
      <c r="I454" s="57"/>
      <c r="J454" s="57"/>
      <c r="K454" s="57"/>
      <c r="L454" s="57"/>
      <c r="M454" s="57"/>
      <c r="N454" s="57"/>
      <c r="O454" s="57"/>
      <c r="P454" s="57"/>
      <c r="Q454" s="57"/>
      <c r="R454" s="57"/>
      <c r="S454" s="57"/>
      <c r="T454" s="57"/>
      <c r="U454" s="57"/>
    </row>
    <row r="455" spans="1:21">
      <c r="A455" s="57"/>
      <c r="B455" s="179">
        <v>43185</v>
      </c>
      <c r="C455" s="108" t="s">
        <v>115</v>
      </c>
      <c r="D455" s="108" t="s">
        <v>500</v>
      </c>
      <c r="E455" s="108" t="s">
        <v>522</v>
      </c>
      <c r="F455" s="108" t="s">
        <v>954</v>
      </c>
      <c r="G455" s="180">
        <v>720.07799999999997</v>
      </c>
      <c r="H455" s="180">
        <v>1674.6</v>
      </c>
      <c r="I455" s="57"/>
      <c r="J455" s="57"/>
      <c r="K455" s="57"/>
      <c r="L455" s="57"/>
      <c r="M455" s="57"/>
      <c r="N455" s="57"/>
      <c r="O455" s="57"/>
      <c r="P455" s="57"/>
      <c r="Q455" s="57"/>
      <c r="R455" s="57"/>
      <c r="S455" s="57"/>
      <c r="T455" s="57"/>
      <c r="U455" s="57"/>
    </row>
    <row r="456" spans="1:21">
      <c r="A456" s="57"/>
      <c r="B456" s="179">
        <v>42920</v>
      </c>
      <c r="C456" s="108" t="s">
        <v>108</v>
      </c>
      <c r="D456" s="108" t="s">
        <v>507</v>
      </c>
      <c r="E456" s="108" t="s">
        <v>569</v>
      </c>
      <c r="F456" s="108" t="s">
        <v>955</v>
      </c>
      <c r="G456" s="180">
        <v>2910.9562000000001</v>
      </c>
      <c r="H456" s="180">
        <v>5018.8900000000003</v>
      </c>
      <c r="I456" s="57"/>
      <c r="J456" s="57"/>
      <c r="K456" s="57"/>
      <c r="L456" s="57"/>
      <c r="M456" s="57"/>
      <c r="N456" s="57"/>
      <c r="O456" s="57"/>
      <c r="P456" s="57"/>
      <c r="Q456" s="57"/>
      <c r="R456" s="57"/>
      <c r="S456" s="57"/>
      <c r="T456" s="57"/>
      <c r="U456" s="57"/>
    </row>
    <row r="457" spans="1:21">
      <c r="A457" s="57"/>
      <c r="B457" s="179">
        <v>43257</v>
      </c>
      <c r="C457" s="108" t="s">
        <v>115</v>
      </c>
      <c r="D457" s="108" t="s">
        <v>404</v>
      </c>
      <c r="E457" s="108" t="s">
        <v>520</v>
      </c>
      <c r="F457" s="108" t="s">
        <v>956</v>
      </c>
      <c r="G457" s="180">
        <v>1701.5422999999998</v>
      </c>
      <c r="H457" s="180">
        <v>2883.97</v>
      </c>
      <c r="I457" s="57"/>
      <c r="J457" s="57"/>
      <c r="K457" s="57"/>
      <c r="L457" s="57"/>
      <c r="M457" s="57"/>
      <c r="N457" s="57"/>
      <c r="O457" s="57"/>
      <c r="P457" s="57"/>
      <c r="Q457" s="57"/>
      <c r="R457" s="57"/>
      <c r="S457" s="57"/>
      <c r="T457" s="57"/>
      <c r="U457" s="57"/>
    </row>
    <row r="458" spans="1:21">
      <c r="A458" s="57"/>
      <c r="B458" s="179">
        <v>42876</v>
      </c>
      <c r="C458" s="108" t="s">
        <v>514</v>
      </c>
      <c r="D458" s="108" t="s">
        <v>500</v>
      </c>
      <c r="E458" s="108" t="s">
        <v>501</v>
      </c>
      <c r="F458" s="108" t="s">
        <v>957</v>
      </c>
      <c r="G458" s="180">
        <v>2149.3636000000001</v>
      </c>
      <c r="H458" s="180">
        <v>4998.5200000000004</v>
      </c>
      <c r="I458" s="57"/>
      <c r="J458" s="57"/>
      <c r="K458" s="57"/>
      <c r="L458" s="57"/>
      <c r="M458" s="57"/>
      <c r="N458" s="57"/>
      <c r="O458" s="57"/>
      <c r="P458" s="57"/>
      <c r="Q458" s="57"/>
      <c r="R458" s="57"/>
      <c r="S458" s="57"/>
      <c r="T458" s="57"/>
      <c r="U458" s="57"/>
    </row>
    <row r="459" spans="1:21">
      <c r="A459" s="57"/>
      <c r="B459" s="179">
        <v>43302</v>
      </c>
      <c r="C459" s="108" t="s">
        <v>514</v>
      </c>
      <c r="D459" s="108" t="s">
        <v>504</v>
      </c>
      <c r="E459" s="108" t="s">
        <v>498</v>
      </c>
      <c r="F459" s="108" t="s">
        <v>958</v>
      </c>
      <c r="G459" s="180">
        <v>6587.7</v>
      </c>
      <c r="H459" s="180">
        <v>8783.6</v>
      </c>
      <c r="I459" s="57"/>
      <c r="J459" s="57"/>
      <c r="K459" s="57"/>
      <c r="L459" s="57"/>
      <c r="M459" s="57"/>
      <c r="N459" s="57"/>
      <c r="O459" s="57"/>
      <c r="P459" s="57"/>
      <c r="Q459" s="57"/>
      <c r="R459" s="57"/>
      <c r="S459" s="57"/>
      <c r="T459" s="57"/>
      <c r="U459" s="57"/>
    </row>
    <row r="460" spans="1:21">
      <c r="A460" s="57"/>
      <c r="B460" s="179">
        <v>43007</v>
      </c>
      <c r="C460" s="108" t="s">
        <v>514</v>
      </c>
      <c r="D460" s="108" t="s">
        <v>507</v>
      </c>
      <c r="E460" s="108" t="s">
        <v>498</v>
      </c>
      <c r="F460" s="108" t="s">
        <v>959</v>
      </c>
      <c r="G460" s="180">
        <v>2626.7312000000002</v>
      </c>
      <c r="H460" s="180">
        <v>3862.84</v>
      </c>
      <c r="I460" s="57"/>
      <c r="J460" s="57"/>
      <c r="K460" s="57"/>
      <c r="L460" s="57"/>
      <c r="M460" s="57"/>
      <c r="N460" s="57"/>
      <c r="O460" s="57"/>
      <c r="P460" s="57"/>
      <c r="Q460" s="57"/>
      <c r="R460" s="57"/>
      <c r="S460" s="57"/>
      <c r="T460" s="57"/>
      <c r="U460" s="57"/>
    </row>
    <row r="461" spans="1:21">
      <c r="A461" s="57"/>
      <c r="B461" s="179">
        <v>43136</v>
      </c>
      <c r="C461" s="108" t="s">
        <v>496</v>
      </c>
      <c r="D461" s="108" t="s">
        <v>404</v>
      </c>
      <c r="E461" s="108" t="s">
        <v>562</v>
      </c>
      <c r="F461" s="108" t="s">
        <v>960</v>
      </c>
      <c r="G461" s="180">
        <v>375.84969999999998</v>
      </c>
      <c r="H461" s="180">
        <v>1015.81</v>
      </c>
      <c r="I461" s="57"/>
      <c r="J461" s="57"/>
      <c r="K461" s="57"/>
      <c r="L461" s="57"/>
      <c r="M461" s="57"/>
      <c r="N461" s="57"/>
      <c r="O461" s="57"/>
      <c r="P461" s="57"/>
      <c r="Q461" s="57"/>
      <c r="R461" s="57"/>
      <c r="S461" s="57"/>
      <c r="T461" s="57"/>
      <c r="U461" s="57"/>
    </row>
    <row r="462" spans="1:21">
      <c r="A462" s="57"/>
      <c r="B462" s="179">
        <v>42791</v>
      </c>
      <c r="C462" s="108" t="s">
        <v>514</v>
      </c>
      <c r="D462" s="108" t="s">
        <v>526</v>
      </c>
      <c r="E462" s="108" t="s">
        <v>505</v>
      </c>
      <c r="F462" s="108" t="s">
        <v>961</v>
      </c>
      <c r="G462" s="180">
        <v>1515.2425000000001</v>
      </c>
      <c r="H462" s="180">
        <v>4095.25</v>
      </c>
      <c r="I462" s="57"/>
      <c r="J462" s="57"/>
      <c r="K462" s="57"/>
      <c r="L462" s="57"/>
      <c r="M462" s="57"/>
      <c r="N462" s="57"/>
      <c r="O462" s="57"/>
      <c r="P462" s="57"/>
      <c r="Q462" s="57"/>
      <c r="R462" s="57"/>
      <c r="S462" s="57"/>
      <c r="T462" s="57"/>
      <c r="U462" s="57"/>
    </row>
    <row r="463" spans="1:21">
      <c r="A463" s="57"/>
      <c r="B463" s="179">
        <v>43139</v>
      </c>
      <c r="C463" s="108" t="s">
        <v>503</v>
      </c>
      <c r="D463" s="108" t="s">
        <v>497</v>
      </c>
      <c r="E463" s="108" t="s">
        <v>498</v>
      </c>
      <c r="F463" s="108" t="s">
        <v>962</v>
      </c>
      <c r="G463" s="180">
        <v>3726.3071999999997</v>
      </c>
      <c r="H463" s="180">
        <v>4234.4399999999996</v>
      </c>
      <c r="I463" s="57"/>
      <c r="J463" s="57"/>
      <c r="K463" s="57"/>
      <c r="L463" s="57"/>
      <c r="M463" s="57"/>
      <c r="N463" s="57"/>
      <c r="O463" s="57"/>
      <c r="P463" s="57"/>
      <c r="Q463" s="57"/>
      <c r="R463" s="57"/>
      <c r="S463" s="57"/>
      <c r="T463" s="57"/>
      <c r="U463" s="57"/>
    </row>
    <row r="464" spans="1:21">
      <c r="A464" s="57"/>
      <c r="B464" s="179">
        <v>42935</v>
      </c>
      <c r="C464" s="108" t="s">
        <v>496</v>
      </c>
      <c r="D464" s="108" t="s">
        <v>528</v>
      </c>
      <c r="E464" s="108" t="s">
        <v>515</v>
      </c>
      <c r="F464" s="108" t="s">
        <v>963</v>
      </c>
      <c r="G464" s="180">
        <v>5542.5438000000004</v>
      </c>
      <c r="H464" s="180">
        <v>9556.11</v>
      </c>
      <c r="I464" s="57"/>
      <c r="J464" s="57"/>
      <c r="K464" s="57"/>
      <c r="L464" s="57"/>
      <c r="M464" s="57"/>
      <c r="N464" s="57"/>
      <c r="O464" s="57"/>
      <c r="P464" s="57"/>
      <c r="Q464" s="57"/>
      <c r="R464" s="57"/>
      <c r="S464" s="57"/>
      <c r="T464" s="57"/>
      <c r="U464" s="57"/>
    </row>
    <row r="465" spans="1:21">
      <c r="A465" s="57"/>
      <c r="B465" s="179">
        <v>43313</v>
      </c>
      <c r="C465" s="108" t="s">
        <v>514</v>
      </c>
      <c r="D465" s="108" t="s">
        <v>497</v>
      </c>
      <c r="E465" s="108" t="s">
        <v>537</v>
      </c>
      <c r="F465" s="108" t="s">
        <v>964</v>
      </c>
      <c r="G465" s="180">
        <v>5948.0550000000003</v>
      </c>
      <c r="H465" s="180">
        <v>7930.74</v>
      </c>
      <c r="I465" s="57"/>
      <c r="J465" s="57"/>
      <c r="K465" s="57"/>
      <c r="L465" s="57"/>
      <c r="M465" s="57"/>
      <c r="N465" s="57"/>
      <c r="O465" s="57"/>
      <c r="P465" s="57"/>
      <c r="Q465" s="57"/>
      <c r="R465" s="57"/>
      <c r="S465" s="57"/>
      <c r="T465" s="57"/>
      <c r="U465" s="57"/>
    </row>
    <row r="466" spans="1:21">
      <c r="A466" s="57"/>
      <c r="B466" s="179">
        <v>42832</v>
      </c>
      <c r="C466" s="108" t="s">
        <v>503</v>
      </c>
      <c r="D466" s="108" t="s">
        <v>500</v>
      </c>
      <c r="E466" s="108" t="s">
        <v>515</v>
      </c>
      <c r="F466" s="108" t="s">
        <v>965</v>
      </c>
      <c r="G466" s="180">
        <v>5761.5821999999998</v>
      </c>
      <c r="H466" s="180">
        <v>6162.12</v>
      </c>
      <c r="I466" s="57"/>
      <c r="J466" s="57"/>
      <c r="K466" s="57"/>
      <c r="L466" s="57"/>
      <c r="M466" s="57"/>
      <c r="N466" s="57"/>
      <c r="O466" s="57"/>
      <c r="P466" s="57"/>
      <c r="Q466" s="57"/>
      <c r="R466" s="57"/>
      <c r="S466" s="57"/>
      <c r="T466" s="57"/>
      <c r="U466" s="57"/>
    </row>
    <row r="467" spans="1:21">
      <c r="A467" s="57"/>
      <c r="B467" s="179">
        <v>43216</v>
      </c>
      <c r="C467" s="108" t="s">
        <v>108</v>
      </c>
      <c r="D467" s="108" t="s">
        <v>528</v>
      </c>
      <c r="E467" s="108" t="s">
        <v>530</v>
      </c>
      <c r="F467" s="108" t="s">
        <v>966</v>
      </c>
      <c r="G467" s="180">
        <v>1136.673</v>
      </c>
      <c r="H467" s="180">
        <v>2525.94</v>
      </c>
      <c r="I467" s="57"/>
      <c r="J467" s="57"/>
      <c r="K467" s="57"/>
      <c r="L467" s="57"/>
      <c r="M467" s="57"/>
      <c r="N467" s="57"/>
      <c r="O467" s="57"/>
      <c r="P467" s="57"/>
      <c r="Q467" s="57"/>
      <c r="R467" s="57"/>
      <c r="S467" s="57"/>
      <c r="T467" s="57"/>
      <c r="U467" s="57"/>
    </row>
    <row r="468" spans="1:21">
      <c r="A468" s="57"/>
      <c r="B468" s="179">
        <v>42756</v>
      </c>
      <c r="C468" s="108" t="s">
        <v>115</v>
      </c>
      <c r="D468" s="108" t="s">
        <v>404</v>
      </c>
      <c r="E468" s="108" t="s">
        <v>511</v>
      </c>
      <c r="F468" s="108" t="s">
        <v>967</v>
      </c>
      <c r="G468" s="180">
        <v>1883.7476999999999</v>
      </c>
      <c r="H468" s="180">
        <v>5091.21</v>
      </c>
      <c r="I468" s="57"/>
      <c r="J468" s="57"/>
      <c r="K468" s="57"/>
      <c r="L468" s="57"/>
      <c r="M468" s="57"/>
      <c r="N468" s="57"/>
      <c r="O468" s="57"/>
      <c r="P468" s="57"/>
      <c r="Q468" s="57"/>
      <c r="R468" s="57"/>
      <c r="S468" s="57"/>
      <c r="T468" s="57"/>
      <c r="U468" s="57"/>
    </row>
    <row r="469" spans="1:21">
      <c r="A469" s="57"/>
      <c r="B469" s="179">
        <v>43215</v>
      </c>
      <c r="C469" s="108" t="s">
        <v>503</v>
      </c>
      <c r="D469" s="108" t="s">
        <v>526</v>
      </c>
      <c r="E469" s="108" t="s">
        <v>515</v>
      </c>
      <c r="F469" s="108" t="s">
        <v>968</v>
      </c>
      <c r="G469" s="180">
        <v>8208.3407999999999</v>
      </c>
      <c r="H469" s="180">
        <v>9327.66</v>
      </c>
      <c r="I469" s="57"/>
      <c r="J469" s="57"/>
      <c r="K469" s="57"/>
      <c r="L469" s="57"/>
      <c r="M469" s="57"/>
      <c r="N469" s="57"/>
      <c r="O469" s="57"/>
      <c r="P469" s="57"/>
      <c r="Q469" s="57"/>
      <c r="R469" s="57"/>
      <c r="S469" s="57"/>
      <c r="T469" s="57"/>
      <c r="U469" s="57"/>
    </row>
    <row r="470" spans="1:21">
      <c r="A470" s="57"/>
      <c r="B470" s="179">
        <v>42913</v>
      </c>
      <c r="C470" s="108" t="s">
        <v>503</v>
      </c>
      <c r="D470" s="108" t="s">
        <v>528</v>
      </c>
      <c r="E470" s="108" t="s">
        <v>535</v>
      </c>
      <c r="F470" s="108" t="s">
        <v>969</v>
      </c>
      <c r="G470" s="180">
        <v>3785.4963999999995</v>
      </c>
      <c r="H470" s="180">
        <v>8803.48</v>
      </c>
      <c r="I470" s="57"/>
      <c r="J470" s="57"/>
      <c r="K470" s="57"/>
      <c r="L470" s="57"/>
      <c r="M470" s="57"/>
      <c r="N470" s="57"/>
      <c r="O470" s="57"/>
      <c r="P470" s="57"/>
      <c r="Q470" s="57"/>
      <c r="R470" s="57"/>
      <c r="S470" s="57"/>
      <c r="T470" s="57"/>
      <c r="U470" s="57"/>
    </row>
    <row r="471" spans="1:21">
      <c r="A471" s="57"/>
      <c r="B471" s="179">
        <v>43371</v>
      </c>
      <c r="C471" s="108" t="s">
        <v>496</v>
      </c>
      <c r="D471" s="108" t="s">
        <v>500</v>
      </c>
      <c r="E471" s="108" t="s">
        <v>524</v>
      </c>
      <c r="F471" s="108" t="s">
        <v>970</v>
      </c>
      <c r="G471" s="180">
        <v>3581.3564999999999</v>
      </c>
      <c r="H471" s="180">
        <v>7958.57</v>
      </c>
      <c r="I471" s="57"/>
      <c r="J471" s="57"/>
      <c r="K471" s="57"/>
      <c r="L471" s="57"/>
      <c r="M471" s="57"/>
      <c r="N471" s="57"/>
      <c r="O471" s="57"/>
      <c r="P471" s="57"/>
      <c r="Q471" s="57"/>
      <c r="R471" s="57"/>
      <c r="S471" s="57"/>
      <c r="T471" s="57"/>
      <c r="U471" s="57"/>
    </row>
    <row r="472" spans="1:21">
      <c r="A472" s="57"/>
      <c r="B472" s="179">
        <v>43024</v>
      </c>
      <c r="C472" s="108" t="s">
        <v>503</v>
      </c>
      <c r="D472" s="108" t="s">
        <v>528</v>
      </c>
      <c r="E472" s="108" t="s">
        <v>498</v>
      </c>
      <c r="F472" s="108" t="s">
        <v>971</v>
      </c>
      <c r="G472" s="180">
        <v>3111.4742999999999</v>
      </c>
      <c r="H472" s="180">
        <v>8409.39</v>
      </c>
      <c r="I472" s="57"/>
      <c r="J472" s="57"/>
      <c r="K472" s="57"/>
      <c r="L472" s="57"/>
      <c r="M472" s="57"/>
      <c r="N472" s="57"/>
      <c r="O472" s="57"/>
      <c r="P472" s="57"/>
      <c r="Q472" s="57"/>
      <c r="R472" s="57"/>
      <c r="S472" s="57"/>
      <c r="T472" s="57"/>
      <c r="U472" s="57"/>
    </row>
    <row r="473" spans="1:21">
      <c r="A473" s="57"/>
      <c r="B473" s="179">
        <v>43138</v>
      </c>
      <c r="C473" s="108" t="s">
        <v>115</v>
      </c>
      <c r="D473" s="108" t="s">
        <v>497</v>
      </c>
      <c r="E473" s="108" t="s">
        <v>562</v>
      </c>
      <c r="F473" s="108" t="s">
        <v>972</v>
      </c>
      <c r="G473" s="180">
        <v>297.93509999999998</v>
      </c>
      <c r="H473" s="180">
        <v>805.23</v>
      </c>
      <c r="I473" s="57"/>
      <c r="J473" s="57"/>
      <c r="K473" s="57"/>
      <c r="L473" s="57"/>
      <c r="M473" s="57"/>
      <c r="N473" s="57"/>
      <c r="O473" s="57"/>
      <c r="P473" s="57"/>
      <c r="Q473" s="57"/>
      <c r="R473" s="57"/>
      <c r="S473" s="57"/>
      <c r="T473" s="57"/>
      <c r="U473" s="57"/>
    </row>
    <row r="474" spans="1:21">
      <c r="A474" s="57"/>
      <c r="B474" s="179">
        <v>42764</v>
      </c>
      <c r="C474" s="108" t="s">
        <v>514</v>
      </c>
      <c r="D474" s="108" t="s">
        <v>528</v>
      </c>
      <c r="E474" s="108" t="s">
        <v>511</v>
      </c>
      <c r="F474" s="108" t="s">
        <v>973</v>
      </c>
      <c r="G474" s="180">
        <v>5831.5186999999996</v>
      </c>
      <c r="H474" s="180">
        <v>9883.93</v>
      </c>
      <c r="I474" s="57"/>
      <c r="J474" s="57"/>
      <c r="K474" s="57"/>
      <c r="L474" s="57"/>
      <c r="M474" s="57"/>
      <c r="N474" s="57"/>
      <c r="O474" s="57"/>
      <c r="P474" s="57"/>
      <c r="Q474" s="57"/>
      <c r="R474" s="57"/>
      <c r="S474" s="57"/>
      <c r="T474" s="57"/>
      <c r="U474" s="57"/>
    </row>
    <row r="475" spans="1:21">
      <c r="A475" s="57"/>
      <c r="B475" s="179">
        <v>43244</v>
      </c>
      <c r="C475" s="108" t="s">
        <v>514</v>
      </c>
      <c r="D475" s="108" t="s">
        <v>500</v>
      </c>
      <c r="E475" s="108" t="s">
        <v>520</v>
      </c>
      <c r="F475" s="108" t="s">
        <v>974</v>
      </c>
      <c r="G475" s="180">
        <v>823.97889999999995</v>
      </c>
      <c r="H475" s="180">
        <v>2226.9699999999998</v>
      </c>
      <c r="I475" s="57"/>
      <c r="J475" s="57"/>
      <c r="K475" s="57"/>
      <c r="L475" s="57"/>
      <c r="M475" s="57"/>
      <c r="N475" s="57"/>
      <c r="O475" s="57"/>
      <c r="P475" s="57"/>
      <c r="Q475" s="57"/>
      <c r="R475" s="57"/>
      <c r="S475" s="57"/>
      <c r="T475" s="57"/>
      <c r="U475" s="57"/>
    </row>
    <row r="476" spans="1:21">
      <c r="A476" s="57"/>
      <c r="B476" s="179">
        <v>42887</v>
      </c>
      <c r="C476" s="108" t="s">
        <v>496</v>
      </c>
      <c r="D476" s="108" t="s">
        <v>510</v>
      </c>
      <c r="E476" s="108" t="s">
        <v>530</v>
      </c>
      <c r="F476" s="108" t="s">
        <v>975</v>
      </c>
      <c r="G476" s="180">
        <v>4504.0275000000001</v>
      </c>
      <c r="H476" s="180">
        <v>6005.37</v>
      </c>
      <c r="I476" s="57"/>
      <c r="J476" s="57"/>
      <c r="K476" s="57"/>
      <c r="L476" s="57"/>
      <c r="M476" s="57"/>
      <c r="N476" s="57"/>
      <c r="O476" s="57"/>
      <c r="P476" s="57"/>
      <c r="Q476" s="57"/>
      <c r="R476" s="57"/>
      <c r="S476" s="57"/>
      <c r="T476" s="57"/>
      <c r="U476" s="57"/>
    </row>
    <row r="477" spans="1:21">
      <c r="A477" s="57"/>
      <c r="B477" s="179">
        <v>43148</v>
      </c>
      <c r="C477" s="108" t="s">
        <v>108</v>
      </c>
      <c r="D477" s="108" t="s">
        <v>510</v>
      </c>
      <c r="E477" s="108" t="s">
        <v>569</v>
      </c>
      <c r="F477" s="108" t="s">
        <v>976</v>
      </c>
      <c r="G477" s="180">
        <v>2865.1244000000002</v>
      </c>
      <c r="H477" s="180">
        <v>6663.08</v>
      </c>
      <c r="I477" s="57"/>
      <c r="J477" s="57"/>
      <c r="K477" s="57"/>
      <c r="L477" s="57"/>
      <c r="M477" s="57"/>
      <c r="N477" s="57"/>
      <c r="O477" s="57"/>
      <c r="P477" s="57"/>
      <c r="Q477" s="57"/>
      <c r="R477" s="57"/>
      <c r="S477" s="57"/>
      <c r="T477" s="57"/>
      <c r="U477" s="57"/>
    </row>
    <row r="478" spans="1:21">
      <c r="A478" s="57"/>
      <c r="B478" s="179">
        <v>42853</v>
      </c>
      <c r="C478" s="108" t="s">
        <v>503</v>
      </c>
      <c r="D478" s="108" t="s">
        <v>497</v>
      </c>
      <c r="E478" s="108" t="s">
        <v>505</v>
      </c>
      <c r="F478" s="108" t="s">
        <v>977</v>
      </c>
      <c r="G478" s="180">
        <v>3290.5840000000003</v>
      </c>
      <c r="H478" s="180">
        <v>3739.3</v>
      </c>
      <c r="I478" s="57"/>
      <c r="J478" s="57"/>
      <c r="K478" s="57"/>
      <c r="L478" s="57"/>
      <c r="M478" s="57"/>
      <c r="N478" s="57"/>
      <c r="O478" s="57"/>
      <c r="P478" s="57"/>
      <c r="Q478" s="57"/>
      <c r="R478" s="57"/>
      <c r="S478" s="57"/>
      <c r="T478" s="57"/>
      <c r="U478" s="57"/>
    </row>
    <row r="479" spans="1:21">
      <c r="A479" s="57"/>
      <c r="B479" s="179">
        <v>43142</v>
      </c>
      <c r="C479" s="108" t="s">
        <v>503</v>
      </c>
      <c r="D479" s="108" t="s">
        <v>504</v>
      </c>
      <c r="E479" s="108" t="s">
        <v>569</v>
      </c>
      <c r="F479" s="108" t="s">
        <v>978</v>
      </c>
      <c r="G479" s="180">
        <v>4972.22</v>
      </c>
      <c r="H479" s="180">
        <v>9040.4</v>
      </c>
      <c r="I479" s="57"/>
      <c r="J479" s="57"/>
      <c r="K479" s="57"/>
      <c r="L479" s="57"/>
      <c r="M479" s="57"/>
      <c r="N479" s="57"/>
      <c r="O479" s="57"/>
      <c r="P479" s="57"/>
      <c r="Q479" s="57"/>
      <c r="R479" s="57"/>
      <c r="S479" s="57"/>
      <c r="T479" s="57"/>
      <c r="U479" s="57"/>
    </row>
    <row r="480" spans="1:21">
      <c r="A480" s="57"/>
      <c r="B480" s="179">
        <v>42813</v>
      </c>
      <c r="C480" s="108" t="s">
        <v>115</v>
      </c>
      <c r="D480" s="108" t="s">
        <v>504</v>
      </c>
      <c r="E480" s="108" t="s">
        <v>522</v>
      </c>
      <c r="F480" s="108" t="s">
        <v>979</v>
      </c>
      <c r="G480" s="180">
        <v>3434.0249999999996</v>
      </c>
      <c r="H480" s="180">
        <v>4578.7</v>
      </c>
      <c r="I480" s="57"/>
      <c r="J480" s="57"/>
      <c r="K480" s="57"/>
      <c r="L480" s="57"/>
      <c r="M480" s="57"/>
      <c r="N480" s="57"/>
      <c r="O480" s="57"/>
      <c r="P480" s="57"/>
      <c r="Q480" s="57"/>
      <c r="R480" s="57"/>
      <c r="S480" s="57"/>
      <c r="T480" s="57"/>
      <c r="U480" s="57"/>
    </row>
    <row r="481" spans="1:21">
      <c r="A481" s="57"/>
      <c r="B481" s="179">
        <v>43209</v>
      </c>
      <c r="C481" s="108" t="s">
        <v>514</v>
      </c>
      <c r="D481" s="108" t="s">
        <v>528</v>
      </c>
      <c r="E481" s="108" t="s">
        <v>508</v>
      </c>
      <c r="F481" s="108" t="s">
        <v>980</v>
      </c>
      <c r="G481" s="180">
        <v>1741.0227</v>
      </c>
      <c r="H481" s="180">
        <v>4048.89</v>
      </c>
      <c r="I481" s="57"/>
      <c r="J481" s="57"/>
      <c r="K481" s="57"/>
      <c r="L481" s="57"/>
      <c r="M481" s="57"/>
      <c r="N481" s="57"/>
      <c r="O481" s="57"/>
      <c r="P481" s="57"/>
      <c r="Q481" s="57"/>
      <c r="R481" s="57"/>
      <c r="S481" s="57"/>
      <c r="T481" s="57"/>
      <c r="U481" s="57"/>
    </row>
    <row r="482" spans="1:21">
      <c r="A482" s="57"/>
      <c r="B482" s="179">
        <v>42830</v>
      </c>
      <c r="C482" s="108" t="s">
        <v>514</v>
      </c>
      <c r="D482" s="108" t="s">
        <v>510</v>
      </c>
      <c r="E482" s="108" t="s">
        <v>569</v>
      </c>
      <c r="F482" s="108" t="s">
        <v>981</v>
      </c>
      <c r="G482" s="180">
        <v>789.06959999999992</v>
      </c>
      <c r="H482" s="180">
        <v>896.67</v>
      </c>
      <c r="I482" s="57"/>
      <c r="J482" s="57"/>
      <c r="K482" s="57"/>
      <c r="L482" s="57"/>
      <c r="M482" s="57"/>
      <c r="N482" s="57"/>
      <c r="O482" s="57"/>
      <c r="P482" s="57"/>
      <c r="Q482" s="57"/>
      <c r="R482" s="57"/>
      <c r="S482" s="57"/>
      <c r="T482" s="57"/>
      <c r="U482" s="57"/>
    </row>
    <row r="483" spans="1:21">
      <c r="A483" s="57"/>
      <c r="B483" s="179">
        <v>43288</v>
      </c>
      <c r="C483" s="108" t="s">
        <v>496</v>
      </c>
      <c r="D483" s="108" t="s">
        <v>497</v>
      </c>
      <c r="E483" s="108" t="s">
        <v>522</v>
      </c>
      <c r="F483" s="108" t="s">
        <v>982</v>
      </c>
      <c r="G483" s="180">
        <v>3014.3905000000004</v>
      </c>
      <c r="H483" s="180">
        <v>5480.71</v>
      </c>
      <c r="I483" s="57"/>
      <c r="J483" s="57"/>
      <c r="K483" s="57"/>
      <c r="L483" s="57"/>
      <c r="M483" s="57"/>
      <c r="N483" s="57"/>
      <c r="O483" s="57"/>
      <c r="P483" s="57"/>
      <c r="Q483" s="57"/>
      <c r="R483" s="57"/>
      <c r="S483" s="57"/>
      <c r="T483" s="57"/>
      <c r="U483" s="57"/>
    </row>
    <row r="484" spans="1:21">
      <c r="A484" s="57"/>
      <c r="B484" s="179">
        <v>42832</v>
      </c>
      <c r="C484" s="108" t="s">
        <v>503</v>
      </c>
      <c r="D484" s="108" t="s">
        <v>526</v>
      </c>
      <c r="E484" s="108" t="s">
        <v>535</v>
      </c>
      <c r="F484" s="108" t="s">
        <v>983</v>
      </c>
      <c r="G484" s="180">
        <v>865.99350000000004</v>
      </c>
      <c r="H484" s="180">
        <v>1924.43</v>
      </c>
      <c r="I484" s="57"/>
      <c r="J484" s="57"/>
      <c r="K484" s="57"/>
      <c r="L484" s="57"/>
      <c r="M484" s="57"/>
      <c r="N484" s="57"/>
      <c r="O484" s="57"/>
      <c r="P484" s="57"/>
      <c r="Q484" s="57"/>
      <c r="R484" s="57"/>
      <c r="S484" s="57"/>
      <c r="T484" s="57"/>
      <c r="U484" s="57"/>
    </row>
    <row r="485" spans="1:21">
      <c r="A485" s="57"/>
      <c r="B485" s="179">
        <v>43225</v>
      </c>
      <c r="C485" s="108" t="s">
        <v>496</v>
      </c>
      <c r="D485" s="108" t="s">
        <v>526</v>
      </c>
      <c r="E485" s="108" t="s">
        <v>520</v>
      </c>
      <c r="F485" s="108" t="s">
        <v>984</v>
      </c>
      <c r="G485" s="180">
        <v>1974.5040999999999</v>
      </c>
      <c r="H485" s="180">
        <v>4591.87</v>
      </c>
      <c r="I485" s="57"/>
      <c r="J485" s="57"/>
      <c r="K485" s="57"/>
      <c r="L485" s="57"/>
      <c r="M485" s="57"/>
      <c r="N485" s="57"/>
      <c r="O485" s="57"/>
      <c r="P485" s="57"/>
      <c r="Q485" s="57"/>
      <c r="R485" s="57"/>
      <c r="S485" s="57"/>
      <c r="T485" s="57"/>
      <c r="U485" s="57"/>
    </row>
    <row r="486" spans="1:21">
      <c r="A486" s="57"/>
      <c r="B486" s="179">
        <v>42837</v>
      </c>
      <c r="C486" s="108" t="s">
        <v>514</v>
      </c>
      <c r="D486" s="108" t="s">
        <v>500</v>
      </c>
      <c r="E486" s="108" t="s">
        <v>508</v>
      </c>
      <c r="F486" s="108" t="s">
        <v>985</v>
      </c>
      <c r="G486" s="180">
        <v>2522.2896999999998</v>
      </c>
      <c r="H486" s="180">
        <v>5865.79</v>
      </c>
      <c r="I486" s="57"/>
      <c r="J486" s="57"/>
      <c r="K486" s="57"/>
      <c r="L486" s="57"/>
      <c r="M486" s="57"/>
      <c r="N486" s="57"/>
      <c r="O486" s="57"/>
      <c r="P486" s="57"/>
      <c r="Q486" s="57"/>
      <c r="R486" s="57"/>
      <c r="S486" s="57"/>
      <c r="T486" s="57"/>
      <c r="U486" s="57"/>
    </row>
    <row r="487" spans="1:21">
      <c r="A487" s="57"/>
      <c r="B487" s="179">
        <v>43141</v>
      </c>
      <c r="C487" s="108" t="s">
        <v>496</v>
      </c>
      <c r="D487" s="108" t="s">
        <v>528</v>
      </c>
      <c r="E487" s="108" t="s">
        <v>505</v>
      </c>
      <c r="F487" s="108" t="s">
        <v>986</v>
      </c>
      <c r="G487" s="180">
        <v>5970.7384000000002</v>
      </c>
      <c r="H487" s="180">
        <v>6784.93</v>
      </c>
      <c r="I487" s="57"/>
      <c r="J487" s="57"/>
      <c r="K487" s="57"/>
      <c r="L487" s="57"/>
      <c r="M487" s="57"/>
      <c r="N487" s="57"/>
      <c r="O487" s="57"/>
      <c r="P487" s="57"/>
      <c r="Q487" s="57"/>
      <c r="R487" s="57"/>
      <c r="S487" s="57"/>
      <c r="T487" s="57"/>
      <c r="U487" s="57"/>
    </row>
    <row r="488" spans="1:21">
      <c r="A488" s="57"/>
      <c r="B488" s="179">
        <v>42791</v>
      </c>
      <c r="C488" s="108" t="s">
        <v>514</v>
      </c>
      <c r="D488" s="108" t="s">
        <v>504</v>
      </c>
      <c r="E488" s="108" t="s">
        <v>562</v>
      </c>
      <c r="F488" s="108" t="s">
        <v>987</v>
      </c>
      <c r="G488" s="180">
        <v>2947.3537500000002</v>
      </c>
      <c r="H488" s="180">
        <v>3152.25</v>
      </c>
      <c r="I488" s="57"/>
      <c r="J488" s="57"/>
      <c r="K488" s="57"/>
      <c r="L488" s="57"/>
      <c r="M488" s="57"/>
      <c r="N488" s="57"/>
      <c r="O488" s="57"/>
      <c r="P488" s="57"/>
      <c r="Q488" s="57"/>
      <c r="R488" s="57"/>
      <c r="S488" s="57"/>
      <c r="T488" s="57"/>
      <c r="U488" s="57"/>
    </row>
    <row r="489" spans="1:21">
      <c r="A489" s="57"/>
      <c r="B489" s="179">
        <v>43116</v>
      </c>
      <c r="C489" s="108" t="s">
        <v>503</v>
      </c>
      <c r="D489" s="108" t="s">
        <v>507</v>
      </c>
      <c r="E489" s="108" t="s">
        <v>562</v>
      </c>
      <c r="F489" s="108" t="s">
        <v>988</v>
      </c>
      <c r="G489" s="180">
        <v>3468.3440000000001</v>
      </c>
      <c r="H489" s="180">
        <v>6306.08</v>
      </c>
      <c r="I489" s="57"/>
      <c r="J489" s="57"/>
      <c r="K489" s="57"/>
      <c r="L489" s="57"/>
      <c r="M489" s="57"/>
      <c r="N489" s="57"/>
      <c r="O489" s="57"/>
      <c r="P489" s="57"/>
      <c r="Q489" s="57"/>
      <c r="R489" s="57"/>
      <c r="S489" s="57"/>
      <c r="T489" s="57"/>
      <c r="U489" s="57"/>
    </row>
    <row r="490" spans="1:21">
      <c r="A490" s="57"/>
      <c r="B490" s="179">
        <v>42845</v>
      </c>
      <c r="C490" s="108" t="s">
        <v>496</v>
      </c>
      <c r="D490" s="108" t="s">
        <v>510</v>
      </c>
      <c r="E490" s="108" t="s">
        <v>522</v>
      </c>
      <c r="F490" s="108" t="s">
        <v>636</v>
      </c>
      <c r="G490" s="180">
        <v>5392.3649999999998</v>
      </c>
      <c r="H490" s="180">
        <v>7189.82</v>
      </c>
      <c r="I490" s="57"/>
      <c r="J490" s="57"/>
      <c r="K490" s="57"/>
      <c r="L490" s="57"/>
      <c r="M490" s="57"/>
      <c r="N490" s="57"/>
      <c r="O490" s="57"/>
      <c r="P490" s="57"/>
      <c r="Q490" s="57"/>
      <c r="R490" s="57"/>
      <c r="S490" s="57"/>
      <c r="T490" s="57"/>
      <c r="U490" s="57"/>
    </row>
    <row r="491" spans="1:21">
      <c r="A491" s="57"/>
      <c r="B491" s="179">
        <v>43448</v>
      </c>
      <c r="C491" s="108" t="s">
        <v>514</v>
      </c>
      <c r="D491" s="108" t="s">
        <v>500</v>
      </c>
      <c r="E491" s="108" t="s">
        <v>569</v>
      </c>
      <c r="F491" s="108" t="s">
        <v>989</v>
      </c>
      <c r="G491" s="180">
        <v>6245.3716000000013</v>
      </c>
      <c r="H491" s="180">
        <v>9184.3700000000008</v>
      </c>
      <c r="I491" s="57"/>
      <c r="J491" s="57"/>
      <c r="K491" s="57"/>
      <c r="L491" s="57"/>
      <c r="M491" s="57"/>
      <c r="N491" s="57"/>
      <c r="O491" s="57"/>
      <c r="P491" s="57"/>
      <c r="Q491" s="57"/>
      <c r="R491" s="57"/>
      <c r="S491" s="57"/>
      <c r="T491" s="57"/>
      <c r="U491" s="57"/>
    </row>
    <row r="492" spans="1:21">
      <c r="A492" s="57"/>
      <c r="B492" s="179">
        <v>42958</v>
      </c>
      <c r="C492" s="108" t="s">
        <v>496</v>
      </c>
      <c r="D492" s="108" t="s">
        <v>526</v>
      </c>
      <c r="E492" s="108" t="s">
        <v>501</v>
      </c>
      <c r="F492" s="108" t="s">
        <v>990</v>
      </c>
      <c r="G492" s="180">
        <v>2583.5568000000003</v>
      </c>
      <c r="H492" s="180">
        <v>2935.86</v>
      </c>
      <c r="I492" s="57"/>
      <c r="J492" s="57"/>
      <c r="K492" s="57"/>
      <c r="L492" s="57"/>
      <c r="M492" s="57"/>
      <c r="N492" s="57"/>
      <c r="O492" s="57"/>
      <c r="P492" s="57"/>
      <c r="Q492" s="57"/>
      <c r="R492" s="57"/>
      <c r="S492" s="57"/>
      <c r="T492" s="57"/>
      <c r="U492" s="57"/>
    </row>
    <row r="493" spans="1:21">
      <c r="A493" s="57"/>
      <c r="B493" s="179">
        <v>43300</v>
      </c>
      <c r="C493" s="108" t="s">
        <v>496</v>
      </c>
      <c r="D493" s="108" t="s">
        <v>507</v>
      </c>
      <c r="E493" s="108" t="s">
        <v>524</v>
      </c>
      <c r="F493" s="108" t="s">
        <v>991</v>
      </c>
      <c r="G493" s="180">
        <v>1333.3050000000001</v>
      </c>
      <c r="H493" s="180">
        <v>2962.9</v>
      </c>
      <c r="I493" s="57"/>
      <c r="J493" s="57"/>
      <c r="K493" s="57"/>
      <c r="L493" s="57"/>
      <c r="M493" s="57"/>
      <c r="N493" s="57"/>
      <c r="O493" s="57"/>
      <c r="P493" s="57"/>
      <c r="Q493" s="57"/>
      <c r="R493" s="57"/>
      <c r="S493" s="57"/>
      <c r="T493" s="57"/>
      <c r="U493" s="57"/>
    </row>
    <row r="494" spans="1:21">
      <c r="A494" s="57"/>
      <c r="B494" s="179">
        <v>43060</v>
      </c>
      <c r="C494" s="108" t="s">
        <v>514</v>
      </c>
      <c r="D494" s="108" t="s">
        <v>504</v>
      </c>
      <c r="E494" s="108" t="s">
        <v>508</v>
      </c>
      <c r="F494" s="108" t="s">
        <v>992</v>
      </c>
      <c r="G494" s="180">
        <v>2500.83</v>
      </c>
      <c r="H494" s="180">
        <v>6759</v>
      </c>
      <c r="I494" s="57"/>
      <c r="J494" s="57"/>
      <c r="K494" s="57"/>
      <c r="L494" s="57"/>
      <c r="M494" s="57"/>
      <c r="N494" s="57"/>
      <c r="O494" s="57"/>
      <c r="P494" s="57"/>
      <c r="Q494" s="57"/>
      <c r="R494" s="57"/>
      <c r="S494" s="57"/>
      <c r="T494" s="57"/>
      <c r="U494" s="57"/>
    </row>
    <row r="495" spans="1:21">
      <c r="A495" s="57"/>
      <c r="B495" s="179">
        <v>43217</v>
      </c>
      <c r="C495" s="108" t="s">
        <v>503</v>
      </c>
      <c r="D495" s="108" t="s">
        <v>497</v>
      </c>
      <c r="E495" s="108" t="s">
        <v>515</v>
      </c>
      <c r="F495" s="108" t="s">
        <v>993</v>
      </c>
      <c r="G495" s="180">
        <v>2387.4477000000002</v>
      </c>
      <c r="H495" s="180">
        <v>2553.42</v>
      </c>
      <c r="I495" s="57"/>
      <c r="J495" s="57"/>
      <c r="K495" s="57"/>
      <c r="L495" s="57"/>
      <c r="M495" s="57"/>
      <c r="N495" s="57"/>
      <c r="O495" s="57"/>
      <c r="P495" s="57"/>
      <c r="Q495" s="57"/>
      <c r="R495" s="57"/>
      <c r="S495" s="57"/>
      <c r="T495" s="57"/>
      <c r="U495" s="57"/>
    </row>
    <row r="496" spans="1:21">
      <c r="A496" s="57"/>
      <c r="B496" s="179">
        <v>42839</v>
      </c>
      <c r="C496" s="108" t="s">
        <v>514</v>
      </c>
      <c r="D496" s="108" t="s">
        <v>404</v>
      </c>
      <c r="E496" s="108" t="s">
        <v>508</v>
      </c>
      <c r="F496" s="108" t="s">
        <v>875</v>
      </c>
      <c r="G496" s="180">
        <v>5822.4975999999997</v>
      </c>
      <c r="H496" s="180">
        <v>9868.64</v>
      </c>
      <c r="I496" s="57"/>
      <c r="J496" s="57"/>
      <c r="K496" s="57"/>
      <c r="L496" s="57"/>
      <c r="M496" s="57"/>
      <c r="N496" s="57"/>
      <c r="O496" s="57"/>
      <c r="P496" s="57"/>
      <c r="Q496" s="57"/>
      <c r="R496" s="57"/>
      <c r="S496" s="57"/>
      <c r="T496" s="57"/>
      <c r="U496" s="57"/>
    </row>
    <row r="497" spans="1:21">
      <c r="A497" s="57"/>
      <c r="B497" s="179">
        <v>43361</v>
      </c>
      <c r="C497" s="108" t="s">
        <v>496</v>
      </c>
      <c r="D497" s="108" t="s">
        <v>528</v>
      </c>
      <c r="E497" s="108" t="s">
        <v>520</v>
      </c>
      <c r="F497" s="108" t="s">
        <v>994</v>
      </c>
      <c r="G497" s="180">
        <v>3598.8477999999996</v>
      </c>
      <c r="H497" s="180">
        <v>6204.91</v>
      </c>
      <c r="I497" s="57"/>
      <c r="J497" s="57"/>
      <c r="K497" s="57"/>
      <c r="L497" s="57"/>
      <c r="M497" s="57"/>
      <c r="N497" s="57"/>
      <c r="O497" s="57"/>
      <c r="P497" s="57"/>
      <c r="Q497" s="57"/>
      <c r="R497" s="57"/>
      <c r="S497" s="57"/>
      <c r="T497" s="57"/>
      <c r="U497" s="57"/>
    </row>
    <row r="498" spans="1:21">
      <c r="A498" s="57"/>
      <c r="B498" s="179">
        <v>42754</v>
      </c>
      <c r="C498" s="108" t="s">
        <v>496</v>
      </c>
      <c r="D498" s="108" t="s">
        <v>507</v>
      </c>
      <c r="E498" s="108" t="s">
        <v>524</v>
      </c>
      <c r="F498" s="108" t="s">
        <v>995</v>
      </c>
      <c r="G498" s="180">
        <v>4427.9618</v>
      </c>
      <c r="H498" s="180">
        <v>7505.02</v>
      </c>
      <c r="I498" s="57"/>
      <c r="J498" s="57"/>
      <c r="K498" s="57"/>
      <c r="L498" s="57"/>
      <c r="M498" s="57"/>
      <c r="N498" s="57"/>
      <c r="O498" s="57"/>
      <c r="P498" s="57"/>
      <c r="Q498" s="57"/>
      <c r="R498" s="57"/>
      <c r="S498" s="57"/>
      <c r="T498" s="57"/>
      <c r="U498" s="57"/>
    </row>
    <row r="499" spans="1:21">
      <c r="A499" s="57"/>
      <c r="B499" s="179">
        <v>43399</v>
      </c>
      <c r="C499" s="108" t="s">
        <v>514</v>
      </c>
      <c r="D499" s="108" t="s">
        <v>526</v>
      </c>
      <c r="E499" s="108" t="s">
        <v>530</v>
      </c>
      <c r="F499" s="108" t="s">
        <v>996</v>
      </c>
      <c r="G499" s="180">
        <v>2137.2927</v>
      </c>
      <c r="H499" s="180">
        <v>3622.53</v>
      </c>
      <c r="I499" s="57"/>
      <c r="J499" s="57"/>
      <c r="K499" s="57"/>
      <c r="L499" s="57"/>
      <c r="M499" s="57"/>
      <c r="N499" s="57"/>
      <c r="O499" s="57"/>
      <c r="P499" s="57"/>
      <c r="Q499" s="57"/>
      <c r="R499" s="57"/>
      <c r="S499" s="57"/>
      <c r="T499" s="57"/>
      <c r="U499" s="57"/>
    </row>
    <row r="500" spans="1:21">
      <c r="A500" s="57"/>
      <c r="B500" s="179">
        <v>43007</v>
      </c>
      <c r="C500" s="108" t="s">
        <v>514</v>
      </c>
      <c r="D500" s="108" t="s">
        <v>504</v>
      </c>
      <c r="E500" s="108" t="s">
        <v>498</v>
      </c>
      <c r="F500" s="108" t="s">
        <v>997</v>
      </c>
      <c r="G500" s="180">
        <v>6424.8304000000007</v>
      </c>
      <c r="H500" s="180">
        <v>9448.2800000000007</v>
      </c>
      <c r="I500" s="57"/>
      <c r="J500" s="57"/>
      <c r="K500" s="57"/>
      <c r="L500" s="57"/>
      <c r="M500" s="57"/>
      <c r="N500" s="57"/>
      <c r="O500" s="57"/>
      <c r="P500" s="57"/>
      <c r="Q500" s="57"/>
      <c r="R500" s="57"/>
      <c r="S500" s="57"/>
      <c r="T500" s="57"/>
      <c r="U500" s="57"/>
    </row>
    <row r="501" spans="1:21">
      <c r="A501" s="57"/>
      <c r="B501" s="179">
        <v>43322</v>
      </c>
      <c r="C501" s="108" t="s">
        <v>108</v>
      </c>
      <c r="D501" s="108" t="s">
        <v>504</v>
      </c>
      <c r="E501" s="108" t="s">
        <v>530</v>
      </c>
      <c r="F501" s="108" t="s">
        <v>998</v>
      </c>
      <c r="G501" s="180">
        <v>2140.5230000000001</v>
      </c>
      <c r="H501" s="180">
        <v>3891.86</v>
      </c>
      <c r="I501" s="57"/>
      <c r="J501" s="57"/>
      <c r="K501" s="57"/>
      <c r="L501" s="57"/>
      <c r="M501" s="57"/>
      <c r="N501" s="57"/>
      <c r="O501" s="57"/>
      <c r="P501" s="57"/>
      <c r="Q501" s="57"/>
      <c r="R501" s="57"/>
      <c r="S501" s="57"/>
      <c r="T501" s="57"/>
      <c r="U501" s="57"/>
    </row>
    <row r="502" spans="1:21">
      <c r="A502" s="57"/>
      <c r="B502" s="179">
        <v>42945</v>
      </c>
      <c r="C502" s="108" t="s">
        <v>503</v>
      </c>
      <c r="D502" s="108" t="s">
        <v>504</v>
      </c>
      <c r="E502" s="108" t="s">
        <v>535</v>
      </c>
      <c r="F502" s="108" t="s">
        <v>999</v>
      </c>
      <c r="G502" s="180">
        <v>966.49300000000005</v>
      </c>
      <c r="H502" s="180">
        <v>1757.26</v>
      </c>
      <c r="I502" s="57"/>
      <c r="J502" s="57"/>
      <c r="K502" s="57"/>
      <c r="L502" s="57"/>
      <c r="M502" s="57"/>
      <c r="N502" s="57"/>
      <c r="O502" s="57"/>
      <c r="P502" s="57"/>
      <c r="Q502" s="57"/>
      <c r="R502" s="57"/>
      <c r="S502" s="57"/>
      <c r="T502" s="57"/>
      <c r="U502" s="57"/>
    </row>
    <row r="503" spans="1:21">
      <c r="A503" s="57"/>
      <c r="B503" s="179">
        <v>43464</v>
      </c>
      <c r="C503" s="108" t="s">
        <v>514</v>
      </c>
      <c r="D503" s="108" t="s">
        <v>504</v>
      </c>
      <c r="E503" s="108" t="s">
        <v>522</v>
      </c>
      <c r="F503" s="108" t="s">
        <v>1000</v>
      </c>
      <c r="G503" s="180">
        <v>1309.4024999999999</v>
      </c>
      <c r="H503" s="180">
        <v>1745.87</v>
      </c>
      <c r="I503" s="57"/>
      <c r="J503" s="57"/>
      <c r="K503" s="57"/>
      <c r="L503" s="57"/>
      <c r="M503" s="57"/>
      <c r="N503" s="57"/>
      <c r="O503" s="57"/>
      <c r="P503" s="57"/>
      <c r="Q503" s="57"/>
      <c r="R503" s="57"/>
      <c r="S503" s="57"/>
      <c r="T503" s="57"/>
      <c r="U503" s="57"/>
    </row>
    <row r="504" spans="1:21">
      <c r="A504" s="57"/>
      <c r="B504" s="179">
        <v>42775</v>
      </c>
      <c r="C504" s="108" t="s">
        <v>108</v>
      </c>
      <c r="D504" s="108" t="s">
        <v>510</v>
      </c>
      <c r="E504" s="108" t="s">
        <v>530</v>
      </c>
      <c r="F504" s="108" t="s">
        <v>1001</v>
      </c>
      <c r="G504" s="180">
        <v>3654.0524999999998</v>
      </c>
      <c r="H504" s="180">
        <v>4872.07</v>
      </c>
      <c r="I504" s="57"/>
      <c r="J504" s="57"/>
      <c r="K504" s="57"/>
      <c r="L504" s="57"/>
      <c r="M504" s="57"/>
      <c r="N504" s="57"/>
      <c r="O504" s="57"/>
      <c r="P504" s="57"/>
      <c r="Q504" s="57"/>
      <c r="R504" s="57"/>
      <c r="S504" s="57"/>
      <c r="T504" s="57"/>
      <c r="U504" s="57"/>
    </row>
    <row r="505" spans="1:21">
      <c r="A505" s="57"/>
      <c r="B505" s="179">
        <v>43126</v>
      </c>
      <c r="C505" s="108" t="s">
        <v>503</v>
      </c>
      <c r="D505" s="108" t="s">
        <v>528</v>
      </c>
      <c r="E505" s="108" t="s">
        <v>508</v>
      </c>
      <c r="F505" s="108" t="s">
        <v>1002</v>
      </c>
      <c r="G505" s="180">
        <v>1404.8010000000002</v>
      </c>
      <c r="H505" s="180">
        <v>3121.78</v>
      </c>
      <c r="I505" s="57"/>
      <c r="J505" s="57"/>
      <c r="K505" s="57"/>
      <c r="L505" s="57"/>
      <c r="M505" s="57"/>
      <c r="N505" s="57"/>
      <c r="O505" s="57"/>
      <c r="P505" s="57"/>
      <c r="Q505" s="57"/>
      <c r="R505" s="57"/>
      <c r="S505" s="57"/>
      <c r="T505" s="57"/>
      <c r="U505" s="57"/>
    </row>
    <row r="506" spans="1:21">
      <c r="A506" s="57"/>
      <c r="B506" s="179">
        <v>43023</v>
      </c>
      <c r="C506" s="108" t="s">
        <v>496</v>
      </c>
      <c r="D506" s="108" t="s">
        <v>526</v>
      </c>
      <c r="E506" s="108" t="s">
        <v>520</v>
      </c>
      <c r="F506" s="108" t="s">
        <v>1003</v>
      </c>
      <c r="G506" s="180">
        <v>56.572499999999998</v>
      </c>
      <c r="H506" s="180">
        <v>75.430000000000007</v>
      </c>
      <c r="I506" s="57"/>
      <c r="J506" s="57"/>
      <c r="K506" s="57"/>
      <c r="L506" s="57"/>
      <c r="M506" s="57"/>
      <c r="N506" s="57"/>
      <c r="O506" s="57"/>
      <c r="P506" s="57"/>
      <c r="Q506" s="57"/>
      <c r="R506" s="57"/>
      <c r="S506" s="57"/>
      <c r="T506" s="57"/>
      <c r="U506" s="57"/>
    </row>
    <row r="507" spans="1:21">
      <c r="A507" s="57"/>
      <c r="B507" s="179">
        <v>43182</v>
      </c>
      <c r="C507" s="108" t="s">
        <v>514</v>
      </c>
      <c r="D507" s="108" t="s">
        <v>510</v>
      </c>
      <c r="E507" s="108" t="s">
        <v>537</v>
      </c>
      <c r="F507" s="108" t="s">
        <v>1004</v>
      </c>
      <c r="G507" s="180">
        <v>522.44995000000006</v>
      </c>
      <c r="H507" s="180">
        <v>558.77</v>
      </c>
      <c r="I507" s="57"/>
      <c r="J507" s="57"/>
      <c r="K507" s="57"/>
      <c r="L507" s="57"/>
      <c r="M507" s="57"/>
      <c r="N507" s="57"/>
      <c r="O507" s="57"/>
      <c r="P507" s="57"/>
      <c r="Q507" s="57"/>
      <c r="R507" s="57"/>
      <c r="S507" s="57"/>
      <c r="T507" s="57"/>
      <c r="U507" s="57"/>
    </row>
    <row r="508" spans="1:21">
      <c r="A508" s="57"/>
      <c r="B508" s="179">
        <v>43008</v>
      </c>
      <c r="C508" s="108" t="s">
        <v>503</v>
      </c>
      <c r="D508" s="108" t="s">
        <v>404</v>
      </c>
      <c r="E508" s="108" t="s">
        <v>511</v>
      </c>
      <c r="F508" s="108" t="s">
        <v>1005</v>
      </c>
      <c r="G508" s="180">
        <v>947.32330000000002</v>
      </c>
      <c r="H508" s="180">
        <v>1013.18</v>
      </c>
      <c r="I508" s="57"/>
      <c r="J508" s="57"/>
      <c r="K508" s="57"/>
      <c r="L508" s="57"/>
      <c r="M508" s="57"/>
      <c r="N508" s="57"/>
      <c r="O508" s="57"/>
      <c r="P508" s="57"/>
      <c r="Q508" s="57"/>
      <c r="R508" s="57"/>
      <c r="S508" s="57"/>
      <c r="T508" s="57"/>
      <c r="U508" s="57"/>
    </row>
    <row r="509" spans="1:21">
      <c r="A509" s="57"/>
      <c r="B509" s="179">
        <v>43335</v>
      </c>
      <c r="C509" s="108" t="s">
        <v>108</v>
      </c>
      <c r="D509" s="108" t="s">
        <v>504</v>
      </c>
      <c r="E509" s="108" t="s">
        <v>537</v>
      </c>
      <c r="F509" s="108" t="s">
        <v>1006</v>
      </c>
      <c r="G509" s="180">
        <v>1107.1949999999999</v>
      </c>
      <c r="H509" s="180">
        <v>1476.26</v>
      </c>
      <c r="I509" s="57"/>
      <c r="J509" s="57"/>
      <c r="K509" s="57"/>
      <c r="L509" s="57"/>
      <c r="M509" s="57"/>
      <c r="N509" s="57"/>
      <c r="O509" s="57"/>
      <c r="P509" s="57"/>
      <c r="Q509" s="57"/>
      <c r="R509" s="57"/>
      <c r="S509" s="57"/>
      <c r="T509" s="57"/>
      <c r="U509" s="57"/>
    </row>
    <row r="510" spans="1:21">
      <c r="A510" s="57"/>
      <c r="B510" s="179">
        <v>42812</v>
      </c>
      <c r="C510" s="108" t="s">
        <v>514</v>
      </c>
      <c r="D510" s="108" t="s">
        <v>526</v>
      </c>
      <c r="E510" s="108" t="s">
        <v>569</v>
      </c>
      <c r="F510" s="108" t="s">
        <v>1007</v>
      </c>
      <c r="G510" s="180">
        <v>2600.9643000000005</v>
      </c>
      <c r="H510" s="180">
        <v>2781.78</v>
      </c>
      <c r="I510" s="57"/>
      <c r="J510" s="57"/>
      <c r="K510" s="57"/>
      <c r="L510" s="57"/>
      <c r="M510" s="57"/>
      <c r="N510" s="57"/>
      <c r="O510" s="57"/>
      <c r="P510" s="57"/>
      <c r="Q510" s="57"/>
      <c r="R510" s="57"/>
      <c r="S510" s="57"/>
      <c r="T510" s="57"/>
      <c r="U510" s="57"/>
    </row>
    <row r="511" spans="1:21">
      <c r="A511" s="57"/>
      <c r="B511" s="179">
        <v>43114</v>
      </c>
      <c r="C511" s="108" t="s">
        <v>496</v>
      </c>
      <c r="D511" s="108" t="s">
        <v>500</v>
      </c>
      <c r="E511" s="108" t="s">
        <v>530</v>
      </c>
      <c r="F511" s="108" t="s">
        <v>1008</v>
      </c>
      <c r="G511" s="180">
        <v>6993.4821000000002</v>
      </c>
      <c r="H511" s="180">
        <v>7479.66</v>
      </c>
      <c r="I511" s="57"/>
      <c r="J511" s="57"/>
      <c r="K511" s="57"/>
      <c r="L511" s="57"/>
      <c r="M511" s="57"/>
      <c r="N511" s="57"/>
      <c r="O511" s="57"/>
      <c r="P511" s="57"/>
      <c r="Q511" s="57"/>
      <c r="R511" s="57"/>
      <c r="S511" s="57"/>
      <c r="T511" s="57"/>
      <c r="U511" s="57"/>
    </row>
    <row r="512" spans="1:21">
      <c r="A512" s="57"/>
      <c r="B512" s="179">
        <v>43086</v>
      </c>
      <c r="C512" s="108" t="s">
        <v>503</v>
      </c>
      <c r="D512" s="108" t="s">
        <v>510</v>
      </c>
      <c r="E512" s="108" t="s">
        <v>508</v>
      </c>
      <c r="F512" s="108" t="s">
        <v>1009</v>
      </c>
      <c r="G512" s="180">
        <v>8077.5304500000002</v>
      </c>
      <c r="H512" s="180">
        <v>8639.07</v>
      </c>
      <c r="I512" s="57"/>
      <c r="J512" s="57"/>
      <c r="K512" s="57"/>
      <c r="L512" s="57"/>
      <c r="M512" s="57"/>
      <c r="N512" s="57"/>
      <c r="O512" s="57"/>
      <c r="P512" s="57"/>
      <c r="Q512" s="57"/>
      <c r="R512" s="57"/>
      <c r="S512" s="57"/>
      <c r="T512" s="57"/>
      <c r="U512" s="57"/>
    </row>
    <row r="513" spans="1:21">
      <c r="A513" s="57"/>
      <c r="B513" s="179">
        <v>43307</v>
      </c>
      <c r="C513" s="108" t="s">
        <v>496</v>
      </c>
      <c r="D513" s="108" t="s">
        <v>497</v>
      </c>
      <c r="E513" s="108" t="s">
        <v>524</v>
      </c>
      <c r="F513" s="108" t="s">
        <v>1010</v>
      </c>
      <c r="G513" s="180">
        <v>4286.4764999999998</v>
      </c>
      <c r="H513" s="180">
        <v>9968.5499999999993</v>
      </c>
      <c r="I513" s="57"/>
      <c r="J513" s="57"/>
      <c r="K513" s="57"/>
      <c r="L513" s="57"/>
      <c r="M513" s="57"/>
      <c r="N513" s="57"/>
      <c r="O513" s="57"/>
      <c r="P513" s="57"/>
      <c r="Q513" s="57"/>
      <c r="R513" s="57"/>
      <c r="S513" s="57"/>
      <c r="T513" s="57"/>
      <c r="U513" s="57"/>
    </row>
    <row r="514" spans="1:21">
      <c r="A514" s="57"/>
      <c r="B514" s="179">
        <v>42964</v>
      </c>
      <c r="C514" s="108" t="s">
        <v>496</v>
      </c>
      <c r="D514" s="108" t="s">
        <v>507</v>
      </c>
      <c r="E514" s="108" t="s">
        <v>498</v>
      </c>
      <c r="F514" s="108" t="s">
        <v>1011</v>
      </c>
      <c r="G514" s="180">
        <v>1738.6240000000003</v>
      </c>
      <c r="H514" s="180">
        <v>2556.8000000000002</v>
      </c>
      <c r="I514" s="57"/>
      <c r="J514" s="57"/>
      <c r="K514" s="57"/>
      <c r="L514" s="57"/>
      <c r="M514" s="57"/>
      <c r="N514" s="57"/>
      <c r="O514" s="57"/>
      <c r="P514" s="57"/>
      <c r="Q514" s="57"/>
      <c r="R514" s="57"/>
      <c r="S514" s="57"/>
      <c r="T514" s="57"/>
      <c r="U514" s="57"/>
    </row>
    <row r="515" spans="1:21">
      <c r="A515" s="57"/>
      <c r="B515" s="179">
        <v>43396</v>
      </c>
      <c r="C515" s="108" t="s">
        <v>514</v>
      </c>
      <c r="D515" s="108" t="s">
        <v>507</v>
      </c>
      <c r="E515" s="108" t="s">
        <v>530</v>
      </c>
      <c r="F515" s="108" t="s">
        <v>1012</v>
      </c>
      <c r="G515" s="180">
        <v>6467.956000000001</v>
      </c>
      <c r="H515" s="180">
        <v>6917.6</v>
      </c>
      <c r="I515" s="57"/>
      <c r="J515" s="57"/>
      <c r="K515" s="57"/>
      <c r="L515" s="57"/>
      <c r="M515" s="57"/>
      <c r="N515" s="57"/>
      <c r="O515" s="57"/>
      <c r="P515" s="57"/>
      <c r="Q515" s="57"/>
      <c r="R515" s="57"/>
      <c r="S515" s="57"/>
      <c r="T515" s="57"/>
      <c r="U515" s="57"/>
    </row>
    <row r="516" spans="1:21">
      <c r="A516" s="57"/>
      <c r="B516" s="179">
        <v>42983</v>
      </c>
      <c r="C516" s="108" t="s">
        <v>108</v>
      </c>
      <c r="D516" s="108" t="s">
        <v>528</v>
      </c>
      <c r="E516" s="108" t="s">
        <v>501</v>
      </c>
      <c r="F516" s="108" t="s">
        <v>542</v>
      </c>
      <c r="G516" s="180">
        <v>6648.6824999999999</v>
      </c>
      <c r="H516" s="180">
        <v>8864.91</v>
      </c>
      <c r="I516" s="57"/>
      <c r="J516" s="57"/>
      <c r="K516" s="57"/>
      <c r="L516" s="57"/>
      <c r="M516" s="57"/>
      <c r="N516" s="57"/>
      <c r="O516" s="57"/>
      <c r="P516" s="57"/>
      <c r="Q516" s="57"/>
      <c r="R516" s="57"/>
      <c r="S516" s="57"/>
      <c r="T516" s="57"/>
      <c r="U516" s="57"/>
    </row>
    <row r="517" spans="1:21">
      <c r="A517" s="57"/>
      <c r="B517" s="179">
        <v>43115</v>
      </c>
      <c r="C517" s="108" t="s">
        <v>496</v>
      </c>
      <c r="D517" s="108" t="s">
        <v>510</v>
      </c>
      <c r="E517" s="108" t="s">
        <v>508</v>
      </c>
      <c r="F517" s="108" t="s">
        <v>1013</v>
      </c>
      <c r="G517" s="180">
        <v>78.909300000000002</v>
      </c>
      <c r="H517" s="180">
        <v>183.51</v>
      </c>
      <c r="I517" s="57"/>
      <c r="J517" s="57"/>
      <c r="K517" s="57"/>
      <c r="L517" s="57"/>
      <c r="M517" s="57"/>
      <c r="N517" s="57"/>
      <c r="O517" s="57"/>
      <c r="P517" s="57"/>
      <c r="Q517" s="57"/>
      <c r="R517" s="57"/>
      <c r="S517" s="57"/>
      <c r="T517" s="57"/>
      <c r="U517" s="57"/>
    </row>
    <row r="518" spans="1:21">
      <c r="A518" s="57"/>
      <c r="B518" s="179">
        <v>43053</v>
      </c>
      <c r="C518" s="108" t="s">
        <v>108</v>
      </c>
      <c r="D518" s="108" t="s">
        <v>510</v>
      </c>
      <c r="E518" s="108" t="s">
        <v>569</v>
      </c>
      <c r="F518" s="108" t="s">
        <v>1014</v>
      </c>
      <c r="G518" s="180">
        <v>4520.3884000000007</v>
      </c>
      <c r="H518" s="180">
        <v>6647.63</v>
      </c>
      <c r="I518" s="57"/>
      <c r="J518" s="57"/>
      <c r="K518" s="57"/>
      <c r="L518" s="57"/>
      <c r="M518" s="57"/>
      <c r="N518" s="57"/>
      <c r="O518" s="57"/>
      <c r="P518" s="57"/>
      <c r="Q518" s="57"/>
      <c r="R518" s="57"/>
      <c r="S518" s="57"/>
      <c r="T518" s="57"/>
      <c r="U518" s="57"/>
    </row>
    <row r="519" spans="1:21">
      <c r="A519" s="57"/>
      <c r="B519" s="179">
        <v>43354</v>
      </c>
      <c r="C519" s="108" t="s">
        <v>514</v>
      </c>
      <c r="D519" s="108" t="s">
        <v>526</v>
      </c>
      <c r="E519" s="108" t="s">
        <v>524</v>
      </c>
      <c r="F519" s="108" t="s">
        <v>1015</v>
      </c>
      <c r="G519" s="180">
        <v>45.624699999999997</v>
      </c>
      <c r="H519" s="180">
        <v>77.33</v>
      </c>
      <c r="I519" s="57"/>
      <c r="J519" s="57"/>
      <c r="K519" s="57"/>
      <c r="L519" s="57"/>
      <c r="M519" s="57"/>
      <c r="N519" s="57"/>
      <c r="O519" s="57"/>
      <c r="P519" s="57"/>
      <c r="Q519" s="57"/>
      <c r="R519" s="57"/>
      <c r="S519" s="57"/>
      <c r="T519" s="57"/>
      <c r="U519" s="57"/>
    </row>
    <row r="520" spans="1:21">
      <c r="A520" s="57"/>
      <c r="B520" s="179">
        <v>42850</v>
      </c>
      <c r="C520" s="108" t="s">
        <v>514</v>
      </c>
      <c r="D520" s="108" t="s">
        <v>526</v>
      </c>
      <c r="E520" s="108" t="s">
        <v>505</v>
      </c>
      <c r="F520" s="108" t="s">
        <v>1016</v>
      </c>
      <c r="G520" s="180">
        <v>2700.3072000000002</v>
      </c>
      <c r="H520" s="180">
        <v>3971.04</v>
      </c>
      <c r="I520" s="57"/>
      <c r="J520" s="57"/>
      <c r="K520" s="57"/>
      <c r="L520" s="57"/>
      <c r="M520" s="57"/>
      <c r="N520" s="57"/>
      <c r="O520" s="57"/>
      <c r="P520" s="57"/>
      <c r="Q520" s="57"/>
      <c r="R520" s="57"/>
      <c r="S520" s="57"/>
      <c r="T520" s="57"/>
      <c r="U520" s="57"/>
    </row>
    <row r="521" spans="1:21">
      <c r="A521" s="57"/>
      <c r="B521" s="179">
        <v>43106</v>
      </c>
      <c r="C521" s="108" t="s">
        <v>115</v>
      </c>
      <c r="D521" s="108" t="s">
        <v>526</v>
      </c>
      <c r="E521" s="108" t="s">
        <v>498</v>
      </c>
      <c r="F521" s="108" t="s">
        <v>1017</v>
      </c>
      <c r="G521" s="180">
        <v>8498.8227499999994</v>
      </c>
      <c r="H521" s="180">
        <v>9089.65</v>
      </c>
      <c r="I521" s="57"/>
      <c r="J521" s="57"/>
      <c r="K521" s="57"/>
      <c r="L521" s="57"/>
      <c r="M521" s="57"/>
      <c r="N521" s="57"/>
      <c r="O521" s="57"/>
      <c r="P521" s="57"/>
      <c r="Q521" s="57"/>
      <c r="R521" s="57"/>
      <c r="S521" s="57"/>
      <c r="T521" s="57"/>
      <c r="U521" s="57"/>
    </row>
    <row r="522" spans="1:21">
      <c r="A522" s="57"/>
      <c r="B522" s="179">
        <v>43028</v>
      </c>
      <c r="C522" s="108" t="s">
        <v>503</v>
      </c>
      <c r="D522" s="108" t="s">
        <v>404</v>
      </c>
      <c r="E522" s="108" t="s">
        <v>501</v>
      </c>
      <c r="F522" s="108" t="s">
        <v>1018</v>
      </c>
      <c r="G522" s="180">
        <v>6214.076</v>
      </c>
      <c r="H522" s="180">
        <v>7061.45</v>
      </c>
      <c r="I522" s="57"/>
      <c r="J522" s="57"/>
      <c r="K522" s="57"/>
      <c r="L522" s="57"/>
      <c r="M522" s="57"/>
      <c r="N522" s="57"/>
      <c r="O522" s="57"/>
      <c r="P522" s="57"/>
      <c r="Q522" s="57"/>
      <c r="R522" s="57"/>
      <c r="S522" s="57"/>
      <c r="T522" s="57"/>
      <c r="U522" s="57"/>
    </row>
    <row r="523" spans="1:21">
      <c r="A523" s="57"/>
      <c r="B523" s="179">
        <v>43143</v>
      </c>
      <c r="C523" s="108" t="s">
        <v>514</v>
      </c>
      <c r="D523" s="108" t="s">
        <v>497</v>
      </c>
      <c r="E523" s="108" t="s">
        <v>520</v>
      </c>
      <c r="F523" s="108" t="s">
        <v>1019</v>
      </c>
      <c r="G523" s="180">
        <v>236.19035000000002</v>
      </c>
      <c r="H523" s="180">
        <v>252.61</v>
      </c>
      <c r="I523" s="57"/>
      <c r="J523" s="57"/>
      <c r="K523" s="57"/>
      <c r="L523" s="57"/>
      <c r="M523" s="57"/>
      <c r="N523" s="57"/>
      <c r="O523" s="57"/>
      <c r="P523" s="57"/>
      <c r="Q523" s="57"/>
      <c r="R523" s="57"/>
      <c r="S523" s="57"/>
      <c r="T523" s="57"/>
      <c r="U523" s="57"/>
    </row>
    <row r="524" spans="1:21">
      <c r="A524" s="57"/>
      <c r="B524" s="179">
        <v>42947</v>
      </c>
      <c r="C524" s="108" t="s">
        <v>514</v>
      </c>
      <c r="D524" s="108" t="s">
        <v>510</v>
      </c>
      <c r="E524" s="108" t="s">
        <v>515</v>
      </c>
      <c r="F524" s="108" t="s">
        <v>1020</v>
      </c>
      <c r="G524" s="180">
        <v>962.9235000000001</v>
      </c>
      <c r="H524" s="180">
        <v>1750.77</v>
      </c>
      <c r="I524" s="57"/>
      <c r="J524" s="57"/>
      <c r="K524" s="57"/>
      <c r="L524" s="57"/>
      <c r="M524" s="57"/>
      <c r="N524" s="57"/>
      <c r="O524" s="57"/>
      <c r="P524" s="57"/>
      <c r="Q524" s="57"/>
      <c r="R524" s="57"/>
      <c r="S524" s="57"/>
      <c r="T524" s="57"/>
      <c r="U524" s="57"/>
    </row>
    <row r="525" spans="1:21">
      <c r="A525" s="57"/>
      <c r="B525" s="179">
        <v>43360</v>
      </c>
      <c r="C525" s="108" t="s">
        <v>503</v>
      </c>
      <c r="D525" s="108" t="s">
        <v>497</v>
      </c>
      <c r="E525" s="108" t="s">
        <v>530</v>
      </c>
      <c r="F525" s="108" t="s">
        <v>1021</v>
      </c>
      <c r="G525" s="180">
        <v>4906.8450000000003</v>
      </c>
      <c r="H525" s="180">
        <v>6542.46</v>
      </c>
      <c r="I525" s="57"/>
      <c r="J525" s="57"/>
      <c r="K525" s="57"/>
      <c r="L525" s="57"/>
      <c r="M525" s="57"/>
      <c r="N525" s="57"/>
      <c r="O525" s="57"/>
      <c r="P525" s="57"/>
      <c r="Q525" s="57"/>
      <c r="R525" s="57"/>
      <c r="S525" s="57"/>
      <c r="T525" s="57"/>
      <c r="U525" s="57"/>
    </row>
    <row r="526" spans="1:21">
      <c r="A526" s="57"/>
      <c r="B526" s="179">
        <v>42752</v>
      </c>
      <c r="C526" s="108" t="s">
        <v>503</v>
      </c>
      <c r="D526" s="108" t="s">
        <v>497</v>
      </c>
      <c r="E526" s="108" t="s">
        <v>562</v>
      </c>
      <c r="F526" s="108" t="s">
        <v>1022</v>
      </c>
      <c r="G526" s="180">
        <v>259.29750000000001</v>
      </c>
      <c r="H526" s="180">
        <v>471.45</v>
      </c>
      <c r="I526" s="57"/>
      <c r="J526" s="57"/>
      <c r="K526" s="57"/>
      <c r="L526" s="57"/>
      <c r="M526" s="57"/>
      <c r="N526" s="57"/>
      <c r="O526" s="57"/>
      <c r="P526" s="57"/>
      <c r="Q526" s="57"/>
      <c r="R526" s="57"/>
      <c r="S526" s="57"/>
      <c r="T526" s="57"/>
      <c r="U526" s="57"/>
    </row>
    <row r="527" spans="1:21">
      <c r="A527" s="57"/>
      <c r="B527" s="179">
        <v>43306</v>
      </c>
      <c r="C527" s="108" t="s">
        <v>108</v>
      </c>
      <c r="D527" s="108" t="s">
        <v>510</v>
      </c>
      <c r="E527" s="108" t="s">
        <v>515</v>
      </c>
      <c r="F527" s="108" t="s">
        <v>1023</v>
      </c>
      <c r="G527" s="180">
        <v>2898.5697999999998</v>
      </c>
      <c r="H527" s="180">
        <v>6740.86</v>
      </c>
      <c r="I527" s="57"/>
      <c r="J527" s="57"/>
      <c r="K527" s="57"/>
      <c r="L527" s="57"/>
      <c r="M527" s="57"/>
      <c r="N527" s="57"/>
      <c r="O527" s="57"/>
      <c r="P527" s="57"/>
      <c r="Q527" s="57"/>
      <c r="R527" s="57"/>
      <c r="S527" s="57"/>
      <c r="T527" s="57"/>
      <c r="U527" s="57"/>
    </row>
    <row r="528" spans="1:21">
      <c r="A528" s="57"/>
      <c r="B528" s="179">
        <v>42928</v>
      </c>
      <c r="C528" s="108" t="s">
        <v>115</v>
      </c>
      <c r="D528" s="108" t="s">
        <v>528</v>
      </c>
      <c r="E528" s="108" t="s">
        <v>520</v>
      </c>
      <c r="F528" s="108" t="s">
        <v>1024</v>
      </c>
      <c r="G528" s="180">
        <v>3653.8683999999998</v>
      </c>
      <c r="H528" s="180">
        <v>9875.32</v>
      </c>
      <c r="I528" s="57"/>
      <c r="J528" s="57"/>
      <c r="K528" s="57"/>
      <c r="L528" s="57"/>
      <c r="M528" s="57"/>
      <c r="N528" s="57"/>
      <c r="O528" s="57"/>
      <c r="P528" s="57"/>
      <c r="Q528" s="57"/>
      <c r="R528" s="57"/>
      <c r="S528" s="57"/>
      <c r="T528" s="57"/>
      <c r="U528" s="57"/>
    </row>
    <row r="529" spans="1:21">
      <c r="A529" s="57"/>
      <c r="B529" s="179">
        <v>43297</v>
      </c>
      <c r="C529" s="108" t="s">
        <v>514</v>
      </c>
      <c r="D529" s="108" t="s">
        <v>526</v>
      </c>
      <c r="E529" s="108" t="s">
        <v>498</v>
      </c>
      <c r="F529" s="108" t="s">
        <v>1025</v>
      </c>
      <c r="G529" s="180">
        <v>6263.6175000000003</v>
      </c>
      <c r="H529" s="180">
        <v>8351.49</v>
      </c>
      <c r="I529" s="57"/>
      <c r="J529" s="57"/>
      <c r="K529" s="57"/>
      <c r="L529" s="57"/>
      <c r="M529" s="57"/>
      <c r="N529" s="57"/>
      <c r="O529" s="57"/>
      <c r="P529" s="57"/>
      <c r="Q529" s="57"/>
      <c r="R529" s="57"/>
      <c r="S529" s="57"/>
      <c r="T529" s="57"/>
      <c r="U529" s="57"/>
    </row>
    <row r="530" spans="1:21">
      <c r="A530" s="57"/>
      <c r="B530" s="179">
        <v>42918</v>
      </c>
      <c r="C530" s="108" t="s">
        <v>514</v>
      </c>
      <c r="D530" s="108" t="s">
        <v>528</v>
      </c>
      <c r="E530" s="108" t="s">
        <v>515</v>
      </c>
      <c r="F530" s="108" t="s">
        <v>1026</v>
      </c>
      <c r="G530" s="180">
        <v>2249.06</v>
      </c>
      <c r="H530" s="180">
        <v>2555.75</v>
      </c>
      <c r="I530" s="57"/>
      <c r="J530" s="57"/>
      <c r="K530" s="57"/>
      <c r="L530" s="57"/>
      <c r="M530" s="57"/>
      <c r="N530" s="57"/>
      <c r="O530" s="57"/>
      <c r="P530" s="57"/>
      <c r="Q530" s="57"/>
      <c r="R530" s="57"/>
      <c r="S530" s="57"/>
      <c r="T530" s="57"/>
      <c r="U530" s="57"/>
    </row>
    <row r="531" spans="1:21">
      <c r="A531" s="57"/>
      <c r="B531" s="179">
        <v>43347</v>
      </c>
      <c r="C531" s="108" t="s">
        <v>496</v>
      </c>
      <c r="D531" s="108" t="s">
        <v>404</v>
      </c>
      <c r="E531" s="108" t="s">
        <v>511</v>
      </c>
      <c r="F531" s="108" t="s">
        <v>1027</v>
      </c>
      <c r="G531" s="180">
        <v>2356.7912999999999</v>
      </c>
      <c r="H531" s="180">
        <v>5480.91</v>
      </c>
      <c r="I531" s="57"/>
      <c r="J531" s="57"/>
      <c r="K531" s="57"/>
      <c r="L531" s="57"/>
      <c r="M531" s="57"/>
      <c r="N531" s="57"/>
      <c r="O531" s="57"/>
      <c r="P531" s="57"/>
      <c r="Q531" s="57"/>
      <c r="R531" s="57"/>
      <c r="S531" s="57"/>
      <c r="T531" s="57"/>
      <c r="U531" s="57"/>
    </row>
    <row r="532" spans="1:21">
      <c r="A532" s="57"/>
      <c r="B532" s="179">
        <v>42815</v>
      </c>
      <c r="C532" s="108" t="s">
        <v>514</v>
      </c>
      <c r="D532" s="108" t="s">
        <v>504</v>
      </c>
      <c r="E532" s="108" t="s">
        <v>511</v>
      </c>
      <c r="F532" s="108" t="s">
        <v>1028</v>
      </c>
      <c r="G532" s="180">
        <v>4189.1417000000001</v>
      </c>
      <c r="H532" s="180">
        <v>9742.19</v>
      </c>
      <c r="I532" s="57"/>
      <c r="J532" s="57"/>
      <c r="K532" s="57"/>
      <c r="L532" s="57"/>
      <c r="M532" s="57"/>
      <c r="N532" s="57"/>
      <c r="O532" s="57"/>
      <c r="P532" s="57"/>
      <c r="Q532" s="57"/>
      <c r="R532" s="57"/>
      <c r="S532" s="57"/>
      <c r="T532" s="57"/>
      <c r="U532" s="57"/>
    </row>
    <row r="533" spans="1:21">
      <c r="A533" s="57"/>
      <c r="B533" s="179">
        <v>43417</v>
      </c>
      <c r="C533" s="108" t="s">
        <v>514</v>
      </c>
      <c r="D533" s="108" t="s">
        <v>404</v>
      </c>
      <c r="E533" s="108" t="s">
        <v>501</v>
      </c>
      <c r="F533" s="108" t="s">
        <v>1029</v>
      </c>
      <c r="G533" s="180">
        <v>833.04759999999999</v>
      </c>
      <c r="H533" s="180">
        <v>1937.32</v>
      </c>
      <c r="I533" s="57"/>
      <c r="J533" s="57"/>
      <c r="K533" s="57"/>
      <c r="L533" s="57"/>
      <c r="M533" s="57"/>
      <c r="N533" s="57"/>
      <c r="O533" s="57"/>
      <c r="P533" s="57"/>
      <c r="Q533" s="57"/>
      <c r="R533" s="57"/>
      <c r="S533" s="57"/>
      <c r="T533" s="57"/>
      <c r="U533" s="57"/>
    </row>
    <row r="534" spans="1:21">
      <c r="A534" s="57"/>
      <c r="B534" s="179">
        <v>42936</v>
      </c>
      <c r="C534" s="108" t="s">
        <v>108</v>
      </c>
      <c r="D534" s="108" t="s">
        <v>500</v>
      </c>
      <c r="E534" s="108" t="s">
        <v>524</v>
      </c>
      <c r="F534" s="108" t="s">
        <v>1030</v>
      </c>
      <c r="G534" s="180">
        <v>983.02499999999998</v>
      </c>
      <c r="H534" s="180">
        <v>1310.7</v>
      </c>
      <c r="I534" s="57"/>
      <c r="J534" s="57"/>
      <c r="K534" s="57"/>
      <c r="L534" s="57"/>
      <c r="M534" s="57"/>
      <c r="N534" s="57"/>
      <c r="O534" s="57"/>
      <c r="P534" s="57"/>
      <c r="Q534" s="57"/>
      <c r="R534" s="57"/>
      <c r="S534" s="57"/>
      <c r="T534" s="57"/>
      <c r="U534" s="57"/>
    </row>
    <row r="535" spans="1:21">
      <c r="A535" s="57"/>
      <c r="B535" s="179">
        <v>43198</v>
      </c>
      <c r="C535" s="108" t="s">
        <v>514</v>
      </c>
      <c r="D535" s="108" t="s">
        <v>507</v>
      </c>
      <c r="E535" s="108" t="s">
        <v>511</v>
      </c>
      <c r="F535" s="108" t="s">
        <v>1031</v>
      </c>
      <c r="G535" s="180">
        <v>311.57249999999999</v>
      </c>
      <c r="H535" s="180">
        <v>415.43</v>
      </c>
      <c r="I535" s="57"/>
      <c r="J535" s="57"/>
      <c r="K535" s="57"/>
      <c r="L535" s="57"/>
      <c r="M535" s="57"/>
      <c r="N535" s="57"/>
      <c r="O535" s="57"/>
      <c r="P535" s="57"/>
      <c r="Q535" s="57"/>
      <c r="R535" s="57"/>
      <c r="S535" s="57"/>
      <c r="T535" s="57"/>
      <c r="U535" s="57"/>
    </row>
    <row r="536" spans="1:21">
      <c r="A536" s="57"/>
      <c r="B536" s="179">
        <v>42754</v>
      </c>
      <c r="C536" s="108" t="s">
        <v>115</v>
      </c>
      <c r="D536" s="108" t="s">
        <v>510</v>
      </c>
      <c r="E536" s="108" t="s">
        <v>569</v>
      </c>
      <c r="F536" s="108" t="s">
        <v>1032</v>
      </c>
      <c r="G536" s="180">
        <v>1247.7436</v>
      </c>
      <c r="H536" s="180">
        <v>3372.28</v>
      </c>
      <c r="I536" s="57"/>
      <c r="J536" s="57"/>
      <c r="K536" s="57"/>
      <c r="L536" s="57"/>
      <c r="M536" s="57"/>
      <c r="N536" s="57"/>
      <c r="O536" s="57"/>
      <c r="P536" s="57"/>
      <c r="Q536" s="57"/>
      <c r="R536" s="57"/>
      <c r="S536" s="57"/>
      <c r="T536" s="57"/>
      <c r="U536" s="57"/>
    </row>
    <row r="537" spans="1:21">
      <c r="A537" s="57"/>
      <c r="B537" s="179">
        <v>43105</v>
      </c>
      <c r="C537" s="108" t="s">
        <v>514</v>
      </c>
      <c r="D537" s="108" t="s">
        <v>528</v>
      </c>
      <c r="E537" s="108" t="s">
        <v>501</v>
      </c>
      <c r="F537" s="108" t="s">
        <v>1033</v>
      </c>
      <c r="G537" s="180">
        <v>568.01279999999997</v>
      </c>
      <c r="H537" s="180">
        <v>1320.96</v>
      </c>
      <c r="I537" s="57"/>
      <c r="J537" s="57"/>
      <c r="K537" s="57"/>
      <c r="L537" s="57"/>
      <c r="M537" s="57"/>
      <c r="N537" s="57"/>
      <c r="O537" s="57"/>
      <c r="P537" s="57"/>
      <c r="Q537" s="57"/>
      <c r="R537" s="57"/>
      <c r="S537" s="57"/>
      <c r="T537" s="57"/>
      <c r="U537" s="57"/>
    </row>
    <row r="538" spans="1:21">
      <c r="A538" s="57"/>
      <c r="B538" s="179">
        <v>42815</v>
      </c>
      <c r="C538" s="108" t="s">
        <v>514</v>
      </c>
      <c r="D538" s="108" t="s">
        <v>497</v>
      </c>
      <c r="E538" s="108" t="s">
        <v>511</v>
      </c>
      <c r="F538" s="108" t="s">
        <v>1034</v>
      </c>
      <c r="G538" s="180">
        <v>260.964</v>
      </c>
      <c r="H538" s="180">
        <v>579.91999999999996</v>
      </c>
      <c r="I538" s="57"/>
      <c r="J538" s="57"/>
      <c r="K538" s="57"/>
      <c r="L538" s="57"/>
      <c r="M538" s="57"/>
      <c r="N538" s="57"/>
      <c r="O538" s="57"/>
      <c r="P538" s="57"/>
      <c r="Q538" s="57"/>
      <c r="R538" s="57"/>
      <c r="S538" s="57"/>
      <c r="T538" s="57"/>
      <c r="U538" s="57"/>
    </row>
    <row r="539" spans="1:21">
      <c r="A539" s="57"/>
      <c r="B539" s="179">
        <v>43465</v>
      </c>
      <c r="C539" s="108" t="s">
        <v>503</v>
      </c>
      <c r="D539" s="108" t="s">
        <v>510</v>
      </c>
      <c r="E539" s="108" t="s">
        <v>537</v>
      </c>
      <c r="F539" s="108" t="s">
        <v>1035</v>
      </c>
      <c r="G539" s="180">
        <v>8667.1728000000003</v>
      </c>
      <c r="H539" s="180">
        <v>9849.06</v>
      </c>
      <c r="I539" s="57"/>
      <c r="J539" s="57"/>
      <c r="K539" s="57"/>
      <c r="L539" s="57"/>
      <c r="M539" s="57"/>
      <c r="N539" s="57"/>
      <c r="O539" s="57"/>
      <c r="P539" s="57"/>
      <c r="Q539" s="57"/>
      <c r="R539" s="57"/>
      <c r="S539" s="57"/>
      <c r="T539" s="57"/>
      <c r="U539" s="57"/>
    </row>
    <row r="540" spans="1:21">
      <c r="A540" s="57"/>
      <c r="B540" s="179">
        <v>43076</v>
      </c>
      <c r="C540" s="108" t="s">
        <v>514</v>
      </c>
      <c r="D540" s="108" t="s">
        <v>504</v>
      </c>
      <c r="E540" s="108" t="s">
        <v>522</v>
      </c>
      <c r="F540" s="108" t="s">
        <v>1036</v>
      </c>
      <c r="G540" s="180">
        <v>2845.9004</v>
      </c>
      <c r="H540" s="180">
        <v>4823.5600000000004</v>
      </c>
      <c r="I540" s="57"/>
      <c r="J540" s="57"/>
      <c r="K540" s="57"/>
      <c r="L540" s="57"/>
      <c r="M540" s="57"/>
      <c r="N540" s="57"/>
      <c r="O540" s="57"/>
      <c r="P540" s="57"/>
      <c r="Q540" s="57"/>
      <c r="R540" s="57"/>
      <c r="S540" s="57"/>
      <c r="T540" s="57"/>
      <c r="U540" s="57"/>
    </row>
    <row r="541" spans="1:21">
      <c r="A541" s="57"/>
      <c r="B541" s="179">
        <v>43127</v>
      </c>
      <c r="C541" s="108" t="s">
        <v>115</v>
      </c>
      <c r="D541" s="108" t="s">
        <v>404</v>
      </c>
      <c r="E541" s="108" t="s">
        <v>522</v>
      </c>
      <c r="F541" s="108" t="s">
        <v>1037</v>
      </c>
      <c r="G541" s="180">
        <v>6011.984550000001</v>
      </c>
      <c r="H541" s="180">
        <v>6429.93</v>
      </c>
      <c r="I541" s="57"/>
      <c r="J541" s="57"/>
      <c r="K541" s="57"/>
      <c r="L541" s="57"/>
      <c r="M541" s="57"/>
      <c r="N541" s="57"/>
      <c r="O541" s="57"/>
      <c r="P541" s="57"/>
      <c r="Q541" s="57"/>
      <c r="R541" s="57"/>
      <c r="S541" s="57"/>
      <c r="T541" s="57"/>
      <c r="U541" s="57"/>
    </row>
    <row r="542" spans="1:21">
      <c r="A542" s="57"/>
      <c r="B542" s="179">
        <v>42759</v>
      </c>
      <c r="C542" s="108" t="s">
        <v>115</v>
      </c>
      <c r="D542" s="108" t="s">
        <v>404</v>
      </c>
      <c r="E542" s="108" t="s">
        <v>501</v>
      </c>
      <c r="F542" s="108" t="s">
        <v>1038</v>
      </c>
      <c r="G542" s="180">
        <v>114.02549999999999</v>
      </c>
      <c r="H542" s="180">
        <v>253.39</v>
      </c>
      <c r="I542" s="57"/>
      <c r="J542" s="57"/>
      <c r="K542" s="57"/>
      <c r="L542" s="57"/>
      <c r="M542" s="57"/>
      <c r="N542" s="57"/>
      <c r="O542" s="57"/>
      <c r="P542" s="57"/>
      <c r="Q542" s="57"/>
      <c r="R542" s="57"/>
      <c r="S542" s="57"/>
      <c r="T542" s="57"/>
      <c r="U542" s="57"/>
    </row>
    <row r="543" spans="1:21">
      <c r="A543" s="57"/>
      <c r="B543" s="179">
        <v>43298</v>
      </c>
      <c r="C543" s="108" t="s">
        <v>503</v>
      </c>
      <c r="D543" s="108" t="s">
        <v>526</v>
      </c>
      <c r="E543" s="108" t="s">
        <v>498</v>
      </c>
      <c r="F543" s="108" t="s">
        <v>1039</v>
      </c>
      <c r="G543" s="180">
        <v>2341.1550000000002</v>
      </c>
      <c r="H543" s="180">
        <v>3121.54</v>
      </c>
      <c r="I543" s="57"/>
      <c r="J543" s="57"/>
      <c r="K543" s="57"/>
      <c r="L543" s="57"/>
      <c r="M543" s="57"/>
      <c r="N543" s="57"/>
      <c r="O543" s="57"/>
      <c r="P543" s="57"/>
      <c r="Q543" s="57"/>
      <c r="R543" s="57"/>
      <c r="S543" s="57"/>
      <c r="T543" s="57"/>
      <c r="U543" s="57"/>
    </row>
    <row r="544" spans="1:21">
      <c r="A544" s="57"/>
      <c r="B544" s="179">
        <v>42987</v>
      </c>
      <c r="C544" s="108" t="s">
        <v>514</v>
      </c>
      <c r="D544" s="108" t="s">
        <v>507</v>
      </c>
      <c r="E544" s="108" t="s">
        <v>522</v>
      </c>
      <c r="F544" s="108" t="s">
        <v>1040</v>
      </c>
      <c r="G544" s="180">
        <v>9317.9668999999994</v>
      </c>
      <c r="H544" s="180">
        <v>9965.74</v>
      </c>
      <c r="I544" s="57"/>
      <c r="J544" s="57"/>
      <c r="K544" s="57"/>
      <c r="L544" s="57"/>
      <c r="M544" s="57"/>
      <c r="N544" s="57"/>
      <c r="O544" s="57"/>
      <c r="P544" s="57"/>
      <c r="Q544" s="57"/>
      <c r="R544" s="57"/>
      <c r="S544" s="57"/>
      <c r="T544" s="57"/>
      <c r="U544" s="57"/>
    </row>
    <row r="545" spans="1:21">
      <c r="A545" s="57"/>
      <c r="B545" s="179">
        <v>43346</v>
      </c>
      <c r="C545" s="108" t="s">
        <v>108</v>
      </c>
      <c r="D545" s="108" t="s">
        <v>507</v>
      </c>
      <c r="E545" s="108" t="s">
        <v>505</v>
      </c>
      <c r="F545" s="108" t="s">
        <v>1041</v>
      </c>
      <c r="G545" s="180">
        <v>5831.8903999999993</v>
      </c>
      <c r="H545" s="180">
        <v>9884.56</v>
      </c>
      <c r="I545" s="57"/>
      <c r="J545" s="57"/>
      <c r="K545" s="57"/>
      <c r="L545" s="57"/>
      <c r="M545" s="57"/>
      <c r="N545" s="57"/>
      <c r="O545" s="57"/>
      <c r="P545" s="57"/>
      <c r="Q545" s="57"/>
      <c r="R545" s="57"/>
      <c r="S545" s="57"/>
      <c r="T545" s="57"/>
      <c r="U545" s="57"/>
    </row>
    <row r="546" spans="1:21">
      <c r="A546" s="57"/>
      <c r="B546" s="179">
        <v>42783</v>
      </c>
      <c r="C546" s="108" t="s">
        <v>115</v>
      </c>
      <c r="D546" s="108" t="s">
        <v>526</v>
      </c>
      <c r="E546" s="108" t="s">
        <v>569</v>
      </c>
      <c r="F546" s="108" t="s">
        <v>1042</v>
      </c>
      <c r="G546" s="180">
        <v>3002.0096000000003</v>
      </c>
      <c r="H546" s="180">
        <v>4414.72</v>
      </c>
      <c r="I546" s="57"/>
      <c r="J546" s="57"/>
      <c r="K546" s="57"/>
      <c r="L546" s="57"/>
      <c r="M546" s="57"/>
      <c r="N546" s="57"/>
      <c r="O546" s="57"/>
      <c r="P546" s="57"/>
      <c r="Q546" s="57"/>
      <c r="R546" s="57"/>
      <c r="S546" s="57"/>
      <c r="T546" s="57"/>
      <c r="U546" s="57"/>
    </row>
    <row r="547" spans="1:21">
      <c r="A547" s="57"/>
      <c r="B547" s="179">
        <v>43463</v>
      </c>
      <c r="C547" s="108" t="s">
        <v>108</v>
      </c>
      <c r="D547" s="108" t="s">
        <v>500</v>
      </c>
      <c r="E547" s="108" t="s">
        <v>562</v>
      </c>
      <c r="F547" s="108" t="s">
        <v>1043</v>
      </c>
      <c r="G547" s="180">
        <v>6379.4115000000002</v>
      </c>
      <c r="H547" s="180">
        <v>6822.9</v>
      </c>
      <c r="I547" s="57"/>
      <c r="J547" s="57"/>
      <c r="K547" s="57"/>
      <c r="L547" s="57"/>
      <c r="M547" s="57"/>
      <c r="N547" s="57"/>
      <c r="O547" s="57"/>
      <c r="P547" s="57"/>
      <c r="Q547" s="57"/>
      <c r="R547" s="57"/>
      <c r="S547" s="57"/>
      <c r="T547" s="57"/>
      <c r="U547" s="57"/>
    </row>
    <row r="548" spans="1:21">
      <c r="A548" s="57"/>
      <c r="B548" s="179">
        <v>42974</v>
      </c>
      <c r="C548" s="108" t="s">
        <v>496</v>
      </c>
      <c r="D548" s="108" t="s">
        <v>528</v>
      </c>
      <c r="E548" s="108" t="s">
        <v>530</v>
      </c>
      <c r="F548" s="108" t="s">
        <v>1044</v>
      </c>
      <c r="G548" s="180">
        <v>4356.9674999999997</v>
      </c>
      <c r="H548" s="180">
        <v>5809.29</v>
      </c>
      <c r="I548" s="57"/>
      <c r="J548" s="57"/>
      <c r="K548" s="57"/>
      <c r="L548" s="57"/>
      <c r="M548" s="57"/>
      <c r="N548" s="57"/>
      <c r="O548" s="57"/>
      <c r="P548" s="57"/>
      <c r="Q548" s="57"/>
      <c r="R548" s="57"/>
      <c r="S548" s="57"/>
      <c r="T548" s="57"/>
      <c r="U548" s="57"/>
    </row>
    <row r="549" spans="1:21">
      <c r="A549" s="57"/>
      <c r="B549" s="179">
        <v>43268</v>
      </c>
      <c r="C549" s="108" t="s">
        <v>514</v>
      </c>
      <c r="D549" s="108" t="s">
        <v>404</v>
      </c>
      <c r="E549" s="108" t="s">
        <v>562</v>
      </c>
      <c r="F549" s="108" t="s">
        <v>1045</v>
      </c>
      <c r="G549" s="180">
        <v>5773.2</v>
      </c>
      <c r="H549" s="180">
        <v>8490</v>
      </c>
      <c r="I549" s="57"/>
      <c r="J549" s="57"/>
      <c r="K549" s="57"/>
      <c r="L549" s="57"/>
      <c r="M549" s="57"/>
      <c r="N549" s="57"/>
      <c r="O549" s="57"/>
      <c r="P549" s="57"/>
      <c r="Q549" s="57"/>
      <c r="R549" s="57"/>
      <c r="S549" s="57"/>
      <c r="T549" s="57"/>
      <c r="U549" s="57"/>
    </row>
    <row r="550" spans="1:21">
      <c r="A550" s="57"/>
      <c r="B550" s="179">
        <v>43036</v>
      </c>
      <c r="C550" s="108" t="s">
        <v>514</v>
      </c>
      <c r="D550" s="108" t="s">
        <v>404</v>
      </c>
      <c r="E550" s="108" t="s">
        <v>569</v>
      </c>
      <c r="F550" s="108" t="s">
        <v>1046</v>
      </c>
      <c r="G550" s="180">
        <v>1701.0268000000001</v>
      </c>
      <c r="H550" s="180">
        <v>1819.28</v>
      </c>
      <c r="I550" s="57"/>
      <c r="J550" s="57"/>
      <c r="K550" s="57"/>
      <c r="L550" s="57"/>
      <c r="M550" s="57"/>
      <c r="N550" s="57"/>
      <c r="O550" s="57"/>
      <c r="P550" s="57"/>
      <c r="Q550" s="57"/>
      <c r="R550" s="57"/>
      <c r="S550" s="57"/>
      <c r="T550" s="57"/>
      <c r="U550" s="57"/>
    </row>
    <row r="551" spans="1:21">
      <c r="A551" s="57"/>
      <c r="B551" s="179">
        <v>43166</v>
      </c>
      <c r="C551" s="108" t="s">
        <v>108</v>
      </c>
      <c r="D551" s="108" t="s">
        <v>507</v>
      </c>
      <c r="E551" s="108" t="s">
        <v>535</v>
      </c>
      <c r="F551" s="108" t="s">
        <v>1047</v>
      </c>
      <c r="G551" s="180">
        <v>4769.9258</v>
      </c>
      <c r="H551" s="180">
        <v>8224.01</v>
      </c>
      <c r="I551" s="57"/>
      <c r="J551" s="57"/>
      <c r="K551" s="57"/>
      <c r="L551" s="57"/>
      <c r="M551" s="57"/>
      <c r="N551" s="57"/>
      <c r="O551" s="57"/>
      <c r="P551" s="57"/>
      <c r="Q551" s="57"/>
      <c r="R551" s="57"/>
      <c r="S551" s="57"/>
      <c r="T551" s="57"/>
      <c r="U551" s="57"/>
    </row>
    <row r="552" spans="1:21">
      <c r="A552" s="57"/>
      <c r="B552" s="179">
        <v>43060</v>
      </c>
      <c r="C552" s="108" t="s">
        <v>503</v>
      </c>
      <c r="D552" s="108" t="s">
        <v>526</v>
      </c>
      <c r="E552" s="108" t="s">
        <v>515</v>
      </c>
      <c r="F552" s="108" t="s">
        <v>1048</v>
      </c>
      <c r="G552" s="180">
        <v>5029.8975</v>
      </c>
      <c r="H552" s="180">
        <v>8525.25</v>
      </c>
      <c r="I552" s="57"/>
      <c r="J552" s="57"/>
      <c r="K552" s="57"/>
      <c r="L552" s="57"/>
      <c r="M552" s="57"/>
      <c r="N552" s="57"/>
      <c r="O552" s="57"/>
      <c r="P552" s="57"/>
      <c r="Q552" s="57"/>
      <c r="R552" s="57"/>
      <c r="S552" s="57"/>
      <c r="T552" s="57"/>
      <c r="U552" s="57"/>
    </row>
    <row r="553" spans="1:21">
      <c r="A553" s="57"/>
      <c r="B553" s="179">
        <v>43291</v>
      </c>
      <c r="C553" s="108" t="s">
        <v>496</v>
      </c>
      <c r="D553" s="108" t="s">
        <v>497</v>
      </c>
      <c r="E553" s="108" t="s">
        <v>498</v>
      </c>
      <c r="F553" s="108" t="s">
        <v>1049</v>
      </c>
      <c r="G553" s="180">
        <v>3181.5990000000002</v>
      </c>
      <c r="H553" s="180">
        <v>7070.22</v>
      </c>
      <c r="I553" s="57"/>
      <c r="J553" s="57"/>
      <c r="K553" s="57"/>
      <c r="L553" s="57"/>
      <c r="M553" s="57"/>
      <c r="N553" s="57"/>
      <c r="O553" s="57"/>
      <c r="P553" s="57"/>
      <c r="Q553" s="57"/>
      <c r="R553" s="57"/>
      <c r="S553" s="57"/>
      <c r="T553" s="57"/>
      <c r="U553" s="57"/>
    </row>
    <row r="554" spans="1:21">
      <c r="A554" s="57"/>
      <c r="B554" s="179">
        <v>42944</v>
      </c>
      <c r="C554" s="108" t="s">
        <v>503</v>
      </c>
      <c r="D554" s="108" t="s">
        <v>497</v>
      </c>
      <c r="E554" s="108" t="s">
        <v>522</v>
      </c>
      <c r="F554" s="108" t="s">
        <v>1050</v>
      </c>
      <c r="G554" s="180">
        <v>3856.1411000000003</v>
      </c>
      <c r="H554" s="180">
        <v>8967.77</v>
      </c>
      <c r="I554" s="57"/>
      <c r="J554" s="57"/>
      <c r="K554" s="57"/>
      <c r="L554" s="57"/>
      <c r="M554" s="57"/>
      <c r="N554" s="57"/>
      <c r="O554" s="57"/>
      <c r="P554" s="57"/>
      <c r="Q554" s="57"/>
      <c r="R554" s="57"/>
      <c r="S554" s="57"/>
      <c r="T554" s="57"/>
      <c r="U554" s="57"/>
    </row>
    <row r="555" spans="1:21">
      <c r="A555" s="57"/>
      <c r="B555" s="179">
        <v>43240</v>
      </c>
      <c r="C555" s="108" t="s">
        <v>496</v>
      </c>
      <c r="D555" s="108" t="s">
        <v>507</v>
      </c>
      <c r="E555" s="108" t="s">
        <v>562</v>
      </c>
      <c r="F555" s="108" t="s">
        <v>1051</v>
      </c>
      <c r="G555" s="180">
        <v>2950.4429</v>
      </c>
      <c r="H555" s="180">
        <v>7974.17</v>
      </c>
      <c r="I555" s="57"/>
      <c r="J555" s="57"/>
      <c r="K555" s="57"/>
      <c r="L555" s="57"/>
      <c r="M555" s="57"/>
      <c r="N555" s="57"/>
      <c r="O555" s="57"/>
      <c r="P555" s="57"/>
      <c r="Q555" s="57"/>
      <c r="R555" s="57"/>
      <c r="S555" s="57"/>
      <c r="T555" s="57"/>
      <c r="U555" s="57"/>
    </row>
    <row r="556" spans="1:21">
      <c r="A556" s="57"/>
      <c r="B556" s="179">
        <v>42738</v>
      </c>
      <c r="C556" s="108" t="s">
        <v>496</v>
      </c>
      <c r="D556" s="108" t="s">
        <v>404</v>
      </c>
      <c r="E556" s="108" t="s">
        <v>508</v>
      </c>
      <c r="F556" s="108" t="s">
        <v>1052</v>
      </c>
      <c r="G556" s="180">
        <v>854.12649999999996</v>
      </c>
      <c r="H556" s="180">
        <v>2308.4499999999998</v>
      </c>
      <c r="I556" s="57"/>
      <c r="J556" s="57"/>
      <c r="K556" s="57"/>
      <c r="L556" s="57"/>
      <c r="M556" s="57"/>
      <c r="N556" s="57"/>
      <c r="O556" s="57"/>
      <c r="P556" s="57"/>
      <c r="Q556" s="57"/>
      <c r="R556" s="57"/>
      <c r="S556" s="57"/>
      <c r="T556" s="57"/>
      <c r="U556" s="57"/>
    </row>
    <row r="557" spans="1:21">
      <c r="A557" s="57"/>
      <c r="B557" s="179">
        <v>43309</v>
      </c>
      <c r="C557" s="108" t="s">
        <v>503</v>
      </c>
      <c r="D557" s="108" t="s">
        <v>497</v>
      </c>
      <c r="E557" s="108" t="s">
        <v>520</v>
      </c>
      <c r="F557" s="108" t="s">
        <v>1053</v>
      </c>
      <c r="G557" s="180">
        <v>1115.2845</v>
      </c>
      <c r="H557" s="180">
        <v>2027.79</v>
      </c>
      <c r="I557" s="57"/>
      <c r="J557" s="57"/>
      <c r="K557" s="57"/>
      <c r="L557" s="57"/>
      <c r="M557" s="57"/>
      <c r="N557" s="57"/>
      <c r="O557" s="57"/>
      <c r="P557" s="57"/>
      <c r="Q557" s="57"/>
      <c r="R557" s="57"/>
      <c r="S557" s="57"/>
      <c r="T557" s="57"/>
      <c r="U557" s="57"/>
    </row>
    <row r="558" spans="1:21">
      <c r="A558" s="57"/>
      <c r="B558" s="179">
        <v>42868</v>
      </c>
      <c r="C558" s="108" t="s">
        <v>496</v>
      </c>
      <c r="D558" s="108" t="s">
        <v>404</v>
      </c>
      <c r="E558" s="108" t="s">
        <v>508</v>
      </c>
      <c r="F558" s="108" t="s">
        <v>1054</v>
      </c>
      <c r="G558" s="180">
        <v>1873.41</v>
      </c>
      <c r="H558" s="180">
        <v>3406.2</v>
      </c>
      <c r="I558" s="57"/>
      <c r="J558" s="57"/>
      <c r="K558" s="57"/>
      <c r="L558" s="57"/>
      <c r="M558" s="57"/>
      <c r="N558" s="57"/>
      <c r="O558" s="57"/>
      <c r="P558" s="57"/>
      <c r="Q558" s="57"/>
      <c r="R558" s="57"/>
      <c r="S558" s="57"/>
      <c r="T558" s="57"/>
      <c r="U558" s="57"/>
    </row>
    <row r="559" spans="1:21">
      <c r="A559" s="57"/>
      <c r="B559" s="179">
        <v>43104</v>
      </c>
      <c r="C559" s="108" t="s">
        <v>115</v>
      </c>
      <c r="D559" s="108" t="s">
        <v>507</v>
      </c>
      <c r="E559" s="108" t="s">
        <v>505</v>
      </c>
      <c r="F559" s="108" t="s">
        <v>1055</v>
      </c>
      <c r="G559" s="180">
        <v>3442.1714999999999</v>
      </c>
      <c r="H559" s="180">
        <v>8005.05</v>
      </c>
      <c r="I559" s="57"/>
      <c r="J559" s="57"/>
      <c r="K559" s="57"/>
      <c r="L559" s="57"/>
      <c r="M559" s="57"/>
      <c r="N559" s="57"/>
      <c r="O559" s="57"/>
      <c r="P559" s="57"/>
      <c r="Q559" s="57"/>
      <c r="R559" s="57"/>
      <c r="S559" s="57"/>
      <c r="T559" s="57"/>
      <c r="U559" s="57"/>
    </row>
    <row r="560" spans="1:21">
      <c r="A560" s="57"/>
      <c r="B560" s="179">
        <v>42785</v>
      </c>
      <c r="C560" s="108" t="s">
        <v>115</v>
      </c>
      <c r="D560" s="108" t="s">
        <v>507</v>
      </c>
      <c r="E560" s="108" t="s">
        <v>501</v>
      </c>
      <c r="F560" s="108" t="s">
        <v>1056</v>
      </c>
      <c r="G560" s="180">
        <v>2891.0551999999998</v>
      </c>
      <c r="H560" s="180">
        <v>3285.29</v>
      </c>
      <c r="I560" s="57"/>
      <c r="J560" s="57"/>
      <c r="K560" s="57"/>
      <c r="L560" s="57"/>
      <c r="M560" s="57"/>
      <c r="N560" s="57"/>
      <c r="O560" s="57"/>
      <c r="P560" s="57"/>
      <c r="Q560" s="57"/>
      <c r="R560" s="57"/>
      <c r="S560" s="57"/>
      <c r="T560" s="57"/>
      <c r="U560" s="57"/>
    </row>
    <row r="561" spans="1:21">
      <c r="A561" s="57"/>
      <c r="B561" s="179">
        <v>43229</v>
      </c>
      <c r="C561" s="108" t="s">
        <v>514</v>
      </c>
      <c r="D561" s="108" t="s">
        <v>507</v>
      </c>
      <c r="E561" s="108" t="s">
        <v>537</v>
      </c>
      <c r="F561" s="108" t="s">
        <v>1057</v>
      </c>
      <c r="G561" s="180">
        <v>810.82520000000011</v>
      </c>
      <c r="H561" s="180">
        <v>1192.3900000000001</v>
      </c>
      <c r="I561" s="57"/>
      <c r="J561" s="57"/>
      <c r="K561" s="57"/>
      <c r="L561" s="57"/>
      <c r="M561" s="57"/>
      <c r="N561" s="57"/>
      <c r="O561" s="57"/>
      <c r="P561" s="57"/>
      <c r="Q561" s="57"/>
      <c r="R561" s="57"/>
      <c r="S561" s="57"/>
      <c r="T561" s="57"/>
      <c r="U561" s="57"/>
    </row>
    <row r="562" spans="1:21">
      <c r="A562" s="57"/>
      <c r="B562" s="179">
        <v>42969</v>
      </c>
      <c r="C562" s="108" t="s">
        <v>514</v>
      </c>
      <c r="D562" s="108" t="s">
        <v>528</v>
      </c>
      <c r="E562" s="108" t="s">
        <v>562</v>
      </c>
      <c r="F562" s="108" t="s">
        <v>1058</v>
      </c>
      <c r="G562" s="180">
        <v>3539.2165000000005</v>
      </c>
      <c r="H562" s="180">
        <v>9565.4500000000007</v>
      </c>
      <c r="I562" s="57"/>
      <c r="J562" s="57"/>
      <c r="K562" s="57"/>
      <c r="L562" s="57"/>
      <c r="M562" s="57"/>
      <c r="N562" s="57"/>
      <c r="O562" s="57"/>
      <c r="P562" s="57"/>
      <c r="Q562" s="57"/>
      <c r="R562" s="57"/>
      <c r="S562" s="57"/>
      <c r="T562" s="57"/>
      <c r="U562" s="57"/>
    </row>
    <row r="563" spans="1:21">
      <c r="A563" s="57"/>
      <c r="B563" s="179">
        <v>43228</v>
      </c>
      <c r="C563" s="108" t="s">
        <v>108</v>
      </c>
      <c r="D563" s="108" t="s">
        <v>528</v>
      </c>
      <c r="E563" s="108" t="s">
        <v>562</v>
      </c>
      <c r="F563" s="108" t="s">
        <v>1059</v>
      </c>
      <c r="G563" s="180">
        <v>6255.4949999999999</v>
      </c>
      <c r="H563" s="180">
        <v>8340.66</v>
      </c>
      <c r="I563" s="57"/>
      <c r="J563" s="57"/>
      <c r="K563" s="57"/>
      <c r="L563" s="57"/>
      <c r="M563" s="57"/>
      <c r="N563" s="57"/>
      <c r="O563" s="57"/>
      <c r="P563" s="57"/>
      <c r="Q563" s="57"/>
      <c r="R563" s="57"/>
      <c r="S563" s="57"/>
      <c r="T563" s="57"/>
      <c r="U563" s="57"/>
    </row>
    <row r="564" spans="1:21">
      <c r="A564" s="57"/>
      <c r="B564" s="179">
        <v>42982</v>
      </c>
      <c r="C564" s="108" t="s">
        <v>503</v>
      </c>
      <c r="D564" s="108" t="s">
        <v>404</v>
      </c>
      <c r="E564" s="108" t="s">
        <v>505</v>
      </c>
      <c r="F564" s="108" t="s">
        <v>1060</v>
      </c>
      <c r="G564" s="180">
        <v>2886.3235999999997</v>
      </c>
      <c r="H564" s="180">
        <v>4976.42</v>
      </c>
      <c r="I564" s="57"/>
      <c r="J564" s="57"/>
      <c r="K564" s="57"/>
      <c r="L564" s="57"/>
      <c r="M564" s="57"/>
      <c r="N564" s="57"/>
      <c r="O564" s="57"/>
      <c r="P564" s="57"/>
      <c r="Q564" s="57"/>
      <c r="R564" s="57"/>
      <c r="S564" s="57"/>
      <c r="T564" s="57"/>
      <c r="U564" s="57"/>
    </row>
    <row r="565" spans="1:21">
      <c r="A565" s="57"/>
      <c r="B565" s="179">
        <v>43463</v>
      </c>
      <c r="C565" s="108" t="s">
        <v>514</v>
      </c>
      <c r="D565" s="108" t="s">
        <v>504</v>
      </c>
      <c r="E565" s="108" t="s">
        <v>524</v>
      </c>
      <c r="F565" s="108" t="s">
        <v>1061</v>
      </c>
      <c r="G565" s="180">
        <v>4204.4969999999994</v>
      </c>
      <c r="H565" s="180">
        <v>9777.9</v>
      </c>
      <c r="I565" s="57"/>
      <c r="J565" s="57"/>
      <c r="K565" s="57"/>
      <c r="L565" s="57"/>
      <c r="M565" s="57"/>
      <c r="N565" s="57"/>
      <c r="O565" s="57"/>
      <c r="P565" s="57"/>
      <c r="Q565" s="57"/>
      <c r="R565" s="57"/>
      <c r="S565" s="57"/>
      <c r="T565" s="57"/>
      <c r="U565" s="57"/>
    </row>
    <row r="566" spans="1:21">
      <c r="A566" s="57"/>
      <c r="B566" s="179">
        <v>43077</v>
      </c>
      <c r="C566" s="108" t="s">
        <v>108</v>
      </c>
      <c r="D566" s="108" t="s">
        <v>528</v>
      </c>
      <c r="E566" s="108" t="s">
        <v>522</v>
      </c>
      <c r="F566" s="108" t="s">
        <v>844</v>
      </c>
      <c r="G566" s="180">
        <v>975.5483999999999</v>
      </c>
      <c r="H566" s="180">
        <v>1681.98</v>
      </c>
      <c r="I566" s="57"/>
      <c r="J566" s="57"/>
      <c r="K566" s="57"/>
      <c r="L566" s="57"/>
      <c r="M566" s="57"/>
      <c r="N566" s="57"/>
      <c r="O566" s="57"/>
      <c r="P566" s="57"/>
      <c r="Q566" s="57"/>
      <c r="R566" s="57"/>
      <c r="S566" s="57"/>
      <c r="T566" s="57"/>
      <c r="U566" s="57"/>
    </row>
    <row r="567" spans="1:21">
      <c r="A567" s="57"/>
      <c r="B567" s="179">
        <v>43414</v>
      </c>
      <c r="C567" s="108" t="s">
        <v>514</v>
      </c>
      <c r="D567" s="108" t="s">
        <v>507</v>
      </c>
      <c r="E567" s="108" t="s">
        <v>508</v>
      </c>
      <c r="F567" s="108" t="s">
        <v>1062</v>
      </c>
      <c r="G567" s="180">
        <v>8311.6</v>
      </c>
      <c r="H567" s="180">
        <v>9445</v>
      </c>
      <c r="I567" s="57"/>
      <c r="J567" s="57"/>
      <c r="K567" s="57"/>
      <c r="L567" s="57"/>
      <c r="M567" s="57"/>
      <c r="N567" s="57"/>
      <c r="O567" s="57"/>
      <c r="P567" s="57"/>
      <c r="Q567" s="57"/>
      <c r="R567" s="57"/>
      <c r="S567" s="57"/>
      <c r="T567" s="57"/>
      <c r="U567" s="57"/>
    </row>
    <row r="568" spans="1:21">
      <c r="A568" s="57"/>
      <c r="B568" s="179">
        <v>43008</v>
      </c>
      <c r="C568" s="108" t="s">
        <v>503</v>
      </c>
      <c r="D568" s="108" t="s">
        <v>404</v>
      </c>
      <c r="E568" s="108" t="s">
        <v>524</v>
      </c>
      <c r="F568" s="108" t="s">
        <v>1063</v>
      </c>
      <c r="G568" s="180">
        <v>2896.0212000000001</v>
      </c>
      <c r="H568" s="180">
        <v>4993.1400000000003</v>
      </c>
      <c r="I568" s="57"/>
      <c r="J568" s="57"/>
      <c r="K568" s="57"/>
      <c r="L568" s="57"/>
      <c r="M568" s="57"/>
      <c r="N568" s="57"/>
      <c r="O568" s="57"/>
      <c r="P568" s="57"/>
      <c r="Q568" s="57"/>
      <c r="R568" s="57"/>
      <c r="S568" s="57"/>
      <c r="T568" s="57"/>
      <c r="U568" s="57"/>
    </row>
    <row r="569" spans="1:21">
      <c r="A569" s="57"/>
      <c r="B569" s="179">
        <v>43337</v>
      </c>
      <c r="C569" s="108" t="s">
        <v>496</v>
      </c>
      <c r="D569" s="108" t="s">
        <v>528</v>
      </c>
      <c r="E569" s="108" t="s">
        <v>535</v>
      </c>
      <c r="F569" s="108" t="s">
        <v>1064</v>
      </c>
      <c r="G569" s="180">
        <v>274.96800000000002</v>
      </c>
      <c r="H569" s="180">
        <v>611.04</v>
      </c>
      <c r="I569" s="57"/>
      <c r="J569" s="57"/>
      <c r="K569" s="57"/>
      <c r="L569" s="57"/>
      <c r="M569" s="57"/>
      <c r="N569" s="57"/>
      <c r="O569" s="57"/>
      <c r="P569" s="57"/>
      <c r="Q569" s="57"/>
      <c r="R569" s="57"/>
      <c r="S569" s="57"/>
      <c r="T569" s="57"/>
      <c r="U569" s="57"/>
    </row>
    <row r="570" spans="1:21">
      <c r="A570" s="57"/>
      <c r="B570" s="179">
        <v>42848</v>
      </c>
      <c r="C570" s="108" t="s">
        <v>514</v>
      </c>
      <c r="D570" s="108" t="s">
        <v>526</v>
      </c>
      <c r="E570" s="108" t="s">
        <v>505</v>
      </c>
      <c r="F570" s="108" t="s">
        <v>1065</v>
      </c>
      <c r="G570" s="180">
        <v>3671.8541</v>
      </c>
      <c r="H570" s="180">
        <v>9923.93</v>
      </c>
      <c r="I570" s="57"/>
      <c r="J570" s="57"/>
      <c r="K570" s="57"/>
      <c r="L570" s="57"/>
      <c r="M570" s="57"/>
      <c r="N570" s="57"/>
      <c r="O570" s="57"/>
      <c r="P570" s="57"/>
      <c r="Q570" s="57"/>
      <c r="R570" s="57"/>
      <c r="S570" s="57"/>
      <c r="T570" s="57"/>
      <c r="U570" s="57"/>
    </row>
    <row r="571" spans="1:21">
      <c r="A571" s="57"/>
      <c r="B571" s="179">
        <v>43176</v>
      </c>
      <c r="C571" s="108" t="s">
        <v>115</v>
      </c>
      <c r="D571" s="108" t="s">
        <v>497</v>
      </c>
      <c r="E571" s="108" t="s">
        <v>520</v>
      </c>
      <c r="F571" s="108" t="s">
        <v>1066</v>
      </c>
      <c r="G571" s="180">
        <v>1445.6381000000001</v>
      </c>
      <c r="H571" s="180">
        <v>3907.13</v>
      </c>
      <c r="I571" s="57"/>
      <c r="J571" s="57"/>
      <c r="K571" s="57"/>
      <c r="L571" s="57"/>
      <c r="M571" s="57"/>
      <c r="N571" s="57"/>
      <c r="O571" s="57"/>
      <c r="P571" s="57"/>
      <c r="Q571" s="57"/>
      <c r="R571" s="57"/>
      <c r="S571" s="57"/>
      <c r="T571" s="57"/>
      <c r="U571" s="57"/>
    </row>
    <row r="572" spans="1:21">
      <c r="A572" s="57"/>
      <c r="B572" s="179">
        <v>42903</v>
      </c>
      <c r="C572" s="108" t="s">
        <v>503</v>
      </c>
      <c r="D572" s="108" t="s">
        <v>404</v>
      </c>
      <c r="E572" s="108" t="s">
        <v>537</v>
      </c>
      <c r="F572" s="108" t="s">
        <v>1067</v>
      </c>
      <c r="G572" s="180">
        <v>8271.4896000000008</v>
      </c>
      <c r="H572" s="180">
        <v>9399.42</v>
      </c>
      <c r="I572" s="57"/>
      <c r="J572" s="57"/>
      <c r="K572" s="57"/>
      <c r="L572" s="57"/>
      <c r="M572" s="57"/>
      <c r="N572" s="57"/>
      <c r="O572" s="57"/>
      <c r="P572" s="57"/>
      <c r="Q572" s="57"/>
      <c r="R572" s="57"/>
      <c r="S572" s="57"/>
      <c r="T572" s="57"/>
      <c r="U572" s="57"/>
    </row>
    <row r="573" spans="1:21">
      <c r="A573" s="57"/>
      <c r="B573" s="179">
        <v>43156</v>
      </c>
      <c r="C573" s="108" t="s">
        <v>503</v>
      </c>
      <c r="D573" s="108" t="s">
        <v>510</v>
      </c>
      <c r="E573" s="108" t="s">
        <v>505</v>
      </c>
      <c r="F573" s="108" t="s">
        <v>1068</v>
      </c>
      <c r="G573" s="180">
        <v>3112.8674999999998</v>
      </c>
      <c r="H573" s="180">
        <v>4150.49</v>
      </c>
      <c r="I573" s="57"/>
      <c r="J573" s="57"/>
      <c r="K573" s="57"/>
      <c r="L573" s="57"/>
      <c r="M573" s="57"/>
      <c r="N573" s="57"/>
      <c r="O573" s="57"/>
      <c r="P573" s="57"/>
      <c r="Q573" s="57"/>
      <c r="R573" s="57"/>
      <c r="S573" s="57"/>
      <c r="T573" s="57"/>
      <c r="U573" s="57"/>
    </row>
    <row r="574" spans="1:21">
      <c r="A574" s="57"/>
      <c r="B574" s="179">
        <v>43010</v>
      </c>
      <c r="C574" s="108" t="s">
        <v>115</v>
      </c>
      <c r="D574" s="108" t="s">
        <v>504</v>
      </c>
      <c r="E574" s="108" t="s">
        <v>569</v>
      </c>
      <c r="F574" s="108" t="s">
        <v>1069</v>
      </c>
      <c r="G574" s="180">
        <v>7266.9135000000006</v>
      </c>
      <c r="H574" s="180">
        <v>7772.1</v>
      </c>
      <c r="I574" s="57"/>
      <c r="J574" s="57"/>
      <c r="K574" s="57"/>
      <c r="L574" s="57"/>
      <c r="M574" s="57"/>
      <c r="N574" s="57"/>
      <c r="O574" s="57"/>
      <c r="P574" s="57"/>
      <c r="Q574" s="57"/>
      <c r="R574" s="57"/>
      <c r="S574" s="57"/>
      <c r="T574" s="57"/>
      <c r="U574" s="57"/>
    </row>
    <row r="575" spans="1:21">
      <c r="A575" s="57"/>
      <c r="B575" s="179">
        <v>43192</v>
      </c>
      <c r="C575" s="108" t="s">
        <v>514</v>
      </c>
      <c r="D575" s="108" t="s">
        <v>404</v>
      </c>
      <c r="E575" s="108" t="s">
        <v>511</v>
      </c>
      <c r="F575" s="108" t="s">
        <v>1070</v>
      </c>
      <c r="G575" s="180">
        <v>3064.0883999999996</v>
      </c>
      <c r="H575" s="180">
        <v>8281.32</v>
      </c>
      <c r="I575" s="57"/>
      <c r="J575" s="57"/>
      <c r="K575" s="57"/>
      <c r="L575" s="57"/>
      <c r="M575" s="57"/>
      <c r="N575" s="57"/>
      <c r="O575" s="57"/>
      <c r="P575" s="57"/>
      <c r="Q575" s="57"/>
      <c r="R575" s="57"/>
      <c r="S575" s="57"/>
      <c r="T575" s="57"/>
      <c r="U575" s="57"/>
    </row>
    <row r="576" spans="1:21">
      <c r="A576" s="57"/>
      <c r="B576" s="179">
        <v>42954</v>
      </c>
      <c r="C576" s="108" t="s">
        <v>503</v>
      </c>
      <c r="D576" s="108" t="s">
        <v>510</v>
      </c>
      <c r="E576" s="108" t="s">
        <v>524</v>
      </c>
      <c r="F576" s="108" t="s">
        <v>1071</v>
      </c>
      <c r="G576" s="180">
        <v>4037.3688999999999</v>
      </c>
      <c r="H576" s="180">
        <v>9389.23</v>
      </c>
      <c r="I576" s="57"/>
      <c r="J576" s="57"/>
      <c r="K576" s="57"/>
      <c r="L576" s="57"/>
      <c r="M576" s="57"/>
      <c r="N576" s="57"/>
      <c r="O576" s="57"/>
      <c r="P576" s="57"/>
      <c r="Q576" s="57"/>
      <c r="R576" s="57"/>
      <c r="S576" s="57"/>
      <c r="T576" s="57"/>
      <c r="U576" s="57"/>
    </row>
    <row r="577" spans="1:21">
      <c r="A577" s="57"/>
      <c r="B577" s="179">
        <v>43261</v>
      </c>
      <c r="C577" s="108" t="s">
        <v>115</v>
      </c>
      <c r="D577" s="108" t="s">
        <v>500</v>
      </c>
      <c r="E577" s="108" t="s">
        <v>530</v>
      </c>
      <c r="F577" s="108" t="s">
        <v>1072</v>
      </c>
      <c r="G577" s="180">
        <v>1411.174</v>
      </c>
      <c r="H577" s="180">
        <v>3281.8</v>
      </c>
      <c r="I577" s="57"/>
      <c r="J577" s="57"/>
      <c r="K577" s="57"/>
      <c r="L577" s="57"/>
      <c r="M577" s="57"/>
      <c r="N577" s="57"/>
      <c r="O577" s="57"/>
      <c r="P577" s="57"/>
      <c r="Q577" s="57"/>
      <c r="R577" s="57"/>
      <c r="S577" s="57"/>
      <c r="T577" s="57"/>
      <c r="U577" s="57"/>
    </row>
    <row r="578" spans="1:21">
      <c r="A578" s="57"/>
      <c r="B578" s="179">
        <v>42820</v>
      </c>
      <c r="C578" s="108" t="s">
        <v>496</v>
      </c>
      <c r="D578" s="108" t="s">
        <v>497</v>
      </c>
      <c r="E578" s="108" t="s">
        <v>530</v>
      </c>
      <c r="F578" s="108" t="s">
        <v>1073</v>
      </c>
      <c r="G578" s="180">
        <v>7341.375</v>
      </c>
      <c r="H578" s="180">
        <v>9788.5</v>
      </c>
      <c r="I578" s="57"/>
      <c r="J578" s="57"/>
      <c r="K578" s="57"/>
      <c r="L578" s="57"/>
      <c r="M578" s="57"/>
      <c r="N578" s="57"/>
      <c r="O578" s="57"/>
      <c r="P578" s="57"/>
      <c r="Q578" s="57"/>
      <c r="R578" s="57"/>
      <c r="S578" s="57"/>
      <c r="T578" s="57"/>
      <c r="U578" s="57"/>
    </row>
    <row r="579" spans="1:21">
      <c r="A579" s="57"/>
      <c r="B579" s="179">
        <v>43197</v>
      </c>
      <c r="C579" s="108" t="s">
        <v>514</v>
      </c>
      <c r="D579" s="108" t="s">
        <v>404</v>
      </c>
      <c r="E579" s="108" t="s">
        <v>505</v>
      </c>
      <c r="F579" s="108" t="s">
        <v>1074</v>
      </c>
      <c r="G579" s="180">
        <v>3150.2799</v>
      </c>
      <c r="H579" s="180">
        <v>8514.27</v>
      </c>
      <c r="I579" s="57"/>
      <c r="J579" s="57"/>
      <c r="K579" s="57"/>
      <c r="L579" s="57"/>
      <c r="M579" s="57"/>
      <c r="N579" s="57"/>
      <c r="O579" s="57"/>
      <c r="P579" s="57"/>
      <c r="Q579" s="57"/>
      <c r="R579" s="57"/>
      <c r="S579" s="57"/>
      <c r="T579" s="57"/>
      <c r="U579" s="57"/>
    </row>
    <row r="580" spans="1:21">
      <c r="A580" s="57"/>
      <c r="B580" s="179">
        <v>42849</v>
      </c>
      <c r="C580" s="108" t="s">
        <v>496</v>
      </c>
      <c r="D580" s="108" t="s">
        <v>528</v>
      </c>
      <c r="E580" s="108" t="s">
        <v>522</v>
      </c>
      <c r="F580" s="108" t="s">
        <v>1075</v>
      </c>
      <c r="G580" s="180">
        <v>2100.7988</v>
      </c>
      <c r="H580" s="180">
        <v>3089.41</v>
      </c>
      <c r="I580" s="57"/>
      <c r="J580" s="57"/>
      <c r="K580" s="57"/>
      <c r="L580" s="57"/>
      <c r="M580" s="57"/>
      <c r="N580" s="57"/>
      <c r="O580" s="57"/>
      <c r="P580" s="57"/>
      <c r="Q580" s="57"/>
      <c r="R580" s="57"/>
      <c r="S580" s="57"/>
      <c r="T580" s="57"/>
      <c r="U580" s="57"/>
    </row>
    <row r="581" spans="1:21">
      <c r="A581" s="57"/>
      <c r="B581" s="179">
        <v>43157</v>
      </c>
      <c r="C581" s="108" t="s">
        <v>503</v>
      </c>
      <c r="D581" s="108" t="s">
        <v>510</v>
      </c>
      <c r="E581" s="108" t="s">
        <v>569</v>
      </c>
      <c r="F581" s="108" t="s">
        <v>1076</v>
      </c>
      <c r="G581" s="180">
        <v>1410.75605</v>
      </c>
      <c r="H581" s="180">
        <v>1508.83</v>
      </c>
      <c r="I581" s="57"/>
      <c r="J581" s="57"/>
      <c r="K581" s="57"/>
      <c r="L581" s="57"/>
      <c r="M581" s="57"/>
      <c r="N581" s="57"/>
      <c r="O581" s="57"/>
      <c r="P581" s="57"/>
      <c r="Q581" s="57"/>
      <c r="R581" s="57"/>
      <c r="S581" s="57"/>
      <c r="T581" s="57"/>
      <c r="U581" s="57"/>
    </row>
    <row r="582" spans="1:21">
      <c r="A582" s="57"/>
      <c r="B582" s="179">
        <v>42905</v>
      </c>
      <c r="C582" s="108" t="s">
        <v>108</v>
      </c>
      <c r="D582" s="108" t="s">
        <v>510</v>
      </c>
      <c r="E582" s="108" t="s">
        <v>524</v>
      </c>
      <c r="F582" s="108" t="s">
        <v>1077</v>
      </c>
      <c r="G582" s="180">
        <v>1517.2840000000003</v>
      </c>
      <c r="H582" s="180">
        <v>2231.3000000000002</v>
      </c>
      <c r="I582" s="57"/>
      <c r="J582" s="57"/>
      <c r="K582" s="57"/>
      <c r="L582" s="57"/>
      <c r="M582" s="57"/>
      <c r="N582" s="57"/>
      <c r="O582" s="57"/>
      <c r="P582" s="57"/>
      <c r="Q582" s="57"/>
      <c r="R582" s="57"/>
      <c r="S582" s="57"/>
      <c r="T582" s="57"/>
      <c r="U582" s="57"/>
    </row>
    <row r="583" spans="1:21">
      <c r="A583" s="57"/>
      <c r="B583" s="179">
        <v>43255</v>
      </c>
      <c r="C583" s="108" t="s">
        <v>514</v>
      </c>
      <c r="D583" s="108" t="s">
        <v>404</v>
      </c>
      <c r="E583" s="108" t="s">
        <v>522</v>
      </c>
      <c r="F583" s="108" t="s">
        <v>1078</v>
      </c>
      <c r="G583" s="180">
        <v>7251.8688000000002</v>
      </c>
      <c r="H583" s="180">
        <v>8240.76</v>
      </c>
      <c r="I583" s="57"/>
      <c r="J583" s="57"/>
      <c r="K583" s="57"/>
      <c r="L583" s="57"/>
      <c r="M583" s="57"/>
      <c r="N583" s="57"/>
      <c r="O583" s="57"/>
      <c r="P583" s="57"/>
      <c r="Q583" s="57"/>
      <c r="R583" s="57"/>
      <c r="S583" s="57"/>
      <c r="T583" s="57"/>
      <c r="U583" s="57"/>
    </row>
    <row r="584" spans="1:21">
      <c r="A584" s="57"/>
      <c r="B584" s="179">
        <v>43044</v>
      </c>
      <c r="C584" s="108" t="s">
        <v>115</v>
      </c>
      <c r="D584" s="108" t="s">
        <v>404</v>
      </c>
      <c r="E584" s="108" t="s">
        <v>524</v>
      </c>
      <c r="F584" s="108" t="s">
        <v>1079</v>
      </c>
      <c r="G584" s="180">
        <v>7261.4696000000004</v>
      </c>
      <c r="H584" s="180">
        <v>8251.67</v>
      </c>
      <c r="I584" s="57"/>
      <c r="J584" s="57"/>
      <c r="K584" s="57"/>
      <c r="L584" s="57"/>
      <c r="M584" s="57"/>
      <c r="N584" s="57"/>
      <c r="O584" s="57"/>
      <c r="P584" s="57"/>
      <c r="Q584" s="57"/>
      <c r="R584" s="57"/>
      <c r="S584" s="57"/>
      <c r="T584" s="57"/>
      <c r="U584" s="57"/>
    </row>
    <row r="585" spans="1:21">
      <c r="A585" s="57"/>
      <c r="B585" s="179">
        <v>43435</v>
      </c>
      <c r="C585" s="108" t="s">
        <v>496</v>
      </c>
      <c r="D585" s="108" t="s">
        <v>510</v>
      </c>
      <c r="E585" s="108" t="s">
        <v>520</v>
      </c>
      <c r="F585" s="108" t="s">
        <v>1080</v>
      </c>
      <c r="G585" s="180">
        <v>5728.7471999999998</v>
      </c>
      <c r="H585" s="180">
        <v>6509.94</v>
      </c>
      <c r="I585" s="57"/>
      <c r="J585" s="57"/>
      <c r="K585" s="57"/>
      <c r="L585" s="57"/>
      <c r="M585" s="57"/>
      <c r="N585" s="57"/>
      <c r="O585" s="57"/>
      <c r="P585" s="57"/>
      <c r="Q585" s="57"/>
      <c r="R585" s="57"/>
      <c r="S585" s="57"/>
      <c r="T585" s="57"/>
      <c r="U585" s="57"/>
    </row>
    <row r="586" spans="1:21">
      <c r="A586" s="57"/>
      <c r="B586" s="179">
        <v>43095</v>
      </c>
      <c r="C586" s="108" t="s">
        <v>496</v>
      </c>
      <c r="D586" s="108" t="s">
        <v>500</v>
      </c>
      <c r="E586" s="108" t="s">
        <v>505</v>
      </c>
      <c r="F586" s="108" t="s">
        <v>1081</v>
      </c>
      <c r="G586" s="180">
        <v>5923.0567000000001</v>
      </c>
      <c r="H586" s="180">
        <v>6334.82</v>
      </c>
      <c r="I586" s="57"/>
      <c r="J586" s="57"/>
      <c r="K586" s="57"/>
      <c r="L586" s="57"/>
      <c r="M586" s="57"/>
      <c r="N586" s="57"/>
      <c r="O586" s="57"/>
      <c r="P586" s="57"/>
      <c r="Q586" s="57"/>
      <c r="R586" s="57"/>
      <c r="S586" s="57"/>
      <c r="T586" s="57"/>
      <c r="U586" s="57"/>
    </row>
    <row r="587" spans="1:21">
      <c r="A587" s="57"/>
      <c r="B587" s="179">
        <v>43258</v>
      </c>
      <c r="C587" s="108" t="s">
        <v>514</v>
      </c>
      <c r="D587" s="108" t="s">
        <v>500</v>
      </c>
      <c r="E587" s="108" t="s">
        <v>524</v>
      </c>
      <c r="F587" s="108" t="s">
        <v>1082</v>
      </c>
      <c r="G587" s="180">
        <v>1155.048</v>
      </c>
      <c r="H587" s="180">
        <v>1698.6</v>
      </c>
      <c r="I587" s="57"/>
      <c r="J587" s="57"/>
      <c r="K587" s="57"/>
      <c r="L587" s="57"/>
      <c r="M587" s="57"/>
      <c r="N587" s="57"/>
      <c r="O587" s="57"/>
      <c r="P587" s="57"/>
      <c r="Q587" s="57"/>
      <c r="R587" s="57"/>
      <c r="S587" s="57"/>
      <c r="T587" s="57"/>
      <c r="U587" s="57"/>
    </row>
    <row r="588" spans="1:21">
      <c r="A588" s="57"/>
      <c r="B588" s="179">
        <v>42925</v>
      </c>
      <c r="C588" s="108" t="s">
        <v>108</v>
      </c>
      <c r="D588" s="108" t="s">
        <v>497</v>
      </c>
      <c r="E588" s="108" t="s">
        <v>569</v>
      </c>
      <c r="F588" s="108" t="s">
        <v>937</v>
      </c>
      <c r="G588" s="180">
        <v>1236.6886</v>
      </c>
      <c r="H588" s="180">
        <v>2876.02</v>
      </c>
      <c r="I588" s="57"/>
      <c r="J588" s="57"/>
      <c r="K588" s="57"/>
      <c r="L588" s="57"/>
      <c r="M588" s="57"/>
      <c r="N588" s="57"/>
      <c r="O588" s="57"/>
      <c r="P588" s="57"/>
      <c r="Q588" s="57"/>
      <c r="R588" s="57"/>
      <c r="S588" s="57"/>
      <c r="T588" s="57"/>
      <c r="U588" s="57"/>
    </row>
    <row r="589" spans="1:21">
      <c r="A589" s="57"/>
      <c r="B589" s="179">
        <v>43161</v>
      </c>
      <c r="C589" s="108" t="s">
        <v>503</v>
      </c>
      <c r="D589" s="108" t="s">
        <v>507</v>
      </c>
      <c r="E589" s="108" t="s">
        <v>530</v>
      </c>
      <c r="F589" s="108" t="s">
        <v>1083</v>
      </c>
      <c r="G589" s="180">
        <v>2450.7608</v>
      </c>
      <c r="H589" s="180">
        <v>3604.06</v>
      </c>
      <c r="I589" s="57"/>
      <c r="J589" s="57"/>
      <c r="K589" s="57"/>
      <c r="L589" s="57"/>
      <c r="M589" s="57"/>
      <c r="N589" s="57"/>
      <c r="O589" s="57"/>
      <c r="P589" s="57"/>
      <c r="Q589" s="57"/>
      <c r="R589" s="57"/>
      <c r="S589" s="57"/>
      <c r="T589" s="57"/>
      <c r="U589" s="57"/>
    </row>
    <row r="590" spans="1:21">
      <c r="A590" s="57"/>
      <c r="B590" s="179">
        <v>42780</v>
      </c>
      <c r="C590" s="108" t="s">
        <v>514</v>
      </c>
      <c r="D590" s="108" t="s">
        <v>507</v>
      </c>
      <c r="E590" s="108" t="s">
        <v>569</v>
      </c>
      <c r="F590" s="108" t="s">
        <v>698</v>
      </c>
      <c r="G590" s="180">
        <v>4800.8884000000007</v>
      </c>
      <c r="H590" s="180">
        <v>7060.13</v>
      </c>
      <c r="I590" s="57"/>
      <c r="J590" s="57"/>
      <c r="K590" s="57"/>
      <c r="L590" s="57"/>
      <c r="M590" s="57"/>
      <c r="N590" s="57"/>
      <c r="O590" s="57"/>
      <c r="P590" s="57"/>
      <c r="Q590" s="57"/>
      <c r="R590" s="57"/>
      <c r="S590" s="57"/>
      <c r="T590" s="57"/>
      <c r="U590" s="57"/>
    </row>
    <row r="591" spans="1:21">
      <c r="A591" s="57"/>
      <c r="B591" s="179">
        <v>43269</v>
      </c>
      <c r="C591" s="108" t="s">
        <v>503</v>
      </c>
      <c r="D591" s="108" t="s">
        <v>497</v>
      </c>
      <c r="E591" s="108" t="s">
        <v>505</v>
      </c>
      <c r="F591" s="108" t="s">
        <v>1084</v>
      </c>
      <c r="G591" s="180">
        <v>1527.2820000000002</v>
      </c>
      <c r="H591" s="180">
        <v>3393.96</v>
      </c>
      <c r="I591" s="57"/>
      <c r="J591" s="57"/>
      <c r="K591" s="57"/>
      <c r="L591" s="57"/>
      <c r="M591" s="57"/>
      <c r="N591" s="57"/>
      <c r="O591" s="57"/>
      <c r="P591" s="57"/>
      <c r="Q591" s="57"/>
      <c r="R591" s="57"/>
      <c r="S591" s="57"/>
      <c r="T591" s="57"/>
      <c r="U591" s="57"/>
    </row>
    <row r="592" spans="1:21">
      <c r="A592" s="57"/>
      <c r="B592" s="179">
        <v>42925</v>
      </c>
      <c r="C592" s="108" t="s">
        <v>503</v>
      </c>
      <c r="D592" s="108" t="s">
        <v>526</v>
      </c>
      <c r="E592" s="108" t="s">
        <v>508</v>
      </c>
      <c r="F592" s="108" t="s">
        <v>1085</v>
      </c>
      <c r="G592" s="180">
        <v>5626.65</v>
      </c>
      <c r="H592" s="180">
        <v>7502.2</v>
      </c>
      <c r="I592" s="57"/>
      <c r="J592" s="57"/>
      <c r="K592" s="57"/>
      <c r="L592" s="57"/>
      <c r="M592" s="57"/>
      <c r="N592" s="57"/>
      <c r="O592" s="57"/>
      <c r="P592" s="57"/>
      <c r="Q592" s="57"/>
      <c r="R592" s="57"/>
      <c r="S592" s="57"/>
      <c r="T592" s="57"/>
      <c r="U592" s="57"/>
    </row>
    <row r="593" spans="1:21">
      <c r="A593" s="57"/>
      <c r="B593" s="179">
        <v>43156</v>
      </c>
      <c r="C593" s="108" t="s">
        <v>496</v>
      </c>
      <c r="D593" s="108" t="s">
        <v>528</v>
      </c>
      <c r="E593" s="108" t="s">
        <v>511</v>
      </c>
      <c r="F593" s="108" t="s">
        <v>1086</v>
      </c>
      <c r="G593" s="180">
        <v>8385.2824000000001</v>
      </c>
      <c r="H593" s="180">
        <v>9528.73</v>
      </c>
      <c r="I593" s="57"/>
      <c r="J593" s="57"/>
      <c r="K593" s="57"/>
      <c r="L593" s="57"/>
      <c r="M593" s="57"/>
      <c r="N593" s="57"/>
      <c r="O593" s="57"/>
      <c r="P593" s="57"/>
      <c r="Q593" s="57"/>
      <c r="R593" s="57"/>
      <c r="S593" s="57"/>
      <c r="T593" s="57"/>
      <c r="U593" s="57"/>
    </row>
    <row r="594" spans="1:21">
      <c r="A594" s="57"/>
      <c r="B594" s="179">
        <v>43019</v>
      </c>
      <c r="C594" s="108" t="s">
        <v>108</v>
      </c>
      <c r="D594" s="108" t="s">
        <v>404</v>
      </c>
      <c r="E594" s="108" t="s">
        <v>498</v>
      </c>
      <c r="F594" s="108" t="s">
        <v>1087</v>
      </c>
      <c r="G594" s="180">
        <v>396.12650000000002</v>
      </c>
      <c r="H594" s="180">
        <v>720.23</v>
      </c>
      <c r="I594" s="57"/>
      <c r="J594" s="57"/>
      <c r="K594" s="57"/>
      <c r="L594" s="57"/>
      <c r="M594" s="57"/>
      <c r="N594" s="57"/>
      <c r="O594" s="57"/>
      <c r="P594" s="57"/>
      <c r="Q594" s="57"/>
      <c r="R594" s="57"/>
      <c r="S594" s="57"/>
      <c r="T594" s="57"/>
      <c r="U594" s="57"/>
    </row>
    <row r="595" spans="1:21">
      <c r="A595" s="57"/>
      <c r="B595" s="179">
        <v>43366</v>
      </c>
      <c r="C595" s="108" t="s">
        <v>115</v>
      </c>
      <c r="D595" s="108" t="s">
        <v>504</v>
      </c>
      <c r="E595" s="108" t="s">
        <v>524</v>
      </c>
      <c r="F595" s="108" t="s">
        <v>1088</v>
      </c>
      <c r="G595" s="180">
        <v>4440.5185000000001</v>
      </c>
      <c r="H595" s="180">
        <v>8073.67</v>
      </c>
      <c r="I595" s="57"/>
      <c r="J595" s="57"/>
      <c r="K595" s="57"/>
      <c r="L595" s="57"/>
      <c r="M595" s="57"/>
      <c r="N595" s="57"/>
      <c r="O595" s="57"/>
      <c r="P595" s="57"/>
      <c r="Q595" s="57"/>
      <c r="R595" s="57"/>
      <c r="S595" s="57"/>
      <c r="T595" s="57"/>
      <c r="U595" s="57"/>
    </row>
    <row r="596" spans="1:21">
      <c r="A596" s="57"/>
      <c r="B596" s="179">
        <v>42909</v>
      </c>
      <c r="C596" s="108" t="s">
        <v>503</v>
      </c>
      <c r="D596" s="108" t="s">
        <v>528</v>
      </c>
      <c r="E596" s="108" t="s">
        <v>501</v>
      </c>
      <c r="F596" s="108" t="s">
        <v>1089</v>
      </c>
      <c r="G596" s="180">
        <v>776.83100000000013</v>
      </c>
      <c r="H596" s="180">
        <v>1412.42</v>
      </c>
      <c r="I596" s="57"/>
      <c r="J596" s="57"/>
      <c r="K596" s="57"/>
      <c r="L596" s="57"/>
      <c r="M596" s="57"/>
      <c r="N596" s="57"/>
      <c r="O596" s="57"/>
      <c r="P596" s="57"/>
      <c r="Q596" s="57"/>
      <c r="R596" s="57"/>
      <c r="S596" s="57"/>
      <c r="T596" s="57"/>
      <c r="U596" s="57"/>
    </row>
    <row r="597" spans="1:21">
      <c r="A597" s="57"/>
      <c r="B597" s="179">
        <v>43340</v>
      </c>
      <c r="C597" s="108" t="s">
        <v>496</v>
      </c>
      <c r="D597" s="108" t="s">
        <v>500</v>
      </c>
      <c r="E597" s="108" t="s">
        <v>520</v>
      </c>
      <c r="F597" s="108" t="s">
        <v>1090</v>
      </c>
      <c r="G597" s="180">
        <v>2067.9087</v>
      </c>
      <c r="H597" s="180">
        <v>4809.09</v>
      </c>
      <c r="I597" s="57"/>
      <c r="J597" s="57"/>
      <c r="K597" s="57"/>
      <c r="L597" s="57"/>
      <c r="M597" s="57"/>
      <c r="N597" s="57"/>
      <c r="O597" s="57"/>
      <c r="P597" s="57"/>
      <c r="Q597" s="57"/>
      <c r="R597" s="57"/>
      <c r="S597" s="57"/>
      <c r="T597" s="57"/>
      <c r="U597" s="57"/>
    </row>
    <row r="598" spans="1:21">
      <c r="A598" s="57"/>
      <c r="B598" s="179">
        <v>42872</v>
      </c>
      <c r="C598" s="108" t="s">
        <v>496</v>
      </c>
      <c r="D598" s="108" t="s">
        <v>497</v>
      </c>
      <c r="E598" s="108" t="s">
        <v>522</v>
      </c>
      <c r="F598" s="108" t="s">
        <v>1091</v>
      </c>
      <c r="G598" s="180">
        <v>2952.6008000000006</v>
      </c>
      <c r="H598" s="180">
        <v>4342.0600000000004</v>
      </c>
      <c r="I598" s="57"/>
      <c r="J598" s="57"/>
      <c r="K598" s="57"/>
      <c r="L598" s="57"/>
      <c r="M598" s="57"/>
      <c r="N598" s="57"/>
      <c r="O598" s="57"/>
      <c r="P598" s="57"/>
      <c r="Q598" s="57"/>
      <c r="R598" s="57"/>
      <c r="S598" s="57"/>
      <c r="T598" s="57"/>
      <c r="U598" s="57"/>
    </row>
    <row r="599" spans="1:21">
      <c r="A599" s="57"/>
      <c r="B599" s="179">
        <v>43241</v>
      </c>
      <c r="C599" s="108" t="s">
        <v>115</v>
      </c>
      <c r="D599" s="108" t="s">
        <v>526</v>
      </c>
      <c r="E599" s="108" t="s">
        <v>498</v>
      </c>
      <c r="F599" s="108" t="s">
        <v>1092</v>
      </c>
      <c r="G599" s="180">
        <v>4149.348500000001</v>
      </c>
      <c r="H599" s="180">
        <v>7544.27</v>
      </c>
      <c r="I599" s="57"/>
      <c r="J599" s="57"/>
      <c r="K599" s="57"/>
      <c r="L599" s="57"/>
      <c r="M599" s="57"/>
      <c r="N599" s="57"/>
      <c r="O599" s="57"/>
      <c r="P599" s="57"/>
      <c r="Q599" s="57"/>
      <c r="R599" s="57"/>
      <c r="S599" s="57"/>
      <c r="T599" s="57"/>
      <c r="U599" s="57"/>
    </row>
    <row r="600" spans="1:21">
      <c r="A600" s="57"/>
      <c r="B600" s="179">
        <v>42992</v>
      </c>
      <c r="C600" s="108" t="s">
        <v>496</v>
      </c>
      <c r="D600" s="108" t="s">
        <v>404</v>
      </c>
      <c r="E600" s="108" t="s">
        <v>562</v>
      </c>
      <c r="F600" s="108" t="s">
        <v>1093</v>
      </c>
      <c r="G600" s="180">
        <v>8115.0520000000015</v>
      </c>
      <c r="H600" s="180">
        <v>8679.2000000000007</v>
      </c>
      <c r="I600" s="57"/>
      <c r="J600" s="57"/>
      <c r="K600" s="57"/>
      <c r="L600" s="57"/>
      <c r="M600" s="57"/>
      <c r="N600" s="57"/>
      <c r="O600" s="57"/>
      <c r="P600" s="57"/>
      <c r="Q600" s="57"/>
      <c r="R600" s="57"/>
      <c r="S600" s="57"/>
      <c r="T600" s="57"/>
      <c r="U600" s="57"/>
    </row>
    <row r="601" spans="1:21">
      <c r="A601" s="57"/>
      <c r="B601" s="179">
        <v>43425</v>
      </c>
      <c r="C601" s="108" t="s">
        <v>514</v>
      </c>
      <c r="D601" s="108" t="s">
        <v>500</v>
      </c>
      <c r="E601" s="108" t="s">
        <v>515</v>
      </c>
      <c r="F601" s="108" t="s">
        <v>1094</v>
      </c>
      <c r="G601" s="180">
        <v>3386.79</v>
      </c>
      <c r="H601" s="180">
        <v>6157.8</v>
      </c>
      <c r="I601" s="57"/>
      <c r="J601" s="57"/>
      <c r="K601" s="57"/>
      <c r="L601" s="57"/>
      <c r="M601" s="57"/>
      <c r="N601" s="57"/>
      <c r="O601" s="57"/>
      <c r="P601" s="57"/>
      <c r="Q601" s="57"/>
      <c r="R601" s="57"/>
      <c r="S601" s="57"/>
      <c r="T601" s="57"/>
      <c r="U601" s="57"/>
    </row>
    <row r="602" spans="1:21">
      <c r="A602" s="57"/>
      <c r="B602" s="179">
        <v>42850</v>
      </c>
      <c r="C602" s="108" t="s">
        <v>514</v>
      </c>
      <c r="D602" s="108" t="s">
        <v>528</v>
      </c>
      <c r="E602" s="108" t="s">
        <v>569</v>
      </c>
      <c r="F602" s="108" t="s">
        <v>1095</v>
      </c>
      <c r="G602" s="180">
        <v>3392.0645000000004</v>
      </c>
      <c r="H602" s="180">
        <v>6167.39</v>
      </c>
      <c r="I602" s="57"/>
      <c r="J602" s="57"/>
      <c r="K602" s="57"/>
      <c r="L602" s="57"/>
      <c r="M602" s="57"/>
      <c r="N602" s="57"/>
      <c r="O602" s="57"/>
      <c r="P602" s="57"/>
      <c r="Q602" s="57"/>
      <c r="R602" s="57"/>
      <c r="S602" s="57"/>
      <c r="T602" s="57"/>
      <c r="U602" s="57"/>
    </row>
    <row r="603" spans="1:21">
      <c r="A603" s="57"/>
      <c r="B603" s="179">
        <v>43349</v>
      </c>
      <c r="C603" s="108" t="s">
        <v>115</v>
      </c>
      <c r="D603" s="108" t="s">
        <v>497</v>
      </c>
      <c r="E603" s="108" t="s">
        <v>569</v>
      </c>
      <c r="F603" s="108" t="s">
        <v>1096</v>
      </c>
      <c r="G603" s="180">
        <v>4294.03</v>
      </c>
      <c r="H603" s="180">
        <v>6314.75</v>
      </c>
      <c r="I603" s="57"/>
      <c r="J603" s="57"/>
      <c r="K603" s="57"/>
      <c r="L603" s="57"/>
      <c r="M603" s="57"/>
      <c r="N603" s="57"/>
      <c r="O603" s="57"/>
      <c r="P603" s="57"/>
      <c r="Q603" s="57"/>
      <c r="R603" s="57"/>
      <c r="S603" s="57"/>
      <c r="T603" s="57"/>
      <c r="U603" s="57"/>
    </row>
    <row r="604" spans="1:21">
      <c r="A604" s="57"/>
      <c r="B604" s="179">
        <v>43024</v>
      </c>
      <c r="C604" s="108" t="s">
        <v>496</v>
      </c>
      <c r="D604" s="108" t="s">
        <v>507</v>
      </c>
      <c r="E604" s="108" t="s">
        <v>530</v>
      </c>
      <c r="F604" s="108" t="s">
        <v>1097</v>
      </c>
      <c r="G604" s="180">
        <v>1135.3204000000001</v>
      </c>
      <c r="H604" s="180">
        <v>2640.28</v>
      </c>
      <c r="I604" s="57"/>
      <c r="J604" s="57"/>
      <c r="K604" s="57"/>
      <c r="L604" s="57"/>
      <c r="M604" s="57"/>
      <c r="N604" s="57"/>
      <c r="O604" s="57"/>
      <c r="P604" s="57"/>
      <c r="Q604" s="57"/>
      <c r="R604" s="57"/>
      <c r="S604" s="57"/>
      <c r="T604" s="57"/>
      <c r="U604" s="57"/>
    </row>
    <row r="605" spans="1:21">
      <c r="A605" s="57"/>
      <c r="B605" s="179">
        <v>43361</v>
      </c>
      <c r="C605" s="108" t="s">
        <v>496</v>
      </c>
      <c r="D605" s="108" t="s">
        <v>507</v>
      </c>
      <c r="E605" s="108" t="s">
        <v>520</v>
      </c>
      <c r="F605" s="108" t="s">
        <v>1098</v>
      </c>
      <c r="G605" s="180">
        <v>4373.8031999999994</v>
      </c>
      <c r="H605" s="180">
        <v>7541.04</v>
      </c>
      <c r="I605" s="57"/>
      <c r="J605" s="57"/>
      <c r="K605" s="57"/>
      <c r="L605" s="57"/>
      <c r="M605" s="57"/>
      <c r="N605" s="57"/>
      <c r="O605" s="57"/>
      <c r="P605" s="57"/>
      <c r="Q605" s="57"/>
      <c r="R605" s="57"/>
      <c r="S605" s="57"/>
      <c r="T605" s="57"/>
      <c r="U605" s="57"/>
    </row>
    <row r="606" spans="1:21">
      <c r="A606" s="57"/>
      <c r="B606" s="179">
        <v>42786</v>
      </c>
      <c r="C606" s="108" t="s">
        <v>514</v>
      </c>
      <c r="D606" s="108" t="s">
        <v>510</v>
      </c>
      <c r="E606" s="108" t="s">
        <v>520</v>
      </c>
      <c r="F606" s="108" t="s">
        <v>1099</v>
      </c>
      <c r="G606" s="180">
        <v>1003.5073999999998</v>
      </c>
      <c r="H606" s="180">
        <v>1700.86</v>
      </c>
      <c r="I606" s="57"/>
      <c r="J606" s="57"/>
      <c r="K606" s="57"/>
      <c r="L606" s="57"/>
      <c r="M606" s="57"/>
      <c r="N606" s="57"/>
      <c r="O606" s="57"/>
      <c r="P606" s="57"/>
      <c r="Q606" s="57"/>
      <c r="R606" s="57"/>
      <c r="S606" s="57"/>
      <c r="T606" s="57"/>
      <c r="U606" s="57"/>
    </row>
    <row r="607" spans="1:21">
      <c r="A607" s="57"/>
      <c r="B607" s="179">
        <v>43464</v>
      </c>
      <c r="C607" s="108" t="s">
        <v>514</v>
      </c>
      <c r="D607" s="108" t="s">
        <v>507</v>
      </c>
      <c r="E607" s="108" t="s">
        <v>511</v>
      </c>
      <c r="F607" s="108" t="s">
        <v>1100</v>
      </c>
      <c r="G607" s="180">
        <v>2150.9674999999997</v>
      </c>
      <c r="H607" s="180">
        <v>5002.25</v>
      </c>
      <c r="I607" s="57"/>
      <c r="J607" s="57"/>
      <c r="K607" s="57"/>
      <c r="L607" s="57"/>
      <c r="M607" s="57"/>
      <c r="N607" s="57"/>
      <c r="O607" s="57"/>
      <c r="P607" s="57"/>
      <c r="Q607" s="57"/>
      <c r="R607" s="57"/>
      <c r="S607" s="57"/>
      <c r="T607" s="57"/>
      <c r="U607" s="57"/>
    </row>
    <row r="608" spans="1:21">
      <c r="A608" s="57"/>
      <c r="B608" s="179">
        <v>43049</v>
      </c>
      <c r="C608" s="108" t="s">
        <v>496</v>
      </c>
      <c r="D608" s="108" t="s">
        <v>510</v>
      </c>
      <c r="E608" s="108" t="s">
        <v>515</v>
      </c>
      <c r="F608" s="108" t="s">
        <v>1101</v>
      </c>
      <c r="G608" s="180">
        <v>4551.2830000000004</v>
      </c>
      <c r="H608" s="180">
        <v>8275.06</v>
      </c>
      <c r="I608" s="57"/>
      <c r="J608" s="57"/>
      <c r="K608" s="57"/>
      <c r="L608" s="57"/>
      <c r="M608" s="57"/>
      <c r="N608" s="57"/>
      <c r="O608" s="57"/>
      <c r="P608" s="57"/>
      <c r="Q608" s="57"/>
      <c r="R608" s="57"/>
      <c r="S608" s="57"/>
      <c r="T608" s="57"/>
      <c r="U608" s="57"/>
    </row>
    <row r="609" spans="1:21">
      <c r="A609" s="57"/>
      <c r="B609" s="179">
        <v>43332</v>
      </c>
      <c r="C609" s="108" t="s">
        <v>514</v>
      </c>
      <c r="D609" s="108" t="s">
        <v>500</v>
      </c>
      <c r="E609" s="108" t="s">
        <v>535</v>
      </c>
      <c r="F609" s="108" t="s">
        <v>1102</v>
      </c>
      <c r="G609" s="180">
        <v>4020.2931999999996</v>
      </c>
      <c r="H609" s="180">
        <v>6931.54</v>
      </c>
      <c r="I609" s="57"/>
      <c r="J609" s="57"/>
      <c r="K609" s="57"/>
      <c r="L609" s="57"/>
      <c r="M609" s="57"/>
      <c r="N609" s="57"/>
      <c r="O609" s="57"/>
      <c r="P609" s="57"/>
      <c r="Q609" s="57"/>
      <c r="R609" s="57"/>
      <c r="S609" s="57"/>
      <c r="T609" s="57"/>
      <c r="U609" s="57"/>
    </row>
    <row r="610" spans="1:21">
      <c r="A610" s="57"/>
      <c r="B610" s="179">
        <v>42852</v>
      </c>
      <c r="C610" s="108" t="s">
        <v>115</v>
      </c>
      <c r="D610" s="108" t="s">
        <v>526</v>
      </c>
      <c r="E610" s="108" t="s">
        <v>524</v>
      </c>
      <c r="F610" s="108" t="s">
        <v>1103</v>
      </c>
      <c r="G610" s="180">
        <v>73.771500000000003</v>
      </c>
      <c r="H610" s="180">
        <v>134.13</v>
      </c>
      <c r="I610" s="57"/>
      <c r="J610" s="57"/>
      <c r="K610" s="57"/>
      <c r="L610" s="57"/>
      <c r="M610" s="57"/>
      <c r="N610" s="57"/>
      <c r="O610" s="57"/>
      <c r="P610" s="57"/>
      <c r="Q610" s="57"/>
      <c r="R610" s="57"/>
      <c r="S610" s="57"/>
      <c r="T610" s="57"/>
      <c r="U610" s="57"/>
    </row>
    <row r="611" spans="1:21">
      <c r="A611" s="57"/>
      <c r="B611" s="179">
        <v>43265</v>
      </c>
      <c r="C611" s="108" t="s">
        <v>514</v>
      </c>
      <c r="D611" s="108" t="s">
        <v>500</v>
      </c>
      <c r="E611" s="108" t="s">
        <v>501</v>
      </c>
      <c r="F611" s="108" t="s">
        <v>1104</v>
      </c>
      <c r="G611" s="180">
        <v>2065.1130000000003</v>
      </c>
      <c r="H611" s="180">
        <v>4589.1400000000003</v>
      </c>
      <c r="I611" s="57"/>
      <c r="J611" s="57"/>
      <c r="K611" s="57"/>
      <c r="L611" s="57"/>
      <c r="M611" s="57"/>
      <c r="N611" s="57"/>
      <c r="O611" s="57"/>
      <c r="P611" s="57"/>
      <c r="Q611" s="57"/>
      <c r="R611" s="57"/>
      <c r="S611" s="57"/>
      <c r="T611" s="57"/>
      <c r="U611" s="57"/>
    </row>
    <row r="612" spans="1:21">
      <c r="A612" s="57"/>
      <c r="B612" s="179">
        <v>42852</v>
      </c>
      <c r="C612" s="108" t="s">
        <v>108</v>
      </c>
      <c r="D612" s="108" t="s">
        <v>500</v>
      </c>
      <c r="E612" s="108" t="s">
        <v>508</v>
      </c>
      <c r="F612" s="108" t="s">
        <v>1105</v>
      </c>
      <c r="G612" s="180">
        <v>8079.5033000000003</v>
      </c>
      <c r="H612" s="180">
        <v>8641.18</v>
      </c>
      <c r="I612" s="57"/>
      <c r="J612" s="57"/>
      <c r="K612" s="57"/>
      <c r="L612" s="57"/>
      <c r="M612" s="57"/>
      <c r="N612" s="57"/>
      <c r="O612" s="57"/>
      <c r="P612" s="57"/>
      <c r="Q612" s="57"/>
      <c r="R612" s="57"/>
      <c r="S612" s="57"/>
      <c r="T612" s="57"/>
      <c r="U612" s="57"/>
    </row>
    <row r="613" spans="1:21">
      <c r="A613" s="57"/>
      <c r="B613" s="179">
        <v>43188</v>
      </c>
      <c r="C613" s="108" t="s">
        <v>496</v>
      </c>
      <c r="D613" s="108" t="s">
        <v>404</v>
      </c>
      <c r="E613" s="108" t="s">
        <v>501</v>
      </c>
      <c r="F613" s="108" t="s">
        <v>1106</v>
      </c>
      <c r="G613" s="180">
        <v>1929.2939999999999</v>
      </c>
      <c r="H613" s="180">
        <v>4287.32</v>
      </c>
      <c r="I613" s="57"/>
      <c r="J613" s="57"/>
      <c r="K613" s="57"/>
      <c r="L613" s="57"/>
      <c r="M613" s="57"/>
      <c r="N613" s="57"/>
      <c r="O613" s="57"/>
      <c r="P613" s="57"/>
      <c r="Q613" s="57"/>
      <c r="R613" s="57"/>
      <c r="S613" s="57"/>
      <c r="T613" s="57"/>
      <c r="U613" s="57"/>
    </row>
    <row r="614" spans="1:21">
      <c r="A614" s="57"/>
      <c r="B614" s="179">
        <v>43054</v>
      </c>
      <c r="C614" s="108" t="s">
        <v>503</v>
      </c>
      <c r="D614" s="108" t="s">
        <v>510</v>
      </c>
      <c r="E614" s="108" t="s">
        <v>511</v>
      </c>
      <c r="F614" s="108" t="s">
        <v>1107</v>
      </c>
      <c r="G614" s="180">
        <v>2345.6158</v>
      </c>
      <c r="H614" s="180">
        <v>2508.6799999999998</v>
      </c>
      <c r="I614" s="57"/>
      <c r="J614" s="57"/>
      <c r="K614" s="57"/>
      <c r="L614" s="57"/>
      <c r="M614" s="57"/>
      <c r="N614" s="57"/>
      <c r="O614" s="57"/>
      <c r="P614" s="57"/>
      <c r="Q614" s="57"/>
      <c r="R614" s="57"/>
      <c r="S614" s="57"/>
      <c r="T614" s="57"/>
      <c r="U614" s="57"/>
    </row>
    <row r="615" spans="1:21">
      <c r="A615" s="57"/>
      <c r="B615" s="179">
        <v>43119</v>
      </c>
      <c r="C615" s="108" t="s">
        <v>503</v>
      </c>
      <c r="D615" s="108" t="s">
        <v>404</v>
      </c>
      <c r="E615" s="108" t="s">
        <v>530</v>
      </c>
      <c r="F615" s="108" t="s">
        <v>1108</v>
      </c>
      <c r="G615" s="180">
        <v>913.61879999999996</v>
      </c>
      <c r="H615" s="180">
        <v>2469.2399999999998</v>
      </c>
      <c r="I615" s="57"/>
      <c r="J615" s="57"/>
      <c r="K615" s="57"/>
      <c r="L615" s="57"/>
      <c r="M615" s="57"/>
      <c r="N615" s="57"/>
      <c r="O615" s="57"/>
      <c r="P615" s="57"/>
      <c r="Q615" s="57"/>
      <c r="R615" s="57"/>
      <c r="S615" s="57"/>
      <c r="T615" s="57"/>
      <c r="U615" s="57"/>
    </row>
    <row r="616" spans="1:21">
      <c r="A616" s="57"/>
      <c r="B616" s="179">
        <v>43039</v>
      </c>
      <c r="C616" s="108" t="s">
        <v>514</v>
      </c>
      <c r="D616" s="108" t="s">
        <v>500</v>
      </c>
      <c r="E616" s="108" t="s">
        <v>508</v>
      </c>
      <c r="F616" s="108" t="s">
        <v>1109</v>
      </c>
      <c r="G616" s="180">
        <v>3871.0950000000003</v>
      </c>
      <c r="H616" s="180">
        <v>5161.46</v>
      </c>
      <c r="I616" s="57"/>
      <c r="J616" s="57"/>
      <c r="K616" s="57"/>
      <c r="L616" s="57"/>
      <c r="M616" s="57"/>
      <c r="N616" s="57"/>
      <c r="O616" s="57"/>
      <c r="P616" s="57"/>
      <c r="Q616" s="57"/>
      <c r="R616" s="57"/>
      <c r="S616" s="57"/>
      <c r="T616" s="57"/>
      <c r="U616" s="57"/>
    </row>
    <row r="617" spans="1:21">
      <c r="A617" s="57"/>
      <c r="B617" s="179">
        <v>43183</v>
      </c>
      <c r="C617" s="108" t="s">
        <v>503</v>
      </c>
      <c r="D617" s="108" t="s">
        <v>500</v>
      </c>
      <c r="E617" s="108" t="s">
        <v>501</v>
      </c>
      <c r="F617" s="108" t="s">
        <v>1110</v>
      </c>
      <c r="G617" s="180">
        <v>3540.5865000000003</v>
      </c>
      <c r="H617" s="180">
        <v>6437.43</v>
      </c>
      <c r="I617" s="57"/>
      <c r="J617" s="57"/>
      <c r="K617" s="57"/>
      <c r="L617" s="57"/>
      <c r="M617" s="57"/>
      <c r="N617" s="57"/>
      <c r="O617" s="57"/>
      <c r="P617" s="57"/>
      <c r="Q617" s="57"/>
      <c r="R617" s="57"/>
      <c r="S617" s="57"/>
      <c r="T617" s="57"/>
      <c r="U617" s="57"/>
    </row>
    <row r="618" spans="1:21">
      <c r="A618" s="57"/>
      <c r="B618" s="179">
        <v>42780</v>
      </c>
      <c r="C618" s="108" t="s">
        <v>503</v>
      </c>
      <c r="D618" s="108" t="s">
        <v>497</v>
      </c>
      <c r="E618" s="108" t="s">
        <v>498</v>
      </c>
      <c r="F618" s="108" t="s">
        <v>1111</v>
      </c>
      <c r="G618" s="180">
        <v>1698.6662999999999</v>
      </c>
      <c r="H618" s="180">
        <v>4590.99</v>
      </c>
      <c r="I618" s="57"/>
      <c r="J618" s="57"/>
      <c r="K618" s="57"/>
      <c r="L618" s="57"/>
      <c r="M618" s="57"/>
      <c r="N618" s="57"/>
      <c r="O618" s="57"/>
      <c r="P618" s="57"/>
      <c r="Q618" s="57"/>
      <c r="R618" s="57"/>
      <c r="S618" s="57"/>
      <c r="T618" s="57"/>
      <c r="U618" s="57"/>
    </row>
    <row r="619" spans="1:21">
      <c r="A619" s="57"/>
      <c r="B619" s="179">
        <v>43315</v>
      </c>
      <c r="C619" s="108" t="s">
        <v>514</v>
      </c>
      <c r="D619" s="108" t="s">
        <v>504</v>
      </c>
      <c r="E619" s="108" t="s">
        <v>535</v>
      </c>
      <c r="F619" s="108" t="s">
        <v>1112</v>
      </c>
      <c r="G619" s="180">
        <v>8930.0073499999999</v>
      </c>
      <c r="H619" s="180">
        <v>9550.81</v>
      </c>
      <c r="I619" s="57"/>
      <c r="J619" s="57"/>
      <c r="K619" s="57"/>
      <c r="L619" s="57"/>
      <c r="M619" s="57"/>
      <c r="N619" s="57"/>
      <c r="O619" s="57"/>
      <c r="P619" s="57"/>
      <c r="Q619" s="57"/>
      <c r="R619" s="57"/>
      <c r="S619" s="57"/>
      <c r="T619" s="57"/>
      <c r="U619" s="57"/>
    </row>
    <row r="620" spans="1:21">
      <c r="A620" s="57"/>
      <c r="B620" s="179">
        <v>42801</v>
      </c>
      <c r="C620" s="108" t="s">
        <v>115</v>
      </c>
      <c r="D620" s="108" t="s">
        <v>507</v>
      </c>
      <c r="E620" s="108" t="s">
        <v>501</v>
      </c>
      <c r="F620" s="108" t="s">
        <v>1113</v>
      </c>
      <c r="G620" s="180">
        <v>4069.8790000000004</v>
      </c>
      <c r="H620" s="180">
        <v>7399.78</v>
      </c>
      <c r="I620" s="57"/>
      <c r="J620" s="57"/>
      <c r="K620" s="57"/>
      <c r="L620" s="57"/>
      <c r="M620" s="57"/>
      <c r="N620" s="57"/>
      <c r="O620" s="57"/>
      <c r="P620" s="57"/>
      <c r="Q620" s="57"/>
      <c r="R620" s="57"/>
      <c r="S620" s="57"/>
      <c r="T620" s="57"/>
      <c r="U620" s="57"/>
    </row>
    <row r="621" spans="1:21">
      <c r="A621" s="57"/>
      <c r="B621" s="179">
        <v>43309</v>
      </c>
      <c r="C621" s="108" t="s">
        <v>496</v>
      </c>
      <c r="D621" s="108" t="s">
        <v>404</v>
      </c>
      <c r="E621" s="108" t="s">
        <v>569</v>
      </c>
      <c r="F621" s="108" t="s">
        <v>1114</v>
      </c>
      <c r="G621" s="180">
        <v>500.21839999999997</v>
      </c>
      <c r="H621" s="180">
        <v>568.42999999999995</v>
      </c>
      <c r="I621" s="57"/>
      <c r="J621" s="57"/>
      <c r="K621" s="57"/>
      <c r="L621" s="57"/>
      <c r="M621" s="57"/>
      <c r="N621" s="57"/>
      <c r="O621" s="57"/>
      <c r="P621" s="57"/>
      <c r="Q621" s="57"/>
      <c r="R621" s="57"/>
      <c r="S621" s="57"/>
      <c r="T621" s="57"/>
      <c r="U621" s="57"/>
    </row>
    <row r="622" spans="1:21">
      <c r="A622" s="57"/>
      <c r="B622" s="179">
        <v>43053</v>
      </c>
      <c r="C622" s="108" t="s">
        <v>496</v>
      </c>
      <c r="D622" s="108" t="s">
        <v>404</v>
      </c>
      <c r="E622" s="108" t="s">
        <v>537</v>
      </c>
      <c r="F622" s="108" t="s">
        <v>1115</v>
      </c>
      <c r="G622" s="180">
        <v>4295.3100000000004</v>
      </c>
      <c r="H622" s="180">
        <v>5727.08</v>
      </c>
      <c r="I622" s="57"/>
      <c r="J622" s="57"/>
      <c r="K622" s="57"/>
      <c r="L622" s="57"/>
      <c r="M622" s="57"/>
      <c r="N622" s="57"/>
      <c r="O622" s="57"/>
      <c r="P622" s="57"/>
      <c r="Q622" s="57"/>
      <c r="R622" s="57"/>
      <c r="S622" s="57"/>
      <c r="T622" s="57"/>
      <c r="U622" s="57"/>
    </row>
    <row r="623" spans="1:21">
      <c r="A623" s="57"/>
      <c r="B623" s="179">
        <v>43261</v>
      </c>
      <c r="C623" s="108" t="s">
        <v>115</v>
      </c>
      <c r="D623" s="108" t="s">
        <v>404</v>
      </c>
      <c r="E623" s="108" t="s">
        <v>505</v>
      </c>
      <c r="F623" s="108" t="s">
        <v>1116</v>
      </c>
      <c r="G623" s="180">
        <v>2336.3963999999996</v>
      </c>
      <c r="H623" s="180">
        <v>5433.48</v>
      </c>
      <c r="I623" s="57"/>
      <c r="J623" s="57"/>
      <c r="K623" s="57"/>
      <c r="L623" s="57"/>
      <c r="M623" s="57"/>
      <c r="N623" s="57"/>
      <c r="O623" s="57"/>
      <c r="P623" s="57"/>
      <c r="Q623" s="57"/>
      <c r="R623" s="57"/>
      <c r="S623" s="57"/>
      <c r="T623" s="57"/>
      <c r="U623" s="57"/>
    </row>
    <row r="624" spans="1:21">
      <c r="A624" s="57"/>
      <c r="B624" s="179">
        <v>42837</v>
      </c>
      <c r="C624" s="108" t="s">
        <v>514</v>
      </c>
      <c r="D624" s="108" t="s">
        <v>507</v>
      </c>
      <c r="E624" s="108" t="s">
        <v>562</v>
      </c>
      <c r="F624" s="108" t="s">
        <v>1117</v>
      </c>
      <c r="G624" s="180">
        <v>5261.6081999999997</v>
      </c>
      <c r="H624" s="180">
        <v>8917.98</v>
      </c>
      <c r="I624" s="57"/>
      <c r="J624" s="57"/>
      <c r="K624" s="57"/>
      <c r="L624" s="57"/>
      <c r="M624" s="57"/>
      <c r="N624" s="57"/>
      <c r="O624" s="57"/>
      <c r="P624" s="57"/>
      <c r="Q624" s="57"/>
      <c r="R624" s="57"/>
      <c r="S624" s="57"/>
      <c r="T624" s="57"/>
      <c r="U624" s="57"/>
    </row>
    <row r="625" spans="1:21">
      <c r="A625" s="57"/>
      <c r="B625" s="179">
        <v>43223</v>
      </c>
      <c r="C625" s="108" t="s">
        <v>514</v>
      </c>
      <c r="D625" s="108" t="s">
        <v>510</v>
      </c>
      <c r="E625" s="108" t="s">
        <v>524</v>
      </c>
      <c r="F625" s="108" t="s">
        <v>1118</v>
      </c>
      <c r="G625" s="180">
        <v>1675.5090000000002</v>
      </c>
      <c r="H625" s="180">
        <v>3046.38</v>
      </c>
      <c r="I625" s="57"/>
      <c r="J625" s="57"/>
      <c r="K625" s="57"/>
      <c r="L625" s="57"/>
      <c r="M625" s="57"/>
      <c r="N625" s="57"/>
      <c r="O625" s="57"/>
      <c r="P625" s="57"/>
      <c r="Q625" s="57"/>
      <c r="R625" s="57"/>
      <c r="S625" s="57"/>
      <c r="T625" s="57"/>
      <c r="U625" s="57"/>
    </row>
    <row r="626" spans="1:21">
      <c r="A626" s="57"/>
      <c r="B626" s="179">
        <v>43010</v>
      </c>
      <c r="C626" s="108" t="s">
        <v>514</v>
      </c>
      <c r="D626" s="108" t="s">
        <v>510</v>
      </c>
      <c r="E626" s="108" t="s">
        <v>562</v>
      </c>
      <c r="F626" s="108" t="s">
        <v>1119</v>
      </c>
      <c r="G626" s="180">
        <v>1844.1947000000002</v>
      </c>
      <c r="H626" s="180">
        <v>4984.3100000000004</v>
      </c>
      <c r="I626" s="57"/>
      <c r="J626" s="57"/>
      <c r="K626" s="57"/>
      <c r="L626" s="57"/>
      <c r="M626" s="57"/>
      <c r="N626" s="57"/>
      <c r="O626" s="57"/>
      <c r="P626" s="57"/>
      <c r="Q626" s="57"/>
      <c r="R626" s="57"/>
      <c r="S626" s="57"/>
      <c r="T626" s="57"/>
      <c r="U626" s="57"/>
    </row>
    <row r="627" spans="1:21">
      <c r="A627" s="57"/>
      <c r="B627" s="179">
        <v>43102</v>
      </c>
      <c r="C627" s="108" t="s">
        <v>503</v>
      </c>
      <c r="D627" s="108" t="s">
        <v>507</v>
      </c>
      <c r="E627" s="108" t="s">
        <v>522</v>
      </c>
      <c r="F627" s="108" t="s">
        <v>1120</v>
      </c>
      <c r="G627" s="180">
        <v>4158.1949999999997</v>
      </c>
      <c r="H627" s="180">
        <v>5544.26</v>
      </c>
      <c r="I627" s="57"/>
      <c r="J627" s="57"/>
      <c r="K627" s="57"/>
      <c r="L627" s="57"/>
      <c r="M627" s="57"/>
      <c r="N627" s="57"/>
      <c r="O627" s="57"/>
      <c r="P627" s="57"/>
      <c r="Q627" s="57"/>
      <c r="R627" s="57"/>
      <c r="S627" s="57"/>
      <c r="T627" s="57"/>
      <c r="U627" s="57"/>
    </row>
    <row r="628" spans="1:21">
      <c r="A628" s="57"/>
      <c r="B628" s="179">
        <v>43000</v>
      </c>
      <c r="C628" s="108" t="s">
        <v>115</v>
      </c>
      <c r="D628" s="108" t="s">
        <v>497</v>
      </c>
      <c r="E628" s="108" t="s">
        <v>535</v>
      </c>
      <c r="F628" s="108" t="s">
        <v>1121</v>
      </c>
      <c r="G628" s="180">
        <v>7160.4984000000004</v>
      </c>
      <c r="H628" s="180">
        <v>8136.93</v>
      </c>
      <c r="I628" s="57"/>
      <c r="J628" s="57"/>
      <c r="K628" s="57"/>
      <c r="L628" s="57"/>
      <c r="M628" s="57"/>
      <c r="N628" s="57"/>
      <c r="O628" s="57"/>
      <c r="P628" s="57"/>
      <c r="Q628" s="57"/>
      <c r="R628" s="57"/>
      <c r="S628" s="57"/>
      <c r="T628" s="57"/>
      <c r="U628" s="57"/>
    </row>
    <row r="629" spans="1:21">
      <c r="A629" s="57"/>
      <c r="B629" s="179">
        <v>43418</v>
      </c>
      <c r="C629" s="108" t="s">
        <v>514</v>
      </c>
      <c r="D629" s="108" t="s">
        <v>510</v>
      </c>
      <c r="E629" s="108" t="s">
        <v>508</v>
      </c>
      <c r="F629" s="108" t="s">
        <v>1122</v>
      </c>
      <c r="G629" s="180">
        <v>28.538299999999996</v>
      </c>
      <c r="H629" s="180">
        <v>48.37</v>
      </c>
      <c r="I629" s="57"/>
      <c r="J629" s="57"/>
      <c r="K629" s="57"/>
      <c r="L629" s="57"/>
      <c r="M629" s="57"/>
      <c r="N629" s="57"/>
      <c r="O629" s="57"/>
      <c r="P629" s="57"/>
      <c r="Q629" s="57"/>
      <c r="R629" s="57"/>
      <c r="S629" s="57"/>
      <c r="T629" s="57"/>
      <c r="U629" s="57"/>
    </row>
    <row r="630" spans="1:21">
      <c r="A630" s="57"/>
      <c r="B630" s="179">
        <v>42822</v>
      </c>
      <c r="C630" s="108" t="s">
        <v>503</v>
      </c>
      <c r="D630" s="108" t="s">
        <v>404</v>
      </c>
      <c r="E630" s="108" t="s">
        <v>520</v>
      </c>
      <c r="F630" s="108" t="s">
        <v>1123</v>
      </c>
      <c r="G630" s="180">
        <v>6103.3632000000007</v>
      </c>
      <c r="H630" s="180">
        <v>6935.64</v>
      </c>
      <c r="I630" s="57"/>
      <c r="J630" s="57"/>
      <c r="K630" s="57"/>
      <c r="L630" s="57"/>
      <c r="M630" s="57"/>
      <c r="N630" s="57"/>
      <c r="O630" s="57"/>
      <c r="P630" s="57"/>
      <c r="Q630" s="57"/>
      <c r="R630" s="57"/>
      <c r="S630" s="57"/>
      <c r="T630" s="57"/>
      <c r="U630" s="57"/>
    </row>
    <row r="631" spans="1:21">
      <c r="A631" s="57"/>
      <c r="B631" s="179">
        <v>43273</v>
      </c>
      <c r="C631" s="108" t="s">
        <v>496</v>
      </c>
      <c r="D631" s="108" t="s">
        <v>526</v>
      </c>
      <c r="E631" s="108" t="s">
        <v>562</v>
      </c>
      <c r="F631" s="108" t="s">
        <v>1124</v>
      </c>
      <c r="G631" s="180">
        <v>1007.748</v>
      </c>
      <c r="H631" s="180">
        <v>2239.44</v>
      </c>
      <c r="I631" s="57"/>
      <c r="J631" s="57"/>
      <c r="K631" s="57"/>
      <c r="L631" s="57"/>
      <c r="M631" s="57"/>
      <c r="N631" s="57"/>
      <c r="O631" s="57"/>
      <c r="P631" s="57"/>
      <c r="Q631" s="57"/>
      <c r="R631" s="57"/>
      <c r="S631" s="57"/>
      <c r="T631" s="57"/>
      <c r="U631" s="57"/>
    </row>
    <row r="632" spans="1:21">
      <c r="A632" s="57"/>
      <c r="B632" s="179">
        <v>42929</v>
      </c>
      <c r="C632" s="108" t="s">
        <v>115</v>
      </c>
      <c r="D632" s="108" t="s">
        <v>528</v>
      </c>
      <c r="E632" s="108" t="s">
        <v>569</v>
      </c>
      <c r="F632" s="108" t="s">
        <v>1125</v>
      </c>
      <c r="G632" s="180">
        <v>6877.98</v>
      </c>
      <c r="H632" s="180">
        <v>9170.64</v>
      </c>
      <c r="I632" s="57"/>
      <c r="J632" s="57"/>
      <c r="K632" s="57"/>
      <c r="L632" s="57"/>
      <c r="M632" s="57"/>
      <c r="N632" s="57"/>
      <c r="O632" s="57"/>
      <c r="P632" s="57"/>
      <c r="Q632" s="57"/>
      <c r="R632" s="57"/>
      <c r="S632" s="57"/>
      <c r="T632" s="57"/>
      <c r="U632" s="57"/>
    </row>
    <row r="633" spans="1:21">
      <c r="A633" s="57"/>
      <c r="B633" s="179">
        <v>43138</v>
      </c>
      <c r="C633" s="108" t="s">
        <v>503</v>
      </c>
      <c r="D633" s="108" t="s">
        <v>526</v>
      </c>
      <c r="E633" s="108" t="s">
        <v>530</v>
      </c>
      <c r="F633" s="108" t="s">
        <v>1126</v>
      </c>
      <c r="G633" s="180">
        <v>2178.4634999999998</v>
      </c>
      <c r="H633" s="180">
        <v>4841.03</v>
      </c>
      <c r="I633" s="57"/>
      <c r="J633" s="57"/>
      <c r="K633" s="57"/>
      <c r="L633" s="57"/>
      <c r="M633" s="57"/>
      <c r="N633" s="57"/>
      <c r="O633" s="57"/>
      <c r="P633" s="57"/>
      <c r="Q633" s="57"/>
      <c r="R633" s="57"/>
      <c r="S633" s="57"/>
      <c r="T633" s="57"/>
      <c r="U633" s="57"/>
    </row>
    <row r="634" spans="1:21">
      <c r="A634" s="57"/>
      <c r="B634" s="179">
        <v>43078</v>
      </c>
      <c r="C634" s="108" t="s">
        <v>496</v>
      </c>
      <c r="D634" s="108" t="s">
        <v>404</v>
      </c>
      <c r="E634" s="108" t="s">
        <v>498</v>
      </c>
      <c r="F634" s="108" t="s">
        <v>1127</v>
      </c>
      <c r="G634" s="180">
        <v>3923.2192</v>
      </c>
      <c r="H634" s="180">
        <v>5769.44</v>
      </c>
      <c r="I634" s="57"/>
      <c r="J634" s="57"/>
      <c r="K634" s="57"/>
      <c r="L634" s="57"/>
      <c r="M634" s="57"/>
      <c r="N634" s="57"/>
      <c r="O634" s="57"/>
      <c r="P634" s="57"/>
      <c r="Q634" s="57"/>
      <c r="R634" s="57"/>
      <c r="S634" s="57"/>
      <c r="T634" s="57"/>
      <c r="U634" s="57"/>
    </row>
    <row r="635" spans="1:21">
      <c r="A635" s="57"/>
      <c r="B635" s="179">
        <v>43272</v>
      </c>
      <c r="C635" s="108" t="s">
        <v>496</v>
      </c>
      <c r="D635" s="108" t="s">
        <v>507</v>
      </c>
      <c r="E635" s="108" t="s">
        <v>535</v>
      </c>
      <c r="F635" s="108" t="s">
        <v>1128</v>
      </c>
      <c r="G635" s="180">
        <v>3237.6377000000002</v>
      </c>
      <c r="H635" s="180">
        <v>7529.39</v>
      </c>
      <c r="I635" s="57"/>
      <c r="J635" s="57"/>
      <c r="K635" s="57"/>
      <c r="L635" s="57"/>
      <c r="M635" s="57"/>
      <c r="N635" s="57"/>
      <c r="O635" s="57"/>
      <c r="P635" s="57"/>
      <c r="Q635" s="57"/>
      <c r="R635" s="57"/>
      <c r="S635" s="57"/>
      <c r="T635" s="57"/>
      <c r="U635" s="57"/>
    </row>
    <row r="636" spans="1:21">
      <c r="A636" s="57"/>
      <c r="B636" s="179">
        <v>42895</v>
      </c>
      <c r="C636" s="108" t="s">
        <v>514</v>
      </c>
      <c r="D636" s="108" t="s">
        <v>500</v>
      </c>
      <c r="E636" s="108" t="s">
        <v>562</v>
      </c>
      <c r="F636" s="108" t="s">
        <v>1129</v>
      </c>
      <c r="G636" s="180">
        <v>1201.1828</v>
      </c>
      <c r="H636" s="180">
        <v>3246.44</v>
      </c>
      <c r="I636" s="57"/>
      <c r="J636" s="57"/>
      <c r="K636" s="57"/>
      <c r="L636" s="57"/>
      <c r="M636" s="57"/>
      <c r="N636" s="57"/>
      <c r="O636" s="57"/>
      <c r="P636" s="57"/>
      <c r="Q636" s="57"/>
      <c r="R636" s="57"/>
      <c r="S636" s="57"/>
      <c r="T636" s="57"/>
      <c r="U636" s="57"/>
    </row>
    <row r="637" spans="1:21">
      <c r="A637" s="57"/>
      <c r="B637" s="179">
        <v>43346</v>
      </c>
      <c r="C637" s="108" t="s">
        <v>108</v>
      </c>
      <c r="D637" s="108" t="s">
        <v>404</v>
      </c>
      <c r="E637" s="108" t="s">
        <v>498</v>
      </c>
      <c r="F637" s="108" t="s">
        <v>1130</v>
      </c>
      <c r="G637" s="180">
        <v>2499.6289999999999</v>
      </c>
      <c r="H637" s="180">
        <v>4544.78</v>
      </c>
      <c r="I637" s="57"/>
      <c r="J637" s="57"/>
      <c r="K637" s="57"/>
      <c r="L637" s="57"/>
      <c r="M637" s="57"/>
      <c r="N637" s="57"/>
      <c r="O637" s="57"/>
      <c r="P637" s="57"/>
      <c r="Q637" s="57"/>
      <c r="R637" s="57"/>
      <c r="S637" s="57"/>
      <c r="T637" s="57"/>
      <c r="U637" s="57"/>
    </row>
    <row r="638" spans="1:21">
      <c r="A638" s="57"/>
      <c r="B638" s="179">
        <v>42750</v>
      </c>
      <c r="C638" s="108" t="s">
        <v>503</v>
      </c>
      <c r="D638" s="108" t="s">
        <v>404</v>
      </c>
      <c r="E638" s="108" t="s">
        <v>508</v>
      </c>
      <c r="F638" s="108" t="s">
        <v>1131</v>
      </c>
      <c r="G638" s="180">
        <v>2303.8200000000002</v>
      </c>
      <c r="H638" s="180">
        <v>3071.76</v>
      </c>
      <c r="I638" s="57"/>
      <c r="J638" s="57"/>
      <c r="K638" s="57"/>
      <c r="L638" s="57"/>
      <c r="M638" s="57"/>
      <c r="N638" s="57"/>
      <c r="O638" s="57"/>
      <c r="P638" s="57"/>
      <c r="Q638" s="57"/>
      <c r="R638" s="57"/>
      <c r="S638" s="57"/>
      <c r="T638" s="57"/>
      <c r="U638" s="57"/>
    </row>
    <row r="639" spans="1:21">
      <c r="A639" s="57"/>
      <c r="B639" s="179">
        <v>43137</v>
      </c>
      <c r="C639" s="108" t="s">
        <v>115</v>
      </c>
      <c r="D639" s="108" t="s">
        <v>510</v>
      </c>
      <c r="E639" s="108" t="s">
        <v>511</v>
      </c>
      <c r="F639" s="108" t="s">
        <v>1132</v>
      </c>
      <c r="G639" s="180">
        <v>1615.6175000000001</v>
      </c>
      <c r="H639" s="180">
        <v>3757.25</v>
      </c>
      <c r="I639" s="57"/>
      <c r="J639" s="57"/>
      <c r="K639" s="57"/>
      <c r="L639" s="57"/>
      <c r="M639" s="57"/>
      <c r="N639" s="57"/>
      <c r="O639" s="57"/>
      <c r="P639" s="57"/>
      <c r="Q639" s="57"/>
      <c r="R639" s="57"/>
      <c r="S639" s="57"/>
      <c r="T639" s="57"/>
      <c r="U639" s="57"/>
    </row>
    <row r="640" spans="1:21">
      <c r="A640" s="57"/>
      <c r="B640" s="179">
        <v>43012</v>
      </c>
      <c r="C640" s="108" t="s">
        <v>514</v>
      </c>
      <c r="D640" s="108" t="s">
        <v>404</v>
      </c>
      <c r="E640" s="108" t="s">
        <v>537</v>
      </c>
      <c r="F640" s="108" t="s">
        <v>1133</v>
      </c>
      <c r="G640" s="180">
        <v>5254.0208000000002</v>
      </c>
      <c r="H640" s="180">
        <v>8905.1200000000008</v>
      </c>
      <c r="I640" s="57"/>
      <c r="J640" s="57"/>
      <c r="K640" s="57"/>
      <c r="L640" s="57"/>
      <c r="M640" s="57"/>
      <c r="N640" s="57"/>
      <c r="O640" s="57"/>
      <c r="P640" s="57"/>
      <c r="Q640" s="57"/>
      <c r="R640" s="57"/>
      <c r="S640" s="57"/>
      <c r="T640" s="57"/>
      <c r="U640" s="57"/>
    </row>
    <row r="641" spans="1:21">
      <c r="A641" s="57"/>
      <c r="B641" s="179">
        <v>43275</v>
      </c>
      <c r="C641" s="108" t="s">
        <v>514</v>
      </c>
      <c r="D641" s="108" t="s">
        <v>510</v>
      </c>
      <c r="E641" s="108" t="s">
        <v>522</v>
      </c>
      <c r="F641" s="108" t="s">
        <v>1134</v>
      </c>
      <c r="G641" s="180">
        <v>379.56600000000003</v>
      </c>
      <c r="H641" s="180">
        <v>690.12</v>
      </c>
      <c r="I641" s="57"/>
      <c r="J641" s="57"/>
      <c r="K641" s="57"/>
      <c r="L641" s="57"/>
      <c r="M641" s="57"/>
      <c r="N641" s="57"/>
      <c r="O641" s="57"/>
      <c r="P641" s="57"/>
      <c r="Q641" s="57"/>
      <c r="R641" s="57"/>
      <c r="S641" s="57"/>
      <c r="T641" s="57"/>
      <c r="U641" s="57"/>
    </row>
    <row r="642" spans="1:21">
      <c r="A642" s="57"/>
      <c r="B642" s="179">
        <v>42893</v>
      </c>
      <c r="C642" s="108" t="s">
        <v>115</v>
      </c>
      <c r="D642" s="108" t="s">
        <v>528</v>
      </c>
      <c r="E642" s="108" t="s">
        <v>511</v>
      </c>
      <c r="F642" s="108" t="s">
        <v>1135</v>
      </c>
      <c r="G642" s="180">
        <v>3612.1940000000004</v>
      </c>
      <c r="H642" s="180">
        <v>5312.05</v>
      </c>
      <c r="I642" s="57"/>
      <c r="J642" s="57"/>
      <c r="K642" s="57"/>
      <c r="L642" s="57"/>
      <c r="M642" s="57"/>
      <c r="N642" s="57"/>
      <c r="O642" s="57"/>
      <c r="P642" s="57"/>
      <c r="Q642" s="57"/>
      <c r="R642" s="57"/>
      <c r="S642" s="57"/>
      <c r="T642" s="57"/>
      <c r="U642" s="57"/>
    </row>
    <row r="643" spans="1:21">
      <c r="A643" s="57"/>
      <c r="B643" s="179">
        <v>43339</v>
      </c>
      <c r="C643" s="108" t="s">
        <v>108</v>
      </c>
      <c r="D643" s="108" t="s">
        <v>500</v>
      </c>
      <c r="E643" s="108" t="s">
        <v>520</v>
      </c>
      <c r="F643" s="108" t="s">
        <v>1136</v>
      </c>
      <c r="G643" s="180">
        <v>757.37750000000005</v>
      </c>
      <c r="H643" s="180">
        <v>1377.05</v>
      </c>
      <c r="I643" s="57"/>
      <c r="J643" s="57"/>
      <c r="K643" s="57"/>
      <c r="L643" s="57"/>
      <c r="M643" s="57"/>
      <c r="N643" s="57"/>
      <c r="O643" s="57"/>
      <c r="P643" s="57"/>
      <c r="Q643" s="57"/>
      <c r="R643" s="57"/>
      <c r="S643" s="57"/>
      <c r="T643" s="57"/>
      <c r="U643" s="57"/>
    </row>
    <row r="644" spans="1:21">
      <c r="A644" s="57"/>
      <c r="B644" s="179">
        <v>42783</v>
      </c>
      <c r="C644" s="108" t="s">
        <v>514</v>
      </c>
      <c r="D644" s="108" t="s">
        <v>507</v>
      </c>
      <c r="E644" s="108" t="s">
        <v>535</v>
      </c>
      <c r="F644" s="108" t="s">
        <v>1137</v>
      </c>
      <c r="G644" s="180">
        <v>2045.5122999999999</v>
      </c>
      <c r="H644" s="180">
        <v>3466.97</v>
      </c>
      <c r="I644" s="57"/>
      <c r="J644" s="57"/>
      <c r="K644" s="57"/>
      <c r="L644" s="57"/>
      <c r="M644" s="57"/>
      <c r="N644" s="57"/>
      <c r="O644" s="57"/>
      <c r="P644" s="57"/>
      <c r="Q644" s="57"/>
      <c r="R644" s="57"/>
      <c r="S644" s="57"/>
      <c r="T644" s="57"/>
      <c r="U644" s="57"/>
    </row>
    <row r="645" spans="1:21">
      <c r="A645" s="57"/>
      <c r="B645" s="179">
        <v>43447</v>
      </c>
      <c r="C645" s="108" t="s">
        <v>108</v>
      </c>
      <c r="D645" s="108" t="s">
        <v>500</v>
      </c>
      <c r="E645" s="108" t="s">
        <v>508</v>
      </c>
      <c r="F645" s="108" t="s">
        <v>702</v>
      </c>
      <c r="G645" s="180">
        <v>8046.4510500000006</v>
      </c>
      <c r="H645" s="180">
        <v>8605.83</v>
      </c>
      <c r="I645" s="57"/>
      <c r="J645" s="57"/>
      <c r="K645" s="57"/>
      <c r="L645" s="57"/>
      <c r="M645" s="57"/>
      <c r="N645" s="57"/>
      <c r="O645" s="57"/>
      <c r="P645" s="57"/>
      <c r="Q645" s="57"/>
      <c r="R645" s="57"/>
      <c r="S645" s="57"/>
      <c r="T645" s="57"/>
      <c r="U645" s="57"/>
    </row>
    <row r="646" spans="1:21">
      <c r="A646" s="57"/>
      <c r="B646" s="179">
        <v>42828</v>
      </c>
      <c r="C646" s="108" t="s">
        <v>115</v>
      </c>
      <c r="D646" s="108" t="s">
        <v>500</v>
      </c>
      <c r="E646" s="108" t="s">
        <v>535</v>
      </c>
      <c r="F646" s="108" t="s">
        <v>1138</v>
      </c>
      <c r="G646" s="180">
        <v>3714.3155500000003</v>
      </c>
      <c r="H646" s="180">
        <v>3972.53</v>
      </c>
      <c r="I646" s="57"/>
      <c r="J646" s="57"/>
      <c r="K646" s="57"/>
      <c r="L646" s="57"/>
      <c r="M646" s="57"/>
      <c r="N646" s="57"/>
      <c r="O646" s="57"/>
      <c r="P646" s="57"/>
      <c r="Q646" s="57"/>
      <c r="R646" s="57"/>
      <c r="S646" s="57"/>
      <c r="T646" s="57"/>
      <c r="U646" s="57"/>
    </row>
    <row r="647" spans="1:21">
      <c r="A647" s="57"/>
      <c r="B647" s="179">
        <v>43347</v>
      </c>
      <c r="C647" s="108" t="s">
        <v>496</v>
      </c>
      <c r="D647" s="108" t="s">
        <v>528</v>
      </c>
      <c r="E647" s="108" t="s">
        <v>511</v>
      </c>
      <c r="F647" s="108" t="s">
        <v>1139</v>
      </c>
      <c r="G647" s="180">
        <v>5157.0475000000006</v>
      </c>
      <c r="H647" s="180">
        <v>9376.4500000000007</v>
      </c>
      <c r="I647" s="57"/>
      <c r="J647" s="57"/>
      <c r="K647" s="57"/>
      <c r="L647" s="57"/>
      <c r="M647" s="57"/>
      <c r="N647" s="57"/>
      <c r="O647" s="57"/>
      <c r="P647" s="57"/>
      <c r="Q647" s="57"/>
      <c r="R647" s="57"/>
      <c r="S647" s="57"/>
      <c r="T647" s="57"/>
      <c r="U647" s="57"/>
    </row>
    <row r="648" spans="1:21">
      <c r="A648" s="57"/>
      <c r="B648" s="179">
        <v>42736</v>
      </c>
      <c r="C648" s="108" t="s">
        <v>503</v>
      </c>
      <c r="D648" s="108" t="s">
        <v>404</v>
      </c>
      <c r="E648" s="108" t="s">
        <v>498</v>
      </c>
      <c r="F648" s="108" t="s">
        <v>1140</v>
      </c>
      <c r="G648" s="180">
        <v>2791.4493000000002</v>
      </c>
      <c r="H648" s="180">
        <v>4731.2700000000004</v>
      </c>
      <c r="I648" s="57"/>
      <c r="J648" s="57"/>
      <c r="K648" s="57"/>
      <c r="L648" s="57"/>
      <c r="M648" s="57"/>
      <c r="N648" s="57"/>
      <c r="O648" s="57"/>
      <c r="P648" s="57"/>
      <c r="Q648" s="57"/>
      <c r="R648" s="57"/>
      <c r="S648" s="57"/>
      <c r="T648" s="57"/>
      <c r="U648" s="57"/>
    </row>
    <row r="649" spans="1:21">
      <c r="A649" s="57"/>
      <c r="B649" s="179">
        <v>43185</v>
      </c>
      <c r="C649" s="108" t="s">
        <v>115</v>
      </c>
      <c r="D649" s="108" t="s">
        <v>528</v>
      </c>
      <c r="E649" s="108" t="s">
        <v>520</v>
      </c>
      <c r="F649" s="108" t="s">
        <v>1141</v>
      </c>
      <c r="G649" s="180">
        <v>2675.9324999999999</v>
      </c>
      <c r="H649" s="180">
        <v>3567.91</v>
      </c>
      <c r="I649" s="57"/>
      <c r="J649" s="57"/>
      <c r="K649" s="57"/>
      <c r="L649" s="57"/>
      <c r="M649" s="57"/>
      <c r="N649" s="57"/>
      <c r="O649" s="57"/>
      <c r="P649" s="57"/>
      <c r="Q649" s="57"/>
      <c r="R649" s="57"/>
      <c r="S649" s="57"/>
      <c r="T649" s="57"/>
      <c r="U649" s="57"/>
    </row>
    <row r="650" spans="1:21">
      <c r="A650" s="57"/>
      <c r="B650" s="179">
        <v>42975</v>
      </c>
      <c r="C650" s="108" t="s">
        <v>503</v>
      </c>
      <c r="D650" s="108" t="s">
        <v>510</v>
      </c>
      <c r="E650" s="108" t="s">
        <v>569</v>
      </c>
      <c r="F650" s="108" t="s">
        <v>1142</v>
      </c>
      <c r="G650" s="180">
        <v>964.14480000000003</v>
      </c>
      <c r="H650" s="180">
        <v>1417.86</v>
      </c>
      <c r="I650" s="57"/>
      <c r="J650" s="57"/>
      <c r="K650" s="57"/>
      <c r="L650" s="57"/>
      <c r="M650" s="57"/>
      <c r="N650" s="57"/>
      <c r="O650" s="57"/>
      <c r="P650" s="57"/>
      <c r="Q650" s="57"/>
      <c r="R650" s="57"/>
      <c r="S650" s="57"/>
      <c r="T650" s="57"/>
      <c r="U650" s="57"/>
    </row>
    <row r="651" spans="1:21">
      <c r="A651" s="57"/>
      <c r="B651" s="179">
        <v>43225</v>
      </c>
      <c r="C651" s="108" t="s">
        <v>115</v>
      </c>
      <c r="D651" s="108" t="s">
        <v>528</v>
      </c>
      <c r="E651" s="108" t="s">
        <v>522</v>
      </c>
      <c r="F651" s="108" t="s">
        <v>1143</v>
      </c>
      <c r="G651" s="180">
        <v>742.9754999999999</v>
      </c>
      <c r="H651" s="180">
        <v>1727.85</v>
      </c>
      <c r="I651" s="57"/>
      <c r="J651" s="57"/>
      <c r="K651" s="57"/>
      <c r="L651" s="57"/>
      <c r="M651" s="57"/>
      <c r="N651" s="57"/>
      <c r="O651" s="57"/>
      <c r="P651" s="57"/>
      <c r="Q651" s="57"/>
      <c r="R651" s="57"/>
      <c r="S651" s="57"/>
      <c r="T651" s="57"/>
      <c r="U651" s="57"/>
    </row>
    <row r="652" spans="1:21">
      <c r="A652" s="57"/>
      <c r="B652" s="179">
        <v>42964</v>
      </c>
      <c r="C652" s="108" t="s">
        <v>108</v>
      </c>
      <c r="D652" s="108" t="s">
        <v>500</v>
      </c>
      <c r="E652" s="108" t="s">
        <v>498</v>
      </c>
      <c r="F652" s="108" t="s">
        <v>1144</v>
      </c>
      <c r="G652" s="180">
        <v>6390.6656000000003</v>
      </c>
      <c r="H652" s="180">
        <v>7262.12</v>
      </c>
      <c r="I652" s="57"/>
      <c r="J652" s="57"/>
      <c r="K652" s="57"/>
      <c r="L652" s="57"/>
      <c r="M652" s="57"/>
      <c r="N652" s="57"/>
      <c r="O652" s="57"/>
      <c r="P652" s="57"/>
      <c r="Q652" s="57"/>
      <c r="R652" s="57"/>
      <c r="S652" s="57"/>
      <c r="T652" s="57"/>
      <c r="U652" s="57"/>
    </row>
    <row r="653" spans="1:21">
      <c r="A653" s="57"/>
      <c r="B653" s="179">
        <v>43344</v>
      </c>
      <c r="C653" s="108" t="s">
        <v>514</v>
      </c>
      <c r="D653" s="108" t="s">
        <v>497</v>
      </c>
      <c r="E653" s="108" t="s">
        <v>530</v>
      </c>
      <c r="F653" s="108" t="s">
        <v>1145</v>
      </c>
      <c r="G653" s="180">
        <v>1617.1848</v>
      </c>
      <c r="H653" s="180">
        <v>1837.71</v>
      </c>
      <c r="I653" s="57"/>
      <c r="J653" s="57"/>
      <c r="K653" s="57"/>
      <c r="L653" s="57"/>
      <c r="M653" s="57"/>
      <c r="N653" s="57"/>
      <c r="O653" s="57"/>
      <c r="P653" s="57"/>
      <c r="Q653" s="57"/>
      <c r="R653" s="57"/>
      <c r="S653" s="57"/>
      <c r="T653" s="57"/>
      <c r="U653" s="57"/>
    </row>
    <row r="654" spans="1:21">
      <c r="A654" s="57"/>
      <c r="B654" s="179">
        <v>42789</v>
      </c>
      <c r="C654" s="108" t="s">
        <v>514</v>
      </c>
      <c r="D654" s="108" t="s">
        <v>504</v>
      </c>
      <c r="E654" s="108" t="s">
        <v>498</v>
      </c>
      <c r="F654" s="108" t="s">
        <v>1146</v>
      </c>
      <c r="G654" s="180">
        <v>2010.0104999999999</v>
      </c>
      <c r="H654" s="180">
        <v>4466.6899999999996</v>
      </c>
      <c r="I654" s="57"/>
      <c r="J654" s="57"/>
      <c r="K654" s="57"/>
      <c r="L654" s="57"/>
      <c r="M654" s="57"/>
      <c r="N654" s="57"/>
      <c r="O654" s="57"/>
      <c r="P654" s="57"/>
      <c r="Q654" s="57"/>
      <c r="R654" s="57"/>
      <c r="S654" s="57"/>
      <c r="T654" s="57"/>
      <c r="U654" s="57"/>
    </row>
    <row r="655" spans="1:21">
      <c r="A655" s="57"/>
      <c r="B655" s="179">
        <v>43260</v>
      </c>
      <c r="C655" s="108" t="s">
        <v>496</v>
      </c>
      <c r="D655" s="108" t="s">
        <v>404</v>
      </c>
      <c r="E655" s="108" t="s">
        <v>501</v>
      </c>
      <c r="F655" s="108" t="s">
        <v>1147</v>
      </c>
      <c r="G655" s="180">
        <v>6487.5183999999999</v>
      </c>
      <c r="H655" s="180">
        <v>7372.18</v>
      </c>
      <c r="I655" s="57"/>
      <c r="J655" s="57"/>
      <c r="K655" s="57"/>
      <c r="L655" s="57"/>
      <c r="M655" s="57"/>
      <c r="N655" s="57"/>
      <c r="O655" s="57"/>
      <c r="P655" s="57"/>
      <c r="Q655" s="57"/>
      <c r="R655" s="57"/>
      <c r="S655" s="57"/>
      <c r="T655" s="57"/>
      <c r="U655" s="57"/>
    </row>
    <row r="656" spans="1:21">
      <c r="A656" s="57"/>
      <c r="B656" s="179">
        <v>42841</v>
      </c>
      <c r="C656" s="108" t="s">
        <v>108</v>
      </c>
      <c r="D656" s="108" t="s">
        <v>504</v>
      </c>
      <c r="E656" s="108" t="s">
        <v>524</v>
      </c>
      <c r="F656" s="108" t="s">
        <v>1148</v>
      </c>
      <c r="G656" s="180">
        <v>3494.5920000000001</v>
      </c>
      <c r="H656" s="180">
        <v>7765.76</v>
      </c>
      <c r="I656" s="57"/>
      <c r="J656" s="57"/>
      <c r="K656" s="57"/>
      <c r="L656" s="57"/>
      <c r="M656" s="57"/>
      <c r="N656" s="57"/>
      <c r="O656" s="57"/>
      <c r="P656" s="57"/>
      <c r="Q656" s="57"/>
      <c r="R656" s="57"/>
      <c r="S656" s="57"/>
      <c r="T656" s="57"/>
      <c r="U656" s="57"/>
    </row>
    <row r="657" spans="1:21">
      <c r="A657" s="57"/>
      <c r="B657" s="179">
        <v>43250</v>
      </c>
      <c r="C657" s="108" t="s">
        <v>503</v>
      </c>
      <c r="D657" s="108" t="s">
        <v>510</v>
      </c>
      <c r="E657" s="108" t="s">
        <v>501</v>
      </c>
      <c r="F657" s="108" t="s">
        <v>1149</v>
      </c>
      <c r="G657" s="180">
        <v>222.678</v>
      </c>
      <c r="H657" s="180">
        <v>494.84</v>
      </c>
      <c r="I657" s="57"/>
      <c r="J657" s="57"/>
      <c r="K657" s="57"/>
      <c r="L657" s="57"/>
      <c r="M657" s="57"/>
      <c r="N657" s="57"/>
      <c r="O657" s="57"/>
      <c r="P657" s="57"/>
      <c r="Q657" s="57"/>
      <c r="R657" s="57"/>
      <c r="S657" s="57"/>
      <c r="T657" s="57"/>
      <c r="U657" s="57"/>
    </row>
    <row r="658" spans="1:21">
      <c r="A658" s="57"/>
      <c r="B658" s="179">
        <v>42914</v>
      </c>
      <c r="C658" s="108" t="s">
        <v>514</v>
      </c>
      <c r="D658" s="108" t="s">
        <v>404</v>
      </c>
      <c r="E658" s="108" t="s">
        <v>522</v>
      </c>
      <c r="F658" s="108" t="s">
        <v>1150</v>
      </c>
      <c r="G658" s="180">
        <v>351.81819999999999</v>
      </c>
      <c r="H658" s="180">
        <v>950.86</v>
      </c>
      <c r="I658" s="57"/>
      <c r="J658" s="57"/>
      <c r="K658" s="57"/>
      <c r="L658" s="57"/>
      <c r="M658" s="57"/>
      <c r="N658" s="57"/>
      <c r="O658" s="57"/>
      <c r="P658" s="57"/>
      <c r="Q658" s="57"/>
      <c r="R658" s="57"/>
      <c r="S658" s="57"/>
      <c r="T658" s="57"/>
      <c r="U658" s="57"/>
    </row>
    <row r="659" spans="1:21">
      <c r="A659" s="57"/>
      <c r="B659" s="179">
        <v>43313</v>
      </c>
      <c r="C659" s="108" t="s">
        <v>496</v>
      </c>
      <c r="D659" s="108" t="s">
        <v>528</v>
      </c>
      <c r="E659" s="108" t="s">
        <v>537</v>
      </c>
      <c r="F659" s="108" t="s">
        <v>1151</v>
      </c>
      <c r="G659" s="180">
        <v>1375.0212000000001</v>
      </c>
      <c r="H659" s="180">
        <v>2022.09</v>
      </c>
      <c r="I659" s="57"/>
      <c r="J659" s="57"/>
      <c r="K659" s="57"/>
      <c r="L659" s="57"/>
      <c r="M659" s="57"/>
      <c r="N659" s="57"/>
      <c r="O659" s="57"/>
      <c r="P659" s="57"/>
      <c r="Q659" s="57"/>
      <c r="R659" s="57"/>
      <c r="S659" s="57"/>
      <c r="T659" s="57"/>
      <c r="U659" s="57"/>
    </row>
    <row r="660" spans="1:21">
      <c r="A660" s="57"/>
      <c r="B660" s="179">
        <v>42897</v>
      </c>
      <c r="C660" s="108" t="s">
        <v>496</v>
      </c>
      <c r="D660" s="108" t="s">
        <v>497</v>
      </c>
      <c r="E660" s="108" t="s">
        <v>501</v>
      </c>
      <c r="F660" s="108" t="s">
        <v>1152</v>
      </c>
      <c r="G660" s="180">
        <v>3427.8409999999994</v>
      </c>
      <c r="H660" s="180">
        <v>5809.9</v>
      </c>
      <c r="I660" s="57"/>
      <c r="J660" s="57"/>
      <c r="K660" s="57"/>
      <c r="L660" s="57"/>
      <c r="M660" s="57"/>
      <c r="N660" s="57"/>
      <c r="O660" s="57"/>
      <c r="P660" s="57"/>
      <c r="Q660" s="57"/>
      <c r="R660" s="57"/>
      <c r="S660" s="57"/>
      <c r="T660" s="57"/>
      <c r="U660" s="57"/>
    </row>
    <row r="661" spans="1:21">
      <c r="A661" s="57"/>
      <c r="B661" s="179">
        <v>43424</v>
      </c>
      <c r="C661" s="108" t="s">
        <v>108</v>
      </c>
      <c r="D661" s="108" t="s">
        <v>500</v>
      </c>
      <c r="E661" s="108" t="s">
        <v>508</v>
      </c>
      <c r="F661" s="108" t="s">
        <v>1153</v>
      </c>
      <c r="G661" s="180">
        <v>4490.4888000000001</v>
      </c>
      <c r="H661" s="180">
        <v>6603.66</v>
      </c>
      <c r="I661" s="57"/>
      <c r="J661" s="57"/>
      <c r="K661" s="57"/>
      <c r="L661" s="57"/>
      <c r="M661" s="57"/>
      <c r="N661" s="57"/>
      <c r="O661" s="57"/>
      <c r="P661" s="57"/>
      <c r="Q661" s="57"/>
      <c r="R661" s="57"/>
      <c r="S661" s="57"/>
      <c r="T661" s="57"/>
      <c r="U661" s="57"/>
    </row>
    <row r="662" spans="1:21">
      <c r="A662" s="57"/>
      <c r="B662" s="179">
        <v>42952</v>
      </c>
      <c r="C662" s="108" t="s">
        <v>514</v>
      </c>
      <c r="D662" s="108" t="s">
        <v>504</v>
      </c>
      <c r="E662" s="108" t="s">
        <v>530</v>
      </c>
      <c r="F662" s="108" t="s">
        <v>1154</v>
      </c>
      <c r="G662" s="180">
        <v>3793.5288</v>
      </c>
      <c r="H662" s="180">
        <v>8822.16</v>
      </c>
      <c r="I662" s="57"/>
      <c r="J662" s="57"/>
      <c r="K662" s="57"/>
      <c r="L662" s="57"/>
      <c r="M662" s="57"/>
      <c r="N662" s="57"/>
      <c r="O662" s="57"/>
      <c r="P662" s="57"/>
      <c r="Q662" s="57"/>
      <c r="R662" s="57"/>
      <c r="S662" s="57"/>
      <c r="T662" s="57"/>
      <c r="U662" s="57"/>
    </row>
    <row r="663" spans="1:21">
      <c r="A663" s="57"/>
      <c r="B663" s="179">
        <v>43202</v>
      </c>
      <c r="C663" s="108" t="s">
        <v>514</v>
      </c>
      <c r="D663" s="108" t="s">
        <v>526</v>
      </c>
      <c r="E663" s="108" t="s">
        <v>498</v>
      </c>
      <c r="F663" s="108" t="s">
        <v>1155</v>
      </c>
      <c r="G663" s="180">
        <v>4866.6001999999999</v>
      </c>
      <c r="H663" s="180">
        <v>8390.69</v>
      </c>
      <c r="I663" s="57"/>
      <c r="J663" s="57"/>
      <c r="K663" s="57"/>
      <c r="L663" s="57"/>
      <c r="M663" s="57"/>
      <c r="N663" s="57"/>
      <c r="O663" s="57"/>
      <c r="P663" s="57"/>
      <c r="Q663" s="57"/>
      <c r="R663" s="57"/>
      <c r="S663" s="57"/>
      <c r="T663" s="57"/>
      <c r="U663" s="57"/>
    </row>
    <row r="664" spans="1:21">
      <c r="A664" s="57"/>
      <c r="B664" s="179">
        <v>43072</v>
      </c>
      <c r="C664" s="108" t="s">
        <v>108</v>
      </c>
      <c r="D664" s="108" t="s">
        <v>528</v>
      </c>
      <c r="E664" s="108" t="s">
        <v>501</v>
      </c>
      <c r="F664" s="108" t="s">
        <v>1156</v>
      </c>
      <c r="G664" s="180">
        <v>1514.9516000000001</v>
      </c>
      <c r="H664" s="180">
        <v>2227.87</v>
      </c>
      <c r="I664" s="57"/>
      <c r="J664" s="57"/>
      <c r="K664" s="57"/>
      <c r="L664" s="57"/>
      <c r="M664" s="57"/>
      <c r="N664" s="57"/>
      <c r="O664" s="57"/>
      <c r="P664" s="57"/>
      <c r="Q664" s="57"/>
      <c r="R664" s="57"/>
      <c r="S664" s="57"/>
      <c r="T664" s="57"/>
      <c r="U664" s="57"/>
    </row>
    <row r="665" spans="1:21">
      <c r="A665" s="57"/>
      <c r="B665" s="179">
        <v>43438</v>
      </c>
      <c r="C665" s="108" t="s">
        <v>115</v>
      </c>
      <c r="D665" s="108" t="s">
        <v>510</v>
      </c>
      <c r="E665" s="108" t="s">
        <v>505</v>
      </c>
      <c r="F665" s="108" t="s">
        <v>788</v>
      </c>
      <c r="G665" s="180">
        <v>2741.0130000000004</v>
      </c>
      <c r="H665" s="180">
        <v>6091.14</v>
      </c>
      <c r="I665" s="57"/>
      <c r="J665" s="57"/>
      <c r="K665" s="57"/>
      <c r="L665" s="57"/>
      <c r="M665" s="57"/>
      <c r="N665" s="57"/>
      <c r="O665" s="57"/>
      <c r="P665" s="57"/>
      <c r="Q665" s="57"/>
      <c r="R665" s="57"/>
      <c r="S665" s="57"/>
      <c r="T665" s="57"/>
      <c r="U665" s="57"/>
    </row>
    <row r="666" spans="1:21">
      <c r="A666" s="57"/>
      <c r="B666" s="179">
        <v>42986</v>
      </c>
      <c r="C666" s="108" t="s">
        <v>503</v>
      </c>
      <c r="D666" s="108" t="s">
        <v>404</v>
      </c>
      <c r="E666" s="108" t="s">
        <v>537</v>
      </c>
      <c r="F666" s="108" t="s">
        <v>1157</v>
      </c>
      <c r="G666" s="180">
        <v>1160.2431999999999</v>
      </c>
      <c r="H666" s="180">
        <v>2698.24</v>
      </c>
      <c r="I666" s="57"/>
      <c r="J666" s="57"/>
      <c r="K666" s="57"/>
      <c r="L666" s="57"/>
      <c r="M666" s="57"/>
      <c r="N666" s="57"/>
      <c r="O666" s="57"/>
      <c r="P666" s="57"/>
      <c r="Q666" s="57"/>
      <c r="R666" s="57"/>
      <c r="S666" s="57"/>
      <c r="T666" s="57"/>
      <c r="U666" s="57"/>
    </row>
    <row r="667" spans="1:21">
      <c r="A667" s="57"/>
      <c r="B667" s="179">
        <v>43327</v>
      </c>
      <c r="C667" s="108" t="s">
        <v>514</v>
      </c>
      <c r="D667" s="108" t="s">
        <v>510</v>
      </c>
      <c r="E667" s="108" t="s">
        <v>524</v>
      </c>
      <c r="F667" s="108" t="s">
        <v>1158</v>
      </c>
      <c r="G667" s="180">
        <v>3745.9923000000003</v>
      </c>
      <c r="H667" s="180">
        <v>8711.61</v>
      </c>
      <c r="I667" s="57"/>
      <c r="J667" s="57"/>
      <c r="K667" s="57"/>
      <c r="L667" s="57"/>
      <c r="M667" s="57"/>
      <c r="N667" s="57"/>
      <c r="O667" s="57"/>
      <c r="P667" s="57"/>
      <c r="Q667" s="57"/>
      <c r="R667" s="57"/>
      <c r="S667" s="57"/>
      <c r="T667" s="57"/>
      <c r="U667" s="57"/>
    </row>
    <row r="668" spans="1:21">
      <c r="A668" s="57"/>
      <c r="B668" s="179">
        <v>42889</v>
      </c>
      <c r="C668" s="108" t="s">
        <v>115</v>
      </c>
      <c r="D668" s="108" t="s">
        <v>510</v>
      </c>
      <c r="E668" s="108" t="s">
        <v>537</v>
      </c>
      <c r="F668" s="108" t="s">
        <v>1159</v>
      </c>
      <c r="G668" s="180">
        <v>4050.4580999999998</v>
      </c>
      <c r="H668" s="180">
        <v>9419.67</v>
      </c>
      <c r="I668" s="57"/>
      <c r="J668" s="57"/>
      <c r="K668" s="57"/>
      <c r="L668" s="57"/>
      <c r="M668" s="57"/>
      <c r="N668" s="57"/>
      <c r="O668" s="57"/>
      <c r="P668" s="57"/>
      <c r="Q668" s="57"/>
      <c r="R668" s="57"/>
      <c r="S668" s="57"/>
      <c r="T668" s="57"/>
      <c r="U668" s="57"/>
    </row>
    <row r="669" spans="1:21">
      <c r="A669" s="57"/>
      <c r="B669" s="179">
        <v>43120</v>
      </c>
      <c r="C669" s="108" t="s">
        <v>503</v>
      </c>
      <c r="D669" s="108" t="s">
        <v>507</v>
      </c>
      <c r="E669" s="108" t="s">
        <v>562</v>
      </c>
      <c r="F669" s="108" t="s">
        <v>1160</v>
      </c>
      <c r="G669" s="180">
        <v>466.64890000000003</v>
      </c>
      <c r="H669" s="180">
        <v>1085.23</v>
      </c>
      <c r="I669" s="57"/>
      <c r="J669" s="57"/>
      <c r="K669" s="57"/>
      <c r="L669" s="57"/>
      <c r="M669" s="57"/>
      <c r="N669" s="57"/>
      <c r="O669" s="57"/>
      <c r="P669" s="57"/>
      <c r="Q669" s="57"/>
      <c r="R669" s="57"/>
      <c r="S669" s="57"/>
      <c r="T669" s="57"/>
      <c r="U669" s="57"/>
    </row>
    <row r="670" spans="1:21">
      <c r="A670" s="57"/>
      <c r="B670" s="179">
        <v>43003</v>
      </c>
      <c r="C670" s="108" t="s">
        <v>503</v>
      </c>
      <c r="D670" s="108" t="s">
        <v>526</v>
      </c>
      <c r="E670" s="108" t="s">
        <v>498</v>
      </c>
      <c r="F670" s="108" t="s">
        <v>1161</v>
      </c>
      <c r="G670" s="180">
        <v>2641.8960000000002</v>
      </c>
      <c r="H670" s="180">
        <v>5870.88</v>
      </c>
      <c r="I670" s="57"/>
      <c r="J670" s="57"/>
      <c r="K670" s="57"/>
      <c r="L670" s="57"/>
      <c r="M670" s="57"/>
      <c r="N670" s="57"/>
      <c r="O670" s="57"/>
      <c r="P670" s="57"/>
      <c r="Q670" s="57"/>
      <c r="R670" s="57"/>
      <c r="S670" s="57"/>
      <c r="T670" s="57"/>
      <c r="U670" s="57"/>
    </row>
    <row r="671" spans="1:21">
      <c r="A671" s="57"/>
      <c r="B671" s="179">
        <v>43239</v>
      </c>
      <c r="C671" s="108" t="s">
        <v>108</v>
      </c>
      <c r="D671" s="108" t="s">
        <v>504</v>
      </c>
      <c r="E671" s="108" t="s">
        <v>535</v>
      </c>
      <c r="F671" s="108" t="s">
        <v>1162</v>
      </c>
      <c r="G671" s="180">
        <v>1530.5445</v>
      </c>
      <c r="H671" s="180">
        <v>3401.21</v>
      </c>
      <c r="I671" s="57"/>
      <c r="J671" s="57"/>
      <c r="K671" s="57"/>
      <c r="L671" s="57"/>
      <c r="M671" s="57"/>
      <c r="N671" s="57"/>
      <c r="O671" s="57"/>
      <c r="P671" s="57"/>
      <c r="Q671" s="57"/>
      <c r="R671" s="57"/>
      <c r="S671" s="57"/>
      <c r="T671" s="57"/>
      <c r="U671" s="57"/>
    </row>
    <row r="672" spans="1:21">
      <c r="A672" s="57"/>
      <c r="B672" s="179">
        <v>43036</v>
      </c>
      <c r="C672" s="108" t="s">
        <v>115</v>
      </c>
      <c r="D672" s="108" t="s">
        <v>526</v>
      </c>
      <c r="E672" s="108" t="s">
        <v>501</v>
      </c>
      <c r="F672" s="108" t="s">
        <v>1163</v>
      </c>
      <c r="G672" s="180">
        <v>499.13550000000004</v>
      </c>
      <c r="H672" s="180">
        <v>1109.19</v>
      </c>
      <c r="I672" s="57"/>
      <c r="J672" s="57"/>
      <c r="K672" s="57"/>
      <c r="L672" s="57"/>
      <c r="M672" s="57"/>
      <c r="N672" s="57"/>
      <c r="O672" s="57"/>
      <c r="P672" s="57"/>
      <c r="Q672" s="57"/>
      <c r="R672" s="57"/>
      <c r="S672" s="57"/>
      <c r="T672" s="57"/>
      <c r="U672" s="57"/>
    </row>
    <row r="673" spans="1:21">
      <c r="A673" s="57"/>
      <c r="B673" s="179">
        <v>43175</v>
      </c>
      <c r="C673" s="108" t="s">
        <v>496</v>
      </c>
      <c r="D673" s="108" t="s">
        <v>404</v>
      </c>
      <c r="E673" s="108" t="s">
        <v>530</v>
      </c>
      <c r="F673" s="108" t="s">
        <v>1164</v>
      </c>
      <c r="G673" s="180">
        <v>3494.4615000000003</v>
      </c>
      <c r="H673" s="180">
        <v>7765.47</v>
      </c>
      <c r="I673" s="57"/>
      <c r="J673" s="57"/>
      <c r="K673" s="57"/>
      <c r="L673" s="57"/>
      <c r="M673" s="57"/>
      <c r="N673" s="57"/>
      <c r="O673" s="57"/>
      <c r="P673" s="57"/>
      <c r="Q673" s="57"/>
      <c r="R673" s="57"/>
      <c r="S673" s="57"/>
      <c r="T673" s="57"/>
      <c r="U673" s="57"/>
    </row>
    <row r="674" spans="1:21">
      <c r="A674" s="57"/>
      <c r="B674" s="179">
        <v>43008</v>
      </c>
      <c r="C674" s="108" t="s">
        <v>115</v>
      </c>
      <c r="D674" s="108" t="s">
        <v>497</v>
      </c>
      <c r="E674" s="108" t="s">
        <v>537</v>
      </c>
      <c r="F674" s="108" t="s">
        <v>1165</v>
      </c>
      <c r="G674" s="180">
        <v>472.37850000000003</v>
      </c>
      <c r="H674" s="180">
        <v>1049.73</v>
      </c>
      <c r="I674" s="57"/>
      <c r="J674" s="57"/>
      <c r="K674" s="57"/>
      <c r="L674" s="57"/>
      <c r="M674" s="57"/>
      <c r="N674" s="57"/>
      <c r="O674" s="57"/>
      <c r="P674" s="57"/>
      <c r="Q674" s="57"/>
      <c r="R674" s="57"/>
      <c r="S674" s="57"/>
      <c r="T674" s="57"/>
      <c r="U674" s="57"/>
    </row>
    <row r="675" spans="1:21">
      <c r="A675" s="57"/>
      <c r="B675" s="179">
        <v>43235</v>
      </c>
      <c r="C675" s="108" t="s">
        <v>503</v>
      </c>
      <c r="D675" s="108" t="s">
        <v>526</v>
      </c>
      <c r="E675" s="108" t="s">
        <v>562</v>
      </c>
      <c r="F675" s="108" t="s">
        <v>1166</v>
      </c>
      <c r="G675" s="180">
        <v>3605.0410000000002</v>
      </c>
      <c r="H675" s="180">
        <v>6554.62</v>
      </c>
      <c r="I675" s="57"/>
      <c r="J675" s="57"/>
      <c r="K675" s="57"/>
      <c r="L675" s="57"/>
      <c r="M675" s="57"/>
      <c r="N675" s="57"/>
      <c r="O675" s="57"/>
      <c r="P675" s="57"/>
      <c r="Q675" s="57"/>
      <c r="R675" s="57"/>
      <c r="S675" s="57"/>
      <c r="T675" s="57"/>
      <c r="U675" s="57"/>
    </row>
    <row r="676" spans="1:21">
      <c r="A676" s="57"/>
      <c r="B676" s="179">
        <v>42790</v>
      </c>
      <c r="C676" s="108" t="s">
        <v>496</v>
      </c>
      <c r="D676" s="108" t="s">
        <v>500</v>
      </c>
      <c r="E676" s="108" t="s">
        <v>498</v>
      </c>
      <c r="F676" s="108" t="s">
        <v>1167</v>
      </c>
      <c r="G676" s="180">
        <v>4460.7915000000003</v>
      </c>
      <c r="H676" s="180">
        <v>8110.53</v>
      </c>
      <c r="I676" s="57"/>
      <c r="J676" s="57"/>
      <c r="K676" s="57"/>
      <c r="L676" s="57"/>
      <c r="M676" s="57"/>
      <c r="N676" s="57"/>
      <c r="O676" s="57"/>
      <c r="P676" s="57"/>
      <c r="Q676" s="57"/>
      <c r="R676" s="57"/>
      <c r="S676" s="57"/>
      <c r="T676" s="57"/>
      <c r="U676" s="57"/>
    </row>
    <row r="677" spans="1:21">
      <c r="A677" s="57"/>
      <c r="B677" s="179">
        <v>43309</v>
      </c>
      <c r="C677" s="108" t="s">
        <v>514</v>
      </c>
      <c r="D677" s="108" t="s">
        <v>510</v>
      </c>
      <c r="E677" s="108" t="s">
        <v>515</v>
      </c>
      <c r="F677" s="108" t="s">
        <v>1168</v>
      </c>
      <c r="G677" s="180">
        <v>3967.77</v>
      </c>
      <c r="H677" s="180">
        <v>5290.36</v>
      </c>
      <c r="I677" s="57"/>
      <c r="J677" s="57"/>
      <c r="K677" s="57"/>
      <c r="L677" s="57"/>
      <c r="M677" s="57"/>
      <c r="N677" s="57"/>
      <c r="O677" s="57"/>
      <c r="P677" s="57"/>
      <c r="Q677" s="57"/>
      <c r="R677" s="57"/>
      <c r="S677" s="57"/>
      <c r="T677" s="57"/>
      <c r="U677" s="57"/>
    </row>
    <row r="678" spans="1:21">
      <c r="A678" s="57"/>
      <c r="B678" s="179">
        <v>42874</v>
      </c>
      <c r="C678" s="108" t="s">
        <v>514</v>
      </c>
      <c r="D678" s="108" t="s">
        <v>497</v>
      </c>
      <c r="E678" s="108" t="s">
        <v>511</v>
      </c>
      <c r="F678" s="108" t="s">
        <v>1169</v>
      </c>
      <c r="G678" s="180">
        <v>3908.8896</v>
      </c>
      <c r="H678" s="180">
        <v>4441.92</v>
      </c>
      <c r="I678" s="57"/>
      <c r="J678" s="57"/>
      <c r="K678" s="57"/>
      <c r="L678" s="57"/>
      <c r="M678" s="57"/>
      <c r="N678" s="57"/>
      <c r="O678" s="57"/>
      <c r="P678" s="57"/>
      <c r="Q678" s="57"/>
      <c r="R678" s="57"/>
      <c r="S678" s="57"/>
      <c r="T678" s="57"/>
      <c r="U678" s="57"/>
    </row>
    <row r="679" spans="1:21">
      <c r="A679" s="57"/>
      <c r="B679" s="179">
        <v>43324</v>
      </c>
      <c r="C679" s="108" t="s">
        <v>496</v>
      </c>
      <c r="D679" s="108" t="s">
        <v>528</v>
      </c>
      <c r="E679" s="108" t="s">
        <v>535</v>
      </c>
      <c r="F679" s="108" t="s">
        <v>1170</v>
      </c>
      <c r="G679" s="180">
        <v>661.54499999999996</v>
      </c>
      <c r="H679" s="180">
        <v>882.06</v>
      </c>
      <c r="I679" s="57"/>
      <c r="J679" s="57"/>
      <c r="K679" s="57"/>
      <c r="L679" s="57"/>
      <c r="M679" s="57"/>
      <c r="N679" s="57"/>
      <c r="O679" s="57"/>
      <c r="P679" s="57"/>
      <c r="Q679" s="57"/>
      <c r="R679" s="57"/>
      <c r="S679" s="57"/>
      <c r="T679" s="57"/>
      <c r="U679" s="57"/>
    </row>
    <row r="680" spans="1:21">
      <c r="A680" s="57"/>
      <c r="B680" s="179">
        <v>42802</v>
      </c>
      <c r="C680" s="108" t="s">
        <v>514</v>
      </c>
      <c r="D680" s="108" t="s">
        <v>510</v>
      </c>
      <c r="E680" s="108" t="s">
        <v>535</v>
      </c>
      <c r="F680" s="108" t="s">
        <v>1171</v>
      </c>
      <c r="G680" s="180">
        <v>975.73850000000004</v>
      </c>
      <c r="H680" s="180">
        <v>1774.07</v>
      </c>
      <c r="I680" s="57"/>
      <c r="J680" s="57"/>
      <c r="K680" s="57"/>
      <c r="L680" s="57"/>
      <c r="M680" s="57"/>
      <c r="N680" s="57"/>
      <c r="O680" s="57"/>
      <c r="P680" s="57"/>
      <c r="Q680" s="57"/>
      <c r="R680" s="57"/>
      <c r="S680" s="57"/>
      <c r="T680" s="57"/>
      <c r="U680" s="57"/>
    </row>
    <row r="681" spans="1:21">
      <c r="A681" s="57"/>
      <c r="B681" s="179">
        <v>43336</v>
      </c>
      <c r="C681" s="108" t="s">
        <v>503</v>
      </c>
      <c r="D681" s="108" t="s">
        <v>526</v>
      </c>
      <c r="E681" s="108" t="s">
        <v>508</v>
      </c>
      <c r="F681" s="108" t="s">
        <v>1172</v>
      </c>
      <c r="G681" s="180">
        <v>531.6511999999999</v>
      </c>
      <c r="H681" s="180">
        <v>916.64</v>
      </c>
      <c r="I681" s="57"/>
      <c r="J681" s="57"/>
      <c r="K681" s="57"/>
      <c r="L681" s="57"/>
      <c r="M681" s="57"/>
      <c r="N681" s="57"/>
      <c r="O681" s="57"/>
      <c r="P681" s="57"/>
      <c r="Q681" s="57"/>
      <c r="R681" s="57"/>
      <c r="S681" s="57"/>
      <c r="T681" s="57"/>
      <c r="U681" s="57"/>
    </row>
    <row r="682" spans="1:21">
      <c r="A682" s="57"/>
      <c r="B682" s="179">
        <v>42901</v>
      </c>
      <c r="C682" s="108" t="s">
        <v>496</v>
      </c>
      <c r="D682" s="108" t="s">
        <v>404</v>
      </c>
      <c r="E682" s="108" t="s">
        <v>498</v>
      </c>
      <c r="F682" s="108" t="s">
        <v>1173</v>
      </c>
      <c r="G682" s="180">
        <v>5406.2703000000001</v>
      </c>
      <c r="H682" s="180">
        <v>9163.17</v>
      </c>
      <c r="I682" s="57"/>
      <c r="J682" s="57"/>
      <c r="K682" s="57"/>
      <c r="L682" s="57"/>
      <c r="M682" s="57"/>
      <c r="N682" s="57"/>
      <c r="O682" s="57"/>
      <c r="P682" s="57"/>
      <c r="Q682" s="57"/>
      <c r="R682" s="57"/>
      <c r="S682" s="57"/>
      <c r="T682" s="57"/>
      <c r="U682" s="57"/>
    </row>
    <row r="683" spans="1:21">
      <c r="A683" s="57"/>
      <c r="B683" s="179">
        <v>43124</v>
      </c>
      <c r="C683" s="108" t="s">
        <v>496</v>
      </c>
      <c r="D683" s="108" t="s">
        <v>510</v>
      </c>
      <c r="E683" s="108" t="s">
        <v>562</v>
      </c>
      <c r="F683" s="108" t="s">
        <v>1174</v>
      </c>
      <c r="G683" s="180">
        <v>1091.1379000000002</v>
      </c>
      <c r="H683" s="180">
        <v>2537.5300000000002</v>
      </c>
      <c r="I683" s="57"/>
      <c r="J683" s="57"/>
      <c r="K683" s="57"/>
      <c r="L683" s="57"/>
      <c r="M683" s="57"/>
      <c r="N683" s="57"/>
      <c r="O683" s="57"/>
      <c r="P683" s="57"/>
      <c r="Q683" s="57"/>
      <c r="R683" s="57"/>
      <c r="S683" s="57"/>
      <c r="T683" s="57"/>
      <c r="U683" s="57"/>
    </row>
    <row r="684" spans="1:21">
      <c r="A684" s="57"/>
      <c r="B684" s="179">
        <v>43031</v>
      </c>
      <c r="C684" s="108" t="s">
        <v>514</v>
      </c>
      <c r="D684" s="108" t="s">
        <v>504</v>
      </c>
      <c r="E684" s="108" t="s">
        <v>537</v>
      </c>
      <c r="F684" s="108" t="s">
        <v>1175</v>
      </c>
      <c r="G684" s="180">
        <v>1719.2168000000004</v>
      </c>
      <c r="H684" s="180">
        <v>2528.2600000000002</v>
      </c>
      <c r="I684" s="57"/>
      <c r="J684" s="57"/>
      <c r="K684" s="57"/>
      <c r="L684" s="57"/>
      <c r="M684" s="57"/>
      <c r="N684" s="57"/>
      <c r="O684" s="57"/>
      <c r="P684" s="57"/>
      <c r="Q684" s="57"/>
      <c r="R684" s="57"/>
      <c r="S684" s="57"/>
      <c r="T684" s="57"/>
      <c r="U684" s="57"/>
    </row>
    <row r="685" spans="1:21">
      <c r="A685" s="57"/>
      <c r="B685" s="179">
        <v>43219</v>
      </c>
      <c r="C685" s="108" t="s">
        <v>496</v>
      </c>
      <c r="D685" s="108" t="s">
        <v>504</v>
      </c>
      <c r="E685" s="108" t="s">
        <v>530</v>
      </c>
      <c r="F685" s="108" t="s">
        <v>1176</v>
      </c>
      <c r="G685" s="180">
        <v>3491.3835000000004</v>
      </c>
      <c r="H685" s="180">
        <v>6347.97</v>
      </c>
      <c r="I685" s="57"/>
      <c r="J685" s="57"/>
      <c r="K685" s="57"/>
      <c r="L685" s="57"/>
      <c r="M685" s="57"/>
      <c r="N685" s="57"/>
      <c r="O685" s="57"/>
      <c r="P685" s="57"/>
      <c r="Q685" s="57"/>
      <c r="R685" s="57"/>
      <c r="S685" s="57"/>
      <c r="T685" s="57"/>
      <c r="U685" s="57"/>
    </row>
    <row r="686" spans="1:21">
      <c r="A686" s="57"/>
      <c r="B686" s="179">
        <v>42931</v>
      </c>
      <c r="C686" s="108" t="s">
        <v>503</v>
      </c>
      <c r="D686" s="108" t="s">
        <v>497</v>
      </c>
      <c r="E686" s="108" t="s">
        <v>524</v>
      </c>
      <c r="F686" s="108" t="s">
        <v>1177</v>
      </c>
      <c r="G686" s="180">
        <v>1049.9698999999998</v>
      </c>
      <c r="H686" s="180">
        <v>1779.61</v>
      </c>
      <c r="I686" s="57"/>
      <c r="J686" s="57"/>
      <c r="K686" s="57"/>
      <c r="L686" s="57"/>
      <c r="M686" s="57"/>
      <c r="N686" s="57"/>
      <c r="O686" s="57"/>
      <c r="P686" s="57"/>
      <c r="Q686" s="57"/>
      <c r="R686" s="57"/>
      <c r="S686" s="57"/>
      <c r="T686" s="57"/>
      <c r="U686" s="57"/>
    </row>
    <row r="687" spans="1:21">
      <c r="A687" s="57"/>
      <c r="B687" s="179">
        <v>43417</v>
      </c>
      <c r="C687" s="108" t="s">
        <v>115</v>
      </c>
      <c r="D687" s="108" t="s">
        <v>504</v>
      </c>
      <c r="E687" s="108" t="s">
        <v>535</v>
      </c>
      <c r="F687" s="108" t="s">
        <v>1178</v>
      </c>
      <c r="G687" s="180">
        <v>176.18659999999997</v>
      </c>
      <c r="H687" s="180">
        <v>303.77</v>
      </c>
      <c r="I687" s="57"/>
      <c r="J687" s="57"/>
      <c r="K687" s="57"/>
      <c r="L687" s="57"/>
      <c r="M687" s="57"/>
      <c r="N687" s="57"/>
      <c r="O687" s="57"/>
      <c r="P687" s="57"/>
      <c r="Q687" s="57"/>
      <c r="R687" s="57"/>
      <c r="S687" s="57"/>
      <c r="T687" s="57"/>
      <c r="U687" s="57"/>
    </row>
    <row r="688" spans="1:21">
      <c r="A688" s="57"/>
      <c r="B688" s="179">
        <v>43018</v>
      </c>
      <c r="C688" s="108" t="s">
        <v>496</v>
      </c>
      <c r="D688" s="108" t="s">
        <v>504</v>
      </c>
      <c r="E688" s="108" t="s">
        <v>522</v>
      </c>
      <c r="F688" s="108" t="s">
        <v>1179</v>
      </c>
      <c r="G688" s="180">
        <v>4141.4074000000001</v>
      </c>
      <c r="H688" s="180">
        <v>9631.18</v>
      </c>
      <c r="I688" s="57"/>
      <c r="J688" s="57"/>
      <c r="K688" s="57"/>
      <c r="L688" s="57"/>
      <c r="M688" s="57"/>
      <c r="N688" s="57"/>
      <c r="O688" s="57"/>
      <c r="P688" s="57"/>
      <c r="Q688" s="57"/>
      <c r="R688" s="57"/>
      <c r="S688" s="57"/>
      <c r="T688" s="57"/>
      <c r="U688" s="57"/>
    </row>
    <row r="689" spans="1:21">
      <c r="A689" s="57"/>
      <c r="B689" s="179">
        <v>43369</v>
      </c>
      <c r="C689" s="108" t="s">
        <v>115</v>
      </c>
      <c r="D689" s="108" t="s">
        <v>507</v>
      </c>
      <c r="E689" s="108" t="s">
        <v>508</v>
      </c>
      <c r="F689" s="108" t="s">
        <v>1180</v>
      </c>
      <c r="G689" s="180">
        <v>3590.7685000000001</v>
      </c>
      <c r="H689" s="180">
        <v>6528.67</v>
      </c>
      <c r="I689" s="57"/>
      <c r="J689" s="57"/>
      <c r="K689" s="57"/>
      <c r="L689" s="57"/>
      <c r="M689" s="57"/>
      <c r="N689" s="57"/>
      <c r="O689" s="57"/>
      <c r="P689" s="57"/>
      <c r="Q689" s="57"/>
      <c r="R689" s="57"/>
      <c r="S689" s="57"/>
      <c r="T689" s="57"/>
      <c r="U689" s="57"/>
    </row>
    <row r="690" spans="1:21">
      <c r="A690" s="57"/>
      <c r="B690" s="179">
        <v>43087</v>
      </c>
      <c r="C690" s="108" t="s">
        <v>514</v>
      </c>
      <c r="D690" s="108" t="s">
        <v>500</v>
      </c>
      <c r="E690" s="108" t="s">
        <v>524</v>
      </c>
      <c r="F690" s="108" t="s">
        <v>1181</v>
      </c>
      <c r="G690" s="180">
        <v>1826.6171999999999</v>
      </c>
      <c r="H690" s="180">
        <v>3149.34</v>
      </c>
      <c r="I690" s="57"/>
      <c r="J690" s="57"/>
      <c r="K690" s="57"/>
      <c r="L690" s="57"/>
      <c r="M690" s="57"/>
      <c r="N690" s="57"/>
      <c r="O690" s="57"/>
      <c r="P690" s="57"/>
      <c r="Q690" s="57"/>
      <c r="R690" s="57"/>
      <c r="S690" s="57"/>
      <c r="T690" s="57"/>
      <c r="U690" s="57"/>
    </row>
    <row r="691" spans="1:21">
      <c r="A691" s="57"/>
      <c r="B691" s="179">
        <v>43252</v>
      </c>
      <c r="C691" s="108" t="s">
        <v>514</v>
      </c>
      <c r="D691" s="108" t="s">
        <v>510</v>
      </c>
      <c r="E691" s="108" t="s">
        <v>562</v>
      </c>
      <c r="F691" s="108" t="s">
        <v>1182</v>
      </c>
      <c r="G691" s="180">
        <v>1276.155</v>
      </c>
      <c r="H691" s="180">
        <v>1701.54</v>
      </c>
      <c r="I691" s="57"/>
      <c r="J691" s="57"/>
      <c r="K691" s="57"/>
      <c r="L691" s="57"/>
      <c r="M691" s="57"/>
      <c r="N691" s="57"/>
      <c r="O691" s="57"/>
      <c r="P691" s="57"/>
      <c r="Q691" s="57"/>
      <c r="R691" s="57"/>
      <c r="S691" s="57"/>
      <c r="T691" s="57"/>
      <c r="U691" s="57"/>
    </row>
    <row r="692" spans="1:21">
      <c r="A692" s="57"/>
      <c r="B692" s="179">
        <v>42840</v>
      </c>
      <c r="C692" s="108" t="s">
        <v>503</v>
      </c>
      <c r="D692" s="108" t="s">
        <v>528</v>
      </c>
      <c r="E692" s="108" t="s">
        <v>501</v>
      </c>
      <c r="F692" s="108" t="s">
        <v>1183</v>
      </c>
      <c r="G692" s="180">
        <v>4387.3697999999995</v>
      </c>
      <c r="H692" s="180">
        <v>7436.22</v>
      </c>
      <c r="I692" s="57"/>
      <c r="J692" s="57"/>
      <c r="K692" s="57"/>
      <c r="L692" s="57"/>
      <c r="M692" s="57"/>
      <c r="N692" s="57"/>
      <c r="O692" s="57"/>
      <c r="P692" s="57"/>
      <c r="Q692" s="57"/>
      <c r="R692" s="57"/>
      <c r="S692" s="57"/>
      <c r="T692" s="57"/>
      <c r="U692" s="57"/>
    </row>
    <row r="693" spans="1:21">
      <c r="A693" s="57"/>
      <c r="B693" s="179">
        <v>43335</v>
      </c>
      <c r="C693" s="108" t="s">
        <v>514</v>
      </c>
      <c r="D693" s="108" t="s">
        <v>510</v>
      </c>
      <c r="E693" s="108" t="s">
        <v>515</v>
      </c>
      <c r="F693" s="108" t="s">
        <v>1184</v>
      </c>
      <c r="G693" s="180">
        <v>2798.0359999999996</v>
      </c>
      <c r="H693" s="180">
        <v>4824.2</v>
      </c>
      <c r="I693" s="57"/>
      <c r="J693" s="57"/>
      <c r="K693" s="57"/>
      <c r="L693" s="57"/>
      <c r="M693" s="57"/>
      <c r="N693" s="57"/>
      <c r="O693" s="57"/>
      <c r="P693" s="57"/>
      <c r="Q693" s="57"/>
      <c r="R693" s="57"/>
      <c r="S693" s="57"/>
      <c r="T693" s="57"/>
      <c r="U693" s="57"/>
    </row>
    <row r="694" spans="1:21">
      <c r="A694" s="57"/>
      <c r="B694" s="179">
        <v>42808</v>
      </c>
      <c r="C694" s="108" t="s">
        <v>496</v>
      </c>
      <c r="D694" s="108" t="s">
        <v>404</v>
      </c>
      <c r="E694" s="108" t="s">
        <v>511</v>
      </c>
      <c r="F694" s="108" t="s">
        <v>1185</v>
      </c>
      <c r="G694" s="180">
        <v>706.09690000000001</v>
      </c>
      <c r="H694" s="180">
        <v>1908.37</v>
      </c>
      <c r="I694" s="57"/>
      <c r="J694" s="57"/>
      <c r="K694" s="57"/>
      <c r="L694" s="57"/>
      <c r="M694" s="57"/>
      <c r="N694" s="57"/>
      <c r="O694" s="57"/>
      <c r="P694" s="57"/>
      <c r="Q694" s="57"/>
      <c r="R694" s="57"/>
      <c r="S694" s="57"/>
      <c r="T694" s="57"/>
      <c r="U694" s="57"/>
    </row>
    <row r="695" spans="1:21">
      <c r="A695" s="57"/>
      <c r="B695" s="179">
        <v>43101</v>
      </c>
      <c r="C695" s="108" t="s">
        <v>514</v>
      </c>
      <c r="D695" s="108" t="s">
        <v>526</v>
      </c>
      <c r="E695" s="108" t="s">
        <v>515</v>
      </c>
      <c r="F695" s="108" t="s">
        <v>1186</v>
      </c>
      <c r="G695" s="180">
        <v>727.48259999999993</v>
      </c>
      <c r="H695" s="180">
        <v>1691.82</v>
      </c>
      <c r="I695" s="57"/>
      <c r="J695" s="57"/>
      <c r="K695" s="57"/>
      <c r="L695" s="57"/>
      <c r="M695" s="57"/>
      <c r="N695" s="57"/>
      <c r="O695" s="57"/>
      <c r="P695" s="57"/>
      <c r="Q695" s="57"/>
      <c r="R695" s="57"/>
      <c r="S695" s="57"/>
      <c r="T695" s="57"/>
      <c r="U695" s="57"/>
    </row>
    <row r="696" spans="1:21">
      <c r="A696" s="57"/>
      <c r="B696" s="179">
        <v>42787</v>
      </c>
      <c r="C696" s="108" t="s">
        <v>108</v>
      </c>
      <c r="D696" s="108" t="s">
        <v>500</v>
      </c>
      <c r="E696" s="108" t="s">
        <v>524</v>
      </c>
      <c r="F696" s="108" t="s">
        <v>1187</v>
      </c>
      <c r="G696" s="180">
        <v>1860.2527</v>
      </c>
      <c r="H696" s="180">
        <v>5027.71</v>
      </c>
      <c r="I696" s="57"/>
      <c r="J696" s="57"/>
      <c r="K696" s="57"/>
      <c r="L696" s="57"/>
      <c r="M696" s="57"/>
      <c r="N696" s="57"/>
      <c r="O696" s="57"/>
      <c r="P696" s="57"/>
      <c r="Q696" s="57"/>
      <c r="R696" s="57"/>
      <c r="S696" s="57"/>
      <c r="T696" s="57"/>
      <c r="U696" s="57"/>
    </row>
    <row r="697" spans="1:21">
      <c r="A697" s="57"/>
      <c r="B697" s="179">
        <v>43120</v>
      </c>
      <c r="C697" s="108" t="s">
        <v>514</v>
      </c>
      <c r="D697" s="108" t="s">
        <v>404</v>
      </c>
      <c r="E697" s="108" t="s">
        <v>569</v>
      </c>
      <c r="F697" s="108" t="s">
        <v>1188</v>
      </c>
      <c r="G697" s="180">
        <v>871.21759999999995</v>
      </c>
      <c r="H697" s="180">
        <v>990.02</v>
      </c>
      <c r="I697" s="57"/>
      <c r="J697" s="57"/>
      <c r="K697" s="57"/>
      <c r="L697" s="57"/>
      <c r="M697" s="57"/>
      <c r="N697" s="57"/>
      <c r="O697" s="57"/>
      <c r="P697" s="57"/>
      <c r="Q697" s="57"/>
      <c r="R697" s="57"/>
      <c r="S697" s="57"/>
      <c r="T697" s="57"/>
      <c r="U697" s="57"/>
    </row>
    <row r="698" spans="1:21">
      <c r="A698" s="57"/>
      <c r="B698" s="179">
        <v>42756</v>
      </c>
      <c r="C698" s="108" t="s">
        <v>503</v>
      </c>
      <c r="D698" s="108" t="s">
        <v>510</v>
      </c>
      <c r="E698" s="108" t="s">
        <v>530</v>
      </c>
      <c r="F698" s="108" t="s">
        <v>1189</v>
      </c>
      <c r="G698" s="180">
        <v>7438.0680000000002</v>
      </c>
      <c r="H698" s="180">
        <v>8452.35</v>
      </c>
      <c r="I698" s="57"/>
      <c r="J698" s="57"/>
      <c r="K698" s="57"/>
      <c r="L698" s="57"/>
      <c r="M698" s="57"/>
      <c r="N698" s="57"/>
      <c r="O698" s="57"/>
      <c r="P698" s="57"/>
      <c r="Q698" s="57"/>
      <c r="R698" s="57"/>
      <c r="S698" s="57"/>
      <c r="T698" s="57"/>
      <c r="U698" s="57"/>
    </row>
    <row r="699" spans="1:21">
      <c r="A699" s="57"/>
      <c r="B699" s="179">
        <v>43454</v>
      </c>
      <c r="C699" s="108" t="s">
        <v>115</v>
      </c>
      <c r="D699" s="108" t="s">
        <v>504</v>
      </c>
      <c r="E699" s="108" t="s">
        <v>498</v>
      </c>
      <c r="F699" s="108" t="s">
        <v>1173</v>
      </c>
      <c r="G699" s="180">
        <v>4999.8841999999995</v>
      </c>
      <c r="H699" s="180">
        <v>8474.3799999999992</v>
      </c>
      <c r="I699" s="57"/>
      <c r="J699" s="57"/>
      <c r="K699" s="57"/>
      <c r="L699" s="57"/>
      <c r="M699" s="57"/>
      <c r="N699" s="57"/>
      <c r="O699" s="57"/>
      <c r="P699" s="57"/>
      <c r="Q699" s="57"/>
      <c r="R699" s="57"/>
      <c r="S699" s="57"/>
      <c r="T699" s="57"/>
      <c r="U699" s="57"/>
    </row>
    <row r="700" spans="1:21">
      <c r="A700" s="57"/>
      <c r="B700" s="179">
        <v>42804</v>
      </c>
      <c r="C700" s="108" t="s">
        <v>514</v>
      </c>
      <c r="D700" s="108" t="s">
        <v>510</v>
      </c>
      <c r="E700" s="108" t="s">
        <v>505</v>
      </c>
      <c r="F700" s="108" t="s">
        <v>1190</v>
      </c>
      <c r="G700" s="180">
        <v>2963.2338</v>
      </c>
      <c r="H700" s="180">
        <v>8008.74</v>
      </c>
      <c r="I700" s="57"/>
      <c r="J700" s="57"/>
      <c r="K700" s="57"/>
      <c r="L700" s="57"/>
      <c r="M700" s="57"/>
      <c r="N700" s="57"/>
      <c r="O700" s="57"/>
      <c r="P700" s="57"/>
      <c r="Q700" s="57"/>
      <c r="R700" s="57"/>
      <c r="S700" s="57"/>
      <c r="T700" s="57"/>
      <c r="U700" s="57"/>
    </row>
    <row r="701" spans="1:21">
      <c r="A701" s="57"/>
      <c r="B701" s="179">
        <v>43397</v>
      </c>
      <c r="C701" s="108" t="s">
        <v>514</v>
      </c>
      <c r="D701" s="108" t="s">
        <v>500</v>
      </c>
      <c r="E701" s="108" t="s">
        <v>535</v>
      </c>
      <c r="F701" s="108" t="s">
        <v>1191</v>
      </c>
      <c r="G701" s="180">
        <v>8350.1297000000013</v>
      </c>
      <c r="H701" s="180">
        <v>8930.6200000000008</v>
      </c>
      <c r="I701" s="57"/>
      <c r="J701" s="57"/>
      <c r="K701" s="57"/>
      <c r="L701" s="57"/>
      <c r="M701" s="57"/>
      <c r="N701" s="57"/>
      <c r="O701" s="57"/>
      <c r="P701" s="57"/>
      <c r="Q701" s="57"/>
      <c r="R701" s="57"/>
      <c r="S701" s="57"/>
      <c r="T701" s="57"/>
      <c r="U701" s="57"/>
    </row>
    <row r="702" spans="1:21">
      <c r="A702" s="57"/>
      <c r="B702" s="179">
        <v>42864</v>
      </c>
      <c r="C702" s="108" t="s">
        <v>514</v>
      </c>
      <c r="D702" s="108" t="s">
        <v>507</v>
      </c>
      <c r="E702" s="108" t="s">
        <v>524</v>
      </c>
      <c r="F702" s="108" t="s">
        <v>1192</v>
      </c>
      <c r="G702" s="180">
        <v>1858.3438999999998</v>
      </c>
      <c r="H702" s="180">
        <v>4321.7299999999996</v>
      </c>
      <c r="I702" s="57"/>
      <c r="J702" s="57"/>
      <c r="K702" s="57"/>
      <c r="L702" s="57"/>
      <c r="M702" s="57"/>
      <c r="N702" s="57"/>
      <c r="O702" s="57"/>
      <c r="P702" s="57"/>
      <c r="Q702" s="57"/>
      <c r="R702" s="57"/>
      <c r="S702" s="57"/>
      <c r="T702" s="57"/>
      <c r="U702" s="57"/>
    </row>
    <row r="703" spans="1:21">
      <c r="A703" s="57"/>
      <c r="B703" s="179">
        <v>43382</v>
      </c>
      <c r="C703" s="108" t="s">
        <v>514</v>
      </c>
      <c r="D703" s="108" t="s">
        <v>510</v>
      </c>
      <c r="E703" s="108" t="s">
        <v>569</v>
      </c>
      <c r="F703" s="108" t="s">
        <v>1193</v>
      </c>
      <c r="G703" s="180">
        <v>1935.6095</v>
      </c>
      <c r="H703" s="180">
        <v>3519.29</v>
      </c>
      <c r="I703" s="57"/>
      <c r="J703" s="57"/>
      <c r="K703" s="57"/>
      <c r="L703" s="57"/>
      <c r="M703" s="57"/>
      <c r="N703" s="57"/>
      <c r="O703" s="57"/>
      <c r="P703" s="57"/>
      <c r="Q703" s="57"/>
      <c r="R703" s="57"/>
      <c r="S703" s="57"/>
      <c r="T703" s="57"/>
      <c r="U703" s="57"/>
    </row>
    <row r="704" spans="1:21">
      <c r="A704" s="57"/>
      <c r="B704" s="179">
        <v>42951</v>
      </c>
      <c r="C704" s="108" t="s">
        <v>108</v>
      </c>
      <c r="D704" s="108" t="s">
        <v>507</v>
      </c>
      <c r="E704" s="108" t="s">
        <v>520</v>
      </c>
      <c r="F704" s="108" t="s">
        <v>1194</v>
      </c>
      <c r="G704" s="180">
        <v>872.39240000000007</v>
      </c>
      <c r="H704" s="180">
        <v>1282.93</v>
      </c>
      <c r="I704" s="57"/>
      <c r="J704" s="57"/>
      <c r="K704" s="57"/>
      <c r="L704" s="57"/>
      <c r="M704" s="57"/>
      <c r="N704" s="57"/>
      <c r="O704" s="57"/>
      <c r="P704" s="57"/>
      <c r="Q704" s="57"/>
      <c r="R704" s="57"/>
      <c r="S704" s="57"/>
      <c r="T704" s="57"/>
      <c r="U704" s="57"/>
    </row>
    <row r="705" spans="1:21">
      <c r="A705" s="57"/>
      <c r="B705" s="179">
        <v>43121</v>
      </c>
      <c r="C705" s="108" t="s">
        <v>496</v>
      </c>
      <c r="D705" s="108" t="s">
        <v>528</v>
      </c>
      <c r="E705" s="108" t="s">
        <v>537</v>
      </c>
      <c r="F705" s="108" t="s">
        <v>969</v>
      </c>
      <c r="G705" s="180">
        <v>3070.1549999999997</v>
      </c>
      <c r="H705" s="180">
        <v>4093.54</v>
      </c>
      <c r="I705" s="57"/>
      <c r="J705" s="57"/>
      <c r="K705" s="57"/>
      <c r="L705" s="57"/>
      <c r="M705" s="57"/>
      <c r="N705" s="57"/>
      <c r="O705" s="57"/>
      <c r="P705" s="57"/>
      <c r="Q705" s="57"/>
      <c r="R705" s="57"/>
      <c r="S705" s="57"/>
      <c r="T705" s="57"/>
      <c r="U705" s="57"/>
    </row>
    <row r="706" spans="1:21">
      <c r="A706" s="57"/>
      <c r="B706" s="179">
        <v>42855</v>
      </c>
      <c r="C706" s="108" t="s">
        <v>503</v>
      </c>
      <c r="D706" s="108" t="s">
        <v>528</v>
      </c>
      <c r="E706" s="108" t="s">
        <v>522</v>
      </c>
      <c r="F706" s="108" t="s">
        <v>1195</v>
      </c>
      <c r="G706" s="180">
        <v>2624.6504</v>
      </c>
      <c r="H706" s="180">
        <v>4448.5600000000004</v>
      </c>
      <c r="I706" s="57"/>
      <c r="J706" s="57"/>
      <c r="K706" s="57"/>
      <c r="L706" s="57"/>
      <c r="M706" s="57"/>
      <c r="N706" s="57"/>
      <c r="O706" s="57"/>
      <c r="P706" s="57"/>
      <c r="Q706" s="57"/>
      <c r="R706" s="57"/>
      <c r="S706" s="57"/>
      <c r="T706" s="57"/>
      <c r="U706" s="57"/>
    </row>
    <row r="707" spans="1:21">
      <c r="A707" s="57"/>
      <c r="B707" s="179">
        <v>43366</v>
      </c>
      <c r="C707" s="108" t="s">
        <v>115</v>
      </c>
      <c r="D707" s="108" t="s">
        <v>504</v>
      </c>
      <c r="E707" s="108" t="s">
        <v>520</v>
      </c>
      <c r="F707" s="108" t="s">
        <v>1196</v>
      </c>
      <c r="G707" s="180">
        <v>1657.1991999999998</v>
      </c>
      <c r="H707" s="180">
        <v>2857.24</v>
      </c>
      <c r="I707" s="57"/>
      <c r="J707" s="57"/>
      <c r="K707" s="57"/>
      <c r="L707" s="57"/>
      <c r="M707" s="57"/>
      <c r="N707" s="57"/>
      <c r="O707" s="57"/>
      <c r="P707" s="57"/>
      <c r="Q707" s="57"/>
      <c r="R707" s="57"/>
      <c r="S707" s="57"/>
      <c r="T707" s="57"/>
      <c r="U707" s="57"/>
    </row>
    <row r="708" spans="1:21">
      <c r="A708" s="57"/>
      <c r="B708" s="179">
        <v>43073</v>
      </c>
      <c r="C708" s="108" t="s">
        <v>514</v>
      </c>
      <c r="D708" s="108" t="s">
        <v>528</v>
      </c>
      <c r="E708" s="108" t="s">
        <v>524</v>
      </c>
      <c r="F708" s="108" t="s">
        <v>1197</v>
      </c>
      <c r="G708" s="180">
        <v>5219.7310000000007</v>
      </c>
      <c r="H708" s="180">
        <v>5582.6</v>
      </c>
      <c r="I708" s="57"/>
      <c r="J708" s="57"/>
      <c r="K708" s="57"/>
      <c r="L708" s="57"/>
      <c r="M708" s="57"/>
      <c r="N708" s="57"/>
      <c r="O708" s="57"/>
      <c r="P708" s="57"/>
      <c r="Q708" s="57"/>
      <c r="R708" s="57"/>
      <c r="S708" s="57"/>
      <c r="T708" s="57"/>
      <c r="U708" s="57"/>
    </row>
    <row r="709" spans="1:21">
      <c r="A709" s="57"/>
      <c r="B709" s="179">
        <v>43380</v>
      </c>
      <c r="C709" s="108" t="s">
        <v>496</v>
      </c>
      <c r="D709" s="108" t="s">
        <v>404</v>
      </c>
      <c r="E709" s="108" t="s">
        <v>535</v>
      </c>
      <c r="F709" s="108" t="s">
        <v>1198</v>
      </c>
      <c r="G709" s="180">
        <v>2251.4272000000001</v>
      </c>
      <c r="H709" s="180">
        <v>2558.44</v>
      </c>
      <c r="I709" s="57"/>
      <c r="J709" s="57"/>
      <c r="K709" s="57"/>
      <c r="L709" s="57"/>
      <c r="M709" s="57"/>
      <c r="N709" s="57"/>
      <c r="O709" s="57"/>
      <c r="P709" s="57"/>
      <c r="Q709" s="57"/>
      <c r="R709" s="57"/>
      <c r="S709" s="57"/>
      <c r="T709" s="57"/>
      <c r="U709" s="57"/>
    </row>
    <row r="710" spans="1:21">
      <c r="A710" s="57"/>
      <c r="B710" s="179">
        <v>42996</v>
      </c>
      <c r="C710" s="108" t="s">
        <v>503</v>
      </c>
      <c r="D710" s="108" t="s">
        <v>497</v>
      </c>
      <c r="E710" s="108" t="s">
        <v>515</v>
      </c>
      <c r="F710" s="108" t="s">
        <v>1199</v>
      </c>
      <c r="G710" s="180">
        <v>5347.43</v>
      </c>
      <c r="H710" s="180">
        <v>9722.6</v>
      </c>
      <c r="I710" s="57"/>
      <c r="J710" s="57"/>
      <c r="K710" s="57"/>
      <c r="L710" s="57"/>
      <c r="M710" s="57"/>
      <c r="N710" s="57"/>
      <c r="O710" s="57"/>
      <c r="P710" s="57"/>
      <c r="Q710" s="57"/>
      <c r="R710" s="57"/>
      <c r="S710" s="57"/>
      <c r="T710" s="57"/>
      <c r="U710" s="57"/>
    </row>
    <row r="711" spans="1:21">
      <c r="A711" s="57"/>
      <c r="B711" s="179">
        <v>43334</v>
      </c>
      <c r="C711" s="108" t="s">
        <v>496</v>
      </c>
      <c r="D711" s="108" t="s">
        <v>500</v>
      </c>
      <c r="E711" s="108" t="s">
        <v>501</v>
      </c>
      <c r="F711" s="108" t="s">
        <v>1200</v>
      </c>
      <c r="G711" s="180">
        <v>1670.3685</v>
      </c>
      <c r="H711" s="180">
        <v>3711.93</v>
      </c>
      <c r="I711" s="57"/>
      <c r="J711" s="57"/>
      <c r="K711" s="57"/>
      <c r="L711" s="57"/>
      <c r="M711" s="57"/>
      <c r="N711" s="57"/>
      <c r="O711" s="57"/>
      <c r="P711" s="57"/>
      <c r="Q711" s="57"/>
      <c r="R711" s="57"/>
      <c r="S711" s="57"/>
      <c r="T711" s="57"/>
      <c r="U711" s="57"/>
    </row>
    <row r="712" spans="1:21">
      <c r="A712" s="57"/>
      <c r="B712" s="179">
        <v>43040</v>
      </c>
      <c r="C712" s="108" t="s">
        <v>514</v>
      </c>
      <c r="D712" s="108" t="s">
        <v>500</v>
      </c>
      <c r="E712" s="108" t="s">
        <v>498</v>
      </c>
      <c r="F712" s="108" t="s">
        <v>1201</v>
      </c>
      <c r="G712" s="180">
        <v>3679.8238999999999</v>
      </c>
      <c r="H712" s="180">
        <v>9945.4699999999993</v>
      </c>
      <c r="I712" s="57"/>
      <c r="J712" s="57"/>
      <c r="K712" s="57"/>
      <c r="L712" s="57"/>
      <c r="M712" s="57"/>
      <c r="N712" s="57"/>
      <c r="O712" s="57"/>
      <c r="P712" s="57"/>
      <c r="Q712" s="57"/>
      <c r="R712" s="57"/>
      <c r="S712" s="57"/>
      <c r="T712" s="57"/>
      <c r="U712" s="57"/>
    </row>
    <row r="713" spans="1:21">
      <c r="A713" s="57"/>
      <c r="B713" s="179">
        <v>43164</v>
      </c>
      <c r="C713" s="108" t="s">
        <v>496</v>
      </c>
      <c r="D713" s="108" t="s">
        <v>404</v>
      </c>
      <c r="E713" s="108" t="s">
        <v>535</v>
      </c>
      <c r="F713" s="108" t="s">
        <v>1202</v>
      </c>
      <c r="G713" s="180">
        <v>1200.8757000000001</v>
      </c>
      <c r="H713" s="180">
        <v>3245.61</v>
      </c>
      <c r="I713" s="57"/>
      <c r="J713" s="57"/>
      <c r="K713" s="57"/>
      <c r="L713" s="57"/>
      <c r="M713" s="57"/>
      <c r="N713" s="57"/>
      <c r="O713" s="57"/>
      <c r="P713" s="57"/>
      <c r="Q713" s="57"/>
      <c r="R713" s="57"/>
      <c r="S713" s="57"/>
      <c r="T713" s="57"/>
      <c r="U713" s="57"/>
    </row>
    <row r="714" spans="1:21">
      <c r="A714" s="57"/>
      <c r="B714" s="179">
        <v>43029</v>
      </c>
      <c r="C714" s="108" t="s">
        <v>108</v>
      </c>
      <c r="D714" s="108" t="s">
        <v>526</v>
      </c>
      <c r="E714" s="108" t="s">
        <v>515</v>
      </c>
      <c r="F714" s="108" t="s">
        <v>1203</v>
      </c>
      <c r="G714" s="180">
        <v>1139.5648000000001</v>
      </c>
      <c r="H714" s="180">
        <v>1294.96</v>
      </c>
      <c r="I714" s="57"/>
      <c r="J714" s="57"/>
      <c r="K714" s="57"/>
      <c r="L714" s="57"/>
      <c r="M714" s="57"/>
      <c r="N714" s="57"/>
      <c r="O714" s="57"/>
      <c r="P714" s="57"/>
      <c r="Q714" s="57"/>
      <c r="R714" s="57"/>
      <c r="S714" s="57"/>
      <c r="T714" s="57"/>
      <c r="U714" s="57"/>
    </row>
    <row r="715" spans="1:21">
      <c r="A715" s="57"/>
      <c r="B715" s="179">
        <v>43356</v>
      </c>
      <c r="C715" s="108" t="s">
        <v>496</v>
      </c>
      <c r="D715" s="108" t="s">
        <v>497</v>
      </c>
      <c r="E715" s="108" t="s">
        <v>508</v>
      </c>
      <c r="F715" s="108" t="s">
        <v>1204</v>
      </c>
      <c r="G715" s="180">
        <v>2244.3459499999999</v>
      </c>
      <c r="H715" s="180">
        <v>2400.37</v>
      </c>
      <c r="I715" s="57"/>
      <c r="J715" s="57"/>
      <c r="K715" s="57"/>
      <c r="L715" s="57"/>
      <c r="M715" s="57"/>
      <c r="N715" s="57"/>
      <c r="O715" s="57"/>
      <c r="P715" s="57"/>
      <c r="Q715" s="57"/>
      <c r="R715" s="57"/>
      <c r="S715" s="57"/>
      <c r="T715" s="57"/>
      <c r="U715" s="57"/>
    </row>
    <row r="716" spans="1:21">
      <c r="A716" s="57"/>
      <c r="B716" s="179">
        <v>42761</v>
      </c>
      <c r="C716" s="108" t="s">
        <v>503</v>
      </c>
      <c r="D716" s="108" t="s">
        <v>528</v>
      </c>
      <c r="E716" s="108" t="s">
        <v>511</v>
      </c>
      <c r="F716" s="108" t="s">
        <v>1205</v>
      </c>
      <c r="G716" s="180">
        <v>6053.5950000000003</v>
      </c>
      <c r="H716" s="180">
        <v>8071.46</v>
      </c>
      <c r="I716" s="57"/>
      <c r="J716" s="57"/>
      <c r="K716" s="57"/>
      <c r="L716" s="57"/>
      <c r="M716" s="57"/>
      <c r="N716" s="57"/>
      <c r="O716" s="57"/>
      <c r="P716" s="57"/>
      <c r="Q716" s="57"/>
      <c r="R716" s="57"/>
      <c r="S716" s="57"/>
      <c r="T716" s="57"/>
      <c r="U716" s="57"/>
    </row>
    <row r="717" spans="1:21">
      <c r="A717" s="57"/>
      <c r="B717" s="179">
        <v>43427</v>
      </c>
      <c r="C717" s="108" t="s">
        <v>514</v>
      </c>
      <c r="D717" s="108" t="s">
        <v>504</v>
      </c>
      <c r="E717" s="108" t="s">
        <v>537</v>
      </c>
      <c r="F717" s="108" t="s">
        <v>1206</v>
      </c>
      <c r="G717" s="180">
        <v>3256.9667999999997</v>
      </c>
      <c r="H717" s="180">
        <v>5615.46</v>
      </c>
      <c r="I717" s="57"/>
      <c r="J717" s="57"/>
      <c r="K717" s="57"/>
      <c r="L717" s="57"/>
      <c r="M717" s="57"/>
      <c r="N717" s="57"/>
      <c r="O717" s="57"/>
      <c r="P717" s="57"/>
      <c r="Q717" s="57"/>
      <c r="R717" s="57"/>
      <c r="S717" s="57"/>
      <c r="T717" s="57"/>
      <c r="U717" s="57"/>
    </row>
    <row r="718" spans="1:21">
      <c r="A718" s="57"/>
      <c r="B718" s="179">
        <v>43061</v>
      </c>
      <c r="C718" s="108" t="s">
        <v>514</v>
      </c>
      <c r="D718" s="108" t="s">
        <v>500</v>
      </c>
      <c r="E718" s="108" t="s">
        <v>501</v>
      </c>
      <c r="F718" s="108" t="s">
        <v>1068</v>
      </c>
      <c r="G718" s="180">
        <v>5646.1288999999988</v>
      </c>
      <c r="H718" s="180">
        <v>9569.7099999999991</v>
      </c>
      <c r="I718" s="57"/>
      <c r="J718" s="57"/>
      <c r="K718" s="57"/>
      <c r="L718" s="57"/>
      <c r="M718" s="57"/>
      <c r="N718" s="57"/>
      <c r="O718" s="57"/>
      <c r="P718" s="57"/>
      <c r="Q718" s="57"/>
      <c r="R718" s="57"/>
      <c r="S718" s="57"/>
      <c r="T718" s="57"/>
      <c r="U718" s="57"/>
    </row>
    <row r="719" spans="1:21">
      <c r="A719" s="57"/>
      <c r="B719" s="179">
        <v>43137</v>
      </c>
      <c r="C719" s="108" t="s">
        <v>115</v>
      </c>
      <c r="D719" s="108" t="s">
        <v>526</v>
      </c>
      <c r="E719" s="108" t="s">
        <v>511</v>
      </c>
      <c r="F719" s="108" t="s">
        <v>1207</v>
      </c>
      <c r="G719" s="180">
        <v>7334.8599500000009</v>
      </c>
      <c r="H719" s="180">
        <v>7844.77</v>
      </c>
      <c r="I719" s="57"/>
      <c r="J719" s="57"/>
      <c r="K719" s="57"/>
      <c r="L719" s="57"/>
      <c r="M719" s="57"/>
      <c r="N719" s="57"/>
      <c r="O719" s="57"/>
      <c r="P719" s="57"/>
      <c r="Q719" s="57"/>
      <c r="R719" s="57"/>
      <c r="S719" s="57"/>
      <c r="T719" s="57"/>
      <c r="U719" s="57"/>
    </row>
    <row r="720" spans="1:21">
      <c r="A720" s="57"/>
      <c r="B720" s="179">
        <v>42899</v>
      </c>
      <c r="C720" s="108" t="s">
        <v>108</v>
      </c>
      <c r="D720" s="108" t="s">
        <v>404</v>
      </c>
      <c r="E720" s="108" t="s">
        <v>515</v>
      </c>
      <c r="F720" s="108" t="s">
        <v>1208</v>
      </c>
      <c r="G720" s="180">
        <v>2187.7136</v>
      </c>
      <c r="H720" s="180">
        <v>3771.92</v>
      </c>
      <c r="I720" s="57"/>
      <c r="J720" s="57"/>
      <c r="K720" s="57"/>
      <c r="L720" s="57"/>
      <c r="M720" s="57"/>
      <c r="N720" s="57"/>
      <c r="O720" s="57"/>
      <c r="P720" s="57"/>
      <c r="Q720" s="57"/>
      <c r="R720" s="57"/>
      <c r="S720" s="57"/>
      <c r="T720" s="57"/>
      <c r="U720" s="57"/>
    </row>
    <row r="721" spans="1:21">
      <c r="A721" s="57"/>
      <c r="B721" s="179">
        <v>43198</v>
      </c>
      <c r="C721" s="108" t="s">
        <v>496</v>
      </c>
      <c r="D721" s="108" t="s">
        <v>507</v>
      </c>
      <c r="E721" s="108" t="s">
        <v>535</v>
      </c>
      <c r="F721" s="108" t="s">
        <v>1209</v>
      </c>
      <c r="G721" s="180">
        <v>3466.2780000000002</v>
      </c>
      <c r="H721" s="180">
        <v>7702.84</v>
      </c>
      <c r="I721" s="57"/>
      <c r="J721" s="57"/>
      <c r="K721" s="57"/>
      <c r="L721" s="57"/>
      <c r="M721" s="57"/>
      <c r="N721" s="57"/>
      <c r="O721" s="57"/>
      <c r="P721" s="57"/>
      <c r="Q721" s="57"/>
      <c r="R721" s="57"/>
      <c r="S721" s="57"/>
      <c r="T721" s="57"/>
      <c r="U721" s="57"/>
    </row>
    <row r="722" spans="1:21">
      <c r="A722" s="57"/>
      <c r="B722" s="179">
        <v>42817</v>
      </c>
      <c r="C722" s="108" t="s">
        <v>514</v>
      </c>
      <c r="D722" s="108" t="s">
        <v>510</v>
      </c>
      <c r="E722" s="108" t="s">
        <v>520</v>
      </c>
      <c r="F722" s="108" t="s">
        <v>1210</v>
      </c>
      <c r="G722" s="180">
        <v>1050.7852</v>
      </c>
      <c r="H722" s="180">
        <v>2839.96</v>
      </c>
      <c r="I722" s="57"/>
      <c r="J722" s="57"/>
      <c r="K722" s="57"/>
      <c r="L722" s="57"/>
      <c r="M722" s="57"/>
      <c r="N722" s="57"/>
      <c r="O722" s="57"/>
      <c r="P722" s="57"/>
      <c r="Q722" s="57"/>
      <c r="R722" s="57"/>
      <c r="S722" s="57"/>
      <c r="T722" s="57"/>
      <c r="U722" s="57"/>
    </row>
    <row r="723" spans="1:21">
      <c r="A723" s="57"/>
      <c r="B723" s="179">
        <v>43215</v>
      </c>
      <c r="C723" s="108" t="s">
        <v>514</v>
      </c>
      <c r="D723" s="108" t="s">
        <v>510</v>
      </c>
      <c r="E723" s="108" t="s">
        <v>537</v>
      </c>
      <c r="F723" s="108" t="s">
        <v>1211</v>
      </c>
      <c r="G723" s="180">
        <v>3342.2579999999998</v>
      </c>
      <c r="H723" s="180">
        <v>7427.24</v>
      </c>
      <c r="I723" s="57"/>
      <c r="J723" s="57"/>
      <c r="K723" s="57"/>
      <c r="L723" s="57"/>
      <c r="M723" s="57"/>
      <c r="N723" s="57"/>
      <c r="O723" s="57"/>
      <c r="P723" s="57"/>
      <c r="Q723" s="57"/>
      <c r="R723" s="57"/>
      <c r="S723" s="57"/>
      <c r="T723" s="57"/>
      <c r="U723" s="57"/>
    </row>
    <row r="724" spans="1:21">
      <c r="A724" s="57"/>
      <c r="B724" s="179">
        <v>42756</v>
      </c>
      <c r="C724" s="108" t="s">
        <v>514</v>
      </c>
      <c r="D724" s="108" t="s">
        <v>526</v>
      </c>
      <c r="E724" s="108" t="s">
        <v>562</v>
      </c>
      <c r="F724" s="108" t="s">
        <v>1212</v>
      </c>
      <c r="G724" s="180">
        <v>1476.2889</v>
      </c>
      <c r="H724" s="180">
        <v>3989.97</v>
      </c>
      <c r="I724" s="57"/>
      <c r="J724" s="57"/>
      <c r="K724" s="57"/>
      <c r="L724" s="57"/>
      <c r="M724" s="57"/>
      <c r="N724" s="57"/>
      <c r="O724" s="57"/>
      <c r="P724" s="57"/>
      <c r="Q724" s="57"/>
      <c r="R724" s="57"/>
      <c r="S724" s="57"/>
      <c r="T724" s="57"/>
      <c r="U724" s="57"/>
    </row>
    <row r="725" spans="1:21">
      <c r="A725" s="57"/>
      <c r="B725" s="179">
        <v>43105</v>
      </c>
      <c r="C725" s="108" t="s">
        <v>496</v>
      </c>
      <c r="D725" s="108" t="s">
        <v>500</v>
      </c>
      <c r="E725" s="108" t="s">
        <v>520</v>
      </c>
      <c r="F725" s="108" t="s">
        <v>1213</v>
      </c>
      <c r="G725" s="180">
        <v>1349.8265999999999</v>
      </c>
      <c r="H725" s="180">
        <v>3648.18</v>
      </c>
      <c r="I725" s="57"/>
      <c r="J725" s="57"/>
      <c r="K725" s="57"/>
      <c r="L725" s="57"/>
      <c r="M725" s="57"/>
      <c r="N725" s="57"/>
      <c r="O725" s="57"/>
      <c r="P725" s="57"/>
      <c r="Q725" s="57"/>
      <c r="R725" s="57"/>
      <c r="S725" s="57"/>
      <c r="T725" s="57"/>
      <c r="U725" s="57"/>
    </row>
    <row r="726" spans="1:21">
      <c r="A726" s="57"/>
      <c r="B726" s="179">
        <v>42872</v>
      </c>
      <c r="C726" s="108" t="s">
        <v>115</v>
      </c>
      <c r="D726" s="108" t="s">
        <v>504</v>
      </c>
      <c r="E726" s="108" t="s">
        <v>537</v>
      </c>
      <c r="F726" s="108" t="s">
        <v>830</v>
      </c>
      <c r="G726" s="180">
        <v>436.86270000000002</v>
      </c>
      <c r="H726" s="180">
        <v>1180.71</v>
      </c>
      <c r="I726" s="57"/>
      <c r="J726" s="57"/>
      <c r="K726" s="57"/>
      <c r="L726" s="57"/>
      <c r="M726" s="57"/>
      <c r="N726" s="57"/>
      <c r="O726" s="57"/>
      <c r="P726" s="57"/>
      <c r="Q726" s="57"/>
      <c r="R726" s="57"/>
      <c r="S726" s="57"/>
      <c r="T726" s="57"/>
      <c r="U726" s="57"/>
    </row>
    <row r="727" spans="1:21">
      <c r="A727" s="57"/>
      <c r="B727" s="179">
        <v>43311</v>
      </c>
      <c r="C727" s="108" t="s">
        <v>115</v>
      </c>
      <c r="D727" s="108" t="s">
        <v>526</v>
      </c>
      <c r="E727" s="108" t="s">
        <v>515</v>
      </c>
      <c r="F727" s="108" t="s">
        <v>1214</v>
      </c>
      <c r="G727" s="180">
        <v>6831.5120500000003</v>
      </c>
      <c r="H727" s="180">
        <v>7306.43</v>
      </c>
      <c r="I727" s="57"/>
      <c r="J727" s="57"/>
      <c r="K727" s="57"/>
      <c r="L727" s="57"/>
      <c r="M727" s="57"/>
      <c r="N727" s="57"/>
      <c r="O727" s="57"/>
      <c r="P727" s="57"/>
      <c r="Q727" s="57"/>
      <c r="R727" s="57"/>
      <c r="S727" s="57"/>
      <c r="T727" s="57"/>
      <c r="U727" s="57"/>
    </row>
    <row r="728" spans="1:21">
      <c r="A728" s="57"/>
      <c r="B728" s="179">
        <v>43018</v>
      </c>
      <c r="C728" s="108" t="s">
        <v>108</v>
      </c>
      <c r="D728" s="108" t="s">
        <v>510</v>
      </c>
      <c r="E728" s="108" t="s">
        <v>522</v>
      </c>
      <c r="F728" s="108" t="s">
        <v>1215</v>
      </c>
      <c r="G728" s="180">
        <v>434.61439999999999</v>
      </c>
      <c r="H728" s="180">
        <v>493.88</v>
      </c>
      <c r="I728" s="57"/>
      <c r="J728" s="57"/>
      <c r="K728" s="57"/>
      <c r="L728" s="57"/>
      <c r="M728" s="57"/>
      <c r="N728" s="57"/>
      <c r="O728" s="57"/>
      <c r="P728" s="57"/>
      <c r="Q728" s="57"/>
      <c r="R728" s="57"/>
      <c r="S728" s="57"/>
      <c r="T728" s="57"/>
      <c r="U728" s="57"/>
    </row>
    <row r="729" spans="1:21">
      <c r="A729" s="57"/>
      <c r="B729" s="179">
        <v>43104</v>
      </c>
      <c r="C729" s="108" t="s">
        <v>503</v>
      </c>
      <c r="D729" s="108" t="s">
        <v>500</v>
      </c>
      <c r="E729" s="108" t="s">
        <v>522</v>
      </c>
      <c r="F729" s="108" t="s">
        <v>1216</v>
      </c>
      <c r="G729" s="180">
        <v>3082.1712000000002</v>
      </c>
      <c r="H729" s="180">
        <v>7167.84</v>
      </c>
      <c r="I729" s="57"/>
      <c r="J729" s="57"/>
      <c r="K729" s="57"/>
      <c r="L729" s="57"/>
      <c r="M729" s="57"/>
      <c r="N729" s="57"/>
      <c r="O729" s="57"/>
      <c r="P729" s="57"/>
      <c r="Q729" s="57"/>
      <c r="R729" s="57"/>
      <c r="S729" s="57"/>
      <c r="T729" s="57"/>
      <c r="U729" s="57"/>
    </row>
    <row r="730" spans="1:21">
      <c r="A730" s="57"/>
      <c r="B730" s="179">
        <v>43094</v>
      </c>
      <c r="C730" s="108" t="s">
        <v>514</v>
      </c>
      <c r="D730" s="108" t="s">
        <v>526</v>
      </c>
      <c r="E730" s="108" t="s">
        <v>562</v>
      </c>
      <c r="F730" s="108" t="s">
        <v>1217</v>
      </c>
      <c r="G730" s="180">
        <v>1812.1424999999999</v>
      </c>
      <c r="H730" s="180">
        <v>2416.19</v>
      </c>
      <c r="I730" s="57"/>
      <c r="J730" s="57"/>
      <c r="K730" s="57"/>
      <c r="L730" s="57"/>
      <c r="M730" s="57"/>
      <c r="N730" s="57"/>
      <c r="O730" s="57"/>
      <c r="P730" s="57"/>
      <c r="Q730" s="57"/>
      <c r="R730" s="57"/>
      <c r="S730" s="57"/>
      <c r="T730" s="57"/>
      <c r="U730" s="57"/>
    </row>
    <row r="731" spans="1:21">
      <c r="A731" s="57"/>
      <c r="B731" s="179">
        <v>43151</v>
      </c>
      <c r="C731" s="108" t="s">
        <v>108</v>
      </c>
      <c r="D731" s="108" t="s">
        <v>526</v>
      </c>
      <c r="E731" s="108" t="s">
        <v>520</v>
      </c>
      <c r="F731" s="108" t="s">
        <v>1218</v>
      </c>
      <c r="G731" s="180">
        <v>3261.6914000000002</v>
      </c>
      <c r="H731" s="180">
        <v>3488.44</v>
      </c>
      <c r="I731" s="57"/>
      <c r="J731" s="57"/>
      <c r="K731" s="57"/>
      <c r="L731" s="57"/>
      <c r="M731" s="57"/>
      <c r="N731" s="57"/>
      <c r="O731" s="57"/>
      <c r="P731" s="57"/>
      <c r="Q731" s="57"/>
      <c r="R731" s="57"/>
      <c r="S731" s="57"/>
      <c r="T731" s="57"/>
      <c r="U731" s="57"/>
    </row>
    <row r="732" spans="1:21">
      <c r="A732" s="57"/>
      <c r="B732" s="179">
        <v>42964</v>
      </c>
      <c r="C732" s="108" t="s">
        <v>514</v>
      </c>
      <c r="D732" s="108" t="s">
        <v>528</v>
      </c>
      <c r="E732" s="108" t="s">
        <v>537</v>
      </c>
      <c r="F732" s="108" t="s">
        <v>1219</v>
      </c>
      <c r="G732" s="180">
        <v>301.33499999999998</v>
      </c>
      <c r="H732" s="180">
        <v>401.78</v>
      </c>
      <c r="I732" s="57"/>
      <c r="J732" s="57"/>
      <c r="K732" s="57"/>
      <c r="L732" s="57"/>
      <c r="M732" s="57"/>
      <c r="N732" s="57"/>
      <c r="O732" s="57"/>
      <c r="P732" s="57"/>
      <c r="Q732" s="57"/>
      <c r="R732" s="57"/>
      <c r="S732" s="57"/>
      <c r="T732" s="57"/>
      <c r="U732" s="57"/>
    </row>
    <row r="733" spans="1:21">
      <c r="A733" s="57"/>
      <c r="B733" s="179">
        <v>43236</v>
      </c>
      <c r="C733" s="108" t="s">
        <v>115</v>
      </c>
      <c r="D733" s="108" t="s">
        <v>526</v>
      </c>
      <c r="E733" s="108" t="s">
        <v>520</v>
      </c>
      <c r="F733" s="108" t="s">
        <v>1220</v>
      </c>
      <c r="G733" s="180">
        <v>2000.2825999999998</v>
      </c>
      <c r="H733" s="180">
        <v>4651.82</v>
      </c>
      <c r="I733" s="57"/>
      <c r="J733" s="57"/>
      <c r="K733" s="57"/>
      <c r="L733" s="57"/>
      <c r="M733" s="57"/>
      <c r="N733" s="57"/>
      <c r="O733" s="57"/>
      <c r="P733" s="57"/>
      <c r="Q733" s="57"/>
      <c r="R733" s="57"/>
      <c r="S733" s="57"/>
      <c r="T733" s="57"/>
      <c r="U733" s="57"/>
    </row>
    <row r="734" spans="1:21">
      <c r="A734" s="57"/>
      <c r="B734" s="179">
        <v>43032</v>
      </c>
      <c r="C734" s="108" t="s">
        <v>514</v>
      </c>
      <c r="D734" s="108" t="s">
        <v>404</v>
      </c>
      <c r="E734" s="108" t="s">
        <v>524</v>
      </c>
      <c r="F734" s="108" t="s">
        <v>1221</v>
      </c>
      <c r="G734" s="180">
        <v>1515.5573999999999</v>
      </c>
      <c r="H734" s="180">
        <v>2613.0300000000002</v>
      </c>
      <c r="I734" s="57"/>
      <c r="J734" s="57"/>
      <c r="K734" s="57"/>
      <c r="L734" s="57"/>
      <c r="M734" s="57"/>
      <c r="N734" s="57"/>
      <c r="O734" s="57"/>
      <c r="P734" s="57"/>
      <c r="Q734" s="57"/>
      <c r="R734" s="57"/>
      <c r="S734" s="57"/>
      <c r="T734" s="57"/>
      <c r="U734" s="57"/>
    </row>
    <row r="735" spans="1:21">
      <c r="A735" s="57"/>
      <c r="B735" s="179">
        <v>43361</v>
      </c>
      <c r="C735" s="108" t="s">
        <v>514</v>
      </c>
      <c r="D735" s="108" t="s">
        <v>500</v>
      </c>
      <c r="E735" s="108" t="s">
        <v>530</v>
      </c>
      <c r="F735" s="108" t="s">
        <v>1222</v>
      </c>
      <c r="G735" s="180">
        <v>50.728000000000002</v>
      </c>
      <c r="H735" s="180">
        <v>74.599999999999994</v>
      </c>
      <c r="I735" s="57"/>
      <c r="J735" s="57"/>
      <c r="K735" s="57"/>
      <c r="L735" s="57"/>
      <c r="M735" s="57"/>
      <c r="N735" s="57"/>
      <c r="O735" s="57"/>
      <c r="P735" s="57"/>
      <c r="Q735" s="57"/>
      <c r="R735" s="57"/>
      <c r="S735" s="57"/>
      <c r="T735" s="57"/>
      <c r="U735" s="57"/>
    </row>
    <row r="736" spans="1:21">
      <c r="A736" s="57"/>
      <c r="B736" s="179">
        <v>42819</v>
      </c>
      <c r="C736" s="108" t="s">
        <v>115</v>
      </c>
      <c r="D736" s="108" t="s">
        <v>507</v>
      </c>
      <c r="E736" s="108" t="s">
        <v>530</v>
      </c>
      <c r="F736" s="108" t="s">
        <v>1223</v>
      </c>
      <c r="G736" s="180">
        <v>4543.4642000000003</v>
      </c>
      <c r="H736" s="180">
        <v>4859.32</v>
      </c>
      <c r="I736" s="57"/>
      <c r="J736" s="57"/>
      <c r="K736" s="57"/>
      <c r="L736" s="57"/>
      <c r="M736" s="57"/>
      <c r="N736" s="57"/>
      <c r="O736" s="57"/>
      <c r="P736" s="57"/>
      <c r="Q736" s="57"/>
      <c r="R736" s="57"/>
      <c r="S736" s="57"/>
      <c r="T736" s="57"/>
      <c r="U736" s="57"/>
    </row>
    <row r="737" spans="1:21">
      <c r="A737" s="57"/>
      <c r="B737" s="179">
        <v>43363</v>
      </c>
      <c r="C737" s="108" t="s">
        <v>503</v>
      </c>
      <c r="D737" s="108" t="s">
        <v>404</v>
      </c>
      <c r="E737" s="108" t="s">
        <v>569</v>
      </c>
      <c r="F737" s="108" t="s">
        <v>1224</v>
      </c>
      <c r="G737" s="180">
        <v>939.33159999999998</v>
      </c>
      <c r="H737" s="180">
        <v>1381.37</v>
      </c>
      <c r="I737" s="57"/>
      <c r="J737" s="57"/>
      <c r="K737" s="57"/>
      <c r="L737" s="57"/>
      <c r="M737" s="57"/>
      <c r="N737" s="57"/>
      <c r="O737" s="57"/>
      <c r="P737" s="57"/>
      <c r="Q737" s="57"/>
      <c r="R737" s="57"/>
      <c r="S737" s="57"/>
      <c r="T737" s="57"/>
      <c r="U737" s="57"/>
    </row>
    <row r="738" spans="1:21">
      <c r="A738" s="57"/>
      <c r="B738" s="179">
        <v>43096</v>
      </c>
      <c r="C738" s="108" t="s">
        <v>496</v>
      </c>
      <c r="D738" s="108" t="s">
        <v>526</v>
      </c>
      <c r="E738" s="108" t="s">
        <v>535</v>
      </c>
      <c r="F738" s="108" t="s">
        <v>1225</v>
      </c>
      <c r="G738" s="180">
        <v>1270.9277999999999</v>
      </c>
      <c r="H738" s="180">
        <v>3434.94</v>
      </c>
      <c r="I738" s="57"/>
      <c r="J738" s="57"/>
      <c r="K738" s="57"/>
      <c r="L738" s="57"/>
      <c r="M738" s="57"/>
      <c r="N738" s="57"/>
      <c r="O738" s="57"/>
      <c r="P738" s="57"/>
      <c r="Q738" s="57"/>
      <c r="R738" s="57"/>
      <c r="S738" s="57"/>
      <c r="T738" s="57"/>
      <c r="U738" s="57"/>
    </row>
    <row r="739" spans="1:21">
      <c r="A739" s="57"/>
      <c r="B739" s="179">
        <v>43171</v>
      </c>
      <c r="C739" s="108" t="s">
        <v>503</v>
      </c>
      <c r="D739" s="108" t="s">
        <v>497</v>
      </c>
      <c r="E739" s="108" t="s">
        <v>537</v>
      </c>
      <c r="F739" s="108" t="s">
        <v>1226</v>
      </c>
      <c r="G739" s="180">
        <v>1499.6312000000003</v>
      </c>
      <c r="H739" s="180">
        <v>2205.34</v>
      </c>
      <c r="I739" s="57"/>
      <c r="J739" s="57"/>
      <c r="K739" s="57"/>
      <c r="L739" s="57"/>
      <c r="M739" s="57"/>
      <c r="N739" s="57"/>
      <c r="O739" s="57"/>
      <c r="P739" s="57"/>
      <c r="Q739" s="57"/>
      <c r="R739" s="57"/>
      <c r="S739" s="57"/>
      <c r="T739" s="57"/>
      <c r="U739" s="57"/>
    </row>
    <row r="740" spans="1:21">
      <c r="A740" s="57"/>
      <c r="B740" s="179">
        <v>43006</v>
      </c>
      <c r="C740" s="108" t="s">
        <v>115</v>
      </c>
      <c r="D740" s="108" t="s">
        <v>500</v>
      </c>
      <c r="E740" s="108" t="s">
        <v>520</v>
      </c>
      <c r="F740" s="108" t="s">
        <v>1227</v>
      </c>
      <c r="G740" s="180">
        <v>1000.4775</v>
      </c>
      <c r="H740" s="180">
        <v>1333.97</v>
      </c>
      <c r="I740" s="57"/>
      <c r="J740" s="57"/>
      <c r="K740" s="57"/>
      <c r="L740" s="57"/>
      <c r="M740" s="57"/>
      <c r="N740" s="57"/>
      <c r="O740" s="57"/>
      <c r="P740" s="57"/>
      <c r="Q740" s="57"/>
      <c r="R740" s="57"/>
      <c r="S740" s="57"/>
      <c r="T740" s="57"/>
      <c r="U740" s="57"/>
    </row>
    <row r="741" spans="1:21">
      <c r="A741" s="57"/>
      <c r="B741" s="179">
        <v>43202</v>
      </c>
      <c r="C741" s="108" t="s">
        <v>115</v>
      </c>
      <c r="D741" s="108" t="s">
        <v>526</v>
      </c>
      <c r="E741" s="108" t="s">
        <v>569</v>
      </c>
      <c r="F741" s="108" t="s">
        <v>1228</v>
      </c>
      <c r="G741" s="180">
        <v>987.8309999999999</v>
      </c>
      <c r="H741" s="180">
        <v>2195.1799999999998</v>
      </c>
      <c r="I741" s="57"/>
      <c r="J741" s="57"/>
      <c r="K741" s="57"/>
      <c r="L741" s="57"/>
      <c r="M741" s="57"/>
      <c r="N741" s="57"/>
      <c r="O741" s="57"/>
      <c r="P741" s="57"/>
      <c r="Q741" s="57"/>
      <c r="R741" s="57"/>
      <c r="S741" s="57"/>
      <c r="T741" s="57"/>
      <c r="U741" s="57"/>
    </row>
    <row r="742" spans="1:21">
      <c r="A742" s="57"/>
      <c r="B742" s="179">
        <v>42741</v>
      </c>
      <c r="C742" s="108" t="s">
        <v>108</v>
      </c>
      <c r="D742" s="108" t="s">
        <v>500</v>
      </c>
      <c r="E742" s="108" t="s">
        <v>524</v>
      </c>
      <c r="F742" s="108" t="s">
        <v>1229</v>
      </c>
      <c r="G742" s="180">
        <v>8136.2671499999997</v>
      </c>
      <c r="H742" s="180">
        <v>8701.89</v>
      </c>
      <c r="I742" s="57"/>
      <c r="J742" s="57"/>
      <c r="K742" s="57"/>
      <c r="L742" s="57"/>
      <c r="M742" s="57"/>
      <c r="N742" s="57"/>
      <c r="O742" s="57"/>
      <c r="P742" s="57"/>
      <c r="Q742" s="57"/>
      <c r="R742" s="57"/>
      <c r="S742" s="57"/>
      <c r="T742" s="57"/>
      <c r="U742" s="57"/>
    </row>
    <row r="743" spans="1:21">
      <c r="A743" s="57"/>
      <c r="B743" s="179">
        <v>43433</v>
      </c>
      <c r="C743" s="108" t="s">
        <v>503</v>
      </c>
      <c r="D743" s="108" t="s">
        <v>528</v>
      </c>
      <c r="E743" s="108" t="s">
        <v>508</v>
      </c>
      <c r="F743" s="108" t="s">
        <v>1230</v>
      </c>
      <c r="G743" s="180">
        <v>840.7795000000001</v>
      </c>
      <c r="H743" s="180">
        <v>1528.69</v>
      </c>
      <c r="I743" s="57"/>
      <c r="J743" s="57"/>
      <c r="K743" s="57"/>
      <c r="L743" s="57"/>
      <c r="M743" s="57"/>
      <c r="N743" s="57"/>
      <c r="O743" s="57"/>
      <c r="P743" s="57"/>
      <c r="Q743" s="57"/>
      <c r="R743" s="57"/>
      <c r="S743" s="57"/>
      <c r="T743" s="57"/>
      <c r="U743" s="57"/>
    </row>
    <row r="744" spans="1:21">
      <c r="A744" s="57"/>
      <c r="B744" s="179">
        <v>42984</v>
      </c>
      <c r="C744" s="108" t="s">
        <v>115</v>
      </c>
      <c r="D744" s="108" t="s">
        <v>504</v>
      </c>
      <c r="E744" s="108" t="s">
        <v>515</v>
      </c>
      <c r="F744" s="108" t="s">
        <v>1231</v>
      </c>
      <c r="G744" s="180">
        <v>3853.0602000000003</v>
      </c>
      <c r="H744" s="180">
        <v>4120.92</v>
      </c>
      <c r="I744" s="57"/>
      <c r="J744" s="57"/>
      <c r="K744" s="57"/>
      <c r="L744" s="57"/>
      <c r="M744" s="57"/>
      <c r="N744" s="57"/>
      <c r="O744" s="57"/>
      <c r="P744" s="57"/>
      <c r="Q744" s="57"/>
      <c r="R744" s="57"/>
      <c r="S744" s="57"/>
      <c r="T744" s="57"/>
      <c r="U744" s="57"/>
    </row>
    <row r="745" spans="1:21">
      <c r="A745" s="57"/>
      <c r="B745" s="179">
        <v>43394</v>
      </c>
      <c r="C745" s="108" t="s">
        <v>496</v>
      </c>
      <c r="D745" s="108" t="s">
        <v>404</v>
      </c>
      <c r="E745" s="108" t="s">
        <v>535</v>
      </c>
      <c r="F745" s="108" t="s">
        <v>1232</v>
      </c>
      <c r="G745" s="180">
        <v>779.92750000000001</v>
      </c>
      <c r="H745" s="180">
        <v>1418.05</v>
      </c>
      <c r="I745" s="57"/>
      <c r="J745" s="57"/>
      <c r="K745" s="57"/>
      <c r="L745" s="57"/>
      <c r="M745" s="57"/>
      <c r="N745" s="57"/>
      <c r="O745" s="57"/>
      <c r="P745" s="57"/>
      <c r="Q745" s="57"/>
      <c r="R745" s="57"/>
      <c r="S745" s="57"/>
      <c r="T745" s="57"/>
      <c r="U745" s="57"/>
    </row>
    <row r="746" spans="1:21">
      <c r="A746" s="57"/>
      <c r="B746" s="179">
        <v>42794</v>
      </c>
      <c r="C746" s="108" t="s">
        <v>108</v>
      </c>
      <c r="D746" s="108" t="s">
        <v>526</v>
      </c>
      <c r="E746" s="108" t="s">
        <v>505</v>
      </c>
      <c r="F746" s="108" t="s">
        <v>1233</v>
      </c>
      <c r="G746" s="180">
        <v>4939.5375000000004</v>
      </c>
      <c r="H746" s="180">
        <v>6586.05</v>
      </c>
      <c r="I746" s="57"/>
      <c r="J746" s="57"/>
      <c r="K746" s="57"/>
      <c r="L746" s="57"/>
      <c r="M746" s="57"/>
      <c r="N746" s="57"/>
      <c r="O746" s="57"/>
      <c r="P746" s="57"/>
      <c r="Q746" s="57"/>
      <c r="R746" s="57"/>
      <c r="S746" s="57"/>
      <c r="T746" s="57"/>
      <c r="U746" s="57"/>
    </row>
    <row r="747" spans="1:21">
      <c r="A747" s="57"/>
      <c r="B747" s="179">
        <v>43407</v>
      </c>
      <c r="C747" s="108" t="s">
        <v>514</v>
      </c>
      <c r="D747" s="108" t="s">
        <v>500</v>
      </c>
      <c r="E747" s="108" t="s">
        <v>520</v>
      </c>
      <c r="F747" s="108" t="s">
        <v>1040</v>
      </c>
      <c r="G747" s="180">
        <v>462.10079999999999</v>
      </c>
      <c r="H747" s="180">
        <v>679.56</v>
      </c>
      <c r="I747" s="57"/>
      <c r="J747" s="57"/>
      <c r="K747" s="57"/>
      <c r="L747" s="57"/>
      <c r="M747" s="57"/>
      <c r="N747" s="57"/>
      <c r="O747" s="57"/>
      <c r="P747" s="57"/>
      <c r="Q747" s="57"/>
      <c r="R747" s="57"/>
      <c r="S747" s="57"/>
      <c r="T747" s="57"/>
      <c r="U747" s="57"/>
    </row>
    <row r="748" spans="1:21">
      <c r="A748" s="57"/>
      <c r="B748" s="179">
        <v>42864</v>
      </c>
      <c r="C748" s="108" t="s">
        <v>514</v>
      </c>
      <c r="D748" s="108" t="s">
        <v>500</v>
      </c>
      <c r="E748" s="108" t="s">
        <v>511</v>
      </c>
      <c r="F748" s="108" t="s">
        <v>921</v>
      </c>
      <c r="G748" s="180">
        <v>2723.9467999999997</v>
      </c>
      <c r="H748" s="180">
        <v>4696.46</v>
      </c>
      <c r="I748" s="57"/>
      <c r="J748" s="57"/>
      <c r="K748" s="57"/>
      <c r="L748" s="57"/>
      <c r="M748" s="57"/>
      <c r="N748" s="57"/>
      <c r="O748" s="57"/>
      <c r="P748" s="57"/>
      <c r="Q748" s="57"/>
      <c r="R748" s="57"/>
      <c r="S748" s="57"/>
      <c r="T748" s="57"/>
      <c r="U748" s="57"/>
    </row>
    <row r="749" spans="1:21">
      <c r="A749" s="57"/>
      <c r="B749" s="179">
        <v>43228</v>
      </c>
      <c r="C749" s="108" t="s">
        <v>115</v>
      </c>
      <c r="D749" s="108" t="s">
        <v>404</v>
      </c>
      <c r="E749" s="108" t="s">
        <v>501</v>
      </c>
      <c r="F749" s="108" t="s">
        <v>1234</v>
      </c>
      <c r="G749" s="180">
        <v>1834.0455999999999</v>
      </c>
      <c r="H749" s="180">
        <v>4956.88</v>
      </c>
      <c r="I749" s="57"/>
      <c r="J749" s="57"/>
      <c r="K749" s="57"/>
      <c r="L749" s="57"/>
      <c r="M749" s="57"/>
      <c r="N749" s="57"/>
      <c r="O749" s="57"/>
      <c r="P749" s="57"/>
      <c r="Q749" s="57"/>
      <c r="R749" s="57"/>
      <c r="S749" s="57"/>
      <c r="T749" s="57"/>
      <c r="U749" s="57"/>
    </row>
    <row r="750" spans="1:21">
      <c r="A750" s="57"/>
      <c r="B750" s="179">
        <v>42745</v>
      </c>
      <c r="C750" s="108" t="s">
        <v>503</v>
      </c>
      <c r="D750" s="108" t="s">
        <v>528</v>
      </c>
      <c r="E750" s="108" t="s">
        <v>498</v>
      </c>
      <c r="F750" s="108" t="s">
        <v>1235</v>
      </c>
      <c r="G750" s="180">
        <v>5815.1016</v>
      </c>
      <c r="H750" s="180">
        <v>6608.07</v>
      </c>
      <c r="I750" s="57"/>
      <c r="J750" s="57"/>
      <c r="K750" s="57"/>
      <c r="L750" s="57"/>
      <c r="M750" s="57"/>
      <c r="N750" s="57"/>
      <c r="O750" s="57"/>
      <c r="P750" s="57"/>
      <c r="Q750" s="57"/>
      <c r="R750" s="57"/>
      <c r="S750" s="57"/>
      <c r="T750" s="57"/>
      <c r="U750" s="57"/>
    </row>
    <row r="751" spans="1:21">
      <c r="A751" s="57"/>
      <c r="B751" s="179">
        <v>43281</v>
      </c>
      <c r="C751" s="108" t="s">
        <v>108</v>
      </c>
      <c r="D751" s="108" t="s">
        <v>500</v>
      </c>
      <c r="E751" s="108" t="s">
        <v>569</v>
      </c>
      <c r="F751" s="108" t="s">
        <v>1236</v>
      </c>
      <c r="G751" s="180">
        <v>5122.0141500000009</v>
      </c>
      <c r="H751" s="180">
        <v>5478.09</v>
      </c>
      <c r="I751" s="57"/>
      <c r="J751" s="57"/>
      <c r="K751" s="57"/>
      <c r="L751" s="57"/>
      <c r="M751" s="57"/>
      <c r="N751" s="57"/>
      <c r="O751" s="57"/>
      <c r="P751" s="57"/>
      <c r="Q751" s="57"/>
      <c r="R751" s="57"/>
      <c r="S751" s="57"/>
      <c r="T751" s="57"/>
      <c r="U751" s="57"/>
    </row>
    <row r="752" spans="1:21">
      <c r="A752" s="57"/>
      <c r="B752" s="179">
        <v>42854</v>
      </c>
      <c r="C752" s="108" t="s">
        <v>514</v>
      </c>
      <c r="D752" s="108" t="s">
        <v>404</v>
      </c>
      <c r="E752" s="108" t="s">
        <v>505</v>
      </c>
      <c r="F752" s="108" t="s">
        <v>1237</v>
      </c>
      <c r="G752" s="180">
        <v>2259.7885000000001</v>
      </c>
      <c r="H752" s="180">
        <v>3830.15</v>
      </c>
      <c r="I752" s="57"/>
      <c r="J752" s="57"/>
      <c r="K752" s="57"/>
      <c r="L752" s="57"/>
      <c r="M752" s="57"/>
      <c r="N752" s="57"/>
      <c r="O752" s="57"/>
      <c r="P752" s="57"/>
      <c r="Q752" s="57"/>
      <c r="R752" s="57"/>
      <c r="S752" s="57"/>
      <c r="T752" s="57"/>
      <c r="U752" s="57"/>
    </row>
    <row r="753" spans="1:21">
      <c r="A753" s="57"/>
      <c r="B753" s="179">
        <v>43124</v>
      </c>
      <c r="C753" s="108" t="s">
        <v>496</v>
      </c>
      <c r="D753" s="108" t="s">
        <v>510</v>
      </c>
      <c r="E753" s="108" t="s">
        <v>498</v>
      </c>
      <c r="F753" s="108" t="s">
        <v>1238</v>
      </c>
      <c r="G753" s="180">
        <v>4773.7608</v>
      </c>
      <c r="H753" s="180">
        <v>8091.12</v>
      </c>
      <c r="I753" s="57"/>
      <c r="J753" s="57"/>
      <c r="K753" s="57"/>
      <c r="L753" s="57"/>
      <c r="M753" s="57"/>
      <c r="N753" s="57"/>
      <c r="O753" s="57"/>
      <c r="P753" s="57"/>
      <c r="Q753" s="57"/>
      <c r="R753" s="57"/>
      <c r="S753" s="57"/>
      <c r="T753" s="57"/>
      <c r="U753" s="57"/>
    </row>
    <row r="754" spans="1:21">
      <c r="A754" s="57"/>
      <c r="B754" s="179">
        <v>42748</v>
      </c>
      <c r="C754" s="108" t="s">
        <v>514</v>
      </c>
      <c r="D754" s="108" t="s">
        <v>404</v>
      </c>
      <c r="E754" s="108" t="s">
        <v>522</v>
      </c>
      <c r="F754" s="108" t="s">
        <v>1239</v>
      </c>
      <c r="G754" s="180">
        <v>2235.21</v>
      </c>
      <c r="H754" s="180">
        <v>2980.28</v>
      </c>
      <c r="I754" s="57"/>
      <c r="J754" s="57"/>
      <c r="K754" s="57"/>
      <c r="L754" s="57"/>
      <c r="M754" s="57"/>
      <c r="N754" s="57"/>
      <c r="O754" s="57"/>
      <c r="P754" s="57"/>
      <c r="Q754" s="57"/>
      <c r="R754" s="57"/>
      <c r="S754" s="57"/>
      <c r="T754" s="57"/>
      <c r="U754" s="57"/>
    </row>
    <row r="755" spans="1:21">
      <c r="A755" s="57"/>
      <c r="B755" s="179">
        <v>43201</v>
      </c>
      <c r="C755" s="108" t="s">
        <v>496</v>
      </c>
      <c r="D755" s="108" t="s">
        <v>528</v>
      </c>
      <c r="E755" s="108" t="s">
        <v>537</v>
      </c>
      <c r="F755" s="108" t="s">
        <v>1240</v>
      </c>
      <c r="G755" s="180">
        <v>139.9451</v>
      </c>
      <c r="H755" s="180">
        <v>378.23</v>
      </c>
      <c r="I755" s="57"/>
      <c r="J755" s="57"/>
      <c r="K755" s="57"/>
      <c r="L755" s="57"/>
      <c r="M755" s="57"/>
      <c r="N755" s="57"/>
      <c r="O755" s="57"/>
      <c r="P755" s="57"/>
      <c r="Q755" s="57"/>
      <c r="R755" s="57"/>
      <c r="S755" s="57"/>
      <c r="T755" s="57"/>
      <c r="U755" s="57"/>
    </row>
    <row r="756" spans="1:21">
      <c r="A756" s="57"/>
      <c r="B756" s="179">
        <v>42817</v>
      </c>
      <c r="C756" s="108" t="s">
        <v>115</v>
      </c>
      <c r="D756" s="108" t="s">
        <v>510</v>
      </c>
      <c r="E756" s="108" t="s">
        <v>522</v>
      </c>
      <c r="F756" s="108" t="s">
        <v>1241</v>
      </c>
      <c r="G756" s="180">
        <v>1264.9718</v>
      </c>
      <c r="H756" s="180">
        <v>2144.02</v>
      </c>
      <c r="I756" s="57"/>
      <c r="J756" s="57"/>
      <c r="K756" s="57"/>
      <c r="L756" s="57"/>
      <c r="M756" s="57"/>
      <c r="N756" s="57"/>
      <c r="O756" s="57"/>
      <c r="P756" s="57"/>
      <c r="Q756" s="57"/>
      <c r="R756" s="57"/>
      <c r="S756" s="57"/>
      <c r="T756" s="57"/>
      <c r="U756" s="57"/>
    </row>
    <row r="757" spans="1:21">
      <c r="A757" s="57"/>
      <c r="B757" s="179">
        <v>43313</v>
      </c>
      <c r="C757" s="108" t="s">
        <v>514</v>
      </c>
      <c r="D757" s="108" t="s">
        <v>504</v>
      </c>
      <c r="E757" s="108" t="s">
        <v>511</v>
      </c>
      <c r="F757" s="108" t="s">
        <v>1242</v>
      </c>
      <c r="G757" s="180">
        <v>7010.2725000000009</v>
      </c>
      <c r="H757" s="180">
        <v>9347.0300000000007</v>
      </c>
      <c r="I757" s="57"/>
      <c r="J757" s="57"/>
      <c r="K757" s="57"/>
      <c r="L757" s="57"/>
      <c r="M757" s="57"/>
      <c r="N757" s="57"/>
      <c r="O757" s="57"/>
      <c r="P757" s="57"/>
      <c r="Q757" s="57"/>
      <c r="R757" s="57"/>
      <c r="S757" s="57"/>
      <c r="T757" s="57"/>
      <c r="U757" s="57"/>
    </row>
    <row r="758" spans="1:21">
      <c r="A758" s="57"/>
      <c r="B758" s="179">
        <v>42962</v>
      </c>
      <c r="C758" s="108" t="s">
        <v>496</v>
      </c>
      <c r="D758" s="108" t="s">
        <v>507</v>
      </c>
      <c r="E758" s="108" t="s">
        <v>522</v>
      </c>
      <c r="F758" s="108" t="s">
        <v>1243</v>
      </c>
      <c r="G758" s="180">
        <v>3778.8529000000003</v>
      </c>
      <c r="H758" s="180">
        <v>8788.0300000000007</v>
      </c>
      <c r="I758" s="57"/>
      <c r="J758" s="57"/>
      <c r="K758" s="57"/>
      <c r="L758" s="57"/>
      <c r="M758" s="57"/>
      <c r="N758" s="57"/>
      <c r="O758" s="57"/>
      <c r="P758" s="57"/>
      <c r="Q758" s="57"/>
      <c r="R758" s="57"/>
      <c r="S758" s="57"/>
      <c r="T758" s="57"/>
      <c r="U758" s="57"/>
    </row>
    <row r="759" spans="1:21">
      <c r="A759" s="57"/>
      <c r="B759" s="179">
        <v>43238</v>
      </c>
      <c r="C759" s="108" t="s">
        <v>115</v>
      </c>
      <c r="D759" s="108" t="s">
        <v>526</v>
      </c>
      <c r="E759" s="108" t="s">
        <v>508</v>
      </c>
      <c r="F759" s="108" t="s">
        <v>1244</v>
      </c>
      <c r="G759" s="180">
        <v>567.88160000000005</v>
      </c>
      <c r="H759" s="180">
        <v>607.36</v>
      </c>
      <c r="I759" s="57"/>
      <c r="J759" s="57"/>
      <c r="K759" s="57"/>
      <c r="L759" s="57"/>
      <c r="M759" s="57"/>
      <c r="N759" s="57"/>
      <c r="O759" s="57"/>
      <c r="P759" s="57"/>
      <c r="Q759" s="57"/>
      <c r="R759" s="57"/>
      <c r="S759" s="57"/>
      <c r="T759" s="57"/>
      <c r="U759" s="57"/>
    </row>
    <row r="760" spans="1:21">
      <c r="A760" s="57"/>
      <c r="B760" s="179">
        <v>42805</v>
      </c>
      <c r="C760" s="108" t="s">
        <v>514</v>
      </c>
      <c r="D760" s="108" t="s">
        <v>526</v>
      </c>
      <c r="E760" s="108" t="s">
        <v>537</v>
      </c>
      <c r="F760" s="108" t="s">
        <v>1245</v>
      </c>
      <c r="G760" s="180">
        <v>6724.1503999999995</v>
      </c>
      <c r="H760" s="180">
        <v>7641.08</v>
      </c>
      <c r="I760" s="57"/>
      <c r="J760" s="57"/>
      <c r="K760" s="57"/>
      <c r="L760" s="57"/>
      <c r="M760" s="57"/>
      <c r="N760" s="57"/>
      <c r="O760" s="57"/>
      <c r="P760" s="57"/>
      <c r="Q760" s="57"/>
      <c r="R760" s="57"/>
      <c r="S760" s="57"/>
      <c r="T760" s="57"/>
      <c r="U760" s="57"/>
    </row>
    <row r="761" spans="1:21">
      <c r="A761" s="57"/>
      <c r="B761" s="179">
        <v>43275</v>
      </c>
      <c r="C761" s="108" t="s">
        <v>115</v>
      </c>
      <c r="D761" s="108" t="s">
        <v>528</v>
      </c>
      <c r="E761" s="108" t="s">
        <v>505</v>
      </c>
      <c r="F761" s="108" t="s">
        <v>1246</v>
      </c>
      <c r="G761" s="180">
        <v>6180.3780500000003</v>
      </c>
      <c r="H761" s="180">
        <v>6610.03</v>
      </c>
      <c r="I761" s="57"/>
      <c r="J761" s="57"/>
      <c r="K761" s="57"/>
      <c r="L761" s="57"/>
      <c r="M761" s="57"/>
      <c r="N761" s="57"/>
      <c r="O761" s="57"/>
      <c r="P761" s="57"/>
      <c r="Q761" s="57"/>
      <c r="R761" s="57"/>
      <c r="S761" s="57"/>
      <c r="T761" s="57"/>
      <c r="U761" s="57"/>
    </row>
    <row r="762" spans="1:21">
      <c r="A762" s="57"/>
      <c r="B762" s="179">
        <v>43064</v>
      </c>
      <c r="C762" s="108" t="s">
        <v>115</v>
      </c>
      <c r="D762" s="108" t="s">
        <v>500</v>
      </c>
      <c r="E762" s="108" t="s">
        <v>511</v>
      </c>
      <c r="F762" s="108" t="s">
        <v>1247</v>
      </c>
      <c r="G762" s="180">
        <v>4280.7875999999997</v>
      </c>
      <c r="H762" s="180">
        <v>9955.32</v>
      </c>
      <c r="I762" s="57"/>
      <c r="J762" s="57"/>
      <c r="K762" s="57"/>
      <c r="L762" s="57"/>
      <c r="M762" s="57"/>
      <c r="N762" s="57"/>
      <c r="O762" s="57"/>
      <c r="P762" s="57"/>
      <c r="Q762" s="57"/>
      <c r="R762" s="57"/>
      <c r="S762" s="57"/>
      <c r="T762" s="57"/>
      <c r="U762" s="57"/>
    </row>
    <row r="763" spans="1:21">
      <c r="A763" s="57"/>
      <c r="B763" s="179">
        <v>43179</v>
      </c>
      <c r="C763" s="108" t="s">
        <v>496</v>
      </c>
      <c r="D763" s="108" t="s">
        <v>528</v>
      </c>
      <c r="E763" s="108" t="s">
        <v>520</v>
      </c>
      <c r="F763" s="108" t="s">
        <v>1248</v>
      </c>
      <c r="G763" s="180">
        <v>877.48650000000009</v>
      </c>
      <c r="H763" s="180">
        <v>1595.43</v>
      </c>
      <c r="I763" s="57"/>
      <c r="J763" s="57"/>
      <c r="K763" s="57"/>
      <c r="L763" s="57"/>
      <c r="M763" s="57"/>
      <c r="N763" s="57"/>
      <c r="O763" s="57"/>
      <c r="P763" s="57"/>
      <c r="Q763" s="57"/>
      <c r="R763" s="57"/>
      <c r="S763" s="57"/>
      <c r="T763" s="57"/>
      <c r="U763" s="57"/>
    </row>
    <row r="764" spans="1:21">
      <c r="A764" s="57"/>
      <c r="B764" s="179">
        <v>42947</v>
      </c>
      <c r="C764" s="108" t="s">
        <v>514</v>
      </c>
      <c r="D764" s="108" t="s">
        <v>528</v>
      </c>
      <c r="E764" s="108" t="s">
        <v>522</v>
      </c>
      <c r="F764" s="108" t="s">
        <v>1249</v>
      </c>
      <c r="G764" s="180">
        <v>2830.6724999999997</v>
      </c>
      <c r="H764" s="180">
        <v>4797.75</v>
      </c>
      <c r="I764" s="57"/>
      <c r="J764" s="57"/>
      <c r="K764" s="57"/>
      <c r="L764" s="57"/>
      <c r="M764" s="57"/>
      <c r="N764" s="57"/>
      <c r="O764" s="57"/>
      <c r="P764" s="57"/>
      <c r="Q764" s="57"/>
      <c r="R764" s="57"/>
      <c r="S764" s="57"/>
      <c r="T764" s="57"/>
      <c r="U764" s="57"/>
    </row>
    <row r="765" spans="1:21">
      <c r="A765" s="57"/>
      <c r="B765" s="179">
        <v>43143</v>
      </c>
      <c r="C765" s="108" t="s">
        <v>496</v>
      </c>
      <c r="D765" s="108" t="s">
        <v>528</v>
      </c>
      <c r="E765" s="108" t="s">
        <v>520</v>
      </c>
      <c r="F765" s="108" t="s">
        <v>1250</v>
      </c>
      <c r="G765" s="180">
        <v>6955.6052499999996</v>
      </c>
      <c r="H765" s="180">
        <v>7439.15</v>
      </c>
      <c r="I765" s="57"/>
      <c r="J765" s="57"/>
      <c r="K765" s="57"/>
      <c r="L765" s="57"/>
      <c r="M765" s="57"/>
      <c r="N765" s="57"/>
      <c r="O765" s="57"/>
      <c r="P765" s="57"/>
      <c r="Q765" s="57"/>
      <c r="R765" s="57"/>
      <c r="S765" s="57"/>
      <c r="T765" s="57"/>
      <c r="U765" s="57"/>
    </row>
    <row r="766" spans="1:21">
      <c r="A766" s="57"/>
      <c r="B766" s="179">
        <v>42985</v>
      </c>
      <c r="C766" s="108" t="s">
        <v>115</v>
      </c>
      <c r="D766" s="108" t="s">
        <v>404</v>
      </c>
      <c r="E766" s="108" t="s">
        <v>562</v>
      </c>
      <c r="F766" s="108" t="s">
        <v>1251</v>
      </c>
      <c r="G766" s="180">
        <v>7884.2659500000009</v>
      </c>
      <c r="H766" s="180">
        <v>8432.3700000000008</v>
      </c>
      <c r="I766" s="57"/>
      <c r="J766" s="57"/>
      <c r="K766" s="57"/>
      <c r="L766" s="57"/>
      <c r="M766" s="57"/>
      <c r="N766" s="57"/>
      <c r="O766" s="57"/>
      <c r="P766" s="57"/>
      <c r="Q766" s="57"/>
      <c r="R766" s="57"/>
      <c r="S766" s="57"/>
      <c r="T766" s="57"/>
      <c r="U766" s="57"/>
    </row>
    <row r="767" spans="1:21">
      <c r="A767" s="57"/>
      <c r="B767" s="179">
        <v>43229</v>
      </c>
      <c r="C767" s="108" t="s">
        <v>115</v>
      </c>
      <c r="D767" s="108" t="s">
        <v>497</v>
      </c>
      <c r="E767" s="108" t="s">
        <v>505</v>
      </c>
      <c r="F767" s="108" t="s">
        <v>1252</v>
      </c>
      <c r="G767" s="180">
        <v>4285.1774999999998</v>
      </c>
      <c r="H767" s="180">
        <v>5713.57</v>
      </c>
      <c r="I767" s="57"/>
      <c r="J767" s="57"/>
      <c r="K767" s="57"/>
      <c r="L767" s="57"/>
      <c r="M767" s="57"/>
      <c r="N767" s="57"/>
      <c r="O767" s="57"/>
      <c r="P767" s="57"/>
      <c r="Q767" s="57"/>
      <c r="R767" s="57"/>
      <c r="S767" s="57"/>
      <c r="T767" s="57"/>
      <c r="U767" s="57"/>
    </row>
    <row r="768" spans="1:21">
      <c r="A768" s="57"/>
      <c r="B768" s="179">
        <v>43025</v>
      </c>
      <c r="C768" s="108" t="s">
        <v>514</v>
      </c>
      <c r="D768" s="108" t="s">
        <v>507</v>
      </c>
      <c r="E768" s="108" t="s">
        <v>515</v>
      </c>
      <c r="F768" s="108" t="s">
        <v>1253</v>
      </c>
      <c r="G768" s="180">
        <v>2487.8293000000003</v>
      </c>
      <c r="H768" s="180">
        <v>2660.78</v>
      </c>
      <c r="I768" s="57"/>
      <c r="J768" s="57"/>
      <c r="K768" s="57"/>
      <c r="L768" s="57"/>
      <c r="M768" s="57"/>
      <c r="N768" s="57"/>
      <c r="O768" s="57"/>
      <c r="P768" s="57"/>
      <c r="Q768" s="57"/>
      <c r="R768" s="57"/>
      <c r="S768" s="57"/>
      <c r="T768" s="57"/>
      <c r="U768" s="57"/>
    </row>
    <row r="769" spans="1:21">
      <c r="A769" s="57"/>
      <c r="B769" s="179">
        <v>43153</v>
      </c>
      <c r="C769" s="108" t="s">
        <v>496</v>
      </c>
      <c r="D769" s="108" t="s">
        <v>528</v>
      </c>
      <c r="E769" s="108" t="s">
        <v>530</v>
      </c>
      <c r="F769" s="108" t="s">
        <v>1254</v>
      </c>
      <c r="G769" s="180">
        <v>5712.8607999999995</v>
      </c>
      <c r="H769" s="180">
        <v>9849.76</v>
      </c>
      <c r="I769" s="57"/>
      <c r="J769" s="57"/>
      <c r="K769" s="57"/>
      <c r="L769" s="57"/>
      <c r="M769" s="57"/>
      <c r="N769" s="57"/>
      <c r="O769" s="57"/>
      <c r="P769" s="57"/>
      <c r="Q769" s="57"/>
      <c r="R769" s="57"/>
      <c r="S769" s="57"/>
      <c r="T769" s="57"/>
      <c r="U769" s="57"/>
    </row>
    <row r="770" spans="1:21">
      <c r="A770" s="57"/>
      <c r="B770" s="179">
        <v>42774</v>
      </c>
      <c r="C770" s="108" t="s">
        <v>514</v>
      </c>
      <c r="D770" s="108" t="s">
        <v>526</v>
      </c>
      <c r="E770" s="108" t="s">
        <v>537</v>
      </c>
      <c r="F770" s="108" t="s">
        <v>1255</v>
      </c>
      <c r="G770" s="180">
        <v>6764.5286500000002</v>
      </c>
      <c r="H770" s="180">
        <v>7234.79</v>
      </c>
      <c r="I770" s="57"/>
      <c r="J770" s="57"/>
      <c r="K770" s="57"/>
      <c r="L770" s="57"/>
      <c r="M770" s="57"/>
      <c r="N770" s="57"/>
      <c r="O770" s="57"/>
      <c r="P770" s="57"/>
      <c r="Q770" s="57"/>
      <c r="R770" s="57"/>
      <c r="S770" s="57"/>
      <c r="T770" s="57"/>
      <c r="U770" s="57"/>
    </row>
    <row r="771" spans="1:21">
      <c r="A771" s="57"/>
      <c r="B771" s="179">
        <v>43149</v>
      </c>
      <c r="C771" s="108" t="s">
        <v>514</v>
      </c>
      <c r="D771" s="108" t="s">
        <v>507</v>
      </c>
      <c r="E771" s="108" t="s">
        <v>535</v>
      </c>
      <c r="F771" s="108" t="s">
        <v>1256</v>
      </c>
      <c r="G771" s="180">
        <v>2549.8845000000001</v>
      </c>
      <c r="H771" s="180">
        <v>5666.41</v>
      </c>
      <c r="I771" s="57"/>
      <c r="J771" s="57"/>
      <c r="K771" s="57"/>
      <c r="L771" s="57"/>
      <c r="M771" s="57"/>
      <c r="N771" s="57"/>
      <c r="O771" s="57"/>
      <c r="P771" s="57"/>
      <c r="Q771" s="57"/>
      <c r="R771" s="57"/>
      <c r="S771" s="57"/>
      <c r="T771" s="57"/>
      <c r="U771" s="57"/>
    </row>
    <row r="772" spans="1:21">
      <c r="A772" s="57"/>
      <c r="B772" s="179">
        <v>42996</v>
      </c>
      <c r="C772" s="108" t="s">
        <v>514</v>
      </c>
      <c r="D772" s="108" t="s">
        <v>497</v>
      </c>
      <c r="E772" s="108" t="s">
        <v>524</v>
      </c>
      <c r="F772" s="108" t="s">
        <v>1257</v>
      </c>
      <c r="G772" s="180">
        <v>3338.9505000000004</v>
      </c>
      <c r="H772" s="180">
        <v>7419.89</v>
      </c>
      <c r="I772" s="57"/>
      <c r="J772" s="57"/>
      <c r="K772" s="57"/>
      <c r="L772" s="57"/>
      <c r="M772" s="57"/>
      <c r="N772" s="57"/>
      <c r="O772" s="57"/>
      <c r="P772" s="57"/>
      <c r="Q772" s="57"/>
      <c r="R772" s="57"/>
      <c r="S772" s="57"/>
      <c r="T772" s="57"/>
      <c r="U772" s="57"/>
    </row>
    <row r="773" spans="1:21">
      <c r="A773" s="57"/>
      <c r="B773" s="179">
        <v>43388</v>
      </c>
      <c r="C773" s="108" t="s">
        <v>503</v>
      </c>
      <c r="D773" s="108" t="s">
        <v>528</v>
      </c>
      <c r="E773" s="108" t="s">
        <v>498</v>
      </c>
      <c r="F773" s="108" t="s">
        <v>1258</v>
      </c>
      <c r="G773" s="180">
        <v>926.09100000000001</v>
      </c>
      <c r="H773" s="180">
        <v>2057.98</v>
      </c>
      <c r="I773" s="57"/>
      <c r="J773" s="57"/>
      <c r="K773" s="57"/>
      <c r="L773" s="57"/>
      <c r="M773" s="57"/>
      <c r="N773" s="57"/>
      <c r="O773" s="57"/>
      <c r="P773" s="57"/>
      <c r="Q773" s="57"/>
      <c r="R773" s="57"/>
      <c r="S773" s="57"/>
      <c r="T773" s="57"/>
      <c r="U773" s="57"/>
    </row>
    <row r="774" spans="1:21">
      <c r="A774" s="57"/>
      <c r="B774" s="179">
        <v>42963</v>
      </c>
      <c r="C774" s="108" t="s">
        <v>514</v>
      </c>
      <c r="D774" s="108" t="s">
        <v>510</v>
      </c>
      <c r="E774" s="108" t="s">
        <v>524</v>
      </c>
      <c r="F774" s="108" t="s">
        <v>1259</v>
      </c>
      <c r="G774" s="180">
        <v>4345.5600000000004</v>
      </c>
      <c r="H774" s="180">
        <v>5794.08</v>
      </c>
      <c r="I774" s="57"/>
      <c r="J774" s="57"/>
      <c r="K774" s="57"/>
      <c r="L774" s="57"/>
      <c r="M774" s="57"/>
      <c r="N774" s="57"/>
      <c r="O774" s="57"/>
      <c r="P774" s="57"/>
      <c r="Q774" s="57"/>
      <c r="R774" s="57"/>
      <c r="S774" s="57"/>
      <c r="T774" s="57"/>
      <c r="U774" s="57"/>
    </row>
    <row r="775" spans="1:21">
      <c r="A775" s="57"/>
      <c r="B775" s="179">
        <v>43356</v>
      </c>
      <c r="C775" s="108" t="s">
        <v>108</v>
      </c>
      <c r="D775" s="108" t="s">
        <v>497</v>
      </c>
      <c r="E775" s="108" t="s">
        <v>505</v>
      </c>
      <c r="F775" s="108" t="s">
        <v>1260</v>
      </c>
      <c r="G775" s="180">
        <v>2811.7964999999999</v>
      </c>
      <c r="H775" s="180">
        <v>7599.45</v>
      </c>
      <c r="I775" s="57"/>
      <c r="J775" s="57"/>
      <c r="K775" s="57"/>
      <c r="L775" s="57"/>
      <c r="M775" s="57"/>
      <c r="N775" s="57"/>
      <c r="O775" s="57"/>
      <c r="P775" s="57"/>
      <c r="Q775" s="57"/>
      <c r="R775" s="57"/>
      <c r="S775" s="57"/>
      <c r="T775" s="57"/>
      <c r="U775" s="57"/>
    </row>
    <row r="776" spans="1:21">
      <c r="A776" s="57"/>
      <c r="B776" s="179">
        <v>42761</v>
      </c>
      <c r="C776" s="108" t="s">
        <v>514</v>
      </c>
      <c r="D776" s="108" t="s">
        <v>404</v>
      </c>
      <c r="E776" s="108" t="s">
        <v>505</v>
      </c>
      <c r="F776" s="108" t="s">
        <v>1261</v>
      </c>
      <c r="G776" s="180">
        <v>6225.6312000000007</v>
      </c>
      <c r="H776" s="180">
        <v>9155.34</v>
      </c>
      <c r="I776" s="57"/>
      <c r="J776" s="57"/>
      <c r="K776" s="57"/>
      <c r="L776" s="57"/>
      <c r="M776" s="57"/>
      <c r="N776" s="57"/>
      <c r="O776" s="57"/>
      <c r="P776" s="57"/>
      <c r="Q776" s="57"/>
      <c r="R776" s="57"/>
      <c r="S776" s="57"/>
      <c r="T776" s="57"/>
      <c r="U776" s="57"/>
    </row>
    <row r="777" spans="1:21">
      <c r="A777" s="57"/>
      <c r="B777" s="179">
        <v>43260</v>
      </c>
      <c r="C777" s="108" t="s">
        <v>496</v>
      </c>
      <c r="D777" s="108" t="s">
        <v>528</v>
      </c>
      <c r="E777" s="108" t="s">
        <v>524</v>
      </c>
      <c r="F777" s="108" t="s">
        <v>1262</v>
      </c>
      <c r="G777" s="180">
        <v>2478.7079999999996</v>
      </c>
      <c r="H777" s="180">
        <v>4201.2</v>
      </c>
      <c r="I777" s="57"/>
      <c r="J777" s="57"/>
      <c r="K777" s="57"/>
      <c r="L777" s="57"/>
      <c r="M777" s="57"/>
      <c r="N777" s="57"/>
      <c r="O777" s="57"/>
      <c r="P777" s="57"/>
      <c r="Q777" s="57"/>
      <c r="R777" s="57"/>
      <c r="S777" s="57"/>
      <c r="T777" s="57"/>
      <c r="U777" s="57"/>
    </row>
    <row r="778" spans="1:21">
      <c r="A778" s="57"/>
      <c r="B778" s="179">
        <v>43065</v>
      </c>
      <c r="C778" s="108" t="s">
        <v>503</v>
      </c>
      <c r="D778" s="108" t="s">
        <v>507</v>
      </c>
      <c r="E778" s="108" t="s">
        <v>511</v>
      </c>
      <c r="F778" s="108" t="s">
        <v>1263</v>
      </c>
      <c r="G778" s="180">
        <v>3184.4638999999997</v>
      </c>
      <c r="H778" s="180">
        <v>7405.73</v>
      </c>
      <c r="I778" s="57"/>
      <c r="J778" s="57"/>
      <c r="K778" s="57"/>
      <c r="L778" s="57"/>
      <c r="M778" s="57"/>
      <c r="N778" s="57"/>
      <c r="O778" s="57"/>
      <c r="P778" s="57"/>
      <c r="Q778" s="57"/>
      <c r="R778" s="57"/>
      <c r="S778" s="57"/>
      <c r="T778" s="57"/>
      <c r="U778" s="57"/>
    </row>
    <row r="779" spans="1:21">
      <c r="A779" s="57"/>
      <c r="B779" s="179">
        <v>43346</v>
      </c>
      <c r="C779" s="108" t="s">
        <v>514</v>
      </c>
      <c r="D779" s="108" t="s">
        <v>510</v>
      </c>
      <c r="E779" s="108" t="s">
        <v>530</v>
      </c>
      <c r="F779" s="108" t="s">
        <v>1264</v>
      </c>
      <c r="G779" s="180">
        <v>610.13699999999994</v>
      </c>
      <c r="H779" s="180">
        <v>1355.86</v>
      </c>
      <c r="I779" s="57"/>
      <c r="J779" s="57"/>
      <c r="K779" s="57"/>
      <c r="L779" s="57"/>
      <c r="M779" s="57"/>
      <c r="N779" s="57"/>
      <c r="O779" s="57"/>
      <c r="P779" s="57"/>
      <c r="Q779" s="57"/>
      <c r="R779" s="57"/>
      <c r="S779" s="57"/>
      <c r="T779" s="57"/>
      <c r="U779" s="57"/>
    </row>
    <row r="780" spans="1:21">
      <c r="A780" s="57"/>
      <c r="B780" s="179">
        <v>42871</v>
      </c>
      <c r="C780" s="108" t="s">
        <v>514</v>
      </c>
      <c r="D780" s="108" t="s">
        <v>404</v>
      </c>
      <c r="E780" s="108" t="s">
        <v>524</v>
      </c>
      <c r="F780" s="108" t="s">
        <v>1265</v>
      </c>
      <c r="G780" s="180">
        <v>2887.7213999999999</v>
      </c>
      <c r="H780" s="180">
        <v>4978.83</v>
      </c>
      <c r="I780" s="57"/>
      <c r="J780" s="57"/>
      <c r="K780" s="57"/>
      <c r="L780" s="57"/>
      <c r="M780" s="57"/>
      <c r="N780" s="57"/>
      <c r="O780" s="57"/>
      <c r="P780" s="57"/>
      <c r="Q780" s="57"/>
      <c r="R780" s="57"/>
      <c r="S780" s="57"/>
      <c r="T780" s="57"/>
      <c r="U780" s="57"/>
    </row>
    <row r="781" spans="1:21">
      <c r="A781" s="57"/>
      <c r="B781" s="179">
        <v>43435</v>
      </c>
      <c r="C781" s="108" t="s">
        <v>503</v>
      </c>
      <c r="D781" s="108" t="s">
        <v>500</v>
      </c>
      <c r="E781" s="108" t="s">
        <v>501</v>
      </c>
      <c r="F781" s="108" t="s">
        <v>559</v>
      </c>
      <c r="G781" s="180">
        <v>7115.3280000000004</v>
      </c>
      <c r="H781" s="180">
        <v>8085.6</v>
      </c>
      <c r="I781" s="57"/>
      <c r="J781" s="57"/>
      <c r="K781" s="57"/>
      <c r="L781" s="57"/>
      <c r="M781" s="57"/>
      <c r="N781" s="57"/>
      <c r="O781" s="57"/>
      <c r="P781" s="57"/>
      <c r="Q781" s="57"/>
      <c r="R781" s="57"/>
      <c r="S781" s="57"/>
      <c r="T781" s="57"/>
      <c r="U781" s="57"/>
    </row>
    <row r="782" spans="1:21">
      <c r="A782" s="57"/>
      <c r="B782" s="179">
        <v>43011</v>
      </c>
      <c r="C782" s="108" t="s">
        <v>496</v>
      </c>
      <c r="D782" s="108" t="s">
        <v>526</v>
      </c>
      <c r="E782" s="108" t="s">
        <v>501</v>
      </c>
      <c r="F782" s="108" t="s">
        <v>1266</v>
      </c>
      <c r="G782" s="180">
        <v>2774.7771000000002</v>
      </c>
      <c r="H782" s="180">
        <v>6452.97</v>
      </c>
      <c r="I782" s="57"/>
      <c r="J782" s="57"/>
      <c r="K782" s="57"/>
      <c r="L782" s="57"/>
      <c r="M782" s="57"/>
      <c r="N782" s="57"/>
      <c r="O782" s="57"/>
      <c r="P782" s="57"/>
      <c r="Q782" s="57"/>
      <c r="R782" s="57"/>
      <c r="S782" s="57"/>
      <c r="T782" s="57"/>
      <c r="U782" s="57"/>
    </row>
    <row r="783" spans="1:21">
      <c r="A783" s="57"/>
      <c r="B783" s="179">
        <v>43461</v>
      </c>
      <c r="C783" s="108" t="s">
        <v>503</v>
      </c>
      <c r="D783" s="108" t="s">
        <v>510</v>
      </c>
      <c r="E783" s="108" t="s">
        <v>501</v>
      </c>
      <c r="F783" s="108" t="s">
        <v>1267</v>
      </c>
      <c r="G783" s="180">
        <v>6101.0960000000014</v>
      </c>
      <c r="H783" s="180">
        <v>8972.2000000000007</v>
      </c>
      <c r="I783" s="57"/>
      <c r="J783" s="57"/>
      <c r="K783" s="57"/>
      <c r="L783" s="57"/>
      <c r="M783" s="57"/>
      <c r="N783" s="57"/>
      <c r="O783" s="57"/>
      <c r="P783" s="57"/>
      <c r="Q783" s="57"/>
      <c r="R783" s="57"/>
      <c r="S783" s="57"/>
      <c r="T783" s="57"/>
      <c r="U783" s="57"/>
    </row>
    <row r="784" spans="1:21">
      <c r="A784" s="57"/>
      <c r="B784" s="179">
        <v>42975</v>
      </c>
      <c r="C784" s="108" t="s">
        <v>514</v>
      </c>
      <c r="D784" s="108" t="s">
        <v>497</v>
      </c>
      <c r="E784" s="108" t="s">
        <v>535</v>
      </c>
      <c r="F784" s="108" t="s">
        <v>1268</v>
      </c>
      <c r="G784" s="180">
        <v>7898.9152000000004</v>
      </c>
      <c r="H784" s="180">
        <v>8976.0400000000009</v>
      </c>
      <c r="I784" s="57"/>
      <c r="J784" s="57"/>
      <c r="K784" s="57"/>
      <c r="L784" s="57"/>
      <c r="M784" s="57"/>
      <c r="N784" s="57"/>
      <c r="O784" s="57"/>
      <c r="P784" s="57"/>
      <c r="Q784" s="57"/>
      <c r="R784" s="57"/>
      <c r="S784" s="57"/>
      <c r="T784" s="57"/>
      <c r="U784" s="57"/>
    </row>
    <row r="785" spans="1:21">
      <c r="A785" s="57"/>
      <c r="B785" s="179">
        <v>43428</v>
      </c>
      <c r="C785" s="108" t="s">
        <v>514</v>
      </c>
      <c r="D785" s="108" t="s">
        <v>528</v>
      </c>
      <c r="E785" s="108" t="s">
        <v>562</v>
      </c>
      <c r="F785" s="108" t="s">
        <v>1269</v>
      </c>
      <c r="G785" s="180">
        <v>2959.0962</v>
      </c>
      <c r="H785" s="180">
        <v>5101.8900000000003</v>
      </c>
      <c r="I785" s="57"/>
      <c r="J785" s="57"/>
      <c r="K785" s="57"/>
      <c r="L785" s="57"/>
      <c r="M785" s="57"/>
      <c r="N785" s="57"/>
      <c r="O785" s="57"/>
      <c r="P785" s="57"/>
      <c r="Q785" s="57"/>
      <c r="R785" s="57"/>
      <c r="S785" s="57"/>
      <c r="T785" s="57"/>
      <c r="U785" s="57"/>
    </row>
    <row r="786" spans="1:21">
      <c r="A786" s="57"/>
      <c r="B786" s="179">
        <v>42847</v>
      </c>
      <c r="C786" s="108" t="s">
        <v>514</v>
      </c>
      <c r="D786" s="108" t="s">
        <v>510</v>
      </c>
      <c r="E786" s="108" t="s">
        <v>535</v>
      </c>
      <c r="F786" s="108" t="s">
        <v>1270</v>
      </c>
      <c r="G786" s="180">
        <v>3210.6594999999998</v>
      </c>
      <c r="H786" s="180">
        <v>7466.65</v>
      </c>
      <c r="I786" s="57"/>
      <c r="J786" s="57"/>
      <c r="K786" s="57"/>
      <c r="L786" s="57"/>
      <c r="M786" s="57"/>
      <c r="N786" s="57"/>
      <c r="O786" s="57"/>
      <c r="P786" s="57"/>
      <c r="Q786" s="57"/>
      <c r="R786" s="57"/>
      <c r="S786" s="57"/>
      <c r="T786" s="57"/>
      <c r="U786" s="57"/>
    </row>
    <row r="787" spans="1:21">
      <c r="A787" s="57"/>
      <c r="B787" s="179">
        <v>43452</v>
      </c>
      <c r="C787" s="108" t="s">
        <v>496</v>
      </c>
      <c r="D787" s="108" t="s">
        <v>528</v>
      </c>
      <c r="E787" s="108" t="s">
        <v>508</v>
      </c>
      <c r="F787" s="108" t="s">
        <v>1271</v>
      </c>
      <c r="G787" s="180">
        <v>758.18889999999999</v>
      </c>
      <c r="H787" s="180">
        <v>1763.23</v>
      </c>
      <c r="I787" s="57"/>
      <c r="J787" s="57"/>
      <c r="K787" s="57"/>
      <c r="L787" s="57"/>
      <c r="M787" s="57"/>
      <c r="N787" s="57"/>
      <c r="O787" s="57"/>
      <c r="P787" s="57"/>
      <c r="Q787" s="57"/>
      <c r="R787" s="57"/>
      <c r="S787" s="57"/>
      <c r="T787" s="57"/>
      <c r="U787" s="57"/>
    </row>
    <row r="788" spans="1:21">
      <c r="A788" s="57"/>
      <c r="B788" s="179">
        <v>43098</v>
      </c>
      <c r="C788" s="108" t="s">
        <v>514</v>
      </c>
      <c r="D788" s="108" t="s">
        <v>504</v>
      </c>
      <c r="E788" s="108" t="s">
        <v>515</v>
      </c>
      <c r="F788" s="108" t="s">
        <v>1272</v>
      </c>
      <c r="G788" s="180">
        <v>5622.9713999999994</v>
      </c>
      <c r="H788" s="180">
        <v>9530.4599999999991</v>
      </c>
      <c r="I788" s="57"/>
      <c r="J788" s="57"/>
      <c r="K788" s="57"/>
      <c r="L788" s="57"/>
      <c r="M788" s="57"/>
      <c r="N788" s="57"/>
      <c r="O788" s="57"/>
      <c r="P788" s="57"/>
      <c r="Q788" s="57"/>
      <c r="R788" s="57"/>
      <c r="S788" s="57"/>
      <c r="T788" s="57"/>
      <c r="U788" s="57"/>
    </row>
    <row r="789" spans="1:21">
      <c r="A789" s="57"/>
      <c r="B789" s="179">
        <v>43182</v>
      </c>
      <c r="C789" s="108" t="s">
        <v>514</v>
      </c>
      <c r="D789" s="108" t="s">
        <v>500</v>
      </c>
      <c r="E789" s="108" t="s">
        <v>562</v>
      </c>
      <c r="F789" s="108" t="s">
        <v>1273</v>
      </c>
      <c r="G789" s="180">
        <v>5256.5046999999995</v>
      </c>
      <c r="H789" s="180">
        <v>8909.33</v>
      </c>
      <c r="I789" s="57"/>
      <c r="J789" s="57"/>
      <c r="K789" s="57"/>
      <c r="L789" s="57"/>
      <c r="M789" s="57"/>
      <c r="N789" s="57"/>
      <c r="O789" s="57"/>
      <c r="P789" s="57"/>
      <c r="Q789" s="57"/>
      <c r="R789" s="57"/>
      <c r="S789" s="57"/>
      <c r="T789" s="57"/>
      <c r="U789" s="57"/>
    </row>
    <row r="790" spans="1:21">
      <c r="A790" s="57"/>
      <c r="B790" s="179">
        <v>43026</v>
      </c>
      <c r="C790" s="108" t="s">
        <v>496</v>
      </c>
      <c r="D790" s="108" t="s">
        <v>497</v>
      </c>
      <c r="E790" s="108" t="s">
        <v>501</v>
      </c>
      <c r="F790" s="108" t="s">
        <v>1274</v>
      </c>
      <c r="G790" s="180">
        <v>427.90360000000004</v>
      </c>
      <c r="H790" s="180">
        <v>629.27</v>
      </c>
      <c r="I790" s="57"/>
      <c r="J790" s="57"/>
      <c r="K790" s="57"/>
      <c r="L790" s="57"/>
      <c r="M790" s="57"/>
      <c r="N790" s="57"/>
      <c r="O790" s="57"/>
      <c r="P790" s="57"/>
      <c r="Q790" s="57"/>
      <c r="R790" s="57"/>
      <c r="S790" s="57"/>
      <c r="T790" s="57"/>
      <c r="U790" s="57"/>
    </row>
    <row r="791" spans="1:21">
      <c r="A791" s="57"/>
      <c r="B791" s="179">
        <v>43307</v>
      </c>
      <c r="C791" s="108" t="s">
        <v>115</v>
      </c>
      <c r="D791" s="108" t="s">
        <v>528</v>
      </c>
      <c r="E791" s="108" t="s">
        <v>498</v>
      </c>
      <c r="F791" s="108" t="s">
        <v>1275</v>
      </c>
      <c r="G791" s="180">
        <v>3913.9425000000001</v>
      </c>
      <c r="H791" s="180">
        <v>5218.59</v>
      </c>
      <c r="I791" s="57"/>
      <c r="J791" s="57"/>
      <c r="K791" s="57"/>
      <c r="L791" s="57"/>
      <c r="M791" s="57"/>
      <c r="N791" s="57"/>
      <c r="O791" s="57"/>
      <c r="P791" s="57"/>
      <c r="Q791" s="57"/>
      <c r="R791" s="57"/>
      <c r="S791" s="57"/>
      <c r="T791" s="57"/>
      <c r="U791" s="57"/>
    </row>
    <row r="792" spans="1:21">
      <c r="A792" s="57"/>
      <c r="B792" s="179">
        <v>42854</v>
      </c>
      <c r="C792" s="108" t="s">
        <v>115</v>
      </c>
      <c r="D792" s="108" t="s">
        <v>507</v>
      </c>
      <c r="E792" s="108" t="s">
        <v>508</v>
      </c>
      <c r="F792" s="108" t="s">
        <v>1276</v>
      </c>
      <c r="G792" s="180">
        <v>2714.3696</v>
      </c>
      <c r="H792" s="180">
        <v>3991.72</v>
      </c>
      <c r="I792" s="57"/>
      <c r="J792" s="57"/>
      <c r="K792" s="57"/>
      <c r="L792" s="57"/>
      <c r="M792" s="57"/>
      <c r="N792" s="57"/>
      <c r="O792" s="57"/>
      <c r="P792" s="57"/>
      <c r="Q792" s="57"/>
      <c r="R792" s="57"/>
      <c r="S792" s="57"/>
      <c r="T792" s="57"/>
      <c r="U792" s="57"/>
    </row>
    <row r="793" spans="1:21">
      <c r="A793" s="57"/>
      <c r="B793" s="179">
        <v>43463</v>
      </c>
      <c r="C793" s="108" t="s">
        <v>115</v>
      </c>
      <c r="D793" s="108" t="s">
        <v>507</v>
      </c>
      <c r="E793" s="108" t="s">
        <v>569</v>
      </c>
      <c r="F793" s="108" t="s">
        <v>1277</v>
      </c>
      <c r="G793" s="180">
        <v>2767.9344000000001</v>
      </c>
      <c r="H793" s="180">
        <v>3145.38</v>
      </c>
      <c r="I793" s="57"/>
      <c r="J793" s="57"/>
      <c r="K793" s="57"/>
      <c r="L793" s="57"/>
      <c r="M793" s="57"/>
      <c r="N793" s="57"/>
      <c r="O793" s="57"/>
      <c r="P793" s="57"/>
      <c r="Q793" s="57"/>
      <c r="R793" s="57"/>
      <c r="S793" s="57"/>
      <c r="T793" s="57"/>
      <c r="U793" s="57"/>
    </row>
    <row r="794" spans="1:21">
      <c r="A794" s="57"/>
      <c r="B794" s="179">
        <v>43055</v>
      </c>
      <c r="C794" s="108" t="s">
        <v>503</v>
      </c>
      <c r="D794" s="108" t="s">
        <v>510</v>
      </c>
      <c r="E794" s="108" t="s">
        <v>562</v>
      </c>
      <c r="F794" s="108" t="s">
        <v>1278</v>
      </c>
      <c r="G794" s="180">
        <v>4919.2220000000007</v>
      </c>
      <c r="H794" s="180">
        <v>8944.0400000000009</v>
      </c>
      <c r="I794" s="57"/>
      <c r="J794" s="57"/>
      <c r="K794" s="57"/>
      <c r="L794" s="57"/>
      <c r="M794" s="57"/>
      <c r="N794" s="57"/>
      <c r="O794" s="57"/>
      <c r="P794" s="57"/>
      <c r="Q794" s="57"/>
      <c r="R794" s="57"/>
      <c r="S794" s="57"/>
      <c r="T794" s="57"/>
      <c r="U794" s="57"/>
    </row>
    <row r="795" spans="1:21">
      <c r="A795" s="57"/>
      <c r="B795" s="179">
        <v>43338</v>
      </c>
      <c r="C795" s="108" t="s">
        <v>108</v>
      </c>
      <c r="D795" s="108" t="s">
        <v>528</v>
      </c>
      <c r="E795" s="108" t="s">
        <v>501</v>
      </c>
      <c r="F795" s="108" t="s">
        <v>1279</v>
      </c>
      <c r="G795" s="180">
        <v>1041.6942999999999</v>
      </c>
      <c r="H795" s="180">
        <v>2815.39</v>
      </c>
      <c r="I795" s="57"/>
      <c r="J795" s="57"/>
      <c r="K795" s="57"/>
      <c r="L795" s="57"/>
      <c r="M795" s="57"/>
      <c r="N795" s="57"/>
      <c r="O795" s="57"/>
      <c r="P795" s="57"/>
      <c r="Q795" s="57"/>
      <c r="R795" s="57"/>
      <c r="S795" s="57"/>
      <c r="T795" s="57"/>
      <c r="U795" s="57"/>
    </row>
    <row r="796" spans="1:21">
      <c r="A796" s="57"/>
      <c r="B796" s="179">
        <v>42919</v>
      </c>
      <c r="C796" s="108" t="s">
        <v>514</v>
      </c>
      <c r="D796" s="108" t="s">
        <v>404</v>
      </c>
      <c r="E796" s="108" t="s">
        <v>537</v>
      </c>
      <c r="F796" s="108" t="s">
        <v>1280</v>
      </c>
      <c r="G796" s="180">
        <v>3140.9235000000003</v>
      </c>
      <c r="H796" s="180">
        <v>5710.77</v>
      </c>
      <c r="I796" s="57"/>
      <c r="J796" s="57"/>
      <c r="K796" s="57"/>
      <c r="L796" s="57"/>
      <c r="M796" s="57"/>
      <c r="N796" s="57"/>
      <c r="O796" s="57"/>
      <c r="P796" s="57"/>
      <c r="Q796" s="57"/>
      <c r="R796" s="57"/>
      <c r="S796" s="57"/>
      <c r="T796" s="57"/>
      <c r="U796" s="57"/>
    </row>
    <row r="797" spans="1:21">
      <c r="A797" s="57"/>
      <c r="B797" s="179">
        <v>43436</v>
      </c>
      <c r="C797" s="108" t="s">
        <v>496</v>
      </c>
      <c r="D797" s="108" t="s">
        <v>507</v>
      </c>
      <c r="E797" s="108" t="s">
        <v>520</v>
      </c>
      <c r="F797" s="108" t="s">
        <v>1109</v>
      </c>
      <c r="G797" s="180">
        <v>3290.2645999999995</v>
      </c>
      <c r="H797" s="180">
        <v>5672.87</v>
      </c>
      <c r="I797" s="57"/>
      <c r="J797" s="57"/>
      <c r="K797" s="57"/>
      <c r="L797" s="57"/>
      <c r="M797" s="57"/>
      <c r="N797" s="57"/>
      <c r="O797" s="57"/>
      <c r="P797" s="57"/>
      <c r="Q797" s="57"/>
      <c r="R797" s="57"/>
      <c r="S797" s="57"/>
      <c r="T797" s="57"/>
      <c r="U797" s="57"/>
    </row>
    <row r="798" spans="1:21">
      <c r="A798" s="57"/>
      <c r="B798" s="179">
        <v>42879</v>
      </c>
      <c r="C798" s="108" t="s">
        <v>514</v>
      </c>
      <c r="D798" s="108" t="s">
        <v>526</v>
      </c>
      <c r="E798" s="108" t="s">
        <v>569</v>
      </c>
      <c r="F798" s="108" t="s">
        <v>1281</v>
      </c>
      <c r="G798" s="180">
        <v>3591.2772000000004</v>
      </c>
      <c r="H798" s="180">
        <v>5281.29</v>
      </c>
      <c r="I798" s="57"/>
      <c r="J798" s="57"/>
      <c r="K798" s="57"/>
      <c r="L798" s="57"/>
      <c r="M798" s="57"/>
      <c r="N798" s="57"/>
      <c r="O798" s="57"/>
      <c r="P798" s="57"/>
      <c r="Q798" s="57"/>
      <c r="R798" s="57"/>
      <c r="S798" s="57"/>
      <c r="T798" s="57"/>
      <c r="U798" s="57"/>
    </row>
    <row r="799" spans="1:21">
      <c r="A799" s="57"/>
      <c r="B799" s="179">
        <v>43417</v>
      </c>
      <c r="C799" s="108" t="s">
        <v>503</v>
      </c>
      <c r="D799" s="108" t="s">
        <v>510</v>
      </c>
      <c r="E799" s="108" t="s">
        <v>515</v>
      </c>
      <c r="F799" s="108" t="s">
        <v>1130</v>
      </c>
      <c r="G799" s="180">
        <v>3653.6353000000004</v>
      </c>
      <c r="H799" s="180">
        <v>9874.69</v>
      </c>
      <c r="I799" s="57"/>
      <c r="J799" s="57"/>
      <c r="K799" s="57"/>
      <c r="L799" s="57"/>
      <c r="M799" s="57"/>
      <c r="N799" s="57"/>
      <c r="O799" s="57"/>
      <c r="P799" s="57"/>
      <c r="Q799" s="57"/>
      <c r="R799" s="57"/>
      <c r="S799" s="57"/>
      <c r="T799" s="57"/>
      <c r="U799" s="57"/>
    </row>
    <row r="800" spans="1:21">
      <c r="A800" s="57"/>
      <c r="B800" s="179">
        <v>42943</v>
      </c>
      <c r="C800" s="108" t="s">
        <v>496</v>
      </c>
      <c r="D800" s="108" t="s">
        <v>497</v>
      </c>
      <c r="E800" s="108" t="s">
        <v>501</v>
      </c>
      <c r="F800" s="108" t="s">
        <v>1282</v>
      </c>
      <c r="G800" s="180">
        <v>2807.3430000000003</v>
      </c>
      <c r="H800" s="180">
        <v>5104.26</v>
      </c>
      <c r="I800" s="57"/>
      <c r="J800" s="57"/>
      <c r="K800" s="57"/>
      <c r="L800" s="57"/>
      <c r="M800" s="57"/>
      <c r="N800" s="57"/>
      <c r="O800" s="57"/>
      <c r="P800" s="57"/>
      <c r="Q800" s="57"/>
      <c r="R800" s="57"/>
      <c r="S800" s="57"/>
      <c r="T800" s="57"/>
      <c r="U800" s="57"/>
    </row>
    <row r="801" spans="1:21">
      <c r="A801" s="57"/>
      <c r="B801" s="179">
        <v>43309</v>
      </c>
      <c r="C801" s="108" t="s">
        <v>514</v>
      </c>
      <c r="D801" s="108" t="s">
        <v>507</v>
      </c>
      <c r="E801" s="108" t="s">
        <v>535</v>
      </c>
      <c r="F801" s="108" t="s">
        <v>1283</v>
      </c>
      <c r="G801" s="180">
        <v>4020.66</v>
      </c>
      <c r="H801" s="180">
        <v>8934.7999999999993</v>
      </c>
      <c r="I801" s="57"/>
      <c r="J801" s="57"/>
      <c r="K801" s="57"/>
      <c r="L801" s="57"/>
      <c r="M801" s="57"/>
      <c r="N801" s="57"/>
      <c r="O801" s="57"/>
      <c r="P801" s="57"/>
      <c r="Q801" s="57"/>
      <c r="R801" s="57"/>
      <c r="S801" s="57"/>
      <c r="T801" s="57"/>
      <c r="U801" s="57"/>
    </row>
    <row r="802" spans="1:21">
      <c r="A802" s="57"/>
      <c r="B802" s="179">
        <v>43083</v>
      </c>
      <c r="C802" s="108" t="s">
        <v>503</v>
      </c>
      <c r="D802" s="108" t="s">
        <v>507</v>
      </c>
      <c r="E802" s="108" t="s">
        <v>515</v>
      </c>
      <c r="F802" s="108" t="s">
        <v>1284</v>
      </c>
      <c r="G802" s="180">
        <v>699.70040000000006</v>
      </c>
      <c r="H802" s="180">
        <v>1206.3800000000001</v>
      </c>
      <c r="I802" s="57"/>
      <c r="J802" s="57"/>
      <c r="K802" s="57"/>
      <c r="L802" s="57"/>
      <c r="M802" s="57"/>
      <c r="N802" s="57"/>
      <c r="O802" s="57"/>
      <c r="P802" s="57"/>
      <c r="Q802" s="57"/>
      <c r="R802" s="57"/>
      <c r="S802" s="57"/>
      <c r="T802" s="57"/>
      <c r="U802" s="57"/>
    </row>
    <row r="803" spans="1:21">
      <c r="A803" s="57"/>
      <c r="B803" s="179">
        <v>43351</v>
      </c>
      <c r="C803" s="108" t="s">
        <v>514</v>
      </c>
      <c r="D803" s="108" t="s">
        <v>528</v>
      </c>
      <c r="E803" s="108" t="s">
        <v>537</v>
      </c>
      <c r="F803" s="108" t="s">
        <v>1285</v>
      </c>
      <c r="G803" s="180">
        <v>1907.5574000000001</v>
      </c>
      <c r="H803" s="180">
        <v>4436.18</v>
      </c>
      <c r="I803" s="57"/>
      <c r="J803" s="57"/>
      <c r="K803" s="57"/>
      <c r="L803" s="57"/>
      <c r="M803" s="57"/>
      <c r="N803" s="57"/>
      <c r="O803" s="57"/>
      <c r="P803" s="57"/>
      <c r="Q803" s="57"/>
      <c r="R803" s="57"/>
      <c r="S803" s="57"/>
      <c r="T803" s="57"/>
      <c r="U803" s="57"/>
    </row>
    <row r="804" spans="1:21">
      <c r="A804" s="57"/>
      <c r="B804" s="179">
        <v>42744</v>
      </c>
      <c r="C804" s="108" t="s">
        <v>496</v>
      </c>
      <c r="D804" s="108" t="s">
        <v>528</v>
      </c>
      <c r="E804" s="108" t="s">
        <v>562</v>
      </c>
      <c r="F804" s="108" t="s">
        <v>1286</v>
      </c>
      <c r="G804" s="180">
        <v>1222.6199999999999</v>
      </c>
      <c r="H804" s="180">
        <v>1630.16</v>
      </c>
      <c r="I804" s="57"/>
      <c r="J804" s="57"/>
      <c r="K804" s="57"/>
      <c r="L804" s="57"/>
      <c r="M804" s="57"/>
      <c r="N804" s="57"/>
      <c r="O804" s="57"/>
      <c r="P804" s="57"/>
      <c r="Q804" s="57"/>
      <c r="R804" s="57"/>
      <c r="S804" s="57"/>
      <c r="T804" s="57"/>
      <c r="U804" s="57"/>
    </row>
    <row r="805" spans="1:21">
      <c r="A805" s="57"/>
      <c r="B805" s="179">
        <v>43322</v>
      </c>
      <c r="C805" s="108" t="s">
        <v>496</v>
      </c>
      <c r="D805" s="108" t="s">
        <v>507</v>
      </c>
      <c r="E805" s="108" t="s">
        <v>569</v>
      </c>
      <c r="F805" s="108" t="s">
        <v>1287</v>
      </c>
      <c r="G805" s="180">
        <v>944.34360000000004</v>
      </c>
      <c r="H805" s="180">
        <v>2552.2800000000002</v>
      </c>
      <c r="I805" s="57"/>
      <c r="J805" s="57"/>
      <c r="K805" s="57"/>
      <c r="L805" s="57"/>
      <c r="M805" s="57"/>
      <c r="N805" s="57"/>
      <c r="O805" s="57"/>
      <c r="P805" s="57"/>
      <c r="Q805" s="57"/>
      <c r="R805" s="57"/>
      <c r="S805" s="57"/>
      <c r="T805" s="57"/>
      <c r="U805" s="57"/>
    </row>
    <row r="806" spans="1:21">
      <c r="A806" s="57"/>
      <c r="B806" s="179">
        <v>43043</v>
      </c>
      <c r="C806" s="108" t="s">
        <v>503</v>
      </c>
      <c r="D806" s="108" t="s">
        <v>526</v>
      </c>
      <c r="E806" s="108" t="s">
        <v>508</v>
      </c>
      <c r="F806" s="108" t="s">
        <v>541</v>
      </c>
      <c r="G806" s="180">
        <v>5753.4897999999994</v>
      </c>
      <c r="H806" s="180">
        <v>9919.81</v>
      </c>
      <c r="I806" s="57"/>
      <c r="J806" s="57"/>
      <c r="K806" s="57"/>
      <c r="L806" s="57"/>
      <c r="M806" s="57"/>
      <c r="N806" s="57"/>
      <c r="O806" s="57"/>
      <c r="P806" s="57"/>
      <c r="Q806" s="57"/>
      <c r="R806" s="57"/>
      <c r="S806" s="57"/>
      <c r="T806" s="57"/>
      <c r="U806" s="57"/>
    </row>
    <row r="807" spans="1:21">
      <c r="A807" s="57"/>
      <c r="B807" s="179">
        <v>43380</v>
      </c>
      <c r="C807" s="108" t="s">
        <v>514</v>
      </c>
      <c r="D807" s="108" t="s">
        <v>504</v>
      </c>
      <c r="E807" s="108" t="s">
        <v>535</v>
      </c>
      <c r="F807" s="108" t="s">
        <v>1288</v>
      </c>
      <c r="G807" s="180">
        <v>5417.6813999999995</v>
      </c>
      <c r="H807" s="180">
        <v>9340.83</v>
      </c>
      <c r="I807" s="57"/>
      <c r="J807" s="57"/>
      <c r="K807" s="57"/>
      <c r="L807" s="57"/>
      <c r="M807" s="57"/>
      <c r="N807" s="57"/>
      <c r="O807" s="57"/>
      <c r="P807" s="57"/>
      <c r="Q807" s="57"/>
      <c r="R807" s="57"/>
      <c r="S807" s="57"/>
      <c r="T807" s="57"/>
      <c r="U807" s="57"/>
    </row>
    <row r="808" spans="1:21">
      <c r="A808" s="57"/>
      <c r="B808" s="179">
        <v>42828</v>
      </c>
      <c r="C808" s="108" t="s">
        <v>514</v>
      </c>
      <c r="D808" s="108" t="s">
        <v>504</v>
      </c>
      <c r="E808" s="108" t="s">
        <v>498</v>
      </c>
      <c r="F808" s="108" t="s">
        <v>540</v>
      </c>
      <c r="G808" s="180">
        <v>219.08240000000001</v>
      </c>
      <c r="H808" s="180">
        <v>322.18</v>
      </c>
      <c r="I808" s="57"/>
      <c r="J808" s="57"/>
      <c r="K808" s="57"/>
      <c r="L808" s="57"/>
      <c r="M808" s="57"/>
      <c r="N808" s="57"/>
      <c r="O808" s="57"/>
      <c r="P808" s="57"/>
      <c r="Q808" s="57"/>
      <c r="R808" s="57"/>
      <c r="S808" s="57"/>
      <c r="T808" s="57"/>
      <c r="U808" s="57"/>
    </row>
    <row r="809" spans="1:21">
      <c r="A809" s="57"/>
      <c r="B809" s="179">
        <v>43425</v>
      </c>
      <c r="C809" s="108" t="s">
        <v>108</v>
      </c>
      <c r="D809" s="108" t="s">
        <v>528</v>
      </c>
      <c r="E809" s="108" t="s">
        <v>562</v>
      </c>
      <c r="F809" s="108" t="s">
        <v>996</v>
      </c>
      <c r="G809" s="180">
        <v>396.89530000000002</v>
      </c>
      <c r="H809" s="180">
        <v>1072.69</v>
      </c>
      <c r="I809" s="57"/>
      <c r="J809" s="57"/>
      <c r="K809" s="57"/>
      <c r="L809" s="57"/>
      <c r="M809" s="57"/>
      <c r="N809" s="57"/>
      <c r="O809" s="57"/>
      <c r="P809" s="57"/>
      <c r="Q809" s="57"/>
      <c r="R809" s="57"/>
      <c r="S809" s="57"/>
      <c r="T809" s="57"/>
      <c r="U809" s="57"/>
    </row>
    <row r="810" spans="1:21">
      <c r="A810" s="57"/>
      <c r="B810" s="179">
        <v>42963</v>
      </c>
      <c r="C810" s="108" t="s">
        <v>514</v>
      </c>
      <c r="D810" s="108" t="s">
        <v>500</v>
      </c>
      <c r="E810" s="108" t="s">
        <v>569</v>
      </c>
      <c r="F810" s="108" t="s">
        <v>1289</v>
      </c>
      <c r="G810" s="180">
        <v>5014.3632000000007</v>
      </c>
      <c r="H810" s="180">
        <v>5698.14</v>
      </c>
      <c r="I810" s="57"/>
      <c r="J810" s="57"/>
      <c r="K810" s="57"/>
      <c r="L810" s="57"/>
      <c r="M810" s="57"/>
      <c r="N810" s="57"/>
      <c r="O810" s="57"/>
      <c r="P810" s="57"/>
      <c r="Q810" s="57"/>
      <c r="R810" s="57"/>
      <c r="S810" s="57"/>
      <c r="T810" s="57"/>
      <c r="U810" s="57"/>
    </row>
    <row r="811" spans="1:21">
      <c r="A811" s="57"/>
      <c r="B811" s="179">
        <v>43452</v>
      </c>
      <c r="C811" s="108" t="s">
        <v>115</v>
      </c>
      <c r="D811" s="108" t="s">
        <v>404</v>
      </c>
      <c r="E811" s="108" t="s">
        <v>562</v>
      </c>
      <c r="F811" s="108" t="s">
        <v>1290</v>
      </c>
      <c r="G811" s="180">
        <v>4920.1225999999997</v>
      </c>
      <c r="H811" s="180">
        <v>8482.9699999999993</v>
      </c>
      <c r="I811" s="57"/>
      <c r="J811" s="57"/>
      <c r="K811" s="57"/>
      <c r="L811" s="57"/>
      <c r="M811" s="57"/>
      <c r="N811" s="57"/>
      <c r="O811" s="57"/>
      <c r="P811" s="57"/>
      <c r="Q811" s="57"/>
      <c r="R811" s="57"/>
      <c r="S811" s="57"/>
      <c r="T811" s="57"/>
      <c r="U811" s="57"/>
    </row>
    <row r="812" spans="1:21">
      <c r="A812" s="57"/>
      <c r="B812" s="179">
        <v>42757</v>
      </c>
      <c r="C812" s="108" t="s">
        <v>115</v>
      </c>
      <c r="D812" s="108" t="s">
        <v>526</v>
      </c>
      <c r="E812" s="108" t="s">
        <v>535</v>
      </c>
      <c r="F812" s="108" t="s">
        <v>1291</v>
      </c>
      <c r="G812" s="180">
        <v>2132.9313500000003</v>
      </c>
      <c r="H812" s="180">
        <v>2281.21</v>
      </c>
      <c r="I812" s="57"/>
      <c r="J812" s="57"/>
      <c r="K812" s="57"/>
      <c r="L812" s="57"/>
      <c r="M812" s="57"/>
      <c r="N812" s="57"/>
      <c r="O812" s="57"/>
      <c r="P812" s="57"/>
      <c r="Q812" s="57"/>
      <c r="R812" s="57"/>
      <c r="S812" s="57"/>
      <c r="T812" s="57"/>
      <c r="U812" s="57"/>
    </row>
    <row r="813" spans="1:21">
      <c r="A813" s="57"/>
      <c r="B813" s="179">
        <v>43282</v>
      </c>
      <c r="C813" s="108" t="s">
        <v>503</v>
      </c>
      <c r="D813" s="108" t="s">
        <v>528</v>
      </c>
      <c r="E813" s="108" t="s">
        <v>530</v>
      </c>
      <c r="F813" s="108" t="s">
        <v>1292</v>
      </c>
      <c r="G813" s="180">
        <v>2448.4097000000002</v>
      </c>
      <c r="H813" s="180">
        <v>2618.62</v>
      </c>
      <c r="I813" s="57"/>
      <c r="J813" s="57"/>
      <c r="K813" s="57"/>
      <c r="L813" s="57"/>
      <c r="M813" s="57"/>
      <c r="N813" s="57"/>
      <c r="O813" s="57"/>
      <c r="P813" s="57"/>
      <c r="Q813" s="57"/>
      <c r="R813" s="57"/>
      <c r="S813" s="57"/>
      <c r="T813" s="57"/>
      <c r="U813" s="57"/>
    </row>
    <row r="814" spans="1:21">
      <c r="A814" s="57"/>
      <c r="B814" s="179">
        <v>43050</v>
      </c>
      <c r="C814" s="108" t="s">
        <v>514</v>
      </c>
      <c r="D814" s="108" t="s">
        <v>504</v>
      </c>
      <c r="E814" s="108" t="s">
        <v>511</v>
      </c>
      <c r="F814" s="108" t="s">
        <v>1293</v>
      </c>
      <c r="G814" s="180">
        <v>1803.8388</v>
      </c>
      <c r="H814" s="180">
        <v>4875.24</v>
      </c>
      <c r="I814" s="57"/>
      <c r="J814" s="57"/>
      <c r="K814" s="57"/>
      <c r="L814" s="57"/>
      <c r="M814" s="57"/>
      <c r="N814" s="57"/>
      <c r="O814" s="57"/>
      <c r="P814" s="57"/>
      <c r="Q814" s="57"/>
      <c r="R814" s="57"/>
      <c r="S814" s="57"/>
      <c r="T814" s="57"/>
      <c r="U814" s="57"/>
    </row>
    <row r="815" spans="1:21">
      <c r="A815" s="57"/>
      <c r="B815" s="179">
        <v>43161</v>
      </c>
      <c r="C815" s="108" t="s">
        <v>108</v>
      </c>
      <c r="D815" s="108" t="s">
        <v>528</v>
      </c>
      <c r="E815" s="108" t="s">
        <v>522</v>
      </c>
      <c r="F815" s="108" t="s">
        <v>1294</v>
      </c>
      <c r="G815" s="180">
        <v>4427.3895000000002</v>
      </c>
      <c r="H815" s="180">
        <v>7504.05</v>
      </c>
      <c r="I815" s="57"/>
      <c r="J815" s="57"/>
      <c r="K815" s="57"/>
      <c r="L815" s="57"/>
      <c r="M815" s="57"/>
      <c r="N815" s="57"/>
      <c r="O815" s="57"/>
      <c r="P815" s="57"/>
      <c r="Q815" s="57"/>
      <c r="R815" s="57"/>
      <c r="S815" s="57"/>
      <c r="T815" s="57"/>
      <c r="U815" s="57"/>
    </row>
    <row r="816" spans="1:21">
      <c r="A816" s="57"/>
      <c r="B816" s="179">
        <v>42794</v>
      </c>
      <c r="C816" s="108" t="s">
        <v>503</v>
      </c>
      <c r="D816" s="108" t="s">
        <v>497</v>
      </c>
      <c r="E816" s="108" t="s">
        <v>524</v>
      </c>
      <c r="F816" s="108" t="s">
        <v>1295</v>
      </c>
      <c r="G816" s="180">
        <v>213.42189999999999</v>
      </c>
      <c r="H816" s="180">
        <v>496.33</v>
      </c>
      <c r="I816" s="57"/>
      <c r="J816" s="57"/>
      <c r="K816" s="57"/>
      <c r="L816" s="57"/>
      <c r="M816" s="57"/>
      <c r="N816" s="57"/>
      <c r="O816" s="57"/>
      <c r="P816" s="57"/>
      <c r="Q816" s="57"/>
      <c r="R816" s="57"/>
      <c r="S816" s="57"/>
      <c r="T816" s="57"/>
      <c r="U816" s="57"/>
    </row>
    <row r="817" spans="1:21">
      <c r="A817" s="57"/>
      <c r="B817" s="179">
        <v>43460</v>
      </c>
      <c r="C817" s="108" t="s">
        <v>503</v>
      </c>
      <c r="D817" s="108" t="s">
        <v>504</v>
      </c>
      <c r="E817" s="108" t="s">
        <v>524</v>
      </c>
      <c r="F817" s="108" t="s">
        <v>1296</v>
      </c>
      <c r="G817" s="180">
        <v>8598.605950000001</v>
      </c>
      <c r="H817" s="180">
        <v>9196.3700000000008</v>
      </c>
      <c r="I817" s="57"/>
      <c r="J817" s="57"/>
      <c r="K817" s="57"/>
      <c r="L817" s="57"/>
      <c r="M817" s="57"/>
      <c r="N817" s="57"/>
      <c r="O817" s="57"/>
      <c r="P817" s="57"/>
      <c r="Q817" s="57"/>
      <c r="R817" s="57"/>
      <c r="S817" s="57"/>
      <c r="T817" s="57"/>
      <c r="U817" s="57"/>
    </row>
    <row r="818" spans="1:21">
      <c r="A818" s="57"/>
      <c r="B818" s="179">
        <v>42775</v>
      </c>
      <c r="C818" s="108" t="s">
        <v>496</v>
      </c>
      <c r="D818" s="108" t="s">
        <v>504</v>
      </c>
      <c r="E818" s="108" t="s">
        <v>524</v>
      </c>
      <c r="F818" s="108" t="s">
        <v>1297</v>
      </c>
      <c r="G818" s="180">
        <v>1835.6528000000001</v>
      </c>
      <c r="H818" s="180">
        <v>4268.96</v>
      </c>
      <c r="I818" s="57"/>
      <c r="J818" s="57"/>
      <c r="K818" s="57"/>
      <c r="L818" s="57"/>
      <c r="M818" s="57"/>
      <c r="N818" s="57"/>
      <c r="O818" s="57"/>
      <c r="P818" s="57"/>
      <c r="Q818" s="57"/>
      <c r="R818" s="57"/>
      <c r="S818" s="57"/>
      <c r="T818" s="57"/>
      <c r="U818" s="57"/>
    </row>
    <row r="819" spans="1:21">
      <c r="A819" s="57"/>
      <c r="B819" s="179">
        <v>43389</v>
      </c>
      <c r="C819" s="108" t="s">
        <v>514</v>
      </c>
      <c r="D819" s="108" t="s">
        <v>497</v>
      </c>
      <c r="E819" s="108" t="s">
        <v>505</v>
      </c>
      <c r="F819" s="108" t="s">
        <v>1298</v>
      </c>
      <c r="G819" s="180">
        <v>3394.8045000000002</v>
      </c>
      <c r="H819" s="180">
        <v>7544.01</v>
      </c>
      <c r="I819" s="57"/>
      <c r="J819" s="57"/>
      <c r="K819" s="57"/>
      <c r="L819" s="57"/>
      <c r="M819" s="57"/>
      <c r="N819" s="57"/>
      <c r="O819" s="57"/>
      <c r="P819" s="57"/>
      <c r="Q819" s="57"/>
      <c r="R819" s="57"/>
      <c r="S819" s="57"/>
      <c r="T819" s="57"/>
      <c r="U819" s="57"/>
    </row>
    <row r="820" spans="1:21">
      <c r="A820" s="57"/>
      <c r="B820" s="179">
        <v>42739</v>
      </c>
      <c r="C820" s="108" t="s">
        <v>496</v>
      </c>
      <c r="D820" s="108" t="s">
        <v>497</v>
      </c>
      <c r="E820" s="108" t="s">
        <v>535</v>
      </c>
      <c r="F820" s="108" t="s">
        <v>1299</v>
      </c>
      <c r="G820" s="180">
        <v>4158.1724999999997</v>
      </c>
      <c r="H820" s="180">
        <v>5544.23</v>
      </c>
      <c r="I820" s="57"/>
      <c r="J820" s="57"/>
      <c r="K820" s="57"/>
      <c r="L820" s="57"/>
      <c r="M820" s="57"/>
      <c r="N820" s="57"/>
      <c r="O820" s="57"/>
      <c r="P820" s="57"/>
      <c r="Q820" s="57"/>
      <c r="R820" s="57"/>
      <c r="S820" s="57"/>
      <c r="T820" s="57"/>
      <c r="U820" s="57"/>
    </row>
    <row r="821" spans="1:21">
      <c r="A821" s="57"/>
      <c r="B821" s="179">
        <v>43373</v>
      </c>
      <c r="C821" s="108" t="s">
        <v>496</v>
      </c>
      <c r="D821" s="108" t="s">
        <v>528</v>
      </c>
      <c r="E821" s="108" t="s">
        <v>537</v>
      </c>
      <c r="F821" s="108" t="s">
        <v>1300</v>
      </c>
      <c r="G821" s="180">
        <v>2121.6734999999999</v>
      </c>
      <c r="H821" s="180">
        <v>4714.83</v>
      </c>
      <c r="I821" s="57"/>
      <c r="J821" s="57"/>
      <c r="K821" s="57"/>
      <c r="L821" s="57"/>
      <c r="M821" s="57"/>
      <c r="N821" s="57"/>
      <c r="O821" s="57"/>
      <c r="P821" s="57"/>
      <c r="Q821" s="57"/>
      <c r="R821" s="57"/>
      <c r="S821" s="57"/>
      <c r="T821" s="57"/>
      <c r="U821" s="57"/>
    </row>
    <row r="822" spans="1:21">
      <c r="A822" s="57"/>
      <c r="B822" s="179">
        <v>42983</v>
      </c>
      <c r="C822" s="108" t="s">
        <v>108</v>
      </c>
      <c r="D822" s="108" t="s">
        <v>510</v>
      </c>
      <c r="E822" s="108" t="s">
        <v>505</v>
      </c>
      <c r="F822" s="108" t="s">
        <v>1301</v>
      </c>
      <c r="G822" s="180">
        <v>5486.8231000000005</v>
      </c>
      <c r="H822" s="180">
        <v>5868.26</v>
      </c>
      <c r="I822" s="57"/>
      <c r="J822" s="57"/>
      <c r="K822" s="57"/>
      <c r="L822" s="57"/>
      <c r="M822" s="57"/>
      <c r="N822" s="57"/>
      <c r="O822" s="57"/>
      <c r="P822" s="57"/>
      <c r="Q822" s="57"/>
      <c r="R822" s="57"/>
      <c r="S822" s="57"/>
      <c r="T822" s="57"/>
      <c r="U822" s="57"/>
    </row>
    <row r="823" spans="1:21">
      <c r="A823" s="57"/>
      <c r="B823" s="179">
        <v>43458</v>
      </c>
      <c r="C823" s="108" t="s">
        <v>514</v>
      </c>
      <c r="D823" s="108" t="s">
        <v>507</v>
      </c>
      <c r="E823" s="108" t="s">
        <v>522</v>
      </c>
      <c r="F823" s="108" t="s">
        <v>1302</v>
      </c>
      <c r="G823" s="180">
        <v>322.37560000000002</v>
      </c>
      <c r="H823" s="180">
        <v>555.82000000000005</v>
      </c>
      <c r="I823" s="57"/>
      <c r="J823" s="57"/>
      <c r="K823" s="57"/>
      <c r="L823" s="57"/>
      <c r="M823" s="57"/>
      <c r="N823" s="57"/>
      <c r="O823" s="57"/>
      <c r="P823" s="57"/>
      <c r="Q823" s="57"/>
      <c r="R823" s="57"/>
      <c r="S823" s="57"/>
      <c r="T823" s="57"/>
      <c r="U823" s="57"/>
    </row>
    <row r="824" spans="1:21">
      <c r="A824" s="57"/>
      <c r="B824" s="179">
        <v>42767</v>
      </c>
      <c r="C824" s="108" t="s">
        <v>496</v>
      </c>
      <c r="D824" s="108" t="s">
        <v>404</v>
      </c>
      <c r="E824" s="108" t="s">
        <v>537</v>
      </c>
      <c r="F824" s="108" t="s">
        <v>1303</v>
      </c>
      <c r="G824" s="180">
        <v>3031.5374999999999</v>
      </c>
      <c r="H824" s="180">
        <v>6736.75</v>
      </c>
      <c r="I824" s="57"/>
      <c r="J824" s="57"/>
      <c r="K824" s="57"/>
      <c r="L824" s="57"/>
      <c r="M824" s="57"/>
      <c r="N824" s="57"/>
      <c r="O824" s="57"/>
      <c r="P824" s="57"/>
      <c r="Q824" s="57"/>
      <c r="R824" s="57"/>
      <c r="S824" s="57"/>
      <c r="T824" s="57"/>
      <c r="U824" s="57"/>
    </row>
    <row r="825" spans="1:21">
      <c r="A825" s="57"/>
      <c r="B825" s="179">
        <v>43457</v>
      </c>
      <c r="C825" s="108" t="s">
        <v>496</v>
      </c>
      <c r="D825" s="108" t="s">
        <v>510</v>
      </c>
      <c r="E825" s="108" t="s">
        <v>522</v>
      </c>
      <c r="F825" s="108" t="s">
        <v>828</v>
      </c>
      <c r="G825" s="180">
        <v>7134.1248000000005</v>
      </c>
      <c r="H825" s="180">
        <v>8106.96</v>
      </c>
      <c r="I825" s="57"/>
      <c r="J825" s="57"/>
      <c r="K825" s="57"/>
      <c r="L825" s="57"/>
      <c r="M825" s="57"/>
      <c r="N825" s="57"/>
      <c r="O825" s="57"/>
      <c r="P825" s="57"/>
      <c r="Q825" s="57"/>
      <c r="R825" s="57"/>
      <c r="S825" s="57"/>
      <c r="T825" s="57"/>
      <c r="U825" s="57"/>
    </row>
    <row r="826" spans="1:21">
      <c r="A826" s="57"/>
      <c r="B826" s="179">
        <v>42740</v>
      </c>
      <c r="C826" s="108" t="s">
        <v>514</v>
      </c>
      <c r="D826" s="108" t="s">
        <v>507</v>
      </c>
      <c r="E826" s="108" t="s">
        <v>524</v>
      </c>
      <c r="F826" s="108" t="s">
        <v>1304</v>
      </c>
      <c r="G826" s="180">
        <v>849.06449999999995</v>
      </c>
      <c r="H826" s="180">
        <v>1886.81</v>
      </c>
      <c r="I826" s="57"/>
      <c r="J826" s="57"/>
      <c r="K826" s="57"/>
      <c r="L826" s="57"/>
      <c r="M826" s="57"/>
      <c r="N826" s="57"/>
      <c r="O826" s="57"/>
      <c r="P826" s="57"/>
      <c r="Q826" s="57"/>
      <c r="R826" s="57"/>
      <c r="S826" s="57"/>
      <c r="T826" s="57"/>
      <c r="U826" s="57"/>
    </row>
    <row r="827" spans="1:21">
      <c r="A827" s="57"/>
      <c r="B827" s="179">
        <v>43252</v>
      </c>
      <c r="C827" s="108" t="s">
        <v>496</v>
      </c>
      <c r="D827" s="108" t="s">
        <v>404</v>
      </c>
      <c r="E827" s="108" t="s">
        <v>562</v>
      </c>
      <c r="F827" s="108" t="s">
        <v>1305</v>
      </c>
      <c r="G827" s="180">
        <v>296.5985</v>
      </c>
      <c r="H827" s="180">
        <v>539.27</v>
      </c>
      <c r="I827" s="57"/>
      <c r="J827" s="57"/>
      <c r="K827" s="57"/>
      <c r="L827" s="57"/>
      <c r="M827" s="57"/>
      <c r="N827" s="57"/>
      <c r="O827" s="57"/>
      <c r="P827" s="57"/>
      <c r="Q827" s="57"/>
      <c r="R827" s="57"/>
      <c r="S827" s="57"/>
      <c r="T827" s="57"/>
      <c r="U827" s="57"/>
    </row>
    <row r="828" spans="1:21">
      <c r="A828" s="57"/>
      <c r="B828" s="179">
        <v>42828</v>
      </c>
      <c r="C828" s="108" t="s">
        <v>514</v>
      </c>
      <c r="D828" s="108" t="s">
        <v>526</v>
      </c>
      <c r="E828" s="108" t="s">
        <v>508</v>
      </c>
      <c r="F828" s="108" t="s">
        <v>1250</v>
      </c>
      <c r="G828" s="180">
        <v>7959.1864000000005</v>
      </c>
      <c r="H828" s="180">
        <v>9044.5300000000007</v>
      </c>
      <c r="I828" s="57"/>
      <c r="J828" s="57"/>
      <c r="K828" s="57"/>
      <c r="L828" s="57"/>
      <c r="M828" s="57"/>
      <c r="N828" s="57"/>
      <c r="O828" s="57"/>
      <c r="P828" s="57"/>
      <c r="Q828" s="57"/>
      <c r="R828" s="57"/>
      <c r="S828" s="57"/>
      <c r="T828" s="57"/>
      <c r="U828" s="57"/>
    </row>
    <row r="829" spans="1:21">
      <c r="A829" s="57"/>
      <c r="B829" s="179">
        <v>43126</v>
      </c>
      <c r="C829" s="108" t="s">
        <v>496</v>
      </c>
      <c r="D829" s="108" t="s">
        <v>507</v>
      </c>
      <c r="E829" s="108" t="s">
        <v>508</v>
      </c>
      <c r="F829" s="108" t="s">
        <v>1306</v>
      </c>
      <c r="G829" s="180">
        <v>2611.6420000000003</v>
      </c>
      <c r="H829" s="180">
        <v>3840.65</v>
      </c>
      <c r="I829" s="57"/>
      <c r="J829" s="57"/>
      <c r="K829" s="57"/>
      <c r="L829" s="57"/>
      <c r="M829" s="57"/>
      <c r="N829" s="57"/>
      <c r="O829" s="57"/>
      <c r="P829" s="57"/>
      <c r="Q829" s="57"/>
      <c r="R829" s="57"/>
      <c r="S829" s="57"/>
      <c r="T829" s="57"/>
      <c r="U829" s="57"/>
    </row>
    <row r="830" spans="1:21">
      <c r="A830" s="57"/>
      <c r="B830" s="179">
        <v>43095</v>
      </c>
      <c r="C830" s="108" t="s">
        <v>514</v>
      </c>
      <c r="D830" s="108" t="s">
        <v>404</v>
      </c>
      <c r="E830" s="108" t="s">
        <v>515</v>
      </c>
      <c r="F830" s="108" t="s">
        <v>884</v>
      </c>
      <c r="G830" s="180">
        <v>5533.4048000000003</v>
      </c>
      <c r="H830" s="180">
        <v>5918.08</v>
      </c>
      <c r="I830" s="57"/>
      <c r="J830" s="57"/>
      <c r="K830" s="57"/>
      <c r="L830" s="57"/>
      <c r="M830" s="57"/>
      <c r="N830" s="57"/>
      <c r="O830" s="57"/>
      <c r="P830" s="57"/>
      <c r="Q830" s="57"/>
      <c r="R830" s="57"/>
      <c r="S830" s="57"/>
      <c r="T830" s="57"/>
      <c r="U830" s="57"/>
    </row>
    <row r="831" spans="1:21">
      <c r="A831" s="57"/>
      <c r="B831" s="179">
        <v>43427</v>
      </c>
      <c r="C831" s="108" t="s">
        <v>514</v>
      </c>
      <c r="D831" s="108" t="s">
        <v>497</v>
      </c>
      <c r="E831" s="108" t="s">
        <v>498</v>
      </c>
      <c r="F831" s="108" t="s">
        <v>1307</v>
      </c>
      <c r="G831" s="180">
        <v>3666.6375000000003</v>
      </c>
      <c r="H831" s="180">
        <v>4888.8500000000004</v>
      </c>
      <c r="I831" s="57"/>
      <c r="J831" s="57"/>
      <c r="K831" s="57"/>
      <c r="L831" s="57"/>
      <c r="M831" s="57"/>
      <c r="N831" s="57"/>
      <c r="O831" s="57"/>
      <c r="P831" s="57"/>
      <c r="Q831" s="57"/>
      <c r="R831" s="57"/>
      <c r="S831" s="57"/>
      <c r="T831" s="57"/>
      <c r="U831" s="57"/>
    </row>
    <row r="832" spans="1:21">
      <c r="A832" s="57"/>
      <c r="B832" s="179">
        <v>42873</v>
      </c>
      <c r="C832" s="108" t="s">
        <v>496</v>
      </c>
      <c r="D832" s="108" t="s">
        <v>404</v>
      </c>
      <c r="E832" s="108" t="s">
        <v>524</v>
      </c>
      <c r="F832" s="108" t="s">
        <v>1308</v>
      </c>
      <c r="G832" s="180">
        <v>5309.2380000000003</v>
      </c>
      <c r="H832" s="180">
        <v>9653.16</v>
      </c>
      <c r="I832" s="57"/>
      <c r="J832" s="57"/>
      <c r="K832" s="57"/>
      <c r="L832" s="57"/>
      <c r="M832" s="57"/>
      <c r="N832" s="57"/>
      <c r="O832" s="57"/>
      <c r="P832" s="57"/>
      <c r="Q832" s="57"/>
      <c r="R832" s="57"/>
      <c r="S832" s="57"/>
      <c r="T832" s="57"/>
      <c r="U832" s="57"/>
    </row>
    <row r="833" spans="1:21">
      <c r="A833" s="57"/>
      <c r="B833" s="179">
        <v>43433</v>
      </c>
      <c r="C833" s="108" t="s">
        <v>115</v>
      </c>
      <c r="D833" s="108" t="s">
        <v>500</v>
      </c>
      <c r="E833" s="108" t="s">
        <v>520</v>
      </c>
      <c r="F833" s="108" t="s">
        <v>1309</v>
      </c>
      <c r="G833" s="180">
        <v>2669.4</v>
      </c>
      <c r="H833" s="180">
        <v>5932</v>
      </c>
      <c r="I833" s="57"/>
      <c r="J833" s="57"/>
      <c r="K833" s="57"/>
      <c r="L833" s="57"/>
      <c r="M833" s="57"/>
      <c r="N833" s="57"/>
      <c r="O833" s="57"/>
      <c r="P833" s="57"/>
      <c r="Q833" s="57"/>
      <c r="R833" s="57"/>
      <c r="S833" s="57"/>
      <c r="T833" s="57"/>
      <c r="U833" s="57"/>
    </row>
    <row r="834" spans="1:21">
      <c r="A834" s="57"/>
      <c r="B834" s="179">
        <v>43055</v>
      </c>
      <c r="C834" s="108" t="s">
        <v>514</v>
      </c>
      <c r="D834" s="108" t="s">
        <v>510</v>
      </c>
      <c r="E834" s="108" t="s">
        <v>511</v>
      </c>
      <c r="F834" s="108" t="s">
        <v>1310</v>
      </c>
      <c r="G834" s="180">
        <v>816.17020000000002</v>
      </c>
      <c r="H834" s="180">
        <v>1407.19</v>
      </c>
      <c r="I834" s="57"/>
      <c r="J834" s="57"/>
      <c r="K834" s="57"/>
      <c r="L834" s="57"/>
      <c r="M834" s="57"/>
      <c r="N834" s="57"/>
      <c r="O834" s="57"/>
      <c r="P834" s="57"/>
      <c r="Q834" s="57"/>
      <c r="R834" s="57"/>
      <c r="S834" s="57"/>
      <c r="T834" s="57"/>
      <c r="U834" s="57"/>
    </row>
    <row r="835" spans="1:21">
      <c r="A835" s="57"/>
      <c r="B835" s="179">
        <v>43373</v>
      </c>
      <c r="C835" s="108" t="s">
        <v>115</v>
      </c>
      <c r="D835" s="108" t="s">
        <v>500</v>
      </c>
      <c r="E835" s="108" t="s">
        <v>508</v>
      </c>
      <c r="F835" s="108" t="s">
        <v>1311</v>
      </c>
      <c r="G835" s="180">
        <v>444.07</v>
      </c>
      <c r="H835" s="180">
        <v>807.4</v>
      </c>
      <c r="I835" s="57"/>
      <c r="J835" s="57"/>
      <c r="K835" s="57"/>
      <c r="L835" s="57"/>
      <c r="M835" s="57"/>
      <c r="N835" s="57"/>
      <c r="O835" s="57"/>
      <c r="P835" s="57"/>
      <c r="Q835" s="57"/>
      <c r="R835" s="57"/>
      <c r="S835" s="57"/>
      <c r="T835" s="57"/>
      <c r="U835" s="57"/>
    </row>
    <row r="836" spans="1:21">
      <c r="A836" s="57"/>
      <c r="B836" s="179">
        <v>42883</v>
      </c>
      <c r="C836" s="108" t="s">
        <v>503</v>
      </c>
      <c r="D836" s="108" t="s">
        <v>507</v>
      </c>
      <c r="E836" s="108" t="s">
        <v>505</v>
      </c>
      <c r="F836" s="108" t="s">
        <v>1312</v>
      </c>
      <c r="G836" s="180">
        <v>2445.4150999999997</v>
      </c>
      <c r="H836" s="180">
        <v>6609.23</v>
      </c>
      <c r="I836" s="57"/>
      <c r="J836" s="57"/>
      <c r="K836" s="57"/>
      <c r="L836" s="57"/>
      <c r="M836" s="57"/>
      <c r="N836" s="57"/>
      <c r="O836" s="57"/>
      <c r="P836" s="57"/>
      <c r="Q836" s="57"/>
      <c r="R836" s="57"/>
      <c r="S836" s="57"/>
      <c r="T836" s="57"/>
      <c r="U836" s="57"/>
    </row>
    <row r="837" spans="1:21">
      <c r="A837" s="57"/>
      <c r="B837" s="179">
        <v>43393</v>
      </c>
      <c r="C837" s="108" t="s">
        <v>503</v>
      </c>
      <c r="D837" s="108" t="s">
        <v>528</v>
      </c>
      <c r="E837" s="108" t="s">
        <v>520</v>
      </c>
      <c r="F837" s="108" t="s">
        <v>1313</v>
      </c>
      <c r="G837" s="180">
        <v>5499.7788</v>
      </c>
      <c r="H837" s="180">
        <v>8087.91</v>
      </c>
      <c r="I837" s="57"/>
      <c r="J837" s="57"/>
      <c r="K837" s="57"/>
      <c r="L837" s="57"/>
      <c r="M837" s="57"/>
      <c r="N837" s="57"/>
      <c r="O837" s="57"/>
      <c r="P837" s="57"/>
      <c r="Q837" s="57"/>
      <c r="R837" s="57"/>
      <c r="S837" s="57"/>
      <c r="T837" s="57"/>
      <c r="U837" s="57"/>
    </row>
    <row r="838" spans="1:21">
      <c r="A838" s="57"/>
      <c r="B838" s="179">
        <v>43030</v>
      </c>
      <c r="C838" s="108" t="s">
        <v>496</v>
      </c>
      <c r="D838" s="108" t="s">
        <v>500</v>
      </c>
      <c r="E838" s="108" t="s">
        <v>498</v>
      </c>
      <c r="F838" s="108" t="s">
        <v>1314</v>
      </c>
      <c r="G838" s="180">
        <v>113.6773</v>
      </c>
      <c r="H838" s="180">
        <v>121.58</v>
      </c>
      <c r="I838" s="57"/>
      <c r="J838" s="57"/>
      <c r="K838" s="57"/>
      <c r="L838" s="57"/>
      <c r="M838" s="57"/>
      <c r="N838" s="57"/>
      <c r="O838" s="57"/>
      <c r="P838" s="57"/>
      <c r="Q838" s="57"/>
      <c r="R838" s="57"/>
      <c r="S838" s="57"/>
      <c r="T838" s="57"/>
      <c r="U838" s="57"/>
    </row>
    <row r="839" spans="1:21">
      <c r="A839" s="57"/>
      <c r="B839" s="179">
        <v>43433</v>
      </c>
      <c r="C839" s="108" t="s">
        <v>514</v>
      </c>
      <c r="D839" s="108" t="s">
        <v>510</v>
      </c>
      <c r="E839" s="108" t="s">
        <v>505</v>
      </c>
      <c r="F839" s="108" t="s">
        <v>1315</v>
      </c>
      <c r="G839" s="180">
        <v>2962.6167999999998</v>
      </c>
      <c r="H839" s="180">
        <v>5107.96</v>
      </c>
      <c r="I839" s="57"/>
      <c r="J839" s="57"/>
      <c r="K839" s="57"/>
      <c r="L839" s="57"/>
      <c r="M839" s="57"/>
      <c r="N839" s="57"/>
      <c r="O839" s="57"/>
      <c r="P839" s="57"/>
      <c r="Q839" s="57"/>
      <c r="R839" s="57"/>
      <c r="S839" s="57"/>
      <c r="T839" s="57"/>
      <c r="U839" s="57"/>
    </row>
    <row r="840" spans="1:21">
      <c r="A840" s="57"/>
      <c r="B840" s="179">
        <v>42971</v>
      </c>
      <c r="C840" s="108" t="s">
        <v>503</v>
      </c>
      <c r="D840" s="108" t="s">
        <v>497</v>
      </c>
      <c r="E840" s="108" t="s">
        <v>501</v>
      </c>
      <c r="F840" s="108" t="s">
        <v>1316</v>
      </c>
      <c r="G840" s="180">
        <v>923.91200000000003</v>
      </c>
      <c r="H840" s="180">
        <v>1049.9000000000001</v>
      </c>
      <c r="I840" s="57"/>
      <c r="J840" s="57"/>
      <c r="K840" s="57"/>
      <c r="L840" s="57"/>
      <c r="M840" s="57"/>
      <c r="N840" s="57"/>
      <c r="O840" s="57"/>
      <c r="P840" s="57"/>
      <c r="Q840" s="57"/>
      <c r="R840" s="57"/>
      <c r="S840" s="57"/>
      <c r="T840" s="57"/>
      <c r="U840" s="57"/>
    </row>
    <row r="841" spans="1:21">
      <c r="A841" s="57"/>
      <c r="B841" s="179">
        <v>43434</v>
      </c>
      <c r="C841" s="108" t="s">
        <v>514</v>
      </c>
      <c r="D841" s="108" t="s">
        <v>504</v>
      </c>
      <c r="E841" s="108" t="s">
        <v>520</v>
      </c>
      <c r="F841" s="108" t="s">
        <v>1317</v>
      </c>
      <c r="G841" s="180">
        <v>6499.4374500000004</v>
      </c>
      <c r="H841" s="180">
        <v>6951.27</v>
      </c>
      <c r="I841" s="57"/>
      <c r="J841" s="57"/>
      <c r="K841" s="57"/>
      <c r="L841" s="57"/>
      <c r="M841" s="57"/>
      <c r="N841" s="57"/>
      <c r="O841" s="57"/>
      <c r="P841" s="57"/>
      <c r="Q841" s="57"/>
      <c r="R841" s="57"/>
      <c r="S841" s="57"/>
      <c r="T841" s="57"/>
      <c r="U841" s="57"/>
    </row>
    <row r="842" spans="1:21">
      <c r="A842" s="57"/>
      <c r="B842" s="179">
        <v>42828</v>
      </c>
      <c r="C842" s="108" t="s">
        <v>115</v>
      </c>
      <c r="D842" s="108" t="s">
        <v>497</v>
      </c>
      <c r="E842" s="108" t="s">
        <v>501</v>
      </c>
      <c r="F842" s="108" t="s">
        <v>1318</v>
      </c>
      <c r="G842" s="180">
        <v>8792.467200000001</v>
      </c>
      <c r="H842" s="180">
        <v>9991.44</v>
      </c>
      <c r="I842" s="57"/>
      <c r="J842" s="57"/>
      <c r="K842" s="57"/>
      <c r="L842" s="57"/>
      <c r="M842" s="57"/>
      <c r="N842" s="57"/>
      <c r="O842" s="57"/>
      <c r="P842" s="57"/>
      <c r="Q842" s="57"/>
      <c r="R842" s="57"/>
      <c r="S842" s="57"/>
      <c r="T842" s="57"/>
      <c r="U842" s="57"/>
    </row>
    <row r="843" spans="1:21">
      <c r="A843" s="57"/>
      <c r="B843" s="179">
        <v>43308</v>
      </c>
      <c r="C843" s="108" t="s">
        <v>514</v>
      </c>
      <c r="D843" s="108" t="s">
        <v>528</v>
      </c>
      <c r="E843" s="108" t="s">
        <v>524</v>
      </c>
      <c r="F843" s="108" t="s">
        <v>1319</v>
      </c>
      <c r="G843" s="180">
        <v>7078.8476000000001</v>
      </c>
      <c r="H843" s="180">
        <v>7570.96</v>
      </c>
      <c r="I843" s="57"/>
      <c r="J843" s="57"/>
      <c r="K843" s="57"/>
      <c r="L843" s="57"/>
      <c r="M843" s="57"/>
      <c r="N843" s="57"/>
      <c r="O843" s="57"/>
      <c r="P843" s="57"/>
      <c r="Q843" s="57"/>
      <c r="R843" s="57"/>
      <c r="S843" s="57"/>
      <c r="T843" s="57"/>
      <c r="U843" s="57"/>
    </row>
    <row r="844" spans="1:21">
      <c r="A844" s="57"/>
      <c r="B844" s="179">
        <v>42837</v>
      </c>
      <c r="C844" s="108" t="s">
        <v>108</v>
      </c>
      <c r="D844" s="108" t="s">
        <v>500</v>
      </c>
      <c r="E844" s="108" t="s">
        <v>498</v>
      </c>
      <c r="F844" s="108" t="s">
        <v>1320</v>
      </c>
      <c r="G844" s="180">
        <v>3453.9695999999999</v>
      </c>
      <c r="H844" s="180">
        <v>5955.12</v>
      </c>
      <c r="I844" s="57"/>
      <c r="J844" s="57"/>
      <c r="K844" s="57"/>
      <c r="L844" s="57"/>
      <c r="M844" s="57"/>
      <c r="N844" s="57"/>
      <c r="O844" s="57"/>
      <c r="P844" s="57"/>
      <c r="Q844" s="57"/>
      <c r="R844" s="57"/>
      <c r="S844" s="57"/>
      <c r="T844" s="57"/>
      <c r="U844" s="57"/>
    </row>
    <row r="845" spans="1:21">
      <c r="A845" s="57"/>
      <c r="B845" s="179">
        <v>43278</v>
      </c>
      <c r="C845" s="108" t="s">
        <v>108</v>
      </c>
      <c r="D845" s="108" t="s">
        <v>404</v>
      </c>
      <c r="E845" s="108" t="s">
        <v>511</v>
      </c>
      <c r="F845" s="108" t="s">
        <v>1321</v>
      </c>
      <c r="G845" s="180">
        <v>2180.67</v>
      </c>
      <c r="H845" s="180">
        <v>2907.56</v>
      </c>
      <c r="I845" s="57"/>
      <c r="J845" s="57"/>
      <c r="K845" s="57"/>
      <c r="L845" s="57"/>
      <c r="M845" s="57"/>
      <c r="N845" s="57"/>
      <c r="O845" s="57"/>
      <c r="P845" s="57"/>
      <c r="Q845" s="57"/>
      <c r="R845" s="57"/>
      <c r="S845" s="57"/>
      <c r="T845" s="57"/>
      <c r="U845" s="57"/>
    </row>
    <row r="846" spans="1:21">
      <c r="A846" s="57"/>
      <c r="B846" s="179">
        <v>42839</v>
      </c>
      <c r="C846" s="108" t="s">
        <v>496</v>
      </c>
      <c r="D846" s="108" t="s">
        <v>510</v>
      </c>
      <c r="E846" s="108" t="s">
        <v>530</v>
      </c>
      <c r="F846" s="108" t="s">
        <v>1322</v>
      </c>
      <c r="G846" s="180">
        <v>5082.0752000000002</v>
      </c>
      <c r="H846" s="180">
        <v>7473.64</v>
      </c>
      <c r="I846" s="57"/>
      <c r="J846" s="57"/>
      <c r="K846" s="57"/>
      <c r="L846" s="57"/>
      <c r="M846" s="57"/>
      <c r="N846" s="57"/>
      <c r="O846" s="57"/>
      <c r="P846" s="57"/>
      <c r="Q846" s="57"/>
      <c r="R846" s="57"/>
      <c r="S846" s="57"/>
      <c r="T846" s="57"/>
      <c r="U846" s="57"/>
    </row>
    <row r="847" spans="1:21">
      <c r="A847" s="57"/>
      <c r="B847" s="179">
        <v>43377</v>
      </c>
      <c r="C847" s="108" t="s">
        <v>115</v>
      </c>
      <c r="D847" s="108" t="s">
        <v>507</v>
      </c>
      <c r="E847" s="108" t="s">
        <v>498</v>
      </c>
      <c r="F847" s="108" t="s">
        <v>1323</v>
      </c>
      <c r="G847" s="180">
        <v>3640.3153000000002</v>
      </c>
      <c r="H847" s="180">
        <v>9838.69</v>
      </c>
      <c r="I847" s="57"/>
      <c r="J847" s="57"/>
      <c r="K847" s="57"/>
      <c r="L847" s="57"/>
      <c r="M847" s="57"/>
      <c r="N847" s="57"/>
      <c r="O847" s="57"/>
      <c r="P847" s="57"/>
      <c r="Q847" s="57"/>
      <c r="R847" s="57"/>
      <c r="S847" s="57"/>
      <c r="T847" s="57"/>
      <c r="U847" s="57"/>
    </row>
    <row r="848" spans="1:21">
      <c r="A848" s="57"/>
      <c r="B848" s="179">
        <v>43065</v>
      </c>
      <c r="C848" s="108" t="s">
        <v>503</v>
      </c>
      <c r="D848" s="108" t="s">
        <v>404</v>
      </c>
      <c r="E848" s="108" t="s">
        <v>537</v>
      </c>
      <c r="F848" s="108" t="s">
        <v>513</v>
      </c>
      <c r="G848" s="180">
        <v>3238.5688500000001</v>
      </c>
      <c r="H848" s="180">
        <v>3463.71</v>
      </c>
      <c r="I848" s="57"/>
      <c r="J848" s="57"/>
      <c r="K848" s="57"/>
      <c r="L848" s="57"/>
      <c r="M848" s="57"/>
      <c r="N848" s="57"/>
      <c r="O848" s="57"/>
      <c r="P848" s="57"/>
      <c r="Q848" s="57"/>
      <c r="R848" s="57"/>
      <c r="S848" s="57"/>
      <c r="T848" s="57"/>
      <c r="U848" s="57"/>
    </row>
    <row r="849" spans="1:21">
      <c r="A849" s="57"/>
      <c r="B849" s="179">
        <v>43242</v>
      </c>
      <c r="C849" s="108" t="s">
        <v>115</v>
      </c>
      <c r="D849" s="108" t="s">
        <v>526</v>
      </c>
      <c r="E849" s="108" t="s">
        <v>498</v>
      </c>
      <c r="F849" s="108" t="s">
        <v>1324</v>
      </c>
      <c r="G849" s="180">
        <v>6011.2204000000011</v>
      </c>
      <c r="H849" s="180">
        <v>8840.0300000000007</v>
      </c>
      <c r="I849" s="57"/>
      <c r="J849" s="57"/>
      <c r="K849" s="57"/>
      <c r="L849" s="57"/>
      <c r="M849" s="57"/>
      <c r="N849" s="57"/>
      <c r="O849" s="57"/>
      <c r="P849" s="57"/>
      <c r="Q849" s="57"/>
      <c r="R849" s="57"/>
      <c r="S849" s="57"/>
      <c r="T849" s="57"/>
      <c r="U849" s="57"/>
    </row>
    <row r="850" spans="1:21">
      <c r="A850" s="57"/>
      <c r="B850" s="179">
        <v>42950</v>
      </c>
      <c r="C850" s="108" t="s">
        <v>496</v>
      </c>
      <c r="D850" s="108" t="s">
        <v>528</v>
      </c>
      <c r="E850" s="108" t="s">
        <v>535</v>
      </c>
      <c r="F850" s="108" t="s">
        <v>1325</v>
      </c>
      <c r="G850" s="180">
        <v>1271.6324999999999</v>
      </c>
      <c r="H850" s="180">
        <v>2825.85</v>
      </c>
      <c r="I850" s="57"/>
      <c r="J850" s="57"/>
      <c r="K850" s="57"/>
      <c r="L850" s="57"/>
      <c r="M850" s="57"/>
      <c r="N850" s="57"/>
      <c r="O850" s="57"/>
      <c r="P850" s="57"/>
      <c r="Q850" s="57"/>
      <c r="R850" s="57"/>
      <c r="S850" s="57"/>
      <c r="T850" s="57"/>
      <c r="U850" s="57"/>
    </row>
    <row r="851" spans="1:21">
      <c r="A851" s="57"/>
      <c r="B851" s="179">
        <v>43290</v>
      </c>
      <c r="C851" s="108" t="s">
        <v>514</v>
      </c>
      <c r="D851" s="108" t="s">
        <v>504</v>
      </c>
      <c r="E851" s="108" t="s">
        <v>537</v>
      </c>
      <c r="F851" s="108" t="s">
        <v>1326</v>
      </c>
      <c r="G851" s="180">
        <v>3273.2655999999997</v>
      </c>
      <c r="H851" s="180">
        <v>3719.62</v>
      </c>
      <c r="I851" s="57"/>
      <c r="J851" s="57"/>
      <c r="K851" s="57"/>
      <c r="L851" s="57"/>
      <c r="M851" s="57"/>
      <c r="N851" s="57"/>
      <c r="O851" s="57"/>
      <c r="P851" s="57"/>
      <c r="Q851" s="57"/>
      <c r="R851" s="57"/>
      <c r="S851" s="57"/>
      <c r="T851" s="57"/>
      <c r="U851" s="57"/>
    </row>
    <row r="852" spans="1:21">
      <c r="A852" s="57"/>
      <c r="B852" s="179">
        <v>42834</v>
      </c>
      <c r="C852" s="108" t="s">
        <v>514</v>
      </c>
      <c r="D852" s="108" t="s">
        <v>526</v>
      </c>
      <c r="E852" s="108" t="s">
        <v>505</v>
      </c>
      <c r="F852" s="108" t="s">
        <v>1327</v>
      </c>
      <c r="G852" s="180">
        <v>1786.3472000000002</v>
      </c>
      <c r="H852" s="180">
        <v>2029.94</v>
      </c>
      <c r="I852" s="57"/>
      <c r="J852" s="57"/>
      <c r="K852" s="57"/>
      <c r="L852" s="57"/>
      <c r="M852" s="57"/>
      <c r="N852" s="57"/>
      <c r="O852" s="57"/>
      <c r="P852" s="57"/>
      <c r="Q852" s="57"/>
      <c r="R852" s="57"/>
      <c r="S852" s="57"/>
      <c r="T852" s="57"/>
      <c r="U852" s="57"/>
    </row>
    <row r="853" spans="1:21">
      <c r="A853" s="57"/>
      <c r="B853" s="179">
        <v>43408</v>
      </c>
      <c r="C853" s="108" t="s">
        <v>108</v>
      </c>
      <c r="D853" s="108" t="s">
        <v>526</v>
      </c>
      <c r="E853" s="108" t="s">
        <v>511</v>
      </c>
      <c r="F853" s="108" t="s">
        <v>1328</v>
      </c>
      <c r="G853" s="180">
        <v>6525.3</v>
      </c>
      <c r="H853" s="180">
        <v>8700.4</v>
      </c>
      <c r="I853" s="57"/>
      <c r="J853" s="57"/>
      <c r="K853" s="57"/>
      <c r="L853" s="57"/>
      <c r="M853" s="57"/>
      <c r="N853" s="57"/>
      <c r="O853" s="57"/>
      <c r="P853" s="57"/>
      <c r="Q853" s="57"/>
      <c r="R853" s="57"/>
      <c r="S853" s="57"/>
      <c r="T853" s="57"/>
      <c r="U853" s="57"/>
    </row>
    <row r="854" spans="1:21">
      <c r="A854" s="57"/>
      <c r="B854" s="179">
        <v>42933</v>
      </c>
      <c r="C854" s="108" t="s">
        <v>514</v>
      </c>
      <c r="D854" s="108" t="s">
        <v>507</v>
      </c>
      <c r="E854" s="108" t="s">
        <v>515</v>
      </c>
      <c r="F854" s="108" t="s">
        <v>1329</v>
      </c>
      <c r="G854" s="180">
        <v>782.73249999999996</v>
      </c>
      <c r="H854" s="180">
        <v>1423.15</v>
      </c>
      <c r="I854" s="57"/>
      <c r="J854" s="57"/>
      <c r="K854" s="57"/>
      <c r="L854" s="57"/>
      <c r="M854" s="57"/>
      <c r="N854" s="57"/>
      <c r="O854" s="57"/>
      <c r="P854" s="57"/>
      <c r="Q854" s="57"/>
      <c r="R854" s="57"/>
      <c r="S854" s="57"/>
      <c r="T854" s="57"/>
      <c r="U854" s="57"/>
    </row>
    <row r="855" spans="1:21">
      <c r="A855" s="57"/>
      <c r="B855" s="179">
        <v>43156</v>
      </c>
      <c r="C855" s="108" t="s">
        <v>514</v>
      </c>
      <c r="D855" s="108" t="s">
        <v>528</v>
      </c>
      <c r="E855" s="108" t="s">
        <v>524</v>
      </c>
      <c r="F855" s="108" t="s">
        <v>1330</v>
      </c>
      <c r="G855" s="180">
        <v>4071.8318999999997</v>
      </c>
      <c r="H855" s="180">
        <v>6901.41</v>
      </c>
      <c r="I855" s="57"/>
      <c r="J855" s="57"/>
      <c r="K855" s="57"/>
      <c r="L855" s="57"/>
      <c r="M855" s="57"/>
      <c r="N855" s="57"/>
      <c r="O855" s="57"/>
      <c r="P855" s="57"/>
      <c r="Q855" s="57"/>
      <c r="R855" s="57"/>
      <c r="S855" s="57"/>
      <c r="T855" s="57"/>
      <c r="U855" s="57"/>
    </row>
    <row r="856" spans="1:21">
      <c r="A856" s="57"/>
      <c r="B856" s="179">
        <v>43059</v>
      </c>
      <c r="C856" s="108" t="s">
        <v>503</v>
      </c>
      <c r="D856" s="108" t="s">
        <v>528</v>
      </c>
      <c r="E856" s="108" t="s">
        <v>498</v>
      </c>
      <c r="F856" s="108" t="s">
        <v>1331</v>
      </c>
      <c r="G856" s="180">
        <v>6202.6778000000004</v>
      </c>
      <c r="H856" s="180">
        <v>6633.88</v>
      </c>
      <c r="I856" s="57"/>
      <c r="J856" s="57"/>
      <c r="K856" s="57"/>
      <c r="L856" s="57"/>
      <c r="M856" s="57"/>
      <c r="N856" s="57"/>
      <c r="O856" s="57"/>
      <c r="P856" s="57"/>
      <c r="Q856" s="57"/>
      <c r="R856" s="57"/>
      <c r="S856" s="57"/>
      <c r="T856" s="57"/>
      <c r="U856" s="57"/>
    </row>
    <row r="857" spans="1:21">
      <c r="A857" s="57"/>
      <c r="B857" s="179">
        <v>43363</v>
      </c>
      <c r="C857" s="108" t="s">
        <v>503</v>
      </c>
      <c r="D857" s="108" t="s">
        <v>504</v>
      </c>
      <c r="E857" s="108" t="s">
        <v>569</v>
      </c>
      <c r="F857" s="108" t="s">
        <v>1332</v>
      </c>
      <c r="G857" s="180">
        <v>1458.1886</v>
      </c>
      <c r="H857" s="180">
        <v>1559.56</v>
      </c>
      <c r="I857" s="57"/>
      <c r="J857" s="57"/>
      <c r="K857" s="57"/>
      <c r="L857" s="57"/>
      <c r="M857" s="57"/>
      <c r="N857" s="57"/>
      <c r="O857" s="57"/>
      <c r="P857" s="57"/>
      <c r="Q857" s="57"/>
      <c r="R857" s="57"/>
      <c r="S857" s="57"/>
      <c r="T857" s="57"/>
      <c r="U857" s="57"/>
    </row>
    <row r="858" spans="1:21">
      <c r="A858" s="57"/>
      <c r="B858" s="179">
        <v>43095</v>
      </c>
      <c r="C858" s="108" t="s">
        <v>108</v>
      </c>
      <c r="D858" s="108" t="s">
        <v>526</v>
      </c>
      <c r="E858" s="108" t="s">
        <v>498</v>
      </c>
      <c r="F858" s="108" t="s">
        <v>1333</v>
      </c>
      <c r="G858" s="180">
        <v>6261.7874999999995</v>
      </c>
      <c r="H858" s="180">
        <v>8349.0499999999993</v>
      </c>
      <c r="I858" s="57"/>
      <c r="J858" s="57"/>
      <c r="K858" s="57"/>
      <c r="L858" s="57"/>
      <c r="M858" s="57"/>
      <c r="N858" s="57"/>
      <c r="O858" s="57"/>
      <c r="P858" s="57"/>
      <c r="Q858" s="57"/>
      <c r="R858" s="57"/>
      <c r="S858" s="57"/>
      <c r="T858" s="57"/>
      <c r="U858" s="57"/>
    </row>
    <row r="859" spans="1:21">
      <c r="A859" s="57"/>
      <c r="B859" s="179">
        <v>43345</v>
      </c>
      <c r="C859" s="108" t="s">
        <v>514</v>
      </c>
      <c r="D859" s="108" t="s">
        <v>526</v>
      </c>
      <c r="E859" s="108" t="s">
        <v>569</v>
      </c>
      <c r="F859" s="108" t="s">
        <v>1334</v>
      </c>
      <c r="G859" s="180">
        <v>2929.3275000000003</v>
      </c>
      <c r="H859" s="180">
        <v>5326.05</v>
      </c>
      <c r="I859" s="57"/>
      <c r="J859" s="57"/>
      <c r="K859" s="57"/>
      <c r="L859" s="57"/>
      <c r="M859" s="57"/>
      <c r="N859" s="57"/>
      <c r="O859" s="57"/>
      <c r="P859" s="57"/>
      <c r="Q859" s="57"/>
      <c r="R859" s="57"/>
      <c r="S859" s="57"/>
      <c r="T859" s="57"/>
      <c r="U859" s="57"/>
    </row>
    <row r="860" spans="1:21">
      <c r="A860" s="57"/>
      <c r="B860" s="179">
        <v>43073</v>
      </c>
      <c r="C860" s="108" t="s">
        <v>496</v>
      </c>
      <c r="D860" s="108" t="s">
        <v>526</v>
      </c>
      <c r="E860" s="108" t="s">
        <v>520</v>
      </c>
      <c r="F860" s="108" t="s">
        <v>674</v>
      </c>
      <c r="G860" s="180">
        <v>4262.5165000000006</v>
      </c>
      <c r="H860" s="180">
        <v>7750.03</v>
      </c>
      <c r="I860" s="57"/>
      <c r="J860" s="57"/>
      <c r="K860" s="57"/>
      <c r="L860" s="57"/>
      <c r="M860" s="57"/>
      <c r="N860" s="57"/>
      <c r="O860" s="57"/>
      <c r="P860" s="57"/>
      <c r="Q860" s="57"/>
      <c r="R860" s="57"/>
      <c r="S860" s="57"/>
      <c r="T860" s="57"/>
      <c r="U860" s="57"/>
    </row>
    <row r="861" spans="1:21">
      <c r="A861" s="57"/>
      <c r="B861" s="179">
        <v>43390</v>
      </c>
      <c r="C861" s="108" t="s">
        <v>115</v>
      </c>
      <c r="D861" s="108" t="s">
        <v>404</v>
      </c>
      <c r="E861" s="108" t="s">
        <v>501</v>
      </c>
      <c r="F861" s="108" t="s">
        <v>1335</v>
      </c>
      <c r="G861" s="180">
        <v>4316.7080000000005</v>
      </c>
      <c r="H861" s="180">
        <v>4616.8</v>
      </c>
      <c r="I861" s="57"/>
      <c r="J861" s="57"/>
      <c r="K861" s="57"/>
      <c r="L861" s="57"/>
      <c r="M861" s="57"/>
      <c r="N861" s="57"/>
      <c r="O861" s="57"/>
      <c r="P861" s="57"/>
      <c r="Q861" s="57"/>
      <c r="R861" s="57"/>
      <c r="S861" s="57"/>
      <c r="T861" s="57"/>
      <c r="U861" s="57"/>
    </row>
    <row r="862" spans="1:21">
      <c r="A862" s="57"/>
      <c r="B862" s="179">
        <v>42889</v>
      </c>
      <c r="C862" s="108" t="s">
        <v>503</v>
      </c>
      <c r="D862" s="108" t="s">
        <v>526</v>
      </c>
      <c r="E862" s="108" t="s">
        <v>569</v>
      </c>
      <c r="F862" s="108" t="s">
        <v>1336</v>
      </c>
      <c r="G862" s="180">
        <v>1291.4625000000001</v>
      </c>
      <c r="H862" s="180">
        <v>1721.95</v>
      </c>
      <c r="I862" s="57"/>
      <c r="J862" s="57"/>
      <c r="K862" s="57"/>
      <c r="L862" s="57"/>
      <c r="M862" s="57"/>
      <c r="N862" s="57"/>
      <c r="O862" s="57"/>
      <c r="P862" s="57"/>
      <c r="Q862" s="57"/>
      <c r="R862" s="57"/>
      <c r="S862" s="57"/>
      <c r="T862" s="57"/>
      <c r="U862" s="57"/>
    </row>
    <row r="863" spans="1:21">
      <c r="A863" s="57"/>
      <c r="B863" s="179">
        <v>43462</v>
      </c>
      <c r="C863" s="108" t="s">
        <v>514</v>
      </c>
      <c r="D863" s="108" t="s">
        <v>528</v>
      </c>
      <c r="E863" s="108" t="s">
        <v>537</v>
      </c>
      <c r="F863" s="108" t="s">
        <v>1337</v>
      </c>
      <c r="G863" s="180">
        <v>6404.2725000000009</v>
      </c>
      <c r="H863" s="180">
        <v>8539.0300000000007</v>
      </c>
      <c r="I863" s="57"/>
      <c r="J863" s="57"/>
      <c r="K863" s="57"/>
      <c r="L863" s="57"/>
      <c r="M863" s="57"/>
      <c r="N863" s="57"/>
      <c r="O863" s="57"/>
      <c r="P863" s="57"/>
      <c r="Q863" s="57"/>
      <c r="R863" s="57"/>
      <c r="S863" s="57"/>
      <c r="T863" s="57"/>
      <c r="U863" s="57"/>
    </row>
    <row r="864" spans="1:21">
      <c r="A864" s="57"/>
      <c r="B864" s="179">
        <v>42804</v>
      </c>
      <c r="C864" s="108" t="s">
        <v>115</v>
      </c>
      <c r="D864" s="108" t="s">
        <v>404</v>
      </c>
      <c r="E864" s="108" t="s">
        <v>501</v>
      </c>
      <c r="F864" s="108" t="s">
        <v>1338</v>
      </c>
      <c r="G864" s="180">
        <v>6587.55</v>
      </c>
      <c r="H864" s="180">
        <v>8783.4</v>
      </c>
      <c r="I864" s="57"/>
      <c r="J864" s="57"/>
      <c r="K864" s="57"/>
      <c r="L864" s="57"/>
      <c r="M864" s="57"/>
      <c r="N864" s="57"/>
      <c r="O864" s="57"/>
      <c r="P864" s="57"/>
      <c r="Q864" s="57"/>
      <c r="R864" s="57"/>
      <c r="S864" s="57"/>
      <c r="T864" s="57"/>
      <c r="U864" s="57"/>
    </row>
    <row r="865" spans="1:21">
      <c r="A865" s="57"/>
      <c r="B865" s="179">
        <v>43179</v>
      </c>
      <c r="C865" s="108" t="s">
        <v>496</v>
      </c>
      <c r="D865" s="108" t="s">
        <v>504</v>
      </c>
      <c r="E865" s="108" t="s">
        <v>515</v>
      </c>
      <c r="F865" s="108" t="s">
        <v>1339</v>
      </c>
      <c r="G865" s="180">
        <v>3175.6136000000006</v>
      </c>
      <c r="H865" s="180">
        <v>4670.0200000000004</v>
      </c>
      <c r="I865" s="57"/>
      <c r="J865" s="57"/>
      <c r="K865" s="57"/>
      <c r="L865" s="57"/>
      <c r="M865" s="57"/>
      <c r="N865" s="57"/>
      <c r="O865" s="57"/>
      <c r="P865" s="57"/>
      <c r="Q865" s="57"/>
      <c r="R865" s="57"/>
      <c r="S865" s="57"/>
      <c r="T865" s="57"/>
      <c r="U865" s="57"/>
    </row>
    <row r="866" spans="1:21">
      <c r="A866" s="57"/>
      <c r="B866" s="179">
        <v>42809</v>
      </c>
      <c r="C866" s="108" t="s">
        <v>503</v>
      </c>
      <c r="D866" s="108" t="s">
        <v>404</v>
      </c>
      <c r="E866" s="108" t="s">
        <v>522</v>
      </c>
      <c r="F866" s="108" t="s">
        <v>1340</v>
      </c>
      <c r="G866" s="180">
        <v>1115.884</v>
      </c>
      <c r="H866" s="180">
        <v>1268.05</v>
      </c>
      <c r="I866" s="57"/>
      <c r="J866" s="57"/>
      <c r="K866" s="57"/>
      <c r="L866" s="57"/>
      <c r="M866" s="57"/>
      <c r="N866" s="57"/>
      <c r="O866" s="57"/>
      <c r="P866" s="57"/>
      <c r="Q866" s="57"/>
      <c r="R866" s="57"/>
      <c r="S866" s="57"/>
      <c r="T866" s="57"/>
      <c r="U866" s="57"/>
    </row>
    <row r="867" spans="1:21">
      <c r="A867" s="57"/>
      <c r="B867" s="179">
        <v>43428</v>
      </c>
      <c r="C867" s="108" t="s">
        <v>115</v>
      </c>
      <c r="D867" s="108" t="s">
        <v>404</v>
      </c>
      <c r="E867" s="108" t="s">
        <v>562</v>
      </c>
      <c r="F867" s="108" t="s">
        <v>1341</v>
      </c>
      <c r="G867" s="180">
        <v>3276.3989500000002</v>
      </c>
      <c r="H867" s="180">
        <v>3504.17</v>
      </c>
      <c r="I867" s="57"/>
      <c r="J867" s="57"/>
      <c r="K867" s="57"/>
      <c r="L867" s="57"/>
      <c r="M867" s="57"/>
      <c r="N867" s="57"/>
      <c r="O867" s="57"/>
      <c r="P867" s="57"/>
      <c r="Q867" s="57"/>
      <c r="R867" s="57"/>
      <c r="S867" s="57"/>
      <c r="T867" s="57"/>
      <c r="U867" s="57"/>
    </row>
    <row r="868" spans="1:21">
      <c r="A868" s="57"/>
      <c r="B868" s="179">
        <v>43072</v>
      </c>
      <c r="C868" s="108" t="s">
        <v>514</v>
      </c>
      <c r="D868" s="108" t="s">
        <v>510</v>
      </c>
      <c r="E868" s="108" t="s">
        <v>501</v>
      </c>
      <c r="F868" s="108" t="s">
        <v>1342</v>
      </c>
      <c r="G868" s="180">
        <v>1011.2484000000002</v>
      </c>
      <c r="H868" s="180">
        <v>1487.13</v>
      </c>
      <c r="I868" s="57"/>
      <c r="J868" s="57"/>
      <c r="K868" s="57"/>
      <c r="L868" s="57"/>
      <c r="M868" s="57"/>
      <c r="N868" s="57"/>
      <c r="O868" s="57"/>
      <c r="P868" s="57"/>
      <c r="Q868" s="57"/>
      <c r="R868" s="57"/>
      <c r="S868" s="57"/>
      <c r="T868" s="57"/>
      <c r="U868" s="57"/>
    </row>
    <row r="869" spans="1:21">
      <c r="A869" s="57"/>
      <c r="B869" s="179">
        <v>43102</v>
      </c>
      <c r="C869" s="108" t="s">
        <v>496</v>
      </c>
      <c r="D869" s="108" t="s">
        <v>510</v>
      </c>
      <c r="E869" s="108" t="s">
        <v>522</v>
      </c>
      <c r="F869" s="108" t="s">
        <v>1343</v>
      </c>
      <c r="G869" s="180">
        <v>5238.7339999999995</v>
      </c>
      <c r="H869" s="180">
        <v>9032.2999999999993</v>
      </c>
      <c r="I869" s="57"/>
      <c r="J869" s="57"/>
      <c r="K869" s="57"/>
      <c r="L869" s="57"/>
      <c r="M869" s="57"/>
      <c r="N869" s="57"/>
      <c r="O869" s="57"/>
      <c r="P869" s="57"/>
      <c r="Q869" s="57"/>
      <c r="R869" s="57"/>
      <c r="S869" s="57"/>
      <c r="T869" s="57"/>
      <c r="U869" s="57"/>
    </row>
    <row r="870" spans="1:21">
      <c r="A870" s="57"/>
      <c r="B870" s="179">
        <v>42884</v>
      </c>
      <c r="C870" s="108" t="s">
        <v>108</v>
      </c>
      <c r="D870" s="108" t="s">
        <v>497</v>
      </c>
      <c r="E870" s="108" t="s">
        <v>569</v>
      </c>
      <c r="F870" s="108" t="s">
        <v>1344</v>
      </c>
      <c r="G870" s="180">
        <v>2052.7092000000002</v>
      </c>
      <c r="H870" s="180">
        <v>3018.69</v>
      </c>
      <c r="I870" s="57"/>
      <c r="J870" s="57"/>
      <c r="K870" s="57"/>
      <c r="L870" s="57"/>
      <c r="M870" s="57"/>
      <c r="N870" s="57"/>
      <c r="O870" s="57"/>
      <c r="P870" s="57"/>
      <c r="Q870" s="57"/>
      <c r="R870" s="57"/>
      <c r="S870" s="57"/>
      <c r="T870" s="57"/>
      <c r="U870" s="57"/>
    </row>
    <row r="871" spans="1:21">
      <c r="A871" s="57"/>
      <c r="B871" s="179">
        <v>43430</v>
      </c>
      <c r="C871" s="108" t="s">
        <v>514</v>
      </c>
      <c r="D871" s="108" t="s">
        <v>504</v>
      </c>
      <c r="E871" s="108" t="s">
        <v>562</v>
      </c>
      <c r="F871" s="108" t="s">
        <v>1345</v>
      </c>
      <c r="G871" s="180">
        <v>3950.3463999999999</v>
      </c>
      <c r="H871" s="180">
        <v>4489.03</v>
      </c>
      <c r="I871" s="57"/>
      <c r="J871" s="57"/>
      <c r="K871" s="57"/>
      <c r="L871" s="57"/>
      <c r="M871" s="57"/>
      <c r="N871" s="57"/>
      <c r="O871" s="57"/>
      <c r="P871" s="57"/>
      <c r="Q871" s="57"/>
      <c r="R871" s="57"/>
      <c r="S871" s="57"/>
      <c r="T871" s="57"/>
      <c r="U871" s="57"/>
    </row>
    <row r="872" spans="1:21">
      <c r="A872" s="57"/>
      <c r="B872" s="179">
        <v>42976</v>
      </c>
      <c r="C872" s="108" t="s">
        <v>514</v>
      </c>
      <c r="D872" s="108" t="s">
        <v>504</v>
      </c>
      <c r="E872" s="108" t="s">
        <v>508</v>
      </c>
      <c r="F872" s="108" t="s">
        <v>1346</v>
      </c>
      <c r="G872" s="180">
        <v>3739.0736000000002</v>
      </c>
      <c r="H872" s="180">
        <v>8695.52</v>
      </c>
      <c r="I872" s="57"/>
      <c r="J872" s="57"/>
      <c r="K872" s="57"/>
      <c r="L872" s="57"/>
      <c r="M872" s="57"/>
      <c r="N872" s="57"/>
      <c r="O872" s="57"/>
      <c r="P872" s="57"/>
      <c r="Q872" s="57"/>
      <c r="R872" s="57"/>
      <c r="S872" s="57"/>
      <c r="T872" s="57"/>
      <c r="U872" s="57"/>
    </row>
    <row r="873" spans="1:21">
      <c r="A873" s="57"/>
      <c r="B873" s="179">
        <v>43188</v>
      </c>
      <c r="C873" s="108" t="s">
        <v>514</v>
      </c>
      <c r="D873" s="108" t="s">
        <v>510</v>
      </c>
      <c r="E873" s="108" t="s">
        <v>511</v>
      </c>
      <c r="F873" s="108" t="s">
        <v>1347</v>
      </c>
      <c r="G873" s="180">
        <v>525.56119999999999</v>
      </c>
      <c r="H873" s="180">
        <v>906.14</v>
      </c>
      <c r="I873" s="57"/>
      <c r="J873" s="57"/>
      <c r="K873" s="57"/>
      <c r="L873" s="57"/>
      <c r="M873" s="57"/>
      <c r="N873" s="57"/>
      <c r="O873" s="57"/>
      <c r="P873" s="57"/>
      <c r="Q873" s="57"/>
      <c r="R873" s="57"/>
      <c r="S873" s="57"/>
      <c r="T873" s="57"/>
      <c r="U873" s="57"/>
    </row>
    <row r="874" spans="1:21">
      <c r="A874" s="57"/>
      <c r="B874" s="179">
        <v>42848</v>
      </c>
      <c r="C874" s="108" t="s">
        <v>115</v>
      </c>
      <c r="D874" s="108" t="s">
        <v>528</v>
      </c>
      <c r="E874" s="108" t="s">
        <v>569</v>
      </c>
      <c r="F874" s="108" t="s">
        <v>1348</v>
      </c>
      <c r="G874" s="180">
        <v>1673.6358</v>
      </c>
      <c r="H874" s="180">
        <v>4523.34</v>
      </c>
      <c r="I874" s="57"/>
      <c r="J874" s="57"/>
      <c r="K874" s="57"/>
      <c r="L874" s="57"/>
      <c r="M874" s="57"/>
      <c r="N874" s="57"/>
      <c r="O874" s="57"/>
      <c r="P874" s="57"/>
      <c r="Q874" s="57"/>
      <c r="R874" s="57"/>
      <c r="S874" s="57"/>
      <c r="T874" s="57"/>
      <c r="U874" s="57"/>
    </row>
    <row r="875" spans="1:21">
      <c r="A875" s="57"/>
      <c r="B875" s="179">
        <v>43453</v>
      </c>
      <c r="C875" s="108" t="s">
        <v>115</v>
      </c>
      <c r="D875" s="108" t="s">
        <v>497</v>
      </c>
      <c r="E875" s="108" t="s">
        <v>535</v>
      </c>
      <c r="F875" s="108" t="s">
        <v>1349</v>
      </c>
      <c r="G875" s="180">
        <v>1081.3165000000001</v>
      </c>
      <c r="H875" s="180">
        <v>1966.03</v>
      </c>
      <c r="I875" s="57"/>
      <c r="J875" s="57"/>
      <c r="K875" s="57"/>
      <c r="L875" s="57"/>
      <c r="M875" s="57"/>
      <c r="N875" s="57"/>
      <c r="O875" s="57"/>
      <c r="P875" s="57"/>
      <c r="Q875" s="57"/>
      <c r="R875" s="57"/>
      <c r="S875" s="57"/>
      <c r="T875" s="57"/>
      <c r="U875" s="57"/>
    </row>
    <row r="876" spans="1:21">
      <c r="A876" s="57"/>
      <c r="B876" s="179">
        <v>43057</v>
      </c>
      <c r="C876" s="108" t="s">
        <v>514</v>
      </c>
      <c r="D876" s="108" t="s">
        <v>504</v>
      </c>
      <c r="E876" s="108" t="s">
        <v>508</v>
      </c>
      <c r="F876" s="108" t="s">
        <v>1350</v>
      </c>
      <c r="G876" s="180">
        <v>1059.2836</v>
      </c>
      <c r="H876" s="180">
        <v>1557.77</v>
      </c>
      <c r="I876" s="57"/>
      <c r="J876" s="57"/>
      <c r="K876" s="57"/>
      <c r="L876" s="57"/>
      <c r="M876" s="57"/>
      <c r="N876" s="57"/>
      <c r="O876" s="57"/>
      <c r="P876" s="57"/>
      <c r="Q876" s="57"/>
      <c r="R876" s="57"/>
      <c r="S876" s="57"/>
      <c r="T876" s="57"/>
      <c r="U876" s="57"/>
    </row>
    <row r="877" spans="1:21">
      <c r="A877" s="57"/>
      <c r="B877" s="179">
        <v>43168</v>
      </c>
      <c r="C877" s="108" t="s">
        <v>108</v>
      </c>
      <c r="D877" s="108" t="s">
        <v>497</v>
      </c>
      <c r="E877" s="108" t="s">
        <v>535</v>
      </c>
      <c r="F877" s="108" t="s">
        <v>1351</v>
      </c>
      <c r="G877" s="180">
        <v>7634.9014500000003</v>
      </c>
      <c r="H877" s="180">
        <v>8165.67</v>
      </c>
      <c r="I877" s="57"/>
      <c r="J877" s="57"/>
      <c r="K877" s="57"/>
      <c r="L877" s="57"/>
      <c r="M877" s="57"/>
      <c r="N877" s="57"/>
      <c r="O877" s="57"/>
      <c r="P877" s="57"/>
      <c r="Q877" s="57"/>
      <c r="R877" s="57"/>
      <c r="S877" s="57"/>
      <c r="T877" s="57"/>
      <c r="U877" s="57"/>
    </row>
    <row r="878" spans="1:21">
      <c r="A878" s="57"/>
      <c r="B878" s="179">
        <v>42795</v>
      </c>
      <c r="C878" s="108" t="s">
        <v>514</v>
      </c>
      <c r="D878" s="108" t="s">
        <v>510</v>
      </c>
      <c r="E878" s="108" t="s">
        <v>515</v>
      </c>
      <c r="F878" s="108" t="s">
        <v>1352</v>
      </c>
      <c r="G878" s="180">
        <v>1679.8924999999999</v>
      </c>
      <c r="H878" s="180">
        <v>4540.25</v>
      </c>
      <c r="I878" s="57"/>
      <c r="J878" s="57"/>
      <c r="K878" s="57"/>
      <c r="L878" s="57"/>
      <c r="M878" s="57"/>
      <c r="N878" s="57"/>
      <c r="O878" s="57"/>
      <c r="P878" s="57"/>
      <c r="Q878" s="57"/>
      <c r="R878" s="57"/>
      <c r="S878" s="57"/>
      <c r="T878" s="57"/>
      <c r="U878" s="57"/>
    </row>
    <row r="879" spans="1:21">
      <c r="A879" s="57"/>
      <c r="B879" s="179">
        <v>43232</v>
      </c>
      <c r="C879" s="108" t="s">
        <v>514</v>
      </c>
      <c r="D879" s="108" t="s">
        <v>510</v>
      </c>
      <c r="E879" s="108" t="s">
        <v>535</v>
      </c>
      <c r="F879" s="108" t="s">
        <v>1353</v>
      </c>
      <c r="G879" s="180">
        <v>4937.5344000000005</v>
      </c>
      <c r="H879" s="180">
        <v>7261.08</v>
      </c>
      <c r="I879" s="57"/>
      <c r="J879" s="57"/>
      <c r="K879" s="57"/>
      <c r="L879" s="57"/>
      <c r="M879" s="57"/>
      <c r="N879" s="57"/>
      <c r="O879" s="57"/>
      <c r="P879" s="57"/>
      <c r="Q879" s="57"/>
      <c r="R879" s="57"/>
      <c r="S879" s="57"/>
      <c r="T879" s="57"/>
      <c r="U879" s="57"/>
    </row>
    <row r="880" spans="1:21">
      <c r="A880" s="57"/>
      <c r="B880" s="179">
        <v>42808</v>
      </c>
      <c r="C880" s="108" t="s">
        <v>503</v>
      </c>
      <c r="D880" s="108" t="s">
        <v>510</v>
      </c>
      <c r="E880" s="108" t="s">
        <v>508</v>
      </c>
      <c r="F880" s="108" t="s">
        <v>1354</v>
      </c>
      <c r="G880" s="180">
        <v>2282.1820000000002</v>
      </c>
      <c r="H880" s="180">
        <v>3356.15</v>
      </c>
      <c r="I880" s="57"/>
      <c r="J880" s="57"/>
      <c r="K880" s="57"/>
      <c r="L880" s="57"/>
      <c r="M880" s="57"/>
      <c r="N880" s="57"/>
      <c r="O880" s="57"/>
      <c r="P880" s="57"/>
      <c r="Q880" s="57"/>
      <c r="R880" s="57"/>
      <c r="S880" s="57"/>
      <c r="T880" s="57"/>
      <c r="U880" s="57"/>
    </row>
    <row r="881" spans="1:21">
      <c r="A881" s="57"/>
      <c r="B881" s="179">
        <v>43250</v>
      </c>
      <c r="C881" s="108" t="s">
        <v>115</v>
      </c>
      <c r="D881" s="108" t="s">
        <v>526</v>
      </c>
      <c r="E881" s="108" t="s">
        <v>522</v>
      </c>
      <c r="F881" s="108" t="s">
        <v>1355</v>
      </c>
      <c r="G881" s="180">
        <v>4190.1288000000004</v>
      </c>
      <c r="H881" s="180">
        <v>4761.51</v>
      </c>
      <c r="I881" s="57"/>
      <c r="J881" s="57"/>
      <c r="K881" s="57"/>
      <c r="L881" s="57"/>
      <c r="M881" s="57"/>
      <c r="N881" s="57"/>
      <c r="O881" s="57"/>
      <c r="P881" s="57"/>
      <c r="Q881" s="57"/>
      <c r="R881" s="57"/>
      <c r="S881" s="57"/>
      <c r="T881" s="57"/>
      <c r="U881" s="57"/>
    </row>
    <row r="882" spans="1:21">
      <c r="A882" s="57"/>
      <c r="B882" s="179">
        <v>42767</v>
      </c>
      <c r="C882" s="108" t="s">
        <v>115</v>
      </c>
      <c r="D882" s="108" t="s">
        <v>500</v>
      </c>
      <c r="E882" s="108" t="s">
        <v>569</v>
      </c>
      <c r="F882" s="108" t="s">
        <v>1356</v>
      </c>
      <c r="G882" s="180">
        <v>4422.4548000000004</v>
      </c>
      <c r="H882" s="180">
        <v>6503.61</v>
      </c>
      <c r="I882" s="57"/>
      <c r="J882" s="57"/>
      <c r="K882" s="57"/>
      <c r="L882" s="57"/>
      <c r="M882" s="57"/>
      <c r="N882" s="57"/>
      <c r="O882" s="57"/>
      <c r="P882" s="57"/>
      <c r="Q882" s="57"/>
      <c r="R882" s="57"/>
      <c r="S882" s="57"/>
      <c r="T882" s="57"/>
      <c r="U882" s="57"/>
    </row>
    <row r="883" spans="1:21">
      <c r="A883" s="57"/>
      <c r="B883" s="179">
        <v>43353</v>
      </c>
      <c r="C883" s="108" t="s">
        <v>514</v>
      </c>
      <c r="D883" s="108" t="s">
        <v>510</v>
      </c>
      <c r="E883" s="108" t="s">
        <v>569</v>
      </c>
      <c r="F883" s="108" t="s">
        <v>1357</v>
      </c>
      <c r="G883" s="180">
        <v>6481.875</v>
      </c>
      <c r="H883" s="180">
        <v>8642.5</v>
      </c>
      <c r="I883" s="57"/>
      <c r="J883" s="57"/>
      <c r="K883" s="57"/>
      <c r="L883" s="57"/>
      <c r="M883" s="57"/>
      <c r="N883" s="57"/>
      <c r="O883" s="57"/>
      <c r="P883" s="57"/>
      <c r="Q883" s="57"/>
      <c r="R883" s="57"/>
      <c r="S883" s="57"/>
      <c r="T883" s="57"/>
      <c r="U883" s="57"/>
    </row>
    <row r="884" spans="1:21">
      <c r="A884" s="57"/>
      <c r="B884" s="179">
        <v>42901</v>
      </c>
      <c r="C884" s="108" t="s">
        <v>108</v>
      </c>
      <c r="D884" s="108" t="s">
        <v>504</v>
      </c>
      <c r="E884" s="108" t="s">
        <v>524</v>
      </c>
      <c r="F884" s="108" t="s">
        <v>1358</v>
      </c>
      <c r="G884" s="180">
        <v>3301.6350000000002</v>
      </c>
      <c r="H884" s="180">
        <v>4402.18</v>
      </c>
      <c r="I884" s="57"/>
      <c r="J884" s="57"/>
      <c r="K884" s="57"/>
      <c r="L884" s="57"/>
      <c r="M884" s="57"/>
      <c r="N884" s="57"/>
      <c r="O884" s="57"/>
      <c r="P884" s="57"/>
      <c r="Q884" s="57"/>
      <c r="R884" s="57"/>
      <c r="S884" s="57"/>
      <c r="T884" s="57"/>
      <c r="U884" s="57"/>
    </row>
    <row r="885" spans="1:21">
      <c r="A885" s="57"/>
      <c r="B885" s="179">
        <v>43135</v>
      </c>
      <c r="C885" s="108" t="s">
        <v>514</v>
      </c>
      <c r="D885" s="108" t="s">
        <v>526</v>
      </c>
      <c r="E885" s="108" t="s">
        <v>505</v>
      </c>
      <c r="F885" s="108" t="s">
        <v>1359</v>
      </c>
      <c r="G885" s="180">
        <v>2044.8008000000002</v>
      </c>
      <c r="H885" s="180">
        <v>3007.06</v>
      </c>
      <c r="I885" s="57"/>
      <c r="J885" s="57"/>
      <c r="K885" s="57"/>
      <c r="L885" s="57"/>
      <c r="M885" s="57"/>
      <c r="N885" s="57"/>
      <c r="O885" s="57"/>
      <c r="P885" s="57"/>
      <c r="Q885" s="57"/>
      <c r="R885" s="57"/>
      <c r="S885" s="57"/>
      <c r="T885" s="57"/>
      <c r="U885" s="57"/>
    </row>
    <row r="886" spans="1:21">
      <c r="A886" s="57"/>
      <c r="B886" s="179">
        <v>42861</v>
      </c>
      <c r="C886" s="108" t="s">
        <v>496</v>
      </c>
      <c r="D886" s="108" t="s">
        <v>528</v>
      </c>
      <c r="E886" s="108" t="s">
        <v>498</v>
      </c>
      <c r="F886" s="108" t="s">
        <v>1360</v>
      </c>
      <c r="G886" s="180">
        <v>3558.8649</v>
      </c>
      <c r="H886" s="180">
        <v>8276.43</v>
      </c>
      <c r="I886" s="57"/>
      <c r="J886" s="57"/>
      <c r="K886" s="57"/>
      <c r="L886" s="57"/>
      <c r="M886" s="57"/>
      <c r="N886" s="57"/>
      <c r="O886" s="57"/>
      <c r="P886" s="57"/>
      <c r="Q886" s="57"/>
      <c r="R886" s="57"/>
      <c r="S886" s="57"/>
      <c r="T886" s="57"/>
      <c r="U886" s="57"/>
    </row>
    <row r="887" spans="1:21">
      <c r="A887" s="57"/>
      <c r="B887" s="179">
        <v>43275</v>
      </c>
      <c r="C887" s="108" t="s">
        <v>514</v>
      </c>
      <c r="D887" s="108" t="s">
        <v>497</v>
      </c>
      <c r="E887" s="108" t="s">
        <v>511</v>
      </c>
      <c r="F887" s="108" t="s">
        <v>1361</v>
      </c>
      <c r="G887" s="180">
        <v>4968.8375000000005</v>
      </c>
      <c r="H887" s="180">
        <v>9034.25</v>
      </c>
      <c r="I887" s="57"/>
      <c r="J887" s="57"/>
      <c r="K887" s="57"/>
      <c r="L887" s="57"/>
      <c r="M887" s="57"/>
      <c r="N887" s="57"/>
      <c r="O887" s="57"/>
      <c r="P887" s="57"/>
      <c r="Q887" s="57"/>
      <c r="R887" s="57"/>
      <c r="S887" s="57"/>
      <c r="T887" s="57"/>
      <c r="U887" s="57"/>
    </row>
    <row r="888" spans="1:21">
      <c r="A888" s="57"/>
      <c r="B888" s="179">
        <v>43039</v>
      </c>
      <c r="C888" s="108" t="s">
        <v>115</v>
      </c>
      <c r="D888" s="108" t="s">
        <v>528</v>
      </c>
      <c r="E888" s="108" t="s">
        <v>569</v>
      </c>
      <c r="F888" s="108" t="s">
        <v>1353</v>
      </c>
      <c r="G888" s="180">
        <v>7841.6447999999991</v>
      </c>
      <c r="H888" s="180">
        <v>8910.9599999999991</v>
      </c>
      <c r="I888" s="57"/>
      <c r="J888" s="57"/>
      <c r="K888" s="57"/>
      <c r="L888" s="57"/>
      <c r="M888" s="57"/>
      <c r="N888" s="57"/>
      <c r="O888" s="57"/>
      <c r="P888" s="57"/>
      <c r="Q888" s="57"/>
      <c r="R888" s="57"/>
      <c r="S888" s="57"/>
      <c r="T888" s="57"/>
      <c r="U888" s="57"/>
    </row>
    <row r="889" spans="1:21">
      <c r="A889" s="57"/>
      <c r="B889" s="179">
        <v>43363</v>
      </c>
      <c r="C889" s="108" t="s">
        <v>514</v>
      </c>
      <c r="D889" s="108" t="s">
        <v>497</v>
      </c>
      <c r="E889" s="108" t="s">
        <v>522</v>
      </c>
      <c r="F889" s="108" t="s">
        <v>1362</v>
      </c>
      <c r="G889" s="180">
        <v>6055.1832000000004</v>
      </c>
      <c r="H889" s="180">
        <v>6880.89</v>
      </c>
      <c r="I889" s="57"/>
      <c r="J889" s="57"/>
      <c r="K889" s="57"/>
      <c r="L889" s="57"/>
      <c r="M889" s="57"/>
      <c r="N889" s="57"/>
      <c r="O889" s="57"/>
      <c r="P889" s="57"/>
      <c r="Q889" s="57"/>
      <c r="R889" s="57"/>
      <c r="S889" s="57"/>
      <c r="T889" s="57"/>
      <c r="U889" s="57"/>
    </row>
    <row r="890" spans="1:21">
      <c r="A890" s="57"/>
      <c r="B890" s="179">
        <v>42750</v>
      </c>
      <c r="C890" s="108" t="s">
        <v>108</v>
      </c>
      <c r="D890" s="108" t="s">
        <v>504</v>
      </c>
      <c r="E890" s="108" t="s">
        <v>537</v>
      </c>
      <c r="F890" s="108" t="s">
        <v>1363</v>
      </c>
      <c r="G890" s="180">
        <v>5056.9152000000004</v>
      </c>
      <c r="H890" s="180">
        <v>7436.64</v>
      </c>
      <c r="I890" s="57"/>
      <c r="J890" s="57"/>
      <c r="K890" s="57"/>
      <c r="L890" s="57"/>
      <c r="M890" s="57"/>
      <c r="N890" s="57"/>
      <c r="O890" s="57"/>
      <c r="P890" s="57"/>
      <c r="Q890" s="57"/>
      <c r="R890" s="57"/>
      <c r="S890" s="57"/>
      <c r="T890" s="57"/>
      <c r="U890" s="57"/>
    </row>
    <row r="891" spans="1:21">
      <c r="A891" s="57"/>
      <c r="B891" s="179">
        <v>43261</v>
      </c>
      <c r="C891" s="108" t="s">
        <v>503</v>
      </c>
      <c r="D891" s="108" t="s">
        <v>404</v>
      </c>
      <c r="E891" s="108" t="s">
        <v>524</v>
      </c>
      <c r="F891" s="108" t="s">
        <v>1364</v>
      </c>
      <c r="G891" s="180">
        <v>2681.739</v>
      </c>
      <c r="H891" s="180">
        <v>5959.42</v>
      </c>
      <c r="I891" s="57"/>
      <c r="J891" s="57"/>
      <c r="K891" s="57"/>
      <c r="L891" s="57"/>
      <c r="M891" s="57"/>
      <c r="N891" s="57"/>
      <c r="O891" s="57"/>
      <c r="P891" s="57"/>
      <c r="Q891" s="57"/>
      <c r="R891" s="57"/>
      <c r="S891" s="57"/>
      <c r="T891" s="57"/>
      <c r="U891" s="57"/>
    </row>
    <row r="892" spans="1:21">
      <c r="A892" s="57"/>
      <c r="B892" s="179">
        <v>42756</v>
      </c>
      <c r="C892" s="108" t="s">
        <v>503</v>
      </c>
      <c r="D892" s="108" t="s">
        <v>507</v>
      </c>
      <c r="E892" s="108" t="s">
        <v>498</v>
      </c>
      <c r="F892" s="108" t="s">
        <v>1365</v>
      </c>
      <c r="G892" s="180">
        <v>600.01840000000004</v>
      </c>
      <c r="H892" s="180">
        <v>882.38</v>
      </c>
      <c r="I892" s="57"/>
      <c r="J892" s="57"/>
      <c r="K892" s="57"/>
      <c r="L892" s="57"/>
      <c r="M892" s="57"/>
      <c r="N892" s="57"/>
      <c r="O892" s="57"/>
      <c r="P892" s="57"/>
      <c r="Q892" s="57"/>
      <c r="R892" s="57"/>
      <c r="S892" s="57"/>
      <c r="T892" s="57"/>
      <c r="U892" s="57"/>
    </row>
    <row r="893" spans="1:21">
      <c r="A893" s="57"/>
      <c r="B893" s="179">
        <v>43423</v>
      </c>
      <c r="C893" s="108" t="s">
        <v>503</v>
      </c>
      <c r="D893" s="108" t="s">
        <v>507</v>
      </c>
      <c r="E893" s="108" t="s">
        <v>505</v>
      </c>
      <c r="F893" s="108" t="s">
        <v>1366</v>
      </c>
      <c r="G893" s="180">
        <v>4198.0210999999999</v>
      </c>
      <c r="H893" s="180">
        <v>7115.29</v>
      </c>
      <c r="I893" s="57"/>
      <c r="J893" s="57"/>
      <c r="K893" s="57"/>
      <c r="L893" s="57"/>
      <c r="M893" s="57"/>
      <c r="N893" s="57"/>
      <c r="O893" s="57"/>
      <c r="P893" s="57"/>
      <c r="Q893" s="57"/>
      <c r="R893" s="57"/>
      <c r="S893" s="57"/>
      <c r="T893" s="57"/>
      <c r="U893" s="57"/>
    </row>
    <row r="894" spans="1:21">
      <c r="A894" s="57"/>
      <c r="B894" s="179">
        <v>43074</v>
      </c>
      <c r="C894" s="108" t="s">
        <v>514</v>
      </c>
      <c r="D894" s="108" t="s">
        <v>526</v>
      </c>
      <c r="E894" s="108" t="s">
        <v>537</v>
      </c>
      <c r="F894" s="108" t="s">
        <v>1367</v>
      </c>
      <c r="G894" s="180">
        <v>2498.9850000000001</v>
      </c>
      <c r="H894" s="180">
        <v>3331.98</v>
      </c>
      <c r="I894" s="57"/>
      <c r="J894" s="57"/>
      <c r="K894" s="57"/>
      <c r="L894" s="57"/>
      <c r="M894" s="57"/>
      <c r="N894" s="57"/>
      <c r="O894" s="57"/>
      <c r="P894" s="57"/>
      <c r="Q894" s="57"/>
      <c r="R894" s="57"/>
      <c r="S894" s="57"/>
      <c r="T894" s="57"/>
      <c r="U894" s="57"/>
    </row>
    <row r="895" spans="1:21">
      <c r="A895" s="57"/>
      <c r="B895" s="179">
        <v>43158</v>
      </c>
      <c r="C895" s="108" t="s">
        <v>514</v>
      </c>
      <c r="D895" s="108" t="s">
        <v>528</v>
      </c>
      <c r="E895" s="108" t="s">
        <v>501</v>
      </c>
      <c r="F895" s="108" t="s">
        <v>1368</v>
      </c>
      <c r="G895" s="180">
        <v>5257.4895999999999</v>
      </c>
      <c r="H895" s="180">
        <v>5974.42</v>
      </c>
      <c r="I895" s="57"/>
      <c r="J895" s="57"/>
      <c r="K895" s="57"/>
      <c r="L895" s="57"/>
      <c r="M895" s="57"/>
      <c r="N895" s="57"/>
      <c r="O895" s="57"/>
      <c r="P895" s="57"/>
      <c r="Q895" s="57"/>
      <c r="R895" s="57"/>
      <c r="S895" s="57"/>
      <c r="T895" s="57"/>
      <c r="U895" s="57"/>
    </row>
    <row r="896" spans="1:21">
      <c r="A896" s="57"/>
      <c r="B896" s="179">
        <v>43068</v>
      </c>
      <c r="C896" s="108" t="s">
        <v>115</v>
      </c>
      <c r="D896" s="108" t="s">
        <v>500</v>
      </c>
      <c r="E896" s="108" t="s">
        <v>505</v>
      </c>
      <c r="F896" s="108" t="s">
        <v>1369</v>
      </c>
      <c r="G896" s="180">
        <v>2682.0261</v>
      </c>
      <c r="H896" s="180">
        <v>6237.27</v>
      </c>
      <c r="I896" s="57"/>
      <c r="J896" s="57"/>
      <c r="K896" s="57"/>
      <c r="L896" s="57"/>
      <c r="M896" s="57"/>
      <c r="N896" s="57"/>
      <c r="O896" s="57"/>
      <c r="P896" s="57"/>
      <c r="Q896" s="57"/>
      <c r="R896" s="57"/>
      <c r="S896" s="57"/>
      <c r="T896" s="57"/>
      <c r="U896" s="57"/>
    </row>
    <row r="897" spans="1:21">
      <c r="A897" s="57"/>
      <c r="B897" s="179">
        <v>43239</v>
      </c>
      <c r="C897" s="108" t="s">
        <v>503</v>
      </c>
      <c r="D897" s="108" t="s">
        <v>528</v>
      </c>
      <c r="E897" s="108" t="s">
        <v>569</v>
      </c>
      <c r="F897" s="108" t="s">
        <v>1370</v>
      </c>
      <c r="G897" s="180">
        <v>348.73200000000003</v>
      </c>
      <c r="H897" s="180">
        <v>774.96</v>
      </c>
      <c r="I897" s="57"/>
      <c r="J897" s="57"/>
      <c r="K897" s="57"/>
      <c r="L897" s="57"/>
      <c r="M897" s="57"/>
      <c r="N897" s="57"/>
      <c r="O897" s="57"/>
      <c r="P897" s="57"/>
      <c r="Q897" s="57"/>
      <c r="R897" s="57"/>
      <c r="S897" s="57"/>
      <c r="T897" s="57"/>
      <c r="U897" s="57"/>
    </row>
    <row r="898" spans="1:21">
      <c r="A898" s="57"/>
      <c r="B898" s="179">
        <v>42810</v>
      </c>
      <c r="C898" s="108" t="s">
        <v>514</v>
      </c>
      <c r="D898" s="108" t="s">
        <v>504</v>
      </c>
      <c r="E898" s="108" t="s">
        <v>530</v>
      </c>
      <c r="F898" s="108" t="s">
        <v>1371</v>
      </c>
      <c r="G898" s="180">
        <v>4446.2055</v>
      </c>
      <c r="H898" s="180">
        <v>4755.3</v>
      </c>
      <c r="I898" s="57"/>
      <c r="J898" s="57"/>
      <c r="K898" s="57"/>
      <c r="L898" s="57"/>
      <c r="M898" s="57"/>
      <c r="N898" s="57"/>
      <c r="O898" s="57"/>
      <c r="P898" s="57"/>
      <c r="Q898" s="57"/>
      <c r="R898" s="57"/>
      <c r="S898" s="57"/>
      <c r="T898" s="57"/>
      <c r="U898" s="57"/>
    </row>
    <row r="899" spans="1:21">
      <c r="A899" s="57"/>
      <c r="B899" s="179">
        <v>43161</v>
      </c>
      <c r="C899" s="108" t="s">
        <v>115</v>
      </c>
      <c r="D899" s="108" t="s">
        <v>510</v>
      </c>
      <c r="E899" s="108" t="s">
        <v>537</v>
      </c>
      <c r="F899" s="108" t="s">
        <v>1372</v>
      </c>
      <c r="G899" s="180">
        <v>1850.7735</v>
      </c>
      <c r="H899" s="180">
        <v>4112.83</v>
      </c>
      <c r="I899" s="57"/>
      <c r="J899" s="57"/>
      <c r="K899" s="57"/>
      <c r="L899" s="57"/>
      <c r="M899" s="57"/>
      <c r="N899" s="57"/>
      <c r="O899" s="57"/>
      <c r="P899" s="57"/>
      <c r="Q899" s="57"/>
      <c r="R899" s="57"/>
      <c r="S899" s="57"/>
      <c r="T899" s="57"/>
      <c r="U899" s="57"/>
    </row>
    <row r="900" spans="1:21">
      <c r="A900" s="57"/>
      <c r="B900" s="179">
        <v>42926</v>
      </c>
      <c r="C900" s="108" t="s">
        <v>503</v>
      </c>
      <c r="D900" s="108" t="s">
        <v>526</v>
      </c>
      <c r="E900" s="108" t="s">
        <v>505</v>
      </c>
      <c r="F900" s="108" t="s">
        <v>1373</v>
      </c>
      <c r="G900" s="180">
        <v>4456.2780000000002</v>
      </c>
      <c r="H900" s="180">
        <v>9902.84</v>
      </c>
      <c r="I900" s="57"/>
      <c r="J900" s="57"/>
      <c r="K900" s="57"/>
      <c r="L900" s="57"/>
      <c r="M900" s="57"/>
      <c r="N900" s="57"/>
      <c r="O900" s="57"/>
      <c r="P900" s="57"/>
      <c r="Q900" s="57"/>
      <c r="R900" s="57"/>
      <c r="S900" s="57"/>
      <c r="T900" s="57"/>
      <c r="U900" s="57"/>
    </row>
    <row r="901" spans="1:21">
      <c r="A901" s="57"/>
      <c r="B901" s="179">
        <v>43357</v>
      </c>
      <c r="C901" s="108" t="s">
        <v>503</v>
      </c>
      <c r="D901" s="108" t="s">
        <v>500</v>
      </c>
      <c r="E901" s="108" t="s">
        <v>515</v>
      </c>
      <c r="F901" s="108" t="s">
        <v>895</v>
      </c>
      <c r="G901" s="180">
        <v>4949.8724999999995</v>
      </c>
      <c r="H901" s="180">
        <v>6599.83</v>
      </c>
      <c r="I901" s="57"/>
      <c r="J901" s="57"/>
      <c r="K901" s="57"/>
      <c r="L901" s="57"/>
      <c r="M901" s="57"/>
      <c r="N901" s="57"/>
      <c r="O901" s="57"/>
      <c r="P901" s="57"/>
      <c r="Q901" s="57"/>
      <c r="R901" s="57"/>
      <c r="S901" s="57"/>
      <c r="T901" s="57"/>
      <c r="U901" s="57"/>
    </row>
    <row r="902" spans="1:21">
      <c r="A902" s="57"/>
      <c r="B902" s="179">
        <v>42960</v>
      </c>
      <c r="C902" s="108" t="s">
        <v>514</v>
      </c>
      <c r="D902" s="108" t="s">
        <v>500</v>
      </c>
      <c r="E902" s="108" t="s">
        <v>530</v>
      </c>
      <c r="F902" s="108" t="s">
        <v>1374</v>
      </c>
      <c r="G902" s="180">
        <v>425.30239999999998</v>
      </c>
      <c r="H902" s="180">
        <v>733.28</v>
      </c>
      <c r="I902" s="57"/>
      <c r="J902" s="57"/>
      <c r="K902" s="57"/>
      <c r="L902" s="57"/>
      <c r="M902" s="57"/>
      <c r="N902" s="57"/>
      <c r="O902" s="57"/>
      <c r="P902" s="57"/>
      <c r="Q902" s="57"/>
      <c r="R902" s="57"/>
      <c r="S902" s="57"/>
      <c r="T902" s="57"/>
      <c r="U902" s="57"/>
    </row>
    <row r="903" spans="1:21">
      <c r="A903" s="57"/>
      <c r="B903" s="179">
        <v>43306</v>
      </c>
      <c r="C903" s="108" t="s">
        <v>514</v>
      </c>
      <c r="D903" s="108" t="s">
        <v>500</v>
      </c>
      <c r="E903" s="108" t="s">
        <v>515</v>
      </c>
      <c r="F903" s="108" t="s">
        <v>1375</v>
      </c>
      <c r="G903" s="180">
        <v>1394.7221999999999</v>
      </c>
      <c r="H903" s="180">
        <v>3243.54</v>
      </c>
      <c r="I903" s="57"/>
      <c r="J903" s="57"/>
      <c r="K903" s="57"/>
      <c r="L903" s="57"/>
      <c r="M903" s="57"/>
      <c r="N903" s="57"/>
      <c r="O903" s="57"/>
      <c r="P903" s="57"/>
      <c r="Q903" s="57"/>
      <c r="R903" s="57"/>
      <c r="S903" s="57"/>
      <c r="T903" s="57"/>
      <c r="U903" s="57"/>
    </row>
    <row r="904" spans="1:21">
      <c r="A904" s="57"/>
      <c r="B904" s="179">
        <v>42829</v>
      </c>
      <c r="C904" s="108" t="s">
        <v>115</v>
      </c>
      <c r="D904" s="108" t="s">
        <v>404</v>
      </c>
      <c r="E904" s="108" t="s">
        <v>522</v>
      </c>
      <c r="F904" s="108" t="s">
        <v>1376</v>
      </c>
      <c r="G904" s="180">
        <v>1961.4825000000001</v>
      </c>
      <c r="H904" s="180">
        <v>2615.31</v>
      </c>
      <c r="I904" s="57"/>
      <c r="J904" s="57"/>
      <c r="K904" s="57"/>
      <c r="L904" s="57"/>
      <c r="M904" s="57"/>
      <c r="N904" s="57"/>
      <c r="O904" s="57"/>
      <c r="P904" s="57"/>
      <c r="Q904" s="57"/>
      <c r="R904" s="57"/>
      <c r="S904" s="57"/>
      <c r="T904" s="57"/>
      <c r="U904" s="57"/>
    </row>
    <row r="905" spans="1:21">
      <c r="A905" s="57"/>
      <c r="B905" s="179">
        <v>43281</v>
      </c>
      <c r="C905" s="108" t="s">
        <v>514</v>
      </c>
      <c r="D905" s="108" t="s">
        <v>404</v>
      </c>
      <c r="E905" s="108" t="s">
        <v>508</v>
      </c>
      <c r="F905" s="108" t="s">
        <v>1377</v>
      </c>
      <c r="G905" s="180">
        <v>1223.1178</v>
      </c>
      <c r="H905" s="180">
        <v>2844.46</v>
      </c>
      <c r="I905" s="57"/>
      <c r="J905" s="57"/>
      <c r="K905" s="57"/>
      <c r="L905" s="57"/>
      <c r="M905" s="57"/>
      <c r="N905" s="57"/>
      <c r="O905" s="57"/>
      <c r="P905" s="57"/>
      <c r="Q905" s="57"/>
      <c r="R905" s="57"/>
      <c r="S905" s="57"/>
      <c r="T905" s="57"/>
      <c r="U905" s="57"/>
    </row>
    <row r="906" spans="1:21">
      <c r="A906" s="57"/>
      <c r="B906" s="179">
        <v>42934</v>
      </c>
      <c r="C906" s="108" t="s">
        <v>108</v>
      </c>
      <c r="D906" s="108" t="s">
        <v>497</v>
      </c>
      <c r="E906" s="108" t="s">
        <v>524</v>
      </c>
      <c r="F906" s="108" t="s">
        <v>1378</v>
      </c>
      <c r="G906" s="180">
        <v>3413.9849999999997</v>
      </c>
      <c r="H906" s="180">
        <v>4551.9799999999996</v>
      </c>
      <c r="I906" s="57"/>
      <c r="J906" s="57"/>
      <c r="K906" s="57"/>
      <c r="L906" s="57"/>
      <c r="M906" s="57"/>
      <c r="N906" s="57"/>
      <c r="O906" s="57"/>
      <c r="P906" s="57"/>
      <c r="Q906" s="57"/>
      <c r="R906" s="57"/>
      <c r="S906" s="57"/>
      <c r="T906" s="57"/>
      <c r="U906" s="57"/>
    </row>
    <row r="907" spans="1:21">
      <c r="A907" s="57"/>
      <c r="B907" s="179">
        <v>43349</v>
      </c>
      <c r="C907" s="108" t="s">
        <v>503</v>
      </c>
      <c r="D907" s="108" t="s">
        <v>528</v>
      </c>
      <c r="E907" s="108" t="s">
        <v>508</v>
      </c>
      <c r="F907" s="108" t="s">
        <v>1379</v>
      </c>
      <c r="G907" s="180">
        <v>3595.4837000000002</v>
      </c>
      <c r="H907" s="180">
        <v>8361.59</v>
      </c>
      <c r="I907" s="57"/>
      <c r="J907" s="57"/>
      <c r="K907" s="57"/>
      <c r="L907" s="57"/>
      <c r="M907" s="57"/>
      <c r="N907" s="57"/>
      <c r="O907" s="57"/>
      <c r="P907" s="57"/>
      <c r="Q907" s="57"/>
      <c r="R907" s="57"/>
      <c r="S907" s="57"/>
      <c r="T907" s="57"/>
      <c r="U907" s="57"/>
    </row>
    <row r="908" spans="1:21">
      <c r="A908" s="57"/>
      <c r="B908" s="179">
        <v>42954</v>
      </c>
      <c r="C908" s="108" t="s">
        <v>108</v>
      </c>
      <c r="D908" s="108" t="s">
        <v>404</v>
      </c>
      <c r="E908" s="108" t="s">
        <v>569</v>
      </c>
      <c r="F908" s="108" t="s">
        <v>1380</v>
      </c>
      <c r="G908" s="180">
        <v>8482.2452000000012</v>
      </c>
      <c r="H908" s="180">
        <v>9071.92</v>
      </c>
      <c r="I908" s="57"/>
      <c r="J908" s="57"/>
      <c r="K908" s="57"/>
      <c r="L908" s="57"/>
      <c r="M908" s="57"/>
      <c r="N908" s="57"/>
      <c r="O908" s="57"/>
      <c r="P908" s="57"/>
      <c r="Q908" s="57"/>
      <c r="R908" s="57"/>
      <c r="S908" s="57"/>
      <c r="T908" s="57"/>
      <c r="U908" s="57"/>
    </row>
    <row r="909" spans="1:21">
      <c r="A909" s="57"/>
      <c r="B909" s="179">
        <v>43351</v>
      </c>
      <c r="C909" s="108" t="s">
        <v>496</v>
      </c>
      <c r="D909" s="108" t="s">
        <v>504</v>
      </c>
      <c r="E909" s="108" t="s">
        <v>511</v>
      </c>
      <c r="F909" s="108" t="s">
        <v>1381</v>
      </c>
      <c r="G909" s="180">
        <v>3285.9920499999998</v>
      </c>
      <c r="H909" s="180">
        <v>3514.43</v>
      </c>
      <c r="I909" s="57"/>
      <c r="J909" s="57"/>
      <c r="K909" s="57"/>
      <c r="L909" s="57"/>
      <c r="M909" s="57"/>
      <c r="N909" s="57"/>
      <c r="O909" s="57"/>
      <c r="P909" s="57"/>
      <c r="Q909" s="57"/>
      <c r="R909" s="57"/>
      <c r="S909" s="57"/>
      <c r="T909" s="57"/>
      <c r="U909" s="57"/>
    </row>
    <row r="910" spans="1:21">
      <c r="A910" s="57"/>
      <c r="B910" s="179">
        <v>42901</v>
      </c>
      <c r="C910" s="108" t="s">
        <v>514</v>
      </c>
      <c r="D910" s="108" t="s">
        <v>507</v>
      </c>
      <c r="E910" s="108" t="s">
        <v>498</v>
      </c>
      <c r="F910" s="108" t="s">
        <v>1104</v>
      </c>
      <c r="G910" s="180">
        <v>6971.4974999999995</v>
      </c>
      <c r="H910" s="180">
        <v>9295.33</v>
      </c>
      <c r="I910" s="57"/>
      <c r="J910" s="57"/>
      <c r="K910" s="57"/>
      <c r="L910" s="57"/>
      <c r="M910" s="57"/>
      <c r="N910" s="57"/>
      <c r="O910" s="57"/>
      <c r="P910" s="57"/>
      <c r="Q910" s="57"/>
      <c r="R910" s="57"/>
      <c r="S910" s="57"/>
      <c r="T910" s="57"/>
      <c r="U910" s="57"/>
    </row>
    <row r="911" spans="1:21">
      <c r="A911" s="57"/>
      <c r="B911" s="179">
        <v>43273</v>
      </c>
      <c r="C911" s="108" t="s">
        <v>503</v>
      </c>
      <c r="D911" s="108" t="s">
        <v>500</v>
      </c>
      <c r="E911" s="108" t="s">
        <v>537</v>
      </c>
      <c r="F911" s="108" t="s">
        <v>1382</v>
      </c>
      <c r="G911" s="180">
        <v>1658.9013</v>
      </c>
      <c r="H911" s="180">
        <v>3857.91</v>
      </c>
      <c r="I911" s="57"/>
      <c r="J911" s="57"/>
      <c r="K911" s="57"/>
      <c r="L911" s="57"/>
      <c r="M911" s="57"/>
      <c r="N911" s="57"/>
      <c r="O911" s="57"/>
      <c r="P911" s="57"/>
      <c r="Q911" s="57"/>
      <c r="R911" s="57"/>
      <c r="S911" s="57"/>
      <c r="T911" s="57"/>
      <c r="U911" s="57"/>
    </row>
    <row r="912" spans="1:21">
      <c r="A912" s="57"/>
      <c r="B912" s="179">
        <v>42900</v>
      </c>
      <c r="C912" s="108" t="s">
        <v>503</v>
      </c>
      <c r="D912" s="108" t="s">
        <v>504</v>
      </c>
      <c r="E912" s="108" t="s">
        <v>508</v>
      </c>
      <c r="F912" s="108" t="s">
        <v>1383</v>
      </c>
      <c r="G912" s="180">
        <v>1378.2446</v>
      </c>
      <c r="H912" s="180">
        <v>3205.22</v>
      </c>
      <c r="I912" s="57"/>
      <c r="J912" s="57"/>
      <c r="K912" s="57"/>
      <c r="L912" s="57"/>
      <c r="M912" s="57"/>
      <c r="N912" s="57"/>
      <c r="O912" s="57"/>
      <c r="P912" s="57"/>
      <c r="Q912" s="57"/>
      <c r="R912" s="57"/>
      <c r="S912" s="57"/>
      <c r="T912" s="57"/>
      <c r="U912" s="57"/>
    </row>
    <row r="913" spans="1:21">
      <c r="A913" s="57"/>
      <c r="B913" s="179">
        <v>43402</v>
      </c>
      <c r="C913" s="108" t="s">
        <v>496</v>
      </c>
      <c r="D913" s="108" t="s">
        <v>504</v>
      </c>
      <c r="E913" s="108" t="s">
        <v>562</v>
      </c>
      <c r="F913" s="108" t="s">
        <v>1384</v>
      </c>
      <c r="G913" s="180">
        <v>2365.7919999999999</v>
      </c>
      <c r="H913" s="180">
        <v>2688.4</v>
      </c>
      <c r="I913" s="57"/>
      <c r="J913" s="57"/>
      <c r="K913" s="57"/>
      <c r="L913" s="57"/>
      <c r="M913" s="57"/>
      <c r="N913" s="57"/>
      <c r="O913" s="57"/>
      <c r="P913" s="57"/>
      <c r="Q913" s="57"/>
      <c r="R913" s="57"/>
      <c r="S913" s="57"/>
      <c r="T913" s="57"/>
      <c r="U913" s="57"/>
    </row>
    <row r="914" spans="1:21">
      <c r="A914" s="57"/>
      <c r="B914" s="179">
        <v>42814</v>
      </c>
      <c r="C914" s="108" t="s">
        <v>503</v>
      </c>
      <c r="D914" s="108" t="s">
        <v>507</v>
      </c>
      <c r="E914" s="108" t="s">
        <v>520</v>
      </c>
      <c r="F914" s="108" t="s">
        <v>1385</v>
      </c>
      <c r="G914" s="180">
        <v>3705.6373999999996</v>
      </c>
      <c r="H914" s="180">
        <v>6389.03</v>
      </c>
      <c r="I914" s="57"/>
      <c r="J914" s="57"/>
      <c r="K914" s="57"/>
      <c r="L914" s="57"/>
      <c r="M914" s="57"/>
      <c r="N914" s="57"/>
      <c r="O914" s="57"/>
      <c r="P914" s="57"/>
      <c r="Q914" s="57"/>
      <c r="R914" s="57"/>
      <c r="S914" s="57"/>
      <c r="T914" s="57"/>
      <c r="U914" s="57"/>
    </row>
    <row r="915" spans="1:21">
      <c r="A915" s="57"/>
      <c r="B915" s="179">
        <v>43172</v>
      </c>
      <c r="C915" s="108" t="s">
        <v>115</v>
      </c>
      <c r="D915" s="108" t="s">
        <v>504</v>
      </c>
      <c r="E915" s="108" t="s">
        <v>569</v>
      </c>
      <c r="F915" s="108" t="s">
        <v>1386</v>
      </c>
      <c r="G915" s="180">
        <v>1126.1528000000001</v>
      </c>
      <c r="H915" s="180">
        <v>2618.96</v>
      </c>
      <c r="I915" s="57"/>
      <c r="J915" s="57"/>
      <c r="K915" s="57"/>
      <c r="L915" s="57"/>
      <c r="M915" s="57"/>
      <c r="N915" s="57"/>
      <c r="O915" s="57"/>
      <c r="P915" s="57"/>
      <c r="Q915" s="57"/>
      <c r="R915" s="57"/>
      <c r="S915" s="57"/>
      <c r="T915" s="57"/>
      <c r="U915" s="57"/>
    </row>
    <row r="916" spans="1:21">
      <c r="A916" s="57"/>
      <c r="B916" s="179">
        <v>42817</v>
      </c>
      <c r="C916" s="108" t="s">
        <v>514</v>
      </c>
      <c r="D916" s="108" t="s">
        <v>528</v>
      </c>
      <c r="E916" s="108" t="s">
        <v>501</v>
      </c>
      <c r="F916" s="108" t="s">
        <v>1387</v>
      </c>
      <c r="G916" s="180">
        <v>1496.6930000000002</v>
      </c>
      <c r="H916" s="180">
        <v>2721.26</v>
      </c>
      <c r="I916" s="57"/>
      <c r="J916" s="57"/>
      <c r="K916" s="57"/>
      <c r="L916" s="57"/>
      <c r="M916" s="57"/>
      <c r="N916" s="57"/>
      <c r="O916" s="57"/>
      <c r="P916" s="57"/>
      <c r="Q916" s="57"/>
      <c r="R916" s="57"/>
      <c r="S916" s="57"/>
      <c r="T916" s="57"/>
      <c r="U916" s="57"/>
    </row>
    <row r="917" spans="1:21">
      <c r="A917" s="57"/>
      <c r="B917" s="179">
        <v>43239</v>
      </c>
      <c r="C917" s="108" t="s">
        <v>503</v>
      </c>
      <c r="D917" s="108" t="s">
        <v>404</v>
      </c>
      <c r="E917" s="108" t="s">
        <v>501</v>
      </c>
      <c r="F917" s="108" t="s">
        <v>1388</v>
      </c>
      <c r="G917" s="180">
        <v>5267.8741500000006</v>
      </c>
      <c r="H917" s="180">
        <v>5634.09</v>
      </c>
      <c r="I917" s="57"/>
      <c r="J917" s="57"/>
      <c r="K917" s="57"/>
      <c r="L917" s="57"/>
      <c r="M917" s="57"/>
      <c r="N917" s="57"/>
      <c r="O917" s="57"/>
      <c r="P917" s="57"/>
      <c r="Q917" s="57"/>
      <c r="R917" s="57"/>
      <c r="S917" s="57"/>
      <c r="T917" s="57"/>
      <c r="U917" s="57"/>
    </row>
    <row r="918" spans="1:21">
      <c r="A918" s="57"/>
      <c r="B918" s="179">
        <v>42930</v>
      </c>
      <c r="C918" s="108" t="s">
        <v>503</v>
      </c>
      <c r="D918" s="108" t="s">
        <v>510</v>
      </c>
      <c r="E918" s="108" t="s">
        <v>562</v>
      </c>
      <c r="F918" s="108" t="s">
        <v>1389</v>
      </c>
      <c r="G918" s="180">
        <v>4413.6810000000005</v>
      </c>
      <c r="H918" s="180">
        <v>9808.18</v>
      </c>
      <c r="I918" s="57"/>
      <c r="J918" s="57"/>
      <c r="K918" s="57"/>
      <c r="L918" s="57"/>
      <c r="M918" s="57"/>
      <c r="N918" s="57"/>
      <c r="O918" s="57"/>
      <c r="P918" s="57"/>
      <c r="Q918" s="57"/>
      <c r="R918" s="57"/>
      <c r="S918" s="57"/>
      <c r="T918" s="57"/>
      <c r="U918" s="57"/>
    </row>
    <row r="919" spans="1:21">
      <c r="A919" s="57"/>
      <c r="B919" s="179">
        <v>43377</v>
      </c>
      <c r="C919" s="108" t="s">
        <v>108</v>
      </c>
      <c r="D919" s="108" t="s">
        <v>497</v>
      </c>
      <c r="E919" s="108" t="s">
        <v>530</v>
      </c>
      <c r="F919" s="108" t="s">
        <v>1390</v>
      </c>
      <c r="G919" s="180">
        <v>620.58029999999997</v>
      </c>
      <c r="H919" s="180">
        <v>1443.21</v>
      </c>
      <c r="I919" s="57"/>
      <c r="J919" s="57"/>
      <c r="K919" s="57"/>
      <c r="L919" s="57"/>
      <c r="M919" s="57"/>
      <c r="N919" s="57"/>
      <c r="O919" s="57"/>
      <c r="P919" s="57"/>
      <c r="Q919" s="57"/>
      <c r="R919" s="57"/>
      <c r="S919" s="57"/>
      <c r="T919" s="57"/>
      <c r="U919" s="57"/>
    </row>
    <row r="920" spans="1:21">
      <c r="A920" s="57"/>
      <c r="B920" s="179">
        <v>42829</v>
      </c>
      <c r="C920" s="108" t="s">
        <v>108</v>
      </c>
      <c r="D920" s="108" t="s">
        <v>404</v>
      </c>
      <c r="E920" s="108" t="s">
        <v>535</v>
      </c>
      <c r="F920" s="108" t="s">
        <v>1391</v>
      </c>
      <c r="G920" s="180">
        <v>5554.4544000000005</v>
      </c>
      <c r="H920" s="180">
        <v>6311.88</v>
      </c>
      <c r="I920" s="57"/>
      <c r="J920" s="57"/>
      <c r="K920" s="57"/>
      <c r="L920" s="57"/>
      <c r="M920" s="57"/>
      <c r="N920" s="57"/>
      <c r="O920" s="57"/>
      <c r="P920" s="57"/>
      <c r="Q920" s="57"/>
      <c r="R920" s="57"/>
      <c r="S920" s="57"/>
      <c r="T920" s="57"/>
      <c r="U920" s="57"/>
    </row>
    <row r="921" spans="1:21">
      <c r="A921" s="57"/>
      <c r="B921" s="179">
        <v>43151</v>
      </c>
      <c r="C921" s="108" t="s">
        <v>503</v>
      </c>
      <c r="D921" s="108" t="s">
        <v>510</v>
      </c>
      <c r="E921" s="108" t="s">
        <v>535</v>
      </c>
      <c r="F921" s="108" t="s">
        <v>1392</v>
      </c>
      <c r="G921" s="180">
        <v>2423.79</v>
      </c>
      <c r="H921" s="180">
        <v>5386.2</v>
      </c>
      <c r="I921" s="57"/>
      <c r="J921" s="57"/>
      <c r="K921" s="57"/>
      <c r="L921" s="57"/>
      <c r="M921" s="57"/>
      <c r="N921" s="57"/>
      <c r="O921" s="57"/>
      <c r="P921" s="57"/>
      <c r="Q921" s="57"/>
      <c r="R921" s="57"/>
      <c r="S921" s="57"/>
      <c r="T921" s="57"/>
      <c r="U921" s="57"/>
    </row>
    <row r="922" spans="1:21">
      <c r="A922" s="57"/>
      <c r="B922" s="179">
        <v>42840</v>
      </c>
      <c r="C922" s="108" t="s">
        <v>496</v>
      </c>
      <c r="D922" s="108" t="s">
        <v>507</v>
      </c>
      <c r="E922" s="108" t="s">
        <v>522</v>
      </c>
      <c r="F922" s="108" t="s">
        <v>1393</v>
      </c>
      <c r="G922" s="180">
        <v>1935.9611</v>
      </c>
      <c r="H922" s="180">
        <v>3281.29</v>
      </c>
      <c r="I922" s="57"/>
      <c r="J922" s="57"/>
      <c r="K922" s="57"/>
      <c r="L922" s="57"/>
      <c r="M922" s="57"/>
      <c r="N922" s="57"/>
      <c r="O922" s="57"/>
      <c r="P922" s="57"/>
      <c r="Q922" s="57"/>
      <c r="R922" s="57"/>
      <c r="S922" s="57"/>
      <c r="T922" s="57"/>
      <c r="U922" s="57"/>
    </row>
    <row r="923" spans="1:21">
      <c r="A923" s="57"/>
      <c r="B923" s="179">
        <v>43107</v>
      </c>
      <c r="C923" s="108" t="s">
        <v>496</v>
      </c>
      <c r="D923" s="108" t="s">
        <v>500</v>
      </c>
      <c r="E923" s="108" t="s">
        <v>569</v>
      </c>
      <c r="F923" s="108" t="s">
        <v>1394</v>
      </c>
      <c r="G923" s="180">
        <v>1406.34</v>
      </c>
      <c r="H923" s="180">
        <v>3125.2</v>
      </c>
      <c r="I923" s="57"/>
      <c r="J923" s="57"/>
      <c r="K923" s="57"/>
      <c r="L923" s="57"/>
      <c r="M923" s="57"/>
      <c r="N923" s="57"/>
      <c r="O923" s="57"/>
      <c r="P923" s="57"/>
      <c r="Q923" s="57"/>
      <c r="R923" s="57"/>
      <c r="S923" s="57"/>
      <c r="T923" s="57"/>
      <c r="U923" s="57"/>
    </row>
    <row r="924" spans="1:21">
      <c r="A924" s="57"/>
      <c r="B924" s="179">
        <v>42930</v>
      </c>
      <c r="C924" s="108" t="s">
        <v>514</v>
      </c>
      <c r="D924" s="108" t="s">
        <v>528</v>
      </c>
      <c r="E924" s="108" t="s">
        <v>508</v>
      </c>
      <c r="F924" s="108" t="s">
        <v>1395</v>
      </c>
      <c r="G924" s="180">
        <v>7702.4739000000009</v>
      </c>
      <c r="H924" s="180">
        <v>8237.94</v>
      </c>
      <c r="I924" s="57"/>
      <c r="J924" s="57"/>
      <c r="K924" s="57"/>
      <c r="L924" s="57"/>
      <c r="M924" s="57"/>
      <c r="N924" s="57"/>
      <c r="O924" s="57"/>
      <c r="P924" s="57"/>
      <c r="Q924" s="57"/>
      <c r="R924" s="57"/>
      <c r="S924" s="57"/>
      <c r="T924" s="57"/>
      <c r="U924" s="57"/>
    </row>
    <row r="925" spans="1:21">
      <c r="A925" s="57"/>
      <c r="B925" s="179">
        <v>43297</v>
      </c>
      <c r="C925" s="108" t="s">
        <v>108</v>
      </c>
      <c r="D925" s="108" t="s">
        <v>404</v>
      </c>
      <c r="E925" s="108" t="s">
        <v>505</v>
      </c>
      <c r="F925" s="108" t="s">
        <v>1396</v>
      </c>
      <c r="G925" s="180">
        <v>858.46379999999988</v>
      </c>
      <c r="H925" s="180">
        <v>1480.11</v>
      </c>
      <c r="I925" s="57"/>
      <c r="J925" s="57"/>
      <c r="K925" s="57"/>
      <c r="L925" s="57"/>
      <c r="M925" s="57"/>
      <c r="N925" s="57"/>
      <c r="O925" s="57"/>
      <c r="P925" s="57"/>
      <c r="Q925" s="57"/>
      <c r="R925" s="57"/>
      <c r="S925" s="57"/>
      <c r="T925" s="57"/>
      <c r="U925" s="57"/>
    </row>
    <row r="926" spans="1:21">
      <c r="A926" s="57"/>
      <c r="B926" s="179">
        <v>42929</v>
      </c>
      <c r="C926" s="108" t="s">
        <v>514</v>
      </c>
      <c r="D926" s="108" t="s">
        <v>510</v>
      </c>
      <c r="E926" s="108" t="s">
        <v>505</v>
      </c>
      <c r="F926" s="108" t="s">
        <v>1397</v>
      </c>
      <c r="G926" s="180">
        <v>690.33339999999998</v>
      </c>
      <c r="H926" s="180">
        <v>1190.23</v>
      </c>
      <c r="I926" s="57"/>
      <c r="J926" s="57"/>
      <c r="K926" s="57"/>
      <c r="L926" s="57"/>
      <c r="M926" s="57"/>
      <c r="N926" s="57"/>
      <c r="O926" s="57"/>
      <c r="P926" s="57"/>
      <c r="Q926" s="57"/>
      <c r="R926" s="57"/>
      <c r="S926" s="57"/>
      <c r="T926" s="57"/>
      <c r="U926" s="57"/>
    </row>
    <row r="927" spans="1:21">
      <c r="A927" s="57"/>
      <c r="B927" s="179">
        <v>43139</v>
      </c>
      <c r="C927" s="108" t="s">
        <v>514</v>
      </c>
      <c r="D927" s="108" t="s">
        <v>500</v>
      </c>
      <c r="E927" s="108" t="s">
        <v>515</v>
      </c>
      <c r="F927" s="108" t="s">
        <v>1398</v>
      </c>
      <c r="G927" s="180">
        <v>2764.6918000000001</v>
      </c>
      <c r="H927" s="180">
        <v>7472.14</v>
      </c>
      <c r="I927" s="57"/>
      <c r="J927" s="57"/>
      <c r="K927" s="57"/>
      <c r="L927" s="57"/>
      <c r="M927" s="57"/>
      <c r="N927" s="57"/>
      <c r="O927" s="57"/>
      <c r="P927" s="57"/>
      <c r="Q927" s="57"/>
      <c r="R927" s="57"/>
      <c r="S927" s="57"/>
      <c r="T927" s="57"/>
      <c r="U927" s="57"/>
    </row>
    <row r="928" spans="1:21">
      <c r="A928" s="57"/>
      <c r="B928" s="179">
        <v>43037</v>
      </c>
      <c r="C928" s="108" t="s">
        <v>108</v>
      </c>
      <c r="D928" s="108" t="s">
        <v>507</v>
      </c>
      <c r="E928" s="108" t="s">
        <v>515</v>
      </c>
      <c r="F928" s="108" t="s">
        <v>1399</v>
      </c>
      <c r="G928" s="180">
        <v>3180.6213999999995</v>
      </c>
      <c r="H928" s="180">
        <v>5483.83</v>
      </c>
      <c r="I928" s="57"/>
      <c r="J928" s="57"/>
      <c r="K928" s="57"/>
      <c r="L928" s="57"/>
      <c r="M928" s="57"/>
      <c r="N928" s="57"/>
      <c r="O928" s="57"/>
      <c r="P928" s="57"/>
      <c r="Q928" s="57"/>
      <c r="R928" s="57"/>
      <c r="S928" s="57"/>
      <c r="T928" s="57"/>
      <c r="U928" s="57"/>
    </row>
    <row r="929" spans="1:21">
      <c r="A929" s="57"/>
      <c r="B929" s="179">
        <v>43208</v>
      </c>
      <c r="C929" s="108" t="s">
        <v>115</v>
      </c>
      <c r="D929" s="108" t="s">
        <v>497</v>
      </c>
      <c r="E929" s="108" t="s">
        <v>498</v>
      </c>
      <c r="F929" s="108" t="s">
        <v>1400</v>
      </c>
      <c r="G929" s="180">
        <v>2322.1385</v>
      </c>
      <c r="H929" s="180">
        <v>4222.07</v>
      </c>
      <c r="I929" s="57"/>
      <c r="J929" s="57"/>
      <c r="K929" s="57"/>
      <c r="L929" s="57"/>
      <c r="M929" s="57"/>
      <c r="N929" s="57"/>
      <c r="O929" s="57"/>
      <c r="P929" s="57"/>
      <c r="Q929" s="57"/>
      <c r="R929" s="57"/>
      <c r="S929" s="57"/>
      <c r="T929" s="57"/>
      <c r="U929" s="57"/>
    </row>
    <row r="930" spans="1:21">
      <c r="A930" s="57"/>
      <c r="B930" s="179">
        <v>42751</v>
      </c>
      <c r="C930" s="108" t="s">
        <v>108</v>
      </c>
      <c r="D930" s="108" t="s">
        <v>497</v>
      </c>
      <c r="E930" s="108" t="s">
        <v>515</v>
      </c>
      <c r="F930" s="108" t="s">
        <v>1401</v>
      </c>
      <c r="G930" s="180">
        <v>516.01400000000001</v>
      </c>
      <c r="H930" s="180">
        <v>874.6</v>
      </c>
      <c r="I930" s="57"/>
      <c r="J930" s="57"/>
      <c r="K930" s="57"/>
      <c r="L930" s="57"/>
      <c r="M930" s="57"/>
      <c r="N930" s="57"/>
      <c r="O930" s="57"/>
      <c r="P930" s="57"/>
      <c r="Q930" s="57"/>
      <c r="R930" s="57"/>
      <c r="S930" s="57"/>
      <c r="T930" s="57"/>
      <c r="U930" s="57"/>
    </row>
    <row r="931" spans="1:21">
      <c r="A931" s="57"/>
      <c r="B931" s="179">
        <v>43349</v>
      </c>
      <c r="C931" s="108" t="s">
        <v>108</v>
      </c>
      <c r="D931" s="108" t="s">
        <v>504</v>
      </c>
      <c r="E931" s="108" t="s">
        <v>524</v>
      </c>
      <c r="F931" s="108" t="s">
        <v>1402</v>
      </c>
      <c r="G931" s="180">
        <v>826.56804999999997</v>
      </c>
      <c r="H931" s="180">
        <v>884.03</v>
      </c>
      <c r="I931" s="57"/>
      <c r="J931" s="57"/>
      <c r="K931" s="57"/>
      <c r="L931" s="57"/>
      <c r="M931" s="57"/>
      <c r="N931" s="57"/>
      <c r="O931" s="57"/>
      <c r="P931" s="57"/>
      <c r="Q931" s="57"/>
      <c r="R931" s="57"/>
      <c r="S931" s="57"/>
      <c r="T931" s="57"/>
      <c r="U931" s="57"/>
    </row>
    <row r="932" spans="1:21">
      <c r="A932" s="57"/>
      <c r="B932" s="179">
        <v>42749</v>
      </c>
      <c r="C932" s="108" t="s">
        <v>514</v>
      </c>
      <c r="D932" s="108" t="s">
        <v>404</v>
      </c>
      <c r="E932" s="108" t="s">
        <v>569</v>
      </c>
      <c r="F932" s="108" t="s">
        <v>1403</v>
      </c>
      <c r="G932" s="180">
        <v>2876.2097999999996</v>
      </c>
      <c r="H932" s="180">
        <v>6688.86</v>
      </c>
      <c r="I932" s="57"/>
      <c r="J932" s="57"/>
      <c r="K932" s="57"/>
      <c r="L932" s="57"/>
      <c r="M932" s="57"/>
      <c r="N932" s="57"/>
      <c r="O932" s="57"/>
      <c r="P932" s="57"/>
      <c r="Q932" s="57"/>
      <c r="R932" s="57"/>
      <c r="S932" s="57"/>
      <c r="T932" s="57"/>
      <c r="U932" s="57"/>
    </row>
    <row r="933" spans="1:21">
      <c r="A933" s="57"/>
      <c r="B933" s="179">
        <v>43235</v>
      </c>
      <c r="C933" s="108" t="s">
        <v>514</v>
      </c>
      <c r="D933" s="108" t="s">
        <v>404</v>
      </c>
      <c r="E933" s="108" t="s">
        <v>522</v>
      </c>
      <c r="F933" s="108" t="s">
        <v>1404</v>
      </c>
      <c r="G933" s="180">
        <v>2720.7565000000004</v>
      </c>
      <c r="H933" s="180">
        <v>2909.9</v>
      </c>
      <c r="I933" s="57"/>
      <c r="J933" s="57"/>
      <c r="K933" s="57"/>
      <c r="L933" s="57"/>
      <c r="M933" s="57"/>
      <c r="N933" s="57"/>
      <c r="O933" s="57"/>
      <c r="P933" s="57"/>
      <c r="Q933" s="57"/>
      <c r="R933" s="57"/>
      <c r="S933" s="57"/>
      <c r="T933" s="57"/>
      <c r="U933" s="57"/>
    </row>
    <row r="934" spans="1:21">
      <c r="A934" s="57"/>
      <c r="B934" s="179">
        <v>42843</v>
      </c>
      <c r="C934" s="108" t="s">
        <v>503</v>
      </c>
      <c r="D934" s="108" t="s">
        <v>528</v>
      </c>
      <c r="E934" s="108" t="s">
        <v>511</v>
      </c>
      <c r="F934" s="108" t="s">
        <v>1405</v>
      </c>
      <c r="G934" s="180">
        <v>3239.9900500000003</v>
      </c>
      <c r="H934" s="180">
        <v>3465.23</v>
      </c>
      <c r="I934" s="57"/>
      <c r="J934" s="57"/>
      <c r="K934" s="57"/>
      <c r="L934" s="57"/>
      <c r="M934" s="57"/>
      <c r="N934" s="57"/>
      <c r="O934" s="57"/>
      <c r="P934" s="57"/>
      <c r="Q934" s="57"/>
      <c r="R934" s="57"/>
      <c r="S934" s="57"/>
      <c r="T934" s="57"/>
      <c r="U934" s="57"/>
    </row>
    <row r="935" spans="1:21">
      <c r="A935" s="57"/>
      <c r="B935" s="179">
        <v>43460</v>
      </c>
      <c r="C935" s="108" t="s">
        <v>503</v>
      </c>
      <c r="D935" s="108" t="s">
        <v>528</v>
      </c>
      <c r="E935" s="108" t="s">
        <v>501</v>
      </c>
      <c r="F935" s="108" t="s">
        <v>1406</v>
      </c>
      <c r="G935" s="180">
        <v>1063.7899</v>
      </c>
      <c r="H935" s="180">
        <v>2473.9299999999998</v>
      </c>
      <c r="I935" s="57"/>
      <c r="J935" s="57"/>
      <c r="K935" s="57"/>
      <c r="L935" s="57"/>
      <c r="M935" s="57"/>
      <c r="N935" s="57"/>
      <c r="O935" s="57"/>
      <c r="P935" s="57"/>
      <c r="Q935" s="57"/>
      <c r="R935" s="57"/>
      <c r="S935" s="57"/>
      <c r="T935" s="57"/>
      <c r="U935" s="57"/>
    </row>
    <row r="936" spans="1:21">
      <c r="A936" s="57"/>
      <c r="B936" s="179">
        <v>43056</v>
      </c>
      <c r="C936" s="108" t="s">
        <v>115</v>
      </c>
      <c r="D936" s="108" t="s">
        <v>528</v>
      </c>
      <c r="E936" s="108" t="s">
        <v>505</v>
      </c>
      <c r="F936" s="108" t="s">
        <v>1407</v>
      </c>
      <c r="G936" s="180">
        <v>3404.2008000000001</v>
      </c>
      <c r="H936" s="180">
        <v>3868.41</v>
      </c>
      <c r="I936" s="57"/>
      <c r="J936" s="57"/>
      <c r="K936" s="57"/>
      <c r="L936" s="57"/>
      <c r="M936" s="57"/>
      <c r="N936" s="57"/>
      <c r="O936" s="57"/>
      <c r="P936" s="57"/>
      <c r="Q936" s="57"/>
      <c r="R936" s="57"/>
      <c r="S936" s="57"/>
      <c r="T936" s="57"/>
      <c r="U936" s="57"/>
    </row>
    <row r="937" spans="1:21">
      <c r="A937" s="57"/>
      <c r="B937" s="179">
        <v>43328</v>
      </c>
      <c r="C937" s="108" t="s">
        <v>514</v>
      </c>
      <c r="D937" s="108" t="s">
        <v>404</v>
      </c>
      <c r="E937" s="108" t="s">
        <v>530</v>
      </c>
      <c r="F937" s="108" t="s">
        <v>1408</v>
      </c>
      <c r="G937" s="180">
        <v>4670.8316000000004</v>
      </c>
      <c r="H937" s="180">
        <v>6868.87</v>
      </c>
      <c r="I937" s="57"/>
      <c r="J937" s="57"/>
      <c r="K937" s="57"/>
      <c r="L937" s="57"/>
      <c r="M937" s="57"/>
      <c r="N937" s="57"/>
      <c r="O937" s="57"/>
      <c r="P937" s="57"/>
      <c r="Q937" s="57"/>
      <c r="R937" s="57"/>
      <c r="S937" s="57"/>
      <c r="T937" s="57"/>
      <c r="U937" s="57"/>
    </row>
    <row r="938" spans="1:21">
      <c r="A938" s="57"/>
      <c r="B938" s="179">
        <v>42786</v>
      </c>
      <c r="C938" s="108" t="s">
        <v>115</v>
      </c>
      <c r="D938" s="108" t="s">
        <v>404</v>
      </c>
      <c r="E938" s="108" t="s">
        <v>537</v>
      </c>
      <c r="F938" s="108" t="s">
        <v>1409</v>
      </c>
      <c r="G938" s="180">
        <v>1201.3275000000001</v>
      </c>
      <c r="H938" s="180">
        <v>1601.77</v>
      </c>
      <c r="I938" s="57"/>
      <c r="J938" s="57"/>
      <c r="K938" s="57"/>
      <c r="L938" s="57"/>
      <c r="M938" s="57"/>
      <c r="N938" s="57"/>
      <c r="O938" s="57"/>
      <c r="P938" s="57"/>
      <c r="Q938" s="57"/>
      <c r="R938" s="57"/>
      <c r="S938" s="57"/>
      <c r="T938" s="57"/>
      <c r="U938" s="57"/>
    </row>
    <row r="939" spans="1:21">
      <c r="A939" s="57"/>
      <c r="B939" s="179">
        <v>43206</v>
      </c>
      <c r="C939" s="108" t="s">
        <v>115</v>
      </c>
      <c r="D939" s="108" t="s">
        <v>500</v>
      </c>
      <c r="E939" s="108" t="s">
        <v>515</v>
      </c>
      <c r="F939" s="108" t="s">
        <v>1410</v>
      </c>
      <c r="G939" s="180">
        <v>2521.9542999999999</v>
      </c>
      <c r="H939" s="180">
        <v>5865.01</v>
      </c>
      <c r="I939" s="57"/>
      <c r="J939" s="57"/>
      <c r="K939" s="57"/>
      <c r="L939" s="57"/>
      <c r="M939" s="57"/>
      <c r="N939" s="57"/>
      <c r="O939" s="57"/>
      <c r="P939" s="57"/>
      <c r="Q939" s="57"/>
      <c r="R939" s="57"/>
      <c r="S939" s="57"/>
      <c r="T939" s="57"/>
      <c r="U939" s="57"/>
    </row>
    <row r="940" spans="1:21">
      <c r="A940" s="57"/>
      <c r="B940" s="179">
        <v>43073</v>
      </c>
      <c r="C940" s="108" t="s">
        <v>514</v>
      </c>
      <c r="D940" s="108" t="s">
        <v>504</v>
      </c>
      <c r="E940" s="108" t="s">
        <v>535</v>
      </c>
      <c r="F940" s="108" t="s">
        <v>1411</v>
      </c>
      <c r="G940" s="180">
        <v>2348.5953</v>
      </c>
      <c r="H940" s="180">
        <v>3980.67</v>
      </c>
      <c r="I940" s="57"/>
      <c r="J940" s="57"/>
      <c r="K940" s="57"/>
      <c r="L940" s="57"/>
      <c r="M940" s="57"/>
      <c r="N940" s="57"/>
      <c r="O940" s="57"/>
      <c r="P940" s="57"/>
      <c r="Q940" s="57"/>
      <c r="R940" s="57"/>
      <c r="S940" s="57"/>
      <c r="T940" s="57"/>
      <c r="U940" s="57"/>
    </row>
    <row r="941" spans="1:21">
      <c r="A941" s="57"/>
      <c r="B941" s="179">
        <v>43131</v>
      </c>
      <c r="C941" s="108" t="s">
        <v>108</v>
      </c>
      <c r="D941" s="108" t="s">
        <v>500</v>
      </c>
      <c r="E941" s="108" t="s">
        <v>524</v>
      </c>
      <c r="F941" s="108" t="s">
        <v>1412</v>
      </c>
      <c r="G941" s="180">
        <v>568.52760000000012</v>
      </c>
      <c r="H941" s="180">
        <v>836.07</v>
      </c>
      <c r="I941" s="57"/>
      <c r="J941" s="57"/>
      <c r="K941" s="57"/>
      <c r="L941" s="57"/>
      <c r="M941" s="57"/>
      <c r="N941" s="57"/>
      <c r="O941" s="57"/>
      <c r="P941" s="57"/>
      <c r="Q941" s="57"/>
      <c r="R941" s="57"/>
      <c r="S941" s="57"/>
      <c r="T941" s="57"/>
      <c r="U941" s="57"/>
    </row>
    <row r="942" spans="1:21">
      <c r="A942" s="57"/>
      <c r="B942" s="179">
        <v>42779</v>
      </c>
      <c r="C942" s="108" t="s">
        <v>514</v>
      </c>
      <c r="D942" s="108" t="s">
        <v>497</v>
      </c>
      <c r="E942" s="108" t="s">
        <v>520</v>
      </c>
      <c r="F942" s="108" t="s">
        <v>1413</v>
      </c>
      <c r="G942" s="180">
        <v>4096.3993</v>
      </c>
      <c r="H942" s="180">
        <v>9526.51</v>
      </c>
      <c r="I942" s="57"/>
      <c r="J942" s="57"/>
      <c r="K942" s="57"/>
      <c r="L942" s="57"/>
      <c r="M942" s="57"/>
      <c r="N942" s="57"/>
      <c r="O942" s="57"/>
      <c r="P942" s="57"/>
      <c r="Q942" s="57"/>
      <c r="R942" s="57"/>
      <c r="S942" s="57"/>
      <c r="T942" s="57"/>
      <c r="U942" s="57"/>
    </row>
    <row r="943" spans="1:21">
      <c r="A943" s="57"/>
      <c r="B943" s="179">
        <v>43234</v>
      </c>
      <c r="C943" s="108" t="s">
        <v>514</v>
      </c>
      <c r="D943" s="108" t="s">
        <v>500</v>
      </c>
      <c r="E943" s="108" t="s">
        <v>537</v>
      </c>
      <c r="F943" s="108" t="s">
        <v>1414</v>
      </c>
      <c r="G943" s="180">
        <v>3559.26</v>
      </c>
      <c r="H943" s="180">
        <v>4745.68</v>
      </c>
      <c r="I943" s="57"/>
      <c r="J943" s="57"/>
      <c r="K943" s="57"/>
      <c r="L943" s="57"/>
      <c r="M943" s="57"/>
      <c r="N943" s="57"/>
      <c r="O943" s="57"/>
      <c r="P943" s="57"/>
      <c r="Q943" s="57"/>
      <c r="R943" s="57"/>
      <c r="S943" s="57"/>
      <c r="T943" s="57"/>
      <c r="U943" s="57"/>
    </row>
    <row r="944" spans="1:21">
      <c r="A944" s="57"/>
      <c r="B944" s="179">
        <v>43028</v>
      </c>
      <c r="C944" s="108" t="s">
        <v>514</v>
      </c>
      <c r="D944" s="108" t="s">
        <v>497</v>
      </c>
      <c r="E944" s="108" t="s">
        <v>537</v>
      </c>
      <c r="F944" s="108" t="s">
        <v>1415</v>
      </c>
      <c r="G944" s="180">
        <v>1644.7018</v>
      </c>
      <c r="H944" s="180">
        <v>4445.1400000000003</v>
      </c>
      <c r="I944" s="57"/>
      <c r="J944" s="57"/>
      <c r="K944" s="57"/>
      <c r="L944" s="57"/>
      <c r="M944" s="57"/>
      <c r="N944" s="57"/>
      <c r="O944" s="57"/>
      <c r="P944" s="57"/>
      <c r="Q944" s="57"/>
      <c r="R944" s="57"/>
      <c r="S944" s="57"/>
      <c r="T944" s="57"/>
      <c r="U944" s="57"/>
    </row>
    <row r="945" spans="1:21">
      <c r="A945" s="57"/>
      <c r="B945" s="179">
        <v>43358</v>
      </c>
      <c r="C945" s="108" t="s">
        <v>514</v>
      </c>
      <c r="D945" s="108" t="s">
        <v>507</v>
      </c>
      <c r="E945" s="108" t="s">
        <v>537</v>
      </c>
      <c r="F945" s="108" t="s">
        <v>1416</v>
      </c>
      <c r="G945" s="180">
        <v>2600.4857999999999</v>
      </c>
      <c r="H945" s="180">
        <v>7028.34</v>
      </c>
      <c r="I945" s="57"/>
      <c r="J945" s="57"/>
      <c r="K945" s="57"/>
      <c r="L945" s="57"/>
      <c r="M945" s="57"/>
      <c r="N945" s="57"/>
      <c r="O945" s="57"/>
      <c r="P945" s="57"/>
      <c r="Q945" s="57"/>
      <c r="R945" s="57"/>
      <c r="S945" s="57"/>
      <c r="T945" s="57"/>
      <c r="U945" s="57"/>
    </row>
    <row r="946" spans="1:21">
      <c r="A946" s="57"/>
      <c r="B946" s="179">
        <v>42943</v>
      </c>
      <c r="C946" s="108" t="s">
        <v>115</v>
      </c>
      <c r="D946" s="108" t="s">
        <v>500</v>
      </c>
      <c r="E946" s="108" t="s">
        <v>511</v>
      </c>
      <c r="F946" s="108" t="s">
        <v>1417</v>
      </c>
      <c r="G946" s="180">
        <v>1468.2327</v>
      </c>
      <c r="H946" s="180">
        <v>2488.5300000000002</v>
      </c>
      <c r="I946" s="57"/>
      <c r="J946" s="57"/>
      <c r="K946" s="57"/>
      <c r="L946" s="57"/>
      <c r="M946" s="57"/>
      <c r="N946" s="57"/>
      <c r="O946" s="57"/>
      <c r="P946" s="57"/>
      <c r="Q946" s="57"/>
      <c r="R946" s="57"/>
      <c r="S946" s="57"/>
      <c r="T946" s="57"/>
      <c r="U946" s="57"/>
    </row>
    <row r="947" spans="1:21">
      <c r="A947" s="57"/>
      <c r="B947" s="179">
        <v>43462</v>
      </c>
      <c r="C947" s="108" t="s">
        <v>115</v>
      </c>
      <c r="D947" s="108" t="s">
        <v>404</v>
      </c>
      <c r="E947" s="108" t="s">
        <v>530</v>
      </c>
      <c r="F947" s="108" t="s">
        <v>1418</v>
      </c>
      <c r="G947" s="180">
        <v>1774.5371</v>
      </c>
      <c r="H947" s="180">
        <v>3007.69</v>
      </c>
      <c r="I947" s="57"/>
      <c r="J947" s="57"/>
      <c r="K947" s="57"/>
      <c r="L947" s="57"/>
      <c r="M947" s="57"/>
      <c r="N947" s="57"/>
      <c r="O947" s="57"/>
      <c r="P947" s="57"/>
      <c r="Q947" s="57"/>
      <c r="R947" s="57"/>
      <c r="S947" s="57"/>
      <c r="T947" s="57"/>
      <c r="U947" s="57"/>
    </row>
    <row r="948" spans="1:21">
      <c r="A948" s="57"/>
      <c r="B948" s="179">
        <v>43031</v>
      </c>
      <c r="C948" s="108" t="s">
        <v>514</v>
      </c>
      <c r="D948" s="108" t="s">
        <v>510</v>
      </c>
      <c r="E948" s="108" t="s">
        <v>508</v>
      </c>
      <c r="F948" s="108" t="s">
        <v>1419</v>
      </c>
      <c r="G948" s="180">
        <v>564.322</v>
      </c>
      <c r="H948" s="180">
        <v>1026.04</v>
      </c>
      <c r="I948" s="57"/>
      <c r="J948" s="57"/>
      <c r="K948" s="57"/>
      <c r="L948" s="57"/>
      <c r="M948" s="57"/>
      <c r="N948" s="57"/>
      <c r="O948" s="57"/>
      <c r="P948" s="57"/>
      <c r="Q948" s="57"/>
      <c r="R948" s="57"/>
      <c r="S948" s="57"/>
      <c r="T948" s="57"/>
      <c r="U948" s="57"/>
    </row>
    <row r="949" spans="1:21">
      <c r="A949" s="57"/>
      <c r="B949" s="179">
        <v>43160</v>
      </c>
      <c r="C949" s="108" t="s">
        <v>115</v>
      </c>
      <c r="D949" s="108" t="s">
        <v>510</v>
      </c>
      <c r="E949" s="108" t="s">
        <v>498</v>
      </c>
      <c r="F949" s="108" t="s">
        <v>1420</v>
      </c>
      <c r="G949" s="180">
        <v>1049.8713</v>
      </c>
      <c r="H949" s="180">
        <v>2837.49</v>
      </c>
      <c r="I949" s="57"/>
      <c r="J949" s="57"/>
      <c r="K949" s="57"/>
      <c r="L949" s="57"/>
      <c r="M949" s="57"/>
      <c r="N949" s="57"/>
      <c r="O949" s="57"/>
      <c r="P949" s="57"/>
      <c r="Q949" s="57"/>
      <c r="R949" s="57"/>
      <c r="S949" s="57"/>
      <c r="T949" s="57"/>
      <c r="U949" s="57"/>
    </row>
    <row r="950" spans="1:21">
      <c r="A950" s="57"/>
      <c r="B950" s="179">
        <v>42935</v>
      </c>
      <c r="C950" s="108" t="s">
        <v>108</v>
      </c>
      <c r="D950" s="108" t="s">
        <v>404</v>
      </c>
      <c r="E950" s="108" t="s">
        <v>537</v>
      </c>
      <c r="F950" s="108" t="s">
        <v>1421</v>
      </c>
      <c r="G950" s="180">
        <v>5046</v>
      </c>
      <c r="H950" s="180">
        <v>8700</v>
      </c>
      <c r="I950" s="57"/>
      <c r="J950" s="57"/>
      <c r="K950" s="57"/>
      <c r="L950" s="57"/>
      <c r="M950" s="57"/>
      <c r="N950" s="57"/>
      <c r="O950" s="57"/>
      <c r="P950" s="57"/>
      <c r="Q950" s="57"/>
      <c r="R950" s="57"/>
      <c r="S950" s="57"/>
      <c r="T950" s="57"/>
      <c r="U950" s="57"/>
    </row>
    <row r="951" spans="1:21">
      <c r="A951" s="57"/>
      <c r="B951" s="179">
        <v>43371</v>
      </c>
      <c r="C951" s="108" t="s">
        <v>514</v>
      </c>
      <c r="D951" s="108" t="s">
        <v>528</v>
      </c>
      <c r="E951" s="108" t="s">
        <v>522</v>
      </c>
      <c r="F951" s="108" t="s">
        <v>1422</v>
      </c>
      <c r="G951" s="180">
        <v>5666.4433999999992</v>
      </c>
      <c r="H951" s="180">
        <v>9769.73</v>
      </c>
      <c r="I951" s="57"/>
      <c r="J951" s="57"/>
      <c r="K951" s="57"/>
      <c r="L951" s="57"/>
      <c r="M951" s="57"/>
      <c r="N951" s="57"/>
      <c r="O951" s="57"/>
      <c r="P951" s="57"/>
      <c r="Q951" s="57"/>
      <c r="R951" s="57"/>
      <c r="S951" s="57"/>
      <c r="T951" s="57"/>
      <c r="U951" s="57"/>
    </row>
    <row r="952" spans="1:21">
      <c r="A952" s="57"/>
      <c r="B952" s="179">
        <v>42977</v>
      </c>
      <c r="C952" s="108" t="s">
        <v>108</v>
      </c>
      <c r="D952" s="108" t="s">
        <v>497</v>
      </c>
      <c r="E952" s="108" t="s">
        <v>537</v>
      </c>
      <c r="F952" s="108" t="s">
        <v>1423</v>
      </c>
      <c r="G952" s="180">
        <v>141.85600000000002</v>
      </c>
      <c r="H952" s="180">
        <v>257.92</v>
      </c>
      <c r="I952" s="57"/>
      <c r="J952" s="57"/>
      <c r="K952" s="57"/>
      <c r="L952" s="57"/>
      <c r="M952" s="57"/>
      <c r="N952" s="57"/>
      <c r="O952" s="57"/>
      <c r="P952" s="57"/>
      <c r="Q952" s="57"/>
      <c r="R952" s="57"/>
      <c r="S952" s="57"/>
      <c r="T952" s="57"/>
      <c r="U952" s="57"/>
    </row>
    <row r="953" spans="1:21">
      <c r="A953" s="57"/>
      <c r="B953" s="179">
        <v>43297</v>
      </c>
      <c r="C953" s="108" t="s">
        <v>496</v>
      </c>
      <c r="D953" s="108" t="s">
        <v>510</v>
      </c>
      <c r="E953" s="108" t="s">
        <v>508</v>
      </c>
      <c r="F953" s="108" t="s">
        <v>1424</v>
      </c>
      <c r="G953" s="180">
        <v>2287.7325000000001</v>
      </c>
      <c r="H953" s="180">
        <v>3050.31</v>
      </c>
      <c r="I953" s="57"/>
      <c r="J953" s="57"/>
      <c r="K953" s="57"/>
      <c r="L953" s="57"/>
      <c r="M953" s="57"/>
      <c r="N953" s="57"/>
      <c r="O953" s="57"/>
      <c r="P953" s="57"/>
      <c r="Q953" s="57"/>
      <c r="R953" s="57"/>
      <c r="S953" s="57"/>
      <c r="T953" s="57"/>
      <c r="U953" s="57"/>
    </row>
    <row r="954" spans="1:21">
      <c r="A954" s="57"/>
      <c r="B954" s="179">
        <v>42831</v>
      </c>
      <c r="C954" s="108" t="s">
        <v>514</v>
      </c>
      <c r="D954" s="108" t="s">
        <v>526</v>
      </c>
      <c r="E954" s="108" t="s">
        <v>511</v>
      </c>
      <c r="F954" s="108" t="s">
        <v>1425</v>
      </c>
      <c r="G954" s="180">
        <v>7375.1584499999999</v>
      </c>
      <c r="H954" s="180">
        <v>7887.87</v>
      </c>
      <c r="I954" s="57"/>
      <c r="J954" s="57"/>
      <c r="K954" s="57"/>
      <c r="L954" s="57"/>
      <c r="M954" s="57"/>
      <c r="N954" s="57"/>
      <c r="O954" s="57"/>
      <c r="P954" s="57"/>
      <c r="Q954" s="57"/>
      <c r="R954" s="57"/>
      <c r="S954" s="57"/>
      <c r="T954" s="57"/>
      <c r="U954" s="57"/>
    </row>
    <row r="955" spans="1:21">
      <c r="A955" s="57"/>
      <c r="B955" s="179">
        <v>43443</v>
      </c>
      <c r="C955" s="108" t="s">
        <v>108</v>
      </c>
      <c r="D955" s="108" t="s">
        <v>504</v>
      </c>
      <c r="E955" s="108" t="s">
        <v>569</v>
      </c>
      <c r="F955" s="108" t="s">
        <v>1426</v>
      </c>
      <c r="G955" s="180">
        <v>6544.0144</v>
      </c>
      <c r="H955" s="180">
        <v>7436.38</v>
      </c>
      <c r="I955" s="57"/>
      <c r="J955" s="57"/>
      <c r="K955" s="57"/>
      <c r="L955" s="57"/>
      <c r="M955" s="57"/>
      <c r="N955" s="57"/>
      <c r="O955" s="57"/>
      <c r="P955" s="57"/>
      <c r="Q955" s="57"/>
      <c r="R955" s="57"/>
      <c r="S955" s="57"/>
      <c r="T955" s="57"/>
      <c r="U955" s="57"/>
    </row>
    <row r="956" spans="1:21">
      <c r="A956" s="57"/>
      <c r="B956" s="179">
        <v>42785</v>
      </c>
      <c r="C956" s="108" t="s">
        <v>115</v>
      </c>
      <c r="D956" s="108" t="s">
        <v>528</v>
      </c>
      <c r="E956" s="108" t="s">
        <v>562</v>
      </c>
      <c r="F956" s="108" t="s">
        <v>1427</v>
      </c>
      <c r="G956" s="180">
        <v>949.51800000000003</v>
      </c>
      <c r="H956" s="180">
        <v>2110.04</v>
      </c>
      <c r="I956" s="57"/>
      <c r="J956" s="57"/>
      <c r="K956" s="57"/>
      <c r="L956" s="57"/>
      <c r="M956" s="57"/>
      <c r="N956" s="57"/>
      <c r="O956" s="57"/>
      <c r="P956" s="57"/>
      <c r="Q956" s="57"/>
      <c r="R956" s="57"/>
      <c r="S956" s="57"/>
      <c r="T956" s="57"/>
      <c r="U956" s="57"/>
    </row>
    <row r="957" spans="1:21">
      <c r="A957" s="57"/>
      <c r="B957" s="179">
        <v>43125</v>
      </c>
      <c r="C957" s="108" t="s">
        <v>108</v>
      </c>
      <c r="D957" s="108" t="s">
        <v>528</v>
      </c>
      <c r="E957" s="108" t="s">
        <v>501</v>
      </c>
      <c r="F957" s="108" t="s">
        <v>1428</v>
      </c>
      <c r="G957" s="180">
        <v>3998.8349999999996</v>
      </c>
      <c r="H957" s="180">
        <v>8886.2999999999993</v>
      </c>
      <c r="I957" s="57"/>
      <c r="J957" s="57"/>
      <c r="K957" s="57"/>
      <c r="L957" s="57"/>
      <c r="M957" s="57"/>
      <c r="N957" s="57"/>
      <c r="O957" s="57"/>
      <c r="P957" s="57"/>
      <c r="Q957" s="57"/>
      <c r="R957" s="57"/>
      <c r="S957" s="57"/>
      <c r="T957" s="57"/>
      <c r="U957" s="57"/>
    </row>
    <row r="958" spans="1:21">
      <c r="A958" s="57"/>
      <c r="B958" s="179">
        <v>42876</v>
      </c>
      <c r="C958" s="108" t="s">
        <v>514</v>
      </c>
      <c r="D958" s="108" t="s">
        <v>507</v>
      </c>
      <c r="E958" s="108" t="s">
        <v>505</v>
      </c>
      <c r="F958" s="108" t="s">
        <v>1429</v>
      </c>
      <c r="G958" s="180">
        <v>3569.8872000000001</v>
      </c>
      <c r="H958" s="180">
        <v>4056.69</v>
      </c>
      <c r="I958" s="57"/>
      <c r="J958" s="57"/>
      <c r="K958" s="57"/>
      <c r="L958" s="57"/>
      <c r="M958" s="57"/>
      <c r="N958" s="57"/>
      <c r="O958" s="57"/>
      <c r="P958" s="57"/>
      <c r="Q958" s="57"/>
      <c r="R958" s="57"/>
      <c r="S958" s="57"/>
      <c r="T958" s="57"/>
      <c r="U958" s="57"/>
    </row>
    <row r="959" spans="1:21">
      <c r="A959" s="57"/>
      <c r="B959" s="179">
        <v>43410</v>
      </c>
      <c r="C959" s="108" t="s">
        <v>503</v>
      </c>
      <c r="D959" s="108" t="s">
        <v>507</v>
      </c>
      <c r="E959" s="108" t="s">
        <v>515</v>
      </c>
      <c r="F959" s="108" t="s">
        <v>1430</v>
      </c>
      <c r="G959" s="180">
        <v>2922.2858999999999</v>
      </c>
      <c r="H959" s="180">
        <v>7898.07</v>
      </c>
      <c r="I959" s="57"/>
      <c r="J959" s="57"/>
      <c r="K959" s="57"/>
      <c r="L959" s="57"/>
      <c r="M959" s="57"/>
      <c r="N959" s="57"/>
      <c r="O959" s="57"/>
      <c r="P959" s="57"/>
      <c r="Q959" s="57"/>
      <c r="R959" s="57"/>
      <c r="S959" s="57"/>
      <c r="T959" s="57"/>
      <c r="U959" s="57"/>
    </row>
    <row r="960" spans="1:21">
      <c r="A960" s="57"/>
      <c r="B960" s="179">
        <v>43049</v>
      </c>
      <c r="C960" s="108" t="s">
        <v>514</v>
      </c>
      <c r="D960" s="108" t="s">
        <v>526</v>
      </c>
      <c r="E960" s="108" t="s">
        <v>535</v>
      </c>
      <c r="F960" s="108" t="s">
        <v>1431</v>
      </c>
      <c r="G960" s="180">
        <v>335.88159999999999</v>
      </c>
      <c r="H960" s="180">
        <v>781.12</v>
      </c>
      <c r="I960" s="57"/>
      <c r="J960" s="57"/>
      <c r="K960" s="57"/>
      <c r="L960" s="57"/>
      <c r="M960" s="57"/>
      <c r="N960" s="57"/>
      <c r="O960" s="57"/>
      <c r="P960" s="57"/>
      <c r="Q960" s="57"/>
      <c r="R960" s="57"/>
      <c r="S960" s="57"/>
      <c r="T960" s="57"/>
      <c r="U960" s="57"/>
    </row>
    <row r="961" spans="1:21">
      <c r="A961" s="57"/>
      <c r="B961" s="179">
        <v>43171</v>
      </c>
      <c r="C961" s="108" t="s">
        <v>496</v>
      </c>
      <c r="D961" s="108" t="s">
        <v>500</v>
      </c>
      <c r="E961" s="108" t="s">
        <v>535</v>
      </c>
      <c r="F961" s="108" t="s">
        <v>1432</v>
      </c>
      <c r="G961" s="180">
        <v>411.52140000000003</v>
      </c>
      <c r="H961" s="180">
        <v>1112.22</v>
      </c>
      <c r="I961" s="57"/>
      <c r="J961" s="57"/>
      <c r="K961" s="57"/>
      <c r="L961" s="57"/>
      <c r="M961" s="57"/>
      <c r="N961" s="57"/>
      <c r="O961" s="57"/>
      <c r="P961" s="57"/>
      <c r="Q961" s="57"/>
      <c r="R961" s="57"/>
      <c r="S961" s="57"/>
      <c r="T961" s="57"/>
      <c r="U961" s="57"/>
    </row>
    <row r="962" spans="1:21">
      <c r="A962" s="57"/>
      <c r="B962" s="179">
        <v>42955</v>
      </c>
      <c r="C962" s="108" t="s">
        <v>115</v>
      </c>
      <c r="D962" s="108" t="s">
        <v>528</v>
      </c>
      <c r="E962" s="108" t="s">
        <v>501</v>
      </c>
      <c r="F962" s="108" t="s">
        <v>1433</v>
      </c>
      <c r="G962" s="180">
        <v>7632.068400000001</v>
      </c>
      <c r="H962" s="180">
        <v>8162.64</v>
      </c>
      <c r="I962" s="57"/>
      <c r="J962" s="57"/>
      <c r="K962" s="57"/>
      <c r="L962" s="57"/>
      <c r="M962" s="57"/>
      <c r="N962" s="57"/>
      <c r="O962" s="57"/>
      <c r="P962" s="57"/>
      <c r="Q962" s="57"/>
      <c r="R962" s="57"/>
      <c r="S962" s="57"/>
      <c r="T962" s="57"/>
      <c r="U962" s="57"/>
    </row>
    <row r="963" spans="1:21">
      <c r="A963" s="57"/>
      <c r="B963" s="179">
        <v>43234</v>
      </c>
      <c r="C963" s="108" t="s">
        <v>514</v>
      </c>
      <c r="D963" s="108" t="s">
        <v>504</v>
      </c>
      <c r="E963" s="108" t="s">
        <v>505</v>
      </c>
      <c r="F963" s="108" t="s">
        <v>1434</v>
      </c>
      <c r="G963" s="180">
        <v>5409.0277999999998</v>
      </c>
      <c r="H963" s="180">
        <v>9325.91</v>
      </c>
      <c r="I963" s="57"/>
      <c r="J963" s="57"/>
      <c r="K963" s="57"/>
      <c r="L963" s="57"/>
      <c r="M963" s="57"/>
      <c r="N963" s="57"/>
      <c r="O963" s="57"/>
      <c r="P963" s="57"/>
      <c r="Q963" s="57"/>
      <c r="R963" s="57"/>
      <c r="S963" s="57"/>
      <c r="T963" s="57"/>
      <c r="U963" s="57"/>
    </row>
    <row r="964" spans="1:21">
      <c r="A964" s="57"/>
      <c r="B964" s="179">
        <v>42755</v>
      </c>
      <c r="C964" s="108" t="s">
        <v>503</v>
      </c>
      <c r="D964" s="108" t="s">
        <v>404</v>
      </c>
      <c r="E964" s="108" t="s">
        <v>515</v>
      </c>
      <c r="F964" s="108" t="s">
        <v>1366</v>
      </c>
      <c r="G964" s="180">
        <v>5085.3074999999999</v>
      </c>
      <c r="H964" s="180">
        <v>6780.41</v>
      </c>
      <c r="I964" s="57"/>
      <c r="J964" s="57"/>
      <c r="K964" s="57"/>
      <c r="L964" s="57"/>
      <c r="M964" s="57"/>
      <c r="N964" s="57"/>
      <c r="O964" s="57"/>
      <c r="P964" s="57"/>
      <c r="Q964" s="57"/>
      <c r="R964" s="57"/>
      <c r="S964" s="57"/>
      <c r="T964" s="57"/>
      <c r="U964" s="57"/>
    </row>
    <row r="965" spans="1:21">
      <c r="A965" s="57"/>
      <c r="B965" s="179">
        <v>43368</v>
      </c>
      <c r="C965" s="108" t="s">
        <v>503</v>
      </c>
      <c r="D965" s="108" t="s">
        <v>526</v>
      </c>
      <c r="E965" s="108" t="s">
        <v>522</v>
      </c>
      <c r="F965" s="108" t="s">
        <v>1435</v>
      </c>
      <c r="G965" s="180">
        <v>3753.7632000000003</v>
      </c>
      <c r="H965" s="180">
        <v>4265.6400000000003</v>
      </c>
      <c r="I965" s="57"/>
      <c r="J965" s="57"/>
      <c r="K965" s="57"/>
      <c r="L965" s="57"/>
      <c r="M965" s="57"/>
      <c r="N965" s="57"/>
      <c r="O965" s="57"/>
      <c r="P965" s="57"/>
      <c r="Q965" s="57"/>
      <c r="R965" s="57"/>
      <c r="S965" s="57"/>
      <c r="T965" s="57"/>
      <c r="U965" s="57"/>
    </row>
    <row r="966" spans="1:21">
      <c r="A966" s="57"/>
      <c r="B966" s="179">
        <v>43023</v>
      </c>
      <c r="C966" s="108" t="s">
        <v>108</v>
      </c>
      <c r="D966" s="108" t="s">
        <v>404</v>
      </c>
      <c r="E966" s="108" t="s">
        <v>522</v>
      </c>
      <c r="F966" s="108" t="s">
        <v>1436</v>
      </c>
      <c r="G966" s="180">
        <v>1227.1600000000001</v>
      </c>
      <c r="H966" s="180">
        <v>1394.5</v>
      </c>
      <c r="I966" s="57"/>
      <c r="J966" s="57"/>
      <c r="K966" s="57"/>
      <c r="L966" s="57"/>
      <c r="M966" s="57"/>
      <c r="N966" s="57"/>
      <c r="O966" s="57"/>
      <c r="P966" s="57"/>
      <c r="Q966" s="57"/>
      <c r="R966" s="57"/>
      <c r="S966" s="57"/>
      <c r="T966" s="57"/>
      <c r="U966" s="57"/>
    </row>
    <row r="967" spans="1:21">
      <c r="A967" s="57"/>
      <c r="B967" s="179">
        <v>43321</v>
      </c>
      <c r="C967" s="108" t="s">
        <v>115</v>
      </c>
      <c r="D967" s="108" t="s">
        <v>504</v>
      </c>
      <c r="E967" s="108" t="s">
        <v>569</v>
      </c>
      <c r="F967" s="108" t="s">
        <v>1437</v>
      </c>
      <c r="G967" s="180">
        <v>4070.6401000000001</v>
      </c>
      <c r="H967" s="180">
        <v>6899.39</v>
      </c>
      <c r="I967" s="57"/>
      <c r="J967" s="57"/>
      <c r="K967" s="57"/>
      <c r="L967" s="57"/>
      <c r="M967" s="57"/>
      <c r="N967" s="57"/>
      <c r="O967" s="57"/>
      <c r="P967" s="57"/>
      <c r="Q967" s="57"/>
      <c r="R967" s="57"/>
      <c r="S967" s="57"/>
      <c r="T967" s="57"/>
      <c r="U967" s="57"/>
    </row>
    <row r="968" spans="1:21">
      <c r="A968" s="57"/>
      <c r="B968" s="179">
        <v>42838</v>
      </c>
      <c r="C968" s="108" t="s">
        <v>496</v>
      </c>
      <c r="D968" s="108" t="s">
        <v>507</v>
      </c>
      <c r="E968" s="108" t="s">
        <v>569</v>
      </c>
      <c r="F968" s="108" t="s">
        <v>1438</v>
      </c>
      <c r="G968" s="180">
        <v>3293.4255999999996</v>
      </c>
      <c r="H968" s="180">
        <v>5678.32</v>
      </c>
      <c r="I968" s="57"/>
      <c r="J968" s="57"/>
      <c r="K968" s="57"/>
      <c r="L968" s="57"/>
      <c r="M968" s="57"/>
      <c r="N968" s="57"/>
      <c r="O968" s="57"/>
      <c r="P968" s="57"/>
      <c r="Q968" s="57"/>
      <c r="R968" s="57"/>
      <c r="S968" s="57"/>
      <c r="T968" s="57"/>
      <c r="U968" s="57"/>
    </row>
    <row r="969" spans="1:21">
      <c r="A969" s="57"/>
      <c r="B969" s="179">
        <v>43327</v>
      </c>
      <c r="C969" s="108" t="s">
        <v>108</v>
      </c>
      <c r="D969" s="108" t="s">
        <v>526</v>
      </c>
      <c r="E969" s="108" t="s">
        <v>520</v>
      </c>
      <c r="F969" s="108" t="s">
        <v>1439</v>
      </c>
      <c r="G969" s="180">
        <v>3647.28</v>
      </c>
      <c r="H969" s="180">
        <v>4863.04</v>
      </c>
      <c r="I969" s="57"/>
      <c r="J969" s="57"/>
      <c r="K969" s="57"/>
      <c r="L969" s="57"/>
      <c r="M969" s="57"/>
      <c r="N969" s="57"/>
      <c r="O969" s="57"/>
      <c r="P969" s="57"/>
      <c r="Q969" s="57"/>
      <c r="R969" s="57"/>
      <c r="S969" s="57"/>
      <c r="T969" s="57"/>
      <c r="U969" s="57"/>
    </row>
    <row r="970" spans="1:21">
      <c r="A970" s="57"/>
      <c r="B970" s="179">
        <v>42786</v>
      </c>
      <c r="C970" s="108" t="s">
        <v>108</v>
      </c>
      <c r="D970" s="108" t="s">
        <v>404</v>
      </c>
      <c r="E970" s="108" t="s">
        <v>530</v>
      </c>
      <c r="F970" s="108" t="s">
        <v>1440</v>
      </c>
      <c r="G970" s="180">
        <v>3507.3016000000002</v>
      </c>
      <c r="H970" s="180">
        <v>3985.57</v>
      </c>
      <c r="I970" s="57"/>
      <c r="J970" s="57"/>
      <c r="K970" s="57"/>
      <c r="L970" s="57"/>
      <c r="M970" s="57"/>
      <c r="N970" s="57"/>
      <c r="O970" s="57"/>
      <c r="P970" s="57"/>
      <c r="Q970" s="57"/>
      <c r="R970" s="57"/>
      <c r="S970" s="57"/>
      <c r="T970" s="57"/>
      <c r="U970" s="57"/>
    </row>
    <row r="971" spans="1:21">
      <c r="A971" s="57"/>
      <c r="B971" s="179">
        <v>43309</v>
      </c>
      <c r="C971" s="108" t="s">
        <v>514</v>
      </c>
      <c r="D971" s="108" t="s">
        <v>497</v>
      </c>
      <c r="E971" s="108" t="s">
        <v>537</v>
      </c>
      <c r="F971" s="108" t="s">
        <v>1441</v>
      </c>
      <c r="G971" s="180">
        <v>7014.8850000000002</v>
      </c>
      <c r="H971" s="180">
        <v>9353.18</v>
      </c>
      <c r="I971" s="57"/>
      <c r="J971" s="57"/>
      <c r="K971" s="57"/>
      <c r="L971" s="57"/>
      <c r="M971" s="57"/>
      <c r="N971" s="57"/>
      <c r="O971" s="57"/>
      <c r="P971" s="57"/>
      <c r="Q971" s="57"/>
      <c r="R971" s="57"/>
      <c r="S971" s="57"/>
      <c r="T971" s="57"/>
      <c r="U971" s="57"/>
    </row>
    <row r="972" spans="1:21">
      <c r="A972" s="57"/>
      <c r="B972" s="179">
        <v>42936</v>
      </c>
      <c r="C972" s="108" t="s">
        <v>503</v>
      </c>
      <c r="D972" s="108" t="s">
        <v>510</v>
      </c>
      <c r="E972" s="108" t="s">
        <v>535</v>
      </c>
      <c r="F972" s="108" t="s">
        <v>1442</v>
      </c>
      <c r="G972" s="180">
        <v>2051.0527000000002</v>
      </c>
      <c r="H972" s="180">
        <v>4769.8900000000003</v>
      </c>
      <c r="I972" s="57"/>
      <c r="J972" s="57"/>
      <c r="K972" s="57"/>
      <c r="L972" s="57"/>
      <c r="M972" s="57"/>
      <c r="N972" s="57"/>
      <c r="O972" s="57"/>
      <c r="P972" s="57"/>
      <c r="Q972" s="57"/>
      <c r="R972" s="57"/>
      <c r="S972" s="57"/>
      <c r="T972" s="57"/>
      <c r="U972" s="57"/>
    </row>
    <row r="973" spans="1:21">
      <c r="A973" s="57"/>
      <c r="B973" s="179">
        <v>43246</v>
      </c>
      <c r="C973" s="108" t="s">
        <v>514</v>
      </c>
      <c r="D973" s="108" t="s">
        <v>500</v>
      </c>
      <c r="E973" s="108" t="s">
        <v>515</v>
      </c>
      <c r="F973" s="108" t="s">
        <v>1443</v>
      </c>
      <c r="G973" s="180">
        <v>3631.5148999999997</v>
      </c>
      <c r="H973" s="180">
        <v>6155.11</v>
      </c>
      <c r="I973" s="57"/>
      <c r="J973" s="57"/>
      <c r="K973" s="57"/>
      <c r="L973" s="57"/>
      <c r="M973" s="57"/>
      <c r="N973" s="57"/>
      <c r="O973" s="57"/>
      <c r="P973" s="57"/>
      <c r="Q973" s="57"/>
      <c r="R973" s="57"/>
      <c r="S973" s="57"/>
      <c r="T973" s="57"/>
      <c r="U973" s="57"/>
    </row>
    <row r="974" spans="1:21">
      <c r="A974" s="57"/>
      <c r="B974" s="179">
        <v>42935</v>
      </c>
      <c r="C974" s="108" t="s">
        <v>514</v>
      </c>
      <c r="D974" s="108" t="s">
        <v>500</v>
      </c>
      <c r="E974" s="108" t="s">
        <v>498</v>
      </c>
      <c r="F974" s="108" t="s">
        <v>1444</v>
      </c>
      <c r="G974" s="180">
        <v>5064.1163999999999</v>
      </c>
      <c r="H974" s="180">
        <v>7447.23</v>
      </c>
      <c r="I974" s="57"/>
      <c r="J974" s="57"/>
      <c r="K974" s="57"/>
      <c r="L974" s="57"/>
      <c r="M974" s="57"/>
      <c r="N974" s="57"/>
      <c r="O974" s="57"/>
      <c r="P974" s="57"/>
      <c r="Q974" s="57"/>
      <c r="R974" s="57"/>
      <c r="S974" s="57"/>
      <c r="T974" s="57"/>
      <c r="U974" s="57"/>
    </row>
    <row r="975" spans="1:21">
      <c r="A975" s="57"/>
      <c r="B975" s="179">
        <v>43309</v>
      </c>
      <c r="C975" s="108" t="s">
        <v>503</v>
      </c>
      <c r="D975" s="108" t="s">
        <v>528</v>
      </c>
      <c r="E975" s="108" t="s">
        <v>501</v>
      </c>
      <c r="F975" s="108" t="s">
        <v>1445</v>
      </c>
      <c r="G975" s="180">
        <v>4400.1055999999999</v>
      </c>
      <c r="H975" s="180">
        <v>5000.12</v>
      </c>
      <c r="I975" s="57"/>
      <c r="J975" s="57"/>
      <c r="K975" s="57"/>
      <c r="L975" s="57"/>
      <c r="M975" s="57"/>
      <c r="N975" s="57"/>
      <c r="O975" s="57"/>
      <c r="P975" s="57"/>
      <c r="Q975" s="57"/>
      <c r="R975" s="57"/>
      <c r="S975" s="57"/>
      <c r="T975" s="57"/>
      <c r="U975" s="57"/>
    </row>
    <row r="976" spans="1:21">
      <c r="A976" s="57"/>
      <c r="B976" s="179">
        <v>43011</v>
      </c>
      <c r="C976" s="108" t="s">
        <v>514</v>
      </c>
      <c r="D976" s="108" t="s">
        <v>528</v>
      </c>
      <c r="E976" s="108" t="s">
        <v>522</v>
      </c>
      <c r="F976" s="108" t="s">
        <v>1446</v>
      </c>
      <c r="G976" s="180">
        <v>3840.1176000000005</v>
      </c>
      <c r="H976" s="180">
        <v>4363.7700000000004</v>
      </c>
      <c r="I976" s="57"/>
      <c r="J976" s="57"/>
      <c r="K976" s="57"/>
      <c r="L976" s="57"/>
      <c r="M976" s="57"/>
      <c r="N976" s="57"/>
      <c r="O976" s="57"/>
      <c r="P976" s="57"/>
      <c r="Q976" s="57"/>
      <c r="R976" s="57"/>
      <c r="S976" s="57"/>
      <c r="T976" s="57"/>
      <c r="U976" s="57"/>
    </row>
    <row r="977" spans="1:21">
      <c r="A977" s="57"/>
      <c r="B977" s="179">
        <v>43344</v>
      </c>
      <c r="C977" s="108" t="s">
        <v>514</v>
      </c>
      <c r="D977" s="108" t="s">
        <v>526</v>
      </c>
      <c r="E977" s="108" t="s">
        <v>562</v>
      </c>
      <c r="F977" s="108" t="s">
        <v>1447</v>
      </c>
      <c r="G977" s="180">
        <v>425.44370000000004</v>
      </c>
      <c r="H977" s="180">
        <v>455.02</v>
      </c>
      <c r="I977" s="57"/>
      <c r="J977" s="57"/>
      <c r="K977" s="57"/>
      <c r="L977" s="57"/>
      <c r="M977" s="57"/>
      <c r="N977" s="57"/>
      <c r="O977" s="57"/>
      <c r="P977" s="57"/>
      <c r="Q977" s="57"/>
      <c r="R977" s="57"/>
      <c r="S977" s="57"/>
      <c r="T977" s="57"/>
      <c r="U977" s="57"/>
    </row>
    <row r="978" spans="1:21">
      <c r="A978" s="57"/>
      <c r="B978" s="179">
        <v>42775</v>
      </c>
      <c r="C978" s="108" t="s">
        <v>496</v>
      </c>
      <c r="D978" s="108" t="s">
        <v>504</v>
      </c>
      <c r="E978" s="108" t="s">
        <v>498</v>
      </c>
      <c r="F978" s="108" t="s">
        <v>1448</v>
      </c>
      <c r="G978" s="180">
        <v>1523.7339999999999</v>
      </c>
      <c r="H978" s="180">
        <v>2582.6</v>
      </c>
      <c r="I978" s="57"/>
      <c r="J978" s="57"/>
      <c r="K978" s="57"/>
      <c r="L978" s="57"/>
      <c r="M978" s="57"/>
      <c r="N978" s="57"/>
      <c r="O978" s="57"/>
      <c r="P978" s="57"/>
      <c r="Q978" s="57"/>
      <c r="R978" s="57"/>
      <c r="S978" s="57"/>
      <c r="T978" s="57"/>
      <c r="U978" s="57"/>
    </row>
    <row r="979" spans="1:21">
      <c r="A979" s="57"/>
      <c r="B979" s="179">
        <v>43129</v>
      </c>
      <c r="C979" s="108" t="s">
        <v>503</v>
      </c>
      <c r="D979" s="108" t="s">
        <v>526</v>
      </c>
      <c r="E979" s="108" t="s">
        <v>520</v>
      </c>
      <c r="F979" s="108" t="s">
        <v>1449</v>
      </c>
      <c r="G979" s="180">
        <v>429.60445000000004</v>
      </c>
      <c r="H979" s="180">
        <v>459.47</v>
      </c>
      <c r="I979" s="57"/>
      <c r="J979" s="57"/>
      <c r="K979" s="57"/>
      <c r="L979" s="57"/>
      <c r="M979" s="57"/>
      <c r="N979" s="57"/>
      <c r="O979" s="57"/>
      <c r="P979" s="57"/>
      <c r="Q979" s="57"/>
      <c r="R979" s="57"/>
      <c r="S979" s="57"/>
      <c r="T979" s="57"/>
      <c r="U979" s="57"/>
    </row>
    <row r="980" spans="1:21">
      <c r="A980" s="57"/>
      <c r="B980" s="179">
        <v>42924</v>
      </c>
      <c r="C980" s="108" t="s">
        <v>496</v>
      </c>
      <c r="D980" s="108" t="s">
        <v>500</v>
      </c>
      <c r="E980" s="108" t="s">
        <v>515</v>
      </c>
      <c r="F980" s="108" t="s">
        <v>1450</v>
      </c>
      <c r="G980" s="180">
        <v>1829.652</v>
      </c>
      <c r="H980" s="180">
        <v>2079.15</v>
      </c>
      <c r="I980" s="57"/>
      <c r="J980" s="57"/>
      <c r="K980" s="57"/>
      <c r="L980" s="57"/>
      <c r="M980" s="57"/>
      <c r="N980" s="57"/>
      <c r="O980" s="57"/>
      <c r="P980" s="57"/>
      <c r="Q980" s="57"/>
      <c r="R980" s="57"/>
      <c r="S980" s="57"/>
      <c r="T980" s="57"/>
      <c r="U980" s="57"/>
    </row>
    <row r="981" spans="1:21">
      <c r="A981" s="57"/>
      <c r="B981" s="179">
        <v>43120</v>
      </c>
      <c r="C981" s="108" t="s">
        <v>514</v>
      </c>
      <c r="D981" s="108" t="s">
        <v>507</v>
      </c>
      <c r="E981" s="108" t="s">
        <v>537</v>
      </c>
      <c r="F981" s="108" t="s">
        <v>1451</v>
      </c>
      <c r="G981" s="180">
        <v>669.45</v>
      </c>
      <c r="H981" s="180">
        <v>892.6</v>
      </c>
      <c r="I981" s="57"/>
      <c r="J981" s="57"/>
      <c r="K981" s="57"/>
      <c r="L981" s="57"/>
      <c r="M981" s="57"/>
      <c r="N981" s="57"/>
      <c r="O981" s="57"/>
      <c r="P981" s="57"/>
      <c r="Q981" s="57"/>
      <c r="R981" s="57"/>
      <c r="S981" s="57"/>
      <c r="T981" s="57"/>
      <c r="U981" s="57"/>
    </row>
    <row r="982" spans="1:21">
      <c r="A982" s="57"/>
      <c r="B982" s="179">
        <v>43016</v>
      </c>
      <c r="C982" s="108" t="s">
        <v>514</v>
      </c>
      <c r="D982" s="108" t="s">
        <v>528</v>
      </c>
      <c r="E982" s="108" t="s">
        <v>508</v>
      </c>
      <c r="F982" s="108" t="s">
        <v>1452</v>
      </c>
      <c r="G982" s="180">
        <v>6220.4428000000007</v>
      </c>
      <c r="H982" s="180">
        <v>6652.88</v>
      </c>
      <c r="I982" s="57"/>
      <c r="J982" s="57"/>
      <c r="K982" s="57"/>
      <c r="L982" s="57"/>
      <c r="M982" s="57"/>
      <c r="N982" s="57"/>
      <c r="O982" s="57"/>
      <c r="P982" s="57"/>
      <c r="Q982" s="57"/>
      <c r="R982" s="57"/>
      <c r="S982" s="57"/>
      <c r="T982" s="57"/>
      <c r="U982" s="57"/>
    </row>
    <row r="983" spans="1:21">
      <c r="A983" s="57"/>
      <c r="B983" s="179">
        <v>43153</v>
      </c>
      <c r="C983" s="108" t="s">
        <v>115</v>
      </c>
      <c r="D983" s="108" t="s">
        <v>528</v>
      </c>
      <c r="E983" s="108" t="s">
        <v>562</v>
      </c>
      <c r="F983" s="108" t="s">
        <v>1453</v>
      </c>
      <c r="G983" s="180">
        <v>7872.3216000000002</v>
      </c>
      <c r="H983" s="180">
        <v>8945.82</v>
      </c>
      <c r="I983" s="57"/>
      <c r="J983" s="57"/>
      <c r="K983" s="57"/>
      <c r="L983" s="57"/>
      <c r="M983" s="57"/>
      <c r="N983" s="57"/>
      <c r="O983" s="57"/>
      <c r="P983" s="57"/>
      <c r="Q983" s="57"/>
      <c r="R983" s="57"/>
      <c r="S983" s="57"/>
      <c r="T983" s="57"/>
      <c r="U983" s="57"/>
    </row>
    <row r="984" spans="1:21">
      <c r="A984" s="57"/>
      <c r="B984" s="179">
        <v>42979</v>
      </c>
      <c r="C984" s="108" t="s">
        <v>514</v>
      </c>
      <c r="D984" s="108" t="s">
        <v>528</v>
      </c>
      <c r="E984" s="108" t="s">
        <v>505</v>
      </c>
      <c r="F984" s="108" t="s">
        <v>1454</v>
      </c>
      <c r="G984" s="180">
        <v>5018.3728000000001</v>
      </c>
      <c r="H984" s="180">
        <v>7379.96</v>
      </c>
      <c r="I984" s="57"/>
      <c r="J984" s="57"/>
      <c r="K984" s="57"/>
      <c r="L984" s="57"/>
      <c r="M984" s="57"/>
      <c r="N984" s="57"/>
      <c r="O984" s="57"/>
      <c r="P984" s="57"/>
      <c r="Q984" s="57"/>
      <c r="R984" s="57"/>
      <c r="S984" s="57"/>
      <c r="T984" s="57"/>
      <c r="U984" s="57"/>
    </row>
    <row r="985" spans="1:21">
      <c r="A985" s="57"/>
      <c r="B985" s="179">
        <v>43135</v>
      </c>
      <c r="C985" s="108" t="s">
        <v>115</v>
      </c>
      <c r="D985" s="108" t="s">
        <v>507</v>
      </c>
      <c r="E985" s="108" t="s">
        <v>515</v>
      </c>
      <c r="F985" s="108" t="s">
        <v>1455</v>
      </c>
      <c r="G985" s="180">
        <v>4114.4076999999997</v>
      </c>
      <c r="H985" s="180">
        <v>9568.39</v>
      </c>
      <c r="I985" s="57"/>
      <c r="J985" s="57"/>
      <c r="K985" s="57"/>
      <c r="L985" s="57"/>
      <c r="M985" s="57"/>
      <c r="N985" s="57"/>
      <c r="O985" s="57"/>
      <c r="P985" s="57"/>
      <c r="Q985" s="57"/>
      <c r="R985" s="57"/>
      <c r="S985" s="57"/>
      <c r="T985" s="57"/>
      <c r="U985" s="57"/>
    </row>
    <row r="986" spans="1:21">
      <c r="A986" s="57"/>
      <c r="B986" s="179">
        <v>43041</v>
      </c>
      <c r="C986" s="108" t="s">
        <v>514</v>
      </c>
      <c r="D986" s="108" t="s">
        <v>510</v>
      </c>
      <c r="E986" s="108" t="s">
        <v>522</v>
      </c>
      <c r="F986" s="108" t="s">
        <v>1456</v>
      </c>
      <c r="G986" s="180">
        <v>8071.5090499999997</v>
      </c>
      <c r="H986" s="180">
        <v>8632.6299999999992</v>
      </c>
      <c r="I986" s="57"/>
      <c r="J986" s="57"/>
      <c r="K986" s="57"/>
      <c r="L986" s="57"/>
      <c r="M986" s="57"/>
      <c r="N986" s="57"/>
      <c r="O986" s="57"/>
      <c r="P986" s="57"/>
      <c r="Q986" s="57"/>
      <c r="R986" s="57"/>
      <c r="S986" s="57"/>
      <c r="T986" s="57"/>
      <c r="U986" s="57"/>
    </row>
    <row r="987" spans="1:21">
      <c r="A987" s="57"/>
      <c r="B987" s="179">
        <v>43446</v>
      </c>
      <c r="C987" s="108" t="s">
        <v>496</v>
      </c>
      <c r="D987" s="108" t="s">
        <v>500</v>
      </c>
      <c r="E987" s="108" t="s">
        <v>508</v>
      </c>
      <c r="F987" s="108" t="s">
        <v>999</v>
      </c>
      <c r="G987" s="180">
        <v>1853.2217999999998</v>
      </c>
      <c r="H987" s="180">
        <v>3195.21</v>
      </c>
      <c r="I987" s="57"/>
      <c r="J987" s="57"/>
      <c r="K987" s="57"/>
      <c r="L987" s="57"/>
      <c r="M987" s="57"/>
      <c r="N987" s="57"/>
      <c r="O987" s="57"/>
      <c r="P987" s="57"/>
      <c r="Q987" s="57"/>
      <c r="R987" s="57"/>
      <c r="S987" s="57"/>
      <c r="T987" s="57"/>
      <c r="U987" s="57"/>
    </row>
    <row r="988" spans="1:21">
      <c r="A988" s="57"/>
      <c r="B988" s="179">
        <v>42865</v>
      </c>
      <c r="C988" s="108" t="s">
        <v>514</v>
      </c>
      <c r="D988" s="108" t="s">
        <v>507</v>
      </c>
      <c r="E988" s="108" t="s">
        <v>522</v>
      </c>
      <c r="F988" s="108" t="s">
        <v>1457</v>
      </c>
      <c r="G988" s="180">
        <v>4030.73</v>
      </c>
      <c r="H988" s="180">
        <v>7328.6</v>
      </c>
      <c r="I988" s="57"/>
      <c r="J988" s="57"/>
      <c r="K988" s="57"/>
      <c r="L988" s="57"/>
      <c r="M988" s="57"/>
      <c r="N988" s="57"/>
      <c r="O988" s="57"/>
      <c r="P988" s="57"/>
      <c r="Q988" s="57"/>
      <c r="R988" s="57"/>
      <c r="S988" s="57"/>
      <c r="T988" s="57"/>
      <c r="U988" s="57"/>
    </row>
    <row r="989" spans="1:21">
      <c r="A989" s="57"/>
      <c r="B989" s="179">
        <v>43206</v>
      </c>
      <c r="C989" s="108" t="s">
        <v>503</v>
      </c>
      <c r="D989" s="108" t="s">
        <v>507</v>
      </c>
      <c r="E989" s="108" t="s">
        <v>569</v>
      </c>
      <c r="F989" s="108" t="s">
        <v>1458</v>
      </c>
      <c r="G989" s="180">
        <v>4473.2474999999995</v>
      </c>
      <c r="H989" s="180">
        <v>5964.33</v>
      </c>
      <c r="I989" s="57"/>
      <c r="J989" s="57"/>
      <c r="K989" s="57"/>
      <c r="L989" s="57"/>
      <c r="M989" s="57"/>
      <c r="N989" s="57"/>
      <c r="O989" s="57"/>
      <c r="P989" s="57"/>
      <c r="Q989" s="57"/>
      <c r="R989" s="57"/>
      <c r="S989" s="57"/>
      <c r="T989" s="57"/>
      <c r="U989" s="57"/>
    </row>
    <row r="990" spans="1:21">
      <c r="A990" s="57"/>
      <c r="B990" s="179">
        <v>42737</v>
      </c>
      <c r="C990" s="108" t="s">
        <v>115</v>
      </c>
      <c r="D990" s="108" t="s">
        <v>507</v>
      </c>
      <c r="E990" s="108" t="s">
        <v>498</v>
      </c>
      <c r="F990" s="108" t="s">
        <v>1459</v>
      </c>
      <c r="G990" s="180">
        <v>2437.6640000000002</v>
      </c>
      <c r="H990" s="180">
        <v>3584.8</v>
      </c>
      <c r="I990" s="57"/>
      <c r="J990" s="57"/>
      <c r="K990" s="57"/>
      <c r="L990" s="57"/>
      <c r="M990" s="57"/>
      <c r="N990" s="57"/>
      <c r="O990" s="57"/>
      <c r="P990" s="57"/>
      <c r="Q990" s="57"/>
      <c r="R990" s="57"/>
      <c r="S990" s="57"/>
      <c r="T990" s="57"/>
      <c r="U990" s="57"/>
    </row>
    <row r="991" spans="1:21">
      <c r="A991" s="57"/>
      <c r="B991" s="179">
        <v>43380</v>
      </c>
      <c r="C991" s="108" t="s">
        <v>108</v>
      </c>
      <c r="D991" s="108" t="s">
        <v>497</v>
      </c>
      <c r="E991" s="108" t="s">
        <v>569</v>
      </c>
      <c r="F991" s="108" t="s">
        <v>1460</v>
      </c>
      <c r="G991" s="180">
        <v>3328.6858999999999</v>
      </c>
      <c r="H991" s="180">
        <v>7741.13</v>
      </c>
      <c r="I991" s="57"/>
      <c r="J991" s="57"/>
      <c r="K991" s="57"/>
      <c r="L991" s="57"/>
      <c r="M991" s="57"/>
      <c r="N991" s="57"/>
      <c r="O991" s="57"/>
      <c r="P991" s="57"/>
      <c r="Q991" s="57"/>
      <c r="R991" s="57"/>
      <c r="S991" s="57"/>
      <c r="T991" s="57"/>
      <c r="U991" s="57"/>
    </row>
    <row r="992" spans="1:21">
      <c r="A992" s="57"/>
      <c r="B992" s="179">
        <v>42856</v>
      </c>
      <c r="C992" s="108" t="s">
        <v>503</v>
      </c>
      <c r="D992" s="108" t="s">
        <v>497</v>
      </c>
      <c r="E992" s="108" t="s">
        <v>535</v>
      </c>
      <c r="F992" s="108" t="s">
        <v>1461</v>
      </c>
      <c r="G992" s="180">
        <v>6605.4974999999995</v>
      </c>
      <c r="H992" s="180">
        <v>8807.33</v>
      </c>
      <c r="I992" s="57"/>
      <c r="J992" s="57"/>
      <c r="K992" s="57"/>
      <c r="L992" s="57"/>
      <c r="M992" s="57"/>
      <c r="N992" s="57"/>
      <c r="O992" s="57"/>
      <c r="P992" s="57"/>
      <c r="Q992" s="57"/>
      <c r="R992" s="57"/>
      <c r="S992" s="57"/>
      <c r="T992" s="57"/>
      <c r="U992" s="57"/>
    </row>
    <row r="993" spans="1:21">
      <c r="A993" s="57"/>
      <c r="B993" s="179">
        <v>43378</v>
      </c>
      <c r="C993" s="108" t="s">
        <v>514</v>
      </c>
      <c r="D993" s="108" t="s">
        <v>404</v>
      </c>
      <c r="E993" s="108" t="s">
        <v>505</v>
      </c>
      <c r="F993" s="108" t="s">
        <v>1462</v>
      </c>
      <c r="G993" s="180">
        <v>851.52750000000003</v>
      </c>
      <c r="H993" s="180">
        <v>1135.3699999999999</v>
      </c>
      <c r="I993" s="57"/>
      <c r="J993" s="57"/>
      <c r="K993" s="57"/>
      <c r="L993" s="57"/>
      <c r="M993" s="57"/>
      <c r="N993" s="57"/>
      <c r="O993" s="57"/>
      <c r="P993" s="57"/>
      <c r="Q993" s="57"/>
      <c r="R993" s="57"/>
      <c r="S993" s="57"/>
      <c r="T993" s="57"/>
      <c r="U993" s="57"/>
    </row>
    <row r="994" spans="1:21">
      <c r="A994" s="57"/>
      <c r="B994" s="179">
        <v>42941</v>
      </c>
      <c r="C994" s="108" t="s">
        <v>514</v>
      </c>
      <c r="D994" s="108" t="s">
        <v>528</v>
      </c>
      <c r="E994" s="108" t="s">
        <v>498</v>
      </c>
      <c r="F994" s="108" t="s">
        <v>1463</v>
      </c>
      <c r="G994" s="180">
        <v>4488.7139999999999</v>
      </c>
      <c r="H994" s="180">
        <v>9974.92</v>
      </c>
      <c r="I994" s="57"/>
      <c r="J994" s="57"/>
      <c r="K994" s="57"/>
      <c r="L994" s="57"/>
      <c r="M994" s="57"/>
      <c r="N994" s="57"/>
      <c r="O994" s="57"/>
      <c r="P994" s="57"/>
      <c r="Q994" s="57"/>
      <c r="R994" s="57"/>
      <c r="S994" s="57"/>
      <c r="T994" s="57"/>
      <c r="U994" s="57"/>
    </row>
    <row r="995" spans="1:21">
      <c r="A995" s="57"/>
      <c r="B995" s="179">
        <v>43220</v>
      </c>
      <c r="C995" s="108" t="s">
        <v>514</v>
      </c>
      <c r="D995" s="108" t="s">
        <v>404</v>
      </c>
      <c r="E995" s="108" t="s">
        <v>520</v>
      </c>
      <c r="F995" s="108" t="s">
        <v>1464</v>
      </c>
      <c r="G995" s="180">
        <v>2796.4023999999999</v>
      </c>
      <c r="H995" s="180">
        <v>3177.73</v>
      </c>
      <c r="I995" s="57"/>
      <c r="J995" s="57"/>
      <c r="K995" s="57"/>
      <c r="L995" s="57"/>
      <c r="M995" s="57"/>
      <c r="N995" s="57"/>
      <c r="O995" s="57"/>
      <c r="P995" s="57"/>
      <c r="Q995" s="57"/>
      <c r="R995" s="57"/>
      <c r="S995" s="57"/>
      <c r="T995" s="57"/>
      <c r="U995" s="57"/>
    </row>
    <row r="996" spans="1:21">
      <c r="A996" s="57"/>
      <c r="B996" s="179">
        <v>43050</v>
      </c>
      <c r="C996" s="108" t="s">
        <v>496</v>
      </c>
      <c r="D996" s="108" t="s">
        <v>404</v>
      </c>
      <c r="E996" s="108" t="s">
        <v>562</v>
      </c>
      <c r="F996" s="108" t="s">
        <v>1465</v>
      </c>
      <c r="G996" s="180">
        <v>1819.989</v>
      </c>
      <c r="H996" s="180">
        <v>4044.42</v>
      </c>
      <c r="I996" s="57"/>
      <c r="J996" s="57"/>
      <c r="K996" s="57"/>
      <c r="L996" s="57"/>
      <c r="M996" s="57"/>
      <c r="N996" s="57"/>
      <c r="O996" s="57"/>
      <c r="P996" s="57"/>
      <c r="Q996" s="57"/>
      <c r="R996" s="57"/>
      <c r="S996" s="57"/>
      <c r="T996" s="57"/>
      <c r="U996" s="57"/>
    </row>
    <row r="997" spans="1:21">
      <c r="A997" s="57"/>
      <c r="B997" s="179">
        <v>43182</v>
      </c>
      <c r="C997" s="108" t="s">
        <v>514</v>
      </c>
      <c r="D997" s="108" t="s">
        <v>497</v>
      </c>
      <c r="E997" s="108" t="s">
        <v>515</v>
      </c>
      <c r="F997" s="108" t="s">
        <v>1466</v>
      </c>
      <c r="G997" s="180">
        <v>1283.2636</v>
      </c>
      <c r="H997" s="180">
        <v>3468.28</v>
      </c>
      <c r="I997" s="57"/>
      <c r="J997" s="57"/>
      <c r="K997" s="57"/>
      <c r="L997" s="57"/>
      <c r="M997" s="57"/>
      <c r="N997" s="57"/>
      <c r="O997" s="57"/>
      <c r="P997" s="57"/>
      <c r="Q997" s="57"/>
      <c r="R997" s="57"/>
      <c r="S997" s="57"/>
      <c r="T997" s="57"/>
      <c r="U997" s="57"/>
    </row>
    <row r="998" spans="1:21">
      <c r="A998" s="57"/>
      <c r="B998" s="179">
        <v>43002</v>
      </c>
      <c r="C998" s="108" t="s">
        <v>514</v>
      </c>
      <c r="D998" s="108" t="s">
        <v>500</v>
      </c>
      <c r="E998" s="108" t="s">
        <v>498</v>
      </c>
      <c r="F998" s="108" t="s">
        <v>1467</v>
      </c>
      <c r="G998" s="180">
        <v>2393.3880000000004</v>
      </c>
      <c r="H998" s="180">
        <v>5318.64</v>
      </c>
      <c r="I998" s="57"/>
      <c r="J998" s="57"/>
      <c r="K998" s="57"/>
      <c r="L998" s="57"/>
      <c r="M998" s="57"/>
      <c r="N998" s="57"/>
      <c r="O998" s="57"/>
      <c r="P998" s="57"/>
      <c r="Q998" s="57"/>
      <c r="R998" s="57"/>
      <c r="S998" s="57"/>
      <c r="T998" s="57"/>
      <c r="U998" s="57"/>
    </row>
    <row r="999" spans="1:21">
      <c r="A999" s="57"/>
      <c r="B999" s="179">
        <v>43284</v>
      </c>
      <c r="C999" s="108" t="s">
        <v>514</v>
      </c>
      <c r="D999" s="108" t="s">
        <v>504</v>
      </c>
      <c r="E999" s="108" t="s">
        <v>530</v>
      </c>
      <c r="F999" s="108" t="s">
        <v>1468</v>
      </c>
      <c r="G999" s="180">
        <v>1160.9145000000001</v>
      </c>
      <c r="H999" s="180">
        <v>2579.81</v>
      </c>
      <c r="I999" s="57"/>
      <c r="J999" s="57"/>
      <c r="K999" s="57"/>
      <c r="L999" s="57"/>
      <c r="M999" s="57"/>
      <c r="N999" s="57"/>
      <c r="O999" s="57"/>
      <c r="P999" s="57"/>
      <c r="Q999" s="57"/>
      <c r="R999" s="57"/>
      <c r="S999" s="57"/>
      <c r="T999" s="57"/>
      <c r="U999" s="57"/>
    </row>
    <row r="1000" spans="1:21">
      <c r="A1000" s="57"/>
      <c r="B1000" s="179">
        <v>42814</v>
      </c>
      <c r="C1000" s="108" t="s">
        <v>503</v>
      </c>
      <c r="D1000" s="108" t="s">
        <v>510</v>
      </c>
      <c r="E1000" s="108" t="s">
        <v>524</v>
      </c>
      <c r="F1000" s="108" t="s">
        <v>1469</v>
      </c>
      <c r="G1000" s="180">
        <v>699.2444999999999</v>
      </c>
      <c r="H1000" s="180">
        <v>1889.85</v>
      </c>
      <c r="I1000" s="57"/>
      <c r="J1000" s="57"/>
      <c r="K1000" s="57"/>
      <c r="L1000" s="57"/>
      <c r="M1000" s="57"/>
      <c r="N1000" s="57"/>
      <c r="O1000" s="57"/>
      <c r="P1000" s="57"/>
      <c r="Q1000" s="57"/>
      <c r="R1000" s="57"/>
      <c r="S1000" s="57"/>
      <c r="T1000" s="57"/>
      <c r="U1000" s="57"/>
    </row>
    <row r="1001" spans="1:21">
      <c r="A1001" s="57"/>
      <c r="B1001" s="179">
        <v>43308</v>
      </c>
      <c r="C1001" s="108" t="s">
        <v>514</v>
      </c>
      <c r="D1001" s="108" t="s">
        <v>526</v>
      </c>
      <c r="E1001" s="108" t="s">
        <v>535</v>
      </c>
      <c r="F1001" s="108" t="s">
        <v>1470</v>
      </c>
      <c r="G1001" s="180">
        <v>245.50239999999999</v>
      </c>
      <c r="H1001" s="180">
        <v>663.52</v>
      </c>
      <c r="I1001" s="57"/>
      <c r="J1001" s="57"/>
      <c r="K1001" s="57"/>
      <c r="L1001" s="57"/>
      <c r="M1001" s="57"/>
      <c r="N1001" s="57"/>
      <c r="O1001" s="57"/>
      <c r="P1001" s="57"/>
      <c r="Q1001" s="57"/>
      <c r="R1001" s="57"/>
      <c r="S1001" s="57"/>
      <c r="T1001" s="57"/>
      <c r="U1001" s="57"/>
    </row>
    <row r="1002" spans="1:21">
      <c r="A1002" s="57"/>
      <c r="B1002" s="179">
        <v>43091</v>
      </c>
      <c r="C1002" s="108" t="s">
        <v>108</v>
      </c>
      <c r="D1002" s="108" t="s">
        <v>510</v>
      </c>
      <c r="E1002" s="108" t="s">
        <v>562</v>
      </c>
      <c r="F1002" s="108" t="s">
        <v>1471</v>
      </c>
      <c r="G1002" s="180">
        <v>3786.8863999999999</v>
      </c>
      <c r="H1002" s="180">
        <v>4303.28</v>
      </c>
      <c r="I1002" s="57"/>
      <c r="J1002" s="57"/>
      <c r="K1002" s="57"/>
      <c r="L1002" s="57"/>
      <c r="M1002" s="57"/>
      <c r="N1002" s="57"/>
      <c r="O1002" s="57"/>
      <c r="P1002" s="57"/>
      <c r="Q1002" s="57"/>
      <c r="R1002" s="57"/>
      <c r="S1002" s="57"/>
      <c r="T1002" s="57"/>
      <c r="U1002" s="57"/>
    </row>
    <row r="1003" spans="1:21">
      <c r="A1003" s="57"/>
      <c r="B1003" s="179">
        <v>43230</v>
      </c>
      <c r="C1003" s="108" t="s">
        <v>514</v>
      </c>
      <c r="D1003" s="108" t="s">
        <v>510</v>
      </c>
      <c r="E1003" s="108" t="s">
        <v>569</v>
      </c>
      <c r="F1003" s="108" t="s">
        <v>1472</v>
      </c>
      <c r="G1003" s="180">
        <v>637.44709999999998</v>
      </c>
      <c r="H1003" s="180">
        <v>1722.83</v>
      </c>
      <c r="I1003" s="57"/>
      <c r="J1003" s="57"/>
      <c r="K1003" s="57"/>
      <c r="L1003" s="57"/>
      <c r="M1003" s="57"/>
      <c r="N1003" s="57"/>
      <c r="O1003" s="57"/>
      <c r="P1003" s="57"/>
      <c r="Q1003" s="57"/>
      <c r="R1003" s="57"/>
      <c r="S1003" s="57"/>
      <c r="T1003" s="57"/>
      <c r="U1003" s="57"/>
    </row>
    <row r="1004" spans="1:21">
      <c r="A1004" s="57"/>
      <c r="B1004" s="179">
        <v>42785</v>
      </c>
      <c r="C1004" s="108" t="s">
        <v>514</v>
      </c>
      <c r="D1004" s="108" t="s">
        <v>404</v>
      </c>
      <c r="E1004" s="108" t="s">
        <v>569</v>
      </c>
      <c r="F1004" s="108" t="s">
        <v>1473</v>
      </c>
      <c r="G1004" s="180">
        <v>3523.0104999999999</v>
      </c>
      <c r="H1004" s="180">
        <v>9521.65</v>
      </c>
      <c r="I1004" s="57"/>
      <c r="J1004" s="57"/>
      <c r="K1004" s="57"/>
      <c r="L1004" s="57"/>
      <c r="M1004" s="57"/>
      <c r="N1004" s="57"/>
      <c r="O1004" s="57"/>
      <c r="P1004" s="57"/>
      <c r="Q1004" s="57"/>
      <c r="R1004" s="57"/>
      <c r="S1004" s="57"/>
      <c r="T1004" s="57"/>
      <c r="U1004" s="57"/>
    </row>
    <row r="1005" spans="1:21">
      <c r="A1005" s="57"/>
      <c r="B1005" s="179">
        <v>43259</v>
      </c>
      <c r="C1005" s="108" t="s">
        <v>496</v>
      </c>
      <c r="D1005" s="108" t="s">
        <v>528</v>
      </c>
      <c r="E1005" s="108" t="s">
        <v>537</v>
      </c>
      <c r="F1005" s="108" t="s">
        <v>1474</v>
      </c>
      <c r="G1005" s="180">
        <v>1563.0155999999999</v>
      </c>
      <c r="H1005" s="180">
        <v>3634.92</v>
      </c>
      <c r="I1005" s="57"/>
      <c r="J1005" s="57"/>
      <c r="K1005" s="57"/>
      <c r="L1005" s="57"/>
      <c r="M1005" s="57"/>
      <c r="N1005" s="57"/>
      <c r="O1005" s="57"/>
      <c r="P1005" s="57"/>
      <c r="Q1005" s="57"/>
      <c r="R1005" s="57"/>
      <c r="S1005" s="57"/>
      <c r="T1005" s="57"/>
      <c r="U1005" s="57"/>
    </row>
    <row r="1006" spans="1:21">
      <c r="A1006" s="57"/>
      <c r="B1006" s="179">
        <v>43063</v>
      </c>
      <c r="C1006" s="108" t="s">
        <v>514</v>
      </c>
      <c r="D1006" s="108" t="s">
        <v>528</v>
      </c>
      <c r="E1006" s="108" t="s">
        <v>515</v>
      </c>
      <c r="F1006" s="108" t="s">
        <v>1475</v>
      </c>
      <c r="G1006" s="180">
        <v>2308.6609999999996</v>
      </c>
      <c r="H1006" s="180">
        <v>3980.45</v>
      </c>
      <c r="I1006" s="57"/>
      <c r="J1006" s="57"/>
      <c r="K1006" s="57"/>
      <c r="L1006" s="57"/>
      <c r="M1006" s="57"/>
      <c r="N1006" s="57"/>
      <c r="O1006" s="57"/>
      <c r="P1006" s="57"/>
      <c r="Q1006" s="57"/>
      <c r="R1006" s="57"/>
      <c r="S1006" s="57"/>
      <c r="T1006" s="57"/>
      <c r="U1006" s="57"/>
    </row>
    <row r="1007" spans="1:21">
      <c r="A1007" s="57"/>
      <c r="B1007" s="179">
        <v>43261</v>
      </c>
      <c r="C1007" s="108" t="s">
        <v>108</v>
      </c>
      <c r="D1007" s="108" t="s">
        <v>497</v>
      </c>
      <c r="E1007" s="108" t="s">
        <v>508</v>
      </c>
      <c r="F1007" s="108" t="s">
        <v>1476</v>
      </c>
      <c r="G1007" s="180">
        <v>209.30459999999999</v>
      </c>
      <c r="H1007" s="180">
        <v>360.87</v>
      </c>
      <c r="I1007" s="57"/>
      <c r="J1007" s="57"/>
      <c r="K1007" s="57"/>
      <c r="L1007" s="57"/>
      <c r="M1007" s="57"/>
      <c r="N1007" s="57"/>
      <c r="O1007" s="57"/>
      <c r="P1007" s="57"/>
      <c r="Q1007" s="57"/>
      <c r="R1007" s="57"/>
      <c r="S1007" s="57"/>
      <c r="T1007" s="57"/>
      <c r="U1007" s="57"/>
    </row>
    <row r="1008" spans="1:21">
      <c r="A1008" s="57"/>
      <c r="B1008" s="179">
        <v>42813</v>
      </c>
      <c r="C1008" s="108" t="s">
        <v>514</v>
      </c>
      <c r="D1008" s="108" t="s">
        <v>526</v>
      </c>
      <c r="E1008" s="108" t="s">
        <v>524</v>
      </c>
      <c r="F1008" s="108" t="s">
        <v>1477</v>
      </c>
      <c r="G1008" s="180">
        <v>1911.2774999999999</v>
      </c>
      <c r="H1008" s="180">
        <v>2548.37</v>
      </c>
      <c r="I1008" s="57"/>
      <c r="J1008" s="57"/>
      <c r="K1008" s="57"/>
      <c r="L1008" s="57"/>
      <c r="M1008" s="57"/>
      <c r="N1008" s="57"/>
      <c r="O1008" s="57"/>
      <c r="P1008" s="57"/>
      <c r="Q1008" s="57"/>
      <c r="R1008" s="57"/>
      <c r="S1008" s="57"/>
      <c r="T1008" s="57"/>
      <c r="U1008" s="57"/>
    </row>
    <row r="1009" spans="1:21">
      <c r="A1009" s="57"/>
      <c r="B1009" s="179">
        <v>43452</v>
      </c>
      <c r="C1009" s="108" t="s">
        <v>108</v>
      </c>
      <c r="D1009" s="108" t="s">
        <v>526</v>
      </c>
      <c r="E1009" s="108" t="s">
        <v>530</v>
      </c>
      <c r="F1009" s="108" t="s">
        <v>1478</v>
      </c>
      <c r="G1009" s="180">
        <v>829.79959999999994</v>
      </c>
      <c r="H1009" s="180">
        <v>1406.44</v>
      </c>
      <c r="I1009" s="57"/>
      <c r="J1009" s="57"/>
      <c r="K1009" s="57"/>
      <c r="L1009" s="57"/>
      <c r="M1009" s="57"/>
      <c r="N1009" s="57"/>
      <c r="O1009" s="57"/>
      <c r="P1009" s="57"/>
      <c r="Q1009" s="57"/>
      <c r="R1009" s="57"/>
      <c r="S1009" s="57"/>
      <c r="T1009" s="57"/>
      <c r="U1009" s="57"/>
    </row>
    <row r="1010" spans="1:21">
      <c r="A1010" s="57"/>
      <c r="B1010" s="179">
        <v>42986</v>
      </c>
      <c r="C1010" s="108" t="s">
        <v>514</v>
      </c>
      <c r="D1010" s="108" t="s">
        <v>526</v>
      </c>
      <c r="E1010" s="108" t="s">
        <v>520</v>
      </c>
      <c r="F1010" s="108" t="s">
        <v>1479</v>
      </c>
      <c r="G1010" s="180">
        <v>422.72450000000003</v>
      </c>
      <c r="H1010" s="180">
        <v>768.59</v>
      </c>
      <c r="I1010" s="57"/>
      <c r="J1010" s="57"/>
      <c r="K1010" s="57"/>
      <c r="L1010" s="57"/>
      <c r="M1010" s="57"/>
      <c r="N1010" s="57"/>
      <c r="O1010" s="57"/>
      <c r="P1010" s="57"/>
      <c r="Q1010" s="57"/>
      <c r="R1010" s="57"/>
      <c r="S1010" s="57"/>
      <c r="T1010" s="57"/>
      <c r="U1010" s="57"/>
    </row>
    <row r="1011" spans="1:21">
      <c r="A1011" s="57"/>
      <c r="B1011" s="179">
        <v>43454</v>
      </c>
      <c r="C1011" s="108" t="s">
        <v>108</v>
      </c>
      <c r="D1011" s="108" t="s">
        <v>504</v>
      </c>
      <c r="E1011" s="108" t="s">
        <v>535</v>
      </c>
      <c r="F1011" s="108" t="s">
        <v>1480</v>
      </c>
      <c r="G1011" s="180">
        <v>2696.922</v>
      </c>
      <c r="H1011" s="180">
        <v>5993.16</v>
      </c>
      <c r="I1011" s="57"/>
      <c r="J1011" s="57"/>
      <c r="K1011" s="57"/>
      <c r="L1011" s="57"/>
      <c r="M1011" s="57"/>
      <c r="N1011" s="57"/>
      <c r="O1011" s="57"/>
      <c r="P1011" s="57"/>
      <c r="Q1011" s="57"/>
      <c r="R1011" s="57"/>
      <c r="S1011" s="57"/>
      <c r="T1011" s="57"/>
      <c r="U1011" s="57"/>
    </row>
    <row r="1012" spans="1:21">
      <c r="A1012" s="57"/>
      <c r="B1012" s="179">
        <v>42999</v>
      </c>
      <c r="C1012" s="108" t="s">
        <v>108</v>
      </c>
      <c r="D1012" s="108" t="s">
        <v>510</v>
      </c>
      <c r="E1012" s="108" t="s">
        <v>522</v>
      </c>
      <c r="F1012" s="108" t="s">
        <v>1481</v>
      </c>
      <c r="G1012" s="180">
        <v>5774.1145999999999</v>
      </c>
      <c r="H1012" s="180">
        <v>9955.3700000000008</v>
      </c>
      <c r="I1012" s="57"/>
      <c r="J1012" s="57"/>
      <c r="K1012" s="57"/>
      <c r="L1012" s="57"/>
      <c r="M1012" s="57"/>
      <c r="N1012" s="57"/>
      <c r="O1012" s="57"/>
      <c r="P1012" s="57"/>
      <c r="Q1012" s="57"/>
      <c r="R1012" s="57"/>
      <c r="S1012" s="57"/>
      <c r="T1012" s="57"/>
      <c r="U1012" s="57"/>
    </row>
    <row r="1013" spans="1:21">
      <c r="A1013" s="57"/>
      <c r="B1013" s="179">
        <v>43295</v>
      </c>
      <c r="C1013" s="108" t="s">
        <v>496</v>
      </c>
      <c r="D1013" s="108" t="s">
        <v>526</v>
      </c>
      <c r="E1013" s="108" t="s">
        <v>562</v>
      </c>
      <c r="F1013" s="108" t="s">
        <v>1482</v>
      </c>
      <c r="G1013" s="180">
        <v>2178.7928000000002</v>
      </c>
      <c r="H1013" s="180">
        <v>5066.96</v>
      </c>
      <c r="I1013" s="57"/>
      <c r="J1013" s="57"/>
      <c r="K1013" s="57"/>
      <c r="L1013" s="57"/>
      <c r="M1013" s="57"/>
      <c r="N1013" s="57"/>
      <c r="O1013" s="57"/>
      <c r="P1013" s="57"/>
      <c r="Q1013" s="57"/>
      <c r="R1013" s="57"/>
      <c r="S1013" s="57"/>
      <c r="T1013" s="57"/>
      <c r="U1013" s="57"/>
    </row>
    <row r="1014" spans="1:21">
      <c r="A1014" s="57"/>
      <c r="B1014" s="179">
        <v>42812</v>
      </c>
      <c r="C1014" s="108" t="s">
        <v>496</v>
      </c>
      <c r="D1014" s="108" t="s">
        <v>528</v>
      </c>
      <c r="E1014" s="108" t="s">
        <v>505</v>
      </c>
      <c r="F1014" s="108" t="s">
        <v>1483</v>
      </c>
      <c r="G1014" s="180">
        <v>3495.9450000000002</v>
      </c>
      <c r="H1014" s="180">
        <v>4661.26</v>
      </c>
      <c r="I1014" s="57"/>
      <c r="J1014" s="57"/>
      <c r="K1014" s="57"/>
      <c r="L1014" s="57"/>
      <c r="M1014" s="57"/>
      <c r="N1014" s="57"/>
      <c r="O1014" s="57"/>
      <c r="P1014" s="57"/>
      <c r="Q1014" s="57"/>
      <c r="R1014" s="57"/>
      <c r="S1014" s="57"/>
      <c r="T1014" s="57"/>
      <c r="U1014" s="57"/>
    </row>
    <row r="1015" spans="1:21">
      <c r="A1015" s="57"/>
      <c r="B1015" s="179">
        <v>43429</v>
      </c>
      <c r="C1015" s="108" t="s">
        <v>503</v>
      </c>
      <c r="D1015" s="108" t="s">
        <v>510</v>
      </c>
      <c r="E1015" s="108" t="s">
        <v>515</v>
      </c>
      <c r="F1015" s="108" t="s">
        <v>1484</v>
      </c>
      <c r="G1015" s="180">
        <v>3202.8527999999997</v>
      </c>
      <c r="H1015" s="180">
        <v>5522.16</v>
      </c>
      <c r="I1015" s="57"/>
      <c r="J1015" s="57"/>
      <c r="K1015" s="57"/>
      <c r="L1015" s="57"/>
      <c r="M1015" s="57"/>
      <c r="N1015" s="57"/>
      <c r="O1015" s="57"/>
      <c r="P1015" s="57"/>
      <c r="Q1015" s="57"/>
      <c r="R1015" s="57"/>
      <c r="S1015" s="57"/>
      <c r="T1015" s="57"/>
      <c r="U1015" s="57"/>
    </row>
    <row r="1016" spans="1:21">
      <c r="A1016" s="57"/>
      <c r="B1016" s="179">
        <v>43086</v>
      </c>
      <c r="C1016" s="108" t="s">
        <v>514</v>
      </c>
      <c r="D1016" s="108" t="s">
        <v>526</v>
      </c>
      <c r="E1016" s="108" t="s">
        <v>520</v>
      </c>
      <c r="F1016" s="108" t="s">
        <v>1485</v>
      </c>
      <c r="G1016" s="180">
        <v>1382.0285999999999</v>
      </c>
      <c r="H1016" s="180">
        <v>3214.02</v>
      </c>
      <c r="I1016" s="57"/>
      <c r="J1016" s="57"/>
      <c r="K1016" s="57"/>
      <c r="L1016" s="57"/>
      <c r="M1016" s="57"/>
      <c r="N1016" s="57"/>
      <c r="O1016" s="57"/>
      <c r="P1016" s="57"/>
      <c r="Q1016" s="57"/>
      <c r="R1016" s="57"/>
      <c r="S1016" s="57"/>
      <c r="T1016" s="57"/>
      <c r="U1016" s="57"/>
    </row>
    <row r="1017" spans="1:21">
      <c r="A1017" s="57"/>
      <c r="B1017" s="179">
        <v>43366</v>
      </c>
      <c r="C1017" s="108" t="s">
        <v>514</v>
      </c>
      <c r="D1017" s="108" t="s">
        <v>504</v>
      </c>
      <c r="E1017" s="108" t="s">
        <v>501</v>
      </c>
      <c r="F1017" s="108" t="s">
        <v>1486</v>
      </c>
      <c r="G1017" s="180">
        <v>4089.3860000000004</v>
      </c>
      <c r="H1017" s="180">
        <v>9510.2000000000007</v>
      </c>
      <c r="I1017" s="57"/>
      <c r="J1017" s="57"/>
      <c r="K1017" s="57"/>
      <c r="L1017" s="57"/>
      <c r="M1017" s="57"/>
      <c r="N1017" s="57"/>
      <c r="O1017" s="57"/>
      <c r="P1017" s="57"/>
      <c r="Q1017" s="57"/>
      <c r="R1017" s="57"/>
      <c r="S1017" s="57"/>
      <c r="T1017" s="57"/>
      <c r="U1017" s="57"/>
    </row>
    <row r="1018" spans="1:21">
      <c r="A1018" s="57"/>
      <c r="B1018" s="179">
        <v>42885</v>
      </c>
      <c r="C1018" s="108" t="s">
        <v>115</v>
      </c>
      <c r="D1018" s="108" t="s">
        <v>526</v>
      </c>
      <c r="E1018" s="108" t="s">
        <v>522</v>
      </c>
      <c r="F1018" s="108" t="s">
        <v>1487</v>
      </c>
      <c r="G1018" s="180">
        <v>1138.0952</v>
      </c>
      <c r="H1018" s="180">
        <v>1293.29</v>
      </c>
      <c r="I1018" s="57"/>
      <c r="J1018" s="57"/>
      <c r="K1018" s="57"/>
      <c r="L1018" s="57"/>
      <c r="M1018" s="57"/>
      <c r="N1018" s="57"/>
      <c r="O1018" s="57"/>
      <c r="P1018" s="57"/>
      <c r="Q1018" s="57"/>
      <c r="R1018" s="57"/>
      <c r="S1018" s="57"/>
      <c r="T1018" s="57"/>
      <c r="U1018" s="57"/>
    </row>
    <row r="1019" spans="1:21">
      <c r="A1019" s="57"/>
      <c r="B1019" s="179">
        <v>43384</v>
      </c>
      <c r="C1019" s="108" t="s">
        <v>108</v>
      </c>
      <c r="D1019" s="108" t="s">
        <v>510</v>
      </c>
      <c r="E1019" s="108" t="s">
        <v>508</v>
      </c>
      <c r="F1019" s="108" t="s">
        <v>1488</v>
      </c>
      <c r="G1019" s="180">
        <v>7307.2961500000001</v>
      </c>
      <c r="H1019" s="180">
        <v>7815.29</v>
      </c>
      <c r="I1019" s="57"/>
      <c r="J1019" s="57"/>
      <c r="K1019" s="57"/>
      <c r="L1019" s="57"/>
      <c r="M1019" s="57"/>
      <c r="N1019" s="57"/>
      <c r="O1019" s="57"/>
      <c r="P1019" s="57"/>
      <c r="Q1019" s="57"/>
      <c r="R1019" s="57"/>
      <c r="S1019" s="57"/>
      <c r="T1019" s="57"/>
      <c r="U1019" s="57"/>
    </row>
    <row r="1020" spans="1:21">
      <c r="A1020" s="57"/>
      <c r="B1020" s="179">
        <v>43023</v>
      </c>
      <c r="C1020" s="108" t="s">
        <v>108</v>
      </c>
      <c r="D1020" s="108" t="s">
        <v>500</v>
      </c>
      <c r="E1020" s="108" t="s">
        <v>501</v>
      </c>
      <c r="F1020" s="108" t="s">
        <v>1489</v>
      </c>
      <c r="G1020" s="180">
        <v>2632.6793000000002</v>
      </c>
      <c r="H1020" s="180">
        <v>6122.51</v>
      </c>
      <c r="I1020" s="57"/>
      <c r="J1020" s="57"/>
      <c r="K1020" s="57"/>
      <c r="L1020" s="57"/>
      <c r="M1020" s="57"/>
      <c r="N1020" s="57"/>
      <c r="O1020" s="57"/>
      <c r="P1020" s="57"/>
      <c r="Q1020" s="57"/>
      <c r="R1020" s="57"/>
      <c r="S1020" s="57"/>
      <c r="T1020" s="57"/>
      <c r="U1020" s="57"/>
    </row>
    <row r="1021" spans="1:21">
      <c r="A1021" s="57"/>
      <c r="B1021" s="179">
        <v>43228</v>
      </c>
      <c r="C1021" s="108" t="s">
        <v>503</v>
      </c>
      <c r="D1021" s="108" t="s">
        <v>526</v>
      </c>
      <c r="E1021" s="108" t="s">
        <v>562</v>
      </c>
      <c r="F1021" s="108" t="s">
        <v>1490</v>
      </c>
      <c r="G1021" s="180">
        <v>814.51800000000003</v>
      </c>
      <c r="H1021" s="180">
        <v>1810.04</v>
      </c>
      <c r="I1021" s="57"/>
      <c r="J1021" s="57"/>
      <c r="K1021" s="57"/>
      <c r="L1021" s="57"/>
      <c r="M1021" s="57"/>
      <c r="N1021" s="57"/>
      <c r="O1021" s="57"/>
      <c r="P1021" s="57"/>
      <c r="Q1021" s="57"/>
      <c r="R1021" s="57"/>
      <c r="S1021" s="57"/>
      <c r="T1021" s="57"/>
      <c r="U1021" s="57"/>
    </row>
    <row r="1022" spans="1:21">
      <c r="A1022" s="57"/>
      <c r="B1022" s="179">
        <v>42830</v>
      </c>
      <c r="C1022" s="108" t="s">
        <v>108</v>
      </c>
      <c r="D1022" s="108" t="s">
        <v>497</v>
      </c>
      <c r="E1022" s="108" t="s">
        <v>515</v>
      </c>
      <c r="F1022" s="108" t="s">
        <v>1491</v>
      </c>
      <c r="G1022" s="180">
        <v>3135.6094000000003</v>
      </c>
      <c r="H1022" s="180">
        <v>8474.6200000000008</v>
      </c>
      <c r="I1022" s="57"/>
      <c r="J1022" s="57"/>
      <c r="K1022" s="57"/>
      <c r="L1022" s="57"/>
      <c r="M1022" s="57"/>
      <c r="N1022" s="57"/>
      <c r="O1022" s="57"/>
      <c r="P1022" s="57"/>
      <c r="Q1022" s="57"/>
      <c r="R1022" s="57"/>
      <c r="S1022" s="57"/>
      <c r="T1022" s="57"/>
      <c r="U1022" s="57"/>
    </row>
    <row r="1023" spans="1:21">
      <c r="A1023" s="57"/>
      <c r="B1023" s="179">
        <v>43376</v>
      </c>
      <c r="C1023" s="108" t="s">
        <v>496</v>
      </c>
      <c r="D1023" s="108" t="s">
        <v>526</v>
      </c>
      <c r="E1023" s="108" t="s">
        <v>520</v>
      </c>
      <c r="F1023" s="108" t="s">
        <v>1492</v>
      </c>
      <c r="G1023" s="180">
        <v>2067.7635</v>
      </c>
      <c r="H1023" s="180">
        <v>5588.55</v>
      </c>
      <c r="I1023" s="57"/>
      <c r="J1023" s="57"/>
      <c r="K1023" s="57"/>
      <c r="L1023" s="57"/>
      <c r="M1023" s="57"/>
      <c r="N1023" s="57"/>
      <c r="O1023" s="57"/>
      <c r="P1023" s="57"/>
      <c r="Q1023" s="57"/>
      <c r="R1023" s="57"/>
      <c r="S1023" s="57"/>
      <c r="T1023" s="57"/>
      <c r="U1023" s="57"/>
    </row>
    <row r="1024" spans="1:21">
      <c r="A1024" s="57"/>
      <c r="B1024" s="179">
        <v>42889</v>
      </c>
      <c r="C1024" s="108" t="s">
        <v>115</v>
      </c>
      <c r="D1024" s="108" t="s">
        <v>497</v>
      </c>
      <c r="E1024" s="108" t="s">
        <v>535</v>
      </c>
      <c r="F1024" s="108" t="s">
        <v>1493</v>
      </c>
      <c r="G1024" s="180">
        <v>6306.4724999999999</v>
      </c>
      <c r="H1024" s="180">
        <v>8408.6299999999992</v>
      </c>
      <c r="I1024" s="57"/>
      <c r="J1024" s="57"/>
      <c r="K1024" s="57"/>
      <c r="L1024" s="57"/>
      <c r="M1024" s="57"/>
      <c r="N1024" s="57"/>
      <c r="O1024" s="57"/>
      <c r="P1024" s="57"/>
      <c r="Q1024" s="57"/>
      <c r="R1024" s="57"/>
      <c r="S1024" s="57"/>
      <c r="T1024" s="57"/>
      <c r="U1024" s="57"/>
    </row>
    <row r="1025" spans="1:21">
      <c r="A1025" s="57"/>
      <c r="B1025" s="179">
        <v>43304</v>
      </c>
      <c r="C1025" s="108" t="s">
        <v>115</v>
      </c>
      <c r="D1025" s="108" t="s">
        <v>528</v>
      </c>
      <c r="E1025" s="108" t="s">
        <v>515</v>
      </c>
      <c r="F1025" s="108" t="s">
        <v>1494</v>
      </c>
      <c r="G1025" s="180">
        <v>829.32959999999991</v>
      </c>
      <c r="H1025" s="180">
        <v>942.42</v>
      </c>
      <c r="I1025" s="57"/>
      <c r="J1025" s="57"/>
      <c r="K1025" s="57"/>
      <c r="L1025" s="57"/>
      <c r="M1025" s="57"/>
      <c r="N1025" s="57"/>
      <c r="O1025" s="57"/>
      <c r="P1025" s="57"/>
      <c r="Q1025" s="57"/>
      <c r="R1025" s="57"/>
      <c r="S1025" s="57"/>
      <c r="T1025" s="57"/>
      <c r="U1025" s="57"/>
    </row>
    <row r="1026" spans="1:21">
      <c r="A1026" s="57"/>
      <c r="B1026" s="179">
        <v>43001</v>
      </c>
      <c r="C1026" s="108" t="s">
        <v>496</v>
      </c>
      <c r="D1026" s="108" t="s">
        <v>504</v>
      </c>
      <c r="E1026" s="108" t="s">
        <v>569</v>
      </c>
      <c r="F1026" s="108" t="s">
        <v>1495</v>
      </c>
      <c r="G1026" s="180">
        <v>3280.3523999999998</v>
      </c>
      <c r="H1026" s="180">
        <v>5655.78</v>
      </c>
      <c r="I1026" s="57"/>
      <c r="J1026" s="57"/>
      <c r="K1026" s="57"/>
      <c r="L1026" s="57"/>
      <c r="M1026" s="57"/>
      <c r="N1026" s="57"/>
      <c r="O1026" s="57"/>
      <c r="P1026" s="57"/>
      <c r="Q1026" s="57"/>
      <c r="R1026" s="57"/>
      <c r="S1026" s="57"/>
      <c r="T1026" s="57"/>
      <c r="U1026" s="57"/>
    </row>
    <row r="1027" spans="1:21">
      <c r="A1027" s="57"/>
      <c r="B1027" s="179">
        <v>43348</v>
      </c>
      <c r="C1027" s="108" t="s">
        <v>514</v>
      </c>
      <c r="D1027" s="108" t="s">
        <v>528</v>
      </c>
      <c r="E1027" s="108" t="s">
        <v>505</v>
      </c>
      <c r="F1027" s="108" t="s">
        <v>1496</v>
      </c>
      <c r="G1027" s="180">
        <v>3209.3816999999999</v>
      </c>
      <c r="H1027" s="180">
        <v>5439.63</v>
      </c>
      <c r="I1027" s="57"/>
      <c r="J1027" s="57"/>
      <c r="K1027" s="57"/>
      <c r="L1027" s="57"/>
      <c r="M1027" s="57"/>
      <c r="N1027" s="57"/>
      <c r="O1027" s="57"/>
      <c r="P1027" s="57"/>
      <c r="Q1027" s="57"/>
      <c r="R1027" s="57"/>
      <c r="S1027" s="57"/>
      <c r="T1027" s="57"/>
      <c r="U1027" s="57"/>
    </row>
    <row r="1028" spans="1:21">
      <c r="A1028" s="57"/>
      <c r="B1028" s="179">
        <v>42929</v>
      </c>
      <c r="C1028" s="108" t="s">
        <v>496</v>
      </c>
      <c r="D1028" s="108" t="s">
        <v>528</v>
      </c>
      <c r="E1028" s="108" t="s">
        <v>505</v>
      </c>
      <c r="F1028" s="108" t="s">
        <v>1497</v>
      </c>
      <c r="G1028" s="180">
        <v>1612.1085</v>
      </c>
      <c r="H1028" s="180">
        <v>4357.05</v>
      </c>
      <c r="I1028" s="57"/>
      <c r="J1028" s="57"/>
      <c r="K1028" s="57"/>
      <c r="L1028" s="57"/>
      <c r="M1028" s="57"/>
      <c r="N1028" s="57"/>
      <c r="O1028" s="57"/>
      <c r="P1028" s="57"/>
      <c r="Q1028" s="57"/>
      <c r="R1028" s="57"/>
      <c r="S1028" s="57"/>
      <c r="T1028" s="57"/>
      <c r="U1028" s="57"/>
    </row>
    <row r="1029" spans="1:21">
      <c r="A1029" s="57"/>
      <c r="B1029" s="179">
        <v>43239</v>
      </c>
      <c r="C1029" s="108" t="s">
        <v>108</v>
      </c>
      <c r="D1029" s="108" t="s">
        <v>507</v>
      </c>
      <c r="E1029" s="108" t="s">
        <v>535</v>
      </c>
      <c r="F1029" s="108" t="s">
        <v>1498</v>
      </c>
      <c r="G1029" s="180">
        <v>1798.3015999999998</v>
      </c>
      <c r="H1029" s="180">
        <v>3100.52</v>
      </c>
      <c r="I1029" s="57"/>
      <c r="J1029" s="57"/>
      <c r="K1029" s="57"/>
      <c r="L1029" s="57"/>
      <c r="M1029" s="57"/>
      <c r="N1029" s="57"/>
      <c r="O1029" s="57"/>
      <c r="P1029" s="57"/>
      <c r="Q1029" s="57"/>
      <c r="R1029" s="57"/>
      <c r="S1029" s="57"/>
      <c r="T1029" s="57"/>
      <c r="U1029" s="57"/>
    </row>
    <row r="1030" spans="1:21">
      <c r="A1030" s="57"/>
      <c r="B1030" s="179">
        <v>43031</v>
      </c>
      <c r="C1030" s="108" t="s">
        <v>496</v>
      </c>
      <c r="D1030" s="108" t="s">
        <v>500</v>
      </c>
      <c r="E1030" s="108" t="s">
        <v>505</v>
      </c>
      <c r="F1030" s="108" t="s">
        <v>1499</v>
      </c>
      <c r="G1030" s="180">
        <v>4923.0425999999998</v>
      </c>
      <c r="H1030" s="180">
        <v>8344.14</v>
      </c>
      <c r="I1030" s="57"/>
      <c r="J1030" s="57"/>
      <c r="K1030" s="57"/>
      <c r="L1030" s="57"/>
      <c r="M1030" s="57"/>
      <c r="N1030" s="57"/>
      <c r="O1030" s="57"/>
      <c r="P1030" s="57"/>
      <c r="Q1030" s="57"/>
      <c r="R1030" s="57"/>
      <c r="S1030" s="57"/>
      <c r="T1030" s="57"/>
      <c r="U1030" s="57"/>
    </row>
    <row r="1031" spans="1:21">
      <c r="A1031" s="57"/>
      <c r="B1031" s="179">
        <v>43141</v>
      </c>
      <c r="C1031" s="108" t="s">
        <v>115</v>
      </c>
      <c r="D1031" s="108" t="s">
        <v>526</v>
      </c>
      <c r="E1031" s="108" t="s">
        <v>505</v>
      </c>
      <c r="F1031" s="108" t="s">
        <v>1500</v>
      </c>
      <c r="G1031" s="180">
        <v>1088.6912</v>
      </c>
      <c r="H1031" s="180">
        <v>2531.84</v>
      </c>
      <c r="I1031" s="57"/>
      <c r="J1031" s="57"/>
      <c r="K1031" s="57"/>
      <c r="L1031" s="57"/>
      <c r="M1031" s="57"/>
      <c r="N1031" s="57"/>
      <c r="O1031" s="57"/>
      <c r="P1031" s="57"/>
      <c r="Q1031" s="57"/>
      <c r="R1031" s="57"/>
      <c r="S1031" s="57"/>
      <c r="T1031" s="57"/>
      <c r="U1031" s="57"/>
    </row>
    <row r="1032" spans="1:21">
      <c r="A1032" s="57"/>
      <c r="B1032" s="179">
        <v>42987</v>
      </c>
      <c r="C1032" s="108" t="s">
        <v>496</v>
      </c>
      <c r="D1032" s="108" t="s">
        <v>497</v>
      </c>
      <c r="E1032" s="108" t="s">
        <v>520</v>
      </c>
      <c r="F1032" s="108" t="s">
        <v>1501</v>
      </c>
      <c r="G1032" s="180">
        <v>4390.8628499999995</v>
      </c>
      <c r="H1032" s="180">
        <v>4696.1099999999997</v>
      </c>
      <c r="I1032" s="57"/>
      <c r="J1032" s="57"/>
      <c r="K1032" s="57"/>
      <c r="L1032" s="57"/>
      <c r="M1032" s="57"/>
      <c r="N1032" s="57"/>
      <c r="O1032" s="57"/>
      <c r="P1032" s="57"/>
      <c r="Q1032" s="57"/>
      <c r="R1032" s="57"/>
      <c r="S1032" s="57"/>
      <c r="T1032" s="57"/>
      <c r="U1032" s="57"/>
    </row>
    <row r="1033" spans="1:21">
      <c r="A1033" s="57"/>
      <c r="B1033" s="179">
        <v>43187</v>
      </c>
      <c r="C1033" s="108" t="s">
        <v>514</v>
      </c>
      <c r="D1033" s="108" t="s">
        <v>497</v>
      </c>
      <c r="E1033" s="108" t="s">
        <v>498</v>
      </c>
      <c r="F1033" s="108" t="s">
        <v>1502</v>
      </c>
      <c r="G1033" s="180">
        <v>2294.3591000000001</v>
      </c>
      <c r="H1033" s="180">
        <v>2453.86</v>
      </c>
      <c r="I1033" s="57"/>
      <c r="J1033" s="57"/>
      <c r="K1033" s="57"/>
      <c r="L1033" s="57"/>
      <c r="M1033" s="57"/>
      <c r="N1033" s="57"/>
      <c r="O1033" s="57"/>
      <c r="P1033" s="57"/>
      <c r="Q1033" s="57"/>
      <c r="R1033" s="57"/>
      <c r="S1033" s="57"/>
      <c r="T1033" s="57"/>
      <c r="U1033" s="57"/>
    </row>
    <row r="1034" spans="1:21">
      <c r="A1034" s="57"/>
      <c r="B1034" s="179">
        <v>42758</v>
      </c>
      <c r="C1034" s="108" t="s">
        <v>496</v>
      </c>
      <c r="D1034" s="108" t="s">
        <v>504</v>
      </c>
      <c r="E1034" s="108" t="s">
        <v>535</v>
      </c>
      <c r="F1034" s="108" t="s">
        <v>1503</v>
      </c>
      <c r="G1034" s="180">
        <v>3702.8790000000004</v>
      </c>
      <c r="H1034" s="180">
        <v>8228.6200000000008</v>
      </c>
      <c r="I1034" s="57"/>
      <c r="J1034" s="57"/>
      <c r="K1034" s="57"/>
      <c r="L1034" s="57"/>
      <c r="M1034" s="57"/>
      <c r="N1034" s="57"/>
      <c r="O1034" s="57"/>
      <c r="P1034" s="57"/>
      <c r="Q1034" s="57"/>
      <c r="R1034" s="57"/>
      <c r="S1034" s="57"/>
      <c r="T1034" s="57"/>
      <c r="U1034" s="57"/>
    </row>
    <row r="1035" spans="1:21">
      <c r="A1035" s="57"/>
      <c r="B1035" s="179">
        <v>43363</v>
      </c>
      <c r="C1035" s="108" t="s">
        <v>514</v>
      </c>
      <c r="D1035" s="108" t="s">
        <v>404</v>
      </c>
      <c r="E1035" s="108" t="s">
        <v>524</v>
      </c>
      <c r="F1035" s="108" t="s">
        <v>1504</v>
      </c>
      <c r="G1035" s="180">
        <v>4646.1769999999997</v>
      </c>
      <c r="H1035" s="180">
        <v>8010.65</v>
      </c>
      <c r="I1035" s="57"/>
      <c r="J1035" s="57"/>
      <c r="K1035" s="57"/>
      <c r="L1035" s="57"/>
      <c r="M1035" s="57"/>
      <c r="N1035" s="57"/>
      <c r="O1035" s="57"/>
      <c r="P1035" s="57"/>
      <c r="Q1035" s="57"/>
      <c r="R1035" s="57"/>
      <c r="S1035" s="57"/>
      <c r="T1035" s="57"/>
      <c r="U1035" s="57"/>
    </row>
    <row r="1036" spans="1:21">
      <c r="A1036" s="57"/>
      <c r="B1036" s="179">
        <v>42941</v>
      </c>
      <c r="C1036" s="108" t="s">
        <v>108</v>
      </c>
      <c r="D1036" s="108" t="s">
        <v>497</v>
      </c>
      <c r="E1036" s="108" t="s">
        <v>515</v>
      </c>
      <c r="F1036" s="108" t="s">
        <v>1505</v>
      </c>
      <c r="G1036" s="180">
        <v>3287.614</v>
      </c>
      <c r="H1036" s="180">
        <v>5977.48</v>
      </c>
      <c r="I1036" s="57"/>
      <c r="J1036" s="57"/>
      <c r="K1036" s="57"/>
      <c r="L1036" s="57"/>
      <c r="M1036" s="57"/>
      <c r="N1036" s="57"/>
      <c r="O1036" s="57"/>
      <c r="P1036" s="57"/>
      <c r="Q1036" s="57"/>
      <c r="R1036" s="57"/>
      <c r="S1036" s="57"/>
      <c r="T1036" s="57"/>
      <c r="U1036" s="57"/>
    </row>
    <row r="1037" spans="1:21">
      <c r="A1037" s="57"/>
      <c r="B1037" s="179">
        <v>43253</v>
      </c>
      <c r="C1037" s="108" t="s">
        <v>514</v>
      </c>
      <c r="D1037" s="108" t="s">
        <v>504</v>
      </c>
      <c r="E1037" s="108" t="s">
        <v>535</v>
      </c>
      <c r="F1037" s="108" t="s">
        <v>1506</v>
      </c>
      <c r="G1037" s="180">
        <v>6662.5244000000002</v>
      </c>
      <c r="H1037" s="180">
        <v>9797.83</v>
      </c>
      <c r="I1037" s="57"/>
      <c r="J1037" s="57"/>
      <c r="K1037" s="57"/>
      <c r="L1037" s="57"/>
      <c r="M1037" s="57"/>
      <c r="N1037" s="57"/>
      <c r="O1037" s="57"/>
      <c r="P1037" s="57"/>
      <c r="Q1037" s="57"/>
      <c r="R1037" s="57"/>
      <c r="S1037" s="57"/>
      <c r="T1037" s="57"/>
      <c r="U1037" s="57"/>
    </row>
    <row r="1038" spans="1:21">
      <c r="A1038" s="57"/>
      <c r="B1038" s="179">
        <v>42984</v>
      </c>
      <c r="C1038" s="108" t="s">
        <v>514</v>
      </c>
      <c r="D1038" s="108" t="s">
        <v>404</v>
      </c>
      <c r="E1038" s="108" t="s">
        <v>524</v>
      </c>
      <c r="F1038" s="108" t="s">
        <v>1507</v>
      </c>
      <c r="G1038" s="180">
        <v>4774.7205000000004</v>
      </c>
      <c r="H1038" s="180">
        <v>8681.31</v>
      </c>
      <c r="I1038" s="57"/>
      <c r="J1038" s="57"/>
      <c r="K1038" s="57"/>
      <c r="L1038" s="57"/>
      <c r="M1038" s="57"/>
      <c r="N1038" s="57"/>
      <c r="O1038" s="57"/>
      <c r="P1038" s="57"/>
      <c r="Q1038" s="57"/>
      <c r="R1038" s="57"/>
      <c r="S1038" s="57"/>
      <c r="T1038" s="57"/>
      <c r="U1038" s="57"/>
    </row>
    <row r="1039" spans="1:21">
      <c r="A1039" s="57"/>
      <c r="B1039" s="179">
        <v>43285</v>
      </c>
      <c r="C1039" s="108" t="s">
        <v>514</v>
      </c>
      <c r="D1039" s="108" t="s">
        <v>510</v>
      </c>
      <c r="E1039" s="108" t="s">
        <v>535</v>
      </c>
      <c r="F1039" s="108" t="s">
        <v>1508</v>
      </c>
      <c r="G1039" s="180">
        <v>8787.6272000000008</v>
      </c>
      <c r="H1039" s="180">
        <v>9985.94</v>
      </c>
      <c r="I1039" s="57"/>
      <c r="J1039" s="57"/>
      <c r="K1039" s="57"/>
      <c r="L1039" s="57"/>
      <c r="M1039" s="57"/>
      <c r="N1039" s="57"/>
      <c r="O1039" s="57"/>
      <c r="P1039" s="57"/>
      <c r="Q1039" s="57"/>
      <c r="R1039" s="57"/>
      <c r="S1039" s="57"/>
      <c r="T1039" s="57"/>
      <c r="U1039" s="57"/>
    </row>
    <row r="1040" spans="1:21">
      <c r="A1040" s="57"/>
      <c r="B1040" s="179">
        <v>42931</v>
      </c>
      <c r="C1040" s="108" t="s">
        <v>496</v>
      </c>
      <c r="D1040" s="108" t="s">
        <v>507</v>
      </c>
      <c r="E1040" s="108" t="s">
        <v>498</v>
      </c>
      <c r="F1040" s="108" t="s">
        <v>1509</v>
      </c>
      <c r="G1040" s="180">
        <v>3145.57375</v>
      </c>
      <c r="H1040" s="180">
        <v>3364.25</v>
      </c>
      <c r="I1040" s="57"/>
      <c r="J1040" s="57"/>
      <c r="K1040" s="57"/>
      <c r="L1040" s="57"/>
      <c r="M1040" s="57"/>
      <c r="N1040" s="57"/>
      <c r="O1040" s="57"/>
      <c r="P1040" s="57"/>
      <c r="Q1040" s="57"/>
      <c r="R1040" s="57"/>
      <c r="S1040" s="57"/>
      <c r="T1040" s="57"/>
      <c r="U1040" s="57"/>
    </row>
    <row r="1041" spans="1:21">
      <c r="A1041" s="57"/>
      <c r="B1041" s="179">
        <v>43441</v>
      </c>
      <c r="C1041" s="108" t="s">
        <v>514</v>
      </c>
      <c r="D1041" s="108" t="s">
        <v>404</v>
      </c>
      <c r="E1041" s="108" t="s">
        <v>511</v>
      </c>
      <c r="F1041" s="108" t="s">
        <v>1510</v>
      </c>
      <c r="G1041" s="180">
        <v>4485.4381000000003</v>
      </c>
      <c r="H1041" s="180">
        <v>4797.26</v>
      </c>
      <c r="I1041" s="57"/>
      <c r="J1041" s="57"/>
      <c r="K1041" s="57"/>
      <c r="L1041" s="57"/>
      <c r="M1041" s="57"/>
      <c r="N1041" s="57"/>
      <c r="O1041" s="57"/>
      <c r="P1041" s="57"/>
      <c r="Q1041" s="57"/>
      <c r="R1041" s="57"/>
      <c r="S1041" s="57"/>
      <c r="T1041" s="57"/>
      <c r="U1041" s="57"/>
    </row>
    <row r="1042" spans="1:21">
      <c r="A1042" s="57"/>
      <c r="B1042" s="179">
        <v>42935</v>
      </c>
      <c r="C1042" s="108" t="s">
        <v>503</v>
      </c>
      <c r="D1042" s="108" t="s">
        <v>404</v>
      </c>
      <c r="E1042" s="108" t="s">
        <v>522</v>
      </c>
      <c r="F1042" s="108" t="s">
        <v>1511</v>
      </c>
      <c r="G1042" s="180">
        <v>1832.0502999999999</v>
      </c>
      <c r="H1042" s="180">
        <v>3105.17</v>
      </c>
      <c r="I1042" s="57"/>
      <c r="J1042" s="57"/>
      <c r="K1042" s="57"/>
      <c r="L1042" s="57"/>
      <c r="M1042" s="57"/>
      <c r="N1042" s="57"/>
      <c r="O1042" s="57"/>
      <c r="P1042" s="57"/>
      <c r="Q1042" s="57"/>
      <c r="R1042" s="57"/>
      <c r="S1042" s="57"/>
      <c r="T1042" s="57"/>
      <c r="U1042" s="57"/>
    </row>
    <row r="1043" spans="1:21">
      <c r="A1043" s="57"/>
      <c r="B1043" s="179">
        <v>43436</v>
      </c>
      <c r="C1043" s="108" t="s">
        <v>514</v>
      </c>
      <c r="D1043" s="108" t="s">
        <v>497</v>
      </c>
      <c r="E1043" s="108" t="s">
        <v>520</v>
      </c>
      <c r="F1043" s="108" t="s">
        <v>1512</v>
      </c>
      <c r="G1043" s="180">
        <v>2579.6320000000001</v>
      </c>
      <c r="H1043" s="180">
        <v>4690.24</v>
      </c>
      <c r="I1043" s="57"/>
      <c r="J1043" s="57"/>
      <c r="K1043" s="57"/>
      <c r="L1043" s="57"/>
      <c r="M1043" s="57"/>
      <c r="N1043" s="57"/>
      <c r="O1043" s="57"/>
      <c r="P1043" s="57"/>
      <c r="Q1043" s="57"/>
      <c r="R1043" s="57"/>
      <c r="S1043" s="57"/>
      <c r="T1043" s="57"/>
      <c r="U1043" s="57"/>
    </row>
    <row r="1044" spans="1:21">
      <c r="A1044" s="57"/>
      <c r="B1044" s="179">
        <v>42991</v>
      </c>
      <c r="C1044" s="108" t="s">
        <v>496</v>
      </c>
      <c r="D1044" s="108" t="s">
        <v>504</v>
      </c>
      <c r="E1044" s="108" t="s">
        <v>501</v>
      </c>
      <c r="F1044" s="108" t="s">
        <v>1513</v>
      </c>
      <c r="G1044" s="180">
        <v>2402.1142</v>
      </c>
      <c r="H1044" s="180">
        <v>4071.38</v>
      </c>
      <c r="I1044" s="57"/>
      <c r="J1044" s="57"/>
      <c r="K1044" s="57"/>
      <c r="L1044" s="57"/>
      <c r="M1044" s="57"/>
      <c r="N1044" s="57"/>
      <c r="O1044" s="57"/>
      <c r="P1044" s="57"/>
      <c r="Q1044" s="57"/>
      <c r="R1044" s="57"/>
      <c r="S1044" s="57"/>
      <c r="T1044" s="57"/>
      <c r="U1044" s="57"/>
    </row>
    <row r="1045" spans="1:21">
      <c r="A1045" s="57"/>
      <c r="B1045" s="179">
        <v>43159</v>
      </c>
      <c r="C1045" s="108" t="s">
        <v>503</v>
      </c>
      <c r="D1045" s="108" t="s">
        <v>404</v>
      </c>
      <c r="E1045" s="108" t="s">
        <v>508</v>
      </c>
      <c r="F1045" s="108" t="s">
        <v>1514</v>
      </c>
      <c r="G1045" s="180">
        <v>854.76150000000007</v>
      </c>
      <c r="H1045" s="180">
        <v>1899.47</v>
      </c>
      <c r="I1045" s="57"/>
      <c r="J1045" s="57"/>
      <c r="K1045" s="57"/>
      <c r="L1045" s="57"/>
      <c r="M1045" s="57"/>
      <c r="N1045" s="57"/>
      <c r="O1045" s="57"/>
      <c r="P1045" s="57"/>
      <c r="Q1045" s="57"/>
      <c r="R1045" s="57"/>
      <c r="S1045" s="57"/>
      <c r="T1045" s="57"/>
      <c r="U1045" s="57"/>
    </row>
    <row r="1046" spans="1:21">
      <c r="A1046" s="57"/>
      <c r="B1046" s="179">
        <v>42799</v>
      </c>
      <c r="C1046" s="108" t="s">
        <v>115</v>
      </c>
      <c r="D1046" s="108" t="s">
        <v>500</v>
      </c>
      <c r="E1046" s="108" t="s">
        <v>562</v>
      </c>
      <c r="F1046" s="108" t="s">
        <v>1515</v>
      </c>
      <c r="G1046" s="180">
        <v>796.02600000000007</v>
      </c>
      <c r="H1046" s="180">
        <v>1447.32</v>
      </c>
      <c r="I1046" s="57"/>
      <c r="J1046" s="57"/>
      <c r="K1046" s="57"/>
      <c r="L1046" s="57"/>
      <c r="M1046" s="57"/>
      <c r="N1046" s="57"/>
      <c r="O1046" s="57"/>
      <c r="P1046" s="57"/>
      <c r="Q1046" s="57"/>
      <c r="R1046" s="57"/>
      <c r="S1046" s="57"/>
      <c r="T1046" s="57"/>
      <c r="U1046" s="57"/>
    </row>
    <row r="1047" spans="1:21">
      <c r="A1047" s="57"/>
      <c r="B1047" s="179">
        <v>43349</v>
      </c>
      <c r="C1047" s="108" t="s">
        <v>496</v>
      </c>
      <c r="D1047" s="108" t="s">
        <v>507</v>
      </c>
      <c r="E1047" s="108" t="s">
        <v>535</v>
      </c>
      <c r="F1047" s="108" t="s">
        <v>1516</v>
      </c>
      <c r="G1047" s="180">
        <v>3980.1696000000002</v>
      </c>
      <c r="H1047" s="180">
        <v>4522.92</v>
      </c>
      <c r="I1047" s="57"/>
      <c r="J1047" s="57"/>
      <c r="K1047" s="57"/>
      <c r="L1047" s="57"/>
      <c r="M1047" s="57"/>
      <c r="N1047" s="57"/>
      <c r="O1047" s="57"/>
      <c r="P1047" s="57"/>
      <c r="Q1047" s="57"/>
      <c r="R1047" s="57"/>
      <c r="S1047" s="57"/>
      <c r="T1047" s="57"/>
      <c r="U1047" s="57"/>
    </row>
    <row r="1048" spans="1:21">
      <c r="A1048" s="57"/>
      <c r="B1048" s="179">
        <v>42745</v>
      </c>
      <c r="C1048" s="108" t="s">
        <v>108</v>
      </c>
      <c r="D1048" s="108" t="s">
        <v>507</v>
      </c>
      <c r="E1048" s="108" t="s">
        <v>498</v>
      </c>
      <c r="F1048" s="108" t="s">
        <v>1517</v>
      </c>
      <c r="G1048" s="180">
        <v>988.23890000000006</v>
      </c>
      <c r="H1048" s="180">
        <v>1056.94</v>
      </c>
      <c r="I1048" s="57"/>
      <c r="J1048" s="57"/>
      <c r="K1048" s="57"/>
      <c r="L1048" s="57"/>
      <c r="M1048" s="57"/>
      <c r="N1048" s="57"/>
      <c r="O1048" s="57"/>
      <c r="P1048" s="57"/>
      <c r="Q1048" s="57"/>
      <c r="R1048" s="57"/>
      <c r="S1048" s="57"/>
      <c r="T1048" s="57"/>
      <c r="U1048" s="57"/>
    </row>
    <row r="1049" spans="1:21">
      <c r="A1049" s="57"/>
      <c r="B1049" s="179">
        <v>43455</v>
      </c>
      <c r="C1049" s="108" t="s">
        <v>503</v>
      </c>
      <c r="D1049" s="108" t="s">
        <v>497</v>
      </c>
      <c r="E1049" s="108" t="s">
        <v>530</v>
      </c>
      <c r="F1049" s="108" t="s">
        <v>1518</v>
      </c>
      <c r="G1049" s="180">
        <v>1749.0671000000002</v>
      </c>
      <c r="H1049" s="180">
        <v>1870.66</v>
      </c>
      <c r="I1049" s="57"/>
      <c r="J1049" s="57"/>
      <c r="K1049" s="57"/>
      <c r="L1049" s="57"/>
      <c r="M1049" s="57"/>
      <c r="N1049" s="57"/>
      <c r="O1049" s="57"/>
      <c r="P1049" s="57"/>
      <c r="Q1049" s="57"/>
      <c r="R1049" s="57"/>
      <c r="S1049" s="57"/>
      <c r="T1049" s="57"/>
      <c r="U1049" s="57"/>
    </row>
    <row r="1050" spans="1:21">
      <c r="A1050" s="57"/>
      <c r="B1050" s="179">
        <v>42817</v>
      </c>
      <c r="C1050" s="108" t="s">
        <v>514</v>
      </c>
      <c r="D1050" s="108" t="s">
        <v>500</v>
      </c>
      <c r="E1050" s="108" t="s">
        <v>501</v>
      </c>
      <c r="F1050" s="108" t="s">
        <v>1519</v>
      </c>
      <c r="G1050" s="180">
        <v>7978.40175</v>
      </c>
      <c r="H1050" s="180">
        <v>8533.0499999999993</v>
      </c>
      <c r="I1050" s="57"/>
      <c r="J1050" s="57"/>
      <c r="K1050" s="57"/>
      <c r="L1050" s="57"/>
      <c r="M1050" s="57"/>
      <c r="N1050" s="57"/>
      <c r="O1050" s="57"/>
      <c r="P1050" s="57"/>
      <c r="Q1050" s="57"/>
      <c r="R1050" s="57"/>
      <c r="S1050" s="57"/>
      <c r="T1050" s="57"/>
      <c r="U1050" s="57"/>
    </row>
    <row r="1051" spans="1:21">
      <c r="A1051" s="57"/>
      <c r="B1051" s="179">
        <v>43413</v>
      </c>
      <c r="C1051" s="108" t="s">
        <v>496</v>
      </c>
      <c r="D1051" s="108" t="s">
        <v>528</v>
      </c>
      <c r="E1051" s="108" t="s">
        <v>562</v>
      </c>
      <c r="F1051" s="108" t="s">
        <v>1520</v>
      </c>
      <c r="G1051" s="180">
        <v>3374.2057</v>
      </c>
      <c r="H1051" s="180">
        <v>7846.99</v>
      </c>
      <c r="I1051" s="57"/>
      <c r="J1051" s="57"/>
      <c r="K1051" s="57"/>
      <c r="L1051" s="57"/>
      <c r="M1051" s="57"/>
      <c r="N1051" s="57"/>
      <c r="O1051" s="57"/>
      <c r="P1051" s="57"/>
      <c r="Q1051" s="57"/>
      <c r="R1051" s="57"/>
      <c r="S1051" s="57"/>
      <c r="T1051" s="57"/>
      <c r="U1051" s="57"/>
    </row>
    <row r="1052" spans="1:21">
      <c r="A1052" s="57"/>
      <c r="B1052" s="179">
        <v>42945</v>
      </c>
      <c r="C1052" s="108" t="s">
        <v>514</v>
      </c>
      <c r="D1052" s="108" t="s">
        <v>504</v>
      </c>
      <c r="E1052" s="108" t="s">
        <v>505</v>
      </c>
      <c r="F1052" s="108" t="s">
        <v>1521</v>
      </c>
      <c r="G1052" s="180">
        <v>3218.3250000000003</v>
      </c>
      <c r="H1052" s="180">
        <v>5851.5</v>
      </c>
      <c r="I1052" s="57"/>
      <c r="J1052" s="57"/>
      <c r="K1052" s="57"/>
      <c r="L1052" s="57"/>
      <c r="M1052" s="57"/>
      <c r="N1052" s="57"/>
      <c r="O1052" s="57"/>
      <c r="P1052" s="57"/>
      <c r="Q1052" s="57"/>
      <c r="R1052" s="57"/>
      <c r="S1052" s="57"/>
      <c r="T1052" s="57"/>
      <c r="U1052" s="57"/>
    </row>
    <row r="1053" spans="1:21">
      <c r="A1053" s="57"/>
      <c r="B1053" s="179">
        <v>43382</v>
      </c>
      <c r="C1053" s="108" t="s">
        <v>503</v>
      </c>
      <c r="D1053" s="108" t="s">
        <v>507</v>
      </c>
      <c r="E1053" s="108" t="s">
        <v>522</v>
      </c>
      <c r="F1053" s="108" t="s">
        <v>1522</v>
      </c>
      <c r="G1053" s="180">
        <v>3347.6670000000004</v>
      </c>
      <c r="H1053" s="180">
        <v>7439.26</v>
      </c>
      <c r="I1053" s="57"/>
      <c r="J1053" s="57"/>
      <c r="K1053" s="57"/>
      <c r="L1053" s="57"/>
      <c r="M1053" s="57"/>
      <c r="N1053" s="57"/>
      <c r="O1053" s="57"/>
      <c r="P1053" s="57"/>
      <c r="Q1053" s="57"/>
      <c r="R1053" s="57"/>
      <c r="S1053" s="57"/>
      <c r="T1053" s="57"/>
      <c r="U1053" s="57"/>
    </row>
    <row r="1054" spans="1:21">
      <c r="A1054" s="57"/>
      <c r="B1054" s="179">
        <v>42762</v>
      </c>
      <c r="C1054" s="108" t="s">
        <v>514</v>
      </c>
      <c r="D1054" s="108" t="s">
        <v>507</v>
      </c>
      <c r="E1054" s="108" t="s">
        <v>511</v>
      </c>
      <c r="F1054" s="108" t="s">
        <v>1523</v>
      </c>
      <c r="G1054" s="180">
        <v>4856.2965000000004</v>
      </c>
      <c r="H1054" s="180">
        <v>5193.8999999999996</v>
      </c>
      <c r="I1054" s="57"/>
      <c r="J1054" s="57"/>
      <c r="K1054" s="57"/>
      <c r="L1054" s="57"/>
      <c r="M1054" s="57"/>
      <c r="N1054" s="57"/>
      <c r="O1054" s="57"/>
      <c r="P1054" s="57"/>
      <c r="Q1054" s="57"/>
      <c r="R1054" s="57"/>
      <c r="S1054" s="57"/>
      <c r="T1054" s="57"/>
      <c r="U1054" s="57"/>
    </row>
    <row r="1055" spans="1:21">
      <c r="A1055" s="57"/>
      <c r="B1055" s="179">
        <v>43224</v>
      </c>
      <c r="C1055" s="108" t="s">
        <v>115</v>
      </c>
      <c r="D1055" s="108" t="s">
        <v>497</v>
      </c>
      <c r="E1055" s="108" t="s">
        <v>522</v>
      </c>
      <c r="F1055" s="108" t="s">
        <v>1190</v>
      </c>
      <c r="G1055" s="180">
        <v>6407.7148000000007</v>
      </c>
      <c r="H1055" s="180">
        <v>9423.11</v>
      </c>
      <c r="I1055" s="57"/>
      <c r="J1055" s="57"/>
      <c r="K1055" s="57"/>
      <c r="L1055" s="57"/>
      <c r="M1055" s="57"/>
      <c r="N1055" s="57"/>
      <c r="O1055" s="57"/>
      <c r="P1055" s="57"/>
      <c r="Q1055" s="57"/>
      <c r="R1055" s="57"/>
      <c r="S1055" s="57"/>
      <c r="T1055" s="57"/>
      <c r="U1055" s="57"/>
    </row>
    <row r="1056" spans="1:21">
      <c r="A1056" s="57"/>
      <c r="B1056" s="179">
        <v>42794</v>
      </c>
      <c r="C1056" s="108" t="s">
        <v>115</v>
      </c>
      <c r="D1056" s="108" t="s">
        <v>526</v>
      </c>
      <c r="E1056" s="108" t="s">
        <v>511</v>
      </c>
      <c r="F1056" s="108" t="s">
        <v>1524</v>
      </c>
      <c r="G1056" s="180">
        <v>8702.3376000000007</v>
      </c>
      <c r="H1056" s="180">
        <v>9889.02</v>
      </c>
      <c r="I1056" s="57"/>
      <c r="J1056" s="57"/>
      <c r="K1056" s="57"/>
      <c r="L1056" s="57"/>
      <c r="M1056" s="57"/>
      <c r="N1056" s="57"/>
      <c r="O1056" s="57"/>
      <c r="P1056" s="57"/>
      <c r="Q1056" s="57"/>
      <c r="R1056" s="57"/>
      <c r="S1056" s="57"/>
      <c r="T1056" s="57"/>
      <c r="U1056" s="57"/>
    </row>
    <row r="1057" spans="1:21">
      <c r="A1057" s="57"/>
      <c r="B1057" s="179">
        <v>43414</v>
      </c>
      <c r="C1057" s="108" t="s">
        <v>496</v>
      </c>
      <c r="D1057" s="108" t="s">
        <v>404</v>
      </c>
      <c r="E1057" s="108" t="s">
        <v>522</v>
      </c>
      <c r="F1057" s="108" t="s">
        <v>1525</v>
      </c>
      <c r="G1057" s="180">
        <v>3426.7310000000002</v>
      </c>
      <c r="H1057" s="180">
        <v>6230.42</v>
      </c>
      <c r="I1057" s="57"/>
      <c r="J1057" s="57"/>
      <c r="K1057" s="57"/>
      <c r="L1057" s="57"/>
      <c r="M1057" s="57"/>
      <c r="N1057" s="57"/>
      <c r="O1057" s="57"/>
      <c r="P1057" s="57"/>
      <c r="Q1057" s="57"/>
      <c r="R1057" s="57"/>
      <c r="S1057" s="57"/>
      <c r="T1057" s="57"/>
      <c r="U1057" s="57"/>
    </row>
    <row r="1058" spans="1:21">
      <c r="A1058" s="57"/>
      <c r="B1058" s="179">
        <v>42836</v>
      </c>
      <c r="C1058" s="108" t="s">
        <v>514</v>
      </c>
      <c r="D1058" s="108" t="s">
        <v>497</v>
      </c>
      <c r="E1058" s="108" t="s">
        <v>508</v>
      </c>
      <c r="F1058" s="108" t="s">
        <v>1526</v>
      </c>
      <c r="G1058" s="180">
        <v>3267.6043999999997</v>
      </c>
      <c r="H1058" s="180">
        <v>7599.08</v>
      </c>
      <c r="I1058" s="57"/>
      <c r="J1058" s="57"/>
      <c r="K1058" s="57"/>
      <c r="L1058" s="57"/>
      <c r="M1058" s="57"/>
      <c r="N1058" s="57"/>
      <c r="O1058" s="57"/>
      <c r="P1058" s="57"/>
      <c r="Q1058" s="57"/>
      <c r="R1058" s="57"/>
      <c r="S1058" s="57"/>
      <c r="T1058" s="57"/>
      <c r="U1058" s="57"/>
    </row>
    <row r="1059" spans="1:21">
      <c r="A1059" s="57"/>
      <c r="B1059" s="179">
        <v>43177</v>
      </c>
      <c r="C1059" s="108" t="s">
        <v>514</v>
      </c>
      <c r="D1059" s="108" t="s">
        <v>507</v>
      </c>
      <c r="E1059" s="108" t="s">
        <v>524</v>
      </c>
      <c r="F1059" s="108" t="s">
        <v>1527</v>
      </c>
      <c r="G1059" s="180">
        <v>6938.7659000000003</v>
      </c>
      <c r="H1059" s="180">
        <v>7421.14</v>
      </c>
      <c r="I1059" s="57"/>
      <c r="J1059" s="57"/>
      <c r="K1059" s="57"/>
      <c r="L1059" s="57"/>
      <c r="M1059" s="57"/>
      <c r="N1059" s="57"/>
      <c r="O1059" s="57"/>
      <c r="P1059" s="57"/>
      <c r="Q1059" s="57"/>
      <c r="R1059" s="57"/>
      <c r="S1059" s="57"/>
      <c r="T1059" s="57"/>
      <c r="U1059" s="57"/>
    </row>
    <row r="1060" spans="1:21">
      <c r="A1060" s="57"/>
      <c r="B1060" s="179">
        <v>42795</v>
      </c>
      <c r="C1060" s="108" t="s">
        <v>503</v>
      </c>
      <c r="D1060" s="108" t="s">
        <v>528</v>
      </c>
      <c r="E1060" s="108" t="s">
        <v>530</v>
      </c>
      <c r="F1060" s="108" t="s">
        <v>1528</v>
      </c>
      <c r="G1060" s="180">
        <v>1843.8420000000001</v>
      </c>
      <c r="H1060" s="180">
        <v>3352.44</v>
      </c>
      <c r="I1060" s="57"/>
      <c r="J1060" s="57"/>
      <c r="K1060" s="57"/>
      <c r="L1060" s="57"/>
      <c r="M1060" s="57"/>
      <c r="N1060" s="57"/>
      <c r="O1060" s="57"/>
      <c r="P1060" s="57"/>
      <c r="Q1060" s="57"/>
      <c r="R1060" s="57"/>
      <c r="S1060" s="57"/>
      <c r="T1060" s="57"/>
      <c r="U1060" s="57"/>
    </row>
    <row r="1061" spans="1:21">
      <c r="A1061" s="57"/>
      <c r="B1061" s="179">
        <v>43454</v>
      </c>
      <c r="C1061" s="108" t="s">
        <v>115</v>
      </c>
      <c r="D1061" s="108" t="s">
        <v>507</v>
      </c>
      <c r="E1061" s="108" t="s">
        <v>498</v>
      </c>
      <c r="F1061" s="108" t="s">
        <v>1529</v>
      </c>
      <c r="G1061" s="180">
        <v>3589.2229000000002</v>
      </c>
      <c r="H1061" s="180">
        <v>8347.0300000000007</v>
      </c>
      <c r="I1061" s="57"/>
      <c r="J1061" s="57"/>
      <c r="K1061" s="57"/>
      <c r="L1061" s="57"/>
      <c r="M1061" s="57"/>
      <c r="N1061" s="57"/>
      <c r="O1061" s="57"/>
      <c r="P1061" s="57"/>
      <c r="Q1061" s="57"/>
      <c r="R1061" s="57"/>
      <c r="S1061" s="57"/>
      <c r="T1061" s="57"/>
      <c r="U1061" s="57"/>
    </row>
    <row r="1062" spans="1:21">
      <c r="A1062" s="57"/>
      <c r="B1062" s="179">
        <v>42953</v>
      </c>
      <c r="C1062" s="108" t="s">
        <v>108</v>
      </c>
      <c r="D1062" s="108" t="s">
        <v>528</v>
      </c>
      <c r="E1062" s="108" t="s">
        <v>511</v>
      </c>
      <c r="F1062" s="108" t="s">
        <v>1530</v>
      </c>
      <c r="G1062" s="180">
        <v>3617.0782999999997</v>
      </c>
      <c r="H1062" s="180">
        <v>8411.81</v>
      </c>
      <c r="I1062" s="57"/>
      <c r="J1062" s="57"/>
      <c r="K1062" s="57"/>
      <c r="L1062" s="57"/>
      <c r="M1062" s="57"/>
      <c r="N1062" s="57"/>
      <c r="O1062" s="57"/>
      <c r="P1062" s="57"/>
      <c r="Q1062" s="57"/>
      <c r="R1062" s="57"/>
      <c r="S1062" s="57"/>
      <c r="T1062" s="57"/>
      <c r="U1062" s="57"/>
    </row>
    <row r="1063" spans="1:21">
      <c r="A1063" s="57"/>
      <c r="B1063" s="179">
        <v>43328</v>
      </c>
      <c r="C1063" s="108" t="s">
        <v>108</v>
      </c>
      <c r="D1063" s="108" t="s">
        <v>528</v>
      </c>
      <c r="E1063" s="108" t="s">
        <v>515</v>
      </c>
      <c r="F1063" s="108" t="s">
        <v>1531</v>
      </c>
      <c r="G1063" s="180">
        <v>2095.9028000000003</v>
      </c>
      <c r="H1063" s="180">
        <v>3082.21</v>
      </c>
      <c r="I1063" s="57"/>
      <c r="J1063" s="57"/>
      <c r="K1063" s="57"/>
      <c r="L1063" s="57"/>
      <c r="M1063" s="57"/>
      <c r="N1063" s="57"/>
      <c r="O1063" s="57"/>
      <c r="P1063" s="57"/>
      <c r="Q1063" s="57"/>
      <c r="R1063" s="57"/>
      <c r="S1063" s="57"/>
      <c r="T1063" s="57"/>
      <c r="U1063" s="57"/>
    </row>
    <row r="1064" spans="1:21">
      <c r="A1064" s="57"/>
      <c r="B1064" s="179">
        <v>42855</v>
      </c>
      <c r="C1064" s="108" t="s">
        <v>503</v>
      </c>
      <c r="D1064" s="108" t="s">
        <v>510</v>
      </c>
      <c r="E1064" s="108" t="s">
        <v>498</v>
      </c>
      <c r="F1064" s="108" t="s">
        <v>1532</v>
      </c>
      <c r="G1064" s="180">
        <v>3233.7251000000001</v>
      </c>
      <c r="H1064" s="180">
        <v>5480.89</v>
      </c>
      <c r="I1064" s="57"/>
      <c r="J1064" s="57"/>
      <c r="K1064" s="57"/>
      <c r="L1064" s="57"/>
      <c r="M1064" s="57"/>
      <c r="N1064" s="57"/>
      <c r="O1064" s="57"/>
      <c r="P1064" s="57"/>
      <c r="Q1064" s="57"/>
      <c r="R1064" s="57"/>
      <c r="S1064" s="57"/>
      <c r="T1064" s="57"/>
      <c r="U1064" s="57"/>
    </row>
    <row r="1065" spans="1:21">
      <c r="A1065" s="57"/>
      <c r="B1065" s="179">
        <v>43282</v>
      </c>
      <c r="C1065" s="108" t="s">
        <v>514</v>
      </c>
      <c r="D1065" s="108" t="s">
        <v>497</v>
      </c>
      <c r="E1065" s="108" t="s">
        <v>537</v>
      </c>
      <c r="F1065" s="108" t="s">
        <v>1533</v>
      </c>
      <c r="G1065" s="180">
        <v>2656.3393000000001</v>
      </c>
      <c r="H1065" s="180">
        <v>4502.2700000000004</v>
      </c>
      <c r="I1065" s="57"/>
      <c r="J1065" s="57"/>
      <c r="K1065" s="57"/>
      <c r="L1065" s="57"/>
      <c r="M1065" s="57"/>
      <c r="N1065" s="57"/>
      <c r="O1065" s="57"/>
      <c r="P1065" s="57"/>
      <c r="Q1065" s="57"/>
      <c r="R1065" s="57"/>
      <c r="S1065" s="57"/>
      <c r="T1065" s="57"/>
      <c r="U1065" s="57"/>
    </row>
    <row r="1066" spans="1:21">
      <c r="A1066" s="57"/>
      <c r="B1066" s="179">
        <v>42743</v>
      </c>
      <c r="C1066" s="108" t="s">
        <v>503</v>
      </c>
      <c r="D1066" s="108" t="s">
        <v>510</v>
      </c>
      <c r="E1066" s="108" t="s">
        <v>505</v>
      </c>
      <c r="F1066" s="108" t="s">
        <v>1534</v>
      </c>
      <c r="G1066" s="180">
        <v>1194.3855000000001</v>
      </c>
      <c r="H1066" s="180">
        <v>2654.19</v>
      </c>
      <c r="I1066" s="57"/>
      <c r="J1066" s="57"/>
      <c r="K1066" s="57"/>
      <c r="L1066" s="57"/>
      <c r="M1066" s="57"/>
      <c r="N1066" s="57"/>
      <c r="O1066" s="57"/>
      <c r="P1066" s="57"/>
      <c r="Q1066" s="57"/>
      <c r="R1066" s="57"/>
      <c r="S1066" s="57"/>
      <c r="T1066" s="57"/>
      <c r="U1066" s="57"/>
    </row>
    <row r="1067" spans="1:21">
      <c r="A1067" s="57"/>
      <c r="B1067" s="179">
        <v>43363</v>
      </c>
      <c r="C1067" s="108" t="s">
        <v>514</v>
      </c>
      <c r="D1067" s="108" t="s">
        <v>504</v>
      </c>
      <c r="E1067" s="108" t="s">
        <v>537</v>
      </c>
      <c r="F1067" s="108" t="s">
        <v>1535</v>
      </c>
      <c r="G1067" s="180">
        <v>2832.6725999999999</v>
      </c>
      <c r="H1067" s="180">
        <v>4801.1400000000003</v>
      </c>
      <c r="I1067" s="57"/>
      <c r="J1067" s="57"/>
      <c r="K1067" s="57"/>
      <c r="L1067" s="57"/>
      <c r="M1067" s="57"/>
      <c r="N1067" s="57"/>
      <c r="O1067" s="57"/>
      <c r="P1067" s="57"/>
      <c r="Q1067" s="57"/>
      <c r="R1067" s="57"/>
      <c r="S1067" s="57"/>
      <c r="T1067" s="57"/>
      <c r="U1067" s="57"/>
    </row>
    <row r="1068" spans="1:21">
      <c r="A1068" s="57"/>
      <c r="B1068" s="179">
        <v>42861</v>
      </c>
      <c r="C1068" s="108" t="s">
        <v>503</v>
      </c>
      <c r="D1068" s="108" t="s">
        <v>500</v>
      </c>
      <c r="E1068" s="108" t="s">
        <v>505</v>
      </c>
      <c r="F1068" s="108" t="s">
        <v>1536</v>
      </c>
      <c r="G1068" s="180">
        <v>1558.413</v>
      </c>
      <c r="H1068" s="180">
        <v>3463.14</v>
      </c>
      <c r="I1068" s="57"/>
      <c r="J1068" s="57"/>
      <c r="K1068" s="57"/>
      <c r="L1068" s="57"/>
      <c r="M1068" s="57"/>
      <c r="N1068" s="57"/>
      <c r="O1068" s="57"/>
      <c r="P1068" s="57"/>
      <c r="Q1068" s="57"/>
      <c r="R1068" s="57"/>
      <c r="S1068" s="57"/>
      <c r="T1068" s="57"/>
      <c r="U1068" s="57"/>
    </row>
    <row r="1069" spans="1:21">
      <c r="A1069" s="57"/>
      <c r="B1069" s="179">
        <v>43260</v>
      </c>
      <c r="C1069" s="108" t="s">
        <v>115</v>
      </c>
      <c r="D1069" s="108" t="s">
        <v>510</v>
      </c>
      <c r="E1069" s="108" t="s">
        <v>505</v>
      </c>
      <c r="F1069" s="108" t="s">
        <v>1537</v>
      </c>
      <c r="G1069" s="180">
        <v>5771</v>
      </c>
      <c r="H1069" s="180">
        <v>9950</v>
      </c>
      <c r="I1069" s="57"/>
      <c r="J1069" s="57"/>
      <c r="K1069" s="57"/>
      <c r="L1069" s="57"/>
      <c r="M1069" s="57"/>
      <c r="N1069" s="57"/>
      <c r="O1069" s="57"/>
      <c r="P1069" s="57"/>
      <c r="Q1069" s="57"/>
      <c r="R1069" s="57"/>
      <c r="S1069" s="57"/>
      <c r="T1069" s="57"/>
      <c r="U1069" s="57"/>
    </row>
    <row r="1070" spans="1:21">
      <c r="A1070" s="57"/>
      <c r="B1070" s="179">
        <v>42984</v>
      </c>
      <c r="C1070" s="108" t="s">
        <v>514</v>
      </c>
      <c r="D1070" s="108" t="s">
        <v>507</v>
      </c>
      <c r="E1070" s="108" t="s">
        <v>498</v>
      </c>
      <c r="F1070" s="108" t="s">
        <v>517</v>
      </c>
      <c r="G1070" s="180">
        <v>1823.277</v>
      </c>
      <c r="H1070" s="180">
        <v>3090.3</v>
      </c>
      <c r="I1070" s="57"/>
      <c r="J1070" s="57"/>
      <c r="K1070" s="57"/>
      <c r="L1070" s="57"/>
      <c r="M1070" s="57"/>
      <c r="N1070" s="57"/>
      <c r="O1070" s="57"/>
      <c r="P1070" s="57"/>
      <c r="Q1070" s="57"/>
      <c r="R1070" s="57"/>
      <c r="S1070" s="57"/>
      <c r="T1070" s="57"/>
      <c r="U1070" s="57"/>
    </row>
    <row r="1071" spans="1:21">
      <c r="A1071" s="57"/>
      <c r="B1071" s="179">
        <v>43161</v>
      </c>
      <c r="C1071" s="108" t="s">
        <v>514</v>
      </c>
      <c r="D1071" s="108" t="s">
        <v>510</v>
      </c>
      <c r="E1071" s="108" t="s">
        <v>511</v>
      </c>
      <c r="F1071" s="108" t="s">
        <v>1538</v>
      </c>
      <c r="G1071" s="180">
        <v>3802.8859999999995</v>
      </c>
      <c r="H1071" s="180">
        <v>6556.7</v>
      </c>
      <c r="I1071" s="57"/>
      <c r="J1071" s="57"/>
      <c r="K1071" s="57"/>
      <c r="L1071" s="57"/>
      <c r="M1071" s="57"/>
      <c r="N1071" s="57"/>
      <c r="O1071" s="57"/>
      <c r="P1071" s="57"/>
      <c r="Q1071" s="57"/>
      <c r="R1071" s="57"/>
      <c r="S1071" s="57"/>
      <c r="T1071" s="57"/>
      <c r="U1071" s="57"/>
    </row>
    <row r="1072" spans="1:21">
      <c r="A1072" s="57"/>
      <c r="B1072" s="179">
        <v>42924</v>
      </c>
      <c r="C1072" s="108" t="s">
        <v>503</v>
      </c>
      <c r="D1072" s="108" t="s">
        <v>510</v>
      </c>
      <c r="E1072" s="108" t="s">
        <v>535</v>
      </c>
      <c r="F1072" s="108" t="s">
        <v>1539</v>
      </c>
      <c r="G1072" s="180">
        <v>3734.64</v>
      </c>
      <c r="H1072" s="180">
        <v>4979.5200000000004</v>
      </c>
      <c r="I1072" s="57"/>
      <c r="J1072" s="57"/>
      <c r="K1072" s="57"/>
      <c r="L1072" s="57"/>
      <c r="M1072" s="57"/>
      <c r="N1072" s="57"/>
      <c r="O1072" s="57"/>
      <c r="P1072" s="57"/>
      <c r="Q1072" s="57"/>
      <c r="R1072" s="57"/>
      <c r="S1072" s="57"/>
      <c r="T1072" s="57"/>
      <c r="U1072" s="57"/>
    </row>
    <row r="1073" spans="1:21">
      <c r="A1073" s="57"/>
      <c r="B1073" s="179">
        <v>43209</v>
      </c>
      <c r="C1073" s="108" t="s">
        <v>496</v>
      </c>
      <c r="D1073" s="108" t="s">
        <v>507</v>
      </c>
      <c r="E1073" s="108" t="s">
        <v>501</v>
      </c>
      <c r="F1073" s="108" t="s">
        <v>1540</v>
      </c>
      <c r="G1073" s="180">
        <v>4338.3998000000001</v>
      </c>
      <c r="H1073" s="180">
        <v>7353.22</v>
      </c>
      <c r="I1073" s="57"/>
      <c r="J1073" s="57"/>
      <c r="K1073" s="57"/>
      <c r="L1073" s="57"/>
      <c r="M1073" s="57"/>
      <c r="N1073" s="57"/>
      <c r="O1073" s="57"/>
      <c r="P1073" s="57"/>
      <c r="Q1073" s="57"/>
      <c r="R1073" s="57"/>
      <c r="S1073" s="57"/>
      <c r="T1073" s="57"/>
      <c r="U1073" s="57"/>
    </row>
    <row r="1074" spans="1:21">
      <c r="A1074" s="57"/>
      <c r="B1074" s="179">
        <v>43007</v>
      </c>
      <c r="C1074" s="108" t="s">
        <v>496</v>
      </c>
      <c r="D1074" s="108" t="s">
        <v>404</v>
      </c>
      <c r="E1074" s="108" t="s">
        <v>505</v>
      </c>
      <c r="F1074" s="108" t="s">
        <v>1541</v>
      </c>
      <c r="G1074" s="180">
        <v>3030.5173999999997</v>
      </c>
      <c r="H1074" s="180">
        <v>5225.03</v>
      </c>
      <c r="I1074" s="57"/>
      <c r="J1074" s="57"/>
      <c r="K1074" s="57"/>
      <c r="L1074" s="57"/>
      <c r="M1074" s="57"/>
      <c r="N1074" s="57"/>
      <c r="O1074" s="57"/>
      <c r="P1074" s="57"/>
      <c r="Q1074" s="57"/>
      <c r="R1074" s="57"/>
      <c r="S1074" s="57"/>
      <c r="T1074" s="57"/>
      <c r="U1074" s="57"/>
    </row>
    <row r="1075" spans="1:21">
      <c r="A1075" s="57"/>
      <c r="B1075" s="179">
        <v>43109</v>
      </c>
      <c r="C1075" s="108" t="s">
        <v>108</v>
      </c>
      <c r="D1075" s="108" t="s">
        <v>404</v>
      </c>
      <c r="E1075" s="108" t="s">
        <v>505</v>
      </c>
      <c r="F1075" s="108" t="s">
        <v>1542</v>
      </c>
      <c r="G1075" s="180">
        <v>1205.0756000000001</v>
      </c>
      <c r="H1075" s="180">
        <v>1772.17</v>
      </c>
      <c r="I1075" s="57"/>
      <c r="J1075" s="57"/>
      <c r="K1075" s="57"/>
      <c r="L1075" s="57"/>
      <c r="M1075" s="57"/>
      <c r="N1075" s="57"/>
      <c r="O1075" s="57"/>
      <c r="P1075" s="57"/>
      <c r="Q1075" s="57"/>
      <c r="R1075" s="57"/>
      <c r="S1075" s="57"/>
      <c r="T1075" s="57"/>
      <c r="U1075" s="57"/>
    </row>
    <row r="1076" spans="1:21">
      <c r="A1076" s="57"/>
      <c r="B1076" s="179">
        <v>43042</v>
      </c>
      <c r="C1076" s="108" t="s">
        <v>503</v>
      </c>
      <c r="D1076" s="108" t="s">
        <v>500</v>
      </c>
      <c r="E1076" s="108" t="s">
        <v>530</v>
      </c>
      <c r="F1076" s="108" t="s">
        <v>1543</v>
      </c>
      <c r="G1076" s="180">
        <v>3516.6010000000001</v>
      </c>
      <c r="H1076" s="180">
        <v>6393.82</v>
      </c>
      <c r="I1076" s="57"/>
      <c r="J1076" s="57"/>
      <c r="K1076" s="57"/>
      <c r="L1076" s="57"/>
      <c r="M1076" s="57"/>
      <c r="N1076" s="57"/>
      <c r="O1076" s="57"/>
      <c r="P1076" s="57"/>
      <c r="Q1076" s="57"/>
      <c r="R1076" s="57"/>
      <c r="S1076" s="57"/>
      <c r="T1076" s="57"/>
      <c r="U1076" s="57"/>
    </row>
    <row r="1077" spans="1:21">
      <c r="A1077" s="57"/>
      <c r="B1077" s="179">
        <v>43341</v>
      </c>
      <c r="C1077" s="108" t="s">
        <v>115</v>
      </c>
      <c r="D1077" s="108" t="s">
        <v>510</v>
      </c>
      <c r="E1077" s="108" t="s">
        <v>535</v>
      </c>
      <c r="F1077" s="108" t="s">
        <v>1544</v>
      </c>
      <c r="G1077" s="180">
        <v>1775.8355000000001</v>
      </c>
      <c r="H1077" s="180">
        <v>4129.8500000000004</v>
      </c>
      <c r="I1077" s="57"/>
      <c r="J1077" s="57"/>
      <c r="K1077" s="57"/>
      <c r="L1077" s="57"/>
      <c r="M1077" s="57"/>
      <c r="N1077" s="57"/>
      <c r="O1077" s="57"/>
      <c r="P1077" s="57"/>
      <c r="Q1077" s="57"/>
      <c r="R1077" s="57"/>
      <c r="S1077" s="57"/>
      <c r="T1077" s="57"/>
      <c r="U1077" s="57"/>
    </row>
    <row r="1078" spans="1:21">
      <c r="A1078" s="57"/>
      <c r="B1078" s="179">
        <v>42911</v>
      </c>
      <c r="C1078" s="108" t="s">
        <v>514</v>
      </c>
      <c r="D1078" s="108" t="s">
        <v>404</v>
      </c>
      <c r="E1078" s="108" t="s">
        <v>569</v>
      </c>
      <c r="F1078" s="108" t="s">
        <v>1545</v>
      </c>
      <c r="G1078" s="180">
        <v>2357.4342000000001</v>
      </c>
      <c r="H1078" s="180">
        <v>2521.3200000000002</v>
      </c>
      <c r="I1078" s="57"/>
      <c r="J1078" s="57"/>
      <c r="K1078" s="57"/>
      <c r="L1078" s="57"/>
      <c r="M1078" s="57"/>
      <c r="N1078" s="57"/>
      <c r="O1078" s="57"/>
      <c r="P1078" s="57"/>
      <c r="Q1078" s="57"/>
      <c r="R1078" s="57"/>
      <c r="S1078" s="57"/>
      <c r="T1078" s="57"/>
      <c r="U1078" s="57"/>
    </row>
    <row r="1079" spans="1:21">
      <c r="A1079" s="57"/>
      <c r="B1079" s="179">
        <v>43341</v>
      </c>
      <c r="C1079" s="108" t="s">
        <v>108</v>
      </c>
      <c r="D1079" s="108" t="s">
        <v>507</v>
      </c>
      <c r="E1079" s="108" t="s">
        <v>501</v>
      </c>
      <c r="F1079" s="108" t="s">
        <v>1546</v>
      </c>
      <c r="G1079" s="180">
        <v>8149.0766500000009</v>
      </c>
      <c r="H1079" s="180">
        <v>8715.59</v>
      </c>
      <c r="I1079" s="57"/>
      <c r="J1079" s="57"/>
      <c r="K1079" s="57"/>
      <c r="L1079" s="57"/>
      <c r="M1079" s="57"/>
      <c r="N1079" s="57"/>
      <c r="O1079" s="57"/>
      <c r="P1079" s="57"/>
      <c r="Q1079" s="57"/>
      <c r="R1079" s="57"/>
      <c r="S1079" s="57"/>
      <c r="T1079" s="57"/>
      <c r="U1079" s="57"/>
    </row>
    <row r="1080" spans="1:21">
      <c r="A1080" s="57"/>
      <c r="B1080" s="179">
        <v>42748</v>
      </c>
      <c r="C1080" s="108" t="s">
        <v>115</v>
      </c>
      <c r="D1080" s="108" t="s">
        <v>528</v>
      </c>
      <c r="E1080" s="108" t="s">
        <v>530</v>
      </c>
      <c r="F1080" s="108" t="s">
        <v>1547</v>
      </c>
      <c r="G1080" s="180">
        <v>5046.5826999999999</v>
      </c>
      <c r="H1080" s="180">
        <v>8553.5300000000007</v>
      </c>
      <c r="I1080" s="57"/>
      <c r="J1080" s="57"/>
      <c r="K1080" s="57"/>
      <c r="L1080" s="57"/>
      <c r="M1080" s="57"/>
      <c r="N1080" s="57"/>
      <c r="O1080" s="57"/>
      <c r="P1080" s="57"/>
      <c r="Q1080" s="57"/>
      <c r="R1080" s="57"/>
      <c r="S1080" s="57"/>
      <c r="T1080" s="57"/>
      <c r="U1080" s="57"/>
    </row>
    <row r="1081" spans="1:21">
      <c r="A1081" s="57"/>
      <c r="B1081" s="179">
        <v>43145</v>
      </c>
      <c r="C1081" s="108" t="s">
        <v>108</v>
      </c>
      <c r="D1081" s="108" t="s">
        <v>528</v>
      </c>
      <c r="E1081" s="108" t="s">
        <v>505</v>
      </c>
      <c r="F1081" s="108" t="s">
        <v>1548</v>
      </c>
      <c r="G1081" s="180">
        <v>5433.78</v>
      </c>
      <c r="H1081" s="180">
        <v>7245.04</v>
      </c>
      <c r="I1081" s="57"/>
      <c r="J1081" s="57"/>
      <c r="K1081" s="57"/>
      <c r="L1081" s="57"/>
      <c r="M1081" s="57"/>
      <c r="N1081" s="57"/>
      <c r="O1081" s="57"/>
      <c r="P1081" s="57"/>
      <c r="Q1081" s="57"/>
      <c r="R1081" s="57"/>
      <c r="S1081" s="57"/>
      <c r="T1081" s="57"/>
      <c r="U1081" s="57"/>
    </row>
    <row r="1082" spans="1:21">
      <c r="A1082" s="57"/>
      <c r="B1082" s="179">
        <v>43002</v>
      </c>
      <c r="C1082" s="108" t="s">
        <v>496</v>
      </c>
      <c r="D1082" s="108" t="s">
        <v>500</v>
      </c>
      <c r="E1082" s="108" t="s">
        <v>569</v>
      </c>
      <c r="F1082" s="108" t="s">
        <v>1549</v>
      </c>
      <c r="G1082" s="180">
        <v>2872.7174999999997</v>
      </c>
      <c r="H1082" s="180">
        <v>3830.29</v>
      </c>
      <c r="I1082" s="57"/>
      <c r="J1082" s="57"/>
      <c r="K1082" s="57"/>
      <c r="L1082" s="57"/>
      <c r="M1082" s="57"/>
      <c r="N1082" s="57"/>
      <c r="O1082" s="57"/>
      <c r="P1082" s="57"/>
      <c r="Q1082" s="57"/>
      <c r="R1082" s="57"/>
      <c r="S1082" s="57"/>
      <c r="T1082" s="57"/>
      <c r="U1082" s="57"/>
    </row>
    <row r="1083" spans="1:21">
      <c r="A1083" s="57"/>
      <c r="B1083" s="179">
        <v>43123</v>
      </c>
      <c r="C1083" s="108" t="s">
        <v>514</v>
      </c>
      <c r="D1083" s="108" t="s">
        <v>528</v>
      </c>
      <c r="E1083" s="108" t="s">
        <v>524</v>
      </c>
      <c r="F1083" s="108" t="s">
        <v>1550</v>
      </c>
      <c r="G1083" s="180">
        <v>1700.5384000000001</v>
      </c>
      <c r="H1083" s="180">
        <v>1932.43</v>
      </c>
      <c r="I1083" s="57"/>
      <c r="J1083" s="57"/>
      <c r="K1083" s="57"/>
      <c r="L1083" s="57"/>
      <c r="M1083" s="57"/>
      <c r="N1083" s="57"/>
      <c r="O1083" s="57"/>
      <c r="P1083" s="57"/>
      <c r="Q1083" s="57"/>
      <c r="R1083" s="57"/>
      <c r="S1083" s="57"/>
      <c r="T1083" s="57"/>
      <c r="U1083" s="57"/>
    </row>
    <row r="1084" spans="1:21">
      <c r="A1084" s="57"/>
      <c r="B1084" s="179">
        <v>43025</v>
      </c>
      <c r="C1084" s="108" t="s">
        <v>108</v>
      </c>
      <c r="D1084" s="108" t="s">
        <v>404</v>
      </c>
      <c r="E1084" s="108" t="s">
        <v>520</v>
      </c>
      <c r="F1084" s="108" t="s">
        <v>1551</v>
      </c>
      <c r="G1084" s="180">
        <v>4464.9375</v>
      </c>
      <c r="H1084" s="180">
        <v>5953.25</v>
      </c>
      <c r="I1084" s="57"/>
      <c r="J1084" s="57"/>
      <c r="K1084" s="57"/>
      <c r="L1084" s="57"/>
      <c r="M1084" s="57"/>
      <c r="N1084" s="57"/>
      <c r="O1084" s="57"/>
      <c r="P1084" s="57"/>
      <c r="Q1084" s="57"/>
      <c r="R1084" s="57"/>
      <c r="S1084" s="57"/>
      <c r="T1084" s="57"/>
      <c r="U1084" s="57"/>
    </row>
    <row r="1085" spans="1:21">
      <c r="A1085" s="57"/>
      <c r="B1085" s="179">
        <v>43332</v>
      </c>
      <c r="C1085" s="108" t="s">
        <v>514</v>
      </c>
      <c r="D1085" s="108" t="s">
        <v>504</v>
      </c>
      <c r="E1085" s="108" t="s">
        <v>501</v>
      </c>
      <c r="F1085" s="108" t="s">
        <v>1552</v>
      </c>
      <c r="G1085" s="180">
        <v>2734.8741999999997</v>
      </c>
      <c r="H1085" s="180">
        <v>4635.38</v>
      </c>
      <c r="I1085" s="57"/>
      <c r="J1085" s="57"/>
      <c r="K1085" s="57"/>
      <c r="L1085" s="57"/>
      <c r="M1085" s="57"/>
      <c r="N1085" s="57"/>
      <c r="O1085" s="57"/>
      <c r="P1085" s="57"/>
      <c r="Q1085" s="57"/>
      <c r="R1085" s="57"/>
      <c r="S1085" s="57"/>
      <c r="T1085" s="57"/>
      <c r="U1085" s="57"/>
    </row>
    <row r="1086" spans="1:21">
      <c r="A1086" s="57"/>
      <c r="B1086" s="179">
        <v>42888</v>
      </c>
      <c r="C1086" s="108" t="s">
        <v>514</v>
      </c>
      <c r="D1086" s="108" t="s">
        <v>404</v>
      </c>
      <c r="E1086" s="108" t="s">
        <v>508</v>
      </c>
      <c r="F1086" s="108" t="s">
        <v>1553</v>
      </c>
      <c r="G1086" s="180">
        <v>4304.3099000000002</v>
      </c>
      <c r="H1086" s="180">
        <v>4603.54</v>
      </c>
      <c r="I1086" s="57"/>
      <c r="J1086" s="57"/>
      <c r="K1086" s="57"/>
      <c r="L1086" s="57"/>
      <c r="M1086" s="57"/>
      <c r="N1086" s="57"/>
      <c r="O1086" s="57"/>
      <c r="P1086" s="57"/>
      <c r="Q1086" s="57"/>
      <c r="R1086" s="57"/>
      <c r="S1086" s="57"/>
      <c r="T1086" s="57"/>
      <c r="U1086" s="57"/>
    </row>
    <row r="1087" spans="1:21">
      <c r="A1087" s="57"/>
      <c r="B1087" s="179">
        <v>43376</v>
      </c>
      <c r="C1087" s="108" t="s">
        <v>496</v>
      </c>
      <c r="D1087" s="108" t="s">
        <v>526</v>
      </c>
      <c r="E1087" s="108" t="s">
        <v>522</v>
      </c>
      <c r="F1087" s="108" t="s">
        <v>1554</v>
      </c>
      <c r="G1087" s="180">
        <v>939.96280000000002</v>
      </c>
      <c r="H1087" s="180">
        <v>2185.96</v>
      </c>
      <c r="I1087" s="57"/>
      <c r="J1087" s="57"/>
      <c r="K1087" s="57"/>
      <c r="L1087" s="57"/>
      <c r="M1087" s="57"/>
      <c r="N1087" s="57"/>
      <c r="O1087" s="57"/>
      <c r="P1087" s="57"/>
      <c r="Q1087" s="57"/>
      <c r="R1087" s="57"/>
      <c r="S1087" s="57"/>
      <c r="T1087" s="57"/>
      <c r="U1087" s="57"/>
    </row>
    <row r="1088" spans="1:21">
      <c r="A1088" s="57"/>
      <c r="B1088" s="179">
        <v>42739</v>
      </c>
      <c r="C1088" s="108" t="s">
        <v>514</v>
      </c>
      <c r="D1088" s="108" t="s">
        <v>497</v>
      </c>
      <c r="E1088" s="108" t="s">
        <v>498</v>
      </c>
      <c r="F1088" s="108" t="s">
        <v>1555</v>
      </c>
      <c r="G1088" s="180">
        <v>3692.1176</v>
      </c>
      <c r="H1088" s="180">
        <v>8586.32</v>
      </c>
      <c r="I1088" s="57"/>
      <c r="J1088" s="57"/>
      <c r="K1088" s="57"/>
      <c r="L1088" s="57"/>
      <c r="M1088" s="57"/>
      <c r="N1088" s="57"/>
      <c r="O1088" s="57"/>
      <c r="P1088" s="57"/>
      <c r="Q1088" s="57"/>
      <c r="R1088" s="57"/>
      <c r="S1088" s="57"/>
      <c r="T1088" s="57"/>
      <c r="U1088" s="57"/>
    </row>
    <row r="1089" spans="1:21">
      <c r="A1089" s="57"/>
      <c r="B1089" s="179">
        <v>43258</v>
      </c>
      <c r="C1089" s="108" t="s">
        <v>514</v>
      </c>
      <c r="D1089" s="108" t="s">
        <v>510</v>
      </c>
      <c r="E1089" s="108" t="s">
        <v>505</v>
      </c>
      <c r="F1089" s="108" t="s">
        <v>1556</v>
      </c>
      <c r="G1089" s="180">
        <v>1569.5120999999999</v>
      </c>
      <c r="H1089" s="180">
        <v>2660.19</v>
      </c>
      <c r="I1089" s="57"/>
      <c r="J1089" s="57"/>
      <c r="K1089" s="57"/>
      <c r="L1089" s="57"/>
      <c r="M1089" s="57"/>
      <c r="N1089" s="57"/>
      <c r="O1089" s="57"/>
      <c r="P1089" s="57"/>
      <c r="Q1089" s="57"/>
      <c r="R1089" s="57"/>
      <c r="S1089" s="57"/>
      <c r="T1089" s="57"/>
      <c r="U1089" s="57"/>
    </row>
    <row r="1090" spans="1:21">
      <c r="A1090" s="57"/>
      <c r="B1090" s="179">
        <v>43058</v>
      </c>
      <c r="C1090" s="108" t="s">
        <v>514</v>
      </c>
      <c r="D1090" s="108" t="s">
        <v>497</v>
      </c>
      <c r="E1090" s="108" t="s">
        <v>535</v>
      </c>
      <c r="F1090" s="108" t="s">
        <v>1557</v>
      </c>
      <c r="G1090" s="180">
        <v>1795.5729999999999</v>
      </c>
      <c r="H1090" s="180">
        <v>4852.8999999999996</v>
      </c>
      <c r="I1090" s="57"/>
      <c r="J1090" s="57"/>
      <c r="K1090" s="57"/>
      <c r="L1090" s="57"/>
      <c r="M1090" s="57"/>
      <c r="N1090" s="57"/>
      <c r="O1090" s="57"/>
      <c r="P1090" s="57"/>
      <c r="Q1090" s="57"/>
      <c r="R1090" s="57"/>
      <c r="S1090" s="57"/>
      <c r="T1090" s="57"/>
      <c r="U1090" s="57"/>
    </row>
    <row r="1091" spans="1:21">
      <c r="A1091" s="57"/>
      <c r="B1091" s="179">
        <v>43129</v>
      </c>
      <c r="C1091" s="108" t="s">
        <v>496</v>
      </c>
      <c r="D1091" s="108" t="s">
        <v>507</v>
      </c>
      <c r="E1091" s="108" t="s">
        <v>530</v>
      </c>
      <c r="F1091" s="108" t="s">
        <v>1558</v>
      </c>
      <c r="G1091" s="180">
        <v>5142.9075000000003</v>
      </c>
      <c r="H1091" s="180">
        <v>6857.21</v>
      </c>
      <c r="I1091" s="57"/>
      <c r="J1091" s="57"/>
      <c r="K1091" s="57"/>
      <c r="L1091" s="57"/>
      <c r="M1091" s="57"/>
      <c r="N1091" s="57"/>
      <c r="O1091" s="57"/>
      <c r="P1091" s="57"/>
      <c r="Q1091" s="57"/>
      <c r="R1091" s="57"/>
      <c r="S1091" s="57"/>
      <c r="T1091" s="57"/>
      <c r="U1091" s="57"/>
    </row>
    <row r="1092" spans="1:21">
      <c r="A1092" s="57"/>
      <c r="B1092" s="179">
        <v>42788</v>
      </c>
      <c r="C1092" s="108" t="s">
        <v>108</v>
      </c>
      <c r="D1092" s="108" t="s">
        <v>504</v>
      </c>
      <c r="E1092" s="108" t="s">
        <v>498</v>
      </c>
      <c r="F1092" s="108" t="s">
        <v>1559</v>
      </c>
      <c r="G1092" s="180">
        <v>283.11800000000005</v>
      </c>
      <c r="H1092" s="180">
        <v>302.8</v>
      </c>
      <c r="I1092" s="57"/>
      <c r="J1092" s="57"/>
      <c r="K1092" s="57"/>
      <c r="L1092" s="57"/>
      <c r="M1092" s="57"/>
      <c r="N1092" s="57"/>
      <c r="O1092" s="57"/>
      <c r="P1092" s="57"/>
      <c r="Q1092" s="57"/>
      <c r="R1092" s="57"/>
      <c r="S1092" s="57"/>
      <c r="T1092" s="57"/>
      <c r="U1092" s="57"/>
    </row>
    <row r="1093" spans="1:21">
      <c r="A1093" s="57"/>
      <c r="B1093" s="179">
        <v>43401</v>
      </c>
      <c r="C1093" s="108" t="s">
        <v>496</v>
      </c>
      <c r="D1093" s="108" t="s">
        <v>504</v>
      </c>
      <c r="E1093" s="108" t="s">
        <v>520</v>
      </c>
      <c r="F1093" s="108" t="s">
        <v>1560</v>
      </c>
      <c r="G1093" s="180">
        <v>748.32300000000009</v>
      </c>
      <c r="H1093" s="180">
        <v>1662.94</v>
      </c>
      <c r="I1093" s="57"/>
      <c r="J1093" s="57"/>
      <c r="K1093" s="57"/>
      <c r="L1093" s="57"/>
      <c r="M1093" s="57"/>
      <c r="N1093" s="57"/>
      <c r="O1093" s="57"/>
      <c r="P1093" s="57"/>
      <c r="Q1093" s="57"/>
      <c r="R1093" s="57"/>
      <c r="S1093" s="57"/>
      <c r="T1093" s="57"/>
      <c r="U1093" s="57"/>
    </row>
    <row r="1094" spans="1:21">
      <c r="A1094" s="57"/>
      <c r="B1094" s="179">
        <v>43070</v>
      </c>
      <c r="C1094" s="108" t="s">
        <v>514</v>
      </c>
      <c r="D1094" s="108" t="s">
        <v>528</v>
      </c>
      <c r="E1094" s="108" t="s">
        <v>511</v>
      </c>
      <c r="F1094" s="108" t="s">
        <v>1561</v>
      </c>
      <c r="G1094" s="180">
        <v>3436.89</v>
      </c>
      <c r="H1094" s="180">
        <v>4582.5200000000004</v>
      </c>
      <c r="I1094" s="57"/>
      <c r="J1094" s="57"/>
      <c r="K1094" s="57"/>
      <c r="L1094" s="57"/>
      <c r="M1094" s="57"/>
      <c r="N1094" s="57"/>
      <c r="O1094" s="57"/>
      <c r="P1094" s="57"/>
      <c r="Q1094" s="57"/>
      <c r="R1094" s="57"/>
      <c r="S1094" s="57"/>
      <c r="T1094" s="57"/>
      <c r="U1094" s="57"/>
    </row>
    <row r="1095" spans="1:21">
      <c r="A1095" s="57"/>
      <c r="B1095" s="179">
        <v>43147</v>
      </c>
      <c r="C1095" s="108" t="s">
        <v>115</v>
      </c>
      <c r="D1095" s="108" t="s">
        <v>500</v>
      </c>
      <c r="E1095" s="108" t="s">
        <v>562</v>
      </c>
      <c r="F1095" s="108" t="s">
        <v>1562</v>
      </c>
      <c r="G1095" s="180">
        <v>83.82</v>
      </c>
      <c r="H1095" s="180">
        <v>95.25</v>
      </c>
      <c r="I1095" s="57"/>
      <c r="J1095" s="57"/>
      <c r="K1095" s="57"/>
      <c r="L1095" s="57"/>
      <c r="M1095" s="57"/>
      <c r="N1095" s="57"/>
      <c r="O1095" s="57"/>
      <c r="P1095" s="57"/>
      <c r="Q1095" s="57"/>
      <c r="R1095" s="57"/>
      <c r="S1095" s="57"/>
      <c r="T1095" s="57"/>
      <c r="U1095" s="57"/>
    </row>
    <row r="1096" spans="1:21">
      <c r="A1096" s="57"/>
      <c r="B1096" s="179">
        <v>42825</v>
      </c>
      <c r="C1096" s="108" t="s">
        <v>514</v>
      </c>
      <c r="D1096" s="108" t="s">
        <v>497</v>
      </c>
      <c r="E1096" s="108" t="s">
        <v>505</v>
      </c>
      <c r="F1096" s="108" t="s">
        <v>1563</v>
      </c>
      <c r="G1096" s="180">
        <v>714.15640000000008</v>
      </c>
      <c r="H1096" s="180">
        <v>1050.23</v>
      </c>
      <c r="I1096" s="57"/>
      <c r="J1096" s="57"/>
      <c r="K1096" s="57"/>
      <c r="L1096" s="57"/>
      <c r="M1096" s="57"/>
      <c r="N1096" s="57"/>
      <c r="O1096" s="57"/>
      <c r="P1096" s="57"/>
      <c r="Q1096" s="57"/>
      <c r="R1096" s="57"/>
      <c r="S1096" s="57"/>
      <c r="T1096" s="57"/>
      <c r="U1096" s="57"/>
    </row>
    <row r="1097" spans="1:21">
      <c r="A1097" s="57"/>
      <c r="B1097" s="179">
        <v>43462</v>
      </c>
      <c r="C1097" s="108" t="s">
        <v>496</v>
      </c>
      <c r="D1097" s="108" t="s">
        <v>510</v>
      </c>
      <c r="E1097" s="108" t="s">
        <v>522</v>
      </c>
      <c r="F1097" s="108" t="s">
        <v>1564</v>
      </c>
      <c r="G1097" s="180">
        <v>2215.5341000000003</v>
      </c>
      <c r="H1097" s="180">
        <v>5987.93</v>
      </c>
      <c r="I1097" s="57"/>
      <c r="J1097" s="57"/>
      <c r="K1097" s="57"/>
      <c r="L1097" s="57"/>
      <c r="M1097" s="57"/>
      <c r="N1097" s="57"/>
      <c r="O1097" s="57"/>
      <c r="P1097" s="57"/>
      <c r="Q1097" s="57"/>
      <c r="R1097" s="57"/>
      <c r="S1097" s="57"/>
      <c r="T1097" s="57"/>
      <c r="U1097" s="57"/>
    </row>
    <row r="1098" spans="1:21">
      <c r="A1098" s="57"/>
      <c r="B1098" s="179">
        <v>42919</v>
      </c>
      <c r="C1098" s="108" t="s">
        <v>503</v>
      </c>
      <c r="D1098" s="108" t="s">
        <v>507</v>
      </c>
      <c r="E1098" s="108" t="s">
        <v>501</v>
      </c>
      <c r="F1098" s="108" t="s">
        <v>1565</v>
      </c>
      <c r="G1098" s="180">
        <v>1034.1458</v>
      </c>
      <c r="H1098" s="180">
        <v>1783.01</v>
      </c>
      <c r="I1098" s="57"/>
      <c r="J1098" s="57"/>
      <c r="K1098" s="57"/>
      <c r="L1098" s="57"/>
      <c r="M1098" s="57"/>
      <c r="N1098" s="57"/>
      <c r="O1098" s="57"/>
      <c r="P1098" s="57"/>
      <c r="Q1098" s="57"/>
      <c r="R1098" s="57"/>
      <c r="S1098" s="57"/>
      <c r="T1098" s="57"/>
      <c r="U1098" s="57"/>
    </row>
    <row r="1099" spans="1:21">
      <c r="A1099" s="57"/>
      <c r="B1099" s="179">
        <v>43412</v>
      </c>
      <c r="C1099" s="108" t="s">
        <v>503</v>
      </c>
      <c r="D1099" s="108" t="s">
        <v>510</v>
      </c>
      <c r="E1099" s="108" t="s">
        <v>530</v>
      </c>
      <c r="F1099" s="108" t="s">
        <v>1566</v>
      </c>
      <c r="G1099" s="180">
        <v>3336.1549999999997</v>
      </c>
      <c r="H1099" s="180">
        <v>5654.5</v>
      </c>
      <c r="I1099" s="57"/>
      <c r="J1099" s="57"/>
      <c r="K1099" s="57"/>
      <c r="L1099" s="57"/>
      <c r="M1099" s="57"/>
      <c r="N1099" s="57"/>
      <c r="O1099" s="57"/>
      <c r="P1099" s="57"/>
      <c r="Q1099" s="57"/>
      <c r="R1099" s="57"/>
      <c r="S1099" s="57"/>
      <c r="T1099" s="57"/>
      <c r="U1099" s="57"/>
    </row>
    <row r="1100" spans="1:21">
      <c r="A1100" s="57"/>
      <c r="B1100" s="179">
        <v>43073</v>
      </c>
      <c r="C1100" s="108" t="s">
        <v>514</v>
      </c>
      <c r="D1100" s="108" t="s">
        <v>526</v>
      </c>
      <c r="E1100" s="108" t="s">
        <v>562</v>
      </c>
      <c r="F1100" s="108" t="s">
        <v>1567</v>
      </c>
      <c r="G1100" s="180">
        <v>3171.5980999999997</v>
      </c>
      <c r="H1100" s="180">
        <v>5375.59</v>
      </c>
      <c r="I1100" s="57"/>
      <c r="J1100" s="57"/>
      <c r="K1100" s="57"/>
      <c r="L1100" s="57"/>
      <c r="M1100" s="57"/>
      <c r="N1100" s="57"/>
      <c r="O1100" s="57"/>
      <c r="P1100" s="57"/>
      <c r="Q1100" s="57"/>
      <c r="R1100" s="57"/>
      <c r="S1100" s="57"/>
      <c r="T1100" s="57"/>
      <c r="U1100" s="57"/>
    </row>
    <row r="1101" spans="1:21">
      <c r="A1101" s="57"/>
      <c r="B1101" s="179">
        <v>43448</v>
      </c>
      <c r="C1101" s="108" t="s">
        <v>503</v>
      </c>
      <c r="D1101" s="108" t="s">
        <v>404</v>
      </c>
      <c r="E1101" s="108" t="s">
        <v>562</v>
      </c>
      <c r="F1101" s="108" t="s">
        <v>1568</v>
      </c>
      <c r="G1101" s="180">
        <v>4676.4413999999997</v>
      </c>
      <c r="H1101" s="180">
        <v>8062.83</v>
      </c>
      <c r="I1101" s="57"/>
      <c r="J1101" s="57"/>
      <c r="K1101" s="57"/>
      <c r="L1101" s="57"/>
      <c r="M1101" s="57"/>
      <c r="N1101" s="57"/>
      <c r="O1101" s="57"/>
      <c r="P1101" s="57"/>
      <c r="Q1101" s="57"/>
      <c r="R1101" s="57"/>
      <c r="S1101" s="57"/>
      <c r="T1101" s="57"/>
      <c r="U1101" s="57"/>
    </row>
    <row r="1102" spans="1:21">
      <c r="A1102" s="57"/>
      <c r="B1102" s="179">
        <v>42882</v>
      </c>
      <c r="C1102" s="108" t="s">
        <v>503</v>
      </c>
      <c r="D1102" s="108" t="s">
        <v>504</v>
      </c>
      <c r="E1102" s="108" t="s">
        <v>562</v>
      </c>
      <c r="F1102" s="108" t="s">
        <v>1569</v>
      </c>
      <c r="G1102" s="180">
        <v>1067.1624999999999</v>
      </c>
      <c r="H1102" s="180">
        <v>1808.75</v>
      </c>
      <c r="I1102" s="57"/>
      <c r="J1102" s="57"/>
      <c r="K1102" s="57"/>
      <c r="L1102" s="57"/>
      <c r="M1102" s="57"/>
      <c r="N1102" s="57"/>
      <c r="O1102" s="57"/>
      <c r="P1102" s="57"/>
      <c r="Q1102" s="57"/>
      <c r="R1102" s="57"/>
      <c r="S1102" s="57"/>
      <c r="T1102" s="57"/>
      <c r="U1102" s="57"/>
    </row>
    <row r="1103" spans="1:21">
      <c r="A1103" s="57"/>
      <c r="B1103" s="179">
        <v>43253</v>
      </c>
      <c r="C1103" s="108" t="s">
        <v>514</v>
      </c>
      <c r="D1103" s="108" t="s">
        <v>404</v>
      </c>
      <c r="E1103" s="108" t="s">
        <v>530</v>
      </c>
      <c r="F1103" s="108" t="s">
        <v>1570</v>
      </c>
      <c r="G1103" s="180">
        <v>6767.9475000000002</v>
      </c>
      <c r="H1103" s="180">
        <v>9023.93</v>
      </c>
      <c r="I1103" s="57"/>
      <c r="J1103" s="57"/>
      <c r="K1103" s="57"/>
      <c r="L1103" s="57"/>
      <c r="M1103" s="57"/>
      <c r="N1103" s="57"/>
      <c r="O1103" s="57"/>
      <c r="P1103" s="57"/>
      <c r="Q1103" s="57"/>
      <c r="R1103" s="57"/>
      <c r="S1103" s="57"/>
      <c r="T1103" s="57"/>
      <c r="U1103" s="57"/>
    </row>
    <row r="1104" spans="1:21">
      <c r="A1104" s="57"/>
      <c r="B1104" s="179">
        <v>42934</v>
      </c>
      <c r="C1104" s="108" t="s">
        <v>514</v>
      </c>
      <c r="D1104" s="108" t="s">
        <v>497</v>
      </c>
      <c r="E1104" s="108" t="s">
        <v>562</v>
      </c>
      <c r="F1104" s="108" t="s">
        <v>1571</v>
      </c>
      <c r="G1104" s="180">
        <v>5438.6365000000005</v>
      </c>
      <c r="H1104" s="180">
        <v>9888.43</v>
      </c>
      <c r="I1104" s="57"/>
      <c r="J1104" s="57"/>
      <c r="K1104" s="57"/>
      <c r="L1104" s="57"/>
      <c r="M1104" s="57"/>
      <c r="N1104" s="57"/>
      <c r="O1104" s="57"/>
      <c r="P1104" s="57"/>
      <c r="Q1104" s="57"/>
      <c r="R1104" s="57"/>
      <c r="S1104" s="57"/>
      <c r="T1104" s="57"/>
      <c r="U1104" s="57"/>
    </row>
    <row r="1105" spans="1:21">
      <c r="A1105" s="57"/>
      <c r="B1105" s="179">
        <v>43279</v>
      </c>
      <c r="C1105" s="108" t="s">
        <v>514</v>
      </c>
      <c r="D1105" s="108" t="s">
        <v>528</v>
      </c>
      <c r="E1105" s="108" t="s">
        <v>511</v>
      </c>
      <c r="F1105" s="108" t="s">
        <v>1572</v>
      </c>
      <c r="G1105" s="180">
        <v>2043.5578</v>
      </c>
      <c r="H1105" s="180">
        <v>4752.46</v>
      </c>
      <c r="I1105" s="57"/>
      <c r="J1105" s="57"/>
      <c r="K1105" s="57"/>
      <c r="L1105" s="57"/>
      <c r="M1105" s="57"/>
      <c r="N1105" s="57"/>
      <c r="O1105" s="57"/>
      <c r="P1105" s="57"/>
      <c r="Q1105" s="57"/>
      <c r="R1105" s="57"/>
      <c r="S1105" s="57"/>
      <c r="T1105" s="57"/>
      <c r="U1105" s="57"/>
    </row>
    <row r="1106" spans="1:21">
      <c r="A1106" s="57"/>
      <c r="B1106" s="179">
        <v>42887</v>
      </c>
      <c r="C1106" s="108" t="s">
        <v>503</v>
      </c>
      <c r="D1106" s="108" t="s">
        <v>504</v>
      </c>
      <c r="E1106" s="108" t="s">
        <v>520</v>
      </c>
      <c r="F1106" s="108" t="s">
        <v>595</v>
      </c>
      <c r="G1106" s="180">
        <v>8346.0905000000002</v>
      </c>
      <c r="H1106" s="180">
        <v>8926.2999999999993</v>
      </c>
      <c r="I1106" s="57"/>
      <c r="J1106" s="57"/>
      <c r="K1106" s="57"/>
      <c r="L1106" s="57"/>
      <c r="M1106" s="57"/>
      <c r="N1106" s="57"/>
      <c r="O1106" s="57"/>
      <c r="P1106" s="57"/>
      <c r="Q1106" s="57"/>
      <c r="R1106" s="57"/>
      <c r="S1106" s="57"/>
      <c r="T1106" s="57"/>
      <c r="U1106" s="57"/>
    </row>
    <row r="1107" spans="1:21">
      <c r="A1107" s="57"/>
      <c r="B1107" s="179">
        <v>43373</v>
      </c>
      <c r="C1107" s="108" t="s">
        <v>503</v>
      </c>
      <c r="D1107" s="108" t="s">
        <v>510</v>
      </c>
      <c r="E1107" s="108" t="s">
        <v>562</v>
      </c>
      <c r="F1107" s="108" t="s">
        <v>1573</v>
      </c>
      <c r="G1107" s="180">
        <v>3523.6395000000002</v>
      </c>
      <c r="H1107" s="180">
        <v>9523.35</v>
      </c>
      <c r="I1107" s="57"/>
      <c r="J1107" s="57"/>
      <c r="K1107" s="57"/>
      <c r="L1107" s="57"/>
      <c r="M1107" s="57"/>
      <c r="N1107" s="57"/>
      <c r="O1107" s="57"/>
      <c r="P1107" s="57"/>
      <c r="Q1107" s="57"/>
      <c r="R1107" s="57"/>
      <c r="S1107" s="57"/>
      <c r="T1107" s="57"/>
      <c r="U1107" s="57"/>
    </row>
    <row r="1108" spans="1:21">
      <c r="A1108" s="57"/>
      <c r="B1108" s="179">
        <v>43094</v>
      </c>
      <c r="C1108" s="108" t="s">
        <v>115</v>
      </c>
      <c r="D1108" s="108" t="s">
        <v>510</v>
      </c>
      <c r="E1108" s="108" t="s">
        <v>511</v>
      </c>
      <c r="F1108" s="108" t="s">
        <v>1574</v>
      </c>
      <c r="G1108" s="180">
        <v>3106.86</v>
      </c>
      <c r="H1108" s="180">
        <v>4142.4799999999996</v>
      </c>
      <c r="I1108" s="57"/>
      <c r="J1108" s="57"/>
      <c r="K1108" s="57"/>
      <c r="L1108" s="57"/>
      <c r="M1108" s="57"/>
      <c r="N1108" s="57"/>
      <c r="O1108" s="57"/>
      <c r="P1108" s="57"/>
      <c r="Q1108" s="57"/>
      <c r="R1108" s="57"/>
      <c r="S1108" s="57"/>
      <c r="T1108" s="57"/>
      <c r="U1108" s="57"/>
    </row>
    <row r="1109" spans="1:21">
      <c r="A1109" s="57"/>
      <c r="B1109" s="179">
        <v>43353</v>
      </c>
      <c r="C1109" s="108" t="s">
        <v>503</v>
      </c>
      <c r="D1109" s="108" t="s">
        <v>528</v>
      </c>
      <c r="E1109" s="108" t="s">
        <v>522</v>
      </c>
      <c r="F1109" s="108" t="s">
        <v>1575</v>
      </c>
      <c r="G1109" s="180">
        <v>2852.3447999999999</v>
      </c>
      <c r="H1109" s="180">
        <v>7709.04</v>
      </c>
      <c r="I1109" s="57"/>
      <c r="J1109" s="57"/>
      <c r="K1109" s="57"/>
      <c r="L1109" s="57"/>
      <c r="M1109" s="57"/>
      <c r="N1109" s="57"/>
      <c r="O1109" s="57"/>
      <c r="P1109" s="57"/>
      <c r="Q1109" s="57"/>
      <c r="R1109" s="57"/>
      <c r="S1109" s="57"/>
      <c r="T1109" s="57"/>
      <c r="U1109" s="57"/>
    </row>
    <row r="1110" spans="1:21">
      <c r="A1110" s="57"/>
      <c r="B1110" s="179">
        <v>42753</v>
      </c>
      <c r="C1110" s="108" t="s">
        <v>514</v>
      </c>
      <c r="D1110" s="108" t="s">
        <v>528</v>
      </c>
      <c r="E1110" s="108" t="s">
        <v>511</v>
      </c>
      <c r="F1110" s="108" t="s">
        <v>1576</v>
      </c>
      <c r="G1110" s="180">
        <v>404.30250000000001</v>
      </c>
      <c r="H1110" s="180">
        <v>539.07000000000005</v>
      </c>
      <c r="I1110" s="57"/>
      <c r="J1110" s="57"/>
      <c r="K1110" s="57"/>
      <c r="L1110" s="57"/>
      <c r="M1110" s="57"/>
      <c r="N1110" s="57"/>
      <c r="O1110" s="57"/>
      <c r="P1110" s="57"/>
      <c r="Q1110" s="57"/>
      <c r="R1110" s="57"/>
      <c r="S1110" s="57"/>
      <c r="T1110" s="57"/>
      <c r="U1110" s="57"/>
    </row>
    <row r="1111" spans="1:21">
      <c r="A1111" s="57"/>
      <c r="B1111" s="179">
        <v>43437</v>
      </c>
      <c r="C1111" s="108" t="s">
        <v>503</v>
      </c>
      <c r="D1111" s="108" t="s">
        <v>510</v>
      </c>
      <c r="E1111" s="108" t="s">
        <v>515</v>
      </c>
      <c r="F1111" s="108" t="s">
        <v>1577</v>
      </c>
      <c r="G1111" s="180">
        <v>2650.3393999999998</v>
      </c>
      <c r="H1111" s="180">
        <v>6163.58</v>
      </c>
      <c r="I1111" s="57"/>
      <c r="J1111" s="57"/>
      <c r="K1111" s="57"/>
      <c r="L1111" s="57"/>
      <c r="M1111" s="57"/>
      <c r="N1111" s="57"/>
      <c r="O1111" s="57"/>
      <c r="P1111" s="57"/>
      <c r="Q1111" s="57"/>
      <c r="R1111" s="57"/>
      <c r="S1111" s="57"/>
      <c r="T1111" s="57"/>
      <c r="U1111" s="57"/>
    </row>
    <row r="1112" spans="1:21">
      <c r="A1112" s="57"/>
      <c r="B1112" s="179">
        <v>42762</v>
      </c>
      <c r="C1112" s="108" t="s">
        <v>503</v>
      </c>
      <c r="D1112" s="108" t="s">
        <v>528</v>
      </c>
      <c r="E1112" s="108" t="s">
        <v>537</v>
      </c>
      <c r="F1112" s="108" t="s">
        <v>1578</v>
      </c>
      <c r="G1112" s="180">
        <v>1915.5491999999999</v>
      </c>
      <c r="H1112" s="180">
        <v>5177.16</v>
      </c>
      <c r="I1112" s="57"/>
      <c r="J1112" s="57"/>
      <c r="K1112" s="57"/>
      <c r="L1112" s="57"/>
      <c r="M1112" s="57"/>
      <c r="N1112" s="57"/>
      <c r="O1112" s="57"/>
      <c r="P1112" s="57"/>
      <c r="Q1112" s="57"/>
      <c r="R1112" s="57"/>
      <c r="S1112" s="57"/>
      <c r="T1112" s="57"/>
      <c r="U1112" s="57"/>
    </row>
    <row r="1113" spans="1:21">
      <c r="A1113" s="57"/>
      <c r="B1113" s="179">
        <v>43289</v>
      </c>
      <c r="C1113" s="108" t="s">
        <v>514</v>
      </c>
      <c r="D1113" s="108" t="s">
        <v>528</v>
      </c>
      <c r="E1113" s="108" t="s">
        <v>535</v>
      </c>
      <c r="F1113" s="108" t="s">
        <v>1579</v>
      </c>
      <c r="G1113" s="180">
        <v>365.05700000000002</v>
      </c>
      <c r="H1113" s="180">
        <v>663.74</v>
      </c>
      <c r="I1113" s="57"/>
      <c r="J1113" s="57"/>
      <c r="K1113" s="57"/>
      <c r="L1113" s="57"/>
      <c r="M1113" s="57"/>
      <c r="N1113" s="57"/>
      <c r="O1113" s="57"/>
      <c r="P1113" s="57"/>
      <c r="Q1113" s="57"/>
      <c r="R1113" s="57"/>
      <c r="S1113" s="57"/>
      <c r="T1113" s="57"/>
      <c r="U1113" s="57"/>
    </row>
    <row r="1114" spans="1:21">
      <c r="A1114" s="57"/>
      <c r="B1114" s="179">
        <v>43073</v>
      </c>
      <c r="C1114" s="108" t="s">
        <v>496</v>
      </c>
      <c r="D1114" s="108" t="s">
        <v>507</v>
      </c>
      <c r="E1114" s="108" t="s">
        <v>515</v>
      </c>
      <c r="F1114" s="108" t="s">
        <v>1580</v>
      </c>
      <c r="G1114" s="180">
        <v>3906.9855000000002</v>
      </c>
      <c r="H1114" s="180">
        <v>8682.19</v>
      </c>
      <c r="I1114" s="57"/>
      <c r="J1114" s="57"/>
      <c r="K1114" s="57"/>
      <c r="L1114" s="57"/>
      <c r="M1114" s="57"/>
      <c r="N1114" s="57"/>
      <c r="O1114" s="57"/>
      <c r="P1114" s="57"/>
      <c r="Q1114" s="57"/>
      <c r="R1114" s="57"/>
      <c r="S1114" s="57"/>
      <c r="T1114" s="57"/>
      <c r="U1114" s="57"/>
    </row>
    <row r="1115" spans="1:21">
      <c r="A1115" s="57"/>
      <c r="B1115" s="179">
        <v>43137</v>
      </c>
      <c r="C1115" s="108" t="s">
        <v>514</v>
      </c>
      <c r="D1115" s="108" t="s">
        <v>500</v>
      </c>
      <c r="E1115" s="108" t="s">
        <v>524</v>
      </c>
      <c r="F1115" s="108" t="s">
        <v>635</v>
      </c>
      <c r="G1115" s="180">
        <v>1549.9743999999998</v>
      </c>
      <c r="H1115" s="180">
        <v>4189.12</v>
      </c>
      <c r="I1115" s="57"/>
      <c r="J1115" s="57"/>
      <c r="K1115" s="57"/>
      <c r="L1115" s="57"/>
      <c r="M1115" s="57"/>
      <c r="N1115" s="57"/>
      <c r="O1115" s="57"/>
      <c r="P1115" s="57"/>
      <c r="Q1115" s="57"/>
      <c r="R1115" s="57"/>
      <c r="S1115" s="57"/>
      <c r="T1115" s="57"/>
      <c r="U1115" s="57"/>
    </row>
    <row r="1116" spans="1:21">
      <c r="A1116" s="57"/>
      <c r="B1116" s="179">
        <v>42807</v>
      </c>
      <c r="C1116" s="108" t="s">
        <v>115</v>
      </c>
      <c r="D1116" s="108" t="s">
        <v>510</v>
      </c>
      <c r="E1116" s="108" t="s">
        <v>508</v>
      </c>
      <c r="F1116" s="108" t="s">
        <v>1581</v>
      </c>
      <c r="G1116" s="180">
        <v>3604.6560000000004</v>
      </c>
      <c r="H1116" s="180">
        <v>6553.92</v>
      </c>
      <c r="I1116" s="57"/>
      <c r="J1116" s="57"/>
      <c r="K1116" s="57"/>
      <c r="L1116" s="57"/>
      <c r="M1116" s="57"/>
      <c r="N1116" s="57"/>
      <c r="O1116" s="57"/>
      <c r="P1116" s="57"/>
      <c r="Q1116" s="57"/>
      <c r="R1116" s="57"/>
      <c r="S1116" s="57"/>
      <c r="T1116" s="57"/>
      <c r="U1116" s="57"/>
    </row>
    <row r="1117" spans="1:21">
      <c r="A1117" s="57"/>
      <c r="B1117" s="179">
        <v>43425</v>
      </c>
      <c r="C1117" s="108" t="s">
        <v>496</v>
      </c>
      <c r="D1117" s="108" t="s">
        <v>497</v>
      </c>
      <c r="E1117" s="108" t="s">
        <v>522</v>
      </c>
      <c r="F1117" s="108" t="s">
        <v>1582</v>
      </c>
      <c r="G1117" s="180">
        <v>7479.7888000000003</v>
      </c>
      <c r="H1117" s="180">
        <v>8499.76</v>
      </c>
      <c r="I1117" s="57"/>
      <c r="J1117" s="57"/>
      <c r="K1117" s="57"/>
      <c r="L1117" s="57"/>
      <c r="M1117" s="57"/>
      <c r="N1117" s="57"/>
      <c r="O1117" s="57"/>
      <c r="P1117" s="57"/>
      <c r="Q1117" s="57"/>
      <c r="R1117" s="57"/>
      <c r="S1117" s="57"/>
      <c r="T1117" s="57"/>
      <c r="U1117" s="57"/>
    </row>
    <row r="1118" spans="1:21">
      <c r="A1118" s="57"/>
      <c r="B1118" s="179">
        <v>42762</v>
      </c>
      <c r="C1118" s="108" t="s">
        <v>514</v>
      </c>
      <c r="D1118" s="108" t="s">
        <v>497</v>
      </c>
      <c r="E1118" s="108" t="s">
        <v>515</v>
      </c>
      <c r="F1118" s="108" t="s">
        <v>1583</v>
      </c>
      <c r="G1118" s="180">
        <v>4695.7468000000008</v>
      </c>
      <c r="H1118" s="180">
        <v>6905.51</v>
      </c>
      <c r="I1118" s="57"/>
      <c r="J1118" s="57"/>
      <c r="K1118" s="57"/>
      <c r="L1118" s="57"/>
      <c r="M1118" s="57"/>
      <c r="N1118" s="57"/>
      <c r="O1118" s="57"/>
      <c r="P1118" s="57"/>
      <c r="Q1118" s="57"/>
      <c r="R1118" s="57"/>
      <c r="S1118" s="57"/>
      <c r="T1118" s="57"/>
      <c r="U1118" s="57"/>
    </row>
    <row r="1119" spans="1:21">
      <c r="A1119" s="57"/>
      <c r="B1119" s="179">
        <v>43456</v>
      </c>
      <c r="C1119" s="108" t="s">
        <v>503</v>
      </c>
      <c r="D1119" s="108" t="s">
        <v>507</v>
      </c>
      <c r="E1119" s="108" t="s">
        <v>501</v>
      </c>
      <c r="F1119" s="108" t="s">
        <v>1584</v>
      </c>
      <c r="G1119" s="180">
        <v>4382.9456</v>
      </c>
      <c r="H1119" s="180">
        <v>4980.62</v>
      </c>
      <c r="I1119" s="57"/>
      <c r="J1119" s="57"/>
      <c r="K1119" s="57"/>
      <c r="L1119" s="57"/>
      <c r="M1119" s="57"/>
      <c r="N1119" s="57"/>
      <c r="O1119" s="57"/>
      <c r="P1119" s="57"/>
      <c r="Q1119" s="57"/>
      <c r="R1119" s="57"/>
      <c r="S1119" s="57"/>
      <c r="T1119" s="57"/>
      <c r="U1119" s="57"/>
    </row>
    <row r="1120" spans="1:21">
      <c r="A1120" s="57"/>
      <c r="B1120" s="179">
        <v>42976</v>
      </c>
      <c r="C1120" s="108" t="s">
        <v>108</v>
      </c>
      <c r="D1120" s="108" t="s">
        <v>510</v>
      </c>
      <c r="E1120" s="108" t="s">
        <v>530</v>
      </c>
      <c r="F1120" s="108" t="s">
        <v>709</v>
      </c>
      <c r="G1120" s="180">
        <v>3887.3220000000001</v>
      </c>
      <c r="H1120" s="180">
        <v>5716.65</v>
      </c>
      <c r="I1120" s="57"/>
      <c r="J1120" s="57"/>
      <c r="K1120" s="57"/>
      <c r="L1120" s="57"/>
      <c r="M1120" s="57"/>
      <c r="N1120" s="57"/>
      <c r="O1120" s="57"/>
      <c r="P1120" s="57"/>
      <c r="Q1120" s="57"/>
      <c r="R1120" s="57"/>
      <c r="S1120" s="57"/>
      <c r="T1120" s="57"/>
      <c r="U1120" s="57"/>
    </row>
    <row r="1121" spans="1:21">
      <c r="A1121" s="57"/>
      <c r="B1121" s="179">
        <v>43236</v>
      </c>
      <c r="C1121" s="108" t="s">
        <v>115</v>
      </c>
      <c r="D1121" s="108" t="s">
        <v>500</v>
      </c>
      <c r="E1121" s="108" t="s">
        <v>501</v>
      </c>
      <c r="F1121" s="108" t="s">
        <v>1585</v>
      </c>
      <c r="G1121" s="180">
        <v>4533.7574999999997</v>
      </c>
      <c r="H1121" s="180">
        <v>6045.01</v>
      </c>
      <c r="I1121" s="57"/>
      <c r="J1121" s="57"/>
      <c r="K1121" s="57"/>
      <c r="L1121" s="57"/>
      <c r="M1121" s="57"/>
      <c r="N1121" s="57"/>
      <c r="O1121" s="57"/>
      <c r="P1121" s="57"/>
      <c r="Q1121" s="57"/>
      <c r="R1121" s="57"/>
      <c r="S1121" s="57"/>
      <c r="T1121" s="57"/>
      <c r="U1121" s="57"/>
    </row>
    <row r="1122" spans="1:21">
      <c r="A1122" s="57"/>
      <c r="B1122" s="179">
        <v>42783</v>
      </c>
      <c r="C1122" s="108" t="s">
        <v>514</v>
      </c>
      <c r="D1122" s="108" t="s">
        <v>500</v>
      </c>
      <c r="E1122" s="108" t="s">
        <v>535</v>
      </c>
      <c r="F1122" s="108" t="s">
        <v>1586</v>
      </c>
      <c r="G1122" s="180">
        <v>729.13810000000001</v>
      </c>
      <c r="H1122" s="180">
        <v>1695.67</v>
      </c>
      <c r="I1122" s="57"/>
      <c r="J1122" s="57"/>
      <c r="K1122" s="57"/>
      <c r="L1122" s="57"/>
      <c r="M1122" s="57"/>
      <c r="N1122" s="57"/>
      <c r="O1122" s="57"/>
      <c r="P1122" s="57"/>
      <c r="Q1122" s="57"/>
      <c r="R1122" s="57"/>
      <c r="S1122" s="57"/>
      <c r="T1122" s="57"/>
      <c r="U1122" s="57"/>
    </row>
    <row r="1123" spans="1:21">
      <c r="A1123" s="57"/>
      <c r="B1123" s="179">
        <v>43392</v>
      </c>
      <c r="C1123" s="108" t="s">
        <v>514</v>
      </c>
      <c r="D1123" s="108" t="s">
        <v>528</v>
      </c>
      <c r="E1123" s="108" t="s">
        <v>537</v>
      </c>
      <c r="F1123" s="108" t="s">
        <v>1587</v>
      </c>
      <c r="G1123" s="180">
        <v>3251.1050000000005</v>
      </c>
      <c r="H1123" s="180">
        <v>5911.1</v>
      </c>
      <c r="I1123" s="57"/>
      <c r="J1123" s="57"/>
      <c r="K1123" s="57"/>
      <c r="L1123" s="57"/>
      <c r="M1123" s="57"/>
      <c r="N1123" s="57"/>
      <c r="O1123" s="57"/>
      <c r="P1123" s="57"/>
      <c r="Q1123" s="57"/>
      <c r="R1123" s="57"/>
      <c r="S1123" s="57"/>
      <c r="T1123" s="57"/>
      <c r="U1123" s="57"/>
    </row>
    <row r="1124" spans="1:21">
      <c r="A1124" s="57"/>
      <c r="B1124" s="179">
        <v>42786</v>
      </c>
      <c r="C1124" s="108" t="s">
        <v>108</v>
      </c>
      <c r="D1124" s="108" t="s">
        <v>507</v>
      </c>
      <c r="E1124" s="108" t="s">
        <v>508</v>
      </c>
      <c r="F1124" s="108" t="s">
        <v>1588</v>
      </c>
      <c r="G1124" s="180">
        <v>5014.6275000000005</v>
      </c>
      <c r="H1124" s="180">
        <v>6686.17</v>
      </c>
      <c r="I1124" s="57"/>
      <c r="J1124" s="57"/>
      <c r="K1124" s="57"/>
      <c r="L1124" s="57"/>
      <c r="M1124" s="57"/>
      <c r="N1124" s="57"/>
      <c r="O1124" s="57"/>
      <c r="P1124" s="57"/>
      <c r="Q1124" s="57"/>
      <c r="R1124" s="57"/>
      <c r="S1124" s="57"/>
      <c r="T1124" s="57"/>
      <c r="U1124" s="57"/>
    </row>
    <row r="1125" spans="1:21">
      <c r="A1125" s="57"/>
      <c r="B1125" s="179">
        <v>43263</v>
      </c>
      <c r="C1125" s="108" t="s">
        <v>514</v>
      </c>
      <c r="D1125" s="108" t="s">
        <v>404</v>
      </c>
      <c r="E1125" s="108" t="s">
        <v>522</v>
      </c>
      <c r="F1125" s="108" t="s">
        <v>1589</v>
      </c>
      <c r="G1125" s="180">
        <v>2964.4780000000001</v>
      </c>
      <c r="H1125" s="180">
        <v>5389.96</v>
      </c>
      <c r="I1125" s="57"/>
      <c r="J1125" s="57"/>
      <c r="K1125" s="57"/>
      <c r="L1125" s="57"/>
      <c r="M1125" s="57"/>
      <c r="N1125" s="57"/>
      <c r="O1125" s="57"/>
      <c r="P1125" s="57"/>
      <c r="Q1125" s="57"/>
      <c r="R1125" s="57"/>
      <c r="S1125" s="57"/>
      <c r="T1125" s="57"/>
      <c r="U1125" s="57"/>
    </row>
    <row r="1126" spans="1:21">
      <c r="A1126" s="57"/>
      <c r="B1126" s="179">
        <v>42873</v>
      </c>
      <c r="C1126" s="108" t="s">
        <v>115</v>
      </c>
      <c r="D1126" s="108" t="s">
        <v>404</v>
      </c>
      <c r="E1126" s="108" t="s">
        <v>530</v>
      </c>
      <c r="F1126" s="108" t="s">
        <v>1590</v>
      </c>
      <c r="G1126" s="180">
        <v>8649.2829500000007</v>
      </c>
      <c r="H1126" s="180">
        <v>9250.57</v>
      </c>
      <c r="I1126" s="57"/>
      <c r="J1126" s="57"/>
      <c r="K1126" s="57"/>
      <c r="L1126" s="57"/>
      <c r="M1126" s="57"/>
      <c r="N1126" s="57"/>
      <c r="O1126" s="57"/>
      <c r="P1126" s="57"/>
      <c r="Q1126" s="57"/>
      <c r="R1126" s="57"/>
      <c r="S1126" s="57"/>
      <c r="T1126" s="57"/>
      <c r="U1126" s="57"/>
    </row>
    <row r="1127" spans="1:21">
      <c r="A1127" s="57"/>
      <c r="B1127" s="179">
        <v>43214</v>
      </c>
      <c r="C1127" s="108" t="s">
        <v>496</v>
      </c>
      <c r="D1127" s="108" t="s">
        <v>497</v>
      </c>
      <c r="E1127" s="108" t="s">
        <v>522</v>
      </c>
      <c r="F1127" s="108" t="s">
        <v>1591</v>
      </c>
      <c r="G1127" s="180">
        <v>2237.2563999999998</v>
      </c>
      <c r="H1127" s="180">
        <v>3791.96</v>
      </c>
      <c r="I1127" s="57"/>
      <c r="J1127" s="57"/>
      <c r="K1127" s="57"/>
      <c r="L1127" s="57"/>
      <c r="M1127" s="57"/>
      <c r="N1127" s="57"/>
      <c r="O1127" s="57"/>
      <c r="P1127" s="57"/>
      <c r="Q1127" s="57"/>
      <c r="R1127" s="57"/>
      <c r="S1127" s="57"/>
      <c r="T1127" s="57"/>
      <c r="U1127" s="57"/>
    </row>
    <row r="1128" spans="1:21">
      <c r="A1128" s="57"/>
      <c r="B1128" s="179">
        <v>42792</v>
      </c>
      <c r="C1128" s="108" t="s">
        <v>503</v>
      </c>
      <c r="D1128" s="108" t="s">
        <v>500</v>
      </c>
      <c r="E1128" s="108" t="s">
        <v>537</v>
      </c>
      <c r="F1128" s="108" t="s">
        <v>1592</v>
      </c>
      <c r="G1128" s="180">
        <v>2746.3432000000003</v>
      </c>
      <c r="H1128" s="180">
        <v>4038.74</v>
      </c>
      <c r="I1128" s="57"/>
      <c r="J1128" s="57"/>
      <c r="K1128" s="57"/>
      <c r="L1128" s="57"/>
      <c r="M1128" s="57"/>
      <c r="N1128" s="57"/>
      <c r="O1128" s="57"/>
      <c r="P1128" s="57"/>
      <c r="Q1128" s="57"/>
      <c r="R1128" s="57"/>
      <c r="S1128" s="57"/>
      <c r="T1128" s="57"/>
      <c r="U1128" s="57"/>
    </row>
    <row r="1129" spans="1:21">
      <c r="A1129" s="57"/>
      <c r="B1129" s="179">
        <v>43181</v>
      </c>
      <c r="C1129" s="108" t="s">
        <v>108</v>
      </c>
      <c r="D1129" s="108" t="s">
        <v>507</v>
      </c>
      <c r="E1129" s="108" t="s">
        <v>520</v>
      </c>
      <c r="F1129" s="108" t="s">
        <v>1593</v>
      </c>
      <c r="G1129" s="180">
        <v>2230.5711999999999</v>
      </c>
      <c r="H1129" s="180">
        <v>2534.7399999999998</v>
      </c>
      <c r="I1129" s="57"/>
      <c r="J1129" s="57"/>
      <c r="K1129" s="57"/>
      <c r="L1129" s="57"/>
      <c r="M1129" s="57"/>
      <c r="N1129" s="57"/>
      <c r="O1129" s="57"/>
      <c r="P1129" s="57"/>
      <c r="Q1129" s="57"/>
      <c r="R1129" s="57"/>
      <c r="S1129" s="57"/>
      <c r="T1129" s="57"/>
      <c r="U1129" s="57"/>
    </row>
    <row r="1130" spans="1:21">
      <c r="A1130" s="57"/>
      <c r="B1130" s="179">
        <v>42926</v>
      </c>
      <c r="C1130" s="108" t="s">
        <v>115</v>
      </c>
      <c r="D1130" s="108" t="s">
        <v>497</v>
      </c>
      <c r="E1130" s="108" t="s">
        <v>511</v>
      </c>
      <c r="F1130" s="108" t="s">
        <v>1565</v>
      </c>
      <c r="G1130" s="180">
        <v>5100.5515000000005</v>
      </c>
      <c r="H1130" s="180">
        <v>9273.73</v>
      </c>
      <c r="I1130" s="57"/>
      <c r="J1130" s="57"/>
      <c r="K1130" s="57"/>
      <c r="L1130" s="57"/>
      <c r="M1130" s="57"/>
      <c r="N1130" s="57"/>
      <c r="O1130" s="57"/>
      <c r="P1130" s="57"/>
      <c r="Q1130" s="57"/>
      <c r="R1130" s="57"/>
      <c r="S1130" s="57"/>
      <c r="T1130" s="57"/>
      <c r="U1130" s="57"/>
    </row>
    <row r="1131" spans="1:21">
      <c r="A1131" s="57"/>
      <c r="B1131" s="179">
        <v>43260</v>
      </c>
      <c r="C1131" s="108" t="s">
        <v>496</v>
      </c>
      <c r="D1131" s="108" t="s">
        <v>497</v>
      </c>
      <c r="E1131" s="108" t="s">
        <v>511</v>
      </c>
      <c r="F1131" s="108" t="s">
        <v>832</v>
      </c>
      <c r="G1131" s="180">
        <v>3481.2759999999998</v>
      </c>
      <c r="H1131" s="180">
        <v>6002.2</v>
      </c>
      <c r="I1131" s="57"/>
      <c r="J1131" s="57"/>
      <c r="K1131" s="57"/>
      <c r="L1131" s="57"/>
      <c r="M1131" s="57"/>
      <c r="N1131" s="57"/>
      <c r="O1131" s="57"/>
      <c r="P1131" s="57"/>
      <c r="Q1131" s="57"/>
      <c r="R1131" s="57"/>
      <c r="S1131" s="57"/>
      <c r="T1131" s="57"/>
      <c r="U1131" s="57"/>
    </row>
    <row r="1132" spans="1:21">
      <c r="A1132" s="57"/>
      <c r="B1132" s="179">
        <v>42930</v>
      </c>
      <c r="C1132" s="108" t="s">
        <v>514</v>
      </c>
      <c r="D1132" s="108" t="s">
        <v>500</v>
      </c>
      <c r="E1132" s="108" t="s">
        <v>569</v>
      </c>
      <c r="F1132" s="108" t="s">
        <v>1594</v>
      </c>
      <c r="G1132" s="180">
        <v>1143.3481999999999</v>
      </c>
      <c r="H1132" s="180">
        <v>1971.29</v>
      </c>
      <c r="I1132" s="57"/>
      <c r="J1132" s="57"/>
      <c r="K1132" s="57"/>
      <c r="L1132" s="57"/>
      <c r="M1132" s="57"/>
      <c r="N1132" s="57"/>
      <c r="O1132" s="57"/>
      <c r="P1132" s="57"/>
      <c r="Q1132" s="57"/>
      <c r="R1132" s="57"/>
      <c r="S1132" s="57"/>
      <c r="T1132" s="57"/>
      <c r="U1132" s="57"/>
    </row>
    <row r="1133" spans="1:21">
      <c r="A1133" s="57"/>
      <c r="B1133" s="179">
        <v>43407</v>
      </c>
      <c r="C1133" s="108" t="s">
        <v>514</v>
      </c>
      <c r="D1133" s="108" t="s">
        <v>528</v>
      </c>
      <c r="E1133" s="108" t="s">
        <v>524</v>
      </c>
      <c r="F1133" s="108" t="s">
        <v>1595</v>
      </c>
      <c r="G1133" s="180">
        <v>1971.5475000000001</v>
      </c>
      <c r="H1133" s="180">
        <v>2628.73</v>
      </c>
      <c r="I1133" s="57"/>
      <c r="J1133" s="57"/>
      <c r="K1133" s="57"/>
      <c r="L1133" s="57"/>
      <c r="M1133" s="57"/>
      <c r="N1133" s="57"/>
      <c r="O1133" s="57"/>
      <c r="P1133" s="57"/>
      <c r="Q1133" s="57"/>
      <c r="R1133" s="57"/>
      <c r="S1133" s="57"/>
      <c r="T1133" s="57"/>
      <c r="U1133" s="57"/>
    </row>
    <row r="1134" spans="1:21">
      <c r="A1134" s="57"/>
      <c r="B1134" s="179">
        <v>42766</v>
      </c>
      <c r="C1134" s="108" t="s">
        <v>514</v>
      </c>
      <c r="D1134" s="108" t="s">
        <v>526</v>
      </c>
      <c r="E1134" s="108" t="s">
        <v>515</v>
      </c>
      <c r="F1134" s="108" t="s">
        <v>1596</v>
      </c>
      <c r="G1134" s="180">
        <v>3331.0480000000007</v>
      </c>
      <c r="H1134" s="180">
        <v>4898.6000000000004</v>
      </c>
      <c r="I1134" s="57"/>
      <c r="J1134" s="57"/>
      <c r="K1134" s="57"/>
      <c r="L1134" s="57"/>
      <c r="M1134" s="57"/>
      <c r="N1134" s="57"/>
      <c r="O1134" s="57"/>
      <c r="P1134" s="57"/>
      <c r="Q1134" s="57"/>
      <c r="R1134" s="57"/>
      <c r="S1134" s="57"/>
      <c r="T1134" s="57"/>
      <c r="U1134" s="57"/>
    </row>
    <row r="1135" spans="1:21">
      <c r="A1135" s="57"/>
      <c r="B1135" s="179">
        <v>43296</v>
      </c>
      <c r="C1135" s="108" t="s">
        <v>115</v>
      </c>
      <c r="D1135" s="108" t="s">
        <v>526</v>
      </c>
      <c r="E1135" s="108" t="s">
        <v>520</v>
      </c>
      <c r="F1135" s="108" t="s">
        <v>1597</v>
      </c>
      <c r="G1135" s="180">
        <v>4614.5072</v>
      </c>
      <c r="H1135" s="180">
        <v>6786.04</v>
      </c>
      <c r="I1135" s="57"/>
      <c r="J1135" s="57"/>
      <c r="K1135" s="57"/>
      <c r="L1135" s="57"/>
      <c r="M1135" s="57"/>
      <c r="N1135" s="57"/>
      <c r="O1135" s="57"/>
      <c r="P1135" s="57"/>
      <c r="Q1135" s="57"/>
      <c r="R1135" s="57"/>
      <c r="S1135" s="57"/>
      <c r="T1135" s="57"/>
      <c r="U1135" s="57"/>
    </row>
    <row r="1136" spans="1:21">
      <c r="A1136" s="57"/>
      <c r="B1136" s="179">
        <v>42978</v>
      </c>
      <c r="C1136" s="108" t="s">
        <v>108</v>
      </c>
      <c r="D1136" s="108" t="s">
        <v>404</v>
      </c>
      <c r="E1136" s="108" t="s">
        <v>569</v>
      </c>
      <c r="F1136" s="108" t="s">
        <v>1598</v>
      </c>
      <c r="G1136" s="180">
        <v>2393.5456000000004</v>
      </c>
      <c r="H1136" s="180">
        <v>3519.92</v>
      </c>
      <c r="I1136" s="57"/>
      <c r="J1136" s="57"/>
      <c r="K1136" s="57"/>
      <c r="L1136" s="57"/>
      <c r="M1136" s="57"/>
      <c r="N1136" s="57"/>
      <c r="O1136" s="57"/>
      <c r="P1136" s="57"/>
      <c r="Q1136" s="57"/>
      <c r="R1136" s="57"/>
      <c r="S1136" s="57"/>
      <c r="T1136" s="57"/>
      <c r="U1136" s="57"/>
    </row>
    <row r="1137" spans="1:21">
      <c r="A1137" s="57"/>
      <c r="B1137" s="179">
        <v>43259</v>
      </c>
      <c r="C1137" s="108" t="s">
        <v>108</v>
      </c>
      <c r="D1137" s="108" t="s">
        <v>500</v>
      </c>
      <c r="E1137" s="108" t="s">
        <v>520</v>
      </c>
      <c r="F1137" s="108" t="s">
        <v>1599</v>
      </c>
      <c r="G1137" s="180">
        <v>4949.5336000000007</v>
      </c>
      <c r="H1137" s="180">
        <v>8389.0400000000009</v>
      </c>
      <c r="I1137" s="57"/>
      <c r="J1137" s="57"/>
      <c r="K1137" s="57"/>
      <c r="L1137" s="57"/>
      <c r="M1137" s="57"/>
      <c r="N1137" s="57"/>
      <c r="O1137" s="57"/>
      <c r="P1137" s="57"/>
      <c r="Q1137" s="57"/>
      <c r="R1137" s="57"/>
      <c r="S1137" s="57"/>
      <c r="T1137" s="57"/>
      <c r="U1137" s="57"/>
    </row>
    <row r="1138" spans="1:21">
      <c r="A1138" s="57"/>
      <c r="B1138" s="179">
        <v>42894</v>
      </c>
      <c r="C1138" s="108" t="s">
        <v>514</v>
      </c>
      <c r="D1138" s="108" t="s">
        <v>507</v>
      </c>
      <c r="E1138" s="108" t="s">
        <v>508</v>
      </c>
      <c r="F1138" s="108" t="s">
        <v>1600</v>
      </c>
      <c r="G1138" s="180">
        <v>1030.26</v>
      </c>
      <c r="H1138" s="180">
        <v>1873.2</v>
      </c>
      <c r="I1138" s="57"/>
      <c r="J1138" s="57"/>
      <c r="K1138" s="57"/>
      <c r="L1138" s="57"/>
      <c r="M1138" s="57"/>
      <c r="N1138" s="57"/>
      <c r="O1138" s="57"/>
      <c r="P1138" s="57"/>
      <c r="Q1138" s="57"/>
      <c r="R1138" s="57"/>
      <c r="S1138" s="57"/>
      <c r="T1138" s="57"/>
      <c r="U1138" s="57"/>
    </row>
    <row r="1139" spans="1:21">
      <c r="A1139" s="57"/>
      <c r="B1139" s="179">
        <v>43250</v>
      </c>
      <c r="C1139" s="108" t="s">
        <v>115</v>
      </c>
      <c r="D1139" s="108" t="s">
        <v>528</v>
      </c>
      <c r="E1139" s="108" t="s">
        <v>498</v>
      </c>
      <c r="F1139" s="108" t="s">
        <v>1601</v>
      </c>
      <c r="G1139" s="180">
        <v>1004.5194</v>
      </c>
      <c r="H1139" s="180">
        <v>1731.93</v>
      </c>
      <c r="I1139" s="57"/>
      <c r="J1139" s="57"/>
      <c r="K1139" s="57"/>
      <c r="L1139" s="57"/>
      <c r="M1139" s="57"/>
      <c r="N1139" s="57"/>
      <c r="O1139" s="57"/>
      <c r="P1139" s="57"/>
      <c r="Q1139" s="57"/>
      <c r="R1139" s="57"/>
      <c r="S1139" s="57"/>
      <c r="T1139" s="57"/>
      <c r="U1139" s="57"/>
    </row>
    <row r="1140" spans="1:21">
      <c r="A1140" s="57"/>
      <c r="B1140" s="179">
        <v>42900</v>
      </c>
      <c r="C1140" s="108" t="s">
        <v>514</v>
      </c>
      <c r="D1140" s="108" t="s">
        <v>507</v>
      </c>
      <c r="E1140" s="108" t="s">
        <v>511</v>
      </c>
      <c r="F1140" s="108" t="s">
        <v>1602</v>
      </c>
      <c r="G1140" s="180">
        <v>4333.6535000000003</v>
      </c>
      <c r="H1140" s="180">
        <v>7879.37</v>
      </c>
      <c r="I1140" s="57"/>
      <c r="J1140" s="57"/>
      <c r="K1140" s="57"/>
      <c r="L1140" s="57"/>
      <c r="M1140" s="57"/>
      <c r="N1140" s="57"/>
      <c r="O1140" s="57"/>
      <c r="P1140" s="57"/>
      <c r="Q1140" s="57"/>
      <c r="R1140" s="57"/>
      <c r="S1140" s="57"/>
      <c r="T1140" s="57"/>
      <c r="U1140" s="57"/>
    </row>
    <row r="1141" spans="1:21">
      <c r="A1141" s="57"/>
      <c r="B1141" s="179">
        <v>43118</v>
      </c>
      <c r="C1141" s="108" t="s">
        <v>115</v>
      </c>
      <c r="D1141" s="108" t="s">
        <v>404</v>
      </c>
      <c r="E1141" s="108" t="s">
        <v>515</v>
      </c>
      <c r="F1141" s="108" t="s">
        <v>1603</v>
      </c>
      <c r="G1141" s="180">
        <v>3651.7105000000001</v>
      </c>
      <c r="H1141" s="180">
        <v>8492.35</v>
      </c>
      <c r="I1141" s="57"/>
      <c r="J1141" s="57"/>
      <c r="K1141" s="57"/>
      <c r="L1141" s="57"/>
      <c r="M1141" s="57"/>
      <c r="N1141" s="57"/>
      <c r="O1141" s="57"/>
      <c r="P1141" s="57"/>
      <c r="Q1141" s="57"/>
      <c r="R1141" s="57"/>
      <c r="S1141" s="57"/>
      <c r="T1141" s="57"/>
      <c r="U1141" s="57"/>
    </row>
    <row r="1142" spans="1:21">
      <c r="A1142" s="57"/>
      <c r="B1142" s="179">
        <v>42752</v>
      </c>
      <c r="C1142" s="108" t="s">
        <v>115</v>
      </c>
      <c r="D1142" s="108" t="s">
        <v>504</v>
      </c>
      <c r="E1142" s="108" t="s">
        <v>520</v>
      </c>
      <c r="F1142" s="108" t="s">
        <v>1604</v>
      </c>
      <c r="G1142" s="180">
        <v>746.97149999999999</v>
      </c>
      <c r="H1142" s="180">
        <v>798.9</v>
      </c>
      <c r="I1142" s="57"/>
      <c r="J1142" s="57"/>
      <c r="K1142" s="57"/>
      <c r="L1142" s="57"/>
      <c r="M1142" s="57"/>
      <c r="N1142" s="57"/>
      <c r="O1142" s="57"/>
      <c r="P1142" s="57"/>
      <c r="Q1142" s="57"/>
      <c r="R1142" s="57"/>
      <c r="S1142" s="57"/>
      <c r="T1142" s="57"/>
      <c r="U1142" s="57"/>
    </row>
    <row r="1143" spans="1:21">
      <c r="A1143" s="57"/>
      <c r="B1143" s="179">
        <v>43223</v>
      </c>
      <c r="C1143" s="108" t="s">
        <v>108</v>
      </c>
      <c r="D1143" s="108" t="s">
        <v>504</v>
      </c>
      <c r="E1143" s="108" t="s">
        <v>520</v>
      </c>
      <c r="F1143" s="108" t="s">
        <v>1605</v>
      </c>
      <c r="G1143" s="180">
        <v>3843.0652999999998</v>
      </c>
      <c r="H1143" s="180">
        <v>6513.67</v>
      </c>
      <c r="I1143" s="57"/>
      <c r="J1143" s="57"/>
      <c r="K1143" s="57"/>
      <c r="L1143" s="57"/>
      <c r="M1143" s="57"/>
      <c r="N1143" s="57"/>
      <c r="O1143" s="57"/>
      <c r="P1143" s="57"/>
      <c r="Q1143" s="57"/>
      <c r="R1143" s="57"/>
      <c r="S1143" s="57"/>
      <c r="T1143" s="57"/>
      <c r="U1143" s="57"/>
    </row>
    <row r="1144" spans="1:21">
      <c r="A1144" s="57"/>
      <c r="B1144" s="179">
        <v>42950</v>
      </c>
      <c r="C1144" s="108" t="s">
        <v>496</v>
      </c>
      <c r="D1144" s="108" t="s">
        <v>507</v>
      </c>
      <c r="E1144" s="108" t="s">
        <v>530</v>
      </c>
      <c r="F1144" s="108" t="s">
        <v>1606</v>
      </c>
      <c r="G1144" s="180">
        <v>3972.4256</v>
      </c>
      <c r="H1144" s="180">
        <v>4514.12</v>
      </c>
      <c r="I1144" s="57"/>
      <c r="J1144" s="57"/>
      <c r="K1144" s="57"/>
      <c r="L1144" s="57"/>
      <c r="M1144" s="57"/>
      <c r="N1144" s="57"/>
      <c r="O1144" s="57"/>
      <c r="P1144" s="57"/>
      <c r="Q1144" s="57"/>
      <c r="R1144" s="57"/>
      <c r="S1144" s="57"/>
      <c r="T1144" s="57"/>
      <c r="U1144" s="57"/>
    </row>
    <row r="1145" spans="1:21">
      <c r="A1145" s="57"/>
      <c r="B1145" s="179">
        <v>43344</v>
      </c>
      <c r="C1145" s="108" t="s">
        <v>514</v>
      </c>
      <c r="D1145" s="108" t="s">
        <v>526</v>
      </c>
      <c r="E1145" s="108" t="s">
        <v>535</v>
      </c>
      <c r="F1145" s="108" t="s">
        <v>1017</v>
      </c>
      <c r="G1145" s="180">
        <v>2968.8807999999999</v>
      </c>
      <c r="H1145" s="180">
        <v>5118.76</v>
      </c>
      <c r="I1145" s="57"/>
      <c r="J1145" s="57"/>
      <c r="K1145" s="57"/>
      <c r="L1145" s="57"/>
      <c r="M1145" s="57"/>
      <c r="N1145" s="57"/>
      <c r="O1145" s="57"/>
      <c r="P1145" s="57"/>
      <c r="Q1145" s="57"/>
      <c r="R1145" s="57"/>
      <c r="S1145" s="57"/>
      <c r="T1145" s="57"/>
      <c r="U1145" s="57"/>
    </row>
    <row r="1146" spans="1:21">
      <c r="A1146" s="57"/>
      <c r="B1146" s="179">
        <v>42938</v>
      </c>
      <c r="C1146" s="108" t="s">
        <v>514</v>
      </c>
      <c r="D1146" s="108" t="s">
        <v>504</v>
      </c>
      <c r="E1146" s="108" t="s">
        <v>530</v>
      </c>
      <c r="F1146" s="108" t="s">
        <v>1607</v>
      </c>
      <c r="G1146" s="180">
        <v>3116.7431999999999</v>
      </c>
      <c r="H1146" s="180">
        <v>7248.24</v>
      </c>
      <c r="I1146" s="57"/>
      <c r="J1146" s="57"/>
      <c r="K1146" s="57"/>
      <c r="L1146" s="57"/>
      <c r="M1146" s="57"/>
      <c r="N1146" s="57"/>
      <c r="O1146" s="57"/>
      <c r="P1146" s="57"/>
      <c r="Q1146" s="57"/>
      <c r="R1146" s="57"/>
      <c r="S1146" s="57"/>
      <c r="T1146" s="57"/>
      <c r="U1146" s="57"/>
    </row>
    <row r="1147" spans="1:21">
      <c r="A1147" s="57"/>
      <c r="B1147" s="179">
        <v>43118</v>
      </c>
      <c r="C1147" s="108" t="s">
        <v>514</v>
      </c>
      <c r="D1147" s="108" t="s">
        <v>497</v>
      </c>
      <c r="E1147" s="108" t="s">
        <v>498</v>
      </c>
      <c r="F1147" s="108" t="s">
        <v>1608</v>
      </c>
      <c r="G1147" s="180">
        <v>3657.2834999999995</v>
      </c>
      <c r="H1147" s="180">
        <v>9884.5499999999993</v>
      </c>
      <c r="I1147" s="57"/>
      <c r="J1147" s="57"/>
      <c r="K1147" s="57"/>
      <c r="L1147" s="57"/>
      <c r="M1147" s="57"/>
      <c r="N1147" s="57"/>
      <c r="O1147" s="57"/>
      <c r="P1147" s="57"/>
      <c r="Q1147" s="57"/>
      <c r="R1147" s="57"/>
      <c r="S1147" s="57"/>
      <c r="T1147" s="57"/>
      <c r="U1147" s="57"/>
    </row>
    <row r="1148" spans="1:21">
      <c r="A1148" s="57"/>
      <c r="B1148" s="179">
        <v>43076</v>
      </c>
      <c r="C1148" s="108" t="s">
        <v>503</v>
      </c>
      <c r="D1148" s="108" t="s">
        <v>526</v>
      </c>
      <c r="E1148" s="108" t="s">
        <v>524</v>
      </c>
      <c r="F1148" s="108" t="s">
        <v>621</v>
      </c>
      <c r="G1148" s="180">
        <v>2540.1992</v>
      </c>
      <c r="H1148" s="180">
        <v>2886.59</v>
      </c>
      <c r="I1148" s="57"/>
      <c r="J1148" s="57"/>
      <c r="K1148" s="57"/>
      <c r="L1148" s="57"/>
      <c r="M1148" s="57"/>
      <c r="N1148" s="57"/>
      <c r="O1148" s="57"/>
      <c r="P1148" s="57"/>
      <c r="Q1148" s="57"/>
      <c r="R1148" s="57"/>
      <c r="S1148" s="57"/>
      <c r="T1148" s="57"/>
      <c r="U1148" s="57"/>
    </row>
    <row r="1149" spans="1:21">
      <c r="A1149" s="57"/>
      <c r="B1149" s="179">
        <v>43195</v>
      </c>
      <c r="C1149" s="108" t="s">
        <v>496</v>
      </c>
      <c r="D1149" s="108" t="s">
        <v>497</v>
      </c>
      <c r="E1149" s="108" t="s">
        <v>508</v>
      </c>
      <c r="F1149" s="108" t="s">
        <v>1609</v>
      </c>
      <c r="G1149" s="180">
        <v>714.63149999999996</v>
      </c>
      <c r="H1149" s="180">
        <v>1588.07</v>
      </c>
      <c r="I1149" s="57"/>
      <c r="J1149" s="57"/>
      <c r="K1149" s="57"/>
      <c r="L1149" s="57"/>
      <c r="M1149" s="57"/>
      <c r="N1149" s="57"/>
      <c r="O1149" s="57"/>
      <c r="P1149" s="57"/>
      <c r="Q1149" s="57"/>
      <c r="R1149" s="57"/>
      <c r="S1149" s="57"/>
      <c r="T1149" s="57"/>
      <c r="U1149" s="57"/>
    </row>
    <row r="1150" spans="1:21">
      <c r="A1150" s="57"/>
      <c r="B1150" s="179">
        <v>42816</v>
      </c>
      <c r="C1150" s="108" t="s">
        <v>514</v>
      </c>
      <c r="D1150" s="108" t="s">
        <v>497</v>
      </c>
      <c r="E1150" s="108" t="s">
        <v>511</v>
      </c>
      <c r="F1150" s="108" t="s">
        <v>1610</v>
      </c>
      <c r="G1150" s="180">
        <v>1547.5295000000001</v>
      </c>
      <c r="H1150" s="180">
        <v>2813.69</v>
      </c>
      <c r="I1150" s="57"/>
      <c r="J1150" s="57"/>
      <c r="K1150" s="57"/>
      <c r="L1150" s="57"/>
      <c r="M1150" s="57"/>
      <c r="N1150" s="57"/>
      <c r="O1150" s="57"/>
      <c r="P1150" s="57"/>
      <c r="Q1150" s="57"/>
      <c r="R1150" s="57"/>
      <c r="S1150" s="57"/>
      <c r="T1150" s="57"/>
      <c r="U1150" s="57"/>
    </row>
    <row r="1151" spans="1:21">
      <c r="A1151" s="57"/>
      <c r="B1151" s="179">
        <v>43301</v>
      </c>
      <c r="C1151" s="108" t="s">
        <v>108</v>
      </c>
      <c r="D1151" s="108" t="s">
        <v>528</v>
      </c>
      <c r="E1151" s="108" t="s">
        <v>515</v>
      </c>
      <c r="F1151" s="108" t="s">
        <v>1611</v>
      </c>
      <c r="G1151" s="180">
        <v>1118.2211</v>
      </c>
      <c r="H1151" s="180">
        <v>1895.29</v>
      </c>
      <c r="I1151" s="57"/>
      <c r="J1151" s="57"/>
      <c r="K1151" s="57"/>
      <c r="L1151" s="57"/>
      <c r="M1151" s="57"/>
      <c r="N1151" s="57"/>
      <c r="O1151" s="57"/>
      <c r="P1151" s="57"/>
      <c r="Q1151" s="57"/>
      <c r="R1151" s="57"/>
      <c r="S1151" s="57"/>
      <c r="T1151" s="57"/>
      <c r="U1151" s="57"/>
    </row>
    <row r="1152" spans="1:21">
      <c r="A1152" s="57"/>
      <c r="B1152" s="179">
        <v>42900</v>
      </c>
      <c r="C1152" s="108" t="s">
        <v>496</v>
      </c>
      <c r="D1152" s="108" t="s">
        <v>504</v>
      </c>
      <c r="E1152" s="108" t="s">
        <v>524</v>
      </c>
      <c r="F1152" s="108" t="s">
        <v>1612</v>
      </c>
      <c r="G1152" s="180">
        <v>1233.068</v>
      </c>
      <c r="H1152" s="180">
        <v>2867.6</v>
      </c>
      <c r="I1152" s="57"/>
      <c r="J1152" s="57"/>
      <c r="K1152" s="57"/>
      <c r="L1152" s="57"/>
      <c r="M1152" s="57"/>
      <c r="N1152" s="57"/>
      <c r="O1152" s="57"/>
      <c r="P1152" s="57"/>
      <c r="Q1152" s="57"/>
      <c r="R1152" s="57"/>
      <c r="S1152" s="57"/>
      <c r="T1152" s="57"/>
      <c r="U1152" s="57"/>
    </row>
    <row r="1153" spans="1:21">
      <c r="A1153" s="57"/>
      <c r="B1153" s="179">
        <v>43289</v>
      </c>
      <c r="C1153" s="108" t="s">
        <v>115</v>
      </c>
      <c r="D1153" s="108" t="s">
        <v>404</v>
      </c>
      <c r="E1153" s="108" t="s">
        <v>522</v>
      </c>
      <c r="F1153" s="108" t="s">
        <v>1613</v>
      </c>
      <c r="G1153" s="180">
        <v>1676.6288</v>
      </c>
      <c r="H1153" s="180">
        <v>1905.26</v>
      </c>
      <c r="I1153" s="57"/>
      <c r="J1153" s="57"/>
      <c r="K1153" s="57"/>
      <c r="L1153" s="57"/>
      <c r="M1153" s="57"/>
      <c r="N1153" s="57"/>
      <c r="O1153" s="57"/>
      <c r="P1153" s="57"/>
      <c r="Q1153" s="57"/>
      <c r="R1153" s="57"/>
      <c r="S1153" s="57"/>
      <c r="T1153" s="57"/>
      <c r="U1153" s="57"/>
    </row>
    <row r="1154" spans="1:21">
      <c r="A1154" s="57"/>
      <c r="B1154" s="179">
        <v>42853</v>
      </c>
      <c r="C1154" s="108" t="s">
        <v>496</v>
      </c>
      <c r="D1154" s="108" t="s">
        <v>526</v>
      </c>
      <c r="E1154" s="108" t="s">
        <v>498</v>
      </c>
      <c r="F1154" s="108" t="s">
        <v>1614</v>
      </c>
      <c r="G1154" s="180">
        <v>98.042600000000007</v>
      </c>
      <c r="H1154" s="180">
        <v>264.98</v>
      </c>
      <c r="I1154" s="57"/>
      <c r="J1154" s="57"/>
      <c r="K1154" s="57"/>
      <c r="L1154" s="57"/>
      <c r="M1154" s="57"/>
      <c r="N1154" s="57"/>
      <c r="O1154" s="57"/>
      <c r="P1154" s="57"/>
      <c r="Q1154" s="57"/>
      <c r="R1154" s="57"/>
      <c r="S1154" s="57"/>
      <c r="T1154" s="57"/>
      <c r="U1154" s="57"/>
    </row>
    <row r="1155" spans="1:21">
      <c r="A1155" s="57"/>
      <c r="B1155" s="179">
        <v>43132</v>
      </c>
      <c r="C1155" s="108" t="s">
        <v>514</v>
      </c>
      <c r="D1155" s="108" t="s">
        <v>510</v>
      </c>
      <c r="E1155" s="108" t="s">
        <v>530</v>
      </c>
      <c r="F1155" s="108" t="s">
        <v>1615</v>
      </c>
      <c r="G1155" s="180">
        <v>5841.0096000000003</v>
      </c>
      <c r="H1155" s="180">
        <v>8589.7199999999993</v>
      </c>
      <c r="I1155" s="57"/>
      <c r="J1155" s="57"/>
      <c r="K1155" s="57"/>
      <c r="L1155" s="57"/>
      <c r="M1155" s="57"/>
      <c r="N1155" s="57"/>
      <c r="O1155" s="57"/>
      <c r="P1155" s="57"/>
      <c r="Q1155" s="57"/>
      <c r="R1155" s="57"/>
      <c r="S1155" s="57"/>
      <c r="T1155" s="57"/>
      <c r="U1155" s="57"/>
    </row>
    <row r="1156" spans="1:21">
      <c r="A1156" s="57"/>
      <c r="B1156" s="179">
        <v>42858</v>
      </c>
      <c r="C1156" s="108" t="s">
        <v>496</v>
      </c>
      <c r="D1156" s="108" t="s">
        <v>497</v>
      </c>
      <c r="E1156" s="108" t="s">
        <v>501</v>
      </c>
      <c r="F1156" s="108" t="s">
        <v>1616</v>
      </c>
      <c r="G1156" s="180">
        <v>1978.1514500000001</v>
      </c>
      <c r="H1156" s="180">
        <v>2115.67</v>
      </c>
      <c r="I1156" s="57"/>
      <c r="J1156" s="57"/>
      <c r="K1156" s="57"/>
      <c r="L1156" s="57"/>
      <c r="M1156" s="57"/>
      <c r="N1156" s="57"/>
      <c r="O1156" s="57"/>
      <c r="P1156" s="57"/>
      <c r="Q1156" s="57"/>
      <c r="R1156" s="57"/>
      <c r="S1156" s="57"/>
      <c r="T1156" s="57"/>
      <c r="U1156" s="57"/>
    </row>
    <row r="1157" spans="1:21">
      <c r="A1157" s="57"/>
      <c r="B1157" s="179">
        <v>43212</v>
      </c>
      <c r="C1157" s="108" t="s">
        <v>514</v>
      </c>
      <c r="D1157" s="108" t="s">
        <v>504</v>
      </c>
      <c r="E1157" s="108" t="s">
        <v>569</v>
      </c>
      <c r="F1157" s="108" t="s">
        <v>1617</v>
      </c>
      <c r="G1157" s="180">
        <v>275.69920000000002</v>
      </c>
      <c r="H1157" s="180">
        <v>405.44</v>
      </c>
      <c r="I1157" s="57"/>
      <c r="J1157" s="57"/>
      <c r="K1157" s="57"/>
      <c r="L1157" s="57"/>
      <c r="M1157" s="57"/>
      <c r="N1157" s="57"/>
      <c r="O1157" s="57"/>
      <c r="P1157" s="57"/>
      <c r="Q1157" s="57"/>
      <c r="R1157" s="57"/>
      <c r="S1157" s="57"/>
      <c r="T1157" s="57"/>
      <c r="U1157" s="57"/>
    </row>
    <row r="1158" spans="1:21">
      <c r="A1158" s="57"/>
      <c r="B1158" s="179">
        <v>42759</v>
      </c>
      <c r="C1158" s="108" t="s">
        <v>115</v>
      </c>
      <c r="D1158" s="108" t="s">
        <v>526</v>
      </c>
      <c r="E1158" s="108" t="s">
        <v>537</v>
      </c>
      <c r="F1158" s="108" t="s">
        <v>1618</v>
      </c>
      <c r="G1158" s="180">
        <v>2303.4252000000001</v>
      </c>
      <c r="H1158" s="180">
        <v>3387.39</v>
      </c>
      <c r="I1158" s="57"/>
      <c r="J1158" s="57"/>
      <c r="K1158" s="57"/>
      <c r="L1158" s="57"/>
      <c r="M1158" s="57"/>
      <c r="N1158" s="57"/>
      <c r="O1158" s="57"/>
      <c r="P1158" s="57"/>
      <c r="Q1158" s="57"/>
      <c r="R1158" s="57"/>
      <c r="S1158" s="57"/>
      <c r="T1158" s="57"/>
      <c r="U1158" s="57"/>
    </row>
    <row r="1159" spans="1:21">
      <c r="A1159" s="57"/>
      <c r="B1159" s="179">
        <v>43407</v>
      </c>
      <c r="C1159" s="108" t="s">
        <v>496</v>
      </c>
      <c r="D1159" s="108" t="s">
        <v>497</v>
      </c>
      <c r="E1159" s="108" t="s">
        <v>522</v>
      </c>
      <c r="F1159" s="108" t="s">
        <v>1619</v>
      </c>
      <c r="G1159" s="180">
        <v>3695.0520000000001</v>
      </c>
      <c r="H1159" s="180">
        <v>5433.9</v>
      </c>
      <c r="I1159" s="57"/>
      <c r="J1159" s="57"/>
      <c r="K1159" s="57"/>
      <c r="L1159" s="57"/>
      <c r="M1159" s="57"/>
      <c r="N1159" s="57"/>
      <c r="O1159" s="57"/>
      <c r="P1159" s="57"/>
      <c r="Q1159" s="57"/>
      <c r="R1159" s="57"/>
      <c r="S1159" s="57"/>
      <c r="T1159" s="57"/>
      <c r="U1159" s="57"/>
    </row>
    <row r="1160" spans="1:21">
      <c r="A1160" s="57"/>
      <c r="B1160" s="179">
        <v>42977</v>
      </c>
      <c r="C1160" s="108" t="s">
        <v>503</v>
      </c>
      <c r="D1160" s="108" t="s">
        <v>528</v>
      </c>
      <c r="E1160" s="108" t="s">
        <v>520</v>
      </c>
      <c r="F1160" s="108" t="s">
        <v>1620</v>
      </c>
      <c r="G1160" s="180">
        <v>1506.7028</v>
      </c>
      <c r="H1160" s="180">
        <v>3503.96</v>
      </c>
      <c r="I1160" s="57"/>
      <c r="J1160" s="57"/>
      <c r="K1160" s="57"/>
      <c r="L1160" s="57"/>
      <c r="M1160" s="57"/>
      <c r="N1160" s="57"/>
      <c r="O1160" s="57"/>
      <c r="P1160" s="57"/>
      <c r="Q1160" s="57"/>
      <c r="R1160" s="57"/>
      <c r="S1160" s="57"/>
      <c r="T1160" s="57"/>
      <c r="U1160" s="57"/>
    </row>
    <row r="1161" spans="1:21">
      <c r="A1161" s="57"/>
      <c r="B1161" s="179">
        <v>43221</v>
      </c>
      <c r="C1161" s="108" t="s">
        <v>514</v>
      </c>
      <c r="D1161" s="108" t="s">
        <v>507</v>
      </c>
      <c r="E1161" s="108" t="s">
        <v>505</v>
      </c>
      <c r="F1161" s="108" t="s">
        <v>1621</v>
      </c>
      <c r="G1161" s="180">
        <v>2081.3031999999998</v>
      </c>
      <c r="H1161" s="180">
        <v>4840.24</v>
      </c>
      <c r="I1161" s="57"/>
      <c r="J1161" s="57"/>
      <c r="K1161" s="57"/>
      <c r="L1161" s="57"/>
      <c r="M1161" s="57"/>
      <c r="N1161" s="57"/>
      <c r="O1161" s="57"/>
      <c r="P1161" s="57"/>
      <c r="Q1161" s="57"/>
      <c r="R1161" s="57"/>
      <c r="S1161" s="57"/>
      <c r="T1161" s="57"/>
      <c r="U1161" s="57"/>
    </row>
    <row r="1162" spans="1:21">
      <c r="A1162" s="57"/>
      <c r="B1162" s="179">
        <v>43049</v>
      </c>
      <c r="C1162" s="108" t="s">
        <v>496</v>
      </c>
      <c r="D1162" s="108" t="s">
        <v>504</v>
      </c>
      <c r="E1162" s="108" t="s">
        <v>524</v>
      </c>
      <c r="F1162" s="108" t="s">
        <v>1622</v>
      </c>
      <c r="G1162" s="180">
        <v>5467.0048999999999</v>
      </c>
      <c r="H1162" s="180">
        <v>9266.11</v>
      </c>
      <c r="I1162" s="57"/>
      <c r="J1162" s="57"/>
      <c r="K1162" s="57"/>
      <c r="L1162" s="57"/>
      <c r="M1162" s="57"/>
      <c r="N1162" s="57"/>
      <c r="O1162" s="57"/>
      <c r="P1162" s="57"/>
      <c r="Q1162" s="57"/>
      <c r="R1162" s="57"/>
      <c r="S1162" s="57"/>
      <c r="T1162" s="57"/>
      <c r="U1162" s="57"/>
    </row>
    <row r="1163" spans="1:21">
      <c r="A1163" s="57"/>
      <c r="B1163" s="179">
        <v>43181</v>
      </c>
      <c r="C1163" s="108" t="s">
        <v>496</v>
      </c>
      <c r="D1163" s="108" t="s">
        <v>526</v>
      </c>
      <c r="E1163" s="108" t="s">
        <v>524</v>
      </c>
      <c r="F1163" s="108" t="s">
        <v>1623</v>
      </c>
      <c r="G1163" s="180">
        <v>1828.1823999999999</v>
      </c>
      <c r="H1163" s="180">
        <v>2077.48</v>
      </c>
      <c r="I1163" s="57"/>
      <c r="J1163" s="57"/>
      <c r="K1163" s="57"/>
      <c r="L1163" s="57"/>
      <c r="M1163" s="57"/>
      <c r="N1163" s="57"/>
      <c r="O1163" s="57"/>
      <c r="P1163" s="57"/>
      <c r="Q1163" s="57"/>
      <c r="R1163" s="57"/>
      <c r="S1163" s="57"/>
      <c r="T1163" s="57"/>
      <c r="U1163" s="57"/>
    </row>
    <row r="1164" spans="1:21">
      <c r="A1164" s="57"/>
      <c r="B1164" s="179">
        <v>43023</v>
      </c>
      <c r="C1164" s="108" t="s">
        <v>514</v>
      </c>
      <c r="D1164" s="108" t="s">
        <v>507</v>
      </c>
      <c r="E1164" s="108" t="s">
        <v>524</v>
      </c>
      <c r="F1164" s="108" t="s">
        <v>1624</v>
      </c>
      <c r="G1164" s="180">
        <v>353.83479999999997</v>
      </c>
      <c r="H1164" s="180">
        <v>599.72</v>
      </c>
      <c r="I1164" s="57"/>
      <c r="J1164" s="57"/>
      <c r="K1164" s="57"/>
      <c r="L1164" s="57"/>
      <c r="M1164" s="57"/>
      <c r="N1164" s="57"/>
      <c r="O1164" s="57"/>
      <c r="P1164" s="57"/>
      <c r="Q1164" s="57"/>
      <c r="R1164" s="57"/>
      <c r="S1164" s="57"/>
      <c r="T1164" s="57"/>
      <c r="U1164" s="57"/>
    </row>
    <row r="1165" spans="1:21">
      <c r="A1165" s="57"/>
      <c r="B1165" s="179">
        <v>43220</v>
      </c>
      <c r="C1165" s="108" t="s">
        <v>514</v>
      </c>
      <c r="D1165" s="108" t="s">
        <v>497</v>
      </c>
      <c r="E1165" s="108" t="s">
        <v>535</v>
      </c>
      <c r="F1165" s="108" t="s">
        <v>1625</v>
      </c>
      <c r="G1165" s="180">
        <v>5032.5627000000004</v>
      </c>
      <c r="H1165" s="180">
        <v>5382.42</v>
      </c>
      <c r="I1165" s="57"/>
      <c r="J1165" s="57"/>
      <c r="K1165" s="57"/>
      <c r="L1165" s="57"/>
      <c r="M1165" s="57"/>
      <c r="N1165" s="57"/>
      <c r="O1165" s="57"/>
      <c r="P1165" s="57"/>
      <c r="Q1165" s="57"/>
      <c r="R1165" s="57"/>
      <c r="S1165" s="57"/>
      <c r="T1165" s="57"/>
      <c r="U1165" s="57"/>
    </row>
    <row r="1166" spans="1:21">
      <c r="A1166" s="57"/>
      <c r="B1166" s="179">
        <v>42933</v>
      </c>
      <c r="C1166" s="108" t="s">
        <v>514</v>
      </c>
      <c r="D1166" s="108" t="s">
        <v>507</v>
      </c>
      <c r="E1166" s="108" t="s">
        <v>498</v>
      </c>
      <c r="F1166" s="108" t="s">
        <v>1626</v>
      </c>
      <c r="G1166" s="180">
        <v>4164.3374999999996</v>
      </c>
      <c r="H1166" s="180">
        <v>5552.45</v>
      </c>
      <c r="I1166" s="57"/>
      <c r="J1166" s="57"/>
      <c r="K1166" s="57"/>
      <c r="L1166" s="57"/>
      <c r="M1166" s="57"/>
      <c r="N1166" s="57"/>
      <c r="O1166" s="57"/>
      <c r="P1166" s="57"/>
      <c r="Q1166" s="57"/>
      <c r="R1166" s="57"/>
      <c r="S1166" s="57"/>
      <c r="T1166" s="57"/>
      <c r="U1166" s="57"/>
    </row>
    <row r="1167" spans="1:21">
      <c r="A1167" s="57"/>
      <c r="B1167" s="179">
        <v>43256</v>
      </c>
      <c r="C1167" s="108" t="s">
        <v>514</v>
      </c>
      <c r="D1167" s="108" t="s">
        <v>500</v>
      </c>
      <c r="E1167" s="108" t="s">
        <v>530</v>
      </c>
      <c r="F1167" s="108" t="s">
        <v>1627</v>
      </c>
      <c r="G1167" s="180">
        <v>1755.6580000000001</v>
      </c>
      <c r="H1167" s="180">
        <v>2581.85</v>
      </c>
      <c r="I1167" s="57"/>
      <c r="J1167" s="57"/>
      <c r="K1167" s="57"/>
      <c r="L1167" s="57"/>
      <c r="M1167" s="57"/>
      <c r="N1167" s="57"/>
      <c r="O1167" s="57"/>
      <c r="P1167" s="57"/>
      <c r="Q1167" s="57"/>
      <c r="R1167" s="57"/>
      <c r="S1167" s="57"/>
      <c r="T1167" s="57"/>
      <c r="U1167" s="57"/>
    </row>
    <row r="1168" spans="1:21">
      <c r="A1168" s="57"/>
      <c r="B1168" s="179">
        <v>42798</v>
      </c>
      <c r="C1168" s="108" t="s">
        <v>514</v>
      </c>
      <c r="D1168" s="108" t="s">
        <v>500</v>
      </c>
      <c r="E1168" s="108" t="s">
        <v>537</v>
      </c>
      <c r="F1168" s="108" t="s">
        <v>1628</v>
      </c>
      <c r="G1168" s="180">
        <v>5659.9349999999995</v>
      </c>
      <c r="H1168" s="180">
        <v>7546.58</v>
      </c>
      <c r="I1168" s="57"/>
      <c r="J1168" s="57"/>
      <c r="K1168" s="57"/>
      <c r="L1168" s="57"/>
      <c r="M1168" s="57"/>
      <c r="N1168" s="57"/>
      <c r="O1168" s="57"/>
      <c r="P1168" s="57"/>
      <c r="Q1168" s="57"/>
      <c r="R1168" s="57"/>
      <c r="S1168" s="57"/>
      <c r="T1168" s="57"/>
      <c r="U1168" s="57"/>
    </row>
    <row r="1169" spans="1:21">
      <c r="A1169" s="57"/>
      <c r="B1169" s="179">
        <v>43124</v>
      </c>
      <c r="C1169" s="108" t="s">
        <v>108</v>
      </c>
      <c r="D1169" s="108" t="s">
        <v>507</v>
      </c>
      <c r="E1169" s="108" t="s">
        <v>537</v>
      </c>
      <c r="F1169" s="108" t="s">
        <v>890</v>
      </c>
      <c r="G1169" s="180">
        <v>4083.1811000000002</v>
      </c>
      <c r="H1169" s="180">
        <v>9495.77</v>
      </c>
      <c r="I1169" s="57"/>
      <c r="J1169" s="57"/>
      <c r="K1169" s="57"/>
      <c r="L1169" s="57"/>
      <c r="M1169" s="57"/>
      <c r="N1169" s="57"/>
      <c r="O1169" s="57"/>
      <c r="P1169" s="57"/>
      <c r="Q1169" s="57"/>
      <c r="R1169" s="57"/>
      <c r="S1169" s="57"/>
      <c r="T1169" s="57"/>
      <c r="U1169" s="57"/>
    </row>
    <row r="1170" spans="1:21">
      <c r="A1170" s="57"/>
      <c r="B1170" s="179">
        <v>42810</v>
      </c>
      <c r="C1170" s="108" t="s">
        <v>514</v>
      </c>
      <c r="D1170" s="108" t="s">
        <v>404</v>
      </c>
      <c r="E1170" s="108" t="s">
        <v>524</v>
      </c>
      <c r="F1170" s="108" t="s">
        <v>1213</v>
      </c>
      <c r="G1170" s="180">
        <v>9007.0513499999997</v>
      </c>
      <c r="H1170" s="180">
        <v>9633.2099999999991</v>
      </c>
      <c r="I1170" s="57"/>
      <c r="J1170" s="57"/>
      <c r="K1170" s="57"/>
      <c r="L1170" s="57"/>
      <c r="M1170" s="57"/>
      <c r="N1170" s="57"/>
      <c r="O1170" s="57"/>
      <c r="P1170" s="57"/>
      <c r="Q1170" s="57"/>
      <c r="R1170" s="57"/>
      <c r="S1170" s="57"/>
      <c r="T1170" s="57"/>
      <c r="U1170" s="57"/>
    </row>
    <row r="1171" spans="1:21">
      <c r="A1171" s="57"/>
      <c r="B1171" s="179">
        <v>43383</v>
      </c>
      <c r="C1171" s="108" t="s">
        <v>108</v>
      </c>
      <c r="D1171" s="108" t="s">
        <v>497</v>
      </c>
      <c r="E1171" s="108" t="s">
        <v>522</v>
      </c>
      <c r="F1171" s="108" t="s">
        <v>1629</v>
      </c>
      <c r="G1171" s="180">
        <v>3688.4848000000002</v>
      </c>
      <c r="H1171" s="180">
        <v>4191.46</v>
      </c>
      <c r="I1171" s="57"/>
      <c r="J1171" s="57"/>
      <c r="K1171" s="57"/>
      <c r="L1171" s="57"/>
      <c r="M1171" s="57"/>
      <c r="N1171" s="57"/>
      <c r="O1171" s="57"/>
      <c r="P1171" s="57"/>
      <c r="Q1171" s="57"/>
      <c r="R1171" s="57"/>
      <c r="S1171" s="57"/>
      <c r="T1171" s="57"/>
      <c r="U1171" s="57"/>
    </row>
    <row r="1172" spans="1:21">
      <c r="A1172" s="57"/>
      <c r="B1172" s="179">
        <v>42896</v>
      </c>
      <c r="C1172" s="108" t="s">
        <v>514</v>
      </c>
      <c r="D1172" s="108" t="s">
        <v>404</v>
      </c>
      <c r="E1172" s="108" t="s">
        <v>522</v>
      </c>
      <c r="F1172" s="108" t="s">
        <v>1630</v>
      </c>
      <c r="G1172" s="180">
        <v>1619.6174999999998</v>
      </c>
      <c r="H1172" s="180">
        <v>2159.4899999999998</v>
      </c>
      <c r="I1172" s="57"/>
      <c r="J1172" s="57"/>
      <c r="K1172" s="57"/>
      <c r="L1172" s="57"/>
      <c r="M1172" s="57"/>
      <c r="N1172" s="57"/>
      <c r="O1172" s="57"/>
      <c r="P1172" s="57"/>
      <c r="Q1172" s="57"/>
      <c r="R1172" s="57"/>
      <c r="S1172" s="57"/>
      <c r="T1172" s="57"/>
      <c r="U1172" s="57"/>
    </row>
    <row r="1173" spans="1:21">
      <c r="A1173" s="57"/>
      <c r="B1173" s="179">
        <v>43126</v>
      </c>
      <c r="C1173" s="108" t="s">
        <v>496</v>
      </c>
      <c r="D1173" s="108" t="s">
        <v>507</v>
      </c>
      <c r="E1173" s="108" t="s">
        <v>530</v>
      </c>
      <c r="F1173" s="108" t="s">
        <v>1631</v>
      </c>
      <c r="G1173" s="180">
        <v>3501.0956000000001</v>
      </c>
      <c r="H1173" s="180">
        <v>5148.67</v>
      </c>
      <c r="I1173" s="57"/>
      <c r="J1173" s="57"/>
      <c r="K1173" s="57"/>
      <c r="L1173" s="57"/>
      <c r="M1173" s="57"/>
      <c r="N1173" s="57"/>
      <c r="O1173" s="57"/>
      <c r="P1173" s="57"/>
      <c r="Q1173" s="57"/>
      <c r="R1173" s="57"/>
      <c r="S1173" s="57"/>
      <c r="T1173" s="57"/>
      <c r="U1173" s="57"/>
    </row>
    <row r="1174" spans="1:21">
      <c r="A1174" s="57"/>
      <c r="B1174" s="179">
        <v>42883</v>
      </c>
      <c r="C1174" s="108" t="s">
        <v>503</v>
      </c>
      <c r="D1174" s="108" t="s">
        <v>500</v>
      </c>
      <c r="E1174" s="108" t="s">
        <v>501</v>
      </c>
      <c r="F1174" s="108" t="s">
        <v>1632</v>
      </c>
      <c r="G1174" s="180">
        <v>4924.26</v>
      </c>
      <c r="H1174" s="180">
        <v>8953.2000000000007</v>
      </c>
      <c r="I1174" s="57"/>
      <c r="J1174" s="57"/>
      <c r="K1174" s="57"/>
      <c r="L1174" s="57"/>
      <c r="M1174" s="57"/>
      <c r="N1174" s="57"/>
      <c r="O1174" s="57"/>
      <c r="P1174" s="57"/>
      <c r="Q1174" s="57"/>
      <c r="R1174" s="57"/>
      <c r="S1174" s="57"/>
      <c r="T1174" s="57"/>
      <c r="U1174" s="57"/>
    </row>
    <row r="1175" spans="1:21">
      <c r="A1175" s="57"/>
      <c r="B1175" s="179">
        <v>43200</v>
      </c>
      <c r="C1175" s="108" t="s">
        <v>108</v>
      </c>
      <c r="D1175" s="108" t="s">
        <v>500</v>
      </c>
      <c r="E1175" s="108" t="s">
        <v>569</v>
      </c>
      <c r="F1175" s="108" t="s">
        <v>1633</v>
      </c>
      <c r="G1175" s="180">
        <v>2771.3715000000002</v>
      </c>
      <c r="H1175" s="180">
        <v>6445.05</v>
      </c>
      <c r="I1175" s="57"/>
      <c r="J1175" s="57"/>
      <c r="K1175" s="57"/>
      <c r="L1175" s="57"/>
      <c r="M1175" s="57"/>
      <c r="N1175" s="57"/>
      <c r="O1175" s="57"/>
      <c r="P1175" s="57"/>
      <c r="Q1175" s="57"/>
      <c r="R1175" s="57"/>
      <c r="S1175" s="57"/>
      <c r="T1175" s="57"/>
      <c r="U1175" s="57"/>
    </row>
    <row r="1176" spans="1:21">
      <c r="A1176" s="57"/>
      <c r="B1176" s="179">
        <v>42960</v>
      </c>
      <c r="C1176" s="108" t="s">
        <v>496</v>
      </c>
      <c r="D1176" s="108" t="s">
        <v>497</v>
      </c>
      <c r="E1176" s="108" t="s">
        <v>501</v>
      </c>
      <c r="F1176" s="108" t="s">
        <v>1634</v>
      </c>
      <c r="G1176" s="180">
        <v>852.83199999999999</v>
      </c>
      <c r="H1176" s="180">
        <v>1470.4</v>
      </c>
      <c r="I1176" s="57"/>
      <c r="J1176" s="57"/>
      <c r="K1176" s="57"/>
      <c r="L1176" s="57"/>
      <c r="M1176" s="57"/>
      <c r="N1176" s="57"/>
      <c r="O1176" s="57"/>
      <c r="P1176" s="57"/>
      <c r="Q1176" s="57"/>
      <c r="R1176" s="57"/>
      <c r="S1176" s="57"/>
      <c r="T1176" s="57"/>
      <c r="U1176" s="57"/>
    </row>
    <row r="1177" spans="1:21">
      <c r="A1177" s="57"/>
      <c r="B1177" s="179">
        <v>43306</v>
      </c>
      <c r="C1177" s="108" t="s">
        <v>115</v>
      </c>
      <c r="D1177" s="108" t="s">
        <v>404</v>
      </c>
      <c r="E1177" s="108" t="s">
        <v>520</v>
      </c>
      <c r="F1177" s="108" t="s">
        <v>1635</v>
      </c>
      <c r="G1177" s="180">
        <v>7400.6774999999998</v>
      </c>
      <c r="H1177" s="180">
        <v>9867.57</v>
      </c>
      <c r="I1177" s="57"/>
      <c r="J1177" s="57"/>
      <c r="K1177" s="57"/>
      <c r="L1177" s="57"/>
      <c r="M1177" s="57"/>
      <c r="N1177" s="57"/>
      <c r="O1177" s="57"/>
      <c r="P1177" s="57"/>
      <c r="Q1177" s="57"/>
      <c r="R1177" s="57"/>
      <c r="S1177" s="57"/>
      <c r="T1177" s="57"/>
      <c r="U1177" s="57"/>
    </row>
    <row r="1178" spans="1:21">
      <c r="A1178" s="57"/>
      <c r="B1178" s="179">
        <v>43066</v>
      </c>
      <c r="C1178" s="108" t="s">
        <v>496</v>
      </c>
      <c r="D1178" s="108" t="s">
        <v>526</v>
      </c>
      <c r="E1178" s="108" t="s">
        <v>530</v>
      </c>
      <c r="F1178" s="108" t="s">
        <v>1636</v>
      </c>
      <c r="G1178" s="180">
        <v>1483.9257</v>
      </c>
      <c r="H1178" s="180">
        <v>4010.61</v>
      </c>
      <c r="I1178" s="57"/>
      <c r="J1178" s="57"/>
      <c r="K1178" s="57"/>
      <c r="L1178" s="57"/>
      <c r="M1178" s="57"/>
      <c r="N1178" s="57"/>
      <c r="O1178" s="57"/>
      <c r="P1178" s="57"/>
      <c r="Q1178" s="57"/>
      <c r="R1178" s="57"/>
      <c r="S1178" s="57"/>
      <c r="T1178" s="57"/>
      <c r="U1178" s="57"/>
    </row>
    <row r="1179" spans="1:21">
      <c r="A1179" s="57"/>
      <c r="B1179" s="179">
        <v>43381</v>
      </c>
      <c r="C1179" s="108" t="s">
        <v>108</v>
      </c>
      <c r="D1179" s="108" t="s">
        <v>526</v>
      </c>
      <c r="E1179" s="108" t="s">
        <v>562</v>
      </c>
      <c r="F1179" s="108" t="s">
        <v>1637</v>
      </c>
      <c r="G1179" s="180">
        <v>7750.4768000000004</v>
      </c>
      <c r="H1179" s="180">
        <v>8807.36</v>
      </c>
      <c r="I1179" s="57"/>
      <c r="J1179" s="57"/>
      <c r="K1179" s="57"/>
      <c r="L1179" s="57"/>
      <c r="M1179" s="57"/>
      <c r="N1179" s="57"/>
      <c r="O1179" s="57"/>
      <c r="P1179" s="57"/>
      <c r="Q1179" s="57"/>
      <c r="R1179" s="57"/>
      <c r="S1179" s="57"/>
      <c r="T1179" s="57"/>
      <c r="U1179" s="57"/>
    </row>
    <row r="1180" spans="1:21">
      <c r="A1180" s="57"/>
      <c r="B1180" s="179">
        <v>43021</v>
      </c>
      <c r="C1180" s="108" t="s">
        <v>514</v>
      </c>
      <c r="D1180" s="108" t="s">
        <v>500</v>
      </c>
      <c r="E1180" s="108" t="s">
        <v>530</v>
      </c>
      <c r="F1180" s="108" t="s">
        <v>1638</v>
      </c>
      <c r="G1180" s="180">
        <v>2735.8984</v>
      </c>
      <c r="H1180" s="180">
        <v>7394.32</v>
      </c>
      <c r="I1180" s="57"/>
      <c r="J1180" s="57"/>
      <c r="K1180" s="57"/>
      <c r="L1180" s="57"/>
      <c r="M1180" s="57"/>
      <c r="N1180" s="57"/>
      <c r="O1180" s="57"/>
      <c r="P1180" s="57"/>
      <c r="Q1180" s="57"/>
      <c r="R1180" s="57"/>
      <c r="S1180" s="57"/>
      <c r="T1180" s="57"/>
      <c r="U1180" s="57"/>
    </row>
    <row r="1181" spans="1:21">
      <c r="A1181" s="57"/>
      <c r="B1181" s="179">
        <v>43170</v>
      </c>
      <c r="C1181" s="108" t="s">
        <v>503</v>
      </c>
      <c r="D1181" s="108" t="s">
        <v>528</v>
      </c>
      <c r="E1181" s="108" t="s">
        <v>535</v>
      </c>
      <c r="F1181" s="108" t="s">
        <v>1639</v>
      </c>
      <c r="G1181" s="180">
        <v>2597.2689999999998</v>
      </c>
      <c r="H1181" s="180">
        <v>4478.05</v>
      </c>
      <c r="I1181" s="57"/>
      <c r="J1181" s="57"/>
      <c r="K1181" s="57"/>
      <c r="L1181" s="57"/>
      <c r="M1181" s="57"/>
      <c r="N1181" s="57"/>
      <c r="O1181" s="57"/>
      <c r="P1181" s="57"/>
      <c r="Q1181" s="57"/>
      <c r="R1181" s="57"/>
      <c r="S1181" s="57"/>
      <c r="T1181" s="57"/>
      <c r="U1181" s="57"/>
    </row>
    <row r="1182" spans="1:21">
      <c r="A1182" s="57"/>
      <c r="B1182" s="179">
        <v>43004</v>
      </c>
      <c r="C1182" s="108" t="s">
        <v>503</v>
      </c>
      <c r="D1182" s="108" t="s">
        <v>507</v>
      </c>
      <c r="E1182" s="108" t="s">
        <v>535</v>
      </c>
      <c r="F1182" s="108" t="s">
        <v>1640</v>
      </c>
      <c r="G1182" s="180">
        <v>3621.1504000000004</v>
      </c>
      <c r="H1182" s="180">
        <v>8421.2800000000007</v>
      </c>
      <c r="I1182" s="57"/>
      <c r="J1182" s="57"/>
      <c r="K1182" s="57"/>
      <c r="L1182" s="57"/>
      <c r="M1182" s="57"/>
      <c r="N1182" s="57"/>
      <c r="O1182" s="57"/>
      <c r="P1182" s="57"/>
      <c r="Q1182" s="57"/>
      <c r="R1182" s="57"/>
      <c r="S1182" s="57"/>
      <c r="T1182" s="57"/>
      <c r="U1182" s="57"/>
    </row>
    <row r="1183" spans="1:21">
      <c r="A1183" s="57"/>
      <c r="B1183" s="179">
        <v>43186</v>
      </c>
      <c r="C1183" s="108" t="s">
        <v>503</v>
      </c>
      <c r="D1183" s="108" t="s">
        <v>507</v>
      </c>
      <c r="E1183" s="108" t="s">
        <v>498</v>
      </c>
      <c r="F1183" s="108" t="s">
        <v>1641</v>
      </c>
      <c r="G1183" s="180">
        <v>3377.2602999999999</v>
      </c>
      <c r="H1183" s="180">
        <v>5724.17</v>
      </c>
      <c r="I1183" s="57"/>
      <c r="J1183" s="57"/>
      <c r="K1183" s="57"/>
      <c r="L1183" s="57"/>
      <c r="M1183" s="57"/>
      <c r="N1183" s="57"/>
      <c r="O1183" s="57"/>
      <c r="P1183" s="57"/>
      <c r="Q1183" s="57"/>
      <c r="R1183" s="57"/>
      <c r="S1183" s="57"/>
      <c r="T1183" s="57"/>
      <c r="U1183" s="57"/>
    </row>
    <row r="1184" spans="1:21">
      <c r="A1184" s="57"/>
      <c r="B1184" s="179">
        <v>42995</v>
      </c>
      <c r="C1184" s="108" t="s">
        <v>496</v>
      </c>
      <c r="D1184" s="108" t="s">
        <v>510</v>
      </c>
      <c r="E1184" s="108" t="s">
        <v>530</v>
      </c>
      <c r="F1184" s="108" t="s">
        <v>1642</v>
      </c>
      <c r="G1184" s="180">
        <v>2680.1504999999997</v>
      </c>
      <c r="H1184" s="180">
        <v>7243.65</v>
      </c>
      <c r="I1184" s="57"/>
      <c r="J1184" s="57"/>
      <c r="K1184" s="57"/>
      <c r="L1184" s="57"/>
      <c r="M1184" s="57"/>
      <c r="N1184" s="57"/>
      <c r="O1184" s="57"/>
      <c r="P1184" s="57"/>
      <c r="Q1184" s="57"/>
      <c r="R1184" s="57"/>
      <c r="S1184" s="57"/>
      <c r="T1184" s="57"/>
      <c r="U1184" s="57"/>
    </row>
    <row r="1185" spans="1:21">
      <c r="A1185" s="57"/>
      <c r="B1185" s="179">
        <v>43309</v>
      </c>
      <c r="C1185" s="108" t="s">
        <v>503</v>
      </c>
      <c r="D1185" s="108" t="s">
        <v>504</v>
      </c>
      <c r="E1185" s="108" t="s">
        <v>522</v>
      </c>
      <c r="F1185" s="108" t="s">
        <v>1643</v>
      </c>
      <c r="G1185" s="180">
        <v>2898.1956999999998</v>
      </c>
      <c r="H1185" s="180">
        <v>6739.99</v>
      </c>
      <c r="I1185" s="57"/>
      <c r="J1185" s="57"/>
      <c r="K1185" s="57"/>
      <c r="L1185" s="57"/>
      <c r="M1185" s="57"/>
      <c r="N1185" s="57"/>
      <c r="O1185" s="57"/>
      <c r="P1185" s="57"/>
      <c r="Q1185" s="57"/>
      <c r="R1185" s="57"/>
      <c r="S1185" s="57"/>
      <c r="T1185" s="57"/>
      <c r="U1185" s="57"/>
    </row>
    <row r="1186" spans="1:21">
      <c r="A1186" s="57"/>
      <c r="B1186" s="179">
        <v>42744</v>
      </c>
      <c r="C1186" s="108" t="s">
        <v>115</v>
      </c>
      <c r="D1186" s="108" t="s">
        <v>528</v>
      </c>
      <c r="E1186" s="108" t="s">
        <v>515</v>
      </c>
      <c r="F1186" s="108" t="s">
        <v>1644</v>
      </c>
      <c r="G1186" s="180">
        <v>7340.2923000000001</v>
      </c>
      <c r="H1186" s="180">
        <v>7850.58</v>
      </c>
      <c r="I1186" s="57"/>
      <c r="J1186" s="57"/>
      <c r="K1186" s="57"/>
      <c r="L1186" s="57"/>
      <c r="M1186" s="57"/>
      <c r="N1186" s="57"/>
      <c r="O1186" s="57"/>
      <c r="P1186" s="57"/>
      <c r="Q1186" s="57"/>
      <c r="R1186" s="57"/>
      <c r="S1186" s="57"/>
      <c r="T1186" s="57"/>
      <c r="U1186" s="57"/>
    </row>
    <row r="1187" spans="1:21">
      <c r="A1187" s="57"/>
      <c r="B1187" s="179">
        <v>43304</v>
      </c>
      <c r="C1187" s="108" t="s">
        <v>496</v>
      </c>
      <c r="D1187" s="108" t="s">
        <v>500</v>
      </c>
      <c r="E1187" s="108" t="s">
        <v>515</v>
      </c>
      <c r="F1187" s="108" t="s">
        <v>1645</v>
      </c>
      <c r="G1187" s="180">
        <v>1152.1688999999999</v>
      </c>
      <c r="H1187" s="180">
        <v>3113.97</v>
      </c>
      <c r="I1187" s="57"/>
      <c r="J1187" s="57"/>
      <c r="K1187" s="57"/>
      <c r="L1187" s="57"/>
      <c r="M1187" s="57"/>
      <c r="N1187" s="57"/>
      <c r="O1187" s="57"/>
      <c r="P1187" s="57"/>
      <c r="Q1187" s="57"/>
      <c r="R1187" s="57"/>
      <c r="S1187" s="57"/>
      <c r="T1187" s="57"/>
      <c r="U1187" s="57"/>
    </row>
    <row r="1188" spans="1:21">
      <c r="A1188" s="57"/>
      <c r="B1188" s="179">
        <v>42740</v>
      </c>
      <c r="C1188" s="108" t="s">
        <v>115</v>
      </c>
      <c r="D1188" s="108" t="s">
        <v>500</v>
      </c>
      <c r="E1188" s="108" t="s">
        <v>522</v>
      </c>
      <c r="F1188" s="108" t="s">
        <v>1646</v>
      </c>
      <c r="G1188" s="180">
        <v>5672.0121999999992</v>
      </c>
      <c r="H1188" s="180">
        <v>9613.58</v>
      </c>
      <c r="I1188" s="57"/>
      <c r="J1188" s="57"/>
      <c r="K1188" s="57"/>
      <c r="L1188" s="57"/>
      <c r="M1188" s="57"/>
      <c r="N1188" s="57"/>
      <c r="O1188" s="57"/>
      <c r="P1188" s="57"/>
      <c r="Q1188" s="57"/>
      <c r="R1188" s="57"/>
      <c r="S1188" s="57"/>
      <c r="T1188" s="57"/>
      <c r="U1188" s="57"/>
    </row>
    <row r="1189" spans="1:21">
      <c r="A1189" s="57"/>
      <c r="B1189" s="179">
        <v>43203</v>
      </c>
      <c r="C1189" s="108" t="s">
        <v>115</v>
      </c>
      <c r="D1189" s="108" t="s">
        <v>500</v>
      </c>
      <c r="E1189" s="108" t="s">
        <v>562</v>
      </c>
      <c r="F1189" s="108" t="s">
        <v>1647</v>
      </c>
      <c r="G1189" s="180">
        <v>5416.9879499999997</v>
      </c>
      <c r="H1189" s="180">
        <v>5793.57</v>
      </c>
      <c r="I1189" s="57"/>
      <c r="J1189" s="57"/>
      <c r="K1189" s="57"/>
      <c r="L1189" s="57"/>
      <c r="M1189" s="57"/>
      <c r="N1189" s="57"/>
      <c r="O1189" s="57"/>
      <c r="P1189" s="57"/>
      <c r="Q1189" s="57"/>
      <c r="R1189" s="57"/>
      <c r="S1189" s="57"/>
      <c r="T1189" s="57"/>
      <c r="U1189" s="57"/>
    </row>
    <row r="1190" spans="1:21">
      <c r="A1190" s="57"/>
      <c r="B1190" s="179">
        <v>42881</v>
      </c>
      <c r="C1190" s="108" t="s">
        <v>514</v>
      </c>
      <c r="D1190" s="108" t="s">
        <v>500</v>
      </c>
      <c r="E1190" s="108" t="s">
        <v>522</v>
      </c>
      <c r="F1190" s="108" t="s">
        <v>1648</v>
      </c>
      <c r="G1190" s="180">
        <v>194.82100000000003</v>
      </c>
      <c r="H1190" s="180">
        <v>354.22</v>
      </c>
      <c r="I1190" s="57"/>
      <c r="J1190" s="57"/>
      <c r="K1190" s="57"/>
      <c r="L1190" s="57"/>
      <c r="M1190" s="57"/>
      <c r="N1190" s="57"/>
      <c r="O1190" s="57"/>
      <c r="P1190" s="57"/>
      <c r="Q1190" s="57"/>
      <c r="R1190" s="57"/>
      <c r="S1190" s="57"/>
      <c r="T1190" s="57"/>
      <c r="U1190" s="57"/>
    </row>
    <row r="1191" spans="1:21">
      <c r="A1191" s="57"/>
      <c r="B1191" s="179">
        <v>43269</v>
      </c>
      <c r="C1191" s="108" t="s">
        <v>115</v>
      </c>
      <c r="D1191" s="108" t="s">
        <v>504</v>
      </c>
      <c r="E1191" s="108" t="s">
        <v>520</v>
      </c>
      <c r="F1191" s="108" t="s">
        <v>1649</v>
      </c>
      <c r="G1191" s="180">
        <v>4302.009</v>
      </c>
      <c r="H1191" s="180">
        <v>9560.02</v>
      </c>
      <c r="I1191" s="57"/>
      <c r="J1191" s="57"/>
      <c r="K1191" s="57"/>
      <c r="L1191" s="57"/>
      <c r="M1191" s="57"/>
      <c r="N1191" s="57"/>
      <c r="O1191" s="57"/>
      <c r="P1191" s="57"/>
      <c r="Q1191" s="57"/>
      <c r="R1191" s="57"/>
      <c r="S1191" s="57"/>
      <c r="T1191" s="57"/>
      <c r="U1191" s="57"/>
    </row>
    <row r="1192" spans="1:21">
      <c r="A1192" s="57"/>
      <c r="B1192" s="179">
        <v>42933</v>
      </c>
      <c r="C1192" s="108" t="s">
        <v>514</v>
      </c>
      <c r="D1192" s="108" t="s">
        <v>507</v>
      </c>
      <c r="E1192" s="108" t="s">
        <v>562</v>
      </c>
      <c r="F1192" s="108" t="s">
        <v>1209</v>
      </c>
      <c r="G1192" s="180">
        <v>1869.8098</v>
      </c>
      <c r="H1192" s="180">
        <v>5053.54</v>
      </c>
      <c r="I1192" s="57"/>
      <c r="J1192" s="57"/>
      <c r="K1192" s="57"/>
      <c r="L1192" s="57"/>
      <c r="M1192" s="57"/>
      <c r="N1192" s="57"/>
      <c r="O1192" s="57"/>
      <c r="P1192" s="57"/>
      <c r="Q1192" s="57"/>
      <c r="R1192" s="57"/>
      <c r="S1192" s="57"/>
      <c r="T1192" s="57"/>
      <c r="U1192" s="57"/>
    </row>
    <row r="1193" spans="1:21">
      <c r="A1193" s="57"/>
      <c r="B1193" s="179">
        <v>43312</v>
      </c>
      <c r="C1193" s="108" t="s">
        <v>514</v>
      </c>
      <c r="D1193" s="108" t="s">
        <v>507</v>
      </c>
      <c r="E1193" s="108" t="s">
        <v>505</v>
      </c>
      <c r="F1193" s="108" t="s">
        <v>1650</v>
      </c>
      <c r="G1193" s="180">
        <v>6526.0447999999997</v>
      </c>
      <c r="H1193" s="180">
        <v>7415.96</v>
      </c>
      <c r="I1193" s="57"/>
      <c r="J1193" s="57"/>
      <c r="K1193" s="57"/>
      <c r="L1193" s="57"/>
      <c r="M1193" s="57"/>
      <c r="N1193" s="57"/>
      <c r="O1193" s="57"/>
      <c r="P1193" s="57"/>
      <c r="Q1193" s="57"/>
      <c r="R1193" s="57"/>
      <c r="S1193" s="57"/>
      <c r="T1193" s="57"/>
      <c r="U1193" s="57"/>
    </row>
    <row r="1194" spans="1:21">
      <c r="A1194" s="57"/>
      <c r="B1194" s="179">
        <v>42837</v>
      </c>
      <c r="C1194" s="108" t="s">
        <v>108</v>
      </c>
      <c r="D1194" s="108" t="s">
        <v>500</v>
      </c>
      <c r="E1194" s="108" t="s">
        <v>562</v>
      </c>
      <c r="F1194" s="108" t="s">
        <v>1651</v>
      </c>
      <c r="G1194" s="180">
        <v>7061.4285500000005</v>
      </c>
      <c r="H1194" s="180">
        <v>7552.33</v>
      </c>
      <c r="I1194" s="57"/>
      <c r="J1194" s="57"/>
      <c r="K1194" s="57"/>
      <c r="L1194" s="57"/>
      <c r="M1194" s="57"/>
      <c r="N1194" s="57"/>
      <c r="O1194" s="57"/>
      <c r="P1194" s="57"/>
      <c r="Q1194" s="57"/>
      <c r="R1194" s="57"/>
      <c r="S1194" s="57"/>
      <c r="T1194" s="57"/>
      <c r="U1194" s="57"/>
    </row>
    <row r="1195" spans="1:21">
      <c r="A1195" s="57"/>
      <c r="B1195" s="179">
        <v>43390</v>
      </c>
      <c r="C1195" s="108" t="s">
        <v>496</v>
      </c>
      <c r="D1195" s="108" t="s">
        <v>526</v>
      </c>
      <c r="E1195" s="108" t="s">
        <v>505</v>
      </c>
      <c r="F1195" s="108" t="s">
        <v>1652</v>
      </c>
      <c r="G1195" s="180">
        <v>4014.8121999999998</v>
      </c>
      <c r="H1195" s="180">
        <v>6922.09</v>
      </c>
      <c r="I1195" s="57"/>
      <c r="J1195" s="57"/>
      <c r="K1195" s="57"/>
      <c r="L1195" s="57"/>
      <c r="M1195" s="57"/>
      <c r="N1195" s="57"/>
      <c r="O1195" s="57"/>
      <c r="P1195" s="57"/>
      <c r="Q1195" s="57"/>
      <c r="R1195" s="57"/>
      <c r="S1195" s="57"/>
      <c r="T1195" s="57"/>
      <c r="U1195" s="57"/>
    </row>
    <row r="1196" spans="1:21">
      <c r="A1196" s="57"/>
      <c r="B1196" s="179">
        <v>43055</v>
      </c>
      <c r="C1196" s="108" t="s">
        <v>514</v>
      </c>
      <c r="D1196" s="108" t="s">
        <v>504</v>
      </c>
      <c r="E1196" s="108" t="s">
        <v>498</v>
      </c>
      <c r="F1196" s="108" t="s">
        <v>1653</v>
      </c>
      <c r="G1196" s="180">
        <v>3606.3604</v>
      </c>
      <c r="H1196" s="180">
        <v>9746.92</v>
      </c>
      <c r="I1196" s="57"/>
      <c r="J1196" s="57"/>
      <c r="K1196" s="57"/>
      <c r="L1196" s="57"/>
      <c r="M1196" s="57"/>
      <c r="N1196" s="57"/>
      <c r="O1196" s="57"/>
      <c r="P1196" s="57"/>
      <c r="Q1196" s="57"/>
      <c r="R1196" s="57"/>
      <c r="S1196" s="57"/>
      <c r="T1196" s="57"/>
      <c r="U1196" s="57"/>
    </row>
    <row r="1197" spans="1:21">
      <c r="A1197" s="57"/>
      <c r="B1197" s="179">
        <v>43397</v>
      </c>
      <c r="C1197" s="108" t="s">
        <v>108</v>
      </c>
      <c r="D1197" s="108" t="s">
        <v>526</v>
      </c>
      <c r="E1197" s="108" t="s">
        <v>524</v>
      </c>
      <c r="F1197" s="108" t="s">
        <v>1654</v>
      </c>
      <c r="G1197" s="180">
        <v>3074.7962000000002</v>
      </c>
      <c r="H1197" s="180">
        <v>8310.26</v>
      </c>
      <c r="I1197" s="57"/>
      <c r="J1197" s="57"/>
      <c r="K1197" s="57"/>
      <c r="L1197" s="57"/>
      <c r="M1197" s="57"/>
      <c r="N1197" s="57"/>
      <c r="O1197" s="57"/>
      <c r="P1197" s="57"/>
      <c r="Q1197" s="57"/>
      <c r="R1197" s="57"/>
      <c r="S1197" s="57"/>
      <c r="T1197" s="57"/>
      <c r="U1197" s="57"/>
    </row>
    <row r="1198" spans="1:21">
      <c r="A1198" s="57"/>
      <c r="B1198" s="179">
        <v>42759</v>
      </c>
      <c r="C1198" s="108" t="s">
        <v>514</v>
      </c>
      <c r="D1198" s="108" t="s">
        <v>510</v>
      </c>
      <c r="E1198" s="108" t="s">
        <v>524</v>
      </c>
      <c r="F1198" s="108" t="s">
        <v>1655</v>
      </c>
      <c r="G1198" s="180">
        <v>7774.0481500000005</v>
      </c>
      <c r="H1198" s="180">
        <v>8314.49</v>
      </c>
      <c r="I1198" s="57"/>
      <c r="J1198" s="57"/>
      <c r="K1198" s="57"/>
      <c r="L1198" s="57"/>
      <c r="M1198" s="57"/>
      <c r="N1198" s="57"/>
      <c r="O1198" s="57"/>
      <c r="P1198" s="57"/>
      <c r="Q1198" s="57"/>
      <c r="R1198" s="57"/>
      <c r="S1198" s="57"/>
      <c r="T1198" s="57"/>
      <c r="U1198" s="57"/>
    </row>
    <row r="1199" spans="1:21">
      <c r="A1199" s="57"/>
      <c r="B1199" s="179">
        <v>43160</v>
      </c>
      <c r="C1199" s="108" t="s">
        <v>115</v>
      </c>
      <c r="D1199" s="108" t="s">
        <v>404</v>
      </c>
      <c r="E1199" s="108" t="s">
        <v>505</v>
      </c>
      <c r="F1199" s="108" t="s">
        <v>1656</v>
      </c>
      <c r="G1199" s="180">
        <v>1363.1415999999999</v>
      </c>
      <c r="H1199" s="180">
        <v>2004.62</v>
      </c>
      <c r="I1199" s="57"/>
      <c r="J1199" s="57"/>
      <c r="K1199" s="57"/>
      <c r="L1199" s="57"/>
      <c r="M1199" s="57"/>
      <c r="N1199" s="57"/>
      <c r="O1199" s="57"/>
      <c r="P1199" s="57"/>
      <c r="Q1199" s="57"/>
      <c r="R1199" s="57"/>
      <c r="S1199" s="57"/>
      <c r="T1199" s="57"/>
      <c r="U1199" s="57"/>
    </row>
    <row r="1200" spans="1:21">
      <c r="A1200" s="57"/>
      <c r="B1200" s="179">
        <v>42938</v>
      </c>
      <c r="C1200" s="108" t="s">
        <v>115</v>
      </c>
      <c r="D1200" s="108" t="s">
        <v>507</v>
      </c>
      <c r="E1200" s="108" t="s">
        <v>522</v>
      </c>
      <c r="F1200" s="108" t="s">
        <v>1657</v>
      </c>
      <c r="G1200" s="180">
        <v>3982.4149000000002</v>
      </c>
      <c r="H1200" s="180">
        <v>9261.43</v>
      </c>
      <c r="I1200" s="57"/>
      <c r="J1200" s="57"/>
      <c r="K1200" s="57"/>
      <c r="L1200" s="57"/>
      <c r="M1200" s="57"/>
      <c r="N1200" s="57"/>
      <c r="O1200" s="57"/>
      <c r="P1200" s="57"/>
      <c r="Q1200" s="57"/>
      <c r="R1200" s="57"/>
      <c r="S1200" s="57"/>
      <c r="T1200" s="57"/>
      <c r="U1200" s="57"/>
    </row>
    <row r="1201" spans="1:21">
      <c r="A1201" s="57"/>
      <c r="B1201" s="179">
        <v>43403</v>
      </c>
      <c r="C1201" s="108" t="s">
        <v>496</v>
      </c>
      <c r="D1201" s="108" t="s">
        <v>504</v>
      </c>
      <c r="E1201" s="108" t="s">
        <v>569</v>
      </c>
      <c r="F1201" s="108" t="s">
        <v>1658</v>
      </c>
      <c r="G1201" s="180">
        <v>4456.6039999999994</v>
      </c>
      <c r="H1201" s="180">
        <v>7683.8</v>
      </c>
      <c r="I1201" s="57"/>
      <c r="J1201" s="57"/>
      <c r="K1201" s="57"/>
      <c r="L1201" s="57"/>
      <c r="M1201" s="57"/>
      <c r="N1201" s="57"/>
      <c r="O1201" s="57"/>
      <c r="P1201" s="57"/>
      <c r="Q1201" s="57"/>
      <c r="R1201" s="57"/>
      <c r="S1201" s="57"/>
      <c r="T1201" s="57"/>
      <c r="U1201" s="57"/>
    </row>
    <row r="1202" spans="1:21">
      <c r="A1202" s="57"/>
      <c r="B1202" s="179">
        <v>43008</v>
      </c>
      <c r="C1202" s="108" t="s">
        <v>503</v>
      </c>
      <c r="D1202" s="108" t="s">
        <v>504</v>
      </c>
      <c r="E1202" s="108" t="s">
        <v>498</v>
      </c>
      <c r="F1202" s="108" t="s">
        <v>1659</v>
      </c>
      <c r="G1202" s="180">
        <v>5505.8645999999999</v>
      </c>
      <c r="H1202" s="180">
        <v>9492.8700000000008</v>
      </c>
      <c r="I1202" s="57"/>
      <c r="J1202" s="57"/>
      <c r="K1202" s="57"/>
      <c r="L1202" s="57"/>
      <c r="M1202" s="57"/>
      <c r="N1202" s="57"/>
      <c r="O1202" s="57"/>
      <c r="P1202" s="57"/>
      <c r="Q1202" s="57"/>
      <c r="R1202" s="57"/>
      <c r="S1202" s="57"/>
      <c r="T1202" s="57"/>
      <c r="U1202" s="57"/>
    </row>
    <row r="1203" spans="1:21">
      <c r="A1203" s="57"/>
      <c r="B1203" s="179">
        <v>43109</v>
      </c>
      <c r="C1203" s="108" t="s">
        <v>108</v>
      </c>
      <c r="D1203" s="108" t="s">
        <v>504</v>
      </c>
      <c r="E1203" s="108" t="s">
        <v>522</v>
      </c>
      <c r="F1203" s="108" t="s">
        <v>1660</v>
      </c>
      <c r="G1203" s="180">
        <v>8206.4202000000005</v>
      </c>
      <c r="H1203" s="180">
        <v>8776.92</v>
      </c>
      <c r="I1203" s="57"/>
      <c r="J1203" s="57"/>
      <c r="K1203" s="57"/>
      <c r="L1203" s="57"/>
      <c r="M1203" s="57"/>
      <c r="N1203" s="57"/>
      <c r="O1203" s="57"/>
      <c r="P1203" s="57"/>
      <c r="Q1203" s="57"/>
      <c r="R1203" s="57"/>
      <c r="S1203" s="57"/>
      <c r="T1203" s="57"/>
      <c r="U1203" s="57"/>
    </row>
    <row r="1204" spans="1:21">
      <c r="A1204" s="57"/>
      <c r="B1204" s="179">
        <v>43006</v>
      </c>
      <c r="C1204" s="108" t="s">
        <v>514</v>
      </c>
      <c r="D1204" s="108" t="s">
        <v>526</v>
      </c>
      <c r="E1204" s="108" t="s">
        <v>501</v>
      </c>
      <c r="F1204" s="108" t="s">
        <v>1661</v>
      </c>
      <c r="G1204" s="180">
        <v>1582.7476000000001</v>
      </c>
      <c r="H1204" s="180">
        <v>2327.5700000000002</v>
      </c>
      <c r="I1204" s="57"/>
      <c r="J1204" s="57"/>
      <c r="K1204" s="57"/>
      <c r="L1204" s="57"/>
      <c r="M1204" s="57"/>
      <c r="N1204" s="57"/>
      <c r="O1204" s="57"/>
      <c r="P1204" s="57"/>
      <c r="Q1204" s="57"/>
      <c r="R1204" s="57"/>
      <c r="S1204" s="57"/>
      <c r="T1204" s="57"/>
      <c r="U1204" s="57"/>
    </row>
    <row r="1205" spans="1:21">
      <c r="A1205" s="57"/>
      <c r="B1205" s="179">
        <v>43162</v>
      </c>
      <c r="C1205" s="108" t="s">
        <v>514</v>
      </c>
      <c r="D1205" s="108" t="s">
        <v>504</v>
      </c>
      <c r="E1205" s="108" t="s">
        <v>530</v>
      </c>
      <c r="F1205" s="108" t="s">
        <v>1662</v>
      </c>
      <c r="G1205" s="180">
        <v>428.12119999999999</v>
      </c>
      <c r="H1205" s="180">
        <v>738.14</v>
      </c>
      <c r="I1205" s="57"/>
      <c r="J1205" s="57"/>
      <c r="K1205" s="57"/>
      <c r="L1205" s="57"/>
      <c r="M1205" s="57"/>
      <c r="N1205" s="57"/>
      <c r="O1205" s="57"/>
      <c r="P1205" s="57"/>
      <c r="Q1205" s="57"/>
      <c r="R1205" s="57"/>
      <c r="S1205" s="57"/>
      <c r="T1205" s="57"/>
      <c r="U1205" s="57"/>
    </row>
    <row r="1206" spans="1:21">
      <c r="A1206" s="57"/>
      <c r="B1206" s="179">
        <v>42925</v>
      </c>
      <c r="C1206" s="108" t="s">
        <v>514</v>
      </c>
      <c r="D1206" s="108" t="s">
        <v>528</v>
      </c>
      <c r="E1206" s="108" t="s">
        <v>505</v>
      </c>
      <c r="F1206" s="108" t="s">
        <v>1663</v>
      </c>
      <c r="G1206" s="180">
        <v>3034.3884999999996</v>
      </c>
      <c r="H1206" s="180">
        <v>8201.0499999999993</v>
      </c>
      <c r="I1206" s="57"/>
      <c r="J1206" s="57"/>
      <c r="K1206" s="57"/>
      <c r="L1206" s="57"/>
      <c r="M1206" s="57"/>
      <c r="N1206" s="57"/>
      <c r="O1206" s="57"/>
      <c r="P1206" s="57"/>
      <c r="Q1206" s="57"/>
      <c r="R1206" s="57"/>
      <c r="S1206" s="57"/>
      <c r="T1206" s="57"/>
      <c r="U1206" s="57"/>
    </row>
    <row r="1207" spans="1:21">
      <c r="A1207" s="57"/>
      <c r="B1207" s="179">
        <v>43122</v>
      </c>
      <c r="C1207" s="108" t="s">
        <v>496</v>
      </c>
      <c r="D1207" s="108" t="s">
        <v>528</v>
      </c>
      <c r="E1207" s="108" t="s">
        <v>498</v>
      </c>
      <c r="F1207" s="108" t="s">
        <v>1664</v>
      </c>
      <c r="G1207" s="180">
        <v>4517.7975999999999</v>
      </c>
      <c r="H1207" s="180">
        <v>6643.82</v>
      </c>
      <c r="I1207" s="57"/>
      <c r="J1207" s="57"/>
      <c r="K1207" s="57"/>
      <c r="L1207" s="57"/>
      <c r="M1207" s="57"/>
      <c r="N1207" s="57"/>
      <c r="O1207" s="57"/>
      <c r="P1207" s="57"/>
      <c r="Q1207" s="57"/>
      <c r="R1207" s="57"/>
      <c r="S1207" s="57"/>
      <c r="T1207" s="57"/>
      <c r="U1207" s="57"/>
    </row>
    <row r="1208" spans="1:21">
      <c r="A1208" s="57"/>
      <c r="B1208" s="179">
        <v>43058</v>
      </c>
      <c r="C1208" s="108" t="s">
        <v>503</v>
      </c>
      <c r="D1208" s="108" t="s">
        <v>528</v>
      </c>
      <c r="E1208" s="108" t="s">
        <v>505</v>
      </c>
      <c r="F1208" s="108" t="s">
        <v>1665</v>
      </c>
      <c r="G1208" s="180">
        <v>5560.9779500000004</v>
      </c>
      <c r="H1208" s="180">
        <v>5947.57</v>
      </c>
      <c r="I1208" s="57"/>
      <c r="J1208" s="57"/>
      <c r="K1208" s="57"/>
      <c r="L1208" s="57"/>
      <c r="M1208" s="57"/>
      <c r="N1208" s="57"/>
      <c r="O1208" s="57"/>
      <c r="P1208" s="57"/>
      <c r="Q1208" s="57"/>
      <c r="R1208" s="57"/>
      <c r="S1208" s="57"/>
      <c r="T1208" s="57"/>
      <c r="U1208" s="57"/>
    </row>
    <row r="1209" spans="1:21">
      <c r="A1209" s="57"/>
      <c r="B1209" s="179">
        <v>43289</v>
      </c>
      <c r="C1209" s="108" t="s">
        <v>496</v>
      </c>
      <c r="D1209" s="108" t="s">
        <v>510</v>
      </c>
      <c r="E1209" s="108" t="s">
        <v>537</v>
      </c>
      <c r="F1209" s="108" t="s">
        <v>1666</v>
      </c>
      <c r="G1209" s="180">
        <v>5691.5341999999991</v>
      </c>
      <c r="H1209" s="180">
        <v>9812.99</v>
      </c>
      <c r="I1209" s="57"/>
      <c r="J1209" s="57"/>
      <c r="K1209" s="57"/>
      <c r="L1209" s="57"/>
      <c r="M1209" s="57"/>
      <c r="N1209" s="57"/>
      <c r="O1209" s="57"/>
      <c r="P1209" s="57"/>
      <c r="Q1209" s="57"/>
      <c r="R1209" s="57"/>
      <c r="S1209" s="57"/>
      <c r="T1209" s="57"/>
      <c r="U1209" s="57"/>
    </row>
    <row r="1210" spans="1:21">
      <c r="A1210" s="57"/>
      <c r="B1210" s="179">
        <v>42985</v>
      </c>
      <c r="C1210" s="108" t="s">
        <v>503</v>
      </c>
      <c r="D1210" s="108" t="s">
        <v>507</v>
      </c>
      <c r="E1210" s="108" t="s">
        <v>520</v>
      </c>
      <c r="F1210" s="108" t="s">
        <v>1667</v>
      </c>
      <c r="G1210" s="180">
        <v>3498.1875999999997</v>
      </c>
      <c r="H1210" s="180">
        <v>8135.32</v>
      </c>
      <c r="I1210" s="57"/>
      <c r="J1210" s="57"/>
      <c r="K1210" s="57"/>
      <c r="L1210" s="57"/>
      <c r="M1210" s="57"/>
      <c r="N1210" s="57"/>
      <c r="O1210" s="57"/>
      <c r="P1210" s="57"/>
      <c r="Q1210" s="57"/>
      <c r="R1210" s="57"/>
      <c r="S1210" s="57"/>
      <c r="T1210" s="57"/>
      <c r="U1210" s="57"/>
    </row>
    <row r="1211" spans="1:21">
      <c r="A1211" s="57"/>
      <c r="B1211" s="179">
        <v>43234</v>
      </c>
      <c r="C1211" s="108" t="s">
        <v>496</v>
      </c>
      <c r="D1211" s="108" t="s">
        <v>404</v>
      </c>
      <c r="E1211" s="108" t="s">
        <v>569</v>
      </c>
      <c r="F1211" s="108" t="s">
        <v>1668</v>
      </c>
      <c r="G1211" s="180">
        <v>4811.7553999999991</v>
      </c>
      <c r="H1211" s="180">
        <v>8296.1299999999992</v>
      </c>
      <c r="I1211" s="57"/>
      <c r="J1211" s="57"/>
      <c r="K1211" s="57"/>
      <c r="L1211" s="57"/>
      <c r="M1211" s="57"/>
      <c r="N1211" s="57"/>
      <c r="O1211" s="57"/>
      <c r="P1211" s="57"/>
      <c r="Q1211" s="57"/>
      <c r="R1211" s="57"/>
      <c r="S1211" s="57"/>
      <c r="T1211" s="57"/>
      <c r="U1211" s="57"/>
    </row>
    <row r="1212" spans="1:21">
      <c r="A1212" s="57"/>
      <c r="B1212" s="179">
        <v>43040</v>
      </c>
      <c r="C1212" s="108" t="s">
        <v>503</v>
      </c>
      <c r="D1212" s="108" t="s">
        <v>507</v>
      </c>
      <c r="E1212" s="108" t="s">
        <v>511</v>
      </c>
      <c r="F1212" s="108" t="s">
        <v>1669</v>
      </c>
      <c r="G1212" s="180">
        <v>42.479600000000005</v>
      </c>
      <c r="H1212" s="180">
        <v>62.47</v>
      </c>
      <c r="I1212" s="57"/>
      <c r="J1212" s="57"/>
      <c r="K1212" s="57"/>
      <c r="L1212" s="57"/>
      <c r="M1212" s="57"/>
      <c r="N1212" s="57"/>
      <c r="O1212" s="57"/>
      <c r="P1212" s="57"/>
      <c r="Q1212" s="57"/>
      <c r="R1212" s="57"/>
      <c r="S1212" s="57"/>
      <c r="T1212" s="57"/>
      <c r="U1212" s="57"/>
    </row>
    <row r="1213" spans="1:21">
      <c r="A1213" s="57"/>
      <c r="B1213" s="179">
        <v>43221</v>
      </c>
      <c r="C1213" s="108" t="s">
        <v>496</v>
      </c>
      <c r="D1213" s="108" t="s">
        <v>500</v>
      </c>
      <c r="E1213" s="108" t="s">
        <v>508</v>
      </c>
      <c r="F1213" s="108" t="s">
        <v>1670</v>
      </c>
      <c r="G1213" s="180">
        <v>3364.0920000000001</v>
      </c>
      <c r="H1213" s="180">
        <v>7475.76</v>
      </c>
      <c r="I1213" s="57"/>
      <c r="J1213" s="57"/>
      <c r="K1213" s="57"/>
      <c r="L1213" s="57"/>
      <c r="M1213" s="57"/>
      <c r="N1213" s="57"/>
      <c r="O1213" s="57"/>
      <c r="P1213" s="57"/>
      <c r="Q1213" s="57"/>
      <c r="R1213" s="57"/>
      <c r="S1213" s="57"/>
      <c r="T1213" s="57"/>
      <c r="U1213" s="57"/>
    </row>
    <row r="1214" spans="1:21">
      <c r="A1214" s="57"/>
      <c r="B1214" s="179">
        <v>43063</v>
      </c>
      <c r="C1214" s="108" t="s">
        <v>514</v>
      </c>
      <c r="D1214" s="108" t="s">
        <v>510</v>
      </c>
      <c r="E1214" s="108" t="s">
        <v>569</v>
      </c>
      <c r="F1214" s="108" t="s">
        <v>1671</v>
      </c>
      <c r="G1214" s="180">
        <v>2266.0715000000005</v>
      </c>
      <c r="H1214" s="180">
        <v>4120.13</v>
      </c>
      <c r="I1214" s="57"/>
      <c r="J1214" s="57"/>
      <c r="K1214" s="57"/>
      <c r="L1214" s="57"/>
      <c r="M1214" s="57"/>
      <c r="N1214" s="57"/>
      <c r="O1214" s="57"/>
      <c r="P1214" s="57"/>
      <c r="Q1214" s="57"/>
      <c r="R1214" s="57"/>
      <c r="S1214" s="57"/>
      <c r="T1214" s="57"/>
      <c r="U1214" s="57"/>
    </row>
    <row r="1215" spans="1:21">
      <c r="A1215" s="57"/>
      <c r="B1215" s="179">
        <v>43195</v>
      </c>
      <c r="C1215" s="108" t="s">
        <v>503</v>
      </c>
      <c r="D1215" s="108" t="s">
        <v>500</v>
      </c>
      <c r="E1215" s="108" t="s">
        <v>498</v>
      </c>
      <c r="F1215" s="108" t="s">
        <v>1672</v>
      </c>
      <c r="G1215" s="180">
        <v>4593.6924000000008</v>
      </c>
      <c r="H1215" s="180">
        <v>6755.43</v>
      </c>
      <c r="I1215" s="57"/>
      <c r="J1215" s="57"/>
      <c r="K1215" s="57"/>
      <c r="L1215" s="57"/>
      <c r="M1215" s="57"/>
      <c r="N1215" s="57"/>
      <c r="O1215" s="57"/>
      <c r="P1215" s="57"/>
      <c r="Q1215" s="57"/>
      <c r="R1215" s="57"/>
      <c r="S1215" s="57"/>
      <c r="T1215" s="57"/>
      <c r="U1215" s="57"/>
    </row>
    <row r="1216" spans="1:21">
      <c r="A1216" s="57"/>
      <c r="B1216" s="179">
        <v>42926</v>
      </c>
      <c r="C1216" s="108" t="s">
        <v>108</v>
      </c>
      <c r="D1216" s="108" t="s">
        <v>504</v>
      </c>
      <c r="E1216" s="108" t="s">
        <v>537</v>
      </c>
      <c r="F1216" s="108" t="s">
        <v>1385</v>
      </c>
      <c r="G1216" s="180">
        <v>8429.3263999999999</v>
      </c>
      <c r="H1216" s="180">
        <v>9578.7800000000007</v>
      </c>
      <c r="I1216" s="57"/>
      <c r="J1216" s="57"/>
      <c r="K1216" s="57"/>
      <c r="L1216" s="57"/>
      <c r="M1216" s="57"/>
      <c r="N1216" s="57"/>
      <c r="O1216" s="57"/>
      <c r="P1216" s="57"/>
      <c r="Q1216" s="57"/>
      <c r="R1216" s="57"/>
      <c r="S1216" s="57"/>
      <c r="T1216" s="57"/>
      <c r="U1216" s="57"/>
    </row>
    <row r="1217" spans="1:21">
      <c r="A1217" s="57"/>
      <c r="B1217" s="179">
        <v>43453</v>
      </c>
      <c r="C1217" s="108" t="s">
        <v>108</v>
      </c>
      <c r="D1217" s="108" t="s">
        <v>510</v>
      </c>
      <c r="E1217" s="108" t="s">
        <v>520</v>
      </c>
      <c r="F1217" s="108" t="s">
        <v>1673</v>
      </c>
      <c r="G1217" s="180">
        <v>1619.3485000000001</v>
      </c>
      <c r="H1217" s="180">
        <v>2944.27</v>
      </c>
      <c r="I1217" s="57"/>
      <c r="J1217" s="57"/>
      <c r="K1217" s="57"/>
      <c r="L1217" s="57"/>
      <c r="M1217" s="57"/>
      <c r="N1217" s="57"/>
      <c r="O1217" s="57"/>
      <c r="P1217" s="57"/>
      <c r="Q1217" s="57"/>
      <c r="R1217" s="57"/>
      <c r="S1217" s="57"/>
      <c r="T1217" s="57"/>
      <c r="U1217" s="57"/>
    </row>
    <row r="1218" spans="1:21">
      <c r="A1218" s="57"/>
      <c r="B1218" s="179">
        <v>42913</v>
      </c>
      <c r="C1218" s="108" t="s">
        <v>115</v>
      </c>
      <c r="D1218" s="108" t="s">
        <v>504</v>
      </c>
      <c r="E1218" s="108" t="s">
        <v>537</v>
      </c>
      <c r="F1218" s="108" t="s">
        <v>1674</v>
      </c>
      <c r="G1218" s="180">
        <v>1990.1633999999999</v>
      </c>
      <c r="H1218" s="180">
        <v>5378.82</v>
      </c>
      <c r="I1218" s="57"/>
      <c r="J1218" s="57"/>
      <c r="K1218" s="57"/>
      <c r="L1218" s="57"/>
      <c r="M1218" s="57"/>
      <c r="N1218" s="57"/>
      <c r="O1218" s="57"/>
      <c r="P1218" s="57"/>
      <c r="Q1218" s="57"/>
      <c r="R1218" s="57"/>
      <c r="S1218" s="57"/>
      <c r="T1218" s="57"/>
      <c r="U1218" s="57"/>
    </row>
    <row r="1219" spans="1:21">
      <c r="A1219" s="57"/>
      <c r="B1219" s="179">
        <v>43160</v>
      </c>
      <c r="C1219" s="108" t="s">
        <v>108</v>
      </c>
      <c r="D1219" s="108" t="s">
        <v>528</v>
      </c>
      <c r="E1219" s="108" t="s">
        <v>501</v>
      </c>
      <c r="F1219" s="108" t="s">
        <v>1675</v>
      </c>
      <c r="G1219" s="180">
        <v>5672.61</v>
      </c>
      <c r="H1219" s="180">
        <v>7563.48</v>
      </c>
      <c r="I1219" s="57"/>
      <c r="J1219" s="57"/>
      <c r="K1219" s="57"/>
      <c r="L1219" s="57"/>
      <c r="M1219" s="57"/>
      <c r="N1219" s="57"/>
      <c r="O1219" s="57"/>
      <c r="P1219" s="57"/>
      <c r="Q1219" s="57"/>
      <c r="R1219" s="57"/>
      <c r="S1219" s="57"/>
      <c r="T1219" s="57"/>
      <c r="U1219" s="57"/>
    </row>
    <row r="1220" spans="1:21">
      <c r="A1220" s="57"/>
      <c r="B1220" s="179">
        <v>42978</v>
      </c>
      <c r="C1220" s="108" t="s">
        <v>496</v>
      </c>
      <c r="D1220" s="108" t="s">
        <v>404</v>
      </c>
      <c r="E1220" s="108" t="s">
        <v>520</v>
      </c>
      <c r="F1220" s="108" t="s">
        <v>1676</v>
      </c>
      <c r="G1220" s="180">
        <v>5802.5733</v>
      </c>
      <c r="H1220" s="180">
        <v>9834.8700000000008</v>
      </c>
      <c r="I1220" s="57"/>
      <c r="J1220" s="57"/>
      <c r="K1220" s="57"/>
      <c r="L1220" s="57"/>
      <c r="M1220" s="57"/>
      <c r="N1220" s="57"/>
      <c r="O1220" s="57"/>
      <c r="P1220" s="57"/>
      <c r="Q1220" s="57"/>
      <c r="R1220" s="57"/>
      <c r="S1220" s="57"/>
      <c r="T1220" s="57"/>
      <c r="U1220" s="57"/>
    </row>
    <row r="1221" spans="1:21">
      <c r="A1221" s="57"/>
      <c r="B1221" s="179">
        <v>43463</v>
      </c>
      <c r="C1221" s="108" t="s">
        <v>514</v>
      </c>
      <c r="D1221" s="108" t="s">
        <v>510</v>
      </c>
      <c r="E1221" s="108" t="s">
        <v>537</v>
      </c>
      <c r="F1221" s="108" t="s">
        <v>1677</v>
      </c>
      <c r="G1221" s="180">
        <v>13.895999999999999</v>
      </c>
      <c r="H1221" s="180">
        <v>30.88</v>
      </c>
      <c r="I1221" s="57"/>
      <c r="J1221" s="57"/>
      <c r="K1221" s="57"/>
      <c r="L1221" s="57"/>
      <c r="M1221" s="57"/>
      <c r="N1221" s="57"/>
      <c r="O1221" s="57"/>
      <c r="P1221" s="57"/>
      <c r="Q1221" s="57"/>
      <c r="R1221" s="57"/>
      <c r="S1221" s="57"/>
      <c r="T1221" s="57"/>
      <c r="U1221" s="57"/>
    </row>
    <row r="1222" spans="1:21">
      <c r="A1222" s="57"/>
      <c r="B1222" s="179">
        <v>43029</v>
      </c>
      <c r="C1222" s="108" t="s">
        <v>496</v>
      </c>
      <c r="D1222" s="108" t="s">
        <v>404</v>
      </c>
      <c r="E1222" s="108" t="s">
        <v>511</v>
      </c>
      <c r="F1222" s="108" t="s">
        <v>1678</v>
      </c>
      <c r="G1222" s="180">
        <v>5842.7912000000006</v>
      </c>
      <c r="H1222" s="180">
        <v>8592.34</v>
      </c>
      <c r="I1222" s="57"/>
      <c r="J1222" s="57"/>
      <c r="K1222" s="57"/>
      <c r="L1222" s="57"/>
      <c r="M1222" s="57"/>
      <c r="N1222" s="57"/>
      <c r="O1222" s="57"/>
      <c r="P1222" s="57"/>
      <c r="Q1222" s="57"/>
      <c r="R1222" s="57"/>
      <c r="S1222" s="57"/>
      <c r="T1222" s="57"/>
      <c r="U1222" s="57"/>
    </row>
    <row r="1223" spans="1:21">
      <c r="A1223" s="57"/>
      <c r="B1223" s="179">
        <v>43455</v>
      </c>
      <c r="C1223" s="108" t="s">
        <v>496</v>
      </c>
      <c r="D1223" s="108" t="s">
        <v>510</v>
      </c>
      <c r="E1223" s="108" t="s">
        <v>505</v>
      </c>
      <c r="F1223" s="108" t="s">
        <v>1679</v>
      </c>
      <c r="G1223" s="180">
        <v>2032.7170999999998</v>
      </c>
      <c r="H1223" s="180">
        <v>5493.83</v>
      </c>
      <c r="I1223" s="57"/>
      <c r="J1223" s="57"/>
      <c r="K1223" s="57"/>
      <c r="L1223" s="57"/>
      <c r="M1223" s="57"/>
      <c r="N1223" s="57"/>
      <c r="O1223" s="57"/>
      <c r="P1223" s="57"/>
      <c r="Q1223" s="57"/>
      <c r="R1223" s="57"/>
      <c r="S1223" s="57"/>
      <c r="T1223" s="57"/>
      <c r="U1223" s="57"/>
    </row>
    <row r="1224" spans="1:21">
      <c r="A1224" s="57"/>
      <c r="B1224" s="179">
        <v>42829</v>
      </c>
      <c r="C1224" s="108" t="s">
        <v>115</v>
      </c>
      <c r="D1224" s="108" t="s">
        <v>526</v>
      </c>
      <c r="E1224" s="108" t="s">
        <v>524</v>
      </c>
      <c r="F1224" s="108" t="s">
        <v>1680</v>
      </c>
      <c r="G1224" s="180">
        <v>5896.5015999999996</v>
      </c>
      <c r="H1224" s="180">
        <v>6700.57</v>
      </c>
      <c r="I1224" s="57"/>
      <c r="J1224" s="57"/>
      <c r="K1224" s="57"/>
      <c r="L1224" s="57"/>
      <c r="M1224" s="57"/>
      <c r="N1224" s="57"/>
      <c r="O1224" s="57"/>
      <c r="P1224" s="57"/>
      <c r="Q1224" s="57"/>
      <c r="R1224" s="57"/>
      <c r="S1224" s="57"/>
      <c r="T1224" s="57"/>
      <c r="U1224" s="57"/>
    </row>
    <row r="1225" spans="1:21">
      <c r="A1225" s="57"/>
      <c r="B1225" s="179">
        <v>43455</v>
      </c>
      <c r="C1225" s="108" t="s">
        <v>115</v>
      </c>
      <c r="D1225" s="108" t="s">
        <v>510</v>
      </c>
      <c r="E1225" s="108" t="s">
        <v>508</v>
      </c>
      <c r="F1225" s="108" t="s">
        <v>1681</v>
      </c>
      <c r="G1225" s="180">
        <v>2432.7352000000001</v>
      </c>
      <c r="H1225" s="180">
        <v>6574.96</v>
      </c>
      <c r="I1225" s="57"/>
      <c r="J1225" s="57"/>
      <c r="K1225" s="57"/>
      <c r="L1225" s="57"/>
      <c r="M1225" s="57"/>
      <c r="N1225" s="57"/>
      <c r="O1225" s="57"/>
      <c r="P1225" s="57"/>
      <c r="Q1225" s="57"/>
      <c r="R1225" s="57"/>
      <c r="S1225" s="57"/>
      <c r="T1225" s="57"/>
      <c r="U1225" s="57"/>
    </row>
    <row r="1226" spans="1:21">
      <c r="A1226" s="57"/>
      <c r="B1226" s="179">
        <v>42866</v>
      </c>
      <c r="C1226" s="108" t="s">
        <v>503</v>
      </c>
      <c r="D1226" s="108" t="s">
        <v>528</v>
      </c>
      <c r="E1226" s="108" t="s">
        <v>511</v>
      </c>
      <c r="F1226" s="108" t="s">
        <v>556</v>
      </c>
      <c r="G1226" s="180">
        <v>2293.8449999999998</v>
      </c>
      <c r="H1226" s="180">
        <v>3058.46</v>
      </c>
      <c r="I1226" s="57"/>
      <c r="J1226" s="57"/>
      <c r="K1226" s="57"/>
      <c r="L1226" s="57"/>
      <c r="M1226" s="57"/>
      <c r="N1226" s="57"/>
      <c r="O1226" s="57"/>
      <c r="P1226" s="57"/>
      <c r="Q1226" s="57"/>
      <c r="R1226" s="57"/>
      <c r="S1226" s="57"/>
      <c r="T1226" s="57"/>
      <c r="U1226" s="57"/>
    </row>
    <row r="1227" spans="1:21">
      <c r="A1227" s="57"/>
      <c r="B1227" s="179">
        <v>43129</v>
      </c>
      <c r="C1227" s="108" t="s">
        <v>503</v>
      </c>
      <c r="D1227" s="108" t="s">
        <v>404</v>
      </c>
      <c r="E1227" s="108" t="s">
        <v>498</v>
      </c>
      <c r="F1227" s="108" t="s">
        <v>1682</v>
      </c>
      <c r="G1227" s="180">
        <v>185.38160000000002</v>
      </c>
      <c r="H1227" s="180">
        <v>272.62</v>
      </c>
      <c r="I1227" s="57"/>
      <c r="J1227" s="57"/>
      <c r="K1227" s="57"/>
      <c r="L1227" s="57"/>
      <c r="M1227" s="57"/>
      <c r="N1227" s="57"/>
      <c r="O1227" s="57"/>
      <c r="P1227" s="57"/>
      <c r="Q1227" s="57"/>
      <c r="R1227" s="57"/>
      <c r="S1227" s="57"/>
      <c r="T1227" s="57"/>
      <c r="U1227" s="57"/>
    </row>
    <row r="1228" spans="1:21">
      <c r="A1228" s="57"/>
      <c r="B1228" s="179">
        <v>43074</v>
      </c>
      <c r="C1228" s="108" t="s">
        <v>514</v>
      </c>
      <c r="D1228" s="108" t="s">
        <v>507</v>
      </c>
      <c r="E1228" s="108" t="s">
        <v>522</v>
      </c>
      <c r="F1228" s="108" t="s">
        <v>1683</v>
      </c>
      <c r="G1228" s="180">
        <v>851.62159999999994</v>
      </c>
      <c r="H1228" s="180">
        <v>2301.6799999999998</v>
      </c>
      <c r="I1228" s="57"/>
      <c r="J1228" s="57"/>
      <c r="K1228" s="57"/>
      <c r="L1228" s="57"/>
      <c r="M1228" s="57"/>
      <c r="N1228" s="57"/>
      <c r="O1228" s="57"/>
      <c r="P1228" s="57"/>
      <c r="Q1228" s="57"/>
      <c r="R1228" s="57"/>
      <c r="S1228" s="57"/>
      <c r="T1228" s="57"/>
      <c r="U1228" s="57"/>
    </row>
    <row r="1229" spans="1:21">
      <c r="A1229" s="57"/>
      <c r="B1229" s="179">
        <v>43255</v>
      </c>
      <c r="C1229" s="108" t="s">
        <v>108</v>
      </c>
      <c r="D1229" s="108" t="s">
        <v>500</v>
      </c>
      <c r="E1229" s="108" t="s">
        <v>524</v>
      </c>
      <c r="F1229" s="108" t="s">
        <v>1684</v>
      </c>
      <c r="G1229" s="180">
        <v>3178.3290000000002</v>
      </c>
      <c r="H1229" s="180">
        <v>5778.78</v>
      </c>
      <c r="I1229" s="57"/>
      <c r="J1229" s="57"/>
      <c r="K1229" s="57"/>
      <c r="L1229" s="57"/>
      <c r="M1229" s="57"/>
      <c r="N1229" s="57"/>
      <c r="O1229" s="57"/>
      <c r="P1229" s="57"/>
      <c r="Q1229" s="57"/>
      <c r="R1229" s="57"/>
      <c r="S1229" s="57"/>
      <c r="T1229" s="57"/>
      <c r="U1229" s="57"/>
    </row>
    <row r="1230" spans="1:21">
      <c r="A1230" s="57"/>
      <c r="B1230" s="179">
        <v>42823</v>
      </c>
      <c r="C1230" s="108" t="s">
        <v>108</v>
      </c>
      <c r="D1230" s="108" t="s">
        <v>497</v>
      </c>
      <c r="E1230" s="108" t="s">
        <v>515</v>
      </c>
      <c r="F1230" s="108" t="s">
        <v>1685</v>
      </c>
      <c r="G1230" s="180">
        <v>1746.5424</v>
      </c>
      <c r="H1230" s="180">
        <v>3011.28</v>
      </c>
      <c r="I1230" s="57"/>
      <c r="J1230" s="57"/>
      <c r="K1230" s="57"/>
      <c r="L1230" s="57"/>
      <c r="M1230" s="57"/>
      <c r="N1230" s="57"/>
      <c r="O1230" s="57"/>
      <c r="P1230" s="57"/>
      <c r="Q1230" s="57"/>
      <c r="R1230" s="57"/>
      <c r="S1230" s="57"/>
      <c r="T1230" s="57"/>
      <c r="U1230" s="57"/>
    </row>
    <row r="1231" spans="1:21">
      <c r="A1231" s="57"/>
      <c r="B1231" s="179">
        <v>43190</v>
      </c>
      <c r="C1231" s="108" t="s">
        <v>514</v>
      </c>
      <c r="D1231" s="108" t="s">
        <v>528</v>
      </c>
      <c r="E1231" s="108" t="s">
        <v>498</v>
      </c>
      <c r="F1231" s="108" t="s">
        <v>1686</v>
      </c>
      <c r="G1231" s="180">
        <v>1762.2388999999998</v>
      </c>
      <c r="H1231" s="180">
        <v>4098.2299999999996</v>
      </c>
      <c r="I1231" s="57"/>
      <c r="J1231" s="57"/>
      <c r="K1231" s="57"/>
      <c r="L1231" s="57"/>
      <c r="M1231" s="57"/>
      <c r="N1231" s="57"/>
      <c r="O1231" s="57"/>
      <c r="P1231" s="57"/>
      <c r="Q1231" s="57"/>
      <c r="R1231" s="57"/>
      <c r="S1231" s="57"/>
      <c r="T1231" s="57"/>
      <c r="U1231" s="57"/>
    </row>
    <row r="1232" spans="1:21">
      <c r="A1232" s="57"/>
      <c r="B1232" s="179">
        <v>43094</v>
      </c>
      <c r="C1232" s="108" t="s">
        <v>514</v>
      </c>
      <c r="D1232" s="108" t="s">
        <v>500</v>
      </c>
      <c r="E1232" s="108" t="s">
        <v>530</v>
      </c>
      <c r="F1232" s="108" t="s">
        <v>804</v>
      </c>
      <c r="G1232" s="180">
        <v>2281.6308999999997</v>
      </c>
      <c r="H1232" s="180">
        <v>6166.57</v>
      </c>
      <c r="I1232" s="57"/>
      <c r="J1232" s="57"/>
      <c r="K1232" s="57"/>
      <c r="L1232" s="57"/>
      <c r="M1232" s="57"/>
      <c r="N1232" s="57"/>
      <c r="O1232" s="57"/>
      <c r="P1232" s="57"/>
      <c r="Q1232" s="57"/>
      <c r="R1232" s="57"/>
      <c r="S1232" s="57"/>
      <c r="T1232" s="57"/>
      <c r="U1232" s="57"/>
    </row>
    <row r="1233" spans="1:21">
      <c r="A1233" s="57"/>
      <c r="B1233" s="179">
        <v>43216</v>
      </c>
      <c r="C1233" s="108" t="s">
        <v>514</v>
      </c>
      <c r="D1233" s="108" t="s">
        <v>404</v>
      </c>
      <c r="E1233" s="108" t="s">
        <v>535</v>
      </c>
      <c r="F1233" s="108" t="s">
        <v>529</v>
      </c>
      <c r="G1233" s="180">
        <v>1101.8475000000001</v>
      </c>
      <c r="H1233" s="180">
        <v>1469.13</v>
      </c>
      <c r="I1233" s="57"/>
      <c r="J1233" s="57"/>
      <c r="K1233" s="57"/>
      <c r="L1233" s="57"/>
      <c r="M1233" s="57"/>
      <c r="N1233" s="57"/>
      <c r="O1233" s="57"/>
      <c r="P1233" s="57"/>
      <c r="Q1233" s="57"/>
      <c r="R1233" s="57"/>
      <c r="S1233" s="57"/>
      <c r="T1233" s="57"/>
      <c r="U1233" s="57"/>
    </row>
    <row r="1234" spans="1:21">
      <c r="A1234" s="57"/>
      <c r="B1234" s="179">
        <v>42931</v>
      </c>
      <c r="C1234" s="108" t="s">
        <v>514</v>
      </c>
      <c r="D1234" s="108" t="s">
        <v>497</v>
      </c>
      <c r="E1234" s="108" t="s">
        <v>537</v>
      </c>
      <c r="F1234" s="108" t="s">
        <v>1687</v>
      </c>
      <c r="G1234" s="180">
        <v>989.75449999999989</v>
      </c>
      <c r="H1234" s="180">
        <v>1677.55</v>
      </c>
      <c r="I1234" s="57"/>
      <c r="J1234" s="57"/>
      <c r="K1234" s="57"/>
      <c r="L1234" s="57"/>
      <c r="M1234" s="57"/>
      <c r="N1234" s="57"/>
      <c r="O1234" s="57"/>
      <c r="P1234" s="57"/>
      <c r="Q1234" s="57"/>
      <c r="R1234" s="57"/>
      <c r="S1234" s="57"/>
      <c r="T1234" s="57"/>
      <c r="U1234" s="57"/>
    </row>
    <row r="1235" spans="1:21">
      <c r="A1235" s="57"/>
      <c r="B1235" s="179">
        <v>43146</v>
      </c>
      <c r="C1235" s="108" t="s">
        <v>514</v>
      </c>
      <c r="D1235" s="108" t="s">
        <v>404</v>
      </c>
      <c r="E1235" s="108" t="s">
        <v>537</v>
      </c>
      <c r="F1235" s="108" t="s">
        <v>1688</v>
      </c>
      <c r="G1235" s="180">
        <v>5537.9405999999999</v>
      </c>
      <c r="H1235" s="180">
        <v>9386.34</v>
      </c>
      <c r="I1235" s="57"/>
      <c r="J1235" s="57"/>
      <c r="K1235" s="57"/>
      <c r="L1235" s="57"/>
      <c r="M1235" s="57"/>
      <c r="N1235" s="57"/>
      <c r="O1235" s="57"/>
      <c r="P1235" s="57"/>
      <c r="Q1235" s="57"/>
      <c r="R1235" s="57"/>
      <c r="S1235" s="57"/>
      <c r="T1235" s="57"/>
      <c r="U1235" s="57"/>
    </row>
    <row r="1236" spans="1:21">
      <c r="A1236" s="57"/>
      <c r="B1236" s="179">
        <v>42956</v>
      </c>
      <c r="C1236" s="108" t="s">
        <v>108</v>
      </c>
      <c r="D1236" s="108" t="s">
        <v>497</v>
      </c>
      <c r="E1236" s="108" t="s">
        <v>569</v>
      </c>
      <c r="F1236" s="108" t="s">
        <v>1689</v>
      </c>
      <c r="G1236" s="180">
        <v>1149.2865999999999</v>
      </c>
      <c r="H1236" s="180">
        <v>3106.18</v>
      </c>
      <c r="I1236" s="57"/>
      <c r="J1236" s="57"/>
      <c r="K1236" s="57"/>
      <c r="L1236" s="57"/>
      <c r="M1236" s="57"/>
      <c r="N1236" s="57"/>
      <c r="O1236" s="57"/>
      <c r="P1236" s="57"/>
      <c r="Q1236" s="57"/>
      <c r="R1236" s="57"/>
      <c r="S1236" s="57"/>
      <c r="T1236" s="57"/>
      <c r="U1236" s="57"/>
    </row>
    <row r="1237" spans="1:21">
      <c r="A1237" s="57"/>
      <c r="B1237" s="179">
        <v>43275</v>
      </c>
      <c r="C1237" s="108" t="s">
        <v>108</v>
      </c>
      <c r="D1237" s="108" t="s">
        <v>504</v>
      </c>
      <c r="E1237" s="108" t="s">
        <v>569</v>
      </c>
      <c r="F1237" s="108" t="s">
        <v>1690</v>
      </c>
      <c r="G1237" s="180">
        <v>2079.8685</v>
      </c>
      <c r="H1237" s="180">
        <v>4621.93</v>
      </c>
      <c r="I1237" s="57"/>
      <c r="J1237" s="57"/>
      <c r="K1237" s="57"/>
      <c r="L1237" s="57"/>
      <c r="M1237" s="57"/>
      <c r="N1237" s="57"/>
      <c r="O1237" s="57"/>
      <c r="P1237" s="57"/>
      <c r="Q1237" s="57"/>
      <c r="R1237" s="57"/>
      <c r="S1237" s="57"/>
      <c r="T1237" s="57"/>
      <c r="U1237" s="57"/>
    </row>
    <row r="1238" spans="1:21">
      <c r="A1238" s="57"/>
      <c r="B1238" s="179">
        <v>43028</v>
      </c>
      <c r="C1238" s="108" t="s">
        <v>503</v>
      </c>
      <c r="D1238" s="108" t="s">
        <v>404</v>
      </c>
      <c r="E1238" s="108" t="s">
        <v>524</v>
      </c>
      <c r="F1238" s="108" t="s">
        <v>1691</v>
      </c>
      <c r="G1238" s="180">
        <v>5027.1035999999995</v>
      </c>
      <c r="H1238" s="180">
        <v>8667.42</v>
      </c>
      <c r="I1238" s="57"/>
      <c r="J1238" s="57"/>
      <c r="K1238" s="57"/>
      <c r="L1238" s="57"/>
      <c r="M1238" s="57"/>
      <c r="N1238" s="57"/>
      <c r="O1238" s="57"/>
      <c r="P1238" s="57"/>
      <c r="Q1238" s="57"/>
      <c r="R1238" s="57"/>
      <c r="S1238" s="57"/>
      <c r="T1238" s="57"/>
      <c r="U1238" s="57"/>
    </row>
    <row r="1239" spans="1:21">
      <c r="A1239" s="57"/>
      <c r="B1239" s="179">
        <v>43272</v>
      </c>
      <c r="C1239" s="108" t="s">
        <v>496</v>
      </c>
      <c r="D1239" s="108" t="s">
        <v>507</v>
      </c>
      <c r="E1239" s="108" t="s">
        <v>520</v>
      </c>
      <c r="F1239" s="108" t="s">
        <v>1692</v>
      </c>
      <c r="G1239" s="180">
        <v>4843.5046999999995</v>
      </c>
      <c r="H1239" s="180">
        <v>8209.33</v>
      </c>
      <c r="I1239" s="57"/>
      <c r="J1239" s="57"/>
      <c r="K1239" s="57"/>
      <c r="L1239" s="57"/>
      <c r="M1239" s="57"/>
      <c r="N1239" s="57"/>
      <c r="O1239" s="57"/>
      <c r="P1239" s="57"/>
      <c r="Q1239" s="57"/>
      <c r="R1239" s="57"/>
      <c r="S1239" s="57"/>
      <c r="T1239" s="57"/>
      <c r="U1239" s="57"/>
    </row>
    <row r="1240" spans="1:21">
      <c r="A1240" s="57"/>
      <c r="B1240" s="179">
        <v>42749</v>
      </c>
      <c r="C1240" s="108" t="s">
        <v>514</v>
      </c>
      <c r="D1240" s="108" t="s">
        <v>497</v>
      </c>
      <c r="E1240" s="108" t="s">
        <v>498</v>
      </c>
      <c r="F1240" s="108" t="s">
        <v>1693</v>
      </c>
      <c r="G1240" s="180">
        <v>2206.5097999999998</v>
      </c>
      <c r="H1240" s="180">
        <v>5963.54</v>
      </c>
      <c r="I1240" s="57"/>
      <c r="J1240" s="57"/>
      <c r="K1240" s="57"/>
      <c r="L1240" s="57"/>
      <c r="M1240" s="57"/>
      <c r="N1240" s="57"/>
      <c r="O1240" s="57"/>
      <c r="P1240" s="57"/>
      <c r="Q1240" s="57"/>
      <c r="R1240" s="57"/>
      <c r="S1240" s="57"/>
      <c r="T1240" s="57"/>
      <c r="U1240" s="57"/>
    </row>
    <row r="1241" spans="1:21">
      <c r="A1241" s="57"/>
      <c r="B1241" s="179">
        <v>43405</v>
      </c>
      <c r="C1241" s="108" t="s">
        <v>115</v>
      </c>
      <c r="D1241" s="108" t="s">
        <v>528</v>
      </c>
      <c r="E1241" s="108" t="s">
        <v>562</v>
      </c>
      <c r="F1241" s="108" t="s">
        <v>1694</v>
      </c>
      <c r="G1241" s="180">
        <v>4805.8864000000003</v>
      </c>
      <c r="H1241" s="180">
        <v>7067.48</v>
      </c>
      <c r="I1241" s="57"/>
      <c r="J1241" s="57"/>
      <c r="K1241" s="57"/>
      <c r="L1241" s="57"/>
      <c r="M1241" s="57"/>
      <c r="N1241" s="57"/>
      <c r="O1241" s="57"/>
      <c r="P1241" s="57"/>
      <c r="Q1241" s="57"/>
      <c r="R1241" s="57"/>
      <c r="S1241" s="57"/>
      <c r="T1241" s="57"/>
      <c r="U1241" s="57"/>
    </row>
    <row r="1242" spans="1:21">
      <c r="A1242" s="57"/>
      <c r="B1242" s="179">
        <v>42776</v>
      </c>
      <c r="C1242" s="108" t="s">
        <v>108</v>
      </c>
      <c r="D1242" s="108" t="s">
        <v>497</v>
      </c>
      <c r="E1242" s="108" t="s">
        <v>530</v>
      </c>
      <c r="F1242" s="108" t="s">
        <v>1695</v>
      </c>
      <c r="G1242" s="180">
        <v>4297.5231999999996</v>
      </c>
      <c r="H1242" s="180">
        <v>9994.24</v>
      </c>
      <c r="I1242" s="57"/>
      <c r="J1242" s="57"/>
      <c r="K1242" s="57"/>
      <c r="L1242" s="57"/>
      <c r="M1242" s="57"/>
      <c r="N1242" s="57"/>
      <c r="O1242" s="57"/>
      <c r="P1242" s="57"/>
      <c r="Q1242" s="57"/>
      <c r="R1242" s="57"/>
      <c r="S1242" s="57"/>
      <c r="T1242" s="57"/>
      <c r="U1242" s="57"/>
    </row>
    <row r="1243" spans="1:21">
      <c r="A1243" s="57"/>
      <c r="B1243" s="179">
        <v>43285</v>
      </c>
      <c r="C1243" s="108" t="s">
        <v>503</v>
      </c>
      <c r="D1243" s="108" t="s">
        <v>526</v>
      </c>
      <c r="E1243" s="108" t="s">
        <v>511</v>
      </c>
      <c r="F1243" s="108" t="s">
        <v>1696</v>
      </c>
      <c r="G1243" s="180">
        <v>344.94020000000006</v>
      </c>
      <c r="H1243" s="180">
        <v>368.92</v>
      </c>
      <c r="I1243" s="57"/>
      <c r="J1243" s="57"/>
      <c r="K1243" s="57"/>
      <c r="L1243" s="57"/>
      <c r="M1243" s="57"/>
      <c r="N1243" s="57"/>
      <c r="O1243" s="57"/>
      <c r="P1243" s="57"/>
      <c r="Q1243" s="57"/>
      <c r="R1243" s="57"/>
      <c r="S1243" s="57"/>
      <c r="T1243" s="57"/>
      <c r="U1243" s="57"/>
    </row>
    <row r="1244" spans="1:21">
      <c r="A1244" s="57"/>
      <c r="B1244" s="179">
        <v>42747</v>
      </c>
      <c r="C1244" s="108" t="s">
        <v>108</v>
      </c>
      <c r="D1244" s="108" t="s">
        <v>507</v>
      </c>
      <c r="E1244" s="108" t="s">
        <v>508</v>
      </c>
      <c r="F1244" s="108" t="s">
        <v>1697</v>
      </c>
      <c r="G1244" s="180">
        <v>2809.5705000000003</v>
      </c>
      <c r="H1244" s="180">
        <v>5108.3100000000004</v>
      </c>
      <c r="I1244" s="57"/>
      <c r="J1244" s="57"/>
      <c r="K1244" s="57"/>
      <c r="L1244" s="57"/>
      <c r="M1244" s="57"/>
      <c r="N1244" s="57"/>
      <c r="O1244" s="57"/>
      <c r="P1244" s="57"/>
      <c r="Q1244" s="57"/>
      <c r="R1244" s="57"/>
      <c r="S1244" s="57"/>
      <c r="T1244" s="57"/>
      <c r="U1244" s="57"/>
    </row>
    <row r="1245" spans="1:21">
      <c r="A1245" s="57"/>
      <c r="B1245" s="179">
        <v>43200</v>
      </c>
      <c r="C1245" s="108" t="s">
        <v>115</v>
      </c>
      <c r="D1245" s="108" t="s">
        <v>500</v>
      </c>
      <c r="E1245" s="108" t="s">
        <v>508</v>
      </c>
      <c r="F1245" s="108" t="s">
        <v>1698</v>
      </c>
      <c r="G1245" s="180">
        <v>2059.2946999999999</v>
      </c>
      <c r="H1245" s="180">
        <v>3490.33</v>
      </c>
      <c r="I1245" s="57"/>
      <c r="J1245" s="57"/>
      <c r="K1245" s="57"/>
      <c r="L1245" s="57"/>
      <c r="M1245" s="57"/>
      <c r="N1245" s="57"/>
      <c r="O1245" s="57"/>
      <c r="P1245" s="57"/>
      <c r="Q1245" s="57"/>
      <c r="R1245" s="57"/>
      <c r="S1245" s="57"/>
      <c r="T1245" s="57"/>
      <c r="U1245" s="57"/>
    </row>
    <row r="1246" spans="1:21">
      <c r="A1246" s="57"/>
      <c r="B1246" s="179">
        <v>43086</v>
      </c>
      <c r="C1246" s="108" t="s">
        <v>514</v>
      </c>
      <c r="D1246" s="108" t="s">
        <v>504</v>
      </c>
      <c r="E1246" s="108" t="s">
        <v>520</v>
      </c>
      <c r="F1246" s="108" t="s">
        <v>1699</v>
      </c>
      <c r="G1246" s="180">
        <v>3549.915</v>
      </c>
      <c r="H1246" s="180">
        <v>7888.7</v>
      </c>
      <c r="I1246" s="57"/>
      <c r="J1246" s="57"/>
      <c r="K1246" s="57"/>
      <c r="L1246" s="57"/>
      <c r="M1246" s="57"/>
      <c r="N1246" s="57"/>
      <c r="O1246" s="57"/>
      <c r="P1246" s="57"/>
      <c r="Q1246" s="57"/>
      <c r="R1246" s="57"/>
      <c r="S1246" s="57"/>
      <c r="T1246" s="57"/>
      <c r="U1246" s="57"/>
    </row>
    <row r="1247" spans="1:21">
      <c r="A1247" s="57"/>
      <c r="B1247" s="179">
        <v>43454</v>
      </c>
      <c r="C1247" s="108" t="s">
        <v>503</v>
      </c>
      <c r="D1247" s="108" t="s">
        <v>404</v>
      </c>
      <c r="E1247" s="108" t="s">
        <v>522</v>
      </c>
      <c r="F1247" s="108" t="s">
        <v>1700</v>
      </c>
      <c r="G1247" s="180">
        <v>608.66359999999997</v>
      </c>
      <c r="H1247" s="180">
        <v>1049.42</v>
      </c>
      <c r="I1247" s="57"/>
      <c r="J1247" s="57"/>
      <c r="K1247" s="57"/>
      <c r="L1247" s="57"/>
      <c r="M1247" s="57"/>
      <c r="N1247" s="57"/>
      <c r="O1247" s="57"/>
      <c r="P1247" s="57"/>
      <c r="Q1247" s="57"/>
      <c r="R1247" s="57"/>
      <c r="S1247" s="57"/>
      <c r="T1247" s="57"/>
      <c r="U1247" s="57"/>
    </row>
    <row r="1248" spans="1:21">
      <c r="A1248" s="57"/>
      <c r="B1248" s="179">
        <v>42852</v>
      </c>
      <c r="C1248" s="108" t="s">
        <v>496</v>
      </c>
      <c r="D1248" s="108" t="s">
        <v>510</v>
      </c>
      <c r="E1248" s="108" t="s">
        <v>537</v>
      </c>
      <c r="F1248" s="108" t="s">
        <v>1701</v>
      </c>
      <c r="G1248" s="180">
        <v>1942.1775000000002</v>
      </c>
      <c r="H1248" s="180">
        <v>2589.5700000000002</v>
      </c>
      <c r="I1248" s="57"/>
      <c r="J1248" s="57"/>
      <c r="K1248" s="57"/>
      <c r="L1248" s="57"/>
      <c r="M1248" s="57"/>
      <c r="N1248" s="57"/>
      <c r="O1248" s="57"/>
      <c r="P1248" s="57"/>
      <c r="Q1248" s="57"/>
      <c r="R1248" s="57"/>
      <c r="S1248" s="57"/>
      <c r="T1248" s="57"/>
      <c r="U1248" s="57"/>
    </row>
    <row r="1249" spans="1:21">
      <c r="A1249" s="57"/>
      <c r="B1249" s="179">
        <v>43448</v>
      </c>
      <c r="C1249" s="108" t="s">
        <v>108</v>
      </c>
      <c r="D1249" s="108" t="s">
        <v>507</v>
      </c>
      <c r="E1249" s="108" t="s">
        <v>530</v>
      </c>
      <c r="F1249" s="108" t="s">
        <v>1702</v>
      </c>
      <c r="G1249" s="180">
        <v>2416.6485000000002</v>
      </c>
      <c r="H1249" s="180">
        <v>5370.33</v>
      </c>
      <c r="I1249" s="57"/>
      <c r="J1249" s="57"/>
      <c r="K1249" s="57"/>
      <c r="L1249" s="57"/>
      <c r="M1249" s="57"/>
      <c r="N1249" s="57"/>
      <c r="O1249" s="57"/>
      <c r="P1249" s="57"/>
      <c r="Q1249" s="57"/>
      <c r="R1249" s="57"/>
      <c r="S1249" s="57"/>
      <c r="T1249" s="57"/>
      <c r="U1249" s="57"/>
    </row>
    <row r="1250" spans="1:21">
      <c r="A1250" s="57"/>
      <c r="B1250" s="179">
        <v>42775</v>
      </c>
      <c r="C1250" s="108" t="s">
        <v>496</v>
      </c>
      <c r="D1250" s="108" t="s">
        <v>500</v>
      </c>
      <c r="E1250" s="108" t="s">
        <v>524</v>
      </c>
      <c r="F1250" s="108" t="s">
        <v>1703</v>
      </c>
      <c r="G1250" s="180">
        <v>7362.1875</v>
      </c>
      <c r="H1250" s="180">
        <v>9816.25</v>
      </c>
      <c r="I1250" s="57"/>
      <c r="J1250" s="57"/>
      <c r="K1250" s="57"/>
      <c r="L1250" s="57"/>
      <c r="M1250" s="57"/>
      <c r="N1250" s="57"/>
      <c r="O1250" s="57"/>
      <c r="P1250" s="57"/>
      <c r="Q1250" s="57"/>
      <c r="R1250" s="57"/>
      <c r="S1250" s="57"/>
      <c r="T1250" s="57"/>
      <c r="U1250" s="57"/>
    </row>
    <row r="1251" spans="1:21">
      <c r="A1251" s="57"/>
      <c r="B1251" s="179">
        <v>43140</v>
      </c>
      <c r="C1251" s="108" t="s">
        <v>496</v>
      </c>
      <c r="D1251" s="108" t="s">
        <v>504</v>
      </c>
      <c r="E1251" s="108" t="s">
        <v>522</v>
      </c>
      <c r="F1251" s="108" t="s">
        <v>1704</v>
      </c>
      <c r="G1251" s="180">
        <v>2711.1329999999998</v>
      </c>
      <c r="H1251" s="180">
        <v>6024.74</v>
      </c>
      <c r="I1251" s="57"/>
      <c r="J1251" s="57"/>
      <c r="K1251" s="57"/>
      <c r="L1251" s="57"/>
      <c r="M1251" s="57"/>
      <c r="N1251" s="57"/>
      <c r="O1251" s="57"/>
      <c r="P1251" s="57"/>
      <c r="Q1251" s="57"/>
      <c r="R1251" s="57"/>
      <c r="S1251" s="57"/>
      <c r="T1251" s="57"/>
      <c r="U1251" s="57"/>
    </row>
    <row r="1252" spans="1:21">
      <c r="A1252" s="57"/>
      <c r="B1252" s="179">
        <v>42862</v>
      </c>
      <c r="C1252" s="108" t="s">
        <v>115</v>
      </c>
      <c r="D1252" s="108" t="s">
        <v>497</v>
      </c>
      <c r="E1252" s="108" t="s">
        <v>505</v>
      </c>
      <c r="F1252" s="108" t="s">
        <v>1705</v>
      </c>
      <c r="G1252" s="180">
        <v>2608.9359999999997</v>
      </c>
      <c r="H1252" s="180">
        <v>2964.7</v>
      </c>
      <c r="I1252" s="57"/>
      <c r="J1252" s="57"/>
      <c r="K1252" s="57"/>
      <c r="L1252" s="57"/>
      <c r="M1252" s="57"/>
      <c r="N1252" s="57"/>
      <c r="O1252" s="57"/>
      <c r="P1252" s="57"/>
      <c r="Q1252" s="57"/>
      <c r="R1252" s="57"/>
      <c r="S1252" s="57"/>
      <c r="T1252" s="57"/>
      <c r="U1252" s="57"/>
    </row>
    <row r="1253" spans="1:21">
      <c r="A1253" s="57"/>
      <c r="B1253" s="179">
        <v>43305</v>
      </c>
      <c r="C1253" s="108" t="s">
        <v>503</v>
      </c>
      <c r="D1253" s="108" t="s">
        <v>497</v>
      </c>
      <c r="E1253" s="108" t="s">
        <v>524</v>
      </c>
      <c r="F1253" s="108" t="s">
        <v>1706</v>
      </c>
      <c r="G1253" s="180">
        <v>4232.2455</v>
      </c>
      <c r="H1253" s="180">
        <v>9404.99</v>
      </c>
      <c r="I1253" s="57"/>
      <c r="J1253" s="57"/>
      <c r="K1253" s="57"/>
      <c r="L1253" s="57"/>
      <c r="M1253" s="57"/>
      <c r="N1253" s="57"/>
      <c r="O1253" s="57"/>
      <c r="P1253" s="57"/>
      <c r="Q1253" s="57"/>
      <c r="R1253" s="57"/>
      <c r="S1253" s="57"/>
      <c r="T1253" s="57"/>
      <c r="U1253" s="57"/>
    </row>
    <row r="1254" spans="1:21">
      <c r="A1254" s="57"/>
      <c r="B1254" s="179">
        <v>43094</v>
      </c>
      <c r="C1254" s="108" t="s">
        <v>496</v>
      </c>
      <c r="D1254" s="108" t="s">
        <v>500</v>
      </c>
      <c r="E1254" s="108" t="s">
        <v>524</v>
      </c>
      <c r="F1254" s="108" t="s">
        <v>1707</v>
      </c>
      <c r="G1254" s="180">
        <v>5914.3986000000004</v>
      </c>
      <c r="H1254" s="180">
        <v>6325.56</v>
      </c>
      <c r="I1254" s="57"/>
      <c r="J1254" s="57"/>
      <c r="K1254" s="57"/>
      <c r="L1254" s="57"/>
      <c r="M1254" s="57"/>
      <c r="N1254" s="57"/>
      <c r="O1254" s="57"/>
      <c r="P1254" s="57"/>
      <c r="Q1254" s="57"/>
      <c r="R1254" s="57"/>
      <c r="S1254" s="57"/>
      <c r="T1254" s="57"/>
      <c r="U1254" s="57"/>
    </row>
    <row r="1255" spans="1:21">
      <c r="A1255" s="57"/>
      <c r="B1255" s="179">
        <v>43148</v>
      </c>
      <c r="C1255" s="108" t="s">
        <v>503</v>
      </c>
      <c r="D1255" s="108" t="s">
        <v>504</v>
      </c>
      <c r="E1255" s="108" t="s">
        <v>508</v>
      </c>
      <c r="F1255" s="108" t="s">
        <v>1708</v>
      </c>
      <c r="G1255" s="180">
        <v>2036.9360000000001</v>
      </c>
      <c r="H1255" s="180">
        <v>3703.52</v>
      </c>
      <c r="I1255" s="57"/>
      <c r="J1255" s="57"/>
      <c r="K1255" s="57"/>
      <c r="L1255" s="57"/>
      <c r="M1255" s="57"/>
      <c r="N1255" s="57"/>
      <c r="O1255" s="57"/>
      <c r="P1255" s="57"/>
      <c r="Q1255" s="57"/>
      <c r="R1255" s="57"/>
      <c r="S1255" s="57"/>
      <c r="T1255" s="57"/>
      <c r="U1255" s="57"/>
    </row>
    <row r="1256" spans="1:21">
      <c r="A1256" s="57"/>
      <c r="B1256" s="179">
        <v>42868</v>
      </c>
      <c r="C1256" s="108" t="s">
        <v>108</v>
      </c>
      <c r="D1256" s="108" t="s">
        <v>404</v>
      </c>
      <c r="E1256" s="108" t="s">
        <v>562</v>
      </c>
      <c r="F1256" s="108" t="s">
        <v>1709</v>
      </c>
      <c r="G1256" s="180">
        <v>927.62330000000009</v>
      </c>
      <c r="H1256" s="180">
        <v>2507.09</v>
      </c>
      <c r="I1256" s="57"/>
      <c r="J1256" s="57"/>
      <c r="K1256" s="57"/>
      <c r="L1256" s="57"/>
      <c r="M1256" s="57"/>
      <c r="N1256" s="57"/>
      <c r="O1256" s="57"/>
      <c r="P1256" s="57"/>
      <c r="Q1256" s="57"/>
      <c r="R1256" s="57"/>
      <c r="S1256" s="57"/>
      <c r="T1256" s="57"/>
      <c r="U1256" s="57"/>
    </row>
    <row r="1257" spans="1:21">
      <c r="A1257" s="57"/>
      <c r="B1257" s="179">
        <v>43306</v>
      </c>
      <c r="C1257" s="108" t="s">
        <v>503</v>
      </c>
      <c r="D1257" s="108" t="s">
        <v>504</v>
      </c>
      <c r="E1257" s="108" t="s">
        <v>498</v>
      </c>
      <c r="F1257" s="108" t="s">
        <v>1710</v>
      </c>
      <c r="G1257" s="180">
        <v>307.44749999999999</v>
      </c>
      <c r="H1257" s="180">
        <v>409.93</v>
      </c>
      <c r="I1257" s="57"/>
      <c r="J1257" s="57"/>
      <c r="K1257" s="57"/>
      <c r="L1257" s="57"/>
      <c r="M1257" s="57"/>
      <c r="N1257" s="57"/>
      <c r="O1257" s="57"/>
      <c r="P1257" s="57"/>
      <c r="Q1257" s="57"/>
      <c r="R1257" s="57"/>
      <c r="S1257" s="57"/>
      <c r="T1257" s="57"/>
      <c r="U1257" s="57"/>
    </row>
    <row r="1258" spans="1:21">
      <c r="A1258" s="57"/>
      <c r="B1258" s="179">
        <v>43087</v>
      </c>
      <c r="C1258" s="108" t="s">
        <v>514</v>
      </c>
      <c r="D1258" s="108" t="s">
        <v>507</v>
      </c>
      <c r="E1258" s="108" t="s">
        <v>505</v>
      </c>
      <c r="F1258" s="108" t="s">
        <v>1711</v>
      </c>
      <c r="G1258" s="180">
        <v>2692.7083000000002</v>
      </c>
      <c r="H1258" s="180">
        <v>7277.59</v>
      </c>
      <c r="I1258" s="57"/>
      <c r="J1258" s="57"/>
      <c r="K1258" s="57"/>
      <c r="L1258" s="57"/>
      <c r="M1258" s="57"/>
      <c r="N1258" s="57"/>
      <c r="O1258" s="57"/>
      <c r="P1258" s="57"/>
      <c r="Q1258" s="57"/>
      <c r="R1258" s="57"/>
      <c r="S1258" s="57"/>
      <c r="T1258" s="57"/>
      <c r="U1258" s="57"/>
    </row>
    <row r="1259" spans="1:21">
      <c r="A1259" s="57"/>
      <c r="B1259" s="179">
        <v>43205</v>
      </c>
      <c r="C1259" s="108" t="s">
        <v>108</v>
      </c>
      <c r="D1259" s="108" t="s">
        <v>504</v>
      </c>
      <c r="E1259" s="108" t="s">
        <v>498</v>
      </c>
      <c r="F1259" s="108" t="s">
        <v>1712</v>
      </c>
      <c r="G1259" s="180">
        <v>3894.4124999999999</v>
      </c>
      <c r="H1259" s="180">
        <v>8654.25</v>
      </c>
      <c r="I1259" s="57"/>
      <c r="J1259" s="57"/>
      <c r="K1259" s="57"/>
      <c r="L1259" s="57"/>
      <c r="M1259" s="57"/>
      <c r="N1259" s="57"/>
      <c r="O1259" s="57"/>
      <c r="P1259" s="57"/>
      <c r="Q1259" s="57"/>
      <c r="R1259" s="57"/>
      <c r="S1259" s="57"/>
      <c r="T1259" s="57"/>
      <c r="U1259" s="57"/>
    </row>
    <row r="1260" spans="1:21">
      <c r="A1260" s="57"/>
      <c r="B1260" s="179">
        <v>42739</v>
      </c>
      <c r="C1260" s="108" t="s">
        <v>108</v>
      </c>
      <c r="D1260" s="108" t="s">
        <v>500</v>
      </c>
      <c r="E1260" s="108" t="s">
        <v>501</v>
      </c>
      <c r="F1260" s="108" t="s">
        <v>1713</v>
      </c>
      <c r="G1260" s="180">
        <v>2693.556</v>
      </c>
      <c r="H1260" s="180">
        <v>5985.68</v>
      </c>
      <c r="I1260" s="57"/>
      <c r="J1260" s="57"/>
      <c r="K1260" s="57"/>
      <c r="L1260" s="57"/>
      <c r="M1260" s="57"/>
      <c r="N1260" s="57"/>
      <c r="O1260" s="57"/>
      <c r="P1260" s="57"/>
      <c r="Q1260" s="57"/>
      <c r="R1260" s="57"/>
      <c r="S1260" s="57"/>
      <c r="T1260" s="57"/>
      <c r="U1260" s="57"/>
    </row>
    <row r="1261" spans="1:21">
      <c r="A1261" s="57"/>
      <c r="B1261" s="179">
        <v>43275</v>
      </c>
      <c r="C1261" s="108" t="s">
        <v>514</v>
      </c>
      <c r="D1261" s="108" t="s">
        <v>504</v>
      </c>
      <c r="E1261" s="108" t="s">
        <v>508</v>
      </c>
      <c r="F1261" s="108" t="s">
        <v>1714</v>
      </c>
      <c r="G1261" s="180">
        <v>1860.8276500000002</v>
      </c>
      <c r="H1261" s="180">
        <v>1990.19</v>
      </c>
      <c r="I1261" s="57"/>
      <c r="J1261" s="57"/>
      <c r="K1261" s="57"/>
      <c r="L1261" s="57"/>
      <c r="M1261" s="57"/>
      <c r="N1261" s="57"/>
      <c r="O1261" s="57"/>
      <c r="P1261" s="57"/>
      <c r="Q1261" s="57"/>
      <c r="R1261" s="57"/>
      <c r="S1261" s="57"/>
      <c r="T1261" s="57"/>
      <c r="U1261" s="57"/>
    </row>
    <row r="1262" spans="1:21">
      <c r="A1262" s="57"/>
      <c r="B1262" s="179">
        <v>42998</v>
      </c>
      <c r="C1262" s="108" t="s">
        <v>514</v>
      </c>
      <c r="D1262" s="108" t="s">
        <v>504</v>
      </c>
      <c r="E1262" s="108" t="s">
        <v>520</v>
      </c>
      <c r="F1262" s="108" t="s">
        <v>1715</v>
      </c>
      <c r="G1262" s="180">
        <v>2081.2875000000004</v>
      </c>
      <c r="H1262" s="180">
        <v>2775.05</v>
      </c>
      <c r="I1262" s="57"/>
      <c r="J1262" s="57"/>
      <c r="K1262" s="57"/>
      <c r="L1262" s="57"/>
      <c r="M1262" s="57"/>
      <c r="N1262" s="57"/>
      <c r="O1262" s="57"/>
      <c r="P1262" s="57"/>
      <c r="Q1262" s="57"/>
      <c r="R1262" s="57"/>
      <c r="S1262" s="57"/>
      <c r="T1262" s="57"/>
      <c r="U1262" s="57"/>
    </row>
    <row r="1263" spans="1:21">
      <c r="A1263" s="57"/>
      <c r="B1263" s="179">
        <v>43113</v>
      </c>
      <c r="C1263" s="108" t="s">
        <v>108</v>
      </c>
      <c r="D1263" s="108" t="s">
        <v>497</v>
      </c>
      <c r="E1263" s="108" t="s">
        <v>498</v>
      </c>
      <c r="F1263" s="108" t="s">
        <v>1716</v>
      </c>
      <c r="G1263" s="180">
        <v>1268.0025000000001</v>
      </c>
      <c r="H1263" s="180">
        <v>1690.67</v>
      </c>
      <c r="I1263" s="57"/>
      <c r="J1263" s="57"/>
      <c r="K1263" s="57"/>
      <c r="L1263" s="57"/>
      <c r="M1263" s="57"/>
      <c r="N1263" s="57"/>
      <c r="O1263" s="57"/>
      <c r="P1263" s="57"/>
      <c r="Q1263" s="57"/>
      <c r="R1263" s="57"/>
      <c r="S1263" s="57"/>
      <c r="T1263" s="57"/>
      <c r="U1263" s="57"/>
    </row>
    <row r="1264" spans="1:21">
      <c r="A1264" s="57"/>
      <c r="B1264" s="179">
        <v>43017</v>
      </c>
      <c r="C1264" s="108" t="s">
        <v>503</v>
      </c>
      <c r="D1264" s="108" t="s">
        <v>507</v>
      </c>
      <c r="E1264" s="108" t="s">
        <v>537</v>
      </c>
      <c r="F1264" s="108" t="s">
        <v>1717</v>
      </c>
      <c r="G1264" s="180">
        <v>2718.9459000000002</v>
      </c>
      <c r="H1264" s="180">
        <v>6323.13</v>
      </c>
      <c r="I1264" s="57"/>
      <c r="J1264" s="57"/>
      <c r="K1264" s="57"/>
      <c r="L1264" s="57"/>
      <c r="M1264" s="57"/>
      <c r="N1264" s="57"/>
      <c r="O1264" s="57"/>
      <c r="P1264" s="57"/>
      <c r="Q1264" s="57"/>
      <c r="R1264" s="57"/>
      <c r="S1264" s="57"/>
      <c r="T1264" s="57"/>
      <c r="U1264" s="57"/>
    </row>
    <row r="1265" spans="1:21">
      <c r="A1265" s="57"/>
      <c r="B1265" s="179">
        <v>43406</v>
      </c>
      <c r="C1265" s="108" t="s">
        <v>496</v>
      </c>
      <c r="D1265" s="108" t="s">
        <v>510</v>
      </c>
      <c r="E1265" s="108" t="s">
        <v>537</v>
      </c>
      <c r="F1265" s="108" t="s">
        <v>1718</v>
      </c>
      <c r="G1265" s="180">
        <v>3549.6149999999998</v>
      </c>
      <c r="H1265" s="180">
        <v>4732.82</v>
      </c>
      <c r="I1265" s="57"/>
      <c r="J1265" s="57"/>
      <c r="K1265" s="57"/>
      <c r="L1265" s="57"/>
      <c r="M1265" s="57"/>
      <c r="N1265" s="57"/>
      <c r="O1265" s="57"/>
      <c r="P1265" s="57"/>
      <c r="Q1265" s="57"/>
      <c r="R1265" s="57"/>
      <c r="S1265" s="57"/>
      <c r="T1265" s="57"/>
      <c r="U1265" s="57"/>
    </row>
    <row r="1266" spans="1:21">
      <c r="A1266" s="57"/>
      <c r="B1266" s="179">
        <v>42877</v>
      </c>
      <c r="C1266" s="108" t="s">
        <v>108</v>
      </c>
      <c r="D1266" s="108" t="s">
        <v>507</v>
      </c>
      <c r="E1266" s="108" t="s">
        <v>515</v>
      </c>
      <c r="F1266" s="108" t="s">
        <v>1719</v>
      </c>
      <c r="G1266" s="180">
        <v>4441.3792000000003</v>
      </c>
      <c r="H1266" s="180">
        <v>6531.44</v>
      </c>
      <c r="I1266" s="57"/>
      <c r="J1266" s="57"/>
      <c r="K1266" s="57"/>
      <c r="L1266" s="57"/>
      <c r="M1266" s="57"/>
      <c r="N1266" s="57"/>
      <c r="O1266" s="57"/>
      <c r="P1266" s="57"/>
      <c r="Q1266" s="57"/>
      <c r="R1266" s="57"/>
      <c r="S1266" s="57"/>
      <c r="T1266" s="57"/>
      <c r="U1266" s="57"/>
    </row>
    <row r="1267" spans="1:21">
      <c r="A1267" s="57"/>
      <c r="B1267" s="179">
        <v>43340</v>
      </c>
      <c r="C1267" s="108" t="s">
        <v>503</v>
      </c>
      <c r="D1267" s="108" t="s">
        <v>507</v>
      </c>
      <c r="E1267" s="108" t="s">
        <v>505</v>
      </c>
      <c r="F1267" s="108" t="s">
        <v>1720</v>
      </c>
      <c r="G1267" s="180">
        <v>5363.1532000000007</v>
      </c>
      <c r="H1267" s="180">
        <v>7886.99</v>
      </c>
      <c r="I1267" s="57"/>
      <c r="J1267" s="57"/>
      <c r="K1267" s="57"/>
      <c r="L1267" s="57"/>
      <c r="M1267" s="57"/>
      <c r="N1267" s="57"/>
      <c r="O1267" s="57"/>
      <c r="P1267" s="57"/>
      <c r="Q1267" s="57"/>
      <c r="R1267" s="57"/>
      <c r="S1267" s="57"/>
      <c r="T1267" s="57"/>
      <c r="U1267" s="57"/>
    </row>
    <row r="1268" spans="1:21">
      <c r="A1268" s="57"/>
      <c r="B1268" s="179">
        <v>42742</v>
      </c>
      <c r="C1268" s="108" t="s">
        <v>503</v>
      </c>
      <c r="D1268" s="108" t="s">
        <v>497</v>
      </c>
      <c r="E1268" s="108" t="s">
        <v>535</v>
      </c>
      <c r="F1268" s="108" t="s">
        <v>1721</v>
      </c>
      <c r="G1268" s="180">
        <v>3894.4306999999994</v>
      </c>
      <c r="H1268" s="180">
        <v>6600.73</v>
      </c>
      <c r="I1268" s="57"/>
      <c r="J1268" s="57"/>
      <c r="K1268" s="57"/>
      <c r="L1268" s="57"/>
      <c r="M1268" s="57"/>
      <c r="N1268" s="57"/>
      <c r="O1268" s="57"/>
      <c r="P1268" s="57"/>
      <c r="Q1268" s="57"/>
      <c r="R1268" s="57"/>
      <c r="S1268" s="57"/>
      <c r="T1268" s="57"/>
      <c r="U1268" s="57"/>
    </row>
    <row r="1269" spans="1:21">
      <c r="A1269" s="57"/>
      <c r="B1269" s="179">
        <v>43138</v>
      </c>
      <c r="C1269" s="108" t="s">
        <v>503</v>
      </c>
      <c r="D1269" s="108" t="s">
        <v>497</v>
      </c>
      <c r="E1269" s="108" t="s">
        <v>511</v>
      </c>
      <c r="F1269" s="108" t="s">
        <v>1722</v>
      </c>
      <c r="G1269" s="180">
        <v>3726.0311000000002</v>
      </c>
      <c r="H1269" s="180">
        <v>3985.06</v>
      </c>
      <c r="I1269" s="57"/>
      <c r="J1269" s="57"/>
      <c r="K1269" s="57"/>
      <c r="L1269" s="57"/>
      <c r="M1269" s="57"/>
      <c r="N1269" s="57"/>
      <c r="O1269" s="57"/>
      <c r="P1269" s="57"/>
      <c r="Q1269" s="57"/>
      <c r="R1269" s="57"/>
      <c r="S1269" s="57"/>
      <c r="T1269" s="57"/>
      <c r="U1269" s="57"/>
    </row>
    <row r="1270" spans="1:21">
      <c r="A1270" s="57"/>
      <c r="B1270" s="179">
        <v>43015</v>
      </c>
      <c r="C1270" s="108" t="s">
        <v>514</v>
      </c>
      <c r="D1270" s="108" t="s">
        <v>526</v>
      </c>
      <c r="E1270" s="108" t="s">
        <v>505</v>
      </c>
      <c r="F1270" s="108" t="s">
        <v>1723</v>
      </c>
      <c r="G1270" s="180">
        <v>3454.6788999999999</v>
      </c>
      <c r="H1270" s="180">
        <v>9336.9699999999993</v>
      </c>
      <c r="I1270" s="57"/>
      <c r="J1270" s="57"/>
      <c r="K1270" s="57"/>
      <c r="L1270" s="57"/>
      <c r="M1270" s="57"/>
      <c r="N1270" s="57"/>
      <c r="O1270" s="57"/>
      <c r="P1270" s="57"/>
      <c r="Q1270" s="57"/>
      <c r="R1270" s="57"/>
      <c r="S1270" s="57"/>
      <c r="T1270" s="57"/>
      <c r="U1270" s="57"/>
    </row>
    <row r="1271" spans="1:21">
      <c r="A1271" s="57"/>
      <c r="B1271" s="179">
        <v>43398</v>
      </c>
      <c r="C1271" s="108" t="s">
        <v>514</v>
      </c>
      <c r="D1271" s="108" t="s">
        <v>497</v>
      </c>
      <c r="E1271" s="108" t="s">
        <v>569</v>
      </c>
      <c r="F1271" s="108" t="s">
        <v>1724</v>
      </c>
      <c r="G1271" s="180">
        <v>2033.5437999999999</v>
      </c>
      <c r="H1271" s="180">
        <v>3506.11</v>
      </c>
      <c r="I1271" s="57"/>
      <c r="J1271" s="57"/>
      <c r="K1271" s="57"/>
      <c r="L1271" s="57"/>
      <c r="M1271" s="57"/>
      <c r="N1271" s="57"/>
      <c r="O1271" s="57"/>
      <c r="P1271" s="57"/>
      <c r="Q1271" s="57"/>
      <c r="R1271" s="57"/>
      <c r="S1271" s="57"/>
      <c r="T1271" s="57"/>
      <c r="U1271" s="57"/>
    </row>
    <row r="1272" spans="1:21">
      <c r="A1272" s="57"/>
      <c r="B1272" s="179">
        <v>42816</v>
      </c>
      <c r="C1272" s="108" t="s">
        <v>514</v>
      </c>
      <c r="D1272" s="108" t="s">
        <v>526</v>
      </c>
      <c r="E1272" s="108" t="s">
        <v>562</v>
      </c>
      <c r="F1272" s="108" t="s">
        <v>1725</v>
      </c>
      <c r="G1272" s="180">
        <v>4231.2276000000002</v>
      </c>
      <c r="H1272" s="180">
        <v>7295.22</v>
      </c>
      <c r="I1272" s="57"/>
      <c r="J1272" s="57"/>
      <c r="K1272" s="57"/>
      <c r="L1272" s="57"/>
      <c r="M1272" s="57"/>
      <c r="N1272" s="57"/>
      <c r="O1272" s="57"/>
      <c r="P1272" s="57"/>
      <c r="Q1272" s="57"/>
      <c r="R1272" s="57"/>
      <c r="S1272" s="57"/>
      <c r="T1272" s="57"/>
      <c r="U1272" s="57"/>
    </row>
    <row r="1273" spans="1:21">
      <c r="A1273" s="57"/>
      <c r="B1273" s="179">
        <v>43183</v>
      </c>
      <c r="C1273" s="108" t="s">
        <v>514</v>
      </c>
      <c r="D1273" s="108" t="s">
        <v>510</v>
      </c>
      <c r="E1273" s="108" t="s">
        <v>501</v>
      </c>
      <c r="F1273" s="108" t="s">
        <v>1726</v>
      </c>
      <c r="G1273" s="180">
        <v>141.084</v>
      </c>
      <c r="H1273" s="180">
        <v>313.52</v>
      </c>
      <c r="I1273" s="57"/>
      <c r="J1273" s="57"/>
      <c r="K1273" s="57"/>
      <c r="L1273" s="57"/>
      <c r="M1273" s="57"/>
      <c r="N1273" s="57"/>
      <c r="O1273" s="57"/>
      <c r="P1273" s="57"/>
      <c r="Q1273" s="57"/>
      <c r="R1273" s="57"/>
      <c r="S1273" s="57"/>
      <c r="T1273" s="57"/>
      <c r="U1273" s="57"/>
    </row>
    <row r="1274" spans="1:21">
      <c r="A1274" s="57"/>
      <c r="B1274" s="179">
        <v>42892</v>
      </c>
      <c r="C1274" s="108" t="s">
        <v>503</v>
      </c>
      <c r="D1274" s="108" t="s">
        <v>528</v>
      </c>
      <c r="E1274" s="108" t="s">
        <v>522</v>
      </c>
      <c r="F1274" s="108" t="s">
        <v>1366</v>
      </c>
      <c r="G1274" s="180">
        <v>989.70189999999991</v>
      </c>
      <c r="H1274" s="180">
        <v>2674.87</v>
      </c>
      <c r="I1274" s="57"/>
      <c r="J1274" s="57"/>
      <c r="K1274" s="57"/>
      <c r="L1274" s="57"/>
      <c r="M1274" s="57"/>
      <c r="N1274" s="57"/>
      <c r="O1274" s="57"/>
      <c r="P1274" s="57"/>
      <c r="Q1274" s="57"/>
      <c r="R1274" s="57"/>
      <c r="S1274" s="57"/>
      <c r="T1274" s="57"/>
      <c r="U1274" s="57"/>
    </row>
    <row r="1275" spans="1:21">
      <c r="A1275" s="57"/>
      <c r="B1275" s="179">
        <v>43448</v>
      </c>
      <c r="C1275" s="108" t="s">
        <v>496</v>
      </c>
      <c r="D1275" s="108" t="s">
        <v>526</v>
      </c>
      <c r="E1275" s="108" t="s">
        <v>522</v>
      </c>
      <c r="F1275" s="108" t="s">
        <v>1727</v>
      </c>
      <c r="G1275" s="180">
        <v>2230.9245000000001</v>
      </c>
      <c r="H1275" s="180">
        <v>4957.6099999999997</v>
      </c>
      <c r="I1275" s="57"/>
      <c r="J1275" s="57"/>
      <c r="K1275" s="57"/>
      <c r="L1275" s="57"/>
      <c r="M1275" s="57"/>
      <c r="N1275" s="57"/>
      <c r="O1275" s="57"/>
      <c r="P1275" s="57"/>
      <c r="Q1275" s="57"/>
      <c r="R1275" s="57"/>
      <c r="S1275" s="57"/>
      <c r="T1275" s="57"/>
      <c r="U1275" s="57"/>
    </row>
    <row r="1276" spans="1:21">
      <c r="A1276" s="57"/>
      <c r="B1276" s="179">
        <v>42776</v>
      </c>
      <c r="C1276" s="108" t="s">
        <v>514</v>
      </c>
      <c r="D1276" s="108" t="s">
        <v>528</v>
      </c>
      <c r="E1276" s="108" t="s">
        <v>535</v>
      </c>
      <c r="F1276" s="108" t="s">
        <v>1728</v>
      </c>
      <c r="G1276" s="180">
        <v>521.67279999999994</v>
      </c>
      <c r="H1276" s="180">
        <v>592.80999999999995</v>
      </c>
      <c r="I1276" s="57"/>
      <c r="J1276" s="57"/>
      <c r="K1276" s="57"/>
      <c r="L1276" s="57"/>
      <c r="M1276" s="57"/>
      <c r="N1276" s="57"/>
      <c r="O1276" s="57"/>
      <c r="P1276" s="57"/>
      <c r="Q1276" s="57"/>
      <c r="R1276" s="57"/>
      <c r="S1276" s="57"/>
      <c r="T1276" s="57"/>
      <c r="U1276" s="57"/>
    </row>
    <row r="1277" spans="1:21">
      <c r="A1277" s="57"/>
      <c r="B1277" s="179">
        <v>43215</v>
      </c>
      <c r="C1277" s="108" t="s">
        <v>496</v>
      </c>
      <c r="D1277" s="108" t="s">
        <v>510</v>
      </c>
      <c r="E1277" s="108" t="s">
        <v>524</v>
      </c>
      <c r="F1277" s="108" t="s">
        <v>1729</v>
      </c>
      <c r="G1277" s="180">
        <v>3292.3628000000003</v>
      </c>
      <c r="H1277" s="180">
        <v>4841.71</v>
      </c>
      <c r="I1277" s="57"/>
      <c r="J1277" s="57"/>
      <c r="K1277" s="57"/>
      <c r="L1277" s="57"/>
      <c r="M1277" s="57"/>
      <c r="N1277" s="57"/>
      <c r="O1277" s="57"/>
      <c r="P1277" s="57"/>
      <c r="Q1277" s="57"/>
      <c r="R1277" s="57"/>
      <c r="S1277" s="57"/>
      <c r="T1277" s="57"/>
      <c r="U1277" s="57"/>
    </row>
    <row r="1278" spans="1:21">
      <c r="A1278" s="57"/>
      <c r="B1278" s="179">
        <v>42837</v>
      </c>
      <c r="C1278" s="108" t="s">
        <v>115</v>
      </c>
      <c r="D1278" s="108" t="s">
        <v>528</v>
      </c>
      <c r="E1278" s="108" t="s">
        <v>508</v>
      </c>
      <c r="F1278" s="108" t="s">
        <v>1730</v>
      </c>
      <c r="G1278" s="180">
        <v>5928.8175000000001</v>
      </c>
      <c r="H1278" s="180">
        <v>7905.09</v>
      </c>
      <c r="I1278" s="57"/>
      <c r="J1278" s="57"/>
      <c r="K1278" s="57"/>
      <c r="L1278" s="57"/>
      <c r="M1278" s="57"/>
      <c r="N1278" s="57"/>
      <c r="O1278" s="57"/>
      <c r="P1278" s="57"/>
      <c r="Q1278" s="57"/>
      <c r="R1278" s="57"/>
      <c r="S1278" s="57"/>
      <c r="T1278" s="57"/>
      <c r="U1278" s="57"/>
    </row>
    <row r="1279" spans="1:21">
      <c r="A1279" s="57"/>
      <c r="B1279" s="179">
        <v>43331</v>
      </c>
      <c r="C1279" s="108" t="s">
        <v>514</v>
      </c>
      <c r="D1279" s="108" t="s">
        <v>528</v>
      </c>
      <c r="E1279" s="108" t="s">
        <v>515</v>
      </c>
      <c r="F1279" s="108" t="s">
        <v>702</v>
      </c>
      <c r="G1279" s="180">
        <v>7772.2342499999995</v>
      </c>
      <c r="H1279" s="180">
        <v>8312.5499999999993</v>
      </c>
      <c r="I1279" s="57"/>
      <c r="J1279" s="57"/>
      <c r="K1279" s="57"/>
      <c r="L1279" s="57"/>
      <c r="M1279" s="57"/>
      <c r="N1279" s="57"/>
      <c r="O1279" s="57"/>
      <c r="P1279" s="57"/>
      <c r="Q1279" s="57"/>
      <c r="R1279" s="57"/>
      <c r="S1279" s="57"/>
      <c r="T1279" s="57"/>
      <c r="U1279" s="57"/>
    </row>
    <row r="1280" spans="1:21">
      <c r="A1280" s="57"/>
      <c r="B1280" s="179">
        <v>43043</v>
      </c>
      <c r="C1280" s="108" t="s">
        <v>115</v>
      </c>
      <c r="D1280" s="108" t="s">
        <v>500</v>
      </c>
      <c r="E1280" s="108" t="s">
        <v>508</v>
      </c>
      <c r="F1280" s="108" t="s">
        <v>1731</v>
      </c>
      <c r="G1280" s="180">
        <v>1445.4114999999999</v>
      </c>
      <c r="H1280" s="180">
        <v>2449.85</v>
      </c>
      <c r="I1280" s="57"/>
      <c r="J1280" s="57"/>
      <c r="K1280" s="57"/>
      <c r="L1280" s="57"/>
      <c r="M1280" s="57"/>
      <c r="N1280" s="57"/>
      <c r="O1280" s="57"/>
      <c r="P1280" s="57"/>
      <c r="Q1280" s="57"/>
      <c r="R1280" s="57"/>
      <c r="S1280" s="57"/>
      <c r="T1280" s="57"/>
      <c r="U1280" s="57"/>
    </row>
    <row r="1281" spans="1:21">
      <c r="A1281" s="57"/>
      <c r="B1281" s="179">
        <v>43156</v>
      </c>
      <c r="C1281" s="108" t="s">
        <v>108</v>
      </c>
      <c r="D1281" s="108" t="s">
        <v>404</v>
      </c>
      <c r="E1281" s="108" t="s">
        <v>562</v>
      </c>
      <c r="F1281" s="108" t="s">
        <v>1732</v>
      </c>
      <c r="G1281" s="180">
        <v>2306.7687000000001</v>
      </c>
      <c r="H1281" s="180">
        <v>6234.51</v>
      </c>
      <c r="I1281" s="57"/>
      <c r="J1281" s="57"/>
      <c r="K1281" s="57"/>
      <c r="L1281" s="57"/>
      <c r="M1281" s="57"/>
      <c r="N1281" s="57"/>
      <c r="O1281" s="57"/>
      <c r="P1281" s="57"/>
      <c r="Q1281" s="57"/>
      <c r="R1281" s="57"/>
      <c r="S1281" s="57"/>
      <c r="T1281" s="57"/>
      <c r="U1281" s="57"/>
    </row>
    <row r="1282" spans="1:21">
      <c r="A1282" s="57"/>
      <c r="B1282" s="179">
        <v>43039</v>
      </c>
      <c r="C1282" s="108" t="s">
        <v>108</v>
      </c>
      <c r="D1282" s="108" t="s">
        <v>504</v>
      </c>
      <c r="E1282" s="108" t="s">
        <v>537</v>
      </c>
      <c r="F1282" s="108" t="s">
        <v>1733</v>
      </c>
      <c r="G1282" s="180">
        <v>3160.4580000000001</v>
      </c>
      <c r="H1282" s="180">
        <v>7023.24</v>
      </c>
      <c r="I1282" s="57"/>
      <c r="J1282" s="57"/>
      <c r="K1282" s="57"/>
      <c r="L1282" s="57"/>
      <c r="M1282" s="57"/>
      <c r="N1282" s="57"/>
      <c r="O1282" s="57"/>
      <c r="P1282" s="57"/>
      <c r="Q1282" s="57"/>
      <c r="R1282" s="57"/>
      <c r="S1282" s="57"/>
      <c r="T1282" s="57"/>
      <c r="U1282" s="57"/>
    </row>
    <row r="1283" spans="1:21">
      <c r="A1283" s="57"/>
      <c r="B1283" s="179">
        <v>43280</v>
      </c>
      <c r="C1283" s="108" t="s">
        <v>503</v>
      </c>
      <c r="D1283" s="108" t="s">
        <v>500</v>
      </c>
      <c r="E1283" s="108" t="s">
        <v>511</v>
      </c>
      <c r="F1283" s="108" t="s">
        <v>1734</v>
      </c>
      <c r="G1283" s="180">
        <v>1565.0745000000002</v>
      </c>
      <c r="H1283" s="180">
        <v>2845.59</v>
      </c>
      <c r="I1283" s="57"/>
      <c r="J1283" s="57"/>
      <c r="K1283" s="57"/>
      <c r="L1283" s="57"/>
      <c r="M1283" s="57"/>
      <c r="N1283" s="57"/>
      <c r="O1283" s="57"/>
      <c r="P1283" s="57"/>
      <c r="Q1283" s="57"/>
      <c r="R1283" s="57"/>
      <c r="S1283" s="57"/>
      <c r="T1283" s="57"/>
      <c r="U1283" s="57"/>
    </row>
    <row r="1284" spans="1:21">
      <c r="A1284" s="57"/>
      <c r="B1284" s="179">
        <v>42990</v>
      </c>
      <c r="C1284" s="108" t="s">
        <v>108</v>
      </c>
      <c r="D1284" s="108" t="s">
        <v>528</v>
      </c>
      <c r="E1284" s="108" t="s">
        <v>508</v>
      </c>
      <c r="F1284" s="108" t="s">
        <v>1735</v>
      </c>
      <c r="G1284" s="180">
        <v>1454.76</v>
      </c>
      <c r="H1284" s="180">
        <v>1939.68</v>
      </c>
      <c r="I1284" s="57"/>
      <c r="J1284" s="57"/>
      <c r="K1284" s="57"/>
      <c r="L1284" s="57"/>
      <c r="M1284" s="57"/>
      <c r="N1284" s="57"/>
      <c r="O1284" s="57"/>
      <c r="P1284" s="57"/>
      <c r="Q1284" s="57"/>
      <c r="R1284" s="57"/>
      <c r="S1284" s="57"/>
      <c r="T1284" s="57"/>
      <c r="U1284" s="57"/>
    </row>
    <row r="1285" spans="1:21">
      <c r="A1285" s="57"/>
      <c r="B1285" s="179">
        <v>43108</v>
      </c>
      <c r="C1285" s="108" t="s">
        <v>503</v>
      </c>
      <c r="D1285" s="108" t="s">
        <v>497</v>
      </c>
      <c r="E1285" s="108" t="s">
        <v>508</v>
      </c>
      <c r="F1285" s="108" t="s">
        <v>1736</v>
      </c>
      <c r="G1285" s="180">
        <v>4349.1008000000002</v>
      </c>
      <c r="H1285" s="180">
        <v>4942.16</v>
      </c>
      <c r="I1285" s="57"/>
      <c r="J1285" s="57"/>
      <c r="K1285" s="57"/>
      <c r="L1285" s="57"/>
      <c r="M1285" s="57"/>
      <c r="N1285" s="57"/>
      <c r="O1285" s="57"/>
      <c r="P1285" s="57"/>
      <c r="Q1285" s="57"/>
      <c r="R1285" s="57"/>
      <c r="S1285" s="57"/>
      <c r="T1285" s="57"/>
      <c r="U1285" s="57"/>
    </row>
    <row r="1286" spans="1:21">
      <c r="A1286" s="57"/>
      <c r="B1286" s="179">
        <v>42988</v>
      </c>
      <c r="C1286" s="108" t="s">
        <v>503</v>
      </c>
      <c r="D1286" s="108" t="s">
        <v>497</v>
      </c>
      <c r="E1286" s="108" t="s">
        <v>501</v>
      </c>
      <c r="F1286" s="108" t="s">
        <v>1737</v>
      </c>
      <c r="G1286" s="180">
        <v>3060.2715000000003</v>
      </c>
      <c r="H1286" s="180">
        <v>5564.13</v>
      </c>
      <c r="I1286" s="57"/>
      <c r="J1286" s="57"/>
      <c r="K1286" s="57"/>
      <c r="L1286" s="57"/>
      <c r="M1286" s="57"/>
      <c r="N1286" s="57"/>
      <c r="O1286" s="57"/>
      <c r="P1286" s="57"/>
      <c r="Q1286" s="57"/>
      <c r="R1286" s="57"/>
      <c r="S1286" s="57"/>
      <c r="T1286" s="57"/>
      <c r="U1286" s="57"/>
    </row>
    <row r="1287" spans="1:21">
      <c r="A1287" s="57"/>
      <c r="B1287" s="179">
        <v>43348</v>
      </c>
      <c r="C1287" s="108" t="s">
        <v>514</v>
      </c>
      <c r="D1287" s="108" t="s">
        <v>510</v>
      </c>
      <c r="E1287" s="108" t="s">
        <v>498</v>
      </c>
      <c r="F1287" s="108" t="s">
        <v>1738</v>
      </c>
      <c r="G1287" s="180">
        <v>3313.2715000000003</v>
      </c>
      <c r="H1287" s="180">
        <v>6024.13</v>
      </c>
      <c r="I1287" s="57"/>
      <c r="J1287" s="57"/>
      <c r="K1287" s="57"/>
      <c r="L1287" s="57"/>
      <c r="M1287" s="57"/>
      <c r="N1287" s="57"/>
      <c r="O1287" s="57"/>
      <c r="P1287" s="57"/>
      <c r="Q1287" s="57"/>
      <c r="R1287" s="57"/>
      <c r="S1287" s="57"/>
      <c r="T1287" s="57"/>
      <c r="U1287" s="57"/>
    </row>
    <row r="1288" spans="1:21">
      <c r="A1288" s="57"/>
      <c r="B1288" s="179">
        <v>42749</v>
      </c>
      <c r="C1288" s="108" t="s">
        <v>514</v>
      </c>
      <c r="D1288" s="108" t="s">
        <v>528</v>
      </c>
      <c r="E1288" s="108" t="s">
        <v>530</v>
      </c>
      <c r="F1288" s="108" t="s">
        <v>1739</v>
      </c>
      <c r="G1288" s="180">
        <v>3241.4206000000004</v>
      </c>
      <c r="H1288" s="180">
        <v>3466.76</v>
      </c>
      <c r="I1288" s="57"/>
      <c r="J1288" s="57"/>
      <c r="K1288" s="57"/>
      <c r="L1288" s="57"/>
      <c r="M1288" s="57"/>
      <c r="N1288" s="57"/>
      <c r="O1288" s="57"/>
      <c r="P1288" s="57"/>
      <c r="Q1288" s="57"/>
      <c r="R1288" s="57"/>
      <c r="S1288" s="57"/>
      <c r="T1288" s="57"/>
      <c r="U1288" s="57"/>
    </row>
    <row r="1289" spans="1:21">
      <c r="A1289" s="57"/>
      <c r="B1289" s="179">
        <v>43465</v>
      </c>
      <c r="C1289" s="108" t="s">
        <v>503</v>
      </c>
      <c r="D1289" s="108" t="s">
        <v>504</v>
      </c>
      <c r="E1289" s="108" t="s">
        <v>501</v>
      </c>
      <c r="F1289" s="108" t="s">
        <v>1740</v>
      </c>
      <c r="G1289" s="180">
        <v>4764.7050000000008</v>
      </c>
      <c r="H1289" s="180">
        <v>8663.1</v>
      </c>
      <c r="I1289" s="57"/>
      <c r="J1289" s="57"/>
      <c r="K1289" s="57"/>
      <c r="L1289" s="57"/>
      <c r="M1289" s="57"/>
      <c r="N1289" s="57"/>
      <c r="O1289" s="57"/>
      <c r="P1289" s="57"/>
      <c r="Q1289" s="57"/>
      <c r="R1289" s="57"/>
      <c r="S1289" s="57"/>
      <c r="T1289" s="57"/>
      <c r="U1289" s="57"/>
    </row>
    <row r="1290" spans="1:21">
      <c r="A1290" s="57"/>
      <c r="B1290" s="179">
        <v>42776</v>
      </c>
      <c r="C1290" s="108" t="s">
        <v>115</v>
      </c>
      <c r="D1290" s="108" t="s">
        <v>404</v>
      </c>
      <c r="E1290" s="108" t="s">
        <v>511</v>
      </c>
      <c r="F1290" s="108" t="s">
        <v>1741</v>
      </c>
      <c r="G1290" s="180">
        <v>3235.2345</v>
      </c>
      <c r="H1290" s="180">
        <v>7189.41</v>
      </c>
      <c r="I1290" s="57"/>
      <c r="J1290" s="57"/>
      <c r="K1290" s="57"/>
      <c r="L1290" s="57"/>
      <c r="M1290" s="57"/>
      <c r="N1290" s="57"/>
      <c r="O1290" s="57"/>
      <c r="P1290" s="57"/>
      <c r="Q1290" s="57"/>
      <c r="R1290" s="57"/>
      <c r="S1290" s="57"/>
      <c r="T1290" s="57"/>
      <c r="U1290" s="57"/>
    </row>
    <row r="1291" spans="1:21">
      <c r="A1291" s="57"/>
      <c r="B1291" s="179">
        <v>43203</v>
      </c>
      <c r="C1291" s="108" t="s">
        <v>514</v>
      </c>
      <c r="D1291" s="108" t="s">
        <v>404</v>
      </c>
      <c r="E1291" s="108" t="s">
        <v>537</v>
      </c>
      <c r="F1291" s="108" t="s">
        <v>1742</v>
      </c>
      <c r="G1291" s="180">
        <v>457.75659999999999</v>
      </c>
      <c r="H1291" s="180">
        <v>1237.18</v>
      </c>
      <c r="I1291" s="57"/>
      <c r="J1291" s="57"/>
      <c r="K1291" s="57"/>
      <c r="L1291" s="57"/>
      <c r="M1291" s="57"/>
      <c r="N1291" s="57"/>
      <c r="O1291" s="57"/>
      <c r="P1291" s="57"/>
      <c r="Q1291" s="57"/>
      <c r="R1291" s="57"/>
      <c r="S1291" s="57"/>
      <c r="T1291" s="57"/>
      <c r="U1291" s="57"/>
    </row>
    <row r="1292" spans="1:21">
      <c r="A1292" s="57"/>
      <c r="B1292" s="179">
        <v>42760</v>
      </c>
      <c r="C1292" s="108" t="s">
        <v>496</v>
      </c>
      <c r="D1292" s="108" t="s">
        <v>504</v>
      </c>
      <c r="E1292" s="108" t="s">
        <v>505</v>
      </c>
      <c r="F1292" s="108" t="s">
        <v>1743</v>
      </c>
      <c r="G1292" s="180">
        <v>517.7645</v>
      </c>
      <c r="H1292" s="180">
        <v>941.39</v>
      </c>
      <c r="I1292" s="57"/>
      <c r="J1292" s="57"/>
      <c r="K1292" s="57"/>
      <c r="L1292" s="57"/>
      <c r="M1292" s="57"/>
      <c r="N1292" s="57"/>
      <c r="O1292" s="57"/>
      <c r="P1292" s="57"/>
      <c r="Q1292" s="57"/>
      <c r="R1292" s="57"/>
      <c r="S1292" s="57"/>
      <c r="T1292" s="57"/>
      <c r="U1292" s="57"/>
    </row>
    <row r="1293" spans="1:21">
      <c r="A1293" s="57"/>
      <c r="B1293" s="179">
        <v>43271</v>
      </c>
      <c r="C1293" s="108" t="s">
        <v>108</v>
      </c>
      <c r="D1293" s="108" t="s">
        <v>510</v>
      </c>
      <c r="E1293" s="108" t="s">
        <v>508</v>
      </c>
      <c r="F1293" s="108" t="s">
        <v>1744</v>
      </c>
      <c r="G1293" s="180">
        <v>8722.3752000000004</v>
      </c>
      <c r="H1293" s="180">
        <v>9911.7900000000009</v>
      </c>
      <c r="I1293" s="57"/>
      <c r="J1293" s="57"/>
      <c r="K1293" s="57"/>
      <c r="L1293" s="57"/>
      <c r="M1293" s="57"/>
      <c r="N1293" s="57"/>
      <c r="O1293" s="57"/>
      <c r="P1293" s="57"/>
      <c r="Q1293" s="57"/>
      <c r="R1293" s="57"/>
      <c r="S1293" s="57"/>
      <c r="T1293" s="57"/>
      <c r="U1293" s="57"/>
    </row>
    <row r="1294" spans="1:21">
      <c r="A1294" s="57"/>
      <c r="B1294" s="179">
        <v>43012</v>
      </c>
      <c r="C1294" s="108" t="s">
        <v>503</v>
      </c>
      <c r="D1294" s="108" t="s">
        <v>528</v>
      </c>
      <c r="E1294" s="108" t="s">
        <v>508</v>
      </c>
      <c r="F1294" s="108" t="s">
        <v>1745</v>
      </c>
      <c r="G1294" s="180">
        <v>8748.7752</v>
      </c>
      <c r="H1294" s="180">
        <v>9941.7900000000009</v>
      </c>
      <c r="I1294" s="57"/>
      <c r="J1294" s="57"/>
      <c r="K1294" s="57"/>
      <c r="L1294" s="57"/>
      <c r="M1294" s="57"/>
      <c r="N1294" s="57"/>
      <c r="O1294" s="57"/>
      <c r="P1294" s="57"/>
      <c r="Q1294" s="57"/>
      <c r="R1294" s="57"/>
      <c r="S1294" s="57"/>
      <c r="T1294" s="57"/>
      <c r="U1294" s="57"/>
    </row>
    <row r="1295" spans="1:21">
      <c r="A1295" s="57"/>
      <c r="B1295" s="179">
        <v>43407</v>
      </c>
      <c r="C1295" s="108" t="s">
        <v>514</v>
      </c>
      <c r="D1295" s="108" t="s">
        <v>500</v>
      </c>
      <c r="E1295" s="108" t="s">
        <v>515</v>
      </c>
      <c r="F1295" s="108" t="s">
        <v>1746</v>
      </c>
      <c r="G1295" s="180">
        <v>1380.9066</v>
      </c>
      <c r="H1295" s="180">
        <v>3732.18</v>
      </c>
      <c r="I1295" s="57"/>
      <c r="J1295" s="57"/>
      <c r="K1295" s="57"/>
      <c r="L1295" s="57"/>
      <c r="M1295" s="57"/>
      <c r="N1295" s="57"/>
      <c r="O1295" s="57"/>
      <c r="P1295" s="57"/>
      <c r="Q1295" s="57"/>
      <c r="R1295" s="57"/>
      <c r="S1295" s="57"/>
      <c r="T1295" s="57"/>
      <c r="U1295" s="57"/>
    </row>
    <row r="1296" spans="1:21">
      <c r="A1296" s="57"/>
      <c r="B1296" s="179">
        <v>42967</v>
      </c>
      <c r="C1296" s="108" t="s">
        <v>115</v>
      </c>
      <c r="D1296" s="108" t="s">
        <v>510</v>
      </c>
      <c r="E1296" s="108" t="s">
        <v>530</v>
      </c>
      <c r="F1296" s="108" t="s">
        <v>1747</v>
      </c>
      <c r="G1296" s="180">
        <v>2368.0572999999999</v>
      </c>
      <c r="H1296" s="180">
        <v>5507.11</v>
      </c>
      <c r="I1296" s="57"/>
      <c r="J1296" s="57"/>
      <c r="K1296" s="57"/>
      <c r="L1296" s="57"/>
      <c r="M1296" s="57"/>
      <c r="N1296" s="57"/>
      <c r="O1296" s="57"/>
      <c r="P1296" s="57"/>
      <c r="Q1296" s="57"/>
      <c r="R1296" s="57"/>
      <c r="S1296" s="57"/>
      <c r="T1296" s="57"/>
      <c r="U1296" s="57"/>
    </row>
    <row r="1297" spans="1:21">
      <c r="A1297" s="57"/>
      <c r="B1297" s="179">
        <v>43345</v>
      </c>
      <c r="C1297" s="108" t="s">
        <v>514</v>
      </c>
      <c r="D1297" s="108" t="s">
        <v>510</v>
      </c>
      <c r="E1297" s="108" t="s">
        <v>498</v>
      </c>
      <c r="F1297" s="108" t="s">
        <v>1748</v>
      </c>
      <c r="G1297" s="180">
        <v>3719.6367999999998</v>
      </c>
      <c r="H1297" s="180">
        <v>4226.8599999999997</v>
      </c>
      <c r="I1297" s="57"/>
      <c r="J1297" s="57"/>
      <c r="K1297" s="57"/>
      <c r="L1297" s="57"/>
      <c r="M1297" s="57"/>
      <c r="N1297" s="57"/>
      <c r="O1297" s="57"/>
      <c r="P1297" s="57"/>
      <c r="Q1297" s="57"/>
      <c r="R1297" s="57"/>
      <c r="S1297" s="57"/>
      <c r="T1297" s="57"/>
      <c r="U1297" s="57"/>
    </row>
    <row r="1298" spans="1:21">
      <c r="A1298" s="57"/>
      <c r="B1298" s="179">
        <v>42937</v>
      </c>
      <c r="C1298" s="108" t="s">
        <v>115</v>
      </c>
      <c r="D1298" s="108" t="s">
        <v>497</v>
      </c>
      <c r="E1298" s="108" t="s">
        <v>569</v>
      </c>
      <c r="F1298" s="108" t="s">
        <v>1749</v>
      </c>
      <c r="G1298" s="180">
        <v>7044.3375000000005</v>
      </c>
      <c r="H1298" s="180">
        <v>9392.4500000000007</v>
      </c>
      <c r="I1298" s="57"/>
      <c r="J1298" s="57"/>
      <c r="K1298" s="57"/>
      <c r="L1298" s="57"/>
      <c r="M1298" s="57"/>
      <c r="N1298" s="57"/>
      <c r="O1298" s="57"/>
      <c r="P1298" s="57"/>
      <c r="Q1298" s="57"/>
      <c r="R1298" s="57"/>
      <c r="S1298" s="57"/>
      <c r="T1298" s="57"/>
      <c r="U1298" s="57"/>
    </row>
    <row r="1299" spans="1:21">
      <c r="A1299" s="57"/>
      <c r="B1299" s="179">
        <v>43377</v>
      </c>
      <c r="C1299" s="108" t="s">
        <v>514</v>
      </c>
      <c r="D1299" s="108" t="s">
        <v>526</v>
      </c>
      <c r="E1299" s="108" t="s">
        <v>522</v>
      </c>
      <c r="F1299" s="108" t="s">
        <v>735</v>
      </c>
      <c r="G1299" s="180">
        <v>3946.7250000000004</v>
      </c>
      <c r="H1299" s="180">
        <v>5262.3</v>
      </c>
      <c r="I1299" s="57"/>
      <c r="J1299" s="57"/>
      <c r="K1299" s="57"/>
      <c r="L1299" s="57"/>
      <c r="M1299" s="57"/>
      <c r="N1299" s="57"/>
      <c r="O1299" s="57"/>
      <c r="P1299" s="57"/>
      <c r="Q1299" s="57"/>
      <c r="R1299" s="57"/>
      <c r="S1299" s="57"/>
      <c r="T1299" s="57"/>
      <c r="U1299" s="57"/>
    </row>
    <row r="1300" spans="1:21">
      <c r="A1300" s="57"/>
      <c r="B1300" s="179">
        <v>42997</v>
      </c>
      <c r="C1300" s="108" t="s">
        <v>514</v>
      </c>
      <c r="D1300" s="108" t="s">
        <v>504</v>
      </c>
      <c r="E1300" s="108" t="s">
        <v>524</v>
      </c>
      <c r="F1300" s="108" t="s">
        <v>1750</v>
      </c>
      <c r="G1300" s="180">
        <v>2145.6071999999999</v>
      </c>
      <c r="H1300" s="180">
        <v>2438.19</v>
      </c>
      <c r="I1300" s="57"/>
      <c r="J1300" s="57"/>
      <c r="K1300" s="57"/>
      <c r="L1300" s="57"/>
      <c r="M1300" s="57"/>
      <c r="N1300" s="57"/>
      <c r="O1300" s="57"/>
      <c r="P1300" s="57"/>
      <c r="Q1300" s="57"/>
      <c r="R1300" s="57"/>
      <c r="S1300" s="57"/>
      <c r="T1300" s="57"/>
      <c r="U1300" s="57"/>
    </row>
    <row r="1301" spans="1:21">
      <c r="A1301" s="57"/>
      <c r="B1301" s="179">
        <v>43457</v>
      </c>
      <c r="C1301" s="108" t="s">
        <v>115</v>
      </c>
      <c r="D1301" s="108" t="s">
        <v>404</v>
      </c>
      <c r="E1301" s="108" t="s">
        <v>535</v>
      </c>
      <c r="F1301" s="108" t="s">
        <v>1751</v>
      </c>
      <c r="G1301" s="180">
        <v>4489.32</v>
      </c>
      <c r="H1301" s="180">
        <v>5985.76</v>
      </c>
      <c r="I1301" s="57"/>
      <c r="J1301" s="57"/>
      <c r="K1301" s="57"/>
      <c r="L1301" s="57"/>
      <c r="M1301" s="57"/>
      <c r="N1301" s="57"/>
      <c r="O1301" s="57"/>
      <c r="P1301" s="57"/>
      <c r="Q1301" s="57"/>
      <c r="R1301" s="57"/>
      <c r="S1301" s="57"/>
      <c r="T1301" s="57"/>
      <c r="U1301" s="57"/>
    </row>
    <row r="1302" spans="1:21">
      <c r="A1302" s="57"/>
      <c r="B1302" s="179">
        <v>42749</v>
      </c>
      <c r="C1302" s="108" t="s">
        <v>108</v>
      </c>
      <c r="D1302" s="108" t="s">
        <v>528</v>
      </c>
      <c r="E1302" s="108" t="s">
        <v>520</v>
      </c>
      <c r="F1302" s="108" t="s">
        <v>1752</v>
      </c>
      <c r="G1302" s="180">
        <v>7063.1880000000001</v>
      </c>
      <c r="H1302" s="180">
        <v>8026.35</v>
      </c>
      <c r="I1302" s="57"/>
      <c r="J1302" s="57"/>
      <c r="K1302" s="57"/>
      <c r="L1302" s="57"/>
      <c r="M1302" s="57"/>
      <c r="N1302" s="57"/>
      <c r="O1302" s="57"/>
      <c r="P1302" s="57"/>
      <c r="Q1302" s="57"/>
      <c r="R1302" s="57"/>
      <c r="S1302" s="57"/>
      <c r="T1302" s="57"/>
      <c r="U1302" s="57"/>
    </row>
    <row r="1303" spans="1:21">
      <c r="A1303" s="57"/>
      <c r="B1303" s="179">
        <v>43268</v>
      </c>
      <c r="C1303" s="108" t="s">
        <v>108</v>
      </c>
      <c r="D1303" s="108" t="s">
        <v>507</v>
      </c>
      <c r="E1303" s="108" t="s">
        <v>522</v>
      </c>
      <c r="F1303" s="108" t="s">
        <v>1753</v>
      </c>
      <c r="G1303" s="180">
        <v>4919.6028000000006</v>
      </c>
      <c r="H1303" s="180">
        <v>7234.71</v>
      </c>
      <c r="I1303" s="57"/>
      <c r="J1303" s="57"/>
      <c r="K1303" s="57"/>
      <c r="L1303" s="57"/>
      <c r="M1303" s="57"/>
      <c r="N1303" s="57"/>
      <c r="O1303" s="57"/>
      <c r="P1303" s="57"/>
      <c r="Q1303" s="57"/>
      <c r="R1303" s="57"/>
      <c r="S1303" s="57"/>
      <c r="T1303" s="57"/>
      <c r="U1303" s="57"/>
    </row>
    <row r="1304" spans="1:21">
      <c r="A1304" s="57"/>
      <c r="B1304" s="179">
        <v>42877</v>
      </c>
      <c r="C1304" s="108" t="s">
        <v>514</v>
      </c>
      <c r="D1304" s="108" t="s">
        <v>528</v>
      </c>
      <c r="E1304" s="108" t="s">
        <v>569</v>
      </c>
      <c r="F1304" s="108" t="s">
        <v>1754</v>
      </c>
      <c r="G1304" s="180">
        <v>3963.8069999999998</v>
      </c>
      <c r="H1304" s="180">
        <v>8808.4599999999991</v>
      </c>
      <c r="I1304" s="57"/>
      <c r="J1304" s="57"/>
      <c r="K1304" s="57"/>
      <c r="L1304" s="57"/>
      <c r="M1304" s="57"/>
      <c r="N1304" s="57"/>
      <c r="O1304" s="57"/>
      <c r="P1304" s="57"/>
      <c r="Q1304" s="57"/>
      <c r="R1304" s="57"/>
      <c r="S1304" s="57"/>
      <c r="T1304" s="57"/>
      <c r="U1304" s="57"/>
    </row>
    <row r="1305" spans="1:21">
      <c r="A1305" s="57"/>
      <c r="B1305" s="179">
        <v>43170</v>
      </c>
      <c r="C1305" s="108" t="s">
        <v>514</v>
      </c>
      <c r="D1305" s="108" t="s">
        <v>526</v>
      </c>
      <c r="E1305" s="108" t="s">
        <v>524</v>
      </c>
      <c r="F1305" s="108" t="s">
        <v>1755</v>
      </c>
      <c r="G1305" s="180">
        <v>3255.3096000000005</v>
      </c>
      <c r="H1305" s="180">
        <v>4787.22</v>
      </c>
      <c r="I1305" s="57"/>
      <c r="J1305" s="57"/>
      <c r="K1305" s="57"/>
      <c r="L1305" s="57"/>
      <c r="M1305" s="57"/>
      <c r="N1305" s="57"/>
      <c r="O1305" s="57"/>
      <c r="P1305" s="57"/>
      <c r="Q1305" s="57"/>
      <c r="R1305" s="57"/>
      <c r="S1305" s="57"/>
      <c r="T1305" s="57"/>
      <c r="U1305" s="57"/>
    </row>
    <row r="1306" spans="1:21">
      <c r="A1306" s="57"/>
      <c r="B1306" s="179">
        <v>42774</v>
      </c>
      <c r="C1306" s="108" t="s">
        <v>514</v>
      </c>
      <c r="D1306" s="108" t="s">
        <v>510</v>
      </c>
      <c r="E1306" s="108" t="s">
        <v>501</v>
      </c>
      <c r="F1306" s="108" t="s">
        <v>1756</v>
      </c>
      <c r="G1306" s="180">
        <v>2180.0416</v>
      </c>
      <c r="H1306" s="180">
        <v>2477.3200000000002</v>
      </c>
      <c r="I1306" s="57"/>
      <c r="J1306" s="57"/>
      <c r="K1306" s="57"/>
      <c r="L1306" s="57"/>
      <c r="M1306" s="57"/>
      <c r="N1306" s="57"/>
      <c r="O1306" s="57"/>
      <c r="P1306" s="57"/>
      <c r="Q1306" s="57"/>
      <c r="R1306" s="57"/>
      <c r="S1306" s="57"/>
      <c r="T1306" s="57"/>
      <c r="U1306" s="57"/>
    </row>
    <row r="1307" spans="1:21">
      <c r="A1307" s="57"/>
      <c r="B1307" s="179">
        <v>43325</v>
      </c>
      <c r="C1307" s="108" t="s">
        <v>514</v>
      </c>
      <c r="D1307" s="108" t="s">
        <v>528</v>
      </c>
      <c r="E1307" s="108" t="s">
        <v>520</v>
      </c>
      <c r="F1307" s="108" t="s">
        <v>1757</v>
      </c>
      <c r="G1307" s="180">
        <v>2791.8868000000002</v>
      </c>
      <c r="H1307" s="180">
        <v>7545.64</v>
      </c>
      <c r="I1307" s="57"/>
      <c r="J1307" s="57"/>
      <c r="K1307" s="57"/>
      <c r="L1307" s="57"/>
      <c r="M1307" s="57"/>
      <c r="N1307" s="57"/>
      <c r="O1307" s="57"/>
      <c r="P1307" s="57"/>
      <c r="Q1307" s="57"/>
      <c r="R1307" s="57"/>
      <c r="S1307" s="57"/>
      <c r="T1307" s="57"/>
      <c r="U1307" s="57"/>
    </row>
    <row r="1308" spans="1:21">
      <c r="A1308" s="57"/>
      <c r="B1308" s="179">
        <v>42910</v>
      </c>
      <c r="C1308" s="108" t="s">
        <v>503</v>
      </c>
      <c r="D1308" s="108" t="s">
        <v>510</v>
      </c>
      <c r="E1308" s="108" t="s">
        <v>505</v>
      </c>
      <c r="F1308" s="108" t="s">
        <v>1758</v>
      </c>
      <c r="G1308" s="180">
        <v>1712.0752</v>
      </c>
      <c r="H1308" s="180">
        <v>1945.54</v>
      </c>
      <c r="I1308" s="57"/>
      <c r="J1308" s="57"/>
      <c r="K1308" s="57"/>
      <c r="L1308" s="57"/>
      <c r="M1308" s="57"/>
      <c r="N1308" s="57"/>
      <c r="O1308" s="57"/>
      <c r="P1308" s="57"/>
      <c r="Q1308" s="57"/>
      <c r="R1308" s="57"/>
      <c r="S1308" s="57"/>
      <c r="T1308" s="57"/>
      <c r="U1308" s="57"/>
    </row>
    <row r="1309" spans="1:21">
      <c r="A1309" s="57"/>
      <c r="B1309" s="179">
        <v>43337</v>
      </c>
      <c r="C1309" s="108" t="s">
        <v>108</v>
      </c>
      <c r="D1309" s="108" t="s">
        <v>510</v>
      </c>
      <c r="E1309" s="108" t="s">
        <v>498</v>
      </c>
      <c r="F1309" s="108" t="s">
        <v>746</v>
      </c>
      <c r="G1309" s="180">
        <v>6362.0567999999994</v>
      </c>
      <c r="H1309" s="180">
        <v>7229.61</v>
      </c>
      <c r="I1309" s="57"/>
      <c r="J1309" s="57"/>
      <c r="K1309" s="57"/>
      <c r="L1309" s="57"/>
      <c r="M1309" s="57"/>
      <c r="N1309" s="57"/>
      <c r="O1309" s="57"/>
      <c r="P1309" s="57"/>
      <c r="Q1309" s="57"/>
      <c r="R1309" s="57"/>
      <c r="S1309" s="57"/>
      <c r="T1309" s="57"/>
      <c r="U1309" s="57"/>
    </row>
    <row r="1310" spans="1:21">
      <c r="A1310" s="57"/>
      <c r="B1310" s="179">
        <v>43078</v>
      </c>
      <c r="C1310" s="108" t="s">
        <v>115</v>
      </c>
      <c r="D1310" s="108" t="s">
        <v>526</v>
      </c>
      <c r="E1310" s="108" t="s">
        <v>501</v>
      </c>
      <c r="F1310" s="108" t="s">
        <v>740</v>
      </c>
      <c r="G1310" s="180">
        <v>6619.0860000000011</v>
      </c>
      <c r="H1310" s="180">
        <v>9733.9500000000007</v>
      </c>
      <c r="I1310" s="57"/>
      <c r="J1310" s="57"/>
      <c r="K1310" s="57"/>
      <c r="L1310" s="57"/>
      <c r="M1310" s="57"/>
      <c r="N1310" s="57"/>
      <c r="O1310" s="57"/>
      <c r="P1310" s="57"/>
      <c r="Q1310" s="57"/>
      <c r="R1310" s="57"/>
      <c r="S1310" s="57"/>
      <c r="T1310" s="57"/>
      <c r="U1310" s="57"/>
    </row>
    <row r="1311" spans="1:21">
      <c r="A1311" s="57"/>
      <c r="B1311" s="179">
        <v>43368</v>
      </c>
      <c r="C1311" s="108" t="s">
        <v>503</v>
      </c>
      <c r="D1311" s="108" t="s">
        <v>500</v>
      </c>
      <c r="E1311" s="108" t="s">
        <v>520</v>
      </c>
      <c r="F1311" s="108" t="s">
        <v>1759</v>
      </c>
      <c r="G1311" s="180">
        <v>4152.5415000000003</v>
      </c>
      <c r="H1311" s="180">
        <v>9227.8700000000008</v>
      </c>
      <c r="I1311" s="57"/>
      <c r="J1311" s="57"/>
      <c r="K1311" s="57"/>
      <c r="L1311" s="57"/>
      <c r="M1311" s="57"/>
      <c r="N1311" s="57"/>
      <c r="O1311" s="57"/>
      <c r="P1311" s="57"/>
      <c r="Q1311" s="57"/>
      <c r="R1311" s="57"/>
      <c r="S1311" s="57"/>
      <c r="T1311" s="57"/>
      <c r="U1311" s="57"/>
    </row>
    <row r="1312" spans="1:21">
      <c r="A1312" s="57"/>
      <c r="B1312" s="179">
        <v>43031</v>
      </c>
      <c r="C1312" s="108" t="s">
        <v>514</v>
      </c>
      <c r="D1312" s="108" t="s">
        <v>497</v>
      </c>
      <c r="E1312" s="108" t="s">
        <v>522</v>
      </c>
      <c r="F1312" s="108" t="s">
        <v>1760</v>
      </c>
      <c r="G1312" s="180">
        <v>1978.9616000000001</v>
      </c>
      <c r="H1312" s="180">
        <v>2248.8200000000002</v>
      </c>
      <c r="I1312" s="57"/>
      <c r="J1312" s="57"/>
      <c r="K1312" s="57"/>
      <c r="L1312" s="57"/>
      <c r="M1312" s="57"/>
      <c r="N1312" s="57"/>
      <c r="O1312" s="57"/>
      <c r="P1312" s="57"/>
      <c r="Q1312" s="57"/>
      <c r="R1312" s="57"/>
      <c r="S1312" s="57"/>
      <c r="T1312" s="57"/>
      <c r="U1312" s="57"/>
    </row>
    <row r="1313" spans="1:21">
      <c r="A1313" s="57"/>
      <c r="B1313" s="179">
        <v>43269</v>
      </c>
      <c r="C1313" s="108" t="s">
        <v>514</v>
      </c>
      <c r="D1313" s="108" t="s">
        <v>526</v>
      </c>
      <c r="E1313" s="108" t="s">
        <v>530</v>
      </c>
      <c r="F1313" s="108" t="s">
        <v>1761</v>
      </c>
      <c r="G1313" s="180">
        <v>2042.1115</v>
      </c>
      <c r="H1313" s="180">
        <v>3712.93</v>
      </c>
      <c r="I1313" s="57"/>
      <c r="J1313" s="57"/>
      <c r="K1313" s="57"/>
      <c r="L1313" s="57"/>
      <c r="M1313" s="57"/>
      <c r="N1313" s="57"/>
      <c r="O1313" s="57"/>
      <c r="P1313" s="57"/>
      <c r="Q1313" s="57"/>
      <c r="R1313" s="57"/>
      <c r="S1313" s="57"/>
      <c r="T1313" s="57"/>
      <c r="U1313" s="57"/>
    </row>
    <row r="1314" spans="1:21">
      <c r="A1314" s="57"/>
      <c r="B1314" s="179">
        <v>43048</v>
      </c>
      <c r="C1314" s="108" t="s">
        <v>514</v>
      </c>
      <c r="D1314" s="108" t="s">
        <v>500</v>
      </c>
      <c r="E1314" s="108" t="s">
        <v>515</v>
      </c>
      <c r="F1314" s="108" t="s">
        <v>1762</v>
      </c>
      <c r="G1314" s="180">
        <v>2245.1492000000003</v>
      </c>
      <c r="H1314" s="180">
        <v>3301.69</v>
      </c>
      <c r="I1314" s="57"/>
      <c r="J1314" s="57"/>
      <c r="K1314" s="57"/>
      <c r="L1314" s="57"/>
      <c r="M1314" s="57"/>
      <c r="N1314" s="57"/>
      <c r="O1314" s="57"/>
      <c r="P1314" s="57"/>
      <c r="Q1314" s="57"/>
      <c r="R1314" s="57"/>
      <c r="S1314" s="57"/>
      <c r="T1314" s="57"/>
      <c r="U1314" s="57"/>
    </row>
    <row r="1315" spans="1:21">
      <c r="A1315" s="57"/>
      <c r="B1315" s="179">
        <v>43306</v>
      </c>
      <c r="C1315" s="108" t="s">
        <v>514</v>
      </c>
      <c r="D1315" s="108" t="s">
        <v>404</v>
      </c>
      <c r="E1315" s="108" t="s">
        <v>508</v>
      </c>
      <c r="F1315" s="108" t="s">
        <v>1763</v>
      </c>
      <c r="G1315" s="180">
        <v>1872.4111999999998</v>
      </c>
      <c r="H1315" s="180">
        <v>2127.7399999999998</v>
      </c>
      <c r="I1315" s="57"/>
      <c r="J1315" s="57"/>
      <c r="K1315" s="57"/>
      <c r="L1315" s="57"/>
      <c r="M1315" s="57"/>
      <c r="N1315" s="57"/>
      <c r="O1315" s="57"/>
      <c r="P1315" s="57"/>
      <c r="Q1315" s="57"/>
      <c r="R1315" s="57"/>
      <c r="S1315" s="57"/>
      <c r="T1315" s="57"/>
      <c r="U1315" s="57"/>
    </row>
    <row r="1316" spans="1:21">
      <c r="A1316" s="57"/>
      <c r="B1316" s="179">
        <v>43046</v>
      </c>
      <c r="C1316" s="108" t="s">
        <v>115</v>
      </c>
      <c r="D1316" s="108" t="s">
        <v>504</v>
      </c>
      <c r="E1316" s="108" t="s">
        <v>520</v>
      </c>
      <c r="F1316" s="108" t="s">
        <v>1764</v>
      </c>
      <c r="G1316" s="180">
        <v>2972.2392</v>
      </c>
      <c r="H1316" s="180">
        <v>4370.9399999999996</v>
      </c>
      <c r="I1316" s="57"/>
      <c r="J1316" s="57"/>
      <c r="K1316" s="57"/>
      <c r="L1316" s="57"/>
      <c r="M1316" s="57"/>
      <c r="N1316" s="57"/>
      <c r="O1316" s="57"/>
      <c r="P1316" s="57"/>
      <c r="Q1316" s="57"/>
      <c r="R1316" s="57"/>
      <c r="S1316" s="57"/>
      <c r="T1316" s="57"/>
      <c r="U1316" s="57"/>
    </row>
    <row r="1317" spans="1:21">
      <c r="A1317" s="57"/>
      <c r="B1317" s="179">
        <v>43235</v>
      </c>
      <c r="C1317" s="108" t="s">
        <v>496</v>
      </c>
      <c r="D1317" s="108" t="s">
        <v>507</v>
      </c>
      <c r="E1317" s="108" t="s">
        <v>530</v>
      </c>
      <c r="F1317" s="108" t="s">
        <v>1745</v>
      </c>
      <c r="G1317" s="180">
        <v>5428.2831999999999</v>
      </c>
      <c r="H1317" s="180">
        <v>9200.48</v>
      </c>
      <c r="I1317" s="57"/>
      <c r="J1317" s="57"/>
      <c r="K1317" s="57"/>
      <c r="L1317" s="57"/>
      <c r="M1317" s="57"/>
      <c r="N1317" s="57"/>
      <c r="O1317" s="57"/>
      <c r="P1317" s="57"/>
      <c r="Q1317" s="57"/>
      <c r="R1317" s="57"/>
      <c r="S1317" s="57"/>
      <c r="T1317" s="57"/>
      <c r="U1317" s="57"/>
    </row>
    <row r="1318" spans="1:21">
      <c r="A1318" s="57"/>
      <c r="B1318" s="179">
        <v>43062</v>
      </c>
      <c r="C1318" s="108" t="s">
        <v>503</v>
      </c>
      <c r="D1318" s="108" t="s">
        <v>526</v>
      </c>
      <c r="E1318" s="108" t="s">
        <v>537</v>
      </c>
      <c r="F1318" s="108" t="s">
        <v>1765</v>
      </c>
      <c r="G1318" s="180">
        <v>1103.6693</v>
      </c>
      <c r="H1318" s="180">
        <v>2982.89</v>
      </c>
      <c r="I1318" s="57"/>
      <c r="J1318" s="57"/>
      <c r="K1318" s="57"/>
      <c r="L1318" s="57"/>
      <c r="M1318" s="57"/>
      <c r="N1318" s="57"/>
      <c r="O1318" s="57"/>
      <c r="P1318" s="57"/>
      <c r="Q1318" s="57"/>
      <c r="R1318" s="57"/>
      <c r="S1318" s="57"/>
      <c r="T1318" s="57"/>
      <c r="U1318" s="57"/>
    </row>
    <row r="1319" spans="1:21">
      <c r="A1319" s="57"/>
      <c r="B1319" s="179">
        <v>43145</v>
      </c>
      <c r="C1319" s="108" t="s">
        <v>496</v>
      </c>
      <c r="D1319" s="108" t="s">
        <v>510</v>
      </c>
      <c r="E1319" s="108" t="s">
        <v>520</v>
      </c>
      <c r="F1319" s="108" t="s">
        <v>1766</v>
      </c>
      <c r="G1319" s="180">
        <v>8318.6202000000012</v>
      </c>
      <c r="H1319" s="180">
        <v>8896.92</v>
      </c>
      <c r="I1319" s="57"/>
      <c r="J1319" s="57"/>
      <c r="K1319" s="57"/>
      <c r="L1319" s="57"/>
      <c r="M1319" s="57"/>
      <c r="N1319" s="57"/>
      <c r="O1319" s="57"/>
      <c r="P1319" s="57"/>
      <c r="Q1319" s="57"/>
      <c r="R1319" s="57"/>
      <c r="S1319" s="57"/>
      <c r="T1319" s="57"/>
      <c r="U1319" s="57"/>
    </row>
    <row r="1320" spans="1:21">
      <c r="A1320" s="57"/>
      <c r="B1320" s="179">
        <v>43048</v>
      </c>
      <c r="C1320" s="108" t="s">
        <v>496</v>
      </c>
      <c r="D1320" s="108" t="s">
        <v>404</v>
      </c>
      <c r="E1320" s="108" t="s">
        <v>569</v>
      </c>
      <c r="F1320" s="108" t="s">
        <v>1767</v>
      </c>
      <c r="G1320" s="180">
        <v>3090.3966</v>
      </c>
      <c r="H1320" s="180">
        <v>5328.27</v>
      </c>
      <c r="I1320" s="57"/>
      <c r="J1320" s="57"/>
      <c r="K1320" s="57"/>
      <c r="L1320" s="57"/>
      <c r="M1320" s="57"/>
      <c r="N1320" s="57"/>
      <c r="O1320" s="57"/>
      <c r="P1320" s="57"/>
      <c r="Q1320" s="57"/>
      <c r="R1320" s="57"/>
      <c r="S1320" s="57"/>
      <c r="T1320" s="57"/>
      <c r="U1320" s="57"/>
    </row>
    <row r="1321" spans="1:21">
      <c r="A1321" s="57"/>
      <c r="B1321" s="179">
        <v>43443</v>
      </c>
      <c r="C1321" s="108" t="s">
        <v>115</v>
      </c>
      <c r="D1321" s="108" t="s">
        <v>500</v>
      </c>
      <c r="E1321" s="108" t="s">
        <v>524</v>
      </c>
      <c r="F1321" s="108" t="s">
        <v>1768</v>
      </c>
      <c r="G1321" s="180">
        <v>2607.7049000000002</v>
      </c>
      <c r="H1321" s="180">
        <v>6064.43</v>
      </c>
      <c r="I1321" s="57"/>
      <c r="J1321" s="57"/>
      <c r="K1321" s="57"/>
      <c r="L1321" s="57"/>
      <c r="M1321" s="57"/>
      <c r="N1321" s="57"/>
      <c r="O1321" s="57"/>
      <c r="P1321" s="57"/>
      <c r="Q1321" s="57"/>
      <c r="R1321" s="57"/>
      <c r="S1321" s="57"/>
      <c r="T1321" s="57"/>
      <c r="U1321" s="57"/>
    </row>
    <row r="1322" spans="1:21">
      <c r="A1322" s="57"/>
      <c r="B1322" s="179">
        <v>42782</v>
      </c>
      <c r="C1322" s="108" t="s">
        <v>514</v>
      </c>
      <c r="D1322" s="108" t="s">
        <v>404</v>
      </c>
      <c r="E1322" s="108" t="s">
        <v>535</v>
      </c>
      <c r="F1322" s="108" t="s">
        <v>1769</v>
      </c>
      <c r="G1322" s="180">
        <v>2235.2264</v>
      </c>
      <c r="H1322" s="180">
        <v>2540.0300000000002</v>
      </c>
      <c r="I1322" s="57"/>
      <c r="J1322" s="57"/>
      <c r="K1322" s="57"/>
      <c r="L1322" s="57"/>
      <c r="M1322" s="57"/>
      <c r="N1322" s="57"/>
      <c r="O1322" s="57"/>
      <c r="P1322" s="57"/>
      <c r="Q1322" s="57"/>
      <c r="R1322" s="57"/>
      <c r="S1322" s="57"/>
      <c r="T1322" s="57"/>
      <c r="U1322" s="57"/>
    </row>
    <row r="1323" spans="1:21">
      <c r="A1323" s="57"/>
      <c r="B1323" s="179">
        <v>43352</v>
      </c>
      <c r="C1323" s="108" t="s">
        <v>503</v>
      </c>
      <c r="D1323" s="108" t="s">
        <v>510</v>
      </c>
      <c r="E1323" s="108" t="s">
        <v>535</v>
      </c>
      <c r="F1323" s="108" t="s">
        <v>1770</v>
      </c>
      <c r="G1323" s="180">
        <v>6992.6384000000007</v>
      </c>
      <c r="H1323" s="180">
        <v>7946.18</v>
      </c>
      <c r="I1323" s="57"/>
      <c r="J1323" s="57"/>
      <c r="K1323" s="57"/>
      <c r="L1323" s="57"/>
      <c r="M1323" s="57"/>
      <c r="N1323" s="57"/>
      <c r="O1323" s="57"/>
      <c r="P1323" s="57"/>
      <c r="Q1323" s="57"/>
      <c r="R1323" s="57"/>
      <c r="S1323" s="57"/>
      <c r="T1323" s="57"/>
      <c r="U1323" s="57"/>
    </row>
    <row r="1324" spans="1:21">
      <c r="A1324" s="57"/>
      <c r="B1324" s="179">
        <v>42744</v>
      </c>
      <c r="C1324" s="108" t="s">
        <v>115</v>
      </c>
      <c r="D1324" s="108" t="s">
        <v>504</v>
      </c>
      <c r="E1324" s="108" t="s">
        <v>498</v>
      </c>
      <c r="F1324" s="108" t="s">
        <v>1771</v>
      </c>
      <c r="G1324" s="180">
        <v>5832.7015999999994</v>
      </c>
      <c r="H1324" s="180">
        <v>6628.07</v>
      </c>
      <c r="I1324" s="57"/>
      <c r="J1324" s="57"/>
      <c r="K1324" s="57"/>
      <c r="L1324" s="57"/>
      <c r="M1324" s="57"/>
      <c r="N1324" s="57"/>
      <c r="O1324" s="57"/>
      <c r="P1324" s="57"/>
      <c r="Q1324" s="57"/>
      <c r="R1324" s="57"/>
      <c r="S1324" s="57"/>
      <c r="T1324" s="57"/>
      <c r="U1324" s="57"/>
    </row>
    <row r="1325" spans="1:21">
      <c r="A1325" s="57"/>
      <c r="B1325" s="179">
        <v>43379</v>
      </c>
      <c r="C1325" s="108" t="s">
        <v>496</v>
      </c>
      <c r="D1325" s="108" t="s">
        <v>504</v>
      </c>
      <c r="E1325" s="108" t="s">
        <v>569</v>
      </c>
      <c r="F1325" s="108" t="s">
        <v>1772</v>
      </c>
      <c r="G1325" s="180">
        <v>5754.3920500000004</v>
      </c>
      <c r="H1325" s="180">
        <v>6154.43</v>
      </c>
      <c r="I1325" s="57"/>
      <c r="J1325" s="57"/>
      <c r="K1325" s="57"/>
      <c r="L1325" s="57"/>
      <c r="M1325" s="57"/>
      <c r="N1325" s="57"/>
      <c r="O1325" s="57"/>
      <c r="P1325" s="57"/>
      <c r="Q1325" s="57"/>
      <c r="R1325" s="57"/>
      <c r="S1325" s="57"/>
      <c r="T1325" s="57"/>
      <c r="U1325" s="57"/>
    </row>
    <row r="1326" spans="1:21">
      <c r="A1326" s="57"/>
      <c r="B1326" s="179">
        <v>42884</v>
      </c>
      <c r="C1326" s="108" t="s">
        <v>496</v>
      </c>
      <c r="D1326" s="108" t="s">
        <v>504</v>
      </c>
      <c r="E1326" s="108" t="s">
        <v>515</v>
      </c>
      <c r="F1326" s="108" t="s">
        <v>1773</v>
      </c>
      <c r="G1326" s="180">
        <v>4263.1784000000007</v>
      </c>
      <c r="H1326" s="180">
        <v>6269.38</v>
      </c>
      <c r="I1326" s="57"/>
      <c r="J1326" s="57"/>
      <c r="K1326" s="57"/>
      <c r="L1326" s="57"/>
      <c r="M1326" s="57"/>
      <c r="N1326" s="57"/>
      <c r="O1326" s="57"/>
      <c r="P1326" s="57"/>
      <c r="Q1326" s="57"/>
      <c r="R1326" s="57"/>
      <c r="S1326" s="57"/>
      <c r="T1326" s="57"/>
      <c r="U1326" s="57"/>
    </row>
    <row r="1327" spans="1:21">
      <c r="A1327" s="57"/>
      <c r="B1327" s="179">
        <v>43174</v>
      </c>
      <c r="C1327" s="108" t="s">
        <v>496</v>
      </c>
      <c r="D1327" s="108" t="s">
        <v>500</v>
      </c>
      <c r="E1327" s="108" t="s">
        <v>530</v>
      </c>
      <c r="F1327" s="108" t="s">
        <v>1774</v>
      </c>
      <c r="G1327" s="180">
        <v>6239.9520000000002</v>
      </c>
      <c r="H1327" s="180">
        <v>9176.4</v>
      </c>
      <c r="I1327" s="57"/>
      <c r="J1327" s="57"/>
      <c r="K1327" s="57"/>
      <c r="L1327" s="57"/>
      <c r="M1327" s="57"/>
      <c r="N1327" s="57"/>
      <c r="O1327" s="57"/>
      <c r="P1327" s="57"/>
      <c r="Q1327" s="57"/>
      <c r="R1327" s="57"/>
      <c r="S1327" s="57"/>
      <c r="T1327" s="57"/>
      <c r="U1327" s="57"/>
    </row>
    <row r="1328" spans="1:21">
      <c r="A1328" s="57"/>
      <c r="B1328" s="179">
        <v>42867</v>
      </c>
      <c r="C1328" s="108" t="s">
        <v>514</v>
      </c>
      <c r="D1328" s="108" t="s">
        <v>528</v>
      </c>
      <c r="E1328" s="108" t="s">
        <v>501</v>
      </c>
      <c r="F1328" s="108" t="s">
        <v>1775</v>
      </c>
      <c r="G1328" s="180">
        <v>366.03380000000004</v>
      </c>
      <c r="H1328" s="180">
        <v>391.48</v>
      </c>
      <c r="I1328" s="57"/>
      <c r="J1328" s="57"/>
      <c r="K1328" s="57"/>
      <c r="L1328" s="57"/>
      <c r="M1328" s="57"/>
      <c r="N1328" s="57"/>
      <c r="O1328" s="57"/>
      <c r="P1328" s="57"/>
      <c r="Q1328" s="57"/>
      <c r="R1328" s="57"/>
      <c r="S1328" s="57"/>
      <c r="T1328" s="57"/>
      <c r="U1328" s="57"/>
    </row>
    <row r="1329" spans="1:21">
      <c r="A1329" s="57"/>
      <c r="B1329" s="179">
        <v>43282</v>
      </c>
      <c r="C1329" s="108" t="s">
        <v>496</v>
      </c>
      <c r="D1329" s="108" t="s">
        <v>507</v>
      </c>
      <c r="E1329" s="108" t="s">
        <v>501</v>
      </c>
      <c r="F1329" s="108" t="s">
        <v>1776</v>
      </c>
      <c r="G1329" s="180">
        <v>3960.8305000000005</v>
      </c>
      <c r="H1329" s="180">
        <v>7201.51</v>
      </c>
      <c r="I1329" s="57"/>
      <c r="J1329" s="57"/>
      <c r="K1329" s="57"/>
      <c r="L1329" s="57"/>
      <c r="M1329" s="57"/>
      <c r="N1329" s="57"/>
      <c r="O1329" s="57"/>
      <c r="P1329" s="57"/>
      <c r="Q1329" s="57"/>
      <c r="R1329" s="57"/>
      <c r="S1329" s="57"/>
      <c r="T1329" s="57"/>
      <c r="U1329" s="57"/>
    </row>
    <row r="1330" spans="1:21">
      <c r="A1330" s="57"/>
      <c r="B1330" s="179">
        <v>43037</v>
      </c>
      <c r="C1330" s="108" t="s">
        <v>108</v>
      </c>
      <c r="D1330" s="108" t="s">
        <v>526</v>
      </c>
      <c r="E1330" s="108" t="s">
        <v>501</v>
      </c>
      <c r="F1330" s="108" t="s">
        <v>1777</v>
      </c>
      <c r="G1330" s="180">
        <v>89.3673</v>
      </c>
      <c r="H1330" s="180">
        <v>151.47</v>
      </c>
      <c r="I1330" s="57"/>
      <c r="J1330" s="57"/>
      <c r="K1330" s="57"/>
      <c r="L1330" s="57"/>
      <c r="M1330" s="57"/>
      <c r="N1330" s="57"/>
      <c r="O1330" s="57"/>
      <c r="P1330" s="57"/>
      <c r="Q1330" s="57"/>
      <c r="R1330" s="57"/>
      <c r="S1330" s="57"/>
      <c r="T1330" s="57"/>
      <c r="U1330" s="57"/>
    </row>
    <row r="1331" spans="1:21">
      <c r="A1331" s="57"/>
      <c r="B1331" s="179">
        <v>43461</v>
      </c>
      <c r="C1331" s="108" t="s">
        <v>115</v>
      </c>
      <c r="D1331" s="108" t="s">
        <v>404</v>
      </c>
      <c r="E1331" s="108" t="s">
        <v>522</v>
      </c>
      <c r="F1331" s="108" t="s">
        <v>1778</v>
      </c>
      <c r="G1331" s="180">
        <v>2325.6495</v>
      </c>
      <c r="H1331" s="180">
        <v>5168.1099999999997</v>
      </c>
      <c r="I1331" s="57"/>
      <c r="J1331" s="57"/>
      <c r="K1331" s="57"/>
      <c r="L1331" s="57"/>
      <c r="M1331" s="57"/>
      <c r="N1331" s="57"/>
      <c r="O1331" s="57"/>
      <c r="P1331" s="57"/>
      <c r="Q1331" s="57"/>
      <c r="R1331" s="57"/>
      <c r="S1331" s="57"/>
      <c r="T1331" s="57"/>
      <c r="U1331" s="57"/>
    </row>
    <row r="1332" spans="1:21">
      <c r="A1332" s="57"/>
      <c r="B1332" s="179">
        <v>42989</v>
      </c>
      <c r="C1332" s="108" t="s">
        <v>496</v>
      </c>
      <c r="D1332" s="108" t="s">
        <v>507</v>
      </c>
      <c r="E1332" s="108" t="s">
        <v>522</v>
      </c>
      <c r="F1332" s="108" t="s">
        <v>1779</v>
      </c>
      <c r="G1332" s="180">
        <v>2715.5425999999998</v>
      </c>
      <c r="H1332" s="180">
        <v>4681.97</v>
      </c>
      <c r="I1332" s="57"/>
      <c r="J1332" s="57"/>
      <c r="K1332" s="57"/>
      <c r="L1332" s="57"/>
      <c r="M1332" s="57"/>
      <c r="N1332" s="57"/>
      <c r="O1332" s="57"/>
      <c r="P1332" s="57"/>
      <c r="Q1332" s="57"/>
      <c r="R1332" s="57"/>
      <c r="S1332" s="57"/>
      <c r="T1332" s="57"/>
      <c r="U1332" s="57"/>
    </row>
    <row r="1333" spans="1:21">
      <c r="A1333" s="57"/>
      <c r="B1333" s="179">
        <v>43258</v>
      </c>
      <c r="C1333" s="108" t="s">
        <v>108</v>
      </c>
      <c r="D1333" s="108" t="s">
        <v>528</v>
      </c>
      <c r="E1333" s="108" t="s">
        <v>530</v>
      </c>
      <c r="F1333" s="108" t="s">
        <v>1780</v>
      </c>
      <c r="G1333" s="180">
        <v>4687.9021999999995</v>
      </c>
      <c r="H1333" s="180">
        <v>8082.59</v>
      </c>
      <c r="I1333" s="57"/>
      <c r="J1333" s="57"/>
      <c r="K1333" s="57"/>
      <c r="L1333" s="57"/>
      <c r="M1333" s="57"/>
      <c r="N1333" s="57"/>
      <c r="O1333" s="57"/>
      <c r="P1333" s="57"/>
      <c r="Q1333" s="57"/>
      <c r="R1333" s="57"/>
      <c r="S1333" s="57"/>
      <c r="T1333" s="57"/>
      <c r="U1333" s="57"/>
    </row>
    <row r="1334" spans="1:21">
      <c r="A1334" s="57"/>
      <c r="B1334" s="179">
        <v>43011</v>
      </c>
      <c r="C1334" s="108" t="s">
        <v>496</v>
      </c>
      <c r="D1334" s="108" t="s">
        <v>526</v>
      </c>
      <c r="E1334" s="108" t="s">
        <v>524</v>
      </c>
      <c r="F1334" s="108" t="s">
        <v>1781</v>
      </c>
      <c r="G1334" s="180">
        <v>4853.282400000001</v>
      </c>
      <c r="H1334" s="180">
        <v>7137.18</v>
      </c>
      <c r="I1334" s="57"/>
      <c r="J1334" s="57"/>
      <c r="K1334" s="57"/>
      <c r="L1334" s="57"/>
      <c r="M1334" s="57"/>
      <c r="N1334" s="57"/>
      <c r="O1334" s="57"/>
      <c r="P1334" s="57"/>
      <c r="Q1334" s="57"/>
      <c r="R1334" s="57"/>
      <c r="S1334" s="57"/>
      <c r="T1334" s="57"/>
      <c r="U1334" s="57"/>
    </row>
    <row r="1335" spans="1:21">
      <c r="A1335" s="57"/>
      <c r="B1335" s="179">
        <v>43143</v>
      </c>
      <c r="C1335" s="108" t="s">
        <v>496</v>
      </c>
      <c r="D1335" s="108" t="s">
        <v>500</v>
      </c>
      <c r="E1335" s="108" t="s">
        <v>511</v>
      </c>
      <c r="F1335" s="108" t="s">
        <v>1782</v>
      </c>
      <c r="G1335" s="180">
        <v>1100.8875</v>
      </c>
      <c r="H1335" s="180">
        <v>1467.85</v>
      </c>
      <c r="I1335" s="57"/>
      <c r="J1335" s="57"/>
      <c r="K1335" s="57"/>
      <c r="L1335" s="57"/>
      <c r="M1335" s="57"/>
      <c r="N1335" s="57"/>
      <c r="O1335" s="57"/>
      <c r="P1335" s="57"/>
      <c r="Q1335" s="57"/>
      <c r="R1335" s="57"/>
      <c r="S1335" s="57"/>
      <c r="T1335" s="57"/>
      <c r="U1335" s="57"/>
    </row>
    <row r="1336" spans="1:21">
      <c r="A1336" s="57"/>
      <c r="B1336" s="179">
        <v>42892</v>
      </c>
      <c r="C1336" s="108" t="s">
        <v>496</v>
      </c>
      <c r="D1336" s="108" t="s">
        <v>528</v>
      </c>
      <c r="E1336" s="108" t="s">
        <v>515</v>
      </c>
      <c r="F1336" s="108" t="s">
        <v>1783</v>
      </c>
      <c r="G1336" s="180">
        <v>1802.8735999999999</v>
      </c>
      <c r="H1336" s="180">
        <v>2048.7199999999998</v>
      </c>
      <c r="I1336" s="57"/>
      <c r="J1336" s="57"/>
      <c r="K1336" s="57"/>
      <c r="L1336" s="57"/>
      <c r="M1336" s="57"/>
      <c r="N1336" s="57"/>
      <c r="O1336" s="57"/>
      <c r="P1336" s="57"/>
      <c r="Q1336" s="57"/>
      <c r="R1336" s="57"/>
      <c r="S1336" s="57"/>
      <c r="T1336" s="57"/>
      <c r="U1336" s="57"/>
    </row>
    <row r="1337" spans="1:21">
      <c r="A1337" s="57"/>
      <c r="B1337" s="179">
        <v>43128</v>
      </c>
      <c r="C1337" s="108" t="s">
        <v>108</v>
      </c>
      <c r="D1337" s="108" t="s">
        <v>528</v>
      </c>
      <c r="E1337" s="108" t="s">
        <v>501</v>
      </c>
      <c r="F1337" s="108" t="s">
        <v>1784</v>
      </c>
      <c r="G1337" s="180">
        <v>1917.8987</v>
      </c>
      <c r="H1337" s="180">
        <v>5183.51</v>
      </c>
      <c r="I1337" s="57"/>
      <c r="J1337" s="57"/>
      <c r="K1337" s="57"/>
      <c r="L1337" s="57"/>
      <c r="M1337" s="57"/>
      <c r="N1337" s="57"/>
      <c r="O1337" s="57"/>
      <c r="P1337" s="57"/>
      <c r="Q1337" s="57"/>
      <c r="R1337" s="57"/>
      <c r="S1337" s="57"/>
      <c r="T1337" s="57"/>
      <c r="U1337" s="57"/>
    </row>
    <row r="1338" spans="1:21">
      <c r="A1338" s="57"/>
      <c r="B1338" s="179">
        <v>42865</v>
      </c>
      <c r="C1338" s="108" t="s">
        <v>503</v>
      </c>
      <c r="D1338" s="108" t="s">
        <v>404</v>
      </c>
      <c r="E1338" s="108" t="s">
        <v>508</v>
      </c>
      <c r="F1338" s="108" t="s">
        <v>1785</v>
      </c>
      <c r="G1338" s="180">
        <v>3475.9285000000004</v>
      </c>
      <c r="H1338" s="180">
        <v>6319.87</v>
      </c>
      <c r="I1338" s="57"/>
      <c r="J1338" s="57"/>
      <c r="K1338" s="57"/>
      <c r="L1338" s="57"/>
      <c r="M1338" s="57"/>
      <c r="N1338" s="57"/>
      <c r="O1338" s="57"/>
      <c r="P1338" s="57"/>
      <c r="Q1338" s="57"/>
      <c r="R1338" s="57"/>
      <c r="S1338" s="57"/>
      <c r="T1338" s="57"/>
      <c r="U1338" s="57"/>
    </row>
    <row r="1339" spans="1:21">
      <c r="A1339" s="57"/>
      <c r="B1339" s="179">
        <v>43346</v>
      </c>
      <c r="C1339" s="108" t="s">
        <v>115</v>
      </c>
      <c r="D1339" s="108" t="s">
        <v>510</v>
      </c>
      <c r="E1339" s="108" t="s">
        <v>505</v>
      </c>
      <c r="F1339" s="108" t="s">
        <v>1786</v>
      </c>
      <c r="G1339" s="180">
        <v>3514.2808000000005</v>
      </c>
      <c r="H1339" s="180">
        <v>5168.0600000000004</v>
      </c>
      <c r="I1339" s="57"/>
      <c r="J1339" s="57"/>
      <c r="K1339" s="57"/>
      <c r="L1339" s="57"/>
      <c r="M1339" s="57"/>
      <c r="N1339" s="57"/>
      <c r="O1339" s="57"/>
      <c r="P1339" s="57"/>
      <c r="Q1339" s="57"/>
      <c r="R1339" s="57"/>
      <c r="S1339" s="57"/>
      <c r="T1339" s="57"/>
      <c r="U1339" s="57"/>
    </row>
    <row r="1340" spans="1:21">
      <c r="A1340" s="57"/>
      <c r="B1340" s="179">
        <v>43056</v>
      </c>
      <c r="C1340" s="108" t="s">
        <v>514</v>
      </c>
      <c r="D1340" s="108" t="s">
        <v>404</v>
      </c>
      <c r="E1340" s="108" t="s">
        <v>535</v>
      </c>
      <c r="F1340" s="108" t="s">
        <v>1787</v>
      </c>
      <c r="G1340" s="180">
        <v>4996.3206</v>
      </c>
      <c r="H1340" s="180">
        <v>8468.34</v>
      </c>
      <c r="I1340" s="57"/>
      <c r="J1340" s="57"/>
      <c r="K1340" s="57"/>
      <c r="L1340" s="57"/>
      <c r="M1340" s="57"/>
      <c r="N1340" s="57"/>
      <c r="O1340" s="57"/>
      <c r="P1340" s="57"/>
      <c r="Q1340" s="57"/>
      <c r="R1340" s="57"/>
      <c r="S1340" s="57"/>
      <c r="T1340" s="57"/>
      <c r="U1340" s="57"/>
    </row>
    <row r="1341" spans="1:21">
      <c r="A1341" s="57"/>
      <c r="B1341" s="179">
        <v>43218</v>
      </c>
      <c r="C1341" s="108" t="s">
        <v>108</v>
      </c>
      <c r="D1341" s="108" t="s">
        <v>510</v>
      </c>
      <c r="E1341" s="108" t="s">
        <v>508</v>
      </c>
      <c r="F1341" s="108" t="s">
        <v>1788</v>
      </c>
      <c r="G1341" s="180">
        <v>2659.6845999999996</v>
      </c>
      <c r="H1341" s="180">
        <v>4507.9399999999996</v>
      </c>
      <c r="I1341" s="57"/>
      <c r="J1341" s="57"/>
      <c r="K1341" s="57"/>
      <c r="L1341" s="57"/>
      <c r="M1341" s="57"/>
      <c r="N1341" s="57"/>
      <c r="O1341" s="57"/>
      <c r="P1341" s="57"/>
      <c r="Q1341" s="57"/>
      <c r="R1341" s="57"/>
      <c r="S1341" s="57"/>
      <c r="T1341" s="57"/>
      <c r="U1341" s="57"/>
    </row>
    <row r="1342" spans="1:21">
      <c r="A1342" s="57"/>
      <c r="B1342" s="179">
        <v>43064</v>
      </c>
      <c r="C1342" s="108" t="s">
        <v>514</v>
      </c>
      <c r="D1342" s="108" t="s">
        <v>500</v>
      </c>
      <c r="E1342" s="108" t="s">
        <v>569</v>
      </c>
      <c r="F1342" s="108" t="s">
        <v>1789</v>
      </c>
      <c r="G1342" s="180">
        <v>3066.8078999999998</v>
      </c>
      <c r="H1342" s="180">
        <v>8288.67</v>
      </c>
      <c r="I1342" s="57"/>
      <c r="J1342" s="57"/>
      <c r="K1342" s="57"/>
      <c r="L1342" s="57"/>
      <c r="M1342" s="57"/>
      <c r="N1342" s="57"/>
      <c r="O1342" s="57"/>
      <c r="P1342" s="57"/>
      <c r="Q1342" s="57"/>
      <c r="R1342" s="57"/>
      <c r="S1342" s="57"/>
      <c r="T1342" s="57"/>
      <c r="U1342" s="57"/>
    </row>
    <row r="1343" spans="1:21">
      <c r="A1343" s="57"/>
      <c r="B1343" s="179">
        <v>43331</v>
      </c>
      <c r="C1343" s="108" t="s">
        <v>108</v>
      </c>
      <c r="D1343" s="108" t="s">
        <v>507</v>
      </c>
      <c r="E1343" s="108" t="s">
        <v>530</v>
      </c>
      <c r="F1343" s="108" t="s">
        <v>1790</v>
      </c>
      <c r="G1343" s="180">
        <v>1427.2638999999999</v>
      </c>
      <c r="H1343" s="180">
        <v>3857.47</v>
      </c>
      <c r="I1343" s="57"/>
      <c r="J1343" s="57"/>
      <c r="K1343" s="57"/>
      <c r="L1343" s="57"/>
      <c r="M1343" s="57"/>
      <c r="N1343" s="57"/>
      <c r="O1343" s="57"/>
      <c r="P1343" s="57"/>
      <c r="Q1343" s="57"/>
      <c r="R1343" s="57"/>
      <c r="S1343" s="57"/>
      <c r="T1343" s="57"/>
      <c r="U1343" s="57"/>
    </row>
    <row r="1344" spans="1:21">
      <c r="A1344" s="57"/>
      <c r="B1344" s="179">
        <v>42829</v>
      </c>
      <c r="C1344" s="108" t="s">
        <v>514</v>
      </c>
      <c r="D1344" s="108" t="s">
        <v>404</v>
      </c>
      <c r="E1344" s="108" t="s">
        <v>520</v>
      </c>
      <c r="F1344" s="108" t="s">
        <v>1791</v>
      </c>
      <c r="G1344" s="180">
        <v>4973.4025000000001</v>
      </c>
      <c r="H1344" s="180">
        <v>9042.5499999999993</v>
      </c>
      <c r="I1344" s="57"/>
      <c r="J1344" s="57"/>
      <c r="K1344" s="57"/>
      <c r="L1344" s="57"/>
      <c r="M1344" s="57"/>
      <c r="N1344" s="57"/>
      <c r="O1344" s="57"/>
      <c r="P1344" s="57"/>
      <c r="Q1344" s="57"/>
      <c r="R1344" s="57"/>
      <c r="S1344" s="57"/>
      <c r="T1344" s="57"/>
      <c r="U1344" s="57"/>
    </row>
    <row r="1345" spans="1:21">
      <c r="A1345" s="57"/>
      <c r="B1345" s="179">
        <v>43190</v>
      </c>
      <c r="C1345" s="108" t="s">
        <v>108</v>
      </c>
      <c r="D1345" s="108" t="s">
        <v>504</v>
      </c>
      <c r="E1345" s="108" t="s">
        <v>524</v>
      </c>
      <c r="F1345" s="108" t="s">
        <v>1792</v>
      </c>
      <c r="G1345" s="180">
        <v>2899.864</v>
      </c>
      <c r="H1345" s="180">
        <v>3295.3</v>
      </c>
      <c r="I1345" s="57"/>
      <c r="J1345" s="57"/>
      <c r="K1345" s="57"/>
      <c r="L1345" s="57"/>
      <c r="M1345" s="57"/>
      <c r="N1345" s="57"/>
      <c r="O1345" s="57"/>
      <c r="P1345" s="57"/>
      <c r="Q1345" s="57"/>
      <c r="R1345" s="57"/>
      <c r="S1345" s="57"/>
      <c r="T1345" s="57"/>
      <c r="U1345" s="57"/>
    </row>
    <row r="1346" spans="1:21">
      <c r="A1346" s="57"/>
      <c r="B1346" s="179">
        <v>43084</v>
      </c>
      <c r="C1346" s="108" t="s">
        <v>514</v>
      </c>
      <c r="D1346" s="108" t="s">
        <v>504</v>
      </c>
      <c r="E1346" s="108" t="s">
        <v>530</v>
      </c>
      <c r="F1346" s="108" t="s">
        <v>1793</v>
      </c>
      <c r="G1346" s="180">
        <v>1838.2328</v>
      </c>
      <c r="H1346" s="180">
        <v>4274.96</v>
      </c>
      <c r="I1346" s="57"/>
      <c r="J1346" s="57"/>
      <c r="K1346" s="57"/>
      <c r="L1346" s="57"/>
      <c r="M1346" s="57"/>
      <c r="N1346" s="57"/>
      <c r="O1346" s="57"/>
      <c r="P1346" s="57"/>
      <c r="Q1346" s="57"/>
      <c r="R1346" s="57"/>
      <c r="S1346" s="57"/>
      <c r="T1346" s="57"/>
      <c r="U1346" s="57"/>
    </row>
    <row r="1347" spans="1:21">
      <c r="A1347" s="57"/>
      <c r="B1347" s="179">
        <v>43135</v>
      </c>
      <c r="C1347" s="108" t="s">
        <v>108</v>
      </c>
      <c r="D1347" s="108" t="s">
        <v>500</v>
      </c>
      <c r="E1347" s="108" t="s">
        <v>498</v>
      </c>
      <c r="F1347" s="108" t="s">
        <v>1705</v>
      </c>
      <c r="G1347" s="180">
        <v>4457.7246999999998</v>
      </c>
      <c r="H1347" s="180">
        <v>4767.62</v>
      </c>
      <c r="I1347" s="57"/>
      <c r="J1347" s="57"/>
      <c r="K1347" s="57"/>
      <c r="L1347" s="57"/>
      <c r="M1347" s="57"/>
      <c r="N1347" s="57"/>
      <c r="O1347" s="57"/>
      <c r="P1347" s="57"/>
      <c r="Q1347" s="57"/>
      <c r="R1347" s="57"/>
      <c r="S1347" s="57"/>
      <c r="T1347" s="57"/>
      <c r="U1347" s="57"/>
    </row>
    <row r="1348" spans="1:21">
      <c r="A1348" s="57"/>
      <c r="B1348" s="179">
        <v>42857</v>
      </c>
      <c r="C1348" s="108" t="s">
        <v>496</v>
      </c>
      <c r="D1348" s="108" t="s">
        <v>500</v>
      </c>
      <c r="E1348" s="108" t="s">
        <v>508</v>
      </c>
      <c r="F1348" s="108" t="s">
        <v>1794</v>
      </c>
      <c r="G1348" s="180">
        <v>1265.308</v>
      </c>
      <c r="H1348" s="180">
        <v>1437.85</v>
      </c>
      <c r="I1348" s="57"/>
      <c r="J1348" s="57"/>
      <c r="K1348" s="57"/>
      <c r="L1348" s="57"/>
      <c r="M1348" s="57"/>
      <c r="N1348" s="57"/>
      <c r="O1348" s="57"/>
      <c r="P1348" s="57"/>
      <c r="Q1348" s="57"/>
      <c r="R1348" s="57"/>
      <c r="S1348" s="57"/>
      <c r="T1348" s="57"/>
      <c r="U1348" s="57"/>
    </row>
    <row r="1349" spans="1:21">
      <c r="A1349" s="57"/>
      <c r="B1349" s="179">
        <v>43224</v>
      </c>
      <c r="C1349" s="108" t="s">
        <v>108</v>
      </c>
      <c r="D1349" s="108" t="s">
        <v>500</v>
      </c>
      <c r="E1349" s="108" t="s">
        <v>537</v>
      </c>
      <c r="F1349" s="108" t="s">
        <v>658</v>
      </c>
      <c r="G1349" s="180">
        <v>5376.2628999999997</v>
      </c>
      <c r="H1349" s="180">
        <v>9112.31</v>
      </c>
      <c r="I1349" s="57"/>
      <c r="J1349" s="57"/>
      <c r="K1349" s="57"/>
      <c r="L1349" s="57"/>
      <c r="M1349" s="57"/>
      <c r="N1349" s="57"/>
      <c r="O1349" s="57"/>
      <c r="P1349" s="57"/>
      <c r="Q1349" s="57"/>
      <c r="R1349" s="57"/>
      <c r="S1349" s="57"/>
      <c r="T1349" s="57"/>
      <c r="U1349" s="57"/>
    </row>
    <row r="1350" spans="1:21">
      <c r="A1350" s="57"/>
      <c r="B1350" s="179">
        <v>42939</v>
      </c>
      <c r="C1350" s="108" t="s">
        <v>514</v>
      </c>
      <c r="D1350" s="108" t="s">
        <v>404</v>
      </c>
      <c r="E1350" s="108" t="s">
        <v>508</v>
      </c>
      <c r="F1350" s="108" t="s">
        <v>1795</v>
      </c>
      <c r="G1350" s="180">
        <v>3913.0965000000001</v>
      </c>
      <c r="H1350" s="180">
        <v>8695.77</v>
      </c>
      <c r="I1350" s="57"/>
      <c r="J1350" s="57"/>
      <c r="K1350" s="57"/>
      <c r="L1350" s="57"/>
      <c r="M1350" s="57"/>
      <c r="N1350" s="57"/>
      <c r="O1350" s="57"/>
      <c r="P1350" s="57"/>
      <c r="Q1350" s="57"/>
      <c r="R1350" s="57"/>
      <c r="S1350" s="57"/>
      <c r="T1350" s="57"/>
      <c r="U1350" s="57"/>
    </row>
    <row r="1351" spans="1:21">
      <c r="A1351" s="57"/>
      <c r="B1351" s="179">
        <v>43184</v>
      </c>
      <c r="C1351" s="108" t="s">
        <v>514</v>
      </c>
      <c r="D1351" s="108" t="s">
        <v>504</v>
      </c>
      <c r="E1351" s="108" t="s">
        <v>535</v>
      </c>
      <c r="F1351" s="108" t="s">
        <v>1796</v>
      </c>
      <c r="G1351" s="180">
        <v>3382.6940000000004</v>
      </c>
      <c r="H1351" s="180">
        <v>4974.55</v>
      </c>
      <c r="I1351" s="57"/>
      <c r="J1351" s="57"/>
      <c r="K1351" s="57"/>
      <c r="L1351" s="57"/>
      <c r="M1351" s="57"/>
      <c r="N1351" s="57"/>
      <c r="O1351" s="57"/>
      <c r="P1351" s="57"/>
      <c r="Q1351" s="57"/>
      <c r="R1351" s="57"/>
      <c r="S1351" s="57"/>
      <c r="T1351" s="57"/>
      <c r="U1351" s="57"/>
    </row>
    <row r="1352" spans="1:21">
      <c r="A1352" s="57"/>
      <c r="B1352" s="179">
        <v>42837</v>
      </c>
      <c r="C1352" s="108" t="s">
        <v>108</v>
      </c>
      <c r="D1352" s="108" t="s">
        <v>507</v>
      </c>
      <c r="E1352" s="108" t="s">
        <v>511</v>
      </c>
      <c r="F1352" s="108" t="s">
        <v>1216</v>
      </c>
      <c r="G1352" s="180">
        <v>751.75649999999996</v>
      </c>
      <c r="H1352" s="180">
        <v>1670.57</v>
      </c>
      <c r="I1352" s="57"/>
      <c r="J1352" s="57"/>
      <c r="K1352" s="57"/>
      <c r="L1352" s="57"/>
      <c r="M1352" s="57"/>
      <c r="N1352" s="57"/>
      <c r="O1352" s="57"/>
      <c r="P1352" s="57"/>
      <c r="Q1352" s="57"/>
      <c r="R1352" s="57"/>
      <c r="S1352" s="57"/>
      <c r="T1352" s="57"/>
      <c r="U1352" s="57"/>
    </row>
    <row r="1353" spans="1:21">
      <c r="A1353" s="57"/>
      <c r="B1353" s="179">
        <v>43276</v>
      </c>
      <c r="C1353" s="108" t="s">
        <v>115</v>
      </c>
      <c r="D1353" s="108" t="s">
        <v>500</v>
      </c>
      <c r="E1353" s="108" t="s">
        <v>530</v>
      </c>
      <c r="F1353" s="108" t="s">
        <v>1797</v>
      </c>
      <c r="G1353" s="180">
        <v>3633.498</v>
      </c>
      <c r="H1353" s="180">
        <v>6606.36</v>
      </c>
      <c r="I1353" s="57"/>
      <c r="J1353" s="57"/>
      <c r="K1353" s="57"/>
      <c r="L1353" s="57"/>
      <c r="M1353" s="57"/>
      <c r="N1353" s="57"/>
      <c r="O1353" s="57"/>
      <c r="P1353" s="57"/>
      <c r="Q1353" s="57"/>
      <c r="R1353" s="57"/>
      <c r="S1353" s="57"/>
      <c r="T1353" s="57"/>
      <c r="U1353" s="57"/>
    </row>
    <row r="1354" spans="1:21">
      <c r="A1354" s="57"/>
      <c r="B1354" s="179">
        <v>42994</v>
      </c>
      <c r="C1354" s="108" t="s">
        <v>108</v>
      </c>
      <c r="D1354" s="108" t="s">
        <v>500</v>
      </c>
      <c r="E1354" s="108" t="s">
        <v>520</v>
      </c>
      <c r="F1354" s="108" t="s">
        <v>1798</v>
      </c>
      <c r="G1354" s="180">
        <v>5286.0675000000001</v>
      </c>
      <c r="H1354" s="180">
        <v>7048.09</v>
      </c>
      <c r="I1354" s="57"/>
      <c r="J1354" s="57"/>
      <c r="K1354" s="57"/>
      <c r="L1354" s="57"/>
      <c r="M1354" s="57"/>
      <c r="N1354" s="57"/>
      <c r="O1354" s="57"/>
      <c r="P1354" s="57"/>
      <c r="Q1354" s="57"/>
      <c r="R1354" s="57"/>
      <c r="S1354" s="57"/>
      <c r="T1354" s="57"/>
      <c r="U1354" s="57"/>
    </row>
    <row r="1355" spans="1:21">
      <c r="A1355" s="57"/>
      <c r="B1355" s="179">
        <v>43186</v>
      </c>
      <c r="C1355" s="108" t="s">
        <v>115</v>
      </c>
      <c r="D1355" s="108" t="s">
        <v>510</v>
      </c>
      <c r="E1355" s="108" t="s">
        <v>511</v>
      </c>
      <c r="F1355" s="108" t="s">
        <v>1799</v>
      </c>
      <c r="G1355" s="180">
        <v>5943.5551999999998</v>
      </c>
      <c r="H1355" s="180">
        <v>6754.04</v>
      </c>
      <c r="I1355" s="57"/>
      <c r="J1355" s="57"/>
      <c r="K1355" s="57"/>
      <c r="L1355" s="57"/>
      <c r="M1355" s="57"/>
      <c r="N1355" s="57"/>
      <c r="O1355" s="57"/>
      <c r="P1355" s="57"/>
      <c r="Q1355" s="57"/>
      <c r="R1355" s="57"/>
      <c r="S1355" s="57"/>
      <c r="T1355" s="57"/>
      <c r="U1355" s="57"/>
    </row>
    <row r="1356" spans="1:21">
      <c r="A1356" s="57"/>
      <c r="B1356" s="179">
        <v>42904</v>
      </c>
      <c r="C1356" s="108" t="s">
        <v>115</v>
      </c>
      <c r="D1356" s="108" t="s">
        <v>507</v>
      </c>
      <c r="E1356" s="108" t="s">
        <v>569</v>
      </c>
      <c r="F1356" s="108" t="s">
        <v>1800</v>
      </c>
      <c r="G1356" s="180">
        <v>175.79639999999998</v>
      </c>
      <c r="H1356" s="180">
        <v>297.95999999999998</v>
      </c>
      <c r="I1356" s="57"/>
      <c r="J1356" s="57"/>
      <c r="K1356" s="57"/>
      <c r="L1356" s="57"/>
      <c r="M1356" s="57"/>
      <c r="N1356" s="57"/>
      <c r="O1356" s="57"/>
      <c r="P1356" s="57"/>
      <c r="Q1356" s="57"/>
      <c r="R1356" s="57"/>
      <c r="S1356" s="57"/>
      <c r="T1356" s="57"/>
      <c r="U1356" s="57"/>
    </row>
    <row r="1357" spans="1:21">
      <c r="A1357" s="57"/>
      <c r="B1357" s="179">
        <v>43298</v>
      </c>
      <c r="C1357" s="108" t="s">
        <v>514</v>
      </c>
      <c r="D1357" s="108" t="s">
        <v>504</v>
      </c>
      <c r="E1357" s="108" t="s">
        <v>530</v>
      </c>
      <c r="F1357" s="108" t="s">
        <v>1801</v>
      </c>
      <c r="G1357" s="180">
        <v>5456.0013999999992</v>
      </c>
      <c r="H1357" s="180">
        <v>9247.4599999999991</v>
      </c>
      <c r="I1357" s="57"/>
      <c r="J1357" s="57"/>
      <c r="K1357" s="57"/>
      <c r="L1357" s="57"/>
      <c r="M1357" s="57"/>
      <c r="N1357" s="57"/>
      <c r="O1357" s="57"/>
      <c r="P1357" s="57"/>
      <c r="Q1357" s="57"/>
      <c r="R1357" s="57"/>
      <c r="S1357" s="57"/>
      <c r="T1357" s="57"/>
      <c r="U1357" s="57"/>
    </row>
    <row r="1358" spans="1:21">
      <c r="A1358" s="57"/>
      <c r="B1358" s="179">
        <v>42969</v>
      </c>
      <c r="C1358" s="108" t="s">
        <v>503</v>
      </c>
      <c r="D1358" s="108" t="s">
        <v>497</v>
      </c>
      <c r="E1358" s="108" t="s">
        <v>505</v>
      </c>
      <c r="F1358" s="108" t="s">
        <v>1802</v>
      </c>
      <c r="G1358" s="180">
        <v>3448.9587000000001</v>
      </c>
      <c r="H1358" s="180">
        <v>9321.51</v>
      </c>
      <c r="I1358" s="57"/>
      <c r="J1358" s="57"/>
      <c r="K1358" s="57"/>
      <c r="L1358" s="57"/>
      <c r="M1358" s="57"/>
      <c r="N1358" s="57"/>
      <c r="O1358" s="57"/>
      <c r="P1358" s="57"/>
      <c r="Q1358" s="57"/>
      <c r="R1358" s="57"/>
      <c r="S1358" s="57"/>
      <c r="T1358" s="57"/>
      <c r="U1358" s="57"/>
    </row>
    <row r="1359" spans="1:21">
      <c r="A1359" s="57"/>
      <c r="B1359" s="179">
        <v>43260</v>
      </c>
      <c r="C1359" s="108" t="s">
        <v>514</v>
      </c>
      <c r="D1359" s="108" t="s">
        <v>510</v>
      </c>
      <c r="E1359" s="108" t="s">
        <v>524</v>
      </c>
      <c r="F1359" s="108" t="s">
        <v>1803</v>
      </c>
      <c r="G1359" s="180">
        <v>1381.6759999999997</v>
      </c>
      <c r="H1359" s="180">
        <v>2382.1999999999998</v>
      </c>
      <c r="I1359" s="57"/>
      <c r="J1359" s="57"/>
      <c r="K1359" s="57"/>
      <c r="L1359" s="57"/>
      <c r="M1359" s="57"/>
      <c r="N1359" s="57"/>
      <c r="O1359" s="57"/>
      <c r="P1359" s="57"/>
      <c r="Q1359" s="57"/>
      <c r="R1359" s="57"/>
      <c r="S1359" s="57"/>
      <c r="T1359" s="57"/>
      <c r="U1359" s="57"/>
    </row>
    <row r="1360" spans="1:21">
      <c r="A1360" s="57"/>
      <c r="B1360" s="179">
        <v>42809</v>
      </c>
      <c r="C1360" s="108" t="s">
        <v>496</v>
      </c>
      <c r="D1360" s="108" t="s">
        <v>510</v>
      </c>
      <c r="E1360" s="108" t="s">
        <v>537</v>
      </c>
      <c r="F1360" s="108" t="s">
        <v>1804</v>
      </c>
      <c r="G1360" s="180">
        <v>1377.0771</v>
      </c>
      <c r="H1360" s="180">
        <v>3721.83</v>
      </c>
      <c r="I1360" s="57"/>
      <c r="J1360" s="57"/>
      <c r="K1360" s="57"/>
      <c r="L1360" s="57"/>
      <c r="M1360" s="57"/>
      <c r="N1360" s="57"/>
      <c r="O1360" s="57"/>
      <c r="P1360" s="57"/>
      <c r="Q1360" s="57"/>
      <c r="R1360" s="57"/>
      <c r="S1360" s="57"/>
      <c r="T1360" s="57"/>
      <c r="U1360" s="57"/>
    </row>
    <row r="1361" spans="1:21">
      <c r="A1361" s="57"/>
      <c r="B1361" s="179">
        <v>43247</v>
      </c>
      <c r="C1361" s="108" t="s">
        <v>108</v>
      </c>
      <c r="D1361" s="108" t="s">
        <v>497</v>
      </c>
      <c r="E1361" s="108" t="s">
        <v>535</v>
      </c>
      <c r="F1361" s="108" t="s">
        <v>1805</v>
      </c>
      <c r="G1361" s="180">
        <v>2289.2539999999999</v>
      </c>
      <c r="H1361" s="180">
        <v>4162.28</v>
      </c>
      <c r="I1361" s="57"/>
      <c r="J1361" s="57"/>
      <c r="K1361" s="57"/>
      <c r="L1361" s="57"/>
      <c r="M1361" s="57"/>
      <c r="N1361" s="57"/>
      <c r="O1361" s="57"/>
      <c r="P1361" s="57"/>
      <c r="Q1361" s="57"/>
      <c r="R1361" s="57"/>
      <c r="S1361" s="57"/>
      <c r="T1361" s="57"/>
      <c r="U1361" s="57"/>
    </row>
    <row r="1362" spans="1:21">
      <c r="A1362" s="57"/>
      <c r="B1362" s="179">
        <v>43066</v>
      </c>
      <c r="C1362" s="108" t="s">
        <v>496</v>
      </c>
      <c r="D1362" s="108" t="s">
        <v>497</v>
      </c>
      <c r="E1362" s="108" t="s">
        <v>530</v>
      </c>
      <c r="F1362" s="108" t="s">
        <v>1806</v>
      </c>
      <c r="G1362" s="180">
        <v>1173.8271999999999</v>
      </c>
      <c r="H1362" s="180">
        <v>2023.84</v>
      </c>
      <c r="I1362" s="57"/>
      <c r="J1362" s="57"/>
      <c r="K1362" s="57"/>
      <c r="L1362" s="57"/>
      <c r="M1362" s="57"/>
      <c r="N1362" s="57"/>
      <c r="O1362" s="57"/>
      <c r="P1362" s="57"/>
      <c r="Q1362" s="57"/>
      <c r="R1362" s="57"/>
      <c r="S1362" s="57"/>
      <c r="T1362" s="57"/>
      <c r="U1362" s="57"/>
    </row>
    <row r="1363" spans="1:21">
      <c r="A1363" s="57"/>
      <c r="B1363" s="179">
        <v>43460</v>
      </c>
      <c r="C1363" s="108" t="s">
        <v>514</v>
      </c>
      <c r="D1363" s="108" t="s">
        <v>404</v>
      </c>
      <c r="E1363" s="108" t="s">
        <v>498</v>
      </c>
      <c r="F1363" s="108" t="s">
        <v>1807</v>
      </c>
      <c r="G1363" s="180">
        <v>3309.46</v>
      </c>
      <c r="H1363" s="180">
        <v>3760.75</v>
      </c>
      <c r="I1363" s="57"/>
      <c r="J1363" s="57"/>
      <c r="K1363" s="57"/>
      <c r="L1363" s="57"/>
      <c r="M1363" s="57"/>
      <c r="N1363" s="57"/>
      <c r="O1363" s="57"/>
      <c r="P1363" s="57"/>
      <c r="Q1363" s="57"/>
      <c r="R1363" s="57"/>
      <c r="S1363" s="57"/>
      <c r="T1363" s="57"/>
      <c r="U1363" s="57"/>
    </row>
    <row r="1364" spans="1:21">
      <c r="A1364" s="57"/>
      <c r="B1364" s="179">
        <v>42856</v>
      </c>
      <c r="C1364" s="108" t="s">
        <v>514</v>
      </c>
      <c r="D1364" s="108" t="s">
        <v>504</v>
      </c>
      <c r="E1364" s="108" t="s">
        <v>524</v>
      </c>
      <c r="F1364" s="108" t="s">
        <v>1808</v>
      </c>
      <c r="G1364" s="180">
        <v>3297.0465000000004</v>
      </c>
      <c r="H1364" s="180">
        <v>7326.77</v>
      </c>
      <c r="I1364" s="57"/>
      <c r="J1364" s="57"/>
      <c r="K1364" s="57"/>
      <c r="L1364" s="57"/>
      <c r="M1364" s="57"/>
      <c r="N1364" s="57"/>
      <c r="O1364" s="57"/>
      <c r="P1364" s="57"/>
      <c r="Q1364" s="57"/>
      <c r="R1364" s="57"/>
      <c r="S1364" s="57"/>
      <c r="T1364" s="57"/>
      <c r="U1364" s="57"/>
    </row>
    <row r="1365" spans="1:21">
      <c r="A1365" s="57"/>
      <c r="B1365" s="179">
        <v>43410</v>
      </c>
      <c r="C1365" s="108" t="s">
        <v>496</v>
      </c>
      <c r="D1365" s="108" t="s">
        <v>526</v>
      </c>
      <c r="E1365" s="108" t="s">
        <v>535</v>
      </c>
      <c r="F1365" s="108" t="s">
        <v>1809</v>
      </c>
      <c r="G1365" s="180">
        <v>3919.1460000000002</v>
      </c>
      <c r="H1365" s="180">
        <v>5763.45</v>
      </c>
      <c r="I1365" s="57"/>
      <c r="J1365" s="57"/>
      <c r="K1365" s="57"/>
      <c r="L1365" s="57"/>
      <c r="M1365" s="57"/>
      <c r="N1365" s="57"/>
      <c r="O1365" s="57"/>
      <c r="P1365" s="57"/>
      <c r="Q1365" s="57"/>
      <c r="R1365" s="57"/>
      <c r="S1365" s="57"/>
      <c r="T1365" s="57"/>
      <c r="U1365" s="57"/>
    </row>
    <row r="1366" spans="1:21">
      <c r="A1366" s="57"/>
      <c r="B1366" s="179">
        <v>42952</v>
      </c>
      <c r="C1366" s="108" t="s">
        <v>496</v>
      </c>
      <c r="D1366" s="108" t="s">
        <v>497</v>
      </c>
      <c r="E1366" s="108" t="s">
        <v>522</v>
      </c>
      <c r="F1366" s="108" t="s">
        <v>1810</v>
      </c>
      <c r="G1366" s="180">
        <v>1635.0224000000001</v>
      </c>
      <c r="H1366" s="180">
        <v>1857.98</v>
      </c>
      <c r="I1366" s="57"/>
      <c r="J1366" s="57"/>
      <c r="K1366" s="57"/>
      <c r="L1366" s="57"/>
      <c r="M1366" s="57"/>
      <c r="N1366" s="57"/>
      <c r="O1366" s="57"/>
      <c r="P1366" s="57"/>
      <c r="Q1366" s="57"/>
      <c r="R1366" s="57"/>
      <c r="S1366" s="57"/>
      <c r="T1366" s="57"/>
      <c r="U1366" s="57"/>
    </row>
    <row r="1367" spans="1:21">
      <c r="A1367" s="57"/>
      <c r="B1367" s="179">
        <v>43289</v>
      </c>
      <c r="C1367" s="108" t="s">
        <v>496</v>
      </c>
      <c r="D1367" s="108" t="s">
        <v>507</v>
      </c>
      <c r="E1367" s="108" t="s">
        <v>515</v>
      </c>
      <c r="F1367" s="108" t="s">
        <v>1811</v>
      </c>
      <c r="G1367" s="180">
        <v>2226.6651000000002</v>
      </c>
      <c r="H1367" s="180">
        <v>2381.46</v>
      </c>
      <c r="I1367" s="57"/>
      <c r="J1367" s="57"/>
      <c r="K1367" s="57"/>
      <c r="L1367" s="57"/>
      <c r="M1367" s="57"/>
      <c r="N1367" s="57"/>
      <c r="O1367" s="57"/>
      <c r="P1367" s="57"/>
      <c r="Q1367" s="57"/>
      <c r="R1367" s="57"/>
      <c r="S1367" s="57"/>
      <c r="T1367" s="57"/>
      <c r="U1367" s="57"/>
    </row>
    <row r="1368" spans="1:21">
      <c r="A1368" s="57"/>
      <c r="B1368" s="179">
        <v>42961</v>
      </c>
      <c r="C1368" s="108" t="s">
        <v>496</v>
      </c>
      <c r="D1368" s="108" t="s">
        <v>404</v>
      </c>
      <c r="E1368" s="108" t="s">
        <v>520</v>
      </c>
      <c r="F1368" s="108" t="s">
        <v>1812</v>
      </c>
      <c r="G1368" s="180">
        <v>4049.0132999999996</v>
      </c>
      <c r="H1368" s="180">
        <v>9416.31</v>
      </c>
      <c r="I1368" s="57"/>
      <c r="J1368" s="57"/>
      <c r="K1368" s="57"/>
      <c r="L1368" s="57"/>
      <c r="M1368" s="57"/>
      <c r="N1368" s="57"/>
      <c r="O1368" s="57"/>
      <c r="P1368" s="57"/>
      <c r="Q1368" s="57"/>
      <c r="R1368" s="57"/>
      <c r="S1368" s="57"/>
      <c r="T1368" s="57"/>
      <c r="U1368" s="57"/>
    </row>
    <row r="1369" spans="1:21">
      <c r="A1369" s="57"/>
      <c r="B1369" s="179">
        <v>43115</v>
      </c>
      <c r="C1369" s="108" t="s">
        <v>108</v>
      </c>
      <c r="D1369" s="108" t="s">
        <v>497</v>
      </c>
      <c r="E1369" s="108" t="s">
        <v>562</v>
      </c>
      <c r="F1369" s="108" t="s">
        <v>1813</v>
      </c>
      <c r="G1369" s="180">
        <v>1559.6140000000003</v>
      </c>
      <c r="H1369" s="180">
        <v>2293.5500000000002</v>
      </c>
      <c r="I1369" s="57"/>
      <c r="J1369" s="57"/>
      <c r="K1369" s="57"/>
      <c r="L1369" s="57"/>
      <c r="M1369" s="57"/>
      <c r="N1369" s="57"/>
      <c r="O1369" s="57"/>
      <c r="P1369" s="57"/>
      <c r="Q1369" s="57"/>
      <c r="R1369" s="57"/>
      <c r="S1369" s="57"/>
      <c r="T1369" s="57"/>
      <c r="U1369" s="57"/>
    </row>
    <row r="1370" spans="1:21">
      <c r="A1370" s="57"/>
      <c r="B1370" s="179">
        <v>42809</v>
      </c>
      <c r="C1370" s="108" t="s">
        <v>514</v>
      </c>
      <c r="D1370" s="108" t="s">
        <v>528</v>
      </c>
      <c r="E1370" s="108" t="s">
        <v>537</v>
      </c>
      <c r="F1370" s="108" t="s">
        <v>1814</v>
      </c>
      <c r="G1370" s="180">
        <v>3489.7179000000001</v>
      </c>
      <c r="H1370" s="180">
        <v>9431.67</v>
      </c>
      <c r="I1370" s="57"/>
      <c r="J1370" s="57"/>
      <c r="K1370" s="57"/>
      <c r="L1370" s="57"/>
      <c r="M1370" s="57"/>
      <c r="N1370" s="57"/>
      <c r="O1370" s="57"/>
      <c r="P1370" s="57"/>
      <c r="Q1370" s="57"/>
      <c r="R1370" s="57"/>
      <c r="S1370" s="57"/>
      <c r="T1370" s="57"/>
      <c r="U1370" s="57"/>
    </row>
    <row r="1371" spans="1:21">
      <c r="A1371" s="57"/>
      <c r="B1371" s="179">
        <v>43165</v>
      </c>
      <c r="C1371" s="108" t="s">
        <v>514</v>
      </c>
      <c r="D1371" s="108" t="s">
        <v>528</v>
      </c>
      <c r="E1371" s="108" t="s">
        <v>535</v>
      </c>
      <c r="F1371" s="108" t="s">
        <v>1815</v>
      </c>
      <c r="G1371" s="180">
        <v>7657.3321000000005</v>
      </c>
      <c r="H1371" s="180">
        <v>8189.66</v>
      </c>
      <c r="I1371" s="57"/>
      <c r="J1371" s="57"/>
      <c r="K1371" s="57"/>
      <c r="L1371" s="57"/>
      <c r="M1371" s="57"/>
      <c r="N1371" s="57"/>
      <c r="O1371" s="57"/>
      <c r="P1371" s="57"/>
      <c r="Q1371" s="57"/>
      <c r="R1371" s="57"/>
      <c r="S1371" s="57"/>
      <c r="T1371" s="57"/>
      <c r="U1371" s="57"/>
    </row>
    <row r="1372" spans="1:21">
      <c r="A1372" s="57"/>
      <c r="B1372" s="179">
        <v>42779</v>
      </c>
      <c r="C1372" s="108" t="s">
        <v>496</v>
      </c>
      <c r="D1372" s="108" t="s">
        <v>500</v>
      </c>
      <c r="E1372" s="108" t="s">
        <v>522</v>
      </c>
      <c r="F1372" s="108" t="s">
        <v>1816</v>
      </c>
      <c r="G1372" s="180">
        <v>6647.9774999999991</v>
      </c>
      <c r="H1372" s="180">
        <v>8863.9699999999993</v>
      </c>
      <c r="I1372" s="57"/>
      <c r="J1372" s="57"/>
      <c r="K1372" s="57"/>
      <c r="L1372" s="57"/>
      <c r="M1372" s="57"/>
      <c r="N1372" s="57"/>
      <c r="O1372" s="57"/>
      <c r="P1372" s="57"/>
      <c r="Q1372" s="57"/>
      <c r="R1372" s="57"/>
      <c r="S1372" s="57"/>
      <c r="T1372" s="57"/>
      <c r="U1372" s="57"/>
    </row>
    <row r="1373" spans="1:21">
      <c r="A1373" s="57"/>
      <c r="B1373" s="179">
        <v>43367</v>
      </c>
      <c r="C1373" s="108" t="s">
        <v>503</v>
      </c>
      <c r="D1373" s="108" t="s">
        <v>497</v>
      </c>
      <c r="E1373" s="108" t="s">
        <v>562</v>
      </c>
      <c r="F1373" s="108" t="s">
        <v>1817</v>
      </c>
      <c r="G1373" s="180">
        <v>112.7984</v>
      </c>
      <c r="H1373" s="180">
        <v>128.18</v>
      </c>
      <c r="I1373" s="57"/>
      <c r="J1373" s="57"/>
      <c r="K1373" s="57"/>
      <c r="L1373" s="57"/>
      <c r="M1373" s="57"/>
      <c r="N1373" s="57"/>
      <c r="O1373" s="57"/>
      <c r="P1373" s="57"/>
      <c r="Q1373" s="57"/>
      <c r="R1373" s="57"/>
      <c r="S1373" s="57"/>
      <c r="T1373" s="57"/>
      <c r="U1373" s="57"/>
    </row>
    <row r="1374" spans="1:21">
      <c r="A1374" s="57"/>
      <c r="B1374" s="179">
        <v>42891</v>
      </c>
      <c r="C1374" s="108" t="s">
        <v>514</v>
      </c>
      <c r="D1374" s="108" t="s">
        <v>497</v>
      </c>
      <c r="E1374" s="108" t="s">
        <v>569</v>
      </c>
      <c r="F1374" s="108" t="s">
        <v>1818</v>
      </c>
      <c r="G1374" s="180">
        <v>1012.1468500000001</v>
      </c>
      <c r="H1374" s="180">
        <v>1082.51</v>
      </c>
      <c r="I1374" s="57"/>
      <c r="J1374" s="57"/>
      <c r="K1374" s="57"/>
      <c r="L1374" s="57"/>
      <c r="M1374" s="57"/>
      <c r="N1374" s="57"/>
      <c r="O1374" s="57"/>
      <c r="P1374" s="57"/>
      <c r="Q1374" s="57"/>
      <c r="R1374" s="57"/>
      <c r="S1374" s="57"/>
      <c r="T1374" s="57"/>
      <c r="U1374" s="57"/>
    </row>
    <row r="1375" spans="1:21">
      <c r="A1375" s="57"/>
      <c r="B1375" s="179">
        <v>43227</v>
      </c>
      <c r="C1375" s="108" t="s">
        <v>108</v>
      </c>
      <c r="D1375" s="108" t="s">
        <v>526</v>
      </c>
      <c r="E1375" s="108" t="s">
        <v>522</v>
      </c>
      <c r="F1375" s="108" t="s">
        <v>1819</v>
      </c>
      <c r="G1375" s="180">
        <v>2018.03855</v>
      </c>
      <c r="H1375" s="180">
        <v>2158.33</v>
      </c>
      <c r="I1375" s="57"/>
      <c r="J1375" s="57"/>
      <c r="K1375" s="57"/>
      <c r="L1375" s="57"/>
      <c r="M1375" s="57"/>
      <c r="N1375" s="57"/>
      <c r="O1375" s="57"/>
      <c r="P1375" s="57"/>
      <c r="Q1375" s="57"/>
      <c r="R1375" s="57"/>
      <c r="S1375" s="57"/>
      <c r="T1375" s="57"/>
      <c r="U1375" s="57"/>
    </row>
    <row r="1376" spans="1:21">
      <c r="A1376" s="57"/>
      <c r="B1376" s="179">
        <v>42835</v>
      </c>
      <c r="C1376" s="108" t="s">
        <v>115</v>
      </c>
      <c r="D1376" s="108" t="s">
        <v>504</v>
      </c>
      <c r="E1376" s="108" t="s">
        <v>520</v>
      </c>
      <c r="F1376" s="108" t="s">
        <v>1820</v>
      </c>
      <c r="G1376" s="180">
        <v>2373.2788</v>
      </c>
      <c r="H1376" s="180">
        <v>4091.86</v>
      </c>
      <c r="I1376" s="57"/>
      <c r="J1376" s="57"/>
      <c r="K1376" s="57"/>
      <c r="L1376" s="57"/>
      <c r="M1376" s="57"/>
      <c r="N1376" s="57"/>
      <c r="O1376" s="57"/>
      <c r="P1376" s="57"/>
      <c r="Q1376" s="57"/>
      <c r="R1376" s="57"/>
      <c r="S1376" s="57"/>
      <c r="T1376" s="57"/>
      <c r="U1376" s="57"/>
    </row>
    <row r="1377" spans="1:21">
      <c r="A1377" s="57"/>
      <c r="B1377" s="179">
        <v>43158</v>
      </c>
      <c r="C1377" s="108" t="s">
        <v>503</v>
      </c>
      <c r="D1377" s="108" t="s">
        <v>528</v>
      </c>
      <c r="E1377" s="108" t="s">
        <v>524</v>
      </c>
      <c r="F1377" s="108" t="s">
        <v>1821</v>
      </c>
      <c r="G1377" s="180">
        <v>5707.8207999999995</v>
      </c>
      <c r="H1377" s="180">
        <v>6486.16</v>
      </c>
      <c r="I1377" s="57"/>
      <c r="J1377" s="57"/>
      <c r="K1377" s="57"/>
      <c r="L1377" s="57"/>
      <c r="M1377" s="57"/>
      <c r="N1377" s="57"/>
      <c r="O1377" s="57"/>
      <c r="P1377" s="57"/>
      <c r="Q1377" s="57"/>
      <c r="R1377" s="57"/>
      <c r="S1377" s="57"/>
      <c r="T1377" s="57"/>
      <c r="U1377" s="57"/>
    </row>
    <row r="1378" spans="1:21">
      <c r="A1378" s="57"/>
      <c r="B1378" s="179">
        <v>42839</v>
      </c>
      <c r="C1378" s="108" t="s">
        <v>514</v>
      </c>
      <c r="D1378" s="108" t="s">
        <v>497</v>
      </c>
      <c r="E1378" s="108" t="s">
        <v>515</v>
      </c>
      <c r="F1378" s="108" t="s">
        <v>1822</v>
      </c>
      <c r="G1378" s="180">
        <v>7994.1377999999995</v>
      </c>
      <c r="H1378" s="180">
        <v>8549.8799999999992</v>
      </c>
      <c r="I1378" s="57"/>
      <c r="J1378" s="57"/>
      <c r="K1378" s="57"/>
      <c r="L1378" s="57"/>
      <c r="M1378" s="57"/>
      <c r="N1378" s="57"/>
      <c r="O1378" s="57"/>
      <c r="P1378" s="57"/>
      <c r="Q1378" s="57"/>
      <c r="R1378" s="57"/>
      <c r="S1378" s="57"/>
      <c r="T1378" s="57"/>
      <c r="U1378" s="57"/>
    </row>
    <row r="1379" spans="1:21">
      <c r="A1379" s="57"/>
      <c r="B1379" s="179">
        <v>43428</v>
      </c>
      <c r="C1379" s="108" t="s">
        <v>115</v>
      </c>
      <c r="D1379" s="108" t="s">
        <v>507</v>
      </c>
      <c r="E1379" s="108" t="s">
        <v>505</v>
      </c>
      <c r="F1379" s="108" t="s">
        <v>1823</v>
      </c>
      <c r="G1379" s="180">
        <v>8476.7232000000004</v>
      </c>
      <c r="H1379" s="180">
        <v>9632.64</v>
      </c>
      <c r="I1379" s="57"/>
      <c r="J1379" s="57"/>
      <c r="K1379" s="57"/>
      <c r="L1379" s="57"/>
      <c r="M1379" s="57"/>
      <c r="N1379" s="57"/>
      <c r="O1379" s="57"/>
      <c r="P1379" s="57"/>
      <c r="Q1379" s="57"/>
      <c r="R1379" s="57"/>
      <c r="S1379" s="57"/>
      <c r="T1379" s="57"/>
      <c r="U1379" s="57"/>
    </row>
    <row r="1380" spans="1:21">
      <c r="A1380" s="57"/>
      <c r="B1380" s="179">
        <v>42846</v>
      </c>
      <c r="C1380" s="108" t="s">
        <v>503</v>
      </c>
      <c r="D1380" s="108" t="s">
        <v>528</v>
      </c>
      <c r="E1380" s="108" t="s">
        <v>522</v>
      </c>
      <c r="F1380" s="108" t="s">
        <v>1824</v>
      </c>
      <c r="G1380" s="180">
        <v>3122.1255999999998</v>
      </c>
      <c r="H1380" s="180">
        <v>3547.87</v>
      </c>
      <c r="I1380" s="57"/>
      <c r="J1380" s="57"/>
      <c r="K1380" s="57"/>
      <c r="L1380" s="57"/>
      <c r="M1380" s="57"/>
      <c r="N1380" s="57"/>
      <c r="O1380" s="57"/>
      <c r="P1380" s="57"/>
      <c r="Q1380" s="57"/>
      <c r="R1380" s="57"/>
      <c r="S1380" s="57"/>
      <c r="T1380" s="57"/>
      <c r="U1380" s="57"/>
    </row>
    <row r="1381" spans="1:21">
      <c r="A1381" s="57"/>
      <c r="B1381" s="179">
        <v>43185</v>
      </c>
      <c r="C1381" s="108" t="s">
        <v>115</v>
      </c>
      <c r="D1381" s="108" t="s">
        <v>507</v>
      </c>
      <c r="E1381" s="108" t="s">
        <v>537</v>
      </c>
      <c r="F1381" s="108" t="s">
        <v>1825</v>
      </c>
      <c r="G1381" s="180">
        <v>1404.5454</v>
      </c>
      <c r="H1381" s="180">
        <v>2421.63</v>
      </c>
      <c r="I1381" s="57"/>
      <c r="J1381" s="57"/>
      <c r="K1381" s="57"/>
      <c r="L1381" s="57"/>
      <c r="M1381" s="57"/>
      <c r="N1381" s="57"/>
      <c r="O1381" s="57"/>
      <c r="P1381" s="57"/>
      <c r="Q1381" s="57"/>
      <c r="R1381" s="57"/>
      <c r="S1381" s="57"/>
      <c r="T1381" s="57"/>
      <c r="U1381" s="57"/>
    </row>
    <row r="1382" spans="1:21">
      <c r="A1382" s="57"/>
      <c r="B1382" s="179">
        <v>42943</v>
      </c>
      <c r="C1382" s="108" t="s">
        <v>503</v>
      </c>
      <c r="D1382" s="108" t="s">
        <v>404</v>
      </c>
      <c r="E1382" s="108" t="s">
        <v>524</v>
      </c>
      <c r="F1382" s="108" t="s">
        <v>1826</v>
      </c>
      <c r="G1382" s="180">
        <v>5568.6855000000005</v>
      </c>
      <c r="H1382" s="180">
        <v>9438.4500000000007</v>
      </c>
      <c r="I1382" s="57"/>
      <c r="J1382" s="57"/>
      <c r="K1382" s="57"/>
      <c r="L1382" s="57"/>
      <c r="M1382" s="57"/>
      <c r="N1382" s="57"/>
      <c r="O1382" s="57"/>
      <c r="P1382" s="57"/>
      <c r="Q1382" s="57"/>
      <c r="R1382" s="57"/>
      <c r="S1382" s="57"/>
      <c r="T1382" s="57"/>
      <c r="U1382" s="57"/>
    </row>
    <row r="1383" spans="1:21">
      <c r="A1383" s="57"/>
      <c r="B1383" s="179">
        <v>43362</v>
      </c>
      <c r="C1383" s="108" t="s">
        <v>496</v>
      </c>
      <c r="D1383" s="108" t="s">
        <v>504</v>
      </c>
      <c r="E1383" s="108" t="s">
        <v>501</v>
      </c>
      <c r="F1383" s="108" t="s">
        <v>1827</v>
      </c>
      <c r="G1383" s="180">
        <v>5342.1131500000001</v>
      </c>
      <c r="H1383" s="180">
        <v>5713.49</v>
      </c>
      <c r="I1383" s="57"/>
      <c r="J1383" s="57"/>
      <c r="K1383" s="57"/>
      <c r="L1383" s="57"/>
      <c r="M1383" s="57"/>
      <c r="N1383" s="57"/>
      <c r="O1383" s="57"/>
      <c r="P1383" s="57"/>
      <c r="Q1383" s="57"/>
      <c r="R1383" s="57"/>
      <c r="S1383" s="57"/>
      <c r="T1383" s="57"/>
      <c r="U1383" s="57"/>
    </row>
    <row r="1384" spans="1:21">
      <c r="A1384" s="57"/>
      <c r="B1384" s="179">
        <v>42804</v>
      </c>
      <c r="C1384" s="108" t="s">
        <v>108</v>
      </c>
      <c r="D1384" s="108" t="s">
        <v>500</v>
      </c>
      <c r="E1384" s="108" t="s">
        <v>569</v>
      </c>
      <c r="F1384" s="108" t="s">
        <v>1828</v>
      </c>
      <c r="G1384" s="180">
        <v>4264.0992999999999</v>
      </c>
      <c r="H1384" s="180">
        <v>9916.51</v>
      </c>
      <c r="I1384" s="57"/>
      <c r="J1384" s="57"/>
      <c r="K1384" s="57"/>
      <c r="L1384" s="57"/>
      <c r="M1384" s="57"/>
      <c r="N1384" s="57"/>
      <c r="O1384" s="57"/>
      <c r="P1384" s="57"/>
      <c r="Q1384" s="57"/>
      <c r="R1384" s="57"/>
      <c r="S1384" s="57"/>
      <c r="T1384" s="57"/>
      <c r="U1384" s="57"/>
    </row>
    <row r="1385" spans="1:21">
      <c r="A1385" s="57"/>
      <c r="B1385" s="179">
        <v>43104</v>
      </c>
      <c r="C1385" s="108" t="s">
        <v>514</v>
      </c>
      <c r="D1385" s="108" t="s">
        <v>528</v>
      </c>
      <c r="E1385" s="108" t="s">
        <v>515</v>
      </c>
      <c r="F1385" s="108" t="s">
        <v>1829</v>
      </c>
      <c r="G1385" s="180">
        <v>3864.6443999999997</v>
      </c>
      <c r="H1385" s="180">
        <v>6663.18</v>
      </c>
      <c r="I1385" s="57"/>
      <c r="J1385" s="57"/>
      <c r="K1385" s="57"/>
      <c r="L1385" s="57"/>
      <c r="M1385" s="57"/>
      <c r="N1385" s="57"/>
      <c r="O1385" s="57"/>
      <c r="P1385" s="57"/>
      <c r="Q1385" s="57"/>
      <c r="R1385" s="57"/>
      <c r="S1385" s="57"/>
      <c r="T1385" s="57"/>
      <c r="U1385" s="57"/>
    </row>
    <row r="1386" spans="1:21">
      <c r="A1386" s="57"/>
      <c r="B1386" s="179">
        <v>42883</v>
      </c>
      <c r="C1386" s="108" t="s">
        <v>496</v>
      </c>
      <c r="D1386" s="108" t="s">
        <v>500</v>
      </c>
      <c r="E1386" s="108" t="s">
        <v>537</v>
      </c>
      <c r="F1386" s="108" t="s">
        <v>1830</v>
      </c>
      <c r="G1386" s="180">
        <v>1075.8901000000001</v>
      </c>
      <c r="H1386" s="180">
        <v>2502.0700000000002</v>
      </c>
      <c r="I1386" s="57"/>
      <c r="J1386" s="57"/>
      <c r="K1386" s="57"/>
      <c r="L1386" s="57"/>
      <c r="M1386" s="57"/>
      <c r="N1386" s="57"/>
      <c r="O1386" s="57"/>
      <c r="P1386" s="57"/>
      <c r="Q1386" s="57"/>
      <c r="R1386" s="57"/>
      <c r="S1386" s="57"/>
      <c r="T1386" s="57"/>
      <c r="U1386" s="57"/>
    </row>
    <row r="1387" spans="1:21">
      <c r="A1387" s="57"/>
      <c r="B1387" s="179">
        <v>43463</v>
      </c>
      <c r="C1387" s="108" t="s">
        <v>514</v>
      </c>
      <c r="D1387" s="108" t="s">
        <v>510</v>
      </c>
      <c r="E1387" s="108" t="s">
        <v>498</v>
      </c>
      <c r="F1387" s="108" t="s">
        <v>1831</v>
      </c>
      <c r="G1387" s="180">
        <v>3325.6755000000003</v>
      </c>
      <c r="H1387" s="180">
        <v>7390.39</v>
      </c>
      <c r="I1387" s="57"/>
      <c r="J1387" s="57"/>
      <c r="K1387" s="57"/>
      <c r="L1387" s="57"/>
      <c r="M1387" s="57"/>
      <c r="N1387" s="57"/>
      <c r="O1387" s="57"/>
      <c r="P1387" s="57"/>
      <c r="Q1387" s="57"/>
      <c r="R1387" s="57"/>
      <c r="S1387" s="57"/>
      <c r="T1387" s="57"/>
      <c r="U1387" s="57"/>
    </row>
    <row r="1388" spans="1:21">
      <c r="A1388" s="57"/>
      <c r="B1388" s="179">
        <v>42804</v>
      </c>
      <c r="C1388" s="108" t="s">
        <v>108</v>
      </c>
      <c r="D1388" s="108" t="s">
        <v>504</v>
      </c>
      <c r="E1388" s="108" t="s">
        <v>520</v>
      </c>
      <c r="F1388" s="108" t="s">
        <v>1832</v>
      </c>
      <c r="G1388" s="180">
        <v>113.47499999999999</v>
      </c>
      <c r="H1388" s="180">
        <v>151.30000000000001</v>
      </c>
      <c r="I1388" s="57"/>
      <c r="J1388" s="57"/>
      <c r="K1388" s="57"/>
      <c r="L1388" s="57"/>
      <c r="M1388" s="57"/>
      <c r="N1388" s="57"/>
      <c r="O1388" s="57"/>
      <c r="P1388" s="57"/>
      <c r="Q1388" s="57"/>
      <c r="R1388" s="57"/>
      <c r="S1388" s="57"/>
      <c r="T1388" s="57"/>
      <c r="U1388" s="57"/>
    </row>
    <row r="1389" spans="1:21">
      <c r="A1389" s="57"/>
      <c r="B1389" s="179">
        <v>43455</v>
      </c>
      <c r="C1389" s="108" t="s">
        <v>514</v>
      </c>
      <c r="D1389" s="108" t="s">
        <v>504</v>
      </c>
      <c r="E1389" s="108" t="s">
        <v>535</v>
      </c>
      <c r="F1389" s="108" t="s">
        <v>1833</v>
      </c>
      <c r="G1389" s="180">
        <v>1246.3055000000002</v>
      </c>
      <c r="H1389" s="180">
        <v>2266.0100000000002</v>
      </c>
      <c r="I1389" s="57"/>
      <c r="J1389" s="57"/>
      <c r="K1389" s="57"/>
      <c r="L1389" s="57"/>
      <c r="M1389" s="57"/>
      <c r="N1389" s="57"/>
      <c r="O1389" s="57"/>
      <c r="P1389" s="57"/>
      <c r="Q1389" s="57"/>
      <c r="R1389" s="57"/>
      <c r="S1389" s="57"/>
      <c r="T1389" s="57"/>
      <c r="U1389" s="57"/>
    </row>
    <row r="1390" spans="1:21">
      <c r="A1390" s="57"/>
      <c r="B1390" s="179">
        <v>43001</v>
      </c>
      <c r="C1390" s="108" t="s">
        <v>108</v>
      </c>
      <c r="D1390" s="108" t="s">
        <v>497</v>
      </c>
      <c r="E1390" s="108" t="s">
        <v>501</v>
      </c>
      <c r="F1390" s="108" t="s">
        <v>1834</v>
      </c>
      <c r="G1390" s="180">
        <v>4597.5074999999997</v>
      </c>
      <c r="H1390" s="180">
        <v>6130.01</v>
      </c>
      <c r="I1390" s="57"/>
      <c r="J1390" s="57"/>
      <c r="K1390" s="57"/>
      <c r="L1390" s="57"/>
      <c r="M1390" s="57"/>
      <c r="N1390" s="57"/>
      <c r="O1390" s="57"/>
      <c r="P1390" s="57"/>
      <c r="Q1390" s="57"/>
      <c r="R1390" s="57"/>
      <c r="S1390" s="57"/>
      <c r="T1390" s="57"/>
      <c r="U1390" s="57"/>
    </row>
    <row r="1391" spans="1:21">
      <c r="A1391" s="57"/>
      <c r="B1391" s="179">
        <v>43333</v>
      </c>
      <c r="C1391" s="108" t="s">
        <v>108</v>
      </c>
      <c r="D1391" s="108" t="s">
        <v>500</v>
      </c>
      <c r="E1391" s="108" t="s">
        <v>511</v>
      </c>
      <c r="F1391" s="108" t="s">
        <v>1835</v>
      </c>
      <c r="G1391" s="180">
        <v>2606.7183999999997</v>
      </c>
      <c r="H1391" s="180">
        <v>2962.18</v>
      </c>
      <c r="I1391" s="57"/>
      <c r="J1391" s="57"/>
      <c r="K1391" s="57"/>
      <c r="L1391" s="57"/>
      <c r="M1391" s="57"/>
      <c r="N1391" s="57"/>
      <c r="O1391" s="57"/>
      <c r="P1391" s="57"/>
      <c r="Q1391" s="57"/>
      <c r="R1391" s="57"/>
      <c r="S1391" s="57"/>
      <c r="T1391" s="57"/>
      <c r="U1391" s="57"/>
    </row>
    <row r="1392" spans="1:21">
      <c r="A1392" s="57"/>
      <c r="B1392" s="179">
        <v>42820</v>
      </c>
      <c r="C1392" s="108" t="s">
        <v>514</v>
      </c>
      <c r="D1392" s="108" t="s">
        <v>504</v>
      </c>
      <c r="E1392" s="108" t="s">
        <v>501</v>
      </c>
      <c r="F1392" s="108" t="s">
        <v>1836</v>
      </c>
      <c r="G1392" s="180">
        <v>1619.5635000000002</v>
      </c>
      <c r="H1392" s="180">
        <v>3599.03</v>
      </c>
      <c r="I1392" s="57"/>
      <c r="J1392" s="57"/>
      <c r="K1392" s="57"/>
      <c r="L1392" s="57"/>
      <c r="M1392" s="57"/>
      <c r="N1392" s="57"/>
      <c r="O1392" s="57"/>
      <c r="P1392" s="57"/>
      <c r="Q1392" s="57"/>
      <c r="R1392" s="57"/>
      <c r="S1392" s="57"/>
      <c r="T1392" s="57"/>
      <c r="U1392" s="57"/>
    </row>
    <row r="1393" spans="1:21">
      <c r="A1393" s="57"/>
      <c r="B1393" s="179">
        <v>43401</v>
      </c>
      <c r="C1393" s="108" t="s">
        <v>115</v>
      </c>
      <c r="D1393" s="108" t="s">
        <v>510</v>
      </c>
      <c r="E1393" s="108" t="s">
        <v>524</v>
      </c>
      <c r="F1393" s="108" t="s">
        <v>1837</v>
      </c>
      <c r="G1393" s="180">
        <v>2044.3494499999999</v>
      </c>
      <c r="H1393" s="180">
        <v>2186.4699999999998</v>
      </c>
      <c r="I1393" s="57"/>
      <c r="J1393" s="57"/>
      <c r="K1393" s="57"/>
      <c r="L1393" s="57"/>
      <c r="M1393" s="57"/>
      <c r="N1393" s="57"/>
      <c r="O1393" s="57"/>
      <c r="P1393" s="57"/>
      <c r="Q1393" s="57"/>
      <c r="R1393" s="57"/>
      <c r="S1393" s="57"/>
      <c r="T1393" s="57"/>
      <c r="U1393" s="57"/>
    </row>
    <row r="1394" spans="1:21">
      <c r="A1394" s="57"/>
      <c r="B1394" s="179">
        <v>42818</v>
      </c>
      <c r="C1394" s="108" t="s">
        <v>115</v>
      </c>
      <c r="D1394" s="108" t="s">
        <v>504</v>
      </c>
      <c r="E1394" s="108" t="s">
        <v>508</v>
      </c>
      <c r="F1394" s="108" t="s">
        <v>1838</v>
      </c>
      <c r="G1394" s="180">
        <v>5628.87</v>
      </c>
      <c r="H1394" s="180">
        <v>8277.75</v>
      </c>
      <c r="I1394" s="57"/>
      <c r="J1394" s="57"/>
      <c r="K1394" s="57"/>
      <c r="L1394" s="57"/>
      <c r="M1394" s="57"/>
      <c r="N1394" s="57"/>
      <c r="O1394" s="57"/>
      <c r="P1394" s="57"/>
      <c r="Q1394" s="57"/>
      <c r="R1394" s="57"/>
      <c r="S1394" s="57"/>
      <c r="T1394" s="57"/>
      <c r="U1394" s="57"/>
    </row>
    <row r="1395" spans="1:21">
      <c r="A1395" s="57"/>
      <c r="B1395" s="179">
        <v>43269</v>
      </c>
      <c r="C1395" s="108" t="s">
        <v>514</v>
      </c>
      <c r="D1395" s="108" t="s">
        <v>526</v>
      </c>
      <c r="E1395" s="108" t="s">
        <v>508</v>
      </c>
      <c r="F1395" s="108" t="s">
        <v>1839</v>
      </c>
      <c r="G1395" s="180">
        <v>1911.5412000000003</v>
      </c>
      <c r="H1395" s="180">
        <v>2811.09</v>
      </c>
      <c r="I1395" s="57"/>
      <c r="J1395" s="57"/>
      <c r="K1395" s="57"/>
      <c r="L1395" s="57"/>
      <c r="M1395" s="57"/>
      <c r="N1395" s="57"/>
      <c r="O1395" s="57"/>
      <c r="P1395" s="57"/>
      <c r="Q1395" s="57"/>
      <c r="R1395" s="57"/>
      <c r="S1395" s="57"/>
      <c r="T1395" s="57"/>
      <c r="U1395" s="57"/>
    </row>
    <row r="1396" spans="1:21">
      <c r="A1396" s="57"/>
      <c r="B1396" s="179">
        <v>42939</v>
      </c>
      <c r="C1396" s="108" t="s">
        <v>115</v>
      </c>
      <c r="D1396" s="108" t="s">
        <v>500</v>
      </c>
      <c r="E1396" s="108" t="s">
        <v>508</v>
      </c>
      <c r="F1396" s="108" t="s">
        <v>1840</v>
      </c>
      <c r="G1396" s="180">
        <v>5299.4575999999997</v>
      </c>
      <c r="H1396" s="180">
        <v>7793.32</v>
      </c>
      <c r="I1396" s="57"/>
      <c r="J1396" s="57"/>
      <c r="K1396" s="57"/>
      <c r="L1396" s="57"/>
      <c r="M1396" s="57"/>
      <c r="N1396" s="57"/>
      <c r="O1396" s="57"/>
      <c r="P1396" s="57"/>
      <c r="Q1396" s="57"/>
      <c r="R1396" s="57"/>
      <c r="S1396" s="57"/>
      <c r="T1396" s="57"/>
      <c r="U1396" s="57"/>
    </row>
    <row r="1397" spans="1:21">
      <c r="A1397" s="57"/>
      <c r="B1397" s="179">
        <v>43138</v>
      </c>
      <c r="C1397" s="108" t="s">
        <v>108</v>
      </c>
      <c r="D1397" s="108" t="s">
        <v>504</v>
      </c>
      <c r="E1397" s="108" t="s">
        <v>520</v>
      </c>
      <c r="F1397" s="108" t="s">
        <v>1841</v>
      </c>
      <c r="G1397" s="180">
        <v>1000.8943999999999</v>
      </c>
      <c r="H1397" s="180">
        <v>2705.12</v>
      </c>
      <c r="I1397" s="57"/>
      <c r="J1397" s="57"/>
      <c r="K1397" s="57"/>
      <c r="L1397" s="57"/>
      <c r="M1397" s="57"/>
      <c r="N1397" s="57"/>
      <c r="O1397" s="57"/>
      <c r="P1397" s="57"/>
      <c r="Q1397" s="57"/>
      <c r="R1397" s="57"/>
      <c r="S1397" s="57"/>
      <c r="T1397" s="57"/>
      <c r="U1397" s="57"/>
    </row>
    <row r="1398" spans="1:21">
      <c r="A1398" s="57"/>
      <c r="B1398" s="179">
        <v>42834</v>
      </c>
      <c r="C1398" s="108" t="s">
        <v>496</v>
      </c>
      <c r="D1398" s="108" t="s">
        <v>497</v>
      </c>
      <c r="E1398" s="108" t="s">
        <v>498</v>
      </c>
      <c r="F1398" s="108" t="s">
        <v>1842</v>
      </c>
      <c r="G1398" s="180">
        <v>3119.4790000000003</v>
      </c>
      <c r="H1398" s="180">
        <v>5671.78</v>
      </c>
      <c r="I1398" s="57"/>
      <c r="J1398" s="57"/>
      <c r="K1398" s="57"/>
      <c r="L1398" s="57"/>
      <c r="M1398" s="57"/>
      <c r="N1398" s="57"/>
      <c r="O1398" s="57"/>
      <c r="P1398" s="57"/>
      <c r="Q1398" s="57"/>
      <c r="R1398" s="57"/>
      <c r="S1398" s="57"/>
      <c r="T1398" s="57"/>
      <c r="U1398" s="57"/>
    </row>
    <row r="1399" spans="1:21">
      <c r="A1399" s="57"/>
      <c r="B1399" s="179">
        <v>43199</v>
      </c>
      <c r="C1399" s="108" t="s">
        <v>503</v>
      </c>
      <c r="D1399" s="108" t="s">
        <v>500</v>
      </c>
      <c r="E1399" s="108" t="s">
        <v>530</v>
      </c>
      <c r="F1399" s="108" t="s">
        <v>1843</v>
      </c>
      <c r="G1399" s="180">
        <v>1126.7080000000001</v>
      </c>
      <c r="H1399" s="180">
        <v>2048.56</v>
      </c>
      <c r="I1399" s="57"/>
      <c r="J1399" s="57"/>
      <c r="K1399" s="57"/>
      <c r="L1399" s="57"/>
      <c r="M1399" s="57"/>
      <c r="N1399" s="57"/>
      <c r="O1399" s="57"/>
      <c r="P1399" s="57"/>
      <c r="Q1399" s="57"/>
      <c r="R1399" s="57"/>
      <c r="S1399" s="57"/>
      <c r="T1399" s="57"/>
      <c r="U1399" s="57"/>
    </row>
    <row r="1400" spans="1:21">
      <c r="A1400" s="57"/>
      <c r="B1400" s="179">
        <v>42984</v>
      </c>
      <c r="C1400" s="108" t="s">
        <v>115</v>
      </c>
      <c r="D1400" s="108" t="s">
        <v>510</v>
      </c>
      <c r="E1400" s="108" t="s">
        <v>535</v>
      </c>
      <c r="F1400" s="108" t="s">
        <v>1844</v>
      </c>
      <c r="G1400" s="180">
        <v>5481.7663999999995</v>
      </c>
      <c r="H1400" s="180">
        <v>6229.28</v>
      </c>
      <c r="I1400" s="57"/>
      <c r="J1400" s="57"/>
      <c r="K1400" s="57"/>
      <c r="L1400" s="57"/>
      <c r="M1400" s="57"/>
      <c r="N1400" s="57"/>
      <c r="O1400" s="57"/>
      <c r="P1400" s="57"/>
      <c r="Q1400" s="57"/>
      <c r="R1400" s="57"/>
      <c r="S1400" s="57"/>
      <c r="T1400" s="57"/>
      <c r="U1400" s="57"/>
    </row>
    <row r="1401" spans="1:21">
      <c r="A1401" s="57"/>
      <c r="B1401" s="179">
        <v>43287</v>
      </c>
      <c r="C1401" s="108" t="s">
        <v>108</v>
      </c>
      <c r="D1401" s="108" t="s">
        <v>504</v>
      </c>
      <c r="E1401" s="108" t="s">
        <v>535</v>
      </c>
      <c r="F1401" s="108" t="s">
        <v>1845</v>
      </c>
      <c r="G1401" s="180">
        <v>8824.3991000000005</v>
      </c>
      <c r="H1401" s="180">
        <v>9437.86</v>
      </c>
      <c r="I1401" s="57"/>
      <c r="J1401" s="57"/>
      <c r="K1401" s="57"/>
      <c r="L1401" s="57"/>
      <c r="M1401" s="57"/>
      <c r="N1401" s="57"/>
      <c r="O1401" s="57"/>
      <c r="P1401" s="57"/>
      <c r="Q1401" s="57"/>
      <c r="R1401" s="57"/>
      <c r="S1401" s="57"/>
      <c r="T1401" s="57"/>
      <c r="U1401" s="57"/>
    </row>
    <row r="1402" spans="1:21">
      <c r="A1402" s="57"/>
      <c r="B1402" s="179">
        <v>42958</v>
      </c>
      <c r="C1402" s="108" t="s">
        <v>514</v>
      </c>
      <c r="D1402" s="108" t="s">
        <v>504</v>
      </c>
      <c r="E1402" s="108" t="s">
        <v>537</v>
      </c>
      <c r="F1402" s="108" t="s">
        <v>1846</v>
      </c>
      <c r="G1402" s="180">
        <v>326.77659999999997</v>
      </c>
      <c r="H1402" s="180">
        <v>883.18</v>
      </c>
      <c r="I1402" s="57"/>
      <c r="J1402" s="57"/>
      <c r="K1402" s="57"/>
      <c r="L1402" s="57"/>
      <c r="M1402" s="57"/>
      <c r="N1402" s="57"/>
      <c r="O1402" s="57"/>
      <c r="P1402" s="57"/>
      <c r="Q1402" s="57"/>
      <c r="R1402" s="57"/>
      <c r="S1402" s="57"/>
      <c r="T1402" s="57"/>
      <c r="U1402" s="57"/>
    </row>
    <row r="1403" spans="1:21">
      <c r="A1403" s="57"/>
      <c r="B1403" s="179">
        <v>43174</v>
      </c>
      <c r="C1403" s="108" t="s">
        <v>514</v>
      </c>
      <c r="D1403" s="108" t="s">
        <v>497</v>
      </c>
      <c r="E1403" s="108" t="s">
        <v>498</v>
      </c>
      <c r="F1403" s="108" t="s">
        <v>1847</v>
      </c>
      <c r="G1403" s="180">
        <v>5948.1664000000001</v>
      </c>
      <c r="H1403" s="180">
        <v>6759.28</v>
      </c>
      <c r="I1403" s="57"/>
      <c r="J1403" s="57"/>
      <c r="K1403" s="57"/>
      <c r="L1403" s="57"/>
      <c r="M1403" s="57"/>
      <c r="N1403" s="57"/>
      <c r="O1403" s="57"/>
      <c r="P1403" s="57"/>
      <c r="Q1403" s="57"/>
      <c r="R1403" s="57"/>
      <c r="S1403" s="57"/>
      <c r="T1403" s="57"/>
      <c r="U1403" s="57"/>
    </row>
    <row r="1404" spans="1:21">
      <c r="A1404" s="57"/>
      <c r="B1404" s="179">
        <v>42938</v>
      </c>
      <c r="C1404" s="108" t="s">
        <v>115</v>
      </c>
      <c r="D1404" s="108" t="s">
        <v>500</v>
      </c>
      <c r="E1404" s="108" t="s">
        <v>569</v>
      </c>
      <c r="F1404" s="108" t="s">
        <v>1848</v>
      </c>
      <c r="G1404" s="180">
        <v>704.27079999999989</v>
      </c>
      <c r="H1404" s="180">
        <v>1214.26</v>
      </c>
      <c r="I1404" s="57"/>
      <c r="J1404" s="57"/>
      <c r="K1404" s="57"/>
      <c r="L1404" s="57"/>
      <c r="M1404" s="57"/>
      <c r="N1404" s="57"/>
      <c r="O1404" s="57"/>
      <c r="P1404" s="57"/>
      <c r="Q1404" s="57"/>
      <c r="R1404" s="57"/>
      <c r="S1404" s="57"/>
      <c r="T1404" s="57"/>
      <c r="U1404" s="57"/>
    </row>
    <row r="1405" spans="1:21">
      <c r="A1405" s="57"/>
      <c r="B1405" s="179">
        <v>43448</v>
      </c>
      <c r="C1405" s="108" t="s">
        <v>514</v>
      </c>
      <c r="D1405" s="108" t="s">
        <v>510</v>
      </c>
      <c r="E1405" s="108" t="s">
        <v>498</v>
      </c>
      <c r="F1405" s="108" t="s">
        <v>1849</v>
      </c>
      <c r="G1405" s="180">
        <v>2964.7575000000002</v>
      </c>
      <c r="H1405" s="180">
        <v>6588.35</v>
      </c>
      <c r="I1405" s="57"/>
      <c r="J1405" s="57"/>
      <c r="K1405" s="57"/>
      <c r="L1405" s="57"/>
      <c r="M1405" s="57"/>
      <c r="N1405" s="57"/>
      <c r="O1405" s="57"/>
      <c r="P1405" s="57"/>
      <c r="Q1405" s="57"/>
      <c r="R1405" s="57"/>
      <c r="S1405" s="57"/>
      <c r="T1405" s="57"/>
      <c r="U1405" s="57"/>
    </row>
    <row r="1406" spans="1:21">
      <c r="A1406" s="57"/>
      <c r="B1406" s="179">
        <v>43078</v>
      </c>
      <c r="C1406" s="108" t="s">
        <v>514</v>
      </c>
      <c r="D1406" s="108" t="s">
        <v>510</v>
      </c>
      <c r="E1406" s="108" t="s">
        <v>511</v>
      </c>
      <c r="F1406" s="108" t="s">
        <v>1850</v>
      </c>
      <c r="G1406" s="180">
        <v>1918.1961999999999</v>
      </c>
      <c r="H1406" s="180">
        <v>3251.18</v>
      </c>
      <c r="I1406" s="57"/>
      <c r="J1406" s="57"/>
      <c r="K1406" s="57"/>
      <c r="L1406" s="57"/>
      <c r="M1406" s="57"/>
      <c r="N1406" s="57"/>
      <c r="O1406" s="57"/>
      <c r="P1406" s="57"/>
      <c r="Q1406" s="57"/>
      <c r="R1406" s="57"/>
      <c r="S1406" s="57"/>
      <c r="T1406" s="57"/>
      <c r="U1406" s="57"/>
    </row>
    <row r="1407" spans="1:21">
      <c r="A1407" s="57"/>
      <c r="B1407" s="179">
        <v>43196</v>
      </c>
      <c r="C1407" s="108" t="s">
        <v>503</v>
      </c>
      <c r="D1407" s="108" t="s">
        <v>504</v>
      </c>
      <c r="E1407" s="108" t="s">
        <v>511</v>
      </c>
      <c r="F1407" s="108" t="s">
        <v>1851</v>
      </c>
      <c r="G1407" s="180">
        <v>4686.9570000000003</v>
      </c>
      <c r="H1407" s="180">
        <v>8521.74</v>
      </c>
      <c r="I1407" s="57"/>
      <c r="J1407" s="57"/>
      <c r="K1407" s="57"/>
      <c r="L1407" s="57"/>
      <c r="M1407" s="57"/>
      <c r="N1407" s="57"/>
      <c r="O1407" s="57"/>
      <c r="P1407" s="57"/>
      <c r="Q1407" s="57"/>
      <c r="R1407" s="57"/>
      <c r="S1407" s="57"/>
      <c r="T1407" s="57"/>
      <c r="U1407" s="57"/>
    </row>
    <row r="1408" spans="1:21">
      <c r="A1408" s="57"/>
      <c r="B1408" s="179">
        <v>43094</v>
      </c>
      <c r="C1408" s="108" t="s">
        <v>108</v>
      </c>
      <c r="D1408" s="108" t="s">
        <v>507</v>
      </c>
      <c r="E1408" s="108" t="s">
        <v>505</v>
      </c>
      <c r="F1408" s="108" t="s">
        <v>1852</v>
      </c>
      <c r="G1408" s="180">
        <v>2184.3060999999998</v>
      </c>
      <c r="H1408" s="180">
        <v>5903.53</v>
      </c>
      <c r="I1408" s="57"/>
      <c r="J1408" s="57"/>
      <c r="K1408" s="57"/>
      <c r="L1408" s="57"/>
      <c r="M1408" s="57"/>
      <c r="N1408" s="57"/>
      <c r="O1408" s="57"/>
      <c r="P1408" s="57"/>
      <c r="Q1408" s="57"/>
      <c r="R1408" s="57"/>
      <c r="S1408" s="57"/>
      <c r="T1408" s="57"/>
      <c r="U1408" s="57"/>
    </row>
    <row r="1409" spans="1:21">
      <c r="A1409" s="57"/>
      <c r="B1409" s="179">
        <v>43371</v>
      </c>
      <c r="C1409" s="108" t="s">
        <v>115</v>
      </c>
      <c r="D1409" s="108" t="s">
        <v>526</v>
      </c>
      <c r="E1409" s="108" t="s">
        <v>522</v>
      </c>
      <c r="F1409" s="108" t="s">
        <v>1853</v>
      </c>
      <c r="G1409" s="180">
        <v>1013.1176</v>
      </c>
      <c r="H1409" s="180">
        <v>1151.27</v>
      </c>
      <c r="I1409" s="57"/>
      <c r="J1409" s="57"/>
      <c r="K1409" s="57"/>
      <c r="L1409" s="57"/>
      <c r="M1409" s="57"/>
      <c r="N1409" s="57"/>
      <c r="O1409" s="57"/>
      <c r="P1409" s="57"/>
      <c r="Q1409" s="57"/>
      <c r="R1409" s="57"/>
      <c r="S1409" s="57"/>
      <c r="T1409" s="57"/>
      <c r="U1409" s="57"/>
    </row>
    <row r="1410" spans="1:21">
      <c r="A1410" s="57"/>
      <c r="B1410" s="179">
        <v>42977</v>
      </c>
      <c r="C1410" s="108" t="s">
        <v>514</v>
      </c>
      <c r="D1410" s="108" t="s">
        <v>528</v>
      </c>
      <c r="E1410" s="108" t="s">
        <v>520</v>
      </c>
      <c r="F1410" s="108" t="s">
        <v>1854</v>
      </c>
      <c r="G1410" s="180">
        <v>3366.8195000000001</v>
      </c>
      <c r="H1410" s="180">
        <v>6121.49</v>
      </c>
      <c r="I1410" s="57"/>
      <c r="J1410" s="57"/>
      <c r="K1410" s="57"/>
      <c r="L1410" s="57"/>
      <c r="M1410" s="57"/>
      <c r="N1410" s="57"/>
      <c r="O1410" s="57"/>
      <c r="P1410" s="57"/>
      <c r="Q1410" s="57"/>
      <c r="R1410" s="57"/>
      <c r="S1410" s="57"/>
      <c r="T1410" s="57"/>
      <c r="U1410" s="57"/>
    </row>
    <row r="1411" spans="1:21">
      <c r="A1411" s="57"/>
      <c r="B1411" s="179">
        <v>43332</v>
      </c>
      <c r="C1411" s="108" t="s">
        <v>108</v>
      </c>
      <c r="D1411" s="108" t="s">
        <v>510</v>
      </c>
      <c r="E1411" s="108" t="s">
        <v>537</v>
      </c>
      <c r="F1411" s="108" t="s">
        <v>1855</v>
      </c>
      <c r="G1411" s="180">
        <v>406.50050000000005</v>
      </c>
      <c r="H1411" s="180">
        <v>1098.6500000000001</v>
      </c>
      <c r="I1411" s="57"/>
      <c r="J1411" s="57"/>
      <c r="K1411" s="57"/>
      <c r="L1411" s="57"/>
      <c r="M1411" s="57"/>
      <c r="N1411" s="57"/>
      <c r="O1411" s="57"/>
      <c r="P1411" s="57"/>
      <c r="Q1411" s="57"/>
      <c r="R1411" s="57"/>
      <c r="S1411" s="57"/>
      <c r="T1411" s="57"/>
      <c r="U1411" s="57"/>
    </row>
    <row r="1412" spans="1:21">
      <c r="A1412" s="57"/>
      <c r="B1412" s="179">
        <v>43084</v>
      </c>
      <c r="C1412" s="108" t="s">
        <v>496</v>
      </c>
      <c r="D1412" s="108" t="s">
        <v>504</v>
      </c>
      <c r="E1412" s="108" t="s">
        <v>511</v>
      </c>
      <c r="F1412" s="108" t="s">
        <v>1856</v>
      </c>
      <c r="G1412" s="180">
        <v>5964</v>
      </c>
      <c r="H1412" s="180">
        <v>7952</v>
      </c>
      <c r="I1412" s="57"/>
      <c r="J1412" s="57"/>
      <c r="K1412" s="57"/>
      <c r="L1412" s="57"/>
      <c r="M1412" s="57"/>
      <c r="N1412" s="57"/>
      <c r="O1412" s="57"/>
      <c r="P1412" s="57"/>
      <c r="Q1412" s="57"/>
      <c r="R1412" s="57"/>
      <c r="S1412" s="57"/>
      <c r="T1412" s="57"/>
      <c r="U1412" s="57"/>
    </row>
    <row r="1413" spans="1:21">
      <c r="A1413" s="57"/>
      <c r="B1413" s="179">
        <v>43234</v>
      </c>
      <c r="C1413" s="108" t="s">
        <v>115</v>
      </c>
      <c r="D1413" s="108" t="s">
        <v>507</v>
      </c>
      <c r="E1413" s="108" t="s">
        <v>520</v>
      </c>
      <c r="F1413" s="108" t="s">
        <v>947</v>
      </c>
      <c r="G1413" s="180">
        <v>4029.0627999999997</v>
      </c>
      <c r="H1413" s="180">
        <v>6828.92</v>
      </c>
      <c r="I1413" s="57"/>
      <c r="J1413" s="57"/>
      <c r="K1413" s="57"/>
      <c r="L1413" s="57"/>
      <c r="M1413" s="57"/>
      <c r="N1413" s="57"/>
      <c r="O1413" s="57"/>
      <c r="P1413" s="57"/>
      <c r="Q1413" s="57"/>
      <c r="R1413" s="57"/>
      <c r="S1413" s="57"/>
      <c r="T1413" s="57"/>
      <c r="U1413" s="57"/>
    </row>
    <row r="1414" spans="1:21">
      <c r="A1414" s="57"/>
      <c r="B1414" s="179">
        <v>42740</v>
      </c>
      <c r="C1414" s="108" t="s">
        <v>514</v>
      </c>
      <c r="D1414" s="108" t="s">
        <v>497</v>
      </c>
      <c r="E1414" s="108" t="s">
        <v>501</v>
      </c>
      <c r="F1414" s="108" t="s">
        <v>1857</v>
      </c>
      <c r="G1414" s="180">
        <v>122.82160000000002</v>
      </c>
      <c r="H1414" s="180">
        <v>131.36000000000001</v>
      </c>
      <c r="I1414" s="57"/>
      <c r="J1414" s="57"/>
      <c r="K1414" s="57"/>
      <c r="L1414" s="57"/>
      <c r="M1414" s="57"/>
      <c r="N1414" s="57"/>
      <c r="O1414" s="57"/>
      <c r="P1414" s="57"/>
      <c r="Q1414" s="57"/>
      <c r="R1414" s="57"/>
      <c r="S1414" s="57"/>
      <c r="T1414" s="57"/>
      <c r="U1414" s="57"/>
    </row>
    <row r="1415" spans="1:21">
      <c r="A1415" s="57"/>
      <c r="B1415" s="179">
        <v>43218</v>
      </c>
      <c r="C1415" s="108" t="s">
        <v>496</v>
      </c>
      <c r="D1415" s="108" t="s">
        <v>497</v>
      </c>
      <c r="E1415" s="108" t="s">
        <v>520</v>
      </c>
      <c r="F1415" s="108" t="s">
        <v>1858</v>
      </c>
      <c r="G1415" s="180">
        <v>3689.2464</v>
      </c>
      <c r="H1415" s="180">
        <v>6252.96</v>
      </c>
      <c r="I1415" s="57"/>
      <c r="J1415" s="57"/>
      <c r="K1415" s="57"/>
      <c r="L1415" s="57"/>
      <c r="M1415" s="57"/>
      <c r="N1415" s="57"/>
      <c r="O1415" s="57"/>
      <c r="P1415" s="57"/>
      <c r="Q1415" s="57"/>
      <c r="R1415" s="57"/>
      <c r="S1415" s="57"/>
      <c r="T1415" s="57"/>
      <c r="U1415" s="57"/>
    </row>
    <row r="1416" spans="1:21">
      <c r="A1416" s="57"/>
      <c r="B1416" s="179">
        <v>42931</v>
      </c>
      <c r="C1416" s="108" t="s">
        <v>496</v>
      </c>
      <c r="D1416" s="108" t="s">
        <v>528</v>
      </c>
      <c r="E1416" s="108" t="s">
        <v>535</v>
      </c>
      <c r="F1416" s="108" t="s">
        <v>1859</v>
      </c>
      <c r="G1416" s="180">
        <v>2844.6792</v>
      </c>
      <c r="H1416" s="180">
        <v>3232.59</v>
      </c>
      <c r="I1416" s="57"/>
      <c r="J1416" s="57"/>
      <c r="K1416" s="57"/>
      <c r="L1416" s="57"/>
      <c r="M1416" s="57"/>
      <c r="N1416" s="57"/>
      <c r="O1416" s="57"/>
      <c r="P1416" s="57"/>
      <c r="Q1416" s="57"/>
      <c r="R1416" s="57"/>
      <c r="S1416" s="57"/>
      <c r="T1416" s="57"/>
      <c r="U1416" s="57"/>
    </row>
    <row r="1417" spans="1:21">
      <c r="A1417" s="57"/>
      <c r="B1417" s="179">
        <v>43384</v>
      </c>
      <c r="C1417" s="108" t="s">
        <v>514</v>
      </c>
      <c r="D1417" s="108" t="s">
        <v>504</v>
      </c>
      <c r="E1417" s="108" t="s">
        <v>498</v>
      </c>
      <c r="F1417" s="108" t="s">
        <v>1860</v>
      </c>
      <c r="G1417" s="180">
        <v>1496.8125</v>
      </c>
      <c r="H1417" s="180">
        <v>3326.25</v>
      </c>
      <c r="I1417" s="57"/>
      <c r="J1417" s="57"/>
      <c r="K1417" s="57"/>
      <c r="L1417" s="57"/>
      <c r="M1417" s="57"/>
      <c r="N1417" s="57"/>
      <c r="O1417" s="57"/>
      <c r="P1417" s="57"/>
      <c r="Q1417" s="57"/>
      <c r="R1417" s="57"/>
      <c r="S1417" s="57"/>
      <c r="T1417" s="57"/>
      <c r="U1417" s="57"/>
    </row>
    <row r="1418" spans="1:21">
      <c r="A1418" s="57"/>
      <c r="B1418" s="179">
        <v>42918</v>
      </c>
      <c r="C1418" s="108" t="s">
        <v>496</v>
      </c>
      <c r="D1418" s="108" t="s">
        <v>528</v>
      </c>
      <c r="E1418" s="108" t="s">
        <v>524</v>
      </c>
      <c r="F1418" s="108" t="s">
        <v>1861</v>
      </c>
      <c r="G1418" s="180">
        <v>899.59739999999988</v>
      </c>
      <c r="H1418" s="180">
        <v>1551.03</v>
      </c>
      <c r="I1418" s="57"/>
      <c r="J1418" s="57"/>
      <c r="K1418" s="57"/>
      <c r="L1418" s="57"/>
      <c r="M1418" s="57"/>
      <c r="N1418" s="57"/>
      <c r="O1418" s="57"/>
      <c r="P1418" s="57"/>
      <c r="Q1418" s="57"/>
      <c r="R1418" s="57"/>
      <c r="S1418" s="57"/>
      <c r="T1418" s="57"/>
      <c r="U1418" s="57"/>
    </row>
    <row r="1419" spans="1:21">
      <c r="A1419" s="57"/>
      <c r="B1419" s="179">
        <v>43356</v>
      </c>
      <c r="C1419" s="108" t="s">
        <v>514</v>
      </c>
      <c r="D1419" s="108" t="s">
        <v>510</v>
      </c>
      <c r="E1419" s="108" t="s">
        <v>530</v>
      </c>
      <c r="F1419" s="108" t="s">
        <v>1862</v>
      </c>
      <c r="G1419" s="180">
        <v>4882.3182000000006</v>
      </c>
      <c r="H1419" s="180">
        <v>8417.7900000000009</v>
      </c>
      <c r="I1419" s="57"/>
      <c r="J1419" s="57"/>
      <c r="K1419" s="57"/>
      <c r="L1419" s="57"/>
      <c r="M1419" s="57"/>
      <c r="N1419" s="57"/>
      <c r="O1419" s="57"/>
      <c r="P1419" s="57"/>
      <c r="Q1419" s="57"/>
      <c r="R1419" s="57"/>
      <c r="S1419" s="57"/>
      <c r="T1419" s="57"/>
      <c r="U1419" s="57"/>
    </row>
    <row r="1420" spans="1:21">
      <c r="A1420" s="57"/>
      <c r="B1420" s="179">
        <v>42990</v>
      </c>
      <c r="C1420" s="108" t="s">
        <v>115</v>
      </c>
      <c r="D1420" s="108" t="s">
        <v>500</v>
      </c>
      <c r="E1420" s="108" t="s">
        <v>515</v>
      </c>
      <c r="F1420" s="108" t="s">
        <v>1863</v>
      </c>
      <c r="G1420" s="180">
        <v>3673.2696000000001</v>
      </c>
      <c r="H1420" s="180">
        <v>4174.17</v>
      </c>
      <c r="I1420" s="57"/>
      <c r="J1420" s="57"/>
      <c r="K1420" s="57"/>
      <c r="L1420" s="57"/>
      <c r="M1420" s="57"/>
      <c r="N1420" s="57"/>
      <c r="O1420" s="57"/>
      <c r="P1420" s="57"/>
      <c r="Q1420" s="57"/>
      <c r="R1420" s="57"/>
      <c r="S1420" s="57"/>
      <c r="T1420" s="57"/>
      <c r="U1420" s="57"/>
    </row>
    <row r="1421" spans="1:21">
      <c r="A1421" s="57"/>
      <c r="B1421" s="179">
        <v>43464</v>
      </c>
      <c r="C1421" s="108" t="s">
        <v>514</v>
      </c>
      <c r="D1421" s="108" t="s">
        <v>500</v>
      </c>
      <c r="E1421" s="108" t="s">
        <v>537</v>
      </c>
      <c r="F1421" s="108" t="s">
        <v>1864</v>
      </c>
      <c r="G1421" s="180">
        <v>4139.7565000000004</v>
      </c>
      <c r="H1421" s="180">
        <v>7526.83</v>
      </c>
      <c r="I1421" s="57"/>
      <c r="J1421" s="57"/>
      <c r="K1421" s="57"/>
      <c r="L1421" s="57"/>
      <c r="M1421" s="57"/>
      <c r="N1421" s="57"/>
      <c r="O1421" s="57"/>
      <c r="P1421" s="57"/>
      <c r="Q1421" s="57"/>
      <c r="R1421" s="57"/>
      <c r="S1421" s="57"/>
      <c r="T1421" s="57"/>
      <c r="U1421" s="57"/>
    </row>
    <row r="1422" spans="1:21">
      <c r="A1422" s="57"/>
      <c r="B1422" s="179">
        <v>43022</v>
      </c>
      <c r="C1422" s="108" t="s">
        <v>108</v>
      </c>
      <c r="D1422" s="108" t="s">
        <v>504</v>
      </c>
      <c r="E1422" s="108" t="s">
        <v>537</v>
      </c>
      <c r="F1422" s="108" t="s">
        <v>1865</v>
      </c>
      <c r="G1422" s="180">
        <v>185.87119999999999</v>
      </c>
      <c r="H1422" s="180">
        <v>273.33999999999997</v>
      </c>
      <c r="I1422" s="57"/>
      <c r="J1422" s="57"/>
      <c r="K1422" s="57"/>
      <c r="L1422" s="57"/>
      <c r="M1422" s="57"/>
      <c r="N1422" s="57"/>
      <c r="O1422" s="57"/>
      <c r="P1422" s="57"/>
      <c r="Q1422" s="57"/>
      <c r="R1422" s="57"/>
      <c r="S1422" s="57"/>
      <c r="T1422" s="57"/>
      <c r="U1422" s="57"/>
    </row>
    <row r="1423" spans="1:21">
      <c r="A1423" s="57"/>
      <c r="B1423" s="179">
        <v>43426</v>
      </c>
      <c r="C1423" s="108" t="s">
        <v>108</v>
      </c>
      <c r="D1423" s="108" t="s">
        <v>526</v>
      </c>
      <c r="E1423" s="108" t="s">
        <v>530</v>
      </c>
      <c r="F1423" s="108" t="s">
        <v>1866</v>
      </c>
      <c r="G1423" s="180">
        <v>4711.2295999999997</v>
      </c>
      <c r="H1423" s="180">
        <v>5353.67</v>
      </c>
      <c r="I1423" s="57"/>
      <c r="J1423" s="57"/>
      <c r="K1423" s="57"/>
      <c r="L1423" s="57"/>
      <c r="M1423" s="57"/>
      <c r="N1423" s="57"/>
      <c r="O1423" s="57"/>
      <c r="P1423" s="57"/>
      <c r="Q1423" s="57"/>
      <c r="R1423" s="57"/>
      <c r="S1423" s="57"/>
      <c r="T1423" s="57"/>
      <c r="U1423" s="57"/>
    </row>
    <row r="1424" spans="1:21">
      <c r="A1424" s="57"/>
      <c r="B1424" s="179">
        <v>42926</v>
      </c>
      <c r="C1424" s="108" t="s">
        <v>496</v>
      </c>
      <c r="D1424" s="108" t="s">
        <v>404</v>
      </c>
      <c r="E1424" s="108" t="s">
        <v>505</v>
      </c>
      <c r="F1424" s="108" t="s">
        <v>1867</v>
      </c>
      <c r="G1424" s="180">
        <v>5686.064800000001</v>
      </c>
      <c r="H1424" s="180">
        <v>8361.86</v>
      </c>
      <c r="I1424" s="57"/>
      <c r="J1424" s="57"/>
      <c r="K1424" s="57"/>
      <c r="L1424" s="57"/>
      <c r="M1424" s="57"/>
      <c r="N1424" s="57"/>
      <c r="O1424" s="57"/>
      <c r="P1424" s="57"/>
      <c r="Q1424" s="57"/>
      <c r="R1424" s="57"/>
      <c r="S1424" s="57"/>
      <c r="T1424" s="57"/>
      <c r="U1424" s="57"/>
    </row>
    <row r="1425" spans="1:21">
      <c r="A1425" s="57"/>
      <c r="B1425" s="179">
        <v>43265</v>
      </c>
      <c r="C1425" s="108" t="s">
        <v>514</v>
      </c>
      <c r="D1425" s="108" t="s">
        <v>528</v>
      </c>
      <c r="E1425" s="108" t="s">
        <v>522</v>
      </c>
      <c r="F1425" s="108" t="s">
        <v>1868</v>
      </c>
      <c r="G1425" s="180">
        <v>2553.2776000000003</v>
      </c>
      <c r="H1425" s="180">
        <v>3754.82</v>
      </c>
      <c r="I1425" s="57"/>
      <c r="J1425" s="57"/>
      <c r="K1425" s="57"/>
      <c r="L1425" s="57"/>
      <c r="M1425" s="57"/>
      <c r="N1425" s="57"/>
      <c r="O1425" s="57"/>
      <c r="P1425" s="57"/>
      <c r="Q1425" s="57"/>
      <c r="R1425" s="57"/>
      <c r="S1425" s="57"/>
      <c r="T1425" s="57"/>
      <c r="U1425" s="57"/>
    </row>
    <row r="1426" spans="1:21">
      <c r="A1426" s="57"/>
      <c r="B1426" s="179">
        <v>42876</v>
      </c>
      <c r="C1426" s="108" t="s">
        <v>108</v>
      </c>
      <c r="D1426" s="108" t="s">
        <v>526</v>
      </c>
      <c r="E1426" s="108" t="s">
        <v>530</v>
      </c>
      <c r="F1426" s="108" t="s">
        <v>1869</v>
      </c>
      <c r="G1426" s="180">
        <v>1658.3309999999999</v>
      </c>
      <c r="H1426" s="180">
        <v>3685.18</v>
      </c>
      <c r="I1426" s="57"/>
      <c r="J1426" s="57"/>
      <c r="K1426" s="57"/>
      <c r="L1426" s="57"/>
      <c r="M1426" s="57"/>
      <c r="N1426" s="57"/>
      <c r="O1426" s="57"/>
      <c r="P1426" s="57"/>
      <c r="Q1426" s="57"/>
      <c r="R1426" s="57"/>
      <c r="S1426" s="57"/>
      <c r="T1426" s="57"/>
      <c r="U1426" s="57"/>
    </row>
    <row r="1427" spans="1:21">
      <c r="A1427" s="57"/>
      <c r="B1427" s="179">
        <v>43345</v>
      </c>
      <c r="C1427" s="108" t="s">
        <v>108</v>
      </c>
      <c r="D1427" s="108" t="s">
        <v>526</v>
      </c>
      <c r="E1427" s="108" t="s">
        <v>515</v>
      </c>
      <c r="F1427" s="108" t="s">
        <v>1870</v>
      </c>
      <c r="G1427" s="180">
        <v>1514.0880999999999</v>
      </c>
      <c r="H1427" s="180">
        <v>4092.13</v>
      </c>
      <c r="I1427" s="57"/>
      <c r="J1427" s="57"/>
      <c r="K1427" s="57"/>
      <c r="L1427" s="57"/>
      <c r="M1427" s="57"/>
      <c r="N1427" s="57"/>
      <c r="O1427" s="57"/>
      <c r="P1427" s="57"/>
      <c r="Q1427" s="57"/>
      <c r="R1427" s="57"/>
      <c r="S1427" s="57"/>
      <c r="T1427" s="57"/>
      <c r="U1427" s="57"/>
    </row>
    <row r="1428" spans="1:21">
      <c r="A1428" s="57"/>
      <c r="B1428" s="179">
        <v>42856</v>
      </c>
      <c r="C1428" s="108" t="s">
        <v>514</v>
      </c>
      <c r="D1428" s="108" t="s">
        <v>504</v>
      </c>
      <c r="E1428" s="108" t="s">
        <v>511</v>
      </c>
      <c r="F1428" s="108" t="s">
        <v>1871</v>
      </c>
      <c r="G1428" s="180">
        <v>3650.8996000000006</v>
      </c>
      <c r="H1428" s="180">
        <v>5368.97</v>
      </c>
      <c r="I1428" s="57"/>
      <c r="J1428" s="57"/>
      <c r="K1428" s="57"/>
      <c r="L1428" s="57"/>
      <c r="M1428" s="57"/>
      <c r="N1428" s="57"/>
      <c r="O1428" s="57"/>
      <c r="P1428" s="57"/>
      <c r="Q1428" s="57"/>
      <c r="R1428" s="57"/>
      <c r="S1428" s="57"/>
      <c r="T1428" s="57"/>
      <c r="U1428" s="57"/>
    </row>
    <row r="1429" spans="1:21">
      <c r="A1429" s="57"/>
      <c r="B1429" s="179">
        <v>43135</v>
      </c>
      <c r="C1429" s="108" t="s">
        <v>108</v>
      </c>
      <c r="D1429" s="108" t="s">
        <v>500</v>
      </c>
      <c r="E1429" s="108" t="s">
        <v>524</v>
      </c>
      <c r="F1429" s="108" t="s">
        <v>1872</v>
      </c>
      <c r="G1429" s="180">
        <v>217.49035000000003</v>
      </c>
      <c r="H1429" s="180">
        <v>232.61</v>
      </c>
      <c r="I1429" s="57"/>
      <c r="J1429" s="57"/>
      <c r="K1429" s="57"/>
      <c r="L1429" s="57"/>
      <c r="M1429" s="57"/>
      <c r="N1429" s="57"/>
      <c r="O1429" s="57"/>
      <c r="P1429" s="57"/>
      <c r="Q1429" s="57"/>
      <c r="R1429" s="57"/>
      <c r="S1429" s="57"/>
      <c r="T1429" s="57"/>
      <c r="U1429" s="57"/>
    </row>
    <row r="1430" spans="1:21">
      <c r="A1430" s="57"/>
      <c r="B1430" s="179">
        <v>42986</v>
      </c>
      <c r="C1430" s="108" t="s">
        <v>496</v>
      </c>
      <c r="D1430" s="108" t="s">
        <v>497</v>
      </c>
      <c r="E1430" s="108" t="s">
        <v>520</v>
      </c>
      <c r="F1430" s="108" t="s">
        <v>1873</v>
      </c>
      <c r="G1430" s="180">
        <v>1054.1905999999999</v>
      </c>
      <c r="H1430" s="180">
        <v>1817.57</v>
      </c>
      <c r="I1430" s="57"/>
      <c r="J1430" s="57"/>
      <c r="K1430" s="57"/>
      <c r="L1430" s="57"/>
      <c r="M1430" s="57"/>
      <c r="N1430" s="57"/>
      <c r="O1430" s="57"/>
      <c r="P1430" s="57"/>
      <c r="Q1430" s="57"/>
      <c r="R1430" s="57"/>
      <c r="S1430" s="57"/>
      <c r="T1430" s="57"/>
      <c r="U1430" s="57"/>
    </row>
    <row r="1431" spans="1:21">
      <c r="A1431" s="57"/>
      <c r="B1431" s="179">
        <v>43335</v>
      </c>
      <c r="C1431" s="108" t="s">
        <v>503</v>
      </c>
      <c r="D1431" s="108" t="s">
        <v>510</v>
      </c>
      <c r="E1431" s="108" t="s">
        <v>530</v>
      </c>
      <c r="F1431" s="108" t="s">
        <v>1874</v>
      </c>
      <c r="G1431" s="180">
        <v>5301.9169999999995</v>
      </c>
      <c r="H1431" s="180">
        <v>8986.2999999999993</v>
      </c>
      <c r="I1431" s="57"/>
      <c r="J1431" s="57"/>
      <c r="K1431" s="57"/>
      <c r="L1431" s="57"/>
      <c r="M1431" s="57"/>
      <c r="N1431" s="57"/>
      <c r="O1431" s="57"/>
      <c r="P1431" s="57"/>
      <c r="Q1431" s="57"/>
      <c r="R1431" s="57"/>
      <c r="S1431" s="57"/>
      <c r="T1431" s="57"/>
      <c r="U1431" s="57"/>
    </row>
    <row r="1432" spans="1:21">
      <c r="A1432" s="57"/>
      <c r="B1432" s="179">
        <v>42832</v>
      </c>
      <c r="C1432" s="108" t="s">
        <v>514</v>
      </c>
      <c r="D1432" s="108" t="s">
        <v>404</v>
      </c>
      <c r="E1432" s="108" t="s">
        <v>515</v>
      </c>
      <c r="F1432" s="108" t="s">
        <v>1875</v>
      </c>
      <c r="G1432" s="180">
        <v>913.30279999999993</v>
      </c>
      <c r="H1432" s="180">
        <v>1574.66</v>
      </c>
      <c r="I1432" s="57"/>
      <c r="J1432" s="57"/>
      <c r="K1432" s="57"/>
      <c r="L1432" s="57"/>
      <c r="M1432" s="57"/>
      <c r="N1432" s="57"/>
      <c r="O1432" s="57"/>
      <c r="P1432" s="57"/>
      <c r="Q1432" s="57"/>
      <c r="R1432" s="57"/>
      <c r="S1432" s="57"/>
      <c r="T1432" s="57"/>
      <c r="U1432" s="57"/>
    </row>
    <row r="1433" spans="1:21">
      <c r="A1433" s="57"/>
      <c r="B1433" s="179">
        <v>43123</v>
      </c>
      <c r="C1433" s="108" t="s">
        <v>496</v>
      </c>
      <c r="D1433" s="108" t="s">
        <v>404</v>
      </c>
      <c r="E1433" s="108" t="s">
        <v>505</v>
      </c>
      <c r="F1433" s="108" t="s">
        <v>1876</v>
      </c>
      <c r="G1433" s="180">
        <v>3497.4841999999999</v>
      </c>
      <c r="H1433" s="180">
        <v>9452.66</v>
      </c>
      <c r="I1433" s="57"/>
      <c r="J1433" s="57"/>
      <c r="K1433" s="57"/>
      <c r="L1433" s="57"/>
      <c r="M1433" s="57"/>
      <c r="N1433" s="57"/>
      <c r="O1433" s="57"/>
      <c r="P1433" s="57"/>
      <c r="Q1433" s="57"/>
      <c r="R1433" s="57"/>
      <c r="S1433" s="57"/>
      <c r="T1433" s="57"/>
      <c r="U1433" s="57"/>
    </row>
    <row r="1434" spans="1:21">
      <c r="A1434" s="57"/>
      <c r="B1434" s="179">
        <v>42866</v>
      </c>
      <c r="C1434" s="108" t="s">
        <v>514</v>
      </c>
      <c r="D1434" s="108" t="s">
        <v>510</v>
      </c>
      <c r="E1434" s="108" t="s">
        <v>522</v>
      </c>
      <c r="F1434" s="108" t="s">
        <v>1877</v>
      </c>
      <c r="G1434" s="180">
        <v>6236.3576000000003</v>
      </c>
      <c r="H1434" s="180">
        <v>7086.77</v>
      </c>
      <c r="I1434" s="57"/>
      <c r="J1434" s="57"/>
      <c r="K1434" s="57"/>
      <c r="L1434" s="57"/>
      <c r="M1434" s="57"/>
      <c r="N1434" s="57"/>
      <c r="O1434" s="57"/>
      <c r="P1434" s="57"/>
      <c r="Q1434" s="57"/>
      <c r="R1434" s="57"/>
      <c r="S1434" s="57"/>
      <c r="T1434" s="57"/>
      <c r="U1434" s="57"/>
    </row>
    <row r="1435" spans="1:21">
      <c r="A1435" s="57"/>
      <c r="B1435" s="179">
        <v>43447</v>
      </c>
      <c r="C1435" s="108" t="s">
        <v>108</v>
      </c>
      <c r="D1435" s="108" t="s">
        <v>497</v>
      </c>
      <c r="E1435" s="108" t="s">
        <v>515</v>
      </c>
      <c r="F1435" s="108" t="s">
        <v>1878</v>
      </c>
      <c r="G1435" s="180">
        <v>3799.8368999999998</v>
      </c>
      <c r="H1435" s="180">
        <v>8836.83</v>
      </c>
      <c r="I1435" s="57"/>
      <c r="J1435" s="57"/>
      <c r="K1435" s="57"/>
      <c r="L1435" s="57"/>
      <c r="M1435" s="57"/>
      <c r="N1435" s="57"/>
      <c r="O1435" s="57"/>
      <c r="P1435" s="57"/>
      <c r="Q1435" s="57"/>
      <c r="R1435" s="57"/>
      <c r="S1435" s="57"/>
      <c r="T1435" s="57"/>
      <c r="U1435" s="57"/>
    </row>
    <row r="1436" spans="1:21">
      <c r="A1436" s="57"/>
      <c r="B1436" s="179">
        <v>42789</v>
      </c>
      <c r="C1436" s="108" t="s">
        <v>115</v>
      </c>
      <c r="D1436" s="108" t="s">
        <v>510</v>
      </c>
      <c r="E1436" s="108" t="s">
        <v>524</v>
      </c>
      <c r="F1436" s="108" t="s">
        <v>1879</v>
      </c>
      <c r="G1436" s="180">
        <v>924.27480000000003</v>
      </c>
      <c r="H1436" s="180">
        <v>2498.04</v>
      </c>
      <c r="I1436" s="57"/>
      <c r="J1436" s="57"/>
      <c r="K1436" s="57"/>
      <c r="L1436" s="57"/>
      <c r="M1436" s="57"/>
      <c r="N1436" s="57"/>
      <c r="O1436" s="57"/>
      <c r="P1436" s="57"/>
      <c r="Q1436" s="57"/>
      <c r="R1436" s="57"/>
      <c r="S1436" s="57"/>
      <c r="T1436" s="57"/>
      <c r="U1436" s="57"/>
    </row>
    <row r="1437" spans="1:21">
      <c r="A1437" s="57"/>
      <c r="B1437" s="179">
        <v>43328</v>
      </c>
      <c r="C1437" s="108" t="s">
        <v>496</v>
      </c>
      <c r="D1437" s="108" t="s">
        <v>526</v>
      </c>
      <c r="E1437" s="108" t="s">
        <v>505</v>
      </c>
      <c r="F1437" s="108" t="s">
        <v>1880</v>
      </c>
      <c r="G1437" s="180">
        <v>2190.5275000000001</v>
      </c>
      <c r="H1437" s="180">
        <v>5094.25</v>
      </c>
      <c r="I1437" s="57"/>
      <c r="J1437" s="57"/>
      <c r="K1437" s="57"/>
      <c r="L1437" s="57"/>
      <c r="M1437" s="57"/>
      <c r="N1437" s="57"/>
      <c r="O1437" s="57"/>
      <c r="P1437" s="57"/>
      <c r="Q1437" s="57"/>
      <c r="R1437" s="57"/>
      <c r="S1437" s="57"/>
      <c r="T1437" s="57"/>
      <c r="U1437" s="57"/>
    </row>
    <row r="1438" spans="1:21">
      <c r="A1438" s="57"/>
      <c r="B1438" s="179">
        <v>43097</v>
      </c>
      <c r="C1438" s="108" t="s">
        <v>514</v>
      </c>
      <c r="D1438" s="108" t="s">
        <v>507</v>
      </c>
      <c r="E1438" s="108" t="s">
        <v>530</v>
      </c>
      <c r="F1438" s="108" t="s">
        <v>1881</v>
      </c>
      <c r="G1438" s="180">
        <v>3728.6642999999999</v>
      </c>
      <c r="H1438" s="180">
        <v>6319.77</v>
      </c>
      <c r="I1438" s="57"/>
      <c r="J1438" s="57"/>
      <c r="K1438" s="57"/>
      <c r="L1438" s="57"/>
      <c r="M1438" s="57"/>
      <c r="N1438" s="57"/>
      <c r="O1438" s="57"/>
      <c r="P1438" s="57"/>
      <c r="Q1438" s="57"/>
      <c r="R1438" s="57"/>
      <c r="S1438" s="57"/>
      <c r="T1438" s="57"/>
      <c r="U1438" s="57"/>
    </row>
    <row r="1439" spans="1:21">
      <c r="A1439" s="57"/>
      <c r="B1439" s="179">
        <v>43255</v>
      </c>
      <c r="C1439" s="108" t="s">
        <v>503</v>
      </c>
      <c r="D1439" s="108" t="s">
        <v>497</v>
      </c>
      <c r="E1439" s="108" t="s">
        <v>505</v>
      </c>
      <c r="F1439" s="108" t="s">
        <v>1882</v>
      </c>
      <c r="G1439" s="180">
        <v>1895.9930000000002</v>
      </c>
      <c r="H1439" s="180">
        <v>3447.26</v>
      </c>
      <c r="I1439" s="57"/>
      <c r="J1439" s="57"/>
      <c r="K1439" s="57"/>
      <c r="L1439" s="57"/>
      <c r="M1439" s="57"/>
      <c r="N1439" s="57"/>
      <c r="O1439" s="57"/>
      <c r="P1439" s="57"/>
      <c r="Q1439" s="57"/>
      <c r="R1439" s="57"/>
      <c r="S1439" s="57"/>
      <c r="T1439" s="57"/>
      <c r="U1439" s="57"/>
    </row>
    <row r="1440" spans="1:21">
      <c r="A1440" s="57"/>
      <c r="B1440" s="179">
        <v>42910</v>
      </c>
      <c r="C1440" s="108" t="s">
        <v>503</v>
      </c>
      <c r="D1440" s="108" t="s">
        <v>504</v>
      </c>
      <c r="E1440" s="108" t="s">
        <v>501</v>
      </c>
      <c r="F1440" s="108" t="s">
        <v>1883</v>
      </c>
      <c r="G1440" s="180">
        <v>1402.9664</v>
      </c>
      <c r="H1440" s="180">
        <v>1594.28</v>
      </c>
      <c r="I1440" s="57"/>
      <c r="J1440" s="57"/>
      <c r="K1440" s="57"/>
      <c r="L1440" s="57"/>
      <c r="M1440" s="57"/>
      <c r="N1440" s="57"/>
      <c r="O1440" s="57"/>
      <c r="P1440" s="57"/>
      <c r="Q1440" s="57"/>
      <c r="R1440" s="57"/>
      <c r="S1440" s="57"/>
      <c r="T1440" s="57"/>
      <c r="U1440" s="57"/>
    </row>
    <row r="1441" spans="1:21">
      <c r="A1441" s="57"/>
      <c r="B1441" s="179">
        <v>43191</v>
      </c>
      <c r="C1441" s="108" t="s">
        <v>115</v>
      </c>
      <c r="D1441" s="108" t="s">
        <v>507</v>
      </c>
      <c r="E1441" s="108" t="s">
        <v>498</v>
      </c>
      <c r="F1441" s="108" t="s">
        <v>1884</v>
      </c>
      <c r="G1441" s="180">
        <v>1506.989</v>
      </c>
      <c r="H1441" s="180">
        <v>2739.98</v>
      </c>
      <c r="I1441" s="57"/>
      <c r="J1441" s="57"/>
      <c r="K1441" s="57"/>
      <c r="L1441" s="57"/>
      <c r="M1441" s="57"/>
      <c r="N1441" s="57"/>
      <c r="O1441" s="57"/>
      <c r="P1441" s="57"/>
      <c r="Q1441" s="57"/>
      <c r="R1441" s="57"/>
      <c r="S1441" s="57"/>
      <c r="T1441" s="57"/>
      <c r="U1441" s="57"/>
    </row>
    <row r="1442" spans="1:21">
      <c r="A1442" s="57"/>
      <c r="B1442" s="179">
        <v>42784</v>
      </c>
      <c r="C1442" s="108" t="s">
        <v>503</v>
      </c>
      <c r="D1442" s="108" t="s">
        <v>404</v>
      </c>
      <c r="E1442" s="108" t="s">
        <v>498</v>
      </c>
      <c r="F1442" s="108" t="s">
        <v>1885</v>
      </c>
      <c r="G1442" s="180">
        <v>3718.9650000000001</v>
      </c>
      <c r="H1442" s="180">
        <v>4958.62</v>
      </c>
      <c r="I1442" s="57"/>
      <c r="J1442" s="57"/>
      <c r="K1442" s="57"/>
      <c r="L1442" s="57"/>
      <c r="M1442" s="57"/>
      <c r="N1442" s="57"/>
      <c r="O1442" s="57"/>
      <c r="P1442" s="57"/>
      <c r="Q1442" s="57"/>
      <c r="R1442" s="57"/>
      <c r="S1442" s="57"/>
      <c r="T1442" s="57"/>
      <c r="U1442" s="57"/>
    </row>
    <row r="1443" spans="1:21">
      <c r="A1443" s="57"/>
      <c r="B1443" s="179">
        <v>43268</v>
      </c>
      <c r="C1443" s="108" t="s">
        <v>496</v>
      </c>
      <c r="D1443" s="108" t="s">
        <v>404</v>
      </c>
      <c r="E1443" s="108" t="s">
        <v>508</v>
      </c>
      <c r="F1443" s="108" t="s">
        <v>1886</v>
      </c>
      <c r="G1443" s="180">
        <v>5838.15</v>
      </c>
      <c r="H1443" s="180">
        <v>7784.2</v>
      </c>
      <c r="I1443" s="57"/>
      <c r="J1443" s="57"/>
      <c r="K1443" s="57"/>
      <c r="L1443" s="57"/>
      <c r="M1443" s="57"/>
      <c r="N1443" s="57"/>
      <c r="O1443" s="57"/>
      <c r="P1443" s="57"/>
      <c r="Q1443" s="57"/>
      <c r="R1443" s="57"/>
      <c r="S1443" s="57"/>
      <c r="T1443" s="57"/>
      <c r="U1443" s="57"/>
    </row>
    <row r="1444" spans="1:21">
      <c r="A1444" s="57"/>
      <c r="B1444" s="179">
        <v>42820</v>
      </c>
      <c r="C1444" s="108" t="s">
        <v>115</v>
      </c>
      <c r="D1444" s="108" t="s">
        <v>504</v>
      </c>
      <c r="E1444" s="108" t="s">
        <v>511</v>
      </c>
      <c r="F1444" s="108" t="s">
        <v>1887</v>
      </c>
      <c r="G1444" s="180">
        <v>578.60709999999995</v>
      </c>
      <c r="H1444" s="180">
        <v>980.69</v>
      </c>
      <c r="I1444" s="57"/>
      <c r="J1444" s="57"/>
      <c r="K1444" s="57"/>
      <c r="L1444" s="57"/>
      <c r="M1444" s="57"/>
      <c r="N1444" s="57"/>
      <c r="O1444" s="57"/>
      <c r="P1444" s="57"/>
      <c r="Q1444" s="57"/>
      <c r="R1444" s="57"/>
      <c r="S1444" s="57"/>
      <c r="T1444" s="57"/>
      <c r="U1444" s="57"/>
    </row>
    <row r="1445" spans="1:21">
      <c r="A1445" s="57"/>
      <c r="B1445" s="179">
        <v>43224</v>
      </c>
      <c r="C1445" s="108" t="s">
        <v>514</v>
      </c>
      <c r="D1445" s="108" t="s">
        <v>528</v>
      </c>
      <c r="E1445" s="108" t="s">
        <v>520</v>
      </c>
      <c r="F1445" s="108" t="s">
        <v>1888</v>
      </c>
      <c r="G1445" s="180">
        <v>424.6825</v>
      </c>
      <c r="H1445" s="180">
        <v>772.15</v>
      </c>
      <c r="I1445" s="57"/>
      <c r="J1445" s="57"/>
      <c r="K1445" s="57"/>
      <c r="L1445" s="57"/>
      <c r="M1445" s="57"/>
      <c r="N1445" s="57"/>
      <c r="O1445" s="57"/>
      <c r="P1445" s="57"/>
      <c r="Q1445" s="57"/>
      <c r="R1445" s="57"/>
      <c r="S1445" s="57"/>
      <c r="T1445" s="57"/>
      <c r="U1445" s="57"/>
    </row>
    <row r="1446" spans="1:21">
      <c r="A1446" s="57"/>
      <c r="B1446" s="179">
        <v>42831</v>
      </c>
      <c r="C1446" s="108" t="s">
        <v>108</v>
      </c>
      <c r="D1446" s="108" t="s">
        <v>526</v>
      </c>
      <c r="E1446" s="108" t="s">
        <v>498</v>
      </c>
      <c r="F1446" s="108" t="s">
        <v>1889</v>
      </c>
      <c r="G1446" s="180">
        <v>2218.6424999999999</v>
      </c>
      <c r="H1446" s="180">
        <v>2958.19</v>
      </c>
      <c r="I1446" s="57"/>
      <c r="J1446" s="57"/>
      <c r="K1446" s="57"/>
      <c r="L1446" s="57"/>
      <c r="M1446" s="57"/>
      <c r="N1446" s="57"/>
      <c r="O1446" s="57"/>
      <c r="P1446" s="57"/>
      <c r="Q1446" s="57"/>
      <c r="R1446" s="57"/>
      <c r="S1446" s="57"/>
      <c r="T1446" s="57"/>
      <c r="U1446" s="57"/>
    </row>
    <row r="1447" spans="1:21">
      <c r="A1447" s="57"/>
      <c r="B1447" s="179">
        <v>43140</v>
      </c>
      <c r="C1447" s="108" t="s">
        <v>108</v>
      </c>
      <c r="D1447" s="108" t="s">
        <v>497</v>
      </c>
      <c r="E1447" s="108" t="s">
        <v>511</v>
      </c>
      <c r="F1447" s="108" t="s">
        <v>1890</v>
      </c>
      <c r="G1447" s="180">
        <v>1140.2730000000001</v>
      </c>
      <c r="H1447" s="180">
        <v>2533.94</v>
      </c>
      <c r="I1447" s="57"/>
      <c r="J1447" s="57"/>
      <c r="K1447" s="57"/>
      <c r="L1447" s="57"/>
      <c r="M1447" s="57"/>
      <c r="N1447" s="57"/>
      <c r="O1447" s="57"/>
      <c r="P1447" s="57"/>
      <c r="Q1447" s="57"/>
      <c r="R1447" s="57"/>
      <c r="S1447" s="57"/>
      <c r="T1447" s="57"/>
      <c r="U1447" s="57"/>
    </row>
    <row r="1448" spans="1:21">
      <c r="A1448" s="57"/>
      <c r="B1448" s="179">
        <v>42746</v>
      </c>
      <c r="C1448" s="108" t="s">
        <v>514</v>
      </c>
      <c r="D1448" s="108" t="s">
        <v>404</v>
      </c>
      <c r="E1448" s="108" t="s">
        <v>530</v>
      </c>
      <c r="F1448" s="108" t="s">
        <v>1891</v>
      </c>
      <c r="G1448" s="180">
        <v>6171.4949999999999</v>
      </c>
      <c r="H1448" s="180">
        <v>8228.66</v>
      </c>
      <c r="I1448" s="57"/>
      <c r="J1448" s="57"/>
      <c r="K1448" s="57"/>
      <c r="L1448" s="57"/>
      <c r="M1448" s="57"/>
      <c r="N1448" s="57"/>
      <c r="O1448" s="57"/>
      <c r="P1448" s="57"/>
      <c r="Q1448" s="57"/>
      <c r="R1448" s="57"/>
      <c r="S1448" s="57"/>
      <c r="T1448" s="57"/>
      <c r="U1448" s="57"/>
    </row>
    <row r="1449" spans="1:21">
      <c r="A1449" s="57"/>
      <c r="B1449" s="179">
        <v>43330</v>
      </c>
      <c r="C1449" s="108" t="s">
        <v>115</v>
      </c>
      <c r="D1449" s="108" t="s">
        <v>528</v>
      </c>
      <c r="E1449" s="108" t="s">
        <v>524</v>
      </c>
      <c r="F1449" s="108" t="s">
        <v>1892</v>
      </c>
      <c r="G1449" s="180">
        <v>4844.0752000000002</v>
      </c>
      <c r="H1449" s="180">
        <v>7123.64</v>
      </c>
      <c r="I1449" s="57"/>
      <c r="J1449" s="57"/>
      <c r="K1449" s="57"/>
      <c r="L1449" s="57"/>
      <c r="M1449" s="57"/>
      <c r="N1449" s="57"/>
      <c r="O1449" s="57"/>
      <c r="P1449" s="57"/>
      <c r="Q1449" s="57"/>
      <c r="R1449" s="57"/>
      <c r="S1449" s="57"/>
      <c r="T1449" s="57"/>
      <c r="U1449" s="57"/>
    </row>
    <row r="1450" spans="1:21">
      <c r="A1450" s="57"/>
      <c r="B1450" s="179">
        <v>42945</v>
      </c>
      <c r="C1450" s="108" t="s">
        <v>514</v>
      </c>
      <c r="D1450" s="108" t="s">
        <v>510</v>
      </c>
      <c r="E1450" s="108" t="s">
        <v>511</v>
      </c>
      <c r="F1450" s="108" t="s">
        <v>1893</v>
      </c>
      <c r="G1450" s="180">
        <v>2259.4769999999999</v>
      </c>
      <c r="H1450" s="180">
        <v>3895.65</v>
      </c>
      <c r="I1450" s="57"/>
      <c r="J1450" s="57"/>
      <c r="K1450" s="57"/>
      <c r="L1450" s="57"/>
      <c r="M1450" s="57"/>
      <c r="N1450" s="57"/>
      <c r="O1450" s="57"/>
      <c r="P1450" s="57"/>
      <c r="Q1450" s="57"/>
      <c r="R1450" s="57"/>
      <c r="S1450" s="57"/>
      <c r="T1450" s="57"/>
      <c r="U1450" s="57"/>
    </row>
    <row r="1451" spans="1:21">
      <c r="A1451" s="57"/>
      <c r="B1451" s="179">
        <v>43258</v>
      </c>
      <c r="C1451" s="108" t="s">
        <v>115</v>
      </c>
      <c r="D1451" s="108" t="s">
        <v>526</v>
      </c>
      <c r="E1451" s="108" t="s">
        <v>520</v>
      </c>
      <c r="F1451" s="108" t="s">
        <v>1894</v>
      </c>
      <c r="G1451" s="180">
        <v>4825.2511999999997</v>
      </c>
      <c r="H1451" s="180">
        <v>5483.24</v>
      </c>
      <c r="I1451" s="57"/>
      <c r="J1451" s="57"/>
      <c r="K1451" s="57"/>
      <c r="L1451" s="57"/>
      <c r="M1451" s="57"/>
      <c r="N1451" s="57"/>
      <c r="O1451" s="57"/>
      <c r="P1451" s="57"/>
      <c r="Q1451" s="57"/>
      <c r="R1451" s="57"/>
      <c r="S1451" s="57"/>
      <c r="T1451" s="57"/>
      <c r="U1451" s="57"/>
    </row>
    <row r="1452" spans="1:21">
      <c r="A1452" s="57"/>
      <c r="B1452" s="179">
        <v>42934</v>
      </c>
      <c r="C1452" s="108" t="s">
        <v>514</v>
      </c>
      <c r="D1452" s="108" t="s">
        <v>404</v>
      </c>
      <c r="E1452" s="108" t="s">
        <v>505</v>
      </c>
      <c r="F1452" s="108" t="s">
        <v>1895</v>
      </c>
      <c r="G1452" s="180">
        <v>3885.4750000000004</v>
      </c>
      <c r="H1452" s="180">
        <v>7064.5</v>
      </c>
      <c r="I1452" s="57"/>
      <c r="J1452" s="57"/>
      <c r="K1452" s="57"/>
      <c r="L1452" s="57"/>
      <c r="M1452" s="57"/>
      <c r="N1452" s="57"/>
      <c r="O1452" s="57"/>
      <c r="P1452" s="57"/>
      <c r="Q1452" s="57"/>
      <c r="R1452" s="57"/>
      <c r="S1452" s="57"/>
      <c r="T1452" s="57"/>
      <c r="U1452" s="57"/>
    </row>
    <row r="1453" spans="1:21">
      <c r="A1453" s="57"/>
      <c r="B1453" s="179">
        <v>43219</v>
      </c>
      <c r="C1453" s="108" t="s">
        <v>108</v>
      </c>
      <c r="D1453" s="108" t="s">
        <v>528</v>
      </c>
      <c r="E1453" s="108" t="s">
        <v>511</v>
      </c>
      <c r="F1453" s="108" t="s">
        <v>1896</v>
      </c>
      <c r="G1453" s="180">
        <v>195.21899999999999</v>
      </c>
      <c r="H1453" s="180">
        <v>433.82</v>
      </c>
      <c r="I1453" s="57"/>
      <c r="J1453" s="57"/>
      <c r="K1453" s="57"/>
      <c r="L1453" s="57"/>
      <c r="M1453" s="57"/>
      <c r="N1453" s="57"/>
      <c r="O1453" s="57"/>
      <c r="P1453" s="57"/>
      <c r="Q1453" s="57"/>
      <c r="R1453" s="57"/>
      <c r="S1453" s="57"/>
      <c r="T1453" s="57"/>
      <c r="U1453" s="57"/>
    </row>
    <row r="1454" spans="1:21">
      <c r="A1454" s="57"/>
      <c r="B1454" s="179">
        <v>43076</v>
      </c>
      <c r="C1454" s="108" t="s">
        <v>496</v>
      </c>
      <c r="D1454" s="108" t="s">
        <v>500</v>
      </c>
      <c r="E1454" s="108" t="s">
        <v>535</v>
      </c>
      <c r="F1454" s="108" t="s">
        <v>1897</v>
      </c>
      <c r="G1454" s="180">
        <v>4050.9999000000003</v>
      </c>
      <c r="H1454" s="180">
        <v>9420.93</v>
      </c>
      <c r="I1454" s="57"/>
      <c r="J1454" s="57"/>
      <c r="K1454" s="57"/>
      <c r="L1454" s="57"/>
      <c r="M1454" s="57"/>
      <c r="N1454" s="57"/>
      <c r="O1454" s="57"/>
      <c r="P1454" s="57"/>
      <c r="Q1454" s="57"/>
      <c r="R1454" s="57"/>
      <c r="S1454" s="57"/>
      <c r="T1454" s="57"/>
      <c r="U1454" s="57"/>
    </row>
    <row r="1455" spans="1:21">
      <c r="A1455" s="57"/>
      <c r="B1455" s="179">
        <v>43266</v>
      </c>
      <c r="C1455" s="108" t="s">
        <v>496</v>
      </c>
      <c r="D1455" s="108" t="s">
        <v>404</v>
      </c>
      <c r="E1455" s="108" t="s">
        <v>535</v>
      </c>
      <c r="F1455" s="108" t="s">
        <v>1898</v>
      </c>
      <c r="G1455" s="180">
        <v>736.25199999999995</v>
      </c>
      <c r="H1455" s="180">
        <v>836.65</v>
      </c>
      <c r="I1455" s="57"/>
      <c r="J1455" s="57"/>
      <c r="K1455" s="57"/>
      <c r="L1455" s="57"/>
      <c r="M1455" s="57"/>
      <c r="N1455" s="57"/>
      <c r="O1455" s="57"/>
      <c r="P1455" s="57"/>
      <c r="Q1455" s="57"/>
      <c r="R1455" s="57"/>
      <c r="S1455" s="57"/>
      <c r="T1455" s="57"/>
      <c r="U1455" s="57"/>
    </row>
    <row r="1456" spans="1:21">
      <c r="A1456" s="57"/>
      <c r="B1456" s="179">
        <v>42848</v>
      </c>
      <c r="C1456" s="108" t="s">
        <v>503</v>
      </c>
      <c r="D1456" s="108" t="s">
        <v>404</v>
      </c>
      <c r="E1456" s="108" t="s">
        <v>505</v>
      </c>
      <c r="F1456" s="108" t="s">
        <v>1899</v>
      </c>
      <c r="G1456" s="180">
        <v>207.46800000000002</v>
      </c>
      <c r="H1456" s="180">
        <v>305.10000000000002</v>
      </c>
      <c r="I1456" s="57"/>
      <c r="J1456" s="57"/>
      <c r="K1456" s="57"/>
      <c r="L1456" s="57"/>
      <c r="M1456" s="57"/>
      <c r="N1456" s="57"/>
      <c r="O1456" s="57"/>
      <c r="P1456" s="57"/>
      <c r="Q1456" s="57"/>
      <c r="R1456" s="57"/>
      <c r="S1456" s="57"/>
      <c r="T1456" s="57"/>
      <c r="U1456" s="57"/>
    </row>
    <row r="1457" spans="1:21">
      <c r="A1457" s="57"/>
      <c r="B1457" s="179">
        <v>43382</v>
      </c>
      <c r="C1457" s="108" t="s">
        <v>514</v>
      </c>
      <c r="D1457" s="108" t="s">
        <v>510</v>
      </c>
      <c r="E1457" s="108" t="s">
        <v>524</v>
      </c>
      <c r="F1457" s="108" t="s">
        <v>1900</v>
      </c>
      <c r="G1457" s="180">
        <v>1742.925</v>
      </c>
      <c r="H1457" s="180">
        <v>2323.9</v>
      </c>
      <c r="I1457" s="57"/>
      <c r="J1457" s="57"/>
      <c r="K1457" s="57"/>
      <c r="L1457" s="57"/>
      <c r="M1457" s="57"/>
      <c r="N1457" s="57"/>
      <c r="O1457" s="57"/>
      <c r="P1457" s="57"/>
      <c r="Q1457" s="57"/>
      <c r="R1457" s="57"/>
      <c r="S1457" s="57"/>
      <c r="T1457" s="57"/>
      <c r="U1457" s="57"/>
    </row>
    <row r="1458" spans="1:21">
      <c r="A1458" s="57"/>
      <c r="B1458" s="179">
        <v>42992</v>
      </c>
      <c r="C1458" s="108" t="s">
        <v>514</v>
      </c>
      <c r="D1458" s="108" t="s">
        <v>504</v>
      </c>
      <c r="E1458" s="108" t="s">
        <v>562</v>
      </c>
      <c r="F1458" s="108" t="s">
        <v>1901</v>
      </c>
      <c r="G1458" s="180">
        <v>3229.116</v>
      </c>
      <c r="H1458" s="180">
        <v>3453.6</v>
      </c>
      <c r="I1458" s="57"/>
      <c r="J1458" s="57"/>
      <c r="K1458" s="57"/>
      <c r="L1458" s="57"/>
      <c r="M1458" s="57"/>
      <c r="N1458" s="57"/>
      <c r="O1458" s="57"/>
      <c r="P1458" s="57"/>
      <c r="Q1458" s="57"/>
      <c r="R1458" s="57"/>
      <c r="S1458" s="57"/>
      <c r="T1458" s="57"/>
      <c r="U1458" s="57"/>
    </row>
    <row r="1459" spans="1:21">
      <c r="A1459" s="57"/>
      <c r="B1459" s="179">
        <v>43177</v>
      </c>
      <c r="C1459" s="108" t="s">
        <v>496</v>
      </c>
      <c r="D1459" s="108" t="s">
        <v>504</v>
      </c>
      <c r="E1459" s="108" t="s">
        <v>524</v>
      </c>
      <c r="F1459" s="108" t="s">
        <v>1902</v>
      </c>
      <c r="G1459" s="180">
        <v>1759.8954000000001</v>
      </c>
      <c r="H1459" s="180">
        <v>4092.78</v>
      </c>
      <c r="I1459" s="57"/>
      <c r="J1459" s="57"/>
      <c r="K1459" s="57"/>
      <c r="L1459" s="57"/>
      <c r="M1459" s="57"/>
      <c r="N1459" s="57"/>
      <c r="O1459" s="57"/>
      <c r="P1459" s="57"/>
      <c r="Q1459" s="57"/>
      <c r="R1459" s="57"/>
      <c r="S1459" s="57"/>
      <c r="T1459" s="57"/>
      <c r="U1459" s="57"/>
    </row>
    <row r="1460" spans="1:21">
      <c r="A1460" s="57"/>
      <c r="B1460" s="179">
        <v>42893</v>
      </c>
      <c r="C1460" s="108" t="s">
        <v>514</v>
      </c>
      <c r="D1460" s="108" t="s">
        <v>507</v>
      </c>
      <c r="E1460" s="108" t="s">
        <v>498</v>
      </c>
      <c r="F1460" s="108" t="s">
        <v>1903</v>
      </c>
      <c r="G1460" s="180">
        <v>391.89600000000002</v>
      </c>
      <c r="H1460" s="180">
        <v>870.88</v>
      </c>
      <c r="I1460" s="57"/>
      <c r="J1460" s="57"/>
      <c r="K1460" s="57"/>
      <c r="L1460" s="57"/>
      <c r="M1460" s="57"/>
      <c r="N1460" s="57"/>
      <c r="O1460" s="57"/>
      <c r="P1460" s="57"/>
      <c r="Q1460" s="57"/>
      <c r="R1460" s="57"/>
      <c r="S1460" s="57"/>
      <c r="T1460" s="57"/>
      <c r="U1460" s="57"/>
    </row>
    <row r="1461" spans="1:21">
      <c r="A1461" s="57"/>
      <c r="B1461" s="179">
        <v>43164</v>
      </c>
      <c r="C1461" s="108" t="s">
        <v>503</v>
      </c>
      <c r="D1461" s="108" t="s">
        <v>528</v>
      </c>
      <c r="E1461" s="108" t="s">
        <v>498</v>
      </c>
      <c r="F1461" s="108" t="s">
        <v>1904</v>
      </c>
      <c r="G1461" s="180">
        <v>755.2985000000001</v>
      </c>
      <c r="H1461" s="180">
        <v>1373.27</v>
      </c>
      <c r="I1461" s="57"/>
      <c r="J1461" s="57"/>
      <c r="K1461" s="57"/>
      <c r="L1461" s="57"/>
      <c r="M1461" s="57"/>
      <c r="N1461" s="57"/>
      <c r="O1461" s="57"/>
      <c r="P1461" s="57"/>
      <c r="Q1461" s="57"/>
      <c r="R1461" s="57"/>
      <c r="S1461" s="57"/>
      <c r="T1461" s="57"/>
      <c r="U1461" s="57"/>
    </row>
    <row r="1462" spans="1:21">
      <c r="A1462" s="57"/>
      <c r="B1462" s="179">
        <v>42928</v>
      </c>
      <c r="C1462" s="108" t="s">
        <v>503</v>
      </c>
      <c r="D1462" s="108" t="s">
        <v>507</v>
      </c>
      <c r="E1462" s="108" t="s">
        <v>562</v>
      </c>
      <c r="F1462" s="108" t="s">
        <v>1905</v>
      </c>
      <c r="G1462" s="180">
        <v>287.65440000000001</v>
      </c>
      <c r="H1462" s="180">
        <v>326.88</v>
      </c>
      <c r="I1462" s="57"/>
      <c r="J1462" s="57"/>
      <c r="K1462" s="57"/>
      <c r="L1462" s="57"/>
      <c r="M1462" s="57"/>
      <c r="N1462" s="57"/>
      <c r="O1462" s="57"/>
      <c r="P1462" s="57"/>
      <c r="Q1462" s="57"/>
      <c r="R1462" s="57"/>
      <c r="S1462" s="57"/>
      <c r="T1462" s="57"/>
      <c r="U1462" s="57"/>
    </row>
    <row r="1463" spans="1:21">
      <c r="A1463" s="57"/>
      <c r="B1463" s="179">
        <v>43125</v>
      </c>
      <c r="C1463" s="108" t="s">
        <v>496</v>
      </c>
      <c r="D1463" s="108" t="s">
        <v>500</v>
      </c>
      <c r="E1463" s="108" t="s">
        <v>535</v>
      </c>
      <c r="F1463" s="108" t="s">
        <v>1906</v>
      </c>
      <c r="G1463" s="180">
        <v>1457.8520000000001</v>
      </c>
      <c r="H1463" s="180">
        <v>2143.9</v>
      </c>
      <c r="I1463" s="57"/>
      <c r="J1463" s="57"/>
      <c r="K1463" s="57"/>
      <c r="L1463" s="57"/>
      <c r="M1463" s="57"/>
      <c r="N1463" s="57"/>
      <c r="O1463" s="57"/>
      <c r="P1463" s="57"/>
      <c r="Q1463" s="57"/>
      <c r="R1463" s="57"/>
      <c r="S1463" s="57"/>
      <c r="T1463" s="57"/>
      <c r="U1463" s="57"/>
    </row>
    <row r="1464" spans="1:21">
      <c r="A1464" s="57"/>
      <c r="B1464" s="179">
        <v>42777</v>
      </c>
      <c r="C1464" s="108" t="s">
        <v>115</v>
      </c>
      <c r="D1464" s="108" t="s">
        <v>528</v>
      </c>
      <c r="E1464" s="108" t="s">
        <v>537</v>
      </c>
      <c r="F1464" s="108" t="s">
        <v>840</v>
      </c>
      <c r="G1464" s="180">
        <v>4673.3073999999997</v>
      </c>
      <c r="H1464" s="180">
        <v>7920.86</v>
      </c>
      <c r="I1464" s="57"/>
      <c r="J1464" s="57"/>
      <c r="K1464" s="57"/>
      <c r="L1464" s="57"/>
      <c r="M1464" s="57"/>
      <c r="N1464" s="57"/>
      <c r="O1464" s="57"/>
      <c r="P1464" s="57"/>
      <c r="Q1464" s="57"/>
      <c r="R1464" s="57"/>
      <c r="S1464" s="57"/>
      <c r="T1464" s="57"/>
      <c r="U1464" s="57"/>
    </row>
    <row r="1465" spans="1:21">
      <c r="A1465" s="57"/>
      <c r="B1465" s="179">
        <v>43415</v>
      </c>
      <c r="C1465" s="108" t="s">
        <v>108</v>
      </c>
      <c r="D1465" s="108" t="s">
        <v>497</v>
      </c>
      <c r="E1465" s="108" t="s">
        <v>537</v>
      </c>
      <c r="F1465" s="108" t="s">
        <v>673</v>
      </c>
      <c r="G1465" s="180">
        <v>3891.0923999999995</v>
      </c>
      <c r="H1465" s="180">
        <v>6708.78</v>
      </c>
      <c r="I1465" s="57"/>
      <c r="J1465" s="57"/>
      <c r="K1465" s="57"/>
      <c r="L1465" s="57"/>
      <c r="M1465" s="57"/>
      <c r="N1465" s="57"/>
      <c r="O1465" s="57"/>
      <c r="P1465" s="57"/>
      <c r="Q1465" s="57"/>
      <c r="R1465" s="57"/>
      <c r="S1465" s="57"/>
      <c r="T1465" s="57"/>
      <c r="U1465" s="57"/>
    </row>
    <row r="1466" spans="1:21">
      <c r="A1466" s="57"/>
      <c r="B1466" s="179">
        <v>42780</v>
      </c>
      <c r="C1466" s="108" t="s">
        <v>496</v>
      </c>
      <c r="D1466" s="108" t="s">
        <v>500</v>
      </c>
      <c r="E1466" s="108" t="s">
        <v>498</v>
      </c>
      <c r="F1466" s="108" t="s">
        <v>1907</v>
      </c>
      <c r="G1466" s="180">
        <v>1401.4682999999998</v>
      </c>
      <c r="H1466" s="180">
        <v>2375.37</v>
      </c>
      <c r="I1466" s="57"/>
      <c r="J1466" s="57"/>
      <c r="K1466" s="57"/>
      <c r="L1466" s="57"/>
      <c r="M1466" s="57"/>
      <c r="N1466" s="57"/>
      <c r="O1466" s="57"/>
      <c r="P1466" s="57"/>
      <c r="Q1466" s="57"/>
      <c r="R1466" s="57"/>
      <c r="S1466" s="57"/>
      <c r="T1466" s="57"/>
      <c r="U1466" s="57"/>
    </row>
    <row r="1467" spans="1:21">
      <c r="A1467" s="57"/>
      <c r="B1467" s="179">
        <v>43235</v>
      </c>
      <c r="C1467" s="108" t="s">
        <v>514</v>
      </c>
      <c r="D1467" s="108" t="s">
        <v>404</v>
      </c>
      <c r="E1467" s="108" t="s">
        <v>508</v>
      </c>
      <c r="F1467" s="108" t="s">
        <v>1908</v>
      </c>
      <c r="G1467" s="180">
        <v>1018.2511000000001</v>
      </c>
      <c r="H1467" s="180">
        <v>2752.03</v>
      </c>
      <c r="I1467" s="57"/>
      <c r="J1467" s="57"/>
      <c r="K1467" s="57"/>
      <c r="L1467" s="57"/>
      <c r="M1467" s="57"/>
      <c r="N1467" s="57"/>
      <c r="O1467" s="57"/>
      <c r="P1467" s="57"/>
      <c r="Q1467" s="57"/>
      <c r="R1467" s="57"/>
      <c r="S1467" s="57"/>
      <c r="T1467" s="57"/>
      <c r="U1467" s="57"/>
    </row>
    <row r="1468" spans="1:21">
      <c r="A1468" s="57"/>
      <c r="B1468" s="179">
        <v>42806</v>
      </c>
      <c r="C1468" s="108" t="s">
        <v>503</v>
      </c>
      <c r="D1468" s="108" t="s">
        <v>504</v>
      </c>
      <c r="E1468" s="108" t="s">
        <v>515</v>
      </c>
      <c r="F1468" s="108" t="s">
        <v>1909</v>
      </c>
      <c r="G1468" s="180">
        <v>4265.7031999999999</v>
      </c>
      <c r="H1468" s="180">
        <v>4847.3900000000003</v>
      </c>
      <c r="I1468" s="57"/>
      <c r="J1468" s="57"/>
      <c r="K1468" s="57"/>
      <c r="L1468" s="57"/>
      <c r="M1468" s="57"/>
      <c r="N1468" s="57"/>
      <c r="O1468" s="57"/>
      <c r="P1468" s="57"/>
      <c r="Q1468" s="57"/>
      <c r="R1468" s="57"/>
      <c r="S1468" s="57"/>
      <c r="T1468" s="57"/>
      <c r="U1468" s="57"/>
    </row>
    <row r="1469" spans="1:21">
      <c r="A1469" s="57"/>
      <c r="B1469" s="179">
        <v>43167</v>
      </c>
      <c r="C1469" s="108" t="s">
        <v>514</v>
      </c>
      <c r="D1469" s="108" t="s">
        <v>404</v>
      </c>
      <c r="E1469" s="108" t="s">
        <v>508</v>
      </c>
      <c r="F1469" s="108" t="s">
        <v>1910</v>
      </c>
      <c r="G1469" s="180">
        <v>218.27250000000001</v>
      </c>
      <c r="H1469" s="180">
        <v>291.02999999999997</v>
      </c>
      <c r="I1469" s="57"/>
      <c r="J1469" s="57"/>
      <c r="K1469" s="57"/>
      <c r="L1469" s="57"/>
      <c r="M1469" s="57"/>
      <c r="N1469" s="57"/>
      <c r="O1469" s="57"/>
      <c r="P1469" s="57"/>
      <c r="Q1469" s="57"/>
      <c r="R1469" s="57"/>
      <c r="S1469" s="57"/>
      <c r="T1469" s="57"/>
      <c r="U1469" s="57"/>
    </row>
    <row r="1470" spans="1:21">
      <c r="A1470" s="57"/>
      <c r="B1470" s="179">
        <v>43001</v>
      </c>
      <c r="C1470" s="108" t="s">
        <v>514</v>
      </c>
      <c r="D1470" s="108" t="s">
        <v>500</v>
      </c>
      <c r="E1470" s="108" t="s">
        <v>515</v>
      </c>
      <c r="F1470" s="108" t="s">
        <v>1911</v>
      </c>
      <c r="G1470" s="180">
        <v>2421.2420000000002</v>
      </c>
      <c r="H1470" s="180">
        <v>3560.65</v>
      </c>
      <c r="I1470" s="57"/>
      <c r="J1470" s="57"/>
      <c r="K1470" s="57"/>
      <c r="L1470" s="57"/>
      <c r="M1470" s="57"/>
      <c r="N1470" s="57"/>
      <c r="O1470" s="57"/>
      <c r="P1470" s="57"/>
      <c r="Q1470" s="57"/>
      <c r="R1470" s="57"/>
      <c r="S1470" s="57"/>
      <c r="T1470" s="57"/>
      <c r="U1470" s="57"/>
    </row>
    <row r="1471" spans="1:21">
      <c r="A1471" s="57"/>
      <c r="B1471" s="179">
        <v>43270</v>
      </c>
      <c r="C1471" s="108" t="s">
        <v>514</v>
      </c>
      <c r="D1471" s="108" t="s">
        <v>500</v>
      </c>
      <c r="E1471" s="108" t="s">
        <v>537</v>
      </c>
      <c r="F1471" s="108" t="s">
        <v>1912</v>
      </c>
      <c r="G1471" s="180">
        <v>581.01239999999996</v>
      </c>
      <c r="H1471" s="180">
        <v>854.43</v>
      </c>
      <c r="I1471" s="57"/>
      <c r="J1471" s="57"/>
      <c r="K1471" s="57"/>
      <c r="L1471" s="57"/>
      <c r="M1471" s="57"/>
      <c r="N1471" s="57"/>
      <c r="O1471" s="57"/>
      <c r="P1471" s="57"/>
      <c r="Q1471" s="57"/>
      <c r="R1471" s="57"/>
      <c r="S1471" s="57"/>
      <c r="T1471" s="57"/>
      <c r="U1471" s="57"/>
    </row>
    <row r="1472" spans="1:21">
      <c r="A1472" s="57"/>
      <c r="B1472" s="179">
        <v>42935</v>
      </c>
      <c r="C1472" s="108" t="s">
        <v>503</v>
      </c>
      <c r="D1472" s="108" t="s">
        <v>528</v>
      </c>
      <c r="E1472" s="108" t="s">
        <v>569</v>
      </c>
      <c r="F1472" s="108" t="s">
        <v>1913</v>
      </c>
      <c r="G1472" s="180">
        <v>826.72700000000009</v>
      </c>
      <c r="H1472" s="180">
        <v>1503.14</v>
      </c>
      <c r="I1472" s="57"/>
      <c r="J1472" s="57"/>
      <c r="K1472" s="57"/>
      <c r="L1472" s="57"/>
      <c r="M1472" s="57"/>
      <c r="N1472" s="57"/>
      <c r="O1472" s="57"/>
      <c r="P1472" s="57"/>
      <c r="Q1472" s="57"/>
      <c r="R1472" s="57"/>
      <c r="S1472" s="57"/>
      <c r="T1472" s="57"/>
      <c r="U1472" s="57"/>
    </row>
    <row r="1473" spans="1:21">
      <c r="A1473" s="57"/>
      <c r="B1473" s="179">
        <v>43123</v>
      </c>
      <c r="C1473" s="108" t="s">
        <v>496</v>
      </c>
      <c r="D1473" s="108" t="s">
        <v>500</v>
      </c>
      <c r="E1473" s="108" t="s">
        <v>569</v>
      </c>
      <c r="F1473" s="108" t="s">
        <v>1914</v>
      </c>
      <c r="G1473" s="180">
        <v>4448.4376000000002</v>
      </c>
      <c r="H1473" s="180">
        <v>6541.82</v>
      </c>
      <c r="I1473" s="57"/>
      <c r="J1473" s="57"/>
      <c r="K1473" s="57"/>
      <c r="L1473" s="57"/>
      <c r="M1473" s="57"/>
      <c r="N1473" s="57"/>
      <c r="O1473" s="57"/>
      <c r="P1473" s="57"/>
      <c r="Q1473" s="57"/>
      <c r="R1473" s="57"/>
      <c r="S1473" s="57"/>
      <c r="T1473" s="57"/>
      <c r="U1473" s="57"/>
    </row>
    <row r="1474" spans="1:21">
      <c r="A1474" s="57"/>
      <c r="B1474" s="179">
        <v>43008</v>
      </c>
      <c r="C1474" s="108" t="s">
        <v>115</v>
      </c>
      <c r="D1474" s="108" t="s">
        <v>507</v>
      </c>
      <c r="E1474" s="108" t="s">
        <v>562</v>
      </c>
      <c r="F1474" s="108" t="s">
        <v>1915</v>
      </c>
      <c r="G1474" s="180">
        <v>6348.0889999999999</v>
      </c>
      <c r="H1474" s="180">
        <v>6789.4</v>
      </c>
      <c r="I1474" s="57"/>
      <c r="J1474" s="57"/>
      <c r="K1474" s="57"/>
      <c r="L1474" s="57"/>
      <c r="M1474" s="57"/>
      <c r="N1474" s="57"/>
      <c r="O1474" s="57"/>
      <c r="P1474" s="57"/>
      <c r="Q1474" s="57"/>
      <c r="R1474" s="57"/>
      <c r="S1474" s="57"/>
      <c r="T1474" s="57"/>
      <c r="U1474" s="57"/>
    </row>
    <row r="1475" spans="1:21">
      <c r="A1475" s="57"/>
      <c r="B1475" s="179">
        <v>43449</v>
      </c>
      <c r="C1475" s="108" t="s">
        <v>496</v>
      </c>
      <c r="D1475" s="108" t="s">
        <v>528</v>
      </c>
      <c r="E1475" s="108" t="s">
        <v>569</v>
      </c>
      <c r="F1475" s="108" t="s">
        <v>1916</v>
      </c>
      <c r="G1475" s="180">
        <v>6418.8778499999999</v>
      </c>
      <c r="H1475" s="180">
        <v>6865.11</v>
      </c>
      <c r="I1475" s="57"/>
      <c r="J1475" s="57"/>
      <c r="K1475" s="57"/>
      <c r="L1475" s="57"/>
      <c r="M1475" s="57"/>
      <c r="N1475" s="57"/>
      <c r="O1475" s="57"/>
      <c r="P1475" s="57"/>
      <c r="Q1475" s="57"/>
      <c r="R1475" s="57"/>
      <c r="S1475" s="57"/>
      <c r="T1475" s="57"/>
      <c r="U1475" s="57"/>
    </row>
    <row r="1476" spans="1:21">
      <c r="A1476" s="57"/>
      <c r="B1476" s="179">
        <v>42767</v>
      </c>
      <c r="C1476" s="108" t="s">
        <v>514</v>
      </c>
      <c r="D1476" s="108" t="s">
        <v>504</v>
      </c>
      <c r="E1476" s="108" t="s">
        <v>524</v>
      </c>
      <c r="F1476" s="108" t="s">
        <v>1917</v>
      </c>
      <c r="G1476" s="180">
        <v>141.7664</v>
      </c>
      <c r="H1476" s="180">
        <v>208.48</v>
      </c>
      <c r="I1476" s="57"/>
      <c r="J1476" s="57"/>
      <c r="K1476" s="57"/>
      <c r="L1476" s="57"/>
      <c r="M1476" s="57"/>
      <c r="N1476" s="57"/>
      <c r="O1476" s="57"/>
      <c r="P1476" s="57"/>
      <c r="Q1476" s="57"/>
      <c r="R1476" s="57"/>
      <c r="S1476" s="57"/>
      <c r="T1476" s="57"/>
      <c r="U1476" s="57"/>
    </row>
    <row r="1477" spans="1:21">
      <c r="A1477" s="57"/>
      <c r="B1477" s="179">
        <v>43112</v>
      </c>
      <c r="C1477" s="108" t="s">
        <v>503</v>
      </c>
      <c r="D1477" s="108" t="s">
        <v>404</v>
      </c>
      <c r="E1477" s="108" t="s">
        <v>498</v>
      </c>
      <c r="F1477" s="108" t="s">
        <v>1918</v>
      </c>
      <c r="G1477" s="180">
        <v>3305.9025000000001</v>
      </c>
      <c r="H1477" s="180">
        <v>7346.45</v>
      </c>
      <c r="I1477" s="57"/>
      <c r="J1477" s="57"/>
      <c r="K1477" s="57"/>
      <c r="L1477" s="57"/>
      <c r="M1477" s="57"/>
      <c r="N1477" s="57"/>
      <c r="O1477" s="57"/>
      <c r="P1477" s="57"/>
      <c r="Q1477" s="57"/>
      <c r="R1477" s="57"/>
      <c r="S1477" s="57"/>
      <c r="T1477" s="57"/>
      <c r="U1477" s="57"/>
    </row>
    <row r="1478" spans="1:21">
      <c r="A1478" s="57"/>
      <c r="B1478" s="179">
        <v>43075</v>
      </c>
      <c r="C1478" s="108" t="s">
        <v>514</v>
      </c>
      <c r="D1478" s="108" t="s">
        <v>526</v>
      </c>
      <c r="E1478" s="108" t="s">
        <v>501</v>
      </c>
      <c r="F1478" s="108" t="s">
        <v>1919</v>
      </c>
      <c r="G1478" s="180">
        <v>31.749200000000002</v>
      </c>
      <c r="H1478" s="180">
        <v>46.69</v>
      </c>
      <c r="I1478" s="57"/>
      <c r="J1478" s="57"/>
      <c r="K1478" s="57"/>
      <c r="L1478" s="57"/>
      <c r="M1478" s="57"/>
      <c r="N1478" s="57"/>
      <c r="O1478" s="57"/>
      <c r="P1478" s="57"/>
      <c r="Q1478" s="57"/>
      <c r="R1478" s="57"/>
      <c r="S1478" s="57"/>
      <c r="T1478" s="57"/>
      <c r="U1478" s="57"/>
    </row>
    <row r="1479" spans="1:21">
      <c r="A1479" s="57"/>
      <c r="B1479" s="179">
        <v>43275</v>
      </c>
      <c r="C1479" s="108" t="s">
        <v>115</v>
      </c>
      <c r="D1479" s="108" t="s">
        <v>504</v>
      </c>
      <c r="E1479" s="108" t="s">
        <v>537</v>
      </c>
      <c r="F1479" s="108" t="s">
        <v>1690</v>
      </c>
      <c r="G1479" s="180">
        <v>3189.3504500000004</v>
      </c>
      <c r="H1479" s="180">
        <v>3411.07</v>
      </c>
      <c r="I1479" s="57"/>
      <c r="J1479" s="57"/>
      <c r="K1479" s="57"/>
      <c r="L1479" s="57"/>
      <c r="M1479" s="57"/>
      <c r="N1479" s="57"/>
      <c r="O1479" s="57"/>
      <c r="P1479" s="57"/>
      <c r="Q1479" s="57"/>
      <c r="R1479" s="57"/>
      <c r="S1479" s="57"/>
      <c r="T1479" s="57"/>
      <c r="U1479" s="57"/>
    </row>
    <row r="1480" spans="1:21">
      <c r="A1480" s="57"/>
      <c r="B1480" s="179">
        <v>42884</v>
      </c>
      <c r="C1480" s="108" t="s">
        <v>514</v>
      </c>
      <c r="D1480" s="108" t="s">
        <v>528</v>
      </c>
      <c r="E1480" s="108" t="s">
        <v>508</v>
      </c>
      <c r="F1480" s="108" t="s">
        <v>1920</v>
      </c>
      <c r="G1480" s="180">
        <v>2669.8870000000002</v>
      </c>
      <c r="H1480" s="180">
        <v>4854.34</v>
      </c>
      <c r="I1480" s="57"/>
      <c r="J1480" s="57"/>
      <c r="K1480" s="57"/>
      <c r="L1480" s="57"/>
      <c r="M1480" s="57"/>
      <c r="N1480" s="57"/>
      <c r="O1480" s="57"/>
      <c r="P1480" s="57"/>
      <c r="Q1480" s="57"/>
      <c r="R1480" s="57"/>
      <c r="S1480" s="57"/>
      <c r="T1480" s="57"/>
      <c r="U1480" s="57"/>
    </row>
    <row r="1481" spans="1:21">
      <c r="A1481" s="57"/>
      <c r="B1481" s="179">
        <v>43128</v>
      </c>
      <c r="C1481" s="108" t="s">
        <v>496</v>
      </c>
      <c r="D1481" s="108" t="s">
        <v>500</v>
      </c>
      <c r="E1481" s="108" t="s">
        <v>537</v>
      </c>
      <c r="F1481" s="108" t="s">
        <v>1921</v>
      </c>
      <c r="G1481" s="180">
        <v>3277.4461500000002</v>
      </c>
      <c r="H1481" s="180">
        <v>3505.29</v>
      </c>
      <c r="I1481" s="57"/>
      <c r="J1481" s="57"/>
      <c r="K1481" s="57"/>
      <c r="L1481" s="57"/>
      <c r="M1481" s="57"/>
      <c r="N1481" s="57"/>
      <c r="O1481" s="57"/>
      <c r="P1481" s="57"/>
      <c r="Q1481" s="57"/>
      <c r="R1481" s="57"/>
      <c r="S1481" s="57"/>
      <c r="T1481" s="57"/>
      <c r="U1481" s="57"/>
    </row>
    <row r="1482" spans="1:21">
      <c r="A1482" s="57"/>
      <c r="B1482" s="179">
        <v>43076</v>
      </c>
      <c r="C1482" s="108" t="s">
        <v>115</v>
      </c>
      <c r="D1482" s="108" t="s">
        <v>504</v>
      </c>
      <c r="E1482" s="108" t="s">
        <v>530</v>
      </c>
      <c r="F1482" s="108" t="s">
        <v>1922</v>
      </c>
      <c r="G1482" s="180">
        <v>3649.0770000000002</v>
      </c>
      <c r="H1482" s="180">
        <v>8109.06</v>
      </c>
      <c r="I1482" s="57"/>
      <c r="J1482" s="57"/>
      <c r="K1482" s="57"/>
      <c r="L1482" s="57"/>
      <c r="M1482" s="57"/>
      <c r="N1482" s="57"/>
      <c r="O1482" s="57"/>
      <c r="P1482" s="57"/>
      <c r="Q1482" s="57"/>
      <c r="R1482" s="57"/>
      <c r="S1482" s="57"/>
      <c r="T1482" s="57"/>
      <c r="U1482" s="57"/>
    </row>
    <row r="1483" spans="1:21">
      <c r="A1483" s="57"/>
      <c r="B1483" s="179">
        <v>43246</v>
      </c>
      <c r="C1483" s="108" t="s">
        <v>514</v>
      </c>
      <c r="D1483" s="108" t="s">
        <v>526</v>
      </c>
      <c r="E1483" s="108" t="s">
        <v>524</v>
      </c>
      <c r="F1483" s="108" t="s">
        <v>1923</v>
      </c>
      <c r="G1483" s="180">
        <v>5846.415</v>
      </c>
      <c r="H1483" s="180">
        <v>7795.22</v>
      </c>
      <c r="I1483" s="57"/>
      <c r="J1483" s="57"/>
      <c r="K1483" s="57"/>
      <c r="L1483" s="57"/>
      <c r="M1483" s="57"/>
      <c r="N1483" s="57"/>
      <c r="O1483" s="57"/>
      <c r="P1483" s="57"/>
      <c r="Q1483" s="57"/>
      <c r="R1483" s="57"/>
      <c r="S1483" s="57"/>
      <c r="T1483" s="57"/>
      <c r="U1483" s="57"/>
    </row>
    <row r="1484" spans="1:21">
      <c r="A1484" s="57"/>
      <c r="B1484" s="179">
        <v>42882</v>
      </c>
      <c r="C1484" s="108" t="s">
        <v>514</v>
      </c>
      <c r="D1484" s="108" t="s">
        <v>510</v>
      </c>
      <c r="E1484" s="108" t="s">
        <v>505</v>
      </c>
      <c r="F1484" s="108" t="s">
        <v>1924</v>
      </c>
      <c r="G1484" s="180">
        <v>3352.4146000000001</v>
      </c>
      <c r="H1484" s="180">
        <v>9060.58</v>
      </c>
      <c r="I1484" s="57"/>
      <c r="J1484" s="57"/>
      <c r="K1484" s="57"/>
      <c r="L1484" s="57"/>
      <c r="M1484" s="57"/>
      <c r="N1484" s="57"/>
      <c r="O1484" s="57"/>
      <c r="P1484" s="57"/>
      <c r="Q1484" s="57"/>
      <c r="R1484" s="57"/>
      <c r="S1484" s="57"/>
      <c r="T1484" s="57"/>
      <c r="U1484" s="57"/>
    </row>
    <row r="1485" spans="1:21">
      <c r="A1485" s="57"/>
      <c r="B1485" s="179">
        <v>43411</v>
      </c>
      <c r="C1485" s="108" t="s">
        <v>108</v>
      </c>
      <c r="D1485" s="108" t="s">
        <v>404</v>
      </c>
      <c r="E1485" s="108" t="s">
        <v>522</v>
      </c>
      <c r="F1485" s="108" t="s">
        <v>1925</v>
      </c>
      <c r="G1485" s="180">
        <v>5664.7255500000001</v>
      </c>
      <c r="H1485" s="180">
        <v>6058.53</v>
      </c>
      <c r="I1485" s="57"/>
      <c r="J1485" s="57"/>
      <c r="K1485" s="57"/>
      <c r="L1485" s="57"/>
      <c r="M1485" s="57"/>
      <c r="N1485" s="57"/>
      <c r="O1485" s="57"/>
      <c r="P1485" s="57"/>
      <c r="Q1485" s="57"/>
      <c r="R1485" s="57"/>
      <c r="S1485" s="57"/>
      <c r="T1485" s="57"/>
      <c r="U1485" s="57"/>
    </row>
    <row r="1486" spans="1:21">
      <c r="A1486" s="57"/>
      <c r="B1486" s="179">
        <v>42737</v>
      </c>
      <c r="C1486" s="108" t="s">
        <v>108</v>
      </c>
      <c r="D1486" s="108" t="s">
        <v>504</v>
      </c>
      <c r="E1486" s="108" t="s">
        <v>498</v>
      </c>
      <c r="F1486" s="108" t="s">
        <v>1926</v>
      </c>
      <c r="G1486" s="180">
        <v>3591.4715999999999</v>
      </c>
      <c r="H1486" s="180">
        <v>6087.24</v>
      </c>
      <c r="I1486" s="57"/>
      <c r="J1486" s="57"/>
      <c r="K1486" s="57"/>
      <c r="L1486" s="57"/>
      <c r="M1486" s="57"/>
      <c r="N1486" s="57"/>
      <c r="O1486" s="57"/>
      <c r="P1486" s="57"/>
      <c r="Q1486" s="57"/>
      <c r="R1486" s="57"/>
      <c r="S1486" s="57"/>
      <c r="T1486" s="57"/>
      <c r="U1486" s="57"/>
    </row>
    <row r="1487" spans="1:21">
      <c r="A1487" s="57"/>
      <c r="B1487" s="179">
        <v>43106</v>
      </c>
      <c r="C1487" s="108" t="s">
        <v>496</v>
      </c>
      <c r="D1487" s="108" t="s">
        <v>507</v>
      </c>
      <c r="E1487" s="108" t="s">
        <v>515</v>
      </c>
      <c r="F1487" s="108" t="s">
        <v>1927</v>
      </c>
      <c r="G1487" s="180">
        <v>2795.4612999999995</v>
      </c>
      <c r="H1487" s="180">
        <v>4738.07</v>
      </c>
      <c r="I1487" s="57"/>
      <c r="J1487" s="57"/>
      <c r="K1487" s="57"/>
      <c r="L1487" s="57"/>
      <c r="M1487" s="57"/>
      <c r="N1487" s="57"/>
      <c r="O1487" s="57"/>
      <c r="P1487" s="57"/>
      <c r="Q1487" s="57"/>
      <c r="R1487" s="57"/>
      <c r="S1487" s="57"/>
      <c r="T1487" s="57"/>
      <c r="U1487" s="57"/>
    </row>
    <row r="1488" spans="1:21">
      <c r="A1488" s="57"/>
      <c r="B1488" s="179">
        <v>42971</v>
      </c>
      <c r="C1488" s="108" t="s">
        <v>496</v>
      </c>
      <c r="D1488" s="108" t="s">
        <v>404</v>
      </c>
      <c r="E1488" s="108" t="s">
        <v>569</v>
      </c>
      <c r="F1488" s="108" t="s">
        <v>1928</v>
      </c>
      <c r="G1488" s="180">
        <v>4633.1444000000001</v>
      </c>
      <c r="H1488" s="180">
        <v>7988.18</v>
      </c>
      <c r="I1488" s="57"/>
      <c r="J1488" s="57"/>
      <c r="K1488" s="57"/>
      <c r="L1488" s="57"/>
      <c r="M1488" s="57"/>
      <c r="N1488" s="57"/>
      <c r="O1488" s="57"/>
      <c r="P1488" s="57"/>
      <c r="Q1488" s="57"/>
      <c r="R1488" s="57"/>
      <c r="S1488" s="57"/>
      <c r="T1488" s="57"/>
      <c r="U1488" s="57"/>
    </row>
    <row r="1489" spans="1:21">
      <c r="A1489" s="57"/>
      <c r="B1489" s="179">
        <v>43171</v>
      </c>
      <c r="C1489" s="108" t="s">
        <v>115</v>
      </c>
      <c r="D1489" s="108" t="s">
        <v>404</v>
      </c>
      <c r="E1489" s="108" t="s">
        <v>524</v>
      </c>
      <c r="F1489" s="108" t="s">
        <v>1929</v>
      </c>
      <c r="G1489" s="180">
        <v>3445.1291999999999</v>
      </c>
      <c r="H1489" s="180">
        <v>9311.16</v>
      </c>
      <c r="I1489" s="57"/>
      <c r="J1489" s="57"/>
      <c r="K1489" s="57"/>
      <c r="L1489" s="57"/>
      <c r="M1489" s="57"/>
      <c r="N1489" s="57"/>
      <c r="O1489" s="57"/>
      <c r="P1489" s="57"/>
      <c r="Q1489" s="57"/>
      <c r="R1489" s="57"/>
      <c r="S1489" s="57"/>
      <c r="T1489" s="57"/>
      <c r="U1489" s="57"/>
    </row>
    <row r="1490" spans="1:21">
      <c r="A1490" s="57"/>
      <c r="B1490" s="179">
        <v>42957</v>
      </c>
      <c r="C1490" s="108" t="s">
        <v>496</v>
      </c>
      <c r="D1490" s="108" t="s">
        <v>497</v>
      </c>
      <c r="E1490" s="108" t="s">
        <v>501</v>
      </c>
      <c r="F1490" s="108" t="s">
        <v>1930</v>
      </c>
      <c r="G1490" s="180">
        <v>5686.0357999999997</v>
      </c>
      <c r="H1490" s="180">
        <v>9803.51</v>
      </c>
      <c r="I1490" s="57"/>
      <c r="J1490" s="57"/>
      <c r="K1490" s="57"/>
      <c r="L1490" s="57"/>
      <c r="M1490" s="57"/>
      <c r="N1490" s="57"/>
      <c r="O1490" s="57"/>
      <c r="P1490" s="57"/>
      <c r="Q1490" s="57"/>
      <c r="R1490" s="57"/>
      <c r="S1490" s="57"/>
      <c r="T1490" s="57"/>
      <c r="U1490" s="57"/>
    </row>
    <row r="1491" spans="1:21">
      <c r="A1491" s="57"/>
      <c r="B1491" s="179">
        <v>43275</v>
      </c>
      <c r="C1491" s="108" t="s">
        <v>514</v>
      </c>
      <c r="D1491" s="108" t="s">
        <v>528</v>
      </c>
      <c r="E1491" s="108" t="s">
        <v>515</v>
      </c>
      <c r="F1491" s="108" t="s">
        <v>1931</v>
      </c>
      <c r="G1491" s="180">
        <v>2019.5640999999998</v>
      </c>
      <c r="H1491" s="180">
        <v>3422.99</v>
      </c>
      <c r="I1491" s="57"/>
      <c r="J1491" s="57"/>
      <c r="K1491" s="57"/>
      <c r="L1491" s="57"/>
      <c r="M1491" s="57"/>
      <c r="N1491" s="57"/>
      <c r="O1491" s="57"/>
      <c r="P1491" s="57"/>
      <c r="Q1491" s="57"/>
      <c r="R1491" s="57"/>
      <c r="S1491" s="57"/>
      <c r="T1491" s="57"/>
      <c r="U1491" s="57"/>
    </row>
    <row r="1492" spans="1:21">
      <c r="A1492" s="57"/>
      <c r="B1492" s="179">
        <v>42975</v>
      </c>
      <c r="C1492" s="108" t="s">
        <v>514</v>
      </c>
      <c r="D1492" s="108" t="s">
        <v>504</v>
      </c>
      <c r="E1492" s="108" t="s">
        <v>498</v>
      </c>
      <c r="F1492" s="108" t="s">
        <v>1932</v>
      </c>
      <c r="G1492" s="180">
        <v>5503.7975999999999</v>
      </c>
      <c r="H1492" s="180">
        <v>8093.82</v>
      </c>
      <c r="I1492" s="57"/>
      <c r="J1492" s="57"/>
      <c r="K1492" s="57"/>
      <c r="L1492" s="57"/>
      <c r="M1492" s="57"/>
      <c r="N1492" s="57"/>
      <c r="O1492" s="57"/>
      <c r="P1492" s="57"/>
      <c r="Q1492" s="57"/>
      <c r="R1492" s="57"/>
      <c r="S1492" s="57"/>
      <c r="T1492" s="57"/>
      <c r="U1492" s="57"/>
    </row>
    <row r="1493" spans="1:21">
      <c r="A1493" s="57"/>
      <c r="B1493" s="179">
        <v>43387</v>
      </c>
      <c r="C1493" s="108" t="s">
        <v>514</v>
      </c>
      <c r="D1493" s="108" t="s">
        <v>528</v>
      </c>
      <c r="E1493" s="108" t="s">
        <v>515</v>
      </c>
      <c r="F1493" s="108" t="s">
        <v>1933</v>
      </c>
      <c r="G1493" s="180">
        <v>4442.5744000000004</v>
      </c>
      <c r="H1493" s="180">
        <v>5048.38</v>
      </c>
      <c r="I1493" s="57"/>
      <c r="J1493" s="57"/>
      <c r="K1493" s="57"/>
      <c r="L1493" s="57"/>
      <c r="M1493" s="57"/>
      <c r="N1493" s="57"/>
      <c r="O1493" s="57"/>
      <c r="P1493" s="57"/>
      <c r="Q1493" s="57"/>
      <c r="R1493" s="57"/>
      <c r="S1493" s="57"/>
      <c r="T1493" s="57"/>
      <c r="U1493" s="57"/>
    </row>
    <row r="1494" spans="1:21">
      <c r="A1494" s="57"/>
      <c r="B1494" s="179">
        <v>42770</v>
      </c>
      <c r="C1494" s="108" t="s">
        <v>115</v>
      </c>
      <c r="D1494" s="108" t="s">
        <v>404</v>
      </c>
      <c r="E1494" s="108" t="s">
        <v>501</v>
      </c>
      <c r="F1494" s="108" t="s">
        <v>1934</v>
      </c>
      <c r="G1494" s="180">
        <v>1465.0916</v>
      </c>
      <c r="H1494" s="180">
        <v>2526.02</v>
      </c>
      <c r="I1494" s="57"/>
      <c r="J1494" s="57"/>
      <c r="K1494" s="57"/>
      <c r="L1494" s="57"/>
      <c r="M1494" s="57"/>
      <c r="N1494" s="57"/>
      <c r="O1494" s="57"/>
      <c r="P1494" s="57"/>
      <c r="Q1494" s="57"/>
      <c r="R1494" s="57"/>
      <c r="S1494" s="57"/>
      <c r="T1494" s="57"/>
      <c r="U1494" s="57"/>
    </row>
    <row r="1495" spans="1:21">
      <c r="A1495" s="57"/>
      <c r="B1495" s="179">
        <v>43380</v>
      </c>
      <c r="C1495" s="108" t="s">
        <v>108</v>
      </c>
      <c r="D1495" s="108" t="s">
        <v>497</v>
      </c>
      <c r="E1495" s="108" t="s">
        <v>505</v>
      </c>
      <c r="F1495" s="108" t="s">
        <v>1935</v>
      </c>
      <c r="G1495" s="180">
        <v>5117.5139999999992</v>
      </c>
      <c r="H1495" s="180">
        <v>8823.2999999999993</v>
      </c>
      <c r="I1495" s="57"/>
      <c r="J1495" s="57"/>
      <c r="K1495" s="57"/>
      <c r="L1495" s="57"/>
      <c r="M1495" s="57"/>
      <c r="N1495" s="57"/>
      <c r="O1495" s="57"/>
      <c r="P1495" s="57"/>
      <c r="Q1495" s="57"/>
      <c r="R1495" s="57"/>
      <c r="S1495" s="57"/>
      <c r="T1495" s="57"/>
      <c r="U1495" s="57"/>
    </row>
    <row r="1496" spans="1:21">
      <c r="A1496" s="57"/>
      <c r="B1496" s="179">
        <v>42806</v>
      </c>
      <c r="C1496" s="108" t="s">
        <v>108</v>
      </c>
      <c r="D1496" s="108" t="s">
        <v>510</v>
      </c>
      <c r="E1496" s="108" t="s">
        <v>535</v>
      </c>
      <c r="F1496" s="108" t="s">
        <v>1936</v>
      </c>
      <c r="G1496" s="180">
        <v>3499.5866000000001</v>
      </c>
      <c r="H1496" s="180">
        <v>6033.77</v>
      </c>
      <c r="I1496" s="57"/>
      <c r="J1496" s="57"/>
      <c r="K1496" s="57"/>
      <c r="L1496" s="57"/>
      <c r="M1496" s="57"/>
      <c r="N1496" s="57"/>
      <c r="O1496" s="57"/>
      <c r="P1496" s="57"/>
      <c r="Q1496" s="57"/>
      <c r="R1496" s="57"/>
      <c r="S1496" s="57"/>
      <c r="T1496" s="57"/>
      <c r="U1496" s="57"/>
    </row>
    <row r="1497" spans="1:21">
      <c r="A1497" s="57"/>
      <c r="B1497" s="179">
        <v>43328</v>
      </c>
      <c r="C1497" s="108" t="s">
        <v>115</v>
      </c>
      <c r="D1497" s="108" t="s">
        <v>507</v>
      </c>
      <c r="E1497" s="108" t="s">
        <v>511</v>
      </c>
      <c r="F1497" s="108" t="s">
        <v>1937</v>
      </c>
      <c r="G1497" s="180">
        <v>1983.9015999999999</v>
      </c>
      <c r="H1497" s="180">
        <v>3420.52</v>
      </c>
      <c r="I1497" s="57"/>
      <c r="J1497" s="57"/>
      <c r="K1497" s="57"/>
      <c r="L1497" s="57"/>
      <c r="M1497" s="57"/>
      <c r="N1497" s="57"/>
      <c r="O1497" s="57"/>
      <c r="P1497" s="57"/>
      <c r="Q1497" s="57"/>
      <c r="R1497" s="57"/>
      <c r="S1497" s="57"/>
      <c r="T1497" s="57"/>
      <c r="U1497" s="57"/>
    </row>
    <row r="1498" spans="1:21">
      <c r="A1498" s="57"/>
      <c r="B1498" s="179">
        <v>42868</v>
      </c>
      <c r="C1498" s="108" t="s">
        <v>108</v>
      </c>
      <c r="D1498" s="108" t="s">
        <v>507</v>
      </c>
      <c r="E1498" s="108" t="s">
        <v>522</v>
      </c>
      <c r="F1498" s="108" t="s">
        <v>1938</v>
      </c>
      <c r="G1498" s="180">
        <v>5089.4166999999989</v>
      </c>
      <c r="H1498" s="180">
        <v>8626.1299999999992</v>
      </c>
      <c r="I1498" s="57"/>
      <c r="J1498" s="57"/>
      <c r="K1498" s="57"/>
      <c r="L1498" s="57"/>
      <c r="M1498" s="57"/>
      <c r="N1498" s="57"/>
      <c r="O1498" s="57"/>
      <c r="P1498" s="57"/>
      <c r="Q1498" s="57"/>
      <c r="R1498" s="57"/>
      <c r="S1498" s="57"/>
      <c r="T1498" s="57"/>
      <c r="U1498" s="57"/>
    </row>
    <row r="1499" spans="1:21">
      <c r="A1499" s="57"/>
      <c r="B1499" s="179">
        <v>43141</v>
      </c>
      <c r="C1499" s="108" t="s">
        <v>514</v>
      </c>
      <c r="D1499" s="108" t="s">
        <v>504</v>
      </c>
      <c r="E1499" s="108" t="s">
        <v>501</v>
      </c>
      <c r="F1499" s="108" t="s">
        <v>1939</v>
      </c>
      <c r="G1499" s="180">
        <v>2590.3503999999998</v>
      </c>
      <c r="H1499" s="180">
        <v>2943.58</v>
      </c>
      <c r="I1499" s="57"/>
      <c r="J1499" s="57"/>
      <c r="K1499" s="57"/>
      <c r="L1499" s="57"/>
      <c r="M1499" s="57"/>
      <c r="N1499" s="57"/>
      <c r="O1499" s="57"/>
      <c r="P1499" s="57"/>
      <c r="Q1499" s="57"/>
      <c r="R1499" s="57"/>
      <c r="S1499" s="57"/>
      <c r="T1499" s="57"/>
      <c r="U1499" s="57"/>
    </row>
    <row r="1500" spans="1:21">
      <c r="A1500" s="57"/>
      <c r="B1500" s="179">
        <v>43009</v>
      </c>
      <c r="C1500" s="108" t="s">
        <v>108</v>
      </c>
      <c r="D1500" s="108" t="s">
        <v>507</v>
      </c>
      <c r="E1500" s="108" t="s">
        <v>530</v>
      </c>
      <c r="F1500" s="108" t="s">
        <v>1940</v>
      </c>
      <c r="G1500" s="180">
        <v>6615.39</v>
      </c>
      <c r="H1500" s="180">
        <v>8820.52</v>
      </c>
      <c r="I1500" s="57"/>
      <c r="J1500" s="57"/>
      <c r="K1500" s="57"/>
      <c r="L1500" s="57"/>
      <c r="M1500" s="57"/>
      <c r="N1500" s="57"/>
      <c r="O1500" s="57"/>
      <c r="P1500" s="57"/>
      <c r="Q1500" s="57"/>
      <c r="R1500" s="57"/>
      <c r="S1500" s="57"/>
      <c r="T1500" s="57"/>
      <c r="U1500" s="57"/>
    </row>
    <row r="1501" spans="1:21">
      <c r="A1501" s="57"/>
      <c r="B1501" s="179">
        <v>43318</v>
      </c>
      <c r="C1501" s="108" t="s">
        <v>115</v>
      </c>
      <c r="D1501" s="108" t="s">
        <v>500</v>
      </c>
      <c r="E1501" s="108" t="s">
        <v>524</v>
      </c>
      <c r="F1501" s="108" t="s">
        <v>1941</v>
      </c>
      <c r="G1501" s="180">
        <v>769.61479999999995</v>
      </c>
      <c r="H1501" s="180">
        <v>2080.04</v>
      </c>
      <c r="I1501" s="57"/>
      <c r="J1501" s="57"/>
      <c r="K1501" s="57"/>
      <c r="L1501" s="57"/>
      <c r="M1501" s="57"/>
      <c r="N1501" s="57"/>
      <c r="O1501" s="57"/>
      <c r="P1501" s="57"/>
      <c r="Q1501" s="57"/>
      <c r="R1501" s="57"/>
      <c r="S1501" s="57"/>
      <c r="T1501" s="57"/>
      <c r="U1501" s="57"/>
    </row>
    <row r="1502" spans="1:21">
      <c r="A1502" s="57"/>
      <c r="B1502" s="179">
        <v>42942</v>
      </c>
      <c r="C1502" s="108" t="s">
        <v>108</v>
      </c>
      <c r="D1502" s="108" t="s">
        <v>500</v>
      </c>
      <c r="E1502" s="108" t="s">
        <v>522</v>
      </c>
      <c r="F1502" s="108" t="s">
        <v>1942</v>
      </c>
      <c r="G1502" s="180">
        <v>749.505</v>
      </c>
      <c r="H1502" s="180">
        <v>1292.25</v>
      </c>
      <c r="I1502" s="57"/>
      <c r="J1502" s="57"/>
      <c r="K1502" s="57"/>
      <c r="L1502" s="57"/>
      <c r="M1502" s="57"/>
      <c r="N1502" s="57"/>
      <c r="O1502" s="57"/>
      <c r="P1502" s="57"/>
      <c r="Q1502" s="57"/>
      <c r="R1502" s="57"/>
      <c r="S1502" s="57"/>
      <c r="T1502" s="57"/>
      <c r="U1502" s="57"/>
    </row>
    <row r="1503" spans="1:21">
      <c r="A1503" s="57"/>
      <c r="B1503" s="179">
        <v>43391</v>
      </c>
      <c r="C1503" s="108" t="s">
        <v>115</v>
      </c>
      <c r="D1503" s="108" t="s">
        <v>507</v>
      </c>
      <c r="E1503" s="108" t="s">
        <v>498</v>
      </c>
      <c r="F1503" s="108" t="s">
        <v>1943</v>
      </c>
      <c r="G1503" s="180">
        <v>3776.4321999999997</v>
      </c>
      <c r="H1503" s="180">
        <v>6511.09</v>
      </c>
      <c r="I1503" s="57"/>
      <c r="J1503" s="57"/>
      <c r="K1503" s="57"/>
      <c r="L1503" s="57"/>
      <c r="M1503" s="57"/>
      <c r="N1503" s="57"/>
      <c r="O1503" s="57"/>
      <c r="P1503" s="57"/>
      <c r="Q1503" s="57"/>
      <c r="R1503" s="57"/>
      <c r="S1503" s="57"/>
      <c r="T1503" s="57"/>
      <c r="U1503" s="57"/>
    </row>
    <row r="1504" spans="1:21">
      <c r="A1504" s="57"/>
      <c r="B1504" s="179">
        <v>42842</v>
      </c>
      <c r="C1504" s="108" t="s">
        <v>108</v>
      </c>
      <c r="D1504" s="108" t="s">
        <v>528</v>
      </c>
      <c r="E1504" s="108" t="s">
        <v>562</v>
      </c>
      <c r="F1504" s="108" t="s">
        <v>1944</v>
      </c>
      <c r="G1504" s="180">
        <v>1486.2760000000001</v>
      </c>
      <c r="H1504" s="180">
        <v>1589.6</v>
      </c>
      <c r="I1504" s="57"/>
      <c r="J1504" s="57"/>
      <c r="K1504" s="57"/>
      <c r="L1504" s="57"/>
      <c r="M1504" s="57"/>
      <c r="N1504" s="57"/>
      <c r="O1504" s="57"/>
      <c r="P1504" s="57"/>
      <c r="Q1504" s="57"/>
      <c r="R1504" s="57"/>
      <c r="S1504" s="57"/>
      <c r="T1504" s="57"/>
      <c r="U1504" s="57"/>
    </row>
    <row r="1505" spans="1:21">
      <c r="A1505" s="57"/>
      <c r="B1505" s="179">
        <v>43122</v>
      </c>
      <c r="C1505" s="108" t="s">
        <v>503</v>
      </c>
      <c r="D1505" s="108" t="s">
        <v>504</v>
      </c>
      <c r="E1505" s="108" t="s">
        <v>498</v>
      </c>
      <c r="F1505" s="108" t="s">
        <v>1945</v>
      </c>
      <c r="G1505" s="180">
        <v>521.24860000000001</v>
      </c>
      <c r="H1505" s="180">
        <v>1408.78</v>
      </c>
      <c r="I1505" s="57"/>
      <c r="J1505" s="57"/>
      <c r="K1505" s="57"/>
      <c r="L1505" s="57"/>
      <c r="M1505" s="57"/>
      <c r="N1505" s="57"/>
      <c r="O1505" s="57"/>
      <c r="P1505" s="57"/>
      <c r="Q1505" s="57"/>
      <c r="R1505" s="57"/>
      <c r="S1505" s="57"/>
      <c r="T1505" s="57"/>
      <c r="U1505" s="57"/>
    </row>
    <row r="1506" spans="1:21">
      <c r="A1506" s="57"/>
      <c r="B1506" s="179">
        <v>42903</v>
      </c>
      <c r="C1506" s="108" t="s">
        <v>514</v>
      </c>
      <c r="D1506" s="108" t="s">
        <v>497</v>
      </c>
      <c r="E1506" s="108" t="s">
        <v>535</v>
      </c>
      <c r="F1506" s="108" t="s">
        <v>1946</v>
      </c>
      <c r="G1506" s="180">
        <v>998.02629999999988</v>
      </c>
      <c r="H1506" s="180">
        <v>1691.57</v>
      </c>
      <c r="I1506" s="57"/>
      <c r="J1506" s="57"/>
      <c r="K1506" s="57"/>
      <c r="L1506" s="57"/>
      <c r="M1506" s="57"/>
      <c r="N1506" s="57"/>
      <c r="O1506" s="57"/>
      <c r="P1506" s="57"/>
      <c r="Q1506" s="57"/>
      <c r="R1506" s="57"/>
      <c r="S1506" s="57"/>
      <c r="T1506" s="57"/>
      <c r="U1506" s="57"/>
    </row>
    <row r="1507" spans="1:21">
      <c r="A1507" s="57"/>
      <c r="B1507" s="179">
        <v>43193</v>
      </c>
      <c r="C1507" s="108" t="s">
        <v>514</v>
      </c>
      <c r="D1507" s="108" t="s">
        <v>510</v>
      </c>
      <c r="E1507" s="108" t="s">
        <v>498</v>
      </c>
      <c r="F1507" s="108" t="s">
        <v>1947</v>
      </c>
      <c r="G1507" s="180">
        <v>6397.6814000000004</v>
      </c>
      <c r="H1507" s="180">
        <v>6842.44</v>
      </c>
      <c r="I1507" s="57"/>
      <c r="J1507" s="57"/>
      <c r="K1507" s="57"/>
      <c r="L1507" s="57"/>
      <c r="M1507" s="57"/>
      <c r="N1507" s="57"/>
      <c r="O1507" s="57"/>
      <c r="P1507" s="57"/>
      <c r="Q1507" s="57"/>
      <c r="R1507" s="57"/>
      <c r="S1507" s="57"/>
      <c r="T1507" s="57"/>
      <c r="U1507" s="57"/>
    </row>
    <row r="1508" spans="1:21">
      <c r="A1508" s="57"/>
      <c r="B1508" s="179">
        <v>42853</v>
      </c>
      <c r="C1508" s="108" t="s">
        <v>514</v>
      </c>
      <c r="D1508" s="108" t="s">
        <v>504</v>
      </c>
      <c r="E1508" s="108" t="s">
        <v>562</v>
      </c>
      <c r="F1508" s="108" t="s">
        <v>1948</v>
      </c>
      <c r="G1508" s="180">
        <v>3493.0533999999998</v>
      </c>
      <c r="H1508" s="180">
        <v>8123.38</v>
      </c>
      <c r="I1508" s="57"/>
      <c r="J1508" s="57"/>
      <c r="K1508" s="57"/>
      <c r="L1508" s="57"/>
      <c r="M1508" s="57"/>
      <c r="N1508" s="57"/>
      <c r="O1508" s="57"/>
      <c r="P1508" s="57"/>
      <c r="Q1508" s="57"/>
      <c r="R1508" s="57"/>
      <c r="S1508" s="57"/>
      <c r="T1508" s="57"/>
      <c r="U1508" s="57"/>
    </row>
    <row r="1509" spans="1:21">
      <c r="A1509" s="57"/>
      <c r="B1509" s="179">
        <v>43124</v>
      </c>
      <c r="C1509" s="108" t="s">
        <v>115</v>
      </c>
      <c r="D1509" s="108" t="s">
        <v>528</v>
      </c>
      <c r="E1509" s="108" t="s">
        <v>535</v>
      </c>
      <c r="F1509" s="108" t="s">
        <v>1949</v>
      </c>
      <c r="G1509" s="180">
        <v>1149.0890000000002</v>
      </c>
      <c r="H1509" s="180">
        <v>2672.3</v>
      </c>
      <c r="I1509" s="57"/>
      <c r="J1509" s="57"/>
      <c r="K1509" s="57"/>
      <c r="L1509" s="57"/>
      <c r="M1509" s="57"/>
      <c r="N1509" s="57"/>
      <c r="O1509" s="57"/>
      <c r="P1509" s="57"/>
      <c r="Q1509" s="57"/>
      <c r="R1509" s="57"/>
      <c r="S1509" s="57"/>
      <c r="T1509" s="57"/>
      <c r="U1509" s="57"/>
    </row>
    <row r="1510" spans="1:21">
      <c r="A1510" s="57"/>
      <c r="B1510" s="179">
        <v>42972</v>
      </c>
      <c r="C1510" s="108" t="s">
        <v>496</v>
      </c>
      <c r="D1510" s="108" t="s">
        <v>526</v>
      </c>
      <c r="E1510" s="108" t="s">
        <v>535</v>
      </c>
      <c r="F1510" s="108" t="s">
        <v>1950</v>
      </c>
      <c r="G1510" s="180">
        <v>8240.2759999999998</v>
      </c>
      <c r="H1510" s="180">
        <v>9363.9500000000007</v>
      </c>
      <c r="I1510" s="57"/>
      <c r="J1510" s="57"/>
      <c r="K1510" s="57"/>
      <c r="L1510" s="57"/>
      <c r="M1510" s="57"/>
      <c r="N1510" s="57"/>
      <c r="O1510" s="57"/>
      <c r="P1510" s="57"/>
      <c r="Q1510" s="57"/>
      <c r="R1510" s="57"/>
      <c r="S1510" s="57"/>
      <c r="T1510" s="57"/>
      <c r="U1510" s="57"/>
    </row>
    <row r="1511" spans="1:21">
      <c r="A1511" s="57"/>
      <c r="B1511" s="179">
        <v>43133</v>
      </c>
      <c r="C1511" s="108" t="s">
        <v>514</v>
      </c>
      <c r="D1511" s="108" t="s">
        <v>404</v>
      </c>
      <c r="E1511" s="108" t="s">
        <v>530</v>
      </c>
      <c r="F1511" s="108" t="s">
        <v>1951</v>
      </c>
      <c r="G1511" s="180">
        <v>3025.7628500000001</v>
      </c>
      <c r="H1511" s="180">
        <v>3236.11</v>
      </c>
      <c r="I1511" s="57"/>
      <c r="J1511" s="57"/>
      <c r="K1511" s="57"/>
      <c r="L1511" s="57"/>
      <c r="M1511" s="57"/>
      <c r="N1511" s="57"/>
      <c r="O1511" s="57"/>
      <c r="P1511" s="57"/>
      <c r="Q1511" s="57"/>
      <c r="R1511" s="57"/>
      <c r="S1511" s="57"/>
      <c r="T1511" s="57"/>
      <c r="U1511" s="57"/>
    </row>
    <row r="1512" spans="1:21">
      <c r="A1512" s="57"/>
      <c r="B1512" s="179">
        <v>42912</v>
      </c>
      <c r="C1512" s="108" t="s">
        <v>514</v>
      </c>
      <c r="D1512" s="108" t="s">
        <v>510</v>
      </c>
      <c r="E1512" s="108" t="s">
        <v>522</v>
      </c>
      <c r="F1512" s="108" t="s">
        <v>1952</v>
      </c>
      <c r="G1512" s="180">
        <v>6849.3216000000002</v>
      </c>
      <c r="H1512" s="180">
        <v>7783.32</v>
      </c>
      <c r="I1512" s="57"/>
      <c r="J1512" s="57"/>
      <c r="K1512" s="57"/>
      <c r="L1512" s="57"/>
      <c r="M1512" s="57"/>
      <c r="N1512" s="57"/>
      <c r="O1512" s="57"/>
      <c r="P1512" s="57"/>
      <c r="Q1512" s="57"/>
      <c r="R1512" s="57"/>
      <c r="S1512" s="57"/>
      <c r="T1512" s="57"/>
      <c r="U1512" s="57"/>
    </row>
    <row r="1513" spans="1:21">
      <c r="A1513" s="57"/>
      <c r="B1513" s="179">
        <v>43239</v>
      </c>
      <c r="C1513" s="108" t="s">
        <v>496</v>
      </c>
      <c r="D1513" s="108" t="s">
        <v>404</v>
      </c>
      <c r="E1513" s="108" t="s">
        <v>530</v>
      </c>
      <c r="F1513" s="108" t="s">
        <v>1953</v>
      </c>
      <c r="G1513" s="180">
        <v>1458.2425000000001</v>
      </c>
      <c r="H1513" s="180">
        <v>2651.35</v>
      </c>
      <c r="I1513" s="57"/>
      <c r="J1513" s="57"/>
      <c r="K1513" s="57"/>
      <c r="L1513" s="57"/>
      <c r="M1513" s="57"/>
      <c r="N1513" s="57"/>
      <c r="O1513" s="57"/>
      <c r="P1513" s="57"/>
      <c r="Q1513" s="57"/>
      <c r="R1513" s="57"/>
      <c r="S1513" s="57"/>
      <c r="T1513" s="57"/>
      <c r="U1513" s="57"/>
    </row>
    <row r="1514" spans="1:21">
      <c r="A1514" s="57"/>
      <c r="B1514" s="179">
        <v>43063</v>
      </c>
      <c r="C1514" s="108" t="s">
        <v>503</v>
      </c>
      <c r="D1514" s="108" t="s">
        <v>510</v>
      </c>
      <c r="E1514" s="108" t="s">
        <v>520</v>
      </c>
      <c r="F1514" s="108" t="s">
        <v>1954</v>
      </c>
      <c r="G1514" s="180">
        <v>3269.8447000000001</v>
      </c>
      <c r="H1514" s="180">
        <v>7604.29</v>
      </c>
      <c r="I1514" s="57"/>
      <c r="J1514" s="57"/>
      <c r="K1514" s="57"/>
      <c r="L1514" s="57"/>
      <c r="M1514" s="57"/>
      <c r="N1514" s="57"/>
      <c r="O1514" s="57"/>
      <c r="P1514" s="57"/>
      <c r="Q1514" s="57"/>
      <c r="R1514" s="57"/>
      <c r="S1514" s="57"/>
      <c r="T1514" s="57"/>
      <c r="U1514" s="57"/>
    </row>
    <row r="1515" spans="1:21">
      <c r="A1515" s="57"/>
      <c r="B1515" s="179">
        <v>43163</v>
      </c>
      <c r="C1515" s="108" t="s">
        <v>514</v>
      </c>
      <c r="D1515" s="108" t="s">
        <v>526</v>
      </c>
      <c r="E1515" s="108" t="s">
        <v>530</v>
      </c>
      <c r="F1515" s="108" t="s">
        <v>1955</v>
      </c>
      <c r="G1515" s="180">
        <v>361.3383</v>
      </c>
      <c r="H1515" s="180">
        <v>976.59</v>
      </c>
      <c r="I1515" s="57"/>
      <c r="J1515" s="57"/>
      <c r="K1515" s="57"/>
      <c r="L1515" s="57"/>
      <c r="M1515" s="57"/>
      <c r="N1515" s="57"/>
      <c r="O1515" s="57"/>
      <c r="P1515" s="57"/>
      <c r="Q1515" s="57"/>
      <c r="R1515" s="57"/>
      <c r="S1515" s="57"/>
      <c r="T1515" s="57"/>
      <c r="U1515" s="57"/>
    </row>
    <row r="1516" spans="1:21">
      <c r="A1516" s="57"/>
      <c r="B1516" s="179">
        <v>42981</v>
      </c>
      <c r="C1516" s="108" t="s">
        <v>514</v>
      </c>
      <c r="D1516" s="108" t="s">
        <v>404</v>
      </c>
      <c r="E1516" s="108" t="s">
        <v>562</v>
      </c>
      <c r="F1516" s="108" t="s">
        <v>1956</v>
      </c>
      <c r="G1516" s="180">
        <v>986.93099999999993</v>
      </c>
      <c r="H1516" s="180">
        <v>2193.1799999999998</v>
      </c>
      <c r="I1516" s="57"/>
      <c r="J1516" s="57"/>
      <c r="K1516" s="57"/>
      <c r="L1516" s="57"/>
      <c r="M1516" s="57"/>
      <c r="N1516" s="57"/>
      <c r="O1516" s="57"/>
      <c r="P1516" s="57"/>
      <c r="Q1516" s="57"/>
      <c r="R1516" s="57"/>
      <c r="S1516" s="57"/>
      <c r="T1516" s="57"/>
      <c r="U1516" s="57"/>
    </row>
    <row r="1517" spans="1:21">
      <c r="A1517" s="57"/>
      <c r="B1517" s="179">
        <v>43403</v>
      </c>
      <c r="C1517" s="108" t="s">
        <v>514</v>
      </c>
      <c r="D1517" s="108" t="s">
        <v>404</v>
      </c>
      <c r="E1517" s="108" t="s">
        <v>522</v>
      </c>
      <c r="F1517" s="108" t="s">
        <v>1957</v>
      </c>
      <c r="G1517" s="180">
        <v>4481.1405000000004</v>
      </c>
      <c r="H1517" s="180">
        <v>9958.09</v>
      </c>
      <c r="I1517" s="57"/>
      <c r="J1517" s="57"/>
      <c r="K1517" s="57"/>
      <c r="L1517" s="57"/>
      <c r="M1517" s="57"/>
      <c r="N1517" s="57"/>
      <c r="O1517" s="57"/>
      <c r="P1517" s="57"/>
      <c r="Q1517" s="57"/>
      <c r="R1517" s="57"/>
      <c r="S1517" s="57"/>
      <c r="T1517" s="57"/>
      <c r="U1517" s="57"/>
    </row>
    <row r="1518" spans="1:21">
      <c r="A1518" s="57"/>
      <c r="B1518" s="179">
        <v>42893</v>
      </c>
      <c r="C1518" s="108" t="s">
        <v>115</v>
      </c>
      <c r="D1518" s="108" t="s">
        <v>404</v>
      </c>
      <c r="E1518" s="108" t="s">
        <v>569</v>
      </c>
      <c r="F1518" s="108" t="s">
        <v>1958</v>
      </c>
      <c r="G1518" s="180">
        <v>304.81</v>
      </c>
      <c r="H1518" s="180">
        <v>326</v>
      </c>
      <c r="I1518" s="57"/>
      <c r="J1518" s="57"/>
      <c r="K1518" s="57"/>
      <c r="L1518" s="57"/>
      <c r="M1518" s="57"/>
      <c r="N1518" s="57"/>
      <c r="O1518" s="57"/>
      <c r="P1518" s="57"/>
      <c r="Q1518" s="57"/>
      <c r="R1518" s="57"/>
      <c r="S1518" s="57"/>
      <c r="T1518" s="57"/>
      <c r="U1518" s="57"/>
    </row>
    <row r="1519" spans="1:21">
      <c r="A1519" s="57"/>
      <c r="B1519" s="179">
        <v>43393</v>
      </c>
      <c r="C1519" s="108" t="s">
        <v>514</v>
      </c>
      <c r="D1519" s="108" t="s">
        <v>404</v>
      </c>
      <c r="E1519" s="108" t="s">
        <v>501</v>
      </c>
      <c r="F1519" s="108" t="s">
        <v>1959</v>
      </c>
      <c r="G1519" s="180">
        <v>3183.9780000000001</v>
      </c>
      <c r="H1519" s="180">
        <v>7404.6</v>
      </c>
      <c r="I1519" s="57"/>
      <c r="J1519" s="57"/>
      <c r="K1519" s="57"/>
      <c r="L1519" s="57"/>
      <c r="M1519" s="57"/>
      <c r="N1519" s="57"/>
      <c r="O1519" s="57"/>
      <c r="P1519" s="57"/>
      <c r="Q1519" s="57"/>
      <c r="R1519" s="57"/>
      <c r="S1519" s="57"/>
      <c r="T1519" s="57"/>
      <c r="U1519" s="57"/>
    </row>
    <row r="1520" spans="1:21">
      <c r="A1520" s="57"/>
      <c r="B1520" s="179">
        <v>42793</v>
      </c>
      <c r="C1520" s="108" t="s">
        <v>514</v>
      </c>
      <c r="D1520" s="108" t="s">
        <v>497</v>
      </c>
      <c r="E1520" s="108" t="s">
        <v>562</v>
      </c>
      <c r="F1520" s="108" t="s">
        <v>1960</v>
      </c>
      <c r="G1520" s="180">
        <v>582.68439999999998</v>
      </c>
      <c r="H1520" s="180">
        <v>1355.08</v>
      </c>
      <c r="I1520" s="57"/>
      <c r="J1520" s="57"/>
      <c r="K1520" s="57"/>
      <c r="L1520" s="57"/>
      <c r="M1520" s="57"/>
      <c r="N1520" s="57"/>
      <c r="O1520" s="57"/>
      <c r="P1520" s="57"/>
      <c r="Q1520" s="57"/>
      <c r="R1520" s="57"/>
      <c r="S1520" s="57"/>
      <c r="T1520" s="57"/>
      <c r="U1520" s="57"/>
    </row>
    <row r="1521" spans="1:21">
      <c r="A1521" s="57"/>
      <c r="B1521" s="179">
        <v>43284</v>
      </c>
      <c r="C1521" s="108" t="s">
        <v>115</v>
      </c>
      <c r="D1521" s="108" t="s">
        <v>510</v>
      </c>
      <c r="E1521" s="108" t="s">
        <v>537</v>
      </c>
      <c r="F1521" s="108" t="s">
        <v>1961</v>
      </c>
      <c r="G1521" s="180">
        <v>1598.1743000000001</v>
      </c>
      <c r="H1521" s="180">
        <v>4319.3900000000003</v>
      </c>
      <c r="I1521" s="57"/>
      <c r="J1521" s="57"/>
      <c r="K1521" s="57"/>
      <c r="L1521" s="57"/>
      <c r="M1521" s="57"/>
      <c r="N1521" s="57"/>
      <c r="O1521" s="57"/>
      <c r="P1521" s="57"/>
      <c r="Q1521" s="57"/>
      <c r="R1521" s="57"/>
      <c r="S1521" s="57"/>
      <c r="T1521" s="57"/>
      <c r="U1521" s="57"/>
    </row>
    <row r="1522" spans="1:21">
      <c r="A1522" s="57"/>
      <c r="B1522" s="179">
        <v>42979</v>
      </c>
      <c r="C1522" s="108" t="s">
        <v>108</v>
      </c>
      <c r="D1522" s="108" t="s">
        <v>526</v>
      </c>
      <c r="E1522" s="108" t="s">
        <v>535</v>
      </c>
      <c r="F1522" s="108" t="s">
        <v>1962</v>
      </c>
      <c r="G1522" s="180">
        <v>747.46510000000001</v>
      </c>
      <c r="H1522" s="180">
        <v>1266.8900000000001</v>
      </c>
      <c r="I1522" s="57"/>
      <c r="J1522" s="57"/>
      <c r="K1522" s="57"/>
      <c r="L1522" s="57"/>
      <c r="M1522" s="57"/>
      <c r="N1522" s="57"/>
      <c r="O1522" s="57"/>
      <c r="P1522" s="57"/>
      <c r="Q1522" s="57"/>
      <c r="R1522" s="57"/>
      <c r="S1522" s="57"/>
      <c r="T1522" s="57"/>
      <c r="U1522" s="57"/>
    </row>
    <row r="1523" spans="1:21">
      <c r="A1523" s="57"/>
      <c r="B1523" s="179">
        <v>43402</v>
      </c>
      <c r="C1523" s="108" t="s">
        <v>514</v>
      </c>
      <c r="D1523" s="108" t="s">
        <v>510</v>
      </c>
      <c r="E1523" s="108" t="s">
        <v>515</v>
      </c>
      <c r="F1523" s="108" t="s">
        <v>1963</v>
      </c>
      <c r="G1523" s="180">
        <v>1712.9651999999999</v>
      </c>
      <c r="H1523" s="180">
        <v>3983.64</v>
      </c>
      <c r="I1523" s="57"/>
      <c r="J1523" s="57"/>
      <c r="K1523" s="57"/>
      <c r="L1523" s="57"/>
      <c r="M1523" s="57"/>
      <c r="N1523" s="57"/>
      <c r="O1523" s="57"/>
      <c r="P1523" s="57"/>
      <c r="Q1523" s="57"/>
      <c r="R1523" s="57"/>
      <c r="S1523" s="57"/>
      <c r="T1523" s="57"/>
      <c r="U1523" s="57"/>
    </row>
    <row r="1524" spans="1:21">
      <c r="A1524" s="57"/>
      <c r="B1524" s="179">
        <v>42740</v>
      </c>
      <c r="C1524" s="108" t="s">
        <v>496</v>
      </c>
      <c r="D1524" s="108" t="s">
        <v>500</v>
      </c>
      <c r="E1524" s="108" t="s">
        <v>535</v>
      </c>
      <c r="F1524" s="108" t="s">
        <v>1964</v>
      </c>
      <c r="G1524" s="180">
        <v>135.31049999999999</v>
      </c>
      <c r="H1524" s="180">
        <v>300.69</v>
      </c>
      <c r="I1524" s="57"/>
      <c r="J1524" s="57"/>
      <c r="K1524" s="57"/>
      <c r="L1524" s="57"/>
      <c r="M1524" s="57"/>
      <c r="N1524" s="57"/>
      <c r="O1524" s="57"/>
      <c r="P1524" s="57"/>
      <c r="Q1524" s="57"/>
      <c r="R1524" s="57"/>
      <c r="S1524" s="57"/>
      <c r="T1524" s="57"/>
      <c r="U1524" s="57"/>
    </row>
    <row r="1525" spans="1:21">
      <c r="A1525" s="57"/>
      <c r="B1525" s="179">
        <v>43350</v>
      </c>
      <c r="C1525" s="108" t="s">
        <v>514</v>
      </c>
      <c r="D1525" s="108" t="s">
        <v>507</v>
      </c>
      <c r="E1525" s="108" t="s">
        <v>505</v>
      </c>
      <c r="F1525" s="108" t="s">
        <v>1965</v>
      </c>
      <c r="G1525" s="180">
        <v>1465.875</v>
      </c>
      <c r="H1525" s="180">
        <v>3257.5</v>
      </c>
      <c r="I1525" s="57"/>
      <c r="J1525" s="57"/>
      <c r="K1525" s="57"/>
      <c r="L1525" s="57"/>
      <c r="M1525" s="57"/>
      <c r="N1525" s="57"/>
      <c r="O1525" s="57"/>
      <c r="P1525" s="57"/>
      <c r="Q1525" s="57"/>
      <c r="R1525" s="57"/>
      <c r="S1525" s="57"/>
      <c r="T1525" s="57"/>
      <c r="U1525" s="57"/>
    </row>
    <row r="1526" spans="1:21">
      <c r="A1526" s="57"/>
      <c r="B1526" s="179">
        <v>42742</v>
      </c>
      <c r="C1526" s="108" t="s">
        <v>514</v>
      </c>
      <c r="D1526" s="108" t="s">
        <v>528</v>
      </c>
      <c r="E1526" s="108" t="s">
        <v>520</v>
      </c>
      <c r="F1526" s="108" t="s">
        <v>1966</v>
      </c>
      <c r="G1526" s="180">
        <v>2851.1774999999998</v>
      </c>
      <c r="H1526" s="180">
        <v>6335.95</v>
      </c>
      <c r="I1526" s="57"/>
      <c r="J1526" s="57"/>
      <c r="K1526" s="57"/>
      <c r="L1526" s="57"/>
      <c r="M1526" s="57"/>
      <c r="N1526" s="57"/>
      <c r="O1526" s="57"/>
      <c r="P1526" s="57"/>
      <c r="Q1526" s="57"/>
      <c r="R1526" s="57"/>
      <c r="S1526" s="57"/>
      <c r="T1526" s="57"/>
      <c r="U1526" s="57"/>
    </row>
    <row r="1527" spans="1:21">
      <c r="A1527" s="57"/>
      <c r="B1527" s="179">
        <v>43221</v>
      </c>
      <c r="C1527" s="108" t="s">
        <v>115</v>
      </c>
      <c r="D1527" s="108" t="s">
        <v>500</v>
      </c>
      <c r="E1527" s="108" t="s">
        <v>535</v>
      </c>
      <c r="F1527" s="108" t="s">
        <v>1445</v>
      </c>
      <c r="G1527" s="180">
        <v>5990.4974999999995</v>
      </c>
      <c r="H1527" s="180">
        <v>7987.33</v>
      </c>
      <c r="I1527" s="57"/>
      <c r="J1527" s="57"/>
      <c r="K1527" s="57"/>
      <c r="L1527" s="57"/>
      <c r="M1527" s="57"/>
      <c r="N1527" s="57"/>
      <c r="O1527" s="57"/>
      <c r="P1527" s="57"/>
      <c r="Q1527" s="57"/>
      <c r="R1527" s="57"/>
      <c r="S1527" s="57"/>
      <c r="T1527" s="57"/>
      <c r="U1527" s="57"/>
    </row>
    <row r="1528" spans="1:21">
      <c r="A1528" s="57"/>
      <c r="B1528" s="179">
        <v>42955</v>
      </c>
      <c r="C1528" s="108" t="s">
        <v>115</v>
      </c>
      <c r="D1528" s="108" t="s">
        <v>497</v>
      </c>
      <c r="E1528" s="108" t="s">
        <v>537</v>
      </c>
      <c r="F1528" s="108" t="s">
        <v>1967</v>
      </c>
      <c r="G1528" s="180">
        <v>5623.7619999999997</v>
      </c>
      <c r="H1528" s="180">
        <v>9531.7999999999993</v>
      </c>
      <c r="I1528" s="57"/>
      <c r="J1528" s="57"/>
      <c r="K1528" s="57"/>
      <c r="L1528" s="57"/>
      <c r="M1528" s="57"/>
      <c r="N1528" s="57"/>
      <c r="O1528" s="57"/>
      <c r="P1528" s="57"/>
      <c r="Q1528" s="57"/>
      <c r="R1528" s="57"/>
      <c r="S1528" s="57"/>
      <c r="T1528" s="57"/>
      <c r="U1528" s="57"/>
    </row>
    <row r="1529" spans="1:21">
      <c r="A1529" s="57"/>
      <c r="B1529" s="179">
        <v>43463</v>
      </c>
      <c r="C1529" s="108" t="s">
        <v>514</v>
      </c>
      <c r="D1529" s="108" t="s">
        <v>404</v>
      </c>
      <c r="E1529" s="108" t="s">
        <v>505</v>
      </c>
      <c r="F1529" s="108" t="s">
        <v>1968</v>
      </c>
      <c r="G1529" s="180">
        <v>3964.5145999999995</v>
      </c>
      <c r="H1529" s="180">
        <v>6835.37</v>
      </c>
      <c r="I1529" s="57"/>
      <c r="J1529" s="57"/>
      <c r="K1529" s="57"/>
      <c r="L1529" s="57"/>
      <c r="M1529" s="57"/>
      <c r="N1529" s="57"/>
      <c r="O1529" s="57"/>
      <c r="P1529" s="57"/>
      <c r="Q1529" s="57"/>
      <c r="R1529" s="57"/>
      <c r="S1529" s="57"/>
      <c r="T1529" s="57"/>
      <c r="U1529" s="57"/>
    </row>
    <row r="1530" spans="1:21">
      <c r="A1530" s="57"/>
      <c r="B1530" s="179">
        <v>42801</v>
      </c>
      <c r="C1530" s="108" t="s">
        <v>108</v>
      </c>
      <c r="D1530" s="108" t="s">
        <v>404</v>
      </c>
      <c r="E1530" s="108" t="s">
        <v>537</v>
      </c>
      <c r="F1530" s="108" t="s">
        <v>1969</v>
      </c>
      <c r="G1530" s="180">
        <v>2921.1075000000001</v>
      </c>
      <c r="H1530" s="180">
        <v>3894.81</v>
      </c>
      <c r="I1530" s="57"/>
      <c r="J1530" s="57"/>
      <c r="K1530" s="57"/>
      <c r="L1530" s="57"/>
      <c r="M1530" s="57"/>
      <c r="N1530" s="57"/>
      <c r="O1530" s="57"/>
      <c r="P1530" s="57"/>
      <c r="Q1530" s="57"/>
      <c r="R1530" s="57"/>
      <c r="S1530" s="57"/>
      <c r="T1530" s="57"/>
      <c r="U1530" s="57"/>
    </row>
    <row r="1531" spans="1:21">
      <c r="A1531" s="57"/>
      <c r="B1531" s="179">
        <v>43392</v>
      </c>
      <c r="C1531" s="108" t="s">
        <v>514</v>
      </c>
      <c r="D1531" s="108" t="s">
        <v>500</v>
      </c>
      <c r="E1531" s="108" t="s">
        <v>537</v>
      </c>
      <c r="F1531" s="108" t="s">
        <v>1970</v>
      </c>
      <c r="G1531" s="180">
        <v>1097.8329999999999</v>
      </c>
      <c r="H1531" s="180">
        <v>2553.1</v>
      </c>
      <c r="I1531" s="57"/>
      <c r="J1531" s="57"/>
      <c r="K1531" s="57"/>
      <c r="L1531" s="57"/>
      <c r="M1531" s="57"/>
      <c r="N1531" s="57"/>
      <c r="O1531" s="57"/>
      <c r="P1531" s="57"/>
      <c r="Q1531" s="57"/>
      <c r="R1531" s="57"/>
      <c r="S1531" s="57"/>
      <c r="T1531" s="57"/>
      <c r="U1531" s="57"/>
    </row>
    <row r="1532" spans="1:21">
      <c r="A1532" s="57"/>
      <c r="B1532" s="179">
        <v>42740</v>
      </c>
      <c r="C1532" s="108" t="s">
        <v>496</v>
      </c>
      <c r="D1532" s="108" t="s">
        <v>504</v>
      </c>
      <c r="E1532" s="108" t="s">
        <v>520</v>
      </c>
      <c r="F1532" s="108" t="s">
        <v>1699</v>
      </c>
      <c r="G1532" s="180">
        <v>218.95830000000001</v>
      </c>
      <c r="H1532" s="180">
        <v>234.18</v>
      </c>
      <c r="I1532" s="57"/>
      <c r="J1532" s="57"/>
      <c r="K1532" s="57"/>
      <c r="L1532" s="57"/>
      <c r="M1532" s="57"/>
      <c r="N1532" s="57"/>
      <c r="O1532" s="57"/>
      <c r="P1532" s="57"/>
      <c r="Q1532" s="57"/>
      <c r="R1532" s="57"/>
      <c r="S1532" s="57"/>
      <c r="T1532" s="57"/>
      <c r="U1532" s="57"/>
    </row>
    <row r="1533" spans="1:21">
      <c r="A1533" s="57"/>
      <c r="B1533" s="179">
        <v>43313</v>
      </c>
      <c r="C1533" s="108" t="s">
        <v>514</v>
      </c>
      <c r="D1533" s="108" t="s">
        <v>507</v>
      </c>
      <c r="E1533" s="108" t="s">
        <v>524</v>
      </c>
      <c r="F1533" s="108" t="s">
        <v>1971</v>
      </c>
      <c r="G1533" s="180">
        <v>534.57539999999995</v>
      </c>
      <c r="H1533" s="180">
        <v>906.06</v>
      </c>
      <c r="I1533" s="57"/>
      <c r="J1533" s="57"/>
      <c r="K1533" s="57"/>
      <c r="L1533" s="57"/>
      <c r="M1533" s="57"/>
      <c r="N1533" s="57"/>
      <c r="O1533" s="57"/>
      <c r="P1533" s="57"/>
      <c r="Q1533" s="57"/>
      <c r="R1533" s="57"/>
      <c r="S1533" s="57"/>
      <c r="T1533" s="57"/>
      <c r="U1533" s="57"/>
    </row>
    <row r="1534" spans="1:21">
      <c r="A1534" s="57"/>
      <c r="B1534" s="179">
        <v>43041</v>
      </c>
      <c r="C1534" s="108" t="s">
        <v>496</v>
      </c>
      <c r="D1534" s="108" t="s">
        <v>497</v>
      </c>
      <c r="E1534" s="108" t="s">
        <v>501</v>
      </c>
      <c r="F1534" s="108" t="s">
        <v>1972</v>
      </c>
      <c r="G1534" s="180">
        <v>8311.7407999999996</v>
      </c>
      <c r="H1534" s="180">
        <v>9445.16</v>
      </c>
      <c r="I1534" s="57"/>
      <c r="J1534" s="57"/>
      <c r="K1534" s="57"/>
      <c r="L1534" s="57"/>
      <c r="M1534" s="57"/>
      <c r="N1534" s="57"/>
      <c r="O1534" s="57"/>
      <c r="P1534" s="57"/>
      <c r="Q1534" s="57"/>
      <c r="R1534" s="57"/>
      <c r="S1534" s="57"/>
      <c r="T1534" s="57"/>
      <c r="U1534" s="57"/>
    </row>
    <row r="1535" spans="1:21">
      <c r="A1535" s="57"/>
      <c r="B1535" s="179">
        <v>43313</v>
      </c>
      <c r="C1535" s="108" t="s">
        <v>108</v>
      </c>
      <c r="D1535" s="108" t="s">
        <v>404</v>
      </c>
      <c r="E1535" s="108" t="s">
        <v>520</v>
      </c>
      <c r="F1535" s="108" t="s">
        <v>1973</v>
      </c>
      <c r="G1535" s="180">
        <v>295.24549999999999</v>
      </c>
      <c r="H1535" s="180">
        <v>536.80999999999995</v>
      </c>
      <c r="I1535" s="57"/>
      <c r="J1535" s="57"/>
      <c r="K1535" s="57"/>
      <c r="L1535" s="57"/>
      <c r="M1535" s="57"/>
      <c r="N1535" s="57"/>
      <c r="O1535" s="57"/>
      <c r="P1535" s="57"/>
      <c r="Q1535" s="57"/>
      <c r="R1535" s="57"/>
      <c r="S1535" s="57"/>
      <c r="T1535" s="57"/>
      <c r="U1535" s="57"/>
    </row>
    <row r="1536" spans="1:21">
      <c r="A1536" s="57"/>
      <c r="B1536" s="179">
        <v>42804</v>
      </c>
      <c r="C1536" s="108" t="s">
        <v>115</v>
      </c>
      <c r="D1536" s="108" t="s">
        <v>526</v>
      </c>
      <c r="E1536" s="108" t="s">
        <v>535</v>
      </c>
      <c r="F1536" s="108" t="s">
        <v>1974</v>
      </c>
      <c r="G1536" s="180">
        <v>4378.3432000000003</v>
      </c>
      <c r="H1536" s="180">
        <v>4682.72</v>
      </c>
      <c r="I1536" s="57"/>
      <c r="J1536" s="57"/>
      <c r="K1536" s="57"/>
      <c r="L1536" s="57"/>
      <c r="M1536" s="57"/>
      <c r="N1536" s="57"/>
      <c r="O1536" s="57"/>
      <c r="P1536" s="57"/>
      <c r="Q1536" s="57"/>
      <c r="R1536" s="57"/>
      <c r="S1536" s="57"/>
      <c r="T1536" s="57"/>
      <c r="U1536" s="57"/>
    </row>
    <row r="1537" spans="1:21">
      <c r="A1537" s="57"/>
      <c r="B1537" s="179">
        <v>43185</v>
      </c>
      <c r="C1537" s="108" t="s">
        <v>514</v>
      </c>
      <c r="D1537" s="108" t="s">
        <v>404</v>
      </c>
      <c r="E1537" s="108" t="s">
        <v>515</v>
      </c>
      <c r="F1537" s="108" t="s">
        <v>1776</v>
      </c>
      <c r="G1537" s="180">
        <v>6043.74</v>
      </c>
      <c r="H1537" s="180">
        <v>8058.32</v>
      </c>
      <c r="I1537" s="57"/>
      <c r="J1537" s="57"/>
      <c r="K1537" s="57"/>
      <c r="L1537" s="57"/>
      <c r="M1537" s="57"/>
      <c r="N1537" s="57"/>
      <c r="O1537" s="57"/>
      <c r="P1537" s="57"/>
      <c r="Q1537" s="57"/>
      <c r="R1537" s="57"/>
      <c r="S1537" s="57"/>
      <c r="T1537" s="57"/>
      <c r="U1537" s="57"/>
    </row>
    <row r="1538" spans="1:21">
      <c r="A1538" s="57"/>
      <c r="B1538" s="179">
        <v>42765</v>
      </c>
      <c r="C1538" s="108" t="s">
        <v>496</v>
      </c>
      <c r="D1538" s="108" t="s">
        <v>404</v>
      </c>
      <c r="E1538" s="108" t="s">
        <v>508</v>
      </c>
      <c r="F1538" s="108" t="s">
        <v>1270</v>
      </c>
      <c r="G1538" s="180">
        <v>1615.2584000000002</v>
      </c>
      <c r="H1538" s="180">
        <v>2375.38</v>
      </c>
      <c r="I1538" s="57"/>
      <c r="J1538" s="57"/>
      <c r="K1538" s="57"/>
      <c r="L1538" s="57"/>
      <c r="M1538" s="57"/>
      <c r="N1538" s="57"/>
      <c r="O1538" s="57"/>
      <c r="P1538" s="57"/>
      <c r="Q1538" s="57"/>
      <c r="R1538" s="57"/>
      <c r="S1538" s="57"/>
      <c r="T1538" s="57"/>
      <c r="U1538" s="57"/>
    </row>
    <row r="1539" spans="1:21">
      <c r="A1539" s="57"/>
      <c r="B1539" s="179">
        <v>43259</v>
      </c>
      <c r="C1539" s="108" t="s">
        <v>514</v>
      </c>
      <c r="D1539" s="108" t="s">
        <v>507</v>
      </c>
      <c r="E1539" s="108" t="s">
        <v>508</v>
      </c>
      <c r="F1539" s="108" t="s">
        <v>1975</v>
      </c>
      <c r="G1539" s="180">
        <v>2426.346</v>
      </c>
      <c r="H1539" s="180">
        <v>5391.88</v>
      </c>
      <c r="I1539" s="57"/>
      <c r="J1539" s="57"/>
      <c r="K1539" s="57"/>
      <c r="L1539" s="57"/>
      <c r="M1539" s="57"/>
      <c r="N1539" s="57"/>
      <c r="O1539" s="57"/>
      <c r="P1539" s="57"/>
      <c r="Q1539" s="57"/>
      <c r="R1539" s="57"/>
      <c r="S1539" s="57"/>
      <c r="T1539" s="57"/>
      <c r="U1539" s="57"/>
    </row>
    <row r="1540" spans="1:21">
      <c r="A1540" s="57"/>
      <c r="B1540" s="179">
        <v>42746</v>
      </c>
      <c r="C1540" s="108" t="s">
        <v>496</v>
      </c>
      <c r="D1540" s="108" t="s">
        <v>510</v>
      </c>
      <c r="E1540" s="108" t="s">
        <v>522</v>
      </c>
      <c r="F1540" s="108" t="s">
        <v>1976</v>
      </c>
      <c r="G1540" s="180">
        <v>351.13100000000003</v>
      </c>
      <c r="H1540" s="180">
        <v>638.41999999999996</v>
      </c>
      <c r="I1540" s="57"/>
      <c r="J1540" s="57"/>
      <c r="K1540" s="57"/>
      <c r="L1540" s="57"/>
      <c r="M1540" s="57"/>
      <c r="N1540" s="57"/>
      <c r="O1540" s="57"/>
      <c r="P1540" s="57"/>
      <c r="Q1540" s="57"/>
      <c r="R1540" s="57"/>
      <c r="S1540" s="57"/>
      <c r="T1540" s="57"/>
      <c r="U1540" s="57"/>
    </row>
    <row r="1541" spans="1:21">
      <c r="A1541" s="57"/>
      <c r="B1541" s="179">
        <v>43312</v>
      </c>
      <c r="C1541" s="108" t="s">
        <v>496</v>
      </c>
      <c r="D1541" s="108" t="s">
        <v>404</v>
      </c>
      <c r="E1541" s="108" t="s">
        <v>537</v>
      </c>
      <c r="F1541" s="108" t="s">
        <v>1977</v>
      </c>
      <c r="G1541" s="180">
        <v>5937.0595999999996</v>
      </c>
      <c r="H1541" s="180">
        <v>8730.9699999999993</v>
      </c>
      <c r="I1541" s="57"/>
      <c r="J1541" s="57"/>
      <c r="K1541" s="57"/>
      <c r="L1541" s="57"/>
      <c r="M1541" s="57"/>
      <c r="N1541" s="57"/>
      <c r="O1541" s="57"/>
      <c r="P1541" s="57"/>
      <c r="Q1541" s="57"/>
      <c r="R1541" s="57"/>
      <c r="S1541" s="57"/>
      <c r="T1541" s="57"/>
      <c r="U1541" s="57"/>
    </row>
    <row r="1542" spans="1:21">
      <c r="A1542" s="57"/>
      <c r="B1542" s="179">
        <v>42884</v>
      </c>
      <c r="C1542" s="108" t="s">
        <v>115</v>
      </c>
      <c r="D1542" s="108" t="s">
        <v>500</v>
      </c>
      <c r="E1542" s="108" t="s">
        <v>505</v>
      </c>
      <c r="F1542" s="108" t="s">
        <v>1978</v>
      </c>
      <c r="G1542" s="180">
        <v>3938.09845</v>
      </c>
      <c r="H1542" s="180">
        <v>4211.87</v>
      </c>
      <c r="I1542" s="57"/>
      <c r="J1542" s="57"/>
      <c r="K1542" s="57"/>
      <c r="L1542" s="57"/>
      <c r="M1542" s="57"/>
      <c r="N1542" s="57"/>
      <c r="O1542" s="57"/>
      <c r="P1542" s="57"/>
      <c r="Q1542" s="57"/>
      <c r="R1542" s="57"/>
      <c r="S1542" s="57"/>
      <c r="T1542" s="57"/>
      <c r="U1542" s="57"/>
    </row>
    <row r="1543" spans="1:21">
      <c r="A1543" s="57"/>
      <c r="B1543" s="179">
        <v>43270</v>
      </c>
      <c r="C1543" s="108" t="s">
        <v>514</v>
      </c>
      <c r="D1543" s="108" t="s">
        <v>497</v>
      </c>
      <c r="E1543" s="108" t="s">
        <v>524</v>
      </c>
      <c r="F1543" s="108" t="s">
        <v>1979</v>
      </c>
      <c r="G1543" s="180">
        <v>4611.6785000000009</v>
      </c>
      <c r="H1543" s="180">
        <v>8384.8700000000008</v>
      </c>
      <c r="I1543" s="57"/>
      <c r="J1543" s="57"/>
      <c r="K1543" s="57"/>
      <c r="L1543" s="57"/>
      <c r="M1543" s="57"/>
      <c r="N1543" s="57"/>
      <c r="O1543" s="57"/>
      <c r="P1543" s="57"/>
      <c r="Q1543" s="57"/>
      <c r="R1543" s="57"/>
      <c r="S1543" s="57"/>
      <c r="T1543" s="57"/>
      <c r="U1543" s="57"/>
    </row>
    <row r="1544" spans="1:21">
      <c r="A1544" s="57"/>
      <c r="B1544" s="179">
        <v>43094</v>
      </c>
      <c r="C1544" s="108" t="s">
        <v>514</v>
      </c>
      <c r="D1544" s="108" t="s">
        <v>510</v>
      </c>
      <c r="E1544" s="108" t="s">
        <v>520</v>
      </c>
      <c r="F1544" s="108" t="s">
        <v>1980</v>
      </c>
      <c r="G1544" s="180">
        <v>2636.7345</v>
      </c>
      <c r="H1544" s="180">
        <v>5859.41</v>
      </c>
      <c r="I1544" s="57"/>
      <c r="J1544" s="57"/>
      <c r="K1544" s="57"/>
      <c r="L1544" s="57"/>
      <c r="M1544" s="57"/>
      <c r="N1544" s="57"/>
      <c r="O1544" s="57"/>
      <c r="P1544" s="57"/>
      <c r="Q1544" s="57"/>
      <c r="R1544" s="57"/>
      <c r="S1544" s="57"/>
      <c r="T1544" s="57"/>
      <c r="U1544" s="57"/>
    </row>
    <row r="1545" spans="1:21">
      <c r="A1545" s="57"/>
      <c r="B1545" s="179">
        <v>43260</v>
      </c>
      <c r="C1545" s="108" t="s">
        <v>514</v>
      </c>
      <c r="D1545" s="108" t="s">
        <v>504</v>
      </c>
      <c r="E1545" s="108" t="s">
        <v>562</v>
      </c>
      <c r="F1545" s="108" t="s">
        <v>1981</v>
      </c>
      <c r="G1545" s="180">
        <v>4426.8998000000001</v>
      </c>
      <c r="H1545" s="180">
        <v>7503.22</v>
      </c>
      <c r="I1545" s="57"/>
      <c r="J1545" s="57"/>
      <c r="K1545" s="57"/>
      <c r="L1545" s="57"/>
      <c r="M1545" s="57"/>
      <c r="N1545" s="57"/>
      <c r="O1545" s="57"/>
      <c r="P1545" s="57"/>
      <c r="Q1545" s="57"/>
      <c r="R1545" s="57"/>
      <c r="S1545" s="57"/>
      <c r="T1545" s="57"/>
      <c r="U1545" s="57"/>
    </row>
    <row r="1546" spans="1:21">
      <c r="A1546" s="57"/>
      <c r="B1546" s="179">
        <v>42897</v>
      </c>
      <c r="C1546" s="108" t="s">
        <v>503</v>
      </c>
      <c r="D1546" s="108" t="s">
        <v>528</v>
      </c>
      <c r="E1546" s="108" t="s">
        <v>515</v>
      </c>
      <c r="F1546" s="108" t="s">
        <v>1982</v>
      </c>
      <c r="G1546" s="180">
        <v>3079.0034999999998</v>
      </c>
      <c r="H1546" s="180">
        <v>6842.23</v>
      </c>
      <c r="I1546" s="57"/>
      <c r="J1546" s="57"/>
      <c r="K1546" s="57"/>
      <c r="L1546" s="57"/>
      <c r="M1546" s="57"/>
      <c r="N1546" s="57"/>
      <c r="O1546" s="57"/>
      <c r="P1546" s="57"/>
      <c r="Q1546" s="57"/>
      <c r="R1546" s="57"/>
      <c r="S1546" s="57"/>
      <c r="T1546" s="57"/>
      <c r="U1546" s="57"/>
    </row>
    <row r="1547" spans="1:21">
      <c r="A1547" s="57"/>
      <c r="B1547" s="179">
        <v>43238</v>
      </c>
      <c r="C1547" s="108" t="s">
        <v>115</v>
      </c>
      <c r="D1547" s="108" t="s">
        <v>497</v>
      </c>
      <c r="E1547" s="108" t="s">
        <v>508</v>
      </c>
      <c r="F1547" s="108" t="s">
        <v>1983</v>
      </c>
      <c r="G1547" s="180">
        <v>3489.6525000000001</v>
      </c>
      <c r="H1547" s="180">
        <v>4652.87</v>
      </c>
      <c r="I1547" s="57"/>
      <c r="J1547" s="57"/>
      <c r="K1547" s="57"/>
      <c r="L1547" s="57"/>
      <c r="M1547" s="57"/>
      <c r="N1547" s="57"/>
      <c r="O1547" s="57"/>
      <c r="P1547" s="57"/>
      <c r="Q1547" s="57"/>
      <c r="R1547" s="57"/>
      <c r="S1547" s="57"/>
      <c r="T1547" s="57"/>
      <c r="U1547" s="57"/>
    </row>
    <row r="1548" spans="1:21">
      <c r="A1548" s="57"/>
      <c r="B1548" s="179">
        <v>42855</v>
      </c>
      <c r="C1548" s="108" t="s">
        <v>503</v>
      </c>
      <c r="D1548" s="108" t="s">
        <v>500</v>
      </c>
      <c r="E1548" s="108" t="s">
        <v>508</v>
      </c>
      <c r="F1548" s="108" t="s">
        <v>1984</v>
      </c>
      <c r="G1548" s="180">
        <v>730.46249999999998</v>
      </c>
      <c r="H1548" s="180">
        <v>973.95</v>
      </c>
      <c r="I1548" s="57"/>
      <c r="J1548" s="57"/>
      <c r="K1548" s="57"/>
      <c r="L1548" s="57"/>
      <c r="M1548" s="57"/>
      <c r="N1548" s="57"/>
      <c r="O1548" s="57"/>
      <c r="P1548" s="57"/>
      <c r="Q1548" s="57"/>
      <c r="R1548" s="57"/>
      <c r="S1548" s="57"/>
      <c r="T1548" s="57"/>
      <c r="U1548" s="57"/>
    </row>
    <row r="1549" spans="1:21">
      <c r="A1549" s="57"/>
      <c r="B1549" s="179">
        <v>43190</v>
      </c>
      <c r="C1549" s="108" t="s">
        <v>503</v>
      </c>
      <c r="D1549" s="108" t="s">
        <v>404</v>
      </c>
      <c r="E1549" s="108" t="s">
        <v>524</v>
      </c>
      <c r="F1549" s="108" t="s">
        <v>1985</v>
      </c>
      <c r="G1549" s="180">
        <v>4453.9949999999999</v>
      </c>
      <c r="H1549" s="180">
        <v>5938.66</v>
      </c>
      <c r="I1549" s="57"/>
      <c r="J1549" s="57"/>
      <c r="K1549" s="57"/>
      <c r="L1549" s="57"/>
      <c r="M1549" s="57"/>
      <c r="N1549" s="57"/>
      <c r="O1549" s="57"/>
      <c r="P1549" s="57"/>
      <c r="Q1549" s="57"/>
      <c r="R1549" s="57"/>
      <c r="S1549" s="57"/>
      <c r="T1549" s="57"/>
      <c r="U1549" s="57"/>
    </row>
    <row r="1550" spans="1:21">
      <c r="A1550" s="57"/>
      <c r="B1550" s="179">
        <v>43066</v>
      </c>
      <c r="C1550" s="108" t="s">
        <v>496</v>
      </c>
      <c r="D1550" s="108" t="s">
        <v>504</v>
      </c>
      <c r="E1550" s="108" t="s">
        <v>508</v>
      </c>
      <c r="F1550" s="108" t="s">
        <v>1986</v>
      </c>
      <c r="G1550" s="180">
        <v>2595.2701500000003</v>
      </c>
      <c r="H1550" s="180">
        <v>2775.69</v>
      </c>
      <c r="I1550" s="57"/>
      <c r="J1550" s="57"/>
      <c r="K1550" s="57"/>
      <c r="L1550" s="57"/>
      <c r="M1550" s="57"/>
      <c r="N1550" s="57"/>
      <c r="O1550" s="57"/>
      <c r="P1550" s="57"/>
      <c r="Q1550" s="57"/>
      <c r="R1550" s="57"/>
      <c r="S1550" s="57"/>
      <c r="T1550" s="57"/>
      <c r="U1550" s="57"/>
    </row>
    <row r="1551" spans="1:21">
      <c r="A1551" s="57"/>
      <c r="B1551" s="179">
        <v>43268</v>
      </c>
      <c r="C1551" s="108" t="s">
        <v>503</v>
      </c>
      <c r="D1551" s="108" t="s">
        <v>507</v>
      </c>
      <c r="E1551" s="108" t="s">
        <v>569</v>
      </c>
      <c r="F1551" s="108" t="s">
        <v>1987</v>
      </c>
      <c r="G1551" s="180">
        <v>6311.3180000000011</v>
      </c>
      <c r="H1551" s="180">
        <v>9281.35</v>
      </c>
      <c r="I1551" s="57"/>
      <c r="J1551" s="57"/>
      <c r="K1551" s="57"/>
      <c r="L1551" s="57"/>
      <c r="M1551" s="57"/>
      <c r="N1551" s="57"/>
      <c r="O1551" s="57"/>
      <c r="P1551" s="57"/>
      <c r="Q1551" s="57"/>
      <c r="R1551" s="57"/>
      <c r="S1551" s="57"/>
      <c r="T1551" s="57"/>
      <c r="U1551" s="57"/>
    </row>
    <row r="1552" spans="1:21">
      <c r="A1552" s="57"/>
      <c r="B1552" s="179">
        <v>43073</v>
      </c>
      <c r="C1552" s="108" t="s">
        <v>503</v>
      </c>
      <c r="D1552" s="108" t="s">
        <v>404</v>
      </c>
      <c r="E1552" s="108" t="s">
        <v>508</v>
      </c>
      <c r="F1552" s="108" t="s">
        <v>1988</v>
      </c>
      <c r="G1552" s="180">
        <v>2970.6956000000005</v>
      </c>
      <c r="H1552" s="180">
        <v>4368.67</v>
      </c>
      <c r="I1552" s="57"/>
      <c r="J1552" s="57"/>
      <c r="K1552" s="57"/>
      <c r="L1552" s="57"/>
      <c r="M1552" s="57"/>
      <c r="N1552" s="57"/>
      <c r="O1552" s="57"/>
      <c r="P1552" s="57"/>
      <c r="Q1552" s="57"/>
      <c r="R1552" s="57"/>
      <c r="S1552" s="57"/>
      <c r="T1552" s="57"/>
      <c r="U1552" s="57"/>
    </row>
    <row r="1553" spans="1:21">
      <c r="A1553" s="57"/>
      <c r="B1553" s="179">
        <v>43138</v>
      </c>
      <c r="C1553" s="108" t="s">
        <v>514</v>
      </c>
      <c r="D1553" s="108" t="s">
        <v>504</v>
      </c>
      <c r="E1553" s="108" t="s">
        <v>520</v>
      </c>
      <c r="F1553" s="108" t="s">
        <v>1989</v>
      </c>
      <c r="G1553" s="180">
        <v>4087.6949999999997</v>
      </c>
      <c r="H1553" s="180">
        <v>7047.75</v>
      </c>
      <c r="I1553" s="57"/>
      <c r="J1553" s="57"/>
      <c r="K1553" s="57"/>
      <c r="L1553" s="57"/>
      <c r="M1553" s="57"/>
      <c r="N1553" s="57"/>
      <c r="O1553" s="57"/>
      <c r="P1553" s="57"/>
      <c r="Q1553" s="57"/>
      <c r="R1553" s="57"/>
      <c r="S1553" s="57"/>
      <c r="T1553" s="57"/>
      <c r="U1553" s="57"/>
    </row>
    <row r="1554" spans="1:21">
      <c r="A1554" s="57"/>
      <c r="B1554" s="179">
        <v>43090</v>
      </c>
      <c r="C1554" s="108" t="s">
        <v>115</v>
      </c>
      <c r="D1554" s="108" t="s">
        <v>500</v>
      </c>
      <c r="E1554" s="108" t="s">
        <v>505</v>
      </c>
      <c r="F1554" s="108" t="s">
        <v>1990</v>
      </c>
      <c r="G1554" s="180">
        <v>189.27350000000001</v>
      </c>
      <c r="H1554" s="180">
        <v>511.55</v>
      </c>
      <c r="I1554" s="57"/>
      <c r="J1554" s="57"/>
      <c r="K1554" s="57"/>
      <c r="L1554" s="57"/>
      <c r="M1554" s="57"/>
      <c r="N1554" s="57"/>
      <c r="O1554" s="57"/>
      <c r="P1554" s="57"/>
      <c r="Q1554" s="57"/>
      <c r="R1554" s="57"/>
      <c r="S1554" s="57"/>
      <c r="T1554" s="57"/>
      <c r="U1554" s="57"/>
    </row>
    <row r="1555" spans="1:21">
      <c r="A1555" s="57"/>
      <c r="B1555" s="179">
        <v>43330</v>
      </c>
      <c r="C1555" s="108" t="s">
        <v>514</v>
      </c>
      <c r="D1555" s="108" t="s">
        <v>500</v>
      </c>
      <c r="E1555" s="108" t="s">
        <v>498</v>
      </c>
      <c r="F1555" s="108" t="s">
        <v>1991</v>
      </c>
      <c r="G1555" s="180">
        <v>3170.5950000000003</v>
      </c>
      <c r="H1555" s="180">
        <v>4227.46</v>
      </c>
      <c r="I1555" s="57"/>
      <c r="J1555" s="57"/>
      <c r="K1555" s="57"/>
      <c r="L1555" s="57"/>
      <c r="M1555" s="57"/>
      <c r="N1555" s="57"/>
      <c r="O1555" s="57"/>
      <c r="P1555" s="57"/>
      <c r="Q1555" s="57"/>
      <c r="R1555" s="57"/>
      <c r="S1555" s="57"/>
      <c r="T1555" s="57"/>
      <c r="U1555" s="57"/>
    </row>
    <row r="1556" spans="1:21">
      <c r="A1556" s="57"/>
      <c r="B1556" s="179">
        <v>42863</v>
      </c>
      <c r="C1556" s="108" t="s">
        <v>514</v>
      </c>
      <c r="D1556" s="108" t="s">
        <v>507</v>
      </c>
      <c r="E1556" s="108" t="s">
        <v>505</v>
      </c>
      <c r="F1556" s="108" t="s">
        <v>1016</v>
      </c>
      <c r="G1556" s="180">
        <v>4109.1316000000006</v>
      </c>
      <c r="H1556" s="180">
        <v>9556.1200000000008</v>
      </c>
      <c r="I1556" s="57"/>
      <c r="J1556" s="57"/>
      <c r="K1556" s="57"/>
      <c r="L1556" s="57"/>
      <c r="M1556" s="57"/>
      <c r="N1556" s="57"/>
      <c r="O1556" s="57"/>
      <c r="P1556" s="57"/>
      <c r="Q1556" s="57"/>
      <c r="R1556" s="57"/>
      <c r="S1556" s="57"/>
      <c r="T1556" s="57"/>
      <c r="U1556" s="57"/>
    </row>
    <row r="1557" spans="1:21">
      <c r="A1557" s="57"/>
      <c r="B1557" s="179">
        <v>43272</v>
      </c>
      <c r="C1557" s="108" t="s">
        <v>496</v>
      </c>
      <c r="D1557" s="108" t="s">
        <v>507</v>
      </c>
      <c r="E1557" s="108" t="s">
        <v>522</v>
      </c>
      <c r="F1557" s="108" t="s">
        <v>1992</v>
      </c>
      <c r="G1557" s="180">
        <v>8555.8484000000008</v>
      </c>
      <c r="H1557" s="180">
        <v>9150.64</v>
      </c>
      <c r="I1557" s="57"/>
      <c r="J1557" s="57"/>
      <c r="K1557" s="57"/>
      <c r="L1557" s="57"/>
      <c r="M1557" s="57"/>
      <c r="N1557" s="57"/>
      <c r="O1557" s="57"/>
      <c r="P1557" s="57"/>
      <c r="Q1557" s="57"/>
      <c r="R1557" s="57"/>
      <c r="S1557" s="57"/>
      <c r="T1557" s="57"/>
      <c r="U1557" s="57"/>
    </row>
    <row r="1558" spans="1:21">
      <c r="A1558" s="57"/>
      <c r="B1558" s="179">
        <v>42859</v>
      </c>
      <c r="C1558" s="108" t="s">
        <v>514</v>
      </c>
      <c r="D1558" s="108" t="s">
        <v>500</v>
      </c>
      <c r="E1558" s="108" t="s">
        <v>515</v>
      </c>
      <c r="F1558" s="108" t="s">
        <v>1993</v>
      </c>
      <c r="G1558" s="180">
        <v>1018.3470000000001</v>
      </c>
      <c r="H1558" s="180">
        <v>1851.54</v>
      </c>
      <c r="I1558" s="57"/>
      <c r="J1558" s="57"/>
      <c r="K1558" s="57"/>
      <c r="L1558" s="57"/>
      <c r="M1558" s="57"/>
      <c r="N1558" s="57"/>
      <c r="O1558" s="57"/>
      <c r="P1558" s="57"/>
      <c r="Q1558" s="57"/>
      <c r="R1558" s="57"/>
      <c r="S1558" s="57"/>
      <c r="T1558" s="57"/>
      <c r="U1558" s="57"/>
    </row>
    <row r="1559" spans="1:21">
      <c r="A1559" s="57"/>
      <c r="B1559" s="179">
        <v>43385</v>
      </c>
      <c r="C1559" s="108" t="s">
        <v>514</v>
      </c>
      <c r="D1559" s="108" t="s">
        <v>404</v>
      </c>
      <c r="E1559" s="108" t="s">
        <v>498</v>
      </c>
      <c r="F1559" s="108" t="s">
        <v>1994</v>
      </c>
      <c r="G1559" s="180">
        <v>7133.7449999999999</v>
      </c>
      <c r="H1559" s="180">
        <v>9511.66</v>
      </c>
      <c r="I1559" s="57"/>
      <c r="J1559" s="57"/>
      <c r="K1559" s="57"/>
      <c r="L1559" s="57"/>
      <c r="M1559" s="57"/>
      <c r="N1559" s="57"/>
      <c r="O1559" s="57"/>
      <c r="P1559" s="57"/>
      <c r="Q1559" s="57"/>
      <c r="R1559" s="57"/>
      <c r="S1559" s="57"/>
      <c r="T1559" s="57"/>
      <c r="U1559" s="57"/>
    </row>
    <row r="1560" spans="1:21">
      <c r="A1560" s="57"/>
      <c r="B1560" s="179">
        <v>42790</v>
      </c>
      <c r="C1560" s="108" t="s">
        <v>108</v>
      </c>
      <c r="D1560" s="108" t="s">
        <v>500</v>
      </c>
      <c r="E1560" s="108" t="s">
        <v>505</v>
      </c>
      <c r="F1560" s="108" t="s">
        <v>1995</v>
      </c>
      <c r="G1560" s="180">
        <v>1636.9354999999998</v>
      </c>
      <c r="H1560" s="180">
        <v>4424.1499999999996</v>
      </c>
      <c r="I1560" s="57"/>
      <c r="J1560" s="57"/>
      <c r="K1560" s="57"/>
      <c r="L1560" s="57"/>
      <c r="M1560" s="57"/>
      <c r="N1560" s="57"/>
      <c r="O1560" s="57"/>
      <c r="P1560" s="57"/>
      <c r="Q1560" s="57"/>
      <c r="R1560" s="57"/>
      <c r="S1560" s="57"/>
      <c r="T1560" s="57"/>
      <c r="U1560" s="57"/>
    </row>
    <row r="1561" spans="1:21">
      <c r="A1561" s="57"/>
      <c r="B1561" s="179">
        <v>43164</v>
      </c>
      <c r="C1561" s="108" t="s">
        <v>108</v>
      </c>
      <c r="D1561" s="108" t="s">
        <v>504</v>
      </c>
      <c r="E1561" s="108" t="s">
        <v>515</v>
      </c>
      <c r="F1561" s="108" t="s">
        <v>1996</v>
      </c>
      <c r="G1561" s="180">
        <v>4802.7132000000001</v>
      </c>
      <c r="H1561" s="180">
        <v>8280.5400000000009</v>
      </c>
      <c r="I1561" s="57"/>
      <c r="J1561" s="57"/>
      <c r="K1561" s="57"/>
      <c r="L1561" s="57"/>
      <c r="M1561" s="57"/>
      <c r="N1561" s="57"/>
      <c r="O1561" s="57"/>
      <c r="P1561" s="57"/>
      <c r="Q1561" s="57"/>
      <c r="R1561" s="57"/>
      <c r="S1561" s="57"/>
      <c r="T1561" s="57"/>
      <c r="U1561" s="57"/>
    </row>
    <row r="1562" spans="1:21">
      <c r="A1562" s="57"/>
      <c r="B1562" s="179">
        <v>42772</v>
      </c>
      <c r="C1562" s="108" t="s">
        <v>503</v>
      </c>
      <c r="D1562" s="108" t="s">
        <v>507</v>
      </c>
      <c r="E1562" s="108" t="s">
        <v>511</v>
      </c>
      <c r="F1562" s="108" t="s">
        <v>1997</v>
      </c>
      <c r="G1562" s="180">
        <v>5322.3736000000008</v>
      </c>
      <c r="H1562" s="180">
        <v>7827.02</v>
      </c>
      <c r="I1562" s="57"/>
      <c r="J1562" s="57"/>
      <c r="K1562" s="57"/>
      <c r="L1562" s="57"/>
      <c r="M1562" s="57"/>
      <c r="N1562" s="57"/>
      <c r="O1562" s="57"/>
      <c r="P1562" s="57"/>
      <c r="Q1562" s="57"/>
      <c r="R1562" s="57"/>
      <c r="S1562" s="57"/>
      <c r="T1562" s="57"/>
      <c r="U1562" s="57"/>
    </row>
    <row r="1563" spans="1:21">
      <c r="A1563" s="57"/>
      <c r="B1563" s="179">
        <v>43318</v>
      </c>
      <c r="C1563" s="108" t="s">
        <v>108</v>
      </c>
      <c r="D1563" s="108" t="s">
        <v>497</v>
      </c>
      <c r="E1563" s="108" t="s">
        <v>498</v>
      </c>
      <c r="F1563" s="108" t="s">
        <v>1998</v>
      </c>
      <c r="G1563" s="180">
        <v>1600.3240000000001</v>
      </c>
      <c r="H1563" s="180">
        <v>1818.55</v>
      </c>
      <c r="I1563" s="57"/>
      <c r="J1563" s="57"/>
      <c r="K1563" s="57"/>
      <c r="L1563" s="57"/>
      <c r="M1563" s="57"/>
      <c r="N1563" s="57"/>
      <c r="O1563" s="57"/>
      <c r="P1563" s="57"/>
      <c r="Q1563" s="57"/>
      <c r="R1563" s="57"/>
      <c r="S1563" s="57"/>
      <c r="T1563" s="57"/>
      <c r="U1563" s="57"/>
    </row>
    <row r="1564" spans="1:21">
      <c r="A1564" s="57"/>
      <c r="B1564" s="179">
        <v>42799</v>
      </c>
      <c r="C1564" s="108" t="s">
        <v>503</v>
      </c>
      <c r="D1564" s="108" t="s">
        <v>500</v>
      </c>
      <c r="E1564" s="108" t="s">
        <v>508</v>
      </c>
      <c r="F1564" s="108" t="s">
        <v>1999</v>
      </c>
      <c r="G1564" s="180">
        <v>1032.2926</v>
      </c>
      <c r="H1564" s="180">
        <v>2789.98</v>
      </c>
      <c r="I1564" s="57"/>
      <c r="J1564" s="57"/>
      <c r="K1564" s="57"/>
      <c r="L1564" s="57"/>
      <c r="M1564" s="57"/>
      <c r="N1564" s="57"/>
      <c r="O1564" s="57"/>
      <c r="P1564" s="57"/>
      <c r="Q1564" s="57"/>
      <c r="R1564" s="57"/>
      <c r="S1564" s="57"/>
      <c r="T1564" s="57"/>
      <c r="U1564" s="57"/>
    </row>
    <row r="1565" spans="1:21">
      <c r="A1565" s="57"/>
      <c r="B1565" s="179">
        <v>43195</v>
      </c>
      <c r="C1565" s="108" t="s">
        <v>115</v>
      </c>
      <c r="D1565" s="108" t="s">
        <v>510</v>
      </c>
      <c r="E1565" s="108" t="s">
        <v>569</v>
      </c>
      <c r="F1565" s="108" t="s">
        <v>2000</v>
      </c>
      <c r="G1565" s="180">
        <v>1451.0067999999999</v>
      </c>
      <c r="H1565" s="180">
        <v>3921.64</v>
      </c>
      <c r="I1565" s="57"/>
      <c r="J1565" s="57"/>
      <c r="K1565" s="57"/>
      <c r="L1565" s="57"/>
      <c r="M1565" s="57"/>
      <c r="N1565" s="57"/>
      <c r="O1565" s="57"/>
      <c r="P1565" s="57"/>
      <c r="Q1565" s="57"/>
      <c r="R1565" s="57"/>
      <c r="S1565" s="57"/>
      <c r="T1565" s="57"/>
      <c r="U1565" s="57"/>
    </row>
    <row r="1566" spans="1:21">
      <c r="A1566" s="57"/>
      <c r="B1566" s="179">
        <v>42965</v>
      </c>
      <c r="C1566" s="108" t="s">
        <v>503</v>
      </c>
      <c r="D1566" s="108" t="s">
        <v>404</v>
      </c>
      <c r="E1566" s="108" t="s">
        <v>505</v>
      </c>
      <c r="F1566" s="108" t="s">
        <v>2001</v>
      </c>
      <c r="G1566" s="180">
        <v>2575.3365000000003</v>
      </c>
      <c r="H1566" s="180">
        <v>4682.43</v>
      </c>
      <c r="I1566" s="57"/>
      <c r="J1566" s="57"/>
      <c r="K1566" s="57"/>
      <c r="L1566" s="57"/>
      <c r="M1566" s="57"/>
      <c r="N1566" s="57"/>
      <c r="O1566" s="57"/>
      <c r="P1566" s="57"/>
      <c r="Q1566" s="57"/>
      <c r="R1566" s="57"/>
      <c r="S1566" s="57"/>
      <c r="T1566" s="57"/>
      <c r="U1566" s="57"/>
    </row>
    <row r="1567" spans="1:21">
      <c r="A1567" s="57"/>
      <c r="B1567" s="179">
        <v>43119</v>
      </c>
      <c r="C1567" s="108" t="s">
        <v>514</v>
      </c>
      <c r="D1567" s="108" t="s">
        <v>404</v>
      </c>
      <c r="E1567" s="108" t="s">
        <v>498</v>
      </c>
      <c r="F1567" s="108" t="s">
        <v>2002</v>
      </c>
      <c r="G1567" s="180">
        <v>5358.7672000000002</v>
      </c>
      <c r="H1567" s="180">
        <v>7880.54</v>
      </c>
      <c r="I1567" s="57"/>
      <c r="J1567" s="57"/>
      <c r="K1567" s="57"/>
      <c r="L1567" s="57"/>
      <c r="M1567" s="57"/>
      <c r="N1567" s="57"/>
      <c r="O1567" s="57"/>
      <c r="P1567" s="57"/>
      <c r="Q1567" s="57"/>
      <c r="R1567" s="57"/>
      <c r="S1567" s="57"/>
      <c r="T1567" s="57"/>
      <c r="U1567" s="57"/>
    </row>
    <row r="1568" spans="1:21">
      <c r="A1568" s="57"/>
      <c r="B1568" s="179">
        <v>43098</v>
      </c>
      <c r="C1568" s="108" t="s">
        <v>496</v>
      </c>
      <c r="D1568" s="108" t="s">
        <v>507</v>
      </c>
      <c r="E1568" s="108" t="s">
        <v>530</v>
      </c>
      <c r="F1568" s="108" t="s">
        <v>2003</v>
      </c>
      <c r="G1568" s="180">
        <v>1776.5587</v>
      </c>
      <c r="H1568" s="180">
        <v>4801.51</v>
      </c>
      <c r="I1568" s="57"/>
      <c r="J1568" s="57"/>
      <c r="K1568" s="57"/>
      <c r="L1568" s="57"/>
      <c r="M1568" s="57"/>
      <c r="N1568" s="57"/>
      <c r="O1568" s="57"/>
      <c r="P1568" s="57"/>
      <c r="Q1568" s="57"/>
      <c r="R1568" s="57"/>
      <c r="S1568" s="57"/>
      <c r="T1568" s="57"/>
      <c r="U1568" s="57"/>
    </row>
    <row r="1569" spans="1:21">
      <c r="A1569" s="57"/>
      <c r="B1569" s="179">
        <v>43438</v>
      </c>
      <c r="C1569" s="108" t="s">
        <v>514</v>
      </c>
      <c r="D1569" s="108" t="s">
        <v>510</v>
      </c>
      <c r="E1569" s="108" t="s">
        <v>569</v>
      </c>
      <c r="F1569" s="108" t="s">
        <v>2004</v>
      </c>
      <c r="G1569" s="180">
        <v>5053.6095500000001</v>
      </c>
      <c r="H1569" s="180">
        <v>5404.93</v>
      </c>
      <c r="I1569" s="57"/>
      <c r="J1569" s="57"/>
      <c r="K1569" s="57"/>
      <c r="L1569" s="57"/>
      <c r="M1569" s="57"/>
      <c r="N1569" s="57"/>
      <c r="O1569" s="57"/>
      <c r="P1569" s="57"/>
      <c r="Q1569" s="57"/>
      <c r="R1569" s="57"/>
      <c r="S1569" s="57"/>
      <c r="T1569" s="57"/>
      <c r="U1569" s="57"/>
    </row>
    <row r="1570" spans="1:21">
      <c r="A1570" s="57"/>
      <c r="B1570" s="179">
        <v>42779</v>
      </c>
      <c r="C1570" s="108" t="s">
        <v>514</v>
      </c>
      <c r="D1570" s="108" t="s">
        <v>404</v>
      </c>
      <c r="E1570" s="108" t="s">
        <v>508</v>
      </c>
      <c r="F1570" s="108" t="s">
        <v>2005</v>
      </c>
      <c r="G1570" s="180">
        <v>5856.6904000000013</v>
      </c>
      <c r="H1570" s="180">
        <v>8612.7800000000007</v>
      </c>
      <c r="I1570" s="57"/>
      <c r="J1570" s="57"/>
      <c r="K1570" s="57"/>
      <c r="L1570" s="57"/>
      <c r="M1570" s="57"/>
      <c r="N1570" s="57"/>
      <c r="O1570" s="57"/>
      <c r="P1570" s="57"/>
      <c r="Q1570" s="57"/>
      <c r="R1570" s="57"/>
      <c r="S1570" s="57"/>
      <c r="T1570" s="57"/>
      <c r="U1570" s="57"/>
    </row>
    <row r="1571" spans="1:21">
      <c r="A1571" s="57"/>
      <c r="B1571" s="179">
        <v>43141</v>
      </c>
      <c r="C1571" s="108" t="s">
        <v>496</v>
      </c>
      <c r="D1571" s="108" t="s">
        <v>504</v>
      </c>
      <c r="E1571" s="108" t="s">
        <v>535</v>
      </c>
      <c r="F1571" s="108" t="s">
        <v>2006</v>
      </c>
      <c r="G1571" s="180">
        <v>1022.85</v>
      </c>
      <c r="H1571" s="180">
        <v>2273</v>
      </c>
      <c r="I1571" s="57"/>
      <c r="J1571" s="57"/>
      <c r="K1571" s="57"/>
      <c r="L1571" s="57"/>
      <c r="M1571" s="57"/>
      <c r="N1571" s="57"/>
      <c r="O1571" s="57"/>
      <c r="P1571" s="57"/>
      <c r="Q1571" s="57"/>
      <c r="R1571" s="57"/>
      <c r="S1571" s="57"/>
      <c r="T1571" s="57"/>
      <c r="U1571" s="57"/>
    </row>
    <row r="1572" spans="1:21">
      <c r="A1572" s="57"/>
      <c r="B1572" s="179">
        <v>42786</v>
      </c>
      <c r="C1572" s="108" t="s">
        <v>496</v>
      </c>
      <c r="D1572" s="108" t="s">
        <v>500</v>
      </c>
      <c r="E1572" s="108" t="s">
        <v>520</v>
      </c>
      <c r="F1572" s="108" t="s">
        <v>2007</v>
      </c>
      <c r="G1572" s="180">
        <v>4808.4610000000002</v>
      </c>
      <c r="H1572" s="180">
        <v>8290.4500000000007</v>
      </c>
      <c r="I1572" s="57"/>
      <c r="J1572" s="57"/>
      <c r="K1572" s="57"/>
      <c r="L1572" s="57"/>
      <c r="M1572" s="57"/>
      <c r="N1572" s="57"/>
      <c r="O1572" s="57"/>
      <c r="P1572" s="57"/>
      <c r="Q1572" s="57"/>
      <c r="R1572" s="57"/>
      <c r="S1572" s="57"/>
      <c r="T1572" s="57"/>
      <c r="U1572" s="57"/>
    </row>
    <row r="1573" spans="1:21">
      <c r="A1573" s="57"/>
      <c r="B1573" s="179">
        <v>43446</v>
      </c>
      <c r="C1573" s="108" t="s">
        <v>496</v>
      </c>
      <c r="D1573" s="108" t="s">
        <v>507</v>
      </c>
      <c r="E1573" s="108" t="s">
        <v>522</v>
      </c>
      <c r="F1573" s="108" t="s">
        <v>2008</v>
      </c>
      <c r="G1573" s="180">
        <v>2004.9227000000001</v>
      </c>
      <c r="H1573" s="180">
        <v>5418.71</v>
      </c>
      <c r="I1573" s="57"/>
      <c r="J1573" s="57"/>
      <c r="K1573" s="57"/>
      <c r="L1573" s="57"/>
      <c r="M1573" s="57"/>
      <c r="N1573" s="57"/>
      <c r="O1573" s="57"/>
      <c r="P1573" s="57"/>
      <c r="Q1573" s="57"/>
      <c r="R1573" s="57"/>
      <c r="S1573" s="57"/>
      <c r="T1573" s="57"/>
      <c r="U1573" s="57"/>
    </row>
    <row r="1574" spans="1:21">
      <c r="A1574" s="57"/>
      <c r="B1574" s="179">
        <v>43016</v>
      </c>
      <c r="C1574" s="108" t="s">
        <v>514</v>
      </c>
      <c r="D1574" s="108" t="s">
        <v>404</v>
      </c>
      <c r="E1574" s="108" t="s">
        <v>522</v>
      </c>
      <c r="F1574" s="108" t="s">
        <v>2009</v>
      </c>
      <c r="G1574" s="180">
        <v>2840.8854000000001</v>
      </c>
      <c r="H1574" s="180">
        <v>4815.0600000000004</v>
      </c>
      <c r="I1574" s="57"/>
      <c r="J1574" s="57"/>
      <c r="K1574" s="57"/>
      <c r="L1574" s="57"/>
      <c r="M1574" s="57"/>
      <c r="N1574" s="57"/>
      <c r="O1574" s="57"/>
      <c r="P1574" s="57"/>
      <c r="Q1574" s="57"/>
      <c r="R1574" s="57"/>
      <c r="S1574" s="57"/>
      <c r="T1574" s="57"/>
      <c r="U1574" s="57"/>
    </row>
    <row r="1575" spans="1:21">
      <c r="A1575" s="57"/>
      <c r="B1575" s="179">
        <v>43405</v>
      </c>
      <c r="C1575" s="108" t="s">
        <v>514</v>
      </c>
      <c r="D1575" s="108" t="s">
        <v>504</v>
      </c>
      <c r="E1575" s="108" t="s">
        <v>505</v>
      </c>
      <c r="F1575" s="108" t="s">
        <v>2010</v>
      </c>
      <c r="G1575" s="180">
        <v>1283.5119</v>
      </c>
      <c r="H1575" s="180">
        <v>1372.74</v>
      </c>
      <c r="I1575" s="57"/>
      <c r="J1575" s="57"/>
      <c r="K1575" s="57"/>
      <c r="L1575" s="57"/>
      <c r="M1575" s="57"/>
      <c r="N1575" s="57"/>
      <c r="O1575" s="57"/>
      <c r="P1575" s="57"/>
      <c r="Q1575" s="57"/>
      <c r="R1575" s="57"/>
      <c r="S1575" s="57"/>
      <c r="T1575" s="57"/>
      <c r="U1575" s="57"/>
    </row>
    <row r="1576" spans="1:21">
      <c r="A1576" s="57"/>
      <c r="B1576" s="179">
        <v>42742</v>
      </c>
      <c r="C1576" s="108" t="s">
        <v>115</v>
      </c>
      <c r="D1576" s="108" t="s">
        <v>528</v>
      </c>
      <c r="E1576" s="108" t="s">
        <v>501</v>
      </c>
      <c r="F1576" s="108" t="s">
        <v>2011</v>
      </c>
      <c r="G1576" s="180">
        <v>2486.4555</v>
      </c>
      <c r="H1576" s="180">
        <v>6720.15</v>
      </c>
      <c r="I1576" s="57"/>
      <c r="J1576" s="57"/>
      <c r="K1576" s="57"/>
      <c r="L1576" s="57"/>
      <c r="M1576" s="57"/>
      <c r="N1576" s="57"/>
      <c r="O1576" s="57"/>
      <c r="P1576" s="57"/>
      <c r="Q1576" s="57"/>
      <c r="R1576" s="57"/>
      <c r="S1576" s="57"/>
      <c r="T1576" s="57"/>
      <c r="U1576" s="57"/>
    </row>
    <row r="1577" spans="1:21">
      <c r="A1577" s="57"/>
      <c r="B1577" s="179">
        <v>43226</v>
      </c>
      <c r="C1577" s="108" t="s">
        <v>514</v>
      </c>
      <c r="D1577" s="108" t="s">
        <v>497</v>
      </c>
      <c r="E1577" s="108" t="s">
        <v>508</v>
      </c>
      <c r="F1577" s="108" t="s">
        <v>591</v>
      </c>
      <c r="G1577" s="180">
        <v>3437.8080000000004</v>
      </c>
      <c r="H1577" s="180">
        <v>3676.8</v>
      </c>
      <c r="I1577" s="57"/>
      <c r="J1577" s="57"/>
      <c r="K1577" s="57"/>
      <c r="L1577" s="57"/>
      <c r="M1577" s="57"/>
      <c r="N1577" s="57"/>
      <c r="O1577" s="57"/>
      <c r="P1577" s="57"/>
      <c r="Q1577" s="57"/>
      <c r="R1577" s="57"/>
      <c r="S1577" s="57"/>
      <c r="T1577" s="57"/>
      <c r="U1577" s="57"/>
    </row>
    <row r="1578" spans="1:21">
      <c r="A1578" s="57"/>
      <c r="B1578" s="179">
        <v>42920</v>
      </c>
      <c r="C1578" s="108" t="s">
        <v>514</v>
      </c>
      <c r="D1578" s="108" t="s">
        <v>507</v>
      </c>
      <c r="E1578" s="108" t="s">
        <v>508</v>
      </c>
      <c r="F1578" s="108" t="s">
        <v>2012</v>
      </c>
      <c r="G1578" s="180">
        <v>6603.42</v>
      </c>
      <c r="H1578" s="180">
        <v>8804.56</v>
      </c>
      <c r="I1578" s="57"/>
      <c r="J1578" s="57"/>
      <c r="K1578" s="57"/>
      <c r="L1578" s="57"/>
      <c r="M1578" s="57"/>
      <c r="N1578" s="57"/>
      <c r="O1578" s="57"/>
      <c r="P1578" s="57"/>
      <c r="Q1578" s="57"/>
      <c r="R1578" s="57"/>
      <c r="S1578" s="57"/>
      <c r="T1578" s="57"/>
      <c r="U1578" s="57"/>
    </row>
    <row r="1579" spans="1:21">
      <c r="A1579" s="57"/>
      <c r="B1579" s="179">
        <v>43298</v>
      </c>
      <c r="C1579" s="108" t="s">
        <v>514</v>
      </c>
      <c r="D1579" s="108" t="s">
        <v>500</v>
      </c>
      <c r="E1579" s="108" t="s">
        <v>498</v>
      </c>
      <c r="F1579" s="108" t="s">
        <v>1070</v>
      </c>
      <c r="G1579" s="180">
        <v>245.7825</v>
      </c>
      <c r="H1579" s="180">
        <v>327.71</v>
      </c>
      <c r="I1579" s="57"/>
      <c r="J1579" s="57"/>
      <c r="K1579" s="57"/>
      <c r="L1579" s="57"/>
      <c r="M1579" s="57"/>
      <c r="N1579" s="57"/>
      <c r="O1579" s="57"/>
      <c r="P1579" s="57"/>
      <c r="Q1579" s="57"/>
      <c r="R1579" s="57"/>
      <c r="S1579" s="57"/>
      <c r="T1579" s="57"/>
      <c r="U1579" s="57"/>
    </row>
    <row r="1580" spans="1:21">
      <c r="A1580" s="57"/>
      <c r="B1580" s="179">
        <v>42770</v>
      </c>
      <c r="C1580" s="108" t="s">
        <v>514</v>
      </c>
      <c r="D1580" s="108" t="s">
        <v>500</v>
      </c>
      <c r="E1580" s="108" t="s">
        <v>530</v>
      </c>
      <c r="F1580" s="108" t="s">
        <v>2013</v>
      </c>
      <c r="G1580" s="180">
        <v>3381.4929000000002</v>
      </c>
      <c r="H1580" s="180">
        <v>9139.17</v>
      </c>
      <c r="I1580" s="57"/>
      <c r="J1580" s="57"/>
      <c r="K1580" s="57"/>
      <c r="L1580" s="57"/>
      <c r="M1580" s="57"/>
      <c r="N1580" s="57"/>
      <c r="O1580" s="57"/>
      <c r="P1580" s="57"/>
      <c r="Q1580" s="57"/>
      <c r="R1580" s="57"/>
      <c r="S1580" s="57"/>
      <c r="T1580" s="57"/>
      <c r="U1580" s="57"/>
    </row>
    <row r="1581" spans="1:21">
      <c r="A1581" s="57"/>
      <c r="B1581" s="179">
        <v>43282</v>
      </c>
      <c r="C1581" s="108" t="s">
        <v>115</v>
      </c>
      <c r="D1581" s="108" t="s">
        <v>528</v>
      </c>
      <c r="E1581" s="108" t="s">
        <v>520</v>
      </c>
      <c r="F1581" s="108" t="s">
        <v>2014</v>
      </c>
      <c r="G1581" s="180">
        <v>7429.1272000000008</v>
      </c>
      <c r="H1581" s="180">
        <v>8442.19</v>
      </c>
      <c r="I1581" s="57"/>
      <c r="J1581" s="57"/>
      <c r="K1581" s="57"/>
      <c r="L1581" s="57"/>
      <c r="M1581" s="57"/>
      <c r="N1581" s="57"/>
      <c r="O1581" s="57"/>
      <c r="P1581" s="57"/>
      <c r="Q1581" s="57"/>
      <c r="R1581" s="57"/>
      <c r="S1581" s="57"/>
      <c r="T1581" s="57"/>
      <c r="U1581" s="57"/>
    </row>
    <row r="1582" spans="1:21">
      <c r="A1582" s="57"/>
      <c r="B1582" s="179">
        <v>42873</v>
      </c>
      <c r="C1582" s="108" t="s">
        <v>514</v>
      </c>
      <c r="D1582" s="108" t="s">
        <v>500</v>
      </c>
      <c r="E1582" s="108" t="s">
        <v>535</v>
      </c>
      <c r="F1582" s="108" t="s">
        <v>2015</v>
      </c>
      <c r="G1582" s="180">
        <v>3731.0940000000001</v>
      </c>
      <c r="H1582" s="180">
        <v>8291.32</v>
      </c>
      <c r="I1582" s="57"/>
      <c r="J1582" s="57"/>
      <c r="K1582" s="57"/>
      <c r="L1582" s="57"/>
      <c r="M1582" s="57"/>
      <c r="N1582" s="57"/>
      <c r="O1582" s="57"/>
      <c r="P1582" s="57"/>
      <c r="Q1582" s="57"/>
      <c r="R1582" s="57"/>
      <c r="S1582" s="57"/>
      <c r="T1582" s="57"/>
      <c r="U1582" s="57"/>
    </row>
    <row r="1583" spans="1:21">
      <c r="A1583" s="57"/>
      <c r="B1583" s="179">
        <v>43243</v>
      </c>
      <c r="C1583" s="108" t="s">
        <v>514</v>
      </c>
      <c r="D1583" s="108" t="s">
        <v>500</v>
      </c>
      <c r="E1583" s="108" t="s">
        <v>508</v>
      </c>
      <c r="F1583" s="108" t="s">
        <v>2016</v>
      </c>
      <c r="G1583" s="180">
        <v>6767.5080000000007</v>
      </c>
      <c r="H1583" s="180">
        <v>7690.35</v>
      </c>
      <c r="I1583" s="57"/>
      <c r="J1583" s="57"/>
      <c r="K1583" s="57"/>
      <c r="L1583" s="57"/>
      <c r="M1583" s="57"/>
      <c r="N1583" s="57"/>
      <c r="O1583" s="57"/>
      <c r="P1583" s="57"/>
      <c r="Q1583" s="57"/>
      <c r="R1583" s="57"/>
      <c r="S1583" s="57"/>
      <c r="T1583" s="57"/>
      <c r="U1583" s="57"/>
    </row>
    <row r="1584" spans="1:21">
      <c r="A1584" s="57"/>
      <c r="B1584" s="179">
        <v>43086</v>
      </c>
      <c r="C1584" s="108" t="s">
        <v>514</v>
      </c>
      <c r="D1584" s="108" t="s">
        <v>528</v>
      </c>
      <c r="E1584" s="108" t="s">
        <v>515</v>
      </c>
      <c r="F1584" s="108" t="s">
        <v>1174</v>
      </c>
      <c r="G1584" s="180">
        <v>1496.0616</v>
      </c>
      <c r="H1584" s="180">
        <v>1700.07</v>
      </c>
      <c r="I1584" s="57"/>
      <c r="J1584" s="57"/>
      <c r="K1584" s="57"/>
      <c r="L1584" s="57"/>
      <c r="M1584" s="57"/>
      <c r="N1584" s="57"/>
      <c r="O1584" s="57"/>
      <c r="P1584" s="57"/>
      <c r="Q1584" s="57"/>
      <c r="R1584" s="57"/>
      <c r="S1584" s="57"/>
      <c r="T1584" s="57"/>
      <c r="U1584" s="57"/>
    </row>
    <row r="1585" spans="1:21">
      <c r="A1585" s="57"/>
      <c r="B1585" s="179">
        <v>43453</v>
      </c>
      <c r="C1585" s="108" t="s">
        <v>115</v>
      </c>
      <c r="D1585" s="108" t="s">
        <v>510</v>
      </c>
      <c r="E1585" s="108" t="s">
        <v>505</v>
      </c>
      <c r="F1585" s="108" t="s">
        <v>2017</v>
      </c>
      <c r="G1585" s="180">
        <v>2986.3084000000003</v>
      </c>
      <c r="H1585" s="180">
        <v>4391.63</v>
      </c>
      <c r="I1585" s="57"/>
      <c r="J1585" s="57"/>
      <c r="K1585" s="57"/>
      <c r="L1585" s="57"/>
      <c r="M1585" s="57"/>
      <c r="N1585" s="57"/>
      <c r="O1585" s="57"/>
      <c r="P1585" s="57"/>
      <c r="Q1585" s="57"/>
      <c r="R1585" s="57"/>
      <c r="S1585" s="57"/>
      <c r="T1585" s="57"/>
      <c r="U1585" s="57"/>
    </row>
    <row r="1586" spans="1:21">
      <c r="A1586" s="57"/>
      <c r="B1586" s="179">
        <v>42800</v>
      </c>
      <c r="C1586" s="108" t="s">
        <v>108</v>
      </c>
      <c r="D1586" s="108" t="s">
        <v>528</v>
      </c>
      <c r="E1586" s="108" t="s">
        <v>522</v>
      </c>
      <c r="F1586" s="108" t="s">
        <v>2018</v>
      </c>
      <c r="G1586" s="180">
        <v>4512.3936000000003</v>
      </c>
      <c r="H1586" s="180">
        <v>5127.72</v>
      </c>
      <c r="I1586" s="57"/>
      <c r="J1586" s="57"/>
      <c r="K1586" s="57"/>
      <c r="L1586" s="57"/>
      <c r="M1586" s="57"/>
      <c r="N1586" s="57"/>
      <c r="O1586" s="57"/>
      <c r="P1586" s="57"/>
      <c r="Q1586" s="57"/>
      <c r="R1586" s="57"/>
      <c r="S1586" s="57"/>
      <c r="T1586" s="57"/>
      <c r="U1586" s="57"/>
    </row>
    <row r="1587" spans="1:21">
      <c r="A1587" s="57"/>
      <c r="B1587" s="179">
        <v>43205</v>
      </c>
      <c r="C1587" s="108" t="s">
        <v>496</v>
      </c>
      <c r="D1587" s="108" t="s">
        <v>507</v>
      </c>
      <c r="E1587" s="108" t="s">
        <v>522</v>
      </c>
      <c r="F1587" s="108" t="s">
        <v>878</v>
      </c>
      <c r="G1587" s="180">
        <v>1336.2525000000001</v>
      </c>
      <c r="H1587" s="180">
        <v>2969.45</v>
      </c>
      <c r="I1587" s="57"/>
      <c r="J1587" s="57"/>
      <c r="K1587" s="57"/>
      <c r="L1587" s="57"/>
      <c r="M1587" s="57"/>
      <c r="N1587" s="57"/>
      <c r="O1587" s="57"/>
      <c r="P1587" s="57"/>
      <c r="Q1587" s="57"/>
      <c r="R1587" s="57"/>
      <c r="S1587" s="57"/>
      <c r="T1587" s="57"/>
      <c r="U1587" s="57"/>
    </row>
    <row r="1588" spans="1:21">
      <c r="A1588" s="57"/>
      <c r="B1588" s="179">
        <v>42797</v>
      </c>
      <c r="C1588" s="108" t="s">
        <v>108</v>
      </c>
      <c r="D1588" s="108" t="s">
        <v>526</v>
      </c>
      <c r="E1588" s="108" t="s">
        <v>535</v>
      </c>
      <c r="F1588" s="108" t="s">
        <v>2019</v>
      </c>
      <c r="G1588" s="180">
        <v>5971.7849999999999</v>
      </c>
      <c r="H1588" s="180">
        <v>7962.38</v>
      </c>
      <c r="I1588" s="57"/>
      <c r="J1588" s="57"/>
      <c r="K1588" s="57"/>
      <c r="L1588" s="57"/>
      <c r="M1588" s="57"/>
      <c r="N1588" s="57"/>
      <c r="O1588" s="57"/>
      <c r="P1588" s="57"/>
      <c r="Q1588" s="57"/>
      <c r="R1588" s="57"/>
      <c r="S1588" s="57"/>
      <c r="T1588" s="57"/>
      <c r="U1588" s="57"/>
    </row>
    <row r="1589" spans="1:21">
      <c r="A1589" s="57"/>
      <c r="B1589" s="179">
        <v>43283</v>
      </c>
      <c r="C1589" s="108" t="s">
        <v>503</v>
      </c>
      <c r="D1589" s="108" t="s">
        <v>404</v>
      </c>
      <c r="E1589" s="108" t="s">
        <v>505</v>
      </c>
      <c r="F1589" s="108" t="s">
        <v>2020</v>
      </c>
      <c r="G1589" s="180">
        <v>4467.4575000000004</v>
      </c>
      <c r="H1589" s="180">
        <v>8122.65</v>
      </c>
      <c r="I1589" s="57"/>
      <c r="J1589" s="57"/>
      <c r="K1589" s="57"/>
      <c r="L1589" s="57"/>
      <c r="M1589" s="57"/>
      <c r="N1589" s="57"/>
      <c r="O1589" s="57"/>
      <c r="P1589" s="57"/>
      <c r="Q1589" s="57"/>
      <c r="R1589" s="57"/>
      <c r="S1589" s="57"/>
      <c r="T1589" s="57"/>
      <c r="U1589" s="57"/>
    </row>
    <row r="1590" spans="1:21">
      <c r="A1590" s="57"/>
      <c r="B1590" s="179">
        <v>42777</v>
      </c>
      <c r="C1590" s="108" t="s">
        <v>496</v>
      </c>
      <c r="D1590" s="108" t="s">
        <v>526</v>
      </c>
      <c r="E1590" s="108" t="s">
        <v>498</v>
      </c>
      <c r="F1590" s="108" t="s">
        <v>2021</v>
      </c>
      <c r="G1590" s="180">
        <v>2570.7332000000001</v>
      </c>
      <c r="H1590" s="180">
        <v>3780.49</v>
      </c>
      <c r="I1590" s="57"/>
      <c r="J1590" s="57"/>
      <c r="K1590" s="57"/>
      <c r="L1590" s="57"/>
      <c r="M1590" s="57"/>
      <c r="N1590" s="57"/>
      <c r="O1590" s="57"/>
      <c r="P1590" s="57"/>
      <c r="Q1590" s="57"/>
      <c r="R1590" s="57"/>
      <c r="S1590" s="57"/>
      <c r="T1590" s="57"/>
      <c r="U1590" s="57"/>
    </row>
    <row r="1591" spans="1:21">
      <c r="A1591" s="57"/>
      <c r="B1591" s="179">
        <v>43106</v>
      </c>
      <c r="C1591" s="108" t="s">
        <v>514</v>
      </c>
      <c r="D1591" s="108" t="s">
        <v>497</v>
      </c>
      <c r="E1591" s="108" t="s">
        <v>562</v>
      </c>
      <c r="F1591" s="108" t="s">
        <v>2022</v>
      </c>
      <c r="G1591" s="180">
        <v>124.45950000000001</v>
      </c>
      <c r="H1591" s="180">
        <v>226.29</v>
      </c>
      <c r="I1591" s="57"/>
      <c r="J1591" s="57"/>
      <c r="K1591" s="57"/>
      <c r="L1591" s="57"/>
      <c r="M1591" s="57"/>
      <c r="N1591" s="57"/>
      <c r="O1591" s="57"/>
      <c r="P1591" s="57"/>
      <c r="Q1591" s="57"/>
      <c r="R1591" s="57"/>
      <c r="S1591" s="57"/>
      <c r="T1591" s="57"/>
      <c r="U1591" s="57"/>
    </row>
    <row r="1592" spans="1:21">
      <c r="A1592" s="57"/>
      <c r="B1592" s="179">
        <v>42819</v>
      </c>
      <c r="C1592" s="108" t="s">
        <v>514</v>
      </c>
      <c r="D1592" s="108" t="s">
        <v>510</v>
      </c>
      <c r="E1592" s="108" t="s">
        <v>569</v>
      </c>
      <c r="F1592" s="108" t="s">
        <v>2023</v>
      </c>
      <c r="G1592" s="180">
        <v>1044.9780000000001</v>
      </c>
      <c r="H1592" s="180">
        <v>1899.96</v>
      </c>
      <c r="I1592" s="57"/>
      <c r="J1592" s="57"/>
      <c r="K1592" s="57"/>
      <c r="L1592" s="57"/>
      <c r="M1592" s="57"/>
      <c r="N1592" s="57"/>
      <c r="O1592" s="57"/>
      <c r="P1592" s="57"/>
      <c r="Q1592" s="57"/>
      <c r="R1592" s="57"/>
      <c r="S1592" s="57"/>
      <c r="T1592" s="57"/>
      <c r="U1592" s="57"/>
    </row>
    <row r="1593" spans="1:21">
      <c r="A1593" s="57"/>
      <c r="B1593" s="179">
        <v>43104</v>
      </c>
      <c r="C1593" s="108" t="s">
        <v>115</v>
      </c>
      <c r="D1593" s="108" t="s">
        <v>510</v>
      </c>
      <c r="E1593" s="108" t="s">
        <v>511</v>
      </c>
      <c r="F1593" s="108" t="s">
        <v>1718</v>
      </c>
      <c r="G1593" s="180">
        <v>2681.8387999999995</v>
      </c>
      <c r="H1593" s="180">
        <v>4623.8599999999997</v>
      </c>
      <c r="I1593" s="57"/>
      <c r="J1593" s="57"/>
      <c r="K1593" s="57"/>
      <c r="L1593" s="57"/>
      <c r="M1593" s="57"/>
      <c r="N1593" s="57"/>
      <c r="O1593" s="57"/>
      <c r="P1593" s="57"/>
      <c r="Q1593" s="57"/>
      <c r="R1593" s="57"/>
      <c r="S1593" s="57"/>
      <c r="T1593" s="57"/>
      <c r="U1593" s="57"/>
    </row>
    <row r="1594" spans="1:21">
      <c r="A1594" s="57"/>
      <c r="B1594" s="179">
        <v>42905</v>
      </c>
      <c r="C1594" s="108" t="s">
        <v>108</v>
      </c>
      <c r="D1594" s="108" t="s">
        <v>497</v>
      </c>
      <c r="E1594" s="108" t="s">
        <v>511</v>
      </c>
      <c r="F1594" s="108" t="s">
        <v>2024</v>
      </c>
      <c r="G1594" s="180">
        <v>121.977</v>
      </c>
      <c r="H1594" s="180">
        <v>271.06</v>
      </c>
      <c r="I1594" s="57"/>
      <c r="J1594" s="57"/>
      <c r="K1594" s="57"/>
      <c r="L1594" s="57"/>
      <c r="M1594" s="57"/>
      <c r="N1594" s="57"/>
      <c r="O1594" s="57"/>
      <c r="P1594" s="57"/>
      <c r="Q1594" s="57"/>
      <c r="R1594" s="57"/>
      <c r="S1594" s="57"/>
      <c r="T1594" s="57"/>
      <c r="U1594" s="57"/>
    </row>
    <row r="1595" spans="1:21">
      <c r="A1595" s="57"/>
      <c r="B1595" s="179">
        <v>43160</v>
      </c>
      <c r="C1595" s="108" t="s">
        <v>503</v>
      </c>
      <c r="D1595" s="108" t="s">
        <v>526</v>
      </c>
      <c r="E1595" s="108" t="s">
        <v>522</v>
      </c>
      <c r="F1595" s="108" t="s">
        <v>2025</v>
      </c>
      <c r="G1595" s="180">
        <v>4976.1312000000007</v>
      </c>
      <c r="H1595" s="180">
        <v>7317.84</v>
      </c>
      <c r="I1595" s="57"/>
      <c r="J1595" s="57"/>
      <c r="K1595" s="57"/>
      <c r="L1595" s="57"/>
      <c r="M1595" s="57"/>
      <c r="N1595" s="57"/>
      <c r="O1595" s="57"/>
      <c r="P1595" s="57"/>
      <c r="Q1595" s="57"/>
      <c r="R1595" s="57"/>
      <c r="S1595" s="57"/>
      <c r="T1595" s="57"/>
      <c r="U1595" s="57"/>
    </row>
    <row r="1596" spans="1:21">
      <c r="A1596" s="57"/>
      <c r="B1596" s="179">
        <v>42743</v>
      </c>
      <c r="C1596" s="108" t="s">
        <v>115</v>
      </c>
      <c r="D1596" s="108" t="s">
        <v>500</v>
      </c>
      <c r="E1596" s="108" t="s">
        <v>511</v>
      </c>
      <c r="F1596" s="108" t="s">
        <v>2026</v>
      </c>
      <c r="G1596" s="180">
        <v>1201.9445999999998</v>
      </c>
      <c r="H1596" s="180">
        <v>2795.22</v>
      </c>
      <c r="I1596" s="57"/>
      <c r="J1596" s="57"/>
      <c r="K1596" s="57"/>
      <c r="L1596" s="57"/>
      <c r="M1596" s="57"/>
      <c r="N1596" s="57"/>
      <c r="O1596" s="57"/>
      <c r="P1596" s="57"/>
      <c r="Q1596" s="57"/>
      <c r="R1596" s="57"/>
      <c r="S1596" s="57"/>
      <c r="T1596" s="57"/>
      <c r="U1596" s="57"/>
    </row>
    <row r="1597" spans="1:21">
      <c r="A1597" s="57"/>
      <c r="B1597" s="179">
        <v>43385</v>
      </c>
      <c r="C1597" s="108" t="s">
        <v>503</v>
      </c>
      <c r="D1597" s="108" t="s">
        <v>507</v>
      </c>
      <c r="E1597" s="108" t="s">
        <v>501</v>
      </c>
      <c r="F1597" s="108" t="s">
        <v>2027</v>
      </c>
      <c r="G1597" s="180">
        <v>2274.3017999999997</v>
      </c>
      <c r="H1597" s="180">
        <v>3921.21</v>
      </c>
      <c r="I1597" s="57"/>
      <c r="J1597" s="57"/>
      <c r="K1597" s="57"/>
      <c r="L1597" s="57"/>
      <c r="M1597" s="57"/>
      <c r="N1597" s="57"/>
      <c r="O1597" s="57"/>
      <c r="P1597" s="57"/>
      <c r="Q1597" s="57"/>
      <c r="R1597" s="57"/>
      <c r="S1597" s="57"/>
      <c r="T1597" s="57"/>
      <c r="U1597" s="57"/>
    </row>
    <row r="1598" spans="1:21">
      <c r="A1598" s="57"/>
      <c r="B1598" s="179">
        <v>42900</v>
      </c>
      <c r="C1598" s="108" t="s">
        <v>514</v>
      </c>
      <c r="D1598" s="108" t="s">
        <v>510</v>
      </c>
      <c r="E1598" s="108" t="s">
        <v>569</v>
      </c>
      <c r="F1598" s="108" t="s">
        <v>2028</v>
      </c>
      <c r="G1598" s="180">
        <v>2315.4340000000002</v>
      </c>
      <c r="H1598" s="180">
        <v>3405.05</v>
      </c>
      <c r="I1598" s="57"/>
      <c r="J1598" s="57"/>
      <c r="K1598" s="57"/>
      <c r="L1598" s="57"/>
      <c r="M1598" s="57"/>
      <c r="N1598" s="57"/>
      <c r="O1598" s="57"/>
      <c r="P1598" s="57"/>
      <c r="Q1598" s="57"/>
      <c r="R1598" s="57"/>
      <c r="S1598" s="57"/>
      <c r="T1598" s="57"/>
      <c r="U1598" s="57"/>
    </row>
    <row r="1599" spans="1:21">
      <c r="A1599" s="57"/>
      <c r="B1599" s="179">
        <v>43106</v>
      </c>
      <c r="C1599" s="108" t="s">
        <v>514</v>
      </c>
      <c r="D1599" s="108" t="s">
        <v>526</v>
      </c>
      <c r="E1599" s="108" t="s">
        <v>569</v>
      </c>
      <c r="F1599" s="108" t="s">
        <v>2029</v>
      </c>
      <c r="G1599" s="180">
        <v>3370.9940000000001</v>
      </c>
      <c r="H1599" s="180">
        <v>6129.08</v>
      </c>
      <c r="I1599" s="57"/>
      <c r="J1599" s="57"/>
      <c r="K1599" s="57"/>
      <c r="L1599" s="57"/>
      <c r="M1599" s="57"/>
      <c r="N1599" s="57"/>
      <c r="O1599" s="57"/>
      <c r="P1599" s="57"/>
      <c r="Q1599" s="57"/>
      <c r="R1599" s="57"/>
      <c r="S1599" s="57"/>
      <c r="T1599" s="57"/>
      <c r="U1599" s="57"/>
    </row>
    <row r="1600" spans="1:21">
      <c r="A1600" s="57"/>
      <c r="B1600" s="179">
        <v>42794</v>
      </c>
      <c r="C1600" s="108" t="s">
        <v>503</v>
      </c>
      <c r="D1600" s="108" t="s">
        <v>528</v>
      </c>
      <c r="E1600" s="108" t="s">
        <v>562</v>
      </c>
      <c r="F1600" s="108" t="s">
        <v>2030</v>
      </c>
      <c r="G1600" s="180">
        <v>125.89989999999999</v>
      </c>
      <c r="H1600" s="180">
        <v>340.27</v>
      </c>
      <c r="I1600" s="57"/>
      <c r="J1600" s="57"/>
      <c r="K1600" s="57"/>
      <c r="L1600" s="57"/>
      <c r="M1600" s="57"/>
      <c r="N1600" s="57"/>
      <c r="O1600" s="57"/>
      <c r="P1600" s="57"/>
      <c r="Q1600" s="57"/>
      <c r="R1600" s="57"/>
      <c r="S1600" s="57"/>
      <c r="T1600" s="57"/>
      <c r="U1600" s="57"/>
    </row>
    <row r="1601" spans="1:21">
      <c r="A1601" s="57"/>
      <c r="B1601" s="179">
        <v>43277</v>
      </c>
      <c r="C1601" s="108" t="s">
        <v>514</v>
      </c>
      <c r="D1601" s="108" t="s">
        <v>528</v>
      </c>
      <c r="E1601" s="108" t="s">
        <v>520</v>
      </c>
      <c r="F1601" s="108" t="s">
        <v>2031</v>
      </c>
      <c r="G1601" s="180">
        <v>3712.2150999999999</v>
      </c>
      <c r="H1601" s="180">
        <v>6291.89</v>
      </c>
      <c r="I1601" s="57"/>
      <c r="J1601" s="57"/>
      <c r="K1601" s="57"/>
      <c r="L1601" s="57"/>
      <c r="M1601" s="57"/>
      <c r="N1601" s="57"/>
      <c r="O1601" s="57"/>
      <c r="P1601" s="57"/>
      <c r="Q1601" s="57"/>
      <c r="R1601" s="57"/>
      <c r="S1601" s="57"/>
      <c r="T1601" s="57"/>
      <c r="U1601" s="57"/>
    </row>
    <row r="1602" spans="1:21">
      <c r="A1602" s="57"/>
      <c r="B1602" s="179">
        <v>42956</v>
      </c>
      <c r="C1602" s="108" t="s">
        <v>115</v>
      </c>
      <c r="D1602" s="108" t="s">
        <v>500</v>
      </c>
      <c r="E1602" s="108" t="s">
        <v>535</v>
      </c>
      <c r="F1602" s="108" t="s">
        <v>2032</v>
      </c>
      <c r="G1602" s="180">
        <v>1327.1233999999999</v>
      </c>
      <c r="H1602" s="180">
        <v>3586.82</v>
      </c>
      <c r="I1602" s="57"/>
      <c r="J1602" s="57"/>
      <c r="K1602" s="57"/>
      <c r="L1602" s="57"/>
      <c r="M1602" s="57"/>
      <c r="N1602" s="57"/>
      <c r="O1602" s="57"/>
      <c r="P1602" s="57"/>
      <c r="Q1602" s="57"/>
      <c r="R1602" s="57"/>
      <c r="S1602" s="57"/>
      <c r="T1602" s="57"/>
      <c r="U1602" s="57"/>
    </row>
    <row r="1603" spans="1:21">
      <c r="A1603" s="57"/>
      <c r="B1603" s="179">
        <v>43268</v>
      </c>
      <c r="C1603" s="108" t="s">
        <v>514</v>
      </c>
      <c r="D1603" s="108" t="s">
        <v>510</v>
      </c>
      <c r="E1603" s="108" t="s">
        <v>508</v>
      </c>
      <c r="F1603" s="108" t="s">
        <v>2033</v>
      </c>
      <c r="G1603" s="180">
        <v>2181.2399999999998</v>
      </c>
      <c r="H1603" s="180">
        <v>4847.2</v>
      </c>
      <c r="I1603" s="57"/>
      <c r="J1603" s="57"/>
      <c r="K1603" s="57"/>
      <c r="L1603" s="57"/>
      <c r="M1603" s="57"/>
      <c r="N1603" s="57"/>
      <c r="O1603" s="57"/>
      <c r="P1603" s="57"/>
      <c r="Q1603" s="57"/>
      <c r="R1603" s="57"/>
      <c r="S1603" s="57"/>
      <c r="T1603" s="57"/>
      <c r="U1603" s="57"/>
    </row>
    <row r="1604" spans="1:21">
      <c r="A1604" s="57"/>
      <c r="B1604" s="179">
        <v>42858</v>
      </c>
      <c r="C1604" s="108" t="s">
        <v>514</v>
      </c>
      <c r="D1604" s="108" t="s">
        <v>510</v>
      </c>
      <c r="E1604" s="108" t="s">
        <v>508</v>
      </c>
      <c r="F1604" s="108" t="s">
        <v>2034</v>
      </c>
      <c r="G1604" s="180">
        <v>4846.9558500000003</v>
      </c>
      <c r="H1604" s="180">
        <v>5183.91</v>
      </c>
      <c r="I1604" s="57"/>
      <c r="J1604" s="57"/>
      <c r="K1604" s="57"/>
      <c r="L1604" s="57"/>
      <c r="M1604" s="57"/>
      <c r="N1604" s="57"/>
      <c r="O1604" s="57"/>
      <c r="P1604" s="57"/>
      <c r="Q1604" s="57"/>
      <c r="R1604" s="57"/>
      <c r="S1604" s="57"/>
      <c r="T1604" s="57"/>
      <c r="U1604" s="57"/>
    </row>
    <row r="1605" spans="1:21">
      <c r="A1605" s="57"/>
      <c r="B1605" s="179">
        <v>43189</v>
      </c>
      <c r="C1605" s="108" t="s">
        <v>115</v>
      </c>
      <c r="D1605" s="108" t="s">
        <v>507</v>
      </c>
      <c r="E1605" s="108" t="s">
        <v>522</v>
      </c>
      <c r="F1605" s="108" t="s">
        <v>2035</v>
      </c>
      <c r="G1605" s="180">
        <v>3133.125</v>
      </c>
      <c r="H1605" s="180">
        <v>6962.5</v>
      </c>
      <c r="I1605" s="57"/>
      <c r="J1605" s="57"/>
      <c r="K1605" s="57"/>
      <c r="L1605" s="57"/>
      <c r="M1605" s="57"/>
      <c r="N1605" s="57"/>
      <c r="O1605" s="57"/>
      <c r="P1605" s="57"/>
      <c r="Q1605" s="57"/>
      <c r="R1605" s="57"/>
      <c r="S1605" s="57"/>
      <c r="T1605" s="57"/>
      <c r="U1605" s="57"/>
    </row>
    <row r="1606" spans="1:21">
      <c r="A1606" s="57"/>
      <c r="B1606" s="179">
        <v>42740</v>
      </c>
      <c r="C1606" s="108" t="s">
        <v>108</v>
      </c>
      <c r="D1606" s="108" t="s">
        <v>504</v>
      </c>
      <c r="E1606" s="108" t="s">
        <v>511</v>
      </c>
      <c r="F1606" s="108" t="s">
        <v>2036</v>
      </c>
      <c r="G1606" s="180">
        <v>9284.3816999999999</v>
      </c>
      <c r="H1606" s="180">
        <v>9929.82</v>
      </c>
      <c r="I1606" s="57"/>
      <c r="J1606" s="57"/>
      <c r="K1606" s="57"/>
      <c r="L1606" s="57"/>
      <c r="M1606" s="57"/>
      <c r="N1606" s="57"/>
      <c r="O1606" s="57"/>
      <c r="P1606" s="57"/>
      <c r="Q1606" s="57"/>
      <c r="R1606" s="57"/>
      <c r="S1606" s="57"/>
      <c r="T1606" s="57"/>
      <c r="U1606" s="57"/>
    </row>
    <row r="1607" spans="1:21">
      <c r="A1607" s="57"/>
      <c r="B1607" s="179">
        <v>43417</v>
      </c>
      <c r="C1607" s="108" t="s">
        <v>115</v>
      </c>
      <c r="D1607" s="108" t="s">
        <v>404</v>
      </c>
      <c r="E1607" s="108" t="s">
        <v>537</v>
      </c>
      <c r="F1607" s="108" t="s">
        <v>2037</v>
      </c>
      <c r="G1607" s="180">
        <v>3755.3823999999995</v>
      </c>
      <c r="H1607" s="180">
        <v>4267.4799999999996</v>
      </c>
      <c r="I1607" s="57"/>
      <c r="J1607" s="57"/>
      <c r="K1607" s="57"/>
      <c r="L1607" s="57"/>
      <c r="M1607" s="57"/>
      <c r="N1607" s="57"/>
      <c r="O1607" s="57"/>
      <c r="P1607" s="57"/>
      <c r="Q1607" s="57"/>
      <c r="R1607" s="57"/>
      <c r="S1607" s="57"/>
      <c r="T1607" s="57"/>
      <c r="U1607" s="57"/>
    </row>
    <row r="1608" spans="1:21">
      <c r="A1608" s="57"/>
      <c r="B1608" s="179">
        <v>43010</v>
      </c>
      <c r="C1608" s="108" t="s">
        <v>108</v>
      </c>
      <c r="D1608" s="108" t="s">
        <v>510</v>
      </c>
      <c r="E1608" s="108" t="s">
        <v>501</v>
      </c>
      <c r="F1608" s="108" t="s">
        <v>2038</v>
      </c>
      <c r="G1608" s="180">
        <v>2578.5144</v>
      </c>
      <c r="H1608" s="180">
        <v>2930.13</v>
      </c>
      <c r="I1608" s="57"/>
      <c r="J1608" s="57"/>
      <c r="K1608" s="57"/>
      <c r="L1608" s="57"/>
      <c r="M1608" s="57"/>
      <c r="N1608" s="57"/>
      <c r="O1608" s="57"/>
      <c r="P1608" s="57"/>
      <c r="Q1608" s="57"/>
      <c r="R1608" s="57"/>
      <c r="S1608" s="57"/>
      <c r="T1608" s="57"/>
      <c r="U1608" s="57"/>
    </row>
    <row r="1609" spans="1:21">
      <c r="A1609" s="57"/>
      <c r="B1609" s="179">
        <v>43245</v>
      </c>
      <c r="C1609" s="108" t="s">
        <v>503</v>
      </c>
      <c r="D1609" s="108" t="s">
        <v>526</v>
      </c>
      <c r="E1609" s="108" t="s">
        <v>511</v>
      </c>
      <c r="F1609" s="108" t="s">
        <v>2039</v>
      </c>
      <c r="G1609" s="180">
        <v>2580.6390000000001</v>
      </c>
      <c r="H1609" s="180">
        <v>6974.7</v>
      </c>
      <c r="I1609" s="57"/>
      <c r="J1609" s="57"/>
      <c r="K1609" s="57"/>
      <c r="L1609" s="57"/>
      <c r="M1609" s="57"/>
      <c r="N1609" s="57"/>
      <c r="O1609" s="57"/>
      <c r="P1609" s="57"/>
      <c r="Q1609" s="57"/>
      <c r="R1609" s="57"/>
      <c r="S1609" s="57"/>
      <c r="T1609" s="57"/>
      <c r="U1609" s="57"/>
    </row>
    <row r="1610" spans="1:21">
      <c r="A1610" s="57"/>
      <c r="B1610" s="179">
        <v>42883</v>
      </c>
      <c r="C1610" s="108" t="s">
        <v>108</v>
      </c>
      <c r="D1610" s="108" t="s">
        <v>500</v>
      </c>
      <c r="E1610" s="108" t="s">
        <v>524</v>
      </c>
      <c r="F1610" s="108" t="s">
        <v>2040</v>
      </c>
      <c r="G1610" s="180">
        <v>3591.7915000000003</v>
      </c>
      <c r="H1610" s="180">
        <v>6530.53</v>
      </c>
      <c r="I1610" s="57"/>
      <c r="J1610" s="57"/>
      <c r="K1610" s="57"/>
      <c r="L1610" s="57"/>
      <c r="M1610" s="57"/>
      <c r="N1610" s="57"/>
      <c r="O1610" s="57"/>
      <c r="P1610" s="57"/>
      <c r="Q1610" s="57"/>
      <c r="R1610" s="57"/>
      <c r="S1610" s="57"/>
      <c r="T1610" s="57"/>
      <c r="U1610" s="57"/>
    </row>
    <row r="1611" spans="1:21">
      <c r="A1611" s="57"/>
      <c r="B1611" s="179">
        <v>43342</v>
      </c>
      <c r="C1611" s="108" t="s">
        <v>514</v>
      </c>
      <c r="D1611" s="108" t="s">
        <v>500</v>
      </c>
      <c r="E1611" s="108" t="s">
        <v>501</v>
      </c>
      <c r="F1611" s="108" t="s">
        <v>2041</v>
      </c>
      <c r="G1611" s="180">
        <v>8815.9186500000014</v>
      </c>
      <c r="H1611" s="180">
        <v>9428.7900000000009</v>
      </c>
      <c r="I1611" s="57"/>
      <c r="J1611" s="57"/>
      <c r="K1611" s="57"/>
      <c r="L1611" s="57"/>
      <c r="M1611" s="57"/>
      <c r="N1611" s="57"/>
      <c r="O1611" s="57"/>
      <c r="P1611" s="57"/>
      <c r="Q1611" s="57"/>
      <c r="R1611" s="57"/>
      <c r="S1611" s="57"/>
      <c r="T1611" s="57"/>
      <c r="U1611" s="57"/>
    </row>
    <row r="1612" spans="1:21">
      <c r="A1612" s="57"/>
      <c r="B1612" s="179">
        <v>42794</v>
      </c>
      <c r="C1612" s="108" t="s">
        <v>514</v>
      </c>
      <c r="D1612" s="108" t="s">
        <v>507</v>
      </c>
      <c r="E1612" s="108" t="s">
        <v>530</v>
      </c>
      <c r="F1612" s="108" t="s">
        <v>2042</v>
      </c>
      <c r="G1612" s="180">
        <v>206.6925</v>
      </c>
      <c r="H1612" s="180">
        <v>275.58999999999997</v>
      </c>
      <c r="I1612" s="57"/>
      <c r="J1612" s="57"/>
      <c r="K1612" s="57"/>
      <c r="L1612" s="57"/>
      <c r="M1612" s="57"/>
      <c r="N1612" s="57"/>
      <c r="O1612" s="57"/>
      <c r="P1612" s="57"/>
      <c r="Q1612" s="57"/>
      <c r="R1612" s="57"/>
      <c r="S1612" s="57"/>
      <c r="T1612" s="57"/>
      <c r="U1612" s="57"/>
    </row>
    <row r="1613" spans="1:21">
      <c r="A1613" s="57"/>
      <c r="B1613" s="179">
        <v>43171</v>
      </c>
      <c r="C1613" s="108" t="s">
        <v>108</v>
      </c>
      <c r="D1613" s="108" t="s">
        <v>510</v>
      </c>
      <c r="E1613" s="108" t="s">
        <v>515</v>
      </c>
      <c r="F1613" s="108" t="s">
        <v>2043</v>
      </c>
      <c r="G1613" s="180">
        <v>2181.6050999999998</v>
      </c>
      <c r="H1613" s="180">
        <v>5896.23</v>
      </c>
      <c r="I1613" s="57"/>
      <c r="J1613" s="57"/>
      <c r="K1613" s="57"/>
      <c r="L1613" s="57"/>
      <c r="M1613" s="57"/>
      <c r="N1613" s="57"/>
      <c r="O1613" s="57"/>
      <c r="P1613" s="57"/>
      <c r="Q1613" s="57"/>
      <c r="R1613" s="57"/>
      <c r="S1613" s="57"/>
      <c r="T1613" s="57"/>
      <c r="U1613" s="57"/>
    </row>
    <row r="1614" spans="1:21">
      <c r="A1614" s="57"/>
      <c r="B1614" s="179">
        <v>42964</v>
      </c>
      <c r="C1614" s="108" t="s">
        <v>514</v>
      </c>
      <c r="D1614" s="108" t="s">
        <v>507</v>
      </c>
      <c r="E1614" s="108" t="s">
        <v>520</v>
      </c>
      <c r="F1614" s="108" t="s">
        <v>2044</v>
      </c>
      <c r="G1614" s="180">
        <v>3740.28</v>
      </c>
      <c r="H1614" s="180">
        <v>4987.04</v>
      </c>
      <c r="I1614" s="57"/>
      <c r="J1614" s="57"/>
      <c r="K1614" s="57"/>
      <c r="L1614" s="57"/>
      <c r="M1614" s="57"/>
      <c r="N1614" s="57"/>
      <c r="O1614" s="57"/>
      <c r="P1614" s="57"/>
      <c r="Q1614" s="57"/>
      <c r="R1614" s="57"/>
      <c r="S1614" s="57"/>
      <c r="T1614" s="57"/>
      <c r="U1614" s="57"/>
    </row>
    <row r="1615" spans="1:21">
      <c r="A1615" s="57"/>
      <c r="B1615" s="179">
        <v>43239</v>
      </c>
      <c r="C1615" s="108" t="s">
        <v>496</v>
      </c>
      <c r="D1615" s="108" t="s">
        <v>528</v>
      </c>
      <c r="E1615" s="108" t="s">
        <v>524</v>
      </c>
      <c r="F1615" s="108" t="s">
        <v>1624</v>
      </c>
      <c r="G1615" s="180">
        <v>4965.8156000000008</v>
      </c>
      <c r="H1615" s="180">
        <v>7302.67</v>
      </c>
      <c r="I1615" s="57"/>
      <c r="J1615" s="57"/>
      <c r="K1615" s="57"/>
      <c r="L1615" s="57"/>
      <c r="M1615" s="57"/>
      <c r="N1615" s="57"/>
      <c r="O1615" s="57"/>
      <c r="P1615" s="57"/>
      <c r="Q1615" s="57"/>
      <c r="R1615" s="57"/>
      <c r="S1615" s="57"/>
      <c r="T1615" s="57"/>
      <c r="U1615" s="57"/>
    </row>
    <row r="1616" spans="1:21">
      <c r="A1616" s="57"/>
      <c r="B1616" s="179">
        <v>42854</v>
      </c>
      <c r="C1616" s="108" t="s">
        <v>514</v>
      </c>
      <c r="D1616" s="108" t="s">
        <v>497</v>
      </c>
      <c r="E1616" s="108" t="s">
        <v>535</v>
      </c>
      <c r="F1616" s="108" t="s">
        <v>2045</v>
      </c>
      <c r="G1616" s="180">
        <v>2646.4608000000003</v>
      </c>
      <c r="H1616" s="180">
        <v>6154.56</v>
      </c>
      <c r="I1616" s="57"/>
      <c r="J1616" s="57"/>
      <c r="K1616" s="57"/>
      <c r="L1616" s="57"/>
      <c r="M1616" s="57"/>
      <c r="N1616" s="57"/>
      <c r="O1616" s="57"/>
      <c r="P1616" s="57"/>
      <c r="Q1616" s="57"/>
      <c r="R1616" s="57"/>
      <c r="S1616" s="57"/>
      <c r="T1616" s="57"/>
      <c r="U1616" s="57"/>
    </row>
    <row r="1617" spans="1:21">
      <c r="A1617" s="57"/>
      <c r="B1617" s="179">
        <v>43394</v>
      </c>
      <c r="C1617" s="108" t="s">
        <v>108</v>
      </c>
      <c r="D1617" s="108" t="s">
        <v>526</v>
      </c>
      <c r="E1617" s="108" t="s">
        <v>511</v>
      </c>
      <c r="F1617" s="108" t="s">
        <v>2046</v>
      </c>
      <c r="G1617" s="180">
        <v>8114.0702499999998</v>
      </c>
      <c r="H1617" s="180">
        <v>8678.15</v>
      </c>
      <c r="I1617" s="57"/>
      <c r="J1617" s="57"/>
      <c r="K1617" s="57"/>
      <c r="L1617" s="57"/>
      <c r="M1617" s="57"/>
      <c r="N1617" s="57"/>
      <c r="O1617" s="57"/>
      <c r="P1617" s="57"/>
      <c r="Q1617" s="57"/>
      <c r="R1617" s="57"/>
      <c r="S1617" s="57"/>
      <c r="T1617" s="57"/>
      <c r="U1617" s="57"/>
    </row>
    <row r="1618" spans="1:21">
      <c r="A1618" s="57"/>
      <c r="B1618" s="179">
        <v>42789</v>
      </c>
      <c r="C1618" s="108" t="s">
        <v>108</v>
      </c>
      <c r="D1618" s="108" t="s">
        <v>507</v>
      </c>
      <c r="E1618" s="108" t="s">
        <v>562</v>
      </c>
      <c r="F1618" s="108" t="s">
        <v>2047</v>
      </c>
      <c r="G1618" s="180">
        <v>1776.6</v>
      </c>
      <c r="H1618" s="180">
        <v>2368.8000000000002</v>
      </c>
      <c r="I1618" s="57"/>
      <c r="J1618" s="57"/>
      <c r="K1618" s="57"/>
      <c r="L1618" s="57"/>
      <c r="M1618" s="57"/>
      <c r="N1618" s="57"/>
      <c r="O1618" s="57"/>
      <c r="P1618" s="57"/>
      <c r="Q1618" s="57"/>
      <c r="R1618" s="57"/>
      <c r="S1618" s="57"/>
      <c r="T1618" s="57"/>
      <c r="U1618" s="57"/>
    </row>
    <row r="1619" spans="1:21">
      <c r="A1619" s="57"/>
      <c r="B1619" s="179">
        <v>43116</v>
      </c>
      <c r="C1619" s="108" t="s">
        <v>115</v>
      </c>
      <c r="D1619" s="108" t="s">
        <v>500</v>
      </c>
      <c r="E1619" s="108" t="s">
        <v>537</v>
      </c>
      <c r="F1619" s="108" t="s">
        <v>1135</v>
      </c>
      <c r="G1619" s="180">
        <v>3206.4777999999997</v>
      </c>
      <c r="H1619" s="180">
        <v>5528.41</v>
      </c>
      <c r="I1619" s="57"/>
      <c r="J1619" s="57"/>
      <c r="K1619" s="57"/>
      <c r="L1619" s="57"/>
      <c r="M1619" s="57"/>
      <c r="N1619" s="57"/>
      <c r="O1619" s="57"/>
      <c r="P1619" s="57"/>
      <c r="Q1619" s="57"/>
      <c r="R1619" s="57"/>
      <c r="S1619" s="57"/>
      <c r="T1619" s="57"/>
      <c r="U1619" s="57"/>
    </row>
    <row r="1620" spans="1:21">
      <c r="A1620" s="57"/>
      <c r="B1620" s="179">
        <v>43014</v>
      </c>
      <c r="C1620" s="108" t="s">
        <v>108</v>
      </c>
      <c r="D1620" s="108" t="s">
        <v>526</v>
      </c>
      <c r="E1620" s="108" t="s">
        <v>501</v>
      </c>
      <c r="F1620" s="108" t="s">
        <v>2048</v>
      </c>
      <c r="G1620" s="180">
        <v>1547.1495</v>
      </c>
      <c r="H1620" s="180">
        <v>3438.11</v>
      </c>
      <c r="I1620" s="57"/>
      <c r="J1620" s="57"/>
      <c r="K1620" s="57"/>
      <c r="L1620" s="57"/>
      <c r="M1620" s="57"/>
      <c r="N1620" s="57"/>
      <c r="O1620" s="57"/>
      <c r="P1620" s="57"/>
      <c r="Q1620" s="57"/>
      <c r="R1620" s="57"/>
      <c r="S1620" s="57"/>
      <c r="T1620" s="57"/>
      <c r="U1620" s="57"/>
    </row>
    <row r="1621" spans="1:21">
      <c r="A1621" s="57"/>
      <c r="B1621" s="179">
        <v>43341</v>
      </c>
      <c r="C1621" s="108" t="s">
        <v>514</v>
      </c>
      <c r="D1621" s="108" t="s">
        <v>507</v>
      </c>
      <c r="E1621" s="108" t="s">
        <v>508</v>
      </c>
      <c r="F1621" s="108" t="s">
        <v>2049</v>
      </c>
      <c r="G1621" s="180">
        <v>1420.6288</v>
      </c>
      <c r="H1621" s="180">
        <v>2089.16</v>
      </c>
      <c r="I1621" s="57"/>
      <c r="J1621" s="57"/>
      <c r="K1621" s="57"/>
      <c r="L1621" s="57"/>
      <c r="M1621" s="57"/>
      <c r="N1621" s="57"/>
      <c r="O1621" s="57"/>
      <c r="P1621" s="57"/>
      <c r="Q1621" s="57"/>
      <c r="R1621" s="57"/>
      <c r="S1621" s="57"/>
      <c r="T1621" s="57"/>
      <c r="U1621" s="57"/>
    </row>
    <row r="1622" spans="1:21">
      <c r="A1622" s="57"/>
      <c r="B1622" s="179">
        <v>42988</v>
      </c>
      <c r="C1622" s="108" t="s">
        <v>108</v>
      </c>
      <c r="D1622" s="108" t="s">
        <v>510</v>
      </c>
      <c r="E1622" s="108" t="s">
        <v>522</v>
      </c>
      <c r="F1622" s="108" t="s">
        <v>2050</v>
      </c>
      <c r="G1622" s="180">
        <v>1625.3027</v>
      </c>
      <c r="H1622" s="180">
        <v>4392.71</v>
      </c>
      <c r="I1622" s="57"/>
      <c r="J1622" s="57"/>
      <c r="K1622" s="57"/>
      <c r="L1622" s="57"/>
      <c r="M1622" s="57"/>
      <c r="N1622" s="57"/>
      <c r="O1622" s="57"/>
      <c r="P1622" s="57"/>
      <c r="Q1622" s="57"/>
      <c r="R1622" s="57"/>
      <c r="S1622" s="57"/>
      <c r="T1622" s="57"/>
      <c r="U1622" s="57"/>
    </row>
    <row r="1623" spans="1:21">
      <c r="A1623" s="57"/>
      <c r="B1623" s="179">
        <v>43187</v>
      </c>
      <c r="C1623" s="108" t="s">
        <v>108</v>
      </c>
      <c r="D1623" s="108" t="s">
        <v>497</v>
      </c>
      <c r="E1623" s="108" t="s">
        <v>511</v>
      </c>
      <c r="F1623" s="108" t="s">
        <v>2051</v>
      </c>
      <c r="G1623" s="180">
        <v>287.93600000000004</v>
      </c>
      <c r="H1623" s="180">
        <v>523.52</v>
      </c>
      <c r="I1623" s="57"/>
      <c r="J1623" s="57"/>
      <c r="K1623" s="57"/>
      <c r="L1623" s="57"/>
      <c r="M1623" s="57"/>
      <c r="N1623" s="57"/>
      <c r="O1623" s="57"/>
      <c r="P1623" s="57"/>
      <c r="Q1623" s="57"/>
      <c r="R1623" s="57"/>
      <c r="S1623" s="57"/>
      <c r="T1623" s="57"/>
      <c r="U1623" s="57"/>
    </row>
    <row r="1624" spans="1:21">
      <c r="A1624" s="57"/>
      <c r="B1624" s="179">
        <v>42896</v>
      </c>
      <c r="C1624" s="108" t="s">
        <v>108</v>
      </c>
      <c r="D1624" s="108" t="s">
        <v>404</v>
      </c>
      <c r="E1624" s="108" t="s">
        <v>569</v>
      </c>
      <c r="F1624" s="108" t="s">
        <v>2052</v>
      </c>
      <c r="G1624" s="180">
        <v>3657.6316000000002</v>
      </c>
      <c r="H1624" s="180">
        <v>8506.1200000000008</v>
      </c>
      <c r="I1624" s="57"/>
      <c r="J1624" s="57"/>
      <c r="K1624" s="57"/>
      <c r="L1624" s="57"/>
      <c r="M1624" s="57"/>
      <c r="N1624" s="57"/>
      <c r="O1624" s="57"/>
      <c r="P1624" s="57"/>
      <c r="Q1624" s="57"/>
      <c r="R1624" s="57"/>
      <c r="S1624" s="57"/>
      <c r="T1624" s="57"/>
      <c r="U1624" s="57"/>
    </row>
    <row r="1625" spans="1:21">
      <c r="A1625" s="57"/>
      <c r="B1625" s="179">
        <v>43324</v>
      </c>
      <c r="C1625" s="108" t="s">
        <v>514</v>
      </c>
      <c r="D1625" s="108" t="s">
        <v>497</v>
      </c>
      <c r="E1625" s="108" t="s">
        <v>505</v>
      </c>
      <c r="F1625" s="108" t="s">
        <v>2053</v>
      </c>
      <c r="G1625" s="180">
        <v>6141.74</v>
      </c>
      <c r="H1625" s="180">
        <v>6979.25</v>
      </c>
      <c r="I1625" s="57"/>
      <c r="J1625" s="57"/>
      <c r="K1625" s="57"/>
      <c r="L1625" s="57"/>
      <c r="M1625" s="57"/>
      <c r="N1625" s="57"/>
      <c r="O1625" s="57"/>
      <c r="P1625" s="57"/>
      <c r="Q1625" s="57"/>
      <c r="R1625" s="57"/>
      <c r="S1625" s="57"/>
      <c r="T1625" s="57"/>
      <c r="U1625" s="57"/>
    </row>
    <row r="1626" spans="1:21">
      <c r="A1626" s="57"/>
      <c r="B1626" s="179">
        <v>42789</v>
      </c>
      <c r="C1626" s="108" t="s">
        <v>108</v>
      </c>
      <c r="D1626" s="108" t="s">
        <v>497</v>
      </c>
      <c r="E1626" s="108" t="s">
        <v>501</v>
      </c>
      <c r="F1626" s="108" t="s">
        <v>2054</v>
      </c>
      <c r="G1626" s="180">
        <v>3422.9535999999998</v>
      </c>
      <c r="H1626" s="180">
        <v>3889.72</v>
      </c>
      <c r="I1626" s="57"/>
      <c r="J1626" s="57"/>
      <c r="K1626" s="57"/>
      <c r="L1626" s="57"/>
      <c r="M1626" s="57"/>
      <c r="N1626" s="57"/>
      <c r="O1626" s="57"/>
      <c r="P1626" s="57"/>
      <c r="Q1626" s="57"/>
      <c r="R1626" s="57"/>
      <c r="S1626" s="57"/>
      <c r="T1626" s="57"/>
      <c r="U1626" s="57"/>
    </row>
    <row r="1627" spans="1:21">
      <c r="A1627" s="57"/>
      <c r="B1627" s="179">
        <v>43183</v>
      </c>
      <c r="C1627" s="108" t="s">
        <v>496</v>
      </c>
      <c r="D1627" s="108" t="s">
        <v>500</v>
      </c>
      <c r="E1627" s="108" t="s">
        <v>508</v>
      </c>
      <c r="F1627" s="108" t="s">
        <v>2055</v>
      </c>
      <c r="G1627" s="180">
        <v>1831.1892</v>
      </c>
      <c r="H1627" s="180">
        <v>4949.16</v>
      </c>
      <c r="I1627" s="57"/>
      <c r="J1627" s="57"/>
      <c r="K1627" s="57"/>
      <c r="L1627" s="57"/>
      <c r="M1627" s="57"/>
      <c r="N1627" s="57"/>
      <c r="O1627" s="57"/>
      <c r="P1627" s="57"/>
      <c r="Q1627" s="57"/>
      <c r="R1627" s="57"/>
      <c r="S1627" s="57"/>
      <c r="T1627" s="57"/>
      <c r="U1627" s="57"/>
    </row>
    <row r="1628" spans="1:21">
      <c r="A1628" s="57"/>
      <c r="B1628" s="179">
        <v>42790</v>
      </c>
      <c r="C1628" s="108" t="s">
        <v>514</v>
      </c>
      <c r="D1628" s="108" t="s">
        <v>528</v>
      </c>
      <c r="E1628" s="108" t="s">
        <v>508</v>
      </c>
      <c r="F1628" s="108" t="s">
        <v>2056</v>
      </c>
      <c r="G1628" s="180">
        <v>1958.9674</v>
      </c>
      <c r="H1628" s="180">
        <v>3377.53</v>
      </c>
      <c r="I1628" s="57"/>
      <c r="J1628" s="57"/>
      <c r="K1628" s="57"/>
      <c r="L1628" s="57"/>
      <c r="M1628" s="57"/>
      <c r="N1628" s="57"/>
      <c r="O1628" s="57"/>
      <c r="P1628" s="57"/>
      <c r="Q1628" s="57"/>
      <c r="R1628" s="57"/>
      <c r="S1628" s="57"/>
      <c r="T1628" s="57"/>
      <c r="U1628" s="57"/>
    </row>
    <row r="1629" spans="1:21">
      <c r="A1629" s="57"/>
      <c r="B1629" s="179">
        <v>43386</v>
      </c>
      <c r="C1629" s="108" t="s">
        <v>115</v>
      </c>
      <c r="D1629" s="108" t="s">
        <v>526</v>
      </c>
      <c r="E1629" s="108" t="s">
        <v>508</v>
      </c>
      <c r="F1629" s="108" t="s">
        <v>2057</v>
      </c>
      <c r="G1629" s="180">
        <v>1108.8071500000001</v>
      </c>
      <c r="H1629" s="180">
        <v>1185.8900000000001</v>
      </c>
      <c r="I1629" s="57"/>
      <c r="J1629" s="57"/>
      <c r="K1629" s="57"/>
      <c r="L1629" s="57"/>
      <c r="M1629" s="57"/>
      <c r="N1629" s="57"/>
      <c r="O1629" s="57"/>
      <c r="P1629" s="57"/>
      <c r="Q1629" s="57"/>
      <c r="R1629" s="57"/>
      <c r="S1629" s="57"/>
      <c r="T1629" s="57"/>
      <c r="U1629" s="57"/>
    </row>
    <row r="1630" spans="1:21">
      <c r="A1630" s="57"/>
      <c r="B1630" s="179">
        <v>42943</v>
      </c>
      <c r="C1630" s="108" t="s">
        <v>514</v>
      </c>
      <c r="D1630" s="108" t="s">
        <v>528</v>
      </c>
      <c r="E1630" s="108" t="s">
        <v>508</v>
      </c>
      <c r="F1630" s="108" t="s">
        <v>2058</v>
      </c>
      <c r="G1630" s="180">
        <v>2690.7028999999998</v>
      </c>
      <c r="H1630" s="180">
        <v>7272.17</v>
      </c>
      <c r="I1630" s="57"/>
      <c r="J1630" s="57"/>
      <c r="K1630" s="57"/>
      <c r="L1630" s="57"/>
      <c r="M1630" s="57"/>
      <c r="N1630" s="57"/>
      <c r="O1630" s="57"/>
      <c r="P1630" s="57"/>
      <c r="Q1630" s="57"/>
      <c r="R1630" s="57"/>
      <c r="S1630" s="57"/>
      <c r="T1630" s="57"/>
      <c r="U1630" s="57"/>
    </row>
    <row r="1631" spans="1:21">
      <c r="A1631" s="57"/>
      <c r="B1631" s="179">
        <v>43185</v>
      </c>
      <c r="C1631" s="108" t="s">
        <v>496</v>
      </c>
      <c r="D1631" s="108" t="s">
        <v>500</v>
      </c>
      <c r="E1631" s="108" t="s">
        <v>520</v>
      </c>
      <c r="F1631" s="108" t="s">
        <v>2059</v>
      </c>
      <c r="G1631" s="180">
        <v>3488.5488</v>
      </c>
      <c r="H1631" s="180">
        <v>3964.26</v>
      </c>
      <c r="I1631" s="57"/>
      <c r="J1631" s="57"/>
      <c r="K1631" s="57"/>
      <c r="L1631" s="57"/>
      <c r="M1631" s="57"/>
      <c r="N1631" s="57"/>
      <c r="O1631" s="57"/>
      <c r="P1631" s="57"/>
      <c r="Q1631" s="57"/>
      <c r="R1631" s="57"/>
      <c r="S1631" s="57"/>
      <c r="T1631" s="57"/>
      <c r="U1631" s="57"/>
    </row>
    <row r="1632" spans="1:21">
      <c r="A1632" s="57"/>
      <c r="B1632" s="179">
        <v>42898</v>
      </c>
      <c r="C1632" s="108" t="s">
        <v>514</v>
      </c>
      <c r="D1632" s="108" t="s">
        <v>500</v>
      </c>
      <c r="E1632" s="108" t="s">
        <v>569</v>
      </c>
      <c r="F1632" s="108" t="s">
        <v>2060</v>
      </c>
      <c r="G1632" s="180">
        <v>2292.2224999999999</v>
      </c>
      <c r="H1632" s="180">
        <v>5330.75</v>
      </c>
      <c r="I1632" s="57"/>
      <c r="J1632" s="57"/>
      <c r="K1632" s="57"/>
      <c r="L1632" s="57"/>
      <c r="M1632" s="57"/>
      <c r="N1632" s="57"/>
      <c r="O1632" s="57"/>
      <c r="P1632" s="57"/>
      <c r="Q1632" s="57"/>
      <c r="R1632" s="57"/>
      <c r="S1632" s="57"/>
      <c r="T1632" s="57"/>
      <c r="U1632" s="57"/>
    </row>
    <row r="1633" spans="1:21">
      <c r="A1633" s="57"/>
      <c r="B1633" s="179">
        <v>43164</v>
      </c>
      <c r="C1633" s="108" t="s">
        <v>115</v>
      </c>
      <c r="D1633" s="108" t="s">
        <v>504</v>
      </c>
      <c r="E1633" s="108" t="s">
        <v>501</v>
      </c>
      <c r="F1633" s="108" t="s">
        <v>2061</v>
      </c>
      <c r="G1633" s="180">
        <v>3412.3835999999997</v>
      </c>
      <c r="H1633" s="180">
        <v>5883.42</v>
      </c>
      <c r="I1633" s="57"/>
      <c r="J1633" s="57"/>
      <c r="K1633" s="57"/>
      <c r="L1633" s="57"/>
      <c r="M1633" s="57"/>
      <c r="N1633" s="57"/>
      <c r="O1633" s="57"/>
      <c r="P1633" s="57"/>
      <c r="Q1633" s="57"/>
      <c r="R1633" s="57"/>
      <c r="S1633" s="57"/>
      <c r="T1633" s="57"/>
      <c r="U1633" s="57"/>
    </row>
    <row r="1634" spans="1:21">
      <c r="A1634" s="57"/>
      <c r="B1634" s="179">
        <v>42980</v>
      </c>
      <c r="C1634" s="108" t="s">
        <v>496</v>
      </c>
      <c r="D1634" s="108" t="s">
        <v>500</v>
      </c>
      <c r="E1634" s="108" t="s">
        <v>505</v>
      </c>
      <c r="F1634" s="108" t="s">
        <v>1848</v>
      </c>
      <c r="G1634" s="180">
        <v>3759.9414999999995</v>
      </c>
      <c r="H1634" s="180">
        <v>8744.0499999999993</v>
      </c>
      <c r="I1634" s="57"/>
      <c r="J1634" s="57"/>
      <c r="K1634" s="57"/>
      <c r="L1634" s="57"/>
      <c r="M1634" s="57"/>
      <c r="N1634" s="57"/>
      <c r="O1634" s="57"/>
      <c r="P1634" s="57"/>
      <c r="Q1634" s="57"/>
      <c r="R1634" s="57"/>
      <c r="S1634" s="57"/>
      <c r="T1634" s="57"/>
      <c r="U1634" s="57"/>
    </row>
    <row r="1635" spans="1:21">
      <c r="A1635" s="57"/>
      <c r="B1635" s="179">
        <v>43286</v>
      </c>
      <c r="C1635" s="108" t="s">
        <v>115</v>
      </c>
      <c r="D1635" s="108" t="s">
        <v>528</v>
      </c>
      <c r="E1635" s="108" t="s">
        <v>505</v>
      </c>
      <c r="F1635" s="108" t="s">
        <v>2062</v>
      </c>
      <c r="G1635" s="180">
        <v>700.90404999999998</v>
      </c>
      <c r="H1635" s="180">
        <v>749.63</v>
      </c>
      <c r="I1635" s="57"/>
      <c r="J1635" s="57"/>
      <c r="K1635" s="57"/>
      <c r="L1635" s="57"/>
      <c r="M1635" s="57"/>
      <c r="N1635" s="57"/>
      <c r="O1635" s="57"/>
      <c r="P1635" s="57"/>
      <c r="Q1635" s="57"/>
      <c r="R1635" s="57"/>
      <c r="S1635" s="57"/>
      <c r="T1635" s="57"/>
      <c r="U1635" s="57"/>
    </row>
    <row r="1636" spans="1:21">
      <c r="A1636" s="57"/>
      <c r="B1636" s="179">
        <v>43080</v>
      </c>
      <c r="C1636" s="108" t="s">
        <v>514</v>
      </c>
      <c r="D1636" s="108" t="s">
        <v>526</v>
      </c>
      <c r="E1636" s="108" t="s">
        <v>508</v>
      </c>
      <c r="F1636" s="108" t="s">
        <v>2063</v>
      </c>
      <c r="G1636" s="180">
        <v>4424.6163500000002</v>
      </c>
      <c r="H1636" s="180">
        <v>4732.21</v>
      </c>
      <c r="I1636" s="57"/>
      <c r="J1636" s="57"/>
      <c r="K1636" s="57"/>
      <c r="L1636" s="57"/>
      <c r="M1636" s="57"/>
      <c r="N1636" s="57"/>
      <c r="O1636" s="57"/>
      <c r="P1636" s="57"/>
      <c r="Q1636" s="57"/>
      <c r="R1636" s="57"/>
      <c r="S1636" s="57"/>
      <c r="T1636" s="57"/>
      <c r="U1636" s="57"/>
    </row>
    <row r="1637" spans="1:21">
      <c r="A1637" s="57"/>
      <c r="B1637" s="179">
        <v>43338</v>
      </c>
      <c r="C1637" s="108" t="s">
        <v>514</v>
      </c>
      <c r="D1637" s="108" t="s">
        <v>500</v>
      </c>
      <c r="E1637" s="108" t="s">
        <v>535</v>
      </c>
      <c r="F1637" s="108" t="s">
        <v>2064</v>
      </c>
      <c r="G1637" s="180">
        <v>3879.2588999999998</v>
      </c>
      <c r="H1637" s="180">
        <v>4148.9399999999996</v>
      </c>
      <c r="I1637" s="57"/>
      <c r="J1637" s="57"/>
      <c r="K1637" s="57"/>
      <c r="L1637" s="57"/>
      <c r="M1637" s="57"/>
      <c r="N1637" s="57"/>
      <c r="O1637" s="57"/>
      <c r="P1637" s="57"/>
      <c r="Q1637" s="57"/>
      <c r="R1637" s="57"/>
      <c r="S1637" s="57"/>
      <c r="T1637" s="57"/>
      <c r="U1637" s="57"/>
    </row>
    <row r="1638" spans="1:21">
      <c r="A1638" s="57"/>
      <c r="B1638" s="179">
        <v>43049</v>
      </c>
      <c r="C1638" s="108" t="s">
        <v>503</v>
      </c>
      <c r="D1638" s="108" t="s">
        <v>510</v>
      </c>
      <c r="E1638" s="108" t="s">
        <v>508</v>
      </c>
      <c r="F1638" s="108" t="s">
        <v>2065</v>
      </c>
      <c r="G1638" s="180">
        <v>243.90300000000002</v>
      </c>
      <c r="H1638" s="180">
        <v>443.46</v>
      </c>
      <c r="I1638" s="57"/>
      <c r="J1638" s="57"/>
      <c r="K1638" s="57"/>
      <c r="L1638" s="57"/>
      <c r="M1638" s="57"/>
      <c r="N1638" s="57"/>
      <c r="O1638" s="57"/>
      <c r="P1638" s="57"/>
      <c r="Q1638" s="57"/>
      <c r="R1638" s="57"/>
      <c r="S1638" s="57"/>
      <c r="T1638" s="57"/>
      <c r="U1638" s="57"/>
    </row>
    <row r="1639" spans="1:21">
      <c r="A1639" s="57"/>
      <c r="B1639" s="179">
        <v>43131</v>
      </c>
      <c r="C1639" s="108" t="s">
        <v>108</v>
      </c>
      <c r="D1639" s="108" t="s">
        <v>507</v>
      </c>
      <c r="E1639" s="108" t="s">
        <v>569</v>
      </c>
      <c r="F1639" s="108" t="s">
        <v>2066</v>
      </c>
      <c r="G1639" s="180">
        <v>347.11599999999999</v>
      </c>
      <c r="H1639" s="180">
        <v>394.45</v>
      </c>
      <c r="I1639" s="57"/>
      <c r="J1639" s="57"/>
      <c r="K1639" s="57"/>
      <c r="L1639" s="57"/>
      <c r="M1639" s="57"/>
      <c r="N1639" s="57"/>
      <c r="O1639" s="57"/>
      <c r="P1639" s="57"/>
      <c r="Q1639" s="57"/>
      <c r="R1639" s="57"/>
      <c r="S1639" s="57"/>
      <c r="T1639" s="57"/>
      <c r="U1639" s="57"/>
    </row>
    <row r="1640" spans="1:21">
      <c r="A1640" s="57"/>
      <c r="B1640" s="179">
        <v>42903</v>
      </c>
      <c r="C1640" s="108" t="s">
        <v>108</v>
      </c>
      <c r="D1640" s="108" t="s">
        <v>528</v>
      </c>
      <c r="E1640" s="108" t="s">
        <v>562</v>
      </c>
      <c r="F1640" s="108" t="s">
        <v>2067</v>
      </c>
      <c r="G1640" s="180">
        <v>676.90699999999993</v>
      </c>
      <c r="H1640" s="180">
        <v>1147.3</v>
      </c>
      <c r="I1640" s="57"/>
      <c r="J1640" s="57"/>
      <c r="K1640" s="57"/>
      <c r="L1640" s="57"/>
      <c r="M1640" s="57"/>
      <c r="N1640" s="57"/>
      <c r="O1640" s="57"/>
      <c r="P1640" s="57"/>
      <c r="Q1640" s="57"/>
      <c r="R1640" s="57"/>
      <c r="S1640" s="57"/>
      <c r="T1640" s="57"/>
      <c r="U1640" s="57"/>
    </row>
    <row r="1641" spans="1:21">
      <c r="A1641" s="57"/>
      <c r="B1641" s="179">
        <v>43271</v>
      </c>
      <c r="C1641" s="108" t="s">
        <v>514</v>
      </c>
      <c r="D1641" s="108" t="s">
        <v>528</v>
      </c>
      <c r="E1641" s="108" t="s">
        <v>508</v>
      </c>
      <c r="F1641" s="108" t="s">
        <v>2068</v>
      </c>
      <c r="G1641" s="180">
        <v>4481.3685999999998</v>
      </c>
      <c r="H1641" s="180">
        <v>7595.54</v>
      </c>
      <c r="I1641" s="57"/>
      <c r="J1641" s="57"/>
      <c r="K1641" s="57"/>
      <c r="L1641" s="57"/>
      <c r="M1641" s="57"/>
      <c r="N1641" s="57"/>
      <c r="O1641" s="57"/>
      <c r="P1641" s="57"/>
      <c r="Q1641" s="57"/>
      <c r="R1641" s="57"/>
      <c r="S1641" s="57"/>
      <c r="T1641" s="57"/>
      <c r="U1641" s="57"/>
    </row>
    <row r="1642" spans="1:21">
      <c r="A1642" s="57"/>
      <c r="B1642" s="179">
        <v>43067</v>
      </c>
      <c r="C1642" s="108" t="s">
        <v>115</v>
      </c>
      <c r="D1642" s="108" t="s">
        <v>528</v>
      </c>
      <c r="E1642" s="108" t="s">
        <v>498</v>
      </c>
      <c r="F1642" s="108" t="s">
        <v>2029</v>
      </c>
      <c r="G1642" s="180">
        <v>2143.98</v>
      </c>
      <c r="H1642" s="180">
        <v>4764.3999999999996</v>
      </c>
      <c r="I1642" s="57"/>
      <c r="J1642" s="57"/>
      <c r="K1642" s="57"/>
      <c r="L1642" s="57"/>
      <c r="M1642" s="57"/>
      <c r="N1642" s="57"/>
      <c r="O1642" s="57"/>
      <c r="P1642" s="57"/>
      <c r="Q1642" s="57"/>
      <c r="R1642" s="57"/>
      <c r="S1642" s="57"/>
      <c r="T1642" s="57"/>
      <c r="U1642" s="57"/>
    </row>
    <row r="1643" spans="1:21">
      <c r="A1643" s="57"/>
      <c r="B1643" s="179">
        <v>43206</v>
      </c>
      <c r="C1643" s="108" t="s">
        <v>115</v>
      </c>
      <c r="D1643" s="108" t="s">
        <v>507</v>
      </c>
      <c r="E1643" s="108" t="s">
        <v>498</v>
      </c>
      <c r="F1643" s="108" t="s">
        <v>2069</v>
      </c>
      <c r="G1643" s="180">
        <v>5199.7574999999997</v>
      </c>
      <c r="H1643" s="180">
        <v>6933.01</v>
      </c>
      <c r="I1643" s="57"/>
      <c r="J1643" s="57"/>
      <c r="K1643" s="57"/>
      <c r="L1643" s="57"/>
      <c r="M1643" s="57"/>
      <c r="N1643" s="57"/>
      <c r="O1643" s="57"/>
      <c r="P1643" s="57"/>
      <c r="Q1643" s="57"/>
      <c r="R1643" s="57"/>
      <c r="S1643" s="57"/>
      <c r="T1643" s="57"/>
      <c r="U1643" s="57"/>
    </row>
    <row r="1644" spans="1:21">
      <c r="A1644" s="57"/>
      <c r="B1644" s="179">
        <v>42973</v>
      </c>
      <c r="C1644" s="108" t="s">
        <v>496</v>
      </c>
      <c r="D1644" s="108" t="s">
        <v>497</v>
      </c>
      <c r="E1644" s="108" t="s">
        <v>530</v>
      </c>
      <c r="F1644" s="108" t="s">
        <v>2070</v>
      </c>
      <c r="G1644" s="180">
        <v>248.68800000000005</v>
      </c>
      <c r="H1644" s="180">
        <v>452.16</v>
      </c>
      <c r="I1644" s="57"/>
      <c r="J1644" s="57"/>
      <c r="K1644" s="57"/>
      <c r="L1644" s="57"/>
      <c r="M1644" s="57"/>
      <c r="N1644" s="57"/>
      <c r="O1644" s="57"/>
      <c r="P1644" s="57"/>
      <c r="Q1644" s="57"/>
      <c r="R1644" s="57"/>
      <c r="S1644" s="57"/>
      <c r="T1644" s="57"/>
      <c r="U1644" s="57"/>
    </row>
    <row r="1645" spans="1:21">
      <c r="A1645" s="57"/>
      <c r="B1645" s="179">
        <v>43339</v>
      </c>
      <c r="C1645" s="108" t="s">
        <v>514</v>
      </c>
      <c r="D1645" s="108" t="s">
        <v>504</v>
      </c>
      <c r="E1645" s="108" t="s">
        <v>562</v>
      </c>
      <c r="F1645" s="108" t="s">
        <v>2071</v>
      </c>
      <c r="G1645" s="180">
        <v>3424.9160000000002</v>
      </c>
      <c r="H1645" s="180">
        <v>6227.12</v>
      </c>
      <c r="I1645" s="57"/>
      <c r="J1645" s="57"/>
      <c r="K1645" s="57"/>
      <c r="L1645" s="57"/>
      <c r="M1645" s="57"/>
      <c r="N1645" s="57"/>
      <c r="O1645" s="57"/>
      <c r="P1645" s="57"/>
      <c r="Q1645" s="57"/>
      <c r="R1645" s="57"/>
      <c r="S1645" s="57"/>
      <c r="T1645" s="57"/>
      <c r="U1645" s="57"/>
    </row>
    <row r="1646" spans="1:21">
      <c r="A1646" s="57"/>
      <c r="B1646" s="179">
        <v>43023</v>
      </c>
      <c r="C1646" s="108" t="s">
        <v>496</v>
      </c>
      <c r="D1646" s="108" t="s">
        <v>510</v>
      </c>
      <c r="E1646" s="108" t="s">
        <v>515</v>
      </c>
      <c r="F1646" s="108" t="s">
        <v>2072</v>
      </c>
      <c r="G1646" s="180">
        <v>2989.3365000000003</v>
      </c>
      <c r="H1646" s="180">
        <v>6642.97</v>
      </c>
      <c r="I1646" s="57"/>
      <c r="J1646" s="57"/>
      <c r="K1646" s="57"/>
      <c r="L1646" s="57"/>
      <c r="M1646" s="57"/>
      <c r="N1646" s="57"/>
      <c r="O1646" s="57"/>
      <c r="P1646" s="57"/>
      <c r="Q1646" s="57"/>
      <c r="R1646" s="57"/>
      <c r="S1646" s="57"/>
      <c r="T1646" s="57"/>
      <c r="U1646" s="57"/>
    </row>
    <row r="1647" spans="1:21">
      <c r="A1647" s="57"/>
      <c r="B1647" s="179">
        <v>43373</v>
      </c>
      <c r="C1647" s="108" t="s">
        <v>115</v>
      </c>
      <c r="D1647" s="108" t="s">
        <v>404</v>
      </c>
      <c r="E1647" s="108" t="s">
        <v>562</v>
      </c>
      <c r="F1647" s="108" t="s">
        <v>2073</v>
      </c>
      <c r="G1647" s="180">
        <v>3236.7341000000001</v>
      </c>
      <c r="H1647" s="180">
        <v>8747.93</v>
      </c>
      <c r="I1647" s="57"/>
      <c r="J1647" s="57"/>
      <c r="K1647" s="57"/>
      <c r="L1647" s="57"/>
      <c r="M1647" s="57"/>
      <c r="N1647" s="57"/>
      <c r="O1647" s="57"/>
      <c r="P1647" s="57"/>
      <c r="Q1647" s="57"/>
      <c r="R1647" s="57"/>
      <c r="S1647" s="57"/>
      <c r="T1647" s="57"/>
      <c r="U1647" s="57"/>
    </row>
    <row r="1648" spans="1:21">
      <c r="A1648" s="57"/>
      <c r="B1648" s="179">
        <v>42842</v>
      </c>
      <c r="C1648" s="108" t="s">
        <v>496</v>
      </c>
      <c r="D1648" s="108" t="s">
        <v>526</v>
      </c>
      <c r="E1648" s="108" t="s">
        <v>508</v>
      </c>
      <c r="F1648" s="108" t="s">
        <v>2074</v>
      </c>
      <c r="G1648" s="180">
        <v>3781.3185000000003</v>
      </c>
      <c r="H1648" s="180">
        <v>8402.93</v>
      </c>
      <c r="I1648" s="57"/>
      <c r="J1648" s="57"/>
      <c r="K1648" s="57"/>
      <c r="L1648" s="57"/>
      <c r="M1648" s="57"/>
      <c r="N1648" s="57"/>
      <c r="O1648" s="57"/>
      <c r="P1648" s="57"/>
      <c r="Q1648" s="57"/>
      <c r="R1648" s="57"/>
      <c r="S1648" s="57"/>
      <c r="T1648" s="57"/>
      <c r="U1648" s="57"/>
    </row>
    <row r="1649" spans="1:21">
      <c r="A1649" s="57"/>
      <c r="B1649" s="179">
        <v>43315</v>
      </c>
      <c r="C1649" s="108" t="s">
        <v>503</v>
      </c>
      <c r="D1649" s="108" t="s">
        <v>510</v>
      </c>
      <c r="E1649" s="108" t="s">
        <v>508</v>
      </c>
      <c r="F1649" s="108" t="s">
        <v>2075</v>
      </c>
      <c r="G1649" s="180">
        <v>3758.9611</v>
      </c>
      <c r="H1649" s="180">
        <v>8741.77</v>
      </c>
      <c r="I1649" s="57"/>
      <c r="J1649" s="57"/>
      <c r="K1649" s="57"/>
      <c r="L1649" s="57"/>
      <c r="M1649" s="57"/>
      <c r="N1649" s="57"/>
      <c r="O1649" s="57"/>
      <c r="P1649" s="57"/>
      <c r="Q1649" s="57"/>
      <c r="R1649" s="57"/>
      <c r="S1649" s="57"/>
      <c r="T1649" s="57"/>
      <c r="U1649" s="57"/>
    </row>
    <row r="1650" spans="1:21">
      <c r="A1650" s="57"/>
      <c r="B1650" s="179">
        <v>42946</v>
      </c>
      <c r="C1650" s="108" t="s">
        <v>108</v>
      </c>
      <c r="D1650" s="108" t="s">
        <v>528</v>
      </c>
      <c r="E1650" s="108" t="s">
        <v>508</v>
      </c>
      <c r="F1650" s="108" t="s">
        <v>789</v>
      </c>
      <c r="G1650" s="180">
        <v>816.15215000000001</v>
      </c>
      <c r="H1650" s="180">
        <v>872.89</v>
      </c>
      <c r="I1650" s="57"/>
      <c r="J1650" s="57"/>
      <c r="K1650" s="57"/>
      <c r="L1650" s="57"/>
      <c r="M1650" s="57"/>
      <c r="N1650" s="57"/>
      <c r="O1650" s="57"/>
      <c r="P1650" s="57"/>
      <c r="Q1650" s="57"/>
      <c r="R1650" s="57"/>
      <c r="S1650" s="57"/>
      <c r="T1650" s="57"/>
      <c r="U1650" s="57"/>
    </row>
    <row r="1651" spans="1:21">
      <c r="A1651" s="57"/>
      <c r="B1651" s="179">
        <v>43323</v>
      </c>
      <c r="C1651" s="108" t="s">
        <v>514</v>
      </c>
      <c r="D1651" s="108" t="s">
        <v>510</v>
      </c>
      <c r="E1651" s="108" t="s">
        <v>562</v>
      </c>
      <c r="F1651" s="108" t="s">
        <v>2076</v>
      </c>
      <c r="G1651" s="180">
        <v>4044.8705000000004</v>
      </c>
      <c r="H1651" s="180">
        <v>7354.31</v>
      </c>
      <c r="I1651" s="57"/>
      <c r="J1651" s="57"/>
      <c r="K1651" s="57"/>
      <c r="L1651" s="57"/>
      <c r="M1651" s="57"/>
      <c r="N1651" s="57"/>
      <c r="O1651" s="57"/>
      <c r="P1651" s="57"/>
      <c r="Q1651" s="57"/>
      <c r="R1651" s="57"/>
      <c r="S1651" s="57"/>
      <c r="T1651" s="57"/>
      <c r="U1651" s="57"/>
    </row>
    <row r="1652" spans="1:21">
      <c r="A1652" s="57"/>
      <c r="B1652" s="179">
        <v>42877</v>
      </c>
      <c r="C1652" s="108" t="s">
        <v>514</v>
      </c>
      <c r="D1652" s="108" t="s">
        <v>510</v>
      </c>
      <c r="E1652" s="108" t="s">
        <v>515</v>
      </c>
      <c r="F1652" s="108" t="s">
        <v>2077</v>
      </c>
      <c r="G1652" s="180">
        <v>2827.5159999999996</v>
      </c>
      <c r="H1652" s="180">
        <v>4792.3999999999996</v>
      </c>
      <c r="I1652" s="57"/>
      <c r="J1652" s="57"/>
      <c r="K1652" s="57"/>
      <c r="L1652" s="57"/>
      <c r="M1652" s="57"/>
      <c r="N1652" s="57"/>
      <c r="O1652" s="57"/>
      <c r="P1652" s="57"/>
      <c r="Q1652" s="57"/>
      <c r="R1652" s="57"/>
      <c r="S1652" s="57"/>
      <c r="T1652" s="57"/>
      <c r="U1652" s="57"/>
    </row>
    <row r="1653" spans="1:21">
      <c r="A1653" s="57"/>
      <c r="B1653" s="179">
        <v>43423</v>
      </c>
      <c r="C1653" s="108" t="s">
        <v>503</v>
      </c>
      <c r="D1653" s="108" t="s">
        <v>507</v>
      </c>
      <c r="E1653" s="108" t="s">
        <v>562</v>
      </c>
      <c r="F1653" s="108" t="s">
        <v>2078</v>
      </c>
      <c r="G1653" s="180">
        <v>399.95249999999999</v>
      </c>
      <c r="H1653" s="180">
        <v>533.27</v>
      </c>
      <c r="I1653" s="57"/>
      <c r="J1653" s="57"/>
      <c r="K1653" s="57"/>
      <c r="L1653" s="57"/>
      <c r="M1653" s="57"/>
      <c r="N1653" s="57"/>
      <c r="O1653" s="57"/>
      <c r="P1653" s="57"/>
      <c r="Q1653" s="57"/>
      <c r="R1653" s="57"/>
      <c r="S1653" s="57"/>
      <c r="T1653" s="57"/>
      <c r="U1653" s="57"/>
    </row>
    <row r="1654" spans="1:21">
      <c r="A1654" s="57"/>
      <c r="B1654" s="179">
        <v>42883</v>
      </c>
      <c r="C1654" s="108" t="s">
        <v>108</v>
      </c>
      <c r="D1654" s="108" t="s">
        <v>497</v>
      </c>
      <c r="E1654" s="108" t="s">
        <v>522</v>
      </c>
      <c r="F1654" s="108" t="s">
        <v>2079</v>
      </c>
      <c r="G1654" s="180">
        <v>6919.7480000000005</v>
      </c>
      <c r="H1654" s="180">
        <v>7863.35</v>
      </c>
      <c r="I1654" s="57"/>
      <c r="J1654" s="57"/>
      <c r="K1654" s="57"/>
      <c r="L1654" s="57"/>
      <c r="M1654" s="57"/>
      <c r="N1654" s="57"/>
      <c r="O1654" s="57"/>
      <c r="P1654" s="57"/>
      <c r="Q1654" s="57"/>
      <c r="R1654" s="57"/>
      <c r="S1654" s="57"/>
      <c r="T1654" s="57"/>
      <c r="U1654" s="57"/>
    </row>
    <row r="1655" spans="1:21">
      <c r="A1655" s="57"/>
      <c r="B1655" s="179">
        <v>43202</v>
      </c>
      <c r="C1655" s="108" t="s">
        <v>496</v>
      </c>
      <c r="D1655" s="108" t="s">
        <v>526</v>
      </c>
      <c r="E1655" s="108" t="s">
        <v>537</v>
      </c>
      <c r="F1655" s="108" t="s">
        <v>2080</v>
      </c>
      <c r="G1655" s="180">
        <v>4392.8720000000003</v>
      </c>
      <c r="H1655" s="180">
        <v>7987.04</v>
      </c>
      <c r="I1655" s="57"/>
      <c r="J1655" s="57"/>
      <c r="K1655" s="57"/>
      <c r="L1655" s="57"/>
      <c r="M1655" s="57"/>
      <c r="N1655" s="57"/>
      <c r="O1655" s="57"/>
      <c r="P1655" s="57"/>
      <c r="Q1655" s="57"/>
      <c r="R1655" s="57"/>
      <c r="S1655" s="57"/>
      <c r="T1655" s="57"/>
      <c r="U1655" s="57"/>
    </row>
    <row r="1656" spans="1:21">
      <c r="A1656" s="57"/>
      <c r="B1656" s="179">
        <v>42816</v>
      </c>
      <c r="C1656" s="108" t="s">
        <v>503</v>
      </c>
      <c r="D1656" s="108" t="s">
        <v>497</v>
      </c>
      <c r="E1656" s="108" t="s">
        <v>515</v>
      </c>
      <c r="F1656" s="108" t="s">
        <v>2081</v>
      </c>
      <c r="G1656" s="180">
        <v>899.5376</v>
      </c>
      <c r="H1656" s="180">
        <v>1524.64</v>
      </c>
      <c r="I1656" s="57"/>
      <c r="J1656" s="57"/>
      <c r="K1656" s="57"/>
      <c r="L1656" s="57"/>
      <c r="M1656" s="57"/>
      <c r="N1656" s="57"/>
      <c r="O1656" s="57"/>
      <c r="P1656" s="57"/>
      <c r="Q1656" s="57"/>
      <c r="R1656" s="57"/>
      <c r="S1656" s="57"/>
      <c r="T1656" s="57"/>
      <c r="U1656" s="57"/>
    </row>
    <row r="1657" spans="1:21">
      <c r="A1657" s="57"/>
      <c r="B1657" s="179">
        <v>43272</v>
      </c>
      <c r="C1657" s="108" t="s">
        <v>514</v>
      </c>
      <c r="D1657" s="108" t="s">
        <v>510</v>
      </c>
      <c r="E1657" s="108" t="s">
        <v>508</v>
      </c>
      <c r="F1657" s="108" t="s">
        <v>2082</v>
      </c>
      <c r="G1657" s="180">
        <v>1874.0120000000002</v>
      </c>
      <c r="H1657" s="180">
        <v>2755.9</v>
      </c>
      <c r="I1657" s="57"/>
      <c r="J1657" s="57"/>
      <c r="K1657" s="57"/>
      <c r="L1657" s="57"/>
      <c r="M1657" s="57"/>
      <c r="N1657" s="57"/>
      <c r="O1657" s="57"/>
      <c r="P1657" s="57"/>
      <c r="Q1657" s="57"/>
      <c r="R1657" s="57"/>
      <c r="S1657" s="57"/>
      <c r="T1657" s="57"/>
      <c r="U1657" s="57"/>
    </row>
    <row r="1658" spans="1:21">
      <c r="A1658" s="57"/>
      <c r="B1658" s="179">
        <v>43004</v>
      </c>
      <c r="C1658" s="108" t="s">
        <v>496</v>
      </c>
      <c r="D1658" s="108" t="s">
        <v>510</v>
      </c>
      <c r="E1658" s="108" t="s">
        <v>537</v>
      </c>
      <c r="F1658" s="108" t="s">
        <v>2083</v>
      </c>
      <c r="G1658" s="180">
        <v>1593.8809999999999</v>
      </c>
      <c r="H1658" s="180">
        <v>3706.7</v>
      </c>
      <c r="I1658" s="57"/>
      <c r="J1658" s="57"/>
      <c r="K1658" s="57"/>
      <c r="L1658" s="57"/>
      <c r="M1658" s="57"/>
      <c r="N1658" s="57"/>
      <c r="O1658" s="57"/>
      <c r="P1658" s="57"/>
      <c r="Q1658" s="57"/>
      <c r="R1658" s="57"/>
      <c r="S1658" s="57"/>
      <c r="T1658" s="57"/>
      <c r="U1658" s="57"/>
    </row>
    <row r="1659" spans="1:21">
      <c r="A1659" s="57"/>
      <c r="B1659" s="179">
        <v>43324</v>
      </c>
      <c r="C1659" s="108" t="s">
        <v>108</v>
      </c>
      <c r="D1659" s="108" t="s">
        <v>404</v>
      </c>
      <c r="E1659" s="108" t="s">
        <v>520</v>
      </c>
      <c r="F1659" s="108" t="s">
        <v>2084</v>
      </c>
      <c r="G1659" s="180">
        <v>6187.3336000000008</v>
      </c>
      <c r="H1659" s="180">
        <v>9099.02</v>
      </c>
      <c r="I1659" s="57"/>
      <c r="J1659" s="57"/>
      <c r="K1659" s="57"/>
      <c r="L1659" s="57"/>
      <c r="M1659" s="57"/>
      <c r="N1659" s="57"/>
      <c r="O1659" s="57"/>
      <c r="P1659" s="57"/>
      <c r="Q1659" s="57"/>
      <c r="R1659" s="57"/>
      <c r="S1659" s="57"/>
      <c r="T1659" s="57"/>
      <c r="U1659" s="57"/>
    </row>
    <row r="1660" spans="1:21">
      <c r="A1660" s="57"/>
      <c r="B1660" s="179">
        <v>42830</v>
      </c>
      <c r="C1660" s="108" t="s">
        <v>108</v>
      </c>
      <c r="D1660" s="108" t="s">
        <v>504</v>
      </c>
      <c r="E1660" s="108" t="s">
        <v>569</v>
      </c>
      <c r="F1660" s="108" t="s">
        <v>2085</v>
      </c>
      <c r="G1660" s="180">
        <v>5043.5935000000009</v>
      </c>
      <c r="H1660" s="180">
        <v>9170.17</v>
      </c>
      <c r="I1660" s="57"/>
      <c r="J1660" s="57"/>
      <c r="K1660" s="57"/>
      <c r="L1660" s="57"/>
      <c r="M1660" s="57"/>
      <c r="N1660" s="57"/>
      <c r="O1660" s="57"/>
      <c r="P1660" s="57"/>
      <c r="Q1660" s="57"/>
      <c r="R1660" s="57"/>
      <c r="S1660" s="57"/>
      <c r="T1660" s="57"/>
      <c r="U1660" s="57"/>
    </row>
    <row r="1661" spans="1:21">
      <c r="A1661" s="57"/>
      <c r="B1661" s="179">
        <v>43423</v>
      </c>
      <c r="C1661" s="108" t="s">
        <v>496</v>
      </c>
      <c r="D1661" s="108" t="s">
        <v>528</v>
      </c>
      <c r="E1661" s="108" t="s">
        <v>569</v>
      </c>
      <c r="F1661" s="108" t="s">
        <v>2086</v>
      </c>
      <c r="G1661" s="180">
        <v>4507.0646500000003</v>
      </c>
      <c r="H1661" s="180">
        <v>4820.3900000000003</v>
      </c>
      <c r="I1661" s="57"/>
      <c r="J1661" s="57"/>
      <c r="K1661" s="57"/>
      <c r="L1661" s="57"/>
      <c r="M1661" s="57"/>
      <c r="N1661" s="57"/>
      <c r="O1661" s="57"/>
      <c r="P1661" s="57"/>
      <c r="Q1661" s="57"/>
      <c r="R1661" s="57"/>
      <c r="S1661" s="57"/>
      <c r="T1661" s="57"/>
      <c r="U1661" s="57"/>
    </row>
    <row r="1662" spans="1:21">
      <c r="A1662" s="57"/>
      <c r="B1662" s="179">
        <v>42815</v>
      </c>
      <c r="C1662" s="108" t="s">
        <v>108</v>
      </c>
      <c r="D1662" s="108" t="s">
        <v>528</v>
      </c>
      <c r="E1662" s="108" t="s">
        <v>515</v>
      </c>
      <c r="F1662" s="108" t="s">
        <v>1838</v>
      </c>
      <c r="G1662" s="180">
        <v>5079.6130000000003</v>
      </c>
      <c r="H1662" s="180">
        <v>9235.66</v>
      </c>
      <c r="I1662" s="57"/>
      <c r="J1662" s="57"/>
      <c r="K1662" s="57"/>
      <c r="L1662" s="57"/>
      <c r="M1662" s="57"/>
      <c r="N1662" s="57"/>
      <c r="O1662" s="57"/>
      <c r="P1662" s="57"/>
      <c r="Q1662" s="57"/>
      <c r="R1662" s="57"/>
      <c r="S1662" s="57"/>
      <c r="T1662" s="57"/>
      <c r="U1662" s="57"/>
    </row>
    <row r="1663" spans="1:21">
      <c r="A1663" s="57"/>
      <c r="B1663" s="179">
        <v>43273</v>
      </c>
      <c r="C1663" s="108" t="s">
        <v>514</v>
      </c>
      <c r="D1663" s="108" t="s">
        <v>497</v>
      </c>
      <c r="E1663" s="108" t="s">
        <v>530</v>
      </c>
      <c r="F1663" s="108" t="s">
        <v>2087</v>
      </c>
      <c r="G1663" s="180">
        <v>656.57560000000001</v>
      </c>
      <c r="H1663" s="180">
        <v>1526.92</v>
      </c>
      <c r="I1663" s="57"/>
      <c r="J1663" s="57"/>
      <c r="K1663" s="57"/>
      <c r="L1663" s="57"/>
      <c r="M1663" s="57"/>
      <c r="N1663" s="57"/>
      <c r="O1663" s="57"/>
      <c r="P1663" s="57"/>
      <c r="Q1663" s="57"/>
      <c r="R1663" s="57"/>
      <c r="S1663" s="57"/>
      <c r="T1663" s="57"/>
      <c r="U1663" s="57"/>
    </row>
    <row r="1664" spans="1:21">
      <c r="A1664" s="57"/>
      <c r="B1664" s="179">
        <v>42937</v>
      </c>
      <c r="C1664" s="108" t="s">
        <v>108</v>
      </c>
      <c r="D1664" s="108" t="s">
        <v>500</v>
      </c>
      <c r="E1664" s="108" t="s">
        <v>498</v>
      </c>
      <c r="F1664" s="108" t="s">
        <v>2088</v>
      </c>
      <c r="G1664" s="180">
        <v>1625.0625</v>
      </c>
      <c r="H1664" s="180">
        <v>2166.75</v>
      </c>
      <c r="I1664" s="57"/>
      <c r="J1664" s="57"/>
      <c r="K1664" s="57"/>
      <c r="L1664" s="57"/>
      <c r="M1664" s="57"/>
      <c r="N1664" s="57"/>
      <c r="O1664" s="57"/>
      <c r="P1664" s="57"/>
      <c r="Q1664" s="57"/>
      <c r="R1664" s="57"/>
      <c r="S1664" s="57"/>
      <c r="T1664" s="57"/>
      <c r="U1664" s="57"/>
    </row>
    <row r="1665" spans="1:21">
      <c r="A1665" s="57"/>
      <c r="B1665" s="179">
        <v>43319</v>
      </c>
      <c r="C1665" s="108" t="s">
        <v>496</v>
      </c>
      <c r="D1665" s="108" t="s">
        <v>504</v>
      </c>
      <c r="E1665" s="108" t="s">
        <v>524</v>
      </c>
      <c r="F1665" s="108" t="s">
        <v>2089</v>
      </c>
      <c r="G1665" s="180">
        <v>799.45459999999991</v>
      </c>
      <c r="H1665" s="180">
        <v>1378.37</v>
      </c>
      <c r="I1665" s="57"/>
      <c r="J1665" s="57"/>
      <c r="K1665" s="57"/>
      <c r="L1665" s="57"/>
      <c r="M1665" s="57"/>
      <c r="N1665" s="57"/>
      <c r="O1665" s="57"/>
      <c r="P1665" s="57"/>
      <c r="Q1665" s="57"/>
      <c r="R1665" s="57"/>
      <c r="S1665" s="57"/>
      <c r="T1665" s="57"/>
      <c r="U1665" s="57"/>
    </row>
    <row r="1666" spans="1:21">
      <c r="A1666" s="57"/>
      <c r="B1666" s="179">
        <v>42806</v>
      </c>
      <c r="C1666" s="108" t="s">
        <v>108</v>
      </c>
      <c r="D1666" s="108" t="s">
        <v>497</v>
      </c>
      <c r="E1666" s="108" t="s">
        <v>522</v>
      </c>
      <c r="F1666" s="108" t="s">
        <v>2090</v>
      </c>
      <c r="G1666" s="180">
        <v>4562.5635000000002</v>
      </c>
      <c r="H1666" s="180">
        <v>8295.57</v>
      </c>
      <c r="I1666" s="57"/>
      <c r="J1666" s="57"/>
      <c r="K1666" s="57"/>
      <c r="L1666" s="57"/>
      <c r="M1666" s="57"/>
      <c r="N1666" s="57"/>
      <c r="O1666" s="57"/>
      <c r="P1666" s="57"/>
      <c r="Q1666" s="57"/>
      <c r="R1666" s="57"/>
      <c r="S1666" s="57"/>
      <c r="T1666" s="57"/>
      <c r="U1666" s="57"/>
    </row>
    <row r="1667" spans="1:21">
      <c r="A1667" s="57"/>
      <c r="B1667" s="179">
        <v>43448</v>
      </c>
      <c r="C1667" s="108" t="s">
        <v>514</v>
      </c>
      <c r="D1667" s="108" t="s">
        <v>528</v>
      </c>
      <c r="E1667" s="108" t="s">
        <v>501</v>
      </c>
      <c r="F1667" s="108" t="s">
        <v>2091</v>
      </c>
      <c r="G1667" s="180">
        <v>1066.2850000000001</v>
      </c>
      <c r="H1667" s="180">
        <v>1938.7</v>
      </c>
      <c r="I1667" s="57"/>
      <c r="J1667" s="57"/>
      <c r="K1667" s="57"/>
      <c r="L1667" s="57"/>
      <c r="M1667" s="57"/>
      <c r="N1667" s="57"/>
      <c r="O1667" s="57"/>
      <c r="P1667" s="57"/>
      <c r="Q1667" s="57"/>
      <c r="R1667" s="57"/>
      <c r="S1667" s="57"/>
      <c r="T1667" s="57"/>
      <c r="U1667" s="57"/>
    </row>
    <row r="1668" spans="1:21">
      <c r="A1668" s="57"/>
      <c r="B1668" s="179">
        <v>42786</v>
      </c>
      <c r="C1668" s="108" t="s">
        <v>496</v>
      </c>
      <c r="D1668" s="108" t="s">
        <v>507</v>
      </c>
      <c r="E1668" s="108" t="s">
        <v>522</v>
      </c>
      <c r="F1668" s="108" t="s">
        <v>1642</v>
      </c>
      <c r="G1668" s="180">
        <v>2350.1340000000005</v>
      </c>
      <c r="H1668" s="180">
        <v>5222.5200000000004</v>
      </c>
      <c r="I1668" s="57"/>
      <c r="J1668" s="57"/>
      <c r="K1668" s="57"/>
      <c r="L1668" s="57"/>
      <c r="M1668" s="57"/>
      <c r="N1668" s="57"/>
      <c r="O1668" s="57"/>
      <c r="P1668" s="57"/>
      <c r="Q1668" s="57"/>
      <c r="R1668" s="57"/>
      <c r="S1668" s="57"/>
      <c r="T1668" s="57"/>
      <c r="U1668" s="57"/>
    </row>
    <row r="1669" spans="1:21">
      <c r="A1669" s="57"/>
      <c r="B1669" s="179">
        <v>43174</v>
      </c>
      <c r="C1669" s="108" t="s">
        <v>514</v>
      </c>
      <c r="D1669" s="108" t="s">
        <v>497</v>
      </c>
      <c r="E1669" s="108" t="s">
        <v>537</v>
      </c>
      <c r="F1669" s="108" t="s">
        <v>2092</v>
      </c>
      <c r="G1669" s="180">
        <v>5708.7088000000003</v>
      </c>
      <c r="H1669" s="180">
        <v>8395.16</v>
      </c>
      <c r="I1669" s="57"/>
      <c r="J1669" s="57"/>
      <c r="K1669" s="57"/>
      <c r="L1669" s="57"/>
      <c r="M1669" s="57"/>
      <c r="N1669" s="57"/>
      <c r="O1669" s="57"/>
      <c r="P1669" s="57"/>
      <c r="Q1669" s="57"/>
      <c r="R1669" s="57"/>
      <c r="S1669" s="57"/>
      <c r="T1669" s="57"/>
      <c r="U1669" s="57"/>
    </row>
    <row r="1670" spans="1:21">
      <c r="A1670" s="57"/>
      <c r="B1670" s="179">
        <v>42965</v>
      </c>
      <c r="C1670" s="108" t="s">
        <v>514</v>
      </c>
      <c r="D1670" s="108" t="s">
        <v>504</v>
      </c>
      <c r="E1670" s="108" t="s">
        <v>562</v>
      </c>
      <c r="F1670" s="108" t="s">
        <v>2093</v>
      </c>
      <c r="G1670" s="180">
        <v>5147.4361999999992</v>
      </c>
      <c r="H1670" s="180">
        <v>8874.89</v>
      </c>
      <c r="I1670" s="57"/>
      <c r="J1670" s="57"/>
      <c r="K1670" s="57"/>
      <c r="L1670" s="57"/>
      <c r="M1670" s="57"/>
      <c r="N1670" s="57"/>
      <c r="O1670" s="57"/>
      <c r="P1670" s="57"/>
      <c r="Q1670" s="57"/>
      <c r="R1670" s="57"/>
      <c r="S1670" s="57"/>
      <c r="T1670" s="57"/>
      <c r="U1670" s="57"/>
    </row>
    <row r="1671" spans="1:21">
      <c r="A1671" s="57"/>
      <c r="B1671" s="179">
        <v>43130</v>
      </c>
      <c r="C1671" s="108" t="s">
        <v>496</v>
      </c>
      <c r="D1671" s="108" t="s">
        <v>510</v>
      </c>
      <c r="E1671" s="108" t="s">
        <v>522</v>
      </c>
      <c r="F1671" s="108" t="s">
        <v>2094</v>
      </c>
      <c r="G1671" s="180">
        <v>1418.9641999999997</v>
      </c>
      <c r="H1671" s="180">
        <v>2446.4899999999998</v>
      </c>
      <c r="I1671" s="57"/>
      <c r="J1671" s="57"/>
      <c r="K1671" s="57"/>
      <c r="L1671" s="57"/>
      <c r="M1671" s="57"/>
      <c r="N1671" s="57"/>
      <c r="O1671" s="57"/>
      <c r="P1671" s="57"/>
      <c r="Q1671" s="57"/>
      <c r="R1671" s="57"/>
      <c r="S1671" s="57"/>
      <c r="T1671" s="57"/>
      <c r="U1671" s="57"/>
    </row>
    <row r="1672" spans="1:21">
      <c r="A1672" s="57"/>
      <c r="B1672" s="179">
        <v>43069</v>
      </c>
      <c r="C1672" s="108" t="s">
        <v>514</v>
      </c>
      <c r="D1672" s="108" t="s">
        <v>528</v>
      </c>
      <c r="E1672" s="108" t="s">
        <v>522</v>
      </c>
      <c r="F1672" s="108" t="s">
        <v>2095</v>
      </c>
      <c r="G1672" s="180">
        <v>218.4443</v>
      </c>
      <c r="H1672" s="180">
        <v>508.01</v>
      </c>
      <c r="I1672" s="57"/>
      <c r="J1672" s="57"/>
      <c r="K1672" s="57"/>
      <c r="L1672" s="57"/>
      <c r="M1672" s="57"/>
      <c r="N1672" s="57"/>
      <c r="O1672" s="57"/>
      <c r="P1672" s="57"/>
      <c r="Q1672" s="57"/>
      <c r="R1672" s="57"/>
      <c r="S1672" s="57"/>
      <c r="T1672" s="57"/>
      <c r="U1672" s="57"/>
    </row>
    <row r="1673" spans="1:21">
      <c r="A1673" s="57"/>
      <c r="B1673" s="179">
        <v>43410</v>
      </c>
      <c r="C1673" s="108" t="s">
        <v>115</v>
      </c>
      <c r="D1673" s="108" t="s">
        <v>497</v>
      </c>
      <c r="E1673" s="108" t="s">
        <v>498</v>
      </c>
      <c r="F1673" s="108" t="s">
        <v>2096</v>
      </c>
      <c r="G1673" s="180">
        <v>3078.6660000000002</v>
      </c>
      <c r="H1673" s="180">
        <v>4527.45</v>
      </c>
      <c r="I1673" s="57"/>
      <c r="J1673" s="57"/>
      <c r="K1673" s="57"/>
      <c r="L1673" s="57"/>
      <c r="M1673" s="57"/>
      <c r="N1673" s="57"/>
      <c r="O1673" s="57"/>
      <c r="P1673" s="57"/>
      <c r="Q1673" s="57"/>
      <c r="R1673" s="57"/>
      <c r="S1673" s="57"/>
      <c r="T1673" s="57"/>
      <c r="U1673" s="57"/>
    </row>
    <row r="1674" spans="1:21">
      <c r="A1674" s="57"/>
      <c r="B1674" s="179">
        <v>42832</v>
      </c>
      <c r="C1674" s="108" t="s">
        <v>514</v>
      </c>
      <c r="D1674" s="108" t="s">
        <v>526</v>
      </c>
      <c r="E1674" s="108" t="s">
        <v>511</v>
      </c>
      <c r="F1674" s="108" t="s">
        <v>2097</v>
      </c>
      <c r="G1674" s="180">
        <v>2178.0852999999997</v>
      </c>
      <c r="H1674" s="180">
        <v>3691.67</v>
      </c>
      <c r="I1674" s="57"/>
      <c r="J1674" s="57"/>
      <c r="K1674" s="57"/>
      <c r="L1674" s="57"/>
      <c r="M1674" s="57"/>
      <c r="N1674" s="57"/>
      <c r="O1674" s="57"/>
      <c r="P1674" s="57"/>
      <c r="Q1674" s="57"/>
      <c r="R1674" s="57"/>
      <c r="S1674" s="57"/>
      <c r="T1674" s="57"/>
      <c r="U1674" s="57"/>
    </row>
    <row r="1675" spans="1:21">
      <c r="A1675" s="57"/>
      <c r="B1675" s="179">
        <v>43385</v>
      </c>
      <c r="C1675" s="108" t="s">
        <v>503</v>
      </c>
      <c r="D1675" s="108" t="s">
        <v>404</v>
      </c>
      <c r="E1675" s="108" t="s">
        <v>535</v>
      </c>
      <c r="F1675" s="108" t="s">
        <v>2098</v>
      </c>
      <c r="G1675" s="180">
        <v>1077.8040000000001</v>
      </c>
      <c r="H1675" s="180">
        <v>2395.12</v>
      </c>
      <c r="I1675" s="57"/>
      <c r="J1675" s="57"/>
      <c r="K1675" s="57"/>
      <c r="L1675" s="57"/>
      <c r="M1675" s="57"/>
      <c r="N1675" s="57"/>
      <c r="O1675" s="57"/>
      <c r="P1675" s="57"/>
      <c r="Q1675" s="57"/>
      <c r="R1675" s="57"/>
      <c r="S1675" s="57"/>
      <c r="T1675" s="57"/>
      <c r="U1675" s="57"/>
    </row>
    <row r="1676" spans="1:21">
      <c r="A1676" s="57"/>
      <c r="B1676" s="179">
        <v>42999</v>
      </c>
      <c r="C1676" s="108" t="s">
        <v>514</v>
      </c>
      <c r="D1676" s="108" t="s">
        <v>528</v>
      </c>
      <c r="E1676" s="108" t="s">
        <v>511</v>
      </c>
      <c r="F1676" s="108" t="s">
        <v>2099</v>
      </c>
      <c r="G1676" s="180">
        <v>2177.0059999999999</v>
      </c>
      <c r="H1676" s="180">
        <v>5883.8</v>
      </c>
      <c r="I1676" s="57"/>
      <c r="J1676" s="57"/>
      <c r="K1676" s="57"/>
      <c r="L1676" s="57"/>
      <c r="M1676" s="57"/>
      <c r="N1676" s="57"/>
      <c r="O1676" s="57"/>
      <c r="P1676" s="57"/>
      <c r="Q1676" s="57"/>
      <c r="R1676" s="57"/>
      <c r="S1676" s="57"/>
      <c r="T1676" s="57"/>
      <c r="U1676" s="57"/>
    </row>
    <row r="1677" spans="1:21">
      <c r="A1677" s="57"/>
      <c r="B1677" s="179">
        <v>43287</v>
      </c>
      <c r="C1677" s="108" t="s">
        <v>514</v>
      </c>
      <c r="D1677" s="108" t="s">
        <v>507</v>
      </c>
      <c r="E1677" s="108" t="s">
        <v>535</v>
      </c>
      <c r="F1677" s="108" t="s">
        <v>2100</v>
      </c>
      <c r="G1677" s="180">
        <v>8.9384999999999994</v>
      </c>
      <c r="H1677" s="180">
        <v>15.15</v>
      </c>
      <c r="I1677" s="57"/>
      <c r="J1677" s="57"/>
      <c r="K1677" s="57"/>
      <c r="L1677" s="57"/>
      <c r="M1677" s="57"/>
      <c r="N1677" s="57"/>
      <c r="O1677" s="57"/>
      <c r="P1677" s="57"/>
      <c r="Q1677" s="57"/>
      <c r="R1677" s="57"/>
      <c r="S1677" s="57"/>
      <c r="T1677" s="57"/>
      <c r="U1677" s="57"/>
    </row>
    <row r="1678" spans="1:21">
      <c r="A1678" s="57"/>
      <c r="B1678" s="179">
        <v>42857</v>
      </c>
      <c r="C1678" s="108" t="s">
        <v>108</v>
      </c>
      <c r="D1678" s="108" t="s">
        <v>510</v>
      </c>
      <c r="E1678" s="108" t="s">
        <v>524</v>
      </c>
      <c r="F1678" s="108" t="s">
        <v>2101</v>
      </c>
      <c r="G1678" s="180">
        <v>4067.1862000000001</v>
      </c>
      <c r="H1678" s="180">
        <v>7012.39</v>
      </c>
      <c r="I1678" s="57"/>
      <c r="J1678" s="57"/>
      <c r="K1678" s="57"/>
      <c r="L1678" s="57"/>
      <c r="M1678" s="57"/>
      <c r="N1678" s="57"/>
      <c r="O1678" s="57"/>
      <c r="P1678" s="57"/>
      <c r="Q1678" s="57"/>
      <c r="R1678" s="57"/>
      <c r="S1678" s="57"/>
      <c r="T1678" s="57"/>
      <c r="U1678" s="57"/>
    </row>
    <row r="1679" spans="1:21">
      <c r="A1679" s="57"/>
      <c r="B1679" s="179">
        <v>43141</v>
      </c>
      <c r="C1679" s="108" t="s">
        <v>108</v>
      </c>
      <c r="D1679" s="108" t="s">
        <v>500</v>
      </c>
      <c r="E1679" s="108" t="s">
        <v>524</v>
      </c>
      <c r="F1679" s="108" t="s">
        <v>1169</v>
      </c>
      <c r="G1679" s="180">
        <v>178.7475</v>
      </c>
      <c r="H1679" s="180">
        <v>238.33</v>
      </c>
      <c r="I1679" s="57"/>
      <c r="J1679" s="57"/>
      <c r="K1679" s="57"/>
      <c r="L1679" s="57"/>
      <c r="M1679" s="57"/>
      <c r="N1679" s="57"/>
      <c r="O1679" s="57"/>
      <c r="P1679" s="57"/>
      <c r="Q1679" s="57"/>
      <c r="R1679" s="57"/>
      <c r="S1679" s="57"/>
      <c r="T1679" s="57"/>
      <c r="U1679" s="57"/>
    </row>
    <row r="1680" spans="1:21">
      <c r="A1680" s="57"/>
      <c r="B1680" s="179">
        <v>42862</v>
      </c>
      <c r="C1680" s="108" t="s">
        <v>496</v>
      </c>
      <c r="D1680" s="108" t="s">
        <v>404</v>
      </c>
      <c r="E1680" s="108" t="s">
        <v>501</v>
      </c>
      <c r="F1680" s="108" t="s">
        <v>2102</v>
      </c>
      <c r="G1680" s="180">
        <v>4677.2253000000001</v>
      </c>
      <c r="H1680" s="180">
        <v>5002.38</v>
      </c>
      <c r="I1680" s="57"/>
      <c r="J1680" s="57"/>
      <c r="K1680" s="57"/>
      <c r="L1680" s="57"/>
      <c r="M1680" s="57"/>
      <c r="N1680" s="57"/>
      <c r="O1680" s="57"/>
      <c r="P1680" s="57"/>
      <c r="Q1680" s="57"/>
      <c r="R1680" s="57"/>
      <c r="S1680" s="57"/>
      <c r="T1680" s="57"/>
      <c r="U1680" s="57"/>
    </row>
    <row r="1681" spans="1:21">
      <c r="A1681" s="57"/>
      <c r="B1681" s="179">
        <v>43426</v>
      </c>
      <c r="C1681" s="108" t="s">
        <v>115</v>
      </c>
      <c r="D1681" s="108" t="s">
        <v>504</v>
      </c>
      <c r="E1681" s="108" t="s">
        <v>562</v>
      </c>
      <c r="F1681" s="108" t="s">
        <v>2103</v>
      </c>
      <c r="G1681" s="180">
        <v>1014.3213999999999</v>
      </c>
      <c r="H1681" s="180">
        <v>1748.83</v>
      </c>
      <c r="I1681" s="57"/>
      <c r="J1681" s="57"/>
      <c r="K1681" s="57"/>
      <c r="L1681" s="57"/>
      <c r="M1681" s="57"/>
      <c r="N1681" s="57"/>
      <c r="O1681" s="57"/>
      <c r="P1681" s="57"/>
      <c r="Q1681" s="57"/>
      <c r="R1681" s="57"/>
      <c r="S1681" s="57"/>
      <c r="T1681" s="57"/>
      <c r="U1681" s="57"/>
    </row>
    <row r="1682" spans="1:21">
      <c r="A1682" s="57"/>
      <c r="B1682" s="179">
        <v>42765</v>
      </c>
      <c r="C1682" s="108" t="s">
        <v>514</v>
      </c>
      <c r="D1682" s="108" t="s">
        <v>526</v>
      </c>
      <c r="E1682" s="108" t="s">
        <v>515</v>
      </c>
      <c r="F1682" s="108" t="s">
        <v>2104</v>
      </c>
      <c r="G1682" s="180">
        <v>5989.4823999999999</v>
      </c>
      <c r="H1682" s="180">
        <v>6806.23</v>
      </c>
      <c r="I1682" s="57"/>
      <c r="J1682" s="57"/>
      <c r="K1682" s="57"/>
      <c r="L1682" s="57"/>
      <c r="M1682" s="57"/>
      <c r="N1682" s="57"/>
      <c r="O1682" s="57"/>
      <c r="P1682" s="57"/>
      <c r="Q1682" s="57"/>
      <c r="R1682" s="57"/>
      <c r="S1682" s="57"/>
      <c r="T1682" s="57"/>
      <c r="U1682" s="57"/>
    </row>
    <row r="1683" spans="1:21">
      <c r="A1683" s="57"/>
      <c r="B1683" s="179">
        <v>43443</v>
      </c>
      <c r="C1683" s="108" t="s">
        <v>115</v>
      </c>
      <c r="D1683" s="108" t="s">
        <v>504</v>
      </c>
      <c r="E1683" s="108" t="s">
        <v>511</v>
      </c>
      <c r="F1683" s="108" t="s">
        <v>2105</v>
      </c>
      <c r="G1683" s="180">
        <v>6029.9849999999997</v>
      </c>
      <c r="H1683" s="180">
        <v>8039.98</v>
      </c>
      <c r="I1683" s="57"/>
      <c r="J1683" s="57"/>
      <c r="K1683" s="57"/>
      <c r="L1683" s="57"/>
      <c r="M1683" s="57"/>
      <c r="N1683" s="57"/>
      <c r="O1683" s="57"/>
      <c r="P1683" s="57"/>
      <c r="Q1683" s="57"/>
      <c r="R1683" s="57"/>
      <c r="S1683" s="57"/>
      <c r="T1683" s="57"/>
      <c r="U1683" s="57"/>
    </row>
    <row r="1684" spans="1:21">
      <c r="A1684" s="57"/>
      <c r="B1684" s="179">
        <v>43015</v>
      </c>
      <c r="C1684" s="108" t="s">
        <v>115</v>
      </c>
      <c r="D1684" s="108" t="s">
        <v>497</v>
      </c>
      <c r="E1684" s="108" t="s">
        <v>515</v>
      </c>
      <c r="F1684" s="108" t="s">
        <v>2106</v>
      </c>
      <c r="G1684" s="180">
        <v>4574.7884000000004</v>
      </c>
      <c r="H1684" s="180">
        <v>6727.63</v>
      </c>
      <c r="I1684" s="57"/>
      <c r="J1684" s="57"/>
      <c r="K1684" s="57"/>
      <c r="L1684" s="57"/>
      <c r="M1684" s="57"/>
      <c r="N1684" s="57"/>
      <c r="O1684" s="57"/>
      <c r="P1684" s="57"/>
      <c r="Q1684" s="57"/>
      <c r="R1684" s="57"/>
      <c r="S1684" s="57"/>
      <c r="T1684" s="57"/>
      <c r="U1684" s="57"/>
    </row>
    <row r="1685" spans="1:21">
      <c r="A1685" s="57"/>
      <c r="B1685" s="179">
        <v>43348</v>
      </c>
      <c r="C1685" s="108" t="s">
        <v>496</v>
      </c>
      <c r="D1685" s="108" t="s">
        <v>528</v>
      </c>
      <c r="E1685" s="108" t="s">
        <v>562</v>
      </c>
      <c r="F1685" s="108" t="s">
        <v>2107</v>
      </c>
      <c r="G1685" s="180">
        <v>965.33280000000002</v>
      </c>
      <c r="H1685" s="180">
        <v>2244.96</v>
      </c>
      <c r="I1685" s="57"/>
      <c r="J1685" s="57"/>
      <c r="K1685" s="57"/>
      <c r="L1685" s="57"/>
      <c r="M1685" s="57"/>
      <c r="N1685" s="57"/>
      <c r="O1685" s="57"/>
      <c r="P1685" s="57"/>
      <c r="Q1685" s="57"/>
      <c r="R1685" s="57"/>
      <c r="S1685" s="57"/>
      <c r="T1685" s="57"/>
      <c r="U1685" s="57"/>
    </row>
    <row r="1686" spans="1:21">
      <c r="A1686" s="57"/>
      <c r="B1686" s="179">
        <v>42800</v>
      </c>
      <c r="C1686" s="108" t="s">
        <v>115</v>
      </c>
      <c r="D1686" s="108" t="s">
        <v>526</v>
      </c>
      <c r="E1686" s="108" t="s">
        <v>562</v>
      </c>
      <c r="F1686" s="108" t="s">
        <v>2108</v>
      </c>
      <c r="G1686" s="180">
        <v>925.96050000000002</v>
      </c>
      <c r="H1686" s="180">
        <v>2057.69</v>
      </c>
      <c r="I1686" s="57"/>
      <c r="J1686" s="57"/>
      <c r="K1686" s="57"/>
      <c r="L1686" s="57"/>
      <c r="M1686" s="57"/>
      <c r="N1686" s="57"/>
      <c r="O1686" s="57"/>
      <c r="P1686" s="57"/>
      <c r="Q1686" s="57"/>
      <c r="R1686" s="57"/>
      <c r="S1686" s="57"/>
      <c r="T1686" s="57"/>
      <c r="U1686" s="57"/>
    </row>
    <row r="1687" spans="1:21">
      <c r="A1687" s="57"/>
      <c r="B1687" s="179">
        <v>43335</v>
      </c>
      <c r="C1687" s="108" t="s">
        <v>108</v>
      </c>
      <c r="D1687" s="108" t="s">
        <v>510</v>
      </c>
      <c r="E1687" s="108" t="s">
        <v>530</v>
      </c>
      <c r="F1687" s="108" t="s">
        <v>1369</v>
      </c>
      <c r="G1687" s="180">
        <v>3775.9227000000001</v>
      </c>
      <c r="H1687" s="180">
        <v>4038.42</v>
      </c>
      <c r="I1687" s="57"/>
      <c r="J1687" s="57"/>
      <c r="K1687" s="57"/>
      <c r="L1687" s="57"/>
      <c r="M1687" s="57"/>
      <c r="N1687" s="57"/>
      <c r="O1687" s="57"/>
      <c r="P1687" s="57"/>
      <c r="Q1687" s="57"/>
      <c r="R1687" s="57"/>
      <c r="S1687" s="57"/>
      <c r="T1687" s="57"/>
      <c r="U1687" s="57"/>
    </row>
    <row r="1688" spans="1:21">
      <c r="A1688" s="57"/>
      <c r="B1688" s="179">
        <v>42758</v>
      </c>
      <c r="C1688" s="108" t="s">
        <v>503</v>
      </c>
      <c r="D1688" s="108" t="s">
        <v>507</v>
      </c>
      <c r="E1688" s="108" t="s">
        <v>562</v>
      </c>
      <c r="F1688" s="108" t="s">
        <v>2109</v>
      </c>
      <c r="G1688" s="180">
        <v>6394.5092000000004</v>
      </c>
      <c r="H1688" s="180">
        <v>9403.69</v>
      </c>
      <c r="I1688" s="57"/>
      <c r="J1688" s="57"/>
      <c r="K1688" s="57"/>
      <c r="L1688" s="57"/>
      <c r="M1688" s="57"/>
      <c r="N1688" s="57"/>
      <c r="O1688" s="57"/>
      <c r="P1688" s="57"/>
      <c r="Q1688" s="57"/>
      <c r="R1688" s="57"/>
      <c r="S1688" s="57"/>
      <c r="T1688" s="57"/>
      <c r="U1688" s="57"/>
    </row>
    <row r="1689" spans="1:21">
      <c r="A1689" s="57"/>
      <c r="B1689" s="179">
        <v>43204</v>
      </c>
      <c r="C1689" s="108" t="s">
        <v>514</v>
      </c>
      <c r="D1689" s="108" t="s">
        <v>507</v>
      </c>
      <c r="E1689" s="108" t="s">
        <v>522</v>
      </c>
      <c r="F1689" s="108" t="s">
        <v>2110</v>
      </c>
      <c r="G1689" s="180">
        <v>189.83305000000001</v>
      </c>
      <c r="H1689" s="180">
        <v>203.03</v>
      </c>
      <c r="I1689" s="57"/>
      <c r="J1689" s="57"/>
      <c r="K1689" s="57"/>
      <c r="L1689" s="57"/>
      <c r="M1689" s="57"/>
      <c r="N1689" s="57"/>
      <c r="O1689" s="57"/>
      <c r="P1689" s="57"/>
      <c r="Q1689" s="57"/>
      <c r="R1689" s="57"/>
      <c r="S1689" s="57"/>
      <c r="T1689" s="57"/>
      <c r="U1689" s="57"/>
    </row>
    <row r="1690" spans="1:21">
      <c r="A1690" s="57"/>
      <c r="B1690" s="179">
        <v>42823</v>
      </c>
      <c r="C1690" s="108" t="s">
        <v>496</v>
      </c>
      <c r="D1690" s="108" t="s">
        <v>510</v>
      </c>
      <c r="E1690" s="108" t="s">
        <v>530</v>
      </c>
      <c r="F1690" s="108" t="s">
        <v>2111</v>
      </c>
      <c r="G1690" s="180">
        <v>4241.5408000000007</v>
      </c>
      <c r="H1690" s="180">
        <v>6237.56</v>
      </c>
      <c r="I1690" s="57"/>
      <c r="J1690" s="57"/>
      <c r="K1690" s="57"/>
      <c r="L1690" s="57"/>
      <c r="M1690" s="57"/>
      <c r="N1690" s="57"/>
      <c r="O1690" s="57"/>
      <c r="P1690" s="57"/>
      <c r="Q1690" s="57"/>
      <c r="R1690" s="57"/>
      <c r="S1690" s="57"/>
      <c r="T1690" s="57"/>
      <c r="U1690" s="57"/>
    </row>
    <row r="1691" spans="1:21">
      <c r="A1691" s="57"/>
      <c r="B1691" s="179">
        <v>43112</v>
      </c>
      <c r="C1691" s="108" t="s">
        <v>496</v>
      </c>
      <c r="D1691" s="108" t="s">
        <v>507</v>
      </c>
      <c r="E1691" s="108" t="s">
        <v>537</v>
      </c>
      <c r="F1691" s="108" t="s">
        <v>2112</v>
      </c>
      <c r="G1691" s="180">
        <v>975.34960000000001</v>
      </c>
      <c r="H1691" s="180">
        <v>2636.08</v>
      </c>
      <c r="I1691" s="57"/>
      <c r="J1691" s="57"/>
      <c r="K1691" s="57"/>
      <c r="L1691" s="57"/>
      <c r="M1691" s="57"/>
      <c r="N1691" s="57"/>
      <c r="O1691" s="57"/>
      <c r="P1691" s="57"/>
      <c r="Q1691" s="57"/>
      <c r="R1691" s="57"/>
      <c r="S1691" s="57"/>
      <c r="T1691" s="57"/>
      <c r="U1691" s="57"/>
    </row>
    <row r="1692" spans="1:21">
      <c r="A1692" s="57"/>
      <c r="B1692" s="179">
        <v>42975</v>
      </c>
      <c r="C1692" s="108" t="s">
        <v>496</v>
      </c>
      <c r="D1692" s="108" t="s">
        <v>526</v>
      </c>
      <c r="E1692" s="108" t="s">
        <v>535</v>
      </c>
      <c r="F1692" s="108" t="s">
        <v>2113</v>
      </c>
      <c r="G1692" s="180">
        <v>2021.7449999999999</v>
      </c>
      <c r="H1692" s="180">
        <v>2695.66</v>
      </c>
      <c r="I1692" s="57"/>
      <c r="J1692" s="57"/>
      <c r="K1692" s="57"/>
      <c r="L1692" s="57"/>
      <c r="M1692" s="57"/>
      <c r="N1692" s="57"/>
      <c r="O1692" s="57"/>
      <c r="P1692" s="57"/>
      <c r="Q1692" s="57"/>
      <c r="R1692" s="57"/>
      <c r="S1692" s="57"/>
      <c r="T1692" s="57"/>
      <c r="U1692" s="57"/>
    </row>
    <row r="1693" spans="1:21">
      <c r="A1693" s="57"/>
      <c r="B1693" s="179">
        <v>43181</v>
      </c>
      <c r="C1693" s="108" t="s">
        <v>514</v>
      </c>
      <c r="D1693" s="108" t="s">
        <v>526</v>
      </c>
      <c r="E1693" s="108" t="s">
        <v>508</v>
      </c>
      <c r="F1693" s="108" t="s">
        <v>2114</v>
      </c>
      <c r="G1693" s="180">
        <v>1371.7086999999999</v>
      </c>
      <c r="H1693" s="180">
        <v>2324.9299999999998</v>
      </c>
      <c r="I1693" s="57"/>
      <c r="J1693" s="57"/>
      <c r="K1693" s="57"/>
      <c r="L1693" s="57"/>
      <c r="M1693" s="57"/>
      <c r="N1693" s="57"/>
      <c r="O1693" s="57"/>
      <c r="P1693" s="57"/>
      <c r="Q1693" s="57"/>
      <c r="R1693" s="57"/>
      <c r="S1693" s="57"/>
      <c r="T1693" s="57"/>
      <c r="U1693" s="57"/>
    </row>
    <row r="1694" spans="1:21">
      <c r="A1694" s="57"/>
      <c r="B1694" s="179">
        <v>42993</v>
      </c>
      <c r="C1694" s="108" t="s">
        <v>496</v>
      </c>
      <c r="D1694" s="108" t="s">
        <v>497</v>
      </c>
      <c r="E1694" s="108" t="s">
        <v>524</v>
      </c>
      <c r="F1694" s="108" t="s">
        <v>2115</v>
      </c>
      <c r="G1694" s="180">
        <v>5016.6863999999996</v>
      </c>
      <c r="H1694" s="180">
        <v>5700.78</v>
      </c>
      <c r="I1694" s="57"/>
      <c r="J1694" s="57"/>
      <c r="K1694" s="57"/>
      <c r="L1694" s="57"/>
      <c r="M1694" s="57"/>
      <c r="N1694" s="57"/>
      <c r="O1694" s="57"/>
      <c r="P1694" s="57"/>
      <c r="Q1694" s="57"/>
      <c r="R1694" s="57"/>
      <c r="S1694" s="57"/>
      <c r="T1694" s="57"/>
      <c r="U1694" s="57"/>
    </row>
    <row r="1695" spans="1:21">
      <c r="A1695" s="57"/>
      <c r="B1695" s="179">
        <v>43393</v>
      </c>
      <c r="C1695" s="108" t="s">
        <v>514</v>
      </c>
      <c r="D1695" s="108" t="s">
        <v>528</v>
      </c>
      <c r="E1695" s="108" t="s">
        <v>562</v>
      </c>
      <c r="F1695" s="108" t="s">
        <v>2116</v>
      </c>
      <c r="G1695" s="180">
        <v>6882.5680000000002</v>
      </c>
      <c r="H1695" s="180">
        <v>7821.1</v>
      </c>
      <c r="I1695" s="57"/>
      <c r="J1695" s="57"/>
      <c r="K1695" s="57"/>
      <c r="L1695" s="57"/>
      <c r="M1695" s="57"/>
      <c r="N1695" s="57"/>
      <c r="O1695" s="57"/>
      <c r="P1695" s="57"/>
      <c r="Q1695" s="57"/>
      <c r="R1695" s="57"/>
      <c r="S1695" s="57"/>
      <c r="T1695" s="57"/>
      <c r="U1695" s="57"/>
    </row>
    <row r="1696" spans="1:21">
      <c r="A1696" s="57"/>
      <c r="B1696" s="179">
        <v>43023</v>
      </c>
      <c r="C1696" s="108" t="s">
        <v>514</v>
      </c>
      <c r="D1696" s="108" t="s">
        <v>510</v>
      </c>
      <c r="E1696" s="108" t="s">
        <v>505</v>
      </c>
      <c r="F1696" s="108" t="s">
        <v>2117</v>
      </c>
      <c r="G1696" s="180">
        <v>1509.8930000000003</v>
      </c>
      <c r="H1696" s="180">
        <v>2745.26</v>
      </c>
      <c r="I1696" s="57"/>
      <c r="J1696" s="57"/>
      <c r="K1696" s="57"/>
      <c r="L1696" s="57"/>
      <c r="M1696" s="57"/>
      <c r="N1696" s="57"/>
      <c r="O1696" s="57"/>
      <c r="P1696" s="57"/>
      <c r="Q1696" s="57"/>
      <c r="R1696" s="57"/>
      <c r="S1696" s="57"/>
      <c r="T1696" s="57"/>
      <c r="U1696" s="57"/>
    </row>
    <row r="1697" spans="1:21">
      <c r="A1697" s="57"/>
      <c r="B1697" s="179">
        <v>43263</v>
      </c>
      <c r="C1697" s="108" t="s">
        <v>503</v>
      </c>
      <c r="D1697" s="108" t="s">
        <v>504</v>
      </c>
      <c r="E1697" s="108" t="s">
        <v>537</v>
      </c>
      <c r="F1697" s="108" t="s">
        <v>1053</v>
      </c>
      <c r="G1697" s="180">
        <v>3786.4939999999997</v>
      </c>
      <c r="H1697" s="180">
        <v>8805.7999999999993</v>
      </c>
      <c r="I1697" s="57"/>
      <c r="J1697" s="57"/>
      <c r="K1697" s="57"/>
      <c r="L1697" s="57"/>
      <c r="M1697" s="57"/>
      <c r="N1697" s="57"/>
      <c r="O1697" s="57"/>
      <c r="P1697" s="57"/>
      <c r="Q1697" s="57"/>
      <c r="R1697" s="57"/>
      <c r="S1697" s="57"/>
      <c r="T1697" s="57"/>
      <c r="U1697" s="57"/>
    </row>
    <row r="1698" spans="1:21">
      <c r="A1698" s="57"/>
      <c r="B1698" s="179">
        <v>42947</v>
      </c>
      <c r="C1698" s="108" t="s">
        <v>108</v>
      </c>
      <c r="D1698" s="108" t="s">
        <v>510</v>
      </c>
      <c r="E1698" s="108" t="s">
        <v>530</v>
      </c>
      <c r="F1698" s="108" t="s">
        <v>2118</v>
      </c>
      <c r="G1698" s="180">
        <v>798.1961</v>
      </c>
      <c r="H1698" s="180">
        <v>1856.27</v>
      </c>
      <c r="I1698" s="57"/>
      <c r="J1698" s="57"/>
      <c r="K1698" s="57"/>
      <c r="L1698" s="57"/>
      <c r="M1698" s="57"/>
      <c r="N1698" s="57"/>
      <c r="O1698" s="57"/>
      <c r="P1698" s="57"/>
      <c r="Q1698" s="57"/>
      <c r="R1698" s="57"/>
      <c r="S1698" s="57"/>
      <c r="T1698" s="57"/>
      <c r="U1698" s="57"/>
    </row>
    <row r="1699" spans="1:21">
      <c r="A1699" s="57"/>
      <c r="B1699" s="179">
        <v>43368</v>
      </c>
      <c r="C1699" s="108" t="s">
        <v>115</v>
      </c>
      <c r="D1699" s="108" t="s">
        <v>404</v>
      </c>
      <c r="E1699" s="108" t="s">
        <v>508</v>
      </c>
      <c r="F1699" s="108" t="s">
        <v>2119</v>
      </c>
      <c r="G1699" s="180">
        <v>5781.8175000000001</v>
      </c>
      <c r="H1699" s="180">
        <v>7709.09</v>
      </c>
      <c r="I1699" s="57"/>
      <c r="J1699" s="57"/>
      <c r="K1699" s="57"/>
      <c r="L1699" s="57"/>
      <c r="M1699" s="57"/>
      <c r="N1699" s="57"/>
      <c r="O1699" s="57"/>
      <c r="P1699" s="57"/>
      <c r="Q1699" s="57"/>
      <c r="R1699" s="57"/>
      <c r="S1699" s="57"/>
      <c r="T1699" s="57"/>
      <c r="U1699" s="57"/>
    </row>
    <row r="1700" spans="1:21">
      <c r="A1700" s="57"/>
      <c r="B1700" s="179">
        <v>43080</v>
      </c>
      <c r="C1700" s="108" t="s">
        <v>496</v>
      </c>
      <c r="D1700" s="108" t="s">
        <v>497</v>
      </c>
      <c r="E1700" s="108" t="s">
        <v>515</v>
      </c>
      <c r="F1700" s="108" t="s">
        <v>2120</v>
      </c>
      <c r="G1700" s="180">
        <v>6585.66</v>
      </c>
      <c r="H1700" s="180">
        <v>8780.8799999999992</v>
      </c>
      <c r="I1700" s="57"/>
      <c r="J1700" s="57"/>
      <c r="K1700" s="57"/>
      <c r="L1700" s="57"/>
      <c r="M1700" s="57"/>
      <c r="N1700" s="57"/>
      <c r="O1700" s="57"/>
      <c r="P1700" s="57"/>
      <c r="Q1700" s="57"/>
      <c r="R1700" s="57"/>
      <c r="S1700" s="57"/>
      <c r="T1700" s="57"/>
      <c r="U1700" s="57"/>
    </row>
    <row r="1701" spans="1:21">
      <c r="A1701" s="57"/>
      <c r="B1701" s="179">
        <v>43342</v>
      </c>
      <c r="C1701" s="108" t="s">
        <v>496</v>
      </c>
      <c r="D1701" s="108" t="s">
        <v>526</v>
      </c>
      <c r="E1701" s="108" t="s">
        <v>520</v>
      </c>
      <c r="F1701" s="108" t="s">
        <v>2121</v>
      </c>
      <c r="G1701" s="180">
        <v>744.8433</v>
      </c>
      <c r="H1701" s="180">
        <v>2013.09</v>
      </c>
      <c r="I1701" s="57"/>
      <c r="J1701" s="57"/>
      <c r="K1701" s="57"/>
      <c r="L1701" s="57"/>
      <c r="M1701" s="57"/>
      <c r="N1701" s="57"/>
      <c r="O1701" s="57"/>
      <c r="P1701" s="57"/>
      <c r="Q1701" s="57"/>
      <c r="R1701" s="57"/>
      <c r="S1701" s="57"/>
      <c r="T1701" s="57"/>
      <c r="U1701" s="57"/>
    </row>
    <row r="1702" spans="1:21">
      <c r="A1702" s="57"/>
      <c r="B1702" s="179">
        <v>42926</v>
      </c>
      <c r="C1702" s="108" t="s">
        <v>503</v>
      </c>
      <c r="D1702" s="108" t="s">
        <v>526</v>
      </c>
      <c r="E1702" s="108" t="s">
        <v>511</v>
      </c>
      <c r="F1702" s="108" t="s">
        <v>2122</v>
      </c>
      <c r="G1702" s="180">
        <v>4941.5079999999998</v>
      </c>
      <c r="H1702" s="180">
        <v>8984.56</v>
      </c>
      <c r="I1702" s="57"/>
      <c r="J1702" s="57"/>
      <c r="K1702" s="57"/>
      <c r="L1702" s="57"/>
      <c r="M1702" s="57"/>
      <c r="N1702" s="57"/>
      <c r="O1702" s="57"/>
      <c r="P1702" s="57"/>
      <c r="Q1702" s="57"/>
      <c r="R1702" s="57"/>
      <c r="S1702" s="57"/>
      <c r="T1702" s="57"/>
      <c r="U1702" s="57"/>
    </row>
    <row r="1703" spans="1:21">
      <c r="A1703" s="57"/>
      <c r="B1703" s="179">
        <v>43351</v>
      </c>
      <c r="C1703" s="108" t="s">
        <v>514</v>
      </c>
      <c r="D1703" s="108" t="s">
        <v>404</v>
      </c>
      <c r="E1703" s="108" t="s">
        <v>535</v>
      </c>
      <c r="F1703" s="108" t="s">
        <v>2123</v>
      </c>
      <c r="G1703" s="180">
        <v>4463.1965999999993</v>
      </c>
      <c r="H1703" s="180">
        <v>7564.74</v>
      </c>
      <c r="I1703" s="57"/>
      <c r="J1703" s="57"/>
      <c r="K1703" s="57"/>
      <c r="L1703" s="57"/>
      <c r="M1703" s="57"/>
      <c r="N1703" s="57"/>
      <c r="O1703" s="57"/>
      <c r="P1703" s="57"/>
      <c r="Q1703" s="57"/>
      <c r="R1703" s="57"/>
      <c r="S1703" s="57"/>
      <c r="T1703" s="57"/>
      <c r="U1703" s="57"/>
    </row>
    <row r="1704" spans="1:21">
      <c r="A1704" s="57"/>
      <c r="B1704" s="179">
        <v>42751</v>
      </c>
      <c r="C1704" s="108" t="s">
        <v>115</v>
      </c>
      <c r="D1704" s="108" t="s">
        <v>500</v>
      </c>
      <c r="E1704" s="108" t="s">
        <v>562</v>
      </c>
      <c r="F1704" s="108" t="s">
        <v>2124</v>
      </c>
      <c r="G1704" s="180">
        <v>2476.3958000000002</v>
      </c>
      <c r="H1704" s="180">
        <v>5759.06</v>
      </c>
      <c r="I1704" s="57"/>
      <c r="J1704" s="57"/>
      <c r="K1704" s="57"/>
      <c r="L1704" s="57"/>
      <c r="M1704" s="57"/>
      <c r="N1704" s="57"/>
      <c r="O1704" s="57"/>
      <c r="P1704" s="57"/>
      <c r="Q1704" s="57"/>
      <c r="R1704" s="57"/>
      <c r="S1704" s="57"/>
      <c r="T1704" s="57"/>
      <c r="U1704" s="57"/>
    </row>
    <row r="1705" spans="1:21">
      <c r="A1705" s="57"/>
      <c r="B1705" s="179">
        <v>43110</v>
      </c>
      <c r="C1705" s="108" t="s">
        <v>108</v>
      </c>
      <c r="D1705" s="108" t="s">
        <v>497</v>
      </c>
      <c r="E1705" s="108" t="s">
        <v>505</v>
      </c>
      <c r="F1705" s="108" t="s">
        <v>2125</v>
      </c>
      <c r="G1705" s="180">
        <v>4785.2089999999998</v>
      </c>
      <c r="H1705" s="180">
        <v>8700.3799999999992</v>
      </c>
      <c r="I1705" s="57"/>
      <c r="J1705" s="57"/>
      <c r="K1705" s="57"/>
      <c r="L1705" s="57"/>
      <c r="M1705" s="57"/>
      <c r="N1705" s="57"/>
      <c r="O1705" s="57"/>
      <c r="P1705" s="57"/>
      <c r="Q1705" s="57"/>
      <c r="R1705" s="57"/>
      <c r="S1705" s="57"/>
      <c r="T1705" s="57"/>
      <c r="U1705" s="57"/>
    </row>
    <row r="1706" spans="1:21">
      <c r="A1706" s="57"/>
      <c r="B1706" s="179">
        <v>42995</v>
      </c>
      <c r="C1706" s="108" t="s">
        <v>514</v>
      </c>
      <c r="D1706" s="108" t="s">
        <v>500</v>
      </c>
      <c r="E1706" s="108" t="s">
        <v>535</v>
      </c>
      <c r="F1706" s="108" t="s">
        <v>2126</v>
      </c>
      <c r="G1706" s="180">
        <v>2852.1680000000006</v>
      </c>
      <c r="H1706" s="180">
        <v>5185.76</v>
      </c>
      <c r="I1706" s="57"/>
      <c r="J1706" s="57"/>
      <c r="K1706" s="57"/>
      <c r="L1706" s="57"/>
      <c r="M1706" s="57"/>
      <c r="N1706" s="57"/>
      <c r="O1706" s="57"/>
      <c r="P1706" s="57"/>
      <c r="Q1706" s="57"/>
      <c r="R1706" s="57"/>
      <c r="S1706" s="57"/>
      <c r="T1706" s="57"/>
      <c r="U1706" s="57"/>
    </row>
    <row r="1707" spans="1:21">
      <c r="A1707" s="57"/>
      <c r="B1707" s="179">
        <v>43303</v>
      </c>
      <c r="C1707" s="108" t="s">
        <v>496</v>
      </c>
      <c r="D1707" s="108" t="s">
        <v>497</v>
      </c>
      <c r="E1707" s="108" t="s">
        <v>569</v>
      </c>
      <c r="F1707" s="108" t="s">
        <v>2127</v>
      </c>
      <c r="G1707" s="180">
        <v>1926.5388</v>
      </c>
      <c r="H1707" s="180">
        <v>3265.32</v>
      </c>
      <c r="I1707" s="57"/>
      <c r="J1707" s="57"/>
      <c r="K1707" s="57"/>
      <c r="L1707" s="57"/>
      <c r="M1707" s="57"/>
      <c r="N1707" s="57"/>
      <c r="O1707" s="57"/>
      <c r="P1707" s="57"/>
      <c r="Q1707" s="57"/>
      <c r="R1707" s="57"/>
      <c r="S1707" s="57"/>
      <c r="T1707" s="57"/>
      <c r="U1707" s="57"/>
    </row>
    <row r="1708" spans="1:21">
      <c r="A1708" s="57"/>
      <c r="B1708" s="179">
        <v>43025</v>
      </c>
      <c r="C1708" s="108" t="s">
        <v>503</v>
      </c>
      <c r="D1708" s="108" t="s">
        <v>510</v>
      </c>
      <c r="E1708" s="108" t="s">
        <v>508</v>
      </c>
      <c r="F1708" s="108" t="s">
        <v>2128</v>
      </c>
      <c r="G1708" s="180">
        <v>5729.6324999999997</v>
      </c>
      <c r="H1708" s="180">
        <v>7639.51</v>
      </c>
      <c r="I1708" s="57"/>
      <c r="J1708" s="57"/>
      <c r="K1708" s="57"/>
      <c r="L1708" s="57"/>
      <c r="M1708" s="57"/>
      <c r="N1708" s="57"/>
      <c r="O1708" s="57"/>
      <c r="P1708" s="57"/>
      <c r="Q1708" s="57"/>
      <c r="R1708" s="57"/>
      <c r="S1708" s="57"/>
      <c r="T1708" s="57"/>
      <c r="U1708" s="57"/>
    </row>
    <row r="1709" spans="1:21">
      <c r="A1709" s="57"/>
      <c r="B1709" s="179">
        <v>43413</v>
      </c>
      <c r="C1709" s="108" t="s">
        <v>108</v>
      </c>
      <c r="D1709" s="108" t="s">
        <v>404</v>
      </c>
      <c r="E1709" s="108" t="s">
        <v>535</v>
      </c>
      <c r="F1709" s="108" t="s">
        <v>2129</v>
      </c>
      <c r="G1709" s="180">
        <v>3704.6549999999997</v>
      </c>
      <c r="H1709" s="180">
        <v>4939.54</v>
      </c>
      <c r="I1709" s="57"/>
      <c r="J1709" s="57"/>
      <c r="K1709" s="57"/>
      <c r="L1709" s="57"/>
      <c r="M1709" s="57"/>
      <c r="N1709" s="57"/>
      <c r="O1709" s="57"/>
      <c r="P1709" s="57"/>
      <c r="Q1709" s="57"/>
      <c r="R1709" s="57"/>
      <c r="S1709" s="57"/>
      <c r="T1709" s="57"/>
      <c r="U1709" s="57"/>
    </row>
    <row r="1710" spans="1:21">
      <c r="A1710" s="57"/>
      <c r="B1710" s="179">
        <v>42841</v>
      </c>
      <c r="C1710" s="108" t="s">
        <v>514</v>
      </c>
      <c r="D1710" s="108" t="s">
        <v>497</v>
      </c>
      <c r="E1710" s="108" t="s">
        <v>530</v>
      </c>
      <c r="F1710" s="108" t="s">
        <v>2130</v>
      </c>
      <c r="G1710" s="180">
        <v>6989.4615999999996</v>
      </c>
      <c r="H1710" s="180">
        <v>7942.57</v>
      </c>
      <c r="I1710" s="57"/>
      <c r="J1710" s="57"/>
      <c r="K1710" s="57"/>
      <c r="L1710" s="57"/>
      <c r="M1710" s="57"/>
      <c r="N1710" s="57"/>
      <c r="O1710" s="57"/>
      <c r="P1710" s="57"/>
      <c r="Q1710" s="57"/>
      <c r="R1710" s="57"/>
      <c r="S1710" s="57"/>
      <c r="T1710" s="57"/>
      <c r="U1710" s="57"/>
    </row>
    <row r="1711" spans="1:21">
      <c r="A1711" s="57"/>
      <c r="B1711" s="179">
        <v>43292</v>
      </c>
      <c r="C1711" s="108" t="s">
        <v>514</v>
      </c>
      <c r="D1711" s="108" t="s">
        <v>504</v>
      </c>
      <c r="E1711" s="108" t="s">
        <v>501</v>
      </c>
      <c r="F1711" s="108" t="s">
        <v>2131</v>
      </c>
      <c r="G1711" s="180">
        <v>5096.5380000000005</v>
      </c>
      <c r="H1711" s="180">
        <v>8638.2000000000007</v>
      </c>
      <c r="I1711" s="57"/>
      <c r="J1711" s="57"/>
      <c r="K1711" s="57"/>
      <c r="L1711" s="57"/>
      <c r="M1711" s="57"/>
      <c r="N1711" s="57"/>
      <c r="O1711" s="57"/>
      <c r="P1711" s="57"/>
      <c r="Q1711" s="57"/>
      <c r="R1711" s="57"/>
      <c r="S1711" s="57"/>
      <c r="T1711" s="57"/>
      <c r="U1711" s="57"/>
    </row>
    <row r="1712" spans="1:21">
      <c r="A1712" s="57"/>
      <c r="B1712" s="179">
        <v>42815</v>
      </c>
      <c r="C1712" s="108" t="s">
        <v>108</v>
      </c>
      <c r="D1712" s="108" t="s">
        <v>504</v>
      </c>
      <c r="E1712" s="108" t="s">
        <v>501</v>
      </c>
      <c r="F1712" s="108" t="s">
        <v>2132</v>
      </c>
      <c r="G1712" s="180">
        <v>3280.3055999999997</v>
      </c>
      <c r="H1712" s="180">
        <v>5559.84</v>
      </c>
      <c r="I1712" s="57"/>
      <c r="J1712" s="57"/>
      <c r="K1712" s="57"/>
      <c r="L1712" s="57"/>
      <c r="M1712" s="57"/>
      <c r="N1712" s="57"/>
      <c r="O1712" s="57"/>
      <c r="P1712" s="57"/>
      <c r="Q1712" s="57"/>
      <c r="R1712" s="57"/>
      <c r="S1712" s="57"/>
      <c r="T1712" s="57"/>
      <c r="U1712" s="57"/>
    </row>
    <row r="1713" spans="1:21">
      <c r="A1713" s="57"/>
      <c r="B1713" s="179">
        <v>43376</v>
      </c>
      <c r="C1713" s="108" t="s">
        <v>503</v>
      </c>
      <c r="D1713" s="108" t="s">
        <v>510</v>
      </c>
      <c r="E1713" s="108" t="s">
        <v>505</v>
      </c>
      <c r="F1713" s="108" t="s">
        <v>2133</v>
      </c>
      <c r="G1713" s="180">
        <v>975.03359999999998</v>
      </c>
      <c r="H1713" s="180">
        <v>2267.52</v>
      </c>
      <c r="I1713" s="57"/>
      <c r="J1713" s="57"/>
      <c r="K1713" s="57"/>
      <c r="L1713" s="57"/>
      <c r="M1713" s="57"/>
      <c r="N1713" s="57"/>
      <c r="O1713" s="57"/>
      <c r="P1713" s="57"/>
      <c r="Q1713" s="57"/>
      <c r="R1713" s="57"/>
      <c r="S1713" s="57"/>
      <c r="T1713" s="57"/>
      <c r="U1713" s="57"/>
    </row>
    <row r="1714" spans="1:21">
      <c r="A1714" s="57"/>
      <c r="B1714" s="179">
        <v>42949</v>
      </c>
      <c r="C1714" s="108" t="s">
        <v>108</v>
      </c>
      <c r="D1714" s="108" t="s">
        <v>497</v>
      </c>
      <c r="E1714" s="108" t="s">
        <v>511</v>
      </c>
      <c r="F1714" s="108" t="s">
        <v>2134</v>
      </c>
      <c r="G1714" s="180">
        <v>4364.4397500000005</v>
      </c>
      <c r="H1714" s="180">
        <v>4667.8500000000004</v>
      </c>
      <c r="I1714" s="57"/>
      <c r="J1714" s="57"/>
      <c r="K1714" s="57"/>
      <c r="L1714" s="57"/>
      <c r="M1714" s="57"/>
      <c r="N1714" s="57"/>
      <c r="O1714" s="57"/>
      <c r="P1714" s="57"/>
      <c r="Q1714" s="57"/>
      <c r="R1714" s="57"/>
      <c r="S1714" s="57"/>
      <c r="T1714" s="57"/>
      <c r="U1714" s="57"/>
    </row>
    <row r="1715" spans="1:21">
      <c r="A1715" s="57"/>
      <c r="B1715" s="179">
        <v>43128</v>
      </c>
      <c r="C1715" s="108" t="s">
        <v>108</v>
      </c>
      <c r="D1715" s="108" t="s">
        <v>500</v>
      </c>
      <c r="E1715" s="108" t="s">
        <v>515</v>
      </c>
      <c r="F1715" s="108" t="s">
        <v>2135</v>
      </c>
      <c r="G1715" s="180">
        <v>6513.69</v>
      </c>
      <c r="H1715" s="180">
        <v>8684.92</v>
      </c>
      <c r="I1715" s="57"/>
      <c r="J1715" s="57"/>
      <c r="K1715" s="57"/>
      <c r="L1715" s="57"/>
      <c r="M1715" s="57"/>
      <c r="N1715" s="57"/>
      <c r="O1715" s="57"/>
      <c r="P1715" s="57"/>
      <c r="Q1715" s="57"/>
      <c r="R1715" s="57"/>
      <c r="S1715" s="57"/>
      <c r="T1715" s="57"/>
      <c r="U1715" s="57"/>
    </row>
    <row r="1716" spans="1:21">
      <c r="A1716" s="57"/>
      <c r="B1716" s="179">
        <v>43088</v>
      </c>
      <c r="C1716" s="108" t="s">
        <v>514</v>
      </c>
      <c r="D1716" s="108" t="s">
        <v>526</v>
      </c>
      <c r="E1716" s="108" t="s">
        <v>522</v>
      </c>
      <c r="F1716" s="108" t="s">
        <v>2136</v>
      </c>
      <c r="G1716" s="180">
        <v>3906.0224999999996</v>
      </c>
      <c r="H1716" s="180">
        <v>8680.0499999999993</v>
      </c>
      <c r="I1716" s="57"/>
      <c r="J1716" s="57"/>
      <c r="K1716" s="57"/>
      <c r="L1716" s="57"/>
      <c r="M1716" s="57"/>
      <c r="N1716" s="57"/>
      <c r="O1716" s="57"/>
      <c r="P1716" s="57"/>
      <c r="Q1716" s="57"/>
      <c r="R1716" s="57"/>
      <c r="S1716" s="57"/>
      <c r="T1716" s="57"/>
      <c r="U1716" s="57"/>
    </row>
    <row r="1717" spans="1:21">
      <c r="A1717" s="57"/>
      <c r="B1717" s="179">
        <v>43143</v>
      </c>
      <c r="C1717" s="108" t="s">
        <v>514</v>
      </c>
      <c r="D1717" s="108" t="s">
        <v>510</v>
      </c>
      <c r="E1717" s="108" t="s">
        <v>511</v>
      </c>
      <c r="F1717" s="108" t="s">
        <v>2137</v>
      </c>
      <c r="G1717" s="180">
        <v>5925.915</v>
      </c>
      <c r="H1717" s="180">
        <v>7901.22</v>
      </c>
      <c r="I1717" s="57"/>
      <c r="J1717" s="57"/>
      <c r="K1717" s="57"/>
      <c r="L1717" s="57"/>
      <c r="M1717" s="57"/>
      <c r="N1717" s="57"/>
      <c r="O1717" s="57"/>
      <c r="P1717" s="57"/>
      <c r="Q1717" s="57"/>
      <c r="R1717" s="57"/>
      <c r="S1717" s="57"/>
      <c r="T1717" s="57"/>
      <c r="U1717" s="57"/>
    </row>
    <row r="1718" spans="1:21">
      <c r="A1718" s="57"/>
      <c r="B1718" s="179">
        <v>42786</v>
      </c>
      <c r="C1718" s="108" t="s">
        <v>108</v>
      </c>
      <c r="D1718" s="108" t="s">
        <v>500</v>
      </c>
      <c r="E1718" s="108" t="s">
        <v>508</v>
      </c>
      <c r="F1718" s="108" t="s">
        <v>2138</v>
      </c>
      <c r="G1718" s="180">
        <v>1279.0194999999999</v>
      </c>
      <c r="H1718" s="180">
        <v>2325.4899999999998</v>
      </c>
      <c r="I1718" s="57"/>
      <c r="J1718" s="57"/>
      <c r="K1718" s="57"/>
      <c r="L1718" s="57"/>
      <c r="M1718" s="57"/>
      <c r="N1718" s="57"/>
      <c r="O1718" s="57"/>
      <c r="P1718" s="57"/>
      <c r="Q1718" s="57"/>
      <c r="R1718" s="57"/>
      <c r="S1718" s="57"/>
      <c r="T1718" s="57"/>
      <c r="U1718" s="57"/>
    </row>
    <row r="1719" spans="1:21">
      <c r="A1719" s="57"/>
      <c r="B1719" s="179">
        <v>43367</v>
      </c>
      <c r="C1719" s="108" t="s">
        <v>496</v>
      </c>
      <c r="D1719" s="108" t="s">
        <v>504</v>
      </c>
      <c r="E1719" s="108" t="s">
        <v>511</v>
      </c>
      <c r="F1719" s="108" t="s">
        <v>2139</v>
      </c>
      <c r="G1719" s="180">
        <v>3337.1625000000004</v>
      </c>
      <c r="H1719" s="180">
        <v>4449.55</v>
      </c>
      <c r="I1719" s="57"/>
      <c r="J1719" s="57"/>
      <c r="K1719" s="57"/>
      <c r="L1719" s="57"/>
      <c r="M1719" s="57"/>
      <c r="N1719" s="57"/>
      <c r="O1719" s="57"/>
      <c r="P1719" s="57"/>
      <c r="Q1719" s="57"/>
      <c r="R1719" s="57"/>
      <c r="S1719" s="57"/>
      <c r="T1719" s="57"/>
      <c r="U1719" s="57"/>
    </row>
    <row r="1720" spans="1:21">
      <c r="A1720" s="57"/>
      <c r="B1720" s="179">
        <v>42854</v>
      </c>
      <c r="C1720" s="108" t="s">
        <v>115</v>
      </c>
      <c r="D1720" s="108" t="s">
        <v>507</v>
      </c>
      <c r="E1720" s="108" t="s">
        <v>535</v>
      </c>
      <c r="F1720" s="108" t="s">
        <v>2140</v>
      </c>
      <c r="G1720" s="180">
        <v>3196.6177999999995</v>
      </c>
      <c r="H1720" s="180">
        <v>5511.41</v>
      </c>
      <c r="I1720" s="57"/>
      <c r="J1720" s="57"/>
      <c r="K1720" s="57"/>
      <c r="L1720" s="57"/>
      <c r="M1720" s="57"/>
      <c r="N1720" s="57"/>
      <c r="O1720" s="57"/>
      <c r="P1720" s="57"/>
      <c r="Q1720" s="57"/>
      <c r="R1720" s="57"/>
      <c r="S1720" s="57"/>
      <c r="T1720" s="57"/>
      <c r="U1720" s="57"/>
    </row>
    <row r="1721" spans="1:21">
      <c r="A1721" s="57"/>
      <c r="B1721" s="179">
        <v>43233</v>
      </c>
      <c r="C1721" s="108" t="s">
        <v>514</v>
      </c>
      <c r="D1721" s="108" t="s">
        <v>504</v>
      </c>
      <c r="E1721" s="108" t="s">
        <v>508</v>
      </c>
      <c r="F1721" s="108" t="s">
        <v>2141</v>
      </c>
      <c r="G1721" s="180">
        <v>2076.5250000000001</v>
      </c>
      <c r="H1721" s="180">
        <v>4614.5</v>
      </c>
      <c r="I1721" s="57"/>
      <c r="J1721" s="57"/>
      <c r="K1721" s="57"/>
      <c r="L1721" s="57"/>
      <c r="M1721" s="57"/>
      <c r="N1721" s="57"/>
      <c r="O1721" s="57"/>
      <c r="P1721" s="57"/>
      <c r="Q1721" s="57"/>
      <c r="R1721" s="57"/>
      <c r="S1721" s="57"/>
      <c r="T1721" s="57"/>
      <c r="U1721" s="57"/>
    </row>
    <row r="1722" spans="1:21">
      <c r="A1722" s="57"/>
      <c r="B1722" s="179">
        <v>42808</v>
      </c>
      <c r="C1722" s="108" t="s">
        <v>514</v>
      </c>
      <c r="D1722" s="108" t="s">
        <v>510</v>
      </c>
      <c r="E1722" s="108" t="s">
        <v>515</v>
      </c>
      <c r="F1722" s="108" t="s">
        <v>2142</v>
      </c>
      <c r="G1722" s="180">
        <v>5525.3873999999996</v>
      </c>
      <c r="H1722" s="180">
        <v>9526.5300000000007</v>
      </c>
      <c r="I1722" s="57"/>
      <c r="J1722" s="57"/>
      <c r="K1722" s="57"/>
      <c r="L1722" s="57"/>
      <c r="M1722" s="57"/>
      <c r="N1722" s="57"/>
      <c r="O1722" s="57"/>
      <c r="P1722" s="57"/>
      <c r="Q1722" s="57"/>
      <c r="R1722" s="57"/>
      <c r="S1722" s="57"/>
      <c r="T1722" s="57"/>
      <c r="U1722" s="57"/>
    </row>
    <row r="1723" spans="1:21">
      <c r="A1723" s="57"/>
      <c r="B1723" s="179">
        <v>43460</v>
      </c>
      <c r="C1723" s="108" t="s">
        <v>108</v>
      </c>
      <c r="D1723" s="108" t="s">
        <v>404</v>
      </c>
      <c r="E1723" s="108" t="s">
        <v>498</v>
      </c>
      <c r="F1723" s="108" t="s">
        <v>2143</v>
      </c>
      <c r="G1723" s="180">
        <v>4914.2984000000006</v>
      </c>
      <c r="H1723" s="180">
        <v>5584.43</v>
      </c>
      <c r="I1723" s="57"/>
      <c r="J1723" s="57"/>
      <c r="K1723" s="57"/>
      <c r="L1723" s="57"/>
      <c r="M1723" s="57"/>
      <c r="N1723" s="57"/>
      <c r="O1723" s="57"/>
      <c r="P1723" s="57"/>
      <c r="Q1723" s="57"/>
      <c r="R1723" s="57"/>
      <c r="S1723" s="57"/>
      <c r="T1723" s="57"/>
      <c r="U1723" s="57"/>
    </row>
    <row r="1724" spans="1:21">
      <c r="A1724" s="57"/>
      <c r="B1724" s="179">
        <v>42780</v>
      </c>
      <c r="C1724" s="108" t="s">
        <v>514</v>
      </c>
      <c r="D1724" s="108" t="s">
        <v>507</v>
      </c>
      <c r="E1724" s="108" t="s">
        <v>530</v>
      </c>
      <c r="F1724" s="108" t="s">
        <v>2144</v>
      </c>
      <c r="G1724" s="180">
        <v>7539.5969000000005</v>
      </c>
      <c r="H1724" s="180">
        <v>8063.74</v>
      </c>
      <c r="I1724" s="57"/>
      <c r="J1724" s="57"/>
      <c r="K1724" s="57"/>
      <c r="L1724" s="57"/>
      <c r="M1724" s="57"/>
      <c r="N1724" s="57"/>
      <c r="O1724" s="57"/>
      <c r="P1724" s="57"/>
      <c r="Q1724" s="57"/>
      <c r="R1724" s="57"/>
      <c r="S1724" s="57"/>
      <c r="T1724" s="57"/>
      <c r="U1724" s="57"/>
    </row>
    <row r="1725" spans="1:21">
      <c r="A1725" s="57"/>
      <c r="B1725" s="179">
        <v>43232</v>
      </c>
      <c r="C1725" s="108" t="s">
        <v>503</v>
      </c>
      <c r="D1725" s="108" t="s">
        <v>504</v>
      </c>
      <c r="E1725" s="108" t="s">
        <v>505</v>
      </c>
      <c r="F1725" s="108" t="s">
        <v>2145</v>
      </c>
      <c r="G1725" s="180">
        <v>1122.2566999999999</v>
      </c>
      <c r="H1725" s="180">
        <v>1902.13</v>
      </c>
      <c r="I1725" s="57"/>
      <c r="J1725" s="57"/>
      <c r="K1725" s="57"/>
      <c r="L1725" s="57"/>
      <c r="M1725" s="57"/>
      <c r="N1725" s="57"/>
      <c r="O1725" s="57"/>
      <c r="P1725" s="57"/>
      <c r="Q1725" s="57"/>
      <c r="R1725" s="57"/>
      <c r="S1725" s="57"/>
      <c r="T1725" s="57"/>
      <c r="U1725" s="57"/>
    </row>
    <row r="1726" spans="1:21">
      <c r="A1726" s="57"/>
      <c r="B1726" s="179">
        <v>42893</v>
      </c>
      <c r="C1726" s="108" t="s">
        <v>108</v>
      </c>
      <c r="D1726" s="108" t="s">
        <v>507</v>
      </c>
      <c r="E1726" s="108" t="s">
        <v>515</v>
      </c>
      <c r="F1726" s="108" t="s">
        <v>2146</v>
      </c>
      <c r="G1726" s="180">
        <v>3084.5731000000001</v>
      </c>
      <c r="H1726" s="180">
        <v>5228.09</v>
      </c>
      <c r="I1726" s="57"/>
      <c r="J1726" s="57"/>
      <c r="K1726" s="57"/>
      <c r="L1726" s="57"/>
      <c r="M1726" s="57"/>
      <c r="N1726" s="57"/>
      <c r="O1726" s="57"/>
      <c r="P1726" s="57"/>
      <c r="Q1726" s="57"/>
      <c r="R1726" s="57"/>
      <c r="S1726" s="57"/>
      <c r="T1726" s="57"/>
      <c r="U1726" s="57"/>
    </row>
    <row r="1727" spans="1:21">
      <c r="A1727" s="57"/>
      <c r="B1727" s="179">
        <v>43278</v>
      </c>
      <c r="C1727" s="108" t="s">
        <v>108</v>
      </c>
      <c r="D1727" s="108" t="s">
        <v>497</v>
      </c>
      <c r="E1727" s="108" t="s">
        <v>530</v>
      </c>
      <c r="F1727" s="108" t="s">
        <v>2147</v>
      </c>
      <c r="G1727" s="180">
        <v>1647.2456000000002</v>
      </c>
      <c r="H1727" s="180">
        <v>1761.76</v>
      </c>
      <c r="I1727" s="57"/>
      <c r="J1727" s="57"/>
      <c r="K1727" s="57"/>
      <c r="L1727" s="57"/>
      <c r="M1727" s="57"/>
      <c r="N1727" s="57"/>
      <c r="O1727" s="57"/>
      <c r="P1727" s="57"/>
      <c r="Q1727" s="57"/>
      <c r="R1727" s="57"/>
      <c r="S1727" s="57"/>
      <c r="T1727" s="57"/>
      <c r="U1727" s="57"/>
    </row>
    <row r="1728" spans="1:21">
      <c r="A1728" s="57"/>
      <c r="B1728" s="179">
        <v>42746</v>
      </c>
      <c r="C1728" s="108" t="s">
        <v>503</v>
      </c>
      <c r="D1728" s="108" t="s">
        <v>507</v>
      </c>
      <c r="E1728" s="108" t="s">
        <v>501</v>
      </c>
      <c r="F1728" s="108" t="s">
        <v>2148</v>
      </c>
      <c r="G1728" s="180">
        <v>3163.7775000000001</v>
      </c>
      <c r="H1728" s="180">
        <v>4218.37</v>
      </c>
      <c r="I1728" s="57"/>
      <c r="J1728" s="57"/>
      <c r="K1728" s="57"/>
      <c r="L1728" s="57"/>
      <c r="M1728" s="57"/>
      <c r="N1728" s="57"/>
      <c r="O1728" s="57"/>
      <c r="P1728" s="57"/>
      <c r="Q1728" s="57"/>
      <c r="R1728" s="57"/>
      <c r="S1728" s="57"/>
      <c r="T1728" s="57"/>
      <c r="U1728" s="57"/>
    </row>
    <row r="1729" spans="1:21">
      <c r="A1729" s="57"/>
      <c r="B1729" s="179">
        <v>43132</v>
      </c>
      <c r="C1729" s="108" t="s">
        <v>115</v>
      </c>
      <c r="D1729" s="108" t="s">
        <v>404</v>
      </c>
      <c r="E1729" s="108" t="s">
        <v>530</v>
      </c>
      <c r="F1729" s="108" t="s">
        <v>2149</v>
      </c>
      <c r="G1729" s="180">
        <v>1760.2029500000001</v>
      </c>
      <c r="H1729" s="180">
        <v>1882.57</v>
      </c>
      <c r="I1729" s="57"/>
      <c r="J1729" s="57"/>
      <c r="K1729" s="57"/>
      <c r="L1729" s="57"/>
      <c r="M1729" s="57"/>
      <c r="N1729" s="57"/>
      <c r="O1729" s="57"/>
      <c r="P1729" s="57"/>
      <c r="Q1729" s="57"/>
      <c r="R1729" s="57"/>
      <c r="S1729" s="57"/>
      <c r="T1729" s="57"/>
      <c r="U1729" s="57"/>
    </row>
    <row r="1730" spans="1:21">
      <c r="A1730" s="57"/>
      <c r="B1730" s="179">
        <v>43007</v>
      </c>
      <c r="C1730" s="108" t="s">
        <v>514</v>
      </c>
      <c r="D1730" s="108" t="s">
        <v>510</v>
      </c>
      <c r="E1730" s="108" t="s">
        <v>569</v>
      </c>
      <c r="F1730" s="108" t="s">
        <v>2150</v>
      </c>
      <c r="G1730" s="180">
        <v>4854.4027999999998</v>
      </c>
      <c r="H1730" s="180">
        <v>8369.66</v>
      </c>
      <c r="I1730" s="57"/>
      <c r="J1730" s="57"/>
      <c r="K1730" s="57"/>
      <c r="L1730" s="57"/>
      <c r="M1730" s="57"/>
      <c r="N1730" s="57"/>
      <c r="O1730" s="57"/>
      <c r="P1730" s="57"/>
      <c r="Q1730" s="57"/>
      <c r="R1730" s="57"/>
      <c r="S1730" s="57"/>
      <c r="T1730" s="57"/>
      <c r="U1730" s="57"/>
    </row>
    <row r="1731" spans="1:21">
      <c r="A1731" s="57"/>
      <c r="B1731" s="179">
        <v>43451</v>
      </c>
      <c r="C1731" s="108" t="s">
        <v>108</v>
      </c>
      <c r="D1731" s="108" t="s">
        <v>528</v>
      </c>
      <c r="E1731" s="108" t="s">
        <v>569</v>
      </c>
      <c r="F1731" s="108" t="s">
        <v>2151</v>
      </c>
      <c r="G1731" s="180">
        <v>3823.4241999999999</v>
      </c>
      <c r="H1731" s="180">
        <v>6480.38</v>
      </c>
      <c r="I1731" s="57"/>
      <c r="J1731" s="57"/>
      <c r="K1731" s="57"/>
      <c r="L1731" s="57"/>
      <c r="M1731" s="57"/>
      <c r="N1731" s="57"/>
      <c r="O1731" s="57"/>
      <c r="P1731" s="57"/>
      <c r="Q1731" s="57"/>
      <c r="R1731" s="57"/>
      <c r="S1731" s="57"/>
      <c r="T1731" s="57"/>
      <c r="U1731" s="57"/>
    </row>
    <row r="1732" spans="1:21">
      <c r="A1732" s="57"/>
      <c r="B1732" s="179">
        <v>42980</v>
      </c>
      <c r="C1732" s="108" t="s">
        <v>503</v>
      </c>
      <c r="D1732" s="108" t="s">
        <v>500</v>
      </c>
      <c r="E1732" s="108" t="s">
        <v>537</v>
      </c>
      <c r="F1732" s="108" t="s">
        <v>2152</v>
      </c>
      <c r="G1732" s="180">
        <v>4413.1559999999999</v>
      </c>
      <c r="H1732" s="180">
        <v>8023.92</v>
      </c>
      <c r="I1732" s="57"/>
      <c r="J1732" s="57"/>
      <c r="K1732" s="57"/>
      <c r="L1732" s="57"/>
      <c r="M1732" s="57"/>
      <c r="N1732" s="57"/>
      <c r="O1732" s="57"/>
      <c r="P1732" s="57"/>
      <c r="Q1732" s="57"/>
      <c r="R1732" s="57"/>
      <c r="S1732" s="57"/>
      <c r="T1732" s="57"/>
      <c r="U1732" s="57"/>
    </row>
    <row r="1733" spans="1:21">
      <c r="A1733" s="57"/>
      <c r="B1733" s="179">
        <v>43165</v>
      </c>
      <c r="C1733" s="108" t="s">
        <v>514</v>
      </c>
      <c r="D1733" s="108" t="s">
        <v>526</v>
      </c>
      <c r="E1733" s="108" t="s">
        <v>508</v>
      </c>
      <c r="F1733" s="108" t="s">
        <v>2153</v>
      </c>
      <c r="G1733" s="180">
        <v>2567.0924999999997</v>
      </c>
      <c r="H1733" s="180">
        <v>5704.65</v>
      </c>
      <c r="I1733" s="57"/>
      <c r="J1733" s="57"/>
      <c r="K1733" s="57"/>
      <c r="L1733" s="57"/>
      <c r="M1733" s="57"/>
      <c r="N1733" s="57"/>
      <c r="O1733" s="57"/>
      <c r="P1733" s="57"/>
      <c r="Q1733" s="57"/>
      <c r="R1733" s="57"/>
      <c r="S1733" s="57"/>
      <c r="T1733" s="57"/>
      <c r="U1733" s="57"/>
    </row>
    <row r="1734" spans="1:21">
      <c r="A1734" s="57"/>
      <c r="B1734" s="179">
        <v>42960</v>
      </c>
      <c r="C1734" s="108" t="s">
        <v>115</v>
      </c>
      <c r="D1734" s="108" t="s">
        <v>510</v>
      </c>
      <c r="E1734" s="108" t="s">
        <v>535</v>
      </c>
      <c r="F1734" s="108" t="s">
        <v>2154</v>
      </c>
      <c r="G1734" s="180">
        <v>1054.7642000000001</v>
      </c>
      <c r="H1734" s="180">
        <v>2452.94</v>
      </c>
      <c r="I1734" s="57"/>
      <c r="J1734" s="57"/>
      <c r="K1734" s="57"/>
      <c r="L1734" s="57"/>
      <c r="M1734" s="57"/>
      <c r="N1734" s="57"/>
      <c r="O1734" s="57"/>
      <c r="P1734" s="57"/>
      <c r="Q1734" s="57"/>
      <c r="R1734" s="57"/>
      <c r="S1734" s="57"/>
      <c r="T1734" s="57"/>
      <c r="U1734" s="57"/>
    </row>
    <row r="1735" spans="1:21">
      <c r="A1735" s="57"/>
      <c r="B1735" s="179">
        <v>43200</v>
      </c>
      <c r="C1735" s="108" t="s">
        <v>503</v>
      </c>
      <c r="D1735" s="108" t="s">
        <v>497</v>
      </c>
      <c r="E1735" s="108" t="s">
        <v>537</v>
      </c>
      <c r="F1735" s="108" t="s">
        <v>2155</v>
      </c>
      <c r="G1735" s="180">
        <v>8220.264799999999</v>
      </c>
      <c r="H1735" s="180">
        <v>9341.2099999999991</v>
      </c>
      <c r="I1735" s="57"/>
      <c r="J1735" s="57"/>
      <c r="K1735" s="57"/>
      <c r="L1735" s="57"/>
      <c r="M1735" s="57"/>
      <c r="N1735" s="57"/>
      <c r="O1735" s="57"/>
      <c r="P1735" s="57"/>
      <c r="Q1735" s="57"/>
      <c r="R1735" s="57"/>
      <c r="S1735" s="57"/>
      <c r="T1735" s="57"/>
      <c r="U1735" s="57"/>
    </row>
    <row r="1736" spans="1:21">
      <c r="A1736" s="57"/>
      <c r="B1736" s="179">
        <v>43048</v>
      </c>
      <c r="C1736" s="108" t="s">
        <v>115</v>
      </c>
      <c r="D1736" s="108" t="s">
        <v>504</v>
      </c>
      <c r="E1736" s="108" t="s">
        <v>537</v>
      </c>
      <c r="F1736" s="108" t="s">
        <v>2156</v>
      </c>
      <c r="G1736" s="180">
        <v>126.852</v>
      </c>
      <c r="H1736" s="180">
        <v>144.15</v>
      </c>
      <c r="I1736" s="57"/>
      <c r="J1736" s="57"/>
      <c r="K1736" s="57"/>
      <c r="L1736" s="57"/>
      <c r="M1736" s="57"/>
      <c r="N1736" s="57"/>
      <c r="O1736" s="57"/>
      <c r="P1736" s="57"/>
      <c r="Q1736" s="57"/>
      <c r="R1736" s="57"/>
      <c r="S1736" s="57"/>
      <c r="T1736" s="57"/>
      <c r="U1736" s="57"/>
    </row>
    <row r="1737" spans="1:21">
      <c r="A1737" s="57"/>
      <c r="B1737" s="179">
        <v>43370</v>
      </c>
      <c r="C1737" s="108" t="s">
        <v>115</v>
      </c>
      <c r="D1737" s="108" t="s">
        <v>500</v>
      </c>
      <c r="E1737" s="108" t="s">
        <v>569</v>
      </c>
      <c r="F1737" s="108" t="s">
        <v>642</v>
      </c>
      <c r="G1737" s="180">
        <v>2648.4232000000002</v>
      </c>
      <c r="H1737" s="180">
        <v>3894.74</v>
      </c>
      <c r="I1737" s="57"/>
      <c r="J1737" s="57"/>
      <c r="K1737" s="57"/>
      <c r="L1737" s="57"/>
      <c r="M1737" s="57"/>
      <c r="N1737" s="57"/>
      <c r="O1737" s="57"/>
      <c r="P1737" s="57"/>
      <c r="Q1737" s="57"/>
      <c r="R1737" s="57"/>
      <c r="S1737" s="57"/>
      <c r="T1737" s="57"/>
      <c r="U1737" s="57"/>
    </row>
    <row r="1738" spans="1:21">
      <c r="A1738" s="57"/>
      <c r="B1738" s="179">
        <v>42764</v>
      </c>
      <c r="C1738" s="108" t="s">
        <v>514</v>
      </c>
      <c r="D1738" s="108" t="s">
        <v>528</v>
      </c>
      <c r="E1738" s="108" t="s">
        <v>537</v>
      </c>
      <c r="F1738" s="108" t="s">
        <v>2157</v>
      </c>
      <c r="G1738" s="180">
        <v>2809.7498000000001</v>
      </c>
      <c r="H1738" s="180">
        <v>3005.08</v>
      </c>
      <c r="I1738" s="57"/>
      <c r="J1738" s="57"/>
      <c r="K1738" s="57"/>
      <c r="L1738" s="57"/>
      <c r="M1738" s="57"/>
      <c r="N1738" s="57"/>
      <c r="O1738" s="57"/>
      <c r="P1738" s="57"/>
      <c r="Q1738" s="57"/>
      <c r="R1738" s="57"/>
      <c r="S1738" s="57"/>
      <c r="T1738" s="57"/>
      <c r="U1738" s="57"/>
    </row>
    <row r="1739" spans="1:21">
      <c r="A1739" s="57"/>
      <c r="B1739" s="179">
        <v>43375</v>
      </c>
      <c r="C1739" s="108" t="s">
        <v>503</v>
      </c>
      <c r="D1739" s="108" t="s">
        <v>528</v>
      </c>
      <c r="E1739" s="108" t="s">
        <v>520</v>
      </c>
      <c r="F1739" s="108" t="s">
        <v>2158</v>
      </c>
      <c r="G1739" s="180">
        <v>96.988399999999999</v>
      </c>
      <c r="H1739" s="180">
        <v>142.63</v>
      </c>
      <c r="I1739" s="57"/>
      <c r="J1739" s="57"/>
      <c r="K1739" s="57"/>
      <c r="L1739" s="57"/>
      <c r="M1739" s="57"/>
      <c r="N1739" s="57"/>
      <c r="O1739" s="57"/>
      <c r="P1739" s="57"/>
      <c r="Q1739" s="57"/>
      <c r="R1739" s="57"/>
      <c r="S1739" s="57"/>
      <c r="T1739" s="57"/>
      <c r="U1739" s="57"/>
    </row>
    <row r="1740" spans="1:21">
      <c r="A1740" s="57"/>
      <c r="B1740" s="179">
        <v>43077</v>
      </c>
      <c r="C1740" s="108" t="s">
        <v>503</v>
      </c>
      <c r="D1740" s="108" t="s">
        <v>404</v>
      </c>
      <c r="E1740" s="108" t="s">
        <v>537</v>
      </c>
      <c r="F1740" s="108" t="s">
        <v>2159</v>
      </c>
      <c r="G1740" s="180">
        <v>5488.9764999999998</v>
      </c>
      <c r="H1740" s="180">
        <v>9303.35</v>
      </c>
      <c r="I1740" s="57"/>
      <c r="J1740" s="57"/>
      <c r="K1740" s="57"/>
      <c r="L1740" s="57"/>
      <c r="M1740" s="57"/>
      <c r="N1740" s="57"/>
      <c r="O1740" s="57"/>
      <c r="P1740" s="57"/>
      <c r="Q1740" s="57"/>
      <c r="R1740" s="57"/>
      <c r="S1740" s="57"/>
      <c r="T1740" s="57"/>
      <c r="U1740" s="57"/>
    </row>
    <row r="1741" spans="1:21">
      <c r="A1741" s="57"/>
      <c r="B1741" s="179">
        <v>43306</v>
      </c>
      <c r="C1741" s="108" t="s">
        <v>496</v>
      </c>
      <c r="D1741" s="108" t="s">
        <v>497</v>
      </c>
      <c r="E1741" s="108" t="s">
        <v>515</v>
      </c>
      <c r="F1741" s="108" t="s">
        <v>2160</v>
      </c>
      <c r="G1741" s="180">
        <v>6673.348</v>
      </c>
      <c r="H1741" s="180">
        <v>7583.35</v>
      </c>
      <c r="I1741" s="57"/>
      <c r="J1741" s="57"/>
      <c r="K1741" s="57"/>
      <c r="L1741" s="57"/>
      <c r="M1741" s="57"/>
      <c r="N1741" s="57"/>
      <c r="O1741" s="57"/>
      <c r="P1741" s="57"/>
      <c r="Q1741" s="57"/>
      <c r="R1741" s="57"/>
      <c r="S1741" s="57"/>
      <c r="T1741" s="57"/>
      <c r="U1741" s="57"/>
    </row>
    <row r="1742" spans="1:21">
      <c r="A1742" s="57"/>
      <c r="B1742" s="179">
        <v>42939</v>
      </c>
      <c r="C1742" s="108" t="s">
        <v>503</v>
      </c>
      <c r="D1742" s="108" t="s">
        <v>497</v>
      </c>
      <c r="E1742" s="108" t="s">
        <v>530</v>
      </c>
      <c r="F1742" s="108" t="s">
        <v>2161</v>
      </c>
      <c r="G1742" s="180">
        <v>4591.3901999999998</v>
      </c>
      <c r="H1742" s="180">
        <v>7916.19</v>
      </c>
      <c r="I1742" s="57"/>
      <c r="J1742" s="57"/>
      <c r="K1742" s="57"/>
      <c r="L1742" s="57"/>
      <c r="M1742" s="57"/>
      <c r="N1742" s="57"/>
      <c r="O1742" s="57"/>
      <c r="P1742" s="57"/>
      <c r="Q1742" s="57"/>
      <c r="R1742" s="57"/>
      <c r="S1742" s="57"/>
      <c r="T1742" s="57"/>
      <c r="U1742" s="57"/>
    </row>
    <row r="1743" spans="1:21">
      <c r="A1743" s="57"/>
      <c r="B1743" s="179">
        <v>43248</v>
      </c>
      <c r="C1743" s="108" t="s">
        <v>108</v>
      </c>
      <c r="D1743" s="108" t="s">
        <v>507</v>
      </c>
      <c r="E1743" s="108" t="s">
        <v>501</v>
      </c>
      <c r="F1743" s="108" t="s">
        <v>1315</v>
      </c>
      <c r="G1743" s="180">
        <v>1681.5464999999999</v>
      </c>
      <c r="H1743" s="180">
        <v>3736.77</v>
      </c>
      <c r="I1743" s="57"/>
      <c r="J1743" s="57"/>
      <c r="K1743" s="57"/>
      <c r="L1743" s="57"/>
      <c r="M1743" s="57"/>
      <c r="N1743" s="57"/>
      <c r="O1743" s="57"/>
      <c r="P1743" s="57"/>
      <c r="Q1743" s="57"/>
      <c r="R1743" s="57"/>
      <c r="S1743" s="57"/>
      <c r="T1743" s="57"/>
      <c r="U1743" s="57"/>
    </row>
    <row r="1744" spans="1:21">
      <c r="A1744" s="57"/>
      <c r="B1744" s="179">
        <v>42945</v>
      </c>
      <c r="C1744" s="108" t="s">
        <v>514</v>
      </c>
      <c r="D1744" s="108" t="s">
        <v>504</v>
      </c>
      <c r="E1744" s="108" t="s">
        <v>515</v>
      </c>
      <c r="F1744" s="108" t="s">
        <v>2162</v>
      </c>
      <c r="G1744" s="180">
        <v>3961.1655999999998</v>
      </c>
      <c r="H1744" s="180">
        <v>6713.84</v>
      </c>
      <c r="I1744" s="57"/>
      <c r="J1744" s="57"/>
      <c r="K1744" s="57"/>
      <c r="L1744" s="57"/>
      <c r="M1744" s="57"/>
      <c r="N1744" s="57"/>
      <c r="O1744" s="57"/>
      <c r="P1744" s="57"/>
      <c r="Q1744" s="57"/>
      <c r="R1744" s="57"/>
      <c r="S1744" s="57"/>
      <c r="T1744" s="57"/>
      <c r="U1744" s="57"/>
    </row>
    <row r="1745" spans="1:21">
      <c r="A1745" s="57"/>
      <c r="B1745" s="179">
        <v>43322</v>
      </c>
      <c r="C1745" s="108" t="s">
        <v>514</v>
      </c>
      <c r="D1745" s="108" t="s">
        <v>500</v>
      </c>
      <c r="E1745" s="108" t="s">
        <v>505</v>
      </c>
      <c r="F1745" s="108" t="s">
        <v>2163</v>
      </c>
      <c r="G1745" s="180">
        <v>5710.9874</v>
      </c>
      <c r="H1745" s="180">
        <v>9846.5300000000007</v>
      </c>
      <c r="I1745" s="57"/>
      <c r="J1745" s="57"/>
      <c r="K1745" s="57"/>
      <c r="L1745" s="57"/>
      <c r="M1745" s="57"/>
      <c r="N1745" s="57"/>
      <c r="O1745" s="57"/>
      <c r="P1745" s="57"/>
      <c r="Q1745" s="57"/>
      <c r="R1745" s="57"/>
      <c r="S1745" s="57"/>
      <c r="T1745" s="57"/>
      <c r="U1745" s="57"/>
    </row>
    <row r="1746" spans="1:21">
      <c r="A1746" s="57"/>
      <c r="B1746" s="179">
        <v>43014</v>
      </c>
      <c r="C1746" s="108" t="s">
        <v>514</v>
      </c>
      <c r="D1746" s="108" t="s">
        <v>500</v>
      </c>
      <c r="E1746" s="108" t="s">
        <v>520</v>
      </c>
      <c r="F1746" s="108" t="s">
        <v>2164</v>
      </c>
      <c r="G1746" s="180">
        <v>981.53969999999993</v>
      </c>
      <c r="H1746" s="180">
        <v>2652.81</v>
      </c>
      <c r="I1746" s="57"/>
      <c r="J1746" s="57"/>
      <c r="K1746" s="57"/>
      <c r="L1746" s="57"/>
      <c r="M1746" s="57"/>
      <c r="N1746" s="57"/>
      <c r="O1746" s="57"/>
      <c r="P1746" s="57"/>
      <c r="Q1746" s="57"/>
      <c r="R1746" s="57"/>
      <c r="S1746" s="57"/>
      <c r="T1746" s="57"/>
      <c r="U1746" s="57"/>
    </row>
    <row r="1747" spans="1:21">
      <c r="A1747" s="57"/>
      <c r="B1747" s="179">
        <v>43456</v>
      </c>
      <c r="C1747" s="108" t="s">
        <v>496</v>
      </c>
      <c r="D1747" s="108" t="s">
        <v>507</v>
      </c>
      <c r="E1747" s="108" t="s">
        <v>569</v>
      </c>
      <c r="F1747" s="108" t="s">
        <v>2165</v>
      </c>
      <c r="G1747" s="180">
        <v>3727.4616500000002</v>
      </c>
      <c r="H1747" s="180">
        <v>3986.59</v>
      </c>
      <c r="I1747" s="57"/>
      <c r="J1747" s="57"/>
      <c r="K1747" s="57"/>
      <c r="L1747" s="57"/>
      <c r="M1747" s="57"/>
      <c r="N1747" s="57"/>
      <c r="O1747" s="57"/>
      <c r="P1747" s="57"/>
      <c r="Q1747" s="57"/>
      <c r="R1747" s="57"/>
      <c r="S1747" s="57"/>
      <c r="T1747" s="57"/>
      <c r="U1747" s="57"/>
    </row>
    <row r="1748" spans="1:21">
      <c r="A1748" s="57"/>
      <c r="B1748" s="179">
        <v>43020</v>
      </c>
      <c r="C1748" s="108" t="s">
        <v>496</v>
      </c>
      <c r="D1748" s="108" t="s">
        <v>507</v>
      </c>
      <c r="E1748" s="108" t="s">
        <v>498</v>
      </c>
      <c r="F1748" s="108" t="s">
        <v>2166</v>
      </c>
      <c r="G1748" s="180">
        <v>5599.6191999999992</v>
      </c>
      <c r="H1748" s="180">
        <v>9490.8799999999992</v>
      </c>
      <c r="I1748" s="57"/>
      <c r="J1748" s="57"/>
      <c r="K1748" s="57"/>
      <c r="L1748" s="57"/>
      <c r="M1748" s="57"/>
      <c r="N1748" s="57"/>
      <c r="O1748" s="57"/>
      <c r="P1748" s="57"/>
      <c r="Q1748" s="57"/>
      <c r="R1748" s="57"/>
      <c r="S1748" s="57"/>
      <c r="T1748" s="57"/>
      <c r="U1748" s="57"/>
    </row>
    <row r="1749" spans="1:21">
      <c r="A1749" s="57"/>
      <c r="B1749" s="179">
        <v>43307</v>
      </c>
      <c r="C1749" s="108" t="s">
        <v>115</v>
      </c>
      <c r="D1749" s="108" t="s">
        <v>404</v>
      </c>
      <c r="E1749" s="108" t="s">
        <v>535</v>
      </c>
      <c r="F1749" s="108" t="s">
        <v>2167</v>
      </c>
      <c r="G1749" s="180">
        <v>944.04719999999986</v>
      </c>
      <c r="H1749" s="180">
        <v>1600.08</v>
      </c>
      <c r="I1749" s="57"/>
      <c r="J1749" s="57"/>
      <c r="K1749" s="57"/>
      <c r="L1749" s="57"/>
      <c r="M1749" s="57"/>
      <c r="N1749" s="57"/>
      <c r="O1749" s="57"/>
      <c r="P1749" s="57"/>
      <c r="Q1749" s="57"/>
      <c r="R1749" s="57"/>
      <c r="S1749" s="57"/>
      <c r="T1749" s="57"/>
      <c r="U1749" s="57"/>
    </row>
    <row r="1750" spans="1:21">
      <c r="A1750" s="57"/>
      <c r="B1750" s="179">
        <v>42820</v>
      </c>
      <c r="C1750" s="108" t="s">
        <v>514</v>
      </c>
      <c r="D1750" s="108" t="s">
        <v>510</v>
      </c>
      <c r="E1750" s="108" t="s">
        <v>562</v>
      </c>
      <c r="F1750" s="108" t="s">
        <v>2168</v>
      </c>
      <c r="G1750" s="180">
        <v>2736.1545000000001</v>
      </c>
      <c r="H1750" s="180">
        <v>4637.55</v>
      </c>
      <c r="I1750" s="57"/>
      <c r="J1750" s="57"/>
      <c r="K1750" s="57"/>
      <c r="L1750" s="57"/>
      <c r="M1750" s="57"/>
      <c r="N1750" s="57"/>
      <c r="O1750" s="57"/>
      <c r="P1750" s="57"/>
      <c r="Q1750" s="57"/>
      <c r="R1750" s="57"/>
      <c r="S1750" s="57"/>
      <c r="T1750" s="57"/>
      <c r="U1750" s="57"/>
    </row>
    <row r="1751" spans="1:21">
      <c r="A1751" s="57"/>
      <c r="B1751" s="179">
        <v>43175</v>
      </c>
      <c r="C1751" s="108" t="s">
        <v>108</v>
      </c>
      <c r="D1751" s="108" t="s">
        <v>526</v>
      </c>
      <c r="E1751" s="108" t="s">
        <v>562</v>
      </c>
      <c r="F1751" s="108" t="s">
        <v>2169</v>
      </c>
      <c r="G1751" s="180">
        <v>4363.1797999999999</v>
      </c>
      <c r="H1751" s="180">
        <v>7395.22</v>
      </c>
      <c r="I1751" s="57"/>
      <c r="J1751" s="57"/>
      <c r="K1751" s="57"/>
      <c r="L1751" s="57"/>
      <c r="M1751" s="57"/>
      <c r="N1751" s="57"/>
      <c r="O1751" s="57"/>
      <c r="P1751" s="57"/>
      <c r="Q1751" s="57"/>
      <c r="R1751" s="57"/>
      <c r="S1751" s="57"/>
      <c r="T1751" s="57"/>
      <c r="U1751" s="57"/>
    </row>
    <row r="1752" spans="1:21">
      <c r="A1752" s="57"/>
      <c r="B1752" s="179">
        <v>43024</v>
      </c>
      <c r="C1752" s="108" t="s">
        <v>514</v>
      </c>
      <c r="D1752" s="108" t="s">
        <v>526</v>
      </c>
      <c r="E1752" s="108" t="s">
        <v>522</v>
      </c>
      <c r="F1752" s="108" t="s">
        <v>543</v>
      </c>
      <c r="G1752" s="180">
        <v>5137.5224000000007</v>
      </c>
      <c r="H1752" s="180">
        <v>7555.18</v>
      </c>
      <c r="I1752" s="57"/>
      <c r="J1752" s="57"/>
      <c r="K1752" s="57"/>
      <c r="L1752" s="57"/>
      <c r="M1752" s="57"/>
      <c r="N1752" s="57"/>
      <c r="O1752" s="57"/>
      <c r="P1752" s="57"/>
      <c r="Q1752" s="57"/>
      <c r="R1752" s="57"/>
      <c r="S1752" s="57"/>
      <c r="T1752" s="57"/>
      <c r="U1752" s="57"/>
    </row>
    <row r="1753" spans="1:21">
      <c r="A1753" s="57"/>
      <c r="B1753" s="179">
        <v>43301</v>
      </c>
      <c r="C1753" s="108" t="s">
        <v>503</v>
      </c>
      <c r="D1753" s="108" t="s">
        <v>500</v>
      </c>
      <c r="E1753" s="108" t="s">
        <v>535</v>
      </c>
      <c r="F1753" s="108" t="s">
        <v>2170</v>
      </c>
      <c r="G1753" s="180">
        <v>4411.0878000000002</v>
      </c>
      <c r="H1753" s="180">
        <v>7476.42</v>
      </c>
      <c r="I1753" s="57"/>
      <c r="J1753" s="57"/>
      <c r="K1753" s="57"/>
      <c r="L1753" s="57"/>
      <c r="M1753" s="57"/>
      <c r="N1753" s="57"/>
      <c r="O1753" s="57"/>
      <c r="P1753" s="57"/>
      <c r="Q1753" s="57"/>
      <c r="R1753" s="57"/>
      <c r="S1753" s="57"/>
      <c r="T1753" s="57"/>
      <c r="U1753" s="57"/>
    </row>
    <row r="1754" spans="1:21">
      <c r="A1754" s="57"/>
      <c r="B1754" s="179">
        <v>42925</v>
      </c>
      <c r="C1754" s="108" t="s">
        <v>503</v>
      </c>
      <c r="D1754" s="108" t="s">
        <v>507</v>
      </c>
      <c r="E1754" s="108" t="s">
        <v>569</v>
      </c>
      <c r="F1754" s="108" t="s">
        <v>2171</v>
      </c>
      <c r="G1754" s="180">
        <v>2437.0160999999998</v>
      </c>
      <c r="H1754" s="180">
        <v>6586.53</v>
      </c>
      <c r="I1754" s="57"/>
      <c r="J1754" s="57"/>
      <c r="K1754" s="57"/>
      <c r="L1754" s="57"/>
      <c r="M1754" s="57"/>
      <c r="N1754" s="57"/>
      <c r="O1754" s="57"/>
      <c r="P1754" s="57"/>
      <c r="Q1754" s="57"/>
      <c r="R1754" s="57"/>
      <c r="S1754" s="57"/>
      <c r="T1754" s="57"/>
      <c r="U1754" s="57"/>
    </row>
    <row r="1755" spans="1:21">
      <c r="A1755" s="57"/>
      <c r="B1755" s="179">
        <v>43361</v>
      </c>
      <c r="C1755" s="108" t="s">
        <v>108</v>
      </c>
      <c r="D1755" s="108" t="s">
        <v>500</v>
      </c>
      <c r="E1755" s="108" t="s">
        <v>530</v>
      </c>
      <c r="F1755" s="108" t="s">
        <v>2172</v>
      </c>
      <c r="G1755" s="180">
        <v>5773.1677</v>
      </c>
      <c r="H1755" s="180">
        <v>9785.0300000000007</v>
      </c>
      <c r="I1755" s="57"/>
      <c r="J1755" s="57"/>
      <c r="K1755" s="57"/>
      <c r="L1755" s="57"/>
      <c r="M1755" s="57"/>
      <c r="N1755" s="57"/>
      <c r="O1755" s="57"/>
      <c r="P1755" s="57"/>
      <c r="Q1755" s="57"/>
      <c r="R1755" s="57"/>
      <c r="S1755" s="57"/>
      <c r="T1755" s="57"/>
      <c r="U1755" s="57"/>
    </row>
    <row r="1756" spans="1:21">
      <c r="A1756" s="57"/>
      <c r="B1756" s="179">
        <v>43064</v>
      </c>
      <c r="C1756" s="108" t="s">
        <v>496</v>
      </c>
      <c r="D1756" s="108" t="s">
        <v>404</v>
      </c>
      <c r="E1756" s="108" t="s">
        <v>522</v>
      </c>
      <c r="F1756" s="108" t="s">
        <v>2173</v>
      </c>
      <c r="G1756" s="180">
        <v>1332.1132</v>
      </c>
      <c r="H1756" s="180">
        <v>1958.99</v>
      </c>
      <c r="I1756" s="57"/>
      <c r="J1756" s="57"/>
      <c r="K1756" s="57"/>
      <c r="L1756" s="57"/>
      <c r="M1756" s="57"/>
      <c r="N1756" s="57"/>
      <c r="O1756" s="57"/>
      <c r="P1756" s="57"/>
      <c r="Q1756" s="57"/>
      <c r="R1756" s="57"/>
      <c r="S1756" s="57"/>
      <c r="T1756" s="57"/>
      <c r="U1756" s="57"/>
    </row>
    <row r="1757" spans="1:21">
      <c r="A1757" s="57"/>
      <c r="B1757" s="179">
        <v>43221</v>
      </c>
      <c r="C1757" s="108" t="s">
        <v>496</v>
      </c>
      <c r="D1757" s="108" t="s">
        <v>497</v>
      </c>
      <c r="E1757" s="108" t="s">
        <v>508</v>
      </c>
      <c r="F1757" s="108" t="s">
        <v>2174</v>
      </c>
      <c r="G1757" s="180">
        <v>3877.4780000000005</v>
      </c>
      <c r="H1757" s="180">
        <v>7049.96</v>
      </c>
      <c r="I1757" s="57"/>
      <c r="J1757" s="57"/>
      <c r="K1757" s="57"/>
      <c r="L1757" s="57"/>
      <c r="M1757" s="57"/>
      <c r="N1757" s="57"/>
      <c r="O1757" s="57"/>
      <c r="P1757" s="57"/>
      <c r="Q1757" s="57"/>
      <c r="R1757" s="57"/>
      <c r="S1757" s="57"/>
      <c r="T1757" s="57"/>
      <c r="U1757" s="57"/>
    </row>
    <row r="1758" spans="1:21">
      <c r="A1758" s="57"/>
      <c r="B1758" s="179">
        <v>42944</v>
      </c>
      <c r="C1758" s="108" t="s">
        <v>503</v>
      </c>
      <c r="D1758" s="108" t="s">
        <v>500</v>
      </c>
      <c r="E1758" s="108" t="s">
        <v>508</v>
      </c>
      <c r="F1758" s="108" t="s">
        <v>2175</v>
      </c>
      <c r="G1758" s="180">
        <v>2875.1250000000005</v>
      </c>
      <c r="H1758" s="180">
        <v>5227.5</v>
      </c>
      <c r="I1758" s="57"/>
      <c r="J1758" s="57"/>
      <c r="K1758" s="57"/>
      <c r="L1758" s="57"/>
      <c r="M1758" s="57"/>
      <c r="N1758" s="57"/>
      <c r="O1758" s="57"/>
      <c r="P1758" s="57"/>
      <c r="Q1758" s="57"/>
      <c r="R1758" s="57"/>
      <c r="S1758" s="57"/>
      <c r="T1758" s="57"/>
      <c r="U1758" s="57"/>
    </row>
    <row r="1759" spans="1:21">
      <c r="A1759" s="57"/>
      <c r="B1759" s="179">
        <v>43184</v>
      </c>
      <c r="C1759" s="108" t="s">
        <v>496</v>
      </c>
      <c r="D1759" s="108" t="s">
        <v>500</v>
      </c>
      <c r="E1759" s="108" t="s">
        <v>522</v>
      </c>
      <c r="F1759" s="108" t="s">
        <v>2176</v>
      </c>
      <c r="G1759" s="180">
        <v>2360.19</v>
      </c>
      <c r="H1759" s="180">
        <v>3146.92</v>
      </c>
      <c r="I1759" s="57"/>
      <c r="J1759" s="57"/>
      <c r="K1759" s="57"/>
      <c r="L1759" s="57"/>
      <c r="M1759" s="57"/>
      <c r="N1759" s="57"/>
      <c r="O1759" s="57"/>
      <c r="P1759" s="57"/>
      <c r="Q1759" s="57"/>
      <c r="R1759" s="57"/>
      <c r="S1759" s="57"/>
      <c r="T1759" s="57"/>
      <c r="U1759" s="57"/>
    </row>
    <row r="1760" spans="1:21">
      <c r="A1760" s="57"/>
      <c r="B1760" s="179">
        <v>42800</v>
      </c>
      <c r="C1760" s="108" t="s">
        <v>514</v>
      </c>
      <c r="D1760" s="108" t="s">
        <v>528</v>
      </c>
      <c r="E1760" s="108" t="s">
        <v>520</v>
      </c>
      <c r="F1760" s="108" t="s">
        <v>2177</v>
      </c>
      <c r="G1760" s="180">
        <v>1880.9747999999997</v>
      </c>
      <c r="H1760" s="180">
        <v>4374.3599999999997</v>
      </c>
      <c r="I1760" s="57"/>
      <c r="J1760" s="57"/>
      <c r="K1760" s="57"/>
      <c r="L1760" s="57"/>
      <c r="M1760" s="57"/>
      <c r="N1760" s="57"/>
      <c r="O1760" s="57"/>
      <c r="P1760" s="57"/>
      <c r="Q1760" s="57"/>
      <c r="R1760" s="57"/>
      <c r="S1760" s="57"/>
      <c r="T1760" s="57"/>
      <c r="U1760" s="57"/>
    </row>
    <row r="1761" spans="1:21">
      <c r="A1761" s="57"/>
      <c r="B1761" s="179">
        <v>43115</v>
      </c>
      <c r="C1761" s="108" t="s">
        <v>108</v>
      </c>
      <c r="D1761" s="108" t="s">
        <v>528</v>
      </c>
      <c r="E1761" s="108" t="s">
        <v>520</v>
      </c>
      <c r="F1761" s="108" t="s">
        <v>2178</v>
      </c>
      <c r="G1761" s="180">
        <v>2585.06</v>
      </c>
      <c r="H1761" s="180">
        <v>4457</v>
      </c>
      <c r="I1761" s="57"/>
      <c r="J1761" s="57"/>
      <c r="K1761" s="57"/>
      <c r="L1761" s="57"/>
      <c r="M1761" s="57"/>
      <c r="N1761" s="57"/>
      <c r="O1761" s="57"/>
      <c r="P1761" s="57"/>
      <c r="Q1761" s="57"/>
      <c r="R1761" s="57"/>
      <c r="S1761" s="57"/>
      <c r="T1761" s="57"/>
      <c r="U1761" s="57"/>
    </row>
    <row r="1762" spans="1:21">
      <c r="A1762" s="57"/>
      <c r="B1762" s="179">
        <v>42757</v>
      </c>
      <c r="C1762" s="108" t="s">
        <v>514</v>
      </c>
      <c r="D1762" s="108" t="s">
        <v>500</v>
      </c>
      <c r="E1762" s="108" t="s">
        <v>535</v>
      </c>
      <c r="F1762" s="108" t="s">
        <v>2179</v>
      </c>
      <c r="G1762" s="180">
        <v>1334.4362000000001</v>
      </c>
      <c r="H1762" s="180">
        <v>3103.34</v>
      </c>
      <c r="I1762" s="57"/>
      <c r="J1762" s="57"/>
      <c r="K1762" s="57"/>
      <c r="L1762" s="57"/>
      <c r="M1762" s="57"/>
      <c r="N1762" s="57"/>
      <c r="O1762" s="57"/>
      <c r="P1762" s="57"/>
      <c r="Q1762" s="57"/>
      <c r="R1762" s="57"/>
      <c r="S1762" s="57"/>
      <c r="T1762" s="57"/>
      <c r="U1762" s="57"/>
    </row>
    <row r="1763" spans="1:21">
      <c r="A1763" s="57"/>
      <c r="B1763" s="179">
        <v>43209</v>
      </c>
      <c r="C1763" s="108" t="s">
        <v>514</v>
      </c>
      <c r="D1763" s="108" t="s">
        <v>507</v>
      </c>
      <c r="E1763" s="108" t="s">
        <v>569</v>
      </c>
      <c r="F1763" s="108" t="s">
        <v>1184</v>
      </c>
      <c r="G1763" s="180">
        <v>231.82599999999996</v>
      </c>
      <c r="H1763" s="180">
        <v>399.7</v>
      </c>
      <c r="I1763" s="57"/>
      <c r="J1763" s="57"/>
      <c r="K1763" s="57"/>
      <c r="L1763" s="57"/>
      <c r="M1763" s="57"/>
      <c r="N1763" s="57"/>
      <c r="O1763" s="57"/>
      <c r="P1763" s="57"/>
      <c r="Q1763" s="57"/>
      <c r="R1763" s="57"/>
      <c r="S1763" s="57"/>
      <c r="T1763" s="57"/>
      <c r="U1763" s="57"/>
    </row>
    <row r="1764" spans="1:21">
      <c r="A1764" s="57"/>
      <c r="B1764" s="179">
        <v>42917</v>
      </c>
      <c r="C1764" s="108" t="s">
        <v>514</v>
      </c>
      <c r="D1764" s="108" t="s">
        <v>504</v>
      </c>
      <c r="E1764" s="108" t="s">
        <v>569</v>
      </c>
      <c r="F1764" s="108" t="s">
        <v>2180</v>
      </c>
      <c r="G1764" s="180">
        <v>2807.01</v>
      </c>
      <c r="H1764" s="180">
        <v>6237.8</v>
      </c>
      <c r="I1764" s="57"/>
      <c r="J1764" s="57"/>
      <c r="K1764" s="57"/>
      <c r="L1764" s="57"/>
      <c r="M1764" s="57"/>
      <c r="N1764" s="57"/>
      <c r="O1764" s="57"/>
      <c r="P1764" s="57"/>
      <c r="Q1764" s="57"/>
      <c r="R1764" s="57"/>
      <c r="S1764" s="57"/>
      <c r="T1764" s="57"/>
      <c r="U1764" s="57"/>
    </row>
    <row r="1765" spans="1:21">
      <c r="A1765" s="57"/>
      <c r="B1765" s="179">
        <v>43133</v>
      </c>
      <c r="C1765" s="108" t="s">
        <v>514</v>
      </c>
      <c r="D1765" s="108" t="s">
        <v>528</v>
      </c>
      <c r="E1765" s="108" t="s">
        <v>537</v>
      </c>
      <c r="F1765" s="108" t="s">
        <v>2181</v>
      </c>
      <c r="G1765" s="180">
        <v>7.4104000000000001</v>
      </c>
      <c r="H1765" s="180">
        <v>12.56</v>
      </c>
      <c r="I1765" s="57"/>
      <c r="J1765" s="57"/>
      <c r="K1765" s="57"/>
      <c r="L1765" s="57"/>
      <c r="M1765" s="57"/>
      <c r="N1765" s="57"/>
      <c r="O1765" s="57"/>
      <c r="P1765" s="57"/>
      <c r="Q1765" s="57"/>
      <c r="R1765" s="57"/>
      <c r="S1765" s="57"/>
      <c r="T1765" s="57"/>
      <c r="U1765" s="57"/>
    </row>
    <row r="1766" spans="1:21">
      <c r="A1766" s="57"/>
      <c r="B1766" s="179">
        <v>43011</v>
      </c>
      <c r="C1766" s="108" t="s">
        <v>514</v>
      </c>
      <c r="D1766" s="108" t="s">
        <v>504</v>
      </c>
      <c r="E1766" s="108" t="s">
        <v>569</v>
      </c>
      <c r="F1766" s="108" t="s">
        <v>2182</v>
      </c>
      <c r="G1766" s="180">
        <v>387.57099999999997</v>
      </c>
      <c r="H1766" s="180">
        <v>656.9</v>
      </c>
      <c r="I1766" s="57"/>
      <c r="J1766" s="57"/>
      <c r="K1766" s="57"/>
      <c r="L1766" s="57"/>
      <c r="M1766" s="57"/>
      <c r="N1766" s="57"/>
      <c r="O1766" s="57"/>
      <c r="P1766" s="57"/>
      <c r="Q1766" s="57"/>
      <c r="R1766" s="57"/>
      <c r="S1766" s="57"/>
      <c r="T1766" s="57"/>
      <c r="U1766" s="57"/>
    </row>
    <row r="1767" spans="1:21">
      <c r="A1767" s="57"/>
      <c r="B1767" s="179">
        <v>43449</v>
      </c>
      <c r="C1767" s="108" t="s">
        <v>496</v>
      </c>
      <c r="D1767" s="108" t="s">
        <v>404</v>
      </c>
      <c r="E1767" s="108" t="s">
        <v>498</v>
      </c>
      <c r="F1767" s="108" t="s">
        <v>2183</v>
      </c>
      <c r="G1767" s="180">
        <v>1378.5929000000001</v>
      </c>
      <c r="H1767" s="180">
        <v>3206.03</v>
      </c>
      <c r="I1767" s="57"/>
      <c r="J1767" s="57"/>
      <c r="K1767" s="57"/>
      <c r="L1767" s="57"/>
      <c r="M1767" s="57"/>
      <c r="N1767" s="57"/>
      <c r="O1767" s="57"/>
      <c r="P1767" s="57"/>
      <c r="Q1767" s="57"/>
      <c r="R1767" s="57"/>
      <c r="S1767" s="57"/>
      <c r="T1767" s="57"/>
      <c r="U1767" s="57"/>
    </row>
    <row r="1768" spans="1:21">
      <c r="A1768" s="57"/>
      <c r="B1768" s="179">
        <v>42826</v>
      </c>
      <c r="C1768" s="108" t="s">
        <v>514</v>
      </c>
      <c r="D1768" s="108" t="s">
        <v>526</v>
      </c>
      <c r="E1768" s="108" t="s">
        <v>522</v>
      </c>
      <c r="F1768" s="108" t="s">
        <v>2184</v>
      </c>
      <c r="G1768" s="180">
        <v>1908.7650000000001</v>
      </c>
      <c r="H1768" s="180">
        <v>4241.7</v>
      </c>
      <c r="I1768" s="57"/>
      <c r="J1768" s="57"/>
      <c r="K1768" s="57"/>
      <c r="L1768" s="57"/>
      <c r="M1768" s="57"/>
      <c r="N1768" s="57"/>
      <c r="O1768" s="57"/>
      <c r="P1768" s="57"/>
      <c r="Q1768" s="57"/>
      <c r="R1768" s="57"/>
      <c r="S1768" s="57"/>
      <c r="T1768" s="57"/>
      <c r="U1768" s="57"/>
    </row>
    <row r="1769" spans="1:21">
      <c r="A1769" s="57"/>
      <c r="B1769" s="179">
        <v>43375</v>
      </c>
      <c r="C1769" s="108" t="s">
        <v>115</v>
      </c>
      <c r="D1769" s="108" t="s">
        <v>404</v>
      </c>
      <c r="E1769" s="108" t="s">
        <v>505</v>
      </c>
      <c r="F1769" s="108" t="s">
        <v>2185</v>
      </c>
      <c r="G1769" s="180">
        <v>4428.5120000000006</v>
      </c>
      <c r="H1769" s="180">
        <v>8051.84</v>
      </c>
      <c r="I1769" s="57"/>
      <c r="J1769" s="57"/>
      <c r="K1769" s="57"/>
      <c r="L1769" s="57"/>
      <c r="M1769" s="57"/>
      <c r="N1769" s="57"/>
      <c r="O1769" s="57"/>
      <c r="P1769" s="57"/>
      <c r="Q1769" s="57"/>
      <c r="R1769" s="57"/>
      <c r="S1769" s="57"/>
      <c r="T1769" s="57"/>
      <c r="U1769" s="57"/>
    </row>
    <row r="1770" spans="1:21">
      <c r="A1770" s="57"/>
      <c r="B1770" s="179">
        <v>42953</v>
      </c>
      <c r="C1770" s="108" t="s">
        <v>115</v>
      </c>
      <c r="D1770" s="108" t="s">
        <v>526</v>
      </c>
      <c r="E1770" s="108" t="s">
        <v>501</v>
      </c>
      <c r="F1770" s="108" t="s">
        <v>2186</v>
      </c>
      <c r="G1770" s="180">
        <v>1254.2889</v>
      </c>
      <c r="H1770" s="180">
        <v>3389.97</v>
      </c>
      <c r="I1770" s="57"/>
      <c r="J1770" s="57"/>
      <c r="K1770" s="57"/>
      <c r="L1770" s="57"/>
      <c r="M1770" s="57"/>
      <c r="N1770" s="57"/>
      <c r="O1770" s="57"/>
      <c r="P1770" s="57"/>
      <c r="Q1770" s="57"/>
      <c r="R1770" s="57"/>
      <c r="S1770" s="57"/>
      <c r="T1770" s="57"/>
      <c r="U1770" s="57"/>
    </row>
    <row r="1771" spans="1:21">
      <c r="A1771" s="57"/>
      <c r="B1771" s="179">
        <v>43353</v>
      </c>
      <c r="C1771" s="108" t="s">
        <v>514</v>
      </c>
      <c r="D1771" s="108" t="s">
        <v>507</v>
      </c>
      <c r="E1771" s="108" t="s">
        <v>530</v>
      </c>
      <c r="F1771" s="108" t="s">
        <v>2187</v>
      </c>
      <c r="G1771" s="180">
        <v>4252.9369999999999</v>
      </c>
      <c r="H1771" s="180">
        <v>7332.65</v>
      </c>
      <c r="I1771" s="57"/>
      <c r="J1771" s="57"/>
      <c r="K1771" s="57"/>
      <c r="L1771" s="57"/>
      <c r="M1771" s="57"/>
      <c r="N1771" s="57"/>
      <c r="O1771" s="57"/>
      <c r="P1771" s="57"/>
      <c r="Q1771" s="57"/>
      <c r="R1771" s="57"/>
      <c r="S1771" s="57"/>
      <c r="T1771" s="57"/>
      <c r="U1771" s="57"/>
    </row>
    <row r="1772" spans="1:21">
      <c r="A1772" s="57"/>
      <c r="B1772" s="179">
        <v>42839</v>
      </c>
      <c r="C1772" s="108" t="s">
        <v>115</v>
      </c>
      <c r="D1772" s="108" t="s">
        <v>507</v>
      </c>
      <c r="E1772" s="108" t="s">
        <v>498</v>
      </c>
      <c r="F1772" s="108" t="s">
        <v>2188</v>
      </c>
      <c r="G1772" s="180">
        <v>6221.9201000000003</v>
      </c>
      <c r="H1772" s="180">
        <v>6654.46</v>
      </c>
      <c r="I1772" s="57"/>
      <c r="J1772" s="57"/>
      <c r="K1772" s="57"/>
      <c r="L1772" s="57"/>
      <c r="M1772" s="57"/>
      <c r="N1772" s="57"/>
      <c r="O1772" s="57"/>
      <c r="P1772" s="57"/>
      <c r="Q1772" s="57"/>
      <c r="R1772" s="57"/>
      <c r="S1772" s="57"/>
      <c r="T1772" s="57"/>
      <c r="U1772" s="57"/>
    </row>
    <row r="1773" spans="1:21">
      <c r="A1773" s="57"/>
      <c r="B1773" s="179">
        <v>43318</v>
      </c>
      <c r="C1773" s="108" t="s">
        <v>514</v>
      </c>
      <c r="D1773" s="108" t="s">
        <v>510</v>
      </c>
      <c r="E1773" s="108" t="s">
        <v>569</v>
      </c>
      <c r="F1773" s="108" t="s">
        <v>2189</v>
      </c>
      <c r="G1773" s="180">
        <v>540.80939999999998</v>
      </c>
      <c r="H1773" s="180">
        <v>932.43</v>
      </c>
      <c r="I1773" s="57"/>
      <c r="J1773" s="57"/>
      <c r="K1773" s="57"/>
      <c r="L1773" s="57"/>
      <c r="M1773" s="57"/>
      <c r="N1773" s="57"/>
      <c r="O1773" s="57"/>
      <c r="P1773" s="57"/>
      <c r="Q1773" s="57"/>
      <c r="R1773" s="57"/>
      <c r="S1773" s="57"/>
      <c r="T1773" s="57"/>
      <c r="U1773" s="57"/>
    </row>
    <row r="1774" spans="1:21">
      <c r="A1774" s="57"/>
      <c r="B1774" s="179">
        <v>42737</v>
      </c>
      <c r="C1774" s="108" t="s">
        <v>496</v>
      </c>
      <c r="D1774" s="108" t="s">
        <v>528</v>
      </c>
      <c r="E1774" s="108" t="s">
        <v>501</v>
      </c>
      <c r="F1774" s="108" t="s">
        <v>2190</v>
      </c>
      <c r="G1774" s="180">
        <v>2423.7455000000004</v>
      </c>
      <c r="H1774" s="180">
        <v>4406.8100000000004</v>
      </c>
      <c r="I1774" s="57"/>
      <c r="J1774" s="57"/>
      <c r="K1774" s="57"/>
      <c r="L1774" s="57"/>
      <c r="M1774" s="57"/>
      <c r="N1774" s="57"/>
      <c r="O1774" s="57"/>
      <c r="P1774" s="57"/>
      <c r="Q1774" s="57"/>
      <c r="R1774" s="57"/>
      <c r="S1774" s="57"/>
      <c r="T1774" s="57"/>
      <c r="U1774" s="57"/>
    </row>
    <row r="1775" spans="1:21">
      <c r="A1775" s="57"/>
      <c r="B1775" s="179">
        <v>43432</v>
      </c>
      <c r="C1775" s="108" t="s">
        <v>514</v>
      </c>
      <c r="D1775" s="108" t="s">
        <v>497</v>
      </c>
      <c r="E1775" s="108" t="s">
        <v>535</v>
      </c>
      <c r="F1775" s="108" t="s">
        <v>2191</v>
      </c>
      <c r="G1775" s="180">
        <v>150.73850000000002</v>
      </c>
      <c r="H1775" s="180">
        <v>274.07</v>
      </c>
      <c r="I1775" s="57"/>
      <c r="J1775" s="57"/>
      <c r="K1775" s="57"/>
      <c r="L1775" s="57"/>
      <c r="M1775" s="57"/>
      <c r="N1775" s="57"/>
      <c r="O1775" s="57"/>
      <c r="P1775" s="57"/>
      <c r="Q1775" s="57"/>
      <c r="R1775" s="57"/>
      <c r="S1775" s="57"/>
      <c r="T1775" s="57"/>
      <c r="U1775" s="57"/>
    </row>
    <row r="1776" spans="1:21">
      <c r="A1776" s="57"/>
      <c r="B1776" s="179">
        <v>42876</v>
      </c>
      <c r="C1776" s="108" t="s">
        <v>496</v>
      </c>
      <c r="D1776" s="108" t="s">
        <v>507</v>
      </c>
      <c r="E1776" s="108" t="s">
        <v>520</v>
      </c>
      <c r="F1776" s="108" t="s">
        <v>2192</v>
      </c>
      <c r="G1776" s="180">
        <v>268.97250000000003</v>
      </c>
      <c r="H1776" s="180">
        <v>358.63</v>
      </c>
      <c r="I1776" s="57"/>
      <c r="J1776" s="57"/>
      <c r="K1776" s="57"/>
      <c r="L1776" s="57"/>
      <c r="M1776" s="57"/>
      <c r="N1776" s="57"/>
      <c r="O1776" s="57"/>
      <c r="P1776" s="57"/>
      <c r="Q1776" s="57"/>
      <c r="R1776" s="57"/>
      <c r="S1776" s="57"/>
      <c r="T1776" s="57"/>
      <c r="U1776" s="57"/>
    </row>
    <row r="1777" spans="1:21">
      <c r="A1777" s="57"/>
      <c r="B1777" s="179">
        <v>43341</v>
      </c>
      <c r="C1777" s="108" t="s">
        <v>108</v>
      </c>
      <c r="D1777" s="108" t="s">
        <v>504</v>
      </c>
      <c r="E1777" s="108" t="s">
        <v>508</v>
      </c>
      <c r="F1777" s="108" t="s">
        <v>2193</v>
      </c>
      <c r="G1777" s="180">
        <v>1451.1935000000001</v>
      </c>
      <c r="H1777" s="180">
        <v>2459.65</v>
      </c>
      <c r="I1777" s="57"/>
      <c r="J1777" s="57"/>
      <c r="K1777" s="57"/>
      <c r="L1777" s="57"/>
      <c r="M1777" s="57"/>
      <c r="N1777" s="57"/>
      <c r="O1777" s="57"/>
      <c r="P1777" s="57"/>
      <c r="Q1777" s="57"/>
      <c r="R1777" s="57"/>
      <c r="S1777" s="57"/>
      <c r="T1777" s="57"/>
      <c r="U1777" s="57"/>
    </row>
    <row r="1778" spans="1:21">
      <c r="A1778" s="57"/>
      <c r="B1778" s="179">
        <v>43066</v>
      </c>
      <c r="C1778" s="108" t="s">
        <v>514</v>
      </c>
      <c r="D1778" s="108" t="s">
        <v>404</v>
      </c>
      <c r="E1778" s="108" t="s">
        <v>522</v>
      </c>
      <c r="F1778" s="108" t="s">
        <v>2194</v>
      </c>
      <c r="G1778" s="180">
        <v>4085.2581000000005</v>
      </c>
      <c r="H1778" s="180">
        <v>4369.26</v>
      </c>
      <c r="I1778" s="57"/>
      <c r="J1778" s="57"/>
      <c r="K1778" s="57"/>
      <c r="L1778" s="57"/>
      <c r="M1778" s="57"/>
      <c r="N1778" s="57"/>
      <c r="O1778" s="57"/>
      <c r="P1778" s="57"/>
      <c r="Q1778" s="57"/>
      <c r="R1778" s="57"/>
      <c r="S1778" s="57"/>
      <c r="T1778" s="57"/>
      <c r="U1778" s="57"/>
    </row>
    <row r="1779" spans="1:21">
      <c r="A1779" s="57"/>
      <c r="B1779" s="179">
        <v>43340</v>
      </c>
      <c r="C1779" s="108" t="s">
        <v>115</v>
      </c>
      <c r="D1779" s="108" t="s">
        <v>510</v>
      </c>
      <c r="E1779" s="108" t="s">
        <v>520</v>
      </c>
      <c r="F1779" s="108" t="s">
        <v>2195</v>
      </c>
      <c r="G1779" s="180">
        <v>489.07799999999997</v>
      </c>
      <c r="H1779" s="180">
        <v>1086.8399999999999</v>
      </c>
      <c r="I1779" s="57"/>
      <c r="J1779" s="57"/>
      <c r="K1779" s="57"/>
      <c r="L1779" s="57"/>
      <c r="M1779" s="57"/>
      <c r="N1779" s="57"/>
      <c r="O1779" s="57"/>
      <c r="P1779" s="57"/>
      <c r="Q1779" s="57"/>
      <c r="R1779" s="57"/>
      <c r="S1779" s="57"/>
      <c r="T1779" s="57"/>
      <c r="U1779" s="57"/>
    </row>
    <row r="1780" spans="1:21">
      <c r="A1780" s="57"/>
      <c r="B1780" s="179">
        <v>42737</v>
      </c>
      <c r="C1780" s="108" t="s">
        <v>514</v>
      </c>
      <c r="D1780" s="108" t="s">
        <v>497</v>
      </c>
      <c r="E1780" s="108" t="s">
        <v>524</v>
      </c>
      <c r="F1780" s="108" t="s">
        <v>2196</v>
      </c>
      <c r="G1780" s="180">
        <v>1373.6816000000001</v>
      </c>
      <c r="H1780" s="180">
        <v>2020.12</v>
      </c>
      <c r="I1780" s="57"/>
      <c r="J1780" s="57"/>
      <c r="K1780" s="57"/>
      <c r="L1780" s="57"/>
      <c r="M1780" s="57"/>
      <c r="N1780" s="57"/>
      <c r="O1780" s="57"/>
      <c r="P1780" s="57"/>
      <c r="Q1780" s="57"/>
      <c r="R1780" s="57"/>
      <c r="S1780" s="57"/>
      <c r="T1780" s="57"/>
      <c r="U1780" s="57"/>
    </row>
    <row r="1781" spans="1:21">
      <c r="A1781" s="57"/>
      <c r="B1781" s="179">
        <v>43305</v>
      </c>
      <c r="C1781" s="108" t="s">
        <v>503</v>
      </c>
      <c r="D1781" s="108" t="s">
        <v>507</v>
      </c>
      <c r="E1781" s="108" t="s">
        <v>530</v>
      </c>
      <c r="F1781" s="108" t="s">
        <v>2197</v>
      </c>
      <c r="G1781" s="180">
        <v>3807.9720000000002</v>
      </c>
      <c r="H1781" s="180">
        <v>8462.16</v>
      </c>
      <c r="I1781" s="57"/>
      <c r="J1781" s="57"/>
      <c r="K1781" s="57"/>
      <c r="L1781" s="57"/>
      <c r="M1781" s="57"/>
      <c r="N1781" s="57"/>
      <c r="O1781" s="57"/>
      <c r="P1781" s="57"/>
      <c r="Q1781" s="57"/>
      <c r="R1781" s="57"/>
      <c r="S1781" s="57"/>
      <c r="T1781" s="57"/>
      <c r="U1781" s="57"/>
    </row>
    <row r="1782" spans="1:21">
      <c r="A1782" s="57"/>
      <c r="B1782" s="179">
        <v>43070</v>
      </c>
      <c r="C1782" s="108" t="s">
        <v>503</v>
      </c>
      <c r="D1782" s="108" t="s">
        <v>404</v>
      </c>
      <c r="E1782" s="108" t="s">
        <v>537</v>
      </c>
      <c r="F1782" s="108" t="s">
        <v>2198</v>
      </c>
      <c r="G1782" s="180">
        <v>1459.52565</v>
      </c>
      <c r="H1782" s="180">
        <v>1560.99</v>
      </c>
      <c r="I1782" s="57"/>
      <c r="J1782" s="57"/>
      <c r="K1782" s="57"/>
      <c r="L1782" s="57"/>
      <c r="M1782" s="57"/>
      <c r="N1782" s="57"/>
      <c r="O1782" s="57"/>
      <c r="P1782" s="57"/>
      <c r="Q1782" s="57"/>
      <c r="R1782" s="57"/>
      <c r="S1782" s="57"/>
      <c r="T1782" s="57"/>
      <c r="U1782" s="57"/>
    </row>
    <row r="1783" spans="1:21">
      <c r="A1783" s="57"/>
      <c r="B1783" s="179">
        <v>43456</v>
      </c>
      <c r="C1783" s="108" t="s">
        <v>496</v>
      </c>
      <c r="D1783" s="108" t="s">
        <v>497</v>
      </c>
      <c r="E1783" s="108" t="s">
        <v>535</v>
      </c>
      <c r="F1783" s="108" t="s">
        <v>2199</v>
      </c>
      <c r="G1783" s="180">
        <v>3799.3032000000003</v>
      </c>
      <c r="H1783" s="180">
        <v>4317.3900000000003</v>
      </c>
      <c r="I1783" s="57"/>
      <c r="J1783" s="57"/>
      <c r="K1783" s="57"/>
      <c r="L1783" s="57"/>
      <c r="M1783" s="57"/>
      <c r="N1783" s="57"/>
      <c r="O1783" s="57"/>
      <c r="P1783" s="57"/>
      <c r="Q1783" s="57"/>
      <c r="R1783" s="57"/>
      <c r="S1783" s="57"/>
      <c r="T1783" s="57"/>
      <c r="U1783" s="57"/>
    </row>
    <row r="1784" spans="1:21">
      <c r="A1784" s="57"/>
      <c r="B1784" s="179">
        <v>42857</v>
      </c>
      <c r="C1784" s="108" t="s">
        <v>503</v>
      </c>
      <c r="D1784" s="108" t="s">
        <v>507</v>
      </c>
      <c r="E1784" s="108" t="s">
        <v>524</v>
      </c>
      <c r="F1784" s="108" t="s">
        <v>2200</v>
      </c>
      <c r="G1784" s="180">
        <v>2420.2440000000001</v>
      </c>
      <c r="H1784" s="180">
        <v>5378.32</v>
      </c>
      <c r="I1784" s="57"/>
      <c r="J1784" s="57"/>
      <c r="K1784" s="57"/>
      <c r="L1784" s="57"/>
      <c r="M1784" s="57"/>
      <c r="N1784" s="57"/>
      <c r="O1784" s="57"/>
      <c r="P1784" s="57"/>
      <c r="Q1784" s="57"/>
      <c r="R1784" s="57"/>
      <c r="S1784" s="57"/>
      <c r="T1784" s="57"/>
      <c r="U1784" s="57"/>
    </row>
    <row r="1785" spans="1:21">
      <c r="A1785" s="57"/>
      <c r="B1785" s="179">
        <v>43240</v>
      </c>
      <c r="C1785" s="108" t="s">
        <v>115</v>
      </c>
      <c r="D1785" s="108" t="s">
        <v>500</v>
      </c>
      <c r="E1785" s="108" t="s">
        <v>498</v>
      </c>
      <c r="F1785" s="108" t="s">
        <v>2201</v>
      </c>
      <c r="G1785" s="180">
        <v>2929.712</v>
      </c>
      <c r="H1785" s="180">
        <v>4308.3999999999996</v>
      </c>
      <c r="I1785" s="57"/>
      <c r="J1785" s="57"/>
      <c r="K1785" s="57"/>
      <c r="L1785" s="57"/>
      <c r="M1785" s="57"/>
      <c r="N1785" s="57"/>
      <c r="O1785" s="57"/>
      <c r="P1785" s="57"/>
      <c r="Q1785" s="57"/>
      <c r="R1785" s="57"/>
      <c r="S1785" s="57"/>
      <c r="T1785" s="57"/>
      <c r="U1785" s="57"/>
    </row>
    <row r="1786" spans="1:21">
      <c r="A1786" s="57"/>
      <c r="B1786" s="179">
        <v>42846</v>
      </c>
      <c r="C1786" s="108" t="s">
        <v>503</v>
      </c>
      <c r="D1786" s="108" t="s">
        <v>526</v>
      </c>
      <c r="E1786" s="108" t="s">
        <v>520</v>
      </c>
      <c r="F1786" s="108" t="s">
        <v>2202</v>
      </c>
      <c r="G1786" s="180">
        <v>2494.6263999999996</v>
      </c>
      <c r="H1786" s="180">
        <v>4301.08</v>
      </c>
      <c r="I1786" s="57"/>
      <c r="J1786" s="57"/>
      <c r="K1786" s="57"/>
      <c r="L1786" s="57"/>
      <c r="M1786" s="57"/>
      <c r="N1786" s="57"/>
      <c r="O1786" s="57"/>
      <c r="P1786" s="57"/>
      <c r="Q1786" s="57"/>
      <c r="R1786" s="57"/>
      <c r="S1786" s="57"/>
      <c r="T1786" s="57"/>
      <c r="U1786" s="57"/>
    </row>
    <row r="1787" spans="1:21">
      <c r="A1787" s="57"/>
      <c r="B1787" s="179">
        <v>43248</v>
      </c>
      <c r="C1787" s="108" t="s">
        <v>503</v>
      </c>
      <c r="D1787" s="108" t="s">
        <v>507</v>
      </c>
      <c r="E1787" s="108" t="s">
        <v>515</v>
      </c>
      <c r="F1787" s="108" t="s">
        <v>2203</v>
      </c>
      <c r="G1787" s="180">
        <v>5262.2075000000004</v>
      </c>
      <c r="H1787" s="180">
        <v>9567.65</v>
      </c>
      <c r="I1787" s="57"/>
      <c r="J1787" s="57"/>
      <c r="K1787" s="57"/>
      <c r="L1787" s="57"/>
      <c r="M1787" s="57"/>
      <c r="N1787" s="57"/>
      <c r="O1787" s="57"/>
      <c r="P1787" s="57"/>
      <c r="Q1787" s="57"/>
      <c r="R1787" s="57"/>
      <c r="S1787" s="57"/>
      <c r="T1787" s="57"/>
      <c r="U1787" s="57"/>
    </row>
    <row r="1788" spans="1:21">
      <c r="A1788" s="57"/>
      <c r="B1788" s="179">
        <v>42933</v>
      </c>
      <c r="C1788" s="108" t="s">
        <v>115</v>
      </c>
      <c r="D1788" s="108" t="s">
        <v>507</v>
      </c>
      <c r="E1788" s="108" t="s">
        <v>562</v>
      </c>
      <c r="F1788" s="108" t="s">
        <v>2204</v>
      </c>
      <c r="G1788" s="180">
        <v>5375.1455999999998</v>
      </c>
      <c r="H1788" s="180">
        <v>6108.12</v>
      </c>
      <c r="I1788" s="57"/>
      <c r="J1788" s="57"/>
      <c r="K1788" s="57"/>
      <c r="L1788" s="57"/>
      <c r="M1788" s="57"/>
      <c r="N1788" s="57"/>
      <c r="O1788" s="57"/>
      <c r="P1788" s="57"/>
      <c r="Q1788" s="57"/>
      <c r="R1788" s="57"/>
      <c r="S1788" s="57"/>
      <c r="T1788" s="57"/>
      <c r="U1788" s="57"/>
    </row>
    <row r="1789" spans="1:21">
      <c r="A1789" s="57"/>
      <c r="B1789" s="179">
        <v>43101</v>
      </c>
      <c r="C1789" s="108" t="s">
        <v>514</v>
      </c>
      <c r="D1789" s="108" t="s">
        <v>507</v>
      </c>
      <c r="E1789" s="108" t="s">
        <v>524</v>
      </c>
      <c r="F1789" s="108" t="s">
        <v>1576</v>
      </c>
      <c r="G1789" s="180">
        <v>429.21749999999997</v>
      </c>
      <c r="H1789" s="180">
        <v>572.29</v>
      </c>
      <c r="I1789" s="57"/>
      <c r="J1789" s="57"/>
      <c r="K1789" s="57"/>
      <c r="L1789" s="57"/>
      <c r="M1789" s="57"/>
      <c r="N1789" s="57"/>
      <c r="O1789" s="57"/>
      <c r="P1789" s="57"/>
      <c r="Q1789" s="57"/>
      <c r="R1789" s="57"/>
      <c r="S1789" s="57"/>
      <c r="T1789" s="57"/>
      <c r="U1789" s="57"/>
    </row>
    <row r="1790" spans="1:21">
      <c r="A1790" s="57"/>
      <c r="B1790" s="179">
        <v>42970</v>
      </c>
      <c r="C1790" s="108" t="s">
        <v>108</v>
      </c>
      <c r="D1790" s="108" t="s">
        <v>528</v>
      </c>
      <c r="E1790" s="108" t="s">
        <v>520</v>
      </c>
      <c r="F1790" s="108" t="s">
        <v>1966</v>
      </c>
      <c r="G1790" s="180">
        <v>3081.9657000000002</v>
      </c>
      <c r="H1790" s="180">
        <v>3296.22</v>
      </c>
      <c r="I1790" s="57"/>
      <c r="J1790" s="57"/>
      <c r="K1790" s="57"/>
      <c r="L1790" s="57"/>
      <c r="M1790" s="57"/>
      <c r="N1790" s="57"/>
      <c r="O1790" s="57"/>
      <c r="P1790" s="57"/>
      <c r="Q1790" s="57"/>
      <c r="R1790" s="57"/>
      <c r="S1790" s="57"/>
      <c r="T1790" s="57"/>
      <c r="U1790" s="57"/>
    </row>
    <row r="1791" spans="1:21">
      <c r="A1791" s="57"/>
      <c r="B1791" s="179">
        <v>43437</v>
      </c>
      <c r="C1791" s="108" t="s">
        <v>503</v>
      </c>
      <c r="D1791" s="108" t="s">
        <v>528</v>
      </c>
      <c r="E1791" s="108" t="s">
        <v>524</v>
      </c>
      <c r="F1791" s="108" t="s">
        <v>2205</v>
      </c>
      <c r="G1791" s="180">
        <v>2314.6083000000003</v>
      </c>
      <c r="H1791" s="180">
        <v>5382.81</v>
      </c>
      <c r="I1791" s="57"/>
      <c r="J1791" s="57"/>
      <c r="K1791" s="57"/>
      <c r="L1791" s="57"/>
      <c r="M1791" s="57"/>
      <c r="N1791" s="57"/>
      <c r="O1791" s="57"/>
      <c r="P1791" s="57"/>
      <c r="Q1791" s="57"/>
      <c r="R1791" s="57"/>
      <c r="S1791" s="57"/>
      <c r="T1791" s="57"/>
      <c r="U1791" s="57"/>
    </row>
    <row r="1792" spans="1:21">
      <c r="A1792" s="57"/>
      <c r="B1792" s="179">
        <v>42876</v>
      </c>
      <c r="C1792" s="108" t="s">
        <v>514</v>
      </c>
      <c r="D1792" s="108" t="s">
        <v>507</v>
      </c>
      <c r="E1792" s="108" t="s">
        <v>562</v>
      </c>
      <c r="F1792" s="108" t="s">
        <v>741</v>
      </c>
      <c r="G1792" s="180">
        <v>1886.9037999999998</v>
      </c>
      <c r="H1792" s="180">
        <v>5099.74</v>
      </c>
      <c r="I1792" s="57"/>
      <c r="J1792" s="57"/>
      <c r="K1792" s="57"/>
      <c r="L1792" s="57"/>
      <c r="M1792" s="57"/>
      <c r="N1792" s="57"/>
      <c r="O1792" s="57"/>
      <c r="P1792" s="57"/>
      <c r="Q1792" s="57"/>
      <c r="R1792" s="57"/>
      <c r="S1792" s="57"/>
      <c r="T1792" s="57"/>
      <c r="U1792" s="57"/>
    </row>
    <row r="1793" spans="1:21">
      <c r="A1793" s="57"/>
      <c r="B1793" s="179">
        <v>43270</v>
      </c>
      <c r="C1793" s="108" t="s">
        <v>115</v>
      </c>
      <c r="D1793" s="108" t="s">
        <v>404</v>
      </c>
      <c r="E1793" s="108" t="s">
        <v>537</v>
      </c>
      <c r="F1793" s="108" t="s">
        <v>2206</v>
      </c>
      <c r="G1793" s="180">
        <v>1521.4518</v>
      </c>
      <c r="H1793" s="180">
        <v>3538.26</v>
      </c>
      <c r="I1793" s="57"/>
      <c r="J1793" s="57"/>
      <c r="K1793" s="57"/>
      <c r="L1793" s="57"/>
      <c r="M1793" s="57"/>
      <c r="N1793" s="57"/>
      <c r="O1793" s="57"/>
      <c r="P1793" s="57"/>
      <c r="Q1793" s="57"/>
      <c r="R1793" s="57"/>
      <c r="S1793" s="57"/>
      <c r="T1793" s="57"/>
      <c r="U1793" s="57"/>
    </row>
    <row r="1794" spans="1:21">
      <c r="A1794" s="57"/>
      <c r="B1794" s="179">
        <v>42740</v>
      </c>
      <c r="C1794" s="108" t="s">
        <v>503</v>
      </c>
      <c r="D1794" s="108" t="s">
        <v>507</v>
      </c>
      <c r="E1794" s="108" t="s">
        <v>501</v>
      </c>
      <c r="F1794" s="108" t="s">
        <v>2207</v>
      </c>
      <c r="G1794" s="180">
        <v>3253.4849999999997</v>
      </c>
      <c r="H1794" s="180">
        <v>4337.9799999999996</v>
      </c>
      <c r="I1794" s="57"/>
      <c r="J1794" s="57"/>
      <c r="K1794" s="57"/>
      <c r="L1794" s="57"/>
      <c r="M1794" s="57"/>
      <c r="N1794" s="57"/>
      <c r="O1794" s="57"/>
      <c r="P1794" s="57"/>
      <c r="Q1794" s="57"/>
      <c r="R1794" s="57"/>
      <c r="S1794" s="57"/>
      <c r="T1794" s="57"/>
      <c r="U1794" s="57"/>
    </row>
    <row r="1795" spans="1:21">
      <c r="A1795" s="57"/>
      <c r="B1795" s="179">
        <v>43218</v>
      </c>
      <c r="C1795" s="108" t="s">
        <v>115</v>
      </c>
      <c r="D1795" s="108" t="s">
        <v>500</v>
      </c>
      <c r="E1795" s="108" t="s">
        <v>511</v>
      </c>
      <c r="F1795" s="108" t="s">
        <v>2208</v>
      </c>
      <c r="G1795" s="180">
        <v>6469.4333000000006</v>
      </c>
      <c r="H1795" s="180">
        <v>6919.18</v>
      </c>
      <c r="I1795" s="57"/>
      <c r="J1795" s="57"/>
      <c r="K1795" s="57"/>
      <c r="L1795" s="57"/>
      <c r="M1795" s="57"/>
      <c r="N1795" s="57"/>
      <c r="O1795" s="57"/>
      <c r="P1795" s="57"/>
      <c r="Q1795" s="57"/>
      <c r="R1795" s="57"/>
      <c r="S1795" s="57"/>
      <c r="T1795" s="57"/>
      <c r="U1795" s="57"/>
    </row>
    <row r="1796" spans="1:21">
      <c r="A1796" s="57"/>
      <c r="B1796" s="179">
        <v>43023</v>
      </c>
      <c r="C1796" s="108" t="s">
        <v>514</v>
      </c>
      <c r="D1796" s="108" t="s">
        <v>404</v>
      </c>
      <c r="E1796" s="108" t="s">
        <v>498</v>
      </c>
      <c r="F1796" s="108" t="s">
        <v>1470</v>
      </c>
      <c r="G1796" s="180">
        <v>2648.9624999999996</v>
      </c>
      <c r="H1796" s="180">
        <v>3531.95</v>
      </c>
      <c r="I1796" s="57"/>
      <c r="J1796" s="57"/>
      <c r="K1796" s="57"/>
      <c r="L1796" s="57"/>
      <c r="M1796" s="57"/>
      <c r="N1796" s="57"/>
      <c r="O1796" s="57"/>
      <c r="P1796" s="57"/>
      <c r="Q1796" s="57"/>
      <c r="R1796" s="57"/>
      <c r="S1796" s="57"/>
      <c r="T1796" s="57"/>
      <c r="U1796" s="57"/>
    </row>
    <row r="1797" spans="1:21">
      <c r="A1797" s="57"/>
      <c r="B1797" s="179">
        <v>43384</v>
      </c>
      <c r="C1797" s="108" t="s">
        <v>496</v>
      </c>
      <c r="D1797" s="108" t="s">
        <v>504</v>
      </c>
      <c r="E1797" s="108" t="s">
        <v>501</v>
      </c>
      <c r="F1797" s="108" t="s">
        <v>1913</v>
      </c>
      <c r="G1797" s="180">
        <v>1094.3504</v>
      </c>
      <c r="H1797" s="180">
        <v>1243.58</v>
      </c>
      <c r="I1797" s="57"/>
      <c r="J1797" s="57"/>
      <c r="K1797" s="57"/>
      <c r="L1797" s="57"/>
      <c r="M1797" s="57"/>
      <c r="N1797" s="57"/>
      <c r="O1797" s="57"/>
      <c r="P1797" s="57"/>
      <c r="Q1797" s="57"/>
      <c r="R1797" s="57"/>
      <c r="S1797" s="57"/>
      <c r="T1797" s="57"/>
      <c r="U1797" s="57"/>
    </row>
    <row r="1798" spans="1:21">
      <c r="A1798" s="57"/>
      <c r="B1798" s="179">
        <v>43017</v>
      </c>
      <c r="C1798" s="108" t="s">
        <v>496</v>
      </c>
      <c r="D1798" s="108" t="s">
        <v>526</v>
      </c>
      <c r="E1798" s="108" t="s">
        <v>515</v>
      </c>
      <c r="F1798" s="108" t="s">
        <v>765</v>
      </c>
      <c r="G1798" s="180">
        <v>5723.3220000000001</v>
      </c>
      <c r="H1798" s="180">
        <v>8416.65</v>
      </c>
      <c r="I1798" s="57"/>
      <c r="J1798" s="57"/>
      <c r="K1798" s="57"/>
      <c r="L1798" s="57"/>
      <c r="M1798" s="57"/>
      <c r="N1798" s="57"/>
      <c r="O1798" s="57"/>
      <c r="P1798" s="57"/>
      <c r="Q1798" s="57"/>
      <c r="R1798" s="57"/>
      <c r="S1798" s="57"/>
      <c r="T1798" s="57"/>
      <c r="U1798" s="57"/>
    </row>
    <row r="1799" spans="1:21">
      <c r="A1799" s="57"/>
      <c r="B1799" s="179">
        <v>43406</v>
      </c>
      <c r="C1799" s="108" t="s">
        <v>496</v>
      </c>
      <c r="D1799" s="108" t="s">
        <v>500</v>
      </c>
      <c r="E1799" s="108" t="s">
        <v>508</v>
      </c>
      <c r="F1799" s="108" t="s">
        <v>2209</v>
      </c>
      <c r="G1799" s="180">
        <v>1336.6155000000001</v>
      </c>
      <c r="H1799" s="180">
        <v>2430.21</v>
      </c>
      <c r="I1799" s="57"/>
      <c r="J1799" s="57"/>
      <c r="K1799" s="57"/>
      <c r="L1799" s="57"/>
      <c r="M1799" s="57"/>
      <c r="N1799" s="57"/>
      <c r="O1799" s="57"/>
      <c r="P1799" s="57"/>
      <c r="Q1799" s="57"/>
      <c r="R1799" s="57"/>
      <c r="S1799" s="57"/>
      <c r="T1799" s="57"/>
      <c r="U1799" s="57"/>
    </row>
    <row r="1800" spans="1:21">
      <c r="A1800" s="57"/>
      <c r="B1800" s="179">
        <v>42865</v>
      </c>
      <c r="C1800" s="108" t="s">
        <v>496</v>
      </c>
      <c r="D1800" s="108" t="s">
        <v>528</v>
      </c>
      <c r="E1800" s="108" t="s">
        <v>569</v>
      </c>
      <c r="F1800" s="108" t="s">
        <v>2210</v>
      </c>
      <c r="G1800" s="180">
        <v>2553.4272000000001</v>
      </c>
      <c r="H1800" s="180">
        <v>3755.04</v>
      </c>
      <c r="I1800" s="57"/>
      <c r="J1800" s="57"/>
      <c r="K1800" s="57"/>
      <c r="L1800" s="57"/>
      <c r="M1800" s="57"/>
      <c r="N1800" s="57"/>
      <c r="O1800" s="57"/>
      <c r="P1800" s="57"/>
      <c r="Q1800" s="57"/>
      <c r="R1800" s="57"/>
      <c r="S1800" s="57"/>
      <c r="T1800" s="57"/>
      <c r="U1800" s="57"/>
    </row>
    <row r="1801" spans="1:21">
      <c r="A1801" s="57"/>
      <c r="B1801" s="179">
        <v>43391</v>
      </c>
      <c r="C1801" s="108" t="s">
        <v>115</v>
      </c>
      <c r="D1801" s="108" t="s">
        <v>497</v>
      </c>
      <c r="E1801" s="108" t="s">
        <v>530</v>
      </c>
      <c r="F1801" s="108" t="s">
        <v>2211</v>
      </c>
      <c r="G1801" s="180">
        <v>8929.9045000000006</v>
      </c>
      <c r="H1801" s="180">
        <v>9550.7000000000007</v>
      </c>
      <c r="I1801" s="57"/>
      <c r="J1801" s="57"/>
      <c r="K1801" s="57"/>
      <c r="L1801" s="57"/>
      <c r="M1801" s="57"/>
      <c r="N1801" s="57"/>
      <c r="O1801" s="57"/>
      <c r="P1801" s="57"/>
      <c r="Q1801" s="57"/>
      <c r="R1801" s="57"/>
      <c r="S1801" s="57"/>
      <c r="T1801" s="57"/>
      <c r="U1801" s="57"/>
    </row>
    <row r="1802" spans="1:21">
      <c r="A1802" s="57"/>
      <c r="B1802" s="179">
        <v>42970</v>
      </c>
      <c r="C1802" s="108" t="s">
        <v>496</v>
      </c>
      <c r="D1802" s="108" t="s">
        <v>500</v>
      </c>
      <c r="E1802" s="108" t="s">
        <v>515</v>
      </c>
      <c r="F1802" s="108" t="s">
        <v>1251</v>
      </c>
      <c r="G1802" s="180">
        <v>8622.1492500000004</v>
      </c>
      <c r="H1802" s="180">
        <v>9221.5499999999993</v>
      </c>
      <c r="I1802" s="57"/>
      <c r="J1802" s="57"/>
      <c r="K1802" s="57"/>
      <c r="L1802" s="57"/>
      <c r="M1802" s="57"/>
      <c r="N1802" s="57"/>
      <c r="O1802" s="57"/>
      <c r="P1802" s="57"/>
      <c r="Q1802" s="57"/>
      <c r="R1802" s="57"/>
      <c r="S1802" s="57"/>
      <c r="T1802" s="57"/>
      <c r="U1802" s="57"/>
    </row>
    <row r="1803" spans="1:21">
      <c r="A1803" s="57"/>
      <c r="B1803" s="179">
        <v>43147</v>
      </c>
      <c r="C1803" s="108" t="s">
        <v>115</v>
      </c>
      <c r="D1803" s="108" t="s">
        <v>528</v>
      </c>
      <c r="E1803" s="108" t="s">
        <v>535</v>
      </c>
      <c r="F1803" s="108" t="s">
        <v>588</v>
      </c>
      <c r="G1803" s="180">
        <v>1982.4816000000001</v>
      </c>
      <c r="H1803" s="180">
        <v>2252.8200000000002</v>
      </c>
      <c r="I1803" s="57"/>
      <c r="J1803" s="57"/>
      <c r="K1803" s="57"/>
      <c r="L1803" s="57"/>
      <c r="M1803" s="57"/>
      <c r="N1803" s="57"/>
      <c r="O1803" s="57"/>
      <c r="P1803" s="57"/>
      <c r="Q1803" s="57"/>
      <c r="R1803" s="57"/>
      <c r="S1803" s="57"/>
      <c r="T1803" s="57"/>
      <c r="U1803" s="57"/>
    </row>
    <row r="1804" spans="1:21">
      <c r="A1804" s="57"/>
      <c r="B1804" s="179">
        <v>43098</v>
      </c>
      <c r="C1804" s="108" t="s">
        <v>108</v>
      </c>
      <c r="D1804" s="108" t="s">
        <v>504</v>
      </c>
      <c r="E1804" s="108" t="s">
        <v>535</v>
      </c>
      <c r="F1804" s="108" t="s">
        <v>2212</v>
      </c>
      <c r="G1804" s="180">
        <v>3249.6449999999995</v>
      </c>
      <c r="H1804" s="180">
        <v>4332.8599999999997</v>
      </c>
      <c r="I1804" s="57"/>
      <c r="J1804" s="57"/>
      <c r="K1804" s="57"/>
      <c r="L1804" s="57"/>
      <c r="M1804" s="57"/>
      <c r="N1804" s="57"/>
      <c r="O1804" s="57"/>
      <c r="P1804" s="57"/>
      <c r="Q1804" s="57"/>
      <c r="R1804" s="57"/>
      <c r="S1804" s="57"/>
      <c r="T1804" s="57"/>
      <c r="U1804" s="57"/>
    </row>
    <row r="1805" spans="1:21">
      <c r="A1805" s="57"/>
      <c r="B1805" s="179">
        <v>43404</v>
      </c>
      <c r="C1805" s="108" t="s">
        <v>514</v>
      </c>
      <c r="D1805" s="108" t="s">
        <v>526</v>
      </c>
      <c r="E1805" s="108" t="s">
        <v>498</v>
      </c>
      <c r="F1805" s="108" t="s">
        <v>2213</v>
      </c>
      <c r="G1805" s="180">
        <v>3592.0060000000003</v>
      </c>
      <c r="H1805" s="180">
        <v>6530.92</v>
      </c>
      <c r="I1805" s="57"/>
      <c r="J1805" s="57"/>
      <c r="K1805" s="57"/>
      <c r="L1805" s="57"/>
      <c r="M1805" s="57"/>
      <c r="N1805" s="57"/>
      <c r="O1805" s="57"/>
      <c r="P1805" s="57"/>
      <c r="Q1805" s="57"/>
      <c r="R1805" s="57"/>
      <c r="S1805" s="57"/>
      <c r="T1805" s="57"/>
      <c r="U1805" s="57"/>
    </row>
    <row r="1806" spans="1:21">
      <c r="A1806" s="57"/>
      <c r="B1806" s="179">
        <v>42836</v>
      </c>
      <c r="C1806" s="108" t="s">
        <v>496</v>
      </c>
      <c r="D1806" s="108" t="s">
        <v>497</v>
      </c>
      <c r="E1806" s="108" t="s">
        <v>501</v>
      </c>
      <c r="F1806" s="108" t="s">
        <v>2214</v>
      </c>
      <c r="G1806" s="180">
        <v>3296.172</v>
      </c>
      <c r="H1806" s="180">
        <v>3745.65</v>
      </c>
      <c r="I1806" s="57"/>
      <c r="J1806" s="57"/>
      <c r="K1806" s="57"/>
      <c r="L1806" s="57"/>
      <c r="M1806" s="57"/>
      <c r="N1806" s="57"/>
      <c r="O1806" s="57"/>
      <c r="P1806" s="57"/>
      <c r="Q1806" s="57"/>
      <c r="R1806" s="57"/>
      <c r="S1806" s="57"/>
      <c r="T1806" s="57"/>
      <c r="U1806" s="57"/>
    </row>
    <row r="1807" spans="1:21">
      <c r="A1807" s="57"/>
      <c r="B1807" s="179">
        <v>43448</v>
      </c>
      <c r="C1807" s="108" t="s">
        <v>496</v>
      </c>
      <c r="D1807" s="108" t="s">
        <v>507</v>
      </c>
      <c r="E1807" s="108" t="s">
        <v>498</v>
      </c>
      <c r="F1807" s="108" t="s">
        <v>687</v>
      </c>
      <c r="G1807" s="180">
        <v>3963.24</v>
      </c>
      <c r="H1807" s="180">
        <v>8807.2000000000007</v>
      </c>
      <c r="I1807" s="57"/>
      <c r="J1807" s="57"/>
      <c r="K1807" s="57"/>
      <c r="L1807" s="57"/>
      <c r="M1807" s="57"/>
      <c r="N1807" s="57"/>
      <c r="O1807" s="57"/>
      <c r="P1807" s="57"/>
      <c r="Q1807" s="57"/>
      <c r="R1807" s="57"/>
      <c r="S1807" s="57"/>
      <c r="T1807" s="57"/>
      <c r="U1807" s="57"/>
    </row>
    <row r="1808" spans="1:21">
      <c r="A1808" s="57"/>
      <c r="B1808" s="179">
        <v>42818</v>
      </c>
      <c r="C1808" s="108" t="s">
        <v>108</v>
      </c>
      <c r="D1808" s="108" t="s">
        <v>510</v>
      </c>
      <c r="E1808" s="108" t="s">
        <v>562</v>
      </c>
      <c r="F1808" s="108" t="s">
        <v>2215</v>
      </c>
      <c r="G1808" s="180">
        <v>4901.4291999999996</v>
      </c>
      <c r="H1808" s="180">
        <v>8450.74</v>
      </c>
      <c r="I1808" s="57"/>
      <c r="J1808" s="57"/>
      <c r="K1808" s="57"/>
      <c r="L1808" s="57"/>
      <c r="M1808" s="57"/>
      <c r="N1808" s="57"/>
      <c r="O1808" s="57"/>
      <c r="P1808" s="57"/>
      <c r="Q1808" s="57"/>
      <c r="R1808" s="57"/>
      <c r="S1808" s="57"/>
      <c r="T1808" s="57"/>
      <c r="U1808" s="57"/>
    </row>
    <row r="1809" spans="1:21">
      <c r="A1809" s="57"/>
      <c r="B1809" s="179">
        <v>43197</v>
      </c>
      <c r="C1809" s="108" t="s">
        <v>514</v>
      </c>
      <c r="D1809" s="108" t="s">
        <v>510</v>
      </c>
      <c r="E1809" s="108" t="s">
        <v>498</v>
      </c>
      <c r="F1809" s="108" t="s">
        <v>2216</v>
      </c>
      <c r="G1809" s="180">
        <v>1664.5013999999999</v>
      </c>
      <c r="H1809" s="180">
        <v>2869.83</v>
      </c>
      <c r="I1809" s="57"/>
      <c r="J1809" s="57"/>
      <c r="K1809" s="57"/>
      <c r="L1809" s="57"/>
      <c r="M1809" s="57"/>
      <c r="N1809" s="57"/>
      <c r="O1809" s="57"/>
      <c r="P1809" s="57"/>
      <c r="Q1809" s="57"/>
      <c r="R1809" s="57"/>
      <c r="S1809" s="57"/>
      <c r="T1809" s="57"/>
      <c r="U1809" s="57"/>
    </row>
    <row r="1810" spans="1:21">
      <c r="A1810" s="57"/>
      <c r="B1810" s="179">
        <v>42812</v>
      </c>
      <c r="C1810" s="108" t="s">
        <v>496</v>
      </c>
      <c r="D1810" s="108" t="s">
        <v>507</v>
      </c>
      <c r="E1810" s="108" t="s">
        <v>511</v>
      </c>
      <c r="F1810" s="108" t="s">
        <v>2217</v>
      </c>
      <c r="G1810" s="180">
        <v>2962.5288</v>
      </c>
      <c r="H1810" s="180">
        <v>4356.66</v>
      </c>
      <c r="I1810" s="57"/>
      <c r="J1810" s="57"/>
      <c r="K1810" s="57"/>
      <c r="L1810" s="57"/>
      <c r="M1810" s="57"/>
      <c r="N1810" s="57"/>
      <c r="O1810" s="57"/>
      <c r="P1810" s="57"/>
      <c r="Q1810" s="57"/>
      <c r="R1810" s="57"/>
      <c r="S1810" s="57"/>
      <c r="T1810" s="57"/>
      <c r="U1810" s="57"/>
    </row>
    <row r="1811" spans="1:21">
      <c r="A1811" s="57"/>
      <c r="B1811" s="179">
        <v>43186</v>
      </c>
      <c r="C1811" s="108" t="s">
        <v>514</v>
      </c>
      <c r="D1811" s="108" t="s">
        <v>497</v>
      </c>
      <c r="E1811" s="108" t="s">
        <v>537</v>
      </c>
      <c r="F1811" s="108" t="s">
        <v>2218</v>
      </c>
      <c r="G1811" s="180">
        <v>4901.7081999999991</v>
      </c>
      <c r="H1811" s="180">
        <v>8307.98</v>
      </c>
      <c r="I1811" s="57"/>
      <c r="J1811" s="57"/>
      <c r="K1811" s="57"/>
      <c r="L1811" s="57"/>
      <c r="M1811" s="57"/>
      <c r="N1811" s="57"/>
      <c r="O1811" s="57"/>
      <c r="P1811" s="57"/>
      <c r="Q1811" s="57"/>
      <c r="R1811" s="57"/>
      <c r="S1811" s="57"/>
      <c r="T1811" s="57"/>
      <c r="U1811" s="57"/>
    </row>
    <row r="1812" spans="1:21">
      <c r="A1812" s="57"/>
      <c r="B1812" s="179">
        <v>42985</v>
      </c>
      <c r="C1812" s="108" t="s">
        <v>503</v>
      </c>
      <c r="D1812" s="108" t="s">
        <v>507</v>
      </c>
      <c r="E1812" s="108" t="s">
        <v>501</v>
      </c>
      <c r="F1812" s="108" t="s">
        <v>2219</v>
      </c>
      <c r="G1812" s="180">
        <v>1880.0402999999999</v>
      </c>
      <c r="H1812" s="180">
        <v>5081.1899999999996</v>
      </c>
      <c r="I1812" s="57"/>
      <c r="J1812" s="57"/>
      <c r="K1812" s="57"/>
      <c r="L1812" s="57"/>
      <c r="M1812" s="57"/>
      <c r="N1812" s="57"/>
      <c r="O1812" s="57"/>
      <c r="P1812" s="57"/>
      <c r="Q1812" s="57"/>
      <c r="R1812" s="57"/>
      <c r="S1812" s="57"/>
      <c r="T1812" s="57"/>
      <c r="U1812" s="57"/>
    </row>
    <row r="1813" spans="1:21">
      <c r="A1813" s="57"/>
      <c r="B1813" s="179">
        <v>43215</v>
      </c>
      <c r="C1813" s="108" t="s">
        <v>115</v>
      </c>
      <c r="D1813" s="108" t="s">
        <v>526</v>
      </c>
      <c r="E1813" s="108" t="s">
        <v>537</v>
      </c>
      <c r="F1813" s="108" t="s">
        <v>2220</v>
      </c>
      <c r="G1813" s="180">
        <v>8333.411900000001</v>
      </c>
      <c r="H1813" s="180">
        <v>8912.74</v>
      </c>
      <c r="I1813" s="57"/>
      <c r="J1813" s="57"/>
      <c r="K1813" s="57"/>
      <c r="L1813" s="57"/>
      <c r="M1813" s="57"/>
      <c r="N1813" s="57"/>
      <c r="O1813" s="57"/>
      <c r="P1813" s="57"/>
      <c r="Q1813" s="57"/>
      <c r="R1813" s="57"/>
      <c r="S1813" s="57"/>
      <c r="T1813" s="57"/>
      <c r="U1813" s="57"/>
    </row>
    <row r="1814" spans="1:21">
      <c r="A1814" s="57"/>
      <c r="B1814" s="179">
        <v>42802</v>
      </c>
      <c r="C1814" s="108" t="s">
        <v>503</v>
      </c>
      <c r="D1814" s="108" t="s">
        <v>504</v>
      </c>
      <c r="E1814" s="108" t="s">
        <v>505</v>
      </c>
      <c r="F1814" s="108" t="s">
        <v>2221</v>
      </c>
      <c r="G1814" s="180">
        <v>62.325000000000003</v>
      </c>
      <c r="H1814" s="180">
        <v>83.1</v>
      </c>
      <c r="I1814" s="57"/>
      <c r="J1814" s="57"/>
      <c r="K1814" s="57"/>
      <c r="L1814" s="57"/>
      <c r="M1814" s="57"/>
      <c r="N1814" s="57"/>
      <c r="O1814" s="57"/>
      <c r="P1814" s="57"/>
      <c r="Q1814" s="57"/>
      <c r="R1814" s="57"/>
      <c r="S1814" s="57"/>
      <c r="T1814" s="57"/>
      <c r="U1814" s="57"/>
    </row>
    <row r="1815" spans="1:21">
      <c r="A1815" s="57"/>
      <c r="B1815" s="179">
        <v>43187</v>
      </c>
      <c r="C1815" s="108" t="s">
        <v>115</v>
      </c>
      <c r="D1815" s="108" t="s">
        <v>507</v>
      </c>
      <c r="E1815" s="108" t="s">
        <v>505</v>
      </c>
      <c r="F1815" s="108" t="s">
        <v>808</v>
      </c>
      <c r="G1815" s="180">
        <v>5369.4795000000004</v>
      </c>
      <c r="H1815" s="180">
        <v>9762.69</v>
      </c>
      <c r="I1815" s="57"/>
      <c r="J1815" s="57"/>
      <c r="K1815" s="57"/>
      <c r="L1815" s="57"/>
      <c r="M1815" s="57"/>
      <c r="N1815" s="57"/>
      <c r="O1815" s="57"/>
      <c r="P1815" s="57"/>
      <c r="Q1815" s="57"/>
      <c r="R1815" s="57"/>
      <c r="S1815" s="57"/>
      <c r="T1815" s="57"/>
      <c r="U1815" s="57"/>
    </row>
    <row r="1816" spans="1:21">
      <c r="A1816" s="57"/>
      <c r="B1816" s="179">
        <v>42811</v>
      </c>
      <c r="C1816" s="108" t="s">
        <v>503</v>
      </c>
      <c r="D1816" s="108" t="s">
        <v>500</v>
      </c>
      <c r="E1816" s="108" t="s">
        <v>522</v>
      </c>
      <c r="F1816" s="108" t="s">
        <v>2222</v>
      </c>
      <c r="G1816" s="180">
        <v>6362.7404500000002</v>
      </c>
      <c r="H1816" s="180">
        <v>6805.07</v>
      </c>
      <c r="I1816" s="57"/>
      <c r="J1816" s="57"/>
      <c r="K1816" s="57"/>
      <c r="L1816" s="57"/>
      <c r="M1816" s="57"/>
      <c r="N1816" s="57"/>
      <c r="O1816" s="57"/>
      <c r="P1816" s="57"/>
      <c r="Q1816" s="57"/>
      <c r="R1816" s="57"/>
      <c r="S1816" s="57"/>
      <c r="T1816" s="57"/>
      <c r="U1816" s="57"/>
    </row>
    <row r="1817" spans="1:21">
      <c r="A1817" s="57"/>
      <c r="B1817" s="179">
        <v>43355</v>
      </c>
      <c r="C1817" s="108" t="s">
        <v>514</v>
      </c>
      <c r="D1817" s="108" t="s">
        <v>510</v>
      </c>
      <c r="E1817" s="108" t="s">
        <v>511</v>
      </c>
      <c r="F1817" s="108" t="s">
        <v>2223</v>
      </c>
      <c r="G1817" s="180">
        <v>974.26350000000014</v>
      </c>
      <c r="H1817" s="180">
        <v>2165.0300000000002</v>
      </c>
      <c r="I1817" s="57"/>
      <c r="J1817" s="57"/>
      <c r="K1817" s="57"/>
      <c r="L1817" s="57"/>
      <c r="M1817" s="57"/>
      <c r="N1817" s="57"/>
      <c r="O1817" s="57"/>
      <c r="P1817" s="57"/>
      <c r="Q1817" s="57"/>
      <c r="R1817" s="57"/>
      <c r="S1817" s="57"/>
      <c r="T1817" s="57"/>
      <c r="U1817" s="57"/>
    </row>
    <row r="1818" spans="1:21">
      <c r="A1818" s="57"/>
      <c r="B1818" s="179">
        <v>43086</v>
      </c>
      <c r="C1818" s="108" t="s">
        <v>514</v>
      </c>
      <c r="D1818" s="108" t="s">
        <v>526</v>
      </c>
      <c r="E1818" s="108" t="s">
        <v>520</v>
      </c>
      <c r="F1818" s="108" t="s">
        <v>2224</v>
      </c>
      <c r="G1818" s="180">
        <v>1693.7860000000001</v>
      </c>
      <c r="H1818" s="180">
        <v>4577.8</v>
      </c>
      <c r="I1818" s="57"/>
      <c r="J1818" s="57"/>
      <c r="K1818" s="57"/>
      <c r="L1818" s="57"/>
      <c r="M1818" s="57"/>
      <c r="N1818" s="57"/>
      <c r="O1818" s="57"/>
      <c r="P1818" s="57"/>
      <c r="Q1818" s="57"/>
      <c r="R1818" s="57"/>
      <c r="S1818" s="57"/>
      <c r="T1818" s="57"/>
      <c r="U1818" s="57"/>
    </row>
    <row r="1819" spans="1:21">
      <c r="A1819" s="57"/>
      <c r="B1819" s="179">
        <v>43102</v>
      </c>
      <c r="C1819" s="108" t="s">
        <v>108</v>
      </c>
      <c r="D1819" s="108" t="s">
        <v>510</v>
      </c>
      <c r="E1819" s="108" t="s">
        <v>537</v>
      </c>
      <c r="F1819" s="108" t="s">
        <v>2225</v>
      </c>
      <c r="G1819" s="180">
        <v>1360.41</v>
      </c>
      <c r="H1819" s="180">
        <v>1813.88</v>
      </c>
      <c r="I1819" s="57"/>
      <c r="J1819" s="57"/>
      <c r="K1819" s="57"/>
      <c r="L1819" s="57"/>
      <c r="M1819" s="57"/>
      <c r="N1819" s="57"/>
      <c r="O1819" s="57"/>
      <c r="P1819" s="57"/>
      <c r="Q1819" s="57"/>
      <c r="R1819" s="57"/>
      <c r="S1819" s="57"/>
      <c r="T1819" s="57"/>
      <c r="U1819" s="57"/>
    </row>
    <row r="1820" spans="1:21">
      <c r="A1820" s="57"/>
      <c r="B1820" s="179">
        <v>42907</v>
      </c>
      <c r="C1820" s="108" t="s">
        <v>496</v>
      </c>
      <c r="D1820" s="108" t="s">
        <v>500</v>
      </c>
      <c r="E1820" s="108" t="s">
        <v>562</v>
      </c>
      <c r="F1820" s="108" t="s">
        <v>2226</v>
      </c>
      <c r="G1820" s="180">
        <v>285.07710000000003</v>
      </c>
      <c r="H1820" s="180">
        <v>662.97</v>
      </c>
      <c r="I1820" s="57"/>
      <c r="J1820" s="57"/>
      <c r="K1820" s="57"/>
      <c r="L1820" s="57"/>
      <c r="M1820" s="57"/>
      <c r="N1820" s="57"/>
      <c r="O1820" s="57"/>
      <c r="P1820" s="57"/>
      <c r="Q1820" s="57"/>
      <c r="R1820" s="57"/>
      <c r="S1820" s="57"/>
      <c r="T1820" s="57"/>
      <c r="U1820" s="57"/>
    </row>
    <row r="1821" spans="1:21">
      <c r="A1821" s="57"/>
      <c r="B1821" s="179">
        <v>43180</v>
      </c>
      <c r="C1821" s="108" t="s">
        <v>496</v>
      </c>
      <c r="D1821" s="108" t="s">
        <v>497</v>
      </c>
      <c r="E1821" s="108" t="s">
        <v>515</v>
      </c>
      <c r="F1821" s="108" t="s">
        <v>858</v>
      </c>
      <c r="G1821" s="180">
        <v>4071.1359999999995</v>
      </c>
      <c r="H1821" s="180">
        <v>7019.2</v>
      </c>
      <c r="I1821" s="57"/>
      <c r="J1821" s="57"/>
      <c r="K1821" s="57"/>
      <c r="L1821" s="57"/>
      <c r="M1821" s="57"/>
      <c r="N1821" s="57"/>
      <c r="O1821" s="57"/>
      <c r="P1821" s="57"/>
      <c r="Q1821" s="57"/>
      <c r="R1821" s="57"/>
      <c r="S1821" s="57"/>
      <c r="T1821" s="57"/>
      <c r="U1821" s="57"/>
    </row>
    <row r="1822" spans="1:21">
      <c r="A1822" s="57"/>
      <c r="B1822" s="179">
        <v>42990</v>
      </c>
      <c r="C1822" s="108" t="s">
        <v>496</v>
      </c>
      <c r="D1822" s="108" t="s">
        <v>404</v>
      </c>
      <c r="E1822" s="108" t="s">
        <v>530</v>
      </c>
      <c r="F1822" s="108" t="s">
        <v>2227</v>
      </c>
      <c r="G1822" s="180">
        <v>2381.2470000000003</v>
      </c>
      <c r="H1822" s="180">
        <v>4329.54</v>
      </c>
      <c r="I1822" s="57"/>
      <c r="J1822" s="57"/>
      <c r="K1822" s="57"/>
      <c r="L1822" s="57"/>
      <c r="M1822" s="57"/>
      <c r="N1822" s="57"/>
      <c r="O1822" s="57"/>
      <c r="P1822" s="57"/>
      <c r="Q1822" s="57"/>
      <c r="R1822" s="57"/>
      <c r="S1822" s="57"/>
      <c r="T1822" s="57"/>
      <c r="U1822" s="57"/>
    </row>
    <row r="1823" spans="1:21">
      <c r="A1823" s="57"/>
      <c r="B1823" s="179">
        <v>43160</v>
      </c>
      <c r="C1823" s="108" t="s">
        <v>514</v>
      </c>
      <c r="D1823" s="108" t="s">
        <v>507</v>
      </c>
      <c r="E1823" s="108" t="s">
        <v>524</v>
      </c>
      <c r="F1823" s="108" t="s">
        <v>2228</v>
      </c>
      <c r="G1823" s="180">
        <v>2122.8411999999998</v>
      </c>
      <c r="H1823" s="180">
        <v>4936.84</v>
      </c>
      <c r="I1823" s="57"/>
      <c r="J1823" s="57"/>
      <c r="K1823" s="57"/>
      <c r="L1823" s="57"/>
      <c r="M1823" s="57"/>
      <c r="N1823" s="57"/>
      <c r="O1823" s="57"/>
      <c r="P1823" s="57"/>
      <c r="Q1823" s="57"/>
      <c r="R1823" s="57"/>
      <c r="S1823" s="57"/>
      <c r="T1823" s="57"/>
      <c r="U1823" s="57"/>
    </row>
    <row r="1824" spans="1:21">
      <c r="A1824" s="57"/>
      <c r="B1824" s="179">
        <v>42809</v>
      </c>
      <c r="C1824" s="108" t="s">
        <v>115</v>
      </c>
      <c r="D1824" s="108" t="s">
        <v>500</v>
      </c>
      <c r="E1824" s="108" t="s">
        <v>498</v>
      </c>
      <c r="F1824" s="108" t="s">
        <v>2229</v>
      </c>
      <c r="G1824" s="180">
        <v>3260.0040000000004</v>
      </c>
      <c r="H1824" s="180">
        <v>3704.55</v>
      </c>
      <c r="I1824" s="57"/>
      <c r="J1824" s="57"/>
      <c r="K1824" s="57"/>
      <c r="L1824" s="57"/>
      <c r="M1824" s="57"/>
      <c r="N1824" s="57"/>
      <c r="O1824" s="57"/>
      <c r="P1824" s="57"/>
      <c r="Q1824" s="57"/>
      <c r="R1824" s="57"/>
      <c r="S1824" s="57"/>
      <c r="T1824" s="57"/>
      <c r="U1824" s="57"/>
    </row>
    <row r="1825" spans="1:21">
      <c r="A1825" s="57"/>
      <c r="B1825" s="179">
        <v>43308</v>
      </c>
      <c r="C1825" s="108" t="s">
        <v>108</v>
      </c>
      <c r="D1825" s="108" t="s">
        <v>500</v>
      </c>
      <c r="E1825" s="108" t="s">
        <v>501</v>
      </c>
      <c r="F1825" s="108" t="s">
        <v>2230</v>
      </c>
      <c r="G1825" s="180">
        <v>3641.2515000000003</v>
      </c>
      <c r="H1825" s="180">
        <v>8091.67</v>
      </c>
      <c r="I1825" s="57"/>
      <c r="J1825" s="57"/>
      <c r="K1825" s="57"/>
      <c r="L1825" s="57"/>
      <c r="M1825" s="57"/>
      <c r="N1825" s="57"/>
      <c r="O1825" s="57"/>
      <c r="P1825" s="57"/>
      <c r="Q1825" s="57"/>
      <c r="R1825" s="57"/>
      <c r="S1825" s="57"/>
      <c r="T1825" s="57"/>
      <c r="U1825" s="57"/>
    </row>
    <row r="1826" spans="1:21">
      <c r="A1826" s="57"/>
      <c r="B1826" s="179">
        <v>43089</v>
      </c>
      <c r="C1826" s="108" t="s">
        <v>514</v>
      </c>
      <c r="D1826" s="108" t="s">
        <v>404</v>
      </c>
      <c r="E1826" s="108" t="s">
        <v>520</v>
      </c>
      <c r="F1826" s="108" t="s">
        <v>1163</v>
      </c>
      <c r="G1826" s="180">
        <v>653.47150000000011</v>
      </c>
      <c r="H1826" s="180">
        <v>1188.1300000000001</v>
      </c>
      <c r="I1826" s="57"/>
      <c r="J1826" s="57"/>
      <c r="K1826" s="57"/>
      <c r="L1826" s="57"/>
      <c r="M1826" s="57"/>
      <c r="N1826" s="57"/>
      <c r="O1826" s="57"/>
      <c r="P1826" s="57"/>
      <c r="Q1826" s="57"/>
      <c r="R1826" s="57"/>
      <c r="S1826" s="57"/>
      <c r="T1826" s="57"/>
      <c r="U1826" s="57"/>
    </row>
    <row r="1827" spans="1:21">
      <c r="A1827" s="57"/>
      <c r="B1827" s="179">
        <v>43106</v>
      </c>
      <c r="C1827" s="108" t="s">
        <v>514</v>
      </c>
      <c r="D1827" s="108" t="s">
        <v>526</v>
      </c>
      <c r="E1827" s="108" t="s">
        <v>522</v>
      </c>
      <c r="F1827" s="108" t="s">
        <v>2231</v>
      </c>
      <c r="G1827" s="180">
        <v>6567.72</v>
      </c>
      <c r="H1827" s="180">
        <v>8756.9599999999991</v>
      </c>
      <c r="I1827" s="57"/>
      <c r="J1827" s="57"/>
      <c r="K1827" s="57"/>
      <c r="L1827" s="57"/>
      <c r="M1827" s="57"/>
      <c r="N1827" s="57"/>
      <c r="O1827" s="57"/>
      <c r="P1827" s="57"/>
      <c r="Q1827" s="57"/>
      <c r="R1827" s="57"/>
      <c r="S1827" s="57"/>
      <c r="T1827" s="57"/>
      <c r="U1827" s="57"/>
    </row>
    <row r="1828" spans="1:21">
      <c r="A1828" s="57"/>
      <c r="B1828" s="179">
        <v>42796</v>
      </c>
      <c r="C1828" s="108" t="s">
        <v>514</v>
      </c>
      <c r="D1828" s="108" t="s">
        <v>504</v>
      </c>
      <c r="E1828" s="108" t="s">
        <v>515</v>
      </c>
      <c r="F1828" s="108" t="s">
        <v>2232</v>
      </c>
      <c r="G1828" s="180">
        <v>2779.3623000000002</v>
      </c>
      <c r="H1828" s="180">
        <v>2972.58</v>
      </c>
      <c r="I1828" s="57"/>
      <c r="J1828" s="57"/>
      <c r="K1828" s="57"/>
      <c r="L1828" s="57"/>
      <c r="M1828" s="57"/>
      <c r="N1828" s="57"/>
      <c r="O1828" s="57"/>
      <c r="P1828" s="57"/>
      <c r="Q1828" s="57"/>
      <c r="R1828" s="57"/>
      <c r="S1828" s="57"/>
      <c r="T1828" s="57"/>
      <c r="U1828" s="57"/>
    </row>
    <row r="1829" spans="1:21">
      <c r="A1829" s="57"/>
      <c r="B1829" s="179">
        <v>43336</v>
      </c>
      <c r="C1829" s="108" t="s">
        <v>514</v>
      </c>
      <c r="D1829" s="108" t="s">
        <v>526</v>
      </c>
      <c r="E1829" s="108" t="s">
        <v>520</v>
      </c>
      <c r="F1829" s="108" t="s">
        <v>2233</v>
      </c>
      <c r="G1829" s="180">
        <v>4788.7173000000003</v>
      </c>
      <c r="H1829" s="180">
        <v>8116.47</v>
      </c>
      <c r="I1829" s="57"/>
      <c r="J1829" s="57"/>
      <c r="K1829" s="57"/>
      <c r="L1829" s="57"/>
      <c r="M1829" s="57"/>
      <c r="N1829" s="57"/>
      <c r="O1829" s="57"/>
      <c r="P1829" s="57"/>
      <c r="Q1829" s="57"/>
      <c r="R1829" s="57"/>
      <c r="S1829" s="57"/>
      <c r="T1829" s="57"/>
      <c r="U1829" s="57"/>
    </row>
    <row r="1830" spans="1:21">
      <c r="A1830" s="57"/>
      <c r="B1830" s="179">
        <v>42880</v>
      </c>
      <c r="C1830" s="108" t="s">
        <v>514</v>
      </c>
      <c r="D1830" s="108" t="s">
        <v>507</v>
      </c>
      <c r="E1830" s="108" t="s">
        <v>524</v>
      </c>
      <c r="F1830" s="108" t="s">
        <v>2234</v>
      </c>
      <c r="G1830" s="180">
        <v>4315.6025000000009</v>
      </c>
      <c r="H1830" s="180">
        <v>7846.55</v>
      </c>
      <c r="I1830" s="57"/>
      <c r="J1830" s="57"/>
      <c r="K1830" s="57"/>
      <c r="L1830" s="57"/>
      <c r="M1830" s="57"/>
      <c r="N1830" s="57"/>
      <c r="O1830" s="57"/>
      <c r="P1830" s="57"/>
      <c r="Q1830" s="57"/>
      <c r="R1830" s="57"/>
      <c r="S1830" s="57"/>
      <c r="T1830" s="57"/>
      <c r="U1830" s="57"/>
    </row>
    <row r="1831" spans="1:21">
      <c r="A1831" s="57"/>
      <c r="B1831" s="179">
        <v>43289</v>
      </c>
      <c r="C1831" s="108" t="s">
        <v>496</v>
      </c>
      <c r="D1831" s="108" t="s">
        <v>528</v>
      </c>
      <c r="E1831" s="108" t="s">
        <v>535</v>
      </c>
      <c r="F1831" s="108" t="s">
        <v>2235</v>
      </c>
      <c r="G1831" s="180">
        <v>3110.4750000000004</v>
      </c>
      <c r="H1831" s="180">
        <v>4147.3</v>
      </c>
      <c r="I1831" s="57"/>
      <c r="J1831" s="57"/>
      <c r="K1831" s="57"/>
      <c r="L1831" s="57"/>
      <c r="M1831" s="57"/>
      <c r="N1831" s="57"/>
      <c r="O1831" s="57"/>
      <c r="P1831" s="57"/>
      <c r="Q1831" s="57"/>
      <c r="R1831" s="57"/>
      <c r="S1831" s="57"/>
      <c r="T1831" s="57"/>
      <c r="U1831" s="57"/>
    </row>
    <row r="1832" spans="1:21">
      <c r="A1832" s="57"/>
      <c r="B1832" s="179">
        <v>42875</v>
      </c>
      <c r="C1832" s="108" t="s">
        <v>514</v>
      </c>
      <c r="D1832" s="108" t="s">
        <v>510</v>
      </c>
      <c r="E1832" s="108" t="s">
        <v>511</v>
      </c>
      <c r="F1832" s="108" t="s">
        <v>2236</v>
      </c>
      <c r="G1832" s="180">
        <v>3633.7236000000003</v>
      </c>
      <c r="H1832" s="180">
        <v>8450.52</v>
      </c>
      <c r="I1832" s="57"/>
      <c r="J1832" s="57"/>
      <c r="K1832" s="57"/>
      <c r="L1832" s="57"/>
      <c r="M1832" s="57"/>
      <c r="N1832" s="57"/>
      <c r="O1832" s="57"/>
      <c r="P1832" s="57"/>
      <c r="Q1832" s="57"/>
      <c r="R1832" s="57"/>
      <c r="S1832" s="57"/>
      <c r="T1832" s="57"/>
      <c r="U1832" s="57"/>
    </row>
    <row r="1833" spans="1:21">
      <c r="A1833" s="57"/>
      <c r="B1833" s="179">
        <v>43318</v>
      </c>
      <c r="C1833" s="108" t="s">
        <v>514</v>
      </c>
      <c r="D1833" s="108" t="s">
        <v>510</v>
      </c>
      <c r="E1833" s="108" t="s">
        <v>562</v>
      </c>
      <c r="F1833" s="108" t="s">
        <v>2237</v>
      </c>
      <c r="G1833" s="180">
        <v>4509.1616000000004</v>
      </c>
      <c r="H1833" s="180">
        <v>6631.12</v>
      </c>
      <c r="I1833" s="57"/>
      <c r="J1833" s="57"/>
      <c r="K1833" s="57"/>
      <c r="L1833" s="57"/>
      <c r="M1833" s="57"/>
      <c r="N1833" s="57"/>
      <c r="O1833" s="57"/>
      <c r="P1833" s="57"/>
      <c r="Q1833" s="57"/>
      <c r="R1833" s="57"/>
      <c r="S1833" s="57"/>
      <c r="T1833" s="57"/>
      <c r="U1833" s="57"/>
    </row>
    <row r="1834" spans="1:21">
      <c r="A1834" s="57"/>
      <c r="B1834" s="179">
        <v>42948</v>
      </c>
      <c r="C1834" s="108" t="s">
        <v>503</v>
      </c>
      <c r="D1834" s="108" t="s">
        <v>404</v>
      </c>
      <c r="E1834" s="108" t="s">
        <v>501</v>
      </c>
      <c r="F1834" s="108" t="s">
        <v>2238</v>
      </c>
      <c r="G1834" s="180">
        <v>2934.8968</v>
      </c>
      <c r="H1834" s="180">
        <v>3335.11</v>
      </c>
      <c r="I1834" s="57"/>
      <c r="J1834" s="57"/>
      <c r="K1834" s="57"/>
      <c r="L1834" s="57"/>
      <c r="M1834" s="57"/>
      <c r="N1834" s="57"/>
      <c r="O1834" s="57"/>
      <c r="P1834" s="57"/>
      <c r="Q1834" s="57"/>
      <c r="R1834" s="57"/>
      <c r="S1834" s="57"/>
      <c r="T1834" s="57"/>
      <c r="U1834" s="57"/>
    </row>
    <row r="1835" spans="1:21">
      <c r="A1835" s="57"/>
      <c r="B1835" s="179">
        <v>43403</v>
      </c>
      <c r="C1835" s="108" t="s">
        <v>514</v>
      </c>
      <c r="D1835" s="108" t="s">
        <v>500</v>
      </c>
      <c r="E1835" s="108" t="s">
        <v>562</v>
      </c>
      <c r="F1835" s="108" t="s">
        <v>2128</v>
      </c>
      <c r="G1835" s="180">
        <v>1438.4744000000001</v>
      </c>
      <c r="H1835" s="180">
        <v>1634.63</v>
      </c>
      <c r="I1835" s="57"/>
      <c r="J1835" s="57"/>
      <c r="K1835" s="57"/>
      <c r="L1835" s="57"/>
      <c r="M1835" s="57"/>
      <c r="N1835" s="57"/>
      <c r="O1835" s="57"/>
      <c r="P1835" s="57"/>
      <c r="Q1835" s="57"/>
      <c r="R1835" s="57"/>
      <c r="S1835" s="57"/>
      <c r="T1835" s="57"/>
      <c r="U1835" s="57"/>
    </row>
    <row r="1836" spans="1:21">
      <c r="A1836" s="57"/>
      <c r="B1836" s="179">
        <v>43020</v>
      </c>
      <c r="C1836" s="108" t="s">
        <v>496</v>
      </c>
      <c r="D1836" s="108" t="s">
        <v>507</v>
      </c>
      <c r="E1836" s="108" t="s">
        <v>537</v>
      </c>
      <c r="F1836" s="108" t="s">
        <v>2239</v>
      </c>
      <c r="G1836" s="180">
        <v>303.97390000000001</v>
      </c>
      <c r="H1836" s="180">
        <v>515.21</v>
      </c>
      <c r="I1836" s="57"/>
      <c r="J1836" s="57"/>
      <c r="K1836" s="57"/>
      <c r="L1836" s="57"/>
      <c r="M1836" s="57"/>
      <c r="N1836" s="57"/>
      <c r="O1836" s="57"/>
      <c r="P1836" s="57"/>
      <c r="Q1836" s="57"/>
      <c r="R1836" s="57"/>
      <c r="S1836" s="57"/>
      <c r="T1836" s="57"/>
      <c r="U1836" s="57"/>
    </row>
    <row r="1837" spans="1:21">
      <c r="A1837" s="57"/>
      <c r="B1837" s="179">
        <v>43127</v>
      </c>
      <c r="C1837" s="108" t="s">
        <v>115</v>
      </c>
      <c r="D1837" s="108" t="s">
        <v>404</v>
      </c>
      <c r="E1837" s="108" t="s">
        <v>501</v>
      </c>
      <c r="F1837" s="108" t="s">
        <v>1818</v>
      </c>
      <c r="G1837" s="180">
        <v>3576.3728000000001</v>
      </c>
      <c r="H1837" s="180">
        <v>4064.06</v>
      </c>
      <c r="I1837" s="57"/>
      <c r="J1837" s="57"/>
      <c r="K1837" s="57"/>
      <c r="L1837" s="57"/>
      <c r="M1837" s="57"/>
      <c r="N1837" s="57"/>
      <c r="O1837" s="57"/>
      <c r="P1837" s="57"/>
      <c r="Q1837" s="57"/>
      <c r="R1837" s="57"/>
      <c r="S1837" s="57"/>
      <c r="T1837" s="57"/>
      <c r="U1837" s="57"/>
    </row>
    <row r="1838" spans="1:21">
      <c r="A1838" s="57"/>
      <c r="B1838" s="179">
        <v>42999</v>
      </c>
      <c r="C1838" s="108" t="s">
        <v>503</v>
      </c>
      <c r="D1838" s="108" t="s">
        <v>504</v>
      </c>
      <c r="E1838" s="108" t="s">
        <v>537</v>
      </c>
      <c r="F1838" s="108" t="s">
        <v>2240</v>
      </c>
      <c r="G1838" s="180">
        <v>2008.8009999999997</v>
      </c>
      <c r="H1838" s="180">
        <v>3463.45</v>
      </c>
      <c r="I1838" s="57"/>
      <c r="J1838" s="57"/>
      <c r="K1838" s="57"/>
      <c r="L1838" s="57"/>
      <c r="M1838" s="57"/>
      <c r="N1838" s="57"/>
      <c r="O1838" s="57"/>
      <c r="P1838" s="57"/>
      <c r="Q1838" s="57"/>
      <c r="R1838" s="57"/>
      <c r="S1838" s="57"/>
      <c r="T1838" s="57"/>
      <c r="U1838" s="57"/>
    </row>
    <row r="1839" spans="1:21">
      <c r="A1839" s="57"/>
      <c r="B1839" s="179">
        <v>43453</v>
      </c>
      <c r="C1839" s="108" t="s">
        <v>514</v>
      </c>
      <c r="D1839" s="108" t="s">
        <v>507</v>
      </c>
      <c r="E1839" s="108" t="s">
        <v>505</v>
      </c>
      <c r="F1839" s="108" t="s">
        <v>2241</v>
      </c>
      <c r="G1839" s="180">
        <v>766.89919999999995</v>
      </c>
      <c r="H1839" s="180">
        <v>1322.24</v>
      </c>
      <c r="I1839" s="57"/>
      <c r="J1839" s="57"/>
      <c r="K1839" s="57"/>
      <c r="L1839" s="57"/>
      <c r="M1839" s="57"/>
      <c r="N1839" s="57"/>
      <c r="O1839" s="57"/>
      <c r="P1839" s="57"/>
      <c r="Q1839" s="57"/>
      <c r="R1839" s="57"/>
      <c r="S1839" s="57"/>
      <c r="T1839" s="57"/>
      <c r="U1839" s="57"/>
    </row>
    <row r="1840" spans="1:21">
      <c r="A1840" s="57"/>
      <c r="B1840" s="179">
        <v>42816</v>
      </c>
      <c r="C1840" s="108" t="s">
        <v>503</v>
      </c>
      <c r="D1840" s="108" t="s">
        <v>497</v>
      </c>
      <c r="E1840" s="108" t="s">
        <v>508</v>
      </c>
      <c r="F1840" s="108" t="s">
        <v>2242</v>
      </c>
      <c r="G1840" s="180">
        <v>4458.369850000001</v>
      </c>
      <c r="H1840" s="180">
        <v>4768.3100000000004</v>
      </c>
      <c r="I1840" s="57"/>
      <c r="J1840" s="57"/>
      <c r="K1840" s="57"/>
      <c r="L1840" s="57"/>
      <c r="M1840" s="57"/>
      <c r="N1840" s="57"/>
      <c r="O1840" s="57"/>
      <c r="P1840" s="57"/>
      <c r="Q1840" s="57"/>
      <c r="R1840" s="57"/>
      <c r="S1840" s="57"/>
      <c r="T1840" s="57"/>
      <c r="U1840" s="57"/>
    </row>
    <row r="1841" spans="1:21">
      <c r="A1841" s="57"/>
      <c r="B1841" s="179">
        <v>43188</v>
      </c>
      <c r="C1841" s="108" t="s">
        <v>115</v>
      </c>
      <c r="D1841" s="108" t="s">
        <v>510</v>
      </c>
      <c r="E1841" s="108" t="s">
        <v>524</v>
      </c>
      <c r="F1841" s="108" t="s">
        <v>2243</v>
      </c>
      <c r="G1841" s="180">
        <v>5290.05</v>
      </c>
      <c r="H1841" s="180">
        <v>7053.4</v>
      </c>
      <c r="I1841" s="57"/>
      <c r="J1841" s="57"/>
      <c r="K1841" s="57"/>
      <c r="L1841" s="57"/>
      <c r="M1841" s="57"/>
      <c r="N1841" s="57"/>
      <c r="O1841" s="57"/>
      <c r="P1841" s="57"/>
      <c r="Q1841" s="57"/>
      <c r="R1841" s="57"/>
      <c r="S1841" s="57"/>
      <c r="T1841" s="57"/>
      <c r="U1841" s="57"/>
    </row>
    <row r="1842" spans="1:21">
      <c r="A1842" s="57"/>
      <c r="B1842" s="179">
        <v>42984</v>
      </c>
      <c r="C1842" s="108" t="s">
        <v>514</v>
      </c>
      <c r="D1842" s="108" t="s">
        <v>507</v>
      </c>
      <c r="E1842" s="108" t="s">
        <v>569</v>
      </c>
      <c r="F1842" s="108" t="s">
        <v>2244</v>
      </c>
      <c r="G1842" s="180">
        <v>1421.2145</v>
      </c>
      <c r="H1842" s="180">
        <v>3305.15</v>
      </c>
      <c r="I1842" s="57"/>
      <c r="J1842" s="57"/>
      <c r="K1842" s="57"/>
      <c r="L1842" s="57"/>
      <c r="M1842" s="57"/>
      <c r="N1842" s="57"/>
      <c r="O1842" s="57"/>
      <c r="P1842" s="57"/>
      <c r="Q1842" s="57"/>
      <c r="R1842" s="57"/>
      <c r="S1842" s="57"/>
      <c r="T1842" s="57"/>
      <c r="U1842" s="57"/>
    </row>
    <row r="1843" spans="1:21">
      <c r="A1843" s="57"/>
      <c r="B1843" s="179">
        <v>43222</v>
      </c>
      <c r="C1843" s="108" t="s">
        <v>496</v>
      </c>
      <c r="D1843" s="108" t="s">
        <v>404</v>
      </c>
      <c r="E1843" s="108" t="s">
        <v>501</v>
      </c>
      <c r="F1843" s="108" t="s">
        <v>2245</v>
      </c>
      <c r="G1843" s="180">
        <v>3127.7565</v>
      </c>
      <c r="H1843" s="180">
        <v>6950.57</v>
      </c>
      <c r="I1843" s="57"/>
      <c r="J1843" s="57"/>
      <c r="K1843" s="57"/>
      <c r="L1843" s="57"/>
      <c r="M1843" s="57"/>
      <c r="N1843" s="57"/>
      <c r="O1843" s="57"/>
      <c r="P1843" s="57"/>
      <c r="Q1843" s="57"/>
      <c r="R1843" s="57"/>
      <c r="S1843" s="57"/>
      <c r="T1843" s="57"/>
      <c r="U1843" s="57"/>
    </row>
    <row r="1844" spans="1:21">
      <c r="A1844" s="57"/>
      <c r="B1844" s="179">
        <v>42757</v>
      </c>
      <c r="C1844" s="108" t="s">
        <v>514</v>
      </c>
      <c r="D1844" s="108" t="s">
        <v>500</v>
      </c>
      <c r="E1844" s="108" t="s">
        <v>530</v>
      </c>
      <c r="F1844" s="108" t="s">
        <v>2246</v>
      </c>
      <c r="G1844" s="180">
        <v>2033.1518000000001</v>
      </c>
      <c r="H1844" s="180">
        <v>4728.26</v>
      </c>
      <c r="I1844" s="57"/>
      <c r="J1844" s="57"/>
      <c r="K1844" s="57"/>
      <c r="L1844" s="57"/>
      <c r="M1844" s="57"/>
      <c r="N1844" s="57"/>
      <c r="O1844" s="57"/>
      <c r="P1844" s="57"/>
      <c r="Q1844" s="57"/>
      <c r="R1844" s="57"/>
      <c r="S1844" s="57"/>
      <c r="T1844" s="57"/>
      <c r="U1844" s="57"/>
    </row>
    <row r="1845" spans="1:21">
      <c r="A1845" s="57"/>
      <c r="B1845" s="179">
        <v>43102</v>
      </c>
      <c r="C1845" s="108" t="s">
        <v>108</v>
      </c>
      <c r="D1845" s="108" t="s">
        <v>500</v>
      </c>
      <c r="E1845" s="108" t="s">
        <v>569</v>
      </c>
      <c r="F1845" s="108" t="s">
        <v>2247</v>
      </c>
      <c r="G1845" s="180">
        <v>3217.3424999999997</v>
      </c>
      <c r="H1845" s="180">
        <v>7149.65</v>
      </c>
      <c r="I1845" s="57"/>
      <c r="J1845" s="57"/>
      <c r="K1845" s="57"/>
      <c r="L1845" s="57"/>
      <c r="M1845" s="57"/>
      <c r="N1845" s="57"/>
      <c r="O1845" s="57"/>
      <c r="P1845" s="57"/>
      <c r="Q1845" s="57"/>
      <c r="R1845" s="57"/>
      <c r="S1845" s="57"/>
      <c r="T1845" s="57"/>
      <c r="U1845" s="57"/>
    </row>
    <row r="1846" spans="1:21">
      <c r="A1846" s="57"/>
      <c r="B1846" s="179">
        <v>42808</v>
      </c>
      <c r="C1846" s="108" t="s">
        <v>108</v>
      </c>
      <c r="D1846" s="108" t="s">
        <v>500</v>
      </c>
      <c r="E1846" s="108" t="s">
        <v>522</v>
      </c>
      <c r="F1846" s="108" t="s">
        <v>2248</v>
      </c>
      <c r="G1846" s="180">
        <v>1804.0170500000002</v>
      </c>
      <c r="H1846" s="180">
        <v>1929.43</v>
      </c>
      <c r="I1846" s="57"/>
      <c r="J1846" s="57"/>
      <c r="K1846" s="57"/>
      <c r="L1846" s="57"/>
      <c r="M1846" s="57"/>
      <c r="N1846" s="57"/>
      <c r="O1846" s="57"/>
      <c r="P1846" s="57"/>
      <c r="Q1846" s="57"/>
      <c r="R1846" s="57"/>
      <c r="S1846" s="57"/>
      <c r="T1846" s="57"/>
      <c r="U1846" s="57"/>
    </row>
    <row r="1847" spans="1:21">
      <c r="A1847" s="57"/>
      <c r="B1847" s="179">
        <v>43323</v>
      </c>
      <c r="C1847" s="108" t="s">
        <v>108</v>
      </c>
      <c r="D1847" s="108" t="s">
        <v>500</v>
      </c>
      <c r="E1847" s="108" t="s">
        <v>505</v>
      </c>
      <c r="F1847" s="108" t="s">
        <v>2220</v>
      </c>
      <c r="G1847" s="180">
        <v>748.44079999999997</v>
      </c>
      <c r="H1847" s="180">
        <v>1740.56</v>
      </c>
      <c r="I1847" s="57"/>
      <c r="J1847" s="57"/>
      <c r="K1847" s="57"/>
      <c r="L1847" s="57"/>
      <c r="M1847" s="57"/>
      <c r="N1847" s="57"/>
      <c r="O1847" s="57"/>
      <c r="P1847" s="57"/>
      <c r="Q1847" s="57"/>
      <c r="R1847" s="57"/>
      <c r="S1847" s="57"/>
      <c r="T1847" s="57"/>
      <c r="U1847" s="57"/>
    </row>
    <row r="1848" spans="1:21">
      <c r="A1848" s="57"/>
      <c r="B1848" s="179">
        <v>42957</v>
      </c>
      <c r="C1848" s="108" t="s">
        <v>514</v>
      </c>
      <c r="D1848" s="108" t="s">
        <v>507</v>
      </c>
      <c r="E1848" s="108" t="s">
        <v>524</v>
      </c>
      <c r="F1848" s="108" t="s">
        <v>2249</v>
      </c>
      <c r="G1848" s="180">
        <v>346.71840000000003</v>
      </c>
      <c r="H1848" s="180">
        <v>509.88</v>
      </c>
      <c r="I1848" s="57"/>
      <c r="J1848" s="57"/>
      <c r="K1848" s="57"/>
      <c r="L1848" s="57"/>
      <c r="M1848" s="57"/>
      <c r="N1848" s="57"/>
      <c r="O1848" s="57"/>
      <c r="P1848" s="57"/>
      <c r="Q1848" s="57"/>
      <c r="R1848" s="57"/>
      <c r="S1848" s="57"/>
      <c r="T1848" s="57"/>
      <c r="U1848" s="57"/>
    </row>
    <row r="1849" spans="1:21">
      <c r="A1849" s="57"/>
      <c r="B1849" s="179">
        <v>43349</v>
      </c>
      <c r="C1849" s="108" t="s">
        <v>503</v>
      </c>
      <c r="D1849" s="108" t="s">
        <v>504</v>
      </c>
      <c r="E1849" s="108" t="s">
        <v>511</v>
      </c>
      <c r="F1849" s="108" t="s">
        <v>2250</v>
      </c>
      <c r="G1849" s="180">
        <v>2808.3587000000002</v>
      </c>
      <c r="H1849" s="180">
        <v>4759.93</v>
      </c>
      <c r="I1849" s="57"/>
      <c r="J1849" s="57"/>
      <c r="K1849" s="57"/>
      <c r="L1849" s="57"/>
      <c r="M1849" s="57"/>
      <c r="N1849" s="57"/>
      <c r="O1849" s="57"/>
      <c r="P1849" s="57"/>
      <c r="Q1849" s="57"/>
      <c r="R1849" s="57"/>
      <c r="S1849" s="57"/>
      <c r="T1849" s="57"/>
      <c r="U1849" s="57"/>
    </row>
    <row r="1850" spans="1:21">
      <c r="A1850" s="57"/>
      <c r="B1850" s="179">
        <v>43049</v>
      </c>
      <c r="C1850" s="108" t="s">
        <v>496</v>
      </c>
      <c r="D1850" s="108" t="s">
        <v>526</v>
      </c>
      <c r="E1850" s="108" t="s">
        <v>515</v>
      </c>
      <c r="F1850" s="108" t="s">
        <v>2251</v>
      </c>
      <c r="G1850" s="180">
        <v>4171.4396000000006</v>
      </c>
      <c r="H1850" s="180">
        <v>6134.47</v>
      </c>
      <c r="I1850" s="57"/>
      <c r="J1850" s="57"/>
      <c r="K1850" s="57"/>
      <c r="L1850" s="57"/>
      <c r="M1850" s="57"/>
      <c r="N1850" s="57"/>
      <c r="O1850" s="57"/>
      <c r="P1850" s="57"/>
      <c r="Q1850" s="57"/>
      <c r="R1850" s="57"/>
      <c r="S1850" s="57"/>
      <c r="T1850" s="57"/>
      <c r="U1850" s="57"/>
    </row>
    <row r="1851" spans="1:21">
      <c r="A1851" s="57"/>
      <c r="B1851" s="179">
        <v>43110</v>
      </c>
      <c r="C1851" s="108" t="s">
        <v>514</v>
      </c>
      <c r="D1851" s="108" t="s">
        <v>504</v>
      </c>
      <c r="E1851" s="108" t="s">
        <v>524</v>
      </c>
      <c r="F1851" s="108" t="s">
        <v>2252</v>
      </c>
      <c r="G1851" s="180">
        <v>4120.4360999999999</v>
      </c>
      <c r="H1851" s="180">
        <v>6983.79</v>
      </c>
      <c r="I1851" s="57"/>
      <c r="J1851" s="57"/>
      <c r="K1851" s="57"/>
      <c r="L1851" s="57"/>
      <c r="M1851" s="57"/>
      <c r="N1851" s="57"/>
      <c r="O1851" s="57"/>
      <c r="P1851" s="57"/>
      <c r="Q1851" s="57"/>
      <c r="R1851" s="57"/>
      <c r="S1851" s="57"/>
      <c r="T1851" s="57"/>
      <c r="U1851" s="57"/>
    </row>
    <row r="1852" spans="1:21">
      <c r="A1852" s="57"/>
      <c r="B1852" s="179">
        <v>43002</v>
      </c>
      <c r="C1852" s="108" t="s">
        <v>514</v>
      </c>
      <c r="D1852" s="108" t="s">
        <v>526</v>
      </c>
      <c r="E1852" s="108" t="s">
        <v>535</v>
      </c>
      <c r="F1852" s="108" t="s">
        <v>2253</v>
      </c>
      <c r="G1852" s="180">
        <v>756.88800000000003</v>
      </c>
      <c r="H1852" s="180">
        <v>860.1</v>
      </c>
      <c r="I1852" s="57"/>
      <c r="J1852" s="57"/>
      <c r="K1852" s="57"/>
      <c r="L1852" s="57"/>
      <c r="M1852" s="57"/>
      <c r="N1852" s="57"/>
      <c r="O1852" s="57"/>
      <c r="P1852" s="57"/>
      <c r="Q1852" s="57"/>
      <c r="R1852" s="57"/>
      <c r="S1852" s="57"/>
      <c r="T1852" s="57"/>
      <c r="U1852" s="57"/>
    </row>
    <row r="1853" spans="1:21">
      <c r="A1853" s="57"/>
      <c r="B1853" s="179">
        <v>43428</v>
      </c>
      <c r="C1853" s="108" t="s">
        <v>496</v>
      </c>
      <c r="D1853" s="108" t="s">
        <v>526</v>
      </c>
      <c r="E1853" s="108" t="s">
        <v>511</v>
      </c>
      <c r="F1853" s="108" t="s">
        <v>2254</v>
      </c>
      <c r="G1853" s="180">
        <v>744.48440000000005</v>
      </c>
      <c r="H1853" s="180">
        <v>1094.83</v>
      </c>
      <c r="I1853" s="57"/>
      <c r="J1853" s="57"/>
      <c r="K1853" s="57"/>
      <c r="L1853" s="57"/>
      <c r="M1853" s="57"/>
      <c r="N1853" s="57"/>
      <c r="O1853" s="57"/>
      <c r="P1853" s="57"/>
      <c r="Q1853" s="57"/>
      <c r="R1853" s="57"/>
      <c r="S1853" s="57"/>
      <c r="T1853" s="57"/>
      <c r="U1853" s="57"/>
    </row>
    <row r="1854" spans="1:21">
      <c r="A1854" s="57"/>
      <c r="B1854" s="179">
        <v>42766</v>
      </c>
      <c r="C1854" s="108" t="s">
        <v>514</v>
      </c>
      <c r="D1854" s="108" t="s">
        <v>497</v>
      </c>
      <c r="E1854" s="108" t="s">
        <v>520</v>
      </c>
      <c r="F1854" s="108" t="s">
        <v>2255</v>
      </c>
      <c r="G1854" s="180">
        <v>3047.44</v>
      </c>
      <c r="H1854" s="180">
        <v>5540.8</v>
      </c>
      <c r="I1854" s="57"/>
      <c r="J1854" s="57"/>
      <c r="K1854" s="57"/>
      <c r="L1854" s="57"/>
      <c r="M1854" s="57"/>
      <c r="N1854" s="57"/>
      <c r="O1854" s="57"/>
      <c r="P1854" s="57"/>
      <c r="Q1854" s="57"/>
      <c r="R1854" s="57"/>
      <c r="S1854" s="57"/>
      <c r="T1854" s="57"/>
      <c r="U1854" s="57"/>
    </row>
    <row r="1855" spans="1:21">
      <c r="A1855" s="57"/>
      <c r="B1855" s="179">
        <v>43216</v>
      </c>
      <c r="C1855" s="108" t="s">
        <v>514</v>
      </c>
      <c r="D1855" s="108" t="s">
        <v>510</v>
      </c>
      <c r="E1855" s="108" t="s">
        <v>522</v>
      </c>
      <c r="F1855" s="108" t="s">
        <v>2256</v>
      </c>
      <c r="G1855" s="180">
        <v>317.27120000000002</v>
      </c>
      <c r="H1855" s="180">
        <v>737.84</v>
      </c>
      <c r="I1855" s="57"/>
      <c r="J1855" s="57"/>
      <c r="K1855" s="57"/>
      <c r="L1855" s="57"/>
      <c r="M1855" s="57"/>
      <c r="N1855" s="57"/>
      <c r="O1855" s="57"/>
      <c r="P1855" s="57"/>
      <c r="Q1855" s="57"/>
      <c r="R1855" s="57"/>
      <c r="S1855" s="57"/>
      <c r="T1855" s="57"/>
      <c r="U1855" s="57"/>
    </row>
    <row r="1856" spans="1:21">
      <c r="A1856" s="57"/>
      <c r="B1856" s="179">
        <v>42994</v>
      </c>
      <c r="C1856" s="108" t="s">
        <v>514</v>
      </c>
      <c r="D1856" s="108" t="s">
        <v>528</v>
      </c>
      <c r="E1856" s="108" t="s">
        <v>520</v>
      </c>
      <c r="F1856" s="108" t="s">
        <v>2257</v>
      </c>
      <c r="G1856" s="180">
        <v>2182.1965</v>
      </c>
      <c r="H1856" s="180">
        <v>2333.9</v>
      </c>
      <c r="I1856" s="57"/>
      <c r="J1856" s="57"/>
      <c r="K1856" s="57"/>
      <c r="L1856" s="57"/>
      <c r="M1856" s="57"/>
      <c r="N1856" s="57"/>
      <c r="O1856" s="57"/>
      <c r="P1856" s="57"/>
      <c r="Q1856" s="57"/>
      <c r="R1856" s="57"/>
      <c r="S1856" s="57"/>
      <c r="T1856" s="57"/>
      <c r="U1856" s="57"/>
    </row>
    <row r="1857" spans="1:21">
      <c r="A1857" s="57"/>
      <c r="B1857" s="179">
        <v>43325</v>
      </c>
      <c r="C1857" s="108" t="s">
        <v>108</v>
      </c>
      <c r="D1857" s="108" t="s">
        <v>510</v>
      </c>
      <c r="E1857" s="108" t="s">
        <v>498</v>
      </c>
      <c r="F1857" s="108" t="s">
        <v>2258</v>
      </c>
      <c r="G1857" s="180">
        <v>4570.1656000000003</v>
      </c>
      <c r="H1857" s="180">
        <v>5193.37</v>
      </c>
      <c r="I1857" s="57"/>
      <c r="J1857" s="57"/>
      <c r="K1857" s="57"/>
      <c r="L1857" s="57"/>
      <c r="M1857" s="57"/>
      <c r="N1857" s="57"/>
      <c r="O1857" s="57"/>
      <c r="P1857" s="57"/>
      <c r="Q1857" s="57"/>
      <c r="R1857" s="57"/>
      <c r="S1857" s="57"/>
      <c r="T1857" s="57"/>
      <c r="U1857" s="57"/>
    </row>
    <row r="1858" spans="1:21">
      <c r="A1858" s="57"/>
      <c r="B1858" s="179">
        <v>42857</v>
      </c>
      <c r="C1858" s="108" t="s">
        <v>108</v>
      </c>
      <c r="D1858" s="108" t="s">
        <v>510</v>
      </c>
      <c r="E1858" s="108" t="s">
        <v>535</v>
      </c>
      <c r="F1858" s="108" t="s">
        <v>2259</v>
      </c>
      <c r="G1858" s="180">
        <v>1628.9804999999999</v>
      </c>
      <c r="H1858" s="180">
        <v>4402.6499999999996</v>
      </c>
      <c r="I1858" s="57"/>
      <c r="J1858" s="57"/>
      <c r="K1858" s="57"/>
      <c r="L1858" s="57"/>
      <c r="M1858" s="57"/>
      <c r="N1858" s="57"/>
      <c r="O1858" s="57"/>
      <c r="P1858" s="57"/>
      <c r="Q1858" s="57"/>
      <c r="R1858" s="57"/>
      <c r="S1858" s="57"/>
      <c r="T1858" s="57"/>
      <c r="U1858" s="57"/>
    </row>
    <row r="1859" spans="1:21">
      <c r="A1859" s="57"/>
      <c r="B1859" s="179">
        <v>43242</v>
      </c>
      <c r="C1859" s="108" t="s">
        <v>115</v>
      </c>
      <c r="D1859" s="108" t="s">
        <v>504</v>
      </c>
      <c r="E1859" s="108" t="s">
        <v>524</v>
      </c>
      <c r="F1859" s="108" t="s">
        <v>2000</v>
      </c>
      <c r="G1859" s="180">
        <v>1444.0581999999999</v>
      </c>
      <c r="H1859" s="180">
        <v>3902.86</v>
      </c>
      <c r="I1859" s="57"/>
      <c r="J1859" s="57"/>
      <c r="K1859" s="57"/>
      <c r="L1859" s="57"/>
      <c r="M1859" s="57"/>
      <c r="N1859" s="57"/>
      <c r="O1859" s="57"/>
      <c r="P1859" s="57"/>
      <c r="Q1859" s="57"/>
      <c r="R1859" s="57"/>
      <c r="S1859" s="57"/>
      <c r="T1859" s="57"/>
      <c r="U1859" s="57"/>
    </row>
    <row r="1860" spans="1:21">
      <c r="A1860" s="57"/>
      <c r="B1860" s="179">
        <v>42791</v>
      </c>
      <c r="C1860" s="108" t="s">
        <v>514</v>
      </c>
      <c r="D1860" s="108" t="s">
        <v>404</v>
      </c>
      <c r="E1860" s="108" t="s">
        <v>522</v>
      </c>
      <c r="F1860" s="108" t="s">
        <v>2260</v>
      </c>
      <c r="G1860" s="180">
        <v>4688.1921999999995</v>
      </c>
      <c r="H1860" s="180">
        <v>8083.09</v>
      </c>
      <c r="I1860" s="57"/>
      <c r="J1860" s="57"/>
      <c r="K1860" s="57"/>
      <c r="L1860" s="57"/>
      <c r="M1860" s="57"/>
      <c r="N1860" s="57"/>
      <c r="O1860" s="57"/>
      <c r="P1860" s="57"/>
      <c r="Q1860" s="57"/>
      <c r="R1860" s="57"/>
      <c r="S1860" s="57"/>
      <c r="T1860" s="57"/>
      <c r="U1860" s="57"/>
    </row>
    <row r="1861" spans="1:21">
      <c r="A1861" s="57"/>
      <c r="B1861" s="179">
        <v>43402</v>
      </c>
      <c r="C1861" s="108" t="s">
        <v>108</v>
      </c>
      <c r="D1861" s="108" t="s">
        <v>510</v>
      </c>
      <c r="E1861" s="108" t="s">
        <v>562</v>
      </c>
      <c r="F1861" s="108" t="s">
        <v>2261</v>
      </c>
      <c r="G1861" s="180">
        <v>6204.5716000000011</v>
      </c>
      <c r="H1861" s="180">
        <v>9124.3700000000008</v>
      </c>
      <c r="I1861" s="57"/>
      <c r="J1861" s="57"/>
      <c r="K1861" s="57"/>
      <c r="L1861" s="57"/>
      <c r="M1861" s="57"/>
      <c r="N1861" s="57"/>
      <c r="O1861" s="57"/>
      <c r="P1861" s="57"/>
      <c r="Q1861" s="57"/>
      <c r="R1861" s="57"/>
      <c r="S1861" s="57"/>
      <c r="T1861" s="57"/>
      <c r="U1861" s="57"/>
    </row>
    <row r="1862" spans="1:21">
      <c r="A1862" s="57"/>
      <c r="B1862" s="179">
        <v>42956</v>
      </c>
      <c r="C1862" s="108" t="s">
        <v>503</v>
      </c>
      <c r="D1862" s="108" t="s">
        <v>528</v>
      </c>
      <c r="E1862" s="108" t="s">
        <v>562</v>
      </c>
      <c r="F1862" s="108" t="s">
        <v>2262</v>
      </c>
      <c r="G1862" s="180">
        <v>1950.7224000000001</v>
      </c>
      <c r="H1862" s="180">
        <v>2216.73</v>
      </c>
      <c r="I1862" s="57"/>
      <c r="J1862" s="57"/>
      <c r="K1862" s="57"/>
      <c r="L1862" s="57"/>
      <c r="M1862" s="57"/>
      <c r="N1862" s="57"/>
      <c r="O1862" s="57"/>
      <c r="P1862" s="57"/>
      <c r="Q1862" s="57"/>
      <c r="R1862" s="57"/>
      <c r="S1862" s="57"/>
      <c r="T1862" s="57"/>
      <c r="U1862" s="57"/>
    </row>
    <row r="1863" spans="1:21">
      <c r="A1863" s="57"/>
      <c r="B1863" s="179">
        <v>43342</v>
      </c>
      <c r="C1863" s="108" t="s">
        <v>514</v>
      </c>
      <c r="D1863" s="108" t="s">
        <v>404</v>
      </c>
      <c r="E1863" s="108" t="s">
        <v>522</v>
      </c>
      <c r="F1863" s="108" t="s">
        <v>2263</v>
      </c>
      <c r="G1863" s="180">
        <v>3131.6125999999999</v>
      </c>
      <c r="H1863" s="180">
        <v>7282.82</v>
      </c>
      <c r="I1863" s="57"/>
      <c r="J1863" s="57"/>
      <c r="K1863" s="57"/>
      <c r="L1863" s="57"/>
      <c r="M1863" s="57"/>
      <c r="N1863" s="57"/>
      <c r="O1863" s="57"/>
      <c r="P1863" s="57"/>
      <c r="Q1863" s="57"/>
      <c r="R1863" s="57"/>
      <c r="S1863" s="57"/>
      <c r="T1863" s="57"/>
      <c r="U1863" s="57"/>
    </row>
    <row r="1864" spans="1:21">
      <c r="A1864" s="57"/>
      <c r="B1864" s="179">
        <v>42839</v>
      </c>
      <c r="C1864" s="108" t="s">
        <v>503</v>
      </c>
      <c r="D1864" s="108" t="s">
        <v>404</v>
      </c>
      <c r="E1864" s="108" t="s">
        <v>537</v>
      </c>
      <c r="F1864" s="108" t="s">
        <v>2264</v>
      </c>
      <c r="G1864" s="180">
        <v>2823.1469999999999</v>
      </c>
      <c r="H1864" s="180">
        <v>6273.66</v>
      </c>
      <c r="I1864" s="57"/>
      <c r="J1864" s="57"/>
      <c r="K1864" s="57"/>
      <c r="L1864" s="57"/>
      <c r="M1864" s="57"/>
      <c r="N1864" s="57"/>
      <c r="O1864" s="57"/>
      <c r="P1864" s="57"/>
      <c r="Q1864" s="57"/>
      <c r="R1864" s="57"/>
      <c r="S1864" s="57"/>
      <c r="T1864" s="57"/>
      <c r="U1864" s="57"/>
    </row>
    <row r="1865" spans="1:21">
      <c r="A1865" s="57"/>
      <c r="B1865" s="179">
        <v>43275</v>
      </c>
      <c r="C1865" s="108" t="s">
        <v>514</v>
      </c>
      <c r="D1865" s="108" t="s">
        <v>404</v>
      </c>
      <c r="E1865" s="108" t="s">
        <v>535</v>
      </c>
      <c r="F1865" s="108" t="s">
        <v>2265</v>
      </c>
      <c r="G1865" s="180">
        <v>2729.8489</v>
      </c>
      <c r="H1865" s="180">
        <v>7377.97</v>
      </c>
      <c r="I1865" s="57"/>
      <c r="J1865" s="57"/>
      <c r="K1865" s="57"/>
      <c r="L1865" s="57"/>
      <c r="M1865" s="57"/>
      <c r="N1865" s="57"/>
      <c r="O1865" s="57"/>
      <c r="P1865" s="57"/>
      <c r="Q1865" s="57"/>
      <c r="R1865" s="57"/>
      <c r="S1865" s="57"/>
      <c r="T1865" s="57"/>
      <c r="U1865" s="57"/>
    </row>
    <row r="1866" spans="1:21">
      <c r="A1866" s="57"/>
      <c r="B1866" s="179">
        <v>43009</v>
      </c>
      <c r="C1866" s="108" t="s">
        <v>108</v>
      </c>
      <c r="D1866" s="108" t="s">
        <v>504</v>
      </c>
      <c r="E1866" s="108" t="s">
        <v>498</v>
      </c>
      <c r="F1866" s="108" t="s">
        <v>2266</v>
      </c>
      <c r="G1866" s="180">
        <v>4539.4910000000009</v>
      </c>
      <c r="H1866" s="180">
        <v>8253.6200000000008</v>
      </c>
      <c r="I1866" s="57"/>
      <c r="J1866" s="57"/>
      <c r="K1866" s="57"/>
      <c r="L1866" s="57"/>
      <c r="M1866" s="57"/>
      <c r="N1866" s="57"/>
      <c r="O1866" s="57"/>
      <c r="P1866" s="57"/>
      <c r="Q1866" s="57"/>
      <c r="R1866" s="57"/>
      <c r="S1866" s="57"/>
      <c r="T1866" s="57"/>
      <c r="U1866" s="57"/>
    </row>
    <row r="1867" spans="1:21">
      <c r="A1867" s="57"/>
      <c r="B1867" s="179">
        <v>43354</v>
      </c>
      <c r="C1867" s="108" t="s">
        <v>503</v>
      </c>
      <c r="D1867" s="108" t="s">
        <v>404</v>
      </c>
      <c r="E1867" s="108" t="s">
        <v>524</v>
      </c>
      <c r="F1867" s="108" t="s">
        <v>2267</v>
      </c>
      <c r="G1867" s="180">
        <v>2990.2622999999999</v>
      </c>
      <c r="H1867" s="180">
        <v>8081.79</v>
      </c>
      <c r="I1867" s="57"/>
      <c r="J1867" s="57"/>
      <c r="K1867" s="57"/>
      <c r="L1867" s="57"/>
      <c r="M1867" s="57"/>
      <c r="N1867" s="57"/>
      <c r="O1867" s="57"/>
      <c r="P1867" s="57"/>
      <c r="Q1867" s="57"/>
      <c r="R1867" s="57"/>
      <c r="S1867" s="57"/>
      <c r="T1867" s="57"/>
      <c r="U1867" s="57"/>
    </row>
    <row r="1868" spans="1:21">
      <c r="A1868" s="57"/>
      <c r="B1868" s="179">
        <v>42989</v>
      </c>
      <c r="C1868" s="108" t="s">
        <v>503</v>
      </c>
      <c r="D1868" s="108" t="s">
        <v>526</v>
      </c>
      <c r="E1868" s="108" t="s">
        <v>522</v>
      </c>
      <c r="F1868" s="108" t="s">
        <v>2268</v>
      </c>
      <c r="G1868" s="180">
        <v>5649.9024000000009</v>
      </c>
      <c r="H1868" s="180">
        <v>8308.68</v>
      </c>
      <c r="I1868" s="57"/>
      <c r="J1868" s="57"/>
      <c r="K1868" s="57"/>
      <c r="L1868" s="57"/>
      <c r="M1868" s="57"/>
      <c r="N1868" s="57"/>
      <c r="O1868" s="57"/>
      <c r="P1868" s="57"/>
      <c r="Q1868" s="57"/>
      <c r="R1868" s="57"/>
      <c r="S1868" s="57"/>
      <c r="T1868" s="57"/>
      <c r="U1868" s="57"/>
    </row>
    <row r="1869" spans="1:21">
      <c r="A1869" s="57"/>
      <c r="B1869" s="179">
        <v>43193</v>
      </c>
      <c r="C1869" s="108" t="s">
        <v>503</v>
      </c>
      <c r="D1869" s="108" t="s">
        <v>510</v>
      </c>
      <c r="E1869" s="108" t="s">
        <v>501</v>
      </c>
      <c r="F1869" s="108" t="s">
        <v>2269</v>
      </c>
      <c r="G1869" s="180">
        <v>732.1893</v>
      </c>
      <c r="H1869" s="180">
        <v>1978.89</v>
      </c>
      <c r="I1869" s="57"/>
      <c r="J1869" s="57"/>
      <c r="K1869" s="57"/>
      <c r="L1869" s="57"/>
      <c r="M1869" s="57"/>
      <c r="N1869" s="57"/>
      <c r="O1869" s="57"/>
      <c r="P1869" s="57"/>
      <c r="Q1869" s="57"/>
      <c r="R1869" s="57"/>
      <c r="S1869" s="57"/>
      <c r="T1869" s="57"/>
      <c r="U1869" s="57"/>
    </row>
    <row r="1870" spans="1:21">
      <c r="A1870" s="57"/>
      <c r="B1870" s="179">
        <v>42909</v>
      </c>
      <c r="C1870" s="108" t="s">
        <v>514</v>
      </c>
      <c r="D1870" s="108" t="s">
        <v>526</v>
      </c>
      <c r="E1870" s="108" t="s">
        <v>511</v>
      </c>
      <c r="F1870" s="108" t="s">
        <v>2270</v>
      </c>
      <c r="G1870" s="180">
        <v>4777.3332</v>
      </c>
      <c r="H1870" s="180">
        <v>7025.49</v>
      </c>
      <c r="I1870" s="57"/>
      <c r="J1870" s="57"/>
      <c r="K1870" s="57"/>
      <c r="L1870" s="57"/>
      <c r="M1870" s="57"/>
      <c r="N1870" s="57"/>
      <c r="O1870" s="57"/>
      <c r="P1870" s="57"/>
      <c r="Q1870" s="57"/>
      <c r="R1870" s="57"/>
      <c r="S1870" s="57"/>
      <c r="T1870" s="57"/>
      <c r="U1870" s="57"/>
    </row>
    <row r="1871" spans="1:21">
      <c r="A1871" s="57"/>
      <c r="B1871" s="179">
        <v>43224</v>
      </c>
      <c r="C1871" s="108" t="s">
        <v>514</v>
      </c>
      <c r="D1871" s="108" t="s">
        <v>497</v>
      </c>
      <c r="E1871" s="108" t="s">
        <v>562</v>
      </c>
      <c r="F1871" s="108" t="s">
        <v>2271</v>
      </c>
      <c r="G1871" s="180">
        <v>2880.6572000000001</v>
      </c>
      <c r="H1871" s="180">
        <v>7785.56</v>
      </c>
      <c r="I1871" s="57"/>
      <c r="J1871" s="57"/>
      <c r="K1871" s="57"/>
      <c r="L1871" s="57"/>
      <c r="M1871" s="57"/>
      <c r="N1871" s="57"/>
      <c r="O1871" s="57"/>
      <c r="P1871" s="57"/>
      <c r="Q1871" s="57"/>
      <c r="R1871" s="57"/>
      <c r="S1871" s="57"/>
      <c r="T1871" s="57"/>
      <c r="U1871" s="57"/>
    </row>
    <row r="1872" spans="1:21">
      <c r="A1872" s="57"/>
      <c r="B1872" s="179">
        <v>43071</v>
      </c>
      <c r="C1872" s="108" t="s">
        <v>115</v>
      </c>
      <c r="D1872" s="108" t="s">
        <v>528</v>
      </c>
      <c r="E1872" s="108" t="s">
        <v>511</v>
      </c>
      <c r="F1872" s="108" t="s">
        <v>2272</v>
      </c>
      <c r="G1872" s="180">
        <v>2965.0391999999997</v>
      </c>
      <c r="H1872" s="180">
        <v>6895.44</v>
      </c>
      <c r="I1872" s="57"/>
      <c r="J1872" s="57"/>
      <c r="K1872" s="57"/>
      <c r="L1872" s="57"/>
      <c r="M1872" s="57"/>
      <c r="N1872" s="57"/>
      <c r="O1872" s="57"/>
      <c r="P1872" s="57"/>
      <c r="Q1872" s="57"/>
      <c r="R1872" s="57"/>
      <c r="S1872" s="57"/>
      <c r="T1872" s="57"/>
      <c r="U1872" s="57"/>
    </row>
    <row r="1873" spans="1:21">
      <c r="A1873" s="57"/>
      <c r="B1873" s="179">
        <v>43284</v>
      </c>
      <c r="C1873" s="108" t="s">
        <v>496</v>
      </c>
      <c r="D1873" s="108" t="s">
        <v>507</v>
      </c>
      <c r="E1873" s="108" t="s">
        <v>530</v>
      </c>
      <c r="F1873" s="108" t="s">
        <v>2273</v>
      </c>
      <c r="G1873" s="180">
        <v>1265.7510000000002</v>
      </c>
      <c r="H1873" s="180">
        <v>2812.78</v>
      </c>
      <c r="I1873" s="57"/>
      <c r="J1873" s="57"/>
      <c r="K1873" s="57"/>
      <c r="L1873" s="57"/>
      <c r="M1873" s="57"/>
      <c r="N1873" s="57"/>
      <c r="O1873" s="57"/>
      <c r="P1873" s="57"/>
      <c r="Q1873" s="57"/>
      <c r="R1873" s="57"/>
      <c r="S1873" s="57"/>
      <c r="T1873" s="57"/>
      <c r="U1873" s="57"/>
    </row>
    <row r="1874" spans="1:21">
      <c r="A1874" s="57"/>
      <c r="B1874" s="179">
        <v>43004</v>
      </c>
      <c r="C1874" s="108" t="s">
        <v>115</v>
      </c>
      <c r="D1874" s="108" t="s">
        <v>500</v>
      </c>
      <c r="E1874" s="108" t="s">
        <v>537</v>
      </c>
      <c r="F1874" s="108" t="s">
        <v>2274</v>
      </c>
      <c r="G1874" s="180">
        <v>403.83879999999999</v>
      </c>
      <c r="H1874" s="180">
        <v>939.16</v>
      </c>
      <c r="I1874" s="57"/>
      <c r="J1874" s="57"/>
      <c r="K1874" s="57"/>
      <c r="L1874" s="57"/>
      <c r="M1874" s="57"/>
      <c r="N1874" s="57"/>
      <c r="O1874" s="57"/>
      <c r="P1874" s="57"/>
      <c r="Q1874" s="57"/>
      <c r="R1874" s="57"/>
      <c r="S1874" s="57"/>
      <c r="T1874" s="57"/>
      <c r="U1874" s="57"/>
    </row>
    <row r="1875" spans="1:21">
      <c r="A1875" s="57"/>
      <c r="B1875" s="179">
        <v>43407</v>
      </c>
      <c r="C1875" s="108" t="s">
        <v>503</v>
      </c>
      <c r="D1875" s="108" t="s">
        <v>504</v>
      </c>
      <c r="E1875" s="108" t="s">
        <v>522</v>
      </c>
      <c r="F1875" s="108" t="s">
        <v>2275</v>
      </c>
      <c r="G1875" s="180">
        <v>785.95</v>
      </c>
      <c r="H1875" s="180">
        <v>1429</v>
      </c>
      <c r="I1875" s="57"/>
      <c r="J1875" s="57"/>
      <c r="K1875" s="57"/>
      <c r="L1875" s="57"/>
      <c r="M1875" s="57"/>
      <c r="N1875" s="57"/>
      <c r="O1875" s="57"/>
      <c r="P1875" s="57"/>
      <c r="Q1875" s="57"/>
      <c r="R1875" s="57"/>
      <c r="S1875" s="57"/>
      <c r="T1875" s="57"/>
      <c r="U1875" s="57"/>
    </row>
    <row r="1876" spans="1:21">
      <c r="A1876" s="57"/>
      <c r="B1876" s="179">
        <v>42757</v>
      </c>
      <c r="C1876" s="108" t="s">
        <v>115</v>
      </c>
      <c r="D1876" s="108" t="s">
        <v>404</v>
      </c>
      <c r="E1876" s="108" t="s">
        <v>505</v>
      </c>
      <c r="F1876" s="108" t="s">
        <v>2276</v>
      </c>
      <c r="G1876" s="180">
        <v>2673.2411999999999</v>
      </c>
      <c r="H1876" s="180">
        <v>6216.84</v>
      </c>
      <c r="I1876" s="57"/>
      <c r="J1876" s="57"/>
      <c r="K1876" s="57"/>
      <c r="L1876" s="57"/>
      <c r="M1876" s="57"/>
      <c r="N1876" s="57"/>
      <c r="O1876" s="57"/>
      <c r="P1876" s="57"/>
      <c r="Q1876" s="57"/>
      <c r="R1876" s="57"/>
      <c r="S1876" s="57"/>
      <c r="T1876" s="57"/>
      <c r="U1876" s="57"/>
    </row>
    <row r="1877" spans="1:21">
      <c r="A1877" s="57"/>
      <c r="B1877" s="179">
        <v>43465</v>
      </c>
      <c r="C1877" s="108" t="s">
        <v>514</v>
      </c>
      <c r="D1877" s="108" t="s">
        <v>528</v>
      </c>
      <c r="E1877" s="108" t="s">
        <v>524</v>
      </c>
      <c r="F1877" s="108" t="s">
        <v>2277</v>
      </c>
      <c r="G1877" s="180">
        <v>6969.4713000000002</v>
      </c>
      <c r="H1877" s="180">
        <v>7453.98</v>
      </c>
      <c r="I1877" s="57"/>
      <c r="J1877" s="57"/>
      <c r="K1877" s="57"/>
      <c r="L1877" s="57"/>
      <c r="M1877" s="57"/>
      <c r="N1877" s="57"/>
      <c r="O1877" s="57"/>
      <c r="P1877" s="57"/>
      <c r="Q1877" s="57"/>
      <c r="R1877" s="57"/>
      <c r="S1877" s="57"/>
      <c r="T1877" s="57"/>
      <c r="U1877" s="57"/>
    </row>
    <row r="1878" spans="1:21">
      <c r="A1878" s="57"/>
      <c r="B1878" s="179">
        <v>42867</v>
      </c>
      <c r="C1878" s="108" t="s">
        <v>108</v>
      </c>
      <c r="D1878" s="108" t="s">
        <v>528</v>
      </c>
      <c r="E1878" s="108" t="s">
        <v>508</v>
      </c>
      <c r="F1878" s="108" t="s">
        <v>2278</v>
      </c>
      <c r="G1878" s="180">
        <v>4596.9550000000008</v>
      </c>
      <c r="H1878" s="180">
        <v>8358.1</v>
      </c>
      <c r="I1878" s="57"/>
      <c r="J1878" s="57"/>
      <c r="K1878" s="57"/>
      <c r="L1878" s="57"/>
      <c r="M1878" s="57"/>
      <c r="N1878" s="57"/>
      <c r="O1878" s="57"/>
      <c r="P1878" s="57"/>
      <c r="Q1878" s="57"/>
      <c r="R1878" s="57"/>
      <c r="S1878" s="57"/>
      <c r="T1878" s="57"/>
      <c r="U1878" s="57"/>
    </row>
    <row r="1879" spans="1:21">
      <c r="A1879" s="57"/>
      <c r="B1879" s="179">
        <v>43351</v>
      </c>
      <c r="C1879" s="108" t="s">
        <v>108</v>
      </c>
      <c r="D1879" s="108" t="s">
        <v>507</v>
      </c>
      <c r="E1879" s="108" t="s">
        <v>530</v>
      </c>
      <c r="F1879" s="108" t="s">
        <v>2279</v>
      </c>
      <c r="G1879" s="180">
        <v>1850.45</v>
      </c>
      <c r="H1879" s="180">
        <v>2721.25</v>
      </c>
      <c r="I1879" s="57"/>
      <c r="J1879" s="57"/>
      <c r="K1879" s="57"/>
      <c r="L1879" s="57"/>
      <c r="M1879" s="57"/>
      <c r="N1879" s="57"/>
      <c r="O1879" s="57"/>
      <c r="P1879" s="57"/>
      <c r="Q1879" s="57"/>
      <c r="R1879" s="57"/>
      <c r="S1879" s="57"/>
      <c r="T1879" s="57"/>
      <c r="U1879" s="57"/>
    </row>
    <row r="1880" spans="1:21">
      <c r="A1880" s="57"/>
      <c r="B1880" s="179">
        <v>42783</v>
      </c>
      <c r="C1880" s="108" t="s">
        <v>514</v>
      </c>
      <c r="D1880" s="108" t="s">
        <v>404</v>
      </c>
      <c r="E1880" s="108" t="s">
        <v>498</v>
      </c>
      <c r="F1880" s="108" t="s">
        <v>2280</v>
      </c>
      <c r="G1880" s="180">
        <v>1350.0629999999999</v>
      </c>
      <c r="H1880" s="180">
        <v>3000.14</v>
      </c>
      <c r="I1880" s="57"/>
      <c r="J1880" s="57"/>
      <c r="K1880" s="57"/>
      <c r="L1880" s="57"/>
      <c r="M1880" s="57"/>
      <c r="N1880" s="57"/>
      <c r="O1880" s="57"/>
      <c r="P1880" s="57"/>
      <c r="Q1880" s="57"/>
      <c r="R1880" s="57"/>
      <c r="S1880" s="57"/>
      <c r="T1880" s="57"/>
      <c r="U1880" s="57"/>
    </row>
    <row r="1881" spans="1:21">
      <c r="A1881" s="57"/>
      <c r="B1881" s="179">
        <v>43437</v>
      </c>
      <c r="C1881" s="108" t="s">
        <v>108</v>
      </c>
      <c r="D1881" s="108" t="s">
        <v>507</v>
      </c>
      <c r="E1881" s="108" t="s">
        <v>511</v>
      </c>
      <c r="F1881" s="108" t="s">
        <v>2281</v>
      </c>
      <c r="G1881" s="180">
        <v>2044.5682999999999</v>
      </c>
      <c r="H1881" s="180">
        <v>3465.37</v>
      </c>
      <c r="I1881" s="57"/>
      <c r="J1881" s="57"/>
      <c r="K1881" s="57"/>
      <c r="L1881" s="57"/>
      <c r="M1881" s="57"/>
      <c r="N1881" s="57"/>
      <c r="O1881" s="57"/>
      <c r="P1881" s="57"/>
      <c r="Q1881" s="57"/>
      <c r="R1881" s="57"/>
      <c r="S1881" s="57"/>
      <c r="T1881" s="57"/>
      <c r="U1881" s="57"/>
    </row>
    <row r="1882" spans="1:21">
      <c r="A1882" s="57"/>
      <c r="B1882" s="179">
        <v>43038</v>
      </c>
      <c r="C1882" s="108" t="s">
        <v>503</v>
      </c>
      <c r="D1882" s="108" t="s">
        <v>504</v>
      </c>
      <c r="E1882" s="108" t="s">
        <v>508</v>
      </c>
      <c r="F1882" s="108" t="s">
        <v>2282</v>
      </c>
      <c r="G1882" s="180">
        <v>4304.0030000000006</v>
      </c>
      <c r="H1882" s="180">
        <v>7825.46</v>
      </c>
      <c r="I1882" s="57"/>
      <c r="J1882" s="57"/>
      <c r="K1882" s="57"/>
      <c r="L1882" s="57"/>
      <c r="M1882" s="57"/>
      <c r="N1882" s="57"/>
      <c r="O1882" s="57"/>
      <c r="P1882" s="57"/>
      <c r="Q1882" s="57"/>
      <c r="R1882" s="57"/>
      <c r="S1882" s="57"/>
      <c r="T1882" s="57"/>
      <c r="U1882" s="57"/>
    </row>
    <row r="1883" spans="1:21">
      <c r="A1883" s="57"/>
      <c r="B1883" s="179">
        <v>43461</v>
      </c>
      <c r="C1883" s="108" t="s">
        <v>503</v>
      </c>
      <c r="D1883" s="108" t="s">
        <v>507</v>
      </c>
      <c r="E1883" s="108" t="s">
        <v>569</v>
      </c>
      <c r="F1883" s="108" t="s">
        <v>2283</v>
      </c>
      <c r="G1883" s="180">
        <v>1918.9985999999999</v>
      </c>
      <c r="H1883" s="180">
        <v>3252.54</v>
      </c>
      <c r="I1883" s="57"/>
      <c r="J1883" s="57"/>
      <c r="K1883" s="57"/>
      <c r="L1883" s="57"/>
      <c r="M1883" s="57"/>
      <c r="N1883" s="57"/>
      <c r="O1883" s="57"/>
      <c r="P1883" s="57"/>
      <c r="Q1883" s="57"/>
      <c r="R1883" s="57"/>
      <c r="S1883" s="57"/>
      <c r="T1883" s="57"/>
      <c r="U1883" s="57"/>
    </row>
    <row r="1884" spans="1:21">
      <c r="A1884" s="57"/>
      <c r="B1884" s="179">
        <v>42748</v>
      </c>
      <c r="C1884" s="108" t="s">
        <v>514</v>
      </c>
      <c r="D1884" s="108" t="s">
        <v>504</v>
      </c>
      <c r="E1884" s="108" t="s">
        <v>522</v>
      </c>
      <c r="F1884" s="108" t="s">
        <v>1582</v>
      </c>
      <c r="G1884" s="180">
        <v>5389.2784000000001</v>
      </c>
      <c r="H1884" s="180">
        <v>6124.18</v>
      </c>
      <c r="I1884" s="57"/>
      <c r="J1884" s="57"/>
      <c r="K1884" s="57"/>
      <c r="L1884" s="57"/>
      <c r="M1884" s="57"/>
      <c r="N1884" s="57"/>
      <c r="O1884" s="57"/>
      <c r="P1884" s="57"/>
      <c r="Q1884" s="57"/>
      <c r="R1884" s="57"/>
      <c r="S1884" s="57"/>
      <c r="T1884" s="57"/>
      <c r="U1884" s="57"/>
    </row>
    <row r="1885" spans="1:21">
      <c r="A1885" s="57"/>
      <c r="B1885" s="179">
        <v>43167</v>
      </c>
      <c r="C1885" s="108" t="s">
        <v>503</v>
      </c>
      <c r="D1885" s="108" t="s">
        <v>528</v>
      </c>
      <c r="E1885" s="108" t="s">
        <v>537</v>
      </c>
      <c r="F1885" s="108" t="s">
        <v>2284</v>
      </c>
      <c r="G1885" s="180">
        <v>4014.9744999999998</v>
      </c>
      <c r="H1885" s="180">
        <v>9337.15</v>
      </c>
      <c r="I1885" s="57"/>
      <c r="J1885" s="57"/>
      <c r="K1885" s="57"/>
      <c r="L1885" s="57"/>
      <c r="M1885" s="57"/>
      <c r="N1885" s="57"/>
      <c r="O1885" s="57"/>
      <c r="P1885" s="57"/>
      <c r="Q1885" s="57"/>
      <c r="R1885" s="57"/>
      <c r="S1885" s="57"/>
      <c r="T1885" s="57"/>
      <c r="U1885" s="57"/>
    </row>
    <row r="1886" spans="1:21">
      <c r="A1886" s="57"/>
      <c r="B1886" s="179">
        <v>42997</v>
      </c>
      <c r="C1886" s="108" t="s">
        <v>108</v>
      </c>
      <c r="D1886" s="108" t="s">
        <v>497</v>
      </c>
      <c r="E1886" s="108" t="s">
        <v>562</v>
      </c>
      <c r="F1886" s="108" t="s">
        <v>2285</v>
      </c>
      <c r="G1886" s="180">
        <v>6886.3432000000003</v>
      </c>
      <c r="H1886" s="180">
        <v>7825.39</v>
      </c>
      <c r="I1886" s="57"/>
      <c r="J1886" s="57"/>
      <c r="K1886" s="57"/>
      <c r="L1886" s="57"/>
      <c r="M1886" s="57"/>
      <c r="N1886" s="57"/>
      <c r="O1886" s="57"/>
      <c r="P1886" s="57"/>
      <c r="Q1886" s="57"/>
      <c r="R1886" s="57"/>
      <c r="S1886" s="57"/>
      <c r="T1886" s="57"/>
      <c r="U1886" s="57"/>
    </row>
    <row r="1887" spans="1:21">
      <c r="A1887" s="57"/>
      <c r="B1887" s="179">
        <v>43353</v>
      </c>
      <c r="C1887" s="108" t="s">
        <v>514</v>
      </c>
      <c r="D1887" s="108" t="s">
        <v>504</v>
      </c>
      <c r="E1887" s="108" t="s">
        <v>569</v>
      </c>
      <c r="F1887" s="108" t="s">
        <v>2286</v>
      </c>
      <c r="G1887" s="180">
        <v>2996.1374999999998</v>
      </c>
      <c r="H1887" s="180">
        <v>3994.85</v>
      </c>
      <c r="I1887" s="57"/>
      <c r="J1887" s="57"/>
      <c r="K1887" s="57"/>
      <c r="L1887" s="57"/>
      <c r="M1887" s="57"/>
      <c r="N1887" s="57"/>
      <c r="O1887" s="57"/>
      <c r="P1887" s="57"/>
      <c r="Q1887" s="57"/>
      <c r="R1887" s="57"/>
      <c r="S1887" s="57"/>
      <c r="T1887" s="57"/>
      <c r="U1887" s="57"/>
    </row>
    <row r="1888" spans="1:21">
      <c r="A1888" s="57"/>
      <c r="B1888" s="179">
        <v>42894</v>
      </c>
      <c r="C1888" s="108" t="s">
        <v>115</v>
      </c>
      <c r="D1888" s="108" t="s">
        <v>504</v>
      </c>
      <c r="E1888" s="108" t="s">
        <v>522</v>
      </c>
      <c r="F1888" s="108" t="s">
        <v>2287</v>
      </c>
      <c r="G1888" s="180">
        <v>4651.7015999999994</v>
      </c>
      <c r="H1888" s="180">
        <v>7884.24</v>
      </c>
      <c r="I1888" s="57"/>
      <c r="J1888" s="57"/>
      <c r="K1888" s="57"/>
      <c r="L1888" s="57"/>
      <c r="M1888" s="57"/>
      <c r="N1888" s="57"/>
      <c r="O1888" s="57"/>
      <c r="P1888" s="57"/>
      <c r="Q1888" s="57"/>
      <c r="R1888" s="57"/>
      <c r="S1888" s="57"/>
      <c r="T1888" s="57"/>
      <c r="U1888" s="57"/>
    </row>
    <row r="1889" spans="1:21">
      <c r="A1889" s="57"/>
      <c r="B1889" s="179">
        <v>43242</v>
      </c>
      <c r="C1889" s="108" t="s">
        <v>108</v>
      </c>
      <c r="D1889" s="108" t="s">
        <v>500</v>
      </c>
      <c r="E1889" s="108" t="s">
        <v>498</v>
      </c>
      <c r="F1889" s="108" t="s">
        <v>2288</v>
      </c>
      <c r="G1889" s="180">
        <v>776.84849999999994</v>
      </c>
      <c r="H1889" s="180">
        <v>1726.33</v>
      </c>
      <c r="I1889" s="57"/>
      <c r="J1889" s="57"/>
      <c r="K1889" s="57"/>
      <c r="L1889" s="57"/>
      <c r="M1889" s="57"/>
      <c r="N1889" s="57"/>
      <c r="O1889" s="57"/>
      <c r="P1889" s="57"/>
      <c r="Q1889" s="57"/>
      <c r="R1889" s="57"/>
      <c r="S1889" s="57"/>
      <c r="T1889" s="57"/>
      <c r="U1889" s="57"/>
    </row>
    <row r="1890" spans="1:21">
      <c r="A1890" s="57"/>
      <c r="B1890" s="179">
        <v>42858</v>
      </c>
      <c r="C1890" s="108" t="s">
        <v>514</v>
      </c>
      <c r="D1890" s="108" t="s">
        <v>504</v>
      </c>
      <c r="E1890" s="108" t="s">
        <v>535</v>
      </c>
      <c r="F1890" s="108" t="s">
        <v>2289</v>
      </c>
      <c r="G1890" s="180">
        <v>531.59</v>
      </c>
      <c r="H1890" s="180">
        <v>781.75</v>
      </c>
      <c r="I1890" s="57"/>
      <c r="J1890" s="57"/>
      <c r="K1890" s="57"/>
      <c r="L1890" s="57"/>
      <c r="M1890" s="57"/>
      <c r="N1890" s="57"/>
      <c r="O1890" s="57"/>
      <c r="P1890" s="57"/>
      <c r="Q1890" s="57"/>
      <c r="R1890" s="57"/>
      <c r="S1890" s="57"/>
      <c r="T1890" s="57"/>
      <c r="U1890" s="57"/>
    </row>
    <row r="1891" spans="1:21">
      <c r="A1891" s="57"/>
      <c r="B1891" s="179">
        <v>43360</v>
      </c>
      <c r="C1891" s="108" t="s">
        <v>503</v>
      </c>
      <c r="D1891" s="108" t="s">
        <v>497</v>
      </c>
      <c r="E1891" s="108" t="s">
        <v>530</v>
      </c>
      <c r="F1891" s="108" t="s">
        <v>2290</v>
      </c>
      <c r="G1891" s="180">
        <v>913.60770000000002</v>
      </c>
      <c r="H1891" s="180">
        <v>2469.21</v>
      </c>
      <c r="I1891" s="57"/>
      <c r="J1891" s="57"/>
      <c r="K1891" s="57"/>
      <c r="L1891" s="57"/>
      <c r="M1891" s="57"/>
      <c r="N1891" s="57"/>
      <c r="O1891" s="57"/>
      <c r="P1891" s="57"/>
      <c r="Q1891" s="57"/>
      <c r="R1891" s="57"/>
      <c r="S1891" s="57"/>
      <c r="T1891" s="57"/>
      <c r="U1891" s="57"/>
    </row>
    <row r="1892" spans="1:21">
      <c r="A1892" s="57"/>
      <c r="B1892" s="179">
        <v>43002</v>
      </c>
      <c r="C1892" s="108" t="s">
        <v>503</v>
      </c>
      <c r="D1892" s="108" t="s">
        <v>507</v>
      </c>
      <c r="E1892" s="108" t="s">
        <v>530</v>
      </c>
      <c r="F1892" s="108" t="s">
        <v>811</v>
      </c>
      <c r="G1892" s="180">
        <v>2727.3</v>
      </c>
      <c r="H1892" s="180">
        <v>3636.4</v>
      </c>
      <c r="I1892" s="57"/>
      <c r="J1892" s="57"/>
      <c r="K1892" s="57"/>
      <c r="L1892" s="57"/>
      <c r="M1892" s="57"/>
      <c r="N1892" s="57"/>
      <c r="O1892" s="57"/>
      <c r="P1892" s="57"/>
      <c r="Q1892" s="57"/>
      <c r="R1892" s="57"/>
      <c r="S1892" s="57"/>
      <c r="T1892" s="57"/>
      <c r="U1892" s="57"/>
    </row>
    <row r="1893" spans="1:21">
      <c r="A1893" s="57"/>
      <c r="B1893" s="179">
        <v>43223</v>
      </c>
      <c r="C1893" s="108" t="s">
        <v>503</v>
      </c>
      <c r="D1893" s="108" t="s">
        <v>500</v>
      </c>
      <c r="E1893" s="108" t="s">
        <v>537</v>
      </c>
      <c r="F1893" s="108" t="s">
        <v>2291</v>
      </c>
      <c r="G1893" s="180">
        <v>4468.6187</v>
      </c>
      <c r="H1893" s="180">
        <v>7573.93</v>
      </c>
      <c r="I1893" s="57"/>
      <c r="J1893" s="57"/>
      <c r="K1893" s="57"/>
      <c r="L1893" s="57"/>
      <c r="M1893" s="57"/>
      <c r="N1893" s="57"/>
      <c r="O1893" s="57"/>
      <c r="P1893" s="57"/>
      <c r="Q1893" s="57"/>
      <c r="R1893" s="57"/>
      <c r="S1893" s="57"/>
      <c r="T1893" s="57"/>
      <c r="U1893" s="57"/>
    </row>
    <row r="1894" spans="1:21">
      <c r="A1894" s="57"/>
      <c r="B1894" s="179">
        <v>43087</v>
      </c>
      <c r="C1894" s="108" t="s">
        <v>503</v>
      </c>
      <c r="D1894" s="108" t="s">
        <v>510</v>
      </c>
      <c r="E1894" s="108" t="s">
        <v>501</v>
      </c>
      <c r="F1894" s="108" t="s">
        <v>2292</v>
      </c>
      <c r="G1894" s="180">
        <v>3553.8092999999999</v>
      </c>
      <c r="H1894" s="180">
        <v>9604.89</v>
      </c>
      <c r="I1894" s="57"/>
      <c r="J1894" s="57"/>
      <c r="K1894" s="57"/>
      <c r="L1894" s="57"/>
      <c r="M1894" s="57"/>
      <c r="N1894" s="57"/>
      <c r="O1894" s="57"/>
      <c r="P1894" s="57"/>
      <c r="Q1894" s="57"/>
      <c r="R1894" s="57"/>
      <c r="S1894" s="57"/>
      <c r="T1894" s="57"/>
      <c r="U1894" s="57"/>
    </row>
    <row r="1895" spans="1:21">
      <c r="A1895" s="57"/>
      <c r="B1895" s="179">
        <v>43204</v>
      </c>
      <c r="C1895" s="108" t="s">
        <v>503</v>
      </c>
      <c r="D1895" s="108" t="s">
        <v>497</v>
      </c>
      <c r="E1895" s="108" t="s">
        <v>515</v>
      </c>
      <c r="F1895" s="108" t="s">
        <v>2293</v>
      </c>
      <c r="G1895" s="180">
        <v>447.3485</v>
      </c>
      <c r="H1895" s="180">
        <v>1209.05</v>
      </c>
      <c r="I1895" s="57"/>
      <c r="J1895" s="57"/>
      <c r="K1895" s="57"/>
      <c r="L1895" s="57"/>
      <c r="M1895" s="57"/>
      <c r="N1895" s="57"/>
      <c r="O1895" s="57"/>
      <c r="P1895" s="57"/>
      <c r="Q1895" s="57"/>
      <c r="R1895" s="57"/>
      <c r="S1895" s="57"/>
      <c r="T1895" s="57"/>
      <c r="U1895" s="57"/>
    </row>
    <row r="1896" spans="1:21">
      <c r="A1896" s="57"/>
      <c r="B1896" s="179">
        <v>42942</v>
      </c>
      <c r="C1896" s="108" t="s">
        <v>514</v>
      </c>
      <c r="D1896" s="108" t="s">
        <v>404</v>
      </c>
      <c r="E1896" s="108" t="s">
        <v>524</v>
      </c>
      <c r="F1896" s="108" t="s">
        <v>2294</v>
      </c>
      <c r="G1896" s="180">
        <v>3562.1960000000004</v>
      </c>
      <c r="H1896" s="180">
        <v>6476.72</v>
      </c>
      <c r="I1896" s="57"/>
      <c r="J1896" s="57"/>
      <c r="K1896" s="57"/>
      <c r="L1896" s="57"/>
      <c r="M1896" s="57"/>
      <c r="N1896" s="57"/>
      <c r="O1896" s="57"/>
      <c r="P1896" s="57"/>
      <c r="Q1896" s="57"/>
      <c r="R1896" s="57"/>
      <c r="S1896" s="57"/>
      <c r="T1896" s="57"/>
      <c r="U1896" s="57"/>
    </row>
    <row r="1897" spans="1:21">
      <c r="A1897" s="57"/>
      <c r="B1897" s="179">
        <v>43426</v>
      </c>
      <c r="C1897" s="108" t="s">
        <v>108</v>
      </c>
      <c r="D1897" s="108" t="s">
        <v>500</v>
      </c>
      <c r="E1897" s="108" t="s">
        <v>498</v>
      </c>
      <c r="F1897" s="108" t="s">
        <v>2295</v>
      </c>
      <c r="G1897" s="180">
        <v>5273.7960000000003</v>
      </c>
      <c r="H1897" s="180">
        <v>5992.95</v>
      </c>
      <c r="I1897" s="57"/>
      <c r="J1897" s="57"/>
      <c r="K1897" s="57"/>
      <c r="L1897" s="57"/>
      <c r="M1897" s="57"/>
      <c r="N1897" s="57"/>
      <c r="O1897" s="57"/>
      <c r="P1897" s="57"/>
      <c r="Q1897" s="57"/>
      <c r="R1897" s="57"/>
      <c r="S1897" s="57"/>
      <c r="T1897" s="57"/>
      <c r="U1897" s="57"/>
    </row>
    <row r="1898" spans="1:21">
      <c r="A1898" s="57"/>
      <c r="B1898" s="179">
        <v>42856</v>
      </c>
      <c r="C1898" s="108" t="s">
        <v>514</v>
      </c>
      <c r="D1898" s="108" t="s">
        <v>497</v>
      </c>
      <c r="E1898" s="108" t="s">
        <v>569</v>
      </c>
      <c r="F1898" s="108" t="s">
        <v>2296</v>
      </c>
      <c r="G1898" s="180">
        <v>3750.0773000000004</v>
      </c>
      <c r="H1898" s="180">
        <v>8721.11</v>
      </c>
      <c r="I1898" s="57"/>
      <c r="J1898" s="57"/>
      <c r="K1898" s="57"/>
      <c r="L1898" s="57"/>
      <c r="M1898" s="57"/>
      <c r="N1898" s="57"/>
      <c r="O1898" s="57"/>
      <c r="P1898" s="57"/>
      <c r="Q1898" s="57"/>
      <c r="R1898" s="57"/>
      <c r="S1898" s="57"/>
      <c r="T1898" s="57"/>
      <c r="U1898" s="57"/>
    </row>
    <row r="1899" spans="1:21">
      <c r="A1899" s="57"/>
      <c r="B1899" s="179">
        <v>43274</v>
      </c>
      <c r="C1899" s="108" t="s">
        <v>503</v>
      </c>
      <c r="D1899" s="108" t="s">
        <v>528</v>
      </c>
      <c r="E1899" s="108" t="s">
        <v>535</v>
      </c>
      <c r="F1899" s="108" t="s">
        <v>2297</v>
      </c>
      <c r="G1899" s="180">
        <v>1197.6321500000001</v>
      </c>
      <c r="H1899" s="180">
        <v>1280.8900000000001</v>
      </c>
      <c r="I1899" s="57"/>
      <c r="J1899" s="57"/>
      <c r="K1899" s="57"/>
      <c r="L1899" s="57"/>
      <c r="M1899" s="57"/>
      <c r="N1899" s="57"/>
      <c r="O1899" s="57"/>
      <c r="P1899" s="57"/>
      <c r="Q1899" s="57"/>
      <c r="R1899" s="57"/>
      <c r="S1899" s="57"/>
      <c r="T1899" s="57"/>
      <c r="U1899" s="57"/>
    </row>
    <row r="1900" spans="1:21">
      <c r="A1900" s="57"/>
      <c r="B1900" s="179">
        <v>43038</v>
      </c>
      <c r="C1900" s="108" t="s">
        <v>514</v>
      </c>
      <c r="D1900" s="108" t="s">
        <v>526</v>
      </c>
      <c r="E1900" s="108" t="s">
        <v>535</v>
      </c>
      <c r="F1900" s="108" t="s">
        <v>2298</v>
      </c>
      <c r="G1900" s="180">
        <v>5628.1751999999997</v>
      </c>
      <c r="H1900" s="180">
        <v>9539.2800000000007</v>
      </c>
      <c r="I1900" s="57"/>
      <c r="J1900" s="57"/>
      <c r="K1900" s="57"/>
      <c r="L1900" s="57"/>
      <c r="M1900" s="57"/>
      <c r="N1900" s="57"/>
      <c r="O1900" s="57"/>
      <c r="P1900" s="57"/>
      <c r="Q1900" s="57"/>
      <c r="R1900" s="57"/>
      <c r="S1900" s="57"/>
      <c r="T1900" s="57"/>
      <c r="U1900" s="57"/>
    </row>
    <row r="1901" spans="1:21">
      <c r="A1901" s="57"/>
      <c r="B1901" s="179">
        <v>43105</v>
      </c>
      <c r="C1901" s="108" t="s">
        <v>514</v>
      </c>
      <c r="D1901" s="108" t="s">
        <v>526</v>
      </c>
      <c r="E1901" s="108" t="s">
        <v>505</v>
      </c>
      <c r="F1901" s="108" t="s">
        <v>2299</v>
      </c>
      <c r="G1901" s="180">
        <v>219.00760000000002</v>
      </c>
      <c r="H1901" s="180">
        <v>322.07</v>
      </c>
      <c r="I1901" s="57"/>
      <c r="J1901" s="57"/>
      <c r="K1901" s="57"/>
      <c r="L1901" s="57"/>
      <c r="M1901" s="57"/>
      <c r="N1901" s="57"/>
      <c r="O1901" s="57"/>
      <c r="P1901" s="57"/>
      <c r="Q1901" s="57"/>
      <c r="R1901" s="57"/>
      <c r="S1901" s="57"/>
      <c r="T1901" s="57"/>
      <c r="U1901" s="57"/>
    </row>
    <row r="1902" spans="1:21">
      <c r="A1902" s="57"/>
      <c r="B1902" s="179">
        <v>42858</v>
      </c>
      <c r="C1902" s="108" t="s">
        <v>503</v>
      </c>
      <c r="D1902" s="108" t="s">
        <v>504</v>
      </c>
      <c r="E1902" s="108" t="s">
        <v>508</v>
      </c>
      <c r="F1902" s="108" t="s">
        <v>1769</v>
      </c>
      <c r="G1902" s="180">
        <v>3904.1549999999997</v>
      </c>
      <c r="H1902" s="180">
        <v>5205.54</v>
      </c>
      <c r="I1902" s="57"/>
      <c r="J1902" s="57"/>
      <c r="K1902" s="57"/>
      <c r="L1902" s="57"/>
      <c r="M1902" s="57"/>
      <c r="N1902" s="57"/>
      <c r="O1902" s="57"/>
      <c r="P1902" s="57"/>
      <c r="Q1902" s="57"/>
      <c r="R1902" s="57"/>
      <c r="S1902" s="57"/>
      <c r="T1902" s="57"/>
      <c r="U1902" s="57"/>
    </row>
    <row r="1903" spans="1:21">
      <c r="A1903" s="57"/>
      <c r="B1903" s="179">
        <v>43136</v>
      </c>
      <c r="C1903" s="108" t="s">
        <v>115</v>
      </c>
      <c r="D1903" s="108" t="s">
        <v>404</v>
      </c>
      <c r="E1903" s="108" t="s">
        <v>537</v>
      </c>
      <c r="F1903" s="108" t="s">
        <v>2300</v>
      </c>
      <c r="G1903" s="180">
        <v>486.17090000000002</v>
      </c>
      <c r="H1903" s="180">
        <v>1130.6300000000001</v>
      </c>
      <c r="I1903" s="57"/>
      <c r="J1903" s="57"/>
      <c r="K1903" s="57"/>
      <c r="L1903" s="57"/>
      <c r="M1903" s="57"/>
      <c r="N1903" s="57"/>
      <c r="O1903" s="57"/>
      <c r="P1903" s="57"/>
      <c r="Q1903" s="57"/>
      <c r="R1903" s="57"/>
      <c r="S1903" s="57"/>
      <c r="T1903" s="57"/>
      <c r="U1903" s="57"/>
    </row>
    <row r="1904" spans="1:21">
      <c r="A1904" s="57"/>
      <c r="B1904" s="179">
        <v>42745</v>
      </c>
      <c r="C1904" s="108" t="s">
        <v>503</v>
      </c>
      <c r="D1904" s="108" t="s">
        <v>507</v>
      </c>
      <c r="E1904" s="108" t="s">
        <v>511</v>
      </c>
      <c r="F1904" s="108" t="s">
        <v>2301</v>
      </c>
      <c r="G1904" s="180">
        <v>7176.7327500000001</v>
      </c>
      <c r="H1904" s="180">
        <v>7675.65</v>
      </c>
      <c r="I1904" s="57"/>
      <c r="J1904" s="57"/>
      <c r="K1904" s="57"/>
      <c r="L1904" s="57"/>
      <c r="M1904" s="57"/>
      <c r="N1904" s="57"/>
      <c r="O1904" s="57"/>
      <c r="P1904" s="57"/>
      <c r="Q1904" s="57"/>
      <c r="R1904" s="57"/>
      <c r="S1904" s="57"/>
      <c r="T1904" s="57"/>
      <c r="U1904" s="57"/>
    </row>
    <row r="1905" spans="1:21">
      <c r="A1905" s="57"/>
      <c r="B1905" s="179">
        <v>43221</v>
      </c>
      <c r="C1905" s="108" t="s">
        <v>514</v>
      </c>
      <c r="D1905" s="108" t="s">
        <v>526</v>
      </c>
      <c r="E1905" s="108" t="s">
        <v>511</v>
      </c>
      <c r="F1905" s="108" t="s">
        <v>2302</v>
      </c>
      <c r="G1905" s="180">
        <v>2347.59</v>
      </c>
      <c r="H1905" s="180">
        <v>3130.12</v>
      </c>
      <c r="I1905" s="57"/>
      <c r="J1905" s="57"/>
      <c r="K1905" s="57"/>
      <c r="L1905" s="57"/>
      <c r="M1905" s="57"/>
      <c r="N1905" s="57"/>
      <c r="O1905" s="57"/>
      <c r="P1905" s="57"/>
      <c r="Q1905" s="57"/>
      <c r="R1905" s="57"/>
      <c r="S1905" s="57"/>
      <c r="T1905" s="57"/>
      <c r="U1905" s="57"/>
    </row>
    <row r="1906" spans="1:21">
      <c r="A1906" s="57"/>
      <c r="B1906" s="179">
        <v>42911</v>
      </c>
      <c r="C1906" s="108" t="s">
        <v>514</v>
      </c>
      <c r="D1906" s="108" t="s">
        <v>504</v>
      </c>
      <c r="E1906" s="108" t="s">
        <v>562</v>
      </c>
      <c r="F1906" s="108" t="s">
        <v>2303</v>
      </c>
      <c r="G1906" s="180">
        <v>3282.3225000000002</v>
      </c>
      <c r="H1906" s="180">
        <v>7294.05</v>
      </c>
      <c r="I1906" s="57"/>
      <c r="J1906" s="57"/>
      <c r="K1906" s="57"/>
      <c r="L1906" s="57"/>
      <c r="M1906" s="57"/>
      <c r="N1906" s="57"/>
      <c r="O1906" s="57"/>
      <c r="P1906" s="57"/>
      <c r="Q1906" s="57"/>
      <c r="R1906" s="57"/>
      <c r="S1906" s="57"/>
      <c r="T1906" s="57"/>
      <c r="U1906" s="57"/>
    </row>
    <row r="1907" spans="1:21">
      <c r="A1907" s="57"/>
      <c r="B1907" s="179">
        <v>43292</v>
      </c>
      <c r="C1907" s="108" t="s">
        <v>514</v>
      </c>
      <c r="D1907" s="108" t="s">
        <v>510</v>
      </c>
      <c r="E1907" s="108" t="s">
        <v>501</v>
      </c>
      <c r="F1907" s="108" t="s">
        <v>2304</v>
      </c>
      <c r="G1907" s="180">
        <v>4211.1827999999996</v>
      </c>
      <c r="H1907" s="180">
        <v>7260.66</v>
      </c>
      <c r="I1907" s="57"/>
      <c r="J1907" s="57"/>
      <c r="K1907" s="57"/>
      <c r="L1907" s="57"/>
      <c r="M1907" s="57"/>
      <c r="N1907" s="57"/>
      <c r="O1907" s="57"/>
      <c r="P1907" s="57"/>
      <c r="Q1907" s="57"/>
      <c r="R1907" s="57"/>
      <c r="S1907" s="57"/>
      <c r="T1907" s="57"/>
      <c r="U1907" s="57"/>
    </row>
    <row r="1908" spans="1:21">
      <c r="A1908" s="57"/>
      <c r="B1908" s="179">
        <v>42738</v>
      </c>
      <c r="C1908" s="108" t="s">
        <v>503</v>
      </c>
      <c r="D1908" s="108" t="s">
        <v>404</v>
      </c>
      <c r="E1908" s="108" t="s">
        <v>524</v>
      </c>
      <c r="F1908" s="108" t="s">
        <v>2305</v>
      </c>
      <c r="G1908" s="180">
        <v>1690.7605000000003</v>
      </c>
      <c r="H1908" s="180">
        <v>3074.11</v>
      </c>
      <c r="I1908" s="57"/>
      <c r="J1908" s="57"/>
      <c r="K1908" s="57"/>
      <c r="L1908" s="57"/>
      <c r="M1908" s="57"/>
      <c r="N1908" s="57"/>
      <c r="O1908" s="57"/>
      <c r="P1908" s="57"/>
      <c r="Q1908" s="57"/>
      <c r="R1908" s="57"/>
      <c r="S1908" s="57"/>
      <c r="T1908" s="57"/>
      <c r="U1908" s="57"/>
    </row>
    <row r="1909" spans="1:21">
      <c r="A1909" s="57"/>
      <c r="B1909" s="179">
        <v>43462</v>
      </c>
      <c r="C1909" s="108" t="s">
        <v>108</v>
      </c>
      <c r="D1909" s="108" t="s">
        <v>526</v>
      </c>
      <c r="E1909" s="108" t="s">
        <v>524</v>
      </c>
      <c r="F1909" s="108" t="s">
        <v>2306</v>
      </c>
      <c r="G1909" s="180">
        <v>5129.13</v>
      </c>
      <c r="H1909" s="180">
        <v>6838.84</v>
      </c>
      <c r="I1909" s="57"/>
      <c r="J1909" s="57"/>
      <c r="K1909" s="57"/>
      <c r="L1909" s="57"/>
      <c r="M1909" s="57"/>
      <c r="N1909" s="57"/>
      <c r="O1909" s="57"/>
      <c r="P1909" s="57"/>
      <c r="Q1909" s="57"/>
      <c r="R1909" s="57"/>
      <c r="S1909" s="57"/>
      <c r="T1909" s="57"/>
      <c r="U1909" s="57"/>
    </row>
    <row r="1910" spans="1:21">
      <c r="A1910" s="57"/>
      <c r="B1910" s="179">
        <v>42921</v>
      </c>
      <c r="C1910" s="108" t="s">
        <v>514</v>
      </c>
      <c r="D1910" s="108" t="s">
        <v>510</v>
      </c>
      <c r="E1910" s="108" t="s">
        <v>562</v>
      </c>
      <c r="F1910" s="108" t="s">
        <v>2307</v>
      </c>
      <c r="G1910" s="180">
        <v>746.29499999999996</v>
      </c>
      <c r="H1910" s="180">
        <v>1356.9</v>
      </c>
      <c r="I1910" s="57"/>
      <c r="J1910" s="57"/>
      <c r="K1910" s="57"/>
      <c r="L1910" s="57"/>
      <c r="M1910" s="57"/>
      <c r="N1910" s="57"/>
      <c r="O1910" s="57"/>
      <c r="P1910" s="57"/>
      <c r="Q1910" s="57"/>
      <c r="R1910" s="57"/>
      <c r="S1910" s="57"/>
      <c r="T1910" s="57"/>
      <c r="U1910" s="57"/>
    </row>
    <row r="1911" spans="1:21">
      <c r="A1911" s="57"/>
      <c r="B1911" s="179">
        <v>43108</v>
      </c>
      <c r="C1911" s="108" t="s">
        <v>496</v>
      </c>
      <c r="D1911" s="108" t="s">
        <v>500</v>
      </c>
      <c r="E1911" s="108" t="s">
        <v>524</v>
      </c>
      <c r="F1911" s="108" t="s">
        <v>2308</v>
      </c>
      <c r="G1911" s="180">
        <v>1513.2655999999999</v>
      </c>
      <c r="H1911" s="180">
        <v>1719.62</v>
      </c>
      <c r="I1911" s="57"/>
      <c r="J1911" s="57"/>
      <c r="K1911" s="57"/>
      <c r="L1911" s="57"/>
      <c r="M1911" s="57"/>
      <c r="N1911" s="57"/>
      <c r="O1911" s="57"/>
      <c r="P1911" s="57"/>
      <c r="Q1911" s="57"/>
      <c r="R1911" s="57"/>
      <c r="S1911" s="57"/>
      <c r="T1911" s="57"/>
      <c r="U1911" s="57"/>
    </row>
    <row r="1912" spans="1:21">
      <c r="A1912" s="57"/>
      <c r="B1912" s="179">
        <v>42755</v>
      </c>
      <c r="C1912" s="108" t="s">
        <v>115</v>
      </c>
      <c r="D1912" s="108" t="s">
        <v>504</v>
      </c>
      <c r="E1912" s="108" t="s">
        <v>569</v>
      </c>
      <c r="F1912" s="108" t="s">
        <v>2309</v>
      </c>
      <c r="G1912" s="180">
        <v>3166.7708000000002</v>
      </c>
      <c r="H1912" s="180">
        <v>8558.84</v>
      </c>
      <c r="I1912" s="57"/>
      <c r="J1912" s="57"/>
      <c r="K1912" s="57"/>
      <c r="L1912" s="57"/>
      <c r="M1912" s="57"/>
      <c r="N1912" s="57"/>
      <c r="O1912" s="57"/>
      <c r="P1912" s="57"/>
      <c r="Q1912" s="57"/>
      <c r="R1912" s="57"/>
      <c r="S1912" s="57"/>
      <c r="T1912" s="57"/>
      <c r="U1912" s="57"/>
    </row>
    <row r="1913" spans="1:21">
      <c r="A1913" s="57"/>
      <c r="B1913" s="179">
        <v>43382</v>
      </c>
      <c r="C1913" s="108" t="s">
        <v>503</v>
      </c>
      <c r="D1913" s="108" t="s">
        <v>497</v>
      </c>
      <c r="E1913" s="108" t="s">
        <v>501</v>
      </c>
      <c r="F1913" s="108" t="s">
        <v>2310</v>
      </c>
      <c r="G1913" s="180">
        <v>2970.6633000000002</v>
      </c>
      <c r="H1913" s="180">
        <v>3177.18</v>
      </c>
      <c r="I1913" s="57"/>
      <c r="J1913" s="57"/>
      <c r="K1913" s="57"/>
      <c r="L1913" s="57"/>
      <c r="M1913" s="57"/>
      <c r="N1913" s="57"/>
      <c r="O1913" s="57"/>
      <c r="P1913" s="57"/>
      <c r="Q1913" s="57"/>
      <c r="R1913" s="57"/>
      <c r="S1913" s="57"/>
      <c r="T1913" s="57"/>
      <c r="U1913" s="57"/>
    </row>
    <row r="1914" spans="1:21">
      <c r="A1914" s="57"/>
      <c r="B1914" s="179">
        <v>42747</v>
      </c>
      <c r="C1914" s="108" t="s">
        <v>496</v>
      </c>
      <c r="D1914" s="108" t="s">
        <v>528</v>
      </c>
      <c r="E1914" s="108" t="s">
        <v>537</v>
      </c>
      <c r="F1914" s="108" t="s">
        <v>2311</v>
      </c>
      <c r="G1914" s="180">
        <v>3836.5085000000004</v>
      </c>
      <c r="H1914" s="180">
        <v>6975.47</v>
      </c>
      <c r="I1914" s="57"/>
      <c r="J1914" s="57"/>
      <c r="K1914" s="57"/>
      <c r="L1914" s="57"/>
      <c r="M1914" s="57"/>
      <c r="N1914" s="57"/>
      <c r="O1914" s="57"/>
      <c r="P1914" s="57"/>
      <c r="Q1914" s="57"/>
      <c r="R1914" s="57"/>
      <c r="S1914" s="57"/>
      <c r="T1914" s="57"/>
      <c r="U1914" s="57"/>
    </row>
    <row r="1915" spans="1:21">
      <c r="A1915" s="57"/>
      <c r="B1915" s="179">
        <v>43358</v>
      </c>
      <c r="C1915" s="108" t="s">
        <v>514</v>
      </c>
      <c r="D1915" s="108" t="s">
        <v>526</v>
      </c>
      <c r="E1915" s="108" t="s">
        <v>524</v>
      </c>
      <c r="F1915" s="108" t="s">
        <v>2312</v>
      </c>
      <c r="G1915" s="180">
        <v>4150.4493999999995</v>
      </c>
      <c r="H1915" s="180">
        <v>7034.66</v>
      </c>
      <c r="I1915" s="57"/>
      <c r="J1915" s="57"/>
      <c r="K1915" s="57"/>
      <c r="L1915" s="57"/>
      <c r="M1915" s="57"/>
      <c r="N1915" s="57"/>
      <c r="O1915" s="57"/>
      <c r="P1915" s="57"/>
      <c r="Q1915" s="57"/>
      <c r="R1915" s="57"/>
      <c r="S1915" s="57"/>
      <c r="T1915" s="57"/>
      <c r="U1915" s="57"/>
    </row>
    <row r="1916" spans="1:21">
      <c r="A1916" s="57"/>
      <c r="B1916" s="179">
        <v>42975</v>
      </c>
      <c r="C1916" s="108" t="s">
        <v>115</v>
      </c>
      <c r="D1916" s="108" t="s">
        <v>507</v>
      </c>
      <c r="E1916" s="108" t="s">
        <v>511</v>
      </c>
      <c r="F1916" s="108" t="s">
        <v>2313</v>
      </c>
      <c r="G1916" s="180">
        <v>1901.4449999999999</v>
      </c>
      <c r="H1916" s="180">
        <v>2535.2600000000002</v>
      </c>
      <c r="I1916" s="57"/>
      <c r="J1916" s="57"/>
      <c r="K1916" s="57"/>
      <c r="L1916" s="57"/>
      <c r="M1916" s="57"/>
      <c r="N1916" s="57"/>
      <c r="O1916" s="57"/>
      <c r="P1916" s="57"/>
      <c r="Q1916" s="57"/>
      <c r="R1916" s="57"/>
      <c r="S1916" s="57"/>
      <c r="T1916" s="57"/>
      <c r="U1916" s="57"/>
    </row>
    <row r="1917" spans="1:21">
      <c r="A1917" s="57"/>
      <c r="B1917" s="179">
        <v>43401</v>
      </c>
      <c r="C1917" s="108" t="s">
        <v>108</v>
      </c>
      <c r="D1917" s="108" t="s">
        <v>497</v>
      </c>
      <c r="E1917" s="108" t="s">
        <v>501</v>
      </c>
      <c r="F1917" s="108" t="s">
        <v>2314</v>
      </c>
      <c r="G1917" s="180">
        <v>5717.7188000000006</v>
      </c>
      <c r="H1917" s="180">
        <v>8408.41</v>
      </c>
      <c r="I1917" s="57"/>
      <c r="J1917" s="57"/>
      <c r="K1917" s="57"/>
      <c r="L1917" s="57"/>
      <c r="M1917" s="57"/>
      <c r="N1917" s="57"/>
      <c r="O1917" s="57"/>
      <c r="P1917" s="57"/>
      <c r="Q1917" s="57"/>
      <c r="R1917" s="57"/>
      <c r="S1917" s="57"/>
      <c r="T1917" s="57"/>
      <c r="U1917" s="57"/>
    </row>
    <row r="1918" spans="1:21">
      <c r="A1918" s="57"/>
      <c r="B1918" s="179">
        <v>43023</v>
      </c>
      <c r="C1918" s="108" t="s">
        <v>108</v>
      </c>
      <c r="D1918" s="108" t="s">
        <v>528</v>
      </c>
      <c r="E1918" s="108" t="s">
        <v>508</v>
      </c>
      <c r="F1918" s="108" t="s">
        <v>1439</v>
      </c>
      <c r="G1918" s="180">
        <v>321.40900000000005</v>
      </c>
      <c r="H1918" s="180">
        <v>584.38</v>
      </c>
      <c r="I1918" s="57"/>
      <c r="J1918" s="57"/>
      <c r="K1918" s="57"/>
      <c r="L1918" s="57"/>
      <c r="M1918" s="57"/>
      <c r="N1918" s="57"/>
      <c r="O1918" s="57"/>
      <c r="P1918" s="57"/>
      <c r="Q1918" s="57"/>
      <c r="R1918" s="57"/>
      <c r="S1918" s="57"/>
      <c r="T1918" s="57"/>
      <c r="U1918" s="57"/>
    </row>
    <row r="1919" spans="1:21">
      <c r="A1919" s="57"/>
      <c r="B1919" s="179">
        <v>43138</v>
      </c>
      <c r="C1919" s="108" t="s">
        <v>496</v>
      </c>
      <c r="D1919" s="108" t="s">
        <v>404</v>
      </c>
      <c r="E1919" s="108" t="s">
        <v>524</v>
      </c>
      <c r="F1919" s="108" t="s">
        <v>2315</v>
      </c>
      <c r="G1919" s="180">
        <v>4002.6749999999997</v>
      </c>
      <c r="H1919" s="180">
        <v>5336.9</v>
      </c>
      <c r="I1919" s="57"/>
      <c r="J1919" s="57"/>
      <c r="K1919" s="57"/>
      <c r="L1919" s="57"/>
      <c r="M1919" s="57"/>
      <c r="N1919" s="57"/>
      <c r="O1919" s="57"/>
      <c r="P1919" s="57"/>
      <c r="Q1919" s="57"/>
      <c r="R1919" s="57"/>
      <c r="S1919" s="57"/>
      <c r="T1919" s="57"/>
      <c r="U1919" s="57"/>
    </row>
    <row r="1920" spans="1:21">
      <c r="A1920" s="57"/>
      <c r="B1920" s="179">
        <v>42846</v>
      </c>
      <c r="C1920" s="108" t="s">
        <v>503</v>
      </c>
      <c r="D1920" s="108" t="s">
        <v>507</v>
      </c>
      <c r="E1920" s="108" t="s">
        <v>562</v>
      </c>
      <c r="F1920" s="108" t="s">
        <v>2316</v>
      </c>
      <c r="G1920" s="180">
        <v>3303.1997999999999</v>
      </c>
      <c r="H1920" s="180">
        <v>7681.86</v>
      </c>
      <c r="I1920" s="57"/>
      <c r="J1920" s="57"/>
      <c r="K1920" s="57"/>
      <c r="L1920" s="57"/>
      <c r="M1920" s="57"/>
      <c r="N1920" s="57"/>
      <c r="O1920" s="57"/>
      <c r="P1920" s="57"/>
      <c r="Q1920" s="57"/>
      <c r="R1920" s="57"/>
      <c r="S1920" s="57"/>
      <c r="T1920" s="57"/>
      <c r="U1920" s="57"/>
    </row>
    <row r="1921" spans="1:21">
      <c r="A1921" s="57"/>
      <c r="B1921" s="179">
        <v>43268</v>
      </c>
      <c r="C1921" s="108" t="s">
        <v>108</v>
      </c>
      <c r="D1921" s="108" t="s">
        <v>500</v>
      </c>
      <c r="E1921" s="108" t="s">
        <v>501</v>
      </c>
      <c r="F1921" s="108" t="s">
        <v>2317</v>
      </c>
      <c r="G1921" s="180">
        <v>4577.7273999999998</v>
      </c>
      <c r="H1921" s="180">
        <v>7758.86</v>
      </c>
      <c r="I1921" s="57"/>
      <c r="J1921" s="57"/>
      <c r="K1921" s="57"/>
      <c r="L1921" s="57"/>
      <c r="M1921" s="57"/>
      <c r="N1921" s="57"/>
      <c r="O1921" s="57"/>
      <c r="P1921" s="57"/>
      <c r="Q1921" s="57"/>
      <c r="R1921" s="57"/>
      <c r="S1921" s="57"/>
      <c r="T1921" s="57"/>
      <c r="U1921" s="57"/>
    </row>
    <row r="1922" spans="1:21">
      <c r="A1922" s="57"/>
      <c r="B1922" s="179">
        <v>42879</v>
      </c>
      <c r="C1922" s="108" t="s">
        <v>496</v>
      </c>
      <c r="D1922" s="108" t="s">
        <v>507</v>
      </c>
      <c r="E1922" s="108" t="s">
        <v>520</v>
      </c>
      <c r="F1922" s="108" t="s">
        <v>2318</v>
      </c>
      <c r="G1922" s="180">
        <v>2175.6752999999999</v>
      </c>
      <c r="H1922" s="180">
        <v>5059.71</v>
      </c>
      <c r="I1922" s="57"/>
      <c r="J1922" s="57"/>
      <c r="K1922" s="57"/>
      <c r="L1922" s="57"/>
      <c r="M1922" s="57"/>
      <c r="N1922" s="57"/>
      <c r="O1922" s="57"/>
      <c r="P1922" s="57"/>
      <c r="Q1922" s="57"/>
      <c r="R1922" s="57"/>
      <c r="S1922" s="57"/>
      <c r="T1922" s="57"/>
      <c r="U1922" s="57"/>
    </row>
    <row r="1923" spans="1:21">
      <c r="A1923" s="57"/>
      <c r="B1923" s="179">
        <v>43385</v>
      </c>
      <c r="C1923" s="108" t="s">
        <v>503</v>
      </c>
      <c r="D1923" s="108" t="s">
        <v>500</v>
      </c>
      <c r="E1923" s="108" t="s">
        <v>537</v>
      </c>
      <c r="F1923" s="108" t="s">
        <v>2319</v>
      </c>
      <c r="G1923" s="180">
        <v>3837.6513999999997</v>
      </c>
      <c r="H1923" s="180">
        <v>4104.4399999999996</v>
      </c>
      <c r="I1923" s="57"/>
      <c r="J1923" s="57"/>
      <c r="K1923" s="57"/>
      <c r="L1923" s="57"/>
      <c r="M1923" s="57"/>
      <c r="N1923" s="57"/>
      <c r="O1923" s="57"/>
      <c r="P1923" s="57"/>
      <c r="Q1923" s="57"/>
      <c r="R1923" s="57"/>
      <c r="S1923" s="57"/>
      <c r="T1923" s="57"/>
      <c r="U1923" s="57"/>
    </row>
    <row r="1924" spans="1:21">
      <c r="A1924" s="57"/>
      <c r="B1924" s="179">
        <v>42861</v>
      </c>
      <c r="C1924" s="108" t="s">
        <v>115</v>
      </c>
      <c r="D1924" s="108" t="s">
        <v>497</v>
      </c>
      <c r="E1924" s="108" t="s">
        <v>511</v>
      </c>
      <c r="F1924" s="108" t="s">
        <v>2320</v>
      </c>
      <c r="G1924" s="180">
        <v>3172.0617999999999</v>
      </c>
      <c r="H1924" s="180">
        <v>8573.14</v>
      </c>
      <c r="I1924" s="57"/>
      <c r="J1924" s="57"/>
      <c r="K1924" s="57"/>
      <c r="L1924" s="57"/>
      <c r="M1924" s="57"/>
      <c r="N1924" s="57"/>
      <c r="O1924" s="57"/>
      <c r="P1924" s="57"/>
      <c r="Q1924" s="57"/>
      <c r="R1924" s="57"/>
      <c r="S1924" s="57"/>
      <c r="T1924" s="57"/>
      <c r="U1924" s="57"/>
    </row>
    <row r="1925" spans="1:21">
      <c r="A1925" s="57"/>
      <c r="B1925" s="179">
        <v>43222</v>
      </c>
      <c r="C1925" s="108" t="s">
        <v>503</v>
      </c>
      <c r="D1925" s="108" t="s">
        <v>504</v>
      </c>
      <c r="E1925" s="108" t="s">
        <v>520</v>
      </c>
      <c r="F1925" s="108" t="s">
        <v>2321</v>
      </c>
      <c r="G1925" s="180">
        <v>1178.4981</v>
      </c>
      <c r="H1925" s="180">
        <v>3185.13</v>
      </c>
      <c r="I1925" s="57"/>
      <c r="J1925" s="57"/>
      <c r="K1925" s="57"/>
      <c r="L1925" s="57"/>
      <c r="M1925" s="57"/>
      <c r="N1925" s="57"/>
      <c r="O1925" s="57"/>
      <c r="P1925" s="57"/>
      <c r="Q1925" s="57"/>
      <c r="R1925" s="57"/>
      <c r="S1925" s="57"/>
      <c r="T1925" s="57"/>
      <c r="U1925" s="57"/>
    </row>
    <row r="1926" spans="1:21">
      <c r="A1926" s="57"/>
      <c r="B1926" s="179">
        <v>42988</v>
      </c>
      <c r="C1926" s="108" t="s">
        <v>496</v>
      </c>
      <c r="D1926" s="108" t="s">
        <v>500</v>
      </c>
      <c r="E1926" s="108" t="s">
        <v>498</v>
      </c>
      <c r="F1926" s="108" t="s">
        <v>868</v>
      </c>
      <c r="G1926" s="180">
        <v>5758.3751499999998</v>
      </c>
      <c r="H1926" s="180">
        <v>6158.69</v>
      </c>
      <c r="I1926" s="57"/>
      <c r="J1926" s="57"/>
      <c r="K1926" s="57"/>
      <c r="L1926" s="57"/>
      <c r="M1926" s="57"/>
      <c r="N1926" s="57"/>
      <c r="O1926" s="57"/>
      <c r="P1926" s="57"/>
      <c r="Q1926" s="57"/>
      <c r="R1926" s="57"/>
      <c r="S1926" s="57"/>
      <c r="T1926" s="57"/>
      <c r="U1926" s="57"/>
    </row>
    <row r="1927" spans="1:21">
      <c r="A1927" s="57"/>
      <c r="B1927" s="179">
        <v>43377</v>
      </c>
      <c r="C1927" s="108" t="s">
        <v>503</v>
      </c>
      <c r="D1927" s="108" t="s">
        <v>497</v>
      </c>
      <c r="E1927" s="108" t="s">
        <v>562</v>
      </c>
      <c r="F1927" s="108" t="s">
        <v>2322</v>
      </c>
      <c r="G1927" s="180">
        <v>4398.0632000000005</v>
      </c>
      <c r="H1927" s="180">
        <v>6467.74</v>
      </c>
      <c r="I1927" s="57"/>
      <c r="J1927" s="57"/>
      <c r="K1927" s="57"/>
      <c r="L1927" s="57"/>
      <c r="M1927" s="57"/>
      <c r="N1927" s="57"/>
      <c r="O1927" s="57"/>
      <c r="P1927" s="57"/>
      <c r="Q1927" s="57"/>
      <c r="R1927" s="57"/>
      <c r="S1927" s="57"/>
      <c r="T1927" s="57"/>
      <c r="U1927" s="57"/>
    </row>
    <row r="1928" spans="1:21">
      <c r="A1928" s="57"/>
      <c r="B1928" s="179">
        <v>42874</v>
      </c>
      <c r="C1928" s="108" t="s">
        <v>514</v>
      </c>
      <c r="D1928" s="108" t="s">
        <v>507</v>
      </c>
      <c r="E1928" s="108" t="s">
        <v>524</v>
      </c>
      <c r="F1928" s="108" t="s">
        <v>2323</v>
      </c>
      <c r="G1928" s="180">
        <v>589.88699999999994</v>
      </c>
      <c r="H1928" s="180">
        <v>1310.86</v>
      </c>
      <c r="I1928" s="57"/>
      <c r="J1928" s="57"/>
      <c r="K1928" s="57"/>
      <c r="L1928" s="57"/>
      <c r="M1928" s="57"/>
      <c r="N1928" s="57"/>
      <c r="O1928" s="57"/>
      <c r="P1928" s="57"/>
      <c r="Q1928" s="57"/>
      <c r="R1928" s="57"/>
      <c r="S1928" s="57"/>
      <c r="T1928" s="57"/>
      <c r="U1928" s="57"/>
    </row>
    <row r="1929" spans="1:21">
      <c r="A1929" s="57"/>
      <c r="B1929" s="179">
        <v>43259</v>
      </c>
      <c r="C1929" s="108" t="s">
        <v>503</v>
      </c>
      <c r="D1929" s="108" t="s">
        <v>504</v>
      </c>
      <c r="E1929" s="108" t="s">
        <v>505</v>
      </c>
      <c r="F1929" s="108" t="s">
        <v>2324</v>
      </c>
      <c r="G1929" s="180">
        <v>2605.3515000000002</v>
      </c>
      <c r="H1929" s="180">
        <v>5789.67</v>
      </c>
      <c r="I1929" s="57"/>
      <c r="J1929" s="57"/>
      <c r="K1929" s="57"/>
      <c r="L1929" s="57"/>
      <c r="M1929" s="57"/>
      <c r="N1929" s="57"/>
      <c r="O1929" s="57"/>
      <c r="P1929" s="57"/>
      <c r="Q1929" s="57"/>
      <c r="R1929" s="57"/>
      <c r="S1929" s="57"/>
      <c r="T1929" s="57"/>
      <c r="U1929" s="57"/>
    </row>
    <row r="1930" spans="1:21">
      <c r="A1930" s="57"/>
      <c r="B1930" s="179">
        <v>42889</v>
      </c>
      <c r="C1930" s="108" t="s">
        <v>496</v>
      </c>
      <c r="D1930" s="108" t="s">
        <v>526</v>
      </c>
      <c r="E1930" s="108" t="s">
        <v>515</v>
      </c>
      <c r="F1930" s="108" t="s">
        <v>2325</v>
      </c>
      <c r="G1930" s="180">
        <v>3317.4607000000001</v>
      </c>
      <c r="H1930" s="180">
        <v>8966.11</v>
      </c>
      <c r="I1930" s="57"/>
      <c r="J1930" s="57"/>
      <c r="K1930" s="57"/>
      <c r="L1930" s="57"/>
      <c r="M1930" s="57"/>
      <c r="N1930" s="57"/>
      <c r="O1930" s="57"/>
      <c r="P1930" s="57"/>
      <c r="Q1930" s="57"/>
      <c r="R1930" s="57"/>
      <c r="S1930" s="57"/>
      <c r="T1930" s="57"/>
      <c r="U1930" s="57"/>
    </row>
    <row r="1931" spans="1:21">
      <c r="A1931" s="57"/>
      <c r="B1931" s="179">
        <v>43182</v>
      </c>
      <c r="C1931" s="108" t="s">
        <v>115</v>
      </c>
      <c r="D1931" s="108" t="s">
        <v>528</v>
      </c>
      <c r="E1931" s="108" t="s">
        <v>508</v>
      </c>
      <c r="F1931" s="108" t="s">
        <v>2326</v>
      </c>
      <c r="G1931" s="180">
        <v>3132.0574999999999</v>
      </c>
      <c r="H1931" s="180">
        <v>5694.65</v>
      </c>
      <c r="I1931" s="57"/>
      <c r="J1931" s="57"/>
      <c r="K1931" s="57"/>
      <c r="L1931" s="57"/>
      <c r="M1931" s="57"/>
      <c r="N1931" s="57"/>
      <c r="O1931" s="57"/>
      <c r="P1931" s="57"/>
      <c r="Q1931" s="57"/>
      <c r="R1931" s="57"/>
      <c r="S1931" s="57"/>
      <c r="T1931" s="57"/>
      <c r="U1931" s="57"/>
    </row>
    <row r="1932" spans="1:21">
      <c r="A1932" s="57"/>
      <c r="B1932" s="179">
        <v>42790</v>
      </c>
      <c r="C1932" s="108" t="s">
        <v>496</v>
      </c>
      <c r="D1932" s="108" t="s">
        <v>404</v>
      </c>
      <c r="E1932" s="108" t="s">
        <v>522</v>
      </c>
      <c r="F1932" s="108" t="s">
        <v>2327</v>
      </c>
      <c r="G1932" s="180">
        <v>5772.3440500000006</v>
      </c>
      <c r="H1932" s="180">
        <v>6173.63</v>
      </c>
      <c r="I1932" s="57"/>
      <c r="J1932" s="57"/>
      <c r="K1932" s="57"/>
      <c r="L1932" s="57"/>
      <c r="M1932" s="57"/>
      <c r="N1932" s="57"/>
      <c r="O1932" s="57"/>
      <c r="P1932" s="57"/>
      <c r="Q1932" s="57"/>
      <c r="R1932" s="57"/>
      <c r="S1932" s="57"/>
      <c r="T1932" s="57"/>
      <c r="U1932" s="57"/>
    </row>
    <row r="1933" spans="1:21">
      <c r="A1933" s="57"/>
      <c r="B1933" s="179">
        <v>43110</v>
      </c>
      <c r="C1933" s="108" t="s">
        <v>108</v>
      </c>
      <c r="D1933" s="108" t="s">
        <v>497</v>
      </c>
      <c r="E1933" s="108" t="s">
        <v>505</v>
      </c>
      <c r="F1933" s="108" t="s">
        <v>2328</v>
      </c>
      <c r="G1933" s="180">
        <v>5931.3544000000002</v>
      </c>
      <c r="H1933" s="180">
        <v>8722.58</v>
      </c>
      <c r="I1933" s="57"/>
      <c r="J1933" s="57"/>
      <c r="K1933" s="57"/>
      <c r="L1933" s="57"/>
      <c r="M1933" s="57"/>
      <c r="N1933" s="57"/>
      <c r="O1933" s="57"/>
      <c r="P1933" s="57"/>
      <c r="Q1933" s="57"/>
      <c r="R1933" s="57"/>
      <c r="S1933" s="57"/>
      <c r="T1933" s="57"/>
      <c r="U1933" s="57"/>
    </row>
    <row r="1934" spans="1:21">
      <c r="A1934" s="57"/>
      <c r="B1934" s="179">
        <v>42775</v>
      </c>
      <c r="C1934" s="108" t="s">
        <v>496</v>
      </c>
      <c r="D1934" s="108" t="s">
        <v>504</v>
      </c>
      <c r="E1934" s="108" t="s">
        <v>508</v>
      </c>
      <c r="F1934" s="108" t="s">
        <v>2329</v>
      </c>
      <c r="G1934" s="180">
        <v>2890.395</v>
      </c>
      <c r="H1934" s="180">
        <v>3853.86</v>
      </c>
      <c r="I1934" s="57"/>
      <c r="J1934" s="57"/>
      <c r="K1934" s="57"/>
      <c r="L1934" s="57"/>
      <c r="M1934" s="57"/>
      <c r="N1934" s="57"/>
      <c r="O1934" s="57"/>
      <c r="P1934" s="57"/>
      <c r="Q1934" s="57"/>
      <c r="R1934" s="57"/>
      <c r="S1934" s="57"/>
      <c r="T1934" s="57"/>
      <c r="U1934" s="57"/>
    </row>
    <row r="1935" spans="1:21">
      <c r="A1935" s="57"/>
      <c r="B1935" s="179">
        <v>43408</v>
      </c>
      <c r="C1935" s="108" t="s">
        <v>514</v>
      </c>
      <c r="D1935" s="108" t="s">
        <v>404</v>
      </c>
      <c r="E1935" s="108" t="s">
        <v>501</v>
      </c>
      <c r="F1935" s="108" t="s">
        <v>2330</v>
      </c>
      <c r="G1935" s="180">
        <v>8100.62</v>
      </c>
      <c r="H1935" s="180">
        <v>9205.25</v>
      </c>
      <c r="I1935" s="57"/>
      <c r="J1935" s="57"/>
      <c r="K1935" s="57"/>
      <c r="L1935" s="57"/>
      <c r="M1935" s="57"/>
      <c r="N1935" s="57"/>
      <c r="O1935" s="57"/>
      <c r="P1935" s="57"/>
      <c r="Q1935" s="57"/>
      <c r="R1935" s="57"/>
      <c r="S1935" s="57"/>
      <c r="T1935" s="57"/>
      <c r="U1935" s="57"/>
    </row>
    <row r="1936" spans="1:21">
      <c r="A1936" s="57"/>
      <c r="B1936" s="179">
        <v>42970</v>
      </c>
      <c r="C1936" s="108" t="s">
        <v>503</v>
      </c>
      <c r="D1936" s="108" t="s">
        <v>497</v>
      </c>
      <c r="E1936" s="108" t="s">
        <v>520</v>
      </c>
      <c r="F1936" s="108" t="s">
        <v>2331</v>
      </c>
      <c r="G1936" s="180">
        <v>3304.6064999999999</v>
      </c>
      <c r="H1936" s="180">
        <v>7343.57</v>
      </c>
      <c r="I1936" s="57"/>
      <c r="J1936" s="57"/>
      <c r="K1936" s="57"/>
      <c r="L1936" s="57"/>
      <c r="M1936" s="57"/>
      <c r="N1936" s="57"/>
      <c r="O1936" s="57"/>
      <c r="P1936" s="57"/>
      <c r="Q1936" s="57"/>
      <c r="R1936" s="57"/>
      <c r="S1936" s="57"/>
      <c r="T1936" s="57"/>
      <c r="U1936" s="57"/>
    </row>
    <row r="1937" spans="1:21">
      <c r="A1937" s="57"/>
      <c r="B1937" s="179">
        <v>43237</v>
      </c>
      <c r="C1937" s="108" t="s">
        <v>514</v>
      </c>
      <c r="D1937" s="108" t="s">
        <v>504</v>
      </c>
      <c r="E1937" s="108" t="s">
        <v>522</v>
      </c>
      <c r="F1937" s="108" t="s">
        <v>2332</v>
      </c>
      <c r="G1937" s="180">
        <v>5365.1730000000007</v>
      </c>
      <c r="H1937" s="180">
        <v>9754.86</v>
      </c>
      <c r="I1937" s="57"/>
      <c r="J1937" s="57"/>
      <c r="K1937" s="57"/>
      <c r="L1937" s="57"/>
      <c r="M1937" s="57"/>
      <c r="N1937" s="57"/>
      <c r="O1937" s="57"/>
      <c r="P1937" s="57"/>
      <c r="Q1937" s="57"/>
      <c r="R1937" s="57"/>
      <c r="S1937" s="57"/>
      <c r="T1937" s="57"/>
      <c r="U1937" s="57"/>
    </row>
    <row r="1938" spans="1:21">
      <c r="A1938" s="57"/>
      <c r="B1938" s="179">
        <v>43091</v>
      </c>
      <c r="C1938" s="108" t="s">
        <v>514</v>
      </c>
      <c r="D1938" s="108" t="s">
        <v>500</v>
      </c>
      <c r="E1938" s="108" t="s">
        <v>515</v>
      </c>
      <c r="F1938" s="108" t="s">
        <v>2333</v>
      </c>
      <c r="G1938" s="180">
        <v>2974.3004500000002</v>
      </c>
      <c r="H1938" s="180">
        <v>3181.07</v>
      </c>
      <c r="I1938" s="57"/>
      <c r="J1938" s="57"/>
      <c r="K1938" s="57"/>
      <c r="L1938" s="57"/>
      <c r="M1938" s="57"/>
      <c r="N1938" s="57"/>
      <c r="O1938" s="57"/>
      <c r="P1938" s="57"/>
      <c r="Q1938" s="57"/>
      <c r="R1938" s="57"/>
      <c r="S1938" s="57"/>
      <c r="T1938" s="57"/>
      <c r="U1938" s="57"/>
    </row>
    <row r="1939" spans="1:21">
      <c r="A1939" s="57"/>
      <c r="B1939" s="179">
        <v>43175</v>
      </c>
      <c r="C1939" s="108" t="s">
        <v>115</v>
      </c>
      <c r="D1939" s="108" t="s">
        <v>526</v>
      </c>
      <c r="E1939" s="108" t="s">
        <v>498</v>
      </c>
      <c r="F1939" s="108" t="s">
        <v>2334</v>
      </c>
      <c r="G1939" s="180">
        <v>335.06</v>
      </c>
      <c r="H1939" s="180">
        <v>609.20000000000005</v>
      </c>
      <c r="I1939" s="57"/>
      <c r="J1939" s="57"/>
      <c r="K1939" s="57"/>
      <c r="L1939" s="57"/>
      <c r="M1939" s="57"/>
      <c r="N1939" s="57"/>
      <c r="O1939" s="57"/>
      <c r="P1939" s="57"/>
      <c r="Q1939" s="57"/>
      <c r="R1939" s="57"/>
      <c r="S1939" s="57"/>
      <c r="T1939" s="57"/>
      <c r="U1939" s="57"/>
    </row>
    <row r="1940" spans="1:21">
      <c r="A1940" s="57"/>
      <c r="B1940" s="179">
        <v>43018</v>
      </c>
      <c r="C1940" s="108" t="s">
        <v>514</v>
      </c>
      <c r="D1940" s="108" t="s">
        <v>497</v>
      </c>
      <c r="E1940" s="108" t="s">
        <v>508</v>
      </c>
      <c r="F1940" s="108" t="s">
        <v>2335</v>
      </c>
      <c r="G1940" s="180">
        <v>6162.9149999999991</v>
      </c>
      <c r="H1940" s="180">
        <v>8217.2199999999993</v>
      </c>
      <c r="I1940" s="57"/>
      <c r="J1940" s="57"/>
      <c r="K1940" s="57"/>
      <c r="L1940" s="57"/>
      <c r="M1940" s="57"/>
      <c r="N1940" s="57"/>
      <c r="O1940" s="57"/>
      <c r="P1940" s="57"/>
      <c r="Q1940" s="57"/>
      <c r="R1940" s="57"/>
      <c r="S1940" s="57"/>
      <c r="T1940" s="57"/>
      <c r="U1940" s="57"/>
    </row>
    <row r="1941" spans="1:21">
      <c r="A1941" s="57"/>
      <c r="B1941" s="179">
        <v>43439</v>
      </c>
      <c r="C1941" s="108" t="s">
        <v>115</v>
      </c>
      <c r="D1941" s="108" t="s">
        <v>510</v>
      </c>
      <c r="E1941" s="108" t="s">
        <v>515</v>
      </c>
      <c r="F1941" s="108" t="s">
        <v>2336</v>
      </c>
      <c r="G1941" s="180">
        <v>505.125</v>
      </c>
      <c r="H1941" s="180">
        <v>673.5</v>
      </c>
      <c r="I1941" s="57"/>
      <c r="J1941" s="57"/>
      <c r="K1941" s="57"/>
      <c r="L1941" s="57"/>
      <c r="M1941" s="57"/>
      <c r="N1941" s="57"/>
      <c r="O1941" s="57"/>
      <c r="P1941" s="57"/>
      <c r="Q1941" s="57"/>
      <c r="R1941" s="57"/>
      <c r="S1941" s="57"/>
      <c r="T1941" s="57"/>
      <c r="U1941" s="57"/>
    </row>
    <row r="1942" spans="1:21">
      <c r="A1942" s="57"/>
      <c r="B1942" s="179">
        <v>43034</v>
      </c>
      <c r="C1942" s="108" t="s">
        <v>115</v>
      </c>
      <c r="D1942" s="108" t="s">
        <v>510</v>
      </c>
      <c r="E1942" s="108" t="s">
        <v>522</v>
      </c>
      <c r="F1942" s="108" t="s">
        <v>2337</v>
      </c>
      <c r="G1942" s="180">
        <v>1691.9724999999999</v>
      </c>
      <c r="H1942" s="180">
        <v>2867.75</v>
      </c>
      <c r="I1942" s="57"/>
      <c r="J1942" s="57"/>
      <c r="K1942" s="57"/>
      <c r="L1942" s="57"/>
      <c r="M1942" s="57"/>
      <c r="N1942" s="57"/>
      <c r="O1942" s="57"/>
      <c r="P1942" s="57"/>
      <c r="Q1942" s="57"/>
      <c r="R1942" s="57"/>
      <c r="S1942" s="57"/>
      <c r="T1942" s="57"/>
      <c r="U1942" s="57"/>
    </row>
    <row r="1943" spans="1:21">
      <c r="A1943" s="57"/>
      <c r="B1943" s="179">
        <v>43441</v>
      </c>
      <c r="C1943" s="108" t="s">
        <v>496</v>
      </c>
      <c r="D1943" s="108" t="s">
        <v>500</v>
      </c>
      <c r="E1943" s="108" t="s">
        <v>562</v>
      </c>
      <c r="F1943" s="108" t="s">
        <v>2338</v>
      </c>
      <c r="G1943" s="180">
        <v>1857.4970000000001</v>
      </c>
      <c r="H1943" s="180">
        <v>3148.3</v>
      </c>
      <c r="I1943" s="57"/>
      <c r="J1943" s="57"/>
      <c r="K1943" s="57"/>
      <c r="L1943" s="57"/>
      <c r="M1943" s="57"/>
      <c r="N1943" s="57"/>
      <c r="O1943" s="57"/>
      <c r="P1943" s="57"/>
      <c r="Q1943" s="57"/>
      <c r="R1943" s="57"/>
      <c r="S1943" s="57"/>
      <c r="T1943" s="57"/>
      <c r="U1943" s="57"/>
    </row>
    <row r="1944" spans="1:21">
      <c r="A1944" s="57"/>
      <c r="B1944" s="179">
        <v>42988</v>
      </c>
      <c r="C1944" s="108" t="s">
        <v>514</v>
      </c>
      <c r="D1944" s="108" t="s">
        <v>526</v>
      </c>
      <c r="E1944" s="108" t="s">
        <v>535</v>
      </c>
      <c r="F1944" s="108" t="s">
        <v>2339</v>
      </c>
      <c r="G1944" s="180">
        <v>1017.9251500000001</v>
      </c>
      <c r="H1944" s="180">
        <v>1088.69</v>
      </c>
      <c r="I1944" s="57"/>
      <c r="J1944" s="57"/>
      <c r="K1944" s="57"/>
      <c r="L1944" s="57"/>
      <c r="M1944" s="57"/>
      <c r="N1944" s="57"/>
      <c r="O1944" s="57"/>
      <c r="P1944" s="57"/>
      <c r="Q1944" s="57"/>
      <c r="R1944" s="57"/>
      <c r="S1944" s="57"/>
      <c r="T1944" s="57"/>
      <c r="U1944" s="57"/>
    </row>
    <row r="1945" spans="1:21">
      <c r="A1945" s="57"/>
      <c r="B1945" s="179">
        <v>43374</v>
      </c>
      <c r="C1945" s="108" t="s">
        <v>496</v>
      </c>
      <c r="D1945" s="108" t="s">
        <v>504</v>
      </c>
      <c r="E1945" s="108" t="s">
        <v>508</v>
      </c>
      <c r="F1945" s="108" t="s">
        <v>2340</v>
      </c>
      <c r="G1945" s="180">
        <v>3017.9487999999997</v>
      </c>
      <c r="H1945" s="180">
        <v>5203.3599999999997</v>
      </c>
      <c r="I1945" s="57"/>
      <c r="J1945" s="57"/>
      <c r="K1945" s="57"/>
      <c r="L1945" s="57"/>
      <c r="M1945" s="57"/>
      <c r="N1945" s="57"/>
      <c r="O1945" s="57"/>
      <c r="P1945" s="57"/>
      <c r="Q1945" s="57"/>
      <c r="R1945" s="57"/>
      <c r="S1945" s="57"/>
      <c r="T1945" s="57"/>
      <c r="U1945" s="57"/>
    </row>
    <row r="1946" spans="1:21">
      <c r="A1946" s="57"/>
      <c r="B1946" s="179">
        <v>43021</v>
      </c>
      <c r="C1946" s="108" t="s">
        <v>514</v>
      </c>
      <c r="D1946" s="108" t="s">
        <v>504</v>
      </c>
      <c r="E1946" s="108" t="s">
        <v>522</v>
      </c>
      <c r="F1946" s="108" t="s">
        <v>2341</v>
      </c>
      <c r="G1946" s="180">
        <v>1801.0616</v>
      </c>
      <c r="H1946" s="180">
        <v>2648.62</v>
      </c>
      <c r="I1946" s="57"/>
      <c r="J1946" s="57"/>
      <c r="K1946" s="57"/>
      <c r="L1946" s="57"/>
      <c r="M1946" s="57"/>
      <c r="N1946" s="57"/>
      <c r="O1946" s="57"/>
      <c r="P1946" s="57"/>
      <c r="Q1946" s="57"/>
      <c r="R1946" s="57"/>
      <c r="S1946" s="57"/>
      <c r="T1946" s="57"/>
      <c r="U1946" s="57"/>
    </row>
    <row r="1947" spans="1:21">
      <c r="A1947" s="57"/>
      <c r="B1947" s="179">
        <v>43347</v>
      </c>
      <c r="C1947" s="108" t="s">
        <v>514</v>
      </c>
      <c r="D1947" s="108" t="s">
        <v>504</v>
      </c>
      <c r="E1947" s="108" t="s">
        <v>524</v>
      </c>
      <c r="F1947" s="108" t="s">
        <v>2342</v>
      </c>
      <c r="G1947" s="180">
        <v>5842.0823999999993</v>
      </c>
      <c r="H1947" s="180">
        <v>6638.73</v>
      </c>
      <c r="I1947" s="57"/>
      <c r="J1947" s="57"/>
      <c r="K1947" s="57"/>
      <c r="L1947" s="57"/>
      <c r="M1947" s="57"/>
      <c r="N1947" s="57"/>
      <c r="O1947" s="57"/>
      <c r="P1947" s="57"/>
      <c r="Q1947" s="57"/>
      <c r="R1947" s="57"/>
      <c r="S1947" s="57"/>
      <c r="T1947" s="57"/>
      <c r="U1947" s="57"/>
    </row>
    <row r="1948" spans="1:21">
      <c r="A1948" s="57"/>
      <c r="B1948" s="179">
        <v>42990</v>
      </c>
      <c r="C1948" s="108" t="s">
        <v>514</v>
      </c>
      <c r="D1948" s="108" t="s">
        <v>510</v>
      </c>
      <c r="E1948" s="108" t="s">
        <v>537</v>
      </c>
      <c r="F1948" s="108" t="s">
        <v>2343</v>
      </c>
      <c r="G1948" s="180">
        <v>1467.4357500000001</v>
      </c>
      <c r="H1948" s="180">
        <v>1569.45</v>
      </c>
      <c r="I1948" s="57"/>
      <c r="J1948" s="57"/>
      <c r="K1948" s="57"/>
      <c r="L1948" s="57"/>
      <c r="M1948" s="57"/>
      <c r="N1948" s="57"/>
      <c r="O1948" s="57"/>
      <c r="P1948" s="57"/>
      <c r="Q1948" s="57"/>
      <c r="R1948" s="57"/>
      <c r="S1948" s="57"/>
      <c r="T1948" s="57"/>
      <c r="U1948" s="57"/>
    </row>
    <row r="1949" spans="1:21">
      <c r="A1949" s="57"/>
      <c r="B1949" s="179">
        <v>43420</v>
      </c>
      <c r="C1949" s="108" t="s">
        <v>108</v>
      </c>
      <c r="D1949" s="108" t="s">
        <v>500</v>
      </c>
      <c r="E1949" s="108" t="s">
        <v>535</v>
      </c>
      <c r="F1949" s="108" t="s">
        <v>2344</v>
      </c>
      <c r="G1949" s="180">
        <v>2953.2215999999999</v>
      </c>
      <c r="H1949" s="180">
        <v>7981.68</v>
      </c>
      <c r="I1949" s="57"/>
      <c r="J1949" s="57"/>
      <c r="K1949" s="57"/>
      <c r="L1949" s="57"/>
      <c r="M1949" s="57"/>
      <c r="N1949" s="57"/>
      <c r="O1949" s="57"/>
      <c r="P1949" s="57"/>
      <c r="Q1949" s="57"/>
      <c r="R1949" s="57"/>
      <c r="S1949" s="57"/>
      <c r="T1949" s="57"/>
      <c r="U1949" s="57"/>
    </row>
    <row r="1950" spans="1:21">
      <c r="A1950" s="57"/>
      <c r="B1950" s="179">
        <v>43092</v>
      </c>
      <c r="C1950" s="108" t="s">
        <v>496</v>
      </c>
      <c r="D1950" s="108" t="s">
        <v>507</v>
      </c>
      <c r="E1950" s="108" t="s">
        <v>569</v>
      </c>
      <c r="F1950" s="108" t="s">
        <v>2345</v>
      </c>
      <c r="G1950" s="180">
        <v>1609.9559999999999</v>
      </c>
      <c r="H1950" s="180">
        <v>3577.68</v>
      </c>
      <c r="I1950" s="57"/>
      <c r="J1950" s="57"/>
      <c r="K1950" s="57"/>
      <c r="L1950" s="57"/>
      <c r="M1950" s="57"/>
      <c r="N1950" s="57"/>
      <c r="O1950" s="57"/>
      <c r="P1950" s="57"/>
      <c r="Q1950" s="57"/>
      <c r="R1950" s="57"/>
      <c r="S1950" s="57"/>
      <c r="T1950" s="57"/>
      <c r="U1950" s="57"/>
    </row>
    <row r="1951" spans="1:21">
      <c r="A1951" s="57"/>
      <c r="B1951" s="179">
        <v>43257</v>
      </c>
      <c r="C1951" s="108" t="s">
        <v>115</v>
      </c>
      <c r="D1951" s="108" t="s">
        <v>528</v>
      </c>
      <c r="E1951" s="108" t="s">
        <v>508</v>
      </c>
      <c r="F1951" s="108" t="s">
        <v>2346</v>
      </c>
      <c r="G1951" s="180">
        <v>3305.3670000000002</v>
      </c>
      <c r="H1951" s="180">
        <v>7345.26</v>
      </c>
      <c r="I1951" s="57"/>
      <c r="J1951" s="57"/>
      <c r="K1951" s="57"/>
      <c r="L1951" s="57"/>
      <c r="M1951" s="57"/>
      <c r="N1951" s="57"/>
      <c r="O1951" s="57"/>
      <c r="P1951" s="57"/>
      <c r="Q1951" s="57"/>
      <c r="R1951" s="57"/>
      <c r="S1951" s="57"/>
      <c r="T1951" s="57"/>
      <c r="U1951" s="57"/>
    </row>
    <row r="1952" spans="1:21">
      <c r="A1952" s="57"/>
      <c r="B1952" s="179">
        <v>43032</v>
      </c>
      <c r="C1952" s="108" t="s">
        <v>514</v>
      </c>
      <c r="D1952" s="108" t="s">
        <v>497</v>
      </c>
      <c r="E1952" s="108" t="s">
        <v>505</v>
      </c>
      <c r="F1952" s="108" t="s">
        <v>2347</v>
      </c>
      <c r="G1952" s="180">
        <v>5543.0019999999995</v>
      </c>
      <c r="H1952" s="180">
        <v>9556.9</v>
      </c>
      <c r="I1952" s="57"/>
      <c r="J1952" s="57"/>
      <c r="K1952" s="57"/>
      <c r="L1952" s="57"/>
      <c r="M1952" s="57"/>
      <c r="N1952" s="57"/>
      <c r="O1952" s="57"/>
      <c r="P1952" s="57"/>
      <c r="Q1952" s="57"/>
      <c r="R1952" s="57"/>
      <c r="S1952" s="57"/>
      <c r="T1952" s="57"/>
      <c r="U1952" s="57"/>
    </row>
    <row r="1953" spans="1:21">
      <c r="A1953" s="57"/>
      <c r="B1953" s="179">
        <v>43317</v>
      </c>
      <c r="C1953" s="108" t="s">
        <v>108</v>
      </c>
      <c r="D1953" s="108" t="s">
        <v>500</v>
      </c>
      <c r="E1953" s="108" t="s">
        <v>537</v>
      </c>
      <c r="F1953" s="108" t="s">
        <v>2348</v>
      </c>
      <c r="G1953" s="180">
        <v>3234.7872000000002</v>
      </c>
      <c r="H1953" s="180">
        <v>4757.04</v>
      </c>
      <c r="I1953" s="57"/>
      <c r="J1953" s="57"/>
      <c r="K1953" s="57"/>
      <c r="L1953" s="57"/>
      <c r="M1953" s="57"/>
      <c r="N1953" s="57"/>
      <c r="O1953" s="57"/>
      <c r="P1953" s="57"/>
      <c r="Q1953" s="57"/>
      <c r="R1953" s="57"/>
      <c r="S1953" s="57"/>
      <c r="T1953" s="57"/>
      <c r="U1953" s="57"/>
    </row>
    <row r="1954" spans="1:21">
      <c r="A1954" s="57"/>
      <c r="B1954" s="179">
        <v>42927</v>
      </c>
      <c r="C1954" s="108" t="s">
        <v>496</v>
      </c>
      <c r="D1954" s="108" t="s">
        <v>510</v>
      </c>
      <c r="E1954" s="108" t="s">
        <v>498</v>
      </c>
      <c r="F1954" s="108" t="s">
        <v>2349</v>
      </c>
      <c r="G1954" s="180">
        <v>4710.7251999999999</v>
      </c>
      <c r="H1954" s="180">
        <v>7984.28</v>
      </c>
      <c r="I1954" s="57"/>
      <c r="J1954" s="57"/>
      <c r="K1954" s="57"/>
      <c r="L1954" s="57"/>
      <c r="M1954" s="57"/>
      <c r="N1954" s="57"/>
      <c r="O1954" s="57"/>
      <c r="P1954" s="57"/>
      <c r="Q1954" s="57"/>
      <c r="R1954" s="57"/>
      <c r="S1954" s="57"/>
      <c r="T1954" s="57"/>
      <c r="U1954" s="57"/>
    </row>
    <row r="1955" spans="1:21">
      <c r="A1955" s="57"/>
      <c r="B1955" s="179">
        <v>43463</v>
      </c>
      <c r="C1955" s="108" t="s">
        <v>115</v>
      </c>
      <c r="D1955" s="108" t="s">
        <v>497</v>
      </c>
      <c r="E1955" s="108" t="s">
        <v>569</v>
      </c>
      <c r="F1955" s="108" t="s">
        <v>2350</v>
      </c>
      <c r="G1955" s="180">
        <v>822.26530000000002</v>
      </c>
      <c r="H1955" s="180">
        <v>1393.67</v>
      </c>
      <c r="I1955" s="57"/>
      <c r="J1955" s="57"/>
      <c r="K1955" s="57"/>
      <c r="L1955" s="57"/>
      <c r="M1955" s="57"/>
      <c r="N1955" s="57"/>
      <c r="O1955" s="57"/>
      <c r="P1955" s="57"/>
      <c r="Q1955" s="57"/>
      <c r="R1955" s="57"/>
      <c r="S1955" s="57"/>
      <c r="T1955" s="57"/>
      <c r="U1955" s="57"/>
    </row>
    <row r="1956" spans="1:21">
      <c r="A1956" s="57"/>
      <c r="B1956" s="179">
        <v>42839</v>
      </c>
      <c r="C1956" s="108" t="s">
        <v>514</v>
      </c>
      <c r="D1956" s="108" t="s">
        <v>500</v>
      </c>
      <c r="E1956" s="108" t="s">
        <v>508</v>
      </c>
      <c r="F1956" s="108" t="s">
        <v>2351</v>
      </c>
      <c r="G1956" s="180">
        <v>6416.8395500000006</v>
      </c>
      <c r="H1956" s="180">
        <v>6862.93</v>
      </c>
      <c r="I1956" s="57"/>
      <c r="J1956" s="57"/>
      <c r="K1956" s="57"/>
      <c r="L1956" s="57"/>
      <c r="M1956" s="57"/>
      <c r="N1956" s="57"/>
      <c r="O1956" s="57"/>
      <c r="P1956" s="57"/>
      <c r="Q1956" s="57"/>
      <c r="R1956" s="57"/>
      <c r="S1956" s="57"/>
      <c r="T1956" s="57"/>
      <c r="U1956" s="57"/>
    </row>
    <row r="1957" spans="1:21">
      <c r="A1957" s="57"/>
      <c r="B1957" s="179">
        <v>43204</v>
      </c>
      <c r="C1957" s="108" t="s">
        <v>514</v>
      </c>
      <c r="D1957" s="108" t="s">
        <v>497</v>
      </c>
      <c r="E1957" s="108" t="s">
        <v>569</v>
      </c>
      <c r="F1957" s="108" t="s">
        <v>2352</v>
      </c>
      <c r="G1957" s="180">
        <v>343.21950000000004</v>
      </c>
      <c r="H1957" s="180">
        <v>762.71</v>
      </c>
      <c r="I1957" s="57"/>
      <c r="J1957" s="57"/>
      <c r="K1957" s="57"/>
      <c r="L1957" s="57"/>
      <c r="M1957" s="57"/>
      <c r="N1957" s="57"/>
      <c r="O1957" s="57"/>
      <c r="P1957" s="57"/>
      <c r="Q1957" s="57"/>
      <c r="R1957" s="57"/>
      <c r="S1957" s="57"/>
      <c r="T1957" s="57"/>
      <c r="U1957" s="57"/>
    </row>
    <row r="1958" spans="1:21">
      <c r="A1958" s="57"/>
      <c r="B1958" s="179">
        <v>42767</v>
      </c>
      <c r="C1958" s="108" t="s">
        <v>514</v>
      </c>
      <c r="D1958" s="108" t="s">
        <v>500</v>
      </c>
      <c r="E1958" s="108" t="s">
        <v>562</v>
      </c>
      <c r="F1958" s="108" t="s">
        <v>2353</v>
      </c>
      <c r="G1958" s="180">
        <v>2812.1368000000002</v>
      </c>
      <c r="H1958" s="180">
        <v>3195.61</v>
      </c>
      <c r="I1958" s="57"/>
      <c r="J1958" s="57"/>
      <c r="K1958" s="57"/>
      <c r="L1958" s="57"/>
      <c r="M1958" s="57"/>
      <c r="N1958" s="57"/>
      <c r="O1958" s="57"/>
      <c r="P1958" s="57"/>
      <c r="Q1958" s="57"/>
      <c r="R1958" s="57"/>
      <c r="S1958" s="57"/>
      <c r="T1958" s="57"/>
      <c r="U1958" s="57"/>
    </row>
    <row r="1959" spans="1:21">
      <c r="A1959" s="57"/>
      <c r="B1959" s="179">
        <v>43249</v>
      </c>
      <c r="C1959" s="108" t="s">
        <v>503</v>
      </c>
      <c r="D1959" s="108" t="s">
        <v>504</v>
      </c>
      <c r="E1959" s="108" t="s">
        <v>511</v>
      </c>
      <c r="F1959" s="108" t="s">
        <v>2354</v>
      </c>
      <c r="G1959" s="180">
        <v>295.78559999999999</v>
      </c>
      <c r="H1959" s="180">
        <v>336.12</v>
      </c>
      <c r="I1959" s="57"/>
      <c r="J1959" s="57"/>
      <c r="K1959" s="57"/>
      <c r="L1959" s="57"/>
      <c r="M1959" s="57"/>
      <c r="N1959" s="57"/>
      <c r="O1959" s="57"/>
      <c r="P1959" s="57"/>
      <c r="Q1959" s="57"/>
      <c r="R1959" s="57"/>
      <c r="S1959" s="57"/>
      <c r="T1959" s="57"/>
      <c r="U1959" s="57"/>
    </row>
    <row r="1960" spans="1:21">
      <c r="A1960" s="57"/>
      <c r="B1960" s="179">
        <v>42812</v>
      </c>
      <c r="C1960" s="108" t="s">
        <v>514</v>
      </c>
      <c r="D1960" s="108" t="s">
        <v>500</v>
      </c>
      <c r="E1960" s="108" t="s">
        <v>530</v>
      </c>
      <c r="F1960" s="108" t="s">
        <v>2355</v>
      </c>
      <c r="G1960" s="180">
        <v>4003.0485000000008</v>
      </c>
      <c r="H1960" s="180">
        <v>7278.27</v>
      </c>
      <c r="I1960" s="57"/>
      <c r="J1960" s="57"/>
      <c r="K1960" s="57"/>
      <c r="L1960" s="57"/>
      <c r="M1960" s="57"/>
      <c r="N1960" s="57"/>
      <c r="O1960" s="57"/>
      <c r="P1960" s="57"/>
      <c r="Q1960" s="57"/>
      <c r="R1960" s="57"/>
      <c r="S1960" s="57"/>
      <c r="T1960" s="57"/>
      <c r="U1960" s="57"/>
    </row>
    <row r="1961" spans="1:21">
      <c r="A1961" s="57"/>
      <c r="B1961" s="179">
        <v>43402</v>
      </c>
      <c r="C1961" s="108" t="s">
        <v>514</v>
      </c>
      <c r="D1961" s="108" t="s">
        <v>526</v>
      </c>
      <c r="E1961" s="108" t="s">
        <v>562</v>
      </c>
      <c r="F1961" s="108" t="s">
        <v>1848</v>
      </c>
      <c r="G1961" s="180">
        <v>1879.0781999999999</v>
      </c>
      <c r="H1961" s="180">
        <v>3239.79</v>
      </c>
      <c r="I1961" s="57"/>
      <c r="J1961" s="57"/>
      <c r="K1961" s="57"/>
      <c r="L1961" s="57"/>
      <c r="M1961" s="57"/>
      <c r="N1961" s="57"/>
      <c r="O1961" s="57"/>
      <c r="P1961" s="57"/>
      <c r="Q1961" s="57"/>
      <c r="R1961" s="57"/>
      <c r="S1961" s="57"/>
      <c r="T1961" s="57"/>
      <c r="U1961" s="57"/>
    </row>
    <row r="1962" spans="1:21">
      <c r="A1962" s="57"/>
      <c r="B1962" s="179">
        <v>42738</v>
      </c>
      <c r="C1962" s="108" t="s">
        <v>514</v>
      </c>
      <c r="D1962" s="108" t="s">
        <v>404</v>
      </c>
      <c r="E1962" s="108" t="s">
        <v>535</v>
      </c>
      <c r="F1962" s="108" t="s">
        <v>2356</v>
      </c>
      <c r="G1962" s="180">
        <v>3072.9336000000003</v>
      </c>
      <c r="H1962" s="180">
        <v>3286.56</v>
      </c>
      <c r="I1962" s="57"/>
      <c r="J1962" s="57"/>
      <c r="K1962" s="57"/>
      <c r="L1962" s="57"/>
      <c r="M1962" s="57"/>
      <c r="N1962" s="57"/>
      <c r="O1962" s="57"/>
      <c r="P1962" s="57"/>
      <c r="Q1962" s="57"/>
      <c r="R1962" s="57"/>
      <c r="S1962" s="57"/>
      <c r="T1962" s="57"/>
      <c r="U1962" s="57"/>
    </row>
    <row r="1963" spans="1:21">
      <c r="A1963" s="57"/>
      <c r="B1963" s="179">
        <v>43373</v>
      </c>
      <c r="C1963" s="108" t="s">
        <v>108</v>
      </c>
      <c r="D1963" s="108" t="s">
        <v>404</v>
      </c>
      <c r="E1963" s="108" t="s">
        <v>515</v>
      </c>
      <c r="F1963" s="108" t="s">
        <v>2357</v>
      </c>
      <c r="G1963" s="180">
        <v>2844.6118000000001</v>
      </c>
      <c r="H1963" s="180">
        <v>7688.14</v>
      </c>
      <c r="I1963" s="57"/>
      <c r="J1963" s="57"/>
      <c r="K1963" s="57"/>
      <c r="L1963" s="57"/>
      <c r="M1963" s="57"/>
      <c r="N1963" s="57"/>
      <c r="O1963" s="57"/>
      <c r="P1963" s="57"/>
      <c r="Q1963" s="57"/>
      <c r="R1963" s="57"/>
      <c r="S1963" s="57"/>
      <c r="T1963" s="57"/>
      <c r="U1963" s="57"/>
    </row>
    <row r="1964" spans="1:21">
      <c r="A1964" s="57"/>
      <c r="B1964" s="179">
        <v>42950</v>
      </c>
      <c r="C1964" s="108" t="s">
        <v>496</v>
      </c>
      <c r="D1964" s="108" t="s">
        <v>500</v>
      </c>
      <c r="E1964" s="108" t="s">
        <v>501</v>
      </c>
      <c r="F1964" s="108" t="s">
        <v>2358</v>
      </c>
      <c r="G1964" s="180">
        <v>421.61680000000001</v>
      </c>
      <c r="H1964" s="180">
        <v>479.11</v>
      </c>
      <c r="I1964" s="57"/>
      <c r="J1964" s="57"/>
      <c r="K1964" s="57"/>
      <c r="L1964" s="57"/>
      <c r="M1964" s="57"/>
      <c r="N1964" s="57"/>
      <c r="O1964" s="57"/>
      <c r="P1964" s="57"/>
      <c r="Q1964" s="57"/>
      <c r="R1964" s="57"/>
      <c r="S1964" s="57"/>
      <c r="T1964" s="57"/>
      <c r="U1964" s="57"/>
    </row>
    <row r="1965" spans="1:21">
      <c r="A1965" s="57"/>
      <c r="B1965" s="179">
        <v>43241</v>
      </c>
      <c r="C1965" s="108" t="s">
        <v>108</v>
      </c>
      <c r="D1965" s="108" t="s">
        <v>500</v>
      </c>
      <c r="E1965" s="108" t="s">
        <v>501</v>
      </c>
      <c r="F1965" s="108" t="s">
        <v>2359</v>
      </c>
      <c r="G1965" s="180">
        <v>1242.0676000000001</v>
      </c>
      <c r="H1965" s="180">
        <v>1826.57</v>
      </c>
      <c r="I1965" s="57"/>
      <c r="J1965" s="57"/>
      <c r="K1965" s="57"/>
      <c r="L1965" s="57"/>
      <c r="M1965" s="57"/>
      <c r="N1965" s="57"/>
      <c r="O1965" s="57"/>
      <c r="P1965" s="57"/>
      <c r="Q1965" s="57"/>
      <c r="R1965" s="57"/>
      <c r="S1965" s="57"/>
      <c r="T1965" s="57"/>
      <c r="U1965" s="57"/>
    </row>
    <row r="1966" spans="1:21">
      <c r="A1966" s="57"/>
      <c r="B1966" s="179">
        <v>42893</v>
      </c>
      <c r="C1966" s="108" t="s">
        <v>503</v>
      </c>
      <c r="D1966" s="108" t="s">
        <v>526</v>
      </c>
      <c r="E1966" s="108" t="s">
        <v>508</v>
      </c>
      <c r="F1966" s="108" t="s">
        <v>2360</v>
      </c>
      <c r="G1966" s="180">
        <v>3401.7208000000001</v>
      </c>
      <c r="H1966" s="180">
        <v>9193.84</v>
      </c>
      <c r="I1966" s="57"/>
      <c r="J1966" s="57"/>
      <c r="K1966" s="57"/>
      <c r="L1966" s="57"/>
      <c r="M1966" s="57"/>
      <c r="N1966" s="57"/>
      <c r="O1966" s="57"/>
      <c r="P1966" s="57"/>
      <c r="Q1966" s="57"/>
      <c r="R1966" s="57"/>
      <c r="S1966" s="57"/>
      <c r="T1966" s="57"/>
      <c r="U1966" s="57"/>
    </row>
    <row r="1967" spans="1:21">
      <c r="A1967" s="57"/>
      <c r="B1967" s="179">
        <v>43258</v>
      </c>
      <c r="C1967" s="108" t="s">
        <v>108</v>
      </c>
      <c r="D1967" s="108" t="s">
        <v>526</v>
      </c>
      <c r="E1967" s="108" t="s">
        <v>535</v>
      </c>
      <c r="F1967" s="108" t="s">
        <v>2361</v>
      </c>
      <c r="G1967" s="180">
        <v>6353.3624000000009</v>
      </c>
      <c r="H1967" s="180">
        <v>9343.18</v>
      </c>
      <c r="I1967" s="57"/>
      <c r="J1967" s="57"/>
      <c r="K1967" s="57"/>
      <c r="L1967" s="57"/>
      <c r="M1967" s="57"/>
      <c r="N1967" s="57"/>
      <c r="O1967" s="57"/>
      <c r="P1967" s="57"/>
      <c r="Q1967" s="57"/>
      <c r="R1967" s="57"/>
      <c r="S1967" s="57"/>
      <c r="T1967" s="57"/>
      <c r="U1967" s="57"/>
    </row>
    <row r="1968" spans="1:21">
      <c r="A1968" s="57"/>
      <c r="B1968" s="179">
        <v>42952</v>
      </c>
      <c r="C1968" s="108" t="s">
        <v>108</v>
      </c>
      <c r="D1968" s="108" t="s">
        <v>507</v>
      </c>
      <c r="E1968" s="108" t="s">
        <v>508</v>
      </c>
      <c r="F1968" s="108" t="s">
        <v>2362</v>
      </c>
      <c r="G1968" s="180">
        <v>4561.1984000000002</v>
      </c>
      <c r="H1968" s="180">
        <v>5183.18</v>
      </c>
      <c r="I1968" s="57"/>
      <c r="J1968" s="57"/>
      <c r="K1968" s="57"/>
      <c r="L1968" s="57"/>
      <c r="M1968" s="57"/>
      <c r="N1968" s="57"/>
      <c r="O1968" s="57"/>
      <c r="P1968" s="57"/>
      <c r="Q1968" s="57"/>
      <c r="R1968" s="57"/>
      <c r="S1968" s="57"/>
      <c r="T1968" s="57"/>
      <c r="U1968" s="57"/>
    </row>
    <row r="1969" spans="1:21">
      <c r="A1969" s="57"/>
      <c r="B1969" s="179">
        <v>43303</v>
      </c>
      <c r="C1969" s="108" t="s">
        <v>108</v>
      </c>
      <c r="D1969" s="108" t="s">
        <v>504</v>
      </c>
      <c r="E1969" s="108" t="s">
        <v>498</v>
      </c>
      <c r="F1969" s="108" t="s">
        <v>2363</v>
      </c>
      <c r="G1969" s="180">
        <v>1476.1112999999998</v>
      </c>
      <c r="H1969" s="180">
        <v>3989.49</v>
      </c>
      <c r="I1969" s="57"/>
      <c r="J1969" s="57"/>
      <c r="K1969" s="57"/>
      <c r="L1969" s="57"/>
      <c r="M1969" s="57"/>
      <c r="N1969" s="57"/>
      <c r="O1969" s="57"/>
      <c r="P1969" s="57"/>
      <c r="Q1969" s="57"/>
      <c r="R1969" s="57"/>
      <c r="S1969" s="57"/>
      <c r="T1969" s="57"/>
      <c r="U1969" s="57"/>
    </row>
    <row r="1970" spans="1:21">
      <c r="A1970" s="57"/>
      <c r="B1970" s="179">
        <v>42956</v>
      </c>
      <c r="C1970" s="108" t="s">
        <v>115</v>
      </c>
      <c r="D1970" s="108" t="s">
        <v>404</v>
      </c>
      <c r="E1970" s="108" t="s">
        <v>508</v>
      </c>
      <c r="F1970" s="108" t="s">
        <v>2364</v>
      </c>
      <c r="G1970" s="180">
        <v>3580.6875</v>
      </c>
      <c r="H1970" s="180">
        <v>4774.25</v>
      </c>
      <c r="I1970" s="57"/>
      <c r="J1970" s="57"/>
      <c r="K1970" s="57"/>
      <c r="L1970" s="57"/>
      <c r="M1970" s="57"/>
      <c r="N1970" s="57"/>
      <c r="O1970" s="57"/>
      <c r="P1970" s="57"/>
      <c r="Q1970" s="57"/>
      <c r="R1970" s="57"/>
      <c r="S1970" s="57"/>
      <c r="T1970" s="57"/>
      <c r="U1970" s="57"/>
    </row>
    <row r="1971" spans="1:21">
      <c r="A1971" s="57"/>
      <c r="B1971" s="179">
        <v>43127</v>
      </c>
      <c r="C1971" s="108" t="s">
        <v>115</v>
      </c>
      <c r="D1971" s="108" t="s">
        <v>526</v>
      </c>
      <c r="E1971" s="108" t="s">
        <v>530</v>
      </c>
      <c r="F1971" s="108" t="s">
        <v>2365</v>
      </c>
      <c r="G1971" s="180">
        <v>4128.8250000000007</v>
      </c>
      <c r="H1971" s="180">
        <v>5505.1</v>
      </c>
      <c r="I1971" s="57"/>
      <c r="J1971" s="57"/>
      <c r="K1971" s="57"/>
      <c r="L1971" s="57"/>
      <c r="M1971" s="57"/>
      <c r="N1971" s="57"/>
      <c r="O1971" s="57"/>
      <c r="P1971" s="57"/>
      <c r="Q1971" s="57"/>
      <c r="R1971" s="57"/>
      <c r="S1971" s="57"/>
      <c r="T1971" s="57"/>
      <c r="U1971" s="57"/>
    </row>
    <row r="1972" spans="1:21">
      <c r="A1972" s="57"/>
      <c r="B1972" s="179">
        <v>42940</v>
      </c>
      <c r="C1972" s="108" t="s">
        <v>514</v>
      </c>
      <c r="D1972" s="108" t="s">
        <v>510</v>
      </c>
      <c r="E1972" s="108" t="s">
        <v>508</v>
      </c>
      <c r="F1972" s="108" t="s">
        <v>2366</v>
      </c>
      <c r="G1972" s="180">
        <v>660.75750000000005</v>
      </c>
      <c r="H1972" s="180">
        <v>881.01</v>
      </c>
      <c r="I1972" s="57"/>
      <c r="J1972" s="57"/>
      <c r="K1972" s="57"/>
      <c r="L1972" s="57"/>
      <c r="M1972" s="57"/>
      <c r="N1972" s="57"/>
      <c r="O1972" s="57"/>
      <c r="P1972" s="57"/>
      <c r="Q1972" s="57"/>
      <c r="R1972" s="57"/>
      <c r="S1972" s="57"/>
      <c r="T1972" s="57"/>
      <c r="U1972" s="57"/>
    </row>
    <row r="1973" spans="1:21">
      <c r="A1973" s="57"/>
      <c r="B1973" s="179">
        <v>43311</v>
      </c>
      <c r="C1973" s="108" t="s">
        <v>503</v>
      </c>
      <c r="D1973" s="108" t="s">
        <v>497</v>
      </c>
      <c r="E1973" s="108" t="s">
        <v>511</v>
      </c>
      <c r="F1973" s="108" t="s">
        <v>2367</v>
      </c>
      <c r="G1973" s="180">
        <v>5237.0174999999999</v>
      </c>
      <c r="H1973" s="180">
        <v>6982.69</v>
      </c>
      <c r="I1973" s="57"/>
      <c r="J1973" s="57"/>
      <c r="K1973" s="57"/>
      <c r="L1973" s="57"/>
      <c r="M1973" s="57"/>
      <c r="N1973" s="57"/>
      <c r="O1973" s="57"/>
      <c r="P1973" s="57"/>
      <c r="Q1973" s="57"/>
      <c r="R1973" s="57"/>
      <c r="S1973" s="57"/>
      <c r="T1973" s="57"/>
      <c r="U1973" s="57"/>
    </row>
    <row r="1974" spans="1:21">
      <c r="A1974" s="57"/>
      <c r="B1974" s="179">
        <v>42857</v>
      </c>
      <c r="C1974" s="108" t="s">
        <v>514</v>
      </c>
      <c r="D1974" s="108" t="s">
        <v>507</v>
      </c>
      <c r="E1974" s="108" t="s">
        <v>498</v>
      </c>
      <c r="F1974" s="108" t="s">
        <v>2368</v>
      </c>
      <c r="G1974" s="180">
        <v>5363.0444000000007</v>
      </c>
      <c r="H1974" s="180">
        <v>7886.83</v>
      </c>
      <c r="I1974" s="57"/>
      <c r="J1974" s="57"/>
      <c r="K1974" s="57"/>
      <c r="L1974" s="57"/>
      <c r="M1974" s="57"/>
      <c r="N1974" s="57"/>
      <c r="O1974" s="57"/>
      <c r="P1974" s="57"/>
      <c r="Q1974" s="57"/>
      <c r="R1974" s="57"/>
      <c r="S1974" s="57"/>
      <c r="T1974" s="57"/>
      <c r="U1974" s="57"/>
    </row>
    <row r="1975" spans="1:21">
      <c r="A1975" s="57"/>
      <c r="B1975" s="179">
        <v>43187</v>
      </c>
      <c r="C1975" s="108" t="s">
        <v>115</v>
      </c>
      <c r="D1975" s="108" t="s">
        <v>504</v>
      </c>
      <c r="E1975" s="108" t="s">
        <v>569</v>
      </c>
      <c r="F1975" s="108" t="s">
        <v>2369</v>
      </c>
      <c r="G1975" s="180">
        <v>1539.5333000000001</v>
      </c>
      <c r="H1975" s="180">
        <v>3580.31</v>
      </c>
      <c r="I1975" s="57"/>
      <c r="J1975" s="57"/>
      <c r="K1975" s="57"/>
      <c r="L1975" s="57"/>
      <c r="M1975" s="57"/>
      <c r="N1975" s="57"/>
      <c r="O1975" s="57"/>
      <c r="P1975" s="57"/>
      <c r="Q1975" s="57"/>
      <c r="R1975" s="57"/>
      <c r="S1975" s="57"/>
      <c r="T1975" s="57"/>
      <c r="U1975" s="57"/>
    </row>
    <row r="1976" spans="1:21">
      <c r="A1976" s="57"/>
      <c r="B1976" s="179">
        <v>42834</v>
      </c>
      <c r="C1976" s="108" t="s">
        <v>503</v>
      </c>
      <c r="D1976" s="108" t="s">
        <v>507</v>
      </c>
      <c r="E1976" s="108" t="s">
        <v>537</v>
      </c>
      <c r="F1976" s="108" t="s">
        <v>2370</v>
      </c>
      <c r="G1976" s="180">
        <v>4048.5840000000003</v>
      </c>
      <c r="H1976" s="180">
        <v>5953.8</v>
      </c>
      <c r="I1976" s="57"/>
      <c r="J1976" s="57"/>
      <c r="K1976" s="57"/>
      <c r="L1976" s="57"/>
      <c r="M1976" s="57"/>
      <c r="N1976" s="57"/>
      <c r="O1976" s="57"/>
      <c r="P1976" s="57"/>
      <c r="Q1976" s="57"/>
      <c r="R1976" s="57"/>
      <c r="S1976" s="57"/>
      <c r="T1976" s="57"/>
      <c r="U1976" s="57"/>
    </row>
    <row r="1977" spans="1:21">
      <c r="A1977" s="57"/>
      <c r="B1977" s="179">
        <v>43322</v>
      </c>
      <c r="C1977" s="108" t="s">
        <v>514</v>
      </c>
      <c r="D1977" s="108" t="s">
        <v>504</v>
      </c>
      <c r="E1977" s="108" t="s">
        <v>569</v>
      </c>
      <c r="F1977" s="108" t="s">
        <v>2371</v>
      </c>
      <c r="G1977" s="180">
        <v>169.1525</v>
      </c>
      <c r="H1977" s="180">
        <v>307.55</v>
      </c>
      <c r="I1977" s="57"/>
      <c r="J1977" s="57"/>
      <c r="K1977" s="57"/>
      <c r="L1977" s="57"/>
      <c r="M1977" s="57"/>
      <c r="N1977" s="57"/>
      <c r="O1977" s="57"/>
      <c r="P1977" s="57"/>
      <c r="Q1977" s="57"/>
      <c r="R1977" s="57"/>
      <c r="S1977" s="57"/>
      <c r="T1977" s="57"/>
      <c r="U1977" s="57"/>
    </row>
    <row r="1978" spans="1:21">
      <c r="A1978" s="57"/>
      <c r="B1978" s="179">
        <v>43051</v>
      </c>
      <c r="C1978" s="108" t="s">
        <v>514</v>
      </c>
      <c r="D1978" s="108" t="s">
        <v>500</v>
      </c>
      <c r="E1978" s="108" t="s">
        <v>498</v>
      </c>
      <c r="F1978" s="108" t="s">
        <v>2372</v>
      </c>
      <c r="G1978" s="180">
        <v>6395.6774999999998</v>
      </c>
      <c r="H1978" s="180">
        <v>8527.57</v>
      </c>
      <c r="I1978" s="57"/>
      <c r="J1978" s="57"/>
      <c r="K1978" s="57"/>
      <c r="L1978" s="57"/>
      <c r="M1978" s="57"/>
      <c r="N1978" s="57"/>
      <c r="O1978" s="57"/>
      <c r="P1978" s="57"/>
      <c r="Q1978" s="57"/>
      <c r="R1978" s="57"/>
      <c r="S1978" s="57"/>
      <c r="T1978" s="57"/>
      <c r="U1978" s="57"/>
    </row>
    <row r="1979" spans="1:21">
      <c r="A1979" s="57"/>
      <c r="B1979" s="179">
        <v>43301</v>
      </c>
      <c r="C1979" s="108" t="s">
        <v>108</v>
      </c>
      <c r="D1979" s="108" t="s">
        <v>497</v>
      </c>
      <c r="E1979" s="108" t="s">
        <v>520</v>
      </c>
      <c r="F1979" s="108" t="s">
        <v>2373</v>
      </c>
      <c r="G1979" s="180">
        <v>3220.41</v>
      </c>
      <c r="H1979" s="180">
        <v>4293.88</v>
      </c>
      <c r="I1979" s="57"/>
      <c r="J1979" s="57"/>
      <c r="K1979" s="57"/>
      <c r="L1979" s="57"/>
      <c r="M1979" s="57"/>
      <c r="N1979" s="57"/>
      <c r="O1979" s="57"/>
      <c r="P1979" s="57"/>
      <c r="Q1979" s="57"/>
      <c r="R1979" s="57"/>
      <c r="S1979" s="57"/>
      <c r="T1979" s="57"/>
      <c r="U1979" s="57"/>
    </row>
    <row r="1980" spans="1:21">
      <c r="A1980" s="57"/>
      <c r="B1980" s="179">
        <v>43037</v>
      </c>
      <c r="C1980" s="108" t="s">
        <v>514</v>
      </c>
      <c r="D1980" s="108" t="s">
        <v>507</v>
      </c>
      <c r="E1980" s="108" t="s">
        <v>498</v>
      </c>
      <c r="F1980" s="108" t="s">
        <v>2374</v>
      </c>
      <c r="G1980" s="180">
        <v>2969.99</v>
      </c>
      <c r="H1980" s="180">
        <v>8027</v>
      </c>
      <c r="I1980" s="57"/>
      <c r="J1980" s="57"/>
      <c r="K1980" s="57"/>
      <c r="L1980" s="57"/>
      <c r="M1980" s="57"/>
      <c r="N1980" s="57"/>
      <c r="O1980" s="57"/>
      <c r="P1980" s="57"/>
      <c r="Q1980" s="57"/>
      <c r="R1980" s="57"/>
      <c r="S1980" s="57"/>
      <c r="T1980" s="57"/>
      <c r="U1980" s="57"/>
    </row>
    <row r="1981" spans="1:21">
      <c r="A1981" s="57"/>
      <c r="B1981" s="179">
        <v>43185</v>
      </c>
      <c r="C1981" s="108" t="s">
        <v>503</v>
      </c>
      <c r="D1981" s="108" t="s">
        <v>497</v>
      </c>
      <c r="E1981" s="108" t="s">
        <v>520</v>
      </c>
      <c r="F1981" s="108" t="s">
        <v>2375</v>
      </c>
      <c r="G1981" s="180">
        <v>4993.1915000000008</v>
      </c>
      <c r="H1981" s="180">
        <v>9078.5300000000007</v>
      </c>
      <c r="I1981" s="57"/>
      <c r="J1981" s="57"/>
      <c r="K1981" s="57"/>
      <c r="L1981" s="57"/>
      <c r="M1981" s="57"/>
      <c r="N1981" s="57"/>
      <c r="O1981" s="57"/>
      <c r="P1981" s="57"/>
      <c r="Q1981" s="57"/>
      <c r="R1981" s="57"/>
      <c r="S1981" s="57"/>
      <c r="T1981" s="57"/>
      <c r="U1981" s="57"/>
    </row>
    <row r="1982" spans="1:21">
      <c r="A1982" s="57"/>
      <c r="B1982" s="179">
        <v>42994</v>
      </c>
      <c r="C1982" s="108" t="s">
        <v>496</v>
      </c>
      <c r="D1982" s="108" t="s">
        <v>528</v>
      </c>
      <c r="E1982" s="108" t="s">
        <v>511</v>
      </c>
      <c r="F1982" s="108" t="s">
        <v>2376</v>
      </c>
      <c r="G1982" s="180">
        <v>4240.0967000000001</v>
      </c>
      <c r="H1982" s="180">
        <v>9860.69</v>
      </c>
      <c r="I1982" s="57"/>
      <c r="J1982" s="57"/>
      <c r="K1982" s="57"/>
      <c r="L1982" s="57"/>
      <c r="M1982" s="57"/>
      <c r="N1982" s="57"/>
      <c r="O1982" s="57"/>
      <c r="P1982" s="57"/>
      <c r="Q1982" s="57"/>
      <c r="R1982" s="57"/>
      <c r="S1982" s="57"/>
      <c r="T1982" s="57"/>
      <c r="U1982" s="57"/>
    </row>
    <row r="1983" spans="1:21">
      <c r="A1983" s="57"/>
      <c r="B1983" s="179">
        <v>43247</v>
      </c>
      <c r="C1983" s="108" t="s">
        <v>503</v>
      </c>
      <c r="D1983" s="108" t="s">
        <v>500</v>
      </c>
      <c r="E1983" s="108" t="s">
        <v>522</v>
      </c>
      <c r="F1983" s="108" t="s">
        <v>1843</v>
      </c>
      <c r="G1983" s="180">
        <v>5422.665</v>
      </c>
      <c r="H1983" s="180">
        <v>7230.22</v>
      </c>
      <c r="I1983" s="57"/>
      <c r="J1983" s="57"/>
      <c r="K1983" s="57"/>
      <c r="L1983" s="57"/>
      <c r="M1983" s="57"/>
      <c r="N1983" s="57"/>
      <c r="O1983" s="57"/>
      <c r="P1983" s="57"/>
      <c r="Q1983" s="57"/>
      <c r="R1983" s="57"/>
      <c r="S1983" s="57"/>
      <c r="T1983" s="57"/>
      <c r="U1983" s="57"/>
    </row>
    <row r="1984" spans="1:21">
      <c r="A1984" s="57"/>
      <c r="B1984" s="179">
        <v>42789</v>
      </c>
      <c r="C1984" s="108" t="s">
        <v>514</v>
      </c>
      <c r="D1984" s="108" t="s">
        <v>528</v>
      </c>
      <c r="E1984" s="108" t="s">
        <v>530</v>
      </c>
      <c r="F1984" s="108" t="s">
        <v>2377</v>
      </c>
      <c r="G1984" s="180">
        <v>5808.6212000000005</v>
      </c>
      <c r="H1984" s="180">
        <v>8542.09</v>
      </c>
      <c r="I1984" s="57"/>
      <c r="J1984" s="57"/>
      <c r="K1984" s="57"/>
      <c r="L1984" s="57"/>
      <c r="M1984" s="57"/>
      <c r="N1984" s="57"/>
      <c r="O1984" s="57"/>
      <c r="P1984" s="57"/>
      <c r="Q1984" s="57"/>
      <c r="R1984" s="57"/>
      <c r="S1984" s="57"/>
      <c r="T1984" s="57"/>
      <c r="U1984" s="57"/>
    </row>
    <row r="1985" spans="1:21">
      <c r="A1985" s="57"/>
      <c r="B1985" s="179">
        <v>43288</v>
      </c>
      <c r="C1985" s="108" t="s">
        <v>514</v>
      </c>
      <c r="D1985" s="108" t="s">
        <v>526</v>
      </c>
      <c r="E1985" s="108" t="s">
        <v>508</v>
      </c>
      <c r="F1985" s="108" t="s">
        <v>2378</v>
      </c>
      <c r="G1985" s="180">
        <v>1964.0377000000001</v>
      </c>
      <c r="H1985" s="180">
        <v>5308.21</v>
      </c>
      <c r="I1985" s="57"/>
      <c r="J1985" s="57"/>
      <c r="K1985" s="57"/>
      <c r="L1985" s="57"/>
      <c r="M1985" s="57"/>
      <c r="N1985" s="57"/>
      <c r="O1985" s="57"/>
      <c r="P1985" s="57"/>
      <c r="Q1985" s="57"/>
      <c r="R1985" s="57"/>
      <c r="S1985" s="57"/>
      <c r="T1985" s="57"/>
      <c r="U1985" s="57"/>
    </row>
    <row r="1986" spans="1:21">
      <c r="A1986" s="57"/>
      <c r="B1986" s="179">
        <v>42777</v>
      </c>
      <c r="C1986" s="108" t="s">
        <v>503</v>
      </c>
      <c r="D1986" s="108" t="s">
        <v>497</v>
      </c>
      <c r="E1986" s="108" t="s">
        <v>562</v>
      </c>
      <c r="F1986" s="108" t="s">
        <v>2076</v>
      </c>
      <c r="G1986" s="180">
        <v>2623.2334000000001</v>
      </c>
      <c r="H1986" s="180">
        <v>7089.82</v>
      </c>
      <c r="I1986" s="57"/>
      <c r="J1986" s="57"/>
      <c r="K1986" s="57"/>
      <c r="L1986" s="57"/>
      <c r="M1986" s="57"/>
      <c r="N1986" s="57"/>
      <c r="O1986" s="57"/>
      <c r="P1986" s="57"/>
      <c r="Q1986" s="57"/>
      <c r="R1986" s="57"/>
      <c r="S1986" s="57"/>
      <c r="T1986" s="57"/>
      <c r="U1986" s="57"/>
    </row>
    <row r="1987" spans="1:21">
      <c r="A1987" s="57"/>
      <c r="B1987" s="179">
        <v>43257</v>
      </c>
      <c r="C1987" s="108" t="s">
        <v>514</v>
      </c>
      <c r="D1987" s="108" t="s">
        <v>404</v>
      </c>
      <c r="E1987" s="108" t="s">
        <v>537</v>
      </c>
      <c r="F1987" s="108" t="s">
        <v>1232</v>
      </c>
      <c r="G1987" s="180">
        <v>5231.1224999999995</v>
      </c>
      <c r="H1987" s="180">
        <v>6974.83</v>
      </c>
      <c r="I1987" s="57"/>
      <c r="J1987" s="57"/>
      <c r="K1987" s="57"/>
      <c r="L1987" s="57"/>
      <c r="M1987" s="57"/>
      <c r="N1987" s="57"/>
      <c r="O1987" s="57"/>
      <c r="P1987" s="57"/>
      <c r="Q1987" s="57"/>
      <c r="R1987" s="57"/>
      <c r="S1987" s="57"/>
      <c r="T1987" s="57"/>
      <c r="U1987" s="57"/>
    </row>
    <row r="1988" spans="1:21">
      <c r="A1988" s="57"/>
      <c r="B1988" s="179">
        <v>43091</v>
      </c>
      <c r="C1988" s="108" t="s">
        <v>115</v>
      </c>
      <c r="D1988" s="108" t="s">
        <v>497</v>
      </c>
      <c r="E1988" s="108" t="s">
        <v>511</v>
      </c>
      <c r="F1988" s="108" t="s">
        <v>2379</v>
      </c>
      <c r="G1988" s="180">
        <v>4847.2629999999999</v>
      </c>
      <c r="H1988" s="180">
        <v>8215.7000000000007</v>
      </c>
      <c r="I1988" s="57"/>
      <c r="J1988" s="57"/>
      <c r="K1988" s="57"/>
      <c r="L1988" s="57"/>
      <c r="M1988" s="57"/>
      <c r="N1988" s="57"/>
      <c r="O1988" s="57"/>
      <c r="P1988" s="57"/>
      <c r="Q1988" s="57"/>
      <c r="R1988" s="57"/>
      <c r="S1988" s="57"/>
      <c r="T1988" s="57"/>
      <c r="U1988" s="57"/>
    </row>
    <row r="1989" spans="1:21">
      <c r="A1989" s="57"/>
      <c r="B1989" s="179">
        <v>43103</v>
      </c>
      <c r="C1989" s="108" t="s">
        <v>503</v>
      </c>
      <c r="D1989" s="108" t="s">
        <v>507</v>
      </c>
      <c r="E1989" s="108" t="s">
        <v>524</v>
      </c>
      <c r="F1989" s="108" t="s">
        <v>2380</v>
      </c>
      <c r="G1989" s="180">
        <v>4448.6904000000004</v>
      </c>
      <c r="H1989" s="180">
        <v>5055.33</v>
      </c>
      <c r="I1989" s="57"/>
      <c r="J1989" s="57"/>
      <c r="K1989" s="57"/>
      <c r="L1989" s="57"/>
      <c r="M1989" s="57"/>
      <c r="N1989" s="57"/>
      <c r="O1989" s="57"/>
      <c r="P1989" s="57"/>
      <c r="Q1989" s="57"/>
      <c r="R1989" s="57"/>
      <c r="S1989" s="57"/>
      <c r="T1989" s="57"/>
      <c r="U1989" s="57"/>
    </row>
    <row r="1990" spans="1:21">
      <c r="A1990" s="57"/>
      <c r="B1990" s="179">
        <v>42984</v>
      </c>
      <c r="C1990" s="108" t="s">
        <v>503</v>
      </c>
      <c r="D1990" s="108" t="s">
        <v>404</v>
      </c>
      <c r="E1990" s="108" t="s">
        <v>562</v>
      </c>
      <c r="F1990" s="108" t="s">
        <v>2381</v>
      </c>
      <c r="G1990" s="180">
        <v>3619.6655999999998</v>
      </c>
      <c r="H1990" s="180">
        <v>9782.8799999999992</v>
      </c>
      <c r="I1990" s="57"/>
      <c r="J1990" s="57"/>
      <c r="K1990" s="57"/>
      <c r="L1990" s="57"/>
      <c r="M1990" s="57"/>
      <c r="N1990" s="57"/>
      <c r="O1990" s="57"/>
      <c r="P1990" s="57"/>
      <c r="Q1990" s="57"/>
      <c r="R1990" s="57"/>
      <c r="S1990" s="57"/>
      <c r="T1990" s="57"/>
      <c r="U1990" s="57"/>
    </row>
    <row r="1991" spans="1:21">
      <c r="A1991" s="57"/>
      <c r="B1991" s="179">
        <v>43149</v>
      </c>
      <c r="C1991" s="108" t="s">
        <v>503</v>
      </c>
      <c r="D1991" s="108" t="s">
        <v>526</v>
      </c>
      <c r="E1991" s="108" t="s">
        <v>530</v>
      </c>
      <c r="F1991" s="108" t="s">
        <v>2382</v>
      </c>
      <c r="G1991" s="180">
        <v>3065.0762999999997</v>
      </c>
      <c r="H1991" s="180">
        <v>8283.99</v>
      </c>
      <c r="I1991" s="57"/>
      <c r="J1991" s="57"/>
      <c r="K1991" s="57"/>
      <c r="L1991" s="57"/>
      <c r="M1991" s="57"/>
      <c r="N1991" s="57"/>
      <c r="O1991" s="57"/>
      <c r="P1991" s="57"/>
      <c r="Q1991" s="57"/>
      <c r="R1991" s="57"/>
      <c r="S1991" s="57"/>
      <c r="T1991" s="57"/>
      <c r="U1991" s="57"/>
    </row>
    <row r="1992" spans="1:21">
      <c r="A1992" s="57"/>
      <c r="B1992" s="179">
        <v>42934</v>
      </c>
      <c r="C1992" s="108" t="s">
        <v>108</v>
      </c>
      <c r="D1992" s="108" t="s">
        <v>510</v>
      </c>
      <c r="E1992" s="108" t="s">
        <v>498</v>
      </c>
      <c r="F1992" s="108" t="s">
        <v>2383</v>
      </c>
      <c r="G1992" s="180">
        <v>1068.597</v>
      </c>
      <c r="H1992" s="180">
        <v>2888.1</v>
      </c>
      <c r="I1992" s="57"/>
      <c r="J1992" s="57"/>
      <c r="K1992" s="57"/>
      <c r="L1992" s="57"/>
      <c r="M1992" s="57"/>
      <c r="N1992" s="57"/>
      <c r="O1992" s="57"/>
      <c r="P1992" s="57"/>
      <c r="Q1992" s="57"/>
      <c r="R1992" s="57"/>
      <c r="S1992" s="57"/>
      <c r="T1992" s="57"/>
      <c r="U1992" s="57"/>
    </row>
    <row r="1993" spans="1:21">
      <c r="A1993" s="57"/>
      <c r="B1993" s="179">
        <v>43180</v>
      </c>
      <c r="C1993" s="108" t="s">
        <v>115</v>
      </c>
      <c r="D1993" s="108" t="s">
        <v>500</v>
      </c>
      <c r="E1993" s="108" t="s">
        <v>569</v>
      </c>
      <c r="F1993" s="108" t="s">
        <v>2384</v>
      </c>
      <c r="G1993" s="180">
        <v>4823.6870000000008</v>
      </c>
      <c r="H1993" s="180">
        <v>8770.34</v>
      </c>
      <c r="I1993" s="57"/>
      <c r="J1993" s="57"/>
      <c r="K1993" s="57"/>
      <c r="L1993" s="57"/>
      <c r="M1993" s="57"/>
      <c r="N1993" s="57"/>
      <c r="O1993" s="57"/>
      <c r="P1993" s="57"/>
      <c r="Q1993" s="57"/>
      <c r="R1993" s="57"/>
      <c r="S1993" s="57"/>
      <c r="T1993" s="57"/>
      <c r="U1993" s="57"/>
    </row>
    <row r="1994" spans="1:21">
      <c r="A1994" s="57"/>
      <c r="B1994" s="179">
        <v>42946</v>
      </c>
      <c r="C1994" s="108" t="s">
        <v>496</v>
      </c>
      <c r="D1994" s="108" t="s">
        <v>497</v>
      </c>
      <c r="E1994" s="108" t="s">
        <v>524</v>
      </c>
      <c r="F1994" s="108" t="s">
        <v>2385</v>
      </c>
      <c r="G1994" s="180">
        <v>5463.8778999999995</v>
      </c>
      <c r="H1994" s="180">
        <v>9260.81</v>
      </c>
      <c r="I1994" s="57"/>
      <c r="J1994" s="57"/>
      <c r="K1994" s="57"/>
      <c r="L1994" s="57"/>
      <c r="M1994" s="57"/>
      <c r="N1994" s="57"/>
      <c r="O1994" s="57"/>
      <c r="P1994" s="57"/>
      <c r="Q1994" s="57"/>
      <c r="R1994" s="57"/>
      <c r="S1994" s="57"/>
      <c r="T1994" s="57"/>
      <c r="U1994" s="57"/>
    </row>
    <row r="1995" spans="1:21">
      <c r="A1995" s="57"/>
      <c r="B1995" s="179">
        <v>43390</v>
      </c>
      <c r="C1995" s="108" t="s">
        <v>514</v>
      </c>
      <c r="D1995" s="108" t="s">
        <v>526</v>
      </c>
      <c r="E1995" s="108" t="s">
        <v>524</v>
      </c>
      <c r="F1995" s="108" t="s">
        <v>1110</v>
      </c>
      <c r="G1995" s="180">
        <v>3852.9106000000006</v>
      </c>
      <c r="H1995" s="180">
        <v>4120.76</v>
      </c>
      <c r="I1995" s="57"/>
      <c r="J1995" s="57"/>
      <c r="K1995" s="57"/>
      <c r="L1995" s="57"/>
      <c r="M1995" s="57"/>
      <c r="N1995" s="57"/>
      <c r="O1995" s="57"/>
      <c r="P1995" s="57"/>
      <c r="Q1995" s="57"/>
      <c r="R1995" s="57"/>
      <c r="S1995" s="57"/>
      <c r="T1995" s="57"/>
      <c r="U1995" s="57"/>
    </row>
    <row r="1996" spans="1:21">
      <c r="A1996" s="57"/>
      <c r="B1996" s="179">
        <v>43039</v>
      </c>
      <c r="C1996" s="108" t="s">
        <v>108</v>
      </c>
      <c r="D1996" s="108" t="s">
        <v>404</v>
      </c>
      <c r="E1996" s="108" t="s">
        <v>562</v>
      </c>
      <c r="F1996" s="108" t="s">
        <v>2386</v>
      </c>
      <c r="G1996" s="180">
        <v>5670.6552000000001</v>
      </c>
      <c r="H1996" s="180">
        <v>9611.2800000000007</v>
      </c>
      <c r="I1996" s="57"/>
      <c r="J1996" s="57"/>
      <c r="K1996" s="57"/>
      <c r="L1996" s="57"/>
      <c r="M1996" s="57"/>
      <c r="N1996" s="57"/>
      <c r="O1996" s="57"/>
      <c r="P1996" s="57"/>
      <c r="Q1996" s="57"/>
      <c r="R1996" s="57"/>
      <c r="S1996" s="57"/>
      <c r="T1996" s="57"/>
      <c r="U1996" s="57"/>
    </row>
    <row r="1997" spans="1:21">
      <c r="A1997" s="57"/>
      <c r="B1997" s="179">
        <v>43161</v>
      </c>
      <c r="C1997" s="108" t="s">
        <v>503</v>
      </c>
      <c r="D1997" s="108" t="s">
        <v>528</v>
      </c>
      <c r="E1997" s="108" t="s">
        <v>505</v>
      </c>
      <c r="F1997" s="108" t="s">
        <v>2387</v>
      </c>
      <c r="G1997" s="180">
        <v>2916.7138</v>
      </c>
      <c r="H1997" s="180">
        <v>3119.48</v>
      </c>
      <c r="I1997" s="57"/>
      <c r="J1997" s="57"/>
      <c r="K1997" s="57"/>
      <c r="L1997" s="57"/>
      <c r="M1997" s="57"/>
      <c r="N1997" s="57"/>
      <c r="O1997" s="57"/>
      <c r="P1997" s="57"/>
      <c r="Q1997" s="57"/>
      <c r="R1997" s="57"/>
      <c r="S1997" s="57"/>
      <c r="T1997" s="57"/>
      <c r="U1997" s="57"/>
    </row>
    <row r="1998" spans="1:21">
      <c r="A1998" s="57"/>
      <c r="B1998" s="179">
        <v>42902</v>
      </c>
      <c r="C1998" s="108" t="s">
        <v>503</v>
      </c>
      <c r="D1998" s="108" t="s">
        <v>504</v>
      </c>
      <c r="E1998" s="108" t="s">
        <v>537</v>
      </c>
      <c r="F1998" s="108" t="s">
        <v>2388</v>
      </c>
      <c r="G1998" s="180">
        <v>4235.8008</v>
      </c>
      <c r="H1998" s="180">
        <v>4813.41</v>
      </c>
      <c r="I1998" s="57"/>
      <c r="J1998" s="57"/>
      <c r="K1998" s="57"/>
      <c r="L1998" s="57"/>
      <c r="M1998" s="57"/>
      <c r="N1998" s="57"/>
      <c r="O1998" s="57"/>
      <c r="P1998" s="57"/>
      <c r="Q1998" s="57"/>
      <c r="R1998" s="57"/>
      <c r="S1998" s="57"/>
      <c r="T1998" s="57"/>
      <c r="U1998" s="57"/>
    </row>
    <row r="1999" spans="1:21">
      <c r="A1999" s="57"/>
      <c r="B1999" s="179">
        <v>43258</v>
      </c>
      <c r="C1999" s="108" t="s">
        <v>514</v>
      </c>
      <c r="D1999" s="108" t="s">
        <v>404</v>
      </c>
      <c r="E1999" s="108" t="s">
        <v>569</v>
      </c>
      <c r="F1999" s="108" t="s">
        <v>2389</v>
      </c>
      <c r="G1999" s="180">
        <v>5256.0640000000003</v>
      </c>
      <c r="H1999" s="180">
        <v>9556.48</v>
      </c>
      <c r="I1999" s="57"/>
      <c r="J1999" s="57"/>
      <c r="K1999" s="57"/>
      <c r="L1999" s="57"/>
      <c r="M1999" s="57"/>
      <c r="N1999" s="57"/>
      <c r="O1999" s="57"/>
      <c r="P1999" s="57"/>
      <c r="Q1999" s="57"/>
      <c r="R1999" s="57"/>
      <c r="S1999" s="57"/>
      <c r="T1999" s="57"/>
      <c r="U1999" s="57"/>
    </row>
    <row r="2000" spans="1:21">
      <c r="A2000" s="57"/>
      <c r="B2000" s="179">
        <v>42787</v>
      </c>
      <c r="C2000" s="108" t="s">
        <v>108</v>
      </c>
      <c r="D2000" s="108" t="s">
        <v>504</v>
      </c>
      <c r="E2000" s="108" t="s">
        <v>505</v>
      </c>
      <c r="F2000" s="108" t="s">
        <v>2390</v>
      </c>
      <c r="G2000" s="180">
        <v>131.8767</v>
      </c>
      <c r="H2000" s="180">
        <v>306.69</v>
      </c>
      <c r="I2000" s="57"/>
      <c r="J2000" s="57"/>
      <c r="K2000" s="57"/>
      <c r="L2000" s="57"/>
      <c r="M2000" s="57"/>
      <c r="N2000" s="57"/>
      <c r="O2000" s="57"/>
      <c r="P2000" s="57"/>
      <c r="Q2000" s="57"/>
      <c r="R2000" s="57"/>
      <c r="S2000" s="57"/>
      <c r="T2000" s="57"/>
      <c r="U2000" s="57"/>
    </row>
    <row r="2001" spans="1:21">
      <c r="A2001" s="57"/>
      <c r="B2001" s="179">
        <v>43295</v>
      </c>
      <c r="C2001" s="108" t="s">
        <v>503</v>
      </c>
      <c r="D2001" s="108" t="s">
        <v>404</v>
      </c>
      <c r="E2001" s="108" t="s">
        <v>505</v>
      </c>
      <c r="F2001" s="108" t="s">
        <v>2391</v>
      </c>
      <c r="G2001" s="180">
        <v>4235.5335000000005</v>
      </c>
      <c r="H2001" s="180">
        <v>7700.97</v>
      </c>
      <c r="I2001" s="57"/>
      <c r="J2001" s="57"/>
      <c r="K2001" s="57"/>
      <c r="L2001" s="57"/>
      <c r="M2001" s="57"/>
      <c r="N2001" s="57"/>
      <c r="O2001" s="57"/>
      <c r="P2001" s="57"/>
      <c r="Q2001" s="57"/>
      <c r="R2001" s="57"/>
      <c r="S2001" s="57"/>
      <c r="T2001" s="57"/>
      <c r="U2001" s="57"/>
    </row>
    <row r="2002" spans="1:21">
      <c r="A2002" s="57"/>
      <c r="B2002" s="179">
        <v>42946</v>
      </c>
      <c r="C2002" s="108" t="s">
        <v>514</v>
      </c>
      <c r="D2002" s="108" t="s">
        <v>404</v>
      </c>
      <c r="E2002" s="108" t="s">
        <v>520</v>
      </c>
      <c r="F2002" s="108" t="s">
        <v>2392</v>
      </c>
      <c r="G2002" s="180">
        <v>1054.8079</v>
      </c>
      <c r="H2002" s="180">
        <v>1787.81</v>
      </c>
      <c r="I2002" s="57"/>
      <c r="J2002" s="57"/>
      <c r="K2002" s="57"/>
      <c r="L2002" s="57"/>
      <c r="M2002" s="57"/>
      <c r="N2002" s="57"/>
      <c r="O2002" s="57"/>
      <c r="P2002" s="57"/>
      <c r="Q2002" s="57"/>
      <c r="R2002" s="57"/>
      <c r="S2002" s="57"/>
      <c r="T2002" s="57"/>
      <c r="U2002" s="57"/>
    </row>
    <row r="2003" spans="1:21">
      <c r="A2003" s="57"/>
      <c r="B2003" s="179">
        <v>43128</v>
      </c>
      <c r="C2003" s="108" t="s">
        <v>503</v>
      </c>
      <c r="D2003" s="108" t="s">
        <v>510</v>
      </c>
      <c r="E2003" s="108" t="s">
        <v>522</v>
      </c>
      <c r="F2003" s="108" t="s">
        <v>2393</v>
      </c>
      <c r="G2003" s="180">
        <v>510.95249999999999</v>
      </c>
      <c r="H2003" s="180">
        <v>681.27</v>
      </c>
      <c r="I2003" s="57"/>
      <c r="J2003" s="57"/>
      <c r="K2003" s="57"/>
      <c r="L2003" s="57"/>
      <c r="M2003" s="57"/>
      <c r="N2003" s="57"/>
      <c r="O2003" s="57"/>
      <c r="P2003" s="57"/>
      <c r="Q2003" s="57"/>
      <c r="R2003" s="57"/>
      <c r="S2003" s="57"/>
      <c r="T2003" s="57"/>
      <c r="U2003" s="57"/>
    </row>
    <row r="2004" spans="1:21">
      <c r="A2004" s="57"/>
      <c r="B2004" s="179">
        <v>42848</v>
      </c>
      <c r="C2004" s="108" t="s">
        <v>514</v>
      </c>
      <c r="D2004" s="108" t="s">
        <v>497</v>
      </c>
      <c r="E2004" s="108" t="s">
        <v>498</v>
      </c>
      <c r="F2004" s="108" t="s">
        <v>2394</v>
      </c>
      <c r="G2004" s="180">
        <v>406.70850000000007</v>
      </c>
      <c r="H2004" s="180">
        <v>739.47</v>
      </c>
      <c r="I2004" s="57"/>
      <c r="J2004" s="57"/>
      <c r="K2004" s="57"/>
      <c r="L2004" s="57"/>
      <c r="M2004" s="57"/>
      <c r="N2004" s="57"/>
      <c r="O2004" s="57"/>
      <c r="P2004" s="57"/>
      <c r="Q2004" s="57"/>
      <c r="R2004" s="57"/>
      <c r="S2004" s="57"/>
      <c r="T2004" s="57"/>
      <c r="U2004" s="57"/>
    </row>
    <row r="2005" spans="1:21">
      <c r="A2005" s="57"/>
      <c r="B2005" s="179">
        <v>43378</v>
      </c>
      <c r="C2005" s="108" t="s">
        <v>115</v>
      </c>
      <c r="D2005" s="108" t="s">
        <v>528</v>
      </c>
      <c r="E2005" s="108" t="s">
        <v>530</v>
      </c>
      <c r="F2005" s="108" t="s">
        <v>2395</v>
      </c>
      <c r="G2005" s="180">
        <v>2580.172</v>
      </c>
      <c r="H2005" s="180">
        <v>6000.4</v>
      </c>
      <c r="I2005" s="57"/>
      <c r="J2005" s="57"/>
      <c r="K2005" s="57"/>
      <c r="L2005" s="57"/>
      <c r="M2005" s="57"/>
      <c r="N2005" s="57"/>
      <c r="O2005" s="57"/>
      <c r="P2005" s="57"/>
      <c r="Q2005" s="57"/>
      <c r="R2005" s="57"/>
      <c r="S2005" s="57"/>
      <c r="T2005" s="57"/>
      <c r="U2005" s="57"/>
    </row>
    <row r="2006" spans="1:21">
      <c r="A2006" s="57"/>
      <c r="B2006" s="179">
        <v>42963</v>
      </c>
      <c r="C2006" s="108" t="s">
        <v>514</v>
      </c>
      <c r="D2006" s="108" t="s">
        <v>500</v>
      </c>
      <c r="E2006" s="108" t="s">
        <v>498</v>
      </c>
      <c r="F2006" s="108" t="s">
        <v>2396</v>
      </c>
      <c r="G2006" s="180">
        <v>1384.1959999999999</v>
      </c>
      <c r="H2006" s="180">
        <v>2516.7199999999998</v>
      </c>
      <c r="I2006" s="57"/>
      <c r="J2006" s="57"/>
      <c r="K2006" s="57"/>
      <c r="L2006" s="57"/>
      <c r="M2006" s="57"/>
      <c r="N2006" s="57"/>
      <c r="O2006" s="57"/>
      <c r="P2006" s="57"/>
      <c r="Q2006" s="57"/>
      <c r="R2006" s="57"/>
      <c r="S2006" s="57"/>
      <c r="T2006" s="57"/>
      <c r="U2006" s="57"/>
    </row>
    <row r="2007" spans="1:21">
      <c r="A2007" s="57"/>
      <c r="B2007" s="179">
        <v>43137</v>
      </c>
      <c r="C2007" s="108" t="s">
        <v>115</v>
      </c>
      <c r="D2007" s="108" t="s">
        <v>504</v>
      </c>
      <c r="E2007" s="108" t="s">
        <v>522</v>
      </c>
      <c r="F2007" s="108" t="s">
        <v>2397</v>
      </c>
      <c r="G2007" s="180">
        <v>4349.0474999999997</v>
      </c>
      <c r="H2007" s="180">
        <v>9664.5499999999993</v>
      </c>
      <c r="I2007" s="57"/>
      <c r="J2007" s="57"/>
      <c r="K2007" s="57"/>
      <c r="L2007" s="57"/>
      <c r="M2007" s="57"/>
      <c r="N2007" s="57"/>
      <c r="O2007" s="57"/>
      <c r="P2007" s="57"/>
      <c r="Q2007" s="57"/>
      <c r="R2007" s="57"/>
      <c r="S2007" s="57"/>
      <c r="T2007" s="57"/>
      <c r="U2007" s="57"/>
    </row>
    <row r="2008" spans="1:21">
      <c r="A2008" s="57"/>
      <c r="B2008" s="179">
        <v>42841</v>
      </c>
      <c r="C2008" s="108" t="s">
        <v>514</v>
      </c>
      <c r="D2008" s="108" t="s">
        <v>504</v>
      </c>
      <c r="E2008" s="108" t="s">
        <v>501</v>
      </c>
      <c r="F2008" s="108" t="s">
        <v>2195</v>
      </c>
      <c r="G2008" s="180">
        <v>2986.6552000000006</v>
      </c>
      <c r="H2008" s="180">
        <v>4392.1400000000003</v>
      </c>
      <c r="I2008" s="57"/>
      <c r="J2008" s="57"/>
      <c r="K2008" s="57"/>
      <c r="L2008" s="57"/>
      <c r="M2008" s="57"/>
      <c r="N2008" s="57"/>
      <c r="O2008" s="57"/>
      <c r="P2008" s="57"/>
      <c r="Q2008" s="57"/>
      <c r="R2008" s="57"/>
      <c r="S2008" s="57"/>
      <c r="T2008" s="57"/>
      <c r="U2008" s="57"/>
    </row>
    <row r="2009" spans="1:21">
      <c r="A2009" s="57"/>
      <c r="B2009" s="179">
        <v>43224</v>
      </c>
      <c r="C2009" s="108" t="s">
        <v>108</v>
      </c>
      <c r="D2009" s="108" t="s">
        <v>497</v>
      </c>
      <c r="E2009" s="108" t="s">
        <v>537</v>
      </c>
      <c r="F2009" s="108" t="s">
        <v>2398</v>
      </c>
      <c r="G2009" s="180">
        <v>3987.0540000000005</v>
      </c>
      <c r="H2009" s="180">
        <v>8860.1200000000008</v>
      </c>
      <c r="I2009" s="57"/>
      <c r="J2009" s="57"/>
      <c r="K2009" s="57"/>
      <c r="L2009" s="57"/>
      <c r="M2009" s="57"/>
      <c r="N2009" s="57"/>
      <c r="O2009" s="57"/>
      <c r="P2009" s="57"/>
      <c r="Q2009" s="57"/>
      <c r="R2009" s="57"/>
      <c r="S2009" s="57"/>
      <c r="T2009" s="57"/>
      <c r="U2009" s="57"/>
    </row>
    <row r="2010" spans="1:21">
      <c r="A2010" s="57"/>
      <c r="B2010" s="179">
        <v>42840</v>
      </c>
      <c r="C2010" s="108" t="s">
        <v>514</v>
      </c>
      <c r="D2010" s="108" t="s">
        <v>528</v>
      </c>
      <c r="E2010" s="108" t="s">
        <v>515</v>
      </c>
      <c r="F2010" s="108" t="s">
        <v>2113</v>
      </c>
      <c r="G2010" s="180">
        <v>2393.1864</v>
      </c>
      <c r="H2010" s="180">
        <v>2719.53</v>
      </c>
      <c r="I2010" s="57"/>
      <c r="J2010" s="57"/>
      <c r="K2010" s="57"/>
      <c r="L2010" s="57"/>
      <c r="M2010" s="57"/>
      <c r="N2010" s="57"/>
      <c r="O2010" s="57"/>
      <c r="P2010" s="57"/>
      <c r="Q2010" s="57"/>
      <c r="R2010" s="57"/>
      <c r="S2010" s="57"/>
      <c r="T2010" s="57"/>
      <c r="U2010" s="57"/>
    </row>
    <row r="2011" spans="1:21">
      <c r="A2011" s="57"/>
      <c r="B2011" s="179">
        <v>43456</v>
      </c>
      <c r="C2011" s="108" t="s">
        <v>514</v>
      </c>
      <c r="D2011" s="108" t="s">
        <v>404</v>
      </c>
      <c r="E2011" s="108" t="s">
        <v>511</v>
      </c>
      <c r="F2011" s="108" t="s">
        <v>2399</v>
      </c>
      <c r="G2011" s="180">
        <v>3654.4376000000002</v>
      </c>
      <c r="H2011" s="180">
        <v>4152.7700000000004</v>
      </c>
      <c r="I2011" s="57"/>
      <c r="J2011" s="57"/>
      <c r="K2011" s="57"/>
      <c r="L2011" s="57"/>
      <c r="M2011" s="57"/>
      <c r="N2011" s="57"/>
      <c r="O2011" s="57"/>
      <c r="P2011" s="57"/>
      <c r="Q2011" s="57"/>
      <c r="R2011" s="57"/>
      <c r="S2011" s="57"/>
      <c r="T2011" s="57"/>
      <c r="U2011" s="57"/>
    </row>
    <row r="2012" spans="1:21">
      <c r="A2012" s="57"/>
      <c r="B2012" s="179">
        <v>43098</v>
      </c>
      <c r="C2012" s="108" t="s">
        <v>514</v>
      </c>
      <c r="D2012" s="108" t="s">
        <v>528</v>
      </c>
      <c r="E2012" s="108" t="s">
        <v>511</v>
      </c>
      <c r="F2012" s="108" t="s">
        <v>2400</v>
      </c>
      <c r="G2012" s="180">
        <v>687.20850000000007</v>
      </c>
      <c r="H2012" s="180">
        <v>1249.47</v>
      </c>
      <c r="I2012" s="57"/>
      <c r="J2012" s="57"/>
      <c r="K2012" s="57"/>
      <c r="L2012" s="57"/>
      <c r="M2012" s="57"/>
      <c r="N2012" s="57"/>
      <c r="O2012" s="57"/>
      <c r="P2012" s="57"/>
      <c r="Q2012" s="57"/>
      <c r="R2012" s="57"/>
      <c r="S2012" s="57"/>
      <c r="T2012" s="57"/>
      <c r="U2012" s="57"/>
    </row>
    <row r="2013" spans="1:21">
      <c r="A2013" s="57"/>
      <c r="B2013" s="179">
        <v>43458</v>
      </c>
      <c r="C2013" s="108" t="s">
        <v>514</v>
      </c>
      <c r="D2013" s="108" t="s">
        <v>404</v>
      </c>
      <c r="E2013" s="108" t="s">
        <v>530</v>
      </c>
      <c r="F2013" s="108" t="s">
        <v>2401</v>
      </c>
      <c r="G2013" s="180">
        <v>435.40079999999995</v>
      </c>
      <c r="H2013" s="180">
        <v>1012.56</v>
      </c>
      <c r="I2013" s="57"/>
      <c r="J2013" s="57"/>
      <c r="K2013" s="57"/>
      <c r="L2013" s="57"/>
      <c r="M2013" s="57"/>
      <c r="N2013" s="57"/>
      <c r="O2013" s="57"/>
      <c r="P2013" s="57"/>
      <c r="Q2013" s="57"/>
      <c r="R2013" s="57"/>
      <c r="S2013" s="57"/>
      <c r="T2013" s="57"/>
      <c r="U2013" s="57"/>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F2483-9740-4964-9FC4-AEE401AE6DA2}">
  <sheetPr>
    <tabColor rgb="FF0000FF"/>
  </sheetPr>
  <dimension ref="A1:N36"/>
  <sheetViews>
    <sheetView zoomScaleNormal="100" workbookViewId="0"/>
  </sheetViews>
  <sheetFormatPr defaultColWidth="9.140625" defaultRowHeight="15"/>
  <cols>
    <col min="1" max="1" width="1.42578125" style="57" customWidth="1"/>
    <col min="2" max="2" width="5.7109375" style="57" bestFit="1" customWidth="1"/>
    <col min="3" max="3" width="17.7109375" style="57" customWidth="1"/>
    <col min="4" max="14" width="23.42578125" style="57" customWidth="1"/>
    <col min="15" max="16384" width="9.140625" style="57"/>
  </cols>
  <sheetData>
    <row r="1" spans="1:14" ht="5.25" customHeight="1"/>
    <row r="2" spans="1:14">
      <c r="A2" s="38"/>
      <c r="B2" s="57" t="s">
        <v>420</v>
      </c>
      <c r="C2" s="57" t="s">
        <v>2476</v>
      </c>
      <c r="D2"/>
      <c r="E2"/>
      <c r="F2"/>
      <c r="G2"/>
      <c r="H2"/>
      <c r="I2"/>
    </row>
    <row r="3" spans="1:14">
      <c r="C3" s="57" t="s">
        <v>2477</v>
      </c>
    </row>
    <row r="5" spans="1:14" ht="15.75">
      <c r="C5" s="186" t="s">
        <v>2436</v>
      </c>
    </row>
    <row r="7" spans="1:14">
      <c r="C7" s="57" t="s">
        <v>2437</v>
      </c>
      <c r="D7" s="57">
        <v>2000</v>
      </c>
      <c r="E7" s="57">
        <v>2001</v>
      </c>
      <c r="F7" s="57">
        <v>2002</v>
      </c>
      <c r="G7" s="57">
        <v>2003</v>
      </c>
      <c r="H7" s="57">
        <v>2004</v>
      </c>
      <c r="I7" s="57">
        <v>2005</v>
      </c>
      <c r="J7" s="57">
        <v>2006</v>
      </c>
      <c r="K7" s="57">
        <v>2007</v>
      </c>
      <c r="L7" s="57">
        <v>2008</v>
      </c>
      <c r="M7" s="57">
        <v>2009</v>
      </c>
      <c r="N7" s="57">
        <v>2010</v>
      </c>
    </row>
    <row r="8" spans="1:14">
      <c r="C8" s="57" t="s">
        <v>2449</v>
      </c>
      <c r="D8" s="187">
        <v>201962716310.55344</v>
      </c>
      <c r="E8" s="187">
        <v>193058497457.56775</v>
      </c>
      <c r="F8" s="187">
        <v>172025773978.40891</v>
      </c>
      <c r="G8" s="187">
        <v>187227757461.68576</v>
      </c>
      <c r="H8" s="187">
        <v>204133627994.95615</v>
      </c>
      <c r="I8" s="187">
        <v>222910837249.91669</v>
      </c>
      <c r="J8" s="187">
        <v>241554931167.6673</v>
      </c>
      <c r="K8" s="187">
        <v>260886308993.15024</v>
      </c>
      <c r="L8" s="187">
        <v>268979297739.40787</v>
      </c>
      <c r="M8" s="187">
        <v>269115166774.39633</v>
      </c>
      <c r="N8" s="187">
        <v>293702179733.36011</v>
      </c>
    </row>
    <row r="9" spans="1:14">
      <c r="C9" s="57" t="s">
        <v>2450</v>
      </c>
      <c r="D9" s="187">
        <v>355035280793.59949</v>
      </c>
      <c r="E9" s="187">
        <v>358316769281.76599</v>
      </c>
      <c r="F9" s="187">
        <v>363904793271.80139</v>
      </c>
      <c r="G9" s="187">
        <v>367143188125.14648</v>
      </c>
      <c r="H9" s="187">
        <v>379752666484.53955</v>
      </c>
      <c r="I9" s="187">
        <v>386944983335.82056</v>
      </c>
      <c r="J9" s="187">
        <v>397122965452.77234</v>
      </c>
      <c r="K9" s="187">
        <v>409037977466.54736</v>
      </c>
      <c r="L9" s="187">
        <v>412937357395.34845</v>
      </c>
      <c r="M9" s="187">
        <v>402124203182.19464</v>
      </c>
      <c r="N9" s="187">
        <v>412181652726.56323</v>
      </c>
    </row>
    <row r="10" spans="1:14">
      <c r="C10" s="57" t="s">
        <v>2451</v>
      </c>
      <c r="D10" s="187">
        <v>768855134604.80798</v>
      </c>
      <c r="E10" s="187">
        <v>778951115997.12634</v>
      </c>
      <c r="F10" s="187">
        <v>799656369539.96545</v>
      </c>
      <c r="G10" s="187">
        <v>808825387988.58594</v>
      </c>
      <c r="H10" s="187">
        <v>855027858961.72693</v>
      </c>
      <c r="I10" s="187">
        <v>882043948603.91553</v>
      </c>
      <c r="J10" s="187">
        <v>916946736873.349</v>
      </c>
      <c r="K10" s="187">
        <v>972801727777.21143</v>
      </c>
      <c r="L10" s="187">
        <v>1023022659375.1558</v>
      </c>
      <c r="M10" s="187">
        <v>1019634289027.5189</v>
      </c>
      <c r="N10" s="187">
        <v>1096449538478.5596</v>
      </c>
    </row>
    <row r="11" spans="1:14">
      <c r="C11" s="57" t="s">
        <v>111</v>
      </c>
      <c r="D11" s="187">
        <v>1030602342820.8209</v>
      </c>
      <c r="E11" s="187">
        <v>1045009504940.3203</v>
      </c>
      <c r="F11" s="187">
        <v>1073203622405.5671</v>
      </c>
      <c r="G11" s="187">
        <v>1094586359832.3579</v>
      </c>
      <c r="H11" s="187">
        <v>1128140557921.9492</v>
      </c>
      <c r="I11" s="187">
        <v>1164179473989.6956</v>
      </c>
      <c r="J11" s="187">
        <v>1192258421313.7688</v>
      </c>
      <c r="K11" s="187">
        <v>1218546784213.2463</v>
      </c>
      <c r="L11" s="187">
        <v>1231968774719.7346</v>
      </c>
      <c r="M11" s="187">
        <v>1195877720817.8086</v>
      </c>
      <c r="N11" s="187">
        <v>1234996659985.3159</v>
      </c>
    </row>
    <row r="12" spans="1:14">
      <c r="C12" s="57" t="s">
        <v>2452</v>
      </c>
      <c r="D12" s="187">
        <v>179902129035.46732</v>
      </c>
      <c r="E12" s="187">
        <v>184544968412.67471</v>
      </c>
      <c r="F12" s="187">
        <v>187645998109.73483</v>
      </c>
      <c r="G12" s="187">
        <v>191387603840.22284</v>
      </c>
      <c r="H12" s="187">
        <v>198901532109.63535</v>
      </c>
      <c r="I12" s="187">
        <v>204430930706.85965</v>
      </c>
      <c r="J12" s="187">
        <v>212720986917.37549</v>
      </c>
      <c r="K12" s="187">
        <v>223750186539.32245</v>
      </c>
      <c r="L12" s="187">
        <v>225362632442.91895</v>
      </c>
      <c r="M12" s="187">
        <v>206727354126.24979</v>
      </c>
      <c r="N12" s="187">
        <v>212913371138.63599</v>
      </c>
    </row>
    <row r="13" spans="1:14">
      <c r="C13" s="57" t="s">
        <v>2453</v>
      </c>
      <c r="D13" s="187">
        <v>2029983087101.4272</v>
      </c>
      <c r="E13" s="187">
        <v>2069666218972.2925</v>
      </c>
      <c r="F13" s="187">
        <v>2092809530915.7834</v>
      </c>
      <c r="G13" s="187">
        <v>2109958712629.9553</v>
      </c>
      <c r="H13" s="187">
        <v>2168755907078.5452</v>
      </c>
      <c r="I13" s="187">
        <v>2203626324429.1895</v>
      </c>
      <c r="J13" s="187">
        <v>2255956822364.8208</v>
      </c>
      <c r="K13" s="187">
        <v>2309232452867.731</v>
      </c>
      <c r="L13" s="187">
        <v>2313746704471.9692</v>
      </c>
      <c r="M13" s="187">
        <v>2245684723673.0835</v>
      </c>
      <c r="N13" s="187">
        <v>2289832363328.856</v>
      </c>
    </row>
    <row r="14" spans="1:14">
      <c r="C14" s="57" t="s">
        <v>2454</v>
      </c>
      <c r="D14" s="187">
        <v>2777363467542.2368</v>
      </c>
      <c r="E14" s="187">
        <v>2824447709015.7192</v>
      </c>
      <c r="F14" s="187">
        <v>2824751452450.7993</v>
      </c>
      <c r="G14" s="187">
        <v>2804398873608.0508</v>
      </c>
      <c r="H14" s="187">
        <v>2837509737939.5933</v>
      </c>
      <c r="I14" s="187">
        <v>2857558573347.2617</v>
      </c>
      <c r="J14" s="187">
        <v>2963573993564.9546</v>
      </c>
      <c r="K14" s="187">
        <v>3060476521166.1152</v>
      </c>
      <c r="L14" s="187">
        <v>3092676037279.5923</v>
      </c>
      <c r="M14" s="187">
        <v>2918312448527.603</v>
      </c>
      <c r="N14" s="187">
        <v>3037693759017.0752</v>
      </c>
    </row>
    <row r="15" spans="1:14">
      <c r="C15" s="57" t="s">
        <v>2455</v>
      </c>
      <c r="D15" s="187">
        <v>204952992090.7327</v>
      </c>
      <c r="E15" s="187">
        <v>212611923593.49347</v>
      </c>
      <c r="F15" s="187">
        <v>219335920011.93848</v>
      </c>
      <c r="G15" s="187">
        <v>233894816694.02573</v>
      </c>
      <c r="H15" s="187">
        <v>245478784261.05554</v>
      </c>
      <c r="I15" s="187">
        <v>247665771277.91867</v>
      </c>
      <c r="J15" s="187">
        <v>262068223648.21167</v>
      </c>
      <c r="K15" s="187">
        <v>271338730537.73065</v>
      </c>
      <c r="L15" s="187">
        <v>270132940357.16058</v>
      </c>
      <c r="M15" s="187">
        <v>258260831716.65918</v>
      </c>
      <c r="N15" s="187">
        <v>244188802666.26868</v>
      </c>
    </row>
    <row r="16" spans="1:14">
      <c r="C16" s="57" t="s">
        <v>2456</v>
      </c>
      <c r="D16" s="187">
        <v>1527406281.9018462</v>
      </c>
      <c r="E16" s="187">
        <v>1546789610.3159795</v>
      </c>
      <c r="F16" s="187">
        <v>1531767530.7783508</v>
      </c>
      <c r="G16" s="187">
        <v>1525952532.2207603</v>
      </c>
      <c r="H16" s="187">
        <v>1590986024.4692683</v>
      </c>
      <c r="I16" s="187">
        <v>1650349930.2140603</v>
      </c>
      <c r="J16" s="187">
        <v>1739062283.7427943</v>
      </c>
      <c r="K16" s="187">
        <v>1798092684.3991323</v>
      </c>
      <c r="L16" s="187">
        <v>1835278501.7617407</v>
      </c>
      <c r="M16" s="187">
        <v>1822605308.4004929</v>
      </c>
      <c r="N16" s="187">
        <v>1868795763.1513565</v>
      </c>
    </row>
    <row r="17" spans="3:14">
      <c r="C17" s="57" t="s">
        <v>2457</v>
      </c>
      <c r="D17" s="187">
        <v>165931285098.80344</v>
      </c>
      <c r="E17" s="187">
        <v>174682021353.77759</v>
      </c>
      <c r="F17" s="187">
        <v>184880332774.02942</v>
      </c>
      <c r="G17" s="187">
        <v>190346718090.26434</v>
      </c>
      <c r="H17" s="187">
        <v>199062300741.91867</v>
      </c>
      <c r="I17" s="187">
        <v>210357906780.08258</v>
      </c>
      <c r="J17" s="187">
        <v>221864434438.16553</v>
      </c>
      <c r="K17" s="187">
        <v>232807248957.29822</v>
      </c>
      <c r="L17" s="187">
        <v>226731953012.13037</v>
      </c>
      <c r="M17" s="187">
        <v>212287588505.17517</v>
      </c>
      <c r="N17" s="187">
        <v>211702532107.06641</v>
      </c>
    </row>
    <row r="18" spans="3:14">
      <c r="C18" s="57" t="s">
        <v>2458</v>
      </c>
      <c r="D18" s="187">
        <v>1768788613639.7549</v>
      </c>
      <c r="E18" s="187">
        <v>1800146122469.283</v>
      </c>
      <c r="F18" s="187">
        <v>1804660622792.6177</v>
      </c>
      <c r="G18" s="187">
        <v>1807414564990.2998</v>
      </c>
      <c r="H18" s="187">
        <v>1836031686812.9133</v>
      </c>
      <c r="I18" s="187">
        <v>1853465900611.8486</v>
      </c>
      <c r="J18" s="187">
        <v>1890654006864.6467</v>
      </c>
      <c r="K18" s="187">
        <v>1918525593195.0452</v>
      </c>
      <c r="L18" s="187">
        <v>1898384072029.05</v>
      </c>
      <c r="M18" s="187">
        <v>1794326717405.3621</v>
      </c>
      <c r="N18" s="187">
        <v>1825019275729.9902</v>
      </c>
    </row>
    <row r="19" spans="3:14">
      <c r="C19" s="57" t="s">
        <v>2459</v>
      </c>
      <c r="D19" s="187">
        <v>31791026214.992783</v>
      </c>
      <c r="E19" s="187">
        <v>32426876585.584236</v>
      </c>
      <c r="F19" s="187">
        <v>33489155847.385956</v>
      </c>
      <c r="G19" s="187">
        <v>33887728199.771175</v>
      </c>
      <c r="H19" s="187">
        <v>35557130776.501015</v>
      </c>
      <c r="I19" s="187">
        <v>37023578570.362625</v>
      </c>
      <c r="J19" s="187">
        <v>38830771526.63781</v>
      </c>
      <c r="K19" s="187">
        <v>41340471571.407249</v>
      </c>
      <c r="L19" s="187">
        <v>41541934039.695564</v>
      </c>
      <c r="M19" s="187">
        <v>39326219967.169075</v>
      </c>
      <c r="N19" s="187">
        <v>41349425458.886726</v>
      </c>
    </row>
    <row r="20" spans="3:14">
      <c r="C20" s="57" t="s">
        <v>105</v>
      </c>
      <c r="D20" s="187">
        <v>788246519932.38306</v>
      </c>
      <c r="E20" s="187">
        <v>787987769283.2489</v>
      </c>
      <c r="F20" s="187">
        <v>794070620626.44287</v>
      </c>
      <c r="G20" s="187">
        <v>805110296054.64453</v>
      </c>
      <c r="H20" s="187">
        <v>839005113061.42273</v>
      </c>
      <c r="I20" s="187">
        <v>864809656516.13037</v>
      </c>
      <c r="J20" s="187">
        <v>907845241168.76465</v>
      </c>
      <c r="K20" s="187">
        <v>937121777852.18262</v>
      </c>
      <c r="L20" s="187">
        <v>950053525788.96692</v>
      </c>
      <c r="M20" s="187">
        <v>904986103306.16479</v>
      </c>
      <c r="N20" s="187">
        <v>952037461072.7699</v>
      </c>
    </row>
    <row r="21" spans="3:14">
      <c r="C21" s="57" t="s">
        <v>2460</v>
      </c>
      <c r="D21" s="187">
        <v>276894377648.00366</v>
      </c>
      <c r="E21" s="187">
        <v>282668537410.83838</v>
      </c>
      <c r="F21" s="187">
        <v>286732484021.07935</v>
      </c>
      <c r="G21" s="187">
        <v>289369967486.20117</v>
      </c>
      <c r="H21" s="187">
        <v>300826228949.1861</v>
      </c>
      <c r="I21" s="187">
        <v>308722079937.91235</v>
      </c>
      <c r="J21" s="187">
        <v>316116266904.18695</v>
      </c>
      <c r="K21" s="187">
        <v>325377724867.52679</v>
      </c>
      <c r="L21" s="187">
        <v>326628171898.48657</v>
      </c>
      <c r="M21" s="187">
        <v>321328518031.15106</v>
      </c>
      <c r="N21" s="187">
        <v>323262710846.56146</v>
      </c>
    </row>
    <row r="22" spans="3:14">
      <c r="C22" s="57" t="s">
        <v>2461</v>
      </c>
      <c r="D22" s="187">
        <v>12523862775.443344</v>
      </c>
      <c r="E22" s="187">
        <v>12595783928.495121</v>
      </c>
      <c r="F22" s="187">
        <v>12876529746.456804</v>
      </c>
      <c r="G22" s="187">
        <v>13418086116.373478</v>
      </c>
      <c r="H22" s="187">
        <v>14427405330.104692</v>
      </c>
      <c r="I22" s="187">
        <v>15464700000</v>
      </c>
      <c r="J22" s="187">
        <v>16783731744.177765</v>
      </c>
      <c r="K22" s="187">
        <v>18816688318.495834</v>
      </c>
      <c r="L22" s="187">
        <v>20720451152.339577</v>
      </c>
      <c r="M22" s="187">
        <v>21519513886.475323</v>
      </c>
      <c r="N22" s="187">
        <v>23122705775.941883</v>
      </c>
    </row>
    <row r="23" spans="3:14">
      <c r="C23" s="57" t="s">
        <v>2462</v>
      </c>
      <c r="D23" s="187">
        <v>61705803374.377312</v>
      </c>
      <c r="E23" s="187">
        <v>62087078797.89241</v>
      </c>
      <c r="F23" s="187">
        <v>65473015607.010857</v>
      </c>
      <c r="G23" s="187">
        <v>68199981855.312599</v>
      </c>
      <c r="H23" s="187">
        <v>71581475542.234222</v>
      </c>
      <c r="I23" s="187">
        <v>76080414461.657486</v>
      </c>
      <c r="J23" s="187">
        <v>81808432058.777664</v>
      </c>
      <c r="K23" s="187">
        <v>88777191529.361389</v>
      </c>
      <c r="L23" s="187">
        <v>96894220392.687241</v>
      </c>
      <c r="M23" s="187">
        <v>97910862290.348419</v>
      </c>
      <c r="N23" s="187">
        <v>106185066601.38698</v>
      </c>
    </row>
    <row r="24" spans="3:14">
      <c r="C24" s="57" t="s">
        <v>2463</v>
      </c>
      <c r="D24" s="187">
        <v>262992731637.21033</v>
      </c>
      <c r="E24" s="187">
        <v>266162582612.59268</v>
      </c>
      <c r="F24" s="187">
        <v>270004636092.49521</v>
      </c>
      <c r="G24" s="187">
        <v>279623662616.09552</v>
      </c>
      <c r="H24" s="187">
        <v>293984175470.94977</v>
      </c>
      <c r="I24" s="187">
        <v>304411705618.42902</v>
      </c>
      <c r="J24" s="187">
        <v>323263077644.24689</v>
      </c>
      <c r="K24" s="187">
        <v>346543957883.67529</v>
      </c>
      <c r="L24" s="187">
        <v>360129841497.14886</v>
      </c>
      <c r="M24" s="187">
        <v>369616028517.12012</v>
      </c>
      <c r="N24" s="187">
        <v>383287772563.60468</v>
      </c>
    </row>
    <row r="25" spans="3:14">
      <c r="C25" s="57" t="s">
        <v>2464</v>
      </c>
      <c r="D25" s="187">
        <v>188974536610.53815</v>
      </c>
      <c r="E25" s="187">
        <v>192646903601.78729</v>
      </c>
      <c r="F25" s="187">
        <v>194127912503.858</v>
      </c>
      <c r="G25" s="187">
        <v>192314402139.0061</v>
      </c>
      <c r="H25" s="187">
        <v>195798355413.53436</v>
      </c>
      <c r="I25" s="187">
        <v>197299656767.64661</v>
      </c>
      <c r="J25" s="187">
        <v>200363817025.91891</v>
      </c>
      <c r="K25" s="187">
        <v>205356893884.67599</v>
      </c>
      <c r="L25" s="187">
        <v>205766143895.12265</v>
      </c>
      <c r="M25" s="187">
        <v>199638276841.19351</v>
      </c>
      <c r="N25" s="187">
        <v>203428770843.76825</v>
      </c>
    </row>
    <row r="26" spans="3:14">
      <c r="C26" s="57" t="s">
        <v>2465</v>
      </c>
      <c r="D26" s="187">
        <v>258610834969.26489</v>
      </c>
      <c r="E26" s="187">
        <v>260026971690.75433</v>
      </c>
      <c r="F26" s="187">
        <v>260359146865.18335</v>
      </c>
      <c r="G26" s="187">
        <v>280300688978.78284</v>
      </c>
      <c r="H26" s="187">
        <v>306240319820.72162</v>
      </c>
      <c r="I26" s="187">
        <v>328461161081.28552</v>
      </c>
      <c r="J26" s="187">
        <v>346778579736.84692</v>
      </c>
      <c r="K26" s="187">
        <v>367558601991.82245</v>
      </c>
      <c r="L26" s="187">
        <v>398533234268.47797</v>
      </c>
      <c r="M26" s="187">
        <v>405823454011.0929</v>
      </c>
      <c r="N26" s="187">
        <v>435993880532.86096</v>
      </c>
    </row>
    <row r="27" spans="3:14">
      <c r="C27" s="57" t="s">
        <v>2466</v>
      </c>
      <c r="D27" s="187">
        <v>38278398188.163414</v>
      </c>
      <c r="E27" s="187">
        <v>39550521367.25959</v>
      </c>
      <c r="F27" s="187">
        <v>41415097698.935303</v>
      </c>
      <c r="G27" s="187">
        <v>43656221714.635735</v>
      </c>
      <c r="H27" s="187">
        <v>45944450612.139626</v>
      </c>
      <c r="I27" s="187">
        <v>48948479466.120743</v>
      </c>
      <c r="J27" s="187">
        <v>52991243806.468765</v>
      </c>
      <c r="K27" s="187">
        <v>58651308129.891266</v>
      </c>
      <c r="L27" s="187">
        <v>61845893227.374199</v>
      </c>
      <c r="M27" s="187">
        <v>58574094973.120659</v>
      </c>
      <c r="N27" s="187">
        <v>61401650486.407188</v>
      </c>
    </row>
    <row r="28" spans="3:14">
      <c r="C28" s="57" t="s">
        <v>2467</v>
      </c>
      <c r="D28" s="187">
        <v>30461740243.532108</v>
      </c>
      <c r="E28" s="187">
        <v>31360185920.485294</v>
      </c>
      <c r="F28" s="187">
        <v>32563216768.638756</v>
      </c>
      <c r="G28" s="187">
        <v>33488736683.031967</v>
      </c>
      <c r="H28" s="187">
        <v>34946071975.711372</v>
      </c>
      <c r="I28" s="187">
        <v>36344907576.779297</v>
      </c>
      <c r="J28" s="187">
        <v>38400615748.118279</v>
      </c>
      <c r="K28" s="187">
        <v>41066138886.558769</v>
      </c>
      <c r="L28" s="187">
        <v>42421462320.31237</v>
      </c>
      <c r="M28" s="187">
        <v>39113731823.547493</v>
      </c>
      <c r="N28" s="187">
        <v>39591559883.128876</v>
      </c>
    </row>
    <row r="29" spans="3:14">
      <c r="C29" s="57" t="s">
        <v>2468</v>
      </c>
      <c r="D29" s="187">
        <v>979526062985.7688</v>
      </c>
      <c r="E29" s="187">
        <v>1018717818112.3855</v>
      </c>
      <c r="F29" s="187">
        <v>1048054809786.9083</v>
      </c>
      <c r="G29" s="187">
        <v>1081462185898.5321</v>
      </c>
      <c r="H29" s="187">
        <v>1115709461111.2734</v>
      </c>
      <c r="I29" s="187">
        <v>1157247674476.4463</v>
      </c>
      <c r="J29" s="187">
        <v>1205552707285.9629</v>
      </c>
      <c r="K29" s="187">
        <v>1250989307476.022</v>
      </c>
      <c r="L29" s="187">
        <v>1264949441756.1528</v>
      </c>
      <c r="M29" s="187">
        <v>1219742736012.3418</v>
      </c>
      <c r="N29" s="187">
        <v>1219911122126.1375</v>
      </c>
    </row>
    <row r="30" spans="3:14">
      <c r="C30" s="57" t="s">
        <v>2469</v>
      </c>
      <c r="D30" s="187">
        <v>341717395402.33734</v>
      </c>
      <c r="E30" s="187">
        <v>347059840287.89728</v>
      </c>
      <c r="F30" s="187">
        <v>354256394050.41833</v>
      </c>
      <c r="G30" s="187">
        <v>362708031380.45477</v>
      </c>
      <c r="H30" s="187">
        <v>378378939999.7179</v>
      </c>
      <c r="I30" s="187">
        <v>389042905733.08264</v>
      </c>
      <c r="J30" s="187">
        <v>407281731831.58057</v>
      </c>
      <c r="K30" s="187">
        <v>421149466660.07489</v>
      </c>
      <c r="L30" s="187">
        <v>418803463546.97406</v>
      </c>
      <c r="M30" s="187">
        <v>397089931955.9007</v>
      </c>
      <c r="N30" s="187">
        <v>420871356306.82721</v>
      </c>
    </row>
    <row r="31" spans="3:14">
      <c r="C31" s="57" t="s">
        <v>2470</v>
      </c>
      <c r="D31" s="187">
        <v>378377143051.92871</v>
      </c>
      <c r="E31" s="187">
        <v>383850698282.40637</v>
      </c>
      <c r="F31" s="187">
        <v>384401146039.92505</v>
      </c>
      <c r="G31" s="187">
        <v>384592234121.55072</v>
      </c>
      <c r="H31" s="187">
        <v>395525984928.72382</v>
      </c>
      <c r="I31" s="187">
        <v>407543293722.71143</v>
      </c>
      <c r="J31" s="187">
        <v>423897086090.99884</v>
      </c>
      <c r="K31" s="187">
        <v>441447918449.01428</v>
      </c>
      <c r="L31" s="187">
        <v>451500757703.14722</v>
      </c>
      <c r="M31" s="187">
        <v>441885484637.49725</v>
      </c>
      <c r="N31" s="187">
        <v>454938016491.13239</v>
      </c>
    </row>
    <row r="32" spans="3:14">
      <c r="C32" s="57" t="s">
        <v>2471</v>
      </c>
      <c r="D32" s="187">
        <v>386584134135.89154</v>
      </c>
      <c r="E32" s="187">
        <v>364558594063.86316</v>
      </c>
      <c r="F32" s="187">
        <v>387029401185.38818</v>
      </c>
      <c r="G32" s="187">
        <v>407407526172.07953</v>
      </c>
      <c r="H32" s="187">
        <v>445552308815.2431</v>
      </c>
      <c r="I32" s="187">
        <v>482985911161.81604</v>
      </c>
      <c r="J32" s="187">
        <v>516280493502.44391</v>
      </c>
      <c r="K32" s="187">
        <v>540383458272.42621</v>
      </c>
      <c r="L32" s="187">
        <v>543943712245.2262</v>
      </c>
      <c r="M32" s="187">
        <v>517693667516.1731</v>
      </c>
      <c r="N32" s="187">
        <v>565098632773.91345</v>
      </c>
    </row>
    <row r="33" spans="3:14">
      <c r="C33" s="57" t="s">
        <v>2472</v>
      </c>
      <c r="D33" s="187">
        <v>139150824019.59283</v>
      </c>
      <c r="E33" s="187">
        <v>141065061316.31213</v>
      </c>
      <c r="F33" s="187">
        <v>144497703072.03961</v>
      </c>
      <c r="G33" s="187">
        <v>157214336283.4552</v>
      </c>
      <c r="H33" s="187">
        <v>172254287052.90195</v>
      </c>
      <c r="I33" s="187">
        <v>180617467954.25461</v>
      </c>
      <c r="J33" s="187">
        <v>198385312612.47253</v>
      </c>
      <c r="K33" s="187">
        <v>204702719929.6832</v>
      </c>
      <c r="L33" s="187">
        <v>211236446634.44171</v>
      </c>
      <c r="M33" s="187">
        <v>200161465895.379</v>
      </c>
      <c r="N33" s="187">
        <v>203434946892.58615</v>
      </c>
    </row>
    <row r="34" spans="3:14">
      <c r="C34" s="57" t="s">
        <v>2473</v>
      </c>
      <c r="D34" s="187">
        <v>2087472757637.0498</v>
      </c>
      <c r="E34" s="187">
        <v>2143094196538.3425</v>
      </c>
      <c r="F34" s="187">
        <v>2195648906230.6919</v>
      </c>
      <c r="G34" s="187">
        <v>2290071474844.1235</v>
      </c>
      <c r="H34" s="187">
        <v>2346267341703.8428</v>
      </c>
      <c r="I34" s="187">
        <v>2412116400352.7285</v>
      </c>
      <c r="J34" s="187">
        <v>2485495291074.5371</v>
      </c>
      <c r="K34" s="187">
        <v>2549015503583.0273</v>
      </c>
      <c r="L34" s="187">
        <v>2540551642309.4106</v>
      </c>
      <c r="M34" s="187">
        <v>2431038275243.4424</v>
      </c>
      <c r="N34" s="187">
        <v>2477504671262.605</v>
      </c>
    </row>
    <row r="35" spans="3:14">
      <c r="C35" s="57" t="s">
        <v>2474</v>
      </c>
      <c r="D35" s="187">
        <v>11553315901319.635</v>
      </c>
      <c r="E35" s="187">
        <v>11666074165729.957</v>
      </c>
      <c r="F35" s="187">
        <v>11874444226541.072</v>
      </c>
      <c r="G35" s="187">
        <v>12207733297850.814</v>
      </c>
      <c r="H35" s="187">
        <v>12669887642951.08</v>
      </c>
      <c r="I35" s="187">
        <v>13093720000000</v>
      </c>
      <c r="J35" s="187">
        <v>13442886111966.637</v>
      </c>
      <c r="K35" s="187">
        <v>13681970795462.209</v>
      </c>
      <c r="L35" s="187">
        <v>13642075821343.465</v>
      </c>
      <c r="M35" s="187">
        <v>13263436917798.209</v>
      </c>
      <c r="N35" s="187">
        <v>13599255645064.295</v>
      </c>
    </row>
    <row r="36" spans="3:14">
      <c r="C36" s="57" t="s">
        <v>2475</v>
      </c>
      <c r="D36" s="187">
        <v>128278574764.08835</v>
      </c>
      <c r="E36" s="187">
        <v>132632652467.29033</v>
      </c>
      <c r="F36" s="187">
        <v>120887172490.03241</v>
      </c>
      <c r="G36" s="187">
        <v>111512009541.9543</v>
      </c>
      <c r="H36" s="187">
        <v>131903772138.03041</v>
      </c>
      <c r="I36" s="187">
        <v>145513489651.87222</v>
      </c>
      <c r="J36" s="187">
        <v>159878798323.30188</v>
      </c>
      <c r="K36" s="187">
        <v>173873914931.58929</v>
      </c>
      <c r="L36" s="187">
        <v>183050726521.34525</v>
      </c>
      <c r="M36" s="187">
        <v>177188888241.3974</v>
      </c>
      <c r="N36" s="187">
        <v>174550915575.89896</v>
      </c>
    </row>
  </sheetData>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A0E59-E7C4-454D-9770-B2424D64FABE}">
  <sheetPr>
    <tabColor rgb="FFFF0000"/>
  </sheetPr>
  <dimension ref="A1:N36"/>
  <sheetViews>
    <sheetView showGridLines="0" zoomScale="85" zoomScaleNormal="85" workbookViewId="0"/>
  </sheetViews>
  <sheetFormatPr defaultColWidth="9.140625" defaultRowHeight="15"/>
  <cols>
    <col min="1" max="1" width="1.42578125" style="57" customWidth="1"/>
    <col min="2" max="2" width="5.7109375" style="57" bestFit="1" customWidth="1"/>
    <col min="3" max="3" width="22.42578125" style="57" customWidth="1"/>
    <col min="4" max="14" width="17.42578125" style="57" customWidth="1"/>
    <col min="15" max="16384" width="9.140625" style="57"/>
  </cols>
  <sheetData>
    <row r="1" spans="1:14" ht="5.25" customHeight="1"/>
    <row r="2" spans="1:14">
      <c r="A2" s="38"/>
      <c r="B2" s="57" t="s">
        <v>420</v>
      </c>
      <c r="C2" s="57" t="s">
        <v>2476</v>
      </c>
    </row>
    <row r="3" spans="1:14">
      <c r="C3" s="57" t="s">
        <v>2477</v>
      </c>
    </row>
    <row r="5" spans="1:14" ht="15.75">
      <c r="C5" s="186" t="s">
        <v>2436</v>
      </c>
    </row>
    <row r="7" spans="1:14">
      <c r="C7" s="188" t="s">
        <v>2437</v>
      </c>
      <c r="D7" s="189" t="s">
        <v>2438</v>
      </c>
      <c r="E7" s="188" t="s">
        <v>2439</v>
      </c>
      <c r="F7" s="189" t="s">
        <v>2440</v>
      </c>
      <c r="G7" s="188" t="s">
        <v>2441</v>
      </c>
      <c r="H7" s="189" t="s">
        <v>2442</v>
      </c>
      <c r="I7" s="188" t="s">
        <v>2443</v>
      </c>
      <c r="J7" s="189" t="s">
        <v>2444</v>
      </c>
      <c r="K7" s="188" t="s">
        <v>2445</v>
      </c>
      <c r="L7" s="189" t="s">
        <v>2446</v>
      </c>
      <c r="M7" s="188" t="s">
        <v>2447</v>
      </c>
      <c r="N7" s="189" t="s">
        <v>2448</v>
      </c>
    </row>
    <row r="8" spans="1:14">
      <c r="C8" s="190" t="s">
        <v>2449</v>
      </c>
      <c r="D8" s="191">
        <v>201962716310.55344</v>
      </c>
      <c r="E8" s="192">
        <v>193058497457.56775</v>
      </c>
      <c r="F8" s="191">
        <v>172025773978.40891</v>
      </c>
      <c r="G8" s="192">
        <v>187227757461.68576</v>
      </c>
      <c r="H8" s="191">
        <v>204133627994.95615</v>
      </c>
      <c r="I8" s="192">
        <v>222910837249.91669</v>
      </c>
      <c r="J8" s="191">
        <v>241554931167.6673</v>
      </c>
      <c r="K8" s="192">
        <v>260886308993.15024</v>
      </c>
      <c r="L8" s="191">
        <v>268979297739.40787</v>
      </c>
      <c r="M8" s="192">
        <v>269115166774.39633</v>
      </c>
      <c r="N8" s="191">
        <v>293702179733.36011</v>
      </c>
    </row>
    <row r="9" spans="1:14">
      <c r="C9" s="190" t="s">
        <v>2450</v>
      </c>
      <c r="D9" s="191">
        <v>355035280793.59949</v>
      </c>
      <c r="E9" s="192">
        <v>358316769281.76599</v>
      </c>
      <c r="F9" s="191">
        <v>363904793271.80139</v>
      </c>
      <c r="G9" s="192">
        <v>367143188125.14648</v>
      </c>
      <c r="H9" s="191">
        <v>379752666484.53955</v>
      </c>
      <c r="I9" s="192">
        <v>386944983335.82056</v>
      </c>
      <c r="J9" s="191">
        <v>397122965452.77234</v>
      </c>
      <c r="K9" s="192">
        <v>409037977466.54736</v>
      </c>
      <c r="L9" s="191">
        <v>412937357395.34845</v>
      </c>
      <c r="M9" s="192">
        <v>402124203182.19464</v>
      </c>
      <c r="N9" s="191">
        <v>412181652726.56323</v>
      </c>
    </row>
    <row r="10" spans="1:14">
      <c r="C10" s="190" t="s">
        <v>2451</v>
      </c>
      <c r="D10" s="191">
        <v>768855134604.80798</v>
      </c>
      <c r="E10" s="192">
        <v>778951115997.12634</v>
      </c>
      <c r="F10" s="191">
        <v>799656369539.96545</v>
      </c>
      <c r="G10" s="192">
        <v>808825387988.58594</v>
      </c>
      <c r="H10" s="191">
        <v>855027858961.72693</v>
      </c>
      <c r="I10" s="192">
        <v>882043948603.91553</v>
      </c>
      <c r="J10" s="191">
        <v>916946736873.349</v>
      </c>
      <c r="K10" s="192">
        <v>972801727777.21143</v>
      </c>
      <c r="L10" s="191">
        <v>1023022659375.1558</v>
      </c>
      <c r="M10" s="192">
        <v>1019634289027.5189</v>
      </c>
      <c r="N10" s="191">
        <v>1096449538478.5596</v>
      </c>
    </row>
    <row r="11" spans="1:14">
      <c r="C11" s="190" t="s">
        <v>111</v>
      </c>
      <c r="D11" s="191">
        <v>1030602342820.8209</v>
      </c>
      <c r="E11" s="192">
        <v>1045009504940.3203</v>
      </c>
      <c r="F11" s="191">
        <v>1073203622405.5671</v>
      </c>
      <c r="G11" s="192">
        <v>1094586359832.3579</v>
      </c>
      <c r="H11" s="191">
        <v>1128140557921.9492</v>
      </c>
      <c r="I11" s="192">
        <v>1164179473989.6956</v>
      </c>
      <c r="J11" s="191">
        <v>1192258421313.7688</v>
      </c>
      <c r="K11" s="192">
        <v>1218546784213.2463</v>
      </c>
      <c r="L11" s="191">
        <v>1231968774719.7346</v>
      </c>
      <c r="M11" s="192">
        <v>1195877720817.8086</v>
      </c>
      <c r="N11" s="191">
        <v>1234996659985.3159</v>
      </c>
    </row>
    <row r="12" spans="1:14">
      <c r="C12" s="190" t="s">
        <v>2452</v>
      </c>
      <c r="D12" s="191">
        <v>179902129035.46732</v>
      </c>
      <c r="E12" s="192">
        <v>184544968412.67471</v>
      </c>
      <c r="F12" s="191">
        <v>187645998109.73483</v>
      </c>
      <c r="G12" s="192">
        <v>191387603840.22284</v>
      </c>
      <c r="H12" s="191">
        <v>198901532109.63535</v>
      </c>
      <c r="I12" s="192">
        <v>204430930706.85965</v>
      </c>
      <c r="J12" s="191">
        <v>212720986917.37549</v>
      </c>
      <c r="K12" s="192">
        <v>223750186539.32245</v>
      </c>
      <c r="L12" s="191">
        <v>225362632442.91895</v>
      </c>
      <c r="M12" s="192">
        <v>206727354126.24979</v>
      </c>
      <c r="N12" s="191">
        <v>212913371138.63599</v>
      </c>
    </row>
    <row r="13" spans="1:14">
      <c r="C13" s="190" t="s">
        <v>2453</v>
      </c>
      <c r="D13" s="191">
        <v>2029983087101.4272</v>
      </c>
      <c r="E13" s="192">
        <v>2069666218972.2925</v>
      </c>
      <c r="F13" s="191">
        <v>2092809530915.7834</v>
      </c>
      <c r="G13" s="192">
        <v>2109958712629.9553</v>
      </c>
      <c r="H13" s="191">
        <v>2168755907078.5452</v>
      </c>
      <c r="I13" s="192">
        <v>2203626324429.1895</v>
      </c>
      <c r="J13" s="191">
        <v>2255956822364.8208</v>
      </c>
      <c r="K13" s="192">
        <v>2309232452867.731</v>
      </c>
      <c r="L13" s="191">
        <v>2313746704471.9692</v>
      </c>
      <c r="M13" s="192">
        <v>2245684723673.0835</v>
      </c>
      <c r="N13" s="191">
        <v>2289832363328.856</v>
      </c>
    </row>
    <row r="14" spans="1:14">
      <c r="C14" s="190" t="s">
        <v>2454</v>
      </c>
      <c r="D14" s="191">
        <v>2777363467542.2368</v>
      </c>
      <c r="E14" s="192">
        <v>2824447709015.7192</v>
      </c>
      <c r="F14" s="191">
        <v>2824751452450.7993</v>
      </c>
      <c r="G14" s="192">
        <v>2804398873608.0508</v>
      </c>
      <c r="H14" s="191">
        <v>2837509737939.5933</v>
      </c>
      <c r="I14" s="192">
        <v>2857558573347.2617</v>
      </c>
      <c r="J14" s="191">
        <v>2963573993564.9546</v>
      </c>
      <c r="K14" s="192">
        <v>3060476521166.1152</v>
      </c>
      <c r="L14" s="191">
        <v>3092676037279.5923</v>
      </c>
      <c r="M14" s="192">
        <v>2918312448527.603</v>
      </c>
      <c r="N14" s="191">
        <v>3037693759017.0752</v>
      </c>
    </row>
    <row r="15" spans="1:14">
      <c r="C15" s="190" t="s">
        <v>2455</v>
      </c>
      <c r="D15" s="191">
        <v>204952992090.7327</v>
      </c>
      <c r="E15" s="192">
        <v>212611923593.49347</v>
      </c>
      <c r="F15" s="191">
        <v>219335920011.93848</v>
      </c>
      <c r="G15" s="192">
        <v>233894816694.02573</v>
      </c>
      <c r="H15" s="191">
        <v>245478784261.05554</v>
      </c>
      <c r="I15" s="192">
        <v>247665771277.91867</v>
      </c>
      <c r="J15" s="191">
        <v>262068223648.21167</v>
      </c>
      <c r="K15" s="192">
        <v>271338730537.73065</v>
      </c>
      <c r="L15" s="191">
        <v>270132940357.16058</v>
      </c>
      <c r="M15" s="192">
        <v>258260831716.65918</v>
      </c>
      <c r="N15" s="191">
        <v>244188802666.26868</v>
      </c>
    </row>
    <row r="16" spans="1:14">
      <c r="C16" s="190" t="s">
        <v>2456</v>
      </c>
      <c r="D16" s="191">
        <v>1527406281.9018462</v>
      </c>
      <c r="E16" s="192">
        <v>1546789610.3159795</v>
      </c>
      <c r="F16" s="191">
        <v>1531767530.7783508</v>
      </c>
      <c r="G16" s="192">
        <v>1525952532.2207603</v>
      </c>
      <c r="H16" s="191">
        <v>1590986024.4692683</v>
      </c>
      <c r="I16" s="192">
        <v>1650349930.2140603</v>
      </c>
      <c r="J16" s="191">
        <v>1739062283.7427943</v>
      </c>
      <c r="K16" s="192">
        <v>1798092684.3991323</v>
      </c>
      <c r="L16" s="191">
        <v>1835278501.7617407</v>
      </c>
      <c r="M16" s="192">
        <v>1822605308.4004929</v>
      </c>
      <c r="N16" s="191">
        <v>1868795763.1513565</v>
      </c>
    </row>
    <row r="17" spans="3:14">
      <c r="C17" s="190" t="s">
        <v>2457</v>
      </c>
      <c r="D17" s="191">
        <v>165931285098.80344</v>
      </c>
      <c r="E17" s="192">
        <v>174682021353.77759</v>
      </c>
      <c r="F17" s="191">
        <v>184880332774.02942</v>
      </c>
      <c r="G17" s="192">
        <v>190346718090.26434</v>
      </c>
      <c r="H17" s="191">
        <v>199062300741.91867</v>
      </c>
      <c r="I17" s="192">
        <v>210357906780.08258</v>
      </c>
      <c r="J17" s="191">
        <v>221864434438.16553</v>
      </c>
      <c r="K17" s="192">
        <v>232807248957.29822</v>
      </c>
      <c r="L17" s="191">
        <v>226731953012.13037</v>
      </c>
      <c r="M17" s="192">
        <v>212287588505.17517</v>
      </c>
      <c r="N17" s="191">
        <v>211702532107.06641</v>
      </c>
    </row>
    <row r="18" spans="3:14">
      <c r="C18" s="190" t="s">
        <v>2458</v>
      </c>
      <c r="D18" s="191">
        <v>1768788613639.7549</v>
      </c>
      <c r="E18" s="192">
        <v>1800146122469.283</v>
      </c>
      <c r="F18" s="191">
        <v>1804660622792.6177</v>
      </c>
      <c r="G18" s="192">
        <v>1807414564990.2998</v>
      </c>
      <c r="H18" s="191">
        <v>1836031686812.9133</v>
      </c>
      <c r="I18" s="192">
        <v>1853465900611.8486</v>
      </c>
      <c r="J18" s="191">
        <v>1890654006864.6467</v>
      </c>
      <c r="K18" s="192">
        <v>1918525593195.0452</v>
      </c>
      <c r="L18" s="191">
        <v>1898384072029.05</v>
      </c>
      <c r="M18" s="192">
        <v>1794326717405.3621</v>
      </c>
      <c r="N18" s="191">
        <v>1825019275729.9902</v>
      </c>
    </row>
    <row r="19" spans="3:14">
      <c r="C19" s="190" t="s">
        <v>2459</v>
      </c>
      <c r="D19" s="191">
        <v>31791026214.992783</v>
      </c>
      <c r="E19" s="192">
        <v>32426876585.584236</v>
      </c>
      <c r="F19" s="191">
        <v>33489155847.385956</v>
      </c>
      <c r="G19" s="192">
        <v>33887728199.771175</v>
      </c>
      <c r="H19" s="191">
        <v>35557130776.501015</v>
      </c>
      <c r="I19" s="192">
        <v>37023578570.362625</v>
      </c>
      <c r="J19" s="191">
        <v>38830771526.63781</v>
      </c>
      <c r="K19" s="192">
        <v>41340471571.407249</v>
      </c>
      <c r="L19" s="191">
        <v>41541934039.695564</v>
      </c>
      <c r="M19" s="192">
        <v>39326219967.169075</v>
      </c>
      <c r="N19" s="191">
        <v>41349425458.886726</v>
      </c>
    </row>
    <row r="20" spans="3:14">
      <c r="C20" s="190" t="s">
        <v>105</v>
      </c>
      <c r="D20" s="191">
        <v>788246519932.38306</v>
      </c>
      <c r="E20" s="192">
        <v>787987769283.2489</v>
      </c>
      <c r="F20" s="191">
        <v>794070620626.44287</v>
      </c>
      <c r="G20" s="192">
        <v>805110296054.64453</v>
      </c>
      <c r="H20" s="191">
        <v>839005113061.42273</v>
      </c>
      <c r="I20" s="192">
        <v>864809656516.13037</v>
      </c>
      <c r="J20" s="191">
        <v>907845241168.76465</v>
      </c>
      <c r="K20" s="192">
        <v>937121777852.18262</v>
      </c>
      <c r="L20" s="191">
        <v>950053525788.96692</v>
      </c>
      <c r="M20" s="192">
        <v>904986103306.16479</v>
      </c>
      <c r="N20" s="191">
        <v>952037461072.7699</v>
      </c>
    </row>
    <row r="21" spans="3:14">
      <c r="C21" s="190" t="s">
        <v>2460</v>
      </c>
      <c r="D21" s="191">
        <v>276894377648.00366</v>
      </c>
      <c r="E21" s="192">
        <v>282668537410.83838</v>
      </c>
      <c r="F21" s="191">
        <v>286732484021.07935</v>
      </c>
      <c r="G21" s="192">
        <v>289369967486.20117</v>
      </c>
      <c r="H21" s="191">
        <v>300826228949.1861</v>
      </c>
      <c r="I21" s="192">
        <v>308722079937.91235</v>
      </c>
      <c r="J21" s="191">
        <v>316116266904.18695</v>
      </c>
      <c r="K21" s="192">
        <v>325377724867.52679</v>
      </c>
      <c r="L21" s="191">
        <v>326628171898.48657</v>
      </c>
      <c r="M21" s="192">
        <v>321328518031.15106</v>
      </c>
      <c r="N21" s="191">
        <v>323262710846.56146</v>
      </c>
    </row>
    <row r="22" spans="3:14">
      <c r="C22" s="190" t="s">
        <v>2461</v>
      </c>
      <c r="D22" s="191">
        <v>12523862775.443344</v>
      </c>
      <c r="E22" s="192">
        <v>12595783928.495121</v>
      </c>
      <c r="F22" s="191">
        <v>12876529746.456804</v>
      </c>
      <c r="G22" s="192">
        <v>13418086116.373478</v>
      </c>
      <c r="H22" s="191">
        <v>14427405330.104692</v>
      </c>
      <c r="I22" s="192">
        <v>15464700000</v>
      </c>
      <c r="J22" s="191">
        <v>16783731744.177765</v>
      </c>
      <c r="K22" s="192">
        <v>18816688318.495834</v>
      </c>
      <c r="L22" s="191">
        <v>20720451152.339577</v>
      </c>
      <c r="M22" s="192">
        <v>21519513886.475323</v>
      </c>
      <c r="N22" s="191">
        <v>23122705775.941883</v>
      </c>
    </row>
    <row r="23" spans="3:14">
      <c r="C23" s="190" t="s">
        <v>2462</v>
      </c>
      <c r="D23" s="191">
        <v>61705803374.377312</v>
      </c>
      <c r="E23" s="192">
        <v>62087078797.89241</v>
      </c>
      <c r="F23" s="191">
        <v>65473015607.010857</v>
      </c>
      <c r="G23" s="192">
        <v>68199981855.312599</v>
      </c>
      <c r="H23" s="191">
        <v>71581475542.234222</v>
      </c>
      <c r="I23" s="192">
        <v>76080414461.657486</v>
      </c>
      <c r="J23" s="191">
        <v>81808432058.777664</v>
      </c>
      <c r="K23" s="192">
        <v>88777191529.361389</v>
      </c>
      <c r="L23" s="191">
        <v>96894220392.687241</v>
      </c>
      <c r="M23" s="192">
        <v>97910862290.348419</v>
      </c>
      <c r="N23" s="191">
        <v>106185066601.38698</v>
      </c>
    </row>
    <row r="24" spans="3:14">
      <c r="C24" s="190" t="s">
        <v>2463</v>
      </c>
      <c r="D24" s="191">
        <v>262992731637.21033</v>
      </c>
      <c r="E24" s="192">
        <v>266162582612.59268</v>
      </c>
      <c r="F24" s="191">
        <v>270004636092.49521</v>
      </c>
      <c r="G24" s="192">
        <v>279623662616.09552</v>
      </c>
      <c r="H24" s="191">
        <v>293984175470.94977</v>
      </c>
      <c r="I24" s="192">
        <v>304411705618.42902</v>
      </c>
      <c r="J24" s="191">
        <v>323263077644.24689</v>
      </c>
      <c r="K24" s="192">
        <v>346543957883.67529</v>
      </c>
      <c r="L24" s="191">
        <v>360129841497.14886</v>
      </c>
      <c r="M24" s="192">
        <v>369616028517.12012</v>
      </c>
      <c r="N24" s="191">
        <v>383287772563.60468</v>
      </c>
    </row>
    <row r="25" spans="3:14">
      <c r="C25" s="190" t="s">
        <v>2464</v>
      </c>
      <c r="D25" s="191">
        <v>188974536610.53815</v>
      </c>
      <c r="E25" s="192">
        <v>192646903601.78729</v>
      </c>
      <c r="F25" s="191">
        <v>194127912503.858</v>
      </c>
      <c r="G25" s="192">
        <v>192314402139.0061</v>
      </c>
      <c r="H25" s="191">
        <v>195798355413.53436</v>
      </c>
      <c r="I25" s="192">
        <v>197299656767.64661</v>
      </c>
      <c r="J25" s="191">
        <v>200363817025.91891</v>
      </c>
      <c r="K25" s="192">
        <v>205356893884.67599</v>
      </c>
      <c r="L25" s="191">
        <v>205766143895.12265</v>
      </c>
      <c r="M25" s="192">
        <v>199638276841.19351</v>
      </c>
      <c r="N25" s="191">
        <v>203428770843.76825</v>
      </c>
    </row>
    <row r="26" spans="3:14">
      <c r="C26" s="190" t="s">
        <v>2465</v>
      </c>
      <c r="D26" s="191">
        <v>258610834969.26489</v>
      </c>
      <c r="E26" s="192">
        <v>260026971690.75433</v>
      </c>
      <c r="F26" s="191">
        <v>260359146865.18335</v>
      </c>
      <c r="G26" s="192">
        <v>280300688978.78284</v>
      </c>
      <c r="H26" s="191">
        <v>306240319820.72162</v>
      </c>
      <c r="I26" s="192">
        <v>328461161081.28552</v>
      </c>
      <c r="J26" s="191">
        <v>346778579736.84692</v>
      </c>
      <c r="K26" s="192">
        <v>367558601991.82245</v>
      </c>
      <c r="L26" s="191">
        <v>398533234268.47797</v>
      </c>
      <c r="M26" s="192">
        <v>405823454011.0929</v>
      </c>
      <c r="N26" s="191">
        <v>435993880532.86096</v>
      </c>
    </row>
    <row r="27" spans="3:14">
      <c r="C27" s="190" t="s">
        <v>2466</v>
      </c>
      <c r="D27" s="191">
        <v>38278398188.163414</v>
      </c>
      <c r="E27" s="192">
        <v>39550521367.25959</v>
      </c>
      <c r="F27" s="191">
        <v>41415097698.935303</v>
      </c>
      <c r="G27" s="192">
        <v>43656221714.635735</v>
      </c>
      <c r="H27" s="191">
        <v>45944450612.139626</v>
      </c>
      <c r="I27" s="192">
        <v>48948479466.120743</v>
      </c>
      <c r="J27" s="191">
        <v>52991243806.468765</v>
      </c>
      <c r="K27" s="192">
        <v>58651308129.891266</v>
      </c>
      <c r="L27" s="191">
        <v>61845893227.374199</v>
      </c>
      <c r="M27" s="192">
        <v>58574094973.120659</v>
      </c>
      <c r="N27" s="191">
        <v>61401650486.407188</v>
      </c>
    </row>
    <row r="28" spans="3:14">
      <c r="C28" s="190" t="s">
        <v>2467</v>
      </c>
      <c r="D28" s="191">
        <v>30461740243.532108</v>
      </c>
      <c r="E28" s="192">
        <v>31360185920.485294</v>
      </c>
      <c r="F28" s="191">
        <v>32563216768.638756</v>
      </c>
      <c r="G28" s="192">
        <v>33488736683.031967</v>
      </c>
      <c r="H28" s="191">
        <v>34946071975.711372</v>
      </c>
      <c r="I28" s="192">
        <v>36344907576.779297</v>
      </c>
      <c r="J28" s="191">
        <v>38400615748.118279</v>
      </c>
      <c r="K28" s="192">
        <v>41066138886.558769</v>
      </c>
      <c r="L28" s="191">
        <v>42421462320.31237</v>
      </c>
      <c r="M28" s="192">
        <v>39113731823.547493</v>
      </c>
      <c r="N28" s="191">
        <v>39591559883.128876</v>
      </c>
    </row>
    <row r="29" spans="3:14">
      <c r="C29" s="190" t="s">
        <v>2468</v>
      </c>
      <c r="D29" s="191">
        <v>979526062985.7688</v>
      </c>
      <c r="E29" s="192">
        <v>1018717818112.3855</v>
      </c>
      <c r="F29" s="191">
        <v>1048054809786.9083</v>
      </c>
      <c r="G29" s="192">
        <v>1081462185898.5321</v>
      </c>
      <c r="H29" s="191">
        <v>1115709461111.2734</v>
      </c>
      <c r="I29" s="192">
        <v>1157247674476.4463</v>
      </c>
      <c r="J29" s="191">
        <v>1205552707285.9629</v>
      </c>
      <c r="K29" s="192">
        <v>1250989307476.022</v>
      </c>
      <c r="L29" s="191">
        <v>1264949441756.1528</v>
      </c>
      <c r="M29" s="192">
        <v>1219742736012.3418</v>
      </c>
      <c r="N29" s="191">
        <v>1219911122126.1375</v>
      </c>
    </row>
    <row r="30" spans="3:14">
      <c r="C30" s="190" t="s">
        <v>2469</v>
      </c>
      <c r="D30" s="191">
        <v>341717395402.33734</v>
      </c>
      <c r="E30" s="192">
        <v>347059840287.89728</v>
      </c>
      <c r="F30" s="191">
        <v>354256394050.41833</v>
      </c>
      <c r="G30" s="192">
        <v>362708031380.45477</v>
      </c>
      <c r="H30" s="191">
        <v>378378939999.7179</v>
      </c>
      <c r="I30" s="192">
        <v>389042905733.08264</v>
      </c>
      <c r="J30" s="191">
        <v>407281731831.58057</v>
      </c>
      <c r="K30" s="192">
        <v>421149466660.07489</v>
      </c>
      <c r="L30" s="191">
        <v>418803463546.97406</v>
      </c>
      <c r="M30" s="192">
        <v>397089931955.9007</v>
      </c>
      <c r="N30" s="191">
        <v>420871356306.82721</v>
      </c>
    </row>
    <row r="31" spans="3:14">
      <c r="C31" s="190" t="s">
        <v>2470</v>
      </c>
      <c r="D31" s="191">
        <v>378377143051.92871</v>
      </c>
      <c r="E31" s="192">
        <v>383850698282.40637</v>
      </c>
      <c r="F31" s="191">
        <v>384401146039.92505</v>
      </c>
      <c r="G31" s="192">
        <v>384592234121.55072</v>
      </c>
      <c r="H31" s="191">
        <v>395525984928.72382</v>
      </c>
      <c r="I31" s="192">
        <v>407543293722.71143</v>
      </c>
      <c r="J31" s="191">
        <v>423897086090.99884</v>
      </c>
      <c r="K31" s="192">
        <v>441447918449.01428</v>
      </c>
      <c r="L31" s="191">
        <v>451500757703.14722</v>
      </c>
      <c r="M31" s="192">
        <v>441885484637.49725</v>
      </c>
      <c r="N31" s="191">
        <v>454938016491.13239</v>
      </c>
    </row>
    <row r="32" spans="3:14">
      <c r="C32" s="190" t="s">
        <v>2471</v>
      </c>
      <c r="D32" s="191">
        <v>386584134135.89154</v>
      </c>
      <c r="E32" s="192">
        <v>364558594063.86316</v>
      </c>
      <c r="F32" s="191">
        <v>387029401185.38818</v>
      </c>
      <c r="G32" s="192">
        <v>407407526172.07953</v>
      </c>
      <c r="H32" s="191">
        <v>445552308815.2431</v>
      </c>
      <c r="I32" s="192">
        <v>482985911161.81604</v>
      </c>
      <c r="J32" s="191">
        <v>516280493502.44391</v>
      </c>
      <c r="K32" s="192">
        <v>540383458272.42621</v>
      </c>
      <c r="L32" s="191">
        <v>543943712245.2262</v>
      </c>
      <c r="M32" s="192">
        <v>517693667516.1731</v>
      </c>
      <c r="N32" s="191">
        <v>565098632773.91345</v>
      </c>
    </row>
    <row r="33" spans="3:14">
      <c r="C33" s="190" t="s">
        <v>2472</v>
      </c>
      <c r="D33" s="191">
        <v>139150824019.59283</v>
      </c>
      <c r="E33" s="192">
        <v>141065061316.31213</v>
      </c>
      <c r="F33" s="191">
        <v>144497703072.03961</v>
      </c>
      <c r="G33" s="192">
        <v>157214336283.4552</v>
      </c>
      <c r="H33" s="191">
        <v>172254287052.90195</v>
      </c>
      <c r="I33" s="192">
        <v>180617467954.25461</v>
      </c>
      <c r="J33" s="191">
        <v>198385312612.47253</v>
      </c>
      <c r="K33" s="192">
        <v>204702719929.6832</v>
      </c>
      <c r="L33" s="191">
        <v>211236446634.44171</v>
      </c>
      <c r="M33" s="192">
        <v>200161465895.379</v>
      </c>
      <c r="N33" s="191">
        <v>203434946892.58615</v>
      </c>
    </row>
    <row r="34" spans="3:14">
      <c r="C34" s="190" t="s">
        <v>2473</v>
      </c>
      <c r="D34" s="191">
        <v>2087472757637.0498</v>
      </c>
      <c r="E34" s="192">
        <v>2143094196538.3425</v>
      </c>
      <c r="F34" s="191">
        <v>2195648906230.6919</v>
      </c>
      <c r="G34" s="192">
        <v>2290071474844.1235</v>
      </c>
      <c r="H34" s="191">
        <v>2346267341703.8428</v>
      </c>
      <c r="I34" s="192">
        <v>2412116400352.7285</v>
      </c>
      <c r="J34" s="191">
        <v>2485495291074.5371</v>
      </c>
      <c r="K34" s="192">
        <v>2549015503583.0273</v>
      </c>
      <c r="L34" s="191">
        <v>2540551642309.4106</v>
      </c>
      <c r="M34" s="192">
        <v>2431038275243.4424</v>
      </c>
      <c r="N34" s="191">
        <v>2477504671262.605</v>
      </c>
    </row>
    <row r="35" spans="3:14">
      <c r="C35" s="190" t="s">
        <v>2474</v>
      </c>
      <c r="D35" s="191">
        <v>11553315901319.635</v>
      </c>
      <c r="E35" s="192">
        <v>11666074165729.957</v>
      </c>
      <c r="F35" s="191">
        <v>11874444226541.072</v>
      </c>
      <c r="G35" s="192">
        <v>12207733297850.814</v>
      </c>
      <c r="H35" s="191">
        <v>12669887642951.08</v>
      </c>
      <c r="I35" s="192">
        <v>13093720000000</v>
      </c>
      <c r="J35" s="191">
        <v>13442886111966.637</v>
      </c>
      <c r="K35" s="192">
        <v>13681970795462.209</v>
      </c>
      <c r="L35" s="191">
        <v>13642075821343.465</v>
      </c>
      <c r="M35" s="192">
        <v>13263436917798.209</v>
      </c>
      <c r="N35" s="191">
        <v>13599255645064.295</v>
      </c>
    </row>
    <row r="36" spans="3:14">
      <c r="C36" s="190" t="s">
        <v>2475</v>
      </c>
      <c r="D36" s="191">
        <v>128278574764.08835</v>
      </c>
      <c r="E36" s="192">
        <v>132632652467.29033</v>
      </c>
      <c r="F36" s="191">
        <v>120887172490.03241</v>
      </c>
      <c r="G36" s="192">
        <v>111512009541.9543</v>
      </c>
      <c r="H36" s="191">
        <v>131903772138.03041</v>
      </c>
      <c r="I36" s="192">
        <v>145513489651.87222</v>
      </c>
      <c r="J36" s="191">
        <v>159878798323.30188</v>
      </c>
      <c r="K36" s="192">
        <v>173873914931.58929</v>
      </c>
      <c r="L36" s="191">
        <v>183050726521.34525</v>
      </c>
      <c r="M36" s="192">
        <v>177188888241.3974</v>
      </c>
      <c r="N36" s="191">
        <v>174550915575.89896</v>
      </c>
    </row>
  </sheetData>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AE4C7-D6A1-4D0C-A31E-A880A0B15697}">
  <sheetPr>
    <tabColor rgb="FF0000FF"/>
  </sheetPr>
  <dimension ref="A1:F2005"/>
  <sheetViews>
    <sheetView zoomScale="130" zoomScaleNormal="130" workbookViewId="0"/>
  </sheetViews>
  <sheetFormatPr defaultColWidth="8.85546875" defaultRowHeight="15"/>
  <cols>
    <col min="1" max="1" width="1.42578125" customWidth="1"/>
    <col min="2" max="2" width="11.85546875" customWidth="1"/>
    <col min="3" max="3" width="21.28515625" customWidth="1"/>
    <col min="4" max="4" width="12.42578125" customWidth="1"/>
    <col min="5" max="5" width="9.85546875" bestFit="1" customWidth="1"/>
    <col min="6" max="6" width="7" customWidth="1"/>
  </cols>
  <sheetData>
    <row r="1" spans="1:6" ht="7.5" customHeight="1">
      <c r="A1" s="57"/>
      <c r="B1" s="57"/>
      <c r="C1" s="57"/>
      <c r="D1" s="57"/>
      <c r="E1" s="57"/>
      <c r="F1" s="57"/>
    </row>
    <row r="2" spans="1:6">
      <c r="A2" s="38"/>
      <c r="B2" s="57" t="s">
        <v>2402</v>
      </c>
      <c r="C2" s="57" t="s">
        <v>2478</v>
      </c>
      <c r="D2" s="57"/>
      <c r="E2" s="57"/>
      <c r="F2" s="57"/>
    </row>
    <row r="3" spans="1:6">
      <c r="A3" s="38"/>
      <c r="B3" s="38" t="s">
        <v>488</v>
      </c>
      <c r="C3" s="57" t="s">
        <v>2484</v>
      </c>
      <c r="D3" s="57"/>
      <c r="E3" s="57"/>
      <c r="F3" s="57"/>
    </row>
    <row r="4" spans="1:6">
      <c r="A4" s="38"/>
      <c r="B4" s="57"/>
      <c r="C4" s="57" t="s">
        <v>2425</v>
      </c>
      <c r="D4" s="57"/>
      <c r="E4" s="57"/>
      <c r="F4" s="57"/>
    </row>
    <row r="5" spans="1:6">
      <c r="A5" s="57"/>
      <c r="B5" s="57"/>
      <c r="C5" s="194"/>
      <c r="D5" s="57"/>
      <c r="E5" s="57"/>
      <c r="F5" s="57"/>
    </row>
    <row r="6" spans="1:6">
      <c r="A6" s="57"/>
      <c r="B6" s="178" t="s">
        <v>101</v>
      </c>
      <c r="C6" s="178" t="s">
        <v>494</v>
      </c>
      <c r="D6" s="178" t="s">
        <v>1</v>
      </c>
      <c r="E6" s="178" t="s">
        <v>57</v>
      </c>
      <c r="F6" s="57"/>
    </row>
    <row r="7" spans="1:6">
      <c r="A7" s="57"/>
      <c r="B7" s="108" t="s">
        <v>497</v>
      </c>
      <c r="C7" s="108" t="s">
        <v>498</v>
      </c>
      <c r="D7" s="108" t="s">
        <v>499</v>
      </c>
      <c r="E7" s="180">
        <v>6278.68</v>
      </c>
      <c r="F7" s="57"/>
    </row>
    <row r="8" spans="1:6">
      <c r="A8" s="57"/>
      <c r="B8" s="108" t="s">
        <v>500</v>
      </c>
      <c r="C8" s="108" t="s">
        <v>501</v>
      </c>
      <c r="D8" s="108" t="s">
        <v>502</v>
      </c>
      <c r="E8" s="180">
        <v>7416.09</v>
      </c>
      <c r="F8" s="57"/>
    </row>
    <row r="9" spans="1:6">
      <c r="A9" s="57"/>
      <c r="B9" s="108" t="s">
        <v>504</v>
      </c>
      <c r="C9" s="108" t="s">
        <v>505</v>
      </c>
      <c r="D9" s="108" t="s">
        <v>506</v>
      </c>
      <c r="E9" s="180">
        <v>6269.11</v>
      </c>
      <c r="F9" s="57"/>
    </row>
    <row r="10" spans="1:6">
      <c r="A10" s="57"/>
      <c r="B10" s="108" t="s">
        <v>507</v>
      </c>
      <c r="C10" s="108" t="s">
        <v>508</v>
      </c>
      <c r="D10" s="108" t="s">
        <v>509</v>
      </c>
      <c r="E10" s="180">
        <v>5422.79</v>
      </c>
      <c r="F10" s="57"/>
    </row>
    <row r="11" spans="1:6">
      <c r="A11" s="57"/>
      <c r="B11" s="108" t="s">
        <v>510</v>
      </c>
      <c r="C11" s="108" t="s">
        <v>511</v>
      </c>
      <c r="D11" s="108" t="s">
        <v>512</v>
      </c>
      <c r="E11" s="180">
        <v>6829.66</v>
      </c>
      <c r="F11" s="57"/>
    </row>
    <row r="12" spans="1:6">
      <c r="A12" s="57"/>
      <c r="B12" s="108" t="s">
        <v>504</v>
      </c>
      <c r="C12" s="108" t="s">
        <v>508</v>
      </c>
      <c r="D12" s="108" t="s">
        <v>513</v>
      </c>
      <c r="E12" s="180">
        <v>2611.06</v>
      </c>
      <c r="F12" s="57"/>
    </row>
    <row r="13" spans="1:6">
      <c r="A13" s="57"/>
      <c r="B13" s="108" t="s">
        <v>500</v>
      </c>
      <c r="C13" s="108" t="s">
        <v>515</v>
      </c>
      <c r="D13" s="108" t="s">
        <v>516</v>
      </c>
      <c r="E13" s="180">
        <v>4811.47</v>
      </c>
      <c r="F13" s="57"/>
    </row>
    <row r="14" spans="1:6">
      <c r="A14" s="57"/>
      <c r="B14" s="108" t="s">
        <v>500</v>
      </c>
      <c r="C14" s="108" t="s">
        <v>505</v>
      </c>
      <c r="D14" s="108" t="s">
        <v>517</v>
      </c>
      <c r="E14" s="180">
        <v>22.15</v>
      </c>
      <c r="F14" s="57"/>
    </row>
    <row r="15" spans="1:6">
      <c r="A15" s="57"/>
      <c r="B15" s="108" t="s">
        <v>500</v>
      </c>
      <c r="C15" s="108" t="s">
        <v>498</v>
      </c>
      <c r="D15" s="108" t="s">
        <v>518</v>
      </c>
      <c r="E15" s="180">
        <v>8206.48</v>
      </c>
      <c r="F15" s="57"/>
    </row>
    <row r="16" spans="1:6">
      <c r="A16" s="57"/>
      <c r="B16" s="108" t="s">
        <v>500</v>
      </c>
      <c r="C16" s="108" t="s">
        <v>501</v>
      </c>
      <c r="D16" s="108" t="s">
        <v>519</v>
      </c>
      <c r="E16" s="180">
        <v>8449.61</v>
      </c>
      <c r="F16" s="57"/>
    </row>
    <row r="17" spans="1:6">
      <c r="A17" s="57"/>
      <c r="B17" s="108" t="s">
        <v>500</v>
      </c>
      <c r="C17" s="108" t="s">
        <v>520</v>
      </c>
      <c r="D17" s="108" t="s">
        <v>521</v>
      </c>
      <c r="E17" s="180">
        <v>2143.19</v>
      </c>
      <c r="F17" s="57"/>
    </row>
    <row r="18" spans="1:6">
      <c r="A18" s="57"/>
      <c r="B18" s="108" t="s">
        <v>404</v>
      </c>
      <c r="C18" s="108" t="s">
        <v>522</v>
      </c>
      <c r="D18" s="108" t="s">
        <v>523</v>
      </c>
      <c r="E18" s="180">
        <v>6111.65</v>
      </c>
      <c r="F18" s="57"/>
    </row>
    <row r="19" spans="1:6">
      <c r="A19" s="57"/>
      <c r="B19" s="108" t="s">
        <v>497</v>
      </c>
      <c r="C19" s="108" t="s">
        <v>524</v>
      </c>
      <c r="D19" s="108" t="s">
        <v>525</v>
      </c>
      <c r="E19" s="180">
        <v>271.58</v>
      </c>
      <c r="F19" s="57"/>
    </row>
    <row r="20" spans="1:6">
      <c r="A20" s="57"/>
      <c r="B20" s="108" t="s">
        <v>526</v>
      </c>
      <c r="C20" s="108" t="s">
        <v>501</v>
      </c>
      <c r="D20" s="108" t="s">
        <v>527</v>
      </c>
      <c r="E20" s="180">
        <v>2552.46</v>
      </c>
      <c r="F20" s="57"/>
    </row>
    <row r="21" spans="1:6">
      <c r="A21" s="57"/>
      <c r="B21" s="108" t="s">
        <v>528</v>
      </c>
      <c r="C21" s="108" t="s">
        <v>511</v>
      </c>
      <c r="D21" s="108" t="s">
        <v>529</v>
      </c>
      <c r="E21" s="180">
        <v>9828.64</v>
      </c>
      <c r="F21" s="57"/>
    </row>
    <row r="22" spans="1:6">
      <c r="A22" s="57"/>
      <c r="B22" s="108" t="s">
        <v>526</v>
      </c>
      <c r="C22" s="108" t="s">
        <v>530</v>
      </c>
      <c r="D22" s="108" t="s">
        <v>531</v>
      </c>
      <c r="E22" s="180">
        <v>4452.68</v>
      </c>
      <c r="F22" s="57"/>
    </row>
    <row r="23" spans="1:6">
      <c r="A23" s="57"/>
      <c r="B23" s="108" t="s">
        <v>497</v>
      </c>
      <c r="C23" s="108" t="s">
        <v>520</v>
      </c>
      <c r="D23" s="108" t="s">
        <v>532</v>
      </c>
      <c r="E23" s="180">
        <v>322.20999999999998</v>
      </c>
      <c r="F23" s="57"/>
    </row>
    <row r="24" spans="1:6">
      <c r="A24" s="57"/>
      <c r="B24" s="108" t="s">
        <v>497</v>
      </c>
      <c r="C24" s="108" t="s">
        <v>515</v>
      </c>
      <c r="D24" s="108" t="s">
        <v>533</v>
      </c>
      <c r="E24" s="180">
        <v>1024.6600000000001</v>
      </c>
      <c r="F24" s="57"/>
    </row>
    <row r="25" spans="1:6">
      <c r="A25" s="57"/>
      <c r="B25" s="108" t="s">
        <v>507</v>
      </c>
      <c r="C25" s="108" t="s">
        <v>501</v>
      </c>
      <c r="D25" s="108" t="s">
        <v>534</v>
      </c>
      <c r="E25" s="180">
        <v>2004.95</v>
      </c>
      <c r="F25" s="57"/>
    </row>
    <row r="26" spans="1:6">
      <c r="A26" s="57"/>
      <c r="B26" s="108" t="s">
        <v>404</v>
      </c>
      <c r="C26" s="108" t="s">
        <v>535</v>
      </c>
      <c r="D26" s="108" t="s">
        <v>536</v>
      </c>
      <c r="E26" s="180">
        <v>8150.36</v>
      </c>
      <c r="F26" s="57"/>
    </row>
    <row r="27" spans="1:6">
      <c r="A27" s="57"/>
      <c r="B27" s="108" t="s">
        <v>500</v>
      </c>
      <c r="C27" s="108" t="s">
        <v>537</v>
      </c>
      <c r="D27" s="108" t="s">
        <v>538</v>
      </c>
      <c r="E27" s="180">
        <v>6991.91</v>
      </c>
      <c r="F27" s="57"/>
    </row>
    <row r="28" spans="1:6">
      <c r="A28" s="57"/>
      <c r="B28" s="108" t="s">
        <v>510</v>
      </c>
      <c r="C28" s="108" t="s">
        <v>530</v>
      </c>
      <c r="D28" s="108" t="s">
        <v>539</v>
      </c>
      <c r="E28" s="180">
        <v>5837.66</v>
      </c>
      <c r="F28" s="57"/>
    </row>
    <row r="29" spans="1:6">
      <c r="A29" s="57"/>
      <c r="B29" s="108" t="s">
        <v>500</v>
      </c>
      <c r="C29" s="108" t="s">
        <v>498</v>
      </c>
      <c r="D29" s="108" t="s">
        <v>540</v>
      </c>
      <c r="E29" s="180">
        <v>923.44</v>
      </c>
      <c r="F29" s="57"/>
    </row>
    <row r="30" spans="1:6">
      <c r="A30" s="57"/>
      <c r="B30" s="108" t="s">
        <v>404</v>
      </c>
      <c r="C30" s="108" t="s">
        <v>530</v>
      </c>
      <c r="D30" s="108" t="s">
        <v>541</v>
      </c>
      <c r="E30" s="180">
        <v>2442.61</v>
      </c>
      <c r="F30" s="57"/>
    </row>
    <row r="31" spans="1:6">
      <c r="A31" s="57"/>
      <c r="B31" s="108" t="s">
        <v>526</v>
      </c>
      <c r="C31" s="108" t="s">
        <v>501</v>
      </c>
      <c r="D31" s="108" t="s">
        <v>542</v>
      </c>
      <c r="E31" s="180">
        <v>3989.02</v>
      </c>
      <c r="F31" s="57"/>
    </row>
    <row r="32" spans="1:6">
      <c r="A32" s="57"/>
      <c r="B32" s="108" t="s">
        <v>528</v>
      </c>
      <c r="C32" s="108" t="s">
        <v>537</v>
      </c>
      <c r="D32" s="108" t="s">
        <v>543</v>
      </c>
      <c r="E32" s="180">
        <v>8701.7800000000007</v>
      </c>
      <c r="F32" s="57"/>
    </row>
    <row r="33" spans="1:6">
      <c r="A33" s="57"/>
      <c r="B33" s="108" t="s">
        <v>500</v>
      </c>
      <c r="C33" s="108" t="s">
        <v>505</v>
      </c>
      <c r="D33" s="108" t="s">
        <v>544</v>
      </c>
      <c r="E33" s="180">
        <v>5414.79</v>
      </c>
      <c r="F33" s="57"/>
    </row>
    <row r="34" spans="1:6">
      <c r="A34" s="57"/>
      <c r="B34" s="108" t="s">
        <v>404</v>
      </c>
      <c r="C34" s="108" t="s">
        <v>501</v>
      </c>
      <c r="D34" s="108" t="s">
        <v>545</v>
      </c>
      <c r="E34" s="180">
        <v>1298.25</v>
      </c>
      <c r="F34" s="57"/>
    </row>
    <row r="35" spans="1:6">
      <c r="A35" s="57"/>
      <c r="B35" s="108" t="s">
        <v>504</v>
      </c>
      <c r="C35" s="108" t="s">
        <v>505</v>
      </c>
      <c r="D35" s="108" t="s">
        <v>546</v>
      </c>
      <c r="E35" s="180">
        <v>1238.2</v>
      </c>
      <c r="F35" s="57"/>
    </row>
    <row r="36" spans="1:6">
      <c r="A36" s="57"/>
      <c r="B36" s="108" t="s">
        <v>404</v>
      </c>
      <c r="C36" s="108" t="s">
        <v>515</v>
      </c>
      <c r="D36" s="108" t="s">
        <v>547</v>
      </c>
      <c r="E36" s="180">
        <v>4554.53</v>
      </c>
      <c r="F36" s="57"/>
    </row>
    <row r="37" spans="1:6">
      <c r="A37" s="57"/>
      <c r="B37" s="108" t="s">
        <v>497</v>
      </c>
      <c r="C37" s="108" t="s">
        <v>537</v>
      </c>
      <c r="D37" s="108" t="s">
        <v>548</v>
      </c>
      <c r="E37" s="180">
        <v>5610.38</v>
      </c>
      <c r="F37" s="57"/>
    </row>
    <row r="38" spans="1:6">
      <c r="A38" s="57"/>
      <c r="B38" s="108" t="s">
        <v>500</v>
      </c>
      <c r="C38" s="108" t="s">
        <v>515</v>
      </c>
      <c r="D38" s="108" t="s">
        <v>549</v>
      </c>
      <c r="E38" s="180">
        <v>4313.04</v>
      </c>
      <c r="F38" s="57"/>
    </row>
    <row r="39" spans="1:6">
      <c r="A39" s="57"/>
      <c r="B39" s="108" t="s">
        <v>497</v>
      </c>
      <c r="C39" s="108" t="s">
        <v>508</v>
      </c>
      <c r="D39" s="108" t="s">
        <v>550</v>
      </c>
      <c r="E39" s="180">
        <v>6856.33</v>
      </c>
      <c r="F39" s="57"/>
    </row>
    <row r="40" spans="1:6">
      <c r="A40" s="57"/>
      <c r="B40" s="108" t="s">
        <v>497</v>
      </c>
      <c r="C40" s="108" t="s">
        <v>520</v>
      </c>
      <c r="D40" s="108" t="s">
        <v>551</v>
      </c>
      <c r="E40" s="180">
        <v>2304.36</v>
      </c>
      <c r="F40" s="57"/>
    </row>
    <row r="41" spans="1:6">
      <c r="A41" s="57"/>
      <c r="B41" s="108" t="s">
        <v>404</v>
      </c>
      <c r="C41" s="108" t="s">
        <v>537</v>
      </c>
      <c r="D41" s="108" t="s">
        <v>552</v>
      </c>
      <c r="E41" s="180">
        <v>9272.06</v>
      </c>
      <c r="F41" s="57"/>
    </row>
    <row r="42" spans="1:6">
      <c r="A42" s="57"/>
      <c r="B42" s="108" t="s">
        <v>510</v>
      </c>
      <c r="C42" s="108" t="s">
        <v>522</v>
      </c>
      <c r="D42" s="108" t="s">
        <v>553</v>
      </c>
      <c r="E42" s="180">
        <v>8687.1200000000008</v>
      </c>
      <c r="F42" s="57"/>
    </row>
    <row r="43" spans="1:6">
      <c r="A43" s="57"/>
      <c r="B43" s="108" t="s">
        <v>497</v>
      </c>
      <c r="C43" s="108" t="s">
        <v>501</v>
      </c>
      <c r="D43" s="108" t="s">
        <v>554</v>
      </c>
      <c r="E43" s="180">
        <v>1360.28</v>
      </c>
      <c r="F43" s="57"/>
    </row>
    <row r="44" spans="1:6">
      <c r="A44" s="57"/>
      <c r="B44" s="108" t="s">
        <v>507</v>
      </c>
      <c r="C44" s="108" t="s">
        <v>501</v>
      </c>
      <c r="D44" s="108" t="s">
        <v>555</v>
      </c>
      <c r="E44" s="180">
        <v>7400.03</v>
      </c>
      <c r="F44" s="57"/>
    </row>
    <row r="45" spans="1:6">
      <c r="A45" s="57"/>
      <c r="B45" s="108" t="s">
        <v>510</v>
      </c>
      <c r="C45" s="108" t="s">
        <v>508</v>
      </c>
      <c r="D45" s="108" t="s">
        <v>556</v>
      </c>
      <c r="E45" s="180">
        <v>619.41999999999996</v>
      </c>
      <c r="F45" s="57"/>
    </row>
    <row r="46" spans="1:6">
      <c r="A46" s="57"/>
      <c r="B46" s="108" t="s">
        <v>504</v>
      </c>
      <c r="C46" s="108" t="s">
        <v>511</v>
      </c>
      <c r="D46" s="108" t="s">
        <v>557</v>
      </c>
      <c r="E46" s="180">
        <v>6233.97</v>
      </c>
      <c r="F46" s="57"/>
    </row>
    <row r="47" spans="1:6">
      <c r="A47" s="57"/>
      <c r="B47" s="108" t="s">
        <v>510</v>
      </c>
      <c r="C47" s="108" t="s">
        <v>505</v>
      </c>
      <c r="D47" s="108" t="s">
        <v>558</v>
      </c>
      <c r="E47" s="180">
        <v>8215.49</v>
      </c>
      <c r="F47" s="57"/>
    </row>
    <row r="48" spans="1:6">
      <c r="A48" s="57"/>
      <c r="B48" s="108" t="s">
        <v>526</v>
      </c>
      <c r="C48" s="108" t="s">
        <v>520</v>
      </c>
      <c r="D48" s="108" t="s">
        <v>559</v>
      </c>
      <c r="E48" s="180">
        <v>8500.61</v>
      </c>
      <c r="F48" s="57"/>
    </row>
    <row r="49" spans="1:6">
      <c r="A49" s="57"/>
      <c r="B49" s="108" t="s">
        <v>507</v>
      </c>
      <c r="C49" s="108" t="s">
        <v>505</v>
      </c>
      <c r="D49" s="108" t="s">
        <v>560</v>
      </c>
      <c r="E49" s="180">
        <v>7407.61</v>
      </c>
      <c r="F49" s="57"/>
    </row>
    <row r="50" spans="1:6">
      <c r="A50" s="57"/>
      <c r="B50" s="108" t="s">
        <v>526</v>
      </c>
      <c r="C50" s="108" t="s">
        <v>524</v>
      </c>
      <c r="D50" s="108" t="s">
        <v>561</v>
      </c>
      <c r="E50" s="180">
        <v>3773.8</v>
      </c>
      <c r="F50" s="57"/>
    </row>
    <row r="51" spans="1:6">
      <c r="A51" s="57"/>
      <c r="B51" s="108" t="s">
        <v>507</v>
      </c>
      <c r="C51" s="108" t="s">
        <v>562</v>
      </c>
      <c r="D51" s="108" t="s">
        <v>563</v>
      </c>
      <c r="E51" s="180">
        <v>1613.79</v>
      </c>
      <c r="F51" s="57"/>
    </row>
    <row r="52" spans="1:6">
      <c r="A52" s="57"/>
      <c r="B52" s="108" t="s">
        <v>504</v>
      </c>
      <c r="C52" s="108" t="s">
        <v>530</v>
      </c>
      <c r="D52" s="108" t="s">
        <v>564</v>
      </c>
      <c r="E52" s="180">
        <v>9308.65</v>
      </c>
      <c r="F52" s="57"/>
    </row>
    <row r="53" spans="1:6">
      <c r="A53" s="57"/>
      <c r="B53" s="108" t="s">
        <v>404</v>
      </c>
      <c r="C53" s="108" t="s">
        <v>562</v>
      </c>
      <c r="D53" s="108" t="s">
        <v>565</v>
      </c>
      <c r="E53" s="180">
        <v>1101.77</v>
      </c>
      <c r="F53" s="57"/>
    </row>
    <row r="54" spans="1:6">
      <c r="A54" s="57"/>
      <c r="B54" s="108" t="s">
        <v>497</v>
      </c>
      <c r="C54" s="108" t="s">
        <v>505</v>
      </c>
      <c r="D54" s="108" t="s">
        <v>566</v>
      </c>
      <c r="E54" s="180">
        <v>6215.52</v>
      </c>
      <c r="F54" s="57"/>
    </row>
    <row r="55" spans="1:6">
      <c r="A55" s="57"/>
      <c r="B55" s="108" t="s">
        <v>500</v>
      </c>
      <c r="C55" s="108" t="s">
        <v>522</v>
      </c>
      <c r="D55" s="108" t="s">
        <v>567</v>
      </c>
      <c r="E55" s="180">
        <v>3073.4</v>
      </c>
      <c r="F55" s="57"/>
    </row>
    <row r="56" spans="1:6">
      <c r="A56" s="57"/>
      <c r="B56" s="108" t="s">
        <v>528</v>
      </c>
      <c r="C56" s="108" t="s">
        <v>535</v>
      </c>
      <c r="D56" s="108" t="s">
        <v>568</v>
      </c>
      <c r="E56" s="180">
        <v>7453.7</v>
      </c>
      <c r="F56" s="57"/>
    </row>
    <row r="57" spans="1:6">
      <c r="A57" s="57"/>
      <c r="B57" s="108" t="s">
        <v>497</v>
      </c>
      <c r="C57" s="108" t="s">
        <v>569</v>
      </c>
      <c r="D57" s="108" t="s">
        <v>570</v>
      </c>
      <c r="E57" s="180">
        <v>5927.74</v>
      </c>
      <c r="F57" s="57"/>
    </row>
    <row r="58" spans="1:6">
      <c r="A58" s="57"/>
      <c r="B58" s="108" t="s">
        <v>528</v>
      </c>
      <c r="C58" s="108" t="s">
        <v>501</v>
      </c>
      <c r="D58" s="108" t="s">
        <v>571</v>
      </c>
      <c r="E58" s="180">
        <v>3194.72</v>
      </c>
      <c r="F58" s="57"/>
    </row>
    <row r="59" spans="1:6">
      <c r="A59" s="57"/>
      <c r="B59" s="108" t="s">
        <v>528</v>
      </c>
      <c r="C59" s="108" t="s">
        <v>515</v>
      </c>
      <c r="D59" s="108" t="s">
        <v>572</v>
      </c>
      <c r="E59" s="180">
        <v>7117.92</v>
      </c>
      <c r="F59" s="57"/>
    </row>
    <row r="60" spans="1:6">
      <c r="A60" s="57"/>
      <c r="B60" s="108" t="s">
        <v>497</v>
      </c>
      <c r="C60" s="108" t="s">
        <v>515</v>
      </c>
      <c r="D60" s="108" t="s">
        <v>573</v>
      </c>
      <c r="E60" s="180">
        <v>4335.1499999999996</v>
      </c>
      <c r="F60" s="57"/>
    </row>
    <row r="61" spans="1:6">
      <c r="A61" s="57"/>
      <c r="B61" s="108" t="s">
        <v>404</v>
      </c>
      <c r="C61" s="108" t="s">
        <v>501</v>
      </c>
      <c r="D61" s="108" t="s">
        <v>574</v>
      </c>
      <c r="E61" s="180">
        <v>3792.11</v>
      </c>
      <c r="F61" s="57"/>
    </row>
    <row r="62" spans="1:6">
      <c r="A62" s="57"/>
      <c r="B62" s="108" t="s">
        <v>526</v>
      </c>
      <c r="C62" s="108" t="s">
        <v>515</v>
      </c>
      <c r="D62" s="108" t="s">
        <v>575</v>
      </c>
      <c r="E62" s="180">
        <v>5346.96</v>
      </c>
      <c r="F62" s="57"/>
    </row>
    <row r="63" spans="1:6">
      <c r="A63" s="57"/>
      <c r="B63" s="108" t="s">
        <v>500</v>
      </c>
      <c r="C63" s="108" t="s">
        <v>530</v>
      </c>
      <c r="D63" s="108" t="s">
        <v>576</v>
      </c>
      <c r="E63" s="180">
        <v>658.66</v>
      </c>
      <c r="F63" s="57"/>
    </row>
    <row r="64" spans="1:6">
      <c r="A64" s="57"/>
      <c r="B64" s="108" t="s">
        <v>507</v>
      </c>
      <c r="C64" s="108" t="s">
        <v>520</v>
      </c>
      <c r="D64" s="108" t="s">
        <v>577</v>
      </c>
      <c r="E64" s="180">
        <v>2198.33</v>
      </c>
      <c r="F64" s="57"/>
    </row>
    <row r="65" spans="1:6">
      <c r="A65" s="57"/>
      <c r="B65" s="108" t="s">
        <v>504</v>
      </c>
      <c r="C65" s="108" t="s">
        <v>515</v>
      </c>
      <c r="D65" s="108" t="s">
        <v>578</v>
      </c>
      <c r="E65" s="180">
        <v>5398.23</v>
      </c>
      <c r="F65" s="57"/>
    </row>
    <row r="66" spans="1:6">
      <c r="A66" s="57"/>
      <c r="B66" s="108" t="s">
        <v>507</v>
      </c>
      <c r="C66" s="108" t="s">
        <v>530</v>
      </c>
      <c r="D66" s="108" t="s">
        <v>579</v>
      </c>
      <c r="E66" s="180">
        <v>7364</v>
      </c>
      <c r="F66" s="57"/>
    </row>
    <row r="67" spans="1:6">
      <c r="A67" s="57"/>
      <c r="B67" s="108" t="s">
        <v>500</v>
      </c>
      <c r="C67" s="108" t="s">
        <v>530</v>
      </c>
      <c r="D67" s="108" t="s">
        <v>580</v>
      </c>
      <c r="E67" s="180">
        <v>7776.55</v>
      </c>
      <c r="F67" s="57"/>
    </row>
    <row r="68" spans="1:6">
      <c r="A68" s="57"/>
      <c r="B68" s="108" t="s">
        <v>507</v>
      </c>
      <c r="C68" s="108" t="s">
        <v>569</v>
      </c>
      <c r="D68" s="108" t="s">
        <v>581</v>
      </c>
      <c r="E68" s="180">
        <v>1353.75</v>
      </c>
      <c r="F68" s="57"/>
    </row>
    <row r="69" spans="1:6">
      <c r="A69" s="57"/>
      <c r="B69" s="108" t="s">
        <v>528</v>
      </c>
      <c r="C69" s="108" t="s">
        <v>501</v>
      </c>
      <c r="D69" s="108" t="s">
        <v>582</v>
      </c>
      <c r="E69" s="180">
        <v>1381.71</v>
      </c>
      <c r="F69" s="57"/>
    </row>
    <row r="70" spans="1:6">
      <c r="A70" s="57"/>
      <c r="B70" s="108" t="s">
        <v>507</v>
      </c>
      <c r="C70" s="108" t="s">
        <v>530</v>
      </c>
      <c r="D70" s="108" t="s">
        <v>583</v>
      </c>
      <c r="E70" s="180">
        <v>4533.2299999999996</v>
      </c>
      <c r="F70" s="57"/>
    </row>
    <row r="71" spans="1:6">
      <c r="A71" s="57"/>
      <c r="B71" s="108" t="s">
        <v>510</v>
      </c>
      <c r="C71" s="108" t="s">
        <v>511</v>
      </c>
      <c r="D71" s="108" t="s">
        <v>584</v>
      </c>
      <c r="E71" s="180">
        <v>7484.87</v>
      </c>
      <c r="F71" s="57"/>
    </row>
    <row r="72" spans="1:6">
      <c r="A72" s="57"/>
      <c r="B72" s="108" t="s">
        <v>404</v>
      </c>
      <c r="C72" s="108" t="s">
        <v>520</v>
      </c>
      <c r="D72" s="108" t="s">
        <v>585</v>
      </c>
      <c r="E72" s="180">
        <v>9195.14</v>
      </c>
      <c r="F72" s="57"/>
    </row>
    <row r="73" spans="1:6">
      <c r="A73" s="57"/>
      <c r="B73" s="108" t="s">
        <v>504</v>
      </c>
      <c r="C73" s="108" t="s">
        <v>535</v>
      </c>
      <c r="D73" s="108" t="s">
        <v>586</v>
      </c>
      <c r="E73" s="180">
        <v>8504.5300000000007</v>
      </c>
      <c r="F73" s="57"/>
    </row>
    <row r="74" spans="1:6">
      <c r="A74" s="57"/>
      <c r="B74" s="108" t="s">
        <v>526</v>
      </c>
      <c r="C74" s="108" t="s">
        <v>569</v>
      </c>
      <c r="D74" s="108" t="s">
        <v>587</v>
      </c>
      <c r="E74" s="180">
        <v>2972.47</v>
      </c>
      <c r="F74" s="57"/>
    </row>
    <row r="75" spans="1:6">
      <c r="A75" s="57"/>
      <c r="B75" s="108" t="s">
        <v>497</v>
      </c>
      <c r="C75" s="108" t="s">
        <v>508</v>
      </c>
      <c r="D75" s="108" t="s">
        <v>588</v>
      </c>
      <c r="E75" s="180">
        <v>8610.02</v>
      </c>
      <c r="F75" s="57"/>
    </row>
    <row r="76" spans="1:6">
      <c r="A76" s="57"/>
      <c r="B76" s="108" t="s">
        <v>404</v>
      </c>
      <c r="C76" s="108" t="s">
        <v>537</v>
      </c>
      <c r="D76" s="108" t="s">
        <v>589</v>
      </c>
      <c r="E76" s="180">
        <v>4858.51</v>
      </c>
      <c r="F76" s="57"/>
    </row>
    <row r="77" spans="1:6">
      <c r="A77" s="57"/>
      <c r="B77" s="108" t="s">
        <v>504</v>
      </c>
      <c r="C77" s="108" t="s">
        <v>522</v>
      </c>
      <c r="D77" s="108" t="s">
        <v>590</v>
      </c>
      <c r="E77" s="180">
        <v>604.74</v>
      </c>
      <c r="F77" s="57"/>
    </row>
    <row r="78" spans="1:6">
      <c r="A78" s="57"/>
      <c r="B78" s="108" t="s">
        <v>404</v>
      </c>
      <c r="C78" s="108" t="s">
        <v>498</v>
      </c>
      <c r="D78" s="108" t="s">
        <v>591</v>
      </c>
      <c r="E78" s="180">
        <v>2203.81</v>
      </c>
      <c r="F78" s="57"/>
    </row>
    <row r="79" spans="1:6">
      <c r="A79" s="57"/>
      <c r="B79" s="108" t="s">
        <v>500</v>
      </c>
      <c r="C79" s="108" t="s">
        <v>530</v>
      </c>
      <c r="D79" s="108" t="s">
        <v>592</v>
      </c>
      <c r="E79" s="180">
        <v>1180.9100000000001</v>
      </c>
      <c r="F79" s="57"/>
    </row>
    <row r="80" spans="1:6">
      <c r="A80" s="57"/>
      <c r="B80" s="108" t="s">
        <v>497</v>
      </c>
      <c r="C80" s="108" t="s">
        <v>530</v>
      </c>
      <c r="D80" s="108" t="s">
        <v>593</v>
      </c>
      <c r="E80" s="180">
        <v>2985.09</v>
      </c>
      <c r="F80" s="57"/>
    </row>
    <row r="81" spans="1:6">
      <c r="A81" s="57"/>
      <c r="B81" s="108" t="s">
        <v>526</v>
      </c>
      <c r="C81" s="108" t="s">
        <v>530</v>
      </c>
      <c r="D81" s="108" t="s">
        <v>594</v>
      </c>
      <c r="E81" s="180">
        <v>6451.72</v>
      </c>
      <c r="F81" s="57"/>
    </row>
    <row r="82" spans="1:6">
      <c r="A82" s="57"/>
      <c r="B82" s="108" t="s">
        <v>497</v>
      </c>
      <c r="C82" s="108" t="s">
        <v>537</v>
      </c>
      <c r="D82" s="108" t="s">
        <v>595</v>
      </c>
      <c r="E82" s="180">
        <v>1085.8699999999999</v>
      </c>
      <c r="F82" s="57"/>
    </row>
    <row r="83" spans="1:6">
      <c r="A83" s="57"/>
      <c r="B83" s="108" t="s">
        <v>504</v>
      </c>
      <c r="C83" s="108" t="s">
        <v>515</v>
      </c>
      <c r="D83" s="108" t="s">
        <v>596</v>
      </c>
      <c r="E83" s="180">
        <v>5928.62</v>
      </c>
      <c r="F83" s="57"/>
    </row>
    <row r="84" spans="1:6">
      <c r="A84" s="57"/>
      <c r="B84" s="108" t="s">
        <v>528</v>
      </c>
      <c r="C84" s="108" t="s">
        <v>522</v>
      </c>
      <c r="D84" s="108" t="s">
        <v>597</v>
      </c>
      <c r="E84" s="180">
        <v>7005.21</v>
      </c>
      <c r="F84" s="57"/>
    </row>
    <row r="85" spans="1:6">
      <c r="A85" s="57"/>
      <c r="B85" s="108" t="s">
        <v>510</v>
      </c>
      <c r="C85" s="108" t="s">
        <v>522</v>
      </c>
      <c r="D85" s="108" t="s">
        <v>598</v>
      </c>
      <c r="E85" s="180">
        <v>3949.28</v>
      </c>
      <c r="F85" s="57"/>
    </row>
    <row r="86" spans="1:6">
      <c r="A86" s="57"/>
      <c r="B86" s="108" t="s">
        <v>497</v>
      </c>
      <c r="C86" s="108" t="s">
        <v>505</v>
      </c>
      <c r="D86" s="108" t="s">
        <v>599</v>
      </c>
      <c r="E86" s="180">
        <v>9226.02</v>
      </c>
      <c r="F86" s="57"/>
    </row>
    <row r="87" spans="1:6">
      <c r="A87" s="57"/>
      <c r="B87" s="108" t="s">
        <v>404</v>
      </c>
      <c r="C87" s="108" t="s">
        <v>501</v>
      </c>
      <c r="D87" s="108" t="s">
        <v>600</v>
      </c>
      <c r="E87" s="180">
        <v>4863.04</v>
      </c>
      <c r="F87" s="57"/>
    </row>
    <row r="88" spans="1:6">
      <c r="A88" s="57"/>
      <c r="B88" s="108" t="s">
        <v>404</v>
      </c>
      <c r="C88" s="108" t="s">
        <v>501</v>
      </c>
      <c r="D88" s="108" t="s">
        <v>601</v>
      </c>
      <c r="E88" s="180">
        <v>7578.32</v>
      </c>
      <c r="F88" s="57"/>
    </row>
    <row r="89" spans="1:6">
      <c r="A89" s="57"/>
      <c r="B89" s="108" t="s">
        <v>526</v>
      </c>
      <c r="C89" s="108" t="s">
        <v>535</v>
      </c>
      <c r="D89" s="108" t="s">
        <v>602</v>
      </c>
      <c r="E89" s="180">
        <v>3683.42</v>
      </c>
      <c r="F89" s="57"/>
    </row>
    <row r="90" spans="1:6">
      <c r="A90" s="57"/>
      <c r="B90" s="108" t="s">
        <v>497</v>
      </c>
      <c r="C90" s="108" t="s">
        <v>562</v>
      </c>
      <c r="D90" s="108" t="s">
        <v>603</v>
      </c>
      <c r="E90" s="180">
        <v>7526.85</v>
      </c>
      <c r="F90" s="57"/>
    </row>
    <row r="91" spans="1:6">
      <c r="A91" s="57"/>
      <c r="B91" s="108" t="s">
        <v>510</v>
      </c>
      <c r="C91" s="108" t="s">
        <v>505</v>
      </c>
      <c r="D91" s="108" t="s">
        <v>604</v>
      </c>
      <c r="E91" s="180">
        <v>5271.62</v>
      </c>
      <c r="F91" s="57"/>
    </row>
    <row r="92" spans="1:6">
      <c r="A92" s="57"/>
      <c r="B92" s="108" t="s">
        <v>528</v>
      </c>
      <c r="C92" s="108" t="s">
        <v>524</v>
      </c>
      <c r="D92" s="108" t="s">
        <v>605</v>
      </c>
      <c r="E92" s="180">
        <v>3648.73</v>
      </c>
      <c r="F92" s="57"/>
    </row>
    <row r="93" spans="1:6">
      <c r="A93" s="57"/>
      <c r="B93" s="108" t="s">
        <v>404</v>
      </c>
      <c r="C93" s="108" t="s">
        <v>522</v>
      </c>
      <c r="D93" s="108" t="s">
        <v>606</v>
      </c>
      <c r="E93" s="180">
        <v>6299.34</v>
      </c>
      <c r="F93" s="57"/>
    </row>
    <row r="94" spans="1:6">
      <c r="A94" s="57"/>
      <c r="B94" s="108" t="s">
        <v>507</v>
      </c>
      <c r="C94" s="108" t="s">
        <v>535</v>
      </c>
      <c r="D94" s="108" t="s">
        <v>607</v>
      </c>
      <c r="E94" s="180">
        <v>4766.2</v>
      </c>
      <c r="F94" s="57"/>
    </row>
    <row r="95" spans="1:6">
      <c r="A95" s="57"/>
      <c r="B95" s="108" t="s">
        <v>526</v>
      </c>
      <c r="C95" s="108" t="s">
        <v>522</v>
      </c>
      <c r="D95" s="108" t="s">
        <v>608</v>
      </c>
      <c r="E95" s="180">
        <v>8786.7000000000007</v>
      </c>
      <c r="F95" s="57"/>
    </row>
    <row r="96" spans="1:6">
      <c r="A96" s="57"/>
      <c r="B96" s="108" t="s">
        <v>528</v>
      </c>
      <c r="C96" s="108" t="s">
        <v>501</v>
      </c>
      <c r="D96" s="108" t="s">
        <v>609</v>
      </c>
      <c r="E96" s="180">
        <v>6002.34</v>
      </c>
      <c r="F96" s="57"/>
    </row>
    <row r="97" spans="1:6">
      <c r="A97" s="57"/>
      <c r="B97" s="108" t="s">
        <v>510</v>
      </c>
      <c r="C97" s="108" t="s">
        <v>511</v>
      </c>
      <c r="D97" s="108" t="s">
        <v>610</v>
      </c>
      <c r="E97" s="180">
        <v>4972.2700000000004</v>
      </c>
      <c r="F97" s="57"/>
    </row>
    <row r="98" spans="1:6">
      <c r="A98" s="57"/>
      <c r="B98" s="108" t="s">
        <v>507</v>
      </c>
      <c r="C98" s="108" t="s">
        <v>562</v>
      </c>
      <c r="D98" s="108" t="s">
        <v>506</v>
      </c>
      <c r="E98" s="180">
        <v>7798.55</v>
      </c>
      <c r="F98" s="57"/>
    </row>
    <row r="99" spans="1:6">
      <c r="A99" s="57"/>
      <c r="B99" s="108" t="s">
        <v>526</v>
      </c>
      <c r="C99" s="108" t="s">
        <v>569</v>
      </c>
      <c r="D99" s="108" t="s">
        <v>563</v>
      </c>
      <c r="E99" s="180">
        <v>6779.28</v>
      </c>
      <c r="F99" s="57"/>
    </row>
    <row r="100" spans="1:6">
      <c r="A100" s="57"/>
      <c r="B100" s="108" t="s">
        <v>504</v>
      </c>
      <c r="C100" s="108" t="s">
        <v>501</v>
      </c>
      <c r="D100" s="108" t="s">
        <v>611</v>
      </c>
      <c r="E100" s="180">
        <v>9233.24</v>
      </c>
      <c r="F100" s="57"/>
    </row>
    <row r="101" spans="1:6">
      <c r="A101" s="57"/>
      <c r="B101" s="108" t="s">
        <v>507</v>
      </c>
      <c r="C101" s="108" t="s">
        <v>515</v>
      </c>
      <c r="D101" s="108" t="s">
        <v>612</v>
      </c>
      <c r="E101" s="180">
        <v>4880.3500000000004</v>
      </c>
      <c r="F101" s="57"/>
    </row>
    <row r="102" spans="1:6">
      <c r="A102" s="57"/>
      <c r="B102" s="108" t="s">
        <v>528</v>
      </c>
      <c r="C102" s="108" t="s">
        <v>530</v>
      </c>
      <c r="D102" s="108" t="s">
        <v>613</v>
      </c>
      <c r="E102" s="180">
        <v>4664.5600000000004</v>
      </c>
      <c r="F102" s="57"/>
    </row>
    <row r="103" spans="1:6">
      <c r="A103" s="57"/>
      <c r="B103" s="108" t="s">
        <v>510</v>
      </c>
      <c r="C103" s="108" t="s">
        <v>569</v>
      </c>
      <c r="D103" s="108" t="s">
        <v>614</v>
      </c>
      <c r="E103" s="180">
        <v>7639.86</v>
      </c>
      <c r="F103" s="57"/>
    </row>
    <row r="104" spans="1:6">
      <c r="A104" s="57"/>
      <c r="B104" s="108" t="s">
        <v>504</v>
      </c>
      <c r="C104" s="108" t="s">
        <v>524</v>
      </c>
      <c r="D104" s="108" t="s">
        <v>615</v>
      </c>
      <c r="E104" s="180">
        <v>2544.73</v>
      </c>
      <c r="F104" s="57"/>
    </row>
    <row r="105" spans="1:6">
      <c r="A105" s="57"/>
      <c r="B105" s="108" t="s">
        <v>500</v>
      </c>
      <c r="C105" s="108" t="s">
        <v>501</v>
      </c>
      <c r="D105" s="108" t="s">
        <v>616</v>
      </c>
      <c r="E105" s="180">
        <v>7126.02</v>
      </c>
      <c r="F105" s="57"/>
    </row>
    <row r="106" spans="1:6">
      <c r="A106" s="57"/>
      <c r="B106" s="108" t="s">
        <v>528</v>
      </c>
      <c r="C106" s="108" t="s">
        <v>537</v>
      </c>
      <c r="D106" s="108" t="s">
        <v>617</v>
      </c>
      <c r="E106" s="180">
        <v>2530.62</v>
      </c>
      <c r="F106" s="57"/>
    </row>
    <row r="107" spans="1:6">
      <c r="A107" s="57"/>
      <c r="B107" s="108" t="s">
        <v>510</v>
      </c>
      <c r="C107" s="108" t="s">
        <v>520</v>
      </c>
      <c r="D107" s="108" t="s">
        <v>618</v>
      </c>
      <c r="E107" s="180">
        <v>7181.08</v>
      </c>
      <c r="F107" s="57"/>
    </row>
    <row r="108" spans="1:6">
      <c r="A108" s="57"/>
      <c r="B108" s="108" t="s">
        <v>497</v>
      </c>
      <c r="C108" s="108" t="s">
        <v>535</v>
      </c>
      <c r="D108" s="108" t="s">
        <v>619</v>
      </c>
      <c r="E108" s="180">
        <v>5834.62</v>
      </c>
      <c r="F108" s="57"/>
    </row>
    <row r="109" spans="1:6">
      <c r="A109" s="57"/>
      <c r="B109" s="108" t="s">
        <v>526</v>
      </c>
      <c r="C109" s="108" t="s">
        <v>562</v>
      </c>
      <c r="D109" s="108" t="s">
        <v>620</v>
      </c>
      <c r="E109" s="180">
        <v>6473.64</v>
      </c>
      <c r="F109" s="57"/>
    </row>
    <row r="110" spans="1:6">
      <c r="A110" s="57"/>
      <c r="B110" s="108" t="s">
        <v>528</v>
      </c>
      <c r="C110" s="108" t="s">
        <v>508</v>
      </c>
      <c r="D110" s="108" t="s">
        <v>621</v>
      </c>
      <c r="E110" s="180">
        <v>2121.5</v>
      </c>
      <c r="F110" s="57"/>
    </row>
    <row r="111" spans="1:6">
      <c r="A111" s="57"/>
      <c r="B111" s="108" t="s">
        <v>504</v>
      </c>
      <c r="C111" s="108" t="s">
        <v>530</v>
      </c>
      <c r="D111" s="108" t="s">
        <v>622</v>
      </c>
      <c r="E111" s="180">
        <v>7866.83</v>
      </c>
      <c r="F111" s="57"/>
    </row>
    <row r="112" spans="1:6">
      <c r="A112" s="57"/>
      <c r="B112" s="108" t="s">
        <v>510</v>
      </c>
      <c r="C112" s="108" t="s">
        <v>530</v>
      </c>
      <c r="D112" s="108" t="s">
        <v>623</v>
      </c>
      <c r="E112" s="180">
        <v>6249.68</v>
      </c>
      <c r="F112" s="57"/>
    </row>
    <row r="113" spans="1:6">
      <c r="A113" s="57"/>
      <c r="B113" s="108" t="s">
        <v>528</v>
      </c>
      <c r="C113" s="108" t="s">
        <v>535</v>
      </c>
      <c r="D113" s="108" t="s">
        <v>624</v>
      </c>
      <c r="E113" s="180">
        <v>3535.25</v>
      </c>
      <c r="F113" s="57"/>
    </row>
    <row r="114" spans="1:6">
      <c r="A114" s="57"/>
      <c r="B114" s="108" t="s">
        <v>500</v>
      </c>
      <c r="C114" s="108" t="s">
        <v>562</v>
      </c>
      <c r="D114" s="108" t="s">
        <v>625</v>
      </c>
      <c r="E114" s="180">
        <v>9427.35</v>
      </c>
      <c r="F114" s="57"/>
    </row>
    <row r="115" spans="1:6">
      <c r="A115" s="57"/>
      <c r="B115" s="108" t="s">
        <v>526</v>
      </c>
      <c r="C115" s="108" t="s">
        <v>508</v>
      </c>
      <c r="D115" s="108" t="s">
        <v>626</v>
      </c>
      <c r="E115" s="180">
        <v>81.83</v>
      </c>
      <c r="F115" s="57"/>
    </row>
    <row r="116" spans="1:6">
      <c r="A116" s="57"/>
      <c r="B116" s="108" t="s">
        <v>497</v>
      </c>
      <c r="C116" s="108" t="s">
        <v>522</v>
      </c>
      <c r="D116" s="108" t="s">
        <v>627</v>
      </c>
      <c r="E116" s="180">
        <v>2491.91</v>
      </c>
      <c r="F116" s="57"/>
    </row>
    <row r="117" spans="1:6">
      <c r="A117" s="57"/>
      <c r="B117" s="108" t="s">
        <v>500</v>
      </c>
      <c r="C117" s="108" t="s">
        <v>498</v>
      </c>
      <c r="D117" s="108" t="s">
        <v>628</v>
      </c>
      <c r="E117" s="180">
        <v>3475.47</v>
      </c>
      <c r="F117" s="57"/>
    </row>
    <row r="118" spans="1:6">
      <c r="A118" s="57"/>
      <c r="B118" s="108" t="s">
        <v>507</v>
      </c>
      <c r="C118" s="108" t="s">
        <v>515</v>
      </c>
      <c r="D118" s="108" t="s">
        <v>629</v>
      </c>
      <c r="E118" s="180">
        <v>6592.35</v>
      </c>
      <c r="F118" s="57"/>
    </row>
    <row r="119" spans="1:6">
      <c r="A119" s="57"/>
      <c r="B119" s="108" t="s">
        <v>526</v>
      </c>
      <c r="C119" s="108" t="s">
        <v>501</v>
      </c>
      <c r="D119" s="108" t="s">
        <v>630</v>
      </c>
      <c r="E119" s="180">
        <v>5702.49</v>
      </c>
      <c r="F119" s="57"/>
    </row>
    <row r="120" spans="1:6">
      <c r="A120" s="57"/>
      <c r="B120" s="108" t="s">
        <v>510</v>
      </c>
      <c r="C120" s="108" t="s">
        <v>508</v>
      </c>
      <c r="D120" s="108" t="s">
        <v>631</v>
      </c>
      <c r="E120" s="180">
        <v>6700.99</v>
      </c>
      <c r="F120" s="57"/>
    </row>
    <row r="121" spans="1:6">
      <c r="A121" s="57"/>
      <c r="B121" s="108" t="s">
        <v>526</v>
      </c>
      <c r="C121" s="108" t="s">
        <v>515</v>
      </c>
      <c r="D121" s="108" t="s">
        <v>632</v>
      </c>
      <c r="E121" s="180">
        <v>7205.78</v>
      </c>
      <c r="F121" s="57"/>
    </row>
    <row r="122" spans="1:6">
      <c r="A122" s="57"/>
      <c r="B122" s="108" t="s">
        <v>526</v>
      </c>
      <c r="C122" s="108" t="s">
        <v>535</v>
      </c>
      <c r="D122" s="108" t="s">
        <v>633</v>
      </c>
      <c r="E122" s="180">
        <v>1229.75</v>
      </c>
      <c r="F122" s="57"/>
    </row>
    <row r="123" spans="1:6">
      <c r="A123" s="57"/>
      <c r="B123" s="108" t="s">
        <v>510</v>
      </c>
      <c r="C123" s="108" t="s">
        <v>508</v>
      </c>
      <c r="D123" s="108" t="s">
        <v>634</v>
      </c>
      <c r="E123" s="180">
        <v>6543.14</v>
      </c>
      <c r="F123" s="57"/>
    </row>
    <row r="124" spans="1:6">
      <c r="A124" s="57"/>
      <c r="B124" s="108" t="s">
        <v>528</v>
      </c>
      <c r="C124" s="108" t="s">
        <v>501</v>
      </c>
      <c r="D124" s="108" t="s">
        <v>635</v>
      </c>
      <c r="E124" s="180">
        <v>266.01</v>
      </c>
      <c r="F124" s="57"/>
    </row>
    <row r="125" spans="1:6">
      <c r="A125" s="57"/>
      <c r="B125" s="108" t="s">
        <v>404</v>
      </c>
      <c r="C125" s="108" t="s">
        <v>501</v>
      </c>
      <c r="D125" s="108" t="s">
        <v>636</v>
      </c>
      <c r="E125" s="180">
        <v>158.81</v>
      </c>
      <c r="F125" s="57"/>
    </row>
    <row r="126" spans="1:6">
      <c r="A126" s="57"/>
      <c r="B126" s="108" t="s">
        <v>507</v>
      </c>
      <c r="C126" s="108" t="s">
        <v>535</v>
      </c>
      <c r="D126" s="108" t="s">
        <v>637</v>
      </c>
      <c r="E126" s="180">
        <v>9960.33</v>
      </c>
      <c r="F126" s="57"/>
    </row>
    <row r="127" spans="1:6">
      <c r="A127" s="57"/>
      <c r="B127" s="108" t="s">
        <v>507</v>
      </c>
      <c r="C127" s="108" t="s">
        <v>522</v>
      </c>
      <c r="D127" s="108" t="s">
        <v>638</v>
      </c>
      <c r="E127" s="180">
        <v>1520.32</v>
      </c>
      <c r="F127" s="57"/>
    </row>
    <row r="128" spans="1:6">
      <c r="A128" s="57"/>
      <c r="B128" s="108" t="s">
        <v>528</v>
      </c>
      <c r="C128" s="108" t="s">
        <v>537</v>
      </c>
      <c r="D128" s="108" t="s">
        <v>639</v>
      </c>
      <c r="E128" s="180">
        <v>991.81</v>
      </c>
      <c r="F128" s="57"/>
    </row>
    <row r="129" spans="1:6">
      <c r="A129" s="57"/>
      <c r="B129" s="108" t="s">
        <v>526</v>
      </c>
      <c r="C129" s="108" t="s">
        <v>515</v>
      </c>
      <c r="D129" s="108" t="s">
        <v>640</v>
      </c>
      <c r="E129" s="180">
        <v>5521.76</v>
      </c>
      <c r="F129" s="57"/>
    </row>
    <row r="130" spans="1:6">
      <c r="A130" s="57"/>
      <c r="B130" s="108" t="s">
        <v>507</v>
      </c>
      <c r="C130" s="108" t="s">
        <v>524</v>
      </c>
      <c r="D130" s="108" t="s">
        <v>641</v>
      </c>
      <c r="E130" s="180">
        <v>3049.92</v>
      </c>
      <c r="F130" s="57"/>
    </row>
    <row r="131" spans="1:6">
      <c r="A131" s="57"/>
      <c r="B131" s="108" t="s">
        <v>404</v>
      </c>
      <c r="C131" s="108" t="s">
        <v>498</v>
      </c>
      <c r="D131" s="108" t="s">
        <v>642</v>
      </c>
      <c r="E131" s="180">
        <v>4600.01</v>
      </c>
      <c r="F131" s="57"/>
    </row>
    <row r="132" spans="1:6">
      <c r="A132" s="57"/>
      <c r="B132" s="108" t="s">
        <v>526</v>
      </c>
      <c r="C132" s="108" t="s">
        <v>522</v>
      </c>
      <c r="D132" s="108" t="s">
        <v>643</v>
      </c>
      <c r="E132" s="180">
        <v>4190.46</v>
      </c>
      <c r="F132" s="57"/>
    </row>
    <row r="133" spans="1:6">
      <c r="A133" s="57"/>
      <c r="B133" s="108" t="s">
        <v>507</v>
      </c>
      <c r="C133" s="108" t="s">
        <v>498</v>
      </c>
      <c r="D133" s="108" t="s">
        <v>644</v>
      </c>
      <c r="E133" s="180">
        <v>3287.19</v>
      </c>
      <c r="F133" s="57"/>
    </row>
    <row r="134" spans="1:6">
      <c r="A134" s="57"/>
      <c r="B134" s="108" t="s">
        <v>528</v>
      </c>
      <c r="C134" s="108" t="s">
        <v>562</v>
      </c>
      <c r="D134" s="108" t="s">
        <v>645</v>
      </c>
      <c r="E134" s="180">
        <v>6433.23</v>
      </c>
      <c r="F134" s="57"/>
    </row>
    <row r="135" spans="1:6">
      <c r="A135" s="57"/>
      <c r="B135" s="108" t="s">
        <v>526</v>
      </c>
      <c r="C135" s="108" t="s">
        <v>501</v>
      </c>
      <c r="D135" s="108" t="s">
        <v>646</v>
      </c>
      <c r="E135" s="180">
        <v>8851.64</v>
      </c>
      <c r="F135" s="57"/>
    </row>
    <row r="136" spans="1:6">
      <c r="A136" s="57"/>
      <c r="B136" s="108" t="s">
        <v>404</v>
      </c>
      <c r="C136" s="108" t="s">
        <v>505</v>
      </c>
      <c r="D136" s="108" t="s">
        <v>647</v>
      </c>
      <c r="E136" s="180">
        <v>6093.24</v>
      </c>
      <c r="F136" s="57"/>
    </row>
    <row r="137" spans="1:6">
      <c r="A137" s="57"/>
      <c r="B137" s="108" t="s">
        <v>404</v>
      </c>
      <c r="C137" s="108" t="s">
        <v>520</v>
      </c>
      <c r="D137" s="108" t="s">
        <v>648</v>
      </c>
      <c r="E137" s="180">
        <v>3228.26</v>
      </c>
      <c r="F137" s="57"/>
    </row>
    <row r="138" spans="1:6">
      <c r="A138" s="57"/>
      <c r="B138" s="108" t="s">
        <v>497</v>
      </c>
      <c r="C138" s="108" t="s">
        <v>508</v>
      </c>
      <c r="D138" s="108" t="s">
        <v>649</v>
      </c>
      <c r="E138" s="180">
        <v>9790.48</v>
      </c>
      <c r="F138" s="57"/>
    </row>
    <row r="139" spans="1:6">
      <c r="A139" s="57"/>
      <c r="B139" s="108" t="s">
        <v>528</v>
      </c>
      <c r="C139" s="108" t="s">
        <v>511</v>
      </c>
      <c r="D139" s="108" t="s">
        <v>650</v>
      </c>
      <c r="E139" s="180">
        <v>6601.4</v>
      </c>
      <c r="F139" s="57"/>
    </row>
    <row r="140" spans="1:6">
      <c r="A140" s="57"/>
      <c r="B140" s="108" t="s">
        <v>528</v>
      </c>
      <c r="C140" s="108" t="s">
        <v>562</v>
      </c>
      <c r="D140" s="108" t="s">
        <v>651</v>
      </c>
      <c r="E140" s="180">
        <v>7959.98</v>
      </c>
      <c r="F140" s="57"/>
    </row>
    <row r="141" spans="1:6">
      <c r="A141" s="57"/>
      <c r="B141" s="108" t="s">
        <v>500</v>
      </c>
      <c r="C141" s="108" t="s">
        <v>569</v>
      </c>
      <c r="D141" s="108" t="s">
        <v>652</v>
      </c>
      <c r="E141" s="180">
        <v>2399.7199999999998</v>
      </c>
      <c r="F141" s="57"/>
    </row>
    <row r="142" spans="1:6">
      <c r="A142" s="57"/>
      <c r="B142" s="108" t="s">
        <v>497</v>
      </c>
      <c r="C142" s="108" t="s">
        <v>535</v>
      </c>
      <c r="D142" s="108" t="s">
        <v>653</v>
      </c>
      <c r="E142" s="180">
        <v>4990</v>
      </c>
      <c r="F142" s="57"/>
    </row>
    <row r="143" spans="1:6">
      <c r="A143" s="57"/>
      <c r="B143" s="108" t="s">
        <v>510</v>
      </c>
      <c r="C143" s="108" t="s">
        <v>524</v>
      </c>
      <c r="D143" s="108" t="s">
        <v>654</v>
      </c>
      <c r="E143" s="180">
        <v>898.38</v>
      </c>
      <c r="F143" s="57"/>
    </row>
    <row r="144" spans="1:6">
      <c r="A144" s="57"/>
      <c r="B144" s="108" t="s">
        <v>404</v>
      </c>
      <c r="C144" s="108" t="s">
        <v>524</v>
      </c>
      <c r="D144" s="108" t="s">
        <v>655</v>
      </c>
      <c r="E144" s="180">
        <v>6491.17</v>
      </c>
      <c r="F144" s="57"/>
    </row>
    <row r="145" spans="1:6">
      <c r="A145" s="57"/>
      <c r="B145" s="108" t="s">
        <v>507</v>
      </c>
      <c r="C145" s="108" t="s">
        <v>501</v>
      </c>
      <c r="D145" s="108" t="s">
        <v>656</v>
      </c>
      <c r="E145" s="180">
        <v>3273.75</v>
      </c>
      <c r="F145" s="57"/>
    </row>
    <row r="146" spans="1:6">
      <c r="A146" s="57"/>
      <c r="B146" s="108" t="s">
        <v>528</v>
      </c>
      <c r="C146" s="108" t="s">
        <v>524</v>
      </c>
      <c r="D146" s="108" t="s">
        <v>657</v>
      </c>
      <c r="E146" s="180">
        <v>4797.5</v>
      </c>
      <c r="F146" s="57"/>
    </row>
    <row r="147" spans="1:6">
      <c r="A147" s="57"/>
      <c r="B147" s="108" t="s">
        <v>528</v>
      </c>
      <c r="C147" s="108" t="s">
        <v>524</v>
      </c>
      <c r="D147" s="108" t="s">
        <v>658</v>
      </c>
      <c r="E147" s="180">
        <v>6397.07</v>
      </c>
      <c r="F147" s="57"/>
    </row>
    <row r="148" spans="1:6">
      <c r="A148" s="57"/>
      <c r="B148" s="108" t="s">
        <v>526</v>
      </c>
      <c r="C148" s="108" t="s">
        <v>505</v>
      </c>
      <c r="D148" s="108" t="s">
        <v>659</v>
      </c>
      <c r="E148" s="180">
        <v>2236.23</v>
      </c>
      <c r="F148" s="57"/>
    </row>
    <row r="149" spans="1:6">
      <c r="A149" s="57"/>
      <c r="B149" s="108" t="s">
        <v>507</v>
      </c>
      <c r="C149" s="108" t="s">
        <v>537</v>
      </c>
      <c r="D149" s="108" t="s">
        <v>660</v>
      </c>
      <c r="E149" s="180">
        <v>390.61</v>
      </c>
      <c r="F149" s="57"/>
    </row>
    <row r="150" spans="1:6">
      <c r="A150" s="57"/>
      <c r="B150" s="108" t="s">
        <v>504</v>
      </c>
      <c r="C150" s="108" t="s">
        <v>530</v>
      </c>
      <c r="D150" s="108" t="s">
        <v>661</v>
      </c>
      <c r="E150" s="180">
        <v>4384.57</v>
      </c>
      <c r="F150" s="57"/>
    </row>
    <row r="151" spans="1:6">
      <c r="A151" s="57"/>
      <c r="B151" s="108" t="s">
        <v>510</v>
      </c>
      <c r="C151" s="108" t="s">
        <v>515</v>
      </c>
      <c r="D151" s="108" t="s">
        <v>662</v>
      </c>
      <c r="E151" s="180">
        <v>4921.8599999999997</v>
      </c>
      <c r="F151" s="57"/>
    </row>
    <row r="152" spans="1:6">
      <c r="A152" s="57"/>
      <c r="B152" s="108" t="s">
        <v>497</v>
      </c>
      <c r="C152" s="108" t="s">
        <v>501</v>
      </c>
      <c r="D152" s="108" t="s">
        <v>663</v>
      </c>
      <c r="E152" s="180">
        <v>6858.94</v>
      </c>
      <c r="F152" s="57"/>
    </row>
    <row r="153" spans="1:6">
      <c r="A153" s="57"/>
      <c r="B153" s="108" t="s">
        <v>526</v>
      </c>
      <c r="C153" s="108" t="s">
        <v>530</v>
      </c>
      <c r="D153" s="108" t="s">
        <v>664</v>
      </c>
      <c r="E153" s="180">
        <v>4541.79</v>
      </c>
      <c r="F153" s="57"/>
    </row>
    <row r="154" spans="1:6">
      <c r="A154" s="57"/>
      <c r="B154" s="108" t="s">
        <v>526</v>
      </c>
      <c r="C154" s="108" t="s">
        <v>569</v>
      </c>
      <c r="D154" s="108" t="s">
        <v>665</v>
      </c>
      <c r="E154" s="180">
        <v>5507</v>
      </c>
      <c r="F154" s="57"/>
    </row>
    <row r="155" spans="1:6">
      <c r="A155" s="57"/>
      <c r="B155" s="108" t="s">
        <v>510</v>
      </c>
      <c r="C155" s="108" t="s">
        <v>537</v>
      </c>
      <c r="D155" s="108" t="s">
        <v>666</v>
      </c>
      <c r="E155" s="180">
        <v>4481.6499999999996</v>
      </c>
      <c r="F155" s="57"/>
    </row>
    <row r="156" spans="1:6">
      <c r="A156" s="57"/>
      <c r="B156" s="108" t="s">
        <v>404</v>
      </c>
      <c r="C156" s="108" t="s">
        <v>520</v>
      </c>
      <c r="D156" s="108" t="s">
        <v>667</v>
      </c>
      <c r="E156" s="180">
        <v>2658.1</v>
      </c>
      <c r="F156" s="57"/>
    </row>
    <row r="157" spans="1:6">
      <c r="A157" s="57"/>
      <c r="B157" s="108" t="s">
        <v>507</v>
      </c>
      <c r="C157" s="108" t="s">
        <v>524</v>
      </c>
      <c r="D157" s="108" t="s">
        <v>668</v>
      </c>
      <c r="E157" s="180">
        <v>4615.71</v>
      </c>
      <c r="F157" s="57"/>
    </row>
    <row r="158" spans="1:6">
      <c r="A158" s="57"/>
      <c r="B158" s="108" t="s">
        <v>526</v>
      </c>
      <c r="C158" s="108" t="s">
        <v>569</v>
      </c>
      <c r="D158" s="108" t="s">
        <v>669</v>
      </c>
      <c r="E158" s="180">
        <v>6330.31</v>
      </c>
      <c r="F158" s="57"/>
    </row>
    <row r="159" spans="1:6">
      <c r="A159" s="57"/>
      <c r="B159" s="108" t="s">
        <v>526</v>
      </c>
      <c r="C159" s="108" t="s">
        <v>511</v>
      </c>
      <c r="D159" s="108" t="s">
        <v>670</v>
      </c>
      <c r="E159" s="180">
        <v>1312.72</v>
      </c>
      <c r="F159" s="57"/>
    </row>
    <row r="160" spans="1:6">
      <c r="A160" s="57"/>
      <c r="B160" s="108" t="s">
        <v>404</v>
      </c>
      <c r="C160" s="108" t="s">
        <v>508</v>
      </c>
      <c r="D160" s="108" t="s">
        <v>671</v>
      </c>
      <c r="E160" s="180">
        <v>5587.37</v>
      </c>
      <c r="F160" s="57"/>
    </row>
    <row r="161" spans="1:6">
      <c r="A161" s="57"/>
      <c r="B161" s="108" t="s">
        <v>510</v>
      </c>
      <c r="C161" s="108" t="s">
        <v>530</v>
      </c>
      <c r="D161" s="108" t="s">
        <v>672</v>
      </c>
      <c r="E161" s="180">
        <v>3990.33</v>
      </c>
      <c r="F161" s="57"/>
    </row>
    <row r="162" spans="1:6">
      <c r="A162" s="57"/>
      <c r="B162" s="108" t="s">
        <v>504</v>
      </c>
      <c r="C162" s="108" t="s">
        <v>522</v>
      </c>
      <c r="D162" s="108" t="s">
        <v>673</v>
      </c>
      <c r="E162" s="180">
        <v>3729.02</v>
      </c>
      <c r="F162" s="57"/>
    </row>
    <row r="163" spans="1:6">
      <c r="A163" s="57"/>
      <c r="B163" s="108" t="s">
        <v>497</v>
      </c>
      <c r="C163" s="108" t="s">
        <v>535</v>
      </c>
      <c r="D163" s="108" t="s">
        <v>674</v>
      </c>
      <c r="E163" s="180">
        <v>135.69999999999999</v>
      </c>
      <c r="F163" s="57"/>
    </row>
    <row r="164" spans="1:6">
      <c r="A164" s="57"/>
      <c r="B164" s="108" t="s">
        <v>404</v>
      </c>
      <c r="C164" s="108" t="s">
        <v>515</v>
      </c>
      <c r="D164" s="108" t="s">
        <v>675</v>
      </c>
      <c r="E164" s="180">
        <v>1977.89</v>
      </c>
      <c r="F164" s="57"/>
    </row>
    <row r="165" spans="1:6">
      <c r="A165" s="57"/>
      <c r="B165" s="108" t="s">
        <v>507</v>
      </c>
      <c r="C165" s="108" t="s">
        <v>524</v>
      </c>
      <c r="D165" s="108" t="s">
        <v>676</v>
      </c>
      <c r="E165" s="180">
        <v>2582.35</v>
      </c>
      <c r="F165" s="57"/>
    </row>
    <row r="166" spans="1:6">
      <c r="A166" s="57"/>
      <c r="B166" s="108" t="s">
        <v>404</v>
      </c>
      <c r="C166" s="108" t="s">
        <v>537</v>
      </c>
      <c r="D166" s="108" t="s">
        <v>677</v>
      </c>
      <c r="E166" s="180">
        <v>2071.8000000000002</v>
      </c>
      <c r="F166" s="57"/>
    </row>
    <row r="167" spans="1:6">
      <c r="A167" s="57"/>
      <c r="B167" s="108" t="s">
        <v>497</v>
      </c>
      <c r="C167" s="108" t="s">
        <v>501</v>
      </c>
      <c r="D167" s="108" t="s">
        <v>678</v>
      </c>
      <c r="E167" s="180">
        <v>1894.07</v>
      </c>
      <c r="F167" s="57"/>
    </row>
    <row r="168" spans="1:6">
      <c r="A168" s="57"/>
      <c r="B168" s="108" t="s">
        <v>504</v>
      </c>
      <c r="C168" s="108" t="s">
        <v>569</v>
      </c>
      <c r="D168" s="108" t="s">
        <v>679</v>
      </c>
      <c r="E168" s="180">
        <v>8014.94</v>
      </c>
      <c r="F168" s="57"/>
    </row>
    <row r="169" spans="1:6">
      <c r="A169" s="57"/>
      <c r="B169" s="108" t="s">
        <v>504</v>
      </c>
      <c r="C169" s="108" t="s">
        <v>520</v>
      </c>
      <c r="D169" s="108" t="s">
        <v>680</v>
      </c>
      <c r="E169" s="180">
        <v>5884.09</v>
      </c>
      <c r="F169" s="57"/>
    </row>
    <row r="170" spans="1:6">
      <c r="A170" s="57"/>
      <c r="B170" s="108" t="s">
        <v>504</v>
      </c>
      <c r="C170" s="108" t="s">
        <v>515</v>
      </c>
      <c r="D170" s="108" t="s">
        <v>681</v>
      </c>
      <c r="E170" s="180">
        <v>7431.1</v>
      </c>
      <c r="F170" s="57"/>
    </row>
    <row r="171" spans="1:6">
      <c r="A171" s="57"/>
      <c r="B171" s="108" t="s">
        <v>500</v>
      </c>
      <c r="C171" s="108" t="s">
        <v>522</v>
      </c>
      <c r="D171" s="108" t="s">
        <v>682</v>
      </c>
      <c r="E171" s="180">
        <v>7491.54</v>
      </c>
      <c r="F171" s="57"/>
    </row>
    <row r="172" spans="1:6">
      <c r="A172" s="57"/>
      <c r="B172" s="108" t="s">
        <v>500</v>
      </c>
      <c r="C172" s="108" t="s">
        <v>498</v>
      </c>
      <c r="D172" s="108" t="s">
        <v>683</v>
      </c>
      <c r="E172" s="180">
        <v>6736.05</v>
      </c>
      <c r="F172" s="57"/>
    </row>
    <row r="173" spans="1:6">
      <c r="A173" s="57"/>
      <c r="B173" s="108" t="s">
        <v>500</v>
      </c>
      <c r="C173" s="108" t="s">
        <v>522</v>
      </c>
      <c r="D173" s="108" t="s">
        <v>684</v>
      </c>
      <c r="E173" s="180">
        <v>2242.5700000000002</v>
      </c>
      <c r="F173" s="57"/>
    </row>
    <row r="174" spans="1:6">
      <c r="A174" s="57"/>
      <c r="B174" s="108" t="s">
        <v>507</v>
      </c>
      <c r="C174" s="108" t="s">
        <v>515</v>
      </c>
      <c r="D174" s="108" t="s">
        <v>685</v>
      </c>
      <c r="E174" s="180">
        <v>9809.32</v>
      </c>
      <c r="F174" s="57"/>
    </row>
    <row r="175" spans="1:6">
      <c r="A175" s="57"/>
      <c r="B175" s="108" t="s">
        <v>500</v>
      </c>
      <c r="C175" s="108" t="s">
        <v>569</v>
      </c>
      <c r="D175" s="108" t="s">
        <v>686</v>
      </c>
      <c r="E175" s="180">
        <v>2864.86</v>
      </c>
      <c r="F175" s="57"/>
    </row>
    <row r="176" spans="1:6">
      <c r="A176" s="57"/>
      <c r="B176" s="108" t="s">
        <v>526</v>
      </c>
      <c r="C176" s="108" t="s">
        <v>524</v>
      </c>
      <c r="D176" s="108" t="s">
        <v>687</v>
      </c>
      <c r="E176" s="180">
        <v>3636.64</v>
      </c>
      <c r="F176" s="57"/>
    </row>
    <row r="177" spans="1:6">
      <c r="A177" s="57"/>
      <c r="B177" s="108" t="s">
        <v>504</v>
      </c>
      <c r="C177" s="108" t="s">
        <v>535</v>
      </c>
      <c r="D177" s="108" t="s">
        <v>688</v>
      </c>
      <c r="E177" s="180">
        <v>9516.74</v>
      </c>
      <c r="F177" s="57"/>
    </row>
    <row r="178" spans="1:6">
      <c r="A178" s="57"/>
      <c r="B178" s="108" t="s">
        <v>510</v>
      </c>
      <c r="C178" s="108" t="s">
        <v>508</v>
      </c>
      <c r="D178" s="108" t="s">
        <v>689</v>
      </c>
      <c r="E178" s="180">
        <v>5912.65</v>
      </c>
      <c r="F178" s="57"/>
    </row>
    <row r="179" spans="1:6">
      <c r="A179" s="57"/>
      <c r="B179" s="108" t="s">
        <v>528</v>
      </c>
      <c r="C179" s="108" t="s">
        <v>537</v>
      </c>
      <c r="D179" s="108" t="s">
        <v>690</v>
      </c>
      <c r="E179" s="180">
        <v>5769.35</v>
      </c>
      <c r="F179" s="57"/>
    </row>
    <row r="180" spans="1:6">
      <c r="A180" s="57"/>
      <c r="B180" s="108" t="s">
        <v>497</v>
      </c>
      <c r="C180" s="108" t="s">
        <v>505</v>
      </c>
      <c r="D180" s="108" t="s">
        <v>691</v>
      </c>
      <c r="E180" s="180">
        <v>4316.2299999999996</v>
      </c>
      <c r="F180" s="57"/>
    </row>
    <row r="181" spans="1:6">
      <c r="A181" s="57"/>
      <c r="B181" s="108" t="s">
        <v>404</v>
      </c>
      <c r="C181" s="108" t="s">
        <v>520</v>
      </c>
      <c r="D181" s="108" t="s">
        <v>692</v>
      </c>
      <c r="E181" s="180">
        <v>1762.24</v>
      </c>
      <c r="F181" s="57"/>
    </row>
    <row r="182" spans="1:6">
      <c r="A182" s="57"/>
      <c r="B182" s="108" t="s">
        <v>528</v>
      </c>
      <c r="C182" s="108" t="s">
        <v>501</v>
      </c>
      <c r="D182" s="108" t="s">
        <v>693</v>
      </c>
      <c r="E182" s="180">
        <v>9966.7999999999993</v>
      </c>
      <c r="F182" s="57"/>
    </row>
    <row r="183" spans="1:6">
      <c r="A183" s="57"/>
      <c r="B183" s="108" t="s">
        <v>504</v>
      </c>
      <c r="C183" s="108" t="s">
        <v>522</v>
      </c>
      <c r="D183" s="108" t="s">
        <v>694</v>
      </c>
      <c r="E183" s="180">
        <v>7369.37</v>
      </c>
      <c r="F183" s="57"/>
    </row>
    <row r="184" spans="1:6">
      <c r="A184" s="57"/>
      <c r="B184" s="108" t="s">
        <v>528</v>
      </c>
      <c r="C184" s="108" t="s">
        <v>498</v>
      </c>
      <c r="D184" s="108" t="s">
        <v>695</v>
      </c>
      <c r="E184" s="180">
        <v>6570.35</v>
      </c>
      <c r="F184" s="57"/>
    </row>
    <row r="185" spans="1:6">
      <c r="A185" s="57"/>
      <c r="B185" s="108" t="s">
        <v>404</v>
      </c>
      <c r="C185" s="108" t="s">
        <v>522</v>
      </c>
      <c r="D185" s="108" t="s">
        <v>696</v>
      </c>
      <c r="E185" s="180">
        <v>7285.31</v>
      </c>
      <c r="F185" s="57"/>
    </row>
    <row r="186" spans="1:6">
      <c r="A186" s="57"/>
      <c r="B186" s="108" t="s">
        <v>528</v>
      </c>
      <c r="C186" s="108" t="s">
        <v>511</v>
      </c>
      <c r="D186" s="108" t="s">
        <v>697</v>
      </c>
      <c r="E186" s="180">
        <v>456.88</v>
      </c>
      <c r="F186" s="57"/>
    </row>
    <row r="187" spans="1:6">
      <c r="A187" s="57"/>
      <c r="B187" s="108" t="s">
        <v>404</v>
      </c>
      <c r="C187" s="108" t="s">
        <v>498</v>
      </c>
      <c r="D187" s="108" t="s">
        <v>698</v>
      </c>
      <c r="E187" s="180">
        <v>451.36</v>
      </c>
      <c r="F187" s="57"/>
    </row>
    <row r="188" spans="1:6">
      <c r="A188" s="57"/>
      <c r="B188" s="108" t="s">
        <v>526</v>
      </c>
      <c r="C188" s="108" t="s">
        <v>515</v>
      </c>
      <c r="D188" s="108" t="s">
        <v>699</v>
      </c>
      <c r="E188" s="180">
        <v>9581.7199999999993</v>
      </c>
      <c r="F188" s="57"/>
    </row>
    <row r="189" spans="1:6">
      <c r="A189" s="57"/>
      <c r="B189" s="108" t="s">
        <v>510</v>
      </c>
      <c r="C189" s="108" t="s">
        <v>501</v>
      </c>
      <c r="D189" s="108" t="s">
        <v>700</v>
      </c>
      <c r="E189" s="180">
        <v>2043.57</v>
      </c>
      <c r="F189" s="57"/>
    </row>
    <row r="190" spans="1:6">
      <c r="A190" s="57"/>
      <c r="B190" s="108" t="s">
        <v>497</v>
      </c>
      <c r="C190" s="108" t="s">
        <v>537</v>
      </c>
      <c r="D190" s="108" t="s">
        <v>701</v>
      </c>
      <c r="E190" s="180">
        <v>3462.65</v>
      </c>
      <c r="F190" s="57"/>
    </row>
    <row r="191" spans="1:6">
      <c r="A191" s="57"/>
      <c r="B191" s="108" t="s">
        <v>507</v>
      </c>
      <c r="C191" s="108" t="s">
        <v>501</v>
      </c>
      <c r="D191" s="108" t="s">
        <v>702</v>
      </c>
      <c r="E191" s="180">
        <v>171.94</v>
      </c>
      <c r="F191" s="57"/>
    </row>
    <row r="192" spans="1:6">
      <c r="A192" s="57"/>
      <c r="B192" s="108" t="s">
        <v>510</v>
      </c>
      <c r="C192" s="108" t="s">
        <v>537</v>
      </c>
      <c r="D192" s="108" t="s">
        <v>703</v>
      </c>
      <c r="E192" s="180">
        <v>9437.74</v>
      </c>
      <c r="F192" s="57"/>
    </row>
    <row r="193" spans="1:6">
      <c r="A193" s="57"/>
      <c r="B193" s="108" t="s">
        <v>404</v>
      </c>
      <c r="C193" s="108" t="s">
        <v>511</v>
      </c>
      <c r="D193" s="108" t="s">
        <v>704</v>
      </c>
      <c r="E193" s="180">
        <v>4487.79</v>
      </c>
      <c r="F193" s="57"/>
    </row>
    <row r="194" spans="1:6">
      <c r="A194" s="57"/>
      <c r="B194" s="108" t="s">
        <v>526</v>
      </c>
      <c r="C194" s="108" t="s">
        <v>508</v>
      </c>
      <c r="D194" s="108" t="s">
        <v>705</v>
      </c>
      <c r="E194" s="180">
        <v>3812.02</v>
      </c>
      <c r="F194" s="57"/>
    </row>
    <row r="195" spans="1:6">
      <c r="A195" s="57"/>
      <c r="B195" s="108" t="s">
        <v>507</v>
      </c>
      <c r="C195" s="108" t="s">
        <v>569</v>
      </c>
      <c r="D195" s="108" t="s">
        <v>706</v>
      </c>
      <c r="E195" s="180">
        <v>7768.15</v>
      </c>
      <c r="F195" s="57"/>
    </row>
    <row r="196" spans="1:6">
      <c r="A196" s="57"/>
      <c r="B196" s="108" t="s">
        <v>528</v>
      </c>
      <c r="C196" s="108" t="s">
        <v>562</v>
      </c>
      <c r="D196" s="108" t="s">
        <v>707</v>
      </c>
      <c r="E196" s="180">
        <v>6485.84</v>
      </c>
      <c r="F196" s="57"/>
    </row>
    <row r="197" spans="1:6">
      <c r="A197" s="57"/>
      <c r="B197" s="108" t="s">
        <v>504</v>
      </c>
      <c r="C197" s="108" t="s">
        <v>522</v>
      </c>
      <c r="D197" s="108" t="s">
        <v>708</v>
      </c>
      <c r="E197" s="180">
        <v>8767.48</v>
      </c>
      <c r="F197" s="57"/>
    </row>
    <row r="198" spans="1:6">
      <c r="A198" s="57"/>
      <c r="B198" s="108" t="s">
        <v>500</v>
      </c>
      <c r="C198" s="108" t="s">
        <v>524</v>
      </c>
      <c r="D198" s="108" t="s">
        <v>709</v>
      </c>
      <c r="E198" s="180">
        <v>7990.9</v>
      </c>
      <c r="F198" s="57"/>
    </row>
    <row r="199" spans="1:6">
      <c r="A199" s="57"/>
      <c r="B199" s="108" t="s">
        <v>404</v>
      </c>
      <c r="C199" s="108" t="s">
        <v>522</v>
      </c>
      <c r="D199" s="108" t="s">
        <v>710</v>
      </c>
      <c r="E199" s="180">
        <v>3577.87</v>
      </c>
      <c r="F199" s="57"/>
    </row>
    <row r="200" spans="1:6">
      <c r="A200" s="57"/>
      <c r="B200" s="108" t="s">
        <v>510</v>
      </c>
      <c r="C200" s="108" t="s">
        <v>520</v>
      </c>
      <c r="D200" s="108" t="s">
        <v>711</v>
      </c>
      <c r="E200" s="180">
        <v>5592.4</v>
      </c>
      <c r="F200" s="57"/>
    </row>
    <row r="201" spans="1:6">
      <c r="A201" s="57"/>
      <c r="B201" s="108" t="s">
        <v>526</v>
      </c>
      <c r="C201" s="108" t="s">
        <v>522</v>
      </c>
      <c r="D201" s="108" t="s">
        <v>712</v>
      </c>
      <c r="E201" s="180">
        <v>9990.0400000000009</v>
      </c>
      <c r="F201" s="57"/>
    </row>
    <row r="202" spans="1:6">
      <c r="A202" s="57"/>
      <c r="B202" s="108" t="s">
        <v>507</v>
      </c>
      <c r="C202" s="108" t="s">
        <v>515</v>
      </c>
      <c r="D202" s="108" t="s">
        <v>713</v>
      </c>
      <c r="E202" s="180">
        <v>1047.67</v>
      </c>
      <c r="F202" s="57"/>
    </row>
    <row r="203" spans="1:6">
      <c r="A203" s="57"/>
      <c r="B203" s="108" t="s">
        <v>504</v>
      </c>
      <c r="C203" s="108" t="s">
        <v>508</v>
      </c>
      <c r="D203" s="108" t="s">
        <v>516</v>
      </c>
      <c r="E203" s="180">
        <v>7375.94</v>
      </c>
      <c r="F203" s="57"/>
    </row>
    <row r="204" spans="1:6">
      <c r="A204" s="57"/>
      <c r="B204" s="108" t="s">
        <v>528</v>
      </c>
      <c r="C204" s="108" t="s">
        <v>530</v>
      </c>
      <c r="D204" s="108" t="s">
        <v>714</v>
      </c>
      <c r="E204" s="180">
        <v>585.62</v>
      </c>
      <c r="F204" s="57"/>
    </row>
    <row r="205" spans="1:6">
      <c r="A205" s="57"/>
      <c r="B205" s="108" t="s">
        <v>510</v>
      </c>
      <c r="C205" s="108" t="s">
        <v>505</v>
      </c>
      <c r="D205" s="108" t="s">
        <v>715</v>
      </c>
      <c r="E205" s="180">
        <v>8016.79</v>
      </c>
      <c r="F205" s="57"/>
    </row>
    <row r="206" spans="1:6">
      <c r="A206" s="57"/>
      <c r="B206" s="108" t="s">
        <v>500</v>
      </c>
      <c r="C206" s="108" t="s">
        <v>522</v>
      </c>
      <c r="D206" s="108" t="s">
        <v>716</v>
      </c>
      <c r="E206" s="180">
        <v>5339.9</v>
      </c>
      <c r="F206" s="57"/>
    </row>
    <row r="207" spans="1:6">
      <c r="A207" s="57"/>
      <c r="B207" s="108" t="s">
        <v>528</v>
      </c>
      <c r="C207" s="108" t="s">
        <v>520</v>
      </c>
      <c r="D207" s="108" t="s">
        <v>717</v>
      </c>
      <c r="E207" s="180">
        <v>3121.84</v>
      </c>
      <c r="F207" s="57"/>
    </row>
    <row r="208" spans="1:6">
      <c r="A208" s="57"/>
      <c r="B208" s="108" t="s">
        <v>510</v>
      </c>
      <c r="C208" s="108" t="s">
        <v>505</v>
      </c>
      <c r="D208" s="108" t="s">
        <v>718</v>
      </c>
      <c r="E208" s="180">
        <v>9828.59</v>
      </c>
      <c r="F208" s="57"/>
    </row>
    <row r="209" spans="1:6">
      <c r="A209" s="57"/>
      <c r="B209" s="108" t="s">
        <v>500</v>
      </c>
      <c r="C209" s="108" t="s">
        <v>511</v>
      </c>
      <c r="D209" s="108" t="s">
        <v>719</v>
      </c>
      <c r="E209" s="180">
        <v>4573.99</v>
      </c>
      <c r="F209" s="57"/>
    </row>
    <row r="210" spans="1:6">
      <c r="A210" s="57"/>
      <c r="B210" s="108" t="s">
        <v>528</v>
      </c>
      <c r="C210" s="108" t="s">
        <v>530</v>
      </c>
      <c r="D210" s="108" t="s">
        <v>720</v>
      </c>
      <c r="E210" s="180">
        <v>8434.3700000000008</v>
      </c>
      <c r="F210" s="57"/>
    </row>
    <row r="211" spans="1:6">
      <c r="A211" s="57"/>
      <c r="B211" s="108" t="s">
        <v>404</v>
      </c>
      <c r="C211" s="108" t="s">
        <v>505</v>
      </c>
      <c r="D211" s="108" t="s">
        <v>721</v>
      </c>
      <c r="E211" s="180">
        <v>3560.96</v>
      </c>
      <c r="F211" s="57"/>
    </row>
    <row r="212" spans="1:6">
      <c r="A212" s="57"/>
      <c r="B212" s="108" t="s">
        <v>528</v>
      </c>
      <c r="C212" s="108" t="s">
        <v>562</v>
      </c>
      <c r="D212" s="108" t="s">
        <v>722</v>
      </c>
      <c r="E212" s="180">
        <v>895.01</v>
      </c>
      <c r="F212" s="57"/>
    </row>
    <row r="213" spans="1:6">
      <c r="A213" s="57"/>
      <c r="B213" s="108" t="s">
        <v>507</v>
      </c>
      <c r="C213" s="108" t="s">
        <v>537</v>
      </c>
      <c r="D213" s="108" t="s">
        <v>723</v>
      </c>
      <c r="E213" s="180">
        <v>9987.66</v>
      </c>
      <c r="F213" s="57"/>
    </row>
    <row r="214" spans="1:6">
      <c r="A214" s="57"/>
      <c r="B214" s="108" t="s">
        <v>528</v>
      </c>
      <c r="C214" s="108" t="s">
        <v>537</v>
      </c>
      <c r="D214" s="108" t="s">
        <v>724</v>
      </c>
      <c r="E214" s="180">
        <v>4052.52</v>
      </c>
      <c r="F214" s="57"/>
    </row>
    <row r="215" spans="1:6">
      <c r="A215" s="57"/>
      <c r="B215" s="108" t="s">
        <v>510</v>
      </c>
      <c r="C215" s="108" t="s">
        <v>535</v>
      </c>
      <c r="D215" s="108" t="s">
        <v>725</v>
      </c>
      <c r="E215" s="180">
        <v>6958.42</v>
      </c>
      <c r="F215" s="57"/>
    </row>
    <row r="216" spans="1:6">
      <c r="A216" s="57"/>
      <c r="B216" s="108" t="s">
        <v>507</v>
      </c>
      <c r="C216" s="108" t="s">
        <v>520</v>
      </c>
      <c r="D216" s="108" t="s">
        <v>726</v>
      </c>
      <c r="E216" s="180">
        <v>7985.24</v>
      </c>
      <c r="F216" s="57"/>
    </row>
    <row r="217" spans="1:6">
      <c r="A217" s="57"/>
      <c r="B217" s="108" t="s">
        <v>528</v>
      </c>
      <c r="C217" s="108" t="s">
        <v>562</v>
      </c>
      <c r="D217" s="108" t="s">
        <v>727</v>
      </c>
      <c r="E217" s="180">
        <v>6599.38</v>
      </c>
      <c r="F217" s="57"/>
    </row>
    <row r="218" spans="1:6">
      <c r="A218" s="57"/>
      <c r="B218" s="108" t="s">
        <v>504</v>
      </c>
      <c r="C218" s="108" t="s">
        <v>511</v>
      </c>
      <c r="D218" s="108" t="s">
        <v>728</v>
      </c>
      <c r="E218" s="180">
        <v>1092.32</v>
      </c>
      <c r="F218" s="57"/>
    </row>
    <row r="219" spans="1:6">
      <c r="A219" s="57"/>
      <c r="B219" s="108" t="s">
        <v>500</v>
      </c>
      <c r="C219" s="108" t="s">
        <v>535</v>
      </c>
      <c r="D219" s="108" t="s">
        <v>729</v>
      </c>
      <c r="E219" s="180">
        <v>6431.9</v>
      </c>
      <c r="F219" s="57"/>
    </row>
    <row r="220" spans="1:6">
      <c r="A220" s="57"/>
      <c r="B220" s="108" t="s">
        <v>510</v>
      </c>
      <c r="C220" s="108" t="s">
        <v>498</v>
      </c>
      <c r="D220" s="108" t="s">
        <v>730</v>
      </c>
      <c r="E220" s="180">
        <v>3353.19</v>
      </c>
      <c r="F220" s="57"/>
    </row>
    <row r="221" spans="1:6">
      <c r="A221" s="57"/>
      <c r="B221" s="108" t="s">
        <v>404</v>
      </c>
      <c r="C221" s="108" t="s">
        <v>535</v>
      </c>
      <c r="D221" s="108" t="s">
        <v>731</v>
      </c>
      <c r="E221" s="180">
        <v>1643.02</v>
      </c>
      <c r="F221" s="57"/>
    </row>
    <row r="222" spans="1:6">
      <c r="A222" s="57"/>
      <c r="B222" s="108" t="s">
        <v>504</v>
      </c>
      <c r="C222" s="108" t="s">
        <v>501</v>
      </c>
      <c r="D222" s="108" t="s">
        <v>732</v>
      </c>
      <c r="E222" s="180">
        <v>2779.7</v>
      </c>
      <c r="F222" s="57"/>
    </row>
    <row r="223" spans="1:6">
      <c r="A223" s="57"/>
      <c r="B223" s="108" t="s">
        <v>507</v>
      </c>
      <c r="C223" s="108" t="s">
        <v>515</v>
      </c>
      <c r="D223" s="108" t="s">
        <v>733</v>
      </c>
      <c r="E223" s="180">
        <v>2053.87</v>
      </c>
      <c r="F223" s="57"/>
    </row>
    <row r="224" spans="1:6">
      <c r="A224" s="57"/>
      <c r="B224" s="108" t="s">
        <v>510</v>
      </c>
      <c r="C224" s="108" t="s">
        <v>520</v>
      </c>
      <c r="D224" s="108" t="s">
        <v>734</v>
      </c>
      <c r="E224" s="180">
        <v>9300.25</v>
      </c>
      <c r="F224" s="57"/>
    </row>
    <row r="225" spans="1:6">
      <c r="A225" s="57"/>
      <c r="B225" s="108" t="s">
        <v>526</v>
      </c>
      <c r="C225" s="108" t="s">
        <v>505</v>
      </c>
      <c r="D225" s="108" t="s">
        <v>735</v>
      </c>
      <c r="E225" s="180">
        <v>3255.35</v>
      </c>
      <c r="F225" s="57"/>
    </row>
    <row r="226" spans="1:6">
      <c r="A226" s="57"/>
      <c r="B226" s="108" t="s">
        <v>500</v>
      </c>
      <c r="C226" s="108" t="s">
        <v>501</v>
      </c>
      <c r="D226" s="108" t="s">
        <v>736</v>
      </c>
      <c r="E226" s="180">
        <v>4003.61</v>
      </c>
      <c r="F226" s="57"/>
    </row>
    <row r="227" spans="1:6">
      <c r="A227" s="57"/>
      <c r="B227" s="108" t="s">
        <v>500</v>
      </c>
      <c r="C227" s="108" t="s">
        <v>511</v>
      </c>
      <c r="D227" s="108" t="s">
        <v>737</v>
      </c>
      <c r="E227" s="180">
        <v>3079.77</v>
      </c>
      <c r="F227" s="57"/>
    </row>
    <row r="228" spans="1:6">
      <c r="A228" s="57"/>
      <c r="B228" s="108" t="s">
        <v>510</v>
      </c>
      <c r="C228" s="108" t="s">
        <v>520</v>
      </c>
      <c r="D228" s="108" t="s">
        <v>738</v>
      </c>
      <c r="E228" s="180">
        <v>193.88</v>
      </c>
      <c r="F228" s="57"/>
    </row>
    <row r="229" spans="1:6">
      <c r="A229" s="57"/>
      <c r="B229" s="108" t="s">
        <v>510</v>
      </c>
      <c r="C229" s="108" t="s">
        <v>522</v>
      </c>
      <c r="D229" s="108" t="s">
        <v>739</v>
      </c>
      <c r="E229" s="180">
        <v>3354.96</v>
      </c>
      <c r="F229" s="57"/>
    </row>
    <row r="230" spans="1:6">
      <c r="A230" s="57"/>
      <c r="B230" s="108" t="s">
        <v>504</v>
      </c>
      <c r="C230" s="108" t="s">
        <v>505</v>
      </c>
      <c r="D230" s="108" t="s">
        <v>740</v>
      </c>
      <c r="E230" s="180">
        <v>6821.94</v>
      </c>
      <c r="F230" s="57"/>
    </row>
    <row r="231" spans="1:6">
      <c r="A231" s="57"/>
      <c r="B231" s="108" t="s">
        <v>507</v>
      </c>
      <c r="C231" s="108" t="s">
        <v>562</v>
      </c>
      <c r="D231" s="108" t="s">
        <v>741</v>
      </c>
      <c r="E231" s="180">
        <v>31.16</v>
      </c>
      <c r="F231" s="57"/>
    </row>
    <row r="232" spans="1:6">
      <c r="A232" s="57"/>
      <c r="B232" s="108" t="s">
        <v>497</v>
      </c>
      <c r="C232" s="108" t="s">
        <v>535</v>
      </c>
      <c r="D232" s="108" t="s">
        <v>742</v>
      </c>
      <c r="E232" s="180">
        <v>9179.0499999999993</v>
      </c>
      <c r="F232" s="57"/>
    </row>
    <row r="233" spans="1:6">
      <c r="A233" s="57"/>
      <c r="B233" s="108" t="s">
        <v>526</v>
      </c>
      <c r="C233" s="108" t="s">
        <v>498</v>
      </c>
      <c r="D233" s="108" t="s">
        <v>743</v>
      </c>
      <c r="E233" s="180">
        <v>3780.32</v>
      </c>
      <c r="F233" s="57"/>
    </row>
    <row r="234" spans="1:6">
      <c r="A234" s="57"/>
      <c r="B234" s="108" t="s">
        <v>497</v>
      </c>
      <c r="C234" s="108" t="s">
        <v>524</v>
      </c>
      <c r="D234" s="108" t="s">
        <v>744</v>
      </c>
      <c r="E234" s="180">
        <v>7357.93</v>
      </c>
      <c r="F234" s="57"/>
    </row>
    <row r="235" spans="1:6">
      <c r="A235" s="57"/>
      <c r="B235" s="108" t="s">
        <v>526</v>
      </c>
      <c r="C235" s="108" t="s">
        <v>562</v>
      </c>
      <c r="D235" s="108" t="s">
        <v>745</v>
      </c>
      <c r="E235" s="180">
        <v>9138.0400000000009</v>
      </c>
      <c r="F235" s="57"/>
    </row>
    <row r="236" spans="1:6">
      <c r="A236" s="57"/>
      <c r="B236" s="108" t="s">
        <v>500</v>
      </c>
      <c r="C236" s="108" t="s">
        <v>535</v>
      </c>
      <c r="D236" s="108" t="s">
        <v>746</v>
      </c>
      <c r="E236" s="180">
        <v>4852.0200000000004</v>
      </c>
      <c r="F236" s="57"/>
    </row>
    <row r="237" spans="1:6">
      <c r="A237" s="57"/>
      <c r="B237" s="108" t="s">
        <v>504</v>
      </c>
      <c r="C237" s="108" t="s">
        <v>537</v>
      </c>
      <c r="D237" s="108" t="s">
        <v>747</v>
      </c>
      <c r="E237" s="180">
        <v>8292.86</v>
      </c>
      <c r="F237" s="57"/>
    </row>
    <row r="238" spans="1:6">
      <c r="A238" s="57"/>
      <c r="B238" s="108" t="s">
        <v>528</v>
      </c>
      <c r="C238" s="108" t="s">
        <v>562</v>
      </c>
      <c r="D238" s="108" t="s">
        <v>748</v>
      </c>
      <c r="E238" s="180">
        <v>8701.64</v>
      </c>
      <c r="F238" s="57"/>
    </row>
    <row r="239" spans="1:6">
      <c r="A239" s="57"/>
      <c r="B239" s="108" t="s">
        <v>404</v>
      </c>
      <c r="C239" s="108" t="s">
        <v>508</v>
      </c>
      <c r="D239" s="108" t="s">
        <v>749</v>
      </c>
      <c r="E239" s="180">
        <v>6800.55</v>
      </c>
      <c r="F239" s="57"/>
    </row>
    <row r="240" spans="1:6">
      <c r="A240" s="57"/>
      <c r="B240" s="108" t="s">
        <v>500</v>
      </c>
      <c r="C240" s="108" t="s">
        <v>535</v>
      </c>
      <c r="D240" s="108" t="s">
        <v>750</v>
      </c>
      <c r="E240" s="180">
        <v>1739.09</v>
      </c>
      <c r="F240" s="57"/>
    </row>
    <row r="241" spans="1:6">
      <c r="A241" s="57"/>
      <c r="B241" s="108" t="s">
        <v>500</v>
      </c>
      <c r="C241" s="108" t="s">
        <v>501</v>
      </c>
      <c r="D241" s="108" t="s">
        <v>751</v>
      </c>
      <c r="E241" s="180">
        <v>1591.29</v>
      </c>
      <c r="F241" s="57"/>
    </row>
    <row r="242" spans="1:6">
      <c r="A242" s="57"/>
      <c r="B242" s="108" t="s">
        <v>404</v>
      </c>
      <c r="C242" s="108" t="s">
        <v>569</v>
      </c>
      <c r="D242" s="108" t="s">
        <v>752</v>
      </c>
      <c r="E242" s="180">
        <v>4564.54</v>
      </c>
      <c r="F242" s="57"/>
    </row>
    <row r="243" spans="1:6">
      <c r="A243" s="57"/>
      <c r="B243" s="108" t="s">
        <v>504</v>
      </c>
      <c r="C243" s="108" t="s">
        <v>511</v>
      </c>
      <c r="D243" s="108" t="s">
        <v>753</v>
      </c>
      <c r="E243" s="180">
        <v>1865.47</v>
      </c>
      <c r="F243" s="57"/>
    </row>
    <row r="244" spans="1:6">
      <c r="A244" s="57"/>
      <c r="B244" s="108" t="s">
        <v>497</v>
      </c>
      <c r="C244" s="108" t="s">
        <v>535</v>
      </c>
      <c r="D244" s="108" t="s">
        <v>754</v>
      </c>
      <c r="E244" s="180">
        <v>7327.87</v>
      </c>
      <c r="F244" s="57"/>
    </row>
    <row r="245" spans="1:6">
      <c r="A245" s="57"/>
      <c r="B245" s="108" t="s">
        <v>528</v>
      </c>
      <c r="C245" s="108" t="s">
        <v>537</v>
      </c>
      <c r="D245" s="108" t="s">
        <v>755</v>
      </c>
      <c r="E245" s="180">
        <v>8208.26</v>
      </c>
      <c r="F245" s="57"/>
    </row>
    <row r="246" spans="1:6">
      <c r="A246" s="57"/>
      <c r="B246" s="108" t="s">
        <v>526</v>
      </c>
      <c r="C246" s="108" t="s">
        <v>530</v>
      </c>
      <c r="D246" s="108" t="s">
        <v>756</v>
      </c>
      <c r="E246" s="180">
        <v>7500.29</v>
      </c>
      <c r="F246" s="57"/>
    </row>
    <row r="247" spans="1:6">
      <c r="A247" s="57"/>
      <c r="B247" s="108" t="s">
        <v>497</v>
      </c>
      <c r="C247" s="108" t="s">
        <v>520</v>
      </c>
      <c r="D247" s="108" t="s">
        <v>757</v>
      </c>
      <c r="E247" s="180">
        <v>8354.92</v>
      </c>
      <c r="F247" s="57"/>
    </row>
    <row r="248" spans="1:6">
      <c r="A248" s="57"/>
      <c r="B248" s="108" t="s">
        <v>526</v>
      </c>
      <c r="C248" s="108" t="s">
        <v>520</v>
      </c>
      <c r="D248" s="108" t="s">
        <v>758</v>
      </c>
      <c r="E248" s="180">
        <v>7298.86</v>
      </c>
      <c r="F248" s="57"/>
    </row>
    <row r="249" spans="1:6">
      <c r="A249" s="57"/>
      <c r="B249" s="108" t="s">
        <v>510</v>
      </c>
      <c r="C249" s="108" t="s">
        <v>515</v>
      </c>
      <c r="D249" s="108" t="s">
        <v>759</v>
      </c>
      <c r="E249" s="180">
        <v>2742.16</v>
      </c>
      <c r="F249" s="57"/>
    </row>
    <row r="250" spans="1:6">
      <c r="A250" s="57"/>
      <c r="B250" s="108" t="s">
        <v>500</v>
      </c>
      <c r="C250" s="108" t="s">
        <v>520</v>
      </c>
      <c r="D250" s="108" t="s">
        <v>760</v>
      </c>
      <c r="E250" s="180">
        <v>4898.8100000000004</v>
      </c>
      <c r="F250" s="57"/>
    </row>
    <row r="251" spans="1:6">
      <c r="A251" s="57"/>
      <c r="B251" s="108" t="s">
        <v>526</v>
      </c>
      <c r="C251" s="108" t="s">
        <v>562</v>
      </c>
      <c r="D251" s="108" t="s">
        <v>761</v>
      </c>
      <c r="E251" s="180">
        <v>7382.7</v>
      </c>
      <c r="F251" s="57"/>
    </row>
    <row r="252" spans="1:6">
      <c r="A252" s="57"/>
      <c r="B252" s="108" t="s">
        <v>507</v>
      </c>
      <c r="C252" s="108" t="s">
        <v>535</v>
      </c>
      <c r="D252" s="108" t="s">
        <v>762</v>
      </c>
      <c r="E252" s="180">
        <v>366.74</v>
      </c>
      <c r="F252" s="57"/>
    </row>
    <row r="253" spans="1:6">
      <c r="A253" s="57"/>
      <c r="B253" s="108" t="s">
        <v>500</v>
      </c>
      <c r="C253" s="108" t="s">
        <v>508</v>
      </c>
      <c r="D253" s="108" t="s">
        <v>763</v>
      </c>
      <c r="E253" s="180">
        <v>5014.6499999999996</v>
      </c>
      <c r="F253" s="57"/>
    </row>
    <row r="254" spans="1:6">
      <c r="A254" s="57"/>
      <c r="B254" s="108" t="s">
        <v>404</v>
      </c>
      <c r="C254" s="108" t="s">
        <v>535</v>
      </c>
      <c r="D254" s="108" t="s">
        <v>764</v>
      </c>
      <c r="E254" s="180">
        <v>1296.23</v>
      </c>
      <c r="F254" s="57"/>
    </row>
    <row r="255" spans="1:6">
      <c r="A255" s="57"/>
      <c r="B255" s="108" t="s">
        <v>500</v>
      </c>
      <c r="C255" s="108" t="s">
        <v>530</v>
      </c>
      <c r="D255" s="108" t="s">
        <v>765</v>
      </c>
      <c r="E255" s="180">
        <v>5430.3</v>
      </c>
      <c r="F255" s="57"/>
    </row>
    <row r="256" spans="1:6">
      <c r="A256" s="57"/>
      <c r="B256" s="108" t="s">
        <v>500</v>
      </c>
      <c r="C256" s="108" t="s">
        <v>501</v>
      </c>
      <c r="D256" s="108" t="s">
        <v>766</v>
      </c>
      <c r="E256" s="180">
        <v>1393.96</v>
      </c>
      <c r="F256" s="57"/>
    </row>
    <row r="257" spans="1:6">
      <c r="A257" s="57"/>
      <c r="B257" s="108" t="s">
        <v>528</v>
      </c>
      <c r="C257" s="108" t="s">
        <v>505</v>
      </c>
      <c r="D257" s="108" t="s">
        <v>767</v>
      </c>
      <c r="E257" s="180">
        <v>8618.86</v>
      </c>
      <c r="F257" s="57"/>
    </row>
    <row r="258" spans="1:6">
      <c r="A258" s="57"/>
      <c r="B258" s="108" t="s">
        <v>500</v>
      </c>
      <c r="C258" s="108" t="s">
        <v>524</v>
      </c>
      <c r="D258" s="108" t="s">
        <v>768</v>
      </c>
      <c r="E258" s="180">
        <v>5596.1</v>
      </c>
      <c r="F258" s="57"/>
    </row>
    <row r="259" spans="1:6">
      <c r="A259" s="57"/>
      <c r="B259" s="108" t="s">
        <v>528</v>
      </c>
      <c r="C259" s="108" t="s">
        <v>508</v>
      </c>
      <c r="D259" s="108" t="s">
        <v>769</v>
      </c>
      <c r="E259" s="180">
        <v>8741.2999999999993</v>
      </c>
      <c r="F259" s="57"/>
    </row>
    <row r="260" spans="1:6">
      <c r="A260" s="57"/>
      <c r="B260" s="108" t="s">
        <v>507</v>
      </c>
      <c r="C260" s="108" t="s">
        <v>524</v>
      </c>
      <c r="D260" s="108" t="s">
        <v>770</v>
      </c>
      <c r="E260" s="180">
        <v>3165.34</v>
      </c>
      <c r="F260" s="57"/>
    </row>
    <row r="261" spans="1:6">
      <c r="A261" s="57"/>
      <c r="B261" s="108" t="s">
        <v>526</v>
      </c>
      <c r="C261" s="108" t="s">
        <v>535</v>
      </c>
      <c r="D261" s="108" t="s">
        <v>771</v>
      </c>
      <c r="E261" s="180">
        <v>2253.5700000000002</v>
      </c>
      <c r="F261" s="57"/>
    </row>
    <row r="262" spans="1:6">
      <c r="A262" s="57"/>
      <c r="B262" s="108" t="s">
        <v>500</v>
      </c>
      <c r="C262" s="108" t="s">
        <v>520</v>
      </c>
      <c r="D262" s="108" t="s">
        <v>772</v>
      </c>
      <c r="E262" s="180">
        <v>3626.74</v>
      </c>
      <c r="F262" s="57"/>
    </row>
    <row r="263" spans="1:6">
      <c r="A263" s="57"/>
      <c r="B263" s="108" t="s">
        <v>504</v>
      </c>
      <c r="C263" s="108" t="s">
        <v>524</v>
      </c>
      <c r="D263" s="108" t="s">
        <v>773</v>
      </c>
      <c r="E263" s="180">
        <v>2006.65</v>
      </c>
      <c r="F263" s="57"/>
    </row>
    <row r="264" spans="1:6">
      <c r="A264" s="57"/>
      <c r="B264" s="108" t="s">
        <v>500</v>
      </c>
      <c r="C264" s="108" t="s">
        <v>535</v>
      </c>
      <c r="D264" s="108" t="s">
        <v>518</v>
      </c>
      <c r="E264" s="180">
        <v>2658.5</v>
      </c>
      <c r="F264" s="57"/>
    </row>
    <row r="265" spans="1:6">
      <c r="A265" s="57"/>
      <c r="B265" s="108" t="s">
        <v>504</v>
      </c>
      <c r="C265" s="108" t="s">
        <v>537</v>
      </c>
      <c r="D265" s="108" t="s">
        <v>774</v>
      </c>
      <c r="E265" s="180">
        <v>4518.8599999999997</v>
      </c>
      <c r="F265" s="57"/>
    </row>
    <row r="266" spans="1:6">
      <c r="A266" s="57"/>
      <c r="B266" s="108" t="s">
        <v>500</v>
      </c>
      <c r="C266" s="108" t="s">
        <v>530</v>
      </c>
      <c r="D266" s="108" t="s">
        <v>775</v>
      </c>
      <c r="E266" s="180">
        <v>6123.43</v>
      </c>
      <c r="F266" s="57"/>
    </row>
    <row r="267" spans="1:6">
      <c r="A267" s="57"/>
      <c r="B267" s="108" t="s">
        <v>504</v>
      </c>
      <c r="C267" s="108" t="s">
        <v>511</v>
      </c>
      <c r="D267" s="108" t="s">
        <v>776</v>
      </c>
      <c r="E267" s="180">
        <v>7226.23</v>
      </c>
      <c r="F267" s="57"/>
    </row>
    <row r="268" spans="1:6">
      <c r="A268" s="57"/>
      <c r="B268" s="108" t="s">
        <v>500</v>
      </c>
      <c r="C268" s="108" t="s">
        <v>520</v>
      </c>
      <c r="D268" s="108" t="s">
        <v>777</v>
      </c>
      <c r="E268" s="180">
        <v>2737.33</v>
      </c>
      <c r="F268" s="57"/>
    </row>
    <row r="269" spans="1:6">
      <c r="A269" s="57"/>
      <c r="B269" s="108" t="s">
        <v>507</v>
      </c>
      <c r="C269" s="108" t="s">
        <v>530</v>
      </c>
      <c r="D269" s="108" t="s">
        <v>778</v>
      </c>
      <c r="E269" s="180">
        <v>5634.31</v>
      </c>
      <c r="F269" s="57"/>
    </row>
    <row r="270" spans="1:6">
      <c r="A270" s="57"/>
      <c r="B270" s="108" t="s">
        <v>510</v>
      </c>
      <c r="C270" s="108" t="s">
        <v>520</v>
      </c>
      <c r="D270" s="108" t="s">
        <v>779</v>
      </c>
      <c r="E270" s="180">
        <v>7390.4</v>
      </c>
      <c r="F270" s="57"/>
    </row>
    <row r="271" spans="1:6">
      <c r="A271" s="57"/>
      <c r="B271" s="108" t="s">
        <v>504</v>
      </c>
      <c r="C271" s="108" t="s">
        <v>569</v>
      </c>
      <c r="D271" s="108" t="s">
        <v>780</v>
      </c>
      <c r="E271" s="180">
        <v>9565.67</v>
      </c>
      <c r="F271" s="57"/>
    </row>
    <row r="272" spans="1:6">
      <c r="A272" s="57"/>
      <c r="B272" s="108" t="s">
        <v>504</v>
      </c>
      <c r="C272" s="108" t="s">
        <v>537</v>
      </c>
      <c r="D272" s="108" t="s">
        <v>781</v>
      </c>
      <c r="E272" s="180">
        <v>6260.94</v>
      </c>
      <c r="F272" s="57"/>
    </row>
    <row r="273" spans="1:6">
      <c r="A273" s="57"/>
      <c r="B273" s="108" t="s">
        <v>526</v>
      </c>
      <c r="C273" s="108" t="s">
        <v>535</v>
      </c>
      <c r="D273" s="108" t="s">
        <v>782</v>
      </c>
      <c r="E273" s="180">
        <v>4919.93</v>
      </c>
      <c r="F273" s="57"/>
    </row>
    <row r="274" spans="1:6">
      <c r="A274" s="57"/>
      <c r="B274" s="108" t="s">
        <v>504</v>
      </c>
      <c r="C274" s="108" t="s">
        <v>508</v>
      </c>
      <c r="D274" s="108" t="s">
        <v>783</v>
      </c>
      <c r="E274" s="180">
        <v>7693.57</v>
      </c>
      <c r="F274" s="57"/>
    </row>
    <row r="275" spans="1:6">
      <c r="A275" s="57"/>
      <c r="B275" s="108" t="s">
        <v>404</v>
      </c>
      <c r="C275" s="108" t="s">
        <v>530</v>
      </c>
      <c r="D275" s="108" t="s">
        <v>784</v>
      </c>
      <c r="E275" s="180">
        <v>7254.79</v>
      </c>
      <c r="F275" s="57"/>
    </row>
    <row r="276" spans="1:6">
      <c r="A276" s="57"/>
      <c r="B276" s="108" t="s">
        <v>526</v>
      </c>
      <c r="C276" s="108" t="s">
        <v>537</v>
      </c>
      <c r="D276" s="108" t="s">
        <v>785</v>
      </c>
      <c r="E276" s="180">
        <v>6638.17</v>
      </c>
      <c r="F276" s="57"/>
    </row>
    <row r="277" spans="1:6">
      <c r="A277" s="57"/>
      <c r="B277" s="108" t="s">
        <v>510</v>
      </c>
      <c r="C277" s="108" t="s">
        <v>498</v>
      </c>
      <c r="D277" s="108" t="s">
        <v>786</v>
      </c>
      <c r="E277" s="180">
        <v>9189.5499999999993</v>
      </c>
      <c r="F277" s="57"/>
    </row>
    <row r="278" spans="1:6">
      <c r="A278" s="57"/>
      <c r="B278" s="108" t="s">
        <v>500</v>
      </c>
      <c r="C278" s="108" t="s">
        <v>515</v>
      </c>
      <c r="D278" s="108" t="s">
        <v>787</v>
      </c>
      <c r="E278" s="180">
        <v>7138.73</v>
      </c>
      <c r="F278" s="57"/>
    </row>
    <row r="279" spans="1:6">
      <c r="A279" s="57"/>
      <c r="B279" s="108" t="s">
        <v>500</v>
      </c>
      <c r="C279" s="108" t="s">
        <v>562</v>
      </c>
      <c r="D279" s="108" t="s">
        <v>788</v>
      </c>
      <c r="E279" s="180">
        <v>2928.08</v>
      </c>
      <c r="F279" s="57"/>
    </row>
    <row r="280" spans="1:6">
      <c r="A280" s="57"/>
      <c r="B280" s="108" t="s">
        <v>504</v>
      </c>
      <c r="C280" s="108" t="s">
        <v>515</v>
      </c>
      <c r="D280" s="108" t="s">
        <v>789</v>
      </c>
      <c r="E280" s="180">
        <v>6994.77</v>
      </c>
      <c r="F280" s="57"/>
    </row>
    <row r="281" spans="1:6">
      <c r="A281" s="57"/>
      <c r="B281" s="108" t="s">
        <v>500</v>
      </c>
      <c r="C281" s="108" t="s">
        <v>508</v>
      </c>
      <c r="D281" s="108" t="s">
        <v>790</v>
      </c>
      <c r="E281" s="180">
        <v>1167.78</v>
      </c>
      <c r="F281" s="57"/>
    </row>
    <row r="282" spans="1:6">
      <c r="A282" s="57"/>
      <c r="B282" s="108" t="s">
        <v>500</v>
      </c>
      <c r="C282" s="108" t="s">
        <v>537</v>
      </c>
      <c r="D282" s="108" t="s">
        <v>791</v>
      </c>
      <c r="E282" s="180">
        <v>2976.06</v>
      </c>
      <c r="F282" s="57"/>
    </row>
    <row r="283" spans="1:6">
      <c r="A283" s="57"/>
      <c r="B283" s="108" t="s">
        <v>500</v>
      </c>
      <c r="C283" s="108" t="s">
        <v>537</v>
      </c>
      <c r="D283" s="108" t="s">
        <v>792</v>
      </c>
      <c r="E283" s="180">
        <v>3382.93</v>
      </c>
      <c r="F283" s="57"/>
    </row>
    <row r="284" spans="1:6">
      <c r="A284" s="57"/>
      <c r="B284" s="108" t="s">
        <v>500</v>
      </c>
      <c r="C284" s="108" t="s">
        <v>520</v>
      </c>
      <c r="D284" s="108" t="s">
        <v>793</v>
      </c>
      <c r="E284" s="180">
        <v>1115.73</v>
      </c>
      <c r="F284" s="57"/>
    </row>
    <row r="285" spans="1:6">
      <c r="A285" s="57"/>
      <c r="B285" s="108" t="s">
        <v>528</v>
      </c>
      <c r="C285" s="108" t="s">
        <v>511</v>
      </c>
      <c r="D285" s="108" t="s">
        <v>794</v>
      </c>
      <c r="E285" s="180">
        <v>284.87</v>
      </c>
      <c r="F285" s="57"/>
    </row>
    <row r="286" spans="1:6">
      <c r="A286" s="57"/>
      <c r="B286" s="108" t="s">
        <v>528</v>
      </c>
      <c r="C286" s="108" t="s">
        <v>501</v>
      </c>
      <c r="D286" s="108" t="s">
        <v>795</v>
      </c>
      <c r="E286" s="180">
        <v>5023.18</v>
      </c>
      <c r="F286" s="57"/>
    </row>
    <row r="287" spans="1:6">
      <c r="A287" s="57"/>
      <c r="B287" s="108" t="s">
        <v>510</v>
      </c>
      <c r="C287" s="108" t="s">
        <v>524</v>
      </c>
      <c r="D287" s="108" t="s">
        <v>796</v>
      </c>
      <c r="E287" s="180">
        <v>2024.27</v>
      </c>
      <c r="F287" s="57"/>
    </row>
    <row r="288" spans="1:6">
      <c r="A288" s="57"/>
      <c r="B288" s="108" t="s">
        <v>504</v>
      </c>
      <c r="C288" s="108" t="s">
        <v>520</v>
      </c>
      <c r="D288" s="108" t="s">
        <v>797</v>
      </c>
      <c r="E288" s="180">
        <v>3792.31</v>
      </c>
      <c r="F288" s="57"/>
    </row>
    <row r="289" spans="1:6">
      <c r="A289" s="57"/>
      <c r="B289" s="108" t="s">
        <v>500</v>
      </c>
      <c r="C289" s="108" t="s">
        <v>515</v>
      </c>
      <c r="D289" s="108" t="s">
        <v>798</v>
      </c>
      <c r="E289" s="180">
        <v>4944.72</v>
      </c>
      <c r="F289" s="57"/>
    </row>
    <row r="290" spans="1:6">
      <c r="A290" s="57"/>
      <c r="B290" s="108" t="s">
        <v>500</v>
      </c>
      <c r="C290" s="108" t="s">
        <v>562</v>
      </c>
      <c r="D290" s="108" t="s">
        <v>799</v>
      </c>
      <c r="E290" s="180">
        <v>5669.16</v>
      </c>
      <c r="F290" s="57"/>
    </row>
    <row r="291" spans="1:6">
      <c r="A291" s="57"/>
      <c r="B291" s="108" t="s">
        <v>526</v>
      </c>
      <c r="C291" s="108" t="s">
        <v>505</v>
      </c>
      <c r="D291" s="108" t="s">
        <v>800</v>
      </c>
      <c r="E291" s="180">
        <v>9743.15</v>
      </c>
      <c r="F291" s="57"/>
    </row>
    <row r="292" spans="1:6">
      <c r="A292" s="57"/>
      <c r="B292" s="108" t="s">
        <v>404</v>
      </c>
      <c r="C292" s="108" t="s">
        <v>530</v>
      </c>
      <c r="D292" s="108" t="s">
        <v>801</v>
      </c>
      <c r="E292" s="180">
        <v>3335.92</v>
      </c>
      <c r="F292" s="57"/>
    </row>
    <row r="293" spans="1:6">
      <c r="A293" s="57"/>
      <c r="B293" s="108" t="s">
        <v>528</v>
      </c>
      <c r="C293" s="108" t="s">
        <v>537</v>
      </c>
      <c r="D293" s="108" t="s">
        <v>802</v>
      </c>
      <c r="E293" s="180">
        <v>8921.14</v>
      </c>
      <c r="F293" s="57"/>
    </row>
    <row r="294" spans="1:6">
      <c r="A294" s="57"/>
      <c r="B294" s="108" t="s">
        <v>497</v>
      </c>
      <c r="C294" s="108" t="s">
        <v>535</v>
      </c>
      <c r="D294" s="108" t="s">
        <v>803</v>
      </c>
      <c r="E294" s="180">
        <v>9754.1299999999992</v>
      </c>
      <c r="F294" s="57"/>
    </row>
    <row r="295" spans="1:6">
      <c r="A295" s="57"/>
      <c r="B295" s="108" t="s">
        <v>404</v>
      </c>
      <c r="C295" s="108" t="s">
        <v>515</v>
      </c>
      <c r="D295" s="108" t="s">
        <v>804</v>
      </c>
      <c r="E295" s="180">
        <v>1204.76</v>
      </c>
      <c r="F295" s="57"/>
    </row>
    <row r="296" spans="1:6">
      <c r="A296" s="57"/>
      <c r="B296" s="108" t="s">
        <v>500</v>
      </c>
      <c r="C296" s="108" t="s">
        <v>505</v>
      </c>
      <c r="D296" s="108" t="s">
        <v>805</v>
      </c>
      <c r="E296" s="180">
        <v>5923.09</v>
      </c>
      <c r="F296" s="57"/>
    </row>
    <row r="297" spans="1:6">
      <c r="A297" s="57"/>
      <c r="B297" s="108" t="s">
        <v>510</v>
      </c>
      <c r="C297" s="108" t="s">
        <v>562</v>
      </c>
      <c r="D297" s="108" t="s">
        <v>806</v>
      </c>
      <c r="E297" s="180">
        <v>5252.67</v>
      </c>
      <c r="F297" s="57"/>
    </row>
    <row r="298" spans="1:6">
      <c r="A298" s="57"/>
      <c r="B298" s="108" t="s">
        <v>504</v>
      </c>
      <c r="C298" s="108" t="s">
        <v>511</v>
      </c>
      <c r="D298" s="108" t="s">
        <v>807</v>
      </c>
      <c r="E298" s="180">
        <v>7617.85</v>
      </c>
      <c r="F298" s="57"/>
    </row>
    <row r="299" spans="1:6">
      <c r="A299" s="57"/>
      <c r="B299" s="108" t="s">
        <v>507</v>
      </c>
      <c r="C299" s="108" t="s">
        <v>508</v>
      </c>
      <c r="D299" s="108" t="s">
        <v>808</v>
      </c>
      <c r="E299" s="180">
        <v>9094.08</v>
      </c>
      <c r="F299" s="57"/>
    </row>
    <row r="300" spans="1:6">
      <c r="A300" s="57"/>
      <c r="B300" s="108" t="s">
        <v>497</v>
      </c>
      <c r="C300" s="108" t="s">
        <v>562</v>
      </c>
      <c r="D300" s="108" t="s">
        <v>809</v>
      </c>
      <c r="E300" s="180">
        <v>6111.62</v>
      </c>
      <c r="F300" s="57"/>
    </row>
    <row r="301" spans="1:6">
      <c r="A301" s="57"/>
      <c r="B301" s="108" t="s">
        <v>504</v>
      </c>
      <c r="C301" s="108" t="s">
        <v>515</v>
      </c>
      <c r="D301" s="108" t="s">
        <v>810</v>
      </c>
      <c r="E301" s="180">
        <v>1487.26</v>
      </c>
      <c r="F301" s="57"/>
    </row>
    <row r="302" spans="1:6">
      <c r="A302" s="57"/>
      <c r="B302" s="108" t="s">
        <v>507</v>
      </c>
      <c r="C302" s="108" t="s">
        <v>535</v>
      </c>
      <c r="D302" s="108" t="s">
        <v>811</v>
      </c>
      <c r="E302" s="180">
        <v>4284.88</v>
      </c>
      <c r="F302" s="57"/>
    </row>
    <row r="303" spans="1:6">
      <c r="A303" s="57"/>
      <c r="B303" s="108" t="s">
        <v>404</v>
      </c>
      <c r="C303" s="108" t="s">
        <v>522</v>
      </c>
      <c r="D303" s="108" t="s">
        <v>812</v>
      </c>
      <c r="E303" s="180">
        <v>1149.56</v>
      </c>
      <c r="F303" s="57"/>
    </row>
    <row r="304" spans="1:6">
      <c r="A304" s="57"/>
      <c r="B304" s="108" t="s">
        <v>497</v>
      </c>
      <c r="C304" s="108" t="s">
        <v>530</v>
      </c>
      <c r="D304" s="108" t="s">
        <v>813</v>
      </c>
      <c r="E304" s="180">
        <v>4334.01</v>
      </c>
      <c r="F304" s="57"/>
    </row>
    <row r="305" spans="1:6">
      <c r="A305" s="57"/>
      <c r="B305" s="108" t="s">
        <v>497</v>
      </c>
      <c r="C305" s="108" t="s">
        <v>520</v>
      </c>
      <c r="D305" s="108" t="s">
        <v>814</v>
      </c>
      <c r="E305" s="180">
        <v>5809.66</v>
      </c>
      <c r="F305" s="57"/>
    </row>
    <row r="306" spans="1:6">
      <c r="A306" s="57"/>
      <c r="B306" s="108" t="s">
        <v>404</v>
      </c>
      <c r="C306" s="108" t="s">
        <v>522</v>
      </c>
      <c r="D306" s="108" t="s">
        <v>815</v>
      </c>
      <c r="E306" s="180">
        <v>5850.92</v>
      </c>
      <c r="F306" s="57"/>
    </row>
    <row r="307" spans="1:6">
      <c r="A307" s="57"/>
      <c r="B307" s="108" t="s">
        <v>526</v>
      </c>
      <c r="C307" s="108" t="s">
        <v>562</v>
      </c>
      <c r="D307" s="108" t="s">
        <v>816</v>
      </c>
      <c r="E307" s="180">
        <v>9808.64</v>
      </c>
      <c r="F307" s="57"/>
    </row>
    <row r="308" spans="1:6">
      <c r="A308" s="57"/>
      <c r="B308" s="108" t="s">
        <v>404</v>
      </c>
      <c r="C308" s="108" t="s">
        <v>508</v>
      </c>
      <c r="D308" s="108" t="s">
        <v>817</v>
      </c>
      <c r="E308" s="180">
        <v>7493.55</v>
      </c>
      <c r="F308" s="57"/>
    </row>
    <row r="309" spans="1:6">
      <c r="A309" s="57"/>
      <c r="B309" s="108" t="s">
        <v>507</v>
      </c>
      <c r="C309" s="108" t="s">
        <v>520</v>
      </c>
      <c r="D309" s="108" t="s">
        <v>818</v>
      </c>
      <c r="E309" s="180">
        <v>8143.73</v>
      </c>
      <c r="F309" s="57"/>
    </row>
    <row r="310" spans="1:6">
      <c r="A310" s="57"/>
      <c r="B310" s="108" t="s">
        <v>510</v>
      </c>
      <c r="C310" s="108" t="s">
        <v>524</v>
      </c>
      <c r="D310" s="108" t="s">
        <v>819</v>
      </c>
      <c r="E310" s="180">
        <v>572.52</v>
      </c>
      <c r="F310" s="57"/>
    </row>
    <row r="311" spans="1:6">
      <c r="A311" s="57"/>
      <c r="B311" s="108" t="s">
        <v>507</v>
      </c>
      <c r="C311" s="108" t="s">
        <v>501</v>
      </c>
      <c r="D311" s="108" t="s">
        <v>820</v>
      </c>
      <c r="E311" s="180">
        <v>891.66</v>
      </c>
      <c r="F311" s="57"/>
    </row>
    <row r="312" spans="1:6">
      <c r="A312" s="57"/>
      <c r="B312" s="108" t="s">
        <v>404</v>
      </c>
      <c r="C312" s="108" t="s">
        <v>520</v>
      </c>
      <c r="D312" s="108" t="s">
        <v>821</v>
      </c>
      <c r="E312" s="180">
        <v>4800.24</v>
      </c>
      <c r="F312" s="57"/>
    </row>
    <row r="313" spans="1:6">
      <c r="A313" s="57"/>
      <c r="B313" s="108" t="s">
        <v>526</v>
      </c>
      <c r="C313" s="108" t="s">
        <v>511</v>
      </c>
      <c r="D313" s="108" t="s">
        <v>822</v>
      </c>
      <c r="E313" s="180">
        <v>8897.66</v>
      </c>
      <c r="F313" s="57"/>
    </row>
    <row r="314" spans="1:6">
      <c r="A314" s="57"/>
      <c r="B314" s="108" t="s">
        <v>510</v>
      </c>
      <c r="C314" s="108" t="s">
        <v>511</v>
      </c>
      <c r="D314" s="108" t="s">
        <v>823</v>
      </c>
      <c r="E314" s="180">
        <v>3954.5</v>
      </c>
      <c r="F314" s="57"/>
    </row>
    <row r="315" spans="1:6">
      <c r="A315" s="57"/>
      <c r="B315" s="108" t="s">
        <v>500</v>
      </c>
      <c r="C315" s="108" t="s">
        <v>511</v>
      </c>
      <c r="D315" s="108" t="s">
        <v>824</v>
      </c>
      <c r="E315" s="180">
        <v>763.51</v>
      </c>
      <c r="F315" s="57"/>
    </row>
    <row r="316" spans="1:6">
      <c r="A316" s="57"/>
      <c r="B316" s="108" t="s">
        <v>404</v>
      </c>
      <c r="C316" s="108" t="s">
        <v>569</v>
      </c>
      <c r="D316" s="108" t="s">
        <v>613</v>
      </c>
      <c r="E316" s="180">
        <v>4989.74</v>
      </c>
      <c r="F316" s="57"/>
    </row>
    <row r="317" spans="1:6">
      <c r="A317" s="57"/>
      <c r="B317" s="108" t="s">
        <v>510</v>
      </c>
      <c r="C317" s="108" t="s">
        <v>508</v>
      </c>
      <c r="D317" s="108" t="s">
        <v>825</v>
      </c>
      <c r="E317" s="180">
        <v>7710.23</v>
      </c>
      <c r="F317" s="57"/>
    </row>
    <row r="318" spans="1:6">
      <c r="A318" s="57"/>
      <c r="B318" s="108" t="s">
        <v>504</v>
      </c>
      <c r="C318" s="108" t="s">
        <v>520</v>
      </c>
      <c r="D318" s="108" t="s">
        <v>826</v>
      </c>
      <c r="E318" s="180">
        <v>903.34</v>
      </c>
      <c r="F318" s="57"/>
    </row>
    <row r="319" spans="1:6">
      <c r="A319" s="57"/>
      <c r="B319" s="108" t="s">
        <v>500</v>
      </c>
      <c r="C319" s="108" t="s">
        <v>535</v>
      </c>
      <c r="D319" s="108" t="s">
        <v>827</v>
      </c>
      <c r="E319" s="180">
        <v>6082.92</v>
      </c>
      <c r="F319" s="57"/>
    </row>
    <row r="320" spans="1:6">
      <c r="A320" s="57"/>
      <c r="B320" s="108" t="s">
        <v>497</v>
      </c>
      <c r="C320" s="108" t="s">
        <v>535</v>
      </c>
      <c r="D320" s="108" t="s">
        <v>828</v>
      </c>
      <c r="E320" s="180">
        <v>1773.42</v>
      </c>
      <c r="F320" s="57"/>
    </row>
    <row r="321" spans="1:6">
      <c r="A321" s="57"/>
      <c r="B321" s="108" t="s">
        <v>526</v>
      </c>
      <c r="C321" s="108" t="s">
        <v>501</v>
      </c>
      <c r="D321" s="108" t="s">
        <v>829</v>
      </c>
      <c r="E321" s="180">
        <v>6200.59</v>
      </c>
      <c r="F321" s="57"/>
    </row>
    <row r="322" spans="1:6">
      <c r="A322" s="57"/>
      <c r="B322" s="108" t="s">
        <v>528</v>
      </c>
      <c r="C322" s="108" t="s">
        <v>522</v>
      </c>
      <c r="D322" s="108" t="s">
        <v>830</v>
      </c>
      <c r="E322" s="180">
        <v>2759.63</v>
      </c>
      <c r="F322" s="57"/>
    </row>
    <row r="323" spans="1:6">
      <c r="A323" s="57"/>
      <c r="B323" s="108" t="s">
        <v>500</v>
      </c>
      <c r="C323" s="108" t="s">
        <v>537</v>
      </c>
      <c r="D323" s="108" t="s">
        <v>831</v>
      </c>
      <c r="E323" s="180">
        <v>9598.25</v>
      </c>
      <c r="F323" s="57"/>
    </row>
    <row r="324" spans="1:6">
      <c r="A324" s="57"/>
      <c r="B324" s="108" t="s">
        <v>404</v>
      </c>
      <c r="C324" s="108" t="s">
        <v>498</v>
      </c>
      <c r="D324" s="108" t="s">
        <v>832</v>
      </c>
      <c r="E324" s="180">
        <v>8120.63</v>
      </c>
      <c r="F324" s="57"/>
    </row>
    <row r="325" spans="1:6">
      <c r="A325" s="57"/>
      <c r="B325" s="108" t="s">
        <v>510</v>
      </c>
      <c r="C325" s="108" t="s">
        <v>522</v>
      </c>
      <c r="D325" s="108" t="s">
        <v>833</v>
      </c>
      <c r="E325" s="180">
        <v>8941.64</v>
      </c>
      <c r="F325" s="57"/>
    </row>
    <row r="326" spans="1:6">
      <c r="A326" s="57"/>
      <c r="B326" s="108" t="s">
        <v>528</v>
      </c>
      <c r="C326" s="108" t="s">
        <v>498</v>
      </c>
      <c r="D326" s="108" t="s">
        <v>834</v>
      </c>
      <c r="E326" s="180">
        <v>1240.3800000000001</v>
      </c>
      <c r="F326" s="57"/>
    </row>
    <row r="327" spans="1:6">
      <c r="A327" s="57"/>
      <c r="B327" s="108" t="s">
        <v>507</v>
      </c>
      <c r="C327" s="108" t="s">
        <v>530</v>
      </c>
      <c r="D327" s="108" t="s">
        <v>835</v>
      </c>
      <c r="E327" s="180">
        <v>6670.04</v>
      </c>
      <c r="F327" s="57"/>
    </row>
    <row r="328" spans="1:6">
      <c r="A328" s="57"/>
      <c r="B328" s="108" t="s">
        <v>507</v>
      </c>
      <c r="C328" s="108" t="s">
        <v>530</v>
      </c>
      <c r="D328" s="108" t="s">
        <v>836</v>
      </c>
      <c r="E328" s="180">
        <v>2634.81</v>
      </c>
      <c r="F328" s="57"/>
    </row>
    <row r="329" spans="1:6">
      <c r="A329" s="57"/>
      <c r="B329" s="108" t="s">
        <v>510</v>
      </c>
      <c r="C329" s="108" t="s">
        <v>505</v>
      </c>
      <c r="D329" s="108" t="s">
        <v>837</v>
      </c>
      <c r="E329" s="180">
        <v>9988.56</v>
      </c>
      <c r="F329" s="57"/>
    </row>
    <row r="330" spans="1:6">
      <c r="A330" s="57"/>
      <c r="B330" s="108" t="s">
        <v>404</v>
      </c>
      <c r="C330" s="108" t="s">
        <v>520</v>
      </c>
      <c r="D330" s="108" t="s">
        <v>838</v>
      </c>
      <c r="E330" s="180">
        <v>6195.41</v>
      </c>
      <c r="F330" s="57"/>
    </row>
    <row r="331" spans="1:6">
      <c r="A331" s="57"/>
      <c r="B331" s="108" t="s">
        <v>500</v>
      </c>
      <c r="C331" s="108" t="s">
        <v>520</v>
      </c>
      <c r="D331" s="108" t="s">
        <v>839</v>
      </c>
      <c r="E331" s="180">
        <v>9078.8700000000008</v>
      </c>
      <c r="F331" s="57"/>
    </row>
    <row r="332" spans="1:6">
      <c r="A332" s="57"/>
      <c r="B332" s="108" t="s">
        <v>507</v>
      </c>
      <c r="C332" s="108" t="s">
        <v>535</v>
      </c>
      <c r="D332" s="108" t="s">
        <v>840</v>
      </c>
      <c r="E332" s="180">
        <v>6273.43</v>
      </c>
      <c r="F332" s="57"/>
    </row>
    <row r="333" spans="1:6">
      <c r="A333" s="57"/>
      <c r="B333" s="108" t="s">
        <v>404</v>
      </c>
      <c r="C333" s="108" t="s">
        <v>501</v>
      </c>
      <c r="D333" s="108" t="s">
        <v>841</v>
      </c>
      <c r="E333" s="180">
        <v>1856.4</v>
      </c>
      <c r="F333" s="57"/>
    </row>
    <row r="334" spans="1:6">
      <c r="A334" s="57"/>
      <c r="B334" s="108" t="s">
        <v>510</v>
      </c>
      <c r="C334" s="108" t="s">
        <v>535</v>
      </c>
      <c r="D334" s="108" t="s">
        <v>842</v>
      </c>
      <c r="E334" s="180">
        <v>5877.92</v>
      </c>
      <c r="F334" s="57"/>
    </row>
    <row r="335" spans="1:6">
      <c r="A335" s="57"/>
      <c r="B335" s="108" t="s">
        <v>528</v>
      </c>
      <c r="C335" s="108" t="s">
        <v>498</v>
      </c>
      <c r="D335" s="108" t="s">
        <v>843</v>
      </c>
      <c r="E335" s="180">
        <v>254.34</v>
      </c>
      <c r="F335" s="57"/>
    </row>
    <row r="336" spans="1:6">
      <c r="A336" s="57"/>
      <c r="B336" s="108" t="s">
        <v>500</v>
      </c>
      <c r="C336" s="108" t="s">
        <v>505</v>
      </c>
      <c r="D336" s="108" t="s">
        <v>844</v>
      </c>
      <c r="E336" s="180">
        <v>126.25</v>
      </c>
      <c r="F336" s="57"/>
    </row>
    <row r="337" spans="1:6">
      <c r="A337" s="57"/>
      <c r="B337" s="108" t="s">
        <v>504</v>
      </c>
      <c r="C337" s="108" t="s">
        <v>501</v>
      </c>
      <c r="D337" s="108" t="s">
        <v>845</v>
      </c>
      <c r="E337" s="180">
        <v>1551.5</v>
      </c>
      <c r="F337" s="57"/>
    </row>
    <row r="338" spans="1:6">
      <c r="A338" s="57"/>
      <c r="B338" s="108" t="s">
        <v>507</v>
      </c>
      <c r="C338" s="108" t="s">
        <v>535</v>
      </c>
      <c r="D338" s="108" t="s">
        <v>846</v>
      </c>
      <c r="E338" s="180">
        <v>9735.25</v>
      </c>
      <c r="F338" s="57"/>
    </row>
    <row r="339" spans="1:6">
      <c r="A339" s="57"/>
      <c r="B339" s="108" t="s">
        <v>528</v>
      </c>
      <c r="C339" s="108" t="s">
        <v>524</v>
      </c>
      <c r="D339" s="108" t="s">
        <v>847</v>
      </c>
      <c r="E339" s="180">
        <v>9769.44</v>
      </c>
      <c r="F339" s="57"/>
    </row>
    <row r="340" spans="1:6">
      <c r="A340" s="57"/>
      <c r="B340" s="108" t="s">
        <v>404</v>
      </c>
      <c r="C340" s="108" t="s">
        <v>520</v>
      </c>
      <c r="D340" s="108" t="s">
        <v>848</v>
      </c>
      <c r="E340" s="180">
        <v>7665.23</v>
      </c>
      <c r="F340" s="57"/>
    </row>
    <row r="341" spans="1:6">
      <c r="A341" s="57"/>
      <c r="B341" s="108" t="s">
        <v>404</v>
      </c>
      <c r="C341" s="108" t="s">
        <v>520</v>
      </c>
      <c r="D341" s="108" t="s">
        <v>849</v>
      </c>
      <c r="E341" s="180">
        <v>9788.51</v>
      </c>
      <c r="F341" s="57"/>
    </row>
    <row r="342" spans="1:6">
      <c r="A342" s="57"/>
      <c r="B342" s="108" t="s">
        <v>500</v>
      </c>
      <c r="C342" s="108" t="s">
        <v>515</v>
      </c>
      <c r="D342" s="108" t="s">
        <v>850</v>
      </c>
      <c r="E342" s="180">
        <v>1222.1199999999999</v>
      </c>
      <c r="F342" s="57"/>
    </row>
    <row r="343" spans="1:6">
      <c r="A343" s="57"/>
      <c r="B343" s="108" t="s">
        <v>526</v>
      </c>
      <c r="C343" s="108" t="s">
        <v>520</v>
      </c>
      <c r="D343" s="108" t="s">
        <v>851</v>
      </c>
      <c r="E343" s="180">
        <v>7026.41</v>
      </c>
      <c r="F343" s="57"/>
    </row>
    <row r="344" spans="1:6">
      <c r="A344" s="57"/>
      <c r="B344" s="108" t="s">
        <v>526</v>
      </c>
      <c r="C344" s="108" t="s">
        <v>505</v>
      </c>
      <c r="D344" s="108" t="s">
        <v>852</v>
      </c>
      <c r="E344" s="180">
        <v>2904.57</v>
      </c>
      <c r="F344" s="57"/>
    </row>
    <row r="345" spans="1:6">
      <c r="A345" s="57"/>
      <c r="B345" s="108" t="s">
        <v>507</v>
      </c>
      <c r="C345" s="108" t="s">
        <v>562</v>
      </c>
      <c r="D345" s="108" t="s">
        <v>853</v>
      </c>
      <c r="E345" s="180">
        <v>5146.1000000000004</v>
      </c>
      <c r="F345" s="57"/>
    </row>
    <row r="346" spans="1:6">
      <c r="A346" s="57"/>
      <c r="B346" s="108" t="s">
        <v>510</v>
      </c>
      <c r="C346" s="108" t="s">
        <v>501</v>
      </c>
      <c r="D346" s="108" t="s">
        <v>854</v>
      </c>
      <c r="E346" s="180">
        <v>9946.32</v>
      </c>
      <c r="F346" s="57"/>
    </row>
    <row r="347" spans="1:6">
      <c r="A347" s="57"/>
      <c r="B347" s="108" t="s">
        <v>526</v>
      </c>
      <c r="C347" s="108" t="s">
        <v>530</v>
      </c>
      <c r="D347" s="108" t="s">
        <v>855</v>
      </c>
      <c r="E347" s="180">
        <v>7215.44</v>
      </c>
      <c r="F347" s="57"/>
    </row>
    <row r="348" spans="1:6">
      <c r="A348" s="57"/>
      <c r="B348" s="108" t="s">
        <v>528</v>
      </c>
      <c r="C348" s="108" t="s">
        <v>520</v>
      </c>
      <c r="D348" s="108" t="s">
        <v>856</v>
      </c>
      <c r="E348" s="180">
        <v>9691.3799999999992</v>
      </c>
      <c r="F348" s="57"/>
    </row>
    <row r="349" spans="1:6">
      <c r="A349" s="57"/>
      <c r="B349" s="108" t="s">
        <v>528</v>
      </c>
      <c r="C349" s="108" t="s">
        <v>524</v>
      </c>
      <c r="D349" s="108" t="s">
        <v>857</v>
      </c>
      <c r="E349" s="180">
        <v>2820.77</v>
      </c>
      <c r="F349" s="57"/>
    </row>
    <row r="350" spans="1:6">
      <c r="A350" s="57"/>
      <c r="B350" s="108" t="s">
        <v>510</v>
      </c>
      <c r="C350" s="108" t="s">
        <v>530</v>
      </c>
      <c r="D350" s="108" t="s">
        <v>858</v>
      </c>
      <c r="E350" s="180">
        <v>2640.18</v>
      </c>
      <c r="F350" s="57"/>
    </row>
    <row r="351" spans="1:6">
      <c r="A351" s="57"/>
      <c r="B351" s="108" t="s">
        <v>497</v>
      </c>
      <c r="C351" s="108" t="s">
        <v>562</v>
      </c>
      <c r="D351" s="108" t="s">
        <v>859</v>
      </c>
      <c r="E351" s="180">
        <v>2645.45</v>
      </c>
      <c r="F351" s="57"/>
    </row>
    <row r="352" spans="1:6">
      <c r="A352" s="57"/>
      <c r="B352" s="108" t="s">
        <v>507</v>
      </c>
      <c r="C352" s="108" t="s">
        <v>515</v>
      </c>
      <c r="D352" s="108" t="s">
        <v>860</v>
      </c>
      <c r="E352" s="180">
        <v>1815.17</v>
      </c>
      <c r="F352" s="57"/>
    </row>
    <row r="353" spans="1:6">
      <c r="A353" s="57"/>
      <c r="B353" s="108" t="s">
        <v>510</v>
      </c>
      <c r="C353" s="108" t="s">
        <v>520</v>
      </c>
      <c r="D353" s="108" t="s">
        <v>861</v>
      </c>
      <c r="E353" s="180">
        <v>3711.76</v>
      </c>
      <c r="F353" s="57"/>
    </row>
    <row r="354" spans="1:6">
      <c r="A354" s="57"/>
      <c r="B354" s="108" t="s">
        <v>497</v>
      </c>
      <c r="C354" s="108" t="s">
        <v>522</v>
      </c>
      <c r="D354" s="108" t="s">
        <v>862</v>
      </c>
      <c r="E354" s="180">
        <v>9057.41</v>
      </c>
      <c r="F354" s="57"/>
    </row>
    <row r="355" spans="1:6">
      <c r="A355" s="57"/>
      <c r="B355" s="108" t="s">
        <v>526</v>
      </c>
      <c r="C355" s="108" t="s">
        <v>569</v>
      </c>
      <c r="D355" s="108" t="s">
        <v>863</v>
      </c>
      <c r="E355" s="180">
        <v>3407.8</v>
      </c>
      <c r="F355" s="57"/>
    </row>
    <row r="356" spans="1:6">
      <c r="A356" s="57"/>
      <c r="B356" s="108" t="s">
        <v>497</v>
      </c>
      <c r="C356" s="108" t="s">
        <v>515</v>
      </c>
      <c r="D356" s="108" t="s">
        <v>864</v>
      </c>
      <c r="E356" s="180">
        <v>4548.07</v>
      </c>
      <c r="F356" s="57"/>
    </row>
    <row r="357" spans="1:6">
      <c r="A357" s="57"/>
      <c r="B357" s="108" t="s">
        <v>504</v>
      </c>
      <c r="C357" s="108" t="s">
        <v>511</v>
      </c>
      <c r="D357" s="108" t="s">
        <v>865</v>
      </c>
      <c r="E357" s="180">
        <v>6558.62</v>
      </c>
      <c r="F357" s="57"/>
    </row>
    <row r="358" spans="1:6">
      <c r="A358" s="57"/>
      <c r="B358" s="108" t="s">
        <v>497</v>
      </c>
      <c r="C358" s="108" t="s">
        <v>498</v>
      </c>
      <c r="D358" s="108" t="s">
        <v>866</v>
      </c>
      <c r="E358" s="180">
        <v>1191.25</v>
      </c>
      <c r="F358" s="57"/>
    </row>
    <row r="359" spans="1:6">
      <c r="A359" s="57"/>
      <c r="B359" s="108" t="s">
        <v>504</v>
      </c>
      <c r="C359" s="108" t="s">
        <v>524</v>
      </c>
      <c r="D359" s="108" t="s">
        <v>867</v>
      </c>
      <c r="E359" s="180">
        <v>9476.76</v>
      </c>
      <c r="F359" s="57"/>
    </row>
    <row r="360" spans="1:6">
      <c r="A360" s="57"/>
      <c r="B360" s="108" t="s">
        <v>500</v>
      </c>
      <c r="C360" s="108" t="s">
        <v>530</v>
      </c>
      <c r="D360" s="108" t="s">
        <v>868</v>
      </c>
      <c r="E360" s="180">
        <v>3202.25</v>
      </c>
      <c r="F360" s="57"/>
    </row>
    <row r="361" spans="1:6">
      <c r="A361" s="57"/>
      <c r="B361" s="108" t="s">
        <v>500</v>
      </c>
      <c r="C361" s="108" t="s">
        <v>535</v>
      </c>
      <c r="D361" s="108" t="s">
        <v>869</v>
      </c>
      <c r="E361" s="180">
        <v>8900.09</v>
      </c>
      <c r="F361" s="57"/>
    </row>
    <row r="362" spans="1:6">
      <c r="A362" s="57"/>
      <c r="B362" s="108" t="s">
        <v>528</v>
      </c>
      <c r="C362" s="108" t="s">
        <v>524</v>
      </c>
      <c r="D362" s="108" t="s">
        <v>870</v>
      </c>
      <c r="E362" s="180">
        <v>4893.57</v>
      </c>
      <c r="F362" s="57"/>
    </row>
    <row r="363" spans="1:6">
      <c r="A363" s="57"/>
      <c r="B363" s="108" t="s">
        <v>528</v>
      </c>
      <c r="C363" s="108" t="s">
        <v>501</v>
      </c>
      <c r="D363" s="108" t="s">
        <v>871</v>
      </c>
      <c r="E363" s="180">
        <v>1201.8499999999999</v>
      </c>
      <c r="F363" s="57"/>
    </row>
    <row r="364" spans="1:6">
      <c r="A364" s="57"/>
      <c r="B364" s="108" t="s">
        <v>528</v>
      </c>
      <c r="C364" s="108" t="s">
        <v>569</v>
      </c>
      <c r="D364" s="108" t="s">
        <v>872</v>
      </c>
      <c r="E364" s="180">
        <v>738.63</v>
      </c>
      <c r="F364" s="57"/>
    </row>
    <row r="365" spans="1:6">
      <c r="A365" s="57"/>
      <c r="B365" s="108" t="s">
        <v>510</v>
      </c>
      <c r="C365" s="108" t="s">
        <v>498</v>
      </c>
      <c r="D365" s="108" t="s">
        <v>873</v>
      </c>
      <c r="E365" s="180">
        <v>2828.94</v>
      </c>
      <c r="F365" s="57"/>
    </row>
    <row r="366" spans="1:6">
      <c r="A366" s="57"/>
      <c r="B366" s="108" t="s">
        <v>504</v>
      </c>
      <c r="C366" s="108" t="s">
        <v>505</v>
      </c>
      <c r="D366" s="108" t="s">
        <v>874</v>
      </c>
      <c r="E366" s="180">
        <v>2615.2800000000002</v>
      </c>
      <c r="F366" s="57"/>
    </row>
    <row r="367" spans="1:6">
      <c r="A367" s="57"/>
      <c r="B367" s="108" t="s">
        <v>404</v>
      </c>
      <c r="C367" s="108" t="s">
        <v>530</v>
      </c>
      <c r="D367" s="108" t="s">
        <v>875</v>
      </c>
      <c r="E367" s="180">
        <v>941.93</v>
      </c>
      <c r="F367" s="57"/>
    </row>
    <row r="368" spans="1:6">
      <c r="A368" s="57"/>
      <c r="B368" s="108" t="s">
        <v>404</v>
      </c>
      <c r="C368" s="108" t="s">
        <v>498</v>
      </c>
      <c r="D368" s="108" t="s">
        <v>876</v>
      </c>
      <c r="E368" s="180">
        <v>498.22</v>
      </c>
      <c r="F368" s="57"/>
    </row>
    <row r="369" spans="1:6">
      <c r="A369" s="57"/>
      <c r="B369" s="108" t="s">
        <v>507</v>
      </c>
      <c r="C369" s="108" t="s">
        <v>522</v>
      </c>
      <c r="D369" s="108" t="s">
        <v>877</v>
      </c>
      <c r="E369" s="180">
        <v>6793.88</v>
      </c>
      <c r="F369" s="57"/>
    </row>
    <row r="370" spans="1:6">
      <c r="A370" s="57"/>
      <c r="B370" s="108" t="s">
        <v>528</v>
      </c>
      <c r="C370" s="108" t="s">
        <v>498</v>
      </c>
      <c r="D370" s="108" t="s">
        <v>878</v>
      </c>
      <c r="E370" s="180">
        <v>1009.4</v>
      </c>
      <c r="F370" s="57"/>
    </row>
    <row r="371" spans="1:6">
      <c r="A371" s="57"/>
      <c r="B371" s="108" t="s">
        <v>500</v>
      </c>
      <c r="C371" s="108" t="s">
        <v>530</v>
      </c>
      <c r="D371" s="108" t="s">
        <v>879</v>
      </c>
      <c r="E371" s="180">
        <v>6130.41</v>
      </c>
      <c r="F371" s="57"/>
    </row>
    <row r="372" spans="1:6">
      <c r="A372" s="57"/>
      <c r="B372" s="108" t="s">
        <v>528</v>
      </c>
      <c r="C372" s="108" t="s">
        <v>537</v>
      </c>
      <c r="D372" s="108" t="s">
        <v>880</v>
      </c>
      <c r="E372" s="180">
        <v>1406.53</v>
      </c>
      <c r="F372" s="57"/>
    </row>
    <row r="373" spans="1:6">
      <c r="A373" s="57"/>
      <c r="B373" s="108" t="s">
        <v>510</v>
      </c>
      <c r="C373" s="108" t="s">
        <v>511</v>
      </c>
      <c r="D373" s="108" t="s">
        <v>881</v>
      </c>
      <c r="E373" s="180">
        <v>9945.18</v>
      </c>
      <c r="F373" s="57"/>
    </row>
    <row r="374" spans="1:6">
      <c r="A374" s="57"/>
      <c r="B374" s="108" t="s">
        <v>528</v>
      </c>
      <c r="C374" s="108" t="s">
        <v>505</v>
      </c>
      <c r="D374" s="108" t="s">
        <v>882</v>
      </c>
      <c r="E374" s="180">
        <v>6140.83</v>
      </c>
      <c r="F374" s="57"/>
    </row>
    <row r="375" spans="1:6">
      <c r="A375" s="57"/>
      <c r="B375" s="108" t="s">
        <v>507</v>
      </c>
      <c r="C375" s="108" t="s">
        <v>524</v>
      </c>
      <c r="D375" s="108" t="s">
        <v>883</v>
      </c>
      <c r="E375" s="180">
        <v>9965.99</v>
      </c>
      <c r="F375" s="57"/>
    </row>
    <row r="376" spans="1:6">
      <c r="A376" s="57"/>
      <c r="B376" s="108" t="s">
        <v>507</v>
      </c>
      <c r="C376" s="108" t="s">
        <v>562</v>
      </c>
      <c r="D376" s="108" t="s">
        <v>884</v>
      </c>
      <c r="E376" s="180">
        <v>561.46</v>
      </c>
      <c r="F376" s="57"/>
    </row>
    <row r="377" spans="1:6">
      <c r="A377" s="57"/>
      <c r="B377" s="108" t="s">
        <v>404</v>
      </c>
      <c r="C377" s="108" t="s">
        <v>505</v>
      </c>
      <c r="D377" s="108" t="s">
        <v>885</v>
      </c>
      <c r="E377" s="180">
        <v>3177.26</v>
      </c>
      <c r="F377" s="57"/>
    </row>
    <row r="378" spans="1:6">
      <c r="A378" s="57"/>
      <c r="B378" s="108" t="s">
        <v>528</v>
      </c>
      <c r="C378" s="108" t="s">
        <v>520</v>
      </c>
      <c r="D378" s="108" t="s">
        <v>886</v>
      </c>
      <c r="E378" s="180">
        <v>7882.77</v>
      </c>
      <c r="F378" s="57"/>
    </row>
    <row r="379" spans="1:6">
      <c r="A379" s="57"/>
      <c r="B379" s="108" t="s">
        <v>526</v>
      </c>
      <c r="C379" s="108" t="s">
        <v>569</v>
      </c>
      <c r="D379" s="108" t="s">
        <v>887</v>
      </c>
      <c r="E379" s="180">
        <v>3346.34</v>
      </c>
      <c r="F379" s="57"/>
    </row>
    <row r="380" spans="1:6">
      <c r="A380" s="57"/>
      <c r="B380" s="108" t="s">
        <v>510</v>
      </c>
      <c r="C380" s="108" t="s">
        <v>530</v>
      </c>
      <c r="D380" s="108" t="s">
        <v>888</v>
      </c>
      <c r="E380" s="180">
        <v>3641.69</v>
      </c>
      <c r="F380" s="57"/>
    </row>
    <row r="381" spans="1:6">
      <c r="A381" s="57"/>
      <c r="B381" s="108" t="s">
        <v>510</v>
      </c>
      <c r="C381" s="108" t="s">
        <v>569</v>
      </c>
      <c r="D381" s="108" t="s">
        <v>889</v>
      </c>
      <c r="E381" s="180">
        <v>8308.82</v>
      </c>
      <c r="F381" s="57"/>
    </row>
    <row r="382" spans="1:6">
      <c r="A382" s="57"/>
      <c r="B382" s="108" t="s">
        <v>404</v>
      </c>
      <c r="C382" s="108" t="s">
        <v>505</v>
      </c>
      <c r="D382" s="108" t="s">
        <v>890</v>
      </c>
      <c r="E382" s="180">
        <v>8519.51</v>
      </c>
      <c r="F382" s="57"/>
    </row>
    <row r="383" spans="1:6">
      <c r="A383" s="57"/>
      <c r="B383" s="108" t="s">
        <v>528</v>
      </c>
      <c r="C383" s="108" t="s">
        <v>511</v>
      </c>
      <c r="D383" s="108" t="s">
        <v>891</v>
      </c>
      <c r="E383" s="180">
        <v>5300.36</v>
      </c>
      <c r="F383" s="57"/>
    </row>
    <row r="384" spans="1:6">
      <c r="A384" s="57"/>
      <c r="B384" s="108" t="s">
        <v>528</v>
      </c>
      <c r="C384" s="108" t="s">
        <v>505</v>
      </c>
      <c r="D384" s="108" t="s">
        <v>892</v>
      </c>
      <c r="E384" s="180">
        <v>4452.75</v>
      </c>
      <c r="F384" s="57"/>
    </row>
    <row r="385" spans="1:6">
      <c r="A385" s="57"/>
      <c r="B385" s="108" t="s">
        <v>526</v>
      </c>
      <c r="C385" s="108" t="s">
        <v>501</v>
      </c>
      <c r="D385" s="108" t="s">
        <v>893</v>
      </c>
      <c r="E385" s="180">
        <v>8596.7999999999993</v>
      </c>
      <c r="F385" s="57"/>
    </row>
    <row r="386" spans="1:6">
      <c r="A386" s="57"/>
      <c r="B386" s="108" t="s">
        <v>497</v>
      </c>
      <c r="C386" s="108" t="s">
        <v>508</v>
      </c>
      <c r="D386" s="108" t="s">
        <v>894</v>
      </c>
      <c r="E386" s="180">
        <v>3027.28</v>
      </c>
      <c r="F386" s="57"/>
    </row>
    <row r="387" spans="1:6">
      <c r="A387" s="57"/>
      <c r="B387" s="108" t="s">
        <v>510</v>
      </c>
      <c r="C387" s="108" t="s">
        <v>511</v>
      </c>
      <c r="D387" s="108" t="s">
        <v>895</v>
      </c>
      <c r="E387" s="180">
        <v>9309.6200000000008</v>
      </c>
      <c r="F387" s="57"/>
    </row>
    <row r="388" spans="1:6">
      <c r="A388" s="57"/>
      <c r="B388" s="108" t="s">
        <v>500</v>
      </c>
      <c r="C388" s="108" t="s">
        <v>498</v>
      </c>
      <c r="D388" s="108" t="s">
        <v>896</v>
      </c>
      <c r="E388" s="180">
        <v>1167.51</v>
      </c>
      <c r="F388" s="57"/>
    </row>
    <row r="389" spans="1:6">
      <c r="A389" s="57"/>
      <c r="B389" s="108" t="s">
        <v>404</v>
      </c>
      <c r="C389" s="108" t="s">
        <v>520</v>
      </c>
      <c r="D389" s="108" t="s">
        <v>897</v>
      </c>
      <c r="E389" s="180">
        <v>9928.99</v>
      </c>
      <c r="F389" s="57"/>
    </row>
    <row r="390" spans="1:6">
      <c r="A390" s="57"/>
      <c r="B390" s="108" t="s">
        <v>500</v>
      </c>
      <c r="C390" s="108" t="s">
        <v>569</v>
      </c>
      <c r="D390" s="108" t="s">
        <v>898</v>
      </c>
      <c r="E390" s="180">
        <v>6238.45</v>
      </c>
      <c r="F390" s="57"/>
    </row>
    <row r="391" spans="1:6">
      <c r="A391" s="57"/>
      <c r="B391" s="108" t="s">
        <v>507</v>
      </c>
      <c r="C391" s="108" t="s">
        <v>524</v>
      </c>
      <c r="D391" s="108" t="s">
        <v>899</v>
      </c>
      <c r="E391" s="180">
        <v>4997.54</v>
      </c>
      <c r="F391" s="57"/>
    </row>
    <row r="392" spans="1:6">
      <c r="A392" s="57"/>
      <c r="B392" s="108" t="s">
        <v>507</v>
      </c>
      <c r="C392" s="108" t="s">
        <v>535</v>
      </c>
      <c r="D392" s="108" t="s">
        <v>900</v>
      </c>
      <c r="E392" s="180">
        <v>1011.87</v>
      </c>
      <c r="F392" s="57"/>
    </row>
    <row r="393" spans="1:6">
      <c r="A393" s="57"/>
      <c r="B393" s="108" t="s">
        <v>504</v>
      </c>
      <c r="C393" s="108" t="s">
        <v>508</v>
      </c>
      <c r="D393" s="108" t="s">
        <v>901</v>
      </c>
      <c r="E393" s="180">
        <v>4453.2</v>
      </c>
      <c r="F393" s="57"/>
    </row>
    <row r="394" spans="1:6">
      <c r="A394" s="57"/>
      <c r="B394" s="108" t="s">
        <v>507</v>
      </c>
      <c r="C394" s="108" t="s">
        <v>508</v>
      </c>
      <c r="D394" s="108" t="s">
        <v>902</v>
      </c>
      <c r="E394" s="180">
        <v>2593.56</v>
      </c>
      <c r="F394" s="57"/>
    </row>
    <row r="395" spans="1:6">
      <c r="A395" s="57"/>
      <c r="B395" s="108" t="s">
        <v>404</v>
      </c>
      <c r="C395" s="108" t="s">
        <v>537</v>
      </c>
      <c r="D395" s="108" t="s">
        <v>903</v>
      </c>
      <c r="E395" s="180">
        <v>5317.37</v>
      </c>
      <c r="F395" s="57"/>
    </row>
    <row r="396" spans="1:6">
      <c r="A396" s="57"/>
      <c r="B396" s="108" t="s">
        <v>497</v>
      </c>
      <c r="C396" s="108" t="s">
        <v>569</v>
      </c>
      <c r="D396" s="108" t="s">
        <v>904</v>
      </c>
      <c r="E396" s="180">
        <v>1337.08</v>
      </c>
      <c r="F396" s="57"/>
    </row>
    <row r="397" spans="1:6">
      <c r="A397" s="57"/>
      <c r="B397" s="108" t="s">
        <v>510</v>
      </c>
      <c r="C397" s="108" t="s">
        <v>515</v>
      </c>
      <c r="D397" s="108" t="s">
        <v>789</v>
      </c>
      <c r="E397" s="180">
        <v>1864.86</v>
      </c>
      <c r="F397" s="57"/>
    </row>
    <row r="398" spans="1:6">
      <c r="A398" s="57"/>
      <c r="B398" s="108" t="s">
        <v>528</v>
      </c>
      <c r="C398" s="108" t="s">
        <v>520</v>
      </c>
      <c r="D398" s="108" t="s">
        <v>905</v>
      </c>
      <c r="E398" s="180">
        <v>5725.61</v>
      </c>
      <c r="F398" s="57"/>
    </row>
    <row r="399" spans="1:6">
      <c r="A399" s="57"/>
      <c r="B399" s="108" t="s">
        <v>526</v>
      </c>
      <c r="C399" s="108" t="s">
        <v>498</v>
      </c>
      <c r="D399" s="108" t="s">
        <v>906</v>
      </c>
      <c r="E399" s="180">
        <v>3128.32</v>
      </c>
      <c r="F399" s="57"/>
    </row>
    <row r="400" spans="1:6">
      <c r="A400" s="57"/>
      <c r="B400" s="108" t="s">
        <v>526</v>
      </c>
      <c r="C400" s="108" t="s">
        <v>569</v>
      </c>
      <c r="D400" s="108" t="s">
        <v>907</v>
      </c>
      <c r="E400" s="180">
        <v>2259.2600000000002</v>
      </c>
      <c r="F400" s="57"/>
    </row>
    <row r="401" spans="1:6">
      <c r="A401" s="57"/>
      <c r="B401" s="108" t="s">
        <v>526</v>
      </c>
      <c r="C401" s="108" t="s">
        <v>524</v>
      </c>
      <c r="D401" s="108" t="s">
        <v>908</v>
      </c>
      <c r="E401" s="180">
        <v>7182.73</v>
      </c>
      <c r="F401" s="57"/>
    </row>
    <row r="402" spans="1:6">
      <c r="A402" s="57"/>
      <c r="B402" s="108" t="s">
        <v>497</v>
      </c>
      <c r="C402" s="108" t="s">
        <v>498</v>
      </c>
      <c r="D402" s="108" t="s">
        <v>909</v>
      </c>
      <c r="E402" s="180">
        <v>8427.77</v>
      </c>
      <c r="F402" s="57"/>
    </row>
    <row r="403" spans="1:6">
      <c r="A403" s="57"/>
      <c r="B403" s="108" t="s">
        <v>497</v>
      </c>
      <c r="C403" s="108" t="s">
        <v>562</v>
      </c>
      <c r="D403" s="108" t="s">
        <v>910</v>
      </c>
      <c r="E403" s="180">
        <v>209.73</v>
      </c>
      <c r="F403" s="57"/>
    </row>
    <row r="404" spans="1:6">
      <c r="A404" s="57"/>
      <c r="B404" s="108" t="s">
        <v>507</v>
      </c>
      <c r="C404" s="108" t="s">
        <v>505</v>
      </c>
      <c r="D404" s="108" t="s">
        <v>911</v>
      </c>
      <c r="E404" s="180">
        <v>9975.75</v>
      </c>
      <c r="F404" s="57"/>
    </row>
    <row r="405" spans="1:6">
      <c r="A405" s="57"/>
      <c r="B405" s="108" t="s">
        <v>526</v>
      </c>
      <c r="C405" s="108" t="s">
        <v>524</v>
      </c>
      <c r="D405" s="108" t="s">
        <v>912</v>
      </c>
      <c r="E405" s="180">
        <v>5500.45</v>
      </c>
      <c r="F405" s="57"/>
    </row>
    <row r="406" spans="1:6">
      <c r="A406" s="57"/>
      <c r="B406" s="108" t="s">
        <v>504</v>
      </c>
      <c r="C406" s="108" t="s">
        <v>524</v>
      </c>
      <c r="D406" s="108" t="s">
        <v>913</v>
      </c>
      <c r="E406" s="180">
        <v>3727.72</v>
      </c>
      <c r="F406" s="57"/>
    </row>
    <row r="407" spans="1:6">
      <c r="A407" s="57"/>
      <c r="B407" s="108" t="s">
        <v>510</v>
      </c>
      <c r="C407" s="108" t="s">
        <v>524</v>
      </c>
      <c r="D407" s="108" t="s">
        <v>914</v>
      </c>
      <c r="E407" s="180">
        <v>2920.91</v>
      </c>
      <c r="F407" s="57"/>
    </row>
    <row r="408" spans="1:6">
      <c r="A408" s="57"/>
      <c r="B408" s="108" t="s">
        <v>507</v>
      </c>
      <c r="C408" s="108" t="s">
        <v>511</v>
      </c>
      <c r="D408" s="108" t="s">
        <v>915</v>
      </c>
      <c r="E408" s="180">
        <v>4823.72</v>
      </c>
      <c r="F408" s="57"/>
    </row>
    <row r="409" spans="1:6">
      <c r="A409" s="57"/>
      <c r="B409" s="108" t="s">
        <v>404</v>
      </c>
      <c r="C409" s="108" t="s">
        <v>522</v>
      </c>
      <c r="D409" s="108" t="s">
        <v>916</v>
      </c>
      <c r="E409" s="180">
        <v>2863.01</v>
      </c>
      <c r="F409" s="57"/>
    </row>
    <row r="410" spans="1:6">
      <c r="A410" s="57"/>
      <c r="B410" s="108" t="s">
        <v>404</v>
      </c>
      <c r="C410" s="108" t="s">
        <v>537</v>
      </c>
      <c r="D410" s="108" t="s">
        <v>917</v>
      </c>
      <c r="E410" s="180">
        <v>1162.6600000000001</v>
      </c>
      <c r="F410" s="57"/>
    </row>
    <row r="411" spans="1:6">
      <c r="A411" s="57"/>
      <c r="B411" s="108" t="s">
        <v>526</v>
      </c>
      <c r="C411" s="108" t="s">
        <v>522</v>
      </c>
      <c r="D411" s="108" t="s">
        <v>918</v>
      </c>
      <c r="E411" s="180">
        <v>2301.89</v>
      </c>
      <c r="F411" s="57"/>
    </row>
    <row r="412" spans="1:6">
      <c r="A412" s="57"/>
      <c r="B412" s="108" t="s">
        <v>404</v>
      </c>
      <c r="C412" s="108" t="s">
        <v>530</v>
      </c>
      <c r="D412" s="108" t="s">
        <v>919</v>
      </c>
      <c r="E412" s="180">
        <v>4235.6400000000003</v>
      </c>
      <c r="F412" s="57"/>
    </row>
    <row r="413" spans="1:6">
      <c r="A413" s="57"/>
      <c r="B413" s="108" t="s">
        <v>404</v>
      </c>
      <c r="C413" s="108" t="s">
        <v>511</v>
      </c>
      <c r="D413" s="108" t="s">
        <v>920</v>
      </c>
      <c r="E413" s="180">
        <v>7731.08</v>
      </c>
      <c r="F413" s="57"/>
    </row>
    <row r="414" spans="1:6">
      <c r="A414" s="57"/>
      <c r="B414" s="108" t="s">
        <v>510</v>
      </c>
      <c r="C414" s="108" t="s">
        <v>537</v>
      </c>
      <c r="D414" s="108" t="s">
        <v>921</v>
      </c>
      <c r="E414" s="180">
        <v>5002.26</v>
      </c>
      <c r="F414" s="57"/>
    </row>
    <row r="415" spans="1:6">
      <c r="A415" s="57"/>
      <c r="B415" s="108" t="s">
        <v>526</v>
      </c>
      <c r="C415" s="108" t="s">
        <v>535</v>
      </c>
      <c r="D415" s="108" t="s">
        <v>922</v>
      </c>
      <c r="E415" s="180">
        <v>3884.74</v>
      </c>
      <c r="F415" s="57"/>
    </row>
    <row r="416" spans="1:6">
      <c r="A416" s="57"/>
      <c r="B416" s="108" t="s">
        <v>404</v>
      </c>
      <c r="C416" s="108" t="s">
        <v>562</v>
      </c>
      <c r="D416" s="108" t="s">
        <v>923</v>
      </c>
      <c r="E416" s="180">
        <v>4634.43</v>
      </c>
      <c r="F416" s="57"/>
    </row>
    <row r="417" spans="1:6">
      <c r="A417" s="57"/>
      <c r="B417" s="108" t="s">
        <v>500</v>
      </c>
      <c r="C417" s="108" t="s">
        <v>537</v>
      </c>
      <c r="D417" s="108" t="s">
        <v>924</v>
      </c>
      <c r="E417" s="180">
        <v>8018.63</v>
      </c>
      <c r="F417" s="57"/>
    </row>
    <row r="418" spans="1:6">
      <c r="A418" s="57"/>
      <c r="B418" s="108" t="s">
        <v>497</v>
      </c>
      <c r="C418" s="108" t="s">
        <v>524</v>
      </c>
      <c r="D418" s="108" t="s">
        <v>925</v>
      </c>
      <c r="E418" s="180">
        <v>9340.6</v>
      </c>
      <c r="F418" s="57"/>
    </row>
    <row r="419" spans="1:6">
      <c r="A419" s="57"/>
      <c r="B419" s="108" t="s">
        <v>497</v>
      </c>
      <c r="C419" s="108" t="s">
        <v>522</v>
      </c>
      <c r="D419" s="108" t="s">
        <v>926</v>
      </c>
      <c r="E419" s="180">
        <v>525.61</v>
      </c>
      <c r="F419" s="57"/>
    </row>
    <row r="420" spans="1:6">
      <c r="A420" s="57"/>
      <c r="B420" s="108" t="s">
        <v>504</v>
      </c>
      <c r="C420" s="108" t="s">
        <v>501</v>
      </c>
      <c r="D420" s="108" t="s">
        <v>927</v>
      </c>
      <c r="E420" s="180">
        <v>2032.22</v>
      </c>
      <c r="F420" s="57"/>
    </row>
    <row r="421" spans="1:6">
      <c r="A421" s="57"/>
      <c r="B421" s="108" t="s">
        <v>404</v>
      </c>
      <c r="C421" s="108" t="s">
        <v>530</v>
      </c>
      <c r="D421" s="108" t="s">
        <v>928</v>
      </c>
      <c r="E421" s="180">
        <v>4919.29</v>
      </c>
      <c r="F421" s="57"/>
    </row>
    <row r="422" spans="1:6">
      <c r="A422" s="57"/>
      <c r="B422" s="108" t="s">
        <v>404</v>
      </c>
      <c r="C422" s="108" t="s">
        <v>511</v>
      </c>
      <c r="D422" s="108" t="s">
        <v>929</v>
      </c>
      <c r="E422" s="180">
        <v>3649</v>
      </c>
      <c r="F422" s="57"/>
    </row>
    <row r="423" spans="1:6">
      <c r="A423" s="57"/>
      <c r="B423" s="108" t="s">
        <v>528</v>
      </c>
      <c r="C423" s="108" t="s">
        <v>535</v>
      </c>
      <c r="D423" s="108" t="s">
        <v>930</v>
      </c>
      <c r="E423" s="180">
        <v>923.29</v>
      </c>
      <c r="F423" s="57"/>
    </row>
    <row r="424" spans="1:6">
      <c r="A424" s="57"/>
      <c r="B424" s="108" t="s">
        <v>526</v>
      </c>
      <c r="C424" s="108" t="s">
        <v>537</v>
      </c>
      <c r="D424" s="108" t="s">
        <v>931</v>
      </c>
      <c r="E424" s="180">
        <v>7706</v>
      </c>
      <c r="F424" s="57"/>
    </row>
    <row r="425" spans="1:6">
      <c r="A425" s="57"/>
      <c r="B425" s="108" t="s">
        <v>497</v>
      </c>
      <c r="C425" s="108" t="s">
        <v>515</v>
      </c>
      <c r="D425" s="108" t="s">
        <v>932</v>
      </c>
      <c r="E425" s="180">
        <v>2525.29</v>
      </c>
      <c r="F425" s="57"/>
    </row>
    <row r="426" spans="1:6">
      <c r="A426" s="57"/>
      <c r="B426" s="108" t="s">
        <v>528</v>
      </c>
      <c r="C426" s="108" t="s">
        <v>530</v>
      </c>
      <c r="D426" s="108" t="s">
        <v>933</v>
      </c>
      <c r="E426" s="180">
        <v>200.37</v>
      </c>
      <c r="F426" s="57"/>
    </row>
    <row r="427" spans="1:6">
      <c r="A427" s="57"/>
      <c r="B427" s="108" t="s">
        <v>497</v>
      </c>
      <c r="C427" s="108" t="s">
        <v>498</v>
      </c>
      <c r="D427" s="108" t="s">
        <v>934</v>
      </c>
      <c r="E427" s="180">
        <v>3790.41</v>
      </c>
      <c r="F427" s="57"/>
    </row>
    <row r="428" spans="1:6">
      <c r="A428" s="57"/>
      <c r="B428" s="108" t="s">
        <v>510</v>
      </c>
      <c r="C428" s="108" t="s">
        <v>520</v>
      </c>
      <c r="D428" s="108" t="s">
        <v>935</v>
      </c>
      <c r="E428" s="180">
        <v>326.22000000000003</v>
      </c>
      <c r="F428" s="57"/>
    </row>
    <row r="429" spans="1:6">
      <c r="A429" s="57"/>
      <c r="B429" s="108" t="s">
        <v>504</v>
      </c>
      <c r="C429" s="108" t="s">
        <v>522</v>
      </c>
      <c r="D429" s="108" t="s">
        <v>936</v>
      </c>
      <c r="E429" s="180">
        <v>6537.87</v>
      </c>
      <c r="F429" s="57"/>
    </row>
    <row r="430" spans="1:6">
      <c r="A430" s="57"/>
      <c r="B430" s="108" t="s">
        <v>510</v>
      </c>
      <c r="C430" s="108" t="s">
        <v>537</v>
      </c>
      <c r="D430" s="108" t="s">
        <v>937</v>
      </c>
      <c r="E430" s="180">
        <v>7086.76</v>
      </c>
      <c r="F430" s="57"/>
    </row>
    <row r="431" spans="1:6">
      <c r="A431" s="57"/>
      <c r="B431" s="108" t="s">
        <v>510</v>
      </c>
      <c r="C431" s="108" t="s">
        <v>522</v>
      </c>
      <c r="D431" s="108" t="s">
        <v>938</v>
      </c>
      <c r="E431" s="180">
        <v>9576.36</v>
      </c>
      <c r="F431" s="57"/>
    </row>
    <row r="432" spans="1:6">
      <c r="A432" s="57"/>
      <c r="B432" s="108" t="s">
        <v>497</v>
      </c>
      <c r="C432" s="108" t="s">
        <v>522</v>
      </c>
      <c r="D432" s="108" t="s">
        <v>939</v>
      </c>
      <c r="E432" s="180">
        <v>2168.5100000000002</v>
      </c>
      <c r="F432" s="57"/>
    </row>
    <row r="433" spans="1:6">
      <c r="A433" s="57"/>
      <c r="B433" s="108" t="s">
        <v>510</v>
      </c>
      <c r="C433" s="108" t="s">
        <v>569</v>
      </c>
      <c r="D433" s="108" t="s">
        <v>940</v>
      </c>
      <c r="E433" s="180">
        <v>6349.36</v>
      </c>
      <c r="F433" s="57"/>
    </row>
    <row r="434" spans="1:6">
      <c r="A434" s="57"/>
      <c r="B434" s="108" t="s">
        <v>500</v>
      </c>
      <c r="C434" s="108" t="s">
        <v>508</v>
      </c>
      <c r="D434" s="108" t="s">
        <v>941</v>
      </c>
      <c r="E434" s="180">
        <v>597.20000000000005</v>
      </c>
      <c r="F434" s="57"/>
    </row>
    <row r="435" spans="1:6">
      <c r="A435" s="57"/>
      <c r="B435" s="108" t="s">
        <v>510</v>
      </c>
      <c r="C435" s="108" t="s">
        <v>515</v>
      </c>
      <c r="D435" s="108" t="s">
        <v>942</v>
      </c>
      <c r="E435" s="180">
        <v>8061.8</v>
      </c>
      <c r="F435" s="57"/>
    </row>
    <row r="436" spans="1:6">
      <c r="A436" s="57"/>
      <c r="B436" s="108" t="s">
        <v>507</v>
      </c>
      <c r="C436" s="108" t="s">
        <v>511</v>
      </c>
      <c r="D436" s="108" t="s">
        <v>943</v>
      </c>
      <c r="E436" s="180">
        <v>2239.44</v>
      </c>
      <c r="F436" s="57"/>
    </row>
    <row r="437" spans="1:6">
      <c r="A437" s="57"/>
      <c r="B437" s="108" t="s">
        <v>507</v>
      </c>
      <c r="C437" s="108" t="s">
        <v>522</v>
      </c>
      <c r="D437" s="108" t="s">
        <v>944</v>
      </c>
      <c r="E437" s="180">
        <v>8534.85</v>
      </c>
      <c r="F437" s="57"/>
    </row>
    <row r="438" spans="1:6">
      <c r="A438" s="57"/>
      <c r="B438" s="108" t="s">
        <v>507</v>
      </c>
      <c r="C438" s="108" t="s">
        <v>562</v>
      </c>
      <c r="D438" s="108" t="s">
        <v>945</v>
      </c>
      <c r="E438" s="180">
        <v>5096.4799999999996</v>
      </c>
      <c r="F438" s="57"/>
    </row>
    <row r="439" spans="1:6">
      <c r="A439" s="57"/>
      <c r="B439" s="108" t="s">
        <v>500</v>
      </c>
      <c r="C439" s="108" t="s">
        <v>537</v>
      </c>
      <c r="D439" s="108" t="s">
        <v>946</v>
      </c>
      <c r="E439" s="180">
        <v>7144.29</v>
      </c>
      <c r="F439" s="57"/>
    </row>
    <row r="440" spans="1:6">
      <c r="A440" s="57"/>
      <c r="B440" s="108" t="s">
        <v>404</v>
      </c>
      <c r="C440" s="108" t="s">
        <v>569</v>
      </c>
      <c r="D440" s="108" t="s">
        <v>947</v>
      </c>
      <c r="E440" s="180">
        <v>7377.74</v>
      </c>
      <c r="F440" s="57"/>
    </row>
    <row r="441" spans="1:6">
      <c r="A441" s="57"/>
      <c r="B441" s="108" t="s">
        <v>404</v>
      </c>
      <c r="C441" s="108" t="s">
        <v>498</v>
      </c>
      <c r="D441" s="108" t="s">
        <v>948</v>
      </c>
      <c r="E441" s="180">
        <v>2972.02</v>
      </c>
      <c r="F441" s="57"/>
    </row>
    <row r="442" spans="1:6">
      <c r="A442" s="57"/>
      <c r="B442" s="108" t="s">
        <v>507</v>
      </c>
      <c r="C442" s="108" t="s">
        <v>498</v>
      </c>
      <c r="D442" s="108" t="s">
        <v>949</v>
      </c>
      <c r="E442" s="180">
        <v>6140.73</v>
      </c>
      <c r="F442" s="57"/>
    </row>
    <row r="443" spans="1:6">
      <c r="A443" s="57"/>
      <c r="B443" s="108" t="s">
        <v>510</v>
      </c>
      <c r="C443" s="108" t="s">
        <v>511</v>
      </c>
      <c r="D443" s="108" t="s">
        <v>950</v>
      </c>
      <c r="E443" s="180">
        <v>8561.17</v>
      </c>
      <c r="F443" s="57"/>
    </row>
    <row r="444" spans="1:6">
      <c r="A444" s="57"/>
      <c r="B444" s="108" t="s">
        <v>507</v>
      </c>
      <c r="C444" s="108" t="s">
        <v>498</v>
      </c>
      <c r="D444" s="108" t="s">
        <v>951</v>
      </c>
      <c r="E444" s="180">
        <v>7742.27</v>
      </c>
      <c r="F444" s="57"/>
    </row>
    <row r="445" spans="1:6">
      <c r="A445" s="57"/>
      <c r="B445" s="108" t="s">
        <v>507</v>
      </c>
      <c r="C445" s="108" t="s">
        <v>505</v>
      </c>
      <c r="D445" s="108" t="s">
        <v>952</v>
      </c>
      <c r="E445" s="180">
        <v>3096.45</v>
      </c>
      <c r="F445" s="57"/>
    </row>
    <row r="446" spans="1:6">
      <c r="A446" s="57"/>
      <c r="B446" s="108" t="s">
        <v>510</v>
      </c>
      <c r="C446" s="108" t="s">
        <v>498</v>
      </c>
      <c r="D446" s="108" t="s">
        <v>953</v>
      </c>
      <c r="E446" s="180">
        <v>5290.34</v>
      </c>
      <c r="F446" s="57"/>
    </row>
    <row r="447" spans="1:6">
      <c r="A447" s="57"/>
      <c r="B447" s="108" t="s">
        <v>500</v>
      </c>
      <c r="C447" s="108" t="s">
        <v>522</v>
      </c>
      <c r="D447" s="108" t="s">
        <v>954</v>
      </c>
      <c r="E447" s="180">
        <v>1674.6</v>
      </c>
      <c r="F447" s="57"/>
    </row>
    <row r="448" spans="1:6">
      <c r="A448" s="57"/>
      <c r="B448" s="108" t="s">
        <v>507</v>
      </c>
      <c r="C448" s="108" t="s">
        <v>569</v>
      </c>
      <c r="D448" s="108" t="s">
        <v>955</v>
      </c>
      <c r="E448" s="180">
        <v>5018.8900000000003</v>
      </c>
      <c r="F448" s="57"/>
    </row>
    <row r="449" spans="1:6">
      <c r="A449" s="57"/>
      <c r="B449" s="108" t="s">
        <v>404</v>
      </c>
      <c r="C449" s="108" t="s">
        <v>520</v>
      </c>
      <c r="D449" s="108" t="s">
        <v>956</v>
      </c>
      <c r="E449" s="180">
        <v>2883.97</v>
      </c>
      <c r="F449" s="57"/>
    </row>
    <row r="450" spans="1:6">
      <c r="A450" s="57"/>
      <c r="B450" s="108" t="s">
        <v>500</v>
      </c>
      <c r="C450" s="108" t="s">
        <v>501</v>
      </c>
      <c r="D450" s="108" t="s">
        <v>957</v>
      </c>
      <c r="E450" s="180">
        <v>4998.5200000000004</v>
      </c>
      <c r="F450" s="57"/>
    </row>
    <row r="451" spans="1:6">
      <c r="A451" s="57"/>
      <c r="B451" s="108" t="s">
        <v>504</v>
      </c>
      <c r="C451" s="108" t="s">
        <v>498</v>
      </c>
      <c r="D451" s="108" t="s">
        <v>958</v>
      </c>
      <c r="E451" s="180">
        <v>8783.6</v>
      </c>
      <c r="F451" s="57"/>
    </row>
    <row r="452" spans="1:6">
      <c r="A452" s="57"/>
      <c r="B452" s="108" t="s">
        <v>507</v>
      </c>
      <c r="C452" s="108" t="s">
        <v>498</v>
      </c>
      <c r="D452" s="108" t="s">
        <v>959</v>
      </c>
      <c r="E452" s="180">
        <v>3862.84</v>
      </c>
      <c r="F452" s="57"/>
    </row>
    <row r="453" spans="1:6">
      <c r="A453" s="57"/>
      <c r="B453" s="108" t="s">
        <v>404</v>
      </c>
      <c r="C453" s="108" t="s">
        <v>562</v>
      </c>
      <c r="D453" s="108" t="s">
        <v>960</v>
      </c>
      <c r="E453" s="180">
        <v>1015.81</v>
      </c>
      <c r="F453" s="57"/>
    </row>
    <row r="454" spans="1:6">
      <c r="A454" s="57"/>
      <c r="B454" s="108" t="s">
        <v>526</v>
      </c>
      <c r="C454" s="108" t="s">
        <v>505</v>
      </c>
      <c r="D454" s="108" t="s">
        <v>961</v>
      </c>
      <c r="E454" s="180">
        <v>4095.25</v>
      </c>
      <c r="F454" s="57"/>
    </row>
    <row r="455" spans="1:6">
      <c r="A455" s="57"/>
      <c r="B455" s="108" t="s">
        <v>497</v>
      </c>
      <c r="C455" s="108" t="s">
        <v>498</v>
      </c>
      <c r="D455" s="108" t="s">
        <v>962</v>
      </c>
      <c r="E455" s="180">
        <v>4234.4399999999996</v>
      </c>
      <c r="F455" s="57"/>
    </row>
    <row r="456" spans="1:6">
      <c r="A456" s="57"/>
      <c r="B456" s="108" t="s">
        <v>528</v>
      </c>
      <c r="C456" s="108" t="s">
        <v>515</v>
      </c>
      <c r="D456" s="108" t="s">
        <v>963</v>
      </c>
      <c r="E456" s="180">
        <v>9556.11</v>
      </c>
      <c r="F456" s="57"/>
    </row>
    <row r="457" spans="1:6">
      <c r="A457" s="57"/>
      <c r="B457" s="108" t="s">
        <v>497</v>
      </c>
      <c r="C457" s="108" t="s">
        <v>537</v>
      </c>
      <c r="D457" s="108" t="s">
        <v>964</v>
      </c>
      <c r="E457" s="180">
        <v>7930.74</v>
      </c>
      <c r="F457" s="57"/>
    </row>
    <row r="458" spans="1:6">
      <c r="A458" s="57"/>
      <c r="B458" s="108" t="s">
        <v>500</v>
      </c>
      <c r="C458" s="108" t="s">
        <v>515</v>
      </c>
      <c r="D458" s="108" t="s">
        <v>965</v>
      </c>
      <c r="E458" s="180">
        <v>6162.12</v>
      </c>
      <c r="F458" s="57"/>
    </row>
    <row r="459" spans="1:6">
      <c r="A459" s="57"/>
      <c r="B459" s="108" t="s">
        <v>528</v>
      </c>
      <c r="C459" s="108" t="s">
        <v>530</v>
      </c>
      <c r="D459" s="108" t="s">
        <v>966</v>
      </c>
      <c r="E459" s="180">
        <v>2525.94</v>
      </c>
      <c r="F459" s="57"/>
    </row>
    <row r="460" spans="1:6">
      <c r="A460" s="57"/>
      <c r="B460" s="108" t="s">
        <v>404</v>
      </c>
      <c r="C460" s="108" t="s">
        <v>511</v>
      </c>
      <c r="D460" s="108" t="s">
        <v>967</v>
      </c>
      <c r="E460" s="180">
        <v>5091.21</v>
      </c>
      <c r="F460" s="57"/>
    </row>
    <row r="461" spans="1:6">
      <c r="A461" s="57"/>
      <c r="B461" s="108" t="s">
        <v>526</v>
      </c>
      <c r="C461" s="108" t="s">
        <v>515</v>
      </c>
      <c r="D461" s="108" t="s">
        <v>968</v>
      </c>
      <c r="E461" s="180">
        <v>9327.66</v>
      </c>
      <c r="F461" s="57"/>
    </row>
    <row r="462" spans="1:6">
      <c r="A462" s="57"/>
      <c r="B462" s="108" t="s">
        <v>528</v>
      </c>
      <c r="C462" s="108" t="s">
        <v>535</v>
      </c>
      <c r="D462" s="108" t="s">
        <v>969</v>
      </c>
      <c r="E462" s="180">
        <v>8803.48</v>
      </c>
      <c r="F462" s="57"/>
    </row>
    <row r="463" spans="1:6">
      <c r="A463" s="57"/>
      <c r="B463" s="108" t="s">
        <v>500</v>
      </c>
      <c r="C463" s="108" t="s">
        <v>524</v>
      </c>
      <c r="D463" s="108" t="s">
        <v>970</v>
      </c>
      <c r="E463" s="180">
        <v>7958.57</v>
      </c>
      <c r="F463" s="57"/>
    </row>
    <row r="464" spans="1:6">
      <c r="A464" s="57"/>
      <c r="B464" s="108" t="s">
        <v>528</v>
      </c>
      <c r="C464" s="108" t="s">
        <v>498</v>
      </c>
      <c r="D464" s="108" t="s">
        <v>971</v>
      </c>
      <c r="E464" s="180">
        <v>8409.39</v>
      </c>
      <c r="F464" s="57"/>
    </row>
    <row r="465" spans="1:6">
      <c r="A465" s="57"/>
      <c r="B465" s="108" t="s">
        <v>497</v>
      </c>
      <c r="C465" s="108" t="s">
        <v>562</v>
      </c>
      <c r="D465" s="108" t="s">
        <v>972</v>
      </c>
      <c r="E465" s="180">
        <v>805.23</v>
      </c>
      <c r="F465" s="57"/>
    </row>
    <row r="466" spans="1:6">
      <c r="A466" s="57"/>
      <c r="B466" s="108" t="s">
        <v>528</v>
      </c>
      <c r="C466" s="108" t="s">
        <v>511</v>
      </c>
      <c r="D466" s="108" t="s">
        <v>973</v>
      </c>
      <c r="E466" s="180">
        <v>9883.93</v>
      </c>
      <c r="F466" s="57"/>
    </row>
    <row r="467" spans="1:6">
      <c r="A467" s="57"/>
      <c r="B467" s="108" t="s">
        <v>500</v>
      </c>
      <c r="C467" s="108" t="s">
        <v>520</v>
      </c>
      <c r="D467" s="108" t="s">
        <v>974</v>
      </c>
      <c r="E467" s="180">
        <v>2226.9699999999998</v>
      </c>
      <c r="F467" s="57"/>
    </row>
    <row r="468" spans="1:6">
      <c r="A468" s="57"/>
      <c r="B468" s="108" t="s">
        <v>510</v>
      </c>
      <c r="C468" s="108" t="s">
        <v>530</v>
      </c>
      <c r="D468" s="108" t="s">
        <v>975</v>
      </c>
      <c r="E468" s="180">
        <v>6005.37</v>
      </c>
      <c r="F468" s="57"/>
    </row>
    <row r="469" spans="1:6">
      <c r="A469" s="57"/>
      <c r="B469" s="108" t="s">
        <v>510</v>
      </c>
      <c r="C469" s="108" t="s">
        <v>569</v>
      </c>
      <c r="D469" s="108" t="s">
        <v>976</v>
      </c>
      <c r="E469" s="180">
        <v>6663.08</v>
      </c>
      <c r="F469" s="57"/>
    </row>
    <row r="470" spans="1:6">
      <c r="A470" s="57"/>
      <c r="B470" s="108" t="s">
        <v>497</v>
      </c>
      <c r="C470" s="108" t="s">
        <v>505</v>
      </c>
      <c r="D470" s="108" t="s">
        <v>977</v>
      </c>
      <c r="E470" s="180">
        <v>3739.3</v>
      </c>
      <c r="F470" s="57"/>
    </row>
    <row r="471" spans="1:6">
      <c r="A471" s="57"/>
      <c r="B471" s="108" t="s">
        <v>504</v>
      </c>
      <c r="C471" s="108" t="s">
        <v>569</v>
      </c>
      <c r="D471" s="108" t="s">
        <v>978</v>
      </c>
      <c r="E471" s="180">
        <v>9040.4</v>
      </c>
      <c r="F471" s="57"/>
    </row>
    <row r="472" spans="1:6">
      <c r="A472" s="57"/>
      <c r="B472" s="108" t="s">
        <v>504</v>
      </c>
      <c r="C472" s="108" t="s">
        <v>522</v>
      </c>
      <c r="D472" s="108" t="s">
        <v>979</v>
      </c>
      <c r="E472" s="180">
        <v>4578.7</v>
      </c>
      <c r="F472" s="57"/>
    </row>
    <row r="473" spans="1:6">
      <c r="A473" s="57"/>
      <c r="B473" s="108" t="s">
        <v>528</v>
      </c>
      <c r="C473" s="108" t="s">
        <v>508</v>
      </c>
      <c r="D473" s="108" t="s">
        <v>980</v>
      </c>
      <c r="E473" s="180">
        <v>4048.89</v>
      </c>
      <c r="F473" s="57"/>
    </row>
    <row r="474" spans="1:6">
      <c r="A474" s="57"/>
      <c r="B474" s="108" t="s">
        <v>510</v>
      </c>
      <c r="C474" s="108" t="s">
        <v>569</v>
      </c>
      <c r="D474" s="108" t="s">
        <v>981</v>
      </c>
      <c r="E474" s="180">
        <v>896.67</v>
      </c>
      <c r="F474" s="57"/>
    </row>
    <row r="475" spans="1:6">
      <c r="A475" s="57"/>
      <c r="B475" s="108" t="s">
        <v>497</v>
      </c>
      <c r="C475" s="108" t="s">
        <v>522</v>
      </c>
      <c r="D475" s="108" t="s">
        <v>982</v>
      </c>
      <c r="E475" s="180">
        <v>5480.71</v>
      </c>
      <c r="F475" s="57"/>
    </row>
    <row r="476" spans="1:6">
      <c r="A476" s="57"/>
      <c r="B476" s="108" t="s">
        <v>526</v>
      </c>
      <c r="C476" s="108" t="s">
        <v>535</v>
      </c>
      <c r="D476" s="108" t="s">
        <v>983</v>
      </c>
      <c r="E476" s="180">
        <v>1924.43</v>
      </c>
      <c r="F476" s="57"/>
    </row>
    <row r="477" spans="1:6">
      <c r="A477" s="57"/>
      <c r="B477" s="108" t="s">
        <v>526</v>
      </c>
      <c r="C477" s="108" t="s">
        <v>520</v>
      </c>
      <c r="D477" s="108" t="s">
        <v>984</v>
      </c>
      <c r="E477" s="180">
        <v>4591.87</v>
      </c>
      <c r="F477" s="57"/>
    </row>
    <row r="478" spans="1:6">
      <c r="A478" s="57"/>
      <c r="B478" s="108" t="s">
        <v>500</v>
      </c>
      <c r="C478" s="108" t="s">
        <v>508</v>
      </c>
      <c r="D478" s="108" t="s">
        <v>985</v>
      </c>
      <c r="E478" s="180">
        <v>5865.79</v>
      </c>
      <c r="F478" s="57"/>
    </row>
    <row r="479" spans="1:6">
      <c r="A479" s="57"/>
      <c r="B479" s="108" t="s">
        <v>528</v>
      </c>
      <c r="C479" s="108" t="s">
        <v>505</v>
      </c>
      <c r="D479" s="108" t="s">
        <v>986</v>
      </c>
      <c r="E479" s="180">
        <v>6784.93</v>
      </c>
      <c r="F479" s="57"/>
    </row>
    <row r="480" spans="1:6">
      <c r="A480" s="57"/>
      <c r="B480" s="108" t="s">
        <v>504</v>
      </c>
      <c r="C480" s="108" t="s">
        <v>562</v>
      </c>
      <c r="D480" s="108" t="s">
        <v>987</v>
      </c>
      <c r="E480" s="180">
        <v>3152.25</v>
      </c>
      <c r="F480" s="57"/>
    </row>
    <row r="481" spans="1:6">
      <c r="A481" s="57"/>
      <c r="B481" s="108" t="s">
        <v>507</v>
      </c>
      <c r="C481" s="108" t="s">
        <v>562</v>
      </c>
      <c r="D481" s="108" t="s">
        <v>988</v>
      </c>
      <c r="E481" s="180">
        <v>6306.08</v>
      </c>
      <c r="F481" s="57"/>
    </row>
    <row r="482" spans="1:6">
      <c r="A482" s="57"/>
      <c r="B482" s="108" t="s">
        <v>510</v>
      </c>
      <c r="C482" s="108" t="s">
        <v>522</v>
      </c>
      <c r="D482" s="108" t="s">
        <v>636</v>
      </c>
      <c r="E482" s="180">
        <v>7189.82</v>
      </c>
      <c r="F482" s="57"/>
    </row>
    <row r="483" spans="1:6">
      <c r="A483" s="57"/>
      <c r="B483" s="108" t="s">
        <v>500</v>
      </c>
      <c r="C483" s="108" t="s">
        <v>569</v>
      </c>
      <c r="D483" s="108" t="s">
        <v>989</v>
      </c>
      <c r="E483" s="180">
        <v>9184.3700000000008</v>
      </c>
      <c r="F483" s="57"/>
    </row>
    <row r="484" spans="1:6">
      <c r="A484" s="57"/>
      <c r="B484" s="108" t="s">
        <v>526</v>
      </c>
      <c r="C484" s="108" t="s">
        <v>501</v>
      </c>
      <c r="D484" s="108" t="s">
        <v>990</v>
      </c>
      <c r="E484" s="180">
        <v>2935.86</v>
      </c>
      <c r="F484" s="57"/>
    </row>
    <row r="485" spans="1:6">
      <c r="A485" s="57"/>
      <c r="B485" s="108" t="s">
        <v>507</v>
      </c>
      <c r="C485" s="108" t="s">
        <v>524</v>
      </c>
      <c r="D485" s="108" t="s">
        <v>991</v>
      </c>
      <c r="E485" s="180">
        <v>2962.9</v>
      </c>
      <c r="F485" s="57"/>
    </row>
    <row r="486" spans="1:6">
      <c r="A486" s="57"/>
      <c r="B486" s="108" t="s">
        <v>504</v>
      </c>
      <c r="C486" s="108" t="s">
        <v>508</v>
      </c>
      <c r="D486" s="108" t="s">
        <v>992</v>
      </c>
      <c r="E486" s="180">
        <v>6759</v>
      </c>
      <c r="F486" s="57"/>
    </row>
    <row r="487" spans="1:6">
      <c r="A487" s="57"/>
      <c r="B487" s="108" t="s">
        <v>497</v>
      </c>
      <c r="C487" s="108" t="s">
        <v>515</v>
      </c>
      <c r="D487" s="108" t="s">
        <v>993</v>
      </c>
      <c r="E487" s="180">
        <v>2553.42</v>
      </c>
      <c r="F487" s="57"/>
    </row>
    <row r="488" spans="1:6">
      <c r="A488" s="57"/>
      <c r="B488" s="108" t="s">
        <v>404</v>
      </c>
      <c r="C488" s="108" t="s">
        <v>508</v>
      </c>
      <c r="D488" s="108" t="s">
        <v>875</v>
      </c>
      <c r="E488" s="180">
        <v>9868.64</v>
      </c>
      <c r="F488" s="57"/>
    </row>
    <row r="489" spans="1:6">
      <c r="A489" s="57"/>
      <c r="B489" s="108" t="s">
        <v>528</v>
      </c>
      <c r="C489" s="108" t="s">
        <v>520</v>
      </c>
      <c r="D489" s="108" t="s">
        <v>994</v>
      </c>
      <c r="E489" s="180">
        <v>6204.91</v>
      </c>
      <c r="F489" s="57"/>
    </row>
    <row r="490" spans="1:6">
      <c r="A490" s="57"/>
      <c r="B490" s="108" t="s">
        <v>507</v>
      </c>
      <c r="C490" s="108" t="s">
        <v>524</v>
      </c>
      <c r="D490" s="108" t="s">
        <v>995</v>
      </c>
      <c r="E490" s="180">
        <v>7505.02</v>
      </c>
      <c r="F490" s="57"/>
    </row>
    <row r="491" spans="1:6">
      <c r="A491" s="57"/>
      <c r="B491" s="108" t="s">
        <v>526</v>
      </c>
      <c r="C491" s="108" t="s">
        <v>530</v>
      </c>
      <c r="D491" s="108" t="s">
        <v>996</v>
      </c>
      <c r="E491" s="180">
        <v>3622.53</v>
      </c>
      <c r="F491" s="57"/>
    </row>
    <row r="492" spans="1:6">
      <c r="A492" s="57"/>
      <c r="B492" s="108" t="s">
        <v>504</v>
      </c>
      <c r="C492" s="108" t="s">
        <v>498</v>
      </c>
      <c r="D492" s="108" t="s">
        <v>997</v>
      </c>
      <c r="E492" s="180">
        <v>9448.2800000000007</v>
      </c>
      <c r="F492" s="57"/>
    </row>
    <row r="493" spans="1:6">
      <c r="A493" s="57"/>
      <c r="B493" s="108" t="s">
        <v>504</v>
      </c>
      <c r="C493" s="108" t="s">
        <v>530</v>
      </c>
      <c r="D493" s="108" t="s">
        <v>998</v>
      </c>
      <c r="E493" s="180">
        <v>3891.86</v>
      </c>
      <c r="F493" s="57"/>
    </row>
    <row r="494" spans="1:6">
      <c r="A494" s="57"/>
      <c r="B494" s="108" t="s">
        <v>504</v>
      </c>
      <c r="C494" s="108" t="s">
        <v>535</v>
      </c>
      <c r="D494" s="108" t="s">
        <v>999</v>
      </c>
      <c r="E494" s="180">
        <v>1757.26</v>
      </c>
      <c r="F494" s="57"/>
    </row>
    <row r="495" spans="1:6">
      <c r="A495" s="57"/>
      <c r="B495" s="108" t="s">
        <v>504</v>
      </c>
      <c r="C495" s="108" t="s">
        <v>522</v>
      </c>
      <c r="D495" s="108" t="s">
        <v>1000</v>
      </c>
      <c r="E495" s="180">
        <v>1745.87</v>
      </c>
      <c r="F495" s="57"/>
    </row>
    <row r="496" spans="1:6">
      <c r="A496" s="57"/>
      <c r="B496" s="108" t="s">
        <v>510</v>
      </c>
      <c r="C496" s="108" t="s">
        <v>530</v>
      </c>
      <c r="D496" s="108" t="s">
        <v>1001</v>
      </c>
      <c r="E496" s="180">
        <v>4872.07</v>
      </c>
      <c r="F496" s="57"/>
    </row>
    <row r="497" spans="1:6">
      <c r="A497" s="57"/>
      <c r="B497" s="108" t="s">
        <v>528</v>
      </c>
      <c r="C497" s="108" t="s">
        <v>508</v>
      </c>
      <c r="D497" s="108" t="s">
        <v>1002</v>
      </c>
      <c r="E497" s="180">
        <v>3121.78</v>
      </c>
      <c r="F497" s="57"/>
    </row>
    <row r="498" spans="1:6">
      <c r="A498" s="57"/>
      <c r="B498" s="108" t="s">
        <v>526</v>
      </c>
      <c r="C498" s="108" t="s">
        <v>520</v>
      </c>
      <c r="D498" s="108" t="s">
        <v>1003</v>
      </c>
      <c r="E498" s="180">
        <v>75.430000000000007</v>
      </c>
      <c r="F498" s="57"/>
    </row>
    <row r="499" spans="1:6">
      <c r="A499" s="57"/>
      <c r="B499" s="108" t="s">
        <v>510</v>
      </c>
      <c r="C499" s="108" t="s">
        <v>537</v>
      </c>
      <c r="D499" s="108" t="s">
        <v>1004</v>
      </c>
      <c r="E499" s="180">
        <v>558.77</v>
      </c>
      <c r="F499" s="57"/>
    </row>
    <row r="500" spans="1:6">
      <c r="A500" s="57"/>
      <c r="B500" s="108" t="s">
        <v>404</v>
      </c>
      <c r="C500" s="108" t="s">
        <v>511</v>
      </c>
      <c r="D500" s="108" t="s">
        <v>1005</v>
      </c>
      <c r="E500" s="180">
        <v>1013.18</v>
      </c>
      <c r="F500" s="57"/>
    </row>
    <row r="501" spans="1:6">
      <c r="A501" s="57"/>
      <c r="B501" s="108" t="s">
        <v>504</v>
      </c>
      <c r="C501" s="108" t="s">
        <v>537</v>
      </c>
      <c r="D501" s="108" t="s">
        <v>1006</v>
      </c>
      <c r="E501" s="180">
        <v>1476.26</v>
      </c>
      <c r="F501" s="57"/>
    </row>
    <row r="502" spans="1:6">
      <c r="A502" s="57"/>
      <c r="B502" s="108" t="s">
        <v>526</v>
      </c>
      <c r="C502" s="108" t="s">
        <v>569</v>
      </c>
      <c r="D502" s="108" t="s">
        <v>1007</v>
      </c>
      <c r="E502" s="180">
        <v>2781.78</v>
      </c>
      <c r="F502" s="57"/>
    </row>
    <row r="503" spans="1:6">
      <c r="A503" s="57"/>
      <c r="B503" s="108" t="s">
        <v>500</v>
      </c>
      <c r="C503" s="108" t="s">
        <v>530</v>
      </c>
      <c r="D503" s="108" t="s">
        <v>1008</v>
      </c>
      <c r="E503" s="180">
        <v>7479.66</v>
      </c>
      <c r="F503" s="57"/>
    </row>
    <row r="504" spans="1:6">
      <c r="A504" s="57"/>
      <c r="B504" s="108" t="s">
        <v>510</v>
      </c>
      <c r="C504" s="108" t="s">
        <v>508</v>
      </c>
      <c r="D504" s="108" t="s">
        <v>1009</v>
      </c>
      <c r="E504" s="180">
        <v>8639.07</v>
      </c>
      <c r="F504" s="57"/>
    </row>
    <row r="505" spans="1:6">
      <c r="A505" s="57"/>
      <c r="B505" s="108" t="s">
        <v>497</v>
      </c>
      <c r="C505" s="108" t="s">
        <v>524</v>
      </c>
      <c r="D505" s="108" t="s">
        <v>1010</v>
      </c>
      <c r="E505" s="180">
        <v>9968.5499999999993</v>
      </c>
      <c r="F505" s="57"/>
    </row>
    <row r="506" spans="1:6">
      <c r="A506" s="57"/>
      <c r="B506" s="108" t="s">
        <v>507</v>
      </c>
      <c r="C506" s="108" t="s">
        <v>498</v>
      </c>
      <c r="D506" s="108" t="s">
        <v>1011</v>
      </c>
      <c r="E506" s="180">
        <v>2556.8000000000002</v>
      </c>
      <c r="F506" s="57"/>
    </row>
    <row r="507" spans="1:6">
      <c r="A507" s="57"/>
      <c r="B507" s="108" t="s">
        <v>507</v>
      </c>
      <c r="C507" s="108" t="s">
        <v>530</v>
      </c>
      <c r="D507" s="108" t="s">
        <v>1012</v>
      </c>
      <c r="E507" s="180">
        <v>6917.6</v>
      </c>
      <c r="F507" s="57"/>
    </row>
    <row r="508" spans="1:6">
      <c r="A508" s="57"/>
      <c r="B508" s="108" t="s">
        <v>528</v>
      </c>
      <c r="C508" s="108" t="s">
        <v>501</v>
      </c>
      <c r="D508" s="108" t="s">
        <v>542</v>
      </c>
      <c r="E508" s="180">
        <v>8864.91</v>
      </c>
      <c r="F508" s="57"/>
    </row>
    <row r="509" spans="1:6">
      <c r="A509" s="57"/>
      <c r="B509" s="108" t="s">
        <v>510</v>
      </c>
      <c r="C509" s="108" t="s">
        <v>508</v>
      </c>
      <c r="D509" s="108" t="s">
        <v>1013</v>
      </c>
      <c r="E509" s="180">
        <v>183.51</v>
      </c>
      <c r="F509" s="57"/>
    </row>
    <row r="510" spans="1:6">
      <c r="A510" s="57"/>
      <c r="B510" s="108" t="s">
        <v>510</v>
      </c>
      <c r="C510" s="108" t="s">
        <v>569</v>
      </c>
      <c r="D510" s="108" t="s">
        <v>1014</v>
      </c>
      <c r="E510" s="180">
        <v>6647.63</v>
      </c>
      <c r="F510" s="57"/>
    </row>
    <row r="511" spans="1:6">
      <c r="A511" s="57"/>
      <c r="B511" s="108" t="s">
        <v>526</v>
      </c>
      <c r="C511" s="108" t="s">
        <v>524</v>
      </c>
      <c r="D511" s="108" t="s">
        <v>1015</v>
      </c>
      <c r="E511" s="180">
        <v>77.33</v>
      </c>
      <c r="F511" s="57"/>
    </row>
    <row r="512" spans="1:6">
      <c r="A512" s="57"/>
      <c r="B512" s="108" t="s">
        <v>526</v>
      </c>
      <c r="C512" s="108" t="s">
        <v>505</v>
      </c>
      <c r="D512" s="108" t="s">
        <v>1016</v>
      </c>
      <c r="E512" s="180">
        <v>3971.04</v>
      </c>
      <c r="F512" s="57"/>
    </row>
    <row r="513" spans="1:6">
      <c r="A513" s="57"/>
      <c r="B513" s="108" t="s">
        <v>526</v>
      </c>
      <c r="C513" s="108" t="s">
        <v>498</v>
      </c>
      <c r="D513" s="108" t="s">
        <v>1017</v>
      </c>
      <c r="E513" s="180">
        <v>9089.65</v>
      </c>
      <c r="F513" s="57"/>
    </row>
    <row r="514" spans="1:6">
      <c r="A514" s="57"/>
      <c r="B514" s="108" t="s">
        <v>404</v>
      </c>
      <c r="C514" s="108" t="s">
        <v>501</v>
      </c>
      <c r="D514" s="108" t="s">
        <v>1018</v>
      </c>
      <c r="E514" s="180">
        <v>7061.45</v>
      </c>
      <c r="F514" s="57"/>
    </row>
    <row r="515" spans="1:6">
      <c r="A515" s="57"/>
      <c r="B515" s="108" t="s">
        <v>497</v>
      </c>
      <c r="C515" s="108" t="s">
        <v>520</v>
      </c>
      <c r="D515" s="108" t="s">
        <v>1019</v>
      </c>
      <c r="E515" s="180">
        <v>252.61</v>
      </c>
      <c r="F515" s="57"/>
    </row>
    <row r="516" spans="1:6">
      <c r="A516" s="57"/>
      <c r="B516" s="108" t="s">
        <v>510</v>
      </c>
      <c r="C516" s="108" t="s">
        <v>515</v>
      </c>
      <c r="D516" s="108" t="s">
        <v>1020</v>
      </c>
      <c r="E516" s="180">
        <v>1750.77</v>
      </c>
      <c r="F516" s="57"/>
    </row>
    <row r="517" spans="1:6">
      <c r="A517" s="57"/>
      <c r="B517" s="108" t="s">
        <v>497</v>
      </c>
      <c r="C517" s="108" t="s">
        <v>530</v>
      </c>
      <c r="D517" s="108" t="s">
        <v>1021</v>
      </c>
      <c r="E517" s="180">
        <v>6542.46</v>
      </c>
      <c r="F517" s="57"/>
    </row>
    <row r="518" spans="1:6">
      <c r="A518" s="57"/>
      <c r="B518" s="108" t="s">
        <v>497</v>
      </c>
      <c r="C518" s="108" t="s">
        <v>562</v>
      </c>
      <c r="D518" s="108" t="s">
        <v>1022</v>
      </c>
      <c r="E518" s="180">
        <v>471.45</v>
      </c>
      <c r="F518" s="57"/>
    </row>
    <row r="519" spans="1:6">
      <c r="A519" s="57"/>
      <c r="B519" s="108" t="s">
        <v>510</v>
      </c>
      <c r="C519" s="108" t="s">
        <v>515</v>
      </c>
      <c r="D519" s="108" t="s">
        <v>1023</v>
      </c>
      <c r="E519" s="180">
        <v>6740.86</v>
      </c>
      <c r="F519" s="57"/>
    </row>
    <row r="520" spans="1:6">
      <c r="A520" s="57"/>
      <c r="B520" s="108" t="s">
        <v>528</v>
      </c>
      <c r="C520" s="108" t="s">
        <v>520</v>
      </c>
      <c r="D520" s="108" t="s">
        <v>1024</v>
      </c>
      <c r="E520" s="180">
        <v>9875.32</v>
      </c>
      <c r="F520" s="57"/>
    </row>
    <row r="521" spans="1:6">
      <c r="A521" s="57"/>
      <c r="B521" s="108" t="s">
        <v>526</v>
      </c>
      <c r="C521" s="108" t="s">
        <v>498</v>
      </c>
      <c r="D521" s="108" t="s">
        <v>1025</v>
      </c>
      <c r="E521" s="180">
        <v>8351.49</v>
      </c>
      <c r="F521" s="57"/>
    </row>
    <row r="522" spans="1:6">
      <c r="A522" s="57"/>
      <c r="B522" s="108" t="s">
        <v>528</v>
      </c>
      <c r="C522" s="108" t="s">
        <v>515</v>
      </c>
      <c r="D522" s="108" t="s">
        <v>1026</v>
      </c>
      <c r="E522" s="180">
        <v>2555.75</v>
      </c>
      <c r="F522" s="57"/>
    </row>
    <row r="523" spans="1:6">
      <c r="A523" s="57"/>
      <c r="B523" s="108" t="s">
        <v>404</v>
      </c>
      <c r="C523" s="108" t="s">
        <v>511</v>
      </c>
      <c r="D523" s="108" t="s">
        <v>1027</v>
      </c>
      <c r="E523" s="180">
        <v>5480.91</v>
      </c>
      <c r="F523" s="57"/>
    </row>
    <row r="524" spans="1:6">
      <c r="A524" s="57"/>
      <c r="B524" s="108" t="s">
        <v>504</v>
      </c>
      <c r="C524" s="108" t="s">
        <v>511</v>
      </c>
      <c r="D524" s="108" t="s">
        <v>1028</v>
      </c>
      <c r="E524" s="180">
        <v>9742.19</v>
      </c>
      <c r="F524" s="57"/>
    </row>
    <row r="525" spans="1:6">
      <c r="A525" s="57"/>
      <c r="B525" s="108" t="s">
        <v>404</v>
      </c>
      <c r="C525" s="108" t="s">
        <v>501</v>
      </c>
      <c r="D525" s="108" t="s">
        <v>1029</v>
      </c>
      <c r="E525" s="180">
        <v>1937.32</v>
      </c>
      <c r="F525" s="57"/>
    </row>
    <row r="526" spans="1:6">
      <c r="A526" s="57"/>
      <c r="B526" s="108" t="s">
        <v>500</v>
      </c>
      <c r="C526" s="108" t="s">
        <v>524</v>
      </c>
      <c r="D526" s="108" t="s">
        <v>1030</v>
      </c>
      <c r="E526" s="180">
        <v>1310.7</v>
      </c>
      <c r="F526" s="57"/>
    </row>
    <row r="527" spans="1:6">
      <c r="A527" s="57"/>
      <c r="B527" s="108" t="s">
        <v>507</v>
      </c>
      <c r="C527" s="108" t="s">
        <v>511</v>
      </c>
      <c r="D527" s="108" t="s">
        <v>1031</v>
      </c>
      <c r="E527" s="180">
        <v>415.43</v>
      </c>
      <c r="F527" s="57"/>
    </row>
    <row r="528" spans="1:6">
      <c r="A528" s="57"/>
      <c r="B528" s="108" t="s">
        <v>510</v>
      </c>
      <c r="C528" s="108" t="s">
        <v>569</v>
      </c>
      <c r="D528" s="108" t="s">
        <v>1032</v>
      </c>
      <c r="E528" s="180">
        <v>3372.28</v>
      </c>
      <c r="F528" s="57"/>
    </row>
    <row r="529" spans="1:6">
      <c r="A529" s="57"/>
      <c r="B529" s="108" t="s">
        <v>528</v>
      </c>
      <c r="C529" s="108" t="s">
        <v>501</v>
      </c>
      <c r="D529" s="108" t="s">
        <v>1033</v>
      </c>
      <c r="E529" s="180">
        <v>1320.96</v>
      </c>
      <c r="F529" s="57"/>
    </row>
    <row r="530" spans="1:6">
      <c r="A530" s="57"/>
      <c r="B530" s="108" t="s">
        <v>497</v>
      </c>
      <c r="C530" s="108" t="s">
        <v>511</v>
      </c>
      <c r="D530" s="108" t="s">
        <v>1034</v>
      </c>
      <c r="E530" s="180">
        <v>579.91999999999996</v>
      </c>
      <c r="F530" s="57"/>
    </row>
    <row r="531" spans="1:6">
      <c r="A531" s="57"/>
      <c r="B531" s="108" t="s">
        <v>510</v>
      </c>
      <c r="C531" s="108" t="s">
        <v>537</v>
      </c>
      <c r="D531" s="108" t="s">
        <v>1035</v>
      </c>
      <c r="E531" s="180">
        <v>9849.06</v>
      </c>
      <c r="F531" s="57"/>
    </row>
    <row r="532" spans="1:6">
      <c r="A532" s="57"/>
      <c r="B532" s="108" t="s">
        <v>504</v>
      </c>
      <c r="C532" s="108" t="s">
        <v>522</v>
      </c>
      <c r="D532" s="108" t="s">
        <v>1036</v>
      </c>
      <c r="E532" s="180">
        <v>4823.5600000000004</v>
      </c>
      <c r="F532" s="57"/>
    </row>
    <row r="533" spans="1:6">
      <c r="A533" s="57"/>
      <c r="B533" s="108" t="s">
        <v>404</v>
      </c>
      <c r="C533" s="108" t="s">
        <v>522</v>
      </c>
      <c r="D533" s="108" t="s">
        <v>1037</v>
      </c>
      <c r="E533" s="180">
        <v>6429.93</v>
      </c>
      <c r="F533" s="57"/>
    </row>
    <row r="534" spans="1:6">
      <c r="A534" s="57"/>
      <c r="B534" s="108" t="s">
        <v>404</v>
      </c>
      <c r="C534" s="108" t="s">
        <v>501</v>
      </c>
      <c r="D534" s="108" t="s">
        <v>1038</v>
      </c>
      <c r="E534" s="180">
        <v>253.39</v>
      </c>
      <c r="F534" s="57"/>
    </row>
    <row r="535" spans="1:6">
      <c r="A535" s="57"/>
      <c r="B535" s="108" t="s">
        <v>526</v>
      </c>
      <c r="C535" s="108" t="s">
        <v>498</v>
      </c>
      <c r="D535" s="108" t="s">
        <v>1039</v>
      </c>
      <c r="E535" s="180">
        <v>3121.54</v>
      </c>
      <c r="F535" s="57"/>
    </row>
    <row r="536" spans="1:6">
      <c r="A536" s="57"/>
      <c r="B536" s="108" t="s">
        <v>507</v>
      </c>
      <c r="C536" s="108" t="s">
        <v>522</v>
      </c>
      <c r="D536" s="108" t="s">
        <v>1040</v>
      </c>
      <c r="E536" s="180">
        <v>9965.74</v>
      </c>
      <c r="F536" s="57"/>
    </row>
    <row r="537" spans="1:6">
      <c r="A537" s="57"/>
      <c r="B537" s="108" t="s">
        <v>507</v>
      </c>
      <c r="C537" s="108" t="s">
        <v>505</v>
      </c>
      <c r="D537" s="108" t="s">
        <v>1041</v>
      </c>
      <c r="E537" s="180">
        <v>9884.56</v>
      </c>
      <c r="F537" s="57"/>
    </row>
    <row r="538" spans="1:6">
      <c r="A538" s="57"/>
      <c r="B538" s="108" t="s">
        <v>526</v>
      </c>
      <c r="C538" s="108" t="s">
        <v>569</v>
      </c>
      <c r="D538" s="108" t="s">
        <v>1042</v>
      </c>
      <c r="E538" s="180">
        <v>4414.72</v>
      </c>
      <c r="F538" s="57"/>
    </row>
    <row r="539" spans="1:6">
      <c r="A539" s="57"/>
      <c r="B539" s="108" t="s">
        <v>500</v>
      </c>
      <c r="C539" s="108" t="s">
        <v>562</v>
      </c>
      <c r="D539" s="108" t="s">
        <v>1043</v>
      </c>
      <c r="E539" s="180">
        <v>6822.9</v>
      </c>
      <c r="F539" s="57"/>
    </row>
    <row r="540" spans="1:6">
      <c r="A540" s="57"/>
      <c r="B540" s="108" t="s">
        <v>528</v>
      </c>
      <c r="C540" s="108" t="s">
        <v>530</v>
      </c>
      <c r="D540" s="108" t="s">
        <v>1044</v>
      </c>
      <c r="E540" s="180">
        <v>5809.29</v>
      </c>
      <c r="F540" s="57"/>
    </row>
    <row r="541" spans="1:6">
      <c r="A541" s="57"/>
      <c r="B541" s="108" t="s">
        <v>404</v>
      </c>
      <c r="C541" s="108" t="s">
        <v>562</v>
      </c>
      <c r="D541" s="108" t="s">
        <v>1045</v>
      </c>
      <c r="E541" s="180">
        <v>8490</v>
      </c>
      <c r="F541" s="57"/>
    </row>
    <row r="542" spans="1:6">
      <c r="A542" s="57"/>
      <c r="B542" s="108" t="s">
        <v>404</v>
      </c>
      <c r="C542" s="108" t="s">
        <v>569</v>
      </c>
      <c r="D542" s="108" t="s">
        <v>1046</v>
      </c>
      <c r="E542" s="180">
        <v>1819.28</v>
      </c>
      <c r="F542" s="57"/>
    </row>
    <row r="543" spans="1:6">
      <c r="A543" s="57"/>
      <c r="B543" s="108" t="s">
        <v>507</v>
      </c>
      <c r="C543" s="108" t="s">
        <v>535</v>
      </c>
      <c r="D543" s="108" t="s">
        <v>1047</v>
      </c>
      <c r="E543" s="180">
        <v>8224.01</v>
      </c>
      <c r="F543" s="57"/>
    </row>
    <row r="544" spans="1:6">
      <c r="A544" s="57"/>
      <c r="B544" s="108" t="s">
        <v>526</v>
      </c>
      <c r="C544" s="108" t="s">
        <v>515</v>
      </c>
      <c r="D544" s="108" t="s">
        <v>1048</v>
      </c>
      <c r="E544" s="180">
        <v>8525.25</v>
      </c>
      <c r="F544" s="57"/>
    </row>
    <row r="545" spans="1:6">
      <c r="A545" s="57"/>
      <c r="B545" s="108" t="s">
        <v>497</v>
      </c>
      <c r="C545" s="108" t="s">
        <v>498</v>
      </c>
      <c r="D545" s="108" t="s">
        <v>1049</v>
      </c>
      <c r="E545" s="180">
        <v>7070.22</v>
      </c>
      <c r="F545" s="57"/>
    </row>
    <row r="546" spans="1:6">
      <c r="A546" s="57"/>
      <c r="B546" s="108" t="s">
        <v>497</v>
      </c>
      <c r="C546" s="108" t="s">
        <v>522</v>
      </c>
      <c r="D546" s="108" t="s">
        <v>1050</v>
      </c>
      <c r="E546" s="180">
        <v>8967.77</v>
      </c>
      <c r="F546" s="57"/>
    </row>
    <row r="547" spans="1:6">
      <c r="A547" s="57"/>
      <c r="B547" s="108" t="s">
        <v>507</v>
      </c>
      <c r="C547" s="108" t="s">
        <v>562</v>
      </c>
      <c r="D547" s="108" t="s">
        <v>1051</v>
      </c>
      <c r="E547" s="180">
        <v>7974.17</v>
      </c>
      <c r="F547" s="57"/>
    </row>
    <row r="548" spans="1:6">
      <c r="A548" s="57"/>
      <c r="B548" s="108" t="s">
        <v>404</v>
      </c>
      <c r="C548" s="108" t="s">
        <v>508</v>
      </c>
      <c r="D548" s="108" t="s">
        <v>1052</v>
      </c>
      <c r="E548" s="180">
        <v>2308.4499999999998</v>
      </c>
      <c r="F548" s="57"/>
    </row>
    <row r="549" spans="1:6">
      <c r="A549" s="57"/>
      <c r="B549" s="108" t="s">
        <v>497</v>
      </c>
      <c r="C549" s="108" t="s">
        <v>520</v>
      </c>
      <c r="D549" s="108" t="s">
        <v>1053</v>
      </c>
      <c r="E549" s="180">
        <v>2027.79</v>
      </c>
      <c r="F549" s="57"/>
    </row>
    <row r="550" spans="1:6">
      <c r="A550" s="57"/>
      <c r="B550" s="108" t="s">
        <v>404</v>
      </c>
      <c r="C550" s="108" t="s">
        <v>508</v>
      </c>
      <c r="D550" s="108" t="s">
        <v>1054</v>
      </c>
      <c r="E550" s="180">
        <v>3406.2</v>
      </c>
      <c r="F550" s="57"/>
    </row>
    <row r="551" spans="1:6">
      <c r="A551" s="57"/>
      <c r="B551" s="108" t="s">
        <v>507</v>
      </c>
      <c r="C551" s="108" t="s">
        <v>505</v>
      </c>
      <c r="D551" s="108" t="s">
        <v>1055</v>
      </c>
      <c r="E551" s="180">
        <v>8005.05</v>
      </c>
      <c r="F551" s="57"/>
    </row>
    <row r="552" spans="1:6">
      <c r="A552" s="57"/>
      <c r="B552" s="108" t="s">
        <v>507</v>
      </c>
      <c r="C552" s="108" t="s">
        <v>501</v>
      </c>
      <c r="D552" s="108" t="s">
        <v>1056</v>
      </c>
      <c r="E552" s="180">
        <v>3285.29</v>
      </c>
      <c r="F552" s="57"/>
    </row>
    <row r="553" spans="1:6">
      <c r="A553" s="57"/>
      <c r="B553" s="108" t="s">
        <v>507</v>
      </c>
      <c r="C553" s="108" t="s">
        <v>537</v>
      </c>
      <c r="D553" s="108" t="s">
        <v>1057</v>
      </c>
      <c r="E553" s="180">
        <v>1192.3900000000001</v>
      </c>
      <c r="F553" s="57"/>
    </row>
    <row r="554" spans="1:6">
      <c r="A554" s="57"/>
      <c r="B554" s="108" t="s">
        <v>528</v>
      </c>
      <c r="C554" s="108" t="s">
        <v>562</v>
      </c>
      <c r="D554" s="108" t="s">
        <v>1058</v>
      </c>
      <c r="E554" s="180">
        <v>9565.4500000000007</v>
      </c>
      <c r="F554" s="57"/>
    </row>
    <row r="555" spans="1:6">
      <c r="A555" s="57"/>
      <c r="B555" s="108" t="s">
        <v>528</v>
      </c>
      <c r="C555" s="108" t="s">
        <v>562</v>
      </c>
      <c r="D555" s="108" t="s">
        <v>1059</v>
      </c>
      <c r="E555" s="180">
        <v>8340.66</v>
      </c>
      <c r="F555" s="57"/>
    </row>
    <row r="556" spans="1:6">
      <c r="A556" s="57"/>
      <c r="B556" s="108" t="s">
        <v>404</v>
      </c>
      <c r="C556" s="108" t="s">
        <v>505</v>
      </c>
      <c r="D556" s="108" t="s">
        <v>1060</v>
      </c>
      <c r="E556" s="180">
        <v>4976.42</v>
      </c>
      <c r="F556" s="57"/>
    </row>
    <row r="557" spans="1:6">
      <c r="A557" s="57"/>
      <c r="B557" s="108" t="s">
        <v>504</v>
      </c>
      <c r="C557" s="108" t="s">
        <v>524</v>
      </c>
      <c r="D557" s="108" t="s">
        <v>1061</v>
      </c>
      <c r="E557" s="180">
        <v>9777.9</v>
      </c>
      <c r="F557" s="57"/>
    </row>
    <row r="558" spans="1:6">
      <c r="A558" s="57"/>
      <c r="B558" s="108" t="s">
        <v>528</v>
      </c>
      <c r="C558" s="108" t="s">
        <v>522</v>
      </c>
      <c r="D558" s="108" t="s">
        <v>844</v>
      </c>
      <c r="E558" s="180">
        <v>1681.98</v>
      </c>
      <c r="F558" s="57"/>
    </row>
    <row r="559" spans="1:6">
      <c r="A559" s="57"/>
      <c r="B559" s="108" t="s">
        <v>507</v>
      </c>
      <c r="C559" s="108" t="s">
        <v>508</v>
      </c>
      <c r="D559" s="108" t="s">
        <v>1062</v>
      </c>
      <c r="E559" s="180">
        <v>9445</v>
      </c>
      <c r="F559" s="57"/>
    </row>
    <row r="560" spans="1:6">
      <c r="A560" s="57"/>
      <c r="B560" s="108" t="s">
        <v>404</v>
      </c>
      <c r="C560" s="108" t="s">
        <v>524</v>
      </c>
      <c r="D560" s="108" t="s">
        <v>1063</v>
      </c>
      <c r="E560" s="180">
        <v>4993.1400000000003</v>
      </c>
      <c r="F560" s="57"/>
    </row>
    <row r="561" spans="1:6">
      <c r="A561" s="57"/>
      <c r="B561" s="108" t="s">
        <v>528</v>
      </c>
      <c r="C561" s="108" t="s">
        <v>535</v>
      </c>
      <c r="D561" s="108" t="s">
        <v>1064</v>
      </c>
      <c r="E561" s="180">
        <v>611.04</v>
      </c>
      <c r="F561" s="57"/>
    </row>
    <row r="562" spans="1:6">
      <c r="A562" s="57"/>
      <c r="B562" s="108" t="s">
        <v>526</v>
      </c>
      <c r="C562" s="108" t="s">
        <v>505</v>
      </c>
      <c r="D562" s="108" t="s">
        <v>1065</v>
      </c>
      <c r="E562" s="180">
        <v>9923.93</v>
      </c>
      <c r="F562" s="57"/>
    </row>
    <row r="563" spans="1:6">
      <c r="A563" s="57"/>
      <c r="B563" s="108" t="s">
        <v>497</v>
      </c>
      <c r="C563" s="108" t="s">
        <v>520</v>
      </c>
      <c r="D563" s="108" t="s">
        <v>1066</v>
      </c>
      <c r="E563" s="180">
        <v>3907.13</v>
      </c>
      <c r="F563" s="57"/>
    </row>
    <row r="564" spans="1:6">
      <c r="A564" s="57"/>
      <c r="B564" s="108" t="s">
        <v>404</v>
      </c>
      <c r="C564" s="108" t="s">
        <v>537</v>
      </c>
      <c r="D564" s="108" t="s">
        <v>1067</v>
      </c>
      <c r="E564" s="180">
        <v>9399.42</v>
      </c>
      <c r="F564" s="57"/>
    </row>
    <row r="565" spans="1:6">
      <c r="A565" s="57"/>
      <c r="B565" s="108" t="s">
        <v>510</v>
      </c>
      <c r="C565" s="108" t="s">
        <v>505</v>
      </c>
      <c r="D565" s="108" t="s">
        <v>1068</v>
      </c>
      <c r="E565" s="180">
        <v>4150.49</v>
      </c>
      <c r="F565" s="57"/>
    </row>
    <row r="566" spans="1:6">
      <c r="A566" s="57"/>
      <c r="B566" s="108" t="s">
        <v>504</v>
      </c>
      <c r="C566" s="108" t="s">
        <v>569</v>
      </c>
      <c r="D566" s="108" t="s">
        <v>1069</v>
      </c>
      <c r="E566" s="180">
        <v>7772.1</v>
      </c>
      <c r="F566" s="57"/>
    </row>
    <row r="567" spans="1:6">
      <c r="A567" s="57"/>
      <c r="B567" s="108" t="s">
        <v>404</v>
      </c>
      <c r="C567" s="108" t="s">
        <v>511</v>
      </c>
      <c r="D567" s="108" t="s">
        <v>1070</v>
      </c>
      <c r="E567" s="180">
        <v>8281.32</v>
      </c>
      <c r="F567" s="57"/>
    </row>
    <row r="568" spans="1:6">
      <c r="A568" s="57"/>
      <c r="B568" s="108" t="s">
        <v>510</v>
      </c>
      <c r="C568" s="108" t="s">
        <v>524</v>
      </c>
      <c r="D568" s="108" t="s">
        <v>1071</v>
      </c>
      <c r="E568" s="180">
        <v>9389.23</v>
      </c>
      <c r="F568" s="57"/>
    </row>
    <row r="569" spans="1:6">
      <c r="A569" s="57"/>
      <c r="B569" s="108" t="s">
        <v>500</v>
      </c>
      <c r="C569" s="108" t="s">
        <v>530</v>
      </c>
      <c r="D569" s="108" t="s">
        <v>1072</v>
      </c>
      <c r="E569" s="180">
        <v>3281.8</v>
      </c>
      <c r="F569" s="57"/>
    </row>
    <row r="570" spans="1:6">
      <c r="A570" s="57"/>
      <c r="B570" s="108" t="s">
        <v>497</v>
      </c>
      <c r="C570" s="108" t="s">
        <v>530</v>
      </c>
      <c r="D570" s="108" t="s">
        <v>1073</v>
      </c>
      <c r="E570" s="180">
        <v>9788.5</v>
      </c>
      <c r="F570" s="57"/>
    </row>
    <row r="571" spans="1:6">
      <c r="A571" s="57"/>
      <c r="B571" s="108" t="s">
        <v>404</v>
      </c>
      <c r="C571" s="108" t="s">
        <v>505</v>
      </c>
      <c r="D571" s="108" t="s">
        <v>1074</v>
      </c>
      <c r="E571" s="180">
        <v>8514.27</v>
      </c>
      <c r="F571" s="57"/>
    </row>
    <row r="572" spans="1:6">
      <c r="A572" s="57"/>
      <c r="B572" s="108" t="s">
        <v>528</v>
      </c>
      <c r="C572" s="108" t="s">
        <v>522</v>
      </c>
      <c r="D572" s="108" t="s">
        <v>1075</v>
      </c>
      <c r="E572" s="180">
        <v>3089.41</v>
      </c>
      <c r="F572" s="57"/>
    </row>
    <row r="573" spans="1:6">
      <c r="A573" s="57"/>
      <c r="B573" s="108" t="s">
        <v>510</v>
      </c>
      <c r="C573" s="108" t="s">
        <v>569</v>
      </c>
      <c r="D573" s="108" t="s">
        <v>1076</v>
      </c>
      <c r="E573" s="180">
        <v>1508.83</v>
      </c>
      <c r="F573" s="57"/>
    </row>
    <row r="574" spans="1:6">
      <c r="A574" s="57"/>
      <c r="B574" s="108" t="s">
        <v>510</v>
      </c>
      <c r="C574" s="108" t="s">
        <v>524</v>
      </c>
      <c r="D574" s="108" t="s">
        <v>1077</v>
      </c>
      <c r="E574" s="180">
        <v>2231.3000000000002</v>
      </c>
      <c r="F574" s="57"/>
    </row>
    <row r="575" spans="1:6">
      <c r="A575" s="57"/>
      <c r="B575" s="108" t="s">
        <v>404</v>
      </c>
      <c r="C575" s="108" t="s">
        <v>522</v>
      </c>
      <c r="D575" s="108" t="s">
        <v>1078</v>
      </c>
      <c r="E575" s="180">
        <v>8240.76</v>
      </c>
      <c r="F575" s="57"/>
    </row>
    <row r="576" spans="1:6">
      <c r="A576" s="57"/>
      <c r="B576" s="108" t="s">
        <v>404</v>
      </c>
      <c r="C576" s="108" t="s">
        <v>524</v>
      </c>
      <c r="D576" s="108" t="s">
        <v>1079</v>
      </c>
      <c r="E576" s="180">
        <v>8251.67</v>
      </c>
      <c r="F576" s="57"/>
    </row>
    <row r="577" spans="1:6">
      <c r="A577" s="57"/>
      <c r="B577" s="108" t="s">
        <v>510</v>
      </c>
      <c r="C577" s="108" t="s">
        <v>520</v>
      </c>
      <c r="D577" s="108" t="s">
        <v>1080</v>
      </c>
      <c r="E577" s="180">
        <v>6509.94</v>
      </c>
      <c r="F577" s="57"/>
    </row>
    <row r="578" spans="1:6">
      <c r="A578" s="57"/>
      <c r="B578" s="108" t="s">
        <v>500</v>
      </c>
      <c r="C578" s="108" t="s">
        <v>505</v>
      </c>
      <c r="D578" s="108" t="s">
        <v>1081</v>
      </c>
      <c r="E578" s="180">
        <v>6334.82</v>
      </c>
      <c r="F578" s="57"/>
    </row>
    <row r="579" spans="1:6">
      <c r="A579" s="57"/>
      <c r="B579" s="108" t="s">
        <v>500</v>
      </c>
      <c r="C579" s="108" t="s">
        <v>524</v>
      </c>
      <c r="D579" s="108" t="s">
        <v>1082</v>
      </c>
      <c r="E579" s="180">
        <v>1698.6</v>
      </c>
      <c r="F579" s="57"/>
    </row>
    <row r="580" spans="1:6">
      <c r="A580" s="57"/>
      <c r="B580" s="108" t="s">
        <v>497</v>
      </c>
      <c r="C580" s="108" t="s">
        <v>569</v>
      </c>
      <c r="D580" s="108" t="s">
        <v>937</v>
      </c>
      <c r="E580" s="180">
        <v>2876.02</v>
      </c>
      <c r="F580" s="57"/>
    </row>
    <row r="581" spans="1:6">
      <c r="A581" s="57"/>
      <c r="B581" s="108" t="s">
        <v>507</v>
      </c>
      <c r="C581" s="108" t="s">
        <v>530</v>
      </c>
      <c r="D581" s="108" t="s">
        <v>1083</v>
      </c>
      <c r="E581" s="180">
        <v>3604.06</v>
      </c>
      <c r="F581" s="57"/>
    </row>
    <row r="582" spans="1:6">
      <c r="A582" s="57"/>
      <c r="B582" s="108" t="s">
        <v>507</v>
      </c>
      <c r="C582" s="108" t="s">
        <v>569</v>
      </c>
      <c r="D582" s="108" t="s">
        <v>698</v>
      </c>
      <c r="E582" s="180">
        <v>7060.13</v>
      </c>
      <c r="F582" s="57"/>
    </row>
    <row r="583" spans="1:6">
      <c r="A583" s="57"/>
      <c r="B583" s="108" t="s">
        <v>497</v>
      </c>
      <c r="C583" s="108" t="s">
        <v>505</v>
      </c>
      <c r="D583" s="108" t="s">
        <v>1084</v>
      </c>
      <c r="E583" s="180">
        <v>3393.96</v>
      </c>
      <c r="F583" s="57"/>
    </row>
    <row r="584" spans="1:6">
      <c r="A584" s="57"/>
      <c r="B584" s="108" t="s">
        <v>526</v>
      </c>
      <c r="C584" s="108" t="s">
        <v>508</v>
      </c>
      <c r="D584" s="108" t="s">
        <v>1085</v>
      </c>
      <c r="E584" s="180">
        <v>7502.2</v>
      </c>
      <c r="F584" s="57"/>
    </row>
    <row r="585" spans="1:6">
      <c r="A585" s="57"/>
      <c r="B585" s="108" t="s">
        <v>528</v>
      </c>
      <c r="C585" s="108" t="s">
        <v>511</v>
      </c>
      <c r="D585" s="108" t="s">
        <v>1086</v>
      </c>
      <c r="E585" s="180">
        <v>9528.73</v>
      </c>
      <c r="F585" s="57"/>
    </row>
    <row r="586" spans="1:6">
      <c r="A586" s="57"/>
      <c r="B586" s="108" t="s">
        <v>404</v>
      </c>
      <c r="C586" s="108" t="s">
        <v>498</v>
      </c>
      <c r="D586" s="108" t="s">
        <v>1087</v>
      </c>
      <c r="E586" s="180">
        <v>720.23</v>
      </c>
      <c r="F586" s="57"/>
    </row>
    <row r="587" spans="1:6">
      <c r="A587" s="57"/>
      <c r="B587" s="108" t="s">
        <v>504</v>
      </c>
      <c r="C587" s="108" t="s">
        <v>524</v>
      </c>
      <c r="D587" s="108" t="s">
        <v>1088</v>
      </c>
      <c r="E587" s="180">
        <v>8073.67</v>
      </c>
      <c r="F587" s="57"/>
    </row>
    <row r="588" spans="1:6">
      <c r="A588" s="57"/>
      <c r="B588" s="108" t="s">
        <v>528</v>
      </c>
      <c r="C588" s="108" t="s">
        <v>501</v>
      </c>
      <c r="D588" s="108" t="s">
        <v>1089</v>
      </c>
      <c r="E588" s="180">
        <v>1412.42</v>
      </c>
      <c r="F588" s="57"/>
    </row>
    <row r="589" spans="1:6">
      <c r="A589" s="57"/>
      <c r="B589" s="108" t="s">
        <v>500</v>
      </c>
      <c r="C589" s="108" t="s">
        <v>520</v>
      </c>
      <c r="D589" s="108" t="s">
        <v>1090</v>
      </c>
      <c r="E589" s="180">
        <v>4809.09</v>
      </c>
      <c r="F589" s="57"/>
    </row>
    <row r="590" spans="1:6">
      <c r="A590" s="57"/>
      <c r="B590" s="108" t="s">
        <v>497</v>
      </c>
      <c r="C590" s="108" t="s">
        <v>522</v>
      </c>
      <c r="D590" s="108" t="s">
        <v>1091</v>
      </c>
      <c r="E590" s="180">
        <v>4342.0600000000004</v>
      </c>
      <c r="F590" s="57"/>
    </row>
    <row r="591" spans="1:6">
      <c r="A591" s="57"/>
      <c r="B591" s="108" t="s">
        <v>526</v>
      </c>
      <c r="C591" s="108" t="s">
        <v>498</v>
      </c>
      <c r="D591" s="108" t="s">
        <v>1092</v>
      </c>
      <c r="E591" s="180">
        <v>7544.27</v>
      </c>
      <c r="F591" s="57"/>
    </row>
    <row r="592" spans="1:6">
      <c r="A592" s="57"/>
      <c r="B592" s="108" t="s">
        <v>404</v>
      </c>
      <c r="C592" s="108" t="s">
        <v>562</v>
      </c>
      <c r="D592" s="108" t="s">
        <v>1093</v>
      </c>
      <c r="E592" s="180">
        <v>8679.2000000000007</v>
      </c>
      <c r="F592" s="57"/>
    </row>
    <row r="593" spans="1:6">
      <c r="A593" s="57"/>
      <c r="B593" s="108" t="s">
        <v>500</v>
      </c>
      <c r="C593" s="108" t="s">
        <v>515</v>
      </c>
      <c r="D593" s="108" t="s">
        <v>1094</v>
      </c>
      <c r="E593" s="180">
        <v>6157.8</v>
      </c>
      <c r="F593" s="57"/>
    </row>
    <row r="594" spans="1:6">
      <c r="A594" s="57"/>
      <c r="B594" s="108" t="s">
        <v>528</v>
      </c>
      <c r="C594" s="108" t="s">
        <v>569</v>
      </c>
      <c r="D594" s="108" t="s">
        <v>1095</v>
      </c>
      <c r="E594" s="180">
        <v>6167.39</v>
      </c>
      <c r="F594" s="57"/>
    </row>
    <row r="595" spans="1:6">
      <c r="A595" s="57"/>
      <c r="B595" s="108" t="s">
        <v>497</v>
      </c>
      <c r="C595" s="108" t="s">
        <v>569</v>
      </c>
      <c r="D595" s="108" t="s">
        <v>1096</v>
      </c>
      <c r="E595" s="180">
        <v>6314.75</v>
      </c>
      <c r="F595" s="57"/>
    </row>
    <row r="596" spans="1:6">
      <c r="A596" s="57"/>
      <c r="B596" s="108" t="s">
        <v>507</v>
      </c>
      <c r="C596" s="108" t="s">
        <v>530</v>
      </c>
      <c r="D596" s="108" t="s">
        <v>1097</v>
      </c>
      <c r="E596" s="180">
        <v>2640.28</v>
      </c>
      <c r="F596" s="57"/>
    </row>
    <row r="597" spans="1:6">
      <c r="A597" s="57"/>
      <c r="B597" s="108" t="s">
        <v>507</v>
      </c>
      <c r="C597" s="108" t="s">
        <v>520</v>
      </c>
      <c r="D597" s="108" t="s">
        <v>1098</v>
      </c>
      <c r="E597" s="180">
        <v>7541.04</v>
      </c>
      <c r="F597" s="57"/>
    </row>
    <row r="598" spans="1:6">
      <c r="A598" s="57"/>
      <c r="B598" s="108" t="s">
        <v>510</v>
      </c>
      <c r="C598" s="108" t="s">
        <v>520</v>
      </c>
      <c r="D598" s="108" t="s">
        <v>1099</v>
      </c>
      <c r="E598" s="180">
        <v>1700.86</v>
      </c>
      <c r="F598" s="57"/>
    </row>
    <row r="599" spans="1:6">
      <c r="A599" s="57"/>
      <c r="B599" s="108" t="s">
        <v>507</v>
      </c>
      <c r="C599" s="108" t="s">
        <v>511</v>
      </c>
      <c r="D599" s="108" t="s">
        <v>1100</v>
      </c>
      <c r="E599" s="180">
        <v>5002.25</v>
      </c>
      <c r="F599" s="57"/>
    </row>
    <row r="600" spans="1:6">
      <c r="A600" s="57"/>
      <c r="B600" s="108" t="s">
        <v>510</v>
      </c>
      <c r="C600" s="108" t="s">
        <v>515</v>
      </c>
      <c r="D600" s="108" t="s">
        <v>1101</v>
      </c>
      <c r="E600" s="180">
        <v>8275.06</v>
      </c>
      <c r="F600" s="57"/>
    </row>
    <row r="601" spans="1:6">
      <c r="A601" s="57"/>
      <c r="B601" s="108" t="s">
        <v>500</v>
      </c>
      <c r="C601" s="108" t="s">
        <v>535</v>
      </c>
      <c r="D601" s="108" t="s">
        <v>1102</v>
      </c>
      <c r="E601" s="180">
        <v>6931.54</v>
      </c>
      <c r="F601" s="57"/>
    </row>
    <row r="602" spans="1:6">
      <c r="A602" s="57"/>
      <c r="B602" s="108" t="s">
        <v>526</v>
      </c>
      <c r="C602" s="108" t="s">
        <v>524</v>
      </c>
      <c r="D602" s="108" t="s">
        <v>1103</v>
      </c>
      <c r="E602" s="180">
        <v>134.13</v>
      </c>
      <c r="F602" s="57"/>
    </row>
    <row r="603" spans="1:6">
      <c r="A603" s="57"/>
      <c r="B603" s="108" t="s">
        <v>500</v>
      </c>
      <c r="C603" s="108" t="s">
        <v>501</v>
      </c>
      <c r="D603" s="108" t="s">
        <v>1104</v>
      </c>
      <c r="E603" s="180">
        <v>4589.1400000000003</v>
      </c>
      <c r="F603" s="57"/>
    </row>
    <row r="604" spans="1:6">
      <c r="A604" s="57"/>
      <c r="B604" s="108" t="s">
        <v>500</v>
      </c>
      <c r="C604" s="108" t="s">
        <v>508</v>
      </c>
      <c r="D604" s="108" t="s">
        <v>1105</v>
      </c>
      <c r="E604" s="180">
        <v>8641.18</v>
      </c>
      <c r="F604" s="57"/>
    </row>
    <row r="605" spans="1:6">
      <c r="A605" s="57"/>
      <c r="B605" s="108" t="s">
        <v>404</v>
      </c>
      <c r="C605" s="108" t="s">
        <v>501</v>
      </c>
      <c r="D605" s="108" t="s">
        <v>1106</v>
      </c>
      <c r="E605" s="180">
        <v>4287.32</v>
      </c>
      <c r="F605" s="57"/>
    </row>
    <row r="606" spans="1:6">
      <c r="A606" s="57"/>
      <c r="B606" s="108" t="s">
        <v>510</v>
      </c>
      <c r="C606" s="108" t="s">
        <v>511</v>
      </c>
      <c r="D606" s="108" t="s">
        <v>1107</v>
      </c>
      <c r="E606" s="180">
        <v>2508.6799999999998</v>
      </c>
      <c r="F606" s="57"/>
    </row>
    <row r="607" spans="1:6">
      <c r="A607" s="57"/>
      <c r="B607" s="108" t="s">
        <v>404</v>
      </c>
      <c r="C607" s="108" t="s">
        <v>530</v>
      </c>
      <c r="D607" s="108" t="s">
        <v>1108</v>
      </c>
      <c r="E607" s="180">
        <v>2469.2399999999998</v>
      </c>
      <c r="F607" s="57"/>
    </row>
    <row r="608" spans="1:6">
      <c r="A608" s="57"/>
      <c r="B608" s="108" t="s">
        <v>500</v>
      </c>
      <c r="C608" s="108" t="s">
        <v>508</v>
      </c>
      <c r="D608" s="108" t="s">
        <v>1109</v>
      </c>
      <c r="E608" s="180">
        <v>5161.46</v>
      </c>
      <c r="F608" s="57"/>
    </row>
    <row r="609" spans="1:6">
      <c r="A609" s="57"/>
      <c r="B609" s="108" t="s">
        <v>500</v>
      </c>
      <c r="C609" s="108" t="s">
        <v>501</v>
      </c>
      <c r="D609" s="108" t="s">
        <v>1110</v>
      </c>
      <c r="E609" s="180">
        <v>6437.43</v>
      </c>
      <c r="F609" s="57"/>
    </row>
    <row r="610" spans="1:6">
      <c r="A610" s="57"/>
      <c r="B610" s="108" t="s">
        <v>497</v>
      </c>
      <c r="C610" s="108" t="s">
        <v>498</v>
      </c>
      <c r="D610" s="108" t="s">
        <v>1111</v>
      </c>
      <c r="E610" s="180">
        <v>4590.99</v>
      </c>
      <c r="F610" s="57"/>
    </row>
    <row r="611" spans="1:6">
      <c r="A611" s="57"/>
      <c r="B611" s="108" t="s">
        <v>504</v>
      </c>
      <c r="C611" s="108" t="s">
        <v>535</v>
      </c>
      <c r="D611" s="108" t="s">
        <v>1112</v>
      </c>
      <c r="E611" s="180">
        <v>9550.81</v>
      </c>
      <c r="F611" s="57"/>
    </row>
    <row r="612" spans="1:6">
      <c r="A612" s="57"/>
      <c r="B612" s="108" t="s">
        <v>507</v>
      </c>
      <c r="C612" s="108" t="s">
        <v>501</v>
      </c>
      <c r="D612" s="108" t="s">
        <v>1113</v>
      </c>
      <c r="E612" s="180">
        <v>7399.78</v>
      </c>
      <c r="F612" s="57"/>
    </row>
    <row r="613" spans="1:6">
      <c r="A613" s="57"/>
      <c r="B613" s="108" t="s">
        <v>404</v>
      </c>
      <c r="C613" s="108" t="s">
        <v>569</v>
      </c>
      <c r="D613" s="108" t="s">
        <v>1114</v>
      </c>
      <c r="E613" s="180">
        <v>568.42999999999995</v>
      </c>
      <c r="F613" s="57"/>
    </row>
    <row r="614" spans="1:6">
      <c r="A614" s="57"/>
      <c r="B614" s="108" t="s">
        <v>404</v>
      </c>
      <c r="C614" s="108" t="s">
        <v>537</v>
      </c>
      <c r="D614" s="108" t="s">
        <v>1115</v>
      </c>
      <c r="E614" s="180">
        <v>5727.08</v>
      </c>
      <c r="F614" s="57"/>
    </row>
    <row r="615" spans="1:6">
      <c r="A615" s="57"/>
      <c r="B615" s="108" t="s">
        <v>404</v>
      </c>
      <c r="C615" s="108" t="s">
        <v>505</v>
      </c>
      <c r="D615" s="108" t="s">
        <v>1116</v>
      </c>
      <c r="E615" s="180">
        <v>5433.48</v>
      </c>
      <c r="F615" s="57"/>
    </row>
    <row r="616" spans="1:6">
      <c r="A616" s="57"/>
      <c r="B616" s="108" t="s">
        <v>507</v>
      </c>
      <c r="C616" s="108" t="s">
        <v>562</v>
      </c>
      <c r="D616" s="108" t="s">
        <v>1117</v>
      </c>
      <c r="E616" s="180">
        <v>8917.98</v>
      </c>
      <c r="F616" s="57"/>
    </row>
    <row r="617" spans="1:6">
      <c r="A617" s="57"/>
      <c r="B617" s="108" t="s">
        <v>510</v>
      </c>
      <c r="C617" s="108" t="s">
        <v>524</v>
      </c>
      <c r="D617" s="108" t="s">
        <v>1118</v>
      </c>
      <c r="E617" s="180">
        <v>3046.38</v>
      </c>
      <c r="F617" s="57"/>
    </row>
    <row r="618" spans="1:6">
      <c r="A618" s="57"/>
      <c r="B618" s="108" t="s">
        <v>510</v>
      </c>
      <c r="C618" s="108" t="s">
        <v>562</v>
      </c>
      <c r="D618" s="108" t="s">
        <v>1119</v>
      </c>
      <c r="E618" s="180">
        <v>4984.3100000000004</v>
      </c>
      <c r="F618" s="57"/>
    </row>
    <row r="619" spans="1:6">
      <c r="A619" s="57"/>
      <c r="B619" s="108" t="s">
        <v>507</v>
      </c>
      <c r="C619" s="108" t="s">
        <v>522</v>
      </c>
      <c r="D619" s="108" t="s">
        <v>1120</v>
      </c>
      <c r="E619" s="180">
        <v>5544.26</v>
      </c>
      <c r="F619" s="57"/>
    </row>
    <row r="620" spans="1:6">
      <c r="A620" s="57"/>
      <c r="B620" s="108" t="s">
        <v>497</v>
      </c>
      <c r="C620" s="108" t="s">
        <v>535</v>
      </c>
      <c r="D620" s="108" t="s">
        <v>1121</v>
      </c>
      <c r="E620" s="180">
        <v>8136.93</v>
      </c>
      <c r="F620" s="57"/>
    </row>
    <row r="621" spans="1:6">
      <c r="A621" s="57"/>
      <c r="B621" s="108" t="s">
        <v>510</v>
      </c>
      <c r="C621" s="108" t="s">
        <v>508</v>
      </c>
      <c r="D621" s="108" t="s">
        <v>1122</v>
      </c>
      <c r="E621" s="180">
        <v>48.37</v>
      </c>
      <c r="F621" s="57"/>
    </row>
    <row r="622" spans="1:6">
      <c r="A622" s="57"/>
      <c r="B622" s="108" t="s">
        <v>404</v>
      </c>
      <c r="C622" s="108" t="s">
        <v>520</v>
      </c>
      <c r="D622" s="108" t="s">
        <v>1123</v>
      </c>
      <c r="E622" s="180">
        <v>6935.64</v>
      </c>
      <c r="F622" s="57"/>
    </row>
    <row r="623" spans="1:6">
      <c r="A623" s="57"/>
      <c r="B623" s="108" t="s">
        <v>526</v>
      </c>
      <c r="C623" s="108" t="s">
        <v>562</v>
      </c>
      <c r="D623" s="108" t="s">
        <v>1124</v>
      </c>
      <c r="E623" s="180">
        <v>2239.44</v>
      </c>
      <c r="F623" s="57"/>
    </row>
    <row r="624" spans="1:6">
      <c r="A624" s="57"/>
      <c r="B624" s="108" t="s">
        <v>528</v>
      </c>
      <c r="C624" s="108" t="s">
        <v>569</v>
      </c>
      <c r="D624" s="108" t="s">
        <v>1125</v>
      </c>
      <c r="E624" s="180">
        <v>9170.64</v>
      </c>
      <c r="F624" s="57"/>
    </row>
    <row r="625" spans="1:6">
      <c r="A625" s="57"/>
      <c r="B625" s="108" t="s">
        <v>526</v>
      </c>
      <c r="C625" s="108" t="s">
        <v>530</v>
      </c>
      <c r="D625" s="108" t="s">
        <v>1126</v>
      </c>
      <c r="E625" s="180">
        <v>4841.03</v>
      </c>
      <c r="F625" s="57"/>
    </row>
    <row r="626" spans="1:6">
      <c r="A626" s="57"/>
      <c r="B626" s="108" t="s">
        <v>404</v>
      </c>
      <c r="C626" s="108" t="s">
        <v>498</v>
      </c>
      <c r="D626" s="108" t="s">
        <v>1127</v>
      </c>
      <c r="E626" s="180">
        <v>5769.44</v>
      </c>
      <c r="F626" s="57"/>
    </row>
    <row r="627" spans="1:6">
      <c r="A627" s="57"/>
      <c r="B627" s="108" t="s">
        <v>507</v>
      </c>
      <c r="C627" s="108" t="s">
        <v>535</v>
      </c>
      <c r="D627" s="108" t="s">
        <v>1128</v>
      </c>
      <c r="E627" s="180">
        <v>7529.39</v>
      </c>
      <c r="F627" s="57"/>
    </row>
    <row r="628" spans="1:6">
      <c r="A628" s="57"/>
      <c r="B628" s="108" t="s">
        <v>500</v>
      </c>
      <c r="C628" s="108" t="s">
        <v>562</v>
      </c>
      <c r="D628" s="108" t="s">
        <v>1129</v>
      </c>
      <c r="E628" s="180">
        <v>3246.44</v>
      </c>
      <c r="F628" s="57"/>
    </row>
    <row r="629" spans="1:6">
      <c r="A629" s="57"/>
      <c r="B629" s="108" t="s">
        <v>404</v>
      </c>
      <c r="C629" s="108" t="s">
        <v>498</v>
      </c>
      <c r="D629" s="108" t="s">
        <v>1130</v>
      </c>
      <c r="E629" s="180">
        <v>4544.78</v>
      </c>
      <c r="F629" s="57"/>
    </row>
    <row r="630" spans="1:6">
      <c r="A630" s="57"/>
      <c r="B630" s="108" t="s">
        <v>404</v>
      </c>
      <c r="C630" s="108" t="s">
        <v>508</v>
      </c>
      <c r="D630" s="108" t="s">
        <v>1131</v>
      </c>
      <c r="E630" s="180">
        <v>3071.76</v>
      </c>
      <c r="F630" s="57"/>
    </row>
    <row r="631" spans="1:6">
      <c r="A631" s="57"/>
      <c r="B631" s="108" t="s">
        <v>510</v>
      </c>
      <c r="C631" s="108" t="s">
        <v>511</v>
      </c>
      <c r="D631" s="108" t="s">
        <v>1132</v>
      </c>
      <c r="E631" s="180">
        <v>3757.25</v>
      </c>
      <c r="F631" s="57"/>
    </row>
    <row r="632" spans="1:6">
      <c r="A632" s="57"/>
      <c r="B632" s="108" t="s">
        <v>404</v>
      </c>
      <c r="C632" s="108" t="s">
        <v>537</v>
      </c>
      <c r="D632" s="108" t="s">
        <v>1133</v>
      </c>
      <c r="E632" s="180">
        <v>8905.1200000000008</v>
      </c>
      <c r="F632" s="57"/>
    </row>
    <row r="633" spans="1:6">
      <c r="A633" s="57"/>
      <c r="B633" s="108" t="s">
        <v>510</v>
      </c>
      <c r="C633" s="108" t="s">
        <v>522</v>
      </c>
      <c r="D633" s="108" t="s">
        <v>1134</v>
      </c>
      <c r="E633" s="180">
        <v>690.12</v>
      </c>
      <c r="F633" s="57"/>
    </row>
    <row r="634" spans="1:6">
      <c r="A634" s="57"/>
      <c r="B634" s="108" t="s">
        <v>528</v>
      </c>
      <c r="C634" s="108" t="s">
        <v>511</v>
      </c>
      <c r="D634" s="108" t="s">
        <v>1135</v>
      </c>
      <c r="E634" s="180">
        <v>5312.05</v>
      </c>
      <c r="F634" s="57"/>
    </row>
    <row r="635" spans="1:6">
      <c r="A635" s="57"/>
      <c r="B635" s="108" t="s">
        <v>500</v>
      </c>
      <c r="C635" s="108" t="s">
        <v>520</v>
      </c>
      <c r="D635" s="108" t="s">
        <v>1136</v>
      </c>
      <c r="E635" s="180">
        <v>1377.05</v>
      </c>
      <c r="F635" s="57"/>
    </row>
    <row r="636" spans="1:6">
      <c r="A636" s="57"/>
      <c r="B636" s="108" t="s">
        <v>507</v>
      </c>
      <c r="C636" s="108" t="s">
        <v>535</v>
      </c>
      <c r="D636" s="108" t="s">
        <v>1137</v>
      </c>
      <c r="E636" s="180">
        <v>3466.97</v>
      </c>
      <c r="F636" s="57"/>
    </row>
    <row r="637" spans="1:6">
      <c r="A637" s="57"/>
      <c r="B637" s="108" t="s">
        <v>500</v>
      </c>
      <c r="C637" s="108" t="s">
        <v>508</v>
      </c>
      <c r="D637" s="108" t="s">
        <v>702</v>
      </c>
      <c r="E637" s="180">
        <v>8605.83</v>
      </c>
      <c r="F637" s="57"/>
    </row>
    <row r="638" spans="1:6">
      <c r="A638" s="57"/>
      <c r="B638" s="108" t="s">
        <v>500</v>
      </c>
      <c r="C638" s="108" t="s">
        <v>535</v>
      </c>
      <c r="D638" s="108" t="s">
        <v>1138</v>
      </c>
      <c r="E638" s="180">
        <v>3972.53</v>
      </c>
      <c r="F638" s="57"/>
    </row>
    <row r="639" spans="1:6">
      <c r="A639" s="57"/>
      <c r="B639" s="108" t="s">
        <v>528</v>
      </c>
      <c r="C639" s="108" t="s">
        <v>511</v>
      </c>
      <c r="D639" s="108" t="s">
        <v>1139</v>
      </c>
      <c r="E639" s="180">
        <v>9376.4500000000007</v>
      </c>
      <c r="F639" s="57"/>
    </row>
    <row r="640" spans="1:6">
      <c r="A640" s="57"/>
      <c r="B640" s="108" t="s">
        <v>404</v>
      </c>
      <c r="C640" s="108" t="s">
        <v>498</v>
      </c>
      <c r="D640" s="108" t="s">
        <v>1140</v>
      </c>
      <c r="E640" s="180">
        <v>4731.2700000000004</v>
      </c>
      <c r="F640" s="57"/>
    </row>
    <row r="641" spans="1:6">
      <c r="A641" s="57"/>
      <c r="B641" s="108" t="s">
        <v>528</v>
      </c>
      <c r="C641" s="108" t="s">
        <v>520</v>
      </c>
      <c r="D641" s="108" t="s">
        <v>1141</v>
      </c>
      <c r="E641" s="180">
        <v>3567.91</v>
      </c>
      <c r="F641" s="57"/>
    </row>
    <row r="642" spans="1:6">
      <c r="A642" s="57"/>
      <c r="B642" s="108" t="s">
        <v>510</v>
      </c>
      <c r="C642" s="108" t="s">
        <v>569</v>
      </c>
      <c r="D642" s="108" t="s">
        <v>1142</v>
      </c>
      <c r="E642" s="180">
        <v>1417.86</v>
      </c>
      <c r="F642" s="57"/>
    </row>
    <row r="643" spans="1:6">
      <c r="A643" s="57"/>
      <c r="B643" s="108" t="s">
        <v>528</v>
      </c>
      <c r="C643" s="108" t="s">
        <v>522</v>
      </c>
      <c r="D643" s="108" t="s">
        <v>1143</v>
      </c>
      <c r="E643" s="180">
        <v>1727.85</v>
      </c>
      <c r="F643" s="57"/>
    </row>
    <row r="644" spans="1:6">
      <c r="A644" s="57"/>
      <c r="B644" s="108" t="s">
        <v>500</v>
      </c>
      <c r="C644" s="108" t="s">
        <v>498</v>
      </c>
      <c r="D644" s="108" t="s">
        <v>1144</v>
      </c>
      <c r="E644" s="180">
        <v>7262.12</v>
      </c>
      <c r="F644" s="57"/>
    </row>
    <row r="645" spans="1:6">
      <c r="A645" s="57"/>
      <c r="B645" s="108" t="s">
        <v>497</v>
      </c>
      <c r="C645" s="108" t="s">
        <v>530</v>
      </c>
      <c r="D645" s="108" t="s">
        <v>1145</v>
      </c>
      <c r="E645" s="180">
        <v>1837.71</v>
      </c>
      <c r="F645" s="57"/>
    </row>
    <row r="646" spans="1:6">
      <c r="A646" s="57"/>
      <c r="B646" s="108" t="s">
        <v>504</v>
      </c>
      <c r="C646" s="108" t="s">
        <v>498</v>
      </c>
      <c r="D646" s="108" t="s">
        <v>1146</v>
      </c>
      <c r="E646" s="180">
        <v>4466.6899999999996</v>
      </c>
      <c r="F646" s="57"/>
    </row>
    <row r="647" spans="1:6">
      <c r="A647" s="57"/>
      <c r="B647" s="108" t="s">
        <v>404</v>
      </c>
      <c r="C647" s="108" t="s">
        <v>501</v>
      </c>
      <c r="D647" s="108" t="s">
        <v>1147</v>
      </c>
      <c r="E647" s="180">
        <v>7372.18</v>
      </c>
      <c r="F647" s="57"/>
    </row>
    <row r="648" spans="1:6">
      <c r="A648" s="57"/>
      <c r="B648" s="108" t="s">
        <v>504</v>
      </c>
      <c r="C648" s="108" t="s">
        <v>524</v>
      </c>
      <c r="D648" s="108" t="s">
        <v>1148</v>
      </c>
      <c r="E648" s="180">
        <v>7765.76</v>
      </c>
      <c r="F648" s="57"/>
    </row>
    <row r="649" spans="1:6">
      <c r="A649" s="57"/>
      <c r="B649" s="108" t="s">
        <v>510</v>
      </c>
      <c r="C649" s="108" t="s">
        <v>501</v>
      </c>
      <c r="D649" s="108" t="s">
        <v>1149</v>
      </c>
      <c r="E649" s="180">
        <v>494.84</v>
      </c>
      <c r="F649" s="57"/>
    </row>
    <row r="650" spans="1:6">
      <c r="A650" s="57"/>
      <c r="B650" s="108" t="s">
        <v>404</v>
      </c>
      <c r="C650" s="108" t="s">
        <v>522</v>
      </c>
      <c r="D650" s="108" t="s">
        <v>1150</v>
      </c>
      <c r="E650" s="180">
        <v>950.86</v>
      </c>
      <c r="F650" s="57"/>
    </row>
    <row r="651" spans="1:6">
      <c r="A651" s="57"/>
      <c r="B651" s="108" t="s">
        <v>528</v>
      </c>
      <c r="C651" s="108" t="s">
        <v>537</v>
      </c>
      <c r="D651" s="108" t="s">
        <v>1151</v>
      </c>
      <c r="E651" s="180">
        <v>2022.09</v>
      </c>
      <c r="F651" s="57"/>
    </row>
    <row r="652" spans="1:6">
      <c r="A652" s="57"/>
      <c r="B652" s="108" t="s">
        <v>497</v>
      </c>
      <c r="C652" s="108" t="s">
        <v>501</v>
      </c>
      <c r="D652" s="108" t="s">
        <v>1152</v>
      </c>
      <c r="E652" s="180">
        <v>5809.9</v>
      </c>
      <c r="F652" s="57"/>
    </row>
    <row r="653" spans="1:6">
      <c r="A653" s="57"/>
      <c r="B653" s="108" t="s">
        <v>500</v>
      </c>
      <c r="C653" s="108" t="s">
        <v>508</v>
      </c>
      <c r="D653" s="108" t="s">
        <v>1153</v>
      </c>
      <c r="E653" s="180">
        <v>6603.66</v>
      </c>
      <c r="F653" s="57"/>
    </row>
    <row r="654" spans="1:6">
      <c r="A654" s="57"/>
      <c r="B654" s="108" t="s">
        <v>504</v>
      </c>
      <c r="C654" s="108" t="s">
        <v>530</v>
      </c>
      <c r="D654" s="108" t="s">
        <v>1154</v>
      </c>
      <c r="E654" s="180">
        <v>8822.16</v>
      </c>
      <c r="F654" s="57"/>
    </row>
    <row r="655" spans="1:6">
      <c r="A655" s="57"/>
      <c r="B655" s="108" t="s">
        <v>526</v>
      </c>
      <c r="C655" s="108" t="s">
        <v>498</v>
      </c>
      <c r="D655" s="108" t="s">
        <v>1155</v>
      </c>
      <c r="E655" s="180">
        <v>8390.69</v>
      </c>
      <c r="F655" s="57"/>
    </row>
    <row r="656" spans="1:6">
      <c r="A656" s="57"/>
      <c r="B656" s="108" t="s">
        <v>528</v>
      </c>
      <c r="C656" s="108" t="s">
        <v>501</v>
      </c>
      <c r="D656" s="108" t="s">
        <v>1156</v>
      </c>
      <c r="E656" s="180">
        <v>2227.87</v>
      </c>
      <c r="F656" s="57"/>
    </row>
    <row r="657" spans="1:6">
      <c r="A657" s="57"/>
      <c r="B657" s="108" t="s">
        <v>510</v>
      </c>
      <c r="C657" s="108" t="s">
        <v>505</v>
      </c>
      <c r="D657" s="108" t="s">
        <v>788</v>
      </c>
      <c r="E657" s="180">
        <v>6091.14</v>
      </c>
      <c r="F657" s="57"/>
    </row>
    <row r="658" spans="1:6">
      <c r="A658" s="57"/>
      <c r="B658" s="108" t="s">
        <v>404</v>
      </c>
      <c r="C658" s="108" t="s">
        <v>537</v>
      </c>
      <c r="D658" s="108" t="s">
        <v>1157</v>
      </c>
      <c r="E658" s="180">
        <v>2698.24</v>
      </c>
      <c r="F658" s="57"/>
    </row>
    <row r="659" spans="1:6">
      <c r="A659" s="57"/>
      <c r="B659" s="108" t="s">
        <v>510</v>
      </c>
      <c r="C659" s="108" t="s">
        <v>524</v>
      </c>
      <c r="D659" s="108" t="s">
        <v>1158</v>
      </c>
      <c r="E659" s="180">
        <v>8711.61</v>
      </c>
      <c r="F659" s="57"/>
    </row>
    <row r="660" spans="1:6">
      <c r="A660" s="57"/>
      <c r="B660" s="108" t="s">
        <v>510</v>
      </c>
      <c r="C660" s="108" t="s">
        <v>537</v>
      </c>
      <c r="D660" s="108" t="s">
        <v>1159</v>
      </c>
      <c r="E660" s="180">
        <v>9419.67</v>
      </c>
      <c r="F660" s="57"/>
    </row>
    <row r="661" spans="1:6">
      <c r="A661" s="57"/>
      <c r="B661" s="108" t="s">
        <v>507</v>
      </c>
      <c r="C661" s="108" t="s">
        <v>562</v>
      </c>
      <c r="D661" s="108" t="s">
        <v>1160</v>
      </c>
      <c r="E661" s="180">
        <v>1085.23</v>
      </c>
      <c r="F661" s="57"/>
    </row>
    <row r="662" spans="1:6">
      <c r="A662" s="57"/>
      <c r="B662" s="108" t="s">
        <v>526</v>
      </c>
      <c r="C662" s="108" t="s">
        <v>498</v>
      </c>
      <c r="D662" s="108" t="s">
        <v>1161</v>
      </c>
      <c r="E662" s="180">
        <v>5870.88</v>
      </c>
      <c r="F662" s="57"/>
    </row>
    <row r="663" spans="1:6">
      <c r="A663" s="57"/>
      <c r="B663" s="108" t="s">
        <v>504</v>
      </c>
      <c r="C663" s="108" t="s">
        <v>535</v>
      </c>
      <c r="D663" s="108" t="s">
        <v>1162</v>
      </c>
      <c r="E663" s="180">
        <v>3401.21</v>
      </c>
      <c r="F663" s="57"/>
    </row>
    <row r="664" spans="1:6">
      <c r="A664" s="57"/>
      <c r="B664" s="108" t="s">
        <v>526</v>
      </c>
      <c r="C664" s="108" t="s">
        <v>501</v>
      </c>
      <c r="D664" s="108" t="s">
        <v>1163</v>
      </c>
      <c r="E664" s="180">
        <v>1109.19</v>
      </c>
      <c r="F664" s="57"/>
    </row>
    <row r="665" spans="1:6">
      <c r="A665" s="57"/>
      <c r="B665" s="108" t="s">
        <v>404</v>
      </c>
      <c r="C665" s="108" t="s">
        <v>530</v>
      </c>
      <c r="D665" s="108" t="s">
        <v>1164</v>
      </c>
      <c r="E665" s="180">
        <v>7765.47</v>
      </c>
      <c r="F665" s="57"/>
    </row>
    <row r="666" spans="1:6">
      <c r="A666" s="57"/>
      <c r="B666" s="108" t="s">
        <v>497</v>
      </c>
      <c r="C666" s="108" t="s">
        <v>537</v>
      </c>
      <c r="D666" s="108" t="s">
        <v>1165</v>
      </c>
      <c r="E666" s="180">
        <v>1049.73</v>
      </c>
      <c r="F666" s="57"/>
    </row>
    <row r="667" spans="1:6">
      <c r="A667" s="57"/>
      <c r="B667" s="108" t="s">
        <v>526</v>
      </c>
      <c r="C667" s="108" t="s">
        <v>562</v>
      </c>
      <c r="D667" s="108" t="s">
        <v>1166</v>
      </c>
      <c r="E667" s="180">
        <v>6554.62</v>
      </c>
      <c r="F667" s="57"/>
    </row>
    <row r="668" spans="1:6">
      <c r="A668" s="57"/>
      <c r="B668" s="108" t="s">
        <v>500</v>
      </c>
      <c r="C668" s="108" t="s">
        <v>498</v>
      </c>
      <c r="D668" s="108" t="s">
        <v>1167</v>
      </c>
      <c r="E668" s="180">
        <v>8110.53</v>
      </c>
      <c r="F668" s="57"/>
    </row>
    <row r="669" spans="1:6">
      <c r="A669" s="57"/>
      <c r="B669" s="108" t="s">
        <v>510</v>
      </c>
      <c r="C669" s="108" t="s">
        <v>515</v>
      </c>
      <c r="D669" s="108" t="s">
        <v>1168</v>
      </c>
      <c r="E669" s="180">
        <v>5290.36</v>
      </c>
      <c r="F669" s="57"/>
    </row>
    <row r="670" spans="1:6">
      <c r="A670" s="57"/>
      <c r="B670" s="108" t="s">
        <v>497</v>
      </c>
      <c r="C670" s="108" t="s">
        <v>511</v>
      </c>
      <c r="D670" s="108" t="s">
        <v>1169</v>
      </c>
      <c r="E670" s="180">
        <v>4441.92</v>
      </c>
      <c r="F670" s="57"/>
    </row>
    <row r="671" spans="1:6">
      <c r="A671" s="57"/>
      <c r="B671" s="108" t="s">
        <v>528</v>
      </c>
      <c r="C671" s="108" t="s">
        <v>535</v>
      </c>
      <c r="D671" s="108" t="s">
        <v>1170</v>
      </c>
      <c r="E671" s="180">
        <v>882.06</v>
      </c>
      <c r="F671" s="57"/>
    </row>
    <row r="672" spans="1:6">
      <c r="A672" s="57"/>
      <c r="B672" s="108" t="s">
        <v>510</v>
      </c>
      <c r="C672" s="108" t="s">
        <v>535</v>
      </c>
      <c r="D672" s="108" t="s">
        <v>1171</v>
      </c>
      <c r="E672" s="180">
        <v>1774.07</v>
      </c>
      <c r="F672" s="57"/>
    </row>
    <row r="673" spans="1:6">
      <c r="A673" s="57"/>
      <c r="B673" s="108" t="s">
        <v>526</v>
      </c>
      <c r="C673" s="108" t="s">
        <v>508</v>
      </c>
      <c r="D673" s="108" t="s">
        <v>1172</v>
      </c>
      <c r="E673" s="180">
        <v>916.64</v>
      </c>
      <c r="F673" s="57"/>
    </row>
    <row r="674" spans="1:6">
      <c r="A674" s="57"/>
      <c r="B674" s="108" t="s">
        <v>404</v>
      </c>
      <c r="C674" s="108" t="s">
        <v>498</v>
      </c>
      <c r="D674" s="108" t="s">
        <v>1173</v>
      </c>
      <c r="E674" s="180">
        <v>9163.17</v>
      </c>
      <c r="F674" s="57"/>
    </row>
    <row r="675" spans="1:6">
      <c r="A675" s="57"/>
      <c r="B675" s="108" t="s">
        <v>510</v>
      </c>
      <c r="C675" s="108" t="s">
        <v>562</v>
      </c>
      <c r="D675" s="108" t="s">
        <v>1174</v>
      </c>
      <c r="E675" s="180">
        <v>2537.5300000000002</v>
      </c>
      <c r="F675" s="57"/>
    </row>
    <row r="676" spans="1:6">
      <c r="A676" s="57"/>
      <c r="B676" s="108" t="s">
        <v>504</v>
      </c>
      <c r="C676" s="108" t="s">
        <v>537</v>
      </c>
      <c r="D676" s="108" t="s">
        <v>1175</v>
      </c>
      <c r="E676" s="180">
        <v>2528.2600000000002</v>
      </c>
      <c r="F676" s="57"/>
    </row>
    <row r="677" spans="1:6">
      <c r="A677" s="57"/>
      <c r="B677" s="108" t="s">
        <v>504</v>
      </c>
      <c r="C677" s="108" t="s">
        <v>530</v>
      </c>
      <c r="D677" s="108" t="s">
        <v>1176</v>
      </c>
      <c r="E677" s="180">
        <v>6347.97</v>
      </c>
      <c r="F677" s="57"/>
    </row>
    <row r="678" spans="1:6">
      <c r="A678" s="57"/>
      <c r="B678" s="108" t="s">
        <v>497</v>
      </c>
      <c r="C678" s="108" t="s">
        <v>524</v>
      </c>
      <c r="D678" s="108" t="s">
        <v>1177</v>
      </c>
      <c r="E678" s="180">
        <v>1779.61</v>
      </c>
      <c r="F678" s="57"/>
    </row>
    <row r="679" spans="1:6">
      <c r="A679" s="57"/>
      <c r="B679" s="108" t="s">
        <v>504</v>
      </c>
      <c r="C679" s="108" t="s">
        <v>535</v>
      </c>
      <c r="D679" s="108" t="s">
        <v>1178</v>
      </c>
      <c r="E679" s="180">
        <v>303.77</v>
      </c>
      <c r="F679" s="57"/>
    </row>
    <row r="680" spans="1:6">
      <c r="A680" s="57"/>
      <c r="B680" s="108" t="s">
        <v>504</v>
      </c>
      <c r="C680" s="108" t="s">
        <v>522</v>
      </c>
      <c r="D680" s="108" t="s">
        <v>1179</v>
      </c>
      <c r="E680" s="180">
        <v>9631.18</v>
      </c>
      <c r="F680" s="57"/>
    </row>
    <row r="681" spans="1:6">
      <c r="A681" s="57"/>
      <c r="B681" s="108" t="s">
        <v>507</v>
      </c>
      <c r="C681" s="108" t="s">
        <v>508</v>
      </c>
      <c r="D681" s="108" t="s">
        <v>1180</v>
      </c>
      <c r="E681" s="180">
        <v>6528.67</v>
      </c>
      <c r="F681" s="57"/>
    </row>
    <row r="682" spans="1:6">
      <c r="A682" s="57"/>
      <c r="B682" s="108" t="s">
        <v>500</v>
      </c>
      <c r="C682" s="108" t="s">
        <v>524</v>
      </c>
      <c r="D682" s="108" t="s">
        <v>1181</v>
      </c>
      <c r="E682" s="180">
        <v>3149.34</v>
      </c>
      <c r="F682" s="57"/>
    </row>
    <row r="683" spans="1:6">
      <c r="A683" s="57"/>
      <c r="B683" s="108" t="s">
        <v>510</v>
      </c>
      <c r="C683" s="108" t="s">
        <v>562</v>
      </c>
      <c r="D683" s="108" t="s">
        <v>1182</v>
      </c>
      <c r="E683" s="180">
        <v>1701.54</v>
      </c>
      <c r="F683" s="57"/>
    </row>
    <row r="684" spans="1:6">
      <c r="A684" s="57"/>
      <c r="B684" s="108" t="s">
        <v>528</v>
      </c>
      <c r="C684" s="108" t="s">
        <v>501</v>
      </c>
      <c r="D684" s="108" t="s">
        <v>1183</v>
      </c>
      <c r="E684" s="180">
        <v>7436.22</v>
      </c>
      <c r="F684" s="57"/>
    </row>
    <row r="685" spans="1:6">
      <c r="A685" s="57"/>
      <c r="B685" s="108" t="s">
        <v>510</v>
      </c>
      <c r="C685" s="108" t="s">
        <v>515</v>
      </c>
      <c r="D685" s="108" t="s">
        <v>1184</v>
      </c>
      <c r="E685" s="180">
        <v>4824.2</v>
      </c>
      <c r="F685" s="57"/>
    </row>
    <row r="686" spans="1:6">
      <c r="A686" s="57"/>
      <c r="B686" s="108" t="s">
        <v>404</v>
      </c>
      <c r="C686" s="108" t="s">
        <v>511</v>
      </c>
      <c r="D686" s="108" t="s">
        <v>1185</v>
      </c>
      <c r="E686" s="180">
        <v>1908.37</v>
      </c>
      <c r="F686" s="57"/>
    </row>
    <row r="687" spans="1:6">
      <c r="A687" s="57"/>
      <c r="B687" s="108" t="s">
        <v>526</v>
      </c>
      <c r="C687" s="108" t="s">
        <v>515</v>
      </c>
      <c r="D687" s="108" t="s">
        <v>1186</v>
      </c>
      <c r="E687" s="180">
        <v>1691.82</v>
      </c>
      <c r="F687" s="57"/>
    </row>
    <row r="688" spans="1:6">
      <c r="A688" s="57"/>
      <c r="B688" s="108" t="s">
        <v>500</v>
      </c>
      <c r="C688" s="108" t="s">
        <v>524</v>
      </c>
      <c r="D688" s="108" t="s">
        <v>1187</v>
      </c>
      <c r="E688" s="180">
        <v>5027.71</v>
      </c>
      <c r="F688" s="57"/>
    </row>
    <row r="689" spans="1:6">
      <c r="A689" s="57"/>
      <c r="B689" s="108" t="s">
        <v>404</v>
      </c>
      <c r="C689" s="108" t="s">
        <v>569</v>
      </c>
      <c r="D689" s="108" t="s">
        <v>1188</v>
      </c>
      <c r="E689" s="180">
        <v>990.02</v>
      </c>
      <c r="F689" s="57"/>
    </row>
    <row r="690" spans="1:6">
      <c r="A690" s="57"/>
      <c r="B690" s="108" t="s">
        <v>510</v>
      </c>
      <c r="C690" s="108" t="s">
        <v>530</v>
      </c>
      <c r="D690" s="108" t="s">
        <v>1189</v>
      </c>
      <c r="E690" s="180">
        <v>8452.35</v>
      </c>
      <c r="F690" s="57"/>
    </row>
    <row r="691" spans="1:6">
      <c r="A691" s="57"/>
      <c r="B691" s="108" t="s">
        <v>504</v>
      </c>
      <c r="C691" s="108" t="s">
        <v>498</v>
      </c>
      <c r="D691" s="108" t="s">
        <v>1173</v>
      </c>
      <c r="E691" s="180">
        <v>8474.3799999999992</v>
      </c>
      <c r="F691" s="57"/>
    </row>
    <row r="692" spans="1:6">
      <c r="A692" s="57"/>
      <c r="B692" s="108" t="s">
        <v>510</v>
      </c>
      <c r="C692" s="108" t="s">
        <v>505</v>
      </c>
      <c r="D692" s="108" t="s">
        <v>1190</v>
      </c>
      <c r="E692" s="180">
        <v>8008.74</v>
      </c>
      <c r="F692" s="57"/>
    </row>
    <row r="693" spans="1:6">
      <c r="A693" s="57"/>
      <c r="B693" s="108" t="s">
        <v>500</v>
      </c>
      <c r="C693" s="108" t="s">
        <v>535</v>
      </c>
      <c r="D693" s="108" t="s">
        <v>1191</v>
      </c>
      <c r="E693" s="180">
        <v>8930.6200000000008</v>
      </c>
      <c r="F693" s="57"/>
    </row>
    <row r="694" spans="1:6">
      <c r="A694" s="57"/>
      <c r="B694" s="108" t="s">
        <v>507</v>
      </c>
      <c r="C694" s="108" t="s">
        <v>524</v>
      </c>
      <c r="D694" s="108" t="s">
        <v>1192</v>
      </c>
      <c r="E694" s="180">
        <v>4321.7299999999996</v>
      </c>
      <c r="F694" s="57"/>
    </row>
    <row r="695" spans="1:6">
      <c r="A695" s="57"/>
      <c r="B695" s="108" t="s">
        <v>510</v>
      </c>
      <c r="C695" s="108" t="s">
        <v>569</v>
      </c>
      <c r="D695" s="108" t="s">
        <v>1193</v>
      </c>
      <c r="E695" s="180">
        <v>3519.29</v>
      </c>
      <c r="F695" s="57"/>
    </row>
    <row r="696" spans="1:6">
      <c r="A696" s="57"/>
      <c r="B696" s="108" t="s">
        <v>507</v>
      </c>
      <c r="C696" s="108" t="s">
        <v>520</v>
      </c>
      <c r="D696" s="108" t="s">
        <v>1194</v>
      </c>
      <c r="E696" s="180">
        <v>1282.93</v>
      </c>
      <c r="F696" s="57"/>
    </row>
    <row r="697" spans="1:6">
      <c r="A697" s="57"/>
      <c r="B697" s="108" t="s">
        <v>528</v>
      </c>
      <c r="C697" s="108" t="s">
        <v>537</v>
      </c>
      <c r="D697" s="108" t="s">
        <v>969</v>
      </c>
      <c r="E697" s="180">
        <v>4093.54</v>
      </c>
      <c r="F697" s="57"/>
    </row>
    <row r="698" spans="1:6">
      <c r="A698" s="57"/>
      <c r="B698" s="108" t="s">
        <v>528</v>
      </c>
      <c r="C698" s="108" t="s">
        <v>522</v>
      </c>
      <c r="D698" s="108" t="s">
        <v>1195</v>
      </c>
      <c r="E698" s="180">
        <v>4448.5600000000004</v>
      </c>
      <c r="F698" s="57"/>
    </row>
    <row r="699" spans="1:6">
      <c r="A699" s="57"/>
      <c r="B699" s="108" t="s">
        <v>504</v>
      </c>
      <c r="C699" s="108" t="s">
        <v>520</v>
      </c>
      <c r="D699" s="108" t="s">
        <v>1196</v>
      </c>
      <c r="E699" s="180">
        <v>2857.24</v>
      </c>
      <c r="F699" s="57"/>
    </row>
    <row r="700" spans="1:6">
      <c r="A700" s="57"/>
      <c r="B700" s="108" t="s">
        <v>528</v>
      </c>
      <c r="C700" s="108" t="s">
        <v>524</v>
      </c>
      <c r="D700" s="108" t="s">
        <v>1197</v>
      </c>
      <c r="E700" s="180">
        <v>5582.6</v>
      </c>
      <c r="F700" s="57"/>
    </row>
    <row r="701" spans="1:6">
      <c r="A701" s="57"/>
      <c r="B701" s="108" t="s">
        <v>404</v>
      </c>
      <c r="C701" s="108" t="s">
        <v>535</v>
      </c>
      <c r="D701" s="108" t="s">
        <v>1198</v>
      </c>
      <c r="E701" s="180">
        <v>2558.44</v>
      </c>
      <c r="F701" s="57"/>
    </row>
    <row r="702" spans="1:6">
      <c r="A702" s="57"/>
      <c r="B702" s="108" t="s">
        <v>497</v>
      </c>
      <c r="C702" s="108" t="s">
        <v>515</v>
      </c>
      <c r="D702" s="108" t="s">
        <v>1199</v>
      </c>
      <c r="E702" s="180">
        <v>9722.6</v>
      </c>
      <c r="F702" s="57"/>
    </row>
    <row r="703" spans="1:6">
      <c r="A703" s="57"/>
      <c r="B703" s="108" t="s">
        <v>500</v>
      </c>
      <c r="C703" s="108" t="s">
        <v>501</v>
      </c>
      <c r="D703" s="108" t="s">
        <v>1200</v>
      </c>
      <c r="E703" s="180">
        <v>3711.93</v>
      </c>
      <c r="F703" s="57"/>
    </row>
    <row r="704" spans="1:6">
      <c r="A704" s="57"/>
      <c r="B704" s="108" t="s">
        <v>500</v>
      </c>
      <c r="C704" s="108" t="s">
        <v>498</v>
      </c>
      <c r="D704" s="108" t="s">
        <v>1201</v>
      </c>
      <c r="E704" s="180">
        <v>9945.4699999999993</v>
      </c>
      <c r="F704" s="57"/>
    </row>
    <row r="705" spans="1:6">
      <c r="A705" s="57"/>
      <c r="B705" s="108" t="s">
        <v>404</v>
      </c>
      <c r="C705" s="108" t="s">
        <v>535</v>
      </c>
      <c r="D705" s="108" t="s">
        <v>1202</v>
      </c>
      <c r="E705" s="180">
        <v>3245.61</v>
      </c>
      <c r="F705" s="57"/>
    </row>
    <row r="706" spans="1:6">
      <c r="A706" s="57"/>
      <c r="B706" s="108" t="s">
        <v>526</v>
      </c>
      <c r="C706" s="108" t="s">
        <v>515</v>
      </c>
      <c r="D706" s="108" t="s">
        <v>1203</v>
      </c>
      <c r="E706" s="180">
        <v>1294.96</v>
      </c>
      <c r="F706" s="57"/>
    </row>
    <row r="707" spans="1:6">
      <c r="A707" s="57"/>
      <c r="B707" s="108" t="s">
        <v>497</v>
      </c>
      <c r="C707" s="108" t="s">
        <v>508</v>
      </c>
      <c r="D707" s="108" t="s">
        <v>1204</v>
      </c>
      <c r="E707" s="180">
        <v>2400.37</v>
      </c>
      <c r="F707" s="57"/>
    </row>
    <row r="708" spans="1:6">
      <c r="A708" s="57"/>
      <c r="B708" s="108" t="s">
        <v>528</v>
      </c>
      <c r="C708" s="108" t="s">
        <v>511</v>
      </c>
      <c r="D708" s="108" t="s">
        <v>1205</v>
      </c>
      <c r="E708" s="180">
        <v>8071.46</v>
      </c>
      <c r="F708" s="57"/>
    </row>
    <row r="709" spans="1:6">
      <c r="A709" s="57"/>
      <c r="B709" s="108" t="s">
        <v>504</v>
      </c>
      <c r="C709" s="108" t="s">
        <v>537</v>
      </c>
      <c r="D709" s="108" t="s">
        <v>1206</v>
      </c>
      <c r="E709" s="180">
        <v>5615.46</v>
      </c>
      <c r="F709" s="57"/>
    </row>
    <row r="710" spans="1:6">
      <c r="A710" s="57"/>
      <c r="B710" s="108" t="s">
        <v>500</v>
      </c>
      <c r="C710" s="108" t="s">
        <v>501</v>
      </c>
      <c r="D710" s="108" t="s">
        <v>1068</v>
      </c>
      <c r="E710" s="180">
        <v>9569.7099999999991</v>
      </c>
      <c r="F710" s="57"/>
    </row>
    <row r="711" spans="1:6">
      <c r="A711" s="57"/>
      <c r="B711" s="108" t="s">
        <v>526</v>
      </c>
      <c r="C711" s="108" t="s">
        <v>511</v>
      </c>
      <c r="D711" s="108" t="s">
        <v>1207</v>
      </c>
      <c r="E711" s="180">
        <v>7844.77</v>
      </c>
      <c r="F711" s="57"/>
    </row>
    <row r="712" spans="1:6">
      <c r="A712" s="57"/>
      <c r="B712" s="108" t="s">
        <v>404</v>
      </c>
      <c r="C712" s="108" t="s">
        <v>515</v>
      </c>
      <c r="D712" s="108" t="s">
        <v>1208</v>
      </c>
      <c r="E712" s="180">
        <v>3771.92</v>
      </c>
      <c r="F712" s="57"/>
    </row>
    <row r="713" spans="1:6">
      <c r="A713" s="57"/>
      <c r="B713" s="108" t="s">
        <v>507</v>
      </c>
      <c r="C713" s="108" t="s">
        <v>535</v>
      </c>
      <c r="D713" s="108" t="s">
        <v>1209</v>
      </c>
      <c r="E713" s="180">
        <v>7702.84</v>
      </c>
      <c r="F713" s="57"/>
    </row>
    <row r="714" spans="1:6">
      <c r="A714" s="57"/>
      <c r="B714" s="108" t="s">
        <v>510</v>
      </c>
      <c r="C714" s="108" t="s">
        <v>520</v>
      </c>
      <c r="D714" s="108" t="s">
        <v>1210</v>
      </c>
      <c r="E714" s="180">
        <v>2839.96</v>
      </c>
      <c r="F714" s="57"/>
    </row>
    <row r="715" spans="1:6">
      <c r="A715" s="57"/>
      <c r="B715" s="108" t="s">
        <v>510</v>
      </c>
      <c r="C715" s="108" t="s">
        <v>537</v>
      </c>
      <c r="D715" s="108" t="s">
        <v>1211</v>
      </c>
      <c r="E715" s="180">
        <v>7427.24</v>
      </c>
      <c r="F715" s="57"/>
    </row>
    <row r="716" spans="1:6">
      <c r="A716" s="57"/>
      <c r="B716" s="108" t="s">
        <v>526</v>
      </c>
      <c r="C716" s="108" t="s">
        <v>562</v>
      </c>
      <c r="D716" s="108" t="s">
        <v>1212</v>
      </c>
      <c r="E716" s="180">
        <v>3989.97</v>
      </c>
      <c r="F716" s="57"/>
    </row>
    <row r="717" spans="1:6">
      <c r="A717" s="57"/>
      <c r="B717" s="108" t="s">
        <v>500</v>
      </c>
      <c r="C717" s="108" t="s">
        <v>520</v>
      </c>
      <c r="D717" s="108" t="s">
        <v>1213</v>
      </c>
      <c r="E717" s="180">
        <v>3648.18</v>
      </c>
      <c r="F717" s="57"/>
    </row>
    <row r="718" spans="1:6">
      <c r="A718" s="57"/>
      <c r="B718" s="108" t="s">
        <v>504</v>
      </c>
      <c r="C718" s="108" t="s">
        <v>537</v>
      </c>
      <c r="D718" s="108" t="s">
        <v>830</v>
      </c>
      <c r="E718" s="180">
        <v>1180.71</v>
      </c>
      <c r="F718" s="57"/>
    </row>
    <row r="719" spans="1:6">
      <c r="A719" s="57"/>
      <c r="B719" s="108" t="s">
        <v>526</v>
      </c>
      <c r="C719" s="108" t="s">
        <v>515</v>
      </c>
      <c r="D719" s="108" t="s">
        <v>1214</v>
      </c>
      <c r="E719" s="180">
        <v>7306.43</v>
      </c>
      <c r="F719" s="57"/>
    </row>
    <row r="720" spans="1:6">
      <c r="A720" s="57"/>
      <c r="B720" s="108" t="s">
        <v>510</v>
      </c>
      <c r="C720" s="108" t="s">
        <v>522</v>
      </c>
      <c r="D720" s="108" t="s">
        <v>1215</v>
      </c>
      <c r="E720" s="180">
        <v>493.88</v>
      </c>
      <c r="F720" s="57"/>
    </row>
    <row r="721" spans="1:6">
      <c r="A721" s="57"/>
      <c r="B721" s="108" t="s">
        <v>500</v>
      </c>
      <c r="C721" s="108" t="s">
        <v>522</v>
      </c>
      <c r="D721" s="108" t="s">
        <v>1216</v>
      </c>
      <c r="E721" s="180">
        <v>7167.84</v>
      </c>
      <c r="F721" s="57"/>
    </row>
    <row r="722" spans="1:6">
      <c r="A722" s="57"/>
      <c r="B722" s="108" t="s">
        <v>526</v>
      </c>
      <c r="C722" s="108" t="s">
        <v>562</v>
      </c>
      <c r="D722" s="108" t="s">
        <v>1217</v>
      </c>
      <c r="E722" s="180">
        <v>2416.19</v>
      </c>
      <c r="F722" s="57"/>
    </row>
    <row r="723" spans="1:6">
      <c r="A723" s="57"/>
      <c r="B723" s="108" t="s">
        <v>526</v>
      </c>
      <c r="C723" s="108" t="s">
        <v>520</v>
      </c>
      <c r="D723" s="108" t="s">
        <v>1218</v>
      </c>
      <c r="E723" s="180">
        <v>3488.44</v>
      </c>
      <c r="F723" s="57"/>
    </row>
    <row r="724" spans="1:6">
      <c r="A724" s="57"/>
      <c r="B724" s="108" t="s">
        <v>528</v>
      </c>
      <c r="C724" s="108" t="s">
        <v>537</v>
      </c>
      <c r="D724" s="108" t="s">
        <v>1219</v>
      </c>
      <c r="E724" s="180">
        <v>401.78</v>
      </c>
      <c r="F724" s="57"/>
    </row>
    <row r="725" spans="1:6">
      <c r="A725" s="57"/>
      <c r="B725" s="108" t="s">
        <v>526</v>
      </c>
      <c r="C725" s="108" t="s">
        <v>520</v>
      </c>
      <c r="D725" s="108" t="s">
        <v>1220</v>
      </c>
      <c r="E725" s="180">
        <v>4651.82</v>
      </c>
      <c r="F725" s="57"/>
    </row>
    <row r="726" spans="1:6">
      <c r="A726" s="57"/>
      <c r="B726" s="108" t="s">
        <v>404</v>
      </c>
      <c r="C726" s="108" t="s">
        <v>524</v>
      </c>
      <c r="D726" s="108" t="s">
        <v>1221</v>
      </c>
      <c r="E726" s="180">
        <v>2613.0300000000002</v>
      </c>
      <c r="F726" s="57"/>
    </row>
    <row r="727" spans="1:6">
      <c r="A727" s="57"/>
      <c r="B727" s="108" t="s">
        <v>500</v>
      </c>
      <c r="C727" s="108" t="s">
        <v>530</v>
      </c>
      <c r="D727" s="108" t="s">
        <v>1222</v>
      </c>
      <c r="E727" s="180">
        <v>74.599999999999994</v>
      </c>
      <c r="F727" s="57"/>
    </row>
    <row r="728" spans="1:6">
      <c r="A728" s="57"/>
      <c r="B728" s="108" t="s">
        <v>507</v>
      </c>
      <c r="C728" s="108" t="s">
        <v>530</v>
      </c>
      <c r="D728" s="108" t="s">
        <v>1223</v>
      </c>
      <c r="E728" s="180">
        <v>4859.32</v>
      </c>
      <c r="F728" s="57"/>
    </row>
    <row r="729" spans="1:6">
      <c r="A729" s="57"/>
      <c r="B729" s="108" t="s">
        <v>404</v>
      </c>
      <c r="C729" s="108" t="s">
        <v>569</v>
      </c>
      <c r="D729" s="108" t="s">
        <v>1224</v>
      </c>
      <c r="E729" s="180">
        <v>1381.37</v>
      </c>
      <c r="F729" s="57"/>
    </row>
    <row r="730" spans="1:6">
      <c r="A730" s="57"/>
      <c r="B730" s="108" t="s">
        <v>526</v>
      </c>
      <c r="C730" s="108" t="s">
        <v>535</v>
      </c>
      <c r="D730" s="108" t="s">
        <v>1225</v>
      </c>
      <c r="E730" s="180">
        <v>3434.94</v>
      </c>
      <c r="F730" s="57"/>
    </row>
    <row r="731" spans="1:6">
      <c r="A731" s="57"/>
      <c r="B731" s="108" t="s">
        <v>497</v>
      </c>
      <c r="C731" s="108" t="s">
        <v>537</v>
      </c>
      <c r="D731" s="108" t="s">
        <v>1226</v>
      </c>
      <c r="E731" s="180">
        <v>2205.34</v>
      </c>
      <c r="F731" s="57"/>
    </row>
    <row r="732" spans="1:6">
      <c r="A732" s="57"/>
      <c r="B732" s="108" t="s">
        <v>500</v>
      </c>
      <c r="C732" s="108" t="s">
        <v>520</v>
      </c>
      <c r="D732" s="108" t="s">
        <v>1227</v>
      </c>
      <c r="E732" s="180">
        <v>1333.97</v>
      </c>
      <c r="F732" s="57"/>
    </row>
    <row r="733" spans="1:6">
      <c r="A733" s="57"/>
      <c r="B733" s="108" t="s">
        <v>526</v>
      </c>
      <c r="C733" s="108" t="s">
        <v>569</v>
      </c>
      <c r="D733" s="108" t="s">
        <v>1228</v>
      </c>
      <c r="E733" s="180">
        <v>2195.1799999999998</v>
      </c>
      <c r="F733" s="57"/>
    </row>
    <row r="734" spans="1:6">
      <c r="A734" s="57"/>
      <c r="B734" s="108" t="s">
        <v>500</v>
      </c>
      <c r="C734" s="108" t="s">
        <v>524</v>
      </c>
      <c r="D734" s="108" t="s">
        <v>1229</v>
      </c>
      <c r="E734" s="180">
        <v>8701.89</v>
      </c>
      <c r="F734" s="57"/>
    </row>
    <row r="735" spans="1:6">
      <c r="A735" s="57"/>
      <c r="B735" s="108" t="s">
        <v>528</v>
      </c>
      <c r="C735" s="108" t="s">
        <v>508</v>
      </c>
      <c r="D735" s="108" t="s">
        <v>1230</v>
      </c>
      <c r="E735" s="180">
        <v>1528.69</v>
      </c>
      <c r="F735" s="57"/>
    </row>
    <row r="736" spans="1:6">
      <c r="A736" s="57"/>
      <c r="B736" s="108" t="s">
        <v>504</v>
      </c>
      <c r="C736" s="108" t="s">
        <v>515</v>
      </c>
      <c r="D736" s="108" t="s">
        <v>1231</v>
      </c>
      <c r="E736" s="180">
        <v>4120.92</v>
      </c>
      <c r="F736" s="57"/>
    </row>
    <row r="737" spans="1:6">
      <c r="A737" s="57"/>
      <c r="B737" s="108" t="s">
        <v>404</v>
      </c>
      <c r="C737" s="108" t="s">
        <v>535</v>
      </c>
      <c r="D737" s="108" t="s">
        <v>1232</v>
      </c>
      <c r="E737" s="180">
        <v>1418.05</v>
      </c>
      <c r="F737" s="57"/>
    </row>
    <row r="738" spans="1:6">
      <c r="A738" s="57"/>
      <c r="B738" s="108" t="s">
        <v>526</v>
      </c>
      <c r="C738" s="108" t="s">
        <v>505</v>
      </c>
      <c r="D738" s="108" t="s">
        <v>1233</v>
      </c>
      <c r="E738" s="180">
        <v>6586.05</v>
      </c>
      <c r="F738" s="57"/>
    </row>
    <row r="739" spans="1:6">
      <c r="A739" s="57"/>
      <c r="B739" s="108" t="s">
        <v>500</v>
      </c>
      <c r="C739" s="108" t="s">
        <v>520</v>
      </c>
      <c r="D739" s="108" t="s">
        <v>1040</v>
      </c>
      <c r="E739" s="180">
        <v>679.56</v>
      </c>
      <c r="F739" s="57"/>
    </row>
    <row r="740" spans="1:6">
      <c r="A740" s="57"/>
      <c r="B740" s="108" t="s">
        <v>500</v>
      </c>
      <c r="C740" s="108" t="s">
        <v>511</v>
      </c>
      <c r="D740" s="108" t="s">
        <v>921</v>
      </c>
      <c r="E740" s="180">
        <v>4696.46</v>
      </c>
      <c r="F740" s="57"/>
    </row>
    <row r="741" spans="1:6">
      <c r="A741" s="57"/>
      <c r="B741" s="108" t="s">
        <v>404</v>
      </c>
      <c r="C741" s="108" t="s">
        <v>501</v>
      </c>
      <c r="D741" s="108" t="s">
        <v>1234</v>
      </c>
      <c r="E741" s="180">
        <v>4956.88</v>
      </c>
      <c r="F741" s="57"/>
    </row>
    <row r="742" spans="1:6">
      <c r="A742" s="57"/>
      <c r="B742" s="108" t="s">
        <v>528</v>
      </c>
      <c r="C742" s="108" t="s">
        <v>498</v>
      </c>
      <c r="D742" s="108" t="s">
        <v>1235</v>
      </c>
      <c r="E742" s="180">
        <v>6608.07</v>
      </c>
      <c r="F742" s="57"/>
    </row>
    <row r="743" spans="1:6">
      <c r="A743" s="57"/>
      <c r="B743" s="108" t="s">
        <v>500</v>
      </c>
      <c r="C743" s="108" t="s">
        <v>569</v>
      </c>
      <c r="D743" s="108" t="s">
        <v>1236</v>
      </c>
      <c r="E743" s="180">
        <v>5478.09</v>
      </c>
      <c r="F743" s="57"/>
    </row>
    <row r="744" spans="1:6">
      <c r="A744" s="57"/>
      <c r="B744" s="108" t="s">
        <v>404</v>
      </c>
      <c r="C744" s="108" t="s">
        <v>505</v>
      </c>
      <c r="D744" s="108" t="s">
        <v>1237</v>
      </c>
      <c r="E744" s="180">
        <v>3830.15</v>
      </c>
      <c r="F744" s="57"/>
    </row>
    <row r="745" spans="1:6">
      <c r="A745" s="57"/>
      <c r="B745" s="108" t="s">
        <v>510</v>
      </c>
      <c r="C745" s="108" t="s">
        <v>498</v>
      </c>
      <c r="D745" s="108" t="s">
        <v>1238</v>
      </c>
      <c r="E745" s="180">
        <v>8091.12</v>
      </c>
      <c r="F745" s="57"/>
    </row>
    <row r="746" spans="1:6">
      <c r="A746" s="57"/>
      <c r="B746" s="108" t="s">
        <v>404</v>
      </c>
      <c r="C746" s="108" t="s">
        <v>522</v>
      </c>
      <c r="D746" s="108" t="s">
        <v>1239</v>
      </c>
      <c r="E746" s="180">
        <v>2980.28</v>
      </c>
      <c r="F746" s="57"/>
    </row>
    <row r="747" spans="1:6">
      <c r="A747" s="57"/>
      <c r="B747" s="108" t="s">
        <v>528</v>
      </c>
      <c r="C747" s="108" t="s">
        <v>537</v>
      </c>
      <c r="D747" s="108" t="s">
        <v>1240</v>
      </c>
      <c r="E747" s="180">
        <v>378.23</v>
      </c>
      <c r="F747" s="57"/>
    </row>
    <row r="748" spans="1:6">
      <c r="A748" s="57"/>
      <c r="B748" s="108" t="s">
        <v>510</v>
      </c>
      <c r="C748" s="108" t="s">
        <v>522</v>
      </c>
      <c r="D748" s="108" t="s">
        <v>1241</v>
      </c>
      <c r="E748" s="180">
        <v>2144.02</v>
      </c>
      <c r="F748" s="57"/>
    </row>
    <row r="749" spans="1:6">
      <c r="A749" s="57"/>
      <c r="B749" s="108" t="s">
        <v>504</v>
      </c>
      <c r="C749" s="108" t="s">
        <v>511</v>
      </c>
      <c r="D749" s="108" t="s">
        <v>1242</v>
      </c>
      <c r="E749" s="180">
        <v>9347.0300000000007</v>
      </c>
      <c r="F749" s="57"/>
    </row>
    <row r="750" spans="1:6">
      <c r="A750" s="57"/>
      <c r="B750" s="108" t="s">
        <v>507</v>
      </c>
      <c r="C750" s="108" t="s">
        <v>522</v>
      </c>
      <c r="D750" s="108" t="s">
        <v>1243</v>
      </c>
      <c r="E750" s="180">
        <v>8788.0300000000007</v>
      </c>
      <c r="F750" s="57"/>
    </row>
    <row r="751" spans="1:6">
      <c r="A751" s="57"/>
      <c r="B751" s="108" t="s">
        <v>526</v>
      </c>
      <c r="C751" s="108" t="s">
        <v>508</v>
      </c>
      <c r="D751" s="108" t="s">
        <v>1244</v>
      </c>
      <c r="E751" s="180">
        <v>607.36</v>
      </c>
      <c r="F751" s="57"/>
    </row>
    <row r="752" spans="1:6">
      <c r="A752" s="57"/>
      <c r="B752" s="108" t="s">
        <v>526</v>
      </c>
      <c r="C752" s="108" t="s">
        <v>537</v>
      </c>
      <c r="D752" s="108" t="s">
        <v>1245</v>
      </c>
      <c r="E752" s="180">
        <v>7641.08</v>
      </c>
      <c r="F752" s="57"/>
    </row>
    <row r="753" spans="1:6">
      <c r="A753" s="57"/>
      <c r="B753" s="108" t="s">
        <v>528</v>
      </c>
      <c r="C753" s="108" t="s">
        <v>505</v>
      </c>
      <c r="D753" s="108" t="s">
        <v>1246</v>
      </c>
      <c r="E753" s="180">
        <v>6610.03</v>
      </c>
      <c r="F753" s="57"/>
    </row>
    <row r="754" spans="1:6">
      <c r="A754" s="57"/>
      <c r="B754" s="108" t="s">
        <v>500</v>
      </c>
      <c r="C754" s="108" t="s">
        <v>511</v>
      </c>
      <c r="D754" s="108" t="s">
        <v>1247</v>
      </c>
      <c r="E754" s="180">
        <v>9955.32</v>
      </c>
      <c r="F754" s="57"/>
    </row>
    <row r="755" spans="1:6">
      <c r="A755" s="57"/>
      <c r="B755" s="108" t="s">
        <v>528</v>
      </c>
      <c r="C755" s="108" t="s">
        <v>520</v>
      </c>
      <c r="D755" s="108" t="s">
        <v>1248</v>
      </c>
      <c r="E755" s="180">
        <v>1595.43</v>
      </c>
      <c r="F755" s="57"/>
    </row>
    <row r="756" spans="1:6">
      <c r="A756" s="57"/>
      <c r="B756" s="108" t="s">
        <v>528</v>
      </c>
      <c r="C756" s="108" t="s">
        <v>522</v>
      </c>
      <c r="D756" s="108" t="s">
        <v>1249</v>
      </c>
      <c r="E756" s="180">
        <v>4797.75</v>
      </c>
      <c r="F756" s="57"/>
    </row>
    <row r="757" spans="1:6">
      <c r="A757" s="57"/>
      <c r="B757" s="108" t="s">
        <v>528</v>
      </c>
      <c r="C757" s="108" t="s">
        <v>520</v>
      </c>
      <c r="D757" s="108" t="s">
        <v>1250</v>
      </c>
      <c r="E757" s="180">
        <v>7439.15</v>
      </c>
      <c r="F757" s="57"/>
    </row>
    <row r="758" spans="1:6">
      <c r="A758" s="57"/>
      <c r="B758" s="108" t="s">
        <v>404</v>
      </c>
      <c r="C758" s="108" t="s">
        <v>562</v>
      </c>
      <c r="D758" s="108" t="s">
        <v>1251</v>
      </c>
      <c r="E758" s="180">
        <v>8432.3700000000008</v>
      </c>
      <c r="F758" s="57"/>
    </row>
    <row r="759" spans="1:6">
      <c r="A759" s="57"/>
      <c r="B759" s="108" t="s">
        <v>497</v>
      </c>
      <c r="C759" s="108" t="s">
        <v>505</v>
      </c>
      <c r="D759" s="108" t="s">
        <v>1252</v>
      </c>
      <c r="E759" s="180">
        <v>5713.57</v>
      </c>
      <c r="F759" s="57"/>
    </row>
    <row r="760" spans="1:6">
      <c r="A760" s="57"/>
      <c r="B760" s="108" t="s">
        <v>507</v>
      </c>
      <c r="C760" s="108" t="s">
        <v>515</v>
      </c>
      <c r="D760" s="108" t="s">
        <v>1253</v>
      </c>
      <c r="E760" s="180">
        <v>2660.78</v>
      </c>
      <c r="F760" s="57"/>
    </row>
    <row r="761" spans="1:6">
      <c r="A761" s="57"/>
      <c r="B761" s="108" t="s">
        <v>528</v>
      </c>
      <c r="C761" s="108" t="s">
        <v>530</v>
      </c>
      <c r="D761" s="108" t="s">
        <v>1254</v>
      </c>
      <c r="E761" s="180">
        <v>9849.76</v>
      </c>
      <c r="F761" s="57"/>
    </row>
    <row r="762" spans="1:6">
      <c r="A762" s="57"/>
      <c r="B762" s="108" t="s">
        <v>526</v>
      </c>
      <c r="C762" s="108" t="s">
        <v>537</v>
      </c>
      <c r="D762" s="108" t="s">
        <v>1255</v>
      </c>
      <c r="E762" s="180">
        <v>7234.79</v>
      </c>
      <c r="F762" s="57"/>
    </row>
    <row r="763" spans="1:6">
      <c r="A763" s="57"/>
      <c r="B763" s="108" t="s">
        <v>507</v>
      </c>
      <c r="C763" s="108" t="s">
        <v>535</v>
      </c>
      <c r="D763" s="108" t="s">
        <v>1256</v>
      </c>
      <c r="E763" s="180">
        <v>5666.41</v>
      </c>
      <c r="F763" s="57"/>
    </row>
    <row r="764" spans="1:6">
      <c r="A764" s="57"/>
      <c r="B764" s="108" t="s">
        <v>497</v>
      </c>
      <c r="C764" s="108" t="s">
        <v>524</v>
      </c>
      <c r="D764" s="108" t="s">
        <v>1257</v>
      </c>
      <c r="E764" s="180">
        <v>7419.89</v>
      </c>
      <c r="F764" s="57"/>
    </row>
    <row r="765" spans="1:6">
      <c r="A765" s="57"/>
      <c r="B765" s="108" t="s">
        <v>528</v>
      </c>
      <c r="C765" s="108" t="s">
        <v>498</v>
      </c>
      <c r="D765" s="108" t="s">
        <v>1258</v>
      </c>
      <c r="E765" s="180">
        <v>2057.98</v>
      </c>
      <c r="F765" s="57"/>
    </row>
    <row r="766" spans="1:6">
      <c r="A766" s="57"/>
      <c r="B766" s="108" t="s">
        <v>510</v>
      </c>
      <c r="C766" s="108" t="s">
        <v>524</v>
      </c>
      <c r="D766" s="108" t="s">
        <v>1259</v>
      </c>
      <c r="E766" s="180">
        <v>5794.08</v>
      </c>
      <c r="F766" s="57"/>
    </row>
    <row r="767" spans="1:6">
      <c r="A767" s="57"/>
      <c r="B767" s="108" t="s">
        <v>497</v>
      </c>
      <c r="C767" s="108" t="s">
        <v>505</v>
      </c>
      <c r="D767" s="108" t="s">
        <v>1260</v>
      </c>
      <c r="E767" s="180">
        <v>7599.45</v>
      </c>
      <c r="F767" s="57"/>
    </row>
    <row r="768" spans="1:6">
      <c r="A768" s="57"/>
      <c r="B768" s="108" t="s">
        <v>404</v>
      </c>
      <c r="C768" s="108" t="s">
        <v>505</v>
      </c>
      <c r="D768" s="108" t="s">
        <v>1261</v>
      </c>
      <c r="E768" s="180">
        <v>9155.34</v>
      </c>
      <c r="F768" s="57"/>
    </row>
    <row r="769" spans="1:6">
      <c r="A769" s="57"/>
      <c r="B769" s="108" t="s">
        <v>528</v>
      </c>
      <c r="C769" s="108" t="s">
        <v>524</v>
      </c>
      <c r="D769" s="108" t="s">
        <v>1262</v>
      </c>
      <c r="E769" s="180">
        <v>4201.2</v>
      </c>
      <c r="F769" s="57"/>
    </row>
    <row r="770" spans="1:6">
      <c r="A770" s="57"/>
      <c r="B770" s="108" t="s">
        <v>507</v>
      </c>
      <c r="C770" s="108" t="s">
        <v>511</v>
      </c>
      <c r="D770" s="108" t="s">
        <v>1263</v>
      </c>
      <c r="E770" s="180">
        <v>7405.73</v>
      </c>
      <c r="F770" s="57"/>
    </row>
    <row r="771" spans="1:6">
      <c r="A771" s="57"/>
      <c r="B771" s="108" t="s">
        <v>510</v>
      </c>
      <c r="C771" s="108" t="s">
        <v>530</v>
      </c>
      <c r="D771" s="108" t="s">
        <v>1264</v>
      </c>
      <c r="E771" s="180">
        <v>1355.86</v>
      </c>
      <c r="F771" s="57"/>
    </row>
    <row r="772" spans="1:6">
      <c r="A772" s="57"/>
      <c r="B772" s="108" t="s">
        <v>404</v>
      </c>
      <c r="C772" s="108" t="s">
        <v>524</v>
      </c>
      <c r="D772" s="108" t="s">
        <v>1265</v>
      </c>
      <c r="E772" s="180">
        <v>4978.83</v>
      </c>
      <c r="F772" s="57"/>
    </row>
    <row r="773" spans="1:6">
      <c r="A773" s="57"/>
      <c r="B773" s="108" t="s">
        <v>500</v>
      </c>
      <c r="C773" s="108" t="s">
        <v>501</v>
      </c>
      <c r="D773" s="108" t="s">
        <v>559</v>
      </c>
      <c r="E773" s="180">
        <v>8085.6</v>
      </c>
      <c r="F773" s="57"/>
    </row>
    <row r="774" spans="1:6">
      <c r="A774" s="57"/>
      <c r="B774" s="108" t="s">
        <v>526</v>
      </c>
      <c r="C774" s="108" t="s">
        <v>501</v>
      </c>
      <c r="D774" s="108" t="s">
        <v>1266</v>
      </c>
      <c r="E774" s="180">
        <v>6452.97</v>
      </c>
      <c r="F774" s="57"/>
    </row>
    <row r="775" spans="1:6">
      <c r="A775" s="57"/>
      <c r="B775" s="108" t="s">
        <v>510</v>
      </c>
      <c r="C775" s="108" t="s">
        <v>501</v>
      </c>
      <c r="D775" s="108" t="s">
        <v>1267</v>
      </c>
      <c r="E775" s="180">
        <v>8972.2000000000007</v>
      </c>
      <c r="F775" s="57"/>
    </row>
    <row r="776" spans="1:6">
      <c r="A776" s="57"/>
      <c r="B776" s="108" t="s">
        <v>497</v>
      </c>
      <c r="C776" s="108" t="s">
        <v>535</v>
      </c>
      <c r="D776" s="108" t="s">
        <v>1268</v>
      </c>
      <c r="E776" s="180">
        <v>8976.0400000000009</v>
      </c>
      <c r="F776" s="57"/>
    </row>
    <row r="777" spans="1:6">
      <c r="A777" s="57"/>
      <c r="B777" s="108" t="s">
        <v>528</v>
      </c>
      <c r="C777" s="108" t="s">
        <v>562</v>
      </c>
      <c r="D777" s="108" t="s">
        <v>1269</v>
      </c>
      <c r="E777" s="180">
        <v>5101.8900000000003</v>
      </c>
      <c r="F777" s="57"/>
    </row>
    <row r="778" spans="1:6">
      <c r="A778" s="57"/>
      <c r="B778" s="108" t="s">
        <v>510</v>
      </c>
      <c r="C778" s="108" t="s">
        <v>535</v>
      </c>
      <c r="D778" s="108" t="s">
        <v>1270</v>
      </c>
      <c r="E778" s="180">
        <v>7466.65</v>
      </c>
      <c r="F778" s="57"/>
    </row>
    <row r="779" spans="1:6">
      <c r="A779" s="57"/>
      <c r="B779" s="108" t="s">
        <v>528</v>
      </c>
      <c r="C779" s="108" t="s">
        <v>508</v>
      </c>
      <c r="D779" s="108" t="s">
        <v>1271</v>
      </c>
      <c r="E779" s="180">
        <v>1763.23</v>
      </c>
      <c r="F779" s="57"/>
    </row>
    <row r="780" spans="1:6">
      <c r="A780" s="57"/>
      <c r="B780" s="108" t="s">
        <v>504</v>
      </c>
      <c r="C780" s="108" t="s">
        <v>515</v>
      </c>
      <c r="D780" s="108" t="s">
        <v>1272</v>
      </c>
      <c r="E780" s="180">
        <v>9530.4599999999991</v>
      </c>
      <c r="F780" s="57"/>
    </row>
    <row r="781" spans="1:6">
      <c r="A781" s="57"/>
      <c r="B781" s="108" t="s">
        <v>500</v>
      </c>
      <c r="C781" s="108" t="s">
        <v>562</v>
      </c>
      <c r="D781" s="108" t="s">
        <v>1273</v>
      </c>
      <c r="E781" s="180">
        <v>8909.33</v>
      </c>
      <c r="F781" s="57"/>
    </row>
    <row r="782" spans="1:6">
      <c r="A782" s="57"/>
      <c r="B782" s="108" t="s">
        <v>497</v>
      </c>
      <c r="C782" s="108" t="s">
        <v>501</v>
      </c>
      <c r="D782" s="108" t="s">
        <v>1274</v>
      </c>
      <c r="E782" s="180">
        <v>629.27</v>
      </c>
      <c r="F782" s="57"/>
    </row>
    <row r="783" spans="1:6">
      <c r="A783" s="57"/>
      <c r="B783" s="108" t="s">
        <v>528</v>
      </c>
      <c r="C783" s="108" t="s">
        <v>498</v>
      </c>
      <c r="D783" s="108" t="s">
        <v>1275</v>
      </c>
      <c r="E783" s="180">
        <v>5218.59</v>
      </c>
      <c r="F783" s="57"/>
    </row>
    <row r="784" spans="1:6">
      <c r="A784" s="57"/>
      <c r="B784" s="108" t="s">
        <v>507</v>
      </c>
      <c r="C784" s="108" t="s">
        <v>508</v>
      </c>
      <c r="D784" s="108" t="s">
        <v>1276</v>
      </c>
      <c r="E784" s="180">
        <v>3991.72</v>
      </c>
      <c r="F784" s="57"/>
    </row>
    <row r="785" spans="1:6">
      <c r="A785" s="57"/>
      <c r="B785" s="108" t="s">
        <v>507</v>
      </c>
      <c r="C785" s="108" t="s">
        <v>569</v>
      </c>
      <c r="D785" s="108" t="s">
        <v>1277</v>
      </c>
      <c r="E785" s="180">
        <v>3145.38</v>
      </c>
      <c r="F785" s="57"/>
    </row>
    <row r="786" spans="1:6">
      <c r="A786" s="57"/>
      <c r="B786" s="108" t="s">
        <v>510</v>
      </c>
      <c r="C786" s="108" t="s">
        <v>562</v>
      </c>
      <c r="D786" s="108" t="s">
        <v>1278</v>
      </c>
      <c r="E786" s="180">
        <v>8944.0400000000009</v>
      </c>
      <c r="F786" s="57"/>
    </row>
    <row r="787" spans="1:6">
      <c r="A787" s="57"/>
      <c r="B787" s="108" t="s">
        <v>528</v>
      </c>
      <c r="C787" s="108" t="s">
        <v>501</v>
      </c>
      <c r="D787" s="108" t="s">
        <v>1279</v>
      </c>
      <c r="E787" s="180">
        <v>2815.39</v>
      </c>
      <c r="F787" s="57"/>
    </row>
    <row r="788" spans="1:6">
      <c r="A788" s="57"/>
      <c r="B788" s="108" t="s">
        <v>404</v>
      </c>
      <c r="C788" s="108" t="s">
        <v>537</v>
      </c>
      <c r="D788" s="108" t="s">
        <v>1280</v>
      </c>
      <c r="E788" s="180">
        <v>5710.77</v>
      </c>
      <c r="F788" s="57"/>
    </row>
    <row r="789" spans="1:6">
      <c r="A789" s="57"/>
      <c r="B789" s="108" t="s">
        <v>507</v>
      </c>
      <c r="C789" s="108" t="s">
        <v>520</v>
      </c>
      <c r="D789" s="108" t="s">
        <v>1109</v>
      </c>
      <c r="E789" s="180">
        <v>5672.87</v>
      </c>
      <c r="F789" s="57"/>
    </row>
    <row r="790" spans="1:6">
      <c r="A790" s="57"/>
      <c r="B790" s="108" t="s">
        <v>526</v>
      </c>
      <c r="C790" s="108" t="s">
        <v>569</v>
      </c>
      <c r="D790" s="108" t="s">
        <v>1281</v>
      </c>
      <c r="E790" s="180">
        <v>5281.29</v>
      </c>
      <c r="F790" s="57"/>
    </row>
    <row r="791" spans="1:6">
      <c r="A791" s="57"/>
      <c r="B791" s="108" t="s">
        <v>510</v>
      </c>
      <c r="C791" s="108" t="s">
        <v>515</v>
      </c>
      <c r="D791" s="108" t="s">
        <v>1130</v>
      </c>
      <c r="E791" s="180">
        <v>9874.69</v>
      </c>
      <c r="F791" s="57"/>
    </row>
    <row r="792" spans="1:6">
      <c r="A792" s="57"/>
      <c r="B792" s="108" t="s">
        <v>497</v>
      </c>
      <c r="C792" s="108" t="s">
        <v>501</v>
      </c>
      <c r="D792" s="108" t="s">
        <v>1282</v>
      </c>
      <c r="E792" s="180">
        <v>5104.26</v>
      </c>
      <c r="F792" s="57"/>
    </row>
    <row r="793" spans="1:6">
      <c r="A793" s="57"/>
      <c r="B793" s="108" t="s">
        <v>507</v>
      </c>
      <c r="C793" s="108" t="s">
        <v>535</v>
      </c>
      <c r="D793" s="108" t="s">
        <v>1283</v>
      </c>
      <c r="E793" s="180">
        <v>8934.7999999999993</v>
      </c>
      <c r="F793" s="57"/>
    </row>
    <row r="794" spans="1:6">
      <c r="A794" s="57"/>
      <c r="B794" s="108" t="s">
        <v>507</v>
      </c>
      <c r="C794" s="108" t="s">
        <v>515</v>
      </c>
      <c r="D794" s="108" t="s">
        <v>1284</v>
      </c>
      <c r="E794" s="180">
        <v>1206.3800000000001</v>
      </c>
      <c r="F794" s="57"/>
    </row>
    <row r="795" spans="1:6">
      <c r="A795" s="57"/>
      <c r="B795" s="108" t="s">
        <v>528</v>
      </c>
      <c r="C795" s="108" t="s">
        <v>537</v>
      </c>
      <c r="D795" s="108" t="s">
        <v>1285</v>
      </c>
      <c r="E795" s="180">
        <v>4436.18</v>
      </c>
      <c r="F795" s="57"/>
    </row>
    <row r="796" spans="1:6">
      <c r="A796" s="57"/>
      <c r="B796" s="108" t="s">
        <v>528</v>
      </c>
      <c r="C796" s="108" t="s">
        <v>562</v>
      </c>
      <c r="D796" s="108" t="s">
        <v>1286</v>
      </c>
      <c r="E796" s="180">
        <v>1630.16</v>
      </c>
      <c r="F796" s="57"/>
    </row>
    <row r="797" spans="1:6">
      <c r="A797" s="57"/>
      <c r="B797" s="108" t="s">
        <v>507</v>
      </c>
      <c r="C797" s="108" t="s">
        <v>569</v>
      </c>
      <c r="D797" s="108" t="s">
        <v>1287</v>
      </c>
      <c r="E797" s="180">
        <v>2552.2800000000002</v>
      </c>
      <c r="F797" s="57"/>
    </row>
    <row r="798" spans="1:6">
      <c r="A798" s="57"/>
      <c r="B798" s="108" t="s">
        <v>526</v>
      </c>
      <c r="C798" s="108" t="s">
        <v>508</v>
      </c>
      <c r="D798" s="108" t="s">
        <v>541</v>
      </c>
      <c r="E798" s="180">
        <v>9919.81</v>
      </c>
      <c r="F798" s="57"/>
    </row>
    <row r="799" spans="1:6">
      <c r="A799" s="57"/>
      <c r="B799" s="108" t="s">
        <v>504</v>
      </c>
      <c r="C799" s="108" t="s">
        <v>535</v>
      </c>
      <c r="D799" s="108" t="s">
        <v>1288</v>
      </c>
      <c r="E799" s="180">
        <v>9340.83</v>
      </c>
      <c r="F799" s="57"/>
    </row>
    <row r="800" spans="1:6">
      <c r="A800" s="57"/>
      <c r="B800" s="108" t="s">
        <v>504</v>
      </c>
      <c r="C800" s="108" t="s">
        <v>498</v>
      </c>
      <c r="D800" s="108" t="s">
        <v>540</v>
      </c>
      <c r="E800" s="180">
        <v>322.18</v>
      </c>
      <c r="F800" s="57"/>
    </row>
    <row r="801" spans="1:6">
      <c r="A801" s="57"/>
      <c r="B801" s="108" t="s">
        <v>528</v>
      </c>
      <c r="C801" s="108" t="s">
        <v>562</v>
      </c>
      <c r="D801" s="108" t="s">
        <v>996</v>
      </c>
      <c r="E801" s="180">
        <v>1072.69</v>
      </c>
      <c r="F801" s="57"/>
    </row>
    <row r="802" spans="1:6">
      <c r="A802" s="57"/>
      <c r="B802" s="108" t="s">
        <v>500</v>
      </c>
      <c r="C802" s="108" t="s">
        <v>569</v>
      </c>
      <c r="D802" s="108" t="s">
        <v>1289</v>
      </c>
      <c r="E802" s="180">
        <v>5698.14</v>
      </c>
      <c r="F802" s="57"/>
    </row>
    <row r="803" spans="1:6">
      <c r="A803" s="57"/>
      <c r="B803" s="108" t="s">
        <v>404</v>
      </c>
      <c r="C803" s="108" t="s">
        <v>562</v>
      </c>
      <c r="D803" s="108" t="s">
        <v>1290</v>
      </c>
      <c r="E803" s="180">
        <v>8482.9699999999993</v>
      </c>
      <c r="F803" s="57"/>
    </row>
    <row r="804" spans="1:6">
      <c r="A804" s="57"/>
      <c r="B804" s="108" t="s">
        <v>526</v>
      </c>
      <c r="C804" s="108" t="s">
        <v>535</v>
      </c>
      <c r="D804" s="108" t="s">
        <v>1291</v>
      </c>
      <c r="E804" s="180">
        <v>2281.21</v>
      </c>
      <c r="F804" s="57"/>
    </row>
    <row r="805" spans="1:6">
      <c r="A805" s="57"/>
      <c r="B805" s="108" t="s">
        <v>528</v>
      </c>
      <c r="C805" s="108" t="s">
        <v>530</v>
      </c>
      <c r="D805" s="108" t="s">
        <v>1292</v>
      </c>
      <c r="E805" s="180">
        <v>2618.62</v>
      </c>
      <c r="F805" s="57"/>
    </row>
    <row r="806" spans="1:6">
      <c r="A806" s="57"/>
      <c r="B806" s="108" t="s">
        <v>504</v>
      </c>
      <c r="C806" s="108" t="s">
        <v>511</v>
      </c>
      <c r="D806" s="108" t="s">
        <v>1293</v>
      </c>
      <c r="E806" s="180">
        <v>4875.24</v>
      </c>
      <c r="F806" s="57"/>
    </row>
    <row r="807" spans="1:6">
      <c r="A807" s="57"/>
      <c r="B807" s="108" t="s">
        <v>528</v>
      </c>
      <c r="C807" s="108" t="s">
        <v>522</v>
      </c>
      <c r="D807" s="108" t="s">
        <v>1294</v>
      </c>
      <c r="E807" s="180">
        <v>7504.05</v>
      </c>
      <c r="F807" s="57"/>
    </row>
    <row r="808" spans="1:6">
      <c r="A808" s="57"/>
      <c r="B808" s="108" t="s">
        <v>497</v>
      </c>
      <c r="C808" s="108" t="s">
        <v>524</v>
      </c>
      <c r="D808" s="108" t="s">
        <v>1295</v>
      </c>
      <c r="E808" s="180">
        <v>496.33</v>
      </c>
      <c r="F808" s="57"/>
    </row>
    <row r="809" spans="1:6">
      <c r="A809" s="57"/>
      <c r="B809" s="108" t="s">
        <v>504</v>
      </c>
      <c r="C809" s="108" t="s">
        <v>524</v>
      </c>
      <c r="D809" s="108" t="s">
        <v>1296</v>
      </c>
      <c r="E809" s="180">
        <v>9196.3700000000008</v>
      </c>
      <c r="F809" s="57"/>
    </row>
    <row r="810" spans="1:6">
      <c r="A810" s="57"/>
      <c r="B810" s="108" t="s">
        <v>504</v>
      </c>
      <c r="C810" s="108" t="s">
        <v>524</v>
      </c>
      <c r="D810" s="108" t="s">
        <v>1297</v>
      </c>
      <c r="E810" s="180">
        <v>4268.96</v>
      </c>
      <c r="F810" s="57"/>
    </row>
    <row r="811" spans="1:6">
      <c r="A811" s="57"/>
      <c r="B811" s="108" t="s">
        <v>497</v>
      </c>
      <c r="C811" s="108" t="s">
        <v>505</v>
      </c>
      <c r="D811" s="108" t="s">
        <v>1298</v>
      </c>
      <c r="E811" s="180">
        <v>7544.01</v>
      </c>
      <c r="F811" s="57"/>
    </row>
    <row r="812" spans="1:6">
      <c r="A812" s="57"/>
      <c r="B812" s="108" t="s">
        <v>497</v>
      </c>
      <c r="C812" s="108" t="s">
        <v>535</v>
      </c>
      <c r="D812" s="108" t="s">
        <v>1299</v>
      </c>
      <c r="E812" s="180">
        <v>5544.23</v>
      </c>
      <c r="F812" s="57"/>
    </row>
    <row r="813" spans="1:6">
      <c r="A813" s="57"/>
      <c r="B813" s="108" t="s">
        <v>528</v>
      </c>
      <c r="C813" s="108" t="s">
        <v>537</v>
      </c>
      <c r="D813" s="108" t="s">
        <v>1300</v>
      </c>
      <c r="E813" s="180">
        <v>4714.83</v>
      </c>
      <c r="F813" s="57"/>
    </row>
    <row r="814" spans="1:6">
      <c r="A814" s="57"/>
      <c r="B814" s="108" t="s">
        <v>510</v>
      </c>
      <c r="C814" s="108" t="s">
        <v>505</v>
      </c>
      <c r="D814" s="108" t="s">
        <v>1301</v>
      </c>
      <c r="E814" s="180">
        <v>5868.26</v>
      </c>
      <c r="F814" s="57"/>
    </row>
    <row r="815" spans="1:6">
      <c r="A815" s="57"/>
      <c r="B815" s="108" t="s">
        <v>507</v>
      </c>
      <c r="C815" s="108" t="s">
        <v>522</v>
      </c>
      <c r="D815" s="108" t="s">
        <v>1302</v>
      </c>
      <c r="E815" s="180">
        <v>555.82000000000005</v>
      </c>
      <c r="F815" s="57"/>
    </row>
    <row r="816" spans="1:6">
      <c r="A816" s="57"/>
      <c r="B816" s="108" t="s">
        <v>404</v>
      </c>
      <c r="C816" s="108" t="s">
        <v>537</v>
      </c>
      <c r="D816" s="108" t="s">
        <v>1303</v>
      </c>
      <c r="E816" s="180">
        <v>6736.75</v>
      </c>
      <c r="F816" s="57"/>
    </row>
    <row r="817" spans="1:6">
      <c r="A817" s="57"/>
      <c r="B817" s="108" t="s">
        <v>510</v>
      </c>
      <c r="C817" s="108" t="s">
        <v>522</v>
      </c>
      <c r="D817" s="108" t="s">
        <v>828</v>
      </c>
      <c r="E817" s="180">
        <v>8106.96</v>
      </c>
      <c r="F817" s="57"/>
    </row>
    <row r="818" spans="1:6">
      <c r="A818" s="57"/>
      <c r="B818" s="108" t="s">
        <v>507</v>
      </c>
      <c r="C818" s="108" t="s">
        <v>524</v>
      </c>
      <c r="D818" s="108" t="s">
        <v>1304</v>
      </c>
      <c r="E818" s="180">
        <v>1886.81</v>
      </c>
      <c r="F818" s="57"/>
    </row>
    <row r="819" spans="1:6">
      <c r="A819" s="57"/>
      <c r="B819" s="108" t="s">
        <v>404</v>
      </c>
      <c r="C819" s="108" t="s">
        <v>562</v>
      </c>
      <c r="D819" s="108" t="s">
        <v>1305</v>
      </c>
      <c r="E819" s="180">
        <v>539.27</v>
      </c>
      <c r="F819" s="57"/>
    </row>
    <row r="820" spans="1:6">
      <c r="A820" s="57"/>
      <c r="B820" s="108" t="s">
        <v>526</v>
      </c>
      <c r="C820" s="108" t="s">
        <v>508</v>
      </c>
      <c r="D820" s="108" t="s">
        <v>1250</v>
      </c>
      <c r="E820" s="180">
        <v>9044.5300000000007</v>
      </c>
      <c r="F820" s="57"/>
    </row>
    <row r="821" spans="1:6">
      <c r="A821" s="57"/>
      <c r="B821" s="108" t="s">
        <v>507</v>
      </c>
      <c r="C821" s="108" t="s">
        <v>508</v>
      </c>
      <c r="D821" s="108" t="s">
        <v>1306</v>
      </c>
      <c r="E821" s="180">
        <v>3840.65</v>
      </c>
      <c r="F821" s="57"/>
    </row>
    <row r="822" spans="1:6">
      <c r="A822" s="57"/>
      <c r="B822" s="108" t="s">
        <v>404</v>
      </c>
      <c r="C822" s="108" t="s">
        <v>515</v>
      </c>
      <c r="D822" s="108" t="s">
        <v>884</v>
      </c>
      <c r="E822" s="180">
        <v>5918.08</v>
      </c>
      <c r="F822" s="57"/>
    </row>
    <row r="823" spans="1:6">
      <c r="A823" s="57"/>
      <c r="B823" s="108" t="s">
        <v>497</v>
      </c>
      <c r="C823" s="108" t="s">
        <v>498</v>
      </c>
      <c r="D823" s="108" t="s">
        <v>1307</v>
      </c>
      <c r="E823" s="180">
        <v>4888.8500000000004</v>
      </c>
      <c r="F823" s="57"/>
    </row>
    <row r="824" spans="1:6">
      <c r="A824" s="57"/>
      <c r="B824" s="108" t="s">
        <v>404</v>
      </c>
      <c r="C824" s="108" t="s">
        <v>524</v>
      </c>
      <c r="D824" s="108" t="s">
        <v>1308</v>
      </c>
      <c r="E824" s="180">
        <v>9653.16</v>
      </c>
      <c r="F824" s="57"/>
    </row>
    <row r="825" spans="1:6">
      <c r="A825" s="57"/>
      <c r="B825" s="108" t="s">
        <v>500</v>
      </c>
      <c r="C825" s="108" t="s">
        <v>520</v>
      </c>
      <c r="D825" s="108" t="s">
        <v>1309</v>
      </c>
      <c r="E825" s="180">
        <v>5932</v>
      </c>
      <c r="F825" s="57"/>
    </row>
    <row r="826" spans="1:6">
      <c r="A826" s="57"/>
      <c r="B826" s="108" t="s">
        <v>510</v>
      </c>
      <c r="C826" s="108" t="s">
        <v>511</v>
      </c>
      <c r="D826" s="108" t="s">
        <v>1310</v>
      </c>
      <c r="E826" s="180">
        <v>1407.19</v>
      </c>
      <c r="F826" s="57"/>
    </row>
    <row r="827" spans="1:6">
      <c r="A827" s="57"/>
      <c r="B827" s="108" t="s">
        <v>500</v>
      </c>
      <c r="C827" s="108" t="s">
        <v>508</v>
      </c>
      <c r="D827" s="108" t="s">
        <v>1311</v>
      </c>
      <c r="E827" s="180">
        <v>807.4</v>
      </c>
      <c r="F827" s="57"/>
    </row>
    <row r="828" spans="1:6">
      <c r="A828" s="57"/>
      <c r="B828" s="108" t="s">
        <v>507</v>
      </c>
      <c r="C828" s="108" t="s">
        <v>505</v>
      </c>
      <c r="D828" s="108" t="s">
        <v>1312</v>
      </c>
      <c r="E828" s="180">
        <v>6609.23</v>
      </c>
      <c r="F828" s="57"/>
    </row>
    <row r="829" spans="1:6">
      <c r="A829" s="57"/>
      <c r="B829" s="108" t="s">
        <v>528</v>
      </c>
      <c r="C829" s="108" t="s">
        <v>520</v>
      </c>
      <c r="D829" s="108" t="s">
        <v>1313</v>
      </c>
      <c r="E829" s="180">
        <v>8087.91</v>
      </c>
      <c r="F829" s="57"/>
    </row>
    <row r="830" spans="1:6">
      <c r="A830" s="57"/>
      <c r="B830" s="108" t="s">
        <v>500</v>
      </c>
      <c r="C830" s="108" t="s">
        <v>498</v>
      </c>
      <c r="D830" s="108" t="s">
        <v>1314</v>
      </c>
      <c r="E830" s="180">
        <v>121.58</v>
      </c>
      <c r="F830" s="57"/>
    </row>
    <row r="831" spans="1:6">
      <c r="A831" s="57"/>
      <c r="B831" s="108" t="s">
        <v>510</v>
      </c>
      <c r="C831" s="108" t="s">
        <v>505</v>
      </c>
      <c r="D831" s="108" t="s">
        <v>1315</v>
      </c>
      <c r="E831" s="180">
        <v>5107.96</v>
      </c>
      <c r="F831" s="57"/>
    </row>
    <row r="832" spans="1:6">
      <c r="A832" s="57"/>
      <c r="B832" s="108" t="s">
        <v>497</v>
      </c>
      <c r="C832" s="108" t="s">
        <v>501</v>
      </c>
      <c r="D832" s="108" t="s">
        <v>1316</v>
      </c>
      <c r="E832" s="180">
        <v>1049.9000000000001</v>
      </c>
      <c r="F832" s="57"/>
    </row>
    <row r="833" spans="1:6">
      <c r="A833" s="57"/>
      <c r="B833" s="108" t="s">
        <v>504</v>
      </c>
      <c r="C833" s="108" t="s">
        <v>520</v>
      </c>
      <c r="D833" s="108" t="s">
        <v>1317</v>
      </c>
      <c r="E833" s="180">
        <v>6951.27</v>
      </c>
      <c r="F833" s="57"/>
    </row>
    <row r="834" spans="1:6">
      <c r="A834" s="57"/>
      <c r="B834" s="108" t="s">
        <v>497</v>
      </c>
      <c r="C834" s="108" t="s">
        <v>501</v>
      </c>
      <c r="D834" s="108" t="s">
        <v>1318</v>
      </c>
      <c r="E834" s="180">
        <v>9991.44</v>
      </c>
      <c r="F834" s="57"/>
    </row>
    <row r="835" spans="1:6">
      <c r="A835" s="57"/>
      <c r="B835" s="108" t="s">
        <v>528</v>
      </c>
      <c r="C835" s="108" t="s">
        <v>524</v>
      </c>
      <c r="D835" s="108" t="s">
        <v>1319</v>
      </c>
      <c r="E835" s="180">
        <v>7570.96</v>
      </c>
      <c r="F835" s="57"/>
    </row>
    <row r="836" spans="1:6">
      <c r="A836" s="57"/>
      <c r="B836" s="108" t="s">
        <v>500</v>
      </c>
      <c r="C836" s="108" t="s">
        <v>498</v>
      </c>
      <c r="D836" s="108" t="s">
        <v>1320</v>
      </c>
      <c r="E836" s="180">
        <v>5955.12</v>
      </c>
      <c r="F836" s="57"/>
    </row>
    <row r="837" spans="1:6">
      <c r="A837" s="57"/>
      <c r="B837" s="108" t="s">
        <v>404</v>
      </c>
      <c r="C837" s="108" t="s">
        <v>511</v>
      </c>
      <c r="D837" s="108" t="s">
        <v>1321</v>
      </c>
      <c r="E837" s="180">
        <v>2907.56</v>
      </c>
      <c r="F837" s="57"/>
    </row>
    <row r="838" spans="1:6">
      <c r="A838" s="57"/>
      <c r="B838" s="108" t="s">
        <v>510</v>
      </c>
      <c r="C838" s="108" t="s">
        <v>530</v>
      </c>
      <c r="D838" s="108" t="s">
        <v>1322</v>
      </c>
      <c r="E838" s="180">
        <v>7473.64</v>
      </c>
      <c r="F838" s="57"/>
    </row>
    <row r="839" spans="1:6">
      <c r="A839" s="57"/>
      <c r="B839" s="108" t="s">
        <v>507</v>
      </c>
      <c r="C839" s="108" t="s">
        <v>498</v>
      </c>
      <c r="D839" s="108" t="s">
        <v>1323</v>
      </c>
      <c r="E839" s="180">
        <v>9838.69</v>
      </c>
      <c r="F839" s="57"/>
    </row>
    <row r="840" spans="1:6">
      <c r="A840" s="57"/>
      <c r="B840" s="108" t="s">
        <v>404</v>
      </c>
      <c r="C840" s="108" t="s">
        <v>537</v>
      </c>
      <c r="D840" s="108" t="s">
        <v>513</v>
      </c>
      <c r="E840" s="180">
        <v>3463.71</v>
      </c>
      <c r="F840" s="57"/>
    </row>
    <row r="841" spans="1:6">
      <c r="A841" s="57"/>
      <c r="B841" s="108" t="s">
        <v>526</v>
      </c>
      <c r="C841" s="108" t="s">
        <v>498</v>
      </c>
      <c r="D841" s="108" t="s">
        <v>1324</v>
      </c>
      <c r="E841" s="180">
        <v>8840.0300000000007</v>
      </c>
      <c r="F841" s="57"/>
    </row>
    <row r="842" spans="1:6">
      <c r="A842" s="57"/>
      <c r="B842" s="108" t="s">
        <v>528</v>
      </c>
      <c r="C842" s="108" t="s">
        <v>535</v>
      </c>
      <c r="D842" s="108" t="s">
        <v>1325</v>
      </c>
      <c r="E842" s="180">
        <v>2825.85</v>
      </c>
      <c r="F842" s="57"/>
    </row>
    <row r="843" spans="1:6">
      <c r="A843" s="57"/>
      <c r="B843" s="108" t="s">
        <v>504</v>
      </c>
      <c r="C843" s="108" t="s">
        <v>537</v>
      </c>
      <c r="D843" s="108" t="s">
        <v>1326</v>
      </c>
      <c r="E843" s="180">
        <v>3719.62</v>
      </c>
      <c r="F843" s="57"/>
    </row>
    <row r="844" spans="1:6">
      <c r="A844" s="57"/>
      <c r="B844" s="108" t="s">
        <v>526</v>
      </c>
      <c r="C844" s="108" t="s">
        <v>505</v>
      </c>
      <c r="D844" s="108" t="s">
        <v>1327</v>
      </c>
      <c r="E844" s="180">
        <v>2029.94</v>
      </c>
      <c r="F844" s="57"/>
    </row>
    <row r="845" spans="1:6">
      <c r="A845" s="57"/>
      <c r="B845" s="108" t="s">
        <v>526</v>
      </c>
      <c r="C845" s="108" t="s">
        <v>511</v>
      </c>
      <c r="D845" s="108" t="s">
        <v>1328</v>
      </c>
      <c r="E845" s="180">
        <v>8700.4</v>
      </c>
      <c r="F845" s="57"/>
    </row>
    <row r="846" spans="1:6">
      <c r="A846" s="57"/>
      <c r="B846" s="108" t="s">
        <v>507</v>
      </c>
      <c r="C846" s="108" t="s">
        <v>515</v>
      </c>
      <c r="D846" s="108" t="s">
        <v>1329</v>
      </c>
      <c r="E846" s="180">
        <v>1423.15</v>
      </c>
      <c r="F846" s="57"/>
    </row>
    <row r="847" spans="1:6">
      <c r="A847" s="57"/>
      <c r="B847" s="108" t="s">
        <v>528</v>
      </c>
      <c r="C847" s="108" t="s">
        <v>524</v>
      </c>
      <c r="D847" s="108" t="s">
        <v>1330</v>
      </c>
      <c r="E847" s="180">
        <v>6901.41</v>
      </c>
      <c r="F847" s="57"/>
    </row>
    <row r="848" spans="1:6">
      <c r="A848" s="57"/>
      <c r="B848" s="108" t="s">
        <v>528</v>
      </c>
      <c r="C848" s="108" t="s">
        <v>498</v>
      </c>
      <c r="D848" s="108" t="s">
        <v>1331</v>
      </c>
      <c r="E848" s="180">
        <v>6633.88</v>
      </c>
      <c r="F848" s="57"/>
    </row>
    <row r="849" spans="1:6">
      <c r="A849" s="57"/>
      <c r="B849" s="108" t="s">
        <v>504</v>
      </c>
      <c r="C849" s="108" t="s">
        <v>569</v>
      </c>
      <c r="D849" s="108" t="s">
        <v>1332</v>
      </c>
      <c r="E849" s="180">
        <v>1559.56</v>
      </c>
      <c r="F849" s="57"/>
    </row>
    <row r="850" spans="1:6">
      <c r="A850" s="57"/>
      <c r="B850" s="108" t="s">
        <v>526</v>
      </c>
      <c r="C850" s="108" t="s">
        <v>498</v>
      </c>
      <c r="D850" s="108" t="s">
        <v>1333</v>
      </c>
      <c r="E850" s="180">
        <v>8349.0499999999993</v>
      </c>
      <c r="F850" s="57"/>
    </row>
    <row r="851" spans="1:6">
      <c r="A851" s="57"/>
      <c r="B851" s="108" t="s">
        <v>526</v>
      </c>
      <c r="C851" s="108" t="s">
        <v>569</v>
      </c>
      <c r="D851" s="108" t="s">
        <v>1334</v>
      </c>
      <c r="E851" s="180">
        <v>5326.05</v>
      </c>
      <c r="F851" s="57"/>
    </row>
    <row r="852" spans="1:6">
      <c r="A852" s="57"/>
      <c r="B852" s="108" t="s">
        <v>526</v>
      </c>
      <c r="C852" s="108" t="s">
        <v>520</v>
      </c>
      <c r="D852" s="108" t="s">
        <v>674</v>
      </c>
      <c r="E852" s="180">
        <v>7750.03</v>
      </c>
      <c r="F852" s="57"/>
    </row>
    <row r="853" spans="1:6">
      <c r="A853" s="57"/>
      <c r="B853" s="108" t="s">
        <v>404</v>
      </c>
      <c r="C853" s="108" t="s">
        <v>501</v>
      </c>
      <c r="D853" s="108" t="s">
        <v>1335</v>
      </c>
      <c r="E853" s="180">
        <v>4616.8</v>
      </c>
      <c r="F853" s="57"/>
    </row>
    <row r="854" spans="1:6">
      <c r="A854" s="57"/>
      <c r="B854" s="108" t="s">
        <v>526</v>
      </c>
      <c r="C854" s="108" t="s">
        <v>569</v>
      </c>
      <c r="D854" s="108" t="s">
        <v>1336</v>
      </c>
      <c r="E854" s="180">
        <v>1721.95</v>
      </c>
      <c r="F854" s="57"/>
    </row>
    <row r="855" spans="1:6">
      <c r="A855" s="57"/>
      <c r="B855" s="108" t="s">
        <v>528</v>
      </c>
      <c r="C855" s="108" t="s">
        <v>537</v>
      </c>
      <c r="D855" s="108" t="s">
        <v>1337</v>
      </c>
      <c r="E855" s="180">
        <v>8539.0300000000007</v>
      </c>
      <c r="F855" s="57"/>
    </row>
    <row r="856" spans="1:6">
      <c r="A856" s="57"/>
      <c r="B856" s="108" t="s">
        <v>404</v>
      </c>
      <c r="C856" s="108" t="s">
        <v>501</v>
      </c>
      <c r="D856" s="108" t="s">
        <v>1338</v>
      </c>
      <c r="E856" s="180">
        <v>8783.4</v>
      </c>
      <c r="F856" s="57"/>
    </row>
    <row r="857" spans="1:6">
      <c r="A857" s="57"/>
      <c r="B857" s="108" t="s">
        <v>504</v>
      </c>
      <c r="C857" s="108" t="s">
        <v>515</v>
      </c>
      <c r="D857" s="108" t="s">
        <v>1339</v>
      </c>
      <c r="E857" s="180">
        <v>4670.0200000000004</v>
      </c>
      <c r="F857" s="57"/>
    </row>
    <row r="858" spans="1:6">
      <c r="A858" s="57"/>
      <c r="B858" s="108" t="s">
        <v>404</v>
      </c>
      <c r="C858" s="108" t="s">
        <v>522</v>
      </c>
      <c r="D858" s="108" t="s">
        <v>1340</v>
      </c>
      <c r="E858" s="180">
        <v>1268.05</v>
      </c>
      <c r="F858" s="57"/>
    </row>
    <row r="859" spans="1:6">
      <c r="A859" s="57"/>
      <c r="B859" s="108" t="s">
        <v>404</v>
      </c>
      <c r="C859" s="108" t="s">
        <v>562</v>
      </c>
      <c r="D859" s="108" t="s">
        <v>1341</v>
      </c>
      <c r="E859" s="180">
        <v>3504.17</v>
      </c>
      <c r="F859" s="57"/>
    </row>
    <row r="860" spans="1:6">
      <c r="A860" s="57"/>
      <c r="B860" s="108" t="s">
        <v>510</v>
      </c>
      <c r="C860" s="108" t="s">
        <v>501</v>
      </c>
      <c r="D860" s="108" t="s">
        <v>1342</v>
      </c>
      <c r="E860" s="180">
        <v>1487.13</v>
      </c>
      <c r="F860" s="57"/>
    </row>
    <row r="861" spans="1:6">
      <c r="A861" s="57"/>
      <c r="B861" s="108" t="s">
        <v>510</v>
      </c>
      <c r="C861" s="108" t="s">
        <v>522</v>
      </c>
      <c r="D861" s="108" t="s">
        <v>1343</v>
      </c>
      <c r="E861" s="180">
        <v>9032.2999999999993</v>
      </c>
      <c r="F861" s="57"/>
    </row>
    <row r="862" spans="1:6">
      <c r="A862" s="57"/>
      <c r="B862" s="108" t="s">
        <v>497</v>
      </c>
      <c r="C862" s="108" t="s">
        <v>569</v>
      </c>
      <c r="D862" s="108" t="s">
        <v>1344</v>
      </c>
      <c r="E862" s="180">
        <v>3018.69</v>
      </c>
      <c r="F862" s="57"/>
    </row>
    <row r="863" spans="1:6">
      <c r="A863" s="57"/>
      <c r="B863" s="108" t="s">
        <v>504</v>
      </c>
      <c r="C863" s="108" t="s">
        <v>562</v>
      </c>
      <c r="D863" s="108" t="s">
        <v>1345</v>
      </c>
      <c r="E863" s="180">
        <v>4489.03</v>
      </c>
      <c r="F863" s="57"/>
    </row>
    <row r="864" spans="1:6">
      <c r="A864" s="57"/>
      <c r="B864" s="108" t="s">
        <v>504</v>
      </c>
      <c r="C864" s="108" t="s">
        <v>508</v>
      </c>
      <c r="D864" s="108" t="s">
        <v>1346</v>
      </c>
      <c r="E864" s="180">
        <v>8695.52</v>
      </c>
      <c r="F864" s="57"/>
    </row>
    <row r="865" spans="1:6">
      <c r="A865" s="57"/>
      <c r="B865" s="108" t="s">
        <v>510</v>
      </c>
      <c r="C865" s="108" t="s">
        <v>511</v>
      </c>
      <c r="D865" s="108" t="s">
        <v>1347</v>
      </c>
      <c r="E865" s="180">
        <v>906.14</v>
      </c>
      <c r="F865" s="57"/>
    </row>
    <row r="866" spans="1:6">
      <c r="A866" s="57"/>
      <c r="B866" s="108" t="s">
        <v>528</v>
      </c>
      <c r="C866" s="108" t="s">
        <v>569</v>
      </c>
      <c r="D866" s="108" t="s">
        <v>1348</v>
      </c>
      <c r="E866" s="180">
        <v>4523.34</v>
      </c>
      <c r="F866" s="57"/>
    </row>
    <row r="867" spans="1:6">
      <c r="A867" s="57"/>
      <c r="B867" s="108" t="s">
        <v>497</v>
      </c>
      <c r="C867" s="108" t="s">
        <v>535</v>
      </c>
      <c r="D867" s="108" t="s">
        <v>1349</v>
      </c>
      <c r="E867" s="180">
        <v>1966.03</v>
      </c>
      <c r="F867" s="57"/>
    </row>
    <row r="868" spans="1:6">
      <c r="A868" s="57"/>
      <c r="B868" s="108" t="s">
        <v>504</v>
      </c>
      <c r="C868" s="108" t="s">
        <v>508</v>
      </c>
      <c r="D868" s="108" t="s">
        <v>1350</v>
      </c>
      <c r="E868" s="180">
        <v>1557.77</v>
      </c>
      <c r="F868" s="57"/>
    </row>
    <row r="869" spans="1:6">
      <c r="A869" s="57"/>
      <c r="B869" s="108" t="s">
        <v>497</v>
      </c>
      <c r="C869" s="108" t="s">
        <v>535</v>
      </c>
      <c r="D869" s="108" t="s">
        <v>1351</v>
      </c>
      <c r="E869" s="180">
        <v>8165.67</v>
      </c>
      <c r="F869" s="57"/>
    </row>
    <row r="870" spans="1:6">
      <c r="A870" s="57"/>
      <c r="B870" s="108" t="s">
        <v>510</v>
      </c>
      <c r="C870" s="108" t="s">
        <v>515</v>
      </c>
      <c r="D870" s="108" t="s">
        <v>1352</v>
      </c>
      <c r="E870" s="180">
        <v>4540.25</v>
      </c>
      <c r="F870" s="57"/>
    </row>
    <row r="871" spans="1:6">
      <c r="A871" s="57"/>
      <c r="B871" s="108" t="s">
        <v>510</v>
      </c>
      <c r="C871" s="108" t="s">
        <v>535</v>
      </c>
      <c r="D871" s="108" t="s">
        <v>1353</v>
      </c>
      <c r="E871" s="180">
        <v>7261.08</v>
      </c>
      <c r="F871" s="57"/>
    </row>
    <row r="872" spans="1:6">
      <c r="A872" s="57"/>
      <c r="B872" s="108" t="s">
        <v>510</v>
      </c>
      <c r="C872" s="108" t="s">
        <v>508</v>
      </c>
      <c r="D872" s="108" t="s">
        <v>1354</v>
      </c>
      <c r="E872" s="180">
        <v>3356.15</v>
      </c>
      <c r="F872" s="57"/>
    </row>
    <row r="873" spans="1:6">
      <c r="A873" s="57"/>
      <c r="B873" s="108" t="s">
        <v>526</v>
      </c>
      <c r="C873" s="108" t="s">
        <v>522</v>
      </c>
      <c r="D873" s="108" t="s">
        <v>1355</v>
      </c>
      <c r="E873" s="180">
        <v>4761.51</v>
      </c>
      <c r="F873" s="57"/>
    </row>
    <row r="874" spans="1:6">
      <c r="A874" s="57"/>
      <c r="B874" s="108" t="s">
        <v>500</v>
      </c>
      <c r="C874" s="108" t="s">
        <v>569</v>
      </c>
      <c r="D874" s="108" t="s">
        <v>1356</v>
      </c>
      <c r="E874" s="180">
        <v>6503.61</v>
      </c>
      <c r="F874" s="57"/>
    </row>
    <row r="875" spans="1:6">
      <c r="A875" s="57"/>
      <c r="B875" s="108" t="s">
        <v>510</v>
      </c>
      <c r="C875" s="108" t="s">
        <v>569</v>
      </c>
      <c r="D875" s="108" t="s">
        <v>1357</v>
      </c>
      <c r="E875" s="180">
        <v>8642.5</v>
      </c>
      <c r="F875" s="57"/>
    </row>
    <row r="876" spans="1:6">
      <c r="A876" s="57"/>
      <c r="B876" s="108" t="s">
        <v>504</v>
      </c>
      <c r="C876" s="108" t="s">
        <v>524</v>
      </c>
      <c r="D876" s="108" t="s">
        <v>1358</v>
      </c>
      <c r="E876" s="180">
        <v>4402.18</v>
      </c>
      <c r="F876" s="57"/>
    </row>
    <row r="877" spans="1:6">
      <c r="A877" s="57"/>
      <c r="B877" s="108" t="s">
        <v>526</v>
      </c>
      <c r="C877" s="108" t="s">
        <v>505</v>
      </c>
      <c r="D877" s="108" t="s">
        <v>1359</v>
      </c>
      <c r="E877" s="180">
        <v>3007.06</v>
      </c>
      <c r="F877" s="57"/>
    </row>
    <row r="878" spans="1:6">
      <c r="A878" s="57"/>
      <c r="B878" s="108" t="s">
        <v>528</v>
      </c>
      <c r="C878" s="108" t="s">
        <v>498</v>
      </c>
      <c r="D878" s="108" t="s">
        <v>1360</v>
      </c>
      <c r="E878" s="180">
        <v>8276.43</v>
      </c>
      <c r="F878" s="57"/>
    </row>
    <row r="879" spans="1:6">
      <c r="A879" s="57"/>
      <c r="B879" s="108" t="s">
        <v>497</v>
      </c>
      <c r="C879" s="108" t="s">
        <v>511</v>
      </c>
      <c r="D879" s="108" t="s">
        <v>1361</v>
      </c>
      <c r="E879" s="180">
        <v>9034.25</v>
      </c>
      <c r="F879" s="57"/>
    </row>
    <row r="880" spans="1:6">
      <c r="A880" s="57"/>
      <c r="B880" s="108" t="s">
        <v>528</v>
      </c>
      <c r="C880" s="108" t="s">
        <v>569</v>
      </c>
      <c r="D880" s="108" t="s">
        <v>1353</v>
      </c>
      <c r="E880" s="180">
        <v>8910.9599999999991</v>
      </c>
      <c r="F880" s="57"/>
    </row>
    <row r="881" spans="1:6">
      <c r="A881" s="57"/>
      <c r="B881" s="108" t="s">
        <v>497</v>
      </c>
      <c r="C881" s="108" t="s">
        <v>522</v>
      </c>
      <c r="D881" s="108" t="s">
        <v>1362</v>
      </c>
      <c r="E881" s="180">
        <v>6880.89</v>
      </c>
      <c r="F881" s="57"/>
    </row>
    <row r="882" spans="1:6">
      <c r="A882" s="57"/>
      <c r="B882" s="108" t="s">
        <v>504</v>
      </c>
      <c r="C882" s="108" t="s">
        <v>537</v>
      </c>
      <c r="D882" s="108" t="s">
        <v>1363</v>
      </c>
      <c r="E882" s="180">
        <v>7436.64</v>
      </c>
      <c r="F882" s="57"/>
    </row>
    <row r="883" spans="1:6">
      <c r="A883" s="57"/>
      <c r="B883" s="108" t="s">
        <v>404</v>
      </c>
      <c r="C883" s="108" t="s">
        <v>524</v>
      </c>
      <c r="D883" s="108" t="s">
        <v>1364</v>
      </c>
      <c r="E883" s="180">
        <v>5959.42</v>
      </c>
      <c r="F883" s="57"/>
    </row>
    <row r="884" spans="1:6">
      <c r="A884" s="57"/>
      <c r="B884" s="108" t="s">
        <v>507</v>
      </c>
      <c r="C884" s="108" t="s">
        <v>498</v>
      </c>
      <c r="D884" s="108" t="s">
        <v>1365</v>
      </c>
      <c r="E884" s="180">
        <v>882.38</v>
      </c>
      <c r="F884" s="57"/>
    </row>
    <row r="885" spans="1:6">
      <c r="A885" s="57"/>
      <c r="B885" s="108" t="s">
        <v>507</v>
      </c>
      <c r="C885" s="108" t="s">
        <v>505</v>
      </c>
      <c r="D885" s="108" t="s">
        <v>1366</v>
      </c>
      <c r="E885" s="180">
        <v>7115.29</v>
      </c>
      <c r="F885" s="57"/>
    </row>
    <row r="886" spans="1:6">
      <c r="A886" s="57"/>
      <c r="B886" s="108" t="s">
        <v>526</v>
      </c>
      <c r="C886" s="108" t="s">
        <v>537</v>
      </c>
      <c r="D886" s="108" t="s">
        <v>1367</v>
      </c>
      <c r="E886" s="180">
        <v>3331.98</v>
      </c>
      <c r="F886" s="57"/>
    </row>
    <row r="887" spans="1:6">
      <c r="A887" s="57"/>
      <c r="B887" s="108" t="s">
        <v>528</v>
      </c>
      <c r="C887" s="108" t="s">
        <v>501</v>
      </c>
      <c r="D887" s="108" t="s">
        <v>1368</v>
      </c>
      <c r="E887" s="180">
        <v>5974.42</v>
      </c>
      <c r="F887" s="57"/>
    </row>
    <row r="888" spans="1:6">
      <c r="A888" s="57"/>
      <c r="B888" s="108" t="s">
        <v>500</v>
      </c>
      <c r="C888" s="108" t="s">
        <v>505</v>
      </c>
      <c r="D888" s="108" t="s">
        <v>1369</v>
      </c>
      <c r="E888" s="180">
        <v>6237.27</v>
      </c>
      <c r="F888" s="57"/>
    </row>
    <row r="889" spans="1:6">
      <c r="A889" s="57"/>
      <c r="B889" s="108" t="s">
        <v>528</v>
      </c>
      <c r="C889" s="108" t="s">
        <v>569</v>
      </c>
      <c r="D889" s="108" t="s">
        <v>1370</v>
      </c>
      <c r="E889" s="180">
        <v>774.96</v>
      </c>
      <c r="F889" s="57"/>
    </row>
    <row r="890" spans="1:6">
      <c r="A890" s="57"/>
      <c r="B890" s="108" t="s">
        <v>504</v>
      </c>
      <c r="C890" s="108" t="s">
        <v>530</v>
      </c>
      <c r="D890" s="108" t="s">
        <v>1371</v>
      </c>
      <c r="E890" s="180">
        <v>4755.3</v>
      </c>
      <c r="F890" s="57"/>
    </row>
    <row r="891" spans="1:6">
      <c r="A891" s="57"/>
      <c r="B891" s="108" t="s">
        <v>510</v>
      </c>
      <c r="C891" s="108" t="s">
        <v>537</v>
      </c>
      <c r="D891" s="108" t="s">
        <v>1372</v>
      </c>
      <c r="E891" s="180">
        <v>4112.83</v>
      </c>
      <c r="F891" s="57"/>
    </row>
    <row r="892" spans="1:6">
      <c r="A892" s="57"/>
      <c r="B892" s="108" t="s">
        <v>526</v>
      </c>
      <c r="C892" s="108" t="s">
        <v>505</v>
      </c>
      <c r="D892" s="108" t="s">
        <v>1373</v>
      </c>
      <c r="E892" s="180">
        <v>9902.84</v>
      </c>
      <c r="F892" s="57"/>
    </row>
    <row r="893" spans="1:6">
      <c r="A893" s="57"/>
      <c r="B893" s="108" t="s">
        <v>500</v>
      </c>
      <c r="C893" s="108" t="s">
        <v>515</v>
      </c>
      <c r="D893" s="108" t="s">
        <v>895</v>
      </c>
      <c r="E893" s="180">
        <v>6599.83</v>
      </c>
      <c r="F893" s="57"/>
    </row>
    <row r="894" spans="1:6">
      <c r="A894" s="57"/>
      <c r="B894" s="108" t="s">
        <v>500</v>
      </c>
      <c r="C894" s="108" t="s">
        <v>530</v>
      </c>
      <c r="D894" s="108" t="s">
        <v>1374</v>
      </c>
      <c r="E894" s="180">
        <v>733.28</v>
      </c>
      <c r="F894" s="57"/>
    </row>
    <row r="895" spans="1:6">
      <c r="A895" s="57"/>
      <c r="B895" s="108" t="s">
        <v>500</v>
      </c>
      <c r="C895" s="108" t="s">
        <v>515</v>
      </c>
      <c r="D895" s="108" t="s">
        <v>1375</v>
      </c>
      <c r="E895" s="180">
        <v>3243.54</v>
      </c>
      <c r="F895" s="57"/>
    </row>
    <row r="896" spans="1:6">
      <c r="A896" s="57"/>
      <c r="B896" s="108" t="s">
        <v>404</v>
      </c>
      <c r="C896" s="108" t="s">
        <v>522</v>
      </c>
      <c r="D896" s="108" t="s">
        <v>1376</v>
      </c>
      <c r="E896" s="180">
        <v>2615.31</v>
      </c>
      <c r="F896" s="57"/>
    </row>
    <row r="897" spans="1:6">
      <c r="A897" s="57"/>
      <c r="B897" s="108" t="s">
        <v>404</v>
      </c>
      <c r="C897" s="108" t="s">
        <v>508</v>
      </c>
      <c r="D897" s="108" t="s">
        <v>1377</v>
      </c>
      <c r="E897" s="180">
        <v>2844.46</v>
      </c>
      <c r="F897" s="57"/>
    </row>
    <row r="898" spans="1:6">
      <c r="A898" s="57"/>
      <c r="B898" s="108" t="s">
        <v>497</v>
      </c>
      <c r="C898" s="108" t="s">
        <v>524</v>
      </c>
      <c r="D898" s="108" t="s">
        <v>1378</v>
      </c>
      <c r="E898" s="180">
        <v>4551.9799999999996</v>
      </c>
      <c r="F898" s="57"/>
    </row>
    <row r="899" spans="1:6">
      <c r="A899" s="57"/>
      <c r="B899" s="108" t="s">
        <v>528</v>
      </c>
      <c r="C899" s="108" t="s">
        <v>508</v>
      </c>
      <c r="D899" s="108" t="s">
        <v>1379</v>
      </c>
      <c r="E899" s="180">
        <v>8361.59</v>
      </c>
      <c r="F899" s="57"/>
    </row>
    <row r="900" spans="1:6">
      <c r="A900" s="57"/>
      <c r="B900" s="108" t="s">
        <v>404</v>
      </c>
      <c r="C900" s="108" t="s">
        <v>569</v>
      </c>
      <c r="D900" s="108" t="s">
        <v>1380</v>
      </c>
      <c r="E900" s="180">
        <v>9071.92</v>
      </c>
      <c r="F900" s="57"/>
    </row>
    <row r="901" spans="1:6">
      <c r="A901" s="57"/>
      <c r="B901" s="108" t="s">
        <v>504</v>
      </c>
      <c r="C901" s="108" t="s">
        <v>511</v>
      </c>
      <c r="D901" s="108" t="s">
        <v>1381</v>
      </c>
      <c r="E901" s="180">
        <v>3514.43</v>
      </c>
      <c r="F901" s="57"/>
    </row>
    <row r="902" spans="1:6">
      <c r="A902" s="57"/>
      <c r="B902" s="108" t="s">
        <v>507</v>
      </c>
      <c r="C902" s="108" t="s">
        <v>498</v>
      </c>
      <c r="D902" s="108" t="s">
        <v>1104</v>
      </c>
      <c r="E902" s="180">
        <v>9295.33</v>
      </c>
      <c r="F902" s="57"/>
    </row>
    <row r="903" spans="1:6">
      <c r="A903" s="57"/>
      <c r="B903" s="108" t="s">
        <v>500</v>
      </c>
      <c r="C903" s="108" t="s">
        <v>537</v>
      </c>
      <c r="D903" s="108" t="s">
        <v>1382</v>
      </c>
      <c r="E903" s="180">
        <v>3857.91</v>
      </c>
      <c r="F903" s="57"/>
    </row>
    <row r="904" spans="1:6">
      <c r="A904" s="57"/>
      <c r="B904" s="108" t="s">
        <v>504</v>
      </c>
      <c r="C904" s="108" t="s">
        <v>508</v>
      </c>
      <c r="D904" s="108" t="s">
        <v>1383</v>
      </c>
      <c r="E904" s="180">
        <v>3205.22</v>
      </c>
      <c r="F904" s="57"/>
    </row>
    <row r="905" spans="1:6">
      <c r="A905" s="57"/>
      <c r="B905" s="108" t="s">
        <v>504</v>
      </c>
      <c r="C905" s="108" t="s">
        <v>562</v>
      </c>
      <c r="D905" s="108" t="s">
        <v>1384</v>
      </c>
      <c r="E905" s="180">
        <v>2688.4</v>
      </c>
      <c r="F905" s="57"/>
    </row>
    <row r="906" spans="1:6">
      <c r="A906" s="57"/>
      <c r="B906" s="108" t="s">
        <v>507</v>
      </c>
      <c r="C906" s="108" t="s">
        <v>520</v>
      </c>
      <c r="D906" s="108" t="s">
        <v>1385</v>
      </c>
      <c r="E906" s="180">
        <v>6389.03</v>
      </c>
      <c r="F906" s="57"/>
    </row>
    <row r="907" spans="1:6">
      <c r="A907" s="57"/>
      <c r="B907" s="108" t="s">
        <v>504</v>
      </c>
      <c r="C907" s="108" t="s">
        <v>569</v>
      </c>
      <c r="D907" s="108" t="s">
        <v>1386</v>
      </c>
      <c r="E907" s="180">
        <v>2618.96</v>
      </c>
      <c r="F907" s="57"/>
    </row>
    <row r="908" spans="1:6">
      <c r="A908" s="57"/>
      <c r="B908" s="108" t="s">
        <v>528</v>
      </c>
      <c r="C908" s="108" t="s">
        <v>501</v>
      </c>
      <c r="D908" s="108" t="s">
        <v>1387</v>
      </c>
      <c r="E908" s="180">
        <v>2721.26</v>
      </c>
      <c r="F908" s="57"/>
    </row>
    <row r="909" spans="1:6">
      <c r="A909" s="57"/>
      <c r="B909" s="108" t="s">
        <v>404</v>
      </c>
      <c r="C909" s="108" t="s">
        <v>501</v>
      </c>
      <c r="D909" s="108" t="s">
        <v>1388</v>
      </c>
      <c r="E909" s="180">
        <v>5634.09</v>
      </c>
      <c r="F909" s="57"/>
    </row>
    <row r="910" spans="1:6">
      <c r="A910" s="57"/>
      <c r="B910" s="108" t="s">
        <v>510</v>
      </c>
      <c r="C910" s="108" t="s">
        <v>562</v>
      </c>
      <c r="D910" s="108" t="s">
        <v>1389</v>
      </c>
      <c r="E910" s="180">
        <v>9808.18</v>
      </c>
      <c r="F910" s="57"/>
    </row>
    <row r="911" spans="1:6">
      <c r="A911" s="57"/>
      <c r="B911" s="108" t="s">
        <v>497</v>
      </c>
      <c r="C911" s="108" t="s">
        <v>530</v>
      </c>
      <c r="D911" s="108" t="s">
        <v>1390</v>
      </c>
      <c r="E911" s="180">
        <v>1443.21</v>
      </c>
      <c r="F911" s="57"/>
    </row>
    <row r="912" spans="1:6">
      <c r="A912" s="57"/>
      <c r="B912" s="108" t="s">
        <v>404</v>
      </c>
      <c r="C912" s="108" t="s">
        <v>535</v>
      </c>
      <c r="D912" s="108" t="s">
        <v>1391</v>
      </c>
      <c r="E912" s="180">
        <v>6311.88</v>
      </c>
      <c r="F912" s="57"/>
    </row>
    <row r="913" spans="1:6">
      <c r="A913" s="57"/>
      <c r="B913" s="108" t="s">
        <v>510</v>
      </c>
      <c r="C913" s="108" t="s">
        <v>535</v>
      </c>
      <c r="D913" s="108" t="s">
        <v>1392</v>
      </c>
      <c r="E913" s="180">
        <v>5386.2</v>
      </c>
      <c r="F913" s="57"/>
    </row>
    <row r="914" spans="1:6">
      <c r="A914" s="57"/>
      <c r="B914" s="108" t="s">
        <v>507</v>
      </c>
      <c r="C914" s="108" t="s">
        <v>522</v>
      </c>
      <c r="D914" s="108" t="s">
        <v>1393</v>
      </c>
      <c r="E914" s="180">
        <v>3281.29</v>
      </c>
      <c r="F914" s="57"/>
    </row>
    <row r="915" spans="1:6">
      <c r="A915" s="57"/>
      <c r="B915" s="108" t="s">
        <v>500</v>
      </c>
      <c r="C915" s="108" t="s">
        <v>569</v>
      </c>
      <c r="D915" s="108" t="s">
        <v>1394</v>
      </c>
      <c r="E915" s="180">
        <v>3125.2</v>
      </c>
      <c r="F915" s="57"/>
    </row>
    <row r="916" spans="1:6">
      <c r="A916" s="57"/>
      <c r="B916" s="108" t="s">
        <v>528</v>
      </c>
      <c r="C916" s="108" t="s">
        <v>508</v>
      </c>
      <c r="D916" s="108" t="s">
        <v>1395</v>
      </c>
      <c r="E916" s="180">
        <v>8237.94</v>
      </c>
      <c r="F916" s="57"/>
    </row>
    <row r="917" spans="1:6">
      <c r="A917" s="57"/>
      <c r="B917" s="108" t="s">
        <v>404</v>
      </c>
      <c r="C917" s="108" t="s">
        <v>505</v>
      </c>
      <c r="D917" s="108" t="s">
        <v>1396</v>
      </c>
      <c r="E917" s="180">
        <v>1480.11</v>
      </c>
      <c r="F917" s="57"/>
    </row>
    <row r="918" spans="1:6">
      <c r="A918" s="57"/>
      <c r="B918" s="108" t="s">
        <v>510</v>
      </c>
      <c r="C918" s="108" t="s">
        <v>505</v>
      </c>
      <c r="D918" s="108" t="s">
        <v>1397</v>
      </c>
      <c r="E918" s="180">
        <v>1190.23</v>
      </c>
      <c r="F918" s="57"/>
    </row>
    <row r="919" spans="1:6">
      <c r="A919" s="57"/>
      <c r="B919" s="108" t="s">
        <v>500</v>
      </c>
      <c r="C919" s="108" t="s">
        <v>515</v>
      </c>
      <c r="D919" s="108" t="s">
        <v>1398</v>
      </c>
      <c r="E919" s="180">
        <v>7472.14</v>
      </c>
      <c r="F919" s="57"/>
    </row>
    <row r="920" spans="1:6">
      <c r="A920" s="57"/>
      <c r="B920" s="108" t="s">
        <v>507</v>
      </c>
      <c r="C920" s="108" t="s">
        <v>515</v>
      </c>
      <c r="D920" s="108" t="s">
        <v>1399</v>
      </c>
      <c r="E920" s="180">
        <v>5483.83</v>
      </c>
      <c r="F920" s="57"/>
    </row>
    <row r="921" spans="1:6">
      <c r="A921" s="57"/>
      <c r="B921" s="108" t="s">
        <v>497</v>
      </c>
      <c r="C921" s="108" t="s">
        <v>498</v>
      </c>
      <c r="D921" s="108" t="s">
        <v>1400</v>
      </c>
      <c r="E921" s="180">
        <v>4222.07</v>
      </c>
      <c r="F921" s="57"/>
    </row>
    <row r="922" spans="1:6">
      <c r="A922" s="57"/>
      <c r="B922" s="108" t="s">
        <v>497</v>
      </c>
      <c r="C922" s="108" t="s">
        <v>515</v>
      </c>
      <c r="D922" s="108" t="s">
        <v>1401</v>
      </c>
      <c r="E922" s="180">
        <v>874.6</v>
      </c>
      <c r="F922" s="57"/>
    </row>
    <row r="923" spans="1:6">
      <c r="A923" s="57"/>
      <c r="B923" s="108" t="s">
        <v>504</v>
      </c>
      <c r="C923" s="108" t="s">
        <v>524</v>
      </c>
      <c r="D923" s="108" t="s">
        <v>1402</v>
      </c>
      <c r="E923" s="180">
        <v>884.03</v>
      </c>
      <c r="F923" s="57"/>
    </row>
    <row r="924" spans="1:6">
      <c r="A924" s="57"/>
      <c r="B924" s="108" t="s">
        <v>404</v>
      </c>
      <c r="C924" s="108" t="s">
        <v>569</v>
      </c>
      <c r="D924" s="108" t="s">
        <v>1403</v>
      </c>
      <c r="E924" s="180">
        <v>6688.86</v>
      </c>
      <c r="F924" s="57"/>
    </row>
    <row r="925" spans="1:6">
      <c r="A925" s="57"/>
      <c r="B925" s="108" t="s">
        <v>404</v>
      </c>
      <c r="C925" s="108" t="s">
        <v>522</v>
      </c>
      <c r="D925" s="108" t="s">
        <v>1404</v>
      </c>
      <c r="E925" s="180">
        <v>2909.9</v>
      </c>
      <c r="F925" s="57"/>
    </row>
    <row r="926" spans="1:6">
      <c r="A926" s="57"/>
      <c r="B926" s="108" t="s">
        <v>528</v>
      </c>
      <c r="C926" s="108" t="s">
        <v>511</v>
      </c>
      <c r="D926" s="108" t="s">
        <v>1405</v>
      </c>
      <c r="E926" s="180">
        <v>3465.23</v>
      </c>
      <c r="F926" s="57"/>
    </row>
    <row r="927" spans="1:6">
      <c r="A927" s="57"/>
      <c r="B927" s="108" t="s">
        <v>528</v>
      </c>
      <c r="C927" s="108" t="s">
        <v>501</v>
      </c>
      <c r="D927" s="108" t="s">
        <v>1406</v>
      </c>
      <c r="E927" s="180">
        <v>2473.9299999999998</v>
      </c>
      <c r="F927" s="57"/>
    </row>
    <row r="928" spans="1:6">
      <c r="A928" s="57"/>
      <c r="B928" s="108" t="s">
        <v>528</v>
      </c>
      <c r="C928" s="108" t="s">
        <v>505</v>
      </c>
      <c r="D928" s="108" t="s">
        <v>1407</v>
      </c>
      <c r="E928" s="180">
        <v>3868.41</v>
      </c>
      <c r="F928" s="57"/>
    </row>
    <row r="929" spans="1:6">
      <c r="A929" s="57"/>
      <c r="B929" s="108" t="s">
        <v>404</v>
      </c>
      <c r="C929" s="108" t="s">
        <v>530</v>
      </c>
      <c r="D929" s="108" t="s">
        <v>1408</v>
      </c>
      <c r="E929" s="180">
        <v>6868.87</v>
      </c>
      <c r="F929" s="57"/>
    </row>
    <row r="930" spans="1:6">
      <c r="A930" s="57"/>
      <c r="B930" s="108" t="s">
        <v>404</v>
      </c>
      <c r="C930" s="108" t="s">
        <v>537</v>
      </c>
      <c r="D930" s="108" t="s">
        <v>1409</v>
      </c>
      <c r="E930" s="180">
        <v>1601.77</v>
      </c>
      <c r="F930" s="57"/>
    </row>
    <row r="931" spans="1:6">
      <c r="A931" s="57"/>
      <c r="B931" s="108" t="s">
        <v>500</v>
      </c>
      <c r="C931" s="108" t="s">
        <v>515</v>
      </c>
      <c r="D931" s="108" t="s">
        <v>1410</v>
      </c>
      <c r="E931" s="180">
        <v>5865.01</v>
      </c>
      <c r="F931" s="57"/>
    </row>
    <row r="932" spans="1:6">
      <c r="A932" s="57"/>
      <c r="B932" s="108" t="s">
        <v>504</v>
      </c>
      <c r="C932" s="108" t="s">
        <v>535</v>
      </c>
      <c r="D932" s="108" t="s">
        <v>1411</v>
      </c>
      <c r="E932" s="180">
        <v>3980.67</v>
      </c>
      <c r="F932" s="57"/>
    </row>
    <row r="933" spans="1:6">
      <c r="A933" s="57"/>
      <c r="B933" s="108" t="s">
        <v>500</v>
      </c>
      <c r="C933" s="108" t="s">
        <v>524</v>
      </c>
      <c r="D933" s="108" t="s">
        <v>1412</v>
      </c>
      <c r="E933" s="180">
        <v>836.07</v>
      </c>
      <c r="F933" s="57"/>
    </row>
    <row r="934" spans="1:6">
      <c r="A934" s="57"/>
      <c r="B934" s="108" t="s">
        <v>497</v>
      </c>
      <c r="C934" s="108" t="s">
        <v>520</v>
      </c>
      <c r="D934" s="108" t="s">
        <v>1413</v>
      </c>
      <c r="E934" s="180">
        <v>9526.51</v>
      </c>
      <c r="F934" s="57"/>
    </row>
    <row r="935" spans="1:6">
      <c r="A935" s="57"/>
      <c r="B935" s="108" t="s">
        <v>500</v>
      </c>
      <c r="C935" s="108" t="s">
        <v>537</v>
      </c>
      <c r="D935" s="108" t="s">
        <v>1414</v>
      </c>
      <c r="E935" s="180">
        <v>4745.68</v>
      </c>
      <c r="F935" s="57"/>
    </row>
    <row r="936" spans="1:6">
      <c r="A936" s="57"/>
      <c r="B936" s="108" t="s">
        <v>497</v>
      </c>
      <c r="C936" s="108" t="s">
        <v>537</v>
      </c>
      <c r="D936" s="108" t="s">
        <v>1415</v>
      </c>
      <c r="E936" s="180">
        <v>4445.1400000000003</v>
      </c>
      <c r="F936" s="57"/>
    </row>
    <row r="937" spans="1:6">
      <c r="A937" s="57"/>
      <c r="B937" s="108" t="s">
        <v>507</v>
      </c>
      <c r="C937" s="108" t="s">
        <v>537</v>
      </c>
      <c r="D937" s="108" t="s">
        <v>1416</v>
      </c>
      <c r="E937" s="180">
        <v>7028.34</v>
      </c>
      <c r="F937" s="57"/>
    </row>
    <row r="938" spans="1:6">
      <c r="A938" s="57"/>
      <c r="B938" s="108" t="s">
        <v>500</v>
      </c>
      <c r="C938" s="108" t="s">
        <v>511</v>
      </c>
      <c r="D938" s="108" t="s">
        <v>1417</v>
      </c>
      <c r="E938" s="180">
        <v>2488.5300000000002</v>
      </c>
      <c r="F938" s="57"/>
    </row>
    <row r="939" spans="1:6">
      <c r="A939" s="57"/>
      <c r="B939" s="108" t="s">
        <v>404</v>
      </c>
      <c r="C939" s="108" t="s">
        <v>530</v>
      </c>
      <c r="D939" s="108" t="s">
        <v>1418</v>
      </c>
      <c r="E939" s="180">
        <v>3007.69</v>
      </c>
      <c r="F939" s="57"/>
    </row>
    <row r="940" spans="1:6">
      <c r="A940" s="57"/>
      <c r="B940" s="108" t="s">
        <v>510</v>
      </c>
      <c r="C940" s="108" t="s">
        <v>508</v>
      </c>
      <c r="D940" s="108" t="s">
        <v>1419</v>
      </c>
      <c r="E940" s="180">
        <v>1026.04</v>
      </c>
      <c r="F940" s="57"/>
    </row>
    <row r="941" spans="1:6">
      <c r="A941" s="57"/>
      <c r="B941" s="108" t="s">
        <v>510</v>
      </c>
      <c r="C941" s="108" t="s">
        <v>498</v>
      </c>
      <c r="D941" s="108" t="s">
        <v>1420</v>
      </c>
      <c r="E941" s="180">
        <v>2837.49</v>
      </c>
      <c r="F941" s="57"/>
    </row>
    <row r="942" spans="1:6">
      <c r="A942" s="57"/>
      <c r="B942" s="108" t="s">
        <v>404</v>
      </c>
      <c r="C942" s="108" t="s">
        <v>537</v>
      </c>
      <c r="D942" s="108" t="s">
        <v>1421</v>
      </c>
      <c r="E942" s="180">
        <v>8700</v>
      </c>
      <c r="F942" s="57"/>
    </row>
    <row r="943" spans="1:6">
      <c r="A943" s="57"/>
      <c r="B943" s="108" t="s">
        <v>528</v>
      </c>
      <c r="C943" s="108" t="s">
        <v>522</v>
      </c>
      <c r="D943" s="108" t="s">
        <v>1422</v>
      </c>
      <c r="E943" s="180">
        <v>9769.73</v>
      </c>
      <c r="F943" s="57"/>
    </row>
    <row r="944" spans="1:6">
      <c r="A944" s="57"/>
      <c r="B944" s="108" t="s">
        <v>497</v>
      </c>
      <c r="C944" s="108" t="s">
        <v>537</v>
      </c>
      <c r="D944" s="108" t="s">
        <v>1423</v>
      </c>
      <c r="E944" s="180">
        <v>257.92</v>
      </c>
      <c r="F944" s="57"/>
    </row>
    <row r="945" spans="1:6">
      <c r="A945" s="57"/>
      <c r="B945" s="108" t="s">
        <v>510</v>
      </c>
      <c r="C945" s="108" t="s">
        <v>508</v>
      </c>
      <c r="D945" s="108" t="s">
        <v>1424</v>
      </c>
      <c r="E945" s="180">
        <v>3050.31</v>
      </c>
      <c r="F945" s="57"/>
    </row>
    <row r="946" spans="1:6">
      <c r="A946" s="57"/>
      <c r="B946" s="108" t="s">
        <v>526</v>
      </c>
      <c r="C946" s="108" t="s">
        <v>511</v>
      </c>
      <c r="D946" s="108" t="s">
        <v>1425</v>
      </c>
      <c r="E946" s="180">
        <v>7887.87</v>
      </c>
      <c r="F946" s="57"/>
    </row>
    <row r="947" spans="1:6">
      <c r="A947" s="57"/>
      <c r="B947" s="108" t="s">
        <v>504</v>
      </c>
      <c r="C947" s="108" t="s">
        <v>569</v>
      </c>
      <c r="D947" s="108" t="s">
        <v>1426</v>
      </c>
      <c r="E947" s="180">
        <v>7436.38</v>
      </c>
      <c r="F947" s="57"/>
    </row>
    <row r="948" spans="1:6">
      <c r="A948" s="57"/>
      <c r="B948" s="108" t="s">
        <v>528</v>
      </c>
      <c r="C948" s="108" t="s">
        <v>562</v>
      </c>
      <c r="D948" s="108" t="s">
        <v>1427</v>
      </c>
      <c r="E948" s="180">
        <v>2110.04</v>
      </c>
      <c r="F948" s="57"/>
    </row>
    <row r="949" spans="1:6">
      <c r="A949" s="57"/>
      <c r="B949" s="108" t="s">
        <v>528</v>
      </c>
      <c r="C949" s="108" t="s">
        <v>501</v>
      </c>
      <c r="D949" s="108" t="s">
        <v>1428</v>
      </c>
      <c r="E949" s="180">
        <v>8886.2999999999993</v>
      </c>
      <c r="F949" s="57"/>
    </row>
    <row r="950" spans="1:6">
      <c r="A950" s="57"/>
      <c r="B950" s="108" t="s">
        <v>507</v>
      </c>
      <c r="C950" s="108" t="s">
        <v>505</v>
      </c>
      <c r="D950" s="108" t="s">
        <v>1429</v>
      </c>
      <c r="E950" s="180">
        <v>4056.69</v>
      </c>
      <c r="F950" s="57"/>
    </row>
    <row r="951" spans="1:6">
      <c r="A951" s="57"/>
      <c r="B951" s="108" t="s">
        <v>507</v>
      </c>
      <c r="C951" s="108" t="s">
        <v>515</v>
      </c>
      <c r="D951" s="108" t="s">
        <v>1430</v>
      </c>
      <c r="E951" s="180">
        <v>7898.07</v>
      </c>
      <c r="F951" s="57"/>
    </row>
    <row r="952" spans="1:6">
      <c r="A952" s="57"/>
      <c r="B952" s="108" t="s">
        <v>526</v>
      </c>
      <c r="C952" s="108" t="s">
        <v>535</v>
      </c>
      <c r="D952" s="108" t="s">
        <v>1431</v>
      </c>
      <c r="E952" s="180">
        <v>781.12</v>
      </c>
      <c r="F952" s="57"/>
    </row>
    <row r="953" spans="1:6">
      <c r="A953" s="57"/>
      <c r="B953" s="108" t="s">
        <v>500</v>
      </c>
      <c r="C953" s="108" t="s">
        <v>535</v>
      </c>
      <c r="D953" s="108" t="s">
        <v>1432</v>
      </c>
      <c r="E953" s="180">
        <v>1112.22</v>
      </c>
      <c r="F953" s="57"/>
    </row>
    <row r="954" spans="1:6">
      <c r="A954" s="57"/>
      <c r="B954" s="108" t="s">
        <v>528</v>
      </c>
      <c r="C954" s="108" t="s">
        <v>501</v>
      </c>
      <c r="D954" s="108" t="s">
        <v>1433</v>
      </c>
      <c r="E954" s="180">
        <v>8162.64</v>
      </c>
      <c r="F954" s="57"/>
    </row>
    <row r="955" spans="1:6">
      <c r="A955" s="57"/>
      <c r="B955" s="108" t="s">
        <v>504</v>
      </c>
      <c r="C955" s="108" t="s">
        <v>505</v>
      </c>
      <c r="D955" s="108" t="s">
        <v>1434</v>
      </c>
      <c r="E955" s="180">
        <v>9325.91</v>
      </c>
      <c r="F955" s="57"/>
    </row>
    <row r="956" spans="1:6">
      <c r="A956" s="57"/>
      <c r="B956" s="108" t="s">
        <v>404</v>
      </c>
      <c r="C956" s="108" t="s">
        <v>515</v>
      </c>
      <c r="D956" s="108" t="s">
        <v>1366</v>
      </c>
      <c r="E956" s="180">
        <v>6780.41</v>
      </c>
      <c r="F956" s="57"/>
    </row>
    <row r="957" spans="1:6">
      <c r="A957" s="57"/>
      <c r="B957" s="108" t="s">
        <v>526</v>
      </c>
      <c r="C957" s="108" t="s">
        <v>522</v>
      </c>
      <c r="D957" s="108" t="s">
        <v>1435</v>
      </c>
      <c r="E957" s="180">
        <v>4265.6400000000003</v>
      </c>
      <c r="F957" s="57"/>
    </row>
    <row r="958" spans="1:6">
      <c r="A958" s="57"/>
      <c r="B958" s="108" t="s">
        <v>404</v>
      </c>
      <c r="C958" s="108" t="s">
        <v>522</v>
      </c>
      <c r="D958" s="108" t="s">
        <v>1436</v>
      </c>
      <c r="E958" s="180">
        <v>1394.5</v>
      </c>
      <c r="F958" s="57"/>
    </row>
    <row r="959" spans="1:6">
      <c r="A959" s="57"/>
      <c r="B959" s="108" t="s">
        <v>504</v>
      </c>
      <c r="C959" s="108" t="s">
        <v>569</v>
      </c>
      <c r="D959" s="108" t="s">
        <v>1437</v>
      </c>
      <c r="E959" s="180">
        <v>6899.39</v>
      </c>
      <c r="F959" s="57"/>
    </row>
    <row r="960" spans="1:6">
      <c r="A960" s="57"/>
      <c r="B960" s="108" t="s">
        <v>507</v>
      </c>
      <c r="C960" s="108" t="s">
        <v>569</v>
      </c>
      <c r="D960" s="108" t="s">
        <v>1438</v>
      </c>
      <c r="E960" s="180">
        <v>5678.32</v>
      </c>
      <c r="F960" s="57"/>
    </row>
    <row r="961" spans="1:6">
      <c r="A961" s="57"/>
      <c r="B961" s="108" t="s">
        <v>526</v>
      </c>
      <c r="C961" s="108" t="s">
        <v>520</v>
      </c>
      <c r="D961" s="108" t="s">
        <v>1439</v>
      </c>
      <c r="E961" s="180">
        <v>4863.04</v>
      </c>
      <c r="F961" s="57"/>
    </row>
    <row r="962" spans="1:6">
      <c r="A962" s="57"/>
      <c r="B962" s="108" t="s">
        <v>404</v>
      </c>
      <c r="C962" s="108" t="s">
        <v>530</v>
      </c>
      <c r="D962" s="108" t="s">
        <v>1440</v>
      </c>
      <c r="E962" s="180">
        <v>3985.57</v>
      </c>
      <c r="F962" s="57"/>
    </row>
    <row r="963" spans="1:6">
      <c r="A963" s="57"/>
      <c r="B963" s="108" t="s">
        <v>497</v>
      </c>
      <c r="C963" s="108" t="s">
        <v>537</v>
      </c>
      <c r="D963" s="108" t="s">
        <v>1441</v>
      </c>
      <c r="E963" s="180">
        <v>9353.18</v>
      </c>
      <c r="F963" s="57"/>
    </row>
    <row r="964" spans="1:6">
      <c r="A964" s="57"/>
      <c r="B964" s="108" t="s">
        <v>510</v>
      </c>
      <c r="C964" s="108" t="s">
        <v>535</v>
      </c>
      <c r="D964" s="108" t="s">
        <v>1442</v>
      </c>
      <c r="E964" s="180">
        <v>4769.8900000000003</v>
      </c>
      <c r="F964" s="57"/>
    </row>
    <row r="965" spans="1:6">
      <c r="A965" s="57"/>
      <c r="B965" s="108" t="s">
        <v>500</v>
      </c>
      <c r="C965" s="108" t="s">
        <v>515</v>
      </c>
      <c r="D965" s="108" t="s">
        <v>1443</v>
      </c>
      <c r="E965" s="180">
        <v>6155.11</v>
      </c>
      <c r="F965" s="57"/>
    </row>
    <row r="966" spans="1:6">
      <c r="A966" s="57"/>
      <c r="B966" s="108" t="s">
        <v>500</v>
      </c>
      <c r="C966" s="108" t="s">
        <v>498</v>
      </c>
      <c r="D966" s="108" t="s">
        <v>1444</v>
      </c>
      <c r="E966" s="180">
        <v>7447.23</v>
      </c>
      <c r="F966" s="57"/>
    </row>
    <row r="967" spans="1:6">
      <c r="A967" s="57"/>
      <c r="B967" s="108" t="s">
        <v>528</v>
      </c>
      <c r="C967" s="108" t="s">
        <v>501</v>
      </c>
      <c r="D967" s="108" t="s">
        <v>1445</v>
      </c>
      <c r="E967" s="180">
        <v>5000.12</v>
      </c>
      <c r="F967" s="57"/>
    </row>
    <row r="968" spans="1:6">
      <c r="A968" s="57"/>
      <c r="B968" s="108" t="s">
        <v>528</v>
      </c>
      <c r="C968" s="108" t="s">
        <v>522</v>
      </c>
      <c r="D968" s="108" t="s">
        <v>1446</v>
      </c>
      <c r="E968" s="180">
        <v>4363.7700000000004</v>
      </c>
      <c r="F968" s="57"/>
    </row>
    <row r="969" spans="1:6">
      <c r="A969" s="57"/>
      <c r="B969" s="108" t="s">
        <v>526</v>
      </c>
      <c r="C969" s="108" t="s">
        <v>562</v>
      </c>
      <c r="D969" s="108" t="s">
        <v>1447</v>
      </c>
      <c r="E969" s="180">
        <v>455.02</v>
      </c>
      <c r="F969" s="57"/>
    </row>
    <row r="970" spans="1:6">
      <c r="A970" s="57"/>
      <c r="B970" s="108" t="s">
        <v>504</v>
      </c>
      <c r="C970" s="108" t="s">
        <v>498</v>
      </c>
      <c r="D970" s="108" t="s">
        <v>1448</v>
      </c>
      <c r="E970" s="180">
        <v>2582.6</v>
      </c>
      <c r="F970" s="57"/>
    </row>
    <row r="971" spans="1:6">
      <c r="A971" s="57"/>
      <c r="B971" s="108" t="s">
        <v>526</v>
      </c>
      <c r="C971" s="108" t="s">
        <v>520</v>
      </c>
      <c r="D971" s="108" t="s">
        <v>1449</v>
      </c>
      <c r="E971" s="180">
        <v>459.47</v>
      </c>
      <c r="F971" s="57"/>
    </row>
    <row r="972" spans="1:6">
      <c r="A972" s="57"/>
      <c r="B972" s="108" t="s">
        <v>500</v>
      </c>
      <c r="C972" s="108" t="s">
        <v>515</v>
      </c>
      <c r="D972" s="108" t="s">
        <v>1450</v>
      </c>
      <c r="E972" s="180">
        <v>2079.15</v>
      </c>
      <c r="F972" s="57"/>
    </row>
    <row r="973" spans="1:6">
      <c r="A973" s="57"/>
      <c r="B973" s="108" t="s">
        <v>507</v>
      </c>
      <c r="C973" s="108" t="s">
        <v>537</v>
      </c>
      <c r="D973" s="108" t="s">
        <v>1451</v>
      </c>
      <c r="E973" s="180">
        <v>892.6</v>
      </c>
      <c r="F973" s="57"/>
    </row>
    <row r="974" spans="1:6">
      <c r="A974" s="57"/>
      <c r="B974" s="108" t="s">
        <v>528</v>
      </c>
      <c r="C974" s="108" t="s">
        <v>508</v>
      </c>
      <c r="D974" s="108" t="s">
        <v>1452</v>
      </c>
      <c r="E974" s="180">
        <v>6652.88</v>
      </c>
      <c r="F974" s="57"/>
    </row>
    <row r="975" spans="1:6">
      <c r="A975" s="57"/>
      <c r="B975" s="108" t="s">
        <v>528</v>
      </c>
      <c r="C975" s="108" t="s">
        <v>562</v>
      </c>
      <c r="D975" s="108" t="s">
        <v>1453</v>
      </c>
      <c r="E975" s="180">
        <v>8945.82</v>
      </c>
      <c r="F975" s="57"/>
    </row>
    <row r="976" spans="1:6">
      <c r="A976" s="57"/>
      <c r="B976" s="108" t="s">
        <v>528</v>
      </c>
      <c r="C976" s="108" t="s">
        <v>505</v>
      </c>
      <c r="D976" s="108" t="s">
        <v>1454</v>
      </c>
      <c r="E976" s="180">
        <v>7379.96</v>
      </c>
      <c r="F976" s="57"/>
    </row>
    <row r="977" spans="1:6">
      <c r="A977" s="57"/>
      <c r="B977" s="108" t="s">
        <v>507</v>
      </c>
      <c r="C977" s="108" t="s">
        <v>515</v>
      </c>
      <c r="D977" s="108" t="s">
        <v>1455</v>
      </c>
      <c r="E977" s="180">
        <v>9568.39</v>
      </c>
      <c r="F977" s="57"/>
    </row>
    <row r="978" spans="1:6">
      <c r="A978" s="57"/>
      <c r="B978" s="108" t="s">
        <v>510</v>
      </c>
      <c r="C978" s="108" t="s">
        <v>522</v>
      </c>
      <c r="D978" s="108" t="s">
        <v>1456</v>
      </c>
      <c r="E978" s="180">
        <v>8632.6299999999992</v>
      </c>
      <c r="F978" s="57"/>
    </row>
    <row r="979" spans="1:6">
      <c r="A979" s="57"/>
      <c r="B979" s="108" t="s">
        <v>500</v>
      </c>
      <c r="C979" s="108" t="s">
        <v>508</v>
      </c>
      <c r="D979" s="108" t="s">
        <v>999</v>
      </c>
      <c r="E979" s="180">
        <v>3195.21</v>
      </c>
      <c r="F979" s="57"/>
    </row>
    <row r="980" spans="1:6">
      <c r="A980" s="57"/>
      <c r="B980" s="108" t="s">
        <v>507</v>
      </c>
      <c r="C980" s="108" t="s">
        <v>522</v>
      </c>
      <c r="D980" s="108" t="s">
        <v>1457</v>
      </c>
      <c r="E980" s="180">
        <v>7328.6</v>
      </c>
      <c r="F980" s="57"/>
    </row>
    <row r="981" spans="1:6">
      <c r="A981" s="57"/>
      <c r="B981" s="108" t="s">
        <v>507</v>
      </c>
      <c r="C981" s="108" t="s">
        <v>569</v>
      </c>
      <c r="D981" s="108" t="s">
        <v>1458</v>
      </c>
      <c r="E981" s="180">
        <v>5964.33</v>
      </c>
      <c r="F981" s="57"/>
    </row>
    <row r="982" spans="1:6">
      <c r="A982" s="57"/>
      <c r="B982" s="108" t="s">
        <v>507</v>
      </c>
      <c r="C982" s="108" t="s">
        <v>498</v>
      </c>
      <c r="D982" s="108" t="s">
        <v>1459</v>
      </c>
      <c r="E982" s="180">
        <v>3584.8</v>
      </c>
      <c r="F982" s="57"/>
    </row>
    <row r="983" spans="1:6">
      <c r="A983" s="57"/>
      <c r="B983" s="108" t="s">
        <v>497</v>
      </c>
      <c r="C983" s="108" t="s">
        <v>569</v>
      </c>
      <c r="D983" s="108" t="s">
        <v>1460</v>
      </c>
      <c r="E983" s="180">
        <v>7741.13</v>
      </c>
      <c r="F983" s="57"/>
    </row>
    <row r="984" spans="1:6">
      <c r="A984" s="57"/>
      <c r="B984" s="108" t="s">
        <v>497</v>
      </c>
      <c r="C984" s="108" t="s">
        <v>535</v>
      </c>
      <c r="D984" s="108" t="s">
        <v>1461</v>
      </c>
      <c r="E984" s="180">
        <v>8807.33</v>
      </c>
      <c r="F984" s="57"/>
    </row>
    <row r="985" spans="1:6">
      <c r="A985" s="57"/>
      <c r="B985" s="108" t="s">
        <v>404</v>
      </c>
      <c r="C985" s="108" t="s">
        <v>505</v>
      </c>
      <c r="D985" s="108" t="s">
        <v>1462</v>
      </c>
      <c r="E985" s="180">
        <v>1135.3699999999999</v>
      </c>
      <c r="F985" s="57"/>
    </row>
    <row r="986" spans="1:6">
      <c r="A986" s="57"/>
      <c r="B986" s="108" t="s">
        <v>528</v>
      </c>
      <c r="C986" s="108" t="s">
        <v>498</v>
      </c>
      <c r="D986" s="108" t="s">
        <v>1463</v>
      </c>
      <c r="E986" s="180">
        <v>9974.92</v>
      </c>
      <c r="F986" s="57"/>
    </row>
    <row r="987" spans="1:6">
      <c r="A987" s="57"/>
      <c r="B987" s="108" t="s">
        <v>404</v>
      </c>
      <c r="C987" s="108" t="s">
        <v>520</v>
      </c>
      <c r="D987" s="108" t="s">
        <v>1464</v>
      </c>
      <c r="E987" s="180">
        <v>3177.73</v>
      </c>
      <c r="F987" s="57"/>
    </row>
    <row r="988" spans="1:6">
      <c r="A988" s="57"/>
      <c r="B988" s="108" t="s">
        <v>404</v>
      </c>
      <c r="C988" s="108" t="s">
        <v>562</v>
      </c>
      <c r="D988" s="108" t="s">
        <v>1465</v>
      </c>
      <c r="E988" s="180">
        <v>4044.42</v>
      </c>
      <c r="F988" s="57"/>
    </row>
    <row r="989" spans="1:6">
      <c r="A989" s="57"/>
      <c r="B989" s="108" t="s">
        <v>497</v>
      </c>
      <c r="C989" s="108" t="s">
        <v>515</v>
      </c>
      <c r="D989" s="108" t="s">
        <v>1466</v>
      </c>
      <c r="E989" s="180">
        <v>3468.28</v>
      </c>
      <c r="F989" s="57"/>
    </row>
    <row r="990" spans="1:6">
      <c r="A990" s="57"/>
      <c r="B990" s="108" t="s">
        <v>500</v>
      </c>
      <c r="C990" s="108" t="s">
        <v>498</v>
      </c>
      <c r="D990" s="108" t="s">
        <v>1467</v>
      </c>
      <c r="E990" s="180">
        <v>5318.64</v>
      </c>
      <c r="F990" s="57"/>
    </row>
    <row r="991" spans="1:6">
      <c r="A991" s="57"/>
      <c r="B991" s="108" t="s">
        <v>504</v>
      </c>
      <c r="C991" s="108" t="s">
        <v>530</v>
      </c>
      <c r="D991" s="108" t="s">
        <v>1468</v>
      </c>
      <c r="E991" s="180">
        <v>2579.81</v>
      </c>
      <c r="F991" s="57"/>
    </row>
    <row r="992" spans="1:6">
      <c r="A992" s="57"/>
      <c r="B992" s="108" t="s">
        <v>510</v>
      </c>
      <c r="C992" s="108" t="s">
        <v>524</v>
      </c>
      <c r="D992" s="108" t="s">
        <v>1469</v>
      </c>
      <c r="E992" s="180">
        <v>1889.85</v>
      </c>
      <c r="F992" s="57"/>
    </row>
    <row r="993" spans="1:6">
      <c r="A993" s="57"/>
      <c r="B993" s="108" t="s">
        <v>526</v>
      </c>
      <c r="C993" s="108" t="s">
        <v>535</v>
      </c>
      <c r="D993" s="108" t="s">
        <v>1470</v>
      </c>
      <c r="E993" s="180">
        <v>663.52</v>
      </c>
      <c r="F993" s="57"/>
    </row>
    <row r="994" spans="1:6">
      <c r="A994" s="57"/>
      <c r="B994" s="108" t="s">
        <v>510</v>
      </c>
      <c r="C994" s="108" t="s">
        <v>562</v>
      </c>
      <c r="D994" s="108" t="s">
        <v>1471</v>
      </c>
      <c r="E994" s="180">
        <v>4303.28</v>
      </c>
      <c r="F994" s="57"/>
    </row>
    <row r="995" spans="1:6">
      <c r="A995" s="57"/>
      <c r="B995" s="108" t="s">
        <v>510</v>
      </c>
      <c r="C995" s="108" t="s">
        <v>569</v>
      </c>
      <c r="D995" s="108" t="s">
        <v>1472</v>
      </c>
      <c r="E995" s="180">
        <v>1722.83</v>
      </c>
      <c r="F995" s="57"/>
    </row>
    <row r="996" spans="1:6">
      <c r="A996" s="57"/>
      <c r="B996" s="108" t="s">
        <v>404</v>
      </c>
      <c r="C996" s="108" t="s">
        <v>569</v>
      </c>
      <c r="D996" s="108" t="s">
        <v>1473</v>
      </c>
      <c r="E996" s="180">
        <v>9521.65</v>
      </c>
      <c r="F996" s="57"/>
    </row>
    <row r="997" spans="1:6">
      <c r="A997" s="57"/>
      <c r="B997" s="108" t="s">
        <v>528</v>
      </c>
      <c r="C997" s="108" t="s">
        <v>537</v>
      </c>
      <c r="D997" s="108" t="s">
        <v>1474</v>
      </c>
      <c r="E997" s="180">
        <v>3634.92</v>
      </c>
      <c r="F997" s="57"/>
    </row>
    <row r="998" spans="1:6">
      <c r="A998" s="57"/>
      <c r="B998" s="108" t="s">
        <v>528</v>
      </c>
      <c r="C998" s="108" t="s">
        <v>515</v>
      </c>
      <c r="D998" s="108" t="s">
        <v>1475</v>
      </c>
      <c r="E998" s="180">
        <v>3980.45</v>
      </c>
      <c r="F998" s="57"/>
    </row>
    <row r="999" spans="1:6">
      <c r="A999" s="57"/>
      <c r="B999" s="108" t="s">
        <v>497</v>
      </c>
      <c r="C999" s="108" t="s">
        <v>508</v>
      </c>
      <c r="D999" s="108" t="s">
        <v>1476</v>
      </c>
      <c r="E999" s="180">
        <v>360.87</v>
      </c>
      <c r="F999" s="57"/>
    </row>
    <row r="1000" spans="1:6">
      <c r="A1000" s="57"/>
      <c r="B1000" s="108" t="s">
        <v>526</v>
      </c>
      <c r="C1000" s="108" t="s">
        <v>524</v>
      </c>
      <c r="D1000" s="108" t="s">
        <v>1477</v>
      </c>
      <c r="E1000" s="180">
        <v>2548.37</v>
      </c>
      <c r="F1000" s="57"/>
    </row>
    <row r="1001" spans="1:6">
      <c r="A1001" s="57"/>
      <c r="B1001" s="108" t="s">
        <v>526</v>
      </c>
      <c r="C1001" s="108" t="s">
        <v>530</v>
      </c>
      <c r="D1001" s="108" t="s">
        <v>1478</v>
      </c>
      <c r="E1001" s="180">
        <v>1406.44</v>
      </c>
      <c r="F1001" s="57"/>
    </row>
    <row r="1002" spans="1:6">
      <c r="A1002" s="57"/>
      <c r="B1002" s="108" t="s">
        <v>526</v>
      </c>
      <c r="C1002" s="108" t="s">
        <v>520</v>
      </c>
      <c r="D1002" s="108" t="s">
        <v>1479</v>
      </c>
      <c r="E1002" s="180">
        <v>768.59</v>
      </c>
      <c r="F1002" s="57"/>
    </row>
    <row r="1003" spans="1:6">
      <c r="A1003" s="57"/>
      <c r="B1003" s="108" t="s">
        <v>504</v>
      </c>
      <c r="C1003" s="108" t="s">
        <v>535</v>
      </c>
      <c r="D1003" s="108" t="s">
        <v>1480</v>
      </c>
      <c r="E1003" s="180">
        <v>5993.16</v>
      </c>
      <c r="F1003" s="57"/>
    </row>
    <row r="1004" spans="1:6">
      <c r="A1004" s="57"/>
      <c r="B1004" s="108" t="s">
        <v>510</v>
      </c>
      <c r="C1004" s="108" t="s">
        <v>522</v>
      </c>
      <c r="D1004" s="108" t="s">
        <v>1481</v>
      </c>
      <c r="E1004" s="180">
        <v>9955.3700000000008</v>
      </c>
      <c r="F1004" s="57"/>
    </row>
    <row r="1005" spans="1:6">
      <c r="A1005" s="57"/>
      <c r="B1005" s="108" t="s">
        <v>526</v>
      </c>
      <c r="C1005" s="108" t="s">
        <v>562</v>
      </c>
      <c r="D1005" s="108" t="s">
        <v>1482</v>
      </c>
      <c r="E1005" s="180">
        <v>5066.96</v>
      </c>
      <c r="F1005" s="57"/>
    </row>
    <row r="1006" spans="1:6">
      <c r="A1006" s="57"/>
      <c r="B1006" s="108" t="s">
        <v>528</v>
      </c>
      <c r="C1006" s="108" t="s">
        <v>505</v>
      </c>
      <c r="D1006" s="108" t="s">
        <v>1483</v>
      </c>
      <c r="E1006" s="180">
        <v>4661.26</v>
      </c>
      <c r="F1006" s="57"/>
    </row>
    <row r="1007" spans="1:6">
      <c r="A1007" s="57"/>
      <c r="B1007" s="108" t="s">
        <v>510</v>
      </c>
      <c r="C1007" s="108" t="s">
        <v>515</v>
      </c>
      <c r="D1007" s="108" t="s">
        <v>1484</v>
      </c>
      <c r="E1007" s="180">
        <v>5522.16</v>
      </c>
      <c r="F1007" s="57"/>
    </row>
    <row r="1008" spans="1:6">
      <c r="A1008" s="57"/>
      <c r="B1008" s="108" t="s">
        <v>526</v>
      </c>
      <c r="C1008" s="108" t="s">
        <v>520</v>
      </c>
      <c r="D1008" s="108" t="s">
        <v>1485</v>
      </c>
      <c r="E1008" s="180">
        <v>3214.02</v>
      </c>
      <c r="F1008" s="57"/>
    </row>
    <row r="1009" spans="1:6">
      <c r="A1009" s="57"/>
      <c r="B1009" s="108" t="s">
        <v>504</v>
      </c>
      <c r="C1009" s="108" t="s">
        <v>501</v>
      </c>
      <c r="D1009" s="108" t="s">
        <v>1486</v>
      </c>
      <c r="E1009" s="180">
        <v>9510.2000000000007</v>
      </c>
      <c r="F1009" s="57"/>
    </row>
    <row r="1010" spans="1:6">
      <c r="A1010" s="57"/>
      <c r="B1010" s="108" t="s">
        <v>526</v>
      </c>
      <c r="C1010" s="108" t="s">
        <v>522</v>
      </c>
      <c r="D1010" s="108" t="s">
        <v>1487</v>
      </c>
      <c r="E1010" s="180">
        <v>1293.29</v>
      </c>
      <c r="F1010" s="57"/>
    </row>
    <row r="1011" spans="1:6">
      <c r="A1011" s="57"/>
      <c r="B1011" s="108" t="s">
        <v>510</v>
      </c>
      <c r="C1011" s="108" t="s">
        <v>508</v>
      </c>
      <c r="D1011" s="108" t="s">
        <v>1488</v>
      </c>
      <c r="E1011" s="180">
        <v>7815.29</v>
      </c>
      <c r="F1011" s="57"/>
    </row>
    <row r="1012" spans="1:6">
      <c r="A1012" s="57"/>
      <c r="B1012" s="108" t="s">
        <v>500</v>
      </c>
      <c r="C1012" s="108" t="s">
        <v>501</v>
      </c>
      <c r="D1012" s="108" t="s">
        <v>1489</v>
      </c>
      <c r="E1012" s="180">
        <v>6122.51</v>
      </c>
      <c r="F1012" s="57"/>
    </row>
    <row r="1013" spans="1:6">
      <c r="A1013" s="57"/>
      <c r="B1013" s="108" t="s">
        <v>526</v>
      </c>
      <c r="C1013" s="108" t="s">
        <v>562</v>
      </c>
      <c r="D1013" s="108" t="s">
        <v>1490</v>
      </c>
      <c r="E1013" s="180">
        <v>1810.04</v>
      </c>
      <c r="F1013" s="57"/>
    </row>
    <row r="1014" spans="1:6">
      <c r="A1014" s="57"/>
      <c r="B1014" s="108" t="s">
        <v>497</v>
      </c>
      <c r="C1014" s="108" t="s">
        <v>515</v>
      </c>
      <c r="D1014" s="108" t="s">
        <v>1491</v>
      </c>
      <c r="E1014" s="180">
        <v>8474.6200000000008</v>
      </c>
      <c r="F1014" s="57"/>
    </row>
    <row r="1015" spans="1:6">
      <c r="A1015" s="57"/>
      <c r="B1015" s="108" t="s">
        <v>526</v>
      </c>
      <c r="C1015" s="108" t="s">
        <v>520</v>
      </c>
      <c r="D1015" s="108" t="s">
        <v>1492</v>
      </c>
      <c r="E1015" s="180">
        <v>5588.55</v>
      </c>
      <c r="F1015" s="57"/>
    </row>
    <row r="1016" spans="1:6">
      <c r="A1016" s="57"/>
      <c r="B1016" s="108" t="s">
        <v>497</v>
      </c>
      <c r="C1016" s="108" t="s">
        <v>535</v>
      </c>
      <c r="D1016" s="108" t="s">
        <v>1493</v>
      </c>
      <c r="E1016" s="180">
        <v>8408.6299999999992</v>
      </c>
      <c r="F1016" s="57"/>
    </row>
    <row r="1017" spans="1:6">
      <c r="A1017" s="57"/>
      <c r="B1017" s="108" t="s">
        <v>528</v>
      </c>
      <c r="C1017" s="108" t="s">
        <v>515</v>
      </c>
      <c r="D1017" s="108" t="s">
        <v>1494</v>
      </c>
      <c r="E1017" s="180">
        <v>942.42</v>
      </c>
      <c r="F1017" s="57"/>
    </row>
    <row r="1018" spans="1:6">
      <c r="A1018" s="57"/>
      <c r="B1018" s="108" t="s">
        <v>504</v>
      </c>
      <c r="C1018" s="108" t="s">
        <v>569</v>
      </c>
      <c r="D1018" s="108" t="s">
        <v>1495</v>
      </c>
      <c r="E1018" s="180">
        <v>5655.78</v>
      </c>
      <c r="F1018" s="57"/>
    </row>
    <row r="1019" spans="1:6">
      <c r="A1019" s="57"/>
      <c r="B1019" s="108" t="s">
        <v>528</v>
      </c>
      <c r="C1019" s="108" t="s">
        <v>505</v>
      </c>
      <c r="D1019" s="108" t="s">
        <v>1496</v>
      </c>
      <c r="E1019" s="180">
        <v>5439.63</v>
      </c>
      <c r="F1019" s="57"/>
    </row>
    <row r="1020" spans="1:6">
      <c r="A1020" s="57"/>
      <c r="B1020" s="108" t="s">
        <v>528</v>
      </c>
      <c r="C1020" s="108" t="s">
        <v>505</v>
      </c>
      <c r="D1020" s="108" t="s">
        <v>1497</v>
      </c>
      <c r="E1020" s="180">
        <v>4357.05</v>
      </c>
      <c r="F1020" s="57"/>
    </row>
    <row r="1021" spans="1:6">
      <c r="A1021" s="57"/>
      <c r="B1021" s="108" t="s">
        <v>507</v>
      </c>
      <c r="C1021" s="108" t="s">
        <v>535</v>
      </c>
      <c r="D1021" s="108" t="s">
        <v>1498</v>
      </c>
      <c r="E1021" s="180">
        <v>3100.52</v>
      </c>
      <c r="F1021" s="57"/>
    </row>
    <row r="1022" spans="1:6">
      <c r="A1022" s="57"/>
      <c r="B1022" s="108" t="s">
        <v>500</v>
      </c>
      <c r="C1022" s="108" t="s">
        <v>505</v>
      </c>
      <c r="D1022" s="108" t="s">
        <v>1499</v>
      </c>
      <c r="E1022" s="180">
        <v>8344.14</v>
      </c>
      <c r="F1022" s="57"/>
    </row>
    <row r="1023" spans="1:6">
      <c r="A1023" s="57"/>
      <c r="B1023" s="108" t="s">
        <v>526</v>
      </c>
      <c r="C1023" s="108" t="s">
        <v>505</v>
      </c>
      <c r="D1023" s="108" t="s">
        <v>1500</v>
      </c>
      <c r="E1023" s="180">
        <v>2531.84</v>
      </c>
      <c r="F1023" s="57"/>
    </row>
    <row r="1024" spans="1:6">
      <c r="A1024" s="57"/>
      <c r="B1024" s="108" t="s">
        <v>497</v>
      </c>
      <c r="C1024" s="108" t="s">
        <v>520</v>
      </c>
      <c r="D1024" s="108" t="s">
        <v>1501</v>
      </c>
      <c r="E1024" s="180">
        <v>4696.1099999999997</v>
      </c>
      <c r="F1024" s="57"/>
    </row>
    <row r="1025" spans="1:6">
      <c r="A1025" s="57"/>
      <c r="B1025" s="108" t="s">
        <v>497</v>
      </c>
      <c r="C1025" s="108" t="s">
        <v>498</v>
      </c>
      <c r="D1025" s="108" t="s">
        <v>1502</v>
      </c>
      <c r="E1025" s="180">
        <v>2453.86</v>
      </c>
      <c r="F1025" s="57"/>
    </row>
    <row r="1026" spans="1:6">
      <c r="A1026" s="57"/>
      <c r="B1026" s="108" t="s">
        <v>504</v>
      </c>
      <c r="C1026" s="108" t="s">
        <v>535</v>
      </c>
      <c r="D1026" s="108" t="s">
        <v>1503</v>
      </c>
      <c r="E1026" s="180">
        <v>8228.6200000000008</v>
      </c>
      <c r="F1026" s="57"/>
    </row>
    <row r="1027" spans="1:6">
      <c r="A1027" s="57"/>
      <c r="B1027" s="108" t="s">
        <v>404</v>
      </c>
      <c r="C1027" s="108" t="s">
        <v>524</v>
      </c>
      <c r="D1027" s="108" t="s">
        <v>1504</v>
      </c>
      <c r="E1027" s="180">
        <v>8010.65</v>
      </c>
      <c r="F1027" s="57"/>
    </row>
    <row r="1028" spans="1:6">
      <c r="A1028" s="57"/>
      <c r="B1028" s="108" t="s">
        <v>497</v>
      </c>
      <c r="C1028" s="108" t="s">
        <v>515</v>
      </c>
      <c r="D1028" s="108" t="s">
        <v>1505</v>
      </c>
      <c r="E1028" s="180">
        <v>5977.48</v>
      </c>
      <c r="F1028" s="57"/>
    </row>
    <row r="1029" spans="1:6">
      <c r="A1029" s="57"/>
      <c r="B1029" s="108" t="s">
        <v>504</v>
      </c>
      <c r="C1029" s="108" t="s">
        <v>535</v>
      </c>
      <c r="D1029" s="108" t="s">
        <v>1506</v>
      </c>
      <c r="E1029" s="180">
        <v>9797.83</v>
      </c>
      <c r="F1029" s="57"/>
    </row>
    <row r="1030" spans="1:6">
      <c r="A1030" s="57"/>
      <c r="B1030" s="108" t="s">
        <v>404</v>
      </c>
      <c r="C1030" s="108" t="s">
        <v>524</v>
      </c>
      <c r="D1030" s="108" t="s">
        <v>1507</v>
      </c>
      <c r="E1030" s="180">
        <v>8681.31</v>
      </c>
      <c r="F1030" s="57"/>
    </row>
    <row r="1031" spans="1:6">
      <c r="A1031" s="57"/>
      <c r="B1031" s="108" t="s">
        <v>510</v>
      </c>
      <c r="C1031" s="108" t="s">
        <v>535</v>
      </c>
      <c r="D1031" s="108" t="s">
        <v>1508</v>
      </c>
      <c r="E1031" s="180">
        <v>9985.94</v>
      </c>
      <c r="F1031" s="57"/>
    </row>
    <row r="1032" spans="1:6">
      <c r="A1032" s="57"/>
      <c r="B1032" s="108" t="s">
        <v>507</v>
      </c>
      <c r="C1032" s="108" t="s">
        <v>498</v>
      </c>
      <c r="D1032" s="108" t="s">
        <v>1509</v>
      </c>
      <c r="E1032" s="180">
        <v>3364.25</v>
      </c>
      <c r="F1032" s="57"/>
    </row>
    <row r="1033" spans="1:6">
      <c r="A1033" s="57"/>
      <c r="B1033" s="108" t="s">
        <v>404</v>
      </c>
      <c r="C1033" s="108" t="s">
        <v>511</v>
      </c>
      <c r="D1033" s="108" t="s">
        <v>1510</v>
      </c>
      <c r="E1033" s="180">
        <v>4797.26</v>
      </c>
      <c r="F1033" s="57"/>
    </row>
    <row r="1034" spans="1:6">
      <c r="A1034" s="57"/>
      <c r="B1034" s="108" t="s">
        <v>404</v>
      </c>
      <c r="C1034" s="108" t="s">
        <v>522</v>
      </c>
      <c r="D1034" s="108" t="s">
        <v>1511</v>
      </c>
      <c r="E1034" s="180">
        <v>3105.17</v>
      </c>
      <c r="F1034" s="57"/>
    </row>
    <row r="1035" spans="1:6">
      <c r="A1035" s="57"/>
      <c r="B1035" s="108" t="s">
        <v>497</v>
      </c>
      <c r="C1035" s="108" t="s">
        <v>520</v>
      </c>
      <c r="D1035" s="108" t="s">
        <v>1512</v>
      </c>
      <c r="E1035" s="180">
        <v>4690.24</v>
      </c>
      <c r="F1035" s="57"/>
    </row>
    <row r="1036" spans="1:6">
      <c r="A1036" s="57"/>
      <c r="B1036" s="108" t="s">
        <v>504</v>
      </c>
      <c r="C1036" s="108" t="s">
        <v>501</v>
      </c>
      <c r="D1036" s="108" t="s">
        <v>1513</v>
      </c>
      <c r="E1036" s="180">
        <v>4071.38</v>
      </c>
      <c r="F1036" s="57"/>
    </row>
    <row r="1037" spans="1:6">
      <c r="A1037" s="57"/>
      <c r="B1037" s="108" t="s">
        <v>404</v>
      </c>
      <c r="C1037" s="108" t="s">
        <v>508</v>
      </c>
      <c r="D1037" s="108" t="s">
        <v>1514</v>
      </c>
      <c r="E1037" s="180">
        <v>1899.47</v>
      </c>
      <c r="F1037" s="57"/>
    </row>
    <row r="1038" spans="1:6">
      <c r="A1038" s="57"/>
      <c r="B1038" s="108" t="s">
        <v>500</v>
      </c>
      <c r="C1038" s="108" t="s">
        <v>562</v>
      </c>
      <c r="D1038" s="108" t="s">
        <v>1515</v>
      </c>
      <c r="E1038" s="180">
        <v>1447.32</v>
      </c>
      <c r="F1038" s="57"/>
    </row>
    <row r="1039" spans="1:6">
      <c r="A1039" s="57"/>
      <c r="B1039" s="108" t="s">
        <v>507</v>
      </c>
      <c r="C1039" s="108" t="s">
        <v>535</v>
      </c>
      <c r="D1039" s="108" t="s">
        <v>1516</v>
      </c>
      <c r="E1039" s="180">
        <v>4522.92</v>
      </c>
      <c r="F1039" s="57"/>
    </row>
    <row r="1040" spans="1:6">
      <c r="A1040" s="57"/>
      <c r="B1040" s="108" t="s">
        <v>507</v>
      </c>
      <c r="C1040" s="108" t="s">
        <v>498</v>
      </c>
      <c r="D1040" s="108" t="s">
        <v>1517</v>
      </c>
      <c r="E1040" s="180">
        <v>1056.94</v>
      </c>
      <c r="F1040" s="57"/>
    </row>
    <row r="1041" spans="1:6">
      <c r="A1041" s="57"/>
      <c r="B1041" s="108" t="s">
        <v>497</v>
      </c>
      <c r="C1041" s="108" t="s">
        <v>530</v>
      </c>
      <c r="D1041" s="108" t="s">
        <v>1518</v>
      </c>
      <c r="E1041" s="180">
        <v>1870.66</v>
      </c>
      <c r="F1041" s="57"/>
    </row>
    <row r="1042" spans="1:6">
      <c r="A1042" s="57"/>
      <c r="B1042" s="108" t="s">
        <v>500</v>
      </c>
      <c r="C1042" s="108" t="s">
        <v>501</v>
      </c>
      <c r="D1042" s="108" t="s">
        <v>1519</v>
      </c>
      <c r="E1042" s="180">
        <v>8533.0499999999993</v>
      </c>
      <c r="F1042" s="57"/>
    </row>
    <row r="1043" spans="1:6">
      <c r="A1043" s="57"/>
      <c r="B1043" s="108" t="s">
        <v>528</v>
      </c>
      <c r="C1043" s="108" t="s">
        <v>562</v>
      </c>
      <c r="D1043" s="108" t="s">
        <v>1520</v>
      </c>
      <c r="E1043" s="180">
        <v>7846.99</v>
      </c>
      <c r="F1043" s="57"/>
    </row>
    <row r="1044" spans="1:6">
      <c r="A1044" s="57"/>
      <c r="B1044" s="108" t="s">
        <v>504</v>
      </c>
      <c r="C1044" s="108" t="s">
        <v>505</v>
      </c>
      <c r="D1044" s="108" t="s">
        <v>1521</v>
      </c>
      <c r="E1044" s="180">
        <v>5851.5</v>
      </c>
      <c r="F1044" s="57"/>
    </row>
    <row r="1045" spans="1:6">
      <c r="A1045" s="57"/>
      <c r="B1045" s="108" t="s">
        <v>507</v>
      </c>
      <c r="C1045" s="108" t="s">
        <v>522</v>
      </c>
      <c r="D1045" s="108" t="s">
        <v>1522</v>
      </c>
      <c r="E1045" s="180">
        <v>7439.26</v>
      </c>
      <c r="F1045" s="57"/>
    </row>
    <row r="1046" spans="1:6">
      <c r="A1046" s="57"/>
      <c r="B1046" s="108" t="s">
        <v>507</v>
      </c>
      <c r="C1046" s="108" t="s">
        <v>511</v>
      </c>
      <c r="D1046" s="108" t="s">
        <v>1523</v>
      </c>
      <c r="E1046" s="180">
        <v>5193.8999999999996</v>
      </c>
      <c r="F1046" s="57"/>
    </row>
    <row r="1047" spans="1:6">
      <c r="A1047" s="57"/>
      <c r="B1047" s="108" t="s">
        <v>497</v>
      </c>
      <c r="C1047" s="108" t="s">
        <v>522</v>
      </c>
      <c r="D1047" s="108" t="s">
        <v>1190</v>
      </c>
      <c r="E1047" s="180">
        <v>9423.11</v>
      </c>
      <c r="F1047" s="57"/>
    </row>
    <row r="1048" spans="1:6">
      <c r="A1048" s="57"/>
      <c r="B1048" s="108" t="s">
        <v>526</v>
      </c>
      <c r="C1048" s="108" t="s">
        <v>511</v>
      </c>
      <c r="D1048" s="108" t="s">
        <v>1524</v>
      </c>
      <c r="E1048" s="180">
        <v>9889.02</v>
      </c>
      <c r="F1048" s="57"/>
    </row>
    <row r="1049" spans="1:6">
      <c r="A1049" s="57"/>
      <c r="B1049" s="108" t="s">
        <v>404</v>
      </c>
      <c r="C1049" s="108" t="s">
        <v>522</v>
      </c>
      <c r="D1049" s="108" t="s">
        <v>1525</v>
      </c>
      <c r="E1049" s="180">
        <v>6230.42</v>
      </c>
      <c r="F1049" s="57"/>
    </row>
    <row r="1050" spans="1:6">
      <c r="A1050" s="57"/>
      <c r="B1050" s="108" t="s">
        <v>497</v>
      </c>
      <c r="C1050" s="108" t="s">
        <v>508</v>
      </c>
      <c r="D1050" s="108" t="s">
        <v>1526</v>
      </c>
      <c r="E1050" s="180">
        <v>7599.08</v>
      </c>
      <c r="F1050" s="57"/>
    </row>
    <row r="1051" spans="1:6">
      <c r="A1051" s="57"/>
      <c r="B1051" s="108" t="s">
        <v>507</v>
      </c>
      <c r="C1051" s="108" t="s">
        <v>524</v>
      </c>
      <c r="D1051" s="108" t="s">
        <v>1527</v>
      </c>
      <c r="E1051" s="180">
        <v>7421.14</v>
      </c>
      <c r="F1051" s="57"/>
    </row>
    <row r="1052" spans="1:6">
      <c r="A1052" s="57"/>
      <c r="B1052" s="108" t="s">
        <v>528</v>
      </c>
      <c r="C1052" s="108" t="s">
        <v>530</v>
      </c>
      <c r="D1052" s="108" t="s">
        <v>1528</v>
      </c>
      <c r="E1052" s="180">
        <v>3352.44</v>
      </c>
      <c r="F1052" s="57"/>
    </row>
    <row r="1053" spans="1:6">
      <c r="A1053" s="57"/>
      <c r="B1053" s="108" t="s">
        <v>507</v>
      </c>
      <c r="C1053" s="108" t="s">
        <v>498</v>
      </c>
      <c r="D1053" s="108" t="s">
        <v>1529</v>
      </c>
      <c r="E1053" s="180">
        <v>8347.0300000000007</v>
      </c>
      <c r="F1053" s="57"/>
    </row>
    <row r="1054" spans="1:6">
      <c r="A1054" s="57"/>
      <c r="B1054" s="108" t="s">
        <v>528</v>
      </c>
      <c r="C1054" s="108" t="s">
        <v>511</v>
      </c>
      <c r="D1054" s="108" t="s">
        <v>1530</v>
      </c>
      <c r="E1054" s="180">
        <v>8411.81</v>
      </c>
      <c r="F1054" s="57"/>
    </row>
    <row r="1055" spans="1:6">
      <c r="A1055" s="57"/>
      <c r="B1055" s="108" t="s">
        <v>528</v>
      </c>
      <c r="C1055" s="108" t="s">
        <v>515</v>
      </c>
      <c r="D1055" s="108" t="s">
        <v>1531</v>
      </c>
      <c r="E1055" s="180">
        <v>3082.21</v>
      </c>
      <c r="F1055" s="57"/>
    </row>
    <row r="1056" spans="1:6">
      <c r="A1056" s="57"/>
      <c r="B1056" s="108" t="s">
        <v>510</v>
      </c>
      <c r="C1056" s="108" t="s">
        <v>498</v>
      </c>
      <c r="D1056" s="108" t="s">
        <v>1532</v>
      </c>
      <c r="E1056" s="180">
        <v>5480.89</v>
      </c>
      <c r="F1056" s="57"/>
    </row>
    <row r="1057" spans="1:6">
      <c r="A1057" s="57"/>
      <c r="B1057" s="108" t="s">
        <v>497</v>
      </c>
      <c r="C1057" s="108" t="s">
        <v>537</v>
      </c>
      <c r="D1057" s="108" t="s">
        <v>1533</v>
      </c>
      <c r="E1057" s="180">
        <v>4502.2700000000004</v>
      </c>
      <c r="F1057" s="57"/>
    </row>
    <row r="1058" spans="1:6">
      <c r="A1058" s="57"/>
      <c r="B1058" s="108" t="s">
        <v>510</v>
      </c>
      <c r="C1058" s="108" t="s">
        <v>505</v>
      </c>
      <c r="D1058" s="108" t="s">
        <v>1534</v>
      </c>
      <c r="E1058" s="180">
        <v>2654.19</v>
      </c>
      <c r="F1058" s="57"/>
    </row>
    <row r="1059" spans="1:6">
      <c r="A1059" s="57"/>
      <c r="B1059" s="108" t="s">
        <v>504</v>
      </c>
      <c r="C1059" s="108" t="s">
        <v>537</v>
      </c>
      <c r="D1059" s="108" t="s">
        <v>1535</v>
      </c>
      <c r="E1059" s="180">
        <v>4801.1400000000003</v>
      </c>
      <c r="F1059" s="57"/>
    </row>
    <row r="1060" spans="1:6">
      <c r="A1060" s="57"/>
      <c r="B1060" s="108" t="s">
        <v>500</v>
      </c>
      <c r="C1060" s="108" t="s">
        <v>505</v>
      </c>
      <c r="D1060" s="108" t="s">
        <v>1536</v>
      </c>
      <c r="E1060" s="180">
        <v>3463.14</v>
      </c>
      <c r="F1060" s="57"/>
    </row>
    <row r="1061" spans="1:6">
      <c r="A1061" s="57"/>
      <c r="B1061" s="108" t="s">
        <v>510</v>
      </c>
      <c r="C1061" s="108" t="s">
        <v>505</v>
      </c>
      <c r="D1061" s="108" t="s">
        <v>1537</v>
      </c>
      <c r="E1061" s="180">
        <v>9950</v>
      </c>
      <c r="F1061" s="57"/>
    </row>
    <row r="1062" spans="1:6">
      <c r="A1062" s="57"/>
      <c r="B1062" s="108" t="s">
        <v>507</v>
      </c>
      <c r="C1062" s="108" t="s">
        <v>498</v>
      </c>
      <c r="D1062" s="108" t="s">
        <v>517</v>
      </c>
      <c r="E1062" s="180">
        <v>3090.3</v>
      </c>
      <c r="F1062" s="57"/>
    </row>
    <row r="1063" spans="1:6">
      <c r="A1063" s="57"/>
      <c r="B1063" s="108" t="s">
        <v>510</v>
      </c>
      <c r="C1063" s="108" t="s">
        <v>511</v>
      </c>
      <c r="D1063" s="108" t="s">
        <v>1538</v>
      </c>
      <c r="E1063" s="180">
        <v>6556.7</v>
      </c>
      <c r="F1063" s="57"/>
    </row>
    <row r="1064" spans="1:6">
      <c r="A1064" s="57"/>
      <c r="B1064" s="108" t="s">
        <v>510</v>
      </c>
      <c r="C1064" s="108" t="s">
        <v>535</v>
      </c>
      <c r="D1064" s="108" t="s">
        <v>1539</v>
      </c>
      <c r="E1064" s="180">
        <v>4979.5200000000004</v>
      </c>
      <c r="F1064" s="57"/>
    </row>
    <row r="1065" spans="1:6">
      <c r="A1065" s="57"/>
      <c r="B1065" s="108" t="s">
        <v>507</v>
      </c>
      <c r="C1065" s="108" t="s">
        <v>501</v>
      </c>
      <c r="D1065" s="108" t="s">
        <v>1540</v>
      </c>
      <c r="E1065" s="180">
        <v>7353.22</v>
      </c>
      <c r="F1065" s="57"/>
    </row>
    <row r="1066" spans="1:6">
      <c r="A1066" s="57"/>
      <c r="B1066" s="108" t="s">
        <v>404</v>
      </c>
      <c r="C1066" s="108" t="s">
        <v>505</v>
      </c>
      <c r="D1066" s="108" t="s">
        <v>1541</v>
      </c>
      <c r="E1066" s="180">
        <v>5225.03</v>
      </c>
      <c r="F1066" s="57"/>
    </row>
    <row r="1067" spans="1:6">
      <c r="A1067" s="57"/>
      <c r="B1067" s="108" t="s">
        <v>404</v>
      </c>
      <c r="C1067" s="108" t="s">
        <v>505</v>
      </c>
      <c r="D1067" s="108" t="s">
        <v>1542</v>
      </c>
      <c r="E1067" s="180">
        <v>1772.17</v>
      </c>
      <c r="F1067" s="57"/>
    </row>
    <row r="1068" spans="1:6">
      <c r="A1068" s="57"/>
      <c r="B1068" s="108" t="s">
        <v>500</v>
      </c>
      <c r="C1068" s="108" t="s">
        <v>530</v>
      </c>
      <c r="D1068" s="108" t="s">
        <v>1543</v>
      </c>
      <c r="E1068" s="180">
        <v>6393.82</v>
      </c>
      <c r="F1068" s="57"/>
    </row>
    <row r="1069" spans="1:6">
      <c r="A1069" s="57"/>
      <c r="B1069" s="108" t="s">
        <v>510</v>
      </c>
      <c r="C1069" s="108" t="s">
        <v>535</v>
      </c>
      <c r="D1069" s="108" t="s">
        <v>1544</v>
      </c>
      <c r="E1069" s="180">
        <v>4129.8500000000004</v>
      </c>
      <c r="F1069" s="57"/>
    </row>
    <row r="1070" spans="1:6">
      <c r="A1070" s="57"/>
      <c r="B1070" s="108" t="s">
        <v>404</v>
      </c>
      <c r="C1070" s="108" t="s">
        <v>569</v>
      </c>
      <c r="D1070" s="108" t="s">
        <v>1545</v>
      </c>
      <c r="E1070" s="180">
        <v>2521.3200000000002</v>
      </c>
      <c r="F1070" s="57"/>
    </row>
    <row r="1071" spans="1:6">
      <c r="A1071" s="57"/>
      <c r="B1071" s="108" t="s">
        <v>507</v>
      </c>
      <c r="C1071" s="108" t="s">
        <v>501</v>
      </c>
      <c r="D1071" s="108" t="s">
        <v>1546</v>
      </c>
      <c r="E1071" s="180">
        <v>8715.59</v>
      </c>
      <c r="F1071" s="57"/>
    </row>
    <row r="1072" spans="1:6">
      <c r="A1072" s="57"/>
      <c r="B1072" s="108" t="s">
        <v>528</v>
      </c>
      <c r="C1072" s="108" t="s">
        <v>530</v>
      </c>
      <c r="D1072" s="108" t="s">
        <v>1547</v>
      </c>
      <c r="E1072" s="180">
        <v>8553.5300000000007</v>
      </c>
      <c r="F1072" s="57"/>
    </row>
    <row r="1073" spans="1:6">
      <c r="A1073" s="57"/>
      <c r="B1073" s="108" t="s">
        <v>528</v>
      </c>
      <c r="C1073" s="108" t="s">
        <v>505</v>
      </c>
      <c r="D1073" s="108" t="s">
        <v>1548</v>
      </c>
      <c r="E1073" s="180">
        <v>7245.04</v>
      </c>
      <c r="F1073" s="57"/>
    </row>
    <row r="1074" spans="1:6">
      <c r="A1074" s="57"/>
      <c r="B1074" s="108" t="s">
        <v>500</v>
      </c>
      <c r="C1074" s="108" t="s">
        <v>569</v>
      </c>
      <c r="D1074" s="108" t="s">
        <v>1549</v>
      </c>
      <c r="E1074" s="180">
        <v>3830.29</v>
      </c>
      <c r="F1074" s="57"/>
    </row>
    <row r="1075" spans="1:6">
      <c r="A1075" s="57"/>
      <c r="B1075" s="108" t="s">
        <v>528</v>
      </c>
      <c r="C1075" s="108" t="s">
        <v>524</v>
      </c>
      <c r="D1075" s="108" t="s">
        <v>1550</v>
      </c>
      <c r="E1075" s="180">
        <v>1932.43</v>
      </c>
      <c r="F1075" s="57"/>
    </row>
    <row r="1076" spans="1:6">
      <c r="A1076" s="57"/>
      <c r="B1076" s="108" t="s">
        <v>404</v>
      </c>
      <c r="C1076" s="108" t="s">
        <v>520</v>
      </c>
      <c r="D1076" s="108" t="s">
        <v>1551</v>
      </c>
      <c r="E1076" s="180">
        <v>5953.25</v>
      </c>
      <c r="F1076" s="57"/>
    </row>
    <row r="1077" spans="1:6">
      <c r="A1077" s="57"/>
      <c r="B1077" s="108" t="s">
        <v>504</v>
      </c>
      <c r="C1077" s="108" t="s">
        <v>501</v>
      </c>
      <c r="D1077" s="108" t="s">
        <v>1552</v>
      </c>
      <c r="E1077" s="180">
        <v>4635.38</v>
      </c>
      <c r="F1077" s="57"/>
    </row>
    <row r="1078" spans="1:6">
      <c r="A1078" s="57"/>
      <c r="B1078" s="108" t="s">
        <v>404</v>
      </c>
      <c r="C1078" s="108" t="s">
        <v>508</v>
      </c>
      <c r="D1078" s="108" t="s">
        <v>1553</v>
      </c>
      <c r="E1078" s="180">
        <v>4603.54</v>
      </c>
      <c r="F1078" s="57"/>
    </row>
    <row r="1079" spans="1:6">
      <c r="A1079" s="57"/>
      <c r="B1079" s="108" t="s">
        <v>526</v>
      </c>
      <c r="C1079" s="108" t="s">
        <v>522</v>
      </c>
      <c r="D1079" s="108" t="s">
        <v>1554</v>
      </c>
      <c r="E1079" s="180">
        <v>2185.96</v>
      </c>
      <c r="F1079" s="57"/>
    </row>
    <row r="1080" spans="1:6">
      <c r="A1080" s="57"/>
      <c r="B1080" s="108" t="s">
        <v>497</v>
      </c>
      <c r="C1080" s="108" t="s">
        <v>498</v>
      </c>
      <c r="D1080" s="108" t="s">
        <v>1555</v>
      </c>
      <c r="E1080" s="180">
        <v>8586.32</v>
      </c>
      <c r="F1080" s="57"/>
    </row>
    <row r="1081" spans="1:6">
      <c r="A1081" s="57"/>
      <c r="B1081" s="108" t="s">
        <v>510</v>
      </c>
      <c r="C1081" s="108" t="s">
        <v>505</v>
      </c>
      <c r="D1081" s="108" t="s">
        <v>1556</v>
      </c>
      <c r="E1081" s="180">
        <v>2660.19</v>
      </c>
      <c r="F1081" s="57"/>
    </row>
    <row r="1082" spans="1:6">
      <c r="A1082" s="57"/>
      <c r="B1082" s="108" t="s">
        <v>497</v>
      </c>
      <c r="C1082" s="108" t="s">
        <v>535</v>
      </c>
      <c r="D1082" s="108" t="s">
        <v>1557</v>
      </c>
      <c r="E1082" s="180">
        <v>4852.8999999999996</v>
      </c>
      <c r="F1082" s="57"/>
    </row>
    <row r="1083" spans="1:6">
      <c r="A1083" s="57"/>
      <c r="B1083" s="108" t="s">
        <v>507</v>
      </c>
      <c r="C1083" s="108" t="s">
        <v>530</v>
      </c>
      <c r="D1083" s="108" t="s">
        <v>1558</v>
      </c>
      <c r="E1083" s="180">
        <v>6857.21</v>
      </c>
      <c r="F1083" s="57"/>
    </row>
    <row r="1084" spans="1:6">
      <c r="A1084" s="57"/>
      <c r="B1084" s="108" t="s">
        <v>504</v>
      </c>
      <c r="C1084" s="108" t="s">
        <v>498</v>
      </c>
      <c r="D1084" s="108" t="s">
        <v>1559</v>
      </c>
      <c r="E1084" s="180">
        <v>302.8</v>
      </c>
      <c r="F1084" s="57"/>
    </row>
    <row r="1085" spans="1:6">
      <c r="A1085" s="57"/>
      <c r="B1085" s="108" t="s">
        <v>504</v>
      </c>
      <c r="C1085" s="108" t="s">
        <v>520</v>
      </c>
      <c r="D1085" s="108" t="s">
        <v>1560</v>
      </c>
      <c r="E1085" s="180">
        <v>1662.94</v>
      </c>
      <c r="F1085" s="57"/>
    </row>
    <row r="1086" spans="1:6">
      <c r="A1086" s="57"/>
      <c r="B1086" s="108" t="s">
        <v>528</v>
      </c>
      <c r="C1086" s="108" t="s">
        <v>511</v>
      </c>
      <c r="D1086" s="108" t="s">
        <v>1561</v>
      </c>
      <c r="E1086" s="180">
        <v>4582.5200000000004</v>
      </c>
      <c r="F1086" s="57"/>
    </row>
    <row r="1087" spans="1:6">
      <c r="A1087" s="57"/>
      <c r="B1087" s="108" t="s">
        <v>500</v>
      </c>
      <c r="C1087" s="108" t="s">
        <v>562</v>
      </c>
      <c r="D1087" s="108" t="s">
        <v>1562</v>
      </c>
      <c r="E1087" s="180">
        <v>95.25</v>
      </c>
      <c r="F1087" s="57"/>
    </row>
    <row r="1088" spans="1:6">
      <c r="A1088" s="57"/>
      <c r="B1088" s="108" t="s">
        <v>497</v>
      </c>
      <c r="C1088" s="108" t="s">
        <v>505</v>
      </c>
      <c r="D1088" s="108" t="s">
        <v>1563</v>
      </c>
      <c r="E1088" s="180">
        <v>1050.23</v>
      </c>
      <c r="F1088" s="57"/>
    </row>
    <row r="1089" spans="1:6">
      <c r="A1089" s="57"/>
      <c r="B1089" s="108" t="s">
        <v>510</v>
      </c>
      <c r="C1089" s="108" t="s">
        <v>522</v>
      </c>
      <c r="D1089" s="108" t="s">
        <v>1564</v>
      </c>
      <c r="E1089" s="180">
        <v>5987.93</v>
      </c>
      <c r="F1089" s="57"/>
    </row>
    <row r="1090" spans="1:6">
      <c r="A1090" s="57"/>
      <c r="B1090" s="108" t="s">
        <v>507</v>
      </c>
      <c r="C1090" s="108" t="s">
        <v>501</v>
      </c>
      <c r="D1090" s="108" t="s">
        <v>1565</v>
      </c>
      <c r="E1090" s="180">
        <v>1783.01</v>
      </c>
      <c r="F1090" s="57"/>
    </row>
    <row r="1091" spans="1:6">
      <c r="A1091" s="57"/>
      <c r="B1091" s="108" t="s">
        <v>510</v>
      </c>
      <c r="C1091" s="108" t="s">
        <v>530</v>
      </c>
      <c r="D1091" s="108" t="s">
        <v>1566</v>
      </c>
      <c r="E1091" s="180">
        <v>5654.5</v>
      </c>
      <c r="F1091" s="57"/>
    </row>
    <row r="1092" spans="1:6">
      <c r="A1092" s="57"/>
      <c r="B1092" s="108" t="s">
        <v>526</v>
      </c>
      <c r="C1092" s="108" t="s">
        <v>562</v>
      </c>
      <c r="D1092" s="108" t="s">
        <v>1567</v>
      </c>
      <c r="E1092" s="180">
        <v>5375.59</v>
      </c>
      <c r="F1092" s="57"/>
    </row>
    <row r="1093" spans="1:6">
      <c r="A1093" s="57"/>
      <c r="B1093" s="108" t="s">
        <v>404</v>
      </c>
      <c r="C1093" s="108" t="s">
        <v>562</v>
      </c>
      <c r="D1093" s="108" t="s">
        <v>1568</v>
      </c>
      <c r="E1093" s="180">
        <v>8062.83</v>
      </c>
      <c r="F1093" s="57"/>
    </row>
    <row r="1094" spans="1:6">
      <c r="A1094" s="57"/>
      <c r="B1094" s="108" t="s">
        <v>504</v>
      </c>
      <c r="C1094" s="108" t="s">
        <v>562</v>
      </c>
      <c r="D1094" s="108" t="s">
        <v>1569</v>
      </c>
      <c r="E1094" s="180">
        <v>1808.75</v>
      </c>
      <c r="F1094" s="57"/>
    </row>
    <row r="1095" spans="1:6">
      <c r="A1095" s="57"/>
      <c r="B1095" s="108" t="s">
        <v>404</v>
      </c>
      <c r="C1095" s="108" t="s">
        <v>530</v>
      </c>
      <c r="D1095" s="108" t="s">
        <v>1570</v>
      </c>
      <c r="E1095" s="180">
        <v>9023.93</v>
      </c>
      <c r="F1095" s="57"/>
    </row>
    <row r="1096" spans="1:6">
      <c r="A1096" s="57"/>
      <c r="B1096" s="108" t="s">
        <v>497</v>
      </c>
      <c r="C1096" s="108" t="s">
        <v>562</v>
      </c>
      <c r="D1096" s="108" t="s">
        <v>1571</v>
      </c>
      <c r="E1096" s="180">
        <v>9888.43</v>
      </c>
      <c r="F1096" s="57"/>
    </row>
    <row r="1097" spans="1:6">
      <c r="A1097" s="57"/>
      <c r="B1097" s="108" t="s">
        <v>528</v>
      </c>
      <c r="C1097" s="108" t="s">
        <v>511</v>
      </c>
      <c r="D1097" s="108" t="s">
        <v>1572</v>
      </c>
      <c r="E1097" s="180">
        <v>4752.46</v>
      </c>
      <c r="F1097" s="57"/>
    </row>
    <row r="1098" spans="1:6">
      <c r="A1098" s="57"/>
      <c r="B1098" s="108" t="s">
        <v>504</v>
      </c>
      <c r="C1098" s="108" t="s">
        <v>520</v>
      </c>
      <c r="D1098" s="108" t="s">
        <v>595</v>
      </c>
      <c r="E1098" s="180">
        <v>8926.2999999999993</v>
      </c>
      <c r="F1098" s="57"/>
    </row>
    <row r="1099" spans="1:6">
      <c r="A1099" s="57"/>
      <c r="B1099" s="108" t="s">
        <v>510</v>
      </c>
      <c r="C1099" s="108" t="s">
        <v>562</v>
      </c>
      <c r="D1099" s="108" t="s">
        <v>1573</v>
      </c>
      <c r="E1099" s="180">
        <v>9523.35</v>
      </c>
      <c r="F1099" s="57"/>
    </row>
    <row r="1100" spans="1:6">
      <c r="A1100" s="57"/>
      <c r="B1100" s="108" t="s">
        <v>510</v>
      </c>
      <c r="C1100" s="108" t="s">
        <v>511</v>
      </c>
      <c r="D1100" s="108" t="s">
        <v>1574</v>
      </c>
      <c r="E1100" s="180">
        <v>4142.4799999999996</v>
      </c>
      <c r="F1100" s="57"/>
    </row>
    <row r="1101" spans="1:6">
      <c r="A1101" s="57"/>
      <c r="B1101" s="108" t="s">
        <v>528</v>
      </c>
      <c r="C1101" s="108" t="s">
        <v>522</v>
      </c>
      <c r="D1101" s="108" t="s">
        <v>1575</v>
      </c>
      <c r="E1101" s="180">
        <v>7709.04</v>
      </c>
      <c r="F1101" s="57"/>
    </row>
    <row r="1102" spans="1:6">
      <c r="A1102" s="57"/>
      <c r="B1102" s="108" t="s">
        <v>528</v>
      </c>
      <c r="C1102" s="108" t="s">
        <v>511</v>
      </c>
      <c r="D1102" s="108" t="s">
        <v>1576</v>
      </c>
      <c r="E1102" s="180">
        <v>539.07000000000005</v>
      </c>
      <c r="F1102" s="57"/>
    </row>
    <row r="1103" spans="1:6">
      <c r="A1103" s="57"/>
      <c r="B1103" s="108" t="s">
        <v>510</v>
      </c>
      <c r="C1103" s="108" t="s">
        <v>515</v>
      </c>
      <c r="D1103" s="108" t="s">
        <v>1577</v>
      </c>
      <c r="E1103" s="180">
        <v>6163.58</v>
      </c>
      <c r="F1103" s="57"/>
    </row>
    <row r="1104" spans="1:6">
      <c r="A1104" s="57"/>
      <c r="B1104" s="108" t="s">
        <v>528</v>
      </c>
      <c r="C1104" s="108" t="s">
        <v>537</v>
      </c>
      <c r="D1104" s="108" t="s">
        <v>1578</v>
      </c>
      <c r="E1104" s="180">
        <v>5177.16</v>
      </c>
      <c r="F1104" s="57"/>
    </row>
    <row r="1105" spans="1:6">
      <c r="A1105" s="57"/>
      <c r="B1105" s="108" t="s">
        <v>528</v>
      </c>
      <c r="C1105" s="108" t="s">
        <v>535</v>
      </c>
      <c r="D1105" s="108" t="s">
        <v>1579</v>
      </c>
      <c r="E1105" s="180">
        <v>663.74</v>
      </c>
      <c r="F1105" s="57"/>
    </row>
    <row r="1106" spans="1:6">
      <c r="A1106" s="57"/>
      <c r="B1106" s="108" t="s">
        <v>507</v>
      </c>
      <c r="C1106" s="108" t="s">
        <v>515</v>
      </c>
      <c r="D1106" s="108" t="s">
        <v>1580</v>
      </c>
      <c r="E1106" s="180">
        <v>8682.19</v>
      </c>
      <c r="F1106" s="57"/>
    </row>
    <row r="1107" spans="1:6">
      <c r="A1107" s="57"/>
      <c r="B1107" s="108" t="s">
        <v>500</v>
      </c>
      <c r="C1107" s="108" t="s">
        <v>524</v>
      </c>
      <c r="D1107" s="108" t="s">
        <v>635</v>
      </c>
      <c r="E1107" s="180">
        <v>4189.12</v>
      </c>
      <c r="F1107" s="57"/>
    </row>
    <row r="1108" spans="1:6">
      <c r="A1108" s="57"/>
      <c r="B1108" s="108" t="s">
        <v>510</v>
      </c>
      <c r="C1108" s="108" t="s">
        <v>508</v>
      </c>
      <c r="D1108" s="108" t="s">
        <v>1581</v>
      </c>
      <c r="E1108" s="180">
        <v>6553.92</v>
      </c>
      <c r="F1108" s="57"/>
    </row>
    <row r="1109" spans="1:6">
      <c r="A1109" s="57"/>
      <c r="B1109" s="108" t="s">
        <v>497</v>
      </c>
      <c r="C1109" s="108" t="s">
        <v>522</v>
      </c>
      <c r="D1109" s="108" t="s">
        <v>1582</v>
      </c>
      <c r="E1109" s="180">
        <v>8499.76</v>
      </c>
      <c r="F1109" s="57"/>
    </row>
    <row r="1110" spans="1:6">
      <c r="A1110" s="57"/>
      <c r="B1110" s="108" t="s">
        <v>497</v>
      </c>
      <c r="C1110" s="108" t="s">
        <v>515</v>
      </c>
      <c r="D1110" s="108" t="s">
        <v>1583</v>
      </c>
      <c r="E1110" s="180">
        <v>6905.51</v>
      </c>
      <c r="F1110" s="57"/>
    </row>
    <row r="1111" spans="1:6">
      <c r="A1111" s="57"/>
      <c r="B1111" s="108" t="s">
        <v>507</v>
      </c>
      <c r="C1111" s="108" t="s">
        <v>501</v>
      </c>
      <c r="D1111" s="108" t="s">
        <v>1584</v>
      </c>
      <c r="E1111" s="180">
        <v>4980.62</v>
      </c>
      <c r="F1111" s="57"/>
    </row>
    <row r="1112" spans="1:6">
      <c r="A1112" s="57"/>
      <c r="B1112" s="108" t="s">
        <v>510</v>
      </c>
      <c r="C1112" s="108" t="s">
        <v>530</v>
      </c>
      <c r="D1112" s="108" t="s">
        <v>709</v>
      </c>
      <c r="E1112" s="180">
        <v>5716.65</v>
      </c>
      <c r="F1112" s="57"/>
    </row>
    <row r="1113" spans="1:6">
      <c r="A1113" s="57"/>
      <c r="B1113" s="108" t="s">
        <v>500</v>
      </c>
      <c r="C1113" s="108" t="s">
        <v>501</v>
      </c>
      <c r="D1113" s="108" t="s">
        <v>1585</v>
      </c>
      <c r="E1113" s="180">
        <v>6045.01</v>
      </c>
      <c r="F1113" s="57"/>
    </row>
    <row r="1114" spans="1:6">
      <c r="A1114" s="57"/>
      <c r="B1114" s="108" t="s">
        <v>500</v>
      </c>
      <c r="C1114" s="108" t="s">
        <v>535</v>
      </c>
      <c r="D1114" s="108" t="s">
        <v>1586</v>
      </c>
      <c r="E1114" s="180">
        <v>1695.67</v>
      </c>
      <c r="F1114" s="57"/>
    </row>
    <row r="1115" spans="1:6">
      <c r="A1115" s="57"/>
      <c r="B1115" s="108" t="s">
        <v>528</v>
      </c>
      <c r="C1115" s="108" t="s">
        <v>537</v>
      </c>
      <c r="D1115" s="108" t="s">
        <v>1587</v>
      </c>
      <c r="E1115" s="180">
        <v>5911.1</v>
      </c>
      <c r="F1115" s="57"/>
    </row>
    <row r="1116" spans="1:6">
      <c r="A1116" s="57"/>
      <c r="B1116" s="108" t="s">
        <v>507</v>
      </c>
      <c r="C1116" s="108" t="s">
        <v>508</v>
      </c>
      <c r="D1116" s="108" t="s">
        <v>1588</v>
      </c>
      <c r="E1116" s="180">
        <v>6686.17</v>
      </c>
      <c r="F1116" s="57"/>
    </row>
    <row r="1117" spans="1:6">
      <c r="A1117" s="57"/>
      <c r="B1117" s="108" t="s">
        <v>404</v>
      </c>
      <c r="C1117" s="108" t="s">
        <v>522</v>
      </c>
      <c r="D1117" s="108" t="s">
        <v>1589</v>
      </c>
      <c r="E1117" s="180">
        <v>5389.96</v>
      </c>
      <c r="F1117" s="57"/>
    </row>
    <row r="1118" spans="1:6">
      <c r="A1118" s="57"/>
      <c r="B1118" s="108" t="s">
        <v>404</v>
      </c>
      <c r="C1118" s="108" t="s">
        <v>530</v>
      </c>
      <c r="D1118" s="108" t="s">
        <v>1590</v>
      </c>
      <c r="E1118" s="180">
        <v>9250.57</v>
      </c>
      <c r="F1118" s="57"/>
    </row>
    <row r="1119" spans="1:6">
      <c r="A1119" s="57"/>
      <c r="B1119" s="108" t="s">
        <v>497</v>
      </c>
      <c r="C1119" s="108" t="s">
        <v>522</v>
      </c>
      <c r="D1119" s="108" t="s">
        <v>1591</v>
      </c>
      <c r="E1119" s="180">
        <v>3791.96</v>
      </c>
      <c r="F1119" s="57"/>
    </row>
    <row r="1120" spans="1:6">
      <c r="A1120" s="57"/>
      <c r="B1120" s="108" t="s">
        <v>500</v>
      </c>
      <c r="C1120" s="108" t="s">
        <v>537</v>
      </c>
      <c r="D1120" s="108" t="s">
        <v>1592</v>
      </c>
      <c r="E1120" s="180">
        <v>4038.74</v>
      </c>
      <c r="F1120" s="57"/>
    </row>
    <row r="1121" spans="1:6">
      <c r="A1121" s="57"/>
      <c r="B1121" s="108" t="s">
        <v>507</v>
      </c>
      <c r="C1121" s="108" t="s">
        <v>520</v>
      </c>
      <c r="D1121" s="108" t="s">
        <v>1593</v>
      </c>
      <c r="E1121" s="180">
        <v>2534.7399999999998</v>
      </c>
      <c r="F1121" s="57"/>
    </row>
    <row r="1122" spans="1:6">
      <c r="A1122" s="57"/>
      <c r="B1122" s="108" t="s">
        <v>497</v>
      </c>
      <c r="C1122" s="108" t="s">
        <v>511</v>
      </c>
      <c r="D1122" s="108" t="s">
        <v>1565</v>
      </c>
      <c r="E1122" s="180">
        <v>9273.73</v>
      </c>
      <c r="F1122" s="57"/>
    </row>
    <row r="1123" spans="1:6">
      <c r="A1123" s="57"/>
      <c r="B1123" s="108" t="s">
        <v>497</v>
      </c>
      <c r="C1123" s="108" t="s">
        <v>511</v>
      </c>
      <c r="D1123" s="108" t="s">
        <v>832</v>
      </c>
      <c r="E1123" s="180">
        <v>6002.2</v>
      </c>
      <c r="F1123" s="57"/>
    </row>
    <row r="1124" spans="1:6">
      <c r="A1124" s="57"/>
      <c r="B1124" s="108" t="s">
        <v>500</v>
      </c>
      <c r="C1124" s="108" t="s">
        <v>569</v>
      </c>
      <c r="D1124" s="108" t="s">
        <v>1594</v>
      </c>
      <c r="E1124" s="180">
        <v>1971.29</v>
      </c>
      <c r="F1124" s="57"/>
    </row>
    <row r="1125" spans="1:6">
      <c r="A1125" s="57"/>
      <c r="B1125" s="108" t="s">
        <v>528</v>
      </c>
      <c r="C1125" s="108" t="s">
        <v>524</v>
      </c>
      <c r="D1125" s="108" t="s">
        <v>1595</v>
      </c>
      <c r="E1125" s="180">
        <v>2628.73</v>
      </c>
      <c r="F1125" s="57"/>
    </row>
    <row r="1126" spans="1:6">
      <c r="A1126" s="57"/>
      <c r="B1126" s="108" t="s">
        <v>526</v>
      </c>
      <c r="C1126" s="108" t="s">
        <v>515</v>
      </c>
      <c r="D1126" s="108" t="s">
        <v>1596</v>
      </c>
      <c r="E1126" s="180">
        <v>4898.6000000000004</v>
      </c>
      <c r="F1126" s="57"/>
    </row>
    <row r="1127" spans="1:6">
      <c r="A1127" s="57"/>
      <c r="B1127" s="108" t="s">
        <v>526</v>
      </c>
      <c r="C1127" s="108" t="s">
        <v>520</v>
      </c>
      <c r="D1127" s="108" t="s">
        <v>1597</v>
      </c>
      <c r="E1127" s="180">
        <v>6786.04</v>
      </c>
      <c r="F1127" s="57"/>
    </row>
    <row r="1128" spans="1:6">
      <c r="A1128" s="57"/>
      <c r="B1128" s="108" t="s">
        <v>404</v>
      </c>
      <c r="C1128" s="108" t="s">
        <v>569</v>
      </c>
      <c r="D1128" s="108" t="s">
        <v>1598</v>
      </c>
      <c r="E1128" s="180">
        <v>3519.92</v>
      </c>
      <c r="F1128" s="57"/>
    </row>
    <row r="1129" spans="1:6">
      <c r="A1129" s="57"/>
      <c r="B1129" s="108" t="s">
        <v>500</v>
      </c>
      <c r="C1129" s="108" t="s">
        <v>520</v>
      </c>
      <c r="D1129" s="108" t="s">
        <v>1599</v>
      </c>
      <c r="E1129" s="180">
        <v>8389.0400000000009</v>
      </c>
      <c r="F1129" s="57"/>
    </row>
    <row r="1130" spans="1:6">
      <c r="A1130" s="57"/>
      <c r="B1130" s="108" t="s">
        <v>507</v>
      </c>
      <c r="C1130" s="108" t="s">
        <v>508</v>
      </c>
      <c r="D1130" s="108" t="s">
        <v>1600</v>
      </c>
      <c r="E1130" s="180">
        <v>1873.2</v>
      </c>
      <c r="F1130" s="57"/>
    </row>
    <row r="1131" spans="1:6">
      <c r="A1131" s="57"/>
      <c r="B1131" s="108" t="s">
        <v>528</v>
      </c>
      <c r="C1131" s="108" t="s">
        <v>498</v>
      </c>
      <c r="D1131" s="108" t="s">
        <v>1601</v>
      </c>
      <c r="E1131" s="180">
        <v>1731.93</v>
      </c>
      <c r="F1131" s="57"/>
    </row>
    <row r="1132" spans="1:6">
      <c r="A1132" s="57"/>
      <c r="B1132" s="108" t="s">
        <v>507</v>
      </c>
      <c r="C1132" s="108" t="s">
        <v>511</v>
      </c>
      <c r="D1132" s="108" t="s">
        <v>1602</v>
      </c>
      <c r="E1132" s="180">
        <v>7879.37</v>
      </c>
      <c r="F1132" s="57"/>
    </row>
    <row r="1133" spans="1:6">
      <c r="A1133" s="57"/>
      <c r="B1133" s="108" t="s">
        <v>404</v>
      </c>
      <c r="C1133" s="108" t="s">
        <v>515</v>
      </c>
      <c r="D1133" s="108" t="s">
        <v>1603</v>
      </c>
      <c r="E1133" s="180">
        <v>8492.35</v>
      </c>
      <c r="F1133" s="57"/>
    </row>
    <row r="1134" spans="1:6">
      <c r="A1134" s="57"/>
      <c r="B1134" s="108" t="s">
        <v>504</v>
      </c>
      <c r="C1134" s="108" t="s">
        <v>520</v>
      </c>
      <c r="D1134" s="108" t="s">
        <v>1604</v>
      </c>
      <c r="E1134" s="180">
        <v>798.9</v>
      </c>
      <c r="F1134" s="57"/>
    </row>
    <row r="1135" spans="1:6">
      <c r="A1135" s="57"/>
      <c r="B1135" s="108" t="s">
        <v>504</v>
      </c>
      <c r="C1135" s="108" t="s">
        <v>520</v>
      </c>
      <c r="D1135" s="108" t="s">
        <v>1605</v>
      </c>
      <c r="E1135" s="180">
        <v>6513.67</v>
      </c>
      <c r="F1135" s="57"/>
    </row>
    <row r="1136" spans="1:6">
      <c r="A1136" s="57"/>
      <c r="B1136" s="108" t="s">
        <v>507</v>
      </c>
      <c r="C1136" s="108" t="s">
        <v>530</v>
      </c>
      <c r="D1136" s="108" t="s">
        <v>1606</v>
      </c>
      <c r="E1136" s="180">
        <v>4514.12</v>
      </c>
      <c r="F1136" s="57"/>
    </row>
    <row r="1137" spans="1:6">
      <c r="A1137" s="57"/>
      <c r="B1137" s="108" t="s">
        <v>526</v>
      </c>
      <c r="C1137" s="108" t="s">
        <v>535</v>
      </c>
      <c r="D1137" s="108" t="s">
        <v>1017</v>
      </c>
      <c r="E1137" s="180">
        <v>5118.76</v>
      </c>
      <c r="F1137" s="57"/>
    </row>
    <row r="1138" spans="1:6">
      <c r="A1138" s="57"/>
      <c r="B1138" s="108" t="s">
        <v>504</v>
      </c>
      <c r="C1138" s="108" t="s">
        <v>530</v>
      </c>
      <c r="D1138" s="108" t="s">
        <v>1607</v>
      </c>
      <c r="E1138" s="180">
        <v>7248.24</v>
      </c>
      <c r="F1138" s="57"/>
    </row>
    <row r="1139" spans="1:6">
      <c r="A1139" s="57"/>
      <c r="B1139" s="108" t="s">
        <v>497</v>
      </c>
      <c r="C1139" s="108" t="s">
        <v>498</v>
      </c>
      <c r="D1139" s="108" t="s">
        <v>1608</v>
      </c>
      <c r="E1139" s="180">
        <v>9884.5499999999993</v>
      </c>
      <c r="F1139" s="57"/>
    </row>
    <row r="1140" spans="1:6">
      <c r="A1140" s="57"/>
      <c r="B1140" s="108" t="s">
        <v>526</v>
      </c>
      <c r="C1140" s="108" t="s">
        <v>524</v>
      </c>
      <c r="D1140" s="108" t="s">
        <v>621</v>
      </c>
      <c r="E1140" s="180">
        <v>2886.59</v>
      </c>
      <c r="F1140" s="57"/>
    </row>
    <row r="1141" spans="1:6">
      <c r="A1141" s="57"/>
      <c r="B1141" s="108" t="s">
        <v>497</v>
      </c>
      <c r="C1141" s="108" t="s">
        <v>508</v>
      </c>
      <c r="D1141" s="108" t="s">
        <v>1609</v>
      </c>
      <c r="E1141" s="180">
        <v>1588.07</v>
      </c>
      <c r="F1141" s="57"/>
    </row>
    <row r="1142" spans="1:6">
      <c r="A1142" s="57"/>
      <c r="B1142" s="108" t="s">
        <v>497</v>
      </c>
      <c r="C1142" s="108" t="s">
        <v>511</v>
      </c>
      <c r="D1142" s="108" t="s">
        <v>1610</v>
      </c>
      <c r="E1142" s="180">
        <v>2813.69</v>
      </c>
      <c r="F1142" s="57"/>
    </row>
    <row r="1143" spans="1:6">
      <c r="A1143" s="57"/>
      <c r="B1143" s="108" t="s">
        <v>528</v>
      </c>
      <c r="C1143" s="108" t="s">
        <v>515</v>
      </c>
      <c r="D1143" s="108" t="s">
        <v>1611</v>
      </c>
      <c r="E1143" s="180">
        <v>1895.29</v>
      </c>
      <c r="F1143" s="57"/>
    </row>
    <row r="1144" spans="1:6">
      <c r="A1144" s="57"/>
      <c r="B1144" s="108" t="s">
        <v>504</v>
      </c>
      <c r="C1144" s="108" t="s">
        <v>524</v>
      </c>
      <c r="D1144" s="108" t="s">
        <v>1612</v>
      </c>
      <c r="E1144" s="180">
        <v>2867.6</v>
      </c>
      <c r="F1144" s="57"/>
    </row>
    <row r="1145" spans="1:6">
      <c r="A1145" s="57"/>
      <c r="B1145" s="108" t="s">
        <v>404</v>
      </c>
      <c r="C1145" s="108" t="s">
        <v>522</v>
      </c>
      <c r="D1145" s="108" t="s">
        <v>1613</v>
      </c>
      <c r="E1145" s="180">
        <v>1905.26</v>
      </c>
      <c r="F1145" s="57"/>
    </row>
    <row r="1146" spans="1:6">
      <c r="A1146" s="57"/>
      <c r="B1146" s="108" t="s">
        <v>526</v>
      </c>
      <c r="C1146" s="108" t="s">
        <v>498</v>
      </c>
      <c r="D1146" s="108" t="s">
        <v>1614</v>
      </c>
      <c r="E1146" s="180">
        <v>264.98</v>
      </c>
      <c r="F1146" s="57"/>
    </row>
    <row r="1147" spans="1:6">
      <c r="A1147" s="57"/>
      <c r="B1147" s="108" t="s">
        <v>510</v>
      </c>
      <c r="C1147" s="108" t="s">
        <v>530</v>
      </c>
      <c r="D1147" s="108" t="s">
        <v>1615</v>
      </c>
      <c r="E1147" s="180">
        <v>8589.7199999999993</v>
      </c>
      <c r="F1147" s="57"/>
    </row>
    <row r="1148" spans="1:6">
      <c r="A1148" s="57"/>
      <c r="B1148" s="108" t="s">
        <v>497</v>
      </c>
      <c r="C1148" s="108" t="s">
        <v>501</v>
      </c>
      <c r="D1148" s="108" t="s">
        <v>1616</v>
      </c>
      <c r="E1148" s="180">
        <v>2115.67</v>
      </c>
      <c r="F1148" s="57"/>
    </row>
    <row r="1149" spans="1:6">
      <c r="A1149" s="57"/>
      <c r="B1149" s="108" t="s">
        <v>504</v>
      </c>
      <c r="C1149" s="108" t="s">
        <v>569</v>
      </c>
      <c r="D1149" s="108" t="s">
        <v>1617</v>
      </c>
      <c r="E1149" s="180">
        <v>405.44</v>
      </c>
      <c r="F1149" s="57"/>
    </row>
    <row r="1150" spans="1:6">
      <c r="A1150" s="57"/>
      <c r="B1150" s="108" t="s">
        <v>526</v>
      </c>
      <c r="C1150" s="108" t="s">
        <v>537</v>
      </c>
      <c r="D1150" s="108" t="s">
        <v>1618</v>
      </c>
      <c r="E1150" s="180">
        <v>3387.39</v>
      </c>
      <c r="F1150" s="57"/>
    </row>
    <row r="1151" spans="1:6">
      <c r="A1151" s="57"/>
      <c r="B1151" s="108" t="s">
        <v>497</v>
      </c>
      <c r="C1151" s="108" t="s">
        <v>522</v>
      </c>
      <c r="D1151" s="108" t="s">
        <v>1619</v>
      </c>
      <c r="E1151" s="180">
        <v>5433.9</v>
      </c>
      <c r="F1151" s="57"/>
    </row>
    <row r="1152" spans="1:6">
      <c r="A1152" s="57"/>
      <c r="B1152" s="108" t="s">
        <v>528</v>
      </c>
      <c r="C1152" s="108" t="s">
        <v>520</v>
      </c>
      <c r="D1152" s="108" t="s">
        <v>1620</v>
      </c>
      <c r="E1152" s="180">
        <v>3503.96</v>
      </c>
      <c r="F1152" s="57"/>
    </row>
    <row r="1153" spans="1:6">
      <c r="A1153" s="57"/>
      <c r="B1153" s="108" t="s">
        <v>507</v>
      </c>
      <c r="C1153" s="108" t="s">
        <v>505</v>
      </c>
      <c r="D1153" s="108" t="s">
        <v>1621</v>
      </c>
      <c r="E1153" s="180">
        <v>4840.24</v>
      </c>
      <c r="F1153" s="57"/>
    </row>
    <row r="1154" spans="1:6">
      <c r="A1154" s="57"/>
      <c r="B1154" s="108" t="s">
        <v>504</v>
      </c>
      <c r="C1154" s="108" t="s">
        <v>524</v>
      </c>
      <c r="D1154" s="108" t="s">
        <v>1622</v>
      </c>
      <c r="E1154" s="180">
        <v>9266.11</v>
      </c>
      <c r="F1154" s="57"/>
    </row>
    <row r="1155" spans="1:6">
      <c r="A1155" s="57"/>
      <c r="B1155" s="108" t="s">
        <v>526</v>
      </c>
      <c r="C1155" s="108" t="s">
        <v>524</v>
      </c>
      <c r="D1155" s="108" t="s">
        <v>1623</v>
      </c>
      <c r="E1155" s="180">
        <v>2077.48</v>
      </c>
      <c r="F1155" s="57"/>
    </row>
    <row r="1156" spans="1:6">
      <c r="A1156" s="57"/>
      <c r="B1156" s="108" t="s">
        <v>507</v>
      </c>
      <c r="C1156" s="108" t="s">
        <v>524</v>
      </c>
      <c r="D1156" s="108" t="s">
        <v>1624</v>
      </c>
      <c r="E1156" s="180">
        <v>599.72</v>
      </c>
      <c r="F1156" s="57"/>
    </row>
    <row r="1157" spans="1:6">
      <c r="A1157" s="57"/>
      <c r="B1157" s="108" t="s">
        <v>497</v>
      </c>
      <c r="C1157" s="108" t="s">
        <v>535</v>
      </c>
      <c r="D1157" s="108" t="s">
        <v>1625</v>
      </c>
      <c r="E1157" s="180">
        <v>5382.42</v>
      </c>
      <c r="F1157" s="57"/>
    </row>
    <row r="1158" spans="1:6">
      <c r="A1158" s="57"/>
      <c r="B1158" s="108" t="s">
        <v>507</v>
      </c>
      <c r="C1158" s="108" t="s">
        <v>498</v>
      </c>
      <c r="D1158" s="108" t="s">
        <v>1626</v>
      </c>
      <c r="E1158" s="180">
        <v>5552.45</v>
      </c>
      <c r="F1158" s="57"/>
    </row>
    <row r="1159" spans="1:6">
      <c r="A1159" s="57"/>
      <c r="B1159" s="108" t="s">
        <v>500</v>
      </c>
      <c r="C1159" s="108" t="s">
        <v>530</v>
      </c>
      <c r="D1159" s="108" t="s">
        <v>1627</v>
      </c>
      <c r="E1159" s="180">
        <v>2581.85</v>
      </c>
      <c r="F1159" s="57"/>
    </row>
    <row r="1160" spans="1:6">
      <c r="A1160" s="57"/>
      <c r="B1160" s="108" t="s">
        <v>500</v>
      </c>
      <c r="C1160" s="108" t="s">
        <v>537</v>
      </c>
      <c r="D1160" s="108" t="s">
        <v>1628</v>
      </c>
      <c r="E1160" s="180">
        <v>7546.58</v>
      </c>
      <c r="F1160" s="57"/>
    </row>
    <row r="1161" spans="1:6">
      <c r="A1161" s="57"/>
      <c r="B1161" s="108" t="s">
        <v>507</v>
      </c>
      <c r="C1161" s="108" t="s">
        <v>537</v>
      </c>
      <c r="D1161" s="108" t="s">
        <v>890</v>
      </c>
      <c r="E1161" s="180">
        <v>9495.77</v>
      </c>
      <c r="F1161" s="57"/>
    </row>
    <row r="1162" spans="1:6">
      <c r="A1162" s="57"/>
      <c r="B1162" s="108" t="s">
        <v>404</v>
      </c>
      <c r="C1162" s="108" t="s">
        <v>524</v>
      </c>
      <c r="D1162" s="108" t="s">
        <v>1213</v>
      </c>
      <c r="E1162" s="180">
        <v>9633.2099999999991</v>
      </c>
      <c r="F1162" s="57"/>
    </row>
    <row r="1163" spans="1:6">
      <c r="A1163" s="57"/>
      <c r="B1163" s="108" t="s">
        <v>497</v>
      </c>
      <c r="C1163" s="108" t="s">
        <v>522</v>
      </c>
      <c r="D1163" s="108" t="s">
        <v>1629</v>
      </c>
      <c r="E1163" s="180">
        <v>4191.46</v>
      </c>
      <c r="F1163" s="57"/>
    </row>
    <row r="1164" spans="1:6">
      <c r="A1164" s="57"/>
      <c r="B1164" s="108" t="s">
        <v>404</v>
      </c>
      <c r="C1164" s="108" t="s">
        <v>522</v>
      </c>
      <c r="D1164" s="108" t="s">
        <v>1630</v>
      </c>
      <c r="E1164" s="180">
        <v>2159.4899999999998</v>
      </c>
      <c r="F1164" s="57"/>
    </row>
    <row r="1165" spans="1:6">
      <c r="A1165" s="57"/>
      <c r="B1165" s="108" t="s">
        <v>507</v>
      </c>
      <c r="C1165" s="108" t="s">
        <v>530</v>
      </c>
      <c r="D1165" s="108" t="s">
        <v>1631</v>
      </c>
      <c r="E1165" s="180">
        <v>5148.67</v>
      </c>
      <c r="F1165" s="57"/>
    </row>
    <row r="1166" spans="1:6">
      <c r="A1166" s="57"/>
      <c r="B1166" s="108" t="s">
        <v>500</v>
      </c>
      <c r="C1166" s="108" t="s">
        <v>501</v>
      </c>
      <c r="D1166" s="108" t="s">
        <v>1632</v>
      </c>
      <c r="E1166" s="180">
        <v>8953.2000000000007</v>
      </c>
      <c r="F1166" s="57"/>
    </row>
    <row r="1167" spans="1:6">
      <c r="A1167" s="57"/>
      <c r="B1167" s="108" t="s">
        <v>500</v>
      </c>
      <c r="C1167" s="108" t="s">
        <v>569</v>
      </c>
      <c r="D1167" s="108" t="s">
        <v>1633</v>
      </c>
      <c r="E1167" s="180">
        <v>6445.05</v>
      </c>
      <c r="F1167" s="57"/>
    </row>
    <row r="1168" spans="1:6">
      <c r="A1168" s="57"/>
      <c r="B1168" s="108" t="s">
        <v>497</v>
      </c>
      <c r="C1168" s="108" t="s">
        <v>501</v>
      </c>
      <c r="D1168" s="108" t="s">
        <v>1634</v>
      </c>
      <c r="E1168" s="180">
        <v>1470.4</v>
      </c>
      <c r="F1168" s="57"/>
    </row>
    <row r="1169" spans="1:6">
      <c r="A1169" s="57"/>
      <c r="B1169" s="108" t="s">
        <v>404</v>
      </c>
      <c r="C1169" s="108" t="s">
        <v>520</v>
      </c>
      <c r="D1169" s="108" t="s">
        <v>1635</v>
      </c>
      <c r="E1169" s="180">
        <v>9867.57</v>
      </c>
      <c r="F1169" s="57"/>
    </row>
    <row r="1170" spans="1:6">
      <c r="A1170" s="57"/>
      <c r="B1170" s="108" t="s">
        <v>526</v>
      </c>
      <c r="C1170" s="108" t="s">
        <v>530</v>
      </c>
      <c r="D1170" s="108" t="s">
        <v>1636</v>
      </c>
      <c r="E1170" s="180">
        <v>4010.61</v>
      </c>
      <c r="F1170" s="57"/>
    </row>
    <row r="1171" spans="1:6">
      <c r="A1171" s="57"/>
      <c r="B1171" s="108" t="s">
        <v>526</v>
      </c>
      <c r="C1171" s="108" t="s">
        <v>562</v>
      </c>
      <c r="D1171" s="108" t="s">
        <v>1637</v>
      </c>
      <c r="E1171" s="180">
        <v>8807.36</v>
      </c>
      <c r="F1171" s="57"/>
    </row>
    <row r="1172" spans="1:6">
      <c r="A1172" s="57"/>
      <c r="B1172" s="108" t="s">
        <v>500</v>
      </c>
      <c r="C1172" s="108" t="s">
        <v>530</v>
      </c>
      <c r="D1172" s="108" t="s">
        <v>1638</v>
      </c>
      <c r="E1172" s="180">
        <v>7394.32</v>
      </c>
      <c r="F1172" s="57"/>
    </row>
    <row r="1173" spans="1:6">
      <c r="A1173" s="57"/>
      <c r="B1173" s="108" t="s">
        <v>528</v>
      </c>
      <c r="C1173" s="108" t="s">
        <v>535</v>
      </c>
      <c r="D1173" s="108" t="s">
        <v>1639</v>
      </c>
      <c r="E1173" s="180">
        <v>4478.05</v>
      </c>
      <c r="F1173" s="57"/>
    </row>
    <row r="1174" spans="1:6">
      <c r="A1174" s="57"/>
      <c r="B1174" s="108" t="s">
        <v>507</v>
      </c>
      <c r="C1174" s="108" t="s">
        <v>535</v>
      </c>
      <c r="D1174" s="108" t="s">
        <v>1640</v>
      </c>
      <c r="E1174" s="180">
        <v>8421.2800000000007</v>
      </c>
      <c r="F1174" s="57"/>
    </row>
    <row r="1175" spans="1:6">
      <c r="A1175" s="57"/>
      <c r="B1175" s="108" t="s">
        <v>507</v>
      </c>
      <c r="C1175" s="108" t="s">
        <v>498</v>
      </c>
      <c r="D1175" s="108" t="s">
        <v>1641</v>
      </c>
      <c r="E1175" s="180">
        <v>5724.17</v>
      </c>
      <c r="F1175" s="57"/>
    </row>
    <row r="1176" spans="1:6">
      <c r="A1176" s="57"/>
      <c r="B1176" s="108" t="s">
        <v>510</v>
      </c>
      <c r="C1176" s="108" t="s">
        <v>530</v>
      </c>
      <c r="D1176" s="108" t="s">
        <v>1642</v>
      </c>
      <c r="E1176" s="180">
        <v>7243.65</v>
      </c>
      <c r="F1176" s="57"/>
    </row>
    <row r="1177" spans="1:6">
      <c r="A1177" s="57"/>
      <c r="B1177" s="108" t="s">
        <v>504</v>
      </c>
      <c r="C1177" s="108" t="s">
        <v>522</v>
      </c>
      <c r="D1177" s="108" t="s">
        <v>1643</v>
      </c>
      <c r="E1177" s="180">
        <v>6739.99</v>
      </c>
      <c r="F1177" s="57"/>
    </row>
    <row r="1178" spans="1:6">
      <c r="A1178" s="57"/>
      <c r="B1178" s="108" t="s">
        <v>528</v>
      </c>
      <c r="C1178" s="108" t="s">
        <v>515</v>
      </c>
      <c r="D1178" s="108" t="s">
        <v>1644</v>
      </c>
      <c r="E1178" s="180">
        <v>7850.58</v>
      </c>
      <c r="F1178" s="57"/>
    </row>
    <row r="1179" spans="1:6">
      <c r="A1179" s="57"/>
      <c r="B1179" s="108" t="s">
        <v>500</v>
      </c>
      <c r="C1179" s="108" t="s">
        <v>515</v>
      </c>
      <c r="D1179" s="108" t="s">
        <v>1645</v>
      </c>
      <c r="E1179" s="180">
        <v>3113.97</v>
      </c>
      <c r="F1179" s="57"/>
    </row>
    <row r="1180" spans="1:6">
      <c r="A1180" s="57"/>
      <c r="B1180" s="108" t="s">
        <v>500</v>
      </c>
      <c r="C1180" s="108" t="s">
        <v>522</v>
      </c>
      <c r="D1180" s="108" t="s">
        <v>1646</v>
      </c>
      <c r="E1180" s="180">
        <v>9613.58</v>
      </c>
      <c r="F1180" s="57"/>
    </row>
    <row r="1181" spans="1:6">
      <c r="A1181" s="57"/>
      <c r="B1181" s="108" t="s">
        <v>500</v>
      </c>
      <c r="C1181" s="108" t="s">
        <v>562</v>
      </c>
      <c r="D1181" s="108" t="s">
        <v>1647</v>
      </c>
      <c r="E1181" s="180">
        <v>5793.57</v>
      </c>
      <c r="F1181" s="57"/>
    </row>
    <row r="1182" spans="1:6">
      <c r="A1182" s="57"/>
      <c r="B1182" s="108" t="s">
        <v>500</v>
      </c>
      <c r="C1182" s="108" t="s">
        <v>522</v>
      </c>
      <c r="D1182" s="108" t="s">
        <v>1648</v>
      </c>
      <c r="E1182" s="180">
        <v>354.22</v>
      </c>
      <c r="F1182" s="57"/>
    </row>
    <row r="1183" spans="1:6">
      <c r="A1183" s="57"/>
      <c r="B1183" s="108" t="s">
        <v>504</v>
      </c>
      <c r="C1183" s="108" t="s">
        <v>520</v>
      </c>
      <c r="D1183" s="108" t="s">
        <v>1649</v>
      </c>
      <c r="E1183" s="180">
        <v>9560.02</v>
      </c>
      <c r="F1183" s="57"/>
    </row>
    <row r="1184" spans="1:6">
      <c r="A1184" s="57"/>
      <c r="B1184" s="108" t="s">
        <v>507</v>
      </c>
      <c r="C1184" s="108" t="s">
        <v>562</v>
      </c>
      <c r="D1184" s="108" t="s">
        <v>1209</v>
      </c>
      <c r="E1184" s="180">
        <v>5053.54</v>
      </c>
      <c r="F1184" s="57"/>
    </row>
    <row r="1185" spans="1:6">
      <c r="A1185" s="57"/>
      <c r="B1185" s="108" t="s">
        <v>507</v>
      </c>
      <c r="C1185" s="108" t="s">
        <v>505</v>
      </c>
      <c r="D1185" s="108" t="s">
        <v>1650</v>
      </c>
      <c r="E1185" s="180">
        <v>7415.96</v>
      </c>
      <c r="F1185" s="57"/>
    </row>
    <row r="1186" spans="1:6">
      <c r="A1186" s="57"/>
      <c r="B1186" s="108" t="s">
        <v>500</v>
      </c>
      <c r="C1186" s="108" t="s">
        <v>562</v>
      </c>
      <c r="D1186" s="108" t="s">
        <v>1651</v>
      </c>
      <c r="E1186" s="180">
        <v>7552.33</v>
      </c>
      <c r="F1186" s="57"/>
    </row>
    <row r="1187" spans="1:6">
      <c r="A1187" s="57"/>
      <c r="B1187" s="108" t="s">
        <v>526</v>
      </c>
      <c r="C1187" s="108" t="s">
        <v>505</v>
      </c>
      <c r="D1187" s="108" t="s">
        <v>1652</v>
      </c>
      <c r="E1187" s="180">
        <v>6922.09</v>
      </c>
      <c r="F1187" s="57"/>
    </row>
    <row r="1188" spans="1:6">
      <c r="A1188" s="57"/>
      <c r="B1188" s="108" t="s">
        <v>504</v>
      </c>
      <c r="C1188" s="108" t="s">
        <v>498</v>
      </c>
      <c r="D1188" s="108" t="s">
        <v>1653</v>
      </c>
      <c r="E1188" s="180">
        <v>9746.92</v>
      </c>
      <c r="F1188" s="57"/>
    </row>
    <row r="1189" spans="1:6">
      <c r="A1189" s="57"/>
      <c r="B1189" s="108" t="s">
        <v>526</v>
      </c>
      <c r="C1189" s="108" t="s">
        <v>524</v>
      </c>
      <c r="D1189" s="108" t="s">
        <v>1654</v>
      </c>
      <c r="E1189" s="180">
        <v>8310.26</v>
      </c>
      <c r="F1189" s="57"/>
    </row>
    <row r="1190" spans="1:6">
      <c r="A1190" s="57"/>
      <c r="B1190" s="108" t="s">
        <v>510</v>
      </c>
      <c r="C1190" s="108" t="s">
        <v>524</v>
      </c>
      <c r="D1190" s="108" t="s">
        <v>1655</v>
      </c>
      <c r="E1190" s="180">
        <v>8314.49</v>
      </c>
      <c r="F1190" s="57"/>
    </row>
    <row r="1191" spans="1:6">
      <c r="A1191" s="57"/>
      <c r="B1191" s="108" t="s">
        <v>404</v>
      </c>
      <c r="C1191" s="108" t="s">
        <v>505</v>
      </c>
      <c r="D1191" s="108" t="s">
        <v>1656</v>
      </c>
      <c r="E1191" s="180">
        <v>2004.62</v>
      </c>
      <c r="F1191" s="57"/>
    </row>
    <row r="1192" spans="1:6">
      <c r="A1192" s="57"/>
      <c r="B1192" s="108" t="s">
        <v>507</v>
      </c>
      <c r="C1192" s="108" t="s">
        <v>522</v>
      </c>
      <c r="D1192" s="108" t="s">
        <v>1657</v>
      </c>
      <c r="E1192" s="180">
        <v>9261.43</v>
      </c>
      <c r="F1192" s="57"/>
    </row>
    <row r="1193" spans="1:6">
      <c r="A1193" s="57"/>
      <c r="B1193" s="108" t="s">
        <v>504</v>
      </c>
      <c r="C1193" s="108" t="s">
        <v>569</v>
      </c>
      <c r="D1193" s="108" t="s">
        <v>1658</v>
      </c>
      <c r="E1193" s="180">
        <v>7683.8</v>
      </c>
      <c r="F1193" s="57"/>
    </row>
    <row r="1194" spans="1:6">
      <c r="A1194" s="57"/>
      <c r="B1194" s="108" t="s">
        <v>504</v>
      </c>
      <c r="C1194" s="108" t="s">
        <v>498</v>
      </c>
      <c r="D1194" s="108" t="s">
        <v>1659</v>
      </c>
      <c r="E1194" s="180">
        <v>9492.8700000000008</v>
      </c>
      <c r="F1194" s="57"/>
    </row>
    <row r="1195" spans="1:6">
      <c r="A1195" s="57"/>
      <c r="B1195" s="108" t="s">
        <v>504</v>
      </c>
      <c r="C1195" s="108" t="s">
        <v>522</v>
      </c>
      <c r="D1195" s="108" t="s">
        <v>1660</v>
      </c>
      <c r="E1195" s="180">
        <v>8776.92</v>
      </c>
      <c r="F1195" s="57"/>
    </row>
    <row r="1196" spans="1:6">
      <c r="A1196" s="57"/>
      <c r="B1196" s="108" t="s">
        <v>526</v>
      </c>
      <c r="C1196" s="108" t="s">
        <v>501</v>
      </c>
      <c r="D1196" s="108" t="s">
        <v>1661</v>
      </c>
      <c r="E1196" s="180">
        <v>2327.5700000000002</v>
      </c>
      <c r="F1196" s="57"/>
    </row>
    <row r="1197" spans="1:6">
      <c r="A1197" s="57"/>
      <c r="B1197" s="108" t="s">
        <v>504</v>
      </c>
      <c r="C1197" s="108" t="s">
        <v>530</v>
      </c>
      <c r="D1197" s="108" t="s">
        <v>1662</v>
      </c>
      <c r="E1197" s="180">
        <v>738.14</v>
      </c>
      <c r="F1197" s="57"/>
    </row>
    <row r="1198" spans="1:6">
      <c r="A1198" s="57"/>
      <c r="B1198" s="108" t="s">
        <v>528</v>
      </c>
      <c r="C1198" s="108" t="s">
        <v>505</v>
      </c>
      <c r="D1198" s="108" t="s">
        <v>1663</v>
      </c>
      <c r="E1198" s="180">
        <v>8201.0499999999993</v>
      </c>
      <c r="F1198" s="57"/>
    </row>
    <row r="1199" spans="1:6">
      <c r="A1199" s="57"/>
      <c r="B1199" s="108" t="s">
        <v>528</v>
      </c>
      <c r="C1199" s="108" t="s">
        <v>498</v>
      </c>
      <c r="D1199" s="108" t="s">
        <v>1664</v>
      </c>
      <c r="E1199" s="180">
        <v>6643.82</v>
      </c>
      <c r="F1199" s="57"/>
    </row>
    <row r="1200" spans="1:6">
      <c r="A1200" s="57"/>
      <c r="B1200" s="108" t="s">
        <v>528</v>
      </c>
      <c r="C1200" s="108" t="s">
        <v>505</v>
      </c>
      <c r="D1200" s="108" t="s">
        <v>1665</v>
      </c>
      <c r="E1200" s="180">
        <v>5947.57</v>
      </c>
      <c r="F1200" s="57"/>
    </row>
    <row r="1201" spans="1:6">
      <c r="A1201" s="57"/>
      <c r="B1201" s="108" t="s">
        <v>510</v>
      </c>
      <c r="C1201" s="108" t="s">
        <v>537</v>
      </c>
      <c r="D1201" s="108" t="s">
        <v>1666</v>
      </c>
      <c r="E1201" s="180">
        <v>9812.99</v>
      </c>
      <c r="F1201" s="57"/>
    </row>
    <row r="1202" spans="1:6">
      <c r="A1202" s="57"/>
      <c r="B1202" s="108" t="s">
        <v>507</v>
      </c>
      <c r="C1202" s="108" t="s">
        <v>520</v>
      </c>
      <c r="D1202" s="108" t="s">
        <v>1667</v>
      </c>
      <c r="E1202" s="180">
        <v>8135.32</v>
      </c>
      <c r="F1202" s="57"/>
    </row>
    <row r="1203" spans="1:6">
      <c r="A1203" s="57"/>
      <c r="B1203" s="108" t="s">
        <v>404</v>
      </c>
      <c r="C1203" s="108" t="s">
        <v>569</v>
      </c>
      <c r="D1203" s="108" t="s">
        <v>1668</v>
      </c>
      <c r="E1203" s="180">
        <v>8296.1299999999992</v>
      </c>
      <c r="F1203" s="57"/>
    </row>
    <row r="1204" spans="1:6">
      <c r="A1204" s="57"/>
      <c r="B1204" s="108" t="s">
        <v>507</v>
      </c>
      <c r="C1204" s="108" t="s">
        <v>511</v>
      </c>
      <c r="D1204" s="108" t="s">
        <v>1669</v>
      </c>
      <c r="E1204" s="180">
        <v>62.47</v>
      </c>
      <c r="F1204" s="57"/>
    </row>
    <row r="1205" spans="1:6">
      <c r="A1205" s="57"/>
      <c r="B1205" s="108" t="s">
        <v>500</v>
      </c>
      <c r="C1205" s="108" t="s">
        <v>508</v>
      </c>
      <c r="D1205" s="108" t="s">
        <v>1670</v>
      </c>
      <c r="E1205" s="180">
        <v>7475.76</v>
      </c>
      <c r="F1205" s="57"/>
    </row>
    <row r="1206" spans="1:6">
      <c r="A1206" s="57"/>
      <c r="B1206" s="108" t="s">
        <v>510</v>
      </c>
      <c r="C1206" s="108" t="s">
        <v>569</v>
      </c>
      <c r="D1206" s="108" t="s">
        <v>1671</v>
      </c>
      <c r="E1206" s="180">
        <v>4120.13</v>
      </c>
      <c r="F1206" s="57"/>
    </row>
    <row r="1207" spans="1:6">
      <c r="A1207" s="57"/>
      <c r="B1207" s="108" t="s">
        <v>500</v>
      </c>
      <c r="C1207" s="108" t="s">
        <v>498</v>
      </c>
      <c r="D1207" s="108" t="s">
        <v>1672</v>
      </c>
      <c r="E1207" s="180">
        <v>6755.43</v>
      </c>
      <c r="F1207" s="57"/>
    </row>
    <row r="1208" spans="1:6">
      <c r="A1208" s="57"/>
      <c r="B1208" s="108" t="s">
        <v>504</v>
      </c>
      <c r="C1208" s="108" t="s">
        <v>537</v>
      </c>
      <c r="D1208" s="108" t="s">
        <v>1385</v>
      </c>
      <c r="E1208" s="180">
        <v>9578.7800000000007</v>
      </c>
      <c r="F1208" s="57"/>
    </row>
    <row r="1209" spans="1:6">
      <c r="A1209" s="57"/>
      <c r="B1209" s="108" t="s">
        <v>510</v>
      </c>
      <c r="C1209" s="108" t="s">
        <v>520</v>
      </c>
      <c r="D1209" s="108" t="s">
        <v>1673</v>
      </c>
      <c r="E1209" s="180">
        <v>2944.27</v>
      </c>
      <c r="F1209" s="57"/>
    </row>
    <row r="1210" spans="1:6">
      <c r="A1210" s="57"/>
      <c r="B1210" s="108" t="s">
        <v>504</v>
      </c>
      <c r="C1210" s="108" t="s">
        <v>537</v>
      </c>
      <c r="D1210" s="108" t="s">
        <v>1674</v>
      </c>
      <c r="E1210" s="180">
        <v>5378.82</v>
      </c>
      <c r="F1210" s="57"/>
    </row>
    <row r="1211" spans="1:6">
      <c r="A1211" s="57"/>
      <c r="B1211" s="108" t="s">
        <v>528</v>
      </c>
      <c r="C1211" s="108" t="s">
        <v>501</v>
      </c>
      <c r="D1211" s="108" t="s">
        <v>1675</v>
      </c>
      <c r="E1211" s="180">
        <v>7563.48</v>
      </c>
      <c r="F1211" s="57"/>
    </row>
    <row r="1212" spans="1:6">
      <c r="A1212" s="57"/>
      <c r="B1212" s="108" t="s">
        <v>404</v>
      </c>
      <c r="C1212" s="108" t="s">
        <v>520</v>
      </c>
      <c r="D1212" s="108" t="s">
        <v>1676</v>
      </c>
      <c r="E1212" s="180">
        <v>9834.8700000000008</v>
      </c>
      <c r="F1212" s="57"/>
    </row>
    <row r="1213" spans="1:6">
      <c r="A1213" s="57"/>
      <c r="B1213" s="108" t="s">
        <v>510</v>
      </c>
      <c r="C1213" s="108" t="s">
        <v>537</v>
      </c>
      <c r="D1213" s="108" t="s">
        <v>1677</v>
      </c>
      <c r="E1213" s="180">
        <v>30.88</v>
      </c>
      <c r="F1213" s="57"/>
    </row>
    <row r="1214" spans="1:6">
      <c r="A1214" s="57"/>
      <c r="B1214" s="108" t="s">
        <v>404</v>
      </c>
      <c r="C1214" s="108" t="s">
        <v>511</v>
      </c>
      <c r="D1214" s="108" t="s">
        <v>1678</v>
      </c>
      <c r="E1214" s="180">
        <v>8592.34</v>
      </c>
      <c r="F1214" s="57"/>
    </row>
    <row r="1215" spans="1:6">
      <c r="A1215" s="57"/>
      <c r="B1215" s="108" t="s">
        <v>510</v>
      </c>
      <c r="C1215" s="108" t="s">
        <v>505</v>
      </c>
      <c r="D1215" s="108" t="s">
        <v>1679</v>
      </c>
      <c r="E1215" s="180">
        <v>5493.83</v>
      </c>
      <c r="F1215" s="57"/>
    </row>
    <row r="1216" spans="1:6">
      <c r="A1216" s="57"/>
      <c r="B1216" s="108" t="s">
        <v>526</v>
      </c>
      <c r="C1216" s="108" t="s">
        <v>524</v>
      </c>
      <c r="D1216" s="108" t="s">
        <v>1680</v>
      </c>
      <c r="E1216" s="180">
        <v>6700.57</v>
      </c>
      <c r="F1216" s="57"/>
    </row>
    <row r="1217" spans="1:6">
      <c r="A1217" s="57"/>
      <c r="B1217" s="108" t="s">
        <v>510</v>
      </c>
      <c r="C1217" s="108" t="s">
        <v>508</v>
      </c>
      <c r="D1217" s="108" t="s">
        <v>1681</v>
      </c>
      <c r="E1217" s="180">
        <v>6574.96</v>
      </c>
      <c r="F1217" s="57"/>
    </row>
    <row r="1218" spans="1:6">
      <c r="A1218" s="57"/>
      <c r="B1218" s="108" t="s">
        <v>528</v>
      </c>
      <c r="C1218" s="108" t="s">
        <v>511</v>
      </c>
      <c r="D1218" s="108" t="s">
        <v>556</v>
      </c>
      <c r="E1218" s="180">
        <v>3058.46</v>
      </c>
      <c r="F1218" s="57"/>
    </row>
    <row r="1219" spans="1:6">
      <c r="A1219" s="57"/>
      <c r="B1219" s="108" t="s">
        <v>404</v>
      </c>
      <c r="C1219" s="108" t="s">
        <v>498</v>
      </c>
      <c r="D1219" s="108" t="s">
        <v>1682</v>
      </c>
      <c r="E1219" s="180">
        <v>272.62</v>
      </c>
      <c r="F1219" s="57"/>
    </row>
    <row r="1220" spans="1:6">
      <c r="A1220" s="57"/>
      <c r="B1220" s="108" t="s">
        <v>507</v>
      </c>
      <c r="C1220" s="108" t="s">
        <v>522</v>
      </c>
      <c r="D1220" s="108" t="s">
        <v>1683</v>
      </c>
      <c r="E1220" s="180">
        <v>2301.6799999999998</v>
      </c>
      <c r="F1220" s="57"/>
    </row>
    <row r="1221" spans="1:6">
      <c r="A1221" s="57"/>
      <c r="B1221" s="108" t="s">
        <v>500</v>
      </c>
      <c r="C1221" s="108" t="s">
        <v>524</v>
      </c>
      <c r="D1221" s="108" t="s">
        <v>1684</v>
      </c>
      <c r="E1221" s="180">
        <v>5778.78</v>
      </c>
      <c r="F1221" s="57"/>
    </row>
    <row r="1222" spans="1:6">
      <c r="A1222" s="57"/>
      <c r="B1222" s="108" t="s">
        <v>497</v>
      </c>
      <c r="C1222" s="108" t="s">
        <v>515</v>
      </c>
      <c r="D1222" s="108" t="s">
        <v>1685</v>
      </c>
      <c r="E1222" s="180">
        <v>3011.28</v>
      </c>
      <c r="F1222" s="57"/>
    </row>
    <row r="1223" spans="1:6">
      <c r="A1223" s="57"/>
      <c r="B1223" s="108" t="s">
        <v>528</v>
      </c>
      <c r="C1223" s="108" t="s">
        <v>498</v>
      </c>
      <c r="D1223" s="108" t="s">
        <v>1686</v>
      </c>
      <c r="E1223" s="180">
        <v>4098.2299999999996</v>
      </c>
      <c r="F1223" s="57"/>
    </row>
    <row r="1224" spans="1:6">
      <c r="A1224" s="57"/>
      <c r="B1224" s="108" t="s">
        <v>500</v>
      </c>
      <c r="C1224" s="108" t="s">
        <v>530</v>
      </c>
      <c r="D1224" s="108" t="s">
        <v>804</v>
      </c>
      <c r="E1224" s="180">
        <v>6166.57</v>
      </c>
      <c r="F1224" s="57"/>
    </row>
    <row r="1225" spans="1:6">
      <c r="A1225" s="57"/>
      <c r="B1225" s="108" t="s">
        <v>404</v>
      </c>
      <c r="C1225" s="108" t="s">
        <v>535</v>
      </c>
      <c r="D1225" s="108" t="s">
        <v>529</v>
      </c>
      <c r="E1225" s="180">
        <v>1469.13</v>
      </c>
      <c r="F1225" s="57"/>
    </row>
    <row r="1226" spans="1:6">
      <c r="A1226" s="57"/>
      <c r="B1226" s="108" t="s">
        <v>497</v>
      </c>
      <c r="C1226" s="108" t="s">
        <v>537</v>
      </c>
      <c r="D1226" s="108" t="s">
        <v>1687</v>
      </c>
      <c r="E1226" s="180">
        <v>1677.55</v>
      </c>
      <c r="F1226" s="57"/>
    </row>
    <row r="1227" spans="1:6">
      <c r="A1227" s="57"/>
      <c r="B1227" s="108" t="s">
        <v>404</v>
      </c>
      <c r="C1227" s="108" t="s">
        <v>537</v>
      </c>
      <c r="D1227" s="108" t="s">
        <v>1688</v>
      </c>
      <c r="E1227" s="180">
        <v>9386.34</v>
      </c>
      <c r="F1227" s="57"/>
    </row>
    <row r="1228" spans="1:6">
      <c r="A1228" s="57"/>
      <c r="B1228" s="108" t="s">
        <v>497</v>
      </c>
      <c r="C1228" s="108" t="s">
        <v>569</v>
      </c>
      <c r="D1228" s="108" t="s">
        <v>1689</v>
      </c>
      <c r="E1228" s="180">
        <v>3106.18</v>
      </c>
      <c r="F1228" s="57"/>
    </row>
    <row r="1229" spans="1:6">
      <c r="A1229" s="57"/>
      <c r="B1229" s="108" t="s">
        <v>504</v>
      </c>
      <c r="C1229" s="108" t="s">
        <v>569</v>
      </c>
      <c r="D1229" s="108" t="s">
        <v>1690</v>
      </c>
      <c r="E1229" s="180">
        <v>4621.93</v>
      </c>
      <c r="F1229" s="57"/>
    </row>
    <row r="1230" spans="1:6">
      <c r="A1230" s="57"/>
      <c r="B1230" s="108" t="s">
        <v>404</v>
      </c>
      <c r="C1230" s="108" t="s">
        <v>524</v>
      </c>
      <c r="D1230" s="108" t="s">
        <v>1691</v>
      </c>
      <c r="E1230" s="180">
        <v>8667.42</v>
      </c>
      <c r="F1230" s="57"/>
    </row>
    <row r="1231" spans="1:6">
      <c r="A1231" s="57"/>
      <c r="B1231" s="108" t="s">
        <v>507</v>
      </c>
      <c r="C1231" s="108" t="s">
        <v>520</v>
      </c>
      <c r="D1231" s="108" t="s">
        <v>1692</v>
      </c>
      <c r="E1231" s="180">
        <v>8209.33</v>
      </c>
      <c r="F1231" s="57"/>
    </row>
    <row r="1232" spans="1:6">
      <c r="A1232" s="57"/>
      <c r="B1232" s="108" t="s">
        <v>497</v>
      </c>
      <c r="C1232" s="108" t="s">
        <v>498</v>
      </c>
      <c r="D1232" s="108" t="s">
        <v>1693</v>
      </c>
      <c r="E1232" s="180">
        <v>5963.54</v>
      </c>
      <c r="F1232" s="57"/>
    </row>
    <row r="1233" spans="1:6">
      <c r="A1233" s="57"/>
      <c r="B1233" s="108" t="s">
        <v>528</v>
      </c>
      <c r="C1233" s="108" t="s">
        <v>562</v>
      </c>
      <c r="D1233" s="108" t="s">
        <v>1694</v>
      </c>
      <c r="E1233" s="180">
        <v>7067.48</v>
      </c>
      <c r="F1233" s="57"/>
    </row>
    <row r="1234" spans="1:6">
      <c r="A1234" s="57"/>
      <c r="B1234" s="108" t="s">
        <v>497</v>
      </c>
      <c r="C1234" s="108" t="s">
        <v>530</v>
      </c>
      <c r="D1234" s="108" t="s">
        <v>1695</v>
      </c>
      <c r="E1234" s="180">
        <v>9994.24</v>
      </c>
      <c r="F1234" s="57"/>
    </row>
    <row r="1235" spans="1:6">
      <c r="A1235" s="57"/>
      <c r="B1235" s="108" t="s">
        <v>526</v>
      </c>
      <c r="C1235" s="108" t="s">
        <v>511</v>
      </c>
      <c r="D1235" s="108" t="s">
        <v>1696</v>
      </c>
      <c r="E1235" s="180">
        <v>368.92</v>
      </c>
      <c r="F1235" s="57"/>
    </row>
    <row r="1236" spans="1:6">
      <c r="A1236" s="57"/>
      <c r="B1236" s="108" t="s">
        <v>507</v>
      </c>
      <c r="C1236" s="108" t="s">
        <v>508</v>
      </c>
      <c r="D1236" s="108" t="s">
        <v>1697</v>
      </c>
      <c r="E1236" s="180">
        <v>5108.3100000000004</v>
      </c>
      <c r="F1236" s="57"/>
    </row>
    <row r="1237" spans="1:6">
      <c r="A1237" s="57"/>
      <c r="B1237" s="108" t="s">
        <v>500</v>
      </c>
      <c r="C1237" s="108" t="s">
        <v>508</v>
      </c>
      <c r="D1237" s="108" t="s">
        <v>1698</v>
      </c>
      <c r="E1237" s="180">
        <v>3490.33</v>
      </c>
      <c r="F1237" s="57"/>
    </row>
    <row r="1238" spans="1:6">
      <c r="A1238" s="57"/>
      <c r="B1238" s="108" t="s">
        <v>504</v>
      </c>
      <c r="C1238" s="108" t="s">
        <v>520</v>
      </c>
      <c r="D1238" s="108" t="s">
        <v>1699</v>
      </c>
      <c r="E1238" s="180">
        <v>7888.7</v>
      </c>
      <c r="F1238" s="57"/>
    </row>
    <row r="1239" spans="1:6">
      <c r="A1239" s="57"/>
      <c r="B1239" s="108" t="s">
        <v>404</v>
      </c>
      <c r="C1239" s="108" t="s">
        <v>522</v>
      </c>
      <c r="D1239" s="108" t="s">
        <v>1700</v>
      </c>
      <c r="E1239" s="180">
        <v>1049.42</v>
      </c>
      <c r="F1239" s="57"/>
    </row>
    <row r="1240" spans="1:6">
      <c r="A1240" s="57"/>
      <c r="B1240" s="108" t="s">
        <v>510</v>
      </c>
      <c r="C1240" s="108" t="s">
        <v>537</v>
      </c>
      <c r="D1240" s="108" t="s">
        <v>1701</v>
      </c>
      <c r="E1240" s="180">
        <v>2589.5700000000002</v>
      </c>
      <c r="F1240" s="57"/>
    </row>
    <row r="1241" spans="1:6">
      <c r="A1241" s="57"/>
      <c r="B1241" s="108" t="s">
        <v>507</v>
      </c>
      <c r="C1241" s="108" t="s">
        <v>530</v>
      </c>
      <c r="D1241" s="108" t="s">
        <v>1702</v>
      </c>
      <c r="E1241" s="180">
        <v>5370.33</v>
      </c>
      <c r="F1241" s="57"/>
    </row>
    <row r="1242" spans="1:6">
      <c r="A1242" s="57"/>
      <c r="B1242" s="108" t="s">
        <v>500</v>
      </c>
      <c r="C1242" s="108" t="s">
        <v>524</v>
      </c>
      <c r="D1242" s="108" t="s">
        <v>1703</v>
      </c>
      <c r="E1242" s="180">
        <v>9816.25</v>
      </c>
      <c r="F1242" s="57"/>
    </row>
    <row r="1243" spans="1:6">
      <c r="A1243" s="57"/>
      <c r="B1243" s="108" t="s">
        <v>504</v>
      </c>
      <c r="C1243" s="108" t="s">
        <v>522</v>
      </c>
      <c r="D1243" s="108" t="s">
        <v>1704</v>
      </c>
      <c r="E1243" s="180">
        <v>6024.74</v>
      </c>
      <c r="F1243" s="57"/>
    </row>
    <row r="1244" spans="1:6">
      <c r="A1244" s="57"/>
      <c r="B1244" s="108" t="s">
        <v>497</v>
      </c>
      <c r="C1244" s="108" t="s">
        <v>505</v>
      </c>
      <c r="D1244" s="108" t="s">
        <v>1705</v>
      </c>
      <c r="E1244" s="180">
        <v>2964.7</v>
      </c>
      <c r="F1244" s="57"/>
    </row>
    <row r="1245" spans="1:6">
      <c r="A1245" s="57"/>
      <c r="B1245" s="108" t="s">
        <v>497</v>
      </c>
      <c r="C1245" s="108" t="s">
        <v>524</v>
      </c>
      <c r="D1245" s="108" t="s">
        <v>1706</v>
      </c>
      <c r="E1245" s="180">
        <v>9404.99</v>
      </c>
      <c r="F1245" s="57"/>
    </row>
    <row r="1246" spans="1:6">
      <c r="A1246" s="57"/>
      <c r="B1246" s="108" t="s">
        <v>500</v>
      </c>
      <c r="C1246" s="108" t="s">
        <v>524</v>
      </c>
      <c r="D1246" s="108" t="s">
        <v>1707</v>
      </c>
      <c r="E1246" s="180">
        <v>6325.56</v>
      </c>
      <c r="F1246" s="57"/>
    </row>
    <row r="1247" spans="1:6">
      <c r="A1247" s="57"/>
      <c r="B1247" s="108" t="s">
        <v>504</v>
      </c>
      <c r="C1247" s="108" t="s">
        <v>508</v>
      </c>
      <c r="D1247" s="108" t="s">
        <v>1708</v>
      </c>
      <c r="E1247" s="180">
        <v>3703.52</v>
      </c>
      <c r="F1247" s="57"/>
    </row>
    <row r="1248" spans="1:6">
      <c r="A1248" s="57"/>
      <c r="B1248" s="108" t="s">
        <v>404</v>
      </c>
      <c r="C1248" s="108" t="s">
        <v>562</v>
      </c>
      <c r="D1248" s="108" t="s">
        <v>1709</v>
      </c>
      <c r="E1248" s="180">
        <v>2507.09</v>
      </c>
      <c r="F1248" s="57"/>
    </row>
    <row r="1249" spans="1:6">
      <c r="A1249" s="57"/>
      <c r="B1249" s="108" t="s">
        <v>504</v>
      </c>
      <c r="C1249" s="108" t="s">
        <v>498</v>
      </c>
      <c r="D1249" s="108" t="s">
        <v>1710</v>
      </c>
      <c r="E1249" s="180">
        <v>409.93</v>
      </c>
      <c r="F1249" s="57"/>
    </row>
    <row r="1250" spans="1:6">
      <c r="A1250" s="57"/>
      <c r="B1250" s="108" t="s">
        <v>507</v>
      </c>
      <c r="C1250" s="108" t="s">
        <v>505</v>
      </c>
      <c r="D1250" s="108" t="s">
        <v>1711</v>
      </c>
      <c r="E1250" s="180">
        <v>7277.59</v>
      </c>
      <c r="F1250" s="57"/>
    </row>
    <row r="1251" spans="1:6">
      <c r="A1251" s="57"/>
      <c r="B1251" s="108" t="s">
        <v>504</v>
      </c>
      <c r="C1251" s="108" t="s">
        <v>498</v>
      </c>
      <c r="D1251" s="108" t="s">
        <v>1712</v>
      </c>
      <c r="E1251" s="180">
        <v>8654.25</v>
      </c>
      <c r="F1251" s="57"/>
    </row>
    <row r="1252" spans="1:6">
      <c r="A1252" s="57"/>
      <c r="B1252" s="108" t="s">
        <v>500</v>
      </c>
      <c r="C1252" s="108" t="s">
        <v>501</v>
      </c>
      <c r="D1252" s="108" t="s">
        <v>1713</v>
      </c>
      <c r="E1252" s="180">
        <v>5985.68</v>
      </c>
      <c r="F1252" s="57"/>
    </row>
    <row r="1253" spans="1:6">
      <c r="A1253" s="57"/>
      <c r="B1253" s="108" t="s">
        <v>504</v>
      </c>
      <c r="C1253" s="108" t="s">
        <v>508</v>
      </c>
      <c r="D1253" s="108" t="s">
        <v>1714</v>
      </c>
      <c r="E1253" s="180">
        <v>1990.19</v>
      </c>
      <c r="F1253" s="57"/>
    </row>
    <row r="1254" spans="1:6">
      <c r="A1254" s="57"/>
      <c r="B1254" s="108" t="s">
        <v>504</v>
      </c>
      <c r="C1254" s="108" t="s">
        <v>520</v>
      </c>
      <c r="D1254" s="108" t="s">
        <v>1715</v>
      </c>
      <c r="E1254" s="180">
        <v>2775.05</v>
      </c>
      <c r="F1254" s="57"/>
    </row>
    <row r="1255" spans="1:6">
      <c r="A1255" s="57"/>
      <c r="B1255" s="108" t="s">
        <v>497</v>
      </c>
      <c r="C1255" s="108" t="s">
        <v>498</v>
      </c>
      <c r="D1255" s="108" t="s">
        <v>1716</v>
      </c>
      <c r="E1255" s="180">
        <v>1690.67</v>
      </c>
      <c r="F1255" s="57"/>
    </row>
    <row r="1256" spans="1:6">
      <c r="A1256" s="57"/>
      <c r="B1256" s="108" t="s">
        <v>507</v>
      </c>
      <c r="C1256" s="108" t="s">
        <v>537</v>
      </c>
      <c r="D1256" s="108" t="s">
        <v>1717</v>
      </c>
      <c r="E1256" s="180">
        <v>6323.13</v>
      </c>
      <c r="F1256" s="57"/>
    </row>
    <row r="1257" spans="1:6">
      <c r="A1257" s="57"/>
      <c r="B1257" s="108" t="s">
        <v>510</v>
      </c>
      <c r="C1257" s="108" t="s">
        <v>537</v>
      </c>
      <c r="D1257" s="108" t="s">
        <v>1718</v>
      </c>
      <c r="E1257" s="180">
        <v>4732.82</v>
      </c>
      <c r="F1257" s="57"/>
    </row>
    <row r="1258" spans="1:6">
      <c r="A1258" s="57"/>
      <c r="B1258" s="108" t="s">
        <v>507</v>
      </c>
      <c r="C1258" s="108" t="s">
        <v>515</v>
      </c>
      <c r="D1258" s="108" t="s">
        <v>1719</v>
      </c>
      <c r="E1258" s="180">
        <v>6531.44</v>
      </c>
      <c r="F1258" s="57"/>
    </row>
    <row r="1259" spans="1:6">
      <c r="A1259" s="57"/>
      <c r="B1259" s="108" t="s">
        <v>507</v>
      </c>
      <c r="C1259" s="108" t="s">
        <v>505</v>
      </c>
      <c r="D1259" s="108" t="s">
        <v>1720</v>
      </c>
      <c r="E1259" s="180">
        <v>7886.99</v>
      </c>
      <c r="F1259" s="57"/>
    </row>
    <row r="1260" spans="1:6">
      <c r="A1260" s="57"/>
      <c r="B1260" s="108" t="s">
        <v>497</v>
      </c>
      <c r="C1260" s="108" t="s">
        <v>535</v>
      </c>
      <c r="D1260" s="108" t="s">
        <v>1721</v>
      </c>
      <c r="E1260" s="180">
        <v>6600.73</v>
      </c>
      <c r="F1260" s="57"/>
    </row>
    <row r="1261" spans="1:6">
      <c r="A1261" s="57"/>
      <c r="B1261" s="108" t="s">
        <v>497</v>
      </c>
      <c r="C1261" s="108" t="s">
        <v>511</v>
      </c>
      <c r="D1261" s="108" t="s">
        <v>1722</v>
      </c>
      <c r="E1261" s="180">
        <v>3985.06</v>
      </c>
      <c r="F1261" s="57"/>
    </row>
    <row r="1262" spans="1:6">
      <c r="A1262" s="57"/>
      <c r="B1262" s="108" t="s">
        <v>526</v>
      </c>
      <c r="C1262" s="108" t="s">
        <v>505</v>
      </c>
      <c r="D1262" s="108" t="s">
        <v>1723</v>
      </c>
      <c r="E1262" s="180">
        <v>9336.9699999999993</v>
      </c>
      <c r="F1262" s="57"/>
    </row>
    <row r="1263" spans="1:6">
      <c r="A1263" s="57"/>
      <c r="B1263" s="108" t="s">
        <v>497</v>
      </c>
      <c r="C1263" s="108" t="s">
        <v>569</v>
      </c>
      <c r="D1263" s="108" t="s">
        <v>1724</v>
      </c>
      <c r="E1263" s="180">
        <v>3506.11</v>
      </c>
      <c r="F1263" s="57"/>
    </row>
    <row r="1264" spans="1:6">
      <c r="A1264" s="57"/>
      <c r="B1264" s="108" t="s">
        <v>526</v>
      </c>
      <c r="C1264" s="108" t="s">
        <v>562</v>
      </c>
      <c r="D1264" s="108" t="s">
        <v>1725</v>
      </c>
      <c r="E1264" s="180">
        <v>7295.22</v>
      </c>
      <c r="F1264" s="57"/>
    </row>
    <row r="1265" spans="1:6">
      <c r="A1265" s="57"/>
      <c r="B1265" s="108" t="s">
        <v>510</v>
      </c>
      <c r="C1265" s="108" t="s">
        <v>501</v>
      </c>
      <c r="D1265" s="108" t="s">
        <v>1726</v>
      </c>
      <c r="E1265" s="180">
        <v>313.52</v>
      </c>
      <c r="F1265" s="57"/>
    </row>
    <row r="1266" spans="1:6">
      <c r="A1266" s="57"/>
      <c r="B1266" s="108" t="s">
        <v>528</v>
      </c>
      <c r="C1266" s="108" t="s">
        <v>522</v>
      </c>
      <c r="D1266" s="108" t="s">
        <v>1366</v>
      </c>
      <c r="E1266" s="180">
        <v>2674.87</v>
      </c>
      <c r="F1266" s="57"/>
    </row>
    <row r="1267" spans="1:6">
      <c r="A1267" s="57"/>
      <c r="B1267" s="108" t="s">
        <v>526</v>
      </c>
      <c r="C1267" s="108" t="s">
        <v>522</v>
      </c>
      <c r="D1267" s="108" t="s">
        <v>1727</v>
      </c>
      <c r="E1267" s="180">
        <v>4957.6099999999997</v>
      </c>
      <c r="F1267" s="57"/>
    </row>
    <row r="1268" spans="1:6">
      <c r="A1268" s="57"/>
      <c r="B1268" s="108" t="s">
        <v>528</v>
      </c>
      <c r="C1268" s="108" t="s">
        <v>535</v>
      </c>
      <c r="D1268" s="108" t="s">
        <v>1728</v>
      </c>
      <c r="E1268" s="180">
        <v>592.80999999999995</v>
      </c>
      <c r="F1268" s="57"/>
    </row>
    <row r="1269" spans="1:6">
      <c r="A1269" s="57"/>
      <c r="B1269" s="108" t="s">
        <v>510</v>
      </c>
      <c r="C1269" s="108" t="s">
        <v>524</v>
      </c>
      <c r="D1269" s="108" t="s">
        <v>1729</v>
      </c>
      <c r="E1269" s="180">
        <v>4841.71</v>
      </c>
      <c r="F1269" s="57"/>
    </row>
    <row r="1270" spans="1:6">
      <c r="A1270" s="57"/>
      <c r="B1270" s="108" t="s">
        <v>528</v>
      </c>
      <c r="C1270" s="108" t="s">
        <v>508</v>
      </c>
      <c r="D1270" s="108" t="s">
        <v>1730</v>
      </c>
      <c r="E1270" s="180">
        <v>7905.09</v>
      </c>
      <c r="F1270" s="57"/>
    </row>
    <row r="1271" spans="1:6">
      <c r="A1271" s="57"/>
      <c r="B1271" s="108" t="s">
        <v>528</v>
      </c>
      <c r="C1271" s="108" t="s">
        <v>515</v>
      </c>
      <c r="D1271" s="108" t="s">
        <v>702</v>
      </c>
      <c r="E1271" s="180">
        <v>8312.5499999999993</v>
      </c>
      <c r="F1271" s="57"/>
    </row>
    <row r="1272" spans="1:6">
      <c r="A1272" s="57"/>
      <c r="B1272" s="108" t="s">
        <v>500</v>
      </c>
      <c r="C1272" s="108" t="s">
        <v>508</v>
      </c>
      <c r="D1272" s="108" t="s">
        <v>1731</v>
      </c>
      <c r="E1272" s="180">
        <v>2449.85</v>
      </c>
      <c r="F1272" s="57"/>
    </row>
    <row r="1273" spans="1:6">
      <c r="A1273" s="57"/>
      <c r="B1273" s="108" t="s">
        <v>404</v>
      </c>
      <c r="C1273" s="108" t="s">
        <v>562</v>
      </c>
      <c r="D1273" s="108" t="s">
        <v>1732</v>
      </c>
      <c r="E1273" s="180">
        <v>6234.51</v>
      </c>
      <c r="F1273" s="57"/>
    </row>
    <row r="1274" spans="1:6">
      <c r="A1274" s="57"/>
      <c r="B1274" s="108" t="s">
        <v>504</v>
      </c>
      <c r="C1274" s="108" t="s">
        <v>537</v>
      </c>
      <c r="D1274" s="108" t="s">
        <v>1733</v>
      </c>
      <c r="E1274" s="180">
        <v>7023.24</v>
      </c>
      <c r="F1274" s="57"/>
    </row>
    <row r="1275" spans="1:6">
      <c r="A1275" s="57"/>
      <c r="B1275" s="108" t="s">
        <v>500</v>
      </c>
      <c r="C1275" s="108" t="s">
        <v>511</v>
      </c>
      <c r="D1275" s="108" t="s">
        <v>1734</v>
      </c>
      <c r="E1275" s="180">
        <v>2845.59</v>
      </c>
      <c r="F1275" s="57"/>
    </row>
    <row r="1276" spans="1:6">
      <c r="A1276" s="57"/>
      <c r="B1276" s="108" t="s">
        <v>528</v>
      </c>
      <c r="C1276" s="108" t="s">
        <v>508</v>
      </c>
      <c r="D1276" s="108" t="s">
        <v>1735</v>
      </c>
      <c r="E1276" s="180">
        <v>1939.68</v>
      </c>
      <c r="F1276" s="57"/>
    </row>
    <row r="1277" spans="1:6">
      <c r="A1277" s="57"/>
      <c r="B1277" s="108" t="s">
        <v>497</v>
      </c>
      <c r="C1277" s="108" t="s">
        <v>508</v>
      </c>
      <c r="D1277" s="108" t="s">
        <v>1736</v>
      </c>
      <c r="E1277" s="180">
        <v>4942.16</v>
      </c>
      <c r="F1277" s="57"/>
    </row>
    <row r="1278" spans="1:6">
      <c r="A1278" s="57"/>
      <c r="B1278" s="108" t="s">
        <v>497</v>
      </c>
      <c r="C1278" s="108" t="s">
        <v>501</v>
      </c>
      <c r="D1278" s="108" t="s">
        <v>1737</v>
      </c>
      <c r="E1278" s="180">
        <v>5564.13</v>
      </c>
      <c r="F1278" s="57"/>
    </row>
    <row r="1279" spans="1:6">
      <c r="A1279" s="57"/>
      <c r="B1279" s="108" t="s">
        <v>510</v>
      </c>
      <c r="C1279" s="108" t="s">
        <v>498</v>
      </c>
      <c r="D1279" s="108" t="s">
        <v>1738</v>
      </c>
      <c r="E1279" s="180">
        <v>6024.13</v>
      </c>
      <c r="F1279" s="57"/>
    </row>
    <row r="1280" spans="1:6">
      <c r="A1280" s="57"/>
      <c r="B1280" s="108" t="s">
        <v>528</v>
      </c>
      <c r="C1280" s="108" t="s">
        <v>530</v>
      </c>
      <c r="D1280" s="108" t="s">
        <v>1739</v>
      </c>
      <c r="E1280" s="180">
        <v>3466.76</v>
      </c>
      <c r="F1280" s="57"/>
    </row>
    <row r="1281" spans="1:6">
      <c r="A1281" s="57"/>
      <c r="B1281" s="108" t="s">
        <v>504</v>
      </c>
      <c r="C1281" s="108" t="s">
        <v>501</v>
      </c>
      <c r="D1281" s="108" t="s">
        <v>1740</v>
      </c>
      <c r="E1281" s="180">
        <v>8663.1</v>
      </c>
      <c r="F1281" s="57"/>
    </row>
    <row r="1282" spans="1:6">
      <c r="A1282" s="57"/>
      <c r="B1282" s="108" t="s">
        <v>404</v>
      </c>
      <c r="C1282" s="108" t="s">
        <v>511</v>
      </c>
      <c r="D1282" s="108" t="s">
        <v>1741</v>
      </c>
      <c r="E1282" s="180">
        <v>7189.41</v>
      </c>
      <c r="F1282" s="57"/>
    </row>
    <row r="1283" spans="1:6">
      <c r="A1283" s="57"/>
      <c r="B1283" s="108" t="s">
        <v>404</v>
      </c>
      <c r="C1283" s="108" t="s">
        <v>537</v>
      </c>
      <c r="D1283" s="108" t="s">
        <v>1742</v>
      </c>
      <c r="E1283" s="180">
        <v>1237.18</v>
      </c>
      <c r="F1283" s="57"/>
    </row>
    <row r="1284" spans="1:6">
      <c r="A1284" s="57"/>
      <c r="B1284" s="108" t="s">
        <v>504</v>
      </c>
      <c r="C1284" s="108" t="s">
        <v>505</v>
      </c>
      <c r="D1284" s="108" t="s">
        <v>1743</v>
      </c>
      <c r="E1284" s="180">
        <v>941.39</v>
      </c>
      <c r="F1284" s="57"/>
    </row>
    <row r="1285" spans="1:6">
      <c r="A1285" s="57"/>
      <c r="B1285" s="108" t="s">
        <v>510</v>
      </c>
      <c r="C1285" s="108" t="s">
        <v>508</v>
      </c>
      <c r="D1285" s="108" t="s">
        <v>1744</v>
      </c>
      <c r="E1285" s="180">
        <v>9911.7900000000009</v>
      </c>
      <c r="F1285" s="57"/>
    </row>
    <row r="1286" spans="1:6">
      <c r="A1286" s="57"/>
      <c r="B1286" s="108" t="s">
        <v>528</v>
      </c>
      <c r="C1286" s="108" t="s">
        <v>508</v>
      </c>
      <c r="D1286" s="108" t="s">
        <v>1745</v>
      </c>
      <c r="E1286" s="180">
        <v>9941.7900000000009</v>
      </c>
      <c r="F1286" s="57"/>
    </row>
    <row r="1287" spans="1:6">
      <c r="A1287" s="57"/>
      <c r="B1287" s="108" t="s">
        <v>500</v>
      </c>
      <c r="C1287" s="108" t="s">
        <v>515</v>
      </c>
      <c r="D1287" s="108" t="s">
        <v>1746</v>
      </c>
      <c r="E1287" s="180">
        <v>3732.18</v>
      </c>
      <c r="F1287" s="57"/>
    </row>
    <row r="1288" spans="1:6">
      <c r="A1288" s="57"/>
      <c r="B1288" s="108" t="s">
        <v>510</v>
      </c>
      <c r="C1288" s="108" t="s">
        <v>530</v>
      </c>
      <c r="D1288" s="108" t="s">
        <v>1747</v>
      </c>
      <c r="E1288" s="180">
        <v>5507.11</v>
      </c>
      <c r="F1288" s="57"/>
    </row>
    <row r="1289" spans="1:6">
      <c r="A1289" s="57"/>
      <c r="B1289" s="108" t="s">
        <v>510</v>
      </c>
      <c r="C1289" s="108" t="s">
        <v>498</v>
      </c>
      <c r="D1289" s="108" t="s">
        <v>1748</v>
      </c>
      <c r="E1289" s="180">
        <v>4226.8599999999997</v>
      </c>
      <c r="F1289" s="57"/>
    </row>
    <row r="1290" spans="1:6">
      <c r="A1290" s="57"/>
      <c r="B1290" s="108" t="s">
        <v>497</v>
      </c>
      <c r="C1290" s="108" t="s">
        <v>569</v>
      </c>
      <c r="D1290" s="108" t="s">
        <v>1749</v>
      </c>
      <c r="E1290" s="180">
        <v>9392.4500000000007</v>
      </c>
      <c r="F1290" s="57"/>
    </row>
    <row r="1291" spans="1:6">
      <c r="A1291" s="57"/>
      <c r="B1291" s="108" t="s">
        <v>526</v>
      </c>
      <c r="C1291" s="108" t="s">
        <v>522</v>
      </c>
      <c r="D1291" s="108" t="s">
        <v>735</v>
      </c>
      <c r="E1291" s="180">
        <v>5262.3</v>
      </c>
      <c r="F1291" s="57"/>
    </row>
    <row r="1292" spans="1:6">
      <c r="A1292" s="57"/>
      <c r="B1292" s="108" t="s">
        <v>504</v>
      </c>
      <c r="C1292" s="108" t="s">
        <v>524</v>
      </c>
      <c r="D1292" s="108" t="s">
        <v>1750</v>
      </c>
      <c r="E1292" s="180">
        <v>2438.19</v>
      </c>
      <c r="F1292" s="57"/>
    </row>
    <row r="1293" spans="1:6">
      <c r="A1293" s="57"/>
      <c r="B1293" s="108" t="s">
        <v>404</v>
      </c>
      <c r="C1293" s="108" t="s">
        <v>535</v>
      </c>
      <c r="D1293" s="108" t="s">
        <v>1751</v>
      </c>
      <c r="E1293" s="180">
        <v>5985.76</v>
      </c>
      <c r="F1293" s="57"/>
    </row>
    <row r="1294" spans="1:6">
      <c r="A1294" s="57"/>
      <c r="B1294" s="108" t="s">
        <v>528</v>
      </c>
      <c r="C1294" s="108" t="s">
        <v>520</v>
      </c>
      <c r="D1294" s="108" t="s">
        <v>1752</v>
      </c>
      <c r="E1294" s="180">
        <v>8026.35</v>
      </c>
      <c r="F1294" s="57"/>
    </row>
    <row r="1295" spans="1:6">
      <c r="A1295" s="57"/>
      <c r="B1295" s="108" t="s">
        <v>507</v>
      </c>
      <c r="C1295" s="108" t="s">
        <v>522</v>
      </c>
      <c r="D1295" s="108" t="s">
        <v>1753</v>
      </c>
      <c r="E1295" s="180">
        <v>7234.71</v>
      </c>
      <c r="F1295" s="57"/>
    </row>
    <row r="1296" spans="1:6">
      <c r="A1296" s="57"/>
      <c r="B1296" s="108" t="s">
        <v>528</v>
      </c>
      <c r="C1296" s="108" t="s">
        <v>569</v>
      </c>
      <c r="D1296" s="108" t="s">
        <v>1754</v>
      </c>
      <c r="E1296" s="180">
        <v>8808.4599999999991</v>
      </c>
      <c r="F1296" s="57"/>
    </row>
    <row r="1297" spans="1:6">
      <c r="A1297" s="57"/>
      <c r="B1297" s="108" t="s">
        <v>526</v>
      </c>
      <c r="C1297" s="108" t="s">
        <v>524</v>
      </c>
      <c r="D1297" s="108" t="s">
        <v>1755</v>
      </c>
      <c r="E1297" s="180">
        <v>4787.22</v>
      </c>
      <c r="F1297" s="57"/>
    </row>
    <row r="1298" spans="1:6">
      <c r="A1298" s="57"/>
      <c r="B1298" s="108" t="s">
        <v>510</v>
      </c>
      <c r="C1298" s="108" t="s">
        <v>501</v>
      </c>
      <c r="D1298" s="108" t="s">
        <v>1756</v>
      </c>
      <c r="E1298" s="180">
        <v>2477.3200000000002</v>
      </c>
      <c r="F1298" s="57"/>
    </row>
    <row r="1299" spans="1:6">
      <c r="A1299" s="57"/>
      <c r="B1299" s="108" t="s">
        <v>528</v>
      </c>
      <c r="C1299" s="108" t="s">
        <v>520</v>
      </c>
      <c r="D1299" s="108" t="s">
        <v>1757</v>
      </c>
      <c r="E1299" s="180">
        <v>7545.64</v>
      </c>
      <c r="F1299" s="57"/>
    </row>
    <row r="1300" spans="1:6">
      <c r="A1300" s="57"/>
      <c r="B1300" s="108" t="s">
        <v>510</v>
      </c>
      <c r="C1300" s="108" t="s">
        <v>505</v>
      </c>
      <c r="D1300" s="108" t="s">
        <v>1758</v>
      </c>
      <c r="E1300" s="180">
        <v>1945.54</v>
      </c>
      <c r="F1300" s="57"/>
    </row>
    <row r="1301" spans="1:6">
      <c r="A1301" s="57"/>
      <c r="B1301" s="108" t="s">
        <v>510</v>
      </c>
      <c r="C1301" s="108" t="s">
        <v>498</v>
      </c>
      <c r="D1301" s="108" t="s">
        <v>746</v>
      </c>
      <c r="E1301" s="180">
        <v>7229.61</v>
      </c>
      <c r="F1301" s="57"/>
    </row>
    <row r="1302" spans="1:6">
      <c r="A1302" s="57"/>
      <c r="B1302" s="108" t="s">
        <v>526</v>
      </c>
      <c r="C1302" s="108" t="s">
        <v>501</v>
      </c>
      <c r="D1302" s="108" t="s">
        <v>740</v>
      </c>
      <c r="E1302" s="180">
        <v>9733.9500000000007</v>
      </c>
      <c r="F1302" s="57"/>
    </row>
    <row r="1303" spans="1:6">
      <c r="A1303" s="57"/>
      <c r="B1303" s="108" t="s">
        <v>500</v>
      </c>
      <c r="C1303" s="108" t="s">
        <v>520</v>
      </c>
      <c r="D1303" s="108" t="s">
        <v>1759</v>
      </c>
      <c r="E1303" s="180">
        <v>9227.8700000000008</v>
      </c>
      <c r="F1303" s="57"/>
    </row>
    <row r="1304" spans="1:6">
      <c r="A1304" s="57"/>
      <c r="B1304" s="108" t="s">
        <v>497</v>
      </c>
      <c r="C1304" s="108" t="s">
        <v>522</v>
      </c>
      <c r="D1304" s="108" t="s">
        <v>1760</v>
      </c>
      <c r="E1304" s="180">
        <v>2248.8200000000002</v>
      </c>
      <c r="F1304" s="57"/>
    </row>
    <row r="1305" spans="1:6">
      <c r="A1305" s="57"/>
      <c r="B1305" s="108" t="s">
        <v>526</v>
      </c>
      <c r="C1305" s="108" t="s">
        <v>530</v>
      </c>
      <c r="D1305" s="108" t="s">
        <v>1761</v>
      </c>
      <c r="E1305" s="180">
        <v>3712.93</v>
      </c>
      <c r="F1305" s="57"/>
    </row>
    <row r="1306" spans="1:6">
      <c r="A1306" s="57"/>
      <c r="B1306" s="108" t="s">
        <v>500</v>
      </c>
      <c r="C1306" s="108" t="s">
        <v>515</v>
      </c>
      <c r="D1306" s="108" t="s">
        <v>1762</v>
      </c>
      <c r="E1306" s="180">
        <v>3301.69</v>
      </c>
      <c r="F1306" s="57"/>
    </row>
    <row r="1307" spans="1:6">
      <c r="A1307" s="57"/>
      <c r="B1307" s="108" t="s">
        <v>404</v>
      </c>
      <c r="C1307" s="108" t="s">
        <v>508</v>
      </c>
      <c r="D1307" s="108" t="s">
        <v>1763</v>
      </c>
      <c r="E1307" s="180">
        <v>2127.7399999999998</v>
      </c>
      <c r="F1307" s="57"/>
    </row>
    <row r="1308" spans="1:6">
      <c r="A1308" s="57"/>
      <c r="B1308" s="108" t="s">
        <v>504</v>
      </c>
      <c r="C1308" s="108" t="s">
        <v>520</v>
      </c>
      <c r="D1308" s="108" t="s">
        <v>1764</v>
      </c>
      <c r="E1308" s="180">
        <v>4370.9399999999996</v>
      </c>
      <c r="F1308" s="57"/>
    </row>
    <row r="1309" spans="1:6">
      <c r="A1309" s="57"/>
      <c r="B1309" s="108" t="s">
        <v>507</v>
      </c>
      <c r="C1309" s="108" t="s">
        <v>530</v>
      </c>
      <c r="D1309" s="108" t="s">
        <v>1745</v>
      </c>
      <c r="E1309" s="180">
        <v>9200.48</v>
      </c>
      <c r="F1309" s="57"/>
    </row>
    <row r="1310" spans="1:6">
      <c r="A1310" s="57"/>
      <c r="B1310" s="108" t="s">
        <v>526</v>
      </c>
      <c r="C1310" s="108" t="s">
        <v>537</v>
      </c>
      <c r="D1310" s="108" t="s">
        <v>1765</v>
      </c>
      <c r="E1310" s="180">
        <v>2982.89</v>
      </c>
      <c r="F1310" s="57"/>
    </row>
    <row r="1311" spans="1:6">
      <c r="A1311" s="57"/>
      <c r="B1311" s="108" t="s">
        <v>510</v>
      </c>
      <c r="C1311" s="108" t="s">
        <v>520</v>
      </c>
      <c r="D1311" s="108" t="s">
        <v>1766</v>
      </c>
      <c r="E1311" s="180">
        <v>8896.92</v>
      </c>
      <c r="F1311" s="57"/>
    </row>
    <row r="1312" spans="1:6">
      <c r="A1312" s="57"/>
      <c r="B1312" s="108" t="s">
        <v>404</v>
      </c>
      <c r="C1312" s="108" t="s">
        <v>569</v>
      </c>
      <c r="D1312" s="108" t="s">
        <v>1767</v>
      </c>
      <c r="E1312" s="180">
        <v>5328.27</v>
      </c>
      <c r="F1312" s="57"/>
    </row>
    <row r="1313" spans="1:6">
      <c r="A1313" s="57"/>
      <c r="B1313" s="108" t="s">
        <v>500</v>
      </c>
      <c r="C1313" s="108" t="s">
        <v>524</v>
      </c>
      <c r="D1313" s="108" t="s">
        <v>1768</v>
      </c>
      <c r="E1313" s="180">
        <v>6064.43</v>
      </c>
      <c r="F1313" s="57"/>
    </row>
    <row r="1314" spans="1:6">
      <c r="A1314" s="57"/>
      <c r="B1314" s="108" t="s">
        <v>404</v>
      </c>
      <c r="C1314" s="108" t="s">
        <v>535</v>
      </c>
      <c r="D1314" s="108" t="s">
        <v>1769</v>
      </c>
      <c r="E1314" s="180">
        <v>2540.0300000000002</v>
      </c>
      <c r="F1314" s="57"/>
    </row>
    <row r="1315" spans="1:6">
      <c r="A1315" s="57"/>
      <c r="B1315" s="108" t="s">
        <v>510</v>
      </c>
      <c r="C1315" s="108" t="s">
        <v>535</v>
      </c>
      <c r="D1315" s="108" t="s">
        <v>1770</v>
      </c>
      <c r="E1315" s="180">
        <v>7946.18</v>
      </c>
      <c r="F1315" s="57"/>
    </row>
    <row r="1316" spans="1:6">
      <c r="A1316" s="57"/>
      <c r="B1316" s="108" t="s">
        <v>504</v>
      </c>
      <c r="C1316" s="108" t="s">
        <v>498</v>
      </c>
      <c r="D1316" s="108" t="s">
        <v>1771</v>
      </c>
      <c r="E1316" s="180">
        <v>6628.07</v>
      </c>
      <c r="F1316" s="57"/>
    </row>
    <row r="1317" spans="1:6">
      <c r="A1317" s="57"/>
      <c r="B1317" s="108" t="s">
        <v>504</v>
      </c>
      <c r="C1317" s="108" t="s">
        <v>569</v>
      </c>
      <c r="D1317" s="108" t="s">
        <v>1772</v>
      </c>
      <c r="E1317" s="180">
        <v>6154.43</v>
      </c>
      <c r="F1317" s="57"/>
    </row>
    <row r="1318" spans="1:6">
      <c r="A1318" s="57"/>
      <c r="B1318" s="108" t="s">
        <v>504</v>
      </c>
      <c r="C1318" s="108" t="s">
        <v>515</v>
      </c>
      <c r="D1318" s="108" t="s">
        <v>1773</v>
      </c>
      <c r="E1318" s="180">
        <v>6269.38</v>
      </c>
      <c r="F1318" s="57"/>
    </row>
    <row r="1319" spans="1:6">
      <c r="A1319" s="57"/>
      <c r="B1319" s="108" t="s">
        <v>500</v>
      </c>
      <c r="C1319" s="108" t="s">
        <v>530</v>
      </c>
      <c r="D1319" s="108" t="s">
        <v>1774</v>
      </c>
      <c r="E1319" s="180">
        <v>9176.4</v>
      </c>
      <c r="F1319" s="57"/>
    </row>
    <row r="1320" spans="1:6">
      <c r="A1320" s="57"/>
      <c r="B1320" s="108" t="s">
        <v>528</v>
      </c>
      <c r="C1320" s="108" t="s">
        <v>501</v>
      </c>
      <c r="D1320" s="108" t="s">
        <v>1775</v>
      </c>
      <c r="E1320" s="180">
        <v>391.48</v>
      </c>
      <c r="F1320" s="57"/>
    </row>
    <row r="1321" spans="1:6">
      <c r="A1321" s="57"/>
      <c r="B1321" s="108" t="s">
        <v>507</v>
      </c>
      <c r="C1321" s="108" t="s">
        <v>501</v>
      </c>
      <c r="D1321" s="108" t="s">
        <v>1776</v>
      </c>
      <c r="E1321" s="180">
        <v>7201.51</v>
      </c>
      <c r="F1321" s="57"/>
    </row>
    <row r="1322" spans="1:6">
      <c r="A1322" s="57"/>
      <c r="B1322" s="108" t="s">
        <v>526</v>
      </c>
      <c r="C1322" s="108" t="s">
        <v>501</v>
      </c>
      <c r="D1322" s="108" t="s">
        <v>1777</v>
      </c>
      <c r="E1322" s="180">
        <v>151.47</v>
      </c>
      <c r="F1322" s="57"/>
    </row>
    <row r="1323" spans="1:6">
      <c r="A1323" s="57"/>
      <c r="B1323" s="108" t="s">
        <v>404</v>
      </c>
      <c r="C1323" s="108" t="s">
        <v>522</v>
      </c>
      <c r="D1323" s="108" t="s">
        <v>1778</v>
      </c>
      <c r="E1323" s="180">
        <v>5168.1099999999997</v>
      </c>
      <c r="F1323" s="57"/>
    </row>
    <row r="1324" spans="1:6">
      <c r="A1324" s="57"/>
      <c r="B1324" s="108" t="s">
        <v>507</v>
      </c>
      <c r="C1324" s="108" t="s">
        <v>522</v>
      </c>
      <c r="D1324" s="108" t="s">
        <v>1779</v>
      </c>
      <c r="E1324" s="180">
        <v>4681.97</v>
      </c>
      <c r="F1324" s="57"/>
    </row>
    <row r="1325" spans="1:6">
      <c r="A1325" s="57"/>
      <c r="B1325" s="108" t="s">
        <v>528</v>
      </c>
      <c r="C1325" s="108" t="s">
        <v>530</v>
      </c>
      <c r="D1325" s="108" t="s">
        <v>1780</v>
      </c>
      <c r="E1325" s="180">
        <v>8082.59</v>
      </c>
      <c r="F1325" s="57"/>
    </row>
    <row r="1326" spans="1:6">
      <c r="A1326" s="57"/>
      <c r="B1326" s="108" t="s">
        <v>526</v>
      </c>
      <c r="C1326" s="108" t="s">
        <v>524</v>
      </c>
      <c r="D1326" s="108" t="s">
        <v>1781</v>
      </c>
      <c r="E1326" s="180">
        <v>7137.18</v>
      </c>
      <c r="F1326" s="57"/>
    </row>
    <row r="1327" spans="1:6">
      <c r="A1327" s="57"/>
      <c r="B1327" s="108" t="s">
        <v>500</v>
      </c>
      <c r="C1327" s="108" t="s">
        <v>511</v>
      </c>
      <c r="D1327" s="108" t="s">
        <v>1782</v>
      </c>
      <c r="E1327" s="180">
        <v>1467.85</v>
      </c>
      <c r="F1327" s="57"/>
    </row>
    <row r="1328" spans="1:6">
      <c r="A1328" s="57"/>
      <c r="B1328" s="108" t="s">
        <v>528</v>
      </c>
      <c r="C1328" s="108" t="s">
        <v>515</v>
      </c>
      <c r="D1328" s="108" t="s">
        <v>1783</v>
      </c>
      <c r="E1328" s="180">
        <v>2048.7199999999998</v>
      </c>
      <c r="F1328" s="57"/>
    </row>
    <row r="1329" spans="1:6">
      <c r="A1329" s="57"/>
      <c r="B1329" s="108" t="s">
        <v>528</v>
      </c>
      <c r="C1329" s="108" t="s">
        <v>501</v>
      </c>
      <c r="D1329" s="108" t="s">
        <v>1784</v>
      </c>
      <c r="E1329" s="180">
        <v>5183.51</v>
      </c>
      <c r="F1329" s="57"/>
    </row>
    <row r="1330" spans="1:6">
      <c r="A1330" s="57"/>
      <c r="B1330" s="108" t="s">
        <v>404</v>
      </c>
      <c r="C1330" s="108" t="s">
        <v>508</v>
      </c>
      <c r="D1330" s="108" t="s">
        <v>1785</v>
      </c>
      <c r="E1330" s="180">
        <v>6319.87</v>
      </c>
      <c r="F1330" s="57"/>
    </row>
    <row r="1331" spans="1:6">
      <c r="A1331" s="57"/>
      <c r="B1331" s="108" t="s">
        <v>510</v>
      </c>
      <c r="C1331" s="108" t="s">
        <v>505</v>
      </c>
      <c r="D1331" s="108" t="s">
        <v>1786</v>
      </c>
      <c r="E1331" s="180">
        <v>5168.0600000000004</v>
      </c>
      <c r="F1331" s="57"/>
    </row>
    <row r="1332" spans="1:6">
      <c r="A1332" s="57"/>
      <c r="B1332" s="108" t="s">
        <v>404</v>
      </c>
      <c r="C1332" s="108" t="s">
        <v>535</v>
      </c>
      <c r="D1332" s="108" t="s">
        <v>1787</v>
      </c>
      <c r="E1332" s="180">
        <v>8468.34</v>
      </c>
      <c r="F1332" s="57"/>
    </row>
    <row r="1333" spans="1:6">
      <c r="A1333" s="57"/>
      <c r="B1333" s="108" t="s">
        <v>510</v>
      </c>
      <c r="C1333" s="108" t="s">
        <v>508</v>
      </c>
      <c r="D1333" s="108" t="s">
        <v>1788</v>
      </c>
      <c r="E1333" s="180">
        <v>4507.9399999999996</v>
      </c>
      <c r="F1333" s="57"/>
    </row>
    <row r="1334" spans="1:6">
      <c r="A1334" s="57"/>
      <c r="B1334" s="108" t="s">
        <v>500</v>
      </c>
      <c r="C1334" s="108" t="s">
        <v>569</v>
      </c>
      <c r="D1334" s="108" t="s">
        <v>1789</v>
      </c>
      <c r="E1334" s="180">
        <v>8288.67</v>
      </c>
      <c r="F1334" s="57"/>
    </row>
    <row r="1335" spans="1:6">
      <c r="A1335" s="57"/>
      <c r="B1335" s="108" t="s">
        <v>507</v>
      </c>
      <c r="C1335" s="108" t="s">
        <v>530</v>
      </c>
      <c r="D1335" s="108" t="s">
        <v>1790</v>
      </c>
      <c r="E1335" s="180">
        <v>3857.47</v>
      </c>
      <c r="F1335" s="57"/>
    </row>
    <row r="1336" spans="1:6">
      <c r="A1336" s="57"/>
      <c r="B1336" s="108" t="s">
        <v>404</v>
      </c>
      <c r="C1336" s="108" t="s">
        <v>520</v>
      </c>
      <c r="D1336" s="108" t="s">
        <v>1791</v>
      </c>
      <c r="E1336" s="180">
        <v>9042.5499999999993</v>
      </c>
      <c r="F1336" s="57"/>
    </row>
    <row r="1337" spans="1:6">
      <c r="A1337" s="57"/>
      <c r="B1337" s="108" t="s">
        <v>504</v>
      </c>
      <c r="C1337" s="108" t="s">
        <v>524</v>
      </c>
      <c r="D1337" s="108" t="s">
        <v>1792</v>
      </c>
      <c r="E1337" s="180">
        <v>3295.3</v>
      </c>
      <c r="F1337" s="57"/>
    </row>
    <row r="1338" spans="1:6">
      <c r="A1338" s="57"/>
      <c r="B1338" s="108" t="s">
        <v>504</v>
      </c>
      <c r="C1338" s="108" t="s">
        <v>530</v>
      </c>
      <c r="D1338" s="108" t="s">
        <v>1793</v>
      </c>
      <c r="E1338" s="180">
        <v>4274.96</v>
      </c>
      <c r="F1338" s="57"/>
    </row>
    <row r="1339" spans="1:6">
      <c r="A1339" s="57"/>
      <c r="B1339" s="108" t="s">
        <v>500</v>
      </c>
      <c r="C1339" s="108" t="s">
        <v>498</v>
      </c>
      <c r="D1339" s="108" t="s">
        <v>1705</v>
      </c>
      <c r="E1339" s="180">
        <v>4767.62</v>
      </c>
      <c r="F1339" s="57"/>
    </row>
    <row r="1340" spans="1:6">
      <c r="A1340" s="57"/>
      <c r="B1340" s="108" t="s">
        <v>500</v>
      </c>
      <c r="C1340" s="108" t="s">
        <v>508</v>
      </c>
      <c r="D1340" s="108" t="s">
        <v>1794</v>
      </c>
      <c r="E1340" s="180">
        <v>1437.85</v>
      </c>
      <c r="F1340" s="57"/>
    </row>
    <row r="1341" spans="1:6">
      <c r="A1341" s="57"/>
      <c r="B1341" s="108" t="s">
        <v>500</v>
      </c>
      <c r="C1341" s="108" t="s">
        <v>537</v>
      </c>
      <c r="D1341" s="108" t="s">
        <v>658</v>
      </c>
      <c r="E1341" s="180">
        <v>9112.31</v>
      </c>
      <c r="F1341" s="57"/>
    </row>
    <row r="1342" spans="1:6">
      <c r="A1342" s="57"/>
      <c r="B1342" s="108" t="s">
        <v>404</v>
      </c>
      <c r="C1342" s="108" t="s">
        <v>508</v>
      </c>
      <c r="D1342" s="108" t="s">
        <v>1795</v>
      </c>
      <c r="E1342" s="180">
        <v>8695.77</v>
      </c>
      <c r="F1342" s="57"/>
    </row>
    <row r="1343" spans="1:6">
      <c r="A1343" s="57"/>
      <c r="B1343" s="108" t="s">
        <v>504</v>
      </c>
      <c r="C1343" s="108" t="s">
        <v>535</v>
      </c>
      <c r="D1343" s="108" t="s">
        <v>1796</v>
      </c>
      <c r="E1343" s="180">
        <v>4974.55</v>
      </c>
      <c r="F1343" s="57"/>
    </row>
    <row r="1344" spans="1:6">
      <c r="A1344" s="57"/>
      <c r="B1344" s="108" t="s">
        <v>507</v>
      </c>
      <c r="C1344" s="108" t="s">
        <v>511</v>
      </c>
      <c r="D1344" s="108" t="s">
        <v>1216</v>
      </c>
      <c r="E1344" s="180">
        <v>1670.57</v>
      </c>
      <c r="F1344" s="57"/>
    </row>
    <row r="1345" spans="1:6">
      <c r="A1345" s="57"/>
      <c r="B1345" s="108" t="s">
        <v>500</v>
      </c>
      <c r="C1345" s="108" t="s">
        <v>530</v>
      </c>
      <c r="D1345" s="108" t="s">
        <v>1797</v>
      </c>
      <c r="E1345" s="180">
        <v>6606.36</v>
      </c>
      <c r="F1345" s="57"/>
    </row>
    <row r="1346" spans="1:6">
      <c r="A1346" s="57"/>
      <c r="B1346" s="108" t="s">
        <v>500</v>
      </c>
      <c r="C1346" s="108" t="s">
        <v>520</v>
      </c>
      <c r="D1346" s="108" t="s">
        <v>1798</v>
      </c>
      <c r="E1346" s="180">
        <v>7048.09</v>
      </c>
      <c r="F1346" s="57"/>
    </row>
    <row r="1347" spans="1:6">
      <c r="A1347" s="57"/>
      <c r="B1347" s="108" t="s">
        <v>510</v>
      </c>
      <c r="C1347" s="108" t="s">
        <v>511</v>
      </c>
      <c r="D1347" s="108" t="s">
        <v>1799</v>
      </c>
      <c r="E1347" s="180">
        <v>6754.04</v>
      </c>
      <c r="F1347" s="57"/>
    </row>
    <row r="1348" spans="1:6">
      <c r="A1348" s="57"/>
      <c r="B1348" s="108" t="s">
        <v>507</v>
      </c>
      <c r="C1348" s="108" t="s">
        <v>569</v>
      </c>
      <c r="D1348" s="108" t="s">
        <v>1800</v>
      </c>
      <c r="E1348" s="180">
        <v>297.95999999999998</v>
      </c>
      <c r="F1348" s="57"/>
    </row>
    <row r="1349" spans="1:6">
      <c r="A1349" s="57"/>
      <c r="B1349" s="108" t="s">
        <v>504</v>
      </c>
      <c r="C1349" s="108" t="s">
        <v>530</v>
      </c>
      <c r="D1349" s="108" t="s">
        <v>1801</v>
      </c>
      <c r="E1349" s="180">
        <v>9247.4599999999991</v>
      </c>
      <c r="F1349" s="57"/>
    </row>
    <row r="1350" spans="1:6">
      <c r="A1350" s="57"/>
      <c r="B1350" s="108" t="s">
        <v>497</v>
      </c>
      <c r="C1350" s="108" t="s">
        <v>505</v>
      </c>
      <c r="D1350" s="108" t="s">
        <v>1802</v>
      </c>
      <c r="E1350" s="180">
        <v>9321.51</v>
      </c>
      <c r="F1350" s="57"/>
    </row>
    <row r="1351" spans="1:6">
      <c r="A1351" s="57"/>
      <c r="B1351" s="108" t="s">
        <v>510</v>
      </c>
      <c r="C1351" s="108" t="s">
        <v>524</v>
      </c>
      <c r="D1351" s="108" t="s">
        <v>1803</v>
      </c>
      <c r="E1351" s="180">
        <v>2382.1999999999998</v>
      </c>
      <c r="F1351" s="57"/>
    </row>
    <row r="1352" spans="1:6">
      <c r="A1352" s="57"/>
      <c r="B1352" s="108" t="s">
        <v>510</v>
      </c>
      <c r="C1352" s="108" t="s">
        <v>537</v>
      </c>
      <c r="D1352" s="108" t="s">
        <v>1804</v>
      </c>
      <c r="E1352" s="180">
        <v>3721.83</v>
      </c>
      <c r="F1352" s="57"/>
    </row>
    <row r="1353" spans="1:6">
      <c r="A1353" s="57"/>
      <c r="B1353" s="108" t="s">
        <v>497</v>
      </c>
      <c r="C1353" s="108" t="s">
        <v>535</v>
      </c>
      <c r="D1353" s="108" t="s">
        <v>1805</v>
      </c>
      <c r="E1353" s="180">
        <v>4162.28</v>
      </c>
      <c r="F1353" s="57"/>
    </row>
    <row r="1354" spans="1:6">
      <c r="A1354" s="57"/>
      <c r="B1354" s="108" t="s">
        <v>497</v>
      </c>
      <c r="C1354" s="108" t="s">
        <v>530</v>
      </c>
      <c r="D1354" s="108" t="s">
        <v>1806</v>
      </c>
      <c r="E1354" s="180">
        <v>2023.84</v>
      </c>
      <c r="F1354" s="57"/>
    </row>
    <row r="1355" spans="1:6">
      <c r="A1355" s="57"/>
      <c r="B1355" s="108" t="s">
        <v>404</v>
      </c>
      <c r="C1355" s="108" t="s">
        <v>498</v>
      </c>
      <c r="D1355" s="108" t="s">
        <v>1807</v>
      </c>
      <c r="E1355" s="180">
        <v>3760.75</v>
      </c>
      <c r="F1355" s="57"/>
    </row>
    <row r="1356" spans="1:6">
      <c r="A1356" s="57"/>
      <c r="B1356" s="108" t="s">
        <v>504</v>
      </c>
      <c r="C1356" s="108" t="s">
        <v>524</v>
      </c>
      <c r="D1356" s="108" t="s">
        <v>1808</v>
      </c>
      <c r="E1356" s="180">
        <v>7326.77</v>
      </c>
      <c r="F1356" s="57"/>
    </row>
    <row r="1357" spans="1:6">
      <c r="A1357" s="57"/>
      <c r="B1357" s="108" t="s">
        <v>526</v>
      </c>
      <c r="C1357" s="108" t="s">
        <v>535</v>
      </c>
      <c r="D1357" s="108" t="s">
        <v>1809</v>
      </c>
      <c r="E1357" s="180">
        <v>5763.45</v>
      </c>
      <c r="F1357" s="57"/>
    </row>
    <row r="1358" spans="1:6">
      <c r="A1358" s="57"/>
      <c r="B1358" s="108" t="s">
        <v>497</v>
      </c>
      <c r="C1358" s="108" t="s">
        <v>522</v>
      </c>
      <c r="D1358" s="108" t="s">
        <v>1810</v>
      </c>
      <c r="E1358" s="180">
        <v>1857.98</v>
      </c>
      <c r="F1358" s="57"/>
    </row>
    <row r="1359" spans="1:6">
      <c r="A1359" s="57"/>
      <c r="B1359" s="108" t="s">
        <v>507</v>
      </c>
      <c r="C1359" s="108" t="s">
        <v>515</v>
      </c>
      <c r="D1359" s="108" t="s">
        <v>1811</v>
      </c>
      <c r="E1359" s="180">
        <v>2381.46</v>
      </c>
      <c r="F1359" s="57"/>
    </row>
    <row r="1360" spans="1:6">
      <c r="A1360" s="57"/>
      <c r="B1360" s="108" t="s">
        <v>404</v>
      </c>
      <c r="C1360" s="108" t="s">
        <v>520</v>
      </c>
      <c r="D1360" s="108" t="s">
        <v>1812</v>
      </c>
      <c r="E1360" s="180">
        <v>9416.31</v>
      </c>
      <c r="F1360" s="57"/>
    </row>
    <row r="1361" spans="1:6">
      <c r="A1361" s="57"/>
      <c r="B1361" s="108" t="s">
        <v>497</v>
      </c>
      <c r="C1361" s="108" t="s">
        <v>562</v>
      </c>
      <c r="D1361" s="108" t="s">
        <v>1813</v>
      </c>
      <c r="E1361" s="180">
        <v>2293.5500000000002</v>
      </c>
      <c r="F1361" s="57"/>
    </row>
    <row r="1362" spans="1:6">
      <c r="A1362" s="57"/>
      <c r="B1362" s="108" t="s">
        <v>528</v>
      </c>
      <c r="C1362" s="108" t="s">
        <v>537</v>
      </c>
      <c r="D1362" s="108" t="s">
        <v>1814</v>
      </c>
      <c r="E1362" s="180">
        <v>9431.67</v>
      </c>
      <c r="F1362" s="57"/>
    </row>
    <row r="1363" spans="1:6">
      <c r="A1363" s="57"/>
      <c r="B1363" s="108" t="s">
        <v>528</v>
      </c>
      <c r="C1363" s="108" t="s">
        <v>535</v>
      </c>
      <c r="D1363" s="108" t="s">
        <v>1815</v>
      </c>
      <c r="E1363" s="180">
        <v>8189.66</v>
      </c>
      <c r="F1363" s="57"/>
    </row>
    <row r="1364" spans="1:6">
      <c r="A1364" s="57"/>
      <c r="B1364" s="108" t="s">
        <v>500</v>
      </c>
      <c r="C1364" s="108" t="s">
        <v>522</v>
      </c>
      <c r="D1364" s="108" t="s">
        <v>1816</v>
      </c>
      <c r="E1364" s="180">
        <v>8863.9699999999993</v>
      </c>
      <c r="F1364" s="57"/>
    </row>
    <row r="1365" spans="1:6">
      <c r="A1365" s="57"/>
      <c r="B1365" s="108" t="s">
        <v>497</v>
      </c>
      <c r="C1365" s="108" t="s">
        <v>562</v>
      </c>
      <c r="D1365" s="108" t="s">
        <v>1817</v>
      </c>
      <c r="E1365" s="180">
        <v>128.18</v>
      </c>
      <c r="F1365" s="57"/>
    </row>
    <row r="1366" spans="1:6">
      <c r="A1366" s="57"/>
      <c r="B1366" s="108" t="s">
        <v>497</v>
      </c>
      <c r="C1366" s="108" t="s">
        <v>569</v>
      </c>
      <c r="D1366" s="108" t="s">
        <v>1818</v>
      </c>
      <c r="E1366" s="180">
        <v>1082.51</v>
      </c>
      <c r="F1366" s="57"/>
    </row>
    <row r="1367" spans="1:6">
      <c r="A1367" s="57"/>
      <c r="B1367" s="108" t="s">
        <v>526</v>
      </c>
      <c r="C1367" s="108" t="s">
        <v>522</v>
      </c>
      <c r="D1367" s="108" t="s">
        <v>1819</v>
      </c>
      <c r="E1367" s="180">
        <v>2158.33</v>
      </c>
      <c r="F1367" s="57"/>
    </row>
    <row r="1368" spans="1:6">
      <c r="A1368" s="57"/>
      <c r="B1368" s="108" t="s">
        <v>504</v>
      </c>
      <c r="C1368" s="108" t="s">
        <v>520</v>
      </c>
      <c r="D1368" s="108" t="s">
        <v>1820</v>
      </c>
      <c r="E1368" s="180">
        <v>4091.86</v>
      </c>
      <c r="F1368" s="57"/>
    </row>
    <row r="1369" spans="1:6">
      <c r="A1369" s="57"/>
      <c r="B1369" s="108" t="s">
        <v>528</v>
      </c>
      <c r="C1369" s="108" t="s">
        <v>524</v>
      </c>
      <c r="D1369" s="108" t="s">
        <v>1821</v>
      </c>
      <c r="E1369" s="180">
        <v>6486.16</v>
      </c>
      <c r="F1369" s="57"/>
    </row>
    <row r="1370" spans="1:6">
      <c r="A1370" s="57"/>
      <c r="B1370" s="108" t="s">
        <v>497</v>
      </c>
      <c r="C1370" s="108" t="s">
        <v>515</v>
      </c>
      <c r="D1370" s="108" t="s">
        <v>1822</v>
      </c>
      <c r="E1370" s="180">
        <v>8549.8799999999992</v>
      </c>
      <c r="F1370" s="57"/>
    </row>
    <row r="1371" spans="1:6">
      <c r="A1371" s="57"/>
      <c r="B1371" s="108" t="s">
        <v>507</v>
      </c>
      <c r="C1371" s="108" t="s">
        <v>505</v>
      </c>
      <c r="D1371" s="108" t="s">
        <v>1823</v>
      </c>
      <c r="E1371" s="180">
        <v>9632.64</v>
      </c>
      <c r="F1371" s="57"/>
    </row>
    <row r="1372" spans="1:6">
      <c r="A1372" s="57"/>
      <c r="B1372" s="108" t="s">
        <v>528</v>
      </c>
      <c r="C1372" s="108" t="s">
        <v>522</v>
      </c>
      <c r="D1372" s="108" t="s">
        <v>1824</v>
      </c>
      <c r="E1372" s="180">
        <v>3547.87</v>
      </c>
      <c r="F1372" s="57"/>
    </row>
    <row r="1373" spans="1:6">
      <c r="A1373" s="57"/>
      <c r="B1373" s="108" t="s">
        <v>507</v>
      </c>
      <c r="C1373" s="108" t="s">
        <v>537</v>
      </c>
      <c r="D1373" s="108" t="s">
        <v>1825</v>
      </c>
      <c r="E1373" s="180">
        <v>2421.63</v>
      </c>
      <c r="F1373" s="57"/>
    </row>
    <row r="1374" spans="1:6">
      <c r="A1374" s="57"/>
      <c r="B1374" s="108" t="s">
        <v>404</v>
      </c>
      <c r="C1374" s="108" t="s">
        <v>524</v>
      </c>
      <c r="D1374" s="108" t="s">
        <v>1826</v>
      </c>
      <c r="E1374" s="180">
        <v>9438.4500000000007</v>
      </c>
      <c r="F1374" s="57"/>
    </row>
    <row r="1375" spans="1:6">
      <c r="A1375" s="57"/>
      <c r="B1375" s="108" t="s">
        <v>504</v>
      </c>
      <c r="C1375" s="108" t="s">
        <v>501</v>
      </c>
      <c r="D1375" s="108" t="s">
        <v>1827</v>
      </c>
      <c r="E1375" s="180">
        <v>5713.49</v>
      </c>
      <c r="F1375" s="57"/>
    </row>
    <row r="1376" spans="1:6">
      <c r="A1376" s="57"/>
      <c r="B1376" s="108" t="s">
        <v>500</v>
      </c>
      <c r="C1376" s="108" t="s">
        <v>569</v>
      </c>
      <c r="D1376" s="108" t="s">
        <v>1828</v>
      </c>
      <c r="E1376" s="180">
        <v>9916.51</v>
      </c>
      <c r="F1376" s="57"/>
    </row>
    <row r="1377" spans="1:6">
      <c r="A1377" s="57"/>
      <c r="B1377" s="108" t="s">
        <v>528</v>
      </c>
      <c r="C1377" s="108" t="s">
        <v>515</v>
      </c>
      <c r="D1377" s="108" t="s">
        <v>1829</v>
      </c>
      <c r="E1377" s="180">
        <v>6663.18</v>
      </c>
      <c r="F1377" s="57"/>
    </row>
    <row r="1378" spans="1:6">
      <c r="A1378" s="57"/>
      <c r="B1378" s="108" t="s">
        <v>500</v>
      </c>
      <c r="C1378" s="108" t="s">
        <v>537</v>
      </c>
      <c r="D1378" s="108" t="s">
        <v>1830</v>
      </c>
      <c r="E1378" s="180">
        <v>2502.0700000000002</v>
      </c>
      <c r="F1378" s="57"/>
    </row>
    <row r="1379" spans="1:6">
      <c r="A1379" s="57"/>
      <c r="B1379" s="108" t="s">
        <v>510</v>
      </c>
      <c r="C1379" s="108" t="s">
        <v>498</v>
      </c>
      <c r="D1379" s="108" t="s">
        <v>1831</v>
      </c>
      <c r="E1379" s="180">
        <v>7390.39</v>
      </c>
      <c r="F1379" s="57"/>
    </row>
    <row r="1380" spans="1:6">
      <c r="A1380" s="57"/>
      <c r="B1380" s="108" t="s">
        <v>504</v>
      </c>
      <c r="C1380" s="108" t="s">
        <v>520</v>
      </c>
      <c r="D1380" s="108" t="s">
        <v>1832</v>
      </c>
      <c r="E1380" s="180">
        <v>151.30000000000001</v>
      </c>
      <c r="F1380" s="57"/>
    </row>
    <row r="1381" spans="1:6">
      <c r="A1381" s="57"/>
      <c r="B1381" s="108" t="s">
        <v>504</v>
      </c>
      <c r="C1381" s="108" t="s">
        <v>535</v>
      </c>
      <c r="D1381" s="108" t="s">
        <v>1833</v>
      </c>
      <c r="E1381" s="180">
        <v>2266.0100000000002</v>
      </c>
      <c r="F1381" s="57"/>
    </row>
    <row r="1382" spans="1:6">
      <c r="A1382" s="57"/>
      <c r="B1382" s="108" t="s">
        <v>497</v>
      </c>
      <c r="C1382" s="108" t="s">
        <v>501</v>
      </c>
      <c r="D1382" s="108" t="s">
        <v>1834</v>
      </c>
      <c r="E1382" s="180">
        <v>6130.01</v>
      </c>
      <c r="F1382" s="57"/>
    </row>
    <row r="1383" spans="1:6">
      <c r="A1383" s="57"/>
      <c r="B1383" s="108" t="s">
        <v>500</v>
      </c>
      <c r="C1383" s="108" t="s">
        <v>511</v>
      </c>
      <c r="D1383" s="108" t="s">
        <v>1835</v>
      </c>
      <c r="E1383" s="180">
        <v>2962.18</v>
      </c>
      <c r="F1383" s="57"/>
    </row>
    <row r="1384" spans="1:6">
      <c r="A1384" s="57"/>
      <c r="B1384" s="108" t="s">
        <v>504</v>
      </c>
      <c r="C1384" s="108" t="s">
        <v>501</v>
      </c>
      <c r="D1384" s="108" t="s">
        <v>1836</v>
      </c>
      <c r="E1384" s="180">
        <v>3599.03</v>
      </c>
      <c r="F1384" s="57"/>
    </row>
    <row r="1385" spans="1:6">
      <c r="A1385" s="57"/>
      <c r="B1385" s="108" t="s">
        <v>510</v>
      </c>
      <c r="C1385" s="108" t="s">
        <v>524</v>
      </c>
      <c r="D1385" s="108" t="s">
        <v>1837</v>
      </c>
      <c r="E1385" s="180">
        <v>2186.4699999999998</v>
      </c>
      <c r="F1385" s="57"/>
    </row>
    <row r="1386" spans="1:6">
      <c r="A1386" s="57"/>
      <c r="B1386" s="108" t="s">
        <v>504</v>
      </c>
      <c r="C1386" s="108" t="s">
        <v>508</v>
      </c>
      <c r="D1386" s="108" t="s">
        <v>1838</v>
      </c>
      <c r="E1386" s="180">
        <v>8277.75</v>
      </c>
      <c r="F1386" s="57"/>
    </row>
    <row r="1387" spans="1:6">
      <c r="A1387" s="57"/>
      <c r="B1387" s="108" t="s">
        <v>526</v>
      </c>
      <c r="C1387" s="108" t="s">
        <v>508</v>
      </c>
      <c r="D1387" s="108" t="s">
        <v>1839</v>
      </c>
      <c r="E1387" s="180">
        <v>2811.09</v>
      </c>
      <c r="F1387" s="57"/>
    </row>
    <row r="1388" spans="1:6">
      <c r="A1388" s="57"/>
      <c r="B1388" s="108" t="s">
        <v>500</v>
      </c>
      <c r="C1388" s="108" t="s">
        <v>508</v>
      </c>
      <c r="D1388" s="108" t="s">
        <v>1840</v>
      </c>
      <c r="E1388" s="180">
        <v>7793.32</v>
      </c>
      <c r="F1388" s="57"/>
    </row>
    <row r="1389" spans="1:6">
      <c r="A1389" s="57"/>
      <c r="B1389" s="108" t="s">
        <v>504</v>
      </c>
      <c r="C1389" s="108" t="s">
        <v>520</v>
      </c>
      <c r="D1389" s="108" t="s">
        <v>1841</v>
      </c>
      <c r="E1389" s="180">
        <v>2705.12</v>
      </c>
      <c r="F1389" s="57"/>
    </row>
    <row r="1390" spans="1:6">
      <c r="A1390" s="57"/>
      <c r="B1390" s="108" t="s">
        <v>497</v>
      </c>
      <c r="C1390" s="108" t="s">
        <v>498</v>
      </c>
      <c r="D1390" s="108" t="s">
        <v>1842</v>
      </c>
      <c r="E1390" s="180">
        <v>5671.78</v>
      </c>
      <c r="F1390" s="57"/>
    </row>
    <row r="1391" spans="1:6">
      <c r="A1391" s="57"/>
      <c r="B1391" s="108" t="s">
        <v>500</v>
      </c>
      <c r="C1391" s="108" t="s">
        <v>530</v>
      </c>
      <c r="D1391" s="108" t="s">
        <v>1843</v>
      </c>
      <c r="E1391" s="180">
        <v>2048.56</v>
      </c>
      <c r="F1391" s="57"/>
    </row>
    <row r="1392" spans="1:6">
      <c r="A1392" s="57"/>
      <c r="B1392" s="108" t="s">
        <v>510</v>
      </c>
      <c r="C1392" s="108" t="s">
        <v>535</v>
      </c>
      <c r="D1392" s="108" t="s">
        <v>1844</v>
      </c>
      <c r="E1392" s="180">
        <v>6229.28</v>
      </c>
      <c r="F1392" s="57"/>
    </row>
    <row r="1393" spans="1:6">
      <c r="A1393" s="57"/>
      <c r="B1393" s="108" t="s">
        <v>504</v>
      </c>
      <c r="C1393" s="108" t="s">
        <v>535</v>
      </c>
      <c r="D1393" s="108" t="s">
        <v>1845</v>
      </c>
      <c r="E1393" s="180">
        <v>9437.86</v>
      </c>
      <c r="F1393" s="57"/>
    </row>
    <row r="1394" spans="1:6">
      <c r="A1394" s="57"/>
      <c r="B1394" s="108" t="s">
        <v>504</v>
      </c>
      <c r="C1394" s="108" t="s">
        <v>537</v>
      </c>
      <c r="D1394" s="108" t="s">
        <v>1846</v>
      </c>
      <c r="E1394" s="180">
        <v>883.18</v>
      </c>
      <c r="F1394" s="57"/>
    </row>
    <row r="1395" spans="1:6">
      <c r="A1395" s="57"/>
      <c r="B1395" s="108" t="s">
        <v>497</v>
      </c>
      <c r="C1395" s="108" t="s">
        <v>498</v>
      </c>
      <c r="D1395" s="108" t="s">
        <v>1847</v>
      </c>
      <c r="E1395" s="180">
        <v>6759.28</v>
      </c>
      <c r="F1395" s="57"/>
    </row>
    <row r="1396" spans="1:6">
      <c r="A1396" s="57"/>
      <c r="B1396" s="108" t="s">
        <v>500</v>
      </c>
      <c r="C1396" s="108" t="s">
        <v>569</v>
      </c>
      <c r="D1396" s="108" t="s">
        <v>1848</v>
      </c>
      <c r="E1396" s="180">
        <v>1214.26</v>
      </c>
      <c r="F1396" s="57"/>
    </row>
    <row r="1397" spans="1:6">
      <c r="A1397" s="57"/>
      <c r="B1397" s="108" t="s">
        <v>510</v>
      </c>
      <c r="C1397" s="108" t="s">
        <v>498</v>
      </c>
      <c r="D1397" s="108" t="s">
        <v>1849</v>
      </c>
      <c r="E1397" s="180">
        <v>6588.35</v>
      </c>
      <c r="F1397" s="57"/>
    </row>
    <row r="1398" spans="1:6">
      <c r="A1398" s="57"/>
      <c r="B1398" s="108" t="s">
        <v>510</v>
      </c>
      <c r="C1398" s="108" t="s">
        <v>511</v>
      </c>
      <c r="D1398" s="108" t="s">
        <v>1850</v>
      </c>
      <c r="E1398" s="180">
        <v>3251.18</v>
      </c>
      <c r="F1398" s="57"/>
    </row>
    <row r="1399" spans="1:6">
      <c r="A1399" s="57"/>
      <c r="B1399" s="108" t="s">
        <v>504</v>
      </c>
      <c r="C1399" s="108" t="s">
        <v>511</v>
      </c>
      <c r="D1399" s="108" t="s">
        <v>1851</v>
      </c>
      <c r="E1399" s="180">
        <v>8521.74</v>
      </c>
      <c r="F1399" s="57"/>
    </row>
    <row r="1400" spans="1:6">
      <c r="A1400" s="57"/>
      <c r="B1400" s="108" t="s">
        <v>507</v>
      </c>
      <c r="C1400" s="108" t="s">
        <v>505</v>
      </c>
      <c r="D1400" s="108" t="s">
        <v>1852</v>
      </c>
      <c r="E1400" s="180">
        <v>5903.53</v>
      </c>
      <c r="F1400" s="57"/>
    </row>
    <row r="1401" spans="1:6">
      <c r="A1401" s="57"/>
      <c r="B1401" s="108" t="s">
        <v>526</v>
      </c>
      <c r="C1401" s="108" t="s">
        <v>522</v>
      </c>
      <c r="D1401" s="108" t="s">
        <v>1853</v>
      </c>
      <c r="E1401" s="180">
        <v>1151.27</v>
      </c>
      <c r="F1401" s="57"/>
    </row>
    <row r="1402" spans="1:6">
      <c r="A1402" s="57"/>
      <c r="B1402" s="108" t="s">
        <v>528</v>
      </c>
      <c r="C1402" s="108" t="s">
        <v>520</v>
      </c>
      <c r="D1402" s="108" t="s">
        <v>1854</v>
      </c>
      <c r="E1402" s="180">
        <v>6121.49</v>
      </c>
      <c r="F1402" s="57"/>
    </row>
    <row r="1403" spans="1:6">
      <c r="A1403" s="57"/>
      <c r="B1403" s="108" t="s">
        <v>510</v>
      </c>
      <c r="C1403" s="108" t="s">
        <v>537</v>
      </c>
      <c r="D1403" s="108" t="s">
        <v>1855</v>
      </c>
      <c r="E1403" s="180">
        <v>1098.6500000000001</v>
      </c>
      <c r="F1403" s="57"/>
    </row>
    <row r="1404" spans="1:6">
      <c r="A1404" s="57"/>
      <c r="B1404" s="108" t="s">
        <v>504</v>
      </c>
      <c r="C1404" s="108" t="s">
        <v>511</v>
      </c>
      <c r="D1404" s="108" t="s">
        <v>1856</v>
      </c>
      <c r="E1404" s="180">
        <v>7952</v>
      </c>
      <c r="F1404" s="57"/>
    </row>
    <row r="1405" spans="1:6">
      <c r="A1405" s="57"/>
      <c r="B1405" s="108" t="s">
        <v>507</v>
      </c>
      <c r="C1405" s="108" t="s">
        <v>520</v>
      </c>
      <c r="D1405" s="108" t="s">
        <v>947</v>
      </c>
      <c r="E1405" s="180">
        <v>6828.92</v>
      </c>
      <c r="F1405" s="57"/>
    </row>
    <row r="1406" spans="1:6">
      <c r="A1406" s="57"/>
      <c r="B1406" s="108" t="s">
        <v>497</v>
      </c>
      <c r="C1406" s="108" t="s">
        <v>501</v>
      </c>
      <c r="D1406" s="108" t="s">
        <v>1857</v>
      </c>
      <c r="E1406" s="180">
        <v>131.36000000000001</v>
      </c>
      <c r="F1406" s="57"/>
    </row>
    <row r="1407" spans="1:6">
      <c r="A1407" s="57"/>
      <c r="B1407" s="108" t="s">
        <v>497</v>
      </c>
      <c r="C1407" s="108" t="s">
        <v>520</v>
      </c>
      <c r="D1407" s="108" t="s">
        <v>1858</v>
      </c>
      <c r="E1407" s="180">
        <v>6252.96</v>
      </c>
      <c r="F1407" s="57"/>
    </row>
    <row r="1408" spans="1:6">
      <c r="A1408" s="57"/>
      <c r="B1408" s="108" t="s">
        <v>528</v>
      </c>
      <c r="C1408" s="108" t="s">
        <v>535</v>
      </c>
      <c r="D1408" s="108" t="s">
        <v>1859</v>
      </c>
      <c r="E1408" s="180">
        <v>3232.59</v>
      </c>
      <c r="F1408" s="57"/>
    </row>
    <row r="1409" spans="1:6">
      <c r="A1409" s="57"/>
      <c r="B1409" s="108" t="s">
        <v>504</v>
      </c>
      <c r="C1409" s="108" t="s">
        <v>498</v>
      </c>
      <c r="D1409" s="108" t="s">
        <v>1860</v>
      </c>
      <c r="E1409" s="180">
        <v>3326.25</v>
      </c>
      <c r="F1409" s="57"/>
    </row>
    <row r="1410" spans="1:6">
      <c r="A1410" s="57"/>
      <c r="B1410" s="108" t="s">
        <v>528</v>
      </c>
      <c r="C1410" s="108" t="s">
        <v>524</v>
      </c>
      <c r="D1410" s="108" t="s">
        <v>1861</v>
      </c>
      <c r="E1410" s="180">
        <v>1551.03</v>
      </c>
      <c r="F1410" s="57"/>
    </row>
    <row r="1411" spans="1:6">
      <c r="A1411" s="57"/>
      <c r="B1411" s="108" t="s">
        <v>510</v>
      </c>
      <c r="C1411" s="108" t="s">
        <v>530</v>
      </c>
      <c r="D1411" s="108" t="s">
        <v>1862</v>
      </c>
      <c r="E1411" s="180">
        <v>8417.7900000000009</v>
      </c>
      <c r="F1411" s="57"/>
    </row>
    <row r="1412" spans="1:6">
      <c r="A1412" s="57"/>
      <c r="B1412" s="108" t="s">
        <v>500</v>
      </c>
      <c r="C1412" s="108" t="s">
        <v>515</v>
      </c>
      <c r="D1412" s="108" t="s">
        <v>1863</v>
      </c>
      <c r="E1412" s="180">
        <v>4174.17</v>
      </c>
      <c r="F1412" s="57"/>
    </row>
    <row r="1413" spans="1:6">
      <c r="A1413" s="57"/>
      <c r="B1413" s="108" t="s">
        <v>500</v>
      </c>
      <c r="C1413" s="108" t="s">
        <v>537</v>
      </c>
      <c r="D1413" s="108" t="s">
        <v>1864</v>
      </c>
      <c r="E1413" s="180">
        <v>7526.83</v>
      </c>
      <c r="F1413" s="57"/>
    </row>
    <row r="1414" spans="1:6">
      <c r="A1414" s="57"/>
      <c r="B1414" s="108" t="s">
        <v>504</v>
      </c>
      <c r="C1414" s="108" t="s">
        <v>537</v>
      </c>
      <c r="D1414" s="108" t="s">
        <v>1865</v>
      </c>
      <c r="E1414" s="180">
        <v>273.33999999999997</v>
      </c>
      <c r="F1414" s="57"/>
    </row>
    <row r="1415" spans="1:6">
      <c r="A1415" s="57"/>
      <c r="B1415" s="108" t="s">
        <v>526</v>
      </c>
      <c r="C1415" s="108" t="s">
        <v>530</v>
      </c>
      <c r="D1415" s="108" t="s">
        <v>1866</v>
      </c>
      <c r="E1415" s="180">
        <v>5353.67</v>
      </c>
      <c r="F1415" s="57"/>
    </row>
    <row r="1416" spans="1:6">
      <c r="A1416" s="57"/>
      <c r="B1416" s="108" t="s">
        <v>404</v>
      </c>
      <c r="C1416" s="108" t="s">
        <v>505</v>
      </c>
      <c r="D1416" s="108" t="s">
        <v>1867</v>
      </c>
      <c r="E1416" s="180">
        <v>8361.86</v>
      </c>
      <c r="F1416" s="57"/>
    </row>
    <row r="1417" spans="1:6">
      <c r="A1417" s="57"/>
      <c r="B1417" s="108" t="s">
        <v>528</v>
      </c>
      <c r="C1417" s="108" t="s">
        <v>522</v>
      </c>
      <c r="D1417" s="108" t="s">
        <v>1868</v>
      </c>
      <c r="E1417" s="180">
        <v>3754.82</v>
      </c>
      <c r="F1417" s="57"/>
    </row>
    <row r="1418" spans="1:6">
      <c r="A1418" s="57"/>
      <c r="B1418" s="108" t="s">
        <v>526</v>
      </c>
      <c r="C1418" s="108" t="s">
        <v>530</v>
      </c>
      <c r="D1418" s="108" t="s">
        <v>1869</v>
      </c>
      <c r="E1418" s="180">
        <v>3685.18</v>
      </c>
      <c r="F1418" s="57"/>
    </row>
    <row r="1419" spans="1:6">
      <c r="A1419" s="57"/>
      <c r="B1419" s="108" t="s">
        <v>526</v>
      </c>
      <c r="C1419" s="108" t="s">
        <v>515</v>
      </c>
      <c r="D1419" s="108" t="s">
        <v>1870</v>
      </c>
      <c r="E1419" s="180">
        <v>4092.13</v>
      </c>
      <c r="F1419" s="57"/>
    </row>
    <row r="1420" spans="1:6">
      <c r="A1420" s="57"/>
      <c r="B1420" s="108" t="s">
        <v>504</v>
      </c>
      <c r="C1420" s="108" t="s">
        <v>511</v>
      </c>
      <c r="D1420" s="108" t="s">
        <v>1871</v>
      </c>
      <c r="E1420" s="180">
        <v>5368.97</v>
      </c>
      <c r="F1420" s="57"/>
    </row>
    <row r="1421" spans="1:6">
      <c r="A1421" s="57"/>
      <c r="B1421" s="108" t="s">
        <v>500</v>
      </c>
      <c r="C1421" s="108" t="s">
        <v>524</v>
      </c>
      <c r="D1421" s="108" t="s">
        <v>1872</v>
      </c>
      <c r="E1421" s="180">
        <v>232.61</v>
      </c>
      <c r="F1421" s="57"/>
    </row>
    <row r="1422" spans="1:6">
      <c r="A1422" s="57"/>
      <c r="B1422" s="108" t="s">
        <v>497</v>
      </c>
      <c r="C1422" s="108" t="s">
        <v>520</v>
      </c>
      <c r="D1422" s="108" t="s">
        <v>1873</v>
      </c>
      <c r="E1422" s="180">
        <v>1817.57</v>
      </c>
      <c r="F1422" s="57"/>
    </row>
    <row r="1423" spans="1:6">
      <c r="A1423" s="57"/>
      <c r="B1423" s="108" t="s">
        <v>510</v>
      </c>
      <c r="C1423" s="108" t="s">
        <v>530</v>
      </c>
      <c r="D1423" s="108" t="s">
        <v>1874</v>
      </c>
      <c r="E1423" s="180">
        <v>8986.2999999999993</v>
      </c>
      <c r="F1423" s="57"/>
    </row>
    <row r="1424" spans="1:6">
      <c r="A1424" s="57"/>
      <c r="B1424" s="108" t="s">
        <v>404</v>
      </c>
      <c r="C1424" s="108" t="s">
        <v>515</v>
      </c>
      <c r="D1424" s="108" t="s">
        <v>1875</v>
      </c>
      <c r="E1424" s="180">
        <v>1574.66</v>
      </c>
      <c r="F1424" s="57"/>
    </row>
    <row r="1425" spans="1:6">
      <c r="A1425" s="57"/>
      <c r="B1425" s="108" t="s">
        <v>404</v>
      </c>
      <c r="C1425" s="108" t="s">
        <v>505</v>
      </c>
      <c r="D1425" s="108" t="s">
        <v>1876</v>
      </c>
      <c r="E1425" s="180">
        <v>9452.66</v>
      </c>
      <c r="F1425" s="57"/>
    </row>
    <row r="1426" spans="1:6">
      <c r="A1426" s="57"/>
      <c r="B1426" s="108" t="s">
        <v>510</v>
      </c>
      <c r="C1426" s="108" t="s">
        <v>522</v>
      </c>
      <c r="D1426" s="108" t="s">
        <v>1877</v>
      </c>
      <c r="E1426" s="180">
        <v>7086.77</v>
      </c>
      <c r="F1426" s="57"/>
    </row>
    <row r="1427" spans="1:6">
      <c r="A1427" s="57"/>
      <c r="B1427" s="108" t="s">
        <v>497</v>
      </c>
      <c r="C1427" s="108" t="s">
        <v>515</v>
      </c>
      <c r="D1427" s="108" t="s">
        <v>1878</v>
      </c>
      <c r="E1427" s="180">
        <v>8836.83</v>
      </c>
      <c r="F1427" s="57"/>
    </row>
    <row r="1428" spans="1:6">
      <c r="A1428" s="57"/>
      <c r="B1428" s="108" t="s">
        <v>510</v>
      </c>
      <c r="C1428" s="108" t="s">
        <v>524</v>
      </c>
      <c r="D1428" s="108" t="s">
        <v>1879</v>
      </c>
      <c r="E1428" s="180">
        <v>2498.04</v>
      </c>
      <c r="F1428" s="57"/>
    </row>
    <row r="1429" spans="1:6">
      <c r="A1429" s="57"/>
      <c r="B1429" s="108" t="s">
        <v>526</v>
      </c>
      <c r="C1429" s="108" t="s">
        <v>505</v>
      </c>
      <c r="D1429" s="108" t="s">
        <v>1880</v>
      </c>
      <c r="E1429" s="180">
        <v>5094.25</v>
      </c>
      <c r="F1429" s="57"/>
    </row>
    <row r="1430" spans="1:6">
      <c r="A1430" s="57"/>
      <c r="B1430" s="108" t="s">
        <v>507</v>
      </c>
      <c r="C1430" s="108" t="s">
        <v>530</v>
      </c>
      <c r="D1430" s="108" t="s">
        <v>1881</v>
      </c>
      <c r="E1430" s="180">
        <v>6319.77</v>
      </c>
      <c r="F1430" s="57"/>
    </row>
    <row r="1431" spans="1:6">
      <c r="A1431" s="57"/>
      <c r="B1431" s="108" t="s">
        <v>497</v>
      </c>
      <c r="C1431" s="108" t="s">
        <v>505</v>
      </c>
      <c r="D1431" s="108" t="s">
        <v>1882</v>
      </c>
      <c r="E1431" s="180">
        <v>3447.26</v>
      </c>
      <c r="F1431" s="57"/>
    </row>
    <row r="1432" spans="1:6">
      <c r="A1432" s="57"/>
      <c r="B1432" s="108" t="s">
        <v>504</v>
      </c>
      <c r="C1432" s="108" t="s">
        <v>501</v>
      </c>
      <c r="D1432" s="108" t="s">
        <v>1883</v>
      </c>
      <c r="E1432" s="180">
        <v>1594.28</v>
      </c>
      <c r="F1432" s="57"/>
    </row>
    <row r="1433" spans="1:6">
      <c r="A1433" s="57"/>
      <c r="B1433" s="108" t="s">
        <v>507</v>
      </c>
      <c r="C1433" s="108" t="s">
        <v>498</v>
      </c>
      <c r="D1433" s="108" t="s">
        <v>1884</v>
      </c>
      <c r="E1433" s="180">
        <v>2739.98</v>
      </c>
      <c r="F1433" s="57"/>
    </row>
    <row r="1434" spans="1:6">
      <c r="A1434" s="57"/>
      <c r="B1434" s="108" t="s">
        <v>404</v>
      </c>
      <c r="C1434" s="108" t="s">
        <v>498</v>
      </c>
      <c r="D1434" s="108" t="s">
        <v>1885</v>
      </c>
      <c r="E1434" s="180">
        <v>4958.62</v>
      </c>
      <c r="F1434" s="57"/>
    </row>
    <row r="1435" spans="1:6">
      <c r="A1435" s="57"/>
      <c r="B1435" s="108" t="s">
        <v>404</v>
      </c>
      <c r="C1435" s="108" t="s">
        <v>508</v>
      </c>
      <c r="D1435" s="108" t="s">
        <v>1886</v>
      </c>
      <c r="E1435" s="180">
        <v>7784.2</v>
      </c>
      <c r="F1435" s="57"/>
    </row>
    <row r="1436" spans="1:6">
      <c r="A1436" s="57"/>
      <c r="B1436" s="108" t="s">
        <v>504</v>
      </c>
      <c r="C1436" s="108" t="s">
        <v>511</v>
      </c>
      <c r="D1436" s="108" t="s">
        <v>1887</v>
      </c>
      <c r="E1436" s="180">
        <v>980.69</v>
      </c>
      <c r="F1436" s="57"/>
    </row>
    <row r="1437" spans="1:6">
      <c r="A1437" s="57"/>
      <c r="B1437" s="108" t="s">
        <v>528</v>
      </c>
      <c r="C1437" s="108" t="s">
        <v>520</v>
      </c>
      <c r="D1437" s="108" t="s">
        <v>1888</v>
      </c>
      <c r="E1437" s="180">
        <v>772.15</v>
      </c>
      <c r="F1437" s="57"/>
    </row>
    <row r="1438" spans="1:6">
      <c r="A1438" s="57"/>
      <c r="B1438" s="108" t="s">
        <v>526</v>
      </c>
      <c r="C1438" s="108" t="s">
        <v>498</v>
      </c>
      <c r="D1438" s="108" t="s">
        <v>1889</v>
      </c>
      <c r="E1438" s="180">
        <v>2958.19</v>
      </c>
      <c r="F1438" s="57"/>
    </row>
    <row r="1439" spans="1:6">
      <c r="A1439" s="57"/>
      <c r="B1439" s="108" t="s">
        <v>497</v>
      </c>
      <c r="C1439" s="108" t="s">
        <v>511</v>
      </c>
      <c r="D1439" s="108" t="s">
        <v>1890</v>
      </c>
      <c r="E1439" s="180">
        <v>2533.94</v>
      </c>
      <c r="F1439" s="57"/>
    </row>
    <row r="1440" spans="1:6">
      <c r="A1440" s="57"/>
      <c r="B1440" s="108" t="s">
        <v>404</v>
      </c>
      <c r="C1440" s="108" t="s">
        <v>530</v>
      </c>
      <c r="D1440" s="108" t="s">
        <v>1891</v>
      </c>
      <c r="E1440" s="180">
        <v>8228.66</v>
      </c>
      <c r="F1440" s="57"/>
    </row>
    <row r="1441" spans="1:6">
      <c r="A1441" s="57"/>
      <c r="B1441" s="108" t="s">
        <v>528</v>
      </c>
      <c r="C1441" s="108" t="s">
        <v>524</v>
      </c>
      <c r="D1441" s="108" t="s">
        <v>1892</v>
      </c>
      <c r="E1441" s="180">
        <v>7123.64</v>
      </c>
      <c r="F1441" s="57"/>
    </row>
    <row r="1442" spans="1:6">
      <c r="A1442" s="57"/>
      <c r="B1442" s="108" t="s">
        <v>510</v>
      </c>
      <c r="C1442" s="108" t="s">
        <v>511</v>
      </c>
      <c r="D1442" s="108" t="s">
        <v>1893</v>
      </c>
      <c r="E1442" s="180">
        <v>3895.65</v>
      </c>
      <c r="F1442" s="57"/>
    </row>
    <row r="1443" spans="1:6">
      <c r="A1443" s="57"/>
      <c r="B1443" s="108" t="s">
        <v>526</v>
      </c>
      <c r="C1443" s="108" t="s">
        <v>520</v>
      </c>
      <c r="D1443" s="108" t="s">
        <v>1894</v>
      </c>
      <c r="E1443" s="180">
        <v>5483.24</v>
      </c>
      <c r="F1443" s="57"/>
    </row>
    <row r="1444" spans="1:6">
      <c r="A1444" s="57"/>
      <c r="B1444" s="108" t="s">
        <v>404</v>
      </c>
      <c r="C1444" s="108" t="s">
        <v>505</v>
      </c>
      <c r="D1444" s="108" t="s">
        <v>1895</v>
      </c>
      <c r="E1444" s="180">
        <v>7064.5</v>
      </c>
      <c r="F1444" s="57"/>
    </row>
    <row r="1445" spans="1:6">
      <c r="A1445" s="57"/>
      <c r="B1445" s="108" t="s">
        <v>528</v>
      </c>
      <c r="C1445" s="108" t="s">
        <v>511</v>
      </c>
      <c r="D1445" s="108" t="s">
        <v>1896</v>
      </c>
      <c r="E1445" s="180">
        <v>433.82</v>
      </c>
      <c r="F1445" s="57"/>
    </row>
    <row r="1446" spans="1:6">
      <c r="A1446" s="57"/>
      <c r="B1446" s="108" t="s">
        <v>500</v>
      </c>
      <c r="C1446" s="108" t="s">
        <v>535</v>
      </c>
      <c r="D1446" s="108" t="s">
        <v>1897</v>
      </c>
      <c r="E1446" s="180">
        <v>9420.93</v>
      </c>
      <c r="F1446" s="57"/>
    </row>
    <row r="1447" spans="1:6">
      <c r="A1447" s="57"/>
      <c r="B1447" s="108" t="s">
        <v>404</v>
      </c>
      <c r="C1447" s="108" t="s">
        <v>535</v>
      </c>
      <c r="D1447" s="108" t="s">
        <v>1898</v>
      </c>
      <c r="E1447" s="180">
        <v>836.65</v>
      </c>
      <c r="F1447" s="57"/>
    </row>
    <row r="1448" spans="1:6">
      <c r="A1448" s="57"/>
      <c r="B1448" s="108" t="s">
        <v>404</v>
      </c>
      <c r="C1448" s="108" t="s">
        <v>505</v>
      </c>
      <c r="D1448" s="108" t="s">
        <v>1899</v>
      </c>
      <c r="E1448" s="180">
        <v>305.10000000000002</v>
      </c>
      <c r="F1448" s="57"/>
    </row>
    <row r="1449" spans="1:6">
      <c r="A1449" s="57"/>
      <c r="B1449" s="108" t="s">
        <v>510</v>
      </c>
      <c r="C1449" s="108" t="s">
        <v>524</v>
      </c>
      <c r="D1449" s="108" t="s">
        <v>1900</v>
      </c>
      <c r="E1449" s="180">
        <v>2323.9</v>
      </c>
      <c r="F1449" s="57"/>
    </row>
    <row r="1450" spans="1:6">
      <c r="A1450" s="57"/>
      <c r="B1450" s="108" t="s">
        <v>504</v>
      </c>
      <c r="C1450" s="108" t="s">
        <v>562</v>
      </c>
      <c r="D1450" s="108" t="s">
        <v>1901</v>
      </c>
      <c r="E1450" s="180">
        <v>3453.6</v>
      </c>
      <c r="F1450" s="57"/>
    </row>
    <row r="1451" spans="1:6">
      <c r="A1451" s="57"/>
      <c r="B1451" s="108" t="s">
        <v>504</v>
      </c>
      <c r="C1451" s="108" t="s">
        <v>524</v>
      </c>
      <c r="D1451" s="108" t="s">
        <v>1902</v>
      </c>
      <c r="E1451" s="180">
        <v>4092.78</v>
      </c>
      <c r="F1451" s="57"/>
    </row>
    <row r="1452" spans="1:6">
      <c r="A1452" s="57"/>
      <c r="B1452" s="108" t="s">
        <v>507</v>
      </c>
      <c r="C1452" s="108" t="s">
        <v>498</v>
      </c>
      <c r="D1452" s="108" t="s">
        <v>1903</v>
      </c>
      <c r="E1452" s="180">
        <v>870.88</v>
      </c>
      <c r="F1452" s="57"/>
    </row>
    <row r="1453" spans="1:6">
      <c r="A1453" s="57"/>
      <c r="B1453" s="108" t="s">
        <v>528</v>
      </c>
      <c r="C1453" s="108" t="s">
        <v>498</v>
      </c>
      <c r="D1453" s="108" t="s">
        <v>1904</v>
      </c>
      <c r="E1453" s="180">
        <v>1373.27</v>
      </c>
      <c r="F1453" s="57"/>
    </row>
    <row r="1454" spans="1:6">
      <c r="A1454" s="57"/>
      <c r="B1454" s="108" t="s">
        <v>507</v>
      </c>
      <c r="C1454" s="108" t="s">
        <v>562</v>
      </c>
      <c r="D1454" s="108" t="s">
        <v>1905</v>
      </c>
      <c r="E1454" s="180">
        <v>326.88</v>
      </c>
      <c r="F1454" s="57"/>
    </row>
    <row r="1455" spans="1:6">
      <c r="A1455" s="57"/>
      <c r="B1455" s="108" t="s">
        <v>500</v>
      </c>
      <c r="C1455" s="108" t="s">
        <v>535</v>
      </c>
      <c r="D1455" s="108" t="s">
        <v>1906</v>
      </c>
      <c r="E1455" s="180">
        <v>2143.9</v>
      </c>
      <c r="F1455" s="57"/>
    </row>
    <row r="1456" spans="1:6">
      <c r="A1456" s="57"/>
      <c r="B1456" s="108" t="s">
        <v>528</v>
      </c>
      <c r="C1456" s="108" t="s">
        <v>537</v>
      </c>
      <c r="D1456" s="108" t="s">
        <v>840</v>
      </c>
      <c r="E1456" s="180">
        <v>7920.86</v>
      </c>
      <c r="F1456" s="57"/>
    </row>
    <row r="1457" spans="1:6">
      <c r="A1457" s="57"/>
      <c r="B1457" s="108" t="s">
        <v>497</v>
      </c>
      <c r="C1457" s="108" t="s">
        <v>537</v>
      </c>
      <c r="D1457" s="108" t="s">
        <v>673</v>
      </c>
      <c r="E1457" s="180">
        <v>6708.78</v>
      </c>
      <c r="F1457" s="57"/>
    </row>
    <row r="1458" spans="1:6">
      <c r="A1458" s="57"/>
      <c r="B1458" s="108" t="s">
        <v>500</v>
      </c>
      <c r="C1458" s="108" t="s">
        <v>498</v>
      </c>
      <c r="D1458" s="108" t="s">
        <v>1907</v>
      </c>
      <c r="E1458" s="180">
        <v>2375.37</v>
      </c>
      <c r="F1458" s="57"/>
    </row>
    <row r="1459" spans="1:6">
      <c r="A1459" s="57"/>
      <c r="B1459" s="108" t="s">
        <v>404</v>
      </c>
      <c r="C1459" s="108" t="s">
        <v>508</v>
      </c>
      <c r="D1459" s="108" t="s">
        <v>1908</v>
      </c>
      <c r="E1459" s="180">
        <v>2752.03</v>
      </c>
      <c r="F1459" s="57"/>
    </row>
    <row r="1460" spans="1:6">
      <c r="A1460" s="57"/>
      <c r="B1460" s="108" t="s">
        <v>504</v>
      </c>
      <c r="C1460" s="108" t="s">
        <v>515</v>
      </c>
      <c r="D1460" s="108" t="s">
        <v>1909</v>
      </c>
      <c r="E1460" s="180">
        <v>4847.3900000000003</v>
      </c>
      <c r="F1460" s="57"/>
    </row>
    <row r="1461" spans="1:6">
      <c r="A1461" s="57"/>
      <c r="B1461" s="108" t="s">
        <v>404</v>
      </c>
      <c r="C1461" s="108" t="s">
        <v>508</v>
      </c>
      <c r="D1461" s="108" t="s">
        <v>1910</v>
      </c>
      <c r="E1461" s="180">
        <v>291.02999999999997</v>
      </c>
      <c r="F1461" s="57"/>
    </row>
    <row r="1462" spans="1:6">
      <c r="A1462" s="57"/>
      <c r="B1462" s="108" t="s">
        <v>500</v>
      </c>
      <c r="C1462" s="108" t="s">
        <v>515</v>
      </c>
      <c r="D1462" s="108" t="s">
        <v>1911</v>
      </c>
      <c r="E1462" s="180">
        <v>3560.65</v>
      </c>
      <c r="F1462" s="57"/>
    </row>
    <row r="1463" spans="1:6">
      <c r="A1463" s="57"/>
      <c r="B1463" s="108" t="s">
        <v>500</v>
      </c>
      <c r="C1463" s="108" t="s">
        <v>537</v>
      </c>
      <c r="D1463" s="108" t="s">
        <v>1912</v>
      </c>
      <c r="E1463" s="180">
        <v>854.43</v>
      </c>
      <c r="F1463" s="57"/>
    </row>
    <row r="1464" spans="1:6">
      <c r="A1464" s="57"/>
      <c r="B1464" s="108" t="s">
        <v>528</v>
      </c>
      <c r="C1464" s="108" t="s">
        <v>569</v>
      </c>
      <c r="D1464" s="108" t="s">
        <v>1913</v>
      </c>
      <c r="E1464" s="180">
        <v>1503.14</v>
      </c>
      <c r="F1464" s="57"/>
    </row>
    <row r="1465" spans="1:6">
      <c r="A1465" s="57"/>
      <c r="B1465" s="108" t="s">
        <v>500</v>
      </c>
      <c r="C1465" s="108" t="s">
        <v>569</v>
      </c>
      <c r="D1465" s="108" t="s">
        <v>1914</v>
      </c>
      <c r="E1465" s="180">
        <v>6541.82</v>
      </c>
      <c r="F1465" s="57"/>
    </row>
    <row r="1466" spans="1:6">
      <c r="A1466" s="57"/>
      <c r="B1466" s="108" t="s">
        <v>507</v>
      </c>
      <c r="C1466" s="108" t="s">
        <v>562</v>
      </c>
      <c r="D1466" s="108" t="s">
        <v>1915</v>
      </c>
      <c r="E1466" s="180">
        <v>6789.4</v>
      </c>
      <c r="F1466" s="57"/>
    </row>
    <row r="1467" spans="1:6">
      <c r="A1467" s="57"/>
      <c r="B1467" s="108" t="s">
        <v>528</v>
      </c>
      <c r="C1467" s="108" t="s">
        <v>569</v>
      </c>
      <c r="D1467" s="108" t="s">
        <v>1916</v>
      </c>
      <c r="E1467" s="180">
        <v>6865.11</v>
      </c>
      <c r="F1467" s="57"/>
    </row>
    <row r="1468" spans="1:6">
      <c r="A1468" s="57"/>
      <c r="B1468" s="108" t="s">
        <v>504</v>
      </c>
      <c r="C1468" s="108" t="s">
        <v>524</v>
      </c>
      <c r="D1468" s="108" t="s">
        <v>1917</v>
      </c>
      <c r="E1468" s="180">
        <v>208.48</v>
      </c>
      <c r="F1468" s="57"/>
    </row>
    <row r="1469" spans="1:6">
      <c r="A1469" s="57"/>
      <c r="B1469" s="108" t="s">
        <v>404</v>
      </c>
      <c r="C1469" s="108" t="s">
        <v>498</v>
      </c>
      <c r="D1469" s="108" t="s">
        <v>1918</v>
      </c>
      <c r="E1469" s="180">
        <v>7346.45</v>
      </c>
      <c r="F1469" s="57"/>
    </row>
    <row r="1470" spans="1:6">
      <c r="A1470" s="57"/>
      <c r="B1470" s="108" t="s">
        <v>526</v>
      </c>
      <c r="C1470" s="108" t="s">
        <v>501</v>
      </c>
      <c r="D1470" s="108" t="s">
        <v>1919</v>
      </c>
      <c r="E1470" s="180">
        <v>46.69</v>
      </c>
      <c r="F1470" s="57"/>
    </row>
    <row r="1471" spans="1:6">
      <c r="A1471" s="57"/>
      <c r="B1471" s="108" t="s">
        <v>504</v>
      </c>
      <c r="C1471" s="108" t="s">
        <v>537</v>
      </c>
      <c r="D1471" s="108" t="s">
        <v>1690</v>
      </c>
      <c r="E1471" s="180">
        <v>3411.07</v>
      </c>
      <c r="F1471" s="57"/>
    </row>
    <row r="1472" spans="1:6">
      <c r="A1472" s="57"/>
      <c r="B1472" s="108" t="s">
        <v>528</v>
      </c>
      <c r="C1472" s="108" t="s">
        <v>508</v>
      </c>
      <c r="D1472" s="108" t="s">
        <v>1920</v>
      </c>
      <c r="E1472" s="180">
        <v>4854.34</v>
      </c>
      <c r="F1472" s="57"/>
    </row>
    <row r="1473" spans="1:6">
      <c r="A1473" s="57"/>
      <c r="B1473" s="108" t="s">
        <v>500</v>
      </c>
      <c r="C1473" s="108" t="s">
        <v>537</v>
      </c>
      <c r="D1473" s="108" t="s">
        <v>1921</v>
      </c>
      <c r="E1473" s="180">
        <v>3505.29</v>
      </c>
      <c r="F1473" s="57"/>
    </row>
    <row r="1474" spans="1:6">
      <c r="A1474" s="57"/>
      <c r="B1474" s="108" t="s">
        <v>504</v>
      </c>
      <c r="C1474" s="108" t="s">
        <v>530</v>
      </c>
      <c r="D1474" s="108" t="s">
        <v>1922</v>
      </c>
      <c r="E1474" s="180">
        <v>8109.06</v>
      </c>
      <c r="F1474" s="57"/>
    </row>
    <row r="1475" spans="1:6">
      <c r="A1475" s="57"/>
      <c r="B1475" s="108" t="s">
        <v>526</v>
      </c>
      <c r="C1475" s="108" t="s">
        <v>524</v>
      </c>
      <c r="D1475" s="108" t="s">
        <v>1923</v>
      </c>
      <c r="E1475" s="180">
        <v>7795.22</v>
      </c>
      <c r="F1475" s="57"/>
    </row>
    <row r="1476" spans="1:6">
      <c r="A1476" s="57"/>
      <c r="B1476" s="108" t="s">
        <v>510</v>
      </c>
      <c r="C1476" s="108" t="s">
        <v>505</v>
      </c>
      <c r="D1476" s="108" t="s">
        <v>1924</v>
      </c>
      <c r="E1476" s="180">
        <v>9060.58</v>
      </c>
      <c r="F1476" s="57"/>
    </row>
    <row r="1477" spans="1:6">
      <c r="A1477" s="57"/>
      <c r="B1477" s="108" t="s">
        <v>404</v>
      </c>
      <c r="C1477" s="108" t="s">
        <v>522</v>
      </c>
      <c r="D1477" s="108" t="s">
        <v>1925</v>
      </c>
      <c r="E1477" s="180">
        <v>6058.53</v>
      </c>
      <c r="F1477" s="57"/>
    </row>
    <row r="1478" spans="1:6">
      <c r="A1478" s="57"/>
      <c r="B1478" s="108" t="s">
        <v>504</v>
      </c>
      <c r="C1478" s="108" t="s">
        <v>498</v>
      </c>
      <c r="D1478" s="108" t="s">
        <v>1926</v>
      </c>
      <c r="E1478" s="180">
        <v>6087.24</v>
      </c>
      <c r="F1478" s="57"/>
    </row>
    <row r="1479" spans="1:6">
      <c r="A1479" s="57"/>
      <c r="B1479" s="108" t="s">
        <v>507</v>
      </c>
      <c r="C1479" s="108" t="s">
        <v>515</v>
      </c>
      <c r="D1479" s="108" t="s">
        <v>1927</v>
      </c>
      <c r="E1479" s="180">
        <v>4738.07</v>
      </c>
      <c r="F1479" s="57"/>
    </row>
    <row r="1480" spans="1:6">
      <c r="A1480" s="57"/>
      <c r="B1480" s="108" t="s">
        <v>404</v>
      </c>
      <c r="C1480" s="108" t="s">
        <v>569</v>
      </c>
      <c r="D1480" s="108" t="s">
        <v>1928</v>
      </c>
      <c r="E1480" s="180">
        <v>7988.18</v>
      </c>
      <c r="F1480" s="57"/>
    </row>
    <row r="1481" spans="1:6">
      <c r="A1481" s="57"/>
      <c r="B1481" s="108" t="s">
        <v>404</v>
      </c>
      <c r="C1481" s="108" t="s">
        <v>524</v>
      </c>
      <c r="D1481" s="108" t="s">
        <v>1929</v>
      </c>
      <c r="E1481" s="180">
        <v>9311.16</v>
      </c>
      <c r="F1481" s="57"/>
    </row>
    <row r="1482" spans="1:6">
      <c r="A1482" s="57"/>
      <c r="B1482" s="108" t="s">
        <v>497</v>
      </c>
      <c r="C1482" s="108" t="s">
        <v>501</v>
      </c>
      <c r="D1482" s="108" t="s">
        <v>1930</v>
      </c>
      <c r="E1482" s="180">
        <v>9803.51</v>
      </c>
      <c r="F1482" s="57"/>
    </row>
    <row r="1483" spans="1:6">
      <c r="A1483" s="57"/>
      <c r="B1483" s="108" t="s">
        <v>528</v>
      </c>
      <c r="C1483" s="108" t="s">
        <v>515</v>
      </c>
      <c r="D1483" s="108" t="s">
        <v>1931</v>
      </c>
      <c r="E1483" s="180">
        <v>3422.99</v>
      </c>
      <c r="F1483" s="57"/>
    </row>
    <row r="1484" spans="1:6">
      <c r="A1484" s="57"/>
      <c r="B1484" s="108" t="s">
        <v>504</v>
      </c>
      <c r="C1484" s="108" t="s">
        <v>498</v>
      </c>
      <c r="D1484" s="108" t="s">
        <v>1932</v>
      </c>
      <c r="E1484" s="180">
        <v>8093.82</v>
      </c>
      <c r="F1484" s="57"/>
    </row>
    <row r="1485" spans="1:6">
      <c r="A1485" s="57"/>
      <c r="B1485" s="108" t="s">
        <v>528</v>
      </c>
      <c r="C1485" s="108" t="s">
        <v>515</v>
      </c>
      <c r="D1485" s="108" t="s">
        <v>1933</v>
      </c>
      <c r="E1485" s="180">
        <v>5048.38</v>
      </c>
      <c r="F1485" s="57"/>
    </row>
    <row r="1486" spans="1:6">
      <c r="A1486" s="57"/>
      <c r="B1486" s="108" t="s">
        <v>404</v>
      </c>
      <c r="C1486" s="108" t="s">
        <v>501</v>
      </c>
      <c r="D1486" s="108" t="s">
        <v>1934</v>
      </c>
      <c r="E1486" s="180">
        <v>2526.02</v>
      </c>
      <c r="F1486" s="57"/>
    </row>
    <row r="1487" spans="1:6">
      <c r="A1487" s="57"/>
      <c r="B1487" s="108" t="s">
        <v>497</v>
      </c>
      <c r="C1487" s="108" t="s">
        <v>505</v>
      </c>
      <c r="D1487" s="108" t="s">
        <v>1935</v>
      </c>
      <c r="E1487" s="180">
        <v>8823.2999999999993</v>
      </c>
      <c r="F1487" s="57"/>
    </row>
    <row r="1488" spans="1:6">
      <c r="A1488" s="57"/>
      <c r="B1488" s="108" t="s">
        <v>510</v>
      </c>
      <c r="C1488" s="108" t="s">
        <v>535</v>
      </c>
      <c r="D1488" s="108" t="s">
        <v>1936</v>
      </c>
      <c r="E1488" s="180">
        <v>6033.77</v>
      </c>
      <c r="F1488" s="57"/>
    </row>
    <row r="1489" spans="1:6">
      <c r="A1489" s="57"/>
      <c r="B1489" s="108" t="s">
        <v>507</v>
      </c>
      <c r="C1489" s="108" t="s">
        <v>511</v>
      </c>
      <c r="D1489" s="108" t="s">
        <v>1937</v>
      </c>
      <c r="E1489" s="180">
        <v>3420.52</v>
      </c>
      <c r="F1489" s="57"/>
    </row>
    <row r="1490" spans="1:6">
      <c r="A1490" s="57"/>
      <c r="B1490" s="108" t="s">
        <v>507</v>
      </c>
      <c r="C1490" s="108" t="s">
        <v>522</v>
      </c>
      <c r="D1490" s="108" t="s">
        <v>1938</v>
      </c>
      <c r="E1490" s="180">
        <v>8626.1299999999992</v>
      </c>
      <c r="F1490" s="57"/>
    </row>
    <row r="1491" spans="1:6">
      <c r="A1491" s="57"/>
      <c r="B1491" s="108" t="s">
        <v>504</v>
      </c>
      <c r="C1491" s="108" t="s">
        <v>501</v>
      </c>
      <c r="D1491" s="108" t="s">
        <v>1939</v>
      </c>
      <c r="E1491" s="180">
        <v>2943.58</v>
      </c>
      <c r="F1491" s="57"/>
    </row>
    <row r="1492" spans="1:6">
      <c r="A1492" s="57"/>
      <c r="B1492" s="108" t="s">
        <v>507</v>
      </c>
      <c r="C1492" s="108" t="s">
        <v>530</v>
      </c>
      <c r="D1492" s="108" t="s">
        <v>1940</v>
      </c>
      <c r="E1492" s="180">
        <v>8820.52</v>
      </c>
      <c r="F1492" s="57"/>
    </row>
    <row r="1493" spans="1:6">
      <c r="A1493" s="57"/>
      <c r="B1493" s="108" t="s">
        <v>500</v>
      </c>
      <c r="C1493" s="108" t="s">
        <v>524</v>
      </c>
      <c r="D1493" s="108" t="s">
        <v>1941</v>
      </c>
      <c r="E1493" s="180">
        <v>2080.04</v>
      </c>
      <c r="F1493" s="57"/>
    </row>
    <row r="1494" spans="1:6">
      <c r="A1494" s="57"/>
      <c r="B1494" s="108" t="s">
        <v>500</v>
      </c>
      <c r="C1494" s="108" t="s">
        <v>522</v>
      </c>
      <c r="D1494" s="108" t="s">
        <v>1942</v>
      </c>
      <c r="E1494" s="180">
        <v>1292.25</v>
      </c>
      <c r="F1494" s="57"/>
    </row>
    <row r="1495" spans="1:6">
      <c r="A1495" s="57"/>
      <c r="B1495" s="108" t="s">
        <v>507</v>
      </c>
      <c r="C1495" s="108" t="s">
        <v>498</v>
      </c>
      <c r="D1495" s="108" t="s">
        <v>1943</v>
      </c>
      <c r="E1495" s="180">
        <v>6511.09</v>
      </c>
      <c r="F1495" s="57"/>
    </row>
    <row r="1496" spans="1:6">
      <c r="A1496" s="57"/>
      <c r="B1496" s="108" t="s">
        <v>528</v>
      </c>
      <c r="C1496" s="108" t="s">
        <v>562</v>
      </c>
      <c r="D1496" s="108" t="s">
        <v>1944</v>
      </c>
      <c r="E1496" s="180">
        <v>1589.6</v>
      </c>
      <c r="F1496" s="57"/>
    </row>
    <row r="1497" spans="1:6">
      <c r="A1497" s="57"/>
      <c r="B1497" s="108" t="s">
        <v>504</v>
      </c>
      <c r="C1497" s="108" t="s">
        <v>498</v>
      </c>
      <c r="D1497" s="108" t="s">
        <v>1945</v>
      </c>
      <c r="E1497" s="180">
        <v>1408.78</v>
      </c>
      <c r="F1497" s="57"/>
    </row>
    <row r="1498" spans="1:6">
      <c r="A1498" s="57"/>
      <c r="B1498" s="108" t="s">
        <v>497</v>
      </c>
      <c r="C1498" s="108" t="s">
        <v>535</v>
      </c>
      <c r="D1498" s="108" t="s">
        <v>1946</v>
      </c>
      <c r="E1498" s="180">
        <v>1691.57</v>
      </c>
      <c r="F1498" s="57"/>
    </row>
    <row r="1499" spans="1:6">
      <c r="A1499" s="57"/>
      <c r="B1499" s="108" t="s">
        <v>510</v>
      </c>
      <c r="C1499" s="108" t="s">
        <v>498</v>
      </c>
      <c r="D1499" s="108" t="s">
        <v>1947</v>
      </c>
      <c r="E1499" s="180">
        <v>6842.44</v>
      </c>
      <c r="F1499" s="57"/>
    </row>
    <row r="1500" spans="1:6">
      <c r="A1500" s="57"/>
      <c r="B1500" s="108" t="s">
        <v>504</v>
      </c>
      <c r="C1500" s="108" t="s">
        <v>562</v>
      </c>
      <c r="D1500" s="108" t="s">
        <v>1948</v>
      </c>
      <c r="E1500" s="180">
        <v>8123.38</v>
      </c>
      <c r="F1500" s="57"/>
    </row>
    <row r="1501" spans="1:6">
      <c r="A1501" s="57"/>
      <c r="B1501" s="108" t="s">
        <v>528</v>
      </c>
      <c r="C1501" s="108" t="s">
        <v>535</v>
      </c>
      <c r="D1501" s="108" t="s">
        <v>1949</v>
      </c>
      <c r="E1501" s="180">
        <v>2672.3</v>
      </c>
      <c r="F1501" s="57"/>
    </row>
    <row r="1502" spans="1:6">
      <c r="A1502" s="57"/>
      <c r="B1502" s="108" t="s">
        <v>526</v>
      </c>
      <c r="C1502" s="108" t="s">
        <v>535</v>
      </c>
      <c r="D1502" s="108" t="s">
        <v>1950</v>
      </c>
      <c r="E1502" s="180">
        <v>9363.9500000000007</v>
      </c>
      <c r="F1502" s="57"/>
    </row>
    <row r="1503" spans="1:6">
      <c r="A1503" s="57"/>
      <c r="B1503" s="108" t="s">
        <v>404</v>
      </c>
      <c r="C1503" s="108" t="s">
        <v>530</v>
      </c>
      <c r="D1503" s="108" t="s">
        <v>1951</v>
      </c>
      <c r="E1503" s="180">
        <v>3236.11</v>
      </c>
      <c r="F1503" s="57"/>
    </row>
    <row r="1504" spans="1:6">
      <c r="A1504" s="57"/>
      <c r="B1504" s="108" t="s">
        <v>510</v>
      </c>
      <c r="C1504" s="108" t="s">
        <v>522</v>
      </c>
      <c r="D1504" s="108" t="s">
        <v>1952</v>
      </c>
      <c r="E1504" s="180">
        <v>7783.32</v>
      </c>
      <c r="F1504" s="57"/>
    </row>
    <row r="1505" spans="1:6">
      <c r="A1505" s="57"/>
      <c r="B1505" s="108" t="s">
        <v>404</v>
      </c>
      <c r="C1505" s="108" t="s">
        <v>530</v>
      </c>
      <c r="D1505" s="108" t="s">
        <v>1953</v>
      </c>
      <c r="E1505" s="180">
        <v>2651.35</v>
      </c>
      <c r="F1505" s="57"/>
    </row>
    <row r="1506" spans="1:6">
      <c r="A1506" s="57"/>
      <c r="B1506" s="108" t="s">
        <v>510</v>
      </c>
      <c r="C1506" s="108" t="s">
        <v>520</v>
      </c>
      <c r="D1506" s="108" t="s">
        <v>1954</v>
      </c>
      <c r="E1506" s="180">
        <v>7604.29</v>
      </c>
      <c r="F1506" s="57"/>
    </row>
    <row r="1507" spans="1:6">
      <c r="A1507" s="57"/>
      <c r="B1507" s="108" t="s">
        <v>526</v>
      </c>
      <c r="C1507" s="108" t="s">
        <v>530</v>
      </c>
      <c r="D1507" s="108" t="s">
        <v>1955</v>
      </c>
      <c r="E1507" s="180">
        <v>976.59</v>
      </c>
      <c r="F1507" s="57"/>
    </row>
    <row r="1508" spans="1:6">
      <c r="A1508" s="57"/>
      <c r="B1508" s="108" t="s">
        <v>404</v>
      </c>
      <c r="C1508" s="108" t="s">
        <v>562</v>
      </c>
      <c r="D1508" s="108" t="s">
        <v>1956</v>
      </c>
      <c r="E1508" s="180">
        <v>2193.1799999999998</v>
      </c>
      <c r="F1508" s="57"/>
    </row>
    <row r="1509" spans="1:6">
      <c r="A1509" s="57"/>
      <c r="B1509" s="108" t="s">
        <v>404</v>
      </c>
      <c r="C1509" s="108" t="s">
        <v>522</v>
      </c>
      <c r="D1509" s="108" t="s">
        <v>1957</v>
      </c>
      <c r="E1509" s="180">
        <v>9958.09</v>
      </c>
      <c r="F1509" s="57"/>
    </row>
    <row r="1510" spans="1:6">
      <c r="A1510" s="57"/>
      <c r="B1510" s="108" t="s">
        <v>404</v>
      </c>
      <c r="C1510" s="108" t="s">
        <v>569</v>
      </c>
      <c r="D1510" s="108" t="s">
        <v>1958</v>
      </c>
      <c r="E1510" s="180">
        <v>326</v>
      </c>
      <c r="F1510" s="57"/>
    </row>
    <row r="1511" spans="1:6">
      <c r="A1511" s="57"/>
      <c r="B1511" s="108" t="s">
        <v>404</v>
      </c>
      <c r="C1511" s="108" t="s">
        <v>501</v>
      </c>
      <c r="D1511" s="108" t="s">
        <v>1959</v>
      </c>
      <c r="E1511" s="180">
        <v>7404.6</v>
      </c>
      <c r="F1511" s="57"/>
    </row>
    <row r="1512" spans="1:6">
      <c r="A1512" s="57"/>
      <c r="B1512" s="108" t="s">
        <v>497</v>
      </c>
      <c r="C1512" s="108" t="s">
        <v>562</v>
      </c>
      <c r="D1512" s="108" t="s">
        <v>1960</v>
      </c>
      <c r="E1512" s="180">
        <v>1355.08</v>
      </c>
      <c r="F1512" s="57"/>
    </row>
    <row r="1513" spans="1:6">
      <c r="A1513" s="57"/>
      <c r="B1513" s="108" t="s">
        <v>510</v>
      </c>
      <c r="C1513" s="108" t="s">
        <v>537</v>
      </c>
      <c r="D1513" s="108" t="s">
        <v>1961</v>
      </c>
      <c r="E1513" s="180">
        <v>4319.3900000000003</v>
      </c>
      <c r="F1513" s="57"/>
    </row>
    <row r="1514" spans="1:6">
      <c r="A1514" s="57"/>
      <c r="B1514" s="108" t="s">
        <v>526</v>
      </c>
      <c r="C1514" s="108" t="s">
        <v>535</v>
      </c>
      <c r="D1514" s="108" t="s">
        <v>1962</v>
      </c>
      <c r="E1514" s="180">
        <v>1266.8900000000001</v>
      </c>
      <c r="F1514" s="57"/>
    </row>
    <row r="1515" spans="1:6">
      <c r="A1515" s="57"/>
      <c r="B1515" s="108" t="s">
        <v>510</v>
      </c>
      <c r="C1515" s="108" t="s">
        <v>515</v>
      </c>
      <c r="D1515" s="108" t="s">
        <v>1963</v>
      </c>
      <c r="E1515" s="180">
        <v>3983.64</v>
      </c>
      <c r="F1515" s="57"/>
    </row>
    <row r="1516" spans="1:6">
      <c r="A1516" s="57"/>
      <c r="B1516" s="108" t="s">
        <v>500</v>
      </c>
      <c r="C1516" s="108" t="s">
        <v>535</v>
      </c>
      <c r="D1516" s="108" t="s">
        <v>1964</v>
      </c>
      <c r="E1516" s="180">
        <v>300.69</v>
      </c>
      <c r="F1516" s="57"/>
    </row>
    <row r="1517" spans="1:6">
      <c r="A1517" s="57"/>
      <c r="B1517" s="108" t="s">
        <v>507</v>
      </c>
      <c r="C1517" s="108" t="s">
        <v>505</v>
      </c>
      <c r="D1517" s="108" t="s">
        <v>1965</v>
      </c>
      <c r="E1517" s="180">
        <v>3257.5</v>
      </c>
      <c r="F1517" s="57"/>
    </row>
    <row r="1518" spans="1:6">
      <c r="A1518" s="57"/>
      <c r="B1518" s="108" t="s">
        <v>528</v>
      </c>
      <c r="C1518" s="108" t="s">
        <v>520</v>
      </c>
      <c r="D1518" s="108" t="s">
        <v>1966</v>
      </c>
      <c r="E1518" s="180">
        <v>6335.95</v>
      </c>
      <c r="F1518" s="57"/>
    </row>
    <row r="1519" spans="1:6">
      <c r="A1519" s="57"/>
      <c r="B1519" s="108" t="s">
        <v>500</v>
      </c>
      <c r="C1519" s="108" t="s">
        <v>535</v>
      </c>
      <c r="D1519" s="108" t="s">
        <v>1445</v>
      </c>
      <c r="E1519" s="180">
        <v>7987.33</v>
      </c>
      <c r="F1519" s="57"/>
    </row>
    <row r="1520" spans="1:6">
      <c r="A1520" s="57"/>
      <c r="B1520" s="108" t="s">
        <v>497</v>
      </c>
      <c r="C1520" s="108" t="s">
        <v>537</v>
      </c>
      <c r="D1520" s="108" t="s">
        <v>1967</v>
      </c>
      <c r="E1520" s="180">
        <v>9531.7999999999993</v>
      </c>
      <c r="F1520" s="57"/>
    </row>
    <row r="1521" spans="1:6">
      <c r="A1521" s="57"/>
      <c r="B1521" s="108" t="s">
        <v>404</v>
      </c>
      <c r="C1521" s="108" t="s">
        <v>505</v>
      </c>
      <c r="D1521" s="108" t="s">
        <v>1968</v>
      </c>
      <c r="E1521" s="180">
        <v>6835.37</v>
      </c>
      <c r="F1521" s="57"/>
    </row>
    <row r="1522" spans="1:6">
      <c r="A1522" s="57"/>
      <c r="B1522" s="108" t="s">
        <v>404</v>
      </c>
      <c r="C1522" s="108" t="s">
        <v>537</v>
      </c>
      <c r="D1522" s="108" t="s">
        <v>1969</v>
      </c>
      <c r="E1522" s="180">
        <v>3894.81</v>
      </c>
      <c r="F1522" s="57"/>
    </row>
    <row r="1523" spans="1:6">
      <c r="A1523" s="57"/>
      <c r="B1523" s="108" t="s">
        <v>500</v>
      </c>
      <c r="C1523" s="108" t="s">
        <v>537</v>
      </c>
      <c r="D1523" s="108" t="s">
        <v>1970</v>
      </c>
      <c r="E1523" s="180">
        <v>2553.1</v>
      </c>
      <c r="F1523" s="57"/>
    </row>
    <row r="1524" spans="1:6">
      <c r="A1524" s="57"/>
      <c r="B1524" s="108" t="s">
        <v>504</v>
      </c>
      <c r="C1524" s="108" t="s">
        <v>520</v>
      </c>
      <c r="D1524" s="108" t="s">
        <v>1699</v>
      </c>
      <c r="E1524" s="180">
        <v>234.18</v>
      </c>
      <c r="F1524" s="57"/>
    </row>
    <row r="1525" spans="1:6">
      <c r="A1525" s="57"/>
      <c r="B1525" s="108" t="s">
        <v>507</v>
      </c>
      <c r="C1525" s="108" t="s">
        <v>524</v>
      </c>
      <c r="D1525" s="108" t="s">
        <v>1971</v>
      </c>
      <c r="E1525" s="180">
        <v>906.06</v>
      </c>
      <c r="F1525" s="57"/>
    </row>
    <row r="1526" spans="1:6">
      <c r="A1526" s="57"/>
      <c r="B1526" s="108" t="s">
        <v>497</v>
      </c>
      <c r="C1526" s="108" t="s">
        <v>501</v>
      </c>
      <c r="D1526" s="108" t="s">
        <v>1972</v>
      </c>
      <c r="E1526" s="180">
        <v>9445.16</v>
      </c>
      <c r="F1526" s="57"/>
    </row>
    <row r="1527" spans="1:6">
      <c r="A1527" s="57"/>
      <c r="B1527" s="108" t="s">
        <v>404</v>
      </c>
      <c r="C1527" s="108" t="s">
        <v>520</v>
      </c>
      <c r="D1527" s="108" t="s">
        <v>1973</v>
      </c>
      <c r="E1527" s="180">
        <v>536.80999999999995</v>
      </c>
      <c r="F1527" s="57"/>
    </row>
    <row r="1528" spans="1:6">
      <c r="A1528" s="57"/>
      <c r="B1528" s="108" t="s">
        <v>526</v>
      </c>
      <c r="C1528" s="108" t="s">
        <v>535</v>
      </c>
      <c r="D1528" s="108" t="s">
        <v>1974</v>
      </c>
      <c r="E1528" s="180">
        <v>4682.72</v>
      </c>
      <c r="F1528" s="57"/>
    </row>
    <row r="1529" spans="1:6">
      <c r="A1529" s="57"/>
      <c r="B1529" s="108" t="s">
        <v>404</v>
      </c>
      <c r="C1529" s="108" t="s">
        <v>515</v>
      </c>
      <c r="D1529" s="108" t="s">
        <v>1776</v>
      </c>
      <c r="E1529" s="180">
        <v>8058.32</v>
      </c>
      <c r="F1529" s="57"/>
    </row>
    <row r="1530" spans="1:6">
      <c r="A1530" s="57"/>
      <c r="B1530" s="108" t="s">
        <v>404</v>
      </c>
      <c r="C1530" s="108" t="s">
        <v>508</v>
      </c>
      <c r="D1530" s="108" t="s">
        <v>1270</v>
      </c>
      <c r="E1530" s="180">
        <v>2375.38</v>
      </c>
      <c r="F1530" s="57"/>
    </row>
    <row r="1531" spans="1:6">
      <c r="A1531" s="57"/>
      <c r="B1531" s="108" t="s">
        <v>507</v>
      </c>
      <c r="C1531" s="108" t="s">
        <v>508</v>
      </c>
      <c r="D1531" s="108" t="s">
        <v>1975</v>
      </c>
      <c r="E1531" s="180">
        <v>5391.88</v>
      </c>
      <c r="F1531" s="57"/>
    </row>
    <row r="1532" spans="1:6">
      <c r="A1532" s="57"/>
      <c r="B1532" s="108" t="s">
        <v>510</v>
      </c>
      <c r="C1532" s="108" t="s">
        <v>522</v>
      </c>
      <c r="D1532" s="108" t="s">
        <v>1976</v>
      </c>
      <c r="E1532" s="180">
        <v>638.41999999999996</v>
      </c>
      <c r="F1532" s="57"/>
    </row>
    <row r="1533" spans="1:6">
      <c r="A1533" s="57"/>
      <c r="B1533" s="108" t="s">
        <v>404</v>
      </c>
      <c r="C1533" s="108" t="s">
        <v>537</v>
      </c>
      <c r="D1533" s="108" t="s">
        <v>1977</v>
      </c>
      <c r="E1533" s="180">
        <v>8730.9699999999993</v>
      </c>
      <c r="F1533" s="57"/>
    </row>
    <row r="1534" spans="1:6">
      <c r="A1534" s="57"/>
      <c r="B1534" s="108" t="s">
        <v>500</v>
      </c>
      <c r="C1534" s="108" t="s">
        <v>505</v>
      </c>
      <c r="D1534" s="108" t="s">
        <v>1978</v>
      </c>
      <c r="E1534" s="180">
        <v>4211.87</v>
      </c>
      <c r="F1534" s="57"/>
    </row>
    <row r="1535" spans="1:6">
      <c r="A1535" s="57"/>
      <c r="B1535" s="108" t="s">
        <v>497</v>
      </c>
      <c r="C1535" s="108" t="s">
        <v>524</v>
      </c>
      <c r="D1535" s="108" t="s">
        <v>1979</v>
      </c>
      <c r="E1535" s="180">
        <v>8384.8700000000008</v>
      </c>
      <c r="F1535" s="57"/>
    </row>
    <row r="1536" spans="1:6">
      <c r="A1536" s="57"/>
      <c r="B1536" s="108" t="s">
        <v>510</v>
      </c>
      <c r="C1536" s="108" t="s">
        <v>520</v>
      </c>
      <c r="D1536" s="108" t="s">
        <v>1980</v>
      </c>
      <c r="E1536" s="180">
        <v>5859.41</v>
      </c>
      <c r="F1536" s="57"/>
    </row>
    <row r="1537" spans="1:6">
      <c r="A1537" s="57"/>
      <c r="B1537" s="108" t="s">
        <v>504</v>
      </c>
      <c r="C1537" s="108" t="s">
        <v>562</v>
      </c>
      <c r="D1537" s="108" t="s">
        <v>1981</v>
      </c>
      <c r="E1537" s="180">
        <v>7503.22</v>
      </c>
      <c r="F1537" s="57"/>
    </row>
    <row r="1538" spans="1:6">
      <c r="A1538" s="57"/>
      <c r="B1538" s="108" t="s">
        <v>528</v>
      </c>
      <c r="C1538" s="108" t="s">
        <v>515</v>
      </c>
      <c r="D1538" s="108" t="s">
        <v>1982</v>
      </c>
      <c r="E1538" s="180">
        <v>6842.23</v>
      </c>
      <c r="F1538" s="57"/>
    </row>
    <row r="1539" spans="1:6">
      <c r="A1539" s="57"/>
      <c r="B1539" s="108" t="s">
        <v>497</v>
      </c>
      <c r="C1539" s="108" t="s">
        <v>508</v>
      </c>
      <c r="D1539" s="108" t="s">
        <v>1983</v>
      </c>
      <c r="E1539" s="180">
        <v>4652.87</v>
      </c>
      <c r="F1539" s="57"/>
    </row>
    <row r="1540" spans="1:6">
      <c r="A1540" s="57"/>
      <c r="B1540" s="108" t="s">
        <v>500</v>
      </c>
      <c r="C1540" s="108" t="s">
        <v>508</v>
      </c>
      <c r="D1540" s="108" t="s">
        <v>1984</v>
      </c>
      <c r="E1540" s="180">
        <v>973.95</v>
      </c>
      <c r="F1540" s="57"/>
    </row>
    <row r="1541" spans="1:6">
      <c r="A1541" s="57"/>
      <c r="B1541" s="108" t="s">
        <v>404</v>
      </c>
      <c r="C1541" s="108" t="s">
        <v>524</v>
      </c>
      <c r="D1541" s="108" t="s">
        <v>1985</v>
      </c>
      <c r="E1541" s="180">
        <v>5938.66</v>
      </c>
      <c r="F1541" s="57"/>
    </row>
    <row r="1542" spans="1:6">
      <c r="A1542" s="57"/>
      <c r="B1542" s="108" t="s">
        <v>504</v>
      </c>
      <c r="C1542" s="108" t="s">
        <v>508</v>
      </c>
      <c r="D1542" s="108" t="s">
        <v>1986</v>
      </c>
      <c r="E1542" s="180">
        <v>2775.69</v>
      </c>
      <c r="F1542" s="57"/>
    </row>
    <row r="1543" spans="1:6">
      <c r="A1543" s="57"/>
      <c r="B1543" s="108" t="s">
        <v>507</v>
      </c>
      <c r="C1543" s="108" t="s">
        <v>569</v>
      </c>
      <c r="D1543" s="108" t="s">
        <v>1987</v>
      </c>
      <c r="E1543" s="180">
        <v>9281.35</v>
      </c>
      <c r="F1543" s="57"/>
    </row>
    <row r="1544" spans="1:6">
      <c r="A1544" s="57"/>
      <c r="B1544" s="108" t="s">
        <v>404</v>
      </c>
      <c r="C1544" s="108" t="s">
        <v>508</v>
      </c>
      <c r="D1544" s="108" t="s">
        <v>1988</v>
      </c>
      <c r="E1544" s="180">
        <v>4368.67</v>
      </c>
      <c r="F1544" s="57"/>
    </row>
    <row r="1545" spans="1:6">
      <c r="A1545" s="57"/>
      <c r="B1545" s="108" t="s">
        <v>504</v>
      </c>
      <c r="C1545" s="108" t="s">
        <v>520</v>
      </c>
      <c r="D1545" s="108" t="s">
        <v>1989</v>
      </c>
      <c r="E1545" s="180">
        <v>7047.75</v>
      </c>
      <c r="F1545" s="57"/>
    </row>
    <row r="1546" spans="1:6">
      <c r="A1546" s="57"/>
      <c r="B1546" s="108" t="s">
        <v>500</v>
      </c>
      <c r="C1546" s="108" t="s">
        <v>505</v>
      </c>
      <c r="D1546" s="108" t="s">
        <v>1990</v>
      </c>
      <c r="E1546" s="180">
        <v>511.55</v>
      </c>
      <c r="F1546" s="57"/>
    </row>
    <row r="1547" spans="1:6">
      <c r="A1547" s="57"/>
      <c r="B1547" s="108" t="s">
        <v>500</v>
      </c>
      <c r="C1547" s="108" t="s">
        <v>498</v>
      </c>
      <c r="D1547" s="108" t="s">
        <v>1991</v>
      </c>
      <c r="E1547" s="180">
        <v>4227.46</v>
      </c>
      <c r="F1547" s="57"/>
    </row>
    <row r="1548" spans="1:6">
      <c r="A1548" s="57"/>
      <c r="B1548" s="108" t="s">
        <v>507</v>
      </c>
      <c r="C1548" s="108" t="s">
        <v>505</v>
      </c>
      <c r="D1548" s="108" t="s">
        <v>1016</v>
      </c>
      <c r="E1548" s="180">
        <v>9556.1200000000008</v>
      </c>
      <c r="F1548" s="57"/>
    </row>
    <row r="1549" spans="1:6">
      <c r="A1549" s="57"/>
      <c r="B1549" s="108" t="s">
        <v>507</v>
      </c>
      <c r="C1549" s="108" t="s">
        <v>522</v>
      </c>
      <c r="D1549" s="108" t="s">
        <v>1992</v>
      </c>
      <c r="E1549" s="180">
        <v>9150.64</v>
      </c>
      <c r="F1549" s="57"/>
    </row>
    <row r="1550" spans="1:6">
      <c r="A1550" s="57"/>
      <c r="B1550" s="108" t="s">
        <v>500</v>
      </c>
      <c r="C1550" s="108" t="s">
        <v>515</v>
      </c>
      <c r="D1550" s="108" t="s">
        <v>1993</v>
      </c>
      <c r="E1550" s="180">
        <v>1851.54</v>
      </c>
      <c r="F1550" s="57"/>
    </row>
    <row r="1551" spans="1:6">
      <c r="A1551" s="57"/>
      <c r="B1551" s="108" t="s">
        <v>404</v>
      </c>
      <c r="C1551" s="108" t="s">
        <v>498</v>
      </c>
      <c r="D1551" s="108" t="s">
        <v>1994</v>
      </c>
      <c r="E1551" s="180">
        <v>9511.66</v>
      </c>
      <c r="F1551" s="57"/>
    </row>
    <row r="1552" spans="1:6">
      <c r="A1552" s="57"/>
      <c r="B1552" s="108" t="s">
        <v>500</v>
      </c>
      <c r="C1552" s="108" t="s">
        <v>505</v>
      </c>
      <c r="D1552" s="108" t="s">
        <v>1995</v>
      </c>
      <c r="E1552" s="180">
        <v>4424.1499999999996</v>
      </c>
      <c r="F1552" s="57"/>
    </row>
    <row r="1553" spans="1:6">
      <c r="A1553" s="57"/>
      <c r="B1553" s="108" t="s">
        <v>504</v>
      </c>
      <c r="C1553" s="108" t="s">
        <v>515</v>
      </c>
      <c r="D1553" s="108" t="s">
        <v>1996</v>
      </c>
      <c r="E1553" s="180">
        <v>8280.5400000000009</v>
      </c>
      <c r="F1553" s="57"/>
    </row>
    <row r="1554" spans="1:6">
      <c r="A1554" s="57"/>
      <c r="B1554" s="108" t="s">
        <v>507</v>
      </c>
      <c r="C1554" s="108" t="s">
        <v>511</v>
      </c>
      <c r="D1554" s="108" t="s">
        <v>1997</v>
      </c>
      <c r="E1554" s="180">
        <v>7827.02</v>
      </c>
      <c r="F1554" s="57"/>
    </row>
    <row r="1555" spans="1:6">
      <c r="A1555" s="57"/>
      <c r="B1555" s="108" t="s">
        <v>497</v>
      </c>
      <c r="C1555" s="108" t="s">
        <v>498</v>
      </c>
      <c r="D1555" s="108" t="s">
        <v>1998</v>
      </c>
      <c r="E1555" s="180">
        <v>1818.55</v>
      </c>
      <c r="F1555" s="57"/>
    </row>
    <row r="1556" spans="1:6">
      <c r="A1556" s="57"/>
      <c r="B1556" s="108" t="s">
        <v>500</v>
      </c>
      <c r="C1556" s="108" t="s">
        <v>508</v>
      </c>
      <c r="D1556" s="108" t="s">
        <v>1999</v>
      </c>
      <c r="E1556" s="180">
        <v>2789.98</v>
      </c>
      <c r="F1556" s="57"/>
    </row>
    <row r="1557" spans="1:6">
      <c r="A1557" s="57"/>
      <c r="B1557" s="108" t="s">
        <v>510</v>
      </c>
      <c r="C1557" s="108" t="s">
        <v>569</v>
      </c>
      <c r="D1557" s="108" t="s">
        <v>2000</v>
      </c>
      <c r="E1557" s="180">
        <v>3921.64</v>
      </c>
      <c r="F1557" s="57"/>
    </row>
    <row r="1558" spans="1:6">
      <c r="A1558" s="57"/>
      <c r="B1558" s="108" t="s">
        <v>404</v>
      </c>
      <c r="C1558" s="108" t="s">
        <v>505</v>
      </c>
      <c r="D1558" s="108" t="s">
        <v>2001</v>
      </c>
      <c r="E1558" s="180">
        <v>4682.43</v>
      </c>
      <c r="F1558" s="57"/>
    </row>
    <row r="1559" spans="1:6">
      <c r="A1559" s="57"/>
      <c r="B1559" s="108" t="s">
        <v>404</v>
      </c>
      <c r="C1559" s="108" t="s">
        <v>498</v>
      </c>
      <c r="D1559" s="108" t="s">
        <v>2002</v>
      </c>
      <c r="E1559" s="180">
        <v>7880.54</v>
      </c>
      <c r="F1559" s="57"/>
    </row>
    <row r="1560" spans="1:6">
      <c r="A1560" s="57"/>
      <c r="B1560" s="108" t="s">
        <v>507</v>
      </c>
      <c r="C1560" s="108" t="s">
        <v>530</v>
      </c>
      <c r="D1560" s="108" t="s">
        <v>2003</v>
      </c>
      <c r="E1560" s="180">
        <v>4801.51</v>
      </c>
      <c r="F1560" s="57"/>
    </row>
    <row r="1561" spans="1:6">
      <c r="A1561" s="57"/>
      <c r="B1561" s="108" t="s">
        <v>510</v>
      </c>
      <c r="C1561" s="108" t="s">
        <v>569</v>
      </c>
      <c r="D1561" s="108" t="s">
        <v>2004</v>
      </c>
      <c r="E1561" s="180">
        <v>5404.93</v>
      </c>
      <c r="F1561" s="57"/>
    </row>
    <row r="1562" spans="1:6">
      <c r="A1562" s="57"/>
      <c r="B1562" s="108" t="s">
        <v>404</v>
      </c>
      <c r="C1562" s="108" t="s">
        <v>508</v>
      </c>
      <c r="D1562" s="108" t="s">
        <v>2005</v>
      </c>
      <c r="E1562" s="180">
        <v>8612.7800000000007</v>
      </c>
      <c r="F1562" s="57"/>
    </row>
    <row r="1563" spans="1:6">
      <c r="A1563" s="57"/>
      <c r="B1563" s="108" t="s">
        <v>504</v>
      </c>
      <c r="C1563" s="108" t="s">
        <v>535</v>
      </c>
      <c r="D1563" s="108" t="s">
        <v>2006</v>
      </c>
      <c r="E1563" s="180">
        <v>2273</v>
      </c>
      <c r="F1563" s="57"/>
    </row>
    <row r="1564" spans="1:6">
      <c r="A1564" s="57"/>
      <c r="B1564" s="108" t="s">
        <v>500</v>
      </c>
      <c r="C1564" s="108" t="s">
        <v>520</v>
      </c>
      <c r="D1564" s="108" t="s">
        <v>2007</v>
      </c>
      <c r="E1564" s="180">
        <v>8290.4500000000007</v>
      </c>
      <c r="F1564" s="57"/>
    </row>
    <row r="1565" spans="1:6">
      <c r="A1565" s="57"/>
      <c r="B1565" s="108" t="s">
        <v>507</v>
      </c>
      <c r="C1565" s="108" t="s">
        <v>522</v>
      </c>
      <c r="D1565" s="108" t="s">
        <v>2008</v>
      </c>
      <c r="E1565" s="180">
        <v>5418.71</v>
      </c>
      <c r="F1565" s="57"/>
    </row>
    <row r="1566" spans="1:6">
      <c r="A1566" s="57"/>
      <c r="B1566" s="108" t="s">
        <v>404</v>
      </c>
      <c r="C1566" s="108" t="s">
        <v>522</v>
      </c>
      <c r="D1566" s="108" t="s">
        <v>2009</v>
      </c>
      <c r="E1566" s="180">
        <v>4815.0600000000004</v>
      </c>
      <c r="F1566" s="57"/>
    </row>
    <row r="1567" spans="1:6">
      <c r="A1567" s="57"/>
      <c r="B1567" s="108" t="s">
        <v>504</v>
      </c>
      <c r="C1567" s="108" t="s">
        <v>505</v>
      </c>
      <c r="D1567" s="108" t="s">
        <v>2010</v>
      </c>
      <c r="E1567" s="180">
        <v>1372.74</v>
      </c>
      <c r="F1567" s="57"/>
    </row>
    <row r="1568" spans="1:6">
      <c r="A1568" s="57"/>
      <c r="B1568" s="108" t="s">
        <v>528</v>
      </c>
      <c r="C1568" s="108" t="s">
        <v>501</v>
      </c>
      <c r="D1568" s="108" t="s">
        <v>2011</v>
      </c>
      <c r="E1568" s="180">
        <v>6720.15</v>
      </c>
      <c r="F1568" s="57"/>
    </row>
    <row r="1569" spans="1:6">
      <c r="A1569" s="57"/>
      <c r="B1569" s="108" t="s">
        <v>497</v>
      </c>
      <c r="C1569" s="108" t="s">
        <v>508</v>
      </c>
      <c r="D1569" s="108" t="s">
        <v>591</v>
      </c>
      <c r="E1569" s="180">
        <v>3676.8</v>
      </c>
      <c r="F1569" s="57"/>
    </row>
    <row r="1570" spans="1:6">
      <c r="A1570" s="57"/>
      <c r="B1570" s="108" t="s">
        <v>507</v>
      </c>
      <c r="C1570" s="108" t="s">
        <v>508</v>
      </c>
      <c r="D1570" s="108" t="s">
        <v>2012</v>
      </c>
      <c r="E1570" s="180">
        <v>8804.56</v>
      </c>
      <c r="F1570" s="57"/>
    </row>
    <row r="1571" spans="1:6">
      <c r="A1571" s="57"/>
      <c r="B1571" s="108" t="s">
        <v>500</v>
      </c>
      <c r="C1571" s="108" t="s">
        <v>498</v>
      </c>
      <c r="D1571" s="108" t="s">
        <v>1070</v>
      </c>
      <c r="E1571" s="180">
        <v>327.71</v>
      </c>
      <c r="F1571" s="57"/>
    </row>
    <row r="1572" spans="1:6">
      <c r="A1572" s="57"/>
      <c r="B1572" s="108" t="s">
        <v>500</v>
      </c>
      <c r="C1572" s="108" t="s">
        <v>530</v>
      </c>
      <c r="D1572" s="108" t="s">
        <v>2013</v>
      </c>
      <c r="E1572" s="180">
        <v>9139.17</v>
      </c>
      <c r="F1572" s="57"/>
    </row>
    <row r="1573" spans="1:6">
      <c r="A1573" s="57"/>
      <c r="B1573" s="108" t="s">
        <v>528</v>
      </c>
      <c r="C1573" s="108" t="s">
        <v>520</v>
      </c>
      <c r="D1573" s="108" t="s">
        <v>2014</v>
      </c>
      <c r="E1573" s="180">
        <v>8442.19</v>
      </c>
      <c r="F1573" s="57"/>
    </row>
    <row r="1574" spans="1:6">
      <c r="A1574" s="57"/>
      <c r="B1574" s="108" t="s">
        <v>500</v>
      </c>
      <c r="C1574" s="108" t="s">
        <v>535</v>
      </c>
      <c r="D1574" s="108" t="s">
        <v>2015</v>
      </c>
      <c r="E1574" s="180">
        <v>8291.32</v>
      </c>
      <c r="F1574" s="57"/>
    </row>
    <row r="1575" spans="1:6">
      <c r="A1575" s="57"/>
      <c r="B1575" s="108" t="s">
        <v>500</v>
      </c>
      <c r="C1575" s="108" t="s">
        <v>508</v>
      </c>
      <c r="D1575" s="108" t="s">
        <v>2016</v>
      </c>
      <c r="E1575" s="180">
        <v>7690.35</v>
      </c>
      <c r="F1575" s="57"/>
    </row>
    <row r="1576" spans="1:6">
      <c r="A1576" s="57"/>
      <c r="B1576" s="108" t="s">
        <v>528</v>
      </c>
      <c r="C1576" s="108" t="s">
        <v>515</v>
      </c>
      <c r="D1576" s="108" t="s">
        <v>1174</v>
      </c>
      <c r="E1576" s="180">
        <v>1700.07</v>
      </c>
      <c r="F1576" s="57"/>
    </row>
    <row r="1577" spans="1:6">
      <c r="A1577" s="57"/>
      <c r="B1577" s="108" t="s">
        <v>510</v>
      </c>
      <c r="C1577" s="108" t="s">
        <v>505</v>
      </c>
      <c r="D1577" s="108" t="s">
        <v>2017</v>
      </c>
      <c r="E1577" s="180">
        <v>4391.63</v>
      </c>
      <c r="F1577" s="57"/>
    </row>
    <row r="1578" spans="1:6">
      <c r="A1578" s="57"/>
      <c r="B1578" s="108" t="s">
        <v>528</v>
      </c>
      <c r="C1578" s="108" t="s">
        <v>522</v>
      </c>
      <c r="D1578" s="108" t="s">
        <v>2018</v>
      </c>
      <c r="E1578" s="180">
        <v>5127.72</v>
      </c>
      <c r="F1578" s="57"/>
    </row>
    <row r="1579" spans="1:6">
      <c r="A1579" s="57"/>
      <c r="B1579" s="108" t="s">
        <v>507</v>
      </c>
      <c r="C1579" s="108" t="s">
        <v>522</v>
      </c>
      <c r="D1579" s="108" t="s">
        <v>878</v>
      </c>
      <c r="E1579" s="180">
        <v>2969.45</v>
      </c>
      <c r="F1579" s="57"/>
    </row>
    <row r="1580" spans="1:6">
      <c r="A1580" s="57"/>
      <c r="B1580" s="108" t="s">
        <v>526</v>
      </c>
      <c r="C1580" s="108" t="s">
        <v>535</v>
      </c>
      <c r="D1580" s="108" t="s">
        <v>2019</v>
      </c>
      <c r="E1580" s="180">
        <v>7962.38</v>
      </c>
      <c r="F1580" s="57"/>
    </row>
    <row r="1581" spans="1:6">
      <c r="A1581" s="57"/>
      <c r="B1581" s="108" t="s">
        <v>404</v>
      </c>
      <c r="C1581" s="108" t="s">
        <v>505</v>
      </c>
      <c r="D1581" s="108" t="s">
        <v>2020</v>
      </c>
      <c r="E1581" s="180">
        <v>8122.65</v>
      </c>
      <c r="F1581" s="57"/>
    </row>
    <row r="1582" spans="1:6">
      <c r="A1582" s="57"/>
      <c r="B1582" s="108" t="s">
        <v>526</v>
      </c>
      <c r="C1582" s="108" t="s">
        <v>498</v>
      </c>
      <c r="D1582" s="108" t="s">
        <v>2021</v>
      </c>
      <c r="E1582" s="180">
        <v>3780.49</v>
      </c>
      <c r="F1582" s="57"/>
    </row>
    <row r="1583" spans="1:6">
      <c r="A1583" s="57"/>
      <c r="B1583" s="108" t="s">
        <v>497</v>
      </c>
      <c r="C1583" s="108" t="s">
        <v>562</v>
      </c>
      <c r="D1583" s="108" t="s">
        <v>2022</v>
      </c>
      <c r="E1583" s="180">
        <v>226.29</v>
      </c>
      <c r="F1583" s="57"/>
    </row>
    <row r="1584" spans="1:6">
      <c r="A1584" s="57"/>
      <c r="B1584" s="108" t="s">
        <v>510</v>
      </c>
      <c r="C1584" s="108" t="s">
        <v>569</v>
      </c>
      <c r="D1584" s="108" t="s">
        <v>2023</v>
      </c>
      <c r="E1584" s="180">
        <v>1899.96</v>
      </c>
      <c r="F1584" s="57"/>
    </row>
    <row r="1585" spans="1:6">
      <c r="A1585" s="57"/>
      <c r="B1585" s="108" t="s">
        <v>510</v>
      </c>
      <c r="C1585" s="108" t="s">
        <v>511</v>
      </c>
      <c r="D1585" s="108" t="s">
        <v>1718</v>
      </c>
      <c r="E1585" s="180">
        <v>4623.8599999999997</v>
      </c>
      <c r="F1585" s="57"/>
    </row>
    <row r="1586" spans="1:6">
      <c r="A1586" s="57"/>
      <c r="B1586" s="108" t="s">
        <v>497</v>
      </c>
      <c r="C1586" s="108" t="s">
        <v>511</v>
      </c>
      <c r="D1586" s="108" t="s">
        <v>2024</v>
      </c>
      <c r="E1586" s="180">
        <v>271.06</v>
      </c>
      <c r="F1586" s="57"/>
    </row>
    <row r="1587" spans="1:6">
      <c r="A1587" s="57"/>
      <c r="B1587" s="108" t="s">
        <v>526</v>
      </c>
      <c r="C1587" s="108" t="s">
        <v>522</v>
      </c>
      <c r="D1587" s="108" t="s">
        <v>2025</v>
      </c>
      <c r="E1587" s="180">
        <v>7317.84</v>
      </c>
      <c r="F1587" s="57"/>
    </row>
    <row r="1588" spans="1:6">
      <c r="A1588" s="57"/>
      <c r="B1588" s="108" t="s">
        <v>500</v>
      </c>
      <c r="C1588" s="108" t="s">
        <v>511</v>
      </c>
      <c r="D1588" s="108" t="s">
        <v>2026</v>
      </c>
      <c r="E1588" s="180">
        <v>2795.22</v>
      </c>
      <c r="F1588" s="57"/>
    </row>
    <row r="1589" spans="1:6">
      <c r="A1589" s="57"/>
      <c r="B1589" s="108" t="s">
        <v>507</v>
      </c>
      <c r="C1589" s="108" t="s">
        <v>501</v>
      </c>
      <c r="D1589" s="108" t="s">
        <v>2027</v>
      </c>
      <c r="E1589" s="180">
        <v>3921.21</v>
      </c>
      <c r="F1589" s="57"/>
    </row>
    <row r="1590" spans="1:6">
      <c r="A1590" s="57"/>
      <c r="B1590" s="108" t="s">
        <v>510</v>
      </c>
      <c r="C1590" s="108" t="s">
        <v>569</v>
      </c>
      <c r="D1590" s="108" t="s">
        <v>2028</v>
      </c>
      <c r="E1590" s="180">
        <v>3405.05</v>
      </c>
      <c r="F1590" s="57"/>
    </row>
    <row r="1591" spans="1:6">
      <c r="A1591" s="57"/>
      <c r="B1591" s="108" t="s">
        <v>526</v>
      </c>
      <c r="C1591" s="108" t="s">
        <v>569</v>
      </c>
      <c r="D1591" s="108" t="s">
        <v>2029</v>
      </c>
      <c r="E1591" s="180">
        <v>6129.08</v>
      </c>
      <c r="F1591" s="57"/>
    </row>
    <row r="1592" spans="1:6">
      <c r="A1592" s="57"/>
      <c r="B1592" s="108" t="s">
        <v>528</v>
      </c>
      <c r="C1592" s="108" t="s">
        <v>562</v>
      </c>
      <c r="D1592" s="108" t="s">
        <v>2030</v>
      </c>
      <c r="E1592" s="180">
        <v>340.27</v>
      </c>
      <c r="F1592" s="57"/>
    </row>
    <row r="1593" spans="1:6">
      <c r="A1593" s="57"/>
      <c r="B1593" s="108" t="s">
        <v>528</v>
      </c>
      <c r="C1593" s="108" t="s">
        <v>520</v>
      </c>
      <c r="D1593" s="108" t="s">
        <v>2031</v>
      </c>
      <c r="E1593" s="180">
        <v>6291.89</v>
      </c>
      <c r="F1593" s="57"/>
    </row>
    <row r="1594" spans="1:6">
      <c r="A1594" s="57"/>
      <c r="B1594" s="108" t="s">
        <v>500</v>
      </c>
      <c r="C1594" s="108" t="s">
        <v>535</v>
      </c>
      <c r="D1594" s="108" t="s">
        <v>2032</v>
      </c>
      <c r="E1594" s="180">
        <v>3586.82</v>
      </c>
      <c r="F1594" s="57"/>
    </row>
    <row r="1595" spans="1:6">
      <c r="A1595" s="57"/>
      <c r="B1595" s="108" t="s">
        <v>510</v>
      </c>
      <c r="C1595" s="108" t="s">
        <v>508</v>
      </c>
      <c r="D1595" s="108" t="s">
        <v>2033</v>
      </c>
      <c r="E1595" s="180">
        <v>4847.2</v>
      </c>
      <c r="F1595" s="57"/>
    </row>
    <row r="1596" spans="1:6">
      <c r="A1596" s="57"/>
      <c r="B1596" s="108" t="s">
        <v>510</v>
      </c>
      <c r="C1596" s="108" t="s">
        <v>508</v>
      </c>
      <c r="D1596" s="108" t="s">
        <v>2034</v>
      </c>
      <c r="E1596" s="180">
        <v>5183.91</v>
      </c>
      <c r="F1596" s="57"/>
    </row>
    <row r="1597" spans="1:6">
      <c r="A1597" s="57"/>
      <c r="B1597" s="108" t="s">
        <v>507</v>
      </c>
      <c r="C1597" s="108" t="s">
        <v>522</v>
      </c>
      <c r="D1597" s="108" t="s">
        <v>2035</v>
      </c>
      <c r="E1597" s="180">
        <v>6962.5</v>
      </c>
      <c r="F1597" s="57"/>
    </row>
    <row r="1598" spans="1:6">
      <c r="A1598" s="57"/>
      <c r="B1598" s="108" t="s">
        <v>504</v>
      </c>
      <c r="C1598" s="108" t="s">
        <v>511</v>
      </c>
      <c r="D1598" s="108" t="s">
        <v>2036</v>
      </c>
      <c r="E1598" s="180">
        <v>9929.82</v>
      </c>
      <c r="F1598" s="57"/>
    </row>
    <row r="1599" spans="1:6">
      <c r="A1599" s="57"/>
      <c r="B1599" s="108" t="s">
        <v>404</v>
      </c>
      <c r="C1599" s="108" t="s">
        <v>537</v>
      </c>
      <c r="D1599" s="108" t="s">
        <v>2037</v>
      </c>
      <c r="E1599" s="180">
        <v>4267.4799999999996</v>
      </c>
      <c r="F1599" s="57"/>
    </row>
    <row r="1600" spans="1:6">
      <c r="A1600" s="57"/>
      <c r="B1600" s="108" t="s">
        <v>510</v>
      </c>
      <c r="C1600" s="108" t="s">
        <v>501</v>
      </c>
      <c r="D1600" s="108" t="s">
        <v>2038</v>
      </c>
      <c r="E1600" s="180">
        <v>2930.13</v>
      </c>
      <c r="F1600" s="57"/>
    </row>
    <row r="1601" spans="1:6">
      <c r="A1601" s="57"/>
      <c r="B1601" s="108" t="s">
        <v>526</v>
      </c>
      <c r="C1601" s="108" t="s">
        <v>511</v>
      </c>
      <c r="D1601" s="108" t="s">
        <v>2039</v>
      </c>
      <c r="E1601" s="180">
        <v>6974.7</v>
      </c>
      <c r="F1601" s="57"/>
    </row>
    <row r="1602" spans="1:6">
      <c r="A1602" s="57"/>
      <c r="B1602" s="108" t="s">
        <v>500</v>
      </c>
      <c r="C1602" s="108" t="s">
        <v>524</v>
      </c>
      <c r="D1602" s="108" t="s">
        <v>2040</v>
      </c>
      <c r="E1602" s="180">
        <v>6530.53</v>
      </c>
      <c r="F1602" s="57"/>
    </row>
    <row r="1603" spans="1:6">
      <c r="A1603" s="57"/>
      <c r="B1603" s="108" t="s">
        <v>500</v>
      </c>
      <c r="C1603" s="108" t="s">
        <v>501</v>
      </c>
      <c r="D1603" s="108" t="s">
        <v>2041</v>
      </c>
      <c r="E1603" s="180">
        <v>9428.7900000000009</v>
      </c>
      <c r="F1603" s="57"/>
    </row>
    <row r="1604" spans="1:6">
      <c r="A1604" s="57"/>
      <c r="B1604" s="108" t="s">
        <v>507</v>
      </c>
      <c r="C1604" s="108" t="s">
        <v>530</v>
      </c>
      <c r="D1604" s="108" t="s">
        <v>2042</v>
      </c>
      <c r="E1604" s="180">
        <v>275.58999999999997</v>
      </c>
      <c r="F1604" s="57"/>
    </row>
    <row r="1605" spans="1:6">
      <c r="A1605" s="57"/>
      <c r="B1605" s="108" t="s">
        <v>510</v>
      </c>
      <c r="C1605" s="108" t="s">
        <v>515</v>
      </c>
      <c r="D1605" s="108" t="s">
        <v>2043</v>
      </c>
      <c r="E1605" s="180">
        <v>5896.23</v>
      </c>
      <c r="F1605" s="57"/>
    </row>
    <row r="1606" spans="1:6">
      <c r="A1606" s="57"/>
      <c r="B1606" s="108" t="s">
        <v>507</v>
      </c>
      <c r="C1606" s="108" t="s">
        <v>520</v>
      </c>
      <c r="D1606" s="108" t="s">
        <v>2044</v>
      </c>
      <c r="E1606" s="180">
        <v>4987.04</v>
      </c>
      <c r="F1606" s="57"/>
    </row>
    <row r="1607" spans="1:6">
      <c r="A1607" s="57"/>
      <c r="B1607" s="108" t="s">
        <v>528</v>
      </c>
      <c r="C1607" s="108" t="s">
        <v>524</v>
      </c>
      <c r="D1607" s="108" t="s">
        <v>1624</v>
      </c>
      <c r="E1607" s="180">
        <v>7302.67</v>
      </c>
      <c r="F1607" s="57"/>
    </row>
    <row r="1608" spans="1:6">
      <c r="A1608" s="57"/>
      <c r="B1608" s="108" t="s">
        <v>497</v>
      </c>
      <c r="C1608" s="108" t="s">
        <v>535</v>
      </c>
      <c r="D1608" s="108" t="s">
        <v>2045</v>
      </c>
      <c r="E1608" s="180">
        <v>6154.56</v>
      </c>
      <c r="F1608" s="57"/>
    </row>
    <row r="1609" spans="1:6">
      <c r="A1609" s="57"/>
      <c r="B1609" s="108" t="s">
        <v>526</v>
      </c>
      <c r="C1609" s="108" t="s">
        <v>511</v>
      </c>
      <c r="D1609" s="108" t="s">
        <v>2046</v>
      </c>
      <c r="E1609" s="180">
        <v>8678.15</v>
      </c>
      <c r="F1609" s="57"/>
    </row>
    <row r="1610" spans="1:6">
      <c r="A1610" s="57"/>
      <c r="B1610" s="108" t="s">
        <v>507</v>
      </c>
      <c r="C1610" s="108" t="s">
        <v>562</v>
      </c>
      <c r="D1610" s="108" t="s">
        <v>2047</v>
      </c>
      <c r="E1610" s="180">
        <v>2368.8000000000002</v>
      </c>
      <c r="F1610" s="57"/>
    </row>
    <row r="1611" spans="1:6">
      <c r="A1611" s="57"/>
      <c r="B1611" s="108" t="s">
        <v>500</v>
      </c>
      <c r="C1611" s="108" t="s">
        <v>537</v>
      </c>
      <c r="D1611" s="108" t="s">
        <v>1135</v>
      </c>
      <c r="E1611" s="180">
        <v>5528.41</v>
      </c>
      <c r="F1611" s="57"/>
    </row>
    <row r="1612" spans="1:6">
      <c r="A1612" s="57"/>
      <c r="B1612" s="108" t="s">
        <v>526</v>
      </c>
      <c r="C1612" s="108" t="s">
        <v>501</v>
      </c>
      <c r="D1612" s="108" t="s">
        <v>2048</v>
      </c>
      <c r="E1612" s="180">
        <v>3438.11</v>
      </c>
      <c r="F1612" s="57"/>
    </row>
    <row r="1613" spans="1:6">
      <c r="A1613" s="57"/>
      <c r="B1613" s="108" t="s">
        <v>507</v>
      </c>
      <c r="C1613" s="108" t="s">
        <v>508</v>
      </c>
      <c r="D1613" s="108" t="s">
        <v>2049</v>
      </c>
      <c r="E1613" s="180">
        <v>2089.16</v>
      </c>
      <c r="F1613" s="57"/>
    </row>
    <row r="1614" spans="1:6">
      <c r="A1614" s="57"/>
      <c r="B1614" s="108" t="s">
        <v>510</v>
      </c>
      <c r="C1614" s="108" t="s">
        <v>522</v>
      </c>
      <c r="D1614" s="108" t="s">
        <v>2050</v>
      </c>
      <c r="E1614" s="180">
        <v>4392.71</v>
      </c>
      <c r="F1614" s="57"/>
    </row>
    <row r="1615" spans="1:6">
      <c r="A1615" s="57"/>
      <c r="B1615" s="108" t="s">
        <v>497</v>
      </c>
      <c r="C1615" s="108" t="s">
        <v>511</v>
      </c>
      <c r="D1615" s="108" t="s">
        <v>2051</v>
      </c>
      <c r="E1615" s="180">
        <v>523.52</v>
      </c>
      <c r="F1615" s="57"/>
    </row>
    <row r="1616" spans="1:6">
      <c r="A1616" s="57"/>
      <c r="B1616" s="108" t="s">
        <v>404</v>
      </c>
      <c r="C1616" s="108" t="s">
        <v>569</v>
      </c>
      <c r="D1616" s="108" t="s">
        <v>2052</v>
      </c>
      <c r="E1616" s="180">
        <v>8506.1200000000008</v>
      </c>
      <c r="F1616" s="57"/>
    </row>
    <row r="1617" spans="1:6">
      <c r="A1617" s="57"/>
      <c r="B1617" s="108" t="s">
        <v>497</v>
      </c>
      <c r="C1617" s="108" t="s">
        <v>505</v>
      </c>
      <c r="D1617" s="108" t="s">
        <v>2053</v>
      </c>
      <c r="E1617" s="180">
        <v>6979.25</v>
      </c>
      <c r="F1617" s="57"/>
    </row>
    <row r="1618" spans="1:6">
      <c r="A1618" s="57"/>
      <c r="B1618" s="108" t="s">
        <v>497</v>
      </c>
      <c r="C1618" s="108" t="s">
        <v>501</v>
      </c>
      <c r="D1618" s="108" t="s">
        <v>2054</v>
      </c>
      <c r="E1618" s="180">
        <v>3889.72</v>
      </c>
      <c r="F1618" s="57"/>
    </row>
    <row r="1619" spans="1:6">
      <c r="A1619" s="57"/>
      <c r="B1619" s="108" t="s">
        <v>500</v>
      </c>
      <c r="C1619" s="108" t="s">
        <v>508</v>
      </c>
      <c r="D1619" s="108" t="s">
        <v>2055</v>
      </c>
      <c r="E1619" s="180">
        <v>4949.16</v>
      </c>
      <c r="F1619" s="57"/>
    </row>
    <row r="1620" spans="1:6">
      <c r="A1620" s="57"/>
      <c r="B1620" s="108" t="s">
        <v>528</v>
      </c>
      <c r="C1620" s="108" t="s">
        <v>508</v>
      </c>
      <c r="D1620" s="108" t="s">
        <v>2056</v>
      </c>
      <c r="E1620" s="180">
        <v>3377.53</v>
      </c>
      <c r="F1620" s="57"/>
    </row>
    <row r="1621" spans="1:6">
      <c r="A1621" s="57"/>
      <c r="B1621" s="108" t="s">
        <v>526</v>
      </c>
      <c r="C1621" s="108" t="s">
        <v>508</v>
      </c>
      <c r="D1621" s="108" t="s">
        <v>2057</v>
      </c>
      <c r="E1621" s="180">
        <v>1185.8900000000001</v>
      </c>
      <c r="F1621" s="57"/>
    </row>
    <row r="1622" spans="1:6">
      <c r="A1622" s="57"/>
      <c r="B1622" s="108" t="s">
        <v>528</v>
      </c>
      <c r="C1622" s="108" t="s">
        <v>508</v>
      </c>
      <c r="D1622" s="108" t="s">
        <v>2058</v>
      </c>
      <c r="E1622" s="180">
        <v>7272.17</v>
      </c>
      <c r="F1622" s="57"/>
    </row>
    <row r="1623" spans="1:6">
      <c r="A1623" s="57"/>
      <c r="B1623" s="108" t="s">
        <v>500</v>
      </c>
      <c r="C1623" s="108" t="s">
        <v>520</v>
      </c>
      <c r="D1623" s="108" t="s">
        <v>2059</v>
      </c>
      <c r="E1623" s="180">
        <v>3964.26</v>
      </c>
      <c r="F1623" s="57"/>
    </row>
    <row r="1624" spans="1:6">
      <c r="A1624" s="57"/>
      <c r="B1624" s="108" t="s">
        <v>500</v>
      </c>
      <c r="C1624" s="108" t="s">
        <v>569</v>
      </c>
      <c r="D1624" s="108" t="s">
        <v>2060</v>
      </c>
      <c r="E1624" s="180">
        <v>5330.75</v>
      </c>
      <c r="F1624" s="57"/>
    </row>
    <row r="1625" spans="1:6">
      <c r="A1625" s="57"/>
      <c r="B1625" s="108" t="s">
        <v>504</v>
      </c>
      <c r="C1625" s="108" t="s">
        <v>501</v>
      </c>
      <c r="D1625" s="108" t="s">
        <v>2061</v>
      </c>
      <c r="E1625" s="180">
        <v>5883.42</v>
      </c>
      <c r="F1625" s="57"/>
    </row>
    <row r="1626" spans="1:6">
      <c r="A1626" s="57"/>
      <c r="B1626" s="108" t="s">
        <v>500</v>
      </c>
      <c r="C1626" s="108" t="s">
        <v>505</v>
      </c>
      <c r="D1626" s="108" t="s">
        <v>1848</v>
      </c>
      <c r="E1626" s="180">
        <v>8744.0499999999993</v>
      </c>
      <c r="F1626" s="57"/>
    </row>
    <row r="1627" spans="1:6">
      <c r="A1627" s="57"/>
      <c r="B1627" s="108" t="s">
        <v>528</v>
      </c>
      <c r="C1627" s="108" t="s">
        <v>505</v>
      </c>
      <c r="D1627" s="108" t="s">
        <v>2062</v>
      </c>
      <c r="E1627" s="180">
        <v>749.63</v>
      </c>
      <c r="F1627" s="57"/>
    </row>
    <row r="1628" spans="1:6">
      <c r="A1628" s="57"/>
      <c r="B1628" s="108" t="s">
        <v>526</v>
      </c>
      <c r="C1628" s="108" t="s">
        <v>508</v>
      </c>
      <c r="D1628" s="108" t="s">
        <v>2063</v>
      </c>
      <c r="E1628" s="180">
        <v>4732.21</v>
      </c>
      <c r="F1628" s="57"/>
    </row>
    <row r="1629" spans="1:6">
      <c r="A1629" s="57"/>
      <c r="B1629" s="108" t="s">
        <v>500</v>
      </c>
      <c r="C1629" s="108" t="s">
        <v>535</v>
      </c>
      <c r="D1629" s="108" t="s">
        <v>2064</v>
      </c>
      <c r="E1629" s="180">
        <v>4148.9399999999996</v>
      </c>
      <c r="F1629" s="57"/>
    </row>
    <row r="1630" spans="1:6">
      <c r="A1630" s="57"/>
      <c r="B1630" s="108" t="s">
        <v>510</v>
      </c>
      <c r="C1630" s="108" t="s">
        <v>508</v>
      </c>
      <c r="D1630" s="108" t="s">
        <v>2065</v>
      </c>
      <c r="E1630" s="180">
        <v>443.46</v>
      </c>
      <c r="F1630" s="57"/>
    </row>
    <row r="1631" spans="1:6">
      <c r="A1631" s="57"/>
      <c r="B1631" s="108" t="s">
        <v>507</v>
      </c>
      <c r="C1631" s="108" t="s">
        <v>569</v>
      </c>
      <c r="D1631" s="108" t="s">
        <v>2066</v>
      </c>
      <c r="E1631" s="180">
        <v>394.45</v>
      </c>
      <c r="F1631" s="57"/>
    </row>
    <row r="1632" spans="1:6">
      <c r="A1632" s="57"/>
      <c r="B1632" s="108" t="s">
        <v>528</v>
      </c>
      <c r="C1632" s="108" t="s">
        <v>562</v>
      </c>
      <c r="D1632" s="108" t="s">
        <v>2067</v>
      </c>
      <c r="E1632" s="180">
        <v>1147.3</v>
      </c>
      <c r="F1632" s="57"/>
    </row>
    <row r="1633" spans="1:6">
      <c r="A1633" s="57"/>
      <c r="B1633" s="108" t="s">
        <v>528</v>
      </c>
      <c r="C1633" s="108" t="s">
        <v>508</v>
      </c>
      <c r="D1633" s="108" t="s">
        <v>2068</v>
      </c>
      <c r="E1633" s="180">
        <v>7595.54</v>
      </c>
      <c r="F1633" s="57"/>
    </row>
    <row r="1634" spans="1:6">
      <c r="A1634" s="57"/>
      <c r="B1634" s="108" t="s">
        <v>528</v>
      </c>
      <c r="C1634" s="108" t="s">
        <v>498</v>
      </c>
      <c r="D1634" s="108" t="s">
        <v>2029</v>
      </c>
      <c r="E1634" s="180">
        <v>4764.3999999999996</v>
      </c>
      <c r="F1634" s="57"/>
    </row>
    <row r="1635" spans="1:6">
      <c r="A1635" s="57"/>
      <c r="B1635" s="108" t="s">
        <v>507</v>
      </c>
      <c r="C1635" s="108" t="s">
        <v>498</v>
      </c>
      <c r="D1635" s="108" t="s">
        <v>2069</v>
      </c>
      <c r="E1635" s="180">
        <v>6933.01</v>
      </c>
      <c r="F1635" s="57"/>
    </row>
    <row r="1636" spans="1:6">
      <c r="A1636" s="57"/>
      <c r="B1636" s="108" t="s">
        <v>497</v>
      </c>
      <c r="C1636" s="108" t="s">
        <v>530</v>
      </c>
      <c r="D1636" s="108" t="s">
        <v>2070</v>
      </c>
      <c r="E1636" s="180">
        <v>452.16</v>
      </c>
      <c r="F1636" s="57"/>
    </row>
    <row r="1637" spans="1:6">
      <c r="A1637" s="57"/>
      <c r="B1637" s="108" t="s">
        <v>504</v>
      </c>
      <c r="C1637" s="108" t="s">
        <v>562</v>
      </c>
      <c r="D1637" s="108" t="s">
        <v>2071</v>
      </c>
      <c r="E1637" s="180">
        <v>6227.12</v>
      </c>
      <c r="F1637" s="57"/>
    </row>
    <row r="1638" spans="1:6">
      <c r="A1638" s="57"/>
      <c r="B1638" s="108" t="s">
        <v>510</v>
      </c>
      <c r="C1638" s="108" t="s">
        <v>515</v>
      </c>
      <c r="D1638" s="108" t="s">
        <v>2072</v>
      </c>
      <c r="E1638" s="180">
        <v>6642.97</v>
      </c>
      <c r="F1638" s="57"/>
    </row>
    <row r="1639" spans="1:6">
      <c r="A1639" s="57"/>
      <c r="B1639" s="108" t="s">
        <v>404</v>
      </c>
      <c r="C1639" s="108" t="s">
        <v>562</v>
      </c>
      <c r="D1639" s="108" t="s">
        <v>2073</v>
      </c>
      <c r="E1639" s="180">
        <v>8747.93</v>
      </c>
      <c r="F1639" s="57"/>
    </row>
    <row r="1640" spans="1:6">
      <c r="A1640" s="57"/>
      <c r="B1640" s="108" t="s">
        <v>526</v>
      </c>
      <c r="C1640" s="108" t="s">
        <v>508</v>
      </c>
      <c r="D1640" s="108" t="s">
        <v>2074</v>
      </c>
      <c r="E1640" s="180">
        <v>8402.93</v>
      </c>
      <c r="F1640" s="57"/>
    </row>
    <row r="1641" spans="1:6">
      <c r="A1641" s="57"/>
      <c r="B1641" s="108" t="s">
        <v>510</v>
      </c>
      <c r="C1641" s="108" t="s">
        <v>508</v>
      </c>
      <c r="D1641" s="108" t="s">
        <v>2075</v>
      </c>
      <c r="E1641" s="180">
        <v>8741.77</v>
      </c>
      <c r="F1641" s="57"/>
    </row>
    <row r="1642" spans="1:6">
      <c r="A1642" s="57"/>
      <c r="B1642" s="108" t="s">
        <v>528</v>
      </c>
      <c r="C1642" s="108" t="s">
        <v>508</v>
      </c>
      <c r="D1642" s="108" t="s">
        <v>789</v>
      </c>
      <c r="E1642" s="180">
        <v>872.89</v>
      </c>
      <c r="F1642" s="57"/>
    </row>
    <row r="1643" spans="1:6">
      <c r="A1643" s="57"/>
      <c r="B1643" s="108" t="s">
        <v>510</v>
      </c>
      <c r="C1643" s="108" t="s">
        <v>562</v>
      </c>
      <c r="D1643" s="108" t="s">
        <v>2076</v>
      </c>
      <c r="E1643" s="180">
        <v>7354.31</v>
      </c>
      <c r="F1643" s="57"/>
    </row>
    <row r="1644" spans="1:6">
      <c r="A1644" s="57"/>
      <c r="B1644" s="108" t="s">
        <v>510</v>
      </c>
      <c r="C1644" s="108" t="s">
        <v>515</v>
      </c>
      <c r="D1644" s="108" t="s">
        <v>2077</v>
      </c>
      <c r="E1644" s="180">
        <v>4792.3999999999996</v>
      </c>
      <c r="F1644" s="57"/>
    </row>
    <row r="1645" spans="1:6">
      <c r="A1645" s="57"/>
      <c r="B1645" s="108" t="s">
        <v>507</v>
      </c>
      <c r="C1645" s="108" t="s">
        <v>562</v>
      </c>
      <c r="D1645" s="108" t="s">
        <v>2078</v>
      </c>
      <c r="E1645" s="180">
        <v>533.27</v>
      </c>
      <c r="F1645" s="57"/>
    </row>
    <row r="1646" spans="1:6">
      <c r="A1646" s="57"/>
      <c r="B1646" s="108" t="s">
        <v>497</v>
      </c>
      <c r="C1646" s="108" t="s">
        <v>522</v>
      </c>
      <c r="D1646" s="108" t="s">
        <v>2079</v>
      </c>
      <c r="E1646" s="180">
        <v>7863.35</v>
      </c>
      <c r="F1646" s="57"/>
    </row>
    <row r="1647" spans="1:6">
      <c r="A1647" s="57"/>
      <c r="B1647" s="108" t="s">
        <v>526</v>
      </c>
      <c r="C1647" s="108" t="s">
        <v>537</v>
      </c>
      <c r="D1647" s="108" t="s">
        <v>2080</v>
      </c>
      <c r="E1647" s="180">
        <v>7987.04</v>
      </c>
      <c r="F1647" s="57"/>
    </row>
    <row r="1648" spans="1:6">
      <c r="A1648" s="57"/>
      <c r="B1648" s="108" t="s">
        <v>497</v>
      </c>
      <c r="C1648" s="108" t="s">
        <v>515</v>
      </c>
      <c r="D1648" s="108" t="s">
        <v>2081</v>
      </c>
      <c r="E1648" s="180">
        <v>1524.64</v>
      </c>
      <c r="F1648" s="57"/>
    </row>
    <row r="1649" spans="1:6">
      <c r="A1649" s="57"/>
      <c r="B1649" s="108" t="s">
        <v>510</v>
      </c>
      <c r="C1649" s="108" t="s">
        <v>508</v>
      </c>
      <c r="D1649" s="108" t="s">
        <v>2082</v>
      </c>
      <c r="E1649" s="180">
        <v>2755.9</v>
      </c>
      <c r="F1649" s="57"/>
    </row>
    <row r="1650" spans="1:6">
      <c r="A1650" s="57"/>
      <c r="B1650" s="108" t="s">
        <v>510</v>
      </c>
      <c r="C1650" s="108" t="s">
        <v>537</v>
      </c>
      <c r="D1650" s="108" t="s">
        <v>2083</v>
      </c>
      <c r="E1650" s="180">
        <v>3706.7</v>
      </c>
      <c r="F1650" s="57"/>
    </row>
    <row r="1651" spans="1:6">
      <c r="A1651" s="57"/>
      <c r="B1651" s="108" t="s">
        <v>404</v>
      </c>
      <c r="C1651" s="108" t="s">
        <v>520</v>
      </c>
      <c r="D1651" s="108" t="s">
        <v>2084</v>
      </c>
      <c r="E1651" s="180">
        <v>9099.02</v>
      </c>
      <c r="F1651" s="57"/>
    </row>
    <row r="1652" spans="1:6">
      <c r="A1652" s="57"/>
      <c r="B1652" s="108" t="s">
        <v>504</v>
      </c>
      <c r="C1652" s="108" t="s">
        <v>569</v>
      </c>
      <c r="D1652" s="108" t="s">
        <v>2085</v>
      </c>
      <c r="E1652" s="180">
        <v>9170.17</v>
      </c>
      <c r="F1652" s="57"/>
    </row>
    <row r="1653" spans="1:6">
      <c r="A1653" s="57"/>
      <c r="B1653" s="108" t="s">
        <v>528</v>
      </c>
      <c r="C1653" s="108" t="s">
        <v>569</v>
      </c>
      <c r="D1653" s="108" t="s">
        <v>2086</v>
      </c>
      <c r="E1653" s="180">
        <v>4820.3900000000003</v>
      </c>
      <c r="F1653" s="57"/>
    </row>
    <row r="1654" spans="1:6">
      <c r="A1654" s="57"/>
      <c r="B1654" s="108" t="s">
        <v>528</v>
      </c>
      <c r="C1654" s="108" t="s">
        <v>515</v>
      </c>
      <c r="D1654" s="108" t="s">
        <v>1838</v>
      </c>
      <c r="E1654" s="180">
        <v>9235.66</v>
      </c>
      <c r="F1654" s="57"/>
    </row>
    <row r="1655" spans="1:6">
      <c r="A1655" s="57"/>
      <c r="B1655" s="108" t="s">
        <v>497</v>
      </c>
      <c r="C1655" s="108" t="s">
        <v>530</v>
      </c>
      <c r="D1655" s="108" t="s">
        <v>2087</v>
      </c>
      <c r="E1655" s="180">
        <v>1526.92</v>
      </c>
      <c r="F1655" s="57"/>
    </row>
    <row r="1656" spans="1:6">
      <c r="A1656" s="57"/>
      <c r="B1656" s="108" t="s">
        <v>500</v>
      </c>
      <c r="C1656" s="108" t="s">
        <v>498</v>
      </c>
      <c r="D1656" s="108" t="s">
        <v>2088</v>
      </c>
      <c r="E1656" s="180">
        <v>2166.75</v>
      </c>
      <c r="F1656" s="57"/>
    </row>
    <row r="1657" spans="1:6">
      <c r="A1657" s="57"/>
      <c r="B1657" s="108" t="s">
        <v>504</v>
      </c>
      <c r="C1657" s="108" t="s">
        <v>524</v>
      </c>
      <c r="D1657" s="108" t="s">
        <v>2089</v>
      </c>
      <c r="E1657" s="180">
        <v>1378.37</v>
      </c>
      <c r="F1657" s="57"/>
    </row>
    <row r="1658" spans="1:6">
      <c r="A1658" s="57"/>
      <c r="B1658" s="108" t="s">
        <v>497</v>
      </c>
      <c r="C1658" s="108" t="s">
        <v>522</v>
      </c>
      <c r="D1658" s="108" t="s">
        <v>2090</v>
      </c>
      <c r="E1658" s="180">
        <v>8295.57</v>
      </c>
      <c r="F1658" s="57"/>
    </row>
    <row r="1659" spans="1:6">
      <c r="A1659" s="57"/>
      <c r="B1659" s="108" t="s">
        <v>528</v>
      </c>
      <c r="C1659" s="108" t="s">
        <v>501</v>
      </c>
      <c r="D1659" s="108" t="s">
        <v>2091</v>
      </c>
      <c r="E1659" s="180">
        <v>1938.7</v>
      </c>
      <c r="F1659" s="57"/>
    </row>
    <row r="1660" spans="1:6">
      <c r="A1660" s="57"/>
      <c r="B1660" s="108" t="s">
        <v>507</v>
      </c>
      <c r="C1660" s="108" t="s">
        <v>522</v>
      </c>
      <c r="D1660" s="108" t="s">
        <v>1642</v>
      </c>
      <c r="E1660" s="180">
        <v>5222.5200000000004</v>
      </c>
      <c r="F1660" s="57"/>
    </row>
    <row r="1661" spans="1:6">
      <c r="A1661" s="57"/>
      <c r="B1661" s="108" t="s">
        <v>497</v>
      </c>
      <c r="C1661" s="108" t="s">
        <v>537</v>
      </c>
      <c r="D1661" s="108" t="s">
        <v>2092</v>
      </c>
      <c r="E1661" s="180">
        <v>8395.16</v>
      </c>
      <c r="F1661" s="57"/>
    </row>
    <row r="1662" spans="1:6">
      <c r="A1662" s="57"/>
      <c r="B1662" s="108" t="s">
        <v>504</v>
      </c>
      <c r="C1662" s="108" t="s">
        <v>562</v>
      </c>
      <c r="D1662" s="108" t="s">
        <v>2093</v>
      </c>
      <c r="E1662" s="180">
        <v>8874.89</v>
      </c>
      <c r="F1662" s="57"/>
    </row>
    <row r="1663" spans="1:6">
      <c r="A1663" s="57"/>
      <c r="B1663" s="108" t="s">
        <v>510</v>
      </c>
      <c r="C1663" s="108" t="s">
        <v>522</v>
      </c>
      <c r="D1663" s="108" t="s">
        <v>2094</v>
      </c>
      <c r="E1663" s="180">
        <v>2446.4899999999998</v>
      </c>
      <c r="F1663" s="57"/>
    </row>
    <row r="1664" spans="1:6">
      <c r="A1664" s="57"/>
      <c r="B1664" s="108" t="s">
        <v>528</v>
      </c>
      <c r="C1664" s="108" t="s">
        <v>522</v>
      </c>
      <c r="D1664" s="108" t="s">
        <v>2095</v>
      </c>
      <c r="E1664" s="180">
        <v>508.01</v>
      </c>
      <c r="F1664" s="57"/>
    </row>
    <row r="1665" spans="1:6">
      <c r="A1665" s="57"/>
      <c r="B1665" s="108" t="s">
        <v>497</v>
      </c>
      <c r="C1665" s="108" t="s">
        <v>498</v>
      </c>
      <c r="D1665" s="108" t="s">
        <v>2096</v>
      </c>
      <c r="E1665" s="180">
        <v>4527.45</v>
      </c>
      <c r="F1665" s="57"/>
    </row>
    <row r="1666" spans="1:6">
      <c r="A1666" s="57"/>
      <c r="B1666" s="108" t="s">
        <v>526</v>
      </c>
      <c r="C1666" s="108" t="s">
        <v>511</v>
      </c>
      <c r="D1666" s="108" t="s">
        <v>2097</v>
      </c>
      <c r="E1666" s="180">
        <v>3691.67</v>
      </c>
      <c r="F1666" s="57"/>
    </row>
    <row r="1667" spans="1:6">
      <c r="A1667" s="57"/>
      <c r="B1667" s="108" t="s">
        <v>404</v>
      </c>
      <c r="C1667" s="108" t="s">
        <v>535</v>
      </c>
      <c r="D1667" s="108" t="s">
        <v>2098</v>
      </c>
      <c r="E1667" s="180">
        <v>2395.12</v>
      </c>
      <c r="F1667" s="57"/>
    </row>
    <row r="1668" spans="1:6">
      <c r="A1668" s="57"/>
      <c r="B1668" s="108" t="s">
        <v>528</v>
      </c>
      <c r="C1668" s="108" t="s">
        <v>511</v>
      </c>
      <c r="D1668" s="108" t="s">
        <v>2099</v>
      </c>
      <c r="E1668" s="180">
        <v>5883.8</v>
      </c>
      <c r="F1668" s="57"/>
    </row>
    <row r="1669" spans="1:6">
      <c r="A1669" s="57"/>
      <c r="B1669" s="108" t="s">
        <v>507</v>
      </c>
      <c r="C1669" s="108" t="s">
        <v>535</v>
      </c>
      <c r="D1669" s="108" t="s">
        <v>2100</v>
      </c>
      <c r="E1669" s="180">
        <v>15.15</v>
      </c>
      <c r="F1669" s="57"/>
    </row>
    <row r="1670" spans="1:6">
      <c r="A1670" s="57"/>
      <c r="B1670" s="108" t="s">
        <v>510</v>
      </c>
      <c r="C1670" s="108" t="s">
        <v>524</v>
      </c>
      <c r="D1670" s="108" t="s">
        <v>2101</v>
      </c>
      <c r="E1670" s="180">
        <v>7012.39</v>
      </c>
      <c r="F1670" s="57"/>
    </row>
    <row r="1671" spans="1:6">
      <c r="A1671" s="57"/>
      <c r="B1671" s="108" t="s">
        <v>500</v>
      </c>
      <c r="C1671" s="108" t="s">
        <v>524</v>
      </c>
      <c r="D1671" s="108" t="s">
        <v>1169</v>
      </c>
      <c r="E1671" s="180">
        <v>238.33</v>
      </c>
      <c r="F1671" s="57"/>
    </row>
    <row r="1672" spans="1:6">
      <c r="A1672" s="57"/>
      <c r="B1672" s="108" t="s">
        <v>404</v>
      </c>
      <c r="C1672" s="108" t="s">
        <v>501</v>
      </c>
      <c r="D1672" s="108" t="s">
        <v>2102</v>
      </c>
      <c r="E1672" s="180">
        <v>5002.38</v>
      </c>
      <c r="F1672" s="57"/>
    </row>
    <row r="1673" spans="1:6">
      <c r="A1673" s="57"/>
      <c r="B1673" s="108" t="s">
        <v>504</v>
      </c>
      <c r="C1673" s="108" t="s">
        <v>562</v>
      </c>
      <c r="D1673" s="108" t="s">
        <v>2103</v>
      </c>
      <c r="E1673" s="180">
        <v>1748.83</v>
      </c>
      <c r="F1673" s="57"/>
    </row>
    <row r="1674" spans="1:6">
      <c r="A1674" s="57"/>
      <c r="B1674" s="108" t="s">
        <v>526</v>
      </c>
      <c r="C1674" s="108" t="s">
        <v>515</v>
      </c>
      <c r="D1674" s="108" t="s">
        <v>2104</v>
      </c>
      <c r="E1674" s="180">
        <v>6806.23</v>
      </c>
      <c r="F1674" s="57"/>
    </row>
    <row r="1675" spans="1:6">
      <c r="A1675" s="57"/>
      <c r="B1675" s="108" t="s">
        <v>504</v>
      </c>
      <c r="C1675" s="108" t="s">
        <v>511</v>
      </c>
      <c r="D1675" s="108" t="s">
        <v>2105</v>
      </c>
      <c r="E1675" s="180">
        <v>8039.98</v>
      </c>
      <c r="F1675" s="57"/>
    </row>
    <row r="1676" spans="1:6">
      <c r="A1676" s="57"/>
      <c r="B1676" s="108" t="s">
        <v>497</v>
      </c>
      <c r="C1676" s="108" t="s">
        <v>515</v>
      </c>
      <c r="D1676" s="108" t="s">
        <v>2106</v>
      </c>
      <c r="E1676" s="180">
        <v>6727.63</v>
      </c>
      <c r="F1676" s="57"/>
    </row>
    <row r="1677" spans="1:6">
      <c r="A1677" s="57"/>
      <c r="B1677" s="108" t="s">
        <v>528</v>
      </c>
      <c r="C1677" s="108" t="s">
        <v>562</v>
      </c>
      <c r="D1677" s="108" t="s">
        <v>2107</v>
      </c>
      <c r="E1677" s="180">
        <v>2244.96</v>
      </c>
      <c r="F1677" s="57"/>
    </row>
    <row r="1678" spans="1:6">
      <c r="A1678" s="57"/>
      <c r="B1678" s="108" t="s">
        <v>526</v>
      </c>
      <c r="C1678" s="108" t="s">
        <v>562</v>
      </c>
      <c r="D1678" s="108" t="s">
        <v>2108</v>
      </c>
      <c r="E1678" s="180">
        <v>2057.69</v>
      </c>
      <c r="F1678" s="57"/>
    </row>
    <row r="1679" spans="1:6">
      <c r="A1679" s="57"/>
      <c r="B1679" s="108" t="s">
        <v>510</v>
      </c>
      <c r="C1679" s="108" t="s">
        <v>530</v>
      </c>
      <c r="D1679" s="108" t="s">
        <v>1369</v>
      </c>
      <c r="E1679" s="180">
        <v>4038.42</v>
      </c>
      <c r="F1679" s="57"/>
    </row>
    <row r="1680" spans="1:6">
      <c r="A1680" s="57"/>
      <c r="B1680" s="108" t="s">
        <v>507</v>
      </c>
      <c r="C1680" s="108" t="s">
        <v>562</v>
      </c>
      <c r="D1680" s="108" t="s">
        <v>2109</v>
      </c>
      <c r="E1680" s="180">
        <v>9403.69</v>
      </c>
      <c r="F1680" s="57"/>
    </row>
    <row r="1681" spans="1:6">
      <c r="A1681" s="57"/>
      <c r="B1681" s="108" t="s">
        <v>507</v>
      </c>
      <c r="C1681" s="108" t="s">
        <v>522</v>
      </c>
      <c r="D1681" s="108" t="s">
        <v>2110</v>
      </c>
      <c r="E1681" s="180">
        <v>203.03</v>
      </c>
      <c r="F1681" s="57"/>
    </row>
    <row r="1682" spans="1:6">
      <c r="A1682" s="57"/>
      <c r="B1682" s="108" t="s">
        <v>510</v>
      </c>
      <c r="C1682" s="108" t="s">
        <v>530</v>
      </c>
      <c r="D1682" s="108" t="s">
        <v>2111</v>
      </c>
      <c r="E1682" s="180">
        <v>6237.56</v>
      </c>
      <c r="F1682" s="57"/>
    </row>
    <row r="1683" spans="1:6">
      <c r="A1683" s="57"/>
      <c r="B1683" s="108" t="s">
        <v>507</v>
      </c>
      <c r="C1683" s="108" t="s">
        <v>537</v>
      </c>
      <c r="D1683" s="108" t="s">
        <v>2112</v>
      </c>
      <c r="E1683" s="180">
        <v>2636.08</v>
      </c>
      <c r="F1683" s="57"/>
    </row>
    <row r="1684" spans="1:6">
      <c r="A1684" s="57"/>
      <c r="B1684" s="108" t="s">
        <v>526</v>
      </c>
      <c r="C1684" s="108" t="s">
        <v>535</v>
      </c>
      <c r="D1684" s="108" t="s">
        <v>2113</v>
      </c>
      <c r="E1684" s="180">
        <v>2695.66</v>
      </c>
      <c r="F1684" s="57"/>
    </row>
    <row r="1685" spans="1:6">
      <c r="A1685" s="57"/>
      <c r="B1685" s="108" t="s">
        <v>526</v>
      </c>
      <c r="C1685" s="108" t="s">
        <v>508</v>
      </c>
      <c r="D1685" s="108" t="s">
        <v>2114</v>
      </c>
      <c r="E1685" s="180">
        <v>2324.9299999999998</v>
      </c>
      <c r="F1685" s="57"/>
    </row>
    <row r="1686" spans="1:6">
      <c r="A1686" s="57"/>
      <c r="B1686" s="108" t="s">
        <v>497</v>
      </c>
      <c r="C1686" s="108" t="s">
        <v>524</v>
      </c>
      <c r="D1686" s="108" t="s">
        <v>2115</v>
      </c>
      <c r="E1686" s="180">
        <v>5700.78</v>
      </c>
      <c r="F1686" s="57"/>
    </row>
    <row r="1687" spans="1:6">
      <c r="A1687" s="57"/>
      <c r="B1687" s="108" t="s">
        <v>528</v>
      </c>
      <c r="C1687" s="108" t="s">
        <v>562</v>
      </c>
      <c r="D1687" s="108" t="s">
        <v>2116</v>
      </c>
      <c r="E1687" s="180">
        <v>7821.1</v>
      </c>
      <c r="F1687" s="57"/>
    </row>
    <row r="1688" spans="1:6">
      <c r="A1688" s="57"/>
      <c r="B1688" s="108" t="s">
        <v>510</v>
      </c>
      <c r="C1688" s="108" t="s">
        <v>505</v>
      </c>
      <c r="D1688" s="108" t="s">
        <v>2117</v>
      </c>
      <c r="E1688" s="180">
        <v>2745.26</v>
      </c>
      <c r="F1688" s="57"/>
    </row>
    <row r="1689" spans="1:6">
      <c r="A1689" s="57"/>
      <c r="B1689" s="108" t="s">
        <v>504</v>
      </c>
      <c r="C1689" s="108" t="s">
        <v>537</v>
      </c>
      <c r="D1689" s="108" t="s">
        <v>1053</v>
      </c>
      <c r="E1689" s="180">
        <v>8805.7999999999993</v>
      </c>
      <c r="F1689" s="57"/>
    </row>
    <row r="1690" spans="1:6">
      <c r="A1690" s="57"/>
      <c r="B1690" s="108" t="s">
        <v>510</v>
      </c>
      <c r="C1690" s="108" t="s">
        <v>530</v>
      </c>
      <c r="D1690" s="108" t="s">
        <v>2118</v>
      </c>
      <c r="E1690" s="180">
        <v>1856.27</v>
      </c>
      <c r="F1690" s="57"/>
    </row>
    <row r="1691" spans="1:6">
      <c r="A1691" s="57"/>
      <c r="B1691" s="108" t="s">
        <v>404</v>
      </c>
      <c r="C1691" s="108" t="s">
        <v>508</v>
      </c>
      <c r="D1691" s="108" t="s">
        <v>2119</v>
      </c>
      <c r="E1691" s="180">
        <v>7709.09</v>
      </c>
      <c r="F1691" s="57"/>
    </row>
    <row r="1692" spans="1:6">
      <c r="A1692" s="57"/>
      <c r="B1692" s="108" t="s">
        <v>497</v>
      </c>
      <c r="C1692" s="108" t="s">
        <v>515</v>
      </c>
      <c r="D1692" s="108" t="s">
        <v>2120</v>
      </c>
      <c r="E1692" s="180">
        <v>8780.8799999999992</v>
      </c>
      <c r="F1692" s="57"/>
    </row>
    <row r="1693" spans="1:6">
      <c r="A1693" s="57"/>
      <c r="B1693" s="108" t="s">
        <v>526</v>
      </c>
      <c r="C1693" s="108" t="s">
        <v>520</v>
      </c>
      <c r="D1693" s="108" t="s">
        <v>2121</v>
      </c>
      <c r="E1693" s="180">
        <v>2013.09</v>
      </c>
      <c r="F1693" s="57"/>
    </row>
    <row r="1694" spans="1:6">
      <c r="A1694" s="57"/>
      <c r="B1694" s="108" t="s">
        <v>526</v>
      </c>
      <c r="C1694" s="108" t="s">
        <v>511</v>
      </c>
      <c r="D1694" s="108" t="s">
        <v>2122</v>
      </c>
      <c r="E1694" s="180">
        <v>8984.56</v>
      </c>
      <c r="F1694" s="57"/>
    </row>
    <row r="1695" spans="1:6">
      <c r="A1695" s="57"/>
      <c r="B1695" s="108" t="s">
        <v>404</v>
      </c>
      <c r="C1695" s="108" t="s">
        <v>535</v>
      </c>
      <c r="D1695" s="108" t="s">
        <v>2123</v>
      </c>
      <c r="E1695" s="180">
        <v>7564.74</v>
      </c>
      <c r="F1695" s="57"/>
    </row>
    <row r="1696" spans="1:6">
      <c r="A1696" s="57"/>
      <c r="B1696" s="108" t="s">
        <v>500</v>
      </c>
      <c r="C1696" s="108" t="s">
        <v>562</v>
      </c>
      <c r="D1696" s="108" t="s">
        <v>2124</v>
      </c>
      <c r="E1696" s="180">
        <v>5759.06</v>
      </c>
      <c r="F1696" s="57"/>
    </row>
    <row r="1697" spans="1:6">
      <c r="A1697" s="57"/>
      <c r="B1697" s="108" t="s">
        <v>497</v>
      </c>
      <c r="C1697" s="108" t="s">
        <v>505</v>
      </c>
      <c r="D1697" s="108" t="s">
        <v>2125</v>
      </c>
      <c r="E1697" s="180">
        <v>8700.3799999999992</v>
      </c>
      <c r="F1697" s="57"/>
    </row>
    <row r="1698" spans="1:6">
      <c r="A1698" s="57"/>
      <c r="B1698" s="108" t="s">
        <v>500</v>
      </c>
      <c r="C1698" s="108" t="s">
        <v>535</v>
      </c>
      <c r="D1698" s="108" t="s">
        <v>2126</v>
      </c>
      <c r="E1698" s="180">
        <v>5185.76</v>
      </c>
      <c r="F1698" s="57"/>
    </row>
    <row r="1699" spans="1:6">
      <c r="A1699" s="57"/>
      <c r="B1699" s="108" t="s">
        <v>497</v>
      </c>
      <c r="C1699" s="108" t="s">
        <v>569</v>
      </c>
      <c r="D1699" s="108" t="s">
        <v>2127</v>
      </c>
      <c r="E1699" s="180">
        <v>3265.32</v>
      </c>
      <c r="F1699" s="57"/>
    </row>
    <row r="1700" spans="1:6">
      <c r="A1700" s="57"/>
      <c r="B1700" s="108" t="s">
        <v>510</v>
      </c>
      <c r="C1700" s="108" t="s">
        <v>508</v>
      </c>
      <c r="D1700" s="108" t="s">
        <v>2128</v>
      </c>
      <c r="E1700" s="180">
        <v>7639.51</v>
      </c>
      <c r="F1700" s="57"/>
    </row>
    <row r="1701" spans="1:6">
      <c r="A1701" s="57"/>
      <c r="B1701" s="108" t="s">
        <v>404</v>
      </c>
      <c r="C1701" s="108" t="s">
        <v>535</v>
      </c>
      <c r="D1701" s="108" t="s">
        <v>2129</v>
      </c>
      <c r="E1701" s="180">
        <v>4939.54</v>
      </c>
      <c r="F1701" s="57"/>
    </row>
    <row r="1702" spans="1:6">
      <c r="A1702" s="57"/>
      <c r="B1702" s="108" t="s">
        <v>497</v>
      </c>
      <c r="C1702" s="108" t="s">
        <v>530</v>
      </c>
      <c r="D1702" s="108" t="s">
        <v>2130</v>
      </c>
      <c r="E1702" s="180">
        <v>7942.57</v>
      </c>
      <c r="F1702" s="57"/>
    </row>
    <row r="1703" spans="1:6">
      <c r="A1703" s="57"/>
      <c r="B1703" s="108" t="s">
        <v>504</v>
      </c>
      <c r="C1703" s="108" t="s">
        <v>501</v>
      </c>
      <c r="D1703" s="108" t="s">
        <v>2131</v>
      </c>
      <c r="E1703" s="180">
        <v>8638.2000000000007</v>
      </c>
      <c r="F1703" s="57"/>
    </row>
    <row r="1704" spans="1:6">
      <c r="A1704" s="57"/>
      <c r="B1704" s="108" t="s">
        <v>504</v>
      </c>
      <c r="C1704" s="108" t="s">
        <v>501</v>
      </c>
      <c r="D1704" s="108" t="s">
        <v>2132</v>
      </c>
      <c r="E1704" s="180">
        <v>5559.84</v>
      </c>
      <c r="F1704" s="57"/>
    </row>
    <row r="1705" spans="1:6">
      <c r="A1705" s="57"/>
      <c r="B1705" s="108" t="s">
        <v>510</v>
      </c>
      <c r="C1705" s="108" t="s">
        <v>505</v>
      </c>
      <c r="D1705" s="108" t="s">
        <v>2133</v>
      </c>
      <c r="E1705" s="180">
        <v>2267.52</v>
      </c>
      <c r="F1705" s="57"/>
    </row>
    <row r="1706" spans="1:6">
      <c r="A1706" s="57"/>
      <c r="B1706" s="108" t="s">
        <v>497</v>
      </c>
      <c r="C1706" s="108" t="s">
        <v>511</v>
      </c>
      <c r="D1706" s="108" t="s">
        <v>2134</v>
      </c>
      <c r="E1706" s="180">
        <v>4667.8500000000004</v>
      </c>
      <c r="F1706" s="57"/>
    </row>
    <row r="1707" spans="1:6">
      <c r="A1707" s="57"/>
      <c r="B1707" s="108" t="s">
        <v>500</v>
      </c>
      <c r="C1707" s="108" t="s">
        <v>515</v>
      </c>
      <c r="D1707" s="108" t="s">
        <v>2135</v>
      </c>
      <c r="E1707" s="180">
        <v>8684.92</v>
      </c>
      <c r="F1707" s="57"/>
    </row>
    <row r="1708" spans="1:6">
      <c r="A1708" s="57"/>
      <c r="B1708" s="108" t="s">
        <v>526</v>
      </c>
      <c r="C1708" s="108" t="s">
        <v>522</v>
      </c>
      <c r="D1708" s="108" t="s">
        <v>2136</v>
      </c>
      <c r="E1708" s="180">
        <v>8680.0499999999993</v>
      </c>
      <c r="F1708" s="57"/>
    </row>
    <row r="1709" spans="1:6">
      <c r="A1709" s="57"/>
      <c r="B1709" s="108" t="s">
        <v>510</v>
      </c>
      <c r="C1709" s="108" t="s">
        <v>511</v>
      </c>
      <c r="D1709" s="108" t="s">
        <v>2137</v>
      </c>
      <c r="E1709" s="180">
        <v>7901.22</v>
      </c>
      <c r="F1709" s="57"/>
    </row>
    <row r="1710" spans="1:6">
      <c r="A1710" s="57"/>
      <c r="B1710" s="108" t="s">
        <v>500</v>
      </c>
      <c r="C1710" s="108" t="s">
        <v>508</v>
      </c>
      <c r="D1710" s="108" t="s">
        <v>2138</v>
      </c>
      <c r="E1710" s="180">
        <v>2325.4899999999998</v>
      </c>
      <c r="F1710" s="57"/>
    </row>
    <row r="1711" spans="1:6">
      <c r="A1711" s="57"/>
      <c r="B1711" s="108" t="s">
        <v>504</v>
      </c>
      <c r="C1711" s="108" t="s">
        <v>511</v>
      </c>
      <c r="D1711" s="108" t="s">
        <v>2139</v>
      </c>
      <c r="E1711" s="180">
        <v>4449.55</v>
      </c>
      <c r="F1711" s="57"/>
    </row>
    <row r="1712" spans="1:6">
      <c r="A1712" s="57"/>
      <c r="B1712" s="108" t="s">
        <v>507</v>
      </c>
      <c r="C1712" s="108" t="s">
        <v>535</v>
      </c>
      <c r="D1712" s="108" t="s">
        <v>2140</v>
      </c>
      <c r="E1712" s="180">
        <v>5511.41</v>
      </c>
      <c r="F1712" s="57"/>
    </row>
    <row r="1713" spans="1:6">
      <c r="A1713" s="57"/>
      <c r="B1713" s="108" t="s">
        <v>504</v>
      </c>
      <c r="C1713" s="108" t="s">
        <v>508</v>
      </c>
      <c r="D1713" s="108" t="s">
        <v>2141</v>
      </c>
      <c r="E1713" s="180">
        <v>4614.5</v>
      </c>
      <c r="F1713" s="57"/>
    </row>
    <row r="1714" spans="1:6">
      <c r="A1714" s="57"/>
      <c r="B1714" s="108" t="s">
        <v>510</v>
      </c>
      <c r="C1714" s="108" t="s">
        <v>515</v>
      </c>
      <c r="D1714" s="108" t="s">
        <v>2142</v>
      </c>
      <c r="E1714" s="180">
        <v>9526.5300000000007</v>
      </c>
      <c r="F1714" s="57"/>
    </row>
    <row r="1715" spans="1:6">
      <c r="A1715" s="57"/>
      <c r="B1715" s="108" t="s">
        <v>404</v>
      </c>
      <c r="C1715" s="108" t="s">
        <v>498</v>
      </c>
      <c r="D1715" s="108" t="s">
        <v>2143</v>
      </c>
      <c r="E1715" s="180">
        <v>5584.43</v>
      </c>
      <c r="F1715" s="57"/>
    </row>
    <row r="1716" spans="1:6">
      <c r="A1716" s="57"/>
      <c r="B1716" s="108" t="s">
        <v>507</v>
      </c>
      <c r="C1716" s="108" t="s">
        <v>530</v>
      </c>
      <c r="D1716" s="108" t="s">
        <v>2144</v>
      </c>
      <c r="E1716" s="180">
        <v>8063.74</v>
      </c>
      <c r="F1716" s="57"/>
    </row>
    <row r="1717" spans="1:6">
      <c r="A1717" s="57"/>
      <c r="B1717" s="108" t="s">
        <v>504</v>
      </c>
      <c r="C1717" s="108" t="s">
        <v>505</v>
      </c>
      <c r="D1717" s="108" t="s">
        <v>2145</v>
      </c>
      <c r="E1717" s="180">
        <v>1902.13</v>
      </c>
      <c r="F1717" s="57"/>
    </row>
    <row r="1718" spans="1:6">
      <c r="A1718" s="57"/>
      <c r="B1718" s="108" t="s">
        <v>507</v>
      </c>
      <c r="C1718" s="108" t="s">
        <v>515</v>
      </c>
      <c r="D1718" s="108" t="s">
        <v>2146</v>
      </c>
      <c r="E1718" s="180">
        <v>5228.09</v>
      </c>
      <c r="F1718" s="57"/>
    </row>
    <row r="1719" spans="1:6">
      <c r="A1719" s="57"/>
      <c r="B1719" s="108" t="s">
        <v>497</v>
      </c>
      <c r="C1719" s="108" t="s">
        <v>530</v>
      </c>
      <c r="D1719" s="108" t="s">
        <v>2147</v>
      </c>
      <c r="E1719" s="180">
        <v>1761.76</v>
      </c>
      <c r="F1719" s="57"/>
    </row>
    <row r="1720" spans="1:6">
      <c r="A1720" s="57"/>
      <c r="B1720" s="108" t="s">
        <v>507</v>
      </c>
      <c r="C1720" s="108" t="s">
        <v>501</v>
      </c>
      <c r="D1720" s="108" t="s">
        <v>2148</v>
      </c>
      <c r="E1720" s="180">
        <v>4218.37</v>
      </c>
      <c r="F1720" s="57"/>
    </row>
    <row r="1721" spans="1:6">
      <c r="A1721" s="57"/>
      <c r="B1721" s="108" t="s">
        <v>404</v>
      </c>
      <c r="C1721" s="108" t="s">
        <v>530</v>
      </c>
      <c r="D1721" s="108" t="s">
        <v>2149</v>
      </c>
      <c r="E1721" s="180">
        <v>1882.57</v>
      </c>
      <c r="F1721" s="57"/>
    </row>
    <row r="1722" spans="1:6">
      <c r="A1722" s="57"/>
      <c r="B1722" s="108" t="s">
        <v>510</v>
      </c>
      <c r="C1722" s="108" t="s">
        <v>569</v>
      </c>
      <c r="D1722" s="108" t="s">
        <v>2150</v>
      </c>
      <c r="E1722" s="180">
        <v>8369.66</v>
      </c>
      <c r="F1722" s="57"/>
    </row>
    <row r="1723" spans="1:6">
      <c r="A1723" s="57"/>
      <c r="B1723" s="108" t="s">
        <v>528</v>
      </c>
      <c r="C1723" s="108" t="s">
        <v>569</v>
      </c>
      <c r="D1723" s="108" t="s">
        <v>2151</v>
      </c>
      <c r="E1723" s="180">
        <v>6480.38</v>
      </c>
      <c r="F1723" s="57"/>
    </row>
    <row r="1724" spans="1:6">
      <c r="A1724" s="57"/>
      <c r="B1724" s="108" t="s">
        <v>500</v>
      </c>
      <c r="C1724" s="108" t="s">
        <v>537</v>
      </c>
      <c r="D1724" s="108" t="s">
        <v>2152</v>
      </c>
      <c r="E1724" s="180">
        <v>8023.92</v>
      </c>
      <c r="F1724" s="57"/>
    </row>
    <row r="1725" spans="1:6">
      <c r="A1725" s="57"/>
      <c r="B1725" s="108" t="s">
        <v>526</v>
      </c>
      <c r="C1725" s="108" t="s">
        <v>508</v>
      </c>
      <c r="D1725" s="108" t="s">
        <v>2153</v>
      </c>
      <c r="E1725" s="180">
        <v>5704.65</v>
      </c>
      <c r="F1725" s="57"/>
    </row>
    <row r="1726" spans="1:6">
      <c r="A1726" s="57"/>
      <c r="B1726" s="108" t="s">
        <v>510</v>
      </c>
      <c r="C1726" s="108" t="s">
        <v>535</v>
      </c>
      <c r="D1726" s="108" t="s">
        <v>2154</v>
      </c>
      <c r="E1726" s="180">
        <v>2452.94</v>
      </c>
      <c r="F1726" s="57"/>
    </row>
    <row r="1727" spans="1:6">
      <c r="A1727" s="57"/>
      <c r="B1727" s="108" t="s">
        <v>497</v>
      </c>
      <c r="C1727" s="108" t="s">
        <v>537</v>
      </c>
      <c r="D1727" s="108" t="s">
        <v>2155</v>
      </c>
      <c r="E1727" s="180">
        <v>9341.2099999999991</v>
      </c>
      <c r="F1727" s="57"/>
    </row>
    <row r="1728" spans="1:6">
      <c r="A1728" s="57"/>
      <c r="B1728" s="108" t="s">
        <v>504</v>
      </c>
      <c r="C1728" s="108" t="s">
        <v>537</v>
      </c>
      <c r="D1728" s="108" t="s">
        <v>2156</v>
      </c>
      <c r="E1728" s="180">
        <v>144.15</v>
      </c>
      <c r="F1728" s="57"/>
    </row>
    <row r="1729" spans="1:6">
      <c r="A1729" s="57"/>
      <c r="B1729" s="108" t="s">
        <v>500</v>
      </c>
      <c r="C1729" s="108" t="s">
        <v>569</v>
      </c>
      <c r="D1729" s="108" t="s">
        <v>642</v>
      </c>
      <c r="E1729" s="180">
        <v>3894.74</v>
      </c>
      <c r="F1729" s="57"/>
    </row>
    <row r="1730" spans="1:6">
      <c r="A1730" s="57"/>
      <c r="B1730" s="108" t="s">
        <v>528</v>
      </c>
      <c r="C1730" s="108" t="s">
        <v>537</v>
      </c>
      <c r="D1730" s="108" t="s">
        <v>2157</v>
      </c>
      <c r="E1730" s="180">
        <v>3005.08</v>
      </c>
      <c r="F1730" s="57"/>
    </row>
    <row r="1731" spans="1:6">
      <c r="A1731" s="57"/>
      <c r="B1731" s="108" t="s">
        <v>528</v>
      </c>
      <c r="C1731" s="108" t="s">
        <v>520</v>
      </c>
      <c r="D1731" s="108" t="s">
        <v>2158</v>
      </c>
      <c r="E1731" s="180">
        <v>142.63</v>
      </c>
      <c r="F1731" s="57"/>
    </row>
    <row r="1732" spans="1:6">
      <c r="A1732" s="57"/>
      <c r="B1732" s="108" t="s">
        <v>404</v>
      </c>
      <c r="C1732" s="108" t="s">
        <v>537</v>
      </c>
      <c r="D1732" s="108" t="s">
        <v>2159</v>
      </c>
      <c r="E1732" s="180">
        <v>9303.35</v>
      </c>
      <c r="F1732" s="57"/>
    </row>
    <row r="1733" spans="1:6">
      <c r="A1733" s="57"/>
      <c r="B1733" s="108" t="s">
        <v>497</v>
      </c>
      <c r="C1733" s="108" t="s">
        <v>515</v>
      </c>
      <c r="D1733" s="108" t="s">
        <v>2160</v>
      </c>
      <c r="E1733" s="180">
        <v>7583.35</v>
      </c>
      <c r="F1733" s="57"/>
    </row>
    <row r="1734" spans="1:6">
      <c r="A1734" s="57"/>
      <c r="B1734" s="108" t="s">
        <v>497</v>
      </c>
      <c r="C1734" s="108" t="s">
        <v>530</v>
      </c>
      <c r="D1734" s="108" t="s">
        <v>2161</v>
      </c>
      <c r="E1734" s="180">
        <v>7916.19</v>
      </c>
      <c r="F1734" s="57"/>
    </row>
    <row r="1735" spans="1:6">
      <c r="A1735" s="57"/>
      <c r="B1735" s="108" t="s">
        <v>507</v>
      </c>
      <c r="C1735" s="108" t="s">
        <v>501</v>
      </c>
      <c r="D1735" s="108" t="s">
        <v>1315</v>
      </c>
      <c r="E1735" s="180">
        <v>3736.77</v>
      </c>
      <c r="F1735" s="57"/>
    </row>
    <row r="1736" spans="1:6">
      <c r="A1736" s="57"/>
      <c r="B1736" s="108" t="s">
        <v>504</v>
      </c>
      <c r="C1736" s="108" t="s">
        <v>515</v>
      </c>
      <c r="D1736" s="108" t="s">
        <v>2162</v>
      </c>
      <c r="E1736" s="180">
        <v>6713.84</v>
      </c>
      <c r="F1736" s="57"/>
    </row>
    <row r="1737" spans="1:6">
      <c r="A1737" s="57"/>
      <c r="B1737" s="108" t="s">
        <v>500</v>
      </c>
      <c r="C1737" s="108" t="s">
        <v>505</v>
      </c>
      <c r="D1737" s="108" t="s">
        <v>2163</v>
      </c>
      <c r="E1737" s="180">
        <v>9846.5300000000007</v>
      </c>
      <c r="F1737" s="57"/>
    </row>
    <row r="1738" spans="1:6">
      <c r="A1738" s="57"/>
      <c r="B1738" s="108" t="s">
        <v>500</v>
      </c>
      <c r="C1738" s="108" t="s">
        <v>520</v>
      </c>
      <c r="D1738" s="108" t="s">
        <v>2164</v>
      </c>
      <c r="E1738" s="180">
        <v>2652.81</v>
      </c>
      <c r="F1738" s="57"/>
    </row>
    <row r="1739" spans="1:6">
      <c r="A1739" s="57"/>
      <c r="B1739" s="108" t="s">
        <v>507</v>
      </c>
      <c r="C1739" s="108" t="s">
        <v>569</v>
      </c>
      <c r="D1739" s="108" t="s">
        <v>2165</v>
      </c>
      <c r="E1739" s="180">
        <v>3986.59</v>
      </c>
      <c r="F1739" s="57"/>
    </row>
    <row r="1740" spans="1:6">
      <c r="A1740" s="57"/>
      <c r="B1740" s="108" t="s">
        <v>507</v>
      </c>
      <c r="C1740" s="108" t="s">
        <v>498</v>
      </c>
      <c r="D1740" s="108" t="s">
        <v>2166</v>
      </c>
      <c r="E1740" s="180">
        <v>9490.8799999999992</v>
      </c>
      <c r="F1740" s="57"/>
    </row>
    <row r="1741" spans="1:6">
      <c r="A1741" s="57"/>
      <c r="B1741" s="108" t="s">
        <v>404</v>
      </c>
      <c r="C1741" s="108" t="s">
        <v>535</v>
      </c>
      <c r="D1741" s="108" t="s">
        <v>2167</v>
      </c>
      <c r="E1741" s="180">
        <v>1600.08</v>
      </c>
      <c r="F1741" s="57"/>
    </row>
    <row r="1742" spans="1:6">
      <c r="A1742" s="57"/>
      <c r="B1742" s="108" t="s">
        <v>510</v>
      </c>
      <c r="C1742" s="108" t="s">
        <v>562</v>
      </c>
      <c r="D1742" s="108" t="s">
        <v>2168</v>
      </c>
      <c r="E1742" s="180">
        <v>4637.55</v>
      </c>
      <c r="F1742" s="57"/>
    </row>
    <row r="1743" spans="1:6">
      <c r="A1743" s="57"/>
      <c r="B1743" s="108" t="s">
        <v>526</v>
      </c>
      <c r="C1743" s="108" t="s">
        <v>562</v>
      </c>
      <c r="D1743" s="108" t="s">
        <v>2169</v>
      </c>
      <c r="E1743" s="180">
        <v>7395.22</v>
      </c>
      <c r="F1743" s="57"/>
    </row>
    <row r="1744" spans="1:6">
      <c r="A1744" s="57"/>
      <c r="B1744" s="108" t="s">
        <v>526</v>
      </c>
      <c r="C1744" s="108" t="s">
        <v>522</v>
      </c>
      <c r="D1744" s="108" t="s">
        <v>543</v>
      </c>
      <c r="E1744" s="180">
        <v>7555.18</v>
      </c>
      <c r="F1744" s="57"/>
    </row>
    <row r="1745" spans="1:6">
      <c r="A1745" s="57"/>
      <c r="B1745" s="108" t="s">
        <v>500</v>
      </c>
      <c r="C1745" s="108" t="s">
        <v>535</v>
      </c>
      <c r="D1745" s="108" t="s">
        <v>2170</v>
      </c>
      <c r="E1745" s="180">
        <v>7476.42</v>
      </c>
      <c r="F1745" s="57"/>
    </row>
    <row r="1746" spans="1:6">
      <c r="A1746" s="57"/>
      <c r="B1746" s="108" t="s">
        <v>507</v>
      </c>
      <c r="C1746" s="108" t="s">
        <v>569</v>
      </c>
      <c r="D1746" s="108" t="s">
        <v>2171</v>
      </c>
      <c r="E1746" s="180">
        <v>6586.53</v>
      </c>
      <c r="F1746" s="57"/>
    </row>
    <row r="1747" spans="1:6">
      <c r="A1747" s="57"/>
      <c r="B1747" s="108" t="s">
        <v>500</v>
      </c>
      <c r="C1747" s="108" t="s">
        <v>530</v>
      </c>
      <c r="D1747" s="108" t="s">
        <v>2172</v>
      </c>
      <c r="E1747" s="180">
        <v>9785.0300000000007</v>
      </c>
      <c r="F1747" s="57"/>
    </row>
    <row r="1748" spans="1:6">
      <c r="A1748" s="57"/>
      <c r="B1748" s="108" t="s">
        <v>404</v>
      </c>
      <c r="C1748" s="108" t="s">
        <v>522</v>
      </c>
      <c r="D1748" s="108" t="s">
        <v>2173</v>
      </c>
      <c r="E1748" s="180">
        <v>1958.99</v>
      </c>
      <c r="F1748" s="57"/>
    </row>
    <row r="1749" spans="1:6">
      <c r="A1749" s="57"/>
      <c r="B1749" s="108" t="s">
        <v>497</v>
      </c>
      <c r="C1749" s="108" t="s">
        <v>508</v>
      </c>
      <c r="D1749" s="108" t="s">
        <v>2174</v>
      </c>
      <c r="E1749" s="180">
        <v>7049.96</v>
      </c>
      <c r="F1749" s="57"/>
    </row>
    <row r="1750" spans="1:6">
      <c r="A1750" s="57"/>
      <c r="B1750" s="108" t="s">
        <v>500</v>
      </c>
      <c r="C1750" s="108" t="s">
        <v>508</v>
      </c>
      <c r="D1750" s="108" t="s">
        <v>2175</v>
      </c>
      <c r="E1750" s="180">
        <v>5227.5</v>
      </c>
      <c r="F1750" s="57"/>
    </row>
    <row r="1751" spans="1:6">
      <c r="A1751" s="57"/>
      <c r="B1751" s="108" t="s">
        <v>500</v>
      </c>
      <c r="C1751" s="108" t="s">
        <v>522</v>
      </c>
      <c r="D1751" s="108" t="s">
        <v>2176</v>
      </c>
      <c r="E1751" s="180">
        <v>3146.92</v>
      </c>
      <c r="F1751" s="57"/>
    </row>
    <row r="1752" spans="1:6">
      <c r="A1752" s="57"/>
      <c r="B1752" s="108" t="s">
        <v>528</v>
      </c>
      <c r="C1752" s="108" t="s">
        <v>520</v>
      </c>
      <c r="D1752" s="108" t="s">
        <v>2177</v>
      </c>
      <c r="E1752" s="180">
        <v>4374.3599999999997</v>
      </c>
      <c r="F1752" s="57"/>
    </row>
    <row r="1753" spans="1:6">
      <c r="A1753" s="57"/>
      <c r="B1753" s="108" t="s">
        <v>528</v>
      </c>
      <c r="C1753" s="108" t="s">
        <v>520</v>
      </c>
      <c r="D1753" s="108" t="s">
        <v>2178</v>
      </c>
      <c r="E1753" s="180">
        <v>4457</v>
      </c>
      <c r="F1753" s="57"/>
    </row>
    <row r="1754" spans="1:6">
      <c r="A1754" s="57"/>
      <c r="B1754" s="108" t="s">
        <v>500</v>
      </c>
      <c r="C1754" s="108" t="s">
        <v>535</v>
      </c>
      <c r="D1754" s="108" t="s">
        <v>2179</v>
      </c>
      <c r="E1754" s="180">
        <v>3103.34</v>
      </c>
      <c r="F1754" s="57"/>
    </row>
    <row r="1755" spans="1:6">
      <c r="A1755" s="57"/>
      <c r="B1755" s="108" t="s">
        <v>507</v>
      </c>
      <c r="C1755" s="108" t="s">
        <v>569</v>
      </c>
      <c r="D1755" s="108" t="s">
        <v>1184</v>
      </c>
      <c r="E1755" s="180">
        <v>399.7</v>
      </c>
      <c r="F1755" s="57"/>
    </row>
    <row r="1756" spans="1:6">
      <c r="A1756" s="57"/>
      <c r="B1756" s="108" t="s">
        <v>504</v>
      </c>
      <c r="C1756" s="108" t="s">
        <v>569</v>
      </c>
      <c r="D1756" s="108" t="s">
        <v>2180</v>
      </c>
      <c r="E1756" s="180">
        <v>6237.8</v>
      </c>
      <c r="F1756" s="57"/>
    </row>
    <row r="1757" spans="1:6">
      <c r="A1757" s="57"/>
      <c r="B1757" s="108" t="s">
        <v>528</v>
      </c>
      <c r="C1757" s="108" t="s">
        <v>537</v>
      </c>
      <c r="D1757" s="108" t="s">
        <v>2181</v>
      </c>
      <c r="E1757" s="180">
        <v>12.56</v>
      </c>
      <c r="F1757" s="57"/>
    </row>
    <row r="1758" spans="1:6">
      <c r="A1758" s="57"/>
      <c r="B1758" s="108" t="s">
        <v>504</v>
      </c>
      <c r="C1758" s="108" t="s">
        <v>569</v>
      </c>
      <c r="D1758" s="108" t="s">
        <v>2182</v>
      </c>
      <c r="E1758" s="180">
        <v>656.9</v>
      </c>
      <c r="F1758" s="57"/>
    </row>
    <row r="1759" spans="1:6">
      <c r="A1759" s="57"/>
      <c r="B1759" s="108" t="s">
        <v>404</v>
      </c>
      <c r="C1759" s="108" t="s">
        <v>498</v>
      </c>
      <c r="D1759" s="108" t="s">
        <v>2183</v>
      </c>
      <c r="E1759" s="180">
        <v>3206.03</v>
      </c>
      <c r="F1759" s="57"/>
    </row>
    <row r="1760" spans="1:6">
      <c r="A1760" s="57"/>
      <c r="B1760" s="108" t="s">
        <v>526</v>
      </c>
      <c r="C1760" s="108" t="s">
        <v>522</v>
      </c>
      <c r="D1760" s="108" t="s">
        <v>2184</v>
      </c>
      <c r="E1760" s="180">
        <v>4241.7</v>
      </c>
      <c r="F1760" s="57"/>
    </row>
    <row r="1761" spans="1:6">
      <c r="A1761" s="57"/>
      <c r="B1761" s="108" t="s">
        <v>404</v>
      </c>
      <c r="C1761" s="108" t="s">
        <v>505</v>
      </c>
      <c r="D1761" s="108" t="s">
        <v>2185</v>
      </c>
      <c r="E1761" s="180">
        <v>8051.84</v>
      </c>
      <c r="F1761" s="57"/>
    </row>
    <row r="1762" spans="1:6">
      <c r="A1762" s="57"/>
      <c r="B1762" s="108" t="s">
        <v>526</v>
      </c>
      <c r="C1762" s="108" t="s">
        <v>501</v>
      </c>
      <c r="D1762" s="108" t="s">
        <v>2186</v>
      </c>
      <c r="E1762" s="180">
        <v>3389.97</v>
      </c>
      <c r="F1762" s="57"/>
    </row>
    <row r="1763" spans="1:6">
      <c r="A1763" s="57"/>
      <c r="B1763" s="108" t="s">
        <v>507</v>
      </c>
      <c r="C1763" s="108" t="s">
        <v>530</v>
      </c>
      <c r="D1763" s="108" t="s">
        <v>2187</v>
      </c>
      <c r="E1763" s="180">
        <v>7332.65</v>
      </c>
      <c r="F1763" s="57"/>
    </row>
    <row r="1764" spans="1:6">
      <c r="A1764" s="57"/>
      <c r="B1764" s="108" t="s">
        <v>507</v>
      </c>
      <c r="C1764" s="108" t="s">
        <v>498</v>
      </c>
      <c r="D1764" s="108" t="s">
        <v>2188</v>
      </c>
      <c r="E1764" s="180">
        <v>6654.46</v>
      </c>
      <c r="F1764" s="57"/>
    </row>
    <row r="1765" spans="1:6">
      <c r="A1765" s="57"/>
      <c r="B1765" s="108" t="s">
        <v>510</v>
      </c>
      <c r="C1765" s="108" t="s">
        <v>569</v>
      </c>
      <c r="D1765" s="108" t="s">
        <v>2189</v>
      </c>
      <c r="E1765" s="180">
        <v>932.43</v>
      </c>
      <c r="F1765" s="57"/>
    </row>
    <row r="1766" spans="1:6">
      <c r="A1766" s="57"/>
      <c r="B1766" s="108" t="s">
        <v>528</v>
      </c>
      <c r="C1766" s="108" t="s">
        <v>501</v>
      </c>
      <c r="D1766" s="108" t="s">
        <v>2190</v>
      </c>
      <c r="E1766" s="180">
        <v>4406.8100000000004</v>
      </c>
      <c r="F1766" s="57"/>
    </row>
    <row r="1767" spans="1:6">
      <c r="A1767" s="57"/>
      <c r="B1767" s="108" t="s">
        <v>497</v>
      </c>
      <c r="C1767" s="108" t="s">
        <v>535</v>
      </c>
      <c r="D1767" s="108" t="s">
        <v>2191</v>
      </c>
      <c r="E1767" s="180">
        <v>274.07</v>
      </c>
      <c r="F1767" s="57"/>
    </row>
    <row r="1768" spans="1:6">
      <c r="A1768" s="57"/>
      <c r="B1768" s="108" t="s">
        <v>507</v>
      </c>
      <c r="C1768" s="108" t="s">
        <v>520</v>
      </c>
      <c r="D1768" s="108" t="s">
        <v>2192</v>
      </c>
      <c r="E1768" s="180">
        <v>358.63</v>
      </c>
      <c r="F1768" s="57"/>
    </row>
    <row r="1769" spans="1:6">
      <c r="A1769" s="57"/>
      <c r="B1769" s="108" t="s">
        <v>504</v>
      </c>
      <c r="C1769" s="108" t="s">
        <v>508</v>
      </c>
      <c r="D1769" s="108" t="s">
        <v>2193</v>
      </c>
      <c r="E1769" s="180">
        <v>2459.65</v>
      </c>
      <c r="F1769" s="57"/>
    </row>
    <row r="1770" spans="1:6">
      <c r="A1770" s="57"/>
      <c r="B1770" s="108" t="s">
        <v>404</v>
      </c>
      <c r="C1770" s="108" t="s">
        <v>522</v>
      </c>
      <c r="D1770" s="108" t="s">
        <v>2194</v>
      </c>
      <c r="E1770" s="180">
        <v>4369.26</v>
      </c>
      <c r="F1770" s="57"/>
    </row>
    <row r="1771" spans="1:6">
      <c r="A1771" s="57"/>
      <c r="B1771" s="108" t="s">
        <v>510</v>
      </c>
      <c r="C1771" s="108" t="s">
        <v>520</v>
      </c>
      <c r="D1771" s="108" t="s">
        <v>2195</v>
      </c>
      <c r="E1771" s="180">
        <v>1086.8399999999999</v>
      </c>
      <c r="F1771" s="57"/>
    </row>
    <row r="1772" spans="1:6">
      <c r="A1772" s="57"/>
      <c r="B1772" s="108" t="s">
        <v>497</v>
      </c>
      <c r="C1772" s="108" t="s">
        <v>524</v>
      </c>
      <c r="D1772" s="108" t="s">
        <v>2196</v>
      </c>
      <c r="E1772" s="180">
        <v>2020.12</v>
      </c>
      <c r="F1772" s="57"/>
    </row>
    <row r="1773" spans="1:6">
      <c r="A1773" s="57"/>
      <c r="B1773" s="108" t="s">
        <v>507</v>
      </c>
      <c r="C1773" s="108" t="s">
        <v>530</v>
      </c>
      <c r="D1773" s="108" t="s">
        <v>2197</v>
      </c>
      <c r="E1773" s="180">
        <v>8462.16</v>
      </c>
      <c r="F1773" s="57"/>
    </row>
    <row r="1774" spans="1:6">
      <c r="A1774" s="57"/>
      <c r="B1774" s="108" t="s">
        <v>404</v>
      </c>
      <c r="C1774" s="108" t="s">
        <v>537</v>
      </c>
      <c r="D1774" s="108" t="s">
        <v>2198</v>
      </c>
      <c r="E1774" s="180">
        <v>1560.99</v>
      </c>
      <c r="F1774" s="57"/>
    </row>
    <row r="1775" spans="1:6">
      <c r="A1775" s="57"/>
      <c r="B1775" s="108" t="s">
        <v>497</v>
      </c>
      <c r="C1775" s="108" t="s">
        <v>535</v>
      </c>
      <c r="D1775" s="108" t="s">
        <v>2199</v>
      </c>
      <c r="E1775" s="180">
        <v>4317.3900000000003</v>
      </c>
      <c r="F1775" s="57"/>
    </row>
    <row r="1776" spans="1:6">
      <c r="A1776" s="57"/>
      <c r="B1776" s="108" t="s">
        <v>507</v>
      </c>
      <c r="C1776" s="108" t="s">
        <v>524</v>
      </c>
      <c r="D1776" s="108" t="s">
        <v>2200</v>
      </c>
      <c r="E1776" s="180">
        <v>5378.32</v>
      </c>
      <c r="F1776" s="57"/>
    </row>
    <row r="1777" spans="1:6">
      <c r="A1777" s="57"/>
      <c r="B1777" s="108" t="s">
        <v>500</v>
      </c>
      <c r="C1777" s="108" t="s">
        <v>498</v>
      </c>
      <c r="D1777" s="108" t="s">
        <v>2201</v>
      </c>
      <c r="E1777" s="180">
        <v>4308.3999999999996</v>
      </c>
      <c r="F1777" s="57"/>
    </row>
    <row r="1778" spans="1:6">
      <c r="A1778" s="57"/>
      <c r="B1778" s="108" t="s">
        <v>526</v>
      </c>
      <c r="C1778" s="108" t="s">
        <v>520</v>
      </c>
      <c r="D1778" s="108" t="s">
        <v>2202</v>
      </c>
      <c r="E1778" s="180">
        <v>4301.08</v>
      </c>
      <c r="F1778" s="57"/>
    </row>
    <row r="1779" spans="1:6">
      <c r="A1779" s="57"/>
      <c r="B1779" s="108" t="s">
        <v>507</v>
      </c>
      <c r="C1779" s="108" t="s">
        <v>515</v>
      </c>
      <c r="D1779" s="108" t="s">
        <v>2203</v>
      </c>
      <c r="E1779" s="180">
        <v>9567.65</v>
      </c>
      <c r="F1779" s="57"/>
    </row>
    <row r="1780" spans="1:6">
      <c r="A1780" s="57"/>
      <c r="B1780" s="108" t="s">
        <v>507</v>
      </c>
      <c r="C1780" s="108" t="s">
        <v>562</v>
      </c>
      <c r="D1780" s="108" t="s">
        <v>2204</v>
      </c>
      <c r="E1780" s="180">
        <v>6108.12</v>
      </c>
      <c r="F1780" s="57"/>
    </row>
    <row r="1781" spans="1:6">
      <c r="A1781" s="57"/>
      <c r="B1781" s="108" t="s">
        <v>507</v>
      </c>
      <c r="C1781" s="108" t="s">
        <v>524</v>
      </c>
      <c r="D1781" s="108" t="s">
        <v>1576</v>
      </c>
      <c r="E1781" s="180">
        <v>572.29</v>
      </c>
      <c r="F1781" s="57"/>
    </row>
    <row r="1782" spans="1:6">
      <c r="A1782" s="57"/>
      <c r="B1782" s="108" t="s">
        <v>528</v>
      </c>
      <c r="C1782" s="108" t="s">
        <v>520</v>
      </c>
      <c r="D1782" s="108" t="s">
        <v>1966</v>
      </c>
      <c r="E1782" s="180">
        <v>3296.22</v>
      </c>
      <c r="F1782" s="57"/>
    </row>
    <row r="1783" spans="1:6">
      <c r="A1783" s="57"/>
      <c r="B1783" s="108" t="s">
        <v>528</v>
      </c>
      <c r="C1783" s="108" t="s">
        <v>524</v>
      </c>
      <c r="D1783" s="108" t="s">
        <v>2205</v>
      </c>
      <c r="E1783" s="180">
        <v>5382.81</v>
      </c>
      <c r="F1783" s="57"/>
    </row>
    <row r="1784" spans="1:6">
      <c r="A1784" s="57"/>
      <c r="B1784" s="108" t="s">
        <v>507</v>
      </c>
      <c r="C1784" s="108" t="s">
        <v>562</v>
      </c>
      <c r="D1784" s="108" t="s">
        <v>741</v>
      </c>
      <c r="E1784" s="180">
        <v>5099.74</v>
      </c>
      <c r="F1784" s="57"/>
    </row>
    <row r="1785" spans="1:6">
      <c r="A1785" s="57"/>
      <c r="B1785" s="108" t="s">
        <v>404</v>
      </c>
      <c r="C1785" s="108" t="s">
        <v>537</v>
      </c>
      <c r="D1785" s="108" t="s">
        <v>2206</v>
      </c>
      <c r="E1785" s="180">
        <v>3538.26</v>
      </c>
      <c r="F1785" s="57"/>
    </row>
    <row r="1786" spans="1:6">
      <c r="A1786" s="57"/>
      <c r="B1786" s="108" t="s">
        <v>507</v>
      </c>
      <c r="C1786" s="108" t="s">
        <v>501</v>
      </c>
      <c r="D1786" s="108" t="s">
        <v>2207</v>
      </c>
      <c r="E1786" s="180">
        <v>4337.9799999999996</v>
      </c>
      <c r="F1786" s="57"/>
    </row>
    <row r="1787" spans="1:6">
      <c r="A1787" s="57"/>
      <c r="B1787" s="108" t="s">
        <v>500</v>
      </c>
      <c r="C1787" s="108" t="s">
        <v>511</v>
      </c>
      <c r="D1787" s="108" t="s">
        <v>2208</v>
      </c>
      <c r="E1787" s="180">
        <v>6919.18</v>
      </c>
      <c r="F1787" s="57"/>
    </row>
    <row r="1788" spans="1:6">
      <c r="A1788" s="57"/>
      <c r="B1788" s="108" t="s">
        <v>404</v>
      </c>
      <c r="C1788" s="108" t="s">
        <v>498</v>
      </c>
      <c r="D1788" s="108" t="s">
        <v>1470</v>
      </c>
      <c r="E1788" s="180">
        <v>3531.95</v>
      </c>
      <c r="F1788" s="57"/>
    </row>
    <row r="1789" spans="1:6">
      <c r="A1789" s="57"/>
      <c r="B1789" s="108" t="s">
        <v>504</v>
      </c>
      <c r="C1789" s="108" t="s">
        <v>501</v>
      </c>
      <c r="D1789" s="108" t="s">
        <v>1913</v>
      </c>
      <c r="E1789" s="180">
        <v>1243.58</v>
      </c>
      <c r="F1789" s="57"/>
    </row>
    <row r="1790" spans="1:6">
      <c r="A1790" s="57"/>
      <c r="B1790" s="108" t="s">
        <v>526</v>
      </c>
      <c r="C1790" s="108" t="s">
        <v>515</v>
      </c>
      <c r="D1790" s="108" t="s">
        <v>765</v>
      </c>
      <c r="E1790" s="180">
        <v>8416.65</v>
      </c>
      <c r="F1790" s="57"/>
    </row>
    <row r="1791" spans="1:6">
      <c r="A1791" s="57"/>
      <c r="B1791" s="108" t="s">
        <v>500</v>
      </c>
      <c r="C1791" s="108" t="s">
        <v>508</v>
      </c>
      <c r="D1791" s="108" t="s">
        <v>2209</v>
      </c>
      <c r="E1791" s="180">
        <v>2430.21</v>
      </c>
      <c r="F1791" s="57"/>
    </row>
    <row r="1792" spans="1:6">
      <c r="A1792" s="57"/>
      <c r="B1792" s="108" t="s">
        <v>528</v>
      </c>
      <c r="C1792" s="108" t="s">
        <v>569</v>
      </c>
      <c r="D1792" s="108" t="s">
        <v>2210</v>
      </c>
      <c r="E1792" s="180">
        <v>3755.04</v>
      </c>
      <c r="F1792" s="57"/>
    </row>
    <row r="1793" spans="1:6">
      <c r="A1793" s="57"/>
      <c r="B1793" s="108" t="s">
        <v>497</v>
      </c>
      <c r="C1793" s="108" t="s">
        <v>530</v>
      </c>
      <c r="D1793" s="108" t="s">
        <v>2211</v>
      </c>
      <c r="E1793" s="180">
        <v>9550.7000000000007</v>
      </c>
      <c r="F1793" s="57"/>
    </row>
    <row r="1794" spans="1:6">
      <c r="A1794" s="57"/>
      <c r="B1794" s="108" t="s">
        <v>500</v>
      </c>
      <c r="C1794" s="108" t="s">
        <v>515</v>
      </c>
      <c r="D1794" s="108" t="s">
        <v>1251</v>
      </c>
      <c r="E1794" s="180">
        <v>9221.5499999999993</v>
      </c>
      <c r="F1794" s="57"/>
    </row>
    <row r="1795" spans="1:6">
      <c r="A1795" s="57"/>
      <c r="B1795" s="108" t="s">
        <v>528</v>
      </c>
      <c r="C1795" s="108" t="s">
        <v>535</v>
      </c>
      <c r="D1795" s="108" t="s">
        <v>588</v>
      </c>
      <c r="E1795" s="180">
        <v>2252.8200000000002</v>
      </c>
      <c r="F1795" s="57"/>
    </row>
    <row r="1796" spans="1:6">
      <c r="A1796" s="57"/>
      <c r="B1796" s="108" t="s">
        <v>504</v>
      </c>
      <c r="C1796" s="108" t="s">
        <v>535</v>
      </c>
      <c r="D1796" s="108" t="s">
        <v>2212</v>
      </c>
      <c r="E1796" s="180">
        <v>4332.8599999999997</v>
      </c>
      <c r="F1796" s="57"/>
    </row>
    <row r="1797" spans="1:6">
      <c r="A1797" s="57"/>
      <c r="B1797" s="108" t="s">
        <v>526</v>
      </c>
      <c r="C1797" s="108" t="s">
        <v>498</v>
      </c>
      <c r="D1797" s="108" t="s">
        <v>2213</v>
      </c>
      <c r="E1797" s="180">
        <v>6530.92</v>
      </c>
      <c r="F1797" s="57"/>
    </row>
    <row r="1798" spans="1:6">
      <c r="A1798" s="57"/>
      <c r="B1798" s="108" t="s">
        <v>497</v>
      </c>
      <c r="C1798" s="108" t="s">
        <v>501</v>
      </c>
      <c r="D1798" s="108" t="s">
        <v>2214</v>
      </c>
      <c r="E1798" s="180">
        <v>3745.65</v>
      </c>
      <c r="F1798" s="57"/>
    </row>
    <row r="1799" spans="1:6">
      <c r="A1799" s="57"/>
      <c r="B1799" s="108" t="s">
        <v>507</v>
      </c>
      <c r="C1799" s="108" t="s">
        <v>498</v>
      </c>
      <c r="D1799" s="108" t="s">
        <v>687</v>
      </c>
      <c r="E1799" s="180">
        <v>8807.2000000000007</v>
      </c>
      <c r="F1799" s="57"/>
    </row>
    <row r="1800" spans="1:6">
      <c r="A1800" s="57"/>
      <c r="B1800" s="108" t="s">
        <v>510</v>
      </c>
      <c r="C1800" s="108" t="s">
        <v>562</v>
      </c>
      <c r="D1800" s="108" t="s">
        <v>2215</v>
      </c>
      <c r="E1800" s="180">
        <v>8450.74</v>
      </c>
      <c r="F1800" s="57"/>
    </row>
    <row r="1801" spans="1:6">
      <c r="A1801" s="57"/>
      <c r="B1801" s="108" t="s">
        <v>510</v>
      </c>
      <c r="C1801" s="108" t="s">
        <v>498</v>
      </c>
      <c r="D1801" s="108" t="s">
        <v>2216</v>
      </c>
      <c r="E1801" s="180">
        <v>2869.83</v>
      </c>
      <c r="F1801" s="57"/>
    </row>
    <row r="1802" spans="1:6">
      <c r="A1802" s="57"/>
      <c r="B1802" s="108" t="s">
        <v>507</v>
      </c>
      <c r="C1802" s="108" t="s">
        <v>511</v>
      </c>
      <c r="D1802" s="108" t="s">
        <v>2217</v>
      </c>
      <c r="E1802" s="180">
        <v>4356.66</v>
      </c>
      <c r="F1802" s="57"/>
    </row>
    <row r="1803" spans="1:6">
      <c r="A1803" s="57"/>
      <c r="B1803" s="108" t="s">
        <v>497</v>
      </c>
      <c r="C1803" s="108" t="s">
        <v>537</v>
      </c>
      <c r="D1803" s="108" t="s">
        <v>2218</v>
      </c>
      <c r="E1803" s="180">
        <v>8307.98</v>
      </c>
      <c r="F1803" s="57"/>
    </row>
    <row r="1804" spans="1:6">
      <c r="A1804" s="57"/>
      <c r="B1804" s="108" t="s">
        <v>507</v>
      </c>
      <c r="C1804" s="108" t="s">
        <v>501</v>
      </c>
      <c r="D1804" s="108" t="s">
        <v>2219</v>
      </c>
      <c r="E1804" s="180">
        <v>5081.1899999999996</v>
      </c>
      <c r="F1804" s="57"/>
    </row>
    <row r="1805" spans="1:6">
      <c r="A1805" s="57"/>
      <c r="B1805" s="108" t="s">
        <v>526</v>
      </c>
      <c r="C1805" s="108" t="s">
        <v>537</v>
      </c>
      <c r="D1805" s="108" t="s">
        <v>2220</v>
      </c>
      <c r="E1805" s="180">
        <v>8912.74</v>
      </c>
      <c r="F1805" s="57"/>
    </row>
    <row r="1806" spans="1:6">
      <c r="A1806" s="57"/>
      <c r="B1806" s="108" t="s">
        <v>504</v>
      </c>
      <c r="C1806" s="108" t="s">
        <v>505</v>
      </c>
      <c r="D1806" s="108" t="s">
        <v>2221</v>
      </c>
      <c r="E1806" s="180">
        <v>83.1</v>
      </c>
      <c r="F1806" s="57"/>
    </row>
    <row r="1807" spans="1:6">
      <c r="A1807" s="57"/>
      <c r="B1807" s="108" t="s">
        <v>507</v>
      </c>
      <c r="C1807" s="108" t="s">
        <v>505</v>
      </c>
      <c r="D1807" s="108" t="s">
        <v>808</v>
      </c>
      <c r="E1807" s="180">
        <v>9762.69</v>
      </c>
      <c r="F1807" s="57"/>
    </row>
    <row r="1808" spans="1:6">
      <c r="A1808" s="57"/>
      <c r="B1808" s="108" t="s">
        <v>500</v>
      </c>
      <c r="C1808" s="108" t="s">
        <v>522</v>
      </c>
      <c r="D1808" s="108" t="s">
        <v>2222</v>
      </c>
      <c r="E1808" s="180">
        <v>6805.07</v>
      </c>
      <c r="F1808" s="57"/>
    </row>
    <row r="1809" spans="1:6">
      <c r="A1809" s="57"/>
      <c r="B1809" s="108" t="s">
        <v>510</v>
      </c>
      <c r="C1809" s="108" t="s">
        <v>511</v>
      </c>
      <c r="D1809" s="108" t="s">
        <v>2223</v>
      </c>
      <c r="E1809" s="180">
        <v>2165.0300000000002</v>
      </c>
      <c r="F1809" s="57"/>
    </row>
    <row r="1810" spans="1:6">
      <c r="A1810" s="57"/>
      <c r="B1810" s="108" t="s">
        <v>526</v>
      </c>
      <c r="C1810" s="108" t="s">
        <v>520</v>
      </c>
      <c r="D1810" s="108" t="s">
        <v>2224</v>
      </c>
      <c r="E1810" s="180">
        <v>4577.8</v>
      </c>
      <c r="F1810" s="57"/>
    </row>
    <row r="1811" spans="1:6">
      <c r="A1811" s="57"/>
      <c r="B1811" s="108" t="s">
        <v>510</v>
      </c>
      <c r="C1811" s="108" t="s">
        <v>537</v>
      </c>
      <c r="D1811" s="108" t="s">
        <v>2225</v>
      </c>
      <c r="E1811" s="180">
        <v>1813.88</v>
      </c>
      <c r="F1811" s="57"/>
    </row>
    <row r="1812" spans="1:6">
      <c r="A1812" s="57"/>
      <c r="B1812" s="108" t="s">
        <v>500</v>
      </c>
      <c r="C1812" s="108" t="s">
        <v>562</v>
      </c>
      <c r="D1812" s="108" t="s">
        <v>2226</v>
      </c>
      <c r="E1812" s="180">
        <v>662.97</v>
      </c>
      <c r="F1812" s="57"/>
    </row>
    <row r="1813" spans="1:6">
      <c r="A1813" s="57"/>
      <c r="B1813" s="108" t="s">
        <v>497</v>
      </c>
      <c r="C1813" s="108" t="s">
        <v>515</v>
      </c>
      <c r="D1813" s="108" t="s">
        <v>858</v>
      </c>
      <c r="E1813" s="180">
        <v>7019.2</v>
      </c>
      <c r="F1813" s="57"/>
    </row>
    <row r="1814" spans="1:6">
      <c r="A1814" s="57"/>
      <c r="B1814" s="108" t="s">
        <v>404</v>
      </c>
      <c r="C1814" s="108" t="s">
        <v>530</v>
      </c>
      <c r="D1814" s="108" t="s">
        <v>2227</v>
      </c>
      <c r="E1814" s="180">
        <v>4329.54</v>
      </c>
      <c r="F1814" s="57"/>
    </row>
    <row r="1815" spans="1:6">
      <c r="A1815" s="57"/>
      <c r="B1815" s="108" t="s">
        <v>507</v>
      </c>
      <c r="C1815" s="108" t="s">
        <v>524</v>
      </c>
      <c r="D1815" s="108" t="s">
        <v>2228</v>
      </c>
      <c r="E1815" s="180">
        <v>4936.84</v>
      </c>
      <c r="F1815" s="57"/>
    </row>
    <row r="1816" spans="1:6">
      <c r="A1816" s="57"/>
      <c r="B1816" s="108" t="s">
        <v>500</v>
      </c>
      <c r="C1816" s="108" t="s">
        <v>498</v>
      </c>
      <c r="D1816" s="108" t="s">
        <v>2229</v>
      </c>
      <c r="E1816" s="180">
        <v>3704.55</v>
      </c>
      <c r="F1816" s="57"/>
    </row>
    <row r="1817" spans="1:6">
      <c r="A1817" s="57"/>
      <c r="B1817" s="108" t="s">
        <v>500</v>
      </c>
      <c r="C1817" s="108" t="s">
        <v>501</v>
      </c>
      <c r="D1817" s="108" t="s">
        <v>2230</v>
      </c>
      <c r="E1817" s="180">
        <v>8091.67</v>
      </c>
      <c r="F1817" s="57"/>
    </row>
    <row r="1818" spans="1:6">
      <c r="A1818" s="57"/>
      <c r="B1818" s="108" t="s">
        <v>404</v>
      </c>
      <c r="C1818" s="108" t="s">
        <v>520</v>
      </c>
      <c r="D1818" s="108" t="s">
        <v>1163</v>
      </c>
      <c r="E1818" s="180">
        <v>1188.1300000000001</v>
      </c>
      <c r="F1818" s="57"/>
    </row>
    <row r="1819" spans="1:6">
      <c r="A1819" s="57"/>
      <c r="B1819" s="108" t="s">
        <v>526</v>
      </c>
      <c r="C1819" s="108" t="s">
        <v>522</v>
      </c>
      <c r="D1819" s="108" t="s">
        <v>2231</v>
      </c>
      <c r="E1819" s="180">
        <v>8756.9599999999991</v>
      </c>
      <c r="F1819" s="57"/>
    </row>
    <row r="1820" spans="1:6">
      <c r="A1820" s="57"/>
      <c r="B1820" s="108" t="s">
        <v>504</v>
      </c>
      <c r="C1820" s="108" t="s">
        <v>515</v>
      </c>
      <c r="D1820" s="108" t="s">
        <v>2232</v>
      </c>
      <c r="E1820" s="180">
        <v>2972.58</v>
      </c>
      <c r="F1820" s="57"/>
    </row>
    <row r="1821" spans="1:6">
      <c r="A1821" s="57"/>
      <c r="B1821" s="108" t="s">
        <v>526</v>
      </c>
      <c r="C1821" s="108" t="s">
        <v>520</v>
      </c>
      <c r="D1821" s="108" t="s">
        <v>2233</v>
      </c>
      <c r="E1821" s="180">
        <v>8116.47</v>
      </c>
      <c r="F1821" s="57"/>
    </row>
    <row r="1822" spans="1:6">
      <c r="A1822" s="57"/>
      <c r="B1822" s="108" t="s">
        <v>507</v>
      </c>
      <c r="C1822" s="108" t="s">
        <v>524</v>
      </c>
      <c r="D1822" s="108" t="s">
        <v>2234</v>
      </c>
      <c r="E1822" s="180">
        <v>7846.55</v>
      </c>
      <c r="F1822" s="57"/>
    </row>
    <row r="1823" spans="1:6">
      <c r="A1823" s="57"/>
      <c r="B1823" s="108" t="s">
        <v>528</v>
      </c>
      <c r="C1823" s="108" t="s">
        <v>535</v>
      </c>
      <c r="D1823" s="108" t="s">
        <v>2235</v>
      </c>
      <c r="E1823" s="180">
        <v>4147.3</v>
      </c>
      <c r="F1823" s="57"/>
    </row>
    <row r="1824" spans="1:6">
      <c r="A1824" s="57"/>
      <c r="B1824" s="108" t="s">
        <v>510</v>
      </c>
      <c r="C1824" s="108" t="s">
        <v>511</v>
      </c>
      <c r="D1824" s="108" t="s">
        <v>2236</v>
      </c>
      <c r="E1824" s="180">
        <v>8450.52</v>
      </c>
      <c r="F1824" s="57"/>
    </row>
    <row r="1825" spans="1:6">
      <c r="A1825" s="57"/>
      <c r="B1825" s="108" t="s">
        <v>510</v>
      </c>
      <c r="C1825" s="108" t="s">
        <v>562</v>
      </c>
      <c r="D1825" s="108" t="s">
        <v>2237</v>
      </c>
      <c r="E1825" s="180">
        <v>6631.12</v>
      </c>
      <c r="F1825" s="57"/>
    </row>
    <row r="1826" spans="1:6">
      <c r="A1826" s="57"/>
      <c r="B1826" s="108" t="s">
        <v>404</v>
      </c>
      <c r="C1826" s="108" t="s">
        <v>501</v>
      </c>
      <c r="D1826" s="108" t="s">
        <v>2238</v>
      </c>
      <c r="E1826" s="180">
        <v>3335.11</v>
      </c>
      <c r="F1826" s="57"/>
    </row>
    <row r="1827" spans="1:6">
      <c r="A1827" s="57"/>
      <c r="B1827" s="108" t="s">
        <v>500</v>
      </c>
      <c r="C1827" s="108" t="s">
        <v>562</v>
      </c>
      <c r="D1827" s="108" t="s">
        <v>2128</v>
      </c>
      <c r="E1827" s="180">
        <v>1634.63</v>
      </c>
      <c r="F1827" s="57"/>
    </row>
    <row r="1828" spans="1:6">
      <c r="A1828" s="57"/>
      <c r="B1828" s="108" t="s">
        <v>507</v>
      </c>
      <c r="C1828" s="108" t="s">
        <v>537</v>
      </c>
      <c r="D1828" s="108" t="s">
        <v>2239</v>
      </c>
      <c r="E1828" s="180">
        <v>515.21</v>
      </c>
      <c r="F1828" s="57"/>
    </row>
    <row r="1829" spans="1:6">
      <c r="A1829" s="57"/>
      <c r="B1829" s="108" t="s">
        <v>404</v>
      </c>
      <c r="C1829" s="108" t="s">
        <v>501</v>
      </c>
      <c r="D1829" s="108" t="s">
        <v>1818</v>
      </c>
      <c r="E1829" s="180">
        <v>4064.06</v>
      </c>
      <c r="F1829" s="57"/>
    </row>
    <row r="1830" spans="1:6">
      <c r="A1830" s="57"/>
      <c r="B1830" s="108" t="s">
        <v>504</v>
      </c>
      <c r="C1830" s="108" t="s">
        <v>537</v>
      </c>
      <c r="D1830" s="108" t="s">
        <v>2240</v>
      </c>
      <c r="E1830" s="180">
        <v>3463.45</v>
      </c>
      <c r="F1830" s="57"/>
    </row>
    <row r="1831" spans="1:6">
      <c r="A1831" s="57"/>
      <c r="B1831" s="108" t="s">
        <v>507</v>
      </c>
      <c r="C1831" s="108" t="s">
        <v>505</v>
      </c>
      <c r="D1831" s="108" t="s">
        <v>2241</v>
      </c>
      <c r="E1831" s="180">
        <v>1322.24</v>
      </c>
      <c r="F1831" s="57"/>
    </row>
    <row r="1832" spans="1:6">
      <c r="A1832" s="57"/>
      <c r="B1832" s="108" t="s">
        <v>497</v>
      </c>
      <c r="C1832" s="108" t="s">
        <v>508</v>
      </c>
      <c r="D1832" s="108" t="s">
        <v>2242</v>
      </c>
      <c r="E1832" s="180">
        <v>4768.3100000000004</v>
      </c>
      <c r="F1832" s="57"/>
    </row>
    <row r="1833" spans="1:6">
      <c r="A1833" s="57"/>
      <c r="B1833" s="108" t="s">
        <v>510</v>
      </c>
      <c r="C1833" s="108" t="s">
        <v>524</v>
      </c>
      <c r="D1833" s="108" t="s">
        <v>2243</v>
      </c>
      <c r="E1833" s="180">
        <v>7053.4</v>
      </c>
      <c r="F1833" s="57"/>
    </row>
    <row r="1834" spans="1:6">
      <c r="A1834" s="57"/>
      <c r="B1834" s="108" t="s">
        <v>507</v>
      </c>
      <c r="C1834" s="108" t="s">
        <v>569</v>
      </c>
      <c r="D1834" s="108" t="s">
        <v>2244</v>
      </c>
      <c r="E1834" s="180">
        <v>3305.15</v>
      </c>
      <c r="F1834" s="57"/>
    </row>
    <row r="1835" spans="1:6">
      <c r="A1835" s="57"/>
      <c r="B1835" s="108" t="s">
        <v>404</v>
      </c>
      <c r="C1835" s="108" t="s">
        <v>501</v>
      </c>
      <c r="D1835" s="108" t="s">
        <v>2245</v>
      </c>
      <c r="E1835" s="180">
        <v>6950.57</v>
      </c>
      <c r="F1835" s="57"/>
    </row>
    <row r="1836" spans="1:6">
      <c r="A1836" s="57"/>
      <c r="B1836" s="108" t="s">
        <v>500</v>
      </c>
      <c r="C1836" s="108" t="s">
        <v>530</v>
      </c>
      <c r="D1836" s="108" t="s">
        <v>2246</v>
      </c>
      <c r="E1836" s="180">
        <v>4728.26</v>
      </c>
      <c r="F1836" s="57"/>
    </row>
    <row r="1837" spans="1:6">
      <c r="A1837" s="57"/>
      <c r="B1837" s="108" t="s">
        <v>500</v>
      </c>
      <c r="C1837" s="108" t="s">
        <v>569</v>
      </c>
      <c r="D1837" s="108" t="s">
        <v>2247</v>
      </c>
      <c r="E1837" s="180">
        <v>7149.65</v>
      </c>
      <c r="F1837" s="57"/>
    </row>
    <row r="1838" spans="1:6">
      <c r="A1838" s="57"/>
      <c r="B1838" s="108" t="s">
        <v>500</v>
      </c>
      <c r="C1838" s="108" t="s">
        <v>522</v>
      </c>
      <c r="D1838" s="108" t="s">
        <v>2248</v>
      </c>
      <c r="E1838" s="180">
        <v>1929.43</v>
      </c>
      <c r="F1838" s="57"/>
    </row>
    <row r="1839" spans="1:6">
      <c r="A1839" s="57"/>
      <c r="B1839" s="108" t="s">
        <v>500</v>
      </c>
      <c r="C1839" s="108" t="s">
        <v>505</v>
      </c>
      <c r="D1839" s="108" t="s">
        <v>2220</v>
      </c>
      <c r="E1839" s="180">
        <v>1740.56</v>
      </c>
      <c r="F1839" s="57"/>
    </row>
    <row r="1840" spans="1:6">
      <c r="A1840" s="57"/>
      <c r="B1840" s="108" t="s">
        <v>507</v>
      </c>
      <c r="C1840" s="108" t="s">
        <v>524</v>
      </c>
      <c r="D1840" s="108" t="s">
        <v>2249</v>
      </c>
      <c r="E1840" s="180">
        <v>509.88</v>
      </c>
      <c r="F1840" s="57"/>
    </row>
    <row r="1841" spans="1:6">
      <c r="A1841" s="57"/>
      <c r="B1841" s="108" t="s">
        <v>504</v>
      </c>
      <c r="C1841" s="108" t="s">
        <v>511</v>
      </c>
      <c r="D1841" s="108" t="s">
        <v>2250</v>
      </c>
      <c r="E1841" s="180">
        <v>4759.93</v>
      </c>
      <c r="F1841" s="57"/>
    </row>
    <row r="1842" spans="1:6">
      <c r="A1842" s="57"/>
      <c r="B1842" s="108" t="s">
        <v>526</v>
      </c>
      <c r="C1842" s="108" t="s">
        <v>515</v>
      </c>
      <c r="D1842" s="108" t="s">
        <v>2251</v>
      </c>
      <c r="E1842" s="180">
        <v>6134.47</v>
      </c>
      <c r="F1842" s="57"/>
    </row>
    <row r="1843" spans="1:6">
      <c r="A1843" s="57"/>
      <c r="B1843" s="108" t="s">
        <v>504</v>
      </c>
      <c r="C1843" s="108" t="s">
        <v>524</v>
      </c>
      <c r="D1843" s="108" t="s">
        <v>2252</v>
      </c>
      <c r="E1843" s="180">
        <v>6983.79</v>
      </c>
      <c r="F1843" s="57"/>
    </row>
    <row r="1844" spans="1:6">
      <c r="A1844" s="57"/>
      <c r="B1844" s="108" t="s">
        <v>526</v>
      </c>
      <c r="C1844" s="108" t="s">
        <v>535</v>
      </c>
      <c r="D1844" s="108" t="s">
        <v>2253</v>
      </c>
      <c r="E1844" s="180">
        <v>860.1</v>
      </c>
      <c r="F1844" s="57"/>
    </row>
    <row r="1845" spans="1:6">
      <c r="A1845" s="57"/>
      <c r="B1845" s="108" t="s">
        <v>526</v>
      </c>
      <c r="C1845" s="108" t="s">
        <v>511</v>
      </c>
      <c r="D1845" s="108" t="s">
        <v>2254</v>
      </c>
      <c r="E1845" s="180">
        <v>1094.83</v>
      </c>
      <c r="F1845" s="57"/>
    </row>
    <row r="1846" spans="1:6">
      <c r="A1846" s="57"/>
      <c r="B1846" s="108" t="s">
        <v>497</v>
      </c>
      <c r="C1846" s="108" t="s">
        <v>520</v>
      </c>
      <c r="D1846" s="108" t="s">
        <v>2255</v>
      </c>
      <c r="E1846" s="180">
        <v>5540.8</v>
      </c>
      <c r="F1846" s="57"/>
    </row>
    <row r="1847" spans="1:6">
      <c r="A1847" s="57"/>
      <c r="B1847" s="108" t="s">
        <v>510</v>
      </c>
      <c r="C1847" s="108" t="s">
        <v>522</v>
      </c>
      <c r="D1847" s="108" t="s">
        <v>2256</v>
      </c>
      <c r="E1847" s="180">
        <v>737.84</v>
      </c>
      <c r="F1847" s="57"/>
    </row>
    <row r="1848" spans="1:6">
      <c r="A1848" s="57"/>
      <c r="B1848" s="108" t="s">
        <v>528</v>
      </c>
      <c r="C1848" s="108" t="s">
        <v>520</v>
      </c>
      <c r="D1848" s="108" t="s">
        <v>2257</v>
      </c>
      <c r="E1848" s="180">
        <v>2333.9</v>
      </c>
      <c r="F1848" s="57"/>
    </row>
    <row r="1849" spans="1:6">
      <c r="A1849" s="57"/>
      <c r="B1849" s="108" t="s">
        <v>510</v>
      </c>
      <c r="C1849" s="108" t="s">
        <v>498</v>
      </c>
      <c r="D1849" s="108" t="s">
        <v>2258</v>
      </c>
      <c r="E1849" s="180">
        <v>5193.37</v>
      </c>
      <c r="F1849" s="57"/>
    </row>
    <row r="1850" spans="1:6">
      <c r="A1850" s="57"/>
      <c r="B1850" s="108" t="s">
        <v>510</v>
      </c>
      <c r="C1850" s="108" t="s">
        <v>535</v>
      </c>
      <c r="D1850" s="108" t="s">
        <v>2259</v>
      </c>
      <c r="E1850" s="180">
        <v>4402.6499999999996</v>
      </c>
      <c r="F1850" s="57"/>
    </row>
    <row r="1851" spans="1:6">
      <c r="A1851" s="57"/>
      <c r="B1851" s="108" t="s">
        <v>504</v>
      </c>
      <c r="C1851" s="108" t="s">
        <v>524</v>
      </c>
      <c r="D1851" s="108" t="s">
        <v>2000</v>
      </c>
      <c r="E1851" s="180">
        <v>3902.86</v>
      </c>
      <c r="F1851" s="57"/>
    </row>
    <row r="1852" spans="1:6">
      <c r="A1852" s="57"/>
      <c r="B1852" s="108" t="s">
        <v>404</v>
      </c>
      <c r="C1852" s="108" t="s">
        <v>522</v>
      </c>
      <c r="D1852" s="108" t="s">
        <v>2260</v>
      </c>
      <c r="E1852" s="180">
        <v>8083.09</v>
      </c>
      <c r="F1852" s="57"/>
    </row>
    <row r="1853" spans="1:6">
      <c r="A1853" s="57"/>
      <c r="B1853" s="108" t="s">
        <v>510</v>
      </c>
      <c r="C1853" s="108" t="s">
        <v>562</v>
      </c>
      <c r="D1853" s="108" t="s">
        <v>2261</v>
      </c>
      <c r="E1853" s="180">
        <v>9124.3700000000008</v>
      </c>
      <c r="F1853" s="57"/>
    </row>
    <row r="1854" spans="1:6">
      <c r="A1854" s="57"/>
      <c r="B1854" s="108" t="s">
        <v>528</v>
      </c>
      <c r="C1854" s="108" t="s">
        <v>562</v>
      </c>
      <c r="D1854" s="108" t="s">
        <v>2262</v>
      </c>
      <c r="E1854" s="180">
        <v>2216.73</v>
      </c>
      <c r="F1854" s="57"/>
    </row>
    <row r="1855" spans="1:6">
      <c r="A1855" s="57"/>
      <c r="B1855" s="108" t="s">
        <v>404</v>
      </c>
      <c r="C1855" s="108" t="s">
        <v>522</v>
      </c>
      <c r="D1855" s="108" t="s">
        <v>2263</v>
      </c>
      <c r="E1855" s="180">
        <v>7282.82</v>
      </c>
      <c r="F1855" s="57"/>
    </row>
    <row r="1856" spans="1:6">
      <c r="A1856" s="57"/>
      <c r="B1856" s="108" t="s">
        <v>404</v>
      </c>
      <c r="C1856" s="108" t="s">
        <v>537</v>
      </c>
      <c r="D1856" s="108" t="s">
        <v>2264</v>
      </c>
      <c r="E1856" s="180">
        <v>6273.66</v>
      </c>
      <c r="F1856" s="57"/>
    </row>
    <row r="1857" spans="1:6">
      <c r="A1857" s="57"/>
      <c r="B1857" s="108" t="s">
        <v>404</v>
      </c>
      <c r="C1857" s="108" t="s">
        <v>535</v>
      </c>
      <c r="D1857" s="108" t="s">
        <v>2265</v>
      </c>
      <c r="E1857" s="180">
        <v>7377.97</v>
      </c>
      <c r="F1857" s="57"/>
    </row>
    <row r="1858" spans="1:6">
      <c r="A1858" s="57"/>
      <c r="B1858" s="108" t="s">
        <v>504</v>
      </c>
      <c r="C1858" s="108" t="s">
        <v>498</v>
      </c>
      <c r="D1858" s="108" t="s">
        <v>2266</v>
      </c>
      <c r="E1858" s="180">
        <v>8253.6200000000008</v>
      </c>
      <c r="F1858" s="57"/>
    </row>
    <row r="1859" spans="1:6">
      <c r="A1859" s="57"/>
      <c r="B1859" s="108" t="s">
        <v>404</v>
      </c>
      <c r="C1859" s="108" t="s">
        <v>524</v>
      </c>
      <c r="D1859" s="108" t="s">
        <v>2267</v>
      </c>
      <c r="E1859" s="180">
        <v>8081.79</v>
      </c>
      <c r="F1859" s="57"/>
    </row>
    <row r="1860" spans="1:6">
      <c r="A1860" s="57"/>
      <c r="B1860" s="108" t="s">
        <v>526</v>
      </c>
      <c r="C1860" s="108" t="s">
        <v>522</v>
      </c>
      <c r="D1860" s="108" t="s">
        <v>2268</v>
      </c>
      <c r="E1860" s="180">
        <v>8308.68</v>
      </c>
      <c r="F1860" s="57"/>
    </row>
    <row r="1861" spans="1:6">
      <c r="A1861" s="57"/>
      <c r="B1861" s="108" t="s">
        <v>510</v>
      </c>
      <c r="C1861" s="108" t="s">
        <v>501</v>
      </c>
      <c r="D1861" s="108" t="s">
        <v>2269</v>
      </c>
      <c r="E1861" s="180">
        <v>1978.89</v>
      </c>
      <c r="F1861" s="57"/>
    </row>
    <row r="1862" spans="1:6">
      <c r="A1862" s="57"/>
      <c r="B1862" s="108" t="s">
        <v>526</v>
      </c>
      <c r="C1862" s="108" t="s">
        <v>511</v>
      </c>
      <c r="D1862" s="108" t="s">
        <v>2270</v>
      </c>
      <c r="E1862" s="180">
        <v>7025.49</v>
      </c>
      <c r="F1862" s="57"/>
    </row>
    <row r="1863" spans="1:6">
      <c r="A1863" s="57"/>
      <c r="B1863" s="108" t="s">
        <v>497</v>
      </c>
      <c r="C1863" s="108" t="s">
        <v>562</v>
      </c>
      <c r="D1863" s="108" t="s">
        <v>2271</v>
      </c>
      <c r="E1863" s="180">
        <v>7785.56</v>
      </c>
      <c r="F1863" s="57"/>
    </row>
    <row r="1864" spans="1:6">
      <c r="A1864" s="57"/>
      <c r="B1864" s="108" t="s">
        <v>528</v>
      </c>
      <c r="C1864" s="108" t="s">
        <v>511</v>
      </c>
      <c r="D1864" s="108" t="s">
        <v>2272</v>
      </c>
      <c r="E1864" s="180">
        <v>6895.44</v>
      </c>
      <c r="F1864" s="57"/>
    </row>
    <row r="1865" spans="1:6">
      <c r="A1865" s="57"/>
      <c r="B1865" s="108" t="s">
        <v>507</v>
      </c>
      <c r="C1865" s="108" t="s">
        <v>530</v>
      </c>
      <c r="D1865" s="108" t="s">
        <v>2273</v>
      </c>
      <c r="E1865" s="180">
        <v>2812.78</v>
      </c>
      <c r="F1865" s="57"/>
    </row>
    <row r="1866" spans="1:6">
      <c r="A1866" s="57"/>
      <c r="B1866" s="108" t="s">
        <v>500</v>
      </c>
      <c r="C1866" s="108" t="s">
        <v>537</v>
      </c>
      <c r="D1866" s="108" t="s">
        <v>2274</v>
      </c>
      <c r="E1866" s="180">
        <v>939.16</v>
      </c>
      <c r="F1866" s="57"/>
    </row>
    <row r="1867" spans="1:6">
      <c r="A1867" s="57"/>
      <c r="B1867" s="108" t="s">
        <v>504</v>
      </c>
      <c r="C1867" s="108" t="s">
        <v>522</v>
      </c>
      <c r="D1867" s="108" t="s">
        <v>2275</v>
      </c>
      <c r="E1867" s="180">
        <v>1429</v>
      </c>
      <c r="F1867" s="57"/>
    </row>
    <row r="1868" spans="1:6">
      <c r="A1868" s="57"/>
      <c r="B1868" s="108" t="s">
        <v>404</v>
      </c>
      <c r="C1868" s="108" t="s">
        <v>505</v>
      </c>
      <c r="D1868" s="108" t="s">
        <v>2276</v>
      </c>
      <c r="E1868" s="180">
        <v>6216.84</v>
      </c>
      <c r="F1868" s="57"/>
    </row>
    <row r="1869" spans="1:6">
      <c r="A1869" s="57"/>
      <c r="B1869" s="108" t="s">
        <v>528</v>
      </c>
      <c r="C1869" s="108" t="s">
        <v>524</v>
      </c>
      <c r="D1869" s="108" t="s">
        <v>2277</v>
      </c>
      <c r="E1869" s="180">
        <v>7453.98</v>
      </c>
      <c r="F1869" s="57"/>
    </row>
    <row r="1870" spans="1:6">
      <c r="A1870" s="57"/>
      <c r="B1870" s="108" t="s">
        <v>528</v>
      </c>
      <c r="C1870" s="108" t="s">
        <v>508</v>
      </c>
      <c r="D1870" s="108" t="s">
        <v>2278</v>
      </c>
      <c r="E1870" s="180">
        <v>8358.1</v>
      </c>
      <c r="F1870" s="57"/>
    </row>
    <row r="1871" spans="1:6">
      <c r="A1871" s="57"/>
      <c r="B1871" s="108" t="s">
        <v>507</v>
      </c>
      <c r="C1871" s="108" t="s">
        <v>530</v>
      </c>
      <c r="D1871" s="108" t="s">
        <v>2279</v>
      </c>
      <c r="E1871" s="180">
        <v>2721.25</v>
      </c>
      <c r="F1871" s="57"/>
    </row>
    <row r="1872" spans="1:6">
      <c r="A1872" s="57"/>
      <c r="B1872" s="108" t="s">
        <v>404</v>
      </c>
      <c r="C1872" s="108" t="s">
        <v>498</v>
      </c>
      <c r="D1872" s="108" t="s">
        <v>2280</v>
      </c>
      <c r="E1872" s="180">
        <v>3000.14</v>
      </c>
      <c r="F1872" s="57"/>
    </row>
    <row r="1873" spans="1:6">
      <c r="A1873" s="57"/>
      <c r="B1873" s="108" t="s">
        <v>507</v>
      </c>
      <c r="C1873" s="108" t="s">
        <v>511</v>
      </c>
      <c r="D1873" s="108" t="s">
        <v>2281</v>
      </c>
      <c r="E1873" s="180">
        <v>3465.37</v>
      </c>
      <c r="F1873" s="57"/>
    </row>
    <row r="1874" spans="1:6">
      <c r="A1874" s="57"/>
      <c r="B1874" s="108" t="s">
        <v>504</v>
      </c>
      <c r="C1874" s="108" t="s">
        <v>508</v>
      </c>
      <c r="D1874" s="108" t="s">
        <v>2282</v>
      </c>
      <c r="E1874" s="180">
        <v>7825.46</v>
      </c>
      <c r="F1874" s="57"/>
    </row>
    <row r="1875" spans="1:6">
      <c r="A1875" s="57"/>
      <c r="B1875" s="108" t="s">
        <v>507</v>
      </c>
      <c r="C1875" s="108" t="s">
        <v>569</v>
      </c>
      <c r="D1875" s="108" t="s">
        <v>2283</v>
      </c>
      <c r="E1875" s="180">
        <v>3252.54</v>
      </c>
      <c r="F1875" s="57"/>
    </row>
    <row r="1876" spans="1:6">
      <c r="A1876" s="57"/>
      <c r="B1876" s="108" t="s">
        <v>504</v>
      </c>
      <c r="C1876" s="108" t="s">
        <v>522</v>
      </c>
      <c r="D1876" s="108" t="s">
        <v>1582</v>
      </c>
      <c r="E1876" s="180">
        <v>6124.18</v>
      </c>
      <c r="F1876" s="57"/>
    </row>
    <row r="1877" spans="1:6">
      <c r="A1877" s="57"/>
      <c r="B1877" s="108" t="s">
        <v>528</v>
      </c>
      <c r="C1877" s="108" t="s">
        <v>537</v>
      </c>
      <c r="D1877" s="108" t="s">
        <v>2284</v>
      </c>
      <c r="E1877" s="180">
        <v>9337.15</v>
      </c>
      <c r="F1877" s="57"/>
    </row>
    <row r="1878" spans="1:6">
      <c r="A1878" s="57"/>
      <c r="B1878" s="108" t="s">
        <v>497</v>
      </c>
      <c r="C1878" s="108" t="s">
        <v>562</v>
      </c>
      <c r="D1878" s="108" t="s">
        <v>2285</v>
      </c>
      <c r="E1878" s="180">
        <v>7825.39</v>
      </c>
      <c r="F1878" s="57"/>
    </row>
    <row r="1879" spans="1:6">
      <c r="A1879" s="57"/>
      <c r="B1879" s="108" t="s">
        <v>504</v>
      </c>
      <c r="C1879" s="108" t="s">
        <v>569</v>
      </c>
      <c r="D1879" s="108" t="s">
        <v>2286</v>
      </c>
      <c r="E1879" s="180">
        <v>3994.85</v>
      </c>
      <c r="F1879" s="57"/>
    </row>
    <row r="1880" spans="1:6">
      <c r="A1880" s="57"/>
      <c r="B1880" s="108" t="s">
        <v>504</v>
      </c>
      <c r="C1880" s="108" t="s">
        <v>522</v>
      </c>
      <c r="D1880" s="108" t="s">
        <v>2287</v>
      </c>
      <c r="E1880" s="180">
        <v>7884.24</v>
      </c>
      <c r="F1880" s="57"/>
    </row>
    <row r="1881" spans="1:6">
      <c r="A1881" s="57"/>
      <c r="B1881" s="108" t="s">
        <v>500</v>
      </c>
      <c r="C1881" s="108" t="s">
        <v>498</v>
      </c>
      <c r="D1881" s="108" t="s">
        <v>2288</v>
      </c>
      <c r="E1881" s="180">
        <v>1726.33</v>
      </c>
      <c r="F1881" s="57"/>
    </row>
    <row r="1882" spans="1:6">
      <c r="A1882" s="57"/>
      <c r="B1882" s="108" t="s">
        <v>504</v>
      </c>
      <c r="C1882" s="108" t="s">
        <v>535</v>
      </c>
      <c r="D1882" s="108" t="s">
        <v>2289</v>
      </c>
      <c r="E1882" s="180">
        <v>781.75</v>
      </c>
      <c r="F1882" s="57"/>
    </row>
    <row r="1883" spans="1:6">
      <c r="A1883" s="57"/>
      <c r="B1883" s="108" t="s">
        <v>497</v>
      </c>
      <c r="C1883" s="108" t="s">
        <v>530</v>
      </c>
      <c r="D1883" s="108" t="s">
        <v>2290</v>
      </c>
      <c r="E1883" s="180">
        <v>2469.21</v>
      </c>
      <c r="F1883" s="57"/>
    </row>
    <row r="1884" spans="1:6">
      <c r="A1884" s="57"/>
      <c r="B1884" s="108" t="s">
        <v>507</v>
      </c>
      <c r="C1884" s="108" t="s">
        <v>530</v>
      </c>
      <c r="D1884" s="108" t="s">
        <v>811</v>
      </c>
      <c r="E1884" s="180">
        <v>3636.4</v>
      </c>
      <c r="F1884" s="57"/>
    </row>
    <row r="1885" spans="1:6">
      <c r="A1885" s="57"/>
      <c r="B1885" s="108" t="s">
        <v>500</v>
      </c>
      <c r="C1885" s="108" t="s">
        <v>537</v>
      </c>
      <c r="D1885" s="108" t="s">
        <v>2291</v>
      </c>
      <c r="E1885" s="180">
        <v>7573.93</v>
      </c>
      <c r="F1885" s="57"/>
    </row>
    <row r="1886" spans="1:6">
      <c r="A1886" s="57"/>
      <c r="B1886" s="108" t="s">
        <v>510</v>
      </c>
      <c r="C1886" s="108" t="s">
        <v>501</v>
      </c>
      <c r="D1886" s="108" t="s">
        <v>2292</v>
      </c>
      <c r="E1886" s="180">
        <v>9604.89</v>
      </c>
      <c r="F1886" s="57"/>
    </row>
    <row r="1887" spans="1:6">
      <c r="A1887" s="57"/>
      <c r="B1887" s="108" t="s">
        <v>497</v>
      </c>
      <c r="C1887" s="108" t="s">
        <v>515</v>
      </c>
      <c r="D1887" s="108" t="s">
        <v>2293</v>
      </c>
      <c r="E1887" s="180">
        <v>1209.05</v>
      </c>
      <c r="F1887" s="57"/>
    </row>
    <row r="1888" spans="1:6">
      <c r="A1888" s="57"/>
      <c r="B1888" s="108" t="s">
        <v>404</v>
      </c>
      <c r="C1888" s="108" t="s">
        <v>524</v>
      </c>
      <c r="D1888" s="108" t="s">
        <v>2294</v>
      </c>
      <c r="E1888" s="180">
        <v>6476.72</v>
      </c>
      <c r="F1888" s="57"/>
    </row>
    <row r="1889" spans="1:6">
      <c r="A1889" s="57"/>
      <c r="B1889" s="108" t="s">
        <v>500</v>
      </c>
      <c r="C1889" s="108" t="s">
        <v>498</v>
      </c>
      <c r="D1889" s="108" t="s">
        <v>2295</v>
      </c>
      <c r="E1889" s="180">
        <v>5992.95</v>
      </c>
      <c r="F1889" s="57"/>
    </row>
    <row r="1890" spans="1:6">
      <c r="A1890" s="57"/>
      <c r="B1890" s="108" t="s">
        <v>497</v>
      </c>
      <c r="C1890" s="108" t="s">
        <v>569</v>
      </c>
      <c r="D1890" s="108" t="s">
        <v>2296</v>
      </c>
      <c r="E1890" s="180">
        <v>8721.11</v>
      </c>
      <c r="F1890" s="57"/>
    </row>
    <row r="1891" spans="1:6">
      <c r="A1891" s="57"/>
      <c r="B1891" s="108" t="s">
        <v>528</v>
      </c>
      <c r="C1891" s="108" t="s">
        <v>535</v>
      </c>
      <c r="D1891" s="108" t="s">
        <v>2297</v>
      </c>
      <c r="E1891" s="180">
        <v>1280.8900000000001</v>
      </c>
      <c r="F1891" s="57"/>
    </row>
    <row r="1892" spans="1:6">
      <c r="A1892" s="57"/>
      <c r="B1892" s="108" t="s">
        <v>526</v>
      </c>
      <c r="C1892" s="108" t="s">
        <v>535</v>
      </c>
      <c r="D1892" s="108" t="s">
        <v>2298</v>
      </c>
      <c r="E1892" s="180">
        <v>9539.2800000000007</v>
      </c>
      <c r="F1892" s="57"/>
    </row>
    <row r="1893" spans="1:6">
      <c r="A1893" s="57"/>
      <c r="B1893" s="108" t="s">
        <v>526</v>
      </c>
      <c r="C1893" s="108" t="s">
        <v>505</v>
      </c>
      <c r="D1893" s="108" t="s">
        <v>2299</v>
      </c>
      <c r="E1893" s="180">
        <v>322.07</v>
      </c>
      <c r="F1893" s="57"/>
    </row>
    <row r="1894" spans="1:6">
      <c r="A1894" s="57"/>
      <c r="B1894" s="108" t="s">
        <v>504</v>
      </c>
      <c r="C1894" s="108" t="s">
        <v>508</v>
      </c>
      <c r="D1894" s="108" t="s">
        <v>1769</v>
      </c>
      <c r="E1894" s="180">
        <v>5205.54</v>
      </c>
      <c r="F1894" s="57"/>
    </row>
    <row r="1895" spans="1:6">
      <c r="A1895" s="57"/>
      <c r="B1895" s="108" t="s">
        <v>404</v>
      </c>
      <c r="C1895" s="108" t="s">
        <v>537</v>
      </c>
      <c r="D1895" s="108" t="s">
        <v>2300</v>
      </c>
      <c r="E1895" s="180">
        <v>1130.6300000000001</v>
      </c>
      <c r="F1895" s="57"/>
    </row>
    <row r="1896" spans="1:6">
      <c r="A1896" s="57"/>
      <c r="B1896" s="108" t="s">
        <v>507</v>
      </c>
      <c r="C1896" s="108" t="s">
        <v>511</v>
      </c>
      <c r="D1896" s="108" t="s">
        <v>2301</v>
      </c>
      <c r="E1896" s="180">
        <v>7675.65</v>
      </c>
      <c r="F1896" s="57"/>
    </row>
    <row r="1897" spans="1:6">
      <c r="A1897" s="57"/>
      <c r="B1897" s="108" t="s">
        <v>526</v>
      </c>
      <c r="C1897" s="108" t="s">
        <v>511</v>
      </c>
      <c r="D1897" s="108" t="s">
        <v>2302</v>
      </c>
      <c r="E1897" s="180">
        <v>3130.12</v>
      </c>
      <c r="F1897" s="57"/>
    </row>
    <row r="1898" spans="1:6">
      <c r="A1898" s="57"/>
      <c r="B1898" s="108" t="s">
        <v>504</v>
      </c>
      <c r="C1898" s="108" t="s">
        <v>562</v>
      </c>
      <c r="D1898" s="108" t="s">
        <v>2303</v>
      </c>
      <c r="E1898" s="180">
        <v>7294.05</v>
      </c>
      <c r="F1898" s="57"/>
    </row>
    <row r="1899" spans="1:6">
      <c r="A1899" s="57"/>
      <c r="B1899" s="108" t="s">
        <v>510</v>
      </c>
      <c r="C1899" s="108" t="s">
        <v>501</v>
      </c>
      <c r="D1899" s="108" t="s">
        <v>2304</v>
      </c>
      <c r="E1899" s="180">
        <v>7260.66</v>
      </c>
      <c r="F1899" s="57"/>
    </row>
    <row r="1900" spans="1:6">
      <c r="A1900" s="57"/>
      <c r="B1900" s="108" t="s">
        <v>404</v>
      </c>
      <c r="C1900" s="108" t="s">
        <v>524</v>
      </c>
      <c r="D1900" s="108" t="s">
        <v>2305</v>
      </c>
      <c r="E1900" s="180">
        <v>3074.11</v>
      </c>
      <c r="F1900" s="57"/>
    </row>
    <row r="1901" spans="1:6">
      <c r="A1901" s="57"/>
      <c r="B1901" s="108" t="s">
        <v>526</v>
      </c>
      <c r="C1901" s="108" t="s">
        <v>524</v>
      </c>
      <c r="D1901" s="108" t="s">
        <v>2306</v>
      </c>
      <c r="E1901" s="180">
        <v>6838.84</v>
      </c>
      <c r="F1901" s="57"/>
    </row>
    <row r="1902" spans="1:6">
      <c r="A1902" s="57"/>
      <c r="B1902" s="108" t="s">
        <v>510</v>
      </c>
      <c r="C1902" s="108" t="s">
        <v>562</v>
      </c>
      <c r="D1902" s="108" t="s">
        <v>2307</v>
      </c>
      <c r="E1902" s="180">
        <v>1356.9</v>
      </c>
      <c r="F1902" s="57"/>
    </row>
    <row r="1903" spans="1:6">
      <c r="A1903" s="57"/>
      <c r="B1903" s="108" t="s">
        <v>500</v>
      </c>
      <c r="C1903" s="108" t="s">
        <v>524</v>
      </c>
      <c r="D1903" s="108" t="s">
        <v>2308</v>
      </c>
      <c r="E1903" s="180">
        <v>1719.62</v>
      </c>
      <c r="F1903" s="57"/>
    </row>
    <row r="1904" spans="1:6">
      <c r="A1904" s="57"/>
      <c r="B1904" s="108" t="s">
        <v>504</v>
      </c>
      <c r="C1904" s="108" t="s">
        <v>569</v>
      </c>
      <c r="D1904" s="108" t="s">
        <v>2309</v>
      </c>
      <c r="E1904" s="180">
        <v>8558.84</v>
      </c>
      <c r="F1904" s="57"/>
    </row>
    <row r="1905" spans="1:6">
      <c r="A1905" s="57"/>
      <c r="B1905" s="108" t="s">
        <v>497</v>
      </c>
      <c r="C1905" s="108" t="s">
        <v>501</v>
      </c>
      <c r="D1905" s="108" t="s">
        <v>2310</v>
      </c>
      <c r="E1905" s="180">
        <v>3177.18</v>
      </c>
      <c r="F1905" s="57"/>
    </row>
    <row r="1906" spans="1:6">
      <c r="A1906" s="57"/>
      <c r="B1906" s="108" t="s">
        <v>528</v>
      </c>
      <c r="C1906" s="108" t="s">
        <v>537</v>
      </c>
      <c r="D1906" s="108" t="s">
        <v>2311</v>
      </c>
      <c r="E1906" s="180">
        <v>6975.47</v>
      </c>
      <c r="F1906" s="57"/>
    </row>
    <row r="1907" spans="1:6">
      <c r="A1907" s="57"/>
      <c r="B1907" s="108" t="s">
        <v>526</v>
      </c>
      <c r="C1907" s="108" t="s">
        <v>524</v>
      </c>
      <c r="D1907" s="108" t="s">
        <v>2312</v>
      </c>
      <c r="E1907" s="180">
        <v>7034.66</v>
      </c>
      <c r="F1907" s="57"/>
    </row>
    <row r="1908" spans="1:6">
      <c r="A1908" s="57"/>
      <c r="B1908" s="108" t="s">
        <v>507</v>
      </c>
      <c r="C1908" s="108" t="s">
        <v>511</v>
      </c>
      <c r="D1908" s="108" t="s">
        <v>2313</v>
      </c>
      <c r="E1908" s="180">
        <v>2535.2600000000002</v>
      </c>
      <c r="F1908" s="57"/>
    </row>
    <row r="1909" spans="1:6">
      <c r="A1909" s="57"/>
      <c r="B1909" s="108" t="s">
        <v>497</v>
      </c>
      <c r="C1909" s="108" t="s">
        <v>501</v>
      </c>
      <c r="D1909" s="108" t="s">
        <v>2314</v>
      </c>
      <c r="E1909" s="180">
        <v>8408.41</v>
      </c>
      <c r="F1909" s="57"/>
    </row>
    <row r="1910" spans="1:6">
      <c r="A1910" s="57"/>
      <c r="B1910" s="108" t="s">
        <v>528</v>
      </c>
      <c r="C1910" s="108" t="s">
        <v>508</v>
      </c>
      <c r="D1910" s="108" t="s">
        <v>1439</v>
      </c>
      <c r="E1910" s="180">
        <v>584.38</v>
      </c>
      <c r="F1910" s="57"/>
    </row>
    <row r="1911" spans="1:6">
      <c r="A1911" s="57"/>
      <c r="B1911" s="108" t="s">
        <v>404</v>
      </c>
      <c r="C1911" s="108" t="s">
        <v>524</v>
      </c>
      <c r="D1911" s="108" t="s">
        <v>2315</v>
      </c>
      <c r="E1911" s="180">
        <v>5336.9</v>
      </c>
      <c r="F1911" s="57"/>
    </row>
    <row r="1912" spans="1:6">
      <c r="A1912" s="57"/>
      <c r="B1912" s="108" t="s">
        <v>507</v>
      </c>
      <c r="C1912" s="108" t="s">
        <v>562</v>
      </c>
      <c r="D1912" s="108" t="s">
        <v>2316</v>
      </c>
      <c r="E1912" s="180">
        <v>7681.86</v>
      </c>
      <c r="F1912" s="57"/>
    </row>
    <row r="1913" spans="1:6">
      <c r="A1913" s="57"/>
      <c r="B1913" s="108" t="s">
        <v>500</v>
      </c>
      <c r="C1913" s="108" t="s">
        <v>501</v>
      </c>
      <c r="D1913" s="108" t="s">
        <v>2317</v>
      </c>
      <c r="E1913" s="180">
        <v>7758.86</v>
      </c>
      <c r="F1913" s="57"/>
    </row>
    <row r="1914" spans="1:6">
      <c r="A1914" s="57"/>
      <c r="B1914" s="108" t="s">
        <v>507</v>
      </c>
      <c r="C1914" s="108" t="s">
        <v>520</v>
      </c>
      <c r="D1914" s="108" t="s">
        <v>2318</v>
      </c>
      <c r="E1914" s="180">
        <v>5059.71</v>
      </c>
      <c r="F1914" s="57"/>
    </row>
    <row r="1915" spans="1:6">
      <c r="A1915" s="57"/>
      <c r="B1915" s="108" t="s">
        <v>500</v>
      </c>
      <c r="C1915" s="108" t="s">
        <v>537</v>
      </c>
      <c r="D1915" s="108" t="s">
        <v>2319</v>
      </c>
      <c r="E1915" s="180">
        <v>4104.4399999999996</v>
      </c>
      <c r="F1915" s="57"/>
    </row>
    <row r="1916" spans="1:6">
      <c r="A1916" s="57"/>
      <c r="B1916" s="108" t="s">
        <v>497</v>
      </c>
      <c r="C1916" s="108" t="s">
        <v>511</v>
      </c>
      <c r="D1916" s="108" t="s">
        <v>2320</v>
      </c>
      <c r="E1916" s="180">
        <v>8573.14</v>
      </c>
      <c r="F1916" s="57"/>
    </row>
    <row r="1917" spans="1:6">
      <c r="A1917" s="57"/>
      <c r="B1917" s="108" t="s">
        <v>504</v>
      </c>
      <c r="C1917" s="108" t="s">
        <v>520</v>
      </c>
      <c r="D1917" s="108" t="s">
        <v>2321</v>
      </c>
      <c r="E1917" s="180">
        <v>3185.13</v>
      </c>
      <c r="F1917" s="57"/>
    </row>
    <row r="1918" spans="1:6">
      <c r="A1918" s="57"/>
      <c r="B1918" s="108" t="s">
        <v>500</v>
      </c>
      <c r="C1918" s="108" t="s">
        <v>498</v>
      </c>
      <c r="D1918" s="108" t="s">
        <v>868</v>
      </c>
      <c r="E1918" s="180">
        <v>6158.69</v>
      </c>
      <c r="F1918" s="57"/>
    </row>
    <row r="1919" spans="1:6">
      <c r="A1919" s="57"/>
      <c r="B1919" s="108" t="s">
        <v>497</v>
      </c>
      <c r="C1919" s="108" t="s">
        <v>562</v>
      </c>
      <c r="D1919" s="108" t="s">
        <v>2322</v>
      </c>
      <c r="E1919" s="180">
        <v>6467.74</v>
      </c>
      <c r="F1919" s="57"/>
    </row>
    <row r="1920" spans="1:6">
      <c r="A1920" s="57"/>
      <c r="B1920" s="108" t="s">
        <v>507</v>
      </c>
      <c r="C1920" s="108" t="s">
        <v>524</v>
      </c>
      <c r="D1920" s="108" t="s">
        <v>2323</v>
      </c>
      <c r="E1920" s="180">
        <v>1310.86</v>
      </c>
      <c r="F1920" s="57"/>
    </row>
    <row r="1921" spans="1:6">
      <c r="A1921" s="57"/>
      <c r="B1921" s="108" t="s">
        <v>504</v>
      </c>
      <c r="C1921" s="108" t="s">
        <v>505</v>
      </c>
      <c r="D1921" s="108" t="s">
        <v>2324</v>
      </c>
      <c r="E1921" s="180">
        <v>5789.67</v>
      </c>
      <c r="F1921" s="57"/>
    </row>
    <row r="1922" spans="1:6">
      <c r="A1922" s="57"/>
      <c r="B1922" s="108" t="s">
        <v>526</v>
      </c>
      <c r="C1922" s="108" t="s">
        <v>515</v>
      </c>
      <c r="D1922" s="108" t="s">
        <v>2325</v>
      </c>
      <c r="E1922" s="180">
        <v>8966.11</v>
      </c>
      <c r="F1922" s="57"/>
    </row>
    <row r="1923" spans="1:6">
      <c r="A1923" s="57"/>
      <c r="B1923" s="108" t="s">
        <v>528</v>
      </c>
      <c r="C1923" s="108" t="s">
        <v>508</v>
      </c>
      <c r="D1923" s="108" t="s">
        <v>2326</v>
      </c>
      <c r="E1923" s="180">
        <v>5694.65</v>
      </c>
      <c r="F1923" s="57"/>
    </row>
    <row r="1924" spans="1:6">
      <c r="A1924" s="57"/>
      <c r="B1924" s="108" t="s">
        <v>404</v>
      </c>
      <c r="C1924" s="108" t="s">
        <v>522</v>
      </c>
      <c r="D1924" s="108" t="s">
        <v>2327</v>
      </c>
      <c r="E1924" s="180">
        <v>6173.63</v>
      </c>
      <c r="F1924" s="57"/>
    </row>
    <row r="1925" spans="1:6">
      <c r="A1925" s="57"/>
      <c r="B1925" s="108" t="s">
        <v>497</v>
      </c>
      <c r="C1925" s="108" t="s">
        <v>505</v>
      </c>
      <c r="D1925" s="108" t="s">
        <v>2328</v>
      </c>
      <c r="E1925" s="180">
        <v>8722.58</v>
      </c>
      <c r="F1925" s="57"/>
    </row>
    <row r="1926" spans="1:6">
      <c r="A1926" s="57"/>
      <c r="B1926" s="108" t="s">
        <v>504</v>
      </c>
      <c r="C1926" s="108" t="s">
        <v>508</v>
      </c>
      <c r="D1926" s="108" t="s">
        <v>2329</v>
      </c>
      <c r="E1926" s="180">
        <v>3853.86</v>
      </c>
      <c r="F1926" s="57"/>
    </row>
    <row r="1927" spans="1:6">
      <c r="A1927" s="57"/>
      <c r="B1927" s="108" t="s">
        <v>404</v>
      </c>
      <c r="C1927" s="108" t="s">
        <v>501</v>
      </c>
      <c r="D1927" s="108" t="s">
        <v>2330</v>
      </c>
      <c r="E1927" s="180">
        <v>9205.25</v>
      </c>
      <c r="F1927" s="57"/>
    </row>
    <row r="1928" spans="1:6">
      <c r="A1928" s="57"/>
      <c r="B1928" s="108" t="s">
        <v>497</v>
      </c>
      <c r="C1928" s="108" t="s">
        <v>520</v>
      </c>
      <c r="D1928" s="108" t="s">
        <v>2331</v>
      </c>
      <c r="E1928" s="180">
        <v>7343.57</v>
      </c>
      <c r="F1928" s="57"/>
    </row>
    <row r="1929" spans="1:6">
      <c r="A1929" s="57"/>
      <c r="B1929" s="108" t="s">
        <v>504</v>
      </c>
      <c r="C1929" s="108" t="s">
        <v>522</v>
      </c>
      <c r="D1929" s="108" t="s">
        <v>2332</v>
      </c>
      <c r="E1929" s="180">
        <v>9754.86</v>
      </c>
      <c r="F1929" s="57"/>
    </row>
    <row r="1930" spans="1:6">
      <c r="A1930" s="57"/>
      <c r="B1930" s="108" t="s">
        <v>500</v>
      </c>
      <c r="C1930" s="108" t="s">
        <v>515</v>
      </c>
      <c r="D1930" s="108" t="s">
        <v>2333</v>
      </c>
      <c r="E1930" s="180">
        <v>3181.07</v>
      </c>
      <c r="F1930" s="57"/>
    </row>
    <row r="1931" spans="1:6">
      <c r="A1931" s="57"/>
      <c r="B1931" s="108" t="s">
        <v>526</v>
      </c>
      <c r="C1931" s="108" t="s">
        <v>498</v>
      </c>
      <c r="D1931" s="108" t="s">
        <v>2334</v>
      </c>
      <c r="E1931" s="180">
        <v>609.20000000000005</v>
      </c>
      <c r="F1931" s="57"/>
    </row>
    <row r="1932" spans="1:6">
      <c r="A1932" s="57"/>
      <c r="B1932" s="108" t="s">
        <v>497</v>
      </c>
      <c r="C1932" s="108" t="s">
        <v>508</v>
      </c>
      <c r="D1932" s="108" t="s">
        <v>2335</v>
      </c>
      <c r="E1932" s="180">
        <v>8217.2199999999993</v>
      </c>
      <c r="F1932" s="57"/>
    </row>
    <row r="1933" spans="1:6">
      <c r="A1933" s="57"/>
      <c r="B1933" s="108" t="s">
        <v>510</v>
      </c>
      <c r="C1933" s="108" t="s">
        <v>515</v>
      </c>
      <c r="D1933" s="108" t="s">
        <v>2336</v>
      </c>
      <c r="E1933" s="180">
        <v>673.5</v>
      </c>
      <c r="F1933" s="57"/>
    </row>
    <row r="1934" spans="1:6">
      <c r="A1934" s="57"/>
      <c r="B1934" s="108" t="s">
        <v>510</v>
      </c>
      <c r="C1934" s="108" t="s">
        <v>522</v>
      </c>
      <c r="D1934" s="108" t="s">
        <v>2337</v>
      </c>
      <c r="E1934" s="180">
        <v>2867.75</v>
      </c>
      <c r="F1934" s="57"/>
    </row>
    <row r="1935" spans="1:6">
      <c r="A1935" s="57"/>
      <c r="B1935" s="108" t="s">
        <v>500</v>
      </c>
      <c r="C1935" s="108" t="s">
        <v>562</v>
      </c>
      <c r="D1935" s="108" t="s">
        <v>2338</v>
      </c>
      <c r="E1935" s="180">
        <v>3148.3</v>
      </c>
      <c r="F1935" s="57"/>
    </row>
    <row r="1936" spans="1:6">
      <c r="A1936" s="57"/>
      <c r="B1936" s="108" t="s">
        <v>526</v>
      </c>
      <c r="C1936" s="108" t="s">
        <v>535</v>
      </c>
      <c r="D1936" s="108" t="s">
        <v>2339</v>
      </c>
      <c r="E1936" s="180">
        <v>1088.69</v>
      </c>
      <c r="F1936" s="57"/>
    </row>
    <row r="1937" spans="1:6">
      <c r="A1937" s="57"/>
      <c r="B1937" s="108" t="s">
        <v>504</v>
      </c>
      <c r="C1937" s="108" t="s">
        <v>508</v>
      </c>
      <c r="D1937" s="108" t="s">
        <v>2340</v>
      </c>
      <c r="E1937" s="180">
        <v>5203.3599999999997</v>
      </c>
      <c r="F1937" s="57"/>
    </row>
    <row r="1938" spans="1:6">
      <c r="A1938" s="57"/>
      <c r="B1938" s="108" t="s">
        <v>504</v>
      </c>
      <c r="C1938" s="108" t="s">
        <v>522</v>
      </c>
      <c r="D1938" s="108" t="s">
        <v>2341</v>
      </c>
      <c r="E1938" s="180">
        <v>2648.62</v>
      </c>
      <c r="F1938" s="57"/>
    </row>
    <row r="1939" spans="1:6">
      <c r="A1939" s="57"/>
      <c r="B1939" s="108" t="s">
        <v>504</v>
      </c>
      <c r="C1939" s="108" t="s">
        <v>524</v>
      </c>
      <c r="D1939" s="108" t="s">
        <v>2342</v>
      </c>
      <c r="E1939" s="180">
        <v>6638.73</v>
      </c>
      <c r="F1939" s="57"/>
    </row>
    <row r="1940" spans="1:6">
      <c r="A1940" s="57"/>
      <c r="B1940" s="108" t="s">
        <v>510</v>
      </c>
      <c r="C1940" s="108" t="s">
        <v>537</v>
      </c>
      <c r="D1940" s="108" t="s">
        <v>2343</v>
      </c>
      <c r="E1940" s="180">
        <v>1569.45</v>
      </c>
      <c r="F1940" s="57"/>
    </row>
    <row r="1941" spans="1:6">
      <c r="A1941" s="57"/>
      <c r="B1941" s="108" t="s">
        <v>500</v>
      </c>
      <c r="C1941" s="108" t="s">
        <v>535</v>
      </c>
      <c r="D1941" s="108" t="s">
        <v>2344</v>
      </c>
      <c r="E1941" s="180">
        <v>7981.68</v>
      </c>
      <c r="F1941" s="57"/>
    </row>
    <row r="1942" spans="1:6">
      <c r="A1942" s="57"/>
      <c r="B1942" s="108" t="s">
        <v>507</v>
      </c>
      <c r="C1942" s="108" t="s">
        <v>569</v>
      </c>
      <c r="D1942" s="108" t="s">
        <v>2345</v>
      </c>
      <c r="E1942" s="180">
        <v>3577.68</v>
      </c>
      <c r="F1942" s="57"/>
    </row>
    <row r="1943" spans="1:6">
      <c r="A1943" s="57"/>
      <c r="B1943" s="108" t="s">
        <v>528</v>
      </c>
      <c r="C1943" s="108" t="s">
        <v>508</v>
      </c>
      <c r="D1943" s="108" t="s">
        <v>2346</v>
      </c>
      <c r="E1943" s="180">
        <v>7345.26</v>
      </c>
      <c r="F1943" s="57"/>
    </row>
    <row r="1944" spans="1:6">
      <c r="A1944" s="57"/>
      <c r="B1944" s="108" t="s">
        <v>497</v>
      </c>
      <c r="C1944" s="108" t="s">
        <v>505</v>
      </c>
      <c r="D1944" s="108" t="s">
        <v>2347</v>
      </c>
      <c r="E1944" s="180">
        <v>9556.9</v>
      </c>
      <c r="F1944" s="57"/>
    </row>
    <row r="1945" spans="1:6">
      <c r="A1945" s="57"/>
      <c r="B1945" s="108" t="s">
        <v>500</v>
      </c>
      <c r="C1945" s="108" t="s">
        <v>537</v>
      </c>
      <c r="D1945" s="108" t="s">
        <v>2348</v>
      </c>
      <c r="E1945" s="180">
        <v>4757.04</v>
      </c>
      <c r="F1945" s="57"/>
    </row>
    <row r="1946" spans="1:6">
      <c r="A1946" s="57"/>
      <c r="B1946" s="108" t="s">
        <v>510</v>
      </c>
      <c r="C1946" s="108" t="s">
        <v>498</v>
      </c>
      <c r="D1946" s="108" t="s">
        <v>2349</v>
      </c>
      <c r="E1946" s="180">
        <v>7984.28</v>
      </c>
      <c r="F1946" s="57"/>
    </row>
    <row r="1947" spans="1:6">
      <c r="A1947" s="57"/>
      <c r="B1947" s="108" t="s">
        <v>497</v>
      </c>
      <c r="C1947" s="108" t="s">
        <v>569</v>
      </c>
      <c r="D1947" s="108" t="s">
        <v>2350</v>
      </c>
      <c r="E1947" s="180">
        <v>1393.67</v>
      </c>
      <c r="F1947" s="57"/>
    </row>
    <row r="1948" spans="1:6">
      <c r="A1948" s="57"/>
      <c r="B1948" s="108" t="s">
        <v>500</v>
      </c>
      <c r="C1948" s="108" t="s">
        <v>508</v>
      </c>
      <c r="D1948" s="108" t="s">
        <v>2351</v>
      </c>
      <c r="E1948" s="180">
        <v>6862.93</v>
      </c>
      <c r="F1948" s="57"/>
    </row>
    <row r="1949" spans="1:6">
      <c r="A1949" s="57"/>
      <c r="B1949" s="108" t="s">
        <v>497</v>
      </c>
      <c r="C1949" s="108" t="s">
        <v>569</v>
      </c>
      <c r="D1949" s="108" t="s">
        <v>2352</v>
      </c>
      <c r="E1949" s="180">
        <v>762.71</v>
      </c>
      <c r="F1949" s="57"/>
    </row>
    <row r="1950" spans="1:6">
      <c r="A1950" s="57"/>
      <c r="B1950" s="108" t="s">
        <v>500</v>
      </c>
      <c r="C1950" s="108" t="s">
        <v>562</v>
      </c>
      <c r="D1950" s="108" t="s">
        <v>2353</v>
      </c>
      <c r="E1950" s="180">
        <v>3195.61</v>
      </c>
      <c r="F1950" s="57"/>
    </row>
    <row r="1951" spans="1:6">
      <c r="A1951" s="57"/>
      <c r="B1951" s="108" t="s">
        <v>504</v>
      </c>
      <c r="C1951" s="108" t="s">
        <v>511</v>
      </c>
      <c r="D1951" s="108" t="s">
        <v>2354</v>
      </c>
      <c r="E1951" s="180">
        <v>336.12</v>
      </c>
      <c r="F1951" s="57"/>
    </row>
    <row r="1952" spans="1:6">
      <c r="A1952" s="57"/>
      <c r="B1952" s="108" t="s">
        <v>500</v>
      </c>
      <c r="C1952" s="108" t="s">
        <v>530</v>
      </c>
      <c r="D1952" s="108" t="s">
        <v>2355</v>
      </c>
      <c r="E1952" s="180">
        <v>7278.27</v>
      </c>
      <c r="F1952" s="57"/>
    </row>
    <row r="1953" spans="1:6">
      <c r="A1953" s="57"/>
      <c r="B1953" s="108" t="s">
        <v>526</v>
      </c>
      <c r="C1953" s="108" t="s">
        <v>562</v>
      </c>
      <c r="D1953" s="108" t="s">
        <v>1848</v>
      </c>
      <c r="E1953" s="180">
        <v>3239.79</v>
      </c>
      <c r="F1953" s="57"/>
    </row>
    <row r="1954" spans="1:6">
      <c r="A1954" s="57"/>
      <c r="B1954" s="108" t="s">
        <v>404</v>
      </c>
      <c r="C1954" s="108" t="s">
        <v>535</v>
      </c>
      <c r="D1954" s="108" t="s">
        <v>2356</v>
      </c>
      <c r="E1954" s="180">
        <v>3286.56</v>
      </c>
      <c r="F1954" s="57"/>
    </row>
    <row r="1955" spans="1:6">
      <c r="A1955" s="57"/>
      <c r="B1955" s="108" t="s">
        <v>404</v>
      </c>
      <c r="C1955" s="108" t="s">
        <v>515</v>
      </c>
      <c r="D1955" s="108" t="s">
        <v>2357</v>
      </c>
      <c r="E1955" s="180">
        <v>7688.14</v>
      </c>
      <c r="F1955" s="57"/>
    </row>
    <row r="1956" spans="1:6">
      <c r="A1956" s="57"/>
      <c r="B1956" s="108" t="s">
        <v>500</v>
      </c>
      <c r="C1956" s="108" t="s">
        <v>501</v>
      </c>
      <c r="D1956" s="108" t="s">
        <v>2358</v>
      </c>
      <c r="E1956" s="180">
        <v>479.11</v>
      </c>
      <c r="F1956" s="57"/>
    </row>
    <row r="1957" spans="1:6">
      <c r="A1957" s="57"/>
      <c r="B1957" s="108" t="s">
        <v>500</v>
      </c>
      <c r="C1957" s="108" t="s">
        <v>501</v>
      </c>
      <c r="D1957" s="108" t="s">
        <v>2359</v>
      </c>
      <c r="E1957" s="180">
        <v>1826.57</v>
      </c>
      <c r="F1957" s="57"/>
    </row>
    <row r="1958" spans="1:6">
      <c r="A1958" s="57"/>
      <c r="B1958" s="108" t="s">
        <v>526</v>
      </c>
      <c r="C1958" s="108" t="s">
        <v>508</v>
      </c>
      <c r="D1958" s="108" t="s">
        <v>2360</v>
      </c>
      <c r="E1958" s="180">
        <v>9193.84</v>
      </c>
      <c r="F1958" s="57"/>
    </row>
    <row r="1959" spans="1:6">
      <c r="A1959" s="57"/>
      <c r="B1959" s="108" t="s">
        <v>526</v>
      </c>
      <c r="C1959" s="108" t="s">
        <v>535</v>
      </c>
      <c r="D1959" s="108" t="s">
        <v>2361</v>
      </c>
      <c r="E1959" s="180">
        <v>9343.18</v>
      </c>
      <c r="F1959" s="57"/>
    </row>
    <row r="1960" spans="1:6">
      <c r="A1960" s="57"/>
      <c r="B1960" s="108" t="s">
        <v>507</v>
      </c>
      <c r="C1960" s="108" t="s">
        <v>508</v>
      </c>
      <c r="D1960" s="108" t="s">
        <v>2362</v>
      </c>
      <c r="E1960" s="180">
        <v>5183.18</v>
      </c>
      <c r="F1960" s="57"/>
    </row>
    <row r="1961" spans="1:6">
      <c r="A1961" s="57"/>
      <c r="B1961" s="108" t="s">
        <v>504</v>
      </c>
      <c r="C1961" s="108" t="s">
        <v>498</v>
      </c>
      <c r="D1961" s="108" t="s">
        <v>2363</v>
      </c>
      <c r="E1961" s="180">
        <v>3989.49</v>
      </c>
      <c r="F1961" s="57"/>
    </row>
    <row r="1962" spans="1:6">
      <c r="A1962" s="57"/>
      <c r="B1962" s="108" t="s">
        <v>404</v>
      </c>
      <c r="C1962" s="108" t="s">
        <v>508</v>
      </c>
      <c r="D1962" s="108" t="s">
        <v>2364</v>
      </c>
      <c r="E1962" s="180">
        <v>4774.25</v>
      </c>
      <c r="F1962" s="57"/>
    </row>
    <row r="1963" spans="1:6">
      <c r="A1963" s="57"/>
      <c r="B1963" s="108" t="s">
        <v>526</v>
      </c>
      <c r="C1963" s="108" t="s">
        <v>530</v>
      </c>
      <c r="D1963" s="108" t="s">
        <v>2365</v>
      </c>
      <c r="E1963" s="180">
        <v>5505.1</v>
      </c>
      <c r="F1963" s="57"/>
    </row>
    <row r="1964" spans="1:6">
      <c r="A1964" s="57"/>
      <c r="B1964" s="108" t="s">
        <v>510</v>
      </c>
      <c r="C1964" s="108" t="s">
        <v>508</v>
      </c>
      <c r="D1964" s="108" t="s">
        <v>2366</v>
      </c>
      <c r="E1964" s="180">
        <v>881.01</v>
      </c>
      <c r="F1964" s="57"/>
    </row>
    <row r="1965" spans="1:6">
      <c r="A1965" s="57"/>
      <c r="B1965" s="108" t="s">
        <v>497</v>
      </c>
      <c r="C1965" s="108" t="s">
        <v>511</v>
      </c>
      <c r="D1965" s="108" t="s">
        <v>2367</v>
      </c>
      <c r="E1965" s="180">
        <v>6982.69</v>
      </c>
      <c r="F1965" s="57"/>
    </row>
    <row r="1966" spans="1:6">
      <c r="A1966" s="57"/>
      <c r="B1966" s="108" t="s">
        <v>507</v>
      </c>
      <c r="C1966" s="108" t="s">
        <v>498</v>
      </c>
      <c r="D1966" s="108" t="s">
        <v>2368</v>
      </c>
      <c r="E1966" s="180">
        <v>7886.83</v>
      </c>
      <c r="F1966" s="57"/>
    </row>
    <row r="1967" spans="1:6">
      <c r="A1967" s="57"/>
      <c r="B1967" s="108" t="s">
        <v>504</v>
      </c>
      <c r="C1967" s="108" t="s">
        <v>569</v>
      </c>
      <c r="D1967" s="108" t="s">
        <v>2369</v>
      </c>
      <c r="E1967" s="180">
        <v>3580.31</v>
      </c>
      <c r="F1967" s="57"/>
    </row>
    <row r="1968" spans="1:6">
      <c r="A1968" s="57"/>
      <c r="B1968" s="108" t="s">
        <v>507</v>
      </c>
      <c r="C1968" s="108" t="s">
        <v>537</v>
      </c>
      <c r="D1968" s="108" t="s">
        <v>2370</v>
      </c>
      <c r="E1968" s="180">
        <v>5953.8</v>
      </c>
      <c r="F1968" s="57"/>
    </row>
    <row r="1969" spans="1:6">
      <c r="A1969" s="57"/>
      <c r="B1969" s="108" t="s">
        <v>504</v>
      </c>
      <c r="C1969" s="108" t="s">
        <v>569</v>
      </c>
      <c r="D1969" s="108" t="s">
        <v>2371</v>
      </c>
      <c r="E1969" s="180">
        <v>307.55</v>
      </c>
      <c r="F1969" s="57"/>
    </row>
    <row r="1970" spans="1:6">
      <c r="A1970" s="57"/>
      <c r="B1970" s="108" t="s">
        <v>500</v>
      </c>
      <c r="C1970" s="108" t="s">
        <v>498</v>
      </c>
      <c r="D1970" s="108" t="s">
        <v>2372</v>
      </c>
      <c r="E1970" s="180">
        <v>8527.57</v>
      </c>
      <c r="F1970" s="57"/>
    </row>
    <row r="1971" spans="1:6">
      <c r="A1971" s="57"/>
      <c r="B1971" s="108" t="s">
        <v>497</v>
      </c>
      <c r="C1971" s="108" t="s">
        <v>520</v>
      </c>
      <c r="D1971" s="108" t="s">
        <v>2373</v>
      </c>
      <c r="E1971" s="180">
        <v>4293.88</v>
      </c>
      <c r="F1971" s="57"/>
    </row>
    <row r="1972" spans="1:6">
      <c r="A1972" s="57"/>
      <c r="B1972" s="108" t="s">
        <v>507</v>
      </c>
      <c r="C1972" s="108" t="s">
        <v>498</v>
      </c>
      <c r="D1972" s="108" t="s">
        <v>2374</v>
      </c>
      <c r="E1972" s="180">
        <v>8027</v>
      </c>
      <c r="F1972" s="57"/>
    </row>
    <row r="1973" spans="1:6">
      <c r="A1973" s="57"/>
      <c r="B1973" s="108" t="s">
        <v>497</v>
      </c>
      <c r="C1973" s="108" t="s">
        <v>520</v>
      </c>
      <c r="D1973" s="108" t="s">
        <v>2375</v>
      </c>
      <c r="E1973" s="180">
        <v>9078.5300000000007</v>
      </c>
      <c r="F1973" s="57"/>
    </row>
    <row r="1974" spans="1:6">
      <c r="A1974" s="57"/>
      <c r="B1974" s="108" t="s">
        <v>528</v>
      </c>
      <c r="C1974" s="108" t="s">
        <v>511</v>
      </c>
      <c r="D1974" s="108" t="s">
        <v>2376</v>
      </c>
      <c r="E1974" s="180">
        <v>9860.69</v>
      </c>
      <c r="F1974" s="57"/>
    </row>
    <row r="1975" spans="1:6">
      <c r="A1975" s="57"/>
      <c r="B1975" s="108" t="s">
        <v>500</v>
      </c>
      <c r="C1975" s="108" t="s">
        <v>522</v>
      </c>
      <c r="D1975" s="108" t="s">
        <v>1843</v>
      </c>
      <c r="E1975" s="180">
        <v>7230.22</v>
      </c>
      <c r="F1975" s="57"/>
    </row>
    <row r="1976" spans="1:6">
      <c r="A1976" s="57"/>
      <c r="B1976" s="108" t="s">
        <v>528</v>
      </c>
      <c r="C1976" s="108" t="s">
        <v>530</v>
      </c>
      <c r="D1976" s="108" t="s">
        <v>2377</v>
      </c>
      <c r="E1976" s="180">
        <v>8542.09</v>
      </c>
      <c r="F1976" s="57"/>
    </row>
    <row r="1977" spans="1:6">
      <c r="A1977" s="57"/>
      <c r="B1977" s="108" t="s">
        <v>526</v>
      </c>
      <c r="C1977" s="108" t="s">
        <v>508</v>
      </c>
      <c r="D1977" s="108" t="s">
        <v>2378</v>
      </c>
      <c r="E1977" s="180">
        <v>5308.21</v>
      </c>
      <c r="F1977" s="57"/>
    </row>
    <row r="1978" spans="1:6">
      <c r="A1978" s="57"/>
      <c r="B1978" s="108" t="s">
        <v>497</v>
      </c>
      <c r="C1978" s="108" t="s">
        <v>562</v>
      </c>
      <c r="D1978" s="108" t="s">
        <v>2076</v>
      </c>
      <c r="E1978" s="180">
        <v>7089.82</v>
      </c>
      <c r="F1978" s="57"/>
    </row>
    <row r="1979" spans="1:6">
      <c r="A1979" s="57"/>
      <c r="B1979" s="108" t="s">
        <v>404</v>
      </c>
      <c r="C1979" s="108" t="s">
        <v>537</v>
      </c>
      <c r="D1979" s="108" t="s">
        <v>1232</v>
      </c>
      <c r="E1979" s="180">
        <v>6974.83</v>
      </c>
      <c r="F1979" s="57"/>
    </row>
    <row r="1980" spans="1:6">
      <c r="A1980" s="57"/>
      <c r="B1980" s="108" t="s">
        <v>497</v>
      </c>
      <c r="C1980" s="108" t="s">
        <v>511</v>
      </c>
      <c r="D1980" s="108" t="s">
        <v>2379</v>
      </c>
      <c r="E1980" s="180">
        <v>8215.7000000000007</v>
      </c>
      <c r="F1980" s="57"/>
    </row>
    <row r="1981" spans="1:6">
      <c r="A1981" s="57"/>
      <c r="B1981" s="108" t="s">
        <v>507</v>
      </c>
      <c r="C1981" s="108" t="s">
        <v>524</v>
      </c>
      <c r="D1981" s="108" t="s">
        <v>2380</v>
      </c>
      <c r="E1981" s="180">
        <v>5055.33</v>
      </c>
      <c r="F1981" s="57"/>
    </row>
    <row r="1982" spans="1:6">
      <c r="A1982" s="57"/>
      <c r="B1982" s="108" t="s">
        <v>404</v>
      </c>
      <c r="C1982" s="108" t="s">
        <v>562</v>
      </c>
      <c r="D1982" s="108" t="s">
        <v>2381</v>
      </c>
      <c r="E1982" s="180">
        <v>9782.8799999999992</v>
      </c>
      <c r="F1982" s="57"/>
    </row>
    <row r="1983" spans="1:6">
      <c r="A1983" s="57"/>
      <c r="B1983" s="108" t="s">
        <v>526</v>
      </c>
      <c r="C1983" s="108" t="s">
        <v>530</v>
      </c>
      <c r="D1983" s="108" t="s">
        <v>2382</v>
      </c>
      <c r="E1983" s="180">
        <v>8283.99</v>
      </c>
      <c r="F1983" s="57"/>
    </row>
    <row r="1984" spans="1:6">
      <c r="A1984" s="57"/>
      <c r="B1984" s="108" t="s">
        <v>510</v>
      </c>
      <c r="C1984" s="108" t="s">
        <v>498</v>
      </c>
      <c r="D1984" s="108" t="s">
        <v>2383</v>
      </c>
      <c r="E1984" s="180">
        <v>2888.1</v>
      </c>
      <c r="F1984" s="57"/>
    </row>
    <row r="1985" spans="1:6">
      <c r="A1985" s="57"/>
      <c r="B1985" s="108" t="s">
        <v>500</v>
      </c>
      <c r="C1985" s="108" t="s">
        <v>569</v>
      </c>
      <c r="D1985" s="108" t="s">
        <v>2384</v>
      </c>
      <c r="E1985" s="180">
        <v>8770.34</v>
      </c>
      <c r="F1985" s="57"/>
    </row>
    <row r="1986" spans="1:6">
      <c r="A1986" s="57"/>
      <c r="B1986" s="108" t="s">
        <v>497</v>
      </c>
      <c r="C1986" s="108" t="s">
        <v>524</v>
      </c>
      <c r="D1986" s="108" t="s">
        <v>2385</v>
      </c>
      <c r="E1986" s="180">
        <v>9260.81</v>
      </c>
      <c r="F1986" s="57"/>
    </row>
    <row r="1987" spans="1:6">
      <c r="A1987" s="57"/>
      <c r="B1987" s="108" t="s">
        <v>526</v>
      </c>
      <c r="C1987" s="108" t="s">
        <v>524</v>
      </c>
      <c r="D1987" s="108" t="s">
        <v>1110</v>
      </c>
      <c r="E1987" s="180">
        <v>4120.76</v>
      </c>
      <c r="F1987" s="57"/>
    </row>
    <row r="1988" spans="1:6">
      <c r="A1988" s="57"/>
      <c r="B1988" s="108" t="s">
        <v>404</v>
      </c>
      <c r="C1988" s="108" t="s">
        <v>562</v>
      </c>
      <c r="D1988" s="108" t="s">
        <v>2386</v>
      </c>
      <c r="E1988" s="180">
        <v>9611.2800000000007</v>
      </c>
      <c r="F1988" s="57"/>
    </row>
    <row r="1989" spans="1:6">
      <c r="A1989" s="57"/>
      <c r="B1989" s="108" t="s">
        <v>528</v>
      </c>
      <c r="C1989" s="108" t="s">
        <v>505</v>
      </c>
      <c r="D1989" s="108" t="s">
        <v>2387</v>
      </c>
      <c r="E1989" s="180">
        <v>3119.48</v>
      </c>
      <c r="F1989" s="57"/>
    </row>
    <row r="1990" spans="1:6">
      <c r="A1990" s="57"/>
      <c r="B1990" s="108" t="s">
        <v>504</v>
      </c>
      <c r="C1990" s="108" t="s">
        <v>537</v>
      </c>
      <c r="D1990" s="108" t="s">
        <v>2388</v>
      </c>
      <c r="E1990" s="180">
        <v>4813.41</v>
      </c>
      <c r="F1990" s="57"/>
    </row>
    <row r="1991" spans="1:6">
      <c r="A1991" s="57"/>
      <c r="B1991" s="108" t="s">
        <v>404</v>
      </c>
      <c r="C1991" s="108" t="s">
        <v>569</v>
      </c>
      <c r="D1991" s="108" t="s">
        <v>2389</v>
      </c>
      <c r="E1991" s="180">
        <v>9556.48</v>
      </c>
      <c r="F1991" s="57"/>
    </row>
    <row r="1992" spans="1:6">
      <c r="A1992" s="57"/>
      <c r="B1992" s="108" t="s">
        <v>504</v>
      </c>
      <c r="C1992" s="108" t="s">
        <v>505</v>
      </c>
      <c r="D1992" s="108" t="s">
        <v>2390</v>
      </c>
      <c r="E1992" s="180">
        <v>306.69</v>
      </c>
      <c r="F1992" s="57"/>
    </row>
    <row r="1993" spans="1:6">
      <c r="A1993" s="57"/>
      <c r="B1993" s="108" t="s">
        <v>404</v>
      </c>
      <c r="C1993" s="108" t="s">
        <v>505</v>
      </c>
      <c r="D1993" s="108" t="s">
        <v>2391</v>
      </c>
      <c r="E1993" s="180">
        <v>7700.97</v>
      </c>
      <c r="F1993" s="57"/>
    </row>
    <row r="1994" spans="1:6">
      <c r="A1994" s="57"/>
      <c r="B1994" s="108" t="s">
        <v>404</v>
      </c>
      <c r="C1994" s="108" t="s">
        <v>520</v>
      </c>
      <c r="D1994" s="108" t="s">
        <v>2392</v>
      </c>
      <c r="E1994" s="180">
        <v>1787.81</v>
      </c>
      <c r="F1994" s="57"/>
    </row>
    <row r="1995" spans="1:6">
      <c r="A1995" s="57"/>
      <c r="B1995" s="108" t="s">
        <v>510</v>
      </c>
      <c r="C1995" s="108" t="s">
        <v>522</v>
      </c>
      <c r="D1995" s="108" t="s">
        <v>2393</v>
      </c>
      <c r="E1995" s="180">
        <v>681.27</v>
      </c>
      <c r="F1995" s="57"/>
    </row>
    <row r="1996" spans="1:6">
      <c r="A1996" s="57"/>
      <c r="B1996" s="108" t="s">
        <v>497</v>
      </c>
      <c r="C1996" s="108" t="s">
        <v>498</v>
      </c>
      <c r="D1996" s="108" t="s">
        <v>2394</v>
      </c>
      <c r="E1996" s="180">
        <v>739.47</v>
      </c>
      <c r="F1996" s="57"/>
    </row>
    <row r="1997" spans="1:6">
      <c r="A1997" s="57"/>
      <c r="B1997" s="108" t="s">
        <v>528</v>
      </c>
      <c r="C1997" s="108" t="s">
        <v>530</v>
      </c>
      <c r="D1997" s="108" t="s">
        <v>2395</v>
      </c>
      <c r="E1997" s="180">
        <v>6000.4</v>
      </c>
      <c r="F1997" s="57"/>
    </row>
    <row r="1998" spans="1:6">
      <c r="A1998" s="57"/>
      <c r="B1998" s="108" t="s">
        <v>500</v>
      </c>
      <c r="C1998" s="108" t="s">
        <v>498</v>
      </c>
      <c r="D1998" s="108" t="s">
        <v>2396</v>
      </c>
      <c r="E1998" s="180">
        <v>2516.7199999999998</v>
      </c>
      <c r="F1998" s="57"/>
    </row>
    <row r="1999" spans="1:6">
      <c r="A1999" s="57"/>
      <c r="B1999" s="108" t="s">
        <v>504</v>
      </c>
      <c r="C1999" s="108" t="s">
        <v>522</v>
      </c>
      <c r="D1999" s="108" t="s">
        <v>2397</v>
      </c>
      <c r="E1999" s="180">
        <v>9664.5499999999993</v>
      </c>
      <c r="F1999" s="57"/>
    </row>
    <row r="2000" spans="1:6">
      <c r="A2000" s="57"/>
      <c r="B2000" s="108" t="s">
        <v>504</v>
      </c>
      <c r="C2000" s="108" t="s">
        <v>501</v>
      </c>
      <c r="D2000" s="108" t="s">
        <v>2195</v>
      </c>
      <c r="E2000" s="180">
        <v>4392.1400000000003</v>
      </c>
      <c r="F2000" s="57"/>
    </row>
    <row r="2001" spans="1:6">
      <c r="A2001" s="57"/>
      <c r="B2001" s="108" t="s">
        <v>497</v>
      </c>
      <c r="C2001" s="108" t="s">
        <v>537</v>
      </c>
      <c r="D2001" s="108" t="s">
        <v>2398</v>
      </c>
      <c r="E2001" s="180">
        <v>8860.1200000000008</v>
      </c>
      <c r="F2001" s="57"/>
    </row>
    <row r="2002" spans="1:6">
      <c r="A2002" s="57"/>
      <c r="B2002" s="108" t="s">
        <v>528</v>
      </c>
      <c r="C2002" s="108" t="s">
        <v>515</v>
      </c>
      <c r="D2002" s="108" t="s">
        <v>2113</v>
      </c>
      <c r="E2002" s="180">
        <v>2719.53</v>
      </c>
      <c r="F2002" s="57"/>
    </row>
    <row r="2003" spans="1:6">
      <c r="A2003" s="57"/>
      <c r="B2003" s="108" t="s">
        <v>404</v>
      </c>
      <c r="C2003" s="108" t="s">
        <v>511</v>
      </c>
      <c r="D2003" s="108" t="s">
        <v>2399</v>
      </c>
      <c r="E2003" s="180">
        <v>4152.7700000000004</v>
      </c>
      <c r="F2003" s="57"/>
    </row>
    <row r="2004" spans="1:6">
      <c r="A2004" s="57"/>
      <c r="B2004" s="108" t="s">
        <v>528</v>
      </c>
      <c r="C2004" s="108" t="s">
        <v>511</v>
      </c>
      <c r="D2004" s="108" t="s">
        <v>2400</v>
      </c>
      <c r="E2004" s="180">
        <v>1249.47</v>
      </c>
      <c r="F2004" s="57"/>
    </row>
    <row r="2005" spans="1:6">
      <c r="A2005" s="57"/>
      <c r="B2005" s="108" t="s">
        <v>404</v>
      </c>
      <c r="C2005" s="108" t="s">
        <v>530</v>
      </c>
      <c r="D2005" s="108" t="s">
        <v>2401</v>
      </c>
      <c r="E2005" s="180">
        <v>1012.56</v>
      </c>
      <c r="F2005" s="57"/>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AA158-A482-4B83-9C95-1CB0CE5696E5}">
  <sheetPr>
    <tabColor rgb="FFFF0000"/>
  </sheetPr>
  <dimension ref="A1:J2005"/>
  <sheetViews>
    <sheetView zoomScale="115" zoomScaleNormal="115" workbookViewId="0"/>
  </sheetViews>
  <sheetFormatPr defaultColWidth="9.140625" defaultRowHeight="15"/>
  <cols>
    <col min="1" max="1" width="1.42578125" style="57" customWidth="1"/>
    <col min="2" max="2" width="11.85546875" style="57" customWidth="1"/>
    <col min="3" max="3" width="21.28515625" style="57" customWidth="1"/>
    <col min="4" max="4" width="12.42578125" style="57" customWidth="1"/>
    <col min="5" max="5" width="9.85546875" style="57" bestFit="1" customWidth="1"/>
    <col min="6" max="6" width="1.140625" style="57" customWidth="1"/>
    <col min="7" max="7" width="13" style="57" customWidth="1"/>
    <col min="8" max="8" width="12.7109375" style="57" customWidth="1"/>
    <col min="9" max="9" width="13.42578125" style="57" customWidth="1"/>
    <col min="10" max="10" width="15.140625" style="57" customWidth="1"/>
    <col min="11" max="16384" width="9.140625" style="57"/>
  </cols>
  <sheetData>
    <row r="1" spans="1:10" ht="5.25" customHeight="1"/>
    <row r="2" spans="1:10">
      <c r="A2" s="38"/>
      <c r="B2" s="57" t="s">
        <v>2402</v>
      </c>
      <c r="C2" s="57" t="s">
        <v>2478</v>
      </c>
    </row>
    <row r="3" spans="1:10">
      <c r="A3" s="38"/>
      <c r="B3" s="38" t="s">
        <v>488</v>
      </c>
      <c r="C3" s="57" t="s">
        <v>2484</v>
      </c>
    </row>
    <row r="4" spans="1:10">
      <c r="A4" s="38"/>
      <c r="C4" s="57" t="s">
        <v>2425</v>
      </c>
    </row>
    <row r="5" spans="1:10">
      <c r="C5" s="194"/>
    </row>
    <row r="6" spans="1:10" ht="45">
      <c r="B6" s="178" t="s">
        <v>101</v>
      </c>
      <c r="C6" s="178" t="s">
        <v>494</v>
      </c>
      <c r="D6" s="178" t="s">
        <v>1</v>
      </c>
      <c r="E6" s="178" t="s">
        <v>57</v>
      </c>
      <c r="G6" s="49" t="s">
        <v>494</v>
      </c>
      <c r="H6" s="49" t="s">
        <v>101</v>
      </c>
      <c r="I6" s="57" t="s">
        <v>4</v>
      </c>
      <c r="J6" s="195" t="s">
        <v>2479</v>
      </c>
    </row>
    <row r="7" spans="1:10">
      <c r="B7" s="108" t="s">
        <v>497</v>
      </c>
      <c r="C7" s="108" t="s">
        <v>498</v>
      </c>
      <c r="D7" s="108" t="s">
        <v>499</v>
      </c>
      <c r="E7" s="180">
        <v>6278.68</v>
      </c>
      <c r="G7" s="57" t="s">
        <v>498</v>
      </c>
      <c r="H7" s="57" t="s">
        <v>404</v>
      </c>
      <c r="I7" s="97">
        <v>92828.13</v>
      </c>
      <c r="J7" s="56">
        <v>0.11804982741589076</v>
      </c>
    </row>
    <row r="8" spans="1:10">
      <c r="B8" s="108" t="s">
        <v>500</v>
      </c>
      <c r="C8" s="108" t="s">
        <v>501</v>
      </c>
      <c r="D8" s="108" t="s">
        <v>502</v>
      </c>
      <c r="E8" s="180">
        <v>7416.09</v>
      </c>
      <c r="G8"/>
      <c r="H8" s="57" t="s">
        <v>500</v>
      </c>
      <c r="I8" s="97">
        <v>118225.18999999997</v>
      </c>
      <c r="J8" s="56">
        <v>0.15034734918942017</v>
      </c>
    </row>
    <row r="9" spans="1:10">
      <c r="B9" s="108" t="s">
        <v>504</v>
      </c>
      <c r="C9" s="108" t="s">
        <v>505</v>
      </c>
      <c r="D9" s="108" t="s">
        <v>506</v>
      </c>
      <c r="E9" s="180">
        <v>6269.11</v>
      </c>
      <c r="G9"/>
      <c r="H9" s="57" t="s">
        <v>507</v>
      </c>
      <c r="I9" s="97">
        <v>132247.50000000003</v>
      </c>
      <c r="J9" s="56">
        <v>0.1681795653018435</v>
      </c>
    </row>
    <row r="10" spans="1:10">
      <c r="B10" s="108" t="s">
        <v>507</v>
      </c>
      <c r="C10" s="108" t="s">
        <v>508</v>
      </c>
      <c r="D10" s="108" t="s">
        <v>509</v>
      </c>
      <c r="E10" s="180">
        <v>5422.79</v>
      </c>
      <c r="G10"/>
      <c r="H10" s="57" t="s">
        <v>497</v>
      </c>
      <c r="I10" s="97">
        <v>92790.150000000009</v>
      </c>
      <c r="J10" s="56">
        <v>0.11800152812940018</v>
      </c>
    </row>
    <row r="11" spans="1:10">
      <c r="B11" s="108" t="s">
        <v>510</v>
      </c>
      <c r="C11" s="108" t="s">
        <v>511</v>
      </c>
      <c r="D11" s="108" t="s">
        <v>512</v>
      </c>
      <c r="E11" s="180">
        <v>6829.66</v>
      </c>
      <c r="G11"/>
      <c r="H11" s="57" t="s">
        <v>526</v>
      </c>
      <c r="I11" s="97">
        <v>80610.01999999999</v>
      </c>
      <c r="J11" s="56">
        <v>0.1025120181672463</v>
      </c>
    </row>
    <row r="12" spans="1:10">
      <c r="B12" s="108" t="s">
        <v>504</v>
      </c>
      <c r="C12" s="108" t="s">
        <v>508</v>
      </c>
      <c r="D12" s="108" t="s">
        <v>513</v>
      </c>
      <c r="E12" s="180">
        <v>2611.06</v>
      </c>
      <c r="G12"/>
      <c r="H12" s="57" t="s">
        <v>504</v>
      </c>
      <c r="I12" s="97">
        <v>100471.77000000002</v>
      </c>
      <c r="J12" s="56">
        <v>0.12777026865314503</v>
      </c>
    </row>
    <row r="13" spans="1:10">
      <c r="B13" s="108" t="s">
        <v>500</v>
      </c>
      <c r="C13" s="108" t="s">
        <v>515</v>
      </c>
      <c r="D13" s="108" t="s">
        <v>516</v>
      </c>
      <c r="E13" s="180">
        <v>4811.47</v>
      </c>
      <c r="G13"/>
      <c r="H13" s="57" t="s">
        <v>510</v>
      </c>
      <c r="I13" s="97">
        <v>94308.88</v>
      </c>
      <c r="J13" s="56">
        <v>0.11993290188853263</v>
      </c>
    </row>
    <row r="14" spans="1:10">
      <c r="B14" s="108" t="s">
        <v>500</v>
      </c>
      <c r="C14" s="108" t="s">
        <v>505</v>
      </c>
      <c r="D14" s="108" t="s">
        <v>517</v>
      </c>
      <c r="E14" s="180">
        <v>22.15</v>
      </c>
      <c r="G14"/>
      <c r="H14" s="57" t="s">
        <v>528</v>
      </c>
      <c r="I14" s="97">
        <v>74865.37999999999</v>
      </c>
      <c r="J14" s="56">
        <v>9.5206541254521437E-2</v>
      </c>
    </row>
    <row r="15" spans="1:10">
      <c r="B15" s="108" t="s">
        <v>500</v>
      </c>
      <c r="C15" s="108" t="s">
        <v>498</v>
      </c>
      <c r="D15" s="108" t="s">
        <v>518</v>
      </c>
      <c r="E15" s="180">
        <v>8206.48</v>
      </c>
      <c r="G15" s="57" t="s">
        <v>2480</v>
      </c>
      <c r="I15" s="97">
        <v>786347.02</v>
      </c>
      <c r="J15" s="56">
        <v>1</v>
      </c>
    </row>
    <row r="16" spans="1:10">
      <c r="B16" s="108" t="s">
        <v>500</v>
      </c>
      <c r="C16" s="108" t="s">
        <v>501</v>
      </c>
      <c r="D16" s="108" t="s">
        <v>519</v>
      </c>
      <c r="E16" s="180">
        <v>8449.61</v>
      </c>
      <c r="G16" s="57" t="s">
        <v>524</v>
      </c>
      <c r="H16" s="57" t="s">
        <v>404</v>
      </c>
      <c r="I16" s="97">
        <v>125590.79999999999</v>
      </c>
      <c r="J16" s="56">
        <v>0.17251813860281881</v>
      </c>
    </row>
    <row r="17" spans="2:10">
      <c r="B17" s="108" t="s">
        <v>500</v>
      </c>
      <c r="C17" s="108" t="s">
        <v>520</v>
      </c>
      <c r="D17" s="108" t="s">
        <v>521</v>
      </c>
      <c r="E17" s="180">
        <v>2143.19</v>
      </c>
      <c r="G17"/>
      <c r="H17" s="57" t="s">
        <v>500</v>
      </c>
      <c r="I17" s="97">
        <v>85245.150000000023</v>
      </c>
      <c r="J17" s="56">
        <v>0.11709722848264432</v>
      </c>
    </row>
    <row r="18" spans="2:10">
      <c r="B18" s="108" t="s">
        <v>404</v>
      </c>
      <c r="C18" s="108" t="s">
        <v>522</v>
      </c>
      <c r="D18" s="108" t="s">
        <v>523</v>
      </c>
      <c r="E18" s="180">
        <v>6111.65</v>
      </c>
      <c r="G18"/>
      <c r="H18" s="57" t="s">
        <v>507</v>
      </c>
      <c r="I18" s="97">
        <v>79590.299999999988</v>
      </c>
      <c r="J18" s="56">
        <v>0.10932942864318031</v>
      </c>
    </row>
    <row r="19" spans="2:10">
      <c r="B19" s="108" t="s">
        <v>497</v>
      </c>
      <c r="C19" s="108" t="s">
        <v>524</v>
      </c>
      <c r="D19" s="108" t="s">
        <v>525</v>
      </c>
      <c r="E19" s="180">
        <v>271.58</v>
      </c>
      <c r="G19"/>
      <c r="H19" s="57" t="s">
        <v>497</v>
      </c>
      <c r="I19" s="97">
        <v>75958.040000000008</v>
      </c>
      <c r="J19" s="56">
        <v>0.10433996497130728</v>
      </c>
    </row>
    <row r="20" spans="2:10">
      <c r="B20" s="108" t="s">
        <v>526</v>
      </c>
      <c r="C20" s="108" t="s">
        <v>501</v>
      </c>
      <c r="D20" s="108" t="s">
        <v>527</v>
      </c>
      <c r="E20" s="180">
        <v>2552.46</v>
      </c>
      <c r="G20"/>
      <c r="H20" s="57" t="s">
        <v>526</v>
      </c>
      <c r="I20" s="97">
        <v>80542.23000000001</v>
      </c>
      <c r="J20" s="56">
        <v>0.11063704983581692</v>
      </c>
    </row>
    <row r="21" spans="2:10">
      <c r="B21" s="108" t="s">
        <v>528</v>
      </c>
      <c r="C21" s="108" t="s">
        <v>511</v>
      </c>
      <c r="D21" s="108" t="s">
        <v>529</v>
      </c>
      <c r="E21" s="180">
        <v>9828.64</v>
      </c>
      <c r="G21"/>
      <c r="H21" s="57" t="s">
        <v>504</v>
      </c>
      <c r="I21" s="97">
        <v>110523.70999999998</v>
      </c>
      <c r="J21" s="56">
        <v>0.15182119009256848</v>
      </c>
    </row>
    <row r="22" spans="2:10">
      <c r="B22" s="108" t="s">
        <v>526</v>
      </c>
      <c r="C22" s="108" t="s">
        <v>530</v>
      </c>
      <c r="D22" s="108" t="s">
        <v>531</v>
      </c>
      <c r="E22" s="180">
        <v>4452.68</v>
      </c>
      <c r="G22"/>
      <c r="H22" s="57" t="s">
        <v>510</v>
      </c>
      <c r="I22" s="97">
        <v>74091.12999999999</v>
      </c>
      <c r="J22" s="56">
        <v>0.10177547905244227</v>
      </c>
    </row>
    <row r="23" spans="2:10">
      <c r="B23" s="108" t="s">
        <v>497</v>
      </c>
      <c r="C23" s="108" t="s">
        <v>520</v>
      </c>
      <c r="D23" s="108" t="s">
        <v>532</v>
      </c>
      <c r="E23" s="180">
        <v>322.20999999999998</v>
      </c>
      <c r="G23"/>
      <c r="H23" s="57" t="s">
        <v>528</v>
      </c>
      <c r="I23" s="97">
        <v>96444.700000000012</v>
      </c>
      <c r="J23" s="56">
        <v>0.1324815203192215</v>
      </c>
    </row>
    <row r="24" spans="2:10">
      <c r="B24" s="108" t="s">
        <v>497</v>
      </c>
      <c r="C24" s="108" t="s">
        <v>515</v>
      </c>
      <c r="D24" s="108" t="s">
        <v>533</v>
      </c>
      <c r="E24" s="180">
        <v>1024.6600000000001</v>
      </c>
      <c r="G24" s="57" t="s">
        <v>2481</v>
      </c>
      <c r="I24" s="97">
        <v>727986.06</v>
      </c>
      <c r="J24" s="56">
        <v>1</v>
      </c>
    </row>
    <row r="25" spans="2:10">
      <c r="B25" s="108" t="s">
        <v>507</v>
      </c>
      <c r="C25" s="108" t="s">
        <v>501</v>
      </c>
      <c r="D25" s="108" t="s">
        <v>534</v>
      </c>
      <c r="E25" s="180">
        <v>2004.95</v>
      </c>
      <c r="G25" s="57" t="s">
        <v>520</v>
      </c>
      <c r="H25" s="57" t="s">
        <v>404</v>
      </c>
      <c r="I25" s="97">
        <v>124945.78</v>
      </c>
      <c r="J25" s="56">
        <v>0.17222001830431891</v>
      </c>
    </row>
    <row r="26" spans="2:10">
      <c r="B26" s="108" t="s">
        <v>404</v>
      </c>
      <c r="C26" s="108" t="s">
        <v>535</v>
      </c>
      <c r="D26" s="108" t="s">
        <v>536</v>
      </c>
      <c r="E26" s="180">
        <v>8150.36</v>
      </c>
      <c r="G26"/>
      <c r="H26" s="57" t="s">
        <v>500</v>
      </c>
      <c r="I26" s="97">
        <v>83180.009999999995</v>
      </c>
      <c r="J26" s="56">
        <v>0.11465183413760295</v>
      </c>
    </row>
    <row r="27" spans="2:10">
      <c r="B27" s="108" t="s">
        <v>500</v>
      </c>
      <c r="C27" s="108" t="s">
        <v>537</v>
      </c>
      <c r="D27" s="108" t="s">
        <v>538</v>
      </c>
      <c r="E27" s="180">
        <v>6991.91</v>
      </c>
      <c r="G27"/>
      <c r="H27" s="57" t="s">
        <v>507</v>
      </c>
      <c r="I27" s="97">
        <v>75326.859999999971</v>
      </c>
      <c r="J27" s="56">
        <v>0.10382738182919712</v>
      </c>
    </row>
    <row r="28" spans="2:10">
      <c r="B28" s="108" t="s">
        <v>510</v>
      </c>
      <c r="C28" s="108" t="s">
        <v>530</v>
      </c>
      <c r="D28" s="108" t="s">
        <v>539</v>
      </c>
      <c r="E28" s="180">
        <v>5837.66</v>
      </c>
      <c r="G28"/>
      <c r="H28" s="57" t="s">
        <v>497</v>
      </c>
      <c r="I28" s="97">
        <v>76218.849999999991</v>
      </c>
      <c r="J28" s="56">
        <v>0.10505686340214239</v>
      </c>
    </row>
    <row r="29" spans="2:10">
      <c r="B29" s="108" t="s">
        <v>500</v>
      </c>
      <c r="C29" s="108" t="s">
        <v>498</v>
      </c>
      <c r="D29" s="108" t="s">
        <v>540</v>
      </c>
      <c r="E29" s="180">
        <v>923.44</v>
      </c>
      <c r="G29"/>
      <c r="H29" s="57" t="s">
        <v>526</v>
      </c>
      <c r="I29" s="97">
        <v>89554.859999999986</v>
      </c>
      <c r="J29" s="56">
        <v>0.12343865978059214</v>
      </c>
    </row>
    <row r="30" spans="2:10">
      <c r="B30" s="108" t="s">
        <v>404</v>
      </c>
      <c r="C30" s="108" t="s">
        <v>530</v>
      </c>
      <c r="D30" s="108" t="s">
        <v>541</v>
      </c>
      <c r="E30" s="180">
        <v>2442.61</v>
      </c>
      <c r="G30"/>
      <c r="H30" s="57" t="s">
        <v>504</v>
      </c>
      <c r="I30" s="97">
        <v>80300.11</v>
      </c>
      <c r="J30" s="56">
        <v>0.11068230086713469</v>
      </c>
    </row>
    <row r="31" spans="2:10">
      <c r="B31" s="108" t="s">
        <v>526</v>
      </c>
      <c r="C31" s="108" t="s">
        <v>501</v>
      </c>
      <c r="D31" s="108" t="s">
        <v>542</v>
      </c>
      <c r="E31" s="180">
        <v>3989.02</v>
      </c>
      <c r="G31"/>
      <c r="H31" s="57" t="s">
        <v>510</v>
      </c>
      <c r="I31" s="97">
        <v>71138.48</v>
      </c>
      <c r="J31" s="56">
        <v>9.8054294652779969E-2</v>
      </c>
    </row>
    <row r="32" spans="2:10">
      <c r="B32" s="108" t="s">
        <v>528</v>
      </c>
      <c r="C32" s="108" t="s">
        <v>537</v>
      </c>
      <c r="D32" s="108" t="s">
        <v>543</v>
      </c>
      <c r="E32" s="180">
        <v>8701.7800000000007</v>
      </c>
      <c r="G32"/>
      <c r="H32" s="57" t="s">
        <v>528</v>
      </c>
      <c r="I32" s="97">
        <v>124835.95999999999</v>
      </c>
      <c r="J32" s="56">
        <v>0.17206864702623187</v>
      </c>
    </row>
    <row r="33" spans="2:10">
      <c r="B33" s="108" t="s">
        <v>500</v>
      </c>
      <c r="C33" s="108" t="s">
        <v>505</v>
      </c>
      <c r="D33" s="108" t="s">
        <v>544</v>
      </c>
      <c r="E33" s="180">
        <v>5414.79</v>
      </c>
      <c r="G33" s="57" t="s">
        <v>2482</v>
      </c>
      <c r="I33" s="97">
        <v>725500.90999999992</v>
      </c>
      <c r="J33" s="56">
        <v>1</v>
      </c>
    </row>
    <row r="34" spans="2:10">
      <c r="B34" s="108" t="s">
        <v>404</v>
      </c>
      <c r="C34" s="108" t="s">
        <v>501</v>
      </c>
      <c r="D34" s="108" t="s">
        <v>545</v>
      </c>
      <c r="E34" s="180">
        <v>1298.25</v>
      </c>
      <c r="G34" s="57" t="s">
        <v>36</v>
      </c>
      <c r="H34"/>
      <c r="I34" s="97">
        <v>2239833.9900000002</v>
      </c>
      <c r="J34" s="56"/>
    </row>
    <row r="35" spans="2:10">
      <c r="B35" s="108" t="s">
        <v>504</v>
      </c>
      <c r="C35" s="108" t="s">
        <v>505</v>
      </c>
      <c r="D35" s="108" t="s">
        <v>546</v>
      </c>
      <c r="E35" s="180">
        <v>1238.2</v>
      </c>
    </row>
    <row r="36" spans="2:10">
      <c r="B36" s="108" t="s">
        <v>404</v>
      </c>
      <c r="C36" s="108" t="s">
        <v>515</v>
      </c>
      <c r="D36" s="108" t="s">
        <v>547</v>
      </c>
      <c r="E36" s="180">
        <v>4554.53</v>
      </c>
    </row>
    <row r="37" spans="2:10">
      <c r="B37" s="108" t="s">
        <v>497</v>
      </c>
      <c r="C37" s="108" t="s">
        <v>537</v>
      </c>
      <c r="D37" s="108" t="s">
        <v>548</v>
      </c>
      <c r="E37" s="180">
        <v>5610.38</v>
      </c>
    </row>
    <row r="38" spans="2:10">
      <c r="B38" s="108" t="s">
        <v>500</v>
      </c>
      <c r="C38" s="108" t="s">
        <v>515</v>
      </c>
      <c r="D38" s="108" t="s">
        <v>549</v>
      </c>
      <c r="E38" s="180">
        <v>4313.04</v>
      </c>
    </row>
    <row r="39" spans="2:10">
      <c r="B39" s="108" t="s">
        <v>497</v>
      </c>
      <c r="C39" s="108" t="s">
        <v>508</v>
      </c>
      <c r="D39" s="108" t="s">
        <v>550</v>
      </c>
      <c r="E39" s="180">
        <v>6856.33</v>
      </c>
    </row>
    <row r="40" spans="2:10">
      <c r="B40" s="108" t="s">
        <v>497</v>
      </c>
      <c r="C40" s="108" t="s">
        <v>520</v>
      </c>
      <c r="D40" s="108" t="s">
        <v>551</v>
      </c>
      <c r="E40" s="180">
        <v>2304.36</v>
      </c>
    </row>
    <row r="41" spans="2:10">
      <c r="B41" s="108" t="s">
        <v>404</v>
      </c>
      <c r="C41" s="108" t="s">
        <v>537</v>
      </c>
      <c r="D41" s="108" t="s">
        <v>552</v>
      </c>
      <c r="E41" s="180">
        <v>9272.06</v>
      </c>
    </row>
    <row r="42" spans="2:10">
      <c r="B42" s="108" t="s">
        <v>510</v>
      </c>
      <c r="C42" s="108" t="s">
        <v>522</v>
      </c>
      <c r="D42" s="108" t="s">
        <v>553</v>
      </c>
      <c r="E42" s="180">
        <v>8687.1200000000008</v>
      </c>
    </row>
    <row r="43" spans="2:10">
      <c r="B43" s="108" t="s">
        <v>497</v>
      </c>
      <c r="C43" s="108" t="s">
        <v>501</v>
      </c>
      <c r="D43" s="108" t="s">
        <v>554</v>
      </c>
      <c r="E43" s="180">
        <v>1360.28</v>
      </c>
    </row>
    <row r="44" spans="2:10">
      <c r="B44" s="108" t="s">
        <v>507</v>
      </c>
      <c r="C44" s="108" t="s">
        <v>501</v>
      </c>
      <c r="D44" s="108" t="s">
        <v>555</v>
      </c>
      <c r="E44" s="180">
        <v>7400.03</v>
      </c>
    </row>
    <row r="45" spans="2:10">
      <c r="B45" s="108" t="s">
        <v>510</v>
      </c>
      <c r="C45" s="108" t="s">
        <v>508</v>
      </c>
      <c r="D45" s="108" t="s">
        <v>556</v>
      </c>
      <c r="E45" s="180">
        <v>619.41999999999996</v>
      </c>
    </row>
    <row r="46" spans="2:10">
      <c r="B46" s="108" t="s">
        <v>504</v>
      </c>
      <c r="C46" s="108" t="s">
        <v>511</v>
      </c>
      <c r="D46" s="108" t="s">
        <v>557</v>
      </c>
      <c r="E46" s="180">
        <v>6233.97</v>
      </c>
    </row>
    <row r="47" spans="2:10">
      <c r="B47" s="108" t="s">
        <v>510</v>
      </c>
      <c r="C47" s="108" t="s">
        <v>505</v>
      </c>
      <c r="D47" s="108" t="s">
        <v>558</v>
      </c>
      <c r="E47" s="180">
        <v>8215.49</v>
      </c>
    </row>
    <row r="48" spans="2:10">
      <c r="B48" s="108" t="s">
        <v>526</v>
      </c>
      <c r="C48" s="108" t="s">
        <v>520</v>
      </c>
      <c r="D48" s="108" t="s">
        <v>559</v>
      </c>
      <c r="E48" s="180">
        <v>8500.61</v>
      </c>
    </row>
    <row r="49" spans="2:5">
      <c r="B49" s="108" t="s">
        <v>507</v>
      </c>
      <c r="C49" s="108" t="s">
        <v>505</v>
      </c>
      <c r="D49" s="108" t="s">
        <v>560</v>
      </c>
      <c r="E49" s="180">
        <v>7407.61</v>
      </c>
    </row>
    <row r="50" spans="2:5">
      <c r="B50" s="108" t="s">
        <v>526</v>
      </c>
      <c r="C50" s="108" t="s">
        <v>524</v>
      </c>
      <c r="D50" s="108" t="s">
        <v>561</v>
      </c>
      <c r="E50" s="180">
        <v>3773.8</v>
      </c>
    </row>
    <row r="51" spans="2:5">
      <c r="B51" s="108" t="s">
        <v>507</v>
      </c>
      <c r="C51" s="108" t="s">
        <v>562</v>
      </c>
      <c r="D51" s="108" t="s">
        <v>563</v>
      </c>
      <c r="E51" s="180">
        <v>1613.79</v>
      </c>
    </row>
    <row r="52" spans="2:5">
      <c r="B52" s="108" t="s">
        <v>504</v>
      </c>
      <c r="C52" s="108" t="s">
        <v>530</v>
      </c>
      <c r="D52" s="108" t="s">
        <v>564</v>
      </c>
      <c r="E52" s="180">
        <v>9308.65</v>
      </c>
    </row>
    <row r="53" spans="2:5">
      <c r="B53" s="108" t="s">
        <v>404</v>
      </c>
      <c r="C53" s="108" t="s">
        <v>562</v>
      </c>
      <c r="D53" s="108" t="s">
        <v>565</v>
      </c>
      <c r="E53" s="180">
        <v>1101.77</v>
      </c>
    </row>
    <row r="54" spans="2:5">
      <c r="B54" s="108" t="s">
        <v>497</v>
      </c>
      <c r="C54" s="108" t="s">
        <v>505</v>
      </c>
      <c r="D54" s="108" t="s">
        <v>566</v>
      </c>
      <c r="E54" s="180">
        <v>6215.52</v>
      </c>
    </row>
    <row r="55" spans="2:5">
      <c r="B55" s="108" t="s">
        <v>500</v>
      </c>
      <c r="C55" s="108" t="s">
        <v>522</v>
      </c>
      <c r="D55" s="108" t="s">
        <v>567</v>
      </c>
      <c r="E55" s="180">
        <v>3073.4</v>
      </c>
    </row>
    <row r="56" spans="2:5">
      <c r="B56" s="108" t="s">
        <v>528</v>
      </c>
      <c r="C56" s="108" t="s">
        <v>535</v>
      </c>
      <c r="D56" s="108" t="s">
        <v>568</v>
      </c>
      <c r="E56" s="180">
        <v>7453.7</v>
      </c>
    </row>
    <row r="57" spans="2:5">
      <c r="B57" s="108" t="s">
        <v>497</v>
      </c>
      <c r="C57" s="108" t="s">
        <v>569</v>
      </c>
      <c r="D57" s="108" t="s">
        <v>570</v>
      </c>
      <c r="E57" s="180">
        <v>5927.74</v>
      </c>
    </row>
    <row r="58" spans="2:5">
      <c r="B58" s="108" t="s">
        <v>528</v>
      </c>
      <c r="C58" s="108" t="s">
        <v>501</v>
      </c>
      <c r="D58" s="108" t="s">
        <v>571</v>
      </c>
      <c r="E58" s="180">
        <v>3194.72</v>
      </c>
    </row>
    <row r="59" spans="2:5">
      <c r="B59" s="108" t="s">
        <v>528</v>
      </c>
      <c r="C59" s="108" t="s">
        <v>515</v>
      </c>
      <c r="D59" s="108" t="s">
        <v>572</v>
      </c>
      <c r="E59" s="180">
        <v>7117.92</v>
      </c>
    </row>
    <row r="60" spans="2:5">
      <c r="B60" s="108" t="s">
        <v>497</v>
      </c>
      <c r="C60" s="108" t="s">
        <v>515</v>
      </c>
      <c r="D60" s="108" t="s">
        <v>573</v>
      </c>
      <c r="E60" s="180">
        <v>4335.1499999999996</v>
      </c>
    </row>
    <row r="61" spans="2:5">
      <c r="B61" s="108" t="s">
        <v>404</v>
      </c>
      <c r="C61" s="108" t="s">
        <v>501</v>
      </c>
      <c r="D61" s="108" t="s">
        <v>574</v>
      </c>
      <c r="E61" s="180">
        <v>3792.11</v>
      </c>
    </row>
    <row r="62" spans="2:5">
      <c r="B62" s="108" t="s">
        <v>526</v>
      </c>
      <c r="C62" s="108" t="s">
        <v>515</v>
      </c>
      <c r="D62" s="108" t="s">
        <v>575</v>
      </c>
      <c r="E62" s="180">
        <v>5346.96</v>
      </c>
    </row>
    <row r="63" spans="2:5">
      <c r="B63" s="108" t="s">
        <v>500</v>
      </c>
      <c r="C63" s="108" t="s">
        <v>530</v>
      </c>
      <c r="D63" s="108" t="s">
        <v>576</v>
      </c>
      <c r="E63" s="180">
        <v>658.66</v>
      </c>
    </row>
    <row r="64" spans="2:5">
      <c r="B64" s="108" t="s">
        <v>507</v>
      </c>
      <c r="C64" s="108" t="s">
        <v>520</v>
      </c>
      <c r="D64" s="108" t="s">
        <v>577</v>
      </c>
      <c r="E64" s="180">
        <v>2198.33</v>
      </c>
    </row>
    <row r="65" spans="2:5">
      <c r="B65" s="108" t="s">
        <v>504</v>
      </c>
      <c r="C65" s="108" t="s">
        <v>515</v>
      </c>
      <c r="D65" s="108" t="s">
        <v>578</v>
      </c>
      <c r="E65" s="180">
        <v>5398.23</v>
      </c>
    </row>
    <row r="66" spans="2:5">
      <c r="B66" s="108" t="s">
        <v>507</v>
      </c>
      <c r="C66" s="108" t="s">
        <v>530</v>
      </c>
      <c r="D66" s="108" t="s">
        <v>579</v>
      </c>
      <c r="E66" s="180">
        <v>7364</v>
      </c>
    </row>
    <row r="67" spans="2:5">
      <c r="B67" s="108" t="s">
        <v>500</v>
      </c>
      <c r="C67" s="108" t="s">
        <v>530</v>
      </c>
      <c r="D67" s="108" t="s">
        <v>580</v>
      </c>
      <c r="E67" s="180">
        <v>7776.55</v>
      </c>
    </row>
    <row r="68" spans="2:5">
      <c r="B68" s="108" t="s">
        <v>507</v>
      </c>
      <c r="C68" s="108" t="s">
        <v>569</v>
      </c>
      <c r="D68" s="108" t="s">
        <v>581</v>
      </c>
      <c r="E68" s="180">
        <v>1353.75</v>
      </c>
    </row>
    <row r="69" spans="2:5">
      <c r="B69" s="108" t="s">
        <v>528</v>
      </c>
      <c r="C69" s="108" t="s">
        <v>501</v>
      </c>
      <c r="D69" s="108" t="s">
        <v>582</v>
      </c>
      <c r="E69" s="180">
        <v>1381.71</v>
      </c>
    </row>
    <row r="70" spans="2:5">
      <c r="B70" s="108" t="s">
        <v>507</v>
      </c>
      <c r="C70" s="108" t="s">
        <v>530</v>
      </c>
      <c r="D70" s="108" t="s">
        <v>583</v>
      </c>
      <c r="E70" s="180">
        <v>4533.2299999999996</v>
      </c>
    </row>
    <row r="71" spans="2:5">
      <c r="B71" s="108" t="s">
        <v>510</v>
      </c>
      <c r="C71" s="108" t="s">
        <v>511</v>
      </c>
      <c r="D71" s="108" t="s">
        <v>584</v>
      </c>
      <c r="E71" s="180">
        <v>7484.87</v>
      </c>
    </row>
    <row r="72" spans="2:5">
      <c r="B72" s="108" t="s">
        <v>404</v>
      </c>
      <c r="C72" s="108" t="s">
        <v>520</v>
      </c>
      <c r="D72" s="108" t="s">
        <v>585</v>
      </c>
      <c r="E72" s="180">
        <v>9195.14</v>
      </c>
    </row>
    <row r="73" spans="2:5">
      <c r="B73" s="108" t="s">
        <v>504</v>
      </c>
      <c r="C73" s="108" t="s">
        <v>535</v>
      </c>
      <c r="D73" s="108" t="s">
        <v>586</v>
      </c>
      <c r="E73" s="180">
        <v>8504.5300000000007</v>
      </c>
    </row>
    <row r="74" spans="2:5">
      <c r="B74" s="108" t="s">
        <v>526</v>
      </c>
      <c r="C74" s="108" t="s">
        <v>569</v>
      </c>
      <c r="D74" s="108" t="s">
        <v>587</v>
      </c>
      <c r="E74" s="180">
        <v>2972.47</v>
      </c>
    </row>
    <row r="75" spans="2:5">
      <c r="B75" s="108" t="s">
        <v>497</v>
      </c>
      <c r="C75" s="108" t="s">
        <v>508</v>
      </c>
      <c r="D75" s="108" t="s">
        <v>588</v>
      </c>
      <c r="E75" s="180">
        <v>8610.02</v>
      </c>
    </row>
    <row r="76" spans="2:5">
      <c r="B76" s="108" t="s">
        <v>404</v>
      </c>
      <c r="C76" s="108" t="s">
        <v>537</v>
      </c>
      <c r="D76" s="108" t="s">
        <v>589</v>
      </c>
      <c r="E76" s="180">
        <v>4858.51</v>
      </c>
    </row>
    <row r="77" spans="2:5">
      <c r="B77" s="108" t="s">
        <v>504</v>
      </c>
      <c r="C77" s="108" t="s">
        <v>522</v>
      </c>
      <c r="D77" s="108" t="s">
        <v>590</v>
      </c>
      <c r="E77" s="180">
        <v>604.74</v>
      </c>
    </row>
    <row r="78" spans="2:5">
      <c r="B78" s="108" t="s">
        <v>404</v>
      </c>
      <c r="C78" s="108" t="s">
        <v>498</v>
      </c>
      <c r="D78" s="108" t="s">
        <v>591</v>
      </c>
      <c r="E78" s="180">
        <v>2203.81</v>
      </c>
    </row>
    <row r="79" spans="2:5">
      <c r="B79" s="108" t="s">
        <v>500</v>
      </c>
      <c r="C79" s="108" t="s">
        <v>530</v>
      </c>
      <c r="D79" s="108" t="s">
        <v>592</v>
      </c>
      <c r="E79" s="180">
        <v>1180.9100000000001</v>
      </c>
    </row>
    <row r="80" spans="2:5">
      <c r="B80" s="108" t="s">
        <v>497</v>
      </c>
      <c r="C80" s="108" t="s">
        <v>530</v>
      </c>
      <c r="D80" s="108" t="s">
        <v>593</v>
      </c>
      <c r="E80" s="180">
        <v>2985.09</v>
      </c>
    </row>
    <row r="81" spans="2:5">
      <c r="B81" s="108" t="s">
        <v>526</v>
      </c>
      <c r="C81" s="108" t="s">
        <v>530</v>
      </c>
      <c r="D81" s="108" t="s">
        <v>594</v>
      </c>
      <c r="E81" s="180">
        <v>6451.72</v>
      </c>
    </row>
    <row r="82" spans="2:5">
      <c r="B82" s="108" t="s">
        <v>497</v>
      </c>
      <c r="C82" s="108" t="s">
        <v>537</v>
      </c>
      <c r="D82" s="108" t="s">
        <v>595</v>
      </c>
      <c r="E82" s="180">
        <v>1085.8699999999999</v>
      </c>
    </row>
    <row r="83" spans="2:5">
      <c r="B83" s="108" t="s">
        <v>504</v>
      </c>
      <c r="C83" s="108" t="s">
        <v>515</v>
      </c>
      <c r="D83" s="108" t="s">
        <v>596</v>
      </c>
      <c r="E83" s="180">
        <v>5928.62</v>
      </c>
    </row>
    <row r="84" spans="2:5">
      <c r="B84" s="108" t="s">
        <v>528</v>
      </c>
      <c r="C84" s="108" t="s">
        <v>522</v>
      </c>
      <c r="D84" s="108" t="s">
        <v>597</v>
      </c>
      <c r="E84" s="180">
        <v>7005.21</v>
      </c>
    </row>
    <row r="85" spans="2:5">
      <c r="B85" s="108" t="s">
        <v>510</v>
      </c>
      <c r="C85" s="108" t="s">
        <v>522</v>
      </c>
      <c r="D85" s="108" t="s">
        <v>598</v>
      </c>
      <c r="E85" s="180">
        <v>3949.28</v>
      </c>
    </row>
    <row r="86" spans="2:5">
      <c r="B86" s="108" t="s">
        <v>497</v>
      </c>
      <c r="C86" s="108" t="s">
        <v>505</v>
      </c>
      <c r="D86" s="108" t="s">
        <v>599</v>
      </c>
      <c r="E86" s="180">
        <v>9226.02</v>
      </c>
    </row>
    <row r="87" spans="2:5">
      <c r="B87" s="108" t="s">
        <v>404</v>
      </c>
      <c r="C87" s="108" t="s">
        <v>501</v>
      </c>
      <c r="D87" s="108" t="s">
        <v>600</v>
      </c>
      <c r="E87" s="180">
        <v>4863.04</v>
      </c>
    </row>
    <row r="88" spans="2:5">
      <c r="B88" s="108" t="s">
        <v>404</v>
      </c>
      <c r="C88" s="108" t="s">
        <v>501</v>
      </c>
      <c r="D88" s="108" t="s">
        <v>601</v>
      </c>
      <c r="E88" s="180">
        <v>7578.32</v>
      </c>
    </row>
    <row r="89" spans="2:5">
      <c r="B89" s="108" t="s">
        <v>526</v>
      </c>
      <c r="C89" s="108" t="s">
        <v>535</v>
      </c>
      <c r="D89" s="108" t="s">
        <v>602</v>
      </c>
      <c r="E89" s="180">
        <v>3683.42</v>
      </c>
    </row>
    <row r="90" spans="2:5">
      <c r="B90" s="108" t="s">
        <v>497</v>
      </c>
      <c r="C90" s="108" t="s">
        <v>562</v>
      </c>
      <c r="D90" s="108" t="s">
        <v>603</v>
      </c>
      <c r="E90" s="180">
        <v>7526.85</v>
      </c>
    </row>
    <row r="91" spans="2:5">
      <c r="B91" s="108" t="s">
        <v>510</v>
      </c>
      <c r="C91" s="108" t="s">
        <v>505</v>
      </c>
      <c r="D91" s="108" t="s">
        <v>604</v>
      </c>
      <c r="E91" s="180">
        <v>5271.62</v>
      </c>
    </row>
    <row r="92" spans="2:5">
      <c r="B92" s="108" t="s">
        <v>528</v>
      </c>
      <c r="C92" s="108" t="s">
        <v>524</v>
      </c>
      <c r="D92" s="108" t="s">
        <v>605</v>
      </c>
      <c r="E92" s="180">
        <v>3648.73</v>
      </c>
    </row>
    <row r="93" spans="2:5">
      <c r="B93" s="108" t="s">
        <v>404</v>
      </c>
      <c r="C93" s="108" t="s">
        <v>522</v>
      </c>
      <c r="D93" s="108" t="s">
        <v>606</v>
      </c>
      <c r="E93" s="180">
        <v>6299.34</v>
      </c>
    </row>
    <row r="94" spans="2:5">
      <c r="B94" s="108" t="s">
        <v>507</v>
      </c>
      <c r="C94" s="108" t="s">
        <v>535</v>
      </c>
      <c r="D94" s="108" t="s">
        <v>607</v>
      </c>
      <c r="E94" s="180">
        <v>4766.2</v>
      </c>
    </row>
    <row r="95" spans="2:5">
      <c r="B95" s="108" t="s">
        <v>526</v>
      </c>
      <c r="C95" s="108" t="s">
        <v>522</v>
      </c>
      <c r="D95" s="108" t="s">
        <v>608</v>
      </c>
      <c r="E95" s="180">
        <v>8786.7000000000007</v>
      </c>
    </row>
    <row r="96" spans="2:5">
      <c r="B96" s="108" t="s">
        <v>528</v>
      </c>
      <c r="C96" s="108" t="s">
        <v>501</v>
      </c>
      <c r="D96" s="108" t="s">
        <v>609</v>
      </c>
      <c r="E96" s="180">
        <v>6002.34</v>
      </c>
    </row>
    <row r="97" spans="2:5">
      <c r="B97" s="108" t="s">
        <v>510</v>
      </c>
      <c r="C97" s="108" t="s">
        <v>511</v>
      </c>
      <c r="D97" s="108" t="s">
        <v>610</v>
      </c>
      <c r="E97" s="180">
        <v>4972.2700000000004</v>
      </c>
    </row>
    <row r="98" spans="2:5">
      <c r="B98" s="108" t="s">
        <v>507</v>
      </c>
      <c r="C98" s="108" t="s">
        <v>562</v>
      </c>
      <c r="D98" s="108" t="s">
        <v>506</v>
      </c>
      <c r="E98" s="180">
        <v>7798.55</v>
      </c>
    </row>
    <row r="99" spans="2:5">
      <c r="B99" s="108" t="s">
        <v>526</v>
      </c>
      <c r="C99" s="108" t="s">
        <v>569</v>
      </c>
      <c r="D99" s="108" t="s">
        <v>563</v>
      </c>
      <c r="E99" s="180">
        <v>6779.28</v>
      </c>
    </row>
    <row r="100" spans="2:5">
      <c r="B100" s="108" t="s">
        <v>504</v>
      </c>
      <c r="C100" s="108" t="s">
        <v>501</v>
      </c>
      <c r="D100" s="108" t="s">
        <v>611</v>
      </c>
      <c r="E100" s="180">
        <v>9233.24</v>
      </c>
    </row>
    <row r="101" spans="2:5">
      <c r="B101" s="108" t="s">
        <v>507</v>
      </c>
      <c r="C101" s="108" t="s">
        <v>515</v>
      </c>
      <c r="D101" s="108" t="s">
        <v>612</v>
      </c>
      <c r="E101" s="180">
        <v>4880.3500000000004</v>
      </c>
    </row>
    <row r="102" spans="2:5">
      <c r="B102" s="108" t="s">
        <v>528</v>
      </c>
      <c r="C102" s="108" t="s">
        <v>530</v>
      </c>
      <c r="D102" s="108" t="s">
        <v>613</v>
      </c>
      <c r="E102" s="180">
        <v>4664.5600000000004</v>
      </c>
    </row>
    <row r="103" spans="2:5">
      <c r="B103" s="108" t="s">
        <v>510</v>
      </c>
      <c r="C103" s="108" t="s">
        <v>569</v>
      </c>
      <c r="D103" s="108" t="s">
        <v>614</v>
      </c>
      <c r="E103" s="180">
        <v>7639.86</v>
      </c>
    </row>
    <row r="104" spans="2:5">
      <c r="B104" s="108" t="s">
        <v>504</v>
      </c>
      <c r="C104" s="108" t="s">
        <v>524</v>
      </c>
      <c r="D104" s="108" t="s">
        <v>615</v>
      </c>
      <c r="E104" s="180">
        <v>2544.73</v>
      </c>
    </row>
    <row r="105" spans="2:5">
      <c r="B105" s="108" t="s">
        <v>500</v>
      </c>
      <c r="C105" s="108" t="s">
        <v>501</v>
      </c>
      <c r="D105" s="108" t="s">
        <v>616</v>
      </c>
      <c r="E105" s="180">
        <v>7126.02</v>
      </c>
    </row>
    <row r="106" spans="2:5">
      <c r="B106" s="108" t="s">
        <v>528</v>
      </c>
      <c r="C106" s="108" t="s">
        <v>537</v>
      </c>
      <c r="D106" s="108" t="s">
        <v>617</v>
      </c>
      <c r="E106" s="180">
        <v>2530.62</v>
      </c>
    </row>
    <row r="107" spans="2:5">
      <c r="B107" s="108" t="s">
        <v>510</v>
      </c>
      <c r="C107" s="108" t="s">
        <v>520</v>
      </c>
      <c r="D107" s="108" t="s">
        <v>618</v>
      </c>
      <c r="E107" s="180">
        <v>7181.08</v>
      </c>
    </row>
    <row r="108" spans="2:5">
      <c r="B108" s="108" t="s">
        <v>497</v>
      </c>
      <c r="C108" s="108" t="s">
        <v>535</v>
      </c>
      <c r="D108" s="108" t="s">
        <v>619</v>
      </c>
      <c r="E108" s="180">
        <v>5834.62</v>
      </c>
    </row>
    <row r="109" spans="2:5">
      <c r="B109" s="108" t="s">
        <v>526</v>
      </c>
      <c r="C109" s="108" t="s">
        <v>562</v>
      </c>
      <c r="D109" s="108" t="s">
        <v>620</v>
      </c>
      <c r="E109" s="180">
        <v>6473.64</v>
      </c>
    </row>
    <row r="110" spans="2:5">
      <c r="B110" s="108" t="s">
        <v>528</v>
      </c>
      <c r="C110" s="108" t="s">
        <v>508</v>
      </c>
      <c r="D110" s="108" t="s">
        <v>621</v>
      </c>
      <c r="E110" s="180">
        <v>2121.5</v>
      </c>
    </row>
    <row r="111" spans="2:5">
      <c r="B111" s="108" t="s">
        <v>504</v>
      </c>
      <c r="C111" s="108" t="s">
        <v>530</v>
      </c>
      <c r="D111" s="108" t="s">
        <v>622</v>
      </c>
      <c r="E111" s="180">
        <v>7866.83</v>
      </c>
    </row>
    <row r="112" spans="2:5">
      <c r="B112" s="108" t="s">
        <v>510</v>
      </c>
      <c r="C112" s="108" t="s">
        <v>530</v>
      </c>
      <c r="D112" s="108" t="s">
        <v>623</v>
      </c>
      <c r="E112" s="180">
        <v>6249.68</v>
      </c>
    </row>
    <row r="113" spans="2:5">
      <c r="B113" s="108" t="s">
        <v>528</v>
      </c>
      <c r="C113" s="108" t="s">
        <v>535</v>
      </c>
      <c r="D113" s="108" t="s">
        <v>624</v>
      </c>
      <c r="E113" s="180">
        <v>3535.25</v>
      </c>
    </row>
    <row r="114" spans="2:5">
      <c r="B114" s="108" t="s">
        <v>500</v>
      </c>
      <c r="C114" s="108" t="s">
        <v>562</v>
      </c>
      <c r="D114" s="108" t="s">
        <v>625</v>
      </c>
      <c r="E114" s="180">
        <v>9427.35</v>
      </c>
    </row>
    <row r="115" spans="2:5">
      <c r="B115" s="108" t="s">
        <v>526</v>
      </c>
      <c r="C115" s="108" t="s">
        <v>508</v>
      </c>
      <c r="D115" s="108" t="s">
        <v>626</v>
      </c>
      <c r="E115" s="180">
        <v>81.83</v>
      </c>
    </row>
    <row r="116" spans="2:5">
      <c r="B116" s="108" t="s">
        <v>497</v>
      </c>
      <c r="C116" s="108" t="s">
        <v>522</v>
      </c>
      <c r="D116" s="108" t="s">
        <v>627</v>
      </c>
      <c r="E116" s="180">
        <v>2491.91</v>
      </c>
    </row>
    <row r="117" spans="2:5">
      <c r="B117" s="108" t="s">
        <v>500</v>
      </c>
      <c r="C117" s="108" t="s">
        <v>498</v>
      </c>
      <c r="D117" s="108" t="s">
        <v>628</v>
      </c>
      <c r="E117" s="180">
        <v>3475.47</v>
      </c>
    </row>
    <row r="118" spans="2:5">
      <c r="B118" s="108" t="s">
        <v>507</v>
      </c>
      <c r="C118" s="108" t="s">
        <v>515</v>
      </c>
      <c r="D118" s="108" t="s">
        <v>629</v>
      </c>
      <c r="E118" s="180">
        <v>6592.35</v>
      </c>
    </row>
    <row r="119" spans="2:5">
      <c r="B119" s="108" t="s">
        <v>526</v>
      </c>
      <c r="C119" s="108" t="s">
        <v>501</v>
      </c>
      <c r="D119" s="108" t="s">
        <v>630</v>
      </c>
      <c r="E119" s="180">
        <v>5702.49</v>
      </c>
    </row>
    <row r="120" spans="2:5">
      <c r="B120" s="108" t="s">
        <v>510</v>
      </c>
      <c r="C120" s="108" t="s">
        <v>508</v>
      </c>
      <c r="D120" s="108" t="s">
        <v>631</v>
      </c>
      <c r="E120" s="180">
        <v>6700.99</v>
      </c>
    </row>
    <row r="121" spans="2:5">
      <c r="B121" s="108" t="s">
        <v>526</v>
      </c>
      <c r="C121" s="108" t="s">
        <v>515</v>
      </c>
      <c r="D121" s="108" t="s">
        <v>632</v>
      </c>
      <c r="E121" s="180">
        <v>7205.78</v>
      </c>
    </row>
    <row r="122" spans="2:5">
      <c r="B122" s="108" t="s">
        <v>526</v>
      </c>
      <c r="C122" s="108" t="s">
        <v>535</v>
      </c>
      <c r="D122" s="108" t="s">
        <v>633</v>
      </c>
      <c r="E122" s="180">
        <v>1229.75</v>
      </c>
    </row>
    <row r="123" spans="2:5">
      <c r="B123" s="108" t="s">
        <v>510</v>
      </c>
      <c r="C123" s="108" t="s">
        <v>508</v>
      </c>
      <c r="D123" s="108" t="s">
        <v>634</v>
      </c>
      <c r="E123" s="180">
        <v>6543.14</v>
      </c>
    </row>
    <row r="124" spans="2:5">
      <c r="B124" s="108" t="s">
        <v>528</v>
      </c>
      <c r="C124" s="108" t="s">
        <v>501</v>
      </c>
      <c r="D124" s="108" t="s">
        <v>635</v>
      </c>
      <c r="E124" s="180">
        <v>266.01</v>
      </c>
    </row>
    <row r="125" spans="2:5">
      <c r="B125" s="108" t="s">
        <v>404</v>
      </c>
      <c r="C125" s="108" t="s">
        <v>501</v>
      </c>
      <c r="D125" s="108" t="s">
        <v>636</v>
      </c>
      <c r="E125" s="180">
        <v>158.81</v>
      </c>
    </row>
    <row r="126" spans="2:5">
      <c r="B126" s="108" t="s">
        <v>507</v>
      </c>
      <c r="C126" s="108" t="s">
        <v>535</v>
      </c>
      <c r="D126" s="108" t="s">
        <v>637</v>
      </c>
      <c r="E126" s="180">
        <v>9960.33</v>
      </c>
    </row>
    <row r="127" spans="2:5">
      <c r="B127" s="108" t="s">
        <v>507</v>
      </c>
      <c r="C127" s="108" t="s">
        <v>522</v>
      </c>
      <c r="D127" s="108" t="s">
        <v>638</v>
      </c>
      <c r="E127" s="180">
        <v>1520.32</v>
      </c>
    </row>
    <row r="128" spans="2:5">
      <c r="B128" s="108" t="s">
        <v>528</v>
      </c>
      <c r="C128" s="108" t="s">
        <v>537</v>
      </c>
      <c r="D128" s="108" t="s">
        <v>639</v>
      </c>
      <c r="E128" s="180">
        <v>991.81</v>
      </c>
    </row>
    <row r="129" spans="2:5">
      <c r="B129" s="108" t="s">
        <v>526</v>
      </c>
      <c r="C129" s="108" t="s">
        <v>515</v>
      </c>
      <c r="D129" s="108" t="s">
        <v>640</v>
      </c>
      <c r="E129" s="180">
        <v>5521.76</v>
      </c>
    </row>
    <row r="130" spans="2:5">
      <c r="B130" s="108" t="s">
        <v>507</v>
      </c>
      <c r="C130" s="108" t="s">
        <v>524</v>
      </c>
      <c r="D130" s="108" t="s">
        <v>641</v>
      </c>
      <c r="E130" s="180">
        <v>3049.92</v>
      </c>
    </row>
    <row r="131" spans="2:5">
      <c r="B131" s="108" t="s">
        <v>404</v>
      </c>
      <c r="C131" s="108" t="s">
        <v>498</v>
      </c>
      <c r="D131" s="108" t="s">
        <v>642</v>
      </c>
      <c r="E131" s="180">
        <v>4600.01</v>
      </c>
    </row>
    <row r="132" spans="2:5">
      <c r="B132" s="108" t="s">
        <v>526</v>
      </c>
      <c r="C132" s="108" t="s">
        <v>522</v>
      </c>
      <c r="D132" s="108" t="s">
        <v>643</v>
      </c>
      <c r="E132" s="180">
        <v>4190.46</v>
      </c>
    </row>
    <row r="133" spans="2:5">
      <c r="B133" s="108" t="s">
        <v>507</v>
      </c>
      <c r="C133" s="108" t="s">
        <v>498</v>
      </c>
      <c r="D133" s="108" t="s">
        <v>644</v>
      </c>
      <c r="E133" s="180">
        <v>3287.19</v>
      </c>
    </row>
    <row r="134" spans="2:5">
      <c r="B134" s="108" t="s">
        <v>528</v>
      </c>
      <c r="C134" s="108" t="s">
        <v>562</v>
      </c>
      <c r="D134" s="108" t="s">
        <v>645</v>
      </c>
      <c r="E134" s="180">
        <v>6433.23</v>
      </c>
    </row>
    <row r="135" spans="2:5">
      <c r="B135" s="108" t="s">
        <v>526</v>
      </c>
      <c r="C135" s="108" t="s">
        <v>501</v>
      </c>
      <c r="D135" s="108" t="s">
        <v>646</v>
      </c>
      <c r="E135" s="180">
        <v>8851.64</v>
      </c>
    </row>
    <row r="136" spans="2:5">
      <c r="B136" s="108" t="s">
        <v>404</v>
      </c>
      <c r="C136" s="108" t="s">
        <v>505</v>
      </c>
      <c r="D136" s="108" t="s">
        <v>647</v>
      </c>
      <c r="E136" s="180">
        <v>6093.24</v>
      </c>
    </row>
    <row r="137" spans="2:5">
      <c r="B137" s="108" t="s">
        <v>404</v>
      </c>
      <c r="C137" s="108" t="s">
        <v>520</v>
      </c>
      <c r="D137" s="108" t="s">
        <v>648</v>
      </c>
      <c r="E137" s="180">
        <v>3228.26</v>
      </c>
    </row>
    <row r="138" spans="2:5">
      <c r="B138" s="108" t="s">
        <v>497</v>
      </c>
      <c r="C138" s="108" t="s">
        <v>508</v>
      </c>
      <c r="D138" s="108" t="s">
        <v>649</v>
      </c>
      <c r="E138" s="180">
        <v>9790.48</v>
      </c>
    </row>
    <row r="139" spans="2:5">
      <c r="B139" s="108" t="s">
        <v>528</v>
      </c>
      <c r="C139" s="108" t="s">
        <v>511</v>
      </c>
      <c r="D139" s="108" t="s">
        <v>650</v>
      </c>
      <c r="E139" s="180">
        <v>6601.4</v>
      </c>
    </row>
    <row r="140" spans="2:5">
      <c r="B140" s="108" t="s">
        <v>528</v>
      </c>
      <c r="C140" s="108" t="s">
        <v>562</v>
      </c>
      <c r="D140" s="108" t="s">
        <v>651</v>
      </c>
      <c r="E140" s="180">
        <v>7959.98</v>
      </c>
    </row>
    <row r="141" spans="2:5">
      <c r="B141" s="108" t="s">
        <v>500</v>
      </c>
      <c r="C141" s="108" t="s">
        <v>569</v>
      </c>
      <c r="D141" s="108" t="s">
        <v>652</v>
      </c>
      <c r="E141" s="180">
        <v>2399.7199999999998</v>
      </c>
    </row>
    <row r="142" spans="2:5">
      <c r="B142" s="108" t="s">
        <v>497</v>
      </c>
      <c r="C142" s="108" t="s">
        <v>535</v>
      </c>
      <c r="D142" s="108" t="s">
        <v>653</v>
      </c>
      <c r="E142" s="180">
        <v>4990</v>
      </c>
    </row>
    <row r="143" spans="2:5">
      <c r="B143" s="108" t="s">
        <v>510</v>
      </c>
      <c r="C143" s="108" t="s">
        <v>524</v>
      </c>
      <c r="D143" s="108" t="s">
        <v>654</v>
      </c>
      <c r="E143" s="180">
        <v>898.38</v>
      </c>
    </row>
    <row r="144" spans="2:5">
      <c r="B144" s="108" t="s">
        <v>404</v>
      </c>
      <c r="C144" s="108" t="s">
        <v>524</v>
      </c>
      <c r="D144" s="108" t="s">
        <v>655</v>
      </c>
      <c r="E144" s="180">
        <v>6491.17</v>
      </c>
    </row>
    <row r="145" spans="2:5">
      <c r="B145" s="108" t="s">
        <v>507</v>
      </c>
      <c r="C145" s="108" t="s">
        <v>501</v>
      </c>
      <c r="D145" s="108" t="s">
        <v>656</v>
      </c>
      <c r="E145" s="180">
        <v>3273.75</v>
      </c>
    </row>
    <row r="146" spans="2:5">
      <c r="B146" s="108" t="s">
        <v>528</v>
      </c>
      <c r="C146" s="108" t="s">
        <v>524</v>
      </c>
      <c r="D146" s="108" t="s">
        <v>657</v>
      </c>
      <c r="E146" s="180">
        <v>4797.5</v>
      </c>
    </row>
    <row r="147" spans="2:5">
      <c r="B147" s="108" t="s">
        <v>528</v>
      </c>
      <c r="C147" s="108" t="s">
        <v>524</v>
      </c>
      <c r="D147" s="108" t="s">
        <v>658</v>
      </c>
      <c r="E147" s="180">
        <v>6397.07</v>
      </c>
    </row>
    <row r="148" spans="2:5">
      <c r="B148" s="108" t="s">
        <v>526</v>
      </c>
      <c r="C148" s="108" t="s">
        <v>505</v>
      </c>
      <c r="D148" s="108" t="s">
        <v>659</v>
      </c>
      <c r="E148" s="180">
        <v>2236.23</v>
      </c>
    </row>
    <row r="149" spans="2:5">
      <c r="B149" s="108" t="s">
        <v>507</v>
      </c>
      <c r="C149" s="108" t="s">
        <v>537</v>
      </c>
      <c r="D149" s="108" t="s">
        <v>660</v>
      </c>
      <c r="E149" s="180">
        <v>390.61</v>
      </c>
    </row>
    <row r="150" spans="2:5">
      <c r="B150" s="108" t="s">
        <v>504</v>
      </c>
      <c r="C150" s="108" t="s">
        <v>530</v>
      </c>
      <c r="D150" s="108" t="s">
        <v>661</v>
      </c>
      <c r="E150" s="180">
        <v>4384.57</v>
      </c>
    </row>
    <row r="151" spans="2:5">
      <c r="B151" s="108" t="s">
        <v>510</v>
      </c>
      <c r="C151" s="108" t="s">
        <v>515</v>
      </c>
      <c r="D151" s="108" t="s">
        <v>662</v>
      </c>
      <c r="E151" s="180">
        <v>4921.8599999999997</v>
      </c>
    </row>
    <row r="152" spans="2:5">
      <c r="B152" s="108" t="s">
        <v>497</v>
      </c>
      <c r="C152" s="108" t="s">
        <v>501</v>
      </c>
      <c r="D152" s="108" t="s">
        <v>663</v>
      </c>
      <c r="E152" s="180">
        <v>6858.94</v>
      </c>
    </row>
    <row r="153" spans="2:5">
      <c r="B153" s="108" t="s">
        <v>526</v>
      </c>
      <c r="C153" s="108" t="s">
        <v>530</v>
      </c>
      <c r="D153" s="108" t="s">
        <v>664</v>
      </c>
      <c r="E153" s="180">
        <v>4541.79</v>
      </c>
    </row>
    <row r="154" spans="2:5">
      <c r="B154" s="108" t="s">
        <v>526</v>
      </c>
      <c r="C154" s="108" t="s">
        <v>569</v>
      </c>
      <c r="D154" s="108" t="s">
        <v>665</v>
      </c>
      <c r="E154" s="180">
        <v>5507</v>
      </c>
    </row>
    <row r="155" spans="2:5">
      <c r="B155" s="108" t="s">
        <v>510</v>
      </c>
      <c r="C155" s="108" t="s">
        <v>537</v>
      </c>
      <c r="D155" s="108" t="s">
        <v>666</v>
      </c>
      <c r="E155" s="180">
        <v>4481.6499999999996</v>
      </c>
    </row>
    <row r="156" spans="2:5">
      <c r="B156" s="108" t="s">
        <v>404</v>
      </c>
      <c r="C156" s="108" t="s">
        <v>520</v>
      </c>
      <c r="D156" s="108" t="s">
        <v>667</v>
      </c>
      <c r="E156" s="180">
        <v>2658.1</v>
      </c>
    </row>
    <row r="157" spans="2:5">
      <c r="B157" s="108" t="s">
        <v>507</v>
      </c>
      <c r="C157" s="108" t="s">
        <v>524</v>
      </c>
      <c r="D157" s="108" t="s">
        <v>668</v>
      </c>
      <c r="E157" s="180">
        <v>4615.71</v>
      </c>
    </row>
    <row r="158" spans="2:5">
      <c r="B158" s="108" t="s">
        <v>526</v>
      </c>
      <c r="C158" s="108" t="s">
        <v>569</v>
      </c>
      <c r="D158" s="108" t="s">
        <v>669</v>
      </c>
      <c r="E158" s="180">
        <v>6330.31</v>
      </c>
    </row>
    <row r="159" spans="2:5">
      <c r="B159" s="108" t="s">
        <v>526</v>
      </c>
      <c r="C159" s="108" t="s">
        <v>511</v>
      </c>
      <c r="D159" s="108" t="s">
        <v>670</v>
      </c>
      <c r="E159" s="180">
        <v>1312.72</v>
      </c>
    </row>
    <row r="160" spans="2:5">
      <c r="B160" s="108" t="s">
        <v>404</v>
      </c>
      <c r="C160" s="108" t="s">
        <v>508</v>
      </c>
      <c r="D160" s="108" t="s">
        <v>671</v>
      </c>
      <c r="E160" s="180">
        <v>5587.37</v>
      </c>
    </row>
    <row r="161" spans="2:5">
      <c r="B161" s="108" t="s">
        <v>510</v>
      </c>
      <c r="C161" s="108" t="s">
        <v>530</v>
      </c>
      <c r="D161" s="108" t="s">
        <v>672</v>
      </c>
      <c r="E161" s="180">
        <v>3990.33</v>
      </c>
    </row>
    <row r="162" spans="2:5">
      <c r="B162" s="108" t="s">
        <v>504</v>
      </c>
      <c r="C162" s="108" t="s">
        <v>522</v>
      </c>
      <c r="D162" s="108" t="s">
        <v>673</v>
      </c>
      <c r="E162" s="180">
        <v>3729.02</v>
      </c>
    </row>
    <row r="163" spans="2:5">
      <c r="B163" s="108" t="s">
        <v>497</v>
      </c>
      <c r="C163" s="108" t="s">
        <v>535</v>
      </c>
      <c r="D163" s="108" t="s">
        <v>674</v>
      </c>
      <c r="E163" s="180">
        <v>135.69999999999999</v>
      </c>
    </row>
    <row r="164" spans="2:5">
      <c r="B164" s="108" t="s">
        <v>404</v>
      </c>
      <c r="C164" s="108" t="s">
        <v>515</v>
      </c>
      <c r="D164" s="108" t="s">
        <v>675</v>
      </c>
      <c r="E164" s="180">
        <v>1977.89</v>
      </c>
    </row>
    <row r="165" spans="2:5">
      <c r="B165" s="108" t="s">
        <v>507</v>
      </c>
      <c r="C165" s="108" t="s">
        <v>524</v>
      </c>
      <c r="D165" s="108" t="s">
        <v>676</v>
      </c>
      <c r="E165" s="180">
        <v>2582.35</v>
      </c>
    </row>
    <row r="166" spans="2:5">
      <c r="B166" s="108" t="s">
        <v>404</v>
      </c>
      <c r="C166" s="108" t="s">
        <v>537</v>
      </c>
      <c r="D166" s="108" t="s">
        <v>677</v>
      </c>
      <c r="E166" s="180">
        <v>2071.8000000000002</v>
      </c>
    </row>
    <row r="167" spans="2:5">
      <c r="B167" s="108" t="s">
        <v>497</v>
      </c>
      <c r="C167" s="108" t="s">
        <v>501</v>
      </c>
      <c r="D167" s="108" t="s">
        <v>678</v>
      </c>
      <c r="E167" s="180">
        <v>1894.07</v>
      </c>
    </row>
    <row r="168" spans="2:5">
      <c r="B168" s="108" t="s">
        <v>504</v>
      </c>
      <c r="C168" s="108" t="s">
        <v>569</v>
      </c>
      <c r="D168" s="108" t="s">
        <v>679</v>
      </c>
      <c r="E168" s="180">
        <v>8014.94</v>
      </c>
    </row>
    <row r="169" spans="2:5">
      <c r="B169" s="108" t="s">
        <v>504</v>
      </c>
      <c r="C169" s="108" t="s">
        <v>520</v>
      </c>
      <c r="D169" s="108" t="s">
        <v>680</v>
      </c>
      <c r="E169" s="180">
        <v>5884.09</v>
      </c>
    </row>
    <row r="170" spans="2:5">
      <c r="B170" s="108" t="s">
        <v>504</v>
      </c>
      <c r="C170" s="108" t="s">
        <v>515</v>
      </c>
      <c r="D170" s="108" t="s">
        <v>681</v>
      </c>
      <c r="E170" s="180">
        <v>7431.1</v>
      </c>
    </row>
    <row r="171" spans="2:5">
      <c r="B171" s="108" t="s">
        <v>500</v>
      </c>
      <c r="C171" s="108" t="s">
        <v>522</v>
      </c>
      <c r="D171" s="108" t="s">
        <v>682</v>
      </c>
      <c r="E171" s="180">
        <v>7491.54</v>
      </c>
    </row>
    <row r="172" spans="2:5">
      <c r="B172" s="108" t="s">
        <v>500</v>
      </c>
      <c r="C172" s="108" t="s">
        <v>498</v>
      </c>
      <c r="D172" s="108" t="s">
        <v>683</v>
      </c>
      <c r="E172" s="180">
        <v>6736.05</v>
      </c>
    </row>
    <row r="173" spans="2:5">
      <c r="B173" s="108" t="s">
        <v>500</v>
      </c>
      <c r="C173" s="108" t="s">
        <v>522</v>
      </c>
      <c r="D173" s="108" t="s">
        <v>684</v>
      </c>
      <c r="E173" s="180">
        <v>2242.5700000000002</v>
      </c>
    </row>
    <row r="174" spans="2:5">
      <c r="B174" s="108" t="s">
        <v>507</v>
      </c>
      <c r="C174" s="108" t="s">
        <v>515</v>
      </c>
      <c r="D174" s="108" t="s">
        <v>685</v>
      </c>
      <c r="E174" s="180">
        <v>9809.32</v>
      </c>
    </row>
    <row r="175" spans="2:5">
      <c r="B175" s="108" t="s">
        <v>500</v>
      </c>
      <c r="C175" s="108" t="s">
        <v>569</v>
      </c>
      <c r="D175" s="108" t="s">
        <v>686</v>
      </c>
      <c r="E175" s="180">
        <v>2864.86</v>
      </c>
    </row>
    <row r="176" spans="2:5">
      <c r="B176" s="108" t="s">
        <v>526</v>
      </c>
      <c r="C176" s="108" t="s">
        <v>524</v>
      </c>
      <c r="D176" s="108" t="s">
        <v>687</v>
      </c>
      <c r="E176" s="180">
        <v>3636.64</v>
      </c>
    </row>
    <row r="177" spans="2:5">
      <c r="B177" s="108" t="s">
        <v>504</v>
      </c>
      <c r="C177" s="108" t="s">
        <v>535</v>
      </c>
      <c r="D177" s="108" t="s">
        <v>688</v>
      </c>
      <c r="E177" s="180">
        <v>9516.74</v>
      </c>
    </row>
    <row r="178" spans="2:5">
      <c r="B178" s="108" t="s">
        <v>510</v>
      </c>
      <c r="C178" s="108" t="s">
        <v>508</v>
      </c>
      <c r="D178" s="108" t="s">
        <v>689</v>
      </c>
      <c r="E178" s="180">
        <v>5912.65</v>
      </c>
    </row>
    <row r="179" spans="2:5">
      <c r="B179" s="108" t="s">
        <v>528</v>
      </c>
      <c r="C179" s="108" t="s">
        <v>537</v>
      </c>
      <c r="D179" s="108" t="s">
        <v>690</v>
      </c>
      <c r="E179" s="180">
        <v>5769.35</v>
      </c>
    </row>
    <row r="180" spans="2:5">
      <c r="B180" s="108" t="s">
        <v>497</v>
      </c>
      <c r="C180" s="108" t="s">
        <v>505</v>
      </c>
      <c r="D180" s="108" t="s">
        <v>691</v>
      </c>
      <c r="E180" s="180">
        <v>4316.2299999999996</v>
      </c>
    </row>
    <row r="181" spans="2:5">
      <c r="B181" s="108" t="s">
        <v>404</v>
      </c>
      <c r="C181" s="108" t="s">
        <v>520</v>
      </c>
      <c r="D181" s="108" t="s">
        <v>692</v>
      </c>
      <c r="E181" s="180">
        <v>1762.24</v>
      </c>
    </row>
    <row r="182" spans="2:5">
      <c r="B182" s="108" t="s">
        <v>528</v>
      </c>
      <c r="C182" s="108" t="s">
        <v>501</v>
      </c>
      <c r="D182" s="108" t="s">
        <v>693</v>
      </c>
      <c r="E182" s="180">
        <v>9966.7999999999993</v>
      </c>
    </row>
    <row r="183" spans="2:5">
      <c r="B183" s="108" t="s">
        <v>504</v>
      </c>
      <c r="C183" s="108" t="s">
        <v>522</v>
      </c>
      <c r="D183" s="108" t="s">
        <v>694</v>
      </c>
      <c r="E183" s="180">
        <v>7369.37</v>
      </c>
    </row>
    <row r="184" spans="2:5">
      <c r="B184" s="108" t="s">
        <v>528</v>
      </c>
      <c r="C184" s="108" t="s">
        <v>498</v>
      </c>
      <c r="D184" s="108" t="s">
        <v>695</v>
      </c>
      <c r="E184" s="180">
        <v>6570.35</v>
      </c>
    </row>
    <row r="185" spans="2:5">
      <c r="B185" s="108" t="s">
        <v>404</v>
      </c>
      <c r="C185" s="108" t="s">
        <v>522</v>
      </c>
      <c r="D185" s="108" t="s">
        <v>696</v>
      </c>
      <c r="E185" s="180">
        <v>7285.31</v>
      </c>
    </row>
    <row r="186" spans="2:5">
      <c r="B186" s="108" t="s">
        <v>528</v>
      </c>
      <c r="C186" s="108" t="s">
        <v>511</v>
      </c>
      <c r="D186" s="108" t="s">
        <v>697</v>
      </c>
      <c r="E186" s="180">
        <v>456.88</v>
      </c>
    </row>
    <row r="187" spans="2:5">
      <c r="B187" s="108" t="s">
        <v>404</v>
      </c>
      <c r="C187" s="108" t="s">
        <v>498</v>
      </c>
      <c r="D187" s="108" t="s">
        <v>698</v>
      </c>
      <c r="E187" s="180">
        <v>451.36</v>
      </c>
    </row>
    <row r="188" spans="2:5">
      <c r="B188" s="108" t="s">
        <v>526</v>
      </c>
      <c r="C188" s="108" t="s">
        <v>515</v>
      </c>
      <c r="D188" s="108" t="s">
        <v>699</v>
      </c>
      <c r="E188" s="180">
        <v>9581.7199999999993</v>
      </c>
    </row>
    <row r="189" spans="2:5">
      <c r="B189" s="108" t="s">
        <v>510</v>
      </c>
      <c r="C189" s="108" t="s">
        <v>501</v>
      </c>
      <c r="D189" s="108" t="s">
        <v>700</v>
      </c>
      <c r="E189" s="180">
        <v>2043.57</v>
      </c>
    </row>
    <row r="190" spans="2:5">
      <c r="B190" s="108" t="s">
        <v>497</v>
      </c>
      <c r="C190" s="108" t="s">
        <v>537</v>
      </c>
      <c r="D190" s="108" t="s">
        <v>701</v>
      </c>
      <c r="E190" s="180">
        <v>3462.65</v>
      </c>
    </row>
    <row r="191" spans="2:5">
      <c r="B191" s="108" t="s">
        <v>507</v>
      </c>
      <c r="C191" s="108" t="s">
        <v>501</v>
      </c>
      <c r="D191" s="108" t="s">
        <v>702</v>
      </c>
      <c r="E191" s="180">
        <v>171.94</v>
      </c>
    </row>
    <row r="192" spans="2:5">
      <c r="B192" s="108" t="s">
        <v>510</v>
      </c>
      <c r="C192" s="108" t="s">
        <v>537</v>
      </c>
      <c r="D192" s="108" t="s">
        <v>703</v>
      </c>
      <c r="E192" s="180">
        <v>9437.74</v>
      </c>
    </row>
    <row r="193" spans="2:5">
      <c r="B193" s="108" t="s">
        <v>404</v>
      </c>
      <c r="C193" s="108" t="s">
        <v>511</v>
      </c>
      <c r="D193" s="108" t="s">
        <v>704</v>
      </c>
      <c r="E193" s="180">
        <v>4487.79</v>
      </c>
    </row>
    <row r="194" spans="2:5">
      <c r="B194" s="108" t="s">
        <v>526</v>
      </c>
      <c r="C194" s="108" t="s">
        <v>508</v>
      </c>
      <c r="D194" s="108" t="s">
        <v>705</v>
      </c>
      <c r="E194" s="180">
        <v>3812.02</v>
      </c>
    </row>
    <row r="195" spans="2:5">
      <c r="B195" s="108" t="s">
        <v>507</v>
      </c>
      <c r="C195" s="108" t="s">
        <v>569</v>
      </c>
      <c r="D195" s="108" t="s">
        <v>706</v>
      </c>
      <c r="E195" s="180">
        <v>7768.15</v>
      </c>
    </row>
    <row r="196" spans="2:5">
      <c r="B196" s="108" t="s">
        <v>528</v>
      </c>
      <c r="C196" s="108" t="s">
        <v>562</v>
      </c>
      <c r="D196" s="108" t="s">
        <v>707</v>
      </c>
      <c r="E196" s="180">
        <v>6485.84</v>
      </c>
    </row>
    <row r="197" spans="2:5">
      <c r="B197" s="108" t="s">
        <v>504</v>
      </c>
      <c r="C197" s="108" t="s">
        <v>522</v>
      </c>
      <c r="D197" s="108" t="s">
        <v>708</v>
      </c>
      <c r="E197" s="180">
        <v>8767.48</v>
      </c>
    </row>
    <row r="198" spans="2:5">
      <c r="B198" s="108" t="s">
        <v>500</v>
      </c>
      <c r="C198" s="108" t="s">
        <v>524</v>
      </c>
      <c r="D198" s="108" t="s">
        <v>709</v>
      </c>
      <c r="E198" s="180">
        <v>7990.9</v>
      </c>
    </row>
    <row r="199" spans="2:5">
      <c r="B199" s="108" t="s">
        <v>404</v>
      </c>
      <c r="C199" s="108" t="s">
        <v>522</v>
      </c>
      <c r="D199" s="108" t="s">
        <v>710</v>
      </c>
      <c r="E199" s="180">
        <v>3577.87</v>
      </c>
    </row>
    <row r="200" spans="2:5">
      <c r="B200" s="108" t="s">
        <v>510</v>
      </c>
      <c r="C200" s="108" t="s">
        <v>520</v>
      </c>
      <c r="D200" s="108" t="s">
        <v>711</v>
      </c>
      <c r="E200" s="180">
        <v>5592.4</v>
      </c>
    </row>
    <row r="201" spans="2:5">
      <c r="B201" s="108" t="s">
        <v>526</v>
      </c>
      <c r="C201" s="108" t="s">
        <v>522</v>
      </c>
      <c r="D201" s="108" t="s">
        <v>712</v>
      </c>
      <c r="E201" s="180">
        <v>9990.0400000000009</v>
      </c>
    </row>
    <row r="202" spans="2:5">
      <c r="B202" s="108" t="s">
        <v>507</v>
      </c>
      <c r="C202" s="108" t="s">
        <v>515</v>
      </c>
      <c r="D202" s="108" t="s">
        <v>713</v>
      </c>
      <c r="E202" s="180">
        <v>1047.67</v>
      </c>
    </row>
    <row r="203" spans="2:5">
      <c r="B203" s="108" t="s">
        <v>504</v>
      </c>
      <c r="C203" s="108" t="s">
        <v>508</v>
      </c>
      <c r="D203" s="108" t="s">
        <v>516</v>
      </c>
      <c r="E203" s="180">
        <v>7375.94</v>
      </c>
    </row>
    <row r="204" spans="2:5">
      <c r="B204" s="108" t="s">
        <v>528</v>
      </c>
      <c r="C204" s="108" t="s">
        <v>530</v>
      </c>
      <c r="D204" s="108" t="s">
        <v>714</v>
      </c>
      <c r="E204" s="180">
        <v>585.62</v>
      </c>
    </row>
    <row r="205" spans="2:5">
      <c r="B205" s="108" t="s">
        <v>510</v>
      </c>
      <c r="C205" s="108" t="s">
        <v>505</v>
      </c>
      <c r="D205" s="108" t="s">
        <v>715</v>
      </c>
      <c r="E205" s="180">
        <v>8016.79</v>
      </c>
    </row>
    <row r="206" spans="2:5">
      <c r="B206" s="108" t="s">
        <v>500</v>
      </c>
      <c r="C206" s="108" t="s">
        <v>522</v>
      </c>
      <c r="D206" s="108" t="s">
        <v>716</v>
      </c>
      <c r="E206" s="180">
        <v>5339.9</v>
      </c>
    </row>
    <row r="207" spans="2:5">
      <c r="B207" s="108" t="s">
        <v>528</v>
      </c>
      <c r="C207" s="108" t="s">
        <v>520</v>
      </c>
      <c r="D207" s="108" t="s">
        <v>717</v>
      </c>
      <c r="E207" s="180">
        <v>3121.84</v>
      </c>
    </row>
    <row r="208" spans="2:5">
      <c r="B208" s="108" t="s">
        <v>510</v>
      </c>
      <c r="C208" s="108" t="s">
        <v>505</v>
      </c>
      <c r="D208" s="108" t="s">
        <v>718</v>
      </c>
      <c r="E208" s="180">
        <v>9828.59</v>
      </c>
    </row>
    <row r="209" spans="2:5">
      <c r="B209" s="108" t="s">
        <v>500</v>
      </c>
      <c r="C209" s="108" t="s">
        <v>511</v>
      </c>
      <c r="D209" s="108" t="s">
        <v>719</v>
      </c>
      <c r="E209" s="180">
        <v>4573.99</v>
      </c>
    </row>
    <row r="210" spans="2:5">
      <c r="B210" s="108" t="s">
        <v>528</v>
      </c>
      <c r="C210" s="108" t="s">
        <v>530</v>
      </c>
      <c r="D210" s="108" t="s">
        <v>720</v>
      </c>
      <c r="E210" s="180">
        <v>8434.3700000000008</v>
      </c>
    </row>
    <row r="211" spans="2:5">
      <c r="B211" s="108" t="s">
        <v>404</v>
      </c>
      <c r="C211" s="108" t="s">
        <v>505</v>
      </c>
      <c r="D211" s="108" t="s">
        <v>721</v>
      </c>
      <c r="E211" s="180">
        <v>3560.96</v>
      </c>
    </row>
    <row r="212" spans="2:5">
      <c r="B212" s="108" t="s">
        <v>528</v>
      </c>
      <c r="C212" s="108" t="s">
        <v>562</v>
      </c>
      <c r="D212" s="108" t="s">
        <v>722</v>
      </c>
      <c r="E212" s="180">
        <v>895.01</v>
      </c>
    </row>
    <row r="213" spans="2:5">
      <c r="B213" s="108" t="s">
        <v>507</v>
      </c>
      <c r="C213" s="108" t="s">
        <v>537</v>
      </c>
      <c r="D213" s="108" t="s">
        <v>723</v>
      </c>
      <c r="E213" s="180">
        <v>9987.66</v>
      </c>
    </row>
    <row r="214" spans="2:5">
      <c r="B214" s="108" t="s">
        <v>528</v>
      </c>
      <c r="C214" s="108" t="s">
        <v>537</v>
      </c>
      <c r="D214" s="108" t="s">
        <v>724</v>
      </c>
      <c r="E214" s="180">
        <v>4052.52</v>
      </c>
    </row>
    <row r="215" spans="2:5">
      <c r="B215" s="108" t="s">
        <v>510</v>
      </c>
      <c r="C215" s="108" t="s">
        <v>535</v>
      </c>
      <c r="D215" s="108" t="s">
        <v>725</v>
      </c>
      <c r="E215" s="180">
        <v>6958.42</v>
      </c>
    </row>
    <row r="216" spans="2:5">
      <c r="B216" s="108" t="s">
        <v>507</v>
      </c>
      <c r="C216" s="108" t="s">
        <v>520</v>
      </c>
      <c r="D216" s="108" t="s">
        <v>726</v>
      </c>
      <c r="E216" s="180">
        <v>7985.24</v>
      </c>
    </row>
    <row r="217" spans="2:5">
      <c r="B217" s="108" t="s">
        <v>528</v>
      </c>
      <c r="C217" s="108" t="s">
        <v>562</v>
      </c>
      <c r="D217" s="108" t="s">
        <v>727</v>
      </c>
      <c r="E217" s="180">
        <v>6599.38</v>
      </c>
    </row>
    <row r="218" spans="2:5">
      <c r="B218" s="108" t="s">
        <v>504</v>
      </c>
      <c r="C218" s="108" t="s">
        <v>511</v>
      </c>
      <c r="D218" s="108" t="s">
        <v>728</v>
      </c>
      <c r="E218" s="180">
        <v>1092.32</v>
      </c>
    </row>
    <row r="219" spans="2:5">
      <c r="B219" s="108" t="s">
        <v>500</v>
      </c>
      <c r="C219" s="108" t="s">
        <v>535</v>
      </c>
      <c r="D219" s="108" t="s">
        <v>729</v>
      </c>
      <c r="E219" s="180">
        <v>6431.9</v>
      </c>
    </row>
    <row r="220" spans="2:5">
      <c r="B220" s="108" t="s">
        <v>510</v>
      </c>
      <c r="C220" s="108" t="s">
        <v>498</v>
      </c>
      <c r="D220" s="108" t="s">
        <v>730</v>
      </c>
      <c r="E220" s="180">
        <v>3353.19</v>
      </c>
    </row>
    <row r="221" spans="2:5">
      <c r="B221" s="108" t="s">
        <v>404</v>
      </c>
      <c r="C221" s="108" t="s">
        <v>535</v>
      </c>
      <c r="D221" s="108" t="s">
        <v>731</v>
      </c>
      <c r="E221" s="180">
        <v>1643.02</v>
      </c>
    </row>
    <row r="222" spans="2:5">
      <c r="B222" s="108" t="s">
        <v>504</v>
      </c>
      <c r="C222" s="108" t="s">
        <v>501</v>
      </c>
      <c r="D222" s="108" t="s">
        <v>732</v>
      </c>
      <c r="E222" s="180">
        <v>2779.7</v>
      </c>
    </row>
    <row r="223" spans="2:5">
      <c r="B223" s="108" t="s">
        <v>507</v>
      </c>
      <c r="C223" s="108" t="s">
        <v>515</v>
      </c>
      <c r="D223" s="108" t="s">
        <v>733</v>
      </c>
      <c r="E223" s="180">
        <v>2053.87</v>
      </c>
    </row>
    <row r="224" spans="2:5">
      <c r="B224" s="108" t="s">
        <v>510</v>
      </c>
      <c r="C224" s="108" t="s">
        <v>520</v>
      </c>
      <c r="D224" s="108" t="s">
        <v>734</v>
      </c>
      <c r="E224" s="180">
        <v>9300.25</v>
      </c>
    </row>
    <row r="225" spans="2:5">
      <c r="B225" s="108" t="s">
        <v>526</v>
      </c>
      <c r="C225" s="108" t="s">
        <v>505</v>
      </c>
      <c r="D225" s="108" t="s">
        <v>735</v>
      </c>
      <c r="E225" s="180">
        <v>3255.35</v>
      </c>
    </row>
    <row r="226" spans="2:5">
      <c r="B226" s="108" t="s">
        <v>500</v>
      </c>
      <c r="C226" s="108" t="s">
        <v>501</v>
      </c>
      <c r="D226" s="108" t="s">
        <v>736</v>
      </c>
      <c r="E226" s="180">
        <v>4003.61</v>
      </c>
    </row>
    <row r="227" spans="2:5">
      <c r="B227" s="108" t="s">
        <v>500</v>
      </c>
      <c r="C227" s="108" t="s">
        <v>511</v>
      </c>
      <c r="D227" s="108" t="s">
        <v>737</v>
      </c>
      <c r="E227" s="180">
        <v>3079.77</v>
      </c>
    </row>
    <row r="228" spans="2:5">
      <c r="B228" s="108" t="s">
        <v>510</v>
      </c>
      <c r="C228" s="108" t="s">
        <v>520</v>
      </c>
      <c r="D228" s="108" t="s">
        <v>738</v>
      </c>
      <c r="E228" s="180">
        <v>193.88</v>
      </c>
    </row>
    <row r="229" spans="2:5">
      <c r="B229" s="108" t="s">
        <v>510</v>
      </c>
      <c r="C229" s="108" t="s">
        <v>522</v>
      </c>
      <c r="D229" s="108" t="s">
        <v>739</v>
      </c>
      <c r="E229" s="180">
        <v>3354.96</v>
      </c>
    </row>
    <row r="230" spans="2:5">
      <c r="B230" s="108" t="s">
        <v>504</v>
      </c>
      <c r="C230" s="108" t="s">
        <v>505</v>
      </c>
      <c r="D230" s="108" t="s">
        <v>740</v>
      </c>
      <c r="E230" s="180">
        <v>6821.94</v>
      </c>
    </row>
    <row r="231" spans="2:5">
      <c r="B231" s="108" t="s">
        <v>507</v>
      </c>
      <c r="C231" s="108" t="s">
        <v>562</v>
      </c>
      <c r="D231" s="108" t="s">
        <v>741</v>
      </c>
      <c r="E231" s="180">
        <v>31.16</v>
      </c>
    </row>
    <row r="232" spans="2:5">
      <c r="B232" s="108" t="s">
        <v>497</v>
      </c>
      <c r="C232" s="108" t="s">
        <v>535</v>
      </c>
      <c r="D232" s="108" t="s">
        <v>742</v>
      </c>
      <c r="E232" s="180">
        <v>9179.0499999999993</v>
      </c>
    </row>
    <row r="233" spans="2:5">
      <c r="B233" s="108" t="s">
        <v>526</v>
      </c>
      <c r="C233" s="108" t="s">
        <v>498</v>
      </c>
      <c r="D233" s="108" t="s">
        <v>743</v>
      </c>
      <c r="E233" s="180">
        <v>3780.32</v>
      </c>
    </row>
    <row r="234" spans="2:5">
      <c r="B234" s="108" t="s">
        <v>497</v>
      </c>
      <c r="C234" s="108" t="s">
        <v>524</v>
      </c>
      <c r="D234" s="108" t="s">
        <v>744</v>
      </c>
      <c r="E234" s="180">
        <v>7357.93</v>
      </c>
    </row>
    <row r="235" spans="2:5">
      <c r="B235" s="108" t="s">
        <v>526</v>
      </c>
      <c r="C235" s="108" t="s">
        <v>562</v>
      </c>
      <c r="D235" s="108" t="s">
        <v>745</v>
      </c>
      <c r="E235" s="180">
        <v>9138.0400000000009</v>
      </c>
    </row>
    <row r="236" spans="2:5">
      <c r="B236" s="108" t="s">
        <v>500</v>
      </c>
      <c r="C236" s="108" t="s">
        <v>535</v>
      </c>
      <c r="D236" s="108" t="s">
        <v>746</v>
      </c>
      <c r="E236" s="180">
        <v>4852.0200000000004</v>
      </c>
    </row>
    <row r="237" spans="2:5">
      <c r="B237" s="108" t="s">
        <v>504</v>
      </c>
      <c r="C237" s="108" t="s">
        <v>537</v>
      </c>
      <c r="D237" s="108" t="s">
        <v>747</v>
      </c>
      <c r="E237" s="180">
        <v>8292.86</v>
      </c>
    </row>
    <row r="238" spans="2:5">
      <c r="B238" s="108" t="s">
        <v>528</v>
      </c>
      <c r="C238" s="108" t="s">
        <v>562</v>
      </c>
      <c r="D238" s="108" t="s">
        <v>748</v>
      </c>
      <c r="E238" s="180">
        <v>8701.64</v>
      </c>
    </row>
    <row r="239" spans="2:5">
      <c r="B239" s="108" t="s">
        <v>404</v>
      </c>
      <c r="C239" s="108" t="s">
        <v>508</v>
      </c>
      <c r="D239" s="108" t="s">
        <v>749</v>
      </c>
      <c r="E239" s="180">
        <v>6800.55</v>
      </c>
    </row>
    <row r="240" spans="2:5">
      <c r="B240" s="108" t="s">
        <v>500</v>
      </c>
      <c r="C240" s="108" t="s">
        <v>535</v>
      </c>
      <c r="D240" s="108" t="s">
        <v>750</v>
      </c>
      <c r="E240" s="180">
        <v>1739.09</v>
      </c>
    </row>
    <row r="241" spans="2:5">
      <c r="B241" s="108" t="s">
        <v>500</v>
      </c>
      <c r="C241" s="108" t="s">
        <v>501</v>
      </c>
      <c r="D241" s="108" t="s">
        <v>751</v>
      </c>
      <c r="E241" s="180">
        <v>1591.29</v>
      </c>
    </row>
    <row r="242" spans="2:5">
      <c r="B242" s="108" t="s">
        <v>404</v>
      </c>
      <c r="C242" s="108" t="s">
        <v>569</v>
      </c>
      <c r="D242" s="108" t="s">
        <v>752</v>
      </c>
      <c r="E242" s="180">
        <v>4564.54</v>
      </c>
    </row>
    <row r="243" spans="2:5">
      <c r="B243" s="108" t="s">
        <v>504</v>
      </c>
      <c r="C243" s="108" t="s">
        <v>511</v>
      </c>
      <c r="D243" s="108" t="s">
        <v>753</v>
      </c>
      <c r="E243" s="180">
        <v>1865.47</v>
      </c>
    </row>
    <row r="244" spans="2:5">
      <c r="B244" s="108" t="s">
        <v>497</v>
      </c>
      <c r="C244" s="108" t="s">
        <v>535</v>
      </c>
      <c r="D244" s="108" t="s">
        <v>754</v>
      </c>
      <c r="E244" s="180">
        <v>7327.87</v>
      </c>
    </row>
    <row r="245" spans="2:5">
      <c r="B245" s="108" t="s">
        <v>528</v>
      </c>
      <c r="C245" s="108" t="s">
        <v>537</v>
      </c>
      <c r="D245" s="108" t="s">
        <v>755</v>
      </c>
      <c r="E245" s="180">
        <v>8208.26</v>
      </c>
    </row>
    <row r="246" spans="2:5">
      <c r="B246" s="108" t="s">
        <v>526</v>
      </c>
      <c r="C246" s="108" t="s">
        <v>530</v>
      </c>
      <c r="D246" s="108" t="s">
        <v>756</v>
      </c>
      <c r="E246" s="180">
        <v>7500.29</v>
      </c>
    </row>
    <row r="247" spans="2:5">
      <c r="B247" s="108" t="s">
        <v>497</v>
      </c>
      <c r="C247" s="108" t="s">
        <v>520</v>
      </c>
      <c r="D247" s="108" t="s">
        <v>757</v>
      </c>
      <c r="E247" s="180">
        <v>8354.92</v>
      </c>
    </row>
    <row r="248" spans="2:5">
      <c r="B248" s="108" t="s">
        <v>526</v>
      </c>
      <c r="C248" s="108" t="s">
        <v>520</v>
      </c>
      <c r="D248" s="108" t="s">
        <v>758</v>
      </c>
      <c r="E248" s="180">
        <v>7298.86</v>
      </c>
    </row>
    <row r="249" spans="2:5">
      <c r="B249" s="108" t="s">
        <v>510</v>
      </c>
      <c r="C249" s="108" t="s">
        <v>515</v>
      </c>
      <c r="D249" s="108" t="s">
        <v>759</v>
      </c>
      <c r="E249" s="180">
        <v>2742.16</v>
      </c>
    </row>
    <row r="250" spans="2:5">
      <c r="B250" s="108" t="s">
        <v>500</v>
      </c>
      <c r="C250" s="108" t="s">
        <v>520</v>
      </c>
      <c r="D250" s="108" t="s">
        <v>760</v>
      </c>
      <c r="E250" s="180">
        <v>4898.8100000000004</v>
      </c>
    </row>
    <row r="251" spans="2:5">
      <c r="B251" s="108" t="s">
        <v>526</v>
      </c>
      <c r="C251" s="108" t="s">
        <v>562</v>
      </c>
      <c r="D251" s="108" t="s">
        <v>761</v>
      </c>
      <c r="E251" s="180">
        <v>7382.7</v>
      </c>
    </row>
    <row r="252" spans="2:5">
      <c r="B252" s="108" t="s">
        <v>507</v>
      </c>
      <c r="C252" s="108" t="s">
        <v>535</v>
      </c>
      <c r="D252" s="108" t="s">
        <v>762</v>
      </c>
      <c r="E252" s="180">
        <v>366.74</v>
      </c>
    </row>
    <row r="253" spans="2:5">
      <c r="B253" s="108" t="s">
        <v>500</v>
      </c>
      <c r="C253" s="108" t="s">
        <v>508</v>
      </c>
      <c r="D253" s="108" t="s">
        <v>763</v>
      </c>
      <c r="E253" s="180">
        <v>5014.6499999999996</v>
      </c>
    </row>
    <row r="254" spans="2:5">
      <c r="B254" s="108" t="s">
        <v>404</v>
      </c>
      <c r="C254" s="108" t="s">
        <v>535</v>
      </c>
      <c r="D254" s="108" t="s">
        <v>764</v>
      </c>
      <c r="E254" s="180">
        <v>1296.23</v>
      </c>
    </row>
    <row r="255" spans="2:5">
      <c r="B255" s="108" t="s">
        <v>500</v>
      </c>
      <c r="C255" s="108" t="s">
        <v>530</v>
      </c>
      <c r="D255" s="108" t="s">
        <v>765</v>
      </c>
      <c r="E255" s="180">
        <v>5430.3</v>
      </c>
    </row>
    <row r="256" spans="2:5">
      <c r="B256" s="108" t="s">
        <v>500</v>
      </c>
      <c r="C256" s="108" t="s">
        <v>501</v>
      </c>
      <c r="D256" s="108" t="s">
        <v>766</v>
      </c>
      <c r="E256" s="180">
        <v>1393.96</v>
      </c>
    </row>
    <row r="257" spans="2:5">
      <c r="B257" s="108" t="s">
        <v>528</v>
      </c>
      <c r="C257" s="108" t="s">
        <v>505</v>
      </c>
      <c r="D257" s="108" t="s">
        <v>767</v>
      </c>
      <c r="E257" s="180">
        <v>8618.86</v>
      </c>
    </row>
    <row r="258" spans="2:5">
      <c r="B258" s="108" t="s">
        <v>500</v>
      </c>
      <c r="C258" s="108" t="s">
        <v>524</v>
      </c>
      <c r="D258" s="108" t="s">
        <v>768</v>
      </c>
      <c r="E258" s="180">
        <v>5596.1</v>
      </c>
    </row>
    <row r="259" spans="2:5">
      <c r="B259" s="108" t="s">
        <v>528</v>
      </c>
      <c r="C259" s="108" t="s">
        <v>508</v>
      </c>
      <c r="D259" s="108" t="s">
        <v>769</v>
      </c>
      <c r="E259" s="180">
        <v>8741.2999999999993</v>
      </c>
    </row>
    <row r="260" spans="2:5">
      <c r="B260" s="108" t="s">
        <v>507</v>
      </c>
      <c r="C260" s="108" t="s">
        <v>524</v>
      </c>
      <c r="D260" s="108" t="s">
        <v>770</v>
      </c>
      <c r="E260" s="180">
        <v>3165.34</v>
      </c>
    </row>
    <row r="261" spans="2:5">
      <c r="B261" s="108" t="s">
        <v>526</v>
      </c>
      <c r="C261" s="108" t="s">
        <v>535</v>
      </c>
      <c r="D261" s="108" t="s">
        <v>771</v>
      </c>
      <c r="E261" s="180">
        <v>2253.5700000000002</v>
      </c>
    </row>
    <row r="262" spans="2:5">
      <c r="B262" s="108" t="s">
        <v>500</v>
      </c>
      <c r="C262" s="108" t="s">
        <v>520</v>
      </c>
      <c r="D262" s="108" t="s">
        <v>772</v>
      </c>
      <c r="E262" s="180">
        <v>3626.74</v>
      </c>
    </row>
    <row r="263" spans="2:5">
      <c r="B263" s="108" t="s">
        <v>504</v>
      </c>
      <c r="C263" s="108" t="s">
        <v>524</v>
      </c>
      <c r="D263" s="108" t="s">
        <v>773</v>
      </c>
      <c r="E263" s="180">
        <v>2006.65</v>
      </c>
    </row>
    <row r="264" spans="2:5">
      <c r="B264" s="108" t="s">
        <v>500</v>
      </c>
      <c r="C264" s="108" t="s">
        <v>535</v>
      </c>
      <c r="D264" s="108" t="s">
        <v>518</v>
      </c>
      <c r="E264" s="180">
        <v>2658.5</v>
      </c>
    </row>
    <row r="265" spans="2:5">
      <c r="B265" s="108" t="s">
        <v>504</v>
      </c>
      <c r="C265" s="108" t="s">
        <v>537</v>
      </c>
      <c r="D265" s="108" t="s">
        <v>774</v>
      </c>
      <c r="E265" s="180">
        <v>4518.8599999999997</v>
      </c>
    </row>
    <row r="266" spans="2:5">
      <c r="B266" s="108" t="s">
        <v>500</v>
      </c>
      <c r="C266" s="108" t="s">
        <v>530</v>
      </c>
      <c r="D266" s="108" t="s">
        <v>775</v>
      </c>
      <c r="E266" s="180">
        <v>6123.43</v>
      </c>
    </row>
    <row r="267" spans="2:5">
      <c r="B267" s="108" t="s">
        <v>504</v>
      </c>
      <c r="C267" s="108" t="s">
        <v>511</v>
      </c>
      <c r="D267" s="108" t="s">
        <v>776</v>
      </c>
      <c r="E267" s="180">
        <v>7226.23</v>
      </c>
    </row>
    <row r="268" spans="2:5">
      <c r="B268" s="108" t="s">
        <v>500</v>
      </c>
      <c r="C268" s="108" t="s">
        <v>520</v>
      </c>
      <c r="D268" s="108" t="s">
        <v>777</v>
      </c>
      <c r="E268" s="180">
        <v>2737.33</v>
      </c>
    </row>
    <row r="269" spans="2:5">
      <c r="B269" s="108" t="s">
        <v>507</v>
      </c>
      <c r="C269" s="108" t="s">
        <v>530</v>
      </c>
      <c r="D269" s="108" t="s">
        <v>778</v>
      </c>
      <c r="E269" s="180">
        <v>5634.31</v>
      </c>
    </row>
    <row r="270" spans="2:5">
      <c r="B270" s="108" t="s">
        <v>510</v>
      </c>
      <c r="C270" s="108" t="s">
        <v>520</v>
      </c>
      <c r="D270" s="108" t="s">
        <v>779</v>
      </c>
      <c r="E270" s="180">
        <v>7390.4</v>
      </c>
    </row>
    <row r="271" spans="2:5">
      <c r="B271" s="108" t="s">
        <v>504</v>
      </c>
      <c r="C271" s="108" t="s">
        <v>569</v>
      </c>
      <c r="D271" s="108" t="s">
        <v>780</v>
      </c>
      <c r="E271" s="180">
        <v>9565.67</v>
      </c>
    </row>
    <row r="272" spans="2:5">
      <c r="B272" s="108" t="s">
        <v>504</v>
      </c>
      <c r="C272" s="108" t="s">
        <v>537</v>
      </c>
      <c r="D272" s="108" t="s">
        <v>781</v>
      </c>
      <c r="E272" s="180">
        <v>6260.94</v>
      </c>
    </row>
    <row r="273" spans="2:5">
      <c r="B273" s="108" t="s">
        <v>526</v>
      </c>
      <c r="C273" s="108" t="s">
        <v>535</v>
      </c>
      <c r="D273" s="108" t="s">
        <v>782</v>
      </c>
      <c r="E273" s="180">
        <v>4919.93</v>
      </c>
    </row>
    <row r="274" spans="2:5">
      <c r="B274" s="108" t="s">
        <v>504</v>
      </c>
      <c r="C274" s="108" t="s">
        <v>508</v>
      </c>
      <c r="D274" s="108" t="s">
        <v>783</v>
      </c>
      <c r="E274" s="180">
        <v>7693.57</v>
      </c>
    </row>
    <row r="275" spans="2:5">
      <c r="B275" s="108" t="s">
        <v>404</v>
      </c>
      <c r="C275" s="108" t="s">
        <v>530</v>
      </c>
      <c r="D275" s="108" t="s">
        <v>784</v>
      </c>
      <c r="E275" s="180">
        <v>7254.79</v>
      </c>
    </row>
    <row r="276" spans="2:5">
      <c r="B276" s="108" t="s">
        <v>526</v>
      </c>
      <c r="C276" s="108" t="s">
        <v>537</v>
      </c>
      <c r="D276" s="108" t="s">
        <v>785</v>
      </c>
      <c r="E276" s="180">
        <v>6638.17</v>
      </c>
    </row>
    <row r="277" spans="2:5">
      <c r="B277" s="108" t="s">
        <v>510</v>
      </c>
      <c r="C277" s="108" t="s">
        <v>498</v>
      </c>
      <c r="D277" s="108" t="s">
        <v>786</v>
      </c>
      <c r="E277" s="180">
        <v>9189.5499999999993</v>
      </c>
    </row>
    <row r="278" spans="2:5">
      <c r="B278" s="108" t="s">
        <v>500</v>
      </c>
      <c r="C278" s="108" t="s">
        <v>515</v>
      </c>
      <c r="D278" s="108" t="s">
        <v>787</v>
      </c>
      <c r="E278" s="180">
        <v>7138.73</v>
      </c>
    </row>
    <row r="279" spans="2:5">
      <c r="B279" s="108" t="s">
        <v>500</v>
      </c>
      <c r="C279" s="108" t="s">
        <v>562</v>
      </c>
      <c r="D279" s="108" t="s">
        <v>788</v>
      </c>
      <c r="E279" s="180">
        <v>2928.08</v>
      </c>
    </row>
    <row r="280" spans="2:5">
      <c r="B280" s="108" t="s">
        <v>504</v>
      </c>
      <c r="C280" s="108" t="s">
        <v>515</v>
      </c>
      <c r="D280" s="108" t="s">
        <v>789</v>
      </c>
      <c r="E280" s="180">
        <v>6994.77</v>
      </c>
    </row>
    <row r="281" spans="2:5">
      <c r="B281" s="108" t="s">
        <v>500</v>
      </c>
      <c r="C281" s="108" t="s">
        <v>508</v>
      </c>
      <c r="D281" s="108" t="s">
        <v>790</v>
      </c>
      <c r="E281" s="180">
        <v>1167.78</v>
      </c>
    </row>
    <row r="282" spans="2:5">
      <c r="B282" s="108" t="s">
        <v>500</v>
      </c>
      <c r="C282" s="108" t="s">
        <v>537</v>
      </c>
      <c r="D282" s="108" t="s">
        <v>791</v>
      </c>
      <c r="E282" s="180">
        <v>2976.06</v>
      </c>
    </row>
    <row r="283" spans="2:5">
      <c r="B283" s="108" t="s">
        <v>500</v>
      </c>
      <c r="C283" s="108" t="s">
        <v>537</v>
      </c>
      <c r="D283" s="108" t="s">
        <v>792</v>
      </c>
      <c r="E283" s="180">
        <v>3382.93</v>
      </c>
    </row>
    <row r="284" spans="2:5">
      <c r="B284" s="108" t="s">
        <v>500</v>
      </c>
      <c r="C284" s="108" t="s">
        <v>520</v>
      </c>
      <c r="D284" s="108" t="s">
        <v>793</v>
      </c>
      <c r="E284" s="180">
        <v>1115.73</v>
      </c>
    </row>
    <row r="285" spans="2:5">
      <c r="B285" s="108" t="s">
        <v>528</v>
      </c>
      <c r="C285" s="108" t="s">
        <v>511</v>
      </c>
      <c r="D285" s="108" t="s">
        <v>794</v>
      </c>
      <c r="E285" s="180">
        <v>284.87</v>
      </c>
    </row>
    <row r="286" spans="2:5">
      <c r="B286" s="108" t="s">
        <v>528</v>
      </c>
      <c r="C286" s="108" t="s">
        <v>501</v>
      </c>
      <c r="D286" s="108" t="s">
        <v>795</v>
      </c>
      <c r="E286" s="180">
        <v>5023.18</v>
      </c>
    </row>
    <row r="287" spans="2:5">
      <c r="B287" s="108" t="s">
        <v>510</v>
      </c>
      <c r="C287" s="108" t="s">
        <v>524</v>
      </c>
      <c r="D287" s="108" t="s">
        <v>796</v>
      </c>
      <c r="E287" s="180">
        <v>2024.27</v>
      </c>
    </row>
    <row r="288" spans="2:5">
      <c r="B288" s="108" t="s">
        <v>504</v>
      </c>
      <c r="C288" s="108" t="s">
        <v>520</v>
      </c>
      <c r="D288" s="108" t="s">
        <v>797</v>
      </c>
      <c r="E288" s="180">
        <v>3792.31</v>
      </c>
    </row>
    <row r="289" spans="2:5">
      <c r="B289" s="108" t="s">
        <v>500</v>
      </c>
      <c r="C289" s="108" t="s">
        <v>515</v>
      </c>
      <c r="D289" s="108" t="s">
        <v>798</v>
      </c>
      <c r="E289" s="180">
        <v>4944.72</v>
      </c>
    </row>
    <row r="290" spans="2:5">
      <c r="B290" s="108" t="s">
        <v>500</v>
      </c>
      <c r="C290" s="108" t="s">
        <v>562</v>
      </c>
      <c r="D290" s="108" t="s">
        <v>799</v>
      </c>
      <c r="E290" s="180">
        <v>5669.16</v>
      </c>
    </row>
    <row r="291" spans="2:5">
      <c r="B291" s="108" t="s">
        <v>526</v>
      </c>
      <c r="C291" s="108" t="s">
        <v>505</v>
      </c>
      <c r="D291" s="108" t="s">
        <v>800</v>
      </c>
      <c r="E291" s="180">
        <v>9743.15</v>
      </c>
    </row>
    <row r="292" spans="2:5">
      <c r="B292" s="108" t="s">
        <v>404</v>
      </c>
      <c r="C292" s="108" t="s">
        <v>530</v>
      </c>
      <c r="D292" s="108" t="s">
        <v>801</v>
      </c>
      <c r="E292" s="180">
        <v>3335.92</v>
      </c>
    </row>
    <row r="293" spans="2:5">
      <c r="B293" s="108" t="s">
        <v>528</v>
      </c>
      <c r="C293" s="108" t="s">
        <v>537</v>
      </c>
      <c r="D293" s="108" t="s">
        <v>802</v>
      </c>
      <c r="E293" s="180">
        <v>8921.14</v>
      </c>
    </row>
    <row r="294" spans="2:5">
      <c r="B294" s="108" t="s">
        <v>497</v>
      </c>
      <c r="C294" s="108" t="s">
        <v>535</v>
      </c>
      <c r="D294" s="108" t="s">
        <v>803</v>
      </c>
      <c r="E294" s="180">
        <v>9754.1299999999992</v>
      </c>
    </row>
    <row r="295" spans="2:5">
      <c r="B295" s="108" t="s">
        <v>404</v>
      </c>
      <c r="C295" s="108" t="s">
        <v>515</v>
      </c>
      <c r="D295" s="108" t="s">
        <v>804</v>
      </c>
      <c r="E295" s="180">
        <v>1204.76</v>
      </c>
    </row>
    <row r="296" spans="2:5">
      <c r="B296" s="108" t="s">
        <v>500</v>
      </c>
      <c r="C296" s="108" t="s">
        <v>505</v>
      </c>
      <c r="D296" s="108" t="s">
        <v>805</v>
      </c>
      <c r="E296" s="180">
        <v>5923.09</v>
      </c>
    </row>
    <row r="297" spans="2:5">
      <c r="B297" s="108" t="s">
        <v>510</v>
      </c>
      <c r="C297" s="108" t="s">
        <v>562</v>
      </c>
      <c r="D297" s="108" t="s">
        <v>806</v>
      </c>
      <c r="E297" s="180">
        <v>5252.67</v>
      </c>
    </row>
    <row r="298" spans="2:5">
      <c r="B298" s="108" t="s">
        <v>504</v>
      </c>
      <c r="C298" s="108" t="s">
        <v>511</v>
      </c>
      <c r="D298" s="108" t="s">
        <v>807</v>
      </c>
      <c r="E298" s="180">
        <v>7617.85</v>
      </c>
    </row>
    <row r="299" spans="2:5">
      <c r="B299" s="108" t="s">
        <v>507</v>
      </c>
      <c r="C299" s="108" t="s">
        <v>508</v>
      </c>
      <c r="D299" s="108" t="s">
        <v>808</v>
      </c>
      <c r="E299" s="180">
        <v>9094.08</v>
      </c>
    </row>
    <row r="300" spans="2:5">
      <c r="B300" s="108" t="s">
        <v>497</v>
      </c>
      <c r="C300" s="108" t="s">
        <v>562</v>
      </c>
      <c r="D300" s="108" t="s">
        <v>809</v>
      </c>
      <c r="E300" s="180">
        <v>6111.62</v>
      </c>
    </row>
    <row r="301" spans="2:5">
      <c r="B301" s="108" t="s">
        <v>504</v>
      </c>
      <c r="C301" s="108" t="s">
        <v>515</v>
      </c>
      <c r="D301" s="108" t="s">
        <v>810</v>
      </c>
      <c r="E301" s="180">
        <v>1487.26</v>
      </c>
    </row>
    <row r="302" spans="2:5">
      <c r="B302" s="108" t="s">
        <v>507</v>
      </c>
      <c r="C302" s="108" t="s">
        <v>535</v>
      </c>
      <c r="D302" s="108" t="s">
        <v>811</v>
      </c>
      <c r="E302" s="180">
        <v>4284.88</v>
      </c>
    </row>
    <row r="303" spans="2:5">
      <c r="B303" s="108" t="s">
        <v>404</v>
      </c>
      <c r="C303" s="108" t="s">
        <v>522</v>
      </c>
      <c r="D303" s="108" t="s">
        <v>812</v>
      </c>
      <c r="E303" s="180">
        <v>1149.56</v>
      </c>
    </row>
    <row r="304" spans="2:5">
      <c r="B304" s="108" t="s">
        <v>497</v>
      </c>
      <c r="C304" s="108" t="s">
        <v>530</v>
      </c>
      <c r="D304" s="108" t="s">
        <v>813</v>
      </c>
      <c r="E304" s="180">
        <v>4334.01</v>
      </c>
    </row>
    <row r="305" spans="2:5">
      <c r="B305" s="108" t="s">
        <v>497</v>
      </c>
      <c r="C305" s="108" t="s">
        <v>520</v>
      </c>
      <c r="D305" s="108" t="s">
        <v>814</v>
      </c>
      <c r="E305" s="180">
        <v>5809.66</v>
      </c>
    </row>
    <row r="306" spans="2:5">
      <c r="B306" s="108" t="s">
        <v>404</v>
      </c>
      <c r="C306" s="108" t="s">
        <v>522</v>
      </c>
      <c r="D306" s="108" t="s">
        <v>815</v>
      </c>
      <c r="E306" s="180">
        <v>5850.92</v>
      </c>
    </row>
    <row r="307" spans="2:5">
      <c r="B307" s="108" t="s">
        <v>526</v>
      </c>
      <c r="C307" s="108" t="s">
        <v>562</v>
      </c>
      <c r="D307" s="108" t="s">
        <v>816</v>
      </c>
      <c r="E307" s="180">
        <v>9808.64</v>
      </c>
    </row>
    <row r="308" spans="2:5">
      <c r="B308" s="108" t="s">
        <v>404</v>
      </c>
      <c r="C308" s="108" t="s">
        <v>508</v>
      </c>
      <c r="D308" s="108" t="s">
        <v>817</v>
      </c>
      <c r="E308" s="180">
        <v>7493.55</v>
      </c>
    </row>
    <row r="309" spans="2:5">
      <c r="B309" s="108" t="s">
        <v>507</v>
      </c>
      <c r="C309" s="108" t="s">
        <v>520</v>
      </c>
      <c r="D309" s="108" t="s">
        <v>818</v>
      </c>
      <c r="E309" s="180">
        <v>8143.73</v>
      </c>
    </row>
    <row r="310" spans="2:5">
      <c r="B310" s="108" t="s">
        <v>510</v>
      </c>
      <c r="C310" s="108" t="s">
        <v>524</v>
      </c>
      <c r="D310" s="108" t="s">
        <v>819</v>
      </c>
      <c r="E310" s="180">
        <v>572.52</v>
      </c>
    </row>
    <row r="311" spans="2:5">
      <c r="B311" s="108" t="s">
        <v>507</v>
      </c>
      <c r="C311" s="108" t="s">
        <v>501</v>
      </c>
      <c r="D311" s="108" t="s">
        <v>820</v>
      </c>
      <c r="E311" s="180">
        <v>891.66</v>
      </c>
    </row>
    <row r="312" spans="2:5">
      <c r="B312" s="108" t="s">
        <v>404</v>
      </c>
      <c r="C312" s="108" t="s">
        <v>520</v>
      </c>
      <c r="D312" s="108" t="s">
        <v>821</v>
      </c>
      <c r="E312" s="180">
        <v>4800.24</v>
      </c>
    </row>
    <row r="313" spans="2:5">
      <c r="B313" s="108" t="s">
        <v>526</v>
      </c>
      <c r="C313" s="108" t="s">
        <v>511</v>
      </c>
      <c r="D313" s="108" t="s">
        <v>822</v>
      </c>
      <c r="E313" s="180">
        <v>8897.66</v>
      </c>
    </row>
    <row r="314" spans="2:5">
      <c r="B314" s="108" t="s">
        <v>510</v>
      </c>
      <c r="C314" s="108" t="s">
        <v>511</v>
      </c>
      <c r="D314" s="108" t="s">
        <v>823</v>
      </c>
      <c r="E314" s="180">
        <v>3954.5</v>
      </c>
    </row>
    <row r="315" spans="2:5">
      <c r="B315" s="108" t="s">
        <v>500</v>
      </c>
      <c r="C315" s="108" t="s">
        <v>511</v>
      </c>
      <c r="D315" s="108" t="s">
        <v>824</v>
      </c>
      <c r="E315" s="180">
        <v>763.51</v>
      </c>
    </row>
    <row r="316" spans="2:5">
      <c r="B316" s="108" t="s">
        <v>404</v>
      </c>
      <c r="C316" s="108" t="s">
        <v>569</v>
      </c>
      <c r="D316" s="108" t="s">
        <v>613</v>
      </c>
      <c r="E316" s="180">
        <v>4989.74</v>
      </c>
    </row>
    <row r="317" spans="2:5">
      <c r="B317" s="108" t="s">
        <v>510</v>
      </c>
      <c r="C317" s="108" t="s">
        <v>508</v>
      </c>
      <c r="D317" s="108" t="s">
        <v>825</v>
      </c>
      <c r="E317" s="180">
        <v>7710.23</v>
      </c>
    </row>
    <row r="318" spans="2:5">
      <c r="B318" s="108" t="s">
        <v>504</v>
      </c>
      <c r="C318" s="108" t="s">
        <v>520</v>
      </c>
      <c r="D318" s="108" t="s">
        <v>826</v>
      </c>
      <c r="E318" s="180">
        <v>903.34</v>
      </c>
    </row>
    <row r="319" spans="2:5">
      <c r="B319" s="108" t="s">
        <v>500</v>
      </c>
      <c r="C319" s="108" t="s">
        <v>535</v>
      </c>
      <c r="D319" s="108" t="s">
        <v>827</v>
      </c>
      <c r="E319" s="180">
        <v>6082.92</v>
      </c>
    </row>
    <row r="320" spans="2:5">
      <c r="B320" s="108" t="s">
        <v>497</v>
      </c>
      <c r="C320" s="108" t="s">
        <v>535</v>
      </c>
      <c r="D320" s="108" t="s">
        <v>828</v>
      </c>
      <c r="E320" s="180">
        <v>1773.42</v>
      </c>
    </row>
    <row r="321" spans="2:5">
      <c r="B321" s="108" t="s">
        <v>526</v>
      </c>
      <c r="C321" s="108" t="s">
        <v>501</v>
      </c>
      <c r="D321" s="108" t="s">
        <v>829</v>
      </c>
      <c r="E321" s="180">
        <v>6200.59</v>
      </c>
    </row>
    <row r="322" spans="2:5">
      <c r="B322" s="108" t="s">
        <v>528</v>
      </c>
      <c r="C322" s="108" t="s">
        <v>522</v>
      </c>
      <c r="D322" s="108" t="s">
        <v>830</v>
      </c>
      <c r="E322" s="180">
        <v>2759.63</v>
      </c>
    </row>
    <row r="323" spans="2:5">
      <c r="B323" s="108" t="s">
        <v>500</v>
      </c>
      <c r="C323" s="108" t="s">
        <v>537</v>
      </c>
      <c r="D323" s="108" t="s">
        <v>831</v>
      </c>
      <c r="E323" s="180">
        <v>9598.25</v>
      </c>
    </row>
    <row r="324" spans="2:5">
      <c r="B324" s="108" t="s">
        <v>404</v>
      </c>
      <c r="C324" s="108" t="s">
        <v>498</v>
      </c>
      <c r="D324" s="108" t="s">
        <v>832</v>
      </c>
      <c r="E324" s="180">
        <v>8120.63</v>
      </c>
    </row>
    <row r="325" spans="2:5">
      <c r="B325" s="108" t="s">
        <v>510</v>
      </c>
      <c r="C325" s="108" t="s">
        <v>522</v>
      </c>
      <c r="D325" s="108" t="s">
        <v>833</v>
      </c>
      <c r="E325" s="180">
        <v>8941.64</v>
      </c>
    </row>
    <row r="326" spans="2:5">
      <c r="B326" s="108" t="s">
        <v>528</v>
      </c>
      <c r="C326" s="108" t="s">
        <v>498</v>
      </c>
      <c r="D326" s="108" t="s">
        <v>834</v>
      </c>
      <c r="E326" s="180">
        <v>1240.3800000000001</v>
      </c>
    </row>
    <row r="327" spans="2:5">
      <c r="B327" s="108" t="s">
        <v>507</v>
      </c>
      <c r="C327" s="108" t="s">
        <v>530</v>
      </c>
      <c r="D327" s="108" t="s">
        <v>835</v>
      </c>
      <c r="E327" s="180">
        <v>6670.04</v>
      </c>
    </row>
    <row r="328" spans="2:5">
      <c r="B328" s="108" t="s">
        <v>507</v>
      </c>
      <c r="C328" s="108" t="s">
        <v>530</v>
      </c>
      <c r="D328" s="108" t="s">
        <v>836</v>
      </c>
      <c r="E328" s="180">
        <v>2634.81</v>
      </c>
    </row>
    <row r="329" spans="2:5">
      <c r="B329" s="108" t="s">
        <v>510</v>
      </c>
      <c r="C329" s="108" t="s">
        <v>505</v>
      </c>
      <c r="D329" s="108" t="s">
        <v>837</v>
      </c>
      <c r="E329" s="180">
        <v>9988.56</v>
      </c>
    </row>
    <row r="330" spans="2:5">
      <c r="B330" s="108" t="s">
        <v>404</v>
      </c>
      <c r="C330" s="108" t="s">
        <v>520</v>
      </c>
      <c r="D330" s="108" t="s">
        <v>838</v>
      </c>
      <c r="E330" s="180">
        <v>6195.41</v>
      </c>
    </row>
    <row r="331" spans="2:5">
      <c r="B331" s="108" t="s">
        <v>500</v>
      </c>
      <c r="C331" s="108" t="s">
        <v>520</v>
      </c>
      <c r="D331" s="108" t="s">
        <v>839</v>
      </c>
      <c r="E331" s="180">
        <v>9078.8700000000008</v>
      </c>
    </row>
    <row r="332" spans="2:5">
      <c r="B332" s="108" t="s">
        <v>507</v>
      </c>
      <c r="C332" s="108" t="s">
        <v>535</v>
      </c>
      <c r="D332" s="108" t="s">
        <v>840</v>
      </c>
      <c r="E332" s="180">
        <v>6273.43</v>
      </c>
    </row>
    <row r="333" spans="2:5">
      <c r="B333" s="108" t="s">
        <v>404</v>
      </c>
      <c r="C333" s="108" t="s">
        <v>501</v>
      </c>
      <c r="D333" s="108" t="s">
        <v>841</v>
      </c>
      <c r="E333" s="180">
        <v>1856.4</v>
      </c>
    </row>
    <row r="334" spans="2:5">
      <c r="B334" s="108" t="s">
        <v>510</v>
      </c>
      <c r="C334" s="108" t="s">
        <v>535</v>
      </c>
      <c r="D334" s="108" t="s">
        <v>842</v>
      </c>
      <c r="E334" s="180">
        <v>5877.92</v>
      </c>
    </row>
    <row r="335" spans="2:5">
      <c r="B335" s="108" t="s">
        <v>528</v>
      </c>
      <c r="C335" s="108" t="s">
        <v>498</v>
      </c>
      <c r="D335" s="108" t="s">
        <v>843</v>
      </c>
      <c r="E335" s="180">
        <v>254.34</v>
      </c>
    </row>
    <row r="336" spans="2:5">
      <c r="B336" s="108" t="s">
        <v>500</v>
      </c>
      <c r="C336" s="108" t="s">
        <v>505</v>
      </c>
      <c r="D336" s="108" t="s">
        <v>844</v>
      </c>
      <c r="E336" s="180">
        <v>126.25</v>
      </c>
    </row>
    <row r="337" spans="2:5">
      <c r="B337" s="108" t="s">
        <v>504</v>
      </c>
      <c r="C337" s="108" t="s">
        <v>501</v>
      </c>
      <c r="D337" s="108" t="s">
        <v>845</v>
      </c>
      <c r="E337" s="180">
        <v>1551.5</v>
      </c>
    </row>
    <row r="338" spans="2:5">
      <c r="B338" s="108" t="s">
        <v>507</v>
      </c>
      <c r="C338" s="108" t="s">
        <v>535</v>
      </c>
      <c r="D338" s="108" t="s">
        <v>846</v>
      </c>
      <c r="E338" s="180">
        <v>9735.25</v>
      </c>
    </row>
    <row r="339" spans="2:5">
      <c r="B339" s="108" t="s">
        <v>528</v>
      </c>
      <c r="C339" s="108" t="s">
        <v>524</v>
      </c>
      <c r="D339" s="108" t="s">
        <v>847</v>
      </c>
      <c r="E339" s="180">
        <v>9769.44</v>
      </c>
    </row>
    <row r="340" spans="2:5">
      <c r="B340" s="108" t="s">
        <v>404</v>
      </c>
      <c r="C340" s="108" t="s">
        <v>520</v>
      </c>
      <c r="D340" s="108" t="s">
        <v>848</v>
      </c>
      <c r="E340" s="180">
        <v>7665.23</v>
      </c>
    </row>
    <row r="341" spans="2:5">
      <c r="B341" s="108" t="s">
        <v>404</v>
      </c>
      <c r="C341" s="108" t="s">
        <v>520</v>
      </c>
      <c r="D341" s="108" t="s">
        <v>849</v>
      </c>
      <c r="E341" s="180">
        <v>9788.51</v>
      </c>
    </row>
    <row r="342" spans="2:5">
      <c r="B342" s="108" t="s">
        <v>500</v>
      </c>
      <c r="C342" s="108" t="s">
        <v>515</v>
      </c>
      <c r="D342" s="108" t="s">
        <v>850</v>
      </c>
      <c r="E342" s="180">
        <v>1222.1199999999999</v>
      </c>
    </row>
    <row r="343" spans="2:5">
      <c r="B343" s="108" t="s">
        <v>526</v>
      </c>
      <c r="C343" s="108" t="s">
        <v>520</v>
      </c>
      <c r="D343" s="108" t="s">
        <v>851</v>
      </c>
      <c r="E343" s="180">
        <v>7026.41</v>
      </c>
    </row>
    <row r="344" spans="2:5">
      <c r="B344" s="108" t="s">
        <v>526</v>
      </c>
      <c r="C344" s="108" t="s">
        <v>505</v>
      </c>
      <c r="D344" s="108" t="s">
        <v>852</v>
      </c>
      <c r="E344" s="180">
        <v>2904.57</v>
      </c>
    </row>
    <row r="345" spans="2:5">
      <c r="B345" s="108" t="s">
        <v>507</v>
      </c>
      <c r="C345" s="108" t="s">
        <v>562</v>
      </c>
      <c r="D345" s="108" t="s">
        <v>853</v>
      </c>
      <c r="E345" s="180">
        <v>5146.1000000000004</v>
      </c>
    </row>
    <row r="346" spans="2:5">
      <c r="B346" s="108" t="s">
        <v>510</v>
      </c>
      <c r="C346" s="108" t="s">
        <v>501</v>
      </c>
      <c r="D346" s="108" t="s">
        <v>854</v>
      </c>
      <c r="E346" s="180">
        <v>9946.32</v>
      </c>
    </row>
    <row r="347" spans="2:5">
      <c r="B347" s="108" t="s">
        <v>526</v>
      </c>
      <c r="C347" s="108" t="s">
        <v>530</v>
      </c>
      <c r="D347" s="108" t="s">
        <v>855</v>
      </c>
      <c r="E347" s="180">
        <v>7215.44</v>
      </c>
    </row>
    <row r="348" spans="2:5">
      <c r="B348" s="108" t="s">
        <v>528</v>
      </c>
      <c r="C348" s="108" t="s">
        <v>520</v>
      </c>
      <c r="D348" s="108" t="s">
        <v>856</v>
      </c>
      <c r="E348" s="180">
        <v>9691.3799999999992</v>
      </c>
    </row>
    <row r="349" spans="2:5">
      <c r="B349" s="108" t="s">
        <v>528</v>
      </c>
      <c r="C349" s="108" t="s">
        <v>524</v>
      </c>
      <c r="D349" s="108" t="s">
        <v>857</v>
      </c>
      <c r="E349" s="180">
        <v>2820.77</v>
      </c>
    </row>
    <row r="350" spans="2:5">
      <c r="B350" s="108" t="s">
        <v>510</v>
      </c>
      <c r="C350" s="108" t="s">
        <v>530</v>
      </c>
      <c r="D350" s="108" t="s">
        <v>858</v>
      </c>
      <c r="E350" s="180">
        <v>2640.18</v>
      </c>
    </row>
    <row r="351" spans="2:5">
      <c r="B351" s="108" t="s">
        <v>497</v>
      </c>
      <c r="C351" s="108" t="s">
        <v>562</v>
      </c>
      <c r="D351" s="108" t="s">
        <v>859</v>
      </c>
      <c r="E351" s="180">
        <v>2645.45</v>
      </c>
    </row>
    <row r="352" spans="2:5">
      <c r="B352" s="108" t="s">
        <v>507</v>
      </c>
      <c r="C352" s="108" t="s">
        <v>515</v>
      </c>
      <c r="D352" s="108" t="s">
        <v>860</v>
      </c>
      <c r="E352" s="180">
        <v>1815.17</v>
      </c>
    </row>
    <row r="353" spans="2:5">
      <c r="B353" s="108" t="s">
        <v>510</v>
      </c>
      <c r="C353" s="108" t="s">
        <v>520</v>
      </c>
      <c r="D353" s="108" t="s">
        <v>861</v>
      </c>
      <c r="E353" s="180">
        <v>3711.76</v>
      </c>
    </row>
    <row r="354" spans="2:5">
      <c r="B354" s="108" t="s">
        <v>497</v>
      </c>
      <c r="C354" s="108" t="s">
        <v>522</v>
      </c>
      <c r="D354" s="108" t="s">
        <v>862</v>
      </c>
      <c r="E354" s="180">
        <v>9057.41</v>
      </c>
    </row>
    <row r="355" spans="2:5">
      <c r="B355" s="108" t="s">
        <v>526</v>
      </c>
      <c r="C355" s="108" t="s">
        <v>569</v>
      </c>
      <c r="D355" s="108" t="s">
        <v>863</v>
      </c>
      <c r="E355" s="180">
        <v>3407.8</v>
      </c>
    </row>
    <row r="356" spans="2:5">
      <c r="B356" s="108" t="s">
        <v>497</v>
      </c>
      <c r="C356" s="108" t="s">
        <v>515</v>
      </c>
      <c r="D356" s="108" t="s">
        <v>864</v>
      </c>
      <c r="E356" s="180">
        <v>4548.07</v>
      </c>
    </row>
    <row r="357" spans="2:5">
      <c r="B357" s="108" t="s">
        <v>504</v>
      </c>
      <c r="C357" s="108" t="s">
        <v>511</v>
      </c>
      <c r="D357" s="108" t="s">
        <v>865</v>
      </c>
      <c r="E357" s="180">
        <v>6558.62</v>
      </c>
    </row>
    <row r="358" spans="2:5">
      <c r="B358" s="108" t="s">
        <v>497</v>
      </c>
      <c r="C358" s="108" t="s">
        <v>498</v>
      </c>
      <c r="D358" s="108" t="s">
        <v>866</v>
      </c>
      <c r="E358" s="180">
        <v>1191.25</v>
      </c>
    </row>
    <row r="359" spans="2:5">
      <c r="B359" s="108" t="s">
        <v>504</v>
      </c>
      <c r="C359" s="108" t="s">
        <v>524</v>
      </c>
      <c r="D359" s="108" t="s">
        <v>867</v>
      </c>
      <c r="E359" s="180">
        <v>9476.76</v>
      </c>
    </row>
    <row r="360" spans="2:5">
      <c r="B360" s="108" t="s">
        <v>500</v>
      </c>
      <c r="C360" s="108" t="s">
        <v>530</v>
      </c>
      <c r="D360" s="108" t="s">
        <v>868</v>
      </c>
      <c r="E360" s="180">
        <v>3202.25</v>
      </c>
    </row>
    <row r="361" spans="2:5">
      <c r="B361" s="108" t="s">
        <v>500</v>
      </c>
      <c r="C361" s="108" t="s">
        <v>535</v>
      </c>
      <c r="D361" s="108" t="s">
        <v>869</v>
      </c>
      <c r="E361" s="180">
        <v>8900.09</v>
      </c>
    </row>
    <row r="362" spans="2:5">
      <c r="B362" s="108" t="s">
        <v>528</v>
      </c>
      <c r="C362" s="108" t="s">
        <v>524</v>
      </c>
      <c r="D362" s="108" t="s">
        <v>870</v>
      </c>
      <c r="E362" s="180">
        <v>4893.57</v>
      </c>
    </row>
    <row r="363" spans="2:5">
      <c r="B363" s="108" t="s">
        <v>528</v>
      </c>
      <c r="C363" s="108" t="s">
        <v>501</v>
      </c>
      <c r="D363" s="108" t="s">
        <v>871</v>
      </c>
      <c r="E363" s="180">
        <v>1201.8499999999999</v>
      </c>
    </row>
    <row r="364" spans="2:5">
      <c r="B364" s="108" t="s">
        <v>528</v>
      </c>
      <c r="C364" s="108" t="s">
        <v>569</v>
      </c>
      <c r="D364" s="108" t="s">
        <v>872</v>
      </c>
      <c r="E364" s="180">
        <v>738.63</v>
      </c>
    </row>
    <row r="365" spans="2:5">
      <c r="B365" s="108" t="s">
        <v>510</v>
      </c>
      <c r="C365" s="108" t="s">
        <v>498</v>
      </c>
      <c r="D365" s="108" t="s">
        <v>873</v>
      </c>
      <c r="E365" s="180">
        <v>2828.94</v>
      </c>
    </row>
    <row r="366" spans="2:5">
      <c r="B366" s="108" t="s">
        <v>504</v>
      </c>
      <c r="C366" s="108" t="s">
        <v>505</v>
      </c>
      <c r="D366" s="108" t="s">
        <v>874</v>
      </c>
      <c r="E366" s="180">
        <v>2615.2800000000002</v>
      </c>
    </row>
    <row r="367" spans="2:5">
      <c r="B367" s="108" t="s">
        <v>404</v>
      </c>
      <c r="C367" s="108" t="s">
        <v>530</v>
      </c>
      <c r="D367" s="108" t="s">
        <v>875</v>
      </c>
      <c r="E367" s="180">
        <v>941.93</v>
      </c>
    </row>
    <row r="368" spans="2:5">
      <c r="B368" s="108" t="s">
        <v>404</v>
      </c>
      <c r="C368" s="108" t="s">
        <v>498</v>
      </c>
      <c r="D368" s="108" t="s">
        <v>876</v>
      </c>
      <c r="E368" s="180">
        <v>498.22</v>
      </c>
    </row>
    <row r="369" spans="2:5">
      <c r="B369" s="108" t="s">
        <v>507</v>
      </c>
      <c r="C369" s="108" t="s">
        <v>522</v>
      </c>
      <c r="D369" s="108" t="s">
        <v>877</v>
      </c>
      <c r="E369" s="180">
        <v>6793.88</v>
      </c>
    </row>
    <row r="370" spans="2:5">
      <c r="B370" s="108" t="s">
        <v>528</v>
      </c>
      <c r="C370" s="108" t="s">
        <v>498</v>
      </c>
      <c r="D370" s="108" t="s">
        <v>878</v>
      </c>
      <c r="E370" s="180">
        <v>1009.4</v>
      </c>
    </row>
    <row r="371" spans="2:5">
      <c r="B371" s="108" t="s">
        <v>500</v>
      </c>
      <c r="C371" s="108" t="s">
        <v>530</v>
      </c>
      <c r="D371" s="108" t="s">
        <v>879</v>
      </c>
      <c r="E371" s="180">
        <v>6130.41</v>
      </c>
    </row>
    <row r="372" spans="2:5">
      <c r="B372" s="108" t="s">
        <v>528</v>
      </c>
      <c r="C372" s="108" t="s">
        <v>537</v>
      </c>
      <c r="D372" s="108" t="s">
        <v>880</v>
      </c>
      <c r="E372" s="180">
        <v>1406.53</v>
      </c>
    </row>
    <row r="373" spans="2:5">
      <c r="B373" s="108" t="s">
        <v>510</v>
      </c>
      <c r="C373" s="108" t="s">
        <v>511</v>
      </c>
      <c r="D373" s="108" t="s">
        <v>881</v>
      </c>
      <c r="E373" s="180">
        <v>9945.18</v>
      </c>
    </row>
    <row r="374" spans="2:5">
      <c r="B374" s="108" t="s">
        <v>528</v>
      </c>
      <c r="C374" s="108" t="s">
        <v>505</v>
      </c>
      <c r="D374" s="108" t="s">
        <v>882</v>
      </c>
      <c r="E374" s="180">
        <v>6140.83</v>
      </c>
    </row>
    <row r="375" spans="2:5">
      <c r="B375" s="108" t="s">
        <v>507</v>
      </c>
      <c r="C375" s="108" t="s">
        <v>524</v>
      </c>
      <c r="D375" s="108" t="s">
        <v>883</v>
      </c>
      <c r="E375" s="180">
        <v>9965.99</v>
      </c>
    </row>
    <row r="376" spans="2:5">
      <c r="B376" s="108" t="s">
        <v>507</v>
      </c>
      <c r="C376" s="108" t="s">
        <v>562</v>
      </c>
      <c r="D376" s="108" t="s">
        <v>884</v>
      </c>
      <c r="E376" s="180">
        <v>561.46</v>
      </c>
    </row>
    <row r="377" spans="2:5">
      <c r="B377" s="108" t="s">
        <v>404</v>
      </c>
      <c r="C377" s="108" t="s">
        <v>505</v>
      </c>
      <c r="D377" s="108" t="s">
        <v>885</v>
      </c>
      <c r="E377" s="180">
        <v>3177.26</v>
      </c>
    </row>
    <row r="378" spans="2:5">
      <c r="B378" s="108" t="s">
        <v>528</v>
      </c>
      <c r="C378" s="108" t="s">
        <v>520</v>
      </c>
      <c r="D378" s="108" t="s">
        <v>886</v>
      </c>
      <c r="E378" s="180">
        <v>7882.77</v>
      </c>
    </row>
    <row r="379" spans="2:5">
      <c r="B379" s="108" t="s">
        <v>526</v>
      </c>
      <c r="C379" s="108" t="s">
        <v>569</v>
      </c>
      <c r="D379" s="108" t="s">
        <v>887</v>
      </c>
      <c r="E379" s="180">
        <v>3346.34</v>
      </c>
    </row>
    <row r="380" spans="2:5">
      <c r="B380" s="108" t="s">
        <v>510</v>
      </c>
      <c r="C380" s="108" t="s">
        <v>530</v>
      </c>
      <c r="D380" s="108" t="s">
        <v>888</v>
      </c>
      <c r="E380" s="180">
        <v>3641.69</v>
      </c>
    </row>
    <row r="381" spans="2:5">
      <c r="B381" s="108" t="s">
        <v>510</v>
      </c>
      <c r="C381" s="108" t="s">
        <v>569</v>
      </c>
      <c r="D381" s="108" t="s">
        <v>889</v>
      </c>
      <c r="E381" s="180">
        <v>8308.82</v>
      </c>
    </row>
    <row r="382" spans="2:5">
      <c r="B382" s="108" t="s">
        <v>404</v>
      </c>
      <c r="C382" s="108" t="s">
        <v>505</v>
      </c>
      <c r="D382" s="108" t="s">
        <v>890</v>
      </c>
      <c r="E382" s="180">
        <v>8519.51</v>
      </c>
    </row>
    <row r="383" spans="2:5">
      <c r="B383" s="108" t="s">
        <v>528</v>
      </c>
      <c r="C383" s="108" t="s">
        <v>511</v>
      </c>
      <c r="D383" s="108" t="s">
        <v>891</v>
      </c>
      <c r="E383" s="180">
        <v>5300.36</v>
      </c>
    </row>
    <row r="384" spans="2:5">
      <c r="B384" s="108" t="s">
        <v>528</v>
      </c>
      <c r="C384" s="108" t="s">
        <v>505</v>
      </c>
      <c r="D384" s="108" t="s">
        <v>892</v>
      </c>
      <c r="E384" s="180">
        <v>4452.75</v>
      </c>
    </row>
    <row r="385" spans="2:5">
      <c r="B385" s="108" t="s">
        <v>526</v>
      </c>
      <c r="C385" s="108" t="s">
        <v>501</v>
      </c>
      <c r="D385" s="108" t="s">
        <v>893</v>
      </c>
      <c r="E385" s="180">
        <v>8596.7999999999993</v>
      </c>
    </row>
    <row r="386" spans="2:5">
      <c r="B386" s="108" t="s">
        <v>497</v>
      </c>
      <c r="C386" s="108" t="s">
        <v>508</v>
      </c>
      <c r="D386" s="108" t="s">
        <v>894</v>
      </c>
      <c r="E386" s="180">
        <v>3027.28</v>
      </c>
    </row>
    <row r="387" spans="2:5">
      <c r="B387" s="108" t="s">
        <v>510</v>
      </c>
      <c r="C387" s="108" t="s">
        <v>511</v>
      </c>
      <c r="D387" s="108" t="s">
        <v>895</v>
      </c>
      <c r="E387" s="180">
        <v>9309.6200000000008</v>
      </c>
    </row>
    <row r="388" spans="2:5">
      <c r="B388" s="108" t="s">
        <v>500</v>
      </c>
      <c r="C388" s="108" t="s">
        <v>498</v>
      </c>
      <c r="D388" s="108" t="s">
        <v>896</v>
      </c>
      <c r="E388" s="180">
        <v>1167.51</v>
      </c>
    </row>
    <row r="389" spans="2:5">
      <c r="B389" s="108" t="s">
        <v>404</v>
      </c>
      <c r="C389" s="108" t="s">
        <v>520</v>
      </c>
      <c r="D389" s="108" t="s">
        <v>897</v>
      </c>
      <c r="E389" s="180">
        <v>9928.99</v>
      </c>
    </row>
    <row r="390" spans="2:5">
      <c r="B390" s="108" t="s">
        <v>500</v>
      </c>
      <c r="C390" s="108" t="s">
        <v>569</v>
      </c>
      <c r="D390" s="108" t="s">
        <v>898</v>
      </c>
      <c r="E390" s="180">
        <v>6238.45</v>
      </c>
    </row>
    <row r="391" spans="2:5">
      <c r="B391" s="108" t="s">
        <v>507</v>
      </c>
      <c r="C391" s="108" t="s">
        <v>524</v>
      </c>
      <c r="D391" s="108" t="s">
        <v>899</v>
      </c>
      <c r="E391" s="180">
        <v>4997.54</v>
      </c>
    </row>
    <row r="392" spans="2:5">
      <c r="B392" s="108" t="s">
        <v>507</v>
      </c>
      <c r="C392" s="108" t="s">
        <v>535</v>
      </c>
      <c r="D392" s="108" t="s">
        <v>900</v>
      </c>
      <c r="E392" s="180">
        <v>1011.87</v>
      </c>
    </row>
    <row r="393" spans="2:5">
      <c r="B393" s="108" t="s">
        <v>504</v>
      </c>
      <c r="C393" s="108" t="s">
        <v>508</v>
      </c>
      <c r="D393" s="108" t="s">
        <v>901</v>
      </c>
      <c r="E393" s="180">
        <v>4453.2</v>
      </c>
    </row>
    <row r="394" spans="2:5">
      <c r="B394" s="108" t="s">
        <v>507</v>
      </c>
      <c r="C394" s="108" t="s">
        <v>508</v>
      </c>
      <c r="D394" s="108" t="s">
        <v>902</v>
      </c>
      <c r="E394" s="180">
        <v>2593.56</v>
      </c>
    </row>
    <row r="395" spans="2:5">
      <c r="B395" s="108" t="s">
        <v>404</v>
      </c>
      <c r="C395" s="108" t="s">
        <v>537</v>
      </c>
      <c r="D395" s="108" t="s">
        <v>903</v>
      </c>
      <c r="E395" s="180">
        <v>5317.37</v>
      </c>
    </row>
    <row r="396" spans="2:5">
      <c r="B396" s="108" t="s">
        <v>497</v>
      </c>
      <c r="C396" s="108" t="s">
        <v>569</v>
      </c>
      <c r="D396" s="108" t="s">
        <v>904</v>
      </c>
      <c r="E396" s="180">
        <v>1337.08</v>
      </c>
    </row>
    <row r="397" spans="2:5">
      <c r="B397" s="108" t="s">
        <v>510</v>
      </c>
      <c r="C397" s="108" t="s">
        <v>515</v>
      </c>
      <c r="D397" s="108" t="s">
        <v>789</v>
      </c>
      <c r="E397" s="180">
        <v>1864.86</v>
      </c>
    </row>
    <row r="398" spans="2:5">
      <c r="B398" s="108" t="s">
        <v>528</v>
      </c>
      <c r="C398" s="108" t="s">
        <v>520</v>
      </c>
      <c r="D398" s="108" t="s">
        <v>905</v>
      </c>
      <c r="E398" s="180">
        <v>5725.61</v>
      </c>
    </row>
    <row r="399" spans="2:5">
      <c r="B399" s="108" t="s">
        <v>526</v>
      </c>
      <c r="C399" s="108" t="s">
        <v>498</v>
      </c>
      <c r="D399" s="108" t="s">
        <v>906</v>
      </c>
      <c r="E399" s="180">
        <v>3128.32</v>
      </c>
    </row>
    <row r="400" spans="2:5">
      <c r="B400" s="108" t="s">
        <v>526</v>
      </c>
      <c r="C400" s="108" t="s">
        <v>569</v>
      </c>
      <c r="D400" s="108" t="s">
        <v>907</v>
      </c>
      <c r="E400" s="180">
        <v>2259.2600000000002</v>
      </c>
    </row>
    <row r="401" spans="2:5">
      <c r="B401" s="108" t="s">
        <v>526</v>
      </c>
      <c r="C401" s="108" t="s">
        <v>524</v>
      </c>
      <c r="D401" s="108" t="s">
        <v>908</v>
      </c>
      <c r="E401" s="180">
        <v>7182.73</v>
      </c>
    </row>
    <row r="402" spans="2:5">
      <c r="B402" s="108" t="s">
        <v>497</v>
      </c>
      <c r="C402" s="108" t="s">
        <v>498</v>
      </c>
      <c r="D402" s="108" t="s">
        <v>909</v>
      </c>
      <c r="E402" s="180">
        <v>8427.77</v>
      </c>
    </row>
    <row r="403" spans="2:5">
      <c r="B403" s="108" t="s">
        <v>497</v>
      </c>
      <c r="C403" s="108" t="s">
        <v>562</v>
      </c>
      <c r="D403" s="108" t="s">
        <v>910</v>
      </c>
      <c r="E403" s="180">
        <v>209.73</v>
      </c>
    </row>
    <row r="404" spans="2:5">
      <c r="B404" s="108" t="s">
        <v>507</v>
      </c>
      <c r="C404" s="108" t="s">
        <v>505</v>
      </c>
      <c r="D404" s="108" t="s">
        <v>911</v>
      </c>
      <c r="E404" s="180">
        <v>9975.75</v>
      </c>
    </row>
    <row r="405" spans="2:5">
      <c r="B405" s="108" t="s">
        <v>526</v>
      </c>
      <c r="C405" s="108" t="s">
        <v>524</v>
      </c>
      <c r="D405" s="108" t="s">
        <v>912</v>
      </c>
      <c r="E405" s="180">
        <v>5500.45</v>
      </c>
    </row>
    <row r="406" spans="2:5">
      <c r="B406" s="108" t="s">
        <v>504</v>
      </c>
      <c r="C406" s="108" t="s">
        <v>524</v>
      </c>
      <c r="D406" s="108" t="s">
        <v>913</v>
      </c>
      <c r="E406" s="180">
        <v>3727.72</v>
      </c>
    </row>
    <row r="407" spans="2:5">
      <c r="B407" s="108" t="s">
        <v>510</v>
      </c>
      <c r="C407" s="108" t="s">
        <v>524</v>
      </c>
      <c r="D407" s="108" t="s">
        <v>914</v>
      </c>
      <c r="E407" s="180">
        <v>2920.91</v>
      </c>
    </row>
    <row r="408" spans="2:5">
      <c r="B408" s="108" t="s">
        <v>507</v>
      </c>
      <c r="C408" s="108" t="s">
        <v>511</v>
      </c>
      <c r="D408" s="108" t="s">
        <v>915</v>
      </c>
      <c r="E408" s="180">
        <v>4823.72</v>
      </c>
    </row>
    <row r="409" spans="2:5">
      <c r="B409" s="108" t="s">
        <v>404</v>
      </c>
      <c r="C409" s="108" t="s">
        <v>522</v>
      </c>
      <c r="D409" s="108" t="s">
        <v>916</v>
      </c>
      <c r="E409" s="180">
        <v>2863.01</v>
      </c>
    </row>
    <row r="410" spans="2:5">
      <c r="B410" s="108" t="s">
        <v>404</v>
      </c>
      <c r="C410" s="108" t="s">
        <v>537</v>
      </c>
      <c r="D410" s="108" t="s">
        <v>917</v>
      </c>
      <c r="E410" s="180">
        <v>1162.6600000000001</v>
      </c>
    </row>
    <row r="411" spans="2:5">
      <c r="B411" s="108" t="s">
        <v>526</v>
      </c>
      <c r="C411" s="108" t="s">
        <v>522</v>
      </c>
      <c r="D411" s="108" t="s">
        <v>918</v>
      </c>
      <c r="E411" s="180">
        <v>2301.89</v>
      </c>
    </row>
    <row r="412" spans="2:5">
      <c r="B412" s="108" t="s">
        <v>404</v>
      </c>
      <c r="C412" s="108" t="s">
        <v>530</v>
      </c>
      <c r="D412" s="108" t="s">
        <v>919</v>
      </c>
      <c r="E412" s="180">
        <v>4235.6400000000003</v>
      </c>
    </row>
    <row r="413" spans="2:5">
      <c r="B413" s="108" t="s">
        <v>404</v>
      </c>
      <c r="C413" s="108" t="s">
        <v>511</v>
      </c>
      <c r="D413" s="108" t="s">
        <v>920</v>
      </c>
      <c r="E413" s="180">
        <v>7731.08</v>
      </c>
    </row>
    <row r="414" spans="2:5">
      <c r="B414" s="108" t="s">
        <v>510</v>
      </c>
      <c r="C414" s="108" t="s">
        <v>537</v>
      </c>
      <c r="D414" s="108" t="s">
        <v>921</v>
      </c>
      <c r="E414" s="180">
        <v>5002.26</v>
      </c>
    </row>
    <row r="415" spans="2:5">
      <c r="B415" s="108" t="s">
        <v>526</v>
      </c>
      <c r="C415" s="108" t="s">
        <v>535</v>
      </c>
      <c r="D415" s="108" t="s">
        <v>922</v>
      </c>
      <c r="E415" s="180">
        <v>3884.74</v>
      </c>
    </row>
    <row r="416" spans="2:5">
      <c r="B416" s="108" t="s">
        <v>404</v>
      </c>
      <c r="C416" s="108" t="s">
        <v>562</v>
      </c>
      <c r="D416" s="108" t="s">
        <v>923</v>
      </c>
      <c r="E416" s="180">
        <v>4634.43</v>
      </c>
    </row>
    <row r="417" spans="2:5">
      <c r="B417" s="108" t="s">
        <v>500</v>
      </c>
      <c r="C417" s="108" t="s">
        <v>537</v>
      </c>
      <c r="D417" s="108" t="s">
        <v>924</v>
      </c>
      <c r="E417" s="180">
        <v>8018.63</v>
      </c>
    </row>
    <row r="418" spans="2:5">
      <c r="B418" s="108" t="s">
        <v>497</v>
      </c>
      <c r="C418" s="108" t="s">
        <v>524</v>
      </c>
      <c r="D418" s="108" t="s">
        <v>925</v>
      </c>
      <c r="E418" s="180">
        <v>9340.6</v>
      </c>
    </row>
    <row r="419" spans="2:5">
      <c r="B419" s="108" t="s">
        <v>497</v>
      </c>
      <c r="C419" s="108" t="s">
        <v>522</v>
      </c>
      <c r="D419" s="108" t="s">
        <v>926</v>
      </c>
      <c r="E419" s="180">
        <v>525.61</v>
      </c>
    </row>
    <row r="420" spans="2:5">
      <c r="B420" s="108" t="s">
        <v>504</v>
      </c>
      <c r="C420" s="108" t="s">
        <v>501</v>
      </c>
      <c r="D420" s="108" t="s">
        <v>927</v>
      </c>
      <c r="E420" s="180">
        <v>2032.22</v>
      </c>
    </row>
    <row r="421" spans="2:5">
      <c r="B421" s="108" t="s">
        <v>404</v>
      </c>
      <c r="C421" s="108" t="s">
        <v>530</v>
      </c>
      <c r="D421" s="108" t="s">
        <v>928</v>
      </c>
      <c r="E421" s="180">
        <v>4919.29</v>
      </c>
    </row>
    <row r="422" spans="2:5">
      <c r="B422" s="108" t="s">
        <v>404</v>
      </c>
      <c r="C422" s="108" t="s">
        <v>511</v>
      </c>
      <c r="D422" s="108" t="s">
        <v>929</v>
      </c>
      <c r="E422" s="180">
        <v>3649</v>
      </c>
    </row>
    <row r="423" spans="2:5">
      <c r="B423" s="108" t="s">
        <v>528</v>
      </c>
      <c r="C423" s="108" t="s">
        <v>535</v>
      </c>
      <c r="D423" s="108" t="s">
        <v>930</v>
      </c>
      <c r="E423" s="180">
        <v>923.29</v>
      </c>
    </row>
    <row r="424" spans="2:5">
      <c r="B424" s="108" t="s">
        <v>526</v>
      </c>
      <c r="C424" s="108" t="s">
        <v>537</v>
      </c>
      <c r="D424" s="108" t="s">
        <v>931</v>
      </c>
      <c r="E424" s="180">
        <v>7706</v>
      </c>
    </row>
    <row r="425" spans="2:5">
      <c r="B425" s="108" t="s">
        <v>497</v>
      </c>
      <c r="C425" s="108" t="s">
        <v>515</v>
      </c>
      <c r="D425" s="108" t="s">
        <v>932</v>
      </c>
      <c r="E425" s="180">
        <v>2525.29</v>
      </c>
    </row>
    <row r="426" spans="2:5">
      <c r="B426" s="108" t="s">
        <v>528</v>
      </c>
      <c r="C426" s="108" t="s">
        <v>530</v>
      </c>
      <c r="D426" s="108" t="s">
        <v>933</v>
      </c>
      <c r="E426" s="180">
        <v>200.37</v>
      </c>
    </row>
    <row r="427" spans="2:5">
      <c r="B427" s="108" t="s">
        <v>497</v>
      </c>
      <c r="C427" s="108" t="s">
        <v>498</v>
      </c>
      <c r="D427" s="108" t="s">
        <v>934</v>
      </c>
      <c r="E427" s="180">
        <v>3790.41</v>
      </c>
    </row>
    <row r="428" spans="2:5">
      <c r="B428" s="108" t="s">
        <v>510</v>
      </c>
      <c r="C428" s="108" t="s">
        <v>520</v>
      </c>
      <c r="D428" s="108" t="s">
        <v>935</v>
      </c>
      <c r="E428" s="180">
        <v>326.22000000000003</v>
      </c>
    </row>
    <row r="429" spans="2:5">
      <c r="B429" s="108" t="s">
        <v>504</v>
      </c>
      <c r="C429" s="108" t="s">
        <v>522</v>
      </c>
      <c r="D429" s="108" t="s">
        <v>936</v>
      </c>
      <c r="E429" s="180">
        <v>6537.87</v>
      </c>
    </row>
    <row r="430" spans="2:5">
      <c r="B430" s="108" t="s">
        <v>510</v>
      </c>
      <c r="C430" s="108" t="s">
        <v>537</v>
      </c>
      <c r="D430" s="108" t="s">
        <v>937</v>
      </c>
      <c r="E430" s="180">
        <v>7086.76</v>
      </c>
    </row>
    <row r="431" spans="2:5">
      <c r="B431" s="108" t="s">
        <v>510</v>
      </c>
      <c r="C431" s="108" t="s">
        <v>522</v>
      </c>
      <c r="D431" s="108" t="s">
        <v>938</v>
      </c>
      <c r="E431" s="180">
        <v>9576.36</v>
      </c>
    </row>
    <row r="432" spans="2:5">
      <c r="B432" s="108" t="s">
        <v>497</v>
      </c>
      <c r="C432" s="108" t="s">
        <v>522</v>
      </c>
      <c r="D432" s="108" t="s">
        <v>939</v>
      </c>
      <c r="E432" s="180">
        <v>2168.5100000000002</v>
      </c>
    </row>
    <row r="433" spans="2:5">
      <c r="B433" s="108" t="s">
        <v>510</v>
      </c>
      <c r="C433" s="108" t="s">
        <v>569</v>
      </c>
      <c r="D433" s="108" t="s">
        <v>940</v>
      </c>
      <c r="E433" s="180">
        <v>6349.36</v>
      </c>
    </row>
    <row r="434" spans="2:5">
      <c r="B434" s="108" t="s">
        <v>500</v>
      </c>
      <c r="C434" s="108" t="s">
        <v>508</v>
      </c>
      <c r="D434" s="108" t="s">
        <v>941</v>
      </c>
      <c r="E434" s="180">
        <v>597.20000000000005</v>
      </c>
    </row>
    <row r="435" spans="2:5">
      <c r="B435" s="108" t="s">
        <v>510</v>
      </c>
      <c r="C435" s="108" t="s">
        <v>515</v>
      </c>
      <c r="D435" s="108" t="s">
        <v>942</v>
      </c>
      <c r="E435" s="180">
        <v>8061.8</v>
      </c>
    </row>
    <row r="436" spans="2:5">
      <c r="B436" s="108" t="s">
        <v>507</v>
      </c>
      <c r="C436" s="108" t="s">
        <v>511</v>
      </c>
      <c r="D436" s="108" t="s">
        <v>943</v>
      </c>
      <c r="E436" s="180">
        <v>2239.44</v>
      </c>
    </row>
    <row r="437" spans="2:5">
      <c r="B437" s="108" t="s">
        <v>507</v>
      </c>
      <c r="C437" s="108" t="s">
        <v>522</v>
      </c>
      <c r="D437" s="108" t="s">
        <v>944</v>
      </c>
      <c r="E437" s="180">
        <v>8534.85</v>
      </c>
    </row>
    <row r="438" spans="2:5">
      <c r="B438" s="108" t="s">
        <v>507</v>
      </c>
      <c r="C438" s="108" t="s">
        <v>562</v>
      </c>
      <c r="D438" s="108" t="s">
        <v>945</v>
      </c>
      <c r="E438" s="180">
        <v>5096.4799999999996</v>
      </c>
    </row>
    <row r="439" spans="2:5">
      <c r="B439" s="108" t="s">
        <v>500</v>
      </c>
      <c r="C439" s="108" t="s">
        <v>537</v>
      </c>
      <c r="D439" s="108" t="s">
        <v>946</v>
      </c>
      <c r="E439" s="180">
        <v>7144.29</v>
      </c>
    </row>
    <row r="440" spans="2:5">
      <c r="B440" s="108" t="s">
        <v>404</v>
      </c>
      <c r="C440" s="108" t="s">
        <v>569</v>
      </c>
      <c r="D440" s="108" t="s">
        <v>947</v>
      </c>
      <c r="E440" s="180">
        <v>7377.74</v>
      </c>
    </row>
    <row r="441" spans="2:5">
      <c r="B441" s="108" t="s">
        <v>404</v>
      </c>
      <c r="C441" s="108" t="s">
        <v>498</v>
      </c>
      <c r="D441" s="108" t="s">
        <v>948</v>
      </c>
      <c r="E441" s="180">
        <v>2972.02</v>
      </c>
    </row>
    <row r="442" spans="2:5">
      <c r="B442" s="108" t="s">
        <v>507</v>
      </c>
      <c r="C442" s="108" t="s">
        <v>498</v>
      </c>
      <c r="D442" s="108" t="s">
        <v>949</v>
      </c>
      <c r="E442" s="180">
        <v>6140.73</v>
      </c>
    </row>
    <row r="443" spans="2:5">
      <c r="B443" s="108" t="s">
        <v>510</v>
      </c>
      <c r="C443" s="108" t="s">
        <v>511</v>
      </c>
      <c r="D443" s="108" t="s">
        <v>950</v>
      </c>
      <c r="E443" s="180">
        <v>8561.17</v>
      </c>
    </row>
    <row r="444" spans="2:5">
      <c r="B444" s="108" t="s">
        <v>507</v>
      </c>
      <c r="C444" s="108" t="s">
        <v>498</v>
      </c>
      <c r="D444" s="108" t="s">
        <v>951</v>
      </c>
      <c r="E444" s="180">
        <v>7742.27</v>
      </c>
    </row>
    <row r="445" spans="2:5">
      <c r="B445" s="108" t="s">
        <v>507</v>
      </c>
      <c r="C445" s="108" t="s">
        <v>505</v>
      </c>
      <c r="D445" s="108" t="s">
        <v>952</v>
      </c>
      <c r="E445" s="180">
        <v>3096.45</v>
      </c>
    </row>
    <row r="446" spans="2:5">
      <c r="B446" s="108" t="s">
        <v>510</v>
      </c>
      <c r="C446" s="108" t="s">
        <v>498</v>
      </c>
      <c r="D446" s="108" t="s">
        <v>953</v>
      </c>
      <c r="E446" s="180">
        <v>5290.34</v>
      </c>
    </row>
    <row r="447" spans="2:5">
      <c r="B447" s="108" t="s">
        <v>500</v>
      </c>
      <c r="C447" s="108" t="s">
        <v>522</v>
      </c>
      <c r="D447" s="108" t="s">
        <v>954</v>
      </c>
      <c r="E447" s="180">
        <v>1674.6</v>
      </c>
    </row>
    <row r="448" spans="2:5">
      <c r="B448" s="108" t="s">
        <v>507</v>
      </c>
      <c r="C448" s="108" t="s">
        <v>569</v>
      </c>
      <c r="D448" s="108" t="s">
        <v>955</v>
      </c>
      <c r="E448" s="180">
        <v>5018.8900000000003</v>
      </c>
    </row>
    <row r="449" spans="2:5">
      <c r="B449" s="108" t="s">
        <v>404</v>
      </c>
      <c r="C449" s="108" t="s">
        <v>520</v>
      </c>
      <c r="D449" s="108" t="s">
        <v>956</v>
      </c>
      <c r="E449" s="180">
        <v>2883.97</v>
      </c>
    </row>
    <row r="450" spans="2:5">
      <c r="B450" s="108" t="s">
        <v>500</v>
      </c>
      <c r="C450" s="108" t="s">
        <v>501</v>
      </c>
      <c r="D450" s="108" t="s">
        <v>957</v>
      </c>
      <c r="E450" s="180">
        <v>4998.5200000000004</v>
      </c>
    </row>
    <row r="451" spans="2:5">
      <c r="B451" s="108" t="s">
        <v>504</v>
      </c>
      <c r="C451" s="108" t="s">
        <v>498</v>
      </c>
      <c r="D451" s="108" t="s">
        <v>958</v>
      </c>
      <c r="E451" s="180">
        <v>8783.6</v>
      </c>
    </row>
    <row r="452" spans="2:5">
      <c r="B452" s="108" t="s">
        <v>507</v>
      </c>
      <c r="C452" s="108" t="s">
        <v>498</v>
      </c>
      <c r="D452" s="108" t="s">
        <v>959</v>
      </c>
      <c r="E452" s="180">
        <v>3862.84</v>
      </c>
    </row>
    <row r="453" spans="2:5">
      <c r="B453" s="108" t="s">
        <v>404</v>
      </c>
      <c r="C453" s="108" t="s">
        <v>562</v>
      </c>
      <c r="D453" s="108" t="s">
        <v>960</v>
      </c>
      <c r="E453" s="180">
        <v>1015.81</v>
      </c>
    </row>
    <row r="454" spans="2:5">
      <c r="B454" s="108" t="s">
        <v>526</v>
      </c>
      <c r="C454" s="108" t="s">
        <v>505</v>
      </c>
      <c r="D454" s="108" t="s">
        <v>961</v>
      </c>
      <c r="E454" s="180">
        <v>4095.25</v>
      </c>
    </row>
    <row r="455" spans="2:5">
      <c r="B455" s="108" t="s">
        <v>497</v>
      </c>
      <c r="C455" s="108" t="s">
        <v>498</v>
      </c>
      <c r="D455" s="108" t="s">
        <v>962</v>
      </c>
      <c r="E455" s="180">
        <v>4234.4399999999996</v>
      </c>
    </row>
    <row r="456" spans="2:5">
      <c r="B456" s="108" t="s">
        <v>528</v>
      </c>
      <c r="C456" s="108" t="s">
        <v>515</v>
      </c>
      <c r="D456" s="108" t="s">
        <v>963</v>
      </c>
      <c r="E456" s="180">
        <v>9556.11</v>
      </c>
    </row>
    <row r="457" spans="2:5">
      <c r="B457" s="108" t="s">
        <v>497</v>
      </c>
      <c r="C457" s="108" t="s">
        <v>537</v>
      </c>
      <c r="D457" s="108" t="s">
        <v>964</v>
      </c>
      <c r="E457" s="180">
        <v>7930.74</v>
      </c>
    </row>
    <row r="458" spans="2:5">
      <c r="B458" s="108" t="s">
        <v>500</v>
      </c>
      <c r="C458" s="108" t="s">
        <v>515</v>
      </c>
      <c r="D458" s="108" t="s">
        <v>965</v>
      </c>
      <c r="E458" s="180">
        <v>6162.12</v>
      </c>
    </row>
    <row r="459" spans="2:5">
      <c r="B459" s="108" t="s">
        <v>528</v>
      </c>
      <c r="C459" s="108" t="s">
        <v>530</v>
      </c>
      <c r="D459" s="108" t="s">
        <v>966</v>
      </c>
      <c r="E459" s="180">
        <v>2525.94</v>
      </c>
    </row>
    <row r="460" spans="2:5">
      <c r="B460" s="108" t="s">
        <v>404</v>
      </c>
      <c r="C460" s="108" t="s">
        <v>511</v>
      </c>
      <c r="D460" s="108" t="s">
        <v>967</v>
      </c>
      <c r="E460" s="180">
        <v>5091.21</v>
      </c>
    </row>
    <row r="461" spans="2:5">
      <c r="B461" s="108" t="s">
        <v>526</v>
      </c>
      <c r="C461" s="108" t="s">
        <v>515</v>
      </c>
      <c r="D461" s="108" t="s">
        <v>968</v>
      </c>
      <c r="E461" s="180">
        <v>9327.66</v>
      </c>
    </row>
    <row r="462" spans="2:5">
      <c r="B462" s="108" t="s">
        <v>528</v>
      </c>
      <c r="C462" s="108" t="s">
        <v>535</v>
      </c>
      <c r="D462" s="108" t="s">
        <v>969</v>
      </c>
      <c r="E462" s="180">
        <v>8803.48</v>
      </c>
    </row>
    <row r="463" spans="2:5">
      <c r="B463" s="108" t="s">
        <v>500</v>
      </c>
      <c r="C463" s="108" t="s">
        <v>524</v>
      </c>
      <c r="D463" s="108" t="s">
        <v>970</v>
      </c>
      <c r="E463" s="180">
        <v>7958.57</v>
      </c>
    </row>
    <row r="464" spans="2:5">
      <c r="B464" s="108" t="s">
        <v>528</v>
      </c>
      <c r="C464" s="108" t="s">
        <v>498</v>
      </c>
      <c r="D464" s="108" t="s">
        <v>971</v>
      </c>
      <c r="E464" s="180">
        <v>8409.39</v>
      </c>
    </row>
    <row r="465" spans="2:5">
      <c r="B465" s="108" t="s">
        <v>497</v>
      </c>
      <c r="C465" s="108" t="s">
        <v>562</v>
      </c>
      <c r="D465" s="108" t="s">
        <v>972</v>
      </c>
      <c r="E465" s="180">
        <v>805.23</v>
      </c>
    </row>
    <row r="466" spans="2:5">
      <c r="B466" s="108" t="s">
        <v>528</v>
      </c>
      <c r="C466" s="108" t="s">
        <v>511</v>
      </c>
      <c r="D466" s="108" t="s">
        <v>973</v>
      </c>
      <c r="E466" s="180">
        <v>9883.93</v>
      </c>
    </row>
    <row r="467" spans="2:5">
      <c r="B467" s="108" t="s">
        <v>500</v>
      </c>
      <c r="C467" s="108" t="s">
        <v>520</v>
      </c>
      <c r="D467" s="108" t="s">
        <v>974</v>
      </c>
      <c r="E467" s="180">
        <v>2226.9699999999998</v>
      </c>
    </row>
    <row r="468" spans="2:5">
      <c r="B468" s="108" t="s">
        <v>510</v>
      </c>
      <c r="C468" s="108" t="s">
        <v>530</v>
      </c>
      <c r="D468" s="108" t="s">
        <v>975</v>
      </c>
      <c r="E468" s="180">
        <v>6005.37</v>
      </c>
    </row>
    <row r="469" spans="2:5">
      <c r="B469" s="108" t="s">
        <v>510</v>
      </c>
      <c r="C469" s="108" t="s">
        <v>569</v>
      </c>
      <c r="D469" s="108" t="s">
        <v>976</v>
      </c>
      <c r="E469" s="180">
        <v>6663.08</v>
      </c>
    </row>
    <row r="470" spans="2:5">
      <c r="B470" s="108" t="s">
        <v>497</v>
      </c>
      <c r="C470" s="108" t="s">
        <v>505</v>
      </c>
      <c r="D470" s="108" t="s">
        <v>977</v>
      </c>
      <c r="E470" s="180">
        <v>3739.3</v>
      </c>
    </row>
    <row r="471" spans="2:5">
      <c r="B471" s="108" t="s">
        <v>504</v>
      </c>
      <c r="C471" s="108" t="s">
        <v>569</v>
      </c>
      <c r="D471" s="108" t="s">
        <v>978</v>
      </c>
      <c r="E471" s="180">
        <v>9040.4</v>
      </c>
    </row>
    <row r="472" spans="2:5">
      <c r="B472" s="108" t="s">
        <v>504</v>
      </c>
      <c r="C472" s="108" t="s">
        <v>522</v>
      </c>
      <c r="D472" s="108" t="s">
        <v>979</v>
      </c>
      <c r="E472" s="180">
        <v>4578.7</v>
      </c>
    </row>
    <row r="473" spans="2:5">
      <c r="B473" s="108" t="s">
        <v>528</v>
      </c>
      <c r="C473" s="108" t="s">
        <v>508</v>
      </c>
      <c r="D473" s="108" t="s">
        <v>980</v>
      </c>
      <c r="E473" s="180">
        <v>4048.89</v>
      </c>
    </row>
    <row r="474" spans="2:5">
      <c r="B474" s="108" t="s">
        <v>510</v>
      </c>
      <c r="C474" s="108" t="s">
        <v>569</v>
      </c>
      <c r="D474" s="108" t="s">
        <v>981</v>
      </c>
      <c r="E474" s="180">
        <v>896.67</v>
      </c>
    </row>
    <row r="475" spans="2:5">
      <c r="B475" s="108" t="s">
        <v>497</v>
      </c>
      <c r="C475" s="108" t="s">
        <v>522</v>
      </c>
      <c r="D475" s="108" t="s">
        <v>982</v>
      </c>
      <c r="E475" s="180">
        <v>5480.71</v>
      </c>
    </row>
    <row r="476" spans="2:5">
      <c r="B476" s="108" t="s">
        <v>526</v>
      </c>
      <c r="C476" s="108" t="s">
        <v>535</v>
      </c>
      <c r="D476" s="108" t="s">
        <v>983</v>
      </c>
      <c r="E476" s="180">
        <v>1924.43</v>
      </c>
    </row>
    <row r="477" spans="2:5">
      <c r="B477" s="108" t="s">
        <v>526</v>
      </c>
      <c r="C477" s="108" t="s">
        <v>520</v>
      </c>
      <c r="D477" s="108" t="s">
        <v>984</v>
      </c>
      <c r="E477" s="180">
        <v>4591.87</v>
      </c>
    </row>
    <row r="478" spans="2:5">
      <c r="B478" s="108" t="s">
        <v>500</v>
      </c>
      <c r="C478" s="108" t="s">
        <v>508</v>
      </c>
      <c r="D478" s="108" t="s">
        <v>985</v>
      </c>
      <c r="E478" s="180">
        <v>5865.79</v>
      </c>
    </row>
    <row r="479" spans="2:5">
      <c r="B479" s="108" t="s">
        <v>528</v>
      </c>
      <c r="C479" s="108" t="s">
        <v>505</v>
      </c>
      <c r="D479" s="108" t="s">
        <v>986</v>
      </c>
      <c r="E479" s="180">
        <v>6784.93</v>
      </c>
    </row>
    <row r="480" spans="2:5">
      <c r="B480" s="108" t="s">
        <v>504</v>
      </c>
      <c r="C480" s="108" t="s">
        <v>562</v>
      </c>
      <c r="D480" s="108" t="s">
        <v>987</v>
      </c>
      <c r="E480" s="180">
        <v>3152.25</v>
      </c>
    </row>
    <row r="481" spans="2:5">
      <c r="B481" s="108" t="s">
        <v>507</v>
      </c>
      <c r="C481" s="108" t="s">
        <v>562</v>
      </c>
      <c r="D481" s="108" t="s">
        <v>988</v>
      </c>
      <c r="E481" s="180">
        <v>6306.08</v>
      </c>
    </row>
    <row r="482" spans="2:5">
      <c r="B482" s="108" t="s">
        <v>510</v>
      </c>
      <c r="C482" s="108" t="s">
        <v>522</v>
      </c>
      <c r="D482" s="108" t="s">
        <v>636</v>
      </c>
      <c r="E482" s="180">
        <v>7189.82</v>
      </c>
    </row>
    <row r="483" spans="2:5">
      <c r="B483" s="108" t="s">
        <v>500</v>
      </c>
      <c r="C483" s="108" t="s">
        <v>569</v>
      </c>
      <c r="D483" s="108" t="s">
        <v>989</v>
      </c>
      <c r="E483" s="180">
        <v>9184.3700000000008</v>
      </c>
    </row>
    <row r="484" spans="2:5">
      <c r="B484" s="108" t="s">
        <v>526</v>
      </c>
      <c r="C484" s="108" t="s">
        <v>501</v>
      </c>
      <c r="D484" s="108" t="s">
        <v>990</v>
      </c>
      <c r="E484" s="180">
        <v>2935.86</v>
      </c>
    </row>
    <row r="485" spans="2:5">
      <c r="B485" s="108" t="s">
        <v>507</v>
      </c>
      <c r="C485" s="108" t="s">
        <v>524</v>
      </c>
      <c r="D485" s="108" t="s">
        <v>991</v>
      </c>
      <c r="E485" s="180">
        <v>2962.9</v>
      </c>
    </row>
    <row r="486" spans="2:5">
      <c r="B486" s="108" t="s">
        <v>504</v>
      </c>
      <c r="C486" s="108" t="s">
        <v>508</v>
      </c>
      <c r="D486" s="108" t="s">
        <v>992</v>
      </c>
      <c r="E486" s="180">
        <v>6759</v>
      </c>
    </row>
    <row r="487" spans="2:5">
      <c r="B487" s="108" t="s">
        <v>497</v>
      </c>
      <c r="C487" s="108" t="s">
        <v>515</v>
      </c>
      <c r="D487" s="108" t="s">
        <v>993</v>
      </c>
      <c r="E487" s="180">
        <v>2553.42</v>
      </c>
    </row>
    <row r="488" spans="2:5">
      <c r="B488" s="108" t="s">
        <v>404</v>
      </c>
      <c r="C488" s="108" t="s">
        <v>508</v>
      </c>
      <c r="D488" s="108" t="s">
        <v>875</v>
      </c>
      <c r="E488" s="180">
        <v>9868.64</v>
      </c>
    </row>
    <row r="489" spans="2:5">
      <c r="B489" s="108" t="s">
        <v>528</v>
      </c>
      <c r="C489" s="108" t="s">
        <v>520</v>
      </c>
      <c r="D489" s="108" t="s">
        <v>994</v>
      </c>
      <c r="E489" s="180">
        <v>6204.91</v>
      </c>
    </row>
    <row r="490" spans="2:5">
      <c r="B490" s="108" t="s">
        <v>507</v>
      </c>
      <c r="C490" s="108" t="s">
        <v>524</v>
      </c>
      <c r="D490" s="108" t="s">
        <v>995</v>
      </c>
      <c r="E490" s="180">
        <v>7505.02</v>
      </c>
    </row>
    <row r="491" spans="2:5">
      <c r="B491" s="108" t="s">
        <v>526</v>
      </c>
      <c r="C491" s="108" t="s">
        <v>530</v>
      </c>
      <c r="D491" s="108" t="s">
        <v>996</v>
      </c>
      <c r="E491" s="180">
        <v>3622.53</v>
      </c>
    </row>
    <row r="492" spans="2:5">
      <c r="B492" s="108" t="s">
        <v>504</v>
      </c>
      <c r="C492" s="108" t="s">
        <v>498</v>
      </c>
      <c r="D492" s="108" t="s">
        <v>997</v>
      </c>
      <c r="E492" s="180">
        <v>9448.2800000000007</v>
      </c>
    </row>
    <row r="493" spans="2:5">
      <c r="B493" s="108" t="s">
        <v>504</v>
      </c>
      <c r="C493" s="108" t="s">
        <v>530</v>
      </c>
      <c r="D493" s="108" t="s">
        <v>998</v>
      </c>
      <c r="E493" s="180">
        <v>3891.86</v>
      </c>
    </row>
    <row r="494" spans="2:5">
      <c r="B494" s="108" t="s">
        <v>504</v>
      </c>
      <c r="C494" s="108" t="s">
        <v>535</v>
      </c>
      <c r="D494" s="108" t="s">
        <v>999</v>
      </c>
      <c r="E494" s="180">
        <v>1757.26</v>
      </c>
    </row>
    <row r="495" spans="2:5">
      <c r="B495" s="108" t="s">
        <v>504</v>
      </c>
      <c r="C495" s="108" t="s">
        <v>522</v>
      </c>
      <c r="D495" s="108" t="s">
        <v>1000</v>
      </c>
      <c r="E495" s="180">
        <v>1745.87</v>
      </c>
    </row>
    <row r="496" spans="2:5">
      <c r="B496" s="108" t="s">
        <v>510</v>
      </c>
      <c r="C496" s="108" t="s">
        <v>530</v>
      </c>
      <c r="D496" s="108" t="s">
        <v>1001</v>
      </c>
      <c r="E496" s="180">
        <v>4872.07</v>
      </c>
    </row>
    <row r="497" spans="2:5">
      <c r="B497" s="108" t="s">
        <v>528</v>
      </c>
      <c r="C497" s="108" t="s">
        <v>508</v>
      </c>
      <c r="D497" s="108" t="s">
        <v>1002</v>
      </c>
      <c r="E497" s="180">
        <v>3121.78</v>
      </c>
    </row>
    <row r="498" spans="2:5">
      <c r="B498" s="108" t="s">
        <v>526</v>
      </c>
      <c r="C498" s="108" t="s">
        <v>520</v>
      </c>
      <c r="D498" s="108" t="s">
        <v>1003</v>
      </c>
      <c r="E498" s="180">
        <v>75.430000000000007</v>
      </c>
    </row>
    <row r="499" spans="2:5">
      <c r="B499" s="108" t="s">
        <v>510</v>
      </c>
      <c r="C499" s="108" t="s">
        <v>537</v>
      </c>
      <c r="D499" s="108" t="s">
        <v>1004</v>
      </c>
      <c r="E499" s="180">
        <v>558.77</v>
      </c>
    </row>
    <row r="500" spans="2:5">
      <c r="B500" s="108" t="s">
        <v>404</v>
      </c>
      <c r="C500" s="108" t="s">
        <v>511</v>
      </c>
      <c r="D500" s="108" t="s">
        <v>1005</v>
      </c>
      <c r="E500" s="180">
        <v>1013.18</v>
      </c>
    </row>
    <row r="501" spans="2:5">
      <c r="B501" s="108" t="s">
        <v>504</v>
      </c>
      <c r="C501" s="108" t="s">
        <v>537</v>
      </c>
      <c r="D501" s="108" t="s">
        <v>1006</v>
      </c>
      <c r="E501" s="180">
        <v>1476.26</v>
      </c>
    </row>
    <row r="502" spans="2:5">
      <c r="B502" s="108" t="s">
        <v>526</v>
      </c>
      <c r="C502" s="108" t="s">
        <v>569</v>
      </c>
      <c r="D502" s="108" t="s">
        <v>1007</v>
      </c>
      <c r="E502" s="180">
        <v>2781.78</v>
      </c>
    </row>
    <row r="503" spans="2:5">
      <c r="B503" s="108" t="s">
        <v>500</v>
      </c>
      <c r="C503" s="108" t="s">
        <v>530</v>
      </c>
      <c r="D503" s="108" t="s">
        <v>1008</v>
      </c>
      <c r="E503" s="180">
        <v>7479.66</v>
      </c>
    </row>
    <row r="504" spans="2:5">
      <c r="B504" s="108" t="s">
        <v>510</v>
      </c>
      <c r="C504" s="108" t="s">
        <v>508</v>
      </c>
      <c r="D504" s="108" t="s">
        <v>1009</v>
      </c>
      <c r="E504" s="180">
        <v>8639.07</v>
      </c>
    </row>
    <row r="505" spans="2:5">
      <c r="B505" s="108" t="s">
        <v>497</v>
      </c>
      <c r="C505" s="108" t="s">
        <v>524</v>
      </c>
      <c r="D505" s="108" t="s">
        <v>1010</v>
      </c>
      <c r="E505" s="180">
        <v>9968.5499999999993</v>
      </c>
    </row>
    <row r="506" spans="2:5">
      <c r="B506" s="108" t="s">
        <v>507</v>
      </c>
      <c r="C506" s="108" t="s">
        <v>498</v>
      </c>
      <c r="D506" s="108" t="s">
        <v>1011</v>
      </c>
      <c r="E506" s="180">
        <v>2556.8000000000002</v>
      </c>
    </row>
    <row r="507" spans="2:5">
      <c r="B507" s="108" t="s">
        <v>507</v>
      </c>
      <c r="C507" s="108" t="s">
        <v>530</v>
      </c>
      <c r="D507" s="108" t="s">
        <v>1012</v>
      </c>
      <c r="E507" s="180">
        <v>6917.6</v>
      </c>
    </row>
    <row r="508" spans="2:5">
      <c r="B508" s="108" t="s">
        <v>528</v>
      </c>
      <c r="C508" s="108" t="s">
        <v>501</v>
      </c>
      <c r="D508" s="108" t="s">
        <v>542</v>
      </c>
      <c r="E508" s="180">
        <v>8864.91</v>
      </c>
    </row>
    <row r="509" spans="2:5">
      <c r="B509" s="108" t="s">
        <v>510</v>
      </c>
      <c r="C509" s="108" t="s">
        <v>508</v>
      </c>
      <c r="D509" s="108" t="s">
        <v>1013</v>
      </c>
      <c r="E509" s="180">
        <v>183.51</v>
      </c>
    </row>
    <row r="510" spans="2:5">
      <c r="B510" s="108" t="s">
        <v>510</v>
      </c>
      <c r="C510" s="108" t="s">
        <v>569</v>
      </c>
      <c r="D510" s="108" t="s">
        <v>1014</v>
      </c>
      <c r="E510" s="180">
        <v>6647.63</v>
      </c>
    </row>
    <row r="511" spans="2:5">
      <c r="B511" s="108" t="s">
        <v>526</v>
      </c>
      <c r="C511" s="108" t="s">
        <v>524</v>
      </c>
      <c r="D511" s="108" t="s">
        <v>1015</v>
      </c>
      <c r="E511" s="180">
        <v>77.33</v>
      </c>
    </row>
    <row r="512" spans="2:5">
      <c r="B512" s="108" t="s">
        <v>526</v>
      </c>
      <c r="C512" s="108" t="s">
        <v>505</v>
      </c>
      <c r="D512" s="108" t="s">
        <v>1016</v>
      </c>
      <c r="E512" s="180">
        <v>3971.04</v>
      </c>
    </row>
    <row r="513" spans="2:5">
      <c r="B513" s="108" t="s">
        <v>526</v>
      </c>
      <c r="C513" s="108" t="s">
        <v>498</v>
      </c>
      <c r="D513" s="108" t="s">
        <v>1017</v>
      </c>
      <c r="E513" s="180">
        <v>9089.65</v>
      </c>
    </row>
    <row r="514" spans="2:5">
      <c r="B514" s="108" t="s">
        <v>404</v>
      </c>
      <c r="C514" s="108" t="s">
        <v>501</v>
      </c>
      <c r="D514" s="108" t="s">
        <v>1018</v>
      </c>
      <c r="E514" s="180">
        <v>7061.45</v>
      </c>
    </row>
    <row r="515" spans="2:5">
      <c r="B515" s="108" t="s">
        <v>497</v>
      </c>
      <c r="C515" s="108" t="s">
        <v>520</v>
      </c>
      <c r="D515" s="108" t="s">
        <v>1019</v>
      </c>
      <c r="E515" s="180">
        <v>252.61</v>
      </c>
    </row>
    <row r="516" spans="2:5">
      <c r="B516" s="108" t="s">
        <v>510</v>
      </c>
      <c r="C516" s="108" t="s">
        <v>515</v>
      </c>
      <c r="D516" s="108" t="s">
        <v>1020</v>
      </c>
      <c r="E516" s="180">
        <v>1750.77</v>
      </c>
    </row>
    <row r="517" spans="2:5">
      <c r="B517" s="108" t="s">
        <v>497</v>
      </c>
      <c r="C517" s="108" t="s">
        <v>530</v>
      </c>
      <c r="D517" s="108" t="s">
        <v>1021</v>
      </c>
      <c r="E517" s="180">
        <v>6542.46</v>
      </c>
    </row>
    <row r="518" spans="2:5">
      <c r="B518" s="108" t="s">
        <v>497</v>
      </c>
      <c r="C518" s="108" t="s">
        <v>562</v>
      </c>
      <c r="D518" s="108" t="s">
        <v>1022</v>
      </c>
      <c r="E518" s="180">
        <v>471.45</v>
      </c>
    </row>
    <row r="519" spans="2:5">
      <c r="B519" s="108" t="s">
        <v>510</v>
      </c>
      <c r="C519" s="108" t="s">
        <v>515</v>
      </c>
      <c r="D519" s="108" t="s">
        <v>1023</v>
      </c>
      <c r="E519" s="180">
        <v>6740.86</v>
      </c>
    </row>
    <row r="520" spans="2:5">
      <c r="B520" s="108" t="s">
        <v>528</v>
      </c>
      <c r="C520" s="108" t="s">
        <v>520</v>
      </c>
      <c r="D520" s="108" t="s">
        <v>1024</v>
      </c>
      <c r="E520" s="180">
        <v>9875.32</v>
      </c>
    </row>
    <row r="521" spans="2:5">
      <c r="B521" s="108" t="s">
        <v>526</v>
      </c>
      <c r="C521" s="108" t="s">
        <v>498</v>
      </c>
      <c r="D521" s="108" t="s">
        <v>1025</v>
      </c>
      <c r="E521" s="180">
        <v>8351.49</v>
      </c>
    </row>
    <row r="522" spans="2:5">
      <c r="B522" s="108" t="s">
        <v>528</v>
      </c>
      <c r="C522" s="108" t="s">
        <v>515</v>
      </c>
      <c r="D522" s="108" t="s">
        <v>1026</v>
      </c>
      <c r="E522" s="180">
        <v>2555.75</v>
      </c>
    </row>
    <row r="523" spans="2:5">
      <c r="B523" s="108" t="s">
        <v>404</v>
      </c>
      <c r="C523" s="108" t="s">
        <v>511</v>
      </c>
      <c r="D523" s="108" t="s">
        <v>1027</v>
      </c>
      <c r="E523" s="180">
        <v>5480.91</v>
      </c>
    </row>
    <row r="524" spans="2:5">
      <c r="B524" s="108" t="s">
        <v>504</v>
      </c>
      <c r="C524" s="108" t="s">
        <v>511</v>
      </c>
      <c r="D524" s="108" t="s">
        <v>1028</v>
      </c>
      <c r="E524" s="180">
        <v>9742.19</v>
      </c>
    </row>
    <row r="525" spans="2:5">
      <c r="B525" s="108" t="s">
        <v>404</v>
      </c>
      <c r="C525" s="108" t="s">
        <v>501</v>
      </c>
      <c r="D525" s="108" t="s">
        <v>1029</v>
      </c>
      <c r="E525" s="180">
        <v>1937.32</v>
      </c>
    </row>
    <row r="526" spans="2:5">
      <c r="B526" s="108" t="s">
        <v>500</v>
      </c>
      <c r="C526" s="108" t="s">
        <v>524</v>
      </c>
      <c r="D526" s="108" t="s">
        <v>1030</v>
      </c>
      <c r="E526" s="180">
        <v>1310.7</v>
      </c>
    </row>
    <row r="527" spans="2:5">
      <c r="B527" s="108" t="s">
        <v>507</v>
      </c>
      <c r="C527" s="108" t="s">
        <v>511</v>
      </c>
      <c r="D527" s="108" t="s">
        <v>1031</v>
      </c>
      <c r="E527" s="180">
        <v>415.43</v>
      </c>
    </row>
    <row r="528" spans="2:5">
      <c r="B528" s="108" t="s">
        <v>510</v>
      </c>
      <c r="C528" s="108" t="s">
        <v>569</v>
      </c>
      <c r="D528" s="108" t="s">
        <v>1032</v>
      </c>
      <c r="E528" s="180">
        <v>3372.28</v>
      </c>
    </row>
    <row r="529" spans="2:5">
      <c r="B529" s="108" t="s">
        <v>528</v>
      </c>
      <c r="C529" s="108" t="s">
        <v>501</v>
      </c>
      <c r="D529" s="108" t="s">
        <v>1033</v>
      </c>
      <c r="E529" s="180">
        <v>1320.96</v>
      </c>
    </row>
    <row r="530" spans="2:5">
      <c r="B530" s="108" t="s">
        <v>497</v>
      </c>
      <c r="C530" s="108" t="s">
        <v>511</v>
      </c>
      <c r="D530" s="108" t="s">
        <v>1034</v>
      </c>
      <c r="E530" s="180">
        <v>579.91999999999996</v>
      </c>
    </row>
    <row r="531" spans="2:5">
      <c r="B531" s="108" t="s">
        <v>510</v>
      </c>
      <c r="C531" s="108" t="s">
        <v>537</v>
      </c>
      <c r="D531" s="108" t="s">
        <v>1035</v>
      </c>
      <c r="E531" s="180">
        <v>9849.06</v>
      </c>
    </row>
    <row r="532" spans="2:5">
      <c r="B532" s="108" t="s">
        <v>504</v>
      </c>
      <c r="C532" s="108" t="s">
        <v>522</v>
      </c>
      <c r="D532" s="108" t="s">
        <v>1036</v>
      </c>
      <c r="E532" s="180">
        <v>4823.5600000000004</v>
      </c>
    </row>
    <row r="533" spans="2:5">
      <c r="B533" s="108" t="s">
        <v>404</v>
      </c>
      <c r="C533" s="108" t="s">
        <v>522</v>
      </c>
      <c r="D533" s="108" t="s">
        <v>1037</v>
      </c>
      <c r="E533" s="180">
        <v>6429.93</v>
      </c>
    </row>
    <row r="534" spans="2:5">
      <c r="B534" s="108" t="s">
        <v>404</v>
      </c>
      <c r="C534" s="108" t="s">
        <v>501</v>
      </c>
      <c r="D534" s="108" t="s">
        <v>1038</v>
      </c>
      <c r="E534" s="180">
        <v>253.39</v>
      </c>
    </row>
    <row r="535" spans="2:5">
      <c r="B535" s="108" t="s">
        <v>526</v>
      </c>
      <c r="C535" s="108" t="s">
        <v>498</v>
      </c>
      <c r="D535" s="108" t="s">
        <v>1039</v>
      </c>
      <c r="E535" s="180">
        <v>3121.54</v>
      </c>
    </row>
    <row r="536" spans="2:5">
      <c r="B536" s="108" t="s">
        <v>507</v>
      </c>
      <c r="C536" s="108" t="s">
        <v>522</v>
      </c>
      <c r="D536" s="108" t="s">
        <v>1040</v>
      </c>
      <c r="E536" s="180">
        <v>9965.74</v>
      </c>
    </row>
    <row r="537" spans="2:5">
      <c r="B537" s="108" t="s">
        <v>507</v>
      </c>
      <c r="C537" s="108" t="s">
        <v>505</v>
      </c>
      <c r="D537" s="108" t="s">
        <v>1041</v>
      </c>
      <c r="E537" s="180">
        <v>9884.56</v>
      </c>
    </row>
    <row r="538" spans="2:5">
      <c r="B538" s="108" t="s">
        <v>526</v>
      </c>
      <c r="C538" s="108" t="s">
        <v>569</v>
      </c>
      <c r="D538" s="108" t="s">
        <v>1042</v>
      </c>
      <c r="E538" s="180">
        <v>4414.72</v>
      </c>
    </row>
    <row r="539" spans="2:5">
      <c r="B539" s="108" t="s">
        <v>500</v>
      </c>
      <c r="C539" s="108" t="s">
        <v>562</v>
      </c>
      <c r="D539" s="108" t="s">
        <v>1043</v>
      </c>
      <c r="E539" s="180">
        <v>6822.9</v>
      </c>
    </row>
    <row r="540" spans="2:5">
      <c r="B540" s="108" t="s">
        <v>528</v>
      </c>
      <c r="C540" s="108" t="s">
        <v>530</v>
      </c>
      <c r="D540" s="108" t="s">
        <v>1044</v>
      </c>
      <c r="E540" s="180">
        <v>5809.29</v>
      </c>
    </row>
    <row r="541" spans="2:5">
      <c r="B541" s="108" t="s">
        <v>404</v>
      </c>
      <c r="C541" s="108" t="s">
        <v>562</v>
      </c>
      <c r="D541" s="108" t="s">
        <v>1045</v>
      </c>
      <c r="E541" s="180">
        <v>8490</v>
      </c>
    </row>
    <row r="542" spans="2:5">
      <c r="B542" s="108" t="s">
        <v>404</v>
      </c>
      <c r="C542" s="108" t="s">
        <v>569</v>
      </c>
      <c r="D542" s="108" t="s">
        <v>1046</v>
      </c>
      <c r="E542" s="180">
        <v>1819.28</v>
      </c>
    </row>
    <row r="543" spans="2:5">
      <c r="B543" s="108" t="s">
        <v>507</v>
      </c>
      <c r="C543" s="108" t="s">
        <v>535</v>
      </c>
      <c r="D543" s="108" t="s">
        <v>1047</v>
      </c>
      <c r="E543" s="180">
        <v>8224.01</v>
      </c>
    </row>
    <row r="544" spans="2:5">
      <c r="B544" s="108" t="s">
        <v>526</v>
      </c>
      <c r="C544" s="108" t="s">
        <v>515</v>
      </c>
      <c r="D544" s="108" t="s">
        <v>1048</v>
      </c>
      <c r="E544" s="180">
        <v>8525.25</v>
      </c>
    </row>
    <row r="545" spans="2:5">
      <c r="B545" s="108" t="s">
        <v>497</v>
      </c>
      <c r="C545" s="108" t="s">
        <v>498</v>
      </c>
      <c r="D545" s="108" t="s">
        <v>1049</v>
      </c>
      <c r="E545" s="180">
        <v>7070.22</v>
      </c>
    </row>
    <row r="546" spans="2:5">
      <c r="B546" s="108" t="s">
        <v>497</v>
      </c>
      <c r="C546" s="108" t="s">
        <v>522</v>
      </c>
      <c r="D546" s="108" t="s">
        <v>1050</v>
      </c>
      <c r="E546" s="180">
        <v>8967.77</v>
      </c>
    </row>
    <row r="547" spans="2:5">
      <c r="B547" s="108" t="s">
        <v>507</v>
      </c>
      <c r="C547" s="108" t="s">
        <v>562</v>
      </c>
      <c r="D547" s="108" t="s">
        <v>1051</v>
      </c>
      <c r="E547" s="180">
        <v>7974.17</v>
      </c>
    </row>
    <row r="548" spans="2:5">
      <c r="B548" s="108" t="s">
        <v>404</v>
      </c>
      <c r="C548" s="108" t="s">
        <v>508</v>
      </c>
      <c r="D548" s="108" t="s">
        <v>1052</v>
      </c>
      <c r="E548" s="180">
        <v>2308.4499999999998</v>
      </c>
    </row>
    <row r="549" spans="2:5">
      <c r="B549" s="108" t="s">
        <v>497</v>
      </c>
      <c r="C549" s="108" t="s">
        <v>520</v>
      </c>
      <c r="D549" s="108" t="s">
        <v>1053</v>
      </c>
      <c r="E549" s="180">
        <v>2027.79</v>
      </c>
    </row>
    <row r="550" spans="2:5">
      <c r="B550" s="108" t="s">
        <v>404</v>
      </c>
      <c r="C550" s="108" t="s">
        <v>508</v>
      </c>
      <c r="D550" s="108" t="s">
        <v>1054</v>
      </c>
      <c r="E550" s="180">
        <v>3406.2</v>
      </c>
    </row>
    <row r="551" spans="2:5">
      <c r="B551" s="108" t="s">
        <v>507</v>
      </c>
      <c r="C551" s="108" t="s">
        <v>505</v>
      </c>
      <c r="D551" s="108" t="s">
        <v>1055</v>
      </c>
      <c r="E551" s="180">
        <v>8005.05</v>
      </c>
    </row>
    <row r="552" spans="2:5">
      <c r="B552" s="108" t="s">
        <v>507</v>
      </c>
      <c r="C552" s="108" t="s">
        <v>501</v>
      </c>
      <c r="D552" s="108" t="s">
        <v>1056</v>
      </c>
      <c r="E552" s="180">
        <v>3285.29</v>
      </c>
    </row>
    <row r="553" spans="2:5">
      <c r="B553" s="108" t="s">
        <v>507</v>
      </c>
      <c r="C553" s="108" t="s">
        <v>537</v>
      </c>
      <c r="D553" s="108" t="s">
        <v>1057</v>
      </c>
      <c r="E553" s="180">
        <v>1192.3900000000001</v>
      </c>
    </row>
    <row r="554" spans="2:5">
      <c r="B554" s="108" t="s">
        <v>528</v>
      </c>
      <c r="C554" s="108" t="s">
        <v>562</v>
      </c>
      <c r="D554" s="108" t="s">
        <v>1058</v>
      </c>
      <c r="E554" s="180">
        <v>9565.4500000000007</v>
      </c>
    </row>
    <row r="555" spans="2:5">
      <c r="B555" s="108" t="s">
        <v>528</v>
      </c>
      <c r="C555" s="108" t="s">
        <v>562</v>
      </c>
      <c r="D555" s="108" t="s">
        <v>1059</v>
      </c>
      <c r="E555" s="180">
        <v>8340.66</v>
      </c>
    </row>
    <row r="556" spans="2:5">
      <c r="B556" s="108" t="s">
        <v>404</v>
      </c>
      <c r="C556" s="108" t="s">
        <v>505</v>
      </c>
      <c r="D556" s="108" t="s">
        <v>1060</v>
      </c>
      <c r="E556" s="180">
        <v>4976.42</v>
      </c>
    </row>
    <row r="557" spans="2:5">
      <c r="B557" s="108" t="s">
        <v>504</v>
      </c>
      <c r="C557" s="108" t="s">
        <v>524</v>
      </c>
      <c r="D557" s="108" t="s">
        <v>1061</v>
      </c>
      <c r="E557" s="180">
        <v>9777.9</v>
      </c>
    </row>
    <row r="558" spans="2:5">
      <c r="B558" s="108" t="s">
        <v>528</v>
      </c>
      <c r="C558" s="108" t="s">
        <v>522</v>
      </c>
      <c r="D558" s="108" t="s">
        <v>844</v>
      </c>
      <c r="E558" s="180">
        <v>1681.98</v>
      </c>
    </row>
    <row r="559" spans="2:5">
      <c r="B559" s="108" t="s">
        <v>507</v>
      </c>
      <c r="C559" s="108" t="s">
        <v>508</v>
      </c>
      <c r="D559" s="108" t="s">
        <v>1062</v>
      </c>
      <c r="E559" s="180">
        <v>9445</v>
      </c>
    </row>
    <row r="560" spans="2:5">
      <c r="B560" s="108" t="s">
        <v>404</v>
      </c>
      <c r="C560" s="108" t="s">
        <v>524</v>
      </c>
      <c r="D560" s="108" t="s">
        <v>1063</v>
      </c>
      <c r="E560" s="180">
        <v>4993.1400000000003</v>
      </c>
    </row>
    <row r="561" spans="2:5">
      <c r="B561" s="108" t="s">
        <v>528</v>
      </c>
      <c r="C561" s="108" t="s">
        <v>535</v>
      </c>
      <c r="D561" s="108" t="s">
        <v>1064</v>
      </c>
      <c r="E561" s="180">
        <v>611.04</v>
      </c>
    </row>
    <row r="562" spans="2:5">
      <c r="B562" s="108" t="s">
        <v>526</v>
      </c>
      <c r="C562" s="108" t="s">
        <v>505</v>
      </c>
      <c r="D562" s="108" t="s">
        <v>1065</v>
      </c>
      <c r="E562" s="180">
        <v>9923.93</v>
      </c>
    </row>
    <row r="563" spans="2:5">
      <c r="B563" s="108" t="s">
        <v>497</v>
      </c>
      <c r="C563" s="108" t="s">
        <v>520</v>
      </c>
      <c r="D563" s="108" t="s">
        <v>1066</v>
      </c>
      <c r="E563" s="180">
        <v>3907.13</v>
      </c>
    </row>
    <row r="564" spans="2:5">
      <c r="B564" s="108" t="s">
        <v>404</v>
      </c>
      <c r="C564" s="108" t="s">
        <v>537</v>
      </c>
      <c r="D564" s="108" t="s">
        <v>1067</v>
      </c>
      <c r="E564" s="180">
        <v>9399.42</v>
      </c>
    </row>
    <row r="565" spans="2:5">
      <c r="B565" s="108" t="s">
        <v>510</v>
      </c>
      <c r="C565" s="108" t="s">
        <v>505</v>
      </c>
      <c r="D565" s="108" t="s">
        <v>1068</v>
      </c>
      <c r="E565" s="180">
        <v>4150.49</v>
      </c>
    </row>
    <row r="566" spans="2:5">
      <c r="B566" s="108" t="s">
        <v>504</v>
      </c>
      <c r="C566" s="108" t="s">
        <v>569</v>
      </c>
      <c r="D566" s="108" t="s">
        <v>1069</v>
      </c>
      <c r="E566" s="180">
        <v>7772.1</v>
      </c>
    </row>
    <row r="567" spans="2:5">
      <c r="B567" s="108" t="s">
        <v>404</v>
      </c>
      <c r="C567" s="108" t="s">
        <v>511</v>
      </c>
      <c r="D567" s="108" t="s">
        <v>1070</v>
      </c>
      <c r="E567" s="180">
        <v>8281.32</v>
      </c>
    </row>
    <row r="568" spans="2:5">
      <c r="B568" s="108" t="s">
        <v>510</v>
      </c>
      <c r="C568" s="108" t="s">
        <v>524</v>
      </c>
      <c r="D568" s="108" t="s">
        <v>1071</v>
      </c>
      <c r="E568" s="180">
        <v>9389.23</v>
      </c>
    </row>
    <row r="569" spans="2:5">
      <c r="B569" s="108" t="s">
        <v>500</v>
      </c>
      <c r="C569" s="108" t="s">
        <v>530</v>
      </c>
      <c r="D569" s="108" t="s">
        <v>1072</v>
      </c>
      <c r="E569" s="180">
        <v>3281.8</v>
      </c>
    </row>
    <row r="570" spans="2:5">
      <c r="B570" s="108" t="s">
        <v>497</v>
      </c>
      <c r="C570" s="108" t="s">
        <v>530</v>
      </c>
      <c r="D570" s="108" t="s">
        <v>1073</v>
      </c>
      <c r="E570" s="180">
        <v>9788.5</v>
      </c>
    </row>
    <row r="571" spans="2:5">
      <c r="B571" s="108" t="s">
        <v>404</v>
      </c>
      <c r="C571" s="108" t="s">
        <v>505</v>
      </c>
      <c r="D571" s="108" t="s">
        <v>1074</v>
      </c>
      <c r="E571" s="180">
        <v>8514.27</v>
      </c>
    </row>
    <row r="572" spans="2:5">
      <c r="B572" s="108" t="s">
        <v>528</v>
      </c>
      <c r="C572" s="108" t="s">
        <v>522</v>
      </c>
      <c r="D572" s="108" t="s">
        <v>1075</v>
      </c>
      <c r="E572" s="180">
        <v>3089.41</v>
      </c>
    </row>
    <row r="573" spans="2:5">
      <c r="B573" s="108" t="s">
        <v>510</v>
      </c>
      <c r="C573" s="108" t="s">
        <v>569</v>
      </c>
      <c r="D573" s="108" t="s">
        <v>1076</v>
      </c>
      <c r="E573" s="180">
        <v>1508.83</v>
      </c>
    </row>
    <row r="574" spans="2:5">
      <c r="B574" s="108" t="s">
        <v>510</v>
      </c>
      <c r="C574" s="108" t="s">
        <v>524</v>
      </c>
      <c r="D574" s="108" t="s">
        <v>1077</v>
      </c>
      <c r="E574" s="180">
        <v>2231.3000000000002</v>
      </c>
    </row>
    <row r="575" spans="2:5">
      <c r="B575" s="108" t="s">
        <v>404</v>
      </c>
      <c r="C575" s="108" t="s">
        <v>522</v>
      </c>
      <c r="D575" s="108" t="s">
        <v>1078</v>
      </c>
      <c r="E575" s="180">
        <v>8240.76</v>
      </c>
    </row>
    <row r="576" spans="2:5">
      <c r="B576" s="108" t="s">
        <v>404</v>
      </c>
      <c r="C576" s="108" t="s">
        <v>524</v>
      </c>
      <c r="D576" s="108" t="s">
        <v>1079</v>
      </c>
      <c r="E576" s="180">
        <v>8251.67</v>
      </c>
    </row>
    <row r="577" spans="2:5">
      <c r="B577" s="108" t="s">
        <v>510</v>
      </c>
      <c r="C577" s="108" t="s">
        <v>520</v>
      </c>
      <c r="D577" s="108" t="s">
        <v>1080</v>
      </c>
      <c r="E577" s="180">
        <v>6509.94</v>
      </c>
    </row>
    <row r="578" spans="2:5">
      <c r="B578" s="108" t="s">
        <v>500</v>
      </c>
      <c r="C578" s="108" t="s">
        <v>505</v>
      </c>
      <c r="D578" s="108" t="s">
        <v>1081</v>
      </c>
      <c r="E578" s="180">
        <v>6334.82</v>
      </c>
    </row>
    <row r="579" spans="2:5">
      <c r="B579" s="108" t="s">
        <v>500</v>
      </c>
      <c r="C579" s="108" t="s">
        <v>524</v>
      </c>
      <c r="D579" s="108" t="s">
        <v>1082</v>
      </c>
      <c r="E579" s="180">
        <v>1698.6</v>
      </c>
    </row>
    <row r="580" spans="2:5">
      <c r="B580" s="108" t="s">
        <v>497</v>
      </c>
      <c r="C580" s="108" t="s">
        <v>569</v>
      </c>
      <c r="D580" s="108" t="s">
        <v>937</v>
      </c>
      <c r="E580" s="180">
        <v>2876.02</v>
      </c>
    </row>
    <row r="581" spans="2:5">
      <c r="B581" s="108" t="s">
        <v>507</v>
      </c>
      <c r="C581" s="108" t="s">
        <v>530</v>
      </c>
      <c r="D581" s="108" t="s">
        <v>1083</v>
      </c>
      <c r="E581" s="180">
        <v>3604.06</v>
      </c>
    </row>
    <row r="582" spans="2:5">
      <c r="B582" s="108" t="s">
        <v>507</v>
      </c>
      <c r="C582" s="108" t="s">
        <v>569</v>
      </c>
      <c r="D582" s="108" t="s">
        <v>698</v>
      </c>
      <c r="E582" s="180">
        <v>7060.13</v>
      </c>
    </row>
    <row r="583" spans="2:5">
      <c r="B583" s="108" t="s">
        <v>497</v>
      </c>
      <c r="C583" s="108" t="s">
        <v>505</v>
      </c>
      <c r="D583" s="108" t="s">
        <v>1084</v>
      </c>
      <c r="E583" s="180">
        <v>3393.96</v>
      </c>
    </row>
    <row r="584" spans="2:5">
      <c r="B584" s="108" t="s">
        <v>526</v>
      </c>
      <c r="C584" s="108" t="s">
        <v>508</v>
      </c>
      <c r="D584" s="108" t="s">
        <v>1085</v>
      </c>
      <c r="E584" s="180">
        <v>7502.2</v>
      </c>
    </row>
    <row r="585" spans="2:5">
      <c r="B585" s="108" t="s">
        <v>528</v>
      </c>
      <c r="C585" s="108" t="s">
        <v>511</v>
      </c>
      <c r="D585" s="108" t="s">
        <v>1086</v>
      </c>
      <c r="E585" s="180">
        <v>9528.73</v>
      </c>
    </row>
    <row r="586" spans="2:5">
      <c r="B586" s="108" t="s">
        <v>404</v>
      </c>
      <c r="C586" s="108" t="s">
        <v>498</v>
      </c>
      <c r="D586" s="108" t="s">
        <v>1087</v>
      </c>
      <c r="E586" s="180">
        <v>720.23</v>
      </c>
    </row>
    <row r="587" spans="2:5">
      <c r="B587" s="108" t="s">
        <v>504</v>
      </c>
      <c r="C587" s="108" t="s">
        <v>524</v>
      </c>
      <c r="D587" s="108" t="s">
        <v>1088</v>
      </c>
      <c r="E587" s="180">
        <v>8073.67</v>
      </c>
    </row>
    <row r="588" spans="2:5">
      <c r="B588" s="108" t="s">
        <v>528</v>
      </c>
      <c r="C588" s="108" t="s">
        <v>501</v>
      </c>
      <c r="D588" s="108" t="s">
        <v>1089</v>
      </c>
      <c r="E588" s="180">
        <v>1412.42</v>
      </c>
    </row>
    <row r="589" spans="2:5">
      <c r="B589" s="108" t="s">
        <v>500</v>
      </c>
      <c r="C589" s="108" t="s">
        <v>520</v>
      </c>
      <c r="D589" s="108" t="s">
        <v>1090</v>
      </c>
      <c r="E589" s="180">
        <v>4809.09</v>
      </c>
    </row>
    <row r="590" spans="2:5">
      <c r="B590" s="108" t="s">
        <v>497</v>
      </c>
      <c r="C590" s="108" t="s">
        <v>522</v>
      </c>
      <c r="D590" s="108" t="s">
        <v>1091</v>
      </c>
      <c r="E590" s="180">
        <v>4342.0600000000004</v>
      </c>
    </row>
    <row r="591" spans="2:5">
      <c r="B591" s="108" t="s">
        <v>526</v>
      </c>
      <c r="C591" s="108" t="s">
        <v>498</v>
      </c>
      <c r="D591" s="108" t="s">
        <v>1092</v>
      </c>
      <c r="E591" s="180">
        <v>7544.27</v>
      </c>
    </row>
    <row r="592" spans="2:5">
      <c r="B592" s="108" t="s">
        <v>404</v>
      </c>
      <c r="C592" s="108" t="s">
        <v>562</v>
      </c>
      <c r="D592" s="108" t="s">
        <v>1093</v>
      </c>
      <c r="E592" s="180">
        <v>8679.2000000000007</v>
      </c>
    </row>
    <row r="593" spans="2:5">
      <c r="B593" s="108" t="s">
        <v>500</v>
      </c>
      <c r="C593" s="108" t="s">
        <v>515</v>
      </c>
      <c r="D593" s="108" t="s">
        <v>1094</v>
      </c>
      <c r="E593" s="180">
        <v>6157.8</v>
      </c>
    </row>
    <row r="594" spans="2:5">
      <c r="B594" s="108" t="s">
        <v>528</v>
      </c>
      <c r="C594" s="108" t="s">
        <v>569</v>
      </c>
      <c r="D594" s="108" t="s">
        <v>1095</v>
      </c>
      <c r="E594" s="180">
        <v>6167.39</v>
      </c>
    </row>
    <row r="595" spans="2:5">
      <c r="B595" s="108" t="s">
        <v>497</v>
      </c>
      <c r="C595" s="108" t="s">
        <v>569</v>
      </c>
      <c r="D595" s="108" t="s">
        <v>1096</v>
      </c>
      <c r="E595" s="180">
        <v>6314.75</v>
      </c>
    </row>
    <row r="596" spans="2:5">
      <c r="B596" s="108" t="s">
        <v>507</v>
      </c>
      <c r="C596" s="108" t="s">
        <v>530</v>
      </c>
      <c r="D596" s="108" t="s">
        <v>1097</v>
      </c>
      <c r="E596" s="180">
        <v>2640.28</v>
      </c>
    </row>
    <row r="597" spans="2:5">
      <c r="B597" s="108" t="s">
        <v>507</v>
      </c>
      <c r="C597" s="108" t="s">
        <v>520</v>
      </c>
      <c r="D597" s="108" t="s">
        <v>1098</v>
      </c>
      <c r="E597" s="180">
        <v>7541.04</v>
      </c>
    </row>
    <row r="598" spans="2:5">
      <c r="B598" s="108" t="s">
        <v>510</v>
      </c>
      <c r="C598" s="108" t="s">
        <v>520</v>
      </c>
      <c r="D598" s="108" t="s">
        <v>1099</v>
      </c>
      <c r="E598" s="180">
        <v>1700.86</v>
      </c>
    </row>
    <row r="599" spans="2:5">
      <c r="B599" s="108" t="s">
        <v>507</v>
      </c>
      <c r="C599" s="108" t="s">
        <v>511</v>
      </c>
      <c r="D599" s="108" t="s">
        <v>1100</v>
      </c>
      <c r="E599" s="180">
        <v>5002.25</v>
      </c>
    </row>
    <row r="600" spans="2:5">
      <c r="B600" s="108" t="s">
        <v>510</v>
      </c>
      <c r="C600" s="108" t="s">
        <v>515</v>
      </c>
      <c r="D600" s="108" t="s">
        <v>1101</v>
      </c>
      <c r="E600" s="180">
        <v>8275.06</v>
      </c>
    </row>
    <row r="601" spans="2:5">
      <c r="B601" s="108" t="s">
        <v>500</v>
      </c>
      <c r="C601" s="108" t="s">
        <v>535</v>
      </c>
      <c r="D601" s="108" t="s">
        <v>1102</v>
      </c>
      <c r="E601" s="180">
        <v>6931.54</v>
      </c>
    </row>
    <row r="602" spans="2:5">
      <c r="B602" s="108" t="s">
        <v>526</v>
      </c>
      <c r="C602" s="108" t="s">
        <v>524</v>
      </c>
      <c r="D602" s="108" t="s">
        <v>1103</v>
      </c>
      <c r="E602" s="180">
        <v>134.13</v>
      </c>
    </row>
    <row r="603" spans="2:5">
      <c r="B603" s="108" t="s">
        <v>500</v>
      </c>
      <c r="C603" s="108" t="s">
        <v>501</v>
      </c>
      <c r="D603" s="108" t="s">
        <v>1104</v>
      </c>
      <c r="E603" s="180">
        <v>4589.1400000000003</v>
      </c>
    </row>
    <row r="604" spans="2:5">
      <c r="B604" s="108" t="s">
        <v>500</v>
      </c>
      <c r="C604" s="108" t="s">
        <v>508</v>
      </c>
      <c r="D604" s="108" t="s">
        <v>1105</v>
      </c>
      <c r="E604" s="180">
        <v>8641.18</v>
      </c>
    </row>
    <row r="605" spans="2:5">
      <c r="B605" s="108" t="s">
        <v>404</v>
      </c>
      <c r="C605" s="108" t="s">
        <v>501</v>
      </c>
      <c r="D605" s="108" t="s">
        <v>1106</v>
      </c>
      <c r="E605" s="180">
        <v>4287.32</v>
      </c>
    </row>
    <row r="606" spans="2:5">
      <c r="B606" s="108" t="s">
        <v>510</v>
      </c>
      <c r="C606" s="108" t="s">
        <v>511</v>
      </c>
      <c r="D606" s="108" t="s">
        <v>1107</v>
      </c>
      <c r="E606" s="180">
        <v>2508.6799999999998</v>
      </c>
    </row>
    <row r="607" spans="2:5">
      <c r="B607" s="108" t="s">
        <v>404</v>
      </c>
      <c r="C607" s="108" t="s">
        <v>530</v>
      </c>
      <c r="D607" s="108" t="s">
        <v>1108</v>
      </c>
      <c r="E607" s="180">
        <v>2469.2399999999998</v>
      </c>
    </row>
    <row r="608" spans="2:5">
      <c r="B608" s="108" t="s">
        <v>500</v>
      </c>
      <c r="C608" s="108" t="s">
        <v>508</v>
      </c>
      <c r="D608" s="108" t="s">
        <v>1109</v>
      </c>
      <c r="E608" s="180">
        <v>5161.46</v>
      </c>
    </row>
    <row r="609" spans="2:5">
      <c r="B609" s="108" t="s">
        <v>500</v>
      </c>
      <c r="C609" s="108" t="s">
        <v>501</v>
      </c>
      <c r="D609" s="108" t="s">
        <v>1110</v>
      </c>
      <c r="E609" s="180">
        <v>6437.43</v>
      </c>
    </row>
    <row r="610" spans="2:5">
      <c r="B610" s="108" t="s">
        <v>497</v>
      </c>
      <c r="C610" s="108" t="s">
        <v>498</v>
      </c>
      <c r="D610" s="108" t="s">
        <v>1111</v>
      </c>
      <c r="E610" s="180">
        <v>4590.99</v>
      </c>
    </row>
    <row r="611" spans="2:5">
      <c r="B611" s="108" t="s">
        <v>504</v>
      </c>
      <c r="C611" s="108" t="s">
        <v>535</v>
      </c>
      <c r="D611" s="108" t="s">
        <v>1112</v>
      </c>
      <c r="E611" s="180">
        <v>9550.81</v>
      </c>
    </row>
    <row r="612" spans="2:5">
      <c r="B612" s="108" t="s">
        <v>507</v>
      </c>
      <c r="C612" s="108" t="s">
        <v>501</v>
      </c>
      <c r="D612" s="108" t="s">
        <v>1113</v>
      </c>
      <c r="E612" s="180">
        <v>7399.78</v>
      </c>
    </row>
    <row r="613" spans="2:5">
      <c r="B613" s="108" t="s">
        <v>404</v>
      </c>
      <c r="C613" s="108" t="s">
        <v>569</v>
      </c>
      <c r="D613" s="108" t="s">
        <v>1114</v>
      </c>
      <c r="E613" s="180">
        <v>568.42999999999995</v>
      </c>
    </row>
    <row r="614" spans="2:5">
      <c r="B614" s="108" t="s">
        <v>404</v>
      </c>
      <c r="C614" s="108" t="s">
        <v>537</v>
      </c>
      <c r="D614" s="108" t="s">
        <v>1115</v>
      </c>
      <c r="E614" s="180">
        <v>5727.08</v>
      </c>
    </row>
    <row r="615" spans="2:5">
      <c r="B615" s="108" t="s">
        <v>404</v>
      </c>
      <c r="C615" s="108" t="s">
        <v>505</v>
      </c>
      <c r="D615" s="108" t="s">
        <v>1116</v>
      </c>
      <c r="E615" s="180">
        <v>5433.48</v>
      </c>
    </row>
    <row r="616" spans="2:5">
      <c r="B616" s="108" t="s">
        <v>507</v>
      </c>
      <c r="C616" s="108" t="s">
        <v>562</v>
      </c>
      <c r="D616" s="108" t="s">
        <v>1117</v>
      </c>
      <c r="E616" s="180">
        <v>8917.98</v>
      </c>
    </row>
    <row r="617" spans="2:5">
      <c r="B617" s="108" t="s">
        <v>510</v>
      </c>
      <c r="C617" s="108" t="s">
        <v>524</v>
      </c>
      <c r="D617" s="108" t="s">
        <v>1118</v>
      </c>
      <c r="E617" s="180">
        <v>3046.38</v>
      </c>
    </row>
    <row r="618" spans="2:5">
      <c r="B618" s="108" t="s">
        <v>510</v>
      </c>
      <c r="C618" s="108" t="s">
        <v>562</v>
      </c>
      <c r="D618" s="108" t="s">
        <v>1119</v>
      </c>
      <c r="E618" s="180">
        <v>4984.3100000000004</v>
      </c>
    </row>
    <row r="619" spans="2:5">
      <c r="B619" s="108" t="s">
        <v>507</v>
      </c>
      <c r="C619" s="108" t="s">
        <v>522</v>
      </c>
      <c r="D619" s="108" t="s">
        <v>1120</v>
      </c>
      <c r="E619" s="180">
        <v>5544.26</v>
      </c>
    </row>
    <row r="620" spans="2:5">
      <c r="B620" s="108" t="s">
        <v>497</v>
      </c>
      <c r="C620" s="108" t="s">
        <v>535</v>
      </c>
      <c r="D620" s="108" t="s">
        <v>1121</v>
      </c>
      <c r="E620" s="180">
        <v>8136.93</v>
      </c>
    </row>
    <row r="621" spans="2:5">
      <c r="B621" s="108" t="s">
        <v>510</v>
      </c>
      <c r="C621" s="108" t="s">
        <v>508</v>
      </c>
      <c r="D621" s="108" t="s">
        <v>1122</v>
      </c>
      <c r="E621" s="180">
        <v>48.37</v>
      </c>
    </row>
    <row r="622" spans="2:5">
      <c r="B622" s="108" t="s">
        <v>404</v>
      </c>
      <c r="C622" s="108" t="s">
        <v>520</v>
      </c>
      <c r="D622" s="108" t="s">
        <v>1123</v>
      </c>
      <c r="E622" s="180">
        <v>6935.64</v>
      </c>
    </row>
    <row r="623" spans="2:5">
      <c r="B623" s="108" t="s">
        <v>526</v>
      </c>
      <c r="C623" s="108" t="s">
        <v>562</v>
      </c>
      <c r="D623" s="108" t="s">
        <v>1124</v>
      </c>
      <c r="E623" s="180">
        <v>2239.44</v>
      </c>
    </row>
    <row r="624" spans="2:5">
      <c r="B624" s="108" t="s">
        <v>528</v>
      </c>
      <c r="C624" s="108" t="s">
        <v>569</v>
      </c>
      <c r="D624" s="108" t="s">
        <v>1125</v>
      </c>
      <c r="E624" s="180">
        <v>9170.64</v>
      </c>
    </row>
    <row r="625" spans="2:5">
      <c r="B625" s="108" t="s">
        <v>526</v>
      </c>
      <c r="C625" s="108" t="s">
        <v>530</v>
      </c>
      <c r="D625" s="108" t="s">
        <v>1126</v>
      </c>
      <c r="E625" s="180">
        <v>4841.03</v>
      </c>
    </row>
    <row r="626" spans="2:5">
      <c r="B626" s="108" t="s">
        <v>404</v>
      </c>
      <c r="C626" s="108" t="s">
        <v>498</v>
      </c>
      <c r="D626" s="108" t="s">
        <v>1127</v>
      </c>
      <c r="E626" s="180">
        <v>5769.44</v>
      </c>
    </row>
    <row r="627" spans="2:5">
      <c r="B627" s="108" t="s">
        <v>507</v>
      </c>
      <c r="C627" s="108" t="s">
        <v>535</v>
      </c>
      <c r="D627" s="108" t="s">
        <v>1128</v>
      </c>
      <c r="E627" s="180">
        <v>7529.39</v>
      </c>
    </row>
    <row r="628" spans="2:5">
      <c r="B628" s="108" t="s">
        <v>500</v>
      </c>
      <c r="C628" s="108" t="s">
        <v>562</v>
      </c>
      <c r="D628" s="108" t="s">
        <v>1129</v>
      </c>
      <c r="E628" s="180">
        <v>3246.44</v>
      </c>
    </row>
    <row r="629" spans="2:5">
      <c r="B629" s="108" t="s">
        <v>404</v>
      </c>
      <c r="C629" s="108" t="s">
        <v>498</v>
      </c>
      <c r="D629" s="108" t="s">
        <v>1130</v>
      </c>
      <c r="E629" s="180">
        <v>4544.78</v>
      </c>
    </row>
    <row r="630" spans="2:5">
      <c r="B630" s="108" t="s">
        <v>404</v>
      </c>
      <c r="C630" s="108" t="s">
        <v>508</v>
      </c>
      <c r="D630" s="108" t="s">
        <v>1131</v>
      </c>
      <c r="E630" s="180">
        <v>3071.76</v>
      </c>
    </row>
    <row r="631" spans="2:5">
      <c r="B631" s="108" t="s">
        <v>510</v>
      </c>
      <c r="C631" s="108" t="s">
        <v>511</v>
      </c>
      <c r="D631" s="108" t="s">
        <v>1132</v>
      </c>
      <c r="E631" s="180">
        <v>3757.25</v>
      </c>
    </row>
    <row r="632" spans="2:5">
      <c r="B632" s="108" t="s">
        <v>404</v>
      </c>
      <c r="C632" s="108" t="s">
        <v>537</v>
      </c>
      <c r="D632" s="108" t="s">
        <v>1133</v>
      </c>
      <c r="E632" s="180">
        <v>8905.1200000000008</v>
      </c>
    </row>
    <row r="633" spans="2:5">
      <c r="B633" s="108" t="s">
        <v>510</v>
      </c>
      <c r="C633" s="108" t="s">
        <v>522</v>
      </c>
      <c r="D633" s="108" t="s">
        <v>1134</v>
      </c>
      <c r="E633" s="180">
        <v>690.12</v>
      </c>
    </row>
    <row r="634" spans="2:5">
      <c r="B634" s="108" t="s">
        <v>528</v>
      </c>
      <c r="C634" s="108" t="s">
        <v>511</v>
      </c>
      <c r="D634" s="108" t="s">
        <v>1135</v>
      </c>
      <c r="E634" s="180">
        <v>5312.05</v>
      </c>
    </row>
    <row r="635" spans="2:5">
      <c r="B635" s="108" t="s">
        <v>500</v>
      </c>
      <c r="C635" s="108" t="s">
        <v>520</v>
      </c>
      <c r="D635" s="108" t="s">
        <v>1136</v>
      </c>
      <c r="E635" s="180">
        <v>1377.05</v>
      </c>
    </row>
    <row r="636" spans="2:5">
      <c r="B636" s="108" t="s">
        <v>507</v>
      </c>
      <c r="C636" s="108" t="s">
        <v>535</v>
      </c>
      <c r="D636" s="108" t="s">
        <v>1137</v>
      </c>
      <c r="E636" s="180">
        <v>3466.97</v>
      </c>
    </row>
    <row r="637" spans="2:5">
      <c r="B637" s="108" t="s">
        <v>500</v>
      </c>
      <c r="C637" s="108" t="s">
        <v>508</v>
      </c>
      <c r="D637" s="108" t="s">
        <v>702</v>
      </c>
      <c r="E637" s="180">
        <v>8605.83</v>
      </c>
    </row>
    <row r="638" spans="2:5">
      <c r="B638" s="108" t="s">
        <v>500</v>
      </c>
      <c r="C638" s="108" t="s">
        <v>535</v>
      </c>
      <c r="D638" s="108" t="s">
        <v>1138</v>
      </c>
      <c r="E638" s="180">
        <v>3972.53</v>
      </c>
    </row>
    <row r="639" spans="2:5">
      <c r="B639" s="108" t="s">
        <v>528</v>
      </c>
      <c r="C639" s="108" t="s">
        <v>511</v>
      </c>
      <c r="D639" s="108" t="s">
        <v>1139</v>
      </c>
      <c r="E639" s="180">
        <v>9376.4500000000007</v>
      </c>
    </row>
    <row r="640" spans="2:5">
      <c r="B640" s="108" t="s">
        <v>404</v>
      </c>
      <c r="C640" s="108" t="s">
        <v>498</v>
      </c>
      <c r="D640" s="108" t="s">
        <v>1140</v>
      </c>
      <c r="E640" s="180">
        <v>4731.2700000000004</v>
      </c>
    </row>
    <row r="641" spans="2:5">
      <c r="B641" s="108" t="s">
        <v>528</v>
      </c>
      <c r="C641" s="108" t="s">
        <v>520</v>
      </c>
      <c r="D641" s="108" t="s">
        <v>1141</v>
      </c>
      <c r="E641" s="180">
        <v>3567.91</v>
      </c>
    </row>
    <row r="642" spans="2:5">
      <c r="B642" s="108" t="s">
        <v>510</v>
      </c>
      <c r="C642" s="108" t="s">
        <v>569</v>
      </c>
      <c r="D642" s="108" t="s">
        <v>1142</v>
      </c>
      <c r="E642" s="180">
        <v>1417.86</v>
      </c>
    </row>
    <row r="643" spans="2:5">
      <c r="B643" s="108" t="s">
        <v>528</v>
      </c>
      <c r="C643" s="108" t="s">
        <v>522</v>
      </c>
      <c r="D643" s="108" t="s">
        <v>1143</v>
      </c>
      <c r="E643" s="180">
        <v>1727.85</v>
      </c>
    </row>
    <row r="644" spans="2:5">
      <c r="B644" s="108" t="s">
        <v>500</v>
      </c>
      <c r="C644" s="108" t="s">
        <v>498</v>
      </c>
      <c r="D644" s="108" t="s">
        <v>1144</v>
      </c>
      <c r="E644" s="180">
        <v>7262.12</v>
      </c>
    </row>
    <row r="645" spans="2:5">
      <c r="B645" s="108" t="s">
        <v>497</v>
      </c>
      <c r="C645" s="108" t="s">
        <v>530</v>
      </c>
      <c r="D645" s="108" t="s">
        <v>1145</v>
      </c>
      <c r="E645" s="180">
        <v>1837.71</v>
      </c>
    </row>
    <row r="646" spans="2:5">
      <c r="B646" s="108" t="s">
        <v>504</v>
      </c>
      <c r="C646" s="108" t="s">
        <v>498</v>
      </c>
      <c r="D646" s="108" t="s">
        <v>1146</v>
      </c>
      <c r="E646" s="180">
        <v>4466.6899999999996</v>
      </c>
    </row>
    <row r="647" spans="2:5">
      <c r="B647" s="108" t="s">
        <v>404</v>
      </c>
      <c r="C647" s="108" t="s">
        <v>501</v>
      </c>
      <c r="D647" s="108" t="s">
        <v>1147</v>
      </c>
      <c r="E647" s="180">
        <v>7372.18</v>
      </c>
    </row>
    <row r="648" spans="2:5">
      <c r="B648" s="108" t="s">
        <v>504</v>
      </c>
      <c r="C648" s="108" t="s">
        <v>524</v>
      </c>
      <c r="D648" s="108" t="s">
        <v>1148</v>
      </c>
      <c r="E648" s="180">
        <v>7765.76</v>
      </c>
    </row>
    <row r="649" spans="2:5">
      <c r="B649" s="108" t="s">
        <v>510</v>
      </c>
      <c r="C649" s="108" t="s">
        <v>501</v>
      </c>
      <c r="D649" s="108" t="s">
        <v>1149</v>
      </c>
      <c r="E649" s="180">
        <v>494.84</v>
      </c>
    </row>
    <row r="650" spans="2:5">
      <c r="B650" s="108" t="s">
        <v>404</v>
      </c>
      <c r="C650" s="108" t="s">
        <v>522</v>
      </c>
      <c r="D650" s="108" t="s">
        <v>1150</v>
      </c>
      <c r="E650" s="180">
        <v>950.86</v>
      </c>
    </row>
    <row r="651" spans="2:5">
      <c r="B651" s="108" t="s">
        <v>528</v>
      </c>
      <c r="C651" s="108" t="s">
        <v>537</v>
      </c>
      <c r="D651" s="108" t="s">
        <v>1151</v>
      </c>
      <c r="E651" s="180">
        <v>2022.09</v>
      </c>
    </row>
    <row r="652" spans="2:5">
      <c r="B652" s="108" t="s">
        <v>497</v>
      </c>
      <c r="C652" s="108" t="s">
        <v>501</v>
      </c>
      <c r="D652" s="108" t="s">
        <v>1152</v>
      </c>
      <c r="E652" s="180">
        <v>5809.9</v>
      </c>
    </row>
    <row r="653" spans="2:5">
      <c r="B653" s="108" t="s">
        <v>500</v>
      </c>
      <c r="C653" s="108" t="s">
        <v>508</v>
      </c>
      <c r="D653" s="108" t="s">
        <v>1153</v>
      </c>
      <c r="E653" s="180">
        <v>6603.66</v>
      </c>
    </row>
    <row r="654" spans="2:5">
      <c r="B654" s="108" t="s">
        <v>504</v>
      </c>
      <c r="C654" s="108" t="s">
        <v>530</v>
      </c>
      <c r="D654" s="108" t="s">
        <v>1154</v>
      </c>
      <c r="E654" s="180">
        <v>8822.16</v>
      </c>
    </row>
    <row r="655" spans="2:5">
      <c r="B655" s="108" t="s">
        <v>526</v>
      </c>
      <c r="C655" s="108" t="s">
        <v>498</v>
      </c>
      <c r="D655" s="108" t="s">
        <v>1155</v>
      </c>
      <c r="E655" s="180">
        <v>8390.69</v>
      </c>
    </row>
    <row r="656" spans="2:5">
      <c r="B656" s="108" t="s">
        <v>528</v>
      </c>
      <c r="C656" s="108" t="s">
        <v>501</v>
      </c>
      <c r="D656" s="108" t="s">
        <v>1156</v>
      </c>
      <c r="E656" s="180">
        <v>2227.87</v>
      </c>
    </row>
    <row r="657" spans="2:5">
      <c r="B657" s="108" t="s">
        <v>510</v>
      </c>
      <c r="C657" s="108" t="s">
        <v>505</v>
      </c>
      <c r="D657" s="108" t="s">
        <v>788</v>
      </c>
      <c r="E657" s="180">
        <v>6091.14</v>
      </c>
    </row>
    <row r="658" spans="2:5">
      <c r="B658" s="108" t="s">
        <v>404</v>
      </c>
      <c r="C658" s="108" t="s">
        <v>537</v>
      </c>
      <c r="D658" s="108" t="s">
        <v>1157</v>
      </c>
      <c r="E658" s="180">
        <v>2698.24</v>
      </c>
    </row>
    <row r="659" spans="2:5">
      <c r="B659" s="108" t="s">
        <v>510</v>
      </c>
      <c r="C659" s="108" t="s">
        <v>524</v>
      </c>
      <c r="D659" s="108" t="s">
        <v>1158</v>
      </c>
      <c r="E659" s="180">
        <v>8711.61</v>
      </c>
    </row>
    <row r="660" spans="2:5">
      <c r="B660" s="108" t="s">
        <v>510</v>
      </c>
      <c r="C660" s="108" t="s">
        <v>537</v>
      </c>
      <c r="D660" s="108" t="s">
        <v>1159</v>
      </c>
      <c r="E660" s="180">
        <v>9419.67</v>
      </c>
    </row>
    <row r="661" spans="2:5">
      <c r="B661" s="108" t="s">
        <v>507</v>
      </c>
      <c r="C661" s="108" t="s">
        <v>562</v>
      </c>
      <c r="D661" s="108" t="s">
        <v>1160</v>
      </c>
      <c r="E661" s="180">
        <v>1085.23</v>
      </c>
    </row>
    <row r="662" spans="2:5">
      <c r="B662" s="108" t="s">
        <v>526</v>
      </c>
      <c r="C662" s="108" t="s">
        <v>498</v>
      </c>
      <c r="D662" s="108" t="s">
        <v>1161</v>
      </c>
      <c r="E662" s="180">
        <v>5870.88</v>
      </c>
    </row>
    <row r="663" spans="2:5">
      <c r="B663" s="108" t="s">
        <v>504</v>
      </c>
      <c r="C663" s="108" t="s">
        <v>535</v>
      </c>
      <c r="D663" s="108" t="s">
        <v>1162</v>
      </c>
      <c r="E663" s="180">
        <v>3401.21</v>
      </c>
    </row>
    <row r="664" spans="2:5">
      <c r="B664" s="108" t="s">
        <v>526</v>
      </c>
      <c r="C664" s="108" t="s">
        <v>501</v>
      </c>
      <c r="D664" s="108" t="s">
        <v>1163</v>
      </c>
      <c r="E664" s="180">
        <v>1109.19</v>
      </c>
    </row>
    <row r="665" spans="2:5">
      <c r="B665" s="108" t="s">
        <v>404</v>
      </c>
      <c r="C665" s="108" t="s">
        <v>530</v>
      </c>
      <c r="D665" s="108" t="s">
        <v>1164</v>
      </c>
      <c r="E665" s="180">
        <v>7765.47</v>
      </c>
    </row>
    <row r="666" spans="2:5">
      <c r="B666" s="108" t="s">
        <v>497</v>
      </c>
      <c r="C666" s="108" t="s">
        <v>537</v>
      </c>
      <c r="D666" s="108" t="s">
        <v>1165</v>
      </c>
      <c r="E666" s="180">
        <v>1049.73</v>
      </c>
    </row>
    <row r="667" spans="2:5">
      <c r="B667" s="108" t="s">
        <v>526</v>
      </c>
      <c r="C667" s="108" t="s">
        <v>562</v>
      </c>
      <c r="D667" s="108" t="s">
        <v>1166</v>
      </c>
      <c r="E667" s="180">
        <v>6554.62</v>
      </c>
    </row>
    <row r="668" spans="2:5">
      <c r="B668" s="108" t="s">
        <v>500</v>
      </c>
      <c r="C668" s="108" t="s">
        <v>498</v>
      </c>
      <c r="D668" s="108" t="s">
        <v>1167</v>
      </c>
      <c r="E668" s="180">
        <v>8110.53</v>
      </c>
    </row>
    <row r="669" spans="2:5">
      <c r="B669" s="108" t="s">
        <v>510</v>
      </c>
      <c r="C669" s="108" t="s">
        <v>515</v>
      </c>
      <c r="D669" s="108" t="s">
        <v>1168</v>
      </c>
      <c r="E669" s="180">
        <v>5290.36</v>
      </c>
    </row>
    <row r="670" spans="2:5">
      <c r="B670" s="108" t="s">
        <v>497</v>
      </c>
      <c r="C670" s="108" t="s">
        <v>511</v>
      </c>
      <c r="D670" s="108" t="s">
        <v>1169</v>
      </c>
      <c r="E670" s="180">
        <v>4441.92</v>
      </c>
    </row>
    <row r="671" spans="2:5">
      <c r="B671" s="108" t="s">
        <v>528</v>
      </c>
      <c r="C671" s="108" t="s">
        <v>535</v>
      </c>
      <c r="D671" s="108" t="s">
        <v>1170</v>
      </c>
      <c r="E671" s="180">
        <v>882.06</v>
      </c>
    </row>
    <row r="672" spans="2:5">
      <c r="B672" s="108" t="s">
        <v>510</v>
      </c>
      <c r="C672" s="108" t="s">
        <v>535</v>
      </c>
      <c r="D672" s="108" t="s">
        <v>1171</v>
      </c>
      <c r="E672" s="180">
        <v>1774.07</v>
      </c>
    </row>
    <row r="673" spans="2:5">
      <c r="B673" s="108" t="s">
        <v>526</v>
      </c>
      <c r="C673" s="108" t="s">
        <v>508</v>
      </c>
      <c r="D673" s="108" t="s">
        <v>1172</v>
      </c>
      <c r="E673" s="180">
        <v>916.64</v>
      </c>
    </row>
    <row r="674" spans="2:5">
      <c r="B674" s="108" t="s">
        <v>404</v>
      </c>
      <c r="C674" s="108" t="s">
        <v>498</v>
      </c>
      <c r="D674" s="108" t="s">
        <v>1173</v>
      </c>
      <c r="E674" s="180">
        <v>9163.17</v>
      </c>
    </row>
    <row r="675" spans="2:5">
      <c r="B675" s="108" t="s">
        <v>510</v>
      </c>
      <c r="C675" s="108" t="s">
        <v>562</v>
      </c>
      <c r="D675" s="108" t="s">
        <v>1174</v>
      </c>
      <c r="E675" s="180">
        <v>2537.5300000000002</v>
      </c>
    </row>
    <row r="676" spans="2:5">
      <c r="B676" s="108" t="s">
        <v>504</v>
      </c>
      <c r="C676" s="108" t="s">
        <v>537</v>
      </c>
      <c r="D676" s="108" t="s">
        <v>1175</v>
      </c>
      <c r="E676" s="180">
        <v>2528.2600000000002</v>
      </c>
    </row>
    <row r="677" spans="2:5">
      <c r="B677" s="108" t="s">
        <v>504</v>
      </c>
      <c r="C677" s="108" t="s">
        <v>530</v>
      </c>
      <c r="D677" s="108" t="s">
        <v>1176</v>
      </c>
      <c r="E677" s="180">
        <v>6347.97</v>
      </c>
    </row>
    <row r="678" spans="2:5">
      <c r="B678" s="108" t="s">
        <v>497</v>
      </c>
      <c r="C678" s="108" t="s">
        <v>524</v>
      </c>
      <c r="D678" s="108" t="s">
        <v>1177</v>
      </c>
      <c r="E678" s="180">
        <v>1779.61</v>
      </c>
    </row>
    <row r="679" spans="2:5">
      <c r="B679" s="108" t="s">
        <v>504</v>
      </c>
      <c r="C679" s="108" t="s">
        <v>535</v>
      </c>
      <c r="D679" s="108" t="s">
        <v>1178</v>
      </c>
      <c r="E679" s="180">
        <v>303.77</v>
      </c>
    </row>
    <row r="680" spans="2:5">
      <c r="B680" s="108" t="s">
        <v>504</v>
      </c>
      <c r="C680" s="108" t="s">
        <v>522</v>
      </c>
      <c r="D680" s="108" t="s">
        <v>1179</v>
      </c>
      <c r="E680" s="180">
        <v>9631.18</v>
      </c>
    </row>
    <row r="681" spans="2:5">
      <c r="B681" s="108" t="s">
        <v>507</v>
      </c>
      <c r="C681" s="108" t="s">
        <v>508</v>
      </c>
      <c r="D681" s="108" t="s">
        <v>1180</v>
      </c>
      <c r="E681" s="180">
        <v>6528.67</v>
      </c>
    </row>
    <row r="682" spans="2:5">
      <c r="B682" s="108" t="s">
        <v>500</v>
      </c>
      <c r="C682" s="108" t="s">
        <v>524</v>
      </c>
      <c r="D682" s="108" t="s">
        <v>1181</v>
      </c>
      <c r="E682" s="180">
        <v>3149.34</v>
      </c>
    </row>
    <row r="683" spans="2:5">
      <c r="B683" s="108" t="s">
        <v>510</v>
      </c>
      <c r="C683" s="108" t="s">
        <v>562</v>
      </c>
      <c r="D683" s="108" t="s">
        <v>1182</v>
      </c>
      <c r="E683" s="180">
        <v>1701.54</v>
      </c>
    </row>
    <row r="684" spans="2:5">
      <c r="B684" s="108" t="s">
        <v>528</v>
      </c>
      <c r="C684" s="108" t="s">
        <v>501</v>
      </c>
      <c r="D684" s="108" t="s">
        <v>1183</v>
      </c>
      <c r="E684" s="180">
        <v>7436.22</v>
      </c>
    </row>
    <row r="685" spans="2:5">
      <c r="B685" s="108" t="s">
        <v>510</v>
      </c>
      <c r="C685" s="108" t="s">
        <v>515</v>
      </c>
      <c r="D685" s="108" t="s">
        <v>1184</v>
      </c>
      <c r="E685" s="180">
        <v>4824.2</v>
      </c>
    </row>
    <row r="686" spans="2:5">
      <c r="B686" s="108" t="s">
        <v>404</v>
      </c>
      <c r="C686" s="108" t="s">
        <v>511</v>
      </c>
      <c r="D686" s="108" t="s">
        <v>1185</v>
      </c>
      <c r="E686" s="180">
        <v>1908.37</v>
      </c>
    </row>
    <row r="687" spans="2:5">
      <c r="B687" s="108" t="s">
        <v>526</v>
      </c>
      <c r="C687" s="108" t="s">
        <v>515</v>
      </c>
      <c r="D687" s="108" t="s">
        <v>1186</v>
      </c>
      <c r="E687" s="180">
        <v>1691.82</v>
      </c>
    </row>
    <row r="688" spans="2:5">
      <c r="B688" s="108" t="s">
        <v>500</v>
      </c>
      <c r="C688" s="108" t="s">
        <v>524</v>
      </c>
      <c r="D688" s="108" t="s">
        <v>1187</v>
      </c>
      <c r="E688" s="180">
        <v>5027.71</v>
      </c>
    </row>
    <row r="689" spans="2:5">
      <c r="B689" s="108" t="s">
        <v>404</v>
      </c>
      <c r="C689" s="108" t="s">
        <v>569</v>
      </c>
      <c r="D689" s="108" t="s">
        <v>1188</v>
      </c>
      <c r="E689" s="180">
        <v>990.02</v>
      </c>
    </row>
    <row r="690" spans="2:5">
      <c r="B690" s="108" t="s">
        <v>510</v>
      </c>
      <c r="C690" s="108" t="s">
        <v>530</v>
      </c>
      <c r="D690" s="108" t="s">
        <v>1189</v>
      </c>
      <c r="E690" s="180">
        <v>8452.35</v>
      </c>
    </row>
    <row r="691" spans="2:5">
      <c r="B691" s="108" t="s">
        <v>504</v>
      </c>
      <c r="C691" s="108" t="s">
        <v>498</v>
      </c>
      <c r="D691" s="108" t="s">
        <v>1173</v>
      </c>
      <c r="E691" s="180">
        <v>8474.3799999999992</v>
      </c>
    </row>
    <row r="692" spans="2:5">
      <c r="B692" s="108" t="s">
        <v>510</v>
      </c>
      <c r="C692" s="108" t="s">
        <v>505</v>
      </c>
      <c r="D692" s="108" t="s">
        <v>1190</v>
      </c>
      <c r="E692" s="180">
        <v>8008.74</v>
      </c>
    </row>
    <row r="693" spans="2:5">
      <c r="B693" s="108" t="s">
        <v>500</v>
      </c>
      <c r="C693" s="108" t="s">
        <v>535</v>
      </c>
      <c r="D693" s="108" t="s">
        <v>1191</v>
      </c>
      <c r="E693" s="180">
        <v>8930.6200000000008</v>
      </c>
    </row>
    <row r="694" spans="2:5">
      <c r="B694" s="108" t="s">
        <v>507</v>
      </c>
      <c r="C694" s="108" t="s">
        <v>524</v>
      </c>
      <c r="D694" s="108" t="s">
        <v>1192</v>
      </c>
      <c r="E694" s="180">
        <v>4321.7299999999996</v>
      </c>
    </row>
    <row r="695" spans="2:5">
      <c r="B695" s="108" t="s">
        <v>510</v>
      </c>
      <c r="C695" s="108" t="s">
        <v>569</v>
      </c>
      <c r="D695" s="108" t="s">
        <v>1193</v>
      </c>
      <c r="E695" s="180">
        <v>3519.29</v>
      </c>
    </row>
    <row r="696" spans="2:5">
      <c r="B696" s="108" t="s">
        <v>507</v>
      </c>
      <c r="C696" s="108" t="s">
        <v>520</v>
      </c>
      <c r="D696" s="108" t="s">
        <v>1194</v>
      </c>
      <c r="E696" s="180">
        <v>1282.93</v>
      </c>
    </row>
    <row r="697" spans="2:5">
      <c r="B697" s="108" t="s">
        <v>528</v>
      </c>
      <c r="C697" s="108" t="s">
        <v>537</v>
      </c>
      <c r="D697" s="108" t="s">
        <v>969</v>
      </c>
      <c r="E697" s="180">
        <v>4093.54</v>
      </c>
    </row>
    <row r="698" spans="2:5">
      <c r="B698" s="108" t="s">
        <v>528</v>
      </c>
      <c r="C698" s="108" t="s">
        <v>522</v>
      </c>
      <c r="D698" s="108" t="s">
        <v>1195</v>
      </c>
      <c r="E698" s="180">
        <v>4448.5600000000004</v>
      </c>
    </row>
    <row r="699" spans="2:5">
      <c r="B699" s="108" t="s">
        <v>504</v>
      </c>
      <c r="C699" s="108" t="s">
        <v>520</v>
      </c>
      <c r="D699" s="108" t="s">
        <v>1196</v>
      </c>
      <c r="E699" s="180">
        <v>2857.24</v>
      </c>
    </row>
    <row r="700" spans="2:5">
      <c r="B700" s="108" t="s">
        <v>528</v>
      </c>
      <c r="C700" s="108" t="s">
        <v>524</v>
      </c>
      <c r="D700" s="108" t="s">
        <v>1197</v>
      </c>
      <c r="E700" s="180">
        <v>5582.6</v>
      </c>
    </row>
    <row r="701" spans="2:5">
      <c r="B701" s="108" t="s">
        <v>404</v>
      </c>
      <c r="C701" s="108" t="s">
        <v>535</v>
      </c>
      <c r="D701" s="108" t="s">
        <v>1198</v>
      </c>
      <c r="E701" s="180">
        <v>2558.44</v>
      </c>
    </row>
    <row r="702" spans="2:5">
      <c r="B702" s="108" t="s">
        <v>497</v>
      </c>
      <c r="C702" s="108" t="s">
        <v>515</v>
      </c>
      <c r="D702" s="108" t="s">
        <v>1199</v>
      </c>
      <c r="E702" s="180">
        <v>9722.6</v>
      </c>
    </row>
    <row r="703" spans="2:5">
      <c r="B703" s="108" t="s">
        <v>500</v>
      </c>
      <c r="C703" s="108" t="s">
        <v>501</v>
      </c>
      <c r="D703" s="108" t="s">
        <v>1200</v>
      </c>
      <c r="E703" s="180">
        <v>3711.93</v>
      </c>
    </row>
    <row r="704" spans="2:5">
      <c r="B704" s="108" t="s">
        <v>500</v>
      </c>
      <c r="C704" s="108" t="s">
        <v>498</v>
      </c>
      <c r="D704" s="108" t="s">
        <v>1201</v>
      </c>
      <c r="E704" s="180">
        <v>9945.4699999999993</v>
      </c>
    </row>
    <row r="705" spans="2:5">
      <c r="B705" s="108" t="s">
        <v>404</v>
      </c>
      <c r="C705" s="108" t="s">
        <v>535</v>
      </c>
      <c r="D705" s="108" t="s">
        <v>1202</v>
      </c>
      <c r="E705" s="180">
        <v>3245.61</v>
      </c>
    </row>
    <row r="706" spans="2:5">
      <c r="B706" s="108" t="s">
        <v>526</v>
      </c>
      <c r="C706" s="108" t="s">
        <v>515</v>
      </c>
      <c r="D706" s="108" t="s">
        <v>1203</v>
      </c>
      <c r="E706" s="180">
        <v>1294.96</v>
      </c>
    </row>
    <row r="707" spans="2:5">
      <c r="B707" s="108" t="s">
        <v>497</v>
      </c>
      <c r="C707" s="108" t="s">
        <v>508</v>
      </c>
      <c r="D707" s="108" t="s">
        <v>1204</v>
      </c>
      <c r="E707" s="180">
        <v>2400.37</v>
      </c>
    </row>
    <row r="708" spans="2:5">
      <c r="B708" s="108" t="s">
        <v>528</v>
      </c>
      <c r="C708" s="108" t="s">
        <v>511</v>
      </c>
      <c r="D708" s="108" t="s">
        <v>1205</v>
      </c>
      <c r="E708" s="180">
        <v>8071.46</v>
      </c>
    </row>
    <row r="709" spans="2:5">
      <c r="B709" s="108" t="s">
        <v>504</v>
      </c>
      <c r="C709" s="108" t="s">
        <v>537</v>
      </c>
      <c r="D709" s="108" t="s">
        <v>1206</v>
      </c>
      <c r="E709" s="180">
        <v>5615.46</v>
      </c>
    </row>
    <row r="710" spans="2:5">
      <c r="B710" s="108" t="s">
        <v>500</v>
      </c>
      <c r="C710" s="108" t="s">
        <v>501</v>
      </c>
      <c r="D710" s="108" t="s">
        <v>1068</v>
      </c>
      <c r="E710" s="180">
        <v>9569.7099999999991</v>
      </c>
    </row>
    <row r="711" spans="2:5">
      <c r="B711" s="108" t="s">
        <v>526</v>
      </c>
      <c r="C711" s="108" t="s">
        <v>511</v>
      </c>
      <c r="D711" s="108" t="s">
        <v>1207</v>
      </c>
      <c r="E711" s="180">
        <v>7844.77</v>
      </c>
    </row>
    <row r="712" spans="2:5">
      <c r="B712" s="108" t="s">
        <v>404</v>
      </c>
      <c r="C712" s="108" t="s">
        <v>515</v>
      </c>
      <c r="D712" s="108" t="s">
        <v>1208</v>
      </c>
      <c r="E712" s="180">
        <v>3771.92</v>
      </c>
    </row>
    <row r="713" spans="2:5">
      <c r="B713" s="108" t="s">
        <v>507</v>
      </c>
      <c r="C713" s="108" t="s">
        <v>535</v>
      </c>
      <c r="D713" s="108" t="s">
        <v>1209</v>
      </c>
      <c r="E713" s="180">
        <v>7702.84</v>
      </c>
    </row>
    <row r="714" spans="2:5">
      <c r="B714" s="108" t="s">
        <v>510</v>
      </c>
      <c r="C714" s="108" t="s">
        <v>520</v>
      </c>
      <c r="D714" s="108" t="s">
        <v>1210</v>
      </c>
      <c r="E714" s="180">
        <v>2839.96</v>
      </c>
    </row>
    <row r="715" spans="2:5">
      <c r="B715" s="108" t="s">
        <v>510</v>
      </c>
      <c r="C715" s="108" t="s">
        <v>537</v>
      </c>
      <c r="D715" s="108" t="s">
        <v>1211</v>
      </c>
      <c r="E715" s="180">
        <v>7427.24</v>
      </c>
    </row>
    <row r="716" spans="2:5">
      <c r="B716" s="108" t="s">
        <v>526</v>
      </c>
      <c r="C716" s="108" t="s">
        <v>562</v>
      </c>
      <c r="D716" s="108" t="s">
        <v>1212</v>
      </c>
      <c r="E716" s="180">
        <v>3989.97</v>
      </c>
    </row>
    <row r="717" spans="2:5">
      <c r="B717" s="108" t="s">
        <v>500</v>
      </c>
      <c r="C717" s="108" t="s">
        <v>520</v>
      </c>
      <c r="D717" s="108" t="s">
        <v>1213</v>
      </c>
      <c r="E717" s="180">
        <v>3648.18</v>
      </c>
    </row>
    <row r="718" spans="2:5">
      <c r="B718" s="108" t="s">
        <v>504</v>
      </c>
      <c r="C718" s="108" t="s">
        <v>537</v>
      </c>
      <c r="D718" s="108" t="s">
        <v>830</v>
      </c>
      <c r="E718" s="180">
        <v>1180.71</v>
      </c>
    </row>
    <row r="719" spans="2:5">
      <c r="B719" s="108" t="s">
        <v>526</v>
      </c>
      <c r="C719" s="108" t="s">
        <v>515</v>
      </c>
      <c r="D719" s="108" t="s">
        <v>1214</v>
      </c>
      <c r="E719" s="180">
        <v>7306.43</v>
      </c>
    </row>
    <row r="720" spans="2:5">
      <c r="B720" s="108" t="s">
        <v>510</v>
      </c>
      <c r="C720" s="108" t="s">
        <v>522</v>
      </c>
      <c r="D720" s="108" t="s">
        <v>1215</v>
      </c>
      <c r="E720" s="180">
        <v>493.88</v>
      </c>
    </row>
    <row r="721" spans="2:5">
      <c r="B721" s="108" t="s">
        <v>500</v>
      </c>
      <c r="C721" s="108" t="s">
        <v>522</v>
      </c>
      <c r="D721" s="108" t="s">
        <v>1216</v>
      </c>
      <c r="E721" s="180">
        <v>7167.84</v>
      </c>
    </row>
    <row r="722" spans="2:5">
      <c r="B722" s="108" t="s">
        <v>526</v>
      </c>
      <c r="C722" s="108" t="s">
        <v>562</v>
      </c>
      <c r="D722" s="108" t="s">
        <v>1217</v>
      </c>
      <c r="E722" s="180">
        <v>2416.19</v>
      </c>
    </row>
    <row r="723" spans="2:5">
      <c r="B723" s="108" t="s">
        <v>526</v>
      </c>
      <c r="C723" s="108" t="s">
        <v>520</v>
      </c>
      <c r="D723" s="108" t="s">
        <v>1218</v>
      </c>
      <c r="E723" s="180">
        <v>3488.44</v>
      </c>
    </row>
    <row r="724" spans="2:5">
      <c r="B724" s="108" t="s">
        <v>528</v>
      </c>
      <c r="C724" s="108" t="s">
        <v>537</v>
      </c>
      <c r="D724" s="108" t="s">
        <v>1219</v>
      </c>
      <c r="E724" s="180">
        <v>401.78</v>
      </c>
    </row>
    <row r="725" spans="2:5">
      <c r="B725" s="108" t="s">
        <v>526</v>
      </c>
      <c r="C725" s="108" t="s">
        <v>520</v>
      </c>
      <c r="D725" s="108" t="s">
        <v>1220</v>
      </c>
      <c r="E725" s="180">
        <v>4651.82</v>
      </c>
    </row>
    <row r="726" spans="2:5">
      <c r="B726" s="108" t="s">
        <v>404</v>
      </c>
      <c r="C726" s="108" t="s">
        <v>524</v>
      </c>
      <c r="D726" s="108" t="s">
        <v>1221</v>
      </c>
      <c r="E726" s="180">
        <v>2613.0300000000002</v>
      </c>
    </row>
    <row r="727" spans="2:5">
      <c r="B727" s="108" t="s">
        <v>500</v>
      </c>
      <c r="C727" s="108" t="s">
        <v>530</v>
      </c>
      <c r="D727" s="108" t="s">
        <v>1222</v>
      </c>
      <c r="E727" s="180">
        <v>74.599999999999994</v>
      </c>
    </row>
    <row r="728" spans="2:5">
      <c r="B728" s="108" t="s">
        <v>507</v>
      </c>
      <c r="C728" s="108" t="s">
        <v>530</v>
      </c>
      <c r="D728" s="108" t="s">
        <v>1223</v>
      </c>
      <c r="E728" s="180">
        <v>4859.32</v>
      </c>
    </row>
    <row r="729" spans="2:5">
      <c r="B729" s="108" t="s">
        <v>404</v>
      </c>
      <c r="C729" s="108" t="s">
        <v>569</v>
      </c>
      <c r="D729" s="108" t="s">
        <v>1224</v>
      </c>
      <c r="E729" s="180">
        <v>1381.37</v>
      </c>
    </row>
    <row r="730" spans="2:5">
      <c r="B730" s="108" t="s">
        <v>526</v>
      </c>
      <c r="C730" s="108" t="s">
        <v>535</v>
      </c>
      <c r="D730" s="108" t="s">
        <v>1225</v>
      </c>
      <c r="E730" s="180">
        <v>3434.94</v>
      </c>
    </row>
    <row r="731" spans="2:5">
      <c r="B731" s="108" t="s">
        <v>497</v>
      </c>
      <c r="C731" s="108" t="s">
        <v>537</v>
      </c>
      <c r="D731" s="108" t="s">
        <v>1226</v>
      </c>
      <c r="E731" s="180">
        <v>2205.34</v>
      </c>
    </row>
    <row r="732" spans="2:5">
      <c r="B732" s="108" t="s">
        <v>500</v>
      </c>
      <c r="C732" s="108" t="s">
        <v>520</v>
      </c>
      <c r="D732" s="108" t="s">
        <v>1227</v>
      </c>
      <c r="E732" s="180">
        <v>1333.97</v>
      </c>
    </row>
    <row r="733" spans="2:5">
      <c r="B733" s="108" t="s">
        <v>526</v>
      </c>
      <c r="C733" s="108" t="s">
        <v>569</v>
      </c>
      <c r="D733" s="108" t="s">
        <v>1228</v>
      </c>
      <c r="E733" s="180">
        <v>2195.1799999999998</v>
      </c>
    </row>
    <row r="734" spans="2:5">
      <c r="B734" s="108" t="s">
        <v>500</v>
      </c>
      <c r="C734" s="108" t="s">
        <v>524</v>
      </c>
      <c r="D734" s="108" t="s">
        <v>1229</v>
      </c>
      <c r="E734" s="180">
        <v>8701.89</v>
      </c>
    </row>
    <row r="735" spans="2:5">
      <c r="B735" s="108" t="s">
        <v>528</v>
      </c>
      <c r="C735" s="108" t="s">
        <v>508</v>
      </c>
      <c r="D735" s="108" t="s">
        <v>1230</v>
      </c>
      <c r="E735" s="180">
        <v>1528.69</v>
      </c>
    </row>
    <row r="736" spans="2:5">
      <c r="B736" s="108" t="s">
        <v>504</v>
      </c>
      <c r="C736" s="108" t="s">
        <v>515</v>
      </c>
      <c r="D736" s="108" t="s">
        <v>1231</v>
      </c>
      <c r="E736" s="180">
        <v>4120.92</v>
      </c>
    </row>
    <row r="737" spans="2:5">
      <c r="B737" s="108" t="s">
        <v>404</v>
      </c>
      <c r="C737" s="108" t="s">
        <v>535</v>
      </c>
      <c r="D737" s="108" t="s">
        <v>1232</v>
      </c>
      <c r="E737" s="180">
        <v>1418.05</v>
      </c>
    </row>
    <row r="738" spans="2:5">
      <c r="B738" s="108" t="s">
        <v>526</v>
      </c>
      <c r="C738" s="108" t="s">
        <v>505</v>
      </c>
      <c r="D738" s="108" t="s">
        <v>1233</v>
      </c>
      <c r="E738" s="180">
        <v>6586.05</v>
      </c>
    </row>
    <row r="739" spans="2:5">
      <c r="B739" s="108" t="s">
        <v>500</v>
      </c>
      <c r="C739" s="108" t="s">
        <v>520</v>
      </c>
      <c r="D739" s="108" t="s">
        <v>1040</v>
      </c>
      <c r="E739" s="180">
        <v>679.56</v>
      </c>
    </row>
    <row r="740" spans="2:5">
      <c r="B740" s="108" t="s">
        <v>500</v>
      </c>
      <c r="C740" s="108" t="s">
        <v>511</v>
      </c>
      <c r="D740" s="108" t="s">
        <v>921</v>
      </c>
      <c r="E740" s="180">
        <v>4696.46</v>
      </c>
    </row>
    <row r="741" spans="2:5">
      <c r="B741" s="108" t="s">
        <v>404</v>
      </c>
      <c r="C741" s="108" t="s">
        <v>501</v>
      </c>
      <c r="D741" s="108" t="s">
        <v>1234</v>
      </c>
      <c r="E741" s="180">
        <v>4956.88</v>
      </c>
    </row>
    <row r="742" spans="2:5">
      <c r="B742" s="108" t="s">
        <v>528</v>
      </c>
      <c r="C742" s="108" t="s">
        <v>498</v>
      </c>
      <c r="D742" s="108" t="s">
        <v>1235</v>
      </c>
      <c r="E742" s="180">
        <v>6608.07</v>
      </c>
    </row>
    <row r="743" spans="2:5">
      <c r="B743" s="108" t="s">
        <v>500</v>
      </c>
      <c r="C743" s="108" t="s">
        <v>569</v>
      </c>
      <c r="D743" s="108" t="s">
        <v>1236</v>
      </c>
      <c r="E743" s="180">
        <v>5478.09</v>
      </c>
    </row>
    <row r="744" spans="2:5">
      <c r="B744" s="108" t="s">
        <v>404</v>
      </c>
      <c r="C744" s="108" t="s">
        <v>505</v>
      </c>
      <c r="D744" s="108" t="s">
        <v>1237</v>
      </c>
      <c r="E744" s="180">
        <v>3830.15</v>
      </c>
    </row>
    <row r="745" spans="2:5">
      <c r="B745" s="108" t="s">
        <v>510</v>
      </c>
      <c r="C745" s="108" t="s">
        <v>498</v>
      </c>
      <c r="D745" s="108" t="s">
        <v>1238</v>
      </c>
      <c r="E745" s="180">
        <v>8091.12</v>
      </c>
    </row>
    <row r="746" spans="2:5">
      <c r="B746" s="108" t="s">
        <v>404</v>
      </c>
      <c r="C746" s="108" t="s">
        <v>522</v>
      </c>
      <c r="D746" s="108" t="s">
        <v>1239</v>
      </c>
      <c r="E746" s="180">
        <v>2980.28</v>
      </c>
    </row>
    <row r="747" spans="2:5">
      <c r="B747" s="108" t="s">
        <v>528</v>
      </c>
      <c r="C747" s="108" t="s">
        <v>537</v>
      </c>
      <c r="D747" s="108" t="s">
        <v>1240</v>
      </c>
      <c r="E747" s="180">
        <v>378.23</v>
      </c>
    </row>
    <row r="748" spans="2:5">
      <c r="B748" s="108" t="s">
        <v>510</v>
      </c>
      <c r="C748" s="108" t="s">
        <v>522</v>
      </c>
      <c r="D748" s="108" t="s">
        <v>1241</v>
      </c>
      <c r="E748" s="180">
        <v>2144.02</v>
      </c>
    </row>
    <row r="749" spans="2:5">
      <c r="B749" s="108" t="s">
        <v>504</v>
      </c>
      <c r="C749" s="108" t="s">
        <v>511</v>
      </c>
      <c r="D749" s="108" t="s">
        <v>1242</v>
      </c>
      <c r="E749" s="180">
        <v>9347.0300000000007</v>
      </c>
    </row>
    <row r="750" spans="2:5">
      <c r="B750" s="108" t="s">
        <v>507</v>
      </c>
      <c r="C750" s="108" t="s">
        <v>522</v>
      </c>
      <c r="D750" s="108" t="s">
        <v>1243</v>
      </c>
      <c r="E750" s="180">
        <v>8788.0300000000007</v>
      </c>
    </row>
    <row r="751" spans="2:5">
      <c r="B751" s="108" t="s">
        <v>526</v>
      </c>
      <c r="C751" s="108" t="s">
        <v>508</v>
      </c>
      <c r="D751" s="108" t="s">
        <v>1244</v>
      </c>
      <c r="E751" s="180">
        <v>607.36</v>
      </c>
    </row>
    <row r="752" spans="2:5">
      <c r="B752" s="108" t="s">
        <v>526</v>
      </c>
      <c r="C752" s="108" t="s">
        <v>537</v>
      </c>
      <c r="D752" s="108" t="s">
        <v>1245</v>
      </c>
      <c r="E752" s="180">
        <v>7641.08</v>
      </c>
    </row>
    <row r="753" spans="2:5">
      <c r="B753" s="108" t="s">
        <v>528</v>
      </c>
      <c r="C753" s="108" t="s">
        <v>505</v>
      </c>
      <c r="D753" s="108" t="s">
        <v>1246</v>
      </c>
      <c r="E753" s="180">
        <v>6610.03</v>
      </c>
    </row>
    <row r="754" spans="2:5">
      <c r="B754" s="108" t="s">
        <v>500</v>
      </c>
      <c r="C754" s="108" t="s">
        <v>511</v>
      </c>
      <c r="D754" s="108" t="s">
        <v>1247</v>
      </c>
      <c r="E754" s="180">
        <v>9955.32</v>
      </c>
    </row>
    <row r="755" spans="2:5">
      <c r="B755" s="108" t="s">
        <v>528</v>
      </c>
      <c r="C755" s="108" t="s">
        <v>520</v>
      </c>
      <c r="D755" s="108" t="s">
        <v>1248</v>
      </c>
      <c r="E755" s="180">
        <v>1595.43</v>
      </c>
    </row>
    <row r="756" spans="2:5">
      <c r="B756" s="108" t="s">
        <v>528</v>
      </c>
      <c r="C756" s="108" t="s">
        <v>522</v>
      </c>
      <c r="D756" s="108" t="s">
        <v>1249</v>
      </c>
      <c r="E756" s="180">
        <v>4797.75</v>
      </c>
    </row>
    <row r="757" spans="2:5">
      <c r="B757" s="108" t="s">
        <v>528</v>
      </c>
      <c r="C757" s="108" t="s">
        <v>520</v>
      </c>
      <c r="D757" s="108" t="s">
        <v>1250</v>
      </c>
      <c r="E757" s="180">
        <v>7439.15</v>
      </c>
    </row>
    <row r="758" spans="2:5">
      <c r="B758" s="108" t="s">
        <v>404</v>
      </c>
      <c r="C758" s="108" t="s">
        <v>562</v>
      </c>
      <c r="D758" s="108" t="s">
        <v>1251</v>
      </c>
      <c r="E758" s="180">
        <v>8432.3700000000008</v>
      </c>
    </row>
    <row r="759" spans="2:5">
      <c r="B759" s="108" t="s">
        <v>497</v>
      </c>
      <c r="C759" s="108" t="s">
        <v>505</v>
      </c>
      <c r="D759" s="108" t="s">
        <v>1252</v>
      </c>
      <c r="E759" s="180">
        <v>5713.57</v>
      </c>
    </row>
    <row r="760" spans="2:5">
      <c r="B760" s="108" t="s">
        <v>507</v>
      </c>
      <c r="C760" s="108" t="s">
        <v>515</v>
      </c>
      <c r="D760" s="108" t="s">
        <v>1253</v>
      </c>
      <c r="E760" s="180">
        <v>2660.78</v>
      </c>
    </row>
    <row r="761" spans="2:5">
      <c r="B761" s="108" t="s">
        <v>528</v>
      </c>
      <c r="C761" s="108" t="s">
        <v>530</v>
      </c>
      <c r="D761" s="108" t="s">
        <v>1254</v>
      </c>
      <c r="E761" s="180">
        <v>9849.76</v>
      </c>
    </row>
    <row r="762" spans="2:5">
      <c r="B762" s="108" t="s">
        <v>526</v>
      </c>
      <c r="C762" s="108" t="s">
        <v>537</v>
      </c>
      <c r="D762" s="108" t="s">
        <v>1255</v>
      </c>
      <c r="E762" s="180">
        <v>7234.79</v>
      </c>
    </row>
    <row r="763" spans="2:5">
      <c r="B763" s="108" t="s">
        <v>507</v>
      </c>
      <c r="C763" s="108" t="s">
        <v>535</v>
      </c>
      <c r="D763" s="108" t="s">
        <v>1256</v>
      </c>
      <c r="E763" s="180">
        <v>5666.41</v>
      </c>
    </row>
    <row r="764" spans="2:5">
      <c r="B764" s="108" t="s">
        <v>497</v>
      </c>
      <c r="C764" s="108" t="s">
        <v>524</v>
      </c>
      <c r="D764" s="108" t="s">
        <v>1257</v>
      </c>
      <c r="E764" s="180">
        <v>7419.89</v>
      </c>
    </row>
    <row r="765" spans="2:5">
      <c r="B765" s="108" t="s">
        <v>528</v>
      </c>
      <c r="C765" s="108" t="s">
        <v>498</v>
      </c>
      <c r="D765" s="108" t="s">
        <v>1258</v>
      </c>
      <c r="E765" s="180">
        <v>2057.98</v>
      </c>
    </row>
    <row r="766" spans="2:5">
      <c r="B766" s="108" t="s">
        <v>510</v>
      </c>
      <c r="C766" s="108" t="s">
        <v>524</v>
      </c>
      <c r="D766" s="108" t="s">
        <v>1259</v>
      </c>
      <c r="E766" s="180">
        <v>5794.08</v>
      </c>
    </row>
    <row r="767" spans="2:5">
      <c r="B767" s="108" t="s">
        <v>497</v>
      </c>
      <c r="C767" s="108" t="s">
        <v>505</v>
      </c>
      <c r="D767" s="108" t="s">
        <v>1260</v>
      </c>
      <c r="E767" s="180">
        <v>7599.45</v>
      </c>
    </row>
    <row r="768" spans="2:5">
      <c r="B768" s="108" t="s">
        <v>404</v>
      </c>
      <c r="C768" s="108" t="s">
        <v>505</v>
      </c>
      <c r="D768" s="108" t="s">
        <v>1261</v>
      </c>
      <c r="E768" s="180">
        <v>9155.34</v>
      </c>
    </row>
    <row r="769" spans="2:5">
      <c r="B769" s="108" t="s">
        <v>528</v>
      </c>
      <c r="C769" s="108" t="s">
        <v>524</v>
      </c>
      <c r="D769" s="108" t="s">
        <v>1262</v>
      </c>
      <c r="E769" s="180">
        <v>4201.2</v>
      </c>
    </row>
    <row r="770" spans="2:5">
      <c r="B770" s="108" t="s">
        <v>507</v>
      </c>
      <c r="C770" s="108" t="s">
        <v>511</v>
      </c>
      <c r="D770" s="108" t="s">
        <v>1263</v>
      </c>
      <c r="E770" s="180">
        <v>7405.73</v>
      </c>
    </row>
    <row r="771" spans="2:5">
      <c r="B771" s="108" t="s">
        <v>510</v>
      </c>
      <c r="C771" s="108" t="s">
        <v>530</v>
      </c>
      <c r="D771" s="108" t="s">
        <v>1264</v>
      </c>
      <c r="E771" s="180">
        <v>1355.86</v>
      </c>
    </row>
    <row r="772" spans="2:5">
      <c r="B772" s="108" t="s">
        <v>404</v>
      </c>
      <c r="C772" s="108" t="s">
        <v>524</v>
      </c>
      <c r="D772" s="108" t="s">
        <v>1265</v>
      </c>
      <c r="E772" s="180">
        <v>4978.83</v>
      </c>
    </row>
    <row r="773" spans="2:5">
      <c r="B773" s="108" t="s">
        <v>500</v>
      </c>
      <c r="C773" s="108" t="s">
        <v>501</v>
      </c>
      <c r="D773" s="108" t="s">
        <v>559</v>
      </c>
      <c r="E773" s="180">
        <v>8085.6</v>
      </c>
    </row>
    <row r="774" spans="2:5">
      <c r="B774" s="108" t="s">
        <v>526</v>
      </c>
      <c r="C774" s="108" t="s">
        <v>501</v>
      </c>
      <c r="D774" s="108" t="s">
        <v>1266</v>
      </c>
      <c r="E774" s="180">
        <v>6452.97</v>
      </c>
    </row>
    <row r="775" spans="2:5">
      <c r="B775" s="108" t="s">
        <v>510</v>
      </c>
      <c r="C775" s="108" t="s">
        <v>501</v>
      </c>
      <c r="D775" s="108" t="s">
        <v>1267</v>
      </c>
      <c r="E775" s="180">
        <v>8972.2000000000007</v>
      </c>
    </row>
    <row r="776" spans="2:5">
      <c r="B776" s="108" t="s">
        <v>497</v>
      </c>
      <c r="C776" s="108" t="s">
        <v>535</v>
      </c>
      <c r="D776" s="108" t="s">
        <v>1268</v>
      </c>
      <c r="E776" s="180">
        <v>8976.0400000000009</v>
      </c>
    </row>
    <row r="777" spans="2:5">
      <c r="B777" s="108" t="s">
        <v>528</v>
      </c>
      <c r="C777" s="108" t="s">
        <v>562</v>
      </c>
      <c r="D777" s="108" t="s">
        <v>1269</v>
      </c>
      <c r="E777" s="180">
        <v>5101.8900000000003</v>
      </c>
    </row>
    <row r="778" spans="2:5">
      <c r="B778" s="108" t="s">
        <v>510</v>
      </c>
      <c r="C778" s="108" t="s">
        <v>535</v>
      </c>
      <c r="D778" s="108" t="s">
        <v>1270</v>
      </c>
      <c r="E778" s="180">
        <v>7466.65</v>
      </c>
    </row>
    <row r="779" spans="2:5">
      <c r="B779" s="108" t="s">
        <v>528</v>
      </c>
      <c r="C779" s="108" t="s">
        <v>508</v>
      </c>
      <c r="D779" s="108" t="s">
        <v>1271</v>
      </c>
      <c r="E779" s="180">
        <v>1763.23</v>
      </c>
    </row>
    <row r="780" spans="2:5">
      <c r="B780" s="108" t="s">
        <v>504</v>
      </c>
      <c r="C780" s="108" t="s">
        <v>515</v>
      </c>
      <c r="D780" s="108" t="s">
        <v>1272</v>
      </c>
      <c r="E780" s="180">
        <v>9530.4599999999991</v>
      </c>
    </row>
    <row r="781" spans="2:5">
      <c r="B781" s="108" t="s">
        <v>500</v>
      </c>
      <c r="C781" s="108" t="s">
        <v>562</v>
      </c>
      <c r="D781" s="108" t="s">
        <v>1273</v>
      </c>
      <c r="E781" s="180">
        <v>8909.33</v>
      </c>
    </row>
    <row r="782" spans="2:5">
      <c r="B782" s="108" t="s">
        <v>497</v>
      </c>
      <c r="C782" s="108" t="s">
        <v>501</v>
      </c>
      <c r="D782" s="108" t="s">
        <v>1274</v>
      </c>
      <c r="E782" s="180">
        <v>629.27</v>
      </c>
    </row>
    <row r="783" spans="2:5">
      <c r="B783" s="108" t="s">
        <v>528</v>
      </c>
      <c r="C783" s="108" t="s">
        <v>498</v>
      </c>
      <c r="D783" s="108" t="s">
        <v>1275</v>
      </c>
      <c r="E783" s="180">
        <v>5218.59</v>
      </c>
    </row>
    <row r="784" spans="2:5">
      <c r="B784" s="108" t="s">
        <v>507</v>
      </c>
      <c r="C784" s="108" t="s">
        <v>508</v>
      </c>
      <c r="D784" s="108" t="s">
        <v>1276</v>
      </c>
      <c r="E784" s="180">
        <v>3991.72</v>
      </c>
    </row>
    <row r="785" spans="2:5">
      <c r="B785" s="108" t="s">
        <v>507</v>
      </c>
      <c r="C785" s="108" t="s">
        <v>569</v>
      </c>
      <c r="D785" s="108" t="s">
        <v>1277</v>
      </c>
      <c r="E785" s="180">
        <v>3145.38</v>
      </c>
    </row>
    <row r="786" spans="2:5">
      <c r="B786" s="108" t="s">
        <v>510</v>
      </c>
      <c r="C786" s="108" t="s">
        <v>562</v>
      </c>
      <c r="D786" s="108" t="s">
        <v>1278</v>
      </c>
      <c r="E786" s="180">
        <v>8944.0400000000009</v>
      </c>
    </row>
    <row r="787" spans="2:5">
      <c r="B787" s="108" t="s">
        <v>528</v>
      </c>
      <c r="C787" s="108" t="s">
        <v>501</v>
      </c>
      <c r="D787" s="108" t="s">
        <v>1279</v>
      </c>
      <c r="E787" s="180">
        <v>2815.39</v>
      </c>
    </row>
    <row r="788" spans="2:5">
      <c r="B788" s="108" t="s">
        <v>404</v>
      </c>
      <c r="C788" s="108" t="s">
        <v>537</v>
      </c>
      <c r="D788" s="108" t="s">
        <v>1280</v>
      </c>
      <c r="E788" s="180">
        <v>5710.77</v>
      </c>
    </row>
    <row r="789" spans="2:5">
      <c r="B789" s="108" t="s">
        <v>507</v>
      </c>
      <c r="C789" s="108" t="s">
        <v>520</v>
      </c>
      <c r="D789" s="108" t="s">
        <v>1109</v>
      </c>
      <c r="E789" s="180">
        <v>5672.87</v>
      </c>
    </row>
    <row r="790" spans="2:5">
      <c r="B790" s="108" t="s">
        <v>526</v>
      </c>
      <c r="C790" s="108" t="s">
        <v>569</v>
      </c>
      <c r="D790" s="108" t="s">
        <v>1281</v>
      </c>
      <c r="E790" s="180">
        <v>5281.29</v>
      </c>
    </row>
    <row r="791" spans="2:5">
      <c r="B791" s="108" t="s">
        <v>510</v>
      </c>
      <c r="C791" s="108" t="s">
        <v>515</v>
      </c>
      <c r="D791" s="108" t="s">
        <v>1130</v>
      </c>
      <c r="E791" s="180">
        <v>9874.69</v>
      </c>
    </row>
    <row r="792" spans="2:5">
      <c r="B792" s="108" t="s">
        <v>497</v>
      </c>
      <c r="C792" s="108" t="s">
        <v>501</v>
      </c>
      <c r="D792" s="108" t="s">
        <v>1282</v>
      </c>
      <c r="E792" s="180">
        <v>5104.26</v>
      </c>
    </row>
    <row r="793" spans="2:5">
      <c r="B793" s="108" t="s">
        <v>507</v>
      </c>
      <c r="C793" s="108" t="s">
        <v>535</v>
      </c>
      <c r="D793" s="108" t="s">
        <v>1283</v>
      </c>
      <c r="E793" s="180">
        <v>8934.7999999999993</v>
      </c>
    </row>
    <row r="794" spans="2:5">
      <c r="B794" s="108" t="s">
        <v>507</v>
      </c>
      <c r="C794" s="108" t="s">
        <v>515</v>
      </c>
      <c r="D794" s="108" t="s">
        <v>1284</v>
      </c>
      <c r="E794" s="180">
        <v>1206.3800000000001</v>
      </c>
    </row>
    <row r="795" spans="2:5">
      <c r="B795" s="108" t="s">
        <v>528</v>
      </c>
      <c r="C795" s="108" t="s">
        <v>537</v>
      </c>
      <c r="D795" s="108" t="s">
        <v>1285</v>
      </c>
      <c r="E795" s="180">
        <v>4436.18</v>
      </c>
    </row>
    <row r="796" spans="2:5">
      <c r="B796" s="108" t="s">
        <v>528</v>
      </c>
      <c r="C796" s="108" t="s">
        <v>562</v>
      </c>
      <c r="D796" s="108" t="s">
        <v>1286</v>
      </c>
      <c r="E796" s="180">
        <v>1630.16</v>
      </c>
    </row>
    <row r="797" spans="2:5">
      <c r="B797" s="108" t="s">
        <v>507</v>
      </c>
      <c r="C797" s="108" t="s">
        <v>569</v>
      </c>
      <c r="D797" s="108" t="s">
        <v>1287</v>
      </c>
      <c r="E797" s="180">
        <v>2552.2800000000002</v>
      </c>
    </row>
    <row r="798" spans="2:5">
      <c r="B798" s="108" t="s">
        <v>526</v>
      </c>
      <c r="C798" s="108" t="s">
        <v>508</v>
      </c>
      <c r="D798" s="108" t="s">
        <v>541</v>
      </c>
      <c r="E798" s="180">
        <v>9919.81</v>
      </c>
    </row>
    <row r="799" spans="2:5">
      <c r="B799" s="108" t="s">
        <v>504</v>
      </c>
      <c r="C799" s="108" t="s">
        <v>535</v>
      </c>
      <c r="D799" s="108" t="s">
        <v>1288</v>
      </c>
      <c r="E799" s="180">
        <v>9340.83</v>
      </c>
    </row>
    <row r="800" spans="2:5">
      <c r="B800" s="108" t="s">
        <v>504</v>
      </c>
      <c r="C800" s="108" t="s">
        <v>498</v>
      </c>
      <c r="D800" s="108" t="s">
        <v>540</v>
      </c>
      <c r="E800" s="180">
        <v>322.18</v>
      </c>
    </row>
    <row r="801" spans="2:5">
      <c r="B801" s="108" t="s">
        <v>528</v>
      </c>
      <c r="C801" s="108" t="s">
        <v>562</v>
      </c>
      <c r="D801" s="108" t="s">
        <v>996</v>
      </c>
      <c r="E801" s="180">
        <v>1072.69</v>
      </c>
    </row>
    <row r="802" spans="2:5">
      <c r="B802" s="108" t="s">
        <v>500</v>
      </c>
      <c r="C802" s="108" t="s">
        <v>569</v>
      </c>
      <c r="D802" s="108" t="s">
        <v>1289</v>
      </c>
      <c r="E802" s="180">
        <v>5698.14</v>
      </c>
    </row>
    <row r="803" spans="2:5">
      <c r="B803" s="108" t="s">
        <v>404</v>
      </c>
      <c r="C803" s="108" t="s">
        <v>562</v>
      </c>
      <c r="D803" s="108" t="s">
        <v>1290</v>
      </c>
      <c r="E803" s="180">
        <v>8482.9699999999993</v>
      </c>
    </row>
    <row r="804" spans="2:5">
      <c r="B804" s="108" t="s">
        <v>526</v>
      </c>
      <c r="C804" s="108" t="s">
        <v>535</v>
      </c>
      <c r="D804" s="108" t="s">
        <v>1291</v>
      </c>
      <c r="E804" s="180">
        <v>2281.21</v>
      </c>
    </row>
    <row r="805" spans="2:5">
      <c r="B805" s="108" t="s">
        <v>528</v>
      </c>
      <c r="C805" s="108" t="s">
        <v>530</v>
      </c>
      <c r="D805" s="108" t="s">
        <v>1292</v>
      </c>
      <c r="E805" s="180">
        <v>2618.62</v>
      </c>
    </row>
    <row r="806" spans="2:5">
      <c r="B806" s="108" t="s">
        <v>504</v>
      </c>
      <c r="C806" s="108" t="s">
        <v>511</v>
      </c>
      <c r="D806" s="108" t="s">
        <v>1293</v>
      </c>
      <c r="E806" s="180">
        <v>4875.24</v>
      </c>
    </row>
    <row r="807" spans="2:5">
      <c r="B807" s="108" t="s">
        <v>528</v>
      </c>
      <c r="C807" s="108" t="s">
        <v>522</v>
      </c>
      <c r="D807" s="108" t="s">
        <v>1294</v>
      </c>
      <c r="E807" s="180">
        <v>7504.05</v>
      </c>
    </row>
    <row r="808" spans="2:5">
      <c r="B808" s="108" t="s">
        <v>497</v>
      </c>
      <c r="C808" s="108" t="s">
        <v>524</v>
      </c>
      <c r="D808" s="108" t="s">
        <v>1295</v>
      </c>
      <c r="E808" s="180">
        <v>496.33</v>
      </c>
    </row>
    <row r="809" spans="2:5">
      <c r="B809" s="108" t="s">
        <v>504</v>
      </c>
      <c r="C809" s="108" t="s">
        <v>524</v>
      </c>
      <c r="D809" s="108" t="s">
        <v>1296</v>
      </c>
      <c r="E809" s="180">
        <v>9196.3700000000008</v>
      </c>
    </row>
    <row r="810" spans="2:5">
      <c r="B810" s="108" t="s">
        <v>504</v>
      </c>
      <c r="C810" s="108" t="s">
        <v>524</v>
      </c>
      <c r="D810" s="108" t="s">
        <v>1297</v>
      </c>
      <c r="E810" s="180">
        <v>4268.96</v>
      </c>
    </row>
    <row r="811" spans="2:5">
      <c r="B811" s="108" t="s">
        <v>497</v>
      </c>
      <c r="C811" s="108" t="s">
        <v>505</v>
      </c>
      <c r="D811" s="108" t="s">
        <v>1298</v>
      </c>
      <c r="E811" s="180">
        <v>7544.01</v>
      </c>
    </row>
    <row r="812" spans="2:5">
      <c r="B812" s="108" t="s">
        <v>497</v>
      </c>
      <c r="C812" s="108" t="s">
        <v>535</v>
      </c>
      <c r="D812" s="108" t="s">
        <v>1299</v>
      </c>
      <c r="E812" s="180">
        <v>5544.23</v>
      </c>
    </row>
    <row r="813" spans="2:5">
      <c r="B813" s="108" t="s">
        <v>528</v>
      </c>
      <c r="C813" s="108" t="s">
        <v>537</v>
      </c>
      <c r="D813" s="108" t="s">
        <v>1300</v>
      </c>
      <c r="E813" s="180">
        <v>4714.83</v>
      </c>
    </row>
    <row r="814" spans="2:5">
      <c r="B814" s="108" t="s">
        <v>510</v>
      </c>
      <c r="C814" s="108" t="s">
        <v>505</v>
      </c>
      <c r="D814" s="108" t="s">
        <v>1301</v>
      </c>
      <c r="E814" s="180">
        <v>5868.26</v>
      </c>
    </row>
    <row r="815" spans="2:5">
      <c r="B815" s="108" t="s">
        <v>507</v>
      </c>
      <c r="C815" s="108" t="s">
        <v>522</v>
      </c>
      <c r="D815" s="108" t="s">
        <v>1302</v>
      </c>
      <c r="E815" s="180">
        <v>555.82000000000005</v>
      </c>
    </row>
    <row r="816" spans="2:5">
      <c r="B816" s="108" t="s">
        <v>404</v>
      </c>
      <c r="C816" s="108" t="s">
        <v>537</v>
      </c>
      <c r="D816" s="108" t="s">
        <v>1303</v>
      </c>
      <c r="E816" s="180">
        <v>6736.75</v>
      </c>
    </row>
    <row r="817" spans="2:5">
      <c r="B817" s="108" t="s">
        <v>510</v>
      </c>
      <c r="C817" s="108" t="s">
        <v>522</v>
      </c>
      <c r="D817" s="108" t="s">
        <v>828</v>
      </c>
      <c r="E817" s="180">
        <v>8106.96</v>
      </c>
    </row>
    <row r="818" spans="2:5">
      <c r="B818" s="108" t="s">
        <v>507</v>
      </c>
      <c r="C818" s="108" t="s">
        <v>524</v>
      </c>
      <c r="D818" s="108" t="s">
        <v>1304</v>
      </c>
      <c r="E818" s="180">
        <v>1886.81</v>
      </c>
    </row>
    <row r="819" spans="2:5">
      <c r="B819" s="108" t="s">
        <v>404</v>
      </c>
      <c r="C819" s="108" t="s">
        <v>562</v>
      </c>
      <c r="D819" s="108" t="s">
        <v>1305</v>
      </c>
      <c r="E819" s="180">
        <v>539.27</v>
      </c>
    </row>
    <row r="820" spans="2:5">
      <c r="B820" s="108" t="s">
        <v>526</v>
      </c>
      <c r="C820" s="108" t="s">
        <v>508</v>
      </c>
      <c r="D820" s="108" t="s">
        <v>1250</v>
      </c>
      <c r="E820" s="180">
        <v>9044.5300000000007</v>
      </c>
    </row>
    <row r="821" spans="2:5">
      <c r="B821" s="108" t="s">
        <v>507</v>
      </c>
      <c r="C821" s="108" t="s">
        <v>508</v>
      </c>
      <c r="D821" s="108" t="s">
        <v>1306</v>
      </c>
      <c r="E821" s="180">
        <v>3840.65</v>
      </c>
    </row>
    <row r="822" spans="2:5">
      <c r="B822" s="108" t="s">
        <v>404</v>
      </c>
      <c r="C822" s="108" t="s">
        <v>515</v>
      </c>
      <c r="D822" s="108" t="s">
        <v>884</v>
      </c>
      <c r="E822" s="180">
        <v>5918.08</v>
      </c>
    </row>
    <row r="823" spans="2:5">
      <c r="B823" s="108" t="s">
        <v>497</v>
      </c>
      <c r="C823" s="108" t="s">
        <v>498</v>
      </c>
      <c r="D823" s="108" t="s">
        <v>1307</v>
      </c>
      <c r="E823" s="180">
        <v>4888.8500000000004</v>
      </c>
    </row>
    <row r="824" spans="2:5">
      <c r="B824" s="108" t="s">
        <v>404</v>
      </c>
      <c r="C824" s="108" t="s">
        <v>524</v>
      </c>
      <c r="D824" s="108" t="s">
        <v>1308</v>
      </c>
      <c r="E824" s="180">
        <v>9653.16</v>
      </c>
    </row>
    <row r="825" spans="2:5">
      <c r="B825" s="108" t="s">
        <v>500</v>
      </c>
      <c r="C825" s="108" t="s">
        <v>520</v>
      </c>
      <c r="D825" s="108" t="s">
        <v>1309</v>
      </c>
      <c r="E825" s="180">
        <v>5932</v>
      </c>
    </row>
    <row r="826" spans="2:5">
      <c r="B826" s="108" t="s">
        <v>510</v>
      </c>
      <c r="C826" s="108" t="s">
        <v>511</v>
      </c>
      <c r="D826" s="108" t="s">
        <v>1310</v>
      </c>
      <c r="E826" s="180">
        <v>1407.19</v>
      </c>
    </row>
    <row r="827" spans="2:5">
      <c r="B827" s="108" t="s">
        <v>500</v>
      </c>
      <c r="C827" s="108" t="s">
        <v>508</v>
      </c>
      <c r="D827" s="108" t="s">
        <v>1311</v>
      </c>
      <c r="E827" s="180">
        <v>807.4</v>
      </c>
    </row>
    <row r="828" spans="2:5">
      <c r="B828" s="108" t="s">
        <v>507</v>
      </c>
      <c r="C828" s="108" t="s">
        <v>505</v>
      </c>
      <c r="D828" s="108" t="s">
        <v>1312</v>
      </c>
      <c r="E828" s="180">
        <v>6609.23</v>
      </c>
    </row>
    <row r="829" spans="2:5">
      <c r="B829" s="108" t="s">
        <v>528</v>
      </c>
      <c r="C829" s="108" t="s">
        <v>520</v>
      </c>
      <c r="D829" s="108" t="s">
        <v>1313</v>
      </c>
      <c r="E829" s="180">
        <v>8087.91</v>
      </c>
    </row>
    <row r="830" spans="2:5">
      <c r="B830" s="108" t="s">
        <v>500</v>
      </c>
      <c r="C830" s="108" t="s">
        <v>498</v>
      </c>
      <c r="D830" s="108" t="s">
        <v>1314</v>
      </c>
      <c r="E830" s="180">
        <v>121.58</v>
      </c>
    </row>
    <row r="831" spans="2:5">
      <c r="B831" s="108" t="s">
        <v>510</v>
      </c>
      <c r="C831" s="108" t="s">
        <v>505</v>
      </c>
      <c r="D831" s="108" t="s">
        <v>1315</v>
      </c>
      <c r="E831" s="180">
        <v>5107.96</v>
      </c>
    </row>
    <row r="832" spans="2:5">
      <c r="B832" s="108" t="s">
        <v>497</v>
      </c>
      <c r="C832" s="108" t="s">
        <v>501</v>
      </c>
      <c r="D832" s="108" t="s">
        <v>1316</v>
      </c>
      <c r="E832" s="180">
        <v>1049.9000000000001</v>
      </c>
    </row>
    <row r="833" spans="2:5">
      <c r="B833" s="108" t="s">
        <v>504</v>
      </c>
      <c r="C833" s="108" t="s">
        <v>520</v>
      </c>
      <c r="D833" s="108" t="s">
        <v>1317</v>
      </c>
      <c r="E833" s="180">
        <v>6951.27</v>
      </c>
    </row>
    <row r="834" spans="2:5">
      <c r="B834" s="108" t="s">
        <v>497</v>
      </c>
      <c r="C834" s="108" t="s">
        <v>501</v>
      </c>
      <c r="D834" s="108" t="s">
        <v>1318</v>
      </c>
      <c r="E834" s="180">
        <v>9991.44</v>
      </c>
    </row>
    <row r="835" spans="2:5">
      <c r="B835" s="108" t="s">
        <v>528</v>
      </c>
      <c r="C835" s="108" t="s">
        <v>524</v>
      </c>
      <c r="D835" s="108" t="s">
        <v>1319</v>
      </c>
      <c r="E835" s="180">
        <v>7570.96</v>
      </c>
    </row>
    <row r="836" spans="2:5">
      <c r="B836" s="108" t="s">
        <v>500</v>
      </c>
      <c r="C836" s="108" t="s">
        <v>498</v>
      </c>
      <c r="D836" s="108" t="s">
        <v>1320</v>
      </c>
      <c r="E836" s="180">
        <v>5955.12</v>
      </c>
    </row>
    <row r="837" spans="2:5">
      <c r="B837" s="108" t="s">
        <v>404</v>
      </c>
      <c r="C837" s="108" t="s">
        <v>511</v>
      </c>
      <c r="D837" s="108" t="s">
        <v>1321</v>
      </c>
      <c r="E837" s="180">
        <v>2907.56</v>
      </c>
    </row>
    <row r="838" spans="2:5">
      <c r="B838" s="108" t="s">
        <v>510</v>
      </c>
      <c r="C838" s="108" t="s">
        <v>530</v>
      </c>
      <c r="D838" s="108" t="s">
        <v>1322</v>
      </c>
      <c r="E838" s="180">
        <v>7473.64</v>
      </c>
    </row>
    <row r="839" spans="2:5">
      <c r="B839" s="108" t="s">
        <v>507</v>
      </c>
      <c r="C839" s="108" t="s">
        <v>498</v>
      </c>
      <c r="D839" s="108" t="s">
        <v>1323</v>
      </c>
      <c r="E839" s="180">
        <v>9838.69</v>
      </c>
    </row>
    <row r="840" spans="2:5">
      <c r="B840" s="108" t="s">
        <v>404</v>
      </c>
      <c r="C840" s="108" t="s">
        <v>537</v>
      </c>
      <c r="D840" s="108" t="s">
        <v>513</v>
      </c>
      <c r="E840" s="180">
        <v>3463.71</v>
      </c>
    </row>
    <row r="841" spans="2:5">
      <c r="B841" s="108" t="s">
        <v>526</v>
      </c>
      <c r="C841" s="108" t="s">
        <v>498</v>
      </c>
      <c r="D841" s="108" t="s">
        <v>1324</v>
      </c>
      <c r="E841" s="180">
        <v>8840.0300000000007</v>
      </c>
    </row>
    <row r="842" spans="2:5">
      <c r="B842" s="108" t="s">
        <v>528</v>
      </c>
      <c r="C842" s="108" t="s">
        <v>535</v>
      </c>
      <c r="D842" s="108" t="s">
        <v>1325</v>
      </c>
      <c r="E842" s="180">
        <v>2825.85</v>
      </c>
    </row>
    <row r="843" spans="2:5">
      <c r="B843" s="108" t="s">
        <v>504</v>
      </c>
      <c r="C843" s="108" t="s">
        <v>537</v>
      </c>
      <c r="D843" s="108" t="s">
        <v>1326</v>
      </c>
      <c r="E843" s="180">
        <v>3719.62</v>
      </c>
    </row>
    <row r="844" spans="2:5">
      <c r="B844" s="108" t="s">
        <v>526</v>
      </c>
      <c r="C844" s="108" t="s">
        <v>505</v>
      </c>
      <c r="D844" s="108" t="s">
        <v>1327</v>
      </c>
      <c r="E844" s="180">
        <v>2029.94</v>
      </c>
    </row>
    <row r="845" spans="2:5">
      <c r="B845" s="108" t="s">
        <v>526</v>
      </c>
      <c r="C845" s="108" t="s">
        <v>511</v>
      </c>
      <c r="D845" s="108" t="s">
        <v>1328</v>
      </c>
      <c r="E845" s="180">
        <v>8700.4</v>
      </c>
    </row>
    <row r="846" spans="2:5">
      <c r="B846" s="108" t="s">
        <v>507</v>
      </c>
      <c r="C846" s="108" t="s">
        <v>515</v>
      </c>
      <c r="D846" s="108" t="s">
        <v>1329</v>
      </c>
      <c r="E846" s="180">
        <v>1423.15</v>
      </c>
    </row>
    <row r="847" spans="2:5">
      <c r="B847" s="108" t="s">
        <v>528</v>
      </c>
      <c r="C847" s="108" t="s">
        <v>524</v>
      </c>
      <c r="D847" s="108" t="s">
        <v>1330</v>
      </c>
      <c r="E847" s="180">
        <v>6901.41</v>
      </c>
    </row>
    <row r="848" spans="2:5">
      <c r="B848" s="108" t="s">
        <v>528</v>
      </c>
      <c r="C848" s="108" t="s">
        <v>498</v>
      </c>
      <c r="D848" s="108" t="s">
        <v>1331</v>
      </c>
      <c r="E848" s="180">
        <v>6633.88</v>
      </c>
    </row>
    <row r="849" spans="2:5">
      <c r="B849" s="108" t="s">
        <v>504</v>
      </c>
      <c r="C849" s="108" t="s">
        <v>569</v>
      </c>
      <c r="D849" s="108" t="s">
        <v>1332</v>
      </c>
      <c r="E849" s="180">
        <v>1559.56</v>
      </c>
    </row>
    <row r="850" spans="2:5">
      <c r="B850" s="108" t="s">
        <v>526</v>
      </c>
      <c r="C850" s="108" t="s">
        <v>498</v>
      </c>
      <c r="D850" s="108" t="s">
        <v>1333</v>
      </c>
      <c r="E850" s="180">
        <v>8349.0499999999993</v>
      </c>
    </row>
    <row r="851" spans="2:5">
      <c r="B851" s="108" t="s">
        <v>526</v>
      </c>
      <c r="C851" s="108" t="s">
        <v>569</v>
      </c>
      <c r="D851" s="108" t="s">
        <v>1334</v>
      </c>
      <c r="E851" s="180">
        <v>5326.05</v>
      </c>
    </row>
    <row r="852" spans="2:5">
      <c r="B852" s="108" t="s">
        <v>526</v>
      </c>
      <c r="C852" s="108" t="s">
        <v>520</v>
      </c>
      <c r="D852" s="108" t="s">
        <v>674</v>
      </c>
      <c r="E852" s="180">
        <v>7750.03</v>
      </c>
    </row>
    <row r="853" spans="2:5">
      <c r="B853" s="108" t="s">
        <v>404</v>
      </c>
      <c r="C853" s="108" t="s">
        <v>501</v>
      </c>
      <c r="D853" s="108" t="s">
        <v>1335</v>
      </c>
      <c r="E853" s="180">
        <v>4616.8</v>
      </c>
    </row>
    <row r="854" spans="2:5">
      <c r="B854" s="108" t="s">
        <v>526</v>
      </c>
      <c r="C854" s="108" t="s">
        <v>569</v>
      </c>
      <c r="D854" s="108" t="s">
        <v>1336</v>
      </c>
      <c r="E854" s="180">
        <v>1721.95</v>
      </c>
    </row>
    <row r="855" spans="2:5">
      <c r="B855" s="108" t="s">
        <v>528</v>
      </c>
      <c r="C855" s="108" t="s">
        <v>537</v>
      </c>
      <c r="D855" s="108" t="s">
        <v>1337</v>
      </c>
      <c r="E855" s="180">
        <v>8539.0300000000007</v>
      </c>
    </row>
    <row r="856" spans="2:5">
      <c r="B856" s="108" t="s">
        <v>404</v>
      </c>
      <c r="C856" s="108" t="s">
        <v>501</v>
      </c>
      <c r="D856" s="108" t="s">
        <v>1338</v>
      </c>
      <c r="E856" s="180">
        <v>8783.4</v>
      </c>
    </row>
    <row r="857" spans="2:5">
      <c r="B857" s="108" t="s">
        <v>504</v>
      </c>
      <c r="C857" s="108" t="s">
        <v>515</v>
      </c>
      <c r="D857" s="108" t="s">
        <v>1339</v>
      </c>
      <c r="E857" s="180">
        <v>4670.0200000000004</v>
      </c>
    </row>
    <row r="858" spans="2:5">
      <c r="B858" s="108" t="s">
        <v>404</v>
      </c>
      <c r="C858" s="108" t="s">
        <v>522</v>
      </c>
      <c r="D858" s="108" t="s">
        <v>1340</v>
      </c>
      <c r="E858" s="180">
        <v>1268.05</v>
      </c>
    </row>
    <row r="859" spans="2:5">
      <c r="B859" s="108" t="s">
        <v>404</v>
      </c>
      <c r="C859" s="108" t="s">
        <v>562</v>
      </c>
      <c r="D859" s="108" t="s">
        <v>1341</v>
      </c>
      <c r="E859" s="180">
        <v>3504.17</v>
      </c>
    </row>
    <row r="860" spans="2:5">
      <c r="B860" s="108" t="s">
        <v>510</v>
      </c>
      <c r="C860" s="108" t="s">
        <v>501</v>
      </c>
      <c r="D860" s="108" t="s">
        <v>1342</v>
      </c>
      <c r="E860" s="180">
        <v>1487.13</v>
      </c>
    </row>
    <row r="861" spans="2:5">
      <c r="B861" s="108" t="s">
        <v>510</v>
      </c>
      <c r="C861" s="108" t="s">
        <v>522</v>
      </c>
      <c r="D861" s="108" t="s">
        <v>1343</v>
      </c>
      <c r="E861" s="180">
        <v>9032.2999999999993</v>
      </c>
    </row>
    <row r="862" spans="2:5">
      <c r="B862" s="108" t="s">
        <v>497</v>
      </c>
      <c r="C862" s="108" t="s">
        <v>569</v>
      </c>
      <c r="D862" s="108" t="s">
        <v>1344</v>
      </c>
      <c r="E862" s="180">
        <v>3018.69</v>
      </c>
    </row>
    <row r="863" spans="2:5">
      <c r="B863" s="108" t="s">
        <v>504</v>
      </c>
      <c r="C863" s="108" t="s">
        <v>562</v>
      </c>
      <c r="D863" s="108" t="s">
        <v>1345</v>
      </c>
      <c r="E863" s="180">
        <v>4489.03</v>
      </c>
    </row>
    <row r="864" spans="2:5">
      <c r="B864" s="108" t="s">
        <v>504</v>
      </c>
      <c r="C864" s="108" t="s">
        <v>508</v>
      </c>
      <c r="D864" s="108" t="s">
        <v>1346</v>
      </c>
      <c r="E864" s="180">
        <v>8695.52</v>
      </c>
    </row>
    <row r="865" spans="2:5">
      <c r="B865" s="108" t="s">
        <v>510</v>
      </c>
      <c r="C865" s="108" t="s">
        <v>511</v>
      </c>
      <c r="D865" s="108" t="s">
        <v>1347</v>
      </c>
      <c r="E865" s="180">
        <v>906.14</v>
      </c>
    </row>
    <row r="866" spans="2:5">
      <c r="B866" s="108" t="s">
        <v>528</v>
      </c>
      <c r="C866" s="108" t="s">
        <v>569</v>
      </c>
      <c r="D866" s="108" t="s">
        <v>1348</v>
      </c>
      <c r="E866" s="180">
        <v>4523.34</v>
      </c>
    </row>
    <row r="867" spans="2:5">
      <c r="B867" s="108" t="s">
        <v>497</v>
      </c>
      <c r="C867" s="108" t="s">
        <v>535</v>
      </c>
      <c r="D867" s="108" t="s">
        <v>1349</v>
      </c>
      <c r="E867" s="180">
        <v>1966.03</v>
      </c>
    </row>
    <row r="868" spans="2:5">
      <c r="B868" s="108" t="s">
        <v>504</v>
      </c>
      <c r="C868" s="108" t="s">
        <v>508</v>
      </c>
      <c r="D868" s="108" t="s">
        <v>1350</v>
      </c>
      <c r="E868" s="180">
        <v>1557.77</v>
      </c>
    </row>
    <row r="869" spans="2:5">
      <c r="B869" s="108" t="s">
        <v>497</v>
      </c>
      <c r="C869" s="108" t="s">
        <v>535</v>
      </c>
      <c r="D869" s="108" t="s">
        <v>1351</v>
      </c>
      <c r="E869" s="180">
        <v>8165.67</v>
      </c>
    </row>
    <row r="870" spans="2:5">
      <c r="B870" s="108" t="s">
        <v>510</v>
      </c>
      <c r="C870" s="108" t="s">
        <v>515</v>
      </c>
      <c r="D870" s="108" t="s">
        <v>1352</v>
      </c>
      <c r="E870" s="180">
        <v>4540.25</v>
      </c>
    </row>
    <row r="871" spans="2:5">
      <c r="B871" s="108" t="s">
        <v>510</v>
      </c>
      <c r="C871" s="108" t="s">
        <v>535</v>
      </c>
      <c r="D871" s="108" t="s">
        <v>1353</v>
      </c>
      <c r="E871" s="180">
        <v>7261.08</v>
      </c>
    </row>
    <row r="872" spans="2:5">
      <c r="B872" s="108" t="s">
        <v>510</v>
      </c>
      <c r="C872" s="108" t="s">
        <v>508</v>
      </c>
      <c r="D872" s="108" t="s">
        <v>1354</v>
      </c>
      <c r="E872" s="180">
        <v>3356.15</v>
      </c>
    </row>
    <row r="873" spans="2:5">
      <c r="B873" s="108" t="s">
        <v>526</v>
      </c>
      <c r="C873" s="108" t="s">
        <v>522</v>
      </c>
      <c r="D873" s="108" t="s">
        <v>1355</v>
      </c>
      <c r="E873" s="180">
        <v>4761.51</v>
      </c>
    </row>
    <row r="874" spans="2:5">
      <c r="B874" s="108" t="s">
        <v>500</v>
      </c>
      <c r="C874" s="108" t="s">
        <v>569</v>
      </c>
      <c r="D874" s="108" t="s">
        <v>1356</v>
      </c>
      <c r="E874" s="180">
        <v>6503.61</v>
      </c>
    </row>
    <row r="875" spans="2:5">
      <c r="B875" s="108" t="s">
        <v>510</v>
      </c>
      <c r="C875" s="108" t="s">
        <v>569</v>
      </c>
      <c r="D875" s="108" t="s">
        <v>1357</v>
      </c>
      <c r="E875" s="180">
        <v>8642.5</v>
      </c>
    </row>
    <row r="876" spans="2:5">
      <c r="B876" s="108" t="s">
        <v>504</v>
      </c>
      <c r="C876" s="108" t="s">
        <v>524</v>
      </c>
      <c r="D876" s="108" t="s">
        <v>1358</v>
      </c>
      <c r="E876" s="180">
        <v>4402.18</v>
      </c>
    </row>
    <row r="877" spans="2:5">
      <c r="B877" s="108" t="s">
        <v>526</v>
      </c>
      <c r="C877" s="108" t="s">
        <v>505</v>
      </c>
      <c r="D877" s="108" t="s">
        <v>1359</v>
      </c>
      <c r="E877" s="180">
        <v>3007.06</v>
      </c>
    </row>
    <row r="878" spans="2:5">
      <c r="B878" s="108" t="s">
        <v>528</v>
      </c>
      <c r="C878" s="108" t="s">
        <v>498</v>
      </c>
      <c r="D878" s="108" t="s">
        <v>1360</v>
      </c>
      <c r="E878" s="180">
        <v>8276.43</v>
      </c>
    </row>
    <row r="879" spans="2:5">
      <c r="B879" s="108" t="s">
        <v>497</v>
      </c>
      <c r="C879" s="108" t="s">
        <v>511</v>
      </c>
      <c r="D879" s="108" t="s">
        <v>1361</v>
      </c>
      <c r="E879" s="180">
        <v>9034.25</v>
      </c>
    </row>
    <row r="880" spans="2:5">
      <c r="B880" s="108" t="s">
        <v>528</v>
      </c>
      <c r="C880" s="108" t="s">
        <v>569</v>
      </c>
      <c r="D880" s="108" t="s">
        <v>1353</v>
      </c>
      <c r="E880" s="180">
        <v>8910.9599999999991</v>
      </c>
    </row>
    <row r="881" spans="2:5">
      <c r="B881" s="108" t="s">
        <v>497</v>
      </c>
      <c r="C881" s="108" t="s">
        <v>522</v>
      </c>
      <c r="D881" s="108" t="s">
        <v>1362</v>
      </c>
      <c r="E881" s="180">
        <v>6880.89</v>
      </c>
    </row>
    <row r="882" spans="2:5">
      <c r="B882" s="108" t="s">
        <v>504</v>
      </c>
      <c r="C882" s="108" t="s">
        <v>537</v>
      </c>
      <c r="D882" s="108" t="s">
        <v>1363</v>
      </c>
      <c r="E882" s="180">
        <v>7436.64</v>
      </c>
    </row>
    <row r="883" spans="2:5">
      <c r="B883" s="108" t="s">
        <v>404</v>
      </c>
      <c r="C883" s="108" t="s">
        <v>524</v>
      </c>
      <c r="D883" s="108" t="s">
        <v>1364</v>
      </c>
      <c r="E883" s="180">
        <v>5959.42</v>
      </c>
    </row>
    <row r="884" spans="2:5">
      <c r="B884" s="108" t="s">
        <v>507</v>
      </c>
      <c r="C884" s="108" t="s">
        <v>498</v>
      </c>
      <c r="D884" s="108" t="s">
        <v>1365</v>
      </c>
      <c r="E884" s="180">
        <v>882.38</v>
      </c>
    </row>
    <row r="885" spans="2:5">
      <c r="B885" s="108" t="s">
        <v>507</v>
      </c>
      <c r="C885" s="108" t="s">
        <v>505</v>
      </c>
      <c r="D885" s="108" t="s">
        <v>1366</v>
      </c>
      <c r="E885" s="180">
        <v>7115.29</v>
      </c>
    </row>
    <row r="886" spans="2:5">
      <c r="B886" s="108" t="s">
        <v>526</v>
      </c>
      <c r="C886" s="108" t="s">
        <v>537</v>
      </c>
      <c r="D886" s="108" t="s">
        <v>1367</v>
      </c>
      <c r="E886" s="180">
        <v>3331.98</v>
      </c>
    </row>
    <row r="887" spans="2:5">
      <c r="B887" s="108" t="s">
        <v>528</v>
      </c>
      <c r="C887" s="108" t="s">
        <v>501</v>
      </c>
      <c r="D887" s="108" t="s">
        <v>1368</v>
      </c>
      <c r="E887" s="180">
        <v>5974.42</v>
      </c>
    </row>
    <row r="888" spans="2:5">
      <c r="B888" s="108" t="s">
        <v>500</v>
      </c>
      <c r="C888" s="108" t="s">
        <v>505</v>
      </c>
      <c r="D888" s="108" t="s">
        <v>1369</v>
      </c>
      <c r="E888" s="180">
        <v>6237.27</v>
      </c>
    </row>
    <row r="889" spans="2:5">
      <c r="B889" s="108" t="s">
        <v>528</v>
      </c>
      <c r="C889" s="108" t="s">
        <v>569</v>
      </c>
      <c r="D889" s="108" t="s">
        <v>1370</v>
      </c>
      <c r="E889" s="180">
        <v>774.96</v>
      </c>
    </row>
    <row r="890" spans="2:5">
      <c r="B890" s="108" t="s">
        <v>504</v>
      </c>
      <c r="C890" s="108" t="s">
        <v>530</v>
      </c>
      <c r="D890" s="108" t="s">
        <v>1371</v>
      </c>
      <c r="E890" s="180">
        <v>4755.3</v>
      </c>
    </row>
    <row r="891" spans="2:5">
      <c r="B891" s="108" t="s">
        <v>510</v>
      </c>
      <c r="C891" s="108" t="s">
        <v>537</v>
      </c>
      <c r="D891" s="108" t="s">
        <v>1372</v>
      </c>
      <c r="E891" s="180">
        <v>4112.83</v>
      </c>
    </row>
    <row r="892" spans="2:5">
      <c r="B892" s="108" t="s">
        <v>526</v>
      </c>
      <c r="C892" s="108" t="s">
        <v>505</v>
      </c>
      <c r="D892" s="108" t="s">
        <v>1373</v>
      </c>
      <c r="E892" s="180">
        <v>9902.84</v>
      </c>
    </row>
    <row r="893" spans="2:5">
      <c r="B893" s="108" t="s">
        <v>500</v>
      </c>
      <c r="C893" s="108" t="s">
        <v>515</v>
      </c>
      <c r="D893" s="108" t="s">
        <v>895</v>
      </c>
      <c r="E893" s="180">
        <v>6599.83</v>
      </c>
    </row>
    <row r="894" spans="2:5">
      <c r="B894" s="108" t="s">
        <v>500</v>
      </c>
      <c r="C894" s="108" t="s">
        <v>530</v>
      </c>
      <c r="D894" s="108" t="s">
        <v>1374</v>
      </c>
      <c r="E894" s="180">
        <v>733.28</v>
      </c>
    </row>
    <row r="895" spans="2:5">
      <c r="B895" s="108" t="s">
        <v>500</v>
      </c>
      <c r="C895" s="108" t="s">
        <v>515</v>
      </c>
      <c r="D895" s="108" t="s">
        <v>1375</v>
      </c>
      <c r="E895" s="180">
        <v>3243.54</v>
      </c>
    </row>
    <row r="896" spans="2:5">
      <c r="B896" s="108" t="s">
        <v>404</v>
      </c>
      <c r="C896" s="108" t="s">
        <v>522</v>
      </c>
      <c r="D896" s="108" t="s">
        <v>1376</v>
      </c>
      <c r="E896" s="180">
        <v>2615.31</v>
      </c>
    </row>
    <row r="897" spans="2:5">
      <c r="B897" s="108" t="s">
        <v>404</v>
      </c>
      <c r="C897" s="108" t="s">
        <v>508</v>
      </c>
      <c r="D897" s="108" t="s">
        <v>1377</v>
      </c>
      <c r="E897" s="180">
        <v>2844.46</v>
      </c>
    </row>
    <row r="898" spans="2:5">
      <c r="B898" s="108" t="s">
        <v>497</v>
      </c>
      <c r="C898" s="108" t="s">
        <v>524</v>
      </c>
      <c r="D898" s="108" t="s">
        <v>1378</v>
      </c>
      <c r="E898" s="180">
        <v>4551.9799999999996</v>
      </c>
    </row>
    <row r="899" spans="2:5">
      <c r="B899" s="108" t="s">
        <v>528</v>
      </c>
      <c r="C899" s="108" t="s">
        <v>508</v>
      </c>
      <c r="D899" s="108" t="s">
        <v>1379</v>
      </c>
      <c r="E899" s="180">
        <v>8361.59</v>
      </c>
    </row>
    <row r="900" spans="2:5">
      <c r="B900" s="108" t="s">
        <v>404</v>
      </c>
      <c r="C900" s="108" t="s">
        <v>569</v>
      </c>
      <c r="D900" s="108" t="s">
        <v>1380</v>
      </c>
      <c r="E900" s="180">
        <v>9071.92</v>
      </c>
    </row>
    <row r="901" spans="2:5">
      <c r="B901" s="108" t="s">
        <v>504</v>
      </c>
      <c r="C901" s="108" t="s">
        <v>511</v>
      </c>
      <c r="D901" s="108" t="s">
        <v>1381</v>
      </c>
      <c r="E901" s="180">
        <v>3514.43</v>
      </c>
    </row>
    <row r="902" spans="2:5">
      <c r="B902" s="108" t="s">
        <v>507</v>
      </c>
      <c r="C902" s="108" t="s">
        <v>498</v>
      </c>
      <c r="D902" s="108" t="s">
        <v>1104</v>
      </c>
      <c r="E902" s="180">
        <v>9295.33</v>
      </c>
    </row>
    <row r="903" spans="2:5">
      <c r="B903" s="108" t="s">
        <v>500</v>
      </c>
      <c r="C903" s="108" t="s">
        <v>537</v>
      </c>
      <c r="D903" s="108" t="s">
        <v>1382</v>
      </c>
      <c r="E903" s="180">
        <v>3857.91</v>
      </c>
    </row>
    <row r="904" spans="2:5">
      <c r="B904" s="108" t="s">
        <v>504</v>
      </c>
      <c r="C904" s="108" t="s">
        <v>508</v>
      </c>
      <c r="D904" s="108" t="s">
        <v>1383</v>
      </c>
      <c r="E904" s="180">
        <v>3205.22</v>
      </c>
    </row>
    <row r="905" spans="2:5">
      <c r="B905" s="108" t="s">
        <v>504</v>
      </c>
      <c r="C905" s="108" t="s">
        <v>562</v>
      </c>
      <c r="D905" s="108" t="s">
        <v>1384</v>
      </c>
      <c r="E905" s="180">
        <v>2688.4</v>
      </c>
    </row>
    <row r="906" spans="2:5">
      <c r="B906" s="108" t="s">
        <v>507</v>
      </c>
      <c r="C906" s="108" t="s">
        <v>520</v>
      </c>
      <c r="D906" s="108" t="s">
        <v>1385</v>
      </c>
      <c r="E906" s="180">
        <v>6389.03</v>
      </c>
    </row>
    <row r="907" spans="2:5">
      <c r="B907" s="108" t="s">
        <v>504</v>
      </c>
      <c r="C907" s="108" t="s">
        <v>569</v>
      </c>
      <c r="D907" s="108" t="s">
        <v>1386</v>
      </c>
      <c r="E907" s="180">
        <v>2618.96</v>
      </c>
    </row>
    <row r="908" spans="2:5">
      <c r="B908" s="108" t="s">
        <v>528</v>
      </c>
      <c r="C908" s="108" t="s">
        <v>501</v>
      </c>
      <c r="D908" s="108" t="s">
        <v>1387</v>
      </c>
      <c r="E908" s="180">
        <v>2721.26</v>
      </c>
    </row>
    <row r="909" spans="2:5">
      <c r="B909" s="108" t="s">
        <v>404</v>
      </c>
      <c r="C909" s="108" t="s">
        <v>501</v>
      </c>
      <c r="D909" s="108" t="s">
        <v>1388</v>
      </c>
      <c r="E909" s="180">
        <v>5634.09</v>
      </c>
    </row>
    <row r="910" spans="2:5">
      <c r="B910" s="108" t="s">
        <v>510</v>
      </c>
      <c r="C910" s="108" t="s">
        <v>562</v>
      </c>
      <c r="D910" s="108" t="s">
        <v>1389</v>
      </c>
      <c r="E910" s="180">
        <v>9808.18</v>
      </c>
    </row>
    <row r="911" spans="2:5">
      <c r="B911" s="108" t="s">
        <v>497</v>
      </c>
      <c r="C911" s="108" t="s">
        <v>530</v>
      </c>
      <c r="D911" s="108" t="s">
        <v>1390</v>
      </c>
      <c r="E911" s="180">
        <v>1443.21</v>
      </c>
    </row>
    <row r="912" spans="2:5">
      <c r="B912" s="108" t="s">
        <v>404</v>
      </c>
      <c r="C912" s="108" t="s">
        <v>535</v>
      </c>
      <c r="D912" s="108" t="s">
        <v>1391</v>
      </c>
      <c r="E912" s="180">
        <v>6311.88</v>
      </c>
    </row>
    <row r="913" spans="2:5">
      <c r="B913" s="108" t="s">
        <v>510</v>
      </c>
      <c r="C913" s="108" t="s">
        <v>535</v>
      </c>
      <c r="D913" s="108" t="s">
        <v>1392</v>
      </c>
      <c r="E913" s="180">
        <v>5386.2</v>
      </c>
    </row>
    <row r="914" spans="2:5">
      <c r="B914" s="108" t="s">
        <v>507</v>
      </c>
      <c r="C914" s="108" t="s">
        <v>522</v>
      </c>
      <c r="D914" s="108" t="s">
        <v>1393</v>
      </c>
      <c r="E914" s="180">
        <v>3281.29</v>
      </c>
    </row>
    <row r="915" spans="2:5">
      <c r="B915" s="108" t="s">
        <v>500</v>
      </c>
      <c r="C915" s="108" t="s">
        <v>569</v>
      </c>
      <c r="D915" s="108" t="s">
        <v>1394</v>
      </c>
      <c r="E915" s="180">
        <v>3125.2</v>
      </c>
    </row>
    <row r="916" spans="2:5">
      <c r="B916" s="108" t="s">
        <v>528</v>
      </c>
      <c r="C916" s="108" t="s">
        <v>508</v>
      </c>
      <c r="D916" s="108" t="s">
        <v>1395</v>
      </c>
      <c r="E916" s="180">
        <v>8237.94</v>
      </c>
    </row>
    <row r="917" spans="2:5">
      <c r="B917" s="108" t="s">
        <v>404</v>
      </c>
      <c r="C917" s="108" t="s">
        <v>505</v>
      </c>
      <c r="D917" s="108" t="s">
        <v>1396</v>
      </c>
      <c r="E917" s="180">
        <v>1480.11</v>
      </c>
    </row>
    <row r="918" spans="2:5">
      <c r="B918" s="108" t="s">
        <v>510</v>
      </c>
      <c r="C918" s="108" t="s">
        <v>505</v>
      </c>
      <c r="D918" s="108" t="s">
        <v>1397</v>
      </c>
      <c r="E918" s="180">
        <v>1190.23</v>
      </c>
    </row>
    <row r="919" spans="2:5">
      <c r="B919" s="108" t="s">
        <v>500</v>
      </c>
      <c r="C919" s="108" t="s">
        <v>515</v>
      </c>
      <c r="D919" s="108" t="s">
        <v>1398</v>
      </c>
      <c r="E919" s="180">
        <v>7472.14</v>
      </c>
    </row>
    <row r="920" spans="2:5">
      <c r="B920" s="108" t="s">
        <v>507</v>
      </c>
      <c r="C920" s="108" t="s">
        <v>515</v>
      </c>
      <c r="D920" s="108" t="s">
        <v>1399</v>
      </c>
      <c r="E920" s="180">
        <v>5483.83</v>
      </c>
    </row>
    <row r="921" spans="2:5">
      <c r="B921" s="108" t="s">
        <v>497</v>
      </c>
      <c r="C921" s="108" t="s">
        <v>498</v>
      </c>
      <c r="D921" s="108" t="s">
        <v>1400</v>
      </c>
      <c r="E921" s="180">
        <v>4222.07</v>
      </c>
    </row>
    <row r="922" spans="2:5">
      <c r="B922" s="108" t="s">
        <v>497</v>
      </c>
      <c r="C922" s="108" t="s">
        <v>515</v>
      </c>
      <c r="D922" s="108" t="s">
        <v>1401</v>
      </c>
      <c r="E922" s="180">
        <v>874.6</v>
      </c>
    </row>
    <row r="923" spans="2:5">
      <c r="B923" s="108" t="s">
        <v>504</v>
      </c>
      <c r="C923" s="108" t="s">
        <v>524</v>
      </c>
      <c r="D923" s="108" t="s">
        <v>1402</v>
      </c>
      <c r="E923" s="180">
        <v>884.03</v>
      </c>
    </row>
    <row r="924" spans="2:5">
      <c r="B924" s="108" t="s">
        <v>404</v>
      </c>
      <c r="C924" s="108" t="s">
        <v>569</v>
      </c>
      <c r="D924" s="108" t="s">
        <v>1403</v>
      </c>
      <c r="E924" s="180">
        <v>6688.86</v>
      </c>
    </row>
    <row r="925" spans="2:5">
      <c r="B925" s="108" t="s">
        <v>404</v>
      </c>
      <c r="C925" s="108" t="s">
        <v>522</v>
      </c>
      <c r="D925" s="108" t="s">
        <v>1404</v>
      </c>
      <c r="E925" s="180">
        <v>2909.9</v>
      </c>
    </row>
    <row r="926" spans="2:5">
      <c r="B926" s="108" t="s">
        <v>528</v>
      </c>
      <c r="C926" s="108" t="s">
        <v>511</v>
      </c>
      <c r="D926" s="108" t="s">
        <v>1405</v>
      </c>
      <c r="E926" s="180">
        <v>3465.23</v>
      </c>
    </row>
    <row r="927" spans="2:5">
      <c r="B927" s="108" t="s">
        <v>528</v>
      </c>
      <c r="C927" s="108" t="s">
        <v>501</v>
      </c>
      <c r="D927" s="108" t="s">
        <v>1406</v>
      </c>
      <c r="E927" s="180">
        <v>2473.9299999999998</v>
      </c>
    </row>
    <row r="928" spans="2:5">
      <c r="B928" s="108" t="s">
        <v>528</v>
      </c>
      <c r="C928" s="108" t="s">
        <v>505</v>
      </c>
      <c r="D928" s="108" t="s">
        <v>1407</v>
      </c>
      <c r="E928" s="180">
        <v>3868.41</v>
      </c>
    </row>
    <row r="929" spans="2:5">
      <c r="B929" s="108" t="s">
        <v>404</v>
      </c>
      <c r="C929" s="108" t="s">
        <v>530</v>
      </c>
      <c r="D929" s="108" t="s">
        <v>1408</v>
      </c>
      <c r="E929" s="180">
        <v>6868.87</v>
      </c>
    </row>
    <row r="930" spans="2:5">
      <c r="B930" s="108" t="s">
        <v>404</v>
      </c>
      <c r="C930" s="108" t="s">
        <v>537</v>
      </c>
      <c r="D930" s="108" t="s">
        <v>1409</v>
      </c>
      <c r="E930" s="180">
        <v>1601.77</v>
      </c>
    </row>
    <row r="931" spans="2:5">
      <c r="B931" s="108" t="s">
        <v>500</v>
      </c>
      <c r="C931" s="108" t="s">
        <v>515</v>
      </c>
      <c r="D931" s="108" t="s">
        <v>1410</v>
      </c>
      <c r="E931" s="180">
        <v>5865.01</v>
      </c>
    </row>
    <row r="932" spans="2:5">
      <c r="B932" s="108" t="s">
        <v>504</v>
      </c>
      <c r="C932" s="108" t="s">
        <v>535</v>
      </c>
      <c r="D932" s="108" t="s">
        <v>1411</v>
      </c>
      <c r="E932" s="180">
        <v>3980.67</v>
      </c>
    </row>
    <row r="933" spans="2:5">
      <c r="B933" s="108" t="s">
        <v>500</v>
      </c>
      <c r="C933" s="108" t="s">
        <v>524</v>
      </c>
      <c r="D933" s="108" t="s">
        <v>1412</v>
      </c>
      <c r="E933" s="180">
        <v>836.07</v>
      </c>
    </row>
    <row r="934" spans="2:5">
      <c r="B934" s="108" t="s">
        <v>497</v>
      </c>
      <c r="C934" s="108" t="s">
        <v>520</v>
      </c>
      <c r="D934" s="108" t="s">
        <v>1413</v>
      </c>
      <c r="E934" s="180">
        <v>9526.51</v>
      </c>
    </row>
    <row r="935" spans="2:5">
      <c r="B935" s="108" t="s">
        <v>500</v>
      </c>
      <c r="C935" s="108" t="s">
        <v>537</v>
      </c>
      <c r="D935" s="108" t="s">
        <v>1414</v>
      </c>
      <c r="E935" s="180">
        <v>4745.68</v>
      </c>
    </row>
    <row r="936" spans="2:5">
      <c r="B936" s="108" t="s">
        <v>497</v>
      </c>
      <c r="C936" s="108" t="s">
        <v>537</v>
      </c>
      <c r="D936" s="108" t="s">
        <v>1415</v>
      </c>
      <c r="E936" s="180">
        <v>4445.1400000000003</v>
      </c>
    </row>
    <row r="937" spans="2:5">
      <c r="B937" s="108" t="s">
        <v>507</v>
      </c>
      <c r="C937" s="108" t="s">
        <v>537</v>
      </c>
      <c r="D937" s="108" t="s">
        <v>1416</v>
      </c>
      <c r="E937" s="180">
        <v>7028.34</v>
      </c>
    </row>
    <row r="938" spans="2:5">
      <c r="B938" s="108" t="s">
        <v>500</v>
      </c>
      <c r="C938" s="108" t="s">
        <v>511</v>
      </c>
      <c r="D938" s="108" t="s">
        <v>1417</v>
      </c>
      <c r="E938" s="180">
        <v>2488.5300000000002</v>
      </c>
    </row>
    <row r="939" spans="2:5">
      <c r="B939" s="108" t="s">
        <v>404</v>
      </c>
      <c r="C939" s="108" t="s">
        <v>530</v>
      </c>
      <c r="D939" s="108" t="s">
        <v>1418</v>
      </c>
      <c r="E939" s="180">
        <v>3007.69</v>
      </c>
    </row>
    <row r="940" spans="2:5">
      <c r="B940" s="108" t="s">
        <v>510</v>
      </c>
      <c r="C940" s="108" t="s">
        <v>508</v>
      </c>
      <c r="D940" s="108" t="s">
        <v>1419</v>
      </c>
      <c r="E940" s="180">
        <v>1026.04</v>
      </c>
    </row>
    <row r="941" spans="2:5">
      <c r="B941" s="108" t="s">
        <v>510</v>
      </c>
      <c r="C941" s="108" t="s">
        <v>498</v>
      </c>
      <c r="D941" s="108" t="s">
        <v>1420</v>
      </c>
      <c r="E941" s="180">
        <v>2837.49</v>
      </c>
    </row>
    <row r="942" spans="2:5">
      <c r="B942" s="108" t="s">
        <v>404</v>
      </c>
      <c r="C942" s="108" t="s">
        <v>537</v>
      </c>
      <c r="D942" s="108" t="s">
        <v>1421</v>
      </c>
      <c r="E942" s="180">
        <v>8700</v>
      </c>
    </row>
    <row r="943" spans="2:5">
      <c r="B943" s="108" t="s">
        <v>528</v>
      </c>
      <c r="C943" s="108" t="s">
        <v>522</v>
      </c>
      <c r="D943" s="108" t="s">
        <v>1422</v>
      </c>
      <c r="E943" s="180">
        <v>9769.73</v>
      </c>
    </row>
    <row r="944" spans="2:5">
      <c r="B944" s="108" t="s">
        <v>497</v>
      </c>
      <c r="C944" s="108" t="s">
        <v>537</v>
      </c>
      <c r="D944" s="108" t="s">
        <v>1423</v>
      </c>
      <c r="E944" s="180">
        <v>257.92</v>
      </c>
    </row>
    <row r="945" spans="2:5">
      <c r="B945" s="108" t="s">
        <v>510</v>
      </c>
      <c r="C945" s="108" t="s">
        <v>508</v>
      </c>
      <c r="D945" s="108" t="s">
        <v>1424</v>
      </c>
      <c r="E945" s="180">
        <v>3050.31</v>
      </c>
    </row>
    <row r="946" spans="2:5">
      <c r="B946" s="108" t="s">
        <v>526</v>
      </c>
      <c r="C946" s="108" t="s">
        <v>511</v>
      </c>
      <c r="D946" s="108" t="s">
        <v>1425</v>
      </c>
      <c r="E946" s="180">
        <v>7887.87</v>
      </c>
    </row>
    <row r="947" spans="2:5">
      <c r="B947" s="108" t="s">
        <v>504</v>
      </c>
      <c r="C947" s="108" t="s">
        <v>569</v>
      </c>
      <c r="D947" s="108" t="s">
        <v>1426</v>
      </c>
      <c r="E947" s="180">
        <v>7436.38</v>
      </c>
    </row>
    <row r="948" spans="2:5">
      <c r="B948" s="108" t="s">
        <v>528</v>
      </c>
      <c r="C948" s="108" t="s">
        <v>562</v>
      </c>
      <c r="D948" s="108" t="s">
        <v>1427</v>
      </c>
      <c r="E948" s="180">
        <v>2110.04</v>
      </c>
    </row>
    <row r="949" spans="2:5">
      <c r="B949" s="108" t="s">
        <v>528</v>
      </c>
      <c r="C949" s="108" t="s">
        <v>501</v>
      </c>
      <c r="D949" s="108" t="s">
        <v>1428</v>
      </c>
      <c r="E949" s="180">
        <v>8886.2999999999993</v>
      </c>
    </row>
    <row r="950" spans="2:5">
      <c r="B950" s="108" t="s">
        <v>507</v>
      </c>
      <c r="C950" s="108" t="s">
        <v>505</v>
      </c>
      <c r="D950" s="108" t="s">
        <v>1429</v>
      </c>
      <c r="E950" s="180">
        <v>4056.69</v>
      </c>
    </row>
    <row r="951" spans="2:5">
      <c r="B951" s="108" t="s">
        <v>507</v>
      </c>
      <c r="C951" s="108" t="s">
        <v>515</v>
      </c>
      <c r="D951" s="108" t="s">
        <v>1430</v>
      </c>
      <c r="E951" s="180">
        <v>7898.07</v>
      </c>
    </row>
    <row r="952" spans="2:5">
      <c r="B952" s="108" t="s">
        <v>526</v>
      </c>
      <c r="C952" s="108" t="s">
        <v>535</v>
      </c>
      <c r="D952" s="108" t="s">
        <v>1431</v>
      </c>
      <c r="E952" s="180">
        <v>781.12</v>
      </c>
    </row>
    <row r="953" spans="2:5">
      <c r="B953" s="108" t="s">
        <v>500</v>
      </c>
      <c r="C953" s="108" t="s">
        <v>535</v>
      </c>
      <c r="D953" s="108" t="s">
        <v>1432</v>
      </c>
      <c r="E953" s="180">
        <v>1112.22</v>
      </c>
    </row>
    <row r="954" spans="2:5">
      <c r="B954" s="108" t="s">
        <v>528</v>
      </c>
      <c r="C954" s="108" t="s">
        <v>501</v>
      </c>
      <c r="D954" s="108" t="s">
        <v>1433</v>
      </c>
      <c r="E954" s="180">
        <v>8162.64</v>
      </c>
    </row>
    <row r="955" spans="2:5">
      <c r="B955" s="108" t="s">
        <v>504</v>
      </c>
      <c r="C955" s="108" t="s">
        <v>505</v>
      </c>
      <c r="D955" s="108" t="s">
        <v>1434</v>
      </c>
      <c r="E955" s="180">
        <v>9325.91</v>
      </c>
    </row>
    <row r="956" spans="2:5">
      <c r="B956" s="108" t="s">
        <v>404</v>
      </c>
      <c r="C956" s="108" t="s">
        <v>515</v>
      </c>
      <c r="D956" s="108" t="s">
        <v>1366</v>
      </c>
      <c r="E956" s="180">
        <v>6780.41</v>
      </c>
    </row>
    <row r="957" spans="2:5">
      <c r="B957" s="108" t="s">
        <v>526</v>
      </c>
      <c r="C957" s="108" t="s">
        <v>522</v>
      </c>
      <c r="D957" s="108" t="s">
        <v>1435</v>
      </c>
      <c r="E957" s="180">
        <v>4265.6400000000003</v>
      </c>
    </row>
    <row r="958" spans="2:5">
      <c r="B958" s="108" t="s">
        <v>404</v>
      </c>
      <c r="C958" s="108" t="s">
        <v>522</v>
      </c>
      <c r="D958" s="108" t="s">
        <v>1436</v>
      </c>
      <c r="E958" s="180">
        <v>1394.5</v>
      </c>
    </row>
    <row r="959" spans="2:5">
      <c r="B959" s="108" t="s">
        <v>504</v>
      </c>
      <c r="C959" s="108" t="s">
        <v>569</v>
      </c>
      <c r="D959" s="108" t="s">
        <v>1437</v>
      </c>
      <c r="E959" s="180">
        <v>6899.39</v>
      </c>
    </row>
    <row r="960" spans="2:5">
      <c r="B960" s="108" t="s">
        <v>507</v>
      </c>
      <c r="C960" s="108" t="s">
        <v>569</v>
      </c>
      <c r="D960" s="108" t="s">
        <v>1438</v>
      </c>
      <c r="E960" s="180">
        <v>5678.32</v>
      </c>
    </row>
    <row r="961" spans="2:5">
      <c r="B961" s="108" t="s">
        <v>526</v>
      </c>
      <c r="C961" s="108" t="s">
        <v>520</v>
      </c>
      <c r="D961" s="108" t="s">
        <v>1439</v>
      </c>
      <c r="E961" s="180">
        <v>4863.04</v>
      </c>
    </row>
    <row r="962" spans="2:5">
      <c r="B962" s="108" t="s">
        <v>404</v>
      </c>
      <c r="C962" s="108" t="s">
        <v>530</v>
      </c>
      <c r="D962" s="108" t="s">
        <v>1440</v>
      </c>
      <c r="E962" s="180">
        <v>3985.57</v>
      </c>
    </row>
    <row r="963" spans="2:5">
      <c r="B963" s="108" t="s">
        <v>497</v>
      </c>
      <c r="C963" s="108" t="s">
        <v>537</v>
      </c>
      <c r="D963" s="108" t="s">
        <v>1441</v>
      </c>
      <c r="E963" s="180">
        <v>9353.18</v>
      </c>
    </row>
    <row r="964" spans="2:5">
      <c r="B964" s="108" t="s">
        <v>510</v>
      </c>
      <c r="C964" s="108" t="s">
        <v>535</v>
      </c>
      <c r="D964" s="108" t="s">
        <v>1442</v>
      </c>
      <c r="E964" s="180">
        <v>4769.8900000000003</v>
      </c>
    </row>
    <row r="965" spans="2:5">
      <c r="B965" s="108" t="s">
        <v>500</v>
      </c>
      <c r="C965" s="108" t="s">
        <v>515</v>
      </c>
      <c r="D965" s="108" t="s">
        <v>1443</v>
      </c>
      <c r="E965" s="180">
        <v>6155.11</v>
      </c>
    </row>
    <row r="966" spans="2:5">
      <c r="B966" s="108" t="s">
        <v>500</v>
      </c>
      <c r="C966" s="108" t="s">
        <v>498</v>
      </c>
      <c r="D966" s="108" t="s">
        <v>1444</v>
      </c>
      <c r="E966" s="180">
        <v>7447.23</v>
      </c>
    </row>
    <row r="967" spans="2:5">
      <c r="B967" s="108" t="s">
        <v>528</v>
      </c>
      <c r="C967" s="108" t="s">
        <v>501</v>
      </c>
      <c r="D967" s="108" t="s">
        <v>1445</v>
      </c>
      <c r="E967" s="180">
        <v>5000.12</v>
      </c>
    </row>
    <row r="968" spans="2:5">
      <c r="B968" s="108" t="s">
        <v>528</v>
      </c>
      <c r="C968" s="108" t="s">
        <v>522</v>
      </c>
      <c r="D968" s="108" t="s">
        <v>1446</v>
      </c>
      <c r="E968" s="180">
        <v>4363.7700000000004</v>
      </c>
    </row>
    <row r="969" spans="2:5">
      <c r="B969" s="108" t="s">
        <v>526</v>
      </c>
      <c r="C969" s="108" t="s">
        <v>562</v>
      </c>
      <c r="D969" s="108" t="s">
        <v>1447</v>
      </c>
      <c r="E969" s="180">
        <v>455.02</v>
      </c>
    </row>
    <row r="970" spans="2:5">
      <c r="B970" s="108" t="s">
        <v>504</v>
      </c>
      <c r="C970" s="108" t="s">
        <v>498</v>
      </c>
      <c r="D970" s="108" t="s">
        <v>1448</v>
      </c>
      <c r="E970" s="180">
        <v>2582.6</v>
      </c>
    </row>
    <row r="971" spans="2:5">
      <c r="B971" s="108" t="s">
        <v>526</v>
      </c>
      <c r="C971" s="108" t="s">
        <v>520</v>
      </c>
      <c r="D971" s="108" t="s">
        <v>1449</v>
      </c>
      <c r="E971" s="180">
        <v>459.47</v>
      </c>
    </row>
    <row r="972" spans="2:5">
      <c r="B972" s="108" t="s">
        <v>500</v>
      </c>
      <c r="C972" s="108" t="s">
        <v>515</v>
      </c>
      <c r="D972" s="108" t="s">
        <v>1450</v>
      </c>
      <c r="E972" s="180">
        <v>2079.15</v>
      </c>
    </row>
    <row r="973" spans="2:5">
      <c r="B973" s="108" t="s">
        <v>507</v>
      </c>
      <c r="C973" s="108" t="s">
        <v>537</v>
      </c>
      <c r="D973" s="108" t="s">
        <v>1451</v>
      </c>
      <c r="E973" s="180">
        <v>892.6</v>
      </c>
    </row>
    <row r="974" spans="2:5">
      <c r="B974" s="108" t="s">
        <v>528</v>
      </c>
      <c r="C974" s="108" t="s">
        <v>508</v>
      </c>
      <c r="D974" s="108" t="s">
        <v>1452</v>
      </c>
      <c r="E974" s="180">
        <v>6652.88</v>
      </c>
    </row>
    <row r="975" spans="2:5">
      <c r="B975" s="108" t="s">
        <v>528</v>
      </c>
      <c r="C975" s="108" t="s">
        <v>562</v>
      </c>
      <c r="D975" s="108" t="s">
        <v>1453</v>
      </c>
      <c r="E975" s="180">
        <v>8945.82</v>
      </c>
    </row>
    <row r="976" spans="2:5">
      <c r="B976" s="108" t="s">
        <v>528</v>
      </c>
      <c r="C976" s="108" t="s">
        <v>505</v>
      </c>
      <c r="D976" s="108" t="s">
        <v>1454</v>
      </c>
      <c r="E976" s="180">
        <v>7379.96</v>
      </c>
    </row>
    <row r="977" spans="2:5">
      <c r="B977" s="108" t="s">
        <v>507</v>
      </c>
      <c r="C977" s="108" t="s">
        <v>515</v>
      </c>
      <c r="D977" s="108" t="s">
        <v>1455</v>
      </c>
      <c r="E977" s="180">
        <v>9568.39</v>
      </c>
    </row>
    <row r="978" spans="2:5">
      <c r="B978" s="108" t="s">
        <v>510</v>
      </c>
      <c r="C978" s="108" t="s">
        <v>522</v>
      </c>
      <c r="D978" s="108" t="s">
        <v>1456</v>
      </c>
      <c r="E978" s="180">
        <v>8632.6299999999992</v>
      </c>
    </row>
    <row r="979" spans="2:5">
      <c r="B979" s="108" t="s">
        <v>500</v>
      </c>
      <c r="C979" s="108" t="s">
        <v>508</v>
      </c>
      <c r="D979" s="108" t="s">
        <v>999</v>
      </c>
      <c r="E979" s="180">
        <v>3195.21</v>
      </c>
    </row>
    <row r="980" spans="2:5">
      <c r="B980" s="108" t="s">
        <v>507</v>
      </c>
      <c r="C980" s="108" t="s">
        <v>522</v>
      </c>
      <c r="D980" s="108" t="s">
        <v>1457</v>
      </c>
      <c r="E980" s="180">
        <v>7328.6</v>
      </c>
    </row>
    <row r="981" spans="2:5">
      <c r="B981" s="108" t="s">
        <v>507</v>
      </c>
      <c r="C981" s="108" t="s">
        <v>569</v>
      </c>
      <c r="D981" s="108" t="s">
        <v>1458</v>
      </c>
      <c r="E981" s="180">
        <v>5964.33</v>
      </c>
    </row>
    <row r="982" spans="2:5">
      <c r="B982" s="108" t="s">
        <v>507</v>
      </c>
      <c r="C982" s="108" t="s">
        <v>498</v>
      </c>
      <c r="D982" s="108" t="s">
        <v>1459</v>
      </c>
      <c r="E982" s="180">
        <v>3584.8</v>
      </c>
    </row>
    <row r="983" spans="2:5">
      <c r="B983" s="108" t="s">
        <v>497</v>
      </c>
      <c r="C983" s="108" t="s">
        <v>569</v>
      </c>
      <c r="D983" s="108" t="s">
        <v>1460</v>
      </c>
      <c r="E983" s="180">
        <v>7741.13</v>
      </c>
    </row>
    <row r="984" spans="2:5">
      <c r="B984" s="108" t="s">
        <v>497</v>
      </c>
      <c r="C984" s="108" t="s">
        <v>535</v>
      </c>
      <c r="D984" s="108" t="s">
        <v>1461</v>
      </c>
      <c r="E984" s="180">
        <v>8807.33</v>
      </c>
    </row>
    <row r="985" spans="2:5">
      <c r="B985" s="108" t="s">
        <v>404</v>
      </c>
      <c r="C985" s="108" t="s">
        <v>505</v>
      </c>
      <c r="D985" s="108" t="s">
        <v>1462</v>
      </c>
      <c r="E985" s="180">
        <v>1135.3699999999999</v>
      </c>
    </row>
    <row r="986" spans="2:5">
      <c r="B986" s="108" t="s">
        <v>528</v>
      </c>
      <c r="C986" s="108" t="s">
        <v>498</v>
      </c>
      <c r="D986" s="108" t="s">
        <v>1463</v>
      </c>
      <c r="E986" s="180">
        <v>9974.92</v>
      </c>
    </row>
    <row r="987" spans="2:5">
      <c r="B987" s="108" t="s">
        <v>404</v>
      </c>
      <c r="C987" s="108" t="s">
        <v>520</v>
      </c>
      <c r="D987" s="108" t="s">
        <v>1464</v>
      </c>
      <c r="E987" s="180">
        <v>3177.73</v>
      </c>
    </row>
    <row r="988" spans="2:5">
      <c r="B988" s="108" t="s">
        <v>404</v>
      </c>
      <c r="C988" s="108" t="s">
        <v>562</v>
      </c>
      <c r="D988" s="108" t="s">
        <v>1465</v>
      </c>
      <c r="E988" s="180">
        <v>4044.42</v>
      </c>
    </row>
    <row r="989" spans="2:5">
      <c r="B989" s="108" t="s">
        <v>497</v>
      </c>
      <c r="C989" s="108" t="s">
        <v>515</v>
      </c>
      <c r="D989" s="108" t="s">
        <v>1466</v>
      </c>
      <c r="E989" s="180">
        <v>3468.28</v>
      </c>
    </row>
    <row r="990" spans="2:5">
      <c r="B990" s="108" t="s">
        <v>500</v>
      </c>
      <c r="C990" s="108" t="s">
        <v>498</v>
      </c>
      <c r="D990" s="108" t="s">
        <v>1467</v>
      </c>
      <c r="E990" s="180">
        <v>5318.64</v>
      </c>
    </row>
    <row r="991" spans="2:5">
      <c r="B991" s="108" t="s">
        <v>504</v>
      </c>
      <c r="C991" s="108" t="s">
        <v>530</v>
      </c>
      <c r="D991" s="108" t="s">
        <v>1468</v>
      </c>
      <c r="E991" s="180">
        <v>2579.81</v>
      </c>
    </row>
    <row r="992" spans="2:5">
      <c r="B992" s="108" t="s">
        <v>510</v>
      </c>
      <c r="C992" s="108" t="s">
        <v>524</v>
      </c>
      <c r="D992" s="108" t="s">
        <v>1469</v>
      </c>
      <c r="E992" s="180">
        <v>1889.85</v>
      </c>
    </row>
    <row r="993" spans="2:5">
      <c r="B993" s="108" t="s">
        <v>526</v>
      </c>
      <c r="C993" s="108" t="s">
        <v>535</v>
      </c>
      <c r="D993" s="108" t="s">
        <v>1470</v>
      </c>
      <c r="E993" s="180">
        <v>663.52</v>
      </c>
    </row>
    <row r="994" spans="2:5">
      <c r="B994" s="108" t="s">
        <v>510</v>
      </c>
      <c r="C994" s="108" t="s">
        <v>562</v>
      </c>
      <c r="D994" s="108" t="s">
        <v>1471</v>
      </c>
      <c r="E994" s="180">
        <v>4303.28</v>
      </c>
    </row>
    <row r="995" spans="2:5">
      <c r="B995" s="108" t="s">
        <v>510</v>
      </c>
      <c r="C995" s="108" t="s">
        <v>569</v>
      </c>
      <c r="D995" s="108" t="s">
        <v>1472</v>
      </c>
      <c r="E995" s="180">
        <v>1722.83</v>
      </c>
    </row>
    <row r="996" spans="2:5">
      <c r="B996" s="108" t="s">
        <v>404</v>
      </c>
      <c r="C996" s="108" t="s">
        <v>569</v>
      </c>
      <c r="D996" s="108" t="s">
        <v>1473</v>
      </c>
      <c r="E996" s="180">
        <v>9521.65</v>
      </c>
    </row>
    <row r="997" spans="2:5">
      <c r="B997" s="108" t="s">
        <v>528</v>
      </c>
      <c r="C997" s="108" t="s">
        <v>537</v>
      </c>
      <c r="D997" s="108" t="s">
        <v>1474</v>
      </c>
      <c r="E997" s="180">
        <v>3634.92</v>
      </c>
    </row>
    <row r="998" spans="2:5">
      <c r="B998" s="108" t="s">
        <v>528</v>
      </c>
      <c r="C998" s="108" t="s">
        <v>515</v>
      </c>
      <c r="D998" s="108" t="s">
        <v>1475</v>
      </c>
      <c r="E998" s="180">
        <v>3980.45</v>
      </c>
    </row>
    <row r="999" spans="2:5">
      <c r="B999" s="108" t="s">
        <v>497</v>
      </c>
      <c r="C999" s="108" t="s">
        <v>508</v>
      </c>
      <c r="D999" s="108" t="s">
        <v>1476</v>
      </c>
      <c r="E999" s="180">
        <v>360.87</v>
      </c>
    </row>
    <row r="1000" spans="2:5">
      <c r="B1000" s="108" t="s">
        <v>526</v>
      </c>
      <c r="C1000" s="108" t="s">
        <v>524</v>
      </c>
      <c r="D1000" s="108" t="s">
        <v>1477</v>
      </c>
      <c r="E1000" s="180">
        <v>2548.37</v>
      </c>
    </row>
    <row r="1001" spans="2:5">
      <c r="B1001" s="108" t="s">
        <v>526</v>
      </c>
      <c r="C1001" s="108" t="s">
        <v>530</v>
      </c>
      <c r="D1001" s="108" t="s">
        <v>1478</v>
      </c>
      <c r="E1001" s="180">
        <v>1406.44</v>
      </c>
    </row>
    <row r="1002" spans="2:5">
      <c r="B1002" s="108" t="s">
        <v>526</v>
      </c>
      <c r="C1002" s="108" t="s">
        <v>520</v>
      </c>
      <c r="D1002" s="108" t="s">
        <v>1479</v>
      </c>
      <c r="E1002" s="180">
        <v>768.59</v>
      </c>
    </row>
    <row r="1003" spans="2:5">
      <c r="B1003" s="108" t="s">
        <v>504</v>
      </c>
      <c r="C1003" s="108" t="s">
        <v>535</v>
      </c>
      <c r="D1003" s="108" t="s">
        <v>1480</v>
      </c>
      <c r="E1003" s="180">
        <v>5993.16</v>
      </c>
    </row>
    <row r="1004" spans="2:5">
      <c r="B1004" s="108" t="s">
        <v>510</v>
      </c>
      <c r="C1004" s="108" t="s">
        <v>522</v>
      </c>
      <c r="D1004" s="108" t="s">
        <v>1481</v>
      </c>
      <c r="E1004" s="180">
        <v>9955.3700000000008</v>
      </c>
    </row>
    <row r="1005" spans="2:5">
      <c r="B1005" s="108" t="s">
        <v>526</v>
      </c>
      <c r="C1005" s="108" t="s">
        <v>562</v>
      </c>
      <c r="D1005" s="108" t="s">
        <v>1482</v>
      </c>
      <c r="E1005" s="180">
        <v>5066.96</v>
      </c>
    </row>
    <row r="1006" spans="2:5">
      <c r="B1006" s="108" t="s">
        <v>528</v>
      </c>
      <c r="C1006" s="108" t="s">
        <v>505</v>
      </c>
      <c r="D1006" s="108" t="s">
        <v>1483</v>
      </c>
      <c r="E1006" s="180">
        <v>4661.26</v>
      </c>
    </row>
    <row r="1007" spans="2:5">
      <c r="B1007" s="108" t="s">
        <v>510</v>
      </c>
      <c r="C1007" s="108" t="s">
        <v>515</v>
      </c>
      <c r="D1007" s="108" t="s">
        <v>1484</v>
      </c>
      <c r="E1007" s="180">
        <v>5522.16</v>
      </c>
    </row>
    <row r="1008" spans="2:5">
      <c r="B1008" s="108" t="s">
        <v>526</v>
      </c>
      <c r="C1008" s="108" t="s">
        <v>520</v>
      </c>
      <c r="D1008" s="108" t="s">
        <v>1485</v>
      </c>
      <c r="E1008" s="180">
        <v>3214.02</v>
      </c>
    </row>
    <row r="1009" spans="2:5">
      <c r="B1009" s="108" t="s">
        <v>504</v>
      </c>
      <c r="C1009" s="108" t="s">
        <v>501</v>
      </c>
      <c r="D1009" s="108" t="s">
        <v>1486</v>
      </c>
      <c r="E1009" s="180">
        <v>9510.2000000000007</v>
      </c>
    </row>
    <row r="1010" spans="2:5">
      <c r="B1010" s="108" t="s">
        <v>526</v>
      </c>
      <c r="C1010" s="108" t="s">
        <v>522</v>
      </c>
      <c r="D1010" s="108" t="s">
        <v>1487</v>
      </c>
      <c r="E1010" s="180">
        <v>1293.29</v>
      </c>
    </row>
    <row r="1011" spans="2:5">
      <c r="B1011" s="108" t="s">
        <v>510</v>
      </c>
      <c r="C1011" s="108" t="s">
        <v>508</v>
      </c>
      <c r="D1011" s="108" t="s">
        <v>1488</v>
      </c>
      <c r="E1011" s="180">
        <v>7815.29</v>
      </c>
    </row>
    <row r="1012" spans="2:5">
      <c r="B1012" s="108" t="s">
        <v>500</v>
      </c>
      <c r="C1012" s="108" t="s">
        <v>501</v>
      </c>
      <c r="D1012" s="108" t="s">
        <v>1489</v>
      </c>
      <c r="E1012" s="180">
        <v>6122.51</v>
      </c>
    </row>
    <row r="1013" spans="2:5">
      <c r="B1013" s="108" t="s">
        <v>526</v>
      </c>
      <c r="C1013" s="108" t="s">
        <v>562</v>
      </c>
      <c r="D1013" s="108" t="s">
        <v>1490</v>
      </c>
      <c r="E1013" s="180">
        <v>1810.04</v>
      </c>
    </row>
    <row r="1014" spans="2:5">
      <c r="B1014" s="108" t="s">
        <v>497</v>
      </c>
      <c r="C1014" s="108" t="s">
        <v>515</v>
      </c>
      <c r="D1014" s="108" t="s">
        <v>1491</v>
      </c>
      <c r="E1014" s="180">
        <v>8474.6200000000008</v>
      </c>
    </row>
    <row r="1015" spans="2:5">
      <c r="B1015" s="108" t="s">
        <v>526</v>
      </c>
      <c r="C1015" s="108" t="s">
        <v>520</v>
      </c>
      <c r="D1015" s="108" t="s">
        <v>1492</v>
      </c>
      <c r="E1015" s="180">
        <v>5588.55</v>
      </c>
    </row>
    <row r="1016" spans="2:5">
      <c r="B1016" s="108" t="s">
        <v>497</v>
      </c>
      <c r="C1016" s="108" t="s">
        <v>535</v>
      </c>
      <c r="D1016" s="108" t="s">
        <v>1493</v>
      </c>
      <c r="E1016" s="180">
        <v>8408.6299999999992</v>
      </c>
    </row>
    <row r="1017" spans="2:5">
      <c r="B1017" s="108" t="s">
        <v>528</v>
      </c>
      <c r="C1017" s="108" t="s">
        <v>515</v>
      </c>
      <c r="D1017" s="108" t="s">
        <v>1494</v>
      </c>
      <c r="E1017" s="180">
        <v>942.42</v>
      </c>
    </row>
    <row r="1018" spans="2:5">
      <c r="B1018" s="108" t="s">
        <v>504</v>
      </c>
      <c r="C1018" s="108" t="s">
        <v>569</v>
      </c>
      <c r="D1018" s="108" t="s">
        <v>1495</v>
      </c>
      <c r="E1018" s="180">
        <v>5655.78</v>
      </c>
    </row>
    <row r="1019" spans="2:5">
      <c r="B1019" s="108" t="s">
        <v>528</v>
      </c>
      <c r="C1019" s="108" t="s">
        <v>505</v>
      </c>
      <c r="D1019" s="108" t="s">
        <v>1496</v>
      </c>
      <c r="E1019" s="180">
        <v>5439.63</v>
      </c>
    </row>
    <row r="1020" spans="2:5">
      <c r="B1020" s="108" t="s">
        <v>528</v>
      </c>
      <c r="C1020" s="108" t="s">
        <v>505</v>
      </c>
      <c r="D1020" s="108" t="s">
        <v>1497</v>
      </c>
      <c r="E1020" s="180">
        <v>4357.05</v>
      </c>
    </row>
    <row r="1021" spans="2:5">
      <c r="B1021" s="108" t="s">
        <v>507</v>
      </c>
      <c r="C1021" s="108" t="s">
        <v>535</v>
      </c>
      <c r="D1021" s="108" t="s">
        <v>1498</v>
      </c>
      <c r="E1021" s="180">
        <v>3100.52</v>
      </c>
    </row>
    <row r="1022" spans="2:5">
      <c r="B1022" s="108" t="s">
        <v>500</v>
      </c>
      <c r="C1022" s="108" t="s">
        <v>505</v>
      </c>
      <c r="D1022" s="108" t="s">
        <v>1499</v>
      </c>
      <c r="E1022" s="180">
        <v>8344.14</v>
      </c>
    </row>
    <row r="1023" spans="2:5">
      <c r="B1023" s="108" t="s">
        <v>526</v>
      </c>
      <c r="C1023" s="108" t="s">
        <v>505</v>
      </c>
      <c r="D1023" s="108" t="s">
        <v>1500</v>
      </c>
      <c r="E1023" s="180">
        <v>2531.84</v>
      </c>
    </row>
    <row r="1024" spans="2:5">
      <c r="B1024" s="108" t="s">
        <v>497</v>
      </c>
      <c r="C1024" s="108" t="s">
        <v>520</v>
      </c>
      <c r="D1024" s="108" t="s">
        <v>1501</v>
      </c>
      <c r="E1024" s="180">
        <v>4696.1099999999997</v>
      </c>
    </row>
    <row r="1025" spans="2:5">
      <c r="B1025" s="108" t="s">
        <v>497</v>
      </c>
      <c r="C1025" s="108" t="s">
        <v>498</v>
      </c>
      <c r="D1025" s="108" t="s">
        <v>1502</v>
      </c>
      <c r="E1025" s="180">
        <v>2453.86</v>
      </c>
    </row>
    <row r="1026" spans="2:5">
      <c r="B1026" s="108" t="s">
        <v>504</v>
      </c>
      <c r="C1026" s="108" t="s">
        <v>535</v>
      </c>
      <c r="D1026" s="108" t="s">
        <v>1503</v>
      </c>
      <c r="E1026" s="180">
        <v>8228.6200000000008</v>
      </c>
    </row>
    <row r="1027" spans="2:5">
      <c r="B1027" s="108" t="s">
        <v>404</v>
      </c>
      <c r="C1027" s="108" t="s">
        <v>524</v>
      </c>
      <c r="D1027" s="108" t="s">
        <v>1504</v>
      </c>
      <c r="E1027" s="180">
        <v>8010.65</v>
      </c>
    </row>
    <row r="1028" spans="2:5">
      <c r="B1028" s="108" t="s">
        <v>497</v>
      </c>
      <c r="C1028" s="108" t="s">
        <v>515</v>
      </c>
      <c r="D1028" s="108" t="s">
        <v>1505</v>
      </c>
      <c r="E1028" s="180">
        <v>5977.48</v>
      </c>
    </row>
    <row r="1029" spans="2:5">
      <c r="B1029" s="108" t="s">
        <v>504</v>
      </c>
      <c r="C1029" s="108" t="s">
        <v>535</v>
      </c>
      <c r="D1029" s="108" t="s">
        <v>1506</v>
      </c>
      <c r="E1029" s="180">
        <v>9797.83</v>
      </c>
    </row>
    <row r="1030" spans="2:5">
      <c r="B1030" s="108" t="s">
        <v>404</v>
      </c>
      <c r="C1030" s="108" t="s">
        <v>524</v>
      </c>
      <c r="D1030" s="108" t="s">
        <v>1507</v>
      </c>
      <c r="E1030" s="180">
        <v>8681.31</v>
      </c>
    </row>
    <row r="1031" spans="2:5">
      <c r="B1031" s="108" t="s">
        <v>510</v>
      </c>
      <c r="C1031" s="108" t="s">
        <v>535</v>
      </c>
      <c r="D1031" s="108" t="s">
        <v>1508</v>
      </c>
      <c r="E1031" s="180">
        <v>9985.94</v>
      </c>
    </row>
    <row r="1032" spans="2:5">
      <c r="B1032" s="108" t="s">
        <v>507</v>
      </c>
      <c r="C1032" s="108" t="s">
        <v>498</v>
      </c>
      <c r="D1032" s="108" t="s">
        <v>1509</v>
      </c>
      <c r="E1032" s="180">
        <v>3364.25</v>
      </c>
    </row>
    <row r="1033" spans="2:5">
      <c r="B1033" s="108" t="s">
        <v>404</v>
      </c>
      <c r="C1033" s="108" t="s">
        <v>511</v>
      </c>
      <c r="D1033" s="108" t="s">
        <v>1510</v>
      </c>
      <c r="E1033" s="180">
        <v>4797.26</v>
      </c>
    </row>
    <row r="1034" spans="2:5">
      <c r="B1034" s="108" t="s">
        <v>404</v>
      </c>
      <c r="C1034" s="108" t="s">
        <v>522</v>
      </c>
      <c r="D1034" s="108" t="s">
        <v>1511</v>
      </c>
      <c r="E1034" s="180">
        <v>3105.17</v>
      </c>
    </row>
    <row r="1035" spans="2:5">
      <c r="B1035" s="108" t="s">
        <v>497</v>
      </c>
      <c r="C1035" s="108" t="s">
        <v>520</v>
      </c>
      <c r="D1035" s="108" t="s">
        <v>1512</v>
      </c>
      <c r="E1035" s="180">
        <v>4690.24</v>
      </c>
    </row>
    <row r="1036" spans="2:5">
      <c r="B1036" s="108" t="s">
        <v>504</v>
      </c>
      <c r="C1036" s="108" t="s">
        <v>501</v>
      </c>
      <c r="D1036" s="108" t="s">
        <v>1513</v>
      </c>
      <c r="E1036" s="180">
        <v>4071.38</v>
      </c>
    </row>
    <row r="1037" spans="2:5">
      <c r="B1037" s="108" t="s">
        <v>404</v>
      </c>
      <c r="C1037" s="108" t="s">
        <v>508</v>
      </c>
      <c r="D1037" s="108" t="s">
        <v>1514</v>
      </c>
      <c r="E1037" s="180">
        <v>1899.47</v>
      </c>
    </row>
    <row r="1038" spans="2:5">
      <c r="B1038" s="108" t="s">
        <v>500</v>
      </c>
      <c r="C1038" s="108" t="s">
        <v>562</v>
      </c>
      <c r="D1038" s="108" t="s">
        <v>1515</v>
      </c>
      <c r="E1038" s="180">
        <v>1447.32</v>
      </c>
    </row>
    <row r="1039" spans="2:5">
      <c r="B1039" s="108" t="s">
        <v>507</v>
      </c>
      <c r="C1039" s="108" t="s">
        <v>535</v>
      </c>
      <c r="D1039" s="108" t="s">
        <v>1516</v>
      </c>
      <c r="E1039" s="180">
        <v>4522.92</v>
      </c>
    </row>
    <row r="1040" spans="2:5">
      <c r="B1040" s="108" t="s">
        <v>507</v>
      </c>
      <c r="C1040" s="108" t="s">
        <v>498</v>
      </c>
      <c r="D1040" s="108" t="s">
        <v>1517</v>
      </c>
      <c r="E1040" s="180">
        <v>1056.94</v>
      </c>
    </row>
    <row r="1041" spans="2:5">
      <c r="B1041" s="108" t="s">
        <v>497</v>
      </c>
      <c r="C1041" s="108" t="s">
        <v>530</v>
      </c>
      <c r="D1041" s="108" t="s">
        <v>1518</v>
      </c>
      <c r="E1041" s="180">
        <v>1870.66</v>
      </c>
    </row>
    <row r="1042" spans="2:5">
      <c r="B1042" s="108" t="s">
        <v>500</v>
      </c>
      <c r="C1042" s="108" t="s">
        <v>501</v>
      </c>
      <c r="D1042" s="108" t="s">
        <v>1519</v>
      </c>
      <c r="E1042" s="180">
        <v>8533.0499999999993</v>
      </c>
    </row>
    <row r="1043" spans="2:5">
      <c r="B1043" s="108" t="s">
        <v>528</v>
      </c>
      <c r="C1043" s="108" t="s">
        <v>562</v>
      </c>
      <c r="D1043" s="108" t="s">
        <v>1520</v>
      </c>
      <c r="E1043" s="180">
        <v>7846.99</v>
      </c>
    </row>
    <row r="1044" spans="2:5">
      <c r="B1044" s="108" t="s">
        <v>504</v>
      </c>
      <c r="C1044" s="108" t="s">
        <v>505</v>
      </c>
      <c r="D1044" s="108" t="s">
        <v>1521</v>
      </c>
      <c r="E1044" s="180">
        <v>5851.5</v>
      </c>
    </row>
    <row r="1045" spans="2:5">
      <c r="B1045" s="108" t="s">
        <v>507</v>
      </c>
      <c r="C1045" s="108" t="s">
        <v>522</v>
      </c>
      <c r="D1045" s="108" t="s">
        <v>1522</v>
      </c>
      <c r="E1045" s="180">
        <v>7439.26</v>
      </c>
    </row>
    <row r="1046" spans="2:5">
      <c r="B1046" s="108" t="s">
        <v>507</v>
      </c>
      <c r="C1046" s="108" t="s">
        <v>511</v>
      </c>
      <c r="D1046" s="108" t="s">
        <v>1523</v>
      </c>
      <c r="E1046" s="180">
        <v>5193.8999999999996</v>
      </c>
    </row>
    <row r="1047" spans="2:5">
      <c r="B1047" s="108" t="s">
        <v>497</v>
      </c>
      <c r="C1047" s="108" t="s">
        <v>522</v>
      </c>
      <c r="D1047" s="108" t="s">
        <v>1190</v>
      </c>
      <c r="E1047" s="180">
        <v>9423.11</v>
      </c>
    </row>
    <row r="1048" spans="2:5">
      <c r="B1048" s="108" t="s">
        <v>526</v>
      </c>
      <c r="C1048" s="108" t="s">
        <v>511</v>
      </c>
      <c r="D1048" s="108" t="s">
        <v>1524</v>
      </c>
      <c r="E1048" s="180">
        <v>9889.02</v>
      </c>
    </row>
    <row r="1049" spans="2:5">
      <c r="B1049" s="108" t="s">
        <v>404</v>
      </c>
      <c r="C1049" s="108" t="s">
        <v>522</v>
      </c>
      <c r="D1049" s="108" t="s">
        <v>1525</v>
      </c>
      <c r="E1049" s="180">
        <v>6230.42</v>
      </c>
    </row>
    <row r="1050" spans="2:5">
      <c r="B1050" s="108" t="s">
        <v>497</v>
      </c>
      <c r="C1050" s="108" t="s">
        <v>508</v>
      </c>
      <c r="D1050" s="108" t="s">
        <v>1526</v>
      </c>
      <c r="E1050" s="180">
        <v>7599.08</v>
      </c>
    </row>
    <row r="1051" spans="2:5">
      <c r="B1051" s="108" t="s">
        <v>507</v>
      </c>
      <c r="C1051" s="108" t="s">
        <v>524</v>
      </c>
      <c r="D1051" s="108" t="s">
        <v>1527</v>
      </c>
      <c r="E1051" s="180">
        <v>7421.14</v>
      </c>
    </row>
    <row r="1052" spans="2:5">
      <c r="B1052" s="108" t="s">
        <v>528</v>
      </c>
      <c r="C1052" s="108" t="s">
        <v>530</v>
      </c>
      <c r="D1052" s="108" t="s">
        <v>1528</v>
      </c>
      <c r="E1052" s="180">
        <v>3352.44</v>
      </c>
    </row>
    <row r="1053" spans="2:5">
      <c r="B1053" s="108" t="s">
        <v>507</v>
      </c>
      <c r="C1053" s="108" t="s">
        <v>498</v>
      </c>
      <c r="D1053" s="108" t="s">
        <v>1529</v>
      </c>
      <c r="E1053" s="180">
        <v>8347.0300000000007</v>
      </c>
    </row>
    <row r="1054" spans="2:5">
      <c r="B1054" s="108" t="s">
        <v>528</v>
      </c>
      <c r="C1054" s="108" t="s">
        <v>511</v>
      </c>
      <c r="D1054" s="108" t="s">
        <v>1530</v>
      </c>
      <c r="E1054" s="180">
        <v>8411.81</v>
      </c>
    </row>
    <row r="1055" spans="2:5">
      <c r="B1055" s="108" t="s">
        <v>528</v>
      </c>
      <c r="C1055" s="108" t="s">
        <v>515</v>
      </c>
      <c r="D1055" s="108" t="s">
        <v>1531</v>
      </c>
      <c r="E1055" s="180">
        <v>3082.21</v>
      </c>
    </row>
    <row r="1056" spans="2:5">
      <c r="B1056" s="108" t="s">
        <v>510</v>
      </c>
      <c r="C1056" s="108" t="s">
        <v>498</v>
      </c>
      <c r="D1056" s="108" t="s">
        <v>1532</v>
      </c>
      <c r="E1056" s="180">
        <v>5480.89</v>
      </c>
    </row>
    <row r="1057" spans="2:5">
      <c r="B1057" s="108" t="s">
        <v>497</v>
      </c>
      <c r="C1057" s="108" t="s">
        <v>537</v>
      </c>
      <c r="D1057" s="108" t="s">
        <v>1533</v>
      </c>
      <c r="E1057" s="180">
        <v>4502.2700000000004</v>
      </c>
    </row>
    <row r="1058" spans="2:5">
      <c r="B1058" s="108" t="s">
        <v>510</v>
      </c>
      <c r="C1058" s="108" t="s">
        <v>505</v>
      </c>
      <c r="D1058" s="108" t="s">
        <v>1534</v>
      </c>
      <c r="E1058" s="180">
        <v>2654.19</v>
      </c>
    </row>
    <row r="1059" spans="2:5">
      <c r="B1059" s="108" t="s">
        <v>504</v>
      </c>
      <c r="C1059" s="108" t="s">
        <v>537</v>
      </c>
      <c r="D1059" s="108" t="s">
        <v>1535</v>
      </c>
      <c r="E1059" s="180">
        <v>4801.1400000000003</v>
      </c>
    </row>
    <row r="1060" spans="2:5">
      <c r="B1060" s="108" t="s">
        <v>500</v>
      </c>
      <c r="C1060" s="108" t="s">
        <v>505</v>
      </c>
      <c r="D1060" s="108" t="s">
        <v>1536</v>
      </c>
      <c r="E1060" s="180">
        <v>3463.14</v>
      </c>
    </row>
    <row r="1061" spans="2:5">
      <c r="B1061" s="108" t="s">
        <v>510</v>
      </c>
      <c r="C1061" s="108" t="s">
        <v>505</v>
      </c>
      <c r="D1061" s="108" t="s">
        <v>1537</v>
      </c>
      <c r="E1061" s="180">
        <v>9950</v>
      </c>
    </row>
    <row r="1062" spans="2:5">
      <c r="B1062" s="108" t="s">
        <v>507</v>
      </c>
      <c r="C1062" s="108" t="s">
        <v>498</v>
      </c>
      <c r="D1062" s="108" t="s">
        <v>517</v>
      </c>
      <c r="E1062" s="180">
        <v>3090.3</v>
      </c>
    </row>
    <row r="1063" spans="2:5">
      <c r="B1063" s="108" t="s">
        <v>510</v>
      </c>
      <c r="C1063" s="108" t="s">
        <v>511</v>
      </c>
      <c r="D1063" s="108" t="s">
        <v>1538</v>
      </c>
      <c r="E1063" s="180">
        <v>6556.7</v>
      </c>
    </row>
    <row r="1064" spans="2:5">
      <c r="B1064" s="108" t="s">
        <v>510</v>
      </c>
      <c r="C1064" s="108" t="s">
        <v>535</v>
      </c>
      <c r="D1064" s="108" t="s">
        <v>1539</v>
      </c>
      <c r="E1064" s="180">
        <v>4979.5200000000004</v>
      </c>
    </row>
    <row r="1065" spans="2:5">
      <c r="B1065" s="108" t="s">
        <v>507</v>
      </c>
      <c r="C1065" s="108" t="s">
        <v>501</v>
      </c>
      <c r="D1065" s="108" t="s">
        <v>1540</v>
      </c>
      <c r="E1065" s="180">
        <v>7353.22</v>
      </c>
    </row>
    <row r="1066" spans="2:5">
      <c r="B1066" s="108" t="s">
        <v>404</v>
      </c>
      <c r="C1066" s="108" t="s">
        <v>505</v>
      </c>
      <c r="D1066" s="108" t="s">
        <v>1541</v>
      </c>
      <c r="E1066" s="180">
        <v>5225.03</v>
      </c>
    </row>
    <row r="1067" spans="2:5">
      <c r="B1067" s="108" t="s">
        <v>404</v>
      </c>
      <c r="C1067" s="108" t="s">
        <v>505</v>
      </c>
      <c r="D1067" s="108" t="s">
        <v>1542</v>
      </c>
      <c r="E1067" s="180">
        <v>1772.17</v>
      </c>
    </row>
    <row r="1068" spans="2:5">
      <c r="B1068" s="108" t="s">
        <v>500</v>
      </c>
      <c r="C1068" s="108" t="s">
        <v>530</v>
      </c>
      <c r="D1068" s="108" t="s">
        <v>1543</v>
      </c>
      <c r="E1068" s="180">
        <v>6393.82</v>
      </c>
    </row>
    <row r="1069" spans="2:5">
      <c r="B1069" s="108" t="s">
        <v>510</v>
      </c>
      <c r="C1069" s="108" t="s">
        <v>535</v>
      </c>
      <c r="D1069" s="108" t="s">
        <v>1544</v>
      </c>
      <c r="E1069" s="180">
        <v>4129.8500000000004</v>
      </c>
    </row>
    <row r="1070" spans="2:5">
      <c r="B1070" s="108" t="s">
        <v>404</v>
      </c>
      <c r="C1070" s="108" t="s">
        <v>569</v>
      </c>
      <c r="D1070" s="108" t="s">
        <v>1545</v>
      </c>
      <c r="E1070" s="180">
        <v>2521.3200000000002</v>
      </c>
    </row>
    <row r="1071" spans="2:5">
      <c r="B1071" s="108" t="s">
        <v>507</v>
      </c>
      <c r="C1071" s="108" t="s">
        <v>501</v>
      </c>
      <c r="D1071" s="108" t="s">
        <v>1546</v>
      </c>
      <c r="E1071" s="180">
        <v>8715.59</v>
      </c>
    </row>
    <row r="1072" spans="2:5">
      <c r="B1072" s="108" t="s">
        <v>528</v>
      </c>
      <c r="C1072" s="108" t="s">
        <v>530</v>
      </c>
      <c r="D1072" s="108" t="s">
        <v>1547</v>
      </c>
      <c r="E1072" s="180">
        <v>8553.5300000000007</v>
      </c>
    </row>
    <row r="1073" spans="2:5">
      <c r="B1073" s="108" t="s">
        <v>528</v>
      </c>
      <c r="C1073" s="108" t="s">
        <v>505</v>
      </c>
      <c r="D1073" s="108" t="s">
        <v>1548</v>
      </c>
      <c r="E1073" s="180">
        <v>7245.04</v>
      </c>
    </row>
    <row r="1074" spans="2:5">
      <c r="B1074" s="108" t="s">
        <v>500</v>
      </c>
      <c r="C1074" s="108" t="s">
        <v>569</v>
      </c>
      <c r="D1074" s="108" t="s">
        <v>1549</v>
      </c>
      <c r="E1074" s="180">
        <v>3830.29</v>
      </c>
    </row>
    <row r="1075" spans="2:5">
      <c r="B1075" s="108" t="s">
        <v>528</v>
      </c>
      <c r="C1075" s="108" t="s">
        <v>524</v>
      </c>
      <c r="D1075" s="108" t="s">
        <v>1550</v>
      </c>
      <c r="E1075" s="180">
        <v>1932.43</v>
      </c>
    </row>
    <row r="1076" spans="2:5">
      <c r="B1076" s="108" t="s">
        <v>404</v>
      </c>
      <c r="C1076" s="108" t="s">
        <v>520</v>
      </c>
      <c r="D1076" s="108" t="s">
        <v>1551</v>
      </c>
      <c r="E1076" s="180">
        <v>5953.25</v>
      </c>
    </row>
    <row r="1077" spans="2:5">
      <c r="B1077" s="108" t="s">
        <v>504</v>
      </c>
      <c r="C1077" s="108" t="s">
        <v>501</v>
      </c>
      <c r="D1077" s="108" t="s">
        <v>1552</v>
      </c>
      <c r="E1077" s="180">
        <v>4635.38</v>
      </c>
    </row>
    <row r="1078" spans="2:5">
      <c r="B1078" s="108" t="s">
        <v>404</v>
      </c>
      <c r="C1078" s="108" t="s">
        <v>508</v>
      </c>
      <c r="D1078" s="108" t="s">
        <v>1553</v>
      </c>
      <c r="E1078" s="180">
        <v>4603.54</v>
      </c>
    </row>
    <row r="1079" spans="2:5">
      <c r="B1079" s="108" t="s">
        <v>526</v>
      </c>
      <c r="C1079" s="108" t="s">
        <v>522</v>
      </c>
      <c r="D1079" s="108" t="s">
        <v>1554</v>
      </c>
      <c r="E1079" s="180">
        <v>2185.96</v>
      </c>
    </row>
    <row r="1080" spans="2:5">
      <c r="B1080" s="108" t="s">
        <v>497</v>
      </c>
      <c r="C1080" s="108" t="s">
        <v>498</v>
      </c>
      <c r="D1080" s="108" t="s">
        <v>1555</v>
      </c>
      <c r="E1080" s="180">
        <v>8586.32</v>
      </c>
    </row>
    <row r="1081" spans="2:5">
      <c r="B1081" s="108" t="s">
        <v>510</v>
      </c>
      <c r="C1081" s="108" t="s">
        <v>505</v>
      </c>
      <c r="D1081" s="108" t="s">
        <v>1556</v>
      </c>
      <c r="E1081" s="180">
        <v>2660.19</v>
      </c>
    </row>
    <row r="1082" spans="2:5">
      <c r="B1082" s="108" t="s">
        <v>497</v>
      </c>
      <c r="C1082" s="108" t="s">
        <v>535</v>
      </c>
      <c r="D1082" s="108" t="s">
        <v>1557</v>
      </c>
      <c r="E1082" s="180">
        <v>4852.8999999999996</v>
      </c>
    </row>
    <row r="1083" spans="2:5">
      <c r="B1083" s="108" t="s">
        <v>507</v>
      </c>
      <c r="C1083" s="108" t="s">
        <v>530</v>
      </c>
      <c r="D1083" s="108" t="s">
        <v>1558</v>
      </c>
      <c r="E1083" s="180">
        <v>6857.21</v>
      </c>
    </row>
    <row r="1084" spans="2:5">
      <c r="B1084" s="108" t="s">
        <v>504</v>
      </c>
      <c r="C1084" s="108" t="s">
        <v>498</v>
      </c>
      <c r="D1084" s="108" t="s">
        <v>1559</v>
      </c>
      <c r="E1084" s="180">
        <v>302.8</v>
      </c>
    </row>
    <row r="1085" spans="2:5">
      <c r="B1085" s="108" t="s">
        <v>504</v>
      </c>
      <c r="C1085" s="108" t="s">
        <v>520</v>
      </c>
      <c r="D1085" s="108" t="s">
        <v>1560</v>
      </c>
      <c r="E1085" s="180">
        <v>1662.94</v>
      </c>
    </row>
    <row r="1086" spans="2:5">
      <c r="B1086" s="108" t="s">
        <v>528</v>
      </c>
      <c r="C1086" s="108" t="s">
        <v>511</v>
      </c>
      <c r="D1086" s="108" t="s">
        <v>1561</v>
      </c>
      <c r="E1086" s="180">
        <v>4582.5200000000004</v>
      </c>
    </row>
    <row r="1087" spans="2:5">
      <c r="B1087" s="108" t="s">
        <v>500</v>
      </c>
      <c r="C1087" s="108" t="s">
        <v>562</v>
      </c>
      <c r="D1087" s="108" t="s">
        <v>1562</v>
      </c>
      <c r="E1087" s="180">
        <v>95.25</v>
      </c>
    </row>
    <row r="1088" spans="2:5">
      <c r="B1088" s="108" t="s">
        <v>497</v>
      </c>
      <c r="C1088" s="108" t="s">
        <v>505</v>
      </c>
      <c r="D1088" s="108" t="s">
        <v>1563</v>
      </c>
      <c r="E1088" s="180">
        <v>1050.23</v>
      </c>
    </row>
    <row r="1089" spans="2:5">
      <c r="B1089" s="108" t="s">
        <v>510</v>
      </c>
      <c r="C1089" s="108" t="s">
        <v>522</v>
      </c>
      <c r="D1089" s="108" t="s">
        <v>1564</v>
      </c>
      <c r="E1089" s="180">
        <v>5987.93</v>
      </c>
    </row>
    <row r="1090" spans="2:5">
      <c r="B1090" s="108" t="s">
        <v>507</v>
      </c>
      <c r="C1090" s="108" t="s">
        <v>501</v>
      </c>
      <c r="D1090" s="108" t="s">
        <v>1565</v>
      </c>
      <c r="E1090" s="180">
        <v>1783.01</v>
      </c>
    </row>
    <row r="1091" spans="2:5">
      <c r="B1091" s="108" t="s">
        <v>510</v>
      </c>
      <c r="C1091" s="108" t="s">
        <v>530</v>
      </c>
      <c r="D1091" s="108" t="s">
        <v>1566</v>
      </c>
      <c r="E1091" s="180">
        <v>5654.5</v>
      </c>
    </row>
    <row r="1092" spans="2:5">
      <c r="B1092" s="108" t="s">
        <v>526</v>
      </c>
      <c r="C1092" s="108" t="s">
        <v>562</v>
      </c>
      <c r="D1092" s="108" t="s">
        <v>1567</v>
      </c>
      <c r="E1092" s="180">
        <v>5375.59</v>
      </c>
    </row>
    <row r="1093" spans="2:5">
      <c r="B1093" s="108" t="s">
        <v>404</v>
      </c>
      <c r="C1093" s="108" t="s">
        <v>562</v>
      </c>
      <c r="D1093" s="108" t="s">
        <v>1568</v>
      </c>
      <c r="E1093" s="180">
        <v>8062.83</v>
      </c>
    </row>
    <row r="1094" spans="2:5">
      <c r="B1094" s="108" t="s">
        <v>504</v>
      </c>
      <c r="C1094" s="108" t="s">
        <v>562</v>
      </c>
      <c r="D1094" s="108" t="s">
        <v>1569</v>
      </c>
      <c r="E1094" s="180">
        <v>1808.75</v>
      </c>
    </row>
    <row r="1095" spans="2:5">
      <c r="B1095" s="108" t="s">
        <v>404</v>
      </c>
      <c r="C1095" s="108" t="s">
        <v>530</v>
      </c>
      <c r="D1095" s="108" t="s">
        <v>1570</v>
      </c>
      <c r="E1095" s="180">
        <v>9023.93</v>
      </c>
    </row>
    <row r="1096" spans="2:5">
      <c r="B1096" s="108" t="s">
        <v>497</v>
      </c>
      <c r="C1096" s="108" t="s">
        <v>562</v>
      </c>
      <c r="D1096" s="108" t="s">
        <v>1571</v>
      </c>
      <c r="E1096" s="180">
        <v>9888.43</v>
      </c>
    </row>
    <row r="1097" spans="2:5">
      <c r="B1097" s="108" t="s">
        <v>528</v>
      </c>
      <c r="C1097" s="108" t="s">
        <v>511</v>
      </c>
      <c r="D1097" s="108" t="s">
        <v>1572</v>
      </c>
      <c r="E1097" s="180">
        <v>4752.46</v>
      </c>
    </row>
    <row r="1098" spans="2:5">
      <c r="B1098" s="108" t="s">
        <v>504</v>
      </c>
      <c r="C1098" s="108" t="s">
        <v>520</v>
      </c>
      <c r="D1098" s="108" t="s">
        <v>595</v>
      </c>
      <c r="E1098" s="180">
        <v>8926.2999999999993</v>
      </c>
    </row>
    <row r="1099" spans="2:5">
      <c r="B1099" s="108" t="s">
        <v>510</v>
      </c>
      <c r="C1099" s="108" t="s">
        <v>562</v>
      </c>
      <c r="D1099" s="108" t="s">
        <v>1573</v>
      </c>
      <c r="E1099" s="180">
        <v>9523.35</v>
      </c>
    </row>
    <row r="1100" spans="2:5">
      <c r="B1100" s="108" t="s">
        <v>510</v>
      </c>
      <c r="C1100" s="108" t="s">
        <v>511</v>
      </c>
      <c r="D1100" s="108" t="s">
        <v>1574</v>
      </c>
      <c r="E1100" s="180">
        <v>4142.4799999999996</v>
      </c>
    </row>
    <row r="1101" spans="2:5">
      <c r="B1101" s="108" t="s">
        <v>528</v>
      </c>
      <c r="C1101" s="108" t="s">
        <v>522</v>
      </c>
      <c r="D1101" s="108" t="s">
        <v>1575</v>
      </c>
      <c r="E1101" s="180">
        <v>7709.04</v>
      </c>
    </row>
    <row r="1102" spans="2:5">
      <c r="B1102" s="108" t="s">
        <v>528</v>
      </c>
      <c r="C1102" s="108" t="s">
        <v>511</v>
      </c>
      <c r="D1102" s="108" t="s">
        <v>1576</v>
      </c>
      <c r="E1102" s="180">
        <v>539.07000000000005</v>
      </c>
    </row>
    <row r="1103" spans="2:5">
      <c r="B1103" s="108" t="s">
        <v>510</v>
      </c>
      <c r="C1103" s="108" t="s">
        <v>515</v>
      </c>
      <c r="D1103" s="108" t="s">
        <v>1577</v>
      </c>
      <c r="E1103" s="180">
        <v>6163.58</v>
      </c>
    </row>
    <row r="1104" spans="2:5">
      <c r="B1104" s="108" t="s">
        <v>528</v>
      </c>
      <c r="C1104" s="108" t="s">
        <v>537</v>
      </c>
      <c r="D1104" s="108" t="s">
        <v>1578</v>
      </c>
      <c r="E1104" s="180">
        <v>5177.16</v>
      </c>
    </row>
    <row r="1105" spans="2:5">
      <c r="B1105" s="108" t="s">
        <v>528</v>
      </c>
      <c r="C1105" s="108" t="s">
        <v>535</v>
      </c>
      <c r="D1105" s="108" t="s">
        <v>1579</v>
      </c>
      <c r="E1105" s="180">
        <v>663.74</v>
      </c>
    </row>
    <row r="1106" spans="2:5">
      <c r="B1106" s="108" t="s">
        <v>507</v>
      </c>
      <c r="C1106" s="108" t="s">
        <v>515</v>
      </c>
      <c r="D1106" s="108" t="s">
        <v>1580</v>
      </c>
      <c r="E1106" s="180">
        <v>8682.19</v>
      </c>
    </row>
    <row r="1107" spans="2:5">
      <c r="B1107" s="108" t="s">
        <v>500</v>
      </c>
      <c r="C1107" s="108" t="s">
        <v>524</v>
      </c>
      <c r="D1107" s="108" t="s">
        <v>635</v>
      </c>
      <c r="E1107" s="180">
        <v>4189.12</v>
      </c>
    </row>
    <row r="1108" spans="2:5">
      <c r="B1108" s="108" t="s">
        <v>510</v>
      </c>
      <c r="C1108" s="108" t="s">
        <v>508</v>
      </c>
      <c r="D1108" s="108" t="s">
        <v>1581</v>
      </c>
      <c r="E1108" s="180">
        <v>6553.92</v>
      </c>
    </row>
    <row r="1109" spans="2:5">
      <c r="B1109" s="108" t="s">
        <v>497</v>
      </c>
      <c r="C1109" s="108" t="s">
        <v>522</v>
      </c>
      <c r="D1109" s="108" t="s">
        <v>1582</v>
      </c>
      <c r="E1109" s="180">
        <v>8499.76</v>
      </c>
    </row>
    <row r="1110" spans="2:5">
      <c r="B1110" s="108" t="s">
        <v>497</v>
      </c>
      <c r="C1110" s="108" t="s">
        <v>515</v>
      </c>
      <c r="D1110" s="108" t="s">
        <v>1583</v>
      </c>
      <c r="E1110" s="180">
        <v>6905.51</v>
      </c>
    </row>
    <row r="1111" spans="2:5">
      <c r="B1111" s="108" t="s">
        <v>507</v>
      </c>
      <c r="C1111" s="108" t="s">
        <v>501</v>
      </c>
      <c r="D1111" s="108" t="s">
        <v>1584</v>
      </c>
      <c r="E1111" s="180">
        <v>4980.62</v>
      </c>
    </row>
    <row r="1112" spans="2:5">
      <c r="B1112" s="108" t="s">
        <v>510</v>
      </c>
      <c r="C1112" s="108" t="s">
        <v>530</v>
      </c>
      <c r="D1112" s="108" t="s">
        <v>709</v>
      </c>
      <c r="E1112" s="180">
        <v>5716.65</v>
      </c>
    </row>
    <row r="1113" spans="2:5">
      <c r="B1113" s="108" t="s">
        <v>500</v>
      </c>
      <c r="C1113" s="108" t="s">
        <v>501</v>
      </c>
      <c r="D1113" s="108" t="s">
        <v>1585</v>
      </c>
      <c r="E1113" s="180">
        <v>6045.01</v>
      </c>
    </row>
    <row r="1114" spans="2:5">
      <c r="B1114" s="108" t="s">
        <v>500</v>
      </c>
      <c r="C1114" s="108" t="s">
        <v>535</v>
      </c>
      <c r="D1114" s="108" t="s">
        <v>1586</v>
      </c>
      <c r="E1114" s="180">
        <v>1695.67</v>
      </c>
    </row>
    <row r="1115" spans="2:5">
      <c r="B1115" s="108" t="s">
        <v>528</v>
      </c>
      <c r="C1115" s="108" t="s">
        <v>537</v>
      </c>
      <c r="D1115" s="108" t="s">
        <v>1587</v>
      </c>
      <c r="E1115" s="180">
        <v>5911.1</v>
      </c>
    </row>
    <row r="1116" spans="2:5">
      <c r="B1116" s="108" t="s">
        <v>507</v>
      </c>
      <c r="C1116" s="108" t="s">
        <v>508</v>
      </c>
      <c r="D1116" s="108" t="s">
        <v>1588</v>
      </c>
      <c r="E1116" s="180">
        <v>6686.17</v>
      </c>
    </row>
    <row r="1117" spans="2:5">
      <c r="B1117" s="108" t="s">
        <v>404</v>
      </c>
      <c r="C1117" s="108" t="s">
        <v>522</v>
      </c>
      <c r="D1117" s="108" t="s">
        <v>1589</v>
      </c>
      <c r="E1117" s="180">
        <v>5389.96</v>
      </c>
    </row>
    <row r="1118" spans="2:5">
      <c r="B1118" s="108" t="s">
        <v>404</v>
      </c>
      <c r="C1118" s="108" t="s">
        <v>530</v>
      </c>
      <c r="D1118" s="108" t="s">
        <v>1590</v>
      </c>
      <c r="E1118" s="180">
        <v>9250.57</v>
      </c>
    </row>
    <row r="1119" spans="2:5">
      <c r="B1119" s="108" t="s">
        <v>497</v>
      </c>
      <c r="C1119" s="108" t="s">
        <v>522</v>
      </c>
      <c r="D1119" s="108" t="s">
        <v>1591</v>
      </c>
      <c r="E1119" s="180">
        <v>3791.96</v>
      </c>
    </row>
    <row r="1120" spans="2:5">
      <c r="B1120" s="108" t="s">
        <v>500</v>
      </c>
      <c r="C1120" s="108" t="s">
        <v>537</v>
      </c>
      <c r="D1120" s="108" t="s">
        <v>1592</v>
      </c>
      <c r="E1120" s="180">
        <v>4038.74</v>
      </c>
    </row>
    <row r="1121" spans="2:5">
      <c r="B1121" s="108" t="s">
        <v>507</v>
      </c>
      <c r="C1121" s="108" t="s">
        <v>520</v>
      </c>
      <c r="D1121" s="108" t="s">
        <v>1593</v>
      </c>
      <c r="E1121" s="180">
        <v>2534.7399999999998</v>
      </c>
    </row>
    <row r="1122" spans="2:5">
      <c r="B1122" s="108" t="s">
        <v>497</v>
      </c>
      <c r="C1122" s="108" t="s">
        <v>511</v>
      </c>
      <c r="D1122" s="108" t="s">
        <v>1565</v>
      </c>
      <c r="E1122" s="180">
        <v>9273.73</v>
      </c>
    </row>
    <row r="1123" spans="2:5">
      <c r="B1123" s="108" t="s">
        <v>497</v>
      </c>
      <c r="C1123" s="108" t="s">
        <v>511</v>
      </c>
      <c r="D1123" s="108" t="s">
        <v>832</v>
      </c>
      <c r="E1123" s="180">
        <v>6002.2</v>
      </c>
    </row>
    <row r="1124" spans="2:5">
      <c r="B1124" s="108" t="s">
        <v>500</v>
      </c>
      <c r="C1124" s="108" t="s">
        <v>569</v>
      </c>
      <c r="D1124" s="108" t="s">
        <v>1594</v>
      </c>
      <c r="E1124" s="180">
        <v>1971.29</v>
      </c>
    </row>
    <row r="1125" spans="2:5">
      <c r="B1125" s="108" t="s">
        <v>528</v>
      </c>
      <c r="C1125" s="108" t="s">
        <v>524</v>
      </c>
      <c r="D1125" s="108" t="s">
        <v>1595</v>
      </c>
      <c r="E1125" s="180">
        <v>2628.73</v>
      </c>
    </row>
    <row r="1126" spans="2:5">
      <c r="B1126" s="108" t="s">
        <v>526</v>
      </c>
      <c r="C1126" s="108" t="s">
        <v>515</v>
      </c>
      <c r="D1126" s="108" t="s">
        <v>1596</v>
      </c>
      <c r="E1126" s="180">
        <v>4898.6000000000004</v>
      </c>
    </row>
    <row r="1127" spans="2:5">
      <c r="B1127" s="108" t="s">
        <v>526</v>
      </c>
      <c r="C1127" s="108" t="s">
        <v>520</v>
      </c>
      <c r="D1127" s="108" t="s">
        <v>1597</v>
      </c>
      <c r="E1127" s="180">
        <v>6786.04</v>
      </c>
    </row>
    <row r="1128" spans="2:5">
      <c r="B1128" s="108" t="s">
        <v>404</v>
      </c>
      <c r="C1128" s="108" t="s">
        <v>569</v>
      </c>
      <c r="D1128" s="108" t="s">
        <v>1598</v>
      </c>
      <c r="E1128" s="180">
        <v>3519.92</v>
      </c>
    </row>
    <row r="1129" spans="2:5">
      <c r="B1129" s="108" t="s">
        <v>500</v>
      </c>
      <c r="C1129" s="108" t="s">
        <v>520</v>
      </c>
      <c r="D1129" s="108" t="s">
        <v>1599</v>
      </c>
      <c r="E1129" s="180">
        <v>8389.0400000000009</v>
      </c>
    </row>
    <row r="1130" spans="2:5">
      <c r="B1130" s="108" t="s">
        <v>507</v>
      </c>
      <c r="C1130" s="108" t="s">
        <v>508</v>
      </c>
      <c r="D1130" s="108" t="s">
        <v>1600</v>
      </c>
      <c r="E1130" s="180">
        <v>1873.2</v>
      </c>
    </row>
    <row r="1131" spans="2:5">
      <c r="B1131" s="108" t="s">
        <v>528</v>
      </c>
      <c r="C1131" s="108" t="s">
        <v>498</v>
      </c>
      <c r="D1131" s="108" t="s">
        <v>1601</v>
      </c>
      <c r="E1131" s="180">
        <v>1731.93</v>
      </c>
    </row>
    <row r="1132" spans="2:5">
      <c r="B1132" s="108" t="s">
        <v>507</v>
      </c>
      <c r="C1132" s="108" t="s">
        <v>511</v>
      </c>
      <c r="D1132" s="108" t="s">
        <v>1602</v>
      </c>
      <c r="E1132" s="180">
        <v>7879.37</v>
      </c>
    </row>
    <row r="1133" spans="2:5">
      <c r="B1133" s="108" t="s">
        <v>404</v>
      </c>
      <c r="C1133" s="108" t="s">
        <v>515</v>
      </c>
      <c r="D1133" s="108" t="s">
        <v>1603</v>
      </c>
      <c r="E1133" s="180">
        <v>8492.35</v>
      </c>
    </row>
    <row r="1134" spans="2:5">
      <c r="B1134" s="108" t="s">
        <v>504</v>
      </c>
      <c r="C1134" s="108" t="s">
        <v>520</v>
      </c>
      <c r="D1134" s="108" t="s">
        <v>1604</v>
      </c>
      <c r="E1134" s="180">
        <v>798.9</v>
      </c>
    </row>
    <row r="1135" spans="2:5">
      <c r="B1135" s="108" t="s">
        <v>504</v>
      </c>
      <c r="C1135" s="108" t="s">
        <v>520</v>
      </c>
      <c r="D1135" s="108" t="s">
        <v>1605</v>
      </c>
      <c r="E1135" s="180">
        <v>6513.67</v>
      </c>
    </row>
    <row r="1136" spans="2:5">
      <c r="B1136" s="108" t="s">
        <v>507</v>
      </c>
      <c r="C1136" s="108" t="s">
        <v>530</v>
      </c>
      <c r="D1136" s="108" t="s">
        <v>1606</v>
      </c>
      <c r="E1136" s="180">
        <v>4514.12</v>
      </c>
    </row>
    <row r="1137" spans="2:5">
      <c r="B1137" s="108" t="s">
        <v>526</v>
      </c>
      <c r="C1137" s="108" t="s">
        <v>535</v>
      </c>
      <c r="D1137" s="108" t="s">
        <v>1017</v>
      </c>
      <c r="E1137" s="180">
        <v>5118.76</v>
      </c>
    </row>
    <row r="1138" spans="2:5">
      <c r="B1138" s="108" t="s">
        <v>504</v>
      </c>
      <c r="C1138" s="108" t="s">
        <v>530</v>
      </c>
      <c r="D1138" s="108" t="s">
        <v>1607</v>
      </c>
      <c r="E1138" s="180">
        <v>7248.24</v>
      </c>
    </row>
    <row r="1139" spans="2:5">
      <c r="B1139" s="108" t="s">
        <v>497</v>
      </c>
      <c r="C1139" s="108" t="s">
        <v>498</v>
      </c>
      <c r="D1139" s="108" t="s">
        <v>1608</v>
      </c>
      <c r="E1139" s="180">
        <v>9884.5499999999993</v>
      </c>
    </row>
    <row r="1140" spans="2:5">
      <c r="B1140" s="108" t="s">
        <v>526</v>
      </c>
      <c r="C1140" s="108" t="s">
        <v>524</v>
      </c>
      <c r="D1140" s="108" t="s">
        <v>621</v>
      </c>
      <c r="E1140" s="180">
        <v>2886.59</v>
      </c>
    </row>
    <row r="1141" spans="2:5">
      <c r="B1141" s="108" t="s">
        <v>497</v>
      </c>
      <c r="C1141" s="108" t="s">
        <v>508</v>
      </c>
      <c r="D1141" s="108" t="s">
        <v>1609</v>
      </c>
      <c r="E1141" s="180">
        <v>1588.07</v>
      </c>
    </row>
    <row r="1142" spans="2:5">
      <c r="B1142" s="108" t="s">
        <v>497</v>
      </c>
      <c r="C1142" s="108" t="s">
        <v>511</v>
      </c>
      <c r="D1142" s="108" t="s">
        <v>1610</v>
      </c>
      <c r="E1142" s="180">
        <v>2813.69</v>
      </c>
    </row>
    <row r="1143" spans="2:5">
      <c r="B1143" s="108" t="s">
        <v>528</v>
      </c>
      <c r="C1143" s="108" t="s">
        <v>515</v>
      </c>
      <c r="D1143" s="108" t="s">
        <v>1611</v>
      </c>
      <c r="E1143" s="180">
        <v>1895.29</v>
      </c>
    </row>
    <row r="1144" spans="2:5">
      <c r="B1144" s="108" t="s">
        <v>504</v>
      </c>
      <c r="C1144" s="108" t="s">
        <v>524</v>
      </c>
      <c r="D1144" s="108" t="s">
        <v>1612</v>
      </c>
      <c r="E1144" s="180">
        <v>2867.6</v>
      </c>
    </row>
    <row r="1145" spans="2:5">
      <c r="B1145" s="108" t="s">
        <v>404</v>
      </c>
      <c r="C1145" s="108" t="s">
        <v>522</v>
      </c>
      <c r="D1145" s="108" t="s">
        <v>1613</v>
      </c>
      <c r="E1145" s="180">
        <v>1905.26</v>
      </c>
    </row>
    <row r="1146" spans="2:5">
      <c r="B1146" s="108" t="s">
        <v>526</v>
      </c>
      <c r="C1146" s="108" t="s">
        <v>498</v>
      </c>
      <c r="D1146" s="108" t="s">
        <v>1614</v>
      </c>
      <c r="E1146" s="180">
        <v>264.98</v>
      </c>
    </row>
    <row r="1147" spans="2:5">
      <c r="B1147" s="108" t="s">
        <v>510</v>
      </c>
      <c r="C1147" s="108" t="s">
        <v>530</v>
      </c>
      <c r="D1147" s="108" t="s">
        <v>1615</v>
      </c>
      <c r="E1147" s="180">
        <v>8589.7199999999993</v>
      </c>
    </row>
    <row r="1148" spans="2:5">
      <c r="B1148" s="108" t="s">
        <v>497</v>
      </c>
      <c r="C1148" s="108" t="s">
        <v>501</v>
      </c>
      <c r="D1148" s="108" t="s">
        <v>1616</v>
      </c>
      <c r="E1148" s="180">
        <v>2115.67</v>
      </c>
    </row>
    <row r="1149" spans="2:5">
      <c r="B1149" s="108" t="s">
        <v>504</v>
      </c>
      <c r="C1149" s="108" t="s">
        <v>569</v>
      </c>
      <c r="D1149" s="108" t="s">
        <v>1617</v>
      </c>
      <c r="E1149" s="180">
        <v>405.44</v>
      </c>
    </row>
    <row r="1150" spans="2:5">
      <c r="B1150" s="108" t="s">
        <v>526</v>
      </c>
      <c r="C1150" s="108" t="s">
        <v>537</v>
      </c>
      <c r="D1150" s="108" t="s">
        <v>1618</v>
      </c>
      <c r="E1150" s="180">
        <v>3387.39</v>
      </c>
    </row>
    <row r="1151" spans="2:5">
      <c r="B1151" s="108" t="s">
        <v>497</v>
      </c>
      <c r="C1151" s="108" t="s">
        <v>522</v>
      </c>
      <c r="D1151" s="108" t="s">
        <v>1619</v>
      </c>
      <c r="E1151" s="180">
        <v>5433.9</v>
      </c>
    </row>
    <row r="1152" spans="2:5">
      <c r="B1152" s="108" t="s">
        <v>528</v>
      </c>
      <c r="C1152" s="108" t="s">
        <v>520</v>
      </c>
      <c r="D1152" s="108" t="s">
        <v>1620</v>
      </c>
      <c r="E1152" s="180">
        <v>3503.96</v>
      </c>
    </row>
    <row r="1153" spans="2:5">
      <c r="B1153" s="108" t="s">
        <v>507</v>
      </c>
      <c r="C1153" s="108" t="s">
        <v>505</v>
      </c>
      <c r="D1153" s="108" t="s">
        <v>1621</v>
      </c>
      <c r="E1153" s="180">
        <v>4840.24</v>
      </c>
    </row>
    <row r="1154" spans="2:5">
      <c r="B1154" s="108" t="s">
        <v>504</v>
      </c>
      <c r="C1154" s="108" t="s">
        <v>524</v>
      </c>
      <c r="D1154" s="108" t="s">
        <v>1622</v>
      </c>
      <c r="E1154" s="180">
        <v>9266.11</v>
      </c>
    </row>
    <row r="1155" spans="2:5">
      <c r="B1155" s="108" t="s">
        <v>526</v>
      </c>
      <c r="C1155" s="108" t="s">
        <v>524</v>
      </c>
      <c r="D1155" s="108" t="s">
        <v>1623</v>
      </c>
      <c r="E1155" s="180">
        <v>2077.48</v>
      </c>
    </row>
    <row r="1156" spans="2:5">
      <c r="B1156" s="108" t="s">
        <v>507</v>
      </c>
      <c r="C1156" s="108" t="s">
        <v>524</v>
      </c>
      <c r="D1156" s="108" t="s">
        <v>1624</v>
      </c>
      <c r="E1156" s="180">
        <v>599.72</v>
      </c>
    </row>
    <row r="1157" spans="2:5">
      <c r="B1157" s="108" t="s">
        <v>497</v>
      </c>
      <c r="C1157" s="108" t="s">
        <v>535</v>
      </c>
      <c r="D1157" s="108" t="s">
        <v>1625</v>
      </c>
      <c r="E1157" s="180">
        <v>5382.42</v>
      </c>
    </row>
    <row r="1158" spans="2:5">
      <c r="B1158" s="108" t="s">
        <v>507</v>
      </c>
      <c r="C1158" s="108" t="s">
        <v>498</v>
      </c>
      <c r="D1158" s="108" t="s">
        <v>1626</v>
      </c>
      <c r="E1158" s="180">
        <v>5552.45</v>
      </c>
    </row>
    <row r="1159" spans="2:5">
      <c r="B1159" s="108" t="s">
        <v>500</v>
      </c>
      <c r="C1159" s="108" t="s">
        <v>530</v>
      </c>
      <c r="D1159" s="108" t="s">
        <v>1627</v>
      </c>
      <c r="E1159" s="180">
        <v>2581.85</v>
      </c>
    </row>
    <row r="1160" spans="2:5">
      <c r="B1160" s="108" t="s">
        <v>500</v>
      </c>
      <c r="C1160" s="108" t="s">
        <v>537</v>
      </c>
      <c r="D1160" s="108" t="s">
        <v>1628</v>
      </c>
      <c r="E1160" s="180">
        <v>7546.58</v>
      </c>
    </row>
    <row r="1161" spans="2:5">
      <c r="B1161" s="108" t="s">
        <v>507</v>
      </c>
      <c r="C1161" s="108" t="s">
        <v>537</v>
      </c>
      <c r="D1161" s="108" t="s">
        <v>890</v>
      </c>
      <c r="E1161" s="180">
        <v>9495.77</v>
      </c>
    </row>
    <row r="1162" spans="2:5">
      <c r="B1162" s="108" t="s">
        <v>404</v>
      </c>
      <c r="C1162" s="108" t="s">
        <v>524</v>
      </c>
      <c r="D1162" s="108" t="s">
        <v>1213</v>
      </c>
      <c r="E1162" s="180">
        <v>9633.2099999999991</v>
      </c>
    </row>
    <row r="1163" spans="2:5">
      <c r="B1163" s="108" t="s">
        <v>497</v>
      </c>
      <c r="C1163" s="108" t="s">
        <v>522</v>
      </c>
      <c r="D1163" s="108" t="s">
        <v>1629</v>
      </c>
      <c r="E1163" s="180">
        <v>4191.46</v>
      </c>
    </row>
    <row r="1164" spans="2:5">
      <c r="B1164" s="108" t="s">
        <v>404</v>
      </c>
      <c r="C1164" s="108" t="s">
        <v>522</v>
      </c>
      <c r="D1164" s="108" t="s">
        <v>1630</v>
      </c>
      <c r="E1164" s="180">
        <v>2159.4899999999998</v>
      </c>
    </row>
    <row r="1165" spans="2:5">
      <c r="B1165" s="108" t="s">
        <v>507</v>
      </c>
      <c r="C1165" s="108" t="s">
        <v>530</v>
      </c>
      <c r="D1165" s="108" t="s">
        <v>1631</v>
      </c>
      <c r="E1165" s="180">
        <v>5148.67</v>
      </c>
    </row>
    <row r="1166" spans="2:5">
      <c r="B1166" s="108" t="s">
        <v>500</v>
      </c>
      <c r="C1166" s="108" t="s">
        <v>501</v>
      </c>
      <c r="D1166" s="108" t="s">
        <v>1632</v>
      </c>
      <c r="E1166" s="180">
        <v>8953.2000000000007</v>
      </c>
    </row>
    <row r="1167" spans="2:5">
      <c r="B1167" s="108" t="s">
        <v>500</v>
      </c>
      <c r="C1167" s="108" t="s">
        <v>569</v>
      </c>
      <c r="D1167" s="108" t="s">
        <v>1633</v>
      </c>
      <c r="E1167" s="180">
        <v>6445.05</v>
      </c>
    </row>
    <row r="1168" spans="2:5">
      <c r="B1168" s="108" t="s">
        <v>497</v>
      </c>
      <c r="C1168" s="108" t="s">
        <v>501</v>
      </c>
      <c r="D1168" s="108" t="s">
        <v>1634</v>
      </c>
      <c r="E1168" s="180">
        <v>1470.4</v>
      </c>
    </row>
    <row r="1169" spans="2:5">
      <c r="B1169" s="108" t="s">
        <v>404</v>
      </c>
      <c r="C1169" s="108" t="s">
        <v>520</v>
      </c>
      <c r="D1169" s="108" t="s">
        <v>1635</v>
      </c>
      <c r="E1169" s="180">
        <v>9867.57</v>
      </c>
    </row>
    <row r="1170" spans="2:5">
      <c r="B1170" s="108" t="s">
        <v>526</v>
      </c>
      <c r="C1170" s="108" t="s">
        <v>530</v>
      </c>
      <c r="D1170" s="108" t="s">
        <v>1636</v>
      </c>
      <c r="E1170" s="180">
        <v>4010.61</v>
      </c>
    </row>
    <row r="1171" spans="2:5">
      <c r="B1171" s="108" t="s">
        <v>526</v>
      </c>
      <c r="C1171" s="108" t="s">
        <v>562</v>
      </c>
      <c r="D1171" s="108" t="s">
        <v>1637</v>
      </c>
      <c r="E1171" s="180">
        <v>8807.36</v>
      </c>
    </row>
    <row r="1172" spans="2:5">
      <c r="B1172" s="108" t="s">
        <v>500</v>
      </c>
      <c r="C1172" s="108" t="s">
        <v>530</v>
      </c>
      <c r="D1172" s="108" t="s">
        <v>1638</v>
      </c>
      <c r="E1172" s="180">
        <v>7394.32</v>
      </c>
    </row>
    <row r="1173" spans="2:5">
      <c r="B1173" s="108" t="s">
        <v>528</v>
      </c>
      <c r="C1173" s="108" t="s">
        <v>535</v>
      </c>
      <c r="D1173" s="108" t="s">
        <v>1639</v>
      </c>
      <c r="E1173" s="180">
        <v>4478.05</v>
      </c>
    </row>
    <row r="1174" spans="2:5">
      <c r="B1174" s="108" t="s">
        <v>507</v>
      </c>
      <c r="C1174" s="108" t="s">
        <v>535</v>
      </c>
      <c r="D1174" s="108" t="s">
        <v>1640</v>
      </c>
      <c r="E1174" s="180">
        <v>8421.2800000000007</v>
      </c>
    </row>
    <row r="1175" spans="2:5">
      <c r="B1175" s="108" t="s">
        <v>507</v>
      </c>
      <c r="C1175" s="108" t="s">
        <v>498</v>
      </c>
      <c r="D1175" s="108" t="s">
        <v>1641</v>
      </c>
      <c r="E1175" s="180">
        <v>5724.17</v>
      </c>
    </row>
    <row r="1176" spans="2:5">
      <c r="B1176" s="108" t="s">
        <v>510</v>
      </c>
      <c r="C1176" s="108" t="s">
        <v>530</v>
      </c>
      <c r="D1176" s="108" t="s">
        <v>1642</v>
      </c>
      <c r="E1176" s="180">
        <v>7243.65</v>
      </c>
    </row>
    <row r="1177" spans="2:5">
      <c r="B1177" s="108" t="s">
        <v>504</v>
      </c>
      <c r="C1177" s="108" t="s">
        <v>522</v>
      </c>
      <c r="D1177" s="108" t="s">
        <v>1643</v>
      </c>
      <c r="E1177" s="180">
        <v>6739.99</v>
      </c>
    </row>
    <row r="1178" spans="2:5">
      <c r="B1178" s="108" t="s">
        <v>528</v>
      </c>
      <c r="C1178" s="108" t="s">
        <v>515</v>
      </c>
      <c r="D1178" s="108" t="s">
        <v>1644</v>
      </c>
      <c r="E1178" s="180">
        <v>7850.58</v>
      </c>
    </row>
    <row r="1179" spans="2:5">
      <c r="B1179" s="108" t="s">
        <v>500</v>
      </c>
      <c r="C1179" s="108" t="s">
        <v>515</v>
      </c>
      <c r="D1179" s="108" t="s">
        <v>1645</v>
      </c>
      <c r="E1179" s="180">
        <v>3113.97</v>
      </c>
    </row>
    <row r="1180" spans="2:5">
      <c r="B1180" s="108" t="s">
        <v>500</v>
      </c>
      <c r="C1180" s="108" t="s">
        <v>522</v>
      </c>
      <c r="D1180" s="108" t="s">
        <v>1646</v>
      </c>
      <c r="E1180" s="180">
        <v>9613.58</v>
      </c>
    </row>
    <row r="1181" spans="2:5">
      <c r="B1181" s="108" t="s">
        <v>500</v>
      </c>
      <c r="C1181" s="108" t="s">
        <v>562</v>
      </c>
      <c r="D1181" s="108" t="s">
        <v>1647</v>
      </c>
      <c r="E1181" s="180">
        <v>5793.57</v>
      </c>
    </row>
    <row r="1182" spans="2:5">
      <c r="B1182" s="108" t="s">
        <v>500</v>
      </c>
      <c r="C1182" s="108" t="s">
        <v>522</v>
      </c>
      <c r="D1182" s="108" t="s">
        <v>1648</v>
      </c>
      <c r="E1182" s="180">
        <v>354.22</v>
      </c>
    </row>
    <row r="1183" spans="2:5">
      <c r="B1183" s="108" t="s">
        <v>504</v>
      </c>
      <c r="C1183" s="108" t="s">
        <v>520</v>
      </c>
      <c r="D1183" s="108" t="s">
        <v>1649</v>
      </c>
      <c r="E1183" s="180">
        <v>9560.02</v>
      </c>
    </row>
    <row r="1184" spans="2:5">
      <c r="B1184" s="108" t="s">
        <v>507</v>
      </c>
      <c r="C1184" s="108" t="s">
        <v>562</v>
      </c>
      <c r="D1184" s="108" t="s">
        <v>1209</v>
      </c>
      <c r="E1184" s="180">
        <v>5053.54</v>
      </c>
    </row>
    <row r="1185" spans="2:5">
      <c r="B1185" s="108" t="s">
        <v>507</v>
      </c>
      <c r="C1185" s="108" t="s">
        <v>505</v>
      </c>
      <c r="D1185" s="108" t="s">
        <v>1650</v>
      </c>
      <c r="E1185" s="180">
        <v>7415.96</v>
      </c>
    </row>
    <row r="1186" spans="2:5">
      <c r="B1186" s="108" t="s">
        <v>500</v>
      </c>
      <c r="C1186" s="108" t="s">
        <v>562</v>
      </c>
      <c r="D1186" s="108" t="s">
        <v>1651</v>
      </c>
      <c r="E1186" s="180">
        <v>7552.33</v>
      </c>
    </row>
    <row r="1187" spans="2:5">
      <c r="B1187" s="108" t="s">
        <v>526</v>
      </c>
      <c r="C1187" s="108" t="s">
        <v>505</v>
      </c>
      <c r="D1187" s="108" t="s">
        <v>1652</v>
      </c>
      <c r="E1187" s="180">
        <v>6922.09</v>
      </c>
    </row>
    <row r="1188" spans="2:5">
      <c r="B1188" s="108" t="s">
        <v>504</v>
      </c>
      <c r="C1188" s="108" t="s">
        <v>498</v>
      </c>
      <c r="D1188" s="108" t="s">
        <v>1653</v>
      </c>
      <c r="E1188" s="180">
        <v>9746.92</v>
      </c>
    </row>
    <row r="1189" spans="2:5">
      <c r="B1189" s="108" t="s">
        <v>526</v>
      </c>
      <c r="C1189" s="108" t="s">
        <v>524</v>
      </c>
      <c r="D1189" s="108" t="s">
        <v>1654</v>
      </c>
      <c r="E1189" s="180">
        <v>8310.26</v>
      </c>
    </row>
    <row r="1190" spans="2:5">
      <c r="B1190" s="108" t="s">
        <v>510</v>
      </c>
      <c r="C1190" s="108" t="s">
        <v>524</v>
      </c>
      <c r="D1190" s="108" t="s">
        <v>1655</v>
      </c>
      <c r="E1190" s="180">
        <v>8314.49</v>
      </c>
    </row>
    <row r="1191" spans="2:5">
      <c r="B1191" s="108" t="s">
        <v>404</v>
      </c>
      <c r="C1191" s="108" t="s">
        <v>505</v>
      </c>
      <c r="D1191" s="108" t="s">
        <v>1656</v>
      </c>
      <c r="E1191" s="180">
        <v>2004.62</v>
      </c>
    </row>
    <row r="1192" spans="2:5">
      <c r="B1192" s="108" t="s">
        <v>507</v>
      </c>
      <c r="C1192" s="108" t="s">
        <v>522</v>
      </c>
      <c r="D1192" s="108" t="s">
        <v>1657</v>
      </c>
      <c r="E1192" s="180">
        <v>9261.43</v>
      </c>
    </row>
    <row r="1193" spans="2:5">
      <c r="B1193" s="108" t="s">
        <v>504</v>
      </c>
      <c r="C1193" s="108" t="s">
        <v>569</v>
      </c>
      <c r="D1193" s="108" t="s">
        <v>1658</v>
      </c>
      <c r="E1193" s="180">
        <v>7683.8</v>
      </c>
    </row>
    <row r="1194" spans="2:5">
      <c r="B1194" s="108" t="s">
        <v>504</v>
      </c>
      <c r="C1194" s="108" t="s">
        <v>498</v>
      </c>
      <c r="D1194" s="108" t="s">
        <v>1659</v>
      </c>
      <c r="E1194" s="180">
        <v>9492.8700000000008</v>
      </c>
    </row>
    <row r="1195" spans="2:5">
      <c r="B1195" s="108" t="s">
        <v>504</v>
      </c>
      <c r="C1195" s="108" t="s">
        <v>522</v>
      </c>
      <c r="D1195" s="108" t="s">
        <v>1660</v>
      </c>
      <c r="E1195" s="180">
        <v>8776.92</v>
      </c>
    </row>
    <row r="1196" spans="2:5">
      <c r="B1196" s="108" t="s">
        <v>526</v>
      </c>
      <c r="C1196" s="108" t="s">
        <v>501</v>
      </c>
      <c r="D1196" s="108" t="s">
        <v>1661</v>
      </c>
      <c r="E1196" s="180">
        <v>2327.5700000000002</v>
      </c>
    </row>
    <row r="1197" spans="2:5">
      <c r="B1197" s="108" t="s">
        <v>504</v>
      </c>
      <c r="C1197" s="108" t="s">
        <v>530</v>
      </c>
      <c r="D1197" s="108" t="s">
        <v>1662</v>
      </c>
      <c r="E1197" s="180">
        <v>738.14</v>
      </c>
    </row>
    <row r="1198" spans="2:5">
      <c r="B1198" s="108" t="s">
        <v>528</v>
      </c>
      <c r="C1198" s="108" t="s">
        <v>505</v>
      </c>
      <c r="D1198" s="108" t="s">
        <v>1663</v>
      </c>
      <c r="E1198" s="180">
        <v>8201.0499999999993</v>
      </c>
    </row>
    <row r="1199" spans="2:5">
      <c r="B1199" s="108" t="s">
        <v>528</v>
      </c>
      <c r="C1199" s="108" t="s">
        <v>498</v>
      </c>
      <c r="D1199" s="108" t="s">
        <v>1664</v>
      </c>
      <c r="E1199" s="180">
        <v>6643.82</v>
      </c>
    </row>
    <row r="1200" spans="2:5">
      <c r="B1200" s="108" t="s">
        <v>528</v>
      </c>
      <c r="C1200" s="108" t="s">
        <v>505</v>
      </c>
      <c r="D1200" s="108" t="s">
        <v>1665</v>
      </c>
      <c r="E1200" s="180">
        <v>5947.57</v>
      </c>
    </row>
    <row r="1201" spans="2:5">
      <c r="B1201" s="108" t="s">
        <v>510</v>
      </c>
      <c r="C1201" s="108" t="s">
        <v>537</v>
      </c>
      <c r="D1201" s="108" t="s">
        <v>1666</v>
      </c>
      <c r="E1201" s="180">
        <v>9812.99</v>
      </c>
    </row>
    <row r="1202" spans="2:5">
      <c r="B1202" s="108" t="s">
        <v>507</v>
      </c>
      <c r="C1202" s="108" t="s">
        <v>520</v>
      </c>
      <c r="D1202" s="108" t="s">
        <v>1667</v>
      </c>
      <c r="E1202" s="180">
        <v>8135.32</v>
      </c>
    </row>
    <row r="1203" spans="2:5">
      <c r="B1203" s="108" t="s">
        <v>404</v>
      </c>
      <c r="C1203" s="108" t="s">
        <v>569</v>
      </c>
      <c r="D1203" s="108" t="s">
        <v>1668</v>
      </c>
      <c r="E1203" s="180">
        <v>8296.1299999999992</v>
      </c>
    </row>
    <row r="1204" spans="2:5">
      <c r="B1204" s="108" t="s">
        <v>507</v>
      </c>
      <c r="C1204" s="108" t="s">
        <v>511</v>
      </c>
      <c r="D1204" s="108" t="s">
        <v>1669</v>
      </c>
      <c r="E1204" s="180">
        <v>62.47</v>
      </c>
    </row>
    <row r="1205" spans="2:5">
      <c r="B1205" s="108" t="s">
        <v>500</v>
      </c>
      <c r="C1205" s="108" t="s">
        <v>508</v>
      </c>
      <c r="D1205" s="108" t="s">
        <v>1670</v>
      </c>
      <c r="E1205" s="180">
        <v>7475.76</v>
      </c>
    </row>
    <row r="1206" spans="2:5">
      <c r="B1206" s="108" t="s">
        <v>510</v>
      </c>
      <c r="C1206" s="108" t="s">
        <v>569</v>
      </c>
      <c r="D1206" s="108" t="s">
        <v>1671</v>
      </c>
      <c r="E1206" s="180">
        <v>4120.13</v>
      </c>
    </row>
    <row r="1207" spans="2:5">
      <c r="B1207" s="108" t="s">
        <v>500</v>
      </c>
      <c r="C1207" s="108" t="s">
        <v>498</v>
      </c>
      <c r="D1207" s="108" t="s">
        <v>1672</v>
      </c>
      <c r="E1207" s="180">
        <v>6755.43</v>
      </c>
    </row>
    <row r="1208" spans="2:5">
      <c r="B1208" s="108" t="s">
        <v>504</v>
      </c>
      <c r="C1208" s="108" t="s">
        <v>537</v>
      </c>
      <c r="D1208" s="108" t="s">
        <v>1385</v>
      </c>
      <c r="E1208" s="180">
        <v>9578.7800000000007</v>
      </c>
    </row>
    <row r="1209" spans="2:5">
      <c r="B1209" s="108" t="s">
        <v>510</v>
      </c>
      <c r="C1209" s="108" t="s">
        <v>520</v>
      </c>
      <c r="D1209" s="108" t="s">
        <v>1673</v>
      </c>
      <c r="E1209" s="180">
        <v>2944.27</v>
      </c>
    </row>
    <row r="1210" spans="2:5">
      <c r="B1210" s="108" t="s">
        <v>504</v>
      </c>
      <c r="C1210" s="108" t="s">
        <v>537</v>
      </c>
      <c r="D1210" s="108" t="s">
        <v>1674</v>
      </c>
      <c r="E1210" s="180">
        <v>5378.82</v>
      </c>
    </row>
    <row r="1211" spans="2:5">
      <c r="B1211" s="108" t="s">
        <v>528</v>
      </c>
      <c r="C1211" s="108" t="s">
        <v>501</v>
      </c>
      <c r="D1211" s="108" t="s">
        <v>1675</v>
      </c>
      <c r="E1211" s="180">
        <v>7563.48</v>
      </c>
    </row>
    <row r="1212" spans="2:5">
      <c r="B1212" s="108" t="s">
        <v>404</v>
      </c>
      <c r="C1212" s="108" t="s">
        <v>520</v>
      </c>
      <c r="D1212" s="108" t="s">
        <v>1676</v>
      </c>
      <c r="E1212" s="180">
        <v>9834.8700000000008</v>
      </c>
    </row>
    <row r="1213" spans="2:5">
      <c r="B1213" s="108" t="s">
        <v>510</v>
      </c>
      <c r="C1213" s="108" t="s">
        <v>537</v>
      </c>
      <c r="D1213" s="108" t="s">
        <v>1677</v>
      </c>
      <c r="E1213" s="180">
        <v>30.88</v>
      </c>
    </row>
    <row r="1214" spans="2:5">
      <c r="B1214" s="108" t="s">
        <v>404</v>
      </c>
      <c r="C1214" s="108" t="s">
        <v>511</v>
      </c>
      <c r="D1214" s="108" t="s">
        <v>1678</v>
      </c>
      <c r="E1214" s="180">
        <v>8592.34</v>
      </c>
    </row>
    <row r="1215" spans="2:5">
      <c r="B1215" s="108" t="s">
        <v>510</v>
      </c>
      <c r="C1215" s="108" t="s">
        <v>505</v>
      </c>
      <c r="D1215" s="108" t="s">
        <v>1679</v>
      </c>
      <c r="E1215" s="180">
        <v>5493.83</v>
      </c>
    </row>
    <row r="1216" spans="2:5">
      <c r="B1216" s="108" t="s">
        <v>526</v>
      </c>
      <c r="C1216" s="108" t="s">
        <v>524</v>
      </c>
      <c r="D1216" s="108" t="s">
        <v>1680</v>
      </c>
      <c r="E1216" s="180">
        <v>6700.57</v>
      </c>
    </row>
    <row r="1217" spans="2:5">
      <c r="B1217" s="108" t="s">
        <v>510</v>
      </c>
      <c r="C1217" s="108" t="s">
        <v>508</v>
      </c>
      <c r="D1217" s="108" t="s">
        <v>1681</v>
      </c>
      <c r="E1217" s="180">
        <v>6574.96</v>
      </c>
    </row>
    <row r="1218" spans="2:5">
      <c r="B1218" s="108" t="s">
        <v>528</v>
      </c>
      <c r="C1218" s="108" t="s">
        <v>511</v>
      </c>
      <c r="D1218" s="108" t="s">
        <v>556</v>
      </c>
      <c r="E1218" s="180">
        <v>3058.46</v>
      </c>
    </row>
    <row r="1219" spans="2:5">
      <c r="B1219" s="108" t="s">
        <v>404</v>
      </c>
      <c r="C1219" s="108" t="s">
        <v>498</v>
      </c>
      <c r="D1219" s="108" t="s">
        <v>1682</v>
      </c>
      <c r="E1219" s="180">
        <v>272.62</v>
      </c>
    </row>
    <row r="1220" spans="2:5">
      <c r="B1220" s="108" t="s">
        <v>507</v>
      </c>
      <c r="C1220" s="108" t="s">
        <v>522</v>
      </c>
      <c r="D1220" s="108" t="s">
        <v>1683</v>
      </c>
      <c r="E1220" s="180">
        <v>2301.6799999999998</v>
      </c>
    </row>
    <row r="1221" spans="2:5">
      <c r="B1221" s="108" t="s">
        <v>500</v>
      </c>
      <c r="C1221" s="108" t="s">
        <v>524</v>
      </c>
      <c r="D1221" s="108" t="s">
        <v>1684</v>
      </c>
      <c r="E1221" s="180">
        <v>5778.78</v>
      </c>
    </row>
    <row r="1222" spans="2:5">
      <c r="B1222" s="108" t="s">
        <v>497</v>
      </c>
      <c r="C1222" s="108" t="s">
        <v>515</v>
      </c>
      <c r="D1222" s="108" t="s">
        <v>1685</v>
      </c>
      <c r="E1222" s="180">
        <v>3011.28</v>
      </c>
    </row>
    <row r="1223" spans="2:5">
      <c r="B1223" s="108" t="s">
        <v>528</v>
      </c>
      <c r="C1223" s="108" t="s">
        <v>498</v>
      </c>
      <c r="D1223" s="108" t="s">
        <v>1686</v>
      </c>
      <c r="E1223" s="180">
        <v>4098.2299999999996</v>
      </c>
    </row>
    <row r="1224" spans="2:5">
      <c r="B1224" s="108" t="s">
        <v>500</v>
      </c>
      <c r="C1224" s="108" t="s">
        <v>530</v>
      </c>
      <c r="D1224" s="108" t="s">
        <v>804</v>
      </c>
      <c r="E1224" s="180">
        <v>6166.57</v>
      </c>
    </row>
    <row r="1225" spans="2:5">
      <c r="B1225" s="108" t="s">
        <v>404</v>
      </c>
      <c r="C1225" s="108" t="s">
        <v>535</v>
      </c>
      <c r="D1225" s="108" t="s">
        <v>529</v>
      </c>
      <c r="E1225" s="180">
        <v>1469.13</v>
      </c>
    </row>
    <row r="1226" spans="2:5">
      <c r="B1226" s="108" t="s">
        <v>497</v>
      </c>
      <c r="C1226" s="108" t="s">
        <v>537</v>
      </c>
      <c r="D1226" s="108" t="s">
        <v>1687</v>
      </c>
      <c r="E1226" s="180">
        <v>1677.55</v>
      </c>
    </row>
    <row r="1227" spans="2:5">
      <c r="B1227" s="108" t="s">
        <v>404</v>
      </c>
      <c r="C1227" s="108" t="s">
        <v>537</v>
      </c>
      <c r="D1227" s="108" t="s">
        <v>1688</v>
      </c>
      <c r="E1227" s="180">
        <v>9386.34</v>
      </c>
    </row>
    <row r="1228" spans="2:5">
      <c r="B1228" s="108" t="s">
        <v>497</v>
      </c>
      <c r="C1228" s="108" t="s">
        <v>569</v>
      </c>
      <c r="D1228" s="108" t="s">
        <v>1689</v>
      </c>
      <c r="E1228" s="180">
        <v>3106.18</v>
      </c>
    </row>
    <row r="1229" spans="2:5">
      <c r="B1229" s="108" t="s">
        <v>504</v>
      </c>
      <c r="C1229" s="108" t="s">
        <v>569</v>
      </c>
      <c r="D1229" s="108" t="s">
        <v>1690</v>
      </c>
      <c r="E1229" s="180">
        <v>4621.93</v>
      </c>
    </row>
    <row r="1230" spans="2:5">
      <c r="B1230" s="108" t="s">
        <v>404</v>
      </c>
      <c r="C1230" s="108" t="s">
        <v>524</v>
      </c>
      <c r="D1230" s="108" t="s">
        <v>1691</v>
      </c>
      <c r="E1230" s="180">
        <v>8667.42</v>
      </c>
    </row>
    <row r="1231" spans="2:5">
      <c r="B1231" s="108" t="s">
        <v>507</v>
      </c>
      <c r="C1231" s="108" t="s">
        <v>520</v>
      </c>
      <c r="D1231" s="108" t="s">
        <v>1692</v>
      </c>
      <c r="E1231" s="180">
        <v>8209.33</v>
      </c>
    </row>
    <row r="1232" spans="2:5">
      <c r="B1232" s="108" t="s">
        <v>497</v>
      </c>
      <c r="C1232" s="108" t="s">
        <v>498</v>
      </c>
      <c r="D1232" s="108" t="s">
        <v>1693</v>
      </c>
      <c r="E1232" s="180">
        <v>5963.54</v>
      </c>
    </row>
    <row r="1233" spans="2:5">
      <c r="B1233" s="108" t="s">
        <v>528</v>
      </c>
      <c r="C1233" s="108" t="s">
        <v>562</v>
      </c>
      <c r="D1233" s="108" t="s">
        <v>1694</v>
      </c>
      <c r="E1233" s="180">
        <v>7067.48</v>
      </c>
    </row>
    <row r="1234" spans="2:5">
      <c r="B1234" s="108" t="s">
        <v>497</v>
      </c>
      <c r="C1234" s="108" t="s">
        <v>530</v>
      </c>
      <c r="D1234" s="108" t="s">
        <v>1695</v>
      </c>
      <c r="E1234" s="180">
        <v>9994.24</v>
      </c>
    </row>
    <row r="1235" spans="2:5">
      <c r="B1235" s="108" t="s">
        <v>526</v>
      </c>
      <c r="C1235" s="108" t="s">
        <v>511</v>
      </c>
      <c r="D1235" s="108" t="s">
        <v>1696</v>
      </c>
      <c r="E1235" s="180">
        <v>368.92</v>
      </c>
    </row>
    <row r="1236" spans="2:5">
      <c r="B1236" s="108" t="s">
        <v>507</v>
      </c>
      <c r="C1236" s="108" t="s">
        <v>508</v>
      </c>
      <c r="D1236" s="108" t="s">
        <v>1697</v>
      </c>
      <c r="E1236" s="180">
        <v>5108.3100000000004</v>
      </c>
    </row>
    <row r="1237" spans="2:5">
      <c r="B1237" s="108" t="s">
        <v>500</v>
      </c>
      <c r="C1237" s="108" t="s">
        <v>508</v>
      </c>
      <c r="D1237" s="108" t="s">
        <v>1698</v>
      </c>
      <c r="E1237" s="180">
        <v>3490.33</v>
      </c>
    </row>
    <row r="1238" spans="2:5">
      <c r="B1238" s="108" t="s">
        <v>504</v>
      </c>
      <c r="C1238" s="108" t="s">
        <v>520</v>
      </c>
      <c r="D1238" s="108" t="s">
        <v>1699</v>
      </c>
      <c r="E1238" s="180">
        <v>7888.7</v>
      </c>
    </row>
    <row r="1239" spans="2:5">
      <c r="B1239" s="108" t="s">
        <v>404</v>
      </c>
      <c r="C1239" s="108" t="s">
        <v>522</v>
      </c>
      <c r="D1239" s="108" t="s">
        <v>1700</v>
      </c>
      <c r="E1239" s="180">
        <v>1049.42</v>
      </c>
    </row>
    <row r="1240" spans="2:5">
      <c r="B1240" s="108" t="s">
        <v>510</v>
      </c>
      <c r="C1240" s="108" t="s">
        <v>537</v>
      </c>
      <c r="D1240" s="108" t="s">
        <v>1701</v>
      </c>
      <c r="E1240" s="180">
        <v>2589.5700000000002</v>
      </c>
    </row>
    <row r="1241" spans="2:5">
      <c r="B1241" s="108" t="s">
        <v>507</v>
      </c>
      <c r="C1241" s="108" t="s">
        <v>530</v>
      </c>
      <c r="D1241" s="108" t="s">
        <v>1702</v>
      </c>
      <c r="E1241" s="180">
        <v>5370.33</v>
      </c>
    </row>
    <row r="1242" spans="2:5">
      <c r="B1242" s="108" t="s">
        <v>500</v>
      </c>
      <c r="C1242" s="108" t="s">
        <v>524</v>
      </c>
      <c r="D1242" s="108" t="s">
        <v>1703</v>
      </c>
      <c r="E1242" s="180">
        <v>9816.25</v>
      </c>
    </row>
    <row r="1243" spans="2:5">
      <c r="B1243" s="108" t="s">
        <v>504</v>
      </c>
      <c r="C1243" s="108" t="s">
        <v>522</v>
      </c>
      <c r="D1243" s="108" t="s">
        <v>1704</v>
      </c>
      <c r="E1243" s="180">
        <v>6024.74</v>
      </c>
    </row>
    <row r="1244" spans="2:5">
      <c r="B1244" s="108" t="s">
        <v>497</v>
      </c>
      <c r="C1244" s="108" t="s">
        <v>505</v>
      </c>
      <c r="D1244" s="108" t="s">
        <v>1705</v>
      </c>
      <c r="E1244" s="180">
        <v>2964.7</v>
      </c>
    </row>
    <row r="1245" spans="2:5">
      <c r="B1245" s="108" t="s">
        <v>497</v>
      </c>
      <c r="C1245" s="108" t="s">
        <v>524</v>
      </c>
      <c r="D1245" s="108" t="s">
        <v>1706</v>
      </c>
      <c r="E1245" s="180">
        <v>9404.99</v>
      </c>
    </row>
    <row r="1246" spans="2:5">
      <c r="B1246" s="108" t="s">
        <v>500</v>
      </c>
      <c r="C1246" s="108" t="s">
        <v>524</v>
      </c>
      <c r="D1246" s="108" t="s">
        <v>1707</v>
      </c>
      <c r="E1246" s="180">
        <v>6325.56</v>
      </c>
    </row>
    <row r="1247" spans="2:5">
      <c r="B1247" s="108" t="s">
        <v>504</v>
      </c>
      <c r="C1247" s="108" t="s">
        <v>508</v>
      </c>
      <c r="D1247" s="108" t="s">
        <v>1708</v>
      </c>
      <c r="E1247" s="180">
        <v>3703.52</v>
      </c>
    </row>
    <row r="1248" spans="2:5">
      <c r="B1248" s="108" t="s">
        <v>404</v>
      </c>
      <c r="C1248" s="108" t="s">
        <v>562</v>
      </c>
      <c r="D1248" s="108" t="s">
        <v>1709</v>
      </c>
      <c r="E1248" s="180">
        <v>2507.09</v>
      </c>
    </row>
    <row r="1249" spans="2:5">
      <c r="B1249" s="108" t="s">
        <v>504</v>
      </c>
      <c r="C1249" s="108" t="s">
        <v>498</v>
      </c>
      <c r="D1249" s="108" t="s">
        <v>1710</v>
      </c>
      <c r="E1249" s="180">
        <v>409.93</v>
      </c>
    </row>
    <row r="1250" spans="2:5">
      <c r="B1250" s="108" t="s">
        <v>507</v>
      </c>
      <c r="C1250" s="108" t="s">
        <v>505</v>
      </c>
      <c r="D1250" s="108" t="s">
        <v>1711</v>
      </c>
      <c r="E1250" s="180">
        <v>7277.59</v>
      </c>
    </row>
    <row r="1251" spans="2:5">
      <c r="B1251" s="108" t="s">
        <v>504</v>
      </c>
      <c r="C1251" s="108" t="s">
        <v>498</v>
      </c>
      <c r="D1251" s="108" t="s">
        <v>1712</v>
      </c>
      <c r="E1251" s="180">
        <v>8654.25</v>
      </c>
    </row>
    <row r="1252" spans="2:5">
      <c r="B1252" s="108" t="s">
        <v>500</v>
      </c>
      <c r="C1252" s="108" t="s">
        <v>501</v>
      </c>
      <c r="D1252" s="108" t="s">
        <v>1713</v>
      </c>
      <c r="E1252" s="180">
        <v>5985.68</v>
      </c>
    </row>
    <row r="1253" spans="2:5">
      <c r="B1253" s="108" t="s">
        <v>504</v>
      </c>
      <c r="C1253" s="108" t="s">
        <v>508</v>
      </c>
      <c r="D1253" s="108" t="s">
        <v>1714</v>
      </c>
      <c r="E1253" s="180">
        <v>1990.19</v>
      </c>
    </row>
    <row r="1254" spans="2:5">
      <c r="B1254" s="108" t="s">
        <v>504</v>
      </c>
      <c r="C1254" s="108" t="s">
        <v>520</v>
      </c>
      <c r="D1254" s="108" t="s">
        <v>1715</v>
      </c>
      <c r="E1254" s="180">
        <v>2775.05</v>
      </c>
    </row>
    <row r="1255" spans="2:5">
      <c r="B1255" s="108" t="s">
        <v>497</v>
      </c>
      <c r="C1255" s="108" t="s">
        <v>498</v>
      </c>
      <c r="D1255" s="108" t="s">
        <v>1716</v>
      </c>
      <c r="E1255" s="180">
        <v>1690.67</v>
      </c>
    </row>
    <row r="1256" spans="2:5">
      <c r="B1256" s="108" t="s">
        <v>507</v>
      </c>
      <c r="C1256" s="108" t="s">
        <v>537</v>
      </c>
      <c r="D1256" s="108" t="s">
        <v>1717</v>
      </c>
      <c r="E1256" s="180">
        <v>6323.13</v>
      </c>
    </row>
    <row r="1257" spans="2:5">
      <c r="B1257" s="108" t="s">
        <v>510</v>
      </c>
      <c r="C1257" s="108" t="s">
        <v>537</v>
      </c>
      <c r="D1257" s="108" t="s">
        <v>1718</v>
      </c>
      <c r="E1257" s="180">
        <v>4732.82</v>
      </c>
    </row>
    <row r="1258" spans="2:5">
      <c r="B1258" s="108" t="s">
        <v>507</v>
      </c>
      <c r="C1258" s="108" t="s">
        <v>515</v>
      </c>
      <c r="D1258" s="108" t="s">
        <v>1719</v>
      </c>
      <c r="E1258" s="180">
        <v>6531.44</v>
      </c>
    </row>
    <row r="1259" spans="2:5">
      <c r="B1259" s="108" t="s">
        <v>507</v>
      </c>
      <c r="C1259" s="108" t="s">
        <v>505</v>
      </c>
      <c r="D1259" s="108" t="s">
        <v>1720</v>
      </c>
      <c r="E1259" s="180">
        <v>7886.99</v>
      </c>
    </row>
    <row r="1260" spans="2:5">
      <c r="B1260" s="108" t="s">
        <v>497</v>
      </c>
      <c r="C1260" s="108" t="s">
        <v>535</v>
      </c>
      <c r="D1260" s="108" t="s">
        <v>1721</v>
      </c>
      <c r="E1260" s="180">
        <v>6600.73</v>
      </c>
    </row>
    <row r="1261" spans="2:5">
      <c r="B1261" s="108" t="s">
        <v>497</v>
      </c>
      <c r="C1261" s="108" t="s">
        <v>511</v>
      </c>
      <c r="D1261" s="108" t="s">
        <v>1722</v>
      </c>
      <c r="E1261" s="180">
        <v>3985.06</v>
      </c>
    </row>
    <row r="1262" spans="2:5">
      <c r="B1262" s="108" t="s">
        <v>526</v>
      </c>
      <c r="C1262" s="108" t="s">
        <v>505</v>
      </c>
      <c r="D1262" s="108" t="s">
        <v>1723</v>
      </c>
      <c r="E1262" s="180">
        <v>9336.9699999999993</v>
      </c>
    </row>
    <row r="1263" spans="2:5">
      <c r="B1263" s="108" t="s">
        <v>497</v>
      </c>
      <c r="C1263" s="108" t="s">
        <v>569</v>
      </c>
      <c r="D1263" s="108" t="s">
        <v>1724</v>
      </c>
      <c r="E1263" s="180">
        <v>3506.11</v>
      </c>
    </row>
    <row r="1264" spans="2:5">
      <c r="B1264" s="108" t="s">
        <v>526</v>
      </c>
      <c r="C1264" s="108" t="s">
        <v>562</v>
      </c>
      <c r="D1264" s="108" t="s">
        <v>1725</v>
      </c>
      <c r="E1264" s="180">
        <v>7295.22</v>
      </c>
    </row>
    <row r="1265" spans="2:5">
      <c r="B1265" s="108" t="s">
        <v>510</v>
      </c>
      <c r="C1265" s="108" t="s">
        <v>501</v>
      </c>
      <c r="D1265" s="108" t="s">
        <v>1726</v>
      </c>
      <c r="E1265" s="180">
        <v>313.52</v>
      </c>
    </row>
    <row r="1266" spans="2:5">
      <c r="B1266" s="108" t="s">
        <v>528</v>
      </c>
      <c r="C1266" s="108" t="s">
        <v>522</v>
      </c>
      <c r="D1266" s="108" t="s">
        <v>1366</v>
      </c>
      <c r="E1266" s="180">
        <v>2674.87</v>
      </c>
    </row>
    <row r="1267" spans="2:5">
      <c r="B1267" s="108" t="s">
        <v>526</v>
      </c>
      <c r="C1267" s="108" t="s">
        <v>522</v>
      </c>
      <c r="D1267" s="108" t="s">
        <v>1727</v>
      </c>
      <c r="E1267" s="180">
        <v>4957.6099999999997</v>
      </c>
    </row>
    <row r="1268" spans="2:5">
      <c r="B1268" s="108" t="s">
        <v>528</v>
      </c>
      <c r="C1268" s="108" t="s">
        <v>535</v>
      </c>
      <c r="D1268" s="108" t="s">
        <v>1728</v>
      </c>
      <c r="E1268" s="180">
        <v>592.80999999999995</v>
      </c>
    </row>
    <row r="1269" spans="2:5">
      <c r="B1269" s="108" t="s">
        <v>510</v>
      </c>
      <c r="C1269" s="108" t="s">
        <v>524</v>
      </c>
      <c r="D1269" s="108" t="s">
        <v>1729</v>
      </c>
      <c r="E1269" s="180">
        <v>4841.71</v>
      </c>
    </row>
    <row r="1270" spans="2:5">
      <c r="B1270" s="108" t="s">
        <v>528</v>
      </c>
      <c r="C1270" s="108" t="s">
        <v>508</v>
      </c>
      <c r="D1270" s="108" t="s">
        <v>1730</v>
      </c>
      <c r="E1270" s="180">
        <v>7905.09</v>
      </c>
    </row>
    <row r="1271" spans="2:5">
      <c r="B1271" s="108" t="s">
        <v>528</v>
      </c>
      <c r="C1271" s="108" t="s">
        <v>515</v>
      </c>
      <c r="D1271" s="108" t="s">
        <v>702</v>
      </c>
      <c r="E1271" s="180">
        <v>8312.5499999999993</v>
      </c>
    </row>
    <row r="1272" spans="2:5">
      <c r="B1272" s="108" t="s">
        <v>500</v>
      </c>
      <c r="C1272" s="108" t="s">
        <v>508</v>
      </c>
      <c r="D1272" s="108" t="s">
        <v>1731</v>
      </c>
      <c r="E1272" s="180">
        <v>2449.85</v>
      </c>
    </row>
    <row r="1273" spans="2:5">
      <c r="B1273" s="108" t="s">
        <v>404</v>
      </c>
      <c r="C1273" s="108" t="s">
        <v>562</v>
      </c>
      <c r="D1273" s="108" t="s">
        <v>1732</v>
      </c>
      <c r="E1273" s="180">
        <v>6234.51</v>
      </c>
    </row>
    <row r="1274" spans="2:5">
      <c r="B1274" s="108" t="s">
        <v>504</v>
      </c>
      <c r="C1274" s="108" t="s">
        <v>537</v>
      </c>
      <c r="D1274" s="108" t="s">
        <v>1733</v>
      </c>
      <c r="E1274" s="180">
        <v>7023.24</v>
      </c>
    </row>
    <row r="1275" spans="2:5">
      <c r="B1275" s="108" t="s">
        <v>500</v>
      </c>
      <c r="C1275" s="108" t="s">
        <v>511</v>
      </c>
      <c r="D1275" s="108" t="s">
        <v>1734</v>
      </c>
      <c r="E1275" s="180">
        <v>2845.59</v>
      </c>
    </row>
    <row r="1276" spans="2:5">
      <c r="B1276" s="108" t="s">
        <v>528</v>
      </c>
      <c r="C1276" s="108" t="s">
        <v>508</v>
      </c>
      <c r="D1276" s="108" t="s">
        <v>1735</v>
      </c>
      <c r="E1276" s="180">
        <v>1939.68</v>
      </c>
    </row>
    <row r="1277" spans="2:5">
      <c r="B1277" s="108" t="s">
        <v>497</v>
      </c>
      <c r="C1277" s="108" t="s">
        <v>508</v>
      </c>
      <c r="D1277" s="108" t="s">
        <v>1736</v>
      </c>
      <c r="E1277" s="180">
        <v>4942.16</v>
      </c>
    </row>
    <row r="1278" spans="2:5">
      <c r="B1278" s="108" t="s">
        <v>497</v>
      </c>
      <c r="C1278" s="108" t="s">
        <v>501</v>
      </c>
      <c r="D1278" s="108" t="s">
        <v>1737</v>
      </c>
      <c r="E1278" s="180">
        <v>5564.13</v>
      </c>
    </row>
    <row r="1279" spans="2:5">
      <c r="B1279" s="108" t="s">
        <v>510</v>
      </c>
      <c r="C1279" s="108" t="s">
        <v>498</v>
      </c>
      <c r="D1279" s="108" t="s">
        <v>1738</v>
      </c>
      <c r="E1279" s="180">
        <v>6024.13</v>
      </c>
    </row>
    <row r="1280" spans="2:5">
      <c r="B1280" s="108" t="s">
        <v>528</v>
      </c>
      <c r="C1280" s="108" t="s">
        <v>530</v>
      </c>
      <c r="D1280" s="108" t="s">
        <v>1739</v>
      </c>
      <c r="E1280" s="180">
        <v>3466.76</v>
      </c>
    </row>
    <row r="1281" spans="2:5">
      <c r="B1281" s="108" t="s">
        <v>504</v>
      </c>
      <c r="C1281" s="108" t="s">
        <v>501</v>
      </c>
      <c r="D1281" s="108" t="s">
        <v>1740</v>
      </c>
      <c r="E1281" s="180">
        <v>8663.1</v>
      </c>
    </row>
    <row r="1282" spans="2:5">
      <c r="B1282" s="108" t="s">
        <v>404</v>
      </c>
      <c r="C1282" s="108" t="s">
        <v>511</v>
      </c>
      <c r="D1282" s="108" t="s">
        <v>1741</v>
      </c>
      <c r="E1282" s="180">
        <v>7189.41</v>
      </c>
    </row>
    <row r="1283" spans="2:5">
      <c r="B1283" s="108" t="s">
        <v>404</v>
      </c>
      <c r="C1283" s="108" t="s">
        <v>537</v>
      </c>
      <c r="D1283" s="108" t="s">
        <v>1742</v>
      </c>
      <c r="E1283" s="180">
        <v>1237.18</v>
      </c>
    </row>
    <row r="1284" spans="2:5">
      <c r="B1284" s="108" t="s">
        <v>504</v>
      </c>
      <c r="C1284" s="108" t="s">
        <v>505</v>
      </c>
      <c r="D1284" s="108" t="s">
        <v>1743</v>
      </c>
      <c r="E1284" s="180">
        <v>941.39</v>
      </c>
    </row>
    <row r="1285" spans="2:5">
      <c r="B1285" s="108" t="s">
        <v>510</v>
      </c>
      <c r="C1285" s="108" t="s">
        <v>508</v>
      </c>
      <c r="D1285" s="108" t="s">
        <v>1744</v>
      </c>
      <c r="E1285" s="180">
        <v>9911.7900000000009</v>
      </c>
    </row>
    <row r="1286" spans="2:5">
      <c r="B1286" s="108" t="s">
        <v>528</v>
      </c>
      <c r="C1286" s="108" t="s">
        <v>508</v>
      </c>
      <c r="D1286" s="108" t="s">
        <v>1745</v>
      </c>
      <c r="E1286" s="180">
        <v>9941.7900000000009</v>
      </c>
    </row>
    <row r="1287" spans="2:5">
      <c r="B1287" s="108" t="s">
        <v>500</v>
      </c>
      <c r="C1287" s="108" t="s">
        <v>515</v>
      </c>
      <c r="D1287" s="108" t="s">
        <v>1746</v>
      </c>
      <c r="E1287" s="180">
        <v>3732.18</v>
      </c>
    </row>
    <row r="1288" spans="2:5">
      <c r="B1288" s="108" t="s">
        <v>510</v>
      </c>
      <c r="C1288" s="108" t="s">
        <v>530</v>
      </c>
      <c r="D1288" s="108" t="s">
        <v>1747</v>
      </c>
      <c r="E1288" s="180">
        <v>5507.11</v>
      </c>
    </row>
    <row r="1289" spans="2:5">
      <c r="B1289" s="108" t="s">
        <v>510</v>
      </c>
      <c r="C1289" s="108" t="s">
        <v>498</v>
      </c>
      <c r="D1289" s="108" t="s">
        <v>1748</v>
      </c>
      <c r="E1289" s="180">
        <v>4226.8599999999997</v>
      </c>
    </row>
    <row r="1290" spans="2:5">
      <c r="B1290" s="108" t="s">
        <v>497</v>
      </c>
      <c r="C1290" s="108" t="s">
        <v>569</v>
      </c>
      <c r="D1290" s="108" t="s">
        <v>1749</v>
      </c>
      <c r="E1290" s="180">
        <v>9392.4500000000007</v>
      </c>
    </row>
    <row r="1291" spans="2:5">
      <c r="B1291" s="108" t="s">
        <v>526</v>
      </c>
      <c r="C1291" s="108" t="s">
        <v>522</v>
      </c>
      <c r="D1291" s="108" t="s">
        <v>735</v>
      </c>
      <c r="E1291" s="180">
        <v>5262.3</v>
      </c>
    </row>
    <row r="1292" spans="2:5">
      <c r="B1292" s="108" t="s">
        <v>504</v>
      </c>
      <c r="C1292" s="108" t="s">
        <v>524</v>
      </c>
      <c r="D1292" s="108" t="s">
        <v>1750</v>
      </c>
      <c r="E1292" s="180">
        <v>2438.19</v>
      </c>
    </row>
    <row r="1293" spans="2:5">
      <c r="B1293" s="108" t="s">
        <v>404</v>
      </c>
      <c r="C1293" s="108" t="s">
        <v>535</v>
      </c>
      <c r="D1293" s="108" t="s">
        <v>1751</v>
      </c>
      <c r="E1293" s="180">
        <v>5985.76</v>
      </c>
    </row>
    <row r="1294" spans="2:5">
      <c r="B1294" s="108" t="s">
        <v>528</v>
      </c>
      <c r="C1294" s="108" t="s">
        <v>520</v>
      </c>
      <c r="D1294" s="108" t="s">
        <v>1752</v>
      </c>
      <c r="E1294" s="180">
        <v>8026.35</v>
      </c>
    </row>
    <row r="1295" spans="2:5">
      <c r="B1295" s="108" t="s">
        <v>507</v>
      </c>
      <c r="C1295" s="108" t="s">
        <v>522</v>
      </c>
      <c r="D1295" s="108" t="s">
        <v>1753</v>
      </c>
      <c r="E1295" s="180">
        <v>7234.71</v>
      </c>
    </row>
    <row r="1296" spans="2:5">
      <c r="B1296" s="108" t="s">
        <v>528</v>
      </c>
      <c r="C1296" s="108" t="s">
        <v>569</v>
      </c>
      <c r="D1296" s="108" t="s">
        <v>1754</v>
      </c>
      <c r="E1296" s="180">
        <v>8808.4599999999991</v>
      </c>
    </row>
    <row r="1297" spans="2:5">
      <c r="B1297" s="108" t="s">
        <v>526</v>
      </c>
      <c r="C1297" s="108" t="s">
        <v>524</v>
      </c>
      <c r="D1297" s="108" t="s">
        <v>1755</v>
      </c>
      <c r="E1297" s="180">
        <v>4787.22</v>
      </c>
    </row>
    <row r="1298" spans="2:5">
      <c r="B1298" s="108" t="s">
        <v>510</v>
      </c>
      <c r="C1298" s="108" t="s">
        <v>501</v>
      </c>
      <c r="D1298" s="108" t="s">
        <v>1756</v>
      </c>
      <c r="E1298" s="180">
        <v>2477.3200000000002</v>
      </c>
    </row>
    <row r="1299" spans="2:5">
      <c r="B1299" s="108" t="s">
        <v>528</v>
      </c>
      <c r="C1299" s="108" t="s">
        <v>520</v>
      </c>
      <c r="D1299" s="108" t="s">
        <v>1757</v>
      </c>
      <c r="E1299" s="180">
        <v>7545.64</v>
      </c>
    </row>
    <row r="1300" spans="2:5">
      <c r="B1300" s="108" t="s">
        <v>510</v>
      </c>
      <c r="C1300" s="108" t="s">
        <v>505</v>
      </c>
      <c r="D1300" s="108" t="s">
        <v>1758</v>
      </c>
      <c r="E1300" s="180">
        <v>1945.54</v>
      </c>
    </row>
    <row r="1301" spans="2:5">
      <c r="B1301" s="108" t="s">
        <v>510</v>
      </c>
      <c r="C1301" s="108" t="s">
        <v>498</v>
      </c>
      <c r="D1301" s="108" t="s">
        <v>746</v>
      </c>
      <c r="E1301" s="180">
        <v>7229.61</v>
      </c>
    </row>
    <row r="1302" spans="2:5">
      <c r="B1302" s="108" t="s">
        <v>526</v>
      </c>
      <c r="C1302" s="108" t="s">
        <v>501</v>
      </c>
      <c r="D1302" s="108" t="s">
        <v>740</v>
      </c>
      <c r="E1302" s="180">
        <v>9733.9500000000007</v>
      </c>
    </row>
    <row r="1303" spans="2:5">
      <c r="B1303" s="108" t="s">
        <v>500</v>
      </c>
      <c r="C1303" s="108" t="s">
        <v>520</v>
      </c>
      <c r="D1303" s="108" t="s">
        <v>1759</v>
      </c>
      <c r="E1303" s="180">
        <v>9227.8700000000008</v>
      </c>
    </row>
    <row r="1304" spans="2:5">
      <c r="B1304" s="108" t="s">
        <v>497</v>
      </c>
      <c r="C1304" s="108" t="s">
        <v>522</v>
      </c>
      <c r="D1304" s="108" t="s">
        <v>1760</v>
      </c>
      <c r="E1304" s="180">
        <v>2248.8200000000002</v>
      </c>
    </row>
    <row r="1305" spans="2:5">
      <c r="B1305" s="108" t="s">
        <v>526</v>
      </c>
      <c r="C1305" s="108" t="s">
        <v>530</v>
      </c>
      <c r="D1305" s="108" t="s">
        <v>1761</v>
      </c>
      <c r="E1305" s="180">
        <v>3712.93</v>
      </c>
    </row>
    <row r="1306" spans="2:5">
      <c r="B1306" s="108" t="s">
        <v>500</v>
      </c>
      <c r="C1306" s="108" t="s">
        <v>515</v>
      </c>
      <c r="D1306" s="108" t="s">
        <v>1762</v>
      </c>
      <c r="E1306" s="180">
        <v>3301.69</v>
      </c>
    </row>
    <row r="1307" spans="2:5">
      <c r="B1307" s="108" t="s">
        <v>404</v>
      </c>
      <c r="C1307" s="108" t="s">
        <v>508</v>
      </c>
      <c r="D1307" s="108" t="s">
        <v>1763</v>
      </c>
      <c r="E1307" s="180">
        <v>2127.7399999999998</v>
      </c>
    </row>
    <row r="1308" spans="2:5">
      <c r="B1308" s="108" t="s">
        <v>504</v>
      </c>
      <c r="C1308" s="108" t="s">
        <v>520</v>
      </c>
      <c r="D1308" s="108" t="s">
        <v>1764</v>
      </c>
      <c r="E1308" s="180">
        <v>4370.9399999999996</v>
      </c>
    </row>
    <row r="1309" spans="2:5">
      <c r="B1309" s="108" t="s">
        <v>507</v>
      </c>
      <c r="C1309" s="108" t="s">
        <v>530</v>
      </c>
      <c r="D1309" s="108" t="s">
        <v>1745</v>
      </c>
      <c r="E1309" s="180">
        <v>9200.48</v>
      </c>
    </row>
    <row r="1310" spans="2:5">
      <c r="B1310" s="108" t="s">
        <v>526</v>
      </c>
      <c r="C1310" s="108" t="s">
        <v>537</v>
      </c>
      <c r="D1310" s="108" t="s">
        <v>1765</v>
      </c>
      <c r="E1310" s="180">
        <v>2982.89</v>
      </c>
    </row>
    <row r="1311" spans="2:5">
      <c r="B1311" s="108" t="s">
        <v>510</v>
      </c>
      <c r="C1311" s="108" t="s">
        <v>520</v>
      </c>
      <c r="D1311" s="108" t="s">
        <v>1766</v>
      </c>
      <c r="E1311" s="180">
        <v>8896.92</v>
      </c>
    </row>
    <row r="1312" spans="2:5">
      <c r="B1312" s="108" t="s">
        <v>404</v>
      </c>
      <c r="C1312" s="108" t="s">
        <v>569</v>
      </c>
      <c r="D1312" s="108" t="s">
        <v>1767</v>
      </c>
      <c r="E1312" s="180">
        <v>5328.27</v>
      </c>
    </row>
    <row r="1313" spans="2:5">
      <c r="B1313" s="108" t="s">
        <v>500</v>
      </c>
      <c r="C1313" s="108" t="s">
        <v>524</v>
      </c>
      <c r="D1313" s="108" t="s">
        <v>1768</v>
      </c>
      <c r="E1313" s="180">
        <v>6064.43</v>
      </c>
    </row>
    <row r="1314" spans="2:5">
      <c r="B1314" s="108" t="s">
        <v>404</v>
      </c>
      <c r="C1314" s="108" t="s">
        <v>535</v>
      </c>
      <c r="D1314" s="108" t="s">
        <v>1769</v>
      </c>
      <c r="E1314" s="180">
        <v>2540.0300000000002</v>
      </c>
    </row>
    <row r="1315" spans="2:5">
      <c r="B1315" s="108" t="s">
        <v>510</v>
      </c>
      <c r="C1315" s="108" t="s">
        <v>535</v>
      </c>
      <c r="D1315" s="108" t="s">
        <v>1770</v>
      </c>
      <c r="E1315" s="180">
        <v>7946.18</v>
      </c>
    </row>
    <row r="1316" spans="2:5">
      <c r="B1316" s="108" t="s">
        <v>504</v>
      </c>
      <c r="C1316" s="108" t="s">
        <v>498</v>
      </c>
      <c r="D1316" s="108" t="s">
        <v>1771</v>
      </c>
      <c r="E1316" s="180">
        <v>6628.07</v>
      </c>
    </row>
    <row r="1317" spans="2:5">
      <c r="B1317" s="108" t="s">
        <v>504</v>
      </c>
      <c r="C1317" s="108" t="s">
        <v>569</v>
      </c>
      <c r="D1317" s="108" t="s">
        <v>1772</v>
      </c>
      <c r="E1317" s="180">
        <v>6154.43</v>
      </c>
    </row>
    <row r="1318" spans="2:5">
      <c r="B1318" s="108" t="s">
        <v>504</v>
      </c>
      <c r="C1318" s="108" t="s">
        <v>515</v>
      </c>
      <c r="D1318" s="108" t="s">
        <v>1773</v>
      </c>
      <c r="E1318" s="180">
        <v>6269.38</v>
      </c>
    </row>
    <row r="1319" spans="2:5">
      <c r="B1319" s="108" t="s">
        <v>500</v>
      </c>
      <c r="C1319" s="108" t="s">
        <v>530</v>
      </c>
      <c r="D1319" s="108" t="s">
        <v>1774</v>
      </c>
      <c r="E1319" s="180">
        <v>9176.4</v>
      </c>
    </row>
    <row r="1320" spans="2:5">
      <c r="B1320" s="108" t="s">
        <v>528</v>
      </c>
      <c r="C1320" s="108" t="s">
        <v>501</v>
      </c>
      <c r="D1320" s="108" t="s">
        <v>1775</v>
      </c>
      <c r="E1320" s="180">
        <v>391.48</v>
      </c>
    </row>
    <row r="1321" spans="2:5">
      <c r="B1321" s="108" t="s">
        <v>507</v>
      </c>
      <c r="C1321" s="108" t="s">
        <v>501</v>
      </c>
      <c r="D1321" s="108" t="s">
        <v>1776</v>
      </c>
      <c r="E1321" s="180">
        <v>7201.51</v>
      </c>
    </row>
    <row r="1322" spans="2:5">
      <c r="B1322" s="108" t="s">
        <v>526</v>
      </c>
      <c r="C1322" s="108" t="s">
        <v>501</v>
      </c>
      <c r="D1322" s="108" t="s">
        <v>1777</v>
      </c>
      <c r="E1322" s="180">
        <v>151.47</v>
      </c>
    </row>
    <row r="1323" spans="2:5">
      <c r="B1323" s="108" t="s">
        <v>404</v>
      </c>
      <c r="C1323" s="108" t="s">
        <v>522</v>
      </c>
      <c r="D1323" s="108" t="s">
        <v>1778</v>
      </c>
      <c r="E1323" s="180">
        <v>5168.1099999999997</v>
      </c>
    </row>
    <row r="1324" spans="2:5">
      <c r="B1324" s="108" t="s">
        <v>507</v>
      </c>
      <c r="C1324" s="108" t="s">
        <v>522</v>
      </c>
      <c r="D1324" s="108" t="s">
        <v>1779</v>
      </c>
      <c r="E1324" s="180">
        <v>4681.97</v>
      </c>
    </row>
    <row r="1325" spans="2:5">
      <c r="B1325" s="108" t="s">
        <v>528</v>
      </c>
      <c r="C1325" s="108" t="s">
        <v>530</v>
      </c>
      <c r="D1325" s="108" t="s">
        <v>1780</v>
      </c>
      <c r="E1325" s="180">
        <v>8082.59</v>
      </c>
    </row>
    <row r="1326" spans="2:5">
      <c r="B1326" s="108" t="s">
        <v>526</v>
      </c>
      <c r="C1326" s="108" t="s">
        <v>524</v>
      </c>
      <c r="D1326" s="108" t="s">
        <v>1781</v>
      </c>
      <c r="E1326" s="180">
        <v>7137.18</v>
      </c>
    </row>
    <row r="1327" spans="2:5">
      <c r="B1327" s="108" t="s">
        <v>500</v>
      </c>
      <c r="C1327" s="108" t="s">
        <v>511</v>
      </c>
      <c r="D1327" s="108" t="s">
        <v>1782</v>
      </c>
      <c r="E1327" s="180">
        <v>1467.85</v>
      </c>
    </row>
    <row r="1328" spans="2:5">
      <c r="B1328" s="108" t="s">
        <v>528</v>
      </c>
      <c r="C1328" s="108" t="s">
        <v>515</v>
      </c>
      <c r="D1328" s="108" t="s">
        <v>1783</v>
      </c>
      <c r="E1328" s="180">
        <v>2048.7199999999998</v>
      </c>
    </row>
    <row r="1329" spans="2:5">
      <c r="B1329" s="108" t="s">
        <v>528</v>
      </c>
      <c r="C1329" s="108" t="s">
        <v>501</v>
      </c>
      <c r="D1329" s="108" t="s">
        <v>1784</v>
      </c>
      <c r="E1329" s="180">
        <v>5183.51</v>
      </c>
    </row>
    <row r="1330" spans="2:5">
      <c r="B1330" s="108" t="s">
        <v>404</v>
      </c>
      <c r="C1330" s="108" t="s">
        <v>508</v>
      </c>
      <c r="D1330" s="108" t="s">
        <v>1785</v>
      </c>
      <c r="E1330" s="180">
        <v>6319.87</v>
      </c>
    </row>
    <row r="1331" spans="2:5">
      <c r="B1331" s="108" t="s">
        <v>510</v>
      </c>
      <c r="C1331" s="108" t="s">
        <v>505</v>
      </c>
      <c r="D1331" s="108" t="s">
        <v>1786</v>
      </c>
      <c r="E1331" s="180">
        <v>5168.0600000000004</v>
      </c>
    </row>
    <row r="1332" spans="2:5">
      <c r="B1332" s="108" t="s">
        <v>404</v>
      </c>
      <c r="C1332" s="108" t="s">
        <v>535</v>
      </c>
      <c r="D1332" s="108" t="s">
        <v>1787</v>
      </c>
      <c r="E1332" s="180">
        <v>8468.34</v>
      </c>
    </row>
    <row r="1333" spans="2:5">
      <c r="B1333" s="108" t="s">
        <v>510</v>
      </c>
      <c r="C1333" s="108" t="s">
        <v>508</v>
      </c>
      <c r="D1333" s="108" t="s">
        <v>1788</v>
      </c>
      <c r="E1333" s="180">
        <v>4507.9399999999996</v>
      </c>
    </row>
    <row r="1334" spans="2:5">
      <c r="B1334" s="108" t="s">
        <v>500</v>
      </c>
      <c r="C1334" s="108" t="s">
        <v>569</v>
      </c>
      <c r="D1334" s="108" t="s">
        <v>1789</v>
      </c>
      <c r="E1334" s="180">
        <v>8288.67</v>
      </c>
    </row>
    <row r="1335" spans="2:5">
      <c r="B1335" s="108" t="s">
        <v>507</v>
      </c>
      <c r="C1335" s="108" t="s">
        <v>530</v>
      </c>
      <c r="D1335" s="108" t="s">
        <v>1790</v>
      </c>
      <c r="E1335" s="180">
        <v>3857.47</v>
      </c>
    </row>
    <row r="1336" spans="2:5">
      <c r="B1336" s="108" t="s">
        <v>404</v>
      </c>
      <c r="C1336" s="108" t="s">
        <v>520</v>
      </c>
      <c r="D1336" s="108" t="s">
        <v>1791</v>
      </c>
      <c r="E1336" s="180">
        <v>9042.5499999999993</v>
      </c>
    </row>
    <row r="1337" spans="2:5">
      <c r="B1337" s="108" t="s">
        <v>504</v>
      </c>
      <c r="C1337" s="108" t="s">
        <v>524</v>
      </c>
      <c r="D1337" s="108" t="s">
        <v>1792</v>
      </c>
      <c r="E1337" s="180">
        <v>3295.3</v>
      </c>
    </row>
    <row r="1338" spans="2:5">
      <c r="B1338" s="108" t="s">
        <v>504</v>
      </c>
      <c r="C1338" s="108" t="s">
        <v>530</v>
      </c>
      <c r="D1338" s="108" t="s">
        <v>1793</v>
      </c>
      <c r="E1338" s="180">
        <v>4274.96</v>
      </c>
    </row>
    <row r="1339" spans="2:5">
      <c r="B1339" s="108" t="s">
        <v>500</v>
      </c>
      <c r="C1339" s="108" t="s">
        <v>498</v>
      </c>
      <c r="D1339" s="108" t="s">
        <v>1705</v>
      </c>
      <c r="E1339" s="180">
        <v>4767.62</v>
      </c>
    </row>
    <row r="1340" spans="2:5">
      <c r="B1340" s="108" t="s">
        <v>500</v>
      </c>
      <c r="C1340" s="108" t="s">
        <v>508</v>
      </c>
      <c r="D1340" s="108" t="s">
        <v>1794</v>
      </c>
      <c r="E1340" s="180">
        <v>1437.85</v>
      </c>
    </row>
    <row r="1341" spans="2:5">
      <c r="B1341" s="108" t="s">
        <v>500</v>
      </c>
      <c r="C1341" s="108" t="s">
        <v>537</v>
      </c>
      <c r="D1341" s="108" t="s">
        <v>658</v>
      </c>
      <c r="E1341" s="180">
        <v>9112.31</v>
      </c>
    </row>
    <row r="1342" spans="2:5">
      <c r="B1342" s="108" t="s">
        <v>404</v>
      </c>
      <c r="C1342" s="108" t="s">
        <v>508</v>
      </c>
      <c r="D1342" s="108" t="s">
        <v>1795</v>
      </c>
      <c r="E1342" s="180">
        <v>8695.77</v>
      </c>
    </row>
    <row r="1343" spans="2:5">
      <c r="B1343" s="108" t="s">
        <v>504</v>
      </c>
      <c r="C1343" s="108" t="s">
        <v>535</v>
      </c>
      <c r="D1343" s="108" t="s">
        <v>1796</v>
      </c>
      <c r="E1343" s="180">
        <v>4974.55</v>
      </c>
    </row>
    <row r="1344" spans="2:5">
      <c r="B1344" s="108" t="s">
        <v>507</v>
      </c>
      <c r="C1344" s="108" t="s">
        <v>511</v>
      </c>
      <c r="D1344" s="108" t="s">
        <v>1216</v>
      </c>
      <c r="E1344" s="180">
        <v>1670.57</v>
      </c>
    </row>
    <row r="1345" spans="2:5">
      <c r="B1345" s="108" t="s">
        <v>500</v>
      </c>
      <c r="C1345" s="108" t="s">
        <v>530</v>
      </c>
      <c r="D1345" s="108" t="s">
        <v>1797</v>
      </c>
      <c r="E1345" s="180">
        <v>6606.36</v>
      </c>
    </row>
    <row r="1346" spans="2:5">
      <c r="B1346" s="108" t="s">
        <v>500</v>
      </c>
      <c r="C1346" s="108" t="s">
        <v>520</v>
      </c>
      <c r="D1346" s="108" t="s">
        <v>1798</v>
      </c>
      <c r="E1346" s="180">
        <v>7048.09</v>
      </c>
    </row>
    <row r="1347" spans="2:5">
      <c r="B1347" s="108" t="s">
        <v>510</v>
      </c>
      <c r="C1347" s="108" t="s">
        <v>511</v>
      </c>
      <c r="D1347" s="108" t="s">
        <v>1799</v>
      </c>
      <c r="E1347" s="180">
        <v>6754.04</v>
      </c>
    </row>
    <row r="1348" spans="2:5">
      <c r="B1348" s="108" t="s">
        <v>507</v>
      </c>
      <c r="C1348" s="108" t="s">
        <v>569</v>
      </c>
      <c r="D1348" s="108" t="s">
        <v>1800</v>
      </c>
      <c r="E1348" s="180">
        <v>297.95999999999998</v>
      </c>
    </row>
    <row r="1349" spans="2:5">
      <c r="B1349" s="108" t="s">
        <v>504</v>
      </c>
      <c r="C1349" s="108" t="s">
        <v>530</v>
      </c>
      <c r="D1349" s="108" t="s">
        <v>1801</v>
      </c>
      <c r="E1349" s="180">
        <v>9247.4599999999991</v>
      </c>
    </row>
    <row r="1350" spans="2:5">
      <c r="B1350" s="108" t="s">
        <v>497</v>
      </c>
      <c r="C1350" s="108" t="s">
        <v>505</v>
      </c>
      <c r="D1350" s="108" t="s">
        <v>1802</v>
      </c>
      <c r="E1350" s="180">
        <v>9321.51</v>
      </c>
    </row>
    <row r="1351" spans="2:5">
      <c r="B1351" s="108" t="s">
        <v>510</v>
      </c>
      <c r="C1351" s="108" t="s">
        <v>524</v>
      </c>
      <c r="D1351" s="108" t="s">
        <v>1803</v>
      </c>
      <c r="E1351" s="180">
        <v>2382.1999999999998</v>
      </c>
    </row>
    <row r="1352" spans="2:5">
      <c r="B1352" s="108" t="s">
        <v>510</v>
      </c>
      <c r="C1352" s="108" t="s">
        <v>537</v>
      </c>
      <c r="D1352" s="108" t="s">
        <v>1804</v>
      </c>
      <c r="E1352" s="180">
        <v>3721.83</v>
      </c>
    </row>
    <row r="1353" spans="2:5">
      <c r="B1353" s="108" t="s">
        <v>497</v>
      </c>
      <c r="C1353" s="108" t="s">
        <v>535</v>
      </c>
      <c r="D1353" s="108" t="s">
        <v>1805</v>
      </c>
      <c r="E1353" s="180">
        <v>4162.28</v>
      </c>
    </row>
    <row r="1354" spans="2:5">
      <c r="B1354" s="108" t="s">
        <v>497</v>
      </c>
      <c r="C1354" s="108" t="s">
        <v>530</v>
      </c>
      <c r="D1354" s="108" t="s">
        <v>1806</v>
      </c>
      <c r="E1354" s="180">
        <v>2023.84</v>
      </c>
    </row>
    <row r="1355" spans="2:5">
      <c r="B1355" s="108" t="s">
        <v>404</v>
      </c>
      <c r="C1355" s="108" t="s">
        <v>498</v>
      </c>
      <c r="D1355" s="108" t="s">
        <v>1807</v>
      </c>
      <c r="E1355" s="180">
        <v>3760.75</v>
      </c>
    </row>
    <row r="1356" spans="2:5">
      <c r="B1356" s="108" t="s">
        <v>504</v>
      </c>
      <c r="C1356" s="108" t="s">
        <v>524</v>
      </c>
      <c r="D1356" s="108" t="s">
        <v>1808</v>
      </c>
      <c r="E1356" s="180">
        <v>7326.77</v>
      </c>
    </row>
    <row r="1357" spans="2:5">
      <c r="B1357" s="108" t="s">
        <v>526</v>
      </c>
      <c r="C1357" s="108" t="s">
        <v>535</v>
      </c>
      <c r="D1357" s="108" t="s">
        <v>1809</v>
      </c>
      <c r="E1357" s="180">
        <v>5763.45</v>
      </c>
    </row>
    <row r="1358" spans="2:5">
      <c r="B1358" s="108" t="s">
        <v>497</v>
      </c>
      <c r="C1358" s="108" t="s">
        <v>522</v>
      </c>
      <c r="D1358" s="108" t="s">
        <v>1810</v>
      </c>
      <c r="E1358" s="180">
        <v>1857.98</v>
      </c>
    </row>
    <row r="1359" spans="2:5">
      <c r="B1359" s="108" t="s">
        <v>507</v>
      </c>
      <c r="C1359" s="108" t="s">
        <v>515</v>
      </c>
      <c r="D1359" s="108" t="s">
        <v>1811</v>
      </c>
      <c r="E1359" s="180">
        <v>2381.46</v>
      </c>
    </row>
    <row r="1360" spans="2:5">
      <c r="B1360" s="108" t="s">
        <v>404</v>
      </c>
      <c r="C1360" s="108" t="s">
        <v>520</v>
      </c>
      <c r="D1360" s="108" t="s">
        <v>1812</v>
      </c>
      <c r="E1360" s="180">
        <v>9416.31</v>
      </c>
    </row>
    <row r="1361" spans="2:5">
      <c r="B1361" s="108" t="s">
        <v>497</v>
      </c>
      <c r="C1361" s="108" t="s">
        <v>562</v>
      </c>
      <c r="D1361" s="108" t="s">
        <v>1813</v>
      </c>
      <c r="E1361" s="180">
        <v>2293.5500000000002</v>
      </c>
    </row>
    <row r="1362" spans="2:5">
      <c r="B1362" s="108" t="s">
        <v>528</v>
      </c>
      <c r="C1362" s="108" t="s">
        <v>537</v>
      </c>
      <c r="D1362" s="108" t="s">
        <v>1814</v>
      </c>
      <c r="E1362" s="180">
        <v>9431.67</v>
      </c>
    </row>
    <row r="1363" spans="2:5">
      <c r="B1363" s="108" t="s">
        <v>528</v>
      </c>
      <c r="C1363" s="108" t="s">
        <v>535</v>
      </c>
      <c r="D1363" s="108" t="s">
        <v>1815</v>
      </c>
      <c r="E1363" s="180">
        <v>8189.66</v>
      </c>
    </row>
    <row r="1364" spans="2:5">
      <c r="B1364" s="108" t="s">
        <v>500</v>
      </c>
      <c r="C1364" s="108" t="s">
        <v>522</v>
      </c>
      <c r="D1364" s="108" t="s">
        <v>1816</v>
      </c>
      <c r="E1364" s="180">
        <v>8863.9699999999993</v>
      </c>
    </row>
    <row r="1365" spans="2:5">
      <c r="B1365" s="108" t="s">
        <v>497</v>
      </c>
      <c r="C1365" s="108" t="s">
        <v>562</v>
      </c>
      <c r="D1365" s="108" t="s">
        <v>1817</v>
      </c>
      <c r="E1365" s="180">
        <v>128.18</v>
      </c>
    </row>
    <row r="1366" spans="2:5">
      <c r="B1366" s="108" t="s">
        <v>497</v>
      </c>
      <c r="C1366" s="108" t="s">
        <v>569</v>
      </c>
      <c r="D1366" s="108" t="s">
        <v>1818</v>
      </c>
      <c r="E1366" s="180">
        <v>1082.51</v>
      </c>
    </row>
    <row r="1367" spans="2:5">
      <c r="B1367" s="108" t="s">
        <v>526</v>
      </c>
      <c r="C1367" s="108" t="s">
        <v>522</v>
      </c>
      <c r="D1367" s="108" t="s">
        <v>1819</v>
      </c>
      <c r="E1367" s="180">
        <v>2158.33</v>
      </c>
    </row>
    <row r="1368" spans="2:5">
      <c r="B1368" s="108" t="s">
        <v>504</v>
      </c>
      <c r="C1368" s="108" t="s">
        <v>520</v>
      </c>
      <c r="D1368" s="108" t="s">
        <v>1820</v>
      </c>
      <c r="E1368" s="180">
        <v>4091.86</v>
      </c>
    </row>
    <row r="1369" spans="2:5">
      <c r="B1369" s="108" t="s">
        <v>528</v>
      </c>
      <c r="C1369" s="108" t="s">
        <v>524</v>
      </c>
      <c r="D1369" s="108" t="s">
        <v>1821</v>
      </c>
      <c r="E1369" s="180">
        <v>6486.16</v>
      </c>
    </row>
    <row r="1370" spans="2:5">
      <c r="B1370" s="108" t="s">
        <v>497</v>
      </c>
      <c r="C1370" s="108" t="s">
        <v>515</v>
      </c>
      <c r="D1370" s="108" t="s">
        <v>1822</v>
      </c>
      <c r="E1370" s="180">
        <v>8549.8799999999992</v>
      </c>
    </row>
    <row r="1371" spans="2:5">
      <c r="B1371" s="108" t="s">
        <v>507</v>
      </c>
      <c r="C1371" s="108" t="s">
        <v>505</v>
      </c>
      <c r="D1371" s="108" t="s">
        <v>1823</v>
      </c>
      <c r="E1371" s="180">
        <v>9632.64</v>
      </c>
    </row>
    <row r="1372" spans="2:5">
      <c r="B1372" s="108" t="s">
        <v>528</v>
      </c>
      <c r="C1372" s="108" t="s">
        <v>522</v>
      </c>
      <c r="D1372" s="108" t="s">
        <v>1824</v>
      </c>
      <c r="E1372" s="180">
        <v>3547.87</v>
      </c>
    </row>
    <row r="1373" spans="2:5">
      <c r="B1373" s="108" t="s">
        <v>507</v>
      </c>
      <c r="C1373" s="108" t="s">
        <v>537</v>
      </c>
      <c r="D1373" s="108" t="s">
        <v>1825</v>
      </c>
      <c r="E1373" s="180">
        <v>2421.63</v>
      </c>
    </row>
    <row r="1374" spans="2:5">
      <c r="B1374" s="108" t="s">
        <v>404</v>
      </c>
      <c r="C1374" s="108" t="s">
        <v>524</v>
      </c>
      <c r="D1374" s="108" t="s">
        <v>1826</v>
      </c>
      <c r="E1374" s="180">
        <v>9438.4500000000007</v>
      </c>
    </row>
    <row r="1375" spans="2:5">
      <c r="B1375" s="108" t="s">
        <v>504</v>
      </c>
      <c r="C1375" s="108" t="s">
        <v>501</v>
      </c>
      <c r="D1375" s="108" t="s">
        <v>1827</v>
      </c>
      <c r="E1375" s="180">
        <v>5713.49</v>
      </c>
    </row>
    <row r="1376" spans="2:5">
      <c r="B1376" s="108" t="s">
        <v>500</v>
      </c>
      <c r="C1376" s="108" t="s">
        <v>569</v>
      </c>
      <c r="D1376" s="108" t="s">
        <v>1828</v>
      </c>
      <c r="E1376" s="180">
        <v>9916.51</v>
      </c>
    </row>
    <row r="1377" spans="2:5">
      <c r="B1377" s="108" t="s">
        <v>528</v>
      </c>
      <c r="C1377" s="108" t="s">
        <v>515</v>
      </c>
      <c r="D1377" s="108" t="s">
        <v>1829</v>
      </c>
      <c r="E1377" s="180">
        <v>6663.18</v>
      </c>
    </row>
    <row r="1378" spans="2:5">
      <c r="B1378" s="108" t="s">
        <v>500</v>
      </c>
      <c r="C1378" s="108" t="s">
        <v>537</v>
      </c>
      <c r="D1378" s="108" t="s">
        <v>1830</v>
      </c>
      <c r="E1378" s="180">
        <v>2502.0700000000002</v>
      </c>
    </row>
    <row r="1379" spans="2:5">
      <c r="B1379" s="108" t="s">
        <v>510</v>
      </c>
      <c r="C1379" s="108" t="s">
        <v>498</v>
      </c>
      <c r="D1379" s="108" t="s">
        <v>1831</v>
      </c>
      <c r="E1379" s="180">
        <v>7390.39</v>
      </c>
    </row>
    <row r="1380" spans="2:5">
      <c r="B1380" s="108" t="s">
        <v>504</v>
      </c>
      <c r="C1380" s="108" t="s">
        <v>520</v>
      </c>
      <c r="D1380" s="108" t="s">
        <v>1832</v>
      </c>
      <c r="E1380" s="180">
        <v>151.30000000000001</v>
      </c>
    </row>
    <row r="1381" spans="2:5">
      <c r="B1381" s="108" t="s">
        <v>504</v>
      </c>
      <c r="C1381" s="108" t="s">
        <v>535</v>
      </c>
      <c r="D1381" s="108" t="s">
        <v>1833</v>
      </c>
      <c r="E1381" s="180">
        <v>2266.0100000000002</v>
      </c>
    </row>
    <row r="1382" spans="2:5">
      <c r="B1382" s="108" t="s">
        <v>497</v>
      </c>
      <c r="C1382" s="108" t="s">
        <v>501</v>
      </c>
      <c r="D1382" s="108" t="s">
        <v>1834</v>
      </c>
      <c r="E1382" s="180">
        <v>6130.01</v>
      </c>
    </row>
    <row r="1383" spans="2:5">
      <c r="B1383" s="108" t="s">
        <v>500</v>
      </c>
      <c r="C1383" s="108" t="s">
        <v>511</v>
      </c>
      <c r="D1383" s="108" t="s">
        <v>1835</v>
      </c>
      <c r="E1383" s="180">
        <v>2962.18</v>
      </c>
    </row>
    <row r="1384" spans="2:5">
      <c r="B1384" s="108" t="s">
        <v>504</v>
      </c>
      <c r="C1384" s="108" t="s">
        <v>501</v>
      </c>
      <c r="D1384" s="108" t="s">
        <v>1836</v>
      </c>
      <c r="E1384" s="180">
        <v>3599.03</v>
      </c>
    </row>
    <row r="1385" spans="2:5">
      <c r="B1385" s="108" t="s">
        <v>510</v>
      </c>
      <c r="C1385" s="108" t="s">
        <v>524</v>
      </c>
      <c r="D1385" s="108" t="s">
        <v>1837</v>
      </c>
      <c r="E1385" s="180">
        <v>2186.4699999999998</v>
      </c>
    </row>
    <row r="1386" spans="2:5">
      <c r="B1386" s="108" t="s">
        <v>504</v>
      </c>
      <c r="C1386" s="108" t="s">
        <v>508</v>
      </c>
      <c r="D1386" s="108" t="s">
        <v>1838</v>
      </c>
      <c r="E1386" s="180">
        <v>8277.75</v>
      </c>
    </row>
    <row r="1387" spans="2:5">
      <c r="B1387" s="108" t="s">
        <v>526</v>
      </c>
      <c r="C1387" s="108" t="s">
        <v>508</v>
      </c>
      <c r="D1387" s="108" t="s">
        <v>1839</v>
      </c>
      <c r="E1387" s="180">
        <v>2811.09</v>
      </c>
    </row>
    <row r="1388" spans="2:5">
      <c r="B1388" s="108" t="s">
        <v>500</v>
      </c>
      <c r="C1388" s="108" t="s">
        <v>508</v>
      </c>
      <c r="D1388" s="108" t="s">
        <v>1840</v>
      </c>
      <c r="E1388" s="180">
        <v>7793.32</v>
      </c>
    </row>
    <row r="1389" spans="2:5">
      <c r="B1389" s="108" t="s">
        <v>504</v>
      </c>
      <c r="C1389" s="108" t="s">
        <v>520</v>
      </c>
      <c r="D1389" s="108" t="s">
        <v>1841</v>
      </c>
      <c r="E1389" s="180">
        <v>2705.12</v>
      </c>
    </row>
    <row r="1390" spans="2:5">
      <c r="B1390" s="108" t="s">
        <v>497</v>
      </c>
      <c r="C1390" s="108" t="s">
        <v>498</v>
      </c>
      <c r="D1390" s="108" t="s">
        <v>1842</v>
      </c>
      <c r="E1390" s="180">
        <v>5671.78</v>
      </c>
    </row>
    <row r="1391" spans="2:5">
      <c r="B1391" s="108" t="s">
        <v>500</v>
      </c>
      <c r="C1391" s="108" t="s">
        <v>530</v>
      </c>
      <c r="D1391" s="108" t="s">
        <v>1843</v>
      </c>
      <c r="E1391" s="180">
        <v>2048.56</v>
      </c>
    </row>
    <row r="1392" spans="2:5">
      <c r="B1392" s="108" t="s">
        <v>510</v>
      </c>
      <c r="C1392" s="108" t="s">
        <v>535</v>
      </c>
      <c r="D1392" s="108" t="s">
        <v>1844</v>
      </c>
      <c r="E1392" s="180">
        <v>6229.28</v>
      </c>
    </row>
    <row r="1393" spans="2:5">
      <c r="B1393" s="108" t="s">
        <v>504</v>
      </c>
      <c r="C1393" s="108" t="s">
        <v>535</v>
      </c>
      <c r="D1393" s="108" t="s">
        <v>1845</v>
      </c>
      <c r="E1393" s="180">
        <v>9437.86</v>
      </c>
    </row>
    <row r="1394" spans="2:5">
      <c r="B1394" s="108" t="s">
        <v>504</v>
      </c>
      <c r="C1394" s="108" t="s">
        <v>537</v>
      </c>
      <c r="D1394" s="108" t="s">
        <v>1846</v>
      </c>
      <c r="E1394" s="180">
        <v>883.18</v>
      </c>
    </row>
    <row r="1395" spans="2:5">
      <c r="B1395" s="108" t="s">
        <v>497</v>
      </c>
      <c r="C1395" s="108" t="s">
        <v>498</v>
      </c>
      <c r="D1395" s="108" t="s">
        <v>1847</v>
      </c>
      <c r="E1395" s="180">
        <v>6759.28</v>
      </c>
    </row>
    <row r="1396" spans="2:5">
      <c r="B1396" s="108" t="s">
        <v>500</v>
      </c>
      <c r="C1396" s="108" t="s">
        <v>569</v>
      </c>
      <c r="D1396" s="108" t="s">
        <v>1848</v>
      </c>
      <c r="E1396" s="180">
        <v>1214.26</v>
      </c>
    </row>
    <row r="1397" spans="2:5">
      <c r="B1397" s="108" t="s">
        <v>510</v>
      </c>
      <c r="C1397" s="108" t="s">
        <v>498</v>
      </c>
      <c r="D1397" s="108" t="s">
        <v>1849</v>
      </c>
      <c r="E1397" s="180">
        <v>6588.35</v>
      </c>
    </row>
    <row r="1398" spans="2:5">
      <c r="B1398" s="108" t="s">
        <v>510</v>
      </c>
      <c r="C1398" s="108" t="s">
        <v>511</v>
      </c>
      <c r="D1398" s="108" t="s">
        <v>1850</v>
      </c>
      <c r="E1398" s="180">
        <v>3251.18</v>
      </c>
    </row>
    <row r="1399" spans="2:5">
      <c r="B1399" s="108" t="s">
        <v>504</v>
      </c>
      <c r="C1399" s="108" t="s">
        <v>511</v>
      </c>
      <c r="D1399" s="108" t="s">
        <v>1851</v>
      </c>
      <c r="E1399" s="180">
        <v>8521.74</v>
      </c>
    </row>
    <row r="1400" spans="2:5">
      <c r="B1400" s="108" t="s">
        <v>507</v>
      </c>
      <c r="C1400" s="108" t="s">
        <v>505</v>
      </c>
      <c r="D1400" s="108" t="s">
        <v>1852</v>
      </c>
      <c r="E1400" s="180">
        <v>5903.53</v>
      </c>
    </row>
    <row r="1401" spans="2:5">
      <c r="B1401" s="108" t="s">
        <v>526</v>
      </c>
      <c r="C1401" s="108" t="s">
        <v>522</v>
      </c>
      <c r="D1401" s="108" t="s">
        <v>1853</v>
      </c>
      <c r="E1401" s="180">
        <v>1151.27</v>
      </c>
    </row>
    <row r="1402" spans="2:5">
      <c r="B1402" s="108" t="s">
        <v>528</v>
      </c>
      <c r="C1402" s="108" t="s">
        <v>520</v>
      </c>
      <c r="D1402" s="108" t="s">
        <v>1854</v>
      </c>
      <c r="E1402" s="180">
        <v>6121.49</v>
      </c>
    </row>
    <row r="1403" spans="2:5">
      <c r="B1403" s="108" t="s">
        <v>510</v>
      </c>
      <c r="C1403" s="108" t="s">
        <v>537</v>
      </c>
      <c r="D1403" s="108" t="s">
        <v>1855</v>
      </c>
      <c r="E1403" s="180">
        <v>1098.6500000000001</v>
      </c>
    </row>
    <row r="1404" spans="2:5">
      <c r="B1404" s="108" t="s">
        <v>504</v>
      </c>
      <c r="C1404" s="108" t="s">
        <v>511</v>
      </c>
      <c r="D1404" s="108" t="s">
        <v>1856</v>
      </c>
      <c r="E1404" s="180">
        <v>7952</v>
      </c>
    </row>
    <row r="1405" spans="2:5">
      <c r="B1405" s="108" t="s">
        <v>507</v>
      </c>
      <c r="C1405" s="108" t="s">
        <v>520</v>
      </c>
      <c r="D1405" s="108" t="s">
        <v>947</v>
      </c>
      <c r="E1405" s="180">
        <v>6828.92</v>
      </c>
    </row>
    <row r="1406" spans="2:5">
      <c r="B1406" s="108" t="s">
        <v>497</v>
      </c>
      <c r="C1406" s="108" t="s">
        <v>501</v>
      </c>
      <c r="D1406" s="108" t="s">
        <v>1857</v>
      </c>
      <c r="E1406" s="180">
        <v>131.36000000000001</v>
      </c>
    </row>
    <row r="1407" spans="2:5">
      <c r="B1407" s="108" t="s">
        <v>497</v>
      </c>
      <c r="C1407" s="108" t="s">
        <v>520</v>
      </c>
      <c r="D1407" s="108" t="s">
        <v>1858</v>
      </c>
      <c r="E1407" s="180">
        <v>6252.96</v>
      </c>
    </row>
    <row r="1408" spans="2:5">
      <c r="B1408" s="108" t="s">
        <v>528</v>
      </c>
      <c r="C1408" s="108" t="s">
        <v>535</v>
      </c>
      <c r="D1408" s="108" t="s">
        <v>1859</v>
      </c>
      <c r="E1408" s="180">
        <v>3232.59</v>
      </c>
    </row>
    <row r="1409" spans="2:5">
      <c r="B1409" s="108" t="s">
        <v>504</v>
      </c>
      <c r="C1409" s="108" t="s">
        <v>498</v>
      </c>
      <c r="D1409" s="108" t="s">
        <v>1860</v>
      </c>
      <c r="E1409" s="180">
        <v>3326.25</v>
      </c>
    </row>
    <row r="1410" spans="2:5">
      <c r="B1410" s="108" t="s">
        <v>528</v>
      </c>
      <c r="C1410" s="108" t="s">
        <v>524</v>
      </c>
      <c r="D1410" s="108" t="s">
        <v>1861</v>
      </c>
      <c r="E1410" s="180">
        <v>1551.03</v>
      </c>
    </row>
    <row r="1411" spans="2:5">
      <c r="B1411" s="108" t="s">
        <v>510</v>
      </c>
      <c r="C1411" s="108" t="s">
        <v>530</v>
      </c>
      <c r="D1411" s="108" t="s">
        <v>1862</v>
      </c>
      <c r="E1411" s="180">
        <v>8417.7900000000009</v>
      </c>
    </row>
    <row r="1412" spans="2:5">
      <c r="B1412" s="108" t="s">
        <v>500</v>
      </c>
      <c r="C1412" s="108" t="s">
        <v>515</v>
      </c>
      <c r="D1412" s="108" t="s">
        <v>1863</v>
      </c>
      <c r="E1412" s="180">
        <v>4174.17</v>
      </c>
    </row>
    <row r="1413" spans="2:5">
      <c r="B1413" s="108" t="s">
        <v>500</v>
      </c>
      <c r="C1413" s="108" t="s">
        <v>537</v>
      </c>
      <c r="D1413" s="108" t="s">
        <v>1864</v>
      </c>
      <c r="E1413" s="180">
        <v>7526.83</v>
      </c>
    </row>
    <row r="1414" spans="2:5">
      <c r="B1414" s="108" t="s">
        <v>504</v>
      </c>
      <c r="C1414" s="108" t="s">
        <v>537</v>
      </c>
      <c r="D1414" s="108" t="s">
        <v>1865</v>
      </c>
      <c r="E1414" s="180">
        <v>273.33999999999997</v>
      </c>
    </row>
    <row r="1415" spans="2:5">
      <c r="B1415" s="108" t="s">
        <v>526</v>
      </c>
      <c r="C1415" s="108" t="s">
        <v>530</v>
      </c>
      <c r="D1415" s="108" t="s">
        <v>1866</v>
      </c>
      <c r="E1415" s="180">
        <v>5353.67</v>
      </c>
    </row>
    <row r="1416" spans="2:5">
      <c r="B1416" s="108" t="s">
        <v>404</v>
      </c>
      <c r="C1416" s="108" t="s">
        <v>505</v>
      </c>
      <c r="D1416" s="108" t="s">
        <v>1867</v>
      </c>
      <c r="E1416" s="180">
        <v>8361.86</v>
      </c>
    </row>
    <row r="1417" spans="2:5">
      <c r="B1417" s="108" t="s">
        <v>528</v>
      </c>
      <c r="C1417" s="108" t="s">
        <v>522</v>
      </c>
      <c r="D1417" s="108" t="s">
        <v>1868</v>
      </c>
      <c r="E1417" s="180">
        <v>3754.82</v>
      </c>
    </row>
    <row r="1418" spans="2:5">
      <c r="B1418" s="108" t="s">
        <v>526</v>
      </c>
      <c r="C1418" s="108" t="s">
        <v>530</v>
      </c>
      <c r="D1418" s="108" t="s">
        <v>1869</v>
      </c>
      <c r="E1418" s="180">
        <v>3685.18</v>
      </c>
    </row>
    <row r="1419" spans="2:5">
      <c r="B1419" s="108" t="s">
        <v>526</v>
      </c>
      <c r="C1419" s="108" t="s">
        <v>515</v>
      </c>
      <c r="D1419" s="108" t="s">
        <v>1870</v>
      </c>
      <c r="E1419" s="180">
        <v>4092.13</v>
      </c>
    </row>
    <row r="1420" spans="2:5">
      <c r="B1420" s="108" t="s">
        <v>504</v>
      </c>
      <c r="C1420" s="108" t="s">
        <v>511</v>
      </c>
      <c r="D1420" s="108" t="s">
        <v>1871</v>
      </c>
      <c r="E1420" s="180">
        <v>5368.97</v>
      </c>
    </row>
    <row r="1421" spans="2:5">
      <c r="B1421" s="108" t="s">
        <v>500</v>
      </c>
      <c r="C1421" s="108" t="s">
        <v>524</v>
      </c>
      <c r="D1421" s="108" t="s">
        <v>1872</v>
      </c>
      <c r="E1421" s="180">
        <v>232.61</v>
      </c>
    </row>
    <row r="1422" spans="2:5">
      <c r="B1422" s="108" t="s">
        <v>497</v>
      </c>
      <c r="C1422" s="108" t="s">
        <v>520</v>
      </c>
      <c r="D1422" s="108" t="s">
        <v>1873</v>
      </c>
      <c r="E1422" s="180">
        <v>1817.57</v>
      </c>
    </row>
    <row r="1423" spans="2:5">
      <c r="B1423" s="108" t="s">
        <v>510</v>
      </c>
      <c r="C1423" s="108" t="s">
        <v>530</v>
      </c>
      <c r="D1423" s="108" t="s">
        <v>1874</v>
      </c>
      <c r="E1423" s="180">
        <v>8986.2999999999993</v>
      </c>
    </row>
    <row r="1424" spans="2:5">
      <c r="B1424" s="108" t="s">
        <v>404</v>
      </c>
      <c r="C1424" s="108" t="s">
        <v>515</v>
      </c>
      <c r="D1424" s="108" t="s">
        <v>1875</v>
      </c>
      <c r="E1424" s="180">
        <v>1574.66</v>
      </c>
    </row>
    <row r="1425" spans="2:5">
      <c r="B1425" s="108" t="s">
        <v>404</v>
      </c>
      <c r="C1425" s="108" t="s">
        <v>505</v>
      </c>
      <c r="D1425" s="108" t="s">
        <v>1876</v>
      </c>
      <c r="E1425" s="180">
        <v>9452.66</v>
      </c>
    </row>
    <row r="1426" spans="2:5">
      <c r="B1426" s="108" t="s">
        <v>510</v>
      </c>
      <c r="C1426" s="108" t="s">
        <v>522</v>
      </c>
      <c r="D1426" s="108" t="s">
        <v>1877</v>
      </c>
      <c r="E1426" s="180">
        <v>7086.77</v>
      </c>
    </row>
    <row r="1427" spans="2:5">
      <c r="B1427" s="108" t="s">
        <v>497</v>
      </c>
      <c r="C1427" s="108" t="s">
        <v>515</v>
      </c>
      <c r="D1427" s="108" t="s">
        <v>1878</v>
      </c>
      <c r="E1427" s="180">
        <v>8836.83</v>
      </c>
    </row>
    <row r="1428" spans="2:5">
      <c r="B1428" s="108" t="s">
        <v>510</v>
      </c>
      <c r="C1428" s="108" t="s">
        <v>524</v>
      </c>
      <c r="D1428" s="108" t="s">
        <v>1879</v>
      </c>
      <c r="E1428" s="180">
        <v>2498.04</v>
      </c>
    </row>
    <row r="1429" spans="2:5">
      <c r="B1429" s="108" t="s">
        <v>526</v>
      </c>
      <c r="C1429" s="108" t="s">
        <v>505</v>
      </c>
      <c r="D1429" s="108" t="s">
        <v>1880</v>
      </c>
      <c r="E1429" s="180">
        <v>5094.25</v>
      </c>
    </row>
    <row r="1430" spans="2:5">
      <c r="B1430" s="108" t="s">
        <v>507</v>
      </c>
      <c r="C1430" s="108" t="s">
        <v>530</v>
      </c>
      <c r="D1430" s="108" t="s">
        <v>1881</v>
      </c>
      <c r="E1430" s="180">
        <v>6319.77</v>
      </c>
    </row>
    <row r="1431" spans="2:5">
      <c r="B1431" s="108" t="s">
        <v>497</v>
      </c>
      <c r="C1431" s="108" t="s">
        <v>505</v>
      </c>
      <c r="D1431" s="108" t="s">
        <v>1882</v>
      </c>
      <c r="E1431" s="180">
        <v>3447.26</v>
      </c>
    </row>
    <row r="1432" spans="2:5">
      <c r="B1432" s="108" t="s">
        <v>504</v>
      </c>
      <c r="C1432" s="108" t="s">
        <v>501</v>
      </c>
      <c r="D1432" s="108" t="s">
        <v>1883</v>
      </c>
      <c r="E1432" s="180">
        <v>1594.28</v>
      </c>
    </row>
    <row r="1433" spans="2:5">
      <c r="B1433" s="108" t="s">
        <v>507</v>
      </c>
      <c r="C1433" s="108" t="s">
        <v>498</v>
      </c>
      <c r="D1433" s="108" t="s">
        <v>1884</v>
      </c>
      <c r="E1433" s="180">
        <v>2739.98</v>
      </c>
    </row>
    <row r="1434" spans="2:5">
      <c r="B1434" s="108" t="s">
        <v>404</v>
      </c>
      <c r="C1434" s="108" t="s">
        <v>498</v>
      </c>
      <c r="D1434" s="108" t="s">
        <v>1885</v>
      </c>
      <c r="E1434" s="180">
        <v>4958.62</v>
      </c>
    </row>
    <row r="1435" spans="2:5">
      <c r="B1435" s="108" t="s">
        <v>404</v>
      </c>
      <c r="C1435" s="108" t="s">
        <v>508</v>
      </c>
      <c r="D1435" s="108" t="s">
        <v>1886</v>
      </c>
      <c r="E1435" s="180">
        <v>7784.2</v>
      </c>
    </row>
    <row r="1436" spans="2:5">
      <c r="B1436" s="108" t="s">
        <v>504</v>
      </c>
      <c r="C1436" s="108" t="s">
        <v>511</v>
      </c>
      <c r="D1436" s="108" t="s">
        <v>1887</v>
      </c>
      <c r="E1436" s="180">
        <v>980.69</v>
      </c>
    </row>
    <row r="1437" spans="2:5">
      <c r="B1437" s="108" t="s">
        <v>528</v>
      </c>
      <c r="C1437" s="108" t="s">
        <v>520</v>
      </c>
      <c r="D1437" s="108" t="s">
        <v>1888</v>
      </c>
      <c r="E1437" s="180">
        <v>772.15</v>
      </c>
    </row>
    <row r="1438" spans="2:5">
      <c r="B1438" s="108" t="s">
        <v>526</v>
      </c>
      <c r="C1438" s="108" t="s">
        <v>498</v>
      </c>
      <c r="D1438" s="108" t="s">
        <v>1889</v>
      </c>
      <c r="E1438" s="180">
        <v>2958.19</v>
      </c>
    </row>
    <row r="1439" spans="2:5">
      <c r="B1439" s="108" t="s">
        <v>497</v>
      </c>
      <c r="C1439" s="108" t="s">
        <v>511</v>
      </c>
      <c r="D1439" s="108" t="s">
        <v>1890</v>
      </c>
      <c r="E1439" s="180">
        <v>2533.94</v>
      </c>
    </row>
    <row r="1440" spans="2:5">
      <c r="B1440" s="108" t="s">
        <v>404</v>
      </c>
      <c r="C1440" s="108" t="s">
        <v>530</v>
      </c>
      <c r="D1440" s="108" t="s">
        <v>1891</v>
      </c>
      <c r="E1440" s="180">
        <v>8228.66</v>
      </c>
    </row>
    <row r="1441" spans="2:5">
      <c r="B1441" s="108" t="s">
        <v>528</v>
      </c>
      <c r="C1441" s="108" t="s">
        <v>524</v>
      </c>
      <c r="D1441" s="108" t="s">
        <v>1892</v>
      </c>
      <c r="E1441" s="180">
        <v>7123.64</v>
      </c>
    </row>
    <row r="1442" spans="2:5">
      <c r="B1442" s="108" t="s">
        <v>510</v>
      </c>
      <c r="C1442" s="108" t="s">
        <v>511</v>
      </c>
      <c r="D1442" s="108" t="s">
        <v>1893</v>
      </c>
      <c r="E1442" s="180">
        <v>3895.65</v>
      </c>
    </row>
    <row r="1443" spans="2:5">
      <c r="B1443" s="108" t="s">
        <v>526</v>
      </c>
      <c r="C1443" s="108" t="s">
        <v>520</v>
      </c>
      <c r="D1443" s="108" t="s">
        <v>1894</v>
      </c>
      <c r="E1443" s="180">
        <v>5483.24</v>
      </c>
    </row>
    <row r="1444" spans="2:5">
      <c r="B1444" s="108" t="s">
        <v>404</v>
      </c>
      <c r="C1444" s="108" t="s">
        <v>505</v>
      </c>
      <c r="D1444" s="108" t="s">
        <v>1895</v>
      </c>
      <c r="E1444" s="180">
        <v>7064.5</v>
      </c>
    </row>
    <row r="1445" spans="2:5">
      <c r="B1445" s="108" t="s">
        <v>528</v>
      </c>
      <c r="C1445" s="108" t="s">
        <v>511</v>
      </c>
      <c r="D1445" s="108" t="s">
        <v>1896</v>
      </c>
      <c r="E1445" s="180">
        <v>433.82</v>
      </c>
    </row>
    <row r="1446" spans="2:5">
      <c r="B1446" s="108" t="s">
        <v>500</v>
      </c>
      <c r="C1446" s="108" t="s">
        <v>535</v>
      </c>
      <c r="D1446" s="108" t="s">
        <v>1897</v>
      </c>
      <c r="E1446" s="180">
        <v>9420.93</v>
      </c>
    </row>
    <row r="1447" spans="2:5">
      <c r="B1447" s="108" t="s">
        <v>404</v>
      </c>
      <c r="C1447" s="108" t="s">
        <v>535</v>
      </c>
      <c r="D1447" s="108" t="s">
        <v>1898</v>
      </c>
      <c r="E1447" s="180">
        <v>836.65</v>
      </c>
    </row>
    <row r="1448" spans="2:5">
      <c r="B1448" s="108" t="s">
        <v>404</v>
      </c>
      <c r="C1448" s="108" t="s">
        <v>505</v>
      </c>
      <c r="D1448" s="108" t="s">
        <v>1899</v>
      </c>
      <c r="E1448" s="180">
        <v>305.10000000000002</v>
      </c>
    </row>
    <row r="1449" spans="2:5">
      <c r="B1449" s="108" t="s">
        <v>510</v>
      </c>
      <c r="C1449" s="108" t="s">
        <v>524</v>
      </c>
      <c r="D1449" s="108" t="s">
        <v>1900</v>
      </c>
      <c r="E1449" s="180">
        <v>2323.9</v>
      </c>
    </row>
    <row r="1450" spans="2:5">
      <c r="B1450" s="108" t="s">
        <v>504</v>
      </c>
      <c r="C1450" s="108" t="s">
        <v>562</v>
      </c>
      <c r="D1450" s="108" t="s">
        <v>1901</v>
      </c>
      <c r="E1450" s="180">
        <v>3453.6</v>
      </c>
    </row>
    <row r="1451" spans="2:5">
      <c r="B1451" s="108" t="s">
        <v>504</v>
      </c>
      <c r="C1451" s="108" t="s">
        <v>524</v>
      </c>
      <c r="D1451" s="108" t="s">
        <v>1902</v>
      </c>
      <c r="E1451" s="180">
        <v>4092.78</v>
      </c>
    </row>
    <row r="1452" spans="2:5">
      <c r="B1452" s="108" t="s">
        <v>507</v>
      </c>
      <c r="C1452" s="108" t="s">
        <v>498</v>
      </c>
      <c r="D1452" s="108" t="s">
        <v>1903</v>
      </c>
      <c r="E1452" s="180">
        <v>870.88</v>
      </c>
    </row>
    <row r="1453" spans="2:5">
      <c r="B1453" s="108" t="s">
        <v>528</v>
      </c>
      <c r="C1453" s="108" t="s">
        <v>498</v>
      </c>
      <c r="D1453" s="108" t="s">
        <v>1904</v>
      </c>
      <c r="E1453" s="180">
        <v>1373.27</v>
      </c>
    </row>
    <row r="1454" spans="2:5">
      <c r="B1454" s="108" t="s">
        <v>507</v>
      </c>
      <c r="C1454" s="108" t="s">
        <v>562</v>
      </c>
      <c r="D1454" s="108" t="s">
        <v>1905</v>
      </c>
      <c r="E1454" s="180">
        <v>326.88</v>
      </c>
    </row>
    <row r="1455" spans="2:5">
      <c r="B1455" s="108" t="s">
        <v>500</v>
      </c>
      <c r="C1455" s="108" t="s">
        <v>535</v>
      </c>
      <c r="D1455" s="108" t="s">
        <v>1906</v>
      </c>
      <c r="E1455" s="180">
        <v>2143.9</v>
      </c>
    </row>
    <row r="1456" spans="2:5">
      <c r="B1456" s="108" t="s">
        <v>528</v>
      </c>
      <c r="C1456" s="108" t="s">
        <v>537</v>
      </c>
      <c r="D1456" s="108" t="s">
        <v>840</v>
      </c>
      <c r="E1456" s="180">
        <v>7920.86</v>
      </c>
    </row>
    <row r="1457" spans="2:5">
      <c r="B1457" s="108" t="s">
        <v>497</v>
      </c>
      <c r="C1457" s="108" t="s">
        <v>537</v>
      </c>
      <c r="D1457" s="108" t="s">
        <v>673</v>
      </c>
      <c r="E1457" s="180">
        <v>6708.78</v>
      </c>
    </row>
    <row r="1458" spans="2:5">
      <c r="B1458" s="108" t="s">
        <v>500</v>
      </c>
      <c r="C1458" s="108" t="s">
        <v>498</v>
      </c>
      <c r="D1458" s="108" t="s">
        <v>1907</v>
      </c>
      <c r="E1458" s="180">
        <v>2375.37</v>
      </c>
    </row>
    <row r="1459" spans="2:5">
      <c r="B1459" s="108" t="s">
        <v>404</v>
      </c>
      <c r="C1459" s="108" t="s">
        <v>508</v>
      </c>
      <c r="D1459" s="108" t="s">
        <v>1908</v>
      </c>
      <c r="E1459" s="180">
        <v>2752.03</v>
      </c>
    </row>
    <row r="1460" spans="2:5">
      <c r="B1460" s="108" t="s">
        <v>504</v>
      </c>
      <c r="C1460" s="108" t="s">
        <v>515</v>
      </c>
      <c r="D1460" s="108" t="s">
        <v>1909</v>
      </c>
      <c r="E1460" s="180">
        <v>4847.3900000000003</v>
      </c>
    </row>
    <row r="1461" spans="2:5">
      <c r="B1461" s="108" t="s">
        <v>404</v>
      </c>
      <c r="C1461" s="108" t="s">
        <v>508</v>
      </c>
      <c r="D1461" s="108" t="s">
        <v>1910</v>
      </c>
      <c r="E1461" s="180">
        <v>291.02999999999997</v>
      </c>
    </row>
    <row r="1462" spans="2:5">
      <c r="B1462" s="108" t="s">
        <v>500</v>
      </c>
      <c r="C1462" s="108" t="s">
        <v>515</v>
      </c>
      <c r="D1462" s="108" t="s">
        <v>1911</v>
      </c>
      <c r="E1462" s="180">
        <v>3560.65</v>
      </c>
    </row>
    <row r="1463" spans="2:5">
      <c r="B1463" s="108" t="s">
        <v>500</v>
      </c>
      <c r="C1463" s="108" t="s">
        <v>537</v>
      </c>
      <c r="D1463" s="108" t="s">
        <v>1912</v>
      </c>
      <c r="E1463" s="180">
        <v>854.43</v>
      </c>
    </row>
    <row r="1464" spans="2:5">
      <c r="B1464" s="108" t="s">
        <v>528</v>
      </c>
      <c r="C1464" s="108" t="s">
        <v>569</v>
      </c>
      <c r="D1464" s="108" t="s">
        <v>1913</v>
      </c>
      <c r="E1464" s="180">
        <v>1503.14</v>
      </c>
    </row>
    <row r="1465" spans="2:5">
      <c r="B1465" s="108" t="s">
        <v>500</v>
      </c>
      <c r="C1465" s="108" t="s">
        <v>569</v>
      </c>
      <c r="D1465" s="108" t="s">
        <v>1914</v>
      </c>
      <c r="E1465" s="180">
        <v>6541.82</v>
      </c>
    </row>
    <row r="1466" spans="2:5">
      <c r="B1466" s="108" t="s">
        <v>507</v>
      </c>
      <c r="C1466" s="108" t="s">
        <v>562</v>
      </c>
      <c r="D1466" s="108" t="s">
        <v>1915</v>
      </c>
      <c r="E1466" s="180">
        <v>6789.4</v>
      </c>
    </row>
    <row r="1467" spans="2:5">
      <c r="B1467" s="108" t="s">
        <v>528</v>
      </c>
      <c r="C1467" s="108" t="s">
        <v>569</v>
      </c>
      <c r="D1467" s="108" t="s">
        <v>1916</v>
      </c>
      <c r="E1467" s="180">
        <v>6865.11</v>
      </c>
    </row>
    <row r="1468" spans="2:5">
      <c r="B1468" s="108" t="s">
        <v>504</v>
      </c>
      <c r="C1468" s="108" t="s">
        <v>524</v>
      </c>
      <c r="D1468" s="108" t="s">
        <v>1917</v>
      </c>
      <c r="E1468" s="180">
        <v>208.48</v>
      </c>
    </row>
    <row r="1469" spans="2:5">
      <c r="B1469" s="108" t="s">
        <v>404</v>
      </c>
      <c r="C1469" s="108" t="s">
        <v>498</v>
      </c>
      <c r="D1469" s="108" t="s">
        <v>1918</v>
      </c>
      <c r="E1469" s="180">
        <v>7346.45</v>
      </c>
    </row>
    <row r="1470" spans="2:5">
      <c r="B1470" s="108" t="s">
        <v>526</v>
      </c>
      <c r="C1470" s="108" t="s">
        <v>501</v>
      </c>
      <c r="D1470" s="108" t="s">
        <v>1919</v>
      </c>
      <c r="E1470" s="180">
        <v>46.69</v>
      </c>
    </row>
    <row r="1471" spans="2:5">
      <c r="B1471" s="108" t="s">
        <v>504</v>
      </c>
      <c r="C1471" s="108" t="s">
        <v>537</v>
      </c>
      <c r="D1471" s="108" t="s">
        <v>1690</v>
      </c>
      <c r="E1471" s="180">
        <v>3411.07</v>
      </c>
    </row>
    <row r="1472" spans="2:5">
      <c r="B1472" s="108" t="s">
        <v>528</v>
      </c>
      <c r="C1472" s="108" t="s">
        <v>508</v>
      </c>
      <c r="D1472" s="108" t="s">
        <v>1920</v>
      </c>
      <c r="E1472" s="180">
        <v>4854.34</v>
      </c>
    </row>
    <row r="1473" spans="2:5">
      <c r="B1473" s="108" t="s">
        <v>500</v>
      </c>
      <c r="C1473" s="108" t="s">
        <v>537</v>
      </c>
      <c r="D1473" s="108" t="s">
        <v>1921</v>
      </c>
      <c r="E1473" s="180">
        <v>3505.29</v>
      </c>
    </row>
    <row r="1474" spans="2:5">
      <c r="B1474" s="108" t="s">
        <v>504</v>
      </c>
      <c r="C1474" s="108" t="s">
        <v>530</v>
      </c>
      <c r="D1474" s="108" t="s">
        <v>1922</v>
      </c>
      <c r="E1474" s="180">
        <v>8109.06</v>
      </c>
    </row>
    <row r="1475" spans="2:5">
      <c r="B1475" s="108" t="s">
        <v>526</v>
      </c>
      <c r="C1475" s="108" t="s">
        <v>524</v>
      </c>
      <c r="D1475" s="108" t="s">
        <v>1923</v>
      </c>
      <c r="E1475" s="180">
        <v>7795.22</v>
      </c>
    </row>
    <row r="1476" spans="2:5">
      <c r="B1476" s="108" t="s">
        <v>510</v>
      </c>
      <c r="C1476" s="108" t="s">
        <v>505</v>
      </c>
      <c r="D1476" s="108" t="s">
        <v>1924</v>
      </c>
      <c r="E1476" s="180">
        <v>9060.58</v>
      </c>
    </row>
    <row r="1477" spans="2:5">
      <c r="B1477" s="108" t="s">
        <v>404</v>
      </c>
      <c r="C1477" s="108" t="s">
        <v>522</v>
      </c>
      <c r="D1477" s="108" t="s">
        <v>1925</v>
      </c>
      <c r="E1477" s="180">
        <v>6058.53</v>
      </c>
    </row>
    <row r="1478" spans="2:5">
      <c r="B1478" s="108" t="s">
        <v>504</v>
      </c>
      <c r="C1478" s="108" t="s">
        <v>498</v>
      </c>
      <c r="D1478" s="108" t="s">
        <v>1926</v>
      </c>
      <c r="E1478" s="180">
        <v>6087.24</v>
      </c>
    </row>
    <row r="1479" spans="2:5">
      <c r="B1479" s="108" t="s">
        <v>507</v>
      </c>
      <c r="C1479" s="108" t="s">
        <v>515</v>
      </c>
      <c r="D1479" s="108" t="s">
        <v>1927</v>
      </c>
      <c r="E1479" s="180">
        <v>4738.07</v>
      </c>
    </row>
    <row r="1480" spans="2:5">
      <c r="B1480" s="108" t="s">
        <v>404</v>
      </c>
      <c r="C1480" s="108" t="s">
        <v>569</v>
      </c>
      <c r="D1480" s="108" t="s">
        <v>1928</v>
      </c>
      <c r="E1480" s="180">
        <v>7988.18</v>
      </c>
    </row>
    <row r="1481" spans="2:5">
      <c r="B1481" s="108" t="s">
        <v>404</v>
      </c>
      <c r="C1481" s="108" t="s">
        <v>524</v>
      </c>
      <c r="D1481" s="108" t="s">
        <v>1929</v>
      </c>
      <c r="E1481" s="180">
        <v>9311.16</v>
      </c>
    </row>
    <row r="1482" spans="2:5">
      <c r="B1482" s="108" t="s">
        <v>497</v>
      </c>
      <c r="C1482" s="108" t="s">
        <v>501</v>
      </c>
      <c r="D1482" s="108" t="s">
        <v>1930</v>
      </c>
      <c r="E1482" s="180">
        <v>9803.51</v>
      </c>
    </row>
    <row r="1483" spans="2:5">
      <c r="B1483" s="108" t="s">
        <v>528</v>
      </c>
      <c r="C1483" s="108" t="s">
        <v>515</v>
      </c>
      <c r="D1483" s="108" t="s">
        <v>1931</v>
      </c>
      <c r="E1483" s="180">
        <v>3422.99</v>
      </c>
    </row>
    <row r="1484" spans="2:5">
      <c r="B1484" s="108" t="s">
        <v>504</v>
      </c>
      <c r="C1484" s="108" t="s">
        <v>498</v>
      </c>
      <c r="D1484" s="108" t="s">
        <v>1932</v>
      </c>
      <c r="E1484" s="180">
        <v>8093.82</v>
      </c>
    </row>
    <row r="1485" spans="2:5">
      <c r="B1485" s="108" t="s">
        <v>528</v>
      </c>
      <c r="C1485" s="108" t="s">
        <v>515</v>
      </c>
      <c r="D1485" s="108" t="s">
        <v>1933</v>
      </c>
      <c r="E1485" s="180">
        <v>5048.38</v>
      </c>
    </row>
    <row r="1486" spans="2:5">
      <c r="B1486" s="108" t="s">
        <v>404</v>
      </c>
      <c r="C1486" s="108" t="s">
        <v>501</v>
      </c>
      <c r="D1486" s="108" t="s">
        <v>1934</v>
      </c>
      <c r="E1486" s="180">
        <v>2526.02</v>
      </c>
    </row>
    <row r="1487" spans="2:5">
      <c r="B1487" s="108" t="s">
        <v>497</v>
      </c>
      <c r="C1487" s="108" t="s">
        <v>505</v>
      </c>
      <c r="D1487" s="108" t="s">
        <v>1935</v>
      </c>
      <c r="E1487" s="180">
        <v>8823.2999999999993</v>
      </c>
    </row>
    <row r="1488" spans="2:5">
      <c r="B1488" s="108" t="s">
        <v>510</v>
      </c>
      <c r="C1488" s="108" t="s">
        <v>535</v>
      </c>
      <c r="D1488" s="108" t="s">
        <v>1936</v>
      </c>
      <c r="E1488" s="180">
        <v>6033.77</v>
      </c>
    </row>
    <row r="1489" spans="2:5">
      <c r="B1489" s="108" t="s">
        <v>507</v>
      </c>
      <c r="C1489" s="108" t="s">
        <v>511</v>
      </c>
      <c r="D1489" s="108" t="s">
        <v>1937</v>
      </c>
      <c r="E1489" s="180">
        <v>3420.52</v>
      </c>
    </row>
    <row r="1490" spans="2:5">
      <c r="B1490" s="108" t="s">
        <v>507</v>
      </c>
      <c r="C1490" s="108" t="s">
        <v>522</v>
      </c>
      <c r="D1490" s="108" t="s">
        <v>1938</v>
      </c>
      <c r="E1490" s="180">
        <v>8626.1299999999992</v>
      </c>
    </row>
    <row r="1491" spans="2:5">
      <c r="B1491" s="108" t="s">
        <v>504</v>
      </c>
      <c r="C1491" s="108" t="s">
        <v>501</v>
      </c>
      <c r="D1491" s="108" t="s">
        <v>1939</v>
      </c>
      <c r="E1491" s="180">
        <v>2943.58</v>
      </c>
    </row>
    <row r="1492" spans="2:5">
      <c r="B1492" s="108" t="s">
        <v>507</v>
      </c>
      <c r="C1492" s="108" t="s">
        <v>530</v>
      </c>
      <c r="D1492" s="108" t="s">
        <v>1940</v>
      </c>
      <c r="E1492" s="180">
        <v>8820.52</v>
      </c>
    </row>
    <row r="1493" spans="2:5">
      <c r="B1493" s="108" t="s">
        <v>500</v>
      </c>
      <c r="C1493" s="108" t="s">
        <v>524</v>
      </c>
      <c r="D1493" s="108" t="s">
        <v>1941</v>
      </c>
      <c r="E1493" s="180">
        <v>2080.04</v>
      </c>
    </row>
    <row r="1494" spans="2:5">
      <c r="B1494" s="108" t="s">
        <v>500</v>
      </c>
      <c r="C1494" s="108" t="s">
        <v>522</v>
      </c>
      <c r="D1494" s="108" t="s">
        <v>1942</v>
      </c>
      <c r="E1494" s="180">
        <v>1292.25</v>
      </c>
    </row>
    <row r="1495" spans="2:5">
      <c r="B1495" s="108" t="s">
        <v>507</v>
      </c>
      <c r="C1495" s="108" t="s">
        <v>498</v>
      </c>
      <c r="D1495" s="108" t="s">
        <v>1943</v>
      </c>
      <c r="E1495" s="180">
        <v>6511.09</v>
      </c>
    </row>
    <row r="1496" spans="2:5">
      <c r="B1496" s="108" t="s">
        <v>528</v>
      </c>
      <c r="C1496" s="108" t="s">
        <v>562</v>
      </c>
      <c r="D1496" s="108" t="s">
        <v>1944</v>
      </c>
      <c r="E1496" s="180">
        <v>1589.6</v>
      </c>
    </row>
    <row r="1497" spans="2:5">
      <c r="B1497" s="108" t="s">
        <v>504</v>
      </c>
      <c r="C1497" s="108" t="s">
        <v>498</v>
      </c>
      <c r="D1497" s="108" t="s">
        <v>1945</v>
      </c>
      <c r="E1497" s="180">
        <v>1408.78</v>
      </c>
    </row>
    <row r="1498" spans="2:5">
      <c r="B1498" s="108" t="s">
        <v>497</v>
      </c>
      <c r="C1498" s="108" t="s">
        <v>535</v>
      </c>
      <c r="D1498" s="108" t="s">
        <v>1946</v>
      </c>
      <c r="E1498" s="180">
        <v>1691.57</v>
      </c>
    </row>
    <row r="1499" spans="2:5">
      <c r="B1499" s="108" t="s">
        <v>510</v>
      </c>
      <c r="C1499" s="108" t="s">
        <v>498</v>
      </c>
      <c r="D1499" s="108" t="s">
        <v>1947</v>
      </c>
      <c r="E1499" s="180">
        <v>6842.44</v>
      </c>
    </row>
    <row r="1500" spans="2:5">
      <c r="B1500" s="108" t="s">
        <v>504</v>
      </c>
      <c r="C1500" s="108" t="s">
        <v>562</v>
      </c>
      <c r="D1500" s="108" t="s">
        <v>1948</v>
      </c>
      <c r="E1500" s="180">
        <v>8123.38</v>
      </c>
    </row>
    <row r="1501" spans="2:5">
      <c r="B1501" s="108" t="s">
        <v>528</v>
      </c>
      <c r="C1501" s="108" t="s">
        <v>535</v>
      </c>
      <c r="D1501" s="108" t="s">
        <v>1949</v>
      </c>
      <c r="E1501" s="180">
        <v>2672.3</v>
      </c>
    </row>
    <row r="1502" spans="2:5">
      <c r="B1502" s="108" t="s">
        <v>526</v>
      </c>
      <c r="C1502" s="108" t="s">
        <v>535</v>
      </c>
      <c r="D1502" s="108" t="s">
        <v>1950</v>
      </c>
      <c r="E1502" s="180">
        <v>9363.9500000000007</v>
      </c>
    </row>
    <row r="1503" spans="2:5">
      <c r="B1503" s="108" t="s">
        <v>404</v>
      </c>
      <c r="C1503" s="108" t="s">
        <v>530</v>
      </c>
      <c r="D1503" s="108" t="s">
        <v>1951</v>
      </c>
      <c r="E1503" s="180">
        <v>3236.11</v>
      </c>
    </row>
    <row r="1504" spans="2:5">
      <c r="B1504" s="108" t="s">
        <v>510</v>
      </c>
      <c r="C1504" s="108" t="s">
        <v>522</v>
      </c>
      <c r="D1504" s="108" t="s">
        <v>1952</v>
      </c>
      <c r="E1504" s="180">
        <v>7783.32</v>
      </c>
    </row>
    <row r="1505" spans="2:5">
      <c r="B1505" s="108" t="s">
        <v>404</v>
      </c>
      <c r="C1505" s="108" t="s">
        <v>530</v>
      </c>
      <c r="D1505" s="108" t="s">
        <v>1953</v>
      </c>
      <c r="E1505" s="180">
        <v>2651.35</v>
      </c>
    </row>
    <row r="1506" spans="2:5">
      <c r="B1506" s="108" t="s">
        <v>510</v>
      </c>
      <c r="C1506" s="108" t="s">
        <v>520</v>
      </c>
      <c r="D1506" s="108" t="s">
        <v>1954</v>
      </c>
      <c r="E1506" s="180">
        <v>7604.29</v>
      </c>
    </row>
    <row r="1507" spans="2:5">
      <c r="B1507" s="108" t="s">
        <v>526</v>
      </c>
      <c r="C1507" s="108" t="s">
        <v>530</v>
      </c>
      <c r="D1507" s="108" t="s">
        <v>1955</v>
      </c>
      <c r="E1507" s="180">
        <v>976.59</v>
      </c>
    </row>
    <row r="1508" spans="2:5">
      <c r="B1508" s="108" t="s">
        <v>404</v>
      </c>
      <c r="C1508" s="108" t="s">
        <v>562</v>
      </c>
      <c r="D1508" s="108" t="s">
        <v>1956</v>
      </c>
      <c r="E1508" s="180">
        <v>2193.1799999999998</v>
      </c>
    </row>
    <row r="1509" spans="2:5">
      <c r="B1509" s="108" t="s">
        <v>404</v>
      </c>
      <c r="C1509" s="108" t="s">
        <v>522</v>
      </c>
      <c r="D1509" s="108" t="s">
        <v>1957</v>
      </c>
      <c r="E1509" s="180">
        <v>9958.09</v>
      </c>
    </row>
    <row r="1510" spans="2:5">
      <c r="B1510" s="108" t="s">
        <v>404</v>
      </c>
      <c r="C1510" s="108" t="s">
        <v>569</v>
      </c>
      <c r="D1510" s="108" t="s">
        <v>1958</v>
      </c>
      <c r="E1510" s="180">
        <v>326</v>
      </c>
    </row>
    <row r="1511" spans="2:5">
      <c r="B1511" s="108" t="s">
        <v>404</v>
      </c>
      <c r="C1511" s="108" t="s">
        <v>501</v>
      </c>
      <c r="D1511" s="108" t="s">
        <v>1959</v>
      </c>
      <c r="E1511" s="180">
        <v>7404.6</v>
      </c>
    </row>
    <row r="1512" spans="2:5">
      <c r="B1512" s="108" t="s">
        <v>497</v>
      </c>
      <c r="C1512" s="108" t="s">
        <v>562</v>
      </c>
      <c r="D1512" s="108" t="s">
        <v>1960</v>
      </c>
      <c r="E1512" s="180">
        <v>1355.08</v>
      </c>
    </row>
    <row r="1513" spans="2:5">
      <c r="B1513" s="108" t="s">
        <v>510</v>
      </c>
      <c r="C1513" s="108" t="s">
        <v>537</v>
      </c>
      <c r="D1513" s="108" t="s">
        <v>1961</v>
      </c>
      <c r="E1513" s="180">
        <v>4319.3900000000003</v>
      </c>
    </row>
    <row r="1514" spans="2:5">
      <c r="B1514" s="108" t="s">
        <v>526</v>
      </c>
      <c r="C1514" s="108" t="s">
        <v>535</v>
      </c>
      <c r="D1514" s="108" t="s">
        <v>1962</v>
      </c>
      <c r="E1514" s="180">
        <v>1266.8900000000001</v>
      </c>
    </row>
    <row r="1515" spans="2:5">
      <c r="B1515" s="108" t="s">
        <v>510</v>
      </c>
      <c r="C1515" s="108" t="s">
        <v>515</v>
      </c>
      <c r="D1515" s="108" t="s">
        <v>1963</v>
      </c>
      <c r="E1515" s="180">
        <v>3983.64</v>
      </c>
    </row>
    <row r="1516" spans="2:5">
      <c r="B1516" s="108" t="s">
        <v>500</v>
      </c>
      <c r="C1516" s="108" t="s">
        <v>535</v>
      </c>
      <c r="D1516" s="108" t="s">
        <v>1964</v>
      </c>
      <c r="E1516" s="180">
        <v>300.69</v>
      </c>
    </row>
    <row r="1517" spans="2:5">
      <c r="B1517" s="108" t="s">
        <v>507</v>
      </c>
      <c r="C1517" s="108" t="s">
        <v>505</v>
      </c>
      <c r="D1517" s="108" t="s">
        <v>1965</v>
      </c>
      <c r="E1517" s="180">
        <v>3257.5</v>
      </c>
    </row>
    <row r="1518" spans="2:5">
      <c r="B1518" s="108" t="s">
        <v>528</v>
      </c>
      <c r="C1518" s="108" t="s">
        <v>520</v>
      </c>
      <c r="D1518" s="108" t="s">
        <v>1966</v>
      </c>
      <c r="E1518" s="180">
        <v>6335.95</v>
      </c>
    </row>
    <row r="1519" spans="2:5">
      <c r="B1519" s="108" t="s">
        <v>500</v>
      </c>
      <c r="C1519" s="108" t="s">
        <v>535</v>
      </c>
      <c r="D1519" s="108" t="s">
        <v>1445</v>
      </c>
      <c r="E1519" s="180">
        <v>7987.33</v>
      </c>
    </row>
    <row r="1520" spans="2:5">
      <c r="B1520" s="108" t="s">
        <v>497</v>
      </c>
      <c r="C1520" s="108" t="s">
        <v>537</v>
      </c>
      <c r="D1520" s="108" t="s">
        <v>1967</v>
      </c>
      <c r="E1520" s="180">
        <v>9531.7999999999993</v>
      </c>
    </row>
    <row r="1521" spans="2:5">
      <c r="B1521" s="108" t="s">
        <v>404</v>
      </c>
      <c r="C1521" s="108" t="s">
        <v>505</v>
      </c>
      <c r="D1521" s="108" t="s">
        <v>1968</v>
      </c>
      <c r="E1521" s="180">
        <v>6835.37</v>
      </c>
    </row>
    <row r="1522" spans="2:5">
      <c r="B1522" s="108" t="s">
        <v>404</v>
      </c>
      <c r="C1522" s="108" t="s">
        <v>537</v>
      </c>
      <c r="D1522" s="108" t="s">
        <v>1969</v>
      </c>
      <c r="E1522" s="180">
        <v>3894.81</v>
      </c>
    </row>
    <row r="1523" spans="2:5">
      <c r="B1523" s="108" t="s">
        <v>500</v>
      </c>
      <c r="C1523" s="108" t="s">
        <v>537</v>
      </c>
      <c r="D1523" s="108" t="s">
        <v>1970</v>
      </c>
      <c r="E1523" s="180">
        <v>2553.1</v>
      </c>
    </row>
    <row r="1524" spans="2:5">
      <c r="B1524" s="108" t="s">
        <v>504</v>
      </c>
      <c r="C1524" s="108" t="s">
        <v>520</v>
      </c>
      <c r="D1524" s="108" t="s">
        <v>1699</v>
      </c>
      <c r="E1524" s="180">
        <v>234.18</v>
      </c>
    </row>
    <row r="1525" spans="2:5">
      <c r="B1525" s="108" t="s">
        <v>507</v>
      </c>
      <c r="C1525" s="108" t="s">
        <v>524</v>
      </c>
      <c r="D1525" s="108" t="s">
        <v>1971</v>
      </c>
      <c r="E1525" s="180">
        <v>906.06</v>
      </c>
    </row>
    <row r="1526" spans="2:5">
      <c r="B1526" s="108" t="s">
        <v>497</v>
      </c>
      <c r="C1526" s="108" t="s">
        <v>501</v>
      </c>
      <c r="D1526" s="108" t="s">
        <v>1972</v>
      </c>
      <c r="E1526" s="180">
        <v>9445.16</v>
      </c>
    </row>
    <row r="1527" spans="2:5">
      <c r="B1527" s="108" t="s">
        <v>404</v>
      </c>
      <c r="C1527" s="108" t="s">
        <v>520</v>
      </c>
      <c r="D1527" s="108" t="s">
        <v>1973</v>
      </c>
      <c r="E1527" s="180">
        <v>536.80999999999995</v>
      </c>
    </row>
    <row r="1528" spans="2:5">
      <c r="B1528" s="108" t="s">
        <v>526</v>
      </c>
      <c r="C1528" s="108" t="s">
        <v>535</v>
      </c>
      <c r="D1528" s="108" t="s">
        <v>1974</v>
      </c>
      <c r="E1528" s="180">
        <v>4682.72</v>
      </c>
    </row>
    <row r="1529" spans="2:5">
      <c r="B1529" s="108" t="s">
        <v>404</v>
      </c>
      <c r="C1529" s="108" t="s">
        <v>515</v>
      </c>
      <c r="D1529" s="108" t="s">
        <v>1776</v>
      </c>
      <c r="E1529" s="180">
        <v>8058.32</v>
      </c>
    </row>
    <row r="1530" spans="2:5">
      <c r="B1530" s="108" t="s">
        <v>404</v>
      </c>
      <c r="C1530" s="108" t="s">
        <v>508</v>
      </c>
      <c r="D1530" s="108" t="s">
        <v>1270</v>
      </c>
      <c r="E1530" s="180">
        <v>2375.38</v>
      </c>
    </row>
    <row r="1531" spans="2:5">
      <c r="B1531" s="108" t="s">
        <v>507</v>
      </c>
      <c r="C1531" s="108" t="s">
        <v>508</v>
      </c>
      <c r="D1531" s="108" t="s">
        <v>1975</v>
      </c>
      <c r="E1531" s="180">
        <v>5391.88</v>
      </c>
    </row>
    <row r="1532" spans="2:5">
      <c r="B1532" s="108" t="s">
        <v>510</v>
      </c>
      <c r="C1532" s="108" t="s">
        <v>522</v>
      </c>
      <c r="D1532" s="108" t="s">
        <v>1976</v>
      </c>
      <c r="E1532" s="180">
        <v>638.41999999999996</v>
      </c>
    </row>
    <row r="1533" spans="2:5">
      <c r="B1533" s="108" t="s">
        <v>404</v>
      </c>
      <c r="C1533" s="108" t="s">
        <v>537</v>
      </c>
      <c r="D1533" s="108" t="s">
        <v>1977</v>
      </c>
      <c r="E1533" s="180">
        <v>8730.9699999999993</v>
      </c>
    </row>
    <row r="1534" spans="2:5">
      <c r="B1534" s="108" t="s">
        <v>500</v>
      </c>
      <c r="C1534" s="108" t="s">
        <v>505</v>
      </c>
      <c r="D1534" s="108" t="s">
        <v>1978</v>
      </c>
      <c r="E1534" s="180">
        <v>4211.87</v>
      </c>
    </row>
    <row r="1535" spans="2:5">
      <c r="B1535" s="108" t="s">
        <v>497</v>
      </c>
      <c r="C1535" s="108" t="s">
        <v>524</v>
      </c>
      <c r="D1535" s="108" t="s">
        <v>1979</v>
      </c>
      <c r="E1535" s="180">
        <v>8384.8700000000008</v>
      </c>
    </row>
    <row r="1536" spans="2:5">
      <c r="B1536" s="108" t="s">
        <v>510</v>
      </c>
      <c r="C1536" s="108" t="s">
        <v>520</v>
      </c>
      <c r="D1536" s="108" t="s">
        <v>1980</v>
      </c>
      <c r="E1536" s="180">
        <v>5859.41</v>
      </c>
    </row>
    <row r="1537" spans="2:5">
      <c r="B1537" s="108" t="s">
        <v>504</v>
      </c>
      <c r="C1537" s="108" t="s">
        <v>562</v>
      </c>
      <c r="D1537" s="108" t="s">
        <v>1981</v>
      </c>
      <c r="E1537" s="180">
        <v>7503.22</v>
      </c>
    </row>
    <row r="1538" spans="2:5">
      <c r="B1538" s="108" t="s">
        <v>528</v>
      </c>
      <c r="C1538" s="108" t="s">
        <v>515</v>
      </c>
      <c r="D1538" s="108" t="s">
        <v>1982</v>
      </c>
      <c r="E1538" s="180">
        <v>6842.23</v>
      </c>
    </row>
    <row r="1539" spans="2:5">
      <c r="B1539" s="108" t="s">
        <v>497</v>
      </c>
      <c r="C1539" s="108" t="s">
        <v>508</v>
      </c>
      <c r="D1539" s="108" t="s">
        <v>1983</v>
      </c>
      <c r="E1539" s="180">
        <v>4652.87</v>
      </c>
    </row>
    <row r="1540" spans="2:5">
      <c r="B1540" s="108" t="s">
        <v>500</v>
      </c>
      <c r="C1540" s="108" t="s">
        <v>508</v>
      </c>
      <c r="D1540" s="108" t="s">
        <v>1984</v>
      </c>
      <c r="E1540" s="180">
        <v>973.95</v>
      </c>
    </row>
    <row r="1541" spans="2:5">
      <c r="B1541" s="108" t="s">
        <v>404</v>
      </c>
      <c r="C1541" s="108" t="s">
        <v>524</v>
      </c>
      <c r="D1541" s="108" t="s">
        <v>1985</v>
      </c>
      <c r="E1541" s="180">
        <v>5938.66</v>
      </c>
    </row>
    <row r="1542" spans="2:5">
      <c r="B1542" s="108" t="s">
        <v>504</v>
      </c>
      <c r="C1542" s="108" t="s">
        <v>508</v>
      </c>
      <c r="D1542" s="108" t="s">
        <v>1986</v>
      </c>
      <c r="E1542" s="180">
        <v>2775.69</v>
      </c>
    </row>
    <row r="1543" spans="2:5">
      <c r="B1543" s="108" t="s">
        <v>507</v>
      </c>
      <c r="C1543" s="108" t="s">
        <v>569</v>
      </c>
      <c r="D1543" s="108" t="s">
        <v>1987</v>
      </c>
      <c r="E1543" s="180">
        <v>9281.35</v>
      </c>
    </row>
    <row r="1544" spans="2:5">
      <c r="B1544" s="108" t="s">
        <v>404</v>
      </c>
      <c r="C1544" s="108" t="s">
        <v>508</v>
      </c>
      <c r="D1544" s="108" t="s">
        <v>1988</v>
      </c>
      <c r="E1544" s="180">
        <v>4368.67</v>
      </c>
    </row>
    <row r="1545" spans="2:5">
      <c r="B1545" s="108" t="s">
        <v>504</v>
      </c>
      <c r="C1545" s="108" t="s">
        <v>520</v>
      </c>
      <c r="D1545" s="108" t="s">
        <v>1989</v>
      </c>
      <c r="E1545" s="180">
        <v>7047.75</v>
      </c>
    </row>
    <row r="1546" spans="2:5">
      <c r="B1546" s="108" t="s">
        <v>500</v>
      </c>
      <c r="C1546" s="108" t="s">
        <v>505</v>
      </c>
      <c r="D1546" s="108" t="s">
        <v>1990</v>
      </c>
      <c r="E1546" s="180">
        <v>511.55</v>
      </c>
    </row>
    <row r="1547" spans="2:5">
      <c r="B1547" s="108" t="s">
        <v>500</v>
      </c>
      <c r="C1547" s="108" t="s">
        <v>498</v>
      </c>
      <c r="D1547" s="108" t="s">
        <v>1991</v>
      </c>
      <c r="E1547" s="180">
        <v>4227.46</v>
      </c>
    </row>
    <row r="1548" spans="2:5">
      <c r="B1548" s="108" t="s">
        <v>507</v>
      </c>
      <c r="C1548" s="108" t="s">
        <v>505</v>
      </c>
      <c r="D1548" s="108" t="s">
        <v>1016</v>
      </c>
      <c r="E1548" s="180">
        <v>9556.1200000000008</v>
      </c>
    </row>
    <row r="1549" spans="2:5">
      <c r="B1549" s="108" t="s">
        <v>507</v>
      </c>
      <c r="C1549" s="108" t="s">
        <v>522</v>
      </c>
      <c r="D1549" s="108" t="s">
        <v>1992</v>
      </c>
      <c r="E1549" s="180">
        <v>9150.64</v>
      </c>
    </row>
    <row r="1550" spans="2:5">
      <c r="B1550" s="108" t="s">
        <v>500</v>
      </c>
      <c r="C1550" s="108" t="s">
        <v>515</v>
      </c>
      <c r="D1550" s="108" t="s">
        <v>1993</v>
      </c>
      <c r="E1550" s="180">
        <v>1851.54</v>
      </c>
    </row>
    <row r="1551" spans="2:5">
      <c r="B1551" s="108" t="s">
        <v>404</v>
      </c>
      <c r="C1551" s="108" t="s">
        <v>498</v>
      </c>
      <c r="D1551" s="108" t="s">
        <v>1994</v>
      </c>
      <c r="E1551" s="180">
        <v>9511.66</v>
      </c>
    </row>
    <row r="1552" spans="2:5">
      <c r="B1552" s="108" t="s">
        <v>500</v>
      </c>
      <c r="C1552" s="108" t="s">
        <v>505</v>
      </c>
      <c r="D1552" s="108" t="s">
        <v>1995</v>
      </c>
      <c r="E1552" s="180">
        <v>4424.1499999999996</v>
      </c>
    </row>
    <row r="1553" spans="2:5">
      <c r="B1553" s="108" t="s">
        <v>504</v>
      </c>
      <c r="C1553" s="108" t="s">
        <v>515</v>
      </c>
      <c r="D1553" s="108" t="s">
        <v>1996</v>
      </c>
      <c r="E1553" s="180">
        <v>8280.5400000000009</v>
      </c>
    </row>
    <row r="1554" spans="2:5">
      <c r="B1554" s="108" t="s">
        <v>507</v>
      </c>
      <c r="C1554" s="108" t="s">
        <v>511</v>
      </c>
      <c r="D1554" s="108" t="s">
        <v>1997</v>
      </c>
      <c r="E1554" s="180">
        <v>7827.02</v>
      </c>
    </row>
    <row r="1555" spans="2:5">
      <c r="B1555" s="108" t="s">
        <v>497</v>
      </c>
      <c r="C1555" s="108" t="s">
        <v>498</v>
      </c>
      <c r="D1555" s="108" t="s">
        <v>1998</v>
      </c>
      <c r="E1555" s="180">
        <v>1818.55</v>
      </c>
    </row>
    <row r="1556" spans="2:5">
      <c r="B1556" s="108" t="s">
        <v>500</v>
      </c>
      <c r="C1556" s="108" t="s">
        <v>508</v>
      </c>
      <c r="D1556" s="108" t="s">
        <v>1999</v>
      </c>
      <c r="E1556" s="180">
        <v>2789.98</v>
      </c>
    </row>
    <row r="1557" spans="2:5">
      <c r="B1557" s="108" t="s">
        <v>510</v>
      </c>
      <c r="C1557" s="108" t="s">
        <v>569</v>
      </c>
      <c r="D1557" s="108" t="s">
        <v>2000</v>
      </c>
      <c r="E1557" s="180">
        <v>3921.64</v>
      </c>
    </row>
    <row r="1558" spans="2:5">
      <c r="B1558" s="108" t="s">
        <v>404</v>
      </c>
      <c r="C1558" s="108" t="s">
        <v>505</v>
      </c>
      <c r="D1558" s="108" t="s">
        <v>2001</v>
      </c>
      <c r="E1558" s="180">
        <v>4682.43</v>
      </c>
    </row>
    <row r="1559" spans="2:5">
      <c r="B1559" s="108" t="s">
        <v>404</v>
      </c>
      <c r="C1559" s="108" t="s">
        <v>498</v>
      </c>
      <c r="D1559" s="108" t="s">
        <v>2002</v>
      </c>
      <c r="E1559" s="180">
        <v>7880.54</v>
      </c>
    </row>
    <row r="1560" spans="2:5">
      <c r="B1560" s="108" t="s">
        <v>507</v>
      </c>
      <c r="C1560" s="108" t="s">
        <v>530</v>
      </c>
      <c r="D1560" s="108" t="s">
        <v>2003</v>
      </c>
      <c r="E1560" s="180">
        <v>4801.51</v>
      </c>
    </row>
    <row r="1561" spans="2:5">
      <c r="B1561" s="108" t="s">
        <v>510</v>
      </c>
      <c r="C1561" s="108" t="s">
        <v>569</v>
      </c>
      <c r="D1561" s="108" t="s">
        <v>2004</v>
      </c>
      <c r="E1561" s="180">
        <v>5404.93</v>
      </c>
    </row>
    <row r="1562" spans="2:5">
      <c r="B1562" s="108" t="s">
        <v>404</v>
      </c>
      <c r="C1562" s="108" t="s">
        <v>508</v>
      </c>
      <c r="D1562" s="108" t="s">
        <v>2005</v>
      </c>
      <c r="E1562" s="180">
        <v>8612.7800000000007</v>
      </c>
    </row>
    <row r="1563" spans="2:5">
      <c r="B1563" s="108" t="s">
        <v>504</v>
      </c>
      <c r="C1563" s="108" t="s">
        <v>535</v>
      </c>
      <c r="D1563" s="108" t="s">
        <v>2006</v>
      </c>
      <c r="E1563" s="180">
        <v>2273</v>
      </c>
    </row>
    <row r="1564" spans="2:5">
      <c r="B1564" s="108" t="s">
        <v>500</v>
      </c>
      <c r="C1564" s="108" t="s">
        <v>520</v>
      </c>
      <c r="D1564" s="108" t="s">
        <v>2007</v>
      </c>
      <c r="E1564" s="180">
        <v>8290.4500000000007</v>
      </c>
    </row>
    <row r="1565" spans="2:5">
      <c r="B1565" s="108" t="s">
        <v>507</v>
      </c>
      <c r="C1565" s="108" t="s">
        <v>522</v>
      </c>
      <c r="D1565" s="108" t="s">
        <v>2008</v>
      </c>
      <c r="E1565" s="180">
        <v>5418.71</v>
      </c>
    </row>
    <row r="1566" spans="2:5">
      <c r="B1566" s="108" t="s">
        <v>404</v>
      </c>
      <c r="C1566" s="108" t="s">
        <v>522</v>
      </c>
      <c r="D1566" s="108" t="s">
        <v>2009</v>
      </c>
      <c r="E1566" s="180">
        <v>4815.0600000000004</v>
      </c>
    </row>
    <row r="1567" spans="2:5">
      <c r="B1567" s="108" t="s">
        <v>504</v>
      </c>
      <c r="C1567" s="108" t="s">
        <v>505</v>
      </c>
      <c r="D1567" s="108" t="s">
        <v>2010</v>
      </c>
      <c r="E1567" s="180">
        <v>1372.74</v>
      </c>
    </row>
    <row r="1568" spans="2:5">
      <c r="B1568" s="108" t="s">
        <v>528</v>
      </c>
      <c r="C1568" s="108" t="s">
        <v>501</v>
      </c>
      <c r="D1568" s="108" t="s">
        <v>2011</v>
      </c>
      <c r="E1568" s="180">
        <v>6720.15</v>
      </c>
    </row>
    <row r="1569" spans="2:5">
      <c r="B1569" s="108" t="s">
        <v>497</v>
      </c>
      <c r="C1569" s="108" t="s">
        <v>508</v>
      </c>
      <c r="D1569" s="108" t="s">
        <v>591</v>
      </c>
      <c r="E1569" s="180">
        <v>3676.8</v>
      </c>
    </row>
    <row r="1570" spans="2:5">
      <c r="B1570" s="108" t="s">
        <v>507</v>
      </c>
      <c r="C1570" s="108" t="s">
        <v>508</v>
      </c>
      <c r="D1570" s="108" t="s">
        <v>2012</v>
      </c>
      <c r="E1570" s="180">
        <v>8804.56</v>
      </c>
    </row>
    <row r="1571" spans="2:5">
      <c r="B1571" s="108" t="s">
        <v>500</v>
      </c>
      <c r="C1571" s="108" t="s">
        <v>498</v>
      </c>
      <c r="D1571" s="108" t="s">
        <v>1070</v>
      </c>
      <c r="E1571" s="180">
        <v>327.71</v>
      </c>
    </row>
    <row r="1572" spans="2:5">
      <c r="B1572" s="108" t="s">
        <v>500</v>
      </c>
      <c r="C1572" s="108" t="s">
        <v>530</v>
      </c>
      <c r="D1572" s="108" t="s">
        <v>2013</v>
      </c>
      <c r="E1572" s="180">
        <v>9139.17</v>
      </c>
    </row>
    <row r="1573" spans="2:5">
      <c r="B1573" s="108" t="s">
        <v>528</v>
      </c>
      <c r="C1573" s="108" t="s">
        <v>520</v>
      </c>
      <c r="D1573" s="108" t="s">
        <v>2014</v>
      </c>
      <c r="E1573" s="180">
        <v>8442.19</v>
      </c>
    </row>
    <row r="1574" spans="2:5">
      <c r="B1574" s="108" t="s">
        <v>500</v>
      </c>
      <c r="C1574" s="108" t="s">
        <v>535</v>
      </c>
      <c r="D1574" s="108" t="s">
        <v>2015</v>
      </c>
      <c r="E1574" s="180">
        <v>8291.32</v>
      </c>
    </row>
    <row r="1575" spans="2:5">
      <c r="B1575" s="108" t="s">
        <v>500</v>
      </c>
      <c r="C1575" s="108" t="s">
        <v>508</v>
      </c>
      <c r="D1575" s="108" t="s">
        <v>2016</v>
      </c>
      <c r="E1575" s="180">
        <v>7690.35</v>
      </c>
    </row>
    <row r="1576" spans="2:5">
      <c r="B1576" s="108" t="s">
        <v>528</v>
      </c>
      <c r="C1576" s="108" t="s">
        <v>515</v>
      </c>
      <c r="D1576" s="108" t="s">
        <v>1174</v>
      </c>
      <c r="E1576" s="180">
        <v>1700.07</v>
      </c>
    </row>
    <row r="1577" spans="2:5">
      <c r="B1577" s="108" t="s">
        <v>510</v>
      </c>
      <c r="C1577" s="108" t="s">
        <v>505</v>
      </c>
      <c r="D1577" s="108" t="s">
        <v>2017</v>
      </c>
      <c r="E1577" s="180">
        <v>4391.63</v>
      </c>
    </row>
    <row r="1578" spans="2:5">
      <c r="B1578" s="108" t="s">
        <v>528</v>
      </c>
      <c r="C1578" s="108" t="s">
        <v>522</v>
      </c>
      <c r="D1578" s="108" t="s">
        <v>2018</v>
      </c>
      <c r="E1578" s="180">
        <v>5127.72</v>
      </c>
    </row>
    <row r="1579" spans="2:5">
      <c r="B1579" s="108" t="s">
        <v>507</v>
      </c>
      <c r="C1579" s="108" t="s">
        <v>522</v>
      </c>
      <c r="D1579" s="108" t="s">
        <v>878</v>
      </c>
      <c r="E1579" s="180">
        <v>2969.45</v>
      </c>
    </row>
    <row r="1580" spans="2:5">
      <c r="B1580" s="108" t="s">
        <v>526</v>
      </c>
      <c r="C1580" s="108" t="s">
        <v>535</v>
      </c>
      <c r="D1580" s="108" t="s">
        <v>2019</v>
      </c>
      <c r="E1580" s="180">
        <v>7962.38</v>
      </c>
    </row>
    <row r="1581" spans="2:5">
      <c r="B1581" s="108" t="s">
        <v>404</v>
      </c>
      <c r="C1581" s="108" t="s">
        <v>505</v>
      </c>
      <c r="D1581" s="108" t="s">
        <v>2020</v>
      </c>
      <c r="E1581" s="180">
        <v>8122.65</v>
      </c>
    </row>
    <row r="1582" spans="2:5">
      <c r="B1582" s="108" t="s">
        <v>526</v>
      </c>
      <c r="C1582" s="108" t="s">
        <v>498</v>
      </c>
      <c r="D1582" s="108" t="s">
        <v>2021</v>
      </c>
      <c r="E1582" s="180">
        <v>3780.49</v>
      </c>
    </row>
    <row r="1583" spans="2:5">
      <c r="B1583" s="108" t="s">
        <v>497</v>
      </c>
      <c r="C1583" s="108" t="s">
        <v>562</v>
      </c>
      <c r="D1583" s="108" t="s">
        <v>2022</v>
      </c>
      <c r="E1583" s="180">
        <v>226.29</v>
      </c>
    </row>
    <row r="1584" spans="2:5">
      <c r="B1584" s="108" t="s">
        <v>510</v>
      </c>
      <c r="C1584" s="108" t="s">
        <v>569</v>
      </c>
      <c r="D1584" s="108" t="s">
        <v>2023</v>
      </c>
      <c r="E1584" s="180">
        <v>1899.96</v>
      </c>
    </row>
    <row r="1585" spans="2:5">
      <c r="B1585" s="108" t="s">
        <v>510</v>
      </c>
      <c r="C1585" s="108" t="s">
        <v>511</v>
      </c>
      <c r="D1585" s="108" t="s">
        <v>1718</v>
      </c>
      <c r="E1585" s="180">
        <v>4623.8599999999997</v>
      </c>
    </row>
    <row r="1586" spans="2:5">
      <c r="B1586" s="108" t="s">
        <v>497</v>
      </c>
      <c r="C1586" s="108" t="s">
        <v>511</v>
      </c>
      <c r="D1586" s="108" t="s">
        <v>2024</v>
      </c>
      <c r="E1586" s="180">
        <v>271.06</v>
      </c>
    </row>
    <row r="1587" spans="2:5">
      <c r="B1587" s="108" t="s">
        <v>526</v>
      </c>
      <c r="C1587" s="108" t="s">
        <v>522</v>
      </c>
      <c r="D1587" s="108" t="s">
        <v>2025</v>
      </c>
      <c r="E1587" s="180">
        <v>7317.84</v>
      </c>
    </row>
    <row r="1588" spans="2:5">
      <c r="B1588" s="108" t="s">
        <v>500</v>
      </c>
      <c r="C1588" s="108" t="s">
        <v>511</v>
      </c>
      <c r="D1588" s="108" t="s">
        <v>2026</v>
      </c>
      <c r="E1588" s="180">
        <v>2795.22</v>
      </c>
    </row>
    <row r="1589" spans="2:5">
      <c r="B1589" s="108" t="s">
        <v>507</v>
      </c>
      <c r="C1589" s="108" t="s">
        <v>501</v>
      </c>
      <c r="D1589" s="108" t="s">
        <v>2027</v>
      </c>
      <c r="E1589" s="180">
        <v>3921.21</v>
      </c>
    </row>
    <row r="1590" spans="2:5">
      <c r="B1590" s="108" t="s">
        <v>510</v>
      </c>
      <c r="C1590" s="108" t="s">
        <v>569</v>
      </c>
      <c r="D1590" s="108" t="s">
        <v>2028</v>
      </c>
      <c r="E1590" s="180">
        <v>3405.05</v>
      </c>
    </row>
    <row r="1591" spans="2:5">
      <c r="B1591" s="108" t="s">
        <v>526</v>
      </c>
      <c r="C1591" s="108" t="s">
        <v>569</v>
      </c>
      <c r="D1591" s="108" t="s">
        <v>2029</v>
      </c>
      <c r="E1591" s="180">
        <v>6129.08</v>
      </c>
    </row>
    <row r="1592" spans="2:5">
      <c r="B1592" s="108" t="s">
        <v>528</v>
      </c>
      <c r="C1592" s="108" t="s">
        <v>562</v>
      </c>
      <c r="D1592" s="108" t="s">
        <v>2030</v>
      </c>
      <c r="E1592" s="180">
        <v>340.27</v>
      </c>
    </row>
    <row r="1593" spans="2:5">
      <c r="B1593" s="108" t="s">
        <v>528</v>
      </c>
      <c r="C1593" s="108" t="s">
        <v>520</v>
      </c>
      <c r="D1593" s="108" t="s">
        <v>2031</v>
      </c>
      <c r="E1593" s="180">
        <v>6291.89</v>
      </c>
    </row>
    <row r="1594" spans="2:5">
      <c r="B1594" s="108" t="s">
        <v>500</v>
      </c>
      <c r="C1594" s="108" t="s">
        <v>535</v>
      </c>
      <c r="D1594" s="108" t="s">
        <v>2032</v>
      </c>
      <c r="E1594" s="180">
        <v>3586.82</v>
      </c>
    </row>
    <row r="1595" spans="2:5">
      <c r="B1595" s="108" t="s">
        <v>510</v>
      </c>
      <c r="C1595" s="108" t="s">
        <v>508</v>
      </c>
      <c r="D1595" s="108" t="s">
        <v>2033</v>
      </c>
      <c r="E1595" s="180">
        <v>4847.2</v>
      </c>
    </row>
    <row r="1596" spans="2:5">
      <c r="B1596" s="108" t="s">
        <v>510</v>
      </c>
      <c r="C1596" s="108" t="s">
        <v>508</v>
      </c>
      <c r="D1596" s="108" t="s">
        <v>2034</v>
      </c>
      <c r="E1596" s="180">
        <v>5183.91</v>
      </c>
    </row>
    <row r="1597" spans="2:5">
      <c r="B1597" s="108" t="s">
        <v>507</v>
      </c>
      <c r="C1597" s="108" t="s">
        <v>522</v>
      </c>
      <c r="D1597" s="108" t="s">
        <v>2035</v>
      </c>
      <c r="E1597" s="180">
        <v>6962.5</v>
      </c>
    </row>
    <row r="1598" spans="2:5">
      <c r="B1598" s="108" t="s">
        <v>504</v>
      </c>
      <c r="C1598" s="108" t="s">
        <v>511</v>
      </c>
      <c r="D1598" s="108" t="s">
        <v>2036</v>
      </c>
      <c r="E1598" s="180">
        <v>9929.82</v>
      </c>
    </row>
    <row r="1599" spans="2:5">
      <c r="B1599" s="108" t="s">
        <v>404</v>
      </c>
      <c r="C1599" s="108" t="s">
        <v>537</v>
      </c>
      <c r="D1599" s="108" t="s">
        <v>2037</v>
      </c>
      <c r="E1599" s="180">
        <v>4267.4799999999996</v>
      </c>
    </row>
    <row r="1600" spans="2:5">
      <c r="B1600" s="108" t="s">
        <v>510</v>
      </c>
      <c r="C1600" s="108" t="s">
        <v>501</v>
      </c>
      <c r="D1600" s="108" t="s">
        <v>2038</v>
      </c>
      <c r="E1600" s="180">
        <v>2930.13</v>
      </c>
    </row>
    <row r="1601" spans="2:5">
      <c r="B1601" s="108" t="s">
        <v>526</v>
      </c>
      <c r="C1601" s="108" t="s">
        <v>511</v>
      </c>
      <c r="D1601" s="108" t="s">
        <v>2039</v>
      </c>
      <c r="E1601" s="180">
        <v>6974.7</v>
      </c>
    </row>
    <row r="1602" spans="2:5">
      <c r="B1602" s="108" t="s">
        <v>500</v>
      </c>
      <c r="C1602" s="108" t="s">
        <v>524</v>
      </c>
      <c r="D1602" s="108" t="s">
        <v>2040</v>
      </c>
      <c r="E1602" s="180">
        <v>6530.53</v>
      </c>
    </row>
    <row r="1603" spans="2:5">
      <c r="B1603" s="108" t="s">
        <v>500</v>
      </c>
      <c r="C1603" s="108" t="s">
        <v>501</v>
      </c>
      <c r="D1603" s="108" t="s">
        <v>2041</v>
      </c>
      <c r="E1603" s="180">
        <v>9428.7900000000009</v>
      </c>
    </row>
    <row r="1604" spans="2:5">
      <c r="B1604" s="108" t="s">
        <v>507</v>
      </c>
      <c r="C1604" s="108" t="s">
        <v>530</v>
      </c>
      <c r="D1604" s="108" t="s">
        <v>2042</v>
      </c>
      <c r="E1604" s="180">
        <v>275.58999999999997</v>
      </c>
    </row>
    <row r="1605" spans="2:5">
      <c r="B1605" s="108" t="s">
        <v>510</v>
      </c>
      <c r="C1605" s="108" t="s">
        <v>515</v>
      </c>
      <c r="D1605" s="108" t="s">
        <v>2043</v>
      </c>
      <c r="E1605" s="180">
        <v>5896.23</v>
      </c>
    </row>
    <row r="1606" spans="2:5">
      <c r="B1606" s="108" t="s">
        <v>507</v>
      </c>
      <c r="C1606" s="108" t="s">
        <v>520</v>
      </c>
      <c r="D1606" s="108" t="s">
        <v>2044</v>
      </c>
      <c r="E1606" s="180">
        <v>4987.04</v>
      </c>
    </row>
    <row r="1607" spans="2:5">
      <c r="B1607" s="108" t="s">
        <v>528</v>
      </c>
      <c r="C1607" s="108" t="s">
        <v>524</v>
      </c>
      <c r="D1607" s="108" t="s">
        <v>1624</v>
      </c>
      <c r="E1607" s="180">
        <v>7302.67</v>
      </c>
    </row>
    <row r="1608" spans="2:5">
      <c r="B1608" s="108" t="s">
        <v>497</v>
      </c>
      <c r="C1608" s="108" t="s">
        <v>535</v>
      </c>
      <c r="D1608" s="108" t="s">
        <v>2045</v>
      </c>
      <c r="E1608" s="180">
        <v>6154.56</v>
      </c>
    </row>
    <row r="1609" spans="2:5">
      <c r="B1609" s="108" t="s">
        <v>526</v>
      </c>
      <c r="C1609" s="108" t="s">
        <v>511</v>
      </c>
      <c r="D1609" s="108" t="s">
        <v>2046</v>
      </c>
      <c r="E1609" s="180">
        <v>8678.15</v>
      </c>
    </row>
    <row r="1610" spans="2:5">
      <c r="B1610" s="108" t="s">
        <v>507</v>
      </c>
      <c r="C1610" s="108" t="s">
        <v>562</v>
      </c>
      <c r="D1610" s="108" t="s">
        <v>2047</v>
      </c>
      <c r="E1610" s="180">
        <v>2368.8000000000002</v>
      </c>
    </row>
    <row r="1611" spans="2:5">
      <c r="B1611" s="108" t="s">
        <v>500</v>
      </c>
      <c r="C1611" s="108" t="s">
        <v>537</v>
      </c>
      <c r="D1611" s="108" t="s">
        <v>1135</v>
      </c>
      <c r="E1611" s="180">
        <v>5528.41</v>
      </c>
    </row>
    <row r="1612" spans="2:5">
      <c r="B1612" s="108" t="s">
        <v>526</v>
      </c>
      <c r="C1612" s="108" t="s">
        <v>501</v>
      </c>
      <c r="D1612" s="108" t="s">
        <v>2048</v>
      </c>
      <c r="E1612" s="180">
        <v>3438.11</v>
      </c>
    </row>
    <row r="1613" spans="2:5">
      <c r="B1613" s="108" t="s">
        <v>507</v>
      </c>
      <c r="C1613" s="108" t="s">
        <v>508</v>
      </c>
      <c r="D1613" s="108" t="s">
        <v>2049</v>
      </c>
      <c r="E1613" s="180">
        <v>2089.16</v>
      </c>
    </row>
    <row r="1614" spans="2:5">
      <c r="B1614" s="108" t="s">
        <v>510</v>
      </c>
      <c r="C1614" s="108" t="s">
        <v>522</v>
      </c>
      <c r="D1614" s="108" t="s">
        <v>2050</v>
      </c>
      <c r="E1614" s="180">
        <v>4392.71</v>
      </c>
    </row>
    <row r="1615" spans="2:5">
      <c r="B1615" s="108" t="s">
        <v>497</v>
      </c>
      <c r="C1615" s="108" t="s">
        <v>511</v>
      </c>
      <c r="D1615" s="108" t="s">
        <v>2051</v>
      </c>
      <c r="E1615" s="180">
        <v>523.52</v>
      </c>
    </row>
    <row r="1616" spans="2:5">
      <c r="B1616" s="108" t="s">
        <v>404</v>
      </c>
      <c r="C1616" s="108" t="s">
        <v>569</v>
      </c>
      <c r="D1616" s="108" t="s">
        <v>2052</v>
      </c>
      <c r="E1616" s="180">
        <v>8506.1200000000008</v>
      </c>
    </row>
    <row r="1617" spans="2:5">
      <c r="B1617" s="108" t="s">
        <v>497</v>
      </c>
      <c r="C1617" s="108" t="s">
        <v>505</v>
      </c>
      <c r="D1617" s="108" t="s">
        <v>2053</v>
      </c>
      <c r="E1617" s="180">
        <v>6979.25</v>
      </c>
    </row>
    <row r="1618" spans="2:5">
      <c r="B1618" s="108" t="s">
        <v>497</v>
      </c>
      <c r="C1618" s="108" t="s">
        <v>501</v>
      </c>
      <c r="D1618" s="108" t="s">
        <v>2054</v>
      </c>
      <c r="E1618" s="180">
        <v>3889.72</v>
      </c>
    </row>
    <row r="1619" spans="2:5">
      <c r="B1619" s="108" t="s">
        <v>500</v>
      </c>
      <c r="C1619" s="108" t="s">
        <v>508</v>
      </c>
      <c r="D1619" s="108" t="s">
        <v>2055</v>
      </c>
      <c r="E1619" s="180">
        <v>4949.16</v>
      </c>
    </row>
    <row r="1620" spans="2:5">
      <c r="B1620" s="108" t="s">
        <v>528</v>
      </c>
      <c r="C1620" s="108" t="s">
        <v>508</v>
      </c>
      <c r="D1620" s="108" t="s">
        <v>2056</v>
      </c>
      <c r="E1620" s="180">
        <v>3377.53</v>
      </c>
    </row>
    <row r="1621" spans="2:5">
      <c r="B1621" s="108" t="s">
        <v>526</v>
      </c>
      <c r="C1621" s="108" t="s">
        <v>508</v>
      </c>
      <c r="D1621" s="108" t="s">
        <v>2057</v>
      </c>
      <c r="E1621" s="180">
        <v>1185.8900000000001</v>
      </c>
    </row>
    <row r="1622" spans="2:5">
      <c r="B1622" s="108" t="s">
        <v>528</v>
      </c>
      <c r="C1622" s="108" t="s">
        <v>508</v>
      </c>
      <c r="D1622" s="108" t="s">
        <v>2058</v>
      </c>
      <c r="E1622" s="180">
        <v>7272.17</v>
      </c>
    </row>
    <row r="1623" spans="2:5">
      <c r="B1623" s="108" t="s">
        <v>500</v>
      </c>
      <c r="C1623" s="108" t="s">
        <v>520</v>
      </c>
      <c r="D1623" s="108" t="s">
        <v>2059</v>
      </c>
      <c r="E1623" s="180">
        <v>3964.26</v>
      </c>
    </row>
    <row r="1624" spans="2:5">
      <c r="B1624" s="108" t="s">
        <v>500</v>
      </c>
      <c r="C1624" s="108" t="s">
        <v>569</v>
      </c>
      <c r="D1624" s="108" t="s">
        <v>2060</v>
      </c>
      <c r="E1624" s="180">
        <v>5330.75</v>
      </c>
    </row>
    <row r="1625" spans="2:5">
      <c r="B1625" s="108" t="s">
        <v>504</v>
      </c>
      <c r="C1625" s="108" t="s">
        <v>501</v>
      </c>
      <c r="D1625" s="108" t="s">
        <v>2061</v>
      </c>
      <c r="E1625" s="180">
        <v>5883.42</v>
      </c>
    </row>
    <row r="1626" spans="2:5">
      <c r="B1626" s="108" t="s">
        <v>500</v>
      </c>
      <c r="C1626" s="108" t="s">
        <v>505</v>
      </c>
      <c r="D1626" s="108" t="s">
        <v>1848</v>
      </c>
      <c r="E1626" s="180">
        <v>8744.0499999999993</v>
      </c>
    </row>
    <row r="1627" spans="2:5">
      <c r="B1627" s="108" t="s">
        <v>528</v>
      </c>
      <c r="C1627" s="108" t="s">
        <v>505</v>
      </c>
      <c r="D1627" s="108" t="s">
        <v>2062</v>
      </c>
      <c r="E1627" s="180">
        <v>749.63</v>
      </c>
    </row>
    <row r="1628" spans="2:5">
      <c r="B1628" s="108" t="s">
        <v>526</v>
      </c>
      <c r="C1628" s="108" t="s">
        <v>508</v>
      </c>
      <c r="D1628" s="108" t="s">
        <v>2063</v>
      </c>
      <c r="E1628" s="180">
        <v>4732.21</v>
      </c>
    </row>
    <row r="1629" spans="2:5">
      <c r="B1629" s="108" t="s">
        <v>500</v>
      </c>
      <c r="C1629" s="108" t="s">
        <v>535</v>
      </c>
      <c r="D1629" s="108" t="s">
        <v>2064</v>
      </c>
      <c r="E1629" s="180">
        <v>4148.9399999999996</v>
      </c>
    </row>
    <row r="1630" spans="2:5">
      <c r="B1630" s="108" t="s">
        <v>510</v>
      </c>
      <c r="C1630" s="108" t="s">
        <v>508</v>
      </c>
      <c r="D1630" s="108" t="s">
        <v>2065</v>
      </c>
      <c r="E1630" s="180">
        <v>443.46</v>
      </c>
    </row>
    <row r="1631" spans="2:5">
      <c r="B1631" s="108" t="s">
        <v>507</v>
      </c>
      <c r="C1631" s="108" t="s">
        <v>569</v>
      </c>
      <c r="D1631" s="108" t="s">
        <v>2066</v>
      </c>
      <c r="E1631" s="180">
        <v>394.45</v>
      </c>
    </row>
    <row r="1632" spans="2:5">
      <c r="B1632" s="108" t="s">
        <v>528</v>
      </c>
      <c r="C1632" s="108" t="s">
        <v>562</v>
      </c>
      <c r="D1632" s="108" t="s">
        <v>2067</v>
      </c>
      <c r="E1632" s="180">
        <v>1147.3</v>
      </c>
    </row>
    <row r="1633" spans="2:5">
      <c r="B1633" s="108" t="s">
        <v>528</v>
      </c>
      <c r="C1633" s="108" t="s">
        <v>508</v>
      </c>
      <c r="D1633" s="108" t="s">
        <v>2068</v>
      </c>
      <c r="E1633" s="180">
        <v>7595.54</v>
      </c>
    </row>
    <row r="1634" spans="2:5">
      <c r="B1634" s="108" t="s">
        <v>528</v>
      </c>
      <c r="C1634" s="108" t="s">
        <v>498</v>
      </c>
      <c r="D1634" s="108" t="s">
        <v>2029</v>
      </c>
      <c r="E1634" s="180">
        <v>4764.3999999999996</v>
      </c>
    </row>
    <row r="1635" spans="2:5">
      <c r="B1635" s="108" t="s">
        <v>507</v>
      </c>
      <c r="C1635" s="108" t="s">
        <v>498</v>
      </c>
      <c r="D1635" s="108" t="s">
        <v>2069</v>
      </c>
      <c r="E1635" s="180">
        <v>6933.01</v>
      </c>
    </row>
    <row r="1636" spans="2:5">
      <c r="B1636" s="108" t="s">
        <v>497</v>
      </c>
      <c r="C1636" s="108" t="s">
        <v>530</v>
      </c>
      <c r="D1636" s="108" t="s">
        <v>2070</v>
      </c>
      <c r="E1636" s="180">
        <v>452.16</v>
      </c>
    </row>
    <row r="1637" spans="2:5">
      <c r="B1637" s="108" t="s">
        <v>504</v>
      </c>
      <c r="C1637" s="108" t="s">
        <v>562</v>
      </c>
      <c r="D1637" s="108" t="s">
        <v>2071</v>
      </c>
      <c r="E1637" s="180">
        <v>6227.12</v>
      </c>
    </row>
    <row r="1638" spans="2:5">
      <c r="B1638" s="108" t="s">
        <v>510</v>
      </c>
      <c r="C1638" s="108" t="s">
        <v>515</v>
      </c>
      <c r="D1638" s="108" t="s">
        <v>2072</v>
      </c>
      <c r="E1638" s="180">
        <v>6642.97</v>
      </c>
    </row>
    <row r="1639" spans="2:5">
      <c r="B1639" s="108" t="s">
        <v>404</v>
      </c>
      <c r="C1639" s="108" t="s">
        <v>562</v>
      </c>
      <c r="D1639" s="108" t="s">
        <v>2073</v>
      </c>
      <c r="E1639" s="180">
        <v>8747.93</v>
      </c>
    </row>
    <row r="1640" spans="2:5">
      <c r="B1640" s="108" t="s">
        <v>526</v>
      </c>
      <c r="C1640" s="108" t="s">
        <v>508</v>
      </c>
      <c r="D1640" s="108" t="s">
        <v>2074</v>
      </c>
      <c r="E1640" s="180">
        <v>8402.93</v>
      </c>
    </row>
    <row r="1641" spans="2:5">
      <c r="B1641" s="108" t="s">
        <v>510</v>
      </c>
      <c r="C1641" s="108" t="s">
        <v>508</v>
      </c>
      <c r="D1641" s="108" t="s">
        <v>2075</v>
      </c>
      <c r="E1641" s="180">
        <v>8741.77</v>
      </c>
    </row>
    <row r="1642" spans="2:5">
      <c r="B1642" s="108" t="s">
        <v>528</v>
      </c>
      <c r="C1642" s="108" t="s">
        <v>508</v>
      </c>
      <c r="D1642" s="108" t="s">
        <v>789</v>
      </c>
      <c r="E1642" s="180">
        <v>872.89</v>
      </c>
    </row>
    <row r="1643" spans="2:5">
      <c r="B1643" s="108" t="s">
        <v>510</v>
      </c>
      <c r="C1643" s="108" t="s">
        <v>562</v>
      </c>
      <c r="D1643" s="108" t="s">
        <v>2076</v>
      </c>
      <c r="E1643" s="180">
        <v>7354.31</v>
      </c>
    </row>
    <row r="1644" spans="2:5">
      <c r="B1644" s="108" t="s">
        <v>510</v>
      </c>
      <c r="C1644" s="108" t="s">
        <v>515</v>
      </c>
      <c r="D1644" s="108" t="s">
        <v>2077</v>
      </c>
      <c r="E1644" s="180">
        <v>4792.3999999999996</v>
      </c>
    </row>
    <row r="1645" spans="2:5">
      <c r="B1645" s="108" t="s">
        <v>507</v>
      </c>
      <c r="C1645" s="108" t="s">
        <v>562</v>
      </c>
      <c r="D1645" s="108" t="s">
        <v>2078</v>
      </c>
      <c r="E1645" s="180">
        <v>533.27</v>
      </c>
    </row>
    <row r="1646" spans="2:5">
      <c r="B1646" s="108" t="s">
        <v>497</v>
      </c>
      <c r="C1646" s="108" t="s">
        <v>522</v>
      </c>
      <c r="D1646" s="108" t="s">
        <v>2079</v>
      </c>
      <c r="E1646" s="180">
        <v>7863.35</v>
      </c>
    </row>
    <row r="1647" spans="2:5">
      <c r="B1647" s="108" t="s">
        <v>526</v>
      </c>
      <c r="C1647" s="108" t="s">
        <v>537</v>
      </c>
      <c r="D1647" s="108" t="s">
        <v>2080</v>
      </c>
      <c r="E1647" s="180">
        <v>7987.04</v>
      </c>
    </row>
    <row r="1648" spans="2:5">
      <c r="B1648" s="108" t="s">
        <v>497</v>
      </c>
      <c r="C1648" s="108" t="s">
        <v>515</v>
      </c>
      <c r="D1648" s="108" t="s">
        <v>2081</v>
      </c>
      <c r="E1648" s="180">
        <v>1524.64</v>
      </c>
    </row>
    <row r="1649" spans="2:5">
      <c r="B1649" s="108" t="s">
        <v>510</v>
      </c>
      <c r="C1649" s="108" t="s">
        <v>508</v>
      </c>
      <c r="D1649" s="108" t="s">
        <v>2082</v>
      </c>
      <c r="E1649" s="180">
        <v>2755.9</v>
      </c>
    </row>
    <row r="1650" spans="2:5">
      <c r="B1650" s="108" t="s">
        <v>510</v>
      </c>
      <c r="C1650" s="108" t="s">
        <v>537</v>
      </c>
      <c r="D1650" s="108" t="s">
        <v>2083</v>
      </c>
      <c r="E1650" s="180">
        <v>3706.7</v>
      </c>
    </row>
    <row r="1651" spans="2:5">
      <c r="B1651" s="108" t="s">
        <v>404</v>
      </c>
      <c r="C1651" s="108" t="s">
        <v>520</v>
      </c>
      <c r="D1651" s="108" t="s">
        <v>2084</v>
      </c>
      <c r="E1651" s="180">
        <v>9099.02</v>
      </c>
    </row>
    <row r="1652" spans="2:5">
      <c r="B1652" s="108" t="s">
        <v>504</v>
      </c>
      <c r="C1652" s="108" t="s">
        <v>569</v>
      </c>
      <c r="D1652" s="108" t="s">
        <v>2085</v>
      </c>
      <c r="E1652" s="180">
        <v>9170.17</v>
      </c>
    </row>
    <row r="1653" spans="2:5">
      <c r="B1653" s="108" t="s">
        <v>528</v>
      </c>
      <c r="C1653" s="108" t="s">
        <v>569</v>
      </c>
      <c r="D1653" s="108" t="s">
        <v>2086</v>
      </c>
      <c r="E1653" s="180">
        <v>4820.3900000000003</v>
      </c>
    </row>
    <row r="1654" spans="2:5">
      <c r="B1654" s="108" t="s">
        <v>528</v>
      </c>
      <c r="C1654" s="108" t="s">
        <v>515</v>
      </c>
      <c r="D1654" s="108" t="s">
        <v>1838</v>
      </c>
      <c r="E1654" s="180">
        <v>9235.66</v>
      </c>
    </row>
    <row r="1655" spans="2:5">
      <c r="B1655" s="108" t="s">
        <v>497</v>
      </c>
      <c r="C1655" s="108" t="s">
        <v>530</v>
      </c>
      <c r="D1655" s="108" t="s">
        <v>2087</v>
      </c>
      <c r="E1655" s="180">
        <v>1526.92</v>
      </c>
    </row>
    <row r="1656" spans="2:5">
      <c r="B1656" s="108" t="s">
        <v>500</v>
      </c>
      <c r="C1656" s="108" t="s">
        <v>498</v>
      </c>
      <c r="D1656" s="108" t="s">
        <v>2088</v>
      </c>
      <c r="E1656" s="180">
        <v>2166.75</v>
      </c>
    </row>
    <row r="1657" spans="2:5">
      <c r="B1657" s="108" t="s">
        <v>504</v>
      </c>
      <c r="C1657" s="108" t="s">
        <v>524</v>
      </c>
      <c r="D1657" s="108" t="s">
        <v>2089</v>
      </c>
      <c r="E1657" s="180">
        <v>1378.37</v>
      </c>
    </row>
    <row r="1658" spans="2:5">
      <c r="B1658" s="108" t="s">
        <v>497</v>
      </c>
      <c r="C1658" s="108" t="s">
        <v>522</v>
      </c>
      <c r="D1658" s="108" t="s">
        <v>2090</v>
      </c>
      <c r="E1658" s="180">
        <v>8295.57</v>
      </c>
    </row>
    <row r="1659" spans="2:5">
      <c r="B1659" s="108" t="s">
        <v>528</v>
      </c>
      <c r="C1659" s="108" t="s">
        <v>501</v>
      </c>
      <c r="D1659" s="108" t="s">
        <v>2091</v>
      </c>
      <c r="E1659" s="180">
        <v>1938.7</v>
      </c>
    </row>
    <row r="1660" spans="2:5">
      <c r="B1660" s="108" t="s">
        <v>507</v>
      </c>
      <c r="C1660" s="108" t="s">
        <v>522</v>
      </c>
      <c r="D1660" s="108" t="s">
        <v>1642</v>
      </c>
      <c r="E1660" s="180">
        <v>5222.5200000000004</v>
      </c>
    </row>
    <row r="1661" spans="2:5">
      <c r="B1661" s="108" t="s">
        <v>497</v>
      </c>
      <c r="C1661" s="108" t="s">
        <v>537</v>
      </c>
      <c r="D1661" s="108" t="s">
        <v>2092</v>
      </c>
      <c r="E1661" s="180">
        <v>8395.16</v>
      </c>
    </row>
    <row r="1662" spans="2:5">
      <c r="B1662" s="108" t="s">
        <v>504</v>
      </c>
      <c r="C1662" s="108" t="s">
        <v>562</v>
      </c>
      <c r="D1662" s="108" t="s">
        <v>2093</v>
      </c>
      <c r="E1662" s="180">
        <v>8874.89</v>
      </c>
    </row>
    <row r="1663" spans="2:5">
      <c r="B1663" s="108" t="s">
        <v>510</v>
      </c>
      <c r="C1663" s="108" t="s">
        <v>522</v>
      </c>
      <c r="D1663" s="108" t="s">
        <v>2094</v>
      </c>
      <c r="E1663" s="180">
        <v>2446.4899999999998</v>
      </c>
    </row>
    <row r="1664" spans="2:5">
      <c r="B1664" s="108" t="s">
        <v>528</v>
      </c>
      <c r="C1664" s="108" t="s">
        <v>522</v>
      </c>
      <c r="D1664" s="108" t="s">
        <v>2095</v>
      </c>
      <c r="E1664" s="180">
        <v>508.01</v>
      </c>
    </row>
    <row r="1665" spans="2:5">
      <c r="B1665" s="108" t="s">
        <v>497</v>
      </c>
      <c r="C1665" s="108" t="s">
        <v>498</v>
      </c>
      <c r="D1665" s="108" t="s">
        <v>2096</v>
      </c>
      <c r="E1665" s="180">
        <v>4527.45</v>
      </c>
    </row>
    <row r="1666" spans="2:5">
      <c r="B1666" s="108" t="s">
        <v>526</v>
      </c>
      <c r="C1666" s="108" t="s">
        <v>511</v>
      </c>
      <c r="D1666" s="108" t="s">
        <v>2097</v>
      </c>
      <c r="E1666" s="180">
        <v>3691.67</v>
      </c>
    </row>
    <row r="1667" spans="2:5">
      <c r="B1667" s="108" t="s">
        <v>404</v>
      </c>
      <c r="C1667" s="108" t="s">
        <v>535</v>
      </c>
      <c r="D1667" s="108" t="s">
        <v>2098</v>
      </c>
      <c r="E1667" s="180">
        <v>2395.12</v>
      </c>
    </row>
    <row r="1668" spans="2:5">
      <c r="B1668" s="108" t="s">
        <v>528</v>
      </c>
      <c r="C1668" s="108" t="s">
        <v>511</v>
      </c>
      <c r="D1668" s="108" t="s">
        <v>2099</v>
      </c>
      <c r="E1668" s="180">
        <v>5883.8</v>
      </c>
    </row>
    <row r="1669" spans="2:5">
      <c r="B1669" s="108" t="s">
        <v>507</v>
      </c>
      <c r="C1669" s="108" t="s">
        <v>535</v>
      </c>
      <c r="D1669" s="108" t="s">
        <v>2100</v>
      </c>
      <c r="E1669" s="180">
        <v>15.15</v>
      </c>
    </row>
    <row r="1670" spans="2:5">
      <c r="B1670" s="108" t="s">
        <v>510</v>
      </c>
      <c r="C1670" s="108" t="s">
        <v>524</v>
      </c>
      <c r="D1670" s="108" t="s">
        <v>2101</v>
      </c>
      <c r="E1670" s="180">
        <v>7012.39</v>
      </c>
    </row>
    <row r="1671" spans="2:5">
      <c r="B1671" s="108" t="s">
        <v>500</v>
      </c>
      <c r="C1671" s="108" t="s">
        <v>524</v>
      </c>
      <c r="D1671" s="108" t="s">
        <v>1169</v>
      </c>
      <c r="E1671" s="180">
        <v>238.33</v>
      </c>
    </row>
    <row r="1672" spans="2:5">
      <c r="B1672" s="108" t="s">
        <v>404</v>
      </c>
      <c r="C1672" s="108" t="s">
        <v>501</v>
      </c>
      <c r="D1672" s="108" t="s">
        <v>2102</v>
      </c>
      <c r="E1672" s="180">
        <v>5002.38</v>
      </c>
    </row>
    <row r="1673" spans="2:5">
      <c r="B1673" s="108" t="s">
        <v>504</v>
      </c>
      <c r="C1673" s="108" t="s">
        <v>562</v>
      </c>
      <c r="D1673" s="108" t="s">
        <v>2103</v>
      </c>
      <c r="E1673" s="180">
        <v>1748.83</v>
      </c>
    </row>
    <row r="1674" spans="2:5">
      <c r="B1674" s="108" t="s">
        <v>526</v>
      </c>
      <c r="C1674" s="108" t="s">
        <v>515</v>
      </c>
      <c r="D1674" s="108" t="s">
        <v>2104</v>
      </c>
      <c r="E1674" s="180">
        <v>6806.23</v>
      </c>
    </row>
    <row r="1675" spans="2:5">
      <c r="B1675" s="108" t="s">
        <v>504</v>
      </c>
      <c r="C1675" s="108" t="s">
        <v>511</v>
      </c>
      <c r="D1675" s="108" t="s">
        <v>2105</v>
      </c>
      <c r="E1675" s="180">
        <v>8039.98</v>
      </c>
    </row>
    <row r="1676" spans="2:5">
      <c r="B1676" s="108" t="s">
        <v>497</v>
      </c>
      <c r="C1676" s="108" t="s">
        <v>515</v>
      </c>
      <c r="D1676" s="108" t="s">
        <v>2106</v>
      </c>
      <c r="E1676" s="180">
        <v>6727.63</v>
      </c>
    </row>
    <row r="1677" spans="2:5">
      <c r="B1677" s="108" t="s">
        <v>528</v>
      </c>
      <c r="C1677" s="108" t="s">
        <v>562</v>
      </c>
      <c r="D1677" s="108" t="s">
        <v>2107</v>
      </c>
      <c r="E1677" s="180">
        <v>2244.96</v>
      </c>
    </row>
    <row r="1678" spans="2:5">
      <c r="B1678" s="108" t="s">
        <v>526</v>
      </c>
      <c r="C1678" s="108" t="s">
        <v>562</v>
      </c>
      <c r="D1678" s="108" t="s">
        <v>2108</v>
      </c>
      <c r="E1678" s="180">
        <v>2057.69</v>
      </c>
    </row>
    <row r="1679" spans="2:5">
      <c r="B1679" s="108" t="s">
        <v>510</v>
      </c>
      <c r="C1679" s="108" t="s">
        <v>530</v>
      </c>
      <c r="D1679" s="108" t="s">
        <v>1369</v>
      </c>
      <c r="E1679" s="180">
        <v>4038.42</v>
      </c>
    </row>
    <row r="1680" spans="2:5">
      <c r="B1680" s="108" t="s">
        <v>507</v>
      </c>
      <c r="C1680" s="108" t="s">
        <v>562</v>
      </c>
      <c r="D1680" s="108" t="s">
        <v>2109</v>
      </c>
      <c r="E1680" s="180">
        <v>9403.69</v>
      </c>
    </row>
    <row r="1681" spans="2:5">
      <c r="B1681" s="108" t="s">
        <v>507</v>
      </c>
      <c r="C1681" s="108" t="s">
        <v>522</v>
      </c>
      <c r="D1681" s="108" t="s">
        <v>2110</v>
      </c>
      <c r="E1681" s="180">
        <v>203.03</v>
      </c>
    </row>
    <row r="1682" spans="2:5">
      <c r="B1682" s="108" t="s">
        <v>510</v>
      </c>
      <c r="C1682" s="108" t="s">
        <v>530</v>
      </c>
      <c r="D1682" s="108" t="s">
        <v>2111</v>
      </c>
      <c r="E1682" s="180">
        <v>6237.56</v>
      </c>
    </row>
    <row r="1683" spans="2:5">
      <c r="B1683" s="108" t="s">
        <v>507</v>
      </c>
      <c r="C1683" s="108" t="s">
        <v>537</v>
      </c>
      <c r="D1683" s="108" t="s">
        <v>2112</v>
      </c>
      <c r="E1683" s="180">
        <v>2636.08</v>
      </c>
    </row>
    <row r="1684" spans="2:5">
      <c r="B1684" s="108" t="s">
        <v>526</v>
      </c>
      <c r="C1684" s="108" t="s">
        <v>535</v>
      </c>
      <c r="D1684" s="108" t="s">
        <v>2113</v>
      </c>
      <c r="E1684" s="180">
        <v>2695.66</v>
      </c>
    </row>
    <row r="1685" spans="2:5">
      <c r="B1685" s="108" t="s">
        <v>526</v>
      </c>
      <c r="C1685" s="108" t="s">
        <v>508</v>
      </c>
      <c r="D1685" s="108" t="s">
        <v>2114</v>
      </c>
      <c r="E1685" s="180">
        <v>2324.9299999999998</v>
      </c>
    </row>
    <row r="1686" spans="2:5">
      <c r="B1686" s="108" t="s">
        <v>497</v>
      </c>
      <c r="C1686" s="108" t="s">
        <v>524</v>
      </c>
      <c r="D1686" s="108" t="s">
        <v>2115</v>
      </c>
      <c r="E1686" s="180">
        <v>5700.78</v>
      </c>
    </row>
    <row r="1687" spans="2:5">
      <c r="B1687" s="108" t="s">
        <v>528</v>
      </c>
      <c r="C1687" s="108" t="s">
        <v>562</v>
      </c>
      <c r="D1687" s="108" t="s">
        <v>2116</v>
      </c>
      <c r="E1687" s="180">
        <v>7821.1</v>
      </c>
    </row>
    <row r="1688" spans="2:5">
      <c r="B1688" s="108" t="s">
        <v>510</v>
      </c>
      <c r="C1688" s="108" t="s">
        <v>505</v>
      </c>
      <c r="D1688" s="108" t="s">
        <v>2117</v>
      </c>
      <c r="E1688" s="180">
        <v>2745.26</v>
      </c>
    </row>
    <row r="1689" spans="2:5">
      <c r="B1689" s="108" t="s">
        <v>504</v>
      </c>
      <c r="C1689" s="108" t="s">
        <v>537</v>
      </c>
      <c r="D1689" s="108" t="s">
        <v>1053</v>
      </c>
      <c r="E1689" s="180">
        <v>8805.7999999999993</v>
      </c>
    </row>
    <row r="1690" spans="2:5">
      <c r="B1690" s="108" t="s">
        <v>510</v>
      </c>
      <c r="C1690" s="108" t="s">
        <v>530</v>
      </c>
      <c r="D1690" s="108" t="s">
        <v>2118</v>
      </c>
      <c r="E1690" s="180">
        <v>1856.27</v>
      </c>
    </row>
    <row r="1691" spans="2:5">
      <c r="B1691" s="108" t="s">
        <v>404</v>
      </c>
      <c r="C1691" s="108" t="s">
        <v>508</v>
      </c>
      <c r="D1691" s="108" t="s">
        <v>2119</v>
      </c>
      <c r="E1691" s="180">
        <v>7709.09</v>
      </c>
    </row>
    <row r="1692" spans="2:5">
      <c r="B1692" s="108" t="s">
        <v>497</v>
      </c>
      <c r="C1692" s="108" t="s">
        <v>515</v>
      </c>
      <c r="D1692" s="108" t="s">
        <v>2120</v>
      </c>
      <c r="E1692" s="180">
        <v>8780.8799999999992</v>
      </c>
    </row>
    <row r="1693" spans="2:5">
      <c r="B1693" s="108" t="s">
        <v>526</v>
      </c>
      <c r="C1693" s="108" t="s">
        <v>520</v>
      </c>
      <c r="D1693" s="108" t="s">
        <v>2121</v>
      </c>
      <c r="E1693" s="180">
        <v>2013.09</v>
      </c>
    </row>
    <row r="1694" spans="2:5">
      <c r="B1694" s="108" t="s">
        <v>526</v>
      </c>
      <c r="C1694" s="108" t="s">
        <v>511</v>
      </c>
      <c r="D1694" s="108" t="s">
        <v>2122</v>
      </c>
      <c r="E1694" s="180">
        <v>8984.56</v>
      </c>
    </row>
    <row r="1695" spans="2:5">
      <c r="B1695" s="108" t="s">
        <v>404</v>
      </c>
      <c r="C1695" s="108" t="s">
        <v>535</v>
      </c>
      <c r="D1695" s="108" t="s">
        <v>2123</v>
      </c>
      <c r="E1695" s="180">
        <v>7564.74</v>
      </c>
    </row>
    <row r="1696" spans="2:5">
      <c r="B1696" s="108" t="s">
        <v>500</v>
      </c>
      <c r="C1696" s="108" t="s">
        <v>562</v>
      </c>
      <c r="D1696" s="108" t="s">
        <v>2124</v>
      </c>
      <c r="E1696" s="180">
        <v>5759.06</v>
      </c>
    </row>
    <row r="1697" spans="2:5">
      <c r="B1697" s="108" t="s">
        <v>497</v>
      </c>
      <c r="C1697" s="108" t="s">
        <v>505</v>
      </c>
      <c r="D1697" s="108" t="s">
        <v>2125</v>
      </c>
      <c r="E1697" s="180">
        <v>8700.3799999999992</v>
      </c>
    </row>
    <row r="1698" spans="2:5">
      <c r="B1698" s="108" t="s">
        <v>500</v>
      </c>
      <c r="C1698" s="108" t="s">
        <v>535</v>
      </c>
      <c r="D1698" s="108" t="s">
        <v>2126</v>
      </c>
      <c r="E1698" s="180">
        <v>5185.76</v>
      </c>
    </row>
    <row r="1699" spans="2:5">
      <c r="B1699" s="108" t="s">
        <v>497</v>
      </c>
      <c r="C1699" s="108" t="s">
        <v>569</v>
      </c>
      <c r="D1699" s="108" t="s">
        <v>2127</v>
      </c>
      <c r="E1699" s="180">
        <v>3265.32</v>
      </c>
    </row>
    <row r="1700" spans="2:5">
      <c r="B1700" s="108" t="s">
        <v>510</v>
      </c>
      <c r="C1700" s="108" t="s">
        <v>508</v>
      </c>
      <c r="D1700" s="108" t="s">
        <v>2128</v>
      </c>
      <c r="E1700" s="180">
        <v>7639.51</v>
      </c>
    </row>
    <row r="1701" spans="2:5">
      <c r="B1701" s="108" t="s">
        <v>404</v>
      </c>
      <c r="C1701" s="108" t="s">
        <v>535</v>
      </c>
      <c r="D1701" s="108" t="s">
        <v>2129</v>
      </c>
      <c r="E1701" s="180">
        <v>4939.54</v>
      </c>
    </row>
    <row r="1702" spans="2:5">
      <c r="B1702" s="108" t="s">
        <v>497</v>
      </c>
      <c r="C1702" s="108" t="s">
        <v>530</v>
      </c>
      <c r="D1702" s="108" t="s">
        <v>2130</v>
      </c>
      <c r="E1702" s="180">
        <v>7942.57</v>
      </c>
    </row>
    <row r="1703" spans="2:5">
      <c r="B1703" s="108" t="s">
        <v>504</v>
      </c>
      <c r="C1703" s="108" t="s">
        <v>501</v>
      </c>
      <c r="D1703" s="108" t="s">
        <v>2131</v>
      </c>
      <c r="E1703" s="180">
        <v>8638.2000000000007</v>
      </c>
    </row>
    <row r="1704" spans="2:5">
      <c r="B1704" s="108" t="s">
        <v>504</v>
      </c>
      <c r="C1704" s="108" t="s">
        <v>501</v>
      </c>
      <c r="D1704" s="108" t="s">
        <v>2132</v>
      </c>
      <c r="E1704" s="180">
        <v>5559.84</v>
      </c>
    </row>
    <row r="1705" spans="2:5">
      <c r="B1705" s="108" t="s">
        <v>510</v>
      </c>
      <c r="C1705" s="108" t="s">
        <v>505</v>
      </c>
      <c r="D1705" s="108" t="s">
        <v>2133</v>
      </c>
      <c r="E1705" s="180">
        <v>2267.52</v>
      </c>
    </row>
    <row r="1706" spans="2:5">
      <c r="B1706" s="108" t="s">
        <v>497</v>
      </c>
      <c r="C1706" s="108" t="s">
        <v>511</v>
      </c>
      <c r="D1706" s="108" t="s">
        <v>2134</v>
      </c>
      <c r="E1706" s="180">
        <v>4667.8500000000004</v>
      </c>
    </row>
    <row r="1707" spans="2:5">
      <c r="B1707" s="108" t="s">
        <v>500</v>
      </c>
      <c r="C1707" s="108" t="s">
        <v>515</v>
      </c>
      <c r="D1707" s="108" t="s">
        <v>2135</v>
      </c>
      <c r="E1707" s="180">
        <v>8684.92</v>
      </c>
    </row>
    <row r="1708" spans="2:5">
      <c r="B1708" s="108" t="s">
        <v>526</v>
      </c>
      <c r="C1708" s="108" t="s">
        <v>522</v>
      </c>
      <c r="D1708" s="108" t="s">
        <v>2136</v>
      </c>
      <c r="E1708" s="180">
        <v>8680.0499999999993</v>
      </c>
    </row>
    <row r="1709" spans="2:5">
      <c r="B1709" s="108" t="s">
        <v>510</v>
      </c>
      <c r="C1709" s="108" t="s">
        <v>511</v>
      </c>
      <c r="D1709" s="108" t="s">
        <v>2137</v>
      </c>
      <c r="E1709" s="180">
        <v>7901.22</v>
      </c>
    </row>
    <row r="1710" spans="2:5">
      <c r="B1710" s="108" t="s">
        <v>500</v>
      </c>
      <c r="C1710" s="108" t="s">
        <v>508</v>
      </c>
      <c r="D1710" s="108" t="s">
        <v>2138</v>
      </c>
      <c r="E1710" s="180">
        <v>2325.4899999999998</v>
      </c>
    </row>
    <row r="1711" spans="2:5">
      <c r="B1711" s="108" t="s">
        <v>504</v>
      </c>
      <c r="C1711" s="108" t="s">
        <v>511</v>
      </c>
      <c r="D1711" s="108" t="s">
        <v>2139</v>
      </c>
      <c r="E1711" s="180">
        <v>4449.55</v>
      </c>
    </row>
    <row r="1712" spans="2:5">
      <c r="B1712" s="108" t="s">
        <v>507</v>
      </c>
      <c r="C1712" s="108" t="s">
        <v>535</v>
      </c>
      <c r="D1712" s="108" t="s">
        <v>2140</v>
      </c>
      <c r="E1712" s="180">
        <v>5511.41</v>
      </c>
    </row>
    <row r="1713" spans="2:5">
      <c r="B1713" s="108" t="s">
        <v>504</v>
      </c>
      <c r="C1713" s="108" t="s">
        <v>508</v>
      </c>
      <c r="D1713" s="108" t="s">
        <v>2141</v>
      </c>
      <c r="E1713" s="180">
        <v>4614.5</v>
      </c>
    </row>
    <row r="1714" spans="2:5">
      <c r="B1714" s="108" t="s">
        <v>510</v>
      </c>
      <c r="C1714" s="108" t="s">
        <v>515</v>
      </c>
      <c r="D1714" s="108" t="s">
        <v>2142</v>
      </c>
      <c r="E1714" s="180">
        <v>9526.5300000000007</v>
      </c>
    </row>
    <row r="1715" spans="2:5">
      <c r="B1715" s="108" t="s">
        <v>404</v>
      </c>
      <c r="C1715" s="108" t="s">
        <v>498</v>
      </c>
      <c r="D1715" s="108" t="s">
        <v>2143</v>
      </c>
      <c r="E1715" s="180">
        <v>5584.43</v>
      </c>
    </row>
    <row r="1716" spans="2:5">
      <c r="B1716" s="108" t="s">
        <v>507</v>
      </c>
      <c r="C1716" s="108" t="s">
        <v>530</v>
      </c>
      <c r="D1716" s="108" t="s">
        <v>2144</v>
      </c>
      <c r="E1716" s="180">
        <v>8063.74</v>
      </c>
    </row>
    <row r="1717" spans="2:5">
      <c r="B1717" s="108" t="s">
        <v>504</v>
      </c>
      <c r="C1717" s="108" t="s">
        <v>505</v>
      </c>
      <c r="D1717" s="108" t="s">
        <v>2145</v>
      </c>
      <c r="E1717" s="180">
        <v>1902.13</v>
      </c>
    </row>
    <row r="1718" spans="2:5">
      <c r="B1718" s="108" t="s">
        <v>507</v>
      </c>
      <c r="C1718" s="108" t="s">
        <v>515</v>
      </c>
      <c r="D1718" s="108" t="s">
        <v>2146</v>
      </c>
      <c r="E1718" s="180">
        <v>5228.09</v>
      </c>
    </row>
    <row r="1719" spans="2:5">
      <c r="B1719" s="108" t="s">
        <v>497</v>
      </c>
      <c r="C1719" s="108" t="s">
        <v>530</v>
      </c>
      <c r="D1719" s="108" t="s">
        <v>2147</v>
      </c>
      <c r="E1719" s="180">
        <v>1761.76</v>
      </c>
    </row>
    <row r="1720" spans="2:5">
      <c r="B1720" s="108" t="s">
        <v>507</v>
      </c>
      <c r="C1720" s="108" t="s">
        <v>501</v>
      </c>
      <c r="D1720" s="108" t="s">
        <v>2148</v>
      </c>
      <c r="E1720" s="180">
        <v>4218.37</v>
      </c>
    </row>
    <row r="1721" spans="2:5">
      <c r="B1721" s="108" t="s">
        <v>404</v>
      </c>
      <c r="C1721" s="108" t="s">
        <v>530</v>
      </c>
      <c r="D1721" s="108" t="s">
        <v>2149</v>
      </c>
      <c r="E1721" s="180">
        <v>1882.57</v>
      </c>
    </row>
    <row r="1722" spans="2:5">
      <c r="B1722" s="108" t="s">
        <v>510</v>
      </c>
      <c r="C1722" s="108" t="s">
        <v>569</v>
      </c>
      <c r="D1722" s="108" t="s">
        <v>2150</v>
      </c>
      <c r="E1722" s="180">
        <v>8369.66</v>
      </c>
    </row>
    <row r="1723" spans="2:5">
      <c r="B1723" s="108" t="s">
        <v>528</v>
      </c>
      <c r="C1723" s="108" t="s">
        <v>569</v>
      </c>
      <c r="D1723" s="108" t="s">
        <v>2151</v>
      </c>
      <c r="E1723" s="180">
        <v>6480.38</v>
      </c>
    </row>
    <row r="1724" spans="2:5">
      <c r="B1724" s="108" t="s">
        <v>500</v>
      </c>
      <c r="C1724" s="108" t="s">
        <v>537</v>
      </c>
      <c r="D1724" s="108" t="s">
        <v>2152</v>
      </c>
      <c r="E1724" s="180">
        <v>8023.92</v>
      </c>
    </row>
    <row r="1725" spans="2:5">
      <c r="B1725" s="108" t="s">
        <v>526</v>
      </c>
      <c r="C1725" s="108" t="s">
        <v>508</v>
      </c>
      <c r="D1725" s="108" t="s">
        <v>2153</v>
      </c>
      <c r="E1725" s="180">
        <v>5704.65</v>
      </c>
    </row>
    <row r="1726" spans="2:5">
      <c r="B1726" s="108" t="s">
        <v>510</v>
      </c>
      <c r="C1726" s="108" t="s">
        <v>535</v>
      </c>
      <c r="D1726" s="108" t="s">
        <v>2154</v>
      </c>
      <c r="E1726" s="180">
        <v>2452.94</v>
      </c>
    </row>
    <row r="1727" spans="2:5">
      <c r="B1727" s="108" t="s">
        <v>497</v>
      </c>
      <c r="C1727" s="108" t="s">
        <v>537</v>
      </c>
      <c r="D1727" s="108" t="s">
        <v>2155</v>
      </c>
      <c r="E1727" s="180">
        <v>9341.2099999999991</v>
      </c>
    </row>
    <row r="1728" spans="2:5">
      <c r="B1728" s="108" t="s">
        <v>504</v>
      </c>
      <c r="C1728" s="108" t="s">
        <v>537</v>
      </c>
      <c r="D1728" s="108" t="s">
        <v>2156</v>
      </c>
      <c r="E1728" s="180">
        <v>144.15</v>
      </c>
    </row>
    <row r="1729" spans="2:5">
      <c r="B1729" s="108" t="s">
        <v>500</v>
      </c>
      <c r="C1729" s="108" t="s">
        <v>569</v>
      </c>
      <c r="D1729" s="108" t="s">
        <v>642</v>
      </c>
      <c r="E1729" s="180">
        <v>3894.74</v>
      </c>
    </row>
    <row r="1730" spans="2:5">
      <c r="B1730" s="108" t="s">
        <v>528</v>
      </c>
      <c r="C1730" s="108" t="s">
        <v>537</v>
      </c>
      <c r="D1730" s="108" t="s">
        <v>2157</v>
      </c>
      <c r="E1730" s="180">
        <v>3005.08</v>
      </c>
    </row>
    <row r="1731" spans="2:5">
      <c r="B1731" s="108" t="s">
        <v>528</v>
      </c>
      <c r="C1731" s="108" t="s">
        <v>520</v>
      </c>
      <c r="D1731" s="108" t="s">
        <v>2158</v>
      </c>
      <c r="E1731" s="180">
        <v>142.63</v>
      </c>
    </row>
    <row r="1732" spans="2:5">
      <c r="B1732" s="108" t="s">
        <v>404</v>
      </c>
      <c r="C1732" s="108" t="s">
        <v>537</v>
      </c>
      <c r="D1732" s="108" t="s">
        <v>2159</v>
      </c>
      <c r="E1732" s="180">
        <v>9303.35</v>
      </c>
    </row>
    <row r="1733" spans="2:5">
      <c r="B1733" s="108" t="s">
        <v>497</v>
      </c>
      <c r="C1733" s="108" t="s">
        <v>515</v>
      </c>
      <c r="D1733" s="108" t="s">
        <v>2160</v>
      </c>
      <c r="E1733" s="180">
        <v>7583.35</v>
      </c>
    </row>
    <row r="1734" spans="2:5">
      <c r="B1734" s="108" t="s">
        <v>497</v>
      </c>
      <c r="C1734" s="108" t="s">
        <v>530</v>
      </c>
      <c r="D1734" s="108" t="s">
        <v>2161</v>
      </c>
      <c r="E1734" s="180">
        <v>7916.19</v>
      </c>
    </row>
    <row r="1735" spans="2:5">
      <c r="B1735" s="108" t="s">
        <v>507</v>
      </c>
      <c r="C1735" s="108" t="s">
        <v>501</v>
      </c>
      <c r="D1735" s="108" t="s">
        <v>1315</v>
      </c>
      <c r="E1735" s="180">
        <v>3736.77</v>
      </c>
    </row>
    <row r="1736" spans="2:5">
      <c r="B1736" s="108" t="s">
        <v>504</v>
      </c>
      <c r="C1736" s="108" t="s">
        <v>515</v>
      </c>
      <c r="D1736" s="108" t="s">
        <v>2162</v>
      </c>
      <c r="E1736" s="180">
        <v>6713.84</v>
      </c>
    </row>
    <row r="1737" spans="2:5">
      <c r="B1737" s="108" t="s">
        <v>500</v>
      </c>
      <c r="C1737" s="108" t="s">
        <v>505</v>
      </c>
      <c r="D1737" s="108" t="s">
        <v>2163</v>
      </c>
      <c r="E1737" s="180">
        <v>9846.5300000000007</v>
      </c>
    </row>
    <row r="1738" spans="2:5">
      <c r="B1738" s="108" t="s">
        <v>500</v>
      </c>
      <c r="C1738" s="108" t="s">
        <v>520</v>
      </c>
      <c r="D1738" s="108" t="s">
        <v>2164</v>
      </c>
      <c r="E1738" s="180">
        <v>2652.81</v>
      </c>
    </row>
    <row r="1739" spans="2:5">
      <c r="B1739" s="108" t="s">
        <v>507</v>
      </c>
      <c r="C1739" s="108" t="s">
        <v>569</v>
      </c>
      <c r="D1739" s="108" t="s">
        <v>2165</v>
      </c>
      <c r="E1739" s="180">
        <v>3986.59</v>
      </c>
    </row>
    <row r="1740" spans="2:5">
      <c r="B1740" s="108" t="s">
        <v>507</v>
      </c>
      <c r="C1740" s="108" t="s">
        <v>498</v>
      </c>
      <c r="D1740" s="108" t="s">
        <v>2166</v>
      </c>
      <c r="E1740" s="180">
        <v>9490.8799999999992</v>
      </c>
    </row>
    <row r="1741" spans="2:5">
      <c r="B1741" s="108" t="s">
        <v>404</v>
      </c>
      <c r="C1741" s="108" t="s">
        <v>535</v>
      </c>
      <c r="D1741" s="108" t="s">
        <v>2167</v>
      </c>
      <c r="E1741" s="180">
        <v>1600.08</v>
      </c>
    </row>
    <row r="1742" spans="2:5">
      <c r="B1742" s="108" t="s">
        <v>510</v>
      </c>
      <c r="C1742" s="108" t="s">
        <v>562</v>
      </c>
      <c r="D1742" s="108" t="s">
        <v>2168</v>
      </c>
      <c r="E1742" s="180">
        <v>4637.55</v>
      </c>
    </row>
    <row r="1743" spans="2:5">
      <c r="B1743" s="108" t="s">
        <v>526</v>
      </c>
      <c r="C1743" s="108" t="s">
        <v>562</v>
      </c>
      <c r="D1743" s="108" t="s">
        <v>2169</v>
      </c>
      <c r="E1743" s="180">
        <v>7395.22</v>
      </c>
    </row>
    <row r="1744" spans="2:5">
      <c r="B1744" s="108" t="s">
        <v>526</v>
      </c>
      <c r="C1744" s="108" t="s">
        <v>522</v>
      </c>
      <c r="D1744" s="108" t="s">
        <v>543</v>
      </c>
      <c r="E1744" s="180">
        <v>7555.18</v>
      </c>
    </row>
    <row r="1745" spans="2:5">
      <c r="B1745" s="108" t="s">
        <v>500</v>
      </c>
      <c r="C1745" s="108" t="s">
        <v>535</v>
      </c>
      <c r="D1745" s="108" t="s">
        <v>2170</v>
      </c>
      <c r="E1745" s="180">
        <v>7476.42</v>
      </c>
    </row>
    <row r="1746" spans="2:5">
      <c r="B1746" s="108" t="s">
        <v>507</v>
      </c>
      <c r="C1746" s="108" t="s">
        <v>569</v>
      </c>
      <c r="D1746" s="108" t="s">
        <v>2171</v>
      </c>
      <c r="E1746" s="180">
        <v>6586.53</v>
      </c>
    </row>
    <row r="1747" spans="2:5">
      <c r="B1747" s="108" t="s">
        <v>500</v>
      </c>
      <c r="C1747" s="108" t="s">
        <v>530</v>
      </c>
      <c r="D1747" s="108" t="s">
        <v>2172</v>
      </c>
      <c r="E1747" s="180">
        <v>9785.0300000000007</v>
      </c>
    </row>
    <row r="1748" spans="2:5">
      <c r="B1748" s="108" t="s">
        <v>404</v>
      </c>
      <c r="C1748" s="108" t="s">
        <v>522</v>
      </c>
      <c r="D1748" s="108" t="s">
        <v>2173</v>
      </c>
      <c r="E1748" s="180">
        <v>1958.99</v>
      </c>
    </row>
    <row r="1749" spans="2:5">
      <c r="B1749" s="108" t="s">
        <v>497</v>
      </c>
      <c r="C1749" s="108" t="s">
        <v>508</v>
      </c>
      <c r="D1749" s="108" t="s">
        <v>2174</v>
      </c>
      <c r="E1749" s="180">
        <v>7049.96</v>
      </c>
    </row>
    <row r="1750" spans="2:5">
      <c r="B1750" s="108" t="s">
        <v>500</v>
      </c>
      <c r="C1750" s="108" t="s">
        <v>508</v>
      </c>
      <c r="D1750" s="108" t="s">
        <v>2175</v>
      </c>
      <c r="E1750" s="180">
        <v>5227.5</v>
      </c>
    </row>
    <row r="1751" spans="2:5">
      <c r="B1751" s="108" t="s">
        <v>500</v>
      </c>
      <c r="C1751" s="108" t="s">
        <v>522</v>
      </c>
      <c r="D1751" s="108" t="s">
        <v>2176</v>
      </c>
      <c r="E1751" s="180">
        <v>3146.92</v>
      </c>
    </row>
    <row r="1752" spans="2:5">
      <c r="B1752" s="108" t="s">
        <v>528</v>
      </c>
      <c r="C1752" s="108" t="s">
        <v>520</v>
      </c>
      <c r="D1752" s="108" t="s">
        <v>2177</v>
      </c>
      <c r="E1752" s="180">
        <v>4374.3599999999997</v>
      </c>
    </row>
    <row r="1753" spans="2:5">
      <c r="B1753" s="108" t="s">
        <v>528</v>
      </c>
      <c r="C1753" s="108" t="s">
        <v>520</v>
      </c>
      <c r="D1753" s="108" t="s">
        <v>2178</v>
      </c>
      <c r="E1753" s="180">
        <v>4457</v>
      </c>
    </row>
    <row r="1754" spans="2:5">
      <c r="B1754" s="108" t="s">
        <v>500</v>
      </c>
      <c r="C1754" s="108" t="s">
        <v>535</v>
      </c>
      <c r="D1754" s="108" t="s">
        <v>2179</v>
      </c>
      <c r="E1754" s="180">
        <v>3103.34</v>
      </c>
    </row>
    <row r="1755" spans="2:5">
      <c r="B1755" s="108" t="s">
        <v>507</v>
      </c>
      <c r="C1755" s="108" t="s">
        <v>569</v>
      </c>
      <c r="D1755" s="108" t="s">
        <v>1184</v>
      </c>
      <c r="E1755" s="180">
        <v>399.7</v>
      </c>
    </row>
    <row r="1756" spans="2:5">
      <c r="B1756" s="108" t="s">
        <v>504</v>
      </c>
      <c r="C1756" s="108" t="s">
        <v>569</v>
      </c>
      <c r="D1756" s="108" t="s">
        <v>2180</v>
      </c>
      <c r="E1756" s="180">
        <v>6237.8</v>
      </c>
    </row>
    <row r="1757" spans="2:5">
      <c r="B1757" s="108" t="s">
        <v>528</v>
      </c>
      <c r="C1757" s="108" t="s">
        <v>537</v>
      </c>
      <c r="D1757" s="108" t="s">
        <v>2181</v>
      </c>
      <c r="E1757" s="180">
        <v>12.56</v>
      </c>
    </row>
    <row r="1758" spans="2:5">
      <c r="B1758" s="108" t="s">
        <v>504</v>
      </c>
      <c r="C1758" s="108" t="s">
        <v>569</v>
      </c>
      <c r="D1758" s="108" t="s">
        <v>2182</v>
      </c>
      <c r="E1758" s="180">
        <v>656.9</v>
      </c>
    </row>
    <row r="1759" spans="2:5">
      <c r="B1759" s="108" t="s">
        <v>404</v>
      </c>
      <c r="C1759" s="108" t="s">
        <v>498</v>
      </c>
      <c r="D1759" s="108" t="s">
        <v>2183</v>
      </c>
      <c r="E1759" s="180">
        <v>3206.03</v>
      </c>
    </row>
    <row r="1760" spans="2:5">
      <c r="B1760" s="108" t="s">
        <v>526</v>
      </c>
      <c r="C1760" s="108" t="s">
        <v>522</v>
      </c>
      <c r="D1760" s="108" t="s">
        <v>2184</v>
      </c>
      <c r="E1760" s="180">
        <v>4241.7</v>
      </c>
    </row>
    <row r="1761" spans="2:5">
      <c r="B1761" s="108" t="s">
        <v>404</v>
      </c>
      <c r="C1761" s="108" t="s">
        <v>505</v>
      </c>
      <c r="D1761" s="108" t="s">
        <v>2185</v>
      </c>
      <c r="E1761" s="180">
        <v>8051.84</v>
      </c>
    </row>
    <row r="1762" spans="2:5">
      <c r="B1762" s="108" t="s">
        <v>526</v>
      </c>
      <c r="C1762" s="108" t="s">
        <v>501</v>
      </c>
      <c r="D1762" s="108" t="s">
        <v>2186</v>
      </c>
      <c r="E1762" s="180">
        <v>3389.97</v>
      </c>
    </row>
    <row r="1763" spans="2:5">
      <c r="B1763" s="108" t="s">
        <v>507</v>
      </c>
      <c r="C1763" s="108" t="s">
        <v>530</v>
      </c>
      <c r="D1763" s="108" t="s">
        <v>2187</v>
      </c>
      <c r="E1763" s="180">
        <v>7332.65</v>
      </c>
    </row>
    <row r="1764" spans="2:5">
      <c r="B1764" s="108" t="s">
        <v>507</v>
      </c>
      <c r="C1764" s="108" t="s">
        <v>498</v>
      </c>
      <c r="D1764" s="108" t="s">
        <v>2188</v>
      </c>
      <c r="E1764" s="180">
        <v>6654.46</v>
      </c>
    </row>
    <row r="1765" spans="2:5">
      <c r="B1765" s="108" t="s">
        <v>510</v>
      </c>
      <c r="C1765" s="108" t="s">
        <v>569</v>
      </c>
      <c r="D1765" s="108" t="s">
        <v>2189</v>
      </c>
      <c r="E1765" s="180">
        <v>932.43</v>
      </c>
    </row>
    <row r="1766" spans="2:5">
      <c r="B1766" s="108" t="s">
        <v>528</v>
      </c>
      <c r="C1766" s="108" t="s">
        <v>501</v>
      </c>
      <c r="D1766" s="108" t="s">
        <v>2190</v>
      </c>
      <c r="E1766" s="180">
        <v>4406.8100000000004</v>
      </c>
    </row>
    <row r="1767" spans="2:5">
      <c r="B1767" s="108" t="s">
        <v>497</v>
      </c>
      <c r="C1767" s="108" t="s">
        <v>535</v>
      </c>
      <c r="D1767" s="108" t="s">
        <v>2191</v>
      </c>
      <c r="E1767" s="180">
        <v>274.07</v>
      </c>
    </row>
    <row r="1768" spans="2:5">
      <c r="B1768" s="108" t="s">
        <v>507</v>
      </c>
      <c r="C1768" s="108" t="s">
        <v>520</v>
      </c>
      <c r="D1768" s="108" t="s">
        <v>2192</v>
      </c>
      <c r="E1768" s="180">
        <v>358.63</v>
      </c>
    </row>
    <row r="1769" spans="2:5">
      <c r="B1769" s="108" t="s">
        <v>504</v>
      </c>
      <c r="C1769" s="108" t="s">
        <v>508</v>
      </c>
      <c r="D1769" s="108" t="s">
        <v>2193</v>
      </c>
      <c r="E1769" s="180">
        <v>2459.65</v>
      </c>
    </row>
    <row r="1770" spans="2:5">
      <c r="B1770" s="108" t="s">
        <v>404</v>
      </c>
      <c r="C1770" s="108" t="s">
        <v>522</v>
      </c>
      <c r="D1770" s="108" t="s">
        <v>2194</v>
      </c>
      <c r="E1770" s="180">
        <v>4369.26</v>
      </c>
    </row>
    <row r="1771" spans="2:5">
      <c r="B1771" s="108" t="s">
        <v>510</v>
      </c>
      <c r="C1771" s="108" t="s">
        <v>520</v>
      </c>
      <c r="D1771" s="108" t="s">
        <v>2195</v>
      </c>
      <c r="E1771" s="180">
        <v>1086.8399999999999</v>
      </c>
    </row>
    <row r="1772" spans="2:5">
      <c r="B1772" s="108" t="s">
        <v>497</v>
      </c>
      <c r="C1772" s="108" t="s">
        <v>524</v>
      </c>
      <c r="D1772" s="108" t="s">
        <v>2196</v>
      </c>
      <c r="E1772" s="180">
        <v>2020.12</v>
      </c>
    </row>
    <row r="1773" spans="2:5">
      <c r="B1773" s="108" t="s">
        <v>507</v>
      </c>
      <c r="C1773" s="108" t="s">
        <v>530</v>
      </c>
      <c r="D1773" s="108" t="s">
        <v>2197</v>
      </c>
      <c r="E1773" s="180">
        <v>8462.16</v>
      </c>
    </row>
    <row r="1774" spans="2:5">
      <c r="B1774" s="108" t="s">
        <v>404</v>
      </c>
      <c r="C1774" s="108" t="s">
        <v>537</v>
      </c>
      <c r="D1774" s="108" t="s">
        <v>2198</v>
      </c>
      <c r="E1774" s="180">
        <v>1560.99</v>
      </c>
    </row>
    <row r="1775" spans="2:5">
      <c r="B1775" s="108" t="s">
        <v>497</v>
      </c>
      <c r="C1775" s="108" t="s">
        <v>535</v>
      </c>
      <c r="D1775" s="108" t="s">
        <v>2199</v>
      </c>
      <c r="E1775" s="180">
        <v>4317.3900000000003</v>
      </c>
    </row>
    <row r="1776" spans="2:5">
      <c r="B1776" s="108" t="s">
        <v>507</v>
      </c>
      <c r="C1776" s="108" t="s">
        <v>524</v>
      </c>
      <c r="D1776" s="108" t="s">
        <v>2200</v>
      </c>
      <c r="E1776" s="180">
        <v>5378.32</v>
      </c>
    </row>
    <row r="1777" spans="2:5">
      <c r="B1777" s="108" t="s">
        <v>500</v>
      </c>
      <c r="C1777" s="108" t="s">
        <v>498</v>
      </c>
      <c r="D1777" s="108" t="s">
        <v>2201</v>
      </c>
      <c r="E1777" s="180">
        <v>4308.3999999999996</v>
      </c>
    </row>
    <row r="1778" spans="2:5">
      <c r="B1778" s="108" t="s">
        <v>526</v>
      </c>
      <c r="C1778" s="108" t="s">
        <v>520</v>
      </c>
      <c r="D1778" s="108" t="s">
        <v>2202</v>
      </c>
      <c r="E1778" s="180">
        <v>4301.08</v>
      </c>
    </row>
    <row r="1779" spans="2:5">
      <c r="B1779" s="108" t="s">
        <v>507</v>
      </c>
      <c r="C1779" s="108" t="s">
        <v>515</v>
      </c>
      <c r="D1779" s="108" t="s">
        <v>2203</v>
      </c>
      <c r="E1779" s="180">
        <v>9567.65</v>
      </c>
    </row>
    <row r="1780" spans="2:5">
      <c r="B1780" s="108" t="s">
        <v>507</v>
      </c>
      <c r="C1780" s="108" t="s">
        <v>562</v>
      </c>
      <c r="D1780" s="108" t="s">
        <v>2204</v>
      </c>
      <c r="E1780" s="180">
        <v>6108.12</v>
      </c>
    </row>
    <row r="1781" spans="2:5">
      <c r="B1781" s="108" t="s">
        <v>507</v>
      </c>
      <c r="C1781" s="108" t="s">
        <v>524</v>
      </c>
      <c r="D1781" s="108" t="s">
        <v>1576</v>
      </c>
      <c r="E1781" s="180">
        <v>572.29</v>
      </c>
    </row>
    <row r="1782" spans="2:5">
      <c r="B1782" s="108" t="s">
        <v>528</v>
      </c>
      <c r="C1782" s="108" t="s">
        <v>520</v>
      </c>
      <c r="D1782" s="108" t="s">
        <v>1966</v>
      </c>
      <c r="E1782" s="180">
        <v>3296.22</v>
      </c>
    </row>
    <row r="1783" spans="2:5">
      <c r="B1783" s="108" t="s">
        <v>528</v>
      </c>
      <c r="C1783" s="108" t="s">
        <v>524</v>
      </c>
      <c r="D1783" s="108" t="s">
        <v>2205</v>
      </c>
      <c r="E1783" s="180">
        <v>5382.81</v>
      </c>
    </row>
    <row r="1784" spans="2:5">
      <c r="B1784" s="108" t="s">
        <v>507</v>
      </c>
      <c r="C1784" s="108" t="s">
        <v>562</v>
      </c>
      <c r="D1784" s="108" t="s">
        <v>741</v>
      </c>
      <c r="E1784" s="180">
        <v>5099.74</v>
      </c>
    </row>
    <row r="1785" spans="2:5">
      <c r="B1785" s="108" t="s">
        <v>404</v>
      </c>
      <c r="C1785" s="108" t="s">
        <v>537</v>
      </c>
      <c r="D1785" s="108" t="s">
        <v>2206</v>
      </c>
      <c r="E1785" s="180">
        <v>3538.26</v>
      </c>
    </row>
    <row r="1786" spans="2:5">
      <c r="B1786" s="108" t="s">
        <v>507</v>
      </c>
      <c r="C1786" s="108" t="s">
        <v>501</v>
      </c>
      <c r="D1786" s="108" t="s">
        <v>2207</v>
      </c>
      <c r="E1786" s="180">
        <v>4337.9799999999996</v>
      </c>
    </row>
    <row r="1787" spans="2:5">
      <c r="B1787" s="108" t="s">
        <v>500</v>
      </c>
      <c r="C1787" s="108" t="s">
        <v>511</v>
      </c>
      <c r="D1787" s="108" t="s">
        <v>2208</v>
      </c>
      <c r="E1787" s="180">
        <v>6919.18</v>
      </c>
    </row>
    <row r="1788" spans="2:5">
      <c r="B1788" s="108" t="s">
        <v>404</v>
      </c>
      <c r="C1788" s="108" t="s">
        <v>498</v>
      </c>
      <c r="D1788" s="108" t="s">
        <v>1470</v>
      </c>
      <c r="E1788" s="180">
        <v>3531.95</v>
      </c>
    </row>
    <row r="1789" spans="2:5">
      <c r="B1789" s="108" t="s">
        <v>504</v>
      </c>
      <c r="C1789" s="108" t="s">
        <v>501</v>
      </c>
      <c r="D1789" s="108" t="s">
        <v>1913</v>
      </c>
      <c r="E1789" s="180">
        <v>1243.58</v>
      </c>
    </row>
    <row r="1790" spans="2:5">
      <c r="B1790" s="108" t="s">
        <v>526</v>
      </c>
      <c r="C1790" s="108" t="s">
        <v>515</v>
      </c>
      <c r="D1790" s="108" t="s">
        <v>765</v>
      </c>
      <c r="E1790" s="180">
        <v>8416.65</v>
      </c>
    </row>
    <row r="1791" spans="2:5">
      <c r="B1791" s="108" t="s">
        <v>500</v>
      </c>
      <c r="C1791" s="108" t="s">
        <v>508</v>
      </c>
      <c r="D1791" s="108" t="s">
        <v>2209</v>
      </c>
      <c r="E1791" s="180">
        <v>2430.21</v>
      </c>
    </row>
    <row r="1792" spans="2:5">
      <c r="B1792" s="108" t="s">
        <v>528</v>
      </c>
      <c r="C1792" s="108" t="s">
        <v>569</v>
      </c>
      <c r="D1792" s="108" t="s">
        <v>2210</v>
      </c>
      <c r="E1792" s="180">
        <v>3755.04</v>
      </c>
    </row>
    <row r="1793" spans="2:5">
      <c r="B1793" s="108" t="s">
        <v>497</v>
      </c>
      <c r="C1793" s="108" t="s">
        <v>530</v>
      </c>
      <c r="D1793" s="108" t="s">
        <v>2211</v>
      </c>
      <c r="E1793" s="180">
        <v>9550.7000000000007</v>
      </c>
    </row>
    <row r="1794" spans="2:5">
      <c r="B1794" s="108" t="s">
        <v>500</v>
      </c>
      <c r="C1794" s="108" t="s">
        <v>515</v>
      </c>
      <c r="D1794" s="108" t="s">
        <v>1251</v>
      </c>
      <c r="E1794" s="180">
        <v>9221.5499999999993</v>
      </c>
    </row>
    <row r="1795" spans="2:5">
      <c r="B1795" s="108" t="s">
        <v>528</v>
      </c>
      <c r="C1795" s="108" t="s">
        <v>535</v>
      </c>
      <c r="D1795" s="108" t="s">
        <v>588</v>
      </c>
      <c r="E1795" s="180">
        <v>2252.8200000000002</v>
      </c>
    </row>
    <row r="1796" spans="2:5">
      <c r="B1796" s="108" t="s">
        <v>504</v>
      </c>
      <c r="C1796" s="108" t="s">
        <v>535</v>
      </c>
      <c r="D1796" s="108" t="s">
        <v>2212</v>
      </c>
      <c r="E1796" s="180">
        <v>4332.8599999999997</v>
      </c>
    </row>
    <row r="1797" spans="2:5">
      <c r="B1797" s="108" t="s">
        <v>526</v>
      </c>
      <c r="C1797" s="108" t="s">
        <v>498</v>
      </c>
      <c r="D1797" s="108" t="s">
        <v>2213</v>
      </c>
      <c r="E1797" s="180">
        <v>6530.92</v>
      </c>
    </row>
    <row r="1798" spans="2:5">
      <c r="B1798" s="108" t="s">
        <v>497</v>
      </c>
      <c r="C1798" s="108" t="s">
        <v>501</v>
      </c>
      <c r="D1798" s="108" t="s">
        <v>2214</v>
      </c>
      <c r="E1798" s="180">
        <v>3745.65</v>
      </c>
    </row>
    <row r="1799" spans="2:5">
      <c r="B1799" s="108" t="s">
        <v>507</v>
      </c>
      <c r="C1799" s="108" t="s">
        <v>498</v>
      </c>
      <c r="D1799" s="108" t="s">
        <v>687</v>
      </c>
      <c r="E1799" s="180">
        <v>8807.2000000000007</v>
      </c>
    </row>
    <row r="1800" spans="2:5">
      <c r="B1800" s="108" t="s">
        <v>510</v>
      </c>
      <c r="C1800" s="108" t="s">
        <v>562</v>
      </c>
      <c r="D1800" s="108" t="s">
        <v>2215</v>
      </c>
      <c r="E1800" s="180">
        <v>8450.74</v>
      </c>
    </row>
    <row r="1801" spans="2:5">
      <c r="B1801" s="108" t="s">
        <v>510</v>
      </c>
      <c r="C1801" s="108" t="s">
        <v>498</v>
      </c>
      <c r="D1801" s="108" t="s">
        <v>2216</v>
      </c>
      <c r="E1801" s="180">
        <v>2869.83</v>
      </c>
    </row>
    <row r="1802" spans="2:5">
      <c r="B1802" s="108" t="s">
        <v>507</v>
      </c>
      <c r="C1802" s="108" t="s">
        <v>511</v>
      </c>
      <c r="D1802" s="108" t="s">
        <v>2217</v>
      </c>
      <c r="E1802" s="180">
        <v>4356.66</v>
      </c>
    </row>
    <row r="1803" spans="2:5">
      <c r="B1803" s="108" t="s">
        <v>497</v>
      </c>
      <c r="C1803" s="108" t="s">
        <v>537</v>
      </c>
      <c r="D1803" s="108" t="s">
        <v>2218</v>
      </c>
      <c r="E1803" s="180">
        <v>8307.98</v>
      </c>
    </row>
    <row r="1804" spans="2:5">
      <c r="B1804" s="108" t="s">
        <v>507</v>
      </c>
      <c r="C1804" s="108" t="s">
        <v>501</v>
      </c>
      <c r="D1804" s="108" t="s">
        <v>2219</v>
      </c>
      <c r="E1804" s="180">
        <v>5081.1899999999996</v>
      </c>
    </row>
    <row r="1805" spans="2:5">
      <c r="B1805" s="108" t="s">
        <v>526</v>
      </c>
      <c r="C1805" s="108" t="s">
        <v>537</v>
      </c>
      <c r="D1805" s="108" t="s">
        <v>2220</v>
      </c>
      <c r="E1805" s="180">
        <v>8912.74</v>
      </c>
    </row>
    <row r="1806" spans="2:5">
      <c r="B1806" s="108" t="s">
        <v>504</v>
      </c>
      <c r="C1806" s="108" t="s">
        <v>505</v>
      </c>
      <c r="D1806" s="108" t="s">
        <v>2221</v>
      </c>
      <c r="E1806" s="180">
        <v>83.1</v>
      </c>
    </row>
    <row r="1807" spans="2:5">
      <c r="B1807" s="108" t="s">
        <v>507</v>
      </c>
      <c r="C1807" s="108" t="s">
        <v>505</v>
      </c>
      <c r="D1807" s="108" t="s">
        <v>808</v>
      </c>
      <c r="E1807" s="180">
        <v>9762.69</v>
      </c>
    </row>
    <row r="1808" spans="2:5">
      <c r="B1808" s="108" t="s">
        <v>500</v>
      </c>
      <c r="C1808" s="108" t="s">
        <v>522</v>
      </c>
      <c r="D1808" s="108" t="s">
        <v>2222</v>
      </c>
      <c r="E1808" s="180">
        <v>6805.07</v>
      </c>
    </row>
    <row r="1809" spans="2:5">
      <c r="B1809" s="108" t="s">
        <v>510</v>
      </c>
      <c r="C1809" s="108" t="s">
        <v>511</v>
      </c>
      <c r="D1809" s="108" t="s">
        <v>2223</v>
      </c>
      <c r="E1809" s="180">
        <v>2165.0300000000002</v>
      </c>
    </row>
    <row r="1810" spans="2:5">
      <c r="B1810" s="108" t="s">
        <v>526</v>
      </c>
      <c r="C1810" s="108" t="s">
        <v>520</v>
      </c>
      <c r="D1810" s="108" t="s">
        <v>2224</v>
      </c>
      <c r="E1810" s="180">
        <v>4577.8</v>
      </c>
    </row>
    <row r="1811" spans="2:5">
      <c r="B1811" s="108" t="s">
        <v>510</v>
      </c>
      <c r="C1811" s="108" t="s">
        <v>537</v>
      </c>
      <c r="D1811" s="108" t="s">
        <v>2225</v>
      </c>
      <c r="E1811" s="180">
        <v>1813.88</v>
      </c>
    </row>
    <row r="1812" spans="2:5">
      <c r="B1812" s="108" t="s">
        <v>500</v>
      </c>
      <c r="C1812" s="108" t="s">
        <v>562</v>
      </c>
      <c r="D1812" s="108" t="s">
        <v>2226</v>
      </c>
      <c r="E1812" s="180">
        <v>662.97</v>
      </c>
    </row>
    <row r="1813" spans="2:5">
      <c r="B1813" s="108" t="s">
        <v>497</v>
      </c>
      <c r="C1813" s="108" t="s">
        <v>515</v>
      </c>
      <c r="D1813" s="108" t="s">
        <v>858</v>
      </c>
      <c r="E1813" s="180">
        <v>7019.2</v>
      </c>
    </row>
    <row r="1814" spans="2:5">
      <c r="B1814" s="108" t="s">
        <v>404</v>
      </c>
      <c r="C1814" s="108" t="s">
        <v>530</v>
      </c>
      <c r="D1814" s="108" t="s">
        <v>2227</v>
      </c>
      <c r="E1814" s="180">
        <v>4329.54</v>
      </c>
    </row>
    <row r="1815" spans="2:5">
      <c r="B1815" s="108" t="s">
        <v>507</v>
      </c>
      <c r="C1815" s="108" t="s">
        <v>524</v>
      </c>
      <c r="D1815" s="108" t="s">
        <v>2228</v>
      </c>
      <c r="E1815" s="180">
        <v>4936.84</v>
      </c>
    </row>
    <row r="1816" spans="2:5">
      <c r="B1816" s="108" t="s">
        <v>500</v>
      </c>
      <c r="C1816" s="108" t="s">
        <v>498</v>
      </c>
      <c r="D1816" s="108" t="s">
        <v>2229</v>
      </c>
      <c r="E1816" s="180">
        <v>3704.55</v>
      </c>
    </row>
    <row r="1817" spans="2:5">
      <c r="B1817" s="108" t="s">
        <v>500</v>
      </c>
      <c r="C1817" s="108" t="s">
        <v>501</v>
      </c>
      <c r="D1817" s="108" t="s">
        <v>2230</v>
      </c>
      <c r="E1817" s="180">
        <v>8091.67</v>
      </c>
    </row>
    <row r="1818" spans="2:5">
      <c r="B1818" s="108" t="s">
        <v>404</v>
      </c>
      <c r="C1818" s="108" t="s">
        <v>520</v>
      </c>
      <c r="D1818" s="108" t="s">
        <v>1163</v>
      </c>
      <c r="E1818" s="180">
        <v>1188.1300000000001</v>
      </c>
    </row>
    <row r="1819" spans="2:5">
      <c r="B1819" s="108" t="s">
        <v>526</v>
      </c>
      <c r="C1819" s="108" t="s">
        <v>522</v>
      </c>
      <c r="D1819" s="108" t="s">
        <v>2231</v>
      </c>
      <c r="E1819" s="180">
        <v>8756.9599999999991</v>
      </c>
    </row>
    <row r="1820" spans="2:5">
      <c r="B1820" s="108" t="s">
        <v>504</v>
      </c>
      <c r="C1820" s="108" t="s">
        <v>515</v>
      </c>
      <c r="D1820" s="108" t="s">
        <v>2232</v>
      </c>
      <c r="E1820" s="180">
        <v>2972.58</v>
      </c>
    </row>
    <row r="1821" spans="2:5">
      <c r="B1821" s="108" t="s">
        <v>526</v>
      </c>
      <c r="C1821" s="108" t="s">
        <v>520</v>
      </c>
      <c r="D1821" s="108" t="s">
        <v>2233</v>
      </c>
      <c r="E1821" s="180">
        <v>8116.47</v>
      </c>
    </row>
    <row r="1822" spans="2:5">
      <c r="B1822" s="108" t="s">
        <v>507</v>
      </c>
      <c r="C1822" s="108" t="s">
        <v>524</v>
      </c>
      <c r="D1822" s="108" t="s">
        <v>2234</v>
      </c>
      <c r="E1822" s="180">
        <v>7846.55</v>
      </c>
    </row>
    <row r="1823" spans="2:5">
      <c r="B1823" s="108" t="s">
        <v>528</v>
      </c>
      <c r="C1823" s="108" t="s">
        <v>535</v>
      </c>
      <c r="D1823" s="108" t="s">
        <v>2235</v>
      </c>
      <c r="E1823" s="180">
        <v>4147.3</v>
      </c>
    </row>
    <row r="1824" spans="2:5">
      <c r="B1824" s="108" t="s">
        <v>510</v>
      </c>
      <c r="C1824" s="108" t="s">
        <v>511</v>
      </c>
      <c r="D1824" s="108" t="s">
        <v>2236</v>
      </c>
      <c r="E1824" s="180">
        <v>8450.52</v>
      </c>
    </row>
    <row r="1825" spans="2:5">
      <c r="B1825" s="108" t="s">
        <v>510</v>
      </c>
      <c r="C1825" s="108" t="s">
        <v>562</v>
      </c>
      <c r="D1825" s="108" t="s">
        <v>2237</v>
      </c>
      <c r="E1825" s="180">
        <v>6631.12</v>
      </c>
    </row>
    <row r="1826" spans="2:5">
      <c r="B1826" s="108" t="s">
        <v>404</v>
      </c>
      <c r="C1826" s="108" t="s">
        <v>501</v>
      </c>
      <c r="D1826" s="108" t="s">
        <v>2238</v>
      </c>
      <c r="E1826" s="180">
        <v>3335.11</v>
      </c>
    </row>
    <row r="1827" spans="2:5">
      <c r="B1827" s="108" t="s">
        <v>500</v>
      </c>
      <c r="C1827" s="108" t="s">
        <v>562</v>
      </c>
      <c r="D1827" s="108" t="s">
        <v>2128</v>
      </c>
      <c r="E1827" s="180">
        <v>1634.63</v>
      </c>
    </row>
    <row r="1828" spans="2:5">
      <c r="B1828" s="108" t="s">
        <v>507</v>
      </c>
      <c r="C1828" s="108" t="s">
        <v>537</v>
      </c>
      <c r="D1828" s="108" t="s">
        <v>2239</v>
      </c>
      <c r="E1828" s="180">
        <v>515.21</v>
      </c>
    </row>
    <row r="1829" spans="2:5">
      <c r="B1829" s="108" t="s">
        <v>404</v>
      </c>
      <c r="C1829" s="108" t="s">
        <v>501</v>
      </c>
      <c r="D1829" s="108" t="s">
        <v>1818</v>
      </c>
      <c r="E1829" s="180">
        <v>4064.06</v>
      </c>
    </row>
    <row r="1830" spans="2:5">
      <c r="B1830" s="108" t="s">
        <v>504</v>
      </c>
      <c r="C1830" s="108" t="s">
        <v>537</v>
      </c>
      <c r="D1830" s="108" t="s">
        <v>2240</v>
      </c>
      <c r="E1830" s="180">
        <v>3463.45</v>
      </c>
    </row>
    <row r="1831" spans="2:5">
      <c r="B1831" s="108" t="s">
        <v>507</v>
      </c>
      <c r="C1831" s="108" t="s">
        <v>505</v>
      </c>
      <c r="D1831" s="108" t="s">
        <v>2241</v>
      </c>
      <c r="E1831" s="180">
        <v>1322.24</v>
      </c>
    </row>
    <row r="1832" spans="2:5">
      <c r="B1832" s="108" t="s">
        <v>497</v>
      </c>
      <c r="C1832" s="108" t="s">
        <v>508</v>
      </c>
      <c r="D1832" s="108" t="s">
        <v>2242</v>
      </c>
      <c r="E1832" s="180">
        <v>4768.3100000000004</v>
      </c>
    </row>
    <row r="1833" spans="2:5">
      <c r="B1833" s="108" t="s">
        <v>510</v>
      </c>
      <c r="C1833" s="108" t="s">
        <v>524</v>
      </c>
      <c r="D1833" s="108" t="s">
        <v>2243</v>
      </c>
      <c r="E1833" s="180">
        <v>7053.4</v>
      </c>
    </row>
    <row r="1834" spans="2:5">
      <c r="B1834" s="108" t="s">
        <v>507</v>
      </c>
      <c r="C1834" s="108" t="s">
        <v>569</v>
      </c>
      <c r="D1834" s="108" t="s">
        <v>2244</v>
      </c>
      <c r="E1834" s="180">
        <v>3305.15</v>
      </c>
    </row>
    <row r="1835" spans="2:5">
      <c r="B1835" s="108" t="s">
        <v>404</v>
      </c>
      <c r="C1835" s="108" t="s">
        <v>501</v>
      </c>
      <c r="D1835" s="108" t="s">
        <v>2245</v>
      </c>
      <c r="E1835" s="180">
        <v>6950.57</v>
      </c>
    </row>
    <row r="1836" spans="2:5">
      <c r="B1836" s="108" t="s">
        <v>500</v>
      </c>
      <c r="C1836" s="108" t="s">
        <v>530</v>
      </c>
      <c r="D1836" s="108" t="s">
        <v>2246</v>
      </c>
      <c r="E1836" s="180">
        <v>4728.26</v>
      </c>
    </row>
    <row r="1837" spans="2:5">
      <c r="B1837" s="108" t="s">
        <v>500</v>
      </c>
      <c r="C1837" s="108" t="s">
        <v>569</v>
      </c>
      <c r="D1837" s="108" t="s">
        <v>2247</v>
      </c>
      <c r="E1837" s="180">
        <v>7149.65</v>
      </c>
    </row>
    <row r="1838" spans="2:5">
      <c r="B1838" s="108" t="s">
        <v>500</v>
      </c>
      <c r="C1838" s="108" t="s">
        <v>522</v>
      </c>
      <c r="D1838" s="108" t="s">
        <v>2248</v>
      </c>
      <c r="E1838" s="180">
        <v>1929.43</v>
      </c>
    </row>
    <row r="1839" spans="2:5">
      <c r="B1839" s="108" t="s">
        <v>500</v>
      </c>
      <c r="C1839" s="108" t="s">
        <v>505</v>
      </c>
      <c r="D1839" s="108" t="s">
        <v>2220</v>
      </c>
      <c r="E1839" s="180">
        <v>1740.56</v>
      </c>
    </row>
    <row r="1840" spans="2:5">
      <c r="B1840" s="108" t="s">
        <v>507</v>
      </c>
      <c r="C1840" s="108" t="s">
        <v>524</v>
      </c>
      <c r="D1840" s="108" t="s">
        <v>2249</v>
      </c>
      <c r="E1840" s="180">
        <v>509.88</v>
      </c>
    </row>
    <row r="1841" spans="2:5">
      <c r="B1841" s="108" t="s">
        <v>504</v>
      </c>
      <c r="C1841" s="108" t="s">
        <v>511</v>
      </c>
      <c r="D1841" s="108" t="s">
        <v>2250</v>
      </c>
      <c r="E1841" s="180">
        <v>4759.93</v>
      </c>
    </row>
    <row r="1842" spans="2:5">
      <c r="B1842" s="108" t="s">
        <v>526</v>
      </c>
      <c r="C1842" s="108" t="s">
        <v>515</v>
      </c>
      <c r="D1842" s="108" t="s">
        <v>2251</v>
      </c>
      <c r="E1842" s="180">
        <v>6134.47</v>
      </c>
    </row>
    <row r="1843" spans="2:5">
      <c r="B1843" s="108" t="s">
        <v>504</v>
      </c>
      <c r="C1843" s="108" t="s">
        <v>524</v>
      </c>
      <c r="D1843" s="108" t="s">
        <v>2252</v>
      </c>
      <c r="E1843" s="180">
        <v>6983.79</v>
      </c>
    </row>
    <row r="1844" spans="2:5">
      <c r="B1844" s="108" t="s">
        <v>526</v>
      </c>
      <c r="C1844" s="108" t="s">
        <v>535</v>
      </c>
      <c r="D1844" s="108" t="s">
        <v>2253</v>
      </c>
      <c r="E1844" s="180">
        <v>860.1</v>
      </c>
    </row>
    <row r="1845" spans="2:5">
      <c r="B1845" s="108" t="s">
        <v>526</v>
      </c>
      <c r="C1845" s="108" t="s">
        <v>511</v>
      </c>
      <c r="D1845" s="108" t="s">
        <v>2254</v>
      </c>
      <c r="E1845" s="180">
        <v>1094.83</v>
      </c>
    </row>
    <row r="1846" spans="2:5">
      <c r="B1846" s="108" t="s">
        <v>497</v>
      </c>
      <c r="C1846" s="108" t="s">
        <v>520</v>
      </c>
      <c r="D1846" s="108" t="s">
        <v>2255</v>
      </c>
      <c r="E1846" s="180">
        <v>5540.8</v>
      </c>
    </row>
    <row r="1847" spans="2:5">
      <c r="B1847" s="108" t="s">
        <v>510</v>
      </c>
      <c r="C1847" s="108" t="s">
        <v>522</v>
      </c>
      <c r="D1847" s="108" t="s">
        <v>2256</v>
      </c>
      <c r="E1847" s="180">
        <v>737.84</v>
      </c>
    </row>
    <row r="1848" spans="2:5">
      <c r="B1848" s="108" t="s">
        <v>528</v>
      </c>
      <c r="C1848" s="108" t="s">
        <v>520</v>
      </c>
      <c r="D1848" s="108" t="s">
        <v>2257</v>
      </c>
      <c r="E1848" s="180">
        <v>2333.9</v>
      </c>
    </row>
    <row r="1849" spans="2:5">
      <c r="B1849" s="108" t="s">
        <v>510</v>
      </c>
      <c r="C1849" s="108" t="s">
        <v>498</v>
      </c>
      <c r="D1849" s="108" t="s">
        <v>2258</v>
      </c>
      <c r="E1849" s="180">
        <v>5193.37</v>
      </c>
    </row>
    <row r="1850" spans="2:5">
      <c r="B1850" s="108" t="s">
        <v>510</v>
      </c>
      <c r="C1850" s="108" t="s">
        <v>535</v>
      </c>
      <c r="D1850" s="108" t="s">
        <v>2259</v>
      </c>
      <c r="E1850" s="180">
        <v>4402.6499999999996</v>
      </c>
    </row>
    <row r="1851" spans="2:5">
      <c r="B1851" s="108" t="s">
        <v>504</v>
      </c>
      <c r="C1851" s="108" t="s">
        <v>524</v>
      </c>
      <c r="D1851" s="108" t="s">
        <v>2000</v>
      </c>
      <c r="E1851" s="180">
        <v>3902.86</v>
      </c>
    </row>
    <row r="1852" spans="2:5">
      <c r="B1852" s="108" t="s">
        <v>404</v>
      </c>
      <c r="C1852" s="108" t="s">
        <v>522</v>
      </c>
      <c r="D1852" s="108" t="s">
        <v>2260</v>
      </c>
      <c r="E1852" s="180">
        <v>8083.09</v>
      </c>
    </row>
    <row r="1853" spans="2:5">
      <c r="B1853" s="108" t="s">
        <v>510</v>
      </c>
      <c r="C1853" s="108" t="s">
        <v>562</v>
      </c>
      <c r="D1853" s="108" t="s">
        <v>2261</v>
      </c>
      <c r="E1853" s="180">
        <v>9124.3700000000008</v>
      </c>
    </row>
    <row r="1854" spans="2:5">
      <c r="B1854" s="108" t="s">
        <v>528</v>
      </c>
      <c r="C1854" s="108" t="s">
        <v>562</v>
      </c>
      <c r="D1854" s="108" t="s">
        <v>2262</v>
      </c>
      <c r="E1854" s="180">
        <v>2216.73</v>
      </c>
    </row>
    <row r="1855" spans="2:5">
      <c r="B1855" s="108" t="s">
        <v>404</v>
      </c>
      <c r="C1855" s="108" t="s">
        <v>522</v>
      </c>
      <c r="D1855" s="108" t="s">
        <v>2263</v>
      </c>
      <c r="E1855" s="180">
        <v>7282.82</v>
      </c>
    </row>
    <row r="1856" spans="2:5">
      <c r="B1856" s="108" t="s">
        <v>404</v>
      </c>
      <c r="C1856" s="108" t="s">
        <v>537</v>
      </c>
      <c r="D1856" s="108" t="s">
        <v>2264</v>
      </c>
      <c r="E1856" s="180">
        <v>6273.66</v>
      </c>
    </row>
    <row r="1857" spans="2:5">
      <c r="B1857" s="108" t="s">
        <v>404</v>
      </c>
      <c r="C1857" s="108" t="s">
        <v>535</v>
      </c>
      <c r="D1857" s="108" t="s">
        <v>2265</v>
      </c>
      <c r="E1857" s="180">
        <v>7377.97</v>
      </c>
    </row>
    <row r="1858" spans="2:5">
      <c r="B1858" s="108" t="s">
        <v>504</v>
      </c>
      <c r="C1858" s="108" t="s">
        <v>498</v>
      </c>
      <c r="D1858" s="108" t="s">
        <v>2266</v>
      </c>
      <c r="E1858" s="180">
        <v>8253.6200000000008</v>
      </c>
    </row>
    <row r="1859" spans="2:5">
      <c r="B1859" s="108" t="s">
        <v>404</v>
      </c>
      <c r="C1859" s="108" t="s">
        <v>524</v>
      </c>
      <c r="D1859" s="108" t="s">
        <v>2267</v>
      </c>
      <c r="E1859" s="180">
        <v>8081.79</v>
      </c>
    </row>
    <row r="1860" spans="2:5">
      <c r="B1860" s="108" t="s">
        <v>526</v>
      </c>
      <c r="C1860" s="108" t="s">
        <v>522</v>
      </c>
      <c r="D1860" s="108" t="s">
        <v>2268</v>
      </c>
      <c r="E1860" s="180">
        <v>8308.68</v>
      </c>
    </row>
    <row r="1861" spans="2:5">
      <c r="B1861" s="108" t="s">
        <v>510</v>
      </c>
      <c r="C1861" s="108" t="s">
        <v>501</v>
      </c>
      <c r="D1861" s="108" t="s">
        <v>2269</v>
      </c>
      <c r="E1861" s="180">
        <v>1978.89</v>
      </c>
    </row>
    <row r="1862" spans="2:5">
      <c r="B1862" s="108" t="s">
        <v>526</v>
      </c>
      <c r="C1862" s="108" t="s">
        <v>511</v>
      </c>
      <c r="D1862" s="108" t="s">
        <v>2270</v>
      </c>
      <c r="E1862" s="180">
        <v>7025.49</v>
      </c>
    </row>
    <row r="1863" spans="2:5">
      <c r="B1863" s="108" t="s">
        <v>497</v>
      </c>
      <c r="C1863" s="108" t="s">
        <v>562</v>
      </c>
      <c r="D1863" s="108" t="s">
        <v>2271</v>
      </c>
      <c r="E1863" s="180">
        <v>7785.56</v>
      </c>
    </row>
    <row r="1864" spans="2:5">
      <c r="B1864" s="108" t="s">
        <v>528</v>
      </c>
      <c r="C1864" s="108" t="s">
        <v>511</v>
      </c>
      <c r="D1864" s="108" t="s">
        <v>2272</v>
      </c>
      <c r="E1864" s="180">
        <v>6895.44</v>
      </c>
    </row>
    <row r="1865" spans="2:5">
      <c r="B1865" s="108" t="s">
        <v>507</v>
      </c>
      <c r="C1865" s="108" t="s">
        <v>530</v>
      </c>
      <c r="D1865" s="108" t="s">
        <v>2273</v>
      </c>
      <c r="E1865" s="180">
        <v>2812.78</v>
      </c>
    </row>
    <row r="1866" spans="2:5">
      <c r="B1866" s="108" t="s">
        <v>500</v>
      </c>
      <c r="C1866" s="108" t="s">
        <v>537</v>
      </c>
      <c r="D1866" s="108" t="s">
        <v>2274</v>
      </c>
      <c r="E1866" s="180">
        <v>939.16</v>
      </c>
    </row>
    <row r="1867" spans="2:5">
      <c r="B1867" s="108" t="s">
        <v>504</v>
      </c>
      <c r="C1867" s="108" t="s">
        <v>522</v>
      </c>
      <c r="D1867" s="108" t="s">
        <v>2275</v>
      </c>
      <c r="E1867" s="180">
        <v>1429</v>
      </c>
    </row>
    <row r="1868" spans="2:5">
      <c r="B1868" s="108" t="s">
        <v>404</v>
      </c>
      <c r="C1868" s="108" t="s">
        <v>505</v>
      </c>
      <c r="D1868" s="108" t="s">
        <v>2276</v>
      </c>
      <c r="E1868" s="180">
        <v>6216.84</v>
      </c>
    </row>
    <row r="1869" spans="2:5">
      <c r="B1869" s="108" t="s">
        <v>528</v>
      </c>
      <c r="C1869" s="108" t="s">
        <v>524</v>
      </c>
      <c r="D1869" s="108" t="s">
        <v>2277</v>
      </c>
      <c r="E1869" s="180">
        <v>7453.98</v>
      </c>
    </row>
    <row r="1870" spans="2:5">
      <c r="B1870" s="108" t="s">
        <v>528</v>
      </c>
      <c r="C1870" s="108" t="s">
        <v>508</v>
      </c>
      <c r="D1870" s="108" t="s">
        <v>2278</v>
      </c>
      <c r="E1870" s="180">
        <v>8358.1</v>
      </c>
    </row>
    <row r="1871" spans="2:5">
      <c r="B1871" s="108" t="s">
        <v>507</v>
      </c>
      <c r="C1871" s="108" t="s">
        <v>530</v>
      </c>
      <c r="D1871" s="108" t="s">
        <v>2279</v>
      </c>
      <c r="E1871" s="180">
        <v>2721.25</v>
      </c>
    </row>
    <row r="1872" spans="2:5">
      <c r="B1872" s="108" t="s">
        <v>404</v>
      </c>
      <c r="C1872" s="108" t="s">
        <v>498</v>
      </c>
      <c r="D1872" s="108" t="s">
        <v>2280</v>
      </c>
      <c r="E1872" s="180">
        <v>3000.14</v>
      </c>
    </row>
    <row r="1873" spans="2:5">
      <c r="B1873" s="108" t="s">
        <v>507</v>
      </c>
      <c r="C1873" s="108" t="s">
        <v>511</v>
      </c>
      <c r="D1873" s="108" t="s">
        <v>2281</v>
      </c>
      <c r="E1873" s="180">
        <v>3465.37</v>
      </c>
    </row>
    <row r="1874" spans="2:5">
      <c r="B1874" s="108" t="s">
        <v>504</v>
      </c>
      <c r="C1874" s="108" t="s">
        <v>508</v>
      </c>
      <c r="D1874" s="108" t="s">
        <v>2282</v>
      </c>
      <c r="E1874" s="180">
        <v>7825.46</v>
      </c>
    </row>
    <row r="1875" spans="2:5">
      <c r="B1875" s="108" t="s">
        <v>507</v>
      </c>
      <c r="C1875" s="108" t="s">
        <v>569</v>
      </c>
      <c r="D1875" s="108" t="s">
        <v>2283</v>
      </c>
      <c r="E1875" s="180">
        <v>3252.54</v>
      </c>
    </row>
    <row r="1876" spans="2:5">
      <c r="B1876" s="108" t="s">
        <v>504</v>
      </c>
      <c r="C1876" s="108" t="s">
        <v>522</v>
      </c>
      <c r="D1876" s="108" t="s">
        <v>1582</v>
      </c>
      <c r="E1876" s="180">
        <v>6124.18</v>
      </c>
    </row>
    <row r="1877" spans="2:5">
      <c r="B1877" s="108" t="s">
        <v>528</v>
      </c>
      <c r="C1877" s="108" t="s">
        <v>537</v>
      </c>
      <c r="D1877" s="108" t="s">
        <v>2284</v>
      </c>
      <c r="E1877" s="180">
        <v>9337.15</v>
      </c>
    </row>
    <row r="1878" spans="2:5">
      <c r="B1878" s="108" t="s">
        <v>497</v>
      </c>
      <c r="C1878" s="108" t="s">
        <v>562</v>
      </c>
      <c r="D1878" s="108" t="s">
        <v>2285</v>
      </c>
      <c r="E1878" s="180">
        <v>7825.39</v>
      </c>
    </row>
    <row r="1879" spans="2:5">
      <c r="B1879" s="108" t="s">
        <v>504</v>
      </c>
      <c r="C1879" s="108" t="s">
        <v>569</v>
      </c>
      <c r="D1879" s="108" t="s">
        <v>2286</v>
      </c>
      <c r="E1879" s="180">
        <v>3994.85</v>
      </c>
    </row>
    <row r="1880" spans="2:5">
      <c r="B1880" s="108" t="s">
        <v>504</v>
      </c>
      <c r="C1880" s="108" t="s">
        <v>522</v>
      </c>
      <c r="D1880" s="108" t="s">
        <v>2287</v>
      </c>
      <c r="E1880" s="180">
        <v>7884.24</v>
      </c>
    </row>
    <row r="1881" spans="2:5">
      <c r="B1881" s="108" t="s">
        <v>500</v>
      </c>
      <c r="C1881" s="108" t="s">
        <v>498</v>
      </c>
      <c r="D1881" s="108" t="s">
        <v>2288</v>
      </c>
      <c r="E1881" s="180">
        <v>1726.33</v>
      </c>
    </row>
    <row r="1882" spans="2:5">
      <c r="B1882" s="108" t="s">
        <v>504</v>
      </c>
      <c r="C1882" s="108" t="s">
        <v>535</v>
      </c>
      <c r="D1882" s="108" t="s">
        <v>2289</v>
      </c>
      <c r="E1882" s="180">
        <v>781.75</v>
      </c>
    </row>
    <row r="1883" spans="2:5">
      <c r="B1883" s="108" t="s">
        <v>497</v>
      </c>
      <c r="C1883" s="108" t="s">
        <v>530</v>
      </c>
      <c r="D1883" s="108" t="s">
        <v>2290</v>
      </c>
      <c r="E1883" s="180">
        <v>2469.21</v>
      </c>
    </row>
    <row r="1884" spans="2:5">
      <c r="B1884" s="108" t="s">
        <v>507</v>
      </c>
      <c r="C1884" s="108" t="s">
        <v>530</v>
      </c>
      <c r="D1884" s="108" t="s">
        <v>811</v>
      </c>
      <c r="E1884" s="180">
        <v>3636.4</v>
      </c>
    </row>
    <row r="1885" spans="2:5">
      <c r="B1885" s="108" t="s">
        <v>500</v>
      </c>
      <c r="C1885" s="108" t="s">
        <v>537</v>
      </c>
      <c r="D1885" s="108" t="s">
        <v>2291</v>
      </c>
      <c r="E1885" s="180">
        <v>7573.93</v>
      </c>
    </row>
    <row r="1886" spans="2:5">
      <c r="B1886" s="108" t="s">
        <v>510</v>
      </c>
      <c r="C1886" s="108" t="s">
        <v>501</v>
      </c>
      <c r="D1886" s="108" t="s">
        <v>2292</v>
      </c>
      <c r="E1886" s="180">
        <v>9604.89</v>
      </c>
    </row>
    <row r="1887" spans="2:5">
      <c r="B1887" s="108" t="s">
        <v>497</v>
      </c>
      <c r="C1887" s="108" t="s">
        <v>515</v>
      </c>
      <c r="D1887" s="108" t="s">
        <v>2293</v>
      </c>
      <c r="E1887" s="180">
        <v>1209.05</v>
      </c>
    </row>
    <row r="1888" spans="2:5">
      <c r="B1888" s="108" t="s">
        <v>404</v>
      </c>
      <c r="C1888" s="108" t="s">
        <v>524</v>
      </c>
      <c r="D1888" s="108" t="s">
        <v>2294</v>
      </c>
      <c r="E1888" s="180">
        <v>6476.72</v>
      </c>
    </row>
    <row r="1889" spans="2:5">
      <c r="B1889" s="108" t="s">
        <v>500</v>
      </c>
      <c r="C1889" s="108" t="s">
        <v>498</v>
      </c>
      <c r="D1889" s="108" t="s">
        <v>2295</v>
      </c>
      <c r="E1889" s="180">
        <v>5992.95</v>
      </c>
    </row>
    <row r="1890" spans="2:5">
      <c r="B1890" s="108" t="s">
        <v>497</v>
      </c>
      <c r="C1890" s="108" t="s">
        <v>569</v>
      </c>
      <c r="D1890" s="108" t="s">
        <v>2296</v>
      </c>
      <c r="E1890" s="180">
        <v>8721.11</v>
      </c>
    </row>
    <row r="1891" spans="2:5">
      <c r="B1891" s="108" t="s">
        <v>528</v>
      </c>
      <c r="C1891" s="108" t="s">
        <v>535</v>
      </c>
      <c r="D1891" s="108" t="s">
        <v>2297</v>
      </c>
      <c r="E1891" s="180">
        <v>1280.8900000000001</v>
      </c>
    </row>
    <row r="1892" spans="2:5">
      <c r="B1892" s="108" t="s">
        <v>526</v>
      </c>
      <c r="C1892" s="108" t="s">
        <v>535</v>
      </c>
      <c r="D1892" s="108" t="s">
        <v>2298</v>
      </c>
      <c r="E1892" s="180">
        <v>9539.2800000000007</v>
      </c>
    </row>
    <row r="1893" spans="2:5">
      <c r="B1893" s="108" t="s">
        <v>526</v>
      </c>
      <c r="C1893" s="108" t="s">
        <v>505</v>
      </c>
      <c r="D1893" s="108" t="s">
        <v>2299</v>
      </c>
      <c r="E1893" s="180">
        <v>322.07</v>
      </c>
    </row>
    <row r="1894" spans="2:5">
      <c r="B1894" s="108" t="s">
        <v>504</v>
      </c>
      <c r="C1894" s="108" t="s">
        <v>508</v>
      </c>
      <c r="D1894" s="108" t="s">
        <v>1769</v>
      </c>
      <c r="E1894" s="180">
        <v>5205.54</v>
      </c>
    </row>
    <row r="1895" spans="2:5">
      <c r="B1895" s="108" t="s">
        <v>404</v>
      </c>
      <c r="C1895" s="108" t="s">
        <v>537</v>
      </c>
      <c r="D1895" s="108" t="s">
        <v>2300</v>
      </c>
      <c r="E1895" s="180">
        <v>1130.6300000000001</v>
      </c>
    </row>
    <row r="1896" spans="2:5">
      <c r="B1896" s="108" t="s">
        <v>507</v>
      </c>
      <c r="C1896" s="108" t="s">
        <v>511</v>
      </c>
      <c r="D1896" s="108" t="s">
        <v>2301</v>
      </c>
      <c r="E1896" s="180">
        <v>7675.65</v>
      </c>
    </row>
    <row r="1897" spans="2:5">
      <c r="B1897" s="108" t="s">
        <v>526</v>
      </c>
      <c r="C1897" s="108" t="s">
        <v>511</v>
      </c>
      <c r="D1897" s="108" t="s">
        <v>2302</v>
      </c>
      <c r="E1897" s="180">
        <v>3130.12</v>
      </c>
    </row>
    <row r="1898" spans="2:5">
      <c r="B1898" s="108" t="s">
        <v>504</v>
      </c>
      <c r="C1898" s="108" t="s">
        <v>562</v>
      </c>
      <c r="D1898" s="108" t="s">
        <v>2303</v>
      </c>
      <c r="E1898" s="180">
        <v>7294.05</v>
      </c>
    </row>
    <row r="1899" spans="2:5">
      <c r="B1899" s="108" t="s">
        <v>510</v>
      </c>
      <c r="C1899" s="108" t="s">
        <v>501</v>
      </c>
      <c r="D1899" s="108" t="s">
        <v>2304</v>
      </c>
      <c r="E1899" s="180">
        <v>7260.66</v>
      </c>
    </row>
    <row r="1900" spans="2:5">
      <c r="B1900" s="108" t="s">
        <v>404</v>
      </c>
      <c r="C1900" s="108" t="s">
        <v>524</v>
      </c>
      <c r="D1900" s="108" t="s">
        <v>2305</v>
      </c>
      <c r="E1900" s="180">
        <v>3074.11</v>
      </c>
    </row>
    <row r="1901" spans="2:5">
      <c r="B1901" s="108" t="s">
        <v>526</v>
      </c>
      <c r="C1901" s="108" t="s">
        <v>524</v>
      </c>
      <c r="D1901" s="108" t="s">
        <v>2306</v>
      </c>
      <c r="E1901" s="180">
        <v>6838.84</v>
      </c>
    </row>
    <row r="1902" spans="2:5">
      <c r="B1902" s="108" t="s">
        <v>510</v>
      </c>
      <c r="C1902" s="108" t="s">
        <v>562</v>
      </c>
      <c r="D1902" s="108" t="s">
        <v>2307</v>
      </c>
      <c r="E1902" s="180">
        <v>1356.9</v>
      </c>
    </row>
    <row r="1903" spans="2:5">
      <c r="B1903" s="108" t="s">
        <v>500</v>
      </c>
      <c r="C1903" s="108" t="s">
        <v>524</v>
      </c>
      <c r="D1903" s="108" t="s">
        <v>2308</v>
      </c>
      <c r="E1903" s="180">
        <v>1719.62</v>
      </c>
    </row>
    <row r="1904" spans="2:5">
      <c r="B1904" s="108" t="s">
        <v>504</v>
      </c>
      <c r="C1904" s="108" t="s">
        <v>569</v>
      </c>
      <c r="D1904" s="108" t="s">
        <v>2309</v>
      </c>
      <c r="E1904" s="180">
        <v>8558.84</v>
      </c>
    </row>
    <row r="1905" spans="2:5">
      <c r="B1905" s="108" t="s">
        <v>497</v>
      </c>
      <c r="C1905" s="108" t="s">
        <v>501</v>
      </c>
      <c r="D1905" s="108" t="s">
        <v>2310</v>
      </c>
      <c r="E1905" s="180">
        <v>3177.18</v>
      </c>
    </row>
    <row r="1906" spans="2:5">
      <c r="B1906" s="108" t="s">
        <v>528</v>
      </c>
      <c r="C1906" s="108" t="s">
        <v>537</v>
      </c>
      <c r="D1906" s="108" t="s">
        <v>2311</v>
      </c>
      <c r="E1906" s="180">
        <v>6975.47</v>
      </c>
    </row>
    <row r="1907" spans="2:5">
      <c r="B1907" s="108" t="s">
        <v>526</v>
      </c>
      <c r="C1907" s="108" t="s">
        <v>524</v>
      </c>
      <c r="D1907" s="108" t="s">
        <v>2312</v>
      </c>
      <c r="E1907" s="180">
        <v>7034.66</v>
      </c>
    </row>
    <row r="1908" spans="2:5">
      <c r="B1908" s="108" t="s">
        <v>507</v>
      </c>
      <c r="C1908" s="108" t="s">
        <v>511</v>
      </c>
      <c r="D1908" s="108" t="s">
        <v>2313</v>
      </c>
      <c r="E1908" s="180">
        <v>2535.2600000000002</v>
      </c>
    </row>
    <row r="1909" spans="2:5">
      <c r="B1909" s="108" t="s">
        <v>497</v>
      </c>
      <c r="C1909" s="108" t="s">
        <v>501</v>
      </c>
      <c r="D1909" s="108" t="s">
        <v>2314</v>
      </c>
      <c r="E1909" s="180">
        <v>8408.41</v>
      </c>
    </row>
    <row r="1910" spans="2:5">
      <c r="B1910" s="108" t="s">
        <v>528</v>
      </c>
      <c r="C1910" s="108" t="s">
        <v>508</v>
      </c>
      <c r="D1910" s="108" t="s">
        <v>1439</v>
      </c>
      <c r="E1910" s="180">
        <v>584.38</v>
      </c>
    </row>
    <row r="1911" spans="2:5">
      <c r="B1911" s="108" t="s">
        <v>404</v>
      </c>
      <c r="C1911" s="108" t="s">
        <v>524</v>
      </c>
      <c r="D1911" s="108" t="s">
        <v>2315</v>
      </c>
      <c r="E1911" s="180">
        <v>5336.9</v>
      </c>
    </row>
    <row r="1912" spans="2:5">
      <c r="B1912" s="108" t="s">
        <v>507</v>
      </c>
      <c r="C1912" s="108" t="s">
        <v>562</v>
      </c>
      <c r="D1912" s="108" t="s">
        <v>2316</v>
      </c>
      <c r="E1912" s="180">
        <v>7681.86</v>
      </c>
    </row>
    <row r="1913" spans="2:5">
      <c r="B1913" s="108" t="s">
        <v>500</v>
      </c>
      <c r="C1913" s="108" t="s">
        <v>501</v>
      </c>
      <c r="D1913" s="108" t="s">
        <v>2317</v>
      </c>
      <c r="E1913" s="180">
        <v>7758.86</v>
      </c>
    </row>
    <row r="1914" spans="2:5">
      <c r="B1914" s="108" t="s">
        <v>507</v>
      </c>
      <c r="C1914" s="108" t="s">
        <v>520</v>
      </c>
      <c r="D1914" s="108" t="s">
        <v>2318</v>
      </c>
      <c r="E1914" s="180">
        <v>5059.71</v>
      </c>
    </row>
    <row r="1915" spans="2:5">
      <c r="B1915" s="108" t="s">
        <v>500</v>
      </c>
      <c r="C1915" s="108" t="s">
        <v>537</v>
      </c>
      <c r="D1915" s="108" t="s">
        <v>2319</v>
      </c>
      <c r="E1915" s="180">
        <v>4104.4399999999996</v>
      </c>
    </row>
    <row r="1916" spans="2:5">
      <c r="B1916" s="108" t="s">
        <v>497</v>
      </c>
      <c r="C1916" s="108" t="s">
        <v>511</v>
      </c>
      <c r="D1916" s="108" t="s">
        <v>2320</v>
      </c>
      <c r="E1916" s="180">
        <v>8573.14</v>
      </c>
    </row>
    <row r="1917" spans="2:5">
      <c r="B1917" s="108" t="s">
        <v>504</v>
      </c>
      <c r="C1917" s="108" t="s">
        <v>520</v>
      </c>
      <c r="D1917" s="108" t="s">
        <v>2321</v>
      </c>
      <c r="E1917" s="180">
        <v>3185.13</v>
      </c>
    </row>
    <row r="1918" spans="2:5">
      <c r="B1918" s="108" t="s">
        <v>500</v>
      </c>
      <c r="C1918" s="108" t="s">
        <v>498</v>
      </c>
      <c r="D1918" s="108" t="s">
        <v>868</v>
      </c>
      <c r="E1918" s="180">
        <v>6158.69</v>
      </c>
    </row>
    <row r="1919" spans="2:5">
      <c r="B1919" s="108" t="s">
        <v>497</v>
      </c>
      <c r="C1919" s="108" t="s">
        <v>562</v>
      </c>
      <c r="D1919" s="108" t="s">
        <v>2322</v>
      </c>
      <c r="E1919" s="180">
        <v>6467.74</v>
      </c>
    </row>
    <row r="1920" spans="2:5">
      <c r="B1920" s="108" t="s">
        <v>507</v>
      </c>
      <c r="C1920" s="108" t="s">
        <v>524</v>
      </c>
      <c r="D1920" s="108" t="s">
        <v>2323</v>
      </c>
      <c r="E1920" s="180">
        <v>1310.86</v>
      </c>
    </row>
    <row r="1921" spans="2:5">
      <c r="B1921" s="108" t="s">
        <v>504</v>
      </c>
      <c r="C1921" s="108" t="s">
        <v>505</v>
      </c>
      <c r="D1921" s="108" t="s">
        <v>2324</v>
      </c>
      <c r="E1921" s="180">
        <v>5789.67</v>
      </c>
    </row>
    <row r="1922" spans="2:5">
      <c r="B1922" s="108" t="s">
        <v>526</v>
      </c>
      <c r="C1922" s="108" t="s">
        <v>515</v>
      </c>
      <c r="D1922" s="108" t="s">
        <v>2325</v>
      </c>
      <c r="E1922" s="180">
        <v>8966.11</v>
      </c>
    </row>
    <row r="1923" spans="2:5">
      <c r="B1923" s="108" t="s">
        <v>528</v>
      </c>
      <c r="C1923" s="108" t="s">
        <v>508</v>
      </c>
      <c r="D1923" s="108" t="s">
        <v>2326</v>
      </c>
      <c r="E1923" s="180">
        <v>5694.65</v>
      </c>
    </row>
    <row r="1924" spans="2:5">
      <c r="B1924" s="108" t="s">
        <v>404</v>
      </c>
      <c r="C1924" s="108" t="s">
        <v>522</v>
      </c>
      <c r="D1924" s="108" t="s">
        <v>2327</v>
      </c>
      <c r="E1924" s="180">
        <v>6173.63</v>
      </c>
    </row>
    <row r="1925" spans="2:5">
      <c r="B1925" s="108" t="s">
        <v>497</v>
      </c>
      <c r="C1925" s="108" t="s">
        <v>505</v>
      </c>
      <c r="D1925" s="108" t="s">
        <v>2328</v>
      </c>
      <c r="E1925" s="180">
        <v>8722.58</v>
      </c>
    </row>
    <row r="1926" spans="2:5">
      <c r="B1926" s="108" t="s">
        <v>504</v>
      </c>
      <c r="C1926" s="108" t="s">
        <v>508</v>
      </c>
      <c r="D1926" s="108" t="s">
        <v>2329</v>
      </c>
      <c r="E1926" s="180">
        <v>3853.86</v>
      </c>
    </row>
    <row r="1927" spans="2:5">
      <c r="B1927" s="108" t="s">
        <v>404</v>
      </c>
      <c r="C1927" s="108" t="s">
        <v>501</v>
      </c>
      <c r="D1927" s="108" t="s">
        <v>2330</v>
      </c>
      <c r="E1927" s="180">
        <v>9205.25</v>
      </c>
    </row>
    <row r="1928" spans="2:5">
      <c r="B1928" s="108" t="s">
        <v>497</v>
      </c>
      <c r="C1928" s="108" t="s">
        <v>520</v>
      </c>
      <c r="D1928" s="108" t="s">
        <v>2331</v>
      </c>
      <c r="E1928" s="180">
        <v>7343.57</v>
      </c>
    </row>
    <row r="1929" spans="2:5">
      <c r="B1929" s="108" t="s">
        <v>504</v>
      </c>
      <c r="C1929" s="108" t="s">
        <v>522</v>
      </c>
      <c r="D1929" s="108" t="s">
        <v>2332</v>
      </c>
      <c r="E1929" s="180">
        <v>9754.86</v>
      </c>
    </row>
    <row r="1930" spans="2:5">
      <c r="B1930" s="108" t="s">
        <v>500</v>
      </c>
      <c r="C1930" s="108" t="s">
        <v>515</v>
      </c>
      <c r="D1930" s="108" t="s">
        <v>2333</v>
      </c>
      <c r="E1930" s="180">
        <v>3181.07</v>
      </c>
    </row>
    <row r="1931" spans="2:5">
      <c r="B1931" s="108" t="s">
        <v>526</v>
      </c>
      <c r="C1931" s="108" t="s">
        <v>498</v>
      </c>
      <c r="D1931" s="108" t="s">
        <v>2334</v>
      </c>
      <c r="E1931" s="180">
        <v>609.20000000000005</v>
      </c>
    </row>
    <row r="1932" spans="2:5">
      <c r="B1932" s="108" t="s">
        <v>497</v>
      </c>
      <c r="C1932" s="108" t="s">
        <v>508</v>
      </c>
      <c r="D1932" s="108" t="s">
        <v>2335</v>
      </c>
      <c r="E1932" s="180">
        <v>8217.2199999999993</v>
      </c>
    </row>
    <row r="1933" spans="2:5">
      <c r="B1933" s="108" t="s">
        <v>510</v>
      </c>
      <c r="C1933" s="108" t="s">
        <v>515</v>
      </c>
      <c r="D1933" s="108" t="s">
        <v>2336</v>
      </c>
      <c r="E1933" s="180">
        <v>673.5</v>
      </c>
    </row>
    <row r="1934" spans="2:5">
      <c r="B1934" s="108" t="s">
        <v>510</v>
      </c>
      <c r="C1934" s="108" t="s">
        <v>522</v>
      </c>
      <c r="D1934" s="108" t="s">
        <v>2337</v>
      </c>
      <c r="E1934" s="180">
        <v>2867.75</v>
      </c>
    </row>
    <row r="1935" spans="2:5">
      <c r="B1935" s="108" t="s">
        <v>500</v>
      </c>
      <c r="C1935" s="108" t="s">
        <v>562</v>
      </c>
      <c r="D1935" s="108" t="s">
        <v>2338</v>
      </c>
      <c r="E1935" s="180">
        <v>3148.3</v>
      </c>
    </row>
    <row r="1936" spans="2:5">
      <c r="B1936" s="108" t="s">
        <v>526</v>
      </c>
      <c r="C1936" s="108" t="s">
        <v>535</v>
      </c>
      <c r="D1936" s="108" t="s">
        <v>2339</v>
      </c>
      <c r="E1936" s="180">
        <v>1088.69</v>
      </c>
    </row>
    <row r="1937" spans="2:5">
      <c r="B1937" s="108" t="s">
        <v>504</v>
      </c>
      <c r="C1937" s="108" t="s">
        <v>508</v>
      </c>
      <c r="D1937" s="108" t="s">
        <v>2340</v>
      </c>
      <c r="E1937" s="180">
        <v>5203.3599999999997</v>
      </c>
    </row>
    <row r="1938" spans="2:5">
      <c r="B1938" s="108" t="s">
        <v>504</v>
      </c>
      <c r="C1938" s="108" t="s">
        <v>522</v>
      </c>
      <c r="D1938" s="108" t="s">
        <v>2341</v>
      </c>
      <c r="E1938" s="180">
        <v>2648.62</v>
      </c>
    </row>
    <row r="1939" spans="2:5">
      <c r="B1939" s="108" t="s">
        <v>504</v>
      </c>
      <c r="C1939" s="108" t="s">
        <v>524</v>
      </c>
      <c r="D1939" s="108" t="s">
        <v>2342</v>
      </c>
      <c r="E1939" s="180">
        <v>6638.73</v>
      </c>
    </row>
    <row r="1940" spans="2:5">
      <c r="B1940" s="108" t="s">
        <v>510</v>
      </c>
      <c r="C1940" s="108" t="s">
        <v>537</v>
      </c>
      <c r="D1940" s="108" t="s">
        <v>2343</v>
      </c>
      <c r="E1940" s="180">
        <v>1569.45</v>
      </c>
    </row>
    <row r="1941" spans="2:5">
      <c r="B1941" s="108" t="s">
        <v>500</v>
      </c>
      <c r="C1941" s="108" t="s">
        <v>535</v>
      </c>
      <c r="D1941" s="108" t="s">
        <v>2344</v>
      </c>
      <c r="E1941" s="180">
        <v>7981.68</v>
      </c>
    </row>
    <row r="1942" spans="2:5">
      <c r="B1942" s="108" t="s">
        <v>507</v>
      </c>
      <c r="C1942" s="108" t="s">
        <v>569</v>
      </c>
      <c r="D1942" s="108" t="s">
        <v>2345</v>
      </c>
      <c r="E1942" s="180">
        <v>3577.68</v>
      </c>
    </row>
    <row r="1943" spans="2:5">
      <c r="B1943" s="108" t="s">
        <v>528</v>
      </c>
      <c r="C1943" s="108" t="s">
        <v>508</v>
      </c>
      <c r="D1943" s="108" t="s">
        <v>2346</v>
      </c>
      <c r="E1943" s="180">
        <v>7345.26</v>
      </c>
    </row>
    <row r="1944" spans="2:5">
      <c r="B1944" s="108" t="s">
        <v>497</v>
      </c>
      <c r="C1944" s="108" t="s">
        <v>505</v>
      </c>
      <c r="D1944" s="108" t="s">
        <v>2347</v>
      </c>
      <c r="E1944" s="180">
        <v>9556.9</v>
      </c>
    </row>
    <row r="1945" spans="2:5">
      <c r="B1945" s="108" t="s">
        <v>500</v>
      </c>
      <c r="C1945" s="108" t="s">
        <v>537</v>
      </c>
      <c r="D1945" s="108" t="s">
        <v>2348</v>
      </c>
      <c r="E1945" s="180">
        <v>4757.04</v>
      </c>
    </row>
    <row r="1946" spans="2:5">
      <c r="B1946" s="108" t="s">
        <v>510</v>
      </c>
      <c r="C1946" s="108" t="s">
        <v>498</v>
      </c>
      <c r="D1946" s="108" t="s">
        <v>2349</v>
      </c>
      <c r="E1946" s="180">
        <v>7984.28</v>
      </c>
    </row>
    <row r="1947" spans="2:5">
      <c r="B1947" s="108" t="s">
        <v>497</v>
      </c>
      <c r="C1947" s="108" t="s">
        <v>569</v>
      </c>
      <c r="D1947" s="108" t="s">
        <v>2350</v>
      </c>
      <c r="E1947" s="180">
        <v>1393.67</v>
      </c>
    </row>
    <row r="1948" spans="2:5">
      <c r="B1948" s="108" t="s">
        <v>500</v>
      </c>
      <c r="C1948" s="108" t="s">
        <v>508</v>
      </c>
      <c r="D1948" s="108" t="s">
        <v>2351</v>
      </c>
      <c r="E1948" s="180">
        <v>6862.93</v>
      </c>
    </row>
    <row r="1949" spans="2:5">
      <c r="B1949" s="108" t="s">
        <v>497</v>
      </c>
      <c r="C1949" s="108" t="s">
        <v>569</v>
      </c>
      <c r="D1949" s="108" t="s">
        <v>2352</v>
      </c>
      <c r="E1949" s="180">
        <v>762.71</v>
      </c>
    </row>
    <row r="1950" spans="2:5">
      <c r="B1950" s="108" t="s">
        <v>500</v>
      </c>
      <c r="C1950" s="108" t="s">
        <v>562</v>
      </c>
      <c r="D1950" s="108" t="s">
        <v>2353</v>
      </c>
      <c r="E1950" s="180">
        <v>3195.61</v>
      </c>
    </row>
    <row r="1951" spans="2:5">
      <c r="B1951" s="108" t="s">
        <v>504</v>
      </c>
      <c r="C1951" s="108" t="s">
        <v>511</v>
      </c>
      <c r="D1951" s="108" t="s">
        <v>2354</v>
      </c>
      <c r="E1951" s="180">
        <v>336.12</v>
      </c>
    </row>
    <row r="1952" spans="2:5">
      <c r="B1952" s="108" t="s">
        <v>500</v>
      </c>
      <c r="C1952" s="108" t="s">
        <v>530</v>
      </c>
      <c r="D1952" s="108" t="s">
        <v>2355</v>
      </c>
      <c r="E1952" s="180">
        <v>7278.27</v>
      </c>
    </row>
    <row r="1953" spans="2:5">
      <c r="B1953" s="108" t="s">
        <v>526</v>
      </c>
      <c r="C1953" s="108" t="s">
        <v>562</v>
      </c>
      <c r="D1953" s="108" t="s">
        <v>1848</v>
      </c>
      <c r="E1953" s="180">
        <v>3239.79</v>
      </c>
    </row>
    <row r="1954" spans="2:5">
      <c r="B1954" s="108" t="s">
        <v>404</v>
      </c>
      <c r="C1954" s="108" t="s">
        <v>535</v>
      </c>
      <c r="D1954" s="108" t="s">
        <v>2356</v>
      </c>
      <c r="E1954" s="180">
        <v>3286.56</v>
      </c>
    </row>
    <row r="1955" spans="2:5">
      <c r="B1955" s="108" t="s">
        <v>404</v>
      </c>
      <c r="C1955" s="108" t="s">
        <v>515</v>
      </c>
      <c r="D1955" s="108" t="s">
        <v>2357</v>
      </c>
      <c r="E1955" s="180">
        <v>7688.14</v>
      </c>
    </row>
    <row r="1956" spans="2:5">
      <c r="B1956" s="108" t="s">
        <v>500</v>
      </c>
      <c r="C1956" s="108" t="s">
        <v>501</v>
      </c>
      <c r="D1956" s="108" t="s">
        <v>2358</v>
      </c>
      <c r="E1956" s="180">
        <v>479.11</v>
      </c>
    </row>
    <row r="1957" spans="2:5">
      <c r="B1957" s="108" t="s">
        <v>500</v>
      </c>
      <c r="C1957" s="108" t="s">
        <v>501</v>
      </c>
      <c r="D1957" s="108" t="s">
        <v>2359</v>
      </c>
      <c r="E1957" s="180">
        <v>1826.57</v>
      </c>
    </row>
    <row r="1958" spans="2:5">
      <c r="B1958" s="108" t="s">
        <v>526</v>
      </c>
      <c r="C1958" s="108" t="s">
        <v>508</v>
      </c>
      <c r="D1958" s="108" t="s">
        <v>2360</v>
      </c>
      <c r="E1958" s="180">
        <v>9193.84</v>
      </c>
    </row>
    <row r="1959" spans="2:5">
      <c r="B1959" s="108" t="s">
        <v>526</v>
      </c>
      <c r="C1959" s="108" t="s">
        <v>535</v>
      </c>
      <c r="D1959" s="108" t="s">
        <v>2361</v>
      </c>
      <c r="E1959" s="180">
        <v>9343.18</v>
      </c>
    </row>
    <row r="1960" spans="2:5">
      <c r="B1960" s="108" t="s">
        <v>507</v>
      </c>
      <c r="C1960" s="108" t="s">
        <v>508</v>
      </c>
      <c r="D1960" s="108" t="s">
        <v>2362</v>
      </c>
      <c r="E1960" s="180">
        <v>5183.18</v>
      </c>
    </row>
    <row r="1961" spans="2:5">
      <c r="B1961" s="108" t="s">
        <v>504</v>
      </c>
      <c r="C1961" s="108" t="s">
        <v>498</v>
      </c>
      <c r="D1961" s="108" t="s">
        <v>2363</v>
      </c>
      <c r="E1961" s="180">
        <v>3989.49</v>
      </c>
    </row>
    <row r="1962" spans="2:5">
      <c r="B1962" s="108" t="s">
        <v>404</v>
      </c>
      <c r="C1962" s="108" t="s">
        <v>508</v>
      </c>
      <c r="D1962" s="108" t="s">
        <v>2364</v>
      </c>
      <c r="E1962" s="180">
        <v>4774.25</v>
      </c>
    </row>
    <row r="1963" spans="2:5">
      <c r="B1963" s="108" t="s">
        <v>526</v>
      </c>
      <c r="C1963" s="108" t="s">
        <v>530</v>
      </c>
      <c r="D1963" s="108" t="s">
        <v>2365</v>
      </c>
      <c r="E1963" s="180">
        <v>5505.1</v>
      </c>
    </row>
    <row r="1964" spans="2:5">
      <c r="B1964" s="108" t="s">
        <v>510</v>
      </c>
      <c r="C1964" s="108" t="s">
        <v>508</v>
      </c>
      <c r="D1964" s="108" t="s">
        <v>2366</v>
      </c>
      <c r="E1964" s="180">
        <v>881.01</v>
      </c>
    </row>
    <row r="1965" spans="2:5">
      <c r="B1965" s="108" t="s">
        <v>497</v>
      </c>
      <c r="C1965" s="108" t="s">
        <v>511</v>
      </c>
      <c r="D1965" s="108" t="s">
        <v>2367</v>
      </c>
      <c r="E1965" s="180">
        <v>6982.69</v>
      </c>
    </row>
    <row r="1966" spans="2:5">
      <c r="B1966" s="108" t="s">
        <v>507</v>
      </c>
      <c r="C1966" s="108" t="s">
        <v>498</v>
      </c>
      <c r="D1966" s="108" t="s">
        <v>2368</v>
      </c>
      <c r="E1966" s="180">
        <v>7886.83</v>
      </c>
    </row>
    <row r="1967" spans="2:5">
      <c r="B1967" s="108" t="s">
        <v>504</v>
      </c>
      <c r="C1967" s="108" t="s">
        <v>569</v>
      </c>
      <c r="D1967" s="108" t="s">
        <v>2369</v>
      </c>
      <c r="E1967" s="180">
        <v>3580.31</v>
      </c>
    </row>
    <row r="1968" spans="2:5">
      <c r="B1968" s="108" t="s">
        <v>507</v>
      </c>
      <c r="C1968" s="108" t="s">
        <v>537</v>
      </c>
      <c r="D1968" s="108" t="s">
        <v>2370</v>
      </c>
      <c r="E1968" s="180">
        <v>5953.8</v>
      </c>
    </row>
    <row r="1969" spans="2:5">
      <c r="B1969" s="108" t="s">
        <v>504</v>
      </c>
      <c r="C1969" s="108" t="s">
        <v>569</v>
      </c>
      <c r="D1969" s="108" t="s">
        <v>2371</v>
      </c>
      <c r="E1969" s="180">
        <v>307.55</v>
      </c>
    </row>
    <row r="1970" spans="2:5">
      <c r="B1970" s="108" t="s">
        <v>500</v>
      </c>
      <c r="C1970" s="108" t="s">
        <v>498</v>
      </c>
      <c r="D1970" s="108" t="s">
        <v>2372</v>
      </c>
      <c r="E1970" s="180">
        <v>8527.57</v>
      </c>
    </row>
    <row r="1971" spans="2:5">
      <c r="B1971" s="108" t="s">
        <v>497</v>
      </c>
      <c r="C1971" s="108" t="s">
        <v>520</v>
      </c>
      <c r="D1971" s="108" t="s">
        <v>2373</v>
      </c>
      <c r="E1971" s="180">
        <v>4293.88</v>
      </c>
    </row>
    <row r="1972" spans="2:5">
      <c r="B1972" s="108" t="s">
        <v>507</v>
      </c>
      <c r="C1972" s="108" t="s">
        <v>498</v>
      </c>
      <c r="D1972" s="108" t="s">
        <v>2374</v>
      </c>
      <c r="E1972" s="180">
        <v>8027</v>
      </c>
    </row>
    <row r="1973" spans="2:5">
      <c r="B1973" s="108" t="s">
        <v>497</v>
      </c>
      <c r="C1973" s="108" t="s">
        <v>520</v>
      </c>
      <c r="D1973" s="108" t="s">
        <v>2375</v>
      </c>
      <c r="E1973" s="180">
        <v>9078.5300000000007</v>
      </c>
    </row>
    <row r="1974" spans="2:5">
      <c r="B1974" s="108" t="s">
        <v>528</v>
      </c>
      <c r="C1974" s="108" t="s">
        <v>511</v>
      </c>
      <c r="D1974" s="108" t="s">
        <v>2376</v>
      </c>
      <c r="E1974" s="180">
        <v>9860.69</v>
      </c>
    </row>
    <row r="1975" spans="2:5">
      <c r="B1975" s="108" t="s">
        <v>500</v>
      </c>
      <c r="C1975" s="108" t="s">
        <v>522</v>
      </c>
      <c r="D1975" s="108" t="s">
        <v>1843</v>
      </c>
      <c r="E1975" s="180">
        <v>7230.22</v>
      </c>
    </row>
    <row r="1976" spans="2:5">
      <c r="B1976" s="108" t="s">
        <v>528</v>
      </c>
      <c r="C1976" s="108" t="s">
        <v>530</v>
      </c>
      <c r="D1976" s="108" t="s">
        <v>2377</v>
      </c>
      <c r="E1976" s="180">
        <v>8542.09</v>
      </c>
    </row>
    <row r="1977" spans="2:5">
      <c r="B1977" s="108" t="s">
        <v>526</v>
      </c>
      <c r="C1977" s="108" t="s">
        <v>508</v>
      </c>
      <c r="D1977" s="108" t="s">
        <v>2378</v>
      </c>
      <c r="E1977" s="180">
        <v>5308.21</v>
      </c>
    </row>
    <row r="1978" spans="2:5">
      <c r="B1978" s="108" t="s">
        <v>497</v>
      </c>
      <c r="C1978" s="108" t="s">
        <v>562</v>
      </c>
      <c r="D1978" s="108" t="s">
        <v>2076</v>
      </c>
      <c r="E1978" s="180">
        <v>7089.82</v>
      </c>
    </row>
    <row r="1979" spans="2:5">
      <c r="B1979" s="108" t="s">
        <v>404</v>
      </c>
      <c r="C1979" s="108" t="s">
        <v>537</v>
      </c>
      <c r="D1979" s="108" t="s">
        <v>1232</v>
      </c>
      <c r="E1979" s="180">
        <v>6974.83</v>
      </c>
    </row>
    <row r="1980" spans="2:5">
      <c r="B1980" s="108" t="s">
        <v>497</v>
      </c>
      <c r="C1980" s="108" t="s">
        <v>511</v>
      </c>
      <c r="D1980" s="108" t="s">
        <v>2379</v>
      </c>
      <c r="E1980" s="180">
        <v>8215.7000000000007</v>
      </c>
    </row>
    <row r="1981" spans="2:5">
      <c r="B1981" s="108" t="s">
        <v>507</v>
      </c>
      <c r="C1981" s="108" t="s">
        <v>524</v>
      </c>
      <c r="D1981" s="108" t="s">
        <v>2380</v>
      </c>
      <c r="E1981" s="180">
        <v>5055.33</v>
      </c>
    </row>
    <row r="1982" spans="2:5">
      <c r="B1982" s="108" t="s">
        <v>404</v>
      </c>
      <c r="C1982" s="108" t="s">
        <v>562</v>
      </c>
      <c r="D1982" s="108" t="s">
        <v>2381</v>
      </c>
      <c r="E1982" s="180">
        <v>9782.8799999999992</v>
      </c>
    </row>
    <row r="1983" spans="2:5">
      <c r="B1983" s="108" t="s">
        <v>526</v>
      </c>
      <c r="C1983" s="108" t="s">
        <v>530</v>
      </c>
      <c r="D1983" s="108" t="s">
        <v>2382</v>
      </c>
      <c r="E1983" s="180">
        <v>8283.99</v>
      </c>
    </row>
    <row r="1984" spans="2:5">
      <c r="B1984" s="108" t="s">
        <v>510</v>
      </c>
      <c r="C1984" s="108" t="s">
        <v>498</v>
      </c>
      <c r="D1984" s="108" t="s">
        <v>2383</v>
      </c>
      <c r="E1984" s="180">
        <v>2888.1</v>
      </c>
    </row>
    <row r="1985" spans="2:5">
      <c r="B1985" s="108" t="s">
        <v>500</v>
      </c>
      <c r="C1985" s="108" t="s">
        <v>569</v>
      </c>
      <c r="D1985" s="108" t="s">
        <v>2384</v>
      </c>
      <c r="E1985" s="180">
        <v>8770.34</v>
      </c>
    </row>
    <row r="1986" spans="2:5">
      <c r="B1986" s="108" t="s">
        <v>497</v>
      </c>
      <c r="C1986" s="108" t="s">
        <v>524</v>
      </c>
      <c r="D1986" s="108" t="s">
        <v>2385</v>
      </c>
      <c r="E1986" s="180">
        <v>9260.81</v>
      </c>
    </row>
    <row r="1987" spans="2:5">
      <c r="B1987" s="108" t="s">
        <v>526</v>
      </c>
      <c r="C1987" s="108" t="s">
        <v>524</v>
      </c>
      <c r="D1987" s="108" t="s">
        <v>1110</v>
      </c>
      <c r="E1987" s="180">
        <v>4120.76</v>
      </c>
    </row>
    <row r="1988" spans="2:5">
      <c r="B1988" s="108" t="s">
        <v>404</v>
      </c>
      <c r="C1988" s="108" t="s">
        <v>562</v>
      </c>
      <c r="D1988" s="108" t="s">
        <v>2386</v>
      </c>
      <c r="E1988" s="180">
        <v>9611.2800000000007</v>
      </c>
    </row>
    <row r="1989" spans="2:5">
      <c r="B1989" s="108" t="s">
        <v>528</v>
      </c>
      <c r="C1989" s="108" t="s">
        <v>505</v>
      </c>
      <c r="D1989" s="108" t="s">
        <v>2387</v>
      </c>
      <c r="E1989" s="180">
        <v>3119.48</v>
      </c>
    </row>
    <row r="1990" spans="2:5">
      <c r="B1990" s="108" t="s">
        <v>504</v>
      </c>
      <c r="C1990" s="108" t="s">
        <v>537</v>
      </c>
      <c r="D1990" s="108" t="s">
        <v>2388</v>
      </c>
      <c r="E1990" s="180">
        <v>4813.41</v>
      </c>
    </row>
    <row r="1991" spans="2:5">
      <c r="B1991" s="108" t="s">
        <v>404</v>
      </c>
      <c r="C1991" s="108" t="s">
        <v>569</v>
      </c>
      <c r="D1991" s="108" t="s">
        <v>2389</v>
      </c>
      <c r="E1991" s="180">
        <v>9556.48</v>
      </c>
    </row>
    <row r="1992" spans="2:5">
      <c r="B1992" s="108" t="s">
        <v>504</v>
      </c>
      <c r="C1992" s="108" t="s">
        <v>505</v>
      </c>
      <c r="D1992" s="108" t="s">
        <v>2390</v>
      </c>
      <c r="E1992" s="180">
        <v>306.69</v>
      </c>
    </row>
    <row r="1993" spans="2:5">
      <c r="B1993" s="108" t="s">
        <v>404</v>
      </c>
      <c r="C1993" s="108" t="s">
        <v>505</v>
      </c>
      <c r="D1993" s="108" t="s">
        <v>2391</v>
      </c>
      <c r="E1993" s="180">
        <v>7700.97</v>
      </c>
    </row>
    <row r="1994" spans="2:5">
      <c r="B1994" s="108" t="s">
        <v>404</v>
      </c>
      <c r="C1994" s="108" t="s">
        <v>520</v>
      </c>
      <c r="D1994" s="108" t="s">
        <v>2392</v>
      </c>
      <c r="E1994" s="180">
        <v>1787.81</v>
      </c>
    </row>
    <row r="1995" spans="2:5">
      <c r="B1995" s="108" t="s">
        <v>510</v>
      </c>
      <c r="C1995" s="108" t="s">
        <v>522</v>
      </c>
      <c r="D1995" s="108" t="s">
        <v>2393</v>
      </c>
      <c r="E1995" s="180">
        <v>681.27</v>
      </c>
    </row>
    <row r="1996" spans="2:5">
      <c r="B1996" s="108" t="s">
        <v>497</v>
      </c>
      <c r="C1996" s="108" t="s">
        <v>498</v>
      </c>
      <c r="D1996" s="108" t="s">
        <v>2394</v>
      </c>
      <c r="E1996" s="180">
        <v>739.47</v>
      </c>
    </row>
    <row r="1997" spans="2:5">
      <c r="B1997" s="108" t="s">
        <v>528</v>
      </c>
      <c r="C1997" s="108" t="s">
        <v>530</v>
      </c>
      <c r="D1997" s="108" t="s">
        <v>2395</v>
      </c>
      <c r="E1997" s="180">
        <v>6000.4</v>
      </c>
    </row>
    <row r="1998" spans="2:5">
      <c r="B1998" s="108" t="s">
        <v>500</v>
      </c>
      <c r="C1998" s="108" t="s">
        <v>498</v>
      </c>
      <c r="D1998" s="108" t="s">
        <v>2396</v>
      </c>
      <c r="E1998" s="180">
        <v>2516.7199999999998</v>
      </c>
    </row>
    <row r="1999" spans="2:5">
      <c r="B1999" s="108" t="s">
        <v>504</v>
      </c>
      <c r="C1999" s="108" t="s">
        <v>522</v>
      </c>
      <c r="D1999" s="108" t="s">
        <v>2397</v>
      </c>
      <c r="E1999" s="180">
        <v>9664.5499999999993</v>
      </c>
    </row>
    <row r="2000" spans="2:5">
      <c r="B2000" s="108" t="s">
        <v>504</v>
      </c>
      <c r="C2000" s="108" t="s">
        <v>501</v>
      </c>
      <c r="D2000" s="108" t="s">
        <v>2195</v>
      </c>
      <c r="E2000" s="180">
        <v>4392.1400000000003</v>
      </c>
    </row>
    <row r="2001" spans="2:5">
      <c r="B2001" s="108" t="s">
        <v>497</v>
      </c>
      <c r="C2001" s="108" t="s">
        <v>537</v>
      </c>
      <c r="D2001" s="108" t="s">
        <v>2398</v>
      </c>
      <c r="E2001" s="180">
        <v>8860.1200000000008</v>
      </c>
    </row>
    <row r="2002" spans="2:5">
      <c r="B2002" s="108" t="s">
        <v>528</v>
      </c>
      <c r="C2002" s="108" t="s">
        <v>515</v>
      </c>
      <c r="D2002" s="108" t="s">
        <v>2113</v>
      </c>
      <c r="E2002" s="180">
        <v>2719.53</v>
      </c>
    </row>
    <row r="2003" spans="2:5">
      <c r="B2003" s="108" t="s">
        <v>404</v>
      </c>
      <c r="C2003" s="108" t="s">
        <v>511</v>
      </c>
      <c r="D2003" s="108" t="s">
        <v>2399</v>
      </c>
      <c r="E2003" s="180">
        <v>4152.7700000000004</v>
      </c>
    </row>
    <row r="2004" spans="2:5">
      <c r="B2004" s="108" t="s">
        <v>528</v>
      </c>
      <c r="C2004" s="108" t="s">
        <v>511</v>
      </c>
      <c r="D2004" s="108" t="s">
        <v>2400</v>
      </c>
      <c r="E2004" s="180">
        <v>1249.47</v>
      </c>
    </row>
    <row r="2005" spans="2:5">
      <c r="B2005" s="108" t="s">
        <v>404</v>
      </c>
      <c r="C2005" s="108" t="s">
        <v>530</v>
      </c>
      <c r="D2005" s="108" t="s">
        <v>2401</v>
      </c>
      <c r="E2005" s="180">
        <v>1012.56</v>
      </c>
    </row>
  </sheetData>
  <pageMargins left="0.7" right="0.7" top="0.75" bottom="0.75" header="0.3" footer="0.3"/>
  <pageSetup orientation="portrait"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B9B6C-AB3A-4E4C-98EE-274C887E9DE7}">
  <sheetPr>
    <tabColor rgb="FF0000FF"/>
  </sheetPr>
  <dimension ref="A1:Q17"/>
  <sheetViews>
    <sheetView zoomScale="205" zoomScaleNormal="205" workbookViewId="0"/>
  </sheetViews>
  <sheetFormatPr defaultColWidth="9.140625" defaultRowHeight="15"/>
  <cols>
    <col min="1" max="1" width="1.42578125" style="57" customWidth="1"/>
    <col min="2" max="2" width="5.7109375" style="57" bestFit="1" customWidth="1"/>
    <col min="3" max="3" width="15.140625" style="57" customWidth="1"/>
    <col min="4" max="9" width="6.7109375" style="57" customWidth="1"/>
    <col min="10" max="11" width="9.140625" style="57"/>
    <col min="12" max="12" width="10.42578125" style="57" customWidth="1"/>
    <col min="13" max="16384" width="9.140625" style="57"/>
  </cols>
  <sheetData>
    <row r="1" spans="1:17" ht="5.25" customHeight="1"/>
    <row r="2" spans="1:17">
      <c r="A2" s="38"/>
      <c r="B2" s="57" t="s">
        <v>420</v>
      </c>
      <c r="C2" t="s">
        <v>2499</v>
      </c>
      <c r="D2"/>
      <c r="E2"/>
      <c r="F2"/>
      <c r="G2"/>
      <c r="H2"/>
      <c r="I2"/>
      <c r="J2"/>
      <c r="K2"/>
      <c r="L2"/>
      <c r="M2"/>
      <c r="N2"/>
      <c r="O2"/>
      <c r="P2"/>
      <c r="Q2"/>
    </row>
    <row r="3" spans="1:17">
      <c r="C3" s="184" t="s">
        <v>2500</v>
      </c>
    </row>
    <row r="4" spans="1:17">
      <c r="B4" s="38" t="s">
        <v>2483</v>
      </c>
      <c r="C4" s="105" t="s">
        <v>2501</v>
      </c>
    </row>
    <row r="6" spans="1:17">
      <c r="C6" s="1" t="s">
        <v>101</v>
      </c>
      <c r="D6" s="1" t="s">
        <v>2408</v>
      </c>
      <c r="E6" s="1" t="s">
        <v>2409</v>
      </c>
      <c r="F6" s="1" t="s">
        <v>2410</v>
      </c>
      <c r="G6" s="1" t="s">
        <v>2411</v>
      </c>
      <c r="H6" s="1" t="s">
        <v>2412</v>
      </c>
      <c r="I6" s="1" t="s">
        <v>2413</v>
      </c>
      <c r="J6" s="1" t="s">
        <v>2485</v>
      </c>
    </row>
    <row r="7" spans="1:17">
      <c r="C7" s="3" t="s">
        <v>2486</v>
      </c>
      <c r="D7" s="196">
        <v>696</v>
      </c>
      <c r="E7" s="196">
        <v>420</v>
      </c>
      <c r="F7" s="196">
        <v>722</v>
      </c>
      <c r="G7" s="196">
        <v>428</v>
      </c>
      <c r="H7" s="196">
        <v>279</v>
      </c>
      <c r="I7" s="196">
        <v>349</v>
      </c>
      <c r="J7" s="197">
        <f t="shared" ref="J7:J17" si="0">SUM(D7:I7)</f>
        <v>2894</v>
      </c>
    </row>
    <row r="8" spans="1:17">
      <c r="C8" s="3" t="s">
        <v>2487</v>
      </c>
      <c r="D8" s="196">
        <v>429</v>
      </c>
      <c r="E8" s="196">
        <v>419</v>
      </c>
      <c r="F8" s="196">
        <v>146</v>
      </c>
      <c r="G8" s="196">
        <v>253</v>
      </c>
      <c r="H8" s="196">
        <v>730</v>
      </c>
      <c r="I8" s="196">
        <v>473</v>
      </c>
      <c r="J8" s="197">
        <f t="shared" si="0"/>
        <v>2450</v>
      </c>
    </row>
    <row r="9" spans="1:17">
      <c r="C9" s="3" t="s">
        <v>2488</v>
      </c>
      <c r="D9" s="196">
        <v>563</v>
      </c>
      <c r="E9" s="196">
        <v>325</v>
      </c>
      <c r="F9" s="196">
        <v>197</v>
      </c>
      <c r="G9" s="196">
        <v>229</v>
      </c>
      <c r="H9" s="196">
        <v>664</v>
      </c>
      <c r="I9" s="196">
        <v>275</v>
      </c>
      <c r="J9" s="197">
        <f t="shared" si="0"/>
        <v>2253</v>
      </c>
    </row>
    <row r="10" spans="1:17">
      <c r="C10" s="3" t="s">
        <v>2489</v>
      </c>
      <c r="D10" s="196">
        <v>710</v>
      </c>
      <c r="E10" s="196">
        <v>287</v>
      </c>
      <c r="F10" s="196">
        <v>209</v>
      </c>
      <c r="G10" s="196">
        <v>485</v>
      </c>
      <c r="H10" s="196">
        <v>459</v>
      </c>
      <c r="I10" s="196">
        <v>498</v>
      </c>
      <c r="J10" s="197">
        <f t="shared" si="0"/>
        <v>2648</v>
      </c>
    </row>
    <row r="11" spans="1:17">
      <c r="C11" s="3" t="s">
        <v>2490</v>
      </c>
      <c r="D11" s="196">
        <v>767</v>
      </c>
      <c r="E11" s="196">
        <v>283</v>
      </c>
      <c r="F11" s="196">
        <v>624</v>
      </c>
      <c r="G11" s="196">
        <v>149</v>
      </c>
      <c r="H11" s="196">
        <v>156</v>
      </c>
      <c r="I11" s="196">
        <v>460</v>
      </c>
      <c r="J11" s="197">
        <f t="shared" si="0"/>
        <v>2439</v>
      </c>
    </row>
    <row r="12" spans="1:17">
      <c r="C12" s="3" t="s">
        <v>2491</v>
      </c>
      <c r="D12" s="196">
        <v>220</v>
      </c>
      <c r="E12" s="196">
        <v>282</v>
      </c>
      <c r="F12" s="196">
        <v>390</v>
      </c>
      <c r="G12" s="196">
        <v>714</v>
      </c>
      <c r="H12" s="196">
        <v>563</v>
      </c>
      <c r="I12" s="196">
        <v>783</v>
      </c>
      <c r="J12" s="197">
        <f t="shared" si="0"/>
        <v>2952</v>
      </c>
    </row>
    <row r="13" spans="1:17">
      <c r="C13" s="3" t="s">
        <v>2492</v>
      </c>
      <c r="D13" s="196">
        <v>231</v>
      </c>
      <c r="E13" s="196">
        <v>735</v>
      </c>
      <c r="F13" s="196">
        <v>416</v>
      </c>
      <c r="G13" s="196">
        <v>378</v>
      </c>
      <c r="H13" s="196">
        <v>368</v>
      </c>
      <c r="I13" s="196">
        <v>353</v>
      </c>
      <c r="J13" s="197">
        <f t="shared" si="0"/>
        <v>2481</v>
      </c>
    </row>
    <row r="14" spans="1:17">
      <c r="C14" s="3" t="s">
        <v>2493</v>
      </c>
      <c r="D14" s="196">
        <v>229</v>
      </c>
      <c r="E14" s="196">
        <v>496</v>
      </c>
      <c r="F14" s="196">
        <v>519</v>
      </c>
      <c r="G14" s="196">
        <v>309</v>
      </c>
      <c r="H14" s="196">
        <v>616</v>
      </c>
      <c r="I14" s="196">
        <v>405</v>
      </c>
      <c r="J14" s="197">
        <f t="shared" si="0"/>
        <v>2574</v>
      </c>
    </row>
    <row r="15" spans="1:17">
      <c r="C15" s="3" t="s">
        <v>2494</v>
      </c>
      <c r="D15" s="196">
        <v>752</v>
      </c>
      <c r="E15" s="196">
        <v>773</v>
      </c>
      <c r="F15" s="196">
        <v>483</v>
      </c>
      <c r="G15" s="196">
        <v>220</v>
      </c>
      <c r="H15" s="196">
        <v>597</v>
      </c>
      <c r="I15" s="196">
        <v>175</v>
      </c>
      <c r="J15" s="197">
        <f t="shared" si="0"/>
        <v>3000</v>
      </c>
    </row>
    <row r="16" spans="1:17">
      <c r="C16" s="3" t="s">
        <v>2495</v>
      </c>
      <c r="D16" s="196">
        <v>255</v>
      </c>
      <c r="E16" s="196">
        <v>567</v>
      </c>
      <c r="F16" s="196">
        <v>237</v>
      </c>
      <c r="G16" s="196">
        <v>692</v>
      </c>
      <c r="H16" s="196">
        <v>245</v>
      </c>
      <c r="I16" s="196">
        <v>472</v>
      </c>
      <c r="J16" s="197">
        <f t="shared" si="0"/>
        <v>2468</v>
      </c>
    </row>
    <row r="17" spans="3:10">
      <c r="C17" s="120" t="s">
        <v>2485</v>
      </c>
      <c r="D17" s="197">
        <f t="shared" ref="D17:I17" si="1">SUM(D7:D16)</f>
        <v>4852</v>
      </c>
      <c r="E17" s="197">
        <f t="shared" si="1"/>
        <v>4587</v>
      </c>
      <c r="F17" s="197">
        <f t="shared" si="1"/>
        <v>3943</v>
      </c>
      <c r="G17" s="197">
        <f t="shared" si="1"/>
        <v>3857</v>
      </c>
      <c r="H17" s="197">
        <f t="shared" si="1"/>
        <v>4677</v>
      </c>
      <c r="I17" s="197">
        <f t="shared" si="1"/>
        <v>4243</v>
      </c>
      <c r="J17" s="197">
        <f t="shared" si="0"/>
        <v>26159</v>
      </c>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969E0-96D6-4C53-BD15-3965E9D5E696}">
  <sheetPr>
    <tabColor rgb="FFFF0000"/>
  </sheetPr>
  <dimension ref="A1:J17"/>
  <sheetViews>
    <sheetView zoomScale="205" zoomScaleNormal="205" workbookViewId="0"/>
  </sheetViews>
  <sheetFormatPr defaultColWidth="9.140625" defaultRowHeight="15"/>
  <cols>
    <col min="1" max="1" width="1.42578125" style="57" customWidth="1"/>
    <col min="2" max="2" width="5.7109375" style="57" bestFit="1" customWidth="1"/>
    <col min="3" max="3" width="15.140625" style="57" customWidth="1"/>
    <col min="4" max="4" width="12.42578125" style="57" customWidth="1"/>
    <col min="5" max="9" width="7" style="57" customWidth="1"/>
    <col min="10" max="16384" width="9.140625" style="57"/>
  </cols>
  <sheetData>
    <row r="1" spans="1:10" ht="5.25" customHeight="1"/>
    <row r="2" spans="1:10">
      <c r="A2" s="38"/>
      <c r="B2" s="57" t="s">
        <v>420</v>
      </c>
      <c r="C2" s="57" t="s">
        <v>2496</v>
      </c>
    </row>
    <row r="3" spans="1:10">
      <c r="C3" s="184" t="s">
        <v>2497</v>
      </c>
    </row>
    <row r="4" spans="1:10">
      <c r="B4" s="38" t="s">
        <v>2483</v>
      </c>
      <c r="C4" s="105" t="s">
        <v>2498</v>
      </c>
    </row>
    <row r="6" spans="1:10">
      <c r="C6" s="1" t="s">
        <v>101</v>
      </c>
      <c r="D6" s="1" t="s">
        <v>2408</v>
      </c>
      <c r="E6" s="1" t="s">
        <v>2409</v>
      </c>
      <c r="F6" s="1" t="s">
        <v>2410</v>
      </c>
      <c r="G6" s="1" t="s">
        <v>2411</v>
      </c>
      <c r="H6" s="1" t="s">
        <v>2412</v>
      </c>
      <c r="I6" s="1" t="s">
        <v>2413</v>
      </c>
      <c r="J6" s="1" t="s">
        <v>2485</v>
      </c>
    </row>
    <row r="7" spans="1:10">
      <c r="C7" s="3" t="s">
        <v>2486</v>
      </c>
      <c r="D7" s="196">
        <v>696</v>
      </c>
      <c r="E7" s="196">
        <v>420</v>
      </c>
      <c r="F7" s="196">
        <v>722</v>
      </c>
      <c r="G7" s="196">
        <v>428</v>
      </c>
      <c r="H7" s="196">
        <v>279</v>
      </c>
      <c r="I7" s="196">
        <v>349</v>
      </c>
      <c r="J7" s="197">
        <f t="shared" ref="J7:J17" si="0">SUM(D7:I7)</f>
        <v>2894</v>
      </c>
    </row>
    <row r="8" spans="1:10">
      <c r="C8" s="3" t="s">
        <v>2487</v>
      </c>
      <c r="D8" s="196">
        <v>429</v>
      </c>
      <c r="E8" s="196">
        <v>419</v>
      </c>
      <c r="F8" s="196">
        <v>146</v>
      </c>
      <c r="G8" s="196">
        <v>253</v>
      </c>
      <c r="H8" s="196">
        <v>730</v>
      </c>
      <c r="I8" s="196">
        <v>473</v>
      </c>
      <c r="J8" s="197">
        <f t="shared" si="0"/>
        <v>2450</v>
      </c>
    </row>
    <row r="9" spans="1:10">
      <c r="C9" s="3" t="s">
        <v>2488</v>
      </c>
      <c r="D9" s="196">
        <v>563</v>
      </c>
      <c r="E9" s="196">
        <v>325</v>
      </c>
      <c r="F9" s="196">
        <v>197</v>
      </c>
      <c r="G9" s="196">
        <v>229</v>
      </c>
      <c r="H9" s="196">
        <v>664</v>
      </c>
      <c r="I9" s="196">
        <v>275</v>
      </c>
      <c r="J9" s="197">
        <f t="shared" si="0"/>
        <v>2253</v>
      </c>
    </row>
    <row r="10" spans="1:10">
      <c r="C10" s="3" t="s">
        <v>2489</v>
      </c>
      <c r="D10" s="196">
        <v>710</v>
      </c>
      <c r="E10" s="196">
        <v>287</v>
      </c>
      <c r="F10" s="196">
        <v>209</v>
      </c>
      <c r="G10" s="196">
        <v>485</v>
      </c>
      <c r="H10" s="196">
        <v>459</v>
      </c>
      <c r="I10" s="196">
        <v>498</v>
      </c>
      <c r="J10" s="197">
        <f t="shared" si="0"/>
        <v>2648</v>
      </c>
    </row>
    <row r="11" spans="1:10">
      <c r="C11" s="3" t="s">
        <v>2490</v>
      </c>
      <c r="D11" s="196">
        <v>767</v>
      </c>
      <c r="E11" s="196">
        <v>283</v>
      </c>
      <c r="F11" s="196">
        <v>624</v>
      </c>
      <c r="G11" s="196">
        <v>149</v>
      </c>
      <c r="H11" s="196">
        <v>156</v>
      </c>
      <c r="I11" s="196">
        <v>460</v>
      </c>
      <c r="J11" s="197">
        <f t="shared" si="0"/>
        <v>2439</v>
      </c>
    </row>
    <row r="12" spans="1:10">
      <c r="C12" s="3" t="s">
        <v>2491</v>
      </c>
      <c r="D12" s="196">
        <v>220</v>
      </c>
      <c r="E12" s="196">
        <v>282</v>
      </c>
      <c r="F12" s="196">
        <v>390</v>
      </c>
      <c r="G12" s="196">
        <v>714</v>
      </c>
      <c r="H12" s="196">
        <v>563</v>
      </c>
      <c r="I12" s="196">
        <v>783</v>
      </c>
      <c r="J12" s="197">
        <f t="shared" si="0"/>
        <v>2952</v>
      </c>
    </row>
    <row r="13" spans="1:10">
      <c r="C13" s="3" t="s">
        <v>2492</v>
      </c>
      <c r="D13" s="196">
        <v>231</v>
      </c>
      <c r="E13" s="196">
        <v>735</v>
      </c>
      <c r="F13" s="196">
        <v>416</v>
      </c>
      <c r="G13" s="196">
        <v>378</v>
      </c>
      <c r="H13" s="196">
        <v>368</v>
      </c>
      <c r="I13" s="196">
        <v>353</v>
      </c>
      <c r="J13" s="197">
        <f t="shared" si="0"/>
        <v>2481</v>
      </c>
    </row>
    <row r="14" spans="1:10">
      <c r="C14" s="3" t="s">
        <v>2493</v>
      </c>
      <c r="D14" s="196">
        <v>229</v>
      </c>
      <c r="E14" s="196">
        <v>496</v>
      </c>
      <c r="F14" s="196">
        <v>519</v>
      </c>
      <c r="G14" s="196">
        <v>309</v>
      </c>
      <c r="H14" s="196">
        <v>616</v>
      </c>
      <c r="I14" s="196">
        <v>405</v>
      </c>
      <c r="J14" s="197">
        <f t="shared" si="0"/>
        <v>2574</v>
      </c>
    </row>
    <row r="15" spans="1:10">
      <c r="C15" s="3" t="s">
        <v>2494</v>
      </c>
      <c r="D15" s="196">
        <v>752</v>
      </c>
      <c r="E15" s="196">
        <v>773</v>
      </c>
      <c r="F15" s="196">
        <v>483</v>
      </c>
      <c r="G15" s="196">
        <v>220</v>
      </c>
      <c r="H15" s="196">
        <v>597</v>
      </c>
      <c r="I15" s="196">
        <v>175</v>
      </c>
      <c r="J15" s="197">
        <f t="shared" si="0"/>
        <v>3000</v>
      </c>
    </row>
    <row r="16" spans="1:10">
      <c r="C16" s="3" t="s">
        <v>2495</v>
      </c>
      <c r="D16" s="196">
        <v>255</v>
      </c>
      <c r="E16" s="196">
        <v>567</v>
      </c>
      <c r="F16" s="196">
        <v>237</v>
      </c>
      <c r="G16" s="196">
        <v>692</v>
      </c>
      <c r="H16" s="196">
        <v>245</v>
      </c>
      <c r="I16" s="196">
        <v>472</v>
      </c>
      <c r="J16" s="197">
        <f t="shared" si="0"/>
        <v>2468</v>
      </c>
    </row>
    <row r="17" spans="3:10">
      <c r="C17" s="120" t="s">
        <v>2485</v>
      </c>
      <c r="D17" s="197">
        <f t="shared" ref="D17:I17" si="1">SUM(D7:D16)</f>
        <v>4852</v>
      </c>
      <c r="E17" s="197">
        <f t="shared" si="1"/>
        <v>4587</v>
      </c>
      <c r="F17" s="197">
        <f t="shared" si="1"/>
        <v>3943</v>
      </c>
      <c r="G17" s="197">
        <f t="shared" si="1"/>
        <v>3857</v>
      </c>
      <c r="H17" s="197">
        <f t="shared" si="1"/>
        <v>4677</v>
      </c>
      <c r="I17" s="197">
        <f t="shared" si="1"/>
        <v>4243</v>
      </c>
      <c r="J17" s="197">
        <f t="shared" si="0"/>
        <v>26159</v>
      </c>
    </row>
  </sheetData>
  <conditionalFormatting sqref="D7:I16">
    <cfRule type="colorScale" priority="1">
      <colorScale>
        <cfvo type="min"/>
        <cfvo type="percentile" val="50"/>
        <cfvo type="max"/>
        <color rgb="FFF8696B"/>
        <color rgb="FFFCFCFF"/>
        <color rgb="FF5A8AC6"/>
      </colorScale>
    </cfRule>
  </conditionalFormatting>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9177D-751F-455A-9EBD-747B68306B1C}">
  <sheetPr>
    <tabColor rgb="FF0000FF"/>
  </sheetPr>
  <dimension ref="A1:H16"/>
  <sheetViews>
    <sheetView zoomScale="205" zoomScaleNormal="205" workbookViewId="0"/>
  </sheetViews>
  <sheetFormatPr defaultColWidth="9.140625" defaultRowHeight="15"/>
  <cols>
    <col min="1" max="1" width="1.42578125" style="57" customWidth="1"/>
    <col min="2" max="2" width="5.7109375" style="57" bestFit="1" customWidth="1"/>
    <col min="3" max="3" width="15.140625" style="57" customWidth="1"/>
    <col min="4" max="4" width="12.42578125" style="57" customWidth="1"/>
    <col min="5" max="9" width="7" style="57" customWidth="1"/>
    <col min="10" max="16384" width="9.140625" style="57"/>
  </cols>
  <sheetData>
    <row r="1" spans="1:8" ht="5.25" customHeight="1"/>
    <row r="2" spans="1:8">
      <c r="A2" s="38"/>
      <c r="B2" s="57" t="s">
        <v>420</v>
      </c>
      <c r="C2" s="57" t="s">
        <v>2502</v>
      </c>
      <c r="D2"/>
      <c r="E2"/>
      <c r="F2"/>
      <c r="G2"/>
      <c r="H2"/>
    </row>
    <row r="3" spans="1:8">
      <c r="A3" s="38"/>
      <c r="B3" s="139" t="s">
        <v>2483</v>
      </c>
      <c r="C3" s="57" t="s">
        <v>2505</v>
      </c>
    </row>
    <row r="4" spans="1:8">
      <c r="A4" s="38"/>
      <c r="C4" s="193" t="s">
        <v>2506</v>
      </c>
    </row>
    <row r="5" spans="1:8">
      <c r="A5" s="38"/>
      <c r="C5" s="57" t="s">
        <v>2504</v>
      </c>
    </row>
    <row r="7" spans="1:8">
      <c r="C7" s="38" t="s">
        <v>2503</v>
      </c>
      <c r="D7" s="38" t="s">
        <v>57</v>
      </c>
    </row>
    <row r="8" spans="1:8">
      <c r="C8" s="57">
        <v>2005</v>
      </c>
      <c r="D8" s="198">
        <v>577023</v>
      </c>
    </row>
    <row r="9" spans="1:8">
      <c r="C9" s="57">
        <v>2006</v>
      </c>
      <c r="D9" s="198">
        <v>566239</v>
      </c>
    </row>
    <row r="10" spans="1:8">
      <c r="C10" s="57">
        <v>2007</v>
      </c>
      <c r="D10" s="198">
        <v>580987</v>
      </c>
    </row>
    <row r="11" spans="1:8">
      <c r="C11" s="57">
        <v>2008</v>
      </c>
      <c r="D11" s="198">
        <v>603500</v>
      </c>
    </row>
    <row r="12" spans="1:8">
      <c r="C12" s="57">
        <v>2009</v>
      </c>
      <c r="D12" s="198">
        <v>605821</v>
      </c>
    </row>
    <row r="13" spans="1:8">
      <c r="C13" s="57">
        <v>2010</v>
      </c>
      <c r="D13" s="198">
        <v>669356</v>
      </c>
    </row>
    <row r="14" spans="1:8">
      <c r="C14" s="57">
        <v>2011</v>
      </c>
      <c r="D14" s="198">
        <v>664569</v>
      </c>
    </row>
    <row r="15" spans="1:8">
      <c r="C15" s="57">
        <v>2012</v>
      </c>
      <c r="D15" s="198">
        <v>717832</v>
      </c>
    </row>
    <row r="16" spans="1:8">
      <c r="C16" s="57">
        <v>2013</v>
      </c>
      <c r="D16" s="198">
        <v>700144</v>
      </c>
    </row>
  </sheetData>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D9600-603F-4C18-814D-2CF8C0448CBC}">
  <sheetPr>
    <tabColor rgb="FFFF0000"/>
  </sheetPr>
  <dimension ref="A1:D16"/>
  <sheetViews>
    <sheetView zoomScale="175" zoomScaleNormal="175" workbookViewId="0"/>
  </sheetViews>
  <sheetFormatPr defaultColWidth="9.140625" defaultRowHeight="15"/>
  <cols>
    <col min="1" max="1" width="1.42578125" style="57" customWidth="1"/>
    <col min="2" max="2" width="5.7109375" style="57" bestFit="1" customWidth="1"/>
    <col min="3" max="3" width="15.140625" style="57" customWidth="1"/>
    <col min="4" max="4" width="12.42578125" style="57" customWidth="1"/>
    <col min="5" max="9" width="7" style="57" customWidth="1"/>
    <col min="10" max="16384" width="9.140625" style="57"/>
  </cols>
  <sheetData>
    <row r="1" spans="1:4" ht="5.25" customHeight="1"/>
    <row r="2" spans="1:4">
      <c r="A2" s="38"/>
      <c r="B2" s="57" t="s">
        <v>420</v>
      </c>
      <c r="C2" s="57" t="s">
        <v>2502</v>
      </c>
    </row>
    <row r="3" spans="1:4">
      <c r="A3" s="38"/>
      <c r="B3" s="139" t="s">
        <v>2483</v>
      </c>
      <c r="C3" s="57" t="s">
        <v>2505</v>
      </c>
    </row>
    <row r="4" spans="1:4">
      <c r="A4" s="38"/>
      <c r="C4" s="193" t="s">
        <v>2506</v>
      </c>
    </row>
    <row r="5" spans="1:4">
      <c r="A5" s="38"/>
      <c r="C5" s="57" t="s">
        <v>2504</v>
      </c>
    </row>
    <row r="7" spans="1:4">
      <c r="C7" s="38" t="s">
        <v>2503</v>
      </c>
      <c r="D7" s="38" t="s">
        <v>57</v>
      </c>
    </row>
    <row r="8" spans="1:4">
      <c r="C8" s="57">
        <v>2005</v>
      </c>
      <c r="D8" s="198">
        <v>577023</v>
      </c>
    </row>
    <row r="9" spans="1:4">
      <c r="C9" s="57">
        <v>2006</v>
      </c>
      <c r="D9" s="198">
        <v>566239</v>
      </c>
    </row>
    <row r="10" spans="1:4">
      <c r="C10" s="57">
        <v>2007</v>
      </c>
      <c r="D10" s="198">
        <v>580987</v>
      </c>
    </row>
    <row r="11" spans="1:4">
      <c r="C11" s="57">
        <v>2008</v>
      </c>
      <c r="D11" s="198">
        <v>603500</v>
      </c>
    </row>
    <row r="12" spans="1:4">
      <c r="C12" s="57">
        <v>2009</v>
      </c>
      <c r="D12" s="198">
        <v>605821</v>
      </c>
    </row>
    <row r="13" spans="1:4">
      <c r="C13" s="57">
        <v>2010</v>
      </c>
      <c r="D13" s="198">
        <v>669356</v>
      </c>
    </row>
    <row r="14" spans="1:4">
      <c r="C14" s="57">
        <v>2011</v>
      </c>
      <c r="D14" s="198">
        <v>664569</v>
      </c>
    </row>
    <row r="15" spans="1:4">
      <c r="C15" s="57">
        <v>2012</v>
      </c>
      <c r="D15" s="198">
        <v>717832</v>
      </c>
    </row>
    <row r="16" spans="1:4">
      <c r="C16" s="57">
        <v>2013</v>
      </c>
      <c r="D16" s="198">
        <v>700144</v>
      </c>
    </row>
  </sheetData>
  <pageMargins left="0.7" right="0.7" top="0.75" bottom="0.75" header="0.3" footer="0.3"/>
  <pageSetup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A628C-51E0-4305-8DF2-3845392B0E3C}">
  <sheetPr>
    <tabColor rgb="FF0000FF"/>
  </sheetPr>
  <dimension ref="A1:D74"/>
  <sheetViews>
    <sheetView zoomScale="160" zoomScaleNormal="160" workbookViewId="0"/>
  </sheetViews>
  <sheetFormatPr defaultColWidth="9.140625" defaultRowHeight="15"/>
  <cols>
    <col min="1" max="1" width="1.42578125" style="57" customWidth="1"/>
    <col min="2" max="2" width="8.7109375" style="57" customWidth="1"/>
    <col min="3" max="3" width="15.140625" style="57" customWidth="1"/>
    <col min="4" max="4" width="12.42578125" style="57" customWidth="1"/>
    <col min="5" max="9" width="7" style="57" customWidth="1"/>
    <col min="10" max="16384" width="9.140625" style="57"/>
  </cols>
  <sheetData>
    <row r="1" spans="1:4" ht="5.25" customHeight="1"/>
    <row r="2" spans="1:4">
      <c r="A2" s="38"/>
      <c r="B2" s="57" t="s">
        <v>420</v>
      </c>
      <c r="C2" s="57" t="str">
        <f>"In cell "&amp;ADDRESS(ROW(D11),COLUMN(D11),4)&amp;" create a formula that calculates the total bank deposit based on the bills and number of bills."</f>
        <v>In cell D11 create a formula that calculates the total bank deposit based on the bills and number of bills.</v>
      </c>
    </row>
    <row r="3" spans="1:4">
      <c r="C3" s="57" t="s">
        <v>2507</v>
      </c>
    </row>
    <row r="4" spans="1:4">
      <c r="C4" s="57" t="s">
        <v>2508</v>
      </c>
    </row>
    <row r="5" spans="1:4">
      <c r="C5" s="57" t="s">
        <v>2509</v>
      </c>
    </row>
    <row r="6" spans="1:4">
      <c r="C6" s="57" t="s">
        <v>2510</v>
      </c>
    </row>
    <row r="7" spans="1:4">
      <c r="C7" s="57" t="s">
        <v>2511</v>
      </c>
    </row>
    <row r="8" spans="1:4">
      <c r="C8" s="57" t="s">
        <v>2512</v>
      </c>
    </row>
    <row r="10" spans="1:4">
      <c r="B10" s="73" t="s">
        <v>0</v>
      </c>
      <c r="C10" s="74" t="s">
        <v>348</v>
      </c>
      <c r="D10" s="76" t="s">
        <v>2</v>
      </c>
    </row>
    <row r="11" spans="1:4">
      <c r="B11" s="41">
        <v>44747</v>
      </c>
      <c r="C11" s="3" t="s">
        <v>356</v>
      </c>
      <c r="D11" s="16">
        <v>1297.57</v>
      </c>
    </row>
    <row r="12" spans="1:4">
      <c r="B12" s="41">
        <v>44718</v>
      </c>
      <c r="C12" s="3" t="s">
        <v>360</v>
      </c>
      <c r="D12" s="16">
        <v>430.35</v>
      </c>
    </row>
    <row r="13" spans="1:4">
      <c r="B13" s="41">
        <v>44817</v>
      </c>
      <c r="C13" s="3" t="s">
        <v>364</v>
      </c>
      <c r="D13" s="16">
        <v>1199.78</v>
      </c>
    </row>
    <row r="14" spans="1:4">
      <c r="B14" s="41">
        <v>44743</v>
      </c>
      <c r="C14" s="3" t="s">
        <v>369</v>
      </c>
      <c r="D14" s="16">
        <v>283.02999999999997</v>
      </c>
    </row>
    <row r="15" spans="1:4">
      <c r="B15" s="41">
        <v>44697</v>
      </c>
      <c r="C15" s="3" t="s">
        <v>374</v>
      </c>
      <c r="D15" s="16">
        <v>492.31</v>
      </c>
    </row>
    <row r="16" spans="1:4">
      <c r="B16" s="41">
        <v>44606</v>
      </c>
      <c r="C16" s="3" t="s">
        <v>379</v>
      </c>
      <c r="D16" s="16">
        <v>764.97</v>
      </c>
    </row>
    <row r="17" spans="2:4">
      <c r="B17" s="41">
        <v>44814</v>
      </c>
      <c r="C17" s="3" t="s">
        <v>364</v>
      </c>
      <c r="D17" s="16">
        <v>924.26</v>
      </c>
    </row>
    <row r="18" spans="2:4">
      <c r="B18" s="41">
        <v>44863</v>
      </c>
      <c r="C18" s="3" t="s">
        <v>386</v>
      </c>
      <c r="D18" s="16">
        <v>714.74</v>
      </c>
    </row>
    <row r="19" spans="2:4">
      <c r="B19" s="41">
        <v>44723</v>
      </c>
      <c r="C19" s="3" t="s">
        <v>356</v>
      </c>
      <c r="D19" s="16">
        <v>1068.68</v>
      </c>
    </row>
    <row r="20" spans="2:4">
      <c r="B20" s="41">
        <v>44597</v>
      </c>
      <c r="C20" s="3" t="s">
        <v>360</v>
      </c>
      <c r="D20" s="16">
        <v>1010.11</v>
      </c>
    </row>
    <row r="21" spans="2:4">
      <c r="B21" s="41">
        <v>44614</v>
      </c>
      <c r="C21" s="3" t="s">
        <v>364</v>
      </c>
      <c r="D21" s="16">
        <v>509.87</v>
      </c>
    </row>
    <row r="22" spans="2:4">
      <c r="B22" s="41">
        <v>44754</v>
      </c>
      <c r="C22" s="3" t="s">
        <v>369</v>
      </c>
      <c r="D22" s="16">
        <v>1352.83</v>
      </c>
    </row>
    <row r="23" spans="2:4">
      <c r="B23" s="41">
        <v>44740</v>
      </c>
      <c r="C23" s="3" t="s">
        <v>374</v>
      </c>
      <c r="D23" s="16">
        <v>1255.28</v>
      </c>
    </row>
    <row r="24" spans="2:4">
      <c r="B24" s="41">
        <v>44712</v>
      </c>
      <c r="C24" s="3" t="s">
        <v>379</v>
      </c>
      <c r="D24" s="16">
        <v>404.05</v>
      </c>
    </row>
    <row r="25" spans="2:4">
      <c r="B25" s="41">
        <v>44718</v>
      </c>
      <c r="C25" s="3" t="s">
        <v>364</v>
      </c>
      <c r="D25" s="16">
        <v>1420.06</v>
      </c>
    </row>
    <row r="26" spans="2:4">
      <c r="B26" s="41">
        <v>44913</v>
      </c>
      <c r="C26" s="3" t="s">
        <v>386</v>
      </c>
      <c r="D26" s="16">
        <v>1331.37</v>
      </c>
    </row>
    <row r="27" spans="2:4">
      <c r="B27" s="41">
        <v>44564</v>
      </c>
      <c r="C27" s="3" t="s">
        <v>356</v>
      </c>
      <c r="D27" s="16">
        <v>1259.68</v>
      </c>
    </row>
    <row r="28" spans="2:4">
      <c r="B28" s="41">
        <v>44841</v>
      </c>
      <c r="C28" s="3" t="s">
        <v>360</v>
      </c>
      <c r="D28" s="16">
        <v>1295.6600000000001</v>
      </c>
    </row>
    <row r="29" spans="2:4">
      <c r="B29" s="41">
        <v>44577</v>
      </c>
      <c r="C29" s="3" t="s">
        <v>364</v>
      </c>
      <c r="D29" s="16">
        <v>146.08000000000001</v>
      </c>
    </row>
    <row r="30" spans="2:4">
      <c r="B30" s="41">
        <v>44605</v>
      </c>
      <c r="C30" s="3" t="s">
        <v>369</v>
      </c>
      <c r="D30" s="16">
        <v>814.12</v>
      </c>
    </row>
    <row r="31" spans="2:4">
      <c r="B31" s="41">
        <v>44922</v>
      </c>
      <c r="C31" s="3" t="s">
        <v>374</v>
      </c>
      <c r="D31" s="16">
        <v>500.08</v>
      </c>
    </row>
    <row r="32" spans="2:4">
      <c r="B32" s="41">
        <v>44632</v>
      </c>
      <c r="C32" s="3" t="s">
        <v>379</v>
      </c>
      <c r="D32" s="16">
        <v>821.03</v>
      </c>
    </row>
    <row r="33" spans="2:4">
      <c r="B33" s="41">
        <v>44695</v>
      </c>
      <c r="C33" s="3" t="s">
        <v>364</v>
      </c>
      <c r="D33" s="16">
        <v>1726.13</v>
      </c>
    </row>
    <row r="34" spans="2:4">
      <c r="B34" s="41">
        <v>44590</v>
      </c>
      <c r="C34" s="3" t="s">
        <v>386</v>
      </c>
      <c r="D34" s="16">
        <v>966.64</v>
      </c>
    </row>
    <row r="35" spans="2:4">
      <c r="B35" s="41">
        <v>44658</v>
      </c>
      <c r="C35" s="3" t="s">
        <v>356</v>
      </c>
      <c r="D35" s="16">
        <v>1603.95</v>
      </c>
    </row>
    <row r="36" spans="2:4">
      <c r="B36" s="41">
        <v>44835</v>
      </c>
      <c r="C36" s="3" t="s">
        <v>360</v>
      </c>
      <c r="D36" s="16">
        <v>357.98</v>
      </c>
    </row>
    <row r="37" spans="2:4">
      <c r="B37" s="41">
        <v>44634</v>
      </c>
      <c r="C37" s="3" t="s">
        <v>364</v>
      </c>
      <c r="D37" s="16">
        <v>326.57</v>
      </c>
    </row>
    <row r="38" spans="2:4">
      <c r="B38" s="41">
        <v>44857</v>
      </c>
      <c r="C38" s="3" t="s">
        <v>369</v>
      </c>
      <c r="D38" s="16">
        <v>840.27</v>
      </c>
    </row>
    <row r="39" spans="2:4">
      <c r="B39" s="41">
        <v>44805</v>
      </c>
      <c r="C39" s="3" t="s">
        <v>374</v>
      </c>
      <c r="D39" s="16">
        <v>800.54</v>
      </c>
    </row>
    <row r="40" spans="2:4">
      <c r="B40" s="41">
        <v>44877</v>
      </c>
      <c r="C40" s="3" t="s">
        <v>379</v>
      </c>
      <c r="D40" s="16">
        <v>540.16</v>
      </c>
    </row>
    <row r="41" spans="2:4">
      <c r="B41" s="41">
        <v>44784</v>
      </c>
      <c r="C41" s="3" t="s">
        <v>364</v>
      </c>
      <c r="D41" s="16">
        <v>15</v>
      </c>
    </row>
    <row r="42" spans="2:4">
      <c r="B42" s="41">
        <v>44620</v>
      </c>
      <c r="C42" s="3" t="s">
        <v>386</v>
      </c>
      <c r="D42" s="16">
        <v>23.21</v>
      </c>
    </row>
    <row r="43" spans="2:4">
      <c r="B43" s="41">
        <v>44612</v>
      </c>
      <c r="C43" s="3" t="s">
        <v>356</v>
      </c>
      <c r="D43" s="16">
        <v>1601.57</v>
      </c>
    </row>
    <row r="44" spans="2:4">
      <c r="B44" s="41">
        <v>44662</v>
      </c>
      <c r="C44" s="3" t="s">
        <v>360</v>
      </c>
      <c r="D44" s="16">
        <v>1146.49</v>
      </c>
    </row>
    <row r="45" spans="2:4">
      <c r="B45" s="41">
        <v>44850</v>
      </c>
      <c r="C45" s="3" t="s">
        <v>364</v>
      </c>
      <c r="D45" s="16">
        <v>99.83</v>
      </c>
    </row>
    <row r="46" spans="2:4">
      <c r="B46" s="41">
        <v>44662</v>
      </c>
      <c r="C46" s="3" t="s">
        <v>369</v>
      </c>
      <c r="D46" s="16">
        <v>1410.93</v>
      </c>
    </row>
    <row r="47" spans="2:4">
      <c r="B47" s="41">
        <v>44773</v>
      </c>
      <c r="C47" s="3" t="s">
        <v>374</v>
      </c>
      <c r="D47" s="16">
        <v>381.85</v>
      </c>
    </row>
    <row r="48" spans="2:4">
      <c r="B48" s="41">
        <v>44830</v>
      </c>
      <c r="C48" s="3" t="s">
        <v>379</v>
      </c>
      <c r="D48" s="16">
        <v>1097.19</v>
      </c>
    </row>
    <row r="49" spans="2:4">
      <c r="B49" s="41">
        <v>44600</v>
      </c>
      <c r="C49" s="3" t="s">
        <v>364</v>
      </c>
      <c r="D49" s="16">
        <v>571.08000000000004</v>
      </c>
    </row>
    <row r="50" spans="2:4">
      <c r="B50" s="41">
        <v>44680</v>
      </c>
      <c r="C50" s="3" t="s">
        <v>386</v>
      </c>
      <c r="D50" s="16">
        <v>380.35</v>
      </c>
    </row>
    <row r="51" spans="2:4">
      <c r="B51" s="41">
        <v>44836</v>
      </c>
      <c r="C51" s="3" t="s">
        <v>356</v>
      </c>
      <c r="D51" s="16">
        <v>1857.96</v>
      </c>
    </row>
    <row r="52" spans="2:4">
      <c r="B52" s="41">
        <v>44832</v>
      </c>
      <c r="C52" s="3" t="s">
        <v>360</v>
      </c>
      <c r="D52" s="16">
        <v>709.67</v>
      </c>
    </row>
    <row r="53" spans="2:4">
      <c r="B53" s="41">
        <v>44747</v>
      </c>
      <c r="C53" s="3" t="s">
        <v>364</v>
      </c>
      <c r="D53" s="16">
        <v>788.87</v>
      </c>
    </row>
    <row r="54" spans="2:4">
      <c r="B54" s="41">
        <v>44914</v>
      </c>
      <c r="C54" s="3" t="s">
        <v>369</v>
      </c>
      <c r="D54" s="16">
        <v>1648.57</v>
      </c>
    </row>
    <row r="55" spans="2:4">
      <c r="B55" s="41">
        <v>44846</v>
      </c>
      <c r="C55" s="3" t="s">
        <v>374</v>
      </c>
      <c r="D55" s="16">
        <v>188.64</v>
      </c>
    </row>
    <row r="56" spans="2:4">
      <c r="B56" s="41">
        <v>44704</v>
      </c>
      <c r="C56" s="3" t="s">
        <v>379</v>
      </c>
      <c r="D56" s="16">
        <v>453.91</v>
      </c>
    </row>
    <row r="57" spans="2:4">
      <c r="B57" s="41">
        <v>44785</v>
      </c>
      <c r="C57" s="3" t="s">
        <v>364</v>
      </c>
      <c r="D57" s="16">
        <v>1324.59</v>
      </c>
    </row>
    <row r="58" spans="2:4">
      <c r="B58" s="41">
        <v>44607</v>
      </c>
      <c r="C58" s="3" t="s">
        <v>386</v>
      </c>
      <c r="D58" s="16">
        <v>568.04999999999995</v>
      </c>
    </row>
    <row r="59" spans="2:4">
      <c r="B59" s="41">
        <v>44860</v>
      </c>
      <c r="C59" s="3" t="s">
        <v>356</v>
      </c>
      <c r="D59" s="16">
        <v>763.35</v>
      </c>
    </row>
    <row r="60" spans="2:4">
      <c r="B60" s="41">
        <v>44664</v>
      </c>
      <c r="C60" s="3" t="s">
        <v>360</v>
      </c>
      <c r="D60" s="16">
        <v>1532.84</v>
      </c>
    </row>
    <row r="61" spans="2:4">
      <c r="B61" s="41">
        <v>44796</v>
      </c>
      <c r="C61" s="3" t="s">
        <v>364</v>
      </c>
      <c r="D61" s="16">
        <v>1031.72</v>
      </c>
    </row>
    <row r="62" spans="2:4">
      <c r="B62" s="41">
        <v>44632</v>
      </c>
      <c r="C62" s="3" t="s">
        <v>369</v>
      </c>
      <c r="D62" s="16">
        <v>935.05</v>
      </c>
    </row>
    <row r="63" spans="2:4">
      <c r="B63" s="41">
        <v>44692</v>
      </c>
      <c r="C63" s="3" t="s">
        <v>374</v>
      </c>
      <c r="D63" s="16">
        <v>258.14999999999998</v>
      </c>
    </row>
    <row r="64" spans="2:4">
      <c r="B64" s="41">
        <v>44783</v>
      </c>
      <c r="C64" s="3" t="s">
        <v>379</v>
      </c>
      <c r="D64" s="16">
        <v>924.44</v>
      </c>
    </row>
    <row r="65" spans="2:4">
      <c r="B65" s="41">
        <v>44698</v>
      </c>
      <c r="C65" s="3" t="s">
        <v>364</v>
      </c>
      <c r="D65" s="16">
        <v>554.83000000000004</v>
      </c>
    </row>
    <row r="66" spans="2:4">
      <c r="B66" s="41">
        <v>44879</v>
      </c>
      <c r="C66" s="3" t="s">
        <v>386</v>
      </c>
      <c r="D66" s="16">
        <v>727.83</v>
      </c>
    </row>
    <row r="67" spans="2:4">
      <c r="B67" s="41">
        <v>44623</v>
      </c>
      <c r="C67" s="3" t="s">
        <v>356</v>
      </c>
      <c r="D67" s="16">
        <v>518.67999999999995</v>
      </c>
    </row>
    <row r="68" spans="2:4">
      <c r="B68" s="41">
        <v>44820</v>
      </c>
      <c r="C68" s="3" t="s">
        <v>360</v>
      </c>
      <c r="D68" s="16">
        <v>751.65</v>
      </c>
    </row>
    <row r="69" spans="2:4">
      <c r="B69" s="41">
        <v>44609</v>
      </c>
      <c r="C69" s="3" t="s">
        <v>364</v>
      </c>
      <c r="D69" s="16">
        <v>893.84</v>
      </c>
    </row>
    <row r="70" spans="2:4">
      <c r="B70" s="41">
        <v>44778</v>
      </c>
      <c r="C70" s="3" t="s">
        <v>369</v>
      </c>
      <c r="D70" s="16">
        <v>174.21</v>
      </c>
    </row>
    <row r="71" spans="2:4">
      <c r="B71" s="41">
        <v>44594</v>
      </c>
      <c r="C71" s="3" t="s">
        <v>374</v>
      </c>
      <c r="D71" s="16">
        <v>1403.65</v>
      </c>
    </row>
    <row r="72" spans="2:4">
      <c r="B72" s="41">
        <v>44712</v>
      </c>
      <c r="C72" s="3" t="s">
        <v>379</v>
      </c>
      <c r="D72" s="16">
        <v>633.32000000000005</v>
      </c>
    </row>
    <row r="73" spans="2:4">
      <c r="B73" s="41">
        <v>44840</v>
      </c>
      <c r="C73" s="3" t="s">
        <v>364</v>
      </c>
      <c r="D73" s="16">
        <v>1778.63</v>
      </c>
    </row>
    <row r="74" spans="2:4">
      <c r="B74" s="46">
        <v>44666</v>
      </c>
      <c r="C74" s="12" t="s">
        <v>386</v>
      </c>
      <c r="D74" s="11">
        <v>1472.72</v>
      </c>
    </row>
  </sheetData>
  <pageMargins left="0.7" right="0.7" top="0.75" bottom="0.75" header="0.3" footer="0.3"/>
  <pageSetup orientation="portrait" r:id="rId1"/>
  <tableParts count="1">
    <tablePart r:id="rId2"/>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84BBE-62A8-4B6F-8417-BDCE6DA162AD}">
  <sheetPr>
    <tabColor rgb="FFFF0000"/>
  </sheetPr>
  <dimension ref="A1:K74"/>
  <sheetViews>
    <sheetView zoomScale="130" zoomScaleNormal="130" workbookViewId="0"/>
  </sheetViews>
  <sheetFormatPr defaultColWidth="9.140625" defaultRowHeight="15"/>
  <cols>
    <col min="1" max="1" width="1.42578125" style="57" customWidth="1"/>
    <col min="2" max="2" width="8.7109375" style="57" customWidth="1"/>
    <col min="3" max="3" width="15.140625" style="57" customWidth="1"/>
    <col min="4" max="4" width="12.42578125" style="57" customWidth="1"/>
    <col min="5" max="5" width="12.85546875" style="57" customWidth="1"/>
    <col min="6" max="8" width="7" style="57" customWidth="1"/>
    <col min="9" max="10" width="14.42578125" style="57" bestFit="1" customWidth="1"/>
    <col min="11" max="11" width="15.140625" style="57" bestFit="1" customWidth="1"/>
    <col min="12" max="16384" width="9.140625" style="57"/>
  </cols>
  <sheetData>
    <row r="1" spans="1:11" ht="5.25" customHeight="1"/>
    <row r="2" spans="1:11">
      <c r="A2" s="38"/>
      <c r="B2" s="57" t="s">
        <v>420</v>
      </c>
      <c r="C2" s="57" t="str">
        <f>"In cell "&amp;ADDRESS(ROW(D11),COLUMN(D11),4)&amp;" create a formula that calculates the total bank deposit based on the bills and number of bills."</f>
        <v>In cell D11 create a formula that calculates the total bank deposit based on the bills and number of bills.</v>
      </c>
    </row>
    <row r="3" spans="1:11">
      <c r="C3" s="57" t="s">
        <v>2507</v>
      </c>
    </row>
    <row r="4" spans="1:11">
      <c r="C4" s="57" t="s">
        <v>2508</v>
      </c>
    </row>
    <row r="5" spans="1:11">
      <c r="C5" s="57" t="s">
        <v>2509</v>
      </c>
    </row>
    <row r="6" spans="1:11">
      <c r="C6" s="57" t="s">
        <v>2513</v>
      </c>
    </row>
    <row r="7" spans="1:11">
      <c r="C7" s="57" t="s">
        <v>2524</v>
      </c>
    </row>
    <row r="8" spans="1:11">
      <c r="C8" s="57" t="s">
        <v>2512</v>
      </c>
    </row>
    <row r="10" spans="1:11">
      <c r="B10" s="73" t="s">
        <v>0</v>
      </c>
      <c r="C10" s="74" t="s">
        <v>348</v>
      </c>
      <c r="D10" s="74" t="s">
        <v>2</v>
      </c>
      <c r="E10" s="74" t="s">
        <v>313</v>
      </c>
      <c r="F10" s="74" t="s">
        <v>352</v>
      </c>
      <c r="G10" s="74" t="s">
        <v>353</v>
      </c>
      <c r="I10" s="49" t="s">
        <v>352</v>
      </c>
      <c r="J10" s="49" t="s">
        <v>313</v>
      </c>
      <c r="K10" t="s">
        <v>37</v>
      </c>
    </row>
    <row r="11" spans="1:11">
      <c r="B11" s="41">
        <v>44863</v>
      </c>
      <c r="C11" s="3" t="s">
        <v>386</v>
      </c>
      <c r="D11" s="3">
        <v>714.74</v>
      </c>
      <c r="E11" s="14" t="str">
        <f>TEXT(fSalesProb08Answer[[#This Row],[Date]],"ddd")</f>
        <v>Sat</v>
      </c>
      <c r="F11" s="14" t="str">
        <f>LEFT(fSalesProb08Answer[[#This Row],[State-Zip]],2)</f>
        <v>CA</v>
      </c>
      <c r="G11" s="14">
        <f>RIGHT(fSalesProb08Answer[[#This Row],[State-Zip]],5)+0</f>
        <v>94600</v>
      </c>
      <c r="I11" s="57" t="s">
        <v>395</v>
      </c>
      <c r="J11" s="57" t="s">
        <v>2514</v>
      </c>
      <c r="K11" s="97">
        <v>6445.2899999999991</v>
      </c>
    </row>
    <row r="12" spans="1:11">
      <c r="B12" s="41">
        <v>44913</v>
      </c>
      <c r="C12" s="3" t="s">
        <v>386</v>
      </c>
      <c r="D12" s="3">
        <v>1331.37</v>
      </c>
      <c r="E12" s="14" t="str">
        <f>TEXT(fSalesProb08Answer[[#This Row],[Date]],"ddd")</f>
        <v>Sun</v>
      </c>
      <c r="F12" s="14" t="str">
        <f>LEFT(fSalesProb08Answer[[#This Row],[State-Zip]],2)</f>
        <v>CA</v>
      </c>
      <c r="G12" s="14">
        <f>RIGHT(fSalesProb08Answer[[#This Row],[State-Zip]],5)+0</f>
        <v>94600</v>
      </c>
      <c r="I12"/>
      <c r="J12" s="57" t="s">
        <v>2515</v>
      </c>
      <c r="K12" s="97">
        <v>5070.22</v>
      </c>
    </row>
    <row r="13" spans="1:11">
      <c r="B13" s="41">
        <v>44590</v>
      </c>
      <c r="C13" s="3" t="s">
        <v>386</v>
      </c>
      <c r="D13" s="3">
        <v>966.64</v>
      </c>
      <c r="E13" s="14" t="str">
        <f>TEXT(fSalesProb08Answer[[#This Row],[Date]],"ddd")</f>
        <v>Sat</v>
      </c>
      <c r="F13" s="14" t="str">
        <f>LEFT(fSalesProb08Answer[[#This Row],[State-Zip]],2)</f>
        <v>CA</v>
      </c>
      <c r="G13" s="14">
        <f>RIGHT(fSalesProb08Answer[[#This Row],[State-Zip]],5)+0</f>
        <v>94600</v>
      </c>
      <c r="I13"/>
      <c r="J13" s="57" t="s">
        <v>2516</v>
      </c>
      <c r="K13" s="97">
        <v>3218.45</v>
      </c>
    </row>
    <row r="14" spans="1:11">
      <c r="B14" s="41">
        <v>44620</v>
      </c>
      <c r="C14" s="3" t="s">
        <v>386</v>
      </c>
      <c r="D14" s="3">
        <v>23.21</v>
      </c>
      <c r="E14" s="14" t="str">
        <f>TEXT(fSalesProb08Answer[[#This Row],[Date]],"ddd")</f>
        <v>Mon</v>
      </c>
      <c r="F14" s="14" t="str">
        <f>LEFT(fSalesProb08Answer[[#This Row],[State-Zip]],2)</f>
        <v>CA</v>
      </c>
      <c r="G14" s="14">
        <f>RIGHT(fSalesProb08Answer[[#This Row],[State-Zip]],5)+0</f>
        <v>94600</v>
      </c>
      <c r="I14"/>
      <c r="J14" s="57" t="s">
        <v>2517</v>
      </c>
      <c r="K14" s="97">
        <v>763.35</v>
      </c>
    </row>
    <row r="15" spans="1:11">
      <c r="B15" s="41">
        <v>44680</v>
      </c>
      <c r="C15" s="3" t="s">
        <v>386</v>
      </c>
      <c r="D15" s="3">
        <v>380.35</v>
      </c>
      <c r="E15" s="14" t="str">
        <f>TEXT(fSalesProb08Answer[[#This Row],[Date]],"ddd")</f>
        <v>Fri</v>
      </c>
      <c r="F15" s="14" t="str">
        <f>LEFT(fSalesProb08Answer[[#This Row],[State-Zip]],2)</f>
        <v>CA</v>
      </c>
      <c r="G15" s="14">
        <f>RIGHT(fSalesProb08Answer[[#This Row],[State-Zip]],5)+0</f>
        <v>94600</v>
      </c>
      <c r="I15"/>
      <c r="J15" s="57" t="s">
        <v>2518</v>
      </c>
      <c r="K15" s="97">
        <v>2122.63</v>
      </c>
    </row>
    <row r="16" spans="1:11">
      <c r="B16" s="41">
        <v>44607</v>
      </c>
      <c r="C16" s="3" t="s">
        <v>386</v>
      </c>
      <c r="D16" s="3">
        <v>568.04999999999995</v>
      </c>
      <c r="E16" s="14" t="str">
        <f>TEXT(fSalesProb08Answer[[#This Row],[Date]],"ddd")</f>
        <v>Tue</v>
      </c>
      <c r="F16" s="14" t="str">
        <f>LEFT(fSalesProb08Answer[[#This Row],[State-Zip]],2)</f>
        <v>CA</v>
      </c>
      <c r="G16" s="14">
        <f>RIGHT(fSalesProb08Answer[[#This Row],[State-Zip]],5)+0</f>
        <v>94600</v>
      </c>
      <c r="I16"/>
      <c r="J16" s="57" t="s">
        <v>2519</v>
      </c>
      <c r="K16" s="97">
        <v>2310.3100000000004</v>
      </c>
    </row>
    <row r="17" spans="2:11">
      <c r="B17" s="41">
        <v>44879</v>
      </c>
      <c r="C17" s="3" t="s">
        <v>386</v>
      </c>
      <c r="D17" s="3">
        <v>727.83</v>
      </c>
      <c r="E17" s="14" t="str">
        <f>TEXT(fSalesProb08Answer[[#This Row],[Date]],"ddd")</f>
        <v>Mon</v>
      </c>
      <c r="F17" s="14" t="str">
        <f>LEFT(fSalesProb08Answer[[#This Row],[State-Zip]],2)</f>
        <v>CA</v>
      </c>
      <c r="G17" s="14">
        <f>RIGHT(fSalesProb08Answer[[#This Row],[State-Zip]],5)+0</f>
        <v>94600</v>
      </c>
      <c r="I17"/>
      <c r="J17" s="57" t="s">
        <v>2520</v>
      </c>
      <c r="K17" s="97">
        <v>3685.1100000000006</v>
      </c>
    </row>
    <row r="18" spans="2:11">
      <c r="B18" s="41">
        <v>44666</v>
      </c>
      <c r="C18" s="3" t="s">
        <v>386</v>
      </c>
      <c r="D18" s="3">
        <v>1472.72</v>
      </c>
      <c r="E18" s="14" t="str">
        <f>TEXT(fSalesProb08Answer[[#This Row],[Date]],"ddd")</f>
        <v>Fri</v>
      </c>
      <c r="F18" s="14" t="str">
        <f>LEFT(fSalesProb08Answer[[#This Row],[State-Zip]],2)</f>
        <v>CA</v>
      </c>
      <c r="G18" s="14">
        <f>RIGHT(fSalesProb08Answer[[#This Row],[State-Zip]],5)+0</f>
        <v>94600</v>
      </c>
      <c r="I18" s="57" t="s">
        <v>2521</v>
      </c>
      <c r="K18" s="97">
        <v>23615.360000000001</v>
      </c>
    </row>
    <row r="19" spans="2:11">
      <c r="B19" s="41">
        <v>44747</v>
      </c>
      <c r="C19" s="3" t="s">
        <v>356</v>
      </c>
      <c r="D19" s="3">
        <v>1297.57</v>
      </c>
      <c r="E19" s="14" t="str">
        <f>TEXT(fSalesProb08Answer[[#This Row],[Date]],"ddd")</f>
        <v>Tue</v>
      </c>
      <c r="F19" s="14" t="str">
        <f>LEFT(fSalesProb08Answer[[#This Row],[State-Zip]],2)</f>
        <v>CA</v>
      </c>
      <c r="G19" s="14">
        <f>RIGHT(fSalesProb08Answer[[#This Row],[State-Zip]],5)+0</f>
        <v>94704</v>
      </c>
      <c r="I19" s="57" t="s">
        <v>397</v>
      </c>
      <c r="J19" s="57" t="s">
        <v>2514</v>
      </c>
      <c r="K19" s="97">
        <v>245.91000000000003</v>
      </c>
    </row>
    <row r="20" spans="2:11">
      <c r="B20" s="41">
        <v>44723</v>
      </c>
      <c r="C20" s="3" t="s">
        <v>356</v>
      </c>
      <c r="D20" s="3">
        <v>1068.68</v>
      </c>
      <c r="E20" s="14" t="str">
        <f>TEXT(fSalesProb08Answer[[#This Row],[Date]],"ddd")</f>
        <v>Sat</v>
      </c>
      <c r="F20" s="14" t="str">
        <f>LEFT(fSalesProb08Answer[[#This Row],[State-Zip]],2)</f>
        <v>CA</v>
      </c>
      <c r="G20" s="14">
        <f>RIGHT(fSalesProb08Answer[[#This Row],[State-Zip]],5)+0</f>
        <v>94704</v>
      </c>
      <c r="I20"/>
      <c r="J20" s="57" t="s">
        <v>2515</v>
      </c>
      <c r="K20" s="97">
        <v>1746.6299999999999</v>
      </c>
    </row>
    <row r="21" spans="2:11">
      <c r="B21" s="41">
        <v>44564</v>
      </c>
      <c r="C21" s="3" t="s">
        <v>356</v>
      </c>
      <c r="D21" s="3">
        <v>1259.68</v>
      </c>
      <c r="E21" s="14" t="str">
        <f>TEXT(fSalesProb08Answer[[#This Row],[Date]],"ddd")</f>
        <v>Mon</v>
      </c>
      <c r="F21" s="14" t="str">
        <f>LEFT(fSalesProb08Answer[[#This Row],[State-Zip]],2)</f>
        <v>CA</v>
      </c>
      <c r="G21" s="14">
        <f>RIGHT(fSalesProb08Answer[[#This Row],[State-Zip]],5)+0</f>
        <v>94704</v>
      </c>
      <c r="I21"/>
      <c r="J21" s="57" t="s">
        <v>2516</v>
      </c>
      <c r="K21" s="97">
        <v>4656.1499999999996</v>
      </c>
    </row>
    <row r="22" spans="2:11">
      <c r="B22" s="41">
        <v>44658</v>
      </c>
      <c r="C22" s="3" t="s">
        <v>356</v>
      </c>
      <c r="D22" s="3">
        <v>1603.95</v>
      </c>
      <c r="E22" s="14" t="str">
        <f>TEXT(fSalesProb08Answer[[#This Row],[Date]],"ddd")</f>
        <v>Thu</v>
      </c>
      <c r="F22" s="14" t="str">
        <f>LEFT(fSalesProb08Answer[[#This Row],[State-Zip]],2)</f>
        <v>CA</v>
      </c>
      <c r="G22" s="14">
        <f>RIGHT(fSalesProb08Answer[[#This Row],[State-Zip]],5)+0</f>
        <v>94704</v>
      </c>
      <c r="I22"/>
      <c r="J22" s="57" t="s">
        <v>2518</v>
      </c>
      <c r="K22" s="97">
        <v>2687.4700000000003</v>
      </c>
    </row>
    <row r="23" spans="2:11">
      <c r="B23" s="41">
        <v>44612</v>
      </c>
      <c r="C23" s="3" t="s">
        <v>356</v>
      </c>
      <c r="D23" s="3">
        <v>1601.57</v>
      </c>
      <c r="E23" s="14" t="str">
        <f>TEXT(fSalesProb08Answer[[#This Row],[Date]],"ddd")</f>
        <v>Sun</v>
      </c>
      <c r="F23" s="14" t="str">
        <f>LEFT(fSalesProb08Answer[[#This Row],[State-Zip]],2)</f>
        <v>CA</v>
      </c>
      <c r="G23" s="14">
        <f>RIGHT(fSalesProb08Answer[[#This Row],[State-Zip]],5)+0</f>
        <v>94704</v>
      </c>
      <c r="I23"/>
      <c r="J23" s="57" t="s">
        <v>2519</v>
      </c>
      <c r="K23" s="97">
        <v>1324.59</v>
      </c>
    </row>
    <row r="24" spans="2:11">
      <c r="B24" s="41">
        <v>44836</v>
      </c>
      <c r="C24" s="3" t="s">
        <v>356</v>
      </c>
      <c r="D24" s="3">
        <v>1857.96</v>
      </c>
      <c r="E24" s="14" t="str">
        <f>TEXT(fSalesProb08Answer[[#This Row],[Date]],"ddd")</f>
        <v>Sun</v>
      </c>
      <c r="F24" s="14" t="str">
        <f>LEFT(fSalesProb08Answer[[#This Row],[State-Zip]],2)</f>
        <v>CA</v>
      </c>
      <c r="G24" s="14">
        <f>RIGHT(fSalesProb08Answer[[#This Row],[State-Zip]],5)+0</f>
        <v>94704</v>
      </c>
      <c r="I24"/>
      <c r="J24" s="57" t="s">
        <v>2520</v>
      </c>
      <c r="K24" s="97">
        <v>2650.3900000000003</v>
      </c>
    </row>
    <row r="25" spans="2:11">
      <c r="B25" s="41">
        <v>44860</v>
      </c>
      <c r="C25" s="3" t="s">
        <v>356</v>
      </c>
      <c r="D25" s="3">
        <v>763.35</v>
      </c>
      <c r="E25" s="14" t="str">
        <f>TEXT(fSalesProb08Answer[[#This Row],[Date]],"ddd")</f>
        <v>Wed</v>
      </c>
      <c r="F25" s="14" t="str">
        <f>LEFT(fSalesProb08Answer[[#This Row],[State-Zip]],2)</f>
        <v>CA</v>
      </c>
      <c r="G25" s="14">
        <f>RIGHT(fSalesProb08Answer[[#This Row],[State-Zip]],5)+0</f>
        <v>94704</v>
      </c>
      <c r="I25" s="57" t="s">
        <v>2522</v>
      </c>
      <c r="K25" s="97">
        <v>13311.14</v>
      </c>
    </row>
    <row r="26" spans="2:11">
      <c r="B26" s="41">
        <v>44623</v>
      </c>
      <c r="C26" s="3" t="s">
        <v>356</v>
      </c>
      <c r="D26" s="3">
        <v>518.67999999999995</v>
      </c>
      <c r="E26" s="14" t="str">
        <f>TEXT(fSalesProb08Answer[[#This Row],[Date]],"ddd")</f>
        <v>Thu</v>
      </c>
      <c r="F26" s="14" t="str">
        <f>LEFT(fSalesProb08Answer[[#This Row],[State-Zip]],2)</f>
        <v>CA</v>
      </c>
      <c r="G26" s="14">
        <f>RIGHT(fSalesProb08Answer[[#This Row],[State-Zip]],5)+0</f>
        <v>94704</v>
      </c>
      <c r="I26" s="57" t="s">
        <v>396</v>
      </c>
      <c r="J26" s="57" t="s">
        <v>2514</v>
      </c>
      <c r="K26" s="97">
        <v>381.85</v>
      </c>
    </row>
    <row r="27" spans="2:11">
      <c r="B27" s="41">
        <v>44817</v>
      </c>
      <c r="C27" s="3" t="s">
        <v>364</v>
      </c>
      <c r="D27" s="3">
        <v>1199.78</v>
      </c>
      <c r="E27" s="14" t="str">
        <f>TEXT(fSalesProb08Answer[[#This Row],[Date]],"ddd")</f>
        <v>Tue</v>
      </c>
      <c r="F27" s="14" t="str">
        <f>LEFT(fSalesProb08Answer[[#This Row],[State-Zip]],2)</f>
        <v>OR</v>
      </c>
      <c r="G27" s="14">
        <f>RIGHT(fSalesProb08Answer[[#This Row],[State-Zip]],5)+0</f>
        <v>96011</v>
      </c>
      <c r="I27"/>
      <c r="J27" s="57" t="s">
        <v>2515</v>
      </c>
      <c r="K27" s="97">
        <v>4385.22</v>
      </c>
    </row>
    <row r="28" spans="2:11">
      <c r="B28" s="41">
        <v>44814</v>
      </c>
      <c r="C28" s="3" t="s">
        <v>364</v>
      </c>
      <c r="D28" s="3">
        <v>924.26</v>
      </c>
      <c r="E28" s="14" t="str">
        <f>TEXT(fSalesProb08Answer[[#This Row],[Date]],"ddd")</f>
        <v>Sat</v>
      </c>
      <c r="F28" s="14" t="str">
        <f>LEFT(fSalesProb08Answer[[#This Row],[State-Zip]],2)</f>
        <v>OR</v>
      </c>
      <c r="G28" s="14">
        <f>RIGHT(fSalesProb08Answer[[#This Row],[State-Zip]],5)+0</f>
        <v>96011</v>
      </c>
      <c r="I28"/>
      <c r="J28" s="57" t="s">
        <v>2516</v>
      </c>
      <c r="K28" s="97">
        <v>2792.73</v>
      </c>
    </row>
    <row r="29" spans="2:11">
      <c r="B29" s="41">
        <v>44614</v>
      </c>
      <c r="C29" s="3" t="s">
        <v>364</v>
      </c>
      <c r="D29" s="3">
        <v>509.87</v>
      </c>
      <c r="E29" s="14" t="str">
        <f>TEXT(fSalesProb08Answer[[#This Row],[Date]],"ddd")</f>
        <v>Tue</v>
      </c>
      <c r="F29" s="14" t="str">
        <f>LEFT(fSalesProb08Answer[[#This Row],[State-Zip]],2)</f>
        <v>OR</v>
      </c>
      <c r="G29" s="14">
        <f>RIGHT(fSalesProb08Answer[[#This Row],[State-Zip]],5)+0</f>
        <v>96011</v>
      </c>
      <c r="I29"/>
      <c r="J29" s="57" t="s">
        <v>2517</v>
      </c>
      <c r="K29" s="97">
        <v>5017.3899999999994</v>
      </c>
    </row>
    <row r="30" spans="2:11">
      <c r="B30" s="41">
        <v>44718</v>
      </c>
      <c r="C30" s="3" t="s">
        <v>364</v>
      </c>
      <c r="D30" s="3">
        <v>1420.06</v>
      </c>
      <c r="E30" s="14" t="str">
        <f>TEXT(fSalesProb08Answer[[#This Row],[Date]],"ddd")</f>
        <v>Mon</v>
      </c>
      <c r="F30" s="14" t="str">
        <f>LEFT(fSalesProb08Answer[[#This Row],[State-Zip]],2)</f>
        <v>OR</v>
      </c>
      <c r="G30" s="14">
        <f>RIGHT(fSalesProb08Answer[[#This Row],[State-Zip]],5)+0</f>
        <v>96011</v>
      </c>
      <c r="I30"/>
      <c r="J30" s="57" t="s">
        <v>2518</v>
      </c>
      <c r="K30" s="97">
        <v>800.54</v>
      </c>
    </row>
    <row r="31" spans="2:11">
      <c r="B31" s="41">
        <v>44577</v>
      </c>
      <c r="C31" s="3" t="s">
        <v>364</v>
      </c>
      <c r="D31" s="3">
        <v>146.08000000000001</v>
      </c>
      <c r="E31" s="14" t="str">
        <f>TEXT(fSalesProb08Answer[[#This Row],[Date]],"ddd")</f>
        <v>Sun</v>
      </c>
      <c r="F31" s="14" t="str">
        <f>LEFT(fSalesProb08Answer[[#This Row],[State-Zip]],2)</f>
        <v>OR</v>
      </c>
      <c r="G31" s="14">
        <f>RIGHT(fSalesProb08Answer[[#This Row],[State-Zip]],5)+0</f>
        <v>96011</v>
      </c>
      <c r="I31"/>
      <c r="J31" s="57" t="s">
        <v>2519</v>
      </c>
      <c r="K31" s="97">
        <v>2047.31</v>
      </c>
    </row>
    <row r="32" spans="2:11">
      <c r="B32" s="41">
        <v>44695</v>
      </c>
      <c r="C32" s="3" t="s">
        <v>364</v>
      </c>
      <c r="D32" s="3">
        <v>1726.13</v>
      </c>
      <c r="E32" s="14" t="str">
        <f>TEXT(fSalesProb08Answer[[#This Row],[Date]],"ddd")</f>
        <v>Sat</v>
      </c>
      <c r="F32" s="14" t="str">
        <f>LEFT(fSalesProb08Answer[[#This Row],[State-Zip]],2)</f>
        <v>OR</v>
      </c>
      <c r="G32" s="14">
        <f>RIGHT(fSalesProb08Answer[[#This Row],[State-Zip]],5)+0</f>
        <v>96011</v>
      </c>
      <c r="I32"/>
      <c r="J32" s="57" t="s">
        <v>2520</v>
      </c>
      <c r="K32" s="97">
        <v>2729.2799999999997</v>
      </c>
    </row>
    <row r="33" spans="2:11">
      <c r="B33" s="41">
        <v>44634</v>
      </c>
      <c r="C33" s="3" t="s">
        <v>364</v>
      </c>
      <c r="D33" s="3">
        <v>326.57</v>
      </c>
      <c r="E33" s="14" t="str">
        <f>TEXT(fSalesProb08Answer[[#This Row],[Date]],"ddd")</f>
        <v>Mon</v>
      </c>
      <c r="F33" s="14" t="str">
        <f>LEFT(fSalesProb08Answer[[#This Row],[State-Zip]],2)</f>
        <v>OR</v>
      </c>
      <c r="G33" s="14">
        <f>RIGHT(fSalesProb08Answer[[#This Row],[State-Zip]],5)+0</f>
        <v>96011</v>
      </c>
      <c r="I33" s="57" t="s">
        <v>2523</v>
      </c>
      <c r="K33" s="97">
        <v>18154.32</v>
      </c>
    </row>
    <row r="34" spans="2:11">
      <c r="B34" s="41">
        <v>44784</v>
      </c>
      <c r="C34" s="3" t="s">
        <v>364</v>
      </c>
      <c r="D34" s="3">
        <v>15</v>
      </c>
      <c r="E34" s="14" t="str">
        <f>TEXT(fSalesProb08Answer[[#This Row],[Date]],"ddd")</f>
        <v>Thu</v>
      </c>
      <c r="F34" s="14" t="str">
        <f>LEFT(fSalesProb08Answer[[#This Row],[State-Zip]],2)</f>
        <v>OR</v>
      </c>
      <c r="G34" s="14">
        <f>RIGHT(fSalesProb08Answer[[#This Row],[State-Zip]],5)+0</f>
        <v>96011</v>
      </c>
      <c r="I34" s="57" t="s">
        <v>36</v>
      </c>
      <c r="J34"/>
      <c r="K34" s="97">
        <v>55080.82</v>
      </c>
    </row>
    <row r="35" spans="2:11">
      <c r="B35" s="41">
        <v>44850</v>
      </c>
      <c r="C35" s="3" t="s">
        <v>364</v>
      </c>
      <c r="D35" s="3">
        <v>99.83</v>
      </c>
      <c r="E35" s="14" t="str">
        <f>TEXT(fSalesProb08Answer[[#This Row],[Date]],"ddd")</f>
        <v>Sun</v>
      </c>
      <c r="F35" s="14" t="str">
        <f>LEFT(fSalesProb08Answer[[#This Row],[State-Zip]],2)</f>
        <v>OR</v>
      </c>
      <c r="G35" s="14">
        <f>RIGHT(fSalesProb08Answer[[#This Row],[State-Zip]],5)+0</f>
        <v>96011</v>
      </c>
      <c r="I35"/>
      <c r="J35"/>
    </row>
    <row r="36" spans="2:11">
      <c r="B36" s="41">
        <v>44600</v>
      </c>
      <c r="C36" s="3" t="s">
        <v>364</v>
      </c>
      <c r="D36" s="3">
        <v>571.08000000000004</v>
      </c>
      <c r="E36" s="14" t="str">
        <f>TEXT(fSalesProb08Answer[[#This Row],[Date]],"ddd")</f>
        <v>Tue</v>
      </c>
      <c r="F36" s="14" t="str">
        <f>LEFT(fSalesProb08Answer[[#This Row],[State-Zip]],2)</f>
        <v>OR</v>
      </c>
      <c r="G36" s="14">
        <f>RIGHT(fSalesProb08Answer[[#This Row],[State-Zip]],5)+0</f>
        <v>96011</v>
      </c>
      <c r="I36"/>
      <c r="J36"/>
    </row>
    <row r="37" spans="2:11">
      <c r="B37" s="41">
        <v>44747</v>
      </c>
      <c r="C37" s="3" t="s">
        <v>364</v>
      </c>
      <c r="D37" s="3">
        <v>788.87</v>
      </c>
      <c r="E37" s="14" t="str">
        <f>TEXT(fSalesProb08Answer[[#This Row],[Date]],"ddd")</f>
        <v>Tue</v>
      </c>
      <c r="F37" s="14" t="str">
        <f>LEFT(fSalesProb08Answer[[#This Row],[State-Zip]],2)</f>
        <v>OR</v>
      </c>
      <c r="G37" s="14">
        <f>RIGHT(fSalesProb08Answer[[#This Row],[State-Zip]],5)+0</f>
        <v>96011</v>
      </c>
      <c r="I37"/>
      <c r="J37"/>
    </row>
    <row r="38" spans="2:11">
      <c r="B38" s="41">
        <v>44785</v>
      </c>
      <c r="C38" s="3" t="s">
        <v>364</v>
      </c>
      <c r="D38" s="3">
        <v>1324.59</v>
      </c>
      <c r="E38" s="14" t="str">
        <f>TEXT(fSalesProb08Answer[[#This Row],[Date]],"ddd")</f>
        <v>Fri</v>
      </c>
      <c r="F38" s="14" t="str">
        <f>LEFT(fSalesProb08Answer[[#This Row],[State-Zip]],2)</f>
        <v>OR</v>
      </c>
      <c r="G38" s="14">
        <f>RIGHT(fSalesProb08Answer[[#This Row],[State-Zip]],5)+0</f>
        <v>96011</v>
      </c>
      <c r="I38"/>
      <c r="J38"/>
    </row>
    <row r="39" spans="2:11">
      <c r="B39" s="41">
        <v>44796</v>
      </c>
      <c r="C39" s="3" t="s">
        <v>364</v>
      </c>
      <c r="D39" s="3">
        <v>1031.72</v>
      </c>
      <c r="E39" s="14" t="str">
        <f>TEXT(fSalesProb08Answer[[#This Row],[Date]],"ddd")</f>
        <v>Tue</v>
      </c>
      <c r="F39" s="14" t="str">
        <f>LEFT(fSalesProb08Answer[[#This Row],[State-Zip]],2)</f>
        <v>OR</v>
      </c>
      <c r="G39" s="14">
        <f>RIGHT(fSalesProb08Answer[[#This Row],[State-Zip]],5)+0</f>
        <v>96011</v>
      </c>
    </row>
    <row r="40" spans="2:11">
      <c r="B40" s="41">
        <v>44698</v>
      </c>
      <c r="C40" s="3" t="s">
        <v>364</v>
      </c>
      <c r="D40" s="3">
        <v>554.83000000000004</v>
      </c>
      <c r="E40" s="14" t="str">
        <f>TEXT(fSalesProb08Answer[[#This Row],[Date]],"ddd")</f>
        <v>Tue</v>
      </c>
      <c r="F40" s="14" t="str">
        <f>LEFT(fSalesProb08Answer[[#This Row],[State-Zip]],2)</f>
        <v>OR</v>
      </c>
      <c r="G40" s="14">
        <f>RIGHT(fSalesProb08Answer[[#This Row],[State-Zip]],5)+0</f>
        <v>96011</v>
      </c>
    </row>
    <row r="41" spans="2:11">
      <c r="B41" s="41">
        <v>44609</v>
      </c>
      <c r="C41" s="3" t="s">
        <v>364</v>
      </c>
      <c r="D41" s="3">
        <v>893.84</v>
      </c>
      <c r="E41" s="14" t="str">
        <f>TEXT(fSalesProb08Answer[[#This Row],[Date]],"ddd")</f>
        <v>Thu</v>
      </c>
      <c r="F41" s="14" t="str">
        <f>LEFT(fSalesProb08Answer[[#This Row],[State-Zip]],2)</f>
        <v>OR</v>
      </c>
      <c r="G41" s="14">
        <f>RIGHT(fSalesProb08Answer[[#This Row],[State-Zip]],5)+0</f>
        <v>96011</v>
      </c>
    </row>
    <row r="42" spans="2:11">
      <c r="B42" s="41">
        <v>44840</v>
      </c>
      <c r="C42" s="3" t="s">
        <v>364</v>
      </c>
      <c r="D42" s="3">
        <v>1778.63</v>
      </c>
      <c r="E42" s="14" t="str">
        <f>TEXT(fSalesProb08Answer[[#This Row],[Date]],"ddd")</f>
        <v>Thu</v>
      </c>
      <c r="F42" s="14" t="str">
        <f>LEFT(fSalesProb08Answer[[#This Row],[State-Zip]],2)</f>
        <v>OR</v>
      </c>
      <c r="G42" s="14">
        <f>RIGHT(fSalesProb08Answer[[#This Row],[State-Zip]],5)+0</f>
        <v>96011</v>
      </c>
    </row>
    <row r="43" spans="2:11">
      <c r="B43" s="41">
        <v>44718</v>
      </c>
      <c r="C43" s="3" t="s">
        <v>360</v>
      </c>
      <c r="D43" s="3">
        <v>430.35</v>
      </c>
      <c r="E43" s="14" t="str">
        <f>TEXT(fSalesProb08Answer[[#This Row],[Date]],"ddd")</f>
        <v>Mon</v>
      </c>
      <c r="F43" s="14" t="str">
        <f>LEFT(fSalesProb08Answer[[#This Row],[State-Zip]],2)</f>
        <v>WA</v>
      </c>
      <c r="G43" s="14">
        <f>RIGHT(fSalesProb08Answer[[#This Row],[State-Zip]],5)+0</f>
        <v>98106</v>
      </c>
    </row>
    <row r="44" spans="2:11">
      <c r="B44" s="41">
        <v>44597</v>
      </c>
      <c r="C44" s="3" t="s">
        <v>360</v>
      </c>
      <c r="D44" s="3">
        <v>1010.11</v>
      </c>
      <c r="E44" s="14" t="str">
        <f>TEXT(fSalesProb08Answer[[#This Row],[Date]],"ddd")</f>
        <v>Sat</v>
      </c>
      <c r="F44" s="14" t="str">
        <f>LEFT(fSalesProb08Answer[[#This Row],[State-Zip]],2)</f>
        <v>WA</v>
      </c>
      <c r="G44" s="14">
        <f>RIGHT(fSalesProb08Answer[[#This Row],[State-Zip]],5)+0</f>
        <v>98106</v>
      </c>
    </row>
    <row r="45" spans="2:11">
      <c r="B45" s="41">
        <v>44841</v>
      </c>
      <c r="C45" s="3" t="s">
        <v>360</v>
      </c>
      <c r="D45" s="3">
        <v>1295.6600000000001</v>
      </c>
      <c r="E45" s="14" t="str">
        <f>TEXT(fSalesProb08Answer[[#This Row],[Date]],"ddd")</f>
        <v>Fri</v>
      </c>
      <c r="F45" s="14" t="str">
        <f>LEFT(fSalesProb08Answer[[#This Row],[State-Zip]],2)</f>
        <v>WA</v>
      </c>
      <c r="G45" s="14">
        <f>RIGHT(fSalesProb08Answer[[#This Row],[State-Zip]],5)+0</f>
        <v>98106</v>
      </c>
    </row>
    <row r="46" spans="2:11">
      <c r="B46" s="41">
        <v>44835</v>
      </c>
      <c r="C46" s="3" t="s">
        <v>360</v>
      </c>
      <c r="D46" s="3">
        <v>357.98</v>
      </c>
      <c r="E46" s="14" t="str">
        <f>TEXT(fSalesProb08Answer[[#This Row],[Date]],"ddd")</f>
        <v>Sat</v>
      </c>
      <c r="F46" s="14" t="str">
        <f>LEFT(fSalesProb08Answer[[#This Row],[State-Zip]],2)</f>
        <v>WA</v>
      </c>
      <c r="G46" s="14">
        <f>RIGHT(fSalesProb08Answer[[#This Row],[State-Zip]],5)+0</f>
        <v>98106</v>
      </c>
    </row>
    <row r="47" spans="2:11">
      <c r="B47" s="41">
        <v>44662</v>
      </c>
      <c r="C47" s="3" t="s">
        <v>360</v>
      </c>
      <c r="D47" s="3">
        <v>1146.49</v>
      </c>
      <c r="E47" s="14" t="str">
        <f>TEXT(fSalesProb08Answer[[#This Row],[Date]],"ddd")</f>
        <v>Mon</v>
      </c>
      <c r="F47" s="14" t="str">
        <f>LEFT(fSalesProb08Answer[[#This Row],[State-Zip]],2)</f>
        <v>WA</v>
      </c>
      <c r="G47" s="14">
        <f>RIGHT(fSalesProb08Answer[[#This Row],[State-Zip]],5)+0</f>
        <v>98106</v>
      </c>
    </row>
    <row r="48" spans="2:11">
      <c r="B48" s="41">
        <v>44832</v>
      </c>
      <c r="C48" s="3" t="s">
        <v>360</v>
      </c>
      <c r="D48" s="3">
        <v>709.67</v>
      </c>
      <c r="E48" s="14" t="str">
        <f>TEXT(fSalesProb08Answer[[#This Row],[Date]],"ddd")</f>
        <v>Wed</v>
      </c>
      <c r="F48" s="14" t="str">
        <f>LEFT(fSalesProb08Answer[[#This Row],[State-Zip]],2)</f>
        <v>WA</v>
      </c>
      <c r="G48" s="14">
        <f>RIGHT(fSalesProb08Answer[[#This Row],[State-Zip]],5)+0</f>
        <v>98106</v>
      </c>
    </row>
    <row r="49" spans="2:7">
      <c r="B49" s="41">
        <v>44664</v>
      </c>
      <c r="C49" s="3" t="s">
        <v>360</v>
      </c>
      <c r="D49" s="3">
        <v>1532.84</v>
      </c>
      <c r="E49" s="14" t="str">
        <f>TEXT(fSalesProb08Answer[[#This Row],[Date]],"ddd")</f>
        <v>Wed</v>
      </c>
      <c r="F49" s="14" t="str">
        <f>LEFT(fSalesProb08Answer[[#This Row],[State-Zip]],2)</f>
        <v>WA</v>
      </c>
      <c r="G49" s="14">
        <f>RIGHT(fSalesProb08Answer[[#This Row],[State-Zip]],5)+0</f>
        <v>98106</v>
      </c>
    </row>
    <row r="50" spans="2:7">
      <c r="B50" s="41">
        <v>44820</v>
      </c>
      <c r="C50" s="3" t="s">
        <v>360</v>
      </c>
      <c r="D50" s="3">
        <v>751.65</v>
      </c>
      <c r="E50" s="14" t="str">
        <f>TEXT(fSalesProb08Answer[[#This Row],[Date]],"ddd")</f>
        <v>Fri</v>
      </c>
      <c r="F50" s="14" t="str">
        <f>LEFT(fSalesProb08Answer[[#This Row],[State-Zip]],2)</f>
        <v>WA</v>
      </c>
      <c r="G50" s="14">
        <f>RIGHT(fSalesProb08Answer[[#This Row],[State-Zip]],5)+0</f>
        <v>98106</v>
      </c>
    </row>
    <row r="51" spans="2:7">
      <c r="B51" s="41">
        <v>44697</v>
      </c>
      <c r="C51" s="3" t="s">
        <v>374</v>
      </c>
      <c r="D51" s="3">
        <v>492.31</v>
      </c>
      <c r="E51" s="14" t="str">
        <f>TEXT(fSalesProb08Answer[[#This Row],[Date]],"ddd")</f>
        <v>Mon</v>
      </c>
      <c r="F51" s="14" t="str">
        <f>LEFT(fSalesProb08Answer[[#This Row],[State-Zip]],2)</f>
        <v>WA</v>
      </c>
      <c r="G51" s="14">
        <f>RIGHT(fSalesProb08Answer[[#This Row],[State-Zip]],5)+0</f>
        <v>98108</v>
      </c>
    </row>
    <row r="52" spans="2:7">
      <c r="B52" s="41">
        <v>44740</v>
      </c>
      <c r="C52" s="3" t="s">
        <v>374</v>
      </c>
      <c r="D52" s="3">
        <v>1255.28</v>
      </c>
      <c r="E52" s="14" t="str">
        <f>TEXT(fSalesProb08Answer[[#This Row],[Date]],"ddd")</f>
        <v>Tue</v>
      </c>
      <c r="F52" s="14" t="str">
        <f>LEFT(fSalesProb08Answer[[#This Row],[State-Zip]],2)</f>
        <v>WA</v>
      </c>
      <c r="G52" s="14">
        <f>RIGHT(fSalesProb08Answer[[#This Row],[State-Zip]],5)+0</f>
        <v>98108</v>
      </c>
    </row>
    <row r="53" spans="2:7">
      <c r="B53" s="41">
        <v>44922</v>
      </c>
      <c r="C53" s="3" t="s">
        <v>374</v>
      </c>
      <c r="D53" s="3">
        <v>500.08</v>
      </c>
      <c r="E53" s="14" t="str">
        <f>TEXT(fSalesProb08Answer[[#This Row],[Date]],"ddd")</f>
        <v>Tue</v>
      </c>
      <c r="F53" s="14" t="str">
        <f>LEFT(fSalesProb08Answer[[#This Row],[State-Zip]],2)</f>
        <v>WA</v>
      </c>
      <c r="G53" s="14">
        <f>RIGHT(fSalesProb08Answer[[#This Row],[State-Zip]],5)+0</f>
        <v>98108</v>
      </c>
    </row>
    <row r="54" spans="2:7">
      <c r="B54" s="41">
        <v>44805</v>
      </c>
      <c r="C54" s="3" t="s">
        <v>374</v>
      </c>
      <c r="D54" s="3">
        <v>800.54</v>
      </c>
      <c r="E54" s="14" t="str">
        <f>TEXT(fSalesProb08Answer[[#This Row],[Date]],"ddd")</f>
        <v>Thu</v>
      </c>
      <c r="F54" s="14" t="str">
        <f>LEFT(fSalesProb08Answer[[#This Row],[State-Zip]],2)</f>
        <v>WA</v>
      </c>
      <c r="G54" s="14">
        <f>RIGHT(fSalesProb08Answer[[#This Row],[State-Zip]],5)+0</f>
        <v>98108</v>
      </c>
    </row>
    <row r="55" spans="2:7">
      <c r="B55" s="41">
        <v>44773</v>
      </c>
      <c r="C55" s="3" t="s">
        <v>374</v>
      </c>
      <c r="D55" s="3">
        <v>381.85</v>
      </c>
      <c r="E55" s="14" t="str">
        <f>TEXT(fSalesProb08Answer[[#This Row],[Date]],"ddd")</f>
        <v>Sun</v>
      </c>
      <c r="F55" s="14" t="str">
        <f>LEFT(fSalesProb08Answer[[#This Row],[State-Zip]],2)</f>
        <v>WA</v>
      </c>
      <c r="G55" s="14">
        <f>RIGHT(fSalesProb08Answer[[#This Row],[State-Zip]],5)+0</f>
        <v>98108</v>
      </c>
    </row>
    <row r="56" spans="2:7">
      <c r="B56" s="41">
        <v>44846</v>
      </c>
      <c r="C56" s="3" t="s">
        <v>374</v>
      </c>
      <c r="D56" s="3">
        <v>188.64</v>
      </c>
      <c r="E56" s="14" t="str">
        <f>TEXT(fSalesProb08Answer[[#This Row],[Date]],"ddd")</f>
        <v>Wed</v>
      </c>
      <c r="F56" s="14" t="str">
        <f>LEFT(fSalesProb08Answer[[#This Row],[State-Zip]],2)</f>
        <v>WA</v>
      </c>
      <c r="G56" s="14">
        <f>RIGHT(fSalesProb08Answer[[#This Row],[State-Zip]],5)+0</f>
        <v>98108</v>
      </c>
    </row>
    <row r="57" spans="2:7">
      <c r="B57" s="41">
        <v>44692</v>
      </c>
      <c r="C57" s="3" t="s">
        <v>374</v>
      </c>
      <c r="D57" s="3">
        <v>258.14999999999998</v>
      </c>
      <c r="E57" s="14" t="str">
        <f>TEXT(fSalesProb08Answer[[#This Row],[Date]],"ddd")</f>
        <v>Wed</v>
      </c>
      <c r="F57" s="14" t="str">
        <f>LEFT(fSalesProb08Answer[[#This Row],[State-Zip]],2)</f>
        <v>WA</v>
      </c>
      <c r="G57" s="14">
        <f>RIGHT(fSalesProb08Answer[[#This Row],[State-Zip]],5)+0</f>
        <v>98108</v>
      </c>
    </row>
    <row r="58" spans="2:7">
      <c r="B58" s="41">
        <v>44594</v>
      </c>
      <c r="C58" s="3" t="s">
        <v>374</v>
      </c>
      <c r="D58" s="3">
        <v>1403.65</v>
      </c>
      <c r="E58" s="14" t="str">
        <f>TEXT(fSalesProb08Answer[[#This Row],[Date]],"ddd")</f>
        <v>Wed</v>
      </c>
      <c r="F58" s="14" t="str">
        <f>LEFT(fSalesProb08Answer[[#This Row],[State-Zip]],2)</f>
        <v>WA</v>
      </c>
      <c r="G58" s="14">
        <f>RIGHT(fSalesProb08Answer[[#This Row],[State-Zip]],5)+0</f>
        <v>98108</v>
      </c>
    </row>
    <row r="59" spans="2:7">
      <c r="B59" s="41">
        <v>44606</v>
      </c>
      <c r="C59" s="3" t="s">
        <v>379</v>
      </c>
      <c r="D59" s="3">
        <v>764.97</v>
      </c>
      <c r="E59" s="14" t="str">
        <f>TEXT(fSalesProb08Answer[[#This Row],[Date]],"ddd")</f>
        <v>Mon</v>
      </c>
      <c r="F59" s="14" t="str">
        <f>LEFT(fSalesProb08Answer[[#This Row],[State-Zip]],2)</f>
        <v>WA</v>
      </c>
      <c r="G59" s="14">
        <f>RIGHT(fSalesProb08Answer[[#This Row],[State-Zip]],5)+0</f>
        <v>98112</v>
      </c>
    </row>
    <row r="60" spans="2:7">
      <c r="B60" s="41">
        <v>44712</v>
      </c>
      <c r="C60" s="3" t="s">
        <v>379</v>
      </c>
      <c r="D60" s="3">
        <v>404.05</v>
      </c>
      <c r="E60" s="14" t="str">
        <f>TEXT(fSalesProb08Answer[[#This Row],[Date]],"ddd")</f>
        <v>Tue</v>
      </c>
      <c r="F60" s="14" t="str">
        <f>LEFT(fSalesProb08Answer[[#This Row],[State-Zip]],2)</f>
        <v>WA</v>
      </c>
      <c r="G60" s="14">
        <f>RIGHT(fSalesProb08Answer[[#This Row],[State-Zip]],5)+0</f>
        <v>98112</v>
      </c>
    </row>
    <row r="61" spans="2:7">
      <c r="B61" s="41">
        <v>44632</v>
      </c>
      <c r="C61" s="3" t="s">
        <v>379</v>
      </c>
      <c r="D61" s="3">
        <v>821.03</v>
      </c>
      <c r="E61" s="14" t="str">
        <f>TEXT(fSalesProb08Answer[[#This Row],[Date]],"ddd")</f>
        <v>Sat</v>
      </c>
      <c r="F61" s="14" t="str">
        <f>LEFT(fSalesProb08Answer[[#This Row],[State-Zip]],2)</f>
        <v>WA</v>
      </c>
      <c r="G61" s="14">
        <f>RIGHT(fSalesProb08Answer[[#This Row],[State-Zip]],5)+0</f>
        <v>98112</v>
      </c>
    </row>
    <row r="62" spans="2:7">
      <c r="B62" s="41">
        <v>44877</v>
      </c>
      <c r="C62" s="3" t="s">
        <v>379</v>
      </c>
      <c r="D62" s="3">
        <v>540.16</v>
      </c>
      <c r="E62" s="14" t="str">
        <f>TEXT(fSalesProb08Answer[[#This Row],[Date]],"ddd")</f>
        <v>Sat</v>
      </c>
      <c r="F62" s="14" t="str">
        <f>LEFT(fSalesProb08Answer[[#This Row],[State-Zip]],2)</f>
        <v>WA</v>
      </c>
      <c r="G62" s="14">
        <f>RIGHT(fSalesProb08Answer[[#This Row],[State-Zip]],5)+0</f>
        <v>98112</v>
      </c>
    </row>
    <row r="63" spans="2:7">
      <c r="B63" s="41">
        <v>44830</v>
      </c>
      <c r="C63" s="3" t="s">
        <v>379</v>
      </c>
      <c r="D63" s="3">
        <v>1097.19</v>
      </c>
      <c r="E63" s="14" t="str">
        <f>TEXT(fSalesProb08Answer[[#This Row],[Date]],"ddd")</f>
        <v>Mon</v>
      </c>
      <c r="F63" s="14" t="str">
        <f>LEFT(fSalesProb08Answer[[#This Row],[State-Zip]],2)</f>
        <v>WA</v>
      </c>
      <c r="G63" s="14">
        <f>RIGHT(fSalesProb08Answer[[#This Row],[State-Zip]],5)+0</f>
        <v>98112</v>
      </c>
    </row>
    <row r="64" spans="2:7">
      <c r="B64" s="41">
        <v>44704</v>
      </c>
      <c r="C64" s="3" t="s">
        <v>379</v>
      </c>
      <c r="D64" s="3">
        <v>453.91</v>
      </c>
      <c r="E64" s="14" t="str">
        <f>TEXT(fSalesProb08Answer[[#This Row],[Date]],"ddd")</f>
        <v>Mon</v>
      </c>
      <c r="F64" s="14" t="str">
        <f>LEFT(fSalesProb08Answer[[#This Row],[State-Zip]],2)</f>
        <v>WA</v>
      </c>
      <c r="G64" s="14">
        <f>RIGHT(fSalesProb08Answer[[#This Row],[State-Zip]],5)+0</f>
        <v>98112</v>
      </c>
    </row>
    <row r="65" spans="2:7">
      <c r="B65" s="41">
        <v>44783</v>
      </c>
      <c r="C65" s="3" t="s">
        <v>379</v>
      </c>
      <c r="D65" s="3">
        <v>924.44</v>
      </c>
      <c r="E65" s="14" t="str">
        <f>TEXT(fSalesProb08Answer[[#This Row],[Date]],"ddd")</f>
        <v>Wed</v>
      </c>
      <c r="F65" s="14" t="str">
        <f>LEFT(fSalesProb08Answer[[#This Row],[State-Zip]],2)</f>
        <v>WA</v>
      </c>
      <c r="G65" s="14">
        <f>RIGHT(fSalesProb08Answer[[#This Row],[State-Zip]],5)+0</f>
        <v>98112</v>
      </c>
    </row>
    <row r="66" spans="2:7">
      <c r="B66" s="41">
        <v>44712</v>
      </c>
      <c r="C66" s="3" t="s">
        <v>379</v>
      </c>
      <c r="D66" s="3">
        <v>633.32000000000005</v>
      </c>
      <c r="E66" s="14" t="str">
        <f>TEXT(fSalesProb08Answer[[#This Row],[Date]],"ddd")</f>
        <v>Tue</v>
      </c>
      <c r="F66" s="14" t="str">
        <f>LEFT(fSalesProb08Answer[[#This Row],[State-Zip]],2)</f>
        <v>WA</v>
      </c>
      <c r="G66" s="14">
        <f>RIGHT(fSalesProb08Answer[[#This Row],[State-Zip]],5)+0</f>
        <v>98112</v>
      </c>
    </row>
    <row r="67" spans="2:7">
      <c r="B67" s="41">
        <v>44743</v>
      </c>
      <c r="C67" s="3" t="s">
        <v>369</v>
      </c>
      <c r="D67" s="3">
        <v>283.02999999999997</v>
      </c>
      <c r="E67" s="14" t="str">
        <f>TEXT(fSalesProb08Answer[[#This Row],[Date]],"ddd")</f>
        <v>Fri</v>
      </c>
      <c r="F67" s="14" t="str">
        <f>LEFT(fSalesProb08Answer[[#This Row],[State-Zip]],2)</f>
        <v>CA</v>
      </c>
      <c r="G67" s="14">
        <f>RIGHT(fSalesProb08Answer[[#This Row],[State-Zip]],5)+0</f>
        <v>98702</v>
      </c>
    </row>
    <row r="68" spans="2:7">
      <c r="B68" s="41">
        <v>44754</v>
      </c>
      <c r="C68" s="3" t="s">
        <v>369</v>
      </c>
      <c r="D68" s="3">
        <v>1352.83</v>
      </c>
      <c r="E68" s="14" t="str">
        <f>TEXT(fSalesProb08Answer[[#This Row],[Date]],"ddd")</f>
        <v>Tue</v>
      </c>
      <c r="F68" s="14" t="str">
        <f>LEFT(fSalesProb08Answer[[#This Row],[State-Zip]],2)</f>
        <v>CA</v>
      </c>
      <c r="G68" s="14">
        <f>RIGHT(fSalesProb08Answer[[#This Row],[State-Zip]],5)+0</f>
        <v>98702</v>
      </c>
    </row>
    <row r="69" spans="2:7">
      <c r="B69" s="41">
        <v>44605</v>
      </c>
      <c r="C69" s="3" t="s">
        <v>369</v>
      </c>
      <c r="D69" s="3">
        <v>814.12</v>
      </c>
      <c r="E69" s="14" t="str">
        <f>TEXT(fSalesProb08Answer[[#This Row],[Date]],"ddd")</f>
        <v>Sun</v>
      </c>
      <c r="F69" s="14" t="str">
        <f>LEFT(fSalesProb08Answer[[#This Row],[State-Zip]],2)</f>
        <v>CA</v>
      </c>
      <c r="G69" s="14">
        <f>RIGHT(fSalesProb08Answer[[#This Row],[State-Zip]],5)+0</f>
        <v>98702</v>
      </c>
    </row>
    <row r="70" spans="2:7">
      <c r="B70" s="41">
        <v>44857</v>
      </c>
      <c r="C70" s="3" t="s">
        <v>369</v>
      </c>
      <c r="D70" s="3">
        <v>840.27</v>
      </c>
      <c r="E70" s="14" t="str">
        <f>TEXT(fSalesProb08Answer[[#This Row],[Date]],"ddd")</f>
        <v>Sun</v>
      </c>
      <c r="F70" s="14" t="str">
        <f>LEFT(fSalesProb08Answer[[#This Row],[State-Zip]],2)</f>
        <v>CA</v>
      </c>
      <c r="G70" s="14">
        <f>RIGHT(fSalesProb08Answer[[#This Row],[State-Zip]],5)+0</f>
        <v>98702</v>
      </c>
    </row>
    <row r="71" spans="2:7">
      <c r="B71" s="41">
        <v>44662</v>
      </c>
      <c r="C71" s="3" t="s">
        <v>369</v>
      </c>
      <c r="D71" s="3">
        <v>1410.93</v>
      </c>
      <c r="E71" s="14" t="str">
        <f>TEXT(fSalesProb08Answer[[#This Row],[Date]],"ddd")</f>
        <v>Mon</v>
      </c>
      <c r="F71" s="14" t="str">
        <f>LEFT(fSalesProb08Answer[[#This Row],[State-Zip]],2)</f>
        <v>CA</v>
      </c>
      <c r="G71" s="14">
        <f>RIGHT(fSalesProb08Answer[[#This Row],[State-Zip]],5)+0</f>
        <v>98702</v>
      </c>
    </row>
    <row r="72" spans="2:7">
      <c r="B72" s="41">
        <v>44914</v>
      </c>
      <c r="C72" s="3" t="s">
        <v>369</v>
      </c>
      <c r="D72" s="3">
        <v>1648.57</v>
      </c>
      <c r="E72" s="14" t="str">
        <f>TEXT(fSalesProb08Answer[[#This Row],[Date]],"ddd")</f>
        <v>Mon</v>
      </c>
      <c r="F72" s="14" t="str">
        <f>LEFT(fSalesProb08Answer[[#This Row],[State-Zip]],2)</f>
        <v>CA</v>
      </c>
      <c r="G72" s="14">
        <f>RIGHT(fSalesProb08Answer[[#This Row],[State-Zip]],5)+0</f>
        <v>98702</v>
      </c>
    </row>
    <row r="73" spans="2:7">
      <c r="B73" s="41">
        <v>44632</v>
      </c>
      <c r="C73" s="3" t="s">
        <v>369</v>
      </c>
      <c r="D73" s="3">
        <v>935.05</v>
      </c>
      <c r="E73" s="14" t="str">
        <f>TEXT(fSalesProb08Answer[[#This Row],[Date]],"ddd")</f>
        <v>Sat</v>
      </c>
      <c r="F73" s="14" t="str">
        <f>LEFT(fSalesProb08Answer[[#This Row],[State-Zip]],2)</f>
        <v>CA</v>
      </c>
      <c r="G73" s="14">
        <f>RIGHT(fSalesProb08Answer[[#This Row],[State-Zip]],5)+0</f>
        <v>98702</v>
      </c>
    </row>
    <row r="74" spans="2:7">
      <c r="B74" s="41">
        <v>44778</v>
      </c>
      <c r="C74" s="3" t="s">
        <v>369</v>
      </c>
      <c r="D74" s="3">
        <v>174.21</v>
      </c>
      <c r="E74" s="14" t="str">
        <f>TEXT(fSalesProb08Answer[[#This Row],[Date]],"ddd")</f>
        <v>Fri</v>
      </c>
      <c r="F74" s="14" t="str">
        <f>LEFT(fSalesProb08Answer[[#This Row],[State-Zip]],2)</f>
        <v>CA</v>
      </c>
      <c r="G74" s="14">
        <f>RIGHT(fSalesProb08Answer[[#This Row],[State-Zip]],5)+0</f>
        <v>98702</v>
      </c>
    </row>
  </sheetData>
  <pageMargins left="0.7" right="0.7" top="0.75" bottom="0.75" header="0.3" footer="0.3"/>
  <pageSetup orientation="portrait" r:id="rId2"/>
  <tableParts count="1">
    <tablePart r:id="rId3"/>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93318-19E6-4110-B898-F3FDE99CB159}">
  <sheetPr>
    <tabColor rgb="FF0000FF"/>
  </sheetPr>
  <dimension ref="A1:T21"/>
  <sheetViews>
    <sheetView zoomScale="85" zoomScaleNormal="85" workbookViewId="0"/>
  </sheetViews>
  <sheetFormatPr defaultColWidth="8.85546875" defaultRowHeight="15"/>
  <cols>
    <col min="1" max="1" width="1.140625" customWidth="1"/>
    <col min="2" max="2" width="11.85546875" customWidth="1"/>
    <col min="3" max="3" width="3" customWidth="1"/>
    <col min="4" max="4" width="15.28515625" bestFit="1" customWidth="1"/>
    <col min="5" max="12" width="12.140625" customWidth="1"/>
  </cols>
  <sheetData>
    <row r="1" spans="1:20">
      <c r="A1" s="57"/>
      <c r="B1" s="57"/>
      <c r="C1" s="57"/>
      <c r="D1" s="57"/>
      <c r="E1" s="57"/>
      <c r="F1" s="57"/>
      <c r="G1" s="57"/>
      <c r="H1" s="57"/>
      <c r="I1" s="57"/>
      <c r="J1" s="57"/>
      <c r="K1" s="57"/>
      <c r="L1" s="57"/>
      <c r="M1" s="57"/>
      <c r="N1" s="57"/>
      <c r="O1" s="57"/>
      <c r="P1" s="57"/>
      <c r="Q1" s="57"/>
      <c r="R1" s="57"/>
      <c r="S1" s="57"/>
      <c r="T1" s="57"/>
    </row>
    <row r="2" spans="1:20" ht="15.75" thickBot="1">
      <c r="A2" s="57"/>
      <c r="B2" s="199" t="s">
        <v>2539</v>
      </c>
      <c r="C2" s="57"/>
      <c r="D2" s="57"/>
      <c r="E2" s="57"/>
      <c r="F2" s="57"/>
      <c r="G2" s="57"/>
      <c r="H2" s="57"/>
      <c r="I2" s="57"/>
      <c r="J2" s="57"/>
      <c r="K2" s="57"/>
      <c r="L2" s="57"/>
      <c r="M2" s="57"/>
      <c r="N2" s="57"/>
      <c r="O2" s="57"/>
      <c r="P2" s="57"/>
      <c r="Q2" s="57"/>
      <c r="R2" s="57"/>
      <c r="S2" s="57"/>
      <c r="T2" s="57"/>
    </row>
    <row r="3" spans="1:20" ht="50.25" customHeight="1" thickBot="1">
      <c r="A3" s="57"/>
      <c r="B3" s="217"/>
      <c r="C3" s="218"/>
      <c r="D3" s="218"/>
      <c r="E3" s="218"/>
      <c r="F3" s="218"/>
      <c r="G3" s="218"/>
      <c r="H3" s="218"/>
      <c r="I3" s="218"/>
      <c r="J3" s="218"/>
      <c r="K3" s="218"/>
      <c r="L3" s="218"/>
      <c r="M3" s="218"/>
      <c r="N3" s="218"/>
      <c r="O3" s="218"/>
      <c r="P3" s="218"/>
      <c r="Q3" s="218"/>
      <c r="R3" s="218"/>
      <c r="S3" s="219"/>
      <c r="T3" s="57"/>
    </row>
    <row r="4" spans="1:20" ht="15.75" thickBot="1">
      <c r="A4" s="57"/>
      <c r="B4" s="199" t="s">
        <v>2525</v>
      </c>
      <c r="C4" s="57"/>
      <c r="D4" s="57"/>
      <c r="E4" s="57"/>
      <c r="F4" s="57"/>
      <c r="G4" s="57"/>
      <c r="H4" s="57"/>
      <c r="I4" s="57"/>
      <c r="J4" s="57"/>
      <c r="K4" s="57"/>
      <c r="L4" s="57"/>
      <c r="M4" s="57"/>
      <c r="N4" s="57"/>
      <c r="O4" s="57"/>
      <c r="P4" s="57"/>
      <c r="Q4" s="57"/>
      <c r="R4" s="57"/>
      <c r="S4" s="57"/>
      <c r="T4" s="57"/>
    </row>
    <row r="5" spans="1:20" ht="50.25" customHeight="1" thickBot="1">
      <c r="A5" s="57"/>
      <c r="B5" s="217"/>
      <c r="C5" s="218"/>
      <c r="D5" s="218"/>
      <c r="E5" s="218"/>
      <c r="F5" s="218"/>
      <c r="G5" s="218"/>
      <c r="H5" s="218"/>
      <c r="I5" s="218"/>
      <c r="J5" s="218"/>
      <c r="K5" s="218"/>
      <c r="L5" s="218"/>
      <c r="M5" s="218"/>
      <c r="N5" s="218"/>
      <c r="O5" s="218"/>
      <c r="P5" s="218"/>
      <c r="Q5" s="218"/>
      <c r="R5" s="218"/>
      <c r="S5" s="219"/>
      <c r="T5" s="57"/>
    </row>
    <row r="6" spans="1:20" ht="15.75" thickBot="1">
      <c r="A6" s="57"/>
      <c r="B6" s="199" t="s">
        <v>2526</v>
      </c>
      <c r="C6" s="57"/>
      <c r="D6" s="57"/>
      <c r="E6" s="57"/>
      <c r="F6" s="57"/>
      <c r="G6" s="57"/>
      <c r="H6" s="57"/>
      <c r="I6" s="57"/>
      <c r="J6" s="57"/>
      <c r="K6" s="57"/>
      <c r="L6" s="57"/>
      <c r="M6" s="57"/>
      <c r="N6" s="57"/>
      <c r="O6" s="57"/>
      <c r="P6" s="57"/>
      <c r="Q6" s="57"/>
      <c r="R6" s="57"/>
      <c r="S6" s="57"/>
      <c r="T6" s="57"/>
    </row>
    <row r="7" spans="1:20" ht="50.25" customHeight="1" thickBot="1">
      <c r="A7" s="57"/>
      <c r="B7" s="217"/>
      <c r="C7" s="218"/>
      <c r="D7" s="218"/>
      <c r="E7" s="218"/>
      <c r="F7" s="218"/>
      <c r="G7" s="218"/>
      <c r="H7" s="218"/>
      <c r="I7" s="218"/>
      <c r="J7" s="218"/>
      <c r="K7" s="218"/>
      <c r="L7" s="218"/>
      <c r="M7" s="218"/>
      <c r="N7" s="218"/>
      <c r="O7" s="218"/>
      <c r="P7" s="218"/>
      <c r="Q7" s="218"/>
      <c r="R7" s="218"/>
      <c r="S7" s="219"/>
      <c r="T7" s="57"/>
    </row>
    <row r="8" spans="1:20" ht="15.75" thickBot="1">
      <c r="A8" s="57"/>
      <c r="B8" s="199" t="s">
        <v>2527</v>
      </c>
      <c r="C8" s="57"/>
      <c r="D8" s="57"/>
      <c r="E8" s="57"/>
      <c r="F8" s="57"/>
      <c r="G8" s="57"/>
      <c r="H8" s="57"/>
      <c r="I8" s="57"/>
      <c r="J8" s="57"/>
      <c r="K8" s="57"/>
      <c r="L8" s="57"/>
      <c r="M8" s="57"/>
      <c r="N8" s="57"/>
      <c r="O8" s="57"/>
      <c r="P8" s="57"/>
      <c r="Q8" s="57"/>
      <c r="R8" s="57"/>
      <c r="S8" s="57"/>
      <c r="T8" s="57"/>
    </row>
    <row r="9" spans="1:20" ht="50.25" customHeight="1" thickBot="1">
      <c r="A9" s="57"/>
      <c r="B9" s="217"/>
      <c r="C9" s="218"/>
      <c r="D9" s="218"/>
      <c r="E9" s="218"/>
      <c r="F9" s="218"/>
      <c r="G9" s="218"/>
      <c r="H9" s="218"/>
      <c r="I9" s="218"/>
      <c r="J9" s="218"/>
      <c r="K9" s="218"/>
      <c r="L9" s="218"/>
      <c r="M9" s="218"/>
      <c r="N9" s="218"/>
      <c r="O9" s="218"/>
      <c r="P9" s="218"/>
      <c r="Q9" s="218"/>
      <c r="R9" s="218"/>
      <c r="S9" s="219"/>
      <c r="T9" s="57"/>
    </row>
    <row r="10" spans="1:20" ht="15.75" thickBot="1">
      <c r="A10" s="57"/>
      <c r="B10" s="199" t="s">
        <v>2528</v>
      </c>
      <c r="C10" s="57"/>
      <c r="D10" s="57"/>
      <c r="E10" s="57"/>
      <c r="F10" s="57"/>
      <c r="G10" s="57"/>
      <c r="H10" s="57"/>
      <c r="I10" s="57"/>
      <c r="J10" s="57"/>
      <c r="K10" s="57"/>
      <c r="L10" s="57"/>
      <c r="M10" s="57"/>
      <c r="N10" s="57"/>
      <c r="O10" s="57"/>
      <c r="P10" s="57"/>
      <c r="Q10" s="57"/>
      <c r="R10" s="57"/>
      <c r="S10" s="57"/>
      <c r="T10" s="57"/>
    </row>
    <row r="11" spans="1:20" ht="50.25" customHeight="1" thickBot="1">
      <c r="A11" s="57"/>
      <c r="B11" s="217"/>
      <c r="C11" s="218"/>
      <c r="D11" s="218"/>
      <c r="E11" s="218"/>
      <c r="F11" s="218"/>
      <c r="G11" s="218"/>
      <c r="H11" s="218"/>
      <c r="I11" s="218"/>
      <c r="J11" s="218"/>
      <c r="K11" s="218"/>
      <c r="L11" s="218"/>
      <c r="M11" s="218"/>
      <c r="N11" s="218"/>
      <c r="O11" s="218"/>
      <c r="P11" s="218"/>
      <c r="Q11" s="218"/>
      <c r="R11" s="218"/>
      <c r="S11" s="219"/>
      <c r="T11" s="57"/>
    </row>
    <row r="12" spans="1:20" ht="15.75" thickBot="1">
      <c r="A12" s="57"/>
      <c r="B12" s="199" t="s">
        <v>2542</v>
      </c>
      <c r="C12" s="57"/>
      <c r="D12" s="57"/>
      <c r="E12" s="57"/>
      <c r="F12" s="57"/>
      <c r="G12" s="57"/>
      <c r="H12" s="57"/>
      <c r="I12" s="57"/>
      <c r="J12" s="57"/>
      <c r="K12" s="57"/>
      <c r="L12" s="57"/>
      <c r="M12" s="57"/>
      <c r="N12" s="57"/>
      <c r="O12" s="57"/>
      <c r="P12" s="57"/>
      <c r="Q12" s="57"/>
      <c r="R12" s="57"/>
      <c r="S12" s="57"/>
      <c r="T12" s="57"/>
    </row>
    <row r="13" spans="1:20" ht="50.25" customHeight="1" thickBot="1">
      <c r="A13" s="57"/>
      <c r="B13" s="217"/>
      <c r="C13" s="218"/>
      <c r="D13" s="218"/>
      <c r="E13" s="218"/>
      <c r="F13" s="218"/>
      <c r="G13" s="218"/>
      <c r="H13" s="218"/>
      <c r="I13" s="218"/>
      <c r="J13" s="218"/>
      <c r="K13" s="218"/>
      <c r="L13" s="218"/>
      <c r="M13" s="218"/>
      <c r="N13" s="218"/>
      <c r="O13" s="218"/>
      <c r="P13" s="218"/>
      <c r="Q13" s="218"/>
      <c r="R13" s="218"/>
      <c r="S13" s="219"/>
      <c r="T13" s="57"/>
    </row>
    <row r="14" spans="1:20" s="57" customFormat="1" ht="15.75" thickBot="1">
      <c r="B14" s="199" t="s">
        <v>2543</v>
      </c>
    </row>
    <row r="15" spans="1:20" s="57" customFormat="1" ht="50.25" customHeight="1" thickBot="1">
      <c r="B15" s="217"/>
      <c r="C15" s="218"/>
      <c r="D15" s="218"/>
      <c r="E15" s="218"/>
      <c r="F15" s="218"/>
      <c r="G15" s="218"/>
      <c r="H15" s="218"/>
      <c r="I15" s="218"/>
      <c r="J15" s="218"/>
      <c r="K15" s="218"/>
      <c r="L15" s="218"/>
      <c r="M15" s="218"/>
      <c r="N15" s="218"/>
      <c r="O15" s="218"/>
      <c r="P15" s="218"/>
      <c r="Q15" s="218"/>
      <c r="R15" s="218"/>
      <c r="S15" s="219"/>
    </row>
    <row r="16" spans="1:20" s="57" customFormat="1" ht="15.75" thickBot="1">
      <c r="B16" s="199" t="s">
        <v>2544</v>
      </c>
    </row>
    <row r="17" spans="2:19" s="57" customFormat="1" ht="50.25" customHeight="1" thickBot="1">
      <c r="B17" s="217"/>
      <c r="C17" s="218"/>
      <c r="D17" s="218"/>
      <c r="E17" s="218"/>
      <c r="F17" s="218"/>
      <c r="G17" s="218"/>
      <c r="H17" s="218"/>
      <c r="I17" s="218"/>
      <c r="J17" s="218"/>
      <c r="K17" s="218"/>
      <c r="L17" s="218"/>
      <c r="M17" s="218"/>
      <c r="N17" s="218"/>
      <c r="O17" s="218"/>
      <c r="P17" s="218"/>
      <c r="Q17" s="218"/>
      <c r="R17" s="218"/>
      <c r="S17" s="219"/>
    </row>
    <row r="18" spans="2:19" s="57" customFormat="1" ht="15.75" thickBot="1">
      <c r="B18" s="199" t="s">
        <v>2529</v>
      </c>
    </row>
    <row r="19" spans="2:19" s="57" customFormat="1" ht="50.25" customHeight="1" thickBot="1">
      <c r="B19" s="217"/>
      <c r="C19" s="218"/>
      <c r="D19" s="218"/>
      <c r="E19" s="218"/>
      <c r="F19" s="218"/>
      <c r="G19" s="218"/>
      <c r="H19" s="218"/>
      <c r="I19" s="218"/>
      <c r="J19" s="218"/>
      <c r="K19" s="218"/>
      <c r="L19" s="218"/>
      <c r="M19" s="218"/>
      <c r="N19" s="218"/>
      <c r="O19" s="218"/>
      <c r="P19" s="218"/>
      <c r="Q19" s="218"/>
      <c r="R19" s="218"/>
      <c r="S19" s="219"/>
    </row>
    <row r="21" spans="2:19" ht="50.25" customHeight="1"/>
  </sheetData>
  <mergeCells count="9">
    <mergeCell ref="B15:S15"/>
    <mergeCell ref="B17:S17"/>
    <mergeCell ref="B19:S19"/>
    <mergeCell ref="B3:S3"/>
    <mergeCell ref="B5:S5"/>
    <mergeCell ref="B7:S7"/>
    <mergeCell ref="B9:S9"/>
    <mergeCell ref="B11:S11"/>
    <mergeCell ref="B13:S13"/>
  </mergeCells>
  <conditionalFormatting sqref="L7:N9">
    <cfRule type="expression" dxfId="3" priority="1">
      <formula>L7&lt;&gt;""</formula>
    </cfRule>
  </conditionalFormatting>
  <conditionalFormatting sqref="F7:H9">
    <cfRule type="expression" dxfId="2" priority="2">
      <formula>F7&lt;&gt;""</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398C3-8902-4230-98DB-B427BD62B3CA}">
  <sheetPr>
    <tabColor rgb="FFFF0000"/>
  </sheetPr>
  <dimension ref="B2:S21"/>
  <sheetViews>
    <sheetView zoomScale="85" zoomScaleNormal="85" workbookViewId="0"/>
  </sheetViews>
  <sheetFormatPr defaultColWidth="9.140625" defaultRowHeight="15"/>
  <cols>
    <col min="1" max="1" width="1.140625" style="57" customWidth="1"/>
    <col min="2" max="2" width="11.85546875" style="57" customWidth="1"/>
    <col min="3" max="3" width="3" style="57" customWidth="1"/>
    <col min="4" max="4" width="15.28515625" style="57" bestFit="1" customWidth="1"/>
    <col min="5" max="12" width="12.140625" style="57" customWidth="1"/>
    <col min="13" max="16384" width="9.140625" style="57"/>
  </cols>
  <sheetData>
    <row r="2" spans="2:19" ht="15.75" thickBot="1">
      <c r="B2" s="199" t="s">
        <v>2540</v>
      </c>
    </row>
    <row r="3" spans="2:19" ht="50.25" customHeight="1" thickBot="1">
      <c r="B3" s="217" t="s">
        <v>2530</v>
      </c>
      <c r="C3" s="218"/>
      <c r="D3" s="218"/>
      <c r="E3" s="218"/>
      <c r="F3" s="218"/>
      <c r="G3" s="218"/>
      <c r="H3" s="218"/>
      <c r="I3" s="218"/>
      <c r="J3" s="218"/>
      <c r="K3" s="218"/>
      <c r="L3" s="218"/>
      <c r="M3" s="218"/>
      <c r="N3" s="218"/>
      <c r="O3" s="218"/>
      <c r="P3" s="218"/>
      <c r="Q3" s="218"/>
      <c r="R3" s="218"/>
      <c r="S3" s="219"/>
    </row>
    <row r="4" spans="2:19" ht="15.75" thickBot="1">
      <c r="B4" s="199" t="s">
        <v>2525</v>
      </c>
    </row>
    <row r="5" spans="2:19" ht="50.25" customHeight="1" thickBot="1">
      <c r="B5" s="217" t="s">
        <v>2531</v>
      </c>
      <c r="C5" s="218"/>
      <c r="D5" s="218"/>
      <c r="E5" s="218"/>
      <c r="F5" s="218"/>
      <c r="G5" s="218"/>
      <c r="H5" s="218"/>
      <c r="I5" s="218"/>
      <c r="J5" s="218"/>
      <c r="K5" s="218"/>
      <c r="L5" s="218"/>
      <c r="M5" s="218"/>
      <c r="N5" s="218"/>
      <c r="O5" s="218"/>
      <c r="P5" s="218"/>
      <c r="Q5" s="218"/>
      <c r="R5" s="218"/>
      <c r="S5" s="219"/>
    </row>
    <row r="6" spans="2:19" ht="15.75" thickBot="1">
      <c r="B6" s="199" t="s">
        <v>2526</v>
      </c>
    </row>
    <row r="7" spans="2:19" ht="50.25" customHeight="1" thickBot="1">
      <c r="B7" s="217" t="s">
        <v>2532</v>
      </c>
      <c r="C7" s="218"/>
      <c r="D7" s="218"/>
      <c r="E7" s="218"/>
      <c r="F7" s="218"/>
      <c r="G7" s="218"/>
      <c r="H7" s="218"/>
      <c r="I7" s="218"/>
      <c r="J7" s="218"/>
      <c r="K7" s="218"/>
      <c r="L7" s="218"/>
      <c r="M7" s="218"/>
      <c r="N7" s="218"/>
      <c r="O7" s="218"/>
      <c r="P7" s="218"/>
      <c r="Q7" s="218"/>
      <c r="R7" s="218"/>
      <c r="S7" s="219"/>
    </row>
    <row r="8" spans="2:19" ht="15.75" thickBot="1">
      <c r="B8" s="199" t="s">
        <v>2527</v>
      </c>
    </row>
    <row r="9" spans="2:19" ht="50.25" customHeight="1" thickBot="1">
      <c r="B9" s="217" t="s">
        <v>2533</v>
      </c>
      <c r="C9" s="218"/>
      <c r="D9" s="218"/>
      <c r="E9" s="218"/>
      <c r="F9" s="218"/>
      <c r="G9" s="218"/>
      <c r="H9" s="218"/>
      <c r="I9" s="218"/>
      <c r="J9" s="218"/>
      <c r="K9" s="218"/>
      <c r="L9" s="218"/>
      <c r="M9" s="218"/>
      <c r="N9" s="218"/>
      <c r="O9" s="218"/>
      <c r="P9" s="218"/>
      <c r="Q9" s="218"/>
      <c r="R9" s="218"/>
      <c r="S9" s="219"/>
    </row>
    <row r="10" spans="2:19" ht="15.75" thickBot="1">
      <c r="B10" s="199" t="s">
        <v>2528</v>
      </c>
    </row>
    <row r="11" spans="2:19" ht="50.25" customHeight="1" thickBot="1">
      <c r="B11" s="217" t="s">
        <v>2534</v>
      </c>
      <c r="C11" s="218"/>
      <c r="D11" s="218"/>
      <c r="E11" s="218"/>
      <c r="F11" s="218"/>
      <c r="G11" s="218"/>
      <c r="H11" s="218"/>
      <c r="I11" s="218"/>
      <c r="J11" s="218"/>
      <c r="K11" s="218"/>
      <c r="L11" s="218"/>
      <c r="M11" s="218"/>
      <c r="N11" s="218"/>
      <c r="O11" s="218"/>
      <c r="P11" s="218"/>
      <c r="Q11" s="218"/>
      <c r="R11" s="218"/>
      <c r="S11" s="219"/>
    </row>
    <row r="12" spans="2:19" ht="15.75" thickBot="1">
      <c r="B12" s="199" t="s">
        <v>2541</v>
      </c>
    </row>
    <row r="13" spans="2:19" ht="50.25" customHeight="1" thickBot="1">
      <c r="B13" s="217" t="s">
        <v>2535</v>
      </c>
      <c r="C13" s="218"/>
      <c r="D13" s="218"/>
      <c r="E13" s="218"/>
      <c r="F13" s="218"/>
      <c r="G13" s="218"/>
      <c r="H13" s="218"/>
      <c r="I13" s="218"/>
      <c r="J13" s="218"/>
      <c r="K13" s="218"/>
      <c r="L13" s="218"/>
      <c r="M13" s="218"/>
      <c r="N13" s="218"/>
      <c r="O13" s="218"/>
      <c r="P13" s="218"/>
      <c r="Q13" s="218"/>
      <c r="R13" s="218"/>
      <c r="S13" s="219"/>
    </row>
    <row r="14" spans="2:19" ht="15.75" thickBot="1">
      <c r="B14" s="199" t="s">
        <v>2543</v>
      </c>
    </row>
    <row r="15" spans="2:19" ht="50.25" customHeight="1" thickBot="1">
      <c r="B15" s="217" t="s">
        <v>2536</v>
      </c>
      <c r="C15" s="218"/>
      <c r="D15" s="218"/>
      <c r="E15" s="218"/>
      <c r="F15" s="218"/>
      <c r="G15" s="218"/>
      <c r="H15" s="218"/>
      <c r="I15" s="218"/>
      <c r="J15" s="218"/>
      <c r="K15" s="218"/>
      <c r="L15" s="218"/>
      <c r="M15" s="218"/>
      <c r="N15" s="218"/>
      <c r="O15" s="218"/>
      <c r="P15" s="218"/>
      <c r="Q15" s="218"/>
      <c r="R15" s="218"/>
      <c r="S15" s="219"/>
    </row>
    <row r="16" spans="2:19" ht="15.75" thickBot="1">
      <c r="B16" s="199" t="s">
        <v>2544</v>
      </c>
    </row>
    <row r="17" spans="2:19" ht="50.25" customHeight="1" thickBot="1">
      <c r="B17" s="217" t="s">
        <v>2537</v>
      </c>
      <c r="C17" s="218"/>
      <c r="D17" s="218"/>
      <c r="E17" s="218"/>
      <c r="F17" s="218"/>
      <c r="G17" s="218"/>
      <c r="H17" s="218"/>
      <c r="I17" s="218"/>
      <c r="J17" s="218"/>
      <c r="K17" s="218"/>
      <c r="L17" s="218"/>
      <c r="M17" s="218"/>
      <c r="N17" s="218"/>
      <c r="O17" s="218"/>
      <c r="P17" s="218"/>
      <c r="Q17" s="218"/>
      <c r="R17" s="218"/>
      <c r="S17" s="219"/>
    </row>
    <row r="18" spans="2:19" ht="15.75" thickBot="1">
      <c r="B18" s="199" t="s">
        <v>2529</v>
      </c>
    </row>
    <row r="19" spans="2:19" ht="50.25" customHeight="1" thickBot="1">
      <c r="B19" s="217" t="s">
        <v>2538</v>
      </c>
      <c r="C19" s="218"/>
      <c r="D19" s="218"/>
      <c r="E19" s="218"/>
      <c r="F19" s="218"/>
      <c r="G19" s="218"/>
      <c r="H19" s="218"/>
      <c r="I19" s="218"/>
      <c r="J19" s="218"/>
      <c r="K19" s="218"/>
      <c r="L19" s="218"/>
      <c r="M19" s="218"/>
      <c r="N19" s="218"/>
      <c r="O19" s="218"/>
      <c r="P19" s="218"/>
      <c r="Q19" s="218"/>
      <c r="R19" s="218"/>
      <c r="S19" s="219"/>
    </row>
    <row r="21" spans="2:19" ht="50.25" customHeight="1"/>
  </sheetData>
  <mergeCells count="9">
    <mergeCell ref="B15:S15"/>
    <mergeCell ref="B17:S17"/>
    <mergeCell ref="B19:S19"/>
    <mergeCell ref="B3:S3"/>
    <mergeCell ref="B5:S5"/>
    <mergeCell ref="B7:S7"/>
    <mergeCell ref="B9:S9"/>
    <mergeCell ref="B11:S11"/>
    <mergeCell ref="B13:S13"/>
  </mergeCells>
  <conditionalFormatting sqref="L8:N8">
    <cfRule type="expression" dxfId="1" priority="1">
      <formula>L8&lt;&gt;""</formula>
    </cfRule>
  </conditionalFormatting>
  <conditionalFormatting sqref="F8:H8">
    <cfRule type="expression" dxfId="0" priority="2">
      <formula>F8&lt;&gt;""</formula>
    </cfRule>
  </conditionalFormatting>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AC47-7ED2-4D5E-9B75-764CC16EC223}">
  <sheetPr>
    <tabColor rgb="FFFF0000"/>
  </sheetPr>
  <dimension ref="A2:G5890"/>
  <sheetViews>
    <sheetView workbookViewId="0">
      <selection activeCell="T37" sqref="T37"/>
    </sheetView>
  </sheetViews>
  <sheetFormatPr defaultColWidth="8.85546875" defaultRowHeight="15"/>
  <cols>
    <col min="1" max="1" width="8.42578125" bestFit="1" customWidth="1"/>
    <col min="2" max="2" width="13.28515625" bestFit="1" customWidth="1"/>
    <col min="3" max="3" width="16.85546875" bestFit="1" customWidth="1"/>
    <col min="4" max="4" width="8.85546875" customWidth="1"/>
    <col min="5" max="5" width="17.42578125" bestFit="1" customWidth="1"/>
    <col min="6" max="6" width="10.7109375" bestFit="1" customWidth="1"/>
    <col min="7" max="7" width="12.42578125" bestFit="1" customWidth="1"/>
    <col min="10" max="12" width="11" bestFit="1" customWidth="1"/>
    <col min="13" max="13" width="11.28515625" bestFit="1" customWidth="1"/>
    <col min="14" max="16" width="6.7109375" bestFit="1" customWidth="1"/>
    <col min="17" max="17" width="9.7109375" bestFit="1" customWidth="1"/>
    <col min="18" max="20" width="6.7109375" bestFit="1" customWidth="1"/>
    <col min="21" max="21" width="9.7109375" bestFit="1" customWidth="1"/>
    <col min="22" max="24" width="6.7109375" bestFit="1" customWidth="1"/>
    <col min="25" max="25" width="9.7109375" bestFit="1" customWidth="1"/>
    <col min="26" max="26" width="9.85546875" bestFit="1" customWidth="1"/>
    <col min="27" max="29" width="6.85546875" bestFit="1" customWidth="1"/>
    <col min="30" max="30" width="9.7109375" bestFit="1" customWidth="1"/>
    <col min="31" max="33" width="6.7109375" bestFit="1" customWidth="1"/>
    <col min="34" max="34" width="9.7109375" bestFit="1" customWidth="1"/>
    <col min="35" max="37" width="6.7109375" bestFit="1" customWidth="1"/>
    <col min="38" max="38" width="9.7109375" bestFit="1" customWidth="1"/>
    <col min="39" max="41" width="6.7109375" bestFit="1" customWidth="1"/>
    <col min="42" max="42" width="9.7109375" bestFit="1" customWidth="1"/>
    <col min="43" max="43" width="9.85546875" bestFit="1" customWidth="1"/>
    <col min="44" max="46" width="6.85546875" bestFit="1" customWidth="1"/>
    <col min="47" max="47" width="9.7109375" bestFit="1" customWidth="1"/>
    <col min="48" max="50" width="6.7109375" bestFit="1" customWidth="1"/>
    <col min="51" max="51" width="9.7109375" bestFit="1" customWidth="1"/>
    <col min="52" max="54" width="6.7109375" bestFit="1" customWidth="1"/>
    <col min="55" max="55" width="9.7109375" bestFit="1" customWidth="1"/>
    <col min="56" max="58" width="6.7109375" bestFit="1" customWidth="1"/>
    <col min="59" max="59" width="9.7109375" bestFit="1" customWidth="1"/>
    <col min="60" max="60" width="9.85546875" bestFit="1" customWidth="1"/>
    <col min="61" max="61" width="11.28515625" bestFit="1" customWidth="1"/>
    <col min="62" max="1103" width="8.7109375" bestFit="1" customWidth="1"/>
    <col min="1104" max="1104" width="11.28515625" bestFit="1" customWidth="1"/>
  </cols>
  <sheetData>
    <row r="2" spans="1:7">
      <c r="A2" s="38" t="s">
        <v>120</v>
      </c>
      <c r="B2" s="38" t="s">
        <v>121</v>
      </c>
    </row>
    <row r="4" spans="1:7">
      <c r="B4" s="1" t="s">
        <v>0</v>
      </c>
      <c r="C4" s="1" t="s">
        <v>101</v>
      </c>
      <c r="D4" s="1" t="s">
        <v>102</v>
      </c>
      <c r="E4" s="1" t="s">
        <v>1</v>
      </c>
      <c r="F4" s="1" t="s">
        <v>103</v>
      </c>
      <c r="G4" s="1" t="s">
        <v>104</v>
      </c>
    </row>
    <row r="5" spans="1:7">
      <c r="B5" s="2">
        <v>44175</v>
      </c>
      <c r="C5" s="3" t="s">
        <v>116</v>
      </c>
      <c r="D5" s="3">
        <v>1</v>
      </c>
      <c r="E5" s="3" t="s">
        <v>6</v>
      </c>
      <c r="F5" s="3" t="s">
        <v>108</v>
      </c>
      <c r="G5" s="94">
        <v>43.69</v>
      </c>
    </row>
    <row r="6" spans="1:7">
      <c r="B6" s="2">
        <v>44149</v>
      </c>
      <c r="C6" s="3" t="s">
        <v>119</v>
      </c>
      <c r="D6" s="3">
        <v>13</v>
      </c>
      <c r="E6" s="3" t="s">
        <v>112</v>
      </c>
      <c r="F6" s="3" t="s">
        <v>108</v>
      </c>
      <c r="G6" s="94">
        <v>441.35</v>
      </c>
    </row>
    <row r="7" spans="1:7">
      <c r="B7" s="2">
        <v>44134</v>
      </c>
      <c r="C7" s="3" t="s">
        <v>107</v>
      </c>
      <c r="D7" s="3">
        <v>9</v>
      </c>
      <c r="E7" s="3" t="s">
        <v>6</v>
      </c>
      <c r="F7" s="3" t="s">
        <v>106</v>
      </c>
      <c r="G7" s="94">
        <v>393.21</v>
      </c>
    </row>
    <row r="8" spans="1:7">
      <c r="B8" s="2">
        <v>44903</v>
      </c>
      <c r="C8" s="3" t="s">
        <v>117</v>
      </c>
      <c r="D8" s="3">
        <v>6</v>
      </c>
      <c r="E8" s="3" t="s">
        <v>6</v>
      </c>
      <c r="F8" s="3" t="s">
        <v>115</v>
      </c>
      <c r="G8" s="94">
        <v>256.14</v>
      </c>
    </row>
    <row r="9" spans="1:7">
      <c r="B9" s="2">
        <v>43921</v>
      </c>
      <c r="C9" s="3" t="s">
        <v>118</v>
      </c>
      <c r="D9" s="3">
        <v>425</v>
      </c>
      <c r="E9" s="3" t="s">
        <v>6</v>
      </c>
      <c r="F9" s="3" t="s">
        <v>108</v>
      </c>
      <c r="G9" s="94">
        <v>10432.370000000001</v>
      </c>
    </row>
    <row r="10" spans="1:7">
      <c r="B10" s="2">
        <v>44758</v>
      </c>
      <c r="C10" s="3" t="s">
        <v>117</v>
      </c>
      <c r="D10" s="3">
        <v>5</v>
      </c>
      <c r="E10" s="3" t="s">
        <v>9</v>
      </c>
      <c r="F10" s="3" t="s">
        <v>115</v>
      </c>
      <c r="G10" s="94">
        <v>139.75</v>
      </c>
    </row>
    <row r="11" spans="1:7">
      <c r="B11" s="2">
        <v>44411</v>
      </c>
      <c r="C11" s="3" t="s">
        <v>117</v>
      </c>
      <c r="D11" s="3">
        <v>10</v>
      </c>
      <c r="E11" s="3" t="s">
        <v>112</v>
      </c>
      <c r="F11" s="3" t="s">
        <v>106</v>
      </c>
      <c r="G11" s="94">
        <v>339.5</v>
      </c>
    </row>
    <row r="12" spans="1:7">
      <c r="B12" s="2">
        <v>44067</v>
      </c>
      <c r="C12" s="3" t="s">
        <v>117</v>
      </c>
      <c r="D12" s="3">
        <v>250</v>
      </c>
      <c r="E12" s="3" t="s">
        <v>9</v>
      </c>
      <c r="F12" s="3" t="s">
        <v>111</v>
      </c>
      <c r="G12" s="94">
        <v>4891.25</v>
      </c>
    </row>
    <row r="13" spans="1:7">
      <c r="B13" s="2">
        <v>44320</v>
      </c>
      <c r="C13" s="3" t="s">
        <v>116</v>
      </c>
      <c r="D13" s="3">
        <v>375</v>
      </c>
      <c r="E13" s="3" t="s">
        <v>114</v>
      </c>
      <c r="F13" s="3" t="s">
        <v>111</v>
      </c>
      <c r="G13" s="94">
        <v>5379.84</v>
      </c>
    </row>
    <row r="14" spans="1:7">
      <c r="B14" s="2">
        <v>44902</v>
      </c>
      <c r="C14" s="3" t="s">
        <v>119</v>
      </c>
      <c r="D14" s="3">
        <v>500</v>
      </c>
      <c r="E14" s="3" t="s">
        <v>110</v>
      </c>
      <c r="F14" s="3" t="s">
        <v>105</v>
      </c>
      <c r="G14" s="94">
        <v>6885.63</v>
      </c>
    </row>
    <row r="15" spans="1:7">
      <c r="B15" s="2">
        <v>44477</v>
      </c>
      <c r="C15" s="3" t="s">
        <v>116</v>
      </c>
      <c r="D15" s="3">
        <v>575</v>
      </c>
      <c r="E15" s="3" t="s">
        <v>110</v>
      </c>
      <c r="F15" s="3" t="s">
        <v>108</v>
      </c>
      <c r="G15" s="94">
        <v>8249.09</v>
      </c>
    </row>
    <row r="16" spans="1:7">
      <c r="B16" s="2">
        <v>44390</v>
      </c>
      <c r="C16" s="3" t="s">
        <v>116</v>
      </c>
      <c r="D16" s="3">
        <v>41</v>
      </c>
      <c r="E16" s="3" t="s">
        <v>112</v>
      </c>
      <c r="F16" s="3" t="s">
        <v>113</v>
      </c>
      <c r="G16" s="94">
        <v>1183.1600000000001</v>
      </c>
    </row>
    <row r="17" spans="2:7">
      <c r="B17" s="2">
        <v>43912</v>
      </c>
      <c r="C17" s="3" t="s">
        <v>119</v>
      </c>
      <c r="D17" s="3">
        <v>26</v>
      </c>
      <c r="E17" s="3" t="s">
        <v>9</v>
      </c>
      <c r="F17" s="3" t="s">
        <v>108</v>
      </c>
      <c r="G17" s="94">
        <v>595.6</v>
      </c>
    </row>
    <row r="18" spans="2:7">
      <c r="B18" s="2">
        <v>44621</v>
      </c>
      <c r="C18" s="3" t="s">
        <v>107</v>
      </c>
      <c r="D18" s="3">
        <v>100</v>
      </c>
      <c r="E18" s="3" t="s">
        <v>114</v>
      </c>
      <c r="F18" s="3" t="s">
        <v>115</v>
      </c>
      <c r="G18" s="94">
        <v>1886.5</v>
      </c>
    </row>
    <row r="19" spans="2:7">
      <c r="B19" s="2">
        <v>44029</v>
      </c>
      <c r="C19" s="3" t="s">
        <v>117</v>
      </c>
      <c r="D19" s="3">
        <v>100</v>
      </c>
      <c r="E19" s="3" t="s">
        <v>6</v>
      </c>
      <c r="F19" s="3" t="s">
        <v>115</v>
      </c>
      <c r="G19" s="94">
        <v>2988.3</v>
      </c>
    </row>
    <row r="20" spans="2:7">
      <c r="B20" s="2">
        <v>44068</v>
      </c>
      <c r="C20" s="3" t="s">
        <v>118</v>
      </c>
      <c r="D20" s="3">
        <v>4</v>
      </c>
      <c r="E20" s="3" t="s">
        <v>6</v>
      </c>
      <c r="F20" s="3" t="s">
        <v>115</v>
      </c>
      <c r="G20" s="94">
        <v>178.76</v>
      </c>
    </row>
    <row r="21" spans="2:7">
      <c r="B21" s="2">
        <v>43892</v>
      </c>
      <c r="C21" s="3" t="s">
        <v>119</v>
      </c>
      <c r="D21" s="3">
        <v>17</v>
      </c>
      <c r="E21" s="3" t="s">
        <v>112</v>
      </c>
      <c r="F21" s="3" t="s">
        <v>113</v>
      </c>
      <c r="G21" s="94">
        <v>577.15</v>
      </c>
    </row>
    <row r="22" spans="2:7">
      <c r="B22" s="2">
        <v>44904</v>
      </c>
      <c r="C22" s="3" t="s">
        <v>116</v>
      </c>
      <c r="D22" s="3">
        <v>350</v>
      </c>
      <c r="E22" s="3" t="s">
        <v>6</v>
      </c>
      <c r="F22" s="3" t="s">
        <v>105</v>
      </c>
      <c r="G22" s="94">
        <v>8792.61</v>
      </c>
    </row>
    <row r="23" spans="2:7">
      <c r="B23" s="2">
        <v>44360</v>
      </c>
      <c r="C23" s="3" t="s">
        <v>118</v>
      </c>
      <c r="D23" s="3">
        <v>125</v>
      </c>
      <c r="E23" s="3" t="s">
        <v>6</v>
      </c>
      <c r="F23" s="3" t="s">
        <v>115</v>
      </c>
      <c r="G23" s="94">
        <v>3910.38</v>
      </c>
    </row>
    <row r="24" spans="2:7">
      <c r="B24" s="2">
        <v>44787</v>
      </c>
      <c r="C24" s="3" t="s">
        <v>116</v>
      </c>
      <c r="D24" s="3">
        <v>5</v>
      </c>
      <c r="E24" s="3" t="s">
        <v>6</v>
      </c>
      <c r="F24" s="3" t="s">
        <v>108</v>
      </c>
      <c r="G24" s="94">
        <v>213.45</v>
      </c>
    </row>
    <row r="25" spans="2:7">
      <c r="B25" s="2">
        <v>44778</v>
      </c>
      <c r="C25" s="3" t="s">
        <v>119</v>
      </c>
      <c r="D25" s="3">
        <v>7</v>
      </c>
      <c r="E25" s="3" t="s">
        <v>114</v>
      </c>
      <c r="F25" s="3" t="s">
        <v>115</v>
      </c>
      <c r="G25" s="94">
        <v>188.65</v>
      </c>
    </row>
    <row r="26" spans="2:7">
      <c r="B26" s="2">
        <v>44197</v>
      </c>
      <c r="C26" s="3" t="s">
        <v>116</v>
      </c>
      <c r="D26" s="3">
        <v>35</v>
      </c>
      <c r="E26" s="3" t="s">
        <v>9</v>
      </c>
      <c r="F26" s="3" t="s">
        <v>105</v>
      </c>
      <c r="G26" s="94">
        <v>831.51</v>
      </c>
    </row>
    <row r="27" spans="2:7">
      <c r="B27" s="2">
        <v>44195</v>
      </c>
      <c r="C27" s="3" t="s">
        <v>116</v>
      </c>
      <c r="D27" s="3">
        <v>20</v>
      </c>
      <c r="E27" s="3" t="s">
        <v>112</v>
      </c>
      <c r="F27" s="3" t="s">
        <v>105</v>
      </c>
      <c r="G27" s="94">
        <v>719</v>
      </c>
    </row>
    <row r="28" spans="2:7">
      <c r="B28" s="2">
        <v>43918</v>
      </c>
      <c r="C28" s="3" t="s">
        <v>107</v>
      </c>
      <c r="D28" s="3">
        <v>1</v>
      </c>
      <c r="E28" s="3" t="s">
        <v>110</v>
      </c>
      <c r="F28" s="3" t="s">
        <v>113</v>
      </c>
      <c r="G28" s="94">
        <v>23.95</v>
      </c>
    </row>
    <row r="29" spans="2:7">
      <c r="B29" s="2">
        <v>44371</v>
      </c>
      <c r="C29" s="3" t="s">
        <v>116</v>
      </c>
      <c r="D29" s="3">
        <v>7</v>
      </c>
      <c r="E29" s="3" t="s">
        <v>9</v>
      </c>
      <c r="F29" s="3" t="s">
        <v>111</v>
      </c>
      <c r="G29" s="94">
        <v>202.65</v>
      </c>
    </row>
    <row r="30" spans="2:7">
      <c r="B30" s="2">
        <v>44412</v>
      </c>
      <c r="C30" s="3" t="s">
        <v>119</v>
      </c>
      <c r="D30" s="3">
        <v>125</v>
      </c>
      <c r="E30" s="3" t="s">
        <v>114</v>
      </c>
      <c r="F30" s="3" t="s">
        <v>111</v>
      </c>
      <c r="G30" s="94">
        <v>2358.13</v>
      </c>
    </row>
    <row r="31" spans="2:7">
      <c r="B31" s="2">
        <v>44856</v>
      </c>
      <c r="C31" s="3" t="s">
        <v>116</v>
      </c>
      <c r="D31" s="3">
        <v>17</v>
      </c>
      <c r="E31" s="3" t="s">
        <v>110</v>
      </c>
      <c r="F31" s="3" t="s">
        <v>113</v>
      </c>
      <c r="G31" s="94">
        <v>424.15</v>
      </c>
    </row>
    <row r="32" spans="2:7">
      <c r="B32" s="2">
        <v>44208</v>
      </c>
      <c r="C32" s="3" t="s">
        <v>119</v>
      </c>
      <c r="D32" s="3">
        <v>7</v>
      </c>
      <c r="E32" s="3" t="s">
        <v>114</v>
      </c>
      <c r="F32" s="3" t="s">
        <v>105</v>
      </c>
      <c r="G32" s="94">
        <v>181.65</v>
      </c>
    </row>
    <row r="33" spans="2:7">
      <c r="B33" s="2">
        <v>44512</v>
      </c>
      <c r="C33" s="3" t="s">
        <v>118</v>
      </c>
      <c r="D33" s="3">
        <v>175</v>
      </c>
      <c r="E33" s="3" t="s">
        <v>112</v>
      </c>
      <c r="F33" s="3" t="s">
        <v>111</v>
      </c>
      <c r="G33" s="94">
        <v>4158.88</v>
      </c>
    </row>
    <row r="34" spans="2:7">
      <c r="B34" s="2">
        <v>44335</v>
      </c>
      <c r="C34" s="3" t="s">
        <v>119</v>
      </c>
      <c r="D34" s="3">
        <v>23</v>
      </c>
      <c r="E34" s="3" t="s">
        <v>114</v>
      </c>
      <c r="F34" s="3" t="s">
        <v>105</v>
      </c>
      <c r="G34" s="94">
        <v>619.85</v>
      </c>
    </row>
    <row r="35" spans="2:7">
      <c r="B35" s="2">
        <v>43966</v>
      </c>
      <c r="C35" s="3" t="s">
        <v>119</v>
      </c>
      <c r="D35" s="3">
        <v>15</v>
      </c>
      <c r="E35" s="3" t="s">
        <v>110</v>
      </c>
      <c r="F35" s="3" t="s">
        <v>115</v>
      </c>
      <c r="G35" s="94">
        <v>374.25</v>
      </c>
    </row>
    <row r="36" spans="2:7">
      <c r="B36" s="2">
        <v>44621</v>
      </c>
      <c r="C36" s="3" t="s">
        <v>119</v>
      </c>
      <c r="D36" s="3">
        <v>325</v>
      </c>
      <c r="E36" s="3" t="s">
        <v>112</v>
      </c>
      <c r="F36" s="3" t="s">
        <v>109</v>
      </c>
      <c r="G36" s="94">
        <v>6718.16</v>
      </c>
    </row>
    <row r="37" spans="2:7">
      <c r="B37" s="2">
        <v>44265</v>
      </c>
      <c r="C37" s="3" t="s">
        <v>117</v>
      </c>
      <c r="D37" s="3">
        <v>12</v>
      </c>
      <c r="E37" s="3" t="s">
        <v>6</v>
      </c>
      <c r="F37" s="3" t="s">
        <v>106</v>
      </c>
      <c r="G37" s="94">
        <v>512.28</v>
      </c>
    </row>
    <row r="38" spans="2:7">
      <c r="B38" s="2">
        <v>44612</v>
      </c>
      <c r="C38" s="3" t="s">
        <v>119</v>
      </c>
      <c r="D38" s="3">
        <v>7</v>
      </c>
      <c r="E38" s="3" t="s">
        <v>9</v>
      </c>
      <c r="F38" s="3" t="s">
        <v>108</v>
      </c>
      <c r="G38" s="94">
        <v>188.65</v>
      </c>
    </row>
    <row r="39" spans="2:7">
      <c r="B39" s="2">
        <v>44873</v>
      </c>
      <c r="C39" s="3" t="s">
        <v>107</v>
      </c>
      <c r="D39" s="3">
        <v>5</v>
      </c>
      <c r="E39" s="3" t="s">
        <v>112</v>
      </c>
      <c r="F39" s="3" t="s">
        <v>105</v>
      </c>
      <c r="G39" s="94">
        <v>179.75</v>
      </c>
    </row>
    <row r="40" spans="2:7">
      <c r="B40" s="2">
        <v>44740</v>
      </c>
      <c r="C40" s="3" t="s">
        <v>107</v>
      </c>
      <c r="D40" s="3">
        <v>125</v>
      </c>
      <c r="E40" s="3" t="s">
        <v>9</v>
      </c>
      <c r="F40" s="3" t="s">
        <v>111</v>
      </c>
      <c r="G40" s="94">
        <v>2445.63</v>
      </c>
    </row>
    <row r="41" spans="2:7">
      <c r="B41" s="2">
        <v>44472</v>
      </c>
      <c r="C41" s="3" t="s">
        <v>116</v>
      </c>
      <c r="D41" s="3">
        <v>48</v>
      </c>
      <c r="E41" s="3" t="s">
        <v>110</v>
      </c>
      <c r="F41" s="3" t="s">
        <v>115</v>
      </c>
      <c r="G41" s="94">
        <v>934.2</v>
      </c>
    </row>
    <row r="42" spans="2:7">
      <c r="B42" s="2">
        <v>43998</v>
      </c>
      <c r="C42" s="3" t="s">
        <v>116</v>
      </c>
      <c r="D42" s="3">
        <v>7</v>
      </c>
      <c r="E42" s="3" t="s">
        <v>9</v>
      </c>
      <c r="F42" s="3" t="s">
        <v>109</v>
      </c>
      <c r="G42" s="94">
        <v>202.65</v>
      </c>
    </row>
    <row r="43" spans="2:7">
      <c r="B43" s="2">
        <v>44527</v>
      </c>
      <c r="C43" s="3" t="s">
        <v>116</v>
      </c>
      <c r="D43" s="3">
        <v>5</v>
      </c>
      <c r="E43" s="3" t="s">
        <v>114</v>
      </c>
      <c r="F43" s="3" t="s">
        <v>109</v>
      </c>
      <c r="G43" s="94">
        <v>129.75</v>
      </c>
    </row>
    <row r="44" spans="2:7">
      <c r="B44" s="2">
        <v>44825</v>
      </c>
      <c r="C44" s="3" t="s">
        <v>107</v>
      </c>
      <c r="D44" s="3">
        <v>375</v>
      </c>
      <c r="E44" s="3" t="s">
        <v>9</v>
      </c>
      <c r="F44" s="3" t="s">
        <v>108</v>
      </c>
      <c r="G44" s="94">
        <v>6242.34</v>
      </c>
    </row>
    <row r="45" spans="2:7">
      <c r="B45" s="2">
        <v>43968</v>
      </c>
      <c r="C45" s="3" t="s">
        <v>118</v>
      </c>
      <c r="D45" s="3">
        <v>20</v>
      </c>
      <c r="E45" s="3" t="s">
        <v>114</v>
      </c>
      <c r="F45" s="3" t="s">
        <v>106</v>
      </c>
      <c r="G45" s="94">
        <v>499</v>
      </c>
    </row>
    <row r="46" spans="2:7">
      <c r="B46" s="2">
        <v>44335</v>
      </c>
      <c r="C46" s="3" t="s">
        <v>107</v>
      </c>
      <c r="D46" s="3">
        <v>50</v>
      </c>
      <c r="E46" s="3" t="s">
        <v>110</v>
      </c>
      <c r="F46" s="3" t="s">
        <v>105</v>
      </c>
      <c r="G46" s="94">
        <v>898.13</v>
      </c>
    </row>
    <row r="47" spans="2:7">
      <c r="B47" s="2">
        <v>44148</v>
      </c>
      <c r="C47" s="3" t="s">
        <v>118</v>
      </c>
      <c r="D47" s="3">
        <v>525</v>
      </c>
      <c r="E47" s="3" t="s">
        <v>110</v>
      </c>
      <c r="F47" s="3" t="s">
        <v>115</v>
      </c>
      <c r="G47" s="94">
        <v>7229.91</v>
      </c>
    </row>
    <row r="48" spans="2:7">
      <c r="B48" s="2">
        <v>44349</v>
      </c>
      <c r="C48" s="3" t="s">
        <v>119</v>
      </c>
      <c r="D48" s="3">
        <v>450</v>
      </c>
      <c r="E48" s="3" t="s">
        <v>114</v>
      </c>
      <c r="F48" s="3" t="s">
        <v>115</v>
      </c>
      <c r="G48" s="94">
        <v>6973.31</v>
      </c>
    </row>
    <row r="49" spans="2:7">
      <c r="B49" s="2">
        <v>43936</v>
      </c>
      <c r="C49" s="3" t="s">
        <v>119</v>
      </c>
      <c r="D49" s="3">
        <v>1</v>
      </c>
      <c r="E49" s="3" t="s">
        <v>114</v>
      </c>
      <c r="F49" s="3" t="s">
        <v>115</v>
      </c>
      <c r="G49" s="94">
        <v>25.95</v>
      </c>
    </row>
    <row r="50" spans="2:7">
      <c r="B50" s="2">
        <v>44600</v>
      </c>
      <c r="C50" s="3" t="s">
        <v>119</v>
      </c>
      <c r="D50" s="3">
        <v>46</v>
      </c>
      <c r="E50" s="3" t="s">
        <v>112</v>
      </c>
      <c r="F50" s="3" t="s">
        <v>111</v>
      </c>
      <c r="G50" s="94">
        <v>1405.65</v>
      </c>
    </row>
    <row r="51" spans="2:7">
      <c r="B51" s="2">
        <v>44150</v>
      </c>
      <c r="C51" s="3" t="s">
        <v>117</v>
      </c>
      <c r="D51" s="3">
        <v>2</v>
      </c>
      <c r="E51" s="3" t="s">
        <v>110</v>
      </c>
      <c r="F51" s="3" t="s">
        <v>113</v>
      </c>
      <c r="G51" s="94">
        <v>49.9</v>
      </c>
    </row>
    <row r="52" spans="2:7">
      <c r="B52" s="2">
        <v>44570</v>
      </c>
      <c r="C52" s="3" t="s">
        <v>117</v>
      </c>
      <c r="D52" s="3">
        <v>175</v>
      </c>
      <c r="E52" s="3" t="s">
        <v>9</v>
      </c>
      <c r="F52" s="3" t="s">
        <v>105</v>
      </c>
      <c r="G52" s="94">
        <v>3546.38</v>
      </c>
    </row>
    <row r="53" spans="2:7">
      <c r="B53" s="2">
        <v>44082</v>
      </c>
      <c r="C53" s="3" t="s">
        <v>119</v>
      </c>
      <c r="D53" s="3">
        <v>550</v>
      </c>
      <c r="E53" s="3" t="s">
        <v>9</v>
      </c>
      <c r="F53" s="3" t="s">
        <v>115</v>
      </c>
      <c r="G53" s="94">
        <v>8839.19</v>
      </c>
    </row>
    <row r="54" spans="2:7">
      <c r="B54" s="2">
        <v>44627</v>
      </c>
      <c r="C54" s="3" t="s">
        <v>119</v>
      </c>
      <c r="D54" s="3">
        <v>500</v>
      </c>
      <c r="E54" s="3" t="s">
        <v>110</v>
      </c>
      <c r="F54" s="3" t="s">
        <v>106</v>
      </c>
      <c r="G54" s="94">
        <v>6885.63</v>
      </c>
    </row>
    <row r="55" spans="2:7">
      <c r="B55" s="2">
        <v>44383</v>
      </c>
      <c r="C55" s="3" t="s">
        <v>116</v>
      </c>
      <c r="D55" s="3">
        <v>350</v>
      </c>
      <c r="E55" s="3" t="s">
        <v>9</v>
      </c>
      <c r="F55" s="3" t="s">
        <v>105</v>
      </c>
      <c r="G55" s="94">
        <v>5624.94</v>
      </c>
    </row>
    <row r="56" spans="2:7">
      <c r="B56" s="2">
        <v>44760</v>
      </c>
      <c r="C56" s="3" t="s">
        <v>118</v>
      </c>
      <c r="D56" s="3">
        <v>10</v>
      </c>
      <c r="E56" s="3" t="s">
        <v>114</v>
      </c>
      <c r="F56" s="3" t="s">
        <v>108</v>
      </c>
      <c r="G56" s="94">
        <v>269.5</v>
      </c>
    </row>
    <row r="57" spans="2:7">
      <c r="B57" s="2">
        <v>44322</v>
      </c>
      <c r="C57" s="3" t="s">
        <v>119</v>
      </c>
      <c r="D57" s="3">
        <v>525</v>
      </c>
      <c r="E57" s="3" t="s">
        <v>112</v>
      </c>
      <c r="F57" s="3" t="s">
        <v>109</v>
      </c>
      <c r="G57" s="94">
        <v>10550.53</v>
      </c>
    </row>
    <row r="58" spans="2:7">
      <c r="B58" s="2">
        <v>44339</v>
      </c>
      <c r="C58" s="3" t="s">
        <v>118</v>
      </c>
      <c r="D58" s="3">
        <v>8</v>
      </c>
      <c r="E58" s="3" t="s">
        <v>112</v>
      </c>
      <c r="F58" s="3" t="s">
        <v>109</v>
      </c>
      <c r="G58" s="94">
        <v>287.60000000000002</v>
      </c>
    </row>
    <row r="59" spans="2:7">
      <c r="B59" s="2">
        <v>44158</v>
      </c>
      <c r="C59" s="3" t="s">
        <v>117</v>
      </c>
      <c r="D59" s="3">
        <v>35</v>
      </c>
      <c r="E59" s="3" t="s">
        <v>6</v>
      </c>
      <c r="F59" s="3" t="s">
        <v>113</v>
      </c>
      <c r="G59" s="94">
        <v>1299.78</v>
      </c>
    </row>
    <row r="60" spans="2:7">
      <c r="B60" s="2">
        <v>43914</v>
      </c>
      <c r="C60" s="3" t="s">
        <v>116</v>
      </c>
      <c r="D60" s="3">
        <v>300</v>
      </c>
      <c r="E60" s="3" t="s">
        <v>6</v>
      </c>
      <c r="F60" s="3" t="s">
        <v>109</v>
      </c>
      <c r="G60" s="94">
        <v>7364.03</v>
      </c>
    </row>
    <row r="61" spans="2:7">
      <c r="B61" s="2">
        <v>44388</v>
      </c>
      <c r="C61" s="3" t="s">
        <v>119</v>
      </c>
      <c r="D61" s="3">
        <v>30</v>
      </c>
      <c r="E61" s="3" t="s">
        <v>9</v>
      </c>
      <c r="F61" s="3" t="s">
        <v>108</v>
      </c>
      <c r="G61" s="94">
        <v>687.23</v>
      </c>
    </row>
    <row r="62" spans="2:7">
      <c r="B62" s="2">
        <v>44089</v>
      </c>
      <c r="C62" s="3" t="s">
        <v>116</v>
      </c>
      <c r="D62" s="3">
        <v>2</v>
      </c>
      <c r="E62" s="3" t="s">
        <v>9</v>
      </c>
      <c r="F62" s="3" t="s">
        <v>106</v>
      </c>
      <c r="G62" s="94">
        <v>55.9</v>
      </c>
    </row>
    <row r="63" spans="2:7">
      <c r="B63" s="2">
        <v>44068</v>
      </c>
      <c r="C63" s="3" t="s">
        <v>117</v>
      </c>
      <c r="D63" s="3">
        <v>38</v>
      </c>
      <c r="E63" s="3" t="s">
        <v>110</v>
      </c>
      <c r="F63" s="3" t="s">
        <v>106</v>
      </c>
      <c r="G63" s="94">
        <v>838.19</v>
      </c>
    </row>
    <row r="64" spans="2:7">
      <c r="B64" s="2">
        <v>44784</v>
      </c>
      <c r="C64" s="3" t="s">
        <v>119</v>
      </c>
      <c r="D64" s="3">
        <v>475</v>
      </c>
      <c r="E64" s="3" t="s">
        <v>110</v>
      </c>
      <c r="F64" s="3" t="s">
        <v>115</v>
      </c>
      <c r="G64" s="94">
        <v>6541.34</v>
      </c>
    </row>
    <row r="65" spans="2:7">
      <c r="B65" s="2">
        <v>44522</v>
      </c>
      <c r="C65" s="3" t="s">
        <v>119</v>
      </c>
      <c r="D65" s="3">
        <v>1</v>
      </c>
      <c r="E65" s="3" t="s">
        <v>110</v>
      </c>
      <c r="F65" s="3" t="s">
        <v>113</v>
      </c>
      <c r="G65" s="94">
        <v>23.95</v>
      </c>
    </row>
    <row r="66" spans="2:7">
      <c r="B66" s="2">
        <v>44156</v>
      </c>
      <c r="C66" s="3" t="s">
        <v>118</v>
      </c>
      <c r="D66" s="3">
        <v>47</v>
      </c>
      <c r="E66" s="3" t="s">
        <v>114</v>
      </c>
      <c r="F66" s="3" t="s">
        <v>113</v>
      </c>
      <c r="G66" s="94">
        <v>1076.6500000000001</v>
      </c>
    </row>
    <row r="67" spans="2:7">
      <c r="B67" s="2">
        <v>44528</v>
      </c>
      <c r="C67" s="3" t="s">
        <v>117</v>
      </c>
      <c r="D67" s="3">
        <v>20</v>
      </c>
      <c r="E67" s="3" t="s">
        <v>9</v>
      </c>
      <c r="F67" s="3" t="s">
        <v>115</v>
      </c>
      <c r="G67" s="94">
        <v>559</v>
      </c>
    </row>
    <row r="68" spans="2:7">
      <c r="B68" s="2">
        <v>44541</v>
      </c>
      <c r="C68" s="3" t="s">
        <v>107</v>
      </c>
      <c r="D68" s="3">
        <v>44</v>
      </c>
      <c r="E68" s="3" t="s">
        <v>9</v>
      </c>
      <c r="F68" s="3" t="s">
        <v>108</v>
      </c>
      <c r="G68" s="94">
        <v>1007.93</v>
      </c>
    </row>
    <row r="69" spans="2:7">
      <c r="B69" s="2">
        <v>44247</v>
      </c>
      <c r="C69" s="3" t="s">
        <v>119</v>
      </c>
      <c r="D69" s="3">
        <v>475</v>
      </c>
      <c r="E69" s="3" t="s">
        <v>9</v>
      </c>
      <c r="F69" s="3" t="s">
        <v>108</v>
      </c>
      <c r="G69" s="94">
        <v>7633.84</v>
      </c>
    </row>
    <row r="70" spans="2:7">
      <c r="B70" s="2">
        <v>44637</v>
      </c>
      <c r="C70" s="3" t="s">
        <v>116</v>
      </c>
      <c r="D70" s="3">
        <v>175</v>
      </c>
      <c r="E70" s="3" t="s">
        <v>112</v>
      </c>
      <c r="F70" s="3" t="s">
        <v>105</v>
      </c>
      <c r="G70" s="94">
        <v>4158.88</v>
      </c>
    </row>
    <row r="71" spans="2:7">
      <c r="B71" s="2">
        <v>44607</v>
      </c>
      <c r="C71" s="3" t="s">
        <v>118</v>
      </c>
      <c r="D71" s="3">
        <v>40</v>
      </c>
      <c r="E71" s="3" t="s">
        <v>114</v>
      </c>
      <c r="F71" s="3" t="s">
        <v>115</v>
      </c>
      <c r="G71" s="94">
        <v>882.3</v>
      </c>
    </row>
    <row r="72" spans="2:7">
      <c r="B72" s="2">
        <v>44674</v>
      </c>
      <c r="C72" s="3" t="s">
        <v>119</v>
      </c>
      <c r="D72" s="3">
        <v>7</v>
      </c>
      <c r="E72" s="3" t="s">
        <v>110</v>
      </c>
      <c r="F72" s="3" t="s">
        <v>106</v>
      </c>
      <c r="G72" s="94">
        <v>167.65</v>
      </c>
    </row>
    <row r="73" spans="2:7">
      <c r="B73" s="2">
        <v>43877</v>
      </c>
      <c r="C73" s="3" t="s">
        <v>107</v>
      </c>
      <c r="D73" s="3">
        <v>575</v>
      </c>
      <c r="E73" s="3" t="s">
        <v>114</v>
      </c>
      <c r="F73" s="3" t="s">
        <v>113</v>
      </c>
      <c r="G73" s="94">
        <v>8249.09</v>
      </c>
    </row>
    <row r="74" spans="2:7">
      <c r="B74" s="2">
        <v>44533</v>
      </c>
      <c r="C74" s="3" t="s">
        <v>117</v>
      </c>
      <c r="D74" s="3">
        <v>4</v>
      </c>
      <c r="E74" s="3" t="s">
        <v>114</v>
      </c>
      <c r="F74" s="3" t="s">
        <v>106</v>
      </c>
      <c r="G74" s="94">
        <v>103.8</v>
      </c>
    </row>
    <row r="75" spans="2:7">
      <c r="B75" s="2">
        <v>44506</v>
      </c>
      <c r="C75" s="3" t="s">
        <v>117</v>
      </c>
      <c r="D75" s="3">
        <v>150</v>
      </c>
      <c r="E75" s="3" t="s">
        <v>110</v>
      </c>
      <c r="F75" s="3" t="s">
        <v>111</v>
      </c>
      <c r="G75" s="94">
        <v>2514.75</v>
      </c>
    </row>
    <row r="76" spans="2:7">
      <c r="B76" s="2">
        <v>44398</v>
      </c>
      <c r="C76" s="3" t="s">
        <v>116</v>
      </c>
      <c r="D76" s="3">
        <v>10</v>
      </c>
      <c r="E76" s="3" t="s">
        <v>110</v>
      </c>
      <c r="F76" s="3" t="s">
        <v>105</v>
      </c>
      <c r="G76" s="94">
        <v>259.5</v>
      </c>
    </row>
    <row r="77" spans="2:7">
      <c r="B77" s="2">
        <v>44108</v>
      </c>
      <c r="C77" s="3" t="s">
        <v>107</v>
      </c>
      <c r="D77" s="3">
        <v>1</v>
      </c>
      <c r="E77" s="3" t="s">
        <v>114</v>
      </c>
      <c r="F77" s="3" t="s">
        <v>109</v>
      </c>
      <c r="G77" s="94">
        <v>26.95</v>
      </c>
    </row>
    <row r="78" spans="2:7">
      <c r="B78" s="2">
        <v>44052</v>
      </c>
      <c r="C78" s="3" t="s">
        <v>119</v>
      </c>
      <c r="D78" s="3">
        <v>14</v>
      </c>
      <c r="E78" s="3" t="s">
        <v>6</v>
      </c>
      <c r="F78" s="3" t="s">
        <v>108</v>
      </c>
      <c r="G78" s="94">
        <v>597.66</v>
      </c>
    </row>
    <row r="79" spans="2:7">
      <c r="B79" s="2">
        <v>44309</v>
      </c>
      <c r="C79" s="3" t="s">
        <v>119</v>
      </c>
      <c r="D79" s="3">
        <v>475</v>
      </c>
      <c r="E79" s="3" t="s">
        <v>6</v>
      </c>
      <c r="F79" s="3" t="s">
        <v>105</v>
      </c>
      <c r="G79" s="94">
        <v>11932.83</v>
      </c>
    </row>
    <row r="80" spans="2:7">
      <c r="B80" s="2">
        <v>44650</v>
      </c>
      <c r="C80" s="3" t="s">
        <v>107</v>
      </c>
      <c r="D80" s="3">
        <v>200</v>
      </c>
      <c r="E80" s="3" t="s">
        <v>6</v>
      </c>
      <c r="F80" s="3" t="s">
        <v>106</v>
      </c>
      <c r="G80" s="94">
        <v>6256.6</v>
      </c>
    </row>
    <row r="81" spans="2:7">
      <c r="B81" s="2">
        <v>44874</v>
      </c>
      <c r="C81" s="3" t="s">
        <v>119</v>
      </c>
      <c r="D81" s="3">
        <v>26</v>
      </c>
      <c r="E81" s="3" t="s">
        <v>112</v>
      </c>
      <c r="F81" s="3" t="s">
        <v>113</v>
      </c>
      <c r="G81" s="94">
        <v>772.4</v>
      </c>
    </row>
    <row r="82" spans="2:7">
      <c r="B82" s="2">
        <v>44435</v>
      </c>
      <c r="C82" s="3" t="s">
        <v>117</v>
      </c>
      <c r="D82" s="3">
        <v>425</v>
      </c>
      <c r="E82" s="3" t="s">
        <v>112</v>
      </c>
      <c r="F82" s="3" t="s">
        <v>113</v>
      </c>
      <c r="G82" s="94">
        <v>8540.91</v>
      </c>
    </row>
    <row r="83" spans="2:7">
      <c r="B83" s="2">
        <v>44718</v>
      </c>
      <c r="C83" s="3" t="s">
        <v>119</v>
      </c>
      <c r="D83" s="3">
        <v>600</v>
      </c>
      <c r="E83" s="3" t="s">
        <v>110</v>
      </c>
      <c r="F83" s="3" t="s">
        <v>111</v>
      </c>
      <c r="G83" s="94">
        <v>8607.75</v>
      </c>
    </row>
    <row r="84" spans="2:7">
      <c r="B84" s="2">
        <v>44700</v>
      </c>
      <c r="C84" s="3" t="s">
        <v>118</v>
      </c>
      <c r="D84" s="3">
        <v>550</v>
      </c>
      <c r="E84" s="3" t="s">
        <v>110</v>
      </c>
      <c r="F84" s="3" t="s">
        <v>105</v>
      </c>
      <c r="G84" s="94">
        <v>8206.69</v>
      </c>
    </row>
    <row r="85" spans="2:7">
      <c r="B85" s="2">
        <v>44077</v>
      </c>
      <c r="C85" s="3" t="s">
        <v>107</v>
      </c>
      <c r="D85" s="3">
        <v>7</v>
      </c>
      <c r="E85" s="3" t="s">
        <v>112</v>
      </c>
      <c r="F85" s="3" t="s">
        <v>108</v>
      </c>
      <c r="G85" s="94">
        <v>237.65</v>
      </c>
    </row>
    <row r="86" spans="2:7">
      <c r="B86" s="2">
        <v>44540</v>
      </c>
      <c r="C86" s="3" t="s">
        <v>118</v>
      </c>
      <c r="D86" s="3">
        <v>3</v>
      </c>
      <c r="E86" s="3" t="s">
        <v>6</v>
      </c>
      <c r="F86" s="3" t="s">
        <v>106</v>
      </c>
      <c r="G86" s="94">
        <v>128.07</v>
      </c>
    </row>
    <row r="87" spans="2:7">
      <c r="B87" s="2">
        <v>44124</v>
      </c>
      <c r="C87" s="3" t="s">
        <v>119</v>
      </c>
      <c r="D87" s="3">
        <v>49</v>
      </c>
      <c r="E87" s="3" t="s">
        <v>110</v>
      </c>
      <c r="F87" s="3" t="s">
        <v>109</v>
      </c>
      <c r="G87" s="94">
        <v>953.66</v>
      </c>
    </row>
    <row r="88" spans="2:7">
      <c r="B88" s="2">
        <v>44656</v>
      </c>
      <c r="C88" s="3" t="s">
        <v>116</v>
      </c>
      <c r="D88" s="3">
        <v>350</v>
      </c>
      <c r="E88" s="3" t="s">
        <v>9</v>
      </c>
      <c r="F88" s="3" t="s">
        <v>108</v>
      </c>
      <c r="G88" s="94">
        <v>5423.69</v>
      </c>
    </row>
    <row r="89" spans="2:7">
      <c r="B89" s="2">
        <v>44905</v>
      </c>
      <c r="C89" s="3" t="s">
        <v>117</v>
      </c>
      <c r="D89" s="3">
        <v>5</v>
      </c>
      <c r="E89" s="3" t="s">
        <v>6</v>
      </c>
      <c r="F89" s="3" t="s">
        <v>111</v>
      </c>
      <c r="G89" s="94">
        <v>223.45</v>
      </c>
    </row>
    <row r="90" spans="2:7">
      <c r="B90" s="2">
        <v>44066</v>
      </c>
      <c r="C90" s="3" t="s">
        <v>119</v>
      </c>
      <c r="D90" s="3">
        <v>39</v>
      </c>
      <c r="E90" s="3" t="s">
        <v>112</v>
      </c>
      <c r="F90" s="3" t="s">
        <v>106</v>
      </c>
      <c r="G90" s="94">
        <v>1158.5899999999999</v>
      </c>
    </row>
    <row r="91" spans="2:7">
      <c r="B91" s="2">
        <v>43930</v>
      </c>
      <c r="C91" s="3" t="s">
        <v>107</v>
      </c>
      <c r="D91" s="3">
        <v>35</v>
      </c>
      <c r="E91" s="3" t="s">
        <v>6</v>
      </c>
      <c r="F91" s="3" t="s">
        <v>106</v>
      </c>
      <c r="G91" s="94">
        <v>1329.53</v>
      </c>
    </row>
    <row r="92" spans="2:7">
      <c r="B92" s="2">
        <v>44885</v>
      </c>
      <c r="C92" s="3" t="s">
        <v>116</v>
      </c>
      <c r="D92" s="3">
        <v>550</v>
      </c>
      <c r="E92" s="3" t="s">
        <v>6</v>
      </c>
      <c r="F92" s="3" t="s">
        <v>113</v>
      </c>
      <c r="G92" s="94">
        <v>14133.21</v>
      </c>
    </row>
    <row r="93" spans="2:7">
      <c r="B93" s="2">
        <v>43913</v>
      </c>
      <c r="C93" s="3" t="s">
        <v>117</v>
      </c>
      <c r="D93" s="3">
        <v>500</v>
      </c>
      <c r="E93" s="3" t="s">
        <v>110</v>
      </c>
      <c r="F93" s="3" t="s">
        <v>115</v>
      </c>
      <c r="G93" s="94">
        <v>6885.63</v>
      </c>
    </row>
    <row r="94" spans="2:7">
      <c r="B94" s="2">
        <v>44082</v>
      </c>
      <c r="C94" s="3" t="s">
        <v>116</v>
      </c>
      <c r="D94" s="3">
        <v>100</v>
      </c>
      <c r="E94" s="3" t="s">
        <v>9</v>
      </c>
      <c r="F94" s="3" t="s">
        <v>108</v>
      </c>
      <c r="G94" s="94">
        <v>2026.5</v>
      </c>
    </row>
    <row r="95" spans="2:7">
      <c r="B95" s="2">
        <v>44068</v>
      </c>
      <c r="C95" s="3" t="s">
        <v>119</v>
      </c>
      <c r="D95" s="3">
        <v>32</v>
      </c>
      <c r="E95" s="3" t="s">
        <v>6</v>
      </c>
      <c r="F95" s="3" t="s">
        <v>113</v>
      </c>
      <c r="G95" s="94">
        <v>1188.3699999999999</v>
      </c>
    </row>
    <row r="96" spans="2:7">
      <c r="B96" s="2">
        <v>44830</v>
      </c>
      <c r="C96" s="3" t="s">
        <v>118</v>
      </c>
      <c r="D96" s="3">
        <v>9</v>
      </c>
      <c r="E96" s="3" t="s">
        <v>110</v>
      </c>
      <c r="F96" s="3" t="s">
        <v>113</v>
      </c>
      <c r="G96" s="94">
        <v>224.55</v>
      </c>
    </row>
    <row r="97" spans="2:7">
      <c r="B97" s="2">
        <v>43871</v>
      </c>
      <c r="C97" s="3" t="s">
        <v>116</v>
      </c>
      <c r="D97" s="3">
        <v>325</v>
      </c>
      <c r="E97" s="3" t="s">
        <v>110</v>
      </c>
      <c r="F97" s="3" t="s">
        <v>108</v>
      </c>
      <c r="G97" s="94">
        <v>4475.66</v>
      </c>
    </row>
    <row r="98" spans="2:7">
      <c r="B98" s="2">
        <v>44752</v>
      </c>
      <c r="C98" s="3" t="s">
        <v>116</v>
      </c>
      <c r="D98" s="3">
        <v>16</v>
      </c>
      <c r="E98" s="3" t="s">
        <v>114</v>
      </c>
      <c r="F98" s="3" t="s">
        <v>109</v>
      </c>
      <c r="G98" s="94">
        <v>431.2</v>
      </c>
    </row>
    <row r="99" spans="2:7">
      <c r="B99" s="2">
        <v>44329</v>
      </c>
      <c r="C99" s="3" t="s">
        <v>119</v>
      </c>
      <c r="D99" s="3">
        <v>25</v>
      </c>
      <c r="E99" s="3" t="s">
        <v>9</v>
      </c>
      <c r="F99" s="3" t="s">
        <v>105</v>
      </c>
      <c r="G99" s="94">
        <v>572.69000000000005</v>
      </c>
    </row>
    <row r="100" spans="2:7">
      <c r="B100" s="2">
        <v>44061</v>
      </c>
      <c r="C100" s="3" t="s">
        <v>118</v>
      </c>
      <c r="D100" s="3">
        <v>40</v>
      </c>
      <c r="E100" s="3" t="s">
        <v>110</v>
      </c>
      <c r="F100" s="3" t="s">
        <v>113</v>
      </c>
      <c r="G100" s="94">
        <v>814.3</v>
      </c>
    </row>
    <row r="101" spans="2:7">
      <c r="B101" s="2">
        <v>44411</v>
      </c>
      <c r="C101" s="3" t="s">
        <v>117</v>
      </c>
      <c r="D101" s="3">
        <v>350</v>
      </c>
      <c r="E101" s="3" t="s">
        <v>110</v>
      </c>
      <c r="F101" s="3" t="s">
        <v>111</v>
      </c>
      <c r="G101" s="94">
        <v>5021.1899999999996</v>
      </c>
    </row>
    <row r="102" spans="2:7">
      <c r="B102" s="2">
        <v>44576</v>
      </c>
      <c r="C102" s="3" t="s">
        <v>117</v>
      </c>
      <c r="D102" s="3">
        <v>4</v>
      </c>
      <c r="E102" s="3" t="s">
        <v>114</v>
      </c>
      <c r="F102" s="3" t="s">
        <v>115</v>
      </c>
      <c r="G102" s="94">
        <v>99.8</v>
      </c>
    </row>
    <row r="103" spans="2:7">
      <c r="B103" s="2">
        <v>44153</v>
      </c>
      <c r="C103" s="3" t="s">
        <v>107</v>
      </c>
      <c r="D103" s="3">
        <v>6</v>
      </c>
      <c r="E103" s="3" t="s">
        <v>112</v>
      </c>
      <c r="F103" s="3" t="s">
        <v>108</v>
      </c>
      <c r="G103" s="94">
        <v>209.7</v>
      </c>
    </row>
    <row r="104" spans="2:7">
      <c r="B104" s="2">
        <v>43905</v>
      </c>
      <c r="C104" s="3" t="s">
        <v>107</v>
      </c>
      <c r="D104" s="3">
        <v>5</v>
      </c>
      <c r="E104" s="3" t="s">
        <v>114</v>
      </c>
      <c r="F104" s="3" t="s">
        <v>108</v>
      </c>
      <c r="G104" s="94">
        <v>129.75</v>
      </c>
    </row>
    <row r="105" spans="2:7">
      <c r="B105" s="2">
        <v>44662</v>
      </c>
      <c r="C105" s="3" t="s">
        <v>117</v>
      </c>
      <c r="D105" s="3">
        <v>10</v>
      </c>
      <c r="E105" s="3" t="s">
        <v>112</v>
      </c>
      <c r="F105" s="3" t="s">
        <v>113</v>
      </c>
      <c r="G105" s="94">
        <v>339.5</v>
      </c>
    </row>
    <row r="106" spans="2:7">
      <c r="B106" s="2">
        <v>43869</v>
      </c>
      <c r="C106" s="3" t="s">
        <v>116</v>
      </c>
      <c r="D106" s="3">
        <v>5</v>
      </c>
      <c r="E106" s="3" t="s">
        <v>9</v>
      </c>
      <c r="F106" s="3" t="s">
        <v>115</v>
      </c>
      <c r="G106" s="94">
        <v>134.75</v>
      </c>
    </row>
    <row r="107" spans="2:7">
      <c r="B107" s="2">
        <v>43832</v>
      </c>
      <c r="C107" s="3" t="s">
        <v>116</v>
      </c>
      <c r="D107" s="3">
        <v>27</v>
      </c>
      <c r="E107" s="3" t="s">
        <v>9</v>
      </c>
      <c r="F107" s="3" t="s">
        <v>113</v>
      </c>
      <c r="G107" s="94">
        <v>641.45000000000005</v>
      </c>
    </row>
    <row r="108" spans="2:7">
      <c r="B108" s="2">
        <v>43915</v>
      </c>
      <c r="C108" s="3" t="s">
        <v>117</v>
      </c>
      <c r="D108" s="3">
        <v>29</v>
      </c>
      <c r="E108" s="3" t="s">
        <v>6</v>
      </c>
      <c r="F108" s="3" t="s">
        <v>111</v>
      </c>
      <c r="G108" s="94">
        <v>1101.6099999999999</v>
      </c>
    </row>
    <row r="109" spans="2:7">
      <c r="B109" s="2">
        <v>44161</v>
      </c>
      <c r="C109" s="3" t="s">
        <v>117</v>
      </c>
      <c r="D109" s="3">
        <v>225</v>
      </c>
      <c r="E109" s="3" t="s">
        <v>114</v>
      </c>
      <c r="F109" s="3" t="s">
        <v>111</v>
      </c>
      <c r="G109" s="94">
        <v>3929.63</v>
      </c>
    </row>
    <row r="110" spans="2:7">
      <c r="B110" s="2">
        <v>44430</v>
      </c>
      <c r="C110" s="3" t="s">
        <v>119</v>
      </c>
      <c r="D110" s="3">
        <v>37</v>
      </c>
      <c r="E110" s="3" t="s">
        <v>6</v>
      </c>
      <c r="F110" s="3" t="s">
        <v>111</v>
      </c>
      <c r="G110" s="94">
        <v>1405.5</v>
      </c>
    </row>
    <row r="111" spans="2:7">
      <c r="B111" s="2">
        <v>43993</v>
      </c>
      <c r="C111" s="3" t="s">
        <v>119</v>
      </c>
      <c r="D111" s="3">
        <v>125</v>
      </c>
      <c r="E111" s="3" t="s">
        <v>6</v>
      </c>
      <c r="F111" s="3" t="s">
        <v>113</v>
      </c>
      <c r="G111" s="94">
        <v>3910.38</v>
      </c>
    </row>
    <row r="112" spans="2:7">
      <c r="B112" s="2">
        <v>43891</v>
      </c>
      <c r="C112" s="3" t="s">
        <v>116</v>
      </c>
      <c r="D112" s="3">
        <v>400</v>
      </c>
      <c r="E112" s="3" t="s">
        <v>9</v>
      </c>
      <c r="F112" s="3" t="s">
        <v>113</v>
      </c>
      <c r="G112" s="94">
        <v>6658.5</v>
      </c>
    </row>
    <row r="113" spans="2:7">
      <c r="B113" s="2">
        <v>44907</v>
      </c>
      <c r="C113" s="3" t="s">
        <v>117</v>
      </c>
      <c r="D113" s="3">
        <v>26</v>
      </c>
      <c r="E113" s="3" t="s">
        <v>114</v>
      </c>
      <c r="F113" s="3" t="s">
        <v>111</v>
      </c>
      <c r="G113" s="94">
        <v>573.5</v>
      </c>
    </row>
    <row r="114" spans="2:7">
      <c r="B114" s="2">
        <v>44366</v>
      </c>
      <c r="C114" s="3" t="s">
        <v>116</v>
      </c>
      <c r="D114" s="3">
        <v>6</v>
      </c>
      <c r="E114" s="3" t="s">
        <v>110</v>
      </c>
      <c r="F114" s="3" t="s">
        <v>109</v>
      </c>
      <c r="G114" s="94">
        <v>155.69999999999999</v>
      </c>
    </row>
    <row r="115" spans="2:7">
      <c r="B115" s="2">
        <v>44600</v>
      </c>
      <c r="C115" s="3" t="s">
        <v>117</v>
      </c>
      <c r="D115" s="3">
        <v>1</v>
      </c>
      <c r="E115" s="3" t="s">
        <v>110</v>
      </c>
      <c r="F115" s="3" t="s">
        <v>106</v>
      </c>
      <c r="G115" s="94">
        <v>23.95</v>
      </c>
    </row>
    <row r="116" spans="2:7">
      <c r="B116" s="2">
        <v>44922</v>
      </c>
      <c r="C116" s="3" t="s">
        <v>107</v>
      </c>
      <c r="D116" s="3">
        <v>13</v>
      </c>
      <c r="E116" s="3" t="s">
        <v>112</v>
      </c>
      <c r="F116" s="3" t="s">
        <v>108</v>
      </c>
      <c r="G116" s="94">
        <v>467.35</v>
      </c>
    </row>
    <row r="117" spans="2:7">
      <c r="B117" s="2">
        <v>44833</v>
      </c>
      <c r="C117" s="3" t="s">
        <v>116</v>
      </c>
      <c r="D117" s="3">
        <v>500</v>
      </c>
      <c r="E117" s="3" t="s">
        <v>110</v>
      </c>
      <c r="F117" s="3" t="s">
        <v>111</v>
      </c>
      <c r="G117" s="94">
        <v>7173.13</v>
      </c>
    </row>
    <row r="118" spans="2:7">
      <c r="B118" s="2">
        <v>43940</v>
      </c>
      <c r="C118" s="3" t="s">
        <v>116</v>
      </c>
      <c r="D118" s="3">
        <v>550</v>
      </c>
      <c r="E118" s="3" t="s">
        <v>112</v>
      </c>
      <c r="F118" s="3" t="s">
        <v>106</v>
      </c>
      <c r="G118" s="94">
        <v>11369.19</v>
      </c>
    </row>
    <row r="119" spans="2:7">
      <c r="B119" s="2">
        <v>44158</v>
      </c>
      <c r="C119" s="3" t="s">
        <v>117</v>
      </c>
      <c r="D119" s="3">
        <v>5</v>
      </c>
      <c r="E119" s="3" t="s">
        <v>110</v>
      </c>
      <c r="F119" s="3" t="s">
        <v>105</v>
      </c>
      <c r="G119" s="94">
        <v>124.75</v>
      </c>
    </row>
    <row r="120" spans="2:7">
      <c r="B120" s="2">
        <v>44762</v>
      </c>
      <c r="C120" s="3" t="s">
        <v>117</v>
      </c>
      <c r="D120" s="3">
        <v>525</v>
      </c>
      <c r="E120" s="3" t="s">
        <v>114</v>
      </c>
      <c r="F120" s="3" t="s">
        <v>108</v>
      </c>
      <c r="G120" s="94">
        <v>7833.66</v>
      </c>
    </row>
    <row r="121" spans="2:7">
      <c r="B121" s="2">
        <v>44587</v>
      </c>
      <c r="C121" s="3" t="s">
        <v>118</v>
      </c>
      <c r="D121" s="3">
        <v>20</v>
      </c>
      <c r="E121" s="3" t="s">
        <v>6</v>
      </c>
      <c r="F121" s="3" t="s">
        <v>113</v>
      </c>
      <c r="G121" s="94">
        <v>853.8</v>
      </c>
    </row>
    <row r="122" spans="2:7">
      <c r="B122" s="2">
        <v>44557</v>
      </c>
      <c r="C122" s="3" t="s">
        <v>116</v>
      </c>
      <c r="D122" s="3">
        <v>2</v>
      </c>
      <c r="E122" s="3" t="s">
        <v>6</v>
      </c>
      <c r="F122" s="3" t="s">
        <v>108</v>
      </c>
      <c r="G122" s="94">
        <v>89.38</v>
      </c>
    </row>
    <row r="123" spans="2:7">
      <c r="B123" s="2">
        <v>44255</v>
      </c>
      <c r="C123" s="3" t="s">
        <v>119</v>
      </c>
      <c r="D123" s="3">
        <v>32</v>
      </c>
      <c r="E123" s="3" t="s">
        <v>6</v>
      </c>
      <c r="F123" s="3" t="s">
        <v>115</v>
      </c>
      <c r="G123" s="94">
        <v>1188.3699999999999</v>
      </c>
    </row>
    <row r="124" spans="2:7">
      <c r="B124" s="2">
        <v>44456</v>
      </c>
      <c r="C124" s="3" t="s">
        <v>117</v>
      </c>
      <c r="D124" s="3">
        <v>50</v>
      </c>
      <c r="E124" s="3" t="s">
        <v>6</v>
      </c>
      <c r="F124" s="3" t="s">
        <v>108</v>
      </c>
      <c r="G124" s="94">
        <v>1675.88</v>
      </c>
    </row>
    <row r="125" spans="2:7">
      <c r="B125" s="2">
        <v>44248</v>
      </c>
      <c r="C125" s="3" t="s">
        <v>119</v>
      </c>
      <c r="D125" s="3">
        <v>41</v>
      </c>
      <c r="E125" s="3" t="s">
        <v>6</v>
      </c>
      <c r="F125" s="3" t="s">
        <v>105</v>
      </c>
      <c r="G125" s="94">
        <v>1487.75</v>
      </c>
    </row>
    <row r="126" spans="2:7">
      <c r="B126" s="2">
        <v>44681</v>
      </c>
      <c r="C126" s="3" t="s">
        <v>117</v>
      </c>
      <c r="D126" s="3">
        <v>9</v>
      </c>
      <c r="E126" s="3" t="s">
        <v>114</v>
      </c>
      <c r="F126" s="3" t="s">
        <v>115</v>
      </c>
      <c r="G126" s="94">
        <v>242.55</v>
      </c>
    </row>
    <row r="127" spans="2:7">
      <c r="B127" s="2">
        <v>44538</v>
      </c>
      <c r="C127" s="3" t="s">
        <v>119</v>
      </c>
      <c r="D127" s="3">
        <v>11</v>
      </c>
      <c r="E127" s="3" t="s">
        <v>112</v>
      </c>
      <c r="F127" s="3" t="s">
        <v>108</v>
      </c>
      <c r="G127" s="94">
        <v>395.45</v>
      </c>
    </row>
    <row r="128" spans="2:7">
      <c r="B128" s="2">
        <v>44812</v>
      </c>
      <c r="C128" s="3" t="s">
        <v>117</v>
      </c>
      <c r="D128" s="3">
        <v>6</v>
      </c>
      <c r="E128" s="3" t="s">
        <v>114</v>
      </c>
      <c r="F128" s="3" t="s">
        <v>108</v>
      </c>
      <c r="G128" s="94">
        <v>149.69999999999999</v>
      </c>
    </row>
    <row r="129" spans="2:7">
      <c r="B129" s="2">
        <v>44741</v>
      </c>
      <c r="C129" s="3" t="s">
        <v>117</v>
      </c>
      <c r="D129" s="3">
        <v>9</v>
      </c>
      <c r="E129" s="3" t="s">
        <v>110</v>
      </c>
      <c r="F129" s="3" t="s">
        <v>109</v>
      </c>
      <c r="G129" s="94">
        <v>215.55</v>
      </c>
    </row>
    <row r="130" spans="2:7">
      <c r="B130" s="2">
        <v>44699</v>
      </c>
      <c r="C130" s="3" t="s">
        <v>118</v>
      </c>
      <c r="D130" s="3">
        <v>275</v>
      </c>
      <c r="E130" s="3" t="s">
        <v>112</v>
      </c>
      <c r="F130" s="3" t="s">
        <v>115</v>
      </c>
      <c r="G130" s="94">
        <v>5526.47</v>
      </c>
    </row>
    <row r="131" spans="2:7">
      <c r="B131" s="2">
        <v>44870</v>
      </c>
      <c r="C131" s="3" t="s">
        <v>107</v>
      </c>
      <c r="D131" s="3">
        <v>44</v>
      </c>
      <c r="E131" s="3" t="s">
        <v>6</v>
      </c>
      <c r="F131" s="3" t="s">
        <v>115</v>
      </c>
      <c r="G131" s="94">
        <v>1634.01</v>
      </c>
    </row>
    <row r="132" spans="2:7">
      <c r="B132" s="2">
        <v>44163</v>
      </c>
      <c r="C132" s="3" t="s">
        <v>107</v>
      </c>
      <c r="D132" s="3">
        <v>150</v>
      </c>
      <c r="E132" s="3" t="s">
        <v>9</v>
      </c>
      <c r="F132" s="3" t="s">
        <v>113</v>
      </c>
      <c r="G132" s="94">
        <v>2829.75</v>
      </c>
    </row>
    <row r="133" spans="2:7">
      <c r="B133" s="2">
        <v>44514</v>
      </c>
      <c r="C133" s="3" t="s">
        <v>119</v>
      </c>
      <c r="D133" s="3">
        <v>500</v>
      </c>
      <c r="E133" s="3" t="s">
        <v>6</v>
      </c>
      <c r="F133" s="3" t="s">
        <v>115</v>
      </c>
      <c r="G133" s="94">
        <v>12848.38</v>
      </c>
    </row>
    <row r="134" spans="2:7">
      <c r="B134" s="2">
        <v>44575</v>
      </c>
      <c r="C134" s="3" t="s">
        <v>116</v>
      </c>
      <c r="D134" s="3">
        <v>1</v>
      </c>
      <c r="E134" s="3" t="s">
        <v>114</v>
      </c>
      <c r="F134" s="3" t="s">
        <v>115</v>
      </c>
      <c r="G134" s="94">
        <v>24.95</v>
      </c>
    </row>
    <row r="135" spans="2:7">
      <c r="B135" s="2">
        <v>44078</v>
      </c>
      <c r="C135" s="3" t="s">
        <v>117</v>
      </c>
      <c r="D135" s="3">
        <v>9</v>
      </c>
      <c r="E135" s="3" t="s">
        <v>110</v>
      </c>
      <c r="F135" s="3" t="s">
        <v>113</v>
      </c>
      <c r="G135" s="94">
        <v>233.55</v>
      </c>
    </row>
    <row r="136" spans="2:7">
      <c r="B136" s="2">
        <v>44291</v>
      </c>
      <c r="C136" s="3" t="s">
        <v>117</v>
      </c>
      <c r="D136" s="3">
        <v>75</v>
      </c>
      <c r="E136" s="3" t="s">
        <v>9</v>
      </c>
      <c r="F136" s="3" t="s">
        <v>113</v>
      </c>
      <c r="G136" s="94">
        <v>1572.19</v>
      </c>
    </row>
    <row r="137" spans="2:7">
      <c r="B137" s="2">
        <v>44869</v>
      </c>
      <c r="C137" s="3" t="s">
        <v>116</v>
      </c>
      <c r="D137" s="3">
        <v>75</v>
      </c>
      <c r="E137" s="3" t="s">
        <v>110</v>
      </c>
      <c r="F137" s="3" t="s">
        <v>111</v>
      </c>
      <c r="G137" s="94">
        <v>1347.19</v>
      </c>
    </row>
    <row r="138" spans="2:7">
      <c r="B138" s="2">
        <v>44772</v>
      </c>
      <c r="C138" s="3" t="s">
        <v>107</v>
      </c>
      <c r="D138" s="3">
        <v>19</v>
      </c>
      <c r="E138" s="3" t="s">
        <v>112</v>
      </c>
      <c r="F138" s="3" t="s">
        <v>115</v>
      </c>
      <c r="G138" s="94">
        <v>683.05</v>
      </c>
    </row>
    <row r="139" spans="2:7">
      <c r="B139" s="2">
        <v>44539</v>
      </c>
      <c r="C139" s="3" t="s">
        <v>118</v>
      </c>
      <c r="D139" s="3">
        <v>425</v>
      </c>
      <c r="E139" s="3" t="s">
        <v>114</v>
      </c>
      <c r="F139" s="3" t="s">
        <v>106</v>
      </c>
      <c r="G139" s="94">
        <v>6585.91</v>
      </c>
    </row>
    <row r="140" spans="2:7">
      <c r="B140" s="2">
        <v>44700</v>
      </c>
      <c r="C140" s="3" t="s">
        <v>107</v>
      </c>
      <c r="D140" s="3">
        <v>275</v>
      </c>
      <c r="E140" s="3" t="s">
        <v>110</v>
      </c>
      <c r="F140" s="3" t="s">
        <v>108</v>
      </c>
      <c r="G140" s="94">
        <v>3945.22</v>
      </c>
    </row>
    <row r="141" spans="2:7">
      <c r="B141" s="2">
        <v>44399</v>
      </c>
      <c r="C141" s="3" t="s">
        <v>119</v>
      </c>
      <c r="D141" s="3">
        <v>16</v>
      </c>
      <c r="E141" s="3" t="s">
        <v>112</v>
      </c>
      <c r="F141" s="3" t="s">
        <v>108</v>
      </c>
      <c r="G141" s="94">
        <v>543.20000000000005</v>
      </c>
    </row>
    <row r="142" spans="2:7">
      <c r="B142" s="2">
        <v>43975</v>
      </c>
      <c r="C142" s="3" t="s">
        <v>117</v>
      </c>
      <c r="D142" s="3">
        <v>575</v>
      </c>
      <c r="E142" s="3" t="s">
        <v>6</v>
      </c>
      <c r="F142" s="3" t="s">
        <v>106</v>
      </c>
      <c r="G142" s="94">
        <v>14114.38</v>
      </c>
    </row>
    <row r="143" spans="2:7">
      <c r="B143" s="2">
        <v>44740</v>
      </c>
      <c r="C143" s="3" t="s">
        <v>117</v>
      </c>
      <c r="D143" s="3">
        <v>525</v>
      </c>
      <c r="E143" s="3" t="s">
        <v>114</v>
      </c>
      <c r="F143" s="3" t="s">
        <v>113</v>
      </c>
      <c r="G143" s="94">
        <v>8135.53</v>
      </c>
    </row>
    <row r="144" spans="2:7">
      <c r="B144" s="2">
        <v>44356</v>
      </c>
      <c r="C144" s="3" t="s">
        <v>116</v>
      </c>
      <c r="D144" s="3">
        <v>75</v>
      </c>
      <c r="E144" s="3" t="s">
        <v>9</v>
      </c>
      <c r="F144" s="3" t="s">
        <v>108</v>
      </c>
      <c r="G144" s="94">
        <v>1628.44</v>
      </c>
    </row>
    <row r="145" spans="2:7">
      <c r="B145" s="2">
        <v>44707</v>
      </c>
      <c r="C145" s="3" t="s">
        <v>118</v>
      </c>
      <c r="D145" s="3">
        <v>150</v>
      </c>
      <c r="E145" s="3" t="s">
        <v>112</v>
      </c>
      <c r="F145" s="3" t="s">
        <v>109</v>
      </c>
      <c r="G145" s="94">
        <v>3774.75</v>
      </c>
    </row>
    <row r="146" spans="2:7">
      <c r="B146" s="2">
        <v>44871</v>
      </c>
      <c r="C146" s="3" t="s">
        <v>119</v>
      </c>
      <c r="D146" s="3">
        <v>225</v>
      </c>
      <c r="E146" s="3" t="s">
        <v>110</v>
      </c>
      <c r="F146" s="3" t="s">
        <v>113</v>
      </c>
      <c r="G146" s="94">
        <v>3929.63</v>
      </c>
    </row>
    <row r="147" spans="2:7">
      <c r="B147" s="2">
        <v>44676</v>
      </c>
      <c r="C147" s="3" t="s">
        <v>118</v>
      </c>
      <c r="D147" s="3">
        <v>5</v>
      </c>
      <c r="E147" s="3" t="s">
        <v>114</v>
      </c>
      <c r="F147" s="3" t="s">
        <v>109</v>
      </c>
      <c r="G147" s="94">
        <v>129.75</v>
      </c>
    </row>
    <row r="148" spans="2:7">
      <c r="B148" s="2">
        <v>44055</v>
      </c>
      <c r="C148" s="3" t="s">
        <v>107</v>
      </c>
      <c r="D148" s="3">
        <v>350</v>
      </c>
      <c r="E148" s="3" t="s">
        <v>6</v>
      </c>
      <c r="F148" s="3" t="s">
        <v>111</v>
      </c>
      <c r="G148" s="94">
        <v>8591.36</v>
      </c>
    </row>
    <row r="149" spans="2:7">
      <c r="B149" s="2">
        <v>43974</v>
      </c>
      <c r="C149" s="3" t="s">
        <v>117</v>
      </c>
      <c r="D149" s="3">
        <v>550</v>
      </c>
      <c r="E149" s="3" t="s">
        <v>112</v>
      </c>
      <c r="F149" s="3" t="s">
        <v>106</v>
      </c>
      <c r="G149" s="94">
        <v>11369.19</v>
      </c>
    </row>
    <row r="150" spans="2:7">
      <c r="B150" s="2">
        <v>44726</v>
      </c>
      <c r="C150" s="3" t="s">
        <v>119</v>
      </c>
      <c r="D150" s="3">
        <v>575</v>
      </c>
      <c r="E150" s="3" t="s">
        <v>112</v>
      </c>
      <c r="F150" s="3" t="s">
        <v>115</v>
      </c>
      <c r="G150" s="94">
        <v>11885.97</v>
      </c>
    </row>
    <row r="151" spans="2:7">
      <c r="B151" s="2">
        <v>44148</v>
      </c>
      <c r="C151" s="3" t="s">
        <v>117</v>
      </c>
      <c r="D151" s="3">
        <v>250</v>
      </c>
      <c r="E151" s="3" t="s">
        <v>110</v>
      </c>
      <c r="F151" s="3" t="s">
        <v>111</v>
      </c>
      <c r="G151" s="94">
        <v>4191.25</v>
      </c>
    </row>
    <row r="152" spans="2:7">
      <c r="B152" s="2">
        <v>43933</v>
      </c>
      <c r="C152" s="3" t="s">
        <v>117</v>
      </c>
      <c r="D152" s="3">
        <v>3</v>
      </c>
      <c r="E152" s="3" t="s">
        <v>9</v>
      </c>
      <c r="F152" s="3" t="s">
        <v>108</v>
      </c>
      <c r="G152" s="94">
        <v>86.85</v>
      </c>
    </row>
    <row r="153" spans="2:7">
      <c r="B153" s="2">
        <v>44605</v>
      </c>
      <c r="C153" s="3" t="s">
        <v>117</v>
      </c>
      <c r="D153" s="3">
        <v>525</v>
      </c>
      <c r="E153" s="3" t="s">
        <v>110</v>
      </c>
      <c r="F153" s="3" t="s">
        <v>109</v>
      </c>
      <c r="G153" s="94">
        <v>7229.91</v>
      </c>
    </row>
    <row r="154" spans="2:7">
      <c r="B154" s="2">
        <v>43932</v>
      </c>
      <c r="C154" s="3" t="s">
        <v>116</v>
      </c>
      <c r="D154" s="3">
        <v>49</v>
      </c>
      <c r="E154" s="3" t="s">
        <v>112</v>
      </c>
      <c r="F154" s="3" t="s">
        <v>111</v>
      </c>
      <c r="G154" s="94">
        <v>1247.6600000000001</v>
      </c>
    </row>
    <row r="155" spans="2:7">
      <c r="B155" s="2">
        <v>43910</v>
      </c>
      <c r="C155" s="3" t="s">
        <v>119</v>
      </c>
      <c r="D155" s="3">
        <v>425</v>
      </c>
      <c r="E155" s="3" t="s">
        <v>110</v>
      </c>
      <c r="F155" s="3" t="s">
        <v>106</v>
      </c>
      <c r="G155" s="94">
        <v>5852.78</v>
      </c>
    </row>
    <row r="156" spans="2:7">
      <c r="B156" s="2">
        <v>44355</v>
      </c>
      <c r="C156" s="3" t="s">
        <v>118</v>
      </c>
      <c r="D156" s="3">
        <v>34</v>
      </c>
      <c r="E156" s="3" t="s">
        <v>6</v>
      </c>
      <c r="F156" s="3" t="s">
        <v>105</v>
      </c>
      <c r="G156" s="94">
        <v>1233.74</v>
      </c>
    </row>
    <row r="157" spans="2:7">
      <c r="B157" s="2">
        <v>44349</v>
      </c>
      <c r="C157" s="3" t="s">
        <v>119</v>
      </c>
      <c r="D157" s="3">
        <v>3</v>
      </c>
      <c r="E157" s="3" t="s">
        <v>114</v>
      </c>
      <c r="F157" s="3" t="s">
        <v>108</v>
      </c>
      <c r="G157" s="94">
        <v>77.849999999999994</v>
      </c>
    </row>
    <row r="158" spans="2:7">
      <c r="B158" s="2">
        <v>44661</v>
      </c>
      <c r="C158" s="3" t="s">
        <v>117</v>
      </c>
      <c r="D158" s="3">
        <v>44</v>
      </c>
      <c r="E158" s="3" t="s">
        <v>114</v>
      </c>
      <c r="F158" s="3" t="s">
        <v>106</v>
      </c>
      <c r="G158" s="94">
        <v>1007.93</v>
      </c>
    </row>
    <row r="159" spans="2:7">
      <c r="B159" s="2">
        <v>44746</v>
      </c>
      <c r="C159" s="3" t="s">
        <v>119</v>
      </c>
      <c r="D159" s="3">
        <v>575</v>
      </c>
      <c r="E159" s="3" t="s">
        <v>6</v>
      </c>
      <c r="F159" s="3" t="s">
        <v>109</v>
      </c>
      <c r="G159" s="94">
        <v>14775.63</v>
      </c>
    </row>
    <row r="160" spans="2:7">
      <c r="B160" s="2">
        <v>44535</v>
      </c>
      <c r="C160" s="3" t="s">
        <v>116</v>
      </c>
      <c r="D160" s="3">
        <v>275</v>
      </c>
      <c r="E160" s="3" t="s">
        <v>112</v>
      </c>
      <c r="F160" s="3" t="s">
        <v>109</v>
      </c>
      <c r="G160" s="94">
        <v>5684.59</v>
      </c>
    </row>
    <row r="161" spans="2:7">
      <c r="B161" s="2">
        <v>44381</v>
      </c>
      <c r="C161" s="3" t="s">
        <v>116</v>
      </c>
      <c r="D161" s="3">
        <v>8</v>
      </c>
      <c r="E161" s="3" t="s">
        <v>110</v>
      </c>
      <c r="F161" s="3" t="s">
        <v>105</v>
      </c>
      <c r="G161" s="94">
        <v>207.6</v>
      </c>
    </row>
    <row r="162" spans="2:7">
      <c r="B162" s="2">
        <v>44651</v>
      </c>
      <c r="C162" s="3" t="s">
        <v>118</v>
      </c>
      <c r="D162" s="3">
        <v>4</v>
      </c>
      <c r="E162" s="3" t="s">
        <v>9</v>
      </c>
      <c r="F162" s="3" t="s">
        <v>109</v>
      </c>
      <c r="G162" s="94">
        <v>107.8</v>
      </c>
    </row>
    <row r="163" spans="2:7">
      <c r="B163" s="2">
        <v>44826</v>
      </c>
      <c r="C163" s="3" t="s">
        <v>118</v>
      </c>
      <c r="D163" s="3">
        <v>6</v>
      </c>
      <c r="E163" s="3" t="s">
        <v>112</v>
      </c>
      <c r="F163" s="3" t="s">
        <v>113</v>
      </c>
      <c r="G163" s="94">
        <v>215.7</v>
      </c>
    </row>
    <row r="164" spans="2:7">
      <c r="B164" s="2">
        <v>44003</v>
      </c>
      <c r="C164" s="3" t="s">
        <v>119</v>
      </c>
      <c r="D164" s="3">
        <v>450</v>
      </c>
      <c r="E164" s="3" t="s">
        <v>114</v>
      </c>
      <c r="F164" s="3" t="s">
        <v>113</v>
      </c>
      <c r="G164" s="94">
        <v>6973.31</v>
      </c>
    </row>
    <row r="165" spans="2:7">
      <c r="B165" s="2">
        <v>44811</v>
      </c>
      <c r="C165" s="3" t="s">
        <v>119</v>
      </c>
      <c r="D165" s="3">
        <v>325</v>
      </c>
      <c r="E165" s="3" t="s">
        <v>110</v>
      </c>
      <c r="F165" s="3" t="s">
        <v>108</v>
      </c>
      <c r="G165" s="94">
        <v>4475.66</v>
      </c>
    </row>
    <row r="166" spans="2:7">
      <c r="B166" s="2">
        <v>44658</v>
      </c>
      <c r="C166" s="3" t="s">
        <v>117</v>
      </c>
      <c r="D166" s="3">
        <v>34</v>
      </c>
      <c r="E166" s="3" t="s">
        <v>114</v>
      </c>
      <c r="F166" s="3" t="s">
        <v>106</v>
      </c>
      <c r="G166" s="94">
        <v>778.86</v>
      </c>
    </row>
    <row r="167" spans="2:7">
      <c r="B167" s="2">
        <v>44191</v>
      </c>
      <c r="C167" s="3" t="s">
        <v>119</v>
      </c>
      <c r="D167" s="3">
        <v>9</v>
      </c>
      <c r="E167" s="3" t="s">
        <v>114</v>
      </c>
      <c r="F167" s="3" t="s">
        <v>111</v>
      </c>
      <c r="G167" s="94">
        <v>242.55</v>
      </c>
    </row>
    <row r="168" spans="2:7">
      <c r="B168" s="2">
        <v>44230</v>
      </c>
      <c r="C168" s="3" t="s">
        <v>119</v>
      </c>
      <c r="D168" s="3">
        <v>9</v>
      </c>
      <c r="E168" s="3" t="s">
        <v>6</v>
      </c>
      <c r="F168" s="3" t="s">
        <v>115</v>
      </c>
      <c r="G168" s="94">
        <v>402.21</v>
      </c>
    </row>
    <row r="169" spans="2:7">
      <c r="B169" s="2">
        <v>44236</v>
      </c>
      <c r="C169" s="3" t="s">
        <v>119</v>
      </c>
      <c r="D169" s="3">
        <v>7</v>
      </c>
      <c r="E169" s="3" t="s">
        <v>9</v>
      </c>
      <c r="F169" s="3" t="s">
        <v>109</v>
      </c>
      <c r="G169" s="94">
        <v>195.65</v>
      </c>
    </row>
    <row r="170" spans="2:7">
      <c r="B170" s="2">
        <v>44469</v>
      </c>
      <c r="C170" s="3" t="s">
        <v>119</v>
      </c>
      <c r="D170" s="3">
        <v>8</v>
      </c>
      <c r="E170" s="3" t="s">
        <v>110</v>
      </c>
      <c r="F170" s="3" t="s">
        <v>113</v>
      </c>
      <c r="G170" s="94">
        <v>199.6</v>
      </c>
    </row>
    <row r="171" spans="2:7">
      <c r="B171" s="2">
        <v>44316</v>
      </c>
      <c r="C171" s="3" t="s">
        <v>119</v>
      </c>
      <c r="D171" s="3">
        <v>2</v>
      </c>
      <c r="E171" s="3" t="s">
        <v>9</v>
      </c>
      <c r="F171" s="3" t="s">
        <v>113</v>
      </c>
      <c r="G171" s="94">
        <v>57.9</v>
      </c>
    </row>
    <row r="172" spans="2:7">
      <c r="B172" s="2">
        <v>44024</v>
      </c>
      <c r="C172" s="3" t="s">
        <v>118</v>
      </c>
      <c r="D172" s="3">
        <v>1</v>
      </c>
      <c r="E172" s="3" t="s">
        <v>112</v>
      </c>
      <c r="F172" s="3" t="s">
        <v>108</v>
      </c>
      <c r="G172" s="94">
        <v>33.950000000000003</v>
      </c>
    </row>
    <row r="173" spans="2:7">
      <c r="B173" s="2">
        <v>44551</v>
      </c>
      <c r="C173" s="3" t="s">
        <v>118</v>
      </c>
      <c r="D173" s="3">
        <v>38</v>
      </c>
      <c r="E173" s="3" t="s">
        <v>114</v>
      </c>
      <c r="F173" s="3" t="s">
        <v>113</v>
      </c>
      <c r="G173" s="94">
        <v>870.49</v>
      </c>
    </row>
    <row r="174" spans="2:7">
      <c r="B174" s="2">
        <v>44194</v>
      </c>
      <c r="C174" s="3" t="s">
        <v>116</v>
      </c>
      <c r="D174" s="3">
        <v>250</v>
      </c>
      <c r="E174" s="3" t="s">
        <v>114</v>
      </c>
      <c r="F174" s="3" t="s">
        <v>113</v>
      </c>
      <c r="G174" s="94">
        <v>4366.25</v>
      </c>
    </row>
    <row r="175" spans="2:7">
      <c r="B175" s="2">
        <v>44780</v>
      </c>
      <c r="C175" s="3" t="s">
        <v>118</v>
      </c>
      <c r="D175" s="3">
        <v>4</v>
      </c>
      <c r="E175" s="3" t="s">
        <v>6</v>
      </c>
      <c r="F175" s="3" t="s">
        <v>105</v>
      </c>
      <c r="G175" s="94">
        <v>170.76</v>
      </c>
    </row>
    <row r="176" spans="2:7">
      <c r="B176" s="2">
        <v>44677</v>
      </c>
      <c r="C176" s="3" t="s">
        <v>119</v>
      </c>
      <c r="D176" s="3">
        <v>18</v>
      </c>
      <c r="E176" s="3" t="s">
        <v>110</v>
      </c>
      <c r="F176" s="3" t="s">
        <v>108</v>
      </c>
      <c r="G176" s="94">
        <v>431.1</v>
      </c>
    </row>
    <row r="177" spans="2:7">
      <c r="B177" s="2">
        <v>43896</v>
      </c>
      <c r="C177" s="3" t="s">
        <v>117</v>
      </c>
      <c r="D177" s="3">
        <v>9</v>
      </c>
      <c r="E177" s="3" t="s">
        <v>9</v>
      </c>
      <c r="F177" s="3" t="s">
        <v>113</v>
      </c>
      <c r="G177" s="94">
        <v>242.55</v>
      </c>
    </row>
    <row r="178" spans="2:7">
      <c r="B178" s="2">
        <v>44056</v>
      </c>
      <c r="C178" s="3" t="s">
        <v>119</v>
      </c>
      <c r="D178" s="3">
        <v>15</v>
      </c>
      <c r="E178" s="3" t="s">
        <v>6</v>
      </c>
      <c r="F178" s="3" t="s">
        <v>106</v>
      </c>
      <c r="G178" s="94">
        <v>670.35</v>
      </c>
    </row>
    <row r="179" spans="2:7">
      <c r="B179" s="2">
        <v>44411</v>
      </c>
      <c r="C179" s="3" t="s">
        <v>117</v>
      </c>
      <c r="D179" s="3">
        <v>21</v>
      </c>
      <c r="E179" s="3" t="s">
        <v>6</v>
      </c>
      <c r="F179" s="3" t="s">
        <v>106</v>
      </c>
      <c r="G179" s="94">
        <v>917.49</v>
      </c>
    </row>
    <row r="180" spans="2:7">
      <c r="B180" s="2">
        <v>44868</v>
      </c>
      <c r="C180" s="3" t="s">
        <v>119</v>
      </c>
      <c r="D180" s="3">
        <v>200</v>
      </c>
      <c r="E180" s="3" t="s">
        <v>6</v>
      </c>
      <c r="F180" s="3" t="s">
        <v>113</v>
      </c>
      <c r="G180" s="94">
        <v>6256.6</v>
      </c>
    </row>
    <row r="181" spans="2:7">
      <c r="B181" s="2">
        <v>43839</v>
      </c>
      <c r="C181" s="3" t="s">
        <v>117</v>
      </c>
      <c r="D181" s="3">
        <v>45</v>
      </c>
      <c r="E181" s="3" t="s">
        <v>9</v>
      </c>
      <c r="F181" s="3" t="s">
        <v>111</v>
      </c>
      <c r="G181" s="94">
        <v>1069.0899999999999</v>
      </c>
    </row>
    <row r="182" spans="2:7">
      <c r="B182" s="2">
        <v>43910</v>
      </c>
      <c r="C182" s="3" t="s">
        <v>117</v>
      </c>
      <c r="D182" s="3">
        <v>2</v>
      </c>
      <c r="E182" s="3" t="s">
        <v>112</v>
      </c>
      <c r="F182" s="3" t="s">
        <v>115</v>
      </c>
      <c r="G182" s="94">
        <v>69.900000000000006</v>
      </c>
    </row>
    <row r="183" spans="2:7">
      <c r="B183" s="2">
        <v>44101</v>
      </c>
      <c r="C183" s="3" t="s">
        <v>117</v>
      </c>
      <c r="D183" s="3">
        <v>44</v>
      </c>
      <c r="E183" s="3" t="s">
        <v>110</v>
      </c>
      <c r="F183" s="3" t="s">
        <v>105</v>
      </c>
      <c r="G183" s="94">
        <v>895.73</v>
      </c>
    </row>
    <row r="184" spans="2:7">
      <c r="B184" s="2">
        <v>44804</v>
      </c>
      <c r="C184" s="3" t="s">
        <v>118</v>
      </c>
      <c r="D184" s="3">
        <v>36</v>
      </c>
      <c r="E184" s="3" t="s">
        <v>110</v>
      </c>
      <c r="F184" s="3" t="s">
        <v>115</v>
      </c>
      <c r="G184" s="94">
        <v>732.87</v>
      </c>
    </row>
    <row r="185" spans="2:7">
      <c r="B185" s="2">
        <v>44156</v>
      </c>
      <c r="C185" s="3" t="s">
        <v>116</v>
      </c>
      <c r="D185" s="3">
        <v>45</v>
      </c>
      <c r="E185" s="3" t="s">
        <v>114</v>
      </c>
      <c r="F185" s="3" t="s">
        <v>109</v>
      </c>
      <c r="G185" s="94">
        <v>954.34</v>
      </c>
    </row>
    <row r="186" spans="2:7">
      <c r="B186" s="2">
        <v>43876</v>
      </c>
      <c r="C186" s="3" t="s">
        <v>119</v>
      </c>
      <c r="D186" s="3">
        <v>19</v>
      </c>
      <c r="E186" s="3" t="s">
        <v>110</v>
      </c>
      <c r="F186" s="3" t="s">
        <v>105</v>
      </c>
      <c r="G186" s="94">
        <v>455.05</v>
      </c>
    </row>
    <row r="187" spans="2:7">
      <c r="B187" s="2">
        <v>44521</v>
      </c>
      <c r="C187" s="3" t="s">
        <v>117</v>
      </c>
      <c r="D187" s="3">
        <v>34</v>
      </c>
      <c r="E187" s="3" t="s">
        <v>6</v>
      </c>
      <c r="F187" s="3" t="s">
        <v>105</v>
      </c>
      <c r="G187" s="94">
        <v>1262.6400000000001</v>
      </c>
    </row>
    <row r="188" spans="2:7">
      <c r="B188" s="2">
        <v>43947</v>
      </c>
      <c r="C188" s="3" t="s">
        <v>117</v>
      </c>
      <c r="D188" s="3">
        <v>200</v>
      </c>
      <c r="E188" s="3" t="s">
        <v>110</v>
      </c>
      <c r="F188" s="3" t="s">
        <v>105</v>
      </c>
      <c r="G188" s="94">
        <v>3633</v>
      </c>
    </row>
    <row r="189" spans="2:7">
      <c r="B189" s="2">
        <v>44749</v>
      </c>
      <c r="C189" s="3" t="s">
        <v>118</v>
      </c>
      <c r="D189" s="3">
        <v>6</v>
      </c>
      <c r="E189" s="3" t="s">
        <v>9</v>
      </c>
      <c r="F189" s="3" t="s">
        <v>108</v>
      </c>
      <c r="G189" s="94">
        <v>167.7</v>
      </c>
    </row>
    <row r="190" spans="2:7">
      <c r="B190" s="2">
        <v>43844</v>
      </c>
      <c r="C190" s="3" t="s">
        <v>116</v>
      </c>
      <c r="D190" s="3">
        <v>425</v>
      </c>
      <c r="E190" s="3" t="s">
        <v>6</v>
      </c>
      <c r="F190" s="3" t="s">
        <v>106</v>
      </c>
      <c r="G190" s="94">
        <v>10921.12</v>
      </c>
    </row>
    <row r="191" spans="2:7">
      <c r="B191" s="2">
        <v>44284</v>
      </c>
      <c r="C191" s="3" t="s">
        <v>118</v>
      </c>
      <c r="D191" s="3">
        <v>34</v>
      </c>
      <c r="E191" s="3" t="s">
        <v>112</v>
      </c>
      <c r="F191" s="3" t="s">
        <v>111</v>
      </c>
      <c r="G191" s="94">
        <v>1038.96</v>
      </c>
    </row>
    <row r="192" spans="2:7">
      <c r="B192" s="2">
        <v>44226</v>
      </c>
      <c r="C192" s="3" t="s">
        <v>118</v>
      </c>
      <c r="D192" s="3">
        <v>6</v>
      </c>
      <c r="E192" s="3" t="s">
        <v>114</v>
      </c>
      <c r="F192" s="3" t="s">
        <v>109</v>
      </c>
      <c r="G192" s="94">
        <v>161.69999999999999</v>
      </c>
    </row>
    <row r="193" spans="2:7">
      <c r="B193" s="2">
        <v>44055</v>
      </c>
      <c r="C193" s="3" t="s">
        <v>117</v>
      </c>
      <c r="D193" s="3">
        <v>42</v>
      </c>
      <c r="E193" s="3" t="s">
        <v>114</v>
      </c>
      <c r="F193" s="3" t="s">
        <v>108</v>
      </c>
      <c r="G193" s="94">
        <v>962.12</v>
      </c>
    </row>
    <row r="194" spans="2:7">
      <c r="B194" s="2">
        <v>44462</v>
      </c>
      <c r="C194" s="3" t="s">
        <v>117</v>
      </c>
      <c r="D194" s="3">
        <v>4</v>
      </c>
      <c r="E194" s="3" t="s">
        <v>112</v>
      </c>
      <c r="F194" s="3" t="s">
        <v>106</v>
      </c>
      <c r="G194" s="94">
        <v>139.80000000000001</v>
      </c>
    </row>
    <row r="195" spans="2:7">
      <c r="B195" s="2">
        <v>44885</v>
      </c>
      <c r="C195" s="3" t="s">
        <v>116</v>
      </c>
      <c r="D195" s="3">
        <v>4</v>
      </c>
      <c r="E195" s="3" t="s">
        <v>6</v>
      </c>
      <c r="F195" s="3" t="s">
        <v>113</v>
      </c>
      <c r="G195" s="94">
        <v>170.76</v>
      </c>
    </row>
    <row r="196" spans="2:7">
      <c r="B196" s="2">
        <v>44922</v>
      </c>
      <c r="C196" s="3" t="s">
        <v>117</v>
      </c>
      <c r="D196" s="3">
        <v>500</v>
      </c>
      <c r="E196" s="3" t="s">
        <v>114</v>
      </c>
      <c r="F196" s="3" t="s">
        <v>106</v>
      </c>
      <c r="G196" s="94">
        <v>7173.13</v>
      </c>
    </row>
    <row r="197" spans="2:7">
      <c r="B197" s="2">
        <v>44691</v>
      </c>
      <c r="C197" s="3" t="s">
        <v>119</v>
      </c>
      <c r="D197" s="3">
        <v>1</v>
      </c>
      <c r="E197" s="3" t="s">
        <v>114</v>
      </c>
      <c r="F197" s="3" t="s">
        <v>111</v>
      </c>
      <c r="G197" s="94">
        <v>24.95</v>
      </c>
    </row>
    <row r="198" spans="2:7">
      <c r="B198" s="2">
        <v>44140</v>
      </c>
      <c r="C198" s="3" t="s">
        <v>116</v>
      </c>
      <c r="D198" s="3">
        <v>4</v>
      </c>
      <c r="E198" s="3" t="s">
        <v>9</v>
      </c>
      <c r="F198" s="3" t="s">
        <v>109</v>
      </c>
      <c r="G198" s="94">
        <v>107.8</v>
      </c>
    </row>
    <row r="199" spans="2:7">
      <c r="B199" s="2">
        <v>43875</v>
      </c>
      <c r="C199" s="3" t="s">
        <v>117</v>
      </c>
      <c r="D199" s="3">
        <v>41</v>
      </c>
      <c r="E199" s="3" t="s">
        <v>9</v>
      </c>
      <c r="F199" s="3" t="s">
        <v>115</v>
      </c>
      <c r="G199" s="94">
        <v>974.06</v>
      </c>
    </row>
    <row r="200" spans="2:7">
      <c r="B200" s="2">
        <v>44686</v>
      </c>
      <c r="C200" s="3" t="s">
        <v>117</v>
      </c>
      <c r="D200" s="3">
        <v>6</v>
      </c>
      <c r="E200" s="3" t="s">
        <v>110</v>
      </c>
      <c r="F200" s="3" t="s">
        <v>109</v>
      </c>
      <c r="G200" s="94">
        <v>143.69999999999999</v>
      </c>
    </row>
    <row r="201" spans="2:7">
      <c r="B201" s="2">
        <v>44586</v>
      </c>
      <c r="C201" s="3" t="s">
        <v>119</v>
      </c>
      <c r="D201" s="3">
        <v>125</v>
      </c>
      <c r="E201" s="3" t="s">
        <v>114</v>
      </c>
      <c r="F201" s="3" t="s">
        <v>111</v>
      </c>
      <c r="G201" s="94">
        <v>2358.13</v>
      </c>
    </row>
    <row r="202" spans="2:7">
      <c r="B202" s="2">
        <v>43882</v>
      </c>
      <c r="C202" s="3" t="s">
        <v>116</v>
      </c>
      <c r="D202" s="3">
        <v>325</v>
      </c>
      <c r="E202" s="3" t="s">
        <v>110</v>
      </c>
      <c r="F202" s="3" t="s">
        <v>111</v>
      </c>
      <c r="G202" s="94">
        <v>4662.53</v>
      </c>
    </row>
    <row r="203" spans="2:7">
      <c r="B203" s="2">
        <v>44757</v>
      </c>
      <c r="C203" s="3" t="s">
        <v>117</v>
      </c>
      <c r="D203" s="3">
        <v>325</v>
      </c>
      <c r="E203" s="3" t="s">
        <v>112</v>
      </c>
      <c r="F203" s="3" t="s">
        <v>106</v>
      </c>
      <c r="G203" s="94">
        <v>6531.28</v>
      </c>
    </row>
    <row r="204" spans="2:7">
      <c r="B204" s="2">
        <v>44827</v>
      </c>
      <c r="C204" s="3" t="s">
        <v>118</v>
      </c>
      <c r="D204" s="3">
        <v>28</v>
      </c>
      <c r="E204" s="3" t="s">
        <v>110</v>
      </c>
      <c r="F204" s="3" t="s">
        <v>113</v>
      </c>
      <c r="G204" s="94">
        <v>593.80999999999995</v>
      </c>
    </row>
    <row r="205" spans="2:7">
      <c r="B205" s="2">
        <v>44646</v>
      </c>
      <c r="C205" s="3" t="s">
        <v>107</v>
      </c>
      <c r="D205" s="3">
        <v>22</v>
      </c>
      <c r="E205" s="3" t="s">
        <v>112</v>
      </c>
      <c r="F205" s="3" t="s">
        <v>109</v>
      </c>
      <c r="G205" s="94">
        <v>746.9</v>
      </c>
    </row>
    <row r="206" spans="2:7">
      <c r="B206" s="2">
        <v>43908</v>
      </c>
      <c r="C206" s="3" t="s">
        <v>118</v>
      </c>
      <c r="D206" s="3">
        <v>18</v>
      </c>
      <c r="E206" s="3" t="s">
        <v>9</v>
      </c>
      <c r="F206" s="3" t="s">
        <v>109</v>
      </c>
      <c r="G206" s="94">
        <v>485.1</v>
      </c>
    </row>
    <row r="207" spans="2:7">
      <c r="B207" s="2">
        <v>43932</v>
      </c>
      <c r="C207" s="3" t="s">
        <v>117</v>
      </c>
      <c r="D207" s="3">
        <v>28</v>
      </c>
      <c r="E207" s="3" t="s">
        <v>6</v>
      </c>
      <c r="F207" s="3" t="s">
        <v>108</v>
      </c>
      <c r="G207" s="94">
        <v>1063.6199999999999</v>
      </c>
    </row>
    <row r="208" spans="2:7">
      <c r="B208" s="2">
        <v>44143</v>
      </c>
      <c r="C208" s="3" t="s">
        <v>117</v>
      </c>
      <c r="D208" s="3">
        <v>350</v>
      </c>
      <c r="E208" s="3" t="s">
        <v>6</v>
      </c>
      <c r="F208" s="3" t="s">
        <v>108</v>
      </c>
      <c r="G208" s="94">
        <v>8792.61</v>
      </c>
    </row>
    <row r="209" spans="2:7">
      <c r="B209" s="2">
        <v>44918</v>
      </c>
      <c r="C209" s="3" t="s">
        <v>117</v>
      </c>
      <c r="D209" s="3">
        <v>500</v>
      </c>
      <c r="E209" s="3" t="s">
        <v>112</v>
      </c>
      <c r="F209" s="3" t="s">
        <v>109</v>
      </c>
      <c r="G209" s="94">
        <v>10335.629999999999</v>
      </c>
    </row>
    <row r="210" spans="2:7">
      <c r="B210" s="2">
        <v>44113</v>
      </c>
      <c r="C210" s="3" t="s">
        <v>117</v>
      </c>
      <c r="D210" s="3">
        <v>13</v>
      </c>
      <c r="E210" s="3" t="s">
        <v>6</v>
      </c>
      <c r="F210" s="3" t="s">
        <v>109</v>
      </c>
      <c r="G210" s="94">
        <v>554.97</v>
      </c>
    </row>
    <row r="211" spans="2:7">
      <c r="B211" s="2">
        <v>43866</v>
      </c>
      <c r="C211" s="3" t="s">
        <v>116</v>
      </c>
      <c r="D211" s="3">
        <v>43</v>
      </c>
      <c r="E211" s="3" t="s">
        <v>110</v>
      </c>
      <c r="F211" s="3" t="s">
        <v>108</v>
      </c>
      <c r="G211" s="94">
        <v>875.37</v>
      </c>
    </row>
    <row r="212" spans="2:7">
      <c r="B212" s="2">
        <v>44760</v>
      </c>
      <c r="C212" s="3" t="s">
        <v>118</v>
      </c>
      <c r="D212" s="3">
        <v>1</v>
      </c>
      <c r="E212" s="3" t="s">
        <v>114</v>
      </c>
      <c r="F212" s="3" t="s">
        <v>113</v>
      </c>
      <c r="G212" s="94">
        <v>26.95</v>
      </c>
    </row>
    <row r="213" spans="2:7">
      <c r="B213" s="2">
        <v>44500</v>
      </c>
      <c r="C213" s="3" t="s">
        <v>117</v>
      </c>
      <c r="D213" s="3">
        <v>75</v>
      </c>
      <c r="E213" s="3" t="s">
        <v>112</v>
      </c>
      <c r="F213" s="3" t="s">
        <v>115</v>
      </c>
      <c r="G213" s="94">
        <v>1909.69</v>
      </c>
    </row>
    <row r="214" spans="2:7">
      <c r="B214" s="2">
        <v>44543</v>
      </c>
      <c r="C214" s="3" t="s">
        <v>117</v>
      </c>
      <c r="D214" s="3">
        <v>7</v>
      </c>
      <c r="E214" s="3" t="s">
        <v>9</v>
      </c>
      <c r="F214" s="3" t="s">
        <v>105</v>
      </c>
      <c r="G214" s="94">
        <v>195.65</v>
      </c>
    </row>
    <row r="215" spans="2:7">
      <c r="B215" s="2">
        <v>44538</v>
      </c>
      <c r="C215" s="3" t="s">
        <v>117</v>
      </c>
      <c r="D215" s="3">
        <v>16</v>
      </c>
      <c r="E215" s="3" t="s">
        <v>6</v>
      </c>
      <c r="F215" s="3" t="s">
        <v>106</v>
      </c>
      <c r="G215" s="94">
        <v>699.04</v>
      </c>
    </row>
    <row r="216" spans="2:7">
      <c r="B216" s="2">
        <v>44240</v>
      </c>
      <c r="C216" s="3" t="s">
        <v>116</v>
      </c>
      <c r="D216" s="3">
        <v>75</v>
      </c>
      <c r="E216" s="3" t="s">
        <v>9</v>
      </c>
      <c r="F216" s="3" t="s">
        <v>108</v>
      </c>
      <c r="G216" s="94">
        <v>1628.44</v>
      </c>
    </row>
    <row r="217" spans="2:7">
      <c r="B217" s="2">
        <v>44064</v>
      </c>
      <c r="C217" s="3" t="s">
        <v>119</v>
      </c>
      <c r="D217" s="3">
        <v>50</v>
      </c>
      <c r="E217" s="3" t="s">
        <v>110</v>
      </c>
      <c r="F217" s="3" t="s">
        <v>106</v>
      </c>
      <c r="G217" s="94">
        <v>898.13</v>
      </c>
    </row>
    <row r="218" spans="2:7">
      <c r="B218" s="2">
        <v>44540</v>
      </c>
      <c r="C218" s="3" t="s">
        <v>117</v>
      </c>
      <c r="D218" s="3">
        <v>150</v>
      </c>
      <c r="E218" s="3" t="s">
        <v>114</v>
      </c>
      <c r="F218" s="3" t="s">
        <v>108</v>
      </c>
      <c r="G218" s="94">
        <v>2724.75</v>
      </c>
    </row>
    <row r="219" spans="2:7">
      <c r="B219" s="2">
        <v>44368</v>
      </c>
      <c r="C219" s="3" t="s">
        <v>117</v>
      </c>
      <c r="D219" s="3">
        <v>2</v>
      </c>
      <c r="E219" s="3" t="s">
        <v>9</v>
      </c>
      <c r="F219" s="3" t="s">
        <v>105</v>
      </c>
      <c r="G219" s="94">
        <v>57.9</v>
      </c>
    </row>
    <row r="220" spans="2:7">
      <c r="B220" s="2">
        <v>44171</v>
      </c>
      <c r="C220" s="3" t="s">
        <v>116</v>
      </c>
      <c r="D220" s="3">
        <v>200</v>
      </c>
      <c r="E220" s="3" t="s">
        <v>112</v>
      </c>
      <c r="F220" s="3" t="s">
        <v>115</v>
      </c>
      <c r="G220" s="94">
        <v>4893</v>
      </c>
    </row>
    <row r="221" spans="2:7">
      <c r="B221" s="2">
        <v>44776</v>
      </c>
      <c r="C221" s="3" t="s">
        <v>119</v>
      </c>
      <c r="D221" s="3">
        <v>8</v>
      </c>
      <c r="E221" s="3" t="s">
        <v>9</v>
      </c>
      <c r="F221" s="3" t="s">
        <v>111</v>
      </c>
      <c r="G221" s="94">
        <v>223.6</v>
      </c>
    </row>
    <row r="222" spans="2:7">
      <c r="B222" s="2">
        <v>44649</v>
      </c>
      <c r="C222" s="3" t="s">
        <v>117</v>
      </c>
      <c r="D222" s="3">
        <v>6</v>
      </c>
      <c r="E222" s="3" t="s">
        <v>9</v>
      </c>
      <c r="F222" s="3" t="s">
        <v>109</v>
      </c>
      <c r="G222" s="94">
        <v>167.7</v>
      </c>
    </row>
    <row r="223" spans="2:7">
      <c r="B223" s="2">
        <v>43908</v>
      </c>
      <c r="C223" s="3" t="s">
        <v>119</v>
      </c>
      <c r="D223" s="3">
        <v>35</v>
      </c>
      <c r="E223" s="3" t="s">
        <v>110</v>
      </c>
      <c r="F223" s="3" t="s">
        <v>105</v>
      </c>
      <c r="G223" s="94">
        <v>742.26</v>
      </c>
    </row>
    <row r="224" spans="2:7">
      <c r="B224" s="2">
        <v>44667</v>
      </c>
      <c r="C224" s="3" t="s">
        <v>107</v>
      </c>
      <c r="D224" s="3">
        <v>4</v>
      </c>
      <c r="E224" s="3" t="s">
        <v>9</v>
      </c>
      <c r="F224" s="3" t="s">
        <v>108</v>
      </c>
      <c r="G224" s="94">
        <v>111.8</v>
      </c>
    </row>
    <row r="225" spans="2:7">
      <c r="B225" s="2">
        <v>44420</v>
      </c>
      <c r="C225" s="3" t="s">
        <v>119</v>
      </c>
      <c r="D225" s="3">
        <v>18</v>
      </c>
      <c r="E225" s="3" t="s">
        <v>110</v>
      </c>
      <c r="F225" s="3" t="s">
        <v>111</v>
      </c>
      <c r="G225" s="94">
        <v>431.1</v>
      </c>
    </row>
    <row r="226" spans="2:7">
      <c r="B226" s="2">
        <v>44788</v>
      </c>
      <c r="C226" s="3" t="s">
        <v>116</v>
      </c>
      <c r="D226" s="3">
        <v>2</v>
      </c>
      <c r="E226" s="3" t="s">
        <v>114</v>
      </c>
      <c r="F226" s="3" t="s">
        <v>105</v>
      </c>
      <c r="G226" s="94">
        <v>53.9</v>
      </c>
    </row>
    <row r="227" spans="2:7">
      <c r="B227" s="2">
        <v>44509</v>
      </c>
      <c r="C227" s="3" t="s">
        <v>119</v>
      </c>
      <c r="D227" s="3">
        <v>250</v>
      </c>
      <c r="E227" s="3" t="s">
        <v>9</v>
      </c>
      <c r="F227" s="3" t="s">
        <v>105</v>
      </c>
      <c r="G227" s="94">
        <v>4891.25</v>
      </c>
    </row>
    <row r="228" spans="2:7">
      <c r="B228" s="2">
        <v>44601</v>
      </c>
      <c r="C228" s="3" t="s">
        <v>117</v>
      </c>
      <c r="D228" s="3">
        <v>200</v>
      </c>
      <c r="E228" s="3" t="s">
        <v>114</v>
      </c>
      <c r="F228" s="3" t="s">
        <v>113</v>
      </c>
      <c r="G228" s="94">
        <v>3773</v>
      </c>
    </row>
    <row r="229" spans="2:7">
      <c r="B229" s="2">
        <v>44364</v>
      </c>
      <c r="C229" s="3" t="s">
        <v>116</v>
      </c>
      <c r="D229" s="3">
        <v>475</v>
      </c>
      <c r="E229" s="3" t="s">
        <v>9</v>
      </c>
      <c r="F229" s="3" t="s">
        <v>113</v>
      </c>
      <c r="G229" s="94">
        <v>7360.72</v>
      </c>
    </row>
    <row r="230" spans="2:7">
      <c r="B230" s="2">
        <v>44424</v>
      </c>
      <c r="C230" s="3" t="s">
        <v>117</v>
      </c>
      <c r="D230" s="3">
        <v>75</v>
      </c>
      <c r="E230" s="3" t="s">
        <v>110</v>
      </c>
      <c r="F230" s="3" t="s">
        <v>109</v>
      </c>
      <c r="G230" s="94">
        <v>1403.44</v>
      </c>
    </row>
    <row r="231" spans="2:7">
      <c r="B231" s="2">
        <v>44347</v>
      </c>
      <c r="C231" s="3" t="s">
        <v>107</v>
      </c>
      <c r="D231" s="3">
        <v>20</v>
      </c>
      <c r="E231" s="3" t="s">
        <v>6</v>
      </c>
      <c r="F231" s="3" t="s">
        <v>108</v>
      </c>
      <c r="G231" s="94">
        <v>873.8</v>
      </c>
    </row>
    <row r="232" spans="2:7">
      <c r="B232" s="2">
        <v>43953</v>
      </c>
      <c r="C232" s="3" t="s">
        <v>119</v>
      </c>
      <c r="D232" s="3">
        <v>200</v>
      </c>
      <c r="E232" s="3" t="s">
        <v>110</v>
      </c>
      <c r="F232" s="3" t="s">
        <v>111</v>
      </c>
      <c r="G232" s="94">
        <v>3353</v>
      </c>
    </row>
    <row r="233" spans="2:7">
      <c r="B233" s="2">
        <v>44182</v>
      </c>
      <c r="C233" s="3" t="s">
        <v>117</v>
      </c>
      <c r="D233" s="3">
        <v>25</v>
      </c>
      <c r="E233" s="3" t="s">
        <v>110</v>
      </c>
      <c r="F233" s="3" t="s">
        <v>111</v>
      </c>
      <c r="G233" s="94">
        <v>508.94</v>
      </c>
    </row>
    <row r="234" spans="2:7">
      <c r="B234" s="2">
        <v>44335</v>
      </c>
      <c r="C234" s="3" t="s">
        <v>119</v>
      </c>
      <c r="D234" s="3">
        <v>1</v>
      </c>
      <c r="E234" s="3" t="s">
        <v>110</v>
      </c>
      <c r="F234" s="3" t="s">
        <v>108</v>
      </c>
      <c r="G234" s="94">
        <v>25.95</v>
      </c>
    </row>
    <row r="235" spans="2:7">
      <c r="B235" s="2">
        <v>44068</v>
      </c>
      <c r="C235" s="3" t="s">
        <v>117</v>
      </c>
      <c r="D235" s="3">
        <v>3</v>
      </c>
      <c r="E235" s="3" t="s">
        <v>112</v>
      </c>
      <c r="F235" s="3" t="s">
        <v>106</v>
      </c>
      <c r="G235" s="94">
        <v>107.85</v>
      </c>
    </row>
    <row r="236" spans="2:7">
      <c r="B236" s="2">
        <v>43878</v>
      </c>
      <c r="C236" s="3" t="s">
        <v>117</v>
      </c>
      <c r="D236" s="3">
        <v>13</v>
      </c>
      <c r="E236" s="3" t="s">
        <v>114</v>
      </c>
      <c r="F236" s="3" t="s">
        <v>105</v>
      </c>
      <c r="G236" s="94">
        <v>350.35</v>
      </c>
    </row>
    <row r="237" spans="2:7">
      <c r="B237" s="2">
        <v>44354</v>
      </c>
      <c r="C237" s="3" t="s">
        <v>116</v>
      </c>
      <c r="D237" s="3">
        <v>33</v>
      </c>
      <c r="E237" s="3" t="s">
        <v>6</v>
      </c>
      <c r="F237" s="3" t="s">
        <v>108</v>
      </c>
      <c r="G237" s="94">
        <v>1197.45</v>
      </c>
    </row>
    <row r="238" spans="2:7">
      <c r="B238" s="2">
        <v>44223</v>
      </c>
      <c r="C238" s="3" t="s">
        <v>117</v>
      </c>
      <c r="D238" s="3">
        <v>400</v>
      </c>
      <c r="E238" s="3" t="s">
        <v>110</v>
      </c>
      <c r="F238" s="3" t="s">
        <v>111</v>
      </c>
      <c r="G238" s="94">
        <v>5738.5</v>
      </c>
    </row>
    <row r="239" spans="2:7">
      <c r="B239" s="2">
        <v>44854</v>
      </c>
      <c r="C239" s="3" t="s">
        <v>117</v>
      </c>
      <c r="D239" s="3">
        <v>250</v>
      </c>
      <c r="E239" s="3" t="s">
        <v>114</v>
      </c>
      <c r="F239" s="3" t="s">
        <v>113</v>
      </c>
      <c r="G239" s="94">
        <v>4541.25</v>
      </c>
    </row>
    <row r="240" spans="2:7">
      <c r="B240" s="2">
        <v>44889</v>
      </c>
      <c r="C240" s="3" t="s">
        <v>118</v>
      </c>
      <c r="D240" s="3">
        <v>9</v>
      </c>
      <c r="E240" s="3" t="s">
        <v>110</v>
      </c>
      <c r="F240" s="3" t="s">
        <v>106</v>
      </c>
      <c r="G240" s="94">
        <v>215.55</v>
      </c>
    </row>
    <row r="241" spans="2:7">
      <c r="B241" s="2">
        <v>44313</v>
      </c>
      <c r="C241" s="3" t="s">
        <v>119</v>
      </c>
      <c r="D241" s="3">
        <v>175</v>
      </c>
      <c r="E241" s="3" t="s">
        <v>114</v>
      </c>
      <c r="F241" s="3" t="s">
        <v>106</v>
      </c>
      <c r="G241" s="94">
        <v>3301.38</v>
      </c>
    </row>
    <row r="242" spans="2:7">
      <c r="B242" s="2">
        <v>44279</v>
      </c>
      <c r="C242" s="3" t="s">
        <v>116</v>
      </c>
      <c r="D242" s="3">
        <v>9</v>
      </c>
      <c r="E242" s="3" t="s">
        <v>6</v>
      </c>
      <c r="F242" s="3" t="s">
        <v>108</v>
      </c>
      <c r="G242" s="94">
        <v>393.21</v>
      </c>
    </row>
    <row r="243" spans="2:7">
      <c r="B243" s="2">
        <v>44719</v>
      </c>
      <c r="C243" s="3" t="s">
        <v>119</v>
      </c>
      <c r="D243" s="3">
        <v>3</v>
      </c>
      <c r="E243" s="3" t="s">
        <v>110</v>
      </c>
      <c r="F243" s="3" t="s">
        <v>113</v>
      </c>
      <c r="G243" s="94">
        <v>77.849999999999994</v>
      </c>
    </row>
    <row r="244" spans="2:7">
      <c r="B244" s="2">
        <v>44859</v>
      </c>
      <c r="C244" s="3" t="s">
        <v>117</v>
      </c>
      <c r="D244" s="3">
        <v>22</v>
      </c>
      <c r="E244" s="3" t="s">
        <v>110</v>
      </c>
      <c r="F244" s="3" t="s">
        <v>115</v>
      </c>
      <c r="G244" s="94">
        <v>570.9</v>
      </c>
    </row>
    <row r="245" spans="2:7">
      <c r="B245" s="2">
        <v>43929</v>
      </c>
      <c r="C245" s="3" t="s">
        <v>118</v>
      </c>
      <c r="D245" s="3">
        <v>3</v>
      </c>
      <c r="E245" s="3" t="s">
        <v>110</v>
      </c>
      <c r="F245" s="3" t="s">
        <v>105</v>
      </c>
      <c r="G245" s="94">
        <v>74.849999999999994</v>
      </c>
    </row>
    <row r="246" spans="2:7">
      <c r="B246" s="2">
        <v>44545</v>
      </c>
      <c r="C246" s="3" t="s">
        <v>117</v>
      </c>
      <c r="D246" s="3">
        <v>44</v>
      </c>
      <c r="E246" s="3" t="s">
        <v>6</v>
      </c>
      <c r="F246" s="3" t="s">
        <v>109</v>
      </c>
      <c r="G246" s="94">
        <v>1671.41</v>
      </c>
    </row>
    <row r="247" spans="2:7">
      <c r="B247" s="2">
        <v>44875</v>
      </c>
      <c r="C247" s="3" t="s">
        <v>107</v>
      </c>
      <c r="D247" s="3">
        <v>175</v>
      </c>
      <c r="E247" s="3" t="s">
        <v>110</v>
      </c>
      <c r="F247" s="3" t="s">
        <v>113</v>
      </c>
      <c r="G247" s="94">
        <v>3178.88</v>
      </c>
    </row>
    <row r="248" spans="2:7">
      <c r="B248" s="2">
        <v>43910</v>
      </c>
      <c r="C248" s="3" t="s">
        <v>118</v>
      </c>
      <c r="D248" s="3">
        <v>30</v>
      </c>
      <c r="E248" s="3" t="s">
        <v>9</v>
      </c>
      <c r="F248" s="3" t="s">
        <v>109</v>
      </c>
      <c r="G248" s="94">
        <v>712.73</v>
      </c>
    </row>
    <row r="249" spans="2:7">
      <c r="B249" s="2">
        <v>44480</v>
      </c>
      <c r="C249" s="3" t="s">
        <v>107</v>
      </c>
      <c r="D249" s="3">
        <v>8</v>
      </c>
      <c r="E249" s="3" t="s">
        <v>112</v>
      </c>
      <c r="F249" s="3" t="s">
        <v>109</v>
      </c>
      <c r="G249" s="94">
        <v>287.60000000000002</v>
      </c>
    </row>
    <row r="250" spans="2:7">
      <c r="B250" s="2">
        <v>44068</v>
      </c>
      <c r="C250" s="3" t="s">
        <v>119</v>
      </c>
      <c r="D250" s="3">
        <v>75</v>
      </c>
      <c r="E250" s="3" t="s">
        <v>9</v>
      </c>
      <c r="F250" s="3" t="s">
        <v>111</v>
      </c>
      <c r="G250" s="94">
        <v>1572.19</v>
      </c>
    </row>
    <row r="251" spans="2:7">
      <c r="B251" s="2">
        <v>44350</v>
      </c>
      <c r="C251" s="3" t="s">
        <v>119</v>
      </c>
      <c r="D251" s="3">
        <v>375</v>
      </c>
      <c r="E251" s="3" t="s">
        <v>114</v>
      </c>
      <c r="F251" s="3" t="s">
        <v>115</v>
      </c>
      <c r="G251" s="94">
        <v>5811.09</v>
      </c>
    </row>
    <row r="252" spans="2:7">
      <c r="B252" s="2">
        <v>43882</v>
      </c>
      <c r="C252" s="3" t="s">
        <v>119</v>
      </c>
      <c r="D252" s="3">
        <v>4</v>
      </c>
      <c r="E252" s="3" t="s">
        <v>9</v>
      </c>
      <c r="F252" s="3" t="s">
        <v>111</v>
      </c>
      <c r="G252" s="94">
        <v>115.8</v>
      </c>
    </row>
    <row r="253" spans="2:7">
      <c r="B253" s="2">
        <v>44460</v>
      </c>
      <c r="C253" s="3" t="s">
        <v>119</v>
      </c>
      <c r="D253" s="3">
        <v>8</v>
      </c>
      <c r="E253" s="3" t="s">
        <v>9</v>
      </c>
      <c r="F253" s="3" t="s">
        <v>115</v>
      </c>
      <c r="G253" s="94">
        <v>231.6</v>
      </c>
    </row>
    <row r="254" spans="2:7">
      <c r="B254" s="2">
        <v>44096</v>
      </c>
      <c r="C254" s="3" t="s">
        <v>107</v>
      </c>
      <c r="D254" s="3">
        <v>250</v>
      </c>
      <c r="E254" s="3" t="s">
        <v>110</v>
      </c>
      <c r="F254" s="3" t="s">
        <v>108</v>
      </c>
      <c r="G254" s="94">
        <v>4191.25</v>
      </c>
    </row>
    <row r="255" spans="2:7">
      <c r="B255" s="2">
        <v>44086</v>
      </c>
      <c r="C255" s="3" t="s">
        <v>116</v>
      </c>
      <c r="D255" s="3">
        <v>325</v>
      </c>
      <c r="E255" s="3" t="s">
        <v>9</v>
      </c>
      <c r="F255" s="3" t="s">
        <v>106</v>
      </c>
      <c r="G255" s="94">
        <v>5036.28</v>
      </c>
    </row>
    <row r="256" spans="2:7">
      <c r="B256" s="2">
        <v>44521</v>
      </c>
      <c r="C256" s="3" t="s">
        <v>119</v>
      </c>
      <c r="D256" s="3">
        <v>6</v>
      </c>
      <c r="E256" s="3" t="s">
        <v>114</v>
      </c>
      <c r="F256" s="3" t="s">
        <v>105</v>
      </c>
      <c r="G256" s="94">
        <v>155.69999999999999</v>
      </c>
    </row>
    <row r="257" spans="2:7">
      <c r="B257" s="2">
        <v>44273</v>
      </c>
      <c r="C257" s="3" t="s">
        <v>107</v>
      </c>
      <c r="D257" s="3">
        <v>350</v>
      </c>
      <c r="E257" s="3" t="s">
        <v>110</v>
      </c>
      <c r="F257" s="3" t="s">
        <v>115</v>
      </c>
      <c r="G257" s="94">
        <v>5021.1899999999996</v>
      </c>
    </row>
    <row r="258" spans="2:7">
      <c r="B258" s="2">
        <v>44664</v>
      </c>
      <c r="C258" s="3" t="s">
        <v>107</v>
      </c>
      <c r="D258" s="3">
        <v>6</v>
      </c>
      <c r="E258" s="3" t="s">
        <v>110</v>
      </c>
      <c r="F258" s="3" t="s">
        <v>115</v>
      </c>
      <c r="G258" s="94">
        <v>149.69999999999999</v>
      </c>
    </row>
    <row r="259" spans="2:7">
      <c r="B259" s="2">
        <v>44499</v>
      </c>
      <c r="C259" s="3" t="s">
        <v>116</v>
      </c>
      <c r="D259" s="3">
        <v>125</v>
      </c>
      <c r="E259" s="3" t="s">
        <v>110</v>
      </c>
      <c r="F259" s="3" t="s">
        <v>111</v>
      </c>
      <c r="G259" s="94">
        <v>2270.63</v>
      </c>
    </row>
    <row r="260" spans="2:7">
      <c r="B260" s="2">
        <v>43874</v>
      </c>
      <c r="C260" s="3" t="s">
        <v>118</v>
      </c>
      <c r="D260" s="3">
        <v>2</v>
      </c>
      <c r="E260" s="3" t="s">
        <v>114</v>
      </c>
      <c r="F260" s="3" t="s">
        <v>106</v>
      </c>
      <c r="G260" s="94">
        <v>51.9</v>
      </c>
    </row>
    <row r="261" spans="2:7">
      <c r="B261" s="2">
        <v>44863</v>
      </c>
      <c r="C261" s="3" t="s">
        <v>117</v>
      </c>
      <c r="D261" s="3">
        <v>3</v>
      </c>
      <c r="E261" s="3" t="s">
        <v>112</v>
      </c>
      <c r="F261" s="3" t="s">
        <v>115</v>
      </c>
      <c r="G261" s="94">
        <v>107.85</v>
      </c>
    </row>
    <row r="262" spans="2:7">
      <c r="B262" s="2">
        <v>44088</v>
      </c>
      <c r="C262" s="3" t="s">
        <v>119</v>
      </c>
      <c r="D262" s="3">
        <v>13</v>
      </c>
      <c r="E262" s="3" t="s">
        <v>114</v>
      </c>
      <c r="F262" s="3" t="s">
        <v>105</v>
      </c>
      <c r="G262" s="94">
        <v>337.35</v>
      </c>
    </row>
    <row r="263" spans="2:7">
      <c r="B263" s="2">
        <v>44707</v>
      </c>
      <c r="C263" s="3" t="s">
        <v>117</v>
      </c>
      <c r="D263" s="3">
        <v>400</v>
      </c>
      <c r="E263" s="3" t="s">
        <v>112</v>
      </c>
      <c r="F263" s="3" t="s">
        <v>105</v>
      </c>
      <c r="G263" s="94">
        <v>7808.5</v>
      </c>
    </row>
    <row r="264" spans="2:7">
      <c r="B264" s="2">
        <v>44434</v>
      </c>
      <c r="C264" s="3" t="s">
        <v>117</v>
      </c>
      <c r="D264" s="3">
        <v>30</v>
      </c>
      <c r="E264" s="3" t="s">
        <v>6</v>
      </c>
      <c r="F264" s="3" t="s">
        <v>108</v>
      </c>
      <c r="G264" s="94">
        <v>1088.5999999999999</v>
      </c>
    </row>
    <row r="265" spans="2:7">
      <c r="B265" s="2">
        <v>44642</v>
      </c>
      <c r="C265" s="3" t="s">
        <v>118</v>
      </c>
      <c r="D265" s="3">
        <v>50</v>
      </c>
      <c r="E265" s="3" t="s">
        <v>110</v>
      </c>
      <c r="F265" s="3" t="s">
        <v>109</v>
      </c>
      <c r="G265" s="94">
        <v>973.13</v>
      </c>
    </row>
    <row r="266" spans="2:7">
      <c r="B266" s="2">
        <v>44737</v>
      </c>
      <c r="C266" s="3" t="s">
        <v>119</v>
      </c>
      <c r="D266" s="3">
        <v>375</v>
      </c>
      <c r="E266" s="3" t="s">
        <v>110</v>
      </c>
      <c r="F266" s="3" t="s">
        <v>105</v>
      </c>
      <c r="G266" s="94">
        <v>5595.47</v>
      </c>
    </row>
    <row r="267" spans="2:7">
      <c r="B267" s="2">
        <v>44141</v>
      </c>
      <c r="C267" s="3" t="s">
        <v>117</v>
      </c>
      <c r="D267" s="3">
        <v>7</v>
      </c>
      <c r="E267" s="3" t="s">
        <v>110</v>
      </c>
      <c r="F267" s="3" t="s">
        <v>113</v>
      </c>
      <c r="G267" s="94">
        <v>181.65</v>
      </c>
    </row>
    <row r="268" spans="2:7">
      <c r="B268" s="2">
        <v>44791</v>
      </c>
      <c r="C268" s="3" t="s">
        <v>116</v>
      </c>
      <c r="D268" s="3">
        <v>30</v>
      </c>
      <c r="E268" s="3" t="s">
        <v>6</v>
      </c>
      <c r="F268" s="3" t="s">
        <v>113</v>
      </c>
      <c r="G268" s="94">
        <v>1139.5999999999999</v>
      </c>
    </row>
    <row r="269" spans="2:7">
      <c r="B269" s="2">
        <v>44445</v>
      </c>
      <c r="C269" s="3" t="s">
        <v>119</v>
      </c>
      <c r="D269" s="3">
        <v>13</v>
      </c>
      <c r="E269" s="3" t="s">
        <v>6</v>
      </c>
      <c r="F269" s="3" t="s">
        <v>113</v>
      </c>
      <c r="G269" s="94">
        <v>554.97</v>
      </c>
    </row>
    <row r="270" spans="2:7">
      <c r="B270" s="2">
        <v>44384</v>
      </c>
      <c r="C270" s="3" t="s">
        <v>117</v>
      </c>
      <c r="D270" s="3">
        <v>2</v>
      </c>
      <c r="E270" s="3" t="s">
        <v>110</v>
      </c>
      <c r="F270" s="3" t="s">
        <v>109</v>
      </c>
      <c r="G270" s="94">
        <v>47.9</v>
      </c>
    </row>
    <row r="271" spans="2:7">
      <c r="B271" s="2">
        <v>44360</v>
      </c>
      <c r="C271" s="3" t="s">
        <v>118</v>
      </c>
      <c r="D271" s="3">
        <v>5</v>
      </c>
      <c r="E271" s="3" t="s">
        <v>112</v>
      </c>
      <c r="F271" s="3" t="s">
        <v>106</v>
      </c>
      <c r="G271" s="94">
        <v>179.75</v>
      </c>
    </row>
    <row r="272" spans="2:7">
      <c r="B272" s="2">
        <v>43862</v>
      </c>
      <c r="C272" s="3" t="s">
        <v>117</v>
      </c>
      <c r="D272" s="3">
        <v>24</v>
      </c>
      <c r="E272" s="3" t="s">
        <v>112</v>
      </c>
      <c r="F272" s="3" t="s">
        <v>109</v>
      </c>
      <c r="G272" s="94">
        <v>733.38</v>
      </c>
    </row>
    <row r="273" spans="2:7">
      <c r="B273" s="2">
        <v>44652</v>
      </c>
      <c r="C273" s="3" t="s">
        <v>118</v>
      </c>
      <c r="D273" s="3">
        <v>8</v>
      </c>
      <c r="E273" s="3" t="s">
        <v>6</v>
      </c>
      <c r="F273" s="3" t="s">
        <v>111</v>
      </c>
      <c r="G273" s="94">
        <v>357.52</v>
      </c>
    </row>
    <row r="274" spans="2:7">
      <c r="B274" s="2">
        <v>43992</v>
      </c>
      <c r="C274" s="3" t="s">
        <v>116</v>
      </c>
      <c r="D274" s="3">
        <v>3</v>
      </c>
      <c r="E274" s="3" t="s">
        <v>9</v>
      </c>
      <c r="F274" s="3" t="s">
        <v>105</v>
      </c>
      <c r="G274" s="94">
        <v>80.849999999999994</v>
      </c>
    </row>
    <row r="275" spans="2:7">
      <c r="B275" s="2">
        <v>44827</v>
      </c>
      <c r="C275" s="3" t="s">
        <v>107</v>
      </c>
      <c r="D275" s="3">
        <v>100</v>
      </c>
      <c r="E275" s="3" t="s">
        <v>110</v>
      </c>
      <c r="F275" s="3" t="s">
        <v>108</v>
      </c>
      <c r="G275" s="94">
        <v>1816.5</v>
      </c>
    </row>
    <row r="276" spans="2:7">
      <c r="B276" s="2">
        <v>44731</v>
      </c>
      <c r="C276" s="3" t="s">
        <v>119</v>
      </c>
      <c r="D276" s="3">
        <v>38</v>
      </c>
      <c r="E276" s="3" t="s">
        <v>114</v>
      </c>
      <c r="F276" s="3" t="s">
        <v>106</v>
      </c>
      <c r="G276" s="94">
        <v>838.19</v>
      </c>
    </row>
    <row r="277" spans="2:7">
      <c r="B277" s="2">
        <v>44221</v>
      </c>
      <c r="C277" s="3" t="s">
        <v>117</v>
      </c>
      <c r="D277" s="3">
        <v>450</v>
      </c>
      <c r="E277" s="3" t="s">
        <v>114</v>
      </c>
      <c r="F277" s="3" t="s">
        <v>109</v>
      </c>
      <c r="G277" s="94">
        <v>6714.56</v>
      </c>
    </row>
    <row r="278" spans="2:7">
      <c r="B278" s="2">
        <v>44755</v>
      </c>
      <c r="C278" s="3" t="s">
        <v>117</v>
      </c>
      <c r="D278" s="3">
        <v>7</v>
      </c>
      <c r="E278" s="3" t="s">
        <v>114</v>
      </c>
      <c r="F278" s="3" t="s">
        <v>106</v>
      </c>
      <c r="G278" s="94">
        <v>174.65</v>
      </c>
    </row>
    <row r="279" spans="2:7">
      <c r="B279" s="2">
        <v>43878</v>
      </c>
      <c r="C279" s="3" t="s">
        <v>119</v>
      </c>
      <c r="D279" s="3">
        <v>15</v>
      </c>
      <c r="E279" s="3" t="s">
        <v>6</v>
      </c>
      <c r="F279" s="3" t="s">
        <v>106</v>
      </c>
      <c r="G279" s="94">
        <v>670.35</v>
      </c>
    </row>
    <row r="280" spans="2:7">
      <c r="B280" s="2">
        <v>44529</v>
      </c>
      <c r="C280" s="3" t="s">
        <v>107</v>
      </c>
      <c r="D280" s="3">
        <v>375</v>
      </c>
      <c r="E280" s="3" t="s">
        <v>6</v>
      </c>
      <c r="F280" s="3" t="s">
        <v>108</v>
      </c>
      <c r="G280" s="94">
        <v>9420.66</v>
      </c>
    </row>
    <row r="281" spans="2:7">
      <c r="B281" s="2">
        <v>44138</v>
      </c>
      <c r="C281" s="3" t="s">
        <v>116</v>
      </c>
      <c r="D281" s="3">
        <v>1</v>
      </c>
      <c r="E281" s="3" t="s">
        <v>110</v>
      </c>
      <c r="F281" s="3" t="s">
        <v>115</v>
      </c>
      <c r="G281" s="94">
        <v>25.95</v>
      </c>
    </row>
    <row r="282" spans="2:7">
      <c r="B282" s="2">
        <v>44651</v>
      </c>
      <c r="C282" s="3" t="s">
        <v>116</v>
      </c>
      <c r="D282" s="3">
        <v>11</v>
      </c>
      <c r="E282" s="3" t="s">
        <v>6</v>
      </c>
      <c r="F282" s="3" t="s">
        <v>115</v>
      </c>
      <c r="G282" s="94">
        <v>469.59</v>
      </c>
    </row>
    <row r="283" spans="2:7">
      <c r="B283" s="2">
        <v>44864</v>
      </c>
      <c r="C283" s="3" t="s">
        <v>118</v>
      </c>
      <c r="D283" s="3">
        <v>21</v>
      </c>
      <c r="E283" s="3" t="s">
        <v>9</v>
      </c>
      <c r="F283" s="3" t="s">
        <v>109</v>
      </c>
      <c r="G283" s="94">
        <v>607.95000000000005</v>
      </c>
    </row>
    <row r="284" spans="2:7">
      <c r="B284" s="2">
        <v>44920</v>
      </c>
      <c r="C284" s="3" t="s">
        <v>119</v>
      </c>
      <c r="D284" s="3">
        <v>575</v>
      </c>
      <c r="E284" s="3" t="s">
        <v>110</v>
      </c>
      <c r="F284" s="3" t="s">
        <v>108</v>
      </c>
      <c r="G284" s="94">
        <v>8579.7199999999993</v>
      </c>
    </row>
    <row r="285" spans="2:7">
      <c r="B285" s="2">
        <v>44338</v>
      </c>
      <c r="C285" s="3" t="s">
        <v>119</v>
      </c>
      <c r="D285" s="3">
        <v>1</v>
      </c>
      <c r="E285" s="3" t="s">
        <v>112</v>
      </c>
      <c r="F285" s="3" t="s">
        <v>113</v>
      </c>
      <c r="G285" s="94">
        <v>34.950000000000003</v>
      </c>
    </row>
    <row r="286" spans="2:7">
      <c r="B286" s="2">
        <v>44406</v>
      </c>
      <c r="C286" s="3" t="s">
        <v>118</v>
      </c>
      <c r="D286" s="3">
        <v>32</v>
      </c>
      <c r="E286" s="3" t="s">
        <v>114</v>
      </c>
      <c r="F286" s="3" t="s">
        <v>108</v>
      </c>
      <c r="G286" s="94">
        <v>733.04</v>
      </c>
    </row>
    <row r="287" spans="2:7">
      <c r="B287" s="2">
        <v>44025</v>
      </c>
      <c r="C287" s="3" t="s">
        <v>117</v>
      </c>
      <c r="D287" s="3">
        <v>6</v>
      </c>
      <c r="E287" s="3" t="s">
        <v>110</v>
      </c>
      <c r="F287" s="3" t="s">
        <v>105</v>
      </c>
      <c r="G287" s="94">
        <v>143.69999999999999</v>
      </c>
    </row>
    <row r="288" spans="2:7">
      <c r="B288" s="2">
        <v>44141</v>
      </c>
      <c r="C288" s="3" t="s">
        <v>117</v>
      </c>
      <c r="D288" s="3">
        <v>26</v>
      </c>
      <c r="E288" s="3" t="s">
        <v>110</v>
      </c>
      <c r="F288" s="3" t="s">
        <v>115</v>
      </c>
      <c r="G288" s="94">
        <v>573.5</v>
      </c>
    </row>
    <row r="289" spans="2:7">
      <c r="B289" s="2">
        <v>44756</v>
      </c>
      <c r="C289" s="3" t="s">
        <v>119</v>
      </c>
      <c r="D289" s="3">
        <v>23</v>
      </c>
      <c r="E289" s="3" t="s">
        <v>112</v>
      </c>
      <c r="F289" s="3" t="s">
        <v>108</v>
      </c>
      <c r="G289" s="94">
        <v>780.85</v>
      </c>
    </row>
    <row r="290" spans="2:7">
      <c r="B290" s="2">
        <v>44575</v>
      </c>
      <c r="C290" s="3" t="s">
        <v>118</v>
      </c>
      <c r="D290" s="3">
        <v>6</v>
      </c>
      <c r="E290" s="3" t="s">
        <v>110</v>
      </c>
      <c r="F290" s="3" t="s">
        <v>106</v>
      </c>
      <c r="G290" s="94">
        <v>155.69999999999999</v>
      </c>
    </row>
    <row r="291" spans="2:7">
      <c r="B291" s="2">
        <v>44285</v>
      </c>
      <c r="C291" s="3" t="s">
        <v>116</v>
      </c>
      <c r="D291" s="3">
        <v>150</v>
      </c>
      <c r="E291" s="3" t="s">
        <v>110</v>
      </c>
      <c r="F291" s="3" t="s">
        <v>109</v>
      </c>
      <c r="G291" s="94">
        <v>2619.75</v>
      </c>
    </row>
    <row r="292" spans="2:7">
      <c r="B292" s="2">
        <v>44044</v>
      </c>
      <c r="C292" s="3" t="s">
        <v>119</v>
      </c>
      <c r="D292" s="3">
        <v>150</v>
      </c>
      <c r="E292" s="3" t="s">
        <v>114</v>
      </c>
      <c r="F292" s="3" t="s">
        <v>115</v>
      </c>
      <c r="G292" s="94">
        <v>2829.75</v>
      </c>
    </row>
    <row r="293" spans="2:7">
      <c r="B293" s="2">
        <v>44450</v>
      </c>
      <c r="C293" s="3" t="s">
        <v>119</v>
      </c>
      <c r="D293" s="3">
        <v>20</v>
      </c>
      <c r="E293" s="3" t="s">
        <v>9</v>
      </c>
      <c r="F293" s="3" t="s">
        <v>113</v>
      </c>
      <c r="G293" s="94">
        <v>539</v>
      </c>
    </row>
    <row r="294" spans="2:7">
      <c r="B294" s="2">
        <v>43912</v>
      </c>
      <c r="C294" s="3" t="s">
        <v>107</v>
      </c>
      <c r="D294" s="3">
        <v>13</v>
      </c>
      <c r="E294" s="3" t="s">
        <v>110</v>
      </c>
      <c r="F294" s="3" t="s">
        <v>109</v>
      </c>
      <c r="G294" s="94">
        <v>337.35</v>
      </c>
    </row>
    <row r="295" spans="2:7">
      <c r="B295" s="2">
        <v>44612</v>
      </c>
      <c r="C295" s="3" t="s">
        <v>117</v>
      </c>
      <c r="D295" s="3">
        <v>325</v>
      </c>
      <c r="E295" s="3" t="s">
        <v>110</v>
      </c>
      <c r="F295" s="3" t="s">
        <v>113</v>
      </c>
      <c r="G295" s="94">
        <v>4662.53</v>
      </c>
    </row>
    <row r="296" spans="2:7">
      <c r="B296" s="2">
        <v>44153</v>
      </c>
      <c r="C296" s="3" t="s">
        <v>118</v>
      </c>
      <c r="D296" s="3">
        <v>4</v>
      </c>
      <c r="E296" s="3" t="s">
        <v>9</v>
      </c>
      <c r="F296" s="3" t="s">
        <v>111</v>
      </c>
      <c r="G296" s="94">
        <v>111.8</v>
      </c>
    </row>
    <row r="297" spans="2:7">
      <c r="B297" s="2">
        <v>44339</v>
      </c>
      <c r="C297" s="3" t="s">
        <v>117</v>
      </c>
      <c r="D297" s="3">
        <v>25</v>
      </c>
      <c r="E297" s="3" t="s">
        <v>9</v>
      </c>
      <c r="F297" s="3" t="s">
        <v>108</v>
      </c>
      <c r="G297" s="94">
        <v>593.94000000000005</v>
      </c>
    </row>
    <row r="298" spans="2:7">
      <c r="B298" s="2">
        <v>44447</v>
      </c>
      <c r="C298" s="3" t="s">
        <v>116</v>
      </c>
      <c r="D298" s="3">
        <v>2</v>
      </c>
      <c r="E298" s="3" t="s">
        <v>114</v>
      </c>
      <c r="F298" s="3" t="s">
        <v>111</v>
      </c>
      <c r="G298" s="94">
        <v>49.9</v>
      </c>
    </row>
    <row r="299" spans="2:7">
      <c r="B299" s="2">
        <v>43905</v>
      </c>
      <c r="C299" s="3" t="s">
        <v>119</v>
      </c>
      <c r="D299" s="3">
        <v>43</v>
      </c>
      <c r="E299" s="3" t="s">
        <v>114</v>
      </c>
      <c r="F299" s="3" t="s">
        <v>113</v>
      </c>
      <c r="G299" s="94">
        <v>985.02</v>
      </c>
    </row>
    <row r="300" spans="2:7">
      <c r="B300" s="2">
        <v>44064</v>
      </c>
      <c r="C300" s="3" t="s">
        <v>116</v>
      </c>
      <c r="D300" s="3">
        <v>350</v>
      </c>
      <c r="E300" s="3" t="s">
        <v>6</v>
      </c>
      <c r="F300" s="3" t="s">
        <v>105</v>
      </c>
      <c r="G300" s="94">
        <v>8792.61</v>
      </c>
    </row>
    <row r="301" spans="2:7">
      <c r="B301" s="2">
        <v>44288</v>
      </c>
      <c r="C301" s="3" t="s">
        <v>107</v>
      </c>
      <c r="D301" s="3">
        <v>42</v>
      </c>
      <c r="E301" s="3" t="s">
        <v>9</v>
      </c>
      <c r="F301" s="3" t="s">
        <v>109</v>
      </c>
      <c r="G301" s="94">
        <v>962.12</v>
      </c>
    </row>
    <row r="302" spans="2:7">
      <c r="B302" s="2">
        <v>44326</v>
      </c>
      <c r="C302" s="3" t="s">
        <v>119</v>
      </c>
      <c r="D302" s="3">
        <v>3</v>
      </c>
      <c r="E302" s="3" t="s">
        <v>9</v>
      </c>
      <c r="F302" s="3" t="s">
        <v>106</v>
      </c>
      <c r="G302" s="94">
        <v>80.849999999999994</v>
      </c>
    </row>
    <row r="303" spans="2:7">
      <c r="B303" s="2">
        <v>44407</v>
      </c>
      <c r="C303" s="3" t="s">
        <v>107</v>
      </c>
      <c r="D303" s="3">
        <v>7</v>
      </c>
      <c r="E303" s="3" t="s">
        <v>112</v>
      </c>
      <c r="F303" s="3" t="s">
        <v>108</v>
      </c>
      <c r="G303" s="94">
        <v>237.65</v>
      </c>
    </row>
    <row r="304" spans="2:7">
      <c r="B304" s="2">
        <v>43967</v>
      </c>
      <c r="C304" s="3" t="s">
        <v>118</v>
      </c>
      <c r="D304" s="3">
        <v>200</v>
      </c>
      <c r="E304" s="3" t="s">
        <v>9</v>
      </c>
      <c r="F304" s="3" t="s">
        <v>105</v>
      </c>
      <c r="G304" s="94">
        <v>3913</v>
      </c>
    </row>
    <row r="305" spans="2:7">
      <c r="B305" s="2">
        <v>43896</v>
      </c>
      <c r="C305" s="3" t="s">
        <v>118</v>
      </c>
      <c r="D305" s="3">
        <v>9</v>
      </c>
      <c r="E305" s="3" t="s">
        <v>114</v>
      </c>
      <c r="F305" s="3" t="s">
        <v>113</v>
      </c>
      <c r="G305" s="94">
        <v>242.55</v>
      </c>
    </row>
    <row r="306" spans="2:7">
      <c r="B306" s="2">
        <v>43892</v>
      </c>
      <c r="C306" s="3" t="s">
        <v>119</v>
      </c>
      <c r="D306" s="3">
        <v>125</v>
      </c>
      <c r="E306" s="3" t="s">
        <v>6</v>
      </c>
      <c r="F306" s="3" t="s">
        <v>115</v>
      </c>
      <c r="G306" s="94">
        <v>3735.38</v>
      </c>
    </row>
    <row r="307" spans="2:7">
      <c r="B307" s="2">
        <v>44655</v>
      </c>
      <c r="C307" s="3" t="s">
        <v>117</v>
      </c>
      <c r="D307" s="3">
        <v>300</v>
      </c>
      <c r="E307" s="3" t="s">
        <v>9</v>
      </c>
      <c r="F307" s="3" t="s">
        <v>108</v>
      </c>
      <c r="G307" s="94">
        <v>4993.88</v>
      </c>
    </row>
    <row r="308" spans="2:7">
      <c r="B308" s="2">
        <v>43958</v>
      </c>
      <c r="C308" s="3" t="s">
        <v>119</v>
      </c>
      <c r="D308" s="3">
        <v>35</v>
      </c>
      <c r="E308" s="3" t="s">
        <v>110</v>
      </c>
      <c r="F308" s="3" t="s">
        <v>113</v>
      </c>
      <c r="G308" s="94">
        <v>772.01</v>
      </c>
    </row>
    <row r="309" spans="2:7">
      <c r="B309" s="2">
        <v>44741</v>
      </c>
      <c r="C309" s="3" t="s">
        <v>119</v>
      </c>
      <c r="D309" s="3">
        <v>3</v>
      </c>
      <c r="E309" s="3" t="s">
        <v>6</v>
      </c>
      <c r="F309" s="3" t="s">
        <v>108</v>
      </c>
      <c r="G309" s="94">
        <v>134.07</v>
      </c>
    </row>
    <row r="310" spans="2:7">
      <c r="B310" s="2">
        <v>44465</v>
      </c>
      <c r="C310" s="3" t="s">
        <v>107</v>
      </c>
      <c r="D310" s="3">
        <v>125</v>
      </c>
      <c r="E310" s="3" t="s">
        <v>9</v>
      </c>
      <c r="F310" s="3" t="s">
        <v>105</v>
      </c>
      <c r="G310" s="94">
        <v>2445.63</v>
      </c>
    </row>
    <row r="311" spans="2:7">
      <c r="B311" s="2">
        <v>43883</v>
      </c>
      <c r="C311" s="3" t="s">
        <v>107</v>
      </c>
      <c r="D311" s="3">
        <v>9</v>
      </c>
      <c r="E311" s="3" t="s">
        <v>112</v>
      </c>
      <c r="F311" s="3" t="s">
        <v>105</v>
      </c>
      <c r="G311" s="94">
        <v>314.55</v>
      </c>
    </row>
    <row r="312" spans="2:7">
      <c r="B312" s="2">
        <v>44536</v>
      </c>
      <c r="C312" s="3" t="s">
        <v>117</v>
      </c>
      <c r="D312" s="3">
        <v>8</v>
      </c>
      <c r="E312" s="3" t="s">
        <v>6</v>
      </c>
      <c r="F312" s="3" t="s">
        <v>109</v>
      </c>
      <c r="G312" s="94">
        <v>341.52</v>
      </c>
    </row>
    <row r="313" spans="2:7">
      <c r="B313" s="2">
        <v>44298</v>
      </c>
      <c r="C313" s="3" t="s">
        <v>107</v>
      </c>
      <c r="D313" s="3">
        <v>37</v>
      </c>
      <c r="E313" s="3" t="s">
        <v>112</v>
      </c>
      <c r="F313" s="3" t="s">
        <v>113</v>
      </c>
      <c r="G313" s="94">
        <v>1130.6300000000001</v>
      </c>
    </row>
    <row r="314" spans="2:7">
      <c r="B314" s="2">
        <v>43971</v>
      </c>
      <c r="C314" s="3" t="s">
        <v>117</v>
      </c>
      <c r="D314" s="3">
        <v>17</v>
      </c>
      <c r="E314" s="3" t="s">
        <v>6</v>
      </c>
      <c r="F314" s="3" t="s">
        <v>108</v>
      </c>
      <c r="G314" s="94">
        <v>759.73</v>
      </c>
    </row>
    <row r="315" spans="2:7">
      <c r="B315" s="2">
        <v>44379</v>
      </c>
      <c r="C315" s="3" t="s">
        <v>116</v>
      </c>
      <c r="D315" s="3">
        <v>75</v>
      </c>
      <c r="E315" s="3" t="s">
        <v>112</v>
      </c>
      <c r="F315" s="3" t="s">
        <v>109</v>
      </c>
      <c r="G315" s="94">
        <v>1965.94</v>
      </c>
    </row>
    <row r="316" spans="2:7">
      <c r="B316" s="2">
        <v>43898</v>
      </c>
      <c r="C316" s="3" t="s">
        <v>117</v>
      </c>
      <c r="D316" s="3">
        <v>1</v>
      </c>
      <c r="E316" s="3" t="s">
        <v>6</v>
      </c>
      <c r="F316" s="3" t="s">
        <v>109</v>
      </c>
      <c r="G316" s="94">
        <v>43.69</v>
      </c>
    </row>
    <row r="317" spans="2:7">
      <c r="B317" s="2">
        <v>44368</v>
      </c>
      <c r="C317" s="3" t="s">
        <v>117</v>
      </c>
      <c r="D317" s="3">
        <v>5</v>
      </c>
      <c r="E317" s="3" t="s">
        <v>114</v>
      </c>
      <c r="F317" s="3" t="s">
        <v>113</v>
      </c>
      <c r="G317" s="94">
        <v>124.75</v>
      </c>
    </row>
    <row r="318" spans="2:7">
      <c r="B318" s="2">
        <v>44809</v>
      </c>
      <c r="C318" s="3" t="s">
        <v>117</v>
      </c>
      <c r="D318" s="3">
        <v>8</v>
      </c>
      <c r="E318" s="3" t="s">
        <v>6</v>
      </c>
      <c r="F318" s="3" t="s">
        <v>111</v>
      </c>
      <c r="G318" s="94">
        <v>341.52</v>
      </c>
    </row>
    <row r="319" spans="2:7">
      <c r="B319" s="2">
        <v>43948</v>
      </c>
      <c r="C319" s="3" t="s">
        <v>118</v>
      </c>
      <c r="D319" s="3">
        <v>500</v>
      </c>
      <c r="E319" s="3" t="s">
        <v>9</v>
      </c>
      <c r="F319" s="3" t="s">
        <v>109</v>
      </c>
      <c r="G319" s="94">
        <v>8035.63</v>
      </c>
    </row>
    <row r="320" spans="2:7">
      <c r="B320" s="2">
        <v>44808</v>
      </c>
      <c r="C320" s="3" t="s">
        <v>119</v>
      </c>
      <c r="D320" s="3">
        <v>49</v>
      </c>
      <c r="E320" s="3" t="s">
        <v>112</v>
      </c>
      <c r="F320" s="3" t="s">
        <v>106</v>
      </c>
      <c r="G320" s="94">
        <v>1284.4100000000001</v>
      </c>
    </row>
    <row r="321" spans="2:7">
      <c r="B321" s="2">
        <v>44805</v>
      </c>
      <c r="C321" s="3" t="s">
        <v>107</v>
      </c>
      <c r="D321" s="3">
        <v>3</v>
      </c>
      <c r="E321" s="3" t="s">
        <v>9</v>
      </c>
      <c r="F321" s="3" t="s">
        <v>111</v>
      </c>
      <c r="G321" s="94">
        <v>83.85</v>
      </c>
    </row>
    <row r="322" spans="2:7">
      <c r="B322" s="2">
        <v>43849</v>
      </c>
      <c r="C322" s="3" t="s">
        <v>116</v>
      </c>
      <c r="D322" s="3">
        <v>1</v>
      </c>
      <c r="E322" s="3" t="s">
        <v>9</v>
      </c>
      <c r="F322" s="3" t="s">
        <v>106</v>
      </c>
      <c r="G322" s="94">
        <v>27.95</v>
      </c>
    </row>
    <row r="323" spans="2:7">
      <c r="B323" s="2">
        <v>44783</v>
      </c>
      <c r="C323" s="3" t="s">
        <v>107</v>
      </c>
      <c r="D323" s="3">
        <v>6</v>
      </c>
      <c r="E323" s="3" t="s">
        <v>6</v>
      </c>
      <c r="F323" s="3" t="s">
        <v>105</v>
      </c>
      <c r="G323" s="94">
        <v>256.14</v>
      </c>
    </row>
    <row r="324" spans="2:7">
      <c r="B324" s="2">
        <v>43929</v>
      </c>
      <c r="C324" s="3" t="s">
        <v>118</v>
      </c>
      <c r="D324" s="3">
        <v>475</v>
      </c>
      <c r="E324" s="3" t="s">
        <v>110</v>
      </c>
      <c r="F324" s="3" t="s">
        <v>115</v>
      </c>
      <c r="G324" s="94">
        <v>7087.59</v>
      </c>
    </row>
    <row r="325" spans="2:7">
      <c r="B325" s="2">
        <v>44632</v>
      </c>
      <c r="C325" s="3" t="s">
        <v>107</v>
      </c>
      <c r="D325" s="3">
        <v>600</v>
      </c>
      <c r="E325" s="3" t="s">
        <v>114</v>
      </c>
      <c r="F325" s="3" t="s">
        <v>108</v>
      </c>
      <c r="G325" s="94">
        <v>8952.75</v>
      </c>
    </row>
    <row r="326" spans="2:7">
      <c r="B326" s="2">
        <v>44000</v>
      </c>
      <c r="C326" s="3" t="s">
        <v>119</v>
      </c>
      <c r="D326" s="3">
        <v>21</v>
      </c>
      <c r="E326" s="3" t="s">
        <v>9</v>
      </c>
      <c r="F326" s="3" t="s">
        <v>108</v>
      </c>
      <c r="G326" s="94">
        <v>607.95000000000005</v>
      </c>
    </row>
    <row r="327" spans="2:7">
      <c r="B327" s="2">
        <v>44877</v>
      </c>
      <c r="C327" s="3" t="s">
        <v>116</v>
      </c>
      <c r="D327" s="3">
        <v>35</v>
      </c>
      <c r="E327" s="3" t="s">
        <v>9</v>
      </c>
      <c r="F327" s="3" t="s">
        <v>113</v>
      </c>
      <c r="G327" s="94">
        <v>831.51</v>
      </c>
    </row>
    <row r="328" spans="2:7">
      <c r="B328" s="2">
        <v>44170</v>
      </c>
      <c r="C328" s="3" t="s">
        <v>116</v>
      </c>
      <c r="D328" s="3">
        <v>18</v>
      </c>
      <c r="E328" s="3" t="s">
        <v>9</v>
      </c>
      <c r="F328" s="3" t="s">
        <v>109</v>
      </c>
      <c r="G328" s="94">
        <v>503.1</v>
      </c>
    </row>
    <row r="329" spans="2:7">
      <c r="B329" s="2">
        <v>44453</v>
      </c>
      <c r="C329" s="3" t="s">
        <v>119</v>
      </c>
      <c r="D329" s="3">
        <v>3</v>
      </c>
      <c r="E329" s="3" t="s">
        <v>6</v>
      </c>
      <c r="F329" s="3" t="s">
        <v>108</v>
      </c>
      <c r="G329" s="94">
        <v>128.07</v>
      </c>
    </row>
    <row r="330" spans="2:7">
      <c r="B330" s="2">
        <v>44840</v>
      </c>
      <c r="C330" s="3" t="s">
        <v>107</v>
      </c>
      <c r="D330" s="3">
        <v>600</v>
      </c>
      <c r="E330" s="3" t="s">
        <v>6</v>
      </c>
      <c r="F330" s="3" t="s">
        <v>106</v>
      </c>
      <c r="G330" s="94">
        <v>15073.05</v>
      </c>
    </row>
    <row r="331" spans="2:7">
      <c r="B331" s="2">
        <v>43917</v>
      </c>
      <c r="C331" s="3" t="s">
        <v>107</v>
      </c>
      <c r="D331" s="3">
        <v>475</v>
      </c>
      <c r="E331" s="3" t="s">
        <v>9</v>
      </c>
      <c r="F331" s="3" t="s">
        <v>106</v>
      </c>
      <c r="G331" s="94">
        <v>7906.97</v>
      </c>
    </row>
    <row r="332" spans="2:7">
      <c r="B332" s="2">
        <v>44899</v>
      </c>
      <c r="C332" s="3" t="s">
        <v>116</v>
      </c>
      <c r="D332" s="3">
        <v>5</v>
      </c>
      <c r="E332" s="3" t="s">
        <v>114</v>
      </c>
      <c r="F332" s="3" t="s">
        <v>108</v>
      </c>
      <c r="G332" s="94">
        <v>124.75</v>
      </c>
    </row>
    <row r="333" spans="2:7">
      <c r="B333" s="2">
        <v>44044</v>
      </c>
      <c r="C333" s="3" t="s">
        <v>119</v>
      </c>
      <c r="D333" s="3">
        <v>31</v>
      </c>
      <c r="E333" s="3" t="s">
        <v>9</v>
      </c>
      <c r="F333" s="3" t="s">
        <v>105</v>
      </c>
      <c r="G333" s="94">
        <v>762.83</v>
      </c>
    </row>
    <row r="334" spans="2:7">
      <c r="B334" s="2">
        <v>44728</v>
      </c>
      <c r="C334" s="3" t="s">
        <v>116</v>
      </c>
      <c r="D334" s="3">
        <v>325</v>
      </c>
      <c r="E334" s="3" t="s">
        <v>9</v>
      </c>
      <c r="F334" s="3" t="s">
        <v>105</v>
      </c>
      <c r="G334" s="94">
        <v>5410.03</v>
      </c>
    </row>
    <row r="335" spans="2:7">
      <c r="B335" s="2">
        <v>44068</v>
      </c>
      <c r="C335" s="3" t="s">
        <v>107</v>
      </c>
      <c r="D335" s="3">
        <v>125</v>
      </c>
      <c r="E335" s="3" t="s">
        <v>110</v>
      </c>
      <c r="F335" s="3" t="s">
        <v>105</v>
      </c>
      <c r="G335" s="94">
        <v>2270.63</v>
      </c>
    </row>
    <row r="336" spans="2:7">
      <c r="B336" s="2">
        <v>44462</v>
      </c>
      <c r="C336" s="3" t="s">
        <v>119</v>
      </c>
      <c r="D336" s="3">
        <v>36</v>
      </c>
      <c r="E336" s="3" t="s">
        <v>114</v>
      </c>
      <c r="F336" s="3" t="s">
        <v>105</v>
      </c>
      <c r="G336" s="94">
        <v>824.67</v>
      </c>
    </row>
    <row r="337" spans="2:7">
      <c r="B337" s="2">
        <v>44685</v>
      </c>
      <c r="C337" s="3" t="s">
        <v>116</v>
      </c>
      <c r="D337" s="3">
        <v>350</v>
      </c>
      <c r="E337" s="3" t="s">
        <v>112</v>
      </c>
      <c r="F337" s="3" t="s">
        <v>111</v>
      </c>
      <c r="G337" s="94">
        <v>7234.94</v>
      </c>
    </row>
    <row r="338" spans="2:7">
      <c r="B338" s="2">
        <v>43920</v>
      </c>
      <c r="C338" s="3" t="s">
        <v>117</v>
      </c>
      <c r="D338" s="3">
        <v>9</v>
      </c>
      <c r="E338" s="3" t="s">
        <v>6</v>
      </c>
      <c r="F338" s="3" t="s">
        <v>105</v>
      </c>
      <c r="G338" s="94">
        <v>384.21</v>
      </c>
    </row>
    <row r="339" spans="2:7">
      <c r="B339" s="2">
        <v>44826</v>
      </c>
      <c r="C339" s="3" t="s">
        <v>119</v>
      </c>
      <c r="D339" s="3">
        <v>20</v>
      </c>
      <c r="E339" s="3" t="s">
        <v>112</v>
      </c>
      <c r="F339" s="3" t="s">
        <v>106</v>
      </c>
      <c r="G339" s="94">
        <v>699</v>
      </c>
    </row>
    <row r="340" spans="2:7">
      <c r="B340" s="2">
        <v>44739</v>
      </c>
      <c r="C340" s="3" t="s">
        <v>116</v>
      </c>
      <c r="D340" s="3">
        <v>2</v>
      </c>
      <c r="E340" s="3" t="s">
        <v>112</v>
      </c>
      <c r="F340" s="3" t="s">
        <v>108</v>
      </c>
      <c r="G340" s="94">
        <v>71.900000000000006</v>
      </c>
    </row>
    <row r="341" spans="2:7">
      <c r="B341" s="2">
        <v>44610</v>
      </c>
      <c r="C341" s="3" t="s">
        <v>117</v>
      </c>
      <c r="D341" s="3">
        <v>9</v>
      </c>
      <c r="E341" s="3" t="s">
        <v>114</v>
      </c>
      <c r="F341" s="3" t="s">
        <v>115</v>
      </c>
      <c r="G341" s="94">
        <v>242.55</v>
      </c>
    </row>
    <row r="342" spans="2:7">
      <c r="B342" s="2">
        <v>44635</v>
      </c>
      <c r="C342" s="3" t="s">
        <v>119</v>
      </c>
      <c r="D342" s="3">
        <v>24</v>
      </c>
      <c r="E342" s="3" t="s">
        <v>112</v>
      </c>
      <c r="F342" s="3" t="s">
        <v>113</v>
      </c>
      <c r="G342" s="94">
        <v>733.38</v>
      </c>
    </row>
    <row r="343" spans="2:7">
      <c r="B343" s="2">
        <v>44557</v>
      </c>
      <c r="C343" s="3" t="s">
        <v>119</v>
      </c>
      <c r="D343" s="3">
        <v>250</v>
      </c>
      <c r="E343" s="3" t="s">
        <v>6</v>
      </c>
      <c r="F343" s="3" t="s">
        <v>108</v>
      </c>
      <c r="G343" s="94">
        <v>7820.75</v>
      </c>
    </row>
    <row r="344" spans="2:7">
      <c r="B344" s="2">
        <v>44585</v>
      </c>
      <c r="C344" s="3" t="s">
        <v>119</v>
      </c>
      <c r="D344" s="3">
        <v>175</v>
      </c>
      <c r="E344" s="3" t="s">
        <v>114</v>
      </c>
      <c r="F344" s="3" t="s">
        <v>109</v>
      </c>
      <c r="G344" s="94">
        <v>3178.88</v>
      </c>
    </row>
    <row r="345" spans="2:7">
      <c r="B345" s="2">
        <v>44119</v>
      </c>
      <c r="C345" s="3" t="s">
        <v>119</v>
      </c>
      <c r="D345" s="3">
        <v>125</v>
      </c>
      <c r="E345" s="3" t="s">
        <v>6</v>
      </c>
      <c r="F345" s="3" t="s">
        <v>111</v>
      </c>
      <c r="G345" s="94">
        <v>3735.38</v>
      </c>
    </row>
    <row r="346" spans="2:7">
      <c r="B346" s="2">
        <v>44721</v>
      </c>
      <c r="C346" s="3" t="s">
        <v>107</v>
      </c>
      <c r="D346" s="3">
        <v>4</v>
      </c>
      <c r="E346" s="3" t="s">
        <v>110</v>
      </c>
      <c r="F346" s="3" t="s">
        <v>108</v>
      </c>
      <c r="G346" s="94">
        <v>103.8</v>
      </c>
    </row>
    <row r="347" spans="2:7">
      <c r="B347" s="2">
        <v>44806</v>
      </c>
      <c r="C347" s="3" t="s">
        <v>107</v>
      </c>
      <c r="D347" s="3">
        <v>400</v>
      </c>
      <c r="E347" s="3" t="s">
        <v>114</v>
      </c>
      <c r="F347" s="3" t="s">
        <v>105</v>
      </c>
      <c r="G347" s="94">
        <v>5738.5</v>
      </c>
    </row>
    <row r="348" spans="2:7">
      <c r="B348" s="2">
        <v>44560</v>
      </c>
      <c r="C348" s="3" t="s">
        <v>117</v>
      </c>
      <c r="D348" s="3">
        <v>500</v>
      </c>
      <c r="E348" s="3" t="s">
        <v>9</v>
      </c>
      <c r="F348" s="3" t="s">
        <v>109</v>
      </c>
      <c r="G348" s="94">
        <v>8323.1299999999992</v>
      </c>
    </row>
    <row r="349" spans="2:7">
      <c r="B349" s="2">
        <v>44475</v>
      </c>
      <c r="C349" s="3" t="s">
        <v>117</v>
      </c>
      <c r="D349" s="3">
        <v>35</v>
      </c>
      <c r="E349" s="3" t="s">
        <v>114</v>
      </c>
      <c r="F349" s="3" t="s">
        <v>111</v>
      </c>
      <c r="G349" s="94">
        <v>742.26</v>
      </c>
    </row>
    <row r="350" spans="2:7">
      <c r="B350" s="2">
        <v>44689</v>
      </c>
      <c r="C350" s="3" t="s">
        <v>119</v>
      </c>
      <c r="D350" s="3">
        <v>22</v>
      </c>
      <c r="E350" s="3" t="s">
        <v>114</v>
      </c>
      <c r="F350" s="3" t="s">
        <v>115</v>
      </c>
      <c r="G350" s="94">
        <v>548.9</v>
      </c>
    </row>
    <row r="351" spans="2:7">
      <c r="B351" s="2">
        <v>44160</v>
      </c>
      <c r="C351" s="3" t="s">
        <v>107</v>
      </c>
      <c r="D351" s="3">
        <v>6</v>
      </c>
      <c r="E351" s="3" t="s">
        <v>9</v>
      </c>
      <c r="F351" s="3" t="s">
        <v>105</v>
      </c>
      <c r="G351" s="94">
        <v>167.7</v>
      </c>
    </row>
    <row r="352" spans="2:7">
      <c r="B352" s="2">
        <v>44724</v>
      </c>
      <c r="C352" s="3" t="s">
        <v>118</v>
      </c>
      <c r="D352" s="3">
        <v>23</v>
      </c>
      <c r="E352" s="3" t="s">
        <v>114</v>
      </c>
      <c r="F352" s="3" t="s">
        <v>109</v>
      </c>
      <c r="G352" s="94">
        <v>619.85</v>
      </c>
    </row>
    <row r="353" spans="2:7">
      <c r="B353" s="2">
        <v>44810</v>
      </c>
      <c r="C353" s="3" t="s">
        <v>118</v>
      </c>
      <c r="D353" s="3">
        <v>500</v>
      </c>
      <c r="E353" s="3" t="s">
        <v>9</v>
      </c>
      <c r="F353" s="3" t="s">
        <v>113</v>
      </c>
      <c r="G353" s="94">
        <v>8323.1299999999992</v>
      </c>
    </row>
    <row r="354" spans="2:7">
      <c r="B354" s="2">
        <v>44161</v>
      </c>
      <c r="C354" s="3" t="s">
        <v>107</v>
      </c>
      <c r="D354" s="3">
        <v>75</v>
      </c>
      <c r="E354" s="3" t="s">
        <v>9</v>
      </c>
      <c r="F354" s="3" t="s">
        <v>113</v>
      </c>
      <c r="G354" s="94">
        <v>1515.94</v>
      </c>
    </row>
    <row r="355" spans="2:7">
      <c r="B355" s="2">
        <v>44519</v>
      </c>
      <c r="C355" s="3" t="s">
        <v>116</v>
      </c>
      <c r="D355" s="3">
        <v>8</v>
      </c>
      <c r="E355" s="3" t="s">
        <v>9</v>
      </c>
      <c r="F355" s="3" t="s">
        <v>111</v>
      </c>
      <c r="G355" s="94">
        <v>223.6</v>
      </c>
    </row>
    <row r="356" spans="2:7">
      <c r="B356" s="2">
        <v>44157</v>
      </c>
      <c r="C356" s="3" t="s">
        <v>119</v>
      </c>
      <c r="D356" s="3">
        <v>75</v>
      </c>
      <c r="E356" s="3" t="s">
        <v>114</v>
      </c>
      <c r="F356" s="3" t="s">
        <v>106</v>
      </c>
      <c r="G356" s="94">
        <v>1459.69</v>
      </c>
    </row>
    <row r="357" spans="2:7">
      <c r="B357" s="2">
        <v>43984</v>
      </c>
      <c r="C357" s="3" t="s">
        <v>107</v>
      </c>
      <c r="D357" s="3">
        <v>225</v>
      </c>
      <c r="E357" s="3" t="s">
        <v>6</v>
      </c>
      <c r="F357" s="3" t="s">
        <v>111</v>
      </c>
      <c r="G357" s="94">
        <v>7038.68</v>
      </c>
    </row>
    <row r="358" spans="2:7">
      <c r="B358" s="2">
        <v>44080</v>
      </c>
      <c r="C358" s="3" t="s">
        <v>117</v>
      </c>
      <c r="D358" s="3">
        <v>46</v>
      </c>
      <c r="E358" s="3" t="s">
        <v>112</v>
      </c>
      <c r="F358" s="3" t="s">
        <v>105</v>
      </c>
      <c r="G358" s="94">
        <v>1327.45</v>
      </c>
    </row>
    <row r="359" spans="2:7">
      <c r="B359" s="2">
        <v>44743</v>
      </c>
      <c r="C359" s="3" t="s">
        <v>119</v>
      </c>
      <c r="D359" s="3">
        <v>3</v>
      </c>
      <c r="E359" s="3" t="s">
        <v>112</v>
      </c>
      <c r="F359" s="3" t="s">
        <v>115</v>
      </c>
      <c r="G359" s="94">
        <v>107.85</v>
      </c>
    </row>
    <row r="360" spans="2:7">
      <c r="B360" s="2">
        <v>44918</v>
      </c>
      <c r="C360" s="3" t="s">
        <v>116</v>
      </c>
      <c r="D360" s="3">
        <v>30</v>
      </c>
      <c r="E360" s="3" t="s">
        <v>6</v>
      </c>
      <c r="F360" s="3" t="s">
        <v>109</v>
      </c>
      <c r="G360" s="94">
        <v>1114.0999999999999</v>
      </c>
    </row>
    <row r="361" spans="2:7">
      <c r="B361" s="2">
        <v>44802</v>
      </c>
      <c r="C361" s="3" t="s">
        <v>107</v>
      </c>
      <c r="D361" s="3">
        <v>225</v>
      </c>
      <c r="E361" s="3" t="s">
        <v>6</v>
      </c>
      <c r="F361" s="3" t="s">
        <v>109</v>
      </c>
      <c r="G361" s="94">
        <v>6723.68</v>
      </c>
    </row>
    <row r="362" spans="2:7">
      <c r="B362" s="2">
        <v>44181</v>
      </c>
      <c r="C362" s="3" t="s">
        <v>117</v>
      </c>
      <c r="D362" s="3">
        <v>46</v>
      </c>
      <c r="E362" s="3" t="s">
        <v>114</v>
      </c>
      <c r="F362" s="3" t="s">
        <v>115</v>
      </c>
      <c r="G362" s="94">
        <v>1014.65</v>
      </c>
    </row>
    <row r="363" spans="2:7">
      <c r="B363" s="2">
        <v>44332</v>
      </c>
      <c r="C363" s="3" t="s">
        <v>107</v>
      </c>
      <c r="D363" s="3">
        <v>15</v>
      </c>
      <c r="E363" s="3" t="s">
        <v>110</v>
      </c>
      <c r="F363" s="3" t="s">
        <v>105</v>
      </c>
      <c r="G363" s="94">
        <v>359.25</v>
      </c>
    </row>
    <row r="364" spans="2:7">
      <c r="B364" s="2">
        <v>43857</v>
      </c>
      <c r="C364" s="3" t="s">
        <v>117</v>
      </c>
      <c r="D364" s="3">
        <v>550</v>
      </c>
      <c r="E364" s="3" t="s">
        <v>112</v>
      </c>
      <c r="F364" s="3" t="s">
        <v>115</v>
      </c>
      <c r="G364" s="94">
        <v>11369.19</v>
      </c>
    </row>
    <row r="365" spans="2:7">
      <c r="B365" s="2">
        <v>44408</v>
      </c>
      <c r="C365" s="3" t="s">
        <v>116</v>
      </c>
      <c r="D365" s="3">
        <v>575</v>
      </c>
      <c r="E365" s="3" t="s">
        <v>110</v>
      </c>
      <c r="F365" s="3" t="s">
        <v>108</v>
      </c>
      <c r="G365" s="94">
        <v>8249.09</v>
      </c>
    </row>
    <row r="366" spans="2:7">
      <c r="B366" s="2">
        <v>44491</v>
      </c>
      <c r="C366" s="3" t="s">
        <v>116</v>
      </c>
      <c r="D366" s="3">
        <v>16</v>
      </c>
      <c r="E366" s="3" t="s">
        <v>114</v>
      </c>
      <c r="F366" s="3" t="s">
        <v>105</v>
      </c>
      <c r="G366" s="94">
        <v>431.2</v>
      </c>
    </row>
    <row r="367" spans="2:7">
      <c r="B367" s="2">
        <v>44393</v>
      </c>
      <c r="C367" s="3" t="s">
        <v>117</v>
      </c>
      <c r="D367" s="3">
        <v>21</v>
      </c>
      <c r="E367" s="3" t="s">
        <v>9</v>
      </c>
      <c r="F367" s="3" t="s">
        <v>108</v>
      </c>
      <c r="G367" s="94">
        <v>565.95000000000005</v>
      </c>
    </row>
    <row r="368" spans="2:7">
      <c r="B368" s="2">
        <v>44641</v>
      </c>
      <c r="C368" s="3" t="s">
        <v>117</v>
      </c>
      <c r="D368" s="3">
        <v>6</v>
      </c>
      <c r="E368" s="3" t="s">
        <v>110</v>
      </c>
      <c r="F368" s="3" t="s">
        <v>108</v>
      </c>
      <c r="G368" s="94">
        <v>143.69999999999999</v>
      </c>
    </row>
    <row r="369" spans="2:7">
      <c r="B369" s="2">
        <v>43995</v>
      </c>
      <c r="C369" s="3" t="s">
        <v>118</v>
      </c>
      <c r="D369" s="3">
        <v>4</v>
      </c>
      <c r="E369" s="3" t="s">
        <v>114</v>
      </c>
      <c r="F369" s="3" t="s">
        <v>109</v>
      </c>
      <c r="G369" s="94">
        <v>103.8</v>
      </c>
    </row>
    <row r="370" spans="2:7">
      <c r="B370" s="2">
        <v>44507</v>
      </c>
      <c r="C370" s="3" t="s">
        <v>118</v>
      </c>
      <c r="D370" s="3">
        <v>2</v>
      </c>
      <c r="E370" s="3" t="s">
        <v>112</v>
      </c>
      <c r="F370" s="3" t="s">
        <v>108</v>
      </c>
      <c r="G370" s="94">
        <v>67.900000000000006</v>
      </c>
    </row>
    <row r="371" spans="2:7">
      <c r="B371" s="2">
        <v>44548</v>
      </c>
      <c r="C371" s="3" t="s">
        <v>119</v>
      </c>
      <c r="D371" s="3">
        <v>400</v>
      </c>
      <c r="E371" s="3" t="s">
        <v>112</v>
      </c>
      <c r="F371" s="3" t="s">
        <v>109</v>
      </c>
      <c r="G371" s="94">
        <v>7808.5</v>
      </c>
    </row>
    <row r="372" spans="2:7">
      <c r="B372" s="2">
        <v>44903</v>
      </c>
      <c r="C372" s="3" t="s">
        <v>117</v>
      </c>
      <c r="D372" s="3">
        <v>13</v>
      </c>
      <c r="E372" s="3" t="s">
        <v>6</v>
      </c>
      <c r="F372" s="3" t="s">
        <v>113</v>
      </c>
      <c r="G372" s="94">
        <v>567.97</v>
      </c>
    </row>
    <row r="373" spans="2:7">
      <c r="B373" s="2">
        <v>44594</v>
      </c>
      <c r="C373" s="3" t="s">
        <v>116</v>
      </c>
      <c r="D373" s="3">
        <v>7</v>
      </c>
      <c r="E373" s="3" t="s">
        <v>9</v>
      </c>
      <c r="F373" s="3" t="s">
        <v>115</v>
      </c>
      <c r="G373" s="94">
        <v>195.65</v>
      </c>
    </row>
    <row r="374" spans="2:7">
      <c r="B374" s="2">
        <v>43831</v>
      </c>
      <c r="C374" s="3" t="s">
        <v>116</v>
      </c>
      <c r="D374" s="3">
        <v>500</v>
      </c>
      <c r="E374" s="3" t="s">
        <v>6</v>
      </c>
      <c r="F374" s="3" t="s">
        <v>115</v>
      </c>
      <c r="G374" s="94">
        <v>12560.88</v>
      </c>
    </row>
    <row r="375" spans="2:7">
      <c r="B375" s="2">
        <v>43835</v>
      </c>
      <c r="C375" s="3" t="s">
        <v>119</v>
      </c>
      <c r="D375" s="3">
        <v>200</v>
      </c>
      <c r="E375" s="3" t="s">
        <v>6</v>
      </c>
      <c r="F375" s="3" t="s">
        <v>109</v>
      </c>
      <c r="G375" s="94">
        <v>5976.6</v>
      </c>
    </row>
    <row r="376" spans="2:7">
      <c r="B376" s="2">
        <v>44740</v>
      </c>
      <c r="C376" s="3" t="s">
        <v>117</v>
      </c>
      <c r="D376" s="3">
        <v>325</v>
      </c>
      <c r="E376" s="3" t="s">
        <v>112</v>
      </c>
      <c r="F376" s="3" t="s">
        <v>115</v>
      </c>
      <c r="G376" s="94">
        <v>6531.28</v>
      </c>
    </row>
    <row r="377" spans="2:7">
      <c r="B377" s="2">
        <v>44389</v>
      </c>
      <c r="C377" s="3" t="s">
        <v>116</v>
      </c>
      <c r="D377" s="3">
        <v>6</v>
      </c>
      <c r="E377" s="3" t="s">
        <v>110</v>
      </c>
      <c r="F377" s="3" t="s">
        <v>105</v>
      </c>
      <c r="G377" s="94">
        <v>149.69999999999999</v>
      </c>
    </row>
    <row r="378" spans="2:7">
      <c r="B378" s="2">
        <v>44013</v>
      </c>
      <c r="C378" s="3" t="s">
        <v>107</v>
      </c>
      <c r="D378" s="3">
        <v>550</v>
      </c>
      <c r="E378" s="3" t="s">
        <v>9</v>
      </c>
      <c r="F378" s="3" t="s">
        <v>106</v>
      </c>
      <c r="G378" s="94">
        <v>9155.44</v>
      </c>
    </row>
    <row r="379" spans="2:7">
      <c r="B379" s="2">
        <v>44440</v>
      </c>
      <c r="C379" s="3" t="s">
        <v>119</v>
      </c>
      <c r="D379" s="3">
        <v>475</v>
      </c>
      <c r="E379" s="3" t="s">
        <v>6</v>
      </c>
      <c r="F379" s="3" t="s">
        <v>108</v>
      </c>
      <c r="G379" s="94">
        <v>11659.71</v>
      </c>
    </row>
    <row r="380" spans="2:7">
      <c r="B380" s="2">
        <v>43909</v>
      </c>
      <c r="C380" s="3" t="s">
        <v>117</v>
      </c>
      <c r="D380" s="3">
        <v>28</v>
      </c>
      <c r="E380" s="3" t="s">
        <v>9</v>
      </c>
      <c r="F380" s="3" t="s">
        <v>113</v>
      </c>
      <c r="G380" s="94">
        <v>641.41</v>
      </c>
    </row>
    <row r="381" spans="2:7">
      <c r="B381" s="2">
        <v>44684</v>
      </c>
      <c r="C381" s="3" t="s">
        <v>107</v>
      </c>
      <c r="D381" s="3">
        <v>7</v>
      </c>
      <c r="E381" s="3" t="s">
        <v>6</v>
      </c>
      <c r="F381" s="3" t="s">
        <v>105</v>
      </c>
      <c r="G381" s="94">
        <v>305.83</v>
      </c>
    </row>
    <row r="382" spans="2:7">
      <c r="B382" s="2">
        <v>43846</v>
      </c>
      <c r="C382" s="3" t="s">
        <v>107</v>
      </c>
      <c r="D382" s="3">
        <v>75</v>
      </c>
      <c r="E382" s="3" t="s">
        <v>6</v>
      </c>
      <c r="F382" s="3" t="s">
        <v>111</v>
      </c>
      <c r="G382" s="94">
        <v>2457.56</v>
      </c>
    </row>
    <row r="383" spans="2:7">
      <c r="B383" s="2">
        <v>44797</v>
      </c>
      <c r="C383" s="3" t="s">
        <v>117</v>
      </c>
      <c r="D383" s="3">
        <v>42</v>
      </c>
      <c r="E383" s="3" t="s">
        <v>9</v>
      </c>
      <c r="F383" s="3" t="s">
        <v>115</v>
      </c>
      <c r="G383" s="94">
        <v>962.12</v>
      </c>
    </row>
    <row r="384" spans="2:7">
      <c r="B384" s="2">
        <v>44216</v>
      </c>
      <c r="C384" s="3" t="s">
        <v>117</v>
      </c>
      <c r="D384" s="3">
        <v>41</v>
      </c>
      <c r="E384" s="3" t="s">
        <v>114</v>
      </c>
      <c r="F384" s="3" t="s">
        <v>111</v>
      </c>
      <c r="G384" s="94">
        <v>939.21</v>
      </c>
    </row>
    <row r="385" spans="2:7">
      <c r="B385" s="2">
        <v>44441</v>
      </c>
      <c r="C385" s="3" t="s">
        <v>118</v>
      </c>
      <c r="D385" s="3">
        <v>31</v>
      </c>
      <c r="E385" s="3" t="s">
        <v>114</v>
      </c>
      <c r="F385" s="3" t="s">
        <v>105</v>
      </c>
      <c r="G385" s="94">
        <v>683.78</v>
      </c>
    </row>
    <row r="386" spans="2:7">
      <c r="B386" s="2">
        <v>44243</v>
      </c>
      <c r="C386" s="3" t="s">
        <v>116</v>
      </c>
      <c r="D386" s="3">
        <v>475</v>
      </c>
      <c r="E386" s="3" t="s">
        <v>112</v>
      </c>
      <c r="F386" s="3" t="s">
        <v>113</v>
      </c>
      <c r="G386" s="94">
        <v>9272.59</v>
      </c>
    </row>
    <row r="387" spans="2:7">
      <c r="B387" s="2">
        <v>44652</v>
      </c>
      <c r="C387" s="3" t="s">
        <v>117</v>
      </c>
      <c r="D387" s="3">
        <v>26</v>
      </c>
      <c r="E387" s="3" t="s">
        <v>6</v>
      </c>
      <c r="F387" s="3" t="s">
        <v>113</v>
      </c>
      <c r="G387" s="94">
        <v>943.45</v>
      </c>
    </row>
    <row r="388" spans="2:7">
      <c r="B388" s="2">
        <v>44109</v>
      </c>
      <c r="C388" s="3" t="s">
        <v>107</v>
      </c>
      <c r="D388" s="3">
        <v>525</v>
      </c>
      <c r="E388" s="3" t="s">
        <v>9</v>
      </c>
      <c r="F388" s="3" t="s">
        <v>106</v>
      </c>
      <c r="G388" s="94">
        <v>8739.2800000000007</v>
      </c>
    </row>
    <row r="389" spans="2:7">
      <c r="B389" s="2">
        <v>44617</v>
      </c>
      <c r="C389" s="3" t="s">
        <v>117</v>
      </c>
      <c r="D389" s="3">
        <v>400</v>
      </c>
      <c r="E389" s="3" t="s">
        <v>114</v>
      </c>
      <c r="F389" s="3" t="s">
        <v>115</v>
      </c>
      <c r="G389" s="94">
        <v>5968.5</v>
      </c>
    </row>
    <row r="390" spans="2:7">
      <c r="B390" s="2">
        <v>44059</v>
      </c>
      <c r="C390" s="3" t="s">
        <v>119</v>
      </c>
      <c r="D390" s="3">
        <v>42</v>
      </c>
      <c r="E390" s="3" t="s">
        <v>110</v>
      </c>
      <c r="F390" s="3" t="s">
        <v>111</v>
      </c>
      <c r="G390" s="94">
        <v>890.72</v>
      </c>
    </row>
    <row r="391" spans="2:7">
      <c r="B391" s="2">
        <v>44714</v>
      </c>
      <c r="C391" s="3" t="s">
        <v>119</v>
      </c>
      <c r="D391" s="3">
        <v>100</v>
      </c>
      <c r="E391" s="3" t="s">
        <v>110</v>
      </c>
      <c r="F391" s="3" t="s">
        <v>106</v>
      </c>
      <c r="G391" s="94">
        <v>1746.5</v>
      </c>
    </row>
    <row r="392" spans="2:7">
      <c r="B392" s="2">
        <v>44906</v>
      </c>
      <c r="C392" s="3" t="s">
        <v>117</v>
      </c>
      <c r="D392" s="3">
        <v>9</v>
      </c>
      <c r="E392" s="3" t="s">
        <v>110</v>
      </c>
      <c r="F392" s="3" t="s">
        <v>111</v>
      </c>
      <c r="G392" s="94">
        <v>215.55</v>
      </c>
    </row>
    <row r="393" spans="2:7">
      <c r="B393" s="2">
        <v>44289</v>
      </c>
      <c r="C393" s="3" t="s">
        <v>119</v>
      </c>
      <c r="D393" s="3">
        <v>11</v>
      </c>
      <c r="E393" s="3" t="s">
        <v>9</v>
      </c>
      <c r="F393" s="3" t="s">
        <v>106</v>
      </c>
      <c r="G393" s="94">
        <v>307.45</v>
      </c>
    </row>
    <row r="394" spans="2:7">
      <c r="B394" s="2">
        <v>44611</v>
      </c>
      <c r="C394" s="3" t="s">
        <v>119</v>
      </c>
      <c r="D394" s="3">
        <v>3</v>
      </c>
      <c r="E394" s="3" t="s">
        <v>112</v>
      </c>
      <c r="F394" s="3" t="s">
        <v>111</v>
      </c>
      <c r="G394" s="94">
        <v>101.85</v>
      </c>
    </row>
    <row r="395" spans="2:7">
      <c r="B395" s="2">
        <v>44386</v>
      </c>
      <c r="C395" s="3" t="s">
        <v>116</v>
      </c>
      <c r="D395" s="3">
        <v>425</v>
      </c>
      <c r="E395" s="3" t="s">
        <v>9</v>
      </c>
      <c r="F395" s="3" t="s">
        <v>115</v>
      </c>
      <c r="G395" s="94">
        <v>6830.28</v>
      </c>
    </row>
    <row r="396" spans="2:7">
      <c r="B396" s="2">
        <v>44618</v>
      </c>
      <c r="C396" s="3" t="s">
        <v>119</v>
      </c>
      <c r="D396" s="3">
        <v>27</v>
      </c>
      <c r="E396" s="3" t="s">
        <v>114</v>
      </c>
      <c r="F396" s="3" t="s">
        <v>105</v>
      </c>
      <c r="G396" s="94">
        <v>595.54999999999995</v>
      </c>
    </row>
    <row r="397" spans="2:7">
      <c r="B397" s="2">
        <v>44027</v>
      </c>
      <c r="C397" s="3" t="s">
        <v>107</v>
      </c>
      <c r="D397" s="3">
        <v>5</v>
      </c>
      <c r="E397" s="3" t="s">
        <v>110</v>
      </c>
      <c r="F397" s="3" t="s">
        <v>115</v>
      </c>
      <c r="G397" s="94">
        <v>129.75</v>
      </c>
    </row>
    <row r="398" spans="2:7">
      <c r="B398" s="2">
        <v>43862</v>
      </c>
      <c r="C398" s="3" t="s">
        <v>117</v>
      </c>
      <c r="D398" s="3">
        <v>37</v>
      </c>
      <c r="E398" s="3" t="s">
        <v>9</v>
      </c>
      <c r="F398" s="3" t="s">
        <v>108</v>
      </c>
      <c r="G398" s="94">
        <v>847.58</v>
      </c>
    </row>
    <row r="399" spans="2:7">
      <c r="B399" s="2">
        <v>44332</v>
      </c>
      <c r="C399" s="3" t="s">
        <v>118</v>
      </c>
      <c r="D399" s="3">
        <v>4</v>
      </c>
      <c r="E399" s="3" t="s">
        <v>6</v>
      </c>
      <c r="F399" s="3" t="s">
        <v>106</v>
      </c>
      <c r="G399" s="94">
        <v>170.76</v>
      </c>
    </row>
    <row r="400" spans="2:7">
      <c r="B400" s="2">
        <v>44006</v>
      </c>
      <c r="C400" s="3" t="s">
        <v>117</v>
      </c>
      <c r="D400" s="3">
        <v>12</v>
      </c>
      <c r="E400" s="3" t="s">
        <v>6</v>
      </c>
      <c r="F400" s="3" t="s">
        <v>113</v>
      </c>
      <c r="G400" s="94">
        <v>524.28</v>
      </c>
    </row>
    <row r="401" spans="2:7">
      <c r="B401" s="2">
        <v>44186</v>
      </c>
      <c r="C401" s="3" t="s">
        <v>119</v>
      </c>
      <c r="D401" s="3">
        <v>45</v>
      </c>
      <c r="E401" s="3" t="s">
        <v>9</v>
      </c>
      <c r="F401" s="3" t="s">
        <v>115</v>
      </c>
      <c r="G401" s="94">
        <v>1069.0899999999999</v>
      </c>
    </row>
    <row r="402" spans="2:7">
      <c r="B402" s="2">
        <v>44190</v>
      </c>
      <c r="C402" s="3" t="s">
        <v>118</v>
      </c>
      <c r="D402" s="3">
        <v>42</v>
      </c>
      <c r="E402" s="3" t="s">
        <v>6</v>
      </c>
      <c r="F402" s="3" t="s">
        <v>109</v>
      </c>
      <c r="G402" s="94">
        <v>1524.03</v>
      </c>
    </row>
    <row r="403" spans="2:7">
      <c r="B403" s="2">
        <v>44184</v>
      </c>
      <c r="C403" s="3" t="s">
        <v>119</v>
      </c>
      <c r="D403" s="3">
        <v>7</v>
      </c>
      <c r="E403" s="3" t="s">
        <v>110</v>
      </c>
      <c r="F403" s="3" t="s">
        <v>115</v>
      </c>
      <c r="G403" s="94">
        <v>181.65</v>
      </c>
    </row>
    <row r="404" spans="2:7">
      <c r="B404" s="2">
        <v>44622</v>
      </c>
      <c r="C404" s="3" t="s">
        <v>116</v>
      </c>
      <c r="D404" s="3">
        <v>17</v>
      </c>
      <c r="E404" s="3" t="s">
        <v>114</v>
      </c>
      <c r="F404" s="3" t="s">
        <v>115</v>
      </c>
      <c r="G404" s="94">
        <v>458.15</v>
      </c>
    </row>
    <row r="405" spans="2:7">
      <c r="B405" s="2">
        <v>44312</v>
      </c>
      <c r="C405" s="3" t="s">
        <v>119</v>
      </c>
      <c r="D405" s="3">
        <v>9</v>
      </c>
      <c r="E405" s="3" t="s">
        <v>6</v>
      </c>
      <c r="F405" s="3" t="s">
        <v>109</v>
      </c>
      <c r="G405" s="94">
        <v>384.21</v>
      </c>
    </row>
    <row r="406" spans="2:7">
      <c r="B406" s="2">
        <v>44472</v>
      </c>
      <c r="C406" s="3" t="s">
        <v>107</v>
      </c>
      <c r="D406" s="3">
        <v>17</v>
      </c>
      <c r="E406" s="3" t="s">
        <v>9</v>
      </c>
      <c r="F406" s="3" t="s">
        <v>113</v>
      </c>
      <c r="G406" s="94">
        <v>475.15</v>
      </c>
    </row>
    <row r="407" spans="2:7">
      <c r="B407" s="2">
        <v>43902</v>
      </c>
      <c r="C407" s="3" t="s">
        <v>107</v>
      </c>
      <c r="D407" s="3">
        <v>75</v>
      </c>
      <c r="E407" s="3" t="s">
        <v>110</v>
      </c>
      <c r="F407" s="3" t="s">
        <v>105</v>
      </c>
      <c r="G407" s="94">
        <v>1347.19</v>
      </c>
    </row>
    <row r="408" spans="2:7">
      <c r="B408" s="2">
        <v>44262</v>
      </c>
      <c r="C408" s="3" t="s">
        <v>117</v>
      </c>
      <c r="D408" s="3">
        <v>475</v>
      </c>
      <c r="E408" s="3" t="s">
        <v>110</v>
      </c>
      <c r="F408" s="3" t="s">
        <v>106</v>
      </c>
      <c r="G408" s="94">
        <v>6814.47</v>
      </c>
    </row>
    <row r="409" spans="2:7">
      <c r="B409" s="2">
        <v>44234</v>
      </c>
      <c r="C409" s="3" t="s">
        <v>119</v>
      </c>
      <c r="D409" s="3">
        <v>525</v>
      </c>
      <c r="E409" s="3" t="s">
        <v>112</v>
      </c>
      <c r="F409" s="3" t="s">
        <v>109</v>
      </c>
      <c r="G409" s="94">
        <v>10550.53</v>
      </c>
    </row>
    <row r="410" spans="2:7">
      <c r="B410" s="2">
        <v>44048</v>
      </c>
      <c r="C410" s="3" t="s">
        <v>117</v>
      </c>
      <c r="D410" s="3">
        <v>550</v>
      </c>
      <c r="E410" s="3" t="s">
        <v>6</v>
      </c>
      <c r="F410" s="3" t="s">
        <v>113</v>
      </c>
      <c r="G410" s="94">
        <v>13816.96</v>
      </c>
    </row>
    <row r="411" spans="2:7">
      <c r="B411" s="2">
        <v>44322</v>
      </c>
      <c r="C411" s="3" t="s">
        <v>117</v>
      </c>
      <c r="D411" s="3">
        <v>43</v>
      </c>
      <c r="E411" s="3" t="s">
        <v>9</v>
      </c>
      <c r="F411" s="3" t="s">
        <v>109</v>
      </c>
      <c r="G411" s="94">
        <v>1058.1199999999999</v>
      </c>
    </row>
    <row r="412" spans="2:7">
      <c r="B412" s="2">
        <v>43835</v>
      </c>
      <c r="C412" s="3" t="s">
        <v>117</v>
      </c>
      <c r="D412" s="3">
        <v>600</v>
      </c>
      <c r="E412" s="3" t="s">
        <v>9</v>
      </c>
      <c r="F412" s="3" t="s">
        <v>109</v>
      </c>
      <c r="G412" s="94">
        <v>9297.75</v>
      </c>
    </row>
    <row r="413" spans="2:7">
      <c r="B413" s="2">
        <v>44311</v>
      </c>
      <c r="C413" s="3" t="s">
        <v>119</v>
      </c>
      <c r="D413" s="3">
        <v>75</v>
      </c>
      <c r="E413" s="3" t="s">
        <v>6</v>
      </c>
      <c r="F413" s="3" t="s">
        <v>106</v>
      </c>
      <c r="G413" s="94">
        <v>2513.81</v>
      </c>
    </row>
    <row r="414" spans="2:7">
      <c r="B414" s="2">
        <v>44359</v>
      </c>
      <c r="C414" s="3" t="s">
        <v>117</v>
      </c>
      <c r="D414" s="3">
        <v>7</v>
      </c>
      <c r="E414" s="3" t="s">
        <v>114</v>
      </c>
      <c r="F414" s="3" t="s">
        <v>105</v>
      </c>
      <c r="G414" s="94">
        <v>174.65</v>
      </c>
    </row>
    <row r="415" spans="2:7">
      <c r="B415" s="2">
        <v>44890</v>
      </c>
      <c r="C415" s="3" t="s">
        <v>117</v>
      </c>
      <c r="D415" s="3">
        <v>35</v>
      </c>
      <c r="E415" s="3" t="s">
        <v>6</v>
      </c>
      <c r="F415" s="3" t="s">
        <v>108</v>
      </c>
      <c r="G415" s="94">
        <v>1329.53</v>
      </c>
    </row>
    <row r="416" spans="2:7">
      <c r="B416" s="2">
        <v>44130</v>
      </c>
      <c r="C416" s="3" t="s">
        <v>117</v>
      </c>
      <c r="D416" s="3">
        <v>5</v>
      </c>
      <c r="E416" s="3" t="s">
        <v>6</v>
      </c>
      <c r="F416" s="3" t="s">
        <v>105</v>
      </c>
      <c r="G416" s="94">
        <v>213.45</v>
      </c>
    </row>
    <row r="417" spans="2:7">
      <c r="B417" s="2">
        <v>44761</v>
      </c>
      <c r="C417" s="3" t="s">
        <v>117</v>
      </c>
      <c r="D417" s="3">
        <v>450</v>
      </c>
      <c r="E417" s="3" t="s">
        <v>110</v>
      </c>
      <c r="F417" s="3" t="s">
        <v>111</v>
      </c>
      <c r="G417" s="94">
        <v>6455.81</v>
      </c>
    </row>
    <row r="418" spans="2:7">
      <c r="B418" s="2">
        <v>44320</v>
      </c>
      <c r="C418" s="3" t="s">
        <v>116</v>
      </c>
      <c r="D418" s="3">
        <v>21</v>
      </c>
      <c r="E418" s="3" t="s">
        <v>112</v>
      </c>
      <c r="F418" s="3" t="s">
        <v>115</v>
      </c>
      <c r="G418" s="94">
        <v>712.95</v>
      </c>
    </row>
    <row r="419" spans="2:7">
      <c r="B419" s="2">
        <v>44066</v>
      </c>
      <c r="C419" s="3" t="s">
        <v>107</v>
      </c>
      <c r="D419" s="3">
        <v>34</v>
      </c>
      <c r="E419" s="3" t="s">
        <v>9</v>
      </c>
      <c r="F419" s="3" t="s">
        <v>108</v>
      </c>
      <c r="G419" s="94">
        <v>778.86</v>
      </c>
    </row>
    <row r="420" spans="2:7">
      <c r="B420" s="2">
        <v>44292</v>
      </c>
      <c r="C420" s="3" t="s">
        <v>117</v>
      </c>
      <c r="D420" s="3">
        <v>550</v>
      </c>
      <c r="E420" s="3" t="s">
        <v>6</v>
      </c>
      <c r="F420" s="3" t="s">
        <v>115</v>
      </c>
      <c r="G420" s="94">
        <v>13816.96</v>
      </c>
    </row>
    <row r="421" spans="2:7">
      <c r="B421" s="2">
        <v>43976</v>
      </c>
      <c r="C421" s="3" t="s">
        <v>118</v>
      </c>
      <c r="D421" s="3">
        <v>4</v>
      </c>
      <c r="E421" s="3" t="s">
        <v>110</v>
      </c>
      <c r="F421" s="3" t="s">
        <v>105</v>
      </c>
      <c r="G421" s="94">
        <v>95.8</v>
      </c>
    </row>
    <row r="422" spans="2:7">
      <c r="B422" s="2">
        <v>44873</v>
      </c>
      <c r="C422" s="3" t="s">
        <v>119</v>
      </c>
      <c r="D422" s="3">
        <v>100</v>
      </c>
      <c r="E422" s="3" t="s">
        <v>6</v>
      </c>
      <c r="F422" s="3" t="s">
        <v>111</v>
      </c>
      <c r="G422" s="94">
        <v>3058.3</v>
      </c>
    </row>
    <row r="423" spans="2:7">
      <c r="B423" s="2">
        <v>44074</v>
      </c>
      <c r="C423" s="3" t="s">
        <v>117</v>
      </c>
      <c r="D423" s="3">
        <v>1</v>
      </c>
      <c r="E423" s="3" t="s">
        <v>112</v>
      </c>
      <c r="F423" s="3" t="s">
        <v>111</v>
      </c>
      <c r="G423" s="94">
        <v>35.950000000000003</v>
      </c>
    </row>
    <row r="424" spans="2:7">
      <c r="B424" s="2">
        <v>44633</v>
      </c>
      <c r="C424" s="3" t="s">
        <v>107</v>
      </c>
      <c r="D424" s="3">
        <v>550</v>
      </c>
      <c r="E424" s="3" t="s">
        <v>110</v>
      </c>
      <c r="F424" s="3" t="s">
        <v>105</v>
      </c>
      <c r="G424" s="94">
        <v>8206.69</v>
      </c>
    </row>
    <row r="425" spans="2:7">
      <c r="B425" s="2">
        <v>44598</v>
      </c>
      <c r="C425" s="3" t="s">
        <v>117</v>
      </c>
      <c r="D425" s="3">
        <v>7</v>
      </c>
      <c r="E425" s="3" t="s">
        <v>114</v>
      </c>
      <c r="F425" s="3" t="s">
        <v>105</v>
      </c>
      <c r="G425" s="94">
        <v>174.65</v>
      </c>
    </row>
    <row r="426" spans="2:7">
      <c r="B426" s="2">
        <v>44228</v>
      </c>
      <c r="C426" s="3" t="s">
        <v>117</v>
      </c>
      <c r="D426" s="3">
        <v>2</v>
      </c>
      <c r="E426" s="3" t="s">
        <v>110</v>
      </c>
      <c r="F426" s="3" t="s">
        <v>108</v>
      </c>
      <c r="G426" s="94">
        <v>49.9</v>
      </c>
    </row>
    <row r="427" spans="2:7">
      <c r="B427" s="2">
        <v>44875</v>
      </c>
      <c r="C427" s="3" t="s">
        <v>118</v>
      </c>
      <c r="D427" s="3">
        <v>13</v>
      </c>
      <c r="E427" s="3" t="s">
        <v>6</v>
      </c>
      <c r="F427" s="3" t="s">
        <v>111</v>
      </c>
      <c r="G427" s="94">
        <v>580.97</v>
      </c>
    </row>
    <row r="428" spans="2:7">
      <c r="B428" s="2">
        <v>44031</v>
      </c>
      <c r="C428" s="3" t="s">
        <v>118</v>
      </c>
      <c r="D428" s="3">
        <v>47</v>
      </c>
      <c r="E428" s="3" t="s">
        <v>9</v>
      </c>
      <c r="F428" s="3" t="s">
        <v>115</v>
      </c>
      <c r="G428" s="94">
        <v>1156.55</v>
      </c>
    </row>
    <row r="429" spans="2:7">
      <c r="B429" s="2">
        <v>44754</v>
      </c>
      <c r="C429" s="3" t="s">
        <v>118</v>
      </c>
      <c r="D429" s="3">
        <v>525</v>
      </c>
      <c r="E429" s="3" t="s">
        <v>114</v>
      </c>
      <c r="F429" s="3" t="s">
        <v>111</v>
      </c>
      <c r="G429" s="94">
        <v>7833.66</v>
      </c>
    </row>
    <row r="430" spans="2:7">
      <c r="B430" s="2">
        <v>44548</v>
      </c>
      <c r="C430" s="3" t="s">
        <v>118</v>
      </c>
      <c r="D430" s="3">
        <v>3</v>
      </c>
      <c r="E430" s="3" t="s">
        <v>6</v>
      </c>
      <c r="F430" s="3" t="s">
        <v>108</v>
      </c>
      <c r="G430" s="94">
        <v>131.07</v>
      </c>
    </row>
    <row r="431" spans="2:7">
      <c r="B431" s="2">
        <v>44779</v>
      </c>
      <c r="C431" s="3" t="s">
        <v>117</v>
      </c>
      <c r="D431" s="3">
        <v>6</v>
      </c>
      <c r="E431" s="3" t="s">
        <v>6</v>
      </c>
      <c r="F431" s="3" t="s">
        <v>108</v>
      </c>
      <c r="G431" s="94">
        <v>262.14</v>
      </c>
    </row>
    <row r="432" spans="2:7">
      <c r="B432" s="2">
        <v>44746</v>
      </c>
      <c r="C432" s="3" t="s">
        <v>119</v>
      </c>
      <c r="D432" s="3">
        <v>1</v>
      </c>
      <c r="E432" s="3" t="s">
        <v>9</v>
      </c>
      <c r="F432" s="3" t="s">
        <v>115</v>
      </c>
      <c r="G432" s="94">
        <v>28.95</v>
      </c>
    </row>
    <row r="433" spans="2:7">
      <c r="B433" s="2">
        <v>44076</v>
      </c>
      <c r="C433" s="3" t="s">
        <v>116</v>
      </c>
      <c r="D433" s="3">
        <v>7</v>
      </c>
      <c r="E433" s="3" t="s">
        <v>112</v>
      </c>
      <c r="F433" s="3" t="s">
        <v>109</v>
      </c>
      <c r="G433" s="94">
        <v>244.65</v>
      </c>
    </row>
    <row r="434" spans="2:7">
      <c r="B434" s="2">
        <v>44094</v>
      </c>
      <c r="C434" s="3" t="s">
        <v>118</v>
      </c>
      <c r="D434" s="3">
        <v>4</v>
      </c>
      <c r="E434" s="3" t="s">
        <v>112</v>
      </c>
      <c r="F434" s="3" t="s">
        <v>111</v>
      </c>
      <c r="G434" s="94">
        <v>139.80000000000001</v>
      </c>
    </row>
    <row r="435" spans="2:7">
      <c r="B435" s="2">
        <v>44685</v>
      </c>
      <c r="C435" s="3" t="s">
        <v>116</v>
      </c>
      <c r="D435" s="3">
        <v>125</v>
      </c>
      <c r="E435" s="3" t="s">
        <v>114</v>
      </c>
      <c r="F435" s="3" t="s">
        <v>113</v>
      </c>
      <c r="G435" s="94">
        <v>2183.13</v>
      </c>
    </row>
    <row r="436" spans="2:7">
      <c r="B436" s="2">
        <v>44170</v>
      </c>
      <c r="C436" s="3" t="s">
        <v>119</v>
      </c>
      <c r="D436" s="3">
        <v>475</v>
      </c>
      <c r="E436" s="3" t="s">
        <v>9</v>
      </c>
      <c r="F436" s="3" t="s">
        <v>109</v>
      </c>
      <c r="G436" s="94">
        <v>7906.97</v>
      </c>
    </row>
    <row r="437" spans="2:7">
      <c r="B437" s="2">
        <v>44337</v>
      </c>
      <c r="C437" s="3" t="s">
        <v>118</v>
      </c>
      <c r="D437" s="3">
        <v>9</v>
      </c>
      <c r="E437" s="3" t="s">
        <v>110</v>
      </c>
      <c r="F437" s="3" t="s">
        <v>113</v>
      </c>
      <c r="G437" s="94">
        <v>224.55</v>
      </c>
    </row>
    <row r="438" spans="2:7">
      <c r="B438" s="2">
        <v>44116</v>
      </c>
      <c r="C438" s="3" t="s">
        <v>117</v>
      </c>
      <c r="D438" s="3">
        <v>2</v>
      </c>
      <c r="E438" s="3" t="s">
        <v>6</v>
      </c>
      <c r="F438" s="3" t="s">
        <v>111</v>
      </c>
      <c r="G438" s="94">
        <v>87.38</v>
      </c>
    </row>
    <row r="439" spans="2:7">
      <c r="B439" s="2">
        <v>44104</v>
      </c>
      <c r="C439" s="3" t="s">
        <v>107</v>
      </c>
      <c r="D439" s="3">
        <v>17</v>
      </c>
      <c r="E439" s="3" t="s">
        <v>9</v>
      </c>
      <c r="F439" s="3" t="s">
        <v>115</v>
      </c>
      <c r="G439" s="94">
        <v>492.15</v>
      </c>
    </row>
    <row r="440" spans="2:7">
      <c r="B440" s="2">
        <v>44597</v>
      </c>
      <c r="C440" s="3" t="s">
        <v>117</v>
      </c>
      <c r="D440" s="3">
        <v>75</v>
      </c>
      <c r="E440" s="3" t="s">
        <v>6</v>
      </c>
      <c r="F440" s="3" t="s">
        <v>109</v>
      </c>
      <c r="G440" s="94">
        <v>2457.56</v>
      </c>
    </row>
    <row r="441" spans="2:7">
      <c r="B441" s="2">
        <v>44542</v>
      </c>
      <c r="C441" s="3" t="s">
        <v>117</v>
      </c>
      <c r="D441" s="3">
        <v>475</v>
      </c>
      <c r="E441" s="3" t="s">
        <v>114</v>
      </c>
      <c r="F441" s="3" t="s">
        <v>105</v>
      </c>
      <c r="G441" s="94">
        <v>7087.59</v>
      </c>
    </row>
    <row r="442" spans="2:7">
      <c r="B442" s="2">
        <v>44434</v>
      </c>
      <c r="C442" s="3" t="s">
        <v>119</v>
      </c>
      <c r="D442" s="3">
        <v>17</v>
      </c>
      <c r="E442" s="3" t="s">
        <v>110</v>
      </c>
      <c r="F442" s="3" t="s">
        <v>111</v>
      </c>
      <c r="G442" s="94">
        <v>441.15</v>
      </c>
    </row>
    <row r="443" spans="2:7">
      <c r="B443" s="2">
        <v>44146</v>
      </c>
      <c r="C443" s="3" t="s">
        <v>117</v>
      </c>
      <c r="D443" s="3">
        <v>475</v>
      </c>
      <c r="E443" s="3" t="s">
        <v>6</v>
      </c>
      <c r="F443" s="3" t="s">
        <v>109</v>
      </c>
      <c r="G443" s="94">
        <v>11932.83</v>
      </c>
    </row>
    <row r="444" spans="2:7">
      <c r="B444" s="2">
        <v>44088</v>
      </c>
      <c r="C444" s="3" t="s">
        <v>119</v>
      </c>
      <c r="D444" s="3">
        <v>14</v>
      </c>
      <c r="E444" s="3" t="s">
        <v>9</v>
      </c>
      <c r="F444" s="3" t="s">
        <v>115</v>
      </c>
      <c r="G444" s="94">
        <v>377.3</v>
      </c>
    </row>
    <row r="445" spans="2:7">
      <c r="B445" s="2">
        <v>44271</v>
      </c>
      <c r="C445" s="3" t="s">
        <v>117</v>
      </c>
      <c r="D445" s="3">
        <v>75</v>
      </c>
      <c r="E445" s="3" t="s">
        <v>114</v>
      </c>
      <c r="F445" s="3" t="s">
        <v>115</v>
      </c>
      <c r="G445" s="94">
        <v>1459.69</v>
      </c>
    </row>
    <row r="446" spans="2:7">
      <c r="B446" s="2">
        <v>44291</v>
      </c>
      <c r="C446" s="3" t="s">
        <v>107</v>
      </c>
      <c r="D446" s="3">
        <v>6</v>
      </c>
      <c r="E446" s="3" t="s">
        <v>110</v>
      </c>
      <c r="F446" s="3" t="s">
        <v>106</v>
      </c>
      <c r="G446" s="94">
        <v>143.69999999999999</v>
      </c>
    </row>
    <row r="447" spans="2:7">
      <c r="B447" s="2">
        <v>44071</v>
      </c>
      <c r="C447" s="3" t="s">
        <v>118</v>
      </c>
      <c r="D447" s="3">
        <v>33</v>
      </c>
      <c r="E447" s="3" t="s">
        <v>9</v>
      </c>
      <c r="F447" s="3" t="s">
        <v>108</v>
      </c>
      <c r="G447" s="94">
        <v>812.05</v>
      </c>
    </row>
    <row r="448" spans="2:7">
      <c r="B448" s="2">
        <v>44021</v>
      </c>
      <c r="C448" s="3" t="s">
        <v>117</v>
      </c>
      <c r="D448" s="3">
        <v>5</v>
      </c>
      <c r="E448" s="3" t="s">
        <v>9</v>
      </c>
      <c r="F448" s="3" t="s">
        <v>106</v>
      </c>
      <c r="G448" s="94">
        <v>144.75</v>
      </c>
    </row>
    <row r="449" spans="2:7">
      <c r="B449" s="2">
        <v>44114</v>
      </c>
      <c r="C449" s="3" t="s">
        <v>107</v>
      </c>
      <c r="D449" s="3">
        <v>500</v>
      </c>
      <c r="E449" s="3" t="s">
        <v>114</v>
      </c>
      <c r="F449" s="3" t="s">
        <v>111</v>
      </c>
      <c r="G449" s="94">
        <v>7460.63</v>
      </c>
    </row>
    <row r="450" spans="2:7">
      <c r="B450" s="2">
        <v>44484</v>
      </c>
      <c r="C450" s="3" t="s">
        <v>119</v>
      </c>
      <c r="D450" s="3">
        <v>13</v>
      </c>
      <c r="E450" s="3" t="s">
        <v>114</v>
      </c>
      <c r="F450" s="3" t="s">
        <v>109</v>
      </c>
      <c r="G450" s="94">
        <v>350.35</v>
      </c>
    </row>
    <row r="451" spans="2:7">
      <c r="B451" s="2">
        <v>44529</v>
      </c>
      <c r="C451" s="3" t="s">
        <v>116</v>
      </c>
      <c r="D451" s="3">
        <v>350</v>
      </c>
      <c r="E451" s="3" t="s">
        <v>114</v>
      </c>
      <c r="F451" s="3" t="s">
        <v>115</v>
      </c>
      <c r="G451" s="94">
        <v>5222.4399999999996</v>
      </c>
    </row>
    <row r="452" spans="2:7">
      <c r="B452" s="2">
        <v>44461</v>
      </c>
      <c r="C452" s="3" t="s">
        <v>116</v>
      </c>
      <c r="D452" s="3">
        <v>17</v>
      </c>
      <c r="E452" s="3" t="s">
        <v>112</v>
      </c>
      <c r="F452" s="3" t="s">
        <v>106</v>
      </c>
      <c r="G452" s="94">
        <v>594.15</v>
      </c>
    </row>
    <row r="453" spans="2:7">
      <c r="B453" s="2">
        <v>44511</v>
      </c>
      <c r="C453" s="3" t="s">
        <v>117</v>
      </c>
      <c r="D453" s="3">
        <v>32</v>
      </c>
      <c r="E453" s="3" t="s">
        <v>114</v>
      </c>
      <c r="F453" s="3" t="s">
        <v>115</v>
      </c>
      <c r="G453" s="94">
        <v>733.04</v>
      </c>
    </row>
    <row r="454" spans="2:7">
      <c r="B454" s="2">
        <v>44012</v>
      </c>
      <c r="C454" s="3" t="s">
        <v>116</v>
      </c>
      <c r="D454" s="3">
        <v>27</v>
      </c>
      <c r="E454" s="3" t="s">
        <v>6</v>
      </c>
      <c r="F454" s="3" t="s">
        <v>108</v>
      </c>
      <c r="G454" s="94">
        <v>1002.69</v>
      </c>
    </row>
    <row r="455" spans="2:7">
      <c r="B455" s="2">
        <v>43868</v>
      </c>
      <c r="C455" s="3" t="s">
        <v>116</v>
      </c>
      <c r="D455" s="3">
        <v>9</v>
      </c>
      <c r="E455" s="3" t="s">
        <v>112</v>
      </c>
      <c r="F455" s="3" t="s">
        <v>106</v>
      </c>
      <c r="G455" s="94">
        <v>314.55</v>
      </c>
    </row>
    <row r="456" spans="2:7">
      <c r="B456" s="2">
        <v>44530</v>
      </c>
      <c r="C456" s="3" t="s">
        <v>119</v>
      </c>
      <c r="D456" s="3">
        <v>39</v>
      </c>
      <c r="E456" s="3" t="s">
        <v>9</v>
      </c>
      <c r="F456" s="3" t="s">
        <v>109</v>
      </c>
      <c r="G456" s="94">
        <v>893.39</v>
      </c>
    </row>
    <row r="457" spans="2:7">
      <c r="B457" s="2">
        <v>44522</v>
      </c>
      <c r="C457" s="3" t="s">
        <v>116</v>
      </c>
      <c r="D457" s="3">
        <v>500</v>
      </c>
      <c r="E457" s="3" t="s">
        <v>110</v>
      </c>
      <c r="F457" s="3" t="s">
        <v>108</v>
      </c>
      <c r="G457" s="94">
        <v>7460.63</v>
      </c>
    </row>
    <row r="458" spans="2:7">
      <c r="B458" s="2">
        <v>44459</v>
      </c>
      <c r="C458" s="3" t="s">
        <v>117</v>
      </c>
      <c r="D458" s="3">
        <v>75</v>
      </c>
      <c r="E458" s="3" t="s">
        <v>9</v>
      </c>
      <c r="F458" s="3" t="s">
        <v>111</v>
      </c>
      <c r="G458" s="94">
        <v>1628.44</v>
      </c>
    </row>
    <row r="459" spans="2:7">
      <c r="B459" s="2">
        <v>44366</v>
      </c>
      <c r="C459" s="3" t="s">
        <v>119</v>
      </c>
      <c r="D459" s="3">
        <v>31</v>
      </c>
      <c r="E459" s="3" t="s">
        <v>6</v>
      </c>
      <c r="F459" s="3" t="s">
        <v>111</v>
      </c>
      <c r="G459" s="94">
        <v>1177.58</v>
      </c>
    </row>
    <row r="460" spans="2:7">
      <c r="B460" s="2">
        <v>44209</v>
      </c>
      <c r="C460" s="3" t="s">
        <v>116</v>
      </c>
      <c r="D460" s="3">
        <v>7</v>
      </c>
      <c r="E460" s="3" t="s">
        <v>9</v>
      </c>
      <c r="F460" s="3" t="s">
        <v>115</v>
      </c>
      <c r="G460" s="94">
        <v>188.65</v>
      </c>
    </row>
    <row r="461" spans="2:7">
      <c r="B461" s="2">
        <v>44289</v>
      </c>
      <c r="C461" s="3" t="s">
        <v>119</v>
      </c>
      <c r="D461" s="3">
        <v>525</v>
      </c>
      <c r="E461" s="3" t="s">
        <v>110</v>
      </c>
      <c r="F461" s="3" t="s">
        <v>109</v>
      </c>
      <c r="G461" s="94">
        <v>7833.66</v>
      </c>
    </row>
    <row r="462" spans="2:7">
      <c r="B462" s="2">
        <v>44264</v>
      </c>
      <c r="C462" s="3" t="s">
        <v>119</v>
      </c>
      <c r="D462" s="3">
        <v>400</v>
      </c>
      <c r="E462" s="3" t="s">
        <v>9</v>
      </c>
      <c r="F462" s="3" t="s">
        <v>105</v>
      </c>
      <c r="G462" s="94">
        <v>6428.5</v>
      </c>
    </row>
    <row r="463" spans="2:7">
      <c r="B463" s="2">
        <v>44055</v>
      </c>
      <c r="C463" s="3" t="s">
        <v>116</v>
      </c>
      <c r="D463" s="3">
        <v>1</v>
      </c>
      <c r="E463" s="3" t="s">
        <v>112</v>
      </c>
      <c r="F463" s="3" t="s">
        <v>109</v>
      </c>
      <c r="G463" s="94">
        <v>34.950000000000003</v>
      </c>
    </row>
    <row r="464" spans="2:7">
      <c r="B464" s="2">
        <v>44589</v>
      </c>
      <c r="C464" s="3" t="s">
        <v>107</v>
      </c>
      <c r="D464" s="3">
        <v>19</v>
      </c>
      <c r="E464" s="3" t="s">
        <v>6</v>
      </c>
      <c r="F464" s="3" t="s">
        <v>111</v>
      </c>
      <c r="G464" s="94">
        <v>830.11</v>
      </c>
    </row>
    <row r="465" spans="2:7">
      <c r="B465" s="2">
        <v>44510</v>
      </c>
      <c r="C465" s="3" t="s">
        <v>117</v>
      </c>
      <c r="D465" s="3">
        <v>475</v>
      </c>
      <c r="E465" s="3" t="s">
        <v>112</v>
      </c>
      <c r="F465" s="3" t="s">
        <v>105</v>
      </c>
      <c r="G465" s="94">
        <v>9272.59</v>
      </c>
    </row>
    <row r="466" spans="2:7">
      <c r="B466" s="2">
        <v>44050</v>
      </c>
      <c r="C466" s="3" t="s">
        <v>107</v>
      </c>
      <c r="D466" s="3">
        <v>7</v>
      </c>
      <c r="E466" s="3" t="s">
        <v>114</v>
      </c>
      <c r="F466" s="3" t="s">
        <v>108</v>
      </c>
      <c r="G466" s="94">
        <v>174.65</v>
      </c>
    </row>
    <row r="467" spans="2:7">
      <c r="B467" s="2">
        <v>43833</v>
      </c>
      <c r="C467" s="3" t="s">
        <v>117</v>
      </c>
      <c r="D467" s="3">
        <v>100</v>
      </c>
      <c r="E467" s="3" t="s">
        <v>114</v>
      </c>
      <c r="F467" s="3" t="s">
        <v>115</v>
      </c>
      <c r="G467" s="94">
        <v>1816.5</v>
      </c>
    </row>
    <row r="468" spans="2:7">
      <c r="B468" s="2">
        <v>44340</v>
      </c>
      <c r="C468" s="3" t="s">
        <v>117</v>
      </c>
      <c r="D468" s="3">
        <v>200</v>
      </c>
      <c r="E468" s="3" t="s">
        <v>114</v>
      </c>
      <c r="F468" s="3" t="s">
        <v>105</v>
      </c>
      <c r="G468" s="94">
        <v>3633</v>
      </c>
    </row>
    <row r="469" spans="2:7">
      <c r="B469" s="2">
        <v>43906</v>
      </c>
      <c r="C469" s="3" t="s">
        <v>119</v>
      </c>
      <c r="D469" s="3">
        <v>25</v>
      </c>
      <c r="E469" s="3" t="s">
        <v>110</v>
      </c>
      <c r="F469" s="3" t="s">
        <v>111</v>
      </c>
      <c r="G469" s="94">
        <v>508.94</v>
      </c>
    </row>
    <row r="470" spans="2:7">
      <c r="B470" s="2">
        <v>44054</v>
      </c>
      <c r="C470" s="3" t="s">
        <v>117</v>
      </c>
      <c r="D470" s="3">
        <v>22</v>
      </c>
      <c r="E470" s="3" t="s">
        <v>114</v>
      </c>
      <c r="F470" s="3" t="s">
        <v>106</v>
      </c>
      <c r="G470" s="94">
        <v>592.9</v>
      </c>
    </row>
    <row r="471" spans="2:7">
      <c r="B471" s="2">
        <v>44616</v>
      </c>
      <c r="C471" s="3" t="s">
        <v>107</v>
      </c>
      <c r="D471" s="3">
        <v>1</v>
      </c>
      <c r="E471" s="3" t="s">
        <v>114</v>
      </c>
      <c r="F471" s="3" t="s">
        <v>111</v>
      </c>
      <c r="G471" s="94">
        <v>26.95</v>
      </c>
    </row>
    <row r="472" spans="2:7">
      <c r="B472" s="2">
        <v>44107</v>
      </c>
      <c r="C472" s="3" t="s">
        <v>116</v>
      </c>
      <c r="D472" s="3">
        <v>9</v>
      </c>
      <c r="E472" s="3" t="s">
        <v>6</v>
      </c>
      <c r="F472" s="3" t="s">
        <v>109</v>
      </c>
      <c r="G472" s="94">
        <v>384.21</v>
      </c>
    </row>
    <row r="473" spans="2:7">
      <c r="B473" s="2">
        <v>44369</v>
      </c>
      <c r="C473" s="3" t="s">
        <v>119</v>
      </c>
      <c r="D473" s="3">
        <v>49</v>
      </c>
      <c r="E473" s="3" t="s">
        <v>114</v>
      </c>
      <c r="F473" s="3" t="s">
        <v>111</v>
      </c>
      <c r="G473" s="94">
        <v>916.91</v>
      </c>
    </row>
    <row r="474" spans="2:7">
      <c r="B474" s="2">
        <v>44107</v>
      </c>
      <c r="C474" s="3" t="s">
        <v>107</v>
      </c>
      <c r="D474" s="3">
        <v>34</v>
      </c>
      <c r="E474" s="3" t="s">
        <v>6</v>
      </c>
      <c r="F474" s="3" t="s">
        <v>105</v>
      </c>
      <c r="G474" s="94">
        <v>1233.74</v>
      </c>
    </row>
    <row r="475" spans="2:7">
      <c r="B475" s="2">
        <v>44418</v>
      </c>
      <c r="C475" s="3" t="s">
        <v>117</v>
      </c>
      <c r="D475" s="3">
        <v>19</v>
      </c>
      <c r="E475" s="3" t="s">
        <v>110</v>
      </c>
      <c r="F475" s="3" t="s">
        <v>115</v>
      </c>
      <c r="G475" s="94">
        <v>455.05</v>
      </c>
    </row>
    <row r="476" spans="2:7">
      <c r="B476" s="2">
        <v>44888</v>
      </c>
      <c r="C476" s="3" t="s">
        <v>117</v>
      </c>
      <c r="D476" s="3">
        <v>16</v>
      </c>
      <c r="E476" s="3" t="s">
        <v>9</v>
      </c>
      <c r="F476" s="3" t="s">
        <v>106</v>
      </c>
      <c r="G476" s="94">
        <v>431.2</v>
      </c>
    </row>
    <row r="477" spans="2:7">
      <c r="B477" s="2">
        <v>43865</v>
      </c>
      <c r="C477" s="3" t="s">
        <v>118</v>
      </c>
      <c r="D477" s="3">
        <v>150</v>
      </c>
      <c r="E477" s="3" t="s">
        <v>112</v>
      </c>
      <c r="F477" s="3" t="s">
        <v>111</v>
      </c>
      <c r="G477" s="94">
        <v>3774.75</v>
      </c>
    </row>
    <row r="478" spans="2:7">
      <c r="B478" s="2">
        <v>44774</v>
      </c>
      <c r="C478" s="3" t="s">
        <v>119</v>
      </c>
      <c r="D478" s="3">
        <v>300</v>
      </c>
      <c r="E478" s="3" t="s">
        <v>112</v>
      </c>
      <c r="F478" s="3" t="s">
        <v>108</v>
      </c>
      <c r="G478" s="94">
        <v>6201.38</v>
      </c>
    </row>
    <row r="479" spans="2:7">
      <c r="B479" s="2">
        <v>44359</v>
      </c>
      <c r="C479" s="3" t="s">
        <v>119</v>
      </c>
      <c r="D479" s="3">
        <v>7</v>
      </c>
      <c r="E479" s="3" t="s">
        <v>110</v>
      </c>
      <c r="F479" s="3" t="s">
        <v>115</v>
      </c>
      <c r="G479" s="94">
        <v>181.65</v>
      </c>
    </row>
    <row r="480" spans="2:7">
      <c r="B480" s="2">
        <v>44755</v>
      </c>
      <c r="C480" s="3" t="s">
        <v>117</v>
      </c>
      <c r="D480" s="3">
        <v>49</v>
      </c>
      <c r="E480" s="3" t="s">
        <v>112</v>
      </c>
      <c r="F480" s="3" t="s">
        <v>115</v>
      </c>
      <c r="G480" s="94">
        <v>1284.4100000000001</v>
      </c>
    </row>
    <row r="481" spans="2:7">
      <c r="B481" s="2">
        <v>44349</v>
      </c>
      <c r="C481" s="3" t="s">
        <v>116</v>
      </c>
      <c r="D481" s="3">
        <v>9</v>
      </c>
      <c r="E481" s="3" t="s">
        <v>114</v>
      </c>
      <c r="F481" s="3" t="s">
        <v>111</v>
      </c>
      <c r="G481" s="94">
        <v>233.55</v>
      </c>
    </row>
    <row r="482" spans="2:7">
      <c r="B482" s="2">
        <v>44098</v>
      </c>
      <c r="C482" s="3" t="s">
        <v>118</v>
      </c>
      <c r="D482" s="3">
        <v>48</v>
      </c>
      <c r="E482" s="3" t="s">
        <v>114</v>
      </c>
      <c r="F482" s="3" t="s">
        <v>115</v>
      </c>
      <c r="G482" s="94">
        <v>934.2</v>
      </c>
    </row>
    <row r="483" spans="2:7">
      <c r="B483" s="2">
        <v>44286</v>
      </c>
      <c r="C483" s="3" t="s">
        <v>119</v>
      </c>
      <c r="D483" s="3">
        <v>575</v>
      </c>
      <c r="E483" s="3" t="s">
        <v>112</v>
      </c>
      <c r="F483" s="3" t="s">
        <v>105</v>
      </c>
      <c r="G483" s="94">
        <v>11555.34</v>
      </c>
    </row>
    <row r="484" spans="2:7">
      <c r="B484" s="2">
        <v>44637</v>
      </c>
      <c r="C484" s="3" t="s">
        <v>118</v>
      </c>
      <c r="D484" s="3">
        <v>425</v>
      </c>
      <c r="E484" s="3" t="s">
        <v>9</v>
      </c>
      <c r="F484" s="3" t="s">
        <v>109</v>
      </c>
      <c r="G484" s="94">
        <v>7074.66</v>
      </c>
    </row>
    <row r="485" spans="2:7">
      <c r="B485" s="2">
        <v>44820</v>
      </c>
      <c r="C485" s="3" t="s">
        <v>117</v>
      </c>
      <c r="D485" s="3">
        <v>27</v>
      </c>
      <c r="E485" s="3" t="s">
        <v>9</v>
      </c>
      <c r="F485" s="3" t="s">
        <v>106</v>
      </c>
      <c r="G485" s="94">
        <v>641.45000000000005</v>
      </c>
    </row>
    <row r="486" spans="2:7">
      <c r="B486" s="2">
        <v>44567</v>
      </c>
      <c r="C486" s="3" t="s">
        <v>117</v>
      </c>
      <c r="D486" s="3">
        <v>250</v>
      </c>
      <c r="E486" s="3" t="s">
        <v>110</v>
      </c>
      <c r="F486" s="3" t="s">
        <v>113</v>
      </c>
      <c r="G486" s="94">
        <v>4541.25</v>
      </c>
    </row>
    <row r="487" spans="2:7">
      <c r="B487" s="2">
        <v>44782</v>
      </c>
      <c r="C487" s="3" t="s">
        <v>116</v>
      </c>
      <c r="D487" s="3">
        <v>100</v>
      </c>
      <c r="E487" s="3" t="s">
        <v>6</v>
      </c>
      <c r="F487" s="3" t="s">
        <v>109</v>
      </c>
      <c r="G487" s="94">
        <v>3058.3</v>
      </c>
    </row>
    <row r="488" spans="2:7">
      <c r="B488" s="2">
        <v>44314</v>
      </c>
      <c r="C488" s="3" t="s">
        <v>117</v>
      </c>
      <c r="D488" s="3">
        <v>475</v>
      </c>
      <c r="E488" s="3" t="s">
        <v>6</v>
      </c>
      <c r="F488" s="3" t="s">
        <v>105</v>
      </c>
      <c r="G488" s="94">
        <v>11659.71</v>
      </c>
    </row>
    <row r="489" spans="2:7">
      <c r="B489" s="2">
        <v>44618</v>
      </c>
      <c r="C489" s="3" t="s">
        <v>116</v>
      </c>
      <c r="D489" s="3">
        <v>425</v>
      </c>
      <c r="E489" s="3" t="s">
        <v>9</v>
      </c>
      <c r="F489" s="3" t="s">
        <v>111</v>
      </c>
      <c r="G489" s="94">
        <v>7074.66</v>
      </c>
    </row>
    <row r="490" spans="2:7">
      <c r="B490" s="2">
        <v>44699</v>
      </c>
      <c r="C490" s="3" t="s">
        <v>118</v>
      </c>
      <c r="D490" s="3">
        <v>5</v>
      </c>
      <c r="E490" s="3" t="s">
        <v>114</v>
      </c>
      <c r="F490" s="3" t="s">
        <v>106</v>
      </c>
      <c r="G490" s="94">
        <v>124.75</v>
      </c>
    </row>
    <row r="491" spans="2:7">
      <c r="B491" s="2">
        <v>44288</v>
      </c>
      <c r="C491" s="3" t="s">
        <v>116</v>
      </c>
      <c r="D491" s="3">
        <v>27</v>
      </c>
      <c r="E491" s="3" t="s">
        <v>110</v>
      </c>
      <c r="F491" s="3" t="s">
        <v>105</v>
      </c>
      <c r="G491" s="94">
        <v>595.54999999999995</v>
      </c>
    </row>
    <row r="492" spans="2:7">
      <c r="B492" s="2">
        <v>43948</v>
      </c>
      <c r="C492" s="3" t="s">
        <v>117</v>
      </c>
      <c r="D492" s="3">
        <v>575</v>
      </c>
      <c r="E492" s="3" t="s">
        <v>112</v>
      </c>
      <c r="F492" s="3" t="s">
        <v>108</v>
      </c>
      <c r="G492" s="94">
        <v>11555.34</v>
      </c>
    </row>
    <row r="493" spans="2:7">
      <c r="B493" s="2">
        <v>44698</v>
      </c>
      <c r="C493" s="3" t="s">
        <v>116</v>
      </c>
      <c r="D493" s="3">
        <v>6</v>
      </c>
      <c r="E493" s="3" t="s">
        <v>114</v>
      </c>
      <c r="F493" s="3" t="s">
        <v>115</v>
      </c>
      <c r="G493" s="94">
        <v>155.69999999999999</v>
      </c>
    </row>
    <row r="494" spans="2:7">
      <c r="B494" s="2">
        <v>44638</v>
      </c>
      <c r="C494" s="3" t="s">
        <v>116</v>
      </c>
      <c r="D494" s="3">
        <v>8</v>
      </c>
      <c r="E494" s="3" t="s">
        <v>9</v>
      </c>
      <c r="F494" s="3" t="s">
        <v>115</v>
      </c>
      <c r="G494" s="94">
        <v>223.6</v>
      </c>
    </row>
    <row r="495" spans="2:7">
      <c r="B495" s="2">
        <v>44694</v>
      </c>
      <c r="C495" s="3" t="s">
        <v>116</v>
      </c>
      <c r="D495" s="3">
        <v>525</v>
      </c>
      <c r="E495" s="3" t="s">
        <v>114</v>
      </c>
      <c r="F495" s="3" t="s">
        <v>108</v>
      </c>
      <c r="G495" s="94">
        <v>7531.78</v>
      </c>
    </row>
    <row r="496" spans="2:7">
      <c r="B496" s="2">
        <v>44125</v>
      </c>
      <c r="C496" s="3" t="s">
        <v>116</v>
      </c>
      <c r="D496" s="3">
        <v>7</v>
      </c>
      <c r="E496" s="3" t="s">
        <v>112</v>
      </c>
      <c r="F496" s="3" t="s">
        <v>113</v>
      </c>
      <c r="G496" s="94">
        <v>251.65</v>
      </c>
    </row>
    <row r="497" spans="2:7">
      <c r="B497" s="2">
        <v>44598</v>
      </c>
      <c r="C497" s="3" t="s">
        <v>107</v>
      </c>
      <c r="D497" s="3">
        <v>10</v>
      </c>
      <c r="E497" s="3" t="s">
        <v>112</v>
      </c>
      <c r="F497" s="3" t="s">
        <v>105</v>
      </c>
      <c r="G497" s="94">
        <v>359.5</v>
      </c>
    </row>
    <row r="498" spans="2:7">
      <c r="B498" s="2">
        <v>44287</v>
      </c>
      <c r="C498" s="3" t="s">
        <v>116</v>
      </c>
      <c r="D498" s="3">
        <v>11</v>
      </c>
      <c r="E498" s="3" t="s">
        <v>110</v>
      </c>
      <c r="F498" s="3" t="s">
        <v>111</v>
      </c>
      <c r="G498" s="94">
        <v>263.45</v>
      </c>
    </row>
    <row r="499" spans="2:7">
      <c r="B499" s="2">
        <v>44652</v>
      </c>
      <c r="C499" s="3" t="s">
        <v>116</v>
      </c>
      <c r="D499" s="3">
        <v>550</v>
      </c>
      <c r="E499" s="3" t="s">
        <v>6</v>
      </c>
      <c r="F499" s="3" t="s">
        <v>115</v>
      </c>
      <c r="G499" s="94">
        <v>14133.21</v>
      </c>
    </row>
    <row r="500" spans="2:7">
      <c r="B500" s="2">
        <v>44036</v>
      </c>
      <c r="C500" s="3" t="s">
        <v>118</v>
      </c>
      <c r="D500" s="3">
        <v>125</v>
      </c>
      <c r="E500" s="3" t="s">
        <v>6</v>
      </c>
      <c r="F500" s="3" t="s">
        <v>105</v>
      </c>
      <c r="G500" s="94">
        <v>3822.88</v>
      </c>
    </row>
    <row r="501" spans="2:7">
      <c r="B501" s="2">
        <v>44573</v>
      </c>
      <c r="C501" s="3" t="s">
        <v>117</v>
      </c>
      <c r="D501" s="3">
        <v>150</v>
      </c>
      <c r="E501" s="3" t="s">
        <v>6</v>
      </c>
      <c r="F501" s="3" t="s">
        <v>109</v>
      </c>
      <c r="G501" s="94">
        <v>4692.45</v>
      </c>
    </row>
    <row r="502" spans="2:7">
      <c r="B502" s="2">
        <v>44728</v>
      </c>
      <c r="C502" s="3" t="s">
        <v>117</v>
      </c>
      <c r="D502" s="3">
        <v>49</v>
      </c>
      <c r="E502" s="3" t="s">
        <v>114</v>
      </c>
      <c r="F502" s="3" t="s">
        <v>115</v>
      </c>
      <c r="G502" s="94">
        <v>953.66</v>
      </c>
    </row>
    <row r="503" spans="2:7">
      <c r="B503" s="2">
        <v>44476</v>
      </c>
      <c r="C503" s="3" t="s">
        <v>117</v>
      </c>
      <c r="D503" s="3">
        <v>19</v>
      </c>
      <c r="E503" s="3" t="s">
        <v>6</v>
      </c>
      <c r="F503" s="3" t="s">
        <v>109</v>
      </c>
      <c r="G503" s="94">
        <v>830.11</v>
      </c>
    </row>
    <row r="504" spans="2:7">
      <c r="B504" s="2">
        <v>44779</v>
      </c>
      <c r="C504" s="3" t="s">
        <v>119</v>
      </c>
      <c r="D504" s="3">
        <v>350</v>
      </c>
      <c r="E504" s="3" t="s">
        <v>110</v>
      </c>
      <c r="F504" s="3" t="s">
        <v>109</v>
      </c>
      <c r="G504" s="94">
        <v>4819.9399999999996</v>
      </c>
    </row>
    <row r="505" spans="2:7">
      <c r="B505" s="2">
        <v>44862</v>
      </c>
      <c r="C505" s="3" t="s">
        <v>107</v>
      </c>
      <c r="D505" s="3">
        <v>42</v>
      </c>
      <c r="E505" s="3" t="s">
        <v>112</v>
      </c>
      <c r="F505" s="3" t="s">
        <v>106</v>
      </c>
      <c r="G505" s="94">
        <v>1283.42</v>
      </c>
    </row>
    <row r="506" spans="2:7">
      <c r="B506" s="2">
        <v>44672</v>
      </c>
      <c r="C506" s="3" t="s">
        <v>117</v>
      </c>
      <c r="D506" s="3">
        <v>6</v>
      </c>
      <c r="E506" s="3" t="s">
        <v>112</v>
      </c>
      <c r="F506" s="3" t="s">
        <v>106</v>
      </c>
      <c r="G506" s="94">
        <v>215.7</v>
      </c>
    </row>
    <row r="507" spans="2:7">
      <c r="B507" s="2">
        <v>43932</v>
      </c>
      <c r="C507" s="3" t="s">
        <v>117</v>
      </c>
      <c r="D507" s="3">
        <v>350</v>
      </c>
      <c r="E507" s="3" t="s">
        <v>114</v>
      </c>
      <c r="F507" s="3" t="s">
        <v>111</v>
      </c>
      <c r="G507" s="94">
        <v>5423.69</v>
      </c>
    </row>
    <row r="508" spans="2:7">
      <c r="B508" s="2">
        <v>44408</v>
      </c>
      <c r="C508" s="3" t="s">
        <v>118</v>
      </c>
      <c r="D508" s="3">
        <v>30</v>
      </c>
      <c r="E508" s="3" t="s">
        <v>6</v>
      </c>
      <c r="F508" s="3" t="s">
        <v>109</v>
      </c>
      <c r="G508" s="94">
        <v>1114.0999999999999</v>
      </c>
    </row>
    <row r="509" spans="2:7">
      <c r="B509" s="2">
        <v>44369</v>
      </c>
      <c r="C509" s="3" t="s">
        <v>119</v>
      </c>
      <c r="D509" s="3">
        <v>31</v>
      </c>
      <c r="E509" s="3" t="s">
        <v>110</v>
      </c>
      <c r="F509" s="3" t="s">
        <v>108</v>
      </c>
      <c r="G509" s="94">
        <v>683.78</v>
      </c>
    </row>
    <row r="510" spans="2:7">
      <c r="B510" s="2">
        <v>43956</v>
      </c>
      <c r="C510" s="3" t="s">
        <v>116</v>
      </c>
      <c r="D510" s="3">
        <v>9</v>
      </c>
      <c r="E510" s="3" t="s">
        <v>6</v>
      </c>
      <c r="F510" s="3" t="s">
        <v>115</v>
      </c>
      <c r="G510" s="94">
        <v>384.21</v>
      </c>
    </row>
    <row r="511" spans="2:7">
      <c r="B511" s="2">
        <v>44223</v>
      </c>
      <c r="C511" s="3" t="s">
        <v>117</v>
      </c>
      <c r="D511" s="3">
        <v>100</v>
      </c>
      <c r="E511" s="3" t="s">
        <v>110</v>
      </c>
      <c r="F511" s="3" t="s">
        <v>108</v>
      </c>
      <c r="G511" s="94">
        <v>1816.5</v>
      </c>
    </row>
    <row r="512" spans="2:7">
      <c r="B512" s="2">
        <v>44009</v>
      </c>
      <c r="C512" s="3" t="s">
        <v>119</v>
      </c>
      <c r="D512" s="3">
        <v>1</v>
      </c>
      <c r="E512" s="3" t="s">
        <v>9</v>
      </c>
      <c r="F512" s="3" t="s">
        <v>115</v>
      </c>
      <c r="G512" s="94">
        <v>26.95</v>
      </c>
    </row>
    <row r="513" spans="2:7">
      <c r="B513" s="2">
        <v>44597</v>
      </c>
      <c r="C513" s="3" t="s">
        <v>119</v>
      </c>
      <c r="D513" s="3">
        <v>10</v>
      </c>
      <c r="E513" s="3" t="s">
        <v>6</v>
      </c>
      <c r="F513" s="3" t="s">
        <v>106</v>
      </c>
      <c r="G513" s="94">
        <v>446.9</v>
      </c>
    </row>
    <row r="514" spans="2:7">
      <c r="B514" s="2">
        <v>44799</v>
      </c>
      <c r="C514" s="3" t="s">
        <v>119</v>
      </c>
      <c r="D514" s="3">
        <v>475</v>
      </c>
      <c r="E514" s="3" t="s">
        <v>112</v>
      </c>
      <c r="F514" s="3" t="s">
        <v>113</v>
      </c>
      <c r="G514" s="94">
        <v>9272.59</v>
      </c>
    </row>
    <row r="515" spans="2:7">
      <c r="B515" s="2">
        <v>44130</v>
      </c>
      <c r="C515" s="3" t="s">
        <v>119</v>
      </c>
      <c r="D515" s="3">
        <v>21</v>
      </c>
      <c r="E515" s="3" t="s">
        <v>6</v>
      </c>
      <c r="F515" s="3" t="s">
        <v>108</v>
      </c>
      <c r="G515" s="94">
        <v>938.49</v>
      </c>
    </row>
    <row r="516" spans="2:7">
      <c r="B516" s="2">
        <v>44562</v>
      </c>
      <c r="C516" s="3" t="s">
        <v>117</v>
      </c>
      <c r="D516" s="3">
        <v>5</v>
      </c>
      <c r="E516" s="3" t="s">
        <v>112</v>
      </c>
      <c r="F516" s="3" t="s">
        <v>105</v>
      </c>
      <c r="G516" s="94">
        <v>174.75</v>
      </c>
    </row>
    <row r="517" spans="2:7">
      <c r="B517" s="2">
        <v>44666</v>
      </c>
      <c r="C517" s="3" t="s">
        <v>116</v>
      </c>
      <c r="D517" s="3">
        <v>1</v>
      </c>
      <c r="E517" s="3" t="s">
        <v>110</v>
      </c>
      <c r="F517" s="3" t="s">
        <v>113</v>
      </c>
      <c r="G517" s="94">
        <v>23.95</v>
      </c>
    </row>
    <row r="518" spans="2:7">
      <c r="B518" s="2">
        <v>44325</v>
      </c>
      <c r="C518" s="3" t="s">
        <v>117</v>
      </c>
      <c r="D518" s="3">
        <v>1</v>
      </c>
      <c r="E518" s="3" t="s">
        <v>9</v>
      </c>
      <c r="F518" s="3" t="s">
        <v>111</v>
      </c>
      <c r="G518" s="94">
        <v>27.95</v>
      </c>
    </row>
    <row r="519" spans="2:7">
      <c r="B519" s="2">
        <v>44023</v>
      </c>
      <c r="C519" s="3" t="s">
        <v>116</v>
      </c>
      <c r="D519" s="3">
        <v>37</v>
      </c>
      <c r="E519" s="3" t="s">
        <v>112</v>
      </c>
      <c r="F519" s="3" t="s">
        <v>111</v>
      </c>
      <c r="G519" s="94">
        <v>1067.73</v>
      </c>
    </row>
    <row r="520" spans="2:7">
      <c r="B520" s="2">
        <v>44684</v>
      </c>
      <c r="C520" s="3" t="s">
        <v>118</v>
      </c>
      <c r="D520" s="3">
        <v>5</v>
      </c>
      <c r="E520" s="3" t="s">
        <v>6</v>
      </c>
      <c r="F520" s="3" t="s">
        <v>113</v>
      </c>
      <c r="G520" s="94">
        <v>213.45</v>
      </c>
    </row>
    <row r="521" spans="2:7">
      <c r="B521" s="2">
        <v>44418</v>
      </c>
      <c r="C521" s="3" t="s">
        <v>119</v>
      </c>
      <c r="D521" s="3">
        <v>225</v>
      </c>
      <c r="E521" s="3" t="s">
        <v>114</v>
      </c>
      <c r="F521" s="3" t="s">
        <v>113</v>
      </c>
      <c r="G521" s="94">
        <v>4087.13</v>
      </c>
    </row>
    <row r="522" spans="2:7">
      <c r="B522" s="2">
        <v>44584</v>
      </c>
      <c r="C522" s="3" t="s">
        <v>107</v>
      </c>
      <c r="D522" s="3">
        <v>20</v>
      </c>
      <c r="E522" s="3" t="s">
        <v>6</v>
      </c>
      <c r="F522" s="3" t="s">
        <v>115</v>
      </c>
      <c r="G522" s="94">
        <v>873.8</v>
      </c>
    </row>
    <row r="523" spans="2:7">
      <c r="B523" s="2">
        <v>44583</v>
      </c>
      <c r="C523" s="3" t="s">
        <v>117</v>
      </c>
      <c r="D523" s="3">
        <v>30</v>
      </c>
      <c r="E523" s="3" t="s">
        <v>114</v>
      </c>
      <c r="F523" s="3" t="s">
        <v>113</v>
      </c>
      <c r="G523" s="94">
        <v>636.23</v>
      </c>
    </row>
    <row r="524" spans="2:7">
      <c r="B524" s="2">
        <v>44806</v>
      </c>
      <c r="C524" s="3" t="s">
        <v>117</v>
      </c>
      <c r="D524" s="3">
        <v>11</v>
      </c>
      <c r="E524" s="3" t="s">
        <v>6</v>
      </c>
      <c r="F524" s="3" t="s">
        <v>115</v>
      </c>
      <c r="G524" s="94">
        <v>491.59</v>
      </c>
    </row>
    <row r="525" spans="2:7">
      <c r="B525" s="2">
        <v>44758</v>
      </c>
      <c r="C525" s="3" t="s">
        <v>116</v>
      </c>
      <c r="D525" s="3">
        <v>400</v>
      </c>
      <c r="E525" s="3" t="s">
        <v>6</v>
      </c>
      <c r="F525" s="3" t="s">
        <v>105</v>
      </c>
      <c r="G525" s="94">
        <v>9818.7000000000007</v>
      </c>
    </row>
    <row r="526" spans="2:7">
      <c r="B526" s="2">
        <v>44069</v>
      </c>
      <c r="C526" s="3" t="s">
        <v>107</v>
      </c>
      <c r="D526" s="3">
        <v>29</v>
      </c>
      <c r="E526" s="3" t="s">
        <v>114</v>
      </c>
      <c r="F526" s="3" t="s">
        <v>108</v>
      </c>
      <c r="G526" s="94">
        <v>664.32</v>
      </c>
    </row>
    <row r="527" spans="2:7">
      <c r="B527" s="2">
        <v>44057</v>
      </c>
      <c r="C527" s="3" t="s">
        <v>119</v>
      </c>
      <c r="D527" s="3">
        <v>500</v>
      </c>
      <c r="E527" s="3" t="s">
        <v>114</v>
      </c>
      <c r="F527" s="3" t="s">
        <v>108</v>
      </c>
      <c r="G527" s="94">
        <v>7460.63</v>
      </c>
    </row>
    <row r="528" spans="2:7">
      <c r="B528" s="2">
        <v>43879</v>
      </c>
      <c r="C528" s="3" t="s">
        <v>118</v>
      </c>
      <c r="D528" s="3">
        <v>44</v>
      </c>
      <c r="E528" s="3" t="s">
        <v>112</v>
      </c>
      <c r="F528" s="3" t="s">
        <v>115</v>
      </c>
      <c r="G528" s="94">
        <v>1269.73</v>
      </c>
    </row>
    <row r="529" spans="2:7">
      <c r="B529" s="2">
        <v>44153</v>
      </c>
      <c r="C529" s="3" t="s">
        <v>119</v>
      </c>
      <c r="D529" s="3">
        <v>25</v>
      </c>
      <c r="E529" s="3" t="s">
        <v>112</v>
      </c>
      <c r="F529" s="3" t="s">
        <v>106</v>
      </c>
      <c r="G529" s="94">
        <v>763.94</v>
      </c>
    </row>
    <row r="530" spans="2:7">
      <c r="B530" s="2">
        <v>44373</v>
      </c>
      <c r="C530" s="3" t="s">
        <v>116</v>
      </c>
      <c r="D530" s="3">
        <v>450</v>
      </c>
      <c r="E530" s="3" t="s">
        <v>112</v>
      </c>
      <c r="F530" s="3" t="s">
        <v>111</v>
      </c>
      <c r="G530" s="94">
        <v>8784.56</v>
      </c>
    </row>
    <row r="531" spans="2:7">
      <c r="B531" s="2">
        <v>44737</v>
      </c>
      <c r="C531" s="3" t="s">
        <v>117</v>
      </c>
      <c r="D531" s="3">
        <v>100</v>
      </c>
      <c r="E531" s="3" t="s">
        <v>6</v>
      </c>
      <c r="F531" s="3" t="s">
        <v>111</v>
      </c>
      <c r="G531" s="94">
        <v>3058.3</v>
      </c>
    </row>
    <row r="532" spans="2:7">
      <c r="B532" s="2">
        <v>44843</v>
      </c>
      <c r="C532" s="3" t="s">
        <v>107</v>
      </c>
      <c r="D532" s="3">
        <v>40</v>
      </c>
      <c r="E532" s="3" t="s">
        <v>114</v>
      </c>
      <c r="F532" s="3" t="s">
        <v>109</v>
      </c>
      <c r="G532" s="94">
        <v>848.3</v>
      </c>
    </row>
    <row r="533" spans="2:7">
      <c r="B533" s="2">
        <v>43989</v>
      </c>
      <c r="C533" s="3" t="s">
        <v>119</v>
      </c>
      <c r="D533" s="3">
        <v>11</v>
      </c>
      <c r="E533" s="3" t="s">
        <v>6</v>
      </c>
      <c r="F533" s="3" t="s">
        <v>109</v>
      </c>
      <c r="G533" s="94">
        <v>491.59</v>
      </c>
    </row>
    <row r="534" spans="2:7">
      <c r="B534" s="2">
        <v>44686</v>
      </c>
      <c r="C534" s="3" t="s">
        <v>117</v>
      </c>
      <c r="D534" s="3">
        <v>13</v>
      </c>
      <c r="E534" s="3" t="s">
        <v>114</v>
      </c>
      <c r="F534" s="3" t="s">
        <v>113</v>
      </c>
      <c r="G534" s="94">
        <v>337.35</v>
      </c>
    </row>
    <row r="535" spans="2:7">
      <c r="B535" s="2">
        <v>44827</v>
      </c>
      <c r="C535" s="3" t="s">
        <v>116</v>
      </c>
      <c r="D535" s="3">
        <v>11</v>
      </c>
      <c r="E535" s="3" t="s">
        <v>114</v>
      </c>
      <c r="F535" s="3" t="s">
        <v>115</v>
      </c>
      <c r="G535" s="94">
        <v>285.45</v>
      </c>
    </row>
    <row r="536" spans="2:7">
      <c r="B536" s="2">
        <v>44490</v>
      </c>
      <c r="C536" s="3" t="s">
        <v>119</v>
      </c>
      <c r="D536" s="3">
        <v>9</v>
      </c>
      <c r="E536" s="3" t="s">
        <v>9</v>
      </c>
      <c r="F536" s="3" t="s">
        <v>106</v>
      </c>
      <c r="G536" s="94">
        <v>260.55</v>
      </c>
    </row>
    <row r="537" spans="2:7">
      <c r="B537" s="2">
        <v>44907</v>
      </c>
      <c r="C537" s="3" t="s">
        <v>118</v>
      </c>
      <c r="D537" s="3">
        <v>5</v>
      </c>
      <c r="E537" s="3" t="s">
        <v>114</v>
      </c>
      <c r="F537" s="3" t="s">
        <v>105</v>
      </c>
      <c r="G537" s="94">
        <v>124.75</v>
      </c>
    </row>
    <row r="538" spans="2:7">
      <c r="B538" s="2">
        <v>44002</v>
      </c>
      <c r="C538" s="3" t="s">
        <v>119</v>
      </c>
      <c r="D538" s="3">
        <v>400</v>
      </c>
      <c r="E538" s="3" t="s">
        <v>6</v>
      </c>
      <c r="F538" s="3" t="s">
        <v>106</v>
      </c>
      <c r="G538" s="94">
        <v>10048.700000000001</v>
      </c>
    </row>
    <row r="539" spans="2:7">
      <c r="B539" s="2">
        <v>44142</v>
      </c>
      <c r="C539" s="3" t="s">
        <v>117</v>
      </c>
      <c r="D539" s="3">
        <v>43</v>
      </c>
      <c r="E539" s="3" t="s">
        <v>9</v>
      </c>
      <c r="F539" s="3" t="s">
        <v>105</v>
      </c>
      <c r="G539" s="94">
        <v>1021.57</v>
      </c>
    </row>
    <row r="540" spans="2:7">
      <c r="B540" s="2">
        <v>44085</v>
      </c>
      <c r="C540" s="3" t="s">
        <v>119</v>
      </c>
      <c r="D540" s="3">
        <v>550</v>
      </c>
      <c r="E540" s="3" t="s">
        <v>9</v>
      </c>
      <c r="F540" s="3" t="s">
        <v>115</v>
      </c>
      <c r="G540" s="94">
        <v>8839.19</v>
      </c>
    </row>
    <row r="541" spans="2:7">
      <c r="B541" s="2">
        <v>44267</v>
      </c>
      <c r="C541" s="3" t="s">
        <v>117</v>
      </c>
      <c r="D541" s="3">
        <v>300</v>
      </c>
      <c r="E541" s="3" t="s">
        <v>9</v>
      </c>
      <c r="F541" s="3" t="s">
        <v>115</v>
      </c>
      <c r="G541" s="94">
        <v>4648.88</v>
      </c>
    </row>
    <row r="542" spans="2:7">
      <c r="B542" s="2">
        <v>43977</v>
      </c>
      <c r="C542" s="3" t="s">
        <v>107</v>
      </c>
      <c r="D542" s="3">
        <v>44</v>
      </c>
      <c r="E542" s="3" t="s">
        <v>6</v>
      </c>
      <c r="F542" s="3" t="s">
        <v>106</v>
      </c>
      <c r="G542" s="94">
        <v>1671.41</v>
      </c>
    </row>
    <row r="543" spans="2:7">
      <c r="B543" s="2">
        <v>44178</v>
      </c>
      <c r="C543" s="3" t="s">
        <v>117</v>
      </c>
      <c r="D543" s="3">
        <v>525</v>
      </c>
      <c r="E543" s="3" t="s">
        <v>9</v>
      </c>
      <c r="F543" s="3" t="s">
        <v>106</v>
      </c>
      <c r="G543" s="94">
        <v>8739.2800000000007</v>
      </c>
    </row>
    <row r="544" spans="2:7">
      <c r="B544" s="2">
        <v>44514</v>
      </c>
      <c r="C544" s="3" t="s">
        <v>117</v>
      </c>
      <c r="D544" s="3">
        <v>575</v>
      </c>
      <c r="E544" s="3" t="s">
        <v>110</v>
      </c>
      <c r="F544" s="3" t="s">
        <v>115</v>
      </c>
      <c r="G544" s="94">
        <v>8579.7199999999993</v>
      </c>
    </row>
    <row r="545" spans="2:7">
      <c r="B545" s="2">
        <v>43854</v>
      </c>
      <c r="C545" s="3" t="s">
        <v>117</v>
      </c>
      <c r="D545" s="3">
        <v>13</v>
      </c>
      <c r="E545" s="3" t="s">
        <v>6</v>
      </c>
      <c r="F545" s="3" t="s">
        <v>111</v>
      </c>
      <c r="G545" s="94">
        <v>567.97</v>
      </c>
    </row>
    <row r="546" spans="2:7">
      <c r="B546" s="2">
        <v>44007</v>
      </c>
      <c r="C546" s="3" t="s">
        <v>117</v>
      </c>
      <c r="D546" s="3">
        <v>1</v>
      </c>
      <c r="E546" s="3" t="s">
        <v>112</v>
      </c>
      <c r="F546" s="3" t="s">
        <v>111</v>
      </c>
      <c r="G546" s="94">
        <v>35.950000000000003</v>
      </c>
    </row>
    <row r="547" spans="2:7">
      <c r="B547" s="2">
        <v>44663</v>
      </c>
      <c r="C547" s="3" t="s">
        <v>117</v>
      </c>
      <c r="D547" s="3">
        <v>35</v>
      </c>
      <c r="E547" s="3" t="s">
        <v>9</v>
      </c>
      <c r="F547" s="3" t="s">
        <v>105</v>
      </c>
      <c r="G547" s="94">
        <v>801.76</v>
      </c>
    </row>
    <row r="548" spans="2:7">
      <c r="B548" s="2">
        <v>44063</v>
      </c>
      <c r="C548" s="3" t="s">
        <v>119</v>
      </c>
      <c r="D548" s="3">
        <v>36</v>
      </c>
      <c r="E548" s="3" t="s">
        <v>6</v>
      </c>
      <c r="F548" s="3" t="s">
        <v>109</v>
      </c>
      <c r="G548" s="94">
        <v>1336.91</v>
      </c>
    </row>
    <row r="549" spans="2:7">
      <c r="B549" s="2">
        <v>44910</v>
      </c>
      <c r="C549" s="3" t="s">
        <v>116</v>
      </c>
      <c r="D549" s="3">
        <v>48</v>
      </c>
      <c r="E549" s="3" t="s">
        <v>9</v>
      </c>
      <c r="F549" s="3" t="s">
        <v>108</v>
      </c>
      <c r="G549" s="94">
        <v>970.2</v>
      </c>
    </row>
    <row r="550" spans="2:7">
      <c r="B550" s="2">
        <v>44567</v>
      </c>
      <c r="C550" s="3" t="s">
        <v>116</v>
      </c>
      <c r="D550" s="3">
        <v>27</v>
      </c>
      <c r="E550" s="3" t="s">
        <v>112</v>
      </c>
      <c r="F550" s="3" t="s">
        <v>115</v>
      </c>
      <c r="G550" s="94">
        <v>825.05</v>
      </c>
    </row>
    <row r="551" spans="2:7">
      <c r="B551" s="2">
        <v>44478</v>
      </c>
      <c r="C551" s="3" t="s">
        <v>119</v>
      </c>
      <c r="D551" s="3">
        <v>375</v>
      </c>
      <c r="E551" s="3" t="s">
        <v>112</v>
      </c>
      <c r="F551" s="3" t="s">
        <v>108</v>
      </c>
      <c r="G551" s="94">
        <v>7536.09</v>
      </c>
    </row>
    <row r="552" spans="2:7">
      <c r="B552" s="2">
        <v>44335</v>
      </c>
      <c r="C552" s="3" t="s">
        <v>107</v>
      </c>
      <c r="D552" s="3">
        <v>10</v>
      </c>
      <c r="E552" s="3" t="s">
        <v>114</v>
      </c>
      <c r="F552" s="3" t="s">
        <v>106</v>
      </c>
      <c r="G552" s="94">
        <v>249.5</v>
      </c>
    </row>
    <row r="553" spans="2:7">
      <c r="B553" s="2">
        <v>44116</v>
      </c>
      <c r="C553" s="3" t="s">
        <v>107</v>
      </c>
      <c r="D553" s="3">
        <v>22</v>
      </c>
      <c r="E553" s="3" t="s">
        <v>112</v>
      </c>
      <c r="F553" s="3" t="s">
        <v>109</v>
      </c>
      <c r="G553" s="94">
        <v>790.9</v>
      </c>
    </row>
    <row r="554" spans="2:7">
      <c r="B554" s="2">
        <v>43878</v>
      </c>
      <c r="C554" s="3" t="s">
        <v>116</v>
      </c>
      <c r="D554" s="3">
        <v>1</v>
      </c>
      <c r="E554" s="3" t="s">
        <v>114</v>
      </c>
      <c r="F554" s="3" t="s">
        <v>105</v>
      </c>
      <c r="G554" s="94">
        <v>25.95</v>
      </c>
    </row>
    <row r="555" spans="2:7">
      <c r="B555" s="2">
        <v>44470</v>
      </c>
      <c r="C555" s="3" t="s">
        <v>117</v>
      </c>
      <c r="D555" s="3">
        <v>425</v>
      </c>
      <c r="E555" s="3" t="s">
        <v>6</v>
      </c>
      <c r="F555" s="3" t="s">
        <v>106</v>
      </c>
      <c r="G555" s="94">
        <v>10432.370000000001</v>
      </c>
    </row>
    <row r="556" spans="2:7">
      <c r="B556" s="2">
        <v>44160</v>
      </c>
      <c r="C556" s="3" t="s">
        <v>116</v>
      </c>
      <c r="D556" s="3">
        <v>33</v>
      </c>
      <c r="E556" s="3" t="s">
        <v>114</v>
      </c>
      <c r="F556" s="3" t="s">
        <v>115</v>
      </c>
      <c r="G556" s="94">
        <v>699.85</v>
      </c>
    </row>
    <row r="557" spans="2:7">
      <c r="B557" s="2">
        <v>44513</v>
      </c>
      <c r="C557" s="3" t="s">
        <v>117</v>
      </c>
      <c r="D557" s="3">
        <v>23</v>
      </c>
      <c r="E557" s="3" t="s">
        <v>110</v>
      </c>
      <c r="F557" s="3" t="s">
        <v>105</v>
      </c>
      <c r="G557" s="94">
        <v>550.85</v>
      </c>
    </row>
    <row r="558" spans="2:7">
      <c r="B558" s="2">
        <v>44453</v>
      </c>
      <c r="C558" s="3" t="s">
        <v>116</v>
      </c>
      <c r="D558" s="3">
        <v>8</v>
      </c>
      <c r="E558" s="3" t="s">
        <v>9</v>
      </c>
      <c r="F558" s="3" t="s">
        <v>111</v>
      </c>
      <c r="G558" s="94">
        <v>215.6</v>
      </c>
    </row>
    <row r="559" spans="2:7">
      <c r="B559" s="2">
        <v>44429</v>
      </c>
      <c r="C559" s="3" t="s">
        <v>117</v>
      </c>
      <c r="D559" s="3">
        <v>9</v>
      </c>
      <c r="E559" s="3" t="s">
        <v>110</v>
      </c>
      <c r="F559" s="3" t="s">
        <v>105</v>
      </c>
      <c r="G559" s="94">
        <v>215.55</v>
      </c>
    </row>
    <row r="560" spans="2:7">
      <c r="B560" s="2">
        <v>44319</v>
      </c>
      <c r="C560" s="3" t="s">
        <v>107</v>
      </c>
      <c r="D560" s="3">
        <v>500</v>
      </c>
      <c r="E560" s="3" t="s">
        <v>114</v>
      </c>
      <c r="F560" s="3" t="s">
        <v>106</v>
      </c>
      <c r="G560" s="94">
        <v>7460.63</v>
      </c>
    </row>
    <row r="561" spans="2:7">
      <c r="B561" s="2">
        <v>44274</v>
      </c>
      <c r="C561" s="3" t="s">
        <v>107</v>
      </c>
      <c r="D561" s="3">
        <v>75</v>
      </c>
      <c r="E561" s="3" t="s">
        <v>6</v>
      </c>
      <c r="F561" s="3" t="s">
        <v>109</v>
      </c>
      <c r="G561" s="94">
        <v>2513.81</v>
      </c>
    </row>
    <row r="562" spans="2:7">
      <c r="B562" s="2">
        <v>44743</v>
      </c>
      <c r="C562" s="3" t="s">
        <v>107</v>
      </c>
      <c r="D562" s="3">
        <v>22</v>
      </c>
      <c r="E562" s="3" t="s">
        <v>110</v>
      </c>
      <c r="F562" s="3" t="s">
        <v>113</v>
      </c>
      <c r="G562" s="94">
        <v>548.9</v>
      </c>
    </row>
    <row r="563" spans="2:7">
      <c r="B563" s="2">
        <v>44449</v>
      </c>
      <c r="C563" s="3" t="s">
        <v>117</v>
      </c>
      <c r="D563" s="3">
        <v>6</v>
      </c>
      <c r="E563" s="3" t="s">
        <v>6</v>
      </c>
      <c r="F563" s="3" t="s">
        <v>115</v>
      </c>
      <c r="G563" s="94">
        <v>262.14</v>
      </c>
    </row>
    <row r="564" spans="2:7">
      <c r="B564" s="2">
        <v>44610</v>
      </c>
      <c r="C564" s="3" t="s">
        <v>107</v>
      </c>
      <c r="D564" s="3">
        <v>15</v>
      </c>
      <c r="E564" s="3" t="s">
        <v>112</v>
      </c>
      <c r="F564" s="3" t="s">
        <v>109</v>
      </c>
      <c r="G564" s="94">
        <v>524.25</v>
      </c>
    </row>
    <row r="565" spans="2:7">
      <c r="B565" s="2">
        <v>44195</v>
      </c>
      <c r="C565" s="3" t="s">
        <v>119</v>
      </c>
      <c r="D565" s="3">
        <v>31</v>
      </c>
      <c r="E565" s="3" t="s">
        <v>9</v>
      </c>
      <c r="F565" s="3" t="s">
        <v>111</v>
      </c>
      <c r="G565" s="94">
        <v>736.48</v>
      </c>
    </row>
    <row r="566" spans="2:7">
      <c r="B566" s="2">
        <v>44550</v>
      </c>
      <c r="C566" s="3" t="s">
        <v>119</v>
      </c>
      <c r="D566" s="3">
        <v>39</v>
      </c>
      <c r="E566" s="3" t="s">
        <v>9</v>
      </c>
      <c r="F566" s="3" t="s">
        <v>109</v>
      </c>
      <c r="G566" s="94">
        <v>959.69</v>
      </c>
    </row>
    <row r="567" spans="2:7">
      <c r="B567" s="2">
        <v>44528</v>
      </c>
      <c r="C567" s="3" t="s">
        <v>119</v>
      </c>
      <c r="D567" s="3">
        <v>29</v>
      </c>
      <c r="E567" s="3" t="s">
        <v>114</v>
      </c>
      <c r="F567" s="3" t="s">
        <v>105</v>
      </c>
      <c r="G567" s="94">
        <v>615.02</v>
      </c>
    </row>
    <row r="568" spans="2:7">
      <c r="B568" s="2">
        <v>44057</v>
      </c>
      <c r="C568" s="3" t="s">
        <v>117</v>
      </c>
      <c r="D568" s="3">
        <v>38</v>
      </c>
      <c r="E568" s="3" t="s">
        <v>9</v>
      </c>
      <c r="F568" s="3" t="s">
        <v>106</v>
      </c>
      <c r="G568" s="94">
        <v>902.79</v>
      </c>
    </row>
    <row r="569" spans="2:7">
      <c r="B569" s="2">
        <v>44330</v>
      </c>
      <c r="C569" s="3" t="s">
        <v>118</v>
      </c>
      <c r="D569" s="3">
        <v>2</v>
      </c>
      <c r="E569" s="3" t="s">
        <v>6</v>
      </c>
      <c r="F569" s="3" t="s">
        <v>109</v>
      </c>
      <c r="G569" s="94">
        <v>85.38</v>
      </c>
    </row>
    <row r="570" spans="2:7">
      <c r="B570" s="2">
        <v>43923</v>
      </c>
      <c r="C570" s="3" t="s">
        <v>119</v>
      </c>
      <c r="D570" s="3">
        <v>525</v>
      </c>
      <c r="E570" s="3" t="s">
        <v>6</v>
      </c>
      <c r="F570" s="3" t="s">
        <v>108</v>
      </c>
      <c r="G570" s="94">
        <v>13490.79</v>
      </c>
    </row>
    <row r="571" spans="2:7">
      <c r="B571" s="2">
        <v>44110</v>
      </c>
      <c r="C571" s="3" t="s">
        <v>119</v>
      </c>
      <c r="D571" s="3">
        <v>1</v>
      </c>
      <c r="E571" s="3" t="s">
        <v>114</v>
      </c>
      <c r="F571" s="3" t="s">
        <v>111</v>
      </c>
      <c r="G571" s="94">
        <v>26.95</v>
      </c>
    </row>
    <row r="572" spans="2:7">
      <c r="B572" s="2">
        <v>44081</v>
      </c>
      <c r="C572" s="3" t="s">
        <v>116</v>
      </c>
      <c r="D572" s="3">
        <v>23</v>
      </c>
      <c r="E572" s="3" t="s">
        <v>110</v>
      </c>
      <c r="F572" s="3" t="s">
        <v>113</v>
      </c>
      <c r="G572" s="94">
        <v>573.85</v>
      </c>
    </row>
    <row r="573" spans="2:7">
      <c r="B573" s="2">
        <v>44217</v>
      </c>
      <c r="C573" s="3" t="s">
        <v>119</v>
      </c>
      <c r="D573" s="3">
        <v>200</v>
      </c>
      <c r="E573" s="3" t="s">
        <v>9</v>
      </c>
      <c r="F573" s="3" t="s">
        <v>115</v>
      </c>
      <c r="G573" s="94">
        <v>3773</v>
      </c>
    </row>
    <row r="574" spans="2:7">
      <c r="B574" s="2">
        <v>44001</v>
      </c>
      <c r="C574" s="3" t="s">
        <v>117</v>
      </c>
      <c r="D574" s="3">
        <v>1</v>
      </c>
      <c r="E574" s="3" t="s">
        <v>9</v>
      </c>
      <c r="F574" s="3" t="s">
        <v>113</v>
      </c>
      <c r="G574" s="94">
        <v>27.95</v>
      </c>
    </row>
    <row r="575" spans="2:7">
      <c r="B575" s="2">
        <v>43846</v>
      </c>
      <c r="C575" s="3" t="s">
        <v>118</v>
      </c>
      <c r="D575" s="3">
        <v>7</v>
      </c>
      <c r="E575" s="3" t="s">
        <v>9</v>
      </c>
      <c r="F575" s="3" t="s">
        <v>113</v>
      </c>
      <c r="G575" s="94">
        <v>202.65</v>
      </c>
    </row>
    <row r="576" spans="2:7">
      <c r="B576" s="2">
        <v>44077</v>
      </c>
      <c r="C576" s="3" t="s">
        <v>117</v>
      </c>
      <c r="D576" s="3">
        <v>2</v>
      </c>
      <c r="E576" s="3" t="s">
        <v>9</v>
      </c>
      <c r="F576" s="3" t="s">
        <v>115</v>
      </c>
      <c r="G576" s="94">
        <v>55.9</v>
      </c>
    </row>
    <row r="577" spans="2:7">
      <c r="B577" s="2">
        <v>44642</v>
      </c>
      <c r="C577" s="3" t="s">
        <v>119</v>
      </c>
      <c r="D577" s="3">
        <v>7</v>
      </c>
      <c r="E577" s="3" t="s">
        <v>9</v>
      </c>
      <c r="F577" s="3" t="s">
        <v>105</v>
      </c>
      <c r="G577" s="94">
        <v>195.65</v>
      </c>
    </row>
    <row r="578" spans="2:7">
      <c r="B578" s="2">
        <v>44114</v>
      </c>
      <c r="C578" s="3" t="s">
        <v>107</v>
      </c>
      <c r="D578" s="3">
        <v>20</v>
      </c>
      <c r="E578" s="3" t="s">
        <v>114</v>
      </c>
      <c r="F578" s="3" t="s">
        <v>109</v>
      </c>
      <c r="G578" s="94">
        <v>539</v>
      </c>
    </row>
    <row r="579" spans="2:7">
      <c r="B579" s="2">
        <v>44625</v>
      </c>
      <c r="C579" s="3" t="s">
        <v>107</v>
      </c>
      <c r="D579" s="3">
        <v>350</v>
      </c>
      <c r="E579" s="3" t="s">
        <v>112</v>
      </c>
      <c r="F579" s="3" t="s">
        <v>111</v>
      </c>
      <c r="G579" s="94">
        <v>7234.94</v>
      </c>
    </row>
    <row r="580" spans="2:7">
      <c r="B580" s="2">
        <v>44398</v>
      </c>
      <c r="C580" s="3" t="s">
        <v>117</v>
      </c>
      <c r="D580" s="3">
        <v>450</v>
      </c>
      <c r="E580" s="3" t="s">
        <v>6</v>
      </c>
      <c r="F580" s="3" t="s">
        <v>115</v>
      </c>
      <c r="G580" s="94">
        <v>11563.54</v>
      </c>
    </row>
    <row r="581" spans="2:7">
      <c r="B581" s="2">
        <v>43989</v>
      </c>
      <c r="C581" s="3" t="s">
        <v>117</v>
      </c>
      <c r="D581" s="3">
        <v>4</v>
      </c>
      <c r="E581" s="3" t="s">
        <v>112</v>
      </c>
      <c r="F581" s="3" t="s">
        <v>109</v>
      </c>
      <c r="G581" s="94">
        <v>135.80000000000001</v>
      </c>
    </row>
    <row r="582" spans="2:7">
      <c r="B582" s="2">
        <v>43955</v>
      </c>
      <c r="C582" s="3" t="s">
        <v>119</v>
      </c>
      <c r="D582" s="3">
        <v>325</v>
      </c>
      <c r="E582" s="3" t="s">
        <v>6</v>
      </c>
      <c r="F582" s="3" t="s">
        <v>111</v>
      </c>
      <c r="G582" s="94">
        <v>8164.57</v>
      </c>
    </row>
    <row r="583" spans="2:7">
      <c r="B583" s="2">
        <v>44451</v>
      </c>
      <c r="C583" s="3" t="s">
        <v>119</v>
      </c>
      <c r="D583" s="3">
        <v>28</v>
      </c>
      <c r="E583" s="3" t="s">
        <v>110</v>
      </c>
      <c r="F583" s="3" t="s">
        <v>108</v>
      </c>
      <c r="G583" s="94">
        <v>593.80999999999995</v>
      </c>
    </row>
    <row r="584" spans="2:7">
      <c r="B584" s="2">
        <v>44148</v>
      </c>
      <c r="C584" s="3" t="s">
        <v>119</v>
      </c>
      <c r="D584" s="3">
        <v>550</v>
      </c>
      <c r="E584" s="3" t="s">
        <v>6</v>
      </c>
      <c r="F584" s="3" t="s">
        <v>105</v>
      </c>
      <c r="G584" s="94">
        <v>13816.96</v>
      </c>
    </row>
    <row r="585" spans="2:7">
      <c r="B585" s="2">
        <v>44347</v>
      </c>
      <c r="C585" s="3" t="s">
        <v>118</v>
      </c>
      <c r="D585" s="3">
        <v>37</v>
      </c>
      <c r="E585" s="3" t="s">
        <v>9</v>
      </c>
      <c r="F585" s="3" t="s">
        <v>105</v>
      </c>
      <c r="G585" s="94">
        <v>847.58</v>
      </c>
    </row>
    <row r="586" spans="2:7">
      <c r="B586" s="2">
        <v>44251</v>
      </c>
      <c r="C586" s="3" t="s">
        <v>119</v>
      </c>
      <c r="D586" s="3">
        <v>39</v>
      </c>
      <c r="E586" s="3" t="s">
        <v>114</v>
      </c>
      <c r="F586" s="3" t="s">
        <v>105</v>
      </c>
      <c r="G586" s="94">
        <v>860.24</v>
      </c>
    </row>
    <row r="587" spans="2:7">
      <c r="B587" s="2">
        <v>44147</v>
      </c>
      <c r="C587" s="3" t="s">
        <v>117</v>
      </c>
      <c r="D587" s="3">
        <v>450</v>
      </c>
      <c r="E587" s="3" t="s">
        <v>114</v>
      </c>
      <c r="F587" s="3" t="s">
        <v>115</v>
      </c>
      <c r="G587" s="94">
        <v>6714.56</v>
      </c>
    </row>
    <row r="588" spans="2:7">
      <c r="B588" s="2">
        <v>44801</v>
      </c>
      <c r="C588" s="3" t="s">
        <v>107</v>
      </c>
      <c r="D588" s="3">
        <v>3</v>
      </c>
      <c r="E588" s="3" t="s">
        <v>6</v>
      </c>
      <c r="F588" s="3" t="s">
        <v>108</v>
      </c>
      <c r="G588" s="94">
        <v>134.07</v>
      </c>
    </row>
    <row r="589" spans="2:7">
      <c r="B589" s="2">
        <v>44186</v>
      </c>
      <c r="C589" s="3" t="s">
        <v>117</v>
      </c>
      <c r="D589" s="3">
        <v>75</v>
      </c>
      <c r="E589" s="3" t="s">
        <v>9</v>
      </c>
      <c r="F589" s="3" t="s">
        <v>113</v>
      </c>
      <c r="G589" s="94">
        <v>1572.19</v>
      </c>
    </row>
    <row r="590" spans="2:7">
      <c r="B590" s="2">
        <v>44375</v>
      </c>
      <c r="C590" s="3" t="s">
        <v>117</v>
      </c>
      <c r="D590" s="3">
        <v>6</v>
      </c>
      <c r="E590" s="3" t="s">
        <v>112</v>
      </c>
      <c r="F590" s="3" t="s">
        <v>105</v>
      </c>
      <c r="G590" s="94">
        <v>203.7</v>
      </c>
    </row>
    <row r="591" spans="2:7">
      <c r="B591" s="2">
        <v>44335</v>
      </c>
      <c r="C591" s="3" t="s">
        <v>119</v>
      </c>
      <c r="D591" s="3">
        <v>26</v>
      </c>
      <c r="E591" s="3" t="s">
        <v>9</v>
      </c>
      <c r="F591" s="3" t="s">
        <v>106</v>
      </c>
      <c r="G591" s="94">
        <v>639.79999999999995</v>
      </c>
    </row>
    <row r="592" spans="2:7">
      <c r="B592" s="2">
        <v>44108</v>
      </c>
      <c r="C592" s="3" t="s">
        <v>119</v>
      </c>
      <c r="D592" s="3">
        <v>425</v>
      </c>
      <c r="E592" s="3" t="s">
        <v>112</v>
      </c>
      <c r="F592" s="3" t="s">
        <v>106</v>
      </c>
      <c r="G592" s="94">
        <v>8540.91</v>
      </c>
    </row>
    <row r="593" spans="2:7">
      <c r="B593" s="2">
        <v>44567</v>
      </c>
      <c r="C593" s="3" t="s">
        <v>117</v>
      </c>
      <c r="D593" s="3">
        <v>5</v>
      </c>
      <c r="E593" s="3" t="s">
        <v>114</v>
      </c>
      <c r="F593" s="3" t="s">
        <v>113</v>
      </c>
      <c r="G593" s="94">
        <v>129.75</v>
      </c>
    </row>
    <row r="594" spans="2:7">
      <c r="B594" s="2">
        <v>44288</v>
      </c>
      <c r="C594" s="3" t="s">
        <v>118</v>
      </c>
      <c r="D594" s="3">
        <v>7</v>
      </c>
      <c r="E594" s="3" t="s">
        <v>6</v>
      </c>
      <c r="F594" s="3" t="s">
        <v>106</v>
      </c>
      <c r="G594" s="94">
        <v>305.83</v>
      </c>
    </row>
    <row r="595" spans="2:7">
      <c r="B595" s="2">
        <v>44079</v>
      </c>
      <c r="C595" s="3" t="s">
        <v>116</v>
      </c>
      <c r="D595" s="3">
        <v>6</v>
      </c>
      <c r="E595" s="3" t="s">
        <v>112</v>
      </c>
      <c r="F595" s="3" t="s">
        <v>109</v>
      </c>
      <c r="G595" s="94">
        <v>215.7</v>
      </c>
    </row>
    <row r="596" spans="2:7">
      <c r="B596" s="2">
        <v>44770</v>
      </c>
      <c r="C596" s="3" t="s">
        <v>107</v>
      </c>
      <c r="D596" s="3">
        <v>2</v>
      </c>
      <c r="E596" s="3" t="s">
        <v>112</v>
      </c>
      <c r="F596" s="3" t="s">
        <v>113</v>
      </c>
      <c r="G596" s="94">
        <v>71.900000000000006</v>
      </c>
    </row>
    <row r="597" spans="2:7">
      <c r="B597" s="2">
        <v>44408</v>
      </c>
      <c r="C597" s="3" t="s">
        <v>117</v>
      </c>
      <c r="D597" s="3">
        <v>16</v>
      </c>
      <c r="E597" s="3" t="s">
        <v>6</v>
      </c>
      <c r="F597" s="3" t="s">
        <v>109</v>
      </c>
      <c r="G597" s="94">
        <v>699.04</v>
      </c>
    </row>
    <row r="598" spans="2:7">
      <c r="B598" s="2">
        <v>44773</v>
      </c>
      <c r="C598" s="3" t="s">
        <v>116</v>
      </c>
      <c r="D598" s="3">
        <v>40</v>
      </c>
      <c r="E598" s="3" t="s">
        <v>6</v>
      </c>
      <c r="F598" s="3" t="s">
        <v>109</v>
      </c>
      <c r="G598" s="94">
        <v>1519.46</v>
      </c>
    </row>
    <row r="599" spans="2:7">
      <c r="B599" s="2">
        <v>44500</v>
      </c>
      <c r="C599" s="3" t="s">
        <v>116</v>
      </c>
      <c r="D599" s="3">
        <v>11</v>
      </c>
      <c r="E599" s="3" t="s">
        <v>9</v>
      </c>
      <c r="F599" s="3" t="s">
        <v>111</v>
      </c>
      <c r="G599" s="94">
        <v>296.45</v>
      </c>
    </row>
    <row r="600" spans="2:7">
      <c r="B600" s="2">
        <v>43856</v>
      </c>
      <c r="C600" s="3" t="s">
        <v>117</v>
      </c>
      <c r="D600" s="3">
        <v>8</v>
      </c>
      <c r="E600" s="3" t="s">
        <v>112</v>
      </c>
      <c r="F600" s="3" t="s">
        <v>113</v>
      </c>
      <c r="G600" s="94">
        <v>279.60000000000002</v>
      </c>
    </row>
    <row r="601" spans="2:7">
      <c r="B601" s="2">
        <v>44551</v>
      </c>
      <c r="C601" s="3" t="s">
        <v>119</v>
      </c>
      <c r="D601" s="3">
        <v>8</v>
      </c>
      <c r="E601" s="3" t="s">
        <v>114</v>
      </c>
      <c r="F601" s="3" t="s">
        <v>113</v>
      </c>
      <c r="G601" s="94">
        <v>199.6</v>
      </c>
    </row>
    <row r="602" spans="2:7">
      <c r="B602" s="2">
        <v>44259</v>
      </c>
      <c r="C602" s="3" t="s">
        <v>117</v>
      </c>
      <c r="D602" s="3">
        <v>17</v>
      </c>
      <c r="E602" s="3" t="s">
        <v>114</v>
      </c>
      <c r="F602" s="3" t="s">
        <v>106</v>
      </c>
      <c r="G602" s="94">
        <v>441.15</v>
      </c>
    </row>
    <row r="603" spans="2:7">
      <c r="B603" s="2">
        <v>44541</v>
      </c>
      <c r="C603" s="3" t="s">
        <v>116</v>
      </c>
      <c r="D603" s="3">
        <v>3</v>
      </c>
      <c r="E603" s="3" t="s">
        <v>6</v>
      </c>
      <c r="F603" s="3" t="s">
        <v>105</v>
      </c>
      <c r="G603" s="94">
        <v>134.07</v>
      </c>
    </row>
    <row r="604" spans="2:7">
      <c r="B604" s="2">
        <v>44915</v>
      </c>
      <c r="C604" s="3" t="s">
        <v>119</v>
      </c>
      <c r="D604" s="3">
        <v>8</v>
      </c>
      <c r="E604" s="3" t="s">
        <v>6</v>
      </c>
      <c r="F604" s="3" t="s">
        <v>113</v>
      </c>
      <c r="G604" s="94">
        <v>341.52</v>
      </c>
    </row>
    <row r="605" spans="2:7">
      <c r="B605" s="2">
        <v>44090</v>
      </c>
      <c r="C605" s="3" t="s">
        <v>116</v>
      </c>
      <c r="D605" s="3">
        <v>7</v>
      </c>
      <c r="E605" s="3" t="s">
        <v>112</v>
      </c>
      <c r="F605" s="3" t="s">
        <v>105</v>
      </c>
      <c r="G605" s="94">
        <v>237.65</v>
      </c>
    </row>
    <row r="606" spans="2:7">
      <c r="B606" s="2">
        <v>44004</v>
      </c>
      <c r="C606" s="3" t="s">
        <v>116</v>
      </c>
      <c r="D606" s="3">
        <v>7</v>
      </c>
      <c r="E606" s="3" t="s">
        <v>112</v>
      </c>
      <c r="F606" s="3" t="s">
        <v>108</v>
      </c>
      <c r="G606" s="94">
        <v>244.65</v>
      </c>
    </row>
    <row r="607" spans="2:7">
      <c r="B607" s="2">
        <v>43917</v>
      </c>
      <c r="C607" s="3" t="s">
        <v>117</v>
      </c>
      <c r="D607" s="3">
        <v>9</v>
      </c>
      <c r="E607" s="3" t="s">
        <v>6</v>
      </c>
      <c r="F607" s="3" t="s">
        <v>108</v>
      </c>
      <c r="G607" s="94">
        <v>402.21</v>
      </c>
    </row>
    <row r="608" spans="2:7">
      <c r="B608" s="2">
        <v>44427</v>
      </c>
      <c r="C608" s="3" t="s">
        <v>117</v>
      </c>
      <c r="D608" s="3">
        <v>450</v>
      </c>
      <c r="E608" s="3" t="s">
        <v>112</v>
      </c>
      <c r="F608" s="3" t="s">
        <v>115</v>
      </c>
      <c r="G608" s="94">
        <v>9043.31</v>
      </c>
    </row>
    <row r="609" spans="2:7">
      <c r="B609" s="2">
        <v>44685</v>
      </c>
      <c r="C609" s="3" t="s">
        <v>116</v>
      </c>
      <c r="D609" s="3">
        <v>325</v>
      </c>
      <c r="E609" s="3" t="s">
        <v>110</v>
      </c>
      <c r="F609" s="3" t="s">
        <v>106</v>
      </c>
      <c r="G609" s="94">
        <v>4849.41</v>
      </c>
    </row>
    <row r="610" spans="2:7">
      <c r="B610" s="2">
        <v>44289</v>
      </c>
      <c r="C610" s="3" t="s">
        <v>117</v>
      </c>
      <c r="D610" s="3">
        <v>27</v>
      </c>
      <c r="E610" s="3" t="s">
        <v>9</v>
      </c>
      <c r="F610" s="3" t="s">
        <v>105</v>
      </c>
      <c r="G610" s="94">
        <v>664.4</v>
      </c>
    </row>
    <row r="611" spans="2:7">
      <c r="B611" s="2">
        <v>44141</v>
      </c>
      <c r="C611" s="3" t="s">
        <v>107</v>
      </c>
      <c r="D611" s="3">
        <v>17</v>
      </c>
      <c r="E611" s="3" t="s">
        <v>112</v>
      </c>
      <c r="F611" s="3" t="s">
        <v>105</v>
      </c>
      <c r="G611" s="94">
        <v>611.15</v>
      </c>
    </row>
    <row r="612" spans="2:7">
      <c r="B612" s="2">
        <v>44406</v>
      </c>
      <c r="C612" s="3" t="s">
        <v>119</v>
      </c>
      <c r="D612" s="3">
        <v>9</v>
      </c>
      <c r="E612" s="3" t="s">
        <v>6</v>
      </c>
      <c r="F612" s="3" t="s">
        <v>105</v>
      </c>
      <c r="G612" s="94">
        <v>393.21</v>
      </c>
    </row>
    <row r="613" spans="2:7">
      <c r="B613" s="2">
        <v>44373</v>
      </c>
      <c r="C613" s="3" t="s">
        <v>119</v>
      </c>
      <c r="D613" s="3">
        <v>75</v>
      </c>
      <c r="E613" s="3" t="s">
        <v>110</v>
      </c>
      <c r="F613" s="3" t="s">
        <v>115</v>
      </c>
      <c r="G613" s="94">
        <v>1459.69</v>
      </c>
    </row>
    <row r="614" spans="2:7">
      <c r="B614" s="2">
        <v>44028</v>
      </c>
      <c r="C614" s="3" t="s">
        <v>119</v>
      </c>
      <c r="D614" s="3">
        <v>9</v>
      </c>
      <c r="E614" s="3" t="s">
        <v>112</v>
      </c>
      <c r="F614" s="3" t="s">
        <v>115</v>
      </c>
      <c r="G614" s="94">
        <v>314.55</v>
      </c>
    </row>
    <row r="615" spans="2:7">
      <c r="B615" s="2">
        <v>44251</v>
      </c>
      <c r="C615" s="3" t="s">
        <v>117</v>
      </c>
      <c r="D615" s="3">
        <v>42</v>
      </c>
      <c r="E615" s="3" t="s">
        <v>9</v>
      </c>
      <c r="F615" s="3" t="s">
        <v>109</v>
      </c>
      <c r="G615" s="94">
        <v>997.82</v>
      </c>
    </row>
    <row r="616" spans="2:7">
      <c r="B616" s="2">
        <v>44493</v>
      </c>
      <c r="C616" s="3" t="s">
        <v>118</v>
      </c>
      <c r="D616" s="3">
        <v>7</v>
      </c>
      <c r="E616" s="3" t="s">
        <v>112</v>
      </c>
      <c r="F616" s="3" t="s">
        <v>106</v>
      </c>
      <c r="G616" s="94">
        <v>244.65</v>
      </c>
    </row>
    <row r="617" spans="2:7">
      <c r="B617" s="2">
        <v>44402</v>
      </c>
      <c r="C617" s="3" t="s">
        <v>117</v>
      </c>
      <c r="D617" s="3">
        <v>400</v>
      </c>
      <c r="E617" s="3" t="s">
        <v>6</v>
      </c>
      <c r="F617" s="3" t="s">
        <v>105</v>
      </c>
      <c r="G617" s="94">
        <v>9818.7000000000007</v>
      </c>
    </row>
    <row r="618" spans="2:7">
      <c r="B618" s="2">
        <v>44875</v>
      </c>
      <c r="C618" s="3" t="s">
        <v>119</v>
      </c>
      <c r="D618" s="3">
        <v>3</v>
      </c>
      <c r="E618" s="3" t="s">
        <v>6</v>
      </c>
      <c r="F618" s="3" t="s">
        <v>106</v>
      </c>
      <c r="G618" s="94">
        <v>128.07</v>
      </c>
    </row>
    <row r="619" spans="2:7">
      <c r="B619" s="2">
        <v>43974</v>
      </c>
      <c r="C619" s="3" t="s">
        <v>117</v>
      </c>
      <c r="D619" s="3">
        <v>23</v>
      </c>
      <c r="E619" s="3" t="s">
        <v>112</v>
      </c>
      <c r="F619" s="3" t="s">
        <v>108</v>
      </c>
      <c r="G619" s="94">
        <v>826.85</v>
      </c>
    </row>
    <row r="620" spans="2:7">
      <c r="B620" s="2">
        <v>44557</v>
      </c>
      <c r="C620" s="3" t="s">
        <v>119</v>
      </c>
      <c r="D620" s="3">
        <v>6</v>
      </c>
      <c r="E620" s="3" t="s">
        <v>112</v>
      </c>
      <c r="F620" s="3" t="s">
        <v>115</v>
      </c>
      <c r="G620" s="94">
        <v>215.7</v>
      </c>
    </row>
    <row r="621" spans="2:7">
      <c r="B621" s="2">
        <v>44592</v>
      </c>
      <c r="C621" s="3" t="s">
        <v>118</v>
      </c>
      <c r="D621" s="3">
        <v>44</v>
      </c>
      <c r="E621" s="3" t="s">
        <v>114</v>
      </c>
      <c r="F621" s="3" t="s">
        <v>111</v>
      </c>
      <c r="G621" s="94">
        <v>970.53</v>
      </c>
    </row>
    <row r="622" spans="2:7">
      <c r="B622" s="2">
        <v>44726</v>
      </c>
      <c r="C622" s="3" t="s">
        <v>119</v>
      </c>
      <c r="D622" s="3">
        <v>43</v>
      </c>
      <c r="E622" s="3" t="s">
        <v>114</v>
      </c>
      <c r="F622" s="3" t="s">
        <v>106</v>
      </c>
      <c r="G622" s="94">
        <v>985.02</v>
      </c>
    </row>
    <row r="623" spans="2:7">
      <c r="B623" s="2">
        <v>44924</v>
      </c>
      <c r="C623" s="3" t="s">
        <v>116</v>
      </c>
      <c r="D623" s="3">
        <v>23</v>
      </c>
      <c r="E623" s="3" t="s">
        <v>110</v>
      </c>
      <c r="F623" s="3" t="s">
        <v>113</v>
      </c>
      <c r="G623" s="94">
        <v>596.85</v>
      </c>
    </row>
    <row r="624" spans="2:7">
      <c r="B624" s="2">
        <v>43832</v>
      </c>
      <c r="C624" s="3" t="s">
        <v>117</v>
      </c>
      <c r="D624" s="3">
        <v>13</v>
      </c>
      <c r="E624" s="3" t="s">
        <v>110</v>
      </c>
      <c r="F624" s="3" t="s">
        <v>115</v>
      </c>
      <c r="G624" s="94">
        <v>337.35</v>
      </c>
    </row>
    <row r="625" spans="2:7">
      <c r="B625" s="2">
        <v>44818</v>
      </c>
      <c r="C625" s="3" t="s">
        <v>117</v>
      </c>
      <c r="D625" s="3">
        <v>350</v>
      </c>
      <c r="E625" s="3" t="s">
        <v>112</v>
      </c>
      <c r="F625" s="3" t="s">
        <v>105</v>
      </c>
      <c r="G625" s="94">
        <v>7033.69</v>
      </c>
    </row>
    <row r="626" spans="2:7">
      <c r="B626" s="2">
        <v>44093</v>
      </c>
      <c r="C626" s="3" t="s">
        <v>116</v>
      </c>
      <c r="D626" s="3">
        <v>29</v>
      </c>
      <c r="E626" s="3" t="s">
        <v>110</v>
      </c>
      <c r="F626" s="3" t="s">
        <v>106</v>
      </c>
      <c r="G626" s="94">
        <v>615.02</v>
      </c>
    </row>
    <row r="627" spans="2:7">
      <c r="B627" s="2">
        <v>44356</v>
      </c>
      <c r="C627" s="3" t="s">
        <v>107</v>
      </c>
      <c r="D627" s="3">
        <v>1</v>
      </c>
      <c r="E627" s="3" t="s">
        <v>114</v>
      </c>
      <c r="F627" s="3" t="s">
        <v>111</v>
      </c>
      <c r="G627" s="94">
        <v>25.95</v>
      </c>
    </row>
    <row r="628" spans="2:7">
      <c r="B628" s="2">
        <v>44292</v>
      </c>
      <c r="C628" s="3" t="s">
        <v>119</v>
      </c>
      <c r="D628" s="3">
        <v>10</v>
      </c>
      <c r="E628" s="3" t="s">
        <v>112</v>
      </c>
      <c r="F628" s="3" t="s">
        <v>115</v>
      </c>
      <c r="G628" s="94">
        <v>349.5</v>
      </c>
    </row>
    <row r="629" spans="2:7">
      <c r="B629" s="2">
        <v>43916</v>
      </c>
      <c r="C629" s="3" t="s">
        <v>107</v>
      </c>
      <c r="D629" s="3">
        <v>6</v>
      </c>
      <c r="E629" s="3" t="s">
        <v>112</v>
      </c>
      <c r="F629" s="3" t="s">
        <v>109</v>
      </c>
      <c r="G629" s="94">
        <v>215.7</v>
      </c>
    </row>
    <row r="630" spans="2:7">
      <c r="B630" s="2">
        <v>44162</v>
      </c>
      <c r="C630" s="3" t="s">
        <v>119</v>
      </c>
      <c r="D630" s="3">
        <v>8</v>
      </c>
      <c r="E630" s="3" t="s">
        <v>6</v>
      </c>
      <c r="F630" s="3" t="s">
        <v>113</v>
      </c>
      <c r="G630" s="94">
        <v>349.52</v>
      </c>
    </row>
    <row r="631" spans="2:7">
      <c r="B631" s="2">
        <v>44167</v>
      </c>
      <c r="C631" s="3" t="s">
        <v>119</v>
      </c>
      <c r="D631" s="3">
        <v>3</v>
      </c>
      <c r="E631" s="3" t="s">
        <v>6</v>
      </c>
      <c r="F631" s="3" t="s">
        <v>108</v>
      </c>
      <c r="G631" s="94">
        <v>128.07</v>
      </c>
    </row>
    <row r="632" spans="2:7">
      <c r="B632" s="2">
        <v>43855</v>
      </c>
      <c r="C632" s="3" t="s">
        <v>119</v>
      </c>
      <c r="D632" s="3">
        <v>8</v>
      </c>
      <c r="E632" s="3" t="s">
        <v>9</v>
      </c>
      <c r="F632" s="3" t="s">
        <v>109</v>
      </c>
      <c r="G632" s="94">
        <v>215.6</v>
      </c>
    </row>
    <row r="633" spans="2:7">
      <c r="B633" s="2">
        <v>44658</v>
      </c>
      <c r="C633" s="3" t="s">
        <v>116</v>
      </c>
      <c r="D633" s="3">
        <v>225</v>
      </c>
      <c r="E633" s="3" t="s">
        <v>6</v>
      </c>
      <c r="F633" s="3" t="s">
        <v>105</v>
      </c>
      <c r="G633" s="94">
        <v>6723.68</v>
      </c>
    </row>
    <row r="634" spans="2:7">
      <c r="B634" s="2">
        <v>44510</v>
      </c>
      <c r="C634" s="3" t="s">
        <v>119</v>
      </c>
      <c r="D634" s="3">
        <v>550</v>
      </c>
      <c r="E634" s="3" t="s">
        <v>9</v>
      </c>
      <c r="F634" s="3" t="s">
        <v>106</v>
      </c>
      <c r="G634" s="94">
        <v>9155.44</v>
      </c>
    </row>
    <row r="635" spans="2:7">
      <c r="B635" s="2">
        <v>44784</v>
      </c>
      <c r="C635" s="3" t="s">
        <v>117</v>
      </c>
      <c r="D635" s="3">
        <v>44</v>
      </c>
      <c r="E635" s="3" t="s">
        <v>9</v>
      </c>
      <c r="F635" s="3" t="s">
        <v>111</v>
      </c>
      <c r="G635" s="94">
        <v>1082.73</v>
      </c>
    </row>
    <row r="636" spans="2:7">
      <c r="B636" s="2">
        <v>44266</v>
      </c>
      <c r="C636" s="3" t="s">
        <v>119</v>
      </c>
      <c r="D636" s="3">
        <v>550</v>
      </c>
      <c r="E636" s="3" t="s">
        <v>110</v>
      </c>
      <c r="F636" s="3" t="s">
        <v>106</v>
      </c>
      <c r="G636" s="94">
        <v>7574.19</v>
      </c>
    </row>
    <row r="637" spans="2:7">
      <c r="B637" s="2">
        <v>43858</v>
      </c>
      <c r="C637" s="3" t="s">
        <v>119</v>
      </c>
      <c r="D637" s="3">
        <v>7</v>
      </c>
      <c r="E637" s="3" t="s">
        <v>114</v>
      </c>
      <c r="F637" s="3" t="s">
        <v>111</v>
      </c>
      <c r="G637" s="94">
        <v>188.65</v>
      </c>
    </row>
    <row r="638" spans="2:7">
      <c r="B638" s="2">
        <v>44820</v>
      </c>
      <c r="C638" s="3" t="s">
        <v>119</v>
      </c>
      <c r="D638" s="3">
        <v>12</v>
      </c>
      <c r="E638" s="3" t="s">
        <v>110</v>
      </c>
      <c r="F638" s="3" t="s">
        <v>111</v>
      </c>
      <c r="G638" s="94">
        <v>299.39999999999998</v>
      </c>
    </row>
    <row r="639" spans="2:7">
      <c r="B639" s="2">
        <v>44498</v>
      </c>
      <c r="C639" s="3" t="s">
        <v>107</v>
      </c>
      <c r="D639" s="3">
        <v>3</v>
      </c>
      <c r="E639" s="3" t="s">
        <v>9</v>
      </c>
      <c r="F639" s="3" t="s">
        <v>106</v>
      </c>
      <c r="G639" s="94">
        <v>86.85</v>
      </c>
    </row>
    <row r="640" spans="2:7">
      <c r="B640" s="2">
        <v>43985</v>
      </c>
      <c r="C640" s="3" t="s">
        <v>119</v>
      </c>
      <c r="D640" s="3">
        <v>37</v>
      </c>
      <c r="E640" s="3" t="s">
        <v>114</v>
      </c>
      <c r="F640" s="3" t="s">
        <v>108</v>
      </c>
      <c r="G640" s="94">
        <v>816.13</v>
      </c>
    </row>
    <row r="641" spans="2:7">
      <c r="B641" s="2">
        <v>44713</v>
      </c>
      <c r="C641" s="3" t="s">
        <v>119</v>
      </c>
      <c r="D641" s="3">
        <v>30</v>
      </c>
      <c r="E641" s="3" t="s">
        <v>9</v>
      </c>
      <c r="F641" s="3" t="s">
        <v>109</v>
      </c>
      <c r="G641" s="94">
        <v>687.23</v>
      </c>
    </row>
    <row r="642" spans="2:7">
      <c r="B642" s="2">
        <v>44242</v>
      </c>
      <c r="C642" s="3" t="s">
        <v>117</v>
      </c>
      <c r="D642" s="3">
        <v>6</v>
      </c>
      <c r="E642" s="3" t="s">
        <v>9</v>
      </c>
      <c r="F642" s="3" t="s">
        <v>111</v>
      </c>
      <c r="G642" s="94">
        <v>167.7</v>
      </c>
    </row>
    <row r="643" spans="2:7">
      <c r="B643" s="2">
        <v>44441</v>
      </c>
      <c r="C643" s="3" t="s">
        <v>119</v>
      </c>
      <c r="D643" s="3">
        <v>250</v>
      </c>
      <c r="E643" s="3" t="s">
        <v>6</v>
      </c>
      <c r="F643" s="3" t="s">
        <v>106</v>
      </c>
      <c r="G643" s="94">
        <v>7820.75</v>
      </c>
    </row>
    <row r="644" spans="2:7">
      <c r="B644" s="2">
        <v>44604</v>
      </c>
      <c r="C644" s="3" t="s">
        <v>118</v>
      </c>
      <c r="D644" s="3">
        <v>9</v>
      </c>
      <c r="E644" s="3" t="s">
        <v>110</v>
      </c>
      <c r="F644" s="3" t="s">
        <v>105</v>
      </c>
      <c r="G644" s="94">
        <v>215.55</v>
      </c>
    </row>
    <row r="645" spans="2:7">
      <c r="B645" s="2">
        <v>44723</v>
      </c>
      <c r="C645" s="3" t="s">
        <v>117</v>
      </c>
      <c r="D645" s="3">
        <v>350</v>
      </c>
      <c r="E645" s="3" t="s">
        <v>6</v>
      </c>
      <c r="F645" s="3" t="s">
        <v>105</v>
      </c>
      <c r="G645" s="94">
        <v>8993.86</v>
      </c>
    </row>
    <row r="646" spans="2:7">
      <c r="B646" s="2">
        <v>43884</v>
      </c>
      <c r="C646" s="3" t="s">
        <v>119</v>
      </c>
      <c r="D646" s="3">
        <v>1</v>
      </c>
      <c r="E646" s="3" t="s">
        <v>6</v>
      </c>
      <c r="F646" s="3" t="s">
        <v>109</v>
      </c>
      <c r="G646" s="94">
        <v>43.69</v>
      </c>
    </row>
    <row r="647" spans="2:7">
      <c r="B647" s="2">
        <v>44523</v>
      </c>
      <c r="C647" s="3" t="s">
        <v>116</v>
      </c>
      <c r="D647" s="3">
        <v>600</v>
      </c>
      <c r="E647" s="3" t="s">
        <v>110</v>
      </c>
      <c r="F647" s="3" t="s">
        <v>113</v>
      </c>
      <c r="G647" s="94">
        <v>8262.75</v>
      </c>
    </row>
    <row r="648" spans="2:7">
      <c r="B648" s="2">
        <v>44461</v>
      </c>
      <c r="C648" s="3" t="s">
        <v>119</v>
      </c>
      <c r="D648" s="3">
        <v>1</v>
      </c>
      <c r="E648" s="3" t="s">
        <v>114</v>
      </c>
      <c r="F648" s="3" t="s">
        <v>113</v>
      </c>
      <c r="G648" s="94">
        <v>25.95</v>
      </c>
    </row>
    <row r="649" spans="2:7">
      <c r="B649" s="2">
        <v>43981</v>
      </c>
      <c r="C649" s="3" t="s">
        <v>117</v>
      </c>
      <c r="D649" s="3">
        <v>4</v>
      </c>
      <c r="E649" s="3" t="s">
        <v>6</v>
      </c>
      <c r="F649" s="3" t="s">
        <v>111</v>
      </c>
      <c r="G649" s="94">
        <v>178.76</v>
      </c>
    </row>
    <row r="650" spans="2:7">
      <c r="B650" s="2">
        <v>44354</v>
      </c>
      <c r="C650" s="3" t="s">
        <v>116</v>
      </c>
      <c r="D650" s="3">
        <v>500</v>
      </c>
      <c r="E650" s="3" t="s">
        <v>9</v>
      </c>
      <c r="F650" s="3" t="s">
        <v>111</v>
      </c>
      <c r="G650" s="94">
        <v>8323.1299999999992</v>
      </c>
    </row>
    <row r="651" spans="2:7">
      <c r="B651" s="2">
        <v>43847</v>
      </c>
      <c r="C651" s="3" t="s">
        <v>119</v>
      </c>
      <c r="D651" s="3">
        <v>175</v>
      </c>
      <c r="E651" s="3" t="s">
        <v>6</v>
      </c>
      <c r="F651" s="3" t="s">
        <v>106</v>
      </c>
      <c r="G651" s="94">
        <v>5352.03</v>
      </c>
    </row>
    <row r="652" spans="2:7">
      <c r="B652" s="2">
        <v>44170</v>
      </c>
      <c r="C652" s="3" t="s">
        <v>117</v>
      </c>
      <c r="D652" s="3">
        <v>6</v>
      </c>
      <c r="E652" s="3" t="s">
        <v>112</v>
      </c>
      <c r="F652" s="3" t="s">
        <v>111</v>
      </c>
      <c r="G652" s="94">
        <v>209.7</v>
      </c>
    </row>
    <row r="653" spans="2:7">
      <c r="B653" s="2">
        <v>44725</v>
      </c>
      <c r="C653" s="3" t="s">
        <v>117</v>
      </c>
      <c r="D653" s="3">
        <v>49</v>
      </c>
      <c r="E653" s="3" t="s">
        <v>112</v>
      </c>
      <c r="F653" s="3" t="s">
        <v>111</v>
      </c>
      <c r="G653" s="94">
        <v>1284.4100000000001</v>
      </c>
    </row>
    <row r="654" spans="2:7">
      <c r="B654" s="2">
        <v>44163</v>
      </c>
      <c r="C654" s="3" t="s">
        <v>107</v>
      </c>
      <c r="D654" s="3">
        <v>400</v>
      </c>
      <c r="E654" s="3" t="s">
        <v>110</v>
      </c>
      <c r="F654" s="3" t="s">
        <v>111</v>
      </c>
      <c r="G654" s="94">
        <v>5508.5</v>
      </c>
    </row>
    <row r="655" spans="2:7">
      <c r="B655" s="2">
        <v>44786</v>
      </c>
      <c r="C655" s="3" t="s">
        <v>118</v>
      </c>
      <c r="D655" s="3">
        <v>43</v>
      </c>
      <c r="E655" s="3" t="s">
        <v>9</v>
      </c>
      <c r="F655" s="3" t="s">
        <v>108</v>
      </c>
      <c r="G655" s="94">
        <v>985.02</v>
      </c>
    </row>
    <row r="656" spans="2:7">
      <c r="B656" s="2">
        <v>44692</v>
      </c>
      <c r="C656" s="3" t="s">
        <v>107</v>
      </c>
      <c r="D656" s="3">
        <v>6</v>
      </c>
      <c r="E656" s="3" t="s">
        <v>9</v>
      </c>
      <c r="F656" s="3" t="s">
        <v>113</v>
      </c>
      <c r="G656" s="94">
        <v>173.7</v>
      </c>
    </row>
    <row r="657" spans="2:7">
      <c r="B657" s="2">
        <v>44660</v>
      </c>
      <c r="C657" s="3" t="s">
        <v>107</v>
      </c>
      <c r="D657" s="3">
        <v>1</v>
      </c>
      <c r="E657" s="3" t="s">
        <v>110</v>
      </c>
      <c r="F657" s="3" t="s">
        <v>115</v>
      </c>
      <c r="G657" s="94">
        <v>24.95</v>
      </c>
    </row>
    <row r="658" spans="2:7">
      <c r="B658" s="2">
        <v>44307</v>
      </c>
      <c r="C658" s="3" t="s">
        <v>117</v>
      </c>
      <c r="D658" s="3">
        <v>3</v>
      </c>
      <c r="E658" s="3" t="s">
        <v>110</v>
      </c>
      <c r="F658" s="3" t="s">
        <v>115</v>
      </c>
      <c r="G658" s="94">
        <v>77.849999999999994</v>
      </c>
    </row>
    <row r="659" spans="2:7">
      <c r="B659" s="2">
        <v>43858</v>
      </c>
      <c r="C659" s="3" t="s">
        <v>119</v>
      </c>
      <c r="D659" s="3">
        <v>150</v>
      </c>
      <c r="E659" s="3" t="s">
        <v>112</v>
      </c>
      <c r="F659" s="3" t="s">
        <v>106</v>
      </c>
      <c r="G659" s="94">
        <v>3669.75</v>
      </c>
    </row>
    <row r="660" spans="2:7">
      <c r="B660" s="2">
        <v>44116</v>
      </c>
      <c r="C660" s="3" t="s">
        <v>119</v>
      </c>
      <c r="D660" s="3">
        <v>175</v>
      </c>
      <c r="E660" s="3" t="s">
        <v>112</v>
      </c>
      <c r="F660" s="3" t="s">
        <v>115</v>
      </c>
      <c r="G660" s="94">
        <v>4158.88</v>
      </c>
    </row>
    <row r="661" spans="2:7">
      <c r="B661" s="2">
        <v>44489</v>
      </c>
      <c r="C661" s="3" t="s">
        <v>116</v>
      </c>
      <c r="D661" s="3">
        <v>475</v>
      </c>
      <c r="E661" s="3" t="s">
        <v>112</v>
      </c>
      <c r="F661" s="3" t="s">
        <v>115</v>
      </c>
      <c r="G661" s="94">
        <v>9818.84</v>
      </c>
    </row>
    <row r="662" spans="2:7">
      <c r="B662" s="2">
        <v>44003</v>
      </c>
      <c r="C662" s="3" t="s">
        <v>117</v>
      </c>
      <c r="D662" s="3">
        <v>550</v>
      </c>
      <c r="E662" s="3" t="s">
        <v>112</v>
      </c>
      <c r="F662" s="3" t="s">
        <v>108</v>
      </c>
      <c r="G662" s="94">
        <v>11052.94</v>
      </c>
    </row>
    <row r="663" spans="2:7">
      <c r="B663" s="2">
        <v>44463</v>
      </c>
      <c r="C663" s="3" t="s">
        <v>117</v>
      </c>
      <c r="D663" s="3">
        <v>175</v>
      </c>
      <c r="E663" s="3" t="s">
        <v>6</v>
      </c>
      <c r="F663" s="3" t="s">
        <v>105</v>
      </c>
      <c r="G663" s="94">
        <v>5352.03</v>
      </c>
    </row>
    <row r="664" spans="2:7">
      <c r="B664" s="2">
        <v>44380</v>
      </c>
      <c r="C664" s="3" t="s">
        <v>117</v>
      </c>
      <c r="D664" s="3">
        <v>500</v>
      </c>
      <c r="E664" s="3" t="s">
        <v>9</v>
      </c>
      <c r="F664" s="3" t="s">
        <v>105</v>
      </c>
      <c r="G664" s="94">
        <v>8323.1299999999992</v>
      </c>
    </row>
    <row r="665" spans="2:7">
      <c r="B665" s="2">
        <v>44909</v>
      </c>
      <c r="C665" s="3" t="s">
        <v>116</v>
      </c>
      <c r="D665" s="3">
        <v>325</v>
      </c>
      <c r="E665" s="3" t="s">
        <v>112</v>
      </c>
      <c r="F665" s="3" t="s">
        <v>108</v>
      </c>
      <c r="G665" s="94">
        <v>6531.28</v>
      </c>
    </row>
    <row r="666" spans="2:7">
      <c r="B666" s="2">
        <v>44370</v>
      </c>
      <c r="C666" s="3" t="s">
        <v>119</v>
      </c>
      <c r="D666" s="3">
        <v>9</v>
      </c>
      <c r="E666" s="3" t="s">
        <v>114</v>
      </c>
      <c r="F666" s="3" t="s">
        <v>109</v>
      </c>
      <c r="G666" s="94">
        <v>233.55</v>
      </c>
    </row>
    <row r="667" spans="2:7">
      <c r="B667" s="2">
        <v>44111</v>
      </c>
      <c r="C667" s="3" t="s">
        <v>117</v>
      </c>
      <c r="D667" s="3">
        <v>125</v>
      </c>
      <c r="E667" s="3" t="s">
        <v>112</v>
      </c>
      <c r="F667" s="3" t="s">
        <v>106</v>
      </c>
      <c r="G667" s="94">
        <v>2970.63</v>
      </c>
    </row>
    <row r="668" spans="2:7">
      <c r="B668" s="2">
        <v>44521</v>
      </c>
      <c r="C668" s="3" t="s">
        <v>119</v>
      </c>
      <c r="D668" s="3">
        <v>50</v>
      </c>
      <c r="E668" s="3" t="s">
        <v>110</v>
      </c>
      <c r="F668" s="3" t="s">
        <v>105</v>
      </c>
      <c r="G668" s="94">
        <v>935.63</v>
      </c>
    </row>
    <row r="669" spans="2:7">
      <c r="B669" s="2">
        <v>44367</v>
      </c>
      <c r="C669" s="3" t="s">
        <v>117</v>
      </c>
      <c r="D669" s="3">
        <v>23</v>
      </c>
      <c r="E669" s="3" t="s">
        <v>114</v>
      </c>
      <c r="F669" s="3" t="s">
        <v>109</v>
      </c>
      <c r="G669" s="94">
        <v>573.85</v>
      </c>
    </row>
    <row r="670" spans="2:7">
      <c r="B670" s="2">
        <v>44115</v>
      </c>
      <c r="C670" s="3" t="s">
        <v>119</v>
      </c>
      <c r="D670" s="3">
        <v>14</v>
      </c>
      <c r="E670" s="3" t="s">
        <v>6</v>
      </c>
      <c r="F670" s="3" t="s">
        <v>108</v>
      </c>
      <c r="G670" s="94">
        <v>625.66</v>
      </c>
    </row>
    <row r="671" spans="2:7">
      <c r="B671" s="2">
        <v>44839</v>
      </c>
      <c r="C671" s="3" t="s">
        <v>117</v>
      </c>
      <c r="D671" s="3">
        <v>34</v>
      </c>
      <c r="E671" s="3" t="s">
        <v>110</v>
      </c>
      <c r="F671" s="3" t="s">
        <v>105</v>
      </c>
      <c r="G671" s="94">
        <v>692.16</v>
      </c>
    </row>
    <row r="672" spans="2:7">
      <c r="B672" s="2">
        <v>44585</v>
      </c>
      <c r="C672" s="3" t="s">
        <v>119</v>
      </c>
      <c r="D672" s="3">
        <v>47</v>
      </c>
      <c r="E672" s="3" t="s">
        <v>112</v>
      </c>
      <c r="F672" s="3" t="s">
        <v>105</v>
      </c>
      <c r="G672" s="94">
        <v>1436.2</v>
      </c>
    </row>
    <row r="673" spans="2:7">
      <c r="B673" s="2">
        <v>44040</v>
      </c>
      <c r="C673" s="3" t="s">
        <v>117</v>
      </c>
      <c r="D673" s="3">
        <v>9</v>
      </c>
      <c r="E673" s="3" t="s">
        <v>9</v>
      </c>
      <c r="F673" s="3" t="s">
        <v>113</v>
      </c>
      <c r="G673" s="94">
        <v>251.55</v>
      </c>
    </row>
    <row r="674" spans="2:7">
      <c r="B674" s="2">
        <v>43879</v>
      </c>
      <c r="C674" s="3" t="s">
        <v>118</v>
      </c>
      <c r="D674" s="3">
        <v>525</v>
      </c>
      <c r="E674" s="3" t="s">
        <v>112</v>
      </c>
      <c r="F674" s="3" t="s">
        <v>108</v>
      </c>
      <c r="G674" s="94">
        <v>10550.53</v>
      </c>
    </row>
    <row r="675" spans="2:7">
      <c r="B675" s="2">
        <v>44297</v>
      </c>
      <c r="C675" s="3" t="s">
        <v>118</v>
      </c>
      <c r="D675" s="3">
        <v>475</v>
      </c>
      <c r="E675" s="3" t="s">
        <v>112</v>
      </c>
      <c r="F675" s="3" t="s">
        <v>111</v>
      </c>
      <c r="G675" s="94">
        <v>9272.59</v>
      </c>
    </row>
    <row r="676" spans="2:7">
      <c r="B676" s="2">
        <v>44803</v>
      </c>
      <c r="C676" s="3" t="s">
        <v>107</v>
      </c>
      <c r="D676" s="3">
        <v>47</v>
      </c>
      <c r="E676" s="3" t="s">
        <v>9</v>
      </c>
      <c r="F676" s="3" t="s">
        <v>111</v>
      </c>
      <c r="G676" s="94">
        <v>1076.6500000000001</v>
      </c>
    </row>
    <row r="677" spans="2:7">
      <c r="B677" s="2">
        <v>44070</v>
      </c>
      <c r="C677" s="3" t="s">
        <v>118</v>
      </c>
      <c r="D677" s="3">
        <v>6</v>
      </c>
      <c r="E677" s="3" t="s">
        <v>112</v>
      </c>
      <c r="F677" s="3" t="s">
        <v>115</v>
      </c>
      <c r="G677" s="94">
        <v>209.7</v>
      </c>
    </row>
    <row r="678" spans="2:7">
      <c r="B678" s="2">
        <v>44895</v>
      </c>
      <c r="C678" s="3" t="s">
        <v>118</v>
      </c>
      <c r="D678" s="3">
        <v>9</v>
      </c>
      <c r="E678" s="3" t="s">
        <v>112</v>
      </c>
      <c r="F678" s="3" t="s">
        <v>115</v>
      </c>
      <c r="G678" s="94">
        <v>305.55</v>
      </c>
    </row>
    <row r="679" spans="2:7">
      <c r="B679" s="2">
        <v>43842</v>
      </c>
      <c r="C679" s="3" t="s">
        <v>119</v>
      </c>
      <c r="D679" s="3">
        <v>6</v>
      </c>
      <c r="E679" s="3" t="s">
        <v>112</v>
      </c>
      <c r="F679" s="3" t="s">
        <v>113</v>
      </c>
      <c r="G679" s="94">
        <v>215.7</v>
      </c>
    </row>
    <row r="680" spans="2:7">
      <c r="B680" s="2">
        <v>44923</v>
      </c>
      <c r="C680" s="3" t="s">
        <v>116</v>
      </c>
      <c r="D680" s="3">
        <v>600</v>
      </c>
      <c r="E680" s="3" t="s">
        <v>114</v>
      </c>
      <c r="F680" s="3" t="s">
        <v>111</v>
      </c>
      <c r="G680" s="94">
        <v>8607.75</v>
      </c>
    </row>
    <row r="681" spans="2:7">
      <c r="B681" s="2">
        <v>44666</v>
      </c>
      <c r="C681" s="3" t="s">
        <v>107</v>
      </c>
      <c r="D681" s="3">
        <v>400</v>
      </c>
      <c r="E681" s="3" t="s">
        <v>9</v>
      </c>
      <c r="F681" s="3" t="s">
        <v>115</v>
      </c>
      <c r="G681" s="94">
        <v>6198.5</v>
      </c>
    </row>
    <row r="682" spans="2:7">
      <c r="B682" s="2">
        <v>44042</v>
      </c>
      <c r="C682" s="3" t="s">
        <v>118</v>
      </c>
      <c r="D682" s="3">
        <v>325</v>
      </c>
      <c r="E682" s="3" t="s">
        <v>110</v>
      </c>
      <c r="F682" s="3" t="s">
        <v>106</v>
      </c>
      <c r="G682" s="94">
        <v>4662.53</v>
      </c>
    </row>
    <row r="683" spans="2:7">
      <c r="B683" s="2">
        <v>44457</v>
      </c>
      <c r="C683" s="3" t="s">
        <v>107</v>
      </c>
      <c r="D683" s="3">
        <v>35</v>
      </c>
      <c r="E683" s="3" t="s">
        <v>110</v>
      </c>
      <c r="F683" s="3" t="s">
        <v>108</v>
      </c>
      <c r="G683" s="94">
        <v>772.01</v>
      </c>
    </row>
    <row r="684" spans="2:7">
      <c r="B684" s="2">
        <v>44399</v>
      </c>
      <c r="C684" s="3" t="s">
        <v>116</v>
      </c>
      <c r="D684" s="3">
        <v>7</v>
      </c>
      <c r="E684" s="3" t="s">
        <v>112</v>
      </c>
      <c r="F684" s="3" t="s">
        <v>108</v>
      </c>
      <c r="G684" s="94">
        <v>237.65</v>
      </c>
    </row>
    <row r="685" spans="2:7">
      <c r="B685" s="2">
        <v>44053</v>
      </c>
      <c r="C685" s="3" t="s">
        <v>118</v>
      </c>
      <c r="D685" s="3">
        <v>41</v>
      </c>
      <c r="E685" s="3" t="s">
        <v>9</v>
      </c>
      <c r="F685" s="3" t="s">
        <v>115</v>
      </c>
      <c r="G685" s="94">
        <v>939.21</v>
      </c>
    </row>
    <row r="686" spans="2:7">
      <c r="B686" s="2">
        <v>44180</v>
      </c>
      <c r="C686" s="3" t="s">
        <v>116</v>
      </c>
      <c r="D686" s="3">
        <v>1</v>
      </c>
      <c r="E686" s="3" t="s">
        <v>112</v>
      </c>
      <c r="F686" s="3" t="s">
        <v>106</v>
      </c>
      <c r="G686" s="94">
        <v>34.950000000000003</v>
      </c>
    </row>
    <row r="687" spans="2:7">
      <c r="B687" s="2">
        <v>44925</v>
      </c>
      <c r="C687" s="3" t="s">
        <v>117</v>
      </c>
      <c r="D687" s="3">
        <v>175</v>
      </c>
      <c r="E687" s="3" t="s">
        <v>114</v>
      </c>
      <c r="F687" s="3" t="s">
        <v>106</v>
      </c>
      <c r="G687" s="94">
        <v>3301.38</v>
      </c>
    </row>
    <row r="688" spans="2:7">
      <c r="B688" s="2">
        <v>44362</v>
      </c>
      <c r="C688" s="3" t="s">
        <v>119</v>
      </c>
      <c r="D688" s="3">
        <v>1</v>
      </c>
      <c r="E688" s="3" t="s">
        <v>112</v>
      </c>
      <c r="F688" s="3" t="s">
        <v>106</v>
      </c>
      <c r="G688" s="94">
        <v>33.950000000000003</v>
      </c>
    </row>
    <row r="689" spans="2:7">
      <c r="B689" s="2">
        <v>44579</v>
      </c>
      <c r="C689" s="3" t="s">
        <v>107</v>
      </c>
      <c r="D689" s="3">
        <v>8</v>
      </c>
      <c r="E689" s="3" t="s">
        <v>114</v>
      </c>
      <c r="F689" s="3" t="s">
        <v>113</v>
      </c>
      <c r="G689" s="94">
        <v>199.6</v>
      </c>
    </row>
    <row r="690" spans="2:7">
      <c r="B690" s="2">
        <v>44690</v>
      </c>
      <c r="C690" s="3" t="s">
        <v>116</v>
      </c>
      <c r="D690" s="3">
        <v>23</v>
      </c>
      <c r="E690" s="3" t="s">
        <v>110</v>
      </c>
      <c r="F690" s="3" t="s">
        <v>108</v>
      </c>
      <c r="G690" s="94">
        <v>573.85</v>
      </c>
    </row>
    <row r="691" spans="2:7">
      <c r="B691" s="2">
        <v>44195</v>
      </c>
      <c r="C691" s="3" t="s">
        <v>117</v>
      </c>
      <c r="D691" s="3">
        <v>2</v>
      </c>
      <c r="E691" s="3" t="s">
        <v>6</v>
      </c>
      <c r="F691" s="3" t="s">
        <v>113</v>
      </c>
      <c r="G691" s="94">
        <v>89.38</v>
      </c>
    </row>
    <row r="692" spans="2:7">
      <c r="B692" s="2">
        <v>44182</v>
      </c>
      <c r="C692" s="3" t="s">
        <v>117</v>
      </c>
      <c r="D692" s="3">
        <v>48</v>
      </c>
      <c r="E692" s="3" t="s">
        <v>110</v>
      </c>
      <c r="F692" s="3" t="s">
        <v>105</v>
      </c>
      <c r="G692" s="94">
        <v>898.2</v>
      </c>
    </row>
    <row r="693" spans="2:7">
      <c r="B693" s="2">
        <v>44742</v>
      </c>
      <c r="C693" s="3" t="s">
        <v>117</v>
      </c>
      <c r="D693" s="3">
        <v>43</v>
      </c>
      <c r="E693" s="3" t="s">
        <v>114</v>
      </c>
      <c r="F693" s="3" t="s">
        <v>109</v>
      </c>
      <c r="G693" s="94">
        <v>948.47</v>
      </c>
    </row>
    <row r="694" spans="2:7">
      <c r="B694" s="2">
        <v>44388</v>
      </c>
      <c r="C694" s="3" t="s">
        <v>117</v>
      </c>
      <c r="D694" s="3">
        <v>575</v>
      </c>
      <c r="E694" s="3" t="s">
        <v>9</v>
      </c>
      <c r="F694" s="3" t="s">
        <v>106</v>
      </c>
      <c r="G694" s="94">
        <v>9571.59</v>
      </c>
    </row>
    <row r="695" spans="2:7">
      <c r="B695" s="2">
        <v>44254</v>
      </c>
      <c r="C695" s="3" t="s">
        <v>107</v>
      </c>
      <c r="D695" s="3">
        <v>1</v>
      </c>
      <c r="E695" s="3" t="s">
        <v>9</v>
      </c>
      <c r="F695" s="3" t="s">
        <v>106</v>
      </c>
      <c r="G695" s="94">
        <v>26.95</v>
      </c>
    </row>
    <row r="696" spans="2:7">
      <c r="B696" s="2">
        <v>44219</v>
      </c>
      <c r="C696" s="3" t="s">
        <v>117</v>
      </c>
      <c r="D696" s="3">
        <v>30</v>
      </c>
      <c r="E696" s="3" t="s">
        <v>112</v>
      </c>
      <c r="F696" s="3" t="s">
        <v>115</v>
      </c>
      <c r="G696" s="94">
        <v>891.23</v>
      </c>
    </row>
    <row r="697" spans="2:7">
      <c r="B697" s="2">
        <v>44107</v>
      </c>
      <c r="C697" s="3" t="s">
        <v>117</v>
      </c>
      <c r="D697" s="3">
        <v>3</v>
      </c>
      <c r="E697" s="3" t="s">
        <v>6</v>
      </c>
      <c r="F697" s="3" t="s">
        <v>111</v>
      </c>
      <c r="G697" s="94">
        <v>128.07</v>
      </c>
    </row>
    <row r="698" spans="2:7">
      <c r="B698" s="2">
        <v>44760</v>
      </c>
      <c r="C698" s="3" t="s">
        <v>117</v>
      </c>
      <c r="D698" s="3">
        <v>1</v>
      </c>
      <c r="E698" s="3" t="s">
        <v>110</v>
      </c>
      <c r="F698" s="3" t="s">
        <v>109</v>
      </c>
      <c r="G698" s="94">
        <v>25.95</v>
      </c>
    </row>
    <row r="699" spans="2:7">
      <c r="B699" s="2">
        <v>44858</v>
      </c>
      <c r="C699" s="3" t="s">
        <v>119</v>
      </c>
      <c r="D699" s="3">
        <v>9</v>
      </c>
      <c r="E699" s="3" t="s">
        <v>112</v>
      </c>
      <c r="F699" s="3" t="s">
        <v>113</v>
      </c>
      <c r="G699" s="94">
        <v>314.55</v>
      </c>
    </row>
    <row r="700" spans="2:7">
      <c r="B700" s="2">
        <v>43994</v>
      </c>
      <c r="C700" s="3" t="s">
        <v>117</v>
      </c>
      <c r="D700" s="3">
        <v>350</v>
      </c>
      <c r="E700" s="3" t="s">
        <v>112</v>
      </c>
      <c r="F700" s="3" t="s">
        <v>115</v>
      </c>
      <c r="G700" s="94">
        <v>7033.69</v>
      </c>
    </row>
    <row r="701" spans="2:7">
      <c r="B701" s="2">
        <v>44819</v>
      </c>
      <c r="C701" s="3" t="s">
        <v>107</v>
      </c>
      <c r="D701" s="3">
        <v>7</v>
      </c>
      <c r="E701" s="3" t="s">
        <v>6</v>
      </c>
      <c r="F701" s="3" t="s">
        <v>109</v>
      </c>
      <c r="G701" s="94">
        <v>312.83</v>
      </c>
    </row>
    <row r="702" spans="2:7">
      <c r="B702" s="2">
        <v>44221</v>
      </c>
      <c r="C702" s="3" t="s">
        <v>117</v>
      </c>
      <c r="D702" s="3">
        <v>12</v>
      </c>
      <c r="E702" s="3" t="s">
        <v>112</v>
      </c>
      <c r="F702" s="3" t="s">
        <v>111</v>
      </c>
      <c r="G702" s="94">
        <v>431.4</v>
      </c>
    </row>
    <row r="703" spans="2:7">
      <c r="B703" s="2">
        <v>44888</v>
      </c>
      <c r="C703" s="3" t="s">
        <v>107</v>
      </c>
      <c r="D703" s="3">
        <v>17</v>
      </c>
      <c r="E703" s="3" t="s">
        <v>114</v>
      </c>
      <c r="F703" s="3" t="s">
        <v>105</v>
      </c>
      <c r="G703" s="94">
        <v>424.15</v>
      </c>
    </row>
    <row r="704" spans="2:7">
      <c r="B704" s="2">
        <v>43934</v>
      </c>
      <c r="C704" s="3" t="s">
        <v>119</v>
      </c>
      <c r="D704" s="3">
        <v>11</v>
      </c>
      <c r="E704" s="3" t="s">
        <v>112</v>
      </c>
      <c r="F704" s="3" t="s">
        <v>105</v>
      </c>
      <c r="G704" s="94">
        <v>384.45</v>
      </c>
    </row>
    <row r="705" spans="2:7">
      <c r="B705" s="2">
        <v>44817</v>
      </c>
      <c r="C705" s="3" t="s">
        <v>119</v>
      </c>
      <c r="D705" s="3">
        <v>46</v>
      </c>
      <c r="E705" s="3" t="s">
        <v>9</v>
      </c>
      <c r="F705" s="3" t="s">
        <v>106</v>
      </c>
      <c r="G705" s="94">
        <v>1053.75</v>
      </c>
    </row>
    <row r="706" spans="2:7">
      <c r="B706" s="2">
        <v>44468</v>
      </c>
      <c r="C706" s="3" t="s">
        <v>116</v>
      </c>
      <c r="D706" s="3">
        <v>175</v>
      </c>
      <c r="E706" s="3" t="s">
        <v>9</v>
      </c>
      <c r="F706" s="3" t="s">
        <v>115</v>
      </c>
      <c r="G706" s="94">
        <v>3546.38</v>
      </c>
    </row>
    <row r="707" spans="2:7">
      <c r="B707" s="2">
        <v>44862</v>
      </c>
      <c r="C707" s="3" t="s">
        <v>118</v>
      </c>
      <c r="D707" s="3">
        <v>13</v>
      </c>
      <c r="E707" s="3" t="s">
        <v>110</v>
      </c>
      <c r="F707" s="3" t="s">
        <v>113</v>
      </c>
      <c r="G707" s="94">
        <v>337.35</v>
      </c>
    </row>
    <row r="708" spans="2:7">
      <c r="B708" s="2">
        <v>44092</v>
      </c>
      <c r="C708" s="3" t="s">
        <v>117</v>
      </c>
      <c r="D708" s="3">
        <v>5</v>
      </c>
      <c r="E708" s="3" t="s">
        <v>9</v>
      </c>
      <c r="F708" s="3" t="s">
        <v>113</v>
      </c>
      <c r="G708" s="94">
        <v>134.75</v>
      </c>
    </row>
    <row r="709" spans="2:7">
      <c r="B709" s="2">
        <v>44386</v>
      </c>
      <c r="C709" s="3" t="s">
        <v>117</v>
      </c>
      <c r="D709" s="3">
        <v>4</v>
      </c>
      <c r="E709" s="3" t="s">
        <v>6</v>
      </c>
      <c r="F709" s="3" t="s">
        <v>115</v>
      </c>
      <c r="G709" s="94">
        <v>174.76</v>
      </c>
    </row>
    <row r="710" spans="2:7">
      <c r="B710" s="2">
        <v>43982</v>
      </c>
      <c r="C710" s="3" t="s">
        <v>119</v>
      </c>
      <c r="D710" s="3">
        <v>4</v>
      </c>
      <c r="E710" s="3" t="s">
        <v>112</v>
      </c>
      <c r="F710" s="3" t="s">
        <v>109</v>
      </c>
      <c r="G710" s="94">
        <v>139.80000000000001</v>
      </c>
    </row>
    <row r="711" spans="2:7">
      <c r="B711" s="2">
        <v>44671</v>
      </c>
      <c r="C711" s="3" t="s">
        <v>117</v>
      </c>
      <c r="D711" s="3">
        <v>5</v>
      </c>
      <c r="E711" s="3" t="s">
        <v>112</v>
      </c>
      <c r="F711" s="3" t="s">
        <v>105</v>
      </c>
      <c r="G711" s="94">
        <v>174.75</v>
      </c>
    </row>
    <row r="712" spans="2:7">
      <c r="B712" s="2">
        <v>44741</v>
      </c>
      <c r="C712" s="3" t="s">
        <v>118</v>
      </c>
      <c r="D712" s="3">
        <v>35</v>
      </c>
      <c r="E712" s="3" t="s">
        <v>9</v>
      </c>
      <c r="F712" s="3" t="s">
        <v>105</v>
      </c>
      <c r="G712" s="94">
        <v>831.51</v>
      </c>
    </row>
    <row r="713" spans="2:7">
      <c r="B713" s="2">
        <v>43950</v>
      </c>
      <c r="C713" s="3" t="s">
        <v>119</v>
      </c>
      <c r="D713" s="3">
        <v>6</v>
      </c>
      <c r="E713" s="3" t="s">
        <v>114</v>
      </c>
      <c r="F713" s="3" t="s">
        <v>113</v>
      </c>
      <c r="G713" s="94">
        <v>161.69999999999999</v>
      </c>
    </row>
    <row r="714" spans="2:7">
      <c r="B714" s="2">
        <v>44341</v>
      </c>
      <c r="C714" s="3" t="s">
        <v>118</v>
      </c>
      <c r="D714" s="3">
        <v>4</v>
      </c>
      <c r="E714" s="3" t="s">
        <v>6</v>
      </c>
      <c r="F714" s="3" t="s">
        <v>111</v>
      </c>
      <c r="G714" s="94">
        <v>170.76</v>
      </c>
    </row>
    <row r="715" spans="2:7">
      <c r="B715" s="2">
        <v>44785</v>
      </c>
      <c r="C715" s="3" t="s">
        <v>118</v>
      </c>
      <c r="D715" s="3">
        <v>44</v>
      </c>
      <c r="E715" s="3" t="s">
        <v>110</v>
      </c>
      <c r="F715" s="3" t="s">
        <v>115</v>
      </c>
      <c r="G715" s="94">
        <v>933.13</v>
      </c>
    </row>
    <row r="716" spans="2:7">
      <c r="B716" s="2">
        <v>44086</v>
      </c>
      <c r="C716" s="3" t="s">
        <v>118</v>
      </c>
      <c r="D716" s="3">
        <v>75</v>
      </c>
      <c r="E716" s="3" t="s">
        <v>6</v>
      </c>
      <c r="F716" s="3" t="s">
        <v>106</v>
      </c>
      <c r="G716" s="94">
        <v>2401.31</v>
      </c>
    </row>
    <row r="717" spans="2:7">
      <c r="B717" s="2">
        <v>43893</v>
      </c>
      <c r="C717" s="3" t="s">
        <v>119</v>
      </c>
      <c r="D717" s="3">
        <v>9</v>
      </c>
      <c r="E717" s="3" t="s">
        <v>110</v>
      </c>
      <c r="F717" s="3" t="s">
        <v>108</v>
      </c>
      <c r="G717" s="94">
        <v>215.55</v>
      </c>
    </row>
    <row r="718" spans="2:7">
      <c r="B718" s="2">
        <v>44712</v>
      </c>
      <c r="C718" s="3" t="s">
        <v>107</v>
      </c>
      <c r="D718" s="3">
        <v>300</v>
      </c>
      <c r="E718" s="3" t="s">
        <v>6</v>
      </c>
      <c r="F718" s="3" t="s">
        <v>108</v>
      </c>
      <c r="G718" s="94">
        <v>7364.03</v>
      </c>
    </row>
    <row r="719" spans="2:7">
      <c r="B719" s="2">
        <v>44472</v>
      </c>
      <c r="C719" s="3" t="s">
        <v>119</v>
      </c>
      <c r="D719" s="3">
        <v>35</v>
      </c>
      <c r="E719" s="3" t="s">
        <v>110</v>
      </c>
      <c r="F719" s="3" t="s">
        <v>106</v>
      </c>
      <c r="G719" s="94">
        <v>772.01</v>
      </c>
    </row>
    <row r="720" spans="2:7">
      <c r="B720" s="2">
        <v>44729</v>
      </c>
      <c r="C720" s="3" t="s">
        <v>107</v>
      </c>
      <c r="D720" s="3">
        <v>7</v>
      </c>
      <c r="E720" s="3" t="s">
        <v>110</v>
      </c>
      <c r="F720" s="3" t="s">
        <v>113</v>
      </c>
      <c r="G720" s="94">
        <v>167.65</v>
      </c>
    </row>
    <row r="721" spans="2:7">
      <c r="B721" s="2">
        <v>44131</v>
      </c>
      <c r="C721" s="3" t="s">
        <v>119</v>
      </c>
      <c r="D721" s="3">
        <v>1</v>
      </c>
      <c r="E721" s="3" t="s">
        <v>112</v>
      </c>
      <c r="F721" s="3" t="s">
        <v>113</v>
      </c>
      <c r="G721" s="94">
        <v>34.950000000000003</v>
      </c>
    </row>
    <row r="722" spans="2:7">
      <c r="B722" s="2">
        <v>44080</v>
      </c>
      <c r="C722" s="3" t="s">
        <v>117</v>
      </c>
      <c r="D722" s="3">
        <v>7</v>
      </c>
      <c r="E722" s="3" t="s">
        <v>9</v>
      </c>
      <c r="F722" s="3" t="s">
        <v>106</v>
      </c>
      <c r="G722" s="94">
        <v>188.65</v>
      </c>
    </row>
    <row r="723" spans="2:7">
      <c r="B723" s="2">
        <v>44128</v>
      </c>
      <c r="C723" s="3" t="s">
        <v>117</v>
      </c>
      <c r="D723" s="3">
        <v>44</v>
      </c>
      <c r="E723" s="3" t="s">
        <v>9</v>
      </c>
      <c r="F723" s="3" t="s">
        <v>115</v>
      </c>
      <c r="G723" s="94">
        <v>1007.93</v>
      </c>
    </row>
    <row r="724" spans="2:7">
      <c r="B724" s="2">
        <v>44027</v>
      </c>
      <c r="C724" s="3" t="s">
        <v>118</v>
      </c>
      <c r="D724" s="3">
        <v>350</v>
      </c>
      <c r="E724" s="3" t="s">
        <v>6</v>
      </c>
      <c r="F724" s="3" t="s">
        <v>111</v>
      </c>
      <c r="G724" s="94">
        <v>8792.61</v>
      </c>
    </row>
    <row r="725" spans="2:7">
      <c r="B725" s="2">
        <v>44360</v>
      </c>
      <c r="C725" s="3" t="s">
        <v>119</v>
      </c>
      <c r="D725" s="3">
        <v>27</v>
      </c>
      <c r="E725" s="3" t="s">
        <v>9</v>
      </c>
      <c r="F725" s="3" t="s">
        <v>113</v>
      </c>
      <c r="G725" s="94">
        <v>664.4</v>
      </c>
    </row>
    <row r="726" spans="2:7">
      <c r="B726" s="2">
        <v>44191</v>
      </c>
      <c r="C726" s="3" t="s">
        <v>118</v>
      </c>
      <c r="D726" s="3">
        <v>30</v>
      </c>
      <c r="E726" s="3" t="s">
        <v>112</v>
      </c>
      <c r="F726" s="3" t="s">
        <v>115</v>
      </c>
      <c r="G726" s="94">
        <v>865.73</v>
      </c>
    </row>
    <row r="727" spans="2:7">
      <c r="B727" s="2">
        <v>44300</v>
      </c>
      <c r="C727" s="3" t="s">
        <v>118</v>
      </c>
      <c r="D727" s="3">
        <v>125</v>
      </c>
      <c r="E727" s="3" t="s">
        <v>114</v>
      </c>
      <c r="F727" s="3" t="s">
        <v>108</v>
      </c>
      <c r="G727" s="94">
        <v>2358.13</v>
      </c>
    </row>
    <row r="728" spans="2:7">
      <c r="B728" s="2">
        <v>44926</v>
      </c>
      <c r="C728" s="3" t="s">
        <v>107</v>
      </c>
      <c r="D728" s="3">
        <v>275</v>
      </c>
      <c r="E728" s="3" t="s">
        <v>114</v>
      </c>
      <c r="F728" s="3" t="s">
        <v>108</v>
      </c>
      <c r="G728" s="94">
        <v>3945.22</v>
      </c>
    </row>
    <row r="729" spans="2:7">
      <c r="B729" s="2">
        <v>44396</v>
      </c>
      <c r="C729" s="3" t="s">
        <v>117</v>
      </c>
      <c r="D729" s="3">
        <v>3</v>
      </c>
      <c r="E729" s="3" t="s">
        <v>110</v>
      </c>
      <c r="F729" s="3" t="s">
        <v>109</v>
      </c>
      <c r="G729" s="94">
        <v>77.849999999999994</v>
      </c>
    </row>
    <row r="730" spans="2:7">
      <c r="B730" s="2">
        <v>44327</v>
      </c>
      <c r="C730" s="3" t="s">
        <v>119</v>
      </c>
      <c r="D730" s="3">
        <v>250</v>
      </c>
      <c r="E730" s="3" t="s">
        <v>110</v>
      </c>
      <c r="F730" s="3" t="s">
        <v>105</v>
      </c>
      <c r="G730" s="94">
        <v>4191.25</v>
      </c>
    </row>
    <row r="731" spans="2:7">
      <c r="B731" s="2">
        <v>44050</v>
      </c>
      <c r="C731" s="3" t="s">
        <v>119</v>
      </c>
      <c r="D731" s="3">
        <v>14</v>
      </c>
      <c r="E731" s="3" t="s">
        <v>110</v>
      </c>
      <c r="F731" s="3" t="s">
        <v>111</v>
      </c>
      <c r="G731" s="94">
        <v>335.3</v>
      </c>
    </row>
    <row r="732" spans="2:7">
      <c r="B732" s="2">
        <v>44635</v>
      </c>
      <c r="C732" s="3" t="s">
        <v>119</v>
      </c>
      <c r="D732" s="3">
        <v>8</v>
      </c>
      <c r="E732" s="3" t="s">
        <v>114</v>
      </c>
      <c r="F732" s="3" t="s">
        <v>109</v>
      </c>
      <c r="G732" s="94">
        <v>199.6</v>
      </c>
    </row>
    <row r="733" spans="2:7">
      <c r="B733" s="2">
        <v>44755</v>
      </c>
      <c r="C733" s="3" t="s">
        <v>119</v>
      </c>
      <c r="D733" s="3">
        <v>350</v>
      </c>
      <c r="E733" s="3" t="s">
        <v>9</v>
      </c>
      <c r="F733" s="3" t="s">
        <v>111</v>
      </c>
      <c r="G733" s="94">
        <v>5423.69</v>
      </c>
    </row>
    <row r="734" spans="2:7">
      <c r="B734" s="2">
        <v>44072</v>
      </c>
      <c r="C734" s="3" t="s">
        <v>107</v>
      </c>
      <c r="D734" s="3">
        <v>14</v>
      </c>
      <c r="E734" s="3" t="s">
        <v>110</v>
      </c>
      <c r="F734" s="3" t="s">
        <v>111</v>
      </c>
      <c r="G734" s="94">
        <v>349.3</v>
      </c>
    </row>
    <row r="735" spans="2:7">
      <c r="B735" s="2">
        <v>44124</v>
      </c>
      <c r="C735" s="3" t="s">
        <v>118</v>
      </c>
      <c r="D735" s="3">
        <v>49</v>
      </c>
      <c r="E735" s="3" t="s">
        <v>6</v>
      </c>
      <c r="F735" s="3" t="s">
        <v>108</v>
      </c>
      <c r="G735" s="94">
        <v>1605.61</v>
      </c>
    </row>
    <row r="736" spans="2:7">
      <c r="B736" s="2">
        <v>44707</v>
      </c>
      <c r="C736" s="3" t="s">
        <v>118</v>
      </c>
      <c r="D736" s="3">
        <v>525</v>
      </c>
      <c r="E736" s="3" t="s">
        <v>114</v>
      </c>
      <c r="F736" s="3" t="s">
        <v>111</v>
      </c>
      <c r="G736" s="94">
        <v>7531.78</v>
      </c>
    </row>
    <row r="737" spans="2:7">
      <c r="B737" s="2">
        <v>44128</v>
      </c>
      <c r="C737" s="3" t="s">
        <v>118</v>
      </c>
      <c r="D737" s="3">
        <v>175</v>
      </c>
      <c r="E737" s="3" t="s">
        <v>114</v>
      </c>
      <c r="F737" s="3" t="s">
        <v>105</v>
      </c>
      <c r="G737" s="94">
        <v>3178.88</v>
      </c>
    </row>
    <row r="738" spans="2:7">
      <c r="B738" s="2">
        <v>44147</v>
      </c>
      <c r="C738" s="3" t="s">
        <v>117</v>
      </c>
      <c r="D738" s="3">
        <v>125</v>
      </c>
      <c r="E738" s="3" t="s">
        <v>112</v>
      </c>
      <c r="F738" s="3" t="s">
        <v>106</v>
      </c>
      <c r="G738" s="94">
        <v>3145.63</v>
      </c>
    </row>
    <row r="739" spans="2:7">
      <c r="B739" s="2">
        <v>44486</v>
      </c>
      <c r="C739" s="3" t="s">
        <v>116</v>
      </c>
      <c r="D739" s="3">
        <v>9</v>
      </c>
      <c r="E739" s="3" t="s">
        <v>112</v>
      </c>
      <c r="F739" s="3" t="s">
        <v>115</v>
      </c>
      <c r="G739" s="94">
        <v>305.55</v>
      </c>
    </row>
    <row r="740" spans="2:7">
      <c r="B740" s="2">
        <v>44440</v>
      </c>
      <c r="C740" s="3" t="s">
        <v>119</v>
      </c>
      <c r="D740" s="3">
        <v>550</v>
      </c>
      <c r="E740" s="3" t="s">
        <v>110</v>
      </c>
      <c r="F740" s="3" t="s">
        <v>113</v>
      </c>
      <c r="G740" s="94">
        <v>7574.19</v>
      </c>
    </row>
    <row r="741" spans="2:7">
      <c r="B741" s="2">
        <v>44866</v>
      </c>
      <c r="C741" s="3" t="s">
        <v>118</v>
      </c>
      <c r="D741" s="3">
        <v>325</v>
      </c>
      <c r="E741" s="3" t="s">
        <v>112</v>
      </c>
      <c r="F741" s="3" t="s">
        <v>105</v>
      </c>
      <c r="G741" s="94">
        <v>6531.28</v>
      </c>
    </row>
    <row r="742" spans="2:7">
      <c r="B742" s="2">
        <v>44732</v>
      </c>
      <c r="C742" s="3" t="s">
        <v>117</v>
      </c>
      <c r="D742" s="3">
        <v>5</v>
      </c>
      <c r="E742" s="3" t="s">
        <v>112</v>
      </c>
      <c r="F742" s="3" t="s">
        <v>106</v>
      </c>
      <c r="G742" s="94">
        <v>169.75</v>
      </c>
    </row>
    <row r="743" spans="2:7">
      <c r="B743" s="2">
        <v>44071</v>
      </c>
      <c r="C743" s="3" t="s">
        <v>117</v>
      </c>
      <c r="D743" s="3">
        <v>9</v>
      </c>
      <c r="E743" s="3" t="s">
        <v>9</v>
      </c>
      <c r="F743" s="3" t="s">
        <v>111</v>
      </c>
      <c r="G743" s="94">
        <v>251.55</v>
      </c>
    </row>
    <row r="744" spans="2:7">
      <c r="B744" s="2">
        <v>44124</v>
      </c>
      <c r="C744" s="3" t="s">
        <v>119</v>
      </c>
      <c r="D744" s="3">
        <v>8</v>
      </c>
      <c r="E744" s="3" t="s">
        <v>114</v>
      </c>
      <c r="F744" s="3" t="s">
        <v>109</v>
      </c>
      <c r="G744" s="94">
        <v>215.6</v>
      </c>
    </row>
    <row r="745" spans="2:7">
      <c r="B745" s="2">
        <v>44711</v>
      </c>
      <c r="C745" s="3" t="s">
        <v>117</v>
      </c>
      <c r="D745" s="3">
        <v>75</v>
      </c>
      <c r="E745" s="3" t="s">
        <v>110</v>
      </c>
      <c r="F745" s="3" t="s">
        <v>105</v>
      </c>
      <c r="G745" s="94">
        <v>1459.69</v>
      </c>
    </row>
    <row r="746" spans="2:7">
      <c r="B746" s="2">
        <v>43940</v>
      </c>
      <c r="C746" s="3" t="s">
        <v>119</v>
      </c>
      <c r="D746" s="3">
        <v>23</v>
      </c>
      <c r="E746" s="3" t="s">
        <v>6</v>
      </c>
      <c r="F746" s="3" t="s">
        <v>106</v>
      </c>
      <c r="G746" s="94">
        <v>1004.87</v>
      </c>
    </row>
    <row r="747" spans="2:7">
      <c r="B747" s="2">
        <v>44652</v>
      </c>
      <c r="C747" s="3" t="s">
        <v>119</v>
      </c>
      <c r="D747" s="3">
        <v>21</v>
      </c>
      <c r="E747" s="3" t="s">
        <v>110</v>
      </c>
      <c r="F747" s="3" t="s">
        <v>113</v>
      </c>
      <c r="G747" s="94">
        <v>523.95000000000005</v>
      </c>
    </row>
    <row r="748" spans="2:7">
      <c r="B748" s="2">
        <v>44574</v>
      </c>
      <c r="C748" s="3" t="s">
        <v>118</v>
      </c>
      <c r="D748" s="3">
        <v>30</v>
      </c>
      <c r="E748" s="3" t="s">
        <v>112</v>
      </c>
      <c r="F748" s="3" t="s">
        <v>115</v>
      </c>
      <c r="G748" s="94">
        <v>891.23</v>
      </c>
    </row>
    <row r="749" spans="2:7">
      <c r="B749" s="2">
        <v>44914</v>
      </c>
      <c r="C749" s="3" t="s">
        <v>116</v>
      </c>
      <c r="D749" s="3">
        <v>250</v>
      </c>
      <c r="E749" s="3" t="s">
        <v>112</v>
      </c>
      <c r="F749" s="3" t="s">
        <v>105</v>
      </c>
      <c r="G749" s="94">
        <v>6291.25</v>
      </c>
    </row>
    <row r="750" spans="2:7">
      <c r="B750" s="2">
        <v>44313</v>
      </c>
      <c r="C750" s="3" t="s">
        <v>116</v>
      </c>
      <c r="D750" s="3">
        <v>4</v>
      </c>
      <c r="E750" s="3" t="s">
        <v>110</v>
      </c>
      <c r="F750" s="3" t="s">
        <v>111</v>
      </c>
      <c r="G750" s="94">
        <v>99.8</v>
      </c>
    </row>
    <row r="751" spans="2:7">
      <c r="B751" s="2">
        <v>43884</v>
      </c>
      <c r="C751" s="3" t="s">
        <v>118</v>
      </c>
      <c r="D751" s="3">
        <v>48</v>
      </c>
      <c r="E751" s="3" t="s">
        <v>114</v>
      </c>
      <c r="F751" s="3" t="s">
        <v>108</v>
      </c>
      <c r="G751" s="94">
        <v>970.2</v>
      </c>
    </row>
    <row r="752" spans="2:7">
      <c r="B752" s="2">
        <v>44065</v>
      </c>
      <c r="C752" s="3" t="s">
        <v>116</v>
      </c>
      <c r="D752" s="3">
        <v>425</v>
      </c>
      <c r="E752" s="3" t="s">
        <v>114</v>
      </c>
      <c r="F752" s="3" t="s">
        <v>111</v>
      </c>
      <c r="G752" s="94">
        <v>6341.53</v>
      </c>
    </row>
    <row r="753" spans="2:7">
      <c r="B753" s="2">
        <v>44921</v>
      </c>
      <c r="C753" s="3" t="s">
        <v>117</v>
      </c>
      <c r="D753" s="3">
        <v>35</v>
      </c>
      <c r="E753" s="3" t="s">
        <v>114</v>
      </c>
      <c r="F753" s="3" t="s">
        <v>109</v>
      </c>
      <c r="G753" s="94">
        <v>742.26</v>
      </c>
    </row>
    <row r="754" spans="2:7">
      <c r="B754" s="2">
        <v>44251</v>
      </c>
      <c r="C754" s="3" t="s">
        <v>117</v>
      </c>
      <c r="D754" s="3">
        <v>400</v>
      </c>
      <c r="E754" s="3" t="s">
        <v>9</v>
      </c>
      <c r="F754" s="3" t="s">
        <v>105</v>
      </c>
      <c r="G754" s="94">
        <v>6658.5</v>
      </c>
    </row>
    <row r="755" spans="2:7">
      <c r="B755" s="2">
        <v>44494</v>
      </c>
      <c r="C755" s="3" t="s">
        <v>119</v>
      </c>
      <c r="D755" s="3">
        <v>25</v>
      </c>
      <c r="E755" s="3" t="s">
        <v>112</v>
      </c>
      <c r="F755" s="3" t="s">
        <v>115</v>
      </c>
      <c r="G755" s="94">
        <v>763.94</v>
      </c>
    </row>
    <row r="756" spans="2:7">
      <c r="B756" s="2">
        <v>44124</v>
      </c>
      <c r="C756" s="3" t="s">
        <v>119</v>
      </c>
      <c r="D756" s="3">
        <v>150</v>
      </c>
      <c r="E756" s="3" t="s">
        <v>114</v>
      </c>
      <c r="F756" s="3" t="s">
        <v>106</v>
      </c>
      <c r="G756" s="94">
        <v>2724.75</v>
      </c>
    </row>
    <row r="757" spans="2:7">
      <c r="B757" s="2">
        <v>44502</v>
      </c>
      <c r="C757" s="3" t="s">
        <v>107</v>
      </c>
      <c r="D757" s="3">
        <v>10</v>
      </c>
      <c r="E757" s="3" t="s">
        <v>114</v>
      </c>
      <c r="F757" s="3" t="s">
        <v>111</v>
      </c>
      <c r="G757" s="94">
        <v>259.5</v>
      </c>
    </row>
    <row r="758" spans="2:7">
      <c r="B758" s="2">
        <v>44117</v>
      </c>
      <c r="C758" s="3" t="s">
        <v>119</v>
      </c>
      <c r="D758" s="3">
        <v>19</v>
      </c>
      <c r="E758" s="3" t="s">
        <v>9</v>
      </c>
      <c r="F758" s="3" t="s">
        <v>108</v>
      </c>
      <c r="G758" s="94">
        <v>512.04999999999995</v>
      </c>
    </row>
    <row r="759" spans="2:7">
      <c r="B759" s="2">
        <v>44783</v>
      </c>
      <c r="C759" s="3" t="s">
        <v>117</v>
      </c>
      <c r="D759" s="3">
        <v>100</v>
      </c>
      <c r="E759" s="3" t="s">
        <v>9</v>
      </c>
      <c r="F759" s="3" t="s">
        <v>105</v>
      </c>
      <c r="G759" s="94">
        <v>1956.5</v>
      </c>
    </row>
    <row r="760" spans="2:7">
      <c r="B760" s="2">
        <v>43859</v>
      </c>
      <c r="C760" s="3" t="s">
        <v>116</v>
      </c>
      <c r="D760" s="3">
        <v>4</v>
      </c>
      <c r="E760" s="3" t="s">
        <v>6</v>
      </c>
      <c r="F760" s="3" t="s">
        <v>111</v>
      </c>
      <c r="G760" s="94">
        <v>174.76</v>
      </c>
    </row>
    <row r="761" spans="2:7">
      <c r="B761" s="2">
        <v>44406</v>
      </c>
      <c r="C761" s="3" t="s">
        <v>117</v>
      </c>
      <c r="D761" s="3">
        <v>50</v>
      </c>
      <c r="E761" s="3" t="s">
        <v>6</v>
      </c>
      <c r="F761" s="3" t="s">
        <v>113</v>
      </c>
      <c r="G761" s="94">
        <v>1675.88</v>
      </c>
    </row>
    <row r="762" spans="2:7">
      <c r="B762" s="2">
        <v>44012</v>
      </c>
      <c r="C762" s="3" t="s">
        <v>119</v>
      </c>
      <c r="D762" s="3">
        <v>9</v>
      </c>
      <c r="E762" s="3" t="s">
        <v>110</v>
      </c>
      <c r="F762" s="3" t="s">
        <v>108</v>
      </c>
      <c r="G762" s="94">
        <v>224.55</v>
      </c>
    </row>
    <row r="763" spans="2:7">
      <c r="B763" s="2">
        <v>44414</v>
      </c>
      <c r="C763" s="3" t="s">
        <v>119</v>
      </c>
      <c r="D763" s="3">
        <v>22</v>
      </c>
      <c r="E763" s="3" t="s">
        <v>9</v>
      </c>
      <c r="F763" s="3" t="s">
        <v>109</v>
      </c>
      <c r="G763" s="94">
        <v>614.9</v>
      </c>
    </row>
    <row r="764" spans="2:7">
      <c r="B764" s="2">
        <v>43908</v>
      </c>
      <c r="C764" s="3" t="s">
        <v>119</v>
      </c>
      <c r="D764" s="3">
        <v>1</v>
      </c>
      <c r="E764" s="3" t="s">
        <v>9</v>
      </c>
      <c r="F764" s="3" t="s">
        <v>108</v>
      </c>
      <c r="G764" s="94">
        <v>27.95</v>
      </c>
    </row>
    <row r="765" spans="2:7">
      <c r="B765" s="2">
        <v>43913</v>
      </c>
      <c r="C765" s="3" t="s">
        <v>118</v>
      </c>
      <c r="D765" s="3">
        <v>3</v>
      </c>
      <c r="E765" s="3" t="s">
        <v>112</v>
      </c>
      <c r="F765" s="3" t="s">
        <v>105</v>
      </c>
      <c r="G765" s="94">
        <v>104.85</v>
      </c>
    </row>
    <row r="766" spans="2:7">
      <c r="B766" s="2">
        <v>44334</v>
      </c>
      <c r="C766" s="3" t="s">
        <v>119</v>
      </c>
      <c r="D766" s="3">
        <v>400</v>
      </c>
      <c r="E766" s="3" t="s">
        <v>114</v>
      </c>
      <c r="F766" s="3" t="s">
        <v>115</v>
      </c>
      <c r="G766" s="94">
        <v>5968.5</v>
      </c>
    </row>
    <row r="767" spans="2:7">
      <c r="B767" s="2">
        <v>43897</v>
      </c>
      <c r="C767" s="3" t="s">
        <v>119</v>
      </c>
      <c r="D767" s="3">
        <v>500</v>
      </c>
      <c r="E767" s="3" t="s">
        <v>110</v>
      </c>
      <c r="F767" s="3" t="s">
        <v>106</v>
      </c>
      <c r="G767" s="94">
        <v>7460.63</v>
      </c>
    </row>
    <row r="768" spans="2:7">
      <c r="B768" s="2">
        <v>43844</v>
      </c>
      <c r="C768" s="3" t="s">
        <v>117</v>
      </c>
      <c r="D768" s="3">
        <v>275</v>
      </c>
      <c r="E768" s="3" t="s">
        <v>6</v>
      </c>
      <c r="F768" s="3" t="s">
        <v>113</v>
      </c>
      <c r="G768" s="94">
        <v>6908.48</v>
      </c>
    </row>
    <row r="769" spans="2:7">
      <c r="B769" s="2">
        <v>44426</v>
      </c>
      <c r="C769" s="3" t="s">
        <v>117</v>
      </c>
      <c r="D769" s="3">
        <v>2</v>
      </c>
      <c r="E769" s="3" t="s">
        <v>110</v>
      </c>
      <c r="F769" s="3" t="s">
        <v>111</v>
      </c>
      <c r="G769" s="94">
        <v>49.9</v>
      </c>
    </row>
    <row r="770" spans="2:7">
      <c r="B770" s="2">
        <v>44095</v>
      </c>
      <c r="C770" s="3" t="s">
        <v>119</v>
      </c>
      <c r="D770" s="3">
        <v>43</v>
      </c>
      <c r="E770" s="3" t="s">
        <v>6</v>
      </c>
      <c r="F770" s="3" t="s">
        <v>109</v>
      </c>
      <c r="G770" s="94">
        <v>1596.87</v>
      </c>
    </row>
    <row r="771" spans="2:7">
      <c r="B771" s="2">
        <v>44091</v>
      </c>
      <c r="C771" s="3" t="s">
        <v>107</v>
      </c>
      <c r="D771" s="3">
        <v>225</v>
      </c>
      <c r="E771" s="3" t="s">
        <v>9</v>
      </c>
      <c r="F771" s="3" t="s">
        <v>105</v>
      </c>
      <c r="G771" s="94">
        <v>4559.63</v>
      </c>
    </row>
    <row r="772" spans="2:7">
      <c r="B772" s="2">
        <v>44473</v>
      </c>
      <c r="C772" s="3" t="s">
        <v>116</v>
      </c>
      <c r="D772" s="3">
        <v>13</v>
      </c>
      <c r="E772" s="3" t="s">
        <v>110</v>
      </c>
      <c r="F772" s="3" t="s">
        <v>105</v>
      </c>
      <c r="G772" s="94">
        <v>311.35000000000002</v>
      </c>
    </row>
    <row r="773" spans="2:7">
      <c r="B773" s="2">
        <v>44787</v>
      </c>
      <c r="C773" s="3" t="s">
        <v>116</v>
      </c>
      <c r="D773" s="3">
        <v>4</v>
      </c>
      <c r="E773" s="3" t="s">
        <v>110</v>
      </c>
      <c r="F773" s="3" t="s">
        <v>113</v>
      </c>
      <c r="G773" s="94">
        <v>99.8</v>
      </c>
    </row>
    <row r="774" spans="2:7">
      <c r="B774" s="2">
        <v>44123</v>
      </c>
      <c r="C774" s="3" t="s">
        <v>118</v>
      </c>
      <c r="D774" s="3">
        <v>425</v>
      </c>
      <c r="E774" s="3" t="s">
        <v>112</v>
      </c>
      <c r="F774" s="3" t="s">
        <v>106</v>
      </c>
      <c r="G774" s="94">
        <v>8540.91</v>
      </c>
    </row>
    <row r="775" spans="2:7">
      <c r="B775" s="2">
        <v>44194</v>
      </c>
      <c r="C775" s="3" t="s">
        <v>117</v>
      </c>
      <c r="D775" s="3">
        <v>1</v>
      </c>
      <c r="E775" s="3" t="s">
        <v>9</v>
      </c>
      <c r="F775" s="3" t="s">
        <v>113</v>
      </c>
      <c r="G775" s="94">
        <v>26.95</v>
      </c>
    </row>
    <row r="776" spans="2:7">
      <c r="B776" s="2">
        <v>44021</v>
      </c>
      <c r="C776" s="3" t="s">
        <v>117</v>
      </c>
      <c r="D776" s="3">
        <v>1</v>
      </c>
      <c r="E776" s="3" t="s">
        <v>112</v>
      </c>
      <c r="F776" s="3" t="s">
        <v>105</v>
      </c>
      <c r="G776" s="94">
        <v>33.950000000000003</v>
      </c>
    </row>
    <row r="777" spans="2:7">
      <c r="B777" s="2">
        <v>43845</v>
      </c>
      <c r="C777" s="3" t="s">
        <v>119</v>
      </c>
      <c r="D777" s="3">
        <v>525</v>
      </c>
      <c r="E777" s="3" t="s">
        <v>110</v>
      </c>
      <c r="F777" s="3" t="s">
        <v>108</v>
      </c>
      <c r="G777" s="94">
        <v>7531.78</v>
      </c>
    </row>
    <row r="778" spans="2:7">
      <c r="B778" s="2">
        <v>44321</v>
      </c>
      <c r="C778" s="3" t="s">
        <v>118</v>
      </c>
      <c r="D778" s="3">
        <v>400</v>
      </c>
      <c r="E778" s="3" t="s">
        <v>9</v>
      </c>
      <c r="F778" s="3" t="s">
        <v>109</v>
      </c>
      <c r="G778" s="94">
        <v>6428.5</v>
      </c>
    </row>
    <row r="779" spans="2:7">
      <c r="B779" s="2">
        <v>44391</v>
      </c>
      <c r="C779" s="3" t="s">
        <v>118</v>
      </c>
      <c r="D779" s="3">
        <v>9</v>
      </c>
      <c r="E779" s="3" t="s">
        <v>6</v>
      </c>
      <c r="F779" s="3" t="s">
        <v>105</v>
      </c>
      <c r="G779" s="94">
        <v>393.21</v>
      </c>
    </row>
    <row r="780" spans="2:7">
      <c r="B780" s="2">
        <v>44117</v>
      </c>
      <c r="C780" s="3" t="s">
        <v>118</v>
      </c>
      <c r="D780" s="3">
        <v>125</v>
      </c>
      <c r="E780" s="3" t="s">
        <v>9</v>
      </c>
      <c r="F780" s="3" t="s">
        <v>113</v>
      </c>
      <c r="G780" s="94">
        <v>2445.63</v>
      </c>
    </row>
    <row r="781" spans="2:7">
      <c r="B781" s="2">
        <v>44290</v>
      </c>
      <c r="C781" s="3" t="s">
        <v>116</v>
      </c>
      <c r="D781" s="3">
        <v>3</v>
      </c>
      <c r="E781" s="3" t="s">
        <v>110</v>
      </c>
      <c r="F781" s="3" t="s">
        <v>108</v>
      </c>
      <c r="G781" s="94">
        <v>77.849999999999994</v>
      </c>
    </row>
    <row r="782" spans="2:7">
      <c r="B782" s="2">
        <v>44236</v>
      </c>
      <c r="C782" s="3" t="s">
        <v>118</v>
      </c>
      <c r="D782" s="3">
        <v>36</v>
      </c>
      <c r="E782" s="3" t="s">
        <v>6</v>
      </c>
      <c r="F782" s="3" t="s">
        <v>109</v>
      </c>
      <c r="G782" s="94">
        <v>1336.91</v>
      </c>
    </row>
    <row r="783" spans="2:7">
      <c r="B783" s="2">
        <v>44387</v>
      </c>
      <c r="C783" s="3" t="s">
        <v>118</v>
      </c>
      <c r="D783" s="3">
        <v>475</v>
      </c>
      <c r="E783" s="3" t="s">
        <v>9</v>
      </c>
      <c r="F783" s="3" t="s">
        <v>111</v>
      </c>
      <c r="G783" s="94">
        <v>7633.84</v>
      </c>
    </row>
    <row r="784" spans="2:7">
      <c r="B784" s="2">
        <v>44899</v>
      </c>
      <c r="C784" s="3" t="s">
        <v>117</v>
      </c>
      <c r="D784" s="3">
        <v>29</v>
      </c>
      <c r="E784" s="3" t="s">
        <v>9</v>
      </c>
      <c r="F784" s="3" t="s">
        <v>113</v>
      </c>
      <c r="G784" s="94">
        <v>713.62</v>
      </c>
    </row>
    <row r="785" spans="2:7">
      <c r="B785" s="2">
        <v>44012</v>
      </c>
      <c r="C785" s="3" t="s">
        <v>119</v>
      </c>
      <c r="D785" s="3">
        <v>8</v>
      </c>
      <c r="E785" s="3" t="s">
        <v>110</v>
      </c>
      <c r="F785" s="3" t="s">
        <v>105</v>
      </c>
      <c r="G785" s="94">
        <v>207.6</v>
      </c>
    </row>
    <row r="786" spans="2:7">
      <c r="B786" s="2">
        <v>44553</v>
      </c>
      <c r="C786" s="3" t="s">
        <v>107</v>
      </c>
      <c r="D786" s="3">
        <v>16</v>
      </c>
      <c r="E786" s="3" t="s">
        <v>110</v>
      </c>
      <c r="F786" s="3" t="s">
        <v>106</v>
      </c>
      <c r="G786" s="94">
        <v>383.2</v>
      </c>
    </row>
    <row r="787" spans="2:7">
      <c r="B787" s="2">
        <v>44296</v>
      </c>
      <c r="C787" s="3" t="s">
        <v>119</v>
      </c>
      <c r="D787" s="3">
        <v>4</v>
      </c>
      <c r="E787" s="3" t="s">
        <v>114</v>
      </c>
      <c r="F787" s="3" t="s">
        <v>113</v>
      </c>
      <c r="G787" s="94">
        <v>99.8</v>
      </c>
    </row>
    <row r="788" spans="2:7">
      <c r="B788" s="2">
        <v>44791</v>
      </c>
      <c r="C788" s="3" t="s">
        <v>116</v>
      </c>
      <c r="D788" s="3">
        <v>100</v>
      </c>
      <c r="E788" s="3" t="s">
        <v>110</v>
      </c>
      <c r="F788" s="3" t="s">
        <v>109</v>
      </c>
      <c r="G788" s="94">
        <v>1746.5</v>
      </c>
    </row>
    <row r="789" spans="2:7">
      <c r="B789" s="2">
        <v>44222</v>
      </c>
      <c r="C789" s="3" t="s">
        <v>118</v>
      </c>
      <c r="D789" s="3">
        <v>34</v>
      </c>
      <c r="E789" s="3" t="s">
        <v>114</v>
      </c>
      <c r="F789" s="3" t="s">
        <v>106</v>
      </c>
      <c r="G789" s="94">
        <v>749.96</v>
      </c>
    </row>
    <row r="790" spans="2:7">
      <c r="B790" s="2">
        <v>44727</v>
      </c>
      <c r="C790" s="3" t="s">
        <v>119</v>
      </c>
      <c r="D790" s="3">
        <v>47</v>
      </c>
      <c r="E790" s="3" t="s">
        <v>112</v>
      </c>
      <c r="F790" s="3" t="s">
        <v>105</v>
      </c>
      <c r="G790" s="94">
        <v>1436.2</v>
      </c>
    </row>
    <row r="791" spans="2:7">
      <c r="B791" s="2">
        <v>44309</v>
      </c>
      <c r="C791" s="3" t="s">
        <v>117</v>
      </c>
      <c r="D791" s="3">
        <v>325</v>
      </c>
      <c r="E791" s="3" t="s">
        <v>112</v>
      </c>
      <c r="F791" s="3" t="s">
        <v>106</v>
      </c>
      <c r="G791" s="94">
        <v>6718.16</v>
      </c>
    </row>
    <row r="792" spans="2:7">
      <c r="B792" s="2">
        <v>44813</v>
      </c>
      <c r="C792" s="3" t="s">
        <v>117</v>
      </c>
      <c r="D792" s="3">
        <v>18</v>
      </c>
      <c r="E792" s="3" t="s">
        <v>110</v>
      </c>
      <c r="F792" s="3" t="s">
        <v>115</v>
      </c>
      <c r="G792" s="94">
        <v>467.1</v>
      </c>
    </row>
    <row r="793" spans="2:7">
      <c r="B793" s="2">
        <v>44662</v>
      </c>
      <c r="C793" s="3" t="s">
        <v>119</v>
      </c>
      <c r="D793" s="3">
        <v>8</v>
      </c>
      <c r="E793" s="3" t="s">
        <v>112</v>
      </c>
      <c r="F793" s="3" t="s">
        <v>105</v>
      </c>
      <c r="G793" s="94">
        <v>287.60000000000002</v>
      </c>
    </row>
    <row r="794" spans="2:7">
      <c r="B794" s="2">
        <v>44782</v>
      </c>
      <c r="C794" s="3" t="s">
        <v>116</v>
      </c>
      <c r="D794" s="3">
        <v>400</v>
      </c>
      <c r="E794" s="3" t="s">
        <v>112</v>
      </c>
      <c r="F794" s="3" t="s">
        <v>108</v>
      </c>
      <c r="G794" s="94">
        <v>7808.5</v>
      </c>
    </row>
    <row r="795" spans="2:7">
      <c r="B795" s="2">
        <v>44345</v>
      </c>
      <c r="C795" s="3" t="s">
        <v>119</v>
      </c>
      <c r="D795" s="3">
        <v>31</v>
      </c>
      <c r="E795" s="3" t="s">
        <v>110</v>
      </c>
      <c r="F795" s="3" t="s">
        <v>109</v>
      </c>
      <c r="G795" s="94">
        <v>683.78</v>
      </c>
    </row>
    <row r="796" spans="2:7">
      <c r="B796" s="2">
        <v>44565</v>
      </c>
      <c r="C796" s="3" t="s">
        <v>117</v>
      </c>
      <c r="D796" s="3">
        <v>2</v>
      </c>
      <c r="E796" s="3" t="s">
        <v>110</v>
      </c>
      <c r="F796" s="3" t="s">
        <v>105</v>
      </c>
      <c r="G796" s="94">
        <v>49.9</v>
      </c>
    </row>
    <row r="797" spans="2:7">
      <c r="B797" s="2">
        <v>43892</v>
      </c>
      <c r="C797" s="3" t="s">
        <v>119</v>
      </c>
      <c r="D797" s="3">
        <v>9</v>
      </c>
      <c r="E797" s="3" t="s">
        <v>110</v>
      </c>
      <c r="F797" s="3" t="s">
        <v>105</v>
      </c>
      <c r="G797" s="94">
        <v>215.55</v>
      </c>
    </row>
    <row r="798" spans="2:7">
      <c r="B798" s="2">
        <v>43872</v>
      </c>
      <c r="C798" s="3" t="s">
        <v>117</v>
      </c>
      <c r="D798" s="3">
        <v>10</v>
      </c>
      <c r="E798" s="3" t="s">
        <v>110</v>
      </c>
      <c r="F798" s="3" t="s">
        <v>113</v>
      </c>
      <c r="G798" s="94">
        <v>239.5</v>
      </c>
    </row>
    <row r="799" spans="2:7">
      <c r="B799" s="2">
        <v>44469</v>
      </c>
      <c r="C799" s="3" t="s">
        <v>119</v>
      </c>
      <c r="D799" s="3">
        <v>30</v>
      </c>
      <c r="E799" s="3" t="s">
        <v>112</v>
      </c>
      <c r="F799" s="3" t="s">
        <v>108</v>
      </c>
      <c r="G799" s="94">
        <v>865.73</v>
      </c>
    </row>
    <row r="800" spans="2:7">
      <c r="B800" s="2">
        <v>44045</v>
      </c>
      <c r="C800" s="3" t="s">
        <v>107</v>
      </c>
      <c r="D800" s="3">
        <v>6</v>
      </c>
      <c r="E800" s="3" t="s">
        <v>9</v>
      </c>
      <c r="F800" s="3" t="s">
        <v>115</v>
      </c>
      <c r="G800" s="94">
        <v>173.7</v>
      </c>
    </row>
    <row r="801" spans="2:7">
      <c r="B801" s="2">
        <v>44683</v>
      </c>
      <c r="C801" s="3" t="s">
        <v>118</v>
      </c>
      <c r="D801" s="3">
        <v>4</v>
      </c>
      <c r="E801" s="3" t="s">
        <v>114</v>
      </c>
      <c r="F801" s="3" t="s">
        <v>111</v>
      </c>
      <c r="G801" s="94">
        <v>99.8</v>
      </c>
    </row>
    <row r="802" spans="2:7">
      <c r="B802" s="2">
        <v>44311</v>
      </c>
      <c r="C802" s="3" t="s">
        <v>116</v>
      </c>
      <c r="D802" s="3">
        <v>400</v>
      </c>
      <c r="E802" s="3" t="s">
        <v>114</v>
      </c>
      <c r="F802" s="3" t="s">
        <v>108</v>
      </c>
      <c r="G802" s="94">
        <v>5968.5</v>
      </c>
    </row>
    <row r="803" spans="2:7">
      <c r="B803" s="2">
        <v>44871</v>
      </c>
      <c r="C803" s="3" t="s">
        <v>117</v>
      </c>
      <c r="D803" s="3">
        <v>300</v>
      </c>
      <c r="E803" s="3" t="s">
        <v>112</v>
      </c>
      <c r="F803" s="3" t="s">
        <v>105</v>
      </c>
      <c r="G803" s="94">
        <v>5856.38</v>
      </c>
    </row>
    <row r="804" spans="2:7">
      <c r="B804" s="2">
        <v>44515</v>
      </c>
      <c r="C804" s="3" t="s">
        <v>119</v>
      </c>
      <c r="D804" s="3">
        <v>19</v>
      </c>
      <c r="E804" s="3" t="s">
        <v>110</v>
      </c>
      <c r="F804" s="3" t="s">
        <v>108</v>
      </c>
      <c r="G804" s="94">
        <v>493.05</v>
      </c>
    </row>
    <row r="805" spans="2:7">
      <c r="B805" s="2">
        <v>44916</v>
      </c>
      <c r="C805" s="3" t="s">
        <v>107</v>
      </c>
      <c r="D805" s="3">
        <v>6</v>
      </c>
      <c r="E805" s="3" t="s">
        <v>110</v>
      </c>
      <c r="F805" s="3" t="s">
        <v>109</v>
      </c>
      <c r="G805" s="94">
        <v>155.69999999999999</v>
      </c>
    </row>
    <row r="806" spans="2:7">
      <c r="B806" s="2">
        <v>44289</v>
      </c>
      <c r="C806" s="3" t="s">
        <v>117</v>
      </c>
      <c r="D806" s="3">
        <v>575</v>
      </c>
      <c r="E806" s="3" t="s">
        <v>114</v>
      </c>
      <c r="F806" s="3" t="s">
        <v>106</v>
      </c>
      <c r="G806" s="94">
        <v>8579.7199999999993</v>
      </c>
    </row>
    <row r="807" spans="2:7">
      <c r="B807" s="2">
        <v>44463</v>
      </c>
      <c r="C807" s="3" t="s">
        <v>116</v>
      </c>
      <c r="D807" s="3">
        <v>3</v>
      </c>
      <c r="E807" s="3" t="s">
        <v>110</v>
      </c>
      <c r="F807" s="3" t="s">
        <v>106</v>
      </c>
      <c r="G807" s="94">
        <v>74.849999999999994</v>
      </c>
    </row>
    <row r="808" spans="2:7">
      <c r="B808" s="2">
        <v>43955</v>
      </c>
      <c r="C808" s="3" t="s">
        <v>119</v>
      </c>
      <c r="D808" s="3">
        <v>30</v>
      </c>
      <c r="E808" s="3" t="s">
        <v>6</v>
      </c>
      <c r="F808" s="3" t="s">
        <v>109</v>
      </c>
      <c r="G808" s="94">
        <v>1114.0999999999999</v>
      </c>
    </row>
    <row r="809" spans="2:7">
      <c r="B809" s="2">
        <v>44530</v>
      </c>
      <c r="C809" s="3" t="s">
        <v>119</v>
      </c>
      <c r="D809" s="3">
        <v>225</v>
      </c>
      <c r="E809" s="3" t="s">
        <v>6</v>
      </c>
      <c r="F809" s="3" t="s">
        <v>111</v>
      </c>
      <c r="G809" s="94">
        <v>7038.68</v>
      </c>
    </row>
    <row r="810" spans="2:7">
      <c r="B810" s="2">
        <v>44177</v>
      </c>
      <c r="C810" s="3" t="s">
        <v>119</v>
      </c>
      <c r="D810" s="3">
        <v>7</v>
      </c>
      <c r="E810" s="3" t="s">
        <v>9</v>
      </c>
      <c r="F810" s="3" t="s">
        <v>113</v>
      </c>
      <c r="G810" s="94">
        <v>188.65</v>
      </c>
    </row>
    <row r="811" spans="2:7">
      <c r="B811" s="2">
        <v>44036</v>
      </c>
      <c r="C811" s="3" t="s">
        <v>107</v>
      </c>
      <c r="D811" s="3">
        <v>12</v>
      </c>
      <c r="E811" s="3" t="s">
        <v>9</v>
      </c>
      <c r="F811" s="3" t="s">
        <v>108</v>
      </c>
      <c r="G811" s="94">
        <v>347.4</v>
      </c>
    </row>
    <row r="812" spans="2:7">
      <c r="B812" s="2">
        <v>44634</v>
      </c>
      <c r="C812" s="3" t="s">
        <v>118</v>
      </c>
      <c r="D812" s="3">
        <v>43</v>
      </c>
      <c r="E812" s="3" t="s">
        <v>112</v>
      </c>
      <c r="F812" s="3" t="s">
        <v>108</v>
      </c>
      <c r="G812" s="94">
        <v>1240.8699999999999</v>
      </c>
    </row>
    <row r="813" spans="2:7">
      <c r="B813" s="2">
        <v>44533</v>
      </c>
      <c r="C813" s="3" t="s">
        <v>118</v>
      </c>
      <c r="D813" s="3">
        <v>46</v>
      </c>
      <c r="E813" s="3" t="s">
        <v>112</v>
      </c>
      <c r="F813" s="3" t="s">
        <v>106</v>
      </c>
      <c r="G813" s="94">
        <v>1366.55</v>
      </c>
    </row>
    <row r="814" spans="2:7">
      <c r="B814" s="2">
        <v>44518</v>
      </c>
      <c r="C814" s="3" t="s">
        <v>116</v>
      </c>
      <c r="D814" s="3">
        <v>19</v>
      </c>
      <c r="E814" s="3" t="s">
        <v>110</v>
      </c>
      <c r="F814" s="3" t="s">
        <v>105</v>
      </c>
      <c r="G814" s="94">
        <v>455.05</v>
      </c>
    </row>
    <row r="815" spans="2:7">
      <c r="B815" s="2">
        <v>43951</v>
      </c>
      <c r="C815" s="3" t="s">
        <v>119</v>
      </c>
      <c r="D815" s="3">
        <v>4</v>
      </c>
      <c r="E815" s="3" t="s">
        <v>6</v>
      </c>
      <c r="F815" s="3" t="s">
        <v>115</v>
      </c>
      <c r="G815" s="94">
        <v>178.76</v>
      </c>
    </row>
    <row r="816" spans="2:7">
      <c r="B816" s="2">
        <v>44836</v>
      </c>
      <c r="C816" s="3" t="s">
        <v>118</v>
      </c>
      <c r="D816" s="3">
        <v>475</v>
      </c>
      <c r="E816" s="3" t="s">
        <v>112</v>
      </c>
      <c r="F816" s="3" t="s">
        <v>115</v>
      </c>
      <c r="G816" s="94">
        <v>9272.59</v>
      </c>
    </row>
    <row r="817" spans="2:7">
      <c r="B817" s="2">
        <v>44859</v>
      </c>
      <c r="C817" s="3" t="s">
        <v>117</v>
      </c>
      <c r="D817" s="3">
        <v>39</v>
      </c>
      <c r="E817" s="3" t="s">
        <v>112</v>
      </c>
      <c r="F817" s="3" t="s">
        <v>108</v>
      </c>
      <c r="G817" s="94">
        <v>1191.74</v>
      </c>
    </row>
    <row r="818" spans="2:7">
      <c r="B818" s="2">
        <v>44101</v>
      </c>
      <c r="C818" s="3" t="s">
        <v>117</v>
      </c>
      <c r="D818" s="3">
        <v>23</v>
      </c>
      <c r="E818" s="3" t="s">
        <v>112</v>
      </c>
      <c r="F818" s="3" t="s">
        <v>113</v>
      </c>
      <c r="G818" s="94">
        <v>803.85</v>
      </c>
    </row>
    <row r="819" spans="2:7">
      <c r="B819" s="2">
        <v>44529</v>
      </c>
      <c r="C819" s="3" t="s">
        <v>119</v>
      </c>
      <c r="D819" s="3">
        <v>38</v>
      </c>
      <c r="E819" s="3" t="s">
        <v>6</v>
      </c>
      <c r="F819" s="3" t="s">
        <v>106</v>
      </c>
      <c r="G819" s="94">
        <v>1378.89</v>
      </c>
    </row>
    <row r="820" spans="2:7">
      <c r="B820" s="2">
        <v>43906</v>
      </c>
      <c r="C820" s="3" t="s">
        <v>119</v>
      </c>
      <c r="D820" s="3">
        <v>39</v>
      </c>
      <c r="E820" s="3" t="s">
        <v>114</v>
      </c>
      <c r="F820" s="3" t="s">
        <v>106</v>
      </c>
      <c r="G820" s="94">
        <v>860.24</v>
      </c>
    </row>
    <row r="821" spans="2:7">
      <c r="B821" s="2">
        <v>44374</v>
      </c>
      <c r="C821" s="3" t="s">
        <v>107</v>
      </c>
      <c r="D821" s="3">
        <v>375</v>
      </c>
      <c r="E821" s="3" t="s">
        <v>114</v>
      </c>
      <c r="F821" s="3" t="s">
        <v>106</v>
      </c>
      <c r="G821" s="94">
        <v>5811.09</v>
      </c>
    </row>
    <row r="822" spans="2:7">
      <c r="B822" s="2">
        <v>43948</v>
      </c>
      <c r="C822" s="3" t="s">
        <v>118</v>
      </c>
      <c r="D822" s="3">
        <v>4</v>
      </c>
      <c r="E822" s="3" t="s">
        <v>9</v>
      </c>
      <c r="F822" s="3" t="s">
        <v>111</v>
      </c>
      <c r="G822" s="94">
        <v>111.8</v>
      </c>
    </row>
    <row r="823" spans="2:7">
      <c r="B823" s="2">
        <v>44464</v>
      </c>
      <c r="C823" s="3" t="s">
        <v>119</v>
      </c>
      <c r="D823" s="3">
        <v>8</v>
      </c>
      <c r="E823" s="3" t="s">
        <v>9</v>
      </c>
      <c r="F823" s="3" t="s">
        <v>109</v>
      </c>
      <c r="G823" s="94">
        <v>223.6</v>
      </c>
    </row>
    <row r="824" spans="2:7">
      <c r="B824" s="2">
        <v>44754</v>
      </c>
      <c r="C824" s="3" t="s">
        <v>116</v>
      </c>
      <c r="D824" s="3">
        <v>100</v>
      </c>
      <c r="E824" s="3" t="s">
        <v>9</v>
      </c>
      <c r="F824" s="3" t="s">
        <v>106</v>
      </c>
      <c r="G824" s="94">
        <v>1886.5</v>
      </c>
    </row>
    <row r="825" spans="2:7">
      <c r="B825" s="2">
        <v>44875</v>
      </c>
      <c r="C825" s="3" t="s">
        <v>117</v>
      </c>
      <c r="D825" s="3">
        <v>4</v>
      </c>
      <c r="E825" s="3" t="s">
        <v>112</v>
      </c>
      <c r="F825" s="3" t="s">
        <v>108</v>
      </c>
      <c r="G825" s="94">
        <v>139.80000000000001</v>
      </c>
    </row>
    <row r="826" spans="2:7">
      <c r="B826" s="2">
        <v>44247</v>
      </c>
      <c r="C826" s="3" t="s">
        <v>107</v>
      </c>
      <c r="D826" s="3">
        <v>4</v>
      </c>
      <c r="E826" s="3" t="s">
        <v>110</v>
      </c>
      <c r="F826" s="3" t="s">
        <v>111</v>
      </c>
      <c r="G826" s="94">
        <v>95.8</v>
      </c>
    </row>
    <row r="827" spans="2:7">
      <c r="B827" s="2">
        <v>43910</v>
      </c>
      <c r="C827" s="3" t="s">
        <v>107</v>
      </c>
      <c r="D827" s="3">
        <v>36</v>
      </c>
      <c r="E827" s="3" t="s">
        <v>6</v>
      </c>
      <c r="F827" s="3" t="s">
        <v>113</v>
      </c>
      <c r="G827" s="94">
        <v>1336.91</v>
      </c>
    </row>
    <row r="828" spans="2:7">
      <c r="B828" s="2">
        <v>44302</v>
      </c>
      <c r="C828" s="3" t="s">
        <v>118</v>
      </c>
      <c r="D828" s="3">
        <v>275</v>
      </c>
      <c r="E828" s="3" t="s">
        <v>112</v>
      </c>
      <c r="F828" s="3" t="s">
        <v>111</v>
      </c>
      <c r="G828" s="94">
        <v>5684.59</v>
      </c>
    </row>
    <row r="829" spans="2:7">
      <c r="B829" s="2">
        <v>44037</v>
      </c>
      <c r="C829" s="3" t="s">
        <v>119</v>
      </c>
      <c r="D829" s="3">
        <v>37</v>
      </c>
      <c r="E829" s="3" t="s">
        <v>114</v>
      </c>
      <c r="F829" s="3" t="s">
        <v>108</v>
      </c>
      <c r="G829" s="94">
        <v>847.58</v>
      </c>
    </row>
    <row r="830" spans="2:7">
      <c r="B830" s="2">
        <v>44584</v>
      </c>
      <c r="C830" s="3" t="s">
        <v>117</v>
      </c>
      <c r="D830" s="3">
        <v>34</v>
      </c>
      <c r="E830" s="3" t="s">
        <v>112</v>
      </c>
      <c r="F830" s="3" t="s">
        <v>106</v>
      </c>
      <c r="G830" s="94">
        <v>1038.96</v>
      </c>
    </row>
    <row r="831" spans="2:7">
      <c r="B831" s="2">
        <v>44421</v>
      </c>
      <c r="C831" s="3" t="s">
        <v>118</v>
      </c>
      <c r="D831" s="3">
        <v>7</v>
      </c>
      <c r="E831" s="3" t="s">
        <v>112</v>
      </c>
      <c r="F831" s="3" t="s">
        <v>109</v>
      </c>
      <c r="G831" s="94">
        <v>237.65</v>
      </c>
    </row>
    <row r="832" spans="2:7">
      <c r="B832" s="2">
        <v>44185</v>
      </c>
      <c r="C832" s="3" t="s">
        <v>116</v>
      </c>
      <c r="D832" s="3">
        <v>475</v>
      </c>
      <c r="E832" s="3" t="s">
        <v>112</v>
      </c>
      <c r="F832" s="3" t="s">
        <v>113</v>
      </c>
      <c r="G832" s="94">
        <v>9818.84</v>
      </c>
    </row>
    <row r="833" spans="2:7">
      <c r="B833" s="2">
        <v>44914</v>
      </c>
      <c r="C833" s="3" t="s">
        <v>116</v>
      </c>
      <c r="D833" s="3">
        <v>2</v>
      </c>
      <c r="E833" s="3" t="s">
        <v>6</v>
      </c>
      <c r="F833" s="3" t="s">
        <v>109</v>
      </c>
      <c r="G833" s="94">
        <v>89.38</v>
      </c>
    </row>
    <row r="834" spans="2:7">
      <c r="B834" s="2">
        <v>44062</v>
      </c>
      <c r="C834" s="3" t="s">
        <v>117</v>
      </c>
      <c r="D834" s="3">
        <v>6</v>
      </c>
      <c r="E834" s="3" t="s">
        <v>9</v>
      </c>
      <c r="F834" s="3" t="s">
        <v>109</v>
      </c>
      <c r="G834" s="94">
        <v>173.7</v>
      </c>
    </row>
    <row r="835" spans="2:7">
      <c r="B835" s="2">
        <v>44568</v>
      </c>
      <c r="C835" s="3" t="s">
        <v>116</v>
      </c>
      <c r="D835" s="3">
        <v>18</v>
      </c>
      <c r="E835" s="3" t="s">
        <v>114</v>
      </c>
      <c r="F835" s="3" t="s">
        <v>105</v>
      </c>
      <c r="G835" s="94">
        <v>485.1</v>
      </c>
    </row>
    <row r="836" spans="2:7">
      <c r="B836" s="2">
        <v>44072</v>
      </c>
      <c r="C836" s="3" t="s">
        <v>117</v>
      </c>
      <c r="D836" s="3">
        <v>275</v>
      </c>
      <c r="E836" s="3" t="s">
        <v>110</v>
      </c>
      <c r="F836" s="3" t="s">
        <v>113</v>
      </c>
      <c r="G836" s="94">
        <v>3787.09</v>
      </c>
    </row>
    <row r="837" spans="2:7">
      <c r="B837" s="2">
        <v>43922</v>
      </c>
      <c r="C837" s="3" t="s">
        <v>117</v>
      </c>
      <c r="D837" s="3">
        <v>7</v>
      </c>
      <c r="E837" s="3" t="s">
        <v>6</v>
      </c>
      <c r="F837" s="3" t="s">
        <v>111</v>
      </c>
      <c r="G837" s="94">
        <v>305.83</v>
      </c>
    </row>
    <row r="838" spans="2:7">
      <c r="B838" s="2">
        <v>44068</v>
      </c>
      <c r="C838" s="3" t="s">
        <v>118</v>
      </c>
      <c r="D838" s="3">
        <v>200</v>
      </c>
      <c r="E838" s="3" t="s">
        <v>110</v>
      </c>
      <c r="F838" s="3" t="s">
        <v>115</v>
      </c>
      <c r="G838" s="94">
        <v>3633</v>
      </c>
    </row>
    <row r="839" spans="2:7">
      <c r="B839" s="2">
        <v>43988</v>
      </c>
      <c r="C839" s="3" t="s">
        <v>118</v>
      </c>
      <c r="D839" s="3">
        <v>75</v>
      </c>
      <c r="E839" s="3" t="s">
        <v>110</v>
      </c>
      <c r="F839" s="3" t="s">
        <v>113</v>
      </c>
      <c r="G839" s="94">
        <v>1347.19</v>
      </c>
    </row>
    <row r="840" spans="2:7">
      <c r="B840" s="2">
        <v>44518</v>
      </c>
      <c r="C840" s="3" t="s">
        <v>117</v>
      </c>
      <c r="D840" s="3">
        <v>550</v>
      </c>
      <c r="E840" s="3" t="s">
        <v>6</v>
      </c>
      <c r="F840" s="3" t="s">
        <v>111</v>
      </c>
      <c r="G840" s="94">
        <v>13816.96</v>
      </c>
    </row>
    <row r="841" spans="2:7">
      <c r="B841" s="2">
        <v>44063</v>
      </c>
      <c r="C841" s="3" t="s">
        <v>118</v>
      </c>
      <c r="D841" s="3">
        <v>5</v>
      </c>
      <c r="E841" s="3" t="s">
        <v>112</v>
      </c>
      <c r="F841" s="3" t="s">
        <v>108</v>
      </c>
      <c r="G841" s="94">
        <v>174.75</v>
      </c>
    </row>
    <row r="842" spans="2:7">
      <c r="B842" s="2">
        <v>43960</v>
      </c>
      <c r="C842" s="3" t="s">
        <v>107</v>
      </c>
      <c r="D842" s="3">
        <v>20</v>
      </c>
      <c r="E842" s="3" t="s">
        <v>112</v>
      </c>
      <c r="F842" s="3" t="s">
        <v>105</v>
      </c>
      <c r="G842" s="94">
        <v>679</v>
      </c>
    </row>
    <row r="843" spans="2:7">
      <c r="B843" s="2">
        <v>43984</v>
      </c>
      <c r="C843" s="3" t="s">
        <v>116</v>
      </c>
      <c r="D843" s="3">
        <v>8</v>
      </c>
      <c r="E843" s="3" t="s">
        <v>9</v>
      </c>
      <c r="F843" s="3" t="s">
        <v>108</v>
      </c>
      <c r="G843" s="94">
        <v>231.6</v>
      </c>
    </row>
    <row r="844" spans="2:7">
      <c r="B844" s="2">
        <v>44378</v>
      </c>
      <c r="C844" s="3" t="s">
        <v>117</v>
      </c>
      <c r="D844" s="3">
        <v>350</v>
      </c>
      <c r="E844" s="3" t="s">
        <v>6</v>
      </c>
      <c r="F844" s="3" t="s">
        <v>109</v>
      </c>
      <c r="G844" s="94">
        <v>8591.36</v>
      </c>
    </row>
    <row r="845" spans="2:7">
      <c r="B845" s="2">
        <v>44806</v>
      </c>
      <c r="C845" s="3" t="s">
        <v>117</v>
      </c>
      <c r="D845" s="3">
        <v>39</v>
      </c>
      <c r="E845" s="3" t="s">
        <v>110</v>
      </c>
      <c r="F845" s="3" t="s">
        <v>105</v>
      </c>
      <c r="G845" s="94">
        <v>827.09</v>
      </c>
    </row>
    <row r="846" spans="2:7">
      <c r="B846" s="2">
        <v>44740</v>
      </c>
      <c r="C846" s="3" t="s">
        <v>118</v>
      </c>
      <c r="D846" s="3">
        <v>39</v>
      </c>
      <c r="E846" s="3" t="s">
        <v>110</v>
      </c>
      <c r="F846" s="3" t="s">
        <v>106</v>
      </c>
      <c r="G846" s="94">
        <v>827.09</v>
      </c>
    </row>
    <row r="847" spans="2:7">
      <c r="B847" s="2">
        <v>44871</v>
      </c>
      <c r="C847" s="3" t="s">
        <v>119</v>
      </c>
      <c r="D847" s="3">
        <v>200</v>
      </c>
      <c r="E847" s="3" t="s">
        <v>112</v>
      </c>
      <c r="F847" s="3" t="s">
        <v>111</v>
      </c>
      <c r="G847" s="94">
        <v>5033</v>
      </c>
    </row>
    <row r="848" spans="2:7">
      <c r="B848" s="2">
        <v>44240</v>
      </c>
      <c r="C848" s="3" t="s">
        <v>107</v>
      </c>
      <c r="D848" s="3">
        <v>3</v>
      </c>
      <c r="E848" s="3" t="s">
        <v>6</v>
      </c>
      <c r="F848" s="3" t="s">
        <v>115</v>
      </c>
      <c r="G848" s="94">
        <v>131.07</v>
      </c>
    </row>
    <row r="849" spans="2:7">
      <c r="B849" s="2">
        <v>44860</v>
      </c>
      <c r="C849" s="3" t="s">
        <v>117</v>
      </c>
      <c r="D849" s="3">
        <v>12</v>
      </c>
      <c r="E849" s="3" t="s">
        <v>6</v>
      </c>
      <c r="F849" s="3" t="s">
        <v>111</v>
      </c>
      <c r="G849" s="94">
        <v>512.28</v>
      </c>
    </row>
    <row r="850" spans="2:7">
      <c r="B850" s="2">
        <v>44824</v>
      </c>
      <c r="C850" s="3" t="s">
        <v>116</v>
      </c>
      <c r="D850" s="3">
        <v>26</v>
      </c>
      <c r="E850" s="3" t="s">
        <v>114</v>
      </c>
      <c r="F850" s="3" t="s">
        <v>113</v>
      </c>
      <c r="G850" s="94">
        <v>551.4</v>
      </c>
    </row>
    <row r="851" spans="2:7">
      <c r="B851" s="2">
        <v>44808</v>
      </c>
      <c r="C851" s="3" t="s">
        <v>117</v>
      </c>
      <c r="D851" s="3">
        <v>525</v>
      </c>
      <c r="E851" s="3" t="s">
        <v>6</v>
      </c>
      <c r="F851" s="3" t="s">
        <v>105</v>
      </c>
      <c r="G851" s="94">
        <v>13490.79</v>
      </c>
    </row>
    <row r="852" spans="2:7">
      <c r="B852" s="2">
        <v>44474</v>
      </c>
      <c r="C852" s="3" t="s">
        <v>119</v>
      </c>
      <c r="D852" s="3">
        <v>16</v>
      </c>
      <c r="E852" s="3" t="s">
        <v>9</v>
      </c>
      <c r="F852" s="3" t="s">
        <v>105</v>
      </c>
      <c r="G852" s="94">
        <v>447.2</v>
      </c>
    </row>
    <row r="853" spans="2:7">
      <c r="B853" s="2">
        <v>44897</v>
      </c>
      <c r="C853" s="3" t="s">
        <v>117</v>
      </c>
      <c r="D853" s="3">
        <v>575</v>
      </c>
      <c r="E853" s="3" t="s">
        <v>110</v>
      </c>
      <c r="F853" s="3" t="s">
        <v>109</v>
      </c>
      <c r="G853" s="94">
        <v>8579.7199999999993</v>
      </c>
    </row>
    <row r="854" spans="2:7">
      <c r="B854" s="2">
        <v>44858</v>
      </c>
      <c r="C854" s="3" t="s">
        <v>116</v>
      </c>
      <c r="D854" s="3">
        <v>50</v>
      </c>
      <c r="E854" s="3" t="s">
        <v>6</v>
      </c>
      <c r="F854" s="3" t="s">
        <v>106</v>
      </c>
      <c r="G854" s="94">
        <v>1600.88</v>
      </c>
    </row>
    <row r="855" spans="2:7">
      <c r="B855" s="2">
        <v>44299</v>
      </c>
      <c r="C855" s="3" t="s">
        <v>118</v>
      </c>
      <c r="D855" s="3">
        <v>400</v>
      </c>
      <c r="E855" s="3" t="s">
        <v>112</v>
      </c>
      <c r="F855" s="3" t="s">
        <v>105</v>
      </c>
      <c r="G855" s="94">
        <v>7808.5</v>
      </c>
    </row>
    <row r="856" spans="2:7">
      <c r="B856" s="2">
        <v>44785</v>
      </c>
      <c r="C856" s="3" t="s">
        <v>118</v>
      </c>
      <c r="D856" s="3">
        <v>30</v>
      </c>
      <c r="E856" s="3" t="s">
        <v>114</v>
      </c>
      <c r="F856" s="3" t="s">
        <v>105</v>
      </c>
      <c r="G856" s="94">
        <v>687.23</v>
      </c>
    </row>
    <row r="857" spans="2:7">
      <c r="B857" s="2">
        <v>44318</v>
      </c>
      <c r="C857" s="3" t="s">
        <v>118</v>
      </c>
      <c r="D857" s="3">
        <v>43</v>
      </c>
      <c r="E857" s="3" t="s">
        <v>6</v>
      </c>
      <c r="F857" s="3" t="s">
        <v>106</v>
      </c>
      <c r="G857" s="94">
        <v>1633.42</v>
      </c>
    </row>
    <row r="858" spans="2:7">
      <c r="B858" s="2">
        <v>43882</v>
      </c>
      <c r="C858" s="3" t="s">
        <v>116</v>
      </c>
      <c r="D858" s="3">
        <v>450</v>
      </c>
      <c r="E858" s="3" t="s">
        <v>110</v>
      </c>
      <c r="F858" s="3" t="s">
        <v>105</v>
      </c>
      <c r="G858" s="94">
        <v>6714.56</v>
      </c>
    </row>
    <row r="859" spans="2:7">
      <c r="B859" s="2">
        <v>44087</v>
      </c>
      <c r="C859" s="3" t="s">
        <v>117</v>
      </c>
      <c r="D859" s="3">
        <v>4</v>
      </c>
      <c r="E859" s="3" t="s">
        <v>112</v>
      </c>
      <c r="F859" s="3" t="s">
        <v>109</v>
      </c>
      <c r="G859" s="94">
        <v>143.80000000000001</v>
      </c>
    </row>
    <row r="860" spans="2:7">
      <c r="B860" s="2">
        <v>44850</v>
      </c>
      <c r="C860" s="3" t="s">
        <v>117</v>
      </c>
      <c r="D860" s="3">
        <v>6</v>
      </c>
      <c r="E860" s="3" t="s">
        <v>114</v>
      </c>
      <c r="F860" s="3" t="s">
        <v>115</v>
      </c>
      <c r="G860" s="94">
        <v>161.69999999999999</v>
      </c>
    </row>
    <row r="861" spans="2:7">
      <c r="B861" s="2">
        <v>44089</v>
      </c>
      <c r="C861" s="3" t="s">
        <v>116</v>
      </c>
      <c r="D861" s="3">
        <v>2</v>
      </c>
      <c r="E861" s="3" t="s">
        <v>110</v>
      </c>
      <c r="F861" s="3" t="s">
        <v>111</v>
      </c>
      <c r="G861" s="94">
        <v>49.9</v>
      </c>
    </row>
    <row r="862" spans="2:7">
      <c r="B862" s="2">
        <v>44680</v>
      </c>
      <c r="C862" s="3" t="s">
        <v>117</v>
      </c>
      <c r="D862" s="3">
        <v>3</v>
      </c>
      <c r="E862" s="3" t="s">
        <v>9</v>
      </c>
      <c r="F862" s="3" t="s">
        <v>115</v>
      </c>
      <c r="G862" s="94">
        <v>80.849999999999994</v>
      </c>
    </row>
    <row r="863" spans="2:7">
      <c r="B863" s="2">
        <v>44825</v>
      </c>
      <c r="C863" s="3" t="s">
        <v>117</v>
      </c>
      <c r="D863" s="3">
        <v>17</v>
      </c>
      <c r="E863" s="3" t="s">
        <v>6</v>
      </c>
      <c r="F863" s="3" t="s">
        <v>109</v>
      </c>
      <c r="G863" s="94">
        <v>742.73</v>
      </c>
    </row>
    <row r="864" spans="2:7">
      <c r="B864" s="2">
        <v>44086</v>
      </c>
      <c r="C864" s="3" t="s">
        <v>119</v>
      </c>
      <c r="D864" s="3">
        <v>5</v>
      </c>
      <c r="E864" s="3" t="s">
        <v>9</v>
      </c>
      <c r="F864" s="3" t="s">
        <v>111</v>
      </c>
      <c r="G864" s="94">
        <v>134.75</v>
      </c>
    </row>
    <row r="865" spans="2:7">
      <c r="B865" s="2">
        <v>43968</v>
      </c>
      <c r="C865" s="3" t="s">
        <v>118</v>
      </c>
      <c r="D865" s="3">
        <v>11</v>
      </c>
      <c r="E865" s="3" t="s">
        <v>6</v>
      </c>
      <c r="F865" s="3" t="s">
        <v>106</v>
      </c>
      <c r="G865" s="94">
        <v>491.59</v>
      </c>
    </row>
    <row r="866" spans="2:7">
      <c r="B866" s="2">
        <v>44598</v>
      </c>
      <c r="C866" s="3" t="s">
        <v>119</v>
      </c>
      <c r="D866" s="3">
        <v>50</v>
      </c>
      <c r="E866" s="3" t="s">
        <v>112</v>
      </c>
      <c r="F866" s="3" t="s">
        <v>115</v>
      </c>
      <c r="G866" s="94">
        <v>1310.6300000000001</v>
      </c>
    </row>
    <row r="867" spans="2:7">
      <c r="B867" s="2">
        <v>44428</v>
      </c>
      <c r="C867" s="3" t="s">
        <v>118</v>
      </c>
      <c r="D867" s="3">
        <v>5</v>
      </c>
      <c r="E867" s="3" t="s">
        <v>6</v>
      </c>
      <c r="F867" s="3" t="s">
        <v>109</v>
      </c>
      <c r="G867" s="94">
        <v>223.45</v>
      </c>
    </row>
    <row r="868" spans="2:7">
      <c r="B868" s="2">
        <v>43986</v>
      </c>
      <c r="C868" s="3" t="s">
        <v>116</v>
      </c>
      <c r="D868" s="3">
        <v>39</v>
      </c>
      <c r="E868" s="3" t="s">
        <v>112</v>
      </c>
      <c r="F868" s="3" t="s">
        <v>108</v>
      </c>
      <c r="G868" s="94">
        <v>1191.74</v>
      </c>
    </row>
    <row r="869" spans="2:7">
      <c r="B869" s="2">
        <v>44662</v>
      </c>
      <c r="C869" s="3" t="s">
        <v>119</v>
      </c>
      <c r="D869" s="3">
        <v>28</v>
      </c>
      <c r="E869" s="3" t="s">
        <v>110</v>
      </c>
      <c r="F869" s="3" t="s">
        <v>105</v>
      </c>
      <c r="G869" s="94">
        <v>570.01</v>
      </c>
    </row>
    <row r="870" spans="2:7">
      <c r="B870" s="2">
        <v>44590</v>
      </c>
      <c r="C870" s="3" t="s">
        <v>119</v>
      </c>
      <c r="D870" s="3">
        <v>3</v>
      </c>
      <c r="E870" s="3" t="s">
        <v>112</v>
      </c>
      <c r="F870" s="3" t="s">
        <v>115</v>
      </c>
      <c r="G870" s="94">
        <v>104.85</v>
      </c>
    </row>
    <row r="871" spans="2:7">
      <c r="B871" s="2">
        <v>44464</v>
      </c>
      <c r="C871" s="3" t="s">
        <v>117</v>
      </c>
      <c r="D871" s="3">
        <v>9</v>
      </c>
      <c r="E871" s="3" t="s">
        <v>110</v>
      </c>
      <c r="F871" s="3" t="s">
        <v>109</v>
      </c>
      <c r="G871" s="94">
        <v>233.55</v>
      </c>
    </row>
    <row r="872" spans="2:7">
      <c r="B872" s="2">
        <v>44580</v>
      </c>
      <c r="C872" s="3" t="s">
        <v>119</v>
      </c>
      <c r="D872" s="3">
        <v>45</v>
      </c>
      <c r="E872" s="3" t="s">
        <v>114</v>
      </c>
      <c r="F872" s="3" t="s">
        <v>113</v>
      </c>
      <c r="G872" s="94">
        <v>992.59</v>
      </c>
    </row>
    <row r="873" spans="2:7">
      <c r="B873" s="2">
        <v>44225</v>
      </c>
      <c r="C873" s="3" t="s">
        <v>117</v>
      </c>
      <c r="D873" s="3">
        <v>31</v>
      </c>
      <c r="E873" s="3" t="s">
        <v>112</v>
      </c>
      <c r="F873" s="3" t="s">
        <v>106</v>
      </c>
      <c r="G873" s="94">
        <v>894.58</v>
      </c>
    </row>
    <row r="874" spans="2:7">
      <c r="B874" s="2">
        <v>44302</v>
      </c>
      <c r="C874" s="3" t="s">
        <v>117</v>
      </c>
      <c r="D874" s="3">
        <v>36</v>
      </c>
      <c r="E874" s="3" t="s">
        <v>9</v>
      </c>
      <c r="F874" s="3" t="s">
        <v>105</v>
      </c>
      <c r="G874" s="94">
        <v>824.67</v>
      </c>
    </row>
    <row r="875" spans="2:7">
      <c r="B875" s="2">
        <v>44917</v>
      </c>
      <c r="C875" s="3" t="s">
        <v>107</v>
      </c>
      <c r="D875" s="3">
        <v>3</v>
      </c>
      <c r="E875" s="3" t="s">
        <v>6</v>
      </c>
      <c r="F875" s="3" t="s">
        <v>109</v>
      </c>
      <c r="G875" s="94">
        <v>131.07</v>
      </c>
    </row>
    <row r="876" spans="2:7">
      <c r="B876" s="2">
        <v>44678</v>
      </c>
      <c r="C876" s="3" t="s">
        <v>107</v>
      </c>
      <c r="D876" s="3">
        <v>34</v>
      </c>
      <c r="E876" s="3" t="s">
        <v>114</v>
      </c>
      <c r="F876" s="3" t="s">
        <v>115</v>
      </c>
      <c r="G876" s="94">
        <v>749.96</v>
      </c>
    </row>
    <row r="877" spans="2:7">
      <c r="B877" s="2">
        <v>44115</v>
      </c>
      <c r="C877" s="3" t="s">
        <v>119</v>
      </c>
      <c r="D877" s="3">
        <v>22</v>
      </c>
      <c r="E877" s="3" t="s">
        <v>110</v>
      </c>
      <c r="F877" s="3" t="s">
        <v>115</v>
      </c>
      <c r="G877" s="94">
        <v>526.9</v>
      </c>
    </row>
    <row r="878" spans="2:7">
      <c r="B878" s="2">
        <v>44215</v>
      </c>
      <c r="C878" s="3" t="s">
        <v>119</v>
      </c>
      <c r="D878" s="3">
        <v>9</v>
      </c>
      <c r="E878" s="3" t="s">
        <v>9</v>
      </c>
      <c r="F878" s="3" t="s">
        <v>111</v>
      </c>
      <c r="G878" s="94">
        <v>242.55</v>
      </c>
    </row>
    <row r="879" spans="2:7">
      <c r="B879" s="2">
        <v>43955</v>
      </c>
      <c r="C879" s="3" t="s">
        <v>117</v>
      </c>
      <c r="D879" s="3">
        <v>35</v>
      </c>
      <c r="E879" s="3" t="s">
        <v>114</v>
      </c>
      <c r="F879" s="3" t="s">
        <v>109</v>
      </c>
      <c r="G879" s="94">
        <v>801.76</v>
      </c>
    </row>
    <row r="880" spans="2:7">
      <c r="B880" s="2">
        <v>44110</v>
      </c>
      <c r="C880" s="3" t="s">
        <v>117</v>
      </c>
      <c r="D880" s="3">
        <v>49</v>
      </c>
      <c r="E880" s="3" t="s">
        <v>112</v>
      </c>
      <c r="F880" s="3" t="s">
        <v>108</v>
      </c>
      <c r="G880" s="94">
        <v>1321.16</v>
      </c>
    </row>
    <row r="881" spans="2:7">
      <c r="B881" s="2">
        <v>44070</v>
      </c>
      <c r="C881" s="3" t="s">
        <v>117</v>
      </c>
      <c r="D881" s="3">
        <v>11</v>
      </c>
      <c r="E881" s="3" t="s">
        <v>114</v>
      </c>
      <c r="F881" s="3" t="s">
        <v>113</v>
      </c>
      <c r="G881" s="94">
        <v>285.45</v>
      </c>
    </row>
    <row r="882" spans="2:7">
      <c r="B882" s="2">
        <v>44710</v>
      </c>
      <c r="C882" s="3" t="s">
        <v>117</v>
      </c>
      <c r="D882" s="3">
        <v>250</v>
      </c>
      <c r="E882" s="3" t="s">
        <v>9</v>
      </c>
      <c r="F882" s="3" t="s">
        <v>113</v>
      </c>
      <c r="G882" s="94">
        <v>4891.25</v>
      </c>
    </row>
    <row r="883" spans="2:7">
      <c r="B883" s="2">
        <v>44509</v>
      </c>
      <c r="C883" s="3" t="s">
        <v>119</v>
      </c>
      <c r="D883" s="3">
        <v>9</v>
      </c>
      <c r="E883" s="3" t="s">
        <v>9</v>
      </c>
      <c r="F883" s="3" t="s">
        <v>105</v>
      </c>
      <c r="G883" s="94">
        <v>260.55</v>
      </c>
    </row>
    <row r="884" spans="2:7">
      <c r="B884" s="2">
        <v>44650</v>
      </c>
      <c r="C884" s="3" t="s">
        <v>117</v>
      </c>
      <c r="D884" s="3">
        <v>2</v>
      </c>
      <c r="E884" s="3" t="s">
        <v>114</v>
      </c>
      <c r="F884" s="3" t="s">
        <v>109</v>
      </c>
      <c r="G884" s="94">
        <v>51.9</v>
      </c>
    </row>
    <row r="885" spans="2:7">
      <c r="B885" s="2">
        <v>43858</v>
      </c>
      <c r="C885" s="3" t="s">
        <v>117</v>
      </c>
      <c r="D885" s="3">
        <v>425</v>
      </c>
      <c r="E885" s="3" t="s">
        <v>110</v>
      </c>
      <c r="F885" s="3" t="s">
        <v>115</v>
      </c>
      <c r="G885" s="94">
        <v>6341.53</v>
      </c>
    </row>
    <row r="886" spans="2:7">
      <c r="B886" s="2">
        <v>44014</v>
      </c>
      <c r="C886" s="3" t="s">
        <v>118</v>
      </c>
      <c r="D886" s="3">
        <v>46</v>
      </c>
      <c r="E886" s="3" t="s">
        <v>6</v>
      </c>
      <c r="F886" s="3" t="s">
        <v>115</v>
      </c>
      <c r="G886" s="94">
        <v>1747.38</v>
      </c>
    </row>
    <row r="887" spans="2:7">
      <c r="B887" s="2">
        <v>44739</v>
      </c>
      <c r="C887" s="3" t="s">
        <v>119</v>
      </c>
      <c r="D887" s="3">
        <v>150</v>
      </c>
      <c r="E887" s="3" t="s">
        <v>9</v>
      </c>
      <c r="F887" s="3" t="s">
        <v>105</v>
      </c>
      <c r="G887" s="94">
        <v>2934.75</v>
      </c>
    </row>
    <row r="888" spans="2:7">
      <c r="B888" s="2">
        <v>44805</v>
      </c>
      <c r="C888" s="3" t="s">
        <v>119</v>
      </c>
      <c r="D888" s="3">
        <v>4</v>
      </c>
      <c r="E888" s="3" t="s">
        <v>9</v>
      </c>
      <c r="F888" s="3" t="s">
        <v>105</v>
      </c>
      <c r="G888" s="94">
        <v>107.8</v>
      </c>
    </row>
    <row r="889" spans="2:7">
      <c r="B889" s="2">
        <v>44714</v>
      </c>
      <c r="C889" s="3" t="s">
        <v>119</v>
      </c>
      <c r="D889" s="3">
        <v>3</v>
      </c>
      <c r="E889" s="3" t="s">
        <v>110</v>
      </c>
      <c r="F889" s="3" t="s">
        <v>105</v>
      </c>
      <c r="G889" s="94">
        <v>71.849999999999994</v>
      </c>
    </row>
    <row r="890" spans="2:7">
      <c r="B890" s="2">
        <v>44702</v>
      </c>
      <c r="C890" s="3" t="s">
        <v>119</v>
      </c>
      <c r="D890" s="3">
        <v>325</v>
      </c>
      <c r="E890" s="3" t="s">
        <v>114</v>
      </c>
      <c r="F890" s="3" t="s">
        <v>106</v>
      </c>
      <c r="G890" s="94">
        <v>4662.53</v>
      </c>
    </row>
    <row r="891" spans="2:7">
      <c r="B891" s="2">
        <v>44832</v>
      </c>
      <c r="C891" s="3" t="s">
        <v>117</v>
      </c>
      <c r="D891" s="3">
        <v>250</v>
      </c>
      <c r="E891" s="3" t="s">
        <v>112</v>
      </c>
      <c r="F891" s="3" t="s">
        <v>109</v>
      </c>
      <c r="G891" s="94">
        <v>6291.25</v>
      </c>
    </row>
    <row r="892" spans="2:7">
      <c r="B892" s="2">
        <v>44292</v>
      </c>
      <c r="C892" s="3" t="s">
        <v>119</v>
      </c>
      <c r="D892" s="3">
        <v>325</v>
      </c>
      <c r="E892" s="3" t="s">
        <v>9</v>
      </c>
      <c r="F892" s="3" t="s">
        <v>109</v>
      </c>
      <c r="G892" s="94">
        <v>5036.28</v>
      </c>
    </row>
    <row r="893" spans="2:7">
      <c r="B893" s="2">
        <v>44629</v>
      </c>
      <c r="C893" s="3" t="s">
        <v>117</v>
      </c>
      <c r="D893" s="3">
        <v>11</v>
      </c>
      <c r="E893" s="3" t="s">
        <v>6</v>
      </c>
      <c r="F893" s="3" t="s">
        <v>111</v>
      </c>
      <c r="G893" s="94">
        <v>491.59</v>
      </c>
    </row>
    <row r="894" spans="2:7">
      <c r="B894" s="2">
        <v>44308</v>
      </c>
      <c r="C894" s="3" t="s">
        <v>107</v>
      </c>
      <c r="D894" s="3">
        <v>13</v>
      </c>
      <c r="E894" s="3" t="s">
        <v>9</v>
      </c>
      <c r="F894" s="3" t="s">
        <v>109</v>
      </c>
      <c r="G894" s="94">
        <v>350.35</v>
      </c>
    </row>
    <row r="895" spans="2:7">
      <c r="B895" s="2">
        <v>44843</v>
      </c>
      <c r="C895" s="3" t="s">
        <v>118</v>
      </c>
      <c r="D895" s="3">
        <v>42</v>
      </c>
      <c r="E895" s="3" t="s">
        <v>6</v>
      </c>
      <c r="F895" s="3" t="s">
        <v>109</v>
      </c>
      <c r="G895" s="94">
        <v>1524.03</v>
      </c>
    </row>
    <row r="896" spans="2:7">
      <c r="B896" s="2">
        <v>44179</v>
      </c>
      <c r="C896" s="3" t="s">
        <v>119</v>
      </c>
      <c r="D896" s="3">
        <v>350</v>
      </c>
      <c r="E896" s="3" t="s">
        <v>112</v>
      </c>
      <c r="F896" s="3" t="s">
        <v>108</v>
      </c>
      <c r="G896" s="94">
        <v>7234.94</v>
      </c>
    </row>
    <row r="897" spans="2:7">
      <c r="B897" s="2">
        <v>44450</v>
      </c>
      <c r="C897" s="3" t="s">
        <v>107</v>
      </c>
      <c r="D897" s="3">
        <v>11</v>
      </c>
      <c r="E897" s="3" t="s">
        <v>9</v>
      </c>
      <c r="F897" s="3" t="s">
        <v>109</v>
      </c>
      <c r="G897" s="94">
        <v>296.45</v>
      </c>
    </row>
    <row r="898" spans="2:7">
      <c r="B898" s="2">
        <v>44192</v>
      </c>
      <c r="C898" s="3" t="s">
        <v>117</v>
      </c>
      <c r="D898" s="3">
        <v>29</v>
      </c>
      <c r="E898" s="3" t="s">
        <v>6</v>
      </c>
      <c r="F898" s="3" t="s">
        <v>105</v>
      </c>
      <c r="G898" s="94">
        <v>1101.6099999999999</v>
      </c>
    </row>
    <row r="899" spans="2:7">
      <c r="B899" s="2">
        <v>44210</v>
      </c>
      <c r="C899" s="3" t="s">
        <v>118</v>
      </c>
      <c r="D899" s="3">
        <v>9</v>
      </c>
      <c r="E899" s="3" t="s">
        <v>6</v>
      </c>
      <c r="F899" s="3" t="s">
        <v>109</v>
      </c>
      <c r="G899" s="94">
        <v>402.21</v>
      </c>
    </row>
    <row r="900" spans="2:7">
      <c r="B900" s="2">
        <v>43938</v>
      </c>
      <c r="C900" s="3" t="s">
        <v>107</v>
      </c>
      <c r="D900" s="3">
        <v>22</v>
      </c>
      <c r="E900" s="3" t="s">
        <v>114</v>
      </c>
      <c r="F900" s="3" t="s">
        <v>115</v>
      </c>
      <c r="G900" s="94">
        <v>592.9</v>
      </c>
    </row>
    <row r="901" spans="2:7">
      <c r="B901" s="2">
        <v>44370</v>
      </c>
      <c r="C901" s="3" t="s">
        <v>119</v>
      </c>
      <c r="D901" s="3">
        <v>30</v>
      </c>
      <c r="E901" s="3" t="s">
        <v>9</v>
      </c>
      <c r="F901" s="3" t="s">
        <v>105</v>
      </c>
      <c r="G901" s="94">
        <v>687.23</v>
      </c>
    </row>
    <row r="902" spans="2:7">
      <c r="B902" s="2">
        <v>43889</v>
      </c>
      <c r="C902" s="3" t="s">
        <v>118</v>
      </c>
      <c r="D902" s="3">
        <v>47</v>
      </c>
      <c r="E902" s="3" t="s">
        <v>9</v>
      </c>
      <c r="F902" s="3" t="s">
        <v>106</v>
      </c>
      <c r="G902" s="94">
        <v>1156.55</v>
      </c>
    </row>
    <row r="903" spans="2:7">
      <c r="B903" s="2">
        <v>44743</v>
      </c>
      <c r="C903" s="3" t="s">
        <v>107</v>
      </c>
      <c r="D903" s="3">
        <v>2</v>
      </c>
      <c r="E903" s="3" t="s">
        <v>6</v>
      </c>
      <c r="F903" s="3" t="s">
        <v>106</v>
      </c>
      <c r="G903" s="94">
        <v>85.38</v>
      </c>
    </row>
    <row r="904" spans="2:7">
      <c r="B904" s="2">
        <v>44749</v>
      </c>
      <c r="C904" s="3" t="s">
        <v>117</v>
      </c>
      <c r="D904" s="3">
        <v>31</v>
      </c>
      <c r="E904" s="3" t="s">
        <v>112</v>
      </c>
      <c r="F904" s="3" t="s">
        <v>111</v>
      </c>
      <c r="G904" s="94">
        <v>920.93</v>
      </c>
    </row>
    <row r="905" spans="2:7">
      <c r="B905" s="2">
        <v>43894</v>
      </c>
      <c r="C905" s="3" t="s">
        <v>117</v>
      </c>
      <c r="D905" s="3">
        <v>16</v>
      </c>
      <c r="E905" s="3" t="s">
        <v>112</v>
      </c>
      <c r="F905" s="3" t="s">
        <v>113</v>
      </c>
      <c r="G905" s="94">
        <v>575.20000000000005</v>
      </c>
    </row>
    <row r="906" spans="2:7">
      <c r="B906" s="2">
        <v>44834</v>
      </c>
      <c r="C906" s="3" t="s">
        <v>117</v>
      </c>
      <c r="D906" s="3">
        <v>250</v>
      </c>
      <c r="E906" s="3" t="s">
        <v>6</v>
      </c>
      <c r="F906" s="3" t="s">
        <v>113</v>
      </c>
      <c r="G906" s="94">
        <v>7470.75</v>
      </c>
    </row>
    <row r="907" spans="2:7">
      <c r="B907" s="2">
        <v>44500</v>
      </c>
      <c r="C907" s="3" t="s">
        <v>117</v>
      </c>
      <c r="D907" s="3">
        <v>44</v>
      </c>
      <c r="E907" s="3" t="s">
        <v>110</v>
      </c>
      <c r="F907" s="3" t="s">
        <v>115</v>
      </c>
      <c r="G907" s="94">
        <v>895.73</v>
      </c>
    </row>
    <row r="908" spans="2:7">
      <c r="B908" s="2">
        <v>44593</v>
      </c>
      <c r="C908" s="3" t="s">
        <v>117</v>
      </c>
      <c r="D908" s="3">
        <v>425</v>
      </c>
      <c r="E908" s="3" t="s">
        <v>114</v>
      </c>
      <c r="F908" s="3" t="s">
        <v>106</v>
      </c>
      <c r="G908" s="94">
        <v>6341.53</v>
      </c>
    </row>
    <row r="909" spans="2:7">
      <c r="B909" s="2">
        <v>44330</v>
      </c>
      <c r="C909" s="3" t="s">
        <v>107</v>
      </c>
      <c r="D909" s="3">
        <v>45</v>
      </c>
      <c r="E909" s="3" t="s">
        <v>6</v>
      </c>
      <c r="F909" s="3" t="s">
        <v>106</v>
      </c>
      <c r="G909" s="94">
        <v>1632.89</v>
      </c>
    </row>
    <row r="910" spans="2:7">
      <c r="B910" s="2">
        <v>44324</v>
      </c>
      <c r="C910" s="3" t="s">
        <v>119</v>
      </c>
      <c r="D910" s="3">
        <v>25</v>
      </c>
      <c r="E910" s="3" t="s">
        <v>6</v>
      </c>
      <c r="F910" s="3" t="s">
        <v>115</v>
      </c>
      <c r="G910" s="94">
        <v>907.16</v>
      </c>
    </row>
    <row r="911" spans="2:7">
      <c r="B911" s="2">
        <v>43870</v>
      </c>
      <c r="C911" s="3" t="s">
        <v>119</v>
      </c>
      <c r="D911" s="3">
        <v>7</v>
      </c>
      <c r="E911" s="3" t="s">
        <v>110</v>
      </c>
      <c r="F911" s="3" t="s">
        <v>113</v>
      </c>
      <c r="G911" s="94">
        <v>181.65</v>
      </c>
    </row>
    <row r="912" spans="2:7">
      <c r="B912" s="2">
        <v>44005</v>
      </c>
      <c r="C912" s="3" t="s">
        <v>117</v>
      </c>
      <c r="D912" s="3">
        <v>6</v>
      </c>
      <c r="E912" s="3" t="s">
        <v>112</v>
      </c>
      <c r="F912" s="3" t="s">
        <v>113</v>
      </c>
      <c r="G912" s="94">
        <v>203.7</v>
      </c>
    </row>
    <row r="913" spans="2:7">
      <c r="B913" s="2">
        <v>44571</v>
      </c>
      <c r="C913" s="3" t="s">
        <v>118</v>
      </c>
      <c r="D913" s="3">
        <v>3</v>
      </c>
      <c r="E913" s="3" t="s">
        <v>110</v>
      </c>
      <c r="F913" s="3" t="s">
        <v>108</v>
      </c>
      <c r="G913" s="94">
        <v>71.849999999999994</v>
      </c>
    </row>
    <row r="914" spans="2:7">
      <c r="B914" s="2">
        <v>44682</v>
      </c>
      <c r="C914" s="3" t="s">
        <v>119</v>
      </c>
      <c r="D914" s="3">
        <v>39</v>
      </c>
      <c r="E914" s="3" t="s">
        <v>114</v>
      </c>
      <c r="F914" s="3" t="s">
        <v>113</v>
      </c>
      <c r="G914" s="94">
        <v>860.24</v>
      </c>
    </row>
    <row r="915" spans="2:7">
      <c r="B915" s="2">
        <v>44457</v>
      </c>
      <c r="C915" s="3" t="s">
        <v>119</v>
      </c>
      <c r="D915" s="3">
        <v>375</v>
      </c>
      <c r="E915" s="3" t="s">
        <v>9</v>
      </c>
      <c r="F915" s="3" t="s">
        <v>105</v>
      </c>
      <c r="G915" s="94">
        <v>6026.72</v>
      </c>
    </row>
    <row r="916" spans="2:7">
      <c r="B916" s="2">
        <v>44445</v>
      </c>
      <c r="C916" s="3" t="s">
        <v>116</v>
      </c>
      <c r="D916" s="3">
        <v>1</v>
      </c>
      <c r="E916" s="3" t="s">
        <v>112</v>
      </c>
      <c r="F916" s="3" t="s">
        <v>111</v>
      </c>
      <c r="G916" s="94">
        <v>35.950000000000003</v>
      </c>
    </row>
    <row r="917" spans="2:7">
      <c r="B917" s="2">
        <v>44645</v>
      </c>
      <c r="C917" s="3" t="s">
        <v>107</v>
      </c>
      <c r="D917" s="3">
        <v>43</v>
      </c>
      <c r="E917" s="3" t="s">
        <v>6</v>
      </c>
      <c r="F917" s="3" t="s">
        <v>109</v>
      </c>
      <c r="G917" s="94">
        <v>1596.87</v>
      </c>
    </row>
    <row r="918" spans="2:7">
      <c r="B918" s="2">
        <v>44419</v>
      </c>
      <c r="C918" s="3" t="s">
        <v>119</v>
      </c>
      <c r="D918" s="3">
        <v>1</v>
      </c>
      <c r="E918" s="3" t="s">
        <v>114</v>
      </c>
      <c r="F918" s="3" t="s">
        <v>108</v>
      </c>
      <c r="G918" s="94">
        <v>24.95</v>
      </c>
    </row>
    <row r="919" spans="2:7">
      <c r="B919" s="2">
        <v>44416</v>
      </c>
      <c r="C919" s="3" t="s">
        <v>107</v>
      </c>
      <c r="D919" s="3">
        <v>1</v>
      </c>
      <c r="E919" s="3" t="s">
        <v>9</v>
      </c>
      <c r="F919" s="3" t="s">
        <v>115</v>
      </c>
      <c r="G919" s="94">
        <v>27.95</v>
      </c>
    </row>
    <row r="920" spans="2:7">
      <c r="B920" s="2">
        <v>44314</v>
      </c>
      <c r="C920" s="3" t="s">
        <v>118</v>
      </c>
      <c r="D920" s="3">
        <v>3</v>
      </c>
      <c r="E920" s="3" t="s">
        <v>114</v>
      </c>
      <c r="F920" s="3" t="s">
        <v>105</v>
      </c>
      <c r="G920" s="94">
        <v>77.849999999999994</v>
      </c>
    </row>
    <row r="921" spans="2:7">
      <c r="B921" s="2">
        <v>44635</v>
      </c>
      <c r="C921" s="3" t="s">
        <v>107</v>
      </c>
      <c r="D921" s="3">
        <v>28</v>
      </c>
      <c r="E921" s="3" t="s">
        <v>110</v>
      </c>
      <c r="F921" s="3" t="s">
        <v>113</v>
      </c>
      <c r="G921" s="94">
        <v>593.80999999999995</v>
      </c>
    </row>
    <row r="922" spans="2:7">
      <c r="B922" s="2">
        <v>44044</v>
      </c>
      <c r="C922" s="3" t="s">
        <v>117</v>
      </c>
      <c r="D922" s="3">
        <v>3</v>
      </c>
      <c r="E922" s="3" t="s">
        <v>110</v>
      </c>
      <c r="F922" s="3" t="s">
        <v>106</v>
      </c>
      <c r="G922" s="94">
        <v>77.849999999999994</v>
      </c>
    </row>
    <row r="923" spans="2:7">
      <c r="B923" s="2">
        <v>43905</v>
      </c>
      <c r="C923" s="3" t="s">
        <v>119</v>
      </c>
      <c r="D923" s="3">
        <v>6</v>
      </c>
      <c r="E923" s="3" t="s">
        <v>114</v>
      </c>
      <c r="F923" s="3" t="s">
        <v>115</v>
      </c>
      <c r="G923" s="94">
        <v>155.69999999999999</v>
      </c>
    </row>
    <row r="924" spans="2:7">
      <c r="B924" s="2">
        <v>44391</v>
      </c>
      <c r="C924" s="3" t="s">
        <v>118</v>
      </c>
      <c r="D924" s="3">
        <v>48</v>
      </c>
      <c r="E924" s="3" t="s">
        <v>110</v>
      </c>
      <c r="F924" s="3" t="s">
        <v>113</v>
      </c>
      <c r="G924" s="94">
        <v>934.2</v>
      </c>
    </row>
    <row r="925" spans="2:7">
      <c r="B925" s="2">
        <v>44647</v>
      </c>
      <c r="C925" s="3" t="s">
        <v>119</v>
      </c>
      <c r="D925" s="3">
        <v>300</v>
      </c>
      <c r="E925" s="3" t="s">
        <v>110</v>
      </c>
      <c r="F925" s="3" t="s">
        <v>106</v>
      </c>
      <c r="G925" s="94">
        <v>4303.88</v>
      </c>
    </row>
    <row r="926" spans="2:7">
      <c r="B926" s="2">
        <v>44649</v>
      </c>
      <c r="C926" s="3" t="s">
        <v>118</v>
      </c>
      <c r="D926" s="3">
        <v>6</v>
      </c>
      <c r="E926" s="3" t="s">
        <v>9</v>
      </c>
      <c r="F926" s="3" t="s">
        <v>111</v>
      </c>
      <c r="G926" s="94">
        <v>173.7</v>
      </c>
    </row>
    <row r="927" spans="2:7">
      <c r="B927" s="2">
        <v>44194</v>
      </c>
      <c r="C927" s="3" t="s">
        <v>118</v>
      </c>
      <c r="D927" s="3">
        <v>350</v>
      </c>
      <c r="E927" s="3" t="s">
        <v>9</v>
      </c>
      <c r="F927" s="3" t="s">
        <v>109</v>
      </c>
      <c r="G927" s="94">
        <v>5826.19</v>
      </c>
    </row>
    <row r="928" spans="2:7">
      <c r="B928" s="2">
        <v>44233</v>
      </c>
      <c r="C928" s="3" t="s">
        <v>107</v>
      </c>
      <c r="D928" s="3">
        <v>175</v>
      </c>
      <c r="E928" s="3" t="s">
        <v>112</v>
      </c>
      <c r="F928" s="3" t="s">
        <v>106</v>
      </c>
      <c r="G928" s="94">
        <v>4158.88</v>
      </c>
    </row>
    <row r="929" spans="2:7">
      <c r="B929" s="2">
        <v>44875</v>
      </c>
      <c r="C929" s="3" t="s">
        <v>117</v>
      </c>
      <c r="D929" s="3">
        <v>400</v>
      </c>
      <c r="E929" s="3" t="s">
        <v>114</v>
      </c>
      <c r="F929" s="3" t="s">
        <v>113</v>
      </c>
      <c r="G929" s="94">
        <v>5968.5</v>
      </c>
    </row>
    <row r="930" spans="2:7">
      <c r="B930" s="2">
        <v>43916</v>
      </c>
      <c r="C930" s="3" t="s">
        <v>116</v>
      </c>
      <c r="D930" s="3">
        <v>10</v>
      </c>
      <c r="E930" s="3" t="s">
        <v>112</v>
      </c>
      <c r="F930" s="3" t="s">
        <v>108</v>
      </c>
      <c r="G930" s="94">
        <v>359.5</v>
      </c>
    </row>
    <row r="931" spans="2:7">
      <c r="B931" s="2">
        <v>44644</v>
      </c>
      <c r="C931" s="3" t="s">
        <v>118</v>
      </c>
      <c r="D931" s="3">
        <v>1</v>
      </c>
      <c r="E931" s="3" t="s">
        <v>110</v>
      </c>
      <c r="F931" s="3" t="s">
        <v>105</v>
      </c>
      <c r="G931" s="94">
        <v>23.95</v>
      </c>
    </row>
    <row r="932" spans="2:7">
      <c r="B932" s="2">
        <v>44098</v>
      </c>
      <c r="C932" s="3" t="s">
        <v>118</v>
      </c>
      <c r="D932" s="3">
        <v>75</v>
      </c>
      <c r="E932" s="3" t="s">
        <v>9</v>
      </c>
      <c r="F932" s="3" t="s">
        <v>106</v>
      </c>
      <c r="G932" s="94">
        <v>1515.94</v>
      </c>
    </row>
    <row r="933" spans="2:7">
      <c r="B933" s="2">
        <v>44293</v>
      </c>
      <c r="C933" s="3" t="s">
        <v>117</v>
      </c>
      <c r="D933" s="3">
        <v>14</v>
      </c>
      <c r="E933" s="3" t="s">
        <v>110</v>
      </c>
      <c r="F933" s="3" t="s">
        <v>115</v>
      </c>
      <c r="G933" s="94">
        <v>335.3</v>
      </c>
    </row>
    <row r="934" spans="2:7">
      <c r="B934" s="2">
        <v>44643</v>
      </c>
      <c r="C934" s="3" t="s">
        <v>117</v>
      </c>
      <c r="D934" s="3">
        <v>31</v>
      </c>
      <c r="E934" s="3" t="s">
        <v>9</v>
      </c>
      <c r="F934" s="3" t="s">
        <v>111</v>
      </c>
      <c r="G934" s="94">
        <v>710.13</v>
      </c>
    </row>
    <row r="935" spans="2:7">
      <c r="B935" s="2">
        <v>44869</v>
      </c>
      <c r="C935" s="3" t="s">
        <v>117</v>
      </c>
      <c r="D935" s="3">
        <v>2</v>
      </c>
      <c r="E935" s="3" t="s">
        <v>112</v>
      </c>
      <c r="F935" s="3" t="s">
        <v>105</v>
      </c>
      <c r="G935" s="94">
        <v>67.900000000000006</v>
      </c>
    </row>
    <row r="936" spans="2:7">
      <c r="B936" s="2">
        <v>44456</v>
      </c>
      <c r="C936" s="3" t="s">
        <v>116</v>
      </c>
      <c r="D936" s="3">
        <v>6</v>
      </c>
      <c r="E936" s="3" t="s">
        <v>9</v>
      </c>
      <c r="F936" s="3" t="s">
        <v>105</v>
      </c>
      <c r="G936" s="94">
        <v>173.7</v>
      </c>
    </row>
    <row r="937" spans="2:7">
      <c r="B937" s="2">
        <v>44679</v>
      </c>
      <c r="C937" s="3" t="s">
        <v>107</v>
      </c>
      <c r="D937" s="3">
        <v>6</v>
      </c>
      <c r="E937" s="3" t="s">
        <v>114</v>
      </c>
      <c r="F937" s="3" t="s">
        <v>111</v>
      </c>
      <c r="G937" s="94">
        <v>161.69999999999999</v>
      </c>
    </row>
    <row r="938" spans="2:7">
      <c r="B938" s="2">
        <v>44655</v>
      </c>
      <c r="C938" s="3" t="s">
        <v>119</v>
      </c>
      <c r="D938" s="3">
        <v>6</v>
      </c>
      <c r="E938" s="3" t="s">
        <v>110</v>
      </c>
      <c r="F938" s="3" t="s">
        <v>109</v>
      </c>
      <c r="G938" s="94">
        <v>155.69999999999999</v>
      </c>
    </row>
    <row r="939" spans="2:7">
      <c r="B939" s="2">
        <v>44793</v>
      </c>
      <c r="C939" s="3" t="s">
        <v>107</v>
      </c>
      <c r="D939" s="3">
        <v>29</v>
      </c>
      <c r="E939" s="3" t="s">
        <v>9</v>
      </c>
      <c r="F939" s="3" t="s">
        <v>108</v>
      </c>
      <c r="G939" s="94">
        <v>713.62</v>
      </c>
    </row>
    <row r="940" spans="2:7">
      <c r="B940" s="2">
        <v>44124</v>
      </c>
      <c r="C940" s="3" t="s">
        <v>117</v>
      </c>
      <c r="D940" s="3">
        <v>20</v>
      </c>
      <c r="E940" s="3" t="s">
        <v>6</v>
      </c>
      <c r="F940" s="3" t="s">
        <v>111</v>
      </c>
      <c r="G940" s="94">
        <v>893.8</v>
      </c>
    </row>
    <row r="941" spans="2:7">
      <c r="B941" s="2">
        <v>43949</v>
      </c>
      <c r="C941" s="3" t="s">
        <v>117</v>
      </c>
      <c r="D941" s="3">
        <v>34</v>
      </c>
      <c r="E941" s="3" t="s">
        <v>114</v>
      </c>
      <c r="F941" s="3" t="s">
        <v>108</v>
      </c>
      <c r="G941" s="94">
        <v>778.86</v>
      </c>
    </row>
    <row r="942" spans="2:7">
      <c r="B942" s="2">
        <v>44804</v>
      </c>
      <c r="C942" s="3" t="s">
        <v>107</v>
      </c>
      <c r="D942" s="3">
        <v>9</v>
      </c>
      <c r="E942" s="3" t="s">
        <v>110</v>
      </c>
      <c r="F942" s="3" t="s">
        <v>113</v>
      </c>
      <c r="G942" s="94">
        <v>215.55</v>
      </c>
    </row>
    <row r="943" spans="2:7">
      <c r="B943" s="2">
        <v>43977</v>
      </c>
      <c r="C943" s="3" t="s">
        <v>119</v>
      </c>
      <c r="D943" s="3">
        <v>200</v>
      </c>
      <c r="E943" s="3" t="s">
        <v>112</v>
      </c>
      <c r="F943" s="3" t="s">
        <v>108</v>
      </c>
      <c r="G943" s="94">
        <v>4753</v>
      </c>
    </row>
    <row r="944" spans="2:7">
      <c r="B944" s="2">
        <v>44850</v>
      </c>
      <c r="C944" s="3" t="s">
        <v>118</v>
      </c>
      <c r="D944" s="3">
        <v>8</v>
      </c>
      <c r="E944" s="3" t="s">
        <v>112</v>
      </c>
      <c r="F944" s="3" t="s">
        <v>109</v>
      </c>
      <c r="G944" s="94">
        <v>271.60000000000002</v>
      </c>
    </row>
    <row r="945" spans="2:7">
      <c r="B945" s="2">
        <v>44556</v>
      </c>
      <c r="C945" s="3" t="s">
        <v>116</v>
      </c>
      <c r="D945" s="3">
        <v>5</v>
      </c>
      <c r="E945" s="3" t="s">
        <v>6</v>
      </c>
      <c r="F945" s="3" t="s">
        <v>106</v>
      </c>
      <c r="G945" s="94">
        <v>218.45</v>
      </c>
    </row>
    <row r="946" spans="2:7">
      <c r="B946" s="2">
        <v>44459</v>
      </c>
      <c r="C946" s="3" t="s">
        <v>117</v>
      </c>
      <c r="D946" s="3">
        <v>175</v>
      </c>
      <c r="E946" s="3" t="s">
        <v>112</v>
      </c>
      <c r="F946" s="3" t="s">
        <v>115</v>
      </c>
      <c r="G946" s="94">
        <v>4158.88</v>
      </c>
    </row>
    <row r="947" spans="2:7">
      <c r="B947" s="2">
        <v>44262</v>
      </c>
      <c r="C947" s="3" t="s">
        <v>119</v>
      </c>
      <c r="D947" s="3">
        <v>3</v>
      </c>
      <c r="E947" s="3" t="s">
        <v>114</v>
      </c>
      <c r="F947" s="3" t="s">
        <v>111</v>
      </c>
      <c r="G947" s="94">
        <v>74.849999999999994</v>
      </c>
    </row>
    <row r="948" spans="2:7">
      <c r="B948" s="2">
        <v>44736</v>
      </c>
      <c r="C948" s="3" t="s">
        <v>118</v>
      </c>
      <c r="D948" s="3">
        <v>475</v>
      </c>
      <c r="E948" s="3" t="s">
        <v>6</v>
      </c>
      <c r="F948" s="3" t="s">
        <v>115</v>
      </c>
      <c r="G948" s="94">
        <v>12205.96</v>
      </c>
    </row>
    <row r="949" spans="2:7">
      <c r="B949" s="2">
        <v>44867</v>
      </c>
      <c r="C949" s="3" t="s">
        <v>107</v>
      </c>
      <c r="D949" s="3">
        <v>40</v>
      </c>
      <c r="E949" s="3" t="s">
        <v>6</v>
      </c>
      <c r="F949" s="3" t="s">
        <v>106</v>
      </c>
      <c r="G949" s="94">
        <v>1485.46</v>
      </c>
    </row>
    <row r="950" spans="2:7">
      <c r="B950" s="2">
        <v>43992</v>
      </c>
      <c r="C950" s="3" t="s">
        <v>117</v>
      </c>
      <c r="D950" s="3">
        <v>300</v>
      </c>
      <c r="E950" s="3" t="s">
        <v>9</v>
      </c>
      <c r="F950" s="3" t="s">
        <v>106</v>
      </c>
      <c r="G950" s="94">
        <v>4648.88</v>
      </c>
    </row>
    <row r="951" spans="2:7">
      <c r="B951" s="2">
        <v>44792</v>
      </c>
      <c r="C951" s="3" t="s">
        <v>118</v>
      </c>
      <c r="D951" s="3">
        <v>8</v>
      </c>
      <c r="E951" s="3" t="s">
        <v>112</v>
      </c>
      <c r="F951" s="3" t="s">
        <v>105</v>
      </c>
      <c r="G951" s="94">
        <v>271.60000000000002</v>
      </c>
    </row>
    <row r="952" spans="2:7">
      <c r="B952" s="2">
        <v>44495</v>
      </c>
      <c r="C952" s="3" t="s">
        <v>117</v>
      </c>
      <c r="D952" s="3">
        <v>225</v>
      </c>
      <c r="E952" s="3" t="s">
        <v>110</v>
      </c>
      <c r="F952" s="3" t="s">
        <v>113</v>
      </c>
      <c r="G952" s="94">
        <v>3772.13</v>
      </c>
    </row>
    <row r="953" spans="2:7">
      <c r="B953" s="2">
        <v>44798</v>
      </c>
      <c r="C953" s="3" t="s">
        <v>119</v>
      </c>
      <c r="D953" s="3">
        <v>3</v>
      </c>
      <c r="E953" s="3" t="s">
        <v>114</v>
      </c>
      <c r="F953" s="3" t="s">
        <v>106</v>
      </c>
      <c r="G953" s="94">
        <v>80.849999999999994</v>
      </c>
    </row>
    <row r="954" spans="2:7">
      <c r="B954" s="2">
        <v>44803</v>
      </c>
      <c r="C954" s="3" t="s">
        <v>119</v>
      </c>
      <c r="D954" s="3">
        <v>5</v>
      </c>
      <c r="E954" s="3" t="s">
        <v>6</v>
      </c>
      <c r="F954" s="3" t="s">
        <v>109</v>
      </c>
      <c r="G954" s="94">
        <v>213.45</v>
      </c>
    </row>
    <row r="955" spans="2:7">
      <c r="B955" s="2">
        <v>44185</v>
      </c>
      <c r="C955" s="3" t="s">
        <v>119</v>
      </c>
      <c r="D955" s="3">
        <v>425</v>
      </c>
      <c r="E955" s="3" t="s">
        <v>6</v>
      </c>
      <c r="F955" s="3" t="s">
        <v>109</v>
      </c>
      <c r="G955" s="94">
        <v>10432.370000000001</v>
      </c>
    </row>
    <row r="956" spans="2:7">
      <c r="B956" s="2">
        <v>43851</v>
      </c>
      <c r="C956" s="3" t="s">
        <v>119</v>
      </c>
      <c r="D956" s="3">
        <v>250</v>
      </c>
      <c r="E956" s="3" t="s">
        <v>112</v>
      </c>
      <c r="F956" s="3" t="s">
        <v>106</v>
      </c>
      <c r="G956" s="94">
        <v>6116.25</v>
      </c>
    </row>
    <row r="957" spans="2:7">
      <c r="B957" s="2">
        <v>44838</v>
      </c>
      <c r="C957" s="3" t="s">
        <v>119</v>
      </c>
      <c r="D957" s="3">
        <v>75</v>
      </c>
      <c r="E957" s="3" t="s">
        <v>110</v>
      </c>
      <c r="F957" s="3" t="s">
        <v>106</v>
      </c>
      <c r="G957" s="94">
        <v>1459.69</v>
      </c>
    </row>
    <row r="958" spans="2:7">
      <c r="B958" s="2">
        <v>44622</v>
      </c>
      <c r="C958" s="3" t="s">
        <v>116</v>
      </c>
      <c r="D958" s="3">
        <v>5</v>
      </c>
      <c r="E958" s="3" t="s">
        <v>112</v>
      </c>
      <c r="F958" s="3" t="s">
        <v>111</v>
      </c>
      <c r="G958" s="94">
        <v>169.75</v>
      </c>
    </row>
    <row r="959" spans="2:7">
      <c r="B959" s="2">
        <v>43949</v>
      </c>
      <c r="C959" s="3" t="s">
        <v>119</v>
      </c>
      <c r="D959" s="3">
        <v>9</v>
      </c>
      <c r="E959" s="3" t="s">
        <v>110</v>
      </c>
      <c r="F959" s="3" t="s">
        <v>115</v>
      </c>
      <c r="G959" s="94">
        <v>215.55</v>
      </c>
    </row>
    <row r="960" spans="2:7">
      <c r="B960" s="2">
        <v>44228</v>
      </c>
      <c r="C960" s="3" t="s">
        <v>116</v>
      </c>
      <c r="D960" s="3">
        <v>1</v>
      </c>
      <c r="E960" s="3" t="s">
        <v>9</v>
      </c>
      <c r="F960" s="3" t="s">
        <v>115</v>
      </c>
      <c r="G960" s="94">
        <v>28.95</v>
      </c>
    </row>
    <row r="961" spans="2:7">
      <c r="B961" s="2">
        <v>44719</v>
      </c>
      <c r="C961" s="3" t="s">
        <v>116</v>
      </c>
      <c r="D961" s="3">
        <v>300</v>
      </c>
      <c r="E961" s="3" t="s">
        <v>9</v>
      </c>
      <c r="F961" s="3" t="s">
        <v>109</v>
      </c>
      <c r="G961" s="94">
        <v>4993.88</v>
      </c>
    </row>
    <row r="962" spans="2:7">
      <c r="B962" s="2">
        <v>44194</v>
      </c>
      <c r="C962" s="3" t="s">
        <v>116</v>
      </c>
      <c r="D962" s="3">
        <v>7</v>
      </c>
      <c r="E962" s="3" t="s">
        <v>114</v>
      </c>
      <c r="F962" s="3" t="s">
        <v>115</v>
      </c>
      <c r="G962" s="94">
        <v>188.65</v>
      </c>
    </row>
    <row r="963" spans="2:7">
      <c r="B963" s="2">
        <v>44425</v>
      </c>
      <c r="C963" s="3" t="s">
        <v>119</v>
      </c>
      <c r="D963" s="3">
        <v>2</v>
      </c>
      <c r="E963" s="3" t="s">
        <v>6</v>
      </c>
      <c r="F963" s="3" t="s">
        <v>113</v>
      </c>
      <c r="G963" s="94">
        <v>89.38</v>
      </c>
    </row>
    <row r="964" spans="2:7">
      <c r="B964" s="2">
        <v>44728</v>
      </c>
      <c r="C964" s="3" t="s">
        <v>119</v>
      </c>
      <c r="D964" s="3">
        <v>36</v>
      </c>
      <c r="E964" s="3" t="s">
        <v>9</v>
      </c>
      <c r="F964" s="3" t="s">
        <v>105</v>
      </c>
      <c r="G964" s="94">
        <v>885.87</v>
      </c>
    </row>
    <row r="965" spans="2:7">
      <c r="B965" s="2">
        <v>43887</v>
      </c>
      <c r="C965" s="3" t="s">
        <v>119</v>
      </c>
      <c r="D965" s="3">
        <v>12</v>
      </c>
      <c r="E965" s="3" t="s">
        <v>112</v>
      </c>
      <c r="F965" s="3" t="s">
        <v>109</v>
      </c>
      <c r="G965" s="94">
        <v>407.4</v>
      </c>
    </row>
    <row r="966" spans="2:7">
      <c r="B966" s="2">
        <v>44020</v>
      </c>
      <c r="C966" s="3" t="s">
        <v>107</v>
      </c>
      <c r="D966" s="3">
        <v>175</v>
      </c>
      <c r="E966" s="3" t="s">
        <v>9</v>
      </c>
      <c r="F966" s="3" t="s">
        <v>111</v>
      </c>
      <c r="G966" s="94">
        <v>3546.38</v>
      </c>
    </row>
    <row r="967" spans="2:7">
      <c r="B967" s="2">
        <v>44444</v>
      </c>
      <c r="C967" s="3" t="s">
        <v>119</v>
      </c>
      <c r="D967" s="3">
        <v>375</v>
      </c>
      <c r="E967" s="3" t="s">
        <v>110</v>
      </c>
      <c r="F967" s="3" t="s">
        <v>113</v>
      </c>
      <c r="G967" s="94">
        <v>5595.47</v>
      </c>
    </row>
    <row r="968" spans="2:7">
      <c r="B968" s="2">
        <v>44816</v>
      </c>
      <c r="C968" s="3" t="s">
        <v>107</v>
      </c>
      <c r="D968" s="3">
        <v>425</v>
      </c>
      <c r="E968" s="3" t="s">
        <v>112</v>
      </c>
      <c r="F968" s="3" t="s">
        <v>115</v>
      </c>
      <c r="G968" s="94">
        <v>8540.91</v>
      </c>
    </row>
    <row r="969" spans="2:7">
      <c r="B969" s="2">
        <v>44400</v>
      </c>
      <c r="C969" s="3" t="s">
        <v>117</v>
      </c>
      <c r="D969" s="3">
        <v>50</v>
      </c>
      <c r="E969" s="3" t="s">
        <v>110</v>
      </c>
      <c r="F969" s="3" t="s">
        <v>115</v>
      </c>
      <c r="G969" s="94">
        <v>973.13</v>
      </c>
    </row>
    <row r="970" spans="2:7">
      <c r="B970" s="2">
        <v>44651</v>
      </c>
      <c r="C970" s="3" t="s">
        <v>118</v>
      </c>
      <c r="D970" s="3">
        <v>275</v>
      </c>
      <c r="E970" s="3" t="s">
        <v>114</v>
      </c>
      <c r="F970" s="3" t="s">
        <v>108</v>
      </c>
      <c r="G970" s="94">
        <v>4261.47</v>
      </c>
    </row>
    <row r="971" spans="2:7">
      <c r="B971" s="2">
        <v>44323</v>
      </c>
      <c r="C971" s="3" t="s">
        <v>107</v>
      </c>
      <c r="D971" s="3">
        <v>47</v>
      </c>
      <c r="E971" s="3" t="s">
        <v>9</v>
      </c>
      <c r="F971" s="3" t="s">
        <v>113</v>
      </c>
      <c r="G971" s="94">
        <v>1156.55</v>
      </c>
    </row>
    <row r="972" spans="2:7">
      <c r="B972" s="2">
        <v>44861</v>
      </c>
      <c r="C972" s="3" t="s">
        <v>117</v>
      </c>
      <c r="D972" s="3">
        <v>1</v>
      </c>
      <c r="E972" s="3" t="s">
        <v>112</v>
      </c>
      <c r="F972" s="3" t="s">
        <v>106</v>
      </c>
      <c r="G972" s="94">
        <v>34.950000000000003</v>
      </c>
    </row>
    <row r="973" spans="2:7">
      <c r="B973" s="2">
        <v>44216</v>
      </c>
      <c r="C973" s="3" t="s">
        <v>118</v>
      </c>
      <c r="D973" s="3">
        <v>550</v>
      </c>
      <c r="E973" s="3" t="s">
        <v>114</v>
      </c>
      <c r="F973" s="3" t="s">
        <v>111</v>
      </c>
      <c r="G973" s="94">
        <v>7890.44</v>
      </c>
    </row>
    <row r="974" spans="2:7">
      <c r="B974" s="2">
        <v>44196</v>
      </c>
      <c r="C974" s="3" t="s">
        <v>107</v>
      </c>
      <c r="D974" s="3">
        <v>39</v>
      </c>
      <c r="E974" s="3" t="s">
        <v>6</v>
      </c>
      <c r="F974" s="3" t="s">
        <v>109</v>
      </c>
      <c r="G974" s="94">
        <v>1448.32</v>
      </c>
    </row>
    <row r="975" spans="2:7">
      <c r="B975" s="2">
        <v>44344</v>
      </c>
      <c r="C975" s="3" t="s">
        <v>119</v>
      </c>
      <c r="D975" s="3">
        <v>575</v>
      </c>
      <c r="E975" s="3" t="s">
        <v>6</v>
      </c>
      <c r="F975" s="3" t="s">
        <v>106</v>
      </c>
      <c r="G975" s="94">
        <v>14775.63</v>
      </c>
    </row>
    <row r="976" spans="2:7">
      <c r="B976" s="2">
        <v>44145</v>
      </c>
      <c r="C976" s="3" t="s">
        <v>116</v>
      </c>
      <c r="D976" s="3">
        <v>575</v>
      </c>
      <c r="E976" s="3" t="s">
        <v>110</v>
      </c>
      <c r="F976" s="3" t="s">
        <v>106</v>
      </c>
      <c r="G976" s="94">
        <v>8579.7199999999993</v>
      </c>
    </row>
    <row r="977" spans="2:7">
      <c r="B977" s="2">
        <v>44163</v>
      </c>
      <c r="C977" s="3" t="s">
        <v>117</v>
      </c>
      <c r="D977" s="3">
        <v>375</v>
      </c>
      <c r="E977" s="3" t="s">
        <v>6</v>
      </c>
      <c r="F977" s="3" t="s">
        <v>105</v>
      </c>
      <c r="G977" s="94">
        <v>9205.0300000000007</v>
      </c>
    </row>
    <row r="978" spans="2:7">
      <c r="B978" s="2">
        <v>44054</v>
      </c>
      <c r="C978" s="3" t="s">
        <v>117</v>
      </c>
      <c r="D978" s="3">
        <v>30</v>
      </c>
      <c r="E978" s="3" t="s">
        <v>6</v>
      </c>
      <c r="F978" s="3" t="s">
        <v>111</v>
      </c>
      <c r="G978" s="94">
        <v>1114.0999999999999</v>
      </c>
    </row>
    <row r="979" spans="2:7">
      <c r="B979" s="2">
        <v>44806</v>
      </c>
      <c r="C979" s="3" t="s">
        <v>118</v>
      </c>
      <c r="D979" s="3">
        <v>31</v>
      </c>
      <c r="E979" s="3" t="s">
        <v>6</v>
      </c>
      <c r="F979" s="3" t="s">
        <v>106</v>
      </c>
      <c r="G979" s="94">
        <v>1177.58</v>
      </c>
    </row>
    <row r="980" spans="2:7">
      <c r="B980" s="2">
        <v>44324</v>
      </c>
      <c r="C980" s="3" t="s">
        <v>117</v>
      </c>
      <c r="D980" s="3">
        <v>350</v>
      </c>
      <c r="E980" s="3" t="s">
        <v>112</v>
      </c>
      <c r="F980" s="3" t="s">
        <v>115</v>
      </c>
      <c r="G980" s="94">
        <v>6832.44</v>
      </c>
    </row>
    <row r="981" spans="2:7">
      <c r="B981" s="2">
        <v>44032</v>
      </c>
      <c r="C981" s="3" t="s">
        <v>107</v>
      </c>
      <c r="D981" s="3">
        <v>3</v>
      </c>
      <c r="E981" s="3" t="s">
        <v>9</v>
      </c>
      <c r="F981" s="3" t="s">
        <v>108</v>
      </c>
      <c r="G981" s="94">
        <v>83.85</v>
      </c>
    </row>
    <row r="982" spans="2:7">
      <c r="B982" s="2">
        <v>44340</v>
      </c>
      <c r="C982" s="3" t="s">
        <v>118</v>
      </c>
      <c r="D982" s="3">
        <v>30</v>
      </c>
      <c r="E982" s="3" t="s">
        <v>9</v>
      </c>
      <c r="F982" s="3" t="s">
        <v>108</v>
      </c>
      <c r="G982" s="94">
        <v>738.23</v>
      </c>
    </row>
    <row r="983" spans="2:7">
      <c r="B983" s="2">
        <v>44374</v>
      </c>
      <c r="C983" s="3" t="s">
        <v>118</v>
      </c>
      <c r="D983" s="3">
        <v>31</v>
      </c>
      <c r="E983" s="3" t="s">
        <v>110</v>
      </c>
      <c r="F983" s="3" t="s">
        <v>113</v>
      </c>
      <c r="G983" s="94">
        <v>631.08000000000004</v>
      </c>
    </row>
    <row r="984" spans="2:7">
      <c r="B984" s="2">
        <v>44265</v>
      </c>
      <c r="C984" s="3" t="s">
        <v>116</v>
      </c>
      <c r="D984" s="3">
        <v>6</v>
      </c>
      <c r="E984" s="3" t="s">
        <v>6</v>
      </c>
      <c r="F984" s="3" t="s">
        <v>109</v>
      </c>
      <c r="G984" s="94">
        <v>256.14</v>
      </c>
    </row>
    <row r="985" spans="2:7">
      <c r="B985" s="2">
        <v>44344</v>
      </c>
      <c r="C985" s="3" t="s">
        <v>116</v>
      </c>
      <c r="D985" s="3">
        <v>37</v>
      </c>
      <c r="E985" s="3" t="s">
        <v>6</v>
      </c>
      <c r="F985" s="3" t="s">
        <v>108</v>
      </c>
      <c r="G985" s="94">
        <v>1405.5</v>
      </c>
    </row>
    <row r="986" spans="2:7">
      <c r="B986" s="2">
        <v>44741</v>
      </c>
      <c r="C986" s="3" t="s">
        <v>107</v>
      </c>
      <c r="D986" s="3">
        <v>225</v>
      </c>
      <c r="E986" s="3" t="s">
        <v>9</v>
      </c>
      <c r="F986" s="3" t="s">
        <v>108</v>
      </c>
      <c r="G986" s="94">
        <v>4244.63</v>
      </c>
    </row>
    <row r="987" spans="2:7">
      <c r="B987" s="2">
        <v>43989</v>
      </c>
      <c r="C987" s="3" t="s">
        <v>117</v>
      </c>
      <c r="D987" s="3">
        <v>200</v>
      </c>
      <c r="E987" s="3" t="s">
        <v>112</v>
      </c>
      <c r="F987" s="3" t="s">
        <v>109</v>
      </c>
      <c r="G987" s="94">
        <v>4893</v>
      </c>
    </row>
    <row r="988" spans="2:7">
      <c r="B988" s="2">
        <v>44519</v>
      </c>
      <c r="C988" s="3" t="s">
        <v>117</v>
      </c>
      <c r="D988" s="3">
        <v>150</v>
      </c>
      <c r="E988" s="3" t="s">
        <v>112</v>
      </c>
      <c r="F988" s="3" t="s">
        <v>109</v>
      </c>
      <c r="G988" s="94">
        <v>3564.75</v>
      </c>
    </row>
    <row r="989" spans="2:7">
      <c r="B989" s="2">
        <v>44610</v>
      </c>
      <c r="C989" s="3" t="s">
        <v>117</v>
      </c>
      <c r="D989" s="3">
        <v>6</v>
      </c>
      <c r="E989" s="3" t="s">
        <v>9</v>
      </c>
      <c r="F989" s="3" t="s">
        <v>105</v>
      </c>
      <c r="G989" s="94">
        <v>173.7</v>
      </c>
    </row>
    <row r="990" spans="2:7">
      <c r="B990" s="2">
        <v>44095</v>
      </c>
      <c r="C990" s="3" t="s">
        <v>119</v>
      </c>
      <c r="D990" s="3">
        <v>600</v>
      </c>
      <c r="E990" s="3" t="s">
        <v>112</v>
      </c>
      <c r="F990" s="3" t="s">
        <v>108</v>
      </c>
      <c r="G990" s="94">
        <v>11712.75</v>
      </c>
    </row>
    <row r="991" spans="2:7">
      <c r="B991" s="2">
        <v>43983</v>
      </c>
      <c r="C991" s="3" t="s">
        <v>117</v>
      </c>
      <c r="D991" s="3">
        <v>600</v>
      </c>
      <c r="E991" s="3" t="s">
        <v>112</v>
      </c>
      <c r="F991" s="3" t="s">
        <v>113</v>
      </c>
      <c r="G991" s="94">
        <v>11712.75</v>
      </c>
    </row>
    <row r="992" spans="2:7">
      <c r="B992" s="2">
        <v>44168</v>
      </c>
      <c r="C992" s="3" t="s">
        <v>107</v>
      </c>
      <c r="D992" s="3">
        <v>175</v>
      </c>
      <c r="E992" s="3" t="s">
        <v>6</v>
      </c>
      <c r="F992" s="3" t="s">
        <v>108</v>
      </c>
      <c r="G992" s="94">
        <v>5352.03</v>
      </c>
    </row>
    <row r="993" spans="2:7">
      <c r="B993" s="2">
        <v>44539</v>
      </c>
      <c r="C993" s="3" t="s">
        <v>118</v>
      </c>
      <c r="D993" s="3">
        <v>24</v>
      </c>
      <c r="E993" s="3" t="s">
        <v>9</v>
      </c>
      <c r="F993" s="3" t="s">
        <v>111</v>
      </c>
      <c r="G993" s="94">
        <v>570.17999999999995</v>
      </c>
    </row>
    <row r="994" spans="2:7">
      <c r="B994" s="2">
        <v>44802</v>
      </c>
      <c r="C994" s="3" t="s">
        <v>119</v>
      </c>
      <c r="D994" s="3">
        <v>25</v>
      </c>
      <c r="E994" s="3" t="s">
        <v>114</v>
      </c>
      <c r="F994" s="3" t="s">
        <v>111</v>
      </c>
      <c r="G994" s="94">
        <v>551.44000000000005</v>
      </c>
    </row>
    <row r="995" spans="2:7">
      <c r="B995" s="2">
        <v>44795</v>
      </c>
      <c r="C995" s="3" t="s">
        <v>107</v>
      </c>
      <c r="D995" s="3">
        <v>10</v>
      </c>
      <c r="E995" s="3" t="s">
        <v>112</v>
      </c>
      <c r="F995" s="3" t="s">
        <v>105</v>
      </c>
      <c r="G995" s="94">
        <v>349.5</v>
      </c>
    </row>
    <row r="996" spans="2:7">
      <c r="B996" s="2">
        <v>44892</v>
      </c>
      <c r="C996" s="3" t="s">
        <v>116</v>
      </c>
      <c r="D996" s="3">
        <v>375</v>
      </c>
      <c r="E996" s="3" t="s">
        <v>9</v>
      </c>
      <c r="F996" s="3" t="s">
        <v>111</v>
      </c>
      <c r="G996" s="94">
        <v>6242.34</v>
      </c>
    </row>
    <row r="997" spans="2:7">
      <c r="B997" s="2">
        <v>44822</v>
      </c>
      <c r="C997" s="3" t="s">
        <v>119</v>
      </c>
      <c r="D997" s="3">
        <v>4</v>
      </c>
      <c r="E997" s="3" t="s">
        <v>114</v>
      </c>
      <c r="F997" s="3" t="s">
        <v>108</v>
      </c>
      <c r="G997" s="94">
        <v>107.8</v>
      </c>
    </row>
    <row r="998" spans="2:7">
      <c r="B998" s="2">
        <v>44203</v>
      </c>
      <c r="C998" s="3" t="s">
        <v>117</v>
      </c>
      <c r="D998" s="3">
        <v>35</v>
      </c>
      <c r="E998" s="3" t="s">
        <v>112</v>
      </c>
      <c r="F998" s="3" t="s">
        <v>115</v>
      </c>
      <c r="G998" s="94">
        <v>1069.51</v>
      </c>
    </row>
    <row r="999" spans="2:7">
      <c r="B999" s="2">
        <v>44713</v>
      </c>
      <c r="C999" s="3" t="s">
        <v>117</v>
      </c>
      <c r="D999" s="3">
        <v>1</v>
      </c>
      <c r="E999" s="3" t="s">
        <v>9</v>
      </c>
      <c r="F999" s="3" t="s">
        <v>106</v>
      </c>
      <c r="G999" s="94">
        <v>27.95</v>
      </c>
    </row>
    <row r="1000" spans="2:7">
      <c r="B1000" s="2">
        <v>44751</v>
      </c>
      <c r="C1000" s="3" t="s">
        <v>119</v>
      </c>
      <c r="D1000" s="3">
        <v>150</v>
      </c>
      <c r="E1000" s="3" t="s">
        <v>114</v>
      </c>
      <c r="F1000" s="3" t="s">
        <v>111</v>
      </c>
      <c r="G1000" s="94">
        <v>2619.75</v>
      </c>
    </row>
    <row r="1001" spans="2:7">
      <c r="B1001" s="2">
        <v>44902</v>
      </c>
      <c r="C1001" s="3" t="s">
        <v>117</v>
      </c>
      <c r="D1001" s="3">
        <v>12</v>
      </c>
      <c r="E1001" s="3" t="s">
        <v>114</v>
      </c>
      <c r="F1001" s="3" t="s">
        <v>105</v>
      </c>
      <c r="G1001" s="94">
        <v>323.39999999999998</v>
      </c>
    </row>
    <row r="1002" spans="2:7">
      <c r="B1002" s="2">
        <v>44889</v>
      </c>
      <c r="C1002" s="3" t="s">
        <v>107</v>
      </c>
      <c r="D1002" s="3">
        <v>175</v>
      </c>
      <c r="E1002" s="3" t="s">
        <v>112</v>
      </c>
      <c r="F1002" s="3" t="s">
        <v>106</v>
      </c>
      <c r="G1002" s="94">
        <v>4281.38</v>
      </c>
    </row>
    <row r="1003" spans="2:7">
      <c r="B1003" s="2">
        <v>44511</v>
      </c>
      <c r="C1003" s="3" t="s">
        <v>117</v>
      </c>
      <c r="D1003" s="3">
        <v>9</v>
      </c>
      <c r="E1003" s="3" t="s">
        <v>110</v>
      </c>
      <c r="F1003" s="3" t="s">
        <v>106</v>
      </c>
      <c r="G1003" s="94">
        <v>215.55</v>
      </c>
    </row>
    <row r="1004" spans="2:7">
      <c r="B1004" s="2">
        <v>44746</v>
      </c>
      <c r="C1004" s="3" t="s">
        <v>119</v>
      </c>
      <c r="D1004" s="3">
        <v>3</v>
      </c>
      <c r="E1004" s="3" t="s">
        <v>9</v>
      </c>
      <c r="F1004" s="3" t="s">
        <v>113</v>
      </c>
      <c r="G1004" s="94">
        <v>80.849999999999994</v>
      </c>
    </row>
    <row r="1005" spans="2:7">
      <c r="B1005" s="2">
        <v>44911</v>
      </c>
      <c r="C1005" s="3" t="s">
        <v>117</v>
      </c>
      <c r="D1005" s="3">
        <v>44</v>
      </c>
      <c r="E1005" s="3" t="s">
        <v>9</v>
      </c>
      <c r="F1005" s="3" t="s">
        <v>108</v>
      </c>
      <c r="G1005" s="94">
        <v>1007.93</v>
      </c>
    </row>
    <row r="1006" spans="2:7">
      <c r="B1006" s="2">
        <v>44365</v>
      </c>
      <c r="C1006" s="3" t="s">
        <v>118</v>
      </c>
      <c r="D1006" s="3">
        <v>4</v>
      </c>
      <c r="E1006" s="3" t="s">
        <v>6</v>
      </c>
      <c r="F1006" s="3" t="s">
        <v>106</v>
      </c>
      <c r="G1006" s="94">
        <v>170.76</v>
      </c>
    </row>
    <row r="1007" spans="2:7">
      <c r="B1007" s="2">
        <v>44620</v>
      </c>
      <c r="C1007" s="3" t="s">
        <v>119</v>
      </c>
      <c r="D1007" s="3">
        <v>11</v>
      </c>
      <c r="E1007" s="3" t="s">
        <v>110</v>
      </c>
      <c r="F1007" s="3" t="s">
        <v>111</v>
      </c>
      <c r="G1007" s="94">
        <v>263.45</v>
      </c>
    </row>
    <row r="1008" spans="2:7">
      <c r="B1008" s="2">
        <v>44124</v>
      </c>
      <c r="C1008" s="3" t="s">
        <v>117</v>
      </c>
      <c r="D1008" s="3">
        <v>25</v>
      </c>
      <c r="E1008" s="3" t="s">
        <v>9</v>
      </c>
      <c r="F1008" s="3" t="s">
        <v>106</v>
      </c>
      <c r="G1008" s="94">
        <v>615.19000000000005</v>
      </c>
    </row>
    <row r="1009" spans="2:7">
      <c r="B1009" s="2">
        <v>44707</v>
      </c>
      <c r="C1009" s="3" t="s">
        <v>119</v>
      </c>
      <c r="D1009" s="3">
        <v>200</v>
      </c>
      <c r="E1009" s="3" t="s">
        <v>9</v>
      </c>
      <c r="F1009" s="3" t="s">
        <v>111</v>
      </c>
      <c r="G1009" s="94">
        <v>4053</v>
      </c>
    </row>
    <row r="1010" spans="2:7">
      <c r="B1010" s="2">
        <v>44642</v>
      </c>
      <c r="C1010" s="3" t="s">
        <v>119</v>
      </c>
      <c r="D1010" s="3">
        <v>350</v>
      </c>
      <c r="E1010" s="3" t="s">
        <v>112</v>
      </c>
      <c r="F1010" s="3" t="s">
        <v>111</v>
      </c>
      <c r="G1010" s="94">
        <v>7234.94</v>
      </c>
    </row>
    <row r="1011" spans="2:7">
      <c r="B1011" s="2">
        <v>44001</v>
      </c>
      <c r="C1011" s="3" t="s">
        <v>119</v>
      </c>
      <c r="D1011" s="3">
        <v>575</v>
      </c>
      <c r="E1011" s="3" t="s">
        <v>112</v>
      </c>
      <c r="F1011" s="3" t="s">
        <v>115</v>
      </c>
      <c r="G1011" s="94">
        <v>11555.34</v>
      </c>
    </row>
    <row r="1012" spans="2:7">
      <c r="B1012" s="2">
        <v>44740</v>
      </c>
      <c r="C1012" s="3" t="s">
        <v>116</v>
      </c>
      <c r="D1012" s="3">
        <v>32</v>
      </c>
      <c r="E1012" s="3" t="s">
        <v>110</v>
      </c>
      <c r="F1012" s="3" t="s">
        <v>106</v>
      </c>
      <c r="G1012" s="94">
        <v>678.64</v>
      </c>
    </row>
    <row r="1013" spans="2:7">
      <c r="B1013" s="2">
        <v>43943</v>
      </c>
      <c r="C1013" s="3" t="s">
        <v>107</v>
      </c>
      <c r="D1013" s="3">
        <v>200</v>
      </c>
      <c r="E1013" s="3" t="s">
        <v>9</v>
      </c>
      <c r="F1013" s="3" t="s">
        <v>108</v>
      </c>
      <c r="G1013" s="94">
        <v>3773</v>
      </c>
    </row>
    <row r="1014" spans="2:7">
      <c r="B1014" s="2">
        <v>43985</v>
      </c>
      <c r="C1014" s="3" t="s">
        <v>117</v>
      </c>
      <c r="D1014" s="3">
        <v>550</v>
      </c>
      <c r="E1014" s="3" t="s">
        <v>114</v>
      </c>
      <c r="F1014" s="3" t="s">
        <v>111</v>
      </c>
      <c r="G1014" s="94">
        <v>8522.94</v>
      </c>
    </row>
    <row r="1015" spans="2:7">
      <c r="B1015" s="2">
        <v>43883</v>
      </c>
      <c r="C1015" s="3" t="s">
        <v>119</v>
      </c>
      <c r="D1015" s="3">
        <v>275</v>
      </c>
      <c r="E1015" s="3" t="s">
        <v>9</v>
      </c>
      <c r="F1015" s="3" t="s">
        <v>109</v>
      </c>
      <c r="G1015" s="94">
        <v>4577.72</v>
      </c>
    </row>
    <row r="1016" spans="2:7">
      <c r="B1016" s="2">
        <v>44120</v>
      </c>
      <c r="C1016" s="3" t="s">
        <v>117</v>
      </c>
      <c r="D1016" s="3">
        <v>38</v>
      </c>
      <c r="E1016" s="3" t="s">
        <v>110</v>
      </c>
      <c r="F1016" s="3" t="s">
        <v>113</v>
      </c>
      <c r="G1016" s="94">
        <v>838.19</v>
      </c>
    </row>
    <row r="1017" spans="2:7">
      <c r="B1017" s="2">
        <v>44139</v>
      </c>
      <c r="C1017" s="3" t="s">
        <v>117</v>
      </c>
      <c r="D1017" s="3">
        <v>6</v>
      </c>
      <c r="E1017" s="3" t="s">
        <v>112</v>
      </c>
      <c r="F1017" s="3" t="s">
        <v>115</v>
      </c>
      <c r="G1017" s="94">
        <v>215.7</v>
      </c>
    </row>
    <row r="1018" spans="2:7">
      <c r="B1018" s="2">
        <v>44443</v>
      </c>
      <c r="C1018" s="3" t="s">
        <v>118</v>
      </c>
      <c r="D1018" s="3">
        <v>50</v>
      </c>
      <c r="E1018" s="3" t="s">
        <v>114</v>
      </c>
      <c r="F1018" s="3" t="s">
        <v>106</v>
      </c>
      <c r="G1018" s="94">
        <v>1010.63</v>
      </c>
    </row>
    <row r="1019" spans="2:7">
      <c r="B1019" s="2">
        <v>44767</v>
      </c>
      <c r="C1019" s="3" t="s">
        <v>117</v>
      </c>
      <c r="D1019" s="3">
        <v>375</v>
      </c>
      <c r="E1019" s="3" t="s">
        <v>112</v>
      </c>
      <c r="F1019" s="3" t="s">
        <v>108</v>
      </c>
      <c r="G1019" s="94">
        <v>7751.72</v>
      </c>
    </row>
    <row r="1020" spans="2:7">
      <c r="B1020" s="2">
        <v>44640</v>
      </c>
      <c r="C1020" s="3" t="s">
        <v>119</v>
      </c>
      <c r="D1020" s="3">
        <v>5</v>
      </c>
      <c r="E1020" s="3" t="s">
        <v>110</v>
      </c>
      <c r="F1020" s="3" t="s">
        <v>115</v>
      </c>
      <c r="G1020" s="94">
        <v>129.75</v>
      </c>
    </row>
    <row r="1021" spans="2:7">
      <c r="B1021" s="2">
        <v>44889</v>
      </c>
      <c r="C1021" s="3" t="s">
        <v>119</v>
      </c>
      <c r="D1021" s="3">
        <v>575</v>
      </c>
      <c r="E1021" s="3" t="s">
        <v>6</v>
      </c>
      <c r="F1021" s="3" t="s">
        <v>113</v>
      </c>
      <c r="G1021" s="94">
        <v>14775.63</v>
      </c>
    </row>
    <row r="1022" spans="2:7">
      <c r="B1022" s="2">
        <v>44908</v>
      </c>
      <c r="C1022" s="3" t="s">
        <v>117</v>
      </c>
      <c r="D1022" s="3">
        <v>7</v>
      </c>
      <c r="E1022" s="3" t="s">
        <v>110</v>
      </c>
      <c r="F1022" s="3" t="s">
        <v>109</v>
      </c>
      <c r="G1022" s="94">
        <v>174.65</v>
      </c>
    </row>
    <row r="1023" spans="2:7">
      <c r="B1023" s="2">
        <v>44203</v>
      </c>
      <c r="C1023" s="3" t="s">
        <v>116</v>
      </c>
      <c r="D1023" s="3">
        <v>8</v>
      </c>
      <c r="E1023" s="3" t="s">
        <v>114</v>
      </c>
      <c r="F1023" s="3" t="s">
        <v>115</v>
      </c>
      <c r="G1023" s="94">
        <v>199.6</v>
      </c>
    </row>
    <row r="1024" spans="2:7">
      <c r="B1024" s="2">
        <v>43933</v>
      </c>
      <c r="C1024" s="3" t="s">
        <v>117</v>
      </c>
      <c r="D1024" s="3">
        <v>300</v>
      </c>
      <c r="E1024" s="3" t="s">
        <v>112</v>
      </c>
      <c r="F1024" s="3" t="s">
        <v>113</v>
      </c>
      <c r="G1024" s="94">
        <v>6028.88</v>
      </c>
    </row>
    <row r="1025" spans="2:7">
      <c r="B1025" s="2">
        <v>44228</v>
      </c>
      <c r="C1025" s="3" t="s">
        <v>107</v>
      </c>
      <c r="D1025" s="3">
        <v>600</v>
      </c>
      <c r="E1025" s="3" t="s">
        <v>114</v>
      </c>
      <c r="F1025" s="3" t="s">
        <v>111</v>
      </c>
      <c r="G1025" s="94">
        <v>8607.75</v>
      </c>
    </row>
    <row r="1026" spans="2:7">
      <c r="B1026" s="2">
        <v>44403</v>
      </c>
      <c r="C1026" s="3" t="s">
        <v>116</v>
      </c>
      <c r="D1026" s="3">
        <v>525</v>
      </c>
      <c r="E1026" s="3" t="s">
        <v>114</v>
      </c>
      <c r="F1026" s="3" t="s">
        <v>111</v>
      </c>
      <c r="G1026" s="94">
        <v>7531.78</v>
      </c>
    </row>
    <row r="1027" spans="2:7">
      <c r="B1027" s="2">
        <v>44501</v>
      </c>
      <c r="C1027" s="3" t="s">
        <v>119</v>
      </c>
      <c r="D1027" s="3">
        <v>44</v>
      </c>
      <c r="E1027" s="3" t="s">
        <v>6</v>
      </c>
      <c r="F1027" s="3" t="s">
        <v>109</v>
      </c>
      <c r="G1027" s="94">
        <v>1634.01</v>
      </c>
    </row>
    <row r="1028" spans="2:7">
      <c r="B1028" s="2">
        <v>44916</v>
      </c>
      <c r="C1028" s="3" t="s">
        <v>117</v>
      </c>
      <c r="D1028" s="3">
        <v>45</v>
      </c>
      <c r="E1028" s="3" t="s">
        <v>9</v>
      </c>
      <c r="F1028" s="3" t="s">
        <v>115</v>
      </c>
      <c r="G1028" s="94">
        <v>1107.3399999999999</v>
      </c>
    </row>
    <row r="1029" spans="2:7">
      <c r="B1029" s="2">
        <v>44458</v>
      </c>
      <c r="C1029" s="3" t="s">
        <v>117</v>
      </c>
      <c r="D1029" s="3">
        <v>1</v>
      </c>
      <c r="E1029" s="3" t="s">
        <v>6</v>
      </c>
      <c r="F1029" s="3" t="s">
        <v>113</v>
      </c>
      <c r="G1029" s="94">
        <v>44.69</v>
      </c>
    </row>
    <row r="1030" spans="2:7">
      <c r="B1030" s="2">
        <v>43966</v>
      </c>
      <c r="C1030" s="3" t="s">
        <v>116</v>
      </c>
      <c r="D1030" s="3">
        <v>14</v>
      </c>
      <c r="E1030" s="3" t="s">
        <v>112</v>
      </c>
      <c r="F1030" s="3" t="s">
        <v>111</v>
      </c>
      <c r="G1030" s="94">
        <v>475.3</v>
      </c>
    </row>
    <row r="1031" spans="2:7">
      <c r="B1031" s="2">
        <v>44845</v>
      </c>
      <c r="C1031" s="3" t="s">
        <v>118</v>
      </c>
      <c r="D1031" s="3">
        <v>125</v>
      </c>
      <c r="E1031" s="3" t="s">
        <v>114</v>
      </c>
      <c r="F1031" s="3" t="s">
        <v>113</v>
      </c>
      <c r="G1031" s="94">
        <v>2270.63</v>
      </c>
    </row>
    <row r="1032" spans="2:7">
      <c r="B1032" s="2">
        <v>44787</v>
      </c>
      <c r="C1032" s="3" t="s">
        <v>117</v>
      </c>
      <c r="D1032" s="3">
        <v>3</v>
      </c>
      <c r="E1032" s="3" t="s">
        <v>6</v>
      </c>
      <c r="F1032" s="3" t="s">
        <v>113</v>
      </c>
      <c r="G1032" s="94">
        <v>128.07</v>
      </c>
    </row>
    <row r="1033" spans="2:7">
      <c r="B1033" s="2">
        <v>44243</v>
      </c>
      <c r="C1033" s="3" t="s">
        <v>117</v>
      </c>
      <c r="D1033" s="3">
        <v>8</v>
      </c>
      <c r="E1033" s="3" t="s">
        <v>110</v>
      </c>
      <c r="F1033" s="3" t="s">
        <v>111</v>
      </c>
      <c r="G1033" s="94">
        <v>199.6</v>
      </c>
    </row>
    <row r="1034" spans="2:7">
      <c r="B1034" s="2">
        <v>44103</v>
      </c>
      <c r="C1034" s="3" t="s">
        <v>119</v>
      </c>
      <c r="D1034" s="3">
        <v>29</v>
      </c>
      <c r="E1034" s="3" t="s">
        <v>6</v>
      </c>
      <c r="F1034" s="3" t="s">
        <v>106</v>
      </c>
      <c r="G1034" s="94">
        <v>1076.96</v>
      </c>
    </row>
    <row r="1035" spans="2:7">
      <c r="B1035" s="2">
        <v>44850</v>
      </c>
      <c r="C1035" s="3" t="s">
        <v>118</v>
      </c>
      <c r="D1035" s="3">
        <v>100</v>
      </c>
      <c r="E1035" s="3" t="s">
        <v>110</v>
      </c>
      <c r="F1035" s="3" t="s">
        <v>105</v>
      </c>
      <c r="G1035" s="94">
        <v>1676.5</v>
      </c>
    </row>
    <row r="1036" spans="2:7">
      <c r="B1036" s="2">
        <v>43950</v>
      </c>
      <c r="C1036" s="3" t="s">
        <v>116</v>
      </c>
      <c r="D1036" s="3">
        <v>400</v>
      </c>
      <c r="E1036" s="3" t="s">
        <v>112</v>
      </c>
      <c r="F1036" s="3" t="s">
        <v>109</v>
      </c>
      <c r="G1036" s="94">
        <v>7808.5</v>
      </c>
    </row>
    <row r="1037" spans="2:7">
      <c r="B1037" s="2">
        <v>44033</v>
      </c>
      <c r="C1037" s="3" t="s">
        <v>117</v>
      </c>
      <c r="D1037" s="3">
        <v>7</v>
      </c>
      <c r="E1037" s="3" t="s">
        <v>6</v>
      </c>
      <c r="F1037" s="3" t="s">
        <v>105</v>
      </c>
      <c r="G1037" s="94">
        <v>298.83</v>
      </c>
    </row>
    <row r="1038" spans="2:7">
      <c r="B1038" s="2">
        <v>44274</v>
      </c>
      <c r="C1038" s="3" t="s">
        <v>119</v>
      </c>
      <c r="D1038" s="3">
        <v>19</v>
      </c>
      <c r="E1038" s="3" t="s">
        <v>114</v>
      </c>
      <c r="F1038" s="3" t="s">
        <v>105</v>
      </c>
      <c r="G1038" s="94">
        <v>474.05</v>
      </c>
    </row>
    <row r="1039" spans="2:7">
      <c r="B1039" s="2">
        <v>44350</v>
      </c>
      <c r="C1039" s="3" t="s">
        <v>119</v>
      </c>
      <c r="D1039" s="3">
        <v>46</v>
      </c>
      <c r="E1039" s="3" t="s">
        <v>110</v>
      </c>
      <c r="F1039" s="3" t="s">
        <v>106</v>
      </c>
      <c r="G1039" s="94">
        <v>975.55</v>
      </c>
    </row>
    <row r="1040" spans="2:7">
      <c r="B1040" s="2">
        <v>44472</v>
      </c>
      <c r="C1040" s="3" t="s">
        <v>119</v>
      </c>
      <c r="D1040" s="3">
        <v>125</v>
      </c>
      <c r="E1040" s="3" t="s">
        <v>110</v>
      </c>
      <c r="F1040" s="3" t="s">
        <v>106</v>
      </c>
      <c r="G1040" s="94">
        <v>2183.13</v>
      </c>
    </row>
    <row r="1041" spans="2:7">
      <c r="B1041" s="2">
        <v>44425</v>
      </c>
      <c r="C1041" s="3" t="s">
        <v>119</v>
      </c>
      <c r="D1041" s="3">
        <v>150</v>
      </c>
      <c r="E1041" s="3" t="s">
        <v>6</v>
      </c>
      <c r="F1041" s="3" t="s">
        <v>108</v>
      </c>
      <c r="G1041" s="94">
        <v>4482.45</v>
      </c>
    </row>
    <row r="1042" spans="2:7">
      <c r="B1042" s="2">
        <v>44583</v>
      </c>
      <c r="C1042" s="3" t="s">
        <v>119</v>
      </c>
      <c r="D1042" s="3">
        <v>8</v>
      </c>
      <c r="E1042" s="3" t="s">
        <v>112</v>
      </c>
      <c r="F1042" s="3" t="s">
        <v>108</v>
      </c>
      <c r="G1042" s="94">
        <v>287.60000000000002</v>
      </c>
    </row>
    <row r="1043" spans="2:7">
      <c r="B1043" s="2">
        <v>44007</v>
      </c>
      <c r="C1043" s="3" t="s">
        <v>119</v>
      </c>
      <c r="D1043" s="3">
        <v>450</v>
      </c>
      <c r="E1043" s="3" t="s">
        <v>112</v>
      </c>
      <c r="F1043" s="3" t="s">
        <v>113</v>
      </c>
      <c r="G1043" s="94">
        <v>8784.56</v>
      </c>
    </row>
    <row r="1044" spans="2:7">
      <c r="B1044" s="2">
        <v>44511</v>
      </c>
      <c r="C1044" s="3" t="s">
        <v>117</v>
      </c>
      <c r="D1044" s="3">
        <v>1</v>
      </c>
      <c r="E1044" s="3" t="s">
        <v>112</v>
      </c>
      <c r="F1044" s="3" t="s">
        <v>109</v>
      </c>
      <c r="G1044" s="94">
        <v>35.950000000000003</v>
      </c>
    </row>
    <row r="1045" spans="2:7">
      <c r="B1045" s="2">
        <v>44004</v>
      </c>
      <c r="C1045" s="3" t="s">
        <v>117</v>
      </c>
      <c r="D1045" s="3">
        <v>4</v>
      </c>
      <c r="E1045" s="3" t="s">
        <v>112</v>
      </c>
      <c r="F1045" s="3" t="s">
        <v>105</v>
      </c>
      <c r="G1045" s="94">
        <v>139.80000000000001</v>
      </c>
    </row>
    <row r="1046" spans="2:7">
      <c r="B1046" s="2">
        <v>44555</v>
      </c>
      <c r="C1046" s="3" t="s">
        <v>119</v>
      </c>
      <c r="D1046" s="3">
        <v>38</v>
      </c>
      <c r="E1046" s="3" t="s">
        <v>9</v>
      </c>
      <c r="F1046" s="3" t="s">
        <v>111</v>
      </c>
      <c r="G1046" s="94">
        <v>902.79</v>
      </c>
    </row>
    <row r="1047" spans="2:7">
      <c r="B1047" s="2">
        <v>44491</v>
      </c>
      <c r="C1047" s="3" t="s">
        <v>118</v>
      </c>
      <c r="D1047" s="3">
        <v>45</v>
      </c>
      <c r="E1047" s="3" t="s">
        <v>114</v>
      </c>
      <c r="F1047" s="3" t="s">
        <v>105</v>
      </c>
      <c r="G1047" s="94">
        <v>954.34</v>
      </c>
    </row>
    <row r="1048" spans="2:7">
      <c r="B1048" s="2">
        <v>44472</v>
      </c>
      <c r="C1048" s="3" t="s">
        <v>118</v>
      </c>
      <c r="D1048" s="3">
        <v>475</v>
      </c>
      <c r="E1048" s="3" t="s">
        <v>114</v>
      </c>
      <c r="F1048" s="3" t="s">
        <v>111</v>
      </c>
      <c r="G1048" s="94">
        <v>7360.72</v>
      </c>
    </row>
    <row r="1049" spans="2:7">
      <c r="B1049" s="2">
        <v>44028</v>
      </c>
      <c r="C1049" s="3" t="s">
        <v>117</v>
      </c>
      <c r="D1049" s="3">
        <v>29</v>
      </c>
      <c r="E1049" s="3" t="s">
        <v>114</v>
      </c>
      <c r="F1049" s="3" t="s">
        <v>111</v>
      </c>
      <c r="G1049" s="94">
        <v>664.32</v>
      </c>
    </row>
    <row r="1050" spans="2:7">
      <c r="B1050" s="2">
        <v>44184</v>
      </c>
      <c r="C1050" s="3" t="s">
        <v>119</v>
      </c>
      <c r="D1050" s="3">
        <v>15</v>
      </c>
      <c r="E1050" s="3" t="s">
        <v>6</v>
      </c>
      <c r="F1050" s="3" t="s">
        <v>113</v>
      </c>
      <c r="G1050" s="94">
        <v>655.35</v>
      </c>
    </row>
    <row r="1051" spans="2:7">
      <c r="B1051" s="2">
        <v>44366</v>
      </c>
      <c r="C1051" s="3" t="s">
        <v>118</v>
      </c>
      <c r="D1051" s="3">
        <v>75</v>
      </c>
      <c r="E1051" s="3" t="s">
        <v>6</v>
      </c>
      <c r="F1051" s="3" t="s">
        <v>108</v>
      </c>
      <c r="G1051" s="94">
        <v>2513.81</v>
      </c>
    </row>
    <row r="1052" spans="2:7">
      <c r="B1052" s="2">
        <v>44715</v>
      </c>
      <c r="C1052" s="3" t="s">
        <v>117</v>
      </c>
      <c r="D1052" s="3">
        <v>525</v>
      </c>
      <c r="E1052" s="3" t="s">
        <v>6</v>
      </c>
      <c r="F1052" s="3" t="s">
        <v>111</v>
      </c>
      <c r="G1052" s="94">
        <v>13490.79</v>
      </c>
    </row>
    <row r="1053" spans="2:7">
      <c r="B1053" s="2">
        <v>44136</v>
      </c>
      <c r="C1053" s="3" t="s">
        <v>117</v>
      </c>
      <c r="D1053" s="3">
        <v>21</v>
      </c>
      <c r="E1053" s="3" t="s">
        <v>112</v>
      </c>
      <c r="F1053" s="3" t="s">
        <v>113</v>
      </c>
      <c r="G1053" s="94">
        <v>733.95</v>
      </c>
    </row>
    <row r="1054" spans="2:7">
      <c r="B1054" s="2">
        <v>44517</v>
      </c>
      <c r="C1054" s="3" t="s">
        <v>119</v>
      </c>
      <c r="D1054" s="3">
        <v>2</v>
      </c>
      <c r="E1054" s="3" t="s">
        <v>114</v>
      </c>
      <c r="F1054" s="3" t="s">
        <v>111</v>
      </c>
      <c r="G1054" s="94">
        <v>49.9</v>
      </c>
    </row>
    <row r="1055" spans="2:7">
      <c r="B1055" s="2">
        <v>43976</v>
      </c>
      <c r="C1055" s="3" t="s">
        <v>116</v>
      </c>
      <c r="D1055" s="3">
        <v>36</v>
      </c>
      <c r="E1055" s="3" t="s">
        <v>114</v>
      </c>
      <c r="F1055" s="3" t="s">
        <v>106</v>
      </c>
      <c r="G1055" s="94">
        <v>824.67</v>
      </c>
    </row>
    <row r="1056" spans="2:7">
      <c r="B1056" s="2">
        <v>44493</v>
      </c>
      <c r="C1056" s="3" t="s">
        <v>107</v>
      </c>
      <c r="D1056" s="3">
        <v>225</v>
      </c>
      <c r="E1056" s="3" t="s">
        <v>9</v>
      </c>
      <c r="F1056" s="3" t="s">
        <v>115</v>
      </c>
      <c r="G1056" s="94">
        <v>4402.13</v>
      </c>
    </row>
    <row r="1057" spans="2:7">
      <c r="B1057" s="2">
        <v>44769</v>
      </c>
      <c r="C1057" s="3" t="s">
        <v>118</v>
      </c>
      <c r="D1057" s="3">
        <v>10</v>
      </c>
      <c r="E1057" s="3" t="s">
        <v>114</v>
      </c>
      <c r="F1057" s="3" t="s">
        <v>115</v>
      </c>
      <c r="G1057" s="94">
        <v>249.5</v>
      </c>
    </row>
    <row r="1058" spans="2:7">
      <c r="B1058" s="2">
        <v>44374</v>
      </c>
      <c r="C1058" s="3" t="s">
        <v>117</v>
      </c>
      <c r="D1058" s="3">
        <v>375</v>
      </c>
      <c r="E1058" s="3" t="s">
        <v>6</v>
      </c>
      <c r="F1058" s="3" t="s">
        <v>105</v>
      </c>
      <c r="G1058" s="94">
        <v>9205.0300000000007</v>
      </c>
    </row>
    <row r="1059" spans="2:7">
      <c r="B1059" s="2">
        <v>44237</v>
      </c>
      <c r="C1059" s="3" t="s">
        <v>117</v>
      </c>
      <c r="D1059" s="3">
        <v>8</v>
      </c>
      <c r="E1059" s="3" t="s">
        <v>110</v>
      </c>
      <c r="F1059" s="3" t="s">
        <v>113</v>
      </c>
      <c r="G1059" s="94">
        <v>191.6</v>
      </c>
    </row>
    <row r="1060" spans="2:7">
      <c r="B1060" s="2">
        <v>44242</v>
      </c>
      <c r="C1060" s="3" t="s">
        <v>107</v>
      </c>
      <c r="D1060" s="3">
        <v>250</v>
      </c>
      <c r="E1060" s="3" t="s">
        <v>110</v>
      </c>
      <c r="F1060" s="3" t="s">
        <v>111</v>
      </c>
      <c r="G1060" s="94">
        <v>4541.25</v>
      </c>
    </row>
    <row r="1061" spans="2:7">
      <c r="B1061" s="2">
        <v>44904</v>
      </c>
      <c r="C1061" s="3" t="s">
        <v>117</v>
      </c>
      <c r="D1061" s="3">
        <v>6</v>
      </c>
      <c r="E1061" s="3" t="s">
        <v>112</v>
      </c>
      <c r="F1061" s="3" t="s">
        <v>111</v>
      </c>
      <c r="G1061" s="94">
        <v>203.7</v>
      </c>
    </row>
    <row r="1062" spans="2:7">
      <c r="B1062" s="2">
        <v>44146</v>
      </c>
      <c r="C1062" s="3" t="s">
        <v>119</v>
      </c>
      <c r="D1062" s="3">
        <v>26</v>
      </c>
      <c r="E1062" s="3" t="s">
        <v>9</v>
      </c>
      <c r="F1062" s="3" t="s">
        <v>105</v>
      </c>
      <c r="G1062" s="94">
        <v>617.70000000000005</v>
      </c>
    </row>
    <row r="1063" spans="2:7">
      <c r="B1063" s="2">
        <v>44545</v>
      </c>
      <c r="C1063" s="3" t="s">
        <v>117</v>
      </c>
      <c r="D1063" s="3">
        <v>100</v>
      </c>
      <c r="E1063" s="3" t="s">
        <v>112</v>
      </c>
      <c r="F1063" s="3" t="s">
        <v>109</v>
      </c>
      <c r="G1063" s="94">
        <v>2446.5</v>
      </c>
    </row>
    <row r="1064" spans="2:7">
      <c r="B1064" s="2">
        <v>43941</v>
      </c>
      <c r="C1064" s="3" t="s">
        <v>117</v>
      </c>
      <c r="D1064" s="3">
        <v>48</v>
      </c>
      <c r="E1064" s="3" t="s">
        <v>9</v>
      </c>
      <c r="F1064" s="3" t="s">
        <v>108</v>
      </c>
      <c r="G1064" s="94">
        <v>1006.2</v>
      </c>
    </row>
    <row r="1065" spans="2:7">
      <c r="B1065" s="2">
        <v>44659</v>
      </c>
      <c r="C1065" s="3" t="s">
        <v>117</v>
      </c>
      <c r="D1065" s="3">
        <v>425</v>
      </c>
      <c r="E1065" s="3" t="s">
        <v>112</v>
      </c>
      <c r="F1065" s="3" t="s">
        <v>115</v>
      </c>
      <c r="G1065" s="94">
        <v>8785.2800000000007</v>
      </c>
    </row>
    <row r="1066" spans="2:7">
      <c r="B1066" s="2">
        <v>44146</v>
      </c>
      <c r="C1066" s="3" t="s">
        <v>118</v>
      </c>
      <c r="D1066" s="3">
        <v>8</v>
      </c>
      <c r="E1066" s="3" t="s">
        <v>6</v>
      </c>
      <c r="F1066" s="3" t="s">
        <v>106</v>
      </c>
      <c r="G1066" s="94">
        <v>349.52</v>
      </c>
    </row>
    <row r="1067" spans="2:7">
      <c r="B1067" s="2">
        <v>44388</v>
      </c>
      <c r="C1067" s="3" t="s">
        <v>119</v>
      </c>
      <c r="D1067" s="3">
        <v>30</v>
      </c>
      <c r="E1067" s="3" t="s">
        <v>112</v>
      </c>
      <c r="F1067" s="3" t="s">
        <v>105</v>
      </c>
      <c r="G1067" s="94">
        <v>891.23</v>
      </c>
    </row>
    <row r="1068" spans="2:7">
      <c r="B1068" s="2">
        <v>44876</v>
      </c>
      <c r="C1068" s="3" t="s">
        <v>118</v>
      </c>
      <c r="D1068" s="3">
        <v>125</v>
      </c>
      <c r="E1068" s="3" t="s">
        <v>110</v>
      </c>
      <c r="F1068" s="3" t="s">
        <v>108</v>
      </c>
      <c r="G1068" s="94">
        <v>2183.13</v>
      </c>
    </row>
    <row r="1069" spans="2:7">
      <c r="B1069" s="2">
        <v>44730</v>
      </c>
      <c r="C1069" s="3" t="s">
        <v>119</v>
      </c>
      <c r="D1069" s="3">
        <v>400</v>
      </c>
      <c r="E1069" s="3" t="s">
        <v>6</v>
      </c>
      <c r="F1069" s="3" t="s">
        <v>111</v>
      </c>
      <c r="G1069" s="94">
        <v>10048.700000000001</v>
      </c>
    </row>
    <row r="1070" spans="2:7">
      <c r="B1070" s="2">
        <v>44832</v>
      </c>
      <c r="C1070" s="3" t="s">
        <v>117</v>
      </c>
      <c r="D1070" s="3">
        <v>6</v>
      </c>
      <c r="E1070" s="3" t="s">
        <v>110</v>
      </c>
      <c r="F1070" s="3" t="s">
        <v>113</v>
      </c>
      <c r="G1070" s="94">
        <v>155.69999999999999</v>
      </c>
    </row>
    <row r="1071" spans="2:7">
      <c r="B1071" s="2">
        <v>44875</v>
      </c>
      <c r="C1071" s="3" t="s">
        <v>118</v>
      </c>
      <c r="D1071" s="3">
        <v>25</v>
      </c>
      <c r="E1071" s="3" t="s">
        <v>9</v>
      </c>
      <c r="F1071" s="3" t="s">
        <v>113</v>
      </c>
      <c r="G1071" s="94">
        <v>572.69000000000005</v>
      </c>
    </row>
    <row r="1072" spans="2:7">
      <c r="B1072" s="2">
        <v>44389</v>
      </c>
      <c r="C1072" s="3" t="s">
        <v>117</v>
      </c>
      <c r="D1072" s="3">
        <v>525</v>
      </c>
      <c r="E1072" s="3" t="s">
        <v>6</v>
      </c>
      <c r="F1072" s="3" t="s">
        <v>106</v>
      </c>
      <c r="G1072" s="94">
        <v>13188.92</v>
      </c>
    </row>
    <row r="1073" spans="2:7">
      <c r="B1073" s="2">
        <v>44736</v>
      </c>
      <c r="C1073" s="3" t="s">
        <v>117</v>
      </c>
      <c r="D1073" s="3">
        <v>42</v>
      </c>
      <c r="E1073" s="3" t="s">
        <v>112</v>
      </c>
      <c r="F1073" s="3" t="s">
        <v>113</v>
      </c>
      <c r="G1073" s="94">
        <v>1283.42</v>
      </c>
    </row>
    <row r="1074" spans="2:7">
      <c r="B1074" s="2">
        <v>44256</v>
      </c>
      <c r="C1074" s="3" t="s">
        <v>116</v>
      </c>
      <c r="D1074" s="3">
        <v>5</v>
      </c>
      <c r="E1074" s="3" t="s">
        <v>6</v>
      </c>
      <c r="F1074" s="3" t="s">
        <v>106</v>
      </c>
      <c r="G1074" s="94">
        <v>218.45</v>
      </c>
    </row>
    <row r="1075" spans="2:7">
      <c r="B1075" s="2">
        <v>44444</v>
      </c>
      <c r="C1075" s="3" t="s">
        <v>107</v>
      </c>
      <c r="D1075" s="3">
        <v>75</v>
      </c>
      <c r="E1075" s="3" t="s">
        <v>110</v>
      </c>
      <c r="F1075" s="3" t="s">
        <v>115</v>
      </c>
      <c r="G1075" s="94">
        <v>1347.19</v>
      </c>
    </row>
    <row r="1076" spans="2:7">
      <c r="B1076" s="2">
        <v>44768</v>
      </c>
      <c r="C1076" s="3" t="s">
        <v>116</v>
      </c>
      <c r="D1076" s="3">
        <v>225</v>
      </c>
      <c r="E1076" s="3" t="s">
        <v>6</v>
      </c>
      <c r="F1076" s="3" t="s">
        <v>115</v>
      </c>
      <c r="G1076" s="94">
        <v>6723.68</v>
      </c>
    </row>
    <row r="1077" spans="2:7">
      <c r="B1077" s="2">
        <v>43844</v>
      </c>
      <c r="C1077" s="3" t="s">
        <v>118</v>
      </c>
      <c r="D1077" s="3">
        <v>44</v>
      </c>
      <c r="E1077" s="3" t="s">
        <v>6</v>
      </c>
      <c r="F1077" s="3" t="s">
        <v>105</v>
      </c>
      <c r="G1077" s="94">
        <v>1596.61</v>
      </c>
    </row>
    <row r="1078" spans="2:7">
      <c r="B1078" s="2">
        <v>44032</v>
      </c>
      <c r="C1078" s="3" t="s">
        <v>119</v>
      </c>
      <c r="D1078" s="3">
        <v>325</v>
      </c>
      <c r="E1078" s="3" t="s">
        <v>114</v>
      </c>
      <c r="F1078" s="3" t="s">
        <v>113</v>
      </c>
      <c r="G1078" s="94">
        <v>4662.53</v>
      </c>
    </row>
    <row r="1079" spans="2:7">
      <c r="B1079" s="2">
        <v>44186</v>
      </c>
      <c r="C1079" s="3" t="s">
        <v>119</v>
      </c>
      <c r="D1079" s="3">
        <v>175</v>
      </c>
      <c r="E1079" s="3" t="s">
        <v>112</v>
      </c>
      <c r="F1079" s="3" t="s">
        <v>115</v>
      </c>
      <c r="G1079" s="94">
        <v>4281.38</v>
      </c>
    </row>
    <row r="1080" spans="2:7">
      <c r="B1080" s="2">
        <v>44669</v>
      </c>
      <c r="C1080" s="3" t="s">
        <v>117</v>
      </c>
      <c r="D1080" s="3">
        <v>3</v>
      </c>
      <c r="E1080" s="3" t="s">
        <v>114</v>
      </c>
      <c r="F1080" s="3" t="s">
        <v>115</v>
      </c>
      <c r="G1080" s="94">
        <v>77.849999999999994</v>
      </c>
    </row>
    <row r="1081" spans="2:7">
      <c r="B1081" s="2">
        <v>44323</v>
      </c>
      <c r="C1081" s="3" t="s">
        <v>118</v>
      </c>
      <c r="D1081" s="3">
        <v>3</v>
      </c>
      <c r="E1081" s="3" t="s">
        <v>112</v>
      </c>
      <c r="F1081" s="3" t="s">
        <v>105</v>
      </c>
      <c r="G1081" s="94">
        <v>107.85</v>
      </c>
    </row>
    <row r="1082" spans="2:7">
      <c r="B1082" s="2">
        <v>43929</v>
      </c>
      <c r="C1082" s="3" t="s">
        <v>116</v>
      </c>
      <c r="D1082" s="3">
        <v>34</v>
      </c>
      <c r="E1082" s="3" t="s">
        <v>114</v>
      </c>
      <c r="F1082" s="3" t="s">
        <v>113</v>
      </c>
      <c r="G1082" s="94">
        <v>721.06</v>
      </c>
    </row>
    <row r="1083" spans="2:7">
      <c r="B1083" s="2">
        <v>44474</v>
      </c>
      <c r="C1083" s="3" t="s">
        <v>117</v>
      </c>
      <c r="D1083" s="3">
        <v>4</v>
      </c>
      <c r="E1083" s="3" t="s">
        <v>112</v>
      </c>
      <c r="F1083" s="3" t="s">
        <v>113</v>
      </c>
      <c r="G1083" s="94">
        <v>135.80000000000001</v>
      </c>
    </row>
    <row r="1084" spans="2:7">
      <c r="B1084" s="2">
        <v>44545</v>
      </c>
      <c r="C1084" s="3" t="s">
        <v>107</v>
      </c>
      <c r="D1084" s="3">
        <v>2</v>
      </c>
      <c r="E1084" s="3" t="s">
        <v>110</v>
      </c>
      <c r="F1084" s="3" t="s">
        <v>106</v>
      </c>
      <c r="G1084" s="94">
        <v>47.9</v>
      </c>
    </row>
    <row r="1085" spans="2:7">
      <c r="B1085" s="2">
        <v>44433</v>
      </c>
      <c r="C1085" s="3" t="s">
        <v>107</v>
      </c>
      <c r="D1085" s="3">
        <v>3</v>
      </c>
      <c r="E1085" s="3" t="s">
        <v>110</v>
      </c>
      <c r="F1085" s="3" t="s">
        <v>113</v>
      </c>
      <c r="G1085" s="94">
        <v>77.849999999999994</v>
      </c>
    </row>
    <row r="1086" spans="2:7">
      <c r="B1086" s="2">
        <v>44159</v>
      </c>
      <c r="C1086" s="3" t="s">
        <v>119</v>
      </c>
      <c r="D1086" s="3">
        <v>3</v>
      </c>
      <c r="E1086" s="3" t="s">
        <v>114</v>
      </c>
      <c r="F1086" s="3" t="s">
        <v>113</v>
      </c>
      <c r="G1086" s="94">
        <v>74.849999999999994</v>
      </c>
    </row>
    <row r="1087" spans="2:7">
      <c r="B1087" s="2">
        <v>44489</v>
      </c>
      <c r="C1087" s="3" t="s">
        <v>117</v>
      </c>
      <c r="D1087" s="3">
        <v>45</v>
      </c>
      <c r="E1087" s="3" t="s">
        <v>6</v>
      </c>
      <c r="F1087" s="3" t="s">
        <v>113</v>
      </c>
      <c r="G1087" s="94">
        <v>1709.39</v>
      </c>
    </row>
    <row r="1088" spans="2:7">
      <c r="B1088" s="2">
        <v>44283</v>
      </c>
      <c r="C1088" s="3" t="s">
        <v>116</v>
      </c>
      <c r="D1088" s="3">
        <v>3</v>
      </c>
      <c r="E1088" s="3" t="s">
        <v>112</v>
      </c>
      <c r="F1088" s="3" t="s">
        <v>109</v>
      </c>
      <c r="G1088" s="94">
        <v>104.85</v>
      </c>
    </row>
    <row r="1089" spans="2:7">
      <c r="B1089" s="2">
        <v>44270</v>
      </c>
      <c r="C1089" s="3" t="s">
        <v>119</v>
      </c>
      <c r="D1089" s="3">
        <v>450</v>
      </c>
      <c r="E1089" s="3" t="s">
        <v>6</v>
      </c>
      <c r="F1089" s="3" t="s">
        <v>105</v>
      </c>
      <c r="G1089" s="94">
        <v>11046.04</v>
      </c>
    </row>
    <row r="1090" spans="2:7">
      <c r="B1090" s="2">
        <v>44510</v>
      </c>
      <c r="C1090" s="3" t="s">
        <v>119</v>
      </c>
      <c r="D1090" s="3">
        <v>500</v>
      </c>
      <c r="E1090" s="3" t="s">
        <v>112</v>
      </c>
      <c r="F1090" s="3" t="s">
        <v>109</v>
      </c>
      <c r="G1090" s="94">
        <v>9760.6299999999992</v>
      </c>
    </row>
    <row r="1091" spans="2:7">
      <c r="B1091" s="2">
        <v>44101</v>
      </c>
      <c r="C1091" s="3" t="s">
        <v>117</v>
      </c>
      <c r="D1091" s="3">
        <v>11</v>
      </c>
      <c r="E1091" s="3" t="s">
        <v>112</v>
      </c>
      <c r="F1091" s="3" t="s">
        <v>109</v>
      </c>
      <c r="G1091" s="94">
        <v>395.45</v>
      </c>
    </row>
    <row r="1092" spans="2:7">
      <c r="B1092" s="2">
        <v>43994</v>
      </c>
      <c r="C1092" s="3" t="s">
        <v>117</v>
      </c>
      <c r="D1092" s="3">
        <v>525</v>
      </c>
      <c r="E1092" s="3" t="s">
        <v>9</v>
      </c>
      <c r="F1092" s="3" t="s">
        <v>115</v>
      </c>
      <c r="G1092" s="94">
        <v>8739.2800000000007</v>
      </c>
    </row>
    <row r="1093" spans="2:7">
      <c r="B1093" s="2">
        <v>44134</v>
      </c>
      <c r="C1093" s="3" t="s">
        <v>117</v>
      </c>
      <c r="D1093" s="3">
        <v>225</v>
      </c>
      <c r="E1093" s="3" t="s">
        <v>112</v>
      </c>
      <c r="F1093" s="3" t="s">
        <v>113</v>
      </c>
      <c r="G1093" s="94">
        <v>5662.13</v>
      </c>
    </row>
    <row r="1094" spans="2:7">
      <c r="B1094" s="2">
        <v>44288</v>
      </c>
      <c r="C1094" s="3" t="s">
        <v>118</v>
      </c>
      <c r="D1094" s="3">
        <v>20</v>
      </c>
      <c r="E1094" s="3" t="s">
        <v>9</v>
      </c>
      <c r="F1094" s="3" t="s">
        <v>113</v>
      </c>
      <c r="G1094" s="94">
        <v>579</v>
      </c>
    </row>
    <row r="1095" spans="2:7">
      <c r="B1095" s="2">
        <v>44078</v>
      </c>
      <c r="C1095" s="3" t="s">
        <v>119</v>
      </c>
      <c r="D1095" s="3">
        <v>5</v>
      </c>
      <c r="E1095" s="3" t="s">
        <v>9</v>
      </c>
      <c r="F1095" s="3" t="s">
        <v>111</v>
      </c>
      <c r="G1095" s="94">
        <v>134.75</v>
      </c>
    </row>
    <row r="1096" spans="2:7">
      <c r="B1096" s="2">
        <v>44671</v>
      </c>
      <c r="C1096" s="3" t="s">
        <v>117</v>
      </c>
      <c r="D1096" s="3">
        <v>41</v>
      </c>
      <c r="E1096" s="3" t="s">
        <v>6</v>
      </c>
      <c r="F1096" s="3" t="s">
        <v>113</v>
      </c>
      <c r="G1096" s="94">
        <v>1487.75</v>
      </c>
    </row>
    <row r="1097" spans="2:7">
      <c r="B1097" s="2">
        <v>44110</v>
      </c>
      <c r="C1097" s="3" t="s">
        <v>116</v>
      </c>
      <c r="D1097" s="3">
        <v>1</v>
      </c>
      <c r="E1097" s="3" t="s">
        <v>9</v>
      </c>
      <c r="F1097" s="3" t="s">
        <v>105</v>
      </c>
      <c r="G1097" s="94">
        <v>28.95</v>
      </c>
    </row>
    <row r="1098" spans="2:7">
      <c r="B1098" s="2">
        <v>44620</v>
      </c>
      <c r="C1098" s="3" t="s">
        <v>117</v>
      </c>
      <c r="D1098" s="3">
        <v>6</v>
      </c>
      <c r="E1098" s="3" t="s">
        <v>114</v>
      </c>
      <c r="F1098" s="3" t="s">
        <v>108</v>
      </c>
      <c r="G1098" s="94">
        <v>155.69999999999999</v>
      </c>
    </row>
    <row r="1099" spans="2:7">
      <c r="B1099" s="2">
        <v>44871</v>
      </c>
      <c r="C1099" s="3" t="s">
        <v>119</v>
      </c>
      <c r="D1099" s="3">
        <v>5</v>
      </c>
      <c r="E1099" s="3" t="s">
        <v>112</v>
      </c>
      <c r="F1099" s="3" t="s">
        <v>115</v>
      </c>
      <c r="G1099" s="94">
        <v>179.75</v>
      </c>
    </row>
    <row r="1100" spans="2:7">
      <c r="B1100" s="2">
        <v>44861</v>
      </c>
      <c r="C1100" s="3" t="s">
        <v>119</v>
      </c>
      <c r="D1100" s="3">
        <v>46</v>
      </c>
      <c r="E1100" s="3" t="s">
        <v>114</v>
      </c>
      <c r="F1100" s="3" t="s">
        <v>109</v>
      </c>
      <c r="G1100" s="94">
        <v>975.55</v>
      </c>
    </row>
    <row r="1101" spans="2:7">
      <c r="B1101" s="2">
        <v>43872</v>
      </c>
      <c r="C1101" s="3" t="s">
        <v>117</v>
      </c>
      <c r="D1101" s="3">
        <v>400</v>
      </c>
      <c r="E1101" s="3" t="s">
        <v>112</v>
      </c>
      <c r="F1101" s="3" t="s">
        <v>109</v>
      </c>
      <c r="G1101" s="94">
        <v>8268.5</v>
      </c>
    </row>
    <row r="1102" spans="2:7">
      <c r="B1102" s="2">
        <v>44771</v>
      </c>
      <c r="C1102" s="3" t="s">
        <v>117</v>
      </c>
      <c r="D1102" s="3">
        <v>41</v>
      </c>
      <c r="E1102" s="3" t="s">
        <v>6</v>
      </c>
      <c r="F1102" s="3" t="s">
        <v>113</v>
      </c>
      <c r="G1102" s="94">
        <v>1487.75</v>
      </c>
    </row>
    <row r="1103" spans="2:7">
      <c r="B1103" s="2">
        <v>44317</v>
      </c>
      <c r="C1103" s="3" t="s">
        <v>116</v>
      </c>
      <c r="D1103" s="3">
        <v>9</v>
      </c>
      <c r="E1103" s="3" t="s">
        <v>6</v>
      </c>
      <c r="F1103" s="3" t="s">
        <v>105</v>
      </c>
      <c r="G1103" s="94">
        <v>393.21</v>
      </c>
    </row>
    <row r="1104" spans="2:7">
      <c r="B1104" s="2">
        <v>44066</v>
      </c>
      <c r="C1104" s="3" t="s">
        <v>117</v>
      </c>
      <c r="D1104" s="3">
        <v>3</v>
      </c>
      <c r="E1104" s="3" t="s">
        <v>114</v>
      </c>
      <c r="F1104" s="3" t="s">
        <v>115</v>
      </c>
      <c r="G1104" s="94">
        <v>74.849999999999994</v>
      </c>
    </row>
    <row r="1105" spans="2:7">
      <c r="B1105" s="2">
        <v>44538</v>
      </c>
      <c r="C1105" s="3" t="s">
        <v>117</v>
      </c>
      <c r="D1105" s="3">
        <v>50</v>
      </c>
      <c r="E1105" s="3" t="s">
        <v>114</v>
      </c>
      <c r="F1105" s="3" t="s">
        <v>109</v>
      </c>
      <c r="G1105" s="94">
        <v>973.13</v>
      </c>
    </row>
    <row r="1106" spans="2:7">
      <c r="B1106" s="2">
        <v>43858</v>
      </c>
      <c r="C1106" s="3" t="s">
        <v>118</v>
      </c>
      <c r="D1106" s="3">
        <v>6</v>
      </c>
      <c r="E1106" s="3" t="s">
        <v>112</v>
      </c>
      <c r="F1106" s="3" t="s">
        <v>113</v>
      </c>
      <c r="G1106" s="94">
        <v>203.7</v>
      </c>
    </row>
    <row r="1107" spans="2:7">
      <c r="B1107" s="2">
        <v>44314</v>
      </c>
      <c r="C1107" s="3" t="s">
        <v>107</v>
      </c>
      <c r="D1107" s="3">
        <v>1</v>
      </c>
      <c r="E1107" s="3" t="s">
        <v>9</v>
      </c>
      <c r="F1107" s="3" t="s">
        <v>111</v>
      </c>
      <c r="G1107" s="94">
        <v>28.95</v>
      </c>
    </row>
    <row r="1108" spans="2:7">
      <c r="B1108" s="2">
        <v>43964</v>
      </c>
      <c r="C1108" s="3" t="s">
        <v>117</v>
      </c>
      <c r="D1108" s="3">
        <v>225</v>
      </c>
      <c r="E1108" s="3" t="s">
        <v>110</v>
      </c>
      <c r="F1108" s="3" t="s">
        <v>115</v>
      </c>
      <c r="G1108" s="94">
        <v>4087.13</v>
      </c>
    </row>
    <row r="1109" spans="2:7">
      <c r="B1109" s="2">
        <v>44844</v>
      </c>
      <c r="C1109" s="3" t="s">
        <v>117</v>
      </c>
      <c r="D1109" s="3">
        <v>2</v>
      </c>
      <c r="E1109" s="3" t="s">
        <v>6</v>
      </c>
      <c r="F1109" s="3" t="s">
        <v>113</v>
      </c>
      <c r="G1109" s="94">
        <v>87.38</v>
      </c>
    </row>
    <row r="1110" spans="2:7">
      <c r="B1110" s="2">
        <v>43984</v>
      </c>
      <c r="C1110" s="3" t="s">
        <v>107</v>
      </c>
      <c r="D1110" s="3">
        <v>350</v>
      </c>
      <c r="E1110" s="3" t="s">
        <v>9</v>
      </c>
      <c r="F1110" s="3" t="s">
        <v>111</v>
      </c>
      <c r="G1110" s="94">
        <v>5624.94</v>
      </c>
    </row>
    <row r="1111" spans="2:7">
      <c r="B1111" s="2">
        <v>44726</v>
      </c>
      <c r="C1111" s="3" t="s">
        <v>107</v>
      </c>
      <c r="D1111" s="3">
        <v>275</v>
      </c>
      <c r="E1111" s="3" t="s">
        <v>114</v>
      </c>
      <c r="F1111" s="3" t="s">
        <v>109</v>
      </c>
      <c r="G1111" s="94">
        <v>4103.34</v>
      </c>
    </row>
    <row r="1112" spans="2:7">
      <c r="B1112" s="2">
        <v>44163</v>
      </c>
      <c r="C1112" s="3" t="s">
        <v>117</v>
      </c>
      <c r="D1112" s="3">
        <v>13</v>
      </c>
      <c r="E1112" s="3" t="s">
        <v>114</v>
      </c>
      <c r="F1112" s="3" t="s">
        <v>106</v>
      </c>
      <c r="G1112" s="94">
        <v>350.35</v>
      </c>
    </row>
    <row r="1113" spans="2:7">
      <c r="B1113" s="2">
        <v>44258</v>
      </c>
      <c r="C1113" s="3" t="s">
        <v>119</v>
      </c>
      <c r="D1113" s="3">
        <v>425</v>
      </c>
      <c r="E1113" s="3" t="s">
        <v>114</v>
      </c>
      <c r="F1113" s="3" t="s">
        <v>108</v>
      </c>
      <c r="G1113" s="94">
        <v>6097.16</v>
      </c>
    </row>
    <row r="1114" spans="2:7">
      <c r="B1114" s="2">
        <v>43831</v>
      </c>
      <c r="C1114" s="3" t="s">
        <v>118</v>
      </c>
      <c r="D1114" s="3">
        <v>38</v>
      </c>
      <c r="E1114" s="3" t="s">
        <v>9</v>
      </c>
      <c r="F1114" s="3" t="s">
        <v>115</v>
      </c>
      <c r="G1114" s="94">
        <v>902.79</v>
      </c>
    </row>
    <row r="1115" spans="2:7">
      <c r="B1115" s="2">
        <v>44709</v>
      </c>
      <c r="C1115" s="3" t="s">
        <v>117</v>
      </c>
      <c r="D1115" s="3">
        <v>3</v>
      </c>
      <c r="E1115" s="3" t="s">
        <v>112</v>
      </c>
      <c r="F1115" s="3" t="s">
        <v>106</v>
      </c>
      <c r="G1115" s="94">
        <v>104.85</v>
      </c>
    </row>
    <row r="1116" spans="2:7">
      <c r="B1116" s="2">
        <v>44558</v>
      </c>
      <c r="C1116" s="3" t="s">
        <v>117</v>
      </c>
      <c r="D1116" s="3">
        <v>3</v>
      </c>
      <c r="E1116" s="3" t="s">
        <v>114</v>
      </c>
      <c r="F1116" s="3" t="s">
        <v>115</v>
      </c>
      <c r="G1116" s="94">
        <v>74.849999999999994</v>
      </c>
    </row>
    <row r="1117" spans="2:7">
      <c r="B1117" s="2">
        <v>44365</v>
      </c>
      <c r="C1117" s="3" t="s">
        <v>107</v>
      </c>
      <c r="D1117" s="3">
        <v>12</v>
      </c>
      <c r="E1117" s="3" t="s">
        <v>112</v>
      </c>
      <c r="F1117" s="3" t="s">
        <v>108</v>
      </c>
      <c r="G1117" s="94">
        <v>407.4</v>
      </c>
    </row>
    <row r="1118" spans="2:7">
      <c r="B1118" s="2">
        <v>43903</v>
      </c>
      <c r="C1118" s="3" t="s">
        <v>119</v>
      </c>
      <c r="D1118" s="3">
        <v>25</v>
      </c>
      <c r="E1118" s="3" t="s">
        <v>6</v>
      </c>
      <c r="F1118" s="3" t="s">
        <v>105</v>
      </c>
      <c r="G1118" s="94">
        <v>928.41</v>
      </c>
    </row>
    <row r="1119" spans="2:7">
      <c r="B1119" s="2">
        <v>44556</v>
      </c>
      <c r="C1119" s="3" t="s">
        <v>116</v>
      </c>
      <c r="D1119" s="3">
        <v>575</v>
      </c>
      <c r="E1119" s="3" t="s">
        <v>9</v>
      </c>
      <c r="F1119" s="3" t="s">
        <v>113</v>
      </c>
      <c r="G1119" s="94">
        <v>9571.59</v>
      </c>
    </row>
    <row r="1120" spans="2:7">
      <c r="B1120" s="2">
        <v>44793</v>
      </c>
      <c r="C1120" s="3" t="s">
        <v>119</v>
      </c>
      <c r="D1120" s="3">
        <v>4</v>
      </c>
      <c r="E1120" s="3" t="s">
        <v>112</v>
      </c>
      <c r="F1120" s="3" t="s">
        <v>108</v>
      </c>
      <c r="G1120" s="94">
        <v>135.80000000000001</v>
      </c>
    </row>
    <row r="1121" spans="2:7">
      <c r="B1121" s="2">
        <v>44653</v>
      </c>
      <c r="C1121" s="3" t="s">
        <v>116</v>
      </c>
      <c r="D1121" s="3">
        <v>1</v>
      </c>
      <c r="E1121" s="3" t="s">
        <v>9</v>
      </c>
      <c r="F1121" s="3" t="s">
        <v>105</v>
      </c>
      <c r="G1121" s="94">
        <v>26.95</v>
      </c>
    </row>
    <row r="1122" spans="2:7">
      <c r="B1122" s="2">
        <v>44441</v>
      </c>
      <c r="C1122" s="3" t="s">
        <v>116</v>
      </c>
      <c r="D1122" s="3">
        <v>9</v>
      </c>
      <c r="E1122" s="3" t="s">
        <v>114</v>
      </c>
      <c r="F1122" s="3" t="s">
        <v>108</v>
      </c>
      <c r="G1122" s="94">
        <v>224.55</v>
      </c>
    </row>
    <row r="1123" spans="2:7">
      <c r="B1123" s="2">
        <v>44265</v>
      </c>
      <c r="C1123" s="3" t="s">
        <v>119</v>
      </c>
      <c r="D1123" s="3">
        <v>8</v>
      </c>
      <c r="E1123" s="3" t="s">
        <v>112</v>
      </c>
      <c r="F1123" s="3" t="s">
        <v>105</v>
      </c>
      <c r="G1123" s="94">
        <v>279.60000000000002</v>
      </c>
    </row>
    <row r="1124" spans="2:7">
      <c r="B1124" s="2">
        <v>44278</v>
      </c>
      <c r="C1124" s="3" t="s">
        <v>119</v>
      </c>
      <c r="D1124" s="3">
        <v>45</v>
      </c>
      <c r="E1124" s="3" t="s">
        <v>110</v>
      </c>
      <c r="F1124" s="3" t="s">
        <v>105</v>
      </c>
      <c r="G1124" s="94">
        <v>992.59</v>
      </c>
    </row>
    <row r="1125" spans="2:7">
      <c r="B1125" s="2">
        <v>44819</v>
      </c>
      <c r="C1125" s="3" t="s">
        <v>117</v>
      </c>
      <c r="D1125" s="3">
        <v>100</v>
      </c>
      <c r="E1125" s="3" t="s">
        <v>9</v>
      </c>
      <c r="F1125" s="3" t="s">
        <v>105</v>
      </c>
      <c r="G1125" s="94">
        <v>1886.5</v>
      </c>
    </row>
    <row r="1126" spans="2:7">
      <c r="B1126" s="2">
        <v>44133</v>
      </c>
      <c r="C1126" s="3" t="s">
        <v>117</v>
      </c>
      <c r="D1126" s="3">
        <v>8</v>
      </c>
      <c r="E1126" s="3" t="s">
        <v>112</v>
      </c>
      <c r="F1126" s="3" t="s">
        <v>106</v>
      </c>
      <c r="G1126" s="94">
        <v>287.60000000000002</v>
      </c>
    </row>
    <row r="1127" spans="2:7">
      <c r="B1127" s="2">
        <v>44277</v>
      </c>
      <c r="C1127" s="3" t="s">
        <v>117</v>
      </c>
      <c r="D1127" s="3">
        <v>19</v>
      </c>
      <c r="E1127" s="3" t="s">
        <v>9</v>
      </c>
      <c r="F1127" s="3" t="s">
        <v>106</v>
      </c>
      <c r="G1127" s="94">
        <v>550.04999999999995</v>
      </c>
    </row>
    <row r="1128" spans="2:7">
      <c r="B1128" s="2">
        <v>44771</v>
      </c>
      <c r="C1128" s="3" t="s">
        <v>118</v>
      </c>
      <c r="D1128" s="3">
        <v>7</v>
      </c>
      <c r="E1128" s="3" t="s">
        <v>9</v>
      </c>
      <c r="F1128" s="3" t="s">
        <v>111</v>
      </c>
      <c r="G1128" s="94">
        <v>202.65</v>
      </c>
    </row>
    <row r="1129" spans="2:7">
      <c r="B1129" s="2">
        <v>44384</v>
      </c>
      <c r="C1129" s="3" t="s">
        <v>116</v>
      </c>
      <c r="D1129" s="3">
        <v>2</v>
      </c>
      <c r="E1129" s="3" t="s">
        <v>9</v>
      </c>
      <c r="F1129" s="3" t="s">
        <v>109</v>
      </c>
      <c r="G1129" s="94">
        <v>55.9</v>
      </c>
    </row>
    <row r="1130" spans="2:7">
      <c r="B1130" s="2">
        <v>44885</v>
      </c>
      <c r="C1130" s="3" t="s">
        <v>119</v>
      </c>
      <c r="D1130" s="3">
        <v>9</v>
      </c>
      <c r="E1130" s="3" t="s">
        <v>6</v>
      </c>
      <c r="F1130" s="3" t="s">
        <v>109</v>
      </c>
      <c r="G1130" s="94">
        <v>393.21</v>
      </c>
    </row>
    <row r="1131" spans="2:7">
      <c r="B1131" s="2">
        <v>44400</v>
      </c>
      <c r="C1131" s="3" t="s">
        <v>118</v>
      </c>
      <c r="D1131" s="3">
        <v>7</v>
      </c>
      <c r="E1131" s="3" t="s">
        <v>6</v>
      </c>
      <c r="F1131" s="3" t="s">
        <v>106</v>
      </c>
      <c r="G1131" s="94">
        <v>305.83</v>
      </c>
    </row>
    <row r="1132" spans="2:7">
      <c r="B1132" s="2">
        <v>44112</v>
      </c>
      <c r="C1132" s="3" t="s">
        <v>119</v>
      </c>
      <c r="D1132" s="3">
        <v>32</v>
      </c>
      <c r="E1132" s="3" t="s">
        <v>112</v>
      </c>
      <c r="F1132" s="3" t="s">
        <v>109</v>
      </c>
      <c r="G1132" s="94">
        <v>950.64</v>
      </c>
    </row>
    <row r="1133" spans="2:7">
      <c r="B1133" s="2">
        <v>44323</v>
      </c>
      <c r="C1133" s="3" t="s">
        <v>119</v>
      </c>
      <c r="D1133" s="3">
        <v>9</v>
      </c>
      <c r="E1133" s="3" t="s">
        <v>9</v>
      </c>
      <c r="F1133" s="3" t="s">
        <v>108</v>
      </c>
      <c r="G1133" s="94">
        <v>242.55</v>
      </c>
    </row>
    <row r="1134" spans="2:7">
      <c r="B1134" s="2">
        <v>44112</v>
      </c>
      <c r="C1134" s="3" t="s">
        <v>117</v>
      </c>
      <c r="D1134" s="3">
        <v>500</v>
      </c>
      <c r="E1134" s="3" t="s">
        <v>110</v>
      </c>
      <c r="F1134" s="3" t="s">
        <v>108</v>
      </c>
      <c r="G1134" s="94">
        <v>6885.63</v>
      </c>
    </row>
    <row r="1135" spans="2:7">
      <c r="B1135" s="2">
        <v>44909</v>
      </c>
      <c r="C1135" s="3" t="s">
        <v>117</v>
      </c>
      <c r="D1135" s="3">
        <v>175</v>
      </c>
      <c r="E1135" s="3" t="s">
        <v>110</v>
      </c>
      <c r="F1135" s="3" t="s">
        <v>111</v>
      </c>
      <c r="G1135" s="94">
        <v>2933.88</v>
      </c>
    </row>
    <row r="1136" spans="2:7">
      <c r="B1136" s="2">
        <v>44849</v>
      </c>
      <c r="C1136" s="3" t="s">
        <v>116</v>
      </c>
      <c r="D1136" s="3">
        <v>18</v>
      </c>
      <c r="E1136" s="3" t="s">
        <v>9</v>
      </c>
      <c r="F1136" s="3" t="s">
        <v>109</v>
      </c>
      <c r="G1136" s="94">
        <v>521.1</v>
      </c>
    </row>
    <row r="1137" spans="2:7">
      <c r="B1137" s="2">
        <v>44034</v>
      </c>
      <c r="C1137" s="3" t="s">
        <v>117</v>
      </c>
      <c r="D1137" s="3">
        <v>17</v>
      </c>
      <c r="E1137" s="3" t="s">
        <v>6</v>
      </c>
      <c r="F1137" s="3" t="s">
        <v>108</v>
      </c>
      <c r="G1137" s="94">
        <v>759.73</v>
      </c>
    </row>
    <row r="1138" spans="2:7">
      <c r="B1138" s="2">
        <v>44085</v>
      </c>
      <c r="C1138" s="3" t="s">
        <v>118</v>
      </c>
      <c r="D1138" s="3">
        <v>27</v>
      </c>
      <c r="E1138" s="3" t="s">
        <v>6</v>
      </c>
      <c r="F1138" s="3" t="s">
        <v>109</v>
      </c>
      <c r="G1138" s="94">
        <v>1002.69</v>
      </c>
    </row>
    <row r="1139" spans="2:7">
      <c r="B1139" s="2">
        <v>44826</v>
      </c>
      <c r="C1139" s="3" t="s">
        <v>117</v>
      </c>
      <c r="D1139" s="3">
        <v>4</v>
      </c>
      <c r="E1139" s="3" t="s">
        <v>114</v>
      </c>
      <c r="F1139" s="3" t="s">
        <v>105</v>
      </c>
      <c r="G1139" s="94">
        <v>103.8</v>
      </c>
    </row>
    <row r="1140" spans="2:7">
      <c r="B1140" s="2">
        <v>44065</v>
      </c>
      <c r="C1140" s="3" t="s">
        <v>117</v>
      </c>
      <c r="D1140" s="3">
        <v>225</v>
      </c>
      <c r="E1140" s="3" t="s">
        <v>110</v>
      </c>
      <c r="F1140" s="3" t="s">
        <v>108</v>
      </c>
      <c r="G1140" s="94">
        <v>4087.13</v>
      </c>
    </row>
    <row r="1141" spans="2:7">
      <c r="B1141" s="2">
        <v>44515</v>
      </c>
      <c r="C1141" s="3" t="s">
        <v>117</v>
      </c>
      <c r="D1141" s="3">
        <v>9</v>
      </c>
      <c r="E1141" s="3" t="s">
        <v>112</v>
      </c>
      <c r="F1141" s="3" t="s">
        <v>105</v>
      </c>
      <c r="G1141" s="94">
        <v>323.55</v>
      </c>
    </row>
    <row r="1142" spans="2:7">
      <c r="B1142" s="2">
        <v>44666</v>
      </c>
      <c r="C1142" s="3" t="s">
        <v>119</v>
      </c>
      <c r="D1142" s="3">
        <v>6</v>
      </c>
      <c r="E1142" s="3" t="s">
        <v>114</v>
      </c>
      <c r="F1142" s="3" t="s">
        <v>113</v>
      </c>
      <c r="G1142" s="94">
        <v>155.69999999999999</v>
      </c>
    </row>
    <row r="1143" spans="2:7">
      <c r="B1143" s="2">
        <v>43966</v>
      </c>
      <c r="C1143" s="3" t="s">
        <v>116</v>
      </c>
      <c r="D1143" s="3">
        <v>75</v>
      </c>
      <c r="E1143" s="3" t="s">
        <v>114</v>
      </c>
      <c r="F1143" s="3" t="s">
        <v>106</v>
      </c>
      <c r="G1143" s="94">
        <v>1459.69</v>
      </c>
    </row>
    <row r="1144" spans="2:7">
      <c r="B1144" s="2">
        <v>44805</v>
      </c>
      <c r="C1144" s="3" t="s">
        <v>118</v>
      </c>
      <c r="D1144" s="3">
        <v>8</v>
      </c>
      <c r="E1144" s="3" t="s">
        <v>9</v>
      </c>
      <c r="F1144" s="3" t="s">
        <v>109</v>
      </c>
      <c r="G1144" s="94">
        <v>215.6</v>
      </c>
    </row>
    <row r="1145" spans="2:7">
      <c r="B1145" s="2">
        <v>44125</v>
      </c>
      <c r="C1145" s="3" t="s">
        <v>107</v>
      </c>
      <c r="D1145" s="3">
        <v>375</v>
      </c>
      <c r="E1145" s="3" t="s">
        <v>114</v>
      </c>
      <c r="F1145" s="3" t="s">
        <v>108</v>
      </c>
      <c r="G1145" s="94">
        <v>5811.09</v>
      </c>
    </row>
    <row r="1146" spans="2:7">
      <c r="B1146" s="2">
        <v>44032</v>
      </c>
      <c r="C1146" s="3" t="s">
        <v>117</v>
      </c>
      <c r="D1146" s="3">
        <v>48</v>
      </c>
      <c r="E1146" s="3" t="s">
        <v>112</v>
      </c>
      <c r="F1146" s="3" t="s">
        <v>115</v>
      </c>
      <c r="G1146" s="94">
        <v>1222.2</v>
      </c>
    </row>
    <row r="1147" spans="2:7">
      <c r="B1147" s="2">
        <v>44057</v>
      </c>
      <c r="C1147" s="3" t="s">
        <v>119</v>
      </c>
      <c r="D1147" s="3">
        <v>12</v>
      </c>
      <c r="E1147" s="3" t="s">
        <v>114</v>
      </c>
      <c r="F1147" s="3" t="s">
        <v>115</v>
      </c>
      <c r="G1147" s="94">
        <v>299.39999999999998</v>
      </c>
    </row>
    <row r="1148" spans="2:7">
      <c r="B1148" s="2">
        <v>44411</v>
      </c>
      <c r="C1148" s="3" t="s">
        <v>119</v>
      </c>
      <c r="D1148" s="3">
        <v>375</v>
      </c>
      <c r="E1148" s="3" t="s">
        <v>112</v>
      </c>
      <c r="F1148" s="3" t="s">
        <v>106</v>
      </c>
      <c r="G1148" s="94">
        <v>7751.72</v>
      </c>
    </row>
    <row r="1149" spans="2:7">
      <c r="B1149" s="2">
        <v>44922</v>
      </c>
      <c r="C1149" s="3" t="s">
        <v>119</v>
      </c>
      <c r="D1149" s="3">
        <v>28</v>
      </c>
      <c r="E1149" s="3" t="s">
        <v>6</v>
      </c>
      <c r="F1149" s="3" t="s">
        <v>105</v>
      </c>
      <c r="G1149" s="94">
        <v>1039.82</v>
      </c>
    </row>
    <row r="1150" spans="2:7">
      <c r="B1150" s="2">
        <v>44190</v>
      </c>
      <c r="C1150" s="3" t="s">
        <v>116</v>
      </c>
      <c r="D1150" s="3">
        <v>525</v>
      </c>
      <c r="E1150" s="3" t="s">
        <v>6</v>
      </c>
      <c r="F1150" s="3" t="s">
        <v>109</v>
      </c>
      <c r="G1150" s="94">
        <v>12887.04</v>
      </c>
    </row>
    <row r="1151" spans="2:7">
      <c r="B1151" s="2">
        <v>44358</v>
      </c>
      <c r="C1151" s="3" t="s">
        <v>117</v>
      </c>
      <c r="D1151" s="3">
        <v>7</v>
      </c>
      <c r="E1151" s="3" t="s">
        <v>9</v>
      </c>
      <c r="F1151" s="3" t="s">
        <v>108</v>
      </c>
      <c r="G1151" s="94">
        <v>195.65</v>
      </c>
    </row>
    <row r="1152" spans="2:7">
      <c r="B1152" s="2">
        <v>44246</v>
      </c>
      <c r="C1152" s="3" t="s">
        <v>118</v>
      </c>
      <c r="D1152" s="3">
        <v>39</v>
      </c>
      <c r="E1152" s="3" t="s">
        <v>114</v>
      </c>
      <c r="F1152" s="3" t="s">
        <v>109</v>
      </c>
      <c r="G1152" s="94">
        <v>860.24</v>
      </c>
    </row>
    <row r="1153" spans="2:7">
      <c r="B1153" s="2">
        <v>44510</v>
      </c>
      <c r="C1153" s="3" t="s">
        <v>107</v>
      </c>
      <c r="D1153" s="3">
        <v>32</v>
      </c>
      <c r="E1153" s="3" t="s">
        <v>6</v>
      </c>
      <c r="F1153" s="3" t="s">
        <v>115</v>
      </c>
      <c r="G1153" s="94">
        <v>1161.17</v>
      </c>
    </row>
    <row r="1154" spans="2:7">
      <c r="B1154" s="2">
        <v>44710</v>
      </c>
      <c r="C1154" s="3" t="s">
        <v>117</v>
      </c>
      <c r="D1154" s="3">
        <v>9</v>
      </c>
      <c r="E1154" s="3" t="s">
        <v>114</v>
      </c>
      <c r="F1154" s="3" t="s">
        <v>108</v>
      </c>
      <c r="G1154" s="94">
        <v>224.55</v>
      </c>
    </row>
    <row r="1155" spans="2:7">
      <c r="B1155" s="2">
        <v>44075</v>
      </c>
      <c r="C1155" s="3" t="s">
        <v>118</v>
      </c>
      <c r="D1155" s="3">
        <v>16</v>
      </c>
      <c r="E1155" s="3" t="s">
        <v>114</v>
      </c>
      <c r="F1155" s="3" t="s">
        <v>108</v>
      </c>
      <c r="G1155" s="94">
        <v>399.2</v>
      </c>
    </row>
    <row r="1156" spans="2:7">
      <c r="B1156" s="2">
        <v>44818</v>
      </c>
      <c r="C1156" s="3" t="s">
        <v>118</v>
      </c>
      <c r="D1156" s="3">
        <v>5</v>
      </c>
      <c r="E1156" s="3" t="s">
        <v>114</v>
      </c>
      <c r="F1156" s="3" t="s">
        <v>106</v>
      </c>
      <c r="G1156" s="94">
        <v>129.75</v>
      </c>
    </row>
    <row r="1157" spans="2:7">
      <c r="B1157" s="2">
        <v>44021</v>
      </c>
      <c r="C1157" s="3" t="s">
        <v>117</v>
      </c>
      <c r="D1157" s="3">
        <v>4</v>
      </c>
      <c r="E1157" s="3" t="s">
        <v>6</v>
      </c>
      <c r="F1157" s="3" t="s">
        <v>113</v>
      </c>
      <c r="G1157" s="94">
        <v>178.76</v>
      </c>
    </row>
    <row r="1158" spans="2:7">
      <c r="B1158" s="2">
        <v>44344</v>
      </c>
      <c r="C1158" s="3" t="s">
        <v>119</v>
      </c>
      <c r="D1158" s="3">
        <v>8</v>
      </c>
      <c r="E1158" s="3" t="s">
        <v>9</v>
      </c>
      <c r="F1158" s="3" t="s">
        <v>108</v>
      </c>
      <c r="G1158" s="94">
        <v>215.6</v>
      </c>
    </row>
    <row r="1159" spans="2:7">
      <c r="B1159" s="2">
        <v>44777</v>
      </c>
      <c r="C1159" s="3" t="s">
        <v>116</v>
      </c>
      <c r="D1159" s="3">
        <v>150</v>
      </c>
      <c r="E1159" s="3" t="s">
        <v>6</v>
      </c>
      <c r="F1159" s="3" t="s">
        <v>108</v>
      </c>
      <c r="G1159" s="94">
        <v>4692.45</v>
      </c>
    </row>
    <row r="1160" spans="2:7">
      <c r="B1160" s="2">
        <v>44260</v>
      </c>
      <c r="C1160" s="3" t="s">
        <v>118</v>
      </c>
      <c r="D1160" s="3">
        <v>200</v>
      </c>
      <c r="E1160" s="3" t="s">
        <v>114</v>
      </c>
      <c r="F1160" s="3" t="s">
        <v>106</v>
      </c>
      <c r="G1160" s="94">
        <v>3773</v>
      </c>
    </row>
    <row r="1161" spans="2:7">
      <c r="B1161" s="2">
        <v>44880</v>
      </c>
      <c r="C1161" s="3" t="s">
        <v>107</v>
      </c>
      <c r="D1161" s="3">
        <v>325</v>
      </c>
      <c r="E1161" s="3" t="s">
        <v>112</v>
      </c>
      <c r="F1161" s="3" t="s">
        <v>115</v>
      </c>
      <c r="G1161" s="94">
        <v>6718.16</v>
      </c>
    </row>
    <row r="1162" spans="2:7">
      <c r="B1162" s="2">
        <v>44363</v>
      </c>
      <c r="C1162" s="3" t="s">
        <v>116</v>
      </c>
      <c r="D1162" s="3">
        <v>7</v>
      </c>
      <c r="E1162" s="3" t="s">
        <v>110</v>
      </c>
      <c r="F1162" s="3" t="s">
        <v>109</v>
      </c>
      <c r="G1162" s="94">
        <v>167.65</v>
      </c>
    </row>
    <row r="1163" spans="2:7">
      <c r="B1163" s="2">
        <v>44174</v>
      </c>
      <c r="C1163" s="3" t="s">
        <v>116</v>
      </c>
      <c r="D1163" s="3">
        <v>450</v>
      </c>
      <c r="E1163" s="3" t="s">
        <v>6</v>
      </c>
      <c r="F1163" s="3" t="s">
        <v>108</v>
      </c>
      <c r="G1163" s="94">
        <v>11563.54</v>
      </c>
    </row>
    <row r="1164" spans="2:7">
      <c r="B1164" s="2">
        <v>44399</v>
      </c>
      <c r="C1164" s="3" t="s">
        <v>116</v>
      </c>
      <c r="D1164" s="3">
        <v>3</v>
      </c>
      <c r="E1164" s="3" t="s">
        <v>114</v>
      </c>
      <c r="F1164" s="3" t="s">
        <v>115</v>
      </c>
      <c r="G1164" s="94">
        <v>74.849999999999994</v>
      </c>
    </row>
    <row r="1165" spans="2:7">
      <c r="B1165" s="2">
        <v>44188</v>
      </c>
      <c r="C1165" s="3" t="s">
        <v>118</v>
      </c>
      <c r="D1165" s="3">
        <v>13</v>
      </c>
      <c r="E1165" s="3" t="s">
        <v>110</v>
      </c>
      <c r="F1165" s="3" t="s">
        <v>106</v>
      </c>
      <c r="G1165" s="94">
        <v>311.35000000000002</v>
      </c>
    </row>
    <row r="1166" spans="2:7">
      <c r="B1166" s="2">
        <v>43934</v>
      </c>
      <c r="C1166" s="3" t="s">
        <v>119</v>
      </c>
      <c r="D1166" s="3">
        <v>300</v>
      </c>
      <c r="E1166" s="3" t="s">
        <v>112</v>
      </c>
      <c r="F1166" s="3" t="s">
        <v>111</v>
      </c>
      <c r="G1166" s="94">
        <v>5856.38</v>
      </c>
    </row>
    <row r="1167" spans="2:7">
      <c r="B1167" s="2">
        <v>44665</v>
      </c>
      <c r="C1167" s="3" t="s">
        <v>117</v>
      </c>
      <c r="D1167" s="3">
        <v>4</v>
      </c>
      <c r="E1167" s="3" t="s">
        <v>110</v>
      </c>
      <c r="F1167" s="3" t="s">
        <v>115</v>
      </c>
      <c r="G1167" s="94">
        <v>95.8</v>
      </c>
    </row>
    <row r="1168" spans="2:7">
      <c r="B1168" s="2">
        <v>44751</v>
      </c>
      <c r="C1168" s="3" t="s">
        <v>116</v>
      </c>
      <c r="D1168" s="3">
        <v>9</v>
      </c>
      <c r="E1168" s="3" t="s">
        <v>114</v>
      </c>
      <c r="F1168" s="3" t="s">
        <v>108</v>
      </c>
      <c r="G1168" s="94">
        <v>242.55</v>
      </c>
    </row>
    <row r="1169" spans="2:7">
      <c r="B1169" s="2">
        <v>43867</v>
      </c>
      <c r="C1169" s="3" t="s">
        <v>116</v>
      </c>
      <c r="D1169" s="3">
        <v>9</v>
      </c>
      <c r="E1169" s="3" t="s">
        <v>114</v>
      </c>
      <c r="F1169" s="3" t="s">
        <v>106</v>
      </c>
      <c r="G1169" s="94">
        <v>233.55</v>
      </c>
    </row>
    <row r="1170" spans="2:7">
      <c r="B1170" s="2">
        <v>44733</v>
      </c>
      <c r="C1170" s="3" t="s">
        <v>118</v>
      </c>
      <c r="D1170" s="3">
        <v>10</v>
      </c>
      <c r="E1170" s="3" t="s">
        <v>110</v>
      </c>
      <c r="F1170" s="3" t="s">
        <v>109</v>
      </c>
      <c r="G1170" s="94">
        <v>249.5</v>
      </c>
    </row>
    <row r="1171" spans="2:7">
      <c r="B1171" s="2">
        <v>44335</v>
      </c>
      <c r="C1171" s="3" t="s">
        <v>117</v>
      </c>
      <c r="D1171" s="3">
        <v>3</v>
      </c>
      <c r="E1171" s="3" t="s">
        <v>112</v>
      </c>
      <c r="F1171" s="3" t="s">
        <v>113</v>
      </c>
      <c r="G1171" s="94">
        <v>101.85</v>
      </c>
    </row>
    <row r="1172" spans="2:7">
      <c r="B1172" s="2">
        <v>44664</v>
      </c>
      <c r="C1172" s="3" t="s">
        <v>119</v>
      </c>
      <c r="D1172" s="3">
        <v>22</v>
      </c>
      <c r="E1172" s="3" t="s">
        <v>110</v>
      </c>
      <c r="F1172" s="3" t="s">
        <v>113</v>
      </c>
      <c r="G1172" s="94">
        <v>526.9</v>
      </c>
    </row>
    <row r="1173" spans="2:7">
      <c r="B1173" s="2">
        <v>44388</v>
      </c>
      <c r="C1173" s="3" t="s">
        <v>119</v>
      </c>
      <c r="D1173" s="3">
        <v>50</v>
      </c>
      <c r="E1173" s="3" t="s">
        <v>110</v>
      </c>
      <c r="F1173" s="3" t="s">
        <v>105</v>
      </c>
      <c r="G1173" s="94">
        <v>973.13</v>
      </c>
    </row>
    <row r="1174" spans="2:7">
      <c r="B1174" s="2">
        <v>44750</v>
      </c>
      <c r="C1174" s="3" t="s">
        <v>117</v>
      </c>
      <c r="D1174" s="3">
        <v>39</v>
      </c>
      <c r="E1174" s="3" t="s">
        <v>6</v>
      </c>
      <c r="F1174" s="3" t="s">
        <v>113</v>
      </c>
      <c r="G1174" s="94">
        <v>1481.47</v>
      </c>
    </row>
    <row r="1175" spans="2:7">
      <c r="B1175" s="2">
        <v>44453</v>
      </c>
      <c r="C1175" s="3" t="s">
        <v>119</v>
      </c>
      <c r="D1175" s="3">
        <v>100</v>
      </c>
      <c r="E1175" s="3" t="s">
        <v>112</v>
      </c>
      <c r="F1175" s="3" t="s">
        <v>105</v>
      </c>
      <c r="G1175" s="94">
        <v>2376.5</v>
      </c>
    </row>
    <row r="1176" spans="2:7">
      <c r="B1176" s="2">
        <v>44665</v>
      </c>
      <c r="C1176" s="3" t="s">
        <v>107</v>
      </c>
      <c r="D1176" s="3">
        <v>35</v>
      </c>
      <c r="E1176" s="3" t="s">
        <v>110</v>
      </c>
      <c r="F1176" s="3" t="s">
        <v>108</v>
      </c>
      <c r="G1176" s="94">
        <v>772.01</v>
      </c>
    </row>
    <row r="1177" spans="2:7">
      <c r="B1177" s="2">
        <v>44751</v>
      </c>
      <c r="C1177" s="3" t="s">
        <v>119</v>
      </c>
      <c r="D1177" s="3">
        <v>175</v>
      </c>
      <c r="E1177" s="3" t="s">
        <v>114</v>
      </c>
      <c r="F1177" s="3" t="s">
        <v>113</v>
      </c>
      <c r="G1177" s="94">
        <v>3056.38</v>
      </c>
    </row>
    <row r="1178" spans="2:7">
      <c r="B1178" s="2">
        <v>44037</v>
      </c>
      <c r="C1178" s="3" t="s">
        <v>119</v>
      </c>
      <c r="D1178" s="3">
        <v>6</v>
      </c>
      <c r="E1178" s="3" t="s">
        <v>6</v>
      </c>
      <c r="F1178" s="3" t="s">
        <v>105</v>
      </c>
      <c r="G1178" s="94">
        <v>262.14</v>
      </c>
    </row>
    <row r="1179" spans="2:7">
      <c r="B1179" s="2">
        <v>43987</v>
      </c>
      <c r="C1179" s="3" t="s">
        <v>119</v>
      </c>
      <c r="D1179" s="3">
        <v>5</v>
      </c>
      <c r="E1179" s="3" t="s">
        <v>9</v>
      </c>
      <c r="F1179" s="3" t="s">
        <v>111</v>
      </c>
      <c r="G1179" s="94">
        <v>144.75</v>
      </c>
    </row>
    <row r="1180" spans="2:7">
      <c r="B1180" s="2">
        <v>44386</v>
      </c>
      <c r="C1180" s="3" t="s">
        <v>116</v>
      </c>
      <c r="D1180" s="3">
        <v>35</v>
      </c>
      <c r="E1180" s="3" t="s">
        <v>114</v>
      </c>
      <c r="F1180" s="3" t="s">
        <v>111</v>
      </c>
      <c r="G1180" s="94">
        <v>742.26</v>
      </c>
    </row>
    <row r="1181" spans="2:7">
      <c r="B1181" s="2">
        <v>44611</v>
      </c>
      <c r="C1181" s="3" t="s">
        <v>117</v>
      </c>
      <c r="D1181" s="3">
        <v>3</v>
      </c>
      <c r="E1181" s="3" t="s">
        <v>6</v>
      </c>
      <c r="F1181" s="3" t="s">
        <v>109</v>
      </c>
      <c r="G1181" s="94">
        <v>131.07</v>
      </c>
    </row>
    <row r="1182" spans="2:7">
      <c r="B1182" s="2">
        <v>44512</v>
      </c>
      <c r="C1182" s="3" t="s">
        <v>107</v>
      </c>
      <c r="D1182" s="3">
        <v>225</v>
      </c>
      <c r="E1182" s="3" t="s">
        <v>6</v>
      </c>
      <c r="F1182" s="3" t="s">
        <v>111</v>
      </c>
      <c r="G1182" s="94">
        <v>7038.68</v>
      </c>
    </row>
    <row r="1183" spans="2:7">
      <c r="B1183" s="2">
        <v>43941</v>
      </c>
      <c r="C1183" s="3" t="s">
        <v>116</v>
      </c>
      <c r="D1183" s="3">
        <v>575</v>
      </c>
      <c r="E1183" s="3" t="s">
        <v>112</v>
      </c>
      <c r="F1183" s="3" t="s">
        <v>105</v>
      </c>
      <c r="G1183" s="94">
        <v>11885.97</v>
      </c>
    </row>
    <row r="1184" spans="2:7">
      <c r="B1184" s="2">
        <v>44331</v>
      </c>
      <c r="C1184" s="3" t="s">
        <v>116</v>
      </c>
      <c r="D1184" s="3">
        <v>7</v>
      </c>
      <c r="E1184" s="3" t="s">
        <v>9</v>
      </c>
      <c r="F1184" s="3" t="s">
        <v>109</v>
      </c>
      <c r="G1184" s="94">
        <v>202.65</v>
      </c>
    </row>
    <row r="1185" spans="2:7">
      <c r="B1185" s="2">
        <v>44369</v>
      </c>
      <c r="C1185" s="3" t="s">
        <v>119</v>
      </c>
      <c r="D1185" s="3">
        <v>8</v>
      </c>
      <c r="E1185" s="3" t="s">
        <v>6</v>
      </c>
      <c r="F1185" s="3" t="s">
        <v>108</v>
      </c>
      <c r="G1185" s="94">
        <v>341.52</v>
      </c>
    </row>
    <row r="1186" spans="2:7">
      <c r="B1186" s="2">
        <v>43893</v>
      </c>
      <c r="C1186" s="3" t="s">
        <v>119</v>
      </c>
      <c r="D1186" s="3">
        <v>475</v>
      </c>
      <c r="E1186" s="3" t="s">
        <v>110</v>
      </c>
      <c r="F1186" s="3" t="s">
        <v>115</v>
      </c>
      <c r="G1186" s="94">
        <v>7087.59</v>
      </c>
    </row>
    <row r="1187" spans="2:7">
      <c r="B1187" s="2">
        <v>44463</v>
      </c>
      <c r="C1187" s="3" t="s">
        <v>117</v>
      </c>
      <c r="D1187" s="3">
        <v>4</v>
      </c>
      <c r="E1187" s="3" t="s">
        <v>6</v>
      </c>
      <c r="F1187" s="3" t="s">
        <v>108</v>
      </c>
      <c r="G1187" s="94">
        <v>170.76</v>
      </c>
    </row>
    <row r="1188" spans="2:7">
      <c r="B1188" s="2">
        <v>44323</v>
      </c>
      <c r="C1188" s="3" t="s">
        <v>117</v>
      </c>
      <c r="D1188" s="3">
        <v>100</v>
      </c>
      <c r="E1188" s="3" t="s">
        <v>6</v>
      </c>
      <c r="F1188" s="3" t="s">
        <v>106</v>
      </c>
      <c r="G1188" s="94">
        <v>2988.3</v>
      </c>
    </row>
    <row r="1189" spans="2:7">
      <c r="B1189" s="2">
        <v>43855</v>
      </c>
      <c r="C1189" s="3" t="s">
        <v>116</v>
      </c>
      <c r="D1189" s="3">
        <v>5</v>
      </c>
      <c r="E1189" s="3" t="s">
        <v>9</v>
      </c>
      <c r="F1189" s="3" t="s">
        <v>115</v>
      </c>
      <c r="G1189" s="94">
        <v>139.75</v>
      </c>
    </row>
    <row r="1190" spans="2:7">
      <c r="B1190" s="2">
        <v>44650</v>
      </c>
      <c r="C1190" s="3" t="s">
        <v>116</v>
      </c>
      <c r="D1190" s="3">
        <v>11</v>
      </c>
      <c r="E1190" s="3" t="s">
        <v>112</v>
      </c>
      <c r="F1190" s="3" t="s">
        <v>109</v>
      </c>
      <c r="G1190" s="94">
        <v>395.45</v>
      </c>
    </row>
    <row r="1191" spans="2:7">
      <c r="B1191" s="2">
        <v>44816</v>
      </c>
      <c r="C1191" s="3" t="s">
        <v>117</v>
      </c>
      <c r="D1191" s="3">
        <v>1</v>
      </c>
      <c r="E1191" s="3" t="s">
        <v>6</v>
      </c>
      <c r="F1191" s="3" t="s">
        <v>106</v>
      </c>
      <c r="G1191" s="94">
        <v>43.69</v>
      </c>
    </row>
    <row r="1192" spans="2:7">
      <c r="B1192" s="2">
        <v>44058</v>
      </c>
      <c r="C1192" s="3" t="s">
        <v>117</v>
      </c>
      <c r="D1192" s="3">
        <v>6</v>
      </c>
      <c r="E1192" s="3" t="s">
        <v>6</v>
      </c>
      <c r="F1192" s="3" t="s">
        <v>111</v>
      </c>
      <c r="G1192" s="94">
        <v>268.14</v>
      </c>
    </row>
    <row r="1193" spans="2:7">
      <c r="B1193" s="2">
        <v>44045</v>
      </c>
      <c r="C1193" s="3" t="s">
        <v>119</v>
      </c>
      <c r="D1193" s="3">
        <v>4</v>
      </c>
      <c r="E1193" s="3" t="s">
        <v>114</v>
      </c>
      <c r="F1193" s="3" t="s">
        <v>108</v>
      </c>
      <c r="G1193" s="94">
        <v>103.8</v>
      </c>
    </row>
    <row r="1194" spans="2:7">
      <c r="B1194" s="2">
        <v>43863</v>
      </c>
      <c r="C1194" s="3" t="s">
        <v>118</v>
      </c>
      <c r="D1194" s="3">
        <v>49</v>
      </c>
      <c r="E1194" s="3" t="s">
        <v>114</v>
      </c>
      <c r="F1194" s="3" t="s">
        <v>105</v>
      </c>
      <c r="G1194" s="94">
        <v>916.91</v>
      </c>
    </row>
    <row r="1195" spans="2:7">
      <c r="B1195" s="2">
        <v>44384</v>
      </c>
      <c r="C1195" s="3" t="s">
        <v>107</v>
      </c>
      <c r="D1195" s="3">
        <v>150</v>
      </c>
      <c r="E1195" s="3" t="s">
        <v>6</v>
      </c>
      <c r="F1195" s="3" t="s">
        <v>108</v>
      </c>
      <c r="G1195" s="94">
        <v>4692.45</v>
      </c>
    </row>
    <row r="1196" spans="2:7">
      <c r="B1196" s="2">
        <v>44819</v>
      </c>
      <c r="C1196" s="3" t="s">
        <v>118</v>
      </c>
      <c r="D1196" s="3">
        <v>4</v>
      </c>
      <c r="E1196" s="3" t="s">
        <v>114</v>
      </c>
      <c r="F1196" s="3" t="s">
        <v>109</v>
      </c>
      <c r="G1196" s="94">
        <v>103.8</v>
      </c>
    </row>
    <row r="1197" spans="2:7">
      <c r="B1197" s="2">
        <v>44127</v>
      </c>
      <c r="C1197" s="3" t="s">
        <v>117</v>
      </c>
      <c r="D1197" s="3">
        <v>26</v>
      </c>
      <c r="E1197" s="3" t="s">
        <v>114</v>
      </c>
      <c r="F1197" s="3" t="s">
        <v>113</v>
      </c>
      <c r="G1197" s="94">
        <v>573.5</v>
      </c>
    </row>
    <row r="1198" spans="2:7">
      <c r="B1198" s="2">
        <v>44807</v>
      </c>
      <c r="C1198" s="3" t="s">
        <v>118</v>
      </c>
      <c r="D1198" s="3">
        <v>550</v>
      </c>
      <c r="E1198" s="3" t="s">
        <v>9</v>
      </c>
      <c r="F1198" s="3" t="s">
        <v>106</v>
      </c>
      <c r="G1198" s="94">
        <v>8839.19</v>
      </c>
    </row>
    <row r="1199" spans="2:7">
      <c r="B1199" s="2">
        <v>44204</v>
      </c>
      <c r="C1199" s="3" t="s">
        <v>117</v>
      </c>
      <c r="D1199" s="3">
        <v>1</v>
      </c>
      <c r="E1199" s="3" t="s">
        <v>110</v>
      </c>
      <c r="F1199" s="3" t="s">
        <v>108</v>
      </c>
      <c r="G1199" s="94">
        <v>24.95</v>
      </c>
    </row>
    <row r="1200" spans="2:7">
      <c r="B1200" s="2">
        <v>44215</v>
      </c>
      <c r="C1200" s="3" t="s">
        <v>119</v>
      </c>
      <c r="D1200" s="3">
        <v>19</v>
      </c>
      <c r="E1200" s="3" t="s">
        <v>114</v>
      </c>
      <c r="F1200" s="3" t="s">
        <v>109</v>
      </c>
      <c r="G1200" s="94">
        <v>474.05</v>
      </c>
    </row>
    <row r="1201" spans="2:7">
      <c r="B1201" s="2">
        <v>44098</v>
      </c>
      <c r="C1201" s="3" t="s">
        <v>118</v>
      </c>
      <c r="D1201" s="3">
        <v>550</v>
      </c>
      <c r="E1201" s="3" t="s">
        <v>114</v>
      </c>
      <c r="F1201" s="3" t="s">
        <v>106</v>
      </c>
      <c r="G1201" s="94">
        <v>8206.69</v>
      </c>
    </row>
    <row r="1202" spans="2:7">
      <c r="B1202" s="2">
        <v>44681</v>
      </c>
      <c r="C1202" s="3" t="s">
        <v>117</v>
      </c>
      <c r="D1202" s="3">
        <v>8</v>
      </c>
      <c r="E1202" s="3" t="s">
        <v>114</v>
      </c>
      <c r="F1202" s="3" t="s">
        <v>108</v>
      </c>
      <c r="G1202" s="94">
        <v>215.6</v>
      </c>
    </row>
    <row r="1203" spans="2:7">
      <c r="B1203" s="2">
        <v>44358</v>
      </c>
      <c r="C1203" s="3" t="s">
        <v>117</v>
      </c>
      <c r="D1203" s="3">
        <v>46</v>
      </c>
      <c r="E1203" s="3" t="s">
        <v>110</v>
      </c>
      <c r="F1203" s="3" t="s">
        <v>105</v>
      </c>
      <c r="G1203" s="94">
        <v>975.55</v>
      </c>
    </row>
    <row r="1204" spans="2:7">
      <c r="B1204" s="2">
        <v>44048</v>
      </c>
      <c r="C1204" s="3" t="s">
        <v>117</v>
      </c>
      <c r="D1204" s="3">
        <v>525</v>
      </c>
      <c r="E1204" s="3" t="s">
        <v>114</v>
      </c>
      <c r="F1204" s="3" t="s">
        <v>105</v>
      </c>
      <c r="G1204" s="94">
        <v>7531.78</v>
      </c>
    </row>
    <row r="1205" spans="2:7">
      <c r="B1205" s="2">
        <v>44599</v>
      </c>
      <c r="C1205" s="3" t="s">
        <v>117</v>
      </c>
      <c r="D1205" s="3">
        <v>9</v>
      </c>
      <c r="E1205" s="3" t="s">
        <v>112</v>
      </c>
      <c r="F1205" s="3" t="s">
        <v>113</v>
      </c>
      <c r="G1205" s="94">
        <v>323.55</v>
      </c>
    </row>
    <row r="1206" spans="2:7">
      <c r="B1206" s="2">
        <v>44565</v>
      </c>
      <c r="C1206" s="3" t="s">
        <v>119</v>
      </c>
      <c r="D1206" s="3">
        <v>350</v>
      </c>
      <c r="E1206" s="3" t="s">
        <v>112</v>
      </c>
      <c r="F1206" s="3" t="s">
        <v>113</v>
      </c>
      <c r="G1206" s="94">
        <v>7033.69</v>
      </c>
    </row>
    <row r="1207" spans="2:7">
      <c r="B1207" s="2">
        <v>44034</v>
      </c>
      <c r="C1207" s="3" t="s">
        <v>119</v>
      </c>
      <c r="D1207" s="3">
        <v>75</v>
      </c>
      <c r="E1207" s="3" t="s">
        <v>9</v>
      </c>
      <c r="F1207" s="3" t="s">
        <v>108</v>
      </c>
      <c r="G1207" s="94">
        <v>1628.44</v>
      </c>
    </row>
    <row r="1208" spans="2:7">
      <c r="B1208" s="2">
        <v>43832</v>
      </c>
      <c r="C1208" s="3" t="s">
        <v>119</v>
      </c>
      <c r="D1208" s="3">
        <v>36</v>
      </c>
      <c r="E1208" s="3" t="s">
        <v>110</v>
      </c>
      <c r="F1208" s="3" t="s">
        <v>115</v>
      </c>
      <c r="G1208" s="94">
        <v>732.87</v>
      </c>
    </row>
    <row r="1209" spans="2:7">
      <c r="B1209" s="2">
        <v>44727</v>
      </c>
      <c r="C1209" s="3" t="s">
        <v>107</v>
      </c>
      <c r="D1209" s="3">
        <v>150</v>
      </c>
      <c r="E1209" s="3" t="s">
        <v>6</v>
      </c>
      <c r="F1209" s="3" t="s">
        <v>109</v>
      </c>
      <c r="G1209" s="94">
        <v>4692.45</v>
      </c>
    </row>
    <row r="1210" spans="2:7">
      <c r="B1210" s="2">
        <v>44895</v>
      </c>
      <c r="C1210" s="3" t="s">
        <v>118</v>
      </c>
      <c r="D1210" s="3">
        <v>18</v>
      </c>
      <c r="E1210" s="3" t="s">
        <v>9</v>
      </c>
      <c r="F1210" s="3" t="s">
        <v>106</v>
      </c>
      <c r="G1210" s="94">
        <v>503.1</v>
      </c>
    </row>
    <row r="1211" spans="2:7">
      <c r="B1211" s="2">
        <v>44612</v>
      </c>
      <c r="C1211" s="3" t="s">
        <v>117</v>
      </c>
      <c r="D1211" s="3">
        <v>22</v>
      </c>
      <c r="E1211" s="3" t="s">
        <v>6</v>
      </c>
      <c r="F1211" s="3" t="s">
        <v>111</v>
      </c>
      <c r="G1211" s="94">
        <v>983.18</v>
      </c>
    </row>
    <row r="1212" spans="2:7">
      <c r="B1212" s="2">
        <v>44275</v>
      </c>
      <c r="C1212" s="3" t="s">
        <v>107</v>
      </c>
      <c r="D1212" s="3">
        <v>1</v>
      </c>
      <c r="E1212" s="3" t="s">
        <v>114</v>
      </c>
      <c r="F1212" s="3" t="s">
        <v>108</v>
      </c>
      <c r="G1212" s="94">
        <v>26.95</v>
      </c>
    </row>
    <row r="1213" spans="2:7">
      <c r="B1213" s="2">
        <v>44532</v>
      </c>
      <c r="C1213" s="3" t="s">
        <v>117</v>
      </c>
      <c r="D1213" s="3">
        <v>37</v>
      </c>
      <c r="E1213" s="3" t="s">
        <v>114</v>
      </c>
      <c r="F1213" s="3" t="s">
        <v>115</v>
      </c>
      <c r="G1213" s="94">
        <v>816.13</v>
      </c>
    </row>
    <row r="1214" spans="2:7">
      <c r="B1214" s="2">
        <v>44067</v>
      </c>
      <c r="C1214" s="3" t="s">
        <v>117</v>
      </c>
      <c r="D1214" s="3">
        <v>475</v>
      </c>
      <c r="E1214" s="3" t="s">
        <v>114</v>
      </c>
      <c r="F1214" s="3" t="s">
        <v>109</v>
      </c>
      <c r="G1214" s="94">
        <v>7087.59</v>
      </c>
    </row>
    <row r="1215" spans="2:7">
      <c r="B1215" s="2">
        <v>44022</v>
      </c>
      <c r="C1215" s="3" t="s">
        <v>116</v>
      </c>
      <c r="D1215" s="3">
        <v>7</v>
      </c>
      <c r="E1215" s="3" t="s">
        <v>9</v>
      </c>
      <c r="F1215" s="3" t="s">
        <v>109</v>
      </c>
      <c r="G1215" s="94">
        <v>202.65</v>
      </c>
    </row>
    <row r="1216" spans="2:7">
      <c r="B1216" s="2">
        <v>44763</v>
      </c>
      <c r="C1216" s="3" t="s">
        <v>119</v>
      </c>
      <c r="D1216" s="3">
        <v>550</v>
      </c>
      <c r="E1216" s="3" t="s">
        <v>110</v>
      </c>
      <c r="F1216" s="3" t="s">
        <v>113</v>
      </c>
      <c r="G1216" s="94">
        <v>7890.44</v>
      </c>
    </row>
    <row r="1217" spans="2:7">
      <c r="B1217" s="2">
        <v>44496</v>
      </c>
      <c r="C1217" s="3" t="s">
        <v>117</v>
      </c>
      <c r="D1217" s="3">
        <v>24</v>
      </c>
      <c r="E1217" s="3" t="s">
        <v>6</v>
      </c>
      <c r="F1217" s="3" t="s">
        <v>106</v>
      </c>
      <c r="G1217" s="94">
        <v>891.28</v>
      </c>
    </row>
    <row r="1218" spans="2:7">
      <c r="B1218" s="2">
        <v>44775</v>
      </c>
      <c r="C1218" s="3" t="s">
        <v>119</v>
      </c>
      <c r="D1218" s="3">
        <v>49</v>
      </c>
      <c r="E1218" s="3" t="s">
        <v>110</v>
      </c>
      <c r="F1218" s="3" t="s">
        <v>106</v>
      </c>
      <c r="G1218" s="94">
        <v>953.66</v>
      </c>
    </row>
    <row r="1219" spans="2:7">
      <c r="B1219" s="2">
        <v>44422</v>
      </c>
      <c r="C1219" s="3" t="s">
        <v>107</v>
      </c>
      <c r="D1219" s="3">
        <v>175</v>
      </c>
      <c r="E1219" s="3" t="s">
        <v>6</v>
      </c>
      <c r="F1219" s="3" t="s">
        <v>109</v>
      </c>
      <c r="G1219" s="94">
        <v>5352.03</v>
      </c>
    </row>
    <row r="1220" spans="2:7">
      <c r="B1220" s="2">
        <v>44782</v>
      </c>
      <c r="C1220" s="3" t="s">
        <v>117</v>
      </c>
      <c r="D1220" s="3">
        <v>8</v>
      </c>
      <c r="E1220" s="3" t="s">
        <v>9</v>
      </c>
      <c r="F1220" s="3" t="s">
        <v>108</v>
      </c>
      <c r="G1220" s="94">
        <v>231.6</v>
      </c>
    </row>
    <row r="1221" spans="2:7">
      <c r="B1221" s="2">
        <v>44416</v>
      </c>
      <c r="C1221" s="3" t="s">
        <v>119</v>
      </c>
      <c r="D1221" s="3">
        <v>125</v>
      </c>
      <c r="E1221" s="3" t="s">
        <v>110</v>
      </c>
      <c r="F1221" s="3" t="s">
        <v>115</v>
      </c>
      <c r="G1221" s="94">
        <v>2270.63</v>
      </c>
    </row>
    <row r="1222" spans="2:7">
      <c r="B1222" s="2">
        <v>44729</v>
      </c>
      <c r="C1222" s="3" t="s">
        <v>117</v>
      </c>
      <c r="D1222" s="3">
        <v>38</v>
      </c>
      <c r="E1222" s="3" t="s">
        <v>112</v>
      </c>
      <c r="F1222" s="3" t="s">
        <v>113</v>
      </c>
      <c r="G1222" s="94">
        <v>1128.8900000000001</v>
      </c>
    </row>
    <row r="1223" spans="2:7">
      <c r="B1223" s="2">
        <v>44185</v>
      </c>
      <c r="C1223" s="3" t="s">
        <v>116</v>
      </c>
      <c r="D1223" s="3">
        <v>40</v>
      </c>
      <c r="E1223" s="3" t="s">
        <v>6</v>
      </c>
      <c r="F1223" s="3" t="s">
        <v>113</v>
      </c>
      <c r="G1223" s="94">
        <v>1519.46</v>
      </c>
    </row>
    <row r="1224" spans="2:7">
      <c r="B1224" s="2">
        <v>44873</v>
      </c>
      <c r="C1224" s="3" t="s">
        <v>119</v>
      </c>
      <c r="D1224" s="3">
        <v>38</v>
      </c>
      <c r="E1224" s="3" t="s">
        <v>112</v>
      </c>
      <c r="F1224" s="3" t="s">
        <v>111</v>
      </c>
      <c r="G1224" s="94">
        <v>1128.8900000000001</v>
      </c>
    </row>
    <row r="1225" spans="2:7">
      <c r="B1225" s="2">
        <v>43875</v>
      </c>
      <c r="C1225" s="3" t="s">
        <v>117</v>
      </c>
      <c r="D1225" s="3">
        <v>350</v>
      </c>
      <c r="E1225" s="3" t="s">
        <v>110</v>
      </c>
      <c r="F1225" s="3" t="s">
        <v>115</v>
      </c>
      <c r="G1225" s="94">
        <v>5222.4399999999996</v>
      </c>
    </row>
    <row r="1226" spans="2:7">
      <c r="B1226" s="2">
        <v>44102</v>
      </c>
      <c r="C1226" s="3" t="s">
        <v>119</v>
      </c>
      <c r="D1226" s="3">
        <v>41</v>
      </c>
      <c r="E1226" s="3" t="s">
        <v>114</v>
      </c>
      <c r="F1226" s="3" t="s">
        <v>106</v>
      </c>
      <c r="G1226" s="94">
        <v>939.21</v>
      </c>
    </row>
    <row r="1227" spans="2:7">
      <c r="B1227" s="2">
        <v>44636</v>
      </c>
      <c r="C1227" s="3" t="s">
        <v>119</v>
      </c>
      <c r="D1227" s="3">
        <v>525</v>
      </c>
      <c r="E1227" s="3" t="s">
        <v>114</v>
      </c>
      <c r="F1227" s="3" t="s">
        <v>113</v>
      </c>
      <c r="G1227" s="94">
        <v>8135.53</v>
      </c>
    </row>
    <row r="1228" spans="2:7">
      <c r="B1228" s="2">
        <v>44235</v>
      </c>
      <c r="C1228" s="3" t="s">
        <v>118</v>
      </c>
      <c r="D1228" s="3">
        <v>500</v>
      </c>
      <c r="E1228" s="3" t="s">
        <v>114</v>
      </c>
      <c r="F1228" s="3" t="s">
        <v>105</v>
      </c>
      <c r="G1228" s="94">
        <v>7748.13</v>
      </c>
    </row>
    <row r="1229" spans="2:7">
      <c r="B1229" s="2">
        <v>44169</v>
      </c>
      <c r="C1229" s="3" t="s">
        <v>119</v>
      </c>
      <c r="D1229" s="3">
        <v>325</v>
      </c>
      <c r="E1229" s="3" t="s">
        <v>9</v>
      </c>
      <c r="F1229" s="3" t="s">
        <v>106</v>
      </c>
      <c r="G1229" s="94">
        <v>5410.03</v>
      </c>
    </row>
    <row r="1230" spans="2:7">
      <c r="B1230" s="2">
        <v>44742</v>
      </c>
      <c r="C1230" s="3" t="s">
        <v>119</v>
      </c>
      <c r="D1230" s="3">
        <v>1</v>
      </c>
      <c r="E1230" s="3" t="s">
        <v>110</v>
      </c>
      <c r="F1230" s="3" t="s">
        <v>105</v>
      </c>
      <c r="G1230" s="94">
        <v>24.95</v>
      </c>
    </row>
    <row r="1231" spans="2:7">
      <c r="B1231" s="2">
        <v>43941</v>
      </c>
      <c r="C1231" s="3" t="s">
        <v>107</v>
      </c>
      <c r="D1231" s="3">
        <v>48</v>
      </c>
      <c r="E1231" s="3" t="s">
        <v>110</v>
      </c>
      <c r="F1231" s="3" t="s">
        <v>115</v>
      </c>
      <c r="G1231" s="94">
        <v>934.2</v>
      </c>
    </row>
    <row r="1232" spans="2:7">
      <c r="B1232" s="2">
        <v>44588</v>
      </c>
      <c r="C1232" s="3" t="s">
        <v>107</v>
      </c>
      <c r="D1232" s="3">
        <v>16</v>
      </c>
      <c r="E1232" s="3" t="s">
        <v>6</v>
      </c>
      <c r="F1232" s="3" t="s">
        <v>115</v>
      </c>
      <c r="G1232" s="94">
        <v>683.04</v>
      </c>
    </row>
    <row r="1233" spans="2:7">
      <c r="B1233" s="2">
        <v>44630</v>
      </c>
      <c r="C1233" s="3" t="s">
        <v>119</v>
      </c>
      <c r="D1233" s="3">
        <v>38</v>
      </c>
      <c r="E1233" s="3" t="s">
        <v>6</v>
      </c>
      <c r="F1233" s="3" t="s">
        <v>106</v>
      </c>
      <c r="G1233" s="94">
        <v>1378.89</v>
      </c>
    </row>
    <row r="1234" spans="2:7">
      <c r="B1234" s="2">
        <v>44195</v>
      </c>
      <c r="C1234" s="3" t="s">
        <v>107</v>
      </c>
      <c r="D1234" s="3">
        <v>225</v>
      </c>
      <c r="E1234" s="3" t="s">
        <v>6</v>
      </c>
      <c r="F1234" s="3" t="s">
        <v>108</v>
      </c>
      <c r="G1234" s="94">
        <v>6723.68</v>
      </c>
    </row>
    <row r="1235" spans="2:7">
      <c r="B1235" s="2">
        <v>43979</v>
      </c>
      <c r="C1235" s="3" t="s">
        <v>116</v>
      </c>
      <c r="D1235" s="3">
        <v>9</v>
      </c>
      <c r="E1235" s="3" t="s">
        <v>114</v>
      </c>
      <c r="F1235" s="3" t="s">
        <v>108</v>
      </c>
      <c r="G1235" s="94">
        <v>224.55</v>
      </c>
    </row>
    <row r="1236" spans="2:7">
      <c r="B1236" s="2">
        <v>44409</v>
      </c>
      <c r="C1236" s="3" t="s">
        <v>118</v>
      </c>
      <c r="D1236" s="3">
        <v>48</v>
      </c>
      <c r="E1236" s="3" t="s">
        <v>9</v>
      </c>
      <c r="F1236" s="3" t="s">
        <v>106</v>
      </c>
      <c r="G1236" s="94">
        <v>970.2</v>
      </c>
    </row>
    <row r="1237" spans="2:7">
      <c r="B1237" s="2">
        <v>44113</v>
      </c>
      <c r="C1237" s="3" t="s">
        <v>117</v>
      </c>
      <c r="D1237" s="3">
        <v>4</v>
      </c>
      <c r="E1237" s="3" t="s">
        <v>6</v>
      </c>
      <c r="F1237" s="3" t="s">
        <v>113</v>
      </c>
      <c r="G1237" s="94">
        <v>178.76</v>
      </c>
    </row>
    <row r="1238" spans="2:7">
      <c r="B1238" s="2">
        <v>44806</v>
      </c>
      <c r="C1238" s="3" t="s">
        <v>116</v>
      </c>
      <c r="D1238" s="3">
        <v>275</v>
      </c>
      <c r="E1238" s="3" t="s">
        <v>9</v>
      </c>
      <c r="F1238" s="3" t="s">
        <v>113</v>
      </c>
      <c r="G1238" s="94">
        <v>4419.59</v>
      </c>
    </row>
    <row r="1239" spans="2:7">
      <c r="B1239" s="2">
        <v>43883</v>
      </c>
      <c r="C1239" s="3" t="s">
        <v>119</v>
      </c>
      <c r="D1239" s="3">
        <v>27</v>
      </c>
      <c r="E1239" s="3" t="s">
        <v>112</v>
      </c>
      <c r="F1239" s="3" t="s">
        <v>115</v>
      </c>
      <c r="G1239" s="94">
        <v>802.1</v>
      </c>
    </row>
    <row r="1240" spans="2:7">
      <c r="B1240" s="2">
        <v>44719</v>
      </c>
      <c r="C1240" s="3" t="s">
        <v>119</v>
      </c>
      <c r="D1240" s="3">
        <v>38</v>
      </c>
      <c r="E1240" s="3" t="s">
        <v>110</v>
      </c>
      <c r="F1240" s="3" t="s">
        <v>105</v>
      </c>
      <c r="G1240" s="94">
        <v>838.19</v>
      </c>
    </row>
    <row r="1241" spans="2:7">
      <c r="B1241" s="2">
        <v>44492</v>
      </c>
      <c r="C1241" s="3" t="s">
        <v>119</v>
      </c>
      <c r="D1241" s="3">
        <v>13</v>
      </c>
      <c r="E1241" s="3" t="s">
        <v>6</v>
      </c>
      <c r="F1241" s="3" t="s">
        <v>106</v>
      </c>
      <c r="G1241" s="94">
        <v>567.97</v>
      </c>
    </row>
    <row r="1242" spans="2:7">
      <c r="B1242" s="2">
        <v>44563</v>
      </c>
      <c r="C1242" s="3" t="s">
        <v>116</v>
      </c>
      <c r="D1242" s="3">
        <v>1</v>
      </c>
      <c r="E1242" s="3" t="s">
        <v>114</v>
      </c>
      <c r="F1242" s="3" t="s">
        <v>106</v>
      </c>
      <c r="G1242" s="94">
        <v>25.95</v>
      </c>
    </row>
    <row r="1243" spans="2:7">
      <c r="B1243" s="2">
        <v>44383</v>
      </c>
      <c r="C1243" s="3" t="s">
        <v>119</v>
      </c>
      <c r="D1243" s="3">
        <v>125</v>
      </c>
      <c r="E1243" s="3" t="s">
        <v>110</v>
      </c>
      <c r="F1243" s="3" t="s">
        <v>113</v>
      </c>
      <c r="G1243" s="94">
        <v>2183.13</v>
      </c>
    </row>
    <row r="1244" spans="2:7">
      <c r="B1244" s="2">
        <v>44572</v>
      </c>
      <c r="C1244" s="3" t="s">
        <v>117</v>
      </c>
      <c r="D1244" s="3">
        <v>150</v>
      </c>
      <c r="E1244" s="3" t="s">
        <v>112</v>
      </c>
      <c r="F1244" s="3" t="s">
        <v>108</v>
      </c>
      <c r="G1244" s="94">
        <v>3669.75</v>
      </c>
    </row>
    <row r="1245" spans="2:7">
      <c r="B1245" s="2">
        <v>44238</v>
      </c>
      <c r="C1245" s="3" t="s">
        <v>117</v>
      </c>
      <c r="D1245" s="3">
        <v>20</v>
      </c>
      <c r="E1245" s="3" t="s">
        <v>110</v>
      </c>
      <c r="F1245" s="3" t="s">
        <v>105</v>
      </c>
      <c r="G1245" s="94">
        <v>519</v>
      </c>
    </row>
    <row r="1246" spans="2:7">
      <c r="B1246" s="2">
        <v>44604</v>
      </c>
      <c r="C1246" s="3" t="s">
        <v>116</v>
      </c>
      <c r="D1246" s="3">
        <v>29</v>
      </c>
      <c r="E1246" s="3" t="s">
        <v>110</v>
      </c>
      <c r="F1246" s="3" t="s">
        <v>111</v>
      </c>
      <c r="G1246" s="94">
        <v>590.37</v>
      </c>
    </row>
    <row r="1247" spans="2:7">
      <c r="B1247" s="2">
        <v>44284</v>
      </c>
      <c r="C1247" s="3" t="s">
        <v>117</v>
      </c>
      <c r="D1247" s="3">
        <v>7</v>
      </c>
      <c r="E1247" s="3" t="s">
        <v>112</v>
      </c>
      <c r="F1247" s="3" t="s">
        <v>115</v>
      </c>
      <c r="G1247" s="94">
        <v>251.65</v>
      </c>
    </row>
    <row r="1248" spans="2:7">
      <c r="B1248" s="2">
        <v>44610</v>
      </c>
      <c r="C1248" s="3" t="s">
        <v>118</v>
      </c>
      <c r="D1248" s="3">
        <v>150</v>
      </c>
      <c r="E1248" s="3" t="s">
        <v>112</v>
      </c>
      <c r="F1248" s="3" t="s">
        <v>115</v>
      </c>
      <c r="G1248" s="94">
        <v>3774.75</v>
      </c>
    </row>
    <row r="1249" spans="2:7">
      <c r="B1249" s="2">
        <v>44095</v>
      </c>
      <c r="C1249" s="3" t="s">
        <v>117</v>
      </c>
      <c r="D1249" s="3">
        <v>34</v>
      </c>
      <c r="E1249" s="3" t="s">
        <v>9</v>
      </c>
      <c r="F1249" s="3" t="s">
        <v>106</v>
      </c>
      <c r="G1249" s="94">
        <v>778.86</v>
      </c>
    </row>
    <row r="1250" spans="2:7">
      <c r="B1250" s="2">
        <v>44296</v>
      </c>
      <c r="C1250" s="3" t="s">
        <v>119</v>
      </c>
      <c r="D1250" s="3">
        <v>2</v>
      </c>
      <c r="E1250" s="3" t="s">
        <v>114</v>
      </c>
      <c r="F1250" s="3" t="s">
        <v>106</v>
      </c>
      <c r="G1250" s="94">
        <v>49.9</v>
      </c>
    </row>
    <row r="1251" spans="2:7">
      <c r="B1251" s="2">
        <v>44428</v>
      </c>
      <c r="C1251" s="3" t="s">
        <v>117</v>
      </c>
      <c r="D1251" s="3">
        <v>24</v>
      </c>
      <c r="E1251" s="3" t="s">
        <v>112</v>
      </c>
      <c r="F1251" s="3" t="s">
        <v>113</v>
      </c>
      <c r="G1251" s="94">
        <v>692.58</v>
      </c>
    </row>
    <row r="1252" spans="2:7">
      <c r="B1252" s="2">
        <v>44287</v>
      </c>
      <c r="C1252" s="3" t="s">
        <v>117</v>
      </c>
      <c r="D1252" s="3">
        <v>175</v>
      </c>
      <c r="E1252" s="3" t="s">
        <v>114</v>
      </c>
      <c r="F1252" s="3" t="s">
        <v>113</v>
      </c>
      <c r="G1252" s="94">
        <v>3178.88</v>
      </c>
    </row>
    <row r="1253" spans="2:7">
      <c r="B1253" s="2">
        <v>44279</v>
      </c>
      <c r="C1253" s="3" t="s">
        <v>119</v>
      </c>
      <c r="D1253" s="3">
        <v>2</v>
      </c>
      <c r="E1253" s="3" t="s">
        <v>110</v>
      </c>
      <c r="F1253" s="3" t="s">
        <v>108</v>
      </c>
      <c r="G1253" s="94">
        <v>51.9</v>
      </c>
    </row>
    <row r="1254" spans="2:7">
      <c r="B1254" s="2">
        <v>44595</v>
      </c>
      <c r="C1254" s="3" t="s">
        <v>116</v>
      </c>
      <c r="D1254" s="3">
        <v>8</v>
      </c>
      <c r="E1254" s="3" t="s">
        <v>9</v>
      </c>
      <c r="F1254" s="3" t="s">
        <v>106</v>
      </c>
      <c r="G1254" s="94">
        <v>231.6</v>
      </c>
    </row>
    <row r="1255" spans="2:7">
      <c r="B1255" s="2">
        <v>44475</v>
      </c>
      <c r="C1255" s="3" t="s">
        <v>117</v>
      </c>
      <c r="D1255" s="3">
        <v>2</v>
      </c>
      <c r="E1255" s="3" t="s">
        <v>6</v>
      </c>
      <c r="F1255" s="3" t="s">
        <v>106</v>
      </c>
      <c r="G1255" s="94">
        <v>89.38</v>
      </c>
    </row>
    <row r="1256" spans="2:7">
      <c r="B1256" s="2">
        <v>44236</v>
      </c>
      <c r="C1256" s="3" t="s">
        <v>116</v>
      </c>
      <c r="D1256" s="3">
        <v>8</v>
      </c>
      <c r="E1256" s="3" t="s">
        <v>9</v>
      </c>
      <c r="F1256" s="3" t="s">
        <v>109</v>
      </c>
      <c r="G1256" s="94">
        <v>223.6</v>
      </c>
    </row>
    <row r="1257" spans="2:7">
      <c r="B1257" s="2">
        <v>43875</v>
      </c>
      <c r="C1257" s="3" t="s">
        <v>117</v>
      </c>
      <c r="D1257" s="3">
        <v>16</v>
      </c>
      <c r="E1257" s="3" t="s">
        <v>6</v>
      </c>
      <c r="F1257" s="3" t="s">
        <v>113</v>
      </c>
      <c r="G1257" s="94">
        <v>683.04</v>
      </c>
    </row>
    <row r="1258" spans="2:7">
      <c r="B1258" s="2">
        <v>43834</v>
      </c>
      <c r="C1258" s="3" t="s">
        <v>117</v>
      </c>
      <c r="D1258" s="3">
        <v>45</v>
      </c>
      <c r="E1258" s="3" t="s">
        <v>110</v>
      </c>
      <c r="F1258" s="3" t="s">
        <v>111</v>
      </c>
      <c r="G1258" s="94">
        <v>916.09</v>
      </c>
    </row>
    <row r="1259" spans="2:7">
      <c r="B1259" s="2">
        <v>44385</v>
      </c>
      <c r="C1259" s="3" t="s">
        <v>116</v>
      </c>
      <c r="D1259" s="3">
        <v>4</v>
      </c>
      <c r="E1259" s="3" t="s">
        <v>114</v>
      </c>
      <c r="F1259" s="3" t="s">
        <v>113</v>
      </c>
      <c r="G1259" s="94">
        <v>99.8</v>
      </c>
    </row>
    <row r="1260" spans="2:7">
      <c r="B1260" s="2">
        <v>44123</v>
      </c>
      <c r="C1260" s="3" t="s">
        <v>119</v>
      </c>
      <c r="D1260" s="3">
        <v>4</v>
      </c>
      <c r="E1260" s="3" t="s">
        <v>110</v>
      </c>
      <c r="F1260" s="3" t="s">
        <v>106</v>
      </c>
      <c r="G1260" s="94">
        <v>95.8</v>
      </c>
    </row>
    <row r="1261" spans="2:7">
      <c r="B1261" s="2">
        <v>43919</v>
      </c>
      <c r="C1261" s="3" t="s">
        <v>116</v>
      </c>
      <c r="D1261" s="3">
        <v>2</v>
      </c>
      <c r="E1261" s="3" t="s">
        <v>114</v>
      </c>
      <c r="F1261" s="3" t="s">
        <v>113</v>
      </c>
      <c r="G1261" s="94">
        <v>49.9</v>
      </c>
    </row>
    <row r="1262" spans="2:7">
      <c r="B1262" s="2">
        <v>44283</v>
      </c>
      <c r="C1262" s="3" t="s">
        <v>119</v>
      </c>
      <c r="D1262" s="3">
        <v>5</v>
      </c>
      <c r="E1262" s="3" t="s">
        <v>110</v>
      </c>
      <c r="F1262" s="3" t="s">
        <v>109</v>
      </c>
      <c r="G1262" s="94">
        <v>119.75</v>
      </c>
    </row>
    <row r="1263" spans="2:7">
      <c r="B1263" s="2">
        <v>44652</v>
      </c>
      <c r="C1263" s="3" t="s">
        <v>117</v>
      </c>
      <c r="D1263" s="3">
        <v>45</v>
      </c>
      <c r="E1263" s="3" t="s">
        <v>112</v>
      </c>
      <c r="F1263" s="3" t="s">
        <v>108</v>
      </c>
      <c r="G1263" s="94">
        <v>1298.5899999999999</v>
      </c>
    </row>
    <row r="1264" spans="2:7">
      <c r="B1264" s="2">
        <v>44761</v>
      </c>
      <c r="C1264" s="3" t="s">
        <v>119</v>
      </c>
      <c r="D1264" s="3">
        <v>12</v>
      </c>
      <c r="E1264" s="3" t="s">
        <v>9</v>
      </c>
      <c r="F1264" s="3" t="s">
        <v>106</v>
      </c>
      <c r="G1264" s="94">
        <v>347.4</v>
      </c>
    </row>
    <row r="1265" spans="2:7">
      <c r="B1265" s="2">
        <v>44701</v>
      </c>
      <c r="C1265" s="3" t="s">
        <v>119</v>
      </c>
      <c r="D1265" s="3">
        <v>425</v>
      </c>
      <c r="E1265" s="3" t="s">
        <v>110</v>
      </c>
      <c r="F1265" s="3" t="s">
        <v>113</v>
      </c>
      <c r="G1265" s="94">
        <v>6097.16</v>
      </c>
    </row>
    <row r="1266" spans="2:7">
      <c r="B1266" s="2">
        <v>44094</v>
      </c>
      <c r="C1266" s="3" t="s">
        <v>116</v>
      </c>
      <c r="D1266" s="3">
        <v>35</v>
      </c>
      <c r="E1266" s="3" t="s">
        <v>114</v>
      </c>
      <c r="F1266" s="3" t="s">
        <v>113</v>
      </c>
      <c r="G1266" s="94">
        <v>772.01</v>
      </c>
    </row>
    <row r="1267" spans="2:7">
      <c r="B1267" s="2">
        <v>44458</v>
      </c>
      <c r="C1267" s="3" t="s">
        <v>118</v>
      </c>
      <c r="D1267" s="3">
        <v>34</v>
      </c>
      <c r="E1267" s="3" t="s">
        <v>114</v>
      </c>
      <c r="F1267" s="3" t="s">
        <v>105</v>
      </c>
      <c r="G1267" s="94">
        <v>778.86</v>
      </c>
    </row>
    <row r="1268" spans="2:7">
      <c r="B1268" s="2">
        <v>43905</v>
      </c>
      <c r="C1268" s="3" t="s">
        <v>107</v>
      </c>
      <c r="D1268" s="3">
        <v>19</v>
      </c>
      <c r="E1268" s="3" t="s">
        <v>114</v>
      </c>
      <c r="F1268" s="3" t="s">
        <v>115</v>
      </c>
      <c r="G1268" s="94">
        <v>474.05</v>
      </c>
    </row>
    <row r="1269" spans="2:7">
      <c r="B1269" s="2">
        <v>44785</v>
      </c>
      <c r="C1269" s="3" t="s">
        <v>119</v>
      </c>
      <c r="D1269" s="3">
        <v>3</v>
      </c>
      <c r="E1269" s="3" t="s">
        <v>6</v>
      </c>
      <c r="F1269" s="3" t="s">
        <v>113</v>
      </c>
      <c r="G1269" s="94">
        <v>131.07</v>
      </c>
    </row>
    <row r="1270" spans="2:7">
      <c r="B1270" s="2">
        <v>44072</v>
      </c>
      <c r="C1270" s="3" t="s">
        <v>116</v>
      </c>
      <c r="D1270" s="3">
        <v>125</v>
      </c>
      <c r="E1270" s="3" t="s">
        <v>112</v>
      </c>
      <c r="F1270" s="3" t="s">
        <v>106</v>
      </c>
      <c r="G1270" s="94">
        <v>3058.13</v>
      </c>
    </row>
    <row r="1271" spans="2:7">
      <c r="B1271" s="2">
        <v>44491</v>
      </c>
      <c r="C1271" s="3" t="s">
        <v>118</v>
      </c>
      <c r="D1271" s="3">
        <v>34</v>
      </c>
      <c r="E1271" s="3" t="s">
        <v>110</v>
      </c>
      <c r="F1271" s="3" t="s">
        <v>109</v>
      </c>
      <c r="G1271" s="94">
        <v>721.06</v>
      </c>
    </row>
    <row r="1272" spans="2:7">
      <c r="B1272" s="2">
        <v>44780</v>
      </c>
      <c r="C1272" s="3" t="s">
        <v>118</v>
      </c>
      <c r="D1272" s="3">
        <v>14</v>
      </c>
      <c r="E1272" s="3" t="s">
        <v>9</v>
      </c>
      <c r="F1272" s="3" t="s">
        <v>106</v>
      </c>
      <c r="G1272" s="94">
        <v>391.3</v>
      </c>
    </row>
    <row r="1273" spans="2:7">
      <c r="B1273" s="2">
        <v>44418</v>
      </c>
      <c r="C1273" s="3" t="s">
        <v>119</v>
      </c>
      <c r="D1273" s="3">
        <v>8</v>
      </c>
      <c r="E1273" s="3" t="s">
        <v>110</v>
      </c>
      <c r="F1273" s="3" t="s">
        <v>111</v>
      </c>
      <c r="G1273" s="94">
        <v>199.6</v>
      </c>
    </row>
    <row r="1274" spans="2:7">
      <c r="B1274" s="2">
        <v>44851</v>
      </c>
      <c r="C1274" s="3" t="s">
        <v>107</v>
      </c>
      <c r="D1274" s="3">
        <v>275</v>
      </c>
      <c r="E1274" s="3" t="s">
        <v>112</v>
      </c>
      <c r="F1274" s="3" t="s">
        <v>108</v>
      </c>
      <c r="G1274" s="94">
        <v>5526.47</v>
      </c>
    </row>
    <row r="1275" spans="2:7">
      <c r="B1275" s="2">
        <v>44926</v>
      </c>
      <c r="C1275" s="3" t="s">
        <v>116</v>
      </c>
      <c r="D1275" s="3">
        <v>150</v>
      </c>
      <c r="E1275" s="3" t="s">
        <v>110</v>
      </c>
      <c r="F1275" s="3" t="s">
        <v>106</v>
      </c>
      <c r="G1275" s="94">
        <v>2514.75</v>
      </c>
    </row>
    <row r="1276" spans="2:7">
      <c r="B1276" s="2">
        <v>44316</v>
      </c>
      <c r="C1276" s="3" t="s">
        <v>117</v>
      </c>
      <c r="D1276" s="3">
        <v>28</v>
      </c>
      <c r="E1276" s="3" t="s">
        <v>110</v>
      </c>
      <c r="F1276" s="3" t="s">
        <v>105</v>
      </c>
      <c r="G1276" s="94">
        <v>570.01</v>
      </c>
    </row>
    <row r="1277" spans="2:7">
      <c r="B1277" s="2">
        <v>44051</v>
      </c>
      <c r="C1277" s="3" t="s">
        <v>118</v>
      </c>
      <c r="D1277" s="3">
        <v>1</v>
      </c>
      <c r="E1277" s="3" t="s">
        <v>6</v>
      </c>
      <c r="F1277" s="3" t="s">
        <v>108</v>
      </c>
      <c r="G1277" s="94">
        <v>42.69</v>
      </c>
    </row>
    <row r="1278" spans="2:7">
      <c r="B1278" s="2">
        <v>44790</v>
      </c>
      <c r="C1278" s="3" t="s">
        <v>119</v>
      </c>
      <c r="D1278" s="3">
        <v>5</v>
      </c>
      <c r="E1278" s="3" t="s">
        <v>6</v>
      </c>
      <c r="F1278" s="3" t="s">
        <v>111</v>
      </c>
      <c r="G1278" s="94">
        <v>223.45</v>
      </c>
    </row>
    <row r="1279" spans="2:7">
      <c r="B1279" s="2">
        <v>44117</v>
      </c>
      <c r="C1279" s="3" t="s">
        <v>107</v>
      </c>
      <c r="D1279" s="3">
        <v>32</v>
      </c>
      <c r="E1279" s="3" t="s">
        <v>110</v>
      </c>
      <c r="F1279" s="3" t="s">
        <v>115</v>
      </c>
      <c r="G1279" s="94">
        <v>705.84</v>
      </c>
    </row>
    <row r="1280" spans="2:7">
      <c r="B1280" s="2">
        <v>44039</v>
      </c>
      <c r="C1280" s="3" t="s">
        <v>116</v>
      </c>
      <c r="D1280" s="3">
        <v>275</v>
      </c>
      <c r="E1280" s="3" t="s">
        <v>110</v>
      </c>
      <c r="F1280" s="3" t="s">
        <v>106</v>
      </c>
      <c r="G1280" s="94">
        <v>4103.34</v>
      </c>
    </row>
    <row r="1281" spans="2:7">
      <c r="B1281" s="2">
        <v>44475</v>
      </c>
      <c r="C1281" s="3" t="s">
        <v>118</v>
      </c>
      <c r="D1281" s="3">
        <v>2</v>
      </c>
      <c r="E1281" s="3" t="s">
        <v>112</v>
      </c>
      <c r="F1281" s="3" t="s">
        <v>106</v>
      </c>
      <c r="G1281" s="94">
        <v>71.900000000000006</v>
      </c>
    </row>
    <row r="1282" spans="2:7">
      <c r="B1282" s="2">
        <v>44865</v>
      </c>
      <c r="C1282" s="3" t="s">
        <v>119</v>
      </c>
      <c r="D1282" s="3">
        <v>150</v>
      </c>
      <c r="E1282" s="3" t="s">
        <v>110</v>
      </c>
      <c r="F1282" s="3" t="s">
        <v>106</v>
      </c>
      <c r="G1282" s="94">
        <v>2724.75</v>
      </c>
    </row>
    <row r="1283" spans="2:7">
      <c r="B1283" s="2">
        <v>44402</v>
      </c>
      <c r="C1283" s="3" t="s">
        <v>116</v>
      </c>
      <c r="D1283" s="3">
        <v>9</v>
      </c>
      <c r="E1283" s="3" t="s">
        <v>9</v>
      </c>
      <c r="F1283" s="3" t="s">
        <v>108</v>
      </c>
      <c r="G1283" s="94">
        <v>242.55</v>
      </c>
    </row>
    <row r="1284" spans="2:7">
      <c r="B1284" s="2">
        <v>44171</v>
      </c>
      <c r="C1284" s="3" t="s">
        <v>119</v>
      </c>
      <c r="D1284" s="3">
        <v>30</v>
      </c>
      <c r="E1284" s="3" t="s">
        <v>110</v>
      </c>
      <c r="F1284" s="3" t="s">
        <v>111</v>
      </c>
      <c r="G1284" s="94">
        <v>661.73</v>
      </c>
    </row>
    <row r="1285" spans="2:7">
      <c r="B1285" s="2">
        <v>44230</v>
      </c>
      <c r="C1285" s="3" t="s">
        <v>118</v>
      </c>
      <c r="D1285" s="3">
        <v>100</v>
      </c>
      <c r="E1285" s="3" t="s">
        <v>9</v>
      </c>
      <c r="F1285" s="3" t="s">
        <v>111</v>
      </c>
      <c r="G1285" s="94">
        <v>1886.5</v>
      </c>
    </row>
    <row r="1286" spans="2:7">
      <c r="B1286" s="2">
        <v>44803</v>
      </c>
      <c r="C1286" s="3" t="s">
        <v>117</v>
      </c>
      <c r="D1286" s="3">
        <v>250</v>
      </c>
      <c r="E1286" s="3" t="s">
        <v>110</v>
      </c>
      <c r="F1286" s="3" t="s">
        <v>106</v>
      </c>
      <c r="G1286" s="94">
        <v>4541.25</v>
      </c>
    </row>
    <row r="1287" spans="2:7">
      <c r="B1287" s="2">
        <v>44507</v>
      </c>
      <c r="C1287" s="3" t="s">
        <v>107</v>
      </c>
      <c r="D1287" s="3">
        <v>4</v>
      </c>
      <c r="E1287" s="3" t="s">
        <v>114</v>
      </c>
      <c r="F1287" s="3" t="s">
        <v>111</v>
      </c>
      <c r="G1287" s="94">
        <v>99.8</v>
      </c>
    </row>
    <row r="1288" spans="2:7">
      <c r="B1288" s="2">
        <v>44507</v>
      </c>
      <c r="C1288" s="3" t="s">
        <v>119</v>
      </c>
      <c r="D1288" s="3">
        <v>200</v>
      </c>
      <c r="E1288" s="3" t="s">
        <v>112</v>
      </c>
      <c r="F1288" s="3" t="s">
        <v>113</v>
      </c>
      <c r="G1288" s="94">
        <v>5033</v>
      </c>
    </row>
    <row r="1289" spans="2:7">
      <c r="B1289" s="2">
        <v>44468</v>
      </c>
      <c r="C1289" s="3" t="s">
        <v>117</v>
      </c>
      <c r="D1289" s="3">
        <v>75</v>
      </c>
      <c r="E1289" s="3" t="s">
        <v>6</v>
      </c>
      <c r="F1289" s="3" t="s">
        <v>106</v>
      </c>
      <c r="G1289" s="94">
        <v>2457.56</v>
      </c>
    </row>
    <row r="1290" spans="2:7">
      <c r="B1290" s="2">
        <v>44896</v>
      </c>
      <c r="C1290" s="3" t="s">
        <v>117</v>
      </c>
      <c r="D1290" s="3">
        <v>6</v>
      </c>
      <c r="E1290" s="3" t="s">
        <v>6</v>
      </c>
      <c r="F1290" s="3" t="s">
        <v>113</v>
      </c>
      <c r="G1290" s="94">
        <v>256.14</v>
      </c>
    </row>
    <row r="1291" spans="2:7">
      <c r="B1291" s="2">
        <v>44583</v>
      </c>
      <c r="C1291" s="3" t="s">
        <v>119</v>
      </c>
      <c r="D1291" s="3">
        <v>550</v>
      </c>
      <c r="E1291" s="3" t="s">
        <v>110</v>
      </c>
      <c r="F1291" s="3" t="s">
        <v>105</v>
      </c>
      <c r="G1291" s="94">
        <v>7574.19</v>
      </c>
    </row>
    <row r="1292" spans="2:7">
      <c r="B1292" s="2">
        <v>43972</v>
      </c>
      <c r="C1292" s="3" t="s">
        <v>117</v>
      </c>
      <c r="D1292" s="3">
        <v>15</v>
      </c>
      <c r="E1292" s="3" t="s">
        <v>110</v>
      </c>
      <c r="F1292" s="3" t="s">
        <v>106</v>
      </c>
      <c r="G1292" s="94">
        <v>359.25</v>
      </c>
    </row>
    <row r="1293" spans="2:7">
      <c r="B1293" s="2">
        <v>43909</v>
      </c>
      <c r="C1293" s="3" t="s">
        <v>117</v>
      </c>
      <c r="D1293" s="3">
        <v>475</v>
      </c>
      <c r="E1293" s="3" t="s">
        <v>112</v>
      </c>
      <c r="F1293" s="3" t="s">
        <v>111</v>
      </c>
      <c r="G1293" s="94">
        <v>9545.7199999999993</v>
      </c>
    </row>
    <row r="1294" spans="2:7">
      <c r="B1294" s="2">
        <v>44268</v>
      </c>
      <c r="C1294" s="3" t="s">
        <v>117</v>
      </c>
      <c r="D1294" s="3">
        <v>200</v>
      </c>
      <c r="E1294" s="3" t="s">
        <v>114</v>
      </c>
      <c r="F1294" s="3" t="s">
        <v>106</v>
      </c>
      <c r="G1294" s="94">
        <v>3773</v>
      </c>
    </row>
    <row r="1295" spans="2:7">
      <c r="B1295" s="2">
        <v>44488</v>
      </c>
      <c r="C1295" s="3" t="s">
        <v>116</v>
      </c>
      <c r="D1295" s="3">
        <v>8</v>
      </c>
      <c r="E1295" s="3" t="s">
        <v>114</v>
      </c>
      <c r="F1295" s="3" t="s">
        <v>113</v>
      </c>
      <c r="G1295" s="94">
        <v>207.6</v>
      </c>
    </row>
    <row r="1296" spans="2:7">
      <c r="B1296" s="2">
        <v>44002</v>
      </c>
      <c r="C1296" s="3" t="s">
        <v>116</v>
      </c>
      <c r="D1296" s="3">
        <v>41</v>
      </c>
      <c r="E1296" s="3" t="s">
        <v>9</v>
      </c>
      <c r="F1296" s="3" t="s">
        <v>105</v>
      </c>
      <c r="G1296" s="94">
        <v>974.06</v>
      </c>
    </row>
    <row r="1297" spans="2:7">
      <c r="B1297" s="2">
        <v>44479</v>
      </c>
      <c r="C1297" s="3" t="s">
        <v>119</v>
      </c>
      <c r="D1297" s="3">
        <v>9</v>
      </c>
      <c r="E1297" s="3" t="s">
        <v>110</v>
      </c>
      <c r="F1297" s="3" t="s">
        <v>105</v>
      </c>
      <c r="G1297" s="94">
        <v>233.55</v>
      </c>
    </row>
    <row r="1298" spans="2:7">
      <c r="B1298" s="2">
        <v>44922</v>
      </c>
      <c r="C1298" s="3" t="s">
        <v>107</v>
      </c>
      <c r="D1298" s="3">
        <v>375</v>
      </c>
      <c r="E1298" s="3" t="s">
        <v>114</v>
      </c>
      <c r="F1298" s="3" t="s">
        <v>115</v>
      </c>
      <c r="G1298" s="94">
        <v>5379.84</v>
      </c>
    </row>
    <row r="1299" spans="2:7">
      <c r="B1299" s="2">
        <v>44632</v>
      </c>
      <c r="C1299" s="3" t="s">
        <v>116</v>
      </c>
      <c r="D1299" s="3">
        <v>8</v>
      </c>
      <c r="E1299" s="3" t="s">
        <v>9</v>
      </c>
      <c r="F1299" s="3" t="s">
        <v>113</v>
      </c>
      <c r="G1299" s="94">
        <v>215.6</v>
      </c>
    </row>
    <row r="1300" spans="2:7">
      <c r="B1300" s="2">
        <v>43903</v>
      </c>
      <c r="C1300" s="3" t="s">
        <v>116</v>
      </c>
      <c r="D1300" s="3">
        <v>475</v>
      </c>
      <c r="E1300" s="3" t="s">
        <v>6</v>
      </c>
      <c r="F1300" s="3" t="s">
        <v>115</v>
      </c>
      <c r="G1300" s="94">
        <v>12205.96</v>
      </c>
    </row>
    <row r="1301" spans="2:7">
      <c r="B1301" s="2">
        <v>44619</v>
      </c>
      <c r="C1301" s="3" t="s">
        <v>107</v>
      </c>
      <c r="D1301" s="3">
        <v>425</v>
      </c>
      <c r="E1301" s="3" t="s">
        <v>6</v>
      </c>
      <c r="F1301" s="3" t="s">
        <v>105</v>
      </c>
      <c r="G1301" s="94">
        <v>10676.74</v>
      </c>
    </row>
    <row r="1302" spans="2:7">
      <c r="B1302" s="2">
        <v>43941</v>
      </c>
      <c r="C1302" s="3" t="s">
        <v>117</v>
      </c>
      <c r="D1302" s="3">
        <v>9</v>
      </c>
      <c r="E1302" s="3" t="s">
        <v>110</v>
      </c>
      <c r="F1302" s="3" t="s">
        <v>109</v>
      </c>
      <c r="G1302" s="94">
        <v>224.55</v>
      </c>
    </row>
    <row r="1303" spans="2:7">
      <c r="B1303" s="2">
        <v>44353</v>
      </c>
      <c r="C1303" s="3" t="s">
        <v>117</v>
      </c>
      <c r="D1303" s="3">
        <v>28</v>
      </c>
      <c r="E1303" s="3" t="s">
        <v>6</v>
      </c>
      <c r="F1303" s="3" t="s">
        <v>105</v>
      </c>
      <c r="G1303" s="94">
        <v>1039.82</v>
      </c>
    </row>
    <row r="1304" spans="2:7">
      <c r="B1304" s="2">
        <v>44377</v>
      </c>
      <c r="C1304" s="3" t="s">
        <v>117</v>
      </c>
      <c r="D1304" s="3">
        <v>325</v>
      </c>
      <c r="E1304" s="3" t="s">
        <v>112</v>
      </c>
      <c r="F1304" s="3" t="s">
        <v>111</v>
      </c>
      <c r="G1304" s="94">
        <v>6531.28</v>
      </c>
    </row>
    <row r="1305" spans="2:7">
      <c r="B1305" s="2">
        <v>44640</v>
      </c>
      <c r="C1305" s="3" t="s">
        <v>118</v>
      </c>
      <c r="D1305" s="3">
        <v>18</v>
      </c>
      <c r="E1305" s="3" t="s">
        <v>6</v>
      </c>
      <c r="F1305" s="3" t="s">
        <v>105</v>
      </c>
      <c r="G1305" s="94">
        <v>786.42</v>
      </c>
    </row>
    <row r="1306" spans="2:7">
      <c r="B1306" s="2">
        <v>44017</v>
      </c>
      <c r="C1306" s="3" t="s">
        <v>117</v>
      </c>
      <c r="D1306" s="3">
        <v>4</v>
      </c>
      <c r="E1306" s="3" t="s">
        <v>110</v>
      </c>
      <c r="F1306" s="3" t="s">
        <v>105</v>
      </c>
      <c r="G1306" s="94">
        <v>95.8</v>
      </c>
    </row>
    <row r="1307" spans="2:7">
      <c r="B1307" s="2">
        <v>44480</v>
      </c>
      <c r="C1307" s="3" t="s">
        <v>116</v>
      </c>
      <c r="D1307" s="3">
        <v>15</v>
      </c>
      <c r="E1307" s="3" t="s">
        <v>9</v>
      </c>
      <c r="F1307" s="3" t="s">
        <v>106</v>
      </c>
      <c r="G1307" s="94">
        <v>419.25</v>
      </c>
    </row>
    <row r="1308" spans="2:7">
      <c r="B1308" s="2">
        <v>44597</v>
      </c>
      <c r="C1308" s="3" t="s">
        <v>117</v>
      </c>
      <c r="D1308" s="3">
        <v>15</v>
      </c>
      <c r="E1308" s="3" t="s">
        <v>114</v>
      </c>
      <c r="F1308" s="3" t="s">
        <v>108</v>
      </c>
      <c r="G1308" s="94">
        <v>404.25</v>
      </c>
    </row>
    <row r="1309" spans="2:7">
      <c r="B1309" s="2">
        <v>44084</v>
      </c>
      <c r="C1309" s="3" t="s">
        <v>119</v>
      </c>
      <c r="D1309" s="3">
        <v>7</v>
      </c>
      <c r="E1309" s="3" t="s">
        <v>114</v>
      </c>
      <c r="F1309" s="3" t="s">
        <v>111</v>
      </c>
      <c r="G1309" s="94">
        <v>188.65</v>
      </c>
    </row>
    <row r="1310" spans="2:7">
      <c r="B1310" s="2">
        <v>44773</v>
      </c>
      <c r="C1310" s="3" t="s">
        <v>118</v>
      </c>
      <c r="D1310" s="3">
        <v>125</v>
      </c>
      <c r="E1310" s="3" t="s">
        <v>112</v>
      </c>
      <c r="F1310" s="3" t="s">
        <v>105</v>
      </c>
      <c r="G1310" s="94">
        <v>3058.13</v>
      </c>
    </row>
    <row r="1311" spans="2:7">
      <c r="B1311" s="2">
        <v>44873</v>
      </c>
      <c r="C1311" s="3" t="s">
        <v>116</v>
      </c>
      <c r="D1311" s="3">
        <v>550</v>
      </c>
      <c r="E1311" s="3" t="s">
        <v>9</v>
      </c>
      <c r="F1311" s="3" t="s">
        <v>109</v>
      </c>
      <c r="G1311" s="94">
        <v>8839.19</v>
      </c>
    </row>
    <row r="1312" spans="2:7">
      <c r="B1312" s="2">
        <v>43841</v>
      </c>
      <c r="C1312" s="3" t="s">
        <v>118</v>
      </c>
      <c r="D1312" s="3">
        <v>300</v>
      </c>
      <c r="E1312" s="3" t="s">
        <v>112</v>
      </c>
      <c r="F1312" s="3" t="s">
        <v>115</v>
      </c>
      <c r="G1312" s="94">
        <v>5856.38</v>
      </c>
    </row>
    <row r="1313" spans="2:7">
      <c r="B1313" s="2">
        <v>44793</v>
      </c>
      <c r="C1313" s="3" t="s">
        <v>117</v>
      </c>
      <c r="D1313" s="3">
        <v>3</v>
      </c>
      <c r="E1313" s="3" t="s">
        <v>6</v>
      </c>
      <c r="F1313" s="3" t="s">
        <v>106</v>
      </c>
      <c r="G1313" s="94">
        <v>128.07</v>
      </c>
    </row>
    <row r="1314" spans="2:7">
      <c r="B1314" s="2">
        <v>44609</v>
      </c>
      <c r="C1314" s="3" t="s">
        <v>116</v>
      </c>
      <c r="D1314" s="3">
        <v>400</v>
      </c>
      <c r="E1314" s="3" t="s">
        <v>9</v>
      </c>
      <c r="F1314" s="3" t="s">
        <v>111</v>
      </c>
      <c r="G1314" s="94">
        <v>6428.5</v>
      </c>
    </row>
    <row r="1315" spans="2:7">
      <c r="B1315" s="2">
        <v>44006</v>
      </c>
      <c r="C1315" s="3" t="s">
        <v>107</v>
      </c>
      <c r="D1315" s="3">
        <v>325</v>
      </c>
      <c r="E1315" s="3" t="s">
        <v>6</v>
      </c>
      <c r="F1315" s="3" t="s">
        <v>108</v>
      </c>
      <c r="G1315" s="94">
        <v>7977.69</v>
      </c>
    </row>
    <row r="1316" spans="2:7">
      <c r="B1316" s="2">
        <v>44752</v>
      </c>
      <c r="C1316" s="3" t="s">
        <v>117</v>
      </c>
      <c r="D1316" s="3">
        <v>5</v>
      </c>
      <c r="E1316" s="3" t="s">
        <v>112</v>
      </c>
      <c r="F1316" s="3" t="s">
        <v>111</v>
      </c>
      <c r="G1316" s="94">
        <v>179.75</v>
      </c>
    </row>
    <row r="1317" spans="2:7">
      <c r="B1317" s="2">
        <v>44592</v>
      </c>
      <c r="C1317" s="3" t="s">
        <v>119</v>
      </c>
      <c r="D1317" s="3">
        <v>225</v>
      </c>
      <c r="E1317" s="3" t="s">
        <v>112</v>
      </c>
      <c r="F1317" s="3" t="s">
        <v>113</v>
      </c>
      <c r="G1317" s="94">
        <v>5347.13</v>
      </c>
    </row>
    <row r="1318" spans="2:7">
      <c r="B1318" s="2">
        <v>44693</v>
      </c>
      <c r="C1318" s="3" t="s">
        <v>117</v>
      </c>
      <c r="D1318" s="3">
        <v>400</v>
      </c>
      <c r="E1318" s="3" t="s">
        <v>112</v>
      </c>
      <c r="F1318" s="3" t="s">
        <v>115</v>
      </c>
      <c r="G1318" s="94">
        <v>8268.5</v>
      </c>
    </row>
    <row r="1319" spans="2:7">
      <c r="B1319" s="2">
        <v>43855</v>
      </c>
      <c r="C1319" s="3" t="s">
        <v>118</v>
      </c>
      <c r="D1319" s="3">
        <v>75</v>
      </c>
      <c r="E1319" s="3" t="s">
        <v>6</v>
      </c>
      <c r="F1319" s="3" t="s">
        <v>108</v>
      </c>
      <c r="G1319" s="94">
        <v>2457.56</v>
      </c>
    </row>
    <row r="1320" spans="2:7">
      <c r="B1320" s="2">
        <v>44796</v>
      </c>
      <c r="C1320" s="3" t="s">
        <v>119</v>
      </c>
      <c r="D1320" s="3">
        <v>350</v>
      </c>
      <c r="E1320" s="3" t="s">
        <v>114</v>
      </c>
      <c r="F1320" s="3" t="s">
        <v>113</v>
      </c>
      <c r="G1320" s="94">
        <v>5021.1899999999996</v>
      </c>
    </row>
    <row r="1321" spans="2:7">
      <c r="B1321" s="2">
        <v>44082</v>
      </c>
      <c r="C1321" s="3" t="s">
        <v>119</v>
      </c>
      <c r="D1321" s="3">
        <v>500</v>
      </c>
      <c r="E1321" s="3" t="s">
        <v>6</v>
      </c>
      <c r="F1321" s="3" t="s">
        <v>113</v>
      </c>
      <c r="G1321" s="94">
        <v>12273.38</v>
      </c>
    </row>
    <row r="1322" spans="2:7">
      <c r="B1322" s="2">
        <v>44320</v>
      </c>
      <c r="C1322" s="3" t="s">
        <v>117</v>
      </c>
      <c r="D1322" s="3">
        <v>550</v>
      </c>
      <c r="E1322" s="3" t="s">
        <v>9</v>
      </c>
      <c r="F1322" s="3" t="s">
        <v>108</v>
      </c>
      <c r="G1322" s="94">
        <v>8522.94</v>
      </c>
    </row>
    <row r="1323" spans="2:7">
      <c r="B1323" s="2">
        <v>43968</v>
      </c>
      <c r="C1323" s="3" t="s">
        <v>117</v>
      </c>
      <c r="D1323" s="3">
        <v>47</v>
      </c>
      <c r="E1323" s="3" t="s">
        <v>6</v>
      </c>
      <c r="F1323" s="3" t="s">
        <v>113</v>
      </c>
      <c r="G1323" s="94">
        <v>1745.42</v>
      </c>
    </row>
    <row r="1324" spans="2:7">
      <c r="B1324" s="2">
        <v>44165</v>
      </c>
      <c r="C1324" s="3" t="s">
        <v>116</v>
      </c>
      <c r="D1324" s="3">
        <v>350</v>
      </c>
      <c r="E1324" s="3" t="s">
        <v>9</v>
      </c>
      <c r="F1324" s="3" t="s">
        <v>111</v>
      </c>
      <c r="G1324" s="94">
        <v>5423.69</v>
      </c>
    </row>
    <row r="1325" spans="2:7">
      <c r="B1325" s="2">
        <v>43853</v>
      </c>
      <c r="C1325" s="3" t="s">
        <v>118</v>
      </c>
      <c r="D1325" s="3">
        <v>39</v>
      </c>
      <c r="E1325" s="3" t="s">
        <v>110</v>
      </c>
      <c r="F1325" s="3" t="s">
        <v>113</v>
      </c>
      <c r="G1325" s="94">
        <v>860.24</v>
      </c>
    </row>
    <row r="1326" spans="2:7">
      <c r="B1326" s="2">
        <v>44293</v>
      </c>
      <c r="C1326" s="3" t="s">
        <v>116</v>
      </c>
      <c r="D1326" s="3">
        <v>550</v>
      </c>
      <c r="E1326" s="3" t="s">
        <v>114</v>
      </c>
      <c r="F1326" s="3" t="s">
        <v>111</v>
      </c>
      <c r="G1326" s="94">
        <v>8206.69</v>
      </c>
    </row>
    <row r="1327" spans="2:7">
      <c r="B1327" s="2">
        <v>44615</v>
      </c>
      <c r="C1327" s="3" t="s">
        <v>118</v>
      </c>
      <c r="D1327" s="3">
        <v>7</v>
      </c>
      <c r="E1327" s="3" t="s">
        <v>114</v>
      </c>
      <c r="F1327" s="3" t="s">
        <v>115</v>
      </c>
      <c r="G1327" s="94">
        <v>174.65</v>
      </c>
    </row>
    <row r="1328" spans="2:7">
      <c r="B1328" s="2">
        <v>44793</v>
      </c>
      <c r="C1328" s="3" t="s">
        <v>117</v>
      </c>
      <c r="D1328" s="3">
        <v>2</v>
      </c>
      <c r="E1328" s="3" t="s">
        <v>6</v>
      </c>
      <c r="F1328" s="3" t="s">
        <v>113</v>
      </c>
      <c r="G1328" s="94">
        <v>89.38</v>
      </c>
    </row>
    <row r="1329" spans="2:7">
      <c r="B1329" s="2">
        <v>43876</v>
      </c>
      <c r="C1329" s="3" t="s">
        <v>119</v>
      </c>
      <c r="D1329" s="3">
        <v>525</v>
      </c>
      <c r="E1329" s="3" t="s">
        <v>9</v>
      </c>
      <c r="F1329" s="3" t="s">
        <v>115</v>
      </c>
      <c r="G1329" s="94">
        <v>8739.2800000000007</v>
      </c>
    </row>
    <row r="1330" spans="2:7">
      <c r="B1330" s="2">
        <v>44366</v>
      </c>
      <c r="C1330" s="3" t="s">
        <v>119</v>
      </c>
      <c r="D1330" s="3">
        <v>8</v>
      </c>
      <c r="E1330" s="3" t="s">
        <v>9</v>
      </c>
      <c r="F1330" s="3" t="s">
        <v>113</v>
      </c>
      <c r="G1330" s="94">
        <v>231.6</v>
      </c>
    </row>
    <row r="1331" spans="2:7">
      <c r="B1331" s="2">
        <v>44855</v>
      </c>
      <c r="C1331" s="3" t="s">
        <v>118</v>
      </c>
      <c r="D1331" s="3">
        <v>39</v>
      </c>
      <c r="E1331" s="3" t="s">
        <v>6</v>
      </c>
      <c r="F1331" s="3" t="s">
        <v>106</v>
      </c>
      <c r="G1331" s="94">
        <v>1448.32</v>
      </c>
    </row>
    <row r="1332" spans="2:7">
      <c r="B1332" s="2">
        <v>44198</v>
      </c>
      <c r="C1332" s="3" t="s">
        <v>119</v>
      </c>
      <c r="D1332" s="3">
        <v>5</v>
      </c>
      <c r="E1332" s="3" t="s">
        <v>114</v>
      </c>
      <c r="F1332" s="3" t="s">
        <v>108</v>
      </c>
      <c r="G1332" s="94">
        <v>124.75</v>
      </c>
    </row>
    <row r="1333" spans="2:7">
      <c r="B1333" s="2">
        <v>44217</v>
      </c>
      <c r="C1333" s="3" t="s">
        <v>107</v>
      </c>
      <c r="D1333" s="3">
        <v>41</v>
      </c>
      <c r="E1333" s="3" t="s">
        <v>112</v>
      </c>
      <c r="F1333" s="3" t="s">
        <v>105</v>
      </c>
      <c r="G1333" s="94">
        <v>1218.01</v>
      </c>
    </row>
    <row r="1334" spans="2:7">
      <c r="B1334" s="2">
        <v>44861</v>
      </c>
      <c r="C1334" s="3" t="s">
        <v>117</v>
      </c>
      <c r="D1334" s="3">
        <v>425</v>
      </c>
      <c r="E1334" s="3" t="s">
        <v>9</v>
      </c>
      <c r="F1334" s="3" t="s">
        <v>111</v>
      </c>
      <c r="G1334" s="94">
        <v>6830.28</v>
      </c>
    </row>
    <row r="1335" spans="2:7">
      <c r="B1335" s="2">
        <v>43868</v>
      </c>
      <c r="C1335" s="3" t="s">
        <v>107</v>
      </c>
      <c r="D1335" s="3">
        <v>5</v>
      </c>
      <c r="E1335" s="3" t="s">
        <v>9</v>
      </c>
      <c r="F1335" s="3" t="s">
        <v>106</v>
      </c>
      <c r="G1335" s="94">
        <v>139.75</v>
      </c>
    </row>
    <row r="1336" spans="2:7">
      <c r="B1336" s="2">
        <v>44064</v>
      </c>
      <c r="C1336" s="3" t="s">
        <v>119</v>
      </c>
      <c r="D1336" s="3">
        <v>35</v>
      </c>
      <c r="E1336" s="3" t="s">
        <v>110</v>
      </c>
      <c r="F1336" s="3" t="s">
        <v>113</v>
      </c>
      <c r="G1336" s="94">
        <v>712.51</v>
      </c>
    </row>
    <row r="1337" spans="2:7">
      <c r="B1337" s="2">
        <v>44249</v>
      </c>
      <c r="C1337" s="3" t="s">
        <v>117</v>
      </c>
      <c r="D1337" s="3">
        <v>3</v>
      </c>
      <c r="E1337" s="3" t="s">
        <v>114</v>
      </c>
      <c r="F1337" s="3" t="s">
        <v>111</v>
      </c>
      <c r="G1337" s="94">
        <v>80.849999999999994</v>
      </c>
    </row>
    <row r="1338" spans="2:7">
      <c r="B1338" s="2">
        <v>43887</v>
      </c>
      <c r="C1338" s="3" t="s">
        <v>116</v>
      </c>
      <c r="D1338" s="3">
        <v>400</v>
      </c>
      <c r="E1338" s="3" t="s">
        <v>114</v>
      </c>
      <c r="F1338" s="3" t="s">
        <v>113</v>
      </c>
      <c r="G1338" s="94">
        <v>5968.5</v>
      </c>
    </row>
    <row r="1339" spans="2:7">
      <c r="B1339" s="2">
        <v>44778</v>
      </c>
      <c r="C1339" s="3" t="s">
        <v>118</v>
      </c>
      <c r="D1339" s="3">
        <v>27</v>
      </c>
      <c r="E1339" s="3" t="s">
        <v>112</v>
      </c>
      <c r="F1339" s="3" t="s">
        <v>106</v>
      </c>
      <c r="G1339" s="94">
        <v>825.05</v>
      </c>
    </row>
    <row r="1340" spans="2:7">
      <c r="B1340" s="2">
        <v>44007</v>
      </c>
      <c r="C1340" s="3" t="s">
        <v>119</v>
      </c>
      <c r="D1340" s="3">
        <v>4</v>
      </c>
      <c r="E1340" s="3" t="s">
        <v>112</v>
      </c>
      <c r="F1340" s="3" t="s">
        <v>109</v>
      </c>
      <c r="G1340" s="94">
        <v>139.80000000000001</v>
      </c>
    </row>
    <row r="1341" spans="2:7">
      <c r="B1341" s="2">
        <v>44783</v>
      </c>
      <c r="C1341" s="3" t="s">
        <v>117</v>
      </c>
      <c r="D1341" s="3">
        <v>175</v>
      </c>
      <c r="E1341" s="3" t="s">
        <v>112</v>
      </c>
      <c r="F1341" s="3" t="s">
        <v>109</v>
      </c>
      <c r="G1341" s="94">
        <v>4158.88</v>
      </c>
    </row>
    <row r="1342" spans="2:7">
      <c r="B1342" s="2">
        <v>44158</v>
      </c>
      <c r="C1342" s="3" t="s">
        <v>117</v>
      </c>
      <c r="D1342" s="3">
        <v>7</v>
      </c>
      <c r="E1342" s="3" t="s">
        <v>112</v>
      </c>
      <c r="F1342" s="3" t="s">
        <v>113</v>
      </c>
      <c r="G1342" s="94">
        <v>237.65</v>
      </c>
    </row>
    <row r="1343" spans="2:7">
      <c r="B1343" s="2">
        <v>43955</v>
      </c>
      <c r="C1343" s="3" t="s">
        <v>118</v>
      </c>
      <c r="D1343" s="3">
        <v>400</v>
      </c>
      <c r="E1343" s="3" t="s">
        <v>110</v>
      </c>
      <c r="F1343" s="3" t="s">
        <v>105</v>
      </c>
      <c r="G1343" s="94">
        <v>5738.5</v>
      </c>
    </row>
    <row r="1344" spans="2:7">
      <c r="B1344" s="2">
        <v>44114</v>
      </c>
      <c r="C1344" s="3" t="s">
        <v>117</v>
      </c>
      <c r="D1344" s="3">
        <v>13</v>
      </c>
      <c r="E1344" s="3" t="s">
        <v>9</v>
      </c>
      <c r="F1344" s="3" t="s">
        <v>113</v>
      </c>
      <c r="G1344" s="94">
        <v>376.35</v>
      </c>
    </row>
    <row r="1345" spans="2:7">
      <c r="B1345" s="2">
        <v>44408</v>
      </c>
      <c r="C1345" s="3" t="s">
        <v>117</v>
      </c>
      <c r="D1345" s="3">
        <v>49</v>
      </c>
      <c r="E1345" s="3" t="s">
        <v>9</v>
      </c>
      <c r="F1345" s="3" t="s">
        <v>113</v>
      </c>
      <c r="G1345" s="94">
        <v>990.41</v>
      </c>
    </row>
    <row r="1346" spans="2:7">
      <c r="B1346" s="2">
        <v>43891</v>
      </c>
      <c r="C1346" s="3" t="s">
        <v>118</v>
      </c>
      <c r="D1346" s="3">
        <v>5</v>
      </c>
      <c r="E1346" s="3" t="s">
        <v>9</v>
      </c>
      <c r="F1346" s="3" t="s">
        <v>106</v>
      </c>
      <c r="G1346" s="94">
        <v>134.75</v>
      </c>
    </row>
    <row r="1347" spans="2:7">
      <c r="B1347" s="2">
        <v>44226</v>
      </c>
      <c r="C1347" s="3" t="s">
        <v>116</v>
      </c>
      <c r="D1347" s="3">
        <v>275</v>
      </c>
      <c r="E1347" s="3" t="s">
        <v>112</v>
      </c>
      <c r="F1347" s="3" t="s">
        <v>111</v>
      </c>
      <c r="G1347" s="94">
        <v>5526.47</v>
      </c>
    </row>
    <row r="1348" spans="2:7">
      <c r="B1348" s="2">
        <v>44399</v>
      </c>
      <c r="C1348" s="3" t="s">
        <v>107</v>
      </c>
      <c r="D1348" s="3">
        <v>425</v>
      </c>
      <c r="E1348" s="3" t="s">
        <v>112</v>
      </c>
      <c r="F1348" s="3" t="s">
        <v>105</v>
      </c>
      <c r="G1348" s="94">
        <v>8540.91</v>
      </c>
    </row>
    <row r="1349" spans="2:7">
      <c r="B1349" s="2">
        <v>44064</v>
      </c>
      <c r="C1349" s="3" t="s">
        <v>119</v>
      </c>
      <c r="D1349" s="3">
        <v>12</v>
      </c>
      <c r="E1349" s="3" t="s">
        <v>112</v>
      </c>
      <c r="F1349" s="3" t="s">
        <v>108</v>
      </c>
      <c r="G1349" s="94">
        <v>419.4</v>
      </c>
    </row>
    <row r="1350" spans="2:7">
      <c r="B1350" s="2">
        <v>44338</v>
      </c>
      <c r="C1350" s="3" t="s">
        <v>118</v>
      </c>
      <c r="D1350" s="3">
        <v>250</v>
      </c>
      <c r="E1350" s="3" t="s">
        <v>9</v>
      </c>
      <c r="F1350" s="3" t="s">
        <v>115</v>
      </c>
      <c r="G1350" s="94">
        <v>4891.25</v>
      </c>
    </row>
    <row r="1351" spans="2:7">
      <c r="B1351" s="2">
        <v>43882</v>
      </c>
      <c r="C1351" s="3" t="s">
        <v>116</v>
      </c>
      <c r="D1351" s="3">
        <v>250</v>
      </c>
      <c r="E1351" s="3" t="s">
        <v>114</v>
      </c>
      <c r="F1351" s="3" t="s">
        <v>109</v>
      </c>
      <c r="G1351" s="94">
        <v>4716.25</v>
      </c>
    </row>
    <row r="1352" spans="2:7">
      <c r="B1352" s="2">
        <v>44830</v>
      </c>
      <c r="C1352" s="3" t="s">
        <v>119</v>
      </c>
      <c r="D1352" s="3">
        <v>2</v>
      </c>
      <c r="E1352" s="3" t="s">
        <v>112</v>
      </c>
      <c r="F1352" s="3" t="s">
        <v>105</v>
      </c>
      <c r="G1352" s="94">
        <v>67.900000000000006</v>
      </c>
    </row>
    <row r="1353" spans="2:7">
      <c r="B1353" s="2">
        <v>44002</v>
      </c>
      <c r="C1353" s="3" t="s">
        <v>107</v>
      </c>
      <c r="D1353" s="3">
        <v>26</v>
      </c>
      <c r="E1353" s="3" t="s">
        <v>112</v>
      </c>
      <c r="F1353" s="3" t="s">
        <v>111</v>
      </c>
      <c r="G1353" s="94">
        <v>794.5</v>
      </c>
    </row>
    <row r="1354" spans="2:7">
      <c r="B1354" s="2">
        <v>44824</v>
      </c>
      <c r="C1354" s="3" t="s">
        <v>119</v>
      </c>
      <c r="D1354" s="3">
        <v>5</v>
      </c>
      <c r="E1354" s="3" t="s">
        <v>112</v>
      </c>
      <c r="F1354" s="3" t="s">
        <v>105</v>
      </c>
      <c r="G1354" s="94">
        <v>169.75</v>
      </c>
    </row>
    <row r="1355" spans="2:7">
      <c r="B1355" s="2">
        <v>44110</v>
      </c>
      <c r="C1355" s="3" t="s">
        <v>119</v>
      </c>
      <c r="D1355" s="3">
        <v>1</v>
      </c>
      <c r="E1355" s="3" t="s">
        <v>110</v>
      </c>
      <c r="F1355" s="3" t="s">
        <v>109</v>
      </c>
      <c r="G1355" s="94">
        <v>24.95</v>
      </c>
    </row>
    <row r="1356" spans="2:7">
      <c r="B1356" s="2">
        <v>44822</v>
      </c>
      <c r="C1356" s="3" t="s">
        <v>118</v>
      </c>
      <c r="D1356" s="3">
        <v>9</v>
      </c>
      <c r="E1356" s="3" t="s">
        <v>9</v>
      </c>
      <c r="F1356" s="3" t="s">
        <v>105</v>
      </c>
      <c r="G1356" s="94">
        <v>251.55</v>
      </c>
    </row>
    <row r="1357" spans="2:7">
      <c r="B1357" s="2">
        <v>44676</v>
      </c>
      <c r="C1357" s="3" t="s">
        <v>119</v>
      </c>
      <c r="D1357" s="3">
        <v>325</v>
      </c>
      <c r="E1357" s="3" t="s">
        <v>114</v>
      </c>
      <c r="F1357" s="3" t="s">
        <v>115</v>
      </c>
      <c r="G1357" s="94">
        <v>5036.28</v>
      </c>
    </row>
    <row r="1358" spans="2:7">
      <c r="B1358" s="2">
        <v>44812</v>
      </c>
      <c r="C1358" s="3" t="s">
        <v>107</v>
      </c>
      <c r="D1358" s="3">
        <v>250</v>
      </c>
      <c r="E1358" s="3" t="s">
        <v>9</v>
      </c>
      <c r="F1358" s="3" t="s">
        <v>111</v>
      </c>
      <c r="G1358" s="94">
        <v>4716.25</v>
      </c>
    </row>
    <row r="1359" spans="2:7">
      <c r="B1359" s="2">
        <v>44434</v>
      </c>
      <c r="C1359" s="3" t="s">
        <v>119</v>
      </c>
      <c r="D1359" s="3">
        <v>41</v>
      </c>
      <c r="E1359" s="3" t="s">
        <v>112</v>
      </c>
      <c r="F1359" s="3" t="s">
        <v>108</v>
      </c>
      <c r="G1359" s="94">
        <v>1218.01</v>
      </c>
    </row>
    <row r="1360" spans="2:7">
      <c r="B1360" s="2">
        <v>44157</v>
      </c>
      <c r="C1360" s="3" t="s">
        <v>107</v>
      </c>
      <c r="D1360" s="3">
        <v>1</v>
      </c>
      <c r="E1360" s="3" t="s">
        <v>9</v>
      </c>
      <c r="F1360" s="3" t="s">
        <v>109</v>
      </c>
      <c r="G1360" s="94">
        <v>27.95</v>
      </c>
    </row>
    <row r="1361" spans="2:7">
      <c r="B1361" s="2">
        <v>43974</v>
      </c>
      <c r="C1361" s="3" t="s">
        <v>117</v>
      </c>
      <c r="D1361" s="3">
        <v>5</v>
      </c>
      <c r="E1361" s="3" t="s">
        <v>114</v>
      </c>
      <c r="F1361" s="3" t="s">
        <v>115</v>
      </c>
      <c r="G1361" s="94">
        <v>134.75</v>
      </c>
    </row>
    <row r="1362" spans="2:7">
      <c r="B1362" s="2">
        <v>44182</v>
      </c>
      <c r="C1362" s="3" t="s">
        <v>119</v>
      </c>
      <c r="D1362" s="3">
        <v>16</v>
      </c>
      <c r="E1362" s="3" t="s">
        <v>110</v>
      </c>
      <c r="F1362" s="3" t="s">
        <v>105</v>
      </c>
      <c r="G1362" s="94">
        <v>415.2</v>
      </c>
    </row>
    <row r="1363" spans="2:7">
      <c r="B1363" s="2">
        <v>44415</v>
      </c>
      <c r="C1363" s="3" t="s">
        <v>119</v>
      </c>
      <c r="D1363" s="3">
        <v>150</v>
      </c>
      <c r="E1363" s="3" t="s">
        <v>6</v>
      </c>
      <c r="F1363" s="3" t="s">
        <v>111</v>
      </c>
      <c r="G1363" s="94">
        <v>4692.45</v>
      </c>
    </row>
    <row r="1364" spans="2:7">
      <c r="B1364" s="2">
        <v>44651</v>
      </c>
      <c r="C1364" s="3" t="s">
        <v>118</v>
      </c>
      <c r="D1364" s="3">
        <v>23</v>
      </c>
      <c r="E1364" s="3" t="s">
        <v>114</v>
      </c>
      <c r="F1364" s="3" t="s">
        <v>109</v>
      </c>
      <c r="G1364" s="94">
        <v>596.85</v>
      </c>
    </row>
    <row r="1365" spans="2:7">
      <c r="B1365" s="2">
        <v>44593</v>
      </c>
      <c r="C1365" s="3" t="s">
        <v>119</v>
      </c>
      <c r="D1365" s="3">
        <v>525</v>
      </c>
      <c r="E1365" s="3" t="s">
        <v>110</v>
      </c>
      <c r="F1365" s="3" t="s">
        <v>109</v>
      </c>
      <c r="G1365" s="94">
        <v>7229.91</v>
      </c>
    </row>
    <row r="1366" spans="2:7">
      <c r="B1366" s="2">
        <v>44102</v>
      </c>
      <c r="C1366" s="3" t="s">
        <v>107</v>
      </c>
      <c r="D1366" s="3">
        <v>45</v>
      </c>
      <c r="E1366" s="3" t="s">
        <v>112</v>
      </c>
      <c r="F1366" s="3" t="s">
        <v>111</v>
      </c>
      <c r="G1366" s="94">
        <v>1298.5899999999999</v>
      </c>
    </row>
    <row r="1367" spans="2:7">
      <c r="B1367" s="2">
        <v>44385</v>
      </c>
      <c r="C1367" s="3" t="s">
        <v>119</v>
      </c>
      <c r="D1367" s="3">
        <v>575</v>
      </c>
      <c r="E1367" s="3" t="s">
        <v>114</v>
      </c>
      <c r="F1367" s="3" t="s">
        <v>109</v>
      </c>
      <c r="G1367" s="94">
        <v>8249.09</v>
      </c>
    </row>
    <row r="1368" spans="2:7">
      <c r="B1368" s="2">
        <v>44450</v>
      </c>
      <c r="C1368" s="3" t="s">
        <v>119</v>
      </c>
      <c r="D1368" s="3">
        <v>600</v>
      </c>
      <c r="E1368" s="3" t="s">
        <v>112</v>
      </c>
      <c r="F1368" s="3" t="s">
        <v>108</v>
      </c>
      <c r="G1368" s="94">
        <v>11712.75</v>
      </c>
    </row>
    <row r="1369" spans="2:7">
      <c r="B1369" s="2">
        <v>44428</v>
      </c>
      <c r="C1369" s="3" t="s">
        <v>117</v>
      </c>
      <c r="D1369" s="3">
        <v>9</v>
      </c>
      <c r="E1369" s="3" t="s">
        <v>6</v>
      </c>
      <c r="F1369" s="3" t="s">
        <v>105</v>
      </c>
      <c r="G1369" s="94">
        <v>393.21</v>
      </c>
    </row>
    <row r="1370" spans="2:7">
      <c r="B1370" s="2">
        <v>44136</v>
      </c>
      <c r="C1370" s="3" t="s">
        <v>118</v>
      </c>
      <c r="D1370" s="3">
        <v>16</v>
      </c>
      <c r="E1370" s="3" t="s">
        <v>112</v>
      </c>
      <c r="F1370" s="3" t="s">
        <v>106</v>
      </c>
      <c r="G1370" s="94">
        <v>559.20000000000005</v>
      </c>
    </row>
    <row r="1371" spans="2:7">
      <c r="B1371" s="2">
        <v>44050</v>
      </c>
      <c r="C1371" s="3" t="s">
        <v>119</v>
      </c>
      <c r="D1371" s="3">
        <v>18</v>
      </c>
      <c r="E1371" s="3" t="s">
        <v>6</v>
      </c>
      <c r="F1371" s="3" t="s">
        <v>108</v>
      </c>
      <c r="G1371" s="94">
        <v>786.42</v>
      </c>
    </row>
    <row r="1372" spans="2:7">
      <c r="B1372" s="2">
        <v>44753</v>
      </c>
      <c r="C1372" s="3" t="s">
        <v>117</v>
      </c>
      <c r="D1372" s="3">
        <v>39</v>
      </c>
      <c r="E1372" s="3" t="s">
        <v>9</v>
      </c>
      <c r="F1372" s="3" t="s">
        <v>109</v>
      </c>
      <c r="G1372" s="94">
        <v>959.69</v>
      </c>
    </row>
    <row r="1373" spans="2:7">
      <c r="B1373" s="2">
        <v>44714</v>
      </c>
      <c r="C1373" s="3" t="s">
        <v>116</v>
      </c>
      <c r="D1373" s="3">
        <v>35</v>
      </c>
      <c r="E1373" s="3" t="s">
        <v>110</v>
      </c>
      <c r="F1373" s="3" t="s">
        <v>105</v>
      </c>
      <c r="G1373" s="94">
        <v>742.26</v>
      </c>
    </row>
    <row r="1374" spans="2:7">
      <c r="B1374" s="2">
        <v>43885</v>
      </c>
      <c r="C1374" s="3" t="s">
        <v>117</v>
      </c>
      <c r="D1374" s="3">
        <v>100</v>
      </c>
      <c r="E1374" s="3" t="s">
        <v>114</v>
      </c>
      <c r="F1374" s="3" t="s">
        <v>111</v>
      </c>
      <c r="G1374" s="94">
        <v>1746.5</v>
      </c>
    </row>
    <row r="1375" spans="2:7">
      <c r="B1375" s="2">
        <v>44447</v>
      </c>
      <c r="C1375" s="3" t="s">
        <v>119</v>
      </c>
      <c r="D1375" s="3">
        <v>450</v>
      </c>
      <c r="E1375" s="3" t="s">
        <v>112</v>
      </c>
      <c r="F1375" s="3" t="s">
        <v>113</v>
      </c>
      <c r="G1375" s="94">
        <v>9302.06</v>
      </c>
    </row>
    <row r="1376" spans="2:7">
      <c r="B1376" s="2">
        <v>44313</v>
      </c>
      <c r="C1376" s="3" t="s">
        <v>117</v>
      </c>
      <c r="D1376" s="3">
        <v>425</v>
      </c>
      <c r="E1376" s="3" t="s">
        <v>9</v>
      </c>
      <c r="F1376" s="3" t="s">
        <v>105</v>
      </c>
      <c r="G1376" s="94">
        <v>6585.91</v>
      </c>
    </row>
    <row r="1377" spans="2:7">
      <c r="B1377" s="2">
        <v>44378</v>
      </c>
      <c r="C1377" s="3" t="s">
        <v>107</v>
      </c>
      <c r="D1377" s="3">
        <v>7</v>
      </c>
      <c r="E1377" s="3" t="s">
        <v>9</v>
      </c>
      <c r="F1377" s="3" t="s">
        <v>105</v>
      </c>
      <c r="G1377" s="94">
        <v>202.65</v>
      </c>
    </row>
    <row r="1378" spans="2:7">
      <c r="B1378" s="2">
        <v>44156</v>
      </c>
      <c r="C1378" s="3" t="s">
        <v>117</v>
      </c>
      <c r="D1378" s="3">
        <v>2</v>
      </c>
      <c r="E1378" s="3" t="s">
        <v>9</v>
      </c>
      <c r="F1378" s="3" t="s">
        <v>113</v>
      </c>
      <c r="G1378" s="94">
        <v>57.9</v>
      </c>
    </row>
    <row r="1379" spans="2:7">
      <c r="B1379" s="2">
        <v>44326</v>
      </c>
      <c r="C1379" s="3" t="s">
        <v>107</v>
      </c>
      <c r="D1379" s="3">
        <v>425</v>
      </c>
      <c r="E1379" s="3" t="s">
        <v>112</v>
      </c>
      <c r="F1379" s="3" t="s">
        <v>106</v>
      </c>
      <c r="G1379" s="94">
        <v>8296.5300000000007</v>
      </c>
    </row>
    <row r="1380" spans="2:7">
      <c r="B1380" s="2">
        <v>44823</v>
      </c>
      <c r="C1380" s="3" t="s">
        <v>118</v>
      </c>
      <c r="D1380" s="3">
        <v>6</v>
      </c>
      <c r="E1380" s="3" t="s">
        <v>9</v>
      </c>
      <c r="F1380" s="3" t="s">
        <v>109</v>
      </c>
      <c r="G1380" s="94">
        <v>161.69999999999999</v>
      </c>
    </row>
    <row r="1381" spans="2:7">
      <c r="B1381" s="2">
        <v>44630</v>
      </c>
      <c r="C1381" s="3" t="s">
        <v>119</v>
      </c>
      <c r="D1381" s="3">
        <v>300</v>
      </c>
      <c r="E1381" s="3" t="s">
        <v>114</v>
      </c>
      <c r="F1381" s="3" t="s">
        <v>109</v>
      </c>
      <c r="G1381" s="94">
        <v>4648.88</v>
      </c>
    </row>
    <row r="1382" spans="2:7">
      <c r="B1382" s="2">
        <v>44527</v>
      </c>
      <c r="C1382" s="3" t="s">
        <v>117</v>
      </c>
      <c r="D1382" s="3">
        <v>18</v>
      </c>
      <c r="E1382" s="3" t="s">
        <v>112</v>
      </c>
      <c r="F1382" s="3" t="s">
        <v>113</v>
      </c>
      <c r="G1382" s="94">
        <v>629.1</v>
      </c>
    </row>
    <row r="1383" spans="2:7">
      <c r="B1383" s="2">
        <v>44742</v>
      </c>
      <c r="C1383" s="3" t="s">
        <v>116</v>
      </c>
      <c r="D1383" s="3">
        <v>425</v>
      </c>
      <c r="E1383" s="3" t="s">
        <v>110</v>
      </c>
      <c r="F1383" s="3" t="s">
        <v>105</v>
      </c>
      <c r="G1383" s="94">
        <v>5852.78</v>
      </c>
    </row>
    <row r="1384" spans="2:7">
      <c r="B1384" s="2">
        <v>44910</v>
      </c>
      <c r="C1384" s="3" t="s">
        <v>117</v>
      </c>
      <c r="D1384" s="3">
        <v>575</v>
      </c>
      <c r="E1384" s="3" t="s">
        <v>112</v>
      </c>
      <c r="F1384" s="3" t="s">
        <v>113</v>
      </c>
      <c r="G1384" s="94">
        <v>11885.97</v>
      </c>
    </row>
    <row r="1385" spans="2:7">
      <c r="B1385" s="2">
        <v>44220</v>
      </c>
      <c r="C1385" s="3" t="s">
        <v>119</v>
      </c>
      <c r="D1385" s="3">
        <v>75</v>
      </c>
      <c r="E1385" s="3" t="s">
        <v>114</v>
      </c>
      <c r="F1385" s="3" t="s">
        <v>113</v>
      </c>
      <c r="G1385" s="94">
        <v>1403.44</v>
      </c>
    </row>
    <row r="1386" spans="2:7">
      <c r="B1386" s="2">
        <v>44051</v>
      </c>
      <c r="C1386" s="3" t="s">
        <v>107</v>
      </c>
      <c r="D1386" s="3">
        <v>250</v>
      </c>
      <c r="E1386" s="3" t="s">
        <v>110</v>
      </c>
      <c r="F1386" s="3" t="s">
        <v>113</v>
      </c>
      <c r="G1386" s="94">
        <v>4541.25</v>
      </c>
    </row>
    <row r="1387" spans="2:7">
      <c r="B1387" s="2">
        <v>43881</v>
      </c>
      <c r="C1387" s="3" t="s">
        <v>107</v>
      </c>
      <c r="D1387" s="3">
        <v>9</v>
      </c>
      <c r="E1387" s="3" t="s">
        <v>6</v>
      </c>
      <c r="F1387" s="3" t="s">
        <v>109</v>
      </c>
      <c r="G1387" s="94">
        <v>393.21</v>
      </c>
    </row>
    <row r="1388" spans="2:7">
      <c r="B1388" s="2">
        <v>44672</v>
      </c>
      <c r="C1388" s="3" t="s">
        <v>107</v>
      </c>
      <c r="D1388" s="3">
        <v>9</v>
      </c>
      <c r="E1388" s="3" t="s">
        <v>110</v>
      </c>
      <c r="F1388" s="3" t="s">
        <v>113</v>
      </c>
      <c r="G1388" s="94">
        <v>215.55</v>
      </c>
    </row>
    <row r="1389" spans="2:7">
      <c r="B1389" s="2">
        <v>43897</v>
      </c>
      <c r="C1389" s="3" t="s">
        <v>119</v>
      </c>
      <c r="D1389" s="3">
        <v>11</v>
      </c>
      <c r="E1389" s="3" t="s">
        <v>112</v>
      </c>
      <c r="F1389" s="3" t="s">
        <v>115</v>
      </c>
      <c r="G1389" s="94">
        <v>384.45</v>
      </c>
    </row>
    <row r="1390" spans="2:7">
      <c r="B1390" s="2">
        <v>44737</v>
      </c>
      <c r="C1390" s="3" t="s">
        <v>117</v>
      </c>
      <c r="D1390" s="3">
        <v>31</v>
      </c>
      <c r="E1390" s="3" t="s">
        <v>9</v>
      </c>
      <c r="F1390" s="3" t="s">
        <v>113</v>
      </c>
      <c r="G1390" s="94">
        <v>736.48</v>
      </c>
    </row>
    <row r="1391" spans="2:7">
      <c r="B1391" s="2">
        <v>44621</v>
      </c>
      <c r="C1391" s="3" t="s">
        <v>107</v>
      </c>
      <c r="D1391" s="3">
        <v>7</v>
      </c>
      <c r="E1391" s="3" t="s">
        <v>6</v>
      </c>
      <c r="F1391" s="3" t="s">
        <v>115</v>
      </c>
      <c r="G1391" s="94">
        <v>312.83</v>
      </c>
    </row>
    <row r="1392" spans="2:7">
      <c r="B1392" s="2">
        <v>44504</v>
      </c>
      <c r="C1392" s="3" t="s">
        <v>107</v>
      </c>
      <c r="D1392" s="3">
        <v>31</v>
      </c>
      <c r="E1392" s="3" t="s">
        <v>112</v>
      </c>
      <c r="F1392" s="3" t="s">
        <v>105</v>
      </c>
      <c r="G1392" s="94">
        <v>894.58</v>
      </c>
    </row>
    <row r="1393" spans="2:7">
      <c r="B1393" s="2">
        <v>44607</v>
      </c>
      <c r="C1393" s="3" t="s">
        <v>116</v>
      </c>
      <c r="D1393" s="3">
        <v>225</v>
      </c>
      <c r="E1393" s="3" t="s">
        <v>114</v>
      </c>
      <c r="F1393" s="3" t="s">
        <v>105</v>
      </c>
      <c r="G1393" s="94">
        <v>3929.63</v>
      </c>
    </row>
    <row r="1394" spans="2:7">
      <c r="B1394" s="2">
        <v>44512</v>
      </c>
      <c r="C1394" s="3" t="s">
        <v>107</v>
      </c>
      <c r="D1394" s="3">
        <v>35</v>
      </c>
      <c r="E1394" s="3" t="s">
        <v>9</v>
      </c>
      <c r="F1394" s="3" t="s">
        <v>113</v>
      </c>
      <c r="G1394" s="94">
        <v>861.26</v>
      </c>
    </row>
    <row r="1395" spans="2:7">
      <c r="B1395" s="2">
        <v>43956</v>
      </c>
      <c r="C1395" s="3" t="s">
        <v>116</v>
      </c>
      <c r="D1395" s="3">
        <v>17</v>
      </c>
      <c r="E1395" s="3" t="s">
        <v>110</v>
      </c>
      <c r="F1395" s="3" t="s">
        <v>109</v>
      </c>
      <c r="G1395" s="94">
        <v>441.15</v>
      </c>
    </row>
    <row r="1396" spans="2:7">
      <c r="B1396" s="2">
        <v>44604</v>
      </c>
      <c r="C1396" s="3" t="s">
        <v>117</v>
      </c>
      <c r="D1396" s="3">
        <v>5</v>
      </c>
      <c r="E1396" s="3" t="s">
        <v>114</v>
      </c>
      <c r="F1396" s="3" t="s">
        <v>106</v>
      </c>
      <c r="G1396" s="94">
        <v>134.75</v>
      </c>
    </row>
    <row r="1397" spans="2:7">
      <c r="B1397" s="2">
        <v>44373</v>
      </c>
      <c r="C1397" s="3" t="s">
        <v>107</v>
      </c>
      <c r="D1397" s="3">
        <v>4</v>
      </c>
      <c r="E1397" s="3" t="s">
        <v>6</v>
      </c>
      <c r="F1397" s="3" t="s">
        <v>111</v>
      </c>
      <c r="G1397" s="94">
        <v>174.76</v>
      </c>
    </row>
    <row r="1398" spans="2:7">
      <c r="B1398" s="2">
        <v>44715</v>
      </c>
      <c r="C1398" s="3" t="s">
        <v>116</v>
      </c>
      <c r="D1398" s="3">
        <v>1</v>
      </c>
      <c r="E1398" s="3" t="s">
        <v>114</v>
      </c>
      <c r="F1398" s="3" t="s">
        <v>106</v>
      </c>
      <c r="G1398" s="94">
        <v>25.95</v>
      </c>
    </row>
    <row r="1399" spans="2:7">
      <c r="B1399" s="2">
        <v>44827</v>
      </c>
      <c r="C1399" s="3" t="s">
        <v>117</v>
      </c>
      <c r="D1399" s="3">
        <v>100</v>
      </c>
      <c r="E1399" s="3" t="s">
        <v>114</v>
      </c>
      <c r="F1399" s="3" t="s">
        <v>111</v>
      </c>
      <c r="G1399" s="94">
        <v>1886.5</v>
      </c>
    </row>
    <row r="1400" spans="2:7">
      <c r="B1400" s="2">
        <v>44817</v>
      </c>
      <c r="C1400" s="3" t="s">
        <v>116</v>
      </c>
      <c r="D1400" s="3">
        <v>10</v>
      </c>
      <c r="E1400" s="3" t="s">
        <v>6</v>
      </c>
      <c r="F1400" s="3" t="s">
        <v>115</v>
      </c>
      <c r="G1400" s="94">
        <v>436.9</v>
      </c>
    </row>
    <row r="1401" spans="2:7">
      <c r="B1401" s="2">
        <v>44229</v>
      </c>
      <c r="C1401" s="3" t="s">
        <v>116</v>
      </c>
      <c r="D1401" s="3">
        <v>4</v>
      </c>
      <c r="E1401" s="3" t="s">
        <v>112</v>
      </c>
      <c r="F1401" s="3" t="s">
        <v>109</v>
      </c>
      <c r="G1401" s="94">
        <v>135.80000000000001</v>
      </c>
    </row>
    <row r="1402" spans="2:7">
      <c r="B1402" s="2">
        <v>43873</v>
      </c>
      <c r="C1402" s="3" t="s">
        <v>116</v>
      </c>
      <c r="D1402" s="3">
        <v>9</v>
      </c>
      <c r="E1402" s="3" t="s">
        <v>9</v>
      </c>
      <c r="F1402" s="3" t="s">
        <v>109</v>
      </c>
      <c r="G1402" s="94">
        <v>260.55</v>
      </c>
    </row>
    <row r="1403" spans="2:7">
      <c r="B1403" s="2">
        <v>44297</v>
      </c>
      <c r="C1403" s="3" t="s">
        <v>118</v>
      </c>
      <c r="D1403" s="3">
        <v>49</v>
      </c>
      <c r="E1403" s="3" t="s">
        <v>6</v>
      </c>
      <c r="F1403" s="3" t="s">
        <v>108</v>
      </c>
      <c r="G1403" s="94">
        <v>1642.36</v>
      </c>
    </row>
    <row r="1404" spans="2:7">
      <c r="B1404" s="2">
        <v>44463</v>
      </c>
      <c r="C1404" s="3" t="s">
        <v>117</v>
      </c>
      <c r="D1404" s="3">
        <v>225</v>
      </c>
      <c r="E1404" s="3" t="s">
        <v>114</v>
      </c>
      <c r="F1404" s="3" t="s">
        <v>115</v>
      </c>
      <c r="G1404" s="94">
        <v>3929.63</v>
      </c>
    </row>
    <row r="1405" spans="2:7">
      <c r="B1405" s="2">
        <v>43862</v>
      </c>
      <c r="C1405" s="3" t="s">
        <v>107</v>
      </c>
      <c r="D1405" s="3">
        <v>9</v>
      </c>
      <c r="E1405" s="3" t="s">
        <v>110</v>
      </c>
      <c r="F1405" s="3" t="s">
        <v>111</v>
      </c>
      <c r="G1405" s="94">
        <v>215.55</v>
      </c>
    </row>
    <row r="1406" spans="2:7">
      <c r="B1406" s="2">
        <v>44612</v>
      </c>
      <c r="C1406" s="3" t="s">
        <v>117</v>
      </c>
      <c r="D1406" s="3">
        <v>3</v>
      </c>
      <c r="E1406" s="3" t="s">
        <v>9</v>
      </c>
      <c r="F1406" s="3" t="s">
        <v>109</v>
      </c>
      <c r="G1406" s="94">
        <v>80.849999999999994</v>
      </c>
    </row>
    <row r="1407" spans="2:7">
      <c r="B1407" s="2">
        <v>44645</v>
      </c>
      <c r="C1407" s="3" t="s">
        <v>118</v>
      </c>
      <c r="D1407" s="3">
        <v>3</v>
      </c>
      <c r="E1407" s="3" t="s">
        <v>110</v>
      </c>
      <c r="F1407" s="3" t="s">
        <v>108</v>
      </c>
      <c r="G1407" s="94">
        <v>74.849999999999994</v>
      </c>
    </row>
    <row r="1408" spans="2:7">
      <c r="B1408" s="2">
        <v>44311</v>
      </c>
      <c r="C1408" s="3" t="s">
        <v>117</v>
      </c>
      <c r="D1408" s="3">
        <v>350</v>
      </c>
      <c r="E1408" s="3" t="s">
        <v>9</v>
      </c>
      <c r="F1408" s="3" t="s">
        <v>115</v>
      </c>
      <c r="G1408" s="94">
        <v>5826.19</v>
      </c>
    </row>
    <row r="1409" spans="2:7">
      <c r="B1409" s="2">
        <v>44051</v>
      </c>
      <c r="C1409" s="3" t="s">
        <v>119</v>
      </c>
      <c r="D1409" s="3">
        <v>475</v>
      </c>
      <c r="E1409" s="3" t="s">
        <v>9</v>
      </c>
      <c r="F1409" s="3" t="s">
        <v>105</v>
      </c>
      <c r="G1409" s="94">
        <v>7633.84</v>
      </c>
    </row>
    <row r="1410" spans="2:7">
      <c r="B1410" s="2">
        <v>44651</v>
      </c>
      <c r="C1410" s="3" t="s">
        <v>119</v>
      </c>
      <c r="D1410" s="3">
        <v>375</v>
      </c>
      <c r="E1410" s="3" t="s">
        <v>110</v>
      </c>
      <c r="F1410" s="3" t="s">
        <v>109</v>
      </c>
      <c r="G1410" s="94">
        <v>5164.22</v>
      </c>
    </row>
    <row r="1411" spans="2:7">
      <c r="B1411" s="2">
        <v>44835</v>
      </c>
      <c r="C1411" s="3" t="s">
        <v>107</v>
      </c>
      <c r="D1411" s="3">
        <v>375</v>
      </c>
      <c r="E1411" s="3" t="s">
        <v>9</v>
      </c>
      <c r="F1411" s="3" t="s">
        <v>106</v>
      </c>
      <c r="G1411" s="94">
        <v>5811.09</v>
      </c>
    </row>
    <row r="1412" spans="2:7">
      <c r="B1412" s="2">
        <v>43895</v>
      </c>
      <c r="C1412" s="3" t="s">
        <v>119</v>
      </c>
      <c r="D1412" s="3">
        <v>12</v>
      </c>
      <c r="E1412" s="3" t="s">
        <v>9</v>
      </c>
      <c r="F1412" s="3" t="s">
        <v>115</v>
      </c>
      <c r="G1412" s="94">
        <v>347.4</v>
      </c>
    </row>
    <row r="1413" spans="2:7">
      <c r="B1413" s="2">
        <v>43894</v>
      </c>
      <c r="C1413" s="3" t="s">
        <v>119</v>
      </c>
      <c r="D1413" s="3">
        <v>32</v>
      </c>
      <c r="E1413" s="3" t="s">
        <v>110</v>
      </c>
      <c r="F1413" s="3" t="s">
        <v>111</v>
      </c>
      <c r="G1413" s="94">
        <v>651.44000000000005</v>
      </c>
    </row>
    <row r="1414" spans="2:7">
      <c r="B1414" s="2">
        <v>44682</v>
      </c>
      <c r="C1414" s="3" t="s">
        <v>116</v>
      </c>
      <c r="D1414" s="3">
        <v>4</v>
      </c>
      <c r="E1414" s="3" t="s">
        <v>114</v>
      </c>
      <c r="F1414" s="3" t="s">
        <v>115</v>
      </c>
      <c r="G1414" s="94">
        <v>99.8</v>
      </c>
    </row>
    <row r="1415" spans="2:7">
      <c r="B1415" s="2">
        <v>44397</v>
      </c>
      <c r="C1415" s="3" t="s">
        <v>117</v>
      </c>
      <c r="D1415" s="3">
        <v>38</v>
      </c>
      <c r="E1415" s="3" t="s">
        <v>112</v>
      </c>
      <c r="F1415" s="3" t="s">
        <v>111</v>
      </c>
      <c r="G1415" s="94">
        <v>1128.8900000000001</v>
      </c>
    </row>
    <row r="1416" spans="2:7">
      <c r="B1416" s="2">
        <v>44146</v>
      </c>
      <c r="C1416" s="3" t="s">
        <v>119</v>
      </c>
      <c r="D1416" s="3">
        <v>425</v>
      </c>
      <c r="E1416" s="3" t="s">
        <v>110</v>
      </c>
      <c r="F1416" s="3" t="s">
        <v>105</v>
      </c>
      <c r="G1416" s="94">
        <v>5852.78</v>
      </c>
    </row>
    <row r="1417" spans="2:7">
      <c r="B1417" s="2">
        <v>44800</v>
      </c>
      <c r="C1417" s="3" t="s">
        <v>117</v>
      </c>
      <c r="D1417" s="3">
        <v>41</v>
      </c>
      <c r="E1417" s="3" t="s">
        <v>9</v>
      </c>
      <c r="F1417" s="3" t="s">
        <v>108</v>
      </c>
      <c r="G1417" s="94">
        <v>939.21</v>
      </c>
    </row>
    <row r="1418" spans="2:7">
      <c r="B1418" s="2">
        <v>43913</v>
      </c>
      <c r="C1418" s="3" t="s">
        <v>118</v>
      </c>
      <c r="D1418" s="3">
        <v>18</v>
      </c>
      <c r="E1418" s="3" t="s">
        <v>112</v>
      </c>
      <c r="F1418" s="3" t="s">
        <v>109</v>
      </c>
      <c r="G1418" s="94">
        <v>629.1</v>
      </c>
    </row>
    <row r="1419" spans="2:7">
      <c r="B1419" s="2">
        <v>44799</v>
      </c>
      <c r="C1419" s="3" t="s">
        <v>119</v>
      </c>
      <c r="D1419" s="3">
        <v>500</v>
      </c>
      <c r="E1419" s="3" t="s">
        <v>114</v>
      </c>
      <c r="F1419" s="3" t="s">
        <v>109</v>
      </c>
      <c r="G1419" s="94">
        <v>7748.13</v>
      </c>
    </row>
    <row r="1420" spans="2:7">
      <c r="B1420" s="2">
        <v>43873</v>
      </c>
      <c r="C1420" s="3" t="s">
        <v>119</v>
      </c>
      <c r="D1420" s="3">
        <v>575</v>
      </c>
      <c r="E1420" s="3" t="s">
        <v>6</v>
      </c>
      <c r="F1420" s="3" t="s">
        <v>111</v>
      </c>
      <c r="G1420" s="94">
        <v>14114.38</v>
      </c>
    </row>
    <row r="1421" spans="2:7">
      <c r="B1421" s="2">
        <v>44855</v>
      </c>
      <c r="C1421" s="3" t="s">
        <v>117</v>
      </c>
      <c r="D1421" s="3">
        <v>100</v>
      </c>
      <c r="E1421" s="3" t="s">
        <v>6</v>
      </c>
      <c r="F1421" s="3" t="s">
        <v>106</v>
      </c>
      <c r="G1421" s="94">
        <v>2988.3</v>
      </c>
    </row>
    <row r="1422" spans="2:7">
      <c r="B1422" s="2">
        <v>44177</v>
      </c>
      <c r="C1422" s="3" t="s">
        <v>116</v>
      </c>
      <c r="D1422" s="3">
        <v>26</v>
      </c>
      <c r="E1422" s="3" t="s">
        <v>9</v>
      </c>
      <c r="F1422" s="3" t="s">
        <v>105</v>
      </c>
      <c r="G1422" s="94">
        <v>617.70000000000005</v>
      </c>
    </row>
    <row r="1423" spans="2:7">
      <c r="B1423" s="2">
        <v>44822</v>
      </c>
      <c r="C1423" s="3" t="s">
        <v>117</v>
      </c>
      <c r="D1423" s="3">
        <v>5</v>
      </c>
      <c r="E1423" s="3" t="s">
        <v>112</v>
      </c>
      <c r="F1423" s="3" t="s">
        <v>108</v>
      </c>
      <c r="G1423" s="94">
        <v>179.75</v>
      </c>
    </row>
    <row r="1424" spans="2:7">
      <c r="B1424" s="2">
        <v>43913</v>
      </c>
      <c r="C1424" s="3" t="s">
        <v>107</v>
      </c>
      <c r="D1424" s="3">
        <v>6</v>
      </c>
      <c r="E1424" s="3" t="s">
        <v>110</v>
      </c>
      <c r="F1424" s="3" t="s">
        <v>108</v>
      </c>
      <c r="G1424" s="94">
        <v>149.69999999999999</v>
      </c>
    </row>
    <row r="1425" spans="2:7">
      <c r="B1425" s="2">
        <v>44501</v>
      </c>
      <c r="C1425" s="3" t="s">
        <v>119</v>
      </c>
      <c r="D1425" s="3">
        <v>49</v>
      </c>
      <c r="E1425" s="3" t="s">
        <v>114</v>
      </c>
      <c r="F1425" s="3" t="s">
        <v>111</v>
      </c>
      <c r="G1425" s="94">
        <v>990.41</v>
      </c>
    </row>
    <row r="1426" spans="2:7">
      <c r="B1426" s="2">
        <v>43864</v>
      </c>
      <c r="C1426" s="3" t="s">
        <v>118</v>
      </c>
      <c r="D1426" s="3">
        <v>8</v>
      </c>
      <c r="E1426" s="3" t="s">
        <v>6</v>
      </c>
      <c r="F1426" s="3" t="s">
        <v>106</v>
      </c>
      <c r="G1426" s="94">
        <v>341.52</v>
      </c>
    </row>
    <row r="1427" spans="2:7">
      <c r="B1427" s="2">
        <v>44026</v>
      </c>
      <c r="C1427" s="3" t="s">
        <v>119</v>
      </c>
      <c r="D1427" s="3">
        <v>4</v>
      </c>
      <c r="E1427" s="3" t="s">
        <v>9</v>
      </c>
      <c r="F1427" s="3" t="s">
        <v>105</v>
      </c>
      <c r="G1427" s="94">
        <v>111.8</v>
      </c>
    </row>
    <row r="1428" spans="2:7">
      <c r="B1428" s="2">
        <v>44759</v>
      </c>
      <c r="C1428" s="3" t="s">
        <v>119</v>
      </c>
      <c r="D1428" s="3">
        <v>49</v>
      </c>
      <c r="E1428" s="3" t="s">
        <v>114</v>
      </c>
      <c r="F1428" s="3" t="s">
        <v>108</v>
      </c>
      <c r="G1428" s="94">
        <v>953.66</v>
      </c>
    </row>
    <row r="1429" spans="2:7">
      <c r="B1429" s="2">
        <v>44214</v>
      </c>
      <c r="C1429" s="3" t="s">
        <v>116</v>
      </c>
      <c r="D1429" s="3">
        <v>40</v>
      </c>
      <c r="E1429" s="3" t="s">
        <v>112</v>
      </c>
      <c r="F1429" s="3" t="s">
        <v>108</v>
      </c>
      <c r="G1429" s="94">
        <v>1222.3</v>
      </c>
    </row>
    <row r="1430" spans="2:7">
      <c r="B1430" s="2">
        <v>43926</v>
      </c>
      <c r="C1430" s="3" t="s">
        <v>116</v>
      </c>
      <c r="D1430" s="3">
        <v>400</v>
      </c>
      <c r="E1430" s="3" t="s">
        <v>6</v>
      </c>
      <c r="F1430" s="3" t="s">
        <v>113</v>
      </c>
      <c r="G1430" s="94">
        <v>10278.700000000001</v>
      </c>
    </row>
    <row r="1431" spans="2:7">
      <c r="B1431" s="2">
        <v>44031</v>
      </c>
      <c r="C1431" s="3" t="s">
        <v>116</v>
      </c>
      <c r="D1431" s="3">
        <v>1</v>
      </c>
      <c r="E1431" s="3" t="s">
        <v>6</v>
      </c>
      <c r="F1431" s="3" t="s">
        <v>111</v>
      </c>
      <c r="G1431" s="94">
        <v>43.69</v>
      </c>
    </row>
    <row r="1432" spans="2:7">
      <c r="B1432" s="2">
        <v>43926</v>
      </c>
      <c r="C1432" s="3" t="s">
        <v>119</v>
      </c>
      <c r="D1432" s="3">
        <v>16</v>
      </c>
      <c r="E1432" s="3" t="s">
        <v>110</v>
      </c>
      <c r="F1432" s="3" t="s">
        <v>115</v>
      </c>
      <c r="G1432" s="94">
        <v>383.2</v>
      </c>
    </row>
    <row r="1433" spans="2:7">
      <c r="B1433" s="2">
        <v>44150</v>
      </c>
      <c r="C1433" s="3" t="s">
        <v>119</v>
      </c>
      <c r="D1433" s="3">
        <v>500</v>
      </c>
      <c r="E1433" s="3" t="s">
        <v>6</v>
      </c>
      <c r="F1433" s="3" t="s">
        <v>111</v>
      </c>
      <c r="G1433" s="94">
        <v>12560.88</v>
      </c>
    </row>
    <row r="1434" spans="2:7">
      <c r="B1434" s="2">
        <v>43994</v>
      </c>
      <c r="C1434" s="3" t="s">
        <v>117</v>
      </c>
      <c r="D1434" s="3">
        <v>7</v>
      </c>
      <c r="E1434" s="3" t="s">
        <v>110</v>
      </c>
      <c r="F1434" s="3" t="s">
        <v>115</v>
      </c>
      <c r="G1434" s="94">
        <v>181.65</v>
      </c>
    </row>
    <row r="1435" spans="2:7">
      <c r="B1435" s="2">
        <v>43920</v>
      </c>
      <c r="C1435" s="3" t="s">
        <v>119</v>
      </c>
      <c r="D1435" s="3">
        <v>5</v>
      </c>
      <c r="E1435" s="3" t="s">
        <v>114</v>
      </c>
      <c r="F1435" s="3" t="s">
        <v>113</v>
      </c>
      <c r="G1435" s="94">
        <v>134.75</v>
      </c>
    </row>
    <row r="1436" spans="2:7">
      <c r="B1436" s="2">
        <v>43877</v>
      </c>
      <c r="C1436" s="3" t="s">
        <v>116</v>
      </c>
      <c r="D1436" s="3">
        <v>3</v>
      </c>
      <c r="E1436" s="3" t="s">
        <v>6</v>
      </c>
      <c r="F1436" s="3" t="s">
        <v>105</v>
      </c>
      <c r="G1436" s="94">
        <v>128.07</v>
      </c>
    </row>
    <row r="1437" spans="2:7">
      <c r="B1437" s="2">
        <v>43887</v>
      </c>
      <c r="C1437" s="3" t="s">
        <v>119</v>
      </c>
      <c r="D1437" s="3">
        <v>275</v>
      </c>
      <c r="E1437" s="3" t="s">
        <v>112</v>
      </c>
      <c r="F1437" s="3" t="s">
        <v>106</v>
      </c>
      <c r="G1437" s="94">
        <v>5526.47</v>
      </c>
    </row>
    <row r="1438" spans="2:7">
      <c r="B1438" s="2">
        <v>43943</v>
      </c>
      <c r="C1438" s="3" t="s">
        <v>117</v>
      </c>
      <c r="D1438" s="3">
        <v>1</v>
      </c>
      <c r="E1438" s="3" t="s">
        <v>110</v>
      </c>
      <c r="F1438" s="3" t="s">
        <v>113</v>
      </c>
      <c r="G1438" s="94">
        <v>25.95</v>
      </c>
    </row>
    <row r="1439" spans="2:7">
      <c r="B1439" s="2">
        <v>44289</v>
      </c>
      <c r="C1439" s="3" t="s">
        <v>119</v>
      </c>
      <c r="D1439" s="3">
        <v>16</v>
      </c>
      <c r="E1439" s="3" t="s">
        <v>6</v>
      </c>
      <c r="F1439" s="3" t="s">
        <v>111</v>
      </c>
      <c r="G1439" s="94">
        <v>699.04</v>
      </c>
    </row>
    <row r="1440" spans="2:7">
      <c r="B1440" s="2">
        <v>44726</v>
      </c>
      <c r="C1440" s="3" t="s">
        <v>119</v>
      </c>
      <c r="D1440" s="3">
        <v>40</v>
      </c>
      <c r="E1440" s="3" t="s">
        <v>6</v>
      </c>
      <c r="F1440" s="3" t="s">
        <v>111</v>
      </c>
      <c r="G1440" s="94">
        <v>1451.46</v>
      </c>
    </row>
    <row r="1441" spans="2:7">
      <c r="B1441" s="2">
        <v>44431</v>
      </c>
      <c r="C1441" s="3" t="s">
        <v>107</v>
      </c>
      <c r="D1441" s="3">
        <v>43</v>
      </c>
      <c r="E1441" s="3" t="s">
        <v>110</v>
      </c>
      <c r="F1441" s="3" t="s">
        <v>105</v>
      </c>
      <c r="G1441" s="94">
        <v>875.37</v>
      </c>
    </row>
    <row r="1442" spans="2:7">
      <c r="B1442" s="2">
        <v>44917</v>
      </c>
      <c r="C1442" s="3" t="s">
        <v>119</v>
      </c>
      <c r="D1442" s="3">
        <v>1</v>
      </c>
      <c r="E1442" s="3" t="s">
        <v>6</v>
      </c>
      <c r="F1442" s="3" t="s">
        <v>115</v>
      </c>
      <c r="G1442" s="94">
        <v>42.69</v>
      </c>
    </row>
    <row r="1443" spans="2:7">
      <c r="B1443" s="2">
        <v>44875</v>
      </c>
      <c r="C1443" s="3" t="s">
        <v>116</v>
      </c>
      <c r="D1443" s="3">
        <v>44</v>
      </c>
      <c r="E1443" s="3" t="s">
        <v>114</v>
      </c>
      <c r="F1443" s="3" t="s">
        <v>105</v>
      </c>
      <c r="G1443" s="94">
        <v>933.13</v>
      </c>
    </row>
    <row r="1444" spans="2:7">
      <c r="B1444" s="2">
        <v>44868</v>
      </c>
      <c r="C1444" s="3" t="s">
        <v>117</v>
      </c>
      <c r="D1444" s="3">
        <v>175</v>
      </c>
      <c r="E1444" s="3" t="s">
        <v>114</v>
      </c>
      <c r="F1444" s="3" t="s">
        <v>109</v>
      </c>
      <c r="G1444" s="94">
        <v>3178.88</v>
      </c>
    </row>
    <row r="1445" spans="2:7">
      <c r="B1445" s="2">
        <v>44384</v>
      </c>
      <c r="C1445" s="3" t="s">
        <v>118</v>
      </c>
      <c r="D1445" s="3">
        <v>75</v>
      </c>
      <c r="E1445" s="3" t="s">
        <v>6</v>
      </c>
      <c r="F1445" s="3" t="s">
        <v>108</v>
      </c>
      <c r="G1445" s="94">
        <v>2457.56</v>
      </c>
    </row>
    <row r="1446" spans="2:7">
      <c r="B1446" s="2">
        <v>43888</v>
      </c>
      <c r="C1446" s="3" t="s">
        <v>117</v>
      </c>
      <c r="D1446" s="3">
        <v>7</v>
      </c>
      <c r="E1446" s="3" t="s">
        <v>114</v>
      </c>
      <c r="F1446" s="3" t="s">
        <v>105</v>
      </c>
      <c r="G1446" s="94">
        <v>174.65</v>
      </c>
    </row>
    <row r="1447" spans="2:7">
      <c r="B1447" s="2">
        <v>44581</v>
      </c>
      <c r="C1447" s="3" t="s">
        <v>107</v>
      </c>
      <c r="D1447" s="3">
        <v>525</v>
      </c>
      <c r="E1447" s="3" t="s">
        <v>112</v>
      </c>
      <c r="F1447" s="3" t="s">
        <v>113</v>
      </c>
      <c r="G1447" s="94">
        <v>10248.66</v>
      </c>
    </row>
    <row r="1448" spans="2:7">
      <c r="B1448" s="2">
        <v>43972</v>
      </c>
      <c r="C1448" s="3" t="s">
        <v>116</v>
      </c>
      <c r="D1448" s="3">
        <v>4</v>
      </c>
      <c r="E1448" s="3" t="s">
        <v>112</v>
      </c>
      <c r="F1448" s="3" t="s">
        <v>115</v>
      </c>
      <c r="G1448" s="94">
        <v>139.80000000000001</v>
      </c>
    </row>
    <row r="1449" spans="2:7">
      <c r="B1449" s="2">
        <v>44772</v>
      </c>
      <c r="C1449" s="3" t="s">
        <v>116</v>
      </c>
      <c r="D1449" s="3">
        <v>500</v>
      </c>
      <c r="E1449" s="3" t="s">
        <v>112</v>
      </c>
      <c r="F1449" s="3" t="s">
        <v>113</v>
      </c>
      <c r="G1449" s="94">
        <v>10048.129999999999</v>
      </c>
    </row>
    <row r="1450" spans="2:7">
      <c r="B1450" s="2">
        <v>44895</v>
      </c>
      <c r="C1450" s="3" t="s">
        <v>116</v>
      </c>
      <c r="D1450" s="3">
        <v>8</v>
      </c>
      <c r="E1450" s="3" t="s">
        <v>6</v>
      </c>
      <c r="F1450" s="3" t="s">
        <v>108</v>
      </c>
      <c r="G1450" s="94">
        <v>341.52</v>
      </c>
    </row>
    <row r="1451" spans="2:7">
      <c r="B1451" s="2">
        <v>43884</v>
      </c>
      <c r="C1451" s="3" t="s">
        <v>117</v>
      </c>
      <c r="D1451" s="3">
        <v>13</v>
      </c>
      <c r="E1451" s="3" t="s">
        <v>9</v>
      </c>
      <c r="F1451" s="3" t="s">
        <v>115</v>
      </c>
      <c r="G1451" s="94">
        <v>363.35</v>
      </c>
    </row>
    <row r="1452" spans="2:7">
      <c r="B1452" s="2">
        <v>44767</v>
      </c>
      <c r="C1452" s="3" t="s">
        <v>119</v>
      </c>
      <c r="D1452" s="3">
        <v>9</v>
      </c>
      <c r="E1452" s="3" t="s">
        <v>110</v>
      </c>
      <c r="F1452" s="3" t="s">
        <v>108</v>
      </c>
      <c r="G1452" s="94">
        <v>224.55</v>
      </c>
    </row>
    <row r="1453" spans="2:7">
      <c r="B1453" s="2">
        <v>44479</v>
      </c>
      <c r="C1453" s="3" t="s">
        <v>119</v>
      </c>
      <c r="D1453" s="3">
        <v>17</v>
      </c>
      <c r="E1453" s="3" t="s">
        <v>114</v>
      </c>
      <c r="F1453" s="3" t="s">
        <v>106</v>
      </c>
      <c r="G1453" s="94">
        <v>458.15</v>
      </c>
    </row>
    <row r="1454" spans="2:7">
      <c r="B1454" s="2">
        <v>44024</v>
      </c>
      <c r="C1454" s="3" t="s">
        <v>119</v>
      </c>
      <c r="D1454" s="3">
        <v>125</v>
      </c>
      <c r="E1454" s="3" t="s">
        <v>9</v>
      </c>
      <c r="F1454" s="3" t="s">
        <v>106</v>
      </c>
      <c r="G1454" s="94">
        <v>2533.13</v>
      </c>
    </row>
    <row r="1455" spans="2:7">
      <c r="B1455" s="2">
        <v>43902</v>
      </c>
      <c r="C1455" s="3" t="s">
        <v>117</v>
      </c>
      <c r="D1455" s="3">
        <v>450</v>
      </c>
      <c r="E1455" s="3" t="s">
        <v>110</v>
      </c>
      <c r="F1455" s="3" t="s">
        <v>108</v>
      </c>
      <c r="G1455" s="94">
        <v>6714.56</v>
      </c>
    </row>
    <row r="1456" spans="2:7">
      <c r="B1456" s="2">
        <v>44831</v>
      </c>
      <c r="C1456" s="3" t="s">
        <v>117</v>
      </c>
      <c r="D1456" s="3">
        <v>250</v>
      </c>
      <c r="E1456" s="3" t="s">
        <v>9</v>
      </c>
      <c r="F1456" s="3" t="s">
        <v>106</v>
      </c>
      <c r="G1456" s="94">
        <v>5066.25</v>
      </c>
    </row>
    <row r="1457" spans="2:7">
      <c r="B1457" s="2">
        <v>44444</v>
      </c>
      <c r="C1457" s="3" t="s">
        <v>119</v>
      </c>
      <c r="D1457" s="3">
        <v>525</v>
      </c>
      <c r="E1457" s="3" t="s">
        <v>9</v>
      </c>
      <c r="F1457" s="3" t="s">
        <v>115</v>
      </c>
      <c r="G1457" s="94">
        <v>8135.53</v>
      </c>
    </row>
    <row r="1458" spans="2:7">
      <c r="B1458" s="2">
        <v>44756</v>
      </c>
      <c r="C1458" s="3" t="s">
        <v>107</v>
      </c>
      <c r="D1458" s="3">
        <v>600</v>
      </c>
      <c r="E1458" s="3" t="s">
        <v>9</v>
      </c>
      <c r="F1458" s="3" t="s">
        <v>105</v>
      </c>
      <c r="G1458" s="94">
        <v>9987.75</v>
      </c>
    </row>
    <row r="1459" spans="2:7">
      <c r="B1459" s="2">
        <v>43851</v>
      </c>
      <c r="C1459" s="3" t="s">
        <v>117</v>
      </c>
      <c r="D1459" s="3">
        <v>21</v>
      </c>
      <c r="E1459" s="3" t="s">
        <v>114</v>
      </c>
      <c r="F1459" s="3" t="s">
        <v>113</v>
      </c>
      <c r="G1459" s="94">
        <v>565.95000000000005</v>
      </c>
    </row>
    <row r="1460" spans="2:7">
      <c r="B1460" s="2">
        <v>43913</v>
      </c>
      <c r="C1460" s="3" t="s">
        <v>119</v>
      </c>
      <c r="D1460" s="3">
        <v>5</v>
      </c>
      <c r="E1460" s="3" t="s">
        <v>9</v>
      </c>
      <c r="F1460" s="3" t="s">
        <v>115</v>
      </c>
      <c r="G1460" s="94">
        <v>139.75</v>
      </c>
    </row>
    <row r="1461" spans="2:7">
      <c r="B1461" s="2">
        <v>44030</v>
      </c>
      <c r="C1461" s="3" t="s">
        <v>117</v>
      </c>
      <c r="D1461" s="3">
        <v>300</v>
      </c>
      <c r="E1461" s="3" t="s">
        <v>9</v>
      </c>
      <c r="F1461" s="3" t="s">
        <v>108</v>
      </c>
      <c r="G1461" s="94">
        <v>4821.38</v>
      </c>
    </row>
    <row r="1462" spans="2:7">
      <c r="B1462" s="2">
        <v>43959</v>
      </c>
      <c r="C1462" s="3" t="s">
        <v>117</v>
      </c>
      <c r="D1462" s="3">
        <v>325</v>
      </c>
      <c r="E1462" s="3" t="s">
        <v>112</v>
      </c>
      <c r="F1462" s="3" t="s">
        <v>108</v>
      </c>
      <c r="G1462" s="94">
        <v>6718.16</v>
      </c>
    </row>
    <row r="1463" spans="2:7">
      <c r="B1463" s="2">
        <v>44199</v>
      </c>
      <c r="C1463" s="3" t="s">
        <v>116</v>
      </c>
      <c r="D1463" s="3">
        <v>7</v>
      </c>
      <c r="E1463" s="3" t="s">
        <v>6</v>
      </c>
      <c r="F1463" s="3" t="s">
        <v>109</v>
      </c>
      <c r="G1463" s="94">
        <v>298.83</v>
      </c>
    </row>
    <row r="1464" spans="2:7">
      <c r="B1464" s="2">
        <v>44523</v>
      </c>
      <c r="C1464" s="3" t="s">
        <v>119</v>
      </c>
      <c r="D1464" s="3">
        <v>400</v>
      </c>
      <c r="E1464" s="3" t="s">
        <v>114</v>
      </c>
      <c r="F1464" s="3" t="s">
        <v>113</v>
      </c>
      <c r="G1464" s="94">
        <v>5968.5</v>
      </c>
    </row>
    <row r="1465" spans="2:7">
      <c r="B1465" s="2">
        <v>44731</v>
      </c>
      <c r="C1465" s="3" t="s">
        <v>107</v>
      </c>
      <c r="D1465" s="3">
        <v>7</v>
      </c>
      <c r="E1465" s="3" t="s">
        <v>112</v>
      </c>
      <c r="F1465" s="3" t="s">
        <v>105</v>
      </c>
      <c r="G1465" s="94">
        <v>251.65</v>
      </c>
    </row>
    <row r="1466" spans="2:7">
      <c r="B1466" s="2">
        <v>44155</v>
      </c>
      <c r="C1466" s="3" t="s">
        <v>117</v>
      </c>
      <c r="D1466" s="3">
        <v>39</v>
      </c>
      <c r="E1466" s="3" t="s">
        <v>110</v>
      </c>
      <c r="F1466" s="3" t="s">
        <v>115</v>
      </c>
      <c r="G1466" s="94">
        <v>827.09</v>
      </c>
    </row>
    <row r="1467" spans="2:7">
      <c r="B1467" s="2">
        <v>44831</v>
      </c>
      <c r="C1467" s="3" t="s">
        <v>117</v>
      </c>
      <c r="D1467" s="3">
        <v>75</v>
      </c>
      <c r="E1467" s="3" t="s">
        <v>112</v>
      </c>
      <c r="F1467" s="3" t="s">
        <v>111</v>
      </c>
      <c r="G1467" s="94">
        <v>1965.94</v>
      </c>
    </row>
    <row r="1468" spans="2:7">
      <c r="B1468" s="2">
        <v>43870</v>
      </c>
      <c r="C1468" s="3" t="s">
        <v>117</v>
      </c>
      <c r="D1468" s="3">
        <v>3</v>
      </c>
      <c r="E1468" s="3" t="s">
        <v>112</v>
      </c>
      <c r="F1468" s="3" t="s">
        <v>106</v>
      </c>
      <c r="G1468" s="94">
        <v>101.85</v>
      </c>
    </row>
    <row r="1469" spans="2:7">
      <c r="B1469" s="2">
        <v>44800</v>
      </c>
      <c r="C1469" s="3" t="s">
        <v>117</v>
      </c>
      <c r="D1469" s="3">
        <v>225</v>
      </c>
      <c r="E1469" s="3" t="s">
        <v>114</v>
      </c>
      <c r="F1469" s="3" t="s">
        <v>111</v>
      </c>
      <c r="G1469" s="94">
        <v>4244.63</v>
      </c>
    </row>
    <row r="1470" spans="2:7">
      <c r="B1470" s="2">
        <v>44278</v>
      </c>
      <c r="C1470" s="3" t="s">
        <v>116</v>
      </c>
      <c r="D1470" s="3">
        <v>1</v>
      </c>
      <c r="E1470" s="3" t="s">
        <v>112</v>
      </c>
      <c r="F1470" s="3" t="s">
        <v>115</v>
      </c>
      <c r="G1470" s="94">
        <v>34.950000000000003</v>
      </c>
    </row>
    <row r="1471" spans="2:7">
      <c r="B1471" s="2">
        <v>44793</v>
      </c>
      <c r="C1471" s="3" t="s">
        <v>117</v>
      </c>
      <c r="D1471" s="3">
        <v>26</v>
      </c>
      <c r="E1471" s="3" t="s">
        <v>9</v>
      </c>
      <c r="F1471" s="3" t="s">
        <v>106</v>
      </c>
      <c r="G1471" s="94">
        <v>595.6</v>
      </c>
    </row>
    <row r="1472" spans="2:7">
      <c r="B1472" s="2">
        <v>43889</v>
      </c>
      <c r="C1472" s="3" t="s">
        <v>116</v>
      </c>
      <c r="D1472" s="3">
        <v>15</v>
      </c>
      <c r="E1472" s="3" t="s">
        <v>112</v>
      </c>
      <c r="F1472" s="3" t="s">
        <v>115</v>
      </c>
      <c r="G1472" s="94">
        <v>509.25</v>
      </c>
    </row>
    <row r="1473" spans="2:7">
      <c r="B1473" s="2">
        <v>44509</v>
      </c>
      <c r="C1473" s="3" t="s">
        <v>117</v>
      </c>
      <c r="D1473" s="3">
        <v>2</v>
      </c>
      <c r="E1473" s="3" t="s">
        <v>112</v>
      </c>
      <c r="F1473" s="3" t="s">
        <v>108</v>
      </c>
      <c r="G1473" s="94">
        <v>71.900000000000006</v>
      </c>
    </row>
    <row r="1474" spans="2:7">
      <c r="B1474" s="2">
        <v>44366</v>
      </c>
      <c r="C1474" s="3" t="s">
        <v>116</v>
      </c>
      <c r="D1474" s="3">
        <v>175</v>
      </c>
      <c r="E1474" s="3" t="s">
        <v>110</v>
      </c>
      <c r="F1474" s="3" t="s">
        <v>106</v>
      </c>
      <c r="G1474" s="94">
        <v>2933.88</v>
      </c>
    </row>
    <row r="1475" spans="2:7">
      <c r="B1475" s="2">
        <v>44185</v>
      </c>
      <c r="C1475" s="3" t="s">
        <v>116</v>
      </c>
      <c r="D1475" s="3">
        <v>325</v>
      </c>
      <c r="E1475" s="3" t="s">
        <v>9</v>
      </c>
      <c r="F1475" s="3" t="s">
        <v>109</v>
      </c>
      <c r="G1475" s="94">
        <v>5223.16</v>
      </c>
    </row>
    <row r="1476" spans="2:7">
      <c r="B1476" s="2">
        <v>44398</v>
      </c>
      <c r="C1476" s="3" t="s">
        <v>117</v>
      </c>
      <c r="D1476" s="3">
        <v>3</v>
      </c>
      <c r="E1476" s="3" t="s">
        <v>9</v>
      </c>
      <c r="F1476" s="3" t="s">
        <v>106</v>
      </c>
      <c r="G1476" s="94">
        <v>83.85</v>
      </c>
    </row>
    <row r="1477" spans="2:7">
      <c r="B1477" s="2">
        <v>44881</v>
      </c>
      <c r="C1477" s="3" t="s">
        <v>119</v>
      </c>
      <c r="D1477" s="3">
        <v>575</v>
      </c>
      <c r="E1477" s="3" t="s">
        <v>6</v>
      </c>
      <c r="F1477" s="3" t="s">
        <v>113</v>
      </c>
      <c r="G1477" s="94">
        <v>14114.38</v>
      </c>
    </row>
    <row r="1478" spans="2:7">
      <c r="B1478" s="2">
        <v>44334</v>
      </c>
      <c r="C1478" s="3" t="s">
        <v>107</v>
      </c>
      <c r="D1478" s="3">
        <v>6</v>
      </c>
      <c r="E1478" s="3" t="s">
        <v>110</v>
      </c>
      <c r="F1478" s="3" t="s">
        <v>109</v>
      </c>
      <c r="G1478" s="94">
        <v>143.69999999999999</v>
      </c>
    </row>
    <row r="1479" spans="2:7">
      <c r="B1479" s="2">
        <v>44852</v>
      </c>
      <c r="C1479" s="3" t="s">
        <v>118</v>
      </c>
      <c r="D1479" s="3">
        <v>17</v>
      </c>
      <c r="E1479" s="3" t="s">
        <v>114</v>
      </c>
      <c r="F1479" s="3" t="s">
        <v>109</v>
      </c>
      <c r="G1479" s="94">
        <v>458.15</v>
      </c>
    </row>
    <row r="1480" spans="2:7">
      <c r="B1480" s="2">
        <v>44915</v>
      </c>
      <c r="C1480" s="3" t="s">
        <v>118</v>
      </c>
      <c r="D1480" s="3">
        <v>22</v>
      </c>
      <c r="E1480" s="3" t="s">
        <v>112</v>
      </c>
      <c r="F1480" s="3" t="s">
        <v>106</v>
      </c>
      <c r="G1480" s="94">
        <v>746.9</v>
      </c>
    </row>
    <row r="1481" spans="2:7">
      <c r="B1481" s="2">
        <v>44884</v>
      </c>
      <c r="C1481" s="3" t="s">
        <v>119</v>
      </c>
      <c r="D1481" s="3">
        <v>32</v>
      </c>
      <c r="E1481" s="3" t="s">
        <v>110</v>
      </c>
      <c r="F1481" s="3" t="s">
        <v>113</v>
      </c>
      <c r="G1481" s="94">
        <v>678.64</v>
      </c>
    </row>
    <row r="1482" spans="2:7">
      <c r="B1482" s="2">
        <v>44169</v>
      </c>
      <c r="C1482" s="3" t="s">
        <v>116</v>
      </c>
      <c r="D1482" s="3">
        <v>400</v>
      </c>
      <c r="E1482" s="3" t="s">
        <v>6</v>
      </c>
      <c r="F1482" s="3" t="s">
        <v>106</v>
      </c>
      <c r="G1482" s="94">
        <v>10278.700000000001</v>
      </c>
    </row>
    <row r="1483" spans="2:7">
      <c r="B1483" s="2">
        <v>44826</v>
      </c>
      <c r="C1483" s="3" t="s">
        <v>117</v>
      </c>
      <c r="D1483" s="3">
        <v>600</v>
      </c>
      <c r="E1483" s="3" t="s">
        <v>110</v>
      </c>
      <c r="F1483" s="3" t="s">
        <v>105</v>
      </c>
      <c r="G1483" s="94">
        <v>8952.75</v>
      </c>
    </row>
    <row r="1484" spans="2:7">
      <c r="B1484" s="2">
        <v>44627</v>
      </c>
      <c r="C1484" s="3" t="s">
        <v>117</v>
      </c>
      <c r="D1484" s="3">
        <v>36</v>
      </c>
      <c r="E1484" s="3" t="s">
        <v>112</v>
      </c>
      <c r="F1484" s="3" t="s">
        <v>109</v>
      </c>
      <c r="G1484" s="94">
        <v>1100.07</v>
      </c>
    </row>
    <row r="1485" spans="2:7">
      <c r="B1485" s="2">
        <v>44219</v>
      </c>
      <c r="C1485" s="3" t="s">
        <v>119</v>
      </c>
      <c r="D1485" s="3">
        <v>21</v>
      </c>
      <c r="E1485" s="3" t="s">
        <v>6</v>
      </c>
      <c r="F1485" s="3" t="s">
        <v>106</v>
      </c>
      <c r="G1485" s="94">
        <v>896.49</v>
      </c>
    </row>
    <row r="1486" spans="2:7">
      <c r="B1486" s="2">
        <v>44399</v>
      </c>
      <c r="C1486" s="3" t="s">
        <v>107</v>
      </c>
      <c r="D1486" s="3">
        <v>5</v>
      </c>
      <c r="E1486" s="3" t="s">
        <v>114</v>
      </c>
      <c r="F1486" s="3" t="s">
        <v>111</v>
      </c>
      <c r="G1486" s="94">
        <v>124.75</v>
      </c>
    </row>
    <row r="1487" spans="2:7">
      <c r="B1487" s="2">
        <v>44177</v>
      </c>
      <c r="C1487" s="3" t="s">
        <v>119</v>
      </c>
      <c r="D1487" s="3">
        <v>42</v>
      </c>
      <c r="E1487" s="3" t="s">
        <v>114</v>
      </c>
      <c r="F1487" s="3" t="s">
        <v>106</v>
      </c>
      <c r="G1487" s="94">
        <v>926.42</v>
      </c>
    </row>
    <row r="1488" spans="2:7">
      <c r="B1488" s="2">
        <v>44371</v>
      </c>
      <c r="C1488" s="3" t="s">
        <v>107</v>
      </c>
      <c r="D1488" s="3">
        <v>350</v>
      </c>
      <c r="E1488" s="3" t="s">
        <v>9</v>
      </c>
      <c r="F1488" s="3" t="s">
        <v>113</v>
      </c>
      <c r="G1488" s="94">
        <v>5423.69</v>
      </c>
    </row>
    <row r="1489" spans="2:7">
      <c r="B1489" s="2">
        <v>44234</v>
      </c>
      <c r="C1489" s="3" t="s">
        <v>118</v>
      </c>
      <c r="D1489" s="3">
        <v>16</v>
      </c>
      <c r="E1489" s="3" t="s">
        <v>9</v>
      </c>
      <c r="F1489" s="3" t="s">
        <v>105</v>
      </c>
      <c r="G1489" s="94">
        <v>447.2</v>
      </c>
    </row>
    <row r="1490" spans="2:7">
      <c r="B1490" s="2">
        <v>44305</v>
      </c>
      <c r="C1490" s="3" t="s">
        <v>116</v>
      </c>
      <c r="D1490" s="3">
        <v>325</v>
      </c>
      <c r="E1490" s="3" t="s">
        <v>110</v>
      </c>
      <c r="F1490" s="3" t="s">
        <v>111</v>
      </c>
      <c r="G1490" s="94">
        <v>4849.41</v>
      </c>
    </row>
    <row r="1491" spans="2:7">
      <c r="B1491" s="2">
        <v>43945</v>
      </c>
      <c r="C1491" s="3" t="s">
        <v>119</v>
      </c>
      <c r="D1491" s="3">
        <v>28</v>
      </c>
      <c r="E1491" s="3" t="s">
        <v>110</v>
      </c>
      <c r="F1491" s="3" t="s">
        <v>106</v>
      </c>
      <c r="G1491" s="94">
        <v>593.80999999999995</v>
      </c>
    </row>
    <row r="1492" spans="2:7">
      <c r="B1492" s="2">
        <v>44567</v>
      </c>
      <c r="C1492" s="3" t="s">
        <v>107</v>
      </c>
      <c r="D1492" s="3">
        <v>8</v>
      </c>
      <c r="E1492" s="3" t="s">
        <v>9</v>
      </c>
      <c r="F1492" s="3" t="s">
        <v>111</v>
      </c>
      <c r="G1492" s="94">
        <v>231.6</v>
      </c>
    </row>
    <row r="1493" spans="2:7">
      <c r="B1493" s="2">
        <v>44742</v>
      </c>
      <c r="C1493" s="3" t="s">
        <v>116</v>
      </c>
      <c r="D1493" s="3">
        <v>100</v>
      </c>
      <c r="E1493" s="3" t="s">
        <v>6</v>
      </c>
      <c r="F1493" s="3" t="s">
        <v>105</v>
      </c>
      <c r="G1493" s="94">
        <v>3128.3</v>
      </c>
    </row>
    <row r="1494" spans="2:7">
      <c r="B1494" s="2">
        <v>44248</v>
      </c>
      <c r="C1494" s="3" t="s">
        <v>118</v>
      </c>
      <c r="D1494" s="3">
        <v>1</v>
      </c>
      <c r="E1494" s="3" t="s">
        <v>114</v>
      </c>
      <c r="F1494" s="3" t="s">
        <v>106</v>
      </c>
      <c r="G1494" s="94">
        <v>25.95</v>
      </c>
    </row>
    <row r="1495" spans="2:7">
      <c r="B1495" s="2">
        <v>43989</v>
      </c>
      <c r="C1495" s="3" t="s">
        <v>117</v>
      </c>
      <c r="D1495" s="3">
        <v>8</v>
      </c>
      <c r="E1495" s="3" t="s">
        <v>112</v>
      </c>
      <c r="F1495" s="3" t="s">
        <v>108</v>
      </c>
      <c r="G1495" s="94">
        <v>287.60000000000002</v>
      </c>
    </row>
    <row r="1496" spans="2:7">
      <c r="B1496" s="2">
        <v>44371</v>
      </c>
      <c r="C1496" s="3" t="s">
        <v>117</v>
      </c>
      <c r="D1496" s="3">
        <v>525</v>
      </c>
      <c r="E1496" s="3" t="s">
        <v>6</v>
      </c>
      <c r="F1496" s="3" t="s">
        <v>111</v>
      </c>
      <c r="G1496" s="94">
        <v>13490.79</v>
      </c>
    </row>
    <row r="1497" spans="2:7">
      <c r="B1497" s="2">
        <v>44921</v>
      </c>
      <c r="C1497" s="3" t="s">
        <v>119</v>
      </c>
      <c r="D1497" s="3">
        <v>36</v>
      </c>
      <c r="E1497" s="3" t="s">
        <v>112</v>
      </c>
      <c r="F1497" s="3" t="s">
        <v>106</v>
      </c>
      <c r="G1497" s="94">
        <v>1069.47</v>
      </c>
    </row>
    <row r="1498" spans="2:7">
      <c r="B1498" s="2">
        <v>44760</v>
      </c>
      <c r="C1498" s="3" t="s">
        <v>118</v>
      </c>
      <c r="D1498" s="3">
        <v>43</v>
      </c>
      <c r="E1498" s="3" t="s">
        <v>112</v>
      </c>
      <c r="F1498" s="3" t="s">
        <v>115</v>
      </c>
      <c r="G1498" s="94">
        <v>1313.97</v>
      </c>
    </row>
    <row r="1499" spans="2:7">
      <c r="B1499" s="2">
        <v>44621</v>
      </c>
      <c r="C1499" s="3" t="s">
        <v>118</v>
      </c>
      <c r="D1499" s="3">
        <v>5</v>
      </c>
      <c r="E1499" s="3" t="s">
        <v>110</v>
      </c>
      <c r="F1499" s="3" t="s">
        <v>106</v>
      </c>
      <c r="G1499" s="94">
        <v>119.75</v>
      </c>
    </row>
    <row r="1500" spans="2:7">
      <c r="B1500" s="2">
        <v>44368</v>
      </c>
      <c r="C1500" s="3" t="s">
        <v>119</v>
      </c>
      <c r="D1500" s="3">
        <v>18</v>
      </c>
      <c r="E1500" s="3" t="s">
        <v>110</v>
      </c>
      <c r="F1500" s="3" t="s">
        <v>109</v>
      </c>
      <c r="G1500" s="94">
        <v>467.1</v>
      </c>
    </row>
    <row r="1501" spans="2:7">
      <c r="B1501" s="2">
        <v>44118</v>
      </c>
      <c r="C1501" s="3" t="s">
        <v>107</v>
      </c>
      <c r="D1501" s="3">
        <v>2</v>
      </c>
      <c r="E1501" s="3" t="s">
        <v>112</v>
      </c>
      <c r="F1501" s="3" t="s">
        <v>109</v>
      </c>
      <c r="G1501" s="94">
        <v>67.900000000000006</v>
      </c>
    </row>
    <row r="1502" spans="2:7">
      <c r="B1502" s="2">
        <v>44375</v>
      </c>
      <c r="C1502" s="3" t="s">
        <v>119</v>
      </c>
      <c r="D1502" s="3">
        <v>30</v>
      </c>
      <c r="E1502" s="3" t="s">
        <v>9</v>
      </c>
      <c r="F1502" s="3" t="s">
        <v>108</v>
      </c>
      <c r="G1502" s="94">
        <v>712.73</v>
      </c>
    </row>
    <row r="1503" spans="2:7">
      <c r="B1503" s="2">
        <v>44126</v>
      </c>
      <c r="C1503" s="3" t="s">
        <v>118</v>
      </c>
      <c r="D1503" s="3">
        <v>10</v>
      </c>
      <c r="E1503" s="3" t="s">
        <v>6</v>
      </c>
      <c r="F1503" s="3" t="s">
        <v>115</v>
      </c>
      <c r="G1503" s="94">
        <v>436.9</v>
      </c>
    </row>
    <row r="1504" spans="2:7">
      <c r="B1504" s="2">
        <v>43869</v>
      </c>
      <c r="C1504" s="3" t="s">
        <v>117</v>
      </c>
      <c r="D1504" s="3">
        <v>550</v>
      </c>
      <c r="E1504" s="3" t="s">
        <v>114</v>
      </c>
      <c r="F1504" s="3" t="s">
        <v>113</v>
      </c>
      <c r="G1504" s="94">
        <v>8522.94</v>
      </c>
    </row>
    <row r="1505" spans="2:7">
      <c r="B1505" s="2">
        <v>44892</v>
      </c>
      <c r="C1505" s="3" t="s">
        <v>117</v>
      </c>
      <c r="D1505" s="3">
        <v>6</v>
      </c>
      <c r="E1505" s="3" t="s">
        <v>6</v>
      </c>
      <c r="F1505" s="3" t="s">
        <v>108</v>
      </c>
      <c r="G1505" s="94">
        <v>256.14</v>
      </c>
    </row>
    <row r="1506" spans="2:7">
      <c r="B1506" s="2">
        <v>44294</v>
      </c>
      <c r="C1506" s="3" t="s">
        <v>107</v>
      </c>
      <c r="D1506" s="3">
        <v>4</v>
      </c>
      <c r="E1506" s="3" t="s">
        <v>112</v>
      </c>
      <c r="F1506" s="3" t="s">
        <v>108</v>
      </c>
      <c r="G1506" s="94">
        <v>139.80000000000001</v>
      </c>
    </row>
    <row r="1507" spans="2:7">
      <c r="B1507" s="2">
        <v>44865</v>
      </c>
      <c r="C1507" s="3" t="s">
        <v>118</v>
      </c>
      <c r="D1507" s="3">
        <v>7</v>
      </c>
      <c r="E1507" s="3" t="s">
        <v>112</v>
      </c>
      <c r="F1507" s="3" t="s">
        <v>115</v>
      </c>
      <c r="G1507" s="94">
        <v>237.65</v>
      </c>
    </row>
    <row r="1508" spans="2:7">
      <c r="B1508" s="2">
        <v>44848</v>
      </c>
      <c r="C1508" s="3" t="s">
        <v>119</v>
      </c>
      <c r="D1508" s="3">
        <v>6</v>
      </c>
      <c r="E1508" s="3" t="s">
        <v>9</v>
      </c>
      <c r="F1508" s="3" t="s">
        <v>108</v>
      </c>
      <c r="G1508" s="94">
        <v>161.69999999999999</v>
      </c>
    </row>
    <row r="1509" spans="2:7">
      <c r="B1509" s="2">
        <v>44018</v>
      </c>
      <c r="C1509" s="3" t="s">
        <v>118</v>
      </c>
      <c r="D1509" s="3">
        <v>200</v>
      </c>
      <c r="E1509" s="3" t="s">
        <v>114</v>
      </c>
      <c r="F1509" s="3" t="s">
        <v>105</v>
      </c>
      <c r="G1509" s="94">
        <v>3493</v>
      </c>
    </row>
    <row r="1510" spans="2:7">
      <c r="B1510" s="2">
        <v>44239</v>
      </c>
      <c r="C1510" s="3" t="s">
        <v>107</v>
      </c>
      <c r="D1510" s="3">
        <v>150</v>
      </c>
      <c r="E1510" s="3" t="s">
        <v>110</v>
      </c>
      <c r="F1510" s="3" t="s">
        <v>105</v>
      </c>
      <c r="G1510" s="94">
        <v>2619.75</v>
      </c>
    </row>
    <row r="1511" spans="2:7">
      <c r="B1511" s="2">
        <v>44735</v>
      </c>
      <c r="C1511" s="3" t="s">
        <v>107</v>
      </c>
      <c r="D1511" s="3">
        <v>2</v>
      </c>
      <c r="E1511" s="3" t="s">
        <v>110</v>
      </c>
      <c r="F1511" s="3" t="s">
        <v>111</v>
      </c>
      <c r="G1511" s="94">
        <v>49.9</v>
      </c>
    </row>
    <row r="1512" spans="2:7">
      <c r="B1512" s="2">
        <v>44396</v>
      </c>
      <c r="C1512" s="3" t="s">
        <v>107</v>
      </c>
      <c r="D1512" s="3">
        <v>275</v>
      </c>
      <c r="E1512" s="3" t="s">
        <v>110</v>
      </c>
      <c r="F1512" s="3" t="s">
        <v>115</v>
      </c>
      <c r="G1512" s="94">
        <v>3945.22</v>
      </c>
    </row>
    <row r="1513" spans="2:7">
      <c r="B1513" s="2">
        <v>44836</v>
      </c>
      <c r="C1513" s="3" t="s">
        <v>107</v>
      </c>
      <c r="D1513" s="3">
        <v>9</v>
      </c>
      <c r="E1513" s="3" t="s">
        <v>9</v>
      </c>
      <c r="F1513" s="3" t="s">
        <v>115</v>
      </c>
      <c r="G1513" s="94">
        <v>260.55</v>
      </c>
    </row>
    <row r="1514" spans="2:7">
      <c r="B1514" s="2">
        <v>44139</v>
      </c>
      <c r="C1514" s="3" t="s">
        <v>107</v>
      </c>
      <c r="D1514" s="3">
        <v>325</v>
      </c>
      <c r="E1514" s="3" t="s">
        <v>112</v>
      </c>
      <c r="F1514" s="3" t="s">
        <v>105</v>
      </c>
      <c r="G1514" s="94">
        <v>6718.16</v>
      </c>
    </row>
    <row r="1515" spans="2:7">
      <c r="B1515" s="2">
        <v>44618</v>
      </c>
      <c r="C1515" s="3" t="s">
        <v>118</v>
      </c>
      <c r="D1515" s="3">
        <v>375</v>
      </c>
      <c r="E1515" s="3" t="s">
        <v>112</v>
      </c>
      <c r="F1515" s="3" t="s">
        <v>111</v>
      </c>
      <c r="G1515" s="94">
        <v>7536.09</v>
      </c>
    </row>
    <row r="1516" spans="2:7">
      <c r="B1516" s="2">
        <v>43939</v>
      </c>
      <c r="C1516" s="3" t="s">
        <v>119</v>
      </c>
      <c r="D1516" s="3">
        <v>175</v>
      </c>
      <c r="E1516" s="3" t="s">
        <v>110</v>
      </c>
      <c r="F1516" s="3" t="s">
        <v>113</v>
      </c>
      <c r="G1516" s="94">
        <v>2933.88</v>
      </c>
    </row>
    <row r="1517" spans="2:7">
      <c r="B1517" s="2">
        <v>44291</v>
      </c>
      <c r="C1517" s="3" t="s">
        <v>118</v>
      </c>
      <c r="D1517" s="3">
        <v>1</v>
      </c>
      <c r="E1517" s="3" t="s">
        <v>110</v>
      </c>
      <c r="F1517" s="3" t="s">
        <v>109</v>
      </c>
      <c r="G1517" s="94">
        <v>25.95</v>
      </c>
    </row>
    <row r="1518" spans="2:7">
      <c r="B1518" s="2">
        <v>44160</v>
      </c>
      <c r="C1518" s="3" t="s">
        <v>119</v>
      </c>
      <c r="D1518" s="3">
        <v>4</v>
      </c>
      <c r="E1518" s="3" t="s">
        <v>6</v>
      </c>
      <c r="F1518" s="3" t="s">
        <v>113</v>
      </c>
      <c r="G1518" s="94">
        <v>170.76</v>
      </c>
    </row>
    <row r="1519" spans="2:7">
      <c r="B1519" s="2">
        <v>43957</v>
      </c>
      <c r="C1519" s="3" t="s">
        <v>119</v>
      </c>
      <c r="D1519" s="3">
        <v>75</v>
      </c>
      <c r="E1519" s="3" t="s">
        <v>112</v>
      </c>
      <c r="F1519" s="3" t="s">
        <v>109</v>
      </c>
      <c r="G1519" s="94">
        <v>1965.94</v>
      </c>
    </row>
    <row r="1520" spans="2:7">
      <c r="B1520" s="2">
        <v>44783</v>
      </c>
      <c r="C1520" s="3" t="s">
        <v>116</v>
      </c>
      <c r="D1520" s="3">
        <v>275</v>
      </c>
      <c r="E1520" s="3" t="s">
        <v>110</v>
      </c>
      <c r="F1520" s="3" t="s">
        <v>108</v>
      </c>
      <c r="G1520" s="94">
        <v>4103.34</v>
      </c>
    </row>
    <row r="1521" spans="2:7">
      <c r="B1521" s="2">
        <v>44912</v>
      </c>
      <c r="C1521" s="3" t="s">
        <v>119</v>
      </c>
      <c r="D1521" s="3">
        <v>475</v>
      </c>
      <c r="E1521" s="3" t="s">
        <v>6</v>
      </c>
      <c r="F1521" s="3" t="s">
        <v>109</v>
      </c>
      <c r="G1521" s="94">
        <v>11659.71</v>
      </c>
    </row>
    <row r="1522" spans="2:7">
      <c r="B1522" s="2">
        <v>44669</v>
      </c>
      <c r="C1522" s="3" t="s">
        <v>119</v>
      </c>
      <c r="D1522" s="3">
        <v>5</v>
      </c>
      <c r="E1522" s="3" t="s">
        <v>6</v>
      </c>
      <c r="F1522" s="3" t="s">
        <v>108</v>
      </c>
      <c r="G1522" s="94">
        <v>218.45</v>
      </c>
    </row>
    <row r="1523" spans="2:7">
      <c r="B1523" s="2">
        <v>43914</v>
      </c>
      <c r="C1523" s="3" t="s">
        <v>119</v>
      </c>
      <c r="D1523" s="3">
        <v>2</v>
      </c>
      <c r="E1523" s="3" t="s">
        <v>110</v>
      </c>
      <c r="F1523" s="3" t="s">
        <v>109</v>
      </c>
      <c r="G1523" s="94">
        <v>51.9</v>
      </c>
    </row>
    <row r="1524" spans="2:7">
      <c r="B1524" s="2">
        <v>44729</v>
      </c>
      <c r="C1524" s="3" t="s">
        <v>119</v>
      </c>
      <c r="D1524" s="3">
        <v>12</v>
      </c>
      <c r="E1524" s="3" t="s">
        <v>6</v>
      </c>
      <c r="F1524" s="3" t="s">
        <v>106</v>
      </c>
      <c r="G1524" s="94">
        <v>512.28</v>
      </c>
    </row>
    <row r="1525" spans="2:7">
      <c r="B1525" s="2">
        <v>44339</v>
      </c>
      <c r="C1525" s="3" t="s">
        <v>116</v>
      </c>
      <c r="D1525" s="3">
        <v>27</v>
      </c>
      <c r="E1525" s="3" t="s">
        <v>110</v>
      </c>
      <c r="F1525" s="3" t="s">
        <v>111</v>
      </c>
      <c r="G1525" s="94">
        <v>572.6</v>
      </c>
    </row>
    <row r="1526" spans="2:7">
      <c r="B1526" s="2">
        <v>44843</v>
      </c>
      <c r="C1526" s="3" t="s">
        <v>117</v>
      </c>
      <c r="D1526" s="3">
        <v>44</v>
      </c>
      <c r="E1526" s="3" t="s">
        <v>110</v>
      </c>
      <c r="F1526" s="3" t="s">
        <v>109</v>
      </c>
      <c r="G1526" s="94">
        <v>933.13</v>
      </c>
    </row>
    <row r="1527" spans="2:7">
      <c r="B1527" s="2">
        <v>43866</v>
      </c>
      <c r="C1527" s="3" t="s">
        <v>116</v>
      </c>
      <c r="D1527" s="3">
        <v>2</v>
      </c>
      <c r="E1527" s="3" t="s">
        <v>9</v>
      </c>
      <c r="F1527" s="3" t="s">
        <v>108</v>
      </c>
      <c r="G1527" s="94">
        <v>55.9</v>
      </c>
    </row>
    <row r="1528" spans="2:7">
      <c r="B1528" s="2">
        <v>44266</v>
      </c>
      <c r="C1528" s="3" t="s">
        <v>118</v>
      </c>
      <c r="D1528" s="3">
        <v>8</v>
      </c>
      <c r="E1528" s="3" t="s">
        <v>112</v>
      </c>
      <c r="F1528" s="3" t="s">
        <v>106</v>
      </c>
      <c r="G1528" s="94">
        <v>279.60000000000002</v>
      </c>
    </row>
    <row r="1529" spans="2:7">
      <c r="B1529" s="2">
        <v>44368</v>
      </c>
      <c r="C1529" s="3" t="s">
        <v>116</v>
      </c>
      <c r="D1529" s="3">
        <v>525</v>
      </c>
      <c r="E1529" s="3" t="s">
        <v>112</v>
      </c>
      <c r="F1529" s="3" t="s">
        <v>111</v>
      </c>
      <c r="G1529" s="94">
        <v>10852.41</v>
      </c>
    </row>
    <row r="1530" spans="2:7">
      <c r="B1530" s="2">
        <v>43854</v>
      </c>
      <c r="C1530" s="3" t="s">
        <v>117</v>
      </c>
      <c r="D1530" s="3">
        <v>500</v>
      </c>
      <c r="E1530" s="3" t="s">
        <v>6</v>
      </c>
      <c r="F1530" s="3" t="s">
        <v>106</v>
      </c>
      <c r="G1530" s="94">
        <v>12848.38</v>
      </c>
    </row>
    <row r="1531" spans="2:7">
      <c r="B1531" s="2">
        <v>44375</v>
      </c>
      <c r="C1531" s="3" t="s">
        <v>117</v>
      </c>
      <c r="D1531" s="3">
        <v>2</v>
      </c>
      <c r="E1531" s="3" t="s">
        <v>112</v>
      </c>
      <c r="F1531" s="3" t="s">
        <v>115</v>
      </c>
      <c r="G1531" s="94">
        <v>71.900000000000006</v>
      </c>
    </row>
    <row r="1532" spans="2:7">
      <c r="B1532" s="2">
        <v>43997</v>
      </c>
      <c r="C1532" s="3" t="s">
        <v>119</v>
      </c>
      <c r="D1532" s="3">
        <v>24</v>
      </c>
      <c r="E1532" s="3" t="s">
        <v>112</v>
      </c>
      <c r="F1532" s="3" t="s">
        <v>111</v>
      </c>
      <c r="G1532" s="94">
        <v>692.58</v>
      </c>
    </row>
    <row r="1533" spans="2:7">
      <c r="B1533" s="2">
        <v>44718</v>
      </c>
      <c r="C1533" s="3" t="s">
        <v>117</v>
      </c>
      <c r="D1533" s="3">
        <v>200</v>
      </c>
      <c r="E1533" s="3" t="s">
        <v>114</v>
      </c>
      <c r="F1533" s="3" t="s">
        <v>108</v>
      </c>
      <c r="G1533" s="94">
        <v>3633</v>
      </c>
    </row>
    <row r="1534" spans="2:7">
      <c r="B1534" s="2">
        <v>44507</v>
      </c>
      <c r="C1534" s="3" t="s">
        <v>117</v>
      </c>
      <c r="D1534" s="3">
        <v>75</v>
      </c>
      <c r="E1534" s="3" t="s">
        <v>9</v>
      </c>
      <c r="F1534" s="3" t="s">
        <v>106</v>
      </c>
      <c r="G1534" s="94">
        <v>1572.19</v>
      </c>
    </row>
    <row r="1535" spans="2:7">
      <c r="B1535" s="2">
        <v>44650</v>
      </c>
      <c r="C1535" s="3" t="s">
        <v>119</v>
      </c>
      <c r="D1535" s="3">
        <v>6</v>
      </c>
      <c r="E1535" s="3" t="s">
        <v>9</v>
      </c>
      <c r="F1535" s="3" t="s">
        <v>108</v>
      </c>
      <c r="G1535" s="94">
        <v>167.7</v>
      </c>
    </row>
    <row r="1536" spans="2:7">
      <c r="B1536" s="2">
        <v>44148</v>
      </c>
      <c r="C1536" s="3" t="s">
        <v>117</v>
      </c>
      <c r="D1536" s="3">
        <v>6</v>
      </c>
      <c r="E1536" s="3" t="s">
        <v>114</v>
      </c>
      <c r="F1536" s="3" t="s">
        <v>108</v>
      </c>
      <c r="G1536" s="94">
        <v>161.69999999999999</v>
      </c>
    </row>
    <row r="1537" spans="2:7">
      <c r="B1537" s="2">
        <v>44414</v>
      </c>
      <c r="C1537" s="3" t="s">
        <v>119</v>
      </c>
      <c r="D1537" s="3">
        <v>50</v>
      </c>
      <c r="E1537" s="3" t="s">
        <v>6</v>
      </c>
      <c r="F1537" s="3" t="s">
        <v>109</v>
      </c>
      <c r="G1537" s="94">
        <v>1675.88</v>
      </c>
    </row>
    <row r="1538" spans="2:7">
      <c r="B1538" s="2">
        <v>44703</v>
      </c>
      <c r="C1538" s="3" t="s">
        <v>117</v>
      </c>
      <c r="D1538" s="3">
        <v>175</v>
      </c>
      <c r="E1538" s="3" t="s">
        <v>9</v>
      </c>
      <c r="F1538" s="3" t="s">
        <v>113</v>
      </c>
      <c r="G1538" s="94">
        <v>3423.88</v>
      </c>
    </row>
    <row r="1539" spans="2:7">
      <c r="B1539" s="2">
        <v>44866</v>
      </c>
      <c r="C1539" s="3" t="s">
        <v>117</v>
      </c>
      <c r="D1539" s="3">
        <v>3</v>
      </c>
      <c r="E1539" s="3" t="s">
        <v>112</v>
      </c>
      <c r="F1539" s="3" t="s">
        <v>108</v>
      </c>
      <c r="G1539" s="94">
        <v>101.85</v>
      </c>
    </row>
    <row r="1540" spans="2:7">
      <c r="B1540" s="2">
        <v>44182</v>
      </c>
      <c r="C1540" s="3" t="s">
        <v>119</v>
      </c>
      <c r="D1540" s="3">
        <v>400</v>
      </c>
      <c r="E1540" s="3" t="s">
        <v>112</v>
      </c>
      <c r="F1540" s="3" t="s">
        <v>108</v>
      </c>
      <c r="G1540" s="94">
        <v>8038.5</v>
      </c>
    </row>
    <row r="1541" spans="2:7">
      <c r="B1541" s="2">
        <v>44738</v>
      </c>
      <c r="C1541" s="3" t="s">
        <v>116</v>
      </c>
      <c r="D1541" s="3">
        <v>25</v>
      </c>
      <c r="E1541" s="3" t="s">
        <v>114</v>
      </c>
      <c r="F1541" s="3" t="s">
        <v>109</v>
      </c>
      <c r="G1541" s="94">
        <v>572.69000000000005</v>
      </c>
    </row>
    <row r="1542" spans="2:7">
      <c r="B1542" s="2">
        <v>44241</v>
      </c>
      <c r="C1542" s="3" t="s">
        <v>107</v>
      </c>
      <c r="D1542" s="3">
        <v>50</v>
      </c>
      <c r="E1542" s="3" t="s">
        <v>112</v>
      </c>
      <c r="F1542" s="3" t="s">
        <v>113</v>
      </c>
      <c r="G1542" s="94">
        <v>1348.13</v>
      </c>
    </row>
    <row r="1543" spans="2:7">
      <c r="B1543" s="2">
        <v>44710</v>
      </c>
      <c r="C1543" s="3" t="s">
        <v>107</v>
      </c>
      <c r="D1543" s="3">
        <v>475</v>
      </c>
      <c r="E1543" s="3" t="s">
        <v>114</v>
      </c>
      <c r="F1543" s="3" t="s">
        <v>105</v>
      </c>
      <c r="G1543" s="94">
        <v>6814.47</v>
      </c>
    </row>
    <row r="1544" spans="2:7">
      <c r="B1544" s="2">
        <v>44317</v>
      </c>
      <c r="C1544" s="3" t="s">
        <v>118</v>
      </c>
      <c r="D1544" s="3">
        <v>12</v>
      </c>
      <c r="E1544" s="3" t="s">
        <v>114</v>
      </c>
      <c r="F1544" s="3" t="s">
        <v>109</v>
      </c>
      <c r="G1544" s="94">
        <v>323.39999999999998</v>
      </c>
    </row>
    <row r="1545" spans="2:7">
      <c r="B1545" s="2">
        <v>44726</v>
      </c>
      <c r="C1545" s="3" t="s">
        <v>117</v>
      </c>
      <c r="D1545" s="3">
        <v>2</v>
      </c>
      <c r="E1545" s="3" t="s">
        <v>114</v>
      </c>
      <c r="F1545" s="3" t="s">
        <v>109</v>
      </c>
      <c r="G1545" s="94">
        <v>51.9</v>
      </c>
    </row>
    <row r="1546" spans="2:7">
      <c r="B1546" s="2">
        <v>44728</v>
      </c>
      <c r="C1546" s="3" t="s">
        <v>116</v>
      </c>
      <c r="D1546" s="3">
        <v>20</v>
      </c>
      <c r="E1546" s="3" t="s">
        <v>112</v>
      </c>
      <c r="F1546" s="3" t="s">
        <v>108</v>
      </c>
      <c r="G1546" s="94">
        <v>699</v>
      </c>
    </row>
    <row r="1547" spans="2:7">
      <c r="B1547" s="2">
        <v>44311</v>
      </c>
      <c r="C1547" s="3" t="s">
        <v>118</v>
      </c>
      <c r="D1547" s="3">
        <v>7</v>
      </c>
      <c r="E1547" s="3" t="s">
        <v>6</v>
      </c>
      <c r="F1547" s="3" t="s">
        <v>106</v>
      </c>
      <c r="G1547" s="94">
        <v>298.83</v>
      </c>
    </row>
    <row r="1548" spans="2:7">
      <c r="B1548" s="2">
        <v>43887</v>
      </c>
      <c r="C1548" s="3" t="s">
        <v>119</v>
      </c>
      <c r="D1548" s="3">
        <v>600</v>
      </c>
      <c r="E1548" s="3" t="s">
        <v>114</v>
      </c>
      <c r="F1548" s="3" t="s">
        <v>115</v>
      </c>
      <c r="G1548" s="94">
        <v>8607.75</v>
      </c>
    </row>
    <row r="1549" spans="2:7">
      <c r="B1549" s="2">
        <v>43924</v>
      </c>
      <c r="C1549" s="3" t="s">
        <v>117</v>
      </c>
      <c r="D1549" s="3">
        <v>75</v>
      </c>
      <c r="E1549" s="3" t="s">
        <v>112</v>
      </c>
      <c r="F1549" s="3" t="s">
        <v>108</v>
      </c>
      <c r="G1549" s="94">
        <v>2022.19</v>
      </c>
    </row>
    <row r="1550" spans="2:7">
      <c r="B1550" s="2">
        <v>44186</v>
      </c>
      <c r="C1550" s="3" t="s">
        <v>117</v>
      </c>
      <c r="D1550" s="3">
        <v>500</v>
      </c>
      <c r="E1550" s="3" t="s">
        <v>110</v>
      </c>
      <c r="F1550" s="3" t="s">
        <v>111</v>
      </c>
      <c r="G1550" s="94">
        <v>7460.63</v>
      </c>
    </row>
    <row r="1551" spans="2:7">
      <c r="B1551" s="2">
        <v>43879</v>
      </c>
      <c r="C1551" s="3" t="s">
        <v>116</v>
      </c>
      <c r="D1551" s="3">
        <v>2</v>
      </c>
      <c r="E1551" s="3" t="s">
        <v>110</v>
      </c>
      <c r="F1551" s="3" t="s">
        <v>115</v>
      </c>
      <c r="G1551" s="94">
        <v>51.9</v>
      </c>
    </row>
    <row r="1552" spans="2:7">
      <c r="B1552" s="2">
        <v>44588</v>
      </c>
      <c r="C1552" s="3" t="s">
        <v>107</v>
      </c>
      <c r="D1552" s="3">
        <v>100</v>
      </c>
      <c r="E1552" s="3" t="s">
        <v>6</v>
      </c>
      <c r="F1552" s="3" t="s">
        <v>106</v>
      </c>
      <c r="G1552" s="94">
        <v>3128.3</v>
      </c>
    </row>
    <row r="1553" spans="2:7">
      <c r="B1553" s="2">
        <v>43911</v>
      </c>
      <c r="C1553" s="3" t="s">
        <v>119</v>
      </c>
      <c r="D1553" s="3">
        <v>18</v>
      </c>
      <c r="E1553" s="3" t="s">
        <v>9</v>
      </c>
      <c r="F1553" s="3" t="s">
        <v>109</v>
      </c>
      <c r="G1553" s="94">
        <v>503.1</v>
      </c>
    </row>
    <row r="1554" spans="2:7">
      <c r="B1554" s="2">
        <v>44668</v>
      </c>
      <c r="C1554" s="3" t="s">
        <v>117</v>
      </c>
      <c r="D1554" s="3">
        <v>2</v>
      </c>
      <c r="E1554" s="3" t="s">
        <v>6</v>
      </c>
      <c r="F1554" s="3" t="s">
        <v>108</v>
      </c>
      <c r="G1554" s="94">
        <v>89.38</v>
      </c>
    </row>
    <row r="1555" spans="2:7">
      <c r="B1555" s="2">
        <v>44245</v>
      </c>
      <c r="C1555" s="3" t="s">
        <v>118</v>
      </c>
      <c r="D1555" s="3">
        <v>41</v>
      </c>
      <c r="E1555" s="3" t="s">
        <v>114</v>
      </c>
      <c r="F1555" s="3" t="s">
        <v>105</v>
      </c>
      <c r="G1555" s="94">
        <v>869.51</v>
      </c>
    </row>
    <row r="1556" spans="2:7">
      <c r="B1556" s="2">
        <v>44332</v>
      </c>
      <c r="C1556" s="3" t="s">
        <v>116</v>
      </c>
      <c r="D1556" s="3">
        <v>125</v>
      </c>
      <c r="E1556" s="3" t="s">
        <v>112</v>
      </c>
      <c r="F1556" s="3" t="s">
        <v>113</v>
      </c>
      <c r="G1556" s="94">
        <v>3058.13</v>
      </c>
    </row>
    <row r="1557" spans="2:7">
      <c r="B1557" s="2">
        <v>43976</v>
      </c>
      <c r="C1557" s="3" t="s">
        <v>119</v>
      </c>
      <c r="D1557" s="3">
        <v>50</v>
      </c>
      <c r="E1557" s="3" t="s">
        <v>114</v>
      </c>
      <c r="F1557" s="3" t="s">
        <v>109</v>
      </c>
      <c r="G1557" s="94">
        <v>935.63</v>
      </c>
    </row>
    <row r="1558" spans="2:7">
      <c r="B1558" s="2">
        <v>44245</v>
      </c>
      <c r="C1558" s="3" t="s">
        <v>116</v>
      </c>
      <c r="D1558" s="3">
        <v>375</v>
      </c>
      <c r="E1558" s="3" t="s">
        <v>110</v>
      </c>
      <c r="F1558" s="3" t="s">
        <v>106</v>
      </c>
      <c r="G1558" s="94">
        <v>5164.22</v>
      </c>
    </row>
    <row r="1559" spans="2:7">
      <c r="B1559" s="2">
        <v>44504</v>
      </c>
      <c r="C1559" s="3" t="s">
        <v>118</v>
      </c>
      <c r="D1559" s="3">
        <v>49</v>
      </c>
      <c r="E1559" s="3" t="s">
        <v>6</v>
      </c>
      <c r="F1559" s="3" t="s">
        <v>115</v>
      </c>
      <c r="G1559" s="94">
        <v>1642.36</v>
      </c>
    </row>
    <row r="1560" spans="2:7">
      <c r="B1560" s="2">
        <v>44501</v>
      </c>
      <c r="C1560" s="3" t="s">
        <v>118</v>
      </c>
      <c r="D1560" s="3">
        <v>8</v>
      </c>
      <c r="E1560" s="3" t="s">
        <v>9</v>
      </c>
      <c r="F1560" s="3" t="s">
        <v>113</v>
      </c>
      <c r="G1560" s="94">
        <v>215.6</v>
      </c>
    </row>
    <row r="1561" spans="2:7">
      <c r="B1561" s="2">
        <v>44715</v>
      </c>
      <c r="C1561" s="3" t="s">
        <v>117</v>
      </c>
      <c r="D1561" s="3">
        <v>275</v>
      </c>
      <c r="E1561" s="3" t="s">
        <v>6</v>
      </c>
      <c r="F1561" s="3" t="s">
        <v>111</v>
      </c>
      <c r="G1561" s="94">
        <v>7066.61</v>
      </c>
    </row>
    <row r="1562" spans="2:7">
      <c r="B1562" s="2">
        <v>44385</v>
      </c>
      <c r="C1562" s="3" t="s">
        <v>117</v>
      </c>
      <c r="D1562" s="3">
        <v>350</v>
      </c>
      <c r="E1562" s="3" t="s">
        <v>114</v>
      </c>
      <c r="F1562" s="3" t="s">
        <v>105</v>
      </c>
      <c r="G1562" s="94">
        <v>5423.69</v>
      </c>
    </row>
    <row r="1563" spans="2:7">
      <c r="B1563" s="2">
        <v>43843</v>
      </c>
      <c r="C1563" s="3" t="s">
        <v>119</v>
      </c>
      <c r="D1563" s="3">
        <v>7</v>
      </c>
      <c r="E1563" s="3" t="s">
        <v>6</v>
      </c>
      <c r="F1563" s="3" t="s">
        <v>105</v>
      </c>
      <c r="G1563" s="94">
        <v>312.83</v>
      </c>
    </row>
    <row r="1564" spans="2:7">
      <c r="B1564" s="2">
        <v>44077</v>
      </c>
      <c r="C1564" s="3" t="s">
        <v>119</v>
      </c>
      <c r="D1564" s="3">
        <v>325</v>
      </c>
      <c r="E1564" s="3" t="s">
        <v>112</v>
      </c>
      <c r="F1564" s="3" t="s">
        <v>106</v>
      </c>
      <c r="G1564" s="94">
        <v>6718.16</v>
      </c>
    </row>
    <row r="1565" spans="2:7">
      <c r="B1565" s="2">
        <v>44300</v>
      </c>
      <c r="C1565" s="3" t="s">
        <v>116</v>
      </c>
      <c r="D1565" s="3">
        <v>3</v>
      </c>
      <c r="E1565" s="3" t="s">
        <v>9</v>
      </c>
      <c r="F1565" s="3" t="s">
        <v>105</v>
      </c>
      <c r="G1565" s="94">
        <v>80.849999999999994</v>
      </c>
    </row>
    <row r="1566" spans="2:7">
      <c r="B1566" s="2">
        <v>44170</v>
      </c>
      <c r="C1566" s="3" t="s">
        <v>107</v>
      </c>
      <c r="D1566" s="3">
        <v>7</v>
      </c>
      <c r="E1566" s="3" t="s">
        <v>9</v>
      </c>
      <c r="F1566" s="3" t="s">
        <v>108</v>
      </c>
      <c r="G1566" s="94">
        <v>188.65</v>
      </c>
    </row>
    <row r="1567" spans="2:7">
      <c r="B1567" s="2">
        <v>44713</v>
      </c>
      <c r="C1567" s="3" t="s">
        <v>117</v>
      </c>
      <c r="D1567" s="3">
        <v>575</v>
      </c>
      <c r="E1567" s="3" t="s">
        <v>9</v>
      </c>
      <c r="F1567" s="3" t="s">
        <v>105</v>
      </c>
      <c r="G1567" s="94">
        <v>9240.9699999999993</v>
      </c>
    </row>
    <row r="1568" spans="2:7">
      <c r="B1568" s="2">
        <v>44912</v>
      </c>
      <c r="C1568" s="3" t="s">
        <v>116</v>
      </c>
      <c r="D1568" s="3">
        <v>12</v>
      </c>
      <c r="E1568" s="3" t="s">
        <v>114</v>
      </c>
      <c r="F1568" s="3" t="s">
        <v>108</v>
      </c>
      <c r="G1568" s="94">
        <v>311.39999999999998</v>
      </c>
    </row>
    <row r="1569" spans="2:7">
      <c r="B1569" s="2">
        <v>44220</v>
      </c>
      <c r="C1569" s="3" t="s">
        <v>119</v>
      </c>
      <c r="D1569" s="3">
        <v>6</v>
      </c>
      <c r="E1569" s="3" t="s">
        <v>110</v>
      </c>
      <c r="F1569" s="3" t="s">
        <v>109</v>
      </c>
      <c r="G1569" s="94">
        <v>149.69999999999999</v>
      </c>
    </row>
    <row r="1570" spans="2:7">
      <c r="B1570" s="2">
        <v>44645</v>
      </c>
      <c r="C1570" s="3" t="s">
        <v>116</v>
      </c>
      <c r="D1570" s="3">
        <v>30</v>
      </c>
      <c r="E1570" s="3" t="s">
        <v>112</v>
      </c>
      <c r="F1570" s="3" t="s">
        <v>108</v>
      </c>
      <c r="G1570" s="94">
        <v>916.73</v>
      </c>
    </row>
    <row r="1571" spans="2:7">
      <c r="B1571" s="2">
        <v>44562</v>
      </c>
      <c r="C1571" s="3" t="s">
        <v>117</v>
      </c>
      <c r="D1571" s="3">
        <v>4</v>
      </c>
      <c r="E1571" s="3" t="s">
        <v>114</v>
      </c>
      <c r="F1571" s="3" t="s">
        <v>113</v>
      </c>
      <c r="G1571" s="94">
        <v>107.8</v>
      </c>
    </row>
    <row r="1572" spans="2:7">
      <c r="B1572" s="2">
        <v>44046</v>
      </c>
      <c r="C1572" s="3" t="s">
        <v>116</v>
      </c>
      <c r="D1572" s="3">
        <v>450</v>
      </c>
      <c r="E1572" s="3" t="s">
        <v>6</v>
      </c>
      <c r="F1572" s="3" t="s">
        <v>106</v>
      </c>
      <c r="G1572" s="94">
        <v>11046.04</v>
      </c>
    </row>
    <row r="1573" spans="2:7">
      <c r="B1573" s="2">
        <v>43984</v>
      </c>
      <c r="C1573" s="3" t="s">
        <v>119</v>
      </c>
      <c r="D1573" s="3">
        <v>3</v>
      </c>
      <c r="E1573" s="3" t="s">
        <v>9</v>
      </c>
      <c r="F1573" s="3" t="s">
        <v>106</v>
      </c>
      <c r="G1573" s="94">
        <v>83.85</v>
      </c>
    </row>
    <row r="1574" spans="2:7">
      <c r="B1574" s="2">
        <v>44625</v>
      </c>
      <c r="C1574" s="3" t="s">
        <v>107</v>
      </c>
      <c r="D1574" s="3">
        <v>1</v>
      </c>
      <c r="E1574" s="3" t="s">
        <v>6</v>
      </c>
      <c r="F1574" s="3" t="s">
        <v>113</v>
      </c>
      <c r="G1574" s="94">
        <v>43.69</v>
      </c>
    </row>
    <row r="1575" spans="2:7">
      <c r="B1575" s="2">
        <v>44197</v>
      </c>
      <c r="C1575" s="3" t="s">
        <v>119</v>
      </c>
      <c r="D1575" s="3">
        <v>36</v>
      </c>
      <c r="E1575" s="3" t="s">
        <v>110</v>
      </c>
      <c r="F1575" s="3" t="s">
        <v>111</v>
      </c>
      <c r="G1575" s="94">
        <v>732.87</v>
      </c>
    </row>
    <row r="1576" spans="2:7">
      <c r="B1576" s="2">
        <v>44899</v>
      </c>
      <c r="C1576" s="3" t="s">
        <v>118</v>
      </c>
      <c r="D1576" s="3">
        <v>31</v>
      </c>
      <c r="E1576" s="3" t="s">
        <v>110</v>
      </c>
      <c r="F1576" s="3" t="s">
        <v>108</v>
      </c>
      <c r="G1576" s="94">
        <v>631.08000000000004</v>
      </c>
    </row>
    <row r="1577" spans="2:7">
      <c r="B1577" s="2">
        <v>44337</v>
      </c>
      <c r="C1577" s="3" t="s">
        <v>119</v>
      </c>
      <c r="D1577" s="3">
        <v>5</v>
      </c>
      <c r="E1577" s="3" t="s">
        <v>6</v>
      </c>
      <c r="F1577" s="3" t="s">
        <v>113</v>
      </c>
      <c r="G1577" s="94">
        <v>223.45</v>
      </c>
    </row>
    <row r="1578" spans="2:7">
      <c r="B1578" s="2">
        <v>44373</v>
      </c>
      <c r="C1578" s="3" t="s">
        <v>107</v>
      </c>
      <c r="D1578" s="3">
        <v>4</v>
      </c>
      <c r="E1578" s="3" t="s">
        <v>9</v>
      </c>
      <c r="F1578" s="3" t="s">
        <v>113</v>
      </c>
      <c r="G1578" s="94">
        <v>107.8</v>
      </c>
    </row>
    <row r="1579" spans="2:7">
      <c r="B1579" s="2">
        <v>44430</v>
      </c>
      <c r="C1579" s="3" t="s">
        <v>118</v>
      </c>
      <c r="D1579" s="3">
        <v>200</v>
      </c>
      <c r="E1579" s="3" t="s">
        <v>112</v>
      </c>
      <c r="F1579" s="3" t="s">
        <v>106</v>
      </c>
      <c r="G1579" s="94">
        <v>5033</v>
      </c>
    </row>
    <row r="1580" spans="2:7">
      <c r="B1580" s="2">
        <v>43831</v>
      </c>
      <c r="C1580" s="3" t="s">
        <v>117</v>
      </c>
      <c r="D1580" s="3">
        <v>500</v>
      </c>
      <c r="E1580" s="3" t="s">
        <v>9</v>
      </c>
      <c r="F1580" s="3" t="s">
        <v>115</v>
      </c>
      <c r="G1580" s="94">
        <v>8035.63</v>
      </c>
    </row>
    <row r="1581" spans="2:7">
      <c r="B1581" s="2">
        <v>44076</v>
      </c>
      <c r="C1581" s="3" t="s">
        <v>117</v>
      </c>
      <c r="D1581" s="3">
        <v>35</v>
      </c>
      <c r="E1581" s="3" t="s">
        <v>112</v>
      </c>
      <c r="F1581" s="3" t="s">
        <v>115</v>
      </c>
      <c r="G1581" s="94">
        <v>1039.76</v>
      </c>
    </row>
    <row r="1582" spans="2:7">
      <c r="B1582" s="2">
        <v>43901</v>
      </c>
      <c r="C1582" s="3" t="s">
        <v>117</v>
      </c>
      <c r="D1582" s="3">
        <v>7</v>
      </c>
      <c r="E1582" s="3" t="s">
        <v>114</v>
      </c>
      <c r="F1582" s="3" t="s">
        <v>105</v>
      </c>
      <c r="G1582" s="94">
        <v>188.65</v>
      </c>
    </row>
    <row r="1583" spans="2:7">
      <c r="B1583" s="2">
        <v>44058</v>
      </c>
      <c r="C1583" s="3" t="s">
        <v>116</v>
      </c>
      <c r="D1583" s="3">
        <v>425</v>
      </c>
      <c r="E1583" s="3" t="s">
        <v>114</v>
      </c>
      <c r="F1583" s="3" t="s">
        <v>111</v>
      </c>
      <c r="G1583" s="94">
        <v>6097.16</v>
      </c>
    </row>
    <row r="1584" spans="2:7">
      <c r="B1584" s="2">
        <v>44239</v>
      </c>
      <c r="C1584" s="3" t="s">
        <v>119</v>
      </c>
      <c r="D1584" s="3">
        <v>450</v>
      </c>
      <c r="E1584" s="3" t="s">
        <v>110</v>
      </c>
      <c r="F1584" s="3" t="s">
        <v>111</v>
      </c>
      <c r="G1584" s="94">
        <v>6714.56</v>
      </c>
    </row>
    <row r="1585" spans="2:7">
      <c r="B1585" s="2">
        <v>43842</v>
      </c>
      <c r="C1585" s="3" t="s">
        <v>117</v>
      </c>
      <c r="D1585" s="3">
        <v>1</v>
      </c>
      <c r="E1585" s="3" t="s">
        <v>112</v>
      </c>
      <c r="F1585" s="3" t="s">
        <v>108</v>
      </c>
      <c r="G1585" s="94">
        <v>33.950000000000003</v>
      </c>
    </row>
    <row r="1586" spans="2:7">
      <c r="B1586" s="2">
        <v>44420</v>
      </c>
      <c r="C1586" s="3" t="s">
        <v>119</v>
      </c>
      <c r="D1586" s="3">
        <v>14</v>
      </c>
      <c r="E1586" s="3" t="s">
        <v>110</v>
      </c>
      <c r="F1586" s="3" t="s">
        <v>115</v>
      </c>
      <c r="G1586" s="94">
        <v>349.3</v>
      </c>
    </row>
    <row r="1587" spans="2:7">
      <c r="B1587" s="2">
        <v>44410</v>
      </c>
      <c r="C1587" s="3" t="s">
        <v>116</v>
      </c>
      <c r="D1587" s="3">
        <v>35</v>
      </c>
      <c r="E1587" s="3" t="s">
        <v>110</v>
      </c>
      <c r="F1587" s="3" t="s">
        <v>108</v>
      </c>
      <c r="G1587" s="94">
        <v>712.51</v>
      </c>
    </row>
    <row r="1588" spans="2:7">
      <c r="B1588" s="2">
        <v>44778</v>
      </c>
      <c r="C1588" s="3" t="s">
        <v>107</v>
      </c>
      <c r="D1588" s="3">
        <v>9</v>
      </c>
      <c r="E1588" s="3" t="s">
        <v>110</v>
      </c>
      <c r="F1588" s="3" t="s">
        <v>106</v>
      </c>
      <c r="G1588" s="94">
        <v>224.55</v>
      </c>
    </row>
    <row r="1589" spans="2:7">
      <c r="B1589" s="2">
        <v>44109</v>
      </c>
      <c r="C1589" s="3" t="s">
        <v>119</v>
      </c>
      <c r="D1589" s="3">
        <v>14</v>
      </c>
      <c r="E1589" s="3" t="s">
        <v>9</v>
      </c>
      <c r="F1589" s="3" t="s">
        <v>113</v>
      </c>
      <c r="G1589" s="94">
        <v>377.3</v>
      </c>
    </row>
    <row r="1590" spans="2:7">
      <c r="B1590" s="2">
        <v>44501</v>
      </c>
      <c r="C1590" s="3" t="s">
        <v>118</v>
      </c>
      <c r="D1590" s="3">
        <v>2</v>
      </c>
      <c r="E1590" s="3" t="s">
        <v>110</v>
      </c>
      <c r="F1590" s="3" t="s">
        <v>105</v>
      </c>
      <c r="G1590" s="94">
        <v>51.9</v>
      </c>
    </row>
    <row r="1591" spans="2:7">
      <c r="B1591" s="2">
        <v>44274</v>
      </c>
      <c r="C1591" s="3" t="s">
        <v>118</v>
      </c>
      <c r="D1591" s="3">
        <v>375</v>
      </c>
      <c r="E1591" s="3" t="s">
        <v>114</v>
      </c>
      <c r="F1591" s="3" t="s">
        <v>105</v>
      </c>
      <c r="G1591" s="94">
        <v>5811.09</v>
      </c>
    </row>
    <row r="1592" spans="2:7">
      <c r="B1592" s="2">
        <v>44138</v>
      </c>
      <c r="C1592" s="3" t="s">
        <v>117</v>
      </c>
      <c r="D1592" s="3">
        <v>8</v>
      </c>
      <c r="E1592" s="3" t="s">
        <v>110</v>
      </c>
      <c r="F1592" s="3" t="s">
        <v>115</v>
      </c>
      <c r="G1592" s="94">
        <v>207.6</v>
      </c>
    </row>
    <row r="1593" spans="2:7">
      <c r="B1593" s="2">
        <v>44339</v>
      </c>
      <c r="C1593" s="3" t="s">
        <v>116</v>
      </c>
      <c r="D1593" s="3">
        <v>575</v>
      </c>
      <c r="E1593" s="3" t="s">
        <v>9</v>
      </c>
      <c r="F1593" s="3" t="s">
        <v>109</v>
      </c>
      <c r="G1593" s="94">
        <v>9571.59</v>
      </c>
    </row>
    <row r="1594" spans="2:7">
      <c r="B1594" s="2">
        <v>44909</v>
      </c>
      <c r="C1594" s="3" t="s">
        <v>116</v>
      </c>
      <c r="D1594" s="3">
        <v>23</v>
      </c>
      <c r="E1594" s="3" t="s">
        <v>110</v>
      </c>
      <c r="F1594" s="3" t="s">
        <v>105</v>
      </c>
      <c r="G1594" s="94">
        <v>573.85</v>
      </c>
    </row>
    <row r="1595" spans="2:7">
      <c r="B1595" s="2">
        <v>44514</v>
      </c>
      <c r="C1595" s="3" t="s">
        <v>119</v>
      </c>
      <c r="D1595" s="3">
        <v>36</v>
      </c>
      <c r="E1595" s="3" t="s">
        <v>114</v>
      </c>
      <c r="F1595" s="3" t="s">
        <v>106</v>
      </c>
      <c r="G1595" s="94">
        <v>763.47</v>
      </c>
    </row>
    <row r="1596" spans="2:7">
      <c r="B1596" s="2">
        <v>44497</v>
      </c>
      <c r="C1596" s="3" t="s">
        <v>117</v>
      </c>
      <c r="D1596" s="3">
        <v>5</v>
      </c>
      <c r="E1596" s="3" t="s">
        <v>112</v>
      </c>
      <c r="F1596" s="3" t="s">
        <v>108</v>
      </c>
      <c r="G1596" s="94">
        <v>169.75</v>
      </c>
    </row>
    <row r="1597" spans="2:7">
      <c r="B1597" s="2">
        <v>44574</v>
      </c>
      <c r="C1597" s="3" t="s">
        <v>119</v>
      </c>
      <c r="D1597" s="3">
        <v>9</v>
      </c>
      <c r="E1597" s="3" t="s">
        <v>9</v>
      </c>
      <c r="F1597" s="3" t="s">
        <v>113</v>
      </c>
      <c r="G1597" s="94">
        <v>242.55</v>
      </c>
    </row>
    <row r="1598" spans="2:7">
      <c r="B1598" s="2">
        <v>44514</v>
      </c>
      <c r="C1598" s="3" t="s">
        <v>119</v>
      </c>
      <c r="D1598" s="3">
        <v>36</v>
      </c>
      <c r="E1598" s="3" t="s">
        <v>114</v>
      </c>
      <c r="F1598" s="3" t="s">
        <v>109</v>
      </c>
      <c r="G1598" s="94">
        <v>824.67</v>
      </c>
    </row>
    <row r="1599" spans="2:7">
      <c r="B1599" s="2">
        <v>44438</v>
      </c>
      <c r="C1599" s="3" t="s">
        <v>107</v>
      </c>
      <c r="D1599" s="3">
        <v>13</v>
      </c>
      <c r="E1599" s="3" t="s">
        <v>114</v>
      </c>
      <c r="F1599" s="3" t="s">
        <v>109</v>
      </c>
      <c r="G1599" s="94">
        <v>337.35</v>
      </c>
    </row>
    <row r="1600" spans="2:7">
      <c r="B1600" s="2">
        <v>44780</v>
      </c>
      <c r="C1600" s="3" t="s">
        <v>116</v>
      </c>
      <c r="D1600" s="3">
        <v>20</v>
      </c>
      <c r="E1600" s="3" t="s">
        <v>110</v>
      </c>
      <c r="F1600" s="3" t="s">
        <v>105</v>
      </c>
      <c r="G1600" s="94">
        <v>519</v>
      </c>
    </row>
    <row r="1601" spans="2:7">
      <c r="B1601" s="2">
        <v>44847</v>
      </c>
      <c r="C1601" s="3" t="s">
        <v>116</v>
      </c>
      <c r="D1601" s="3">
        <v>9</v>
      </c>
      <c r="E1601" s="3" t="s">
        <v>9</v>
      </c>
      <c r="F1601" s="3" t="s">
        <v>105</v>
      </c>
      <c r="G1601" s="94">
        <v>242.55</v>
      </c>
    </row>
    <row r="1602" spans="2:7">
      <c r="B1602" s="2">
        <v>44768</v>
      </c>
      <c r="C1602" s="3" t="s">
        <v>117</v>
      </c>
      <c r="D1602" s="3">
        <v>400</v>
      </c>
      <c r="E1602" s="3" t="s">
        <v>110</v>
      </c>
      <c r="F1602" s="3" t="s">
        <v>106</v>
      </c>
      <c r="G1602" s="94">
        <v>5968.5</v>
      </c>
    </row>
    <row r="1603" spans="2:7">
      <c r="B1603" s="2">
        <v>44892</v>
      </c>
      <c r="C1603" s="3" t="s">
        <v>117</v>
      </c>
      <c r="D1603" s="3">
        <v>500</v>
      </c>
      <c r="E1603" s="3" t="s">
        <v>6</v>
      </c>
      <c r="F1603" s="3" t="s">
        <v>106</v>
      </c>
      <c r="G1603" s="94">
        <v>12848.38</v>
      </c>
    </row>
    <row r="1604" spans="2:7">
      <c r="B1604" s="2">
        <v>44054</v>
      </c>
      <c r="C1604" s="3" t="s">
        <v>119</v>
      </c>
      <c r="D1604" s="3">
        <v>500</v>
      </c>
      <c r="E1604" s="3" t="s">
        <v>110</v>
      </c>
      <c r="F1604" s="3" t="s">
        <v>115</v>
      </c>
      <c r="G1604" s="94">
        <v>7460.63</v>
      </c>
    </row>
    <row r="1605" spans="2:7">
      <c r="B1605" s="2">
        <v>44833</v>
      </c>
      <c r="C1605" s="3" t="s">
        <v>107</v>
      </c>
      <c r="D1605" s="3">
        <v>43</v>
      </c>
      <c r="E1605" s="3" t="s">
        <v>9</v>
      </c>
      <c r="F1605" s="3" t="s">
        <v>106</v>
      </c>
      <c r="G1605" s="94">
        <v>985.02</v>
      </c>
    </row>
    <row r="1606" spans="2:7">
      <c r="B1606" s="2">
        <v>43945</v>
      </c>
      <c r="C1606" s="3" t="s">
        <v>116</v>
      </c>
      <c r="D1606" s="3">
        <v>22</v>
      </c>
      <c r="E1606" s="3" t="s">
        <v>112</v>
      </c>
      <c r="F1606" s="3" t="s">
        <v>115</v>
      </c>
      <c r="G1606" s="94">
        <v>746.9</v>
      </c>
    </row>
    <row r="1607" spans="2:7">
      <c r="B1607" s="2">
        <v>44262</v>
      </c>
      <c r="C1607" s="3" t="s">
        <v>119</v>
      </c>
      <c r="D1607" s="3">
        <v>20</v>
      </c>
      <c r="E1607" s="3" t="s">
        <v>110</v>
      </c>
      <c r="F1607" s="3" t="s">
        <v>111</v>
      </c>
      <c r="G1607" s="94">
        <v>499</v>
      </c>
    </row>
    <row r="1608" spans="2:7">
      <c r="B1608" s="2">
        <v>44357</v>
      </c>
      <c r="C1608" s="3" t="s">
        <v>107</v>
      </c>
      <c r="D1608" s="3">
        <v>500</v>
      </c>
      <c r="E1608" s="3" t="s">
        <v>114</v>
      </c>
      <c r="F1608" s="3" t="s">
        <v>115</v>
      </c>
      <c r="G1608" s="94">
        <v>7173.13</v>
      </c>
    </row>
    <row r="1609" spans="2:7">
      <c r="B1609" s="2">
        <v>43941</v>
      </c>
      <c r="C1609" s="3" t="s">
        <v>117</v>
      </c>
      <c r="D1609" s="3">
        <v>16</v>
      </c>
      <c r="E1609" s="3" t="s">
        <v>110</v>
      </c>
      <c r="F1609" s="3" t="s">
        <v>109</v>
      </c>
      <c r="G1609" s="94">
        <v>415.2</v>
      </c>
    </row>
    <row r="1610" spans="2:7">
      <c r="B1610" s="2">
        <v>44664</v>
      </c>
      <c r="C1610" s="3" t="s">
        <v>119</v>
      </c>
      <c r="D1610" s="3">
        <v>4</v>
      </c>
      <c r="E1610" s="3" t="s">
        <v>9</v>
      </c>
      <c r="F1610" s="3" t="s">
        <v>111</v>
      </c>
      <c r="G1610" s="94">
        <v>107.8</v>
      </c>
    </row>
    <row r="1611" spans="2:7">
      <c r="B1611" s="2">
        <v>44649</v>
      </c>
      <c r="C1611" s="3" t="s">
        <v>119</v>
      </c>
      <c r="D1611" s="3">
        <v>4</v>
      </c>
      <c r="E1611" s="3" t="s">
        <v>112</v>
      </c>
      <c r="F1611" s="3" t="s">
        <v>111</v>
      </c>
      <c r="G1611" s="94">
        <v>135.80000000000001</v>
      </c>
    </row>
    <row r="1612" spans="2:7">
      <c r="B1612" s="2">
        <v>44740</v>
      </c>
      <c r="C1612" s="3" t="s">
        <v>119</v>
      </c>
      <c r="D1612" s="3">
        <v>1</v>
      </c>
      <c r="E1612" s="3" t="s">
        <v>114</v>
      </c>
      <c r="F1612" s="3" t="s">
        <v>109</v>
      </c>
      <c r="G1612" s="94">
        <v>26.95</v>
      </c>
    </row>
    <row r="1613" spans="2:7">
      <c r="B1613" s="2">
        <v>44070</v>
      </c>
      <c r="C1613" s="3" t="s">
        <v>107</v>
      </c>
      <c r="D1613" s="3">
        <v>49</v>
      </c>
      <c r="E1613" s="3" t="s">
        <v>9</v>
      </c>
      <c r="F1613" s="3" t="s">
        <v>113</v>
      </c>
      <c r="G1613" s="94">
        <v>1027.1600000000001</v>
      </c>
    </row>
    <row r="1614" spans="2:7">
      <c r="B1614" s="2">
        <v>44670</v>
      </c>
      <c r="C1614" s="3" t="s">
        <v>116</v>
      </c>
      <c r="D1614" s="3">
        <v>9</v>
      </c>
      <c r="E1614" s="3" t="s">
        <v>112</v>
      </c>
      <c r="F1614" s="3" t="s">
        <v>109</v>
      </c>
      <c r="G1614" s="94">
        <v>323.55</v>
      </c>
    </row>
    <row r="1615" spans="2:7">
      <c r="B1615" s="2">
        <v>43994</v>
      </c>
      <c r="C1615" s="3" t="s">
        <v>117</v>
      </c>
      <c r="D1615" s="3">
        <v>400</v>
      </c>
      <c r="E1615" s="3" t="s">
        <v>9</v>
      </c>
      <c r="F1615" s="3" t="s">
        <v>115</v>
      </c>
      <c r="G1615" s="94">
        <v>6198.5</v>
      </c>
    </row>
    <row r="1616" spans="2:7">
      <c r="B1616" s="2">
        <v>44757</v>
      </c>
      <c r="C1616" s="3" t="s">
        <v>119</v>
      </c>
      <c r="D1616" s="3">
        <v>31</v>
      </c>
      <c r="E1616" s="3" t="s">
        <v>9</v>
      </c>
      <c r="F1616" s="3" t="s">
        <v>109</v>
      </c>
      <c r="G1616" s="94">
        <v>762.83</v>
      </c>
    </row>
    <row r="1617" spans="2:7">
      <c r="B1617" s="2">
        <v>44188</v>
      </c>
      <c r="C1617" s="3" t="s">
        <v>118</v>
      </c>
      <c r="D1617" s="3">
        <v>45</v>
      </c>
      <c r="E1617" s="3" t="s">
        <v>110</v>
      </c>
      <c r="F1617" s="3" t="s">
        <v>105</v>
      </c>
      <c r="G1617" s="94">
        <v>992.59</v>
      </c>
    </row>
    <row r="1618" spans="2:7">
      <c r="B1618" s="2">
        <v>44004</v>
      </c>
      <c r="C1618" s="3" t="s">
        <v>119</v>
      </c>
      <c r="D1618" s="3">
        <v>475</v>
      </c>
      <c r="E1618" s="3" t="s">
        <v>114</v>
      </c>
      <c r="F1618" s="3" t="s">
        <v>108</v>
      </c>
      <c r="G1618" s="94">
        <v>6814.47</v>
      </c>
    </row>
    <row r="1619" spans="2:7">
      <c r="B1619" s="2">
        <v>44787</v>
      </c>
      <c r="C1619" s="3" t="s">
        <v>117</v>
      </c>
      <c r="D1619" s="3">
        <v>6</v>
      </c>
      <c r="E1619" s="3" t="s">
        <v>9</v>
      </c>
      <c r="F1619" s="3" t="s">
        <v>108</v>
      </c>
      <c r="G1619" s="94">
        <v>173.7</v>
      </c>
    </row>
    <row r="1620" spans="2:7">
      <c r="B1620" s="2">
        <v>44414</v>
      </c>
      <c r="C1620" s="3" t="s">
        <v>118</v>
      </c>
      <c r="D1620" s="3">
        <v>250</v>
      </c>
      <c r="E1620" s="3" t="s">
        <v>9</v>
      </c>
      <c r="F1620" s="3" t="s">
        <v>109</v>
      </c>
      <c r="G1620" s="94">
        <v>5066.25</v>
      </c>
    </row>
    <row r="1621" spans="2:7">
      <c r="B1621" s="2">
        <v>44244</v>
      </c>
      <c r="C1621" s="3" t="s">
        <v>119</v>
      </c>
      <c r="D1621" s="3">
        <v>26</v>
      </c>
      <c r="E1621" s="3" t="s">
        <v>6</v>
      </c>
      <c r="F1621" s="3" t="s">
        <v>109</v>
      </c>
      <c r="G1621" s="94">
        <v>987.65</v>
      </c>
    </row>
    <row r="1622" spans="2:7">
      <c r="B1622" s="2">
        <v>44873</v>
      </c>
      <c r="C1622" s="3" t="s">
        <v>117</v>
      </c>
      <c r="D1622" s="3">
        <v>4</v>
      </c>
      <c r="E1622" s="3" t="s">
        <v>6</v>
      </c>
      <c r="F1622" s="3" t="s">
        <v>111</v>
      </c>
      <c r="G1622" s="94">
        <v>174.76</v>
      </c>
    </row>
    <row r="1623" spans="2:7">
      <c r="B1623" s="2">
        <v>44137</v>
      </c>
      <c r="C1623" s="3" t="s">
        <v>117</v>
      </c>
      <c r="D1623" s="3">
        <v>23</v>
      </c>
      <c r="E1623" s="3" t="s">
        <v>110</v>
      </c>
      <c r="F1623" s="3" t="s">
        <v>106</v>
      </c>
      <c r="G1623" s="94">
        <v>596.85</v>
      </c>
    </row>
    <row r="1624" spans="2:7">
      <c r="B1624" s="2">
        <v>44449</v>
      </c>
      <c r="C1624" s="3" t="s">
        <v>119</v>
      </c>
      <c r="D1624" s="3">
        <v>75</v>
      </c>
      <c r="E1624" s="3" t="s">
        <v>114</v>
      </c>
      <c r="F1624" s="3" t="s">
        <v>111</v>
      </c>
      <c r="G1624" s="94">
        <v>1515.94</v>
      </c>
    </row>
    <row r="1625" spans="2:7">
      <c r="B1625" s="2">
        <v>44071</v>
      </c>
      <c r="C1625" s="3" t="s">
        <v>118</v>
      </c>
      <c r="D1625" s="3">
        <v>175</v>
      </c>
      <c r="E1625" s="3" t="s">
        <v>114</v>
      </c>
      <c r="F1625" s="3" t="s">
        <v>108</v>
      </c>
      <c r="G1625" s="94">
        <v>3301.38</v>
      </c>
    </row>
    <row r="1626" spans="2:7">
      <c r="B1626" s="2">
        <v>44792</v>
      </c>
      <c r="C1626" s="3" t="s">
        <v>119</v>
      </c>
      <c r="D1626" s="3">
        <v>21</v>
      </c>
      <c r="E1626" s="3" t="s">
        <v>110</v>
      </c>
      <c r="F1626" s="3" t="s">
        <v>105</v>
      </c>
      <c r="G1626" s="94">
        <v>523.95000000000005</v>
      </c>
    </row>
    <row r="1627" spans="2:7">
      <c r="B1627" s="2">
        <v>44676</v>
      </c>
      <c r="C1627" s="3" t="s">
        <v>119</v>
      </c>
      <c r="D1627" s="3">
        <v>26</v>
      </c>
      <c r="E1627" s="3" t="s">
        <v>6</v>
      </c>
      <c r="F1627" s="3" t="s">
        <v>106</v>
      </c>
      <c r="G1627" s="94">
        <v>987.65</v>
      </c>
    </row>
    <row r="1628" spans="2:7">
      <c r="B1628" s="2">
        <v>44726</v>
      </c>
      <c r="C1628" s="3" t="s">
        <v>117</v>
      </c>
      <c r="D1628" s="3">
        <v>225</v>
      </c>
      <c r="E1628" s="3" t="s">
        <v>6</v>
      </c>
      <c r="F1628" s="3" t="s">
        <v>111</v>
      </c>
      <c r="G1628" s="94">
        <v>6723.68</v>
      </c>
    </row>
    <row r="1629" spans="2:7">
      <c r="B1629" s="2">
        <v>44813</v>
      </c>
      <c r="C1629" s="3" t="s">
        <v>119</v>
      </c>
      <c r="D1629" s="3">
        <v>550</v>
      </c>
      <c r="E1629" s="3" t="s">
        <v>9</v>
      </c>
      <c r="F1629" s="3" t="s">
        <v>113</v>
      </c>
      <c r="G1629" s="94">
        <v>9155.44</v>
      </c>
    </row>
    <row r="1630" spans="2:7">
      <c r="B1630" s="2">
        <v>43932</v>
      </c>
      <c r="C1630" s="3" t="s">
        <v>117</v>
      </c>
      <c r="D1630" s="3">
        <v>46</v>
      </c>
      <c r="E1630" s="3" t="s">
        <v>110</v>
      </c>
      <c r="F1630" s="3" t="s">
        <v>105</v>
      </c>
      <c r="G1630" s="94">
        <v>1014.65</v>
      </c>
    </row>
    <row r="1631" spans="2:7">
      <c r="B1631" s="2">
        <v>44123</v>
      </c>
      <c r="C1631" s="3" t="s">
        <v>119</v>
      </c>
      <c r="D1631" s="3">
        <v>22</v>
      </c>
      <c r="E1631" s="3" t="s">
        <v>9</v>
      </c>
      <c r="F1631" s="3" t="s">
        <v>108</v>
      </c>
      <c r="G1631" s="94">
        <v>636.9</v>
      </c>
    </row>
    <row r="1632" spans="2:7">
      <c r="B1632" s="2">
        <v>44576</v>
      </c>
      <c r="C1632" s="3" t="s">
        <v>116</v>
      </c>
      <c r="D1632" s="3">
        <v>4</v>
      </c>
      <c r="E1632" s="3" t="s">
        <v>6</v>
      </c>
      <c r="F1632" s="3" t="s">
        <v>115</v>
      </c>
      <c r="G1632" s="94">
        <v>174.76</v>
      </c>
    </row>
    <row r="1633" spans="2:7">
      <c r="B1633" s="2">
        <v>44216</v>
      </c>
      <c r="C1633" s="3" t="s">
        <v>107</v>
      </c>
      <c r="D1633" s="3">
        <v>8</v>
      </c>
      <c r="E1633" s="3" t="s">
        <v>6</v>
      </c>
      <c r="F1633" s="3" t="s">
        <v>106</v>
      </c>
      <c r="G1633" s="94">
        <v>357.52</v>
      </c>
    </row>
    <row r="1634" spans="2:7">
      <c r="B1634" s="2">
        <v>44321</v>
      </c>
      <c r="C1634" s="3" t="s">
        <v>118</v>
      </c>
      <c r="D1634" s="3">
        <v>49</v>
      </c>
      <c r="E1634" s="3" t="s">
        <v>112</v>
      </c>
      <c r="F1634" s="3" t="s">
        <v>113</v>
      </c>
      <c r="G1634" s="94">
        <v>1284.4100000000001</v>
      </c>
    </row>
    <row r="1635" spans="2:7">
      <c r="B1635" s="2">
        <v>44401</v>
      </c>
      <c r="C1635" s="3" t="s">
        <v>118</v>
      </c>
      <c r="D1635" s="3">
        <v>175</v>
      </c>
      <c r="E1635" s="3" t="s">
        <v>114</v>
      </c>
      <c r="F1635" s="3" t="s">
        <v>113</v>
      </c>
      <c r="G1635" s="94">
        <v>3301.38</v>
      </c>
    </row>
    <row r="1636" spans="2:7">
      <c r="B1636" s="2">
        <v>44630</v>
      </c>
      <c r="C1636" s="3" t="s">
        <v>119</v>
      </c>
      <c r="D1636" s="3">
        <v>375</v>
      </c>
      <c r="E1636" s="3" t="s">
        <v>6</v>
      </c>
      <c r="F1636" s="3" t="s">
        <v>111</v>
      </c>
      <c r="G1636" s="94">
        <v>9420.66</v>
      </c>
    </row>
    <row r="1637" spans="2:7">
      <c r="B1637" s="2">
        <v>43915</v>
      </c>
      <c r="C1637" s="3" t="s">
        <v>116</v>
      </c>
      <c r="D1637" s="3">
        <v>225</v>
      </c>
      <c r="E1637" s="3" t="s">
        <v>110</v>
      </c>
      <c r="F1637" s="3" t="s">
        <v>108</v>
      </c>
      <c r="G1637" s="94">
        <v>4087.13</v>
      </c>
    </row>
    <row r="1638" spans="2:7">
      <c r="B1638" s="2">
        <v>44758</v>
      </c>
      <c r="C1638" s="3" t="s">
        <v>117</v>
      </c>
      <c r="D1638" s="3">
        <v>75</v>
      </c>
      <c r="E1638" s="3" t="s">
        <v>110</v>
      </c>
      <c r="F1638" s="3" t="s">
        <v>115</v>
      </c>
      <c r="G1638" s="94">
        <v>1347.19</v>
      </c>
    </row>
    <row r="1639" spans="2:7">
      <c r="B1639" s="2">
        <v>44218</v>
      </c>
      <c r="C1639" s="3" t="s">
        <v>117</v>
      </c>
      <c r="D1639" s="3">
        <v>425</v>
      </c>
      <c r="E1639" s="3" t="s">
        <v>114</v>
      </c>
      <c r="F1639" s="3" t="s">
        <v>115</v>
      </c>
      <c r="G1639" s="94">
        <v>6097.16</v>
      </c>
    </row>
    <row r="1640" spans="2:7">
      <c r="B1640" s="2">
        <v>44649</v>
      </c>
      <c r="C1640" s="3" t="s">
        <v>118</v>
      </c>
      <c r="D1640" s="3">
        <v>3</v>
      </c>
      <c r="E1640" s="3" t="s">
        <v>114</v>
      </c>
      <c r="F1640" s="3" t="s">
        <v>111</v>
      </c>
      <c r="G1640" s="94">
        <v>74.849999999999994</v>
      </c>
    </row>
    <row r="1641" spans="2:7">
      <c r="B1641" s="2">
        <v>44530</v>
      </c>
      <c r="C1641" s="3" t="s">
        <v>117</v>
      </c>
      <c r="D1641" s="3">
        <v>10</v>
      </c>
      <c r="E1641" s="3" t="s">
        <v>114</v>
      </c>
      <c r="F1641" s="3" t="s">
        <v>115</v>
      </c>
      <c r="G1641" s="94">
        <v>259.5</v>
      </c>
    </row>
    <row r="1642" spans="2:7">
      <c r="B1642" s="2">
        <v>44796</v>
      </c>
      <c r="C1642" s="3" t="s">
        <v>119</v>
      </c>
      <c r="D1642" s="3">
        <v>1</v>
      </c>
      <c r="E1642" s="3" t="s">
        <v>112</v>
      </c>
      <c r="F1642" s="3" t="s">
        <v>111</v>
      </c>
      <c r="G1642" s="94">
        <v>33.950000000000003</v>
      </c>
    </row>
    <row r="1643" spans="2:7">
      <c r="B1643" s="2">
        <v>44180</v>
      </c>
      <c r="C1643" s="3" t="s">
        <v>117</v>
      </c>
      <c r="D1643" s="3">
        <v>21</v>
      </c>
      <c r="E1643" s="3" t="s">
        <v>110</v>
      </c>
      <c r="F1643" s="3" t="s">
        <v>108</v>
      </c>
      <c r="G1643" s="94">
        <v>544.95000000000005</v>
      </c>
    </row>
    <row r="1644" spans="2:7">
      <c r="B1644" s="2">
        <v>43881</v>
      </c>
      <c r="C1644" s="3" t="s">
        <v>119</v>
      </c>
      <c r="D1644" s="3">
        <v>22</v>
      </c>
      <c r="E1644" s="3" t="s">
        <v>6</v>
      </c>
      <c r="F1644" s="3" t="s">
        <v>113</v>
      </c>
      <c r="G1644" s="94">
        <v>961.18</v>
      </c>
    </row>
    <row r="1645" spans="2:7">
      <c r="B1645" s="2">
        <v>44423</v>
      </c>
      <c r="C1645" s="3" t="s">
        <v>116</v>
      </c>
      <c r="D1645" s="3">
        <v>49</v>
      </c>
      <c r="E1645" s="3" t="s">
        <v>112</v>
      </c>
      <c r="F1645" s="3" t="s">
        <v>115</v>
      </c>
      <c r="G1645" s="94">
        <v>1321.16</v>
      </c>
    </row>
    <row r="1646" spans="2:7">
      <c r="B1646" s="2">
        <v>44221</v>
      </c>
      <c r="C1646" s="3" t="s">
        <v>119</v>
      </c>
      <c r="D1646" s="3">
        <v>7</v>
      </c>
      <c r="E1646" s="3" t="s">
        <v>9</v>
      </c>
      <c r="F1646" s="3" t="s">
        <v>115</v>
      </c>
      <c r="G1646" s="94">
        <v>188.65</v>
      </c>
    </row>
    <row r="1647" spans="2:7">
      <c r="B1647" s="2">
        <v>44521</v>
      </c>
      <c r="C1647" s="3" t="s">
        <v>119</v>
      </c>
      <c r="D1647" s="3">
        <v>150</v>
      </c>
      <c r="E1647" s="3" t="s">
        <v>9</v>
      </c>
      <c r="F1647" s="3" t="s">
        <v>108</v>
      </c>
      <c r="G1647" s="94">
        <v>2829.75</v>
      </c>
    </row>
    <row r="1648" spans="2:7">
      <c r="B1648" s="2">
        <v>44321</v>
      </c>
      <c r="C1648" s="3" t="s">
        <v>119</v>
      </c>
      <c r="D1648" s="3">
        <v>1</v>
      </c>
      <c r="E1648" s="3" t="s">
        <v>110</v>
      </c>
      <c r="F1648" s="3" t="s">
        <v>115</v>
      </c>
      <c r="G1648" s="94">
        <v>23.95</v>
      </c>
    </row>
    <row r="1649" spans="2:7">
      <c r="B1649" s="2">
        <v>44836</v>
      </c>
      <c r="C1649" s="3" t="s">
        <v>118</v>
      </c>
      <c r="D1649" s="3">
        <v>41</v>
      </c>
      <c r="E1649" s="3" t="s">
        <v>110</v>
      </c>
      <c r="F1649" s="3" t="s">
        <v>106</v>
      </c>
      <c r="G1649" s="94">
        <v>834.66</v>
      </c>
    </row>
    <row r="1650" spans="2:7">
      <c r="B1650" s="2">
        <v>44213</v>
      </c>
      <c r="C1650" s="3" t="s">
        <v>107</v>
      </c>
      <c r="D1650" s="3">
        <v>5</v>
      </c>
      <c r="E1650" s="3" t="s">
        <v>112</v>
      </c>
      <c r="F1650" s="3" t="s">
        <v>109</v>
      </c>
      <c r="G1650" s="94">
        <v>169.75</v>
      </c>
    </row>
    <row r="1651" spans="2:7">
      <c r="B1651" s="2">
        <v>44322</v>
      </c>
      <c r="C1651" s="3" t="s">
        <v>117</v>
      </c>
      <c r="D1651" s="3">
        <v>75</v>
      </c>
      <c r="E1651" s="3" t="s">
        <v>110</v>
      </c>
      <c r="F1651" s="3" t="s">
        <v>106</v>
      </c>
      <c r="G1651" s="94">
        <v>1459.69</v>
      </c>
    </row>
    <row r="1652" spans="2:7">
      <c r="B1652" s="2">
        <v>44470</v>
      </c>
      <c r="C1652" s="3" t="s">
        <v>119</v>
      </c>
      <c r="D1652" s="3">
        <v>3</v>
      </c>
      <c r="E1652" s="3" t="s">
        <v>9</v>
      </c>
      <c r="F1652" s="3" t="s">
        <v>109</v>
      </c>
      <c r="G1652" s="94">
        <v>83.85</v>
      </c>
    </row>
    <row r="1653" spans="2:7">
      <c r="B1653" s="2">
        <v>44381</v>
      </c>
      <c r="C1653" s="3" t="s">
        <v>117</v>
      </c>
      <c r="D1653" s="3">
        <v>26</v>
      </c>
      <c r="E1653" s="3" t="s">
        <v>112</v>
      </c>
      <c r="F1653" s="3" t="s">
        <v>108</v>
      </c>
      <c r="G1653" s="94">
        <v>750.3</v>
      </c>
    </row>
    <row r="1654" spans="2:7">
      <c r="B1654" s="2">
        <v>44064</v>
      </c>
      <c r="C1654" s="3" t="s">
        <v>117</v>
      </c>
      <c r="D1654" s="3">
        <v>100</v>
      </c>
      <c r="E1654" s="3" t="s">
        <v>9</v>
      </c>
      <c r="F1654" s="3" t="s">
        <v>115</v>
      </c>
      <c r="G1654" s="94">
        <v>2026.5</v>
      </c>
    </row>
    <row r="1655" spans="2:7">
      <c r="B1655" s="2">
        <v>44921</v>
      </c>
      <c r="C1655" s="3" t="s">
        <v>117</v>
      </c>
      <c r="D1655" s="3">
        <v>6</v>
      </c>
      <c r="E1655" s="3" t="s">
        <v>112</v>
      </c>
      <c r="F1655" s="3" t="s">
        <v>115</v>
      </c>
      <c r="G1655" s="94">
        <v>215.7</v>
      </c>
    </row>
    <row r="1656" spans="2:7">
      <c r="B1656" s="2">
        <v>44893</v>
      </c>
      <c r="C1656" s="3" t="s">
        <v>118</v>
      </c>
      <c r="D1656" s="3">
        <v>4</v>
      </c>
      <c r="E1656" s="3" t="s">
        <v>9</v>
      </c>
      <c r="F1656" s="3" t="s">
        <v>105</v>
      </c>
      <c r="G1656" s="94">
        <v>115.8</v>
      </c>
    </row>
    <row r="1657" spans="2:7">
      <c r="B1657" s="2">
        <v>44061</v>
      </c>
      <c r="C1657" s="3" t="s">
        <v>119</v>
      </c>
      <c r="D1657" s="3">
        <v>5</v>
      </c>
      <c r="E1657" s="3" t="s">
        <v>110</v>
      </c>
      <c r="F1657" s="3" t="s">
        <v>115</v>
      </c>
      <c r="G1657" s="94">
        <v>124.75</v>
      </c>
    </row>
    <row r="1658" spans="2:7">
      <c r="B1658" s="2">
        <v>43939</v>
      </c>
      <c r="C1658" s="3" t="s">
        <v>116</v>
      </c>
      <c r="D1658" s="3">
        <v>48</v>
      </c>
      <c r="E1658" s="3" t="s">
        <v>114</v>
      </c>
      <c r="F1658" s="3" t="s">
        <v>105</v>
      </c>
      <c r="G1658" s="94">
        <v>970.2</v>
      </c>
    </row>
    <row r="1659" spans="2:7">
      <c r="B1659" s="2">
        <v>44080</v>
      </c>
      <c r="C1659" s="3" t="s">
        <v>118</v>
      </c>
      <c r="D1659" s="3">
        <v>9</v>
      </c>
      <c r="E1659" s="3" t="s">
        <v>110</v>
      </c>
      <c r="F1659" s="3" t="s">
        <v>106</v>
      </c>
      <c r="G1659" s="94">
        <v>215.55</v>
      </c>
    </row>
    <row r="1660" spans="2:7">
      <c r="B1660" s="2">
        <v>44028</v>
      </c>
      <c r="C1660" s="3" t="s">
        <v>117</v>
      </c>
      <c r="D1660" s="3">
        <v>300</v>
      </c>
      <c r="E1660" s="3" t="s">
        <v>9</v>
      </c>
      <c r="F1660" s="3" t="s">
        <v>115</v>
      </c>
      <c r="G1660" s="94">
        <v>4993.88</v>
      </c>
    </row>
    <row r="1661" spans="2:7">
      <c r="B1661" s="2">
        <v>44411</v>
      </c>
      <c r="C1661" s="3" t="s">
        <v>119</v>
      </c>
      <c r="D1661" s="3">
        <v>46</v>
      </c>
      <c r="E1661" s="3" t="s">
        <v>112</v>
      </c>
      <c r="F1661" s="3" t="s">
        <v>109</v>
      </c>
      <c r="G1661" s="94">
        <v>1405.65</v>
      </c>
    </row>
    <row r="1662" spans="2:7">
      <c r="B1662" s="2">
        <v>44919</v>
      </c>
      <c r="C1662" s="3" t="s">
        <v>116</v>
      </c>
      <c r="D1662" s="3">
        <v>26</v>
      </c>
      <c r="E1662" s="3" t="s">
        <v>6</v>
      </c>
      <c r="F1662" s="3" t="s">
        <v>105</v>
      </c>
      <c r="G1662" s="94">
        <v>987.65</v>
      </c>
    </row>
    <row r="1663" spans="2:7">
      <c r="B1663" s="2">
        <v>44278</v>
      </c>
      <c r="C1663" s="3" t="s">
        <v>117</v>
      </c>
      <c r="D1663" s="3">
        <v>8</v>
      </c>
      <c r="E1663" s="3" t="s">
        <v>114</v>
      </c>
      <c r="F1663" s="3" t="s">
        <v>109</v>
      </c>
      <c r="G1663" s="94">
        <v>207.6</v>
      </c>
    </row>
    <row r="1664" spans="2:7">
      <c r="B1664" s="2">
        <v>43876</v>
      </c>
      <c r="C1664" s="3" t="s">
        <v>119</v>
      </c>
      <c r="D1664" s="3">
        <v>175</v>
      </c>
      <c r="E1664" s="3" t="s">
        <v>6</v>
      </c>
      <c r="F1664" s="3" t="s">
        <v>109</v>
      </c>
      <c r="G1664" s="94">
        <v>5352.03</v>
      </c>
    </row>
    <row r="1665" spans="2:7">
      <c r="B1665" s="2">
        <v>43843</v>
      </c>
      <c r="C1665" s="3" t="s">
        <v>117</v>
      </c>
      <c r="D1665" s="3">
        <v>9</v>
      </c>
      <c r="E1665" s="3" t="s">
        <v>9</v>
      </c>
      <c r="F1665" s="3" t="s">
        <v>105</v>
      </c>
      <c r="G1665" s="94">
        <v>251.55</v>
      </c>
    </row>
    <row r="1666" spans="2:7">
      <c r="B1666" s="2">
        <v>44863</v>
      </c>
      <c r="C1666" s="3" t="s">
        <v>119</v>
      </c>
      <c r="D1666" s="3">
        <v>4</v>
      </c>
      <c r="E1666" s="3" t="s">
        <v>112</v>
      </c>
      <c r="F1666" s="3" t="s">
        <v>108</v>
      </c>
      <c r="G1666" s="94">
        <v>135.80000000000001</v>
      </c>
    </row>
    <row r="1667" spans="2:7">
      <c r="B1667" s="2">
        <v>44076</v>
      </c>
      <c r="C1667" s="3" t="s">
        <v>117</v>
      </c>
      <c r="D1667" s="3">
        <v>12</v>
      </c>
      <c r="E1667" s="3" t="s">
        <v>9</v>
      </c>
      <c r="F1667" s="3" t="s">
        <v>106</v>
      </c>
      <c r="G1667" s="94">
        <v>323.39999999999998</v>
      </c>
    </row>
    <row r="1668" spans="2:7">
      <c r="B1668" s="2">
        <v>43993</v>
      </c>
      <c r="C1668" s="3" t="s">
        <v>119</v>
      </c>
      <c r="D1668" s="3">
        <v>125</v>
      </c>
      <c r="E1668" s="3" t="s">
        <v>6</v>
      </c>
      <c r="F1668" s="3" t="s">
        <v>115</v>
      </c>
      <c r="G1668" s="94">
        <v>3822.88</v>
      </c>
    </row>
    <row r="1669" spans="2:7">
      <c r="B1669" s="2">
        <v>43880</v>
      </c>
      <c r="C1669" s="3" t="s">
        <v>118</v>
      </c>
      <c r="D1669" s="3">
        <v>32</v>
      </c>
      <c r="E1669" s="3" t="s">
        <v>6</v>
      </c>
      <c r="F1669" s="3" t="s">
        <v>113</v>
      </c>
      <c r="G1669" s="94">
        <v>1215.57</v>
      </c>
    </row>
    <row r="1670" spans="2:7">
      <c r="B1670" s="2">
        <v>44256</v>
      </c>
      <c r="C1670" s="3" t="s">
        <v>119</v>
      </c>
      <c r="D1670" s="3">
        <v>325</v>
      </c>
      <c r="E1670" s="3" t="s">
        <v>110</v>
      </c>
      <c r="F1670" s="3" t="s">
        <v>109</v>
      </c>
      <c r="G1670" s="94">
        <v>4475.66</v>
      </c>
    </row>
    <row r="1671" spans="2:7">
      <c r="B1671" s="2">
        <v>44083</v>
      </c>
      <c r="C1671" s="3" t="s">
        <v>117</v>
      </c>
      <c r="D1671" s="3">
        <v>19</v>
      </c>
      <c r="E1671" s="3" t="s">
        <v>112</v>
      </c>
      <c r="F1671" s="3" t="s">
        <v>106</v>
      </c>
      <c r="G1671" s="94">
        <v>645.04999999999995</v>
      </c>
    </row>
    <row r="1672" spans="2:7">
      <c r="B1672" s="2">
        <v>44297</v>
      </c>
      <c r="C1672" s="3" t="s">
        <v>107</v>
      </c>
      <c r="D1672" s="3">
        <v>42</v>
      </c>
      <c r="E1672" s="3" t="s">
        <v>9</v>
      </c>
      <c r="F1672" s="3" t="s">
        <v>111</v>
      </c>
      <c r="G1672" s="94">
        <v>1033.52</v>
      </c>
    </row>
    <row r="1673" spans="2:7">
      <c r="B1673" s="2">
        <v>44199</v>
      </c>
      <c r="C1673" s="3" t="s">
        <v>116</v>
      </c>
      <c r="D1673" s="3">
        <v>50</v>
      </c>
      <c r="E1673" s="3" t="s">
        <v>9</v>
      </c>
      <c r="F1673" s="3" t="s">
        <v>113</v>
      </c>
      <c r="G1673" s="94">
        <v>1010.63</v>
      </c>
    </row>
    <row r="1674" spans="2:7">
      <c r="B1674" s="2">
        <v>44186</v>
      </c>
      <c r="C1674" s="3" t="s">
        <v>118</v>
      </c>
      <c r="D1674" s="3">
        <v>5</v>
      </c>
      <c r="E1674" s="3" t="s">
        <v>114</v>
      </c>
      <c r="F1674" s="3" t="s">
        <v>106</v>
      </c>
      <c r="G1674" s="94">
        <v>124.75</v>
      </c>
    </row>
    <row r="1675" spans="2:7">
      <c r="B1675" s="2">
        <v>44052</v>
      </c>
      <c r="C1675" s="3" t="s">
        <v>117</v>
      </c>
      <c r="D1675" s="3">
        <v>500</v>
      </c>
      <c r="E1675" s="3" t="s">
        <v>110</v>
      </c>
      <c r="F1675" s="3" t="s">
        <v>108</v>
      </c>
      <c r="G1675" s="94">
        <v>7460.63</v>
      </c>
    </row>
    <row r="1676" spans="2:7">
      <c r="B1676" s="2">
        <v>44420</v>
      </c>
      <c r="C1676" s="3" t="s">
        <v>107</v>
      </c>
      <c r="D1676" s="3">
        <v>5</v>
      </c>
      <c r="E1676" s="3" t="s">
        <v>110</v>
      </c>
      <c r="F1676" s="3" t="s">
        <v>108</v>
      </c>
      <c r="G1676" s="94">
        <v>119.75</v>
      </c>
    </row>
    <row r="1677" spans="2:7">
      <c r="B1677" s="2">
        <v>44648</v>
      </c>
      <c r="C1677" s="3" t="s">
        <v>119</v>
      </c>
      <c r="D1677" s="3">
        <v>100</v>
      </c>
      <c r="E1677" s="3" t="s">
        <v>9</v>
      </c>
      <c r="F1677" s="3" t="s">
        <v>111</v>
      </c>
      <c r="G1677" s="94">
        <v>1956.5</v>
      </c>
    </row>
    <row r="1678" spans="2:7">
      <c r="B1678" s="2">
        <v>44759</v>
      </c>
      <c r="C1678" s="3" t="s">
        <v>117</v>
      </c>
      <c r="D1678" s="3">
        <v>450</v>
      </c>
      <c r="E1678" s="3" t="s">
        <v>6</v>
      </c>
      <c r="F1678" s="3" t="s">
        <v>105</v>
      </c>
      <c r="G1678" s="94">
        <v>11304.79</v>
      </c>
    </row>
    <row r="1679" spans="2:7">
      <c r="B1679" s="2">
        <v>43941</v>
      </c>
      <c r="C1679" s="3" t="s">
        <v>116</v>
      </c>
      <c r="D1679" s="3">
        <v>31</v>
      </c>
      <c r="E1679" s="3" t="s">
        <v>110</v>
      </c>
      <c r="F1679" s="3" t="s">
        <v>113</v>
      </c>
      <c r="G1679" s="94">
        <v>631.08000000000004</v>
      </c>
    </row>
    <row r="1680" spans="2:7">
      <c r="B1680" s="2">
        <v>44437</v>
      </c>
      <c r="C1680" s="3" t="s">
        <v>118</v>
      </c>
      <c r="D1680" s="3">
        <v>37</v>
      </c>
      <c r="E1680" s="3" t="s">
        <v>9</v>
      </c>
      <c r="F1680" s="3" t="s">
        <v>115</v>
      </c>
      <c r="G1680" s="94">
        <v>847.58</v>
      </c>
    </row>
    <row r="1681" spans="2:7">
      <c r="B1681" s="2">
        <v>44059</v>
      </c>
      <c r="C1681" s="3" t="s">
        <v>118</v>
      </c>
      <c r="D1681" s="3">
        <v>36</v>
      </c>
      <c r="E1681" s="3" t="s">
        <v>114</v>
      </c>
      <c r="F1681" s="3" t="s">
        <v>105</v>
      </c>
      <c r="G1681" s="94">
        <v>794.07</v>
      </c>
    </row>
    <row r="1682" spans="2:7">
      <c r="B1682" s="2">
        <v>43927</v>
      </c>
      <c r="C1682" s="3" t="s">
        <v>117</v>
      </c>
      <c r="D1682" s="3">
        <v>4</v>
      </c>
      <c r="E1682" s="3" t="s">
        <v>6</v>
      </c>
      <c r="F1682" s="3" t="s">
        <v>113</v>
      </c>
      <c r="G1682" s="94">
        <v>170.76</v>
      </c>
    </row>
    <row r="1683" spans="2:7">
      <c r="B1683" s="2">
        <v>43964</v>
      </c>
      <c r="C1683" s="3" t="s">
        <v>116</v>
      </c>
      <c r="D1683" s="3">
        <v>9</v>
      </c>
      <c r="E1683" s="3" t="s">
        <v>9</v>
      </c>
      <c r="F1683" s="3" t="s">
        <v>106</v>
      </c>
      <c r="G1683" s="94">
        <v>251.55</v>
      </c>
    </row>
    <row r="1684" spans="2:7">
      <c r="B1684" s="2">
        <v>43835</v>
      </c>
      <c r="C1684" s="3" t="s">
        <v>107</v>
      </c>
      <c r="D1684" s="3">
        <v>36</v>
      </c>
      <c r="E1684" s="3" t="s">
        <v>112</v>
      </c>
      <c r="F1684" s="3" t="s">
        <v>115</v>
      </c>
      <c r="G1684" s="94">
        <v>1069.47</v>
      </c>
    </row>
    <row r="1685" spans="2:7">
      <c r="B1685" s="2">
        <v>43982</v>
      </c>
      <c r="C1685" s="3" t="s">
        <v>119</v>
      </c>
      <c r="D1685" s="3">
        <v>3</v>
      </c>
      <c r="E1685" s="3" t="s">
        <v>114</v>
      </c>
      <c r="F1685" s="3" t="s">
        <v>115</v>
      </c>
      <c r="G1685" s="94">
        <v>80.849999999999994</v>
      </c>
    </row>
    <row r="1686" spans="2:7">
      <c r="B1686" s="2">
        <v>44881</v>
      </c>
      <c r="C1686" s="3" t="s">
        <v>107</v>
      </c>
      <c r="D1686" s="3">
        <v>23</v>
      </c>
      <c r="E1686" s="3" t="s">
        <v>9</v>
      </c>
      <c r="F1686" s="3" t="s">
        <v>106</v>
      </c>
      <c r="G1686" s="94">
        <v>619.85</v>
      </c>
    </row>
    <row r="1687" spans="2:7">
      <c r="B1687" s="2">
        <v>44925</v>
      </c>
      <c r="C1687" s="3" t="s">
        <v>107</v>
      </c>
      <c r="D1687" s="3">
        <v>1</v>
      </c>
      <c r="E1687" s="3" t="s">
        <v>9</v>
      </c>
      <c r="F1687" s="3" t="s">
        <v>113</v>
      </c>
      <c r="G1687" s="94">
        <v>28.95</v>
      </c>
    </row>
    <row r="1688" spans="2:7">
      <c r="B1688" s="2">
        <v>44314</v>
      </c>
      <c r="C1688" s="3" t="s">
        <v>116</v>
      </c>
      <c r="D1688" s="3">
        <v>16</v>
      </c>
      <c r="E1688" s="3" t="s">
        <v>6</v>
      </c>
      <c r="F1688" s="3" t="s">
        <v>105</v>
      </c>
      <c r="G1688" s="94">
        <v>699.04</v>
      </c>
    </row>
    <row r="1689" spans="2:7">
      <c r="B1689" s="2">
        <v>43919</v>
      </c>
      <c r="C1689" s="3" t="s">
        <v>116</v>
      </c>
      <c r="D1689" s="3">
        <v>6</v>
      </c>
      <c r="E1689" s="3" t="s">
        <v>6</v>
      </c>
      <c r="F1689" s="3" t="s">
        <v>115</v>
      </c>
      <c r="G1689" s="94">
        <v>268.14</v>
      </c>
    </row>
    <row r="1690" spans="2:7">
      <c r="B1690" s="2">
        <v>44833</v>
      </c>
      <c r="C1690" s="3" t="s">
        <v>117</v>
      </c>
      <c r="D1690" s="3">
        <v>275</v>
      </c>
      <c r="E1690" s="3" t="s">
        <v>114</v>
      </c>
      <c r="F1690" s="3" t="s">
        <v>106</v>
      </c>
      <c r="G1690" s="94">
        <v>4261.47</v>
      </c>
    </row>
    <row r="1691" spans="2:7">
      <c r="B1691" s="2">
        <v>44764</v>
      </c>
      <c r="C1691" s="3" t="s">
        <v>119</v>
      </c>
      <c r="D1691" s="3">
        <v>575</v>
      </c>
      <c r="E1691" s="3" t="s">
        <v>110</v>
      </c>
      <c r="F1691" s="3" t="s">
        <v>113</v>
      </c>
      <c r="G1691" s="94">
        <v>8249.09</v>
      </c>
    </row>
    <row r="1692" spans="2:7">
      <c r="B1692" s="2">
        <v>44078</v>
      </c>
      <c r="C1692" s="3" t="s">
        <v>119</v>
      </c>
      <c r="D1692" s="3">
        <v>4</v>
      </c>
      <c r="E1692" s="3" t="s">
        <v>114</v>
      </c>
      <c r="F1692" s="3" t="s">
        <v>111</v>
      </c>
      <c r="G1692" s="94">
        <v>99.8</v>
      </c>
    </row>
    <row r="1693" spans="2:7">
      <c r="B1693" s="2">
        <v>44254</v>
      </c>
      <c r="C1693" s="3" t="s">
        <v>116</v>
      </c>
      <c r="D1693" s="3">
        <v>9</v>
      </c>
      <c r="E1693" s="3" t="s">
        <v>110</v>
      </c>
      <c r="F1693" s="3" t="s">
        <v>109</v>
      </c>
      <c r="G1693" s="94">
        <v>224.55</v>
      </c>
    </row>
    <row r="1694" spans="2:7">
      <c r="B1694" s="2">
        <v>44313</v>
      </c>
      <c r="C1694" s="3" t="s">
        <v>118</v>
      </c>
      <c r="D1694" s="3">
        <v>20</v>
      </c>
      <c r="E1694" s="3" t="s">
        <v>9</v>
      </c>
      <c r="F1694" s="3" t="s">
        <v>113</v>
      </c>
      <c r="G1694" s="94">
        <v>579</v>
      </c>
    </row>
    <row r="1695" spans="2:7">
      <c r="B1695" s="2">
        <v>44232</v>
      </c>
      <c r="C1695" s="3" t="s">
        <v>119</v>
      </c>
      <c r="D1695" s="3">
        <v>11</v>
      </c>
      <c r="E1695" s="3" t="s">
        <v>114</v>
      </c>
      <c r="F1695" s="3" t="s">
        <v>105</v>
      </c>
      <c r="G1695" s="94">
        <v>274.45</v>
      </c>
    </row>
    <row r="1696" spans="2:7">
      <c r="B1696" s="2">
        <v>44130</v>
      </c>
      <c r="C1696" s="3" t="s">
        <v>107</v>
      </c>
      <c r="D1696" s="3">
        <v>16</v>
      </c>
      <c r="E1696" s="3" t="s">
        <v>114</v>
      </c>
      <c r="F1696" s="3" t="s">
        <v>113</v>
      </c>
      <c r="G1696" s="94">
        <v>399.2</v>
      </c>
    </row>
    <row r="1697" spans="2:7">
      <c r="B1697" s="2">
        <v>43960</v>
      </c>
      <c r="C1697" s="3" t="s">
        <v>107</v>
      </c>
      <c r="D1697" s="3">
        <v>1</v>
      </c>
      <c r="E1697" s="3" t="s">
        <v>9</v>
      </c>
      <c r="F1697" s="3" t="s">
        <v>115</v>
      </c>
      <c r="G1697" s="94">
        <v>26.95</v>
      </c>
    </row>
    <row r="1698" spans="2:7">
      <c r="B1698" s="2">
        <v>44047</v>
      </c>
      <c r="C1698" s="3" t="s">
        <v>117</v>
      </c>
      <c r="D1698" s="3">
        <v>2</v>
      </c>
      <c r="E1698" s="3" t="s">
        <v>110</v>
      </c>
      <c r="F1698" s="3" t="s">
        <v>108</v>
      </c>
      <c r="G1698" s="94">
        <v>51.9</v>
      </c>
    </row>
    <row r="1699" spans="2:7">
      <c r="B1699" s="2">
        <v>44480</v>
      </c>
      <c r="C1699" s="3" t="s">
        <v>119</v>
      </c>
      <c r="D1699" s="3">
        <v>575</v>
      </c>
      <c r="E1699" s="3" t="s">
        <v>110</v>
      </c>
      <c r="F1699" s="3" t="s">
        <v>111</v>
      </c>
      <c r="G1699" s="94">
        <v>8249.09</v>
      </c>
    </row>
    <row r="1700" spans="2:7">
      <c r="B1700" s="2">
        <v>44476</v>
      </c>
      <c r="C1700" s="3" t="s">
        <v>118</v>
      </c>
      <c r="D1700" s="3">
        <v>375</v>
      </c>
      <c r="E1700" s="3" t="s">
        <v>110</v>
      </c>
      <c r="F1700" s="3" t="s">
        <v>115</v>
      </c>
      <c r="G1700" s="94">
        <v>5164.22</v>
      </c>
    </row>
    <row r="1701" spans="2:7">
      <c r="B1701" s="2">
        <v>44749</v>
      </c>
      <c r="C1701" s="3" t="s">
        <v>116</v>
      </c>
      <c r="D1701" s="3">
        <v>250</v>
      </c>
      <c r="E1701" s="3" t="s">
        <v>6</v>
      </c>
      <c r="F1701" s="3" t="s">
        <v>105</v>
      </c>
      <c r="G1701" s="94">
        <v>7820.75</v>
      </c>
    </row>
    <row r="1702" spans="2:7">
      <c r="B1702" s="2">
        <v>44030</v>
      </c>
      <c r="C1702" s="3" t="s">
        <v>116</v>
      </c>
      <c r="D1702" s="3">
        <v>6</v>
      </c>
      <c r="E1702" s="3" t="s">
        <v>110</v>
      </c>
      <c r="F1702" s="3" t="s">
        <v>106</v>
      </c>
      <c r="G1702" s="94">
        <v>155.69999999999999</v>
      </c>
    </row>
    <row r="1703" spans="2:7">
      <c r="B1703" s="2">
        <v>44549</v>
      </c>
      <c r="C1703" s="3" t="s">
        <v>107</v>
      </c>
      <c r="D1703" s="3">
        <v>375</v>
      </c>
      <c r="E1703" s="3" t="s">
        <v>6</v>
      </c>
      <c r="F1703" s="3" t="s">
        <v>113</v>
      </c>
      <c r="G1703" s="94">
        <v>9205.0300000000007</v>
      </c>
    </row>
    <row r="1704" spans="2:7">
      <c r="B1704" s="2">
        <v>44280</v>
      </c>
      <c r="C1704" s="3" t="s">
        <v>119</v>
      </c>
      <c r="D1704" s="3">
        <v>28</v>
      </c>
      <c r="E1704" s="3" t="s">
        <v>112</v>
      </c>
      <c r="F1704" s="3" t="s">
        <v>111</v>
      </c>
      <c r="G1704" s="94">
        <v>831.81</v>
      </c>
    </row>
    <row r="1705" spans="2:7">
      <c r="B1705" s="2">
        <v>43865</v>
      </c>
      <c r="C1705" s="3" t="s">
        <v>119</v>
      </c>
      <c r="D1705" s="3">
        <v>3</v>
      </c>
      <c r="E1705" s="3" t="s">
        <v>9</v>
      </c>
      <c r="F1705" s="3" t="s">
        <v>113</v>
      </c>
      <c r="G1705" s="94">
        <v>80.849999999999994</v>
      </c>
    </row>
    <row r="1706" spans="2:7">
      <c r="B1706" s="2">
        <v>44614</v>
      </c>
      <c r="C1706" s="3" t="s">
        <v>107</v>
      </c>
      <c r="D1706" s="3">
        <v>28</v>
      </c>
      <c r="E1706" s="3" t="s">
        <v>112</v>
      </c>
      <c r="F1706" s="3" t="s">
        <v>106</v>
      </c>
      <c r="G1706" s="94">
        <v>831.81</v>
      </c>
    </row>
    <row r="1707" spans="2:7">
      <c r="B1707" s="2">
        <v>44379</v>
      </c>
      <c r="C1707" s="3" t="s">
        <v>119</v>
      </c>
      <c r="D1707" s="3">
        <v>500</v>
      </c>
      <c r="E1707" s="3" t="s">
        <v>110</v>
      </c>
      <c r="F1707" s="3" t="s">
        <v>108</v>
      </c>
      <c r="G1707" s="94">
        <v>7173.13</v>
      </c>
    </row>
    <row r="1708" spans="2:7">
      <c r="B1708" s="2">
        <v>44507</v>
      </c>
      <c r="C1708" s="3" t="s">
        <v>118</v>
      </c>
      <c r="D1708" s="3">
        <v>8</v>
      </c>
      <c r="E1708" s="3" t="s">
        <v>114</v>
      </c>
      <c r="F1708" s="3" t="s">
        <v>105</v>
      </c>
      <c r="G1708" s="94">
        <v>199.6</v>
      </c>
    </row>
    <row r="1709" spans="2:7">
      <c r="B1709" s="2">
        <v>44525</v>
      </c>
      <c r="C1709" s="3" t="s">
        <v>117</v>
      </c>
      <c r="D1709" s="3">
        <v>1</v>
      </c>
      <c r="E1709" s="3" t="s">
        <v>112</v>
      </c>
      <c r="F1709" s="3" t="s">
        <v>111</v>
      </c>
      <c r="G1709" s="94">
        <v>34.950000000000003</v>
      </c>
    </row>
    <row r="1710" spans="2:7">
      <c r="B1710" s="2">
        <v>44015</v>
      </c>
      <c r="C1710" s="3" t="s">
        <v>117</v>
      </c>
      <c r="D1710" s="3">
        <v>18</v>
      </c>
      <c r="E1710" s="3" t="s">
        <v>9</v>
      </c>
      <c r="F1710" s="3" t="s">
        <v>113</v>
      </c>
      <c r="G1710" s="94">
        <v>503.1</v>
      </c>
    </row>
    <row r="1711" spans="2:7">
      <c r="B1711" s="2">
        <v>44872</v>
      </c>
      <c r="C1711" s="3" t="s">
        <v>117</v>
      </c>
      <c r="D1711" s="3">
        <v>2</v>
      </c>
      <c r="E1711" s="3" t="s">
        <v>6</v>
      </c>
      <c r="F1711" s="3" t="s">
        <v>106</v>
      </c>
      <c r="G1711" s="94">
        <v>89.38</v>
      </c>
    </row>
    <row r="1712" spans="2:7">
      <c r="B1712" s="2">
        <v>44902</v>
      </c>
      <c r="C1712" s="3" t="s">
        <v>117</v>
      </c>
      <c r="D1712" s="3">
        <v>550</v>
      </c>
      <c r="E1712" s="3" t="s">
        <v>6</v>
      </c>
      <c r="F1712" s="3" t="s">
        <v>109</v>
      </c>
      <c r="G1712" s="94">
        <v>14133.21</v>
      </c>
    </row>
    <row r="1713" spans="2:7">
      <c r="B1713" s="2">
        <v>44332</v>
      </c>
      <c r="C1713" s="3" t="s">
        <v>119</v>
      </c>
      <c r="D1713" s="3">
        <v>4</v>
      </c>
      <c r="E1713" s="3" t="s">
        <v>112</v>
      </c>
      <c r="F1713" s="3" t="s">
        <v>113</v>
      </c>
      <c r="G1713" s="94">
        <v>139.80000000000001</v>
      </c>
    </row>
    <row r="1714" spans="2:7">
      <c r="B1714" s="2">
        <v>44282</v>
      </c>
      <c r="C1714" s="3" t="s">
        <v>119</v>
      </c>
      <c r="D1714" s="3">
        <v>36</v>
      </c>
      <c r="E1714" s="3" t="s">
        <v>112</v>
      </c>
      <c r="F1714" s="3" t="s">
        <v>111</v>
      </c>
      <c r="G1714" s="94">
        <v>1100.07</v>
      </c>
    </row>
    <row r="1715" spans="2:7">
      <c r="B1715" s="2">
        <v>44708</v>
      </c>
      <c r="C1715" s="3" t="s">
        <v>107</v>
      </c>
      <c r="D1715" s="3">
        <v>200</v>
      </c>
      <c r="E1715" s="3" t="s">
        <v>6</v>
      </c>
      <c r="F1715" s="3" t="s">
        <v>106</v>
      </c>
      <c r="G1715" s="94">
        <v>6116.6</v>
      </c>
    </row>
    <row r="1716" spans="2:7">
      <c r="B1716" s="2">
        <v>44098</v>
      </c>
      <c r="C1716" s="3" t="s">
        <v>119</v>
      </c>
      <c r="D1716" s="3">
        <v>5</v>
      </c>
      <c r="E1716" s="3" t="s">
        <v>112</v>
      </c>
      <c r="F1716" s="3" t="s">
        <v>113</v>
      </c>
      <c r="G1716" s="94">
        <v>179.75</v>
      </c>
    </row>
    <row r="1717" spans="2:7">
      <c r="B1717" s="2">
        <v>44784</v>
      </c>
      <c r="C1717" s="3" t="s">
        <v>107</v>
      </c>
      <c r="D1717" s="3">
        <v>33</v>
      </c>
      <c r="E1717" s="3" t="s">
        <v>110</v>
      </c>
      <c r="F1717" s="3" t="s">
        <v>113</v>
      </c>
      <c r="G1717" s="94">
        <v>671.8</v>
      </c>
    </row>
    <row r="1718" spans="2:7">
      <c r="B1718" s="2">
        <v>44797</v>
      </c>
      <c r="C1718" s="3" t="s">
        <v>119</v>
      </c>
      <c r="D1718" s="3">
        <v>36</v>
      </c>
      <c r="E1718" s="3" t="s">
        <v>6</v>
      </c>
      <c r="F1718" s="3" t="s">
        <v>113</v>
      </c>
      <c r="G1718" s="94">
        <v>1306.31</v>
      </c>
    </row>
    <row r="1719" spans="2:7">
      <c r="B1719" s="2">
        <v>44054</v>
      </c>
      <c r="C1719" s="3" t="s">
        <v>116</v>
      </c>
      <c r="D1719" s="3">
        <v>225</v>
      </c>
      <c r="E1719" s="3" t="s">
        <v>110</v>
      </c>
      <c r="F1719" s="3" t="s">
        <v>109</v>
      </c>
      <c r="G1719" s="94">
        <v>3772.13</v>
      </c>
    </row>
    <row r="1720" spans="2:7">
      <c r="B1720" s="2">
        <v>43919</v>
      </c>
      <c r="C1720" s="3" t="s">
        <v>118</v>
      </c>
      <c r="D1720" s="3">
        <v>3</v>
      </c>
      <c r="E1720" s="3" t="s">
        <v>6</v>
      </c>
      <c r="F1720" s="3" t="s">
        <v>109</v>
      </c>
      <c r="G1720" s="94">
        <v>128.07</v>
      </c>
    </row>
    <row r="1721" spans="2:7">
      <c r="B1721" s="2">
        <v>44234</v>
      </c>
      <c r="C1721" s="3" t="s">
        <v>117</v>
      </c>
      <c r="D1721" s="3">
        <v>8</v>
      </c>
      <c r="E1721" s="3" t="s">
        <v>112</v>
      </c>
      <c r="F1721" s="3" t="s">
        <v>113</v>
      </c>
      <c r="G1721" s="94">
        <v>271.60000000000002</v>
      </c>
    </row>
    <row r="1722" spans="2:7">
      <c r="B1722" s="2">
        <v>43914</v>
      </c>
      <c r="C1722" s="3" t="s">
        <v>116</v>
      </c>
      <c r="D1722" s="3">
        <v>8</v>
      </c>
      <c r="E1722" s="3" t="s">
        <v>114</v>
      </c>
      <c r="F1722" s="3" t="s">
        <v>109</v>
      </c>
      <c r="G1722" s="94">
        <v>207.6</v>
      </c>
    </row>
    <row r="1723" spans="2:7">
      <c r="B1723" s="2">
        <v>44164</v>
      </c>
      <c r="C1723" s="3" t="s">
        <v>117</v>
      </c>
      <c r="D1723" s="3">
        <v>22</v>
      </c>
      <c r="E1723" s="3" t="s">
        <v>114</v>
      </c>
      <c r="F1723" s="3" t="s">
        <v>113</v>
      </c>
      <c r="G1723" s="94">
        <v>570.9</v>
      </c>
    </row>
    <row r="1724" spans="2:7">
      <c r="B1724" s="2">
        <v>44012</v>
      </c>
      <c r="C1724" s="3" t="s">
        <v>107</v>
      </c>
      <c r="D1724" s="3">
        <v>500</v>
      </c>
      <c r="E1724" s="3" t="s">
        <v>112</v>
      </c>
      <c r="F1724" s="3" t="s">
        <v>108</v>
      </c>
      <c r="G1724" s="94">
        <v>10335.629999999999</v>
      </c>
    </row>
    <row r="1725" spans="2:7">
      <c r="B1725" s="2">
        <v>44761</v>
      </c>
      <c r="C1725" s="3" t="s">
        <v>119</v>
      </c>
      <c r="D1725" s="3">
        <v>22</v>
      </c>
      <c r="E1725" s="3" t="s">
        <v>6</v>
      </c>
      <c r="F1725" s="3" t="s">
        <v>113</v>
      </c>
      <c r="G1725" s="94">
        <v>939.18</v>
      </c>
    </row>
    <row r="1726" spans="2:7">
      <c r="B1726" s="2">
        <v>43994</v>
      </c>
      <c r="C1726" s="3" t="s">
        <v>116</v>
      </c>
      <c r="D1726" s="3">
        <v>500</v>
      </c>
      <c r="E1726" s="3" t="s">
        <v>114</v>
      </c>
      <c r="F1726" s="3" t="s">
        <v>108</v>
      </c>
      <c r="G1726" s="94">
        <v>7460.63</v>
      </c>
    </row>
    <row r="1727" spans="2:7">
      <c r="B1727" s="2">
        <v>44481</v>
      </c>
      <c r="C1727" s="3" t="s">
        <v>117</v>
      </c>
      <c r="D1727" s="3">
        <v>29</v>
      </c>
      <c r="E1727" s="3" t="s">
        <v>6</v>
      </c>
      <c r="F1727" s="3" t="s">
        <v>111</v>
      </c>
      <c r="G1727" s="94">
        <v>1052.31</v>
      </c>
    </row>
    <row r="1728" spans="2:7">
      <c r="B1728" s="2">
        <v>43902</v>
      </c>
      <c r="C1728" s="3" t="s">
        <v>107</v>
      </c>
      <c r="D1728" s="3">
        <v>150</v>
      </c>
      <c r="E1728" s="3" t="s">
        <v>112</v>
      </c>
      <c r="F1728" s="3" t="s">
        <v>105</v>
      </c>
      <c r="G1728" s="94">
        <v>3669.75</v>
      </c>
    </row>
    <row r="1729" spans="2:7">
      <c r="B1729" s="2">
        <v>44347</v>
      </c>
      <c r="C1729" s="3" t="s">
        <v>119</v>
      </c>
      <c r="D1729" s="3">
        <v>375</v>
      </c>
      <c r="E1729" s="3" t="s">
        <v>6</v>
      </c>
      <c r="F1729" s="3" t="s">
        <v>106</v>
      </c>
      <c r="G1729" s="94">
        <v>9420.66</v>
      </c>
    </row>
    <row r="1730" spans="2:7">
      <c r="B1730" s="2">
        <v>44736</v>
      </c>
      <c r="C1730" s="3" t="s">
        <v>119</v>
      </c>
      <c r="D1730" s="3">
        <v>175</v>
      </c>
      <c r="E1730" s="3" t="s">
        <v>112</v>
      </c>
      <c r="F1730" s="3" t="s">
        <v>106</v>
      </c>
      <c r="G1730" s="94">
        <v>4281.38</v>
      </c>
    </row>
    <row r="1731" spans="2:7">
      <c r="B1731" s="2">
        <v>44089</v>
      </c>
      <c r="C1731" s="3" t="s">
        <v>118</v>
      </c>
      <c r="D1731" s="3">
        <v>275</v>
      </c>
      <c r="E1731" s="3" t="s">
        <v>9</v>
      </c>
      <c r="F1731" s="3" t="s">
        <v>113</v>
      </c>
      <c r="G1731" s="94">
        <v>4261.47</v>
      </c>
    </row>
    <row r="1732" spans="2:7">
      <c r="B1732" s="2">
        <v>43860</v>
      </c>
      <c r="C1732" s="3" t="s">
        <v>118</v>
      </c>
      <c r="D1732" s="3">
        <v>5</v>
      </c>
      <c r="E1732" s="3" t="s">
        <v>110</v>
      </c>
      <c r="F1732" s="3" t="s">
        <v>111</v>
      </c>
      <c r="G1732" s="94">
        <v>129.75</v>
      </c>
    </row>
    <row r="1733" spans="2:7">
      <c r="B1733" s="2">
        <v>44385</v>
      </c>
      <c r="C1733" s="3" t="s">
        <v>119</v>
      </c>
      <c r="D1733" s="3">
        <v>6</v>
      </c>
      <c r="E1733" s="3" t="s">
        <v>9</v>
      </c>
      <c r="F1733" s="3" t="s">
        <v>106</v>
      </c>
      <c r="G1733" s="94">
        <v>173.7</v>
      </c>
    </row>
    <row r="1734" spans="2:7">
      <c r="B1734" s="2">
        <v>43873</v>
      </c>
      <c r="C1734" s="3" t="s">
        <v>119</v>
      </c>
      <c r="D1734" s="3">
        <v>17</v>
      </c>
      <c r="E1734" s="3" t="s">
        <v>9</v>
      </c>
      <c r="F1734" s="3" t="s">
        <v>113</v>
      </c>
      <c r="G1734" s="94">
        <v>492.15</v>
      </c>
    </row>
    <row r="1735" spans="2:7">
      <c r="B1735" s="2">
        <v>43929</v>
      </c>
      <c r="C1735" s="3" t="s">
        <v>116</v>
      </c>
      <c r="D1735" s="3">
        <v>39</v>
      </c>
      <c r="E1735" s="3" t="s">
        <v>110</v>
      </c>
      <c r="F1735" s="3" t="s">
        <v>113</v>
      </c>
      <c r="G1735" s="94">
        <v>827.09</v>
      </c>
    </row>
    <row r="1736" spans="2:7">
      <c r="B1736" s="2">
        <v>43859</v>
      </c>
      <c r="C1736" s="3" t="s">
        <v>119</v>
      </c>
      <c r="D1736" s="3">
        <v>23</v>
      </c>
      <c r="E1736" s="3" t="s">
        <v>9</v>
      </c>
      <c r="F1736" s="3" t="s">
        <v>113</v>
      </c>
      <c r="G1736" s="94">
        <v>665.85</v>
      </c>
    </row>
    <row r="1737" spans="2:7">
      <c r="B1737" s="2">
        <v>43835</v>
      </c>
      <c r="C1737" s="3" t="s">
        <v>119</v>
      </c>
      <c r="D1737" s="3">
        <v>28</v>
      </c>
      <c r="E1737" s="3" t="s">
        <v>6</v>
      </c>
      <c r="F1737" s="3" t="s">
        <v>115</v>
      </c>
      <c r="G1737" s="94">
        <v>1039.82</v>
      </c>
    </row>
    <row r="1738" spans="2:7">
      <c r="B1738" s="2">
        <v>44895</v>
      </c>
      <c r="C1738" s="3" t="s">
        <v>116</v>
      </c>
      <c r="D1738" s="3">
        <v>42</v>
      </c>
      <c r="E1738" s="3" t="s">
        <v>6</v>
      </c>
      <c r="F1738" s="3" t="s">
        <v>106</v>
      </c>
      <c r="G1738" s="94">
        <v>1524.03</v>
      </c>
    </row>
    <row r="1739" spans="2:7">
      <c r="B1739" s="2">
        <v>44401</v>
      </c>
      <c r="C1739" s="3" t="s">
        <v>107</v>
      </c>
      <c r="D1739" s="3">
        <v>400</v>
      </c>
      <c r="E1739" s="3" t="s">
        <v>112</v>
      </c>
      <c r="F1739" s="3" t="s">
        <v>105</v>
      </c>
      <c r="G1739" s="94">
        <v>7808.5</v>
      </c>
    </row>
    <row r="1740" spans="2:7">
      <c r="B1740" s="2">
        <v>44793</v>
      </c>
      <c r="C1740" s="3" t="s">
        <v>119</v>
      </c>
      <c r="D1740" s="3">
        <v>15</v>
      </c>
      <c r="E1740" s="3" t="s">
        <v>6</v>
      </c>
      <c r="F1740" s="3" t="s">
        <v>105</v>
      </c>
      <c r="G1740" s="94">
        <v>670.35</v>
      </c>
    </row>
    <row r="1741" spans="2:7">
      <c r="B1741" s="2">
        <v>44314</v>
      </c>
      <c r="C1741" s="3" t="s">
        <v>117</v>
      </c>
      <c r="D1741" s="3">
        <v>13</v>
      </c>
      <c r="E1741" s="3" t="s">
        <v>6</v>
      </c>
      <c r="F1741" s="3" t="s">
        <v>109</v>
      </c>
      <c r="G1741" s="94">
        <v>554.97</v>
      </c>
    </row>
    <row r="1742" spans="2:7">
      <c r="B1742" s="2">
        <v>44926</v>
      </c>
      <c r="C1742" s="3" t="s">
        <v>117</v>
      </c>
      <c r="D1742" s="3">
        <v>200</v>
      </c>
      <c r="E1742" s="3" t="s">
        <v>9</v>
      </c>
      <c r="F1742" s="3" t="s">
        <v>109</v>
      </c>
      <c r="G1742" s="94">
        <v>4053</v>
      </c>
    </row>
    <row r="1743" spans="2:7">
      <c r="B1743" s="2">
        <v>44111</v>
      </c>
      <c r="C1743" s="3" t="s">
        <v>117</v>
      </c>
      <c r="D1743" s="3">
        <v>21</v>
      </c>
      <c r="E1743" s="3" t="s">
        <v>9</v>
      </c>
      <c r="F1743" s="3" t="s">
        <v>111</v>
      </c>
      <c r="G1743" s="94">
        <v>565.95000000000005</v>
      </c>
    </row>
    <row r="1744" spans="2:7">
      <c r="B1744" s="2">
        <v>43969</v>
      </c>
      <c r="C1744" s="3" t="s">
        <v>119</v>
      </c>
      <c r="D1744" s="3">
        <v>525</v>
      </c>
      <c r="E1744" s="3" t="s">
        <v>110</v>
      </c>
      <c r="F1744" s="3" t="s">
        <v>109</v>
      </c>
      <c r="G1744" s="94">
        <v>7531.78</v>
      </c>
    </row>
    <row r="1745" spans="2:7">
      <c r="B1745" s="2">
        <v>44373</v>
      </c>
      <c r="C1745" s="3" t="s">
        <v>119</v>
      </c>
      <c r="D1745" s="3">
        <v>46</v>
      </c>
      <c r="E1745" s="3" t="s">
        <v>110</v>
      </c>
      <c r="F1745" s="3" t="s">
        <v>115</v>
      </c>
      <c r="G1745" s="94">
        <v>1014.65</v>
      </c>
    </row>
    <row r="1746" spans="2:7">
      <c r="B1746" s="2">
        <v>44157</v>
      </c>
      <c r="C1746" s="3" t="s">
        <v>117</v>
      </c>
      <c r="D1746" s="3">
        <v>5</v>
      </c>
      <c r="E1746" s="3" t="s">
        <v>114</v>
      </c>
      <c r="F1746" s="3" t="s">
        <v>109</v>
      </c>
      <c r="G1746" s="94">
        <v>124.75</v>
      </c>
    </row>
    <row r="1747" spans="2:7">
      <c r="B1747" s="2">
        <v>44477</v>
      </c>
      <c r="C1747" s="3" t="s">
        <v>117</v>
      </c>
      <c r="D1747" s="3">
        <v>450</v>
      </c>
      <c r="E1747" s="3" t="s">
        <v>114</v>
      </c>
      <c r="F1747" s="3" t="s">
        <v>109</v>
      </c>
      <c r="G1747" s="94">
        <v>6714.56</v>
      </c>
    </row>
    <row r="1748" spans="2:7">
      <c r="B1748" s="2">
        <v>44537</v>
      </c>
      <c r="C1748" s="3" t="s">
        <v>119</v>
      </c>
      <c r="D1748" s="3">
        <v>475</v>
      </c>
      <c r="E1748" s="3" t="s">
        <v>9</v>
      </c>
      <c r="F1748" s="3" t="s">
        <v>113</v>
      </c>
      <c r="G1748" s="94">
        <v>7906.97</v>
      </c>
    </row>
    <row r="1749" spans="2:7">
      <c r="B1749" s="2">
        <v>44156</v>
      </c>
      <c r="C1749" s="3" t="s">
        <v>107</v>
      </c>
      <c r="D1749" s="3">
        <v>400</v>
      </c>
      <c r="E1749" s="3" t="s">
        <v>110</v>
      </c>
      <c r="F1749" s="3" t="s">
        <v>113</v>
      </c>
      <c r="G1749" s="94">
        <v>5968.5</v>
      </c>
    </row>
    <row r="1750" spans="2:7">
      <c r="B1750" s="2">
        <v>44203</v>
      </c>
      <c r="C1750" s="3" t="s">
        <v>116</v>
      </c>
      <c r="D1750" s="3">
        <v>8</v>
      </c>
      <c r="E1750" s="3" t="s">
        <v>6</v>
      </c>
      <c r="F1750" s="3" t="s">
        <v>115</v>
      </c>
      <c r="G1750" s="94">
        <v>341.52</v>
      </c>
    </row>
    <row r="1751" spans="2:7">
      <c r="B1751" s="2">
        <v>44696</v>
      </c>
      <c r="C1751" s="3" t="s">
        <v>116</v>
      </c>
      <c r="D1751" s="3">
        <v>39</v>
      </c>
      <c r="E1751" s="3" t="s">
        <v>112</v>
      </c>
      <c r="F1751" s="3" t="s">
        <v>108</v>
      </c>
      <c r="G1751" s="94">
        <v>1191.74</v>
      </c>
    </row>
    <row r="1752" spans="2:7">
      <c r="B1752" s="2">
        <v>44141</v>
      </c>
      <c r="C1752" s="3" t="s">
        <v>116</v>
      </c>
      <c r="D1752" s="3">
        <v>5</v>
      </c>
      <c r="E1752" s="3" t="s">
        <v>110</v>
      </c>
      <c r="F1752" s="3" t="s">
        <v>113</v>
      </c>
      <c r="G1752" s="94">
        <v>124.75</v>
      </c>
    </row>
    <row r="1753" spans="2:7">
      <c r="B1753" s="2">
        <v>43881</v>
      </c>
      <c r="C1753" s="3" t="s">
        <v>116</v>
      </c>
      <c r="D1753" s="3">
        <v>375</v>
      </c>
      <c r="E1753" s="3" t="s">
        <v>112</v>
      </c>
      <c r="F1753" s="3" t="s">
        <v>109</v>
      </c>
      <c r="G1753" s="94">
        <v>7536.09</v>
      </c>
    </row>
    <row r="1754" spans="2:7">
      <c r="B1754" s="2">
        <v>44286</v>
      </c>
      <c r="C1754" s="3" t="s">
        <v>119</v>
      </c>
      <c r="D1754" s="3">
        <v>400</v>
      </c>
      <c r="E1754" s="3" t="s">
        <v>112</v>
      </c>
      <c r="F1754" s="3" t="s">
        <v>109</v>
      </c>
      <c r="G1754" s="94">
        <v>8268.5</v>
      </c>
    </row>
    <row r="1755" spans="2:7">
      <c r="B1755" s="2">
        <v>44546</v>
      </c>
      <c r="C1755" s="3" t="s">
        <v>116</v>
      </c>
      <c r="D1755" s="3">
        <v>44</v>
      </c>
      <c r="E1755" s="3" t="s">
        <v>112</v>
      </c>
      <c r="F1755" s="3" t="s">
        <v>113</v>
      </c>
      <c r="G1755" s="94">
        <v>1344.53</v>
      </c>
    </row>
    <row r="1756" spans="2:7">
      <c r="B1756" s="2">
        <v>44838</v>
      </c>
      <c r="C1756" s="3" t="s">
        <v>119</v>
      </c>
      <c r="D1756" s="3">
        <v>16</v>
      </c>
      <c r="E1756" s="3" t="s">
        <v>114</v>
      </c>
      <c r="F1756" s="3" t="s">
        <v>109</v>
      </c>
      <c r="G1756" s="94">
        <v>399.2</v>
      </c>
    </row>
    <row r="1757" spans="2:7">
      <c r="B1757" s="2">
        <v>44789</v>
      </c>
      <c r="C1757" s="3" t="s">
        <v>118</v>
      </c>
      <c r="D1757" s="3">
        <v>50</v>
      </c>
      <c r="E1757" s="3" t="s">
        <v>110</v>
      </c>
      <c r="F1757" s="3" t="s">
        <v>111</v>
      </c>
      <c r="G1757" s="94">
        <v>898.13</v>
      </c>
    </row>
    <row r="1758" spans="2:7">
      <c r="B1758" s="2">
        <v>44339</v>
      </c>
      <c r="C1758" s="3" t="s">
        <v>117</v>
      </c>
      <c r="D1758" s="3">
        <v>350</v>
      </c>
      <c r="E1758" s="3" t="s">
        <v>110</v>
      </c>
      <c r="F1758" s="3" t="s">
        <v>108</v>
      </c>
      <c r="G1758" s="94">
        <v>5021.1899999999996</v>
      </c>
    </row>
    <row r="1759" spans="2:7">
      <c r="B1759" s="2">
        <v>44119</v>
      </c>
      <c r="C1759" s="3" t="s">
        <v>119</v>
      </c>
      <c r="D1759" s="3">
        <v>37</v>
      </c>
      <c r="E1759" s="3" t="s">
        <v>6</v>
      </c>
      <c r="F1759" s="3" t="s">
        <v>113</v>
      </c>
      <c r="G1759" s="94">
        <v>1342.6</v>
      </c>
    </row>
    <row r="1760" spans="2:7">
      <c r="B1760" s="2">
        <v>44808</v>
      </c>
      <c r="C1760" s="3" t="s">
        <v>117</v>
      </c>
      <c r="D1760" s="3">
        <v>325</v>
      </c>
      <c r="E1760" s="3" t="s">
        <v>112</v>
      </c>
      <c r="F1760" s="3" t="s">
        <v>109</v>
      </c>
      <c r="G1760" s="94">
        <v>6531.28</v>
      </c>
    </row>
    <row r="1761" spans="2:7">
      <c r="B1761" s="2">
        <v>44047</v>
      </c>
      <c r="C1761" s="3" t="s">
        <v>119</v>
      </c>
      <c r="D1761" s="3">
        <v>3</v>
      </c>
      <c r="E1761" s="3" t="s">
        <v>112</v>
      </c>
      <c r="F1761" s="3" t="s">
        <v>115</v>
      </c>
      <c r="G1761" s="94">
        <v>104.85</v>
      </c>
    </row>
    <row r="1762" spans="2:7">
      <c r="B1762" s="2">
        <v>44565</v>
      </c>
      <c r="C1762" s="3" t="s">
        <v>119</v>
      </c>
      <c r="D1762" s="3">
        <v>2</v>
      </c>
      <c r="E1762" s="3" t="s">
        <v>6</v>
      </c>
      <c r="F1762" s="3" t="s">
        <v>108</v>
      </c>
      <c r="G1762" s="94">
        <v>87.38</v>
      </c>
    </row>
    <row r="1763" spans="2:7">
      <c r="B1763" s="2">
        <v>44751</v>
      </c>
      <c r="C1763" s="3" t="s">
        <v>119</v>
      </c>
      <c r="D1763" s="3">
        <v>325</v>
      </c>
      <c r="E1763" s="3" t="s">
        <v>6</v>
      </c>
      <c r="F1763" s="3" t="s">
        <v>113</v>
      </c>
      <c r="G1763" s="94">
        <v>7977.69</v>
      </c>
    </row>
    <row r="1764" spans="2:7">
      <c r="B1764" s="2">
        <v>44110</v>
      </c>
      <c r="C1764" s="3" t="s">
        <v>119</v>
      </c>
      <c r="D1764" s="3">
        <v>550</v>
      </c>
      <c r="E1764" s="3" t="s">
        <v>6</v>
      </c>
      <c r="F1764" s="3" t="s">
        <v>113</v>
      </c>
      <c r="G1764" s="94">
        <v>13816.96</v>
      </c>
    </row>
    <row r="1765" spans="2:7">
      <c r="B1765" s="2">
        <v>44271</v>
      </c>
      <c r="C1765" s="3" t="s">
        <v>119</v>
      </c>
      <c r="D1765" s="3">
        <v>425</v>
      </c>
      <c r="E1765" s="3" t="s">
        <v>9</v>
      </c>
      <c r="F1765" s="3" t="s">
        <v>111</v>
      </c>
      <c r="G1765" s="94">
        <v>7074.66</v>
      </c>
    </row>
    <row r="1766" spans="2:7">
      <c r="B1766" s="2">
        <v>43863</v>
      </c>
      <c r="C1766" s="3" t="s">
        <v>116</v>
      </c>
      <c r="D1766" s="3">
        <v>7</v>
      </c>
      <c r="E1766" s="3" t="s">
        <v>110</v>
      </c>
      <c r="F1766" s="3" t="s">
        <v>115</v>
      </c>
      <c r="G1766" s="94">
        <v>174.65</v>
      </c>
    </row>
    <row r="1767" spans="2:7">
      <c r="B1767" s="2">
        <v>44455</v>
      </c>
      <c r="C1767" s="3" t="s">
        <v>117</v>
      </c>
      <c r="D1767" s="3">
        <v>9</v>
      </c>
      <c r="E1767" s="3" t="s">
        <v>6</v>
      </c>
      <c r="F1767" s="3" t="s">
        <v>115</v>
      </c>
      <c r="G1767" s="94">
        <v>393.21</v>
      </c>
    </row>
    <row r="1768" spans="2:7">
      <c r="B1768" s="2">
        <v>44243</v>
      </c>
      <c r="C1768" s="3" t="s">
        <v>117</v>
      </c>
      <c r="D1768" s="3">
        <v>3</v>
      </c>
      <c r="E1768" s="3" t="s">
        <v>112</v>
      </c>
      <c r="F1768" s="3" t="s">
        <v>113</v>
      </c>
      <c r="G1768" s="94">
        <v>104.85</v>
      </c>
    </row>
    <row r="1769" spans="2:7">
      <c r="B1769" s="2">
        <v>43843</v>
      </c>
      <c r="C1769" s="3" t="s">
        <v>118</v>
      </c>
      <c r="D1769" s="3">
        <v>10</v>
      </c>
      <c r="E1769" s="3" t="s">
        <v>114</v>
      </c>
      <c r="F1769" s="3" t="s">
        <v>109</v>
      </c>
      <c r="G1769" s="94">
        <v>249.5</v>
      </c>
    </row>
    <row r="1770" spans="2:7">
      <c r="B1770" s="2">
        <v>44636</v>
      </c>
      <c r="C1770" s="3" t="s">
        <v>117</v>
      </c>
      <c r="D1770" s="3">
        <v>49</v>
      </c>
      <c r="E1770" s="3" t="s">
        <v>6</v>
      </c>
      <c r="F1770" s="3" t="s">
        <v>108</v>
      </c>
      <c r="G1770" s="94">
        <v>1605.61</v>
      </c>
    </row>
    <row r="1771" spans="2:7">
      <c r="B1771" s="2">
        <v>44311</v>
      </c>
      <c r="C1771" s="3" t="s">
        <v>118</v>
      </c>
      <c r="D1771" s="3">
        <v>5</v>
      </c>
      <c r="E1771" s="3" t="s">
        <v>6</v>
      </c>
      <c r="F1771" s="3" t="s">
        <v>105</v>
      </c>
      <c r="G1771" s="94">
        <v>223.45</v>
      </c>
    </row>
    <row r="1772" spans="2:7">
      <c r="B1772" s="2">
        <v>44889</v>
      </c>
      <c r="C1772" s="3" t="s">
        <v>116</v>
      </c>
      <c r="D1772" s="3">
        <v>275</v>
      </c>
      <c r="E1772" s="3" t="s">
        <v>6</v>
      </c>
      <c r="F1772" s="3" t="s">
        <v>115</v>
      </c>
      <c r="G1772" s="94">
        <v>6750.36</v>
      </c>
    </row>
    <row r="1773" spans="2:7">
      <c r="B1773" s="2">
        <v>44060</v>
      </c>
      <c r="C1773" s="3" t="s">
        <v>119</v>
      </c>
      <c r="D1773" s="3">
        <v>2</v>
      </c>
      <c r="E1773" s="3" t="s">
        <v>6</v>
      </c>
      <c r="F1773" s="3" t="s">
        <v>106</v>
      </c>
      <c r="G1773" s="94">
        <v>87.38</v>
      </c>
    </row>
    <row r="1774" spans="2:7">
      <c r="B1774" s="2">
        <v>44337</v>
      </c>
      <c r="C1774" s="3" t="s">
        <v>118</v>
      </c>
      <c r="D1774" s="3">
        <v>300</v>
      </c>
      <c r="E1774" s="3" t="s">
        <v>6</v>
      </c>
      <c r="F1774" s="3" t="s">
        <v>115</v>
      </c>
      <c r="G1774" s="94">
        <v>7709.03</v>
      </c>
    </row>
    <row r="1775" spans="2:7">
      <c r="B1775" s="2">
        <v>44814</v>
      </c>
      <c r="C1775" s="3" t="s">
        <v>119</v>
      </c>
      <c r="D1775" s="3">
        <v>5</v>
      </c>
      <c r="E1775" s="3" t="s">
        <v>6</v>
      </c>
      <c r="F1775" s="3" t="s">
        <v>109</v>
      </c>
      <c r="G1775" s="94">
        <v>223.45</v>
      </c>
    </row>
    <row r="1776" spans="2:7">
      <c r="B1776" s="2">
        <v>44097</v>
      </c>
      <c r="C1776" s="3" t="s">
        <v>107</v>
      </c>
      <c r="D1776" s="3">
        <v>5</v>
      </c>
      <c r="E1776" s="3" t="s">
        <v>6</v>
      </c>
      <c r="F1776" s="3" t="s">
        <v>111</v>
      </c>
      <c r="G1776" s="94">
        <v>213.45</v>
      </c>
    </row>
    <row r="1777" spans="2:7">
      <c r="B1777" s="2">
        <v>44911</v>
      </c>
      <c r="C1777" s="3" t="s">
        <v>119</v>
      </c>
      <c r="D1777" s="3">
        <v>39</v>
      </c>
      <c r="E1777" s="3" t="s">
        <v>114</v>
      </c>
      <c r="F1777" s="3" t="s">
        <v>113</v>
      </c>
      <c r="G1777" s="94">
        <v>860.24</v>
      </c>
    </row>
    <row r="1778" spans="2:7">
      <c r="B1778" s="2">
        <v>44316</v>
      </c>
      <c r="C1778" s="3" t="s">
        <v>116</v>
      </c>
      <c r="D1778" s="3">
        <v>50</v>
      </c>
      <c r="E1778" s="3" t="s">
        <v>6</v>
      </c>
      <c r="F1778" s="3" t="s">
        <v>113</v>
      </c>
      <c r="G1778" s="94">
        <v>1638.38</v>
      </c>
    </row>
    <row r="1779" spans="2:7">
      <c r="B1779" s="2">
        <v>44632</v>
      </c>
      <c r="C1779" s="3" t="s">
        <v>117</v>
      </c>
      <c r="D1779" s="3">
        <v>3</v>
      </c>
      <c r="E1779" s="3" t="s">
        <v>114</v>
      </c>
      <c r="F1779" s="3" t="s">
        <v>105</v>
      </c>
      <c r="G1779" s="94">
        <v>74.849999999999994</v>
      </c>
    </row>
    <row r="1780" spans="2:7">
      <c r="B1780" s="2">
        <v>44541</v>
      </c>
      <c r="C1780" s="3" t="s">
        <v>119</v>
      </c>
      <c r="D1780" s="3">
        <v>31</v>
      </c>
      <c r="E1780" s="3" t="s">
        <v>9</v>
      </c>
      <c r="F1780" s="3" t="s">
        <v>106</v>
      </c>
      <c r="G1780" s="94">
        <v>736.48</v>
      </c>
    </row>
    <row r="1781" spans="2:7">
      <c r="B1781" s="2">
        <v>44027</v>
      </c>
      <c r="C1781" s="3" t="s">
        <v>119</v>
      </c>
      <c r="D1781" s="3">
        <v>43</v>
      </c>
      <c r="E1781" s="3" t="s">
        <v>9</v>
      </c>
      <c r="F1781" s="3" t="s">
        <v>108</v>
      </c>
      <c r="G1781" s="94">
        <v>1058.1199999999999</v>
      </c>
    </row>
    <row r="1782" spans="2:7">
      <c r="B1782" s="2">
        <v>44647</v>
      </c>
      <c r="C1782" s="3" t="s">
        <v>118</v>
      </c>
      <c r="D1782" s="3">
        <v>400</v>
      </c>
      <c r="E1782" s="3" t="s">
        <v>9</v>
      </c>
      <c r="F1782" s="3" t="s">
        <v>115</v>
      </c>
      <c r="G1782" s="94">
        <v>6658.5</v>
      </c>
    </row>
    <row r="1783" spans="2:7">
      <c r="B1783" s="2">
        <v>44730</v>
      </c>
      <c r="C1783" s="3" t="s">
        <v>116</v>
      </c>
      <c r="D1783" s="3">
        <v>350</v>
      </c>
      <c r="E1783" s="3" t="s">
        <v>112</v>
      </c>
      <c r="F1783" s="3" t="s">
        <v>115</v>
      </c>
      <c r="G1783" s="94">
        <v>7234.94</v>
      </c>
    </row>
    <row r="1784" spans="2:7">
      <c r="B1784" s="2">
        <v>43856</v>
      </c>
      <c r="C1784" s="3" t="s">
        <v>117</v>
      </c>
      <c r="D1784" s="3">
        <v>30</v>
      </c>
      <c r="E1784" s="3" t="s">
        <v>110</v>
      </c>
      <c r="F1784" s="3" t="s">
        <v>106</v>
      </c>
      <c r="G1784" s="94">
        <v>610.73</v>
      </c>
    </row>
    <row r="1785" spans="2:7">
      <c r="B1785" s="2">
        <v>44782</v>
      </c>
      <c r="C1785" s="3" t="s">
        <v>116</v>
      </c>
      <c r="D1785" s="3">
        <v>3</v>
      </c>
      <c r="E1785" s="3" t="s">
        <v>6</v>
      </c>
      <c r="F1785" s="3" t="s">
        <v>113</v>
      </c>
      <c r="G1785" s="94">
        <v>128.07</v>
      </c>
    </row>
    <row r="1786" spans="2:7">
      <c r="B1786" s="2">
        <v>44069</v>
      </c>
      <c r="C1786" s="3" t="s">
        <v>119</v>
      </c>
      <c r="D1786" s="3">
        <v>11</v>
      </c>
      <c r="E1786" s="3" t="s">
        <v>112</v>
      </c>
      <c r="F1786" s="3" t="s">
        <v>105</v>
      </c>
      <c r="G1786" s="94">
        <v>373.45</v>
      </c>
    </row>
    <row r="1787" spans="2:7">
      <c r="B1787" s="2">
        <v>44675</v>
      </c>
      <c r="C1787" s="3" t="s">
        <v>118</v>
      </c>
      <c r="D1787" s="3">
        <v>150</v>
      </c>
      <c r="E1787" s="3" t="s">
        <v>114</v>
      </c>
      <c r="F1787" s="3" t="s">
        <v>109</v>
      </c>
      <c r="G1787" s="94">
        <v>2724.75</v>
      </c>
    </row>
    <row r="1788" spans="2:7">
      <c r="B1788" s="2">
        <v>44410</v>
      </c>
      <c r="C1788" s="3" t="s">
        <v>119</v>
      </c>
      <c r="D1788" s="3">
        <v>26</v>
      </c>
      <c r="E1788" s="3" t="s">
        <v>9</v>
      </c>
      <c r="F1788" s="3" t="s">
        <v>115</v>
      </c>
      <c r="G1788" s="94">
        <v>595.6</v>
      </c>
    </row>
    <row r="1789" spans="2:7">
      <c r="B1789" s="2">
        <v>44742</v>
      </c>
      <c r="C1789" s="3" t="s">
        <v>119</v>
      </c>
      <c r="D1789" s="3">
        <v>4</v>
      </c>
      <c r="E1789" s="3" t="s">
        <v>112</v>
      </c>
      <c r="F1789" s="3" t="s">
        <v>111</v>
      </c>
      <c r="G1789" s="94">
        <v>143.80000000000001</v>
      </c>
    </row>
    <row r="1790" spans="2:7">
      <c r="B1790" s="2">
        <v>44050</v>
      </c>
      <c r="C1790" s="3" t="s">
        <v>116</v>
      </c>
      <c r="D1790" s="3">
        <v>29</v>
      </c>
      <c r="E1790" s="3" t="s">
        <v>114</v>
      </c>
      <c r="F1790" s="3" t="s">
        <v>108</v>
      </c>
      <c r="G1790" s="94">
        <v>639.66999999999996</v>
      </c>
    </row>
    <row r="1791" spans="2:7">
      <c r="B1791" s="2">
        <v>44673</v>
      </c>
      <c r="C1791" s="3" t="s">
        <v>117</v>
      </c>
      <c r="D1791" s="3">
        <v>37</v>
      </c>
      <c r="E1791" s="3" t="s">
        <v>6</v>
      </c>
      <c r="F1791" s="3" t="s">
        <v>113</v>
      </c>
      <c r="G1791" s="94">
        <v>1342.6</v>
      </c>
    </row>
    <row r="1792" spans="2:7">
      <c r="B1792" s="2">
        <v>44864</v>
      </c>
      <c r="C1792" s="3" t="s">
        <v>117</v>
      </c>
      <c r="D1792" s="3">
        <v>7</v>
      </c>
      <c r="E1792" s="3" t="s">
        <v>110</v>
      </c>
      <c r="F1792" s="3" t="s">
        <v>105</v>
      </c>
      <c r="G1792" s="94">
        <v>181.65</v>
      </c>
    </row>
    <row r="1793" spans="2:7">
      <c r="B1793" s="2">
        <v>43955</v>
      </c>
      <c r="C1793" s="3" t="s">
        <v>116</v>
      </c>
      <c r="D1793" s="3">
        <v>39</v>
      </c>
      <c r="E1793" s="3" t="s">
        <v>110</v>
      </c>
      <c r="F1793" s="3" t="s">
        <v>105</v>
      </c>
      <c r="G1793" s="94">
        <v>793.94</v>
      </c>
    </row>
    <row r="1794" spans="2:7">
      <c r="B1794" s="2">
        <v>43925</v>
      </c>
      <c r="C1794" s="3" t="s">
        <v>117</v>
      </c>
      <c r="D1794" s="3">
        <v>42</v>
      </c>
      <c r="E1794" s="3" t="s">
        <v>110</v>
      </c>
      <c r="F1794" s="3" t="s">
        <v>105</v>
      </c>
      <c r="G1794" s="94">
        <v>855.02</v>
      </c>
    </row>
    <row r="1795" spans="2:7">
      <c r="B1795" s="2">
        <v>44611</v>
      </c>
      <c r="C1795" s="3" t="s">
        <v>119</v>
      </c>
      <c r="D1795" s="3">
        <v>23</v>
      </c>
      <c r="E1795" s="3" t="s">
        <v>112</v>
      </c>
      <c r="F1795" s="3" t="s">
        <v>105</v>
      </c>
      <c r="G1795" s="94">
        <v>803.85</v>
      </c>
    </row>
    <row r="1796" spans="2:7">
      <c r="B1796" s="2">
        <v>44420</v>
      </c>
      <c r="C1796" s="3" t="s">
        <v>117</v>
      </c>
      <c r="D1796" s="3">
        <v>425</v>
      </c>
      <c r="E1796" s="3" t="s">
        <v>9</v>
      </c>
      <c r="F1796" s="3" t="s">
        <v>108</v>
      </c>
      <c r="G1796" s="94">
        <v>6585.91</v>
      </c>
    </row>
    <row r="1797" spans="2:7">
      <c r="B1797" s="2">
        <v>44779</v>
      </c>
      <c r="C1797" s="3" t="s">
        <v>116</v>
      </c>
      <c r="D1797" s="3">
        <v>1</v>
      </c>
      <c r="E1797" s="3" t="s">
        <v>110</v>
      </c>
      <c r="F1797" s="3" t="s">
        <v>105</v>
      </c>
      <c r="G1797" s="94">
        <v>25.95</v>
      </c>
    </row>
    <row r="1798" spans="2:7">
      <c r="B1798" s="2">
        <v>44211</v>
      </c>
      <c r="C1798" s="3" t="s">
        <v>119</v>
      </c>
      <c r="D1798" s="3">
        <v>200</v>
      </c>
      <c r="E1798" s="3" t="s">
        <v>112</v>
      </c>
      <c r="F1798" s="3" t="s">
        <v>106</v>
      </c>
      <c r="G1798" s="94">
        <v>4753</v>
      </c>
    </row>
    <row r="1799" spans="2:7">
      <c r="B1799" s="2">
        <v>44619</v>
      </c>
      <c r="C1799" s="3" t="s">
        <v>119</v>
      </c>
      <c r="D1799" s="3">
        <v>1</v>
      </c>
      <c r="E1799" s="3" t="s">
        <v>112</v>
      </c>
      <c r="F1799" s="3" t="s">
        <v>108</v>
      </c>
      <c r="G1799" s="94">
        <v>33.950000000000003</v>
      </c>
    </row>
    <row r="1800" spans="2:7">
      <c r="B1800" s="2">
        <v>44105</v>
      </c>
      <c r="C1800" s="3" t="s">
        <v>116</v>
      </c>
      <c r="D1800" s="3">
        <v>10</v>
      </c>
      <c r="E1800" s="3" t="s">
        <v>110</v>
      </c>
      <c r="F1800" s="3" t="s">
        <v>108</v>
      </c>
      <c r="G1800" s="94">
        <v>249.5</v>
      </c>
    </row>
    <row r="1801" spans="2:7">
      <c r="B1801" s="2">
        <v>44822</v>
      </c>
      <c r="C1801" s="3" t="s">
        <v>118</v>
      </c>
      <c r="D1801" s="3">
        <v>14</v>
      </c>
      <c r="E1801" s="3" t="s">
        <v>9</v>
      </c>
      <c r="F1801" s="3" t="s">
        <v>108</v>
      </c>
      <c r="G1801" s="94">
        <v>391.3</v>
      </c>
    </row>
    <row r="1802" spans="2:7">
      <c r="B1802" s="2">
        <v>44149</v>
      </c>
      <c r="C1802" s="3" t="s">
        <v>107</v>
      </c>
      <c r="D1802" s="3">
        <v>3</v>
      </c>
      <c r="E1802" s="3" t="s">
        <v>6</v>
      </c>
      <c r="F1802" s="3" t="s">
        <v>113</v>
      </c>
      <c r="G1802" s="94">
        <v>128.07</v>
      </c>
    </row>
    <row r="1803" spans="2:7">
      <c r="B1803" s="2">
        <v>44485</v>
      </c>
      <c r="C1803" s="3" t="s">
        <v>116</v>
      </c>
      <c r="D1803" s="3">
        <v>22</v>
      </c>
      <c r="E1803" s="3" t="s">
        <v>112</v>
      </c>
      <c r="F1803" s="3" t="s">
        <v>109</v>
      </c>
      <c r="G1803" s="94">
        <v>768.9</v>
      </c>
    </row>
    <row r="1804" spans="2:7">
      <c r="B1804" s="2">
        <v>44755</v>
      </c>
      <c r="C1804" s="3" t="s">
        <v>119</v>
      </c>
      <c r="D1804" s="3">
        <v>325</v>
      </c>
      <c r="E1804" s="3" t="s">
        <v>110</v>
      </c>
      <c r="F1804" s="3" t="s">
        <v>105</v>
      </c>
      <c r="G1804" s="94">
        <v>4662.53</v>
      </c>
    </row>
    <row r="1805" spans="2:7">
      <c r="B1805" s="2">
        <v>44867</v>
      </c>
      <c r="C1805" s="3" t="s">
        <v>116</v>
      </c>
      <c r="D1805" s="3">
        <v>9</v>
      </c>
      <c r="E1805" s="3" t="s">
        <v>114</v>
      </c>
      <c r="F1805" s="3" t="s">
        <v>113</v>
      </c>
      <c r="G1805" s="94">
        <v>242.55</v>
      </c>
    </row>
    <row r="1806" spans="2:7">
      <c r="B1806" s="2">
        <v>43936</v>
      </c>
      <c r="C1806" s="3" t="s">
        <v>116</v>
      </c>
      <c r="D1806" s="3">
        <v>44</v>
      </c>
      <c r="E1806" s="3" t="s">
        <v>112</v>
      </c>
      <c r="F1806" s="3" t="s">
        <v>109</v>
      </c>
      <c r="G1806" s="94">
        <v>1344.53</v>
      </c>
    </row>
    <row r="1807" spans="2:7">
      <c r="B1807" s="2">
        <v>44501</v>
      </c>
      <c r="C1807" s="3" t="s">
        <v>107</v>
      </c>
      <c r="D1807" s="3">
        <v>30</v>
      </c>
      <c r="E1807" s="3" t="s">
        <v>110</v>
      </c>
      <c r="F1807" s="3" t="s">
        <v>105</v>
      </c>
      <c r="G1807" s="94">
        <v>636.23</v>
      </c>
    </row>
    <row r="1808" spans="2:7">
      <c r="B1808" s="2">
        <v>43884</v>
      </c>
      <c r="C1808" s="3" t="s">
        <v>107</v>
      </c>
      <c r="D1808" s="3">
        <v>4</v>
      </c>
      <c r="E1808" s="3" t="s">
        <v>114</v>
      </c>
      <c r="F1808" s="3" t="s">
        <v>106</v>
      </c>
      <c r="G1808" s="94">
        <v>107.8</v>
      </c>
    </row>
    <row r="1809" spans="2:7">
      <c r="B1809" s="2">
        <v>43937</v>
      </c>
      <c r="C1809" s="3" t="s">
        <v>117</v>
      </c>
      <c r="D1809" s="3">
        <v>8</v>
      </c>
      <c r="E1809" s="3" t="s">
        <v>110</v>
      </c>
      <c r="F1809" s="3" t="s">
        <v>105</v>
      </c>
      <c r="G1809" s="94">
        <v>199.6</v>
      </c>
    </row>
    <row r="1810" spans="2:7">
      <c r="B1810" s="2">
        <v>43938</v>
      </c>
      <c r="C1810" s="3" t="s">
        <v>117</v>
      </c>
      <c r="D1810" s="3">
        <v>525</v>
      </c>
      <c r="E1810" s="3" t="s">
        <v>110</v>
      </c>
      <c r="F1810" s="3" t="s">
        <v>108</v>
      </c>
      <c r="G1810" s="94">
        <v>7229.91</v>
      </c>
    </row>
    <row r="1811" spans="2:7">
      <c r="B1811" s="2">
        <v>43933</v>
      </c>
      <c r="C1811" s="3" t="s">
        <v>119</v>
      </c>
      <c r="D1811" s="3">
        <v>400</v>
      </c>
      <c r="E1811" s="3" t="s">
        <v>114</v>
      </c>
      <c r="F1811" s="3" t="s">
        <v>113</v>
      </c>
      <c r="G1811" s="94">
        <v>5968.5</v>
      </c>
    </row>
    <row r="1812" spans="2:7">
      <c r="B1812" s="2">
        <v>43904</v>
      </c>
      <c r="C1812" s="3" t="s">
        <v>119</v>
      </c>
      <c r="D1812" s="3">
        <v>17</v>
      </c>
      <c r="E1812" s="3" t="s">
        <v>6</v>
      </c>
      <c r="F1812" s="3" t="s">
        <v>108</v>
      </c>
      <c r="G1812" s="94">
        <v>759.73</v>
      </c>
    </row>
    <row r="1813" spans="2:7">
      <c r="B1813" s="2">
        <v>44788</v>
      </c>
      <c r="C1813" s="3" t="s">
        <v>116</v>
      </c>
      <c r="D1813" s="3">
        <v>47</v>
      </c>
      <c r="E1813" s="3" t="s">
        <v>112</v>
      </c>
      <c r="F1813" s="3" t="s">
        <v>106</v>
      </c>
      <c r="G1813" s="94">
        <v>1356.3</v>
      </c>
    </row>
    <row r="1814" spans="2:7">
      <c r="B1814" s="2">
        <v>44194</v>
      </c>
      <c r="C1814" s="3" t="s">
        <v>119</v>
      </c>
      <c r="D1814" s="3">
        <v>44</v>
      </c>
      <c r="E1814" s="3" t="s">
        <v>112</v>
      </c>
      <c r="F1814" s="3" t="s">
        <v>111</v>
      </c>
      <c r="G1814" s="94">
        <v>1269.73</v>
      </c>
    </row>
    <row r="1815" spans="2:7">
      <c r="B1815" s="2">
        <v>44223</v>
      </c>
      <c r="C1815" s="3" t="s">
        <v>107</v>
      </c>
      <c r="D1815" s="3">
        <v>46</v>
      </c>
      <c r="E1815" s="3" t="s">
        <v>114</v>
      </c>
      <c r="F1815" s="3" t="s">
        <v>115</v>
      </c>
      <c r="G1815" s="94">
        <v>975.55</v>
      </c>
    </row>
    <row r="1816" spans="2:7">
      <c r="B1816" s="2">
        <v>44896</v>
      </c>
      <c r="C1816" s="3" t="s">
        <v>117</v>
      </c>
      <c r="D1816" s="3">
        <v>17</v>
      </c>
      <c r="E1816" s="3" t="s">
        <v>114</v>
      </c>
      <c r="F1816" s="3" t="s">
        <v>108</v>
      </c>
      <c r="G1816" s="94">
        <v>441.15</v>
      </c>
    </row>
    <row r="1817" spans="2:7">
      <c r="B1817" s="2">
        <v>44634</v>
      </c>
      <c r="C1817" s="3" t="s">
        <v>117</v>
      </c>
      <c r="D1817" s="3">
        <v>575</v>
      </c>
      <c r="E1817" s="3" t="s">
        <v>110</v>
      </c>
      <c r="F1817" s="3" t="s">
        <v>108</v>
      </c>
      <c r="G1817" s="94">
        <v>8579.7199999999993</v>
      </c>
    </row>
    <row r="1818" spans="2:7">
      <c r="B1818" s="2">
        <v>44362</v>
      </c>
      <c r="C1818" s="3" t="s">
        <v>107</v>
      </c>
      <c r="D1818" s="3">
        <v>4</v>
      </c>
      <c r="E1818" s="3" t="s">
        <v>110</v>
      </c>
      <c r="F1818" s="3" t="s">
        <v>111</v>
      </c>
      <c r="G1818" s="94">
        <v>95.8</v>
      </c>
    </row>
    <row r="1819" spans="2:7">
      <c r="B1819" s="2">
        <v>44458</v>
      </c>
      <c r="C1819" s="3" t="s">
        <v>118</v>
      </c>
      <c r="D1819" s="3">
        <v>13</v>
      </c>
      <c r="E1819" s="3" t="s">
        <v>112</v>
      </c>
      <c r="F1819" s="3" t="s">
        <v>109</v>
      </c>
      <c r="G1819" s="94">
        <v>441.35</v>
      </c>
    </row>
    <row r="1820" spans="2:7">
      <c r="B1820" s="2">
        <v>44860</v>
      </c>
      <c r="C1820" s="3" t="s">
        <v>117</v>
      </c>
      <c r="D1820" s="3">
        <v>5</v>
      </c>
      <c r="E1820" s="3" t="s">
        <v>9</v>
      </c>
      <c r="F1820" s="3" t="s">
        <v>111</v>
      </c>
      <c r="G1820" s="94">
        <v>139.75</v>
      </c>
    </row>
    <row r="1821" spans="2:7">
      <c r="B1821" s="2">
        <v>44781</v>
      </c>
      <c r="C1821" s="3" t="s">
        <v>107</v>
      </c>
      <c r="D1821" s="3">
        <v>7</v>
      </c>
      <c r="E1821" s="3" t="s">
        <v>9</v>
      </c>
      <c r="F1821" s="3" t="s">
        <v>106</v>
      </c>
      <c r="G1821" s="94">
        <v>188.65</v>
      </c>
    </row>
    <row r="1822" spans="2:7">
      <c r="B1822" s="2">
        <v>44008</v>
      </c>
      <c r="C1822" s="3" t="s">
        <v>119</v>
      </c>
      <c r="D1822" s="3">
        <v>38</v>
      </c>
      <c r="E1822" s="3" t="s">
        <v>9</v>
      </c>
      <c r="F1822" s="3" t="s">
        <v>106</v>
      </c>
      <c r="G1822" s="94">
        <v>870.49</v>
      </c>
    </row>
    <row r="1823" spans="2:7">
      <c r="B1823" s="2">
        <v>44022</v>
      </c>
      <c r="C1823" s="3" t="s">
        <v>117</v>
      </c>
      <c r="D1823" s="3">
        <v>8</v>
      </c>
      <c r="E1823" s="3" t="s">
        <v>9</v>
      </c>
      <c r="F1823" s="3" t="s">
        <v>115</v>
      </c>
      <c r="G1823" s="94">
        <v>231.6</v>
      </c>
    </row>
    <row r="1824" spans="2:7">
      <c r="B1824" s="2">
        <v>44392</v>
      </c>
      <c r="C1824" s="3" t="s">
        <v>107</v>
      </c>
      <c r="D1824" s="3">
        <v>1</v>
      </c>
      <c r="E1824" s="3" t="s">
        <v>114</v>
      </c>
      <c r="F1824" s="3" t="s">
        <v>108</v>
      </c>
      <c r="G1824" s="94">
        <v>24.95</v>
      </c>
    </row>
    <row r="1825" spans="2:7">
      <c r="B1825" s="2">
        <v>43964</v>
      </c>
      <c r="C1825" s="3" t="s">
        <v>107</v>
      </c>
      <c r="D1825" s="3">
        <v>27</v>
      </c>
      <c r="E1825" s="3" t="s">
        <v>110</v>
      </c>
      <c r="F1825" s="3" t="s">
        <v>106</v>
      </c>
      <c r="G1825" s="94">
        <v>595.54999999999995</v>
      </c>
    </row>
    <row r="1826" spans="2:7">
      <c r="B1826" s="2">
        <v>43834</v>
      </c>
      <c r="C1826" s="3" t="s">
        <v>116</v>
      </c>
      <c r="D1826" s="3">
        <v>3</v>
      </c>
      <c r="E1826" s="3" t="s">
        <v>110</v>
      </c>
      <c r="F1826" s="3" t="s">
        <v>108</v>
      </c>
      <c r="G1826" s="94">
        <v>74.849999999999994</v>
      </c>
    </row>
    <row r="1827" spans="2:7">
      <c r="B1827" s="2">
        <v>44156</v>
      </c>
      <c r="C1827" s="3" t="s">
        <v>119</v>
      </c>
      <c r="D1827" s="3">
        <v>5</v>
      </c>
      <c r="E1827" s="3" t="s">
        <v>110</v>
      </c>
      <c r="F1827" s="3" t="s">
        <v>108</v>
      </c>
      <c r="G1827" s="94">
        <v>124.75</v>
      </c>
    </row>
    <row r="1828" spans="2:7">
      <c r="B1828" s="2">
        <v>43842</v>
      </c>
      <c r="C1828" s="3" t="s">
        <v>119</v>
      </c>
      <c r="D1828" s="3">
        <v>40</v>
      </c>
      <c r="E1828" s="3" t="s">
        <v>110</v>
      </c>
      <c r="F1828" s="3" t="s">
        <v>109</v>
      </c>
      <c r="G1828" s="94">
        <v>814.3</v>
      </c>
    </row>
    <row r="1829" spans="2:7">
      <c r="B1829" s="2">
        <v>44008</v>
      </c>
      <c r="C1829" s="3" t="s">
        <v>118</v>
      </c>
      <c r="D1829" s="3">
        <v>150</v>
      </c>
      <c r="E1829" s="3" t="s">
        <v>112</v>
      </c>
      <c r="F1829" s="3" t="s">
        <v>105</v>
      </c>
      <c r="G1829" s="94">
        <v>3669.75</v>
      </c>
    </row>
    <row r="1830" spans="2:7">
      <c r="B1830" s="2">
        <v>43955</v>
      </c>
      <c r="C1830" s="3" t="s">
        <v>118</v>
      </c>
      <c r="D1830" s="3">
        <v>17</v>
      </c>
      <c r="E1830" s="3" t="s">
        <v>110</v>
      </c>
      <c r="F1830" s="3" t="s">
        <v>106</v>
      </c>
      <c r="G1830" s="94">
        <v>424.15</v>
      </c>
    </row>
    <row r="1831" spans="2:7">
      <c r="B1831" s="2">
        <v>44319</v>
      </c>
      <c r="C1831" s="3" t="s">
        <v>118</v>
      </c>
      <c r="D1831" s="3">
        <v>275</v>
      </c>
      <c r="E1831" s="3" t="s">
        <v>6</v>
      </c>
      <c r="F1831" s="3" t="s">
        <v>115</v>
      </c>
      <c r="G1831" s="94">
        <v>7066.61</v>
      </c>
    </row>
    <row r="1832" spans="2:7">
      <c r="B1832" s="2">
        <v>44503</v>
      </c>
      <c r="C1832" s="3" t="s">
        <v>117</v>
      </c>
      <c r="D1832" s="3">
        <v>32</v>
      </c>
      <c r="E1832" s="3" t="s">
        <v>9</v>
      </c>
      <c r="F1832" s="3" t="s">
        <v>106</v>
      </c>
      <c r="G1832" s="94">
        <v>733.04</v>
      </c>
    </row>
    <row r="1833" spans="2:7">
      <c r="B1833" s="2">
        <v>44356</v>
      </c>
      <c r="C1833" s="3" t="s">
        <v>107</v>
      </c>
      <c r="D1833" s="3">
        <v>75</v>
      </c>
      <c r="E1833" s="3" t="s">
        <v>9</v>
      </c>
      <c r="F1833" s="3" t="s">
        <v>108</v>
      </c>
      <c r="G1833" s="94">
        <v>1515.94</v>
      </c>
    </row>
    <row r="1834" spans="2:7">
      <c r="B1834" s="2">
        <v>44451</v>
      </c>
      <c r="C1834" s="3" t="s">
        <v>116</v>
      </c>
      <c r="D1834" s="3">
        <v>375</v>
      </c>
      <c r="E1834" s="3" t="s">
        <v>6</v>
      </c>
      <c r="F1834" s="3" t="s">
        <v>115</v>
      </c>
      <c r="G1834" s="94">
        <v>9205.0300000000007</v>
      </c>
    </row>
    <row r="1835" spans="2:7">
      <c r="B1835" s="2">
        <v>43860</v>
      </c>
      <c r="C1835" s="3" t="s">
        <v>119</v>
      </c>
      <c r="D1835" s="3">
        <v>33</v>
      </c>
      <c r="E1835" s="3" t="s">
        <v>112</v>
      </c>
      <c r="F1835" s="3" t="s">
        <v>109</v>
      </c>
      <c r="G1835" s="94">
        <v>952.3</v>
      </c>
    </row>
    <row r="1836" spans="2:7">
      <c r="B1836" s="2">
        <v>44402</v>
      </c>
      <c r="C1836" s="3" t="s">
        <v>107</v>
      </c>
      <c r="D1836" s="3">
        <v>275</v>
      </c>
      <c r="E1836" s="3" t="s">
        <v>112</v>
      </c>
      <c r="F1836" s="3" t="s">
        <v>113</v>
      </c>
      <c r="G1836" s="94">
        <v>5684.59</v>
      </c>
    </row>
    <row r="1837" spans="2:7">
      <c r="B1837" s="2">
        <v>44065</v>
      </c>
      <c r="C1837" s="3" t="s">
        <v>119</v>
      </c>
      <c r="D1837" s="3">
        <v>4</v>
      </c>
      <c r="E1837" s="3" t="s">
        <v>112</v>
      </c>
      <c r="F1837" s="3" t="s">
        <v>106</v>
      </c>
      <c r="G1837" s="94">
        <v>135.80000000000001</v>
      </c>
    </row>
    <row r="1838" spans="2:7">
      <c r="B1838" s="2">
        <v>44393</v>
      </c>
      <c r="C1838" s="3" t="s">
        <v>119</v>
      </c>
      <c r="D1838" s="3">
        <v>125</v>
      </c>
      <c r="E1838" s="3" t="s">
        <v>110</v>
      </c>
      <c r="F1838" s="3" t="s">
        <v>109</v>
      </c>
      <c r="G1838" s="94">
        <v>2095.63</v>
      </c>
    </row>
    <row r="1839" spans="2:7">
      <c r="B1839" s="2">
        <v>44803</v>
      </c>
      <c r="C1839" s="3" t="s">
        <v>116</v>
      </c>
      <c r="D1839" s="3">
        <v>175</v>
      </c>
      <c r="E1839" s="3" t="s">
        <v>6</v>
      </c>
      <c r="F1839" s="3" t="s">
        <v>109</v>
      </c>
      <c r="G1839" s="94">
        <v>5352.03</v>
      </c>
    </row>
    <row r="1840" spans="2:7">
      <c r="B1840" s="2">
        <v>44777</v>
      </c>
      <c r="C1840" s="3" t="s">
        <v>118</v>
      </c>
      <c r="D1840" s="3">
        <v>12</v>
      </c>
      <c r="E1840" s="3" t="s">
        <v>110</v>
      </c>
      <c r="F1840" s="3" t="s">
        <v>105</v>
      </c>
      <c r="G1840" s="94">
        <v>287.39999999999998</v>
      </c>
    </row>
    <row r="1841" spans="2:7">
      <c r="B1841" s="2">
        <v>44098</v>
      </c>
      <c r="C1841" s="3" t="s">
        <v>117</v>
      </c>
      <c r="D1841" s="3">
        <v>75</v>
      </c>
      <c r="E1841" s="3" t="s">
        <v>110</v>
      </c>
      <c r="F1841" s="3" t="s">
        <v>113</v>
      </c>
      <c r="G1841" s="94">
        <v>1347.19</v>
      </c>
    </row>
    <row r="1842" spans="2:7">
      <c r="B1842" s="2">
        <v>44125</v>
      </c>
      <c r="C1842" s="3" t="s">
        <v>116</v>
      </c>
      <c r="D1842" s="3">
        <v>7</v>
      </c>
      <c r="E1842" s="3" t="s">
        <v>114</v>
      </c>
      <c r="F1842" s="3" t="s">
        <v>113</v>
      </c>
      <c r="G1842" s="94">
        <v>188.65</v>
      </c>
    </row>
    <row r="1843" spans="2:7">
      <c r="B1843" s="2">
        <v>44634</v>
      </c>
      <c r="C1843" s="3" t="s">
        <v>119</v>
      </c>
      <c r="D1843" s="3">
        <v>35</v>
      </c>
      <c r="E1843" s="3" t="s">
        <v>110</v>
      </c>
      <c r="F1843" s="3" t="s">
        <v>111</v>
      </c>
      <c r="G1843" s="94">
        <v>742.26</v>
      </c>
    </row>
    <row r="1844" spans="2:7">
      <c r="B1844" s="2">
        <v>44809</v>
      </c>
      <c r="C1844" s="3" t="s">
        <v>118</v>
      </c>
      <c r="D1844" s="3">
        <v>49</v>
      </c>
      <c r="E1844" s="3" t="s">
        <v>112</v>
      </c>
      <c r="F1844" s="3" t="s">
        <v>108</v>
      </c>
      <c r="G1844" s="94">
        <v>1247.6600000000001</v>
      </c>
    </row>
    <row r="1845" spans="2:7">
      <c r="B1845" s="2">
        <v>44411</v>
      </c>
      <c r="C1845" s="3" t="s">
        <v>118</v>
      </c>
      <c r="D1845" s="3">
        <v>18</v>
      </c>
      <c r="E1845" s="3" t="s">
        <v>6</v>
      </c>
      <c r="F1845" s="3" t="s">
        <v>105</v>
      </c>
      <c r="G1845" s="94">
        <v>768.42</v>
      </c>
    </row>
    <row r="1846" spans="2:7">
      <c r="B1846" s="2">
        <v>43941</v>
      </c>
      <c r="C1846" s="3" t="s">
        <v>116</v>
      </c>
      <c r="D1846" s="3">
        <v>16</v>
      </c>
      <c r="E1846" s="3" t="s">
        <v>112</v>
      </c>
      <c r="F1846" s="3" t="s">
        <v>115</v>
      </c>
      <c r="G1846" s="94">
        <v>559.20000000000005</v>
      </c>
    </row>
    <row r="1847" spans="2:7">
      <c r="B1847" s="2">
        <v>44875</v>
      </c>
      <c r="C1847" s="3" t="s">
        <v>119</v>
      </c>
      <c r="D1847" s="3">
        <v>175</v>
      </c>
      <c r="E1847" s="3" t="s">
        <v>9</v>
      </c>
      <c r="F1847" s="3" t="s">
        <v>105</v>
      </c>
      <c r="G1847" s="94">
        <v>3546.38</v>
      </c>
    </row>
    <row r="1848" spans="2:7">
      <c r="B1848" s="2">
        <v>44466</v>
      </c>
      <c r="C1848" s="3" t="s">
        <v>107</v>
      </c>
      <c r="D1848" s="3">
        <v>6</v>
      </c>
      <c r="E1848" s="3" t="s">
        <v>110</v>
      </c>
      <c r="F1848" s="3" t="s">
        <v>115</v>
      </c>
      <c r="G1848" s="94">
        <v>143.69999999999999</v>
      </c>
    </row>
    <row r="1849" spans="2:7">
      <c r="B1849" s="2">
        <v>44228</v>
      </c>
      <c r="C1849" s="3" t="s">
        <v>107</v>
      </c>
      <c r="D1849" s="3">
        <v>8</v>
      </c>
      <c r="E1849" s="3" t="s">
        <v>6</v>
      </c>
      <c r="F1849" s="3" t="s">
        <v>113</v>
      </c>
      <c r="G1849" s="94">
        <v>341.52</v>
      </c>
    </row>
    <row r="1850" spans="2:7">
      <c r="B1850" s="2">
        <v>44624</v>
      </c>
      <c r="C1850" s="3" t="s">
        <v>119</v>
      </c>
      <c r="D1850" s="3">
        <v>450</v>
      </c>
      <c r="E1850" s="3" t="s">
        <v>110</v>
      </c>
      <c r="F1850" s="3" t="s">
        <v>105</v>
      </c>
      <c r="G1850" s="94">
        <v>6455.81</v>
      </c>
    </row>
    <row r="1851" spans="2:7">
      <c r="B1851" s="2">
        <v>44903</v>
      </c>
      <c r="C1851" s="3" t="s">
        <v>119</v>
      </c>
      <c r="D1851" s="3">
        <v>425</v>
      </c>
      <c r="E1851" s="3" t="s">
        <v>112</v>
      </c>
      <c r="F1851" s="3" t="s">
        <v>108</v>
      </c>
      <c r="G1851" s="94">
        <v>8540.91</v>
      </c>
    </row>
    <row r="1852" spans="2:7">
      <c r="B1852" s="2">
        <v>44638</v>
      </c>
      <c r="C1852" s="3" t="s">
        <v>117</v>
      </c>
      <c r="D1852" s="3">
        <v>37</v>
      </c>
      <c r="E1852" s="3" t="s">
        <v>112</v>
      </c>
      <c r="F1852" s="3" t="s">
        <v>111</v>
      </c>
      <c r="G1852" s="94">
        <v>1099.18</v>
      </c>
    </row>
    <row r="1853" spans="2:7">
      <c r="B1853" s="2">
        <v>44008</v>
      </c>
      <c r="C1853" s="3" t="s">
        <v>119</v>
      </c>
      <c r="D1853" s="3">
        <v>43</v>
      </c>
      <c r="E1853" s="3" t="s">
        <v>6</v>
      </c>
      <c r="F1853" s="3" t="s">
        <v>109</v>
      </c>
      <c r="G1853" s="94">
        <v>1633.42</v>
      </c>
    </row>
    <row r="1854" spans="2:7">
      <c r="B1854" s="2">
        <v>44880</v>
      </c>
      <c r="C1854" s="3" t="s">
        <v>117</v>
      </c>
      <c r="D1854" s="3">
        <v>9</v>
      </c>
      <c r="E1854" s="3" t="s">
        <v>112</v>
      </c>
      <c r="F1854" s="3" t="s">
        <v>108</v>
      </c>
      <c r="G1854" s="94">
        <v>323.55</v>
      </c>
    </row>
    <row r="1855" spans="2:7">
      <c r="B1855" s="2">
        <v>44772</v>
      </c>
      <c r="C1855" s="3" t="s">
        <v>107</v>
      </c>
      <c r="D1855" s="3">
        <v>21</v>
      </c>
      <c r="E1855" s="3" t="s">
        <v>112</v>
      </c>
      <c r="F1855" s="3" t="s">
        <v>105</v>
      </c>
      <c r="G1855" s="94">
        <v>754.95</v>
      </c>
    </row>
    <row r="1856" spans="2:7">
      <c r="B1856" s="2">
        <v>44924</v>
      </c>
      <c r="C1856" s="3" t="s">
        <v>117</v>
      </c>
      <c r="D1856" s="3">
        <v>125</v>
      </c>
      <c r="E1856" s="3" t="s">
        <v>110</v>
      </c>
      <c r="F1856" s="3" t="s">
        <v>111</v>
      </c>
      <c r="G1856" s="94">
        <v>2095.63</v>
      </c>
    </row>
    <row r="1857" spans="2:7">
      <c r="B1857" s="2">
        <v>44227</v>
      </c>
      <c r="C1857" s="3" t="s">
        <v>117</v>
      </c>
      <c r="D1857" s="3">
        <v>7</v>
      </c>
      <c r="E1857" s="3" t="s">
        <v>114</v>
      </c>
      <c r="F1857" s="3" t="s">
        <v>115</v>
      </c>
      <c r="G1857" s="94">
        <v>174.65</v>
      </c>
    </row>
    <row r="1858" spans="2:7">
      <c r="B1858" s="2">
        <v>44177</v>
      </c>
      <c r="C1858" s="3" t="s">
        <v>117</v>
      </c>
      <c r="D1858" s="3">
        <v>37</v>
      </c>
      <c r="E1858" s="3" t="s">
        <v>114</v>
      </c>
      <c r="F1858" s="3" t="s">
        <v>106</v>
      </c>
      <c r="G1858" s="94">
        <v>784.68</v>
      </c>
    </row>
    <row r="1859" spans="2:7">
      <c r="B1859" s="2">
        <v>44154</v>
      </c>
      <c r="C1859" s="3" t="s">
        <v>118</v>
      </c>
      <c r="D1859" s="3">
        <v>6</v>
      </c>
      <c r="E1859" s="3" t="s">
        <v>6</v>
      </c>
      <c r="F1859" s="3" t="s">
        <v>106</v>
      </c>
      <c r="G1859" s="94">
        <v>268.14</v>
      </c>
    </row>
    <row r="1860" spans="2:7">
      <c r="B1860" s="2">
        <v>44633</v>
      </c>
      <c r="C1860" s="3" t="s">
        <v>117</v>
      </c>
      <c r="D1860" s="3">
        <v>375</v>
      </c>
      <c r="E1860" s="3" t="s">
        <v>114</v>
      </c>
      <c r="F1860" s="3" t="s">
        <v>115</v>
      </c>
      <c r="G1860" s="94">
        <v>5379.84</v>
      </c>
    </row>
    <row r="1861" spans="2:7">
      <c r="B1861" s="2">
        <v>44020</v>
      </c>
      <c r="C1861" s="3" t="s">
        <v>117</v>
      </c>
      <c r="D1861" s="3">
        <v>21</v>
      </c>
      <c r="E1861" s="3" t="s">
        <v>6</v>
      </c>
      <c r="F1861" s="3" t="s">
        <v>106</v>
      </c>
      <c r="G1861" s="94">
        <v>896.49</v>
      </c>
    </row>
    <row r="1862" spans="2:7">
      <c r="B1862" s="2">
        <v>44342</v>
      </c>
      <c r="C1862" s="3" t="s">
        <v>118</v>
      </c>
      <c r="D1862" s="3">
        <v>475</v>
      </c>
      <c r="E1862" s="3" t="s">
        <v>9</v>
      </c>
      <c r="F1862" s="3" t="s">
        <v>106</v>
      </c>
      <c r="G1862" s="94">
        <v>7906.97</v>
      </c>
    </row>
    <row r="1863" spans="2:7">
      <c r="B1863" s="2">
        <v>43888</v>
      </c>
      <c r="C1863" s="3" t="s">
        <v>117</v>
      </c>
      <c r="D1863" s="3">
        <v>7</v>
      </c>
      <c r="E1863" s="3" t="s">
        <v>110</v>
      </c>
      <c r="F1863" s="3" t="s">
        <v>115</v>
      </c>
      <c r="G1863" s="94">
        <v>181.65</v>
      </c>
    </row>
    <row r="1864" spans="2:7">
      <c r="B1864" s="2">
        <v>44470</v>
      </c>
      <c r="C1864" s="3" t="s">
        <v>117</v>
      </c>
      <c r="D1864" s="3">
        <v>47</v>
      </c>
      <c r="E1864" s="3" t="s">
        <v>110</v>
      </c>
      <c r="F1864" s="3" t="s">
        <v>109</v>
      </c>
      <c r="G1864" s="94">
        <v>996.75</v>
      </c>
    </row>
    <row r="1865" spans="2:7">
      <c r="B1865" s="2">
        <v>44740</v>
      </c>
      <c r="C1865" s="3" t="s">
        <v>107</v>
      </c>
      <c r="D1865" s="3">
        <v>550</v>
      </c>
      <c r="E1865" s="3" t="s">
        <v>114</v>
      </c>
      <c r="F1865" s="3" t="s">
        <v>106</v>
      </c>
      <c r="G1865" s="94">
        <v>8522.94</v>
      </c>
    </row>
    <row r="1866" spans="2:7">
      <c r="B1866" s="2">
        <v>44888</v>
      </c>
      <c r="C1866" s="3" t="s">
        <v>119</v>
      </c>
      <c r="D1866" s="3">
        <v>7</v>
      </c>
      <c r="E1866" s="3" t="s">
        <v>6</v>
      </c>
      <c r="F1866" s="3" t="s">
        <v>109</v>
      </c>
      <c r="G1866" s="94">
        <v>298.83</v>
      </c>
    </row>
    <row r="1867" spans="2:7">
      <c r="B1867" s="2">
        <v>44797</v>
      </c>
      <c r="C1867" s="3" t="s">
        <v>119</v>
      </c>
      <c r="D1867" s="3">
        <v>2</v>
      </c>
      <c r="E1867" s="3" t="s">
        <v>110</v>
      </c>
      <c r="F1867" s="3" t="s">
        <v>106</v>
      </c>
      <c r="G1867" s="94">
        <v>51.9</v>
      </c>
    </row>
    <row r="1868" spans="2:7">
      <c r="B1868" s="2">
        <v>44604</v>
      </c>
      <c r="C1868" s="3" t="s">
        <v>119</v>
      </c>
      <c r="D1868" s="3">
        <v>175</v>
      </c>
      <c r="E1868" s="3" t="s">
        <v>110</v>
      </c>
      <c r="F1868" s="3" t="s">
        <v>111</v>
      </c>
      <c r="G1868" s="94">
        <v>2933.88</v>
      </c>
    </row>
    <row r="1869" spans="2:7">
      <c r="B1869" s="2">
        <v>44751</v>
      </c>
      <c r="C1869" s="3" t="s">
        <v>117</v>
      </c>
      <c r="D1869" s="3">
        <v>225</v>
      </c>
      <c r="E1869" s="3" t="s">
        <v>6</v>
      </c>
      <c r="F1869" s="3" t="s">
        <v>109</v>
      </c>
      <c r="G1869" s="94">
        <v>6881.18</v>
      </c>
    </row>
    <row r="1870" spans="2:7">
      <c r="B1870" s="2">
        <v>44377</v>
      </c>
      <c r="C1870" s="3" t="s">
        <v>119</v>
      </c>
      <c r="D1870" s="3">
        <v>23</v>
      </c>
      <c r="E1870" s="3" t="s">
        <v>6</v>
      </c>
      <c r="F1870" s="3" t="s">
        <v>115</v>
      </c>
      <c r="G1870" s="94">
        <v>981.87</v>
      </c>
    </row>
    <row r="1871" spans="2:7">
      <c r="B1871" s="2">
        <v>43984</v>
      </c>
      <c r="C1871" s="3" t="s">
        <v>107</v>
      </c>
      <c r="D1871" s="3">
        <v>2</v>
      </c>
      <c r="E1871" s="3" t="s">
        <v>9</v>
      </c>
      <c r="F1871" s="3" t="s">
        <v>108</v>
      </c>
      <c r="G1871" s="94">
        <v>57.9</v>
      </c>
    </row>
    <row r="1872" spans="2:7">
      <c r="B1872" s="2">
        <v>44672</v>
      </c>
      <c r="C1872" s="3" t="s">
        <v>116</v>
      </c>
      <c r="D1872" s="3">
        <v>25</v>
      </c>
      <c r="E1872" s="3" t="s">
        <v>6</v>
      </c>
      <c r="F1872" s="3" t="s">
        <v>115</v>
      </c>
      <c r="G1872" s="94">
        <v>907.16</v>
      </c>
    </row>
    <row r="1873" spans="2:7">
      <c r="B1873" s="2">
        <v>44370</v>
      </c>
      <c r="C1873" s="3" t="s">
        <v>119</v>
      </c>
      <c r="D1873" s="3">
        <v>9</v>
      </c>
      <c r="E1873" s="3" t="s">
        <v>6</v>
      </c>
      <c r="F1873" s="3" t="s">
        <v>105</v>
      </c>
      <c r="G1873" s="94">
        <v>393.21</v>
      </c>
    </row>
    <row r="1874" spans="2:7">
      <c r="B1874" s="2">
        <v>44530</v>
      </c>
      <c r="C1874" s="3" t="s">
        <v>118</v>
      </c>
      <c r="D1874" s="3">
        <v>375</v>
      </c>
      <c r="E1874" s="3" t="s">
        <v>114</v>
      </c>
      <c r="F1874" s="3" t="s">
        <v>105</v>
      </c>
      <c r="G1874" s="94">
        <v>5379.84</v>
      </c>
    </row>
    <row r="1875" spans="2:7">
      <c r="B1875" s="2">
        <v>44017</v>
      </c>
      <c r="C1875" s="3" t="s">
        <v>118</v>
      </c>
      <c r="D1875" s="3">
        <v>4</v>
      </c>
      <c r="E1875" s="3" t="s">
        <v>6</v>
      </c>
      <c r="F1875" s="3" t="s">
        <v>106</v>
      </c>
      <c r="G1875" s="94">
        <v>174.76</v>
      </c>
    </row>
    <row r="1876" spans="2:7">
      <c r="B1876" s="2">
        <v>43955</v>
      </c>
      <c r="C1876" s="3" t="s">
        <v>119</v>
      </c>
      <c r="D1876" s="3">
        <v>46</v>
      </c>
      <c r="E1876" s="3" t="s">
        <v>114</v>
      </c>
      <c r="F1876" s="3" t="s">
        <v>109</v>
      </c>
      <c r="G1876" s="94">
        <v>975.55</v>
      </c>
    </row>
    <row r="1877" spans="2:7">
      <c r="B1877" s="2">
        <v>44559</v>
      </c>
      <c r="C1877" s="3" t="s">
        <v>119</v>
      </c>
      <c r="D1877" s="3">
        <v>425</v>
      </c>
      <c r="E1877" s="3" t="s">
        <v>9</v>
      </c>
      <c r="F1877" s="3" t="s">
        <v>108</v>
      </c>
      <c r="G1877" s="94">
        <v>6585.91</v>
      </c>
    </row>
    <row r="1878" spans="2:7">
      <c r="B1878" s="2">
        <v>44649</v>
      </c>
      <c r="C1878" s="3" t="s">
        <v>117</v>
      </c>
      <c r="D1878" s="3">
        <v>100</v>
      </c>
      <c r="E1878" s="3" t="s">
        <v>110</v>
      </c>
      <c r="F1878" s="3" t="s">
        <v>109</v>
      </c>
      <c r="G1878" s="94">
        <v>1816.5</v>
      </c>
    </row>
    <row r="1879" spans="2:7">
      <c r="B1879" s="2">
        <v>44433</v>
      </c>
      <c r="C1879" s="3" t="s">
        <v>117</v>
      </c>
      <c r="D1879" s="3">
        <v>150</v>
      </c>
      <c r="E1879" s="3" t="s">
        <v>6</v>
      </c>
      <c r="F1879" s="3" t="s">
        <v>108</v>
      </c>
      <c r="G1879" s="94">
        <v>4587.45</v>
      </c>
    </row>
    <row r="1880" spans="2:7">
      <c r="B1880" s="2">
        <v>43949</v>
      </c>
      <c r="C1880" s="3" t="s">
        <v>117</v>
      </c>
      <c r="D1880" s="3">
        <v>9</v>
      </c>
      <c r="E1880" s="3" t="s">
        <v>110</v>
      </c>
      <c r="F1880" s="3" t="s">
        <v>115</v>
      </c>
      <c r="G1880" s="94">
        <v>233.55</v>
      </c>
    </row>
    <row r="1881" spans="2:7">
      <c r="B1881" s="2">
        <v>43871</v>
      </c>
      <c r="C1881" s="3" t="s">
        <v>118</v>
      </c>
      <c r="D1881" s="3">
        <v>325</v>
      </c>
      <c r="E1881" s="3" t="s">
        <v>110</v>
      </c>
      <c r="F1881" s="3" t="s">
        <v>113</v>
      </c>
      <c r="G1881" s="94">
        <v>4662.53</v>
      </c>
    </row>
    <row r="1882" spans="2:7">
      <c r="B1882" s="2">
        <v>44396</v>
      </c>
      <c r="C1882" s="3" t="s">
        <v>107</v>
      </c>
      <c r="D1882" s="3">
        <v>18</v>
      </c>
      <c r="E1882" s="3" t="s">
        <v>114</v>
      </c>
      <c r="F1882" s="3" t="s">
        <v>113</v>
      </c>
      <c r="G1882" s="94">
        <v>449.1</v>
      </c>
    </row>
    <row r="1883" spans="2:7">
      <c r="B1883" s="2">
        <v>43831</v>
      </c>
      <c r="C1883" s="3" t="s">
        <v>119</v>
      </c>
      <c r="D1883" s="3">
        <v>500</v>
      </c>
      <c r="E1883" s="3" t="s">
        <v>9</v>
      </c>
      <c r="F1883" s="3" t="s">
        <v>108</v>
      </c>
      <c r="G1883" s="94">
        <v>8035.63</v>
      </c>
    </row>
    <row r="1884" spans="2:7">
      <c r="B1884" s="2">
        <v>44114</v>
      </c>
      <c r="C1884" s="3" t="s">
        <v>119</v>
      </c>
      <c r="D1884" s="3">
        <v>11</v>
      </c>
      <c r="E1884" s="3" t="s">
        <v>9</v>
      </c>
      <c r="F1884" s="3" t="s">
        <v>113</v>
      </c>
      <c r="G1884" s="94">
        <v>296.45</v>
      </c>
    </row>
    <row r="1885" spans="2:7">
      <c r="B1885" s="2">
        <v>44427</v>
      </c>
      <c r="C1885" s="3" t="s">
        <v>117</v>
      </c>
      <c r="D1885" s="3">
        <v>475</v>
      </c>
      <c r="E1885" s="3" t="s">
        <v>114</v>
      </c>
      <c r="F1885" s="3" t="s">
        <v>105</v>
      </c>
      <c r="G1885" s="94">
        <v>7087.59</v>
      </c>
    </row>
    <row r="1886" spans="2:7">
      <c r="B1886" s="2">
        <v>44384</v>
      </c>
      <c r="C1886" s="3" t="s">
        <v>116</v>
      </c>
      <c r="D1886" s="3">
        <v>275</v>
      </c>
      <c r="E1886" s="3" t="s">
        <v>114</v>
      </c>
      <c r="F1886" s="3" t="s">
        <v>115</v>
      </c>
      <c r="G1886" s="94">
        <v>4103.34</v>
      </c>
    </row>
    <row r="1887" spans="2:7">
      <c r="B1887" s="2">
        <v>44162</v>
      </c>
      <c r="C1887" s="3" t="s">
        <v>117</v>
      </c>
      <c r="D1887" s="3">
        <v>200</v>
      </c>
      <c r="E1887" s="3" t="s">
        <v>110</v>
      </c>
      <c r="F1887" s="3" t="s">
        <v>115</v>
      </c>
      <c r="G1887" s="94">
        <v>3353</v>
      </c>
    </row>
    <row r="1888" spans="2:7">
      <c r="B1888" s="2">
        <v>44845</v>
      </c>
      <c r="C1888" s="3" t="s">
        <v>107</v>
      </c>
      <c r="D1888" s="3">
        <v>38</v>
      </c>
      <c r="E1888" s="3" t="s">
        <v>110</v>
      </c>
      <c r="F1888" s="3" t="s">
        <v>106</v>
      </c>
      <c r="G1888" s="94">
        <v>805.89</v>
      </c>
    </row>
    <row r="1889" spans="2:7">
      <c r="B1889" s="2">
        <v>43942</v>
      </c>
      <c r="C1889" s="3" t="s">
        <v>119</v>
      </c>
      <c r="D1889" s="3">
        <v>8</v>
      </c>
      <c r="E1889" s="3" t="s">
        <v>114</v>
      </c>
      <c r="F1889" s="3" t="s">
        <v>113</v>
      </c>
      <c r="G1889" s="94">
        <v>207.6</v>
      </c>
    </row>
    <row r="1890" spans="2:7">
      <c r="B1890" s="2">
        <v>44055</v>
      </c>
      <c r="C1890" s="3" t="s">
        <v>117</v>
      </c>
      <c r="D1890" s="3">
        <v>300</v>
      </c>
      <c r="E1890" s="3" t="s">
        <v>114</v>
      </c>
      <c r="F1890" s="3" t="s">
        <v>106</v>
      </c>
      <c r="G1890" s="94">
        <v>4303.88</v>
      </c>
    </row>
    <row r="1891" spans="2:7">
      <c r="B1891" s="2">
        <v>44907</v>
      </c>
      <c r="C1891" s="3" t="s">
        <v>107</v>
      </c>
      <c r="D1891" s="3">
        <v>20</v>
      </c>
      <c r="E1891" s="3" t="s">
        <v>9</v>
      </c>
      <c r="F1891" s="3" t="s">
        <v>109</v>
      </c>
      <c r="G1891" s="94">
        <v>579</v>
      </c>
    </row>
    <row r="1892" spans="2:7">
      <c r="B1892" s="2">
        <v>44875</v>
      </c>
      <c r="C1892" s="3" t="s">
        <v>107</v>
      </c>
      <c r="D1892" s="3">
        <v>525</v>
      </c>
      <c r="E1892" s="3" t="s">
        <v>9</v>
      </c>
      <c r="F1892" s="3" t="s">
        <v>113</v>
      </c>
      <c r="G1892" s="94">
        <v>8437.41</v>
      </c>
    </row>
    <row r="1893" spans="2:7">
      <c r="B1893" s="2">
        <v>44123</v>
      </c>
      <c r="C1893" s="3" t="s">
        <v>119</v>
      </c>
      <c r="D1893" s="3">
        <v>2</v>
      </c>
      <c r="E1893" s="3" t="s">
        <v>114</v>
      </c>
      <c r="F1893" s="3" t="s">
        <v>113</v>
      </c>
      <c r="G1893" s="94">
        <v>51.9</v>
      </c>
    </row>
    <row r="1894" spans="2:7">
      <c r="B1894" s="2">
        <v>44481</v>
      </c>
      <c r="C1894" s="3" t="s">
        <v>118</v>
      </c>
      <c r="D1894" s="3">
        <v>9</v>
      </c>
      <c r="E1894" s="3" t="s">
        <v>110</v>
      </c>
      <c r="F1894" s="3" t="s">
        <v>109</v>
      </c>
      <c r="G1894" s="94">
        <v>224.55</v>
      </c>
    </row>
    <row r="1895" spans="2:7">
      <c r="B1895" s="2">
        <v>44425</v>
      </c>
      <c r="C1895" s="3" t="s">
        <v>116</v>
      </c>
      <c r="D1895" s="3">
        <v>8</v>
      </c>
      <c r="E1895" s="3" t="s">
        <v>114</v>
      </c>
      <c r="F1895" s="3" t="s">
        <v>113</v>
      </c>
      <c r="G1895" s="94">
        <v>199.6</v>
      </c>
    </row>
    <row r="1896" spans="2:7">
      <c r="B1896" s="2">
        <v>43868</v>
      </c>
      <c r="C1896" s="3" t="s">
        <v>117</v>
      </c>
      <c r="D1896" s="3">
        <v>350</v>
      </c>
      <c r="E1896" s="3" t="s">
        <v>9</v>
      </c>
      <c r="F1896" s="3" t="s">
        <v>111</v>
      </c>
      <c r="G1896" s="94">
        <v>5826.19</v>
      </c>
    </row>
    <row r="1897" spans="2:7">
      <c r="B1897" s="2">
        <v>44584</v>
      </c>
      <c r="C1897" s="3" t="s">
        <v>118</v>
      </c>
      <c r="D1897" s="3">
        <v>1</v>
      </c>
      <c r="E1897" s="3" t="s">
        <v>112</v>
      </c>
      <c r="F1897" s="3" t="s">
        <v>115</v>
      </c>
      <c r="G1897" s="94">
        <v>35.950000000000003</v>
      </c>
    </row>
    <row r="1898" spans="2:7">
      <c r="B1898" s="2">
        <v>44012</v>
      </c>
      <c r="C1898" s="3" t="s">
        <v>117</v>
      </c>
      <c r="D1898" s="3">
        <v>31</v>
      </c>
      <c r="E1898" s="3" t="s">
        <v>112</v>
      </c>
      <c r="F1898" s="3" t="s">
        <v>115</v>
      </c>
      <c r="G1898" s="94">
        <v>894.58</v>
      </c>
    </row>
    <row r="1899" spans="2:7">
      <c r="B1899" s="2">
        <v>44908</v>
      </c>
      <c r="C1899" s="3" t="s">
        <v>117</v>
      </c>
      <c r="D1899" s="3">
        <v>100</v>
      </c>
      <c r="E1899" s="3" t="s">
        <v>9</v>
      </c>
      <c r="F1899" s="3" t="s">
        <v>105</v>
      </c>
      <c r="G1899" s="94">
        <v>1956.5</v>
      </c>
    </row>
    <row r="1900" spans="2:7">
      <c r="B1900" s="2">
        <v>44050</v>
      </c>
      <c r="C1900" s="3" t="s">
        <v>118</v>
      </c>
      <c r="D1900" s="3">
        <v>400</v>
      </c>
      <c r="E1900" s="3" t="s">
        <v>114</v>
      </c>
      <c r="F1900" s="3" t="s">
        <v>111</v>
      </c>
      <c r="G1900" s="94">
        <v>5738.5</v>
      </c>
    </row>
    <row r="1901" spans="2:7">
      <c r="B1901" s="2">
        <v>44394</v>
      </c>
      <c r="C1901" s="3" t="s">
        <v>116</v>
      </c>
      <c r="D1901" s="3">
        <v>125</v>
      </c>
      <c r="E1901" s="3" t="s">
        <v>6</v>
      </c>
      <c r="F1901" s="3" t="s">
        <v>105</v>
      </c>
      <c r="G1901" s="94">
        <v>3822.88</v>
      </c>
    </row>
    <row r="1902" spans="2:7">
      <c r="B1902" s="2">
        <v>44908</v>
      </c>
      <c r="C1902" s="3" t="s">
        <v>119</v>
      </c>
      <c r="D1902" s="3">
        <v>50</v>
      </c>
      <c r="E1902" s="3" t="s">
        <v>9</v>
      </c>
      <c r="F1902" s="3" t="s">
        <v>108</v>
      </c>
      <c r="G1902" s="94">
        <v>1085.6300000000001</v>
      </c>
    </row>
    <row r="1903" spans="2:7">
      <c r="B1903" s="2">
        <v>44208</v>
      </c>
      <c r="C1903" s="3" t="s">
        <v>118</v>
      </c>
      <c r="D1903" s="3">
        <v>100</v>
      </c>
      <c r="E1903" s="3" t="s">
        <v>110</v>
      </c>
      <c r="F1903" s="3" t="s">
        <v>109</v>
      </c>
      <c r="G1903" s="94">
        <v>1746.5</v>
      </c>
    </row>
    <row r="1904" spans="2:7">
      <c r="B1904" s="2">
        <v>44418</v>
      </c>
      <c r="C1904" s="3" t="s">
        <v>107</v>
      </c>
      <c r="D1904" s="3">
        <v>350</v>
      </c>
      <c r="E1904" s="3" t="s">
        <v>114</v>
      </c>
      <c r="F1904" s="3" t="s">
        <v>109</v>
      </c>
      <c r="G1904" s="94">
        <v>5423.69</v>
      </c>
    </row>
    <row r="1905" spans="2:7">
      <c r="B1905" s="2">
        <v>44307</v>
      </c>
      <c r="C1905" s="3" t="s">
        <v>116</v>
      </c>
      <c r="D1905" s="3">
        <v>15</v>
      </c>
      <c r="E1905" s="3" t="s">
        <v>9</v>
      </c>
      <c r="F1905" s="3" t="s">
        <v>106</v>
      </c>
      <c r="G1905" s="94">
        <v>419.25</v>
      </c>
    </row>
    <row r="1906" spans="2:7">
      <c r="B1906" s="2">
        <v>44081</v>
      </c>
      <c r="C1906" s="3" t="s">
        <v>118</v>
      </c>
      <c r="D1906" s="3">
        <v>30</v>
      </c>
      <c r="E1906" s="3" t="s">
        <v>110</v>
      </c>
      <c r="F1906" s="3" t="s">
        <v>113</v>
      </c>
      <c r="G1906" s="94">
        <v>610.73</v>
      </c>
    </row>
    <row r="1907" spans="2:7">
      <c r="B1907" s="2">
        <v>43865</v>
      </c>
      <c r="C1907" s="3" t="s">
        <v>119</v>
      </c>
      <c r="D1907" s="3">
        <v>10</v>
      </c>
      <c r="E1907" s="3" t="s">
        <v>6</v>
      </c>
      <c r="F1907" s="3" t="s">
        <v>111</v>
      </c>
      <c r="G1907" s="94">
        <v>426.9</v>
      </c>
    </row>
    <row r="1908" spans="2:7">
      <c r="B1908" s="2">
        <v>44202</v>
      </c>
      <c r="C1908" s="3" t="s">
        <v>116</v>
      </c>
      <c r="D1908" s="3">
        <v>2</v>
      </c>
      <c r="E1908" s="3" t="s">
        <v>9</v>
      </c>
      <c r="F1908" s="3" t="s">
        <v>113</v>
      </c>
      <c r="G1908" s="94">
        <v>53.9</v>
      </c>
    </row>
    <row r="1909" spans="2:7">
      <c r="B1909" s="2">
        <v>44191</v>
      </c>
      <c r="C1909" s="3" t="s">
        <v>119</v>
      </c>
      <c r="D1909" s="3">
        <v>16</v>
      </c>
      <c r="E1909" s="3" t="s">
        <v>114</v>
      </c>
      <c r="F1909" s="3" t="s">
        <v>108</v>
      </c>
      <c r="G1909" s="94">
        <v>399.2</v>
      </c>
    </row>
    <row r="1910" spans="2:7">
      <c r="B1910" s="2">
        <v>44763</v>
      </c>
      <c r="C1910" s="3" t="s">
        <v>117</v>
      </c>
      <c r="D1910" s="3">
        <v>31</v>
      </c>
      <c r="E1910" s="3" t="s">
        <v>9</v>
      </c>
      <c r="F1910" s="3" t="s">
        <v>115</v>
      </c>
      <c r="G1910" s="94">
        <v>736.48</v>
      </c>
    </row>
    <row r="1911" spans="2:7">
      <c r="B1911" s="2">
        <v>44249</v>
      </c>
      <c r="C1911" s="3" t="s">
        <v>117</v>
      </c>
      <c r="D1911" s="3">
        <v>48</v>
      </c>
      <c r="E1911" s="3" t="s">
        <v>6</v>
      </c>
      <c r="F1911" s="3" t="s">
        <v>108</v>
      </c>
      <c r="G1911" s="94">
        <v>1536.84</v>
      </c>
    </row>
    <row r="1912" spans="2:7">
      <c r="B1912" s="2">
        <v>43973</v>
      </c>
      <c r="C1912" s="3" t="s">
        <v>119</v>
      </c>
      <c r="D1912" s="3">
        <v>375</v>
      </c>
      <c r="E1912" s="3" t="s">
        <v>110</v>
      </c>
      <c r="F1912" s="3" t="s">
        <v>111</v>
      </c>
      <c r="G1912" s="94">
        <v>5595.47</v>
      </c>
    </row>
    <row r="1913" spans="2:7">
      <c r="B1913" s="2">
        <v>44110</v>
      </c>
      <c r="C1913" s="3" t="s">
        <v>119</v>
      </c>
      <c r="D1913" s="3">
        <v>38</v>
      </c>
      <c r="E1913" s="3" t="s">
        <v>112</v>
      </c>
      <c r="F1913" s="3" t="s">
        <v>106</v>
      </c>
      <c r="G1913" s="94">
        <v>1096.5899999999999</v>
      </c>
    </row>
    <row r="1914" spans="2:7">
      <c r="B1914" s="2">
        <v>44675</v>
      </c>
      <c r="C1914" s="3" t="s">
        <v>107</v>
      </c>
      <c r="D1914" s="3">
        <v>375</v>
      </c>
      <c r="E1914" s="3" t="s">
        <v>112</v>
      </c>
      <c r="F1914" s="3" t="s">
        <v>109</v>
      </c>
      <c r="G1914" s="94">
        <v>7751.72</v>
      </c>
    </row>
    <row r="1915" spans="2:7">
      <c r="B1915" s="2">
        <v>44714</v>
      </c>
      <c r="C1915" s="3" t="s">
        <v>119</v>
      </c>
      <c r="D1915" s="3">
        <v>48</v>
      </c>
      <c r="E1915" s="3" t="s">
        <v>112</v>
      </c>
      <c r="F1915" s="3" t="s">
        <v>105</v>
      </c>
      <c r="G1915" s="94">
        <v>1222.2</v>
      </c>
    </row>
    <row r="1916" spans="2:7">
      <c r="B1916" s="2">
        <v>44806</v>
      </c>
      <c r="C1916" s="3" t="s">
        <v>117</v>
      </c>
      <c r="D1916" s="3">
        <v>325</v>
      </c>
      <c r="E1916" s="3" t="s">
        <v>110</v>
      </c>
      <c r="F1916" s="3" t="s">
        <v>115</v>
      </c>
      <c r="G1916" s="94">
        <v>4662.53</v>
      </c>
    </row>
    <row r="1917" spans="2:7">
      <c r="B1917" s="2">
        <v>44059</v>
      </c>
      <c r="C1917" s="3" t="s">
        <v>119</v>
      </c>
      <c r="D1917" s="3">
        <v>2</v>
      </c>
      <c r="E1917" s="3" t="s">
        <v>110</v>
      </c>
      <c r="F1917" s="3" t="s">
        <v>105</v>
      </c>
      <c r="G1917" s="94">
        <v>49.9</v>
      </c>
    </row>
    <row r="1918" spans="2:7">
      <c r="B1918" s="2">
        <v>44034</v>
      </c>
      <c r="C1918" s="3" t="s">
        <v>107</v>
      </c>
      <c r="D1918" s="3">
        <v>400</v>
      </c>
      <c r="E1918" s="3" t="s">
        <v>6</v>
      </c>
      <c r="F1918" s="3" t="s">
        <v>105</v>
      </c>
      <c r="G1918" s="94">
        <v>9818.7000000000007</v>
      </c>
    </row>
    <row r="1919" spans="2:7">
      <c r="B1919" s="2">
        <v>44527</v>
      </c>
      <c r="C1919" s="3" t="s">
        <v>107</v>
      </c>
      <c r="D1919" s="3">
        <v>325</v>
      </c>
      <c r="E1919" s="3" t="s">
        <v>112</v>
      </c>
      <c r="F1919" s="3" t="s">
        <v>115</v>
      </c>
      <c r="G1919" s="94">
        <v>6531.28</v>
      </c>
    </row>
    <row r="1920" spans="2:7">
      <c r="B1920" s="2">
        <v>44075</v>
      </c>
      <c r="C1920" s="3" t="s">
        <v>119</v>
      </c>
      <c r="D1920" s="3">
        <v>9</v>
      </c>
      <c r="E1920" s="3" t="s">
        <v>6</v>
      </c>
      <c r="F1920" s="3" t="s">
        <v>115</v>
      </c>
      <c r="G1920" s="94">
        <v>393.21</v>
      </c>
    </row>
    <row r="1921" spans="2:7">
      <c r="B1921" s="2">
        <v>44470</v>
      </c>
      <c r="C1921" s="3" t="s">
        <v>107</v>
      </c>
      <c r="D1921" s="3">
        <v>21</v>
      </c>
      <c r="E1921" s="3" t="s">
        <v>110</v>
      </c>
      <c r="F1921" s="3" t="s">
        <v>109</v>
      </c>
      <c r="G1921" s="94">
        <v>544.95000000000005</v>
      </c>
    </row>
    <row r="1922" spans="2:7">
      <c r="B1922" s="2">
        <v>43975</v>
      </c>
      <c r="C1922" s="3" t="s">
        <v>119</v>
      </c>
      <c r="D1922" s="3">
        <v>475</v>
      </c>
      <c r="E1922" s="3" t="s">
        <v>9</v>
      </c>
      <c r="F1922" s="3" t="s">
        <v>108</v>
      </c>
      <c r="G1922" s="94">
        <v>7633.84</v>
      </c>
    </row>
    <row r="1923" spans="2:7">
      <c r="B1923" s="2">
        <v>44710</v>
      </c>
      <c r="C1923" s="3" t="s">
        <v>119</v>
      </c>
      <c r="D1923" s="3">
        <v>38</v>
      </c>
      <c r="E1923" s="3" t="s">
        <v>6</v>
      </c>
      <c r="F1923" s="3" t="s">
        <v>113</v>
      </c>
      <c r="G1923" s="94">
        <v>1443.49</v>
      </c>
    </row>
    <row r="1924" spans="2:7">
      <c r="B1924" s="2">
        <v>44738</v>
      </c>
      <c r="C1924" s="3" t="s">
        <v>118</v>
      </c>
      <c r="D1924" s="3">
        <v>39</v>
      </c>
      <c r="E1924" s="3" t="s">
        <v>110</v>
      </c>
      <c r="F1924" s="3" t="s">
        <v>106</v>
      </c>
      <c r="G1924" s="94">
        <v>793.94</v>
      </c>
    </row>
    <row r="1925" spans="2:7">
      <c r="B1925" s="2">
        <v>44387</v>
      </c>
      <c r="C1925" s="3" t="s">
        <v>117</v>
      </c>
      <c r="D1925" s="3">
        <v>9</v>
      </c>
      <c r="E1925" s="3" t="s">
        <v>114</v>
      </c>
      <c r="F1925" s="3" t="s">
        <v>109</v>
      </c>
      <c r="G1925" s="94">
        <v>233.55</v>
      </c>
    </row>
    <row r="1926" spans="2:7">
      <c r="B1926" s="2">
        <v>44898</v>
      </c>
      <c r="C1926" s="3" t="s">
        <v>107</v>
      </c>
      <c r="D1926" s="3">
        <v>5</v>
      </c>
      <c r="E1926" s="3" t="s">
        <v>114</v>
      </c>
      <c r="F1926" s="3" t="s">
        <v>106</v>
      </c>
      <c r="G1926" s="94">
        <v>124.75</v>
      </c>
    </row>
    <row r="1927" spans="2:7">
      <c r="B1927" s="2">
        <v>44397</v>
      </c>
      <c r="C1927" s="3" t="s">
        <v>107</v>
      </c>
      <c r="D1927" s="3">
        <v>8</v>
      </c>
      <c r="E1927" s="3" t="s">
        <v>9</v>
      </c>
      <c r="F1927" s="3" t="s">
        <v>113</v>
      </c>
      <c r="G1927" s="94">
        <v>223.6</v>
      </c>
    </row>
    <row r="1928" spans="2:7">
      <c r="B1928" s="2">
        <v>43947</v>
      </c>
      <c r="C1928" s="3" t="s">
        <v>117</v>
      </c>
      <c r="D1928" s="3">
        <v>525</v>
      </c>
      <c r="E1928" s="3" t="s">
        <v>6</v>
      </c>
      <c r="F1928" s="3" t="s">
        <v>109</v>
      </c>
      <c r="G1928" s="94">
        <v>13490.79</v>
      </c>
    </row>
    <row r="1929" spans="2:7">
      <c r="B1929" s="2">
        <v>44073</v>
      </c>
      <c r="C1929" s="3" t="s">
        <v>119</v>
      </c>
      <c r="D1929" s="3">
        <v>275</v>
      </c>
      <c r="E1929" s="3" t="s">
        <v>112</v>
      </c>
      <c r="F1929" s="3" t="s">
        <v>109</v>
      </c>
      <c r="G1929" s="94">
        <v>5368.34</v>
      </c>
    </row>
    <row r="1930" spans="2:7">
      <c r="B1930" s="2">
        <v>44672</v>
      </c>
      <c r="C1930" s="3" t="s">
        <v>107</v>
      </c>
      <c r="D1930" s="3">
        <v>500</v>
      </c>
      <c r="E1930" s="3" t="s">
        <v>112</v>
      </c>
      <c r="F1930" s="3" t="s">
        <v>108</v>
      </c>
      <c r="G1930" s="94">
        <v>10335.629999999999</v>
      </c>
    </row>
    <row r="1931" spans="2:7">
      <c r="B1931" s="2">
        <v>43867</v>
      </c>
      <c r="C1931" s="3" t="s">
        <v>119</v>
      </c>
      <c r="D1931" s="3">
        <v>600</v>
      </c>
      <c r="E1931" s="3" t="s">
        <v>114</v>
      </c>
      <c r="F1931" s="3" t="s">
        <v>115</v>
      </c>
      <c r="G1931" s="94">
        <v>8607.75</v>
      </c>
    </row>
    <row r="1932" spans="2:7">
      <c r="B1932" s="2">
        <v>44468</v>
      </c>
      <c r="C1932" s="3" t="s">
        <v>107</v>
      </c>
      <c r="D1932" s="3">
        <v>30</v>
      </c>
      <c r="E1932" s="3" t="s">
        <v>110</v>
      </c>
      <c r="F1932" s="3" t="s">
        <v>108</v>
      </c>
      <c r="G1932" s="94">
        <v>636.23</v>
      </c>
    </row>
    <row r="1933" spans="2:7">
      <c r="B1933" s="2">
        <v>44878</v>
      </c>
      <c r="C1933" s="3" t="s">
        <v>119</v>
      </c>
      <c r="D1933" s="3">
        <v>36</v>
      </c>
      <c r="E1933" s="3" t="s">
        <v>114</v>
      </c>
      <c r="F1933" s="3" t="s">
        <v>108</v>
      </c>
      <c r="G1933" s="94">
        <v>824.67</v>
      </c>
    </row>
    <row r="1934" spans="2:7">
      <c r="B1934" s="2">
        <v>44117</v>
      </c>
      <c r="C1934" s="3" t="s">
        <v>119</v>
      </c>
      <c r="D1934" s="3">
        <v>2</v>
      </c>
      <c r="E1934" s="3" t="s">
        <v>114</v>
      </c>
      <c r="F1934" s="3" t="s">
        <v>115</v>
      </c>
      <c r="G1934" s="94">
        <v>51.9</v>
      </c>
    </row>
    <row r="1935" spans="2:7">
      <c r="B1935" s="2">
        <v>44396</v>
      </c>
      <c r="C1935" s="3" t="s">
        <v>107</v>
      </c>
      <c r="D1935" s="3">
        <v>28</v>
      </c>
      <c r="E1935" s="3" t="s">
        <v>112</v>
      </c>
      <c r="F1935" s="3" t="s">
        <v>111</v>
      </c>
      <c r="G1935" s="94">
        <v>808.01</v>
      </c>
    </row>
    <row r="1936" spans="2:7">
      <c r="B1936" s="2">
        <v>44292</v>
      </c>
      <c r="C1936" s="3" t="s">
        <v>116</v>
      </c>
      <c r="D1936" s="3">
        <v>8</v>
      </c>
      <c r="E1936" s="3" t="s">
        <v>110</v>
      </c>
      <c r="F1936" s="3" t="s">
        <v>115</v>
      </c>
      <c r="G1936" s="94">
        <v>207.6</v>
      </c>
    </row>
    <row r="1937" spans="2:7">
      <c r="B1937" s="2">
        <v>44457</v>
      </c>
      <c r="C1937" s="3" t="s">
        <v>117</v>
      </c>
      <c r="D1937" s="3">
        <v>2</v>
      </c>
      <c r="E1937" s="3" t="s">
        <v>110</v>
      </c>
      <c r="F1937" s="3" t="s">
        <v>109</v>
      </c>
      <c r="G1937" s="94">
        <v>47.9</v>
      </c>
    </row>
    <row r="1938" spans="2:7">
      <c r="B1938" s="2">
        <v>44620</v>
      </c>
      <c r="C1938" s="3" t="s">
        <v>118</v>
      </c>
      <c r="D1938" s="3">
        <v>37</v>
      </c>
      <c r="E1938" s="3" t="s">
        <v>6</v>
      </c>
      <c r="F1938" s="3" t="s">
        <v>113</v>
      </c>
      <c r="G1938" s="94">
        <v>1405.5</v>
      </c>
    </row>
    <row r="1939" spans="2:7">
      <c r="B1939" s="2">
        <v>44525</v>
      </c>
      <c r="C1939" s="3" t="s">
        <v>117</v>
      </c>
      <c r="D1939" s="3">
        <v>450</v>
      </c>
      <c r="E1939" s="3" t="s">
        <v>110</v>
      </c>
      <c r="F1939" s="3" t="s">
        <v>108</v>
      </c>
      <c r="G1939" s="94">
        <v>6197.06</v>
      </c>
    </row>
    <row r="1940" spans="2:7">
      <c r="B1940" s="2">
        <v>44466</v>
      </c>
      <c r="C1940" s="3" t="s">
        <v>116</v>
      </c>
      <c r="D1940" s="3">
        <v>19</v>
      </c>
      <c r="E1940" s="3" t="s">
        <v>6</v>
      </c>
      <c r="F1940" s="3" t="s">
        <v>105</v>
      </c>
      <c r="G1940" s="94">
        <v>830.11</v>
      </c>
    </row>
    <row r="1941" spans="2:7">
      <c r="B1941" s="2">
        <v>44340</v>
      </c>
      <c r="C1941" s="3" t="s">
        <v>117</v>
      </c>
      <c r="D1941" s="3">
        <v>100</v>
      </c>
      <c r="E1941" s="3" t="s">
        <v>9</v>
      </c>
      <c r="F1941" s="3" t="s">
        <v>105</v>
      </c>
      <c r="G1941" s="94">
        <v>2026.5</v>
      </c>
    </row>
    <row r="1942" spans="2:7">
      <c r="B1942" s="2">
        <v>44175</v>
      </c>
      <c r="C1942" s="3" t="s">
        <v>117</v>
      </c>
      <c r="D1942" s="3">
        <v>75</v>
      </c>
      <c r="E1942" s="3" t="s">
        <v>110</v>
      </c>
      <c r="F1942" s="3" t="s">
        <v>109</v>
      </c>
      <c r="G1942" s="94">
        <v>1403.44</v>
      </c>
    </row>
    <row r="1943" spans="2:7">
      <c r="B1943" s="2">
        <v>44546</v>
      </c>
      <c r="C1943" s="3" t="s">
        <v>119</v>
      </c>
      <c r="D1943" s="3">
        <v>450</v>
      </c>
      <c r="E1943" s="3" t="s">
        <v>6</v>
      </c>
      <c r="F1943" s="3" t="s">
        <v>109</v>
      </c>
      <c r="G1943" s="94">
        <v>11046.04</v>
      </c>
    </row>
    <row r="1944" spans="2:7">
      <c r="B1944" s="2">
        <v>44660</v>
      </c>
      <c r="C1944" s="3" t="s">
        <v>118</v>
      </c>
      <c r="D1944" s="3">
        <v>3</v>
      </c>
      <c r="E1944" s="3" t="s">
        <v>114</v>
      </c>
      <c r="F1944" s="3" t="s">
        <v>113</v>
      </c>
      <c r="G1944" s="94">
        <v>80.849999999999994</v>
      </c>
    </row>
    <row r="1945" spans="2:7">
      <c r="B1945" s="2">
        <v>44729</v>
      </c>
      <c r="C1945" s="3" t="s">
        <v>117</v>
      </c>
      <c r="D1945" s="3">
        <v>2</v>
      </c>
      <c r="E1945" s="3" t="s">
        <v>6</v>
      </c>
      <c r="F1945" s="3" t="s">
        <v>113</v>
      </c>
      <c r="G1945" s="94">
        <v>89.38</v>
      </c>
    </row>
    <row r="1946" spans="2:7">
      <c r="B1946" s="2">
        <v>44822</v>
      </c>
      <c r="C1946" s="3" t="s">
        <v>117</v>
      </c>
      <c r="D1946" s="3">
        <v>13</v>
      </c>
      <c r="E1946" s="3" t="s">
        <v>110</v>
      </c>
      <c r="F1946" s="3" t="s">
        <v>109</v>
      </c>
      <c r="G1946" s="94">
        <v>337.35</v>
      </c>
    </row>
    <row r="1947" spans="2:7">
      <c r="B1947" s="2">
        <v>44483</v>
      </c>
      <c r="C1947" s="3" t="s">
        <v>107</v>
      </c>
      <c r="D1947" s="3">
        <v>11</v>
      </c>
      <c r="E1947" s="3" t="s">
        <v>6</v>
      </c>
      <c r="F1947" s="3" t="s">
        <v>109</v>
      </c>
      <c r="G1947" s="94">
        <v>480.59</v>
      </c>
    </row>
    <row r="1948" spans="2:7">
      <c r="B1948" s="2">
        <v>44190</v>
      </c>
      <c r="C1948" s="3" t="s">
        <v>107</v>
      </c>
      <c r="D1948" s="3">
        <v>44</v>
      </c>
      <c r="E1948" s="3" t="s">
        <v>110</v>
      </c>
      <c r="F1948" s="3" t="s">
        <v>115</v>
      </c>
      <c r="G1948" s="94">
        <v>895.73</v>
      </c>
    </row>
    <row r="1949" spans="2:7">
      <c r="B1949" s="2">
        <v>44110</v>
      </c>
      <c r="C1949" s="3" t="s">
        <v>117</v>
      </c>
      <c r="D1949" s="3">
        <v>21</v>
      </c>
      <c r="E1949" s="3" t="s">
        <v>6</v>
      </c>
      <c r="F1949" s="3" t="s">
        <v>106</v>
      </c>
      <c r="G1949" s="94">
        <v>917.49</v>
      </c>
    </row>
    <row r="1950" spans="2:7">
      <c r="B1950" s="2">
        <v>44875</v>
      </c>
      <c r="C1950" s="3" t="s">
        <v>107</v>
      </c>
      <c r="D1950" s="3">
        <v>450</v>
      </c>
      <c r="E1950" s="3" t="s">
        <v>6</v>
      </c>
      <c r="F1950" s="3" t="s">
        <v>111</v>
      </c>
      <c r="G1950" s="94">
        <v>11304.79</v>
      </c>
    </row>
    <row r="1951" spans="2:7">
      <c r="B1951" s="2">
        <v>44223</v>
      </c>
      <c r="C1951" s="3" t="s">
        <v>119</v>
      </c>
      <c r="D1951" s="3">
        <v>1</v>
      </c>
      <c r="E1951" s="3" t="s">
        <v>114</v>
      </c>
      <c r="F1951" s="3" t="s">
        <v>109</v>
      </c>
      <c r="G1951" s="94">
        <v>24.95</v>
      </c>
    </row>
    <row r="1952" spans="2:7">
      <c r="B1952" s="2">
        <v>43839</v>
      </c>
      <c r="C1952" s="3" t="s">
        <v>116</v>
      </c>
      <c r="D1952" s="3">
        <v>10</v>
      </c>
      <c r="E1952" s="3" t="s">
        <v>110</v>
      </c>
      <c r="F1952" s="3" t="s">
        <v>111</v>
      </c>
      <c r="G1952" s="94">
        <v>239.5</v>
      </c>
    </row>
    <row r="1953" spans="2:7">
      <c r="B1953" s="2">
        <v>44253</v>
      </c>
      <c r="C1953" s="3" t="s">
        <v>116</v>
      </c>
      <c r="D1953" s="3">
        <v>25</v>
      </c>
      <c r="E1953" s="3" t="s">
        <v>112</v>
      </c>
      <c r="F1953" s="3" t="s">
        <v>108</v>
      </c>
      <c r="G1953" s="94">
        <v>742.69</v>
      </c>
    </row>
    <row r="1954" spans="2:7">
      <c r="B1954" s="2">
        <v>44014</v>
      </c>
      <c r="C1954" s="3" t="s">
        <v>116</v>
      </c>
      <c r="D1954" s="3">
        <v>16</v>
      </c>
      <c r="E1954" s="3" t="s">
        <v>112</v>
      </c>
      <c r="F1954" s="3" t="s">
        <v>105</v>
      </c>
      <c r="G1954" s="94">
        <v>543.20000000000005</v>
      </c>
    </row>
    <row r="1955" spans="2:7">
      <c r="B1955" s="2">
        <v>44130</v>
      </c>
      <c r="C1955" s="3" t="s">
        <v>116</v>
      </c>
      <c r="D1955" s="3">
        <v>7</v>
      </c>
      <c r="E1955" s="3" t="s">
        <v>9</v>
      </c>
      <c r="F1955" s="3" t="s">
        <v>109</v>
      </c>
      <c r="G1955" s="94">
        <v>195.65</v>
      </c>
    </row>
    <row r="1956" spans="2:7">
      <c r="B1956" s="2">
        <v>44548</v>
      </c>
      <c r="C1956" s="3" t="s">
        <v>118</v>
      </c>
      <c r="D1956" s="3">
        <v>6</v>
      </c>
      <c r="E1956" s="3" t="s">
        <v>9</v>
      </c>
      <c r="F1956" s="3" t="s">
        <v>108</v>
      </c>
      <c r="G1956" s="94">
        <v>161.69999999999999</v>
      </c>
    </row>
    <row r="1957" spans="2:7">
      <c r="B1957" s="2">
        <v>44426</v>
      </c>
      <c r="C1957" s="3" t="s">
        <v>117</v>
      </c>
      <c r="D1957" s="3">
        <v>6</v>
      </c>
      <c r="E1957" s="3" t="s">
        <v>6</v>
      </c>
      <c r="F1957" s="3" t="s">
        <v>109</v>
      </c>
      <c r="G1957" s="94">
        <v>262.14</v>
      </c>
    </row>
    <row r="1958" spans="2:7">
      <c r="B1958" s="2">
        <v>44462</v>
      </c>
      <c r="C1958" s="3" t="s">
        <v>107</v>
      </c>
      <c r="D1958" s="3">
        <v>5</v>
      </c>
      <c r="E1958" s="3" t="s">
        <v>112</v>
      </c>
      <c r="F1958" s="3" t="s">
        <v>108</v>
      </c>
      <c r="G1958" s="94">
        <v>179.75</v>
      </c>
    </row>
    <row r="1959" spans="2:7">
      <c r="B1959" s="2">
        <v>44523</v>
      </c>
      <c r="C1959" s="3" t="s">
        <v>119</v>
      </c>
      <c r="D1959" s="3">
        <v>44</v>
      </c>
      <c r="E1959" s="3" t="s">
        <v>110</v>
      </c>
      <c r="F1959" s="3" t="s">
        <v>105</v>
      </c>
      <c r="G1959" s="94">
        <v>933.13</v>
      </c>
    </row>
    <row r="1960" spans="2:7">
      <c r="B1960" s="2">
        <v>44857</v>
      </c>
      <c r="C1960" s="3" t="s">
        <v>116</v>
      </c>
      <c r="D1960" s="3">
        <v>8</v>
      </c>
      <c r="E1960" s="3" t="s">
        <v>9</v>
      </c>
      <c r="F1960" s="3" t="s">
        <v>109</v>
      </c>
      <c r="G1960" s="94">
        <v>231.6</v>
      </c>
    </row>
    <row r="1961" spans="2:7">
      <c r="B1961" s="2">
        <v>44125</v>
      </c>
      <c r="C1961" s="3" t="s">
        <v>119</v>
      </c>
      <c r="D1961" s="3">
        <v>5</v>
      </c>
      <c r="E1961" s="3" t="s">
        <v>110</v>
      </c>
      <c r="F1961" s="3" t="s">
        <v>109</v>
      </c>
      <c r="G1961" s="94">
        <v>129.75</v>
      </c>
    </row>
    <row r="1962" spans="2:7">
      <c r="B1962" s="2">
        <v>44422</v>
      </c>
      <c r="C1962" s="3" t="s">
        <v>119</v>
      </c>
      <c r="D1962" s="3">
        <v>125</v>
      </c>
      <c r="E1962" s="3" t="s">
        <v>114</v>
      </c>
      <c r="F1962" s="3" t="s">
        <v>115</v>
      </c>
      <c r="G1962" s="94">
        <v>2358.13</v>
      </c>
    </row>
    <row r="1963" spans="2:7">
      <c r="B1963" s="2">
        <v>44468</v>
      </c>
      <c r="C1963" s="3" t="s">
        <v>118</v>
      </c>
      <c r="D1963" s="3">
        <v>15</v>
      </c>
      <c r="E1963" s="3" t="s">
        <v>112</v>
      </c>
      <c r="F1963" s="3" t="s">
        <v>113</v>
      </c>
      <c r="G1963" s="94">
        <v>524.25</v>
      </c>
    </row>
    <row r="1964" spans="2:7">
      <c r="B1964" s="2">
        <v>44074</v>
      </c>
      <c r="C1964" s="3" t="s">
        <v>118</v>
      </c>
      <c r="D1964" s="3">
        <v>6</v>
      </c>
      <c r="E1964" s="3" t="s">
        <v>112</v>
      </c>
      <c r="F1964" s="3" t="s">
        <v>115</v>
      </c>
      <c r="G1964" s="94">
        <v>209.7</v>
      </c>
    </row>
    <row r="1965" spans="2:7">
      <c r="B1965" s="2">
        <v>44507</v>
      </c>
      <c r="C1965" s="3" t="s">
        <v>119</v>
      </c>
      <c r="D1965" s="3">
        <v>44</v>
      </c>
      <c r="E1965" s="3" t="s">
        <v>112</v>
      </c>
      <c r="F1965" s="3" t="s">
        <v>108</v>
      </c>
      <c r="G1965" s="94">
        <v>1307.1300000000001</v>
      </c>
    </row>
    <row r="1966" spans="2:7">
      <c r="B1966" s="2">
        <v>44695</v>
      </c>
      <c r="C1966" s="3" t="s">
        <v>107</v>
      </c>
      <c r="D1966" s="3">
        <v>19</v>
      </c>
      <c r="E1966" s="3" t="s">
        <v>6</v>
      </c>
      <c r="F1966" s="3" t="s">
        <v>106</v>
      </c>
      <c r="G1966" s="94">
        <v>811.11</v>
      </c>
    </row>
    <row r="1967" spans="2:7">
      <c r="B1967" s="2">
        <v>44509</v>
      </c>
      <c r="C1967" s="3" t="s">
        <v>116</v>
      </c>
      <c r="D1967" s="3">
        <v>7</v>
      </c>
      <c r="E1967" s="3" t="s">
        <v>110</v>
      </c>
      <c r="F1967" s="3" t="s">
        <v>111</v>
      </c>
      <c r="G1967" s="94">
        <v>181.65</v>
      </c>
    </row>
    <row r="1968" spans="2:7">
      <c r="B1968" s="2">
        <v>44725</v>
      </c>
      <c r="C1968" s="3" t="s">
        <v>119</v>
      </c>
      <c r="D1968" s="3">
        <v>7</v>
      </c>
      <c r="E1968" s="3" t="s">
        <v>6</v>
      </c>
      <c r="F1968" s="3" t="s">
        <v>115</v>
      </c>
      <c r="G1968" s="94">
        <v>298.83</v>
      </c>
    </row>
    <row r="1969" spans="2:7">
      <c r="B1969" s="2">
        <v>44043</v>
      </c>
      <c r="C1969" s="3" t="s">
        <v>119</v>
      </c>
      <c r="D1969" s="3">
        <v>45</v>
      </c>
      <c r="E1969" s="3" t="s">
        <v>112</v>
      </c>
      <c r="F1969" s="3" t="s">
        <v>105</v>
      </c>
      <c r="G1969" s="94">
        <v>1336.84</v>
      </c>
    </row>
    <row r="1970" spans="2:7">
      <c r="B1970" s="2">
        <v>44119</v>
      </c>
      <c r="C1970" s="3" t="s">
        <v>107</v>
      </c>
      <c r="D1970" s="3">
        <v>8</v>
      </c>
      <c r="E1970" s="3" t="s">
        <v>6</v>
      </c>
      <c r="F1970" s="3" t="s">
        <v>105</v>
      </c>
      <c r="G1970" s="94">
        <v>349.52</v>
      </c>
    </row>
    <row r="1971" spans="2:7">
      <c r="B1971" s="2">
        <v>44877</v>
      </c>
      <c r="C1971" s="3" t="s">
        <v>116</v>
      </c>
      <c r="D1971" s="3">
        <v>500</v>
      </c>
      <c r="E1971" s="3" t="s">
        <v>9</v>
      </c>
      <c r="F1971" s="3" t="s">
        <v>115</v>
      </c>
      <c r="G1971" s="94">
        <v>7748.13</v>
      </c>
    </row>
    <row r="1972" spans="2:7">
      <c r="B1972" s="2">
        <v>44425</v>
      </c>
      <c r="C1972" s="3" t="s">
        <v>117</v>
      </c>
      <c r="D1972" s="3">
        <v>3</v>
      </c>
      <c r="E1972" s="3" t="s">
        <v>6</v>
      </c>
      <c r="F1972" s="3" t="s">
        <v>115</v>
      </c>
      <c r="G1972" s="94">
        <v>134.07</v>
      </c>
    </row>
    <row r="1973" spans="2:7">
      <c r="B1973" s="2">
        <v>44255</v>
      </c>
      <c r="C1973" s="3" t="s">
        <v>118</v>
      </c>
      <c r="D1973" s="3">
        <v>375</v>
      </c>
      <c r="E1973" s="3" t="s">
        <v>114</v>
      </c>
      <c r="F1973" s="3" t="s">
        <v>105</v>
      </c>
      <c r="G1973" s="94">
        <v>5595.47</v>
      </c>
    </row>
    <row r="1974" spans="2:7">
      <c r="B1974" s="2">
        <v>44922</v>
      </c>
      <c r="C1974" s="3" t="s">
        <v>118</v>
      </c>
      <c r="D1974" s="3">
        <v>47</v>
      </c>
      <c r="E1974" s="3" t="s">
        <v>112</v>
      </c>
      <c r="F1974" s="3" t="s">
        <v>105</v>
      </c>
      <c r="G1974" s="94">
        <v>1436.2</v>
      </c>
    </row>
    <row r="1975" spans="2:7">
      <c r="B1975" s="2">
        <v>44560</v>
      </c>
      <c r="C1975" s="3" t="s">
        <v>116</v>
      </c>
      <c r="D1975" s="3">
        <v>50</v>
      </c>
      <c r="E1975" s="3" t="s">
        <v>114</v>
      </c>
      <c r="F1975" s="3" t="s">
        <v>105</v>
      </c>
      <c r="G1975" s="94">
        <v>973.13</v>
      </c>
    </row>
    <row r="1976" spans="2:7">
      <c r="B1976" s="2">
        <v>44805</v>
      </c>
      <c r="C1976" s="3" t="s">
        <v>119</v>
      </c>
      <c r="D1976" s="3">
        <v>32</v>
      </c>
      <c r="E1976" s="3" t="s">
        <v>112</v>
      </c>
      <c r="F1976" s="3" t="s">
        <v>108</v>
      </c>
      <c r="G1976" s="94">
        <v>923.44</v>
      </c>
    </row>
    <row r="1977" spans="2:7">
      <c r="B1977" s="2">
        <v>44464</v>
      </c>
      <c r="C1977" s="3" t="s">
        <v>107</v>
      </c>
      <c r="D1977" s="3">
        <v>49</v>
      </c>
      <c r="E1977" s="3" t="s">
        <v>114</v>
      </c>
      <c r="F1977" s="3" t="s">
        <v>111</v>
      </c>
      <c r="G1977" s="94">
        <v>953.66</v>
      </c>
    </row>
    <row r="1978" spans="2:7">
      <c r="B1978" s="2">
        <v>44398</v>
      </c>
      <c r="C1978" s="3" t="s">
        <v>116</v>
      </c>
      <c r="D1978" s="3">
        <v>7</v>
      </c>
      <c r="E1978" s="3" t="s">
        <v>9</v>
      </c>
      <c r="F1978" s="3" t="s">
        <v>113</v>
      </c>
      <c r="G1978" s="94">
        <v>202.65</v>
      </c>
    </row>
    <row r="1979" spans="2:7">
      <c r="B1979" s="2">
        <v>44079</v>
      </c>
      <c r="C1979" s="3" t="s">
        <v>117</v>
      </c>
      <c r="D1979" s="3">
        <v>27</v>
      </c>
      <c r="E1979" s="3" t="s">
        <v>112</v>
      </c>
      <c r="F1979" s="3" t="s">
        <v>109</v>
      </c>
      <c r="G1979" s="94">
        <v>779.15</v>
      </c>
    </row>
    <row r="1980" spans="2:7">
      <c r="B1980" s="2">
        <v>43844</v>
      </c>
      <c r="C1980" s="3" t="s">
        <v>107</v>
      </c>
      <c r="D1980" s="3">
        <v>1</v>
      </c>
      <c r="E1980" s="3" t="s">
        <v>112</v>
      </c>
      <c r="F1980" s="3" t="s">
        <v>113</v>
      </c>
      <c r="G1980" s="94">
        <v>34.950000000000003</v>
      </c>
    </row>
    <row r="1981" spans="2:7">
      <c r="B1981" s="2">
        <v>44424</v>
      </c>
      <c r="C1981" s="3" t="s">
        <v>119</v>
      </c>
      <c r="D1981" s="3">
        <v>34</v>
      </c>
      <c r="E1981" s="3" t="s">
        <v>9</v>
      </c>
      <c r="F1981" s="3" t="s">
        <v>106</v>
      </c>
      <c r="G1981" s="94">
        <v>807.76</v>
      </c>
    </row>
    <row r="1982" spans="2:7">
      <c r="B1982" s="2">
        <v>44881</v>
      </c>
      <c r="C1982" s="3" t="s">
        <v>119</v>
      </c>
      <c r="D1982" s="3">
        <v>6</v>
      </c>
      <c r="E1982" s="3" t="s">
        <v>112</v>
      </c>
      <c r="F1982" s="3" t="s">
        <v>108</v>
      </c>
      <c r="G1982" s="94">
        <v>203.7</v>
      </c>
    </row>
    <row r="1983" spans="2:7">
      <c r="B1983" s="2">
        <v>43862</v>
      </c>
      <c r="C1983" s="3" t="s">
        <v>119</v>
      </c>
      <c r="D1983" s="3">
        <v>150</v>
      </c>
      <c r="E1983" s="3" t="s">
        <v>6</v>
      </c>
      <c r="F1983" s="3" t="s">
        <v>109</v>
      </c>
      <c r="G1983" s="94">
        <v>4692.45</v>
      </c>
    </row>
    <row r="1984" spans="2:7">
      <c r="B1984" s="2">
        <v>44605</v>
      </c>
      <c r="C1984" s="3" t="s">
        <v>119</v>
      </c>
      <c r="D1984" s="3">
        <v>4</v>
      </c>
      <c r="E1984" s="3" t="s">
        <v>110</v>
      </c>
      <c r="F1984" s="3" t="s">
        <v>109</v>
      </c>
      <c r="G1984" s="94">
        <v>95.8</v>
      </c>
    </row>
    <row r="1985" spans="2:7">
      <c r="B1985" s="2">
        <v>44385</v>
      </c>
      <c r="C1985" s="3" t="s">
        <v>118</v>
      </c>
      <c r="D1985" s="3">
        <v>9</v>
      </c>
      <c r="E1985" s="3" t="s">
        <v>6</v>
      </c>
      <c r="F1985" s="3" t="s">
        <v>115</v>
      </c>
      <c r="G1985" s="94">
        <v>393.21</v>
      </c>
    </row>
    <row r="1986" spans="2:7">
      <c r="B1986" s="2">
        <v>44621</v>
      </c>
      <c r="C1986" s="3" t="s">
        <v>119</v>
      </c>
      <c r="D1986" s="3">
        <v>475</v>
      </c>
      <c r="E1986" s="3" t="s">
        <v>114</v>
      </c>
      <c r="F1986" s="3" t="s">
        <v>113</v>
      </c>
      <c r="G1986" s="94">
        <v>6814.47</v>
      </c>
    </row>
    <row r="1987" spans="2:7">
      <c r="B1987" s="2">
        <v>44094</v>
      </c>
      <c r="C1987" s="3" t="s">
        <v>107</v>
      </c>
      <c r="D1987" s="3">
        <v>200</v>
      </c>
      <c r="E1987" s="3" t="s">
        <v>6</v>
      </c>
      <c r="F1987" s="3" t="s">
        <v>106</v>
      </c>
      <c r="G1987" s="94">
        <v>6256.6</v>
      </c>
    </row>
    <row r="1988" spans="2:7">
      <c r="B1988" s="2">
        <v>44672</v>
      </c>
      <c r="C1988" s="3" t="s">
        <v>116</v>
      </c>
      <c r="D1988" s="3">
        <v>1</v>
      </c>
      <c r="E1988" s="3" t="s">
        <v>112</v>
      </c>
      <c r="F1988" s="3" t="s">
        <v>108</v>
      </c>
      <c r="G1988" s="94">
        <v>34.950000000000003</v>
      </c>
    </row>
    <row r="1989" spans="2:7">
      <c r="B1989" s="2">
        <v>44828</v>
      </c>
      <c r="C1989" s="3" t="s">
        <v>117</v>
      </c>
      <c r="D1989" s="3">
        <v>17</v>
      </c>
      <c r="E1989" s="3" t="s">
        <v>9</v>
      </c>
      <c r="F1989" s="3" t="s">
        <v>109</v>
      </c>
      <c r="G1989" s="94">
        <v>492.15</v>
      </c>
    </row>
    <row r="1990" spans="2:7">
      <c r="B1990" s="2">
        <v>44920</v>
      </c>
      <c r="C1990" s="3" t="s">
        <v>119</v>
      </c>
      <c r="D1990" s="3">
        <v>12</v>
      </c>
      <c r="E1990" s="3" t="s">
        <v>114</v>
      </c>
      <c r="F1990" s="3" t="s">
        <v>108</v>
      </c>
      <c r="G1990" s="94">
        <v>299.39999999999998</v>
      </c>
    </row>
    <row r="1991" spans="2:7">
      <c r="B1991" s="2">
        <v>44642</v>
      </c>
      <c r="C1991" s="3" t="s">
        <v>119</v>
      </c>
      <c r="D1991" s="3">
        <v>47</v>
      </c>
      <c r="E1991" s="3" t="s">
        <v>110</v>
      </c>
      <c r="F1991" s="3" t="s">
        <v>109</v>
      </c>
      <c r="G1991" s="94">
        <v>996.75</v>
      </c>
    </row>
    <row r="1992" spans="2:7">
      <c r="B1992" s="2">
        <v>44168</v>
      </c>
      <c r="C1992" s="3" t="s">
        <v>119</v>
      </c>
      <c r="D1992" s="3">
        <v>27</v>
      </c>
      <c r="E1992" s="3" t="s">
        <v>114</v>
      </c>
      <c r="F1992" s="3" t="s">
        <v>106</v>
      </c>
      <c r="G1992" s="94">
        <v>572.6</v>
      </c>
    </row>
    <row r="1993" spans="2:7">
      <c r="B1993" s="2">
        <v>44242</v>
      </c>
      <c r="C1993" s="3" t="s">
        <v>116</v>
      </c>
      <c r="D1993" s="3">
        <v>41</v>
      </c>
      <c r="E1993" s="3" t="s">
        <v>114</v>
      </c>
      <c r="F1993" s="3" t="s">
        <v>111</v>
      </c>
      <c r="G1993" s="94">
        <v>939.21</v>
      </c>
    </row>
    <row r="1994" spans="2:7">
      <c r="B1994" s="2">
        <v>44645</v>
      </c>
      <c r="C1994" s="3" t="s">
        <v>107</v>
      </c>
      <c r="D1994" s="3">
        <v>2</v>
      </c>
      <c r="E1994" s="3" t="s">
        <v>112</v>
      </c>
      <c r="F1994" s="3" t="s">
        <v>105</v>
      </c>
      <c r="G1994" s="94">
        <v>71.900000000000006</v>
      </c>
    </row>
    <row r="1995" spans="2:7">
      <c r="B1995" s="2">
        <v>43955</v>
      </c>
      <c r="C1995" s="3" t="s">
        <v>117</v>
      </c>
      <c r="D1995" s="3">
        <v>41</v>
      </c>
      <c r="E1995" s="3" t="s">
        <v>110</v>
      </c>
      <c r="F1995" s="3" t="s">
        <v>113</v>
      </c>
      <c r="G1995" s="94">
        <v>834.66</v>
      </c>
    </row>
    <row r="1996" spans="2:7">
      <c r="B1996" s="2">
        <v>44412</v>
      </c>
      <c r="C1996" s="3" t="s">
        <v>107</v>
      </c>
      <c r="D1996" s="3">
        <v>300</v>
      </c>
      <c r="E1996" s="3" t="s">
        <v>114</v>
      </c>
      <c r="F1996" s="3" t="s">
        <v>106</v>
      </c>
      <c r="G1996" s="94">
        <v>4476.38</v>
      </c>
    </row>
    <row r="1997" spans="2:7">
      <c r="B1997" s="2">
        <v>43978</v>
      </c>
      <c r="C1997" s="3" t="s">
        <v>119</v>
      </c>
      <c r="D1997" s="3">
        <v>6</v>
      </c>
      <c r="E1997" s="3" t="s">
        <v>110</v>
      </c>
      <c r="F1997" s="3" t="s">
        <v>115</v>
      </c>
      <c r="G1997" s="94">
        <v>143.69999999999999</v>
      </c>
    </row>
    <row r="1998" spans="2:7">
      <c r="B1998" s="2">
        <v>44772</v>
      </c>
      <c r="C1998" s="3" t="s">
        <v>119</v>
      </c>
      <c r="D1998" s="3">
        <v>34</v>
      </c>
      <c r="E1998" s="3" t="s">
        <v>6</v>
      </c>
      <c r="F1998" s="3" t="s">
        <v>109</v>
      </c>
      <c r="G1998" s="94">
        <v>1262.6400000000001</v>
      </c>
    </row>
    <row r="1999" spans="2:7">
      <c r="B1999" s="2">
        <v>44894</v>
      </c>
      <c r="C1999" s="3" t="s">
        <v>118</v>
      </c>
      <c r="D1999" s="3">
        <v>550</v>
      </c>
      <c r="E1999" s="3" t="s">
        <v>6</v>
      </c>
      <c r="F1999" s="3" t="s">
        <v>115</v>
      </c>
      <c r="G1999" s="94">
        <v>13816.96</v>
      </c>
    </row>
    <row r="2000" spans="2:7">
      <c r="B2000" s="2">
        <v>44482</v>
      </c>
      <c r="C2000" s="3" t="s">
        <v>119</v>
      </c>
      <c r="D2000" s="3">
        <v>1</v>
      </c>
      <c r="E2000" s="3" t="s">
        <v>112</v>
      </c>
      <c r="F2000" s="3" t="s">
        <v>106</v>
      </c>
      <c r="G2000" s="94">
        <v>33.950000000000003</v>
      </c>
    </row>
    <row r="2001" spans="2:7">
      <c r="B2001" s="2">
        <v>44786</v>
      </c>
      <c r="C2001" s="3" t="s">
        <v>116</v>
      </c>
      <c r="D2001" s="3">
        <v>575</v>
      </c>
      <c r="E2001" s="3" t="s">
        <v>9</v>
      </c>
      <c r="F2001" s="3" t="s">
        <v>113</v>
      </c>
      <c r="G2001" s="94">
        <v>8910.34</v>
      </c>
    </row>
    <row r="2002" spans="2:7">
      <c r="B2002" s="2">
        <v>44289</v>
      </c>
      <c r="C2002" s="3" t="s">
        <v>118</v>
      </c>
      <c r="D2002" s="3">
        <v>9</v>
      </c>
      <c r="E2002" s="3" t="s">
        <v>110</v>
      </c>
      <c r="F2002" s="3" t="s">
        <v>113</v>
      </c>
      <c r="G2002" s="94">
        <v>215.55</v>
      </c>
    </row>
    <row r="2003" spans="2:7">
      <c r="B2003" s="2">
        <v>44024</v>
      </c>
      <c r="C2003" s="3" t="s">
        <v>117</v>
      </c>
      <c r="D2003" s="3">
        <v>525</v>
      </c>
      <c r="E2003" s="3" t="s">
        <v>110</v>
      </c>
      <c r="F2003" s="3" t="s">
        <v>105</v>
      </c>
      <c r="G2003" s="94">
        <v>7229.91</v>
      </c>
    </row>
    <row r="2004" spans="2:7">
      <c r="B2004" s="2">
        <v>44922</v>
      </c>
      <c r="C2004" s="3" t="s">
        <v>119</v>
      </c>
      <c r="D2004" s="3">
        <v>22</v>
      </c>
      <c r="E2004" s="3" t="s">
        <v>114</v>
      </c>
      <c r="F2004" s="3" t="s">
        <v>106</v>
      </c>
      <c r="G2004" s="94">
        <v>592.9</v>
      </c>
    </row>
    <row r="2005" spans="2:7">
      <c r="B2005" s="2">
        <v>44645</v>
      </c>
      <c r="C2005" s="3" t="s">
        <v>117</v>
      </c>
      <c r="D2005" s="3">
        <v>225</v>
      </c>
      <c r="E2005" s="3" t="s">
        <v>112</v>
      </c>
      <c r="F2005" s="3" t="s">
        <v>111</v>
      </c>
      <c r="G2005" s="94">
        <v>5662.13</v>
      </c>
    </row>
    <row r="2006" spans="2:7">
      <c r="B2006" s="2">
        <v>44511</v>
      </c>
      <c r="C2006" s="3" t="s">
        <v>119</v>
      </c>
      <c r="D2006" s="3">
        <v>5</v>
      </c>
      <c r="E2006" s="3" t="s">
        <v>110</v>
      </c>
      <c r="F2006" s="3" t="s">
        <v>111</v>
      </c>
      <c r="G2006" s="94">
        <v>119.75</v>
      </c>
    </row>
    <row r="2007" spans="2:7">
      <c r="B2007" s="2">
        <v>44732</v>
      </c>
      <c r="C2007" s="3" t="s">
        <v>117</v>
      </c>
      <c r="D2007" s="3">
        <v>41</v>
      </c>
      <c r="E2007" s="3" t="s">
        <v>9</v>
      </c>
      <c r="F2007" s="3" t="s">
        <v>108</v>
      </c>
      <c r="G2007" s="94">
        <v>1008.91</v>
      </c>
    </row>
    <row r="2008" spans="2:7">
      <c r="B2008" s="2">
        <v>44494</v>
      </c>
      <c r="C2008" s="3" t="s">
        <v>107</v>
      </c>
      <c r="D2008" s="3">
        <v>9</v>
      </c>
      <c r="E2008" s="3" t="s">
        <v>9</v>
      </c>
      <c r="F2008" s="3" t="s">
        <v>113</v>
      </c>
      <c r="G2008" s="94">
        <v>242.55</v>
      </c>
    </row>
    <row r="2009" spans="2:7">
      <c r="B2009" s="2">
        <v>44322</v>
      </c>
      <c r="C2009" s="3" t="s">
        <v>117</v>
      </c>
      <c r="D2009" s="3">
        <v>300</v>
      </c>
      <c r="E2009" s="3" t="s">
        <v>114</v>
      </c>
      <c r="F2009" s="3" t="s">
        <v>105</v>
      </c>
      <c r="G2009" s="94">
        <v>4648.88</v>
      </c>
    </row>
    <row r="2010" spans="2:7">
      <c r="B2010" s="2">
        <v>44095</v>
      </c>
      <c r="C2010" s="3" t="s">
        <v>118</v>
      </c>
      <c r="D2010" s="3">
        <v>100</v>
      </c>
      <c r="E2010" s="3" t="s">
        <v>114</v>
      </c>
      <c r="F2010" s="3" t="s">
        <v>111</v>
      </c>
      <c r="G2010" s="94">
        <v>1746.5</v>
      </c>
    </row>
    <row r="2011" spans="2:7">
      <c r="B2011" s="2">
        <v>44902</v>
      </c>
      <c r="C2011" s="3" t="s">
        <v>117</v>
      </c>
      <c r="D2011" s="3">
        <v>75</v>
      </c>
      <c r="E2011" s="3" t="s">
        <v>114</v>
      </c>
      <c r="F2011" s="3" t="s">
        <v>108</v>
      </c>
      <c r="G2011" s="94">
        <v>1515.94</v>
      </c>
    </row>
    <row r="2012" spans="2:7">
      <c r="B2012" s="2">
        <v>43999</v>
      </c>
      <c r="C2012" s="3" t="s">
        <v>119</v>
      </c>
      <c r="D2012" s="3">
        <v>100</v>
      </c>
      <c r="E2012" s="3" t="s">
        <v>6</v>
      </c>
      <c r="F2012" s="3" t="s">
        <v>108</v>
      </c>
      <c r="G2012" s="94">
        <v>3128.3</v>
      </c>
    </row>
    <row r="2013" spans="2:7">
      <c r="B2013" s="2">
        <v>43838</v>
      </c>
      <c r="C2013" s="3" t="s">
        <v>118</v>
      </c>
      <c r="D2013" s="3">
        <v>2</v>
      </c>
      <c r="E2013" s="3" t="s">
        <v>9</v>
      </c>
      <c r="F2013" s="3" t="s">
        <v>115</v>
      </c>
      <c r="G2013" s="94">
        <v>57.9</v>
      </c>
    </row>
    <row r="2014" spans="2:7">
      <c r="B2014" s="2">
        <v>44200</v>
      </c>
      <c r="C2014" s="3" t="s">
        <v>117</v>
      </c>
      <c r="D2014" s="3">
        <v>575</v>
      </c>
      <c r="E2014" s="3" t="s">
        <v>110</v>
      </c>
      <c r="F2014" s="3" t="s">
        <v>108</v>
      </c>
      <c r="G2014" s="94">
        <v>7918.47</v>
      </c>
    </row>
    <row r="2015" spans="2:7">
      <c r="B2015" s="2">
        <v>44544</v>
      </c>
      <c r="C2015" s="3" t="s">
        <v>119</v>
      </c>
      <c r="D2015" s="3">
        <v>12</v>
      </c>
      <c r="E2015" s="3" t="s">
        <v>110</v>
      </c>
      <c r="F2015" s="3" t="s">
        <v>106</v>
      </c>
      <c r="G2015" s="94">
        <v>287.39999999999998</v>
      </c>
    </row>
    <row r="2016" spans="2:7">
      <c r="B2016" s="2">
        <v>44094</v>
      </c>
      <c r="C2016" s="3" t="s">
        <v>119</v>
      </c>
      <c r="D2016" s="3">
        <v>42</v>
      </c>
      <c r="E2016" s="3" t="s">
        <v>114</v>
      </c>
      <c r="F2016" s="3" t="s">
        <v>108</v>
      </c>
      <c r="G2016" s="94">
        <v>926.42</v>
      </c>
    </row>
    <row r="2017" spans="2:7">
      <c r="B2017" s="2">
        <v>44152</v>
      </c>
      <c r="C2017" s="3" t="s">
        <v>119</v>
      </c>
      <c r="D2017" s="3">
        <v>5</v>
      </c>
      <c r="E2017" s="3" t="s">
        <v>110</v>
      </c>
      <c r="F2017" s="3" t="s">
        <v>109</v>
      </c>
      <c r="G2017" s="94">
        <v>124.75</v>
      </c>
    </row>
    <row r="2018" spans="2:7">
      <c r="B2018" s="2">
        <v>44846</v>
      </c>
      <c r="C2018" s="3" t="s">
        <v>119</v>
      </c>
      <c r="D2018" s="3">
        <v>200</v>
      </c>
      <c r="E2018" s="3" t="s">
        <v>6</v>
      </c>
      <c r="F2018" s="3" t="s">
        <v>106</v>
      </c>
      <c r="G2018" s="94">
        <v>5976.6</v>
      </c>
    </row>
    <row r="2019" spans="2:7">
      <c r="B2019" s="2">
        <v>44560</v>
      </c>
      <c r="C2019" s="3" t="s">
        <v>119</v>
      </c>
      <c r="D2019" s="3">
        <v>4</v>
      </c>
      <c r="E2019" s="3" t="s">
        <v>114</v>
      </c>
      <c r="F2019" s="3" t="s">
        <v>115</v>
      </c>
      <c r="G2019" s="94">
        <v>99.8</v>
      </c>
    </row>
    <row r="2020" spans="2:7">
      <c r="B2020" s="2">
        <v>44415</v>
      </c>
      <c r="C2020" s="3" t="s">
        <v>117</v>
      </c>
      <c r="D2020" s="3">
        <v>11</v>
      </c>
      <c r="E2020" s="3" t="s">
        <v>114</v>
      </c>
      <c r="F2020" s="3" t="s">
        <v>106</v>
      </c>
      <c r="G2020" s="94">
        <v>274.45</v>
      </c>
    </row>
    <row r="2021" spans="2:7">
      <c r="B2021" s="2">
        <v>44436</v>
      </c>
      <c r="C2021" s="3" t="s">
        <v>117</v>
      </c>
      <c r="D2021" s="3">
        <v>5</v>
      </c>
      <c r="E2021" s="3" t="s">
        <v>112</v>
      </c>
      <c r="F2021" s="3" t="s">
        <v>113</v>
      </c>
      <c r="G2021" s="94">
        <v>179.75</v>
      </c>
    </row>
    <row r="2022" spans="2:7">
      <c r="B2022" s="2">
        <v>44912</v>
      </c>
      <c r="C2022" s="3" t="s">
        <v>107</v>
      </c>
      <c r="D2022" s="3">
        <v>3</v>
      </c>
      <c r="E2022" s="3" t="s">
        <v>6</v>
      </c>
      <c r="F2022" s="3" t="s">
        <v>111</v>
      </c>
      <c r="G2022" s="94">
        <v>131.07</v>
      </c>
    </row>
    <row r="2023" spans="2:7">
      <c r="B2023" s="2">
        <v>44028</v>
      </c>
      <c r="C2023" s="3" t="s">
        <v>118</v>
      </c>
      <c r="D2023" s="3">
        <v>25</v>
      </c>
      <c r="E2023" s="3" t="s">
        <v>114</v>
      </c>
      <c r="F2023" s="3" t="s">
        <v>111</v>
      </c>
      <c r="G2023" s="94">
        <v>530.19000000000005</v>
      </c>
    </row>
    <row r="2024" spans="2:7">
      <c r="B2024" s="2">
        <v>44575</v>
      </c>
      <c r="C2024" s="3" t="s">
        <v>116</v>
      </c>
      <c r="D2024" s="3">
        <v>6</v>
      </c>
      <c r="E2024" s="3" t="s">
        <v>114</v>
      </c>
      <c r="F2024" s="3" t="s">
        <v>113</v>
      </c>
      <c r="G2024" s="94">
        <v>161.69999999999999</v>
      </c>
    </row>
    <row r="2025" spans="2:7">
      <c r="B2025" s="2">
        <v>44514</v>
      </c>
      <c r="C2025" s="3" t="s">
        <v>117</v>
      </c>
      <c r="D2025" s="3">
        <v>33</v>
      </c>
      <c r="E2025" s="3" t="s">
        <v>114</v>
      </c>
      <c r="F2025" s="3" t="s">
        <v>109</v>
      </c>
      <c r="G2025" s="94">
        <v>727.9</v>
      </c>
    </row>
    <row r="2026" spans="2:7">
      <c r="B2026" s="2">
        <v>44191</v>
      </c>
      <c r="C2026" s="3" t="s">
        <v>119</v>
      </c>
      <c r="D2026" s="3">
        <v>6</v>
      </c>
      <c r="E2026" s="3" t="s">
        <v>114</v>
      </c>
      <c r="F2026" s="3" t="s">
        <v>109</v>
      </c>
      <c r="G2026" s="94">
        <v>161.69999999999999</v>
      </c>
    </row>
    <row r="2027" spans="2:7">
      <c r="B2027" s="2">
        <v>44186</v>
      </c>
      <c r="C2027" s="3" t="s">
        <v>118</v>
      </c>
      <c r="D2027" s="3">
        <v>250</v>
      </c>
      <c r="E2027" s="3" t="s">
        <v>6</v>
      </c>
      <c r="F2027" s="3" t="s">
        <v>109</v>
      </c>
      <c r="G2027" s="94">
        <v>7470.75</v>
      </c>
    </row>
    <row r="2028" spans="2:7">
      <c r="B2028" s="2">
        <v>44197</v>
      </c>
      <c r="C2028" s="3" t="s">
        <v>119</v>
      </c>
      <c r="D2028" s="3">
        <v>3</v>
      </c>
      <c r="E2028" s="3" t="s">
        <v>112</v>
      </c>
      <c r="F2028" s="3" t="s">
        <v>111</v>
      </c>
      <c r="G2028" s="94">
        <v>101.85</v>
      </c>
    </row>
    <row r="2029" spans="2:7">
      <c r="B2029" s="2">
        <v>44592</v>
      </c>
      <c r="C2029" s="3" t="s">
        <v>119</v>
      </c>
      <c r="D2029" s="3">
        <v>300</v>
      </c>
      <c r="E2029" s="3" t="s">
        <v>6</v>
      </c>
      <c r="F2029" s="3" t="s">
        <v>108</v>
      </c>
      <c r="G2029" s="94">
        <v>7536.53</v>
      </c>
    </row>
    <row r="2030" spans="2:7">
      <c r="B2030" s="2">
        <v>44018</v>
      </c>
      <c r="C2030" s="3" t="s">
        <v>117</v>
      </c>
      <c r="D2030" s="3">
        <v>3</v>
      </c>
      <c r="E2030" s="3" t="s">
        <v>112</v>
      </c>
      <c r="F2030" s="3" t="s">
        <v>109</v>
      </c>
      <c r="G2030" s="94">
        <v>107.85</v>
      </c>
    </row>
    <row r="2031" spans="2:7">
      <c r="B2031" s="2">
        <v>43927</v>
      </c>
      <c r="C2031" s="3" t="s">
        <v>107</v>
      </c>
      <c r="D2031" s="3">
        <v>450</v>
      </c>
      <c r="E2031" s="3" t="s">
        <v>6</v>
      </c>
      <c r="F2031" s="3" t="s">
        <v>109</v>
      </c>
      <c r="G2031" s="94">
        <v>11304.79</v>
      </c>
    </row>
    <row r="2032" spans="2:7">
      <c r="B2032" s="2">
        <v>44844</v>
      </c>
      <c r="C2032" s="3" t="s">
        <v>117</v>
      </c>
      <c r="D2032" s="3">
        <v>46</v>
      </c>
      <c r="E2032" s="3" t="s">
        <v>112</v>
      </c>
      <c r="F2032" s="3" t="s">
        <v>115</v>
      </c>
      <c r="G2032" s="94">
        <v>1366.55</v>
      </c>
    </row>
    <row r="2033" spans="2:7">
      <c r="B2033" s="2">
        <v>44295</v>
      </c>
      <c r="C2033" s="3" t="s">
        <v>119</v>
      </c>
      <c r="D2033" s="3">
        <v>41</v>
      </c>
      <c r="E2033" s="3" t="s">
        <v>9</v>
      </c>
      <c r="F2033" s="3" t="s">
        <v>115</v>
      </c>
      <c r="G2033" s="94">
        <v>974.06</v>
      </c>
    </row>
    <row r="2034" spans="2:7">
      <c r="B2034" s="2">
        <v>44804</v>
      </c>
      <c r="C2034" s="3" t="s">
        <v>117</v>
      </c>
      <c r="D2034" s="3">
        <v>36</v>
      </c>
      <c r="E2034" s="3" t="s">
        <v>112</v>
      </c>
      <c r="F2034" s="3" t="s">
        <v>109</v>
      </c>
      <c r="G2034" s="94">
        <v>1100.07</v>
      </c>
    </row>
    <row r="2035" spans="2:7">
      <c r="B2035" s="2">
        <v>44465</v>
      </c>
      <c r="C2035" s="3" t="s">
        <v>117</v>
      </c>
      <c r="D2035" s="3">
        <v>3</v>
      </c>
      <c r="E2035" s="3" t="s">
        <v>9</v>
      </c>
      <c r="F2035" s="3" t="s">
        <v>108</v>
      </c>
      <c r="G2035" s="94">
        <v>86.85</v>
      </c>
    </row>
    <row r="2036" spans="2:7">
      <c r="B2036" s="2">
        <v>43850</v>
      </c>
      <c r="C2036" s="3" t="s">
        <v>117</v>
      </c>
      <c r="D2036" s="3">
        <v>1</v>
      </c>
      <c r="E2036" s="3" t="s">
        <v>114</v>
      </c>
      <c r="F2036" s="3" t="s">
        <v>105</v>
      </c>
      <c r="G2036" s="94">
        <v>25.95</v>
      </c>
    </row>
    <row r="2037" spans="2:7">
      <c r="B2037" s="2">
        <v>44435</v>
      </c>
      <c r="C2037" s="3" t="s">
        <v>119</v>
      </c>
      <c r="D2037" s="3">
        <v>7</v>
      </c>
      <c r="E2037" s="3" t="s">
        <v>6</v>
      </c>
      <c r="F2037" s="3" t="s">
        <v>115</v>
      </c>
      <c r="G2037" s="94">
        <v>312.83</v>
      </c>
    </row>
    <row r="2038" spans="2:7">
      <c r="B2038" s="2">
        <v>44297</v>
      </c>
      <c r="C2038" s="3" t="s">
        <v>116</v>
      </c>
      <c r="D2038" s="3">
        <v>17</v>
      </c>
      <c r="E2038" s="3" t="s">
        <v>112</v>
      </c>
      <c r="F2038" s="3" t="s">
        <v>115</v>
      </c>
      <c r="G2038" s="94">
        <v>594.15</v>
      </c>
    </row>
    <row r="2039" spans="2:7">
      <c r="B2039" s="2">
        <v>44314</v>
      </c>
      <c r="C2039" s="3" t="s">
        <v>117</v>
      </c>
      <c r="D2039" s="3">
        <v>450</v>
      </c>
      <c r="E2039" s="3" t="s">
        <v>9</v>
      </c>
      <c r="F2039" s="3" t="s">
        <v>115</v>
      </c>
      <c r="G2039" s="94">
        <v>7232.06</v>
      </c>
    </row>
    <row r="2040" spans="2:7">
      <c r="B2040" s="2">
        <v>44202</v>
      </c>
      <c r="C2040" s="3" t="s">
        <v>107</v>
      </c>
      <c r="D2040" s="3">
        <v>8</v>
      </c>
      <c r="E2040" s="3" t="s">
        <v>110</v>
      </c>
      <c r="F2040" s="3" t="s">
        <v>105</v>
      </c>
      <c r="G2040" s="94">
        <v>199.6</v>
      </c>
    </row>
    <row r="2041" spans="2:7">
      <c r="B2041" s="2">
        <v>43978</v>
      </c>
      <c r="C2041" s="3" t="s">
        <v>117</v>
      </c>
      <c r="D2041" s="3">
        <v>29</v>
      </c>
      <c r="E2041" s="3" t="s">
        <v>112</v>
      </c>
      <c r="F2041" s="3" t="s">
        <v>111</v>
      </c>
      <c r="G2041" s="94">
        <v>861.52</v>
      </c>
    </row>
    <row r="2042" spans="2:7">
      <c r="B2042" s="2">
        <v>44808</v>
      </c>
      <c r="C2042" s="3" t="s">
        <v>117</v>
      </c>
      <c r="D2042" s="3">
        <v>39</v>
      </c>
      <c r="E2042" s="3" t="s">
        <v>6</v>
      </c>
      <c r="F2042" s="3" t="s">
        <v>111</v>
      </c>
      <c r="G2042" s="94">
        <v>1415.17</v>
      </c>
    </row>
    <row r="2043" spans="2:7">
      <c r="B2043" s="2">
        <v>44252</v>
      </c>
      <c r="C2043" s="3" t="s">
        <v>117</v>
      </c>
      <c r="D2043" s="3">
        <v>550</v>
      </c>
      <c r="E2043" s="3" t="s">
        <v>110</v>
      </c>
      <c r="F2043" s="3" t="s">
        <v>113</v>
      </c>
      <c r="G2043" s="94">
        <v>7574.19</v>
      </c>
    </row>
    <row r="2044" spans="2:7">
      <c r="B2044" s="2">
        <v>44097</v>
      </c>
      <c r="C2044" s="3" t="s">
        <v>107</v>
      </c>
      <c r="D2044" s="3">
        <v>5</v>
      </c>
      <c r="E2044" s="3" t="s">
        <v>6</v>
      </c>
      <c r="F2044" s="3" t="s">
        <v>109</v>
      </c>
      <c r="G2044" s="94">
        <v>218.45</v>
      </c>
    </row>
    <row r="2045" spans="2:7">
      <c r="B2045" s="2">
        <v>44515</v>
      </c>
      <c r="C2045" s="3" t="s">
        <v>119</v>
      </c>
      <c r="D2045" s="3">
        <v>175</v>
      </c>
      <c r="E2045" s="3" t="s">
        <v>114</v>
      </c>
      <c r="F2045" s="3" t="s">
        <v>113</v>
      </c>
      <c r="G2045" s="94">
        <v>3178.88</v>
      </c>
    </row>
    <row r="2046" spans="2:7">
      <c r="B2046" s="2">
        <v>44340</v>
      </c>
      <c r="C2046" s="3" t="s">
        <v>119</v>
      </c>
      <c r="D2046" s="3">
        <v>20</v>
      </c>
      <c r="E2046" s="3" t="s">
        <v>112</v>
      </c>
      <c r="F2046" s="3" t="s">
        <v>106</v>
      </c>
      <c r="G2046" s="94">
        <v>699</v>
      </c>
    </row>
    <row r="2047" spans="2:7">
      <c r="B2047" s="2">
        <v>44321</v>
      </c>
      <c r="C2047" s="3" t="s">
        <v>107</v>
      </c>
      <c r="D2047" s="3">
        <v>14</v>
      </c>
      <c r="E2047" s="3" t="s">
        <v>114</v>
      </c>
      <c r="F2047" s="3" t="s">
        <v>106</v>
      </c>
      <c r="G2047" s="94">
        <v>349.3</v>
      </c>
    </row>
    <row r="2048" spans="2:7">
      <c r="B2048" s="2">
        <v>44463</v>
      </c>
      <c r="C2048" s="3" t="s">
        <v>118</v>
      </c>
      <c r="D2048" s="3">
        <v>2</v>
      </c>
      <c r="E2048" s="3" t="s">
        <v>6</v>
      </c>
      <c r="F2048" s="3" t="s">
        <v>111</v>
      </c>
      <c r="G2048" s="94">
        <v>89.38</v>
      </c>
    </row>
    <row r="2049" spans="2:7">
      <c r="B2049" s="2">
        <v>44417</v>
      </c>
      <c r="C2049" s="3" t="s">
        <v>117</v>
      </c>
      <c r="D2049" s="3">
        <v>20</v>
      </c>
      <c r="E2049" s="3" t="s">
        <v>9</v>
      </c>
      <c r="F2049" s="3" t="s">
        <v>106</v>
      </c>
      <c r="G2049" s="94">
        <v>539</v>
      </c>
    </row>
    <row r="2050" spans="2:7">
      <c r="B2050" s="2">
        <v>44600</v>
      </c>
      <c r="C2050" s="3" t="s">
        <v>107</v>
      </c>
      <c r="D2050" s="3">
        <v>1</v>
      </c>
      <c r="E2050" s="3" t="s">
        <v>114</v>
      </c>
      <c r="F2050" s="3" t="s">
        <v>111</v>
      </c>
      <c r="G2050" s="94">
        <v>26.95</v>
      </c>
    </row>
    <row r="2051" spans="2:7">
      <c r="B2051" s="2">
        <v>43884</v>
      </c>
      <c r="C2051" s="3" t="s">
        <v>119</v>
      </c>
      <c r="D2051" s="3">
        <v>4</v>
      </c>
      <c r="E2051" s="3" t="s">
        <v>112</v>
      </c>
      <c r="F2051" s="3" t="s">
        <v>106</v>
      </c>
      <c r="G2051" s="94">
        <v>143.80000000000001</v>
      </c>
    </row>
    <row r="2052" spans="2:7">
      <c r="B2052" s="2">
        <v>44804</v>
      </c>
      <c r="C2052" s="3" t="s">
        <v>119</v>
      </c>
      <c r="D2052" s="3">
        <v>3</v>
      </c>
      <c r="E2052" s="3" t="s">
        <v>112</v>
      </c>
      <c r="F2052" s="3" t="s">
        <v>115</v>
      </c>
      <c r="G2052" s="94">
        <v>101.85</v>
      </c>
    </row>
    <row r="2053" spans="2:7">
      <c r="B2053" s="2">
        <v>44127</v>
      </c>
      <c r="C2053" s="3" t="s">
        <v>116</v>
      </c>
      <c r="D2053" s="3">
        <v>6</v>
      </c>
      <c r="E2053" s="3" t="s">
        <v>110</v>
      </c>
      <c r="F2053" s="3" t="s">
        <v>106</v>
      </c>
      <c r="G2053" s="94">
        <v>143.69999999999999</v>
      </c>
    </row>
    <row r="2054" spans="2:7">
      <c r="B2054" s="2">
        <v>43922</v>
      </c>
      <c r="C2054" s="3" t="s">
        <v>119</v>
      </c>
      <c r="D2054" s="3">
        <v>275</v>
      </c>
      <c r="E2054" s="3" t="s">
        <v>110</v>
      </c>
      <c r="F2054" s="3" t="s">
        <v>105</v>
      </c>
      <c r="G2054" s="94">
        <v>3945.22</v>
      </c>
    </row>
    <row r="2055" spans="2:7">
      <c r="B2055" s="2">
        <v>44243</v>
      </c>
      <c r="C2055" s="3" t="s">
        <v>119</v>
      </c>
      <c r="D2055" s="3">
        <v>18</v>
      </c>
      <c r="E2055" s="3" t="s">
        <v>114</v>
      </c>
      <c r="F2055" s="3" t="s">
        <v>109</v>
      </c>
      <c r="G2055" s="94">
        <v>449.1</v>
      </c>
    </row>
    <row r="2056" spans="2:7">
      <c r="B2056" s="2">
        <v>44046</v>
      </c>
      <c r="C2056" s="3" t="s">
        <v>117</v>
      </c>
      <c r="D2056" s="3">
        <v>4</v>
      </c>
      <c r="E2056" s="3" t="s">
        <v>6</v>
      </c>
      <c r="F2056" s="3" t="s">
        <v>105</v>
      </c>
      <c r="G2056" s="94">
        <v>174.76</v>
      </c>
    </row>
    <row r="2057" spans="2:7">
      <c r="B2057" s="2">
        <v>43968</v>
      </c>
      <c r="C2057" s="3" t="s">
        <v>119</v>
      </c>
      <c r="D2057" s="3">
        <v>12</v>
      </c>
      <c r="E2057" s="3" t="s">
        <v>110</v>
      </c>
      <c r="F2057" s="3" t="s">
        <v>111</v>
      </c>
      <c r="G2057" s="94">
        <v>299.39999999999998</v>
      </c>
    </row>
    <row r="2058" spans="2:7">
      <c r="B2058" s="2">
        <v>43841</v>
      </c>
      <c r="C2058" s="3" t="s">
        <v>107</v>
      </c>
      <c r="D2058" s="3">
        <v>400</v>
      </c>
      <c r="E2058" s="3" t="s">
        <v>110</v>
      </c>
      <c r="F2058" s="3" t="s">
        <v>115</v>
      </c>
      <c r="G2058" s="94">
        <v>5508.5</v>
      </c>
    </row>
    <row r="2059" spans="2:7">
      <c r="B2059" s="2">
        <v>44650</v>
      </c>
      <c r="C2059" s="3" t="s">
        <v>117</v>
      </c>
      <c r="D2059" s="3">
        <v>12</v>
      </c>
      <c r="E2059" s="3" t="s">
        <v>112</v>
      </c>
      <c r="F2059" s="3" t="s">
        <v>113</v>
      </c>
      <c r="G2059" s="94">
        <v>407.4</v>
      </c>
    </row>
    <row r="2060" spans="2:7">
      <c r="B2060" s="2">
        <v>43839</v>
      </c>
      <c r="C2060" s="3" t="s">
        <v>118</v>
      </c>
      <c r="D2060" s="3">
        <v>7</v>
      </c>
      <c r="E2060" s="3" t="s">
        <v>6</v>
      </c>
      <c r="F2060" s="3" t="s">
        <v>108</v>
      </c>
      <c r="G2060" s="94">
        <v>305.83</v>
      </c>
    </row>
    <row r="2061" spans="2:7">
      <c r="B2061" s="2">
        <v>43879</v>
      </c>
      <c r="C2061" s="3" t="s">
        <v>116</v>
      </c>
      <c r="D2061" s="3">
        <v>2</v>
      </c>
      <c r="E2061" s="3" t="s">
        <v>112</v>
      </c>
      <c r="F2061" s="3" t="s">
        <v>108</v>
      </c>
      <c r="G2061" s="94">
        <v>71.900000000000006</v>
      </c>
    </row>
    <row r="2062" spans="2:7">
      <c r="B2062" s="2">
        <v>44138</v>
      </c>
      <c r="C2062" s="3" t="s">
        <v>117</v>
      </c>
      <c r="D2062" s="3">
        <v>48</v>
      </c>
      <c r="E2062" s="3" t="s">
        <v>110</v>
      </c>
      <c r="F2062" s="3" t="s">
        <v>115</v>
      </c>
      <c r="G2062" s="94">
        <v>898.2</v>
      </c>
    </row>
    <row r="2063" spans="2:7">
      <c r="B2063" s="2">
        <v>43963</v>
      </c>
      <c r="C2063" s="3" t="s">
        <v>107</v>
      </c>
      <c r="D2063" s="3">
        <v>8</v>
      </c>
      <c r="E2063" s="3" t="s">
        <v>6</v>
      </c>
      <c r="F2063" s="3" t="s">
        <v>113</v>
      </c>
      <c r="G2063" s="94">
        <v>349.52</v>
      </c>
    </row>
    <row r="2064" spans="2:7">
      <c r="B2064" s="2">
        <v>44239</v>
      </c>
      <c r="C2064" s="3" t="s">
        <v>117</v>
      </c>
      <c r="D2064" s="3">
        <v>6</v>
      </c>
      <c r="E2064" s="3" t="s">
        <v>6</v>
      </c>
      <c r="F2064" s="3" t="s">
        <v>105</v>
      </c>
      <c r="G2064" s="94">
        <v>262.14</v>
      </c>
    </row>
    <row r="2065" spans="2:7">
      <c r="B2065" s="2">
        <v>44171</v>
      </c>
      <c r="C2065" s="3" t="s">
        <v>117</v>
      </c>
      <c r="D2065" s="3">
        <v>575</v>
      </c>
      <c r="E2065" s="3" t="s">
        <v>112</v>
      </c>
      <c r="F2065" s="3" t="s">
        <v>111</v>
      </c>
      <c r="G2065" s="94">
        <v>11885.97</v>
      </c>
    </row>
    <row r="2066" spans="2:7">
      <c r="B2066" s="2">
        <v>44155</v>
      </c>
      <c r="C2066" s="3" t="s">
        <v>119</v>
      </c>
      <c r="D2066" s="3">
        <v>34</v>
      </c>
      <c r="E2066" s="3" t="s">
        <v>6</v>
      </c>
      <c r="F2066" s="3" t="s">
        <v>111</v>
      </c>
      <c r="G2066" s="94">
        <v>1291.54</v>
      </c>
    </row>
    <row r="2067" spans="2:7">
      <c r="B2067" s="2">
        <v>44130</v>
      </c>
      <c r="C2067" s="3" t="s">
        <v>117</v>
      </c>
      <c r="D2067" s="3">
        <v>6</v>
      </c>
      <c r="E2067" s="3" t="s">
        <v>112</v>
      </c>
      <c r="F2067" s="3" t="s">
        <v>106</v>
      </c>
      <c r="G2067" s="94">
        <v>209.7</v>
      </c>
    </row>
    <row r="2068" spans="2:7">
      <c r="B2068" s="2">
        <v>44583</v>
      </c>
      <c r="C2068" s="3" t="s">
        <v>118</v>
      </c>
      <c r="D2068" s="3">
        <v>500</v>
      </c>
      <c r="E2068" s="3" t="s">
        <v>9</v>
      </c>
      <c r="F2068" s="3" t="s">
        <v>113</v>
      </c>
      <c r="G2068" s="94">
        <v>8035.63</v>
      </c>
    </row>
    <row r="2069" spans="2:7">
      <c r="B2069" s="2">
        <v>43919</v>
      </c>
      <c r="C2069" s="3" t="s">
        <v>107</v>
      </c>
      <c r="D2069" s="3">
        <v>175</v>
      </c>
      <c r="E2069" s="3" t="s">
        <v>6</v>
      </c>
      <c r="F2069" s="3" t="s">
        <v>108</v>
      </c>
      <c r="G2069" s="94">
        <v>5352.03</v>
      </c>
    </row>
    <row r="2070" spans="2:7">
      <c r="B2070" s="2">
        <v>44887</v>
      </c>
      <c r="C2070" s="3" t="s">
        <v>107</v>
      </c>
      <c r="D2070" s="3">
        <v>9</v>
      </c>
      <c r="E2070" s="3" t="s">
        <v>9</v>
      </c>
      <c r="F2070" s="3" t="s">
        <v>105</v>
      </c>
      <c r="G2070" s="94">
        <v>251.55</v>
      </c>
    </row>
    <row r="2071" spans="2:7">
      <c r="B2071" s="2">
        <v>43894</v>
      </c>
      <c r="C2071" s="3" t="s">
        <v>118</v>
      </c>
      <c r="D2071" s="3">
        <v>8</v>
      </c>
      <c r="E2071" s="3" t="s">
        <v>6</v>
      </c>
      <c r="F2071" s="3" t="s">
        <v>109</v>
      </c>
      <c r="G2071" s="94">
        <v>349.52</v>
      </c>
    </row>
    <row r="2072" spans="2:7">
      <c r="B2072" s="2">
        <v>44880</v>
      </c>
      <c r="C2072" s="3" t="s">
        <v>119</v>
      </c>
      <c r="D2072" s="3">
        <v>26</v>
      </c>
      <c r="E2072" s="3" t="s">
        <v>9</v>
      </c>
      <c r="F2072" s="3" t="s">
        <v>111</v>
      </c>
      <c r="G2072" s="94">
        <v>617.70000000000005</v>
      </c>
    </row>
    <row r="2073" spans="2:7">
      <c r="B2073" s="2">
        <v>44001</v>
      </c>
      <c r="C2073" s="3" t="s">
        <v>116</v>
      </c>
      <c r="D2073" s="3">
        <v>9</v>
      </c>
      <c r="E2073" s="3" t="s">
        <v>6</v>
      </c>
      <c r="F2073" s="3" t="s">
        <v>105</v>
      </c>
      <c r="G2073" s="94">
        <v>402.21</v>
      </c>
    </row>
    <row r="2074" spans="2:7">
      <c r="B2074" s="2">
        <v>44149</v>
      </c>
      <c r="C2074" s="3" t="s">
        <v>117</v>
      </c>
      <c r="D2074" s="3">
        <v>3</v>
      </c>
      <c r="E2074" s="3" t="s">
        <v>110</v>
      </c>
      <c r="F2074" s="3" t="s">
        <v>108</v>
      </c>
      <c r="G2074" s="94">
        <v>71.849999999999994</v>
      </c>
    </row>
    <row r="2075" spans="2:7">
      <c r="B2075" s="2">
        <v>43953</v>
      </c>
      <c r="C2075" s="3" t="s">
        <v>117</v>
      </c>
      <c r="D2075" s="3">
        <v>5</v>
      </c>
      <c r="E2075" s="3" t="s">
        <v>112</v>
      </c>
      <c r="F2075" s="3" t="s">
        <v>113</v>
      </c>
      <c r="G2075" s="94">
        <v>169.75</v>
      </c>
    </row>
    <row r="2076" spans="2:7">
      <c r="B2076" s="2">
        <v>44023</v>
      </c>
      <c r="C2076" s="3" t="s">
        <v>117</v>
      </c>
      <c r="D2076" s="3">
        <v>31</v>
      </c>
      <c r="E2076" s="3" t="s">
        <v>114</v>
      </c>
      <c r="F2076" s="3" t="s">
        <v>108</v>
      </c>
      <c r="G2076" s="94">
        <v>683.78</v>
      </c>
    </row>
    <row r="2077" spans="2:7">
      <c r="B2077" s="2">
        <v>43904</v>
      </c>
      <c r="C2077" s="3" t="s">
        <v>117</v>
      </c>
      <c r="D2077" s="3">
        <v>400</v>
      </c>
      <c r="E2077" s="3" t="s">
        <v>6</v>
      </c>
      <c r="F2077" s="3" t="s">
        <v>113</v>
      </c>
      <c r="G2077" s="94">
        <v>9818.7000000000007</v>
      </c>
    </row>
    <row r="2078" spans="2:7">
      <c r="B2078" s="2">
        <v>44394</v>
      </c>
      <c r="C2078" s="3" t="s">
        <v>116</v>
      </c>
      <c r="D2078" s="3">
        <v>200</v>
      </c>
      <c r="E2078" s="3" t="s">
        <v>9</v>
      </c>
      <c r="F2078" s="3" t="s">
        <v>106</v>
      </c>
      <c r="G2078" s="94">
        <v>3773</v>
      </c>
    </row>
    <row r="2079" spans="2:7">
      <c r="B2079" s="2">
        <v>44434</v>
      </c>
      <c r="C2079" s="3" t="s">
        <v>107</v>
      </c>
      <c r="D2079" s="3">
        <v>200</v>
      </c>
      <c r="E2079" s="3" t="s">
        <v>6</v>
      </c>
      <c r="F2079" s="3" t="s">
        <v>111</v>
      </c>
      <c r="G2079" s="94">
        <v>6256.6</v>
      </c>
    </row>
    <row r="2080" spans="2:7">
      <c r="B2080" s="2">
        <v>43941</v>
      </c>
      <c r="C2080" s="3" t="s">
        <v>117</v>
      </c>
      <c r="D2080" s="3">
        <v>8</v>
      </c>
      <c r="E2080" s="3" t="s">
        <v>110</v>
      </c>
      <c r="F2080" s="3" t="s">
        <v>111</v>
      </c>
      <c r="G2080" s="94">
        <v>199.6</v>
      </c>
    </row>
    <row r="2081" spans="2:7">
      <c r="B2081" s="2">
        <v>43892</v>
      </c>
      <c r="C2081" s="3" t="s">
        <v>117</v>
      </c>
      <c r="D2081" s="3">
        <v>28</v>
      </c>
      <c r="E2081" s="3" t="s">
        <v>6</v>
      </c>
      <c r="F2081" s="3" t="s">
        <v>111</v>
      </c>
      <c r="G2081" s="94">
        <v>1016.02</v>
      </c>
    </row>
    <row r="2082" spans="2:7">
      <c r="B2082" s="2">
        <v>44580</v>
      </c>
      <c r="C2082" s="3" t="s">
        <v>119</v>
      </c>
      <c r="D2082" s="3">
        <v>200</v>
      </c>
      <c r="E2082" s="3" t="s">
        <v>110</v>
      </c>
      <c r="F2082" s="3" t="s">
        <v>109</v>
      </c>
      <c r="G2082" s="94">
        <v>3353</v>
      </c>
    </row>
    <row r="2083" spans="2:7">
      <c r="B2083" s="2">
        <v>44719</v>
      </c>
      <c r="C2083" s="3" t="s">
        <v>118</v>
      </c>
      <c r="D2083" s="3">
        <v>8</v>
      </c>
      <c r="E2083" s="3" t="s">
        <v>114</v>
      </c>
      <c r="F2083" s="3" t="s">
        <v>105</v>
      </c>
      <c r="G2083" s="94">
        <v>207.6</v>
      </c>
    </row>
    <row r="2084" spans="2:7">
      <c r="B2084" s="2">
        <v>43907</v>
      </c>
      <c r="C2084" s="3" t="s">
        <v>119</v>
      </c>
      <c r="D2084" s="3">
        <v>6</v>
      </c>
      <c r="E2084" s="3" t="s">
        <v>6</v>
      </c>
      <c r="F2084" s="3" t="s">
        <v>105</v>
      </c>
      <c r="G2084" s="94">
        <v>262.14</v>
      </c>
    </row>
    <row r="2085" spans="2:7">
      <c r="B2085" s="2">
        <v>44297</v>
      </c>
      <c r="C2085" s="3" t="s">
        <v>119</v>
      </c>
      <c r="D2085" s="3">
        <v>41</v>
      </c>
      <c r="E2085" s="3" t="s">
        <v>112</v>
      </c>
      <c r="F2085" s="3" t="s">
        <v>105</v>
      </c>
      <c r="G2085" s="94">
        <v>1218.01</v>
      </c>
    </row>
    <row r="2086" spans="2:7">
      <c r="B2086" s="2">
        <v>44540</v>
      </c>
      <c r="C2086" s="3" t="s">
        <v>118</v>
      </c>
      <c r="D2086" s="3">
        <v>26</v>
      </c>
      <c r="E2086" s="3" t="s">
        <v>9</v>
      </c>
      <c r="F2086" s="3" t="s">
        <v>109</v>
      </c>
      <c r="G2086" s="94">
        <v>617.70000000000005</v>
      </c>
    </row>
    <row r="2087" spans="2:7">
      <c r="B2087" s="2">
        <v>44245</v>
      </c>
      <c r="C2087" s="3" t="s">
        <v>117</v>
      </c>
      <c r="D2087" s="3">
        <v>40</v>
      </c>
      <c r="E2087" s="3" t="s">
        <v>114</v>
      </c>
      <c r="F2087" s="3" t="s">
        <v>106</v>
      </c>
      <c r="G2087" s="94">
        <v>882.3</v>
      </c>
    </row>
    <row r="2088" spans="2:7">
      <c r="B2088" s="2">
        <v>44252</v>
      </c>
      <c r="C2088" s="3" t="s">
        <v>117</v>
      </c>
      <c r="D2088" s="3">
        <v>550</v>
      </c>
      <c r="E2088" s="3" t="s">
        <v>112</v>
      </c>
      <c r="F2088" s="3" t="s">
        <v>105</v>
      </c>
      <c r="G2088" s="94">
        <v>10736.69</v>
      </c>
    </row>
    <row r="2089" spans="2:7">
      <c r="B2089" s="2">
        <v>44178</v>
      </c>
      <c r="C2089" s="3" t="s">
        <v>119</v>
      </c>
      <c r="D2089" s="3">
        <v>275</v>
      </c>
      <c r="E2089" s="3" t="s">
        <v>110</v>
      </c>
      <c r="F2089" s="3" t="s">
        <v>105</v>
      </c>
      <c r="G2089" s="94">
        <v>3945.22</v>
      </c>
    </row>
    <row r="2090" spans="2:7">
      <c r="B2090" s="2">
        <v>43878</v>
      </c>
      <c r="C2090" s="3" t="s">
        <v>119</v>
      </c>
      <c r="D2090" s="3">
        <v>75</v>
      </c>
      <c r="E2090" s="3" t="s">
        <v>110</v>
      </c>
      <c r="F2090" s="3" t="s">
        <v>115</v>
      </c>
      <c r="G2090" s="94">
        <v>1347.19</v>
      </c>
    </row>
    <row r="2091" spans="2:7">
      <c r="B2091" s="2">
        <v>44373</v>
      </c>
      <c r="C2091" s="3" t="s">
        <v>107</v>
      </c>
      <c r="D2091" s="3">
        <v>48</v>
      </c>
      <c r="E2091" s="3" t="s">
        <v>112</v>
      </c>
      <c r="F2091" s="3" t="s">
        <v>115</v>
      </c>
      <c r="G2091" s="94">
        <v>1258.2</v>
      </c>
    </row>
    <row r="2092" spans="2:7">
      <c r="B2092" s="2">
        <v>44153</v>
      </c>
      <c r="C2092" s="3" t="s">
        <v>117</v>
      </c>
      <c r="D2092" s="3">
        <v>6</v>
      </c>
      <c r="E2092" s="3" t="s">
        <v>114</v>
      </c>
      <c r="F2092" s="3" t="s">
        <v>108</v>
      </c>
      <c r="G2092" s="94">
        <v>149.69999999999999</v>
      </c>
    </row>
    <row r="2093" spans="2:7">
      <c r="B2093" s="2">
        <v>44526</v>
      </c>
      <c r="C2093" s="3" t="s">
        <v>119</v>
      </c>
      <c r="D2093" s="3">
        <v>400</v>
      </c>
      <c r="E2093" s="3" t="s">
        <v>6</v>
      </c>
      <c r="F2093" s="3" t="s">
        <v>109</v>
      </c>
      <c r="G2093" s="94">
        <v>9818.7000000000007</v>
      </c>
    </row>
    <row r="2094" spans="2:7">
      <c r="B2094" s="2">
        <v>44238</v>
      </c>
      <c r="C2094" s="3" t="s">
        <v>116</v>
      </c>
      <c r="D2094" s="3">
        <v>275</v>
      </c>
      <c r="E2094" s="3" t="s">
        <v>114</v>
      </c>
      <c r="F2094" s="3" t="s">
        <v>105</v>
      </c>
      <c r="G2094" s="94">
        <v>4103.34</v>
      </c>
    </row>
    <row r="2095" spans="2:7">
      <c r="B2095" s="2">
        <v>44664</v>
      </c>
      <c r="C2095" s="3" t="s">
        <v>119</v>
      </c>
      <c r="D2095" s="3">
        <v>300</v>
      </c>
      <c r="E2095" s="3" t="s">
        <v>110</v>
      </c>
      <c r="F2095" s="3" t="s">
        <v>113</v>
      </c>
      <c r="G2095" s="94">
        <v>4131.38</v>
      </c>
    </row>
    <row r="2096" spans="2:7">
      <c r="B2096" s="2">
        <v>44861</v>
      </c>
      <c r="C2096" s="3" t="s">
        <v>119</v>
      </c>
      <c r="D2096" s="3">
        <v>525</v>
      </c>
      <c r="E2096" s="3" t="s">
        <v>110</v>
      </c>
      <c r="F2096" s="3" t="s">
        <v>105</v>
      </c>
      <c r="G2096" s="94">
        <v>7531.78</v>
      </c>
    </row>
    <row r="2097" spans="2:7">
      <c r="B2097" s="2">
        <v>44277</v>
      </c>
      <c r="C2097" s="3" t="s">
        <v>117</v>
      </c>
      <c r="D2097" s="3">
        <v>375</v>
      </c>
      <c r="E2097" s="3" t="s">
        <v>6</v>
      </c>
      <c r="F2097" s="3" t="s">
        <v>113</v>
      </c>
      <c r="G2097" s="94">
        <v>9636.2800000000007</v>
      </c>
    </row>
    <row r="2098" spans="2:7">
      <c r="B2098" s="2">
        <v>44116</v>
      </c>
      <c r="C2098" s="3" t="s">
        <v>117</v>
      </c>
      <c r="D2098" s="3">
        <v>75</v>
      </c>
      <c r="E2098" s="3" t="s">
        <v>112</v>
      </c>
      <c r="F2098" s="3" t="s">
        <v>111</v>
      </c>
      <c r="G2098" s="94">
        <v>1965.94</v>
      </c>
    </row>
    <row r="2099" spans="2:7">
      <c r="B2099" s="2">
        <v>44345</v>
      </c>
      <c r="C2099" s="3" t="s">
        <v>117</v>
      </c>
      <c r="D2099" s="3">
        <v>3</v>
      </c>
      <c r="E2099" s="3" t="s">
        <v>6</v>
      </c>
      <c r="F2099" s="3" t="s">
        <v>115</v>
      </c>
      <c r="G2099" s="94">
        <v>131.07</v>
      </c>
    </row>
    <row r="2100" spans="2:7">
      <c r="B2100" s="2">
        <v>44135</v>
      </c>
      <c r="C2100" s="3" t="s">
        <v>118</v>
      </c>
      <c r="D2100" s="3">
        <v>43</v>
      </c>
      <c r="E2100" s="3" t="s">
        <v>6</v>
      </c>
      <c r="F2100" s="3" t="s">
        <v>115</v>
      </c>
      <c r="G2100" s="94">
        <v>1560.32</v>
      </c>
    </row>
    <row r="2101" spans="2:7">
      <c r="B2101" s="2">
        <v>44146</v>
      </c>
      <c r="C2101" s="3" t="s">
        <v>119</v>
      </c>
      <c r="D2101" s="3">
        <v>125</v>
      </c>
      <c r="E2101" s="3" t="s">
        <v>114</v>
      </c>
      <c r="F2101" s="3" t="s">
        <v>113</v>
      </c>
      <c r="G2101" s="94">
        <v>2270.63</v>
      </c>
    </row>
    <row r="2102" spans="2:7">
      <c r="B2102" s="2">
        <v>44355</v>
      </c>
      <c r="C2102" s="3" t="s">
        <v>119</v>
      </c>
      <c r="D2102" s="3">
        <v>400</v>
      </c>
      <c r="E2102" s="3" t="s">
        <v>6</v>
      </c>
      <c r="F2102" s="3" t="s">
        <v>111</v>
      </c>
      <c r="G2102" s="94">
        <v>9818.7000000000007</v>
      </c>
    </row>
    <row r="2103" spans="2:7">
      <c r="B2103" s="2">
        <v>44506</v>
      </c>
      <c r="C2103" s="3" t="s">
        <v>119</v>
      </c>
      <c r="D2103" s="3">
        <v>39</v>
      </c>
      <c r="E2103" s="3" t="s">
        <v>9</v>
      </c>
      <c r="F2103" s="3" t="s">
        <v>105</v>
      </c>
      <c r="G2103" s="94">
        <v>893.39</v>
      </c>
    </row>
    <row r="2104" spans="2:7">
      <c r="B2104" s="2">
        <v>44073</v>
      </c>
      <c r="C2104" s="3" t="s">
        <v>107</v>
      </c>
      <c r="D2104" s="3">
        <v>6</v>
      </c>
      <c r="E2104" s="3" t="s">
        <v>114</v>
      </c>
      <c r="F2104" s="3" t="s">
        <v>108</v>
      </c>
      <c r="G2104" s="94">
        <v>149.69999999999999</v>
      </c>
    </row>
    <row r="2105" spans="2:7">
      <c r="B2105" s="2">
        <v>43855</v>
      </c>
      <c r="C2105" s="3" t="s">
        <v>116</v>
      </c>
      <c r="D2105" s="3">
        <v>350</v>
      </c>
      <c r="E2105" s="3" t="s">
        <v>110</v>
      </c>
      <c r="F2105" s="3" t="s">
        <v>115</v>
      </c>
      <c r="G2105" s="94">
        <v>4819.9399999999996</v>
      </c>
    </row>
    <row r="2106" spans="2:7">
      <c r="B2106" s="2">
        <v>44147</v>
      </c>
      <c r="C2106" s="3" t="s">
        <v>116</v>
      </c>
      <c r="D2106" s="3">
        <v>16</v>
      </c>
      <c r="E2106" s="3" t="s">
        <v>9</v>
      </c>
      <c r="F2106" s="3" t="s">
        <v>111</v>
      </c>
      <c r="G2106" s="94">
        <v>431.2</v>
      </c>
    </row>
    <row r="2107" spans="2:7">
      <c r="B2107" s="2">
        <v>44023</v>
      </c>
      <c r="C2107" s="3" t="s">
        <v>119</v>
      </c>
      <c r="D2107" s="3">
        <v>300</v>
      </c>
      <c r="E2107" s="3" t="s">
        <v>112</v>
      </c>
      <c r="F2107" s="3" t="s">
        <v>111</v>
      </c>
      <c r="G2107" s="94">
        <v>6201.38</v>
      </c>
    </row>
    <row r="2108" spans="2:7">
      <c r="B2108" s="2">
        <v>44704</v>
      </c>
      <c r="C2108" s="3" t="s">
        <v>118</v>
      </c>
      <c r="D2108" s="3">
        <v>450</v>
      </c>
      <c r="E2108" s="3" t="s">
        <v>114</v>
      </c>
      <c r="F2108" s="3" t="s">
        <v>113</v>
      </c>
      <c r="G2108" s="94">
        <v>6973.31</v>
      </c>
    </row>
    <row r="2109" spans="2:7">
      <c r="B2109" s="2">
        <v>44748</v>
      </c>
      <c r="C2109" s="3" t="s">
        <v>119</v>
      </c>
      <c r="D2109" s="3">
        <v>175</v>
      </c>
      <c r="E2109" s="3" t="s">
        <v>9</v>
      </c>
      <c r="F2109" s="3" t="s">
        <v>105</v>
      </c>
      <c r="G2109" s="94">
        <v>3546.38</v>
      </c>
    </row>
    <row r="2110" spans="2:7">
      <c r="B2110" s="2">
        <v>44560</v>
      </c>
      <c r="C2110" s="3" t="s">
        <v>119</v>
      </c>
      <c r="D2110" s="3">
        <v>200</v>
      </c>
      <c r="E2110" s="3" t="s">
        <v>6</v>
      </c>
      <c r="F2110" s="3" t="s">
        <v>105</v>
      </c>
      <c r="G2110" s="94">
        <v>6256.6</v>
      </c>
    </row>
    <row r="2111" spans="2:7">
      <c r="B2111" s="2">
        <v>44594</v>
      </c>
      <c r="C2111" s="3" t="s">
        <v>119</v>
      </c>
      <c r="D2111" s="3">
        <v>100</v>
      </c>
      <c r="E2111" s="3" t="s">
        <v>6</v>
      </c>
      <c r="F2111" s="3" t="s">
        <v>108</v>
      </c>
      <c r="G2111" s="94">
        <v>3128.3</v>
      </c>
    </row>
    <row r="2112" spans="2:7">
      <c r="B2112" s="2">
        <v>44616</v>
      </c>
      <c r="C2112" s="3" t="s">
        <v>117</v>
      </c>
      <c r="D2112" s="3">
        <v>4</v>
      </c>
      <c r="E2112" s="3" t="s">
        <v>6</v>
      </c>
      <c r="F2112" s="3" t="s">
        <v>106</v>
      </c>
      <c r="G2112" s="94">
        <v>170.76</v>
      </c>
    </row>
    <row r="2113" spans="2:7">
      <c r="B2113" s="2">
        <v>44538</v>
      </c>
      <c r="C2113" s="3" t="s">
        <v>117</v>
      </c>
      <c r="D2113" s="3">
        <v>400</v>
      </c>
      <c r="E2113" s="3" t="s">
        <v>112</v>
      </c>
      <c r="F2113" s="3" t="s">
        <v>115</v>
      </c>
      <c r="G2113" s="94">
        <v>7808.5</v>
      </c>
    </row>
    <row r="2114" spans="2:7">
      <c r="B2114" s="2">
        <v>44571</v>
      </c>
      <c r="C2114" s="3" t="s">
        <v>117</v>
      </c>
      <c r="D2114" s="3">
        <v>42</v>
      </c>
      <c r="E2114" s="3" t="s">
        <v>112</v>
      </c>
      <c r="F2114" s="3" t="s">
        <v>113</v>
      </c>
      <c r="G2114" s="94">
        <v>1212.02</v>
      </c>
    </row>
    <row r="2115" spans="2:7">
      <c r="B2115" s="2">
        <v>43868</v>
      </c>
      <c r="C2115" s="3" t="s">
        <v>119</v>
      </c>
      <c r="D2115" s="3">
        <v>2</v>
      </c>
      <c r="E2115" s="3" t="s">
        <v>6</v>
      </c>
      <c r="F2115" s="3" t="s">
        <v>109</v>
      </c>
      <c r="G2115" s="94">
        <v>87.38</v>
      </c>
    </row>
    <row r="2116" spans="2:7">
      <c r="B2116" s="2">
        <v>44720</v>
      </c>
      <c r="C2116" s="3" t="s">
        <v>116</v>
      </c>
      <c r="D2116" s="3">
        <v>31</v>
      </c>
      <c r="E2116" s="3" t="s">
        <v>110</v>
      </c>
      <c r="F2116" s="3" t="s">
        <v>108</v>
      </c>
      <c r="G2116" s="94">
        <v>683.78</v>
      </c>
    </row>
    <row r="2117" spans="2:7">
      <c r="B2117" s="2">
        <v>44767</v>
      </c>
      <c r="C2117" s="3" t="s">
        <v>117</v>
      </c>
      <c r="D2117" s="3">
        <v>8</v>
      </c>
      <c r="E2117" s="3" t="s">
        <v>6</v>
      </c>
      <c r="F2117" s="3" t="s">
        <v>113</v>
      </c>
      <c r="G2117" s="94">
        <v>341.52</v>
      </c>
    </row>
    <row r="2118" spans="2:7">
      <c r="B2118" s="2">
        <v>44011</v>
      </c>
      <c r="C2118" s="3" t="s">
        <v>119</v>
      </c>
      <c r="D2118" s="3">
        <v>100</v>
      </c>
      <c r="E2118" s="3" t="s">
        <v>110</v>
      </c>
      <c r="F2118" s="3" t="s">
        <v>113</v>
      </c>
      <c r="G2118" s="94">
        <v>1816.5</v>
      </c>
    </row>
    <row r="2119" spans="2:7">
      <c r="B2119" s="2">
        <v>44556</v>
      </c>
      <c r="C2119" s="3" t="s">
        <v>117</v>
      </c>
      <c r="D2119" s="3">
        <v>75</v>
      </c>
      <c r="E2119" s="3" t="s">
        <v>6</v>
      </c>
      <c r="F2119" s="3" t="s">
        <v>109</v>
      </c>
      <c r="G2119" s="94">
        <v>2401.31</v>
      </c>
    </row>
    <row r="2120" spans="2:7">
      <c r="B2120" s="2">
        <v>44880</v>
      </c>
      <c r="C2120" s="3" t="s">
        <v>116</v>
      </c>
      <c r="D2120" s="3">
        <v>34</v>
      </c>
      <c r="E2120" s="3" t="s">
        <v>9</v>
      </c>
      <c r="F2120" s="3" t="s">
        <v>108</v>
      </c>
      <c r="G2120" s="94">
        <v>778.86</v>
      </c>
    </row>
    <row r="2121" spans="2:7">
      <c r="B2121" s="2">
        <v>43888</v>
      </c>
      <c r="C2121" s="3" t="s">
        <v>119</v>
      </c>
      <c r="D2121" s="3">
        <v>43</v>
      </c>
      <c r="E2121" s="3" t="s">
        <v>9</v>
      </c>
      <c r="F2121" s="3" t="s">
        <v>108</v>
      </c>
      <c r="G2121" s="94">
        <v>1058.1199999999999</v>
      </c>
    </row>
    <row r="2122" spans="2:7">
      <c r="B2122" s="2">
        <v>44706</v>
      </c>
      <c r="C2122" s="3" t="s">
        <v>118</v>
      </c>
      <c r="D2122" s="3">
        <v>5</v>
      </c>
      <c r="E2122" s="3" t="s">
        <v>110</v>
      </c>
      <c r="F2122" s="3" t="s">
        <v>111</v>
      </c>
      <c r="G2122" s="94">
        <v>124.75</v>
      </c>
    </row>
    <row r="2123" spans="2:7">
      <c r="B2123" s="2">
        <v>44895</v>
      </c>
      <c r="C2123" s="3" t="s">
        <v>117</v>
      </c>
      <c r="D2123" s="3">
        <v>375</v>
      </c>
      <c r="E2123" s="3" t="s">
        <v>110</v>
      </c>
      <c r="F2123" s="3" t="s">
        <v>106</v>
      </c>
      <c r="G2123" s="94">
        <v>5595.47</v>
      </c>
    </row>
    <row r="2124" spans="2:7">
      <c r="B2124" s="2">
        <v>44915</v>
      </c>
      <c r="C2124" s="3" t="s">
        <v>118</v>
      </c>
      <c r="D2124" s="3">
        <v>1</v>
      </c>
      <c r="E2124" s="3" t="s">
        <v>6</v>
      </c>
      <c r="F2124" s="3" t="s">
        <v>105</v>
      </c>
      <c r="G2124" s="94">
        <v>44.69</v>
      </c>
    </row>
    <row r="2125" spans="2:7">
      <c r="B2125" s="2">
        <v>44540</v>
      </c>
      <c r="C2125" s="3" t="s">
        <v>107</v>
      </c>
      <c r="D2125" s="3">
        <v>11</v>
      </c>
      <c r="E2125" s="3" t="s">
        <v>112</v>
      </c>
      <c r="F2125" s="3" t="s">
        <v>105</v>
      </c>
      <c r="G2125" s="94">
        <v>373.45</v>
      </c>
    </row>
    <row r="2126" spans="2:7">
      <c r="B2126" s="2">
        <v>43889</v>
      </c>
      <c r="C2126" s="3" t="s">
        <v>116</v>
      </c>
      <c r="D2126" s="3">
        <v>1</v>
      </c>
      <c r="E2126" s="3" t="s">
        <v>6</v>
      </c>
      <c r="F2126" s="3" t="s">
        <v>111</v>
      </c>
      <c r="G2126" s="94">
        <v>42.69</v>
      </c>
    </row>
    <row r="2127" spans="2:7">
      <c r="B2127" s="2">
        <v>44346</v>
      </c>
      <c r="C2127" s="3" t="s">
        <v>117</v>
      </c>
      <c r="D2127" s="3">
        <v>3</v>
      </c>
      <c r="E2127" s="3" t="s">
        <v>114</v>
      </c>
      <c r="F2127" s="3" t="s">
        <v>115</v>
      </c>
      <c r="G2127" s="94">
        <v>74.849999999999994</v>
      </c>
    </row>
    <row r="2128" spans="2:7">
      <c r="B2128" s="2">
        <v>44355</v>
      </c>
      <c r="C2128" s="3" t="s">
        <v>117</v>
      </c>
      <c r="D2128" s="3">
        <v>17</v>
      </c>
      <c r="E2128" s="3" t="s">
        <v>6</v>
      </c>
      <c r="F2128" s="3" t="s">
        <v>109</v>
      </c>
      <c r="G2128" s="94">
        <v>725.73</v>
      </c>
    </row>
    <row r="2129" spans="2:7">
      <c r="B2129" s="2">
        <v>44635</v>
      </c>
      <c r="C2129" s="3" t="s">
        <v>118</v>
      </c>
      <c r="D2129" s="3">
        <v>475</v>
      </c>
      <c r="E2129" s="3" t="s">
        <v>112</v>
      </c>
      <c r="F2129" s="3" t="s">
        <v>109</v>
      </c>
      <c r="G2129" s="94">
        <v>9818.84</v>
      </c>
    </row>
    <row r="2130" spans="2:7">
      <c r="B2130" s="2">
        <v>44191</v>
      </c>
      <c r="C2130" s="3" t="s">
        <v>119</v>
      </c>
      <c r="D2130" s="3">
        <v>6</v>
      </c>
      <c r="E2130" s="3" t="s">
        <v>112</v>
      </c>
      <c r="F2130" s="3" t="s">
        <v>111</v>
      </c>
      <c r="G2130" s="94">
        <v>209.7</v>
      </c>
    </row>
    <row r="2131" spans="2:7">
      <c r="B2131" s="2">
        <v>44855</v>
      </c>
      <c r="C2131" s="3" t="s">
        <v>117</v>
      </c>
      <c r="D2131" s="3">
        <v>6</v>
      </c>
      <c r="E2131" s="3" t="s">
        <v>9</v>
      </c>
      <c r="F2131" s="3" t="s">
        <v>105</v>
      </c>
      <c r="G2131" s="94">
        <v>173.7</v>
      </c>
    </row>
    <row r="2132" spans="2:7">
      <c r="B2132" s="2">
        <v>44410</v>
      </c>
      <c r="C2132" s="3" t="s">
        <v>119</v>
      </c>
      <c r="D2132" s="3">
        <v>2</v>
      </c>
      <c r="E2132" s="3" t="s">
        <v>112</v>
      </c>
      <c r="F2132" s="3" t="s">
        <v>111</v>
      </c>
      <c r="G2132" s="94">
        <v>71.900000000000006</v>
      </c>
    </row>
    <row r="2133" spans="2:7">
      <c r="B2133" s="2">
        <v>44776</v>
      </c>
      <c r="C2133" s="3" t="s">
        <v>116</v>
      </c>
      <c r="D2133" s="3">
        <v>6</v>
      </c>
      <c r="E2133" s="3" t="s">
        <v>9</v>
      </c>
      <c r="F2133" s="3" t="s">
        <v>111</v>
      </c>
      <c r="G2133" s="94">
        <v>167.7</v>
      </c>
    </row>
    <row r="2134" spans="2:7">
      <c r="B2134" s="2">
        <v>44660</v>
      </c>
      <c r="C2134" s="3" t="s">
        <v>117</v>
      </c>
      <c r="D2134" s="3">
        <v>600</v>
      </c>
      <c r="E2134" s="3" t="s">
        <v>9</v>
      </c>
      <c r="F2134" s="3" t="s">
        <v>115</v>
      </c>
      <c r="G2134" s="94">
        <v>9642.75</v>
      </c>
    </row>
    <row r="2135" spans="2:7">
      <c r="B2135" s="2">
        <v>44839</v>
      </c>
      <c r="C2135" s="3" t="s">
        <v>118</v>
      </c>
      <c r="D2135" s="3">
        <v>4</v>
      </c>
      <c r="E2135" s="3" t="s">
        <v>6</v>
      </c>
      <c r="F2135" s="3" t="s">
        <v>115</v>
      </c>
      <c r="G2135" s="94">
        <v>170.76</v>
      </c>
    </row>
    <row r="2136" spans="2:7">
      <c r="B2136" s="2">
        <v>44726</v>
      </c>
      <c r="C2136" s="3" t="s">
        <v>117</v>
      </c>
      <c r="D2136" s="3">
        <v>34</v>
      </c>
      <c r="E2136" s="3" t="s">
        <v>112</v>
      </c>
      <c r="F2136" s="3" t="s">
        <v>105</v>
      </c>
      <c r="G2136" s="94">
        <v>1038.96</v>
      </c>
    </row>
    <row r="2137" spans="2:7">
      <c r="B2137" s="2">
        <v>44280</v>
      </c>
      <c r="C2137" s="3" t="s">
        <v>117</v>
      </c>
      <c r="D2137" s="3">
        <v>38</v>
      </c>
      <c r="E2137" s="3" t="s">
        <v>112</v>
      </c>
      <c r="F2137" s="3" t="s">
        <v>106</v>
      </c>
      <c r="G2137" s="94">
        <v>1128.8900000000001</v>
      </c>
    </row>
    <row r="2138" spans="2:7">
      <c r="B2138" s="2">
        <v>44422</v>
      </c>
      <c r="C2138" s="3" t="s">
        <v>117</v>
      </c>
      <c r="D2138" s="3">
        <v>5</v>
      </c>
      <c r="E2138" s="3" t="s">
        <v>110</v>
      </c>
      <c r="F2138" s="3" t="s">
        <v>105</v>
      </c>
      <c r="G2138" s="94">
        <v>124.75</v>
      </c>
    </row>
    <row r="2139" spans="2:7">
      <c r="B2139" s="2">
        <v>44357</v>
      </c>
      <c r="C2139" s="3" t="s">
        <v>116</v>
      </c>
      <c r="D2139" s="3">
        <v>2</v>
      </c>
      <c r="E2139" s="3" t="s">
        <v>6</v>
      </c>
      <c r="F2139" s="3" t="s">
        <v>108</v>
      </c>
      <c r="G2139" s="94">
        <v>89.38</v>
      </c>
    </row>
    <row r="2140" spans="2:7">
      <c r="B2140" s="2">
        <v>44294</v>
      </c>
      <c r="C2140" s="3" t="s">
        <v>118</v>
      </c>
      <c r="D2140" s="3">
        <v>400</v>
      </c>
      <c r="E2140" s="3" t="s">
        <v>6</v>
      </c>
      <c r="F2140" s="3" t="s">
        <v>108</v>
      </c>
      <c r="G2140" s="94">
        <v>10278.700000000001</v>
      </c>
    </row>
    <row r="2141" spans="2:7">
      <c r="B2141" s="2">
        <v>44548</v>
      </c>
      <c r="C2141" s="3" t="s">
        <v>118</v>
      </c>
      <c r="D2141" s="3">
        <v>6</v>
      </c>
      <c r="E2141" s="3" t="s">
        <v>9</v>
      </c>
      <c r="F2141" s="3" t="s">
        <v>113</v>
      </c>
      <c r="G2141" s="94">
        <v>161.69999999999999</v>
      </c>
    </row>
    <row r="2142" spans="2:7">
      <c r="B2142" s="2">
        <v>44575</v>
      </c>
      <c r="C2142" s="3" t="s">
        <v>116</v>
      </c>
      <c r="D2142" s="3">
        <v>6</v>
      </c>
      <c r="E2142" s="3" t="s">
        <v>114</v>
      </c>
      <c r="F2142" s="3" t="s">
        <v>108</v>
      </c>
      <c r="G2142" s="94">
        <v>155.69999999999999</v>
      </c>
    </row>
    <row r="2143" spans="2:7">
      <c r="B2143" s="2">
        <v>44630</v>
      </c>
      <c r="C2143" s="3" t="s">
        <v>117</v>
      </c>
      <c r="D2143" s="3">
        <v>16</v>
      </c>
      <c r="E2143" s="3" t="s">
        <v>6</v>
      </c>
      <c r="F2143" s="3" t="s">
        <v>111</v>
      </c>
      <c r="G2143" s="94">
        <v>699.04</v>
      </c>
    </row>
    <row r="2144" spans="2:7">
      <c r="B2144" s="2">
        <v>44760</v>
      </c>
      <c r="C2144" s="3" t="s">
        <v>119</v>
      </c>
      <c r="D2144" s="3">
        <v>36</v>
      </c>
      <c r="E2144" s="3" t="s">
        <v>114</v>
      </c>
      <c r="F2144" s="3" t="s">
        <v>106</v>
      </c>
      <c r="G2144" s="94">
        <v>794.07</v>
      </c>
    </row>
    <row r="2145" spans="2:7">
      <c r="B2145" s="2">
        <v>44645</v>
      </c>
      <c r="C2145" s="3" t="s">
        <v>119</v>
      </c>
      <c r="D2145" s="3">
        <v>50</v>
      </c>
      <c r="E2145" s="3" t="s">
        <v>112</v>
      </c>
      <c r="F2145" s="3" t="s">
        <v>108</v>
      </c>
      <c r="G2145" s="94">
        <v>1310.6300000000001</v>
      </c>
    </row>
    <row r="2146" spans="2:7">
      <c r="B2146" s="2">
        <v>44507</v>
      </c>
      <c r="C2146" s="3" t="s">
        <v>116</v>
      </c>
      <c r="D2146" s="3">
        <v>8</v>
      </c>
      <c r="E2146" s="3" t="s">
        <v>6</v>
      </c>
      <c r="F2146" s="3" t="s">
        <v>115</v>
      </c>
      <c r="G2146" s="94">
        <v>341.52</v>
      </c>
    </row>
    <row r="2147" spans="2:7">
      <c r="B2147" s="2">
        <v>44112</v>
      </c>
      <c r="C2147" s="3" t="s">
        <v>107</v>
      </c>
      <c r="D2147" s="3">
        <v>2</v>
      </c>
      <c r="E2147" s="3" t="s">
        <v>9</v>
      </c>
      <c r="F2147" s="3" t="s">
        <v>109</v>
      </c>
      <c r="G2147" s="94">
        <v>57.9</v>
      </c>
    </row>
    <row r="2148" spans="2:7">
      <c r="B2148" s="2">
        <v>44402</v>
      </c>
      <c r="C2148" s="3" t="s">
        <v>118</v>
      </c>
      <c r="D2148" s="3">
        <v>325</v>
      </c>
      <c r="E2148" s="3" t="s">
        <v>9</v>
      </c>
      <c r="F2148" s="3" t="s">
        <v>111</v>
      </c>
      <c r="G2148" s="94">
        <v>5223.16</v>
      </c>
    </row>
    <row r="2149" spans="2:7">
      <c r="B2149" s="2">
        <v>44531</v>
      </c>
      <c r="C2149" s="3" t="s">
        <v>119</v>
      </c>
      <c r="D2149" s="3">
        <v>200</v>
      </c>
      <c r="E2149" s="3" t="s">
        <v>112</v>
      </c>
      <c r="F2149" s="3" t="s">
        <v>109</v>
      </c>
      <c r="G2149" s="94">
        <v>4753</v>
      </c>
    </row>
    <row r="2150" spans="2:7">
      <c r="B2150" s="2">
        <v>44510</v>
      </c>
      <c r="C2150" s="3" t="s">
        <v>119</v>
      </c>
      <c r="D2150" s="3">
        <v>16</v>
      </c>
      <c r="E2150" s="3" t="s">
        <v>112</v>
      </c>
      <c r="F2150" s="3" t="s">
        <v>109</v>
      </c>
      <c r="G2150" s="94">
        <v>575.20000000000005</v>
      </c>
    </row>
    <row r="2151" spans="2:7">
      <c r="B2151" s="2">
        <v>43925</v>
      </c>
      <c r="C2151" s="3" t="s">
        <v>117</v>
      </c>
      <c r="D2151" s="3">
        <v>27</v>
      </c>
      <c r="E2151" s="3" t="s">
        <v>110</v>
      </c>
      <c r="F2151" s="3" t="s">
        <v>108</v>
      </c>
      <c r="G2151" s="94">
        <v>549.65</v>
      </c>
    </row>
    <row r="2152" spans="2:7">
      <c r="B2152" s="2">
        <v>43888</v>
      </c>
      <c r="C2152" s="3" t="s">
        <v>119</v>
      </c>
      <c r="D2152" s="3">
        <v>475</v>
      </c>
      <c r="E2152" s="3" t="s">
        <v>112</v>
      </c>
      <c r="F2152" s="3" t="s">
        <v>106</v>
      </c>
      <c r="G2152" s="94">
        <v>9545.7199999999993</v>
      </c>
    </row>
    <row r="2153" spans="2:7">
      <c r="B2153" s="2">
        <v>44859</v>
      </c>
      <c r="C2153" s="3" t="s">
        <v>117</v>
      </c>
      <c r="D2153" s="3">
        <v>9</v>
      </c>
      <c r="E2153" s="3" t="s">
        <v>112</v>
      </c>
      <c r="F2153" s="3" t="s">
        <v>113</v>
      </c>
      <c r="G2153" s="94">
        <v>305.55</v>
      </c>
    </row>
    <row r="2154" spans="2:7">
      <c r="B2154" s="2">
        <v>44906</v>
      </c>
      <c r="C2154" s="3" t="s">
        <v>119</v>
      </c>
      <c r="D2154" s="3">
        <v>12</v>
      </c>
      <c r="E2154" s="3" t="s">
        <v>110</v>
      </c>
      <c r="F2154" s="3" t="s">
        <v>115</v>
      </c>
      <c r="G2154" s="94">
        <v>299.39999999999998</v>
      </c>
    </row>
    <row r="2155" spans="2:7">
      <c r="B2155" s="2">
        <v>44450</v>
      </c>
      <c r="C2155" s="3" t="s">
        <v>117</v>
      </c>
      <c r="D2155" s="3">
        <v>425</v>
      </c>
      <c r="E2155" s="3" t="s">
        <v>9</v>
      </c>
      <c r="F2155" s="3" t="s">
        <v>106</v>
      </c>
      <c r="G2155" s="94">
        <v>6830.28</v>
      </c>
    </row>
    <row r="2156" spans="2:7">
      <c r="B2156" s="2">
        <v>43896</v>
      </c>
      <c r="C2156" s="3" t="s">
        <v>107</v>
      </c>
      <c r="D2156" s="3">
        <v>14</v>
      </c>
      <c r="E2156" s="3" t="s">
        <v>114</v>
      </c>
      <c r="F2156" s="3" t="s">
        <v>113</v>
      </c>
      <c r="G2156" s="94">
        <v>377.3</v>
      </c>
    </row>
    <row r="2157" spans="2:7">
      <c r="B2157" s="2">
        <v>44155</v>
      </c>
      <c r="C2157" s="3" t="s">
        <v>119</v>
      </c>
      <c r="D2157" s="3">
        <v>44</v>
      </c>
      <c r="E2157" s="3" t="s">
        <v>6</v>
      </c>
      <c r="F2157" s="3" t="s">
        <v>113</v>
      </c>
      <c r="G2157" s="94">
        <v>1596.61</v>
      </c>
    </row>
    <row r="2158" spans="2:7">
      <c r="B2158" s="2">
        <v>44318</v>
      </c>
      <c r="C2158" s="3" t="s">
        <v>107</v>
      </c>
      <c r="D2158" s="3">
        <v>4</v>
      </c>
      <c r="E2158" s="3" t="s">
        <v>114</v>
      </c>
      <c r="F2158" s="3" t="s">
        <v>113</v>
      </c>
      <c r="G2158" s="94">
        <v>107.8</v>
      </c>
    </row>
    <row r="2159" spans="2:7">
      <c r="B2159" s="2">
        <v>44167</v>
      </c>
      <c r="C2159" s="3" t="s">
        <v>117</v>
      </c>
      <c r="D2159" s="3">
        <v>400</v>
      </c>
      <c r="E2159" s="3" t="s">
        <v>110</v>
      </c>
      <c r="F2159" s="3" t="s">
        <v>106</v>
      </c>
      <c r="G2159" s="94">
        <v>5508.5</v>
      </c>
    </row>
    <row r="2160" spans="2:7">
      <c r="B2160" s="2">
        <v>44596</v>
      </c>
      <c r="C2160" s="3" t="s">
        <v>119</v>
      </c>
      <c r="D2160" s="3">
        <v>32</v>
      </c>
      <c r="E2160" s="3" t="s">
        <v>9</v>
      </c>
      <c r="F2160" s="3" t="s">
        <v>105</v>
      </c>
      <c r="G2160" s="94">
        <v>760.24</v>
      </c>
    </row>
    <row r="2161" spans="2:7">
      <c r="B2161" s="2">
        <v>43903</v>
      </c>
      <c r="C2161" s="3" t="s">
        <v>119</v>
      </c>
      <c r="D2161" s="3">
        <v>20</v>
      </c>
      <c r="E2161" s="3" t="s">
        <v>6</v>
      </c>
      <c r="F2161" s="3" t="s">
        <v>109</v>
      </c>
      <c r="G2161" s="94">
        <v>873.8</v>
      </c>
    </row>
    <row r="2162" spans="2:7">
      <c r="B2162" s="2">
        <v>44697</v>
      </c>
      <c r="C2162" s="3" t="s">
        <v>118</v>
      </c>
      <c r="D2162" s="3">
        <v>325</v>
      </c>
      <c r="E2162" s="3" t="s">
        <v>112</v>
      </c>
      <c r="F2162" s="3" t="s">
        <v>105</v>
      </c>
      <c r="G2162" s="94">
        <v>6344.41</v>
      </c>
    </row>
    <row r="2163" spans="2:7">
      <c r="B2163" s="2">
        <v>44149</v>
      </c>
      <c r="C2163" s="3" t="s">
        <v>118</v>
      </c>
      <c r="D2163" s="3">
        <v>4</v>
      </c>
      <c r="E2163" s="3" t="s">
        <v>112</v>
      </c>
      <c r="F2163" s="3" t="s">
        <v>111</v>
      </c>
      <c r="G2163" s="94">
        <v>135.80000000000001</v>
      </c>
    </row>
    <row r="2164" spans="2:7">
      <c r="B2164" s="2">
        <v>43855</v>
      </c>
      <c r="C2164" s="3" t="s">
        <v>118</v>
      </c>
      <c r="D2164" s="3">
        <v>75</v>
      </c>
      <c r="E2164" s="3" t="s">
        <v>9</v>
      </c>
      <c r="F2164" s="3" t="s">
        <v>111</v>
      </c>
      <c r="G2164" s="94">
        <v>1628.44</v>
      </c>
    </row>
    <row r="2165" spans="2:7">
      <c r="B2165" s="2">
        <v>44436</v>
      </c>
      <c r="C2165" s="3" t="s">
        <v>107</v>
      </c>
      <c r="D2165" s="3">
        <v>32</v>
      </c>
      <c r="E2165" s="3" t="s">
        <v>9</v>
      </c>
      <c r="F2165" s="3" t="s">
        <v>106</v>
      </c>
      <c r="G2165" s="94">
        <v>787.44</v>
      </c>
    </row>
    <row r="2166" spans="2:7">
      <c r="B2166" s="2">
        <v>44820</v>
      </c>
      <c r="C2166" s="3" t="s">
        <v>116</v>
      </c>
      <c r="D2166" s="3">
        <v>19</v>
      </c>
      <c r="E2166" s="3" t="s">
        <v>9</v>
      </c>
      <c r="F2166" s="3" t="s">
        <v>109</v>
      </c>
      <c r="G2166" s="94">
        <v>512.04999999999995</v>
      </c>
    </row>
    <row r="2167" spans="2:7">
      <c r="B2167" s="2">
        <v>44846</v>
      </c>
      <c r="C2167" s="3" t="s">
        <v>118</v>
      </c>
      <c r="D2167" s="3">
        <v>125</v>
      </c>
      <c r="E2167" s="3" t="s">
        <v>114</v>
      </c>
      <c r="F2167" s="3" t="s">
        <v>113</v>
      </c>
      <c r="G2167" s="94">
        <v>2270.63</v>
      </c>
    </row>
    <row r="2168" spans="2:7">
      <c r="B2168" s="2">
        <v>44313</v>
      </c>
      <c r="C2168" s="3" t="s">
        <v>119</v>
      </c>
      <c r="D2168" s="3">
        <v>5</v>
      </c>
      <c r="E2168" s="3" t="s">
        <v>112</v>
      </c>
      <c r="F2168" s="3" t="s">
        <v>115</v>
      </c>
      <c r="G2168" s="94">
        <v>179.75</v>
      </c>
    </row>
    <row r="2169" spans="2:7">
      <c r="B2169" s="2">
        <v>44228</v>
      </c>
      <c r="C2169" s="3" t="s">
        <v>119</v>
      </c>
      <c r="D2169" s="3">
        <v>26</v>
      </c>
      <c r="E2169" s="3" t="s">
        <v>112</v>
      </c>
      <c r="F2169" s="3" t="s">
        <v>109</v>
      </c>
      <c r="G2169" s="94">
        <v>750.3</v>
      </c>
    </row>
    <row r="2170" spans="2:7">
      <c r="B2170" s="2">
        <v>44797</v>
      </c>
      <c r="C2170" s="3" t="s">
        <v>116</v>
      </c>
      <c r="D2170" s="3">
        <v>4</v>
      </c>
      <c r="E2170" s="3" t="s">
        <v>6</v>
      </c>
      <c r="F2170" s="3" t="s">
        <v>111</v>
      </c>
      <c r="G2170" s="94">
        <v>174.76</v>
      </c>
    </row>
    <row r="2171" spans="2:7">
      <c r="B2171" s="2">
        <v>44166</v>
      </c>
      <c r="C2171" s="3" t="s">
        <v>107</v>
      </c>
      <c r="D2171" s="3">
        <v>1</v>
      </c>
      <c r="E2171" s="3" t="s">
        <v>112</v>
      </c>
      <c r="F2171" s="3" t="s">
        <v>111</v>
      </c>
      <c r="G2171" s="94">
        <v>34.950000000000003</v>
      </c>
    </row>
    <row r="2172" spans="2:7">
      <c r="B2172" s="2">
        <v>44893</v>
      </c>
      <c r="C2172" s="3" t="s">
        <v>119</v>
      </c>
      <c r="D2172" s="3">
        <v>525</v>
      </c>
      <c r="E2172" s="3" t="s">
        <v>114</v>
      </c>
      <c r="F2172" s="3" t="s">
        <v>109</v>
      </c>
      <c r="G2172" s="94">
        <v>8135.53</v>
      </c>
    </row>
    <row r="2173" spans="2:7">
      <c r="B2173" s="2">
        <v>44617</v>
      </c>
      <c r="C2173" s="3" t="s">
        <v>117</v>
      </c>
      <c r="D2173" s="3">
        <v>250</v>
      </c>
      <c r="E2173" s="3" t="s">
        <v>110</v>
      </c>
      <c r="F2173" s="3" t="s">
        <v>106</v>
      </c>
      <c r="G2173" s="94">
        <v>4366.25</v>
      </c>
    </row>
    <row r="2174" spans="2:7">
      <c r="B2174" s="2">
        <v>44446</v>
      </c>
      <c r="C2174" s="3" t="s">
        <v>117</v>
      </c>
      <c r="D2174" s="3">
        <v>7</v>
      </c>
      <c r="E2174" s="3" t="s">
        <v>9</v>
      </c>
      <c r="F2174" s="3" t="s">
        <v>109</v>
      </c>
      <c r="G2174" s="94">
        <v>202.65</v>
      </c>
    </row>
    <row r="2175" spans="2:7">
      <c r="B2175" s="2">
        <v>44766</v>
      </c>
      <c r="C2175" s="3" t="s">
        <v>107</v>
      </c>
      <c r="D2175" s="3">
        <v>3</v>
      </c>
      <c r="E2175" s="3" t="s">
        <v>114</v>
      </c>
      <c r="F2175" s="3" t="s">
        <v>109</v>
      </c>
      <c r="G2175" s="94">
        <v>74.849999999999994</v>
      </c>
    </row>
    <row r="2176" spans="2:7">
      <c r="B2176" s="2">
        <v>43900</v>
      </c>
      <c r="C2176" s="3" t="s">
        <v>107</v>
      </c>
      <c r="D2176" s="3">
        <v>4</v>
      </c>
      <c r="E2176" s="3" t="s">
        <v>110</v>
      </c>
      <c r="F2176" s="3" t="s">
        <v>108</v>
      </c>
      <c r="G2176" s="94">
        <v>99.8</v>
      </c>
    </row>
    <row r="2177" spans="2:7">
      <c r="B2177" s="2">
        <v>44607</v>
      </c>
      <c r="C2177" s="3" t="s">
        <v>117</v>
      </c>
      <c r="D2177" s="3">
        <v>175</v>
      </c>
      <c r="E2177" s="3" t="s">
        <v>6</v>
      </c>
      <c r="F2177" s="3" t="s">
        <v>113</v>
      </c>
      <c r="G2177" s="94">
        <v>5352.03</v>
      </c>
    </row>
    <row r="2178" spans="2:7">
      <c r="B2178" s="2">
        <v>43939</v>
      </c>
      <c r="C2178" s="3" t="s">
        <v>118</v>
      </c>
      <c r="D2178" s="3">
        <v>3</v>
      </c>
      <c r="E2178" s="3" t="s">
        <v>112</v>
      </c>
      <c r="F2178" s="3" t="s">
        <v>109</v>
      </c>
      <c r="G2178" s="94">
        <v>107.85</v>
      </c>
    </row>
    <row r="2179" spans="2:7">
      <c r="B2179" s="2">
        <v>44349</v>
      </c>
      <c r="C2179" s="3" t="s">
        <v>119</v>
      </c>
      <c r="D2179" s="3">
        <v>3</v>
      </c>
      <c r="E2179" s="3" t="s">
        <v>110</v>
      </c>
      <c r="F2179" s="3" t="s">
        <v>108</v>
      </c>
      <c r="G2179" s="94">
        <v>77.849999999999994</v>
      </c>
    </row>
    <row r="2180" spans="2:7">
      <c r="B2180" s="2">
        <v>44025</v>
      </c>
      <c r="C2180" s="3" t="s">
        <v>119</v>
      </c>
      <c r="D2180" s="3">
        <v>44</v>
      </c>
      <c r="E2180" s="3" t="s">
        <v>9</v>
      </c>
      <c r="F2180" s="3" t="s">
        <v>113</v>
      </c>
      <c r="G2180" s="94">
        <v>1082.73</v>
      </c>
    </row>
    <row r="2181" spans="2:7">
      <c r="B2181" s="2">
        <v>44110</v>
      </c>
      <c r="C2181" s="3" t="s">
        <v>119</v>
      </c>
      <c r="D2181" s="3">
        <v>47</v>
      </c>
      <c r="E2181" s="3" t="s">
        <v>112</v>
      </c>
      <c r="F2181" s="3" t="s">
        <v>115</v>
      </c>
      <c r="G2181" s="94">
        <v>1436.2</v>
      </c>
    </row>
    <row r="2182" spans="2:7">
      <c r="B2182" s="2">
        <v>44055</v>
      </c>
      <c r="C2182" s="3" t="s">
        <v>119</v>
      </c>
      <c r="D2182" s="3">
        <v>525</v>
      </c>
      <c r="E2182" s="3" t="s">
        <v>112</v>
      </c>
      <c r="F2182" s="3" t="s">
        <v>108</v>
      </c>
      <c r="G2182" s="94">
        <v>10248.66</v>
      </c>
    </row>
    <row r="2183" spans="2:7">
      <c r="B2183" s="2">
        <v>44507</v>
      </c>
      <c r="C2183" s="3" t="s">
        <v>107</v>
      </c>
      <c r="D2183" s="3">
        <v>400</v>
      </c>
      <c r="E2183" s="3" t="s">
        <v>112</v>
      </c>
      <c r="F2183" s="3" t="s">
        <v>115</v>
      </c>
      <c r="G2183" s="94">
        <v>8038.5</v>
      </c>
    </row>
    <row r="2184" spans="2:7">
      <c r="B2184" s="2">
        <v>44359</v>
      </c>
      <c r="C2184" s="3" t="s">
        <v>117</v>
      </c>
      <c r="D2184" s="3">
        <v>7</v>
      </c>
      <c r="E2184" s="3" t="s">
        <v>9</v>
      </c>
      <c r="F2184" s="3" t="s">
        <v>105</v>
      </c>
      <c r="G2184" s="94">
        <v>188.65</v>
      </c>
    </row>
    <row r="2185" spans="2:7">
      <c r="B2185" s="2">
        <v>44666</v>
      </c>
      <c r="C2185" s="3" t="s">
        <v>119</v>
      </c>
      <c r="D2185" s="3">
        <v>175</v>
      </c>
      <c r="E2185" s="3" t="s">
        <v>9</v>
      </c>
      <c r="F2185" s="3" t="s">
        <v>105</v>
      </c>
      <c r="G2185" s="94">
        <v>3423.88</v>
      </c>
    </row>
    <row r="2186" spans="2:7">
      <c r="B2186" s="2">
        <v>44839</v>
      </c>
      <c r="C2186" s="3" t="s">
        <v>107</v>
      </c>
      <c r="D2186" s="3">
        <v>225</v>
      </c>
      <c r="E2186" s="3" t="s">
        <v>9</v>
      </c>
      <c r="F2186" s="3" t="s">
        <v>109</v>
      </c>
      <c r="G2186" s="94">
        <v>4559.63</v>
      </c>
    </row>
    <row r="2187" spans="2:7">
      <c r="B2187" s="2">
        <v>44117</v>
      </c>
      <c r="C2187" s="3" t="s">
        <v>117</v>
      </c>
      <c r="D2187" s="3">
        <v>5</v>
      </c>
      <c r="E2187" s="3" t="s">
        <v>114</v>
      </c>
      <c r="F2187" s="3" t="s">
        <v>109</v>
      </c>
      <c r="G2187" s="94">
        <v>129.75</v>
      </c>
    </row>
    <row r="2188" spans="2:7">
      <c r="B2188" s="2">
        <v>44605</v>
      </c>
      <c r="C2188" s="3" t="s">
        <v>118</v>
      </c>
      <c r="D2188" s="3">
        <v>12</v>
      </c>
      <c r="E2188" s="3" t="s">
        <v>9</v>
      </c>
      <c r="F2188" s="3" t="s">
        <v>108</v>
      </c>
      <c r="G2188" s="94">
        <v>347.4</v>
      </c>
    </row>
    <row r="2189" spans="2:7">
      <c r="B2189" s="2">
        <v>44252</v>
      </c>
      <c r="C2189" s="3" t="s">
        <v>107</v>
      </c>
      <c r="D2189" s="3">
        <v>525</v>
      </c>
      <c r="E2189" s="3" t="s">
        <v>112</v>
      </c>
      <c r="F2189" s="3" t="s">
        <v>113</v>
      </c>
      <c r="G2189" s="94">
        <v>10852.41</v>
      </c>
    </row>
    <row r="2190" spans="2:7">
      <c r="B2190" s="2">
        <v>44835</v>
      </c>
      <c r="C2190" s="3" t="s">
        <v>119</v>
      </c>
      <c r="D2190" s="3">
        <v>75</v>
      </c>
      <c r="E2190" s="3" t="s">
        <v>112</v>
      </c>
      <c r="F2190" s="3" t="s">
        <v>106</v>
      </c>
      <c r="G2190" s="94">
        <v>1909.69</v>
      </c>
    </row>
    <row r="2191" spans="2:7">
      <c r="B2191" s="2">
        <v>43961</v>
      </c>
      <c r="C2191" s="3" t="s">
        <v>117</v>
      </c>
      <c r="D2191" s="3">
        <v>1</v>
      </c>
      <c r="E2191" s="3" t="s">
        <v>112</v>
      </c>
      <c r="F2191" s="3" t="s">
        <v>115</v>
      </c>
      <c r="G2191" s="94">
        <v>35.950000000000003</v>
      </c>
    </row>
    <row r="2192" spans="2:7">
      <c r="B2192" s="2">
        <v>44420</v>
      </c>
      <c r="C2192" s="3" t="s">
        <v>118</v>
      </c>
      <c r="D2192" s="3">
        <v>13</v>
      </c>
      <c r="E2192" s="3" t="s">
        <v>112</v>
      </c>
      <c r="F2192" s="3" t="s">
        <v>115</v>
      </c>
      <c r="G2192" s="94">
        <v>454.35</v>
      </c>
    </row>
    <row r="2193" spans="2:7">
      <c r="B2193" s="2">
        <v>43990</v>
      </c>
      <c r="C2193" s="3" t="s">
        <v>119</v>
      </c>
      <c r="D2193" s="3">
        <v>5</v>
      </c>
      <c r="E2193" s="3" t="s">
        <v>114</v>
      </c>
      <c r="F2193" s="3" t="s">
        <v>111</v>
      </c>
      <c r="G2193" s="94">
        <v>129.75</v>
      </c>
    </row>
    <row r="2194" spans="2:7">
      <c r="B2194" s="2">
        <v>44182</v>
      </c>
      <c r="C2194" s="3" t="s">
        <v>116</v>
      </c>
      <c r="D2194" s="3">
        <v>450</v>
      </c>
      <c r="E2194" s="3" t="s">
        <v>112</v>
      </c>
      <c r="F2194" s="3" t="s">
        <v>106</v>
      </c>
      <c r="G2194" s="94">
        <v>9043.31</v>
      </c>
    </row>
    <row r="2195" spans="2:7">
      <c r="B2195" s="2">
        <v>44860</v>
      </c>
      <c r="C2195" s="3" t="s">
        <v>116</v>
      </c>
      <c r="D2195" s="3">
        <v>350</v>
      </c>
      <c r="E2195" s="3" t="s">
        <v>9</v>
      </c>
      <c r="F2195" s="3" t="s">
        <v>106</v>
      </c>
      <c r="G2195" s="94">
        <v>5826.19</v>
      </c>
    </row>
    <row r="2196" spans="2:7">
      <c r="B2196" s="2">
        <v>44123</v>
      </c>
      <c r="C2196" s="3" t="s">
        <v>119</v>
      </c>
      <c r="D2196" s="3">
        <v>33</v>
      </c>
      <c r="E2196" s="3" t="s">
        <v>112</v>
      </c>
      <c r="F2196" s="3" t="s">
        <v>111</v>
      </c>
      <c r="G2196" s="94">
        <v>952.3</v>
      </c>
    </row>
    <row r="2197" spans="2:7">
      <c r="B2197" s="2">
        <v>44475</v>
      </c>
      <c r="C2197" s="3" t="s">
        <v>119</v>
      </c>
      <c r="D2197" s="3">
        <v>275</v>
      </c>
      <c r="E2197" s="3" t="s">
        <v>112</v>
      </c>
      <c r="F2197" s="3" t="s">
        <v>113</v>
      </c>
      <c r="G2197" s="94">
        <v>5368.34</v>
      </c>
    </row>
    <row r="2198" spans="2:7">
      <c r="B2198" s="2">
        <v>44274</v>
      </c>
      <c r="C2198" s="3" t="s">
        <v>118</v>
      </c>
      <c r="D2198" s="3">
        <v>150</v>
      </c>
      <c r="E2198" s="3" t="s">
        <v>112</v>
      </c>
      <c r="F2198" s="3" t="s">
        <v>109</v>
      </c>
      <c r="G2198" s="94">
        <v>3564.75</v>
      </c>
    </row>
    <row r="2199" spans="2:7">
      <c r="B2199" s="2">
        <v>43905</v>
      </c>
      <c r="C2199" s="3" t="s">
        <v>116</v>
      </c>
      <c r="D2199" s="3">
        <v>375</v>
      </c>
      <c r="E2199" s="3" t="s">
        <v>9</v>
      </c>
      <c r="F2199" s="3" t="s">
        <v>111</v>
      </c>
      <c r="G2199" s="94">
        <v>6242.34</v>
      </c>
    </row>
    <row r="2200" spans="2:7">
      <c r="B2200" s="2">
        <v>44014</v>
      </c>
      <c r="C2200" s="3" t="s">
        <v>119</v>
      </c>
      <c r="D2200" s="3">
        <v>36</v>
      </c>
      <c r="E2200" s="3" t="s">
        <v>6</v>
      </c>
      <c r="F2200" s="3" t="s">
        <v>106</v>
      </c>
      <c r="G2200" s="94">
        <v>1306.31</v>
      </c>
    </row>
    <row r="2201" spans="2:7">
      <c r="B2201" s="2">
        <v>44912</v>
      </c>
      <c r="C2201" s="3" t="s">
        <v>119</v>
      </c>
      <c r="D2201" s="3">
        <v>325</v>
      </c>
      <c r="E2201" s="3" t="s">
        <v>9</v>
      </c>
      <c r="F2201" s="3" t="s">
        <v>105</v>
      </c>
      <c r="G2201" s="94">
        <v>5410.03</v>
      </c>
    </row>
    <row r="2202" spans="2:7">
      <c r="B2202" s="2">
        <v>44408</v>
      </c>
      <c r="C2202" s="3" t="s">
        <v>119</v>
      </c>
      <c r="D2202" s="3">
        <v>325</v>
      </c>
      <c r="E2202" s="3" t="s">
        <v>114</v>
      </c>
      <c r="F2202" s="3" t="s">
        <v>115</v>
      </c>
      <c r="G2202" s="94">
        <v>4849.41</v>
      </c>
    </row>
    <row r="2203" spans="2:7">
      <c r="B2203" s="2">
        <v>44874</v>
      </c>
      <c r="C2203" s="3" t="s">
        <v>119</v>
      </c>
      <c r="D2203" s="3">
        <v>6</v>
      </c>
      <c r="E2203" s="3" t="s">
        <v>9</v>
      </c>
      <c r="F2203" s="3" t="s">
        <v>106</v>
      </c>
      <c r="G2203" s="94">
        <v>167.7</v>
      </c>
    </row>
    <row r="2204" spans="2:7">
      <c r="B2204" s="2">
        <v>44881</v>
      </c>
      <c r="C2204" s="3" t="s">
        <v>117</v>
      </c>
      <c r="D2204" s="3">
        <v>46</v>
      </c>
      <c r="E2204" s="3" t="s">
        <v>110</v>
      </c>
      <c r="F2204" s="3" t="s">
        <v>106</v>
      </c>
      <c r="G2204" s="94">
        <v>1014.65</v>
      </c>
    </row>
    <row r="2205" spans="2:7">
      <c r="B2205" s="2">
        <v>44547</v>
      </c>
      <c r="C2205" s="3" t="s">
        <v>117</v>
      </c>
      <c r="D2205" s="3">
        <v>475</v>
      </c>
      <c r="E2205" s="3" t="s">
        <v>110</v>
      </c>
      <c r="F2205" s="3" t="s">
        <v>115</v>
      </c>
      <c r="G2205" s="94">
        <v>6541.34</v>
      </c>
    </row>
    <row r="2206" spans="2:7">
      <c r="B2206" s="2">
        <v>44311</v>
      </c>
      <c r="C2206" s="3" t="s">
        <v>118</v>
      </c>
      <c r="D2206" s="3">
        <v>375</v>
      </c>
      <c r="E2206" s="3" t="s">
        <v>6</v>
      </c>
      <c r="F2206" s="3" t="s">
        <v>108</v>
      </c>
      <c r="G2206" s="94">
        <v>9636.2800000000007</v>
      </c>
    </row>
    <row r="2207" spans="2:7">
      <c r="B2207" s="2">
        <v>43870</v>
      </c>
      <c r="C2207" s="3" t="s">
        <v>117</v>
      </c>
      <c r="D2207" s="3">
        <v>12</v>
      </c>
      <c r="E2207" s="3" t="s">
        <v>9</v>
      </c>
      <c r="F2207" s="3" t="s">
        <v>115</v>
      </c>
      <c r="G2207" s="94">
        <v>347.4</v>
      </c>
    </row>
    <row r="2208" spans="2:7">
      <c r="B2208" s="2">
        <v>44276</v>
      </c>
      <c r="C2208" s="3" t="s">
        <v>107</v>
      </c>
      <c r="D2208" s="3">
        <v>150</v>
      </c>
      <c r="E2208" s="3" t="s">
        <v>9</v>
      </c>
      <c r="F2208" s="3" t="s">
        <v>115</v>
      </c>
      <c r="G2208" s="94">
        <v>2934.75</v>
      </c>
    </row>
    <row r="2209" spans="2:7">
      <c r="B2209" s="2">
        <v>43940</v>
      </c>
      <c r="C2209" s="3" t="s">
        <v>118</v>
      </c>
      <c r="D2209" s="3">
        <v>1</v>
      </c>
      <c r="E2209" s="3" t="s">
        <v>114</v>
      </c>
      <c r="F2209" s="3" t="s">
        <v>105</v>
      </c>
      <c r="G2209" s="94">
        <v>24.95</v>
      </c>
    </row>
    <row r="2210" spans="2:7">
      <c r="B2210" s="2">
        <v>44322</v>
      </c>
      <c r="C2210" s="3" t="s">
        <v>117</v>
      </c>
      <c r="D2210" s="3">
        <v>425</v>
      </c>
      <c r="E2210" s="3" t="s">
        <v>110</v>
      </c>
      <c r="F2210" s="3" t="s">
        <v>111</v>
      </c>
      <c r="G2210" s="94">
        <v>6341.53</v>
      </c>
    </row>
    <row r="2211" spans="2:7">
      <c r="B2211" s="2">
        <v>44173</v>
      </c>
      <c r="C2211" s="3" t="s">
        <v>117</v>
      </c>
      <c r="D2211" s="3">
        <v>14</v>
      </c>
      <c r="E2211" s="3" t="s">
        <v>110</v>
      </c>
      <c r="F2211" s="3" t="s">
        <v>105</v>
      </c>
      <c r="G2211" s="94">
        <v>363.3</v>
      </c>
    </row>
    <row r="2212" spans="2:7">
      <c r="B2212" s="2">
        <v>44376</v>
      </c>
      <c r="C2212" s="3" t="s">
        <v>107</v>
      </c>
      <c r="D2212" s="3">
        <v>3</v>
      </c>
      <c r="E2212" s="3" t="s">
        <v>114</v>
      </c>
      <c r="F2212" s="3" t="s">
        <v>106</v>
      </c>
      <c r="G2212" s="94">
        <v>80.849999999999994</v>
      </c>
    </row>
    <row r="2213" spans="2:7">
      <c r="B2213" s="2">
        <v>44309</v>
      </c>
      <c r="C2213" s="3" t="s">
        <v>119</v>
      </c>
      <c r="D2213" s="3">
        <v>2</v>
      </c>
      <c r="E2213" s="3" t="s">
        <v>6</v>
      </c>
      <c r="F2213" s="3" t="s">
        <v>105</v>
      </c>
      <c r="G2213" s="94">
        <v>85.38</v>
      </c>
    </row>
    <row r="2214" spans="2:7">
      <c r="B2214" s="2">
        <v>44361</v>
      </c>
      <c r="C2214" s="3" t="s">
        <v>116</v>
      </c>
      <c r="D2214" s="3">
        <v>2</v>
      </c>
      <c r="E2214" s="3" t="s">
        <v>9</v>
      </c>
      <c r="F2214" s="3" t="s">
        <v>109</v>
      </c>
      <c r="G2214" s="94">
        <v>55.9</v>
      </c>
    </row>
    <row r="2215" spans="2:7">
      <c r="B2215" s="2">
        <v>44434</v>
      </c>
      <c r="C2215" s="3" t="s">
        <v>119</v>
      </c>
      <c r="D2215" s="3">
        <v>1</v>
      </c>
      <c r="E2215" s="3" t="s">
        <v>114</v>
      </c>
      <c r="F2215" s="3" t="s">
        <v>113</v>
      </c>
      <c r="G2215" s="94">
        <v>26.95</v>
      </c>
    </row>
    <row r="2216" spans="2:7">
      <c r="B2216" s="2">
        <v>44244</v>
      </c>
      <c r="C2216" s="3" t="s">
        <v>116</v>
      </c>
      <c r="D2216" s="3">
        <v>46</v>
      </c>
      <c r="E2216" s="3" t="s">
        <v>112</v>
      </c>
      <c r="F2216" s="3" t="s">
        <v>105</v>
      </c>
      <c r="G2216" s="94">
        <v>1327.45</v>
      </c>
    </row>
    <row r="2217" spans="2:7">
      <c r="B2217" s="2">
        <v>44163</v>
      </c>
      <c r="C2217" s="3" t="s">
        <v>117</v>
      </c>
      <c r="D2217" s="3">
        <v>375</v>
      </c>
      <c r="E2217" s="3" t="s">
        <v>112</v>
      </c>
      <c r="F2217" s="3" t="s">
        <v>109</v>
      </c>
      <c r="G2217" s="94">
        <v>7751.72</v>
      </c>
    </row>
    <row r="2218" spans="2:7">
      <c r="B2218" s="2">
        <v>44151</v>
      </c>
      <c r="C2218" s="3" t="s">
        <v>116</v>
      </c>
      <c r="D2218" s="3">
        <v>425</v>
      </c>
      <c r="E2218" s="3" t="s">
        <v>6</v>
      </c>
      <c r="F2218" s="3" t="s">
        <v>113</v>
      </c>
      <c r="G2218" s="94">
        <v>10921.12</v>
      </c>
    </row>
    <row r="2219" spans="2:7">
      <c r="B2219" s="2">
        <v>44170</v>
      </c>
      <c r="C2219" s="3" t="s">
        <v>119</v>
      </c>
      <c r="D2219" s="3">
        <v>5</v>
      </c>
      <c r="E2219" s="3" t="s">
        <v>110</v>
      </c>
      <c r="F2219" s="3" t="s">
        <v>106</v>
      </c>
      <c r="G2219" s="94">
        <v>129.75</v>
      </c>
    </row>
    <row r="2220" spans="2:7">
      <c r="B2220" s="2">
        <v>44845</v>
      </c>
      <c r="C2220" s="3" t="s">
        <v>117</v>
      </c>
      <c r="D2220" s="3">
        <v>5</v>
      </c>
      <c r="E2220" s="3" t="s">
        <v>6</v>
      </c>
      <c r="F2220" s="3" t="s">
        <v>108</v>
      </c>
      <c r="G2220" s="94">
        <v>223.45</v>
      </c>
    </row>
    <row r="2221" spans="2:7">
      <c r="B2221" s="2">
        <v>43881</v>
      </c>
      <c r="C2221" s="3" t="s">
        <v>107</v>
      </c>
      <c r="D2221" s="3">
        <v>7</v>
      </c>
      <c r="E2221" s="3" t="s">
        <v>6</v>
      </c>
      <c r="F2221" s="3" t="s">
        <v>108</v>
      </c>
      <c r="G2221" s="94">
        <v>298.83</v>
      </c>
    </row>
    <row r="2222" spans="2:7">
      <c r="B2222" s="2">
        <v>44823</v>
      </c>
      <c r="C2222" s="3" t="s">
        <v>116</v>
      </c>
      <c r="D2222" s="3">
        <v>375</v>
      </c>
      <c r="E2222" s="3" t="s">
        <v>6</v>
      </c>
      <c r="F2222" s="3" t="s">
        <v>113</v>
      </c>
      <c r="G2222" s="94">
        <v>9420.66</v>
      </c>
    </row>
    <row r="2223" spans="2:7">
      <c r="B2223" s="2">
        <v>43868</v>
      </c>
      <c r="C2223" s="3" t="s">
        <v>117</v>
      </c>
      <c r="D2223" s="3">
        <v>36</v>
      </c>
      <c r="E2223" s="3" t="s">
        <v>9</v>
      </c>
      <c r="F2223" s="3" t="s">
        <v>115</v>
      </c>
      <c r="G2223" s="94">
        <v>824.67</v>
      </c>
    </row>
    <row r="2224" spans="2:7">
      <c r="B2224" s="2">
        <v>44886</v>
      </c>
      <c r="C2224" s="3" t="s">
        <v>116</v>
      </c>
      <c r="D2224" s="3">
        <v>46</v>
      </c>
      <c r="E2224" s="3" t="s">
        <v>114</v>
      </c>
      <c r="F2224" s="3" t="s">
        <v>105</v>
      </c>
      <c r="G2224" s="94">
        <v>1014.65</v>
      </c>
    </row>
    <row r="2225" spans="2:7">
      <c r="B2225" s="2">
        <v>44432</v>
      </c>
      <c r="C2225" s="3" t="s">
        <v>119</v>
      </c>
      <c r="D2225" s="3">
        <v>275</v>
      </c>
      <c r="E2225" s="3" t="s">
        <v>114</v>
      </c>
      <c r="F2225" s="3" t="s">
        <v>108</v>
      </c>
      <c r="G2225" s="94">
        <v>4261.47</v>
      </c>
    </row>
    <row r="2226" spans="2:7">
      <c r="B2226" s="2">
        <v>44852</v>
      </c>
      <c r="C2226" s="3" t="s">
        <v>117</v>
      </c>
      <c r="D2226" s="3">
        <v>4</v>
      </c>
      <c r="E2226" s="3" t="s">
        <v>112</v>
      </c>
      <c r="F2226" s="3" t="s">
        <v>111</v>
      </c>
      <c r="G2226" s="94">
        <v>135.80000000000001</v>
      </c>
    </row>
    <row r="2227" spans="2:7">
      <c r="B2227" s="2">
        <v>43836</v>
      </c>
      <c r="C2227" s="3" t="s">
        <v>118</v>
      </c>
      <c r="D2227" s="3">
        <v>250</v>
      </c>
      <c r="E2227" s="3" t="s">
        <v>110</v>
      </c>
      <c r="F2227" s="3" t="s">
        <v>109</v>
      </c>
      <c r="G2227" s="94">
        <v>4191.25</v>
      </c>
    </row>
    <row r="2228" spans="2:7">
      <c r="B2228" s="2">
        <v>43918</v>
      </c>
      <c r="C2228" s="3" t="s">
        <v>107</v>
      </c>
      <c r="D2228" s="3">
        <v>3</v>
      </c>
      <c r="E2228" s="3" t="s">
        <v>110</v>
      </c>
      <c r="F2228" s="3" t="s">
        <v>115</v>
      </c>
      <c r="G2228" s="94">
        <v>74.849999999999994</v>
      </c>
    </row>
    <row r="2229" spans="2:7">
      <c r="B2229" s="2">
        <v>44799</v>
      </c>
      <c r="C2229" s="3" t="s">
        <v>117</v>
      </c>
      <c r="D2229" s="3">
        <v>6</v>
      </c>
      <c r="E2229" s="3" t="s">
        <v>110</v>
      </c>
      <c r="F2229" s="3" t="s">
        <v>109</v>
      </c>
      <c r="G2229" s="94">
        <v>143.69999999999999</v>
      </c>
    </row>
    <row r="2230" spans="2:7">
      <c r="B2230" s="2">
        <v>44313</v>
      </c>
      <c r="C2230" s="3" t="s">
        <v>107</v>
      </c>
      <c r="D2230" s="3">
        <v>9</v>
      </c>
      <c r="E2230" s="3" t="s">
        <v>114</v>
      </c>
      <c r="F2230" s="3" t="s">
        <v>105</v>
      </c>
      <c r="G2230" s="94">
        <v>224.55</v>
      </c>
    </row>
    <row r="2231" spans="2:7">
      <c r="B2231" s="2">
        <v>44584</v>
      </c>
      <c r="C2231" s="3" t="s">
        <v>117</v>
      </c>
      <c r="D2231" s="3">
        <v>425</v>
      </c>
      <c r="E2231" s="3" t="s">
        <v>114</v>
      </c>
      <c r="F2231" s="3" t="s">
        <v>111</v>
      </c>
      <c r="G2231" s="94">
        <v>6585.91</v>
      </c>
    </row>
    <row r="2232" spans="2:7">
      <c r="B2232" s="2">
        <v>44544</v>
      </c>
      <c r="C2232" s="3" t="s">
        <v>119</v>
      </c>
      <c r="D2232" s="3">
        <v>350</v>
      </c>
      <c r="E2232" s="3" t="s">
        <v>110</v>
      </c>
      <c r="F2232" s="3" t="s">
        <v>113</v>
      </c>
      <c r="G2232" s="94">
        <v>4819.9399999999996</v>
      </c>
    </row>
    <row r="2233" spans="2:7">
      <c r="B2233" s="2">
        <v>44401</v>
      </c>
      <c r="C2233" s="3" t="s">
        <v>116</v>
      </c>
      <c r="D2233" s="3">
        <v>4</v>
      </c>
      <c r="E2233" s="3" t="s">
        <v>114</v>
      </c>
      <c r="F2233" s="3" t="s">
        <v>113</v>
      </c>
      <c r="G2233" s="94">
        <v>103.8</v>
      </c>
    </row>
    <row r="2234" spans="2:7">
      <c r="B2234" s="2">
        <v>44917</v>
      </c>
      <c r="C2234" s="3" t="s">
        <v>119</v>
      </c>
      <c r="D2234" s="3">
        <v>375</v>
      </c>
      <c r="E2234" s="3" t="s">
        <v>110</v>
      </c>
      <c r="F2234" s="3" t="s">
        <v>109</v>
      </c>
      <c r="G2234" s="94">
        <v>5595.47</v>
      </c>
    </row>
    <row r="2235" spans="2:7">
      <c r="B2235" s="2">
        <v>44756</v>
      </c>
      <c r="C2235" s="3" t="s">
        <v>116</v>
      </c>
      <c r="D2235" s="3">
        <v>4</v>
      </c>
      <c r="E2235" s="3" t="s">
        <v>6</v>
      </c>
      <c r="F2235" s="3" t="s">
        <v>108</v>
      </c>
      <c r="G2235" s="94">
        <v>174.76</v>
      </c>
    </row>
    <row r="2236" spans="2:7">
      <c r="B2236" s="2">
        <v>43993</v>
      </c>
      <c r="C2236" s="3" t="s">
        <v>119</v>
      </c>
      <c r="D2236" s="3">
        <v>250</v>
      </c>
      <c r="E2236" s="3" t="s">
        <v>112</v>
      </c>
      <c r="F2236" s="3" t="s">
        <v>106</v>
      </c>
      <c r="G2236" s="94">
        <v>5941.25</v>
      </c>
    </row>
    <row r="2237" spans="2:7">
      <c r="B2237" s="2">
        <v>44225</v>
      </c>
      <c r="C2237" s="3" t="s">
        <v>119</v>
      </c>
      <c r="D2237" s="3">
        <v>31</v>
      </c>
      <c r="E2237" s="3" t="s">
        <v>114</v>
      </c>
      <c r="F2237" s="3" t="s">
        <v>111</v>
      </c>
      <c r="G2237" s="94">
        <v>657.43</v>
      </c>
    </row>
    <row r="2238" spans="2:7">
      <c r="B2238" s="2">
        <v>44481</v>
      </c>
      <c r="C2238" s="3" t="s">
        <v>119</v>
      </c>
      <c r="D2238" s="3">
        <v>29</v>
      </c>
      <c r="E2238" s="3" t="s">
        <v>114</v>
      </c>
      <c r="F2238" s="3" t="s">
        <v>109</v>
      </c>
      <c r="G2238" s="94">
        <v>664.32</v>
      </c>
    </row>
    <row r="2239" spans="2:7">
      <c r="B2239" s="2">
        <v>44228</v>
      </c>
      <c r="C2239" s="3" t="s">
        <v>116</v>
      </c>
      <c r="D2239" s="3">
        <v>39</v>
      </c>
      <c r="E2239" s="3" t="s">
        <v>110</v>
      </c>
      <c r="F2239" s="3" t="s">
        <v>109</v>
      </c>
      <c r="G2239" s="94">
        <v>860.24</v>
      </c>
    </row>
    <row r="2240" spans="2:7">
      <c r="B2240" s="2">
        <v>44924</v>
      </c>
      <c r="C2240" s="3" t="s">
        <v>119</v>
      </c>
      <c r="D2240" s="3">
        <v>475</v>
      </c>
      <c r="E2240" s="3" t="s">
        <v>114</v>
      </c>
      <c r="F2240" s="3" t="s">
        <v>109</v>
      </c>
      <c r="G2240" s="94">
        <v>7087.59</v>
      </c>
    </row>
    <row r="2241" spans="2:7">
      <c r="B2241" s="2">
        <v>44029</v>
      </c>
      <c r="C2241" s="3" t="s">
        <v>117</v>
      </c>
      <c r="D2241" s="3">
        <v>37</v>
      </c>
      <c r="E2241" s="3" t="s">
        <v>6</v>
      </c>
      <c r="F2241" s="3" t="s">
        <v>109</v>
      </c>
      <c r="G2241" s="94">
        <v>1342.6</v>
      </c>
    </row>
    <row r="2242" spans="2:7">
      <c r="B2242" s="2">
        <v>44379</v>
      </c>
      <c r="C2242" s="3" t="s">
        <v>119</v>
      </c>
      <c r="D2242" s="3">
        <v>9</v>
      </c>
      <c r="E2242" s="3" t="s">
        <v>9</v>
      </c>
      <c r="F2242" s="3" t="s">
        <v>111</v>
      </c>
      <c r="G2242" s="94">
        <v>260.55</v>
      </c>
    </row>
    <row r="2243" spans="2:7">
      <c r="B2243" s="2">
        <v>44890</v>
      </c>
      <c r="C2243" s="3" t="s">
        <v>119</v>
      </c>
      <c r="D2243" s="3">
        <v>375</v>
      </c>
      <c r="E2243" s="3" t="s">
        <v>6</v>
      </c>
      <c r="F2243" s="3" t="s">
        <v>111</v>
      </c>
      <c r="G2243" s="94">
        <v>9205.0300000000007</v>
      </c>
    </row>
    <row r="2244" spans="2:7">
      <c r="B2244" s="2">
        <v>43843</v>
      </c>
      <c r="C2244" s="3" t="s">
        <v>119</v>
      </c>
      <c r="D2244" s="3">
        <v>250</v>
      </c>
      <c r="E2244" s="3" t="s">
        <v>112</v>
      </c>
      <c r="F2244" s="3" t="s">
        <v>106</v>
      </c>
      <c r="G2244" s="94">
        <v>6291.25</v>
      </c>
    </row>
    <row r="2245" spans="2:7">
      <c r="B2245" s="2">
        <v>44688</v>
      </c>
      <c r="C2245" s="3" t="s">
        <v>116</v>
      </c>
      <c r="D2245" s="3">
        <v>47</v>
      </c>
      <c r="E2245" s="3" t="s">
        <v>112</v>
      </c>
      <c r="F2245" s="3" t="s">
        <v>111</v>
      </c>
      <c r="G2245" s="94">
        <v>1356.3</v>
      </c>
    </row>
    <row r="2246" spans="2:7">
      <c r="B2246" s="2">
        <v>44424</v>
      </c>
      <c r="C2246" s="3" t="s">
        <v>117</v>
      </c>
      <c r="D2246" s="3">
        <v>5</v>
      </c>
      <c r="E2246" s="3" t="s">
        <v>114</v>
      </c>
      <c r="F2246" s="3" t="s">
        <v>113</v>
      </c>
      <c r="G2246" s="94">
        <v>129.75</v>
      </c>
    </row>
    <row r="2247" spans="2:7">
      <c r="B2247" s="2">
        <v>44006</v>
      </c>
      <c r="C2247" s="3" t="s">
        <v>119</v>
      </c>
      <c r="D2247" s="3">
        <v>225</v>
      </c>
      <c r="E2247" s="3" t="s">
        <v>9</v>
      </c>
      <c r="F2247" s="3" t="s">
        <v>105</v>
      </c>
      <c r="G2247" s="94">
        <v>4559.63</v>
      </c>
    </row>
    <row r="2248" spans="2:7">
      <c r="B2248" s="2">
        <v>44737</v>
      </c>
      <c r="C2248" s="3" t="s">
        <v>117</v>
      </c>
      <c r="D2248" s="3">
        <v>14</v>
      </c>
      <c r="E2248" s="3" t="s">
        <v>9</v>
      </c>
      <c r="F2248" s="3" t="s">
        <v>106</v>
      </c>
      <c r="G2248" s="94">
        <v>377.3</v>
      </c>
    </row>
    <row r="2249" spans="2:7">
      <c r="B2249" s="2">
        <v>44180</v>
      </c>
      <c r="C2249" s="3" t="s">
        <v>119</v>
      </c>
      <c r="D2249" s="3">
        <v>6</v>
      </c>
      <c r="E2249" s="3" t="s">
        <v>110</v>
      </c>
      <c r="F2249" s="3" t="s">
        <v>105</v>
      </c>
      <c r="G2249" s="94">
        <v>149.69999999999999</v>
      </c>
    </row>
    <row r="2250" spans="2:7">
      <c r="B2250" s="2">
        <v>44671</v>
      </c>
      <c r="C2250" s="3" t="s">
        <v>119</v>
      </c>
      <c r="D2250" s="3">
        <v>5</v>
      </c>
      <c r="E2250" s="3" t="s">
        <v>114</v>
      </c>
      <c r="F2250" s="3" t="s">
        <v>111</v>
      </c>
      <c r="G2250" s="94">
        <v>124.75</v>
      </c>
    </row>
    <row r="2251" spans="2:7">
      <c r="B2251" s="2">
        <v>44374</v>
      </c>
      <c r="C2251" s="3" t="s">
        <v>117</v>
      </c>
      <c r="D2251" s="3">
        <v>9</v>
      </c>
      <c r="E2251" s="3" t="s">
        <v>110</v>
      </c>
      <c r="F2251" s="3" t="s">
        <v>108</v>
      </c>
      <c r="G2251" s="94">
        <v>233.55</v>
      </c>
    </row>
    <row r="2252" spans="2:7">
      <c r="B2252" s="2">
        <v>44573</v>
      </c>
      <c r="C2252" s="3" t="s">
        <v>107</v>
      </c>
      <c r="D2252" s="3">
        <v>375</v>
      </c>
      <c r="E2252" s="3" t="s">
        <v>6</v>
      </c>
      <c r="F2252" s="3" t="s">
        <v>113</v>
      </c>
      <c r="G2252" s="94">
        <v>9205.0300000000007</v>
      </c>
    </row>
    <row r="2253" spans="2:7">
      <c r="B2253" s="2">
        <v>44290</v>
      </c>
      <c r="C2253" s="3" t="s">
        <v>117</v>
      </c>
      <c r="D2253" s="3">
        <v>2</v>
      </c>
      <c r="E2253" s="3" t="s">
        <v>114</v>
      </c>
      <c r="F2253" s="3" t="s">
        <v>111</v>
      </c>
      <c r="G2253" s="94">
        <v>53.9</v>
      </c>
    </row>
    <row r="2254" spans="2:7">
      <c r="B2254" s="2">
        <v>44266</v>
      </c>
      <c r="C2254" s="3" t="s">
        <v>119</v>
      </c>
      <c r="D2254" s="3">
        <v>7</v>
      </c>
      <c r="E2254" s="3" t="s">
        <v>6</v>
      </c>
      <c r="F2254" s="3" t="s">
        <v>106</v>
      </c>
      <c r="G2254" s="94">
        <v>298.83</v>
      </c>
    </row>
    <row r="2255" spans="2:7">
      <c r="B2255" s="2">
        <v>44396</v>
      </c>
      <c r="C2255" s="3" t="s">
        <v>118</v>
      </c>
      <c r="D2255" s="3">
        <v>7</v>
      </c>
      <c r="E2255" s="3" t="s">
        <v>112</v>
      </c>
      <c r="F2255" s="3" t="s">
        <v>111</v>
      </c>
      <c r="G2255" s="94">
        <v>251.65</v>
      </c>
    </row>
    <row r="2256" spans="2:7">
      <c r="B2256" s="2">
        <v>44712</v>
      </c>
      <c r="C2256" s="3" t="s">
        <v>117</v>
      </c>
      <c r="D2256" s="3">
        <v>425</v>
      </c>
      <c r="E2256" s="3" t="s">
        <v>112</v>
      </c>
      <c r="F2256" s="3" t="s">
        <v>106</v>
      </c>
      <c r="G2256" s="94">
        <v>8785.2800000000007</v>
      </c>
    </row>
    <row r="2257" spans="2:7">
      <c r="B2257" s="2">
        <v>44775</v>
      </c>
      <c r="C2257" s="3" t="s">
        <v>117</v>
      </c>
      <c r="D2257" s="3">
        <v>22</v>
      </c>
      <c r="E2257" s="3" t="s">
        <v>9</v>
      </c>
      <c r="F2257" s="3" t="s">
        <v>106</v>
      </c>
      <c r="G2257" s="94">
        <v>592.9</v>
      </c>
    </row>
    <row r="2258" spans="2:7">
      <c r="B2258" s="2">
        <v>44025</v>
      </c>
      <c r="C2258" s="3" t="s">
        <v>117</v>
      </c>
      <c r="D2258" s="3">
        <v>9</v>
      </c>
      <c r="E2258" s="3" t="s">
        <v>114</v>
      </c>
      <c r="F2258" s="3" t="s">
        <v>113</v>
      </c>
      <c r="G2258" s="94">
        <v>242.55</v>
      </c>
    </row>
    <row r="2259" spans="2:7">
      <c r="B2259" s="2">
        <v>44763</v>
      </c>
      <c r="C2259" s="3" t="s">
        <v>117</v>
      </c>
      <c r="D2259" s="3">
        <v>36</v>
      </c>
      <c r="E2259" s="3" t="s">
        <v>114</v>
      </c>
      <c r="F2259" s="3" t="s">
        <v>115</v>
      </c>
      <c r="G2259" s="94">
        <v>824.67</v>
      </c>
    </row>
    <row r="2260" spans="2:7">
      <c r="B2260" s="2">
        <v>44188</v>
      </c>
      <c r="C2260" s="3" t="s">
        <v>119</v>
      </c>
      <c r="D2260" s="3">
        <v>2</v>
      </c>
      <c r="E2260" s="3" t="s">
        <v>114</v>
      </c>
      <c r="F2260" s="3" t="s">
        <v>115</v>
      </c>
      <c r="G2260" s="94">
        <v>53.9</v>
      </c>
    </row>
    <row r="2261" spans="2:7">
      <c r="B2261" s="2">
        <v>44301</v>
      </c>
      <c r="C2261" s="3" t="s">
        <v>119</v>
      </c>
      <c r="D2261" s="3">
        <v>6</v>
      </c>
      <c r="E2261" s="3" t="s">
        <v>6</v>
      </c>
      <c r="F2261" s="3" t="s">
        <v>108</v>
      </c>
      <c r="G2261" s="94">
        <v>256.14</v>
      </c>
    </row>
    <row r="2262" spans="2:7">
      <c r="B2262" s="2">
        <v>44901</v>
      </c>
      <c r="C2262" s="3" t="s">
        <v>118</v>
      </c>
      <c r="D2262" s="3">
        <v>7</v>
      </c>
      <c r="E2262" s="3" t="s">
        <v>110</v>
      </c>
      <c r="F2262" s="3" t="s">
        <v>108</v>
      </c>
      <c r="G2262" s="94">
        <v>181.65</v>
      </c>
    </row>
    <row r="2263" spans="2:7">
      <c r="B2263" s="2">
        <v>44186</v>
      </c>
      <c r="C2263" s="3" t="s">
        <v>117</v>
      </c>
      <c r="D2263" s="3">
        <v>8</v>
      </c>
      <c r="E2263" s="3" t="s">
        <v>9</v>
      </c>
      <c r="F2263" s="3" t="s">
        <v>115</v>
      </c>
      <c r="G2263" s="94">
        <v>231.6</v>
      </c>
    </row>
    <row r="2264" spans="2:7">
      <c r="B2264" s="2">
        <v>44196</v>
      </c>
      <c r="C2264" s="3" t="s">
        <v>117</v>
      </c>
      <c r="D2264" s="3">
        <v>29</v>
      </c>
      <c r="E2264" s="3" t="s">
        <v>110</v>
      </c>
      <c r="F2264" s="3" t="s">
        <v>108</v>
      </c>
      <c r="G2264" s="94">
        <v>639.66999999999996</v>
      </c>
    </row>
    <row r="2265" spans="2:7">
      <c r="B2265" s="2">
        <v>43955</v>
      </c>
      <c r="C2265" s="3" t="s">
        <v>107</v>
      </c>
      <c r="D2265" s="3">
        <v>41</v>
      </c>
      <c r="E2265" s="3" t="s">
        <v>114</v>
      </c>
      <c r="F2265" s="3" t="s">
        <v>105</v>
      </c>
      <c r="G2265" s="94">
        <v>939.21</v>
      </c>
    </row>
    <row r="2266" spans="2:7">
      <c r="B2266" s="2">
        <v>44169</v>
      </c>
      <c r="C2266" s="3" t="s">
        <v>116</v>
      </c>
      <c r="D2266" s="3">
        <v>425</v>
      </c>
      <c r="E2266" s="3" t="s">
        <v>112</v>
      </c>
      <c r="F2266" s="3" t="s">
        <v>106</v>
      </c>
      <c r="G2266" s="94">
        <v>8540.91</v>
      </c>
    </row>
    <row r="2267" spans="2:7">
      <c r="B2267" s="2">
        <v>44611</v>
      </c>
      <c r="C2267" s="3" t="s">
        <v>107</v>
      </c>
      <c r="D2267" s="3">
        <v>400</v>
      </c>
      <c r="E2267" s="3" t="s">
        <v>6</v>
      </c>
      <c r="F2267" s="3" t="s">
        <v>115</v>
      </c>
      <c r="G2267" s="94">
        <v>9818.7000000000007</v>
      </c>
    </row>
    <row r="2268" spans="2:7">
      <c r="B2268" s="2">
        <v>44358</v>
      </c>
      <c r="C2268" s="3" t="s">
        <v>107</v>
      </c>
      <c r="D2268" s="3">
        <v>425</v>
      </c>
      <c r="E2268" s="3" t="s">
        <v>6</v>
      </c>
      <c r="F2268" s="3" t="s">
        <v>113</v>
      </c>
      <c r="G2268" s="94">
        <v>10676.74</v>
      </c>
    </row>
    <row r="2269" spans="2:7">
      <c r="B2269" s="2">
        <v>43934</v>
      </c>
      <c r="C2269" s="3" t="s">
        <v>116</v>
      </c>
      <c r="D2269" s="3">
        <v>10</v>
      </c>
      <c r="E2269" s="3" t="s">
        <v>9</v>
      </c>
      <c r="F2269" s="3" t="s">
        <v>115</v>
      </c>
      <c r="G2269" s="94">
        <v>279.5</v>
      </c>
    </row>
    <row r="2270" spans="2:7">
      <c r="B2270" s="2">
        <v>44612</v>
      </c>
      <c r="C2270" s="3" t="s">
        <v>119</v>
      </c>
      <c r="D2270" s="3">
        <v>9</v>
      </c>
      <c r="E2270" s="3" t="s">
        <v>6</v>
      </c>
      <c r="F2270" s="3" t="s">
        <v>115</v>
      </c>
      <c r="G2270" s="94">
        <v>393.21</v>
      </c>
    </row>
    <row r="2271" spans="2:7">
      <c r="B2271" s="2">
        <v>44330</v>
      </c>
      <c r="C2271" s="3" t="s">
        <v>117</v>
      </c>
      <c r="D2271" s="3">
        <v>475</v>
      </c>
      <c r="E2271" s="3" t="s">
        <v>112</v>
      </c>
      <c r="F2271" s="3" t="s">
        <v>115</v>
      </c>
      <c r="G2271" s="94">
        <v>9818.84</v>
      </c>
    </row>
    <row r="2272" spans="2:7">
      <c r="B2272" s="2">
        <v>44256</v>
      </c>
      <c r="C2272" s="3" t="s">
        <v>107</v>
      </c>
      <c r="D2272" s="3">
        <v>6</v>
      </c>
      <c r="E2272" s="3" t="s">
        <v>114</v>
      </c>
      <c r="F2272" s="3" t="s">
        <v>105</v>
      </c>
      <c r="G2272" s="94">
        <v>155.69999999999999</v>
      </c>
    </row>
    <row r="2273" spans="2:7">
      <c r="B2273" s="2">
        <v>44800</v>
      </c>
      <c r="C2273" s="3" t="s">
        <v>119</v>
      </c>
      <c r="D2273" s="3">
        <v>29</v>
      </c>
      <c r="E2273" s="3" t="s">
        <v>6</v>
      </c>
      <c r="F2273" s="3" t="s">
        <v>106</v>
      </c>
      <c r="G2273" s="94">
        <v>1076.96</v>
      </c>
    </row>
    <row r="2274" spans="2:7">
      <c r="B2274" s="2">
        <v>44398</v>
      </c>
      <c r="C2274" s="3" t="s">
        <v>118</v>
      </c>
      <c r="D2274" s="3">
        <v>11</v>
      </c>
      <c r="E2274" s="3" t="s">
        <v>110</v>
      </c>
      <c r="F2274" s="3" t="s">
        <v>111</v>
      </c>
      <c r="G2274" s="94">
        <v>263.45</v>
      </c>
    </row>
    <row r="2275" spans="2:7">
      <c r="B2275" s="2">
        <v>44674</v>
      </c>
      <c r="C2275" s="3" t="s">
        <v>116</v>
      </c>
      <c r="D2275" s="3">
        <v>21</v>
      </c>
      <c r="E2275" s="3" t="s">
        <v>112</v>
      </c>
      <c r="F2275" s="3" t="s">
        <v>113</v>
      </c>
      <c r="G2275" s="94">
        <v>733.95</v>
      </c>
    </row>
    <row r="2276" spans="2:7">
      <c r="B2276" s="2">
        <v>44724</v>
      </c>
      <c r="C2276" s="3" t="s">
        <v>117</v>
      </c>
      <c r="D2276" s="3">
        <v>17</v>
      </c>
      <c r="E2276" s="3" t="s">
        <v>110</v>
      </c>
      <c r="F2276" s="3" t="s">
        <v>109</v>
      </c>
      <c r="G2276" s="94">
        <v>424.15</v>
      </c>
    </row>
    <row r="2277" spans="2:7">
      <c r="B2277" s="2">
        <v>44123</v>
      </c>
      <c r="C2277" s="3" t="s">
        <v>116</v>
      </c>
      <c r="D2277" s="3">
        <v>7</v>
      </c>
      <c r="E2277" s="3" t="s">
        <v>112</v>
      </c>
      <c r="F2277" s="3" t="s">
        <v>109</v>
      </c>
      <c r="G2277" s="94">
        <v>244.65</v>
      </c>
    </row>
    <row r="2278" spans="2:7">
      <c r="B2278" s="2">
        <v>44573</v>
      </c>
      <c r="C2278" s="3" t="s">
        <v>119</v>
      </c>
      <c r="D2278" s="3">
        <v>7</v>
      </c>
      <c r="E2278" s="3" t="s">
        <v>112</v>
      </c>
      <c r="F2278" s="3" t="s">
        <v>108</v>
      </c>
      <c r="G2278" s="94">
        <v>237.65</v>
      </c>
    </row>
    <row r="2279" spans="2:7">
      <c r="B2279" s="2">
        <v>44371</v>
      </c>
      <c r="C2279" s="3" t="s">
        <v>107</v>
      </c>
      <c r="D2279" s="3">
        <v>500</v>
      </c>
      <c r="E2279" s="3" t="s">
        <v>6</v>
      </c>
      <c r="F2279" s="3" t="s">
        <v>115</v>
      </c>
      <c r="G2279" s="94">
        <v>12560.88</v>
      </c>
    </row>
    <row r="2280" spans="2:7">
      <c r="B2280" s="2">
        <v>44353</v>
      </c>
      <c r="C2280" s="3" t="s">
        <v>107</v>
      </c>
      <c r="D2280" s="3">
        <v>3</v>
      </c>
      <c r="E2280" s="3" t="s">
        <v>110</v>
      </c>
      <c r="F2280" s="3" t="s">
        <v>111</v>
      </c>
      <c r="G2280" s="94">
        <v>71.849999999999994</v>
      </c>
    </row>
    <row r="2281" spans="2:7">
      <c r="B2281" s="2">
        <v>44408</v>
      </c>
      <c r="C2281" s="3" t="s">
        <v>119</v>
      </c>
      <c r="D2281" s="3">
        <v>500</v>
      </c>
      <c r="E2281" s="3" t="s">
        <v>9</v>
      </c>
      <c r="F2281" s="3" t="s">
        <v>113</v>
      </c>
      <c r="G2281" s="94">
        <v>8035.63</v>
      </c>
    </row>
    <row r="2282" spans="2:7">
      <c r="B2282" s="2">
        <v>44653</v>
      </c>
      <c r="C2282" s="3" t="s">
        <v>116</v>
      </c>
      <c r="D2282" s="3">
        <v>48</v>
      </c>
      <c r="E2282" s="3" t="s">
        <v>112</v>
      </c>
      <c r="F2282" s="3" t="s">
        <v>113</v>
      </c>
      <c r="G2282" s="94">
        <v>1258.2</v>
      </c>
    </row>
    <row r="2283" spans="2:7">
      <c r="B2283" s="2">
        <v>44289</v>
      </c>
      <c r="C2283" s="3" t="s">
        <v>119</v>
      </c>
      <c r="D2283" s="3">
        <v>375</v>
      </c>
      <c r="E2283" s="3" t="s">
        <v>6</v>
      </c>
      <c r="F2283" s="3" t="s">
        <v>115</v>
      </c>
      <c r="G2283" s="94">
        <v>9636.2800000000007</v>
      </c>
    </row>
    <row r="2284" spans="2:7">
      <c r="B2284" s="2">
        <v>44859</v>
      </c>
      <c r="C2284" s="3" t="s">
        <v>119</v>
      </c>
      <c r="D2284" s="3">
        <v>44</v>
      </c>
      <c r="E2284" s="3" t="s">
        <v>110</v>
      </c>
      <c r="F2284" s="3" t="s">
        <v>106</v>
      </c>
      <c r="G2284" s="94">
        <v>895.73</v>
      </c>
    </row>
    <row r="2285" spans="2:7">
      <c r="B2285" s="2">
        <v>44457</v>
      </c>
      <c r="C2285" s="3" t="s">
        <v>107</v>
      </c>
      <c r="D2285" s="3">
        <v>45</v>
      </c>
      <c r="E2285" s="3" t="s">
        <v>114</v>
      </c>
      <c r="F2285" s="3" t="s">
        <v>113</v>
      </c>
      <c r="G2285" s="94">
        <v>1030.8399999999999</v>
      </c>
    </row>
    <row r="2286" spans="2:7">
      <c r="B2286" s="2">
        <v>44809</v>
      </c>
      <c r="C2286" s="3" t="s">
        <v>118</v>
      </c>
      <c r="D2286" s="3">
        <v>4</v>
      </c>
      <c r="E2286" s="3" t="s">
        <v>9</v>
      </c>
      <c r="F2286" s="3" t="s">
        <v>108</v>
      </c>
      <c r="G2286" s="94">
        <v>111.8</v>
      </c>
    </row>
    <row r="2287" spans="2:7">
      <c r="B2287" s="2">
        <v>43929</v>
      </c>
      <c r="C2287" s="3" t="s">
        <v>119</v>
      </c>
      <c r="D2287" s="3">
        <v>8</v>
      </c>
      <c r="E2287" s="3" t="s">
        <v>9</v>
      </c>
      <c r="F2287" s="3" t="s">
        <v>111</v>
      </c>
      <c r="G2287" s="94">
        <v>231.6</v>
      </c>
    </row>
    <row r="2288" spans="2:7">
      <c r="B2288" s="2">
        <v>44124</v>
      </c>
      <c r="C2288" s="3" t="s">
        <v>118</v>
      </c>
      <c r="D2288" s="3">
        <v>9</v>
      </c>
      <c r="E2288" s="3" t="s">
        <v>6</v>
      </c>
      <c r="F2288" s="3" t="s">
        <v>106</v>
      </c>
      <c r="G2288" s="94">
        <v>402.21</v>
      </c>
    </row>
    <row r="2289" spans="2:7">
      <c r="B2289" s="2">
        <v>44429</v>
      </c>
      <c r="C2289" s="3" t="s">
        <v>117</v>
      </c>
      <c r="D2289" s="3">
        <v>150</v>
      </c>
      <c r="E2289" s="3" t="s">
        <v>112</v>
      </c>
      <c r="F2289" s="3" t="s">
        <v>115</v>
      </c>
      <c r="G2289" s="94">
        <v>3564.75</v>
      </c>
    </row>
    <row r="2290" spans="2:7">
      <c r="B2290" s="2">
        <v>44773</v>
      </c>
      <c r="C2290" s="3" t="s">
        <v>117</v>
      </c>
      <c r="D2290" s="3">
        <v>200</v>
      </c>
      <c r="E2290" s="3" t="s">
        <v>114</v>
      </c>
      <c r="F2290" s="3" t="s">
        <v>106</v>
      </c>
      <c r="G2290" s="94">
        <v>3773</v>
      </c>
    </row>
    <row r="2291" spans="2:7">
      <c r="B2291" s="2">
        <v>44428</v>
      </c>
      <c r="C2291" s="3" t="s">
        <v>117</v>
      </c>
      <c r="D2291" s="3">
        <v>43</v>
      </c>
      <c r="E2291" s="3" t="s">
        <v>112</v>
      </c>
      <c r="F2291" s="3" t="s">
        <v>109</v>
      </c>
      <c r="G2291" s="94">
        <v>1277.42</v>
      </c>
    </row>
    <row r="2292" spans="2:7">
      <c r="B2292" s="2">
        <v>44067</v>
      </c>
      <c r="C2292" s="3" t="s">
        <v>117</v>
      </c>
      <c r="D2292" s="3">
        <v>28</v>
      </c>
      <c r="E2292" s="3" t="s">
        <v>110</v>
      </c>
      <c r="F2292" s="3" t="s">
        <v>106</v>
      </c>
      <c r="G2292" s="94">
        <v>617.61</v>
      </c>
    </row>
    <row r="2293" spans="2:7">
      <c r="B2293" s="2">
        <v>44592</v>
      </c>
      <c r="C2293" s="3" t="s">
        <v>117</v>
      </c>
      <c r="D2293" s="3">
        <v>9</v>
      </c>
      <c r="E2293" s="3" t="s">
        <v>114</v>
      </c>
      <c r="F2293" s="3" t="s">
        <v>105</v>
      </c>
      <c r="G2293" s="94">
        <v>242.55</v>
      </c>
    </row>
    <row r="2294" spans="2:7">
      <c r="B2294" s="2">
        <v>44560</v>
      </c>
      <c r="C2294" s="3" t="s">
        <v>117</v>
      </c>
      <c r="D2294" s="3">
        <v>175</v>
      </c>
      <c r="E2294" s="3" t="s">
        <v>6</v>
      </c>
      <c r="F2294" s="3" t="s">
        <v>111</v>
      </c>
      <c r="G2294" s="94">
        <v>5229.53</v>
      </c>
    </row>
    <row r="2295" spans="2:7">
      <c r="B2295" s="2">
        <v>44387</v>
      </c>
      <c r="C2295" s="3" t="s">
        <v>107</v>
      </c>
      <c r="D2295" s="3">
        <v>49</v>
      </c>
      <c r="E2295" s="3" t="s">
        <v>114</v>
      </c>
      <c r="F2295" s="3" t="s">
        <v>105</v>
      </c>
      <c r="G2295" s="94">
        <v>916.91</v>
      </c>
    </row>
    <row r="2296" spans="2:7">
      <c r="B2296" s="2">
        <v>44426</v>
      </c>
      <c r="C2296" s="3" t="s">
        <v>119</v>
      </c>
      <c r="D2296" s="3">
        <v>575</v>
      </c>
      <c r="E2296" s="3" t="s">
        <v>112</v>
      </c>
      <c r="F2296" s="3" t="s">
        <v>113</v>
      </c>
      <c r="G2296" s="94">
        <v>11885.97</v>
      </c>
    </row>
    <row r="2297" spans="2:7">
      <c r="B2297" s="2">
        <v>44422</v>
      </c>
      <c r="C2297" s="3" t="s">
        <v>117</v>
      </c>
      <c r="D2297" s="3">
        <v>44</v>
      </c>
      <c r="E2297" s="3" t="s">
        <v>9</v>
      </c>
      <c r="F2297" s="3" t="s">
        <v>108</v>
      </c>
      <c r="G2297" s="94">
        <v>1082.73</v>
      </c>
    </row>
    <row r="2298" spans="2:7">
      <c r="B2298" s="2">
        <v>44327</v>
      </c>
      <c r="C2298" s="3" t="s">
        <v>116</v>
      </c>
      <c r="D2298" s="3">
        <v>6</v>
      </c>
      <c r="E2298" s="3" t="s">
        <v>114</v>
      </c>
      <c r="F2298" s="3" t="s">
        <v>115</v>
      </c>
      <c r="G2298" s="94">
        <v>155.69999999999999</v>
      </c>
    </row>
    <row r="2299" spans="2:7">
      <c r="B2299" s="2">
        <v>44034</v>
      </c>
      <c r="C2299" s="3" t="s">
        <v>119</v>
      </c>
      <c r="D2299" s="3">
        <v>8</v>
      </c>
      <c r="E2299" s="3" t="s">
        <v>9</v>
      </c>
      <c r="F2299" s="3" t="s">
        <v>111</v>
      </c>
      <c r="G2299" s="94">
        <v>223.6</v>
      </c>
    </row>
    <row r="2300" spans="2:7">
      <c r="B2300" s="2">
        <v>44618</v>
      </c>
      <c r="C2300" s="3" t="s">
        <v>107</v>
      </c>
      <c r="D2300" s="3">
        <v>16</v>
      </c>
      <c r="E2300" s="3" t="s">
        <v>110</v>
      </c>
      <c r="F2300" s="3" t="s">
        <v>105</v>
      </c>
      <c r="G2300" s="94">
        <v>415.2</v>
      </c>
    </row>
    <row r="2301" spans="2:7">
      <c r="B2301" s="2">
        <v>44145</v>
      </c>
      <c r="C2301" s="3" t="s">
        <v>116</v>
      </c>
      <c r="D2301" s="3">
        <v>175</v>
      </c>
      <c r="E2301" s="3" t="s">
        <v>6</v>
      </c>
      <c r="F2301" s="3" t="s">
        <v>109</v>
      </c>
      <c r="G2301" s="94">
        <v>5229.53</v>
      </c>
    </row>
    <row r="2302" spans="2:7">
      <c r="B2302" s="2">
        <v>44308</v>
      </c>
      <c r="C2302" s="3" t="s">
        <v>118</v>
      </c>
      <c r="D2302" s="3">
        <v>21</v>
      </c>
      <c r="E2302" s="3" t="s">
        <v>6</v>
      </c>
      <c r="F2302" s="3" t="s">
        <v>106</v>
      </c>
      <c r="G2302" s="94">
        <v>896.49</v>
      </c>
    </row>
    <row r="2303" spans="2:7">
      <c r="B2303" s="2">
        <v>43976</v>
      </c>
      <c r="C2303" s="3" t="s">
        <v>119</v>
      </c>
      <c r="D2303" s="3">
        <v>225</v>
      </c>
      <c r="E2303" s="3" t="s">
        <v>9</v>
      </c>
      <c r="F2303" s="3" t="s">
        <v>109</v>
      </c>
      <c r="G2303" s="94">
        <v>4402.13</v>
      </c>
    </row>
    <row r="2304" spans="2:7">
      <c r="B2304" s="2">
        <v>44740</v>
      </c>
      <c r="C2304" s="3" t="s">
        <v>118</v>
      </c>
      <c r="D2304" s="3">
        <v>33</v>
      </c>
      <c r="E2304" s="3" t="s">
        <v>112</v>
      </c>
      <c r="F2304" s="3" t="s">
        <v>106</v>
      </c>
      <c r="G2304" s="94">
        <v>1008.4</v>
      </c>
    </row>
    <row r="2305" spans="2:7">
      <c r="B2305" s="2">
        <v>44561</v>
      </c>
      <c r="C2305" s="3" t="s">
        <v>119</v>
      </c>
      <c r="D2305" s="3">
        <v>2</v>
      </c>
      <c r="E2305" s="3" t="s">
        <v>110</v>
      </c>
      <c r="F2305" s="3" t="s">
        <v>105</v>
      </c>
      <c r="G2305" s="94">
        <v>51.9</v>
      </c>
    </row>
    <row r="2306" spans="2:7">
      <c r="B2306" s="2">
        <v>44584</v>
      </c>
      <c r="C2306" s="3" t="s">
        <v>107</v>
      </c>
      <c r="D2306" s="3">
        <v>47</v>
      </c>
      <c r="E2306" s="3" t="s">
        <v>110</v>
      </c>
      <c r="F2306" s="3" t="s">
        <v>109</v>
      </c>
      <c r="G2306" s="94">
        <v>956.8</v>
      </c>
    </row>
    <row r="2307" spans="2:7">
      <c r="B2307" s="2">
        <v>44863</v>
      </c>
      <c r="C2307" s="3" t="s">
        <v>118</v>
      </c>
      <c r="D2307" s="3">
        <v>42</v>
      </c>
      <c r="E2307" s="3" t="s">
        <v>9</v>
      </c>
      <c r="F2307" s="3" t="s">
        <v>111</v>
      </c>
      <c r="G2307" s="94">
        <v>997.82</v>
      </c>
    </row>
    <row r="2308" spans="2:7">
      <c r="B2308" s="2">
        <v>44625</v>
      </c>
      <c r="C2308" s="3" t="s">
        <v>116</v>
      </c>
      <c r="D2308" s="3">
        <v>6</v>
      </c>
      <c r="E2308" s="3" t="s">
        <v>114</v>
      </c>
      <c r="F2308" s="3" t="s">
        <v>115</v>
      </c>
      <c r="G2308" s="94">
        <v>155.69999999999999</v>
      </c>
    </row>
    <row r="2309" spans="2:7">
      <c r="B2309" s="2">
        <v>43859</v>
      </c>
      <c r="C2309" s="3" t="s">
        <v>116</v>
      </c>
      <c r="D2309" s="3">
        <v>38</v>
      </c>
      <c r="E2309" s="3" t="s">
        <v>114</v>
      </c>
      <c r="F2309" s="3" t="s">
        <v>105</v>
      </c>
      <c r="G2309" s="94">
        <v>870.49</v>
      </c>
    </row>
    <row r="2310" spans="2:7">
      <c r="B2310" s="2">
        <v>44583</v>
      </c>
      <c r="C2310" s="3" t="s">
        <v>107</v>
      </c>
      <c r="D2310" s="3">
        <v>37</v>
      </c>
      <c r="E2310" s="3" t="s">
        <v>112</v>
      </c>
      <c r="F2310" s="3" t="s">
        <v>115</v>
      </c>
      <c r="G2310" s="94">
        <v>1130.6300000000001</v>
      </c>
    </row>
    <row r="2311" spans="2:7">
      <c r="B2311" s="2">
        <v>44743</v>
      </c>
      <c r="C2311" s="3" t="s">
        <v>107</v>
      </c>
      <c r="D2311" s="3">
        <v>12</v>
      </c>
      <c r="E2311" s="3" t="s">
        <v>110</v>
      </c>
      <c r="F2311" s="3" t="s">
        <v>109</v>
      </c>
      <c r="G2311" s="94">
        <v>287.39999999999998</v>
      </c>
    </row>
    <row r="2312" spans="2:7">
      <c r="B2312" s="2">
        <v>44656</v>
      </c>
      <c r="C2312" s="3" t="s">
        <v>117</v>
      </c>
      <c r="D2312" s="3">
        <v>50</v>
      </c>
      <c r="E2312" s="3" t="s">
        <v>6</v>
      </c>
      <c r="F2312" s="3" t="s">
        <v>106</v>
      </c>
      <c r="G2312" s="94">
        <v>1600.88</v>
      </c>
    </row>
    <row r="2313" spans="2:7">
      <c r="B2313" s="2">
        <v>44774</v>
      </c>
      <c r="C2313" s="3" t="s">
        <v>107</v>
      </c>
      <c r="D2313" s="3">
        <v>425</v>
      </c>
      <c r="E2313" s="3" t="s">
        <v>110</v>
      </c>
      <c r="F2313" s="3" t="s">
        <v>105</v>
      </c>
      <c r="G2313" s="94">
        <v>5852.78</v>
      </c>
    </row>
    <row r="2314" spans="2:7">
      <c r="B2314" s="2">
        <v>44072</v>
      </c>
      <c r="C2314" s="3" t="s">
        <v>118</v>
      </c>
      <c r="D2314" s="3">
        <v>26</v>
      </c>
      <c r="E2314" s="3" t="s">
        <v>110</v>
      </c>
      <c r="F2314" s="3" t="s">
        <v>108</v>
      </c>
      <c r="G2314" s="94">
        <v>529.29999999999995</v>
      </c>
    </row>
    <row r="2315" spans="2:7">
      <c r="B2315" s="2">
        <v>43846</v>
      </c>
      <c r="C2315" s="3" t="s">
        <v>117</v>
      </c>
      <c r="D2315" s="3">
        <v>5</v>
      </c>
      <c r="E2315" s="3" t="s">
        <v>110</v>
      </c>
      <c r="F2315" s="3" t="s">
        <v>105</v>
      </c>
      <c r="G2315" s="94">
        <v>124.75</v>
      </c>
    </row>
    <row r="2316" spans="2:7">
      <c r="B2316" s="2">
        <v>44713</v>
      </c>
      <c r="C2316" s="3" t="s">
        <v>107</v>
      </c>
      <c r="D2316" s="3">
        <v>12</v>
      </c>
      <c r="E2316" s="3" t="s">
        <v>112</v>
      </c>
      <c r="F2316" s="3" t="s">
        <v>109</v>
      </c>
      <c r="G2316" s="94">
        <v>419.4</v>
      </c>
    </row>
    <row r="2317" spans="2:7">
      <c r="B2317" s="2">
        <v>44525</v>
      </c>
      <c r="C2317" s="3" t="s">
        <v>119</v>
      </c>
      <c r="D2317" s="3">
        <v>8</v>
      </c>
      <c r="E2317" s="3" t="s">
        <v>112</v>
      </c>
      <c r="F2317" s="3" t="s">
        <v>109</v>
      </c>
      <c r="G2317" s="94">
        <v>271.60000000000002</v>
      </c>
    </row>
    <row r="2318" spans="2:7">
      <c r="B2318" s="2">
        <v>44079</v>
      </c>
      <c r="C2318" s="3" t="s">
        <v>119</v>
      </c>
      <c r="D2318" s="3">
        <v>35</v>
      </c>
      <c r="E2318" s="3" t="s">
        <v>112</v>
      </c>
      <c r="F2318" s="3" t="s">
        <v>105</v>
      </c>
      <c r="G2318" s="94">
        <v>1069.51</v>
      </c>
    </row>
    <row r="2319" spans="2:7">
      <c r="B2319" s="2">
        <v>44554</v>
      </c>
      <c r="C2319" s="3" t="s">
        <v>116</v>
      </c>
      <c r="D2319" s="3">
        <v>15</v>
      </c>
      <c r="E2319" s="3" t="s">
        <v>6</v>
      </c>
      <c r="F2319" s="3" t="s">
        <v>106</v>
      </c>
      <c r="G2319" s="94">
        <v>640.35</v>
      </c>
    </row>
    <row r="2320" spans="2:7">
      <c r="B2320" s="2">
        <v>44036</v>
      </c>
      <c r="C2320" s="3" t="s">
        <v>117</v>
      </c>
      <c r="D2320" s="3">
        <v>33</v>
      </c>
      <c r="E2320" s="3" t="s">
        <v>114</v>
      </c>
      <c r="F2320" s="3" t="s">
        <v>115</v>
      </c>
      <c r="G2320" s="94">
        <v>699.85</v>
      </c>
    </row>
    <row r="2321" spans="2:7">
      <c r="B2321" s="2">
        <v>43973</v>
      </c>
      <c r="C2321" s="3" t="s">
        <v>117</v>
      </c>
      <c r="D2321" s="3">
        <v>5</v>
      </c>
      <c r="E2321" s="3" t="s">
        <v>114</v>
      </c>
      <c r="F2321" s="3" t="s">
        <v>109</v>
      </c>
      <c r="G2321" s="94">
        <v>124.75</v>
      </c>
    </row>
    <row r="2322" spans="2:7">
      <c r="B2322" s="2">
        <v>44799</v>
      </c>
      <c r="C2322" s="3" t="s">
        <v>116</v>
      </c>
      <c r="D2322" s="3">
        <v>525</v>
      </c>
      <c r="E2322" s="3" t="s">
        <v>112</v>
      </c>
      <c r="F2322" s="3" t="s">
        <v>111</v>
      </c>
      <c r="G2322" s="94">
        <v>10248.66</v>
      </c>
    </row>
    <row r="2323" spans="2:7">
      <c r="B2323" s="2">
        <v>44759</v>
      </c>
      <c r="C2323" s="3" t="s">
        <v>116</v>
      </c>
      <c r="D2323" s="3">
        <v>5</v>
      </c>
      <c r="E2323" s="3" t="s">
        <v>110</v>
      </c>
      <c r="F2323" s="3" t="s">
        <v>108</v>
      </c>
      <c r="G2323" s="94">
        <v>124.75</v>
      </c>
    </row>
    <row r="2324" spans="2:7">
      <c r="B2324" s="2">
        <v>43914</v>
      </c>
      <c r="C2324" s="3" t="s">
        <v>116</v>
      </c>
      <c r="D2324" s="3">
        <v>5</v>
      </c>
      <c r="E2324" s="3" t="s">
        <v>112</v>
      </c>
      <c r="F2324" s="3" t="s">
        <v>113</v>
      </c>
      <c r="G2324" s="94">
        <v>169.75</v>
      </c>
    </row>
    <row r="2325" spans="2:7">
      <c r="B2325" s="2">
        <v>44896</v>
      </c>
      <c r="C2325" s="3" t="s">
        <v>117</v>
      </c>
      <c r="D2325" s="3">
        <v>525</v>
      </c>
      <c r="E2325" s="3" t="s">
        <v>114</v>
      </c>
      <c r="F2325" s="3" t="s">
        <v>109</v>
      </c>
      <c r="G2325" s="94">
        <v>7833.66</v>
      </c>
    </row>
    <row r="2326" spans="2:7">
      <c r="B2326" s="2">
        <v>44056</v>
      </c>
      <c r="C2326" s="3" t="s">
        <v>107</v>
      </c>
      <c r="D2326" s="3">
        <v>26</v>
      </c>
      <c r="E2326" s="3" t="s">
        <v>112</v>
      </c>
      <c r="F2326" s="3" t="s">
        <v>105</v>
      </c>
      <c r="G2326" s="94">
        <v>772.4</v>
      </c>
    </row>
    <row r="2327" spans="2:7">
      <c r="B2327" s="2">
        <v>44508</v>
      </c>
      <c r="C2327" s="3" t="s">
        <v>117</v>
      </c>
      <c r="D2327" s="3">
        <v>8</v>
      </c>
      <c r="E2327" s="3" t="s">
        <v>110</v>
      </c>
      <c r="F2327" s="3" t="s">
        <v>111</v>
      </c>
      <c r="G2327" s="94">
        <v>199.6</v>
      </c>
    </row>
    <row r="2328" spans="2:7">
      <c r="B2328" s="2">
        <v>44216</v>
      </c>
      <c r="C2328" s="3" t="s">
        <v>119</v>
      </c>
      <c r="D2328" s="3">
        <v>500</v>
      </c>
      <c r="E2328" s="3" t="s">
        <v>9</v>
      </c>
      <c r="F2328" s="3" t="s">
        <v>113</v>
      </c>
      <c r="G2328" s="94">
        <v>8035.63</v>
      </c>
    </row>
    <row r="2329" spans="2:7">
      <c r="B2329" s="2">
        <v>43863</v>
      </c>
      <c r="C2329" s="3" t="s">
        <v>117</v>
      </c>
      <c r="D2329" s="3">
        <v>48</v>
      </c>
      <c r="E2329" s="3" t="s">
        <v>6</v>
      </c>
      <c r="F2329" s="3" t="s">
        <v>105</v>
      </c>
      <c r="G2329" s="94">
        <v>1536.84</v>
      </c>
    </row>
    <row r="2330" spans="2:7">
      <c r="B2330" s="2">
        <v>44185</v>
      </c>
      <c r="C2330" s="3" t="s">
        <v>107</v>
      </c>
      <c r="D2330" s="3">
        <v>45</v>
      </c>
      <c r="E2330" s="3" t="s">
        <v>114</v>
      </c>
      <c r="F2330" s="3" t="s">
        <v>111</v>
      </c>
      <c r="G2330" s="94">
        <v>1030.8399999999999</v>
      </c>
    </row>
    <row r="2331" spans="2:7">
      <c r="B2331" s="2">
        <v>44688</v>
      </c>
      <c r="C2331" s="3" t="s">
        <v>116</v>
      </c>
      <c r="D2331" s="3">
        <v>125</v>
      </c>
      <c r="E2331" s="3" t="s">
        <v>114</v>
      </c>
      <c r="F2331" s="3" t="s">
        <v>115</v>
      </c>
      <c r="G2331" s="94">
        <v>2270.63</v>
      </c>
    </row>
    <row r="2332" spans="2:7">
      <c r="B2332" s="2">
        <v>44392</v>
      </c>
      <c r="C2332" s="3" t="s">
        <v>117</v>
      </c>
      <c r="D2332" s="3">
        <v>575</v>
      </c>
      <c r="E2332" s="3" t="s">
        <v>6</v>
      </c>
      <c r="F2332" s="3" t="s">
        <v>105</v>
      </c>
      <c r="G2332" s="94">
        <v>14114.38</v>
      </c>
    </row>
    <row r="2333" spans="2:7">
      <c r="B2333" s="2">
        <v>44570</v>
      </c>
      <c r="C2333" s="3" t="s">
        <v>117</v>
      </c>
      <c r="D2333" s="3">
        <v>40</v>
      </c>
      <c r="E2333" s="3" t="s">
        <v>112</v>
      </c>
      <c r="F2333" s="3" t="s">
        <v>105</v>
      </c>
      <c r="G2333" s="94">
        <v>1188.3</v>
      </c>
    </row>
    <row r="2334" spans="2:7">
      <c r="B2334" s="2">
        <v>44349</v>
      </c>
      <c r="C2334" s="3" t="s">
        <v>107</v>
      </c>
      <c r="D2334" s="3">
        <v>9</v>
      </c>
      <c r="E2334" s="3" t="s">
        <v>112</v>
      </c>
      <c r="F2334" s="3" t="s">
        <v>105</v>
      </c>
      <c r="G2334" s="94">
        <v>323.55</v>
      </c>
    </row>
    <row r="2335" spans="2:7">
      <c r="B2335" s="2">
        <v>43987</v>
      </c>
      <c r="C2335" s="3" t="s">
        <v>116</v>
      </c>
      <c r="D2335" s="3">
        <v>325</v>
      </c>
      <c r="E2335" s="3" t="s">
        <v>6</v>
      </c>
      <c r="F2335" s="3" t="s">
        <v>111</v>
      </c>
      <c r="G2335" s="94">
        <v>8164.57</v>
      </c>
    </row>
    <row r="2336" spans="2:7">
      <c r="B2336" s="2">
        <v>44085</v>
      </c>
      <c r="C2336" s="3" t="s">
        <v>117</v>
      </c>
      <c r="D2336" s="3">
        <v>225</v>
      </c>
      <c r="E2336" s="3" t="s">
        <v>114</v>
      </c>
      <c r="F2336" s="3" t="s">
        <v>109</v>
      </c>
      <c r="G2336" s="94">
        <v>4087.13</v>
      </c>
    </row>
    <row r="2337" spans="2:7">
      <c r="B2337" s="2">
        <v>44908</v>
      </c>
      <c r="C2337" s="3" t="s">
        <v>118</v>
      </c>
      <c r="D2337" s="3">
        <v>475</v>
      </c>
      <c r="E2337" s="3" t="s">
        <v>6</v>
      </c>
      <c r="F2337" s="3" t="s">
        <v>113</v>
      </c>
      <c r="G2337" s="94">
        <v>11659.71</v>
      </c>
    </row>
    <row r="2338" spans="2:7">
      <c r="B2338" s="2">
        <v>43962</v>
      </c>
      <c r="C2338" s="3" t="s">
        <v>118</v>
      </c>
      <c r="D2338" s="3">
        <v>25</v>
      </c>
      <c r="E2338" s="3" t="s">
        <v>112</v>
      </c>
      <c r="F2338" s="3" t="s">
        <v>115</v>
      </c>
      <c r="G2338" s="94">
        <v>763.94</v>
      </c>
    </row>
    <row r="2339" spans="2:7">
      <c r="B2339" s="2">
        <v>44009</v>
      </c>
      <c r="C2339" s="3" t="s">
        <v>116</v>
      </c>
      <c r="D2339" s="3">
        <v>200</v>
      </c>
      <c r="E2339" s="3" t="s">
        <v>6</v>
      </c>
      <c r="F2339" s="3" t="s">
        <v>105</v>
      </c>
      <c r="G2339" s="94">
        <v>5976.6</v>
      </c>
    </row>
    <row r="2340" spans="2:7">
      <c r="B2340" s="2">
        <v>44083</v>
      </c>
      <c r="C2340" s="3" t="s">
        <v>117</v>
      </c>
      <c r="D2340" s="3">
        <v>39</v>
      </c>
      <c r="E2340" s="3" t="s">
        <v>110</v>
      </c>
      <c r="F2340" s="3" t="s">
        <v>105</v>
      </c>
      <c r="G2340" s="94">
        <v>860.24</v>
      </c>
    </row>
    <row r="2341" spans="2:7">
      <c r="B2341" s="2">
        <v>44668</v>
      </c>
      <c r="C2341" s="3" t="s">
        <v>117</v>
      </c>
      <c r="D2341" s="3">
        <v>46</v>
      </c>
      <c r="E2341" s="3" t="s">
        <v>114</v>
      </c>
      <c r="F2341" s="3" t="s">
        <v>106</v>
      </c>
      <c r="G2341" s="94">
        <v>1014.65</v>
      </c>
    </row>
    <row r="2342" spans="2:7">
      <c r="B2342" s="2">
        <v>44542</v>
      </c>
      <c r="C2342" s="3" t="s">
        <v>119</v>
      </c>
      <c r="D2342" s="3">
        <v>1</v>
      </c>
      <c r="E2342" s="3" t="s">
        <v>9</v>
      </c>
      <c r="F2342" s="3" t="s">
        <v>109</v>
      </c>
      <c r="G2342" s="94">
        <v>27.95</v>
      </c>
    </row>
    <row r="2343" spans="2:7">
      <c r="B2343" s="2">
        <v>44751</v>
      </c>
      <c r="C2343" s="3" t="s">
        <v>119</v>
      </c>
      <c r="D2343" s="3">
        <v>46</v>
      </c>
      <c r="E2343" s="3" t="s">
        <v>114</v>
      </c>
      <c r="F2343" s="3" t="s">
        <v>108</v>
      </c>
      <c r="G2343" s="94">
        <v>1014.65</v>
      </c>
    </row>
    <row r="2344" spans="2:7">
      <c r="B2344" s="2">
        <v>43935</v>
      </c>
      <c r="C2344" s="3" t="s">
        <v>116</v>
      </c>
      <c r="D2344" s="3">
        <v>250</v>
      </c>
      <c r="E2344" s="3" t="s">
        <v>9</v>
      </c>
      <c r="F2344" s="3" t="s">
        <v>106</v>
      </c>
      <c r="G2344" s="94">
        <v>5066.25</v>
      </c>
    </row>
    <row r="2345" spans="2:7">
      <c r="B2345" s="2">
        <v>44460</v>
      </c>
      <c r="C2345" s="3" t="s">
        <v>119</v>
      </c>
      <c r="D2345" s="3">
        <v>250</v>
      </c>
      <c r="E2345" s="3" t="s">
        <v>112</v>
      </c>
      <c r="F2345" s="3" t="s">
        <v>111</v>
      </c>
      <c r="G2345" s="94">
        <v>6116.25</v>
      </c>
    </row>
    <row r="2346" spans="2:7">
      <c r="B2346" s="2">
        <v>43837</v>
      </c>
      <c r="C2346" s="3" t="s">
        <v>118</v>
      </c>
      <c r="D2346" s="3">
        <v>21</v>
      </c>
      <c r="E2346" s="3" t="s">
        <v>110</v>
      </c>
      <c r="F2346" s="3" t="s">
        <v>113</v>
      </c>
      <c r="G2346" s="94">
        <v>544.95000000000005</v>
      </c>
    </row>
    <row r="2347" spans="2:7">
      <c r="B2347" s="2">
        <v>44400</v>
      </c>
      <c r="C2347" s="3" t="s">
        <v>118</v>
      </c>
      <c r="D2347" s="3">
        <v>47</v>
      </c>
      <c r="E2347" s="3" t="s">
        <v>9</v>
      </c>
      <c r="F2347" s="3" t="s">
        <v>108</v>
      </c>
      <c r="G2347" s="94">
        <v>1076.6500000000001</v>
      </c>
    </row>
    <row r="2348" spans="2:7">
      <c r="B2348" s="2">
        <v>44072</v>
      </c>
      <c r="C2348" s="3" t="s">
        <v>119</v>
      </c>
      <c r="D2348" s="3">
        <v>2</v>
      </c>
      <c r="E2348" s="3" t="s">
        <v>110</v>
      </c>
      <c r="F2348" s="3" t="s">
        <v>105</v>
      </c>
      <c r="G2348" s="94">
        <v>51.9</v>
      </c>
    </row>
    <row r="2349" spans="2:7">
      <c r="B2349" s="2">
        <v>44267</v>
      </c>
      <c r="C2349" s="3" t="s">
        <v>119</v>
      </c>
      <c r="D2349" s="3">
        <v>300</v>
      </c>
      <c r="E2349" s="3" t="s">
        <v>114</v>
      </c>
      <c r="F2349" s="3" t="s">
        <v>113</v>
      </c>
      <c r="G2349" s="94">
        <v>4476.38</v>
      </c>
    </row>
    <row r="2350" spans="2:7">
      <c r="B2350" s="2">
        <v>44376</v>
      </c>
      <c r="C2350" s="3" t="s">
        <v>107</v>
      </c>
      <c r="D2350" s="3">
        <v>47</v>
      </c>
      <c r="E2350" s="3" t="s">
        <v>9</v>
      </c>
      <c r="F2350" s="3" t="s">
        <v>106</v>
      </c>
      <c r="G2350" s="94">
        <v>1156.55</v>
      </c>
    </row>
    <row r="2351" spans="2:7">
      <c r="B2351" s="2">
        <v>44494</v>
      </c>
      <c r="C2351" s="3" t="s">
        <v>117</v>
      </c>
      <c r="D2351" s="3">
        <v>46</v>
      </c>
      <c r="E2351" s="3" t="s">
        <v>114</v>
      </c>
      <c r="F2351" s="3" t="s">
        <v>111</v>
      </c>
      <c r="G2351" s="94">
        <v>1053.75</v>
      </c>
    </row>
    <row r="2352" spans="2:7">
      <c r="B2352" s="2">
        <v>44037</v>
      </c>
      <c r="C2352" s="3" t="s">
        <v>107</v>
      </c>
      <c r="D2352" s="3">
        <v>20</v>
      </c>
      <c r="E2352" s="3" t="s">
        <v>9</v>
      </c>
      <c r="F2352" s="3" t="s">
        <v>113</v>
      </c>
      <c r="G2352" s="94">
        <v>579</v>
      </c>
    </row>
    <row r="2353" spans="2:7">
      <c r="B2353" s="2">
        <v>44893</v>
      </c>
      <c r="C2353" s="3" t="s">
        <v>119</v>
      </c>
      <c r="D2353" s="3">
        <v>14</v>
      </c>
      <c r="E2353" s="3" t="s">
        <v>112</v>
      </c>
      <c r="F2353" s="3" t="s">
        <v>108</v>
      </c>
      <c r="G2353" s="94">
        <v>489.3</v>
      </c>
    </row>
    <row r="2354" spans="2:7">
      <c r="B2354" s="2">
        <v>44189</v>
      </c>
      <c r="C2354" s="3" t="s">
        <v>117</v>
      </c>
      <c r="D2354" s="3">
        <v>34</v>
      </c>
      <c r="E2354" s="3" t="s">
        <v>6</v>
      </c>
      <c r="F2354" s="3" t="s">
        <v>106</v>
      </c>
      <c r="G2354" s="94">
        <v>1262.6400000000001</v>
      </c>
    </row>
    <row r="2355" spans="2:7">
      <c r="B2355" s="2">
        <v>44680</v>
      </c>
      <c r="C2355" s="3" t="s">
        <v>107</v>
      </c>
      <c r="D2355" s="3">
        <v>46</v>
      </c>
      <c r="E2355" s="3" t="s">
        <v>112</v>
      </c>
      <c r="F2355" s="3" t="s">
        <v>105</v>
      </c>
      <c r="G2355" s="94">
        <v>1405.65</v>
      </c>
    </row>
    <row r="2356" spans="2:7">
      <c r="B2356" s="2">
        <v>44665</v>
      </c>
      <c r="C2356" s="3" t="s">
        <v>118</v>
      </c>
      <c r="D2356" s="3">
        <v>18</v>
      </c>
      <c r="E2356" s="3" t="s">
        <v>114</v>
      </c>
      <c r="F2356" s="3" t="s">
        <v>113</v>
      </c>
      <c r="G2356" s="94">
        <v>449.1</v>
      </c>
    </row>
    <row r="2357" spans="2:7">
      <c r="B2357" s="2">
        <v>44396</v>
      </c>
      <c r="C2357" s="3" t="s">
        <v>116</v>
      </c>
      <c r="D2357" s="3">
        <v>6</v>
      </c>
      <c r="E2357" s="3" t="s">
        <v>112</v>
      </c>
      <c r="F2357" s="3" t="s">
        <v>115</v>
      </c>
      <c r="G2357" s="94">
        <v>203.7</v>
      </c>
    </row>
    <row r="2358" spans="2:7">
      <c r="B2358" s="2">
        <v>44131</v>
      </c>
      <c r="C2358" s="3" t="s">
        <v>119</v>
      </c>
      <c r="D2358" s="3">
        <v>50</v>
      </c>
      <c r="E2358" s="3" t="s">
        <v>112</v>
      </c>
      <c r="F2358" s="3" t="s">
        <v>109</v>
      </c>
      <c r="G2358" s="94">
        <v>1273.1300000000001</v>
      </c>
    </row>
    <row r="2359" spans="2:7">
      <c r="B2359" s="2">
        <v>43910</v>
      </c>
      <c r="C2359" s="3" t="s">
        <v>119</v>
      </c>
      <c r="D2359" s="3">
        <v>225</v>
      </c>
      <c r="E2359" s="3" t="s">
        <v>112</v>
      </c>
      <c r="F2359" s="3" t="s">
        <v>113</v>
      </c>
      <c r="G2359" s="94">
        <v>5347.13</v>
      </c>
    </row>
    <row r="2360" spans="2:7">
      <c r="B2360" s="2">
        <v>44895</v>
      </c>
      <c r="C2360" s="3" t="s">
        <v>116</v>
      </c>
      <c r="D2360" s="3">
        <v>4</v>
      </c>
      <c r="E2360" s="3" t="s">
        <v>6</v>
      </c>
      <c r="F2360" s="3" t="s">
        <v>109</v>
      </c>
      <c r="G2360" s="94">
        <v>170.76</v>
      </c>
    </row>
    <row r="2361" spans="2:7">
      <c r="B2361" s="2">
        <v>44682</v>
      </c>
      <c r="C2361" s="3" t="s">
        <v>116</v>
      </c>
      <c r="D2361" s="3">
        <v>35</v>
      </c>
      <c r="E2361" s="3" t="s">
        <v>110</v>
      </c>
      <c r="F2361" s="3" t="s">
        <v>111</v>
      </c>
      <c r="G2361" s="94">
        <v>742.26</v>
      </c>
    </row>
    <row r="2362" spans="2:7">
      <c r="B2362" s="2">
        <v>43988</v>
      </c>
      <c r="C2362" s="3" t="s">
        <v>119</v>
      </c>
      <c r="D2362" s="3">
        <v>400</v>
      </c>
      <c r="E2362" s="3" t="s">
        <v>114</v>
      </c>
      <c r="F2362" s="3" t="s">
        <v>108</v>
      </c>
      <c r="G2362" s="94">
        <v>5968.5</v>
      </c>
    </row>
    <row r="2363" spans="2:7">
      <c r="B2363" s="2">
        <v>44106</v>
      </c>
      <c r="C2363" s="3" t="s">
        <v>118</v>
      </c>
      <c r="D2363" s="3">
        <v>2</v>
      </c>
      <c r="E2363" s="3" t="s">
        <v>114</v>
      </c>
      <c r="F2363" s="3" t="s">
        <v>115</v>
      </c>
      <c r="G2363" s="94">
        <v>49.9</v>
      </c>
    </row>
    <row r="2364" spans="2:7">
      <c r="B2364" s="2">
        <v>44087</v>
      </c>
      <c r="C2364" s="3" t="s">
        <v>117</v>
      </c>
      <c r="D2364" s="3">
        <v>41</v>
      </c>
      <c r="E2364" s="3" t="s">
        <v>112</v>
      </c>
      <c r="F2364" s="3" t="s">
        <v>113</v>
      </c>
      <c r="G2364" s="94">
        <v>1183.1600000000001</v>
      </c>
    </row>
    <row r="2365" spans="2:7">
      <c r="B2365" s="2">
        <v>44160</v>
      </c>
      <c r="C2365" s="3" t="s">
        <v>117</v>
      </c>
      <c r="D2365" s="3">
        <v>5</v>
      </c>
      <c r="E2365" s="3" t="s">
        <v>114</v>
      </c>
      <c r="F2365" s="3" t="s">
        <v>105</v>
      </c>
      <c r="G2365" s="94">
        <v>129.75</v>
      </c>
    </row>
    <row r="2366" spans="2:7">
      <c r="B2366" s="2">
        <v>44350</v>
      </c>
      <c r="C2366" s="3" t="s">
        <v>117</v>
      </c>
      <c r="D2366" s="3">
        <v>17</v>
      </c>
      <c r="E2366" s="3" t="s">
        <v>110</v>
      </c>
      <c r="F2366" s="3" t="s">
        <v>106</v>
      </c>
      <c r="G2366" s="94">
        <v>407.15</v>
      </c>
    </row>
    <row r="2367" spans="2:7">
      <c r="B2367" s="2">
        <v>44284</v>
      </c>
      <c r="C2367" s="3" t="s">
        <v>117</v>
      </c>
      <c r="D2367" s="3">
        <v>500</v>
      </c>
      <c r="E2367" s="3" t="s">
        <v>9</v>
      </c>
      <c r="F2367" s="3" t="s">
        <v>108</v>
      </c>
      <c r="G2367" s="94">
        <v>7748.13</v>
      </c>
    </row>
    <row r="2368" spans="2:7">
      <c r="B2368" s="2">
        <v>43938</v>
      </c>
      <c r="C2368" s="3" t="s">
        <v>119</v>
      </c>
      <c r="D2368" s="3">
        <v>15</v>
      </c>
      <c r="E2368" s="3" t="s">
        <v>6</v>
      </c>
      <c r="F2368" s="3" t="s">
        <v>115</v>
      </c>
      <c r="G2368" s="94">
        <v>670.35</v>
      </c>
    </row>
    <row r="2369" spans="2:7">
      <c r="B2369" s="2">
        <v>44871</v>
      </c>
      <c r="C2369" s="3" t="s">
        <v>118</v>
      </c>
      <c r="D2369" s="3">
        <v>7</v>
      </c>
      <c r="E2369" s="3" t="s">
        <v>6</v>
      </c>
      <c r="F2369" s="3" t="s">
        <v>111</v>
      </c>
      <c r="G2369" s="94">
        <v>305.83</v>
      </c>
    </row>
    <row r="2370" spans="2:7">
      <c r="B2370" s="2">
        <v>44720</v>
      </c>
      <c r="C2370" s="3" t="s">
        <v>107</v>
      </c>
      <c r="D2370" s="3">
        <v>50</v>
      </c>
      <c r="E2370" s="3" t="s">
        <v>114</v>
      </c>
      <c r="F2370" s="3" t="s">
        <v>111</v>
      </c>
      <c r="G2370" s="94">
        <v>973.13</v>
      </c>
    </row>
    <row r="2371" spans="2:7">
      <c r="B2371" s="2">
        <v>44538</v>
      </c>
      <c r="C2371" s="3" t="s">
        <v>116</v>
      </c>
      <c r="D2371" s="3">
        <v>8</v>
      </c>
      <c r="E2371" s="3" t="s">
        <v>6</v>
      </c>
      <c r="F2371" s="3" t="s">
        <v>115</v>
      </c>
      <c r="G2371" s="94">
        <v>341.52</v>
      </c>
    </row>
    <row r="2372" spans="2:7">
      <c r="B2372" s="2">
        <v>44098</v>
      </c>
      <c r="C2372" s="3" t="s">
        <v>107</v>
      </c>
      <c r="D2372" s="3">
        <v>525</v>
      </c>
      <c r="E2372" s="3" t="s">
        <v>110</v>
      </c>
      <c r="F2372" s="3" t="s">
        <v>108</v>
      </c>
      <c r="G2372" s="94">
        <v>7531.78</v>
      </c>
    </row>
    <row r="2373" spans="2:7">
      <c r="B2373" s="2">
        <v>44889</v>
      </c>
      <c r="C2373" s="3" t="s">
        <v>117</v>
      </c>
      <c r="D2373" s="3">
        <v>100</v>
      </c>
      <c r="E2373" s="3" t="s">
        <v>6</v>
      </c>
      <c r="F2373" s="3" t="s">
        <v>108</v>
      </c>
      <c r="G2373" s="94">
        <v>3058.3</v>
      </c>
    </row>
    <row r="2374" spans="2:7">
      <c r="B2374" s="2">
        <v>44029</v>
      </c>
      <c r="C2374" s="3" t="s">
        <v>119</v>
      </c>
      <c r="D2374" s="3">
        <v>3</v>
      </c>
      <c r="E2374" s="3" t="s">
        <v>6</v>
      </c>
      <c r="F2374" s="3" t="s">
        <v>113</v>
      </c>
      <c r="G2374" s="94">
        <v>134.07</v>
      </c>
    </row>
    <row r="2375" spans="2:7">
      <c r="B2375" s="2">
        <v>44115</v>
      </c>
      <c r="C2375" s="3" t="s">
        <v>116</v>
      </c>
      <c r="D2375" s="3">
        <v>7</v>
      </c>
      <c r="E2375" s="3" t="s">
        <v>6</v>
      </c>
      <c r="F2375" s="3" t="s">
        <v>109</v>
      </c>
      <c r="G2375" s="94">
        <v>312.83</v>
      </c>
    </row>
    <row r="2376" spans="2:7">
      <c r="B2376" s="2">
        <v>44456</v>
      </c>
      <c r="C2376" s="3" t="s">
        <v>117</v>
      </c>
      <c r="D2376" s="3">
        <v>6</v>
      </c>
      <c r="E2376" s="3" t="s">
        <v>114</v>
      </c>
      <c r="F2376" s="3" t="s">
        <v>108</v>
      </c>
      <c r="G2376" s="94">
        <v>161.69999999999999</v>
      </c>
    </row>
    <row r="2377" spans="2:7">
      <c r="B2377" s="2">
        <v>44094</v>
      </c>
      <c r="C2377" s="3" t="s">
        <v>118</v>
      </c>
      <c r="D2377" s="3">
        <v>18</v>
      </c>
      <c r="E2377" s="3" t="s">
        <v>114</v>
      </c>
      <c r="F2377" s="3" t="s">
        <v>109</v>
      </c>
      <c r="G2377" s="94">
        <v>485.1</v>
      </c>
    </row>
    <row r="2378" spans="2:7">
      <c r="B2378" s="2">
        <v>44171</v>
      </c>
      <c r="C2378" s="3" t="s">
        <v>119</v>
      </c>
      <c r="D2378" s="3">
        <v>28</v>
      </c>
      <c r="E2378" s="3" t="s">
        <v>114</v>
      </c>
      <c r="F2378" s="3" t="s">
        <v>106</v>
      </c>
      <c r="G2378" s="94">
        <v>641.41</v>
      </c>
    </row>
    <row r="2379" spans="2:7">
      <c r="B2379" s="2">
        <v>43848</v>
      </c>
      <c r="C2379" s="3" t="s">
        <v>107</v>
      </c>
      <c r="D2379" s="3">
        <v>48</v>
      </c>
      <c r="E2379" s="3" t="s">
        <v>6</v>
      </c>
      <c r="F2379" s="3" t="s">
        <v>113</v>
      </c>
      <c r="G2379" s="94">
        <v>1572.84</v>
      </c>
    </row>
    <row r="2380" spans="2:7">
      <c r="B2380" s="2">
        <v>44041</v>
      </c>
      <c r="C2380" s="3" t="s">
        <v>107</v>
      </c>
      <c r="D2380" s="3">
        <v>6</v>
      </c>
      <c r="E2380" s="3" t="s">
        <v>9</v>
      </c>
      <c r="F2380" s="3" t="s">
        <v>106</v>
      </c>
      <c r="G2380" s="94">
        <v>173.7</v>
      </c>
    </row>
    <row r="2381" spans="2:7">
      <c r="B2381" s="2">
        <v>44207</v>
      </c>
      <c r="C2381" s="3" t="s">
        <v>118</v>
      </c>
      <c r="D2381" s="3">
        <v>39</v>
      </c>
      <c r="E2381" s="3" t="s">
        <v>110</v>
      </c>
      <c r="F2381" s="3" t="s">
        <v>105</v>
      </c>
      <c r="G2381" s="94">
        <v>793.94</v>
      </c>
    </row>
    <row r="2382" spans="2:7">
      <c r="B2382" s="2">
        <v>44782</v>
      </c>
      <c r="C2382" s="3" t="s">
        <v>117</v>
      </c>
      <c r="D2382" s="3">
        <v>6</v>
      </c>
      <c r="E2382" s="3" t="s">
        <v>9</v>
      </c>
      <c r="F2382" s="3" t="s">
        <v>109</v>
      </c>
      <c r="G2382" s="94">
        <v>167.7</v>
      </c>
    </row>
    <row r="2383" spans="2:7">
      <c r="B2383" s="2">
        <v>43925</v>
      </c>
      <c r="C2383" s="3" t="s">
        <v>118</v>
      </c>
      <c r="D2383" s="3">
        <v>1</v>
      </c>
      <c r="E2383" s="3" t="s">
        <v>9</v>
      </c>
      <c r="F2383" s="3" t="s">
        <v>115</v>
      </c>
      <c r="G2383" s="94">
        <v>26.95</v>
      </c>
    </row>
    <row r="2384" spans="2:7">
      <c r="B2384" s="2">
        <v>44889</v>
      </c>
      <c r="C2384" s="3" t="s">
        <v>117</v>
      </c>
      <c r="D2384" s="3">
        <v>500</v>
      </c>
      <c r="E2384" s="3" t="s">
        <v>110</v>
      </c>
      <c r="F2384" s="3" t="s">
        <v>115</v>
      </c>
      <c r="G2384" s="94">
        <v>6885.63</v>
      </c>
    </row>
    <row r="2385" spans="2:7">
      <c r="B2385" s="2">
        <v>44119</v>
      </c>
      <c r="C2385" s="3" t="s">
        <v>119</v>
      </c>
      <c r="D2385" s="3">
        <v>36</v>
      </c>
      <c r="E2385" s="3" t="s">
        <v>112</v>
      </c>
      <c r="F2385" s="3" t="s">
        <v>106</v>
      </c>
      <c r="G2385" s="94">
        <v>1100.07</v>
      </c>
    </row>
    <row r="2386" spans="2:7">
      <c r="B2386" s="2">
        <v>44578</v>
      </c>
      <c r="C2386" s="3" t="s">
        <v>107</v>
      </c>
      <c r="D2386" s="3">
        <v>35</v>
      </c>
      <c r="E2386" s="3" t="s">
        <v>9</v>
      </c>
      <c r="F2386" s="3" t="s">
        <v>109</v>
      </c>
      <c r="G2386" s="94">
        <v>861.26</v>
      </c>
    </row>
    <row r="2387" spans="2:7">
      <c r="B2387" s="2">
        <v>44434</v>
      </c>
      <c r="C2387" s="3" t="s">
        <v>118</v>
      </c>
      <c r="D2387" s="3">
        <v>575</v>
      </c>
      <c r="E2387" s="3" t="s">
        <v>110</v>
      </c>
      <c r="F2387" s="3" t="s">
        <v>115</v>
      </c>
      <c r="G2387" s="94">
        <v>8249.09</v>
      </c>
    </row>
    <row r="2388" spans="2:7">
      <c r="B2388" s="2">
        <v>44670</v>
      </c>
      <c r="C2388" s="3" t="s">
        <v>119</v>
      </c>
      <c r="D2388" s="3">
        <v>575</v>
      </c>
      <c r="E2388" s="3" t="s">
        <v>110</v>
      </c>
      <c r="F2388" s="3" t="s">
        <v>113</v>
      </c>
      <c r="G2388" s="94">
        <v>8579.7199999999993</v>
      </c>
    </row>
    <row r="2389" spans="2:7">
      <c r="B2389" s="2">
        <v>44008</v>
      </c>
      <c r="C2389" s="3" t="s">
        <v>118</v>
      </c>
      <c r="D2389" s="3">
        <v>32</v>
      </c>
      <c r="E2389" s="3" t="s">
        <v>112</v>
      </c>
      <c r="F2389" s="3" t="s">
        <v>106</v>
      </c>
      <c r="G2389" s="94">
        <v>923.44</v>
      </c>
    </row>
    <row r="2390" spans="2:7">
      <c r="B2390" s="2">
        <v>44644</v>
      </c>
      <c r="C2390" s="3" t="s">
        <v>118</v>
      </c>
      <c r="D2390" s="3">
        <v>3</v>
      </c>
      <c r="E2390" s="3" t="s">
        <v>112</v>
      </c>
      <c r="F2390" s="3" t="s">
        <v>113</v>
      </c>
      <c r="G2390" s="94">
        <v>101.85</v>
      </c>
    </row>
    <row r="2391" spans="2:7">
      <c r="B2391" s="2">
        <v>44434</v>
      </c>
      <c r="C2391" s="3" t="s">
        <v>116</v>
      </c>
      <c r="D2391" s="3">
        <v>425</v>
      </c>
      <c r="E2391" s="3" t="s">
        <v>6</v>
      </c>
      <c r="F2391" s="3" t="s">
        <v>115</v>
      </c>
      <c r="G2391" s="94">
        <v>10921.12</v>
      </c>
    </row>
    <row r="2392" spans="2:7">
      <c r="B2392" s="2">
        <v>44250</v>
      </c>
      <c r="C2392" s="3" t="s">
        <v>119</v>
      </c>
      <c r="D2392" s="3">
        <v>575</v>
      </c>
      <c r="E2392" s="3" t="s">
        <v>6</v>
      </c>
      <c r="F2392" s="3" t="s">
        <v>115</v>
      </c>
      <c r="G2392" s="94">
        <v>14114.38</v>
      </c>
    </row>
    <row r="2393" spans="2:7">
      <c r="B2393" s="2">
        <v>44150</v>
      </c>
      <c r="C2393" s="3" t="s">
        <v>118</v>
      </c>
      <c r="D2393" s="3">
        <v>4</v>
      </c>
      <c r="E2393" s="3" t="s">
        <v>112</v>
      </c>
      <c r="F2393" s="3" t="s">
        <v>113</v>
      </c>
      <c r="G2393" s="94">
        <v>143.80000000000001</v>
      </c>
    </row>
    <row r="2394" spans="2:7">
      <c r="B2394" s="2">
        <v>43961</v>
      </c>
      <c r="C2394" s="3" t="s">
        <v>119</v>
      </c>
      <c r="D2394" s="3">
        <v>350</v>
      </c>
      <c r="E2394" s="3" t="s">
        <v>114</v>
      </c>
      <c r="F2394" s="3" t="s">
        <v>105</v>
      </c>
      <c r="G2394" s="94">
        <v>5021.1899999999996</v>
      </c>
    </row>
    <row r="2395" spans="2:7">
      <c r="B2395" s="2">
        <v>44722</v>
      </c>
      <c r="C2395" s="3" t="s">
        <v>107</v>
      </c>
      <c r="D2395" s="3">
        <v>200</v>
      </c>
      <c r="E2395" s="3" t="s">
        <v>6</v>
      </c>
      <c r="F2395" s="3" t="s">
        <v>115</v>
      </c>
      <c r="G2395" s="94">
        <v>6116.6</v>
      </c>
    </row>
    <row r="2396" spans="2:7">
      <c r="B2396" s="2">
        <v>44723</v>
      </c>
      <c r="C2396" s="3" t="s">
        <v>117</v>
      </c>
      <c r="D2396" s="3">
        <v>175</v>
      </c>
      <c r="E2396" s="3" t="s">
        <v>9</v>
      </c>
      <c r="F2396" s="3" t="s">
        <v>106</v>
      </c>
      <c r="G2396" s="94">
        <v>3546.38</v>
      </c>
    </row>
    <row r="2397" spans="2:7">
      <c r="B2397" s="2">
        <v>44161</v>
      </c>
      <c r="C2397" s="3" t="s">
        <v>107</v>
      </c>
      <c r="D2397" s="3">
        <v>575</v>
      </c>
      <c r="E2397" s="3" t="s">
        <v>6</v>
      </c>
      <c r="F2397" s="3" t="s">
        <v>105</v>
      </c>
      <c r="G2397" s="94">
        <v>14114.38</v>
      </c>
    </row>
    <row r="2398" spans="2:7">
      <c r="B2398" s="2">
        <v>44483</v>
      </c>
      <c r="C2398" s="3" t="s">
        <v>117</v>
      </c>
      <c r="D2398" s="3">
        <v>100</v>
      </c>
      <c r="E2398" s="3" t="s">
        <v>112</v>
      </c>
      <c r="F2398" s="3" t="s">
        <v>105</v>
      </c>
      <c r="G2398" s="94">
        <v>2446.5</v>
      </c>
    </row>
    <row r="2399" spans="2:7">
      <c r="B2399" s="2">
        <v>44789</v>
      </c>
      <c r="C2399" s="3" t="s">
        <v>119</v>
      </c>
      <c r="D2399" s="3">
        <v>5</v>
      </c>
      <c r="E2399" s="3" t="s">
        <v>112</v>
      </c>
      <c r="F2399" s="3" t="s">
        <v>105</v>
      </c>
      <c r="G2399" s="94">
        <v>179.75</v>
      </c>
    </row>
    <row r="2400" spans="2:7">
      <c r="B2400" s="2">
        <v>44598</v>
      </c>
      <c r="C2400" s="3" t="s">
        <v>117</v>
      </c>
      <c r="D2400" s="3">
        <v>150</v>
      </c>
      <c r="E2400" s="3" t="s">
        <v>6</v>
      </c>
      <c r="F2400" s="3" t="s">
        <v>105</v>
      </c>
      <c r="G2400" s="94">
        <v>4482.45</v>
      </c>
    </row>
    <row r="2401" spans="2:7">
      <c r="B2401" s="2">
        <v>44703</v>
      </c>
      <c r="C2401" s="3" t="s">
        <v>119</v>
      </c>
      <c r="D2401" s="3">
        <v>6</v>
      </c>
      <c r="E2401" s="3" t="s">
        <v>112</v>
      </c>
      <c r="F2401" s="3" t="s">
        <v>106</v>
      </c>
      <c r="G2401" s="94">
        <v>215.7</v>
      </c>
    </row>
    <row r="2402" spans="2:7">
      <c r="B2402" s="2">
        <v>44858</v>
      </c>
      <c r="C2402" s="3" t="s">
        <v>117</v>
      </c>
      <c r="D2402" s="3">
        <v>600</v>
      </c>
      <c r="E2402" s="3" t="s">
        <v>6</v>
      </c>
      <c r="F2402" s="3" t="s">
        <v>108</v>
      </c>
      <c r="G2402" s="94">
        <v>15073.05</v>
      </c>
    </row>
    <row r="2403" spans="2:7">
      <c r="B2403" s="2">
        <v>44211</v>
      </c>
      <c r="C2403" s="3" t="s">
        <v>117</v>
      </c>
      <c r="D2403" s="3">
        <v>475</v>
      </c>
      <c r="E2403" s="3" t="s">
        <v>114</v>
      </c>
      <c r="F2403" s="3" t="s">
        <v>105</v>
      </c>
      <c r="G2403" s="94">
        <v>7087.59</v>
      </c>
    </row>
    <row r="2404" spans="2:7">
      <c r="B2404" s="2">
        <v>44600</v>
      </c>
      <c r="C2404" s="3" t="s">
        <v>117</v>
      </c>
      <c r="D2404" s="3">
        <v>9</v>
      </c>
      <c r="E2404" s="3" t="s">
        <v>110</v>
      </c>
      <c r="F2404" s="3" t="s">
        <v>115</v>
      </c>
      <c r="G2404" s="94">
        <v>224.55</v>
      </c>
    </row>
    <row r="2405" spans="2:7">
      <c r="B2405" s="2">
        <v>44517</v>
      </c>
      <c r="C2405" s="3" t="s">
        <v>116</v>
      </c>
      <c r="D2405" s="3">
        <v>300</v>
      </c>
      <c r="E2405" s="3" t="s">
        <v>110</v>
      </c>
      <c r="F2405" s="3" t="s">
        <v>111</v>
      </c>
      <c r="G2405" s="94">
        <v>4303.88</v>
      </c>
    </row>
    <row r="2406" spans="2:7">
      <c r="B2406" s="2">
        <v>44308</v>
      </c>
      <c r="C2406" s="3" t="s">
        <v>116</v>
      </c>
      <c r="D2406" s="3">
        <v>9</v>
      </c>
      <c r="E2406" s="3" t="s">
        <v>9</v>
      </c>
      <c r="F2406" s="3" t="s">
        <v>108</v>
      </c>
      <c r="G2406" s="94">
        <v>260.55</v>
      </c>
    </row>
    <row r="2407" spans="2:7">
      <c r="B2407" s="2">
        <v>44865</v>
      </c>
      <c r="C2407" s="3" t="s">
        <v>117</v>
      </c>
      <c r="D2407" s="3">
        <v>48</v>
      </c>
      <c r="E2407" s="3" t="s">
        <v>114</v>
      </c>
      <c r="F2407" s="3" t="s">
        <v>111</v>
      </c>
      <c r="G2407" s="94">
        <v>898.2</v>
      </c>
    </row>
    <row r="2408" spans="2:7">
      <c r="B2408" s="2">
        <v>44655</v>
      </c>
      <c r="C2408" s="3" t="s">
        <v>117</v>
      </c>
      <c r="D2408" s="3">
        <v>475</v>
      </c>
      <c r="E2408" s="3" t="s">
        <v>112</v>
      </c>
      <c r="F2408" s="3" t="s">
        <v>115</v>
      </c>
      <c r="G2408" s="94">
        <v>9818.84</v>
      </c>
    </row>
    <row r="2409" spans="2:7">
      <c r="B2409" s="2">
        <v>44628</v>
      </c>
      <c r="C2409" s="3" t="s">
        <v>119</v>
      </c>
      <c r="D2409" s="3">
        <v>5</v>
      </c>
      <c r="E2409" s="3" t="s">
        <v>114</v>
      </c>
      <c r="F2409" s="3" t="s">
        <v>115</v>
      </c>
      <c r="G2409" s="94">
        <v>129.75</v>
      </c>
    </row>
    <row r="2410" spans="2:7">
      <c r="B2410" s="2">
        <v>43992</v>
      </c>
      <c r="C2410" s="3" t="s">
        <v>118</v>
      </c>
      <c r="D2410" s="3">
        <v>500</v>
      </c>
      <c r="E2410" s="3" t="s">
        <v>110</v>
      </c>
      <c r="F2410" s="3" t="s">
        <v>108</v>
      </c>
      <c r="G2410" s="94">
        <v>6885.63</v>
      </c>
    </row>
    <row r="2411" spans="2:7">
      <c r="B2411" s="2">
        <v>44516</v>
      </c>
      <c r="C2411" s="3" t="s">
        <v>119</v>
      </c>
      <c r="D2411" s="3">
        <v>26</v>
      </c>
      <c r="E2411" s="3" t="s">
        <v>9</v>
      </c>
      <c r="F2411" s="3" t="s">
        <v>115</v>
      </c>
      <c r="G2411" s="94">
        <v>639.79999999999995</v>
      </c>
    </row>
    <row r="2412" spans="2:7">
      <c r="B2412" s="2">
        <v>43909</v>
      </c>
      <c r="C2412" s="3" t="s">
        <v>116</v>
      </c>
      <c r="D2412" s="3">
        <v>4</v>
      </c>
      <c r="E2412" s="3" t="s">
        <v>110</v>
      </c>
      <c r="F2412" s="3" t="s">
        <v>111</v>
      </c>
      <c r="G2412" s="94">
        <v>103.8</v>
      </c>
    </row>
    <row r="2413" spans="2:7">
      <c r="B2413" s="2">
        <v>44605</v>
      </c>
      <c r="C2413" s="3" t="s">
        <v>119</v>
      </c>
      <c r="D2413" s="3">
        <v>350</v>
      </c>
      <c r="E2413" s="3" t="s">
        <v>114</v>
      </c>
      <c r="F2413" s="3" t="s">
        <v>106</v>
      </c>
      <c r="G2413" s="94">
        <v>5021.1899999999996</v>
      </c>
    </row>
    <row r="2414" spans="2:7">
      <c r="B2414" s="2">
        <v>44914</v>
      </c>
      <c r="C2414" s="3" t="s">
        <v>118</v>
      </c>
      <c r="D2414" s="3">
        <v>44</v>
      </c>
      <c r="E2414" s="3" t="s">
        <v>6</v>
      </c>
      <c r="F2414" s="3" t="s">
        <v>113</v>
      </c>
      <c r="G2414" s="94">
        <v>1671.41</v>
      </c>
    </row>
    <row r="2415" spans="2:7">
      <c r="B2415" s="2">
        <v>44479</v>
      </c>
      <c r="C2415" s="3" t="s">
        <v>117</v>
      </c>
      <c r="D2415" s="3">
        <v>7</v>
      </c>
      <c r="E2415" s="3" t="s">
        <v>112</v>
      </c>
      <c r="F2415" s="3" t="s">
        <v>109</v>
      </c>
      <c r="G2415" s="94">
        <v>244.65</v>
      </c>
    </row>
    <row r="2416" spans="2:7">
      <c r="B2416" s="2">
        <v>44680</v>
      </c>
      <c r="C2416" s="3" t="s">
        <v>117</v>
      </c>
      <c r="D2416" s="3">
        <v>6</v>
      </c>
      <c r="E2416" s="3" t="s">
        <v>6</v>
      </c>
      <c r="F2416" s="3" t="s">
        <v>109</v>
      </c>
      <c r="G2416" s="94">
        <v>268.14</v>
      </c>
    </row>
    <row r="2417" spans="2:7">
      <c r="B2417" s="2">
        <v>44542</v>
      </c>
      <c r="C2417" s="3" t="s">
        <v>119</v>
      </c>
      <c r="D2417" s="3">
        <v>100</v>
      </c>
      <c r="E2417" s="3" t="s">
        <v>114</v>
      </c>
      <c r="F2417" s="3" t="s">
        <v>106</v>
      </c>
      <c r="G2417" s="94">
        <v>1886.5</v>
      </c>
    </row>
    <row r="2418" spans="2:7">
      <c r="B2418" s="2">
        <v>44127</v>
      </c>
      <c r="C2418" s="3" t="s">
        <v>117</v>
      </c>
      <c r="D2418" s="3">
        <v>475</v>
      </c>
      <c r="E2418" s="3" t="s">
        <v>112</v>
      </c>
      <c r="F2418" s="3" t="s">
        <v>109</v>
      </c>
      <c r="G2418" s="94">
        <v>9272.59</v>
      </c>
    </row>
    <row r="2419" spans="2:7">
      <c r="B2419" s="2">
        <v>44773</v>
      </c>
      <c r="C2419" s="3" t="s">
        <v>118</v>
      </c>
      <c r="D2419" s="3">
        <v>7</v>
      </c>
      <c r="E2419" s="3" t="s">
        <v>110</v>
      </c>
      <c r="F2419" s="3" t="s">
        <v>108</v>
      </c>
      <c r="G2419" s="94">
        <v>181.65</v>
      </c>
    </row>
    <row r="2420" spans="2:7">
      <c r="B2420" s="2">
        <v>44893</v>
      </c>
      <c r="C2420" s="3" t="s">
        <v>119</v>
      </c>
      <c r="D2420" s="3">
        <v>175</v>
      </c>
      <c r="E2420" s="3" t="s">
        <v>112</v>
      </c>
      <c r="F2420" s="3" t="s">
        <v>105</v>
      </c>
      <c r="G2420" s="94">
        <v>4158.88</v>
      </c>
    </row>
    <row r="2421" spans="2:7">
      <c r="B2421" s="2">
        <v>44084</v>
      </c>
      <c r="C2421" s="3" t="s">
        <v>117</v>
      </c>
      <c r="D2421" s="3">
        <v>21</v>
      </c>
      <c r="E2421" s="3" t="s">
        <v>110</v>
      </c>
      <c r="F2421" s="3" t="s">
        <v>111</v>
      </c>
      <c r="G2421" s="94">
        <v>502.95</v>
      </c>
    </row>
    <row r="2422" spans="2:7">
      <c r="B2422" s="2">
        <v>44892</v>
      </c>
      <c r="C2422" s="3" t="s">
        <v>116</v>
      </c>
      <c r="D2422" s="3">
        <v>450</v>
      </c>
      <c r="E2422" s="3" t="s">
        <v>114</v>
      </c>
      <c r="F2422" s="3" t="s">
        <v>115</v>
      </c>
      <c r="G2422" s="94">
        <v>6973.31</v>
      </c>
    </row>
    <row r="2423" spans="2:7">
      <c r="B2423" s="2">
        <v>44886</v>
      </c>
      <c r="C2423" s="3" t="s">
        <v>116</v>
      </c>
      <c r="D2423" s="3">
        <v>5</v>
      </c>
      <c r="E2423" s="3" t="s">
        <v>110</v>
      </c>
      <c r="F2423" s="3" t="s">
        <v>109</v>
      </c>
      <c r="G2423" s="94">
        <v>124.75</v>
      </c>
    </row>
    <row r="2424" spans="2:7">
      <c r="B2424" s="2">
        <v>44192</v>
      </c>
      <c r="C2424" s="3" t="s">
        <v>117</v>
      </c>
      <c r="D2424" s="3">
        <v>44</v>
      </c>
      <c r="E2424" s="3" t="s">
        <v>6</v>
      </c>
      <c r="F2424" s="3" t="s">
        <v>111</v>
      </c>
      <c r="G2424" s="94">
        <v>1596.61</v>
      </c>
    </row>
    <row r="2425" spans="2:7">
      <c r="B2425" s="2">
        <v>44002</v>
      </c>
      <c r="C2425" s="3" t="s">
        <v>119</v>
      </c>
      <c r="D2425" s="3">
        <v>41</v>
      </c>
      <c r="E2425" s="3" t="s">
        <v>114</v>
      </c>
      <c r="F2425" s="3" t="s">
        <v>115</v>
      </c>
      <c r="G2425" s="94">
        <v>904.36</v>
      </c>
    </row>
    <row r="2426" spans="2:7">
      <c r="B2426" s="2">
        <v>44133</v>
      </c>
      <c r="C2426" s="3" t="s">
        <v>119</v>
      </c>
      <c r="D2426" s="3">
        <v>17</v>
      </c>
      <c r="E2426" s="3" t="s">
        <v>114</v>
      </c>
      <c r="F2426" s="3" t="s">
        <v>111</v>
      </c>
      <c r="G2426" s="94">
        <v>458.15</v>
      </c>
    </row>
    <row r="2427" spans="2:7">
      <c r="B2427" s="2">
        <v>44371</v>
      </c>
      <c r="C2427" s="3" t="s">
        <v>118</v>
      </c>
      <c r="D2427" s="3">
        <v>450</v>
      </c>
      <c r="E2427" s="3" t="s">
        <v>110</v>
      </c>
      <c r="F2427" s="3" t="s">
        <v>111</v>
      </c>
      <c r="G2427" s="94">
        <v>6197.06</v>
      </c>
    </row>
    <row r="2428" spans="2:7">
      <c r="B2428" s="2">
        <v>44163</v>
      </c>
      <c r="C2428" s="3" t="s">
        <v>107</v>
      </c>
      <c r="D2428" s="3">
        <v>9</v>
      </c>
      <c r="E2428" s="3" t="s">
        <v>9</v>
      </c>
      <c r="F2428" s="3" t="s">
        <v>113</v>
      </c>
      <c r="G2428" s="94">
        <v>242.55</v>
      </c>
    </row>
    <row r="2429" spans="2:7">
      <c r="B2429" s="2">
        <v>44741</v>
      </c>
      <c r="C2429" s="3" t="s">
        <v>119</v>
      </c>
      <c r="D2429" s="3">
        <v>6</v>
      </c>
      <c r="E2429" s="3" t="s">
        <v>114</v>
      </c>
      <c r="F2429" s="3" t="s">
        <v>115</v>
      </c>
      <c r="G2429" s="94">
        <v>149.69999999999999</v>
      </c>
    </row>
    <row r="2430" spans="2:7">
      <c r="B2430" s="2">
        <v>44613</v>
      </c>
      <c r="C2430" s="3" t="s">
        <v>119</v>
      </c>
      <c r="D2430" s="3">
        <v>37</v>
      </c>
      <c r="E2430" s="3" t="s">
        <v>114</v>
      </c>
      <c r="F2430" s="3" t="s">
        <v>108</v>
      </c>
      <c r="G2430" s="94">
        <v>816.13</v>
      </c>
    </row>
    <row r="2431" spans="2:7">
      <c r="B2431" s="2">
        <v>44728</v>
      </c>
      <c r="C2431" s="3" t="s">
        <v>118</v>
      </c>
      <c r="D2431" s="3">
        <v>550</v>
      </c>
      <c r="E2431" s="3" t="s">
        <v>112</v>
      </c>
      <c r="F2431" s="3" t="s">
        <v>105</v>
      </c>
      <c r="G2431" s="94">
        <v>11369.19</v>
      </c>
    </row>
    <row r="2432" spans="2:7">
      <c r="B2432" s="2">
        <v>44465</v>
      </c>
      <c r="C2432" s="3" t="s">
        <v>119</v>
      </c>
      <c r="D2432" s="3">
        <v>35</v>
      </c>
      <c r="E2432" s="3" t="s">
        <v>114</v>
      </c>
      <c r="F2432" s="3" t="s">
        <v>111</v>
      </c>
      <c r="G2432" s="94">
        <v>801.76</v>
      </c>
    </row>
    <row r="2433" spans="2:7">
      <c r="B2433" s="2">
        <v>44789</v>
      </c>
      <c r="C2433" s="3" t="s">
        <v>118</v>
      </c>
      <c r="D2433" s="3">
        <v>5</v>
      </c>
      <c r="E2433" s="3" t="s">
        <v>112</v>
      </c>
      <c r="F2433" s="3" t="s">
        <v>109</v>
      </c>
      <c r="G2433" s="94">
        <v>174.75</v>
      </c>
    </row>
    <row r="2434" spans="2:7">
      <c r="B2434" s="2">
        <v>43932</v>
      </c>
      <c r="C2434" s="3" t="s">
        <v>119</v>
      </c>
      <c r="D2434" s="3">
        <v>14</v>
      </c>
      <c r="E2434" s="3" t="s">
        <v>9</v>
      </c>
      <c r="F2434" s="3" t="s">
        <v>113</v>
      </c>
      <c r="G2434" s="94">
        <v>391.3</v>
      </c>
    </row>
    <row r="2435" spans="2:7">
      <c r="B2435" s="2">
        <v>44456</v>
      </c>
      <c r="C2435" s="3" t="s">
        <v>119</v>
      </c>
      <c r="D2435" s="3">
        <v>1</v>
      </c>
      <c r="E2435" s="3" t="s">
        <v>112</v>
      </c>
      <c r="F2435" s="3" t="s">
        <v>113</v>
      </c>
      <c r="G2435" s="94">
        <v>33.950000000000003</v>
      </c>
    </row>
    <row r="2436" spans="2:7">
      <c r="B2436" s="2">
        <v>44469</v>
      </c>
      <c r="C2436" s="3" t="s">
        <v>117</v>
      </c>
      <c r="D2436" s="3">
        <v>9</v>
      </c>
      <c r="E2436" s="3" t="s">
        <v>110</v>
      </c>
      <c r="F2436" s="3" t="s">
        <v>105</v>
      </c>
      <c r="G2436" s="94">
        <v>215.55</v>
      </c>
    </row>
    <row r="2437" spans="2:7">
      <c r="B2437" s="2">
        <v>43847</v>
      </c>
      <c r="C2437" s="3" t="s">
        <v>107</v>
      </c>
      <c r="D2437" s="3">
        <v>2</v>
      </c>
      <c r="E2437" s="3" t="s">
        <v>6</v>
      </c>
      <c r="F2437" s="3" t="s">
        <v>109</v>
      </c>
      <c r="G2437" s="94">
        <v>85.38</v>
      </c>
    </row>
    <row r="2438" spans="2:7">
      <c r="B2438" s="2">
        <v>44447</v>
      </c>
      <c r="C2438" s="3" t="s">
        <v>117</v>
      </c>
      <c r="D2438" s="3">
        <v>2</v>
      </c>
      <c r="E2438" s="3" t="s">
        <v>112</v>
      </c>
      <c r="F2438" s="3" t="s">
        <v>111</v>
      </c>
      <c r="G2438" s="94">
        <v>71.900000000000006</v>
      </c>
    </row>
    <row r="2439" spans="2:7">
      <c r="B2439" s="2">
        <v>43961</v>
      </c>
      <c r="C2439" s="3" t="s">
        <v>118</v>
      </c>
      <c r="D2439" s="3">
        <v>2</v>
      </c>
      <c r="E2439" s="3" t="s">
        <v>114</v>
      </c>
      <c r="F2439" s="3" t="s">
        <v>109</v>
      </c>
      <c r="G2439" s="94">
        <v>49.9</v>
      </c>
    </row>
    <row r="2440" spans="2:7">
      <c r="B2440" s="2">
        <v>44569</v>
      </c>
      <c r="C2440" s="3" t="s">
        <v>119</v>
      </c>
      <c r="D2440" s="3">
        <v>5</v>
      </c>
      <c r="E2440" s="3" t="s">
        <v>112</v>
      </c>
      <c r="F2440" s="3" t="s">
        <v>115</v>
      </c>
      <c r="G2440" s="94">
        <v>179.75</v>
      </c>
    </row>
    <row r="2441" spans="2:7">
      <c r="B2441" s="2">
        <v>44612</v>
      </c>
      <c r="C2441" s="3" t="s">
        <v>117</v>
      </c>
      <c r="D2441" s="3">
        <v>48</v>
      </c>
      <c r="E2441" s="3" t="s">
        <v>114</v>
      </c>
      <c r="F2441" s="3" t="s">
        <v>109</v>
      </c>
      <c r="G2441" s="94">
        <v>898.2</v>
      </c>
    </row>
    <row r="2442" spans="2:7">
      <c r="B2442" s="2">
        <v>43981</v>
      </c>
      <c r="C2442" s="3" t="s">
        <v>119</v>
      </c>
      <c r="D2442" s="3">
        <v>1</v>
      </c>
      <c r="E2442" s="3" t="s">
        <v>114</v>
      </c>
      <c r="F2442" s="3" t="s">
        <v>113</v>
      </c>
      <c r="G2442" s="94">
        <v>25.95</v>
      </c>
    </row>
    <row r="2443" spans="2:7">
      <c r="B2443" s="2">
        <v>44295</v>
      </c>
      <c r="C2443" s="3" t="s">
        <v>107</v>
      </c>
      <c r="D2443" s="3">
        <v>8</v>
      </c>
      <c r="E2443" s="3" t="s">
        <v>110</v>
      </c>
      <c r="F2443" s="3" t="s">
        <v>108</v>
      </c>
      <c r="G2443" s="94">
        <v>199.6</v>
      </c>
    </row>
    <row r="2444" spans="2:7">
      <c r="B2444" s="2">
        <v>44331</v>
      </c>
      <c r="C2444" s="3" t="s">
        <v>107</v>
      </c>
      <c r="D2444" s="3">
        <v>42</v>
      </c>
      <c r="E2444" s="3" t="s">
        <v>114</v>
      </c>
      <c r="F2444" s="3" t="s">
        <v>115</v>
      </c>
      <c r="G2444" s="94">
        <v>962.12</v>
      </c>
    </row>
    <row r="2445" spans="2:7">
      <c r="B2445" s="2">
        <v>44329</v>
      </c>
      <c r="C2445" s="3" t="s">
        <v>117</v>
      </c>
      <c r="D2445" s="3">
        <v>350</v>
      </c>
      <c r="E2445" s="3" t="s">
        <v>9</v>
      </c>
      <c r="F2445" s="3" t="s">
        <v>115</v>
      </c>
      <c r="G2445" s="94">
        <v>5423.69</v>
      </c>
    </row>
    <row r="2446" spans="2:7">
      <c r="B2446" s="2">
        <v>44704</v>
      </c>
      <c r="C2446" s="3" t="s">
        <v>119</v>
      </c>
      <c r="D2446" s="3">
        <v>37</v>
      </c>
      <c r="E2446" s="3" t="s">
        <v>6</v>
      </c>
      <c r="F2446" s="3" t="s">
        <v>105</v>
      </c>
      <c r="G2446" s="94">
        <v>1342.6</v>
      </c>
    </row>
    <row r="2447" spans="2:7">
      <c r="B2447" s="2">
        <v>44096</v>
      </c>
      <c r="C2447" s="3" t="s">
        <v>117</v>
      </c>
      <c r="D2447" s="3">
        <v>450</v>
      </c>
      <c r="E2447" s="3" t="s">
        <v>9</v>
      </c>
      <c r="F2447" s="3" t="s">
        <v>105</v>
      </c>
      <c r="G2447" s="94">
        <v>7490.81</v>
      </c>
    </row>
    <row r="2448" spans="2:7">
      <c r="B2448" s="2">
        <v>44723</v>
      </c>
      <c r="C2448" s="3" t="s">
        <v>117</v>
      </c>
      <c r="D2448" s="3">
        <v>575</v>
      </c>
      <c r="E2448" s="3" t="s">
        <v>6</v>
      </c>
      <c r="F2448" s="3" t="s">
        <v>106</v>
      </c>
      <c r="G2448" s="94">
        <v>14114.38</v>
      </c>
    </row>
    <row r="2449" spans="2:7">
      <c r="B2449" s="2">
        <v>44355</v>
      </c>
      <c r="C2449" s="3" t="s">
        <v>117</v>
      </c>
      <c r="D2449" s="3">
        <v>25</v>
      </c>
      <c r="E2449" s="3" t="s">
        <v>112</v>
      </c>
      <c r="F2449" s="3" t="s">
        <v>108</v>
      </c>
      <c r="G2449" s="94">
        <v>742.69</v>
      </c>
    </row>
    <row r="2450" spans="2:7">
      <c r="B2450" s="2">
        <v>44378</v>
      </c>
      <c r="C2450" s="3" t="s">
        <v>119</v>
      </c>
      <c r="D2450" s="3">
        <v>46</v>
      </c>
      <c r="E2450" s="3" t="s">
        <v>114</v>
      </c>
      <c r="F2450" s="3" t="s">
        <v>113</v>
      </c>
      <c r="G2450" s="94">
        <v>1053.75</v>
      </c>
    </row>
    <row r="2451" spans="2:7">
      <c r="B2451" s="2">
        <v>44579</v>
      </c>
      <c r="C2451" s="3" t="s">
        <v>119</v>
      </c>
      <c r="D2451" s="3">
        <v>43</v>
      </c>
      <c r="E2451" s="3" t="s">
        <v>114</v>
      </c>
      <c r="F2451" s="3" t="s">
        <v>106</v>
      </c>
      <c r="G2451" s="94">
        <v>948.47</v>
      </c>
    </row>
    <row r="2452" spans="2:7">
      <c r="B2452" s="2">
        <v>44764</v>
      </c>
      <c r="C2452" s="3" t="s">
        <v>116</v>
      </c>
      <c r="D2452" s="3">
        <v>2</v>
      </c>
      <c r="E2452" s="3" t="s">
        <v>6</v>
      </c>
      <c r="F2452" s="3" t="s">
        <v>109</v>
      </c>
      <c r="G2452" s="94">
        <v>89.38</v>
      </c>
    </row>
    <row r="2453" spans="2:7">
      <c r="B2453" s="2">
        <v>44249</v>
      </c>
      <c r="C2453" s="3" t="s">
        <v>118</v>
      </c>
      <c r="D2453" s="3">
        <v>250</v>
      </c>
      <c r="E2453" s="3" t="s">
        <v>112</v>
      </c>
      <c r="F2453" s="3" t="s">
        <v>109</v>
      </c>
      <c r="G2453" s="94">
        <v>6291.25</v>
      </c>
    </row>
    <row r="2454" spans="2:7">
      <c r="B2454" s="2">
        <v>44183</v>
      </c>
      <c r="C2454" s="3" t="s">
        <v>119</v>
      </c>
      <c r="D2454" s="3">
        <v>25</v>
      </c>
      <c r="E2454" s="3" t="s">
        <v>110</v>
      </c>
      <c r="F2454" s="3" t="s">
        <v>109</v>
      </c>
      <c r="G2454" s="94">
        <v>530.19000000000005</v>
      </c>
    </row>
    <row r="2455" spans="2:7">
      <c r="B2455" s="2">
        <v>44794</v>
      </c>
      <c r="C2455" s="3" t="s">
        <v>116</v>
      </c>
      <c r="D2455" s="3">
        <v>525</v>
      </c>
      <c r="E2455" s="3" t="s">
        <v>114</v>
      </c>
      <c r="F2455" s="3" t="s">
        <v>106</v>
      </c>
      <c r="G2455" s="94">
        <v>8135.53</v>
      </c>
    </row>
    <row r="2456" spans="2:7">
      <c r="B2456" s="2">
        <v>43838</v>
      </c>
      <c r="C2456" s="3" t="s">
        <v>116</v>
      </c>
      <c r="D2456" s="3">
        <v>4</v>
      </c>
      <c r="E2456" s="3" t="s">
        <v>110</v>
      </c>
      <c r="F2456" s="3" t="s">
        <v>113</v>
      </c>
      <c r="G2456" s="94">
        <v>99.8</v>
      </c>
    </row>
    <row r="2457" spans="2:7">
      <c r="B2457" s="2">
        <v>44377</v>
      </c>
      <c r="C2457" s="3" t="s">
        <v>119</v>
      </c>
      <c r="D2457" s="3">
        <v>5</v>
      </c>
      <c r="E2457" s="3" t="s">
        <v>114</v>
      </c>
      <c r="F2457" s="3" t="s">
        <v>113</v>
      </c>
      <c r="G2457" s="94">
        <v>134.75</v>
      </c>
    </row>
    <row r="2458" spans="2:7">
      <c r="B2458" s="2">
        <v>44722</v>
      </c>
      <c r="C2458" s="3" t="s">
        <v>117</v>
      </c>
      <c r="D2458" s="3">
        <v>34</v>
      </c>
      <c r="E2458" s="3" t="s">
        <v>110</v>
      </c>
      <c r="F2458" s="3" t="s">
        <v>113</v>
      </c>
      <c r="G2458" s="94">
        <v>692.16</v>
      </c>
    </row>
    <row r="2459" spans="2:7">
      <c r="B2459" s="2">
        <v>44462</v>
      </c>
      <c r="C2459" s="3" t="s">
        <v>118</v>
      </c>
      <c r="D2459" s="3">
        <v>425</v>
      </c>
      <c r="E2459" s="3" t="s">
        <v>110</v>
      </c>
      <c r="F2459" s="3" t="s">
        <v>115</v>
      </c>
      <c r="G2459" s="94">
        <v>6341.53</v>
      </c>
    </row>
    <row r="2460" spans="2:7">
      <c r="B2460" s="2">
        <v>44212</v>
      </c>
      <c r="C2460" s="3" t="s">
        <v>116</v>
      </c>
      <c r="D2460" s="3">
        <v>1</v>
      </c>
      <c r="E2460" s="3" t="s">
        <v>110</v>
      </c>
      <c r="F2460" s="3" t="s">
        <v>113</v>
      </c>
      <c r="G2460" s="94">
        <v>23.95</v>
      </c>
    </row>
    <row r="2461" spans="2:7">
      <c r="B2461" s="2">
        <v>44487</v>
      </c>
      <c r="C2461" s="3" t="s">
        <v>107</v>
      </c>
      <c r="D2461" s="3">
        <v>75</v>
      </c>
      <c r="E2461" s="3" t="s">
        <v>110</v>
      </c>
      <c r="F2461" s="3" t="s">
        <v>111</v>
      </c>
      <c r="G2461" s="94">
        <v>1403.44</v>
      </c>
    </row>
    <row r="2462" spans="2:7">
      <c r="B2462" s="2">
        <v>44363</v>
      </c>
      <c r="C2462" s="3" t="s">
        <v>117</v>
      </c>
      <c r="D2462" s="3">
        <v>350</v>
      </c>
      <c r="E2462" s="3" t="s">
        <v>6</v>
      </c>
      <c r="F2462" s="3" t="s">
        <v>106</v>
      </c>
      <c r="G2462" s="94">
        <v>8792.61</v>
      </c>
    </row>
    <row r="2463" spans="2:7">
      <c r="B2463" s="2">
        <v>44835</v>
      </c>
      <c r="C2463" s="3" t="s">
        <v>119</v>
      </c>
      <c r="D2463" s="3">
        <v>9</v>
      </c>
      <c r="E2463" s="3" t="s">
        <v>114</v>
      </c>
      <c r="F2463" s="3" t="s">
        <v>108</v>
      </c>
      <c r="G2463" s="94">
        <v>242.55</v>
      </c>
    </row>
    <row r="2464" spans="2:7">
      <c r="B2464" s="2">
        <v>44244</v>
      </c>
      <c r="C2464" s="3" t="s">
        <v>117</v>
      </c>
      <c r="D2464" s="3">
        <v>14</v>
      </c>
      <c r="E2464" s="3" t="s">
        <v>114</v>
      </c>
      <c r="F2464" s="3" t="s">
        <v>108</v>
      </c>
      <c r="G2464" s="94">
        <v>377.3</v>
      </c>
    </row>
    <row r="2465" spans="2:7">
      <c r="B2465" s="2">
        <v>44741</v>
      </c>
      <c r="C2465" s="3" t="s">
        <v>119</v>
      </c>
      <c r="D2465" s="3">
        <v>48</v>
      </c>
      <c r="E2465" s="3" t="s">
        <v>9</v>
      </c>
      <c r="F2465" s="3" t="s">
        <v>109</v>
      </c>
      <c r="G2465" s="94">
        <v>1006.2</v>
      </c>
    </row>
    <row r="2466" spans="2:7">
      <c r="B2466" s="2">
        <v>44552</v>
      </c>
      <c r="C2466" s="3" t="s">
        <v>119</v>
      </c>
      <c r="D2466" s="3">
        <v>300</v>
      </c>
      <c r="E2466" s="3" t="s">
        <v>110</v>
      </c>
      <c r="F2466" s="3" t="s">
        <v>111</v>
      </c>
      <c r="G2466" s="94">
        <v>4476.38</v>
      </c>
    </row>
    <row r="2467" spans="2:7">
      <c r="B2467" s="2">
        <v>44573</v>
      </c>
      <c r="C2467" s="3" t="s">
        <v>118</v>
      </c>
      <c r="D2467" s="3">
        <v>1</v>
      </c>
      <c r="E2467" s="3" t="s">
        <v>9</v>
      </c>
      <c r="F2467" s="3" t="s">
        <v>106</v>
      </c>
      <c r="G2467" s="94">
        <v>28.95</v>
      </c>
    </row>
    <row r="2468" spans="2:7">
      <c r="B2468" s="2">
        <v>44573</v>
      </c>
      <c r="C2468" s="3" t="s">
        <v>118</v>
      </c>
      <c r="D2468" s="3">
        <v>10</v>
      </c>
      <c r="E2468" s="3" t="s">
        <v>6</v>
      </c>
      <c r="F2468" s="3" t="s">
        <v>115</v>
      </c>
      <c r="G2468" s="94">
        <v>446.9</v>
      </c>
    </row>
    <row r="2469" spans="2:7">
      <c r="B2469" s="2">
        <v>44452</v>
      </c>
      <c r="C2469" s="3" t="s">
        <v>117</v>
      </c>
      <c r="D2469" s="3">
        <v>1</v>
      </c>
      <c r="E2469" s="3" t="s">
        <v>9</v>
      </c>
      <c r="F2469" s="3" t="s">
        <v>108</v>
      </c>
      <c r="G2469" s="94">
        <v>28.95</v>
      </c>
    </row>
    <row r="2470" spans="2:7">
      <c r="B2470" s="2">
        <v>44231</v>
      </c>
      <c r="C2470" s="3" t="s">
        <v>118</v>
      </c>
      <c r="D2470" s="3">
        <v>475</v>
      </c>
      <c r="E2470" s="3" t="s">
        <v>110</v>
      </c>
      <c r="F2470" s="3" t="s">
        <v>113</v>
      </c>
      <c r="G2470" s="94">
        <v>6541.34</v>
      </c>
    </row>
    <row r="2471" spans="2:7">
      <c r="B2471" s="2">
        <v>44056</v>
      </c>
      <c r="C2471" s="3" t="s">
        <v>107</v>
      </c>
      <c r="D2471" s="3">
        <v>29</v>
      </c>
      <c r="E2471" s="3" t="s">
        <v>6</v>
      </c>
      <c r="F2471" s="3" t="s">
        <v>105</v>
      </c>
      <c r="G2471" s="94">
        <v>1076.96</v>
      </c>
    </row>
    <row r="2472" spans="2:7">
      <c r="B2472" s="2">
        <v>44672</v>
      </c>
      <c r="C2472" s="3" t="s">
        <v>118</v>
      </c>
      <c r="D2472" s="3">
        <v>2</v>
      </c>
      <c r="E2472" s="3" t="s">
        <v>112</v>
      </c>
      <c r="F2472" s="3" t="s">
        <v>105</v>
      </c>
      <c r="G2472" s="94">
        <v>71.900000000000006</v>
      </c>
    </row>
    <row r="2473" spans="2:7">
      <c r="B2473" s="2">
        <v>44157</v>
      </c>
      <c r="C2473" s="3" t="s">
        <v>118</v>
      </c>
      <c r="D2473" s="3">
        <v>16</v>
      </c>
      <c r="E2473" s="3" t="s">
        <v>110</v>
      </c>
      <c r="F2473" s="3" t="s">
        <v>109</v>
      </c>
      <c r="G2473" s="94">
        <v>399.2</v>
      </c>
    </row>
    <row r="2474" spans="2:7">
      <c r="B2474" s="2">
        <v>44385</v>
      </c>
      <c r="C2474" s="3" t="s">
        <v>119</v>
      </c>
      <c r="D2474" s="3">
        <v>1</v>
      </c>
      <c r="E2474" s="3" t="s">
        <v>6</v>
      </c>
      <c r="F2474" s="3" t="s">
        <v>111</v>
      </c>
      <c r="G2474" s="94">
        <v>42.69</v>
      </c>
    </row>
    <row r="2475" spans="2:7">
      <c r="B2475" s="2">
        <v>44051</v>
      </c>
      <c r="C2475" s="3" t="s">
        <v>118</v>
      </c>
      <c r="D2475" s="3">
        <v>400</v>
      </c>
      <c r="E2475" s="3" t="s">
        <v>6</v>
      </c>
      <c r="F2475" s="3" t="s">
        <v>115</v>
      </c>
      <c r="G2475" s="94">
        <v>9818.7000000000007</v>
      </c>
    </row>
    <row r="2476" spans="2:7">
      <c r="B2476" s="2">
        <v>44480</v>
      </c>
      <c r="C2476" s="3" t="s">
        <v>119</v>
      </c>
      <c r="D2476" s="3">
        <v>27</v>
      </c>
      <c r="E2476" s="3" t="s">
        <v>112</v>
      </c>
      <c r="F2476" s="3" t="s">
        <v>111</v>
      </c>
      <c r="G2476" s="94">
        <v>825.05</v>
      </c>
    </row>
    <row r="2477" spans="2:7">
      <c r="B2477" s="2">
        <v>44354</v>
      </c>
      <c r="C2477" s="3" t="s">
        <v>118</v>
      </c>
      <c r="D2477" s="3">
        <v>550</v>
      </c>
      <c r="E2477" s="3" t="s">
        <v>114</v>
      </c>
      <c r="F2477" s="3" t="s">
        <v>113</v>
      </c>
      <c r="G2477" s="94">
        <v>8206.69</v>
      </c>
    </row>
    <row r="2478" spans="2:7">
      <c r="B2478" s="2">
        <v>44401</v>
      </c>
      <c r="C2478" s="3" t="s">
        <v>119</v>
      </c>
      <c r="D2478" s="3">
        <v>475</v>
      </c>
      <c r="E2478" s="3" t="s">
        <v>114</v>
      </c>
      <c r="F2478" s="3" t="s">
        <v>105</v>
      </c>
      <c r="G2478" s="94">
        <v>6814.47</v>
      </c>
    </row>
    <row r="2479" spans="2:7">
      <c r="B2479" s="2">
        <v>44419</v>
      </c>
      <c r="C2479" s="3" t="s">
        <v>117</v>
      </c>
      <c r="D2479" s="3">
        <v>49</v>
      </c>
      <c r="E2479" s="3" t="s">
        <v>6</v>
      </c>
      <c r="F2479" s="3" t="s">
        <v>108</v>
      </c>
      <c r="G2479" s="94">
        <v>1568.86</v>
      </c>
    </row>
    <row r="2480" spans="2:7">
      <c r="B2480" s="2">
        <v>44529</v>
      </c>
      <c r="C2480" s="3" t="s">
        <v>116</v>
      </c>
      <c r="D2480" s="3">
        <v>6</v>
      </c>
      <c r="E2480" s="3" t="s">
        <v>6</v>
      </c>
      <c r="F2480" s="3" t="s">
        <v>105</v>
      </c>
      <c r="G2480" s="94">
        <v>256.14</v>
      </c>
    </row>
    <row r="2481" spans="2:7">
      <c r="B2481" s="2">
        <v>44085</v>
      </c>
      <c r="C2481" s="3" t="s">
        <v>116</v>
      </c>
      <c r="D2481" s="3">
        <v>10</v>
      </c>
      <c r="E2481" s="3" t="s">
        <v>114</v>
      </c>
      <c r="F2481" s="3" t="s">
        <v>108</v>
      </c>
      <c r="G2481" s="94">
        <v>249.5</v>
      </c>
    </row>
    <row r="2482" spans="2:7">
      <c r="B2482" s="2">
        <v>44660</v>
      </c>
      <c r="C2482" s="3" t="s">
        <v>118</v>
      </c>
      <c r="D2482" s="3">
        <v>450</v>
      </c>
      <c r="E2482" s="3" t="s">
        <v>6</v>
      </c>
      <c r="F2482" s="3" t="s">
        <v>111</v>
      </c>
      <c r="G2482" s="94">
        <v>11046.04</v>
      </c>
    </row>
    <row r="2483" spans="2:7">
      <c r="B2483" s="2">
        <v>43928</v>
      </c>
      <c r="C2483" s="3" t="s">
        <v>119</v>
      </c>
      <c r="D2483" s="3">
        <v>600</v>
      </c>
      <c r="E2483" s="3" t="s">
        <v>6</v>
      </c>
      <c r="F2483" s="3" t="s">
        <v>108</v>
      </c>
      <c r="G2483" s="94">
        <v>14728.05</v>
      </c>
    </row>
    <row r="2484" spans="2:7">
      <c r="B2484" s="2">
        <v>44408</v>
      </c>
      <c r="C2484" s="3" t="s">
        <v>119</v>
      </c>
      <c r="D2484" s="3">
        <v>7</v>
      </c>
      <c r="E2484" s="3" t="s">
        <v>112</v>
      </c>
      <c r="F2484" s="3" t="s">
        <v>106</v>
      </c>
      <c r="G2484" s="94">
        <v>244.65</v>
      </c>
    </row>
    <row r="2485" spans="2:7">
      <c r="B2485" s="2">
        <v>44180</v>
      </c>
      <c r="C2485" s="3" t="s">
        <v>119</v>
      </c>
      <c r="D2485" s="3">
        <v>35</v>
      </c>
      <c r="E2485" s="3" t="s">
        <v>114</v>
      </c>
      <c r="F2485" s="3" t="s">
        <v>105</v>
      </c>
      <c r="G2485" s="94">
        <v>801.76</v>
      </c>
    </row>
    <row r="2486" spans="2:7">
      <c r="B2486" s="2">
        <v>44561</v>
      </c>
      <c r="C2486" s="3" t="s">
        <v>119</v>
      </c>
      <c r="D2486" s="3">
        <v>19</v>
      </c>
      <c r="E2486" s="3" t="s">
        <v>112</v>
      </c>
      <c r="F2486" s="3" t="s">
        <v>106</v>
      </c>
      <c r="G2486" s="94">
        <v>664.05</v>
      </c>
    </row>
    <row r="2487" spans="2:7">
      <c r="B2487" s="2">
        <v>43925</v>
      </c>
      <c r="C2487" s="3" t="s">
        <v>118</v>
      </c>
      <c r="D2487" s="3">
        <v>8</v>
      </c>
      <c r="E2487" s="3" t="s">
        <v>9</v>
      </c>
      <c r="F2487" s="3" t="s">
        <v>106</v>
      </c>
      <c r="G2487" s="94">
        <v>231.6</v>
      </c>
    </row>
    <row r="2488" spans="2:7">
      <c r="B2488" s="2">
        <v>43929</v>
      </c>
      <c r="C2488" s="3" t="s">
        <v>119</v>
      </c>
      <c r="D2488" s="3">
        <v>400</v>
      </c>
      <c r="E2488" s="3" t="s">
        <v>9</v>
      </c>
      <c r="F2488" s="3" t="s">
        <v>113</v>
      </c>
      <c r="G2488" s="94">
        <v>6428.5</v>
      </c>
    </row>
    <row r="2489" spans="2:7">
      <c r="B2489" s="2">
        <v>44386</v>
      </c>
      <c r="C2489" s="3" t="s">
        <v>107</v>
      </c>
      <c r="D2489" s="3">
        <v>275</v>
      </c>
      <c r="E2489" s="3" t="s">
        <v>112</v>
      </c>
      <c r="F2489" s="3" t="s">
        <v>106</v>
      </c>
      <c r="G2489" s="94">
        <v>5684.59</v>
      </c>
    </row>
    <row r="2490" spans="2:7">
      <c r="B2490" s="2">
        <v>44830</v>
      </c>
      <c r="C2490" s="3" t="s">
        <v>117</v>
      </c>
      <c r="D2490" s="3">
        <v>500</v>
      </c>
      <c r="E2490" s="3" t="s">
        <v>9</v>
      </c>
      <c r="F2490" s="3" t="s">
        <v>111</v>
      </c>
      <c r="G2490" s="94">
        <v>8323.1299999999992</v>
      </c>
    </row>
    <row r="2491" spans="2:7">
      <c r="B2491" s="2">
        <v>44634</v>
      </c>
      <c r="C2491" s="3" t="s">
        <v>117</v>
      </c>
      <c r="D2491" s="3">
        <v>50</v>
      </c>
      <c r="E2491" s="3" t="s">
        <v>114</v>
      </c>
      <c r="F2491" s="3" t="s">
        <v>111</v>
      </c>
      <c r="G2491" s="94">
        <v>973.13</v>
      </c>
    </row>
    <row r="2492" spans="2:7">
      <c r="B2492" s="2">
        <v>44854</v>
      </c>
      <c r="C2492" s="3" t="s">
        <v>117</v>
      </c>
      <c r="D2492" s="3">
        <v>37</v>
      </c>
      <c r="E2492" s="3" t="s">
        <v>6</v>
      </c>
      <c r="F2492" s="3" t="s">
        <v>111</v>
      </c>
      <c r="G2492" s="94">
        <v>1405.5</v>
      </c>
    </row>
    <row r="2493" spans="2:7">
      <c r="B2493" s="2">
        <v>44137</v>
      </c>
      <c r="C2493" s="3" t="s">
        <v>117</v>
      </c>
      <c r="D2493" s="3">
        <v>5</v>
      </c>
      <c r="E2493" s="3" t="s">
        <v>6</v>
      </c>
      <c r="F2493" s="3" t="s">
        <v>115</v>
      </c>
      <c r="G2493" s="94">
        <v>213.45</v>
      </c>
    </row>
    <row r="2494" spans="2:7">
      <c r="B2494" s="2">
        <v>44494</v>
      </c>
      <c r="C2494" s="3" t="s">
        <v>116</v>
      </c>
      <c r="D2494" s="3">
        <v>475</v>
      </c>
      <c r="E2494" s="3" t="s">
        <v>112</v>
      </c>
      <c r="F2494" s="3" t="s">
        <v>106</v>
      </c>
      <c r="G2494" s="94">
        <v>9545.7199999999993</v>
      </c>
    </row>
    <row r="2495" spans="2:7">
      <c r="B2495" s="2">
        <v>44028</v>
      </c>
      <c r="C2495" s="3" t="s">
        <v>117</v>
      </c>
      <c r="D2495" s="3">
        <v>1</v>
      </c>
      <c r="E2495" s="3" t="s">
        <v>114</v>
      </c>
      <c r="F2495" s="3" t="s">
        <v>109</v>
      </c>
      <c r="G2495" s="94">
        <v>26.95</v>
      </c>
    </row>
    <row r="2496" spans="2:7">
      <c r="B2496" s="2">
        <v>44526</v>
      </c>
      <c r="C2496" s="3" t="s">
        <v>107</v>
      </c>
      <c r="D2496" s="3">
        <v>43</v>
      </c>
      <c r="E2496" s="3" t="s">
        <v>110</v>
      </c>
      <c r="F2496" s="3" t="s">
        <v>113</v>
      </c>
      <c r="G2496" s="94">
        <v>911.92</v>
      </c>
    </row>
    <row r="2497" spans="2:7">
      <c r="B2497" s="2">
        <v>44498</v>
      </c>
      <c r="C2497" s="3" t="s">
        <v>116</v>
      </c>
      <c r="D2497" s="3">
        <v>29</v>
      </c>
      <c r="E2497" s="3" t="s">
        <v>112</v>
      </c>
      <c r="F2497" s="3" t="s">
        <v>105</v>
      </c>
      <c r="G2497" s="94">
        <v>836.87</v>
      </c>
    </row>
    <row r="2498" spans="2:7">
      <c r="B2498" s="2">
        <v>44446</v>
      </c>
      <c r="C2498" s="3" t="s">
        <v>119</v>
      </c>
      <c r="D2498" s="3">
        <v>575</v>
      </c>
      <c r="E2498" s="3" t="s">
        <v>9</v>
      </c>
      <c r="F2498" s="3" t="s">
        <v>111</v>
      </c>
      <c r="G2498" s="94">
        <v>9571.59</v>
      </c>
    </row>
    <row r="2499" spans="2:7">
      <c r="B2499" s="2">
        <v>44376</v>
      </c>
      <c r="C2499" s="3" t="s">
        <v>119</v>
      </c>
      <c r="D2499" s="3">
        <v>9</v>
      </c>
      <c r="E2499" s="3" t="s">
        <v>9</v>
      </c>
      <c r="F2499" s="3" t="s">
        <v>111</v>
      </c>
      <c r="G2499" s="94">
        <v>260.55</v>
      </c>
    </row>
    <row r="2500" spans="2:7">
      <c r="B2500" s="2">
        <v>44521</v>
      </c>
      <c r="C2500" s="3" t="s">
        <v>119</v>
      </c>
      <c r="D2500" s="3">
        <v>1</v>
      </c>
      <c r="E2500" s="3" t="s">
        <v>112</v>
      </c>
      <c r="F2500" s="3" t="s">
        <v>115</v>
      </c>
      <c r="G2500" s="94">
        <v>34.950000000000003</v>
      </c>
    </row>
    <row r="2501" spans="2:7">
      <c r="B2501" s="2">
        <v>44374</v>
      </c>
      <c r="C2501" s="3" t="s">
        <v>107</v>
      </c>
      <c r="D2501" s="3">
        <v>4</v>
      </c>
      <c r="E2501" s="3" t="s">
        <v>114</v>
      </c>
      <c r="F2501" s="3" t="s">
        <v>113</v>
      </c>
      <c r="G2501" s="94">
        <v>107.8</v>
      </c>
    </row>
    <row r="2502" spans="2:7">
      <c r="B2502" s="2">
        <v>44409</v>
      </c>
      <c r="C2502" s="3" t="s">
        <v>107</v>
      </c>
      <c r="D2502" s="3">
        <v>12</v>
      </c>
      <c r="E2502" s="3" t="s">
        <v>9</v>
      </c>
      <c r="F2502" s="3" t="s">
        <v>105</v>
      </c>
      <c r="G2502" s="94">
        <v>347.4</v>
      </c>
    </row>
    <row r="2503" spans="2:7">
      <c r="B2503" s="2">
        <v>44065</v>
      </c>
      <c r="C2503" s="3" t="s">
        <v>117</v>
      </c>
      <c r="D2503" s="3">
        <v>7</v>
      </c>
      <c r="E2503" s="3" t="s">
        <v>110</v>
      </c>
      <c r="F2503" s="3" t="s">
        <v>111</v>
      </c>
      <c r="G2503" s="94">
        <v>167.65</v>
      </c>
    </row>
    <row r="2504" spans="2:7">
      <c r="B2504" s="2">
        <v>44862</v>
      </c>
      <c r="C2504" s="3" t="s">
        <v>116</v>
      </c>
      <c r="D2504" s="3">
        <v>41</v>
      </c>
      <c r="E2504" s="3" t="s">
        <v>112</v>
      </c>
      <c r="F2504" s="3" t="s">
        <v>111</v>
      </c>
      <c r="G2504" s="94">
        <v>1218.01</v>
      </c>
    </row>
    <row r="2505" spans="2:7">
      <c r="B2505" s="2">
        <v>44768</v>
      </c>
      <c r="C2505" s="3" t="s">
        <v>107</v>
      </c>
      <c r="D2505" s="3">
        <v>300</v>
      </c>
      <c r="E2505" s="3" t="s">
        <v>112</v>
      </c>
      <c r="F2505" s="3" t="s">
        <v>115</v>
      </c>
      <c r="G2505" s="94">
        <v>6028.88</v>
      </c>
    </row>
    <row r="2506" spans="2:7">
      <c r="B2506" s="2">
        <v>44671</v>
      </c>
      <c r="C2506" s="3" t="s">
        <v>119</v>
      </c>
      <c r="D2506" s="3">
        <v>2</v>
      </c>
      <c r="E2506" s="3" t="s">
        <v>6</v>
      </c>
      <c r="F2506" s="3" t="s">
        <v>115</v>
      </c>
      <c r="G2506" s="94">
        <v>85.38</v>
      </c>
    </row>
    <row r="2507" spans="2:7">
      <c r="B2507" s="2">
        <v>44639</v>
      </c>
      <c r="C2507" s="3" t="s">
        <v>117</v>
      </c>
      <c r="D2507" s="3">
        <v>41</v>
      </c>
      <c r="E2507" s="3" t="s">
        <v>9</v>
      </c>
      <c r="F2507" s="3" t="s">
        <v>113</v>
      </c>
      <c r="G2507" s="94">
        <v>974.06</v>
      </c>
    </row>
    <row r="2508" spans="2:7">
      <c r="B2508" s="2">
        <v>44798</v>
      </c>
      <c r="C2508" s="3" t="s">
        <v>117</v>
      </c>
      <c r="D2508" s="3">
        <v>38</v>
      </c>
      <c r="E2508" s="3" t="s">
        <v>6</v>
      </c>
      <c r="F2508" s="3" t="s">
        <v>111</v>
      </c>
      <c r="G2508" s="94">
        <v>1378.89</v>
      </c>
    </row>
    <row r="2509" spans="2:7">
      <c r="B2509" s="2">
        <v>44177</v>
      </c>
      <c r="C2509" s="3" t="s">
        <v>117</v>
      </c>
      <c r="D2509" s="3">
        <v>375</v>
      </c>
      <c r="E2509" s="3" t="s">
        <v>9</v>
      </c>
      <c r="F2509" s="3" t="s">
        <v>109</v>
      </c>
      <c r="G2509" s="94">
        <v>5811.09</v>
      </c>
    </row>
    <row r="2510" spans="2:7">
      <c r="B2510" s="2">
        <v>43854</v>
      </c>
      <c r="C2510" s="3" t="s">
        <v>119</v>
      </c>
      <c r="D2510" s="3">
        <v>525</v>
      </c>
      <c r="E2510" s="3" t="s">
        <v>6</v>
      </c>
      <c r="F2510" s="3" t="s">
        <v>108</v>
      </c>
      <c r="G2510" s="94">
        <v>12887.04</v>
      </c>
    </row>
    <row r="2511" spans="2:7">
      <c r="B2511" s="2">
        <v>44447</v>
      </c>
      <c r="C2511" s="3" t="s">
        <v>118</v>
      </c>
      <c r="D2511" s="3">
        <v>47</v>
      </c>
      <c r="E2511" s="3" t="s">
        <v>114</v>
      </c>
      <c r="F2511" s="3" t="s">
        <v>106</v>
      </c>
      <c r="G2511" s="94">
        <v>1036.7</v>
      </c>
    </row>
    <row r="2512" spans="2:7">
      <c r="B2512" s="2">
        <v>44793</v>
      </c>
      <c r="C2512" s="3" t="s">
        <v>117</v>
      </c>
      <c r="D2512" s="3">
        <v>200</v>
      </c>
      <c r="E2512" s="3" t="s">
        <v>6</v>
      </c>
      <c r="F2512" s="3" t="s">
        <v>106</v>
      </c>
      <c r="G2512" s="94">
        <v>6116.6</v>
      </c>
    </row>
    <row r="2513" spans="2:7">
      <c r="B2513" s="2">
        <v>44069</v>
      </c>
      <c r="C2513" s="3" t="s">
        <v>119</v>
      </c>
      <c r="D2513" s="3">
        <v>125</v>
      </c>
      <c r="E2513" s="3" t="s">
        <v>9</v>
      </c>
      <c r="F2513" s="3" t="s">
        <v>111</v>
      </c>
      <c r="G2513" s="94">
        <v>2533.13</v>
      </c>
    </row>
    <row r="2514" spans="2:7">
      <c r="B2514" s="2">
        <v>44077</v>
      </c>
      <c r="C2514" s="3" t="s">
        <v>118</v>
      </c>
      <c r="D2514" s="3">
        <v>6</v>
      </c>
      <c r="E2514" s="3" t="s">
        <v>114</v>
      </c>
      <c r="F2514" s="3" t="s">
        <v>105</v>
      </c>
      <c r="G2514" s="94">
        <v>155.69999999999999</v>
      </c>
    </row>
    <row r="2515" spans="2:7">
      <c r="B2515" s="2">
        <v>44431</v>
      </c>
      <c r="C2515" s="3" t="s">
        <v>107</v>
      </c>
      <c r="D2515" s="3">
        <v>3</v>
      </c>
      <c r="E2515" s="3" t="s">
        <v>110</v>
      </c>
      <c r="F2515" s="3" t="s">
        <v>115</v>
      </c>
      <c r="G2515" s="94">
        <v>77.849999999999994</v>
      </c>
    </row>
    <row r="2516" spans="2:7">
      <c r="B2516" s="2">
        <v>44286</v>
      </c>
      <c r="C2516" s="3" t="s">
        <v>107</v>
      </c>
      <c r="D2516" s="3">
        <v>26</v>
      </c>
      <c r="E2516" s="3" t="s">
        <v>110</v>
      </c>
      <c r="F2516" s="3" t="s">
        <v>106</v>
      </c>
      <c r="G2516" s="94">
        <v>529.29999999999995</v>
      </c>
    </row>
    <row r="2517" spans="2:7">
      <c r="B2517" s="2">
        <v>44846</v>
      </c>
      <c r="C2517" s="3" t="s">
        <v>107</v>
      </c>
      <c r="D2517" s="3">
        <v>50</v>
      </c>
      <c r="E2517" s="3" t="s">
        <v>112</v>
      </c>
      <c r="F2517" s="3" t="s">
        <v>109</v>
      </c>
      <c r="G2517" s="94">
        <v>1310.6300000000001</v>
      </c>
    </row>
    <row r="2518" spans="2:7">
      <c r="B2518" s="2">
        <v>44214</v>
      </c>
      <c r="C2518" s="3" t="s">
        <v>119</v>
      </c>
      <c r="D2518" s="3">
        <v>200</v>
      </c>
      <c r="E2518" s="3" t="s">
        <v>110</v>
      </c>
      <c r="F2518" s="3" t="s">
        <v>111</v>
      </c>
      <c r="G2518" s="94">
        <v>3493</v>
      </c>
    </row>
    <row r="2519" spans="2:7">
      <c r="B2519" s="2">
        <v>44806</v>
      </c>
      <c r="C2519" s="3" t="s">
        <v>107</v>
      </c>
      <c r="D2519" s="3">
        <v>3</v>
      </c>
      <c r="E2519" s="3" t="s">
        <v>112</v>
      </c>
      <c r="F2519" s="3" t="s">
        <v>113</v>
      </c>
      <c r="G2519" s="94">
        <v>101.85</v>
      </c>
    </row>
    <row r="2520" spans="2:7">
      <c r="B2520" s="2">
        <v>44002</v>
      </c>
      <c r="C2520" s="3" t="s">
        <v>119</v>
      </c>
      <c r="D2520" s="3">
        <v>8</v>
      </c>
      <c r="E2520" s="3" t="s">
        <v>110</v>
      </c>
      <c r="F2520" s="3" t="s">
        <v>108</v>
      </c>
      <c r="G2520" s="94">
        <v>207.6</v>
      </c>
    </row>
    <row r="2521" spans="2:7">
      <c r="B2521" s="2">
        <v>44239</v>
      </c>
      <c r="C2521" s="3" t="s">
        <v>119</v>
      </c>
      <c r="D2521" s="3">
        <v>450</v>
      </c>
      <c r="E2521" s="3" t="s">
        <v>114</v>
      </c>
      <c r="F2521" s="3" t="s">
        <v>109</v>
      </c>
      <c r="G2521" s="94">
        <v>6973.31</v>
      </c>
    </row>
    <row r="2522" spans="2:7">
      <c r="B2522" s="2">
        <v>44337</v>
      </c>
      <c r="C2522" s="3" t="s">
        <v>116</v>
      </c>
      <c r="D2522" s="3">
        <v>49</v>
      </c>
      <c r="E2522" s="3" t="s">
        <v>9</v>
      </c>
      <c r="F2522" s="3" t="s">
        <v>105</v>
      </c>
      <c r="G2522" s="94">
        <v>1063.9100000000001</v>
      </c>
    </row>
    <row r="2523" spans="2:7">
      <c r="B2523" s="2">
        <v>44070</v>
      </c>
      <c r="C2523" s="3" t="s">
        <v>107</v>
      </c>
      <c r="D2523" s="3">
        <v>30</v>
      </c>
      <c r="E2523" s="3" t="s">
        <v>114</v>
      </c>
      <c r="F2523" s="3" t="s">
        <v>105</v>
      </c>
      <c r="G2523" s="94">
        <v>687.23</v>
      </c>
    </row>
    <row r="2524" spans="2:7">
      <c r="B2524" s="2">
        <v>44293</v>
      </c>
      <c r="C2524" s="3" t="s">
        <v>119</v>
      </c>
      <c r="D2524" s="3">
        <v>28</v>
      </c>
      <c r="E2524" s="3" t="s">
        <v>114</v>
      </c>
      <c r="F2524" s="3" t="s">
        <v>111</v>
      </c>
      <c r="G2524" s="94">
        <v>617.61</v>
      </c>
    </row>
    <row r="2525" spans="2:7">
      <c r="B2525" s="2">
        <v>44735</v>
      </c>
      <c r="C2525" s="3" t="s">
        <v>117</v>
      </c>
      <c r="D2525" s="3">
        <v>100</v>
      </c>
      <c r="E2525" s="3" t="s">
        <v>9</v>
      </c>
      <c r="F2525" s="3" t="s">
        <v>111</v>
      </c>
      <c r="G2525" s="94">
        <v>2026.5</v>
      </c>
    </row>
    <row r="2526" spans="2:7">
      <c r="B2526" s="2">
        <v>44920</v>
      </c>
      <c r="C2526" s="3" t="s">
        <v>117</v>
      </c>
      <c r="D2526" s="3">
        <v>43</v>
      </c>
      <c r="E2526" s="3" t="s">
        <v>9</v>
      </c>
      <c r="F2526" s="3" t="s">
        <v>109</v>
      </c>
      <c r="G2526" s="94">
        <v>1058.1199999999999</v>
      </c>
    </row>
    <row r="2527" spans="2:7">
      <c r="B2527" s="2">
        <v>44345</v>
      </c>
      <c r="C2527" s="3" t="s">
        <v>119</v>
      </c>
      <c r="D2527" s="3">
        <v>5</v>
      </c>
      <c r="E2527" s="3" t="s">
        <v>112</v>
      </c>
      <c r="F2527" s="3" t="s">
        <v>115</v>
      </c>
      <c r="G2527" s="94">
        <v>174.75</v>
      </c>
    </row>
    <row r="2528" spans="2:7">
      <c r="B2528" s="2">
        <v>44091</v>
      </c>
      <c r="C2528" s="3" t="s">
        <v>116</v>
      </c>
      <c r="D2528" s="3">
        <v>42</v>
      </c>
      <c r="E2528" s="3" t="s">
        <v>112</v>
      </c>
      <c r="F2528" s="3" t="s">
        <v>108</v>
      </c>
      <c r="G2528" s="94">
        <v>1247.72</v>
      </c>
    </row>
    <row r="2529" spans="2:7">
      <c r="B2529" s="2">
        <v>44667</v>
      </c>
      <c r="C2529" s="3" t="s">
        <v>118</v>
      </c>
      <c r="D2529" s="3">
        <v>16</v>
      </c>
      <c r="E2529" s="3" t="s">
        <v>6</v>
      </c>
      <c r="F2529" s="3" t="s">
        <v>108</v>
      </c>
      <c r="G2529" s="94">
        <v>683.04</v>
      </c>
    </row>
    <row r="2530" spans="2:7">
      <c r="B2530" s="2">
        <v>44698</v>
      </c>
      <c r="C2530" s="3" t="s">
        <v>118</v>
      </c>
      <c r="D2530" s="3">
        <v>475</v>
      </c>
      <c r="E2530" s="3" t="s">
        <v>110</v>
      </c>
      <c r="F2530" s="3" t="s">
        <v>115</v>
      </c>
      <c r="G2530" s="94">
        <v>7087.59</v>
      </c>
    </row>
    <row r="2531" spans="2:7">
      <c r="B2531" s="2">
        <v>44737</v>
      </c>
      <c r="C2531" s="3" t="s">
        <v>119</v>
      </c>
      <c r="D2531" s="3">
        <v>15</v>
      </c>
      <c r="E2531" s="3" t="s">
        <v>112</v>
      </c>
      <c r="F2531" s="3" t="s">
        <v>113</v>
      </c>
      <c r="G2531" s="94">
        <v>539.25</v>
      </c>
    </row>
    <row r="2532" spans="2:7">
      <c r="B2532" s="2">
        <v>44792</v>
      </c>
      <c r="C2532" s="3" t="s">
        <v>117</v>
      </c>
      <c r="D2532" s="3">
        <v>350</v>
      </c>
      <c r="E2532" s="3" t="s">
        <v>6</v>
      </c>
      <c r="F2532" s="3" t="s">
        <v>113</v>
      </c>
      <c r="G2532" s="94">
        <v>8591.36</v>
      </c>
    </row>
    <row r="2533" spans="2:7">
      <c r="B2533" s="2">
        <v>44019</v>
      </c>
      <c r="C2533" s="3" t="s">
        <v>119</v>
      </c>
      <c r="D2533" s="3">
        <v>9</v>
      </c>
      <c r="E2533" s="3" t="s">
        <v>114</v>
      </c>
      <c r="F2533" s="3" t="s">
        <v>106</v>
      </c>
      <c r="G2533" s="94">
        <v>224.55</v>
      </c>
    </row>
    <row r="2534" spans="2:7">
      <c r="B2534" s="2">
        <v>44592</v>
      </c>
      <c r="C2534" s="3" t="s">
        <v>118</v>
      </c>
      <c r="D2534" s="3">
        <v>12</v>
      </c>
      <c r="E2534" s="3" t="s">
        <v>114</v>
      </c>
      <c r="F2534" s="3" t="s">
        <v>115</v>
      </c>
      <c r="G2534" s="94">
        <v>311.39999999999998</v>
      </c>
    </row>
    <row r="2535" spans="2:7">
      <c r="B2535" s="2">
        <v>44787</v>
      </c>
      <c r="C2535" s="3" t="s">
        <v>119</v>
      </c>
      <c r="D2535" s="3">
        <v>475</v>
      </c>
      <c r="E2535" s="3" t="s">
        <v>114</v>
      </c>
      <c r="F2535" s="3" t="s">
        <v>105</v>
      </c>
      <c r="G2535" s="94">
        <v>6814.47</v>
      </c>
    </row>
    <row r="2536" spans="2:7">
      <c r="B2536" s="2">
        <v>44853</v>
      </c>
      <c r="C2536" s="3" t="s">
        <v>118</v>
      </c>
      <c r="D2536" s="3">
        <v>375</v>
      </c>
      <c r="E2536" s="3" t="s">
        <v>114</v>
      </c>
      <c r="F2536" s="3" t="s">
        <v>113</v>
      </c>
      <c r="G2536" s="94">
        <v>5595.47</v>
      </c>
    </row>
    <row r="2537" spans="2:7">
      <c r="B2537" s="2">
        <v>43834</v>
      </c>
      <c r="C2537" s="3" t="s">
        <v>119</v>
      </c>
      <c r="D2537" s="3">
        <v>48</v>
      </c>
      <c r="E2537" s="3" t="s">
        <v>114</v>
      </c>
      <c r="F2537" s="3" t="s">
        <v>108</v>
      </c>
      <c r="G2537" s="94">
        <v>934.2</v>
      </c>
    </row>
    <row r="2538" spans="2:7">
      <c r="B2538" s="2">
        <v>44186</v>
      </c>
      <c r="C2538" s="3" t="s">
        <v>107</v>
      </c>
      <c r="D2538" s="3">
        <v>225</v>
      </c>
      <c r="E2538" s="3" t="s">
        <v>9</v>
      </c>
      <c r="F2538" s="3" t="s">
        <v>105</v>
      </c>
      <c r="G2538" s="94">
        <v>4244.63</v>
      </c>
    </row>
    <row r="2539" spans="2:7">
      <c r="B2539" s="2">
        <v>44531</v>
      </c>
      <c r="C2539" s="3" t="s">
        <v>107</v>
      </c>
      <c r="D2539" s="3">
        <v>14</v>
      </c>
      <c r="E2539" s="3" t="s">
        <v>9</v>
      </c>
      <c r="F2539" s="3" t="s">
        <v>106</v>
      </c>
      <c r="G2539" s="94">
        <v>405.3</v>
      </c>
    </row>
    <row r="2540" spans="2:7">
      <c r="B2540" s="2">
        <v>44404</v>
      </c>
      <c r="C2540" s="3" t="s">
        <v>117</v>
      </c>
      <c r="D2540" s="3">
        <v>2</v>
      </c>
      <c r="E2540" s="3" t="s">
        <v>6</v>
      </c>
      <c r="F2540" s="3" t="s">
        <v>111</v>
      </c>
      <c r="G2540" s="94">
        <v>85.38</v>
      </c>
    </row>
    <row r="2541" spans="2:7">
      <c r="B2541" s="2">
        <v>44399</v>
      </c>
      <c r="C2541" s="3" t="s">
        <v>117</v>
      </c>
      <c r="D2541" s="3">
        <v>575</v>
      </c>
      <c r="E2541" s="3" t="s">
        <v>112</v>
      </c>
      <c r="F2541" s="3" t="s">
        <v>111</v>
      </c>
      <c r="G2541" s="94">
        <v>11885.97</v>
      </c>
    </row>
    <row r="2542" spans="2:7">
      <c r="B2542" s="2">
        <v>43927</v>
      </c>
      <c r="C2542" s="3" t="s">
        <v>116</v>
      </c>
      <c r="D2542" s="3">
        <v>2</v>
      </c>
      <c r="E2542" s="3" t="s">
        <v>6</v>
      </c>
      <c r="F2542" s="3" t="s">
        <v>109</v>
      </c>
      <c r="G2542" s="94">
        <v>89.38</v>
      </c>
    </row>
    <row r="2543" spans="2:7">
      <c r="B2543" s="2">
        <v>44431</v>
      </c>
      <c r="C2543" s="3" t="s">
        <v>117</v>
      </c>
      <c r="D2543" s="3">
        <v>250</v>
      </c>
      <c r="E2543" s="3" t="s">
        <v>110</v>
      </c>
      <c r="F2543" s="3" t="s">
        <v>105</v>
      </c>
      <c r="G2543" s="94">
        <v>4541.25</v>
      </c>
    </row>
    <row r="2544" spans="2:7">
      <c r="B2544" s="2">
        <v>44727</v>
      </c>
      <c r="C2544" s="3" t="s">
        <v>117</v>
      </c>
      <c r="D2544" s="3">
        <v>75</v>
      </c>
      <c r="E2544" s="3" t="s">
        <v>9</v>
      </c>
      <c r="F2544" s="3" t="s">
        <v>109</v>
      </c>
      <c r="G2544" s="94">
        <v>1515.94</v>
      </c>
    </row>
    <row r="2545" spans="2:7">
      <c r="B2545" s="2">
        <v>43896</v>
      </c>
      <c r="C2545" s="3" t="s">
        <v>116</v>
      </c>
      <c r="D2545" s="3">
        <v>44</v>
      </c>
      <c r="E2545" s="3" t="s">
        <v>9</v>
      </c>
      <c r="F2545" s="3" t="s">
        <v>109</v>
      </c>
      <c r="G2545" s="94">
        <v>1007.93</v>
      </c>
    </row>
    <row r="2546" spans="2:7">
      <c r="B2546" s="2">
        <v>44509</v>
      </c>
      <c r="C2546" s="3" t="s">
        <v>107</v>
      </c>
      <c r="D2546" s="3">
        <v>37</v>
      </c>
      <c r="E2546" s="3" t="s">
        <v>110</v>
      </c>
      <c r="F2546" s="3" t="s">
        <v>111</v>
      </c>
      <c r="G2546" s="94">
        <v>816.13</v>
      </c>
    </row>
    <row r="2547" spans="2:7">
      <c r="B2547" s="2">
        <v>44427</v>
      </c>
      <c r="C2547" s="3" t="s">
        <v>119</v>
      </c>
      <c r="D2547" s="3">
        <v>1</v>
      </c>
      <c r="E2547" s="3" t="s">
        <v>110</v>
      </c>
      <c r="F2547" s="3" t="s">
        <v>115</v>
      </c>
      <c r="G2547" s="94">
        <v>25.95</v>
      </c>
    </row>
    <row r="2548" spans="2:7">
      <c r="B2548" s="2">
        <v>44427</v>
      </c>
      <c r="C2548" s="3" t="s">
        <v>119</v>
      </c>
      <c r="D2548" s="3">
        <v>400</v>
      </c>
      <c r="E2548" s="3" t="s">
        <v>6</v>
      </c>
      <c r="F2548" s="3" t="s">
        <v>106</v>
      </c>
      <c r="G2548" s="94">
        <v>10278.700000000001</v>
      </c>
    </row>
    <row r="2549" spans="2:7">
      <c r="B2549" s="2">
        <v>44011</v>
      </c>
      <c r="C2549" s="3" t="s">
        <v>107</v>
      </c>
      <c r="D2549" s="3">
        <v>200</v>
      </c>
      <c r="E2549" s="3" t="s">
        <v>9</v>
      </c>
      <c r="F2549" s="3" t="s">
        <v>105</v>
      </c>
      <c r="G2549" s="94">
        <v>3913</v>
      </c>
    </row>
    <row r="2550" spans="2:7">
      <c r="B2550" s="2">
        <v>44186</v>
      </c>
      <c r="C2550" s="3" t="s">
        <v>118</v>
      </c>
      <c r="D2550" s="3">
        <v>41</v>
      </c>
      <c r="E2550" s="3" t="s">
        <v>9</v>
      </c>
      <c r="F2550" s="3" t="s">
        <v>105</v>
      </c>
      <c r="G2550" s="94">
        <v>939.21</v>
      </c>
    </row>
    <row r="2551" spans="2:7">
      <c r="B2551" s="2">
        <v>44534</v>
      </c>
      <c r="C2551" s="3" t="s">
        <v>107</v>
      </c>
      <c r="D2551" s="3">
        <v>6</v>
      </c>
      <c r="E2551" s="3" t="s">
        <v>9</v>
      </c>
      <c r="F2551" s="3" t="s">
        <v>115</v>
      </c>
      <c r="G2551" s="94">
        <v>167.7</v>
      </c>
    </row>
    <row r="2552" spans="2:7">
      <c r="B2552" s="2">
        <v>44870</v>
      </c>
      <c r="C2552" s="3" t="s">
        <v>119</v>
      </c>
      <c r="D2552" s="3">
        <v>225</v>
      </c>
      <c r="E2552" s="3" t="s">
        <v>110</v>
      </c>
      <c r="F2552" s="3" t="s">
        <v>105</v>
      </c>
      <c r="G2552" s="94">
        <v>3929.63</v>
      </c>
    </row>
    <row r="2553" spans="2:7">
      <c r="B2553" s="2">
        <v>44422</v>
      </c>
      <c r="C2553" s="3" t="s">
        <v>117</v>
      </c>
      <c r="D2553" s="3">
        <v>175</v>
      </c>
      <c r="E2553" s="3" t="s">
        <v>114</v>
      </c>
      <c r="F2553" s="3" t="s">
        <v>106</v>
      </c>
      <c r="G2553" s="94">
        <v>3301.38</v>
      </c>
    </row>
    <row r="2554" spans="2:7">
      <c r="B2554" s="2">
        <v>44317</v>
      </c>
      <c r="C2554" s="3" t="s">
        <v>119</v>
      </c>
      <c r="D2554" s="3">
        <v>20</v>
      </c>
      <c r="E2554" s="3" t="s">
        <v>9</v>
      </c>
      <c r="F2554" s="3" t="s">
        <v>109</v>
      </c>
      <c r="G2554" s="94">
        <v>559</v>
      </c>
    </row>
    <row r="2555" spans="2:7">
      <c r="B2555" s="2">
        <v>43949</v>
      </c>
      <c r="C2555" s="3" t="s">
        <v>117</v>
      </c>
      <c r="D2555" s="3">
        <v>25</v>
      </c>
      <c r="E2555" s="3" t="s">
        <v>6</v>
      </c>
      <c r="F2555" s="3" t="s">
        <v>115</v>
      </c>
      <c r="G2555" s="94">
        <v>928.41</v>
      </c>
    </row>
    <row r="2556" spans="2:7">
      <c r="B2556" s="2">
        <v>43924</v>
      </c>
      <c r="C2556" s="3" t="s">
        <v>117</v>
      </c>
      <c r="D2556" s="3">
        <v>475</v>
      </c>
      <c r="E2556" s="3" t="s">
        <v>112</v>
      </c>
      <c r="F2556" s="3" t="s">
        <v>113</v>
      </c>
      <c r="G2556" s="94">
        <v>9818.84</v>
      </c>
    </row>
    <row r="2557" spans="2:7">
      <c r="B2557" s="2">
        <v>44818</v>
      </c>
      <c r="C2557" s="3" t="s">
        <v>117</v>
      </c>
      <c r="D2557" s="3">
        <v>37</v>
      </c>
      <c r="E2557" s="3" t="s">
        <v>112</v>
      </c>
      <c r="F2557" s="3" t="s">
        <v>105</v>
      </c>
      <c r="G2557" s="94">
        <v>1099.18</v>
      </c>
    </row>
    <row r="2558" spans="2:7">
      <c r="B2558" s="2">
        <v>44817</v>
      </c>
      <c r="C2558" s="3" t="s">
        <v>116</v>
      </c>
      <c r="D2558" s="3">
        <v>6</v>
      </c>
      <c r="E2558" s="3" t="s">
        <v>112</v>
      </c>
      <c r="F2558" s="3" t="s">
        <v>113</v>
      </c>
      <c r="G2558" s="94">
        <v>203.7</v>
      </c>
    </row>
    <row r="2559" spans="2:7">
      <c r="B2559" s="2">
        <v>44272</v>
      </c>
      <c r="C2559" s="3" t="s">
        <v>117</v>
      </c>
      <c r="D2559" s="3">
        <v>7</v>
      </c>
      <c r="E2559" s="3" t="s">
        <v>110</v>
      </c>
      <c r="F2559" s="3" t="s">
        <v>113</v>
      </c>
      <c r="G2559" s="94">
        <v>174.65</v>
      </c>
    </row>
    <row r="2560" spans="2:7">
      <c r="B2560" s="2">
        <v>44753</v>
      </c>
      <c r="C2560" s="3" t="s">
        <v>119</v>
      </c>
      <c r="D2560" s="3">
        <v>5</v>
      </c>
      <c r="E2560" s="3" t="s">
        <v>114</v>
      </c>
      <c r="F2560" s="3" t="s">
        <v>106</v>
      </c>
      <c r="G2560" s="94">
        <v>129.75</v>
      </c>
    </row>
    <row r="2561" spans="2:7">
      <c r="B2561" s="2">
        <v>44146</v>
      </c>
      <c r="C2561" s="3" t="s">
        <v>117</v>
      </c>
      <c r="D2561" s="3">
        <v>37</v>
      </c>
      <c r="E2561" s="3" t="s">
        <v>110</v>
      </c>
      <c r="F2561" s="3" t="s">
        <v>106</v>
      </c>
      <c r="G2561" s="94">
        <v>816.13</v>
      </c>
    </row>
    <row r="2562" spans="2:7">
      <c r="B2562" s="2">
        <v>44275</v>
      </c>
      <c r="C2562" s="3" t="s">
        <v>117</v>
      </c>
      <c r="D2562" s="3">
        <v>17</v>
      </c>
      <c r="E2562" s="3" t="s">
        <v>110</v>
      </c>
      <c r="F2562" s="3" t="s">
        <v>109</v>
      </c>
      <c r="G2562" s="94">
        <v>407.15</v>
      </c>
    </row>
    <row r="2563" spans="2:7">
      <c r="B2563" s="2">
        <v>44607</v>
      </c>
      <c r="C2563" s="3" t="s">
        <v>117</v>
      </c>
      <c r="D2563" s="3">
        <v>31</v>
      </c>
      <c r="E2563" s="3" t="s">
        <v>110</v>
      </c>
      <c r="F2563" s="3" t="s">
        <v>111</v>
      </c>
      <c r="G2563" s="94">
        <v>657.43</v>
      </c>
    </row>
    <row r="2564" spans="2:7">
      <c r="B2564" s="2">
        <v>44591</v>
      </c>
      <c r="C2564" s="3" t="s">
        <v>118</v>
      </c>
      <c r="D2564" s="3">
        <v>500</v>
      </c>
      <c r="E2564" s="3" t="s">
        <v>112</v>
      </c>
      <c r="F2564" s="3" t="s">
        <v>106</v>
      </c>
      <c r="G2564" s="94">
        <v>10048.129999999999</v>
      </c>
    </row>
    <row r="2565" spans="2:7">
      <c r="B2565" s="2">
        <v>44497</v>
      </c>
      <c r="C2565" s="3" t="s">
        <v>119</v>
      </c>
      <c r="D2565" s="3">
        <v>1</v>
      </c>
      <c r="E2565" s="3" t="s">
        <v>110</v>
      </c>
      <c r="F2565" s="3" t="s">
        <v>109</v>
      </c>
      <c r="G2565" s="94">
        <v>25.95</v>
      </c>
    </row>
    <row r="2566" spans="2:7">
      <c r="B2566" s="2">
        <v>44671</v>
      </c>
      <c r="C2566" s="3" t="s">
        <v>107</v>
      </c>
      <c r="D2566" s="3">
        <v>7</v>
      </c>
      <c r="E2566" s="3" t="s">
        <v>9</v>
      </c>
      <c r="F2566" s="3" t="s">
        <v>111</v>
      </c>
      <c r="G2566" s="94">
        <v>188.65</v>
      </c>
    </row>
    <row r="2567" spans="2:7">
      <c r="B2567" s="2">
        <v>44581</v>
      </c>
      <c r="C2567" s="3" t="s">
        <v>116</v>
      </c>
      <c r="D2567" s="3">
        <v>6</v>
      </c>
      <c r="E2567" s="3" t="s">
        <v>9</v>
      </c>
      <c r="F2567" s="3" t="s">
        <v>108</v>
      </c>
      <c r="G2567" s="94">
        <v>167.7</v>
      </c>
    </row>
    <row r="2568" spans="2:7">
      <c r="B2568" s="2">
        <v>44902</v>
      </c>
      <c r="C2568" s="3" t="s">
        <v>107</v>
      </c>
      <c r="D2568" s="3">
        <v>41</v>
      </c>
      <c r="E2568" s="3" t="s">
        <v>110</v>
      </c>
      <c r="F2568" s="3" t="s">
        <v>106</v>
      </c>
      <c r="G2568" s="94">
        <v>869.51</v>
      </c>
    </row>
    <row r="2569" spans="2:7">
      <c r="B2569" s="2">
        <v>44201</v>
      </c>
      <c r="C2569" s="3" t="s">
        <v>107</v>
      </c>
      <c r="D2569" s="3">
        <v>375</v>
      </c>
      <c r="E2569" s="3" t="s">
        <v>9</v>
      </c>
      <c r="F2569" s="3" t="s">
        <v>109</v>
      </c>
      <c r="G2569" s="94">
        <v>6242.34</v>
      </c>
    </row>
    <row r="2570" spans="2:7">
      <c r="B2570" s="2">
        <v>43898</v>
      </c>
      <c r="C2570" s="3" t="s">
        <v>117</v>
      </c>
      <c r="D2570" s="3">
        <v>44</v>
      </c>
      <c r="E2570" s="3" t="s">
        <v>110</v>
      </c>
      <c r="F2570" s="3" t="s">
        <v>108</v>
      </c>
      <c r="G2570" s="94">
        <v>933.13</v>
      </c>
    </row>
    <row r="2571" spans="2:7">
      <c r="B2571" s="2">
        <v>44444</v>
      </c>
      <c r="C2571" s="3" t="s">
        <v>117</v>
      </c>
      <c r="D2571" s="3">
        <v>27</v>
      </c>
      <c r="E2571" s="3" t="s">
        <v>112</v>
      </c>
      <c r="F2571" s="3" t="s">
        <v>108</v>
      </c>
      <c r="G2571" s="94">
        <v>779.15</v>
      </c>
    </row>
    <row r="2572" spans="2:7">
      <c r="B2572" s="2">
        <v>44601</v>
      </c>
      <c r="C2572" s="3" t="s">
        <v>117</v>
      </c>
      <c r="D2572" s="3">
        <v>32</v>
      </c>
      <c r="E2572" s="3" t="s">
        <v>6</v>
      </c>
      <c r="F2572" s="3" t="s">
        <v>109</v>
      </c>
      <c r="G2572" s="94">
        <v>1188.3699999999999</v>
      </c>
    </row>
    <row r="2573" spans="2:7">
      <c r="B2573" s="2">
        <v>43873</v>
      </c>
      <c r="C2573" s="3" t="s">
        <v>117</v>
      </c>
      <c r="D2573" s="3">
        <v>50</v>
      </c>
      <c r="E2573" s="3" t="s">
        <v>6</v>
      </c>
      <c r="F2573" s="3" t="s">
        <v>115</v>
      </c>
      <c r="G2573" s="94">
        <v>1638.38</v>
      </c>
    </row>
    <row r="2574" spans="2:7">
      <c r="B2574" s="2">
        <v>43989</v>
      </c>
      <c r="C2574" s="3" t="s">
        <v>119</v>
      </c>
      <c r="D2574" s="3">
        <v>350</v>
      </c>
      <c r="E2574" s="3" t="s">
        <v>110</v>
      </c>
      <c r="F2574" s="3" t="s">
        <v>113</v>
      </c>
      <c r="G2574" s="94">
        <v>5021.1899999999996</v>
      </c>
    </row>
    <row r="2575" spans="2:7">
      <c r="B2575" s="2">
        <v>44821</v>
      </c>
      <c r="C2575" s="3" t="s">
        <v>117</v>
      </c>
      <c r="D2575" s="3">
        <v>600</v>
      </c>
      <c r="E2575" s="3" t="s">
        <v>114</v>
      </c>
      <c r="F2575" s="3" t="s">
        <v>111</v>
      </c>
      <c r="G2575" s="94">
        <v>8607.75</v>
      </c>
    </row>
    <row r="2576" spans="2:7">
      <c r="B2576" s="2">
        <v>44422</v>
      </c>
      <c r="C2576" s="3" t="s">
        <v>119</v>
      </c>
      <c r="D2576" s="3">
        <v>175</v>
      </c>
      <c r="E2576" s="3" t="s">
        <v>9</v>
      </c>
      <c r="F2576" s="3" t="s">
        <v>108</v>
      </c>
      <c r="G2576" s="94">
        <v>3301.38</v>
      </c>
    </row>
    <row r="2577" spans="2:7">
      <c r="B2577" s="2">
        <v>44357</v>
      </c>
      <c r="C2577" s="3" t="s">
        <v>107</v>
      </c>
      <c r="D2577" s="3">
        <v>250</v>
      </c>
      <c r="E2577" s="3" t="s">
        <v>9</v>
      </c>
      <c r="F2577" s="3" t="s">
        <v>115</v>
      </c>
      <c r="G2577" s="94">
        <v>4891.25</v>
      </c>
    </row>
    <row r="2578" spans="2:7">
      <c r="B2578" s="2">
        <v>43990</v>
      </c>
      <c r="C2578" s="3" t="s">
        <v>117</v>
      </c>
      <c r="D2578" s="3">
        <v>8</v>
      </c>
      <c r="E2578" s="3" t="s">
        <v>114</v>
      </c>
      <c r="F2578" s="3" t="s">
        <v>113</v>
      </c>
      <c r="G2578" s="94">
        <v>215.6</v>
      </c>
    </row>
    <row r="2579" spans="2:7">
      <c r="B2579" s="2">
        <v>44512</v>
      </c>
      <c r="C2579" s="3" t="s">
        <v>118</v>
      </c>
      <c r="D2579" s="3">
        <v>31</v>
      </c>
      <c r="E2579" s="3" t="s">
        <v>6</v>
      </c>
      <c r="F2579" s="3" t="s">
        <v>115</v>
      </c>
      <c r="G2579" s="94">
        <v>1151.23</v>
      </c>
    </row>
    <row r="2580" spans="2:7">
      <c r="B2580" s="2">
        <v>44490</v>
      </c>
      <c r="C2580" s="3" t="s">
        <v>117</v>
      </c>
      <c r="D2580" s="3">
        <v>300</v>
      </c>
      <c r="E2580" s="3" t="s">
        <v>9</v>
      </c>
      <c r="F2580" s="3" t="s">
        <v>108</v>
      </c>
      <c r="G2580" s="94">
        <v>4648.88</v>
      </c>
    </row>
    <row r="2581" spans="2:7">
      <c r="B2581" s="2">
        <v>44522</v>
      </c>
      <c r="C2581" s="3" t="s">
        <v>117</v>
      </c>
      <c r="D2581" s="3">
        <v>275</v>
      </c>
      <c r="E2581" s="3" t="s">
        <v>114</v>
      </c>
      <c r="F2581" s="3" t="s">
        <v>115</v>
      </c>
      <c r="G2581" s="94">
        <v>4261.47</v>
      </c>
    </row>
    <row r="2582" spans="2:7">
      <c r="B2582" s="2">
        <v>44470</v>
      </c>
      <c r="C2582" s="3" t="s">
        <v>117</v>
      </c>
      <c r="D2582" s="3">
        <v>5</v>
      </c>
      <c r="E2582" s="3" t="s">
        <v>112</v>
      </c>
      <c r="F2582" s="3" t="s">
        <v>108</v>
      </c>
      <c r="G2582" s="94">
        <v>174.75</v>
      </c>
    </row>
    <row r="2583" spans="2:7">
      <c r="B2583" s="2">
        <v>43937</v>
      </c>
      <c r="C2583" s="3" t="s">
        <v>107</v>
      </c>
      <c r="D2583" s="3">
        <v>150</v>
      </c>
      <c r="E2583" s="3" t="s">
        <v>9</v>
      </c>
      <c r="F2583" s="3" t="s">
        <v>113</v>
      </c>
      <c r="G2583" s="94">
        <v>3039.75</v>
      </c>
    </row>
    <row r="2584" spans="2:7">
      <c r="B2584" s="2">
        <v>44571</v>
      </c>
      <c r="C2584" s="3" t="s">
        <v>107</v>
      </c>
      <c r="D2584" s="3">
        <v>9</v>
      </c>
      <c r="E2584" s="3" t="s">
        <v>114</v>
      </c>
      <c r="F2584" s="3" t="s">
        <v>115</v>
      </c>
      <c r="G2584" s="94">
        <v>242.55</v>
      </c>
    </row>
    <row r="2585" spans="2:7">
      <c r="B2585" s="2">
        <v>43882</v>
      </c>
      <c r="C2585" s="3" t="s">
        <v>117</v>
      </c>
      <c r="D2585" s="3">
        <v>5</v>
      </c>
      <c r="E2585" s="3" t="s">
        <v>6</v>
      </c>
      <c r="F2585" s="3" t="s">
        <v>111</v>
      </c>
      <c r="G2585" s="94">
        <v>218.45</v>
      </c>
    </row>
    <row r="2586" spans="2:7">
      <c r="B2586" s="2">
        <v>43852</v>
      </c>
      <c r="C2586" s="3" t="s">
        <v>116</v>
      </c>
      <c r="D2586" s="3">
        <v>500</v>
      </c>
      <c r="E2586" s="3" t="s">
        <v>9</v>
      </c>
      <c r="F2586" s="3" t="s">
        <v>111</v>
      </c>
      <c r="G2586" s="94">
        <v>8323.1299999999992</v>
      </c>
    </row>
    <row r="2587" spans="2:7">
      <c r="B2587" s="2">
        <v>43884</v>
      </c>
      <c r="C2587" s="3" t="s">
        <v>107</v>
      </c>
      <c r="D2587" s="3">
        <v>2</v>
      </c>
      <c r="E2587" s="3" t="s">
        <v>9</v>
      </c>
      <c r="F2587" s="3" t="s">
        <v>111</v>
      </c>
      <c r="G2587" s="94">
        <v>53.9</v>
      </c>
    </row>
    <row r="2588" spans="2:7">
      <c r="B2588" s="2">
        <v>44651</v>
      </c>
      <c r="C2588" s="3" t="s">
        <v>119</v>
      </c>
      <c r="D2588" s="3">
        <v>225</v>
      </c>
      <c r="E2588" s="3" t="s">
        <v>112</v>
      </c>
      <c r="F2588" s="3" t="s">
        <v>108</v>
      </c>
      <c r="G2588" s="94">
        <v>5347.13</v>
      </c>
    </row>
    <row r="2589" spans="2:7">
      <c r="B2589" s="2">
        <v>44778</v>
      </c>
      <c r="C2589" s="3" t="s">
        <v>107</v>
      </c>
      <c r="D2589" s="3">
        <v>2</v>
      </c>
      <c r="E2589" s="3" t="s">
        <v>9</v>
      </c>
      <c r="F2589" s="3" t="s">
        <v>105</v>
      </c>
      <c r="G2589" s="94">
        <v>53.9</v>
      </c>
    </row>
    <row r="2590" spans="2:7">
      <c r="B2590" s="2">
        <v>44875</v>
      </c>
      <c r="C2590" s="3" t="s">
        <v>119</v>
      </c>
      <c r="D2590" s="3">
        <v>300</v>
      </c>
      <c r="E2590" s="3" t="s">
        <v>114</v>
      </c>
      <c r="F2590" s="3" t="s">
        <v>113</v>
      </c>
      <c r="G2590" s="94">
        <v>4476.38</v>
      </c>
    </row>
    <row r="2591" spans="2:7">
      <c r="B2591" s="2">
        <v>44488</v>
      </c>
      <c r="C2591" s="3" t="s">
        <v>117</v>
      </c>
      <c r="D2591" s="3">
        <v>47</v>
      </c>
      <c r="E2591" s="3" t="s">
        <v>114</v>
      </c>
      <c r="F2591" s="3" t="s">
        <v>108</v>
      </c>
      <c r="G2591" s="94">
        <v>1076.6500000000001</v>
      </c>
    </row>
    <row r="2592" spans="2:7">
      <c r="B2592" s="2">
        <v>43887</v>
      </c>
      <c r="C2592" s="3" t="s">
        <v>118</v>
      </c>
      <c r="D2592" s="3">
        <v>5</v>
      </c>
      <c r="E2592" s="3" t="s">
        <v>112</v>
      </c>
      <c r="F2592" s="3" t="s">
        <v>106</v>
      </c>
      <c r="G2592" s="94">
        <v>169.75</v>
      </c>
    </row>
    <row r="2593" spans="2:7">
      <c r="B2593" s="2">
        <v>44749</v>
      </c>
      <c r="C2593" s="3" t="s">
        <v>117</v>
      </c>
      <c r="D2593" s="3">
        <v>100</v>
      </c>
      <c r="E2593" s="3" t="s">
        <v>6</v>
      </c>
      <c r="F2593" s="3" t="s">
        <v>115</v>
      </c>
      <c r="G2593" s="94">
        <v>3058.3</v>
      </c>
    </row>
    <row r="2594" spans="2:7">
      <c r="B2594" s="2">
        <v>44066</v>
      </c>
      <c r="C2594" s="3" t="s">
        <v>117</v>
      </c>
      <c r="D2594" s="3">
        <v>2</v>
      </c>
      <c r="E2594" s="3" t="s">
        <v>112</v>
      </c>
      <c r="F2594" s="3" t="s">
        <v>115</v>
      </c>
      <c r="G2594" s="94">
        <v>67.900000000000006</v>
      </c>
    </row>
    <row r="2595" spans="2:7">
      <c r="B2595" s="2">
        <v>44321</v>
      </c>
      <c r="C2595" s="3" t="s">
        <v>117</v>
      </c>
      <c r="D2595" s="3">
        <v>375</v>
      </c>
      <c r="E2595" s="3" t="s">
        <v>110</v>
      </c>
      <c r="F2595" s="3" t="s">
        <v>115</v>
      </c>
      <c r="G2595" s="94">
        <v>5595.47</v>
      </c>
    </row>
    <row r="2596" spans="2:7">
      <c r="B2596" s="2">
        <v>44316</v>
      </c>
      <c r="C2596" s="3" t="s">
        <v>107</v>
      </c>
      <c r="D2596" s="3">
        <v>150</v>
      </c>
      <c r="E2596" s="3" t="s">
        <v>9</v>
      </c>
      <c r="F2596" s="3" t="s">
        <v>105</v>
      </c>
      <c r="G2596" s="94">
        <v>2829.75</v>
      </c>
    </row>
    <row r="2597" spans="2:7">
      <c r="B2597" s="2">
        <v>44342</v>
      </c>
      <c r="C2597" s="3" t="s">
        <v>119</v>
      </c>
      <c r="D2597" s="3">
        <v>19</v>
      </c>
      <c r="E2597" s="3" t="s">
        <v>114</v>
      </c>
      <c r="F2597" s="3" t="s">
        <v>115</v>
      </c>
      <c r="G2597" s="94">
        <v>512.04999999999995</v>
      </c>
    </row>
    <row r="2598" spans="2:7">
      <c r="B2598" s="2">
        <v>44037</v>
      </c>
      <c r="C2598" s="3" t="s">
        <v>107</v>
      </c>
      <c r="D2598" s="3">
        <v>3</v>
      </c>
      <c r="E2598" s="3" t="s">
        <v>112</v>
      </c>
      <c r="F2598" s="3" t="s">
        <v>113</v>
      </c>
      <c r="G2598" s="94">
        <v>101.85</v>
      </c>
    </row>
    <row r="2599" spans="2:7">
      <c r="B2599" s="2">
        <v>44225</v>
      </c>
      <c r="C2599" s="3" t="s">
        <v>116</v>
      </c>
      <c r="D2599" s="3">
        <v>9</v>
      </c>
      <c r="E2599" s="3" t="s">
        <v>110</v>
      </c>
      <c r="F2599" s="3" t="s">
        <v>111</v>
      </c>
      <c r="G2599" s="94">
        <v>233.55</v>
      </c>
    </row>
    <row r="2600" spans="2:7">
      <c r="B2600" s="2">
        <v>44614</v>
      </c>
      <c r="C2600" s="3" t="s">
        <v>119</v>
      </c>
      <c r="D2600" s="3">
        <v>500</v>
      </c>
      <c r="E2600" s="3" t="s">
        <v>114</v>
      </c>
      <c r="F2600" s="3" t="s">
        <v>115</v>
      </c>
      <c r="G2600" s="94">
        <v>7460.63</v>
      </c>
    </row>
    <row r="2601" spans="2:7">
      <c r="B2601" s="2">
        <v>44727</v>
      </c>
      <c r="C2601" s="3" t="s">
        <v>117</v>
      </c>
      <c r="D2601" s="3">
        <v>525</v>
      </c>
      <c r="E2601" s="3" t="s">
        <v>6</v>
      </c>
      <c r="F2601" s="3" t="s">
        <v>109</v>
      </c>
      <c r="G2601" s="94">
        <v>13188.92</v>
      </c>
    </row>
    <row r="2602" spans="2:7">
      <c r="B2602" s="2">
        <v>43972</v>
      </c>
      <c r="C2602" s="3" t="s">
        <v>119</v>
      </c>
      <c r="D2602" s="3">
        <v>4</v>
      </c>
      <c r="E2602" s="3" t="s">
        <v>114</v>
      </c>
      <c r="F2602" s="3" t="s">
        <v>109</v>
      </c>
      <c r="G2602" s="94">
        <v>107.8</v>
      </c>
    </row>
    <row r="2603" spans="2:7">
      <c r="B2603" s="2">
        <v>43921</v>
      </c>
      <c r="C2603" s="3" t="s">
        <v>116</v>
      </c>
      <c r="D2603" s="3">
        <v>450</v>
      </c>
      <c r="E2603" s="3" t="s">
        <v>110</v>
      </c>
      <c r="F2603" s="3" t="s">
        <v>115</v>
      </c>
      <c r="G2603" s="94">
        <v>6197.06</v>
      </c>
    </row>
    <row r="2604" spans="2:7">
      <c r="B2604" s="2">
        <v>44291</v>
      </c>
      <c r="C2604" s="3" t="s">
        <v>117</v>
      </c>
      <c r="D2604" s="3">
        <v>75</v>
      </c>
      <c r="E2604" s="3" t="s">
        <v>110</v>
      </c>
      <c r="F2604" s="3" t="s">
        <v>111</v>
      </c>
      <c r="G2604" s="94">
        <v>1347.19</v>
      </c>
    </row>
    <row r="2605" spans="2:7">
      <c r="B2605" s="2">
        <v>44663</v>
      </c>
      <c r="C2605" s="3" t="s">
        <v>119</v>
      </c>
      <c r="D2605" s="3">
        <v>8</v>
      </c>
      <c r="E2605" s="3" t="s">
        <v>112</v>
      </c>
      <c r="F2605" s="3" t="s">
        <v>113</v>
      </c>
      <c r="G2605" s="94">
        <v>271.60000000000002</v>
      </c>
    </row>
    <row r="2606" spans="2:7">
      <c r="B2606" s="2">
        <v>44267</v>
      </c>
      <c r="C2606" s="3" t="s">
        <v>117</v>
      </c>
      <c r="D2606" s="3">
        <v>5</v>
      </c>
      <c r="E2606" s="3" t="s">
        <v>110</v>
      </c>
      <c r="F2606" s="3" t="s">
        <v>115</v>
      </c>
      <c r="G2606" s="94">
        <v>124.75</v>
      </c>
    </row>
    <row r="2607" spans="2:7">
      <c r="B2607" s="2">
        <v>44044</v>
      </c>
      <c r="C2607" s="3" t="s">
        <v>116</v>
      </c>
      <c r="D2607" s="3">
        <v>200</v>
      </c>
      <c r="E2607" s="3" t="s">
        <v>110</v>
      </c>
      <c r="F2607" s="3" t="s">
        <v>115</v>
      </c>
      <c r="G2607" s="94">
        <v>3353</v>
      </c>
    </row>
    <row r="2608" spans="2:7">
      <c r="B2608" s="2">
        <v>44696</v>
      </c>
      <c r="C2608" s="3" t="s">
        <v>117</v>
      </c>
      <c r="D2608" s="3">
        <v>17</v>
      </c>
      <c r="E2608" s="3" t="s">
        <v>6</v>
      </c>
      <c r="F2608" s="3" t="s">
        <v>106</v>
      </c>
      <c r="G2608" s="94">
        <v>759.73</v>
      </c>
    </row>
    <row r="2609" spans="2:7">
      <c r="B2609" s="2">
        <v>44564</v>
      </c>
      <c r="C2609" s="3" t="s">
        <v>118</v>
      </c>
      <c r="D2609" s="3">
        <v>35</v>
      </c>
      <c r="E2609" s="3" t="s">
        <v>6</v>
      </c>
      <c r="F2609" s="3" t="s">
        <v>106</v>
      </c>
      <c r="G2609" s="94">
        <v>1299.78</v>
      </c>
    </row>
    <row r="2610" spans="2:7">
      <c r="B2610" s="2">
        <v>44645</v>
      </c>
      <c r="C2610" s="3" t="s">
        <v>117</v>
      </c>
      <c r="D2610" s="3">
        <v>46</v>
      </c>
      <c r="E2610" s="3" t="s">
        <v>114</v>
      </c>
      <c r="F2610" s="3" t="s">
        <v>105</v>
      </c>
      <c r="G2610" s="94">
        <v>1053.75</v>
      </c>
    </row>
    <row r="2611" spans="2:7">
      <c r="B2611" s="2">
        <v>44285</v>
      </c>
      <c r="C2611" s="3" t="s">
        <v>118</v>
      </c>
      <c r="D2611" s="3">
        <v>3</v>
      </c>
      <c r="E2611" s="3" t="s">
        <v>6</v>
      </c>
      <c r="F2611" s="3" t="s">
        <v>105</v>
      </c>
      <c r="G2611" s="94">
        <v>128.07</v>
      </c>
    </row>
    <row r="2612" spans="2:7">
      <c r="B2612" s="2">
        <v>44023</v>
      </c>
      <c r="C2612" s="3" t="s">
        <v>116</v>
      </c>
      <c r="D2612" s="3">
        <v>1</v>
      </c>
      <c r="E2612" s="3" t="s">
        <v>6</v>
      </c>
      <c r="F2612" s="3" t="s">
        <v>105</v>
      </c>
      <c r="G2612" s="94">
        <v>44.69</v>
      </c>
    </row>
    <row r="2613" spans="2:7">
      <c r="B2613" s="2">
        <v>44780</v>
      </c>
      <c r="C2613" s="3" t="s">
        <v>117</v>
      </c>
      <c r="D2613" s="3">
        <v>30</v>
      </c>
      <c r="E2613" s="3" t="s">
        <v>112</v>
      </c>
      <c r="F2613" s="3" t="s">
        <v>115</v>
      </c>
      <c r="G2613" s="94">
        <v>916.73</v>
      </c>
    </row>
    <row r="2614" spans="2:7">
      <c r="B2614" s="2">
        <v>44403</v>
      </c>
      <c r="C2614" s="3" t="s">
        <v>117</v>
      </c>
      <c r="D2614" s="3">
        <v>5</v>
      </c>
      <c r="E2614" s="3" t="s">
        <v>9</v>
      </c>
      <c r="F2614" s="3" t="s">
        <v>105</v>
      </c>
      <c r="G2614" s="94">
        <v>144.75</v>
      </c>
    </row>
    <row r="2615" spans="2:7">
      <c r="B2615" s="2">
        <v>44041</v>
      </c>
      <c r="C2615" s="3" t="s">
        <v>119</v>
      </c>
      <c r="D2615" s="3">
        <v>3</v>
      </c>
      <c r="E2615" s="3" t="s">
        <v>6</v>
      </c>
      <c r="F2615" s="3" t="s">
        <v>111</v>
      </c>
      <c r="G2615" s="94">
        <v>131.07</v>
      </c>
    </row>
    <row r="2616" spans="2:7">
      <c r="B2616" s="2">
        <v>44197</v>
      </c>
      <c r="C2616" s="3" t="s">
        <v>119</v>
      </c>
      <c r="D2616" s="3">
        <v>24</v>
      </c>
      <c r="E2616" s="3" t="s">
        <v>112</v>
      </c>
      <c r="F2616" s="3" t="s">
        <v>106</v>
      </c>
      <c r="G2616" s="94">
        <v>692.58</v>
      </c>
    </row>
    <row r="2617" spans="2:7">
      <c r="B2617" s="2">
        <v>44011</v>
      </c>
      <c r="C2617" s="3" t="s">
        <v>117</v>
      </c>
      <c r="D2617" s="3">
        <v>2</v>
      </c>
      <c r="E2617" s="3" t="s">
        <v>114</v>
      </c>
      <c r="F2617" s="3" t="s">
        <v>106</v>
      </c>
      <c r="G2617" s="94">
        <v>51.9</v>
      </c>
    </row>
    <row r="2618" spans="2:7">
      <c r="B2618" s="2">
        <v>43902</v>
      </c>
      <c r="C2618" s="3" t="s">
        <v>116</v>
      </c>
      <c r="D2618" s="3">
        <v>5</v>
      </c>
      <c r="E2618" s="3" t="s">
        <v>9</v>
      </c>
      <c r="F2618" s="3" t="s">
        <v>105</v>
      </c>
      <c r="G2618" s="94">
        <v>139.75</v>
      </c>
    </row>
    <row r="2619" spans="2:7">
      <c r="B2619" s="2">
        <v>43881</v>
      </c>
      <c r="C2619" s="3" t="s">
        <v>118</v>
      </c>
      <c r="D2619" s="3">
        <v>475</v>
      </c>
      <c r="E2619" s="3" t="s">
        <v>114</v>
      </c>
      <c r="F2619" s="3" t="s">
        <v>113</v>
      </c>
      <c r="G2619" s="94">
        <v>7087.59</v>
      </c>
    </row>
    <row r="2620" spans="2:7">
      <c r="B2620" s="2">
        <v>44352</v>
      </c>
      <c r="C2620" s="3" t="s">
        <v>119</v>
      </c>
      <c r="D2620" s="3">
        <v>43</v>
      </c>
      <c r="E2620" s="3" t="s">
        <v>114</v>
      </c>
      <c r="F2620" s="3" t="s">
        <v>113</v>
      </c>
      <c r="G2620" s="94">
        <v>911.92</v>
      </c>
    </row>
    <row r="2621" spans="2:7">
      <c r="B2621" s="2">
        <v>44689</v>
      </c>
      <c r="C2621" s="3" t="s">
        <v>117</v>
      </c>
      <c r="D2621" s="3">
        <v>44</v>
      </c>
      <c r="E2621" s="3" t="s">
        <v>6</v>
      </c>
      <c r="F2621" s="3" t="s">
        <v>115</v>
      </c>
      <c r="G2621" s="94">
        <v>1634.01</v>
      </c>
    </row>
    <row r="2622" spans="2:7">
      <c r="B2622" s="2">
        <v>44508</v>
      </c>
      <c r="C2622" s="3" t="s">
        <v>119</v>
      </c>
      <c r="D2622" s="3">
        <v>1</v>
      </c>
      <c r="E2622" s="3" t="s">
        <v>114</v>
      </c>
      <c r="F2622" s="3" t="s">
        <v>111</v>
      </c>
      <c r="G2622" s="94">
        <v>26.95</v>
      </c>
    </row>
    <row r="2623" spans="2:7">
      <c r="B2623" s="2">
        <v>44258</v>
      </c>
      <c r="C2623" s="3" t="s">
        <v>117</v>
      </c>
      <c r="D2623" s="3">
        <v>28</v>
      </c>
      <c r="E2623" s="3" t="s">
        <v>6</v>
      </c>
      <c r="F2623" s="3" t="s">
        <v>108</v>
      </c>
      <c r="G2623" s="94">
        <v>1063.6199999999999</v>
      </c>
    </row>
    <row r="2624" spans="2:7">
      <c r="B2624" s="2">
        <v>44694</v>
      </c>
      <c r="C2624" s="3" t="s">
        <v>117</v>
      </c>
      <c r="D2624" s="3">
        <v>30</v>
      </c>
      <c r="E2624" s="3" t="s">
        <v>114</v>
      </c>
      <c r="F2624" s="3" t="s">
        <v>106</v>
      </c>
      <c r="G2624" s="94">
        <v>636.23</v>
      </c>
    </row>
    <row r="2625" spans="2:7">
      <c r="B2625" s="2">
        <v>43981</v>
      </c>
      <c r="C2625" s="3" t="s">
        <v>119</v>
      </c>
      <c r="D2625" s="3">
        <v>5</v>
      </c>
      <c r="E2625" s="3" t="s">
        <v>112</v>
      </c>
      <c r="F2625" s="3" t="s">
        <v>109</v>
      </c>
      <c r="G2625" s="94">
        <v>179.75</v>
      </c>
    </row>
    <row r="2626" spans="2:7">
      <c r="B2626" s="2">
        <v>44742</v>
      </c>
      <c r="C2626" s="3" t="s">
        <v>118</v>
      </c>
      <c r="D2626" s="3">
        <v>11</v>
      </c>
      <c r="E2626" s="3" t="s">
        <v>9</v>
      </c>
      <c r="F2626" s="3" t="s">
        <v>115</v>
      </c>
      <c r="G2626" s="94">
        <v>318.45</v>
      </c>
    </row>
    <row r="2627" spans="2:7">
      <c r="B2627" s="2">
        <v>44043</v>
      </c>
      <c r="C2627" s="3" t="s">
        <v>107</v>
      </c>
      <c r="D2627" s="3">
        <v>7</v>
      </c>
      <c r="E2627" s="3" t="s">
        <v>114</v>
      </c>
      <c r="F2627" s="3" t="s">
        <v>109</v>
      </c>
      <c r="G2627" s="94">
        <v>174.65</v>
      </c>
    </row>
    <row r="2628" spans="2:7">
      <c r="B2628" s="2">
        <v>44853</v>
      </c>
      <c r="C2628" s="3" t="s">
        <v>118</v>
      </c>
      <c r="D2628" s="3">
        <v>200</v>
      </c>
      <c r="E2628" s="3" t="s">
        <v>114</v>
      </c>
      <c r="F2628" s="3" t="s">
        <v>108</v>
      </c>
      <c r="G2628" s="94">
        <v>3493</v>
      </c>
    </row>
    <row r="2629" spans="2:7">
      <c r="B2629" s="2">
        <v>43877</v>
      </c>
      <c r="C2629" s="3" t="s">
        <v>117</v>
      </c>
      <c r="D2629" s="3">
        <v>9</v>
      </c>
      <c r="E2629" s="3" t="s">
        <v>114</v>
      </c>
      <c r="F2629" s="3" t="s">
        <v>111</v>
      </c>
      <c r="G2629" s="94">
        <v>233.55</v>
      </c>
    </row>
    <row r="2630" spans="2:7">
      <c r="B2630" s="2">
        <v>43942</v>
      </c>
      <c r="C2630" s="3" t="s">
        <v>118</v>
      </c>
      <c r="D2630" s="3">
        <v>3</v>
      </c>
      <c r="E2630" s="3" t="s">
        <v>6</v>
      </c>
      <c r="F2630" s="3" t="s">
        <v>105</v>
      </c>
      <c r="G2630" s="94">
        <v>131.07</v>
      </c>
    </row>
    <row r="2631" spans="2:7">
      <c r="B2631" s="2">
        <v>44918</v>
      </c>
      <c r="C2631" s="3" t="s">
        <v>117</v>
      </c>
      <c r="D2631" s="3">
        <v>41</v>
      </c>
      <c r="E2631" s="3" t="s">
        <v>114</v>
      </c>
      <c r="F2631" s="3" t="s">
        <v>108</v>
      </c>
      <c r="G2631" s="94">
        <v>904.36</v>
      </c>
    </row>
    <row r="2632" spans="2:7">
      <c r="B2632" s="2">
        <v>43840</v>
      </c>
      <c r="C2632" s="3" t="s">
        <v>107</v>
      </c>
      <c r="D2632" s="3">
        <v>7</v>
      </c>
      <c r="E2632" s="3" t="s">
        <v>110</v>
      </c>
      <c r="F2632" s="3" t="s">
        <v>113</v>
      </c>
      <c r="G2632" s="94">
        <v>174.65</v>
      </c>
    </row>
    <row r="2633" spans="2:7">
      <c r="B2633" s="2">
        <v>44017</v>
      </c>
      <c r="C2633" s="3" t="s">
        <v>116</v>
      </c>
      <c r="D2633" s="3">
        <v>1</v>
      </c>
      <c r="E2633" s="3" t="s">
        <v>114</v>
      </c>
      <c r="F2633" s="3" t="s">
        <v>109</v>
      </c>
      <c r="G2633" s="94">
        <v>24.95</v>
      </c>
    </row>
    <row r="2634" spans="2:7">
      <c r="B2634" s="2">
        <v>44567</v>
      </c>
      <c r="C2634" s="3" t="s">
        <v>119</v>
      </c>
      <c r="D2634" s="3">
        <v>175</v>
      </c>
      <c r="E2634" s="3" t="s">
        <v>114</v>
      </c>
      <c r="F2634" s="3" t="s">
        <v>109</v>
      </c>
      <c r="G2634" s="94">
        <v>3178.88</v>
      </c>
    </row>
    <row r="2635" spans="2:7">
      <c r="B2635" s="2">
        <v>44177</v>
      </c>
      <c r="C2635" s="3" t="s">
        <v>117</v>
      </c>
      <c r="D2635" s="3">
        <v>39</v>
      </c>
      <c r="E2635" s="3" t="s">
        <v>112</v>
      </c>
      <c r="F2635" s="3" t="s">
        <v>111</v>
      </c>
      <c r="G2635" s="94">
        <v>1191.74</v>
      </c>
    </row>
    <row r="2636" spans="2:7">
      <c r="B2636" s="2">
        <v>44082</v>
      </c>
      <c r="C2636" s="3" t="s">
        <v>116</v>
      </c>
      <c r="D2636" s="3">
        <v>7</v>
      </c>
      <c r="E2636" s="3" t="s">
        <v>114</v>
      </c>
      <c r="F2636" s="3" t="s">
        <v>115</v>
      </c>
      <c r="G2636" s="94">
        <v>174.65</v>
      </c>
    </row>
    <row r="2637" spans="2:7">
      <c r="B2637" s="2">
        <v>43958</v>
      </c>
      <c r="C2637" s="3" t="s">
        <v>119</v>
      </c>
      <c r="D2637" s="3">
        <v>10</v>
      </c>
      <c r="E2637" s="3" t="s">
        <v>110</v>
      </c>
      <c r="F2637" s="3" t="s">
        <v>108</v>
      </c>
      <c r="G2637" s="94">
        <v>249.5</v>
      </c>
    </row>
    <row r="2638" spans="2:7">
      <c r="B2638" s="2">
        <v>44287</v>
      </c>
      <c r="C2638" s="3" t="s">
        <v>118</v>
      </c>
      <c r="D2638" s="3">
        <v>15</v>
      </c>
      <c r="E2638" s="3" t="s">
        <v>110</v>
      </c>
      <c r="F2638" s="3" t="s">
        <v>108</v>
      </c>
      <c r="G2638" s="94">
        <v>374.25</v>
      </c>
    </row>
    <row r="2639" spans="2:7">
      <c r="B2639" s="2">
        <v>44837</v>
      </c>
      <c r="C2639" s="3" t="s">
        <v>117</v>
      </c>
      <c r="D2639" s="3">
        <v>575</v>
      </c>
      <c r="E2639" s="3" t="s">
        <v>114</v>
      </c>
      <c r="F2639" s="3" t="s">
        <v>106</v>
      </c>
      <c r="G2639" s="94">
        <v>8249.09</v>
      </c>
    </row>
    <row r="2640" spans="2:7">
      <c r="B2640" s="2">
        <v>44345</v>
      </c>
      <c r="C2640" s="3" t="s">
        <v>107</v>
      </c>
      <c r="D2640" s="3">
        <v>23</v>
      </c>
      <c r="E2640" s="3" t="s">
        <v>9</v>
      </c>
      <c r="F2640" s="3" t="s">
        <v>108</v>
      </c>
      <c r="G2640" s="94">
        <v>665.85</v>
      </c>
    </row>
    <row r="2641" spans="2:7">
      <c r="B2641" s="2">
        <v>44239</v>
      </c>
      <c r="C2641" s="3" t="s">
        <v>116</v>
      </c>
      <c r="D2641" s="3">
        <v>175</v>
      </c>
      <c r="E2641" s="3" t="s">
        <v>112</v>
      </c>
      <c r="F2641" s="3" t="s">
        <v>111</v>
      </c>
      <c r="G2641" s="94">
        <v>4281.38</v>
      </c>
    </row>
    <row r="2642" spans="2:7">
      <c r="B2642" s="2">
        <v>44861</v>
      </c>
      <c r="C2642" s="3" t="s">
        <v>119</v>
      </c>
      <c r="D2642" s="3">
        <v>1</v>
      </c>
      <c r="E2642" s="3" t="s">
        <v>6</v>
      </c>
      <c r="F2642" s="3" t="s">
        <v>113</v>
      </c>
      <c r="G2642" s="94">
        <v>43.69</v>
      </c>
    </row>
    <row r="2643" spans="2:7">
      <c r="B2643" s="2">
        <v>44804</v>
      </c>
      <c r="C2643" s="3" t="s">
        <v>116</v>
      </c>
      <c r="D2643" s="3">
        <v>22</v>
      </c>
      <c r="E2643" s="3" t="s">
        <v>112</v>
      </c>
      <c r="F2643" s="3" t="s">
        <v>106</v>
      </c>
      <c r="G2643" s="94">
        <v>790.9</v>
      </c>
    </row>
    <row r="2644" spans="2:7">
      <c r="B2644" s="2">
        <v>44144</v>
      </c>
      <c r="C2644" s="3" t="s">
        <v>117</v>
      </c>
      <c r="D2644" s="3">
        <v>2</v>
      </c>
      <c r="E2644" s="3" t="s">
        <v>112</v>
      </c>
      <c r="F2644" s="3" t="s">
        <v>105</v>
      </c>
      <c r="G2644" s="94">
        <v>71.900000000000006</v>
      </c>
    </row>
    <row r="2645" spans="2:7">
      <c r="B2645" s="2">
        <v>44287</v>
      </c>
      <c r="C2645" s="3" t="s">
        <v>117</v>
      </c>
      <c r="D2645" s="3">
        <v>19</v>
      </c>
      <c r="E2645" s="3" t="s">
        <v>110</v>
      </c>
      <c r="F2645" s="3" t="s">
        <v>109</v>
      </c>
      <c r="G2645" s="94">
        <v>493.05</v>
      </c>
    </row>
    <row r="2646" spans="2:7">
      <c r="B2646" s="2">
        <v>44605</v>
      </c>
      <c r="C2646" s="3" t="s">
        <v>116</v>
      </c>
      <c r="D2646" s="3">
        <v>1</v>
      </c>
      <c r="E2646" s="3" t="s">
        <v>6</v>
      </c>
      <c r="F2646" s="3" t="s">
        <v>113</v>
      </c>
      <c r="G2646" s="94">
        <v>44.69</v>
      </c>
    </row>
    <row r="2647" spans="2:7">
      <c r="B2647" s="2">
        <v>44308</v>
      </c>
      <c r="C2647" s="3" t="s">
        <v>119</v>
      </c>
      <c r="D2647" s="3">
        <v>10</v>
      </c>
      <c r="E2647" s="3" t="s">
        <v>9</v>
      </c>
      <c r="F2647" s="3" t="s">
        <v>109</v>
      </c>
      <c r="G2647" s="94">
        <v>289.5</v>
      </c>
    </row>
    <row r="2648" spans="2:7">
      <c r="B2648" s="2">
        <v>44831</v>
      </c>
      <c r="C2648" s="3" t="s">
        <v>119</v>
      </c>
      <c r="D2648" s="3">
        <v>7</v>
      </c>
      <c r="E2648" s="3" t="s">
        <v>112</v>
      </c>
      <c r="F2648" s="3" t="s">
        <v>111</v>
      </c>
      <c r="G2648" s="94">
        <v>237.65</v>
      </c>
    </row>
    <row r="2649" spans="2:7">
      <c r="B2649" s="2">
        <v>44178</v>
      </c>
      <c r="C2649" s="3" t="s">
        <v>116</v>
      </c>
      <c r="D2649" s="3">
        <v>46</v>
      </c>
      <c r="E2649" s="3" t="s">
        <v>112</v>
      </c>
      <c r="F2649" s="3" t="s">
        <v>113</v>
      </c>
      <c r="G2649" s="94">
        <v>1327.45</v>
      </c>
    </row>
    <row r="2650" spans="2:7">
      <c r="B2650" s="2">
        <v>44063</v>
      </c>
      <c r="C2650" s="3" t="s">
        <v>116</v>
      </c>
      <c r="D2650" s="3">
        <v>9</v>
      </c>
      <c r="E2650" s="3" t="s">
        <v>110</v>
      </c>
      <c r="F2650" s="3" t="s">
        <v>113</v>
      </c>
      <c r="G2650" s="94">
        <v>233.55</v>
      </c>
    </row>
    <row r="2651" spans="2:7">
      <c r="B2651" s="2">
        <v>43914</v>
      </c>
      <c r="C2651" s="3" t="s">
        <v>116</v>
      </c>
      <c r="D2651" s="3">
        <v>300</v>
      </c>
      <c r="E2651" s="3" t="s">
        <v>9</v>
      </c>
      <c r="F2651" s="3" t="s">
        <v>109</v>
      </c>
      <c r="G2651" s="94">
        <v>4648.88</v>
      </c>
    </row>
    <row r="2652" spans="2:7">
      <c r="B2652" s="2">
        <v>44494</v>
      </c>
      <c r="C2652" s="3" t="s">
        <v>119</v>
      </c>
      <c r="D2652" s="3">
        <v>400</v>
      </c>
      <c r="E2652" s="3" t="s">
        <v>114</v>
      </c>
      <c r="F2652" s="3" t="s">
        <v>108</v>
      </c>
      <c r="G2652" s="94">
        <v>5738.5</v>
      </c>
    </row>
    <row r="2653" spans="2:7">
      <c r="B2653" s="2">
        <v>44167</v>
      </c>
      <c r="C2653" s="3" t="s">
        <v>116</v>
      </c>
      <c r="D2653" s="3">
        <v>7</v>
      </c>
      <c r="E2653" s="3" t="s">
        <v>110</v>
      </c>
      <c r="F2653" s="3" t="s">
        <v>106</v>
      </c>
      <c r="G2653" s="94">
        <v>167.65</v>
      </c>
    </row>
    <row r="2654" spans="2:7">
      <c r="B2654" s="2">
        <v>44666</v>
      </c>
      <c r="C2654" s="3" t="s">
        <v>107</v>
      </c>
      <c r="D2654" s="3">
        <v>43</v>
      </c>
      <c r="E2654" s="3" t="s">
        <v>110</v>
      </c>
      <c r="F2654" s="3" t="s">
        <v>105</v>
      </c>
      <c r="G2654" s="94">
        <v>948.47</v>
      </c>
    </row>
    <row r="2655" spans="2:7">
      <c r="B2655" s="2">
        <v>44131</v>
      </c>
      <c r="C2655" s="3" t="s">
        <v>119</v>
      </c>
      <c r="D2655" s="3">
        <v>125</v>
      </c>
      <c r="E2655" s="3" t="s">
        <v>6</v>
      </c>
      <c r="F2655" s="3" t="s">
        <v>106</v>
      </c>
      <c r="G2655" s="94">
        <v>3822.88</v>
      </c>
    </row>
    <row r="2656" spans="2:7">
      <c r="B2656" s="2">
        <v>44632</v>
      </c>
      <c r="C2656" s="3" t="s">
        <v>116</v>
      </c>
      <c r="D2656" s="3">
        <v>250</v>
      </c>
      <c r="E2656" s="3" t="s">
        <v>112</v>
      </c>
      <c r="F2656" s="3" t="s">
        <v>108</v>
      </c>
      <c r="G2656" s="94">
        <v>6116.25</v>
      </c>
    </row>
    <row r="2657" spans="2:7">
      <c r="B2657" s="2">
        <v>44157</v>
      </c>
      <c r="C2657" s="3" t="s">
        <v>119</v>
      </c>
      <c r="D2657" s="3">
        <v>11</v>
      </c>
      <c r="E2657" s="3" t="s">
        <v>9</v>
      </c>
      <c r="F2657" s="3" t="s">
        <v>105</v>
      </c>
      <c r="G2657" s="94">
        <v>296.45</v>
      </c>
    </row>
    <row r="2658" spans="2:7">
      <c r="B2658" s="2">
        <v>44120</v>
      </c>
      <c r="C2658" s="3" t="s">
        <v>117</v>
      </c>
      <c r="D2658" s="3">
        <v>4</v>
      </c>
      <c r="E2658" s="3" t="s">
        <v>110</v>
      </c>
      <c r="F2658" s="3" t="s">
        <v>105</v>
      </c>
      <c r="G2658" s="94">
        <v>103.8</v>
      </c>
    </row>
    <row r="2659" spans="2:7">
      <c r="B2659" s="2">
        <v>44787</v>
      </c>
      <c r="C2659" s="3" t="s">
        <v>118</v>
      </c>
      <c r="D2659" s="3">
        <v>7</v>
      </c>
      <c r="E2659" s="3" t="s">
        <v>110</v>
      </c>
      <c r="F2659" s="3" t="s">
        <v>106</v>
      </c>
      <c r="G2659" s="94">
        <v>181.65</v>
      </c>
    </row>
    <row r="2660" spans="2:7">
      <c r="B2660" s="2">
        <v>43872</v>
      </c>
      <c r="C2660" s="3" t="s">
        <v>117</v>
      </c>
      <c r="D2660" s="3">
        <v>26</v>
      </c>
      <c r="E2660" s="3" t="s">
        <v>114</v>
      </c>
      <c r="F2660" s="3" t="s">
        <v>108</v>
      </c>
      <c r="G2660" s="94">
        <v>595.6</v>
      </c>
    </row>
    <row r="2661" spans="2:7">
      <c r="B2661" s="2">
        <v>44621</v>
      </c>
      <c r="C2661" s="3" t="s">
        <v>117</v>
      </c>
      <c r="D2661" s="3">
        <v>4</v>
      </c>
      <c r="E2661" s="3" t="s">
        <v>9</v>
      </c>
      <c r="F2661" s="3" t="s">
        <v>111</v>
      </c>
      <c r="G2661" s="94">
        <v>115.8</v>
      </c>
    </row>
    <row r="2662" spans="2:7">
      <c r="B2662" s="2">
        <v>44895</v>
      </c>
      <c r="C2662" s="3" t="s">
        <v>118</v>
      </c>
      <c r="D2662" s="3">
        <v>6</v>
      </c>
      <c r="E2662" s="3" t="s">
        <v>112</v>
      </c>
      <c r="F2662" s="3" t="s">
        <v>113</v>
      </c>
      <c r="G2662" s="94">
        <v>203.7</v>
      </c>
    </row>
    <row r="2663" spans="2:7">
      <c r="B2663" s="2">
        <v>44757</v>
      </c>
      <c r="C2663" s="3" t="s">
        <v>107</v>
      </c>
      <c r="D2663" s="3">
        <v>7</v>
      </c>
      <c r="E2663" s="3" t="s">
        <v>9</v>
      </c>
      <c r="F2663" s="3" t="s">
        <v>106</v>
      </c>
      <c r="G2663" s="94">
        <v>195.65</v>
      </c>
    </row>
    <row r="2664" spans="2:7">
      <c r="B2664" s="2">
        <v>44475</v>
      </c>
      <c r="C2664" s="3" t="s">
        <v>117</v>
      </c>
      <c r="D2664" s="3">
        <v>34</v>
      </c>
      <c r="E2664" s="3" t="s">
        <v>9</v>
      </c>
      <c r="F2664" s="3" t="s">
        <v>111</v>
      </c>
      <c r="G2664" s="94">
        <v>778.86</v>
      </c>
    </row>
    <row r="2665" spans="2:7">
      <c r="B2665" s="2">
        <v>44348</v>
      </c>
      <c r="C2665" s="3" t="s">
        <v>116</v>
      </c>
      <c r="D2665" s="3">
        <v>100</v>
      </c>
      <c r="E2665" s="3" t="s">
        <v>9</v>
      </c>
      <c r="F2665" s="3" t="s">
        <v>111</v>
      </c>
      <c r="G2665" s="94">
        <v>1886.5</v>
      </c>
    </row>
    <row r="2666" spans="2:7">
      <c r="B2666" s="2">
        <v>44587</v>
      </c>
      <c r="C2666" s="3" t="s">
        <v>119</v>
      </c>
      <c r="D2666" s="3">
        <v>200</v>
      </c>
      <c r="E2666" s="3" t="s">
        <v>112</v>
      </c>
      <c r="F2666" s="3" t="s">
        <v>105</v>
      </c>
      <c r="G2666" s="94">
        <v>4893</v>
      </c>
    </row>
    <row r="2667" spans="2:7">
      <c r="B2667" s="2">
        <v>44256</v>
      </c>
      <c r="C2667" s="3" t="s">
        <v>119</v>
      </c>
      <c r="D2667" s="3">
        <v>25</v>
      </c>
      <c r="E2667" s="3" t="s">
        <v>110</v>
      </c>
      <c r="F2667" s="3" t="s">
        <v>109</v>
      </c>
      <c r="G2667" s="94">
        <v>508.94</v>
      </c>
    </row>
    <row r="2668" spans="2:7">
      <c r="B2668" s="2">
        <v>44056</v>
      </c>
      <c r="C2668" s="3" t="s">
        <v>117</v>
      </c>
      <c r="D2668" s="3">
        <v>575</v>
      </c>
      <c r="E2668" s="3" t="s">
        <v>110</v>
      </c>
      <c r="F2668" s="3" t="s">
        <v>113</v>
      </c>
      <c r="G2668" s="94">
        <v>8579.7199999999993</v>
      </c>
    </row>
    <row r="2669" spans="2:7">
      <c r="B2669" s="2">
        <v>44376</v>
      </c>
      <c r="C2669" s="3" t="s">
        <v>118</v>
      </c>
      <c r="D2669" s="3">
        <v>350</v>
      </c>
      <c r="E2669" s="3" t="s">
        <v>6</v>
      </c>
      <c r="F2669" s="3" t="s">
        <v>111</v>
      </c>
      <c r="G2669" s="94">
        <v>8591.36</v>
      </c>
    </row>
    <row r="2670" spans="2:7">
      <c r="B2670" s="2">
        <v>43935</v>
      </c>
      <c r="C2670" s="3" t="s">
        <v>117</v>
      </c>
      <c r="D2670" s="3">
        <v>550</v>
      </c>
      <c r="E2670" s="3" t="s">
        <v>114</v>
      </c>
      <c r="F2670" s="3" t="s">
        <v>109</v>
      </c>
      <c r="G2670" s="94">
        <v>8206.69</v>
      </c>
    </row>
    <row r="2671" spans="2:7">
      <c r="B2671" s="2">
        <v>44104</v>
      </c>
      <c r="C2671" s="3" t="s">
        <v>116</v>
      </c>
      <c r="D2671" s="3">
        <v>575</v>
      </c>
      <c r="E2671" s="3" t="s">
        <v>112</v>
      </c>
      <c r="F2671" s="3" t="s">
        <v>108</v>
      </c>
      <c r="G2671" s="94">
        <v>11885.97</v>
      </c>
    </row>
    <row r="2672" spans="2:7">
      <c r="B2672" s="2">
        <v>44757</v>
      </c>
      <c r="C2672" s="3" t="s">
        <v>107</v>
      </c>
      <c r="D2672" s="3">
        <v>425</v>
      </c>
      <c r="E2672" s="3" t="s">
        <v>114</v>
      </c>
      <c r="F2672" s="3" t="s">
        <v>106</v>
      </c>
      <c r="G2672" s="94">
        <v>6341.53</v>
      </c>
    </row>
    <row r="2673" spans="2:7">
      <c r="B2673" s="2">
        <v>44455</v>
      </c>
      <c r="C2673" s="3" t="s">
        <v>118</v>
      </c>
      <c r="D2673" s="3">
        <v>150</v>
      </c>
      <c r="E2673" s="3" t="s">
        <v>110</v>
      </c>
      <c r="F2673" s="3" t="s">
        <v>105</v>
      </c>
      <c r="G2673" s="94">
        <v>2619.75</v>
      </c>
    </row>
    <row r="2674" spans="2:7">
      <c r="B2674" s="2">
        <v>44326</v>
      </c>
      <c r="C2674" s="3" t="s">
        <v>119</v>
      </c>
      <c r="D2674" s="3">
        <v>325</v>
      </c>
      <c r="E2674" s="3" t="s">
        <v>112</v>
      </c>
      <c r="F2674" s="3" t="s">
        <v>109</v>
      </c>
      <c r="G2674" s="94">
        <v>6344.41</v>
      </c>
    </row>
    <row r="2675" spans="2:7">
      <c r="B2675" s="2">
        <v>44730</v>
      </c>
      <c r="C2675" s="3" t="s">
        <v>117</v>
      </c>
      <c r="D2675" s="3">
        <v>500</v>
      </c>
      <c r="E2675" s="3" t="s">
        <v>110</v>
      </c>
      <c r="F2675" s="3" t="s">
        <v>109</v>
      </c>
      <c r="G2675" s="94">
        <v>7173.13</v>
      </c>
    </row>
    <row r="2676" spans="2:7">
      <c r="B2676" s="2">
        <v>44686</v>
      </c>
      <c r="C2676" s="3" t="s">
        <v>117</v>
      </c>
      <c r="D2676" s="3">
        <v>250</v>
      </c>
      <c r="E2676" s="3" t="s">
        <v>112</v>
      </c>
      <c r="F2676" s="3" t="s">
        <v>105</v>
      </c>
      <c r="G2676" s="94">
        <v>6116.25</v>
      </c>
    </row>
    <row r="2677" spans="2:7">
      <c r="B2677" s="2">
        <v>44070</v>
      </c>
      <c r="C2677" s="3" t="s">
        <v>107</v>
      </c>
      <c r="D2677" s="3">
        <v>46</v>
      </c>
      <c r="E2677" s="3" t="s">
        <v>9</v>
      </c>
      <c r="F2677" s="3" t="s">
        <v>108</v>
      </c>
      <c r="G2677" s="94">
        <v>1053.75</v>
      </c>
    </row>
    <row r="2678" spans="2:7">
      <c r="B2678" s="2">
        <v>44919</v>
      </c>
      <c r="C2678" s="3" t="s">
        <v>107</v>
      </c>
      <c r="D2678" s="3">
        <v>7</v>
      </c>
      <c r="E2678" s="3" t="s">
        <v>112</v>
      </c>
      <c r="F2678" s="3" t="s">
        <v>109</v>
      </c>
      <c r="G2678" s="94">
        <v>237.65</v>
      </c>
    </row>
    <row r="2679" spans="2:7">
      <c r="B2679" s="2">
        <v>44315</v>
      </c>
      <c r="C2679" s="3" t="s">
        <v>117</v>
      </c>
      <c r="D2679" s="3">
        <v>25</v>
      </c>
      <c r="E2679" s="3" t="s">
        <v>114</v>
      </c>
      <c r="F2679" s="3" t="s">
        <v>109</v>
      </c>
      <c r="G2679" s="94">
        <v>551.44000000000005</v>
      </c>
    </row>
    <row r="2680" spans="2:7">
      <c r="B2680" s="2">
        <v>44782</v>
      </c>
      <c r="C2680" s="3" t="s">
        <v>119</v>
      </c>
      <c r="D2680" s="3">
        <v>15</v>
      </c>
      <c r="E2680" s="3" t="s">
        <v>110</v>
      </c>
      <c r="F2680" s="3" t="s">
        <v>111</v>
      </c>
      <c r="G2680" s="94">
        <v>359.25</v>
      </c>
    </row>
    <row r="2681" spans="2:7">
      <c r="B2681" s="2">
        <v>44510</v>
      </c>
      <c r="C2681" s="3" t="s">
        <v>107</v>
      </c>
      <c r="D2681" s="3">
        <v>3</v>
      </c>
      <c r="E2681" s="3" t="s">
        <v>110</v>
      </c>
      <c r="F2681" s="3" t="s">
        <v>109</v>
      </c>
      <c r="G2681" s="94">
        <v>74.849999999999994</v>
      </c>
    </row>
    <row r="2682" spans="2:7">
      <c r="B2682" s="2">
        <v>44803</v>
      </c>
      <c r="C2682" s="3" t="s">
        <v>116</v>
      </c>
      <c r="D2682" s="3">
        <v>2</v>
      </c>
      <c r="E2682" s="3" t="s">
        <v>6</v>
      </c>
      <c r="F2682" s="3" t="s">
        <v>105</v>
      </c>
      <c r="G2682" s="94">
        <v>85.38</v>
      </c>
    </row>
    <row r="2683" spans="2:7">
      <c r="B2683" s="2">
        <v>44247</v>
      </c>
      <c r="C2683" s="3" t="s">
        <v>119</v>
      </c>
      <c r="D2683" s="3">
        <v>5</v>
      </c>
      <c r="E2683" s="3" t="s">
        <v>9</v>
      </c>
      <c r="F2683" s="3" t="s">
        <v>115</v>
      </c>
      <c r="G2683" s="94">
        <v>144.75</v>
      </c>
    </row>
    <row r="2684" spans="2:7">
      <c r="B2684" s="2">
        <v>44830</v>
      </c>
      <c r="C2684" s="3" t="s">
        <v>107</v>
      </c>
      <c r="D2684" s="3">
        <v>3</v>
      </c>
      <c r="E2684" s="3" t="s">
        <v>110</v>
      </c>
      <c r="F2684" s="3" t="s">
        <v>111</v>
      </c>
      <c r="G2684" s="94">
        <v>77.849999999999994</v>
      </c>
    </row>
    <row r="2685" spans="2:7">
      <c r="B2685" s="2">
        <v>44669</v>
      </c>
      <c r="C2685" s="3" t="s">
        <v>116</v>
      </c>
      <c r="D2685" s="3">
        <v>41</v>
      </c>
      <c r="E2685" s="3" t="s">
        <v>112</v>
      </c>
      <c r="F2685" s="3" t="s">
        <v>105</v>
      </c>
      <c r="G2685" s="94">
        <v>1252.8599999999999</v>
      </c>
    </row>
    <row r="2686" spans="2:7">
      <c r="B2686" s="2">
        <v>44612</v>
      </c>
      <c r="C2686" s="3" t="s">
        <v>107</v>
      </c>
      <c r="D2686" s="3">
        <v>28</v>
      </c>
      <c r="E2686" s="3" t="s">
        <v>114</v>
      </c>
      <c r="F2686" s="3" t="s">
        <v>105</v>
      </c>
      <c r="G2686" s="94">
        <v>641.41</v>
      </c>
    </row>
    <row r="2687" spans="2:7">
      <c r="B2687" s="2">
        <v>44189</v>
      </c>
      <c r="C2687" s="3" t="s">
        <v>119</v>
      </c>
      <c r="D2687" s="3">
        <v>75</v>
      </c>
      <c r="E2687" s="3" t="s">
        <v>114</v>
      </c>
      <c r="F2687" s="3" t="s">
        <v>105</v>
      </c>
      <c r="G2687" s="94">
        <v>1515.94</v>
      </c>
    </row>
    <row r="2688" spans="2:7">
      <c r="B2688" s="2">
        <v>44727</v>
      </c>
      <c r="C2688" s="3" t="s">
        <v>118</v>
      </c>
      <c r="D2688" s="3">
        <v>5</v>
      </c>
      <c r="E2688" s="3" t="s">
        <v>114</v>
      </c>
      <c r="F2688" s="3" t="s">
        <v>106</v>
      </c>
      <c r="G2688" s="94">
        <v>129.75</v>
      </c>
    </row>
    <row r="2689" spans="2:7">
      <c r="B2689" s="2">
        <v>43990</v>
      </c>
      <c r="C2689" s="3" t="s">
        <v>119</v>
      </c>
      <c r="D2689" s="3">
        <v>8</v>
      </c>
      <c r="E2689" s="3" t="s">
        <v>6</v>
      </c>
      <c r="F2689" s="3" t="s">
        <v>115</v>
      </c>
      <c r="G2689" s="94">
        <v>349.52</v>
      </c>
    </row>
    <row r="2690" spans="2:7">
      <c r="B2690" s="2">
        <v>44000</v>
      </c>
      <c r="C2690" s="3" t="s">
        <v>118</v>
      </c>
      <c r="D2690" s="3">
        <v>2</v>
      </c>
      <c r="E2690" s="3" t="s">
        <v>9</v>
      </c>
      <c r="F2690" s="3" t="s">
        <v>106</v>
      </c>
      <c r="G2690" s="94">
        <v>53.9</v>
      </c>
    </row>
    <row r="2691" spans="2:7">
      <c r="B2691" s="2">
        <v>44227</v>
      </c>
      <c r="C2691" s="3" t="s">
        <v>116</v>
      </c>
      <c r="D2691" s="3">
        <v>42</v>
      </c>
      <c r="E2691" s="3" t="s">
        <v>9</v>
      </c>
      <c r="F2691" s="3" t="s">
        <v>108</v>
      </c>
      <c r="G2691" s="94">
        <v>997.82</v>
      </c>
    </row>
    <row r="2692" spans="2:7">
      <c r="B2692" s="2">
        <v>44749</v>
      </c>
      <c r="C2692" s="3" t="s">
        <v>116</v>
      </c>
      <c r="D2692" s="3">
        <v>275</v>
      </c>
      <c r="E2692" s="3" t="s">
        <v>6</v>
      </c>
      <c r="F2692" s="3" t="s">
        <v>111</v>
      </c>
      <c r="G2692" s="94">
        <v>6908.48</v>
      </c>
    </row>
    <row r="2693" spans="2:7">
      <c r="B2693" s="2">
        <v>44895</v>
      </c>
      <c r="C2693" s="3" t="s">
        <v>116</v>
      </c>
      <c r="D2693" s="3">
        <v>4</v>
      </c>
      <c r="E2693" s="3" t="s">
        <v>112</v>
      </c>
      <c r="F2693" s="3" t="s">
        <v>109</v>
      </c>
      <c r="G2693" s="94">
        <v>135.80000000000001</v>
      </c>
    </row>
    <row r="2694" spans="2:7">
      <c r="B2694" s="2">
        <v>44526</v>
      </c>
      <c r="C2694" s="3" t="s">
        <v>116</v>
      </c>
      <c r="D2694" s="3">
        <v>4</v>
      </c>
      <c r="E2694" s="3" t="s">
        <v>112</v>
      </c>
      <c r="F2694" s="3" t="s">
        <v>109</v>
      </c>
      <c r="G2694" s="94">
        <v>139.80000000000001</v>
      </c>
    </row>
    <row r="2695" spans="2:7">
      <c r="B2695" s="2">
        <v>44097</v>
      </c>
      <c r="C2695" s="3" t="s">
        <v>118</v>
      </c>
      <c r="D2695" s="3">
        <v>9</v>
      </c>
      <c r="E2695" s="3" t="s">
        <v>112</v>
      </c>
      <c r="F2695" s="3" t="s">
        <v>108</v>
      </c>
      <c r="G2695" s="94">
        <v>323.55</v>
      </c>
    </row>
    <row r="2696" spans="2:7">
      <c r="B2696" s="2">
        <v>44516</v>
      </c>
      <c r="C2696" s="3" t="s">
        <v>118</v>
      </c>
      <c r="D2696" s="3">
        <v>35</v>
      </c>
      <c r="E2696" s="3" t="s">
        <v>110</v>
      </c>
      <c r="F2696" s="3" t="s">
        <v>113</v>
      </c>
      <c r="G2696" s="94">
        <v>712.51</v>
      </c>
    </row>
    <row r="2697" spans="2:7">
      <c r="B2697" s="2">
        <v>44738</v>
      </c>
      <c r="C2697" s="3" t="s">
        <v>117</v>
      </c>
      <c r="D2697" s="3">
        <v>9</v>
      </c>
      <c r="E2697" s="3" t="s">
        <v>6</v>
      </c>
      <c r="F2697" s="3" t="s">
        <v>105</v>
      </c>
      <c r="G2697" s="94">
        <v>402.21</v>
      </c>
    </row>
    <row r="2698" spans="2:7">
      <c r="B2698" s="2">
        <v>44015</v>
      </c>
      <c r="C2698" s="3" t="s">
        <v>119</v>
      </c>
      <c r="D2698" s="3">
        <v>175</v>
      </c>
      <c r="E2698" s="3" t="s">
        <v>9</v>
      </c>
      <c r="F2698" s="3" t="s">
        <v>106</v>
      </c>
      <c r="G2698" s="94">
        <v>3546.38</v>
      </c>
    </row>
    <row r="2699" spans="2:7">
      <c r="B2699" s="2">
        <v>44812</v>
      </c>
      <c r="C2699" s="3" t="s">
        <v>118</v>
      </c>
      <c r="D2699" s="3">
        <v>5</v>
      </c>
      <c r="E2699" s="3" t="s">
        <v>112</v>
      </c>
      <c r="F2699" s="3" t="s">
        <v>108</v>
      </c>
      <c r="G2699" s="94">
        <v>174.75</v>
      </c>
    </row>
    <row r="2700" spans="2:7">
      <c r="B2700" s="2">
        <v>44233</v>
      </c>
      <c r="C2700" s="3" t="s">
        <v>116</v>
      </c>
      <c r="D2700" s="3">
        <v>400</v>
      </c>
      <c r="E2700" s="3" t="s">
        <v>114</v>
      </c>
      <c r="F2700" s="3" t="s">
        <v>105</v>
      </c>
      <c r="G2700" s="94">
        <v>5968.5</v>
      </c>
    </row>
    <row r="2701" spans="2:7">
      <c r="B2701" s="2">
        <v>44167</v>
      </c>
      <c r="C2701" s="3" t="s">
        <v>116</v>
      </c>
      <c r="D2701" s="3">
        <v>7</v>
      </c>
      <c r="E2701" s="3" t="s">
        <v>9</v>
      </c>
      <c r="F2701" s="3" t="s">
        <v>108</v>
      </c>
      <c r="G2701" s="94">
        <v>188.65</v>
      </c>
    </row>
    <row r="2702" spans="2:7">
      <c r="B2702" s="2">
        <v>44176</v>
      </c>
      <c r="C2702" s="3" t="s">
        <v>118</v>
      </c>
      <c r="D2702" s="3">
        <v>45</v>
      </c>
      <c r="E2702" s="3" t="s">
        <v>6</v>
      </c>
      <c r="F2702" s="3" t="s">
        <v>106</v>
      </c>
      <c r="G2702" s="94">
        <v>1632.89</v>
      </c>
    </row>
    <row r="2703" spans="2:7">
      <c r="B2703" s="2">
        <v>44355</v>
      </c>
      <c r="C2703" s="3" t="s">
        <v>116</v>
      </c>
      <c r="D2703" s="3">
        <v>47</v>
      </c>
      <c r="E2703" s="3" t="s">
        <v>9</v>
      </c>
      <c r="F2703" s="3" t="s">
        <v>109</v>
      </c>
      <c r="G2703" s="94">
        <v>1116.5999999999999</v>
      </c>
    </row>
    <row r="2704" spans="2:7">
      <c r="B2704" s="2">
        <v>43981</v>
      </c>
      <c r="C2704" s="3" t="s">
        <v>117</v>
      </c>
      <c r="D2704" s="3">
        <v>30</v>
      </c>
      <c r="E2704" s="3" t="s">
        <v>9</v>
      </c>
      <c r="F2704" s="3" t="s">
        <v>105</v>
      </c>
      <c r="G2704" s="94">
        <v>687.23</v>
      </c>
    </row>
    <row r="2705" spans="2:7">
      <c r="B2705" s="2">
        <v>44482</v>
      </c>
      <c r="C2705" s="3" t="s">
        <v>107</v>
      </c>
      <c r="D2705" s="3">
        <v>2</v>
      </c>
      <c r="E2705" s="3" t="s">
        <v>114</v>
      </c>
      <c r="F2705" s="3" t="s">
        <v>115</v>
      </c>
      <c r="G2705" s="94">
        <v>51.9</v>
      </c>
    </row>
    <row r="2706" spans="2:7">
      <c r="B2706" s="2">
        <v>44636</v>
      </c>
      <c r="C2706" s="3" t="s">
        <v>117</v>
      </c>
      <c r="D2706" s="3">
        <v>11</v>
      </c>
      <c r="E2706" s="3" t="s">
        <v>112</v>
      </c>
      <c r="F2706" s="3" t="s">
        <v>115</v>
      </c>
      <c r="G2706" s="94">
        <v>373.45</v>
      </c>
    </row>
    <row r="2707" spans="2:7">
      <c r="B2707" s="2">
        <v>44327</v>
      </c>
      <c r="C2707" s="3" t="s">
        <v>107</v>
      </c>
      <c r="D2707" s="3">
        <v>4</v>
      </c>
      <c r="E2707" s="3" t="s">
        <v>6</v>
      </c>
      <c r="F2707" s="3" t="s">
        <v>105</v>
      </c>
      <c r="G2707" s="94">
        <v>178.76</v>
      </c>
    </row>
    <row r="2708" spans="2:7">
      <c r="B2708" s="2">
        <v>44457</v>
      </c>
      <c r="C2708" s="3" t="s">
        <v>119</v>
      </c>
      <c r="D2708" s="3">
        <v>15</v>
      </c>
      <c r="E2708" s="3" t="s">
        <v>110</v>
      </c>
      <c r="F2708" s="3" t="s">
        <v>109</v>
      </c>
      <c r="G2708" s="94">
        <v>389.25</v>
      </c>
    </row>
    <row r="2709" spans="2:7">
      <c r="B2709" s="2">
        <v>44524</v>
      </c>
      <c r="C2709" s="3" t="s">
        <v>107</v>
      </c>
      <c r="D2709" s="3">
        <v>16</v>
      </c>
      <c r="E2709" s="3" t="s">
        <v>114</v>
      </c>
      <c r="F2709" s="3" t="s">
        <v>109</v>
      </c>
      <c r="G2709" s="94">
        <v>399.2</v>
      </c>
    </row>
    <row r="2710" spans="2:7">
      <c r="B2710" s="2">
        <v>43905</v>
      </c>
      <c r="C2710" s="3" t="s">
        <v>117</v>
      </c>
      <c r="D2710" s="3">
        <v>150</v>
      </c>
      <c r="E2710" s="3" t="s">
        <v>114</v>
      </c>
      <c r="F2710" s="3" t="s">
        <v>108</v>
      </c>
      <c r="G2710" s="94">
        <v>2619.75</v>
      </c>
    </row>
    <row r="2711" spans="2:7">
      <c r="B2711" s="2">
        <v>43892</v>
      </c>
      <c r="C2711" s="3" t="s">
        <v>117</v>
      </c>
      <c r="D2711" s="3">
        <v>5</v>
      </c>
      <c r="E2711" s="3" t="s">
        <v>112</v>
      </c>
      <c r="F2711" s="3" t="s">
        <v>113</v>
      </c>
      <c r="G2711" s="94">
        <v>169.75</v>
      </c>
    </row>
    <row r="2712" spans="2:7">
      <c r="B2712" s="2">
        <v>43923</v>
      </c>
      <c r="C2712" s="3" t="s">
        <v>117</v>
      </c>
      <c r="D2712" s="3">
        <v>325</v>
      </c>
      <c r="E2712" s="3" t="s">
        <v>110</v>
      </c>
      <c r="F2712" s="3" t="s">
        <v>108</v>
      </c>
      <c r="G2712" s="94">
        <v>4475.66</v>
      </c>
    </row>
    <row r="2713" spans="2:7">
      <c r="B2713" s="2">
        <v>44499</v>
      </c>
      <c r="C2713" s="3" t="s">
        <v>117</v>
      </c>
      <c r="D2713" s="3">
        <v>4</v>
      </c>
      <c r="E2713" s="3" t="s">
        <v>9</v>
      </c>
      <c r="F2713" s="3" t="s">
        <v>105</v>
      </c>
      <c r="G2713" s="94">
        <v>107.8</v>
      </c>
    </row>
    <row r="2714" spans="2:7">
      <c r="B2714" s="2">
        <v>44023</v>
      </c>
      <c r="C2714" s="3" t="s">
        <v>117</v>
      </c>
      <c r="D2714" s="3">
        <v>22</v>
      </c>
      <c r="E2714" s="3" t="s">
        <v>114</v>
      </c>
      <c r="F2714" s="3" t="s">
        <v>113</v>
      </c>
      <c r="G2714" s="94">
        <v>570.9</v>
      </c>
    </row>
    <row r="2715" spans="2:7">
      <c r="B2715" s="2">
        <v>44448</v>
      </c>
      <c r="C2715" s="3" t="s">
        <v>119</v>
      </c>
      <c r="D2715" s="3">
        <v>27</v>
      </c>
      <c r="E2715" s="3" t="s">
        <v>110</v>
      </c>
      <c r="F2715" s="3" t="s">
        <v>108</v>
      </c>
      <c r="G2715" s="94">
        <v>572.6</v>
      </c>
    </row>
    <row r="2716" spans="2:7">
      <c r="B2716" s="2">
        <v>44086</v>
      </c>
      <c r="C2716" s="3" t="s">
        <v>117</v>
      </c>
      <c r="D2716" s="3">
        <v>7</v>
      </c>
      <c r="E2716" s="3" t="s">
        <v>112</v>
      </c>
      <c r="F2716" s="3" t="s">
        <v>115</v>
      </c>
      <c r="G2716" s="94">
        <v>237.65</v>
      </c>
    </row>
    <row r="2717" spans="2:7">
      <c r="B2717" s="2">
        <v>44917</v>
      </c>
      <c r="C2717" s="3" t="s">
        <v>107</v>
      </c>
      <c r="D2717" s="3">
        <v>475</v>
      </c>
      <c r="E2717" s="3" t="s">
        <v>9</v>
      </c>
      <c r="F2717" s="3" t="s">
        <v>105</v>
      </c>
      <c r="G2717" s="94">
        <v>7633.84</v>
      </c>
    </row>
    <row r="2718" spans="2:7">
      <c r="B2718" s="2">
        <v>44922</v>
      </c>
      <c r="C2718" s="3" t="s">
        <v>119</v>
      </c>
      <c r="D2718" s="3">
        <v>425</v>
      </c>
      <c r="E2718" s="3" t="s">
        <v>9</v>
      </c>
      <c r="F2718" s="3" t="s">
        <v>106</v>
      </c>
      <c r="G2718" s="94">
        <v>6830.28</v>
      </c>
    </row>
    <row r="2719" spans="2:7">
      <c r="B2719" s="2">
        <v>44266</v>
      </c>
      <c r="C2719" s="3" t="s">
        <v>117</v>
      </c>
      <c r="D2719" s="3">
        <v>32</v>
      </c>
      <c r="E2719" s="3" t="s">
        <v>114</v>
      </c>
      <c r="F2719" s="3" t="s">
        <v>105</v>
      </c>
      <c r="G2719" s="94">
        <v>705.84</v>
      </c>
    </row>
    <row r="2720" spans="2:7">
      <c r="B2720" s="2">
        <v>44249</v>
      </c>
      <c r="C2720" s="3" t="s">
        <v>116</v>
      </c>
      <c r="D2720" s="3">
        <v>6</v>
      </c>
      <c r="E2720" s="3" t="s">
        <v>9</v>
      </c>
      <c r="F2720" s="3" t="s">
        <v>106</v>
      </c>
      <c r="G2720" s="94">
        <v>161.69999999999999</v>
      </c>
    </row>
    <row r="2721" spans="2:7">
      <c r="B2721" s="2">
        <v>44052</v>
      </c>
      <c r="C2721" s="3" t="s">
        <v>116</v>
      </c>
      <c r="D2721" s="3">
        <v>13</v>
      </c>
      <c r="E2721" s="3" t="s">
        <v>110</v>
      </c>
      <c r="F2721" s="3" t="s">
        <v>105</v>
      </c>
      <c r="G2721" s="94">
        <v>337.35</v>
      </c>
    </row>
    <row r="2722" spans="2:7">
      <c r="B2722" s="2">
        <v>44628</v>
      </c>
      <c r="C2722" s="3" t="s">
        <v>117</v>
      </c>
      <c r="D2722" s="3">
        <v>47</v>
      </c>
      <c r="E2722" s="3" t="s">
        <v>6</v>
      </c>
      <c r="F2722" s="3" t="s">
        <v>108</v>
      </c>
      <c r="G2722" s="94">
        <v>1745.42</v>
      </c>
    </row>
    <row r="2723" spans="2:7">
      <c r="B2723" s="2">
        <v>44542</v>
      </c>
      <c r="C2723" s="3" t="s">
        <v>119</v>
      </c>
      <c r="D2723" s="3">
        <v>14</v>
      </c>
      <c r="E2723" s="3" t="s">
        <v>6</v>
      </c>
      <c r="F2723" s="3" t="s">
        <v>108</v>
      </c>
      <c r="G2723" s="94">
        <v>625.66</v>
      </c>
    </row>
    <row r="2724" spans="2:7">
      <c r="B2724" s="2">
        <v>44801</v>
      </c>
      <c r="C2724" s="3" t="s">
        <v>107</v>
      </c>
      <c r="D2724" s="3">
        <v>45</v>
      </c>
      <c r="E2724" s="3" t="s">
        <v>114</v>
      </c>
      <c r="F2724" s="3" t="s">
        <v>105</v>
      </c>
      <c r="G2724" s="94">
        <v>954.34</v>
      </c>
    </row>
    <row r="2725" spans="2:7">
      <c r="B2725" s="2">
        <v>44755</v>
      </c>
      <c r="C2725" s="3" t="s">
        <v>118</v>
      </c>
      <c r="D2725" s="3">
        <v>8</v>
      </c>
      <c r="E2725" s="3" t="s">
        <v>6</v>
      </c>
      <c r="F2725" s="3" t="s">
        <v>115</v>
      </c>
      <c r="G2725" s="94">
        <v>341.52</v>
      </c>
    </row>
    <row r="2726" spans="2:7">
      <c r="B2726" s="2">
        <v>44552</v>
      </c>
      <c r="C2726" s="3" t="s">
        <v>117</v>
      </c>
      <c r="D2726" s="3">
        <v>8</v>
      </c>
      <c r="E2726" s="3" t="s">
        <v>110</v>
      </c>
      <c r="F2726" s="3" t="s">
        <v>115</v>
      </c>
      <c r="G2726" s="94">
        <v>207.6</v>
      </c>
    </row>
    <row r="2727" spans="2:7">
      <c r="B2727" s="2">
        <v>43880</v>
      </c>
      <c r="C2727" s="3" t="s">
        <v>116</v>
      </c>
      <c r="D2727" s="3">
        <v>20</v>
      </c>
      <c r="E2727" s="3" t="s">
        <v>9</v>
      </c>
      <c r="F2727" s="3" t="s">
        <v>115</v>
      </c>
      <c r="G2727" s="94">
        <v>579</v>
      </c>
    </row>
    <row r="2728" spans="2:7">
      <c r="B2728" s="2">
        <v>44340</v>
      </c>
      <c r="C2728" s="3" t="s">
        <v>119</v>
      </c>
      <c r="D2728" s="3">
        <v>4</v>
      </c>
      <c r="E2728" s="3" t="s">
        <v>112</v>
      </c>
      <c r="F2728" s="3" t="s">
        <v>113</v>
      </c>
      <c r="G2728" s="94">
        <v>135.80000000000001</v>
      </c>
    </row>
    <row r="2729" spans="2:7">
      <c r="B2729" s="2">
        <v>44662</v>
      </c>
      <c r="C2729" s="3" t="s">
        <v>116</v>
      </c>
      <c r="D2729" s="3">
        <v>45</v>
      </c>
      <c r="E2729" s="3" t="s">
        <v>110</v>
      </c>
      <c r="F2729" s="3" t="s">
        <v>111</v>
      </c>
      <c r="G2729" s="94">
        <v>916.09</v>
      </c>
    </row>
    <row r="2730" spans="2:7">
      <c r="B2730" s="2">
        <v>44684</v>
      </c>
      <c r="C2730" s="3" t="s">
        <v>119</v>
      </c>
      <c r="D2730" s="3">
        <v>425</v>
      </c>
      <c r="E2730" s="3" t="s">
        <v>114</v>
      </c>
      <c r="F2730" s="3" t="s">
        <v>115</v>
      </c>
      <c r="G2730" s="94">
        <v>6585.91</v>
      </c>
    </row>
    <row r="2731" spans="2:7">
      <c r="B2731" s="2">
        <v>44071</v>
      </c>
      <c r="C2731" s="3" t="s">
        <v>116</v>
      </c>
      <c r="D2731" s="3">
        <v>14</v>
      </c>
      <c r="E2731" s="3" t="s">
        <v>110</v>
      </c>
      <c r="F2731" s="3" t="s">
        <v>113</v>
      </c>
      <c r="G2731" s="94">
        <v>363.3</v>
      </c>
    </row>
    <row r="2732" spans="2:7">
      <c r="B2732" s="2">
        <v>44465</v>
      </c>
      <c r="C2732" s="3" t="s">
        <v>118</v>
      </c>
      <c r="D2732" s="3">
        <v>9</v>
      </c>
      <c r="E2732" s="3" t="s">
        <v>110</v>
      </c>
      <c r="F2732" s="3" t="s">
        <v>115</v>
      </c>
      <c r="G2732" s="94">
        <v>224.55</v>
      </c>
    </row>
    <row r="2733" spans="2:7">
      <c r="B2733" s="2">
        <v>44237</v>
      </c>
      <c r="C2733" s="3" t="s">
        <v>119</v>
      </c>
      <c r="D2733" s="3">
        <v>175</v>
      </c>
      <c r="E2733" s="3" t="s">
        <v>6</v>
      </c>
      <c r="F2733" s="3" t="s">
        <v>105</v>
      </c>
      <c r="G2733" s="94">
        <v>5229.53</v>
      </c>
    </row>
    <row r="2734" spans="2:7">
      <c r="B2734" s="2">
        <v>44505</v>
      </c>
      <c r="C2734" s="3" t="s">
        <v>118</v>
      </c>
      <c r="D2734" s="3">
        <v>8</v>
      </c>
      <c r="E2734" s="3" t="s">
        <v>112</v>
      </c>
      <c r="F2734" s="3" t="s">
        <v>108</v>
      </c>
      <c r="G2734" s="94">
        <v>287.60000000000002</v>
      </c>
    </row>
    <row r="2735" spans="2:7">
      <c r="B2735" s="2">
        <v>44044</v>
      </c>
      <c r="C2735" s="3" t="s">
        <v>116</v>
      </c>
      <c r="D2735" s="3">
        <v>475</v>
      </c>
      <c r="E2735" s="3" t="s">
        <v>9</v>
      </c>
      <c r="F2735" s="3" t="s">
        <v>113</v>
      </c>
      <c r="G2735" s="94">
        <v>7360.72</v>
      </c>
    </row>
    <row r="2736" spans="2:7">
      <c r="B2736" s="2">
        <v>44774</v>
      </c>
      <c r="C2736" s="3" t="s">
        <v>118</v>
      </c>
      <c r="D2736" s="3">
        <v>36</v>
      </c>
      <c r="E2736" s="3" t="s">
        <v>110</v>
      </c>
      <c r="F2736" s="3" t="s">
        <v>113</v>
      </c>
      <c r="G2736" s="94">
        <v>794.07</v>
      </c>
    </row>
    <row r="2737" spans="2:7">
      <c r="B2737" s="2">
        <v>44105</v>
      </c>
      <c r="C2737" s="3" t="s">
        <v>119</v>
      </c>
      <c r="D2737" s="3">
        <v>19</v>
      </c>
      <c r="E2737" s="3" t="s">
        <v>112</v>
      </c>
      <c r="F2737" s="3" t="s">
        <v>111</v>
      </c>
      <c r="G2737" s="94">
        <v>645.04999999999995</v>
      </c>
    </row>
    <row r="2738" spans="2:7">
      <c r="B2738" s="2">
        <v>44106</v>
      </c>
      <c r="C2738" s="3" t="s">
        <v>119</v>
      </c>
      <c r="D2738" s="3">
        <v>275</v>
      </c>
      <c r="E2738" s="3" t="s">
        <v>112</v>
      </c>
      <c r="F2738" s="3" t="s">
        <v>105</v>
      </c>
      <c r="G2738" s="94">
        <v>5526.47</v>
      </c>
    </row>
    <row r="2739" spans="2:7">
      <c r="B2739" s="2">
        <v>43906</v>
      </c>
      <c r="C2739" s="3" t="s">
        <v>119</v>
      </c>
      <c r="D2739" s="3">
        <v>3</v>
      </c>
      <c r="E2739" s="3" t="s">
        <v>6</v>
      </c>
      <c r="F2739" s="3" t="s">
        <v>105</v>
      </c>
      <c r="G2739" s="94">
        <v>128.07</v>
      </c>
    </row>
    <row r="2740" spans="2:7">
      <c r="B2740" s="2">
        <v>44012</v>
      </c>
      <c r="C2740" s="3" t="s">
        <v>107</v>
      </c>
      <c r="D2740" s="3">
        <v>49</v>
      </c>
      <c r="E2740" s="3" t="s">
        <v>112</v>
      </c>
      <c r="F2740" s="3" t="s">
        <v>106</v>
      </c>
      <c r="G2740" s="94">
        <v>1321.16</v>
      </c>
    </row>
    <row r="2741" spans="2:7">
      <c r="B2741" s="2">
        <v>44002</v>
      </c>
      <c r="C2741" s="3" t="s">
        <v>117</v>
      </c>
      <c r="D2741" s="3">
        <v>38</v>
      </c>
      <c r="E2741" s="3" t="s">
        <v>112</v>
      </c>
      <c r="F2741" s="3" t="s">
        <v>109</v>
      </c>
      <c r="G2741" s="94">
        <v>1161.19</v>
      </c>
    </row>
    <row r="2742" spans="2:7">
      <c r="B2742" s="2">
        <v>44076</v>
      </c>
      <c r="C2742" s="3" t="s">
        <v>119</v>
      </c>
      <c r="D2742" s="3">
        <v>39</v>
      </c>
      <c r="E2742" s="3" t="s">
        <v>9</v>
      </c>
      <c r="F2742" s="3" t="s">
        <v>109</v>
      </c>
      <c r="G2742" s="94">
        <v>926.54</v>
      </c>
    </row>
    <row r="2743" spans="2:7">
      <c r="B2743" s="2">
        <v>43995</v>
      </c>
      <c r="C2743" s="3" t="s">
        <v>119</v>
      </c>
      <c r="D2743" s="3">
        <v>575</v>
      </c>
      <c r="E2743" s="3" t="s">
        <v>6</v>
      </c>
      <c r="F2743" s="3" t="s">
        <v>106</v>
      </c>
      <c r="G2743" s="94">
        <v>14775.63</v>
      </c>
    </row>
    <row r="2744" spans="2:7">
      <c r="B2744" s="2">
        <v>44196</v>
      </c>
      <c r="C2744" s="3" t="s">
        <v>118</v>
      </c>
      <c r="D2744" s="3">
        <v>5</v>
      </c>
      <c r="E2744" s="3" t="s">
        <v>114</v>
      </c>
      <c r="F2744" s="3" t="s">
        <v>113</v>
      </c>
      <c r="G2744" s="94">
        <v>134.75</v>
      </c>
    </row>
    <row r="2745" spans="2:7">
      <c r="B2745" s="2">
        <v>44137</v>
      </c>
      <c r="C2745" s="3" t="s">
        <v>117</v>
      </c>
      <c r="D2745" s="3">
        <v>34</v>
      </c>
      <c r="E2745" s="3" t="s">
        <v>112</v>
      </c>
      <c r="F2745" s="3" t="s">
        <v>108</v>
      </c>
      <c r="G2745" s="94">
        <v>981.16</v>
      </c>
    </row>
    <row r="2746" spans="2:7">
      <c r="B2746" s="2">
        <v>44645</v>
      </c>
      <c r="C2746" s="3" t="s">
        <v>117</v>
      </c>
      <c r="D2746" s="3">
        <v>575</v>
      </c>
      <c r="E2746" s="3" t="s">
        <v>9</v>
      </c>
      <c r="F2746" s="3" t="s">
        <v>115</v>
      </c>
      <c r="G2746" s="94">
        <v>9571.59</v>
      </c>
    </row>
    <row r="2747" spans="2:7">
      <c r="B2747" s="2">
        <v>44193</v>
      </c>
      <c r="C2747" s="3" t="s">
        <v>119</v>
      </c>
      <c r="D2747" s="3">
        <v>525</v>
      </c>
      <c r="E2747" s="3" t="s">
        <v>112</v>
      </c>
      <c r="F2747" s="3" t="s">
        <v>106</v>
      </c>
      <c r="G2747" s="94">
        <v>10550.53</v>
      </c>
    </row>
    <row r="2748" spans="2:7">
      <c r="B2748" s="2">
        <v>44556</v>
      </c>
      <c r="C2748" s="3" t="s">
        <v>117</v>
      </c>
      <c r="D2748" s="3">
        <v>425</v>
      </c>
      <c r="E2748" s="3" t="s">
        <v>9</v>
      </c>
      <c r="F2748" s="3" t="s">
        <v>109</v>
      </c>
      <c r="G2748" s="94">
        <v>6830.28</v>
      </c>
    </row>
    <row r="2749" spans="2:7">
      <c r="B2749" s="2">
        <v>44199</v>
      </c>
      <c r="C2749" s="3" t="s">
        <v>107</v>
      </c>
      <c r="D2749" s="3">
        <v>11</v>
      </c>
      <c r="E2749" s="3" t="s">
        <v>110</v>
      </c>
      <c r="F2749" s="3" t="s">
        <v>113</v>
      </c>
      <c r="G2749" s="94">
        <v>274.45</v>
      </c>
    </row>
    <row r="2750" spans="2:7">
      <c r="B2750" s="2">
        <v>44745</v>
      </c>
      <c r="C2750" s="3" t="s">
        <v>118</v>
      </c>
      <c r="D2750" s="3">
        <v>50</v>
      </c>
      <c r="E2750" s="3" t="s">
        <v>9</v>
      </c>
      <c r="F2750" s="3" t="s">
        <v>105</v>
      </c>
      <c r="G2750" s="94">
        <v>1048.1300000000001</v>
      </c>
    </row>
    <row r="2751" spans="2:7">
      <c r="B2751" s="2">
        <v>43899</v>
      </c>
      <c r="C2751" s="3" t="s">
        <v>117</v>
      </c>
      <c r="D2751" s="3">
        <v>8</v>
      </c>
      <c r="E2751" s="3" t="s">
        <v>9</v>
      </c>
      <c r="F2751" s="3" t="s">
        <v>115</v>
      </c>
      <c r="G2751" s="94">
        <v>215.6</v>
      </c>
    </row>
    <row r="2752" spans="2:7">
      <c r="B2752" s="2">
        <v>44097</v>
      </c>
      <c r="C2752" s="3" t="s">
        <v>119</v>
      </c>
      <c r="D2752" s="3">
        <v>45</v>
      </c>
      <c r="E2752" s="3" t="s">
        <v>114</v>
      </c>
      <c r="F2752" s="3" t="s">
        <v>111</v>
      </c>
      <c r="G2752" s="94">
        <v>954.34</v>
      </c>
    </row>
    <row r="2753" spans="2:7">
      <c r="B2753" s="2">
        <v>44550</v>
      </c>
      <c r="C2753" s="3" t="s">
        <v>119</v>
      </c>
      <c r="D2753" s="3">
        <v>3</v>
      </c>
      <c r="E2753" s="3" t="s">
        <v>110</v>
      </c>
      <c r="F2753" s="3" t="s">
        <v>105</v>
      </c>
      <c r="G2753" s="94">
        <v>71.849999999999994</v>
      </c>
    </row>
    <row r="2754" spans="2:7">
      <c r="B2754" s="2">
        <v>44581</v>
      </c>
      <c r="C2754" s="3" t="s">
        <v>107</v>
      </c>
      <c r="D2754" s="3">
        <v>425</v>
      </c>
      <c r="E2754" s="3" t="s">
        <v>110</v>
      </c>
      <c r="F2754" s="3" t="s">
        <v>109</v>
      </c>
      <c r="G2754" s="94">
        <v>6341.53</v>
      </c>
    </row>
    <row r="2755" spans="2:7">
      <c r="B2755" s="2">
        <v>44794</v>
      </c>
      <c r="C2755" s="3" t="s">
        <v>119</v>
      </c>
      <c r="D2755" s="3">
        <v>26</v>
      </c>
      <c r="E2755" s="3" t="s">
        <v>6</v>
      </c>
      <c r="F2755" s="3" t="s">
        <v>109</v>
      </c>
      <c r="G2755" s="94">
        <v>987.65</v>
      </c>
    </row>
    <row r="2756" spans="2:7">
      <c r="B2756" s="2">
        <v>44074</v>
      </c>
      <c r="C2756" s="3" t="s">
        <v>117</v>
      </c>
      <c r="D2756" s="3">
        <v>100</v>
      </c>
      <c r="E2756" s="3" t="s">
        <v>112</v>
      </c>
      <c r="F2756" s="3" t="s">
        <v>111</v>
      </c>
      <c r="G2756" s="94">
        <v>2446.5</v>
      </c>
    </row>
    <row r="2757" spans="2:7">
      <c r="B2757" s="2">
        <v>44013</v>
      </c>
      <c r="C2757" s="3" t="s">
        <v>116</v>
      </c>
      <c r="D2757" s="3">
        <v>29</v>
      </c>
      <c r="E2757" s="3" t="s">
        <v>110</v>
      </c>
      <c r="F2757" s="3" t="s">
        <v>113</v>
      </c>
      <c r="G2757" s="94">
        <v>590.37</v>
      </c>
    </row>
    <row r="2758" spans="2:7">
      <c r="B2758" s="2">
        <v>44282</v>
      </c>
      <c r="C2758" s="3" t="s">
        <v>107</v>
      </c>
      <c r="D2758" s="3">
        <v>1</v>
      </c>
      <c r="E2758" s="3" t="s">
        <v>114</v>
      </c>
      <c r="F2758" s="3" t="s">
        <v>108</v>
      </c>
      <c r="G2758" s="94">
        <v>25.95</v>
      </c>
    </row>
    <row r="2759" spans="2:7">
      <c r="B2759" s="2">
        <v>44131</v>
      </c>
      <c r="C2759" s="3" t="s">
        <v>116</v>
      </c>
      <c r="D2759" s="3">
        <v>8</v>
      </c>
      <c r="E2759" s="3" t="s">
        <v>112</v>
      </c>
      <c r="F2759" s="3" t="s">
        <v>109</v>
      </c>
      <c r="G2759" s="94">
        <v>279.60000000000002</v>
      </c>
    </row>
    <row r="2760" spans="2:7">
      <c r="B2760" s="2">
        <v>44767</v>
      </c>
      <c r="C2760" s="3" t="s">
        <v>107</v>
      </c>
      <c r="D2760" s="3">
        <v>300</v>
      </c>
      <c r="E2760" s="3" t="s">
        <v>110</v>
      </c>
      <c r="F2760" s="3" t="s">
        <v>105</v>
      </c>
      <c r="G2760" s="94">
        <v>4131.38</v>
      </c>
    </row>
    <row r="2761" spans="2:7">
      <c r="B2761" s="2">
        <v>44368</v>
      </c>
      <c r="C2761" s="3" t="s">
        <v>116</v>
      </c>
      <c r="D2761" s="3">
        <v>1</v>
      </c>
      <c r="E2761" s="3" t="s">
        <v>9</v>
      </c>
      <c r="F2761" s="3" t="s">
        <v>113</v>
      </c>
      <c r="G2761" s="94">
        <v>26.95</v>
      </c>
    </row>
    <row r="2762" spans="2:7">
      <c r="B2762" s="2">
        <v>43953</v>
      </c>
      <c r="C2762" s="3" t="s">
        <v>117</v>
      </c>
      <c r="D2762" s="3">
        <v>400</v>
      </c>
      <c r="E2762" s="3" t="s">
        <v>114</v>
      </c>
      <c r="F2762" s="3" t="s">
        <v>105</v>
      </c>
      <c r="G2762" s="94">
        <v>6198.5</v>
      </c>
    </row>
    <row r="2763" spans="2:7">
      <c r="B2763" s="2">
        <v>44032</v>
      </c>
      <c r="C2763" s="3" t="s">
        <v>116</v>
      </c>
      <c r="D2763" s="3">
        <v>300</v>
      </c>
      <c r="E2763" s="3" t="s">
        <v>112</v>
      </c>
      <c r="F2763" s="3" t="s">
        <v>115</v>
      </c>
      <c r="G2763" s="94">
        <v>6201.38</v>
      </c>
    </row>
    <row r="2764" spans="2:7">
      <c r="B2764" s="2">
        <v>44506</v>
      </c>
      <c r="C2764" s="3" t="s">
        <v>116</v>
      </c>
      <c r="D2764" s="3">
        <v>6</v>
      </c>
      <c r="E2764" s="3" t="s">
        <v>6</v>
      </c>
      <c r="F2764" s="3" t="s">
        <v>113</v>
      </c>
      <c r="G2764" s="94">
        <v>256.14</v>
      </c>
    </row>
    <row r="2765" spans="2:7">
      <c r="B2765" s="2">
        <v>44251</v>
      </c>
      <c r="C2765" s="3" t="s">
        <v>107</v>
      </c>
      <c r="D2765" s="3">
        <v>10</v>
      </c>
      <c r="E2765" s="3" t="s">
        <v>112</v>
      </c>
      <c r="F2765" s="3" t="s">
        <v>115</v>
      </c>
      <c r="G2765" s="94">
        <v>349.5</v>
      </c>
    </row>
    <row r="2766" spans="2:7">
      <c r="B2766" s="2">
        <v>44636</v>
      </c>
      <c r="C2766" s="3" t="s">
        <v>116</v>
      </c>
      <c r="D2766" s="3">
        <v>23</v>
      </c>
      <c r="E2766" s="3" t="s">
        <v>112</v>
      </c>
      <c r="F2766" s="3" t="s">
        <v>105</v>
      </c>
      <c r="G2766" s="94">
        <v>826.85</v>
      </c>
    </row>
    <row r="2767" spans="2:7">
      <c r="B2767" s="2">
        <v>43951</v>
      </c>
      <c r="C2767" s="3" t="s">
        <v>107</v>
      </c>
      <c r="D2767" s="3">
        <v>6</v>
      </c>
      <c r="E2767" s="3" t="s">
        <v>9</v>
      </c>
      <c r="F2767" s="3" t="s">
        <v>109</v>
      </c>
      <c r="G2767" s="94">
        <v>161.69999999999999</v>
      </c>
    </row>
    <row r="2768" spans="2:7">
      <c r="B2768" s="2">
        <v>44445</v>
      </c>
      <c r="C2768" s="3" t="s">
        <v>119</v>
      </c>
      <c r="D2768" s="3">
        <v>8</v>
      </c>
      <c r="E2768" s="3" t="s">
        <v>9</v>
      </c>
      <c r="F2768" s="3" t="s">
        <v>109</v>
      </c>
      <c r="G2768" s="94">
        <v>223.6</v>
      </c>
    </row>
    <row r="2769" spans="2:7">
      <c r="B2769" s="2">
        <v>44487</v>
      </c>
      <c r="C2769" s="3" t="s">
        <v>119</v>
      </c>
      <c r="D2769" s="3">
        <v>1</v>
      </c>
      <c r="E2769" s="3" t="s">
        <v>114</v>
      </c>
      <c r="F2769" s="3" t="s">
        <v>113</v>
      </c>
      <c r="G2769" s="94">
        <v>25.95</v>
      </c>
    </row>
    <row r="2770" spans="2:7">
      <c r="B2770" s="2">
        <v>44561</v>
      </c>
      <c r="C2770" s="3" t="s">
        <v>117</v>
      </c>
      <c r="D2770" s="3">
        <v>17</v>
      </c>
      <c r="E2770" s="3" t="s">
        <v>6</v>
      </c>
      <c r="F2770" s="3" t="s">
        <v>113</v>
      </c>
      <c r="G2770" s="94">
        <v>759.73</v>
      </c>
    </row>
    <row r="2771" spans="2:7">
      <c r="B2771" s="2">
        <v>43919</v>
      </c>
      <c r="C2771" s="3" t="s">
        <v>119</v>
      </c>
      <c r="D2771" s="3">
        <v>250</v>
      </c>
      <c r="E2771" s="3" t="s">
        <v>112</v>
      </c>
      <c r="F2771" s="3" t="s">
        <v>108</v>
      </c>
      <c r="G2771" s="94">
        <v>6116.25</v>
      </c>
    </row>
    <row r="2772" spans="2:7">
      <c r="B2772" s="2">
        <v>43848</v>
      </c>
      <c r="C2772" s="3" t="s">
        <v>116</v>
      </c>
      <c r="D2772" s="3">
        <v>43</v>
      </c>
      <c r="E2772" s="3" t="s">
        <v>114</v>
      </c>
      <c r="F2772" s="3" t="s">
        <v>108</v>
      </c>
      <c r="G2772" s="94">
        <v>948.47</v>
      </c>
    </row>
    <row r="2773" spans="2:7">
      <c r="B2773" s="2">
        <v>44717</v>
      </c>
      <c r="C2773" s="3" t="s">
        <v>119</v>
      </c>
      <c r="D2773" s="3">
        <v>225</v>
      </c>
      <c r="E2773" s="3" t="s">
        <v>110</v>
      </c>
      <c r="F2773" s="3" t="s">
        <v>111</v>
      </c>
      <c r="G2773" s="94">
        <v>4087.13</v>
      </c>
    </row>
    <row r="2774" spans="2:7">
      <c r="B2774" s="2">
        <v>44205</v>
      </c>
      <c r="C2774" s="3" t="s">
        <v>107</v>
      </c>
      <c r="D2774" s="3">
        <v>7</v>
      </c>
      <c r="E2774" s="3" t="s">
        <v>114</v>
      </c>
      <c r="F2774" s="3" t="s">
        <v>109</v>
      </c>
      <c r="G2774" s="94">
        <v>181.65</v>
      </c>
    </row>
    <row r="2775" spans="2:7">
      <c r="B2775" s="2">
        <v>44752</v>
      </c>
      <c r="C2775" s="3" t="s">
        <v>118</v>
      </c>
      <c r="D2775" s="3">
        <v>8</v>
      </c>
      <c r="E2775" s="3" t="s">
        <v>9</v>
      </c>
      <c r="F2775" s="3" t="s">
        <v>111</v>
      </c>
      <c r="G2775" s="94">
        <v>215.6</v>
      </c>
    </row>
    <row r="2776" spans="2:7">
      <c r="B2776" s="2">
        <v>44514</v>
      </c>
      <c r="C2776" s="3" t="s">
        <v>118</v>
      </c>
      <c r="D2776" s="3">
        <v>29</v>
      </c>
      <c r="E2776" s="3" t="s">
        <v>114</v>
      </c>
      <c r="F2776" s="3" t="s">
        <v>113</v>
      </c>
      <c r="G2776" s="94">
        <v>615.02</v>
      </c>
    </row>
    <row r="2777" spans="2:7">
      <c r="B2777" s="2">
        <v>44024</v>
      </c>
      <c r="C2777" s="3" t="s">
        <v>119</v>
      </c>
      <c r="D2777" s="3">
        <v>1</v>
      </c>
      <c r="E2777" s="3" t="s">
        <v>9</v>
      </c>
      <c r="F2777" s="3" t="s">
        <v>105</v>
      </c>
      <c r="G2777" s="94">
        <v>27.95</v>
      </c>
    </row>
    <row r="2778" spans="2:7">
      <c r="B2778" s="2">
        <v>43848</v>
      </c>
      <c r="C2778" s="3" t="s">
        <v>107</v>
      </c>
      <c r="D2778" s="3">
        <v>350</v>
      </c>
      <c r="E2778" s="3" t="s">
        <v>6</v>
      </c>
      <c r="F2778" s="3" t="s">
        <v>106</v>
      </c>
      <c r="G2778" s="94">
        <v>8591.36</v>
      </c>
    </row>
    <row r="2779" spans="2:7">
      <c r="B2779" s="2">
        <v>44706</v>
      </c>
      <c r="C2779" s="3" t="s">
        <v>117</v>
      </c>
      <c r="D2779" s="3">
        <v>300</v>
      </c>
      <c r="E2779" s="3" t="s">
        <v>114</v>
      </c>
      <c r="F2779" s="3" t="s">
        <v>105</v>
      </c>
      <c r="G2779" s="94">
        <v>4476.38</v>
      </c>
    </row>
    <row r="2780" spans="2:7">
      <c r="B2780" s="2">
        <v>44527</v>
      </c>
      <c r="C2780" s="3" t="s">
        <v>118</v>
      </c>
      <c r="D2780" s="3">
        <v>150</v>
      </c>
      <c r="E2780" s="3" t="s">
        <v>9</v>
      </c>
      <c r="F2780" s="3" t="s">
        <v>106</v>
      </c>
      <c r="G2780" s="94">
        <v>2829.75</v>
      </c>
    </row>
    <row r="2781" spans="2:7">
      <c r="B2781" s="2">
        <v>44549</v>
      </c>
      <c r="C2781" s="3" t="s">
        <v>117</v>
      </c>
      <c r="D2781" s="3">
        <v>7</v>
      </c>
      <c r="E2781" s="3" t="s">
        <v>110</v>
      </c>
      <c r="F2781" s="3" t="s">
        <v>108</v>
      </c>
      <c r="G2781" s="94">
        <v>181.65</v>
      </c>
    </row>
    <row r="2782" spans="2:7">
      <c r="B2782" s="2">
        <v>44708</v>
      </c>
      <c r="C2782" s="3" t="s">
        <v>118</v>
      </c>
      <c r="D2782" s="3">
        <v>550</v>
      </c>
      <c r="E2782" s="3" t="s">
        <v>114</v>
      </c>
      <c r="F2782" s="3" t="s">
        <v>108</v>
      </c>
      <c r="G2782" s="94">
        <v>8522.94</v>
      </c>
    </row>
    <row r="2783" spans="2:7">
      <c r="B2783" s="2">
        <v>43831</v>
      </c>
      <c r="C2783" s="3" t="s">
        <v>116</v>
      </c>
      <c r="D2783" s="3">
        <v>39</v>
      </c>
      <c r="E2783" s="3" t="s">
        <v>6</v>
      </c>
      <c r="F2783" s="3" t="s">
        <v>109</v>
      </c>
      <c r="G2783" s="94">
        <v>1481.47</v>
      </c>
    </row>
    <row r="2784" spans="2:7">
      <c r="B2784" s="2">
        <v>44578</v>
      </c>
      <c r="C2784" s="3" t="s">
        <v>119</v>
      </c>
      <c r="D2784" s="3">
        <v>10</v>
      </c>
      <c r="E2784" s="3" t="s">
        <v>112</v>
      </c>
      <c r="F2784" s="3" t="s">
        <v>115</v>
      </c>
      <c r="G2784" s="94">
        <v>359.5</v>
      </c>
    </row>
    <row r="2785" spans="2:7">
      <c r="B2785" s="2">
        <v>44118</v>
      </c>
      <c r="C2785" s="3" t="s">
        <v>117</v>
      </c>
      <c r="D2785" s="3">
        <v>500</v>
      </c>
      <c r="E2785" s="3" t="s">
        <v>112</v>
      </c>
      <c r="F2785" s="3" t="s">
        <v>113</v>
      </c>
      <c r="G2785" s="94">
        <v>10048.129999999999</v>
      </c>
    </row>
    <row r="2786" spans="2:7">
      <c r="B2786" s="2">
        <v>43836</v>
      </c>
      <c r="C2786" s="3" t="s">
        <v>116</v>
      </c>
      <c r="D2786" s="3">
        <v>7</v>
      </c>
      <c r="E2786" s="3" t="s">
        <v>6</v>
      </c>
      <c r="F2786" s="3" t="s">
        <v>111</v>
      </c>
      <c r="G2786" s="94">
        <v>298.83</v>
      </c>
    </row>
    <row r="2787" spans="2:7">
      <c r="B2787" s="2">
        <v>43941</v>
      </c>
      <c r="C2787" s="3" t="s">
        <v>119</v>
      </c>
      <c r="D2787" s="3">
        <v>23</v>
      </c>
      <c r="E2787" s="3" t="s">
        <v>9</v>
      </c>
      <c r="F2787" s="3" t="s">
        <v>105</v>
      </c>
      <c r="G2787" s="94">
        <v>619.85</v>
      </c>
    </row>
    <row r="2788" spans="2:7">
      <c r="B2788" s="2">
        <v>44483</v>
      </c>
      <c r="C2788" s="3" t="s">
        <v>117</v>
      </c>
      <c r="D2788" s="3">
        <v>125</v>
      </c>
      <c r="E2788" s="3" t="s">
        <v>110</v>
      </c>
      <c r="F2788" s="3" t="s">
        <v>109</v>
      </c>
      <c r="G2788" s="94">
        <v>2183.13</v>
      </c>
    </row>
    <row r="2789" spans="2:7">
      <c r="B2789" s="2">
        <v>44700</v>
      </c>
      <c r="C2789" s="3" t="s">
        <v>119</v>
      </c>
      <c r="D2789" s="3">
        <v>3</v>
      </c>
      <c r="E2789" s="3" t="s">
        <v>112</v>
      </c>
      <c r="F2789" s="3" t="s">
        <v>109</v>
      </c>
      <c r="G2789" s="94">
        <v>107.85</v>
      </c>
    </row>
    <row r="2790" spans="2:7">
      <c r="B2790" s="2">
        <v>44519</v>
      </c>
      <c r="C2790" s="3" t="s">
        <v>118</v>
      </c>
      <c r="D2790" s="3">
        <v>48</v>
      </c>
      <c r="E2790" s="3" t="s">
        <v>114</v>
      </c>
      <c r="F2790" s="3" t="s">
        <v>111</v>
      </c>
      <c r="G2790" s="94">
        <v>970.2</v>
      </c>
    </row>
    <row r="2791" spans="2:7">
      <c r="B2791" s="2">
        <v>44696</v>
      </c>
      <c r="C2791" s="3" t="s">
        <v>117</v>
      </c>
      <c r="D2791" s="3">
        <v>5</v>
      </c>
      <c r="E2791" s="3" t="s">
        <v>110</v>
      </c>
      <c r="F2791" s="3" t="s">
        <v>115</v>
      </c>
      <c r="G2791" s="94">
        <v>129.75</v>
      </c>
    </row>
    <row r="2792" spans="2:7">
      <c r="B2792" s="2">
        <v>44144</v>
      </c>
      <c r="C2792" s="3" t="s">
        <v>119</v>
      </c>
      <c r="D2792" s="3">
        <v>75</v>
      </c>
      <c r="E2792" s="3" t="s">
        <v>6</v>
      </c>
      <c r="F2792" s="3" t="s">
        <v>105</v>
      </c>
      <c r="G2792" s="94">
        <v>2401.31</v>
      </c>
    </row>
    <row r="2793" spans="2:7">
      <c r="B2793" s="2">
        <v>44587</v>
      </c>
      <c r="C2793" s="3" t="s">
        <v>119</v>
      </c>
      <c r="D2793" s="3">
        <v>7</v>
      </c>
      <c r="E2793" s="3" t="s">
        <v>112</v>
      </c>
      <c r="F2793" s="3" t="s">
        <v>113</v>
      </c>
      <c r="G2793" s="94">
        <v>251.65</v>
      </c>
    </row>
    <row r="2794" spans="2:7">
      <c r="B2794" s="2">
        <v>44592</v>
      </c>
      <c r="C2794" s="3" t="s">
        <v>107</v>
      </c>
      <c r="D2794" s="3">
        <v>12</v>
      </c>
      <c r="E2794" s="3" t="s">
        <v>112</v>
      </c>
      <c r="F2794" s="3" t="s">
        <v>115</v>
      </c>
      <c r="G2794" s="94">
        <v>431.4</v>
      </c>
    </row>
    <row r="2795" spans="2:7">
      <c r="B2795" s="2">
        <v>44363</v>
      </c>
      <c r="C2795" s="3" t="s">
        <v>117</v>
      </c>
      <c r="D2795" s="3">
        <v>6</v>
      </c>
      <c r="E2795" s="3" t="s">
        <v>112</v>
      </c>
      <c r="F2795" s="3" t="s">
        <v>115</v>
      </c>
      <c r="G2795" s="94">
        <v>203.7</v>
      </c>
    </row>
    <row r="2796" spans="2:7">
      <c r="B2796" s="2">
        <v>44349</v>
      </c>
      <c r="C2796" s="3" t="s">
        <v>117</v>
      </c>
      <c r="D2796" s="3">
        <v>49</v>
      </c>
      <c r="E2796" s="3" t="s">
        <v>110</v>
      </c>
      <c r="F2796" s="3" t="s">
        <v>106</v>
      </c>
      <c r="G2796" s="94">
        <v>953.66</v>
      </c>
    </row>
    <row r="2797" spans="2:7">
      <c r="B2797" s="2">
        <v>44102</v>
      </c>
      <c r="C2797" s="3" t="s">
        <v>119</v>
      </c>
      <c r="D2797" s="3">
        <v>5</v>
      </c>
      <c r="E2797" s="3" t="s">
        <v>110</v>
      </c>
      <c r="F2797" s="3" t="s">
        <v>108</v>
      </c>
      <c r="G2797" s="94">
        <v>124.75</v>
      </c>
    </row>
    <row r="2798" spans="2:7">
      <c r="B2798" s="2">
        <v>43922</v>
      </c>
      <c r="C2798" s="3" t="s">
        <v>119</v>
      </c>
      <c r="D2798" s="3">
        <v>34</v>
      </c>
      <c r="E2798" s="3" t="s">
        <v>110</v>
      </c>
      <c r="F2798" s="3" t="s">
        <v>105</v>
      </c>
      <c r="G2798" s="94">
        <v>692.16</v>
      </c>
    </row>
    <row r="2799" spans="2:7">
      <c r="B2799" s="2">
        <v>44697</v>
      </c>
      <c r="C2799" s="3" t="s">
        <v>107</v>
      </c>
      <c r="D2799" s="3">
        <v>43</v>
      </c>
      <c r="E2799" s="3" t="s">
        <v>114</v>
      </c>
      <c r="F2799" s="3" t="s">
        <v>109</v>
      </c>
      <c r="G2799" s="94">
        <v>985.02</v>
      </c>
    </row>
    <row r="2800" spans="2:7">
      <c r="B2800" s="2">
        <v>44160</v>
      </c>
      <c r="C2800" s="3" t="s">
        <v>117</v>
      </c>
      <c r="D2800" s="3">
        <v>250</v>
      </c>
      <c r="E2800" s="3" t="s">
        <v>6</v>
      </c>
      <c r="F2800" s="3" t="s">
        <v>106</v>
      </c>
      <c r="G2800" s="94">
        <v>7820.75</v>
      </c>
    </row>
    <row r="2801" spans="2:7">
      <c r="B2801" s="2">
        <v>44526</v>
      </c>
      <c r="C2801" s="3" t="s">
        <v>119</v>
      </c>
      <c r="D2801" s="3">
        <v>43</v>
      </c>
      <c r="E2801" s="3" t="s">
        <v>6</v>
      </c>
      <c r="F2801" s="3" t="s">
        <v>113</v>
      </c>
      <c r="G2801" s="94">
        <v>1596.87</v>
      </c>
    </row>
    <row r="2802" spans="2:7">
      <c r="B2802" s="2">
        <v>44094</v>
      </c>
      <c r="C2802" s="3" t="s">
        <v>107</v>
      </c>
      <c r="D2802" s="3">
        <v>225</v>
      </c>
      <c r="E2802" s="3" t="s">
        <v>114</v>
      </c>
      <c r="F2802" s="3" t="s">
        <v>113</v>
      </c>
      <c r="G2802" s="94">
        <v>4244.63</v>
      </c>
    </row>
    <row r="2803" spans="2:7">
      <c r="B2803" s="2">
        <v>44871</v>
      </c>
      <c r="C2803" s="3" t="s">
        <v>117</v>
      </c>
      <c r="D2803" s="3">
        <v>48</v>
      </c>
      <c r="E2803" s="3" t="s">
        <v>6</v>
      </c>
      <c r="F2803" s="3" t="s">
        <v>105</v>
      </c>
      <c r="G2803" s="94">
        <v>1536.84</v>
      </c>
    </row>
    <row r="2804" spans="2:7">
      <c r="B2804" s="2">
        <v>44079</v>
      </c>
      <c r="C2804" s="3" t="s">
        <v>118</v>
      </c>
      <c r="D2804" s="3">
        <v>100</v>
      </c>
      <c r="E2804" s="3" t="s">
        <v>6</v>
      </c>
      <c r="F2804" s="3" t="s">
        <v>105</v>
      </c>
      <c r="G2804" s="94">
        <v>3128.3</v>
      </c>
    </row>
    <row r="2805" spans="2:7">
      <c r="B2805" s="2">
        <v>43984</v>
      </c>
      <c r="C2805" s="3" t="s">
        <v>119</v>
      </c>
      <c r="D2805" s="3">
        <v>475</v>
      </c>
      <c r="E2805" s="3" t="s">
        <v>9</v>
      </c>
      <c r="F2805" s="3" t="s">
        <v>108</v>
      </c>
      <c r="G2805" s="94">
        <v>7360.72</v>
      </c>
    </row>
    <row r="2806" spans="2:7">
      <c r="B2806" s="2">
        <v>44554</v>
      </c>
      <c r="C2806" s="3" t="s">
        <v>119</v>
      </c>
      <c r="D2806" s="3">
        <v>7</v>
      </c>
      <c r="E2806" s="3" t="s">
        <v>112</v>
      </c>
      <c r="F2806" s="3" t="s">
        <v>111</v>
      </c>
      <c r="G2806" s="94">
        <v>237.65</v>
      </c>
    </row>
    <row r="2807" spans="2:7">
      <c r="B2807" s="2">
        <v>44312</v>
      </c>
      <c r="C2807" s="3" t="s">
        <v>117</v>
      </c>
      <c r="D2807" s="3">
        <v>7</v>
      </c>
      <c r="E2807" s="3" t="s">
        <v>6</v>
      </c>
      <c r="F2807" s="3" t="s">
        <v>108</v>
      </c>
      <c r="G2807" s="94">
        <v>312.83</v>
      </c>
    </row>
    <row r="2808" spans="2:7">
      <c r="B2808" s="2">
        <v>44275</v>
      </c>
      <c r="C2808" s="3" t="s">
        <v>117</v>
      </c>
      <c r="D2808" s="3">
        <v>575</v>
      </c>
      <c r="E2808" s="3" t="s">
        <v>110</v>
      </c>
      <c r="F2808" s="3" t="s">
        <v>113</v>
      </c>
      <c r="G2808" s="94">
        <v>8579.7199999999993</v>
      </c>
    </row>
    <row r="2809" spans="2:7">
      <c r="B2809" s="2">
        <v>44528</v>
      </c>
      <c r="C2809" s="3" t="s">
        <v>116</v>
      </c>
      <c r="D2809" s="3">
        <v>8</v>
      </c>
      <c r="E2809" s="3" t="s">
        <v>9</v>
      </c>
      <c r="F2809" s="3" t="s">
        <v>111</v>
      </c>
      <c r="G2809" s="94">
        <v>231.6</v>
      </c>
    </row>
    <row r="2810" spans="2:7">
      <c r="B2810" s="2">
        <v>43970</v>
      </c>
      <c r="C2810" s="3" t="s">
        <v>107</v>
      </c>
      <c r="D2810" s="3">
        <v>7</v>
      </c>
      <c r="E2810" s="3" t="s">
        <v>112</v>
      </c>
      <c r="F2810" s="3" t="s">
        <v>109</v>
      </c>
      <c r="G2810" s="94">
        <v>244.65</v>
      </c>
    </row>
    <row r="2811" spans="2:7">
      <c r="B2811" s="2">
        <v>43959</v>
      </c>
      <c r="C2811" s="3" t="s">
        <v>107</v>
      </c>
      <c r="D2811" s="3">
        <v>375</v>
      </c>
      <c r="E2811" s="3" t="s">
        <v>112</v>
      </c>
      <c r="F2811" s="3" t="s">
        <v>105</v>
      </c>
      <c r="G2811" s="94">
        <v>7320.47</v>
      </c>
    </row>
    <row r="2812" spans="2:7">
      <c r="B2812" s="2">
        <v>44899</v>
      </c>
      <c r="C2812" s="3" t="s">
        <v>117</v>
      </c>
      <c r="D2812" s="3">
        <v>42</v>
      </c>
      <c r="E2812" s="3" t="s">
        <v>110</v>
      </c>
      <c r="F2812" s="3" t="s">
        <v>109</v>
      </c>
      <c r="G2812" s="94">
        <v>890.72</v>
      </c>
    </row>
    <row r="2813" spans="2:7">
      <c r="B2813" s="2">
        <v>44083</v>
      </c>
      <c r="C2813" s="3" t="s">
        <v>107</v>
      </c>
      <c r="D2813" s="3">
        <v>325</v>
      </c>
      <c r="E2813" s="3" t="s">
        <v>114</v>
      </c>
      <c r="F2813" s="3" t="s">
        <v>105</v>
      </c>
      <c r="G2813" s="94">
        <v>4849.41</v>
      </c>
    </row>
    <row r="2814" spans="2:7">
      <c r="B2814" s="2">
        <v>44566</v>
      </c>
      <c r="C2814" s="3" t="s">
        <v>116</v>
      </c>
      <c r="D2814" s="3">
        <v>16</v>
      </c>
      <c r="E2814" s="3" t="s">
        <v>112</v>
      </c>
      <c r="F2814" s="3" t="s">
        <v>105</v>
      </c>
      <c r="G2814" s="94">
        <v>559.20000000000005</v>
      </c>
    </row>
    <row r="2815" spans="2:7">
      <c r="B2815" s="2">
        <v>44217</v>
      </c>
      <c r="C2815" s="3" t="s">
        <v>118</v>
      </c>
      <c r="D2815" s="3">
        <v>2</v>
      </c>
      <c r="E2815" s="3" t="s">
        <v>112</v>
      </c>
      <c r="F2815" s="3" t="s">
        <v>113</v>
      </c>
      <c r="G2815" s="94">
        <v>69.900000000000006</v>
      </c>
    </row>
    <row r="2816" spans="2:7">
      <c r="B2816" s="2">
        <v>44287</v>
      </c>
      <c r="C2816" s="3" t="s">
        <v>118</v>
      </c>
      <c r="D2816" s="3">
        <v>1</v>
      </c>
      <c r="E2816" s="3" t="s">
        <v>112</v>
      </c>
      <c r="F2816" s="3" t="s">
        <v>113</v>
      </c>
      <c r="G2816" s="94">
        <v>33.950000000000003</v>
      </c>
    </row>
    <row r="2817" spans="2:7">
      <c r="B2817" s="2">
        <v>44741</v>
      </c>
      <c r="C2817" s="3" t="s">
        <v>118</v>
      </c>
      <c r="D2817" s="3">
        <v>400</v>
      </c>
      <c r="E2817" s="3" t="s">
        <v>9</v>
      </c>
      <c r="F2817" s="3" t="s">
        <v>111</v>
      </c>
      <c r="G2817" s="94">
        <v>6428.5</v>
      </c>
    </row>
    <row r="2818" spans="2:7">
      <c r="B2818" s="2">
        <v>44036</v>
      </c>
      <c r="C2818" s="3" t="s">
        <v>117</v>
      </c>
      <c r="D2818" s="3">
        <v>600</v>
      </c>
      <c r="E2818" s="3" t="s">
        <v>112</v>
      </c>
      <c r="F2818" s="3" t="s">
        <v>108</v>
      </c>
      <c r="G2818" s="94">
        <v>12402.75</v>
      </c>
    </row>
    <row r="2819" spans="2:7">
      <c r="B2819" s="2">
        <v>44275</v>
      </c>
      <c r="C2819" s="3" t="s">
        <v>117</v>
      </c>
      <c r="D2819" s="3">
        <v>14</v>
      </c>
      <c r="E2819" s="3" t="s">
        <v>114</v>
      </c>
      <c r="F2819" s="3" t="s">
        <v>106</v>
      </c>
      <c r="G2819" s="94">
        <v>363.3</v>
      </c>
    </row>
    <row r="2820" spans="2:7">
      <c r="B2820" s="2">
        <v>44409</v>
      </c>
      <c r="C2820" s="3" t="s">
        <v>117</v>
      </c>
      <c r="D2820" s="3">
        <v>8</v>
      </c>
      <c r="E2820" s="3" t="s">
        <v>9</v>
      </c>
      <c r="F2820" s="3" t="s">
        <v>105</v>
      </c>
      <c r="G2820" s="94">
        <v>223.6</v>
      </c>
    </row>
    <row r="2821" spans="2:7">
      <c r="B2821" s="2">
        <v>44113</v>
      </c>
      <c r="C2821" s="3" t="s">
        <v>117</v>
      </c>
      <c r="D2821" s="3">
        <v>44</v>
      </c>
      <c r="E2821" s="3" t="s">
        <v>9</v>
      </c>
      <c r="F2821" s="3" t="s">
        <v>105</v>
      </c>
      <c r="G2821" s="94">
        <v>1045.33</v>
      </c>
    </row>
    <row r="2822" spans="2:7">
      <c r="B2822" s="2">
        <v>44132</v>
      </c>
      <c r="C2822" s="3" t="s">
        <v>118</v>
      </c>
      <c r="D2822" s="3">
        <v>1</v>
      </c>
      <c r="E2822" s="3" t="s">
        <v>6</v>
      </c>
      <c r="F2822" s="3" t="s">
        <v>111</v>
      </c>
      <c r="G2822" s="94">
        <v>44.69</v>
      </c>
    </row>
    <row r="2823" spans="2:7">
      <c r="B2823" s="2">
        <v>44478</v>
      </c>
      <c r="C2823" s="3" t="s">
        <v>119</v>
      </c>
      <c r="D2823" s="3">
        <v>7</v>
      </c>
      <c r="E2823" s="3" t="s">
        <v>110</v>
      </c>
      <c r="F2823" s="3" t="s">
        <v>115</v>
      </c>
      <c r="G2823" s="94">
        <v>174.65</v>
      </c>
    </row>
    <row r="2824" spans="2:7">
      <c r="B2824" s="2">
        <v>44233</v>
      </c>
      <c r="C2824" s="3" t="s">
        <v>118</v>
      </c>
      <c r="D2824" s="3">
        <v>43</v>
      </c>
      <c r="E2824" s="3" t="s">
        <v>9</v>
      </c>
      <c r="F2824" s="3" t="s">
        <v>105</v>
      </c>
      <c r="G2824" s="94">
        <v>1058.1199999999999</v>
      </c>
    </row>
    <row r="2825" spans="2:7">
      <c r="B2825" s="2">
        <v>43912</v>
      </c>
      <c r="C2825" s="3" t="s">
        <v>116</v>
      </c>
      <c r="D2825" s="3">
        <v>4</v>
      </c>
      <c r="E2825" s="3" t="s">
        <v>114</v>
      </c>
      <c r="F2825" s="3" t="s">
        <v>105</v>
      </c>
      <c r="G2825" s="94">
        <v>107.8</v>
      </c>
    </row>
    <row r="2826" spans="2:7">
      <c r="B2826" s="2">
        <v>44647</v>
      </c>
      <c r="C2826" s="3" t="s">
        <v>117</v>
      </c>
      <c r="D2826" s="3">
        <v>27</v>
      </c>
      <c r="E2826" s="3" t="s">
        <v>112</v>
      </c>
      <c r="F2826" s="3" t="s">
        <v>109</v>
      </c>
      <c r="G2826" s="94">
        <v>825.05</v>
      </c>
    </row>
    <row r="2827" spans="2:7">
      <c r="B2827" s="2">
        <v>43892</v>
      </c>
      <c r="C2827" s="3" t="s">
        <v>119</v>
      </c>
      <c r="D2827" s="3">
        <v>37</v>
      </c>
      <c r="E2827" s="3" t="s">
        <v>112</v>
      </c>
      <c r="F2827" s="3" t="s">
        <v>115</v>
      </c>
      <c r="G2827" s="94">
        <v>1067.73</v>
      </c>
    </row>
    <row r="2828" spans="2:7">
      <c r="B2828" s="2">
        <v>44183</v>
      </c>
      <c r="C2828" s="3" t="s">
        <v>117</v>
      </c>
      <c r="D2828" s="3">
        <v>49</v>
      </c>
      <c r="E2828" s="3" t="s">
        <v>9</v>
      </c>
      <c r="F2828" s="3" t="s">
        <v>108</v>
      </c>
      <c r="G2828" s="94">
        <v>990.41</v>
      </c>
    </row>
    <row r="2829" spans="2:7">
      <c r="B2829" s="2">
        <v>44521</v>
      </c>
      <c r="C2829" s="3" t="s">
        <v>119</v>
      </c>
      <c r="D2829" s="3">
        <v>23</v>
      </c>
      <c r="E2829" s="3" t="s">
        <v>6</v>
      </c>
      <c r="F2829" s="3" t="s">
        <v>111</v>
      </c>
      <c r="G2829" s="94">
        <v>1027.8699999999999</v>
      </c>
    </row>
    <row r="2830" spans="2:7">
      <c r="B2830" s="2">
        <v>44755</v>
      </c>
      <c r="C2830" s="3" t="s">
        <v>119</v>
      </c>
      <c r="D2830" s="3">
        <v>100</v>
      </c>
      <c r="E2830" s="3" t="s">
        <v>112</v>
      </c>
      <c r="F2830" s="3" t="s">
        <v>111</v>
      </c>
      <c r="G2830" s="94">
        <v>2446.5</v>
      </c>
    </row>
    <row r="2831" spans="2:7">
      <c r="B2831" s="2">
        <v>44170</v>
      </c>
      <c r="C2831" s="3" t="s">
        <v>107</v>
      </c>
      <c r="D2831" s="3">
        <v>6</v>
      </c>
      <c r="E2831" s="3" t="s">
        <v>112</v>
      </c>
      <c r="F2831" s="3" t="s">
        <v>111</v>
      </c>
      <c r="G2831" s="94">
        <v>215.7</v>
      </c>
    </row>
    <row r="2832" spans="2:7">
      <c r="B2832" s="2">
        <v>44798</v>
      </c>
      <c r="C2832" s="3" t="s">
        <v>117</v>
      </c>
      <c r="D2832" s="3">
        <v>7</v>
      </c>
      <c r="E2832" s="3" t="s">
        <v>110</v>
      </c>
      <c r="F2832" s="3" t="s">
        <v>109</v>
      </c>
      <c r="G2832" s="94">
        <v>181.65</v>
      </c>
    </row>
    <row r="2833" spans="2:7">
      <c r="B2833" s="2">
        <v>43860</v>
      </c>
      <c r="C2833" s="3" t="s">
        <v>107</v>
      </c>
      <c r="D2833" s="3">
        <v>325</v>
      </c>
      <c r="E2833" s="3" t="s">
        <v>6</v>
      </c>
      <c r="F2833" s="3" t="s">
        <v>115</v>
      </c>
      <c r="G2833" s="94">
        <v>8351.44</v>
      </c>
    </row>
    <row r="2834" spans="2:7">
      <c r="B2834" s="2">
        <v>43861</v>
      </c>
      <c r="C2834" s="3" t="s">
        <v>117</v>
      </c>
      <c r="D2834" s="3">
        <v>6</v>
      </c>
      <c r="E2834" s="3" t="s">
        <v>6</v>
      </c>
      <c r="F2834" s="3" t="s">
        <v>105</v>
      </c>
      <c r="G2834" s="94">
        <v>268.14</v>
      </c>
    </row>
    <row r="2835" spans="2:7">
      <c r="B2835" s="2">
        <v>44398</v>
      </c>
      <c r="C2835" s="3" t="s">
        <v>117</v>
      </c>
      <c r="D2835" s="3">
        <v>500</v>
      </c>
      <c r="E2835" s="3" t="s">
        <v>9</v>
      </c>
      <c r="F2835" s="3" t="s">
        <v>111</v>
      </c>
      <c r="G2835" s="94">
        <v>8035.63</v>
      </c>
    </row>
    <row r="2836" spans="2:7">
      <c r="B2836" s="2">
        <v>44178</v>
      </c>
      <c r="C2836" s="3" t="s">
        <v>119</v>
      </c>
      <c r="D2836" s="3">
        <v>225</v>
      </c>
      <c r="E2836" s="3" t="s">
        <v>112</v>
      </c>
      <c r="F2836" s="3" t="s">
        <v>109</v>
      </c>
      <c r="G2836" s="94">
        <v>5347.13</v>
      </c>
    </row>
    <row r="2837" spans="2:7">
      <c r="B2837" s="2">
        <v>44868</v>
      </c>
      <c r="C2837" s="3" t="s">
        <v>116</v>
      </c>
      <c r="D2837" s="3">
        <v>13</v>
      </c>
      <c r="E2837" s="3" t="s">
        <v>6</v>
      </c>
      <c r="F2837" s="3" t="s">
        <v>115</v>
      </c>
      <c r="G2837" s="94">
        <v>580.97</v>
      </c>
    </row>
    <row r="2838" spans="2:7">
      <c r="B2838" s="2">
        <v>44066</v>
      </c>
      <c r="C2838" s="3" t="s">
        <v>117</v>
      </c>
      <c r="D2838" s="3">
        <v>9</v>
      </c>
      <c r="E2838" s="3" t="s">
        <v>114</v>
      </c>
      <c r="F2838" s="3" t="s">
        <v>115</v>
      </c>
      <c r="G2838" s="94">
        <v>224.55</v>
      </c>
    </row>
    <row r="2839" spans="2:7">
      <c r="B2839" s="2">
        <v>44501</v>
      </c>
      <c r="C2839" s="3" t="s">
        <v>117</v>
      </c>
      <c r="D2839" s="3">
        <v>28</v>
      </c>
      <c r="E2839" s="3" t="s">
        <v>9</v>
      </c>
      <c r="F2839" s="3" t="s">
        <v>106</v>
      </c>
      <c r="G2839" s="94">
        <v>689.01</v>
      </c>
    </row>
    <row r="2840" spans="2:7">
      <c r="B2840" s="2">
        <v>44665</v>
      </c>
      <c r="C2840" s="3" t="s">
        <v>119</v>
      </c>
      <c r="D2840" s="3">
        <v>75</v>
      </c>
      <c r="E2840" s="3" t="s">
        <v>9</v>
      </c>
      <c r="F2840" s="3" t="s">
        <v>109</v>
      </c>
      <c r="G2840" s="94">
        <v>1572.19</v>
      </c>
    </row>
    <row r="2841" spans="2:7">
      <c r="B2841" s="2">
        <v>44202</v>
      </c>
      <c r="C2841" s="3" t="s">
        <v>117</v>
      </c>
      <c r="D2841" s="3">
        <v>125</v>
      </c>
      <c r="E2841" s="3" t="s">
        <v>9</v>
      </c>
      <c r="F2841" s="3" t="s">
        <v>105</v>
      </c>
      <c r="G2841" s="94">
        <v>2445.63</v>
      </c>
    </row>
    <row r="2842" spans="2:7">
      <c r="B2842" s="2">
        <v>44622</v>
      </c>
      <c r="C2842" s="3" t="s">
        <v>117</v>
      </c>
      <c r="D2842" s="3">
        <v>225</v>
      </c>
      <c r="E2842" s="3" t="s">
        <v>9</v>
      </c>
      <c r="F2842" s="3" t="s">
        <v>105</v>
      </c>
      <c r="G2842" s="94">
        <v>4244.63</v>
      </c>
    </row>
    <row r="2843" spans="2:7">
      <c r="B2843" s="2">
        <v>44616</v>
      </c>
      <c r="C2843" s="3" t="s">
        <v>119</v>
      </c>
      <c r="D2843" s="3">
        <v>4</v>
      </c>
      <c r="E2843" s="3" t="s">
        <v>114</v>
      </c>
      <c r="F2843" s="3" t="s">
        <v>113</v>
      </c>
      <c r="G2843" s="94">
        <v>107.8</v>
      </c>
    </row>
    <row r="2844" spans="2:7">
      <c r="B2844" s="2">
        <v>44065</v>
      </c>
      <c r="C2844" s="3" t="s">
        <v>119</v>
      </c>
      <c r="D2844" s="3">
        <v>150</v>
      </c>
      <c r="E2844" s="3" t="s">
        <v>9</v>
      </c>
      <c r="F2844" s="3" t="s">
        <v>105</v>
      </c>
      <c r="G2844" s="94">
        <v>3039.75</v>
      </c>
    </row>
    <row r="2845" spans="2:7">
      <c r="B2845" s="2">
        <v>44835</v>
      </c>
      <c r="C2845" s="3" t="s">
        <v>107</v>
      </c>
      <c r="D2845" s="3">
        <v>250</v>
      </c>
      <c r="E2845" s="3" t="s">
        <v>9</v>
      </c>
      <c r="F2845" s="3" t="s">
        <v>108</v>
      </c>
      <c r="G2845" s="94">
        <v>4891.25</v>
      </c>
    </row>
    <row r="2846" spans="2:7">
      <c r="B2846" s="2">
        <v>44171</v>
      </c>
      <c r="C2846" s="3" t="s">
        <v>118</v>
      </c>
      <c r="D2846" s="3">
        <v>75</v>
      </c>
      <c r="E2846" s="3" t="s">
        <v>110</v>
      </c>
      <c r="F2846" s="3" t="s">
        <v>105</v>
      </c>
      <c r="G2846" s="94">
        <v>1347.19</v>
      </c>
    </row>
    <row r="2847" spans="2:7">
      <c r="B2847" s="2">
        <v>44894</v>
      </c>
      <c r="C2847" s="3" t="s">
        <v>119</v>
      </c>
      <c r="D2847" s="3">
        <v>46</v>
      </c>
      <c r="E2847" s="3" t="s">
        <v>6</v>
      </c>
      <c r="F2847" s="3" t="s">
        <v>106</v>
      </c>
      <c r="G2847" s="94">
        <v>1669.18</v>
      </c>
    </row>
    <row r="2848" spans="2:7">
      <c r="B2848" s="2">
        <v>44006</v>
      </c>
      <c r="C2848" s="3" t="s">
        <v>117</v>
      </c>
      <c r="D2848" s="3">
        <v>41</v>
      </c>
      <c r="E2848" s="3" t="s">
        <v>9</v>
      </c>
      <c r="F2848" s="3" t="s">
        <v>108</v>
      </c>
      <c r="G2848" s="94">
        <v>939.21</v>
      </c>
    </row>
    <row r="2849" spans="2:7">
      <c r="B2849" s="2">
        <v>44687</v>
      </c>
      <c r="C2849" s="3" t="s">
        <v>119</v>
      </c>
      <c r="D2849" s="3">
        <v>37</v>
      </c>
      <c r="E2849" s="3" t="s">
        <v>6</v>
      </c>
      <c r="F2849" s="3" t="s">
        <v>105</v>
      </c>
      <c r="G2849" s="94">
        <v>1374.05</v>
      </c>
    </row>
    <row r="2850" spans="2:7">
      <c r="B2850" s="2">
        <v>44924</v>
      </c>
      <c r="C2850" s="3" t="s">
        <v>117</v>
      </c>
      <c r="D2850" s="3">
        <v>37</v>
      </c>
      <c r="E2850" s="3" t="s">
        <v>9</v>
      </c>
      <c r="F2850" s="3" t="s">
        <v>113</v>
      </c>
      <c r="G2850" s="94">
        <v>879.03</v>
      </c>
    </row>
    <row r="2851" spans="2:7">
      <c r="B2851" s="2">
        <v>43980</v>
      </c>
      <c r="C2851" s="3" t="s">
        <v>118</v>
      </c>
      <c r="D2851" s="3">
        <v>1</v>
      </c>
      <c r="E2851" s="3" t="s">
        <v>9</v>
      </c>
      <c r="F2851" s="3" t="s">
        <v>115</v>
      </c>
      <c r="G2851" s="94">
        <v>28.95</v>
      </c>
    </row>
    <row r="2852" spans="2:7">
      <c r="B2852" s="2">
        <v>44391</v>
      </c>
      <c r="C2852" s="3" t="s">
        <v>107</v>
      </c>
      <c r="D2852" s="3">
        <v>3</v>
      </c>
      <c r="E2852" s="3" t="s">
        <v>114</v>
      </c>
      <c r="F2852" s="3" t="s">
        <v>113</v>
      </c>
      <c r="G2852" s="94">
        <v>74.849999999999994</v>
      </c>
    </row>
    <row r="2853" spans="2:7">
      <c r="B2853" s="2">
        <v>44428</v>
      </c>
      <c r="C2853" s="3" t="s">
        <v>107</v>
      </c>
      <c r="D2853" s="3">
        <v>425</v>
      </c>
      <c r="E2853" s="3" t="s">
        <v>6</v>
      </c>
      <c r="F2853" s="3" t="s">
        <v>109</v>
      </c>
      <c r="G2853" s="94">
        <v>10432.370000000001</v>
      </c>
    </row>
    <row r="2854" spans="2:7">
      <c r="B2854" s="2">
        <v>44574</v>
      </c>
      <c r="C2854" s="3" t="s">
        <v>118</v>
      </c>
      <c r="D2854" s="3">
        <v>14</v>
      </c>
      <c r="E2854" s="3" t="s">
        <v>112</v>
      </c>
      <c r="F2854" s="3" t="s">
        <v>105</v>
      </c>
      <c r="G2854" s="94">
        <v>503.3</v>
      </c>
    </row>
    <row r="2855" spans="2:7">
      <c r="B2855" s="2">
        <v>44768</v>
      </c>
      <c r="C2855" s="3" t="s">
        <v>116</v>
      </c>
      <c r="D2855" s="3">
        <v>42</v>
      </c>
      <c r="E2855" s="3" t="s">
        <v>114</v>
      </c>
      <c r="F2855" s="3" t="s">
        <v>115</v>
      </c>
      <c r="G2855" s="94">
        <v>962.12</v>
      </c>
    </row>
    <row r="2856" spans="2:7">
      <c r="B2856" s="2">
        <v>44165</v>
      </c>
      <c r="C2856" s="3" t="s">
        <v>119</v>
      </c>
      <c r="D2856" s="3">
        <v>9</v>
      </c>
      <c r="E2856" s="3" t="s">
        <v>6</v>
      </c>
      <c r="F2856" s="3" t="s">
        <v>111</v>
      </c>
      <c r="G2856" s="94">
        <v>402.21</v>
      </c>
    </row>
    <row r="2857" spans="2:7">
      <c r="B2857" s="2">
        <v>44387</v>
      </c>
      <c r="C2857" s="3" t="s">
        <v>116</v>
      </c>
      <c r="D2857" s="3">
        <v>350</v>
      </c>
      <c r="E2857" s="3" t="s">
        <v>114</v>
      </c>
      <c r="F2857" s="3" t="s">
        <v>111</v>
      </c>
      <c r="G2857" s="94">
        <v>5021.1899999999996</v>
      </c>
    </row>
    <row r="2858" spans="2:7">
      <c r="B2858" s="2">
        <v>44826</v>
      </c>
      <c r="C2858" s="3" t="s">
        <v>117</v>
      </c>
      <c r="D2858" s="3">
        <v>2</v>
      </c>
      <c r="E2858" s="3" t="s">
        <v>112</v>
      </c>
      <c r="F2858" s="3" t="s">
        <v>105</v>
      </c>
      <c r="G2858" s="94">
        <v>69.900000000000006</v>
      </c>
    </row>
    <row r="2859" spans="2:7">
      <c r="B2859" s="2">
        <v>44003</v>
      </c>
      <c r="C2859" s="3" t="s">
        <v>118</v>
      </c>
      <c r="D2859" s="3">
        <v>9</v>
      </c>
      <c r="E2859" s="3" t="s">
        <v>112</v>
      </c>
      <c r="F2859" s="3" t="s">
        <v>115</v>
      </c>
      <c r="G2859" s="94">
        <v>305.55</v>
      </c>
    </row>
    <row r="2860" spans="2:7">
      <c r="B2860" s="2">
        <v>44914</v>
      </c>
      <c r="C2860" s="3" t="s">
        <v>117</v>
      </c>
      <c r="D2860" s="3">
        <v>15</v>
      </c>
      <c r="E2860" s="3" t="s">
        <v>6</v>
      </c>
      <c r="F2860" s="3" t="s">
        <v>108</v>
      </c>
      <c r="G2860" s="94">
        <v>640.35</v>
      </c>
    </row>
    <row r="2861" spans="2:7">
      <c r="B2861" s="2">
        <v>44573</v>
      </c>
      <c r="C2861" s="3" t="s">
        <v>107</v>
      </c>
      <c r="D2861" s="3">
        <v>12</v>
      </c>
      <c r="E2861" s="3" t="s">
        <v>110</v>
      </c>
      <c r="F2861" s="3" t="s">
        <v>105</v>
      </c>
      <c r="G2861" s="94">
        <v>287.39999999999998</v>
      </c>
    </row>
    <row r="2862" spans="2:7">
      <c r="B2862" s="2">
        <v>44225</v>
      </c>
      <c r="C2862" s="3" t="s">
        <v>118</v>
      </c>
      <c r="D2862" s="3">
        <v>4</v>
      </c>
      <c r="E2862" s="3" t="s">
        <v>112</v>
      </c>
      <c r="F2862" s="3" t="s">
        <v>113</v>
      </c>
      <c r="G2862" s="94">
        <v>135.80000000000001</v>
      </c>
    </row>
    <row r="2863" spans="2:7">
      <c r="B2863" s="2">
        <v>44266</v>
      </c>
      <c r="C2863" s="3" t="s">
        <v>119</v>
      </c>
      <c r="D2863" s="3">
        <v>1</v>
      </c>
      <c r="E2863" s="3" t="s">
        <v>110</v>
      </c>
      <c r="F2863" s="3" t="s">
        <v>113</v>
      </c>
      <c r="G2863" s="94">
        <v>24.95</v>
      </c>
    </row>
    <row r="2864" spans="2:7">
      <c r="B2864" s="2">
        <v>44104</v>
      </c>
      <c r="C2864" s="3" t="s">
        <v>119</v>
      </c>
      <c r="D2864" s="3">
        <v>7</v>
      </c>
      <c r="E2864" s="3" t="s">
        <v>112</v>
      </c>
      <c r="F2864" s="3" t="s">
        <v>108</v>
      </c>
      <c r="G2864" s="94">
        <v>244.65</v>
      </c>
    </row>
    <row r="2865" spans="2:7">
      <c r="B2865" s="2">
        <v>44243</v>
      </c>
      <c r="C2865" s="3" t="s">
        <v>116</v>
      </c>
      <c r="D2865" s="3">
        <v>6</v>
      </c>
      <c r="E2865" s="3" t="s">
        <v>9</v>
      </c>
      <c r="F2865" s="3" t="s">
        <v>106</v>
      </c>
      <c r="G2865" s="94">
        <v>161.69999999999999</v>
      </c>
    </row>
    <row r="2866" spans="2:7">
      <c r="B2866" s="2">
        <v>44510</v>
      </c>
      <c r="C2866" s="3" t="s">
        <v>119</v>
      </c>
      <c r="D2866" s="3">
        <v>32</v>
      </c>
      <c r="E2866" s="3" t="s">
        <v>114</v>
      </c>
      <c r="F2866" s="3" t="s">
        <v>113</v>
      </c>
      <c r="G2866" s="94">
        <v>678.64</v>
      </c>
    </row>
    <row r="2867" spans="2:7">
      <c r="B2867" s="2">
        <v>44014</v>
      </c>
      <c r="C2867" s="3" t="s">
        <v>116</v>
      </c>
      <c r="D2867" s="3">
        <v>34</v>
      </c>
      <c r="E2867" s="3" t="s">
        <v>9</v>
      </c>
      <c r="F2867" s="3" t="s">
        <v>109</v>
      </c>
      <c r="G2867" s="94">
        <v>778.86</v>
      </c>
    </row>
    <row r="2868" spans="2:7">
      <c r="B2868" s="2">
        <v>44647</v>
      </c>
      <c r="C2868" s="3" t="s">
        <v>117</v>
      </c>
      <c r="D2868" s="3">
        <v>4</v>
      </c>
      <c r="E2868" s="3" t="s">
        <v>112</v>
      </c>
      <c r="F2868" s="3" t="s">
        <v>106</v>
      </c>
      <c r="G2868" s="94">
        <v>135.80000000000001</v>
      </c>
    </row>
    <row r="2869" spans="2:7">
      <c r="B2869" s="2">
        <v>44619</v>
      </c>
      <c r="C2869" s="3" t="s">
        <v>119</v>
      </c>
      <c r="D2869" s="3">
        <v>31</v>
      </c>
      <c r="E2869" s="3" t="s">
        <v>6</v>
      </c>
      <c r="F2869" s="3" t="s">
        <v>113</v>
      </c>
      <c r="G2869" s="94">
        <v>1124.8800000000001</v>
      </c>
    </row>
    <row r="2870" spans="2:7">
      <c r="B2870" s="2">
        <v>44707</v>
      </c>
      <c r="C2870" s="3" t="s">
        <v>117</v>
      </c>
      <c r="D2870" s="3">
        <v>48</v>
      </c>
      <c r="E2870" s="3" t="s">
        <v>114</v>
      </c>
      <c r="F2870" s="3" t="s">
        <v>111</v>
      </c>
      <c r="G2870" s="94">
        <v>934.2</v>
      </c>
    </row>
    <row r="2871" spans="2:7">
      <c r="B2871" s="2">
        <v>44028</v>
      </c>
      <c r="C2871" s="3" t="s">
        <v>117</v>
      </c>
      <c r="D2871" s="3">
        <v>250</v>
      </c>
      <c r="E2871" s="3" t="s">
        <v>6</v>
      </c>
      <c r="F2871" s="3" t="s">
        <v>109</v>
      </c>
      <c r="G2871" s="94">
        <v>7645.75</v>
      </c>
    </row>
    <row r="2872" spans="2:7">
      <c r="B2872" s="2">
        <v>44325</v>
      </c>
      <c r="C2872" s="3" t="s">
        <v>117</v>
      </c>
      <c r="D2872" s="3">
        <v>2</v>
      </c>
      <c r="E2872" s="3" t="s">
        <v>6</v>
      </c>
      <c r="F2872" s="3" t="s">
        <v>105</v>
      </c>
      <c r="G2872" s="94">
        <v>85.38</v>
      </c>
    </row>
    <row r="2873" spans="2:7">
      <c r="B2873" s="2">
        <v>44176</v>
      </c>
      <c r="C2873" s="3" t="s">
        <v>118</v>
      </c>
      <c r="D2873" s="3">
        <v>37</v>
      </c>
      <c r="E2873" s="3" t="s">
        <v>114</v>
      </c>
      <c r="F2873" s="3" t="s">
        <v>115</v>
      </c>
      <c r="G2873" s="94">
        <v>816.13</v>
      </c>
    </row>
    <row r="2874" spans="2:7">
      <c r="B2874" s="2">
        <v>43834</v>
      </c>
      <c r="C2874" s="3" t="s">
        <v>119</v>
      </c>
      <c r="D2874" s="3">
        <v>100</v>
      </c>
      <c r="E2874" s="3" t="s">
        <v>114</v>
      </c>
      <c r="F2874" s="3" t="s">
        <v>115</v>
      </c>
      <c r="G2874" s="94">
        <v>1746.5</v>
      </c>
    </row>
    <row r="2875" spans="2:7">
      <c r="B2875" s="2">
        <v>44221</v>
      </c>
      <c r="C2875" s="3" t="s">
        <v>119</v>
      </c>
      <c r="D2875" s="3">
        <v>375</v>
      </c>
      <c r="E2875" s="3" t="s">
        <v>114</v>
      </c>
      <c r="F2875" s="3" t="s">
        <v>108</v>
      </c>
      <c r="G2875" s="94">
        <v>5811.09</v>
      </c>
    </row>
    <row r="2876" spans="2:7">
      <c r="B2876" s="2">
        <v>44703</v>
      </c>
      <c r="C2876" s="3" t="s">
        <v>117</v>
      </c>
      <c r="D2876" s="3">
        <v>1</v>
      </c>
      <c r="E2876" s="3" t="s">
        <v>9</v>
      </c>
      <c r="F2876" s="3" t="s">
        <v>105</v>
      </c>
      <c r="G2876" s="94">
        <v>28.95</v>
      </c>
    </row>
    <row r="2877" spans="2:7">
      <c r="B2877" s="2">
        <v>44002</v>
      </c>
      <c r="C2877" s="3" t="s">
        <v>119</v>
      </c>
      <c r="D2877" s="3">
        <v>30</v>
      </c>
      <c r="E2877" s="3" t="s">
        <v>110</v>
      </c>
      <c r="F2877" s="3" t="s">
        <v>106</v>
      </c>
      <c r="G2877" s="94">
        <v>610.73</v>
      </c>
    </row>
    <row r="2878" spans="2:7">
      <c r="B2878" s="2">
        <v>44313</v>
      </c>
      <c r="C2878" s="3" t="s">
        <v>107</v>
      </c>
      <c r="D2878" s="3">
        <v>22</v>
      </c>
      <c r="E2878" s="3" t="s">
        <v>6</v>
      </c>
      <c r="F2878" s="3" t="s">
        <v>115</v>
      </c>
      <c r="G2878" s="94">
        <v>961.18</v>
      </c>
    </row>
    <row r="2879" spans="2:7">
      <c r="B2879" s="2">
        <v>44388</v>
      </c>
      <c r="C2879" s="3" t="s">
        <v>119</v>
      </c>
      <c r="D2879" s="3">
        <v>39</v>
      </c>
      <c r="E2879" s="3" t="s">
        <v>9</v>
      </c>
      <c r="F2879" s="3" t="s">
        <v>109</v>
      </c>
      <c r="G2879" s="94">
        <v>959.69</v>
      </c>
    </row>
    <row r="2880" spans="2:7">
      <c r="B2880" s="2">
        <v>43948</v>
      </c>
      <c r="C2880" s="3" t="s">
        <v>119</v>
      </c>
      <c r="D2880" s="3">
        <v>24</v>
      </c>
      <c r="E2880" s="3" t="s">
        <v>114</v>
      </c>
      <c r="F2880" s="3" t="s">
        <v>113</v>
      </c>
      <c r="G2880" s="94">
        <v>549.78</v>
      </c>
    </row>
    <row r="2881" spans="2:7">
      <c r="B2881" s="2">
        <v>43877</v>
      </c>
      <c r="C2881" s="3" t="s">
        <v>116</v>
      </c>
      <c r="D2881" s="3">
        <v>49</v>
      </c>
      <c r="E2881" s="3" t="s">
        <v>9</v>
      </c>
      <c r="F2881" s="3" t="s">
        <v>106</v>
      </c>
      <c r="G2881" s="94">
        <v>1027.1600000000001</v>
      </c>
    </row>
    <row r="2882" spans="2:7">
      <c r="B2882" s="2">
        <v>44567</v>
      </c>
      <c r="C2882" s="3" t="s">
        <v>116</v>
      </c>
      <c r="D2882" s="3">
        <v>475</v>
      </c>
      <c r="E2882" s="3" t="s">
        <v>9</v>
      </c>
      <c r="F2882" s="3" t="s">
        <v>105</v>
      </c>
      <c r="G2882" s="94">
        <v>7633.84</v>
      </c>
    </row>
    <row r="2883" spans="2:7">
      <c r="B2883" s="2">
        <v>44709</v>
      </c>
      <c r="C2883" s="3" t="s">
        <v>118</v>
      </c>
      <c r="D2883" s="3">
        <v>550</v>
      </c>
      <c r="E2883" s="3" t="s">
        <v>114</v>
      </c>
      <c r="F2883" s="3" t="s">
        <v>106</v>
      </c>
      <c r="G2883" s="94">
        <v>8206.69</v>
      </c>
    </row>
    <row r="2884" spans="2:7">
      <c r="B2884" s="2">
        <v>44856</v>
      </c>
      <c r="C2884" s="3" t="s">
        <v>119</v>
      </c>
      <c r="D2884" s="3">
        <v>4</v>
      </c>
      <c r="E2884" s="3" t="s">
        <v>6</v>
      </c>
      <c r="F2884" s="3" t="s">
        <v>105</v>
      </c>
      <c r="G2884" s="94">
        <v>174.76</v>
      </c>
    </row>
    <row r="2885" spans="2:7">
      <c r="B2885" s="2">
        <v>44184</v>
      </c>
      <c r="C2885" s="3" t="s">
        <v>117</v>
      </c>
      <c r="D2885" s="3">
        <v>25</v>
      </c>
      <c r="E2885" s="3" t="s">
        <v>110</v>
      </c>
      <c r="F2885" s="3" t="s">
        <v>108</v>
      </c>
      <c r="G2885" s="94">
        <v>508.94</v>
      </c>
    </row>
    <row r="2886" spans="2:7">
      <c r="B2886" s="2">
        <v>44447</v>
      </c>
      <c r="C2886" s="3" t="s">
        <v>119</v>
      </c>
      <c r="D2886" s="3">
        <v>13</v>
      </c>
      <c r="E2886" s="3" t="s">
        <v>9</v>
      </c>
      <c r="F2886" s="3" t="s">
        <v>105</v>
      </c>
      <c r="G2886" s="94">
        <v>363.35</v>
      </c>
    </row>
    <row r="2887" spans="2:7">
      <c r="B2887" s="2">
        <v>44265</v>
      </c>
      <c r="C2887" s="3" t="s">
        <v>116</v>
      </c>
      <c r="D2887" s="3">
        <v>14</v>
      </c>
      <c r="E2887" s="3" t="s">
        <v>114</v>
      </c>
      <c r="F2887" s="3" t="s">
        <v>108</v>
      </c>
      <c r="G2887" s="94">
        <v>349.3</v>
      </c>
    </row>
    <row r="2888" spans="2:7">
      <c r="B2888" s="2">
        <v>44719</v>
      </c>
      <c r="C2888" s="3" t="s">
        <v>117</v>
      </c>
      <c r="D2888" s="3">
        <v>17</v>
      </c>
      <c r="E2888" s="3" t="s">
        <v>114</v>
      </c>
      <c r="F2888" s="3" t="s">
        <v>111</v>
      </c>
      <c r="G2888" s="94">
        <v>441.15</v>
      </c>
    </row>
    <row r="2889" spans="2:7">
      <c r="B2889" s="2">
        <v>44506</v>
      </c>
      <c r="C2889" s="3" t="s">
        <v>117</v>
      </c>
      <c r="D2889" s="3">
        <v>5</v>
      </c>
      <c r="E2889" s="3" t="s">
        <v>112</v>
      </c>
      <c r="F2889" s="3" t="s">
        <v>111</v>
      </c>
      <c r="G2889" s="94">
        <v>169.75</v>
      </c>
    </row>
    <row r="2890" spans="2:7">
      <c r="B2890" s="2">
        <v>44672</v>
      </c>
      <c r="C2890" s="3" t="s">
        <v>107</v>
      </c>
      <c r="D2890" s="3">
        <v>10</v>
      </c>
      <c r="E2890" s="3" t="s">
        <v>9</v>
      </c>
      <c r="F2890" s="3" t="s">
        <v>105</v>
      </c>
      <c r="G2890" s="94">
        <v>269.5</v>
      </c>
    </row>
    <row r="2891" spans="2:7">
      <c r="B2891" s="2">
        <v>43908</v>
      </c>
      <c r="C2891" s="3" t="s">
        <v>116</v>
      </c>
      <c r="D2891" s="3">
        <v>550</v>
      </c>
      <c r="E2891" s="3" t="s">
        <v>112</v>
      </c>
      <c r="F2891" s="3" t="s">
        <v>109</v>
      </c>
      <c r="G2891" s="94">
        <v>11369.19</v>
      </c>
    </row>
    <row r="2892" spans="2:7">
      <c r="B2892" s="2">
        <v>43894</v>
      </c>
      <c r="C2892" s="3" t="s">
        <v>107</v>
      </c>
      <c r="D2892" s="3">
        <v>150</v>
      </c>
      <c r="E2892" s="3" t="s">
        <v>114</v>
      </c>
      <c r="F2892" s="3" t="s">
        <v>109</v>
      </c>
      <c r="G2892" s="94">
        <v>2619.75</v>
      </c>
    </row>
    <row r="2893" spans="2:7">
      <c r="B2893" s="2">
        <v>43934</v>
      </c>
      <c r="C2893" s="3" t="s">
        <v>119</v>
      </c>
      <c r="D2893" s="3">
        <v>22</v>
      </c>
      <c r="E2893" s="3" t="s">
        <v>112</v>
      </c>
      <c r="F2893" s="3" t="s">
        <v>106</v>
      </c>
      <c r="G2893" s="94">
        <v>746.9</v>
      </c>
    </row>
    <row r="2894" spans="2:7">
      <c r="B2894" s="2">
        <v>44864</v>
      </c>
      <c r="C2894" s="3" t="s">
        <v>107</v>
      </c>
      <c r="D2894" s="3">
        <v>8</v>
      </c>
      <c r="E2894" s="3" t="s">
        <v>112</v>
      </c>
      <c r="F2894" s="3" t="s">
        <v>106</v>
      </c>
      <c r="G2894" s="94">
        <v>279.60000000000002</v>
      </c>
    </row>
    <row r="2895" spans="2:7">
      <c r="B2895" s="2">
        <v>44758</v>
      </c>
      <c r="C2895" s="3" t="s">
        <v>117</v>
      </c>
      <c r="D2895" s="3">
        <v>27</v>
      </c>
      <c r="E2895" s="3" t="s">
        <v>6</v>
      </c>
      <c r="F2895" s="3" t="s">
        <v>113</v>
      </c>
      <c r="G2895" s="94">
        <v>1025.6400000000001</v>
      </c>
    </row>
    <row r="2896" spans="2:7">
      <c r="B2896" s="2">
        <v>43836</v>
      </c>
      <c r="C2896" s="3" t="s">
        <v>119</v>
      </c>
      <c r="D2896" s="3">
        <v>150</v>
      </c>
      <c r="E2896" s="3" t="s">
        <v>114</v>
      </c>
      <c r="F2896" s="3" t="s">
        <v>111</v>
      </c>
      <c r="G2896" s="94">
        <v>2724.75</v>
      </c>
    </row>
    <row r="2897" spans="2:7">
      <c r="B2897" s="2">
        <v>44591</v>
      </c>
      <c r="C2897" s="3" t="s">
        <v>107</v>
      </c>
      <c r="D2897" s="3">
        <v>48</v>
      </c>
      <c r="E2897" s="3" t="s">
        <v>114</v>
      </c>
      <c r="F2897" s="3" t="s">
        <v>111</v>
      </c>
      <c r="G2897" s="94">
        <v>898.2</v>
      </c>
    </row>
    <row r="2898" spans="2:7">
      <c r="B2898" s="2">
        <v>44202</v>
      </c>
      <c r="C2898" s="3" t="s">
        <v>119</v>
      </c>
      <c r="D2898" s="3">
        <v>3</v>
      </c>
      <c r="E2898" s="3" t="s">
        <v>9</v>
      </c>
      <c r="F2898" s="3" t="s">
        <v>113</v>
      </c>
      <c r="G2898" s="94">
        <v>80.849999999999994</v>
      </c>
    </row>
    <row r="2899" spans="2:7">
      <c r="B2899" s="2">
        <v>44432</v>
      </c>
      <c r="C2899" s="3" t="s">
        <v>117</v>
      </c>
      <c r="D2899" s="3">
        <v>5</v>
      </c>
      <c r="E2899" s="3" t="s">
        <v>112</v>
      </c>
      <c r="F2899" s="3" t="s">
        <v>113</v>
      </c>
      <c r="G2899" s="94">
        <v>169.75</v>
      </c>
    </row>
    <row r="2900" spans="2:7">
      <c r="B2900" s="2">
        <v>44664</v>
      </c>
      <c r="C2900" s="3" t="s">
        <v>107</v>
      </c>
      <c r="D2900" s="3">
        <v>1</v>
      </c>
      <c r="E2900" s="3" t="s">
        <v>6</v>
      </c>
      <c r="F2900" s="3" t="s">
        <v>115</v>
      </c>
      <c r="G2900" s="94">
        <v>44.69</v>
      </c>
    </row>
    <row r="2901" spans="2:7">
      <c r="B2901" s="2">
        <v>43969</v>
      </c>
      <c r="C2901" s="3" t="s">
        <v>107</v>
      </c>
      <c r="D2901" s="3">
        <v>250</v>
      </c>
      <c r="E2901" s="3" t="s">
        <v>112</v>
      </c>
      <c r="F2901" s="3" t="s">
        <v>109</v>
      </c>
      <c r="G2901" s="94">
        <v>5941.25</v>
      </c>
    </row>
    <row r="2902" spans="2:7">
      <c r="B2902" s="2">
        <v>44292</v>
      </c>
      <c r="C2902" s="3" t="s">
        <v>119</v>
      </c>
      <c r="D2902" s="3">
        <v>100</v>
      </c>
      <c r="E2902" s="3" t="s">
        <v>9</v>
      </c>
      <c r="F2902" s="3" t="s">
        <v>115</v>
      </c>
      <c r="G2902" s="94">
        <v>2026.5</v>
      </c>
    </row>
    <row r="2903" spans="2:7">
      <c r="B2903" s="2">
        <v>44151</v>
      </c>
      <c r="C2903" s="3" t="s">
        <v>119</v>
      </c>
      <c r="D2903" s="3">
        <v>500</v>
      </c>
      <c r="E2903" s="3" t="s">
        <v>6</v>
      </c>
      <c r="F2903" s="3" t="s">
        <v>109</v>
      </c>
      <c r="G2903" s="94">
        <v>12560.88</v>
      </c>
    </row>
    <row r="2904" spans="2:7">
      <c r="B2904" s="2">
        <v>44100</v>
      </c>
      <c r="C2904" s="3" t="s">
        <v>116</v>
      </c>
      <c r="D2904" s="3">
        <v>3</v>
      </c>
      <c r="E2904" s="3" t="s">
        <v>9</v>
      </c>
      <c r="F2904" s="3" t="s">
        <v>113</v>
      </c>
      <c r="G2904" s="94">
        <v>80.849999999999994</v>
      </c>
    </row>
    <row r="2905" spans="2:7">
      <c r="B2905" s="2">
        <v>43944</v>
      </c>
      <c r="C2905" s="3" t="s">
        <v>119</v>
      </c>
      <c r="D2905" s="3">
        <v>42</v>
      </c>
      <c r="E2905" s="3" t="s">
        <v>6</v>
      </c>
      <c r="F2905" s="3" t="s">
        <v>106</v>
      </c>
      <c r="G2905" s="94">
        <v>1559.73</v>
      </c>
    </row>
    <row r="2906" spans="2:7">
      <c r="B2906" s="2">
        <v>44256</v>
      </c>
      <c r="C2906" s="3" t="s">
        <v>117</v>
      </c>
      <c r="D2906" s="3">
        <v>9</v>
      </c>
      <c r="E2906" s="3" t="s">
        <v>114</v>
      </c>
      <c r="F2906" s="3" t="s">
        <v>113</v>
      </c>
      <c r="G2906" s="94">
        <v>242.55</v>
      </c>
    </row>
    <row r="2907" spans="2:7">
      <c r="B2907" s="2">
        <v>44767</v>
      </c>
      <c r="C2907" s="3" t="s">
        <v>116</v>
      </c>
      <c r="D2907" s="3">
        <v>17</v>
      </c>
      <c r="E2907" s="3" t="s">
        <v>9</v>
      </c>
      <c r="F2907" s="3" t="s">
        <v>111</v>
      </c>
      <c r="G2907" s="94">
        <v>492.15</v>
      </c>
    </row>
    <row r="2908" spans="2:7">
      <c r="B2908" s="2">
        <v>43846</v>
      </c>
      <c r="C2908" s="3" t="s">
        <v>116</v>
      </c>
      <c r="D2908" s="3">
        <v>31</v>
      </c>
      <c r="E2908" s="3" t="s">
        <v>6</v>
      </c>
      <c r="F2908" s="3" t="s">
        <v>106</v>
      </c>
      <c r="G2908" s="94">
        <v>1124.8800000000001</v>
      </c>
    </row>
    <row r="2909" spans="2:7">
      <c r="B2909" s="2">
        <v>44041</v>
      </c>
      <c r="C2909" s="3" t="s">
        <v>117</v>
      </c>
      <c r="D2909" s="3">
        <v>21</v>
      </c>
      <c r="E2909" s="3" t="s">
        <v>9</v>
      </c>
      <c r="F2909" s="3" t="s">
        <v>108</v>
      </c>
      <c r="G2909" s="94">
        <v>586.95000000000005</v>
      </c>
    </row>
    <row r="2910" spans="2:7">
      <c r="B2910" s="2">
        <v>44123</v>
      </c>
      <c r="C2910" s="3" t="s">
        <v>116</v>
      </c>
      <c r="D2910" s="3">
        <v>3</v>
      </c>
      <c r="E2910" s="3" t="s">
        <v>9</v>
      </c>
      <c r="F2910" s="3" t="s">
        <v>108</v>
      </c>
      <c r="G2910" s="94">
        <v>86.85</v>
      </c>
    </row>
    <row r="2911" spans="2:7">
      <c r="B2911" s="2">
        <v>44731</v>
      </c>
      <c r="C2911" s="3" t="s">
        <v>117</v>
      </c>
      <c r="D2911" s="3">
        <v>5</v>
      </c>
      <c r="E2911" s="3" t="s">
        <v>110</v>
      </c>
      <c r="F2911" s="3" t="s">
        <v>115</v>
      </c>
      <c r="G2911" s="94">
        <v>119.75</v>
      </c>
    </row>
    <row r="2912" spans="2:7">
      <c r="B2912" s="2">
        <v>43918</v>
      </c>
      <c r="C2912" s="3" t="s">
        <v>117</v>
      </c>
      <c r="D2912" s="3">
        <v>22</v>
      </c>
      <c r="E2912" s="3" t="s">
        <v>112</v>
      </c>
      <c r="F2912" s="3" t="s">
        <v>115</v>
      </c>
      <c r="G2912" s="94">
        <v>746.9</v>
      </c>
    </row>
    <row r="2913" spans="2:7">
      <c r="B2913" s="2">
        <v>44010</v>
      </c>
      <c r="C2913" s="3" t="s">
        <v>107</v>
      </c>
      <c r="D2913" s="3">
        <v>48</v>
      </c>
      <c r="E2913" s="3" t="s">
        <v>9</v>
      </c>
      <c r="F2913" s="3" t="s">
        <v>108</v>
      </c>
      <c r="G2913" s="94">
        <v>1006.2</v>
      </c>
    </row>
    <row r="2914" spans="2:7">
      <c r="B2914" s="2">
        <v>44690</v>
      </c>
      <c r="C2914" s="3" t="s">
        <v>117</v>
      </c>
      <c r="D2914" s="3">
        <v>375</v>
      </c>
      <c r="E2914" s="3" t="s">
        <v>6</v>
      </c>
      <c r="F2914" s="3" t="s">
        <v>106</v>
      </c>
      <c r="G2914" s="94">
        <v>9420.66</v>
      </c>
    </row>
    <row r="2915" spans="2:7">
      <c r="B2915" s="2">
        <v>44501</v>
      </c>
      <c r="C2915" s="3" t="s">
        <v>119</v>
      </c>
      <c r="D2915" s="3">
        <v>200</v>
      </c>
      <c r="E2915" s="3" t="s">
        <v>9</v>
      </c>
      <c r="F2915" s="3" t="s">
        <v>111</v>
      </c>
      <c r="G2915" s="94">
        <v>4053</v>
      </c>
    </row>
    <row r="2916" spans="2:7">
      <c r="B2916" s="2">
        <v>44506</v>
      </c>
      <c r="C2916" s="3" t="s">
        <v>117</v>
      </c>
      <c r="D2916" s="3">
        <v>17</v>
      </c>
      <c r="E2916" s="3" t="s">
        <v>110</v>
      </c>
      <c r="F2916" s="3" t="s">
        <v>109</v>
      </c>
      <c r="G2916" s="94">
        <v>424.15</v>
      </c>
    </row>
    <row r="2917" spans="2:7">
      <c r="B2917" s="2">
        <v>44266</v>
      </c>
      <c r="C2917" s="3" t="s">
        <v>117</v>
      </c>
      <c r="D2917" s="3">
        <v>4</v>
      </c>
      <c r="E2917" s="3" t="s">
        <v>110</v>
      </c>
      <c r="F2917" s="3" t="s">
        <v>106</v>
      </c>
      <c r="G2917" s="94">
        <v>99.8</v>
      </c>
    </row>
    <row r="2918" spans="2:7">
      <c r="B2918" s="2">
        <v>44416</v>
      </c>
      <c r="C2918" s="3" t="s">
        <v>107</v>
      </c>
      <c r="D2918" s="3">
        <v>24</v>
      </c>
      <c r="E2918" s="3" t="s">
        <v>114</v>
      </c>
      <c r="F2918" s="3" t="s">
        <v>113</v>
      </c>
      <c r="G2918" s="94">
        <v>529.38</v>
      </c>
    </row>
    <row r="2919" spans="2:7">
      <c r="B2919" s="2">
        <v>44767</v>
      </c>
      <c r="C2919" s="3" t="s">
        <v>117</v>
      </c>
      <c r="D2919" s="3">
        <v>3</v>
      </c>
      <c r="E2919" s="3" t="s">
        <v>114</v>
      </c>
      <c r="F2919" s="3" t="s">
        <v>113</v>
      </c>
      <c r="G2919" s="94">
        <v>77.849999999999994</v>
      </c>
    </row>
    <row r="2920" spans="2:7">
      <c r="B2920" s="2">
        <v>44454</v>
      </c>
      <c r="C2920" s="3" t="s">
        <v>116</v>
      </c>
      <c r="D2920" s="3">
        <v>8</v>
      </c>
      <c r="E2920" s="3" t="s">
        <v>6</v>
      </c>
      <c r="F2920" s="3" t="s">
        <v>109</v>
      </c>
      <c r="G2920" s="94">
        <v>341.52</v>
      </c>
    </row>
    <row r="2921" spans="2:7">
      <c r="B2921" s="2">
        <v>44242</v>
      </c>
      <c r="C2921" s="3" t="s">
        <v>119</v>
      </c>
      <c r="D2921" s="3">
        <v>300</v>
      </c>
      <c r="E2921" s="3" t="s">
        <v>114</v>
      </c>
      <c r="F2921" s="3" t="s">
        <v>109</v>
      </c>
      <c r="G2921" s="94">
        <v>4476.38</v>
      </c>
    </row>
    <row r="2922" spans="2:7">
      <c r="B2922" s="2">
        <v>44720</v>
      </c>
      <c r="C2922" s="3" t="s">
        <v>117</v>
      </c>
      <c r="D2922" s="3">
        <v>5</v>
      </c>
      <c r="E2922" s="3" t="s">
        <v>9</v>
      </c>
      <c r="F2922" s="3" t="s">
        <v>105</v>
      </c>
      <c r="G2922" s="94">
        <v>144.75</v>
      </c>
    </row>
    <row r="2923" spans="2:7">
      <c r="B2923" s="2">
        <v>44879</v>
      </c>
      <c r="C2923" s="3" t="s">
        <v>117</v>
      </c>
      <c r="D2923" s="3">
        <v>27</v>
      </c>
      <c r="E2923" s="3" t="s">
        <v>9</v>
      </c>
      <c r="F2923" s="3" t="s">
        <v>111</v>
      </c>
      <c r="G2923" s="94">
        <v>618.5</v>
      </c>
    </row>
    <row r="2924" spans="2:7">
      <c r="B2924" s="2">
        <v>44788</v>
      </c>
      <c r="C2924" s="3" t="s">
        <v>116</v>
      </c>
      <c r="D2924" s="3">
        <v>9</v>
      </c>
      <c r="E2924" s="3" t="s">
        <v>112</v>
      </c>
      <c r="F2924" s="3" t="s">
        <v>111</v>
      </c>
      <c r="G2924" s="94">
        <v>314.55</v>
      </c>
    </row>
    <row r="2925" spans="2:7">
      <c r="B2925" s="2">
        <v>44663</v>
      </c>
      <c r="C2925" s="3" t="s">
        <v>119</v>
      </c>
      <c r="D2925" s="3">
        <v>175</v>
      </c>
      <c r="E2925" s="3" t="s">
        <v>6</v>
      </c>
      <c r="F2925" s="3" t="s">
        <v>108</v>
      </c>
      <c r="G2925" s="94">
        <v>5474.53</v>
      </c>
    </row>
    <row r="2926" spans="2:7">
      <c r="B2926" s="2">
        <v>44317</v>
      </c>
      <c r="C2926" s="3" t="s">
        <v>119</v>
      </c>
      <c r="D2926" s="3">
        <v>350</v>
      </c>
      <c r="E2926" s="3" t="s">
        <v>6</v>
      </c>
      <c r="F2926" s="3" t="s">
        <v>113</v>
      </c>
      <c r="G2926" s="94">
        <v>8993.86</v>
      </c>
    </row>
    <row r="2927" spans="2:7">
      <c r="B2927" s="2">
        <v>44432</v>
      </c>
      <c r="C2927" s="3" t="s">
        <v>117</v>
      </c>
      <c r="D2927" s="3">
        <v>9</v>
      </c>
      <c r="E2927" s="3" t="s">
        <v>114</v>
      </c>
      <c r="F2927" s="3" t="s">
        <v>109</v>
      </c>
      <c r="G2927" s="94">
        <v>224.55</v>
      </c>
    </row>
    <row r="2928" spans="2:7">
      <c r="B2928" s="2">
        <v>44575</v>
      </c>
      <c r="C2928" s="3" t="s">
        <v>117</v>
      </c>
      <c r="D2928" s="3">
        <v>7</v>
      </c>
      <c r="E2928" s="3" t="s">
        <v>114</v>
      </c>
      <c r="F2928" s="3" t="s">
        <v>106</v>
      </c>
      <c r="G2928" s="94">
        <v>181.65</v>
      </c>
    </row>
    <row r="2929" spans="2:7">
      <c r="B2929" s="2">
        <v>44735</v>
      </c>
      <c r="C2929" s="3" t="s">
        <v>119</v>
      </c>
      <c r="D2929" s="3">
        <v>36</v>
      </c>
      <c r="E2929" s="3" t="s">
        <v>110</v>
      </c>
      <c r="F2929" s="3" t="s">
        <v>108</v>
      </c>
      <c r="G2929" s="94">
        <v>763.47</v>
      </c>
    </row>
    <row r="2930" spans="2:7">
      <c r="B2930" s="2">
        <v>43881</v>
      </c>
      <c r="C2930" s="3" t="s">
        <v>107</v>
      </c>
      <c r="D2930" s="3">
        <v>525</v>
      </c>
      <c r="E2930" s="3" t="s">
        <v>112</v>
      </c>
      <c r="F2930" s="3" t="s">
        <v>106</v>
      </c>
      <c r="G2930" s="94">
        <v>10852.41</v>
      </c>
    </row>
    <row r="2931" spans="2:7">
      <c r="B2931" s="2">
        <v>44407</v>
      </c>
      <c r="C2931" s="3" t="s">
        <v>117</v>
      </c>
      <c r="D2931" s="3">
        <v>36</v>
      </c>
      <c r="E2931" s="3" t="s">
        <v>110</v>
      </c>
      <c r="F2931" s="3" t="s">
        <v>109</v>
      </c>
      <c r="G2931" s="94">
        <v>794.07</v>
      </c>
    </row>
    <row r="2932" spans="2:7">
      <c r="B2932" s="2">
        <v>44811</v>
      </c>
      <c r="C2932" s="3" t="s">
        <v>117</v>
      </c>
      <c r="D2932" s="3">
        <v>8</v>
      </c>
      <c r="E2932" s="3" t="s">
        <v>110</v>
      </c>
      <c r="F2932" s="3" t="s">
        <v>108</v>
      </c>
      <c r="G2932" s="94">
        <v>207.6</v>
      </c>
    </row>
    <row r="2933" spans="2:7">
      <c r="B2933" s="2">
        <v>44112</v>
      </c>
      <c r="C2933" s="3" t="s">
        <v>119</v>
      </c>
      <c r="D2933" s="3">
        <v>1</v>
      </c>
      <c r="E2933" s="3" t="s">
        <v>110</v>
      </c>
      <c r="F2933" s="3" t="s">
        <v>113</v>
      </c>
      <c r="G2933" s="94">
        <v>23.95</v>
      </c>
    </row>
    <row r="2934" spans="2:7">
      <c r="B2934" s="2">
        <v>44846</v>
      </c>
      <c r="C2934" s="3" t="s">
        <v>117</v>
      </c>
      <c r="D2934" s="3">
        <v>525</v>
      </c>
      <c r="E2934" s="3" t="s">
        <v>112</v>
      </c>
      <c r="F2934" s="3" t="s">
        <v>105</v>
      </c>
      <c r="G2934" s="94">
        <v>10248.66</v>
      </c>
    </row>
    <row r="2935" spans="2:7">
      <c r="B2935" s="2">
        <v>44563</v>
      </c>
      <c r="C2935" s="3" t="s">
        <v>117</v>
      </c>
      <c r="D2935" s="3">
        <v>10</v>
      </c>
      <c r="E2935" s="3" t="s">
        <v>112</v>
      </c>
      <c r="F2935" s="3" t="s">
        <v>111</v>
      </c>
      <c r="G2935" s="94">
        <v>339.5</v>
      </c>
    </row>
    <row r="2936" spans="2:7">
      <c r="B2936" s="2">
        <v>44523</v>
      </c>
      <c r="C2936" s="3" t="s">
        <v>119</v>
      </c>
      <c r="D2936" s="3">
        <v>15</v>
      </c>
      <c r="E2936" s="3" t="s">
        <v>9</v>
      </c>
      <c r="F2936" s="3" t="s">
        <v>105</v>
      </c>
      <c r="G2936" s="94">
        <v>419.25</v>
      </c>
    </row>
    <row r="2937" spans="2:7">
      <c r="B2937" s="2">
        <v>44854</v>
      </c>
      <c r="C2937" s="3" t="s">
        <v>117</v>
      </c>
      <c r="D2937" s="3">
        <v>6</v>
      </c>
      <c r="E2937" s="3" t="s">
        <v>112</v>
      </c>
      <c r="F2937" s="3" t="s">
        <v>113</v>
      </c>
      <c r="G2937" s="94">
        <v>215.7</v>
      </c>
    </row>
    <row r="2938" spans="2:7">
      <c r="B2938" s="2">
        <v>44683</v>
      </c>
      <c r="C2938" s="3" t="s">
        <v>107</v>
      </c>
      <c r="D2938" s="3">
        <v>39</v>
      </c>
      <c r="E2938" s="3" t="s">
        <v>112</v>
      </c>
      <c r="F2938" s="3" t="s">
        <v>115</v>
      </c>
      <c r="G2938" s="94">
        <v>1158.5899999999999</v>
      </c>
    </row>
    <row r="2939" spans="2:7">
      <c r="B2939" s="2">
        <v>44893</v>
      </c>
      <c r="C2939" s="3" t="s">
        <v>107</v>
      </c>
      <c r="D2939" s="3">
        <v>8</v>
      </c>
      <c r="E2939" s="3" t="s">
        <v>6</v>
      </c>
      <c r="F2939" s="3" t="s">
        <v>115</v>
      </c>
      <c r="G2939" s="94">
        <v>349.52</v>
      </c>
    </row>
    <row r="2940" spans="2:7">
      <c r="B2940" s="2">
        <v>44242</v>
      </c>
      <c r="C2940" s="3" t="s">
        <v>117</v>
      </c>
      <c r="D2940" s="3">
        <v>4</v>
      </c>
      <c r="E2940" s="3" t="s">
        <v>9</v>
      </c>
      <c r="F2940" s="3" t="s">
        <v>111</v>
      </c>
      <c r="G2940" s="94">
        <v>115.8</v>
      </c>
    </row>
    <row r="2941" spans="2:7">
      <c r="B2941" s="2">
        <v>44689</v>
      </c>
      <c r="C2941" s="3" t="s">
        <v>118</v>
      </c>
      <c r="D2941" s="3">
        <v>400</v>
      </c>
      <c r="E2941" s="3" t="s">
        <v>6</v>
      </c>
      <c r="F2941" s="3" t="s">
        <v>113</v>
      </c>
      <c r="G2941" s="94">
        <v>10048.700000000001</v>
      </c>
    </row>
    <row r="2942" spans="2:7">
      <c r="B2942" s="2">
        <v>44140</v>
      </c>
      <c r="C2942" s="3" t="s">
        <v>117</v>
      </c>
      <c r="D2942" s="3">
        <v>425</v>
      </c>
      <c r="E2942" s="3" t="s">
        <v>6</v>
      </c>
      <c r="F2942" s="3" t="s">
        <v>105</v>
      </c>
      <c r="G2942" s="94">
        <v>10676.74</v>
      </c>
    </row>
    <row r="2943" spans="2:7">
      <c r="B2943" s="2">
        <v>44630</v>
      </c>
      <c r="C2943" s="3" t="s">
        <v>118</v>
      </c>
      <c r="D2943" s="3">
        <v>24</v>
      </c>
      <c r="E2943" s="3" t="s">
        <v>112</v>
      </c>
      <c r="F2943" s="3" t="s">
        <v>108</v>
      </c>
      <c r="G2943" s="94">
        <v>692.58</v>
      </c>
    </row>
    <row r="2944" spans="2:7">
      <c r="B2944" s="2">
        <v>44473</v>
      </c>
      <c r="C2944" s="3" t="s">
        <v>119</v>
      </c>
      <c r="D2944" s="3">
        <v>36</v>
      </c>
      <c r="E2944" s="3" t="s">
        <v>9</v>
      </c>
      <c r="F2944" s="3" t="s">
        <v>105</v>
      </c>
      <c r="G2944" s="94">
        <v>824.67</v>
      </c>
    </row>
    <row r="2945" spans="2:7">
      <c r="B2945" s="2">
        <v>44765</v>
      </c>
      <c r="C2945" s="3" t="s">
        <v>107</v>
      </c>
      <c r="D2945" s="3">
        <v>49</v>
      </c>
      <c r="E2945" s="3" t="s">
        <v>9</v>
      </c>
      <c r="F2945" s="3" t="s">
        <v>111</v>
      </c>
      <c r="G2945" s="94">
        <v>1027.1600000000001</v>
      </c>
    </row>
    <row r="2946" spans="2:7">
      <c r="B2946" s="2">
        <v>44302</v>
      </c>
      <c r="C2946" s="3" t="s">
        <v>107</v>
      </c>
      <c r="D2946" s="3">
        <v>9</v>
      </c>
      <c r="E2946" s="3" t="s">
        <v>112</v>
      </c>
      <c r="F2946" s="3" t="s">
        <v>115</v>
      </c>
      <c r="G2946" s="94">
        <v>323.55</v>
      </c>
    </row>
    <row r="2947" spans="2:7">
      <c r="B2947" s="2">
        <v>44503</v>
      </c>
      <c r="C2947" s="3" t="s">
        <v>118</v>
      </c>
      <c r="D2947" s="3">
        <v>325</v>
      </c>
      <c r="E2947" s="3" t="s">
        <v>112</v>
      </c>
      <c r="F2947" s="3" t="s">
        <v>113</v>
      </c>
      <c r="G2947" s="94">
        <v>6344.41</v>
      </c>
    </row>
    <row r="2948" spans="2:7">
      <c r="B2948" s="2">
        <v>44239</v>
      </c>
      <c r="C2948" s="3" t="s">
        <v>119</v>
      </c>
      <c r="D2948" s="3">
        <v>325</v>
      </c>
      <c r="E2948" s="3" t="s">
        <v>110</v>
      </c>
      <c r="F2948" s="3" t="s">
        <v>115</v>
      </c>
      <c r="G2948" s="94">
        <v>4475.66</v>
      </c>
    </row>
    <row r="2949" spans="2:7">
      <c r="B2949" s="2">
        <v>44335</v>
      </c>
      <c r="C2949" s="3" t="s">
        <v>107</v>
      </c>
      <c r="D2949" s="3">
        <v>33</v>
      </c>
      <c r="E2949" s="3" t="s">
        <v>6</v>
      </c>
      <c r="F2949" s="3" t="s">
        <v>115</v>
      </c>
      <c r="G2949" s="94">
        <v>1253.55</v>
      </c>
    </row>
    <row r="2950" spans="2:7">
      <c r="B2950" s="2">
        <v>43967</v>
      </c>
      <c r="C2950" s="3" t="s">
        <v>116</v>
      </c>
      <c r="D2950" s="3">
        <v>500</v>
      </c>
      <c r="E2950" s="3" t="s">
        <v>112</v>
      </c>
      <c r="F2950" s="3" t="s">
        <v>109</v>
      </c>
      <c r="G2950" s="94">
        <v>10048.129999999999</v>
      </c>
    </row>
    <row r="2951" spans="2:7">
      <c r="B2951" s="2">
        <v>44431</v>
      </c>
      <c r="C2951" s="3" t="s">
        <v>117</v>
      </c>
      <c r="D2951" s="3">
        <v>35</v>
      </c>
      <c r="E2951" s="3" t="s">
        <v>112</v>
      </c>
      <c r="F2951" s="3" t="s">
        <v>108</v>
      </c>
      <c r="G2951" s="94">
        <v>1039.76</v>
      </c>
    </row>
    <row r="2952" spans="2:7">
      <c r="B2952" s="2">
        <v>44113</v>
      </c>
      <c r="C2952" s="3" t="s">
        <v>117</v>
      </c>
      <c r="D2952" s="3">
        <v>24</v>
      </c>
      <c r="E2952" s="3" t="s">
        <v>112</v>
      </c>
      <c r="F2952" s="3" t="s">
        <v>106</v>
      </c>
      <c r="G2952" s="94">
        <v>733.38</v>
      </c>
    </row>
    <row r="2953" spans="2:7">
      <c r="B2953" s="2">
        <v>44149</v>
      </c>
      <c r="C2953" s="3" t="s">
        <v>117</v>
      </c>
      <c r="D2953" s="3">
        <v>43</v>
      </c>
      <c r="E2953" s="3" t="s">
        <v>6</v>
      </c>
      <c r="F2953" s="3" t="s">
        <v>111</v>
      </c>
      <c r="G2953" s="94">
        <v>1596.87</v>
      </c>
    </row>
    <row r="2954" spans="2:7">
      <c r="B2954" s="2">
        <v>44333</v>
      </c>
      <c r="C2954" s="3" t="s">
        <v>116</v>
      </c>
      <c r="D2954" s="3">
        <v>42</v>
      </c>
      <c r="E2954" s="3" t="s">
        <v>6</v>
      </c>
      <c r="F2954" s="3" t="s">
        <v>109</v>
      </c>
      <c r="G2954" s="94">
        <v>1524.03</v>
      </c>
    </row>
    <row r="2955" spans="2:7">
      <c r="B2955" s="2">
        <v>43969</v>
      </c>
      <c r="C2955" s="3" t="s">
        <v>107</v>
      </c>
      <c r="D2955" s="3">
        <v>26</v>
      </c>
      <c r="E2955" s="3" t="s">
        <v>6</v>
      </c>
      <c r="F2955" s="3" t="s">
        <v>105</v>
      </c>
      <c r="G2955" s="94">
        <v>943.45</v>
      </c>
    </row>
    <row r="2956" spans="2:7">
      <c r="B2956" s="2">
        <v>44413</v>
      </c>
      <c r="C2956" s="3" t="s">
        <v>116</v>
      </c>
      <c r="D2956" s="3">
        <v>1</v>
      </c>
      <c r="E2956" s="3" t="s">
        <v>114</v>
      </c>
      <c r="F2956" s="3" t="s">
        <v>109</v>
      </c>
      <c r="G2956" s="94">
        <v>24.95</v>
      </c>
    </row>
    <row r="2957" spans="2:7">
      <c r="B2957" s="2">
        <v>44611</v>
      </c>
      <c r="C2957" s="3" t="s">
        <v>107</v>
      </c>
      <c r="D2957" s="3">
        <v>4</v>
      </c>
      <c r="E2957" s="3" t="s">
        <v>114</v>
      </c>
      <c r="F2957" s="3" t="s">
        <v>115</v>
      </c>
      <c r="G2957" s="94">
        <v>99.8</v>
      </c>
    </row>
    <row r="2958" spans="2:7">
      <c r="B2958" s="2">
        <v>44759</v>
      </c>
      <c r="C2958" s="3" t="s">
        <v>119</v>
      </c>
      <c r="D2958" s="3">
        <v>39</v>
      </c>
      <c r="E2958" s="3" t="s">
        <v>114</v>
      </c>
      <c r="F2958" s="3" t="s">
        <v>111</v>
      </c>
      <c r="G2958" s="94">
        <v>860.24</v>
      </c>
    </row>
    <row r="2959" spans="2:7">
      <c r="B2959" s="2">
        <v>44277</v>
      </c>
      <c r="C2959" s="3" t="s">
        <v>118</v>
      </c>
      <c r="D2959" s="3">
        <v>5</v>
      </c>
      <c r="E2959" s="3" t="s">
        <v>110</v>
      </c>
      <c r="F2959" s="3" t="s">
        <v>115</v>
      </c>
      <c r="G2959" s="94">
        <v>119.75</v>
      </c>
    </row>
    <row r="2960" spans="2:7">
      <c r="B2960" s="2">
        <v>44703</v>
      </c>
      <c r="C2960" s="3" t="s">
        <v>119</v>
      </c>
      <c r="D2960" s="3">
        <v>1</v>
      </c>
      <c r="E2960" s="3" t="s">
        <v>9</v>
      </c>
      <c r="F2960" s="3" t="s">
        <v>106</v>
      </c>
      <c r="G2960" s="94">
        <v>28.95</v>
      </c>
    </row>
    <row r="2961" spans="2:7">
      <c r="B2961" s="2">
        <v>44322</v>
      </c>
      <c r="C2961" s="3" t="s">
        <v>116</v>
      </c>
      <c r="D2961" s="3">
        <v>49</v>
      </c>
      <c r="E2961" s="3" t="s">
        <v>6</v>
      </c>
      <c r="F2961" s="3" t="s">
        <v>113</v>
      </c>
      <c r="G2961" s="94">
        <v>1642.36</v>
      </c>
    </row>
    <row r="2962" spans="2:7">
      <c r="B2962" s="2">
        <v>44337</v>
      </c>
      <c r="C2962" s="3" t="s">
        <v>116</v>
      </c>
      <c r="D2962" s="3">
        <v>250</v>
      </c>
      <c r="E2962" s="3" t="s">
        <v>114</v>
      </c>
      <c r="F2962" s="3" t="s">
        <v>111</v>
      </c>
      <c r="G2962" s="94">
        <v>4541.25</v>
      </c>
    </row>
    <row r="2963" spans="2:7">
      <c r="B2963" s="2">
        <v>44160</v>
      </c>
      <c r="C2963" s="3" t="s">
        <v>119</v>
      </c>
      <c r="D2963" s="3">
        <v>550</v>
      </c>
      <c r="E2963" s="3" t="s">
        <v>112</v>
      </c>
      <c r="F2963" s="3" t="s">
        <v>113</v>
      </c>
      <c r="G2963" s="94">
        <v>10736.69</v>
      </c>
    </row>
    <row r="2964" spans="2:7">
      <c r="B2964" s="2">
        <v>44875</v>
      </c>
      <c r="C2964" s="3" t="s">
        <v>107</v>
      </c>
      <c r="D2964" s="3">
        <v>200</v>
      </c>
      <c r="E2964" s="3" t="s">
        <v>112</v>
      </c>
      <c r="F2964" s="3" t="s">
        <v>113</v>
      </c>
      <c r="G2964" s="94">
        <v>4893</v>
      </c>
    </row>
    <row r="2965" spans="2:7">
      <c r="B2965" s="2">
        <v>44452</v>
      </c>
      <c r="C2965" s="3" t="s">
        <v>117</v>
      </c>
      <c r="D2965" s="3">
        <v>13</v>
      </c>
      <c r="E2965" s="3" t="s">
        <v>9</v>
      </c>
      <c r="F2965" s="3" t="s">
        <v>108</v>
      </c>
      <c r="G2965" s="94">
        <v>376.35</v>
      </c>
    </row>
    <row r="2966" spans="2:7">
      <c r="B2966" s="2">
        <v>44548</v>
      </c>
      <c r="C2966" s="3" t="s">
        <v>118</v>
      </c>
      <c r="D2966" s="3">
        <v>100</v>
      </c>
      <c r="E2966" s="3" t="s">
        <v>112</v>
      </c>
      <c r="F2966" s="3" t="s">
        <v>106</v>
      </c>
      <c r="G2966" s="94">
        <v>2376.5</v>
      </c>
    </row>
    <row r="2967" spans="2:7">
      <c r="B2967" s="2">
        <v>43842</v>
      </c>
      <c r="C2967" s="3" t="s">
        <v>117</v>
      </c>
      <c r="D2967" s="3">
        <v>28</v>
      </c>
      <c r="E2967" s="3" t="s">
        <v>9</v>
      </c>
      <c r="F2967" s="3" t="s">
        <v>113</v>
      </c>
      <c r="G2967" s="94">
        <v>689.01</v>
      </c>
    </row>
    <row r="2968" spans="2:7">
      <c r="B2968" s="2">
        <v>44052</v>
      </c>
      <c r="C2968" s="3" t="s">
        <v>118</v>
      </c>
      <c r="D2968" s="3">
        <v>47</v>
      </c>
      <c r="E2968" s="3" t="s">
        <v>110</v>
      </c>
      <c r="F2968" s="3" t="s">
        <v>106</v>
      </c>
      <c r="G2968" s="94">
        <v>956.8</v>
      </c>
    </row>
    <row r="2969" spans="2:7">
      <c r="B2969" s="2">
        <v>44051</v>
      </c>
      <c r="C2969" s="3" t="s">
        <v>119</v>
      </c>
      <c r="D2969" s="3">
        <v>41</v>
      </c>
      <c r="E2969" s="3" t="s">
        <v>112</v>
      </c>
      <c r="F2969" s="3" t="s">
        <v>108</v>
      </c>
      <c r="G2969" s="94">
        <v>1252.8599999999999</v>
      </c>
    </row>
    <row r="2970" spans="2:7">
      <c r="B2970" s="2">
        <v>44734</v>
      </c>
      <c r="C2970" s="3" t="s">
        <v>117</v>
      </c>
      <c r="D2970" s="3">
        <v>350</v>
      </c>
      <c r="E2970" s="3" t="s">
        <v>114</v>
      </c>
      <c r="F2970" s="3" t="s">
        <v>111</v>
      </c>
      <c r="G2970" s="94">
        <v>5222.4399999999996</v>
      </c>
    </row>
    <row r="2971" spans="2:7">
      <c r="B2971" s="2">
        <v>44505</v>
      </c>
      <c r="C2971" s="3" t="s">
        <v>119</v>
      </c>
      <c r="D2971" s="3">
        <v>9</v>
      </c>
      <c r="E2971" s="3" t="s">
        <v>110</v>
      </c>
      <c r="F2971" s="3" t="s">
        <v>115</v>
      </c>
      <c r="G2971" s="94">
        <v>233.55</v>
      </c>
    </row>
    <row r="2972" spans="2:7">
      <c r="B2972" s="2">
        <v>44220</v>
      </c>
      <c r="C2972" s="3" t="s">
        <v>119</v>
      </c>
      <c r="D2972" s="3">
        <v>11</v>
      </c>
      <c r="E2972" s="3" t="s">
        <v>6</v>
      </c>
      <c r="F2972" s="3" t="s">
        <v>113</v>
      </c>
      <c r="G2972" s="94">
        <v>480.59</v>
      </c>
    </row>
    <row r="2973" spans="2:7">
      <c r="B2973" s="2">
        <v>44400</v>
      </c>
      <c r="C2973" s="3" t="s">
        <v>107</v>
      </c>
      <c r="D2973" s="3">
        <v>225</v>
      </c>
      <c r="E2973" s="3" t="s">
        <v>6</v>
      </c>
      <c r="F2973" s="3" t="s">
        <v>111</v>
      </c>
      <c r="G2973" s="94">
        <v>6881.18</v>
      </c>
    </row>
    <row r="2974" spans="2:7">
      <c r="B2974" s="2">
        <v>43922</v>
      </c>
      <c r="C2974" s="3" t="s">
        <v>107</v>
      </c>
      <c r="D2974" s="3">
        <v>22</v>
      </c>
      <c r="E2974" s="3" t="s">
        <v>6</v>
      </c>
      <c r="F2974" s="3" t="s">
        <v>106</v>
      </c>
      <c r="G2974" s="94">
        <v>983.18</v>
      </c>
    </row>
    <row r="2975" spans="2:7">
      <c r="B2975" s="2">
        <v>44693</v>
      </c>
      <c r="C2975" s="3" t="s">
        <v>116</v>
      </c>
      <c r="D2975" s="3">
        <v>32</v>
      </c>
      <c r="E2975" s="3" t="s">
        <v>9</v>
      </c>
      <c r="F2975" s="3" t="s">
        <v>111</v>
      </c>
      <c r="G2975" s="94">
        <v>760.24</v>
      </c>
    </row>
    <row r="2976" spans="2:7">
      <c r="B2976" s="2">
        <v>43984</v>
      </c>
      <c r="C2976" s="3" t="s">
        <v>117</v>
      </c>
      <c r="D2976" s="3">
        <v>225</v>
      </c>
      <c r="E2976" s="3" t="s">
        <v>112</v>
      </c>
      <c r="F2976" s="3" t="s">
        <v>105</v>
      </c>
      <c r="G2976" s="94">
        <v>5662.13</v>
      </c>
    </row>
    <row r="2977" spans="2:7">
      <c r="B2977" s="2">
        <v>43846</v>
      </c>
      <c r="C2977" s="3" t="s">
        <v>118</v>
      </c>
      <c r="D2977" s="3">
        <v>12</v>
      </c>
      <c r="E2977" s="3" t="s">
        <v>110</v>
      </c>
      <c r="F2977" s="3" t="s">
        <v>109</v>
      </c>
      <c r="G2977" s="94">
        <v>311.39999999999998</v>
      </c>
    </row>
    <row r="2978" spans="2:7">
      <c r="B2978" s="2">
        <v>43968</v>
      </c>
      <c r="C2978" s="3" t="s">
        <v>117</v>
      </c>
      <c r="D2978" s="3">
        <v>250</v>
      </c>
      <c r="E2978" s="3" t="s">
        <v>6</v>
      </c>
      <c r="F2978" s="3" t="s">
        <v>115</v>
      </c>
      <c r="G2978" s="94">
        <v>7645.75</v>
      </c>
    </row>
    <row r="2979" spans="2:7">
      <c r="B2979" s="2">
        <v>44586</v>
      </c>
      <c r="C2979" s="3" t="s">
        <v>117</v>
      </c>
      <c r="D2979" s="3">
        <v>7</v>
      </c>
      <c r="E2979" s="3" t="s">
        <v>6</v>
      </c>
      <c r="F2979" s="3" t="s">
        <v>115</v>
      </c>
      <c r="G2979" s="94">
        <v>305.83</v>
      </c>
    </row>
    <row r="2980" spans="2:7">
      <c r="B2980" s="2">
        <v>44349</v>
      </c>
      <c r="C2980" s="3" t="s">
        <v>117</v>
      </c>
      <c r="D2980" s="3">
        <v>1</v>
      </c>
      <c r="E2980" s="3" t="s">
        <v>6</v>
      </c>
      <c r="F2980" s="3" t="s">
        <v>113</v>
      </c>
      <c r="G2980" s="94">
        <v>42.69</v>
      </c>
    </row>
    <row r="2981" spans="2:7">
      <c r="B2981" s="2">
        <v>44648</v>
      </c>
      <c r="C2981" s="3" t="s">
        <v>116</v>
      </c>
      <c r="D2981" s="3">
        <v>31</v>
      </c>
      <c r="E2981" s="3" t="s">
        <v>112</v>
      </c>
      <c r="F2981" s="3" t="s">
        <v>111</v>
      </c>
      <c r="G2981" s="94">
        <v>947.28</v>
      </c>
    </row>
    <row r="2982" spans="2:7">
      <c r="B2982" s="2">
        <v>44237</v>
      </c>
      <c r="C2982" s="3" t="s">
        <v>117</v>
      </c>
      <c r="D2982" s="3">
        <v>8</v>
      </c>
      <c r="E2982" s="3" t="s">
        <v>6</v>
      </c>
      <c r="F2982" s="3" t="s">
        <v>106</v>
      </c>
      <c r="G2982" s="94">
        <v>357.52</v>
      </c>
    </row>
    <row r="2983" spans="2:7">
      <c r="B2983" s="2">
        <v>44722</v>
      </c>
      <c r="C2983" s="3" t="s">
        <v>119</v>
      </c>
      <c r="D2983" s="3">
        <v>300</v>
      </c>
      <c r="E2983" s="3" t="s">
        <v>6</v>
      </c>
      <c r="F2983" s="3" t="s">
        <v>108</v>
      </c>
      <c r="G2983" s="94">
        <v>7364.03</v>
      </c>
    </row>
    <row r="2984" spans="2:7">
      <c r="B2984" s="2">
        <v>43873</v>
      </c>
      <c r="C2984" s="3" t="s">
        <v>118</v>
      </c>
      <c r="D2984" s="3">
        <v>325</v>
      </c>
      <c r="E2984" s="3" t="s">
        <v>112</v>
      </c>
      <c r="F2984" s="3" t="s">
        <v>108</v>
      </c>
      <c r="G2984" s="94">
        <v>6344.41</v>
      </c>
    </row>
    <row r="2985" spans="2:7">
      <c r="B2985" s="2">
        <v>43923</v>
      </c>
      <c r="C2985" s="3" t="s">
        <v>117</v>
      </c>
      <c r="D2985" s="3">
        <v>14</v>
      </c>
      <c r="E2985" s="3" t="s">
        <v>6</v>
      </c>
      <c r="F2985" s="3" t="s">
        <v>106</v>
      </c>
      <c r="G2985" s="94">
        <v>611.66</v>
      </c>
    </row>
    <row r="2986" spans="2:7">
      <c r="B2986" s="2">
        <v>44154</v>
      </c>
      <c r="C2986" s="3" t="s">
        <v>119</v>
      </c>
      <c r="D2986" s="3">
        <v>6</v>
      </c>
      <c r="E2986" s="3" t="s">
        <v>9</v>
      </c>
      <c r="F2986" s="3" t="s">
        <v>111</v>
      </c>
      <c r="G2986" s="94">
        <v>167.7</v>
      </c>
    </row>
    <row r="2987" spans="2:7">
      <c r="B2987" s="2">
        <v>44725</v>
      </c>
      <c r="C2987" s="3" t="s">
        <v>117</v>
      </c>
      <c r="D2987" s="3">
        <v>125</v>
      </c>
      <c r="E2987" s="3" t="s">
        <v>114</v>
      </c>
      <c r="F2987" s="3" t="s">
        <v>115</v>
      </c>
      <c r="G2987" s="94">
        <v>2358.13</v>
      </c>
    </row>
    <row r="2988" spans="2:7">
      <c r="B2988" s="2">
        <v>44156</v>
      </c>
      <c r="C2988" s="3" t="s">
        <v>118</v>
      </c>
      <c r="D2988" s="3">
        <v>39</v>
      </c>
      <c r="E2988" s="3" t="s">
        <v>110</v>
      </c>
      <c r="F2988" s="3" t="s">
        <v>115</v>
      </c>
      <c r="G2988" s="94">
        <v>860.24</v>
      </c>
    </row>
    <row r="2989" spans="2:7">
      <c r="B2989" s="2">
        <v>44584</v>
      </c>
      <c r="C2989" s="3" t="s">
        <v>119</v>
      </c>
      <c r="D2989" s="3">
        <v>7</v>
      </c>
      <c r="E2989" s="3" t="s">
        <v>9</v>
      </c>
      <c r="F2989" s="3" t="s">
        <v>109</v>
      </c>
      <c r="G2989" s="94">
        <v>195.65</v>
      </c>
    </row>
    <row r="2990" spans="2:7">
      <c r="B2990" s="2">
        <v>44486</v>
      </c>
      <c r="C2990" s="3" t="s">
        <v>119</v>
      </c>
      <c r="D2990" s="3">
        <v>4</v>
      </c>
      <c r="E2990" s="3" t="s">
        <v>110</v>
      </c>
      <c r="F2990" s="3" t="s">
        <v>108</v>
      </c>
      <c r="G2990" s="94">
        <v>99.8</v>
      </c>
    </row>
    <row r="2991" spans="2:7">
      <c r="B2991" s="2">
        <v>44591</v>
      </c>
      <c r="C2991" s="3" t="s">
        <v>117</v>
      </c>
      <c r="D2991" s="3">
        <v>575</v>
      </c>
      <c r="E2991" s="3" t="s">
        <v>9</v>
      </c>
      <c r="F2991" s="3" t="s">
        <v>111</v>
      </c>
      <c r="G2991" s="94">
        <v>9240.9699999999993</v>
      </c>
    </row>
    <row r="2992" spans="2:7">
      <c r="B2992" s="2">
        <v>44491</v>
      </c>
      <c r="C2992" s="3" t="s">
        <v>107</v>
      </c>
      <c r="D2992" s="3">
        <v>24</v>
      </c>
      <c r="E2992" s="3" t="s">
        <v>9</v>
      </c>
      <c r="F2992" s="3" t="s">
        <v>111</v>
      </c>
      <c r="G2992" s="94">
        <v>570.17999999999995</v>
      </c>
    </row>
    <row r="2993" spans="2:7">
      <c r="B2993" s="2">
        <v>44062</v>
      </c>
      <c r="C2993" s="3" t="s">
        <v>117</v>
      </c>
      <c r="D2993" s="3">
        <v>31</v>
      </c>
      <c r="E2993" s="3" t="s">
        <v>114</v>
      </c>
      <c r="F2993" s="3" t="s">
        <v>105</v>
      </c>
      <c r="G2993" s="94">
        <v>657.43</v>
      </c>
    </row>
    <row r="2994" spans="2:7">
      <c r="B2994" s="2">
        <v>44257</v>
      </c>
      <c r="C2994" s="3" t="s">
        <v>119</v>
      </c>
      <c r="D2994" s="3">
        <v>175</v>
      </c>
      <c r="E2994" s="3" t="s">
        <v>114</v>
      </c>
      <c r="F2994" s="3" t="s">
        <v>105</v>
      </c>
      <c r="G2994" s="94">
        <v>3301.38</v>
      </c>
    </row>
    <row r="2995" spans="2:7">
      <c r="B2995" s="2">
        <v>44813</v>
      </c>
      <c r="C2995" s="3" t="s">
        <v>119</v>
      </c>
      <c r="D2995" s="3">
        <v>100</v>
      </c>
      <c r="E2995" s="3" t="s">
        <v>110</v>
      </c>
      <c r="F2995" s="3" t="s">
        <v>115</v>
      </c>
      <c r="G2995" s="94">
        <v>1676.5</v>
      </c>
    </row>
    <row r="2996" spans="2:7">
      <c r="B2996" s="2">
        <v>44834</v>
      </c>
      <c r="C2996" s="3" t="s">
        <v>116</v>
      </c>
      <c r="D2996" s="3">
        <v>225</v>
      </c>
      <c r="E2996" s="3" t="s">
        <v>6</v>
      </c>
      <c r="F2996" s="3" t="s">
        <v>105</v>
      </c>
      <c r="G2996" s="94">
        <v>6723.68</v>
      </c>
    </row>
    <row r="2997" spans="2:7">
      <c r="B2997" s="2">
        <v>44881</v>
      </c>
      <c r="C2997" s="3" t="s">
        <v>119</v>
      </c>
      <c r="D2997" s="3">
        <v>5</v>
      </c>
      <c r="E2997" s="3" t="s">
        <v>110</v>
      </c>
      <c r="F2997" s="3" t="s">
        <v>113</v>
      </c>
      <c r="G2997" s="94">
        <v>119.75</v>
      </c>
    </row>
    <row r="2998" spans="2:7">
      <c r="B2998" s="2">
        <v>44506</v>
      </c>
      <c r="C2998" s="3" t="s">
        <v>116</v>
      </c>
      <c r="D2998" s="3">
        <v>32</v>
      </c>
      <c r="E2998" s="3" t="s">
        <v>110</v>
      </c>
      <c r="F2998" s="3" t="s">
        <v>109</v>
      </c>
      <c r="G2998" s="94">
        <v>705.84</v>
      </c>
    </row>
    <row r="2999" spans="2:7">
      <c r="B2999" s="2">
        <v>44673</v>
      </c>
      <c r="C2999" s="3" t="s">
        <v>118</v>
      </c>
      <c r="D2999" s="3">
        <v>3</v>
      </c>
      <c r="E2999" s="3" t="s">
        <v>6</v>
      </c>
      <c r="F2999" s="3" t="s">
        <v>113</v>
      </c>
      <c r="G2999" s="94">
        <v>134.07</v>
      </c>
    </row>
    <row r="3000" spans="2:7">
      <c r="B3000" s="2">
        <v>43847</v>
      </c>
      <c r="C3000" s="3" t="s">
        <v>116</v>
      </c>
      <c r="D3000" s="3">
        <v>10</v>
      </c>
      <c r="E3000" s="3" t="s">
        <v>112</v>
      </c>
      <c r="F3000" s="3" t="s">
        <v>105</v>
      </c>
      <c r="G3000" s="94">
        <v>339.5</v>
      </c>
    </row>
    <row r="3001" spans="2:7">
      <c r="B3001" s="2">
        <v>44613</v>
      </c>
      <c r="C3001" s="3" t="s">
        <v>119</v>
      </c>
      <c r="D3001" s="3">
        <v>275</v>
      </c>
      <c r="E3001" s="3" t="s">
        <v>112</v>
      </c>
      <c r="F3001" s="3" t="s">
        <v>105</v>
      </c>
      <c r="G3001" s="94">
        <v>5684.59</v>
      </c>
    </row>
    <row r="3002" spans="2:7">
      <c r="B3002" s="2">
        <v>43995</v>
      </c>
      <c r="C3002" s="3" t="s">
        <v>117</v>
      </c>
      <c r="D3002" s="3">
        <v>8</v>
      </c>
      <c r="E3002" s="3" t="s">
        <v>9</v>
      </c>
      <c r="F3002" s="3" t="s">
        <v>106</v>
      </c>
      <c r="G3002" s="94">
        <v>215.6</v>
      </c>
    </row>
    <row r="3003" spans="2:7">
      <c r="B3003" s="2">
        <v>44385</v>
      </c>
      <c r="C3003" s="3" t="s">
        <v>118</v>
      </c>
      <c r="D3003" s="3">
        <v>10</v>
      </c>
      <c r="E3003" s="3" t="s">
        <v>110</v>
      </c>
      <c r="F3003" s="3" t="s">
        <v>111</v>
      </c>
      <c r="G3003" s="94">
        <v>249.5</v>
      </c>
    </row>
    <row r="3004" spans="2:7">
      <c r="B3004" s="2">
        <v>44634</v>
      </c>
      <c r="C3004" s="3" t="s">
        <v>107</v>
      </c>
      <c r="D3004" s="3">
        <v>9</v>
      </c>
      <c r="E3004" s="3" t="s">
        <v>6</v>
      </c>
      <c r="F3004" s="3" t="s">
        <v>111</v>
      </c>
      <c r="G3004" s="94">
        <v>393.21</v>
      </c>
    </row>
    <row r="3005" spans="2:7">
      <c r="B3005" s="2">
        <v>44112</v>
      </c>
      <c r="C3005" s="3" t="s">
        <v>116</v>
      </c>
      <c r="D3005" s="3">
        <v>1</v>
      </c>
      <c r="E3005" s="3" t="s">
        <v>6</v>
      </c>
      <c r="F3005" s="3" t="s">
        <v>108</v>
      </c>
      <c r="G3005" s="94">
        <v>43.69</v>
      </c>
    </row>
    <row r="3006" spans="2:7">
      <c r="B3006" s="2">
        <v>44359</v>
      </c>
      <c r="C3006" s="3" t="s">
        <v>117</v>
      </c>
      <c r="D3006" s="3">
        <v>5</v>
      </c>
      <c r="E3006" s="3" t="s">
        <v>112</v>
      </c>
      <c r="F3006" s="3" t="s">
        <v>109</v>
      </c>
      <c r="G3006" s="94">
        <v>174.75</v>
      </c>
    </row>
    <row r="3007" spans="2:7">
      <c r="B3007" s="2">
        <v>44592</v>
      </c>
      <c r="C3007" s="3" t="s">
        <v>119</v>
      </c>
      <c r="D3007" s="3">
        <v>41</v>
      </c>
      <c r="E3007" s="3" t="s">
        <v>110</v>
      </c>
      <c r="F3007" s="3" t="s">
        <v>115</v>
      </c>
      <c r="G3007" s="94">
        <v>869.51</v>
      </c>
    </row>
    <row r="3008" spans="2:7">
      <c r="B3008" s="2">
        <v>44494</v>
      </c>
      <c r="C3008" s="3" t="s">
        <v>107</v>
      </c>
      <c r="D3008" s="3">
        <v>9</v>
      </c>
      <c r="E3008" s="3" t="s">
        <v>6</v>
      </c>
      <c r="F3008" s="3" t="s">
        <v>105</v>
      </c>
      <c r="G3008" s="94">
        <v>402.21</v>
      </c>
    </row>
    <row r="3009" spans="2:7">
      <c r="B3009" s="2">
        <v>44120</v>
      </c>
      <c r="C3009" s="3" t="s">
        <v>119</v>
      </c>
      <c r="D3009" s="3">
        <v>325</v>
      </c>
      <c r="E3009" s="3" t="s">
        <v>110</v>
      </c>
      <c r="F3009" s="3" t="s">
        <v>113</v>
      </c>
      <c r="G3009" s="94">
        <v>4662.53</v>
      </c>
    </row>
    <row r="3010" spans="2:7">
      <c r="B3010" s="2">
        <v>44007</v>
      </c>
      <c r="C3010" s="3" t="s">
        <v>107</v>
      </c>
      <c r="D3010" s="3">
        <v>5</v>
      </c>
      <c r="E3010" s="3" t="s">
        <v>114</v>
      </c>
      <c r="F3010" s="3" t="s">
        <v>113</v>
      </c>
      <c r="G3010" s="94">
        <v>124.75</v>
      </c>
    </row>
    <row r="3011" spans="2:7">
      <c r="B3011" s="2">
        <v>44914</v>
      </c>
      <c r="C3011" s="3" t="s">
        <v>116</v>
      </c>
      <c r="D3011" s="3">
        <v>43</v>
      </c>
      <c r="E3011" s="3" t="s">
        <v>110</v>
      </c>
      <c r="F3011" s="3" t="s">
        <v>105</v>
      </c>
      <c r="G3011" s="94">
        <v>948.47</v>
      </c>
    </row>
    <row r="3012" spans="2:7">
      <c r="B3012" s="2">
        <v>43877</v>
      </c>
      <c r="C3012" s="3" t="s">
        <v>119</v>
      </c>
      <c r="D3012" s="3">
        <v>400</v>
      </c>
      <c r="E3012" s="3" t="s">
        <v>114</v>
      </c>
      <c r="F3012" s="3" t="s">
        <v>109</v>
      </c>
      <c r="G3012" s="94">
        <v>5738.5</v>
      </c>
    </row>
    <row r="3013" spans="2:7">
      <c r="B3013" s="2">
        <v>43930</v>
      </c>
      <c r="C3013" s="3" t="s">
        <v>117</v>
      </c>
      <c r="D3013" s="3">
        <v>47</v>
      </c>
      <c r="E3013" s="3" t="s">
        <v>112</v>
      </c>
      <c r="F3013" s="3" t="s">
        <v>105</v>
      </c>
      <c r="G3013" s="94">
        <v>1396.25</v>
      </c>
    </row>
    <row r="3014" spans="2:7">
      <c r="B3014" s="2">
        <v>44032</v>
      </c>
      <c r="C3014" s="3" t="s">
        <v>107</v>
      </c>
      <c r="D3014" s="3">
        <v>35</v>
      </c>
      <c r="E3014" s="3" t="s">
        <v>6</v>
      </c>
      <c r="F3014" s="3" t="s">
        <v>105</v>
      </c>
      <c r="G3014" s="94">
        <v>1270.03</v>
      </c>
    </row>
    <row r="3015" spans="2:7">
      <c r="B3015" s="2">
        <v>43980</v>
      </c>
      <c r="C3015" s="3" t="s">
        <v>116</v>
      </c>
      <c r="D3015" s="3">
        <v>45</v>
      </c>
      <c r="E3015" s="3" t="s">
        <v>114</v>
      </c>
      <c r="F3015" s="3" t="s">
        <v>111</v>
      </c>
      <c r="G3015" s="94">
        <v>1030.8399999999999</v>
      </c>
    </row>
    <row r="3016" spans="2:7">
      <c r="B3016" s="2">
        <v>44173</v>
      </c>
      <c r="C3016" s="3" t="s">
        <v>118</v>
      </c>
      <c r="D3016" s="3">
        <v>175</v>
      </c>
      <c r="E3016" s="3" t="s">
        <v>9</v>
      </c>
      <c r="F3016" s="3" t="s">
        <v>105</v>
      </c>
      <c r="G3016" s="94">
        <v>3423.88</v>
      </c>
    </row>
    <row r="3017" spans="2:7">
      <c r="B3017" s="2">
        <v>44610</v>
      </c>
      <c r="C3017" s="3" t="s">
        <v>117</v>
      </c>
      <c r="D3017" s="3">
        <v>7</v>
      </c>
      <c r="E3017" s="3" t="s">
        <v>112</v>
      </c>
      <c r="F3017" s="3" t="s">
        <v>108</v>
      </c>
      <c r="G3017" s="94">
        <v>237.65</v>
      </c>
    </row>
    <row r="3018" spans="2:7">
      <c r="B3018" s="2">
        <v>44390</v>
      </c>
      <c r="C3018" s="3" t="s">
        <v>119</v>
      </c>
      <c r="D3018" s="3">
        <v>35</v>
      </c>
      <c r="E3018" s="3" t="s">
        <v>6</v>
      </c>
      <c r="F3018" s="3" t="s">
        <v>115</v>
      </c>
      <c r="G3018" s="94">
        <v>1329.53</v>
      </c>
    </row>
    <row r="3019" spans="2:7">
      <c r="B3019" s="2">
        <v>44509</v>
      </c>
      <c r="C3019" s="3" t="s">
        <v>116</v>
      </c>
      <c r="D3019" s="3">
        <v>6</v>
      </c>
      <c r="E3019" s="3" t="s">
        <v>6</v>
      </c>
      <c r="F3019" s="3" t="s">
        <v>105</v>
      </c>
      <c r="G3019" s="94">
        <v>262.14</v>
      </c>
    </row>
    <row r="3020" spans="2:7">
      <c r="B3020" s="2">
        <v>44510</v>
      </c>
      <c r="C3020" s="3" t="s">
        <v>107</v>
      </c>
      <c r="D3020" s="3">
        <v>44</v>
      </c>
      <c r="E3020" s="3" t="s">
        <v>114</v>
      </c>
      <c r="F3020" s="3" t="s">
        <v>106</v>
      </c>
      <c r="G3020" s="94">
        <v>1007.93</v>
      </c>
    </row>
    <row r="3021" spans="2:7">
      <c r="B3021" s="2">
        <v>44682</v>
      </c>
      <c r="C3021" s="3" t="s">
        <v>116</v>
      </c>
      <c r="D3021" s="3">
        <v>18</v>
      </c>
      <c r="E3021" s="3" t="s">
        <v>114</v>
      </c>
      <c r="F3021" s="3" t="s">
        <v>108</v>
      </c>
      <c r="G3021" s="94">
        <v>485.1</v>
      </c>
    </row>
    <row r="3022" spans="2:7">
      <c r="B3022" s="2">
        <v>44037</v>
      </c>
      <c r="C3022" s="3" t="s">
        <v>119</v>
      </c>
      <c r="D3022" s="3">
        <v>15</v>
      </c>
      <c r="E3022" s="3" t="s">
        <v>110</v>
      </c>
      <c r="F3022" s="3" t="s">
        <v>113</v>
      </c>
      <c r="G3022" s="94">
        <v>374.25</v>
      </c>
    </row>
    <row r="3023" spans="2:7">
      <c r="B3023" s="2">
        <v>43924</v>
      </c>
      <c r="C3023" s="3" t="s">
        <v>119</v>
      </c>
      <c r="D3023" s="3">
        <v>6</v>
      </c>
      <c r="E3023" s="3" t="s">
        <v>110</v>
      </c>
      <c r="F3023" s="3" t="s">
        <v>113</v>
      </c>
      <c r="G3023" s="94">
        <v>143.69999999999999</v>
      </c>
    </row>
    <row r="3024" spans="2:7">
      <c r="B3024" s="2">
        <v>43979</v>
      </c>
      <c r="C3024" s="3" t="s">
        <v>117</v>
      </c>
      <c r="D3024" s="3">
        <v>28</v>
      </c>
      <c r="E3024" s="3" t="s">
        <v>114</v>
      </c>
      <c r="F3024" s="3" t="s">
        <v>113</v>
      </c>
      <c r="G3024" s="94">
        <v>641.41</v>
      </c>
    </row>
    <row r="3025" spans="2:7">
      <c r="B3025" s="2">
        <v>44242</v>
      </c>
      <c r="C3025" s="3" t="s">
        <v>119</v>
      </c>
      <c r="D3025" s="3">
        <v>375</v>
      </c>
      <c r="E3025" s="3" t="s">
        <v>110</v>
      </c>
      <c r="F3025" s="3" t="s">
        <v>106</v>
      </c>
      <c r="G3025" s="94">
        <v>5164.22</v>
      </c>
    </row>
    <row r="3026" spans="2:7">
      <c r="B3026" s="2">
        <v>44082</v>
      </c>
      <c r="C3026" s="3" t="s">
        <v>117</v>
      </c>
      <c r="D3026" s="3">
        <v>300</v>
      </c>
      <c r="E3026" s="3" t="s">
        <v>112</v>
      </c>
      <c r="F3026" s="3" t="s">
        <v>115</v>
      </c>
      <c r="G3026" s="94">
        <v>6201.38</v>
      </c>
    </row>
    <row r="3027" spans="2:7">
      <c r="B3027" s="2">
        <v>43831</v>
      </c>
      <c r="C3027" s="3" t="s">
        <v>118</v>
      </c>
      <c r="D3027" s="3">
        <v>48</v>
      </c>
      <c r="E3027" s="3" t="s">
        <v>110</v>
      </c>
      <c r="F3027" s="3" t="s">
        <v>115</v>
      </c>
      <c r="G3027" s="94">
        <v>934.2</v>
      </c>
    </row>
    <row r="3028" spans="2:7">
      <c r="B3028" s="2">
        <v>44055</v>
      </c>
      <c r="C3028" s="3" t="s">
        <v>117</v>
      </c>
      <c r="D3028" s="3">
        <v>75</v>
      </c>
      <c r="E3028" s="3" t="s">
        <v>110</v>
      </c>
      <c r="F3028" s="3" t="s">
        <v>106</v>
      </c>
      <c r="G3028" s="94">
        <v>1459.69</v>
      </c>
    </row>
    <row r="3029" spans="2:7">
      <c r="B3029" s="2">
        <v>43857</v>
      </c>
      <c r="C3029" s="3" t="s">
        <v>118</v>
      </c>
      <c r="D3029" s="3">
        <v>5</v>
      </c>
      <c r="E3029" s="3" t="s">
        <v>112</v>
      </c>
      <c r="F3029" s="3" t="s">
        <v>111</v>
      </c>
      <c r="G3029" s="94">
        <v>174.75</v>
      </c>
    </row>
    <row r="3030" spans="2:7">
      <c r="B3030" s="2">
        <v>43922</v>
      </c>
      <c r="C3030" s="3" t="s">
        <v>116</v>
      </c>
      <c r="D3030" s="3">
        <v>8</v>
      </c>
      <c r="E3030" s="3" t="s">
        <v>6</v>
      </c>
      <c r="F3030" s="3" t="s">
        <v>113</v>
      </c>
      <c r="G3030" s="94">
        <v>349.52</v>
      </c>
    </row>
    <row r="3031" spans="2:7">
      <c r="B3031" s="2">
        <v>44796</v>
      </c>
      <c r="C3031" s="3" t="s">
        <v>107</v>
      </c>
      <c r="D3031" s="3">
        <v>5</v>
      </c>
      <c r="E3031" s="3" t="s">
        <v>110</v>
      </c>
      <c r="F3031" s="3" t="s">
        <v>113</v>
      </c>
      <c r="G3031" s="94">
        <v>124.75</v>
      </c>
    </row>
    <row r="3032" spans="2:7">
      <c r="B3032" s="2">
        <v>43834</v>
      </c>
      <c r="C3032" s="3" t="s">
        <v>117</v>
      </c>
      <c r="D3032" s="3">
        <v>2</v>
      </c>
      <c r="E3032" s="3" t="s">
        <v>9</v>
      </c>
      <c r="F3032" s="3" t="s">
        <v>106</v>
      </c>
      <c r="G3032" s="94">
        <v>55.9</v>
      </c>
    </row>
    <row r="3033" spans="2:7">
      <c r="B3033" s="2">
        <v>43917</v>
      </c>
      <c r="C3033" s="3" t="s">
        <v>107</v>
      </c>
      <c r="D3033" s="3">
        <v>525</v>
      </c>
      <c r="E3033" s="3" t="s">
        <v>114</v>
      </c>
      <c r="F3033" s="3" t="s">
        <v>113</v>
      </c>
      <c r="G3033" s="94">
        <v>8135.53</v>
      </c>
    </row>
    <row r="3034" spans="2:7">
      <c r="B3034" s="2">
        <v>44270</v>
      </c>
      <c r="C3034" s="3" t="s">
        <v>118</v>
      </c>
      <c r="D3034" s="3">
        <v>26</v>
      </c>
      <c r="E3034" s="3" t="s">
        <v>114</v>
      </c>
      <c r="F3034" s="3" t="s">
        <v>106</v>
      </c>
      <c r="G3034" s="94">
        <v>551.4</v>
      </c>
    </row>
    <row r="3035" spans="2:7">
      <c r="B3035" s="2">
        <v>44071</v>
      </c>
      <c r="C3035" s="3" t="s">
        <v>117</v>
      </c>
      <c r="D3035" s="3">
        <v>1</v>
      </c>
      <c r="E3035" s="3" t="s">
        <v>112</v>
      </c>
      <c r="F3035" s="3" t="s">
        <v>113</v>
      </c>
      <c r="G3035" s="94">
        <v>33.950000000000003</v>
      </c>
    </row>
    <row r="3036" spans="2:7">
      <c r="B3036" s="2">
        <v>44862</v>
      </c>
      <c r="C3036" s="3" t="s">
        <v>117</v>
      </c>
      <c r="D3036" s="3">
        <v>29</v>
      </c>
      <c r="E3036" s="3" t="s">
        <v>9</v>
      </c>
      <c r="F3036" s="3" t="s">
        <v>113</v>
      </c>
      <c r="G3036" s="94">
        <v>713.62</v>
      </c>
    </row>
    <row r="3037" spans="2:7">
      <c r="B3037" s="2">
        <v>44115</v>
      </c>
      <c r="C3037" s="3" t="s">
        <v>119</v>
      </c>
      <c r="D3037" s="3">
        <v>150</v>
      </c>
      <c r="E3037" s="3" t="s">
        <v>110</v>
      </c>
      <c r="F3037" s="3" t="s">
        <v>109</v>
      </c>
      <c r="G3037" s="94">
        <v>2514.75</v>
      </c>
    </row>
    <row r="3038" spans="2:7">
      <c r="B3038" s="2">
        <v>44196</v>
      </c>
      <c r="C3038" s="3" t="s">
        <v>118</v>
      </c>
      <c r="D3038" s="3">
        <v>9</v>
      </c>
      <c r="E3038" s="3" t="s">
        <v>9</v>
      </c>
      <c r="F3038" s="3" t="s">
        <v>115</v>
      </c>
      <c r="G3038" s="94">
        <v>260.55</v>
      </c>
    </row>
    <row r="3039" spans="2:7">
      <c r="B3039" s="2">
        <v>44422</v>
      </c>
      <c r="C3039" s="3" t="s">
        <v>119</v>
      </c>
      <c r="D3039" s="3">
        <v>5</v>
      </c>
      <c r="E3039" s="3" t="s">
        <v>110</v>
      </c>
      <c r="F3039" s="3" t="s">
        <v>108</v>
      </c>
      <c r="G3039" s="94">
        <v>119.75</v>
      </c>
    </row>
    <row r="3040" spans="2:7">
      <c r="B3040" s="2">
        <v>44291</v>
      </c>
      <c r="C3040" s="3" t="s">
        <v>107</v>
      </c>
      <c r="D3040" s="3">
        <v>34</v>
      </c>
      <c r="E3040" s="3" t="s">
        <v>6</v>
      </c>
      <c r="F3040" s="3" t="s">
        <v>109</v>
      </c>
      <c r="G3040" s="94">
        <v>1233.74</v>
      </c>
    </row>
    <row r="3041" spans="2:7">
      <c r="B3041" s="2">
        <v>44310</v>
      </c>
      <c r="C3041" s="3" t="s">
        <v>116</v>
      </c>
      <c r="D3041" s="3">
        <v>550</v>
      </c>
      <c r="E3041" s="3" t="s">
        <v>114</v>
      </c>
      <c r="F3041" s="3" t="s">
        <v>113</v>
      </c>
      <c r="G3041" s="94">
        <v>7890.44</v>
      </c>
    </row>
    <row r="3042" spans="2:7">
      <c r="B3042" s="2">
        <v>44692</v>
      </c>
      <c r="C3042" s="3" t="s">
        <v>117</v>
      </c>
      <c r="D3042" s="3">
        <v>275</v>
      </c>
      <c r="E3042" s="3" t="s">
        <v>9</v>
      </c>
      <c r="F3042" s="3" t="s">
        <v>115</v>
      </c>
      <c r="G3042" s="94">
        <v>4261.47</v>
      </c>
    </row>
    <row r="3043" spans="2:7">
      <c r="B3043" s="2">
        <v>44438</v>
      </c>
      <c r="C3043" s="3" t="s">
        <v>117</v>
      </c>
      <c r="D3043" s="3">
        <v>20</v>
      </c>
      <c r="E3043" s="3" t="s">
        <v>9</v>
      </c>
      <c r="F3043" s="3" t="s">
        <v>113</v>
      </c>
      <c r="G3043" s="94">
        <v>579</v>
      </c>
    </row>
    <row r="3044" spans="2:7">
      <c r="B3044" s="2">
        <v>44360</v>
      </c>
      <c r="C3044" s="3" t="s">
        <v>117</v>
      </c>
      <c r="D3044" s="3">
        <v>13</v>
      </c>
      <c r="E3044" s="3" t="s">
        <v>112</v>
      </c>
      <c r="F3044" s="3" t="s">
        <v>106</v>
      </c>
      <c r="G3044" s="94">
        <v>441.35</v>
      </c>
    </row>
    <row r="3045" spans="2:7">
      <c r="B3045" s="2">
        <v>44778</v>
      </c>
      <c r="C3045" s="3" t="s">
        <v>117</v>
      </c>
      <c r="D3045" s="3">
        <v>40</v>
      </c>
      <c r="E3045" s="3" t="s">
        <v>112</v>
      </c>
      <c r="F3045" s="3" t="s">
        <v>108</v>
      </c>
      <c r="G3045" s="94">
        <v>1154.3</v>
      </c>
    </row>
    <row r="3046" spans="2:7">
      <c r="B3046" s="2">
        <v>44096</v>
      </c>
      <c r="C3046" s="3" t="s">
        <v>118</v>
      </c>
      <c r="D3046" s="3">
        <v>49</v>
      </c>
      <c r="E3046" s="3" t="s">
        <v>110</v>
      </c>
      <c r="F3046" s="3" t="s">
        <v>108</v>
      </c>
      <c r="G3046" s="94">
        <v>880.16</v>
      </c>
    </row>
    <row r="3047" spans="2:7">
      <c r="B3047" s="2">
        <v>44706</v>
      </c>
      <c r="C3047" s="3" t="s">
        <v>117</v>
      </c>
      <c r="D3047" s="3">
        <v>150</v>
      </c>
      <c r="E3047" s="3" t="s">
        <v>112</v>
      </c>
      <c r="F3047" s="3" t="s">
        <v>108</v>
      </c>
      <c r="G3047" s="94">
        <v>3669.75</v>
      </c>
    </row>
    <row r="3048" spans="2:7">
      <c r="B3048" s="2">
        <v>44063</v>
      </c>
      <c r="C3048" s="3" t="s">
        <v>119</v>
      </c>
      <c r="D3048" s="3">
        <v>600</v>
      </c>
      <c r="E3048" s="3" t="s">
        <v>114</v>
      </c>
      <c r="F3048" s="3" t="s">
        <v>109</v>
      </c>
      <c r="G3048" s="94">
        <v>8607.75</v>
      </c>
    </row>
    <row r="3049" spans="2:7">
      <c r="B3049" s="2">
        <v>44526</v>
      </c>
      <c r="C3049" s="3" t="s">
        <v>117</v>
      </c>
      <c r="D3049" s="3">
        <v>450</v>
      </c>
      <c r="E3049" s="3" t="s">
        <v>110</v>
      </c>
      <c r="F3049" s="3" t="s">
        <v>105</v>
      </c>
      <c r="G3049" s="94">
        <v>6455.81</v>
      </c>
    </row>
    <row r="3050" spans="2:7">
      <c r="B3050" s="2">
        <v>43888</v>
      </c>
      <c r="C3050" s="3" t="s">
        <v>107</v>
      </c>
      <c r="D3050" s="3">
        <v>9</v>
      </c>
      <c r="E3050" s="3" t="s">
        <v>110</v>
      </c>
      <c r="F3050" s="3" t="s">
        <v>105</v>
      </c>
      <c r="G3050" s="94">
        <v>224.55</v>
      </c>
    </row>
    <row r="3051" spans="2:7">
      <c r="B3051" s="2">
        <v>44395</v>
      </c>
      <c r="C3051" s="3" t="s">
        <v>119</v>
      </c>
      <c r="D3051" s="3">
        <v>5</v>
      </c>
      <c r="E3051" s="3" t="s">
        <v>112</v>
      </c>
      <c r="F3051" s="3" t="s">
        <v>111</v>
      </c>
      <c r="G3051" s="94">
        <v>179.75</v>
      </c>
    </row>
    <row r="3052" spans="2:7">
      <c r="B3052" s="2">
        <v>43959</v>
      </c>
      <c r="C3052" s="3" t="s">
        <v>117</v>
      </c>
      <c r="D3052" s="3">
        <v>41</v>
      </c>
      <c r="E3052" s="3" t="s">
        <v>114</v>
      </c>
      <c r="F3052" s="3" t="s">
        <v>111</v>
      </c>
      <c r="G3052" s="94">
        <v>939.21</v>
      </c>
    </row>
    <row r="3053" spans="2:7">
      <c r="B3053" s="2">
        <v>44826</v>
      </c>
      <c r="C3053" s="3" t="s">
        <v>119</v>
      </c>
      <c r="D3053" s="3">
        <v>33</v>
      </c>
      <c r="E3053" s="3" t="s">
        <v>110</v>
      </c>
      <c r="F3053" s="3" t="s">
        <v>108</v>
      </c>
      <c r="G3053" s="94">
        <v>727.9</v>
      </c>
    </row>
    <row r="3054" spans="2:7">
      <c r="B3054" s="2">
        <v>44253</v>
      </c>
      <c r="C3054" s="3" t="s">
        <v>117</v>
      </c>
      <c r="D3054" s="3">
        <v>1</v>
      </c>
      <c r="E3054" s="3" t="s">
        <v>114</v>
      </c>
      <c r="F3054" s="3" t="s">
        <v>109</v>
      </c>
      <c r="G3054" s="94">
        <v>24.95</v>
      </c>
    </row>
    <row r="3055" spans="2:7">
      <c r="B3055" s="2">
        <v>44679</v>
      </c>
      <c r="C3055" s="3" t="s">
        <v>117</v>
      </c>
      <c r="D3055" s="3">
        <v>250</v>
      </c>
      <c r="E3055" s="3" t="s">
        <v>6</v>
      </c>
      <c r="F3055" s="3" t="s">
        <v>108</v>
      </c>
      <c r="G3055" s="94">
        <v>7820.75</v>
      </c>
    </row>
    <row r="3056" spans="2:7">
      <c r="B3056" s="2">
        <v>44323</v>
      </c>
      <c r="C3056" s="3" t="s">
        <v>117</v>
      </c>
      <c r="D3056" s="3">
        <v>5</v>
      </c>
      <c r="E3056" s="3" t="s">
        <v>112</v>
      </c>
      <c r="F3056" s="3" t="s">
        <v>108</v>
      </c>
      <c r="G3056" s="94">
        <v>179.75</v>
      </c>
    </row>
    <row r="3057" spans="2:7">
      <c r="B3057" s="2">
        <v>44434</v>
      </c>
      <c r="C3057" s="3" t="s">
        <v>117</v>
      </c>
      <c r="D3057" s="3">
        <v>5</v>
      </c>
      <c r="E3057" s="3" t="s">
        <v>6</v>
      </c>
      <c r="F3057" s="3" t="s">
        <v>109</v>
      </c>
      <c r="G3057" s="94">
        <v>223.45</v>
      </c>
    </row>
    <row r="3058" spans="2:7">
      <c r="B3058" s="2">
        <v>44755</v>
      </c>
      <c r="C3058" s="3" t="s">
        <v>117</v>
      </c>
      <c r="D3058" s="3">
        <v>40</v>
      </c>
      <c r="E3058" s="3" t="s">
        <v>6</v>
      </c>
      <c r="F3058" s="3" t="s">
        <v>106</v>
      </c>
      <c r="G3058" s="94">
        <v>1519.46</v>
      </c>
    </row>
    <row r="3059" spans="2:7">
      <c r="B3059" s="2">
        <v>44309</v>
      </c>
      <c r="C3059" s="3" t="s">
        <v>119</v>
      </c>
      <c r="D3059" s="3">
        <v>75</v>
      </c>
      <c r="E3059" s="3" t="s">
        <v>9</v>
      </c>
      <c r="F3059" s="3" t="s">
        <v>108</v>
      </c>
      <c r="G3059" s="94">
        <v>1515.94</v>
      </c>
    </row>
    <row r="3060" spans="2:7">
      <c r="B3060" s="2">
        <v>43974</v>
      </c>
      <c r="C3060" s="3" t="s">
        <v>116</v>
      </c>
      <c r="D3060" s="3">
        <v>3</v>
      </c>
      <c r="E3060" s="3" t="s">
        <v>110</v>
      </c>
      <c r="F3060" s="3" t="s">
        <v>115</v>
      </c>
      <c r="G3060" s="94">
        <v>77.849999999999994</v>
      </c>
    </row>
    <row r="3061" spans="2:7">
      <c r="B3061" s="2">
        <v>43991</v>
      </c>
      <c r="C3061" s="3" t="s">
        <v>117</v>
      </c>
      <c r="D3061" s="3">
        <v>150</v>
      </c>
      <c r="E3061" s="3" t="s">
        <v>114</v>
      </c>
      <c r="F3061" s="3" t="s">
        <v>115</v>
      </c>
      <c r="G3061" s="94">
        <v>2619.75</v>
      </c>
    </row>
    <row r="3062" spans="2:7">
      <c r="B3062" s="2">
        <v>44746</v>
      </c>
      <c r="C3062" s="3" t="s">
        <v>107</v>
      </c>
      <c r="D3062" s="3">
        <v>475</v>
      </c>
      <c r="E3062" s="3" t="s">
        <v>6</v>
      </c>
      <c r="F3062" s="3" t="s">
        <v>108</v>
      </c>
      <c r="G3062" s="94">
        <v>11932.83</v>
      </c>
    </row>
    <row r="3063" spans="2:7">
      <c r="B3063" s="2">
        <v>44105</v>
      </c>
      <c r="C3063" s="3" t="s">
        <v>117</v>
      </c>
      <c r="D3063" s="3">
        <v>5</v>
      </c>
      <c r="E3063" s="3" t="s">
        <v>110</v>
      </c>
      <c r="F3063" s="3" t="s">
        <v>108</v>
      </c>
      <c r="G3063" s="94">
        <v>119.75</v>
      </c>
    </row>
    <row r="3064" spans="2:7">
      <c r="B3064" s="2">
        <v>43998</v>
      </c>
      <c r="C3064" s="3" t="s">
        <v>118</v>
      </c>
      <c r="D3064" s="3">
        <v>575</v>
      </c>
      <c r="E3064" s="3" t="s">
        <v>9</v>
      </c>
      <c r="F3064" s="3" t="s">
        <v>108</v>
      </c>
      <c r="G3064" s="94">
        <v>8910.34</v>
      </c>
    </row>
    <row r="3065" spans="2:7">
      <c r="B3065" s="2">
        <v>44351</v>
      </c>
      <c r="C3065" s="3" t="s">
        <v>117</v>
      </c>
      <c r="D3065" s="3">
        <v>550</v>
      </c>
      <c r="E3065" s="3" t="s">
        <v>112</v>
      </c>
      <c r="F3065" s="3" t="s">
        <v>105</v>
      </c>
      <c r="G3065" s="94">
        <v>11052.94</v>
      </c>
    </row>
    <row r="3066" spans="2:7">
      <c r="B3066" s="2">
        <v>44437</v>
      </c>
      <c r="C3066" s="3" t="s">
        <v>117</v>
      </c>
      <c r="D3066" s="3">
        <v>6</v>
      </c>
      <c r="E3066" s="3" t="s">
        <v>114</v>
      </c>
      <c r="F3066" s="3" t="s">
        <v>106</v>
      </c>
      <c r="G3066" s="94">
        <v>161.69999999999999</v>
      </c>
    </row>
    <row r="3067" spans="2:7">
      <c r="B3067" s="2">
        <v>44581</v>
      </c>
      <c r="C3067" s="3" t="s">
        <v>107</v>
      </c>
      <c r="D3067" s="3">
        <v>2</v>
      </c>
      <c r="E3067" s="3" t="s">
        <v>110</v>
      </c>
      <c r="F3067" s="3" t="s">
        <v>106</v>
      </c>
      <c r="G3067" s="94">
        <v>51.9</v>
      </c>
    </row>
    <row r="3068" spans="2:7">
      <c r="B3068" s="2">
        <v>43921</v>
      </c>
      <c r="C3068" s="3" t="s">
        <v>119</v>
      </c>
      <c r="D3068" s="3">
        <v>3</v>
      </c>
      <c r="E3068" s="3" t="s">
        <v>9</v>
      </c>
      <c r="F3068" s="3" t="s">
        <v>113</v>
      </c>
      <c r="G3068" s="94">
        <v>86.85</v>
      </c>
    </row>
    <row r="3069" spans="2:7">
      <c r="B3069" s="2">
        <v>44436</v>
      </c>
      <c r="C3069" s="3" t="s">
        <v>107</v>
      </c>
      <c r="D3069" s="3">
        <v>26</v>
      </c>
      <c r="E3069" s="3" t="s">
        <v>9</v>
      </c>
      <c r="F3069" s="3" t="s">
        <v>106</v>
      </c>
      <c r="G3069" s="94">
        <v>617.70000000000005</v>
      </c>
    </row>
    <row r="3070" spans="2:7">
      <c r="B3070" s="2">
        <v>44848</v>
      </c>
      <c r="C3070" s="3" t="s">
        <v>117</v>
      </c>
      <c r="D3070" s="3">
        <v>18</v>
      </c>
      <c r="E3070" s="3" t="s">
        <v>112</v>
      </c>
      <c r="F3070" s="3" t="s">
        <v>106</v>
      </c>
      <c r="G3070" s="94">
        <v>629.1</v>
      </c>
    </row>
    <row r="3071" spans="2:7">
      <c r="B3071" s="2">
        <v>44910</v>
      </c>
      <c r="C3071" s="3" t="s">
        <v>117</v>
      </c>
      <c r="D3071" s="3">
        <v>9</v>
      </c>
      <c r="E3071" s="3" t="s">
        <v>112</v>
      </c>
      <c r="F3071" s="3" t="s">
        <v>106</v>
      </c>
      <c r="G3071" s="94">
        <v>305.55</v>
      </c>
    </row>
    <row r="3072" spans="2:7">
      <c r="B3072" s="2">
        <v>43933</v>
      </c>
      <c r="C3072" s="3" t="s">
        <v>107</v>
      </c>
      <c r="D3072" s="3">
        <v>19</v>
      </c>
      <c r="E3072" s="3" t="s">
        <v>6</v>
      </c>
      <c r="F3072" s="3" t="s">
        <v>106</v>
      </c>
      <c r="G3072" s="94">
        <v>811.11</v>
      </c>
    </row>
    <row r="3073" spans="2:7">
      <c r="B3073" s="2">
        <v>44875</v>
      </c>
      <c r="C3073" s="3" t="s">
        <v>118</v>
      </c>
      <c r="D3073" s="3">
        <v>100</v>
      </c>
      <c r="E3073" s="3" t="s">
        <v>110</v>
      </c>
      <c r="F3073" s="3" t="s">
        <v>113</v>
      </c>
      <c r="G3073" s="94">
        <v>1816.5</v>
      </c>
    </row>
    <row r="3074" spans="2:7">
      <c r="B3074" s="2">
        <v>44059</v>
      </c>
      <c r="C3074" s="3" t="s">
        <v>107</v>
      </c>
      <c r="D3074" s="3">
        <v>6</v>
      </c>
      <c r="E3074" s="3" t="s">
        <v>112</v>
      </c>
      <c r="F3074" s="3" t="s">
        <v>105</v>
      </c>
      <c r="G3074" s="94">
        <v>209.7</v>
      </c>
    </row>
    <row r="3075" spans="2:7">
      <c r="B3075" s="2">
        <v>44607</v>
      </c>
      <c r="C3075" s="3" t="s">
        <v>107</v>
      </c>
      <c r="D3075" s="3">
        <v>375</v>
      </c>
      <c r="E3075" s="3" t="s">
        <v>114</v>
      </c>
      <c r="F3075" s="3" t="s">
        <v>113</v>
      </c>
      <c r="G3075" s="94">
        <v>5379.84</v>
      </c>
    </row>
    <row r="3076" spans="2:7">
      <c r="B3076" s="2">
        <v>44016</v>
      </c>
      <c r="C3076" s="3" t="s">
        <v>116</v>
      </c>
      <c r="D3076" s="3">
        <v>4</v>
      </c>
      <c r="E3076" s="3" t="s">
        <v>114</v>
      </c>
      <c r="F3076" s="3" t="s">
        <v>108</v>
      </c>
      <c r="G3076" s="94">
        <v>107.8</v>
      </c>
    </row>
    <row r="3077" spans="2:7">
      <c r="B3077" s="2">
        <v>44456</v>
      </c>
      <c r="C3077" s="3" t="s">
        <v>119</v>
      </c>
      <c r="D3077" s="3">
        <v>1</v>
      </c>
      <c r="E3077" s="3" t="s">
        <v>9</v>
      </c>
      <c r="F3077" s="3" t="s">
        <v>115</v>
      </c>
      <c r="G3077" s="94">
        <v>27.95</v>
      </c>
    </row>
    <row r="3078" spans="2:7">
      <c r="B3078" s="2">
        <v>43920</v>
      </c>
      <c r="C3078" s="3" t="s">
        <v>119</v>
      </c>
      <c r="D3078" s="3">
        <v>425</v>
      </c>
      <c r="E3078" s="3" t="s">
        <v>9</v>
      </c>
      <c r="F3078" s="3" t="s">
        <v>113</v>
      </c>
      <c r="G3078" s="94">
        <v>6585.91</v>
      </c>
    </row>
    <row r="3079" spans="2:7">
      <c r="B3079" s="2">
        <v>43850</v>
      </c>
      <c r="C3079" s="3" t="s">
        <v>118</v>
      </c>
      <c r="D3079" s="3">
        <v>16</v>
      </c>
      <c r="E3079" s="3" t="s">
        <v>110</v>
      </c>
      <c r="F3079" s="3" t="s">
        <v>105</v>
      </c>
      <c r="G3079" s="94">
        <v>383.2</v>
      </c>
    </row>
    <row r="3080" spans="2:7">
      <c r="B3080" s="2">
        <v>44355</v>
      </c>
      <c r="C3080" s="3" t="s">
        <v>116</v>
      </c>
      <c r="D3080" s="3">
        <v>5</v>
      </c>
      <c r="E3080" s="3" t="s">
        <v>114</v>
      </c>
      <c r="F3080" s="3" t="s">
        <v>111</v>
      </c>
      <c r="G3080" s="94">
        <v>129.75</v>
      </c>
    </row>
    <row r="3081" spans="2:7">
      <c r="B3081" s="2">
        <v>44467</v>
      </c>
      <c r="C3081" s="3" t="s">
        <v>119</v>
      </c>
      <c r="D3081" s="3">
        <v>48</v>
      </c>
      <c r="E3081" s="3" t="s">
        <v>6</v>
      </c>
      <c r="F3081" s="3" t="s">
        <v>111</v>
      </c>
      <c r="G3081" s="94">
        <v>1536.84</v>
      </c>
    </row>
    <row r="3082" spans="2:7">
      <c r="B3082" s="2">
        <v>44691</v>
      </c>
      <c r="C3082" s="3" t="s">
        <v>117</v>
      </c>
      <c r="D3082" s="3">
        <v>15</v>
      </c>
      <c r="E3082" s="3" t="s">
        <v>6</v>
      </c>
      <c r="F3082" s="3" t="s">
        <v>108</v>
      </c>
      <c r="G3082" s="94">
        <v>655.35</v>
      </c>
    </row>
    <row r="3083" spans="2:7">
      <c r="B3083" s="2">
        <v>44904</v>
      </c>
      <c r="C3083" s="3" t="s">
        <v>119</v>
      </c>
      <c r="D3083" s="3">
        <v>27</v>
      </c>
      <c r="E3083" s="3" t="s">
        <v>110</v>
      </c>
      <c r="F3083" s="3" t="s">
        <v>105</v>
      </c>
      <c r="G3083" s="94">
        <v>549.65</v>
      </c>
    </row>
    <row r="3084" spans="2:7">
      <c r="B3084" s="2">
        <v>44487</v>
      </c>
      <c r="C3084" s="3" t="s">
        <v>118</v>
      </c>
      <c r="D3084" s="3">
        <v>9</v>
      </c>
      <c r="E3084" s="3" t="s">
        <v>110</v>
      </c>
      <c r="F3084" s="3" t="s">
        <v>108</v>
      </c>
      <c r="G3084" s="94">
        <v>215.55</v>
      </c>
    </row>
    <row r="3085" spans="2:7">
      <c r="B3085" s="2">
        <v>44696</v>
      </c>
      <c r="C3085" s="3" t="s">
        <v>116</v>
      </c>
      <c r="D3085" s="3">
        <v>8</v>
      </c>
      <c r="E3085" s="3" t="s">
        <v>112</v>
      </c>
      <c r="F3085" s="3" t="s">
        <v>108</v>
      </c>
      <c r="G3085" s="94">
        <v>279.60000000000002</v>
      </c>
    </row>
    <row r="3086" spans="2:7">
      <c r="B3086" s="2">
        <v>44678</v>
      </c>
      <c r="C3086" s="3" t="s">
        <v>117</v>
      </c>
      <c r="D3086" s="3">
        <v>525</v>
      </c>
      <c r="E3086" s="3" t="s">
        <v>9</v>
      </c>
      <c r="F3086" s="3" t="s">
        <v>108</v>
      </c>
      <c r="G3086" s="94">
        <v>8135.53</v>
      </c>
    </row>
    <row r="3087" spans="2:7">
      <c r="B3087" s="2">
        <v>44177</v>
      </c>
      <c r="C3087" s="3" t="s">
        <v>119</v>
      </c>
      <c r="D3087" s="3">
        <v>26</v>
      </c>
      <c r="E3087" s="3" t="s">
        <v>112</v>
      </c>
      <c r="F3087" s="3" t="s">
        <v>105</v>
      </c>
      <c r="G3087" s="94">
        <v>750.3</v>
      </c>
    </row>
    <row r="3088" spans="2:7">
      <c r="B3088" s="2">
        <v>43883</v>
      </c>
      <c r="C3088" s="3" t="s">
        <v>118</v>
      </c>
      <c r="D3088" s="3">
        <v>10</v>
      </c>
      <c r="E3088" s="3" t="s">
        <v>6</v>
      </c>
      <c r="F3088" s="3" t="s">
        <v>108</v>
      </c>
      <c r="G3088" s="94">
        <v>436.9</v>
      </c>
    </row>
    <row r="3089" spans="2:7">
      <c r="B3089" s="2">
        <v>44612</v>
      </c>
      <c r="C3089" s="3" t="s">
        <v>119</v>
      </c>
      <c r="D3089" s="3">
        <v>5</v>
      </c>
      <c r="E3089" s="3" t="s">
        <v>110</v>
      </c>
      <c r="F3089" s="3" t="s">
        <v>109</v>
      </c>
      <c r="G3089" s="94">
        <v>119.75</v>
      </c>
    </row>
    <row r="3090" spans="2:7">
      <c r="B3090" s="2">
        <v>44005</v>
      </c>
      <c r="C3090" s="3" t="s">
        <v>117</v>
      </c>
      <c r="D3090" s="3">
        <v>7</v>
      </c>
      <c r="E3090" s="3" t="s">
        <v>9</v>
      </c>
      <c r="F3090" s="3" t="s">
        <v>109</v>
      </c>
      <c r="G3090" s="94">
        <v>188.65</v>
      </c>
    </row>
    <row r="3091" spans="2:7">
      <c r="B3091" s="2">
        <v>44017</v>
      </c>
      <c r="C3091" s="3" t="s">
        <v>117</v>
      </c>
      <c r="D3091" s="3">
        <v>475</v>
      </c>
      <c r="E3091" s="3" t="s">
        <v>114</v>
      </c>
      <c r="F3091" s="3" t="s">
        <v>115</v>
      </c>
      <c r="G3091" s="94">
        <v>6814.47</v>
      </c>
    </row>
    <row r="3092" spans="2:7">
      <c r="B3092" s="2">
        <v>44555</v>
      </c>
      <c r="C3092" s="3" t="s">
        <v>119</v>
      </c>
      <c r="D3092" s="3">
        <v>4</v>
      </c>
      <c r="E3092" s="3" t="s">
        <v>114</v>
      </c>
      <c r="F3092" s="3" t="s">
        <v>106</v>
      </c>
      <c r="G3092" s="94">
        <v>107.8</v>
      </c>
    </row>
    <row r="3093" spans="2:7">
      <c r="B3093" s="2">
        <v>44596</v>
      </c>
      <c r="C3093" s="3" t="s">
        <v>119</v>
      </c>
      <c r="D3093" s="3">
        <v>40</v>
      </c>
      <c r="E3093" s="3" t="s">
        <v>114</v>
      </c>
      <c r="F3093" s="3" t="s">
        <v>105</v>
      </c>
      <c r="G3093" s="94">
        <v>848.3</v>
      </c>
    </row>
    <row r="3094" spans="2:7">
      <c r="B3094" s="2">
        <v>44914</v>
      </c>
      <c r="C3094" s="3" t="s">
        <v>116</v>
      </c>
      <c r="D3094" s="3">
        <v>5</v>
      </c>
      <c r="E3094" s="3" t="s">
        <v>110</v>
      </c>
      <c r="F3094" s="3" t="s">
        <v>115</v>
      </c>
      <c r="G3094" s="94">
        <v>119.75</v>
      </c>
    </row>
    <row r="3095" spans="2:7">
      <c r="B3095" s="2">
        <v>44316</v>
      </c>
      <c r="C3095" s="3" t="s">
        <v>118</v>
      </c>
      <c r="D3095" s="3">
        <v>27</v>
      </c>
      <c r="E3095" s="3" t="s">
        <v>112</v>
      </c>
      <c r="F3095" s="3" t="s">
        <v>113</v>
      </c>
      <c r="G3095" s="94">
        <v>779.15</v>
      </c>
    </row>
    <row r="3096" spans="2:7">
      <c r="B3096" s="2">
        <v>44926</v>
      </c>
      <c r="C3096" s="3" t="s">
        <v>117</v>
      </c>
      <c r="D3096" s="3">
        <v>575</v>
      </c>
      <c r="E3096" s="3" t="s">
        <v>114</v>
      </c>
      <c r="F3096" s="3" t="s">
        <v>108</v>
      </c>
      <c r="G3096" s="94">
        <v>8579.7199999999993</v>
      </c>
    </row>
    <row r="3097" spans="2:7">
      <c r="B3097" s="2">
        <v>44544</v>
      </c>
      <c r="C3097" s="3" t="s">
        <v>117</v>
      </c>
      <c r="D3097" s="3">
        <v>38</v>
      </c>
      <c r="E3097" s="3" t="s">
        <v>112</v>
      </c>
      <c r="F3097" s="3" t="s">
        <v>106</v>
      </c>
      <c r="G3097" s="94">
        <v>1128.8900000000001</v>
      </c>
    </row>
    <row r="3098" spans="2:7">
      <c r="B3098" s="2">
        <v>44011</v>
      </c>
      <c r="C3098" s="3" t="s">
        <v>117</v>
      </c>
      <c r="D3098" s="3">
        <v>225</v>
      </c>
      <c r="E3098" s="3" t="s">
        <v>114</v>
      </c>
      <c r="F3098" s="3" t="s">
        <v>111</v>
      </c>
      <c r="G3098" s="94">
        <v>4087.13</v>
      </c>
    </row>
    <row r="3099" spans="2:7">
      <c r="B3099" s="2">
        <v>44047</v>
      </c>
      <c r="C3099" s="3" t="s">
        <v>117</v>
      </c>
      <c r="D3099" s="3">
        <v>31</v>
      </c>
      <c r="E3099" s="3" t="s">
        <v>9</v>
      </c>
      <c r="F3099" s="3" t="s">
        <v>109</v>
      </c>
      <c r="G3099" s="94">
        <v>762.83</v>
      </c>
    </row>
    <row r="3100" spans="2:7">
      <c r="B3100" s="2">
        <v>44279</v>
      </c>
      <c r="C3100" s="3" t="s">
        <v>119</v>
      </c>
      <c r="D3100" s="3">
        <v>8</v>
      </c>
      <c r="E3100" s="3" t="s">
        <v>112</v>
      </c>
      <c r="F3100" s="3" t="s">
        <v>115</v>
      </c>
      <c r="G3100" s="94">
        <v>287.60000000000002</v>
      </c>
    </row>
    <row r="3101" spans="2:7">
      <c r="B3101" s="2">
        <v>44735</v>
      </c>
      <c r="C3101" s="3" t="s">
        <v>119</v>
      </c>
      <c r="D3101" s="3">
        <v>22</v>
      </c>
      <c r="E3101" s="3" t="s">
        <v>6</v>
      </c>
      <c r="F3101" s="3" t="s">
        <v>111</v>
      </c>
      <c r="G3101" s="94">
        <v>961.18</v>
      </c>
    </row>
    <row r="3102" spans="2:7">
      <c r="B3102" s="2">
        <v>44043</v>
      </c>
      <c r="C3102" s="3" t="s">
        <v>117</v>
      </c>
      <c r="D3102" s="3">
        <v>6</v>
      </c>
      <c r="E3102" s="3" t="s">
        <v>112</v>
      </c>
      <c r="F3102" s="3" t="s">
        <v>105</v>
      </c>
      <c r="G3102" s="94">
        <v>215.7</v>
      </c>
    </row>
    <row r="3103" spans="2:7">
      <c r="B3103" s="2">
        <v>44775</v>
      </c>
      <c r="C3103" s="3" t="s">
        <v>117</v>
      </c>
      <c r="D3103" s="3">
        <v>350</v>
      </c>
      <c r="E3103" s="3" t="s">
        <v>6</v>
      </c>
      <c r="F3103" s="3" t="s">
        <v>109</v>
      </c>
      <c r="G3103" s="94">
        <v>8993.86</v>
      </c>
    </row>
    <row r="3104" spans="2:7">
      <c r="B3104" s="2">
        <v>44792</v>
      </c>
      <c r="C3104" s="3" t="s">
        <v>117</v>
      </c>
      <c r="D3104" s="3">
        <v>3</v>
      </c>
      <c r="E3104" s="3" t="s">
        <v>6</v>
      </c>
      <c r="F3104" s="3" t="s">
        <v>106</v>
      </c>
      <c r="G3104" s="94">
        <v>131.07</v>
      </c>
    </row>
    <row r="3105" spans="2:7">
      <c r="B3105" s="2">
        <v>43865</v>
      </c>
      <c r="C3105" s="3" t="s">
        <v>107</v>
      </c>
      <c r="D3105" s="3">
        <v>3</v>
      </c>
      <c r="E3105" s="3" t="s">
        <v>6</v>
      </c>
      <c r="F3105" s="3" t="s">
        <v>113</v>
      </c>
      <c r="G3105" s="94">
        <v>131.07</v>
      </c>
    </row>
    <row r="3106" spans="2:7">
      <c r="B3106" s="2">
        <v>44510</v>
      </c>
      <c r="C3106" s="3" t="s">
        <v>119</v>
      </c>
      <c r="D3106" s="3">
        <v>20</v>
      </c>
      <c r="E3106" s="3" t="s">
        <v>6</v>
      </c>
      <c r="F3106" s="3" t="s">
        <v>106</v>
      </c>
      <c r="G3106" s="94">
        <v>853.8</v>
      </c>
    </row>
    <row r="3107" spans="2:7">
      <c r="B3107" s="2">
        <v>44053</v>
      </c>
      <c r="C3107" s="3" t="s">
        <v>116</v>
      </c>
      <c r="D3107" s="3">
        <v>100</v>
      </c>
      <c r="E3107" s="3" t="s">
        <v>114</v>
      </c>
      <c r="F3107" s="3" t="s">
        <v>105</v>
      </c>
      <c r="G3107" s="94">
        <v>1886.5</v>
      </c>
    </row>
    <row r="3108" spans="2:7">
      <c r="B3108" s="2">
        <v>44002</v>
      </c>
      <c r="C3108" s="3" t="s">
        <v>119</v>
      </c>
      <c r="D3108" s="3">
        <v>3</v>
      </c>
      <c r="E3108" s="3" t="s">
        <v>110</v>
      </c>
      <c r="F3108" s="3" t="s">
        <v>111</v>
      </c>
      <c r="G3108" s="94">
        <v>77.849999999999994</v>
      </c>
    </row>
    <row r="3109" spans="2:7">
      <c r="B3109" s="2">
        <v>43915</v>
      </c>
      <c r="C3109" s="3" t="s">
        <v>119</v>
      </c>
      <c r="D3109" s="3">
        <v>175</v>
      </c>
      <c r="E3109" s="3" t="s">
        <v>112</v>
      </c>
      <c r="F3109" s="3" t="s">
        <v>111</v>
      </c>
      <c r="G3109" s="94">
        <v>4403.88</v>
      </c>
    </row>
    <row r="3110" spans="2:7">
      <c r="B3110" s="2">
        <v>44575</v>
      </c>
      <c r="C3110" s="3" t="s">
        <v>118</v>
      </c>
      <c r="D3110" s="3">
        <v>14</v>
      </c>
      <c r="E3110" s="3" t="s">
        <v>9</v>
      </c>
      <c r="F3110" s="3" t="s">
        <v>109</v>
      </c>
      <c r="G3110" s="94">
        <v>405.3</v>
      </c>
    </row>
    <row r="3111" spans="2:7">
      <c r="B3111" s="2">
        <v>44655</v>
      </c>
      <c r="C3111" s="3" t="s">
        <v>119</v>
      </c>
      <c r="D3111" s="3">
        <v>150</v>
      </c>
      <c r="E3111" s="3" t="s">
        <v>112</v>
      </c>
      <c r="F3111" s="3" t="s">
        <v>108</v>
      </c>
      <c r="G3111" s="94">
        <v>3564.75</v>
      </c>
    </row>
    <row r="3112" spans="2:7">
      <c r="B3112" s="2">
        <v>44389</v>
      </c>
      <c r="C3112" s="3" t="s">
        <v>119</v>
      </c>
      <c r="D3112" s="3">
        <v>125</v>
      </c>
      <c r="E3112" s="3" t="s">
        <v>9</v>
      </c>
      <c r="F3112" s="3" t="s">
        <v>108</v>
      </c>
      <c r="G3112" s="94">
        <v>2445.63</v>
      </c>
    </row>
    <row r="3113" spans="2:7">
      <c r="B3113" s="2">
        <v>44174</v>
      </c>
      <c r="C3113" s="3" t="s">
        <v>116</v>
      </c>
      <c r="D3113" s="3">
        <v>39</v>
      </c>
      <c r="E3113" s="3" t="s">
        <v>9</v>
      </c>
      <c r="F3113" s="3" t="s">
        <v>113</v>
      </c>
      <c r="G3113" s="94">
        <v>893.39</v>
      </c>
    </row>
    <row r="3114" spans="2:7">
      <c r="B3114" s="2">
        <v>44493</v>
      </c>
      <c r="C3114" s="3" t="s">
        <v>117</v>
      </c>
      <c r="D3114" s="3">
        <v>350</v>
      </c>
      <c r="E3114" s="3" t="s">
        <v>110</v>
      </c>
      <c r="F3114" s="3" t="s">
        <v>105</v>
      </c>
      <c r="G3114" s="94">
        <v>5021.1899999999996</v>
      </c>
    </row>
    <row r="3115" spans="2:7">
      <c r="B3115" s="2">
        <v>44605</v>
      </c>
      <c r="C3115" s="3" t="s">
        <v>107</v>
      </c>
      <c r="D3115" s="3">
        <v>5</v>
      </c>
      <c r="E3115" s="3" t="s">
        <v>114</v>
      </c>
      <c r="F3115" s="3" t="s">
        <v>106</v>
      </c>
      <c r="G3115" s="94">
        <v>129.75</v>
      </c>
    </row>
    <row r="3116" spans="2:7">
      <c r="B3116" s="2">
        <v>44397</v>
      </c>
      <c r="C3116" s="3" t="s">
        <v>117</v>
      </c>
      <c r="D3116" s="3">
        <v>32</v>
      </c>
      <c r="E3116" s="3" t="s">
        <v>114</v>
      </c>
      <c r="F3116" s="3" t="s">
        <v>111</v>
      </c>
      <c r="G3116" s="94">
        <v>733.04</v>
      </c>
    </row>
    <row r="3117" spans="2:7">
      <c r="B3117" s="2">
        <v>44017</v>
      </c>
      <c r="C3117" s="3" t="s">
        <v>116</v>
      </c>
      <c r="D3117" s="3">
        <v>8</v>
      </c>
      <c r="E3117" s="3" t="s">
        <v>110</v>
      </c>
      <c r="F3117" s="3" t="s">
        <v>106</v>
      </c>
      <c r="G3117" s="94">
        <v>199.6</v>
      </c>
    </row>
    <row r="3118" spans="2:7">
      <c r="B3118" s="2">
        <v>44571</v>
      </c>
      <c r="C3118" s="3" t="s">
        <v>118</v>
      </c>
      <c r="D3118" s="3">
        <v>175</v>
      </c>
      <c r="E3118" s="3" t="s">
        <v>112</v>
      </c>
      <c r="F3118" s="3" t="s">
        <v>106</v>
      </c>
      <c r="G3118" s="94">
        <v>4403.88</v>
      </c>
    </row>
    <row r="3119" spans="2:7">
      <c r="B3119" s="2">
        <v>43852</v>
      </c>
      <c r="C3119" s="3" t="s">
        <v>116</v>
      </c>
      <c r="D3119" s="3">
        <v>2</v>
      </c>
      <c r="E3119" s="3" t="s">
        <v>114</v>
      </c>
      <c r="F3119" s="3" t="s">
        <v>113</v>
      </c>
      <c r="G3119" s="94">
        <v>51.9</v>
      </c>
    </row>
    <row r="3120" spans="2:7">
      <c r="B3120" s="2">
        <v>44442</v>
      </c>
      <c r="C3120" s="3" t="s">
        <v>117</v>
      </c>
      <c r="D3120" s="3">
        <v>8</v>
      </c>
      <c r="E3120" s="3" t="s">
        <v>6</v>
      </c>
      <c r="F3120" s="3" t="s">
        <v>108</v>
      </c>
      <c r="G3120" s="94">
        <v>357.52</v>
      </c>
    </row>
    <row r="3121" spans="2:7">
      <c r="B3121" s="2">
        <v>44654</v>
      </c>
      <c r="C3121" s="3" t="s">
        <v>119</v>
      </c>
      <c r="D3121" s="3">
        <v>50</v>
      </c>
      <c r="E3121" s="3" t="s">
        <v>114</v>
      </c>
      <c r="F3121" s="3" t="s">
        <v>113</v>
      </c>
      <c r="G3121" s="94">
        <v>1010.63</v>
      </c>
    </row>
    <row r="3122" spans="2:7">
      <c r="B3122" s="2">
        <v>44748</v>
      </c>
      <c r="C3122" s="3" t="s">
        <v>107</v>
      </c>
      <c r="D3122" s="3">
        <v>575</v>
      </c>
      <c r="E3122" s="3" t="s">
        <v>112</v>
      </c>
      <c r="F3122" s="3" t="s">
        <v>115</v>
      </c>
      <c r="G3122" s="94">
        <v>11224.72</v>
      </c>
    </row>
    <row r="3123" spans="2:7">
      <c r="B3123" s="2">
        <v>44723</v>
      </c>
      <c r="C3123" s="3" t="s">
        <v>117</v>
      </c>
      <c r="D3123" s="3">
        <v>175</v>
      </c>
      <c r="E3123" s="3" t="s">
        <v>9</v>
      </c>
      <c r="F3123" s="3" t="s">
        <v>108</v>
      </c>
      <c r="G3123" s="94">
        <v>3546.38</v>
      </c>
    </row>
    <row r="3124" spans="2:7">
      <c r="B3124" s="2">
        <v>44470</v>
      </c>
      <c r="C3124" s="3" t="s">
        <v>118</v>
      </c>
      <c r="D3124" s="3">
        <v>4</v>
      </c>
      <c r="E3124" s="3" t="s">
        <v>6</v>
      </c>
      <c r="F3124" s="3" t="s">
        <v>105</v>
      </c>
      <c r="G3124" s="94">
        <v>178.76</v>
      </c>
    </row>
    <row r="3125" spans="2:7">
      <c r="B3125" s="2">
        <v>44020</v>
      </c>
      <c r="C3125" s="3" t="s">
        <v>117</v>
      </c>
      <c r="D3125" s="3">
        <v>2</v>
      </c>
      <c r="E3125" s="3" t="s">
        <v>110</v>
      </c>
      <c r="F3125" s="3" t="s">
        <v>113</v>
      </c>
      <c r="G3125" s="94">
        <v>47.9</v>
      </c>
    </row>
    <row r="3126" spans="2:7">
      <c r="B3126" s="2">
        <v>44556</v>
      </c>
      <c r="C3126" s="3" t="s">
        <v>107</v>
      </c>
      <c r="D3126" s="3">
        <v>2</v>
      </c>
      <c r="E3126" s="3" t="s">
        <v>114</v>
      </c>
      <c r="F3126" s="3" t="s">
        <v>113</v>
      </c>
      <c r="G3126" s="94">
        <v>53.9</v>
      </c>
    </row>
    <row r="3127" spans="2:7">
      <c r="B3127" s="2">
        <v>44297</v>
      </c>
      <c r="C3127" s="3" t="s">
        <v>117</v>
      </c>
      <c r="D3127" s="3">
        <v>29</v>
      </c>
      <c r="E3127" s="3" t="s">
        <v>112</v>
      </c>
      <c r="F3127" s="3" t="s">
        <v>115</v>
      </c>
      <c r="G3127" s="94">
        <v>861.52</v>
      </c>
    </row>
    <row r="3128" spans="2:7">
      <c r="B3128" s="2">
        <v>44494</v>
      </c>
      <c r="C3128" s="3" t="s">
        <v>107</v>
      </c>
      <c r="D3128" s="3">
        <v>31</v>
      </c>
      <c r="E3128" s="3" t="s">
        <v>6</v>
      </c>
      <c r="F3128" s="3" t="s">
        <v>113</v>
      </c>
      <c r="G3128" s="94">
        <v>1177.58</v>
      </c>
    </row>
    <row r="3129" spans="2:7">
      <c r="B3129" s="2">
        <v>44229</v>
      </c>
      <c r="C3129" s="3" t="s">
        <v>119</v>
      </c>
      <c r="D3129" s="3">
        <v>37</v>
      </c>
      <c r="E3129" s="3" t="s">
        <v>9</v>
      </c>
      <c r="F3129" s="3" t="s">
        <v>109</v>
      </c>
      <c r="G3129" s="94">
        <v>879.03</v>
      </c>
    </row>
    <row r="3130" spans="2:7">
      <c r="B3130" s="2">
        <v>44705</v>
      </c>
      <c r="C3130" s="3" t="s">
        <v>119</v>
      </c>
      <c r="D3130" s="3">
        <v>6</v>
      </c>
      <c r="E3130" s="3" t="s">
        <v>6</v>
      </c>
      <c r="F3130" s="3" t="s">
        <v>109</v>
      </c>
      <c r="G3130" s="94">
        <v>256.14</v>
      </c>
    </row>
    <row r="3131" spans="2:7">
      <c r="B3131" s="2">
        <v>44370</v>
      </c>
      <c r="C3131" s="3" t="s">
        <v>116</v>
      </c>
      <c r="D3131" s="3">
        <v>75</v>
      </c>
      <c r="E3131" s="3" t="s">
        <v>112</v>
      </c>
      <c r="F3131" s="3" t="s">
        <v>113</v>
      </c>
      <c r="G3131" s="94">
        <v>2022.19</v>
      </c>
    </row>
    <row r="3132" spans="2:7">
      <c r="B3132" s="2">
        <v>44567</v>
      </c>
      <c r="C3132" s="3" t="s">
        <v>117</v>
      </c>
      <c r="D3132" s="3">
        <v>24</v>
      </c>
      <c r="E3132" s="3" t="s">
        <v>9</v>
      </c>
      <c r="F3132" s="3" t="s">
        <v>113</v>
      </c>
      <c r="G3132" s="94">
        <v>549.78</v>
      </c>
    </row>
    <row r="3133" spans="2:7">
      <c r="B3133" s="2">
        <v>44886</v>
      </c>
      <c r="C3133" s="3" t="s">
        <v>107</v>
      </c>
      <c r="D3133" s="3">
        <v>5</v>
      </c>
      <c r="E3133" s="3" t="s">
        <v>9</v>
      </c>
      <c r="F3133" s="3" t="s">
        <v>105</v>
      </c>
      <c r="G3133" s="94">
        <v>144.75</v>
      </c>
    </row>
    <row r="3134" spans="2:7">
      <c r="B3134" s="2">
        <v>44813</v>
      </c>
      <c r="C3134" s="3" t="s">
        <v>118</v>
      </c>
      <c r="D3134" s="3">
        <v>30</v>
      </c>
      <c r="E3134" s="3" t="s">
        <v>114</v>
      </c>
      <c r="F3134" s="3" t="s">
        <v>106</v>
      </c>
      <c r="G3134" s="94">
        <v>661.73</v>
      </c>
    </row>
    <row r="3135" spans="2:7">
      <c r="B3135" s="2">
        <v>44190</v>
      </c>
      <c r="C3135" s="3" t="s">
        <v>118</v>
      </c>
      <c r="D3135" s="3">
        <v>7</v>
      </c>
      <c r="E3135" s="3" t="s">
        <v>9</v>
      </c>
      <c r="F3135" s="3" t="s">
        <v>105</v>
      </c>
      <c r="G3135" s="94">
        <v>188.65</v>
      </c>
    </row>
    <row r="3136" spans="2:7">
      <c r="B3136" s="2">
        <v>44133</v>
      </c>
      <c r="C3136" s="3" t="s">
        <v>119</v>
      </c>
      <c r="D3136" s="3">
        <v>34</v>
      </c>
      <c r="E3136" s="3" t="s">
        <v>9</v>
      </c>
      <c r="F3136" s="3" t="s">
        <v>106</v>
      </c>
      <c r="G3136" s="94">
        <v>807.76</v>
      </c>
    </row>
    <row r="3137" spans="2:7">
      <c r="B3137" s="2">
        <v>44332</v>
      </c>
      <c r="C3137" s="3" t="s">
        <v>117</v>
      </c>
      <c r="D3137" s="3">
        <v>4</v>
      </c>
      <c r="E3137" s="3" t="s">
        <v>110</v>
      </c>
      <c r="F3137" s="3" t="s">
        <v>108</v>
      </c>
      <c r="G3137" s="94">
        <v>103.8</v>
      </c>
    </row>
    <row r="3138" spans="2:7">
      <c r="B3138" s="2">
        <v>44420</v>
      </c>
      <c r="C3138" s="3" t="s">
        <v>116</v>
      </c>
      <c r="D3138" s="3">
        <v>33</v>
      </c>
      <c r="E3138" s="3" t="s">
        <v>6</v>
      </c>
      <c r="F3138" s="3" t="s">
        <v>105</v>
      </c>
      <c r="G3138" s="94">
        <v>1225.5</v>
      </c>
    </row>
    <row r="3139" spans="2:7">
      <c r="B3139" s="2">
        <v>43964</v>
      </c>
      <c r="C3139" s="3" t="s">
        <v>119</v>
      </c>
      <c r="D3139" s="3">
        <v>36</v>
      </c>
      <c r="E3139" s="3" t="s">
        <v>9</v>
      </c>
      <c r="F3139" s="3" t="s">
        <v>115</v>
      </c>
      <c r="G3139" s="94">
        <v>885.87</v>
      </c>
    </row>
    <row r="3140" spans="2:7">
      <c r="B3140" s="2">
        <v>44442</v>
      </c>
      <c r="C3140" s="3" t="s">
        <v>117</v>
      </c>
      <c r="D3140" s="3">
        <v>45</v>
      </c>
      <c r="E3140" s="3" t="s">
        <v>114</v>
      </c>
      <c r="F3140" s="3" t="s">
        <v>108</v>
      </c>
      <c r="G3140" s="94">
        <v>992.59</v>
      </c>
    </row>
    <row r="3141" spans="2:7">
      <c r="B3141" s="2">
        <v>43844</v>
      </c>
      <c r="C3141" s="3" t="s">
        <v>118</v>
      </c>
      <c r="D3141" s="3">
        <v>125</v>
      </c>
      <c r="E3141" s="3" t="s">
        <v>114</v>
      </c>
      <c r="F3141" s="3" t="s">
        <v>109</v>
      </c>
      <c r="G3141" s="94">
        <v>2183.13</v>
      </c>
    </row>
    <row r="3142" spans="2:7">
      <c r="B3142" s="2">
        <v>44175</v>
      </c>
      <c r="C3142" s="3" t="s">
        <v>118</v>
      </c>
      <c r="D3142" s="3">
        <v>4</v>
      </c>
      <c r="E3142" s="3" t="s">
        <v>110</v>
      </c>
      <c r="F3142" s="3" t="s">
        <v>113</v>
      </c>
      <c r="G3142" s="94">
        <v>99.8</v>
      </c>
    </row>
    <row r="3143" spans="2:7">
      <c r="B3143" s="2">
        <v>43831</v>
      </c>
      <c r="C3143" s="3" t="s">
        <v>117</v>
      </c>
      <c r="D3143" s="3">
        <v>13</v>
      </c>
      <c r="E3143" s="3" t="s">
        <v>6</v>
      </c>
      <c r="F3143" s="3" t="s">
        <v>111</v>
      </c>
      <c r="G3143" s="94">
        <v>580.97</v>
      </c>
    </row>
    <row r="3144" spans="2:7">
      <c r="B3144" s="2">
        <v>44564</v>
      </c>
      <c r="C3144" s="3" t="s">
        <v>116</v>
      </c>
      <c r="D3144" s="3">
        <v>48</v>
      </c>
      <c r="E3144" s="3" t="s">
        <v>110</v>
      </c>
      <c r="F3144" s="3" t="s">
        <v>108</v>
      </c>
      <c r="G3144" s="94">
        <v>898.2</v>
      </c>
    </row>
    <row r="3145" spans="2:7">
      <c r="B3145" s="2">
        <v>43991</v>
      </c>
      <c r="C3145" s="3" t="s">
        <v>117</v>
      </c>
      <c r="D3145" s="3">
        <v>5</v>
      </c>
      <c r="E3145" s="3" t="s">
        <v>6</v>
      </c>
      <c r="F3145" s="3" t="s">
        <v>109</v>
      </c>
      <c r="G3145" s="94">
        <v>213.45</v>
      </c>
    </row>
    <row r="3146" spans="2:7">
      <c r="B3146" s="2">
        <v>43891</v>
      </c>
      <c r="C3146" s="3" t="s">
        <v>107</v>
      </c>
      <c r="D3146" s="3">
        <v>5</v>
      </c>
      <c r="E3146" s="3" t="s">
        <v>6</v>
      </c>
      <c r="F3146" s="3" t="s">
        <v>106</v>
      </c>
      <c r="G3146" s="94">
        <v>213.45</v>
      </c>
    </row>
    <row r="3147" spans="2:7">
      <c r="B3147" s="2">
        <v>44476</v>
      </c>
      <c r="C3147" s="3" t="s">
        <v>116</v>
      </c>
      <c r="D3147" s="3">
        <v>300</v>
      </c>
      <c r="E3147" s="3" t="s">
        <v>114</v>
      </c>
      <c r="F3147" s="3" t="s">
        <v>105</v>
      </c>
      <c r="G3147" s="94">
        <v>4303.88</v>
      </c>
    </row>
    <row r="3148" spans="2:7">
      <c r="B3148" s="2">
        <v>44439</v>
      </c>
      <c r="C3148" s="3" t="s">
        <v>118</v>
      </c>
      <c r="D3148" s="3">
        <v>31</v>
      </c>
      <c r="E3148" s="3" t="s">
        <v>112</v>
      </c>
      <c r="F3148" s="3" t="s">
        <v>109</v>
      </c>
      <c r="G3148" s="94">
        <v>947.28</v>
      </c>
    </row>
    <row r="3149" spans="2:7">
      <c r="B3149" s="2">
        <v>44747</v>
      </c>
      <c r="C3149" s="3" t="s">
        <v>117</v>
      </c>
      <c r="D3149" s="3">
        <v>525</v>
      </c>
      <c r="E3149" s="3" t="s">
        <v>110</v>
      </c>
      <c r="F3149" s="3" t="s">
        <v>106</v>
      </c>
      <c r="G3149" s="94">
        <v>7531.78</v>
      </c>
    </row>
    <row r="3150" spans="2:7">
      <c r="B3150" s="2">
        <v>44685</v>
      </c>
      <c r="C3150" s="3" t="s">
        <v>116</v>
      </c>
      <c r="D3150" s="3">
        <v>9</v>
      </c>
      <c r="E3150" s="3" t="s">
        <v>9</v>
      </c>
      <c r="F3150" s="3" t="s">
        <v>108</v>
      </c>
      <c r="G3150" s="94">
        <v>251.55</v>
      </c>
    </row>
    <row r="3151" spans="2:7">
      <c r="B3151" s="2">
        <v>44354</v>
      </c>
      <c r="C3151" s="3" t="s">
        <v>119</v>
      </c>
      <c r="D3151" s="3">
        <v>17</v>
      </c>
      <c r="E3151" s="3" t="s">
        <v>112</v>
      </c>
      <c r="F3151" s="3" t="s">
        <v>111</v>
      </c>
      <c r="G3151" s="94">
        <v>577.15</v>
      </c>
    </row>
    <row r="3152" spans="2:7">
      <c r="B3152" s="2">
        <v>44726</v>
      </c>
      <c r="C3152" s="3" t="s">
        <v>116</v>
      </c>
      <c r="D3152" s="3">
        <v>450</v>
      </c>
      <c r="E3152" s="3" t="s">
        <v>114</v>
      </c>
      <c r="F3152" s="3" t="s">
        <v>113</v>
      </c>
      <c r="G3152" s="94">
        <v>6714.56</v>
      </c>
    </row>
    <row r="3153" spans="2:7">
      <c r="B3153" s="2">
        <v>44503</v>
      </c>
      <c r="C3153" s="3" t="s">
        <v>119</v>
      </c>
      <c r="D3153" s="3">
        <v>12</v>
      </c>
      <c r="E3153" s="3" t="s">
        <v>9</v>
      </c>
      <c r="F3153" s="3" t="s">
        <v>111</v>
      </c>
      <c r="G3153" s="94">
        <v>347.4</v>
      </c>
    </row>
    <row r="3154" spans="2:7">
      <c r="B3154" s="2">
        <v>44748</v>
      </c>
      <c r="C3154" s="3" t="s">
        <v>117</v>
      </c>
      <c r="D3154" s="3">
        <v>10</v>
      </c>
      <c r="E3154" s="3" t="s">
        <v>112</v>
      </c>
      <c r="F3154" s="3" t="s">
        <v>105</v>
      </c>
      <c r="G3154" s="94">
        <v>349.5</v>
      </c>
    </row>
    <row r="3155" spans="2:7">
      <c r="B3155" s="2">
        <v>44231</v>
      </c>
      <c r="C3155" s="3" t="s">
        <v>119</v>
      </c>
      <c r="D3155" s="3">
        <v>450</v>
      </c>
      <c r="E3155" s="3" t="s">
        <v>114</v>
      </c>
      <c r="F3155" s="3" t="s">
        <v>111</v>
      </c>
      <c r="G3155" s="94">
        <v>6455.81</v>
      </c>
    </row>
    <row r="3156" spans="2:7">
      <c r="B3156" s="2">
        <v>43965</v>
      </c>
      <c r="C3156" s="3" t="s">
        <v>119</v>
      </c>
      <c r="D3156" s="3">
        <v>8</v>
      </c>
      <c r="E3156" s="3" t="s">
        <v>114</v>
      </c>
      <c r="F3156" s="3" t="s">
        <v>109</v>
      </c>
      <c r="G3156" s="94">
        <v>199.6</v>
      </c>
    </row>
    <row r="3157" spans="2:7">
      <c r="B3157" s="2">
        <v>44697</v>
      </c>
      <c r="C3157" s="3" t="s">
        <v>117</v>
      </c>
      <c r="D3157" s="3">
        <v>8</v>
      </c>
      <c r="E3157" s="3" t="s">
        <v>9</v>
      </c>
      <c r="F3157" s="3" t="s">
        <v>113</v>
      </c>
      <c r="G3157" s="94">
        <v>231.6</v>
      </c>
    </row>
    <row r="3158" spans="2:7">
      <c r="B3158" s="2">
        <v>44431</v>
      </c>
      <c r="C3158" s="3" t="s">
        <v>119</v>
      </c>
      <c r="D3158" s="3">
        <v>44</v>
      </c>
      <c r="E3158" s="3" t="s">
        <v>110</v>
      </c>
      <c r="F3158" s="3" t="s">
        <v>109</v>
      </c>
      <c r="G3158" s="94">
        <v>895.73</v>
      </c>
    </row>
    <row r="3159" spans="2:7">
      <c r="B3159" s="2">
        <v>43922</v>
      </c>
      <c r="C3159" s="3" t="s">
        <v>119</v>
      </c>
      <c r="D3159" s="3">
        <v>20</v>
      </c>
      <c r="E3159" s="3" t="s">
        <v>9</v>
      </c>
      <c r="F3159" s="3" t="s">
        <v>111</v>
      </c>
      <c r="G3159" s="94">
        <v>579</v>
      </c>
    </row>
    <row r="3160" spans="2:7">
      <c r="B3160" s="2">
        <v>44379</v>
      </c>
      <c r="C3160" s="3" t="s">
        <v>117</v>
      </c>
      <c r="D3160" s="3">
        <v>31</v>
      </c>
      <c r="E3160" s="3" t="s">
        <v>110</v>
      </c>
      <c r="F3160" s="3" t="s">
        <v>115</v>
      </c>
      <c r="G3160" s="94">
        <v>631.08000000000004</v>
      </c>
    </row>
    <row r="3161" spans="2:7">
      <c r="B3161" s="2">
        <v>44565</v>
      </c>
      <c r="C3161" s="3" t="s">
        <v>119</v>
      </c>
      <c r="D3161" s="3">
        <v>43</v>
      </c>
      <c r="E3161" s="3" t="s">
        <v>112</v>
      </c>
      <c r="F3161" s="3" t="s">
        <v>109</v>
      </c>
      <c r="G3161" s="94">
        <v>1240.8699999999999</v>
      </c>
    </row>
    <row r="3162" spans="2:7">
      <c r="B3162" s="2">
        <v>44006</v>
      </c>
      <c r="C3162" s="3" t="s">
        <v>119</v>
      </c>
      <c r="D3162" s="3">
        <v>34</v>
      </c>
      <c r="E3162" s="3" t="s">
        <v>6</v>
      </c>
      <c r="F3162" s="3" t="s">
        <v>105</v>
      </c>
      <c r="G3162" s="94">
        <v>1291.54</v>
      </c>
    </row>
    <row r="3163" spans="2:7">
      <c r="B3163" s="2">
        <v>44510</v>
      </c>
      <c r="C3163" s="3" t="s">
        <v>119</v>
      </c>
      <c r="D3163" s="3">
        <v>24</v>
      </c>
      <c r="E3163" s="3" t="s">
        <v>110</v>
      </c>
      <c r="F3163" s="3" t="s">
        <v>109</v>
      </c>
      <c r="G3163" s="94">
        <v>488.58</v>
      </c>
    </row>
    <row r="3164" spans="2:7">
      <c r="B3164" s="2">
        <v>44803</v>
      </c>
      <c r="C3164" s="3" t="s">
        <v>119</v>
      </c>
      <c r="D3164" s="3">
        <v>42</v>
      </c>
      <c r="E3164" s="3" t="s">
        <v>112</v>
      </c>
      <c r="F3164" s="3" t="s">
        <v>105</v>
      </c>
      <c r="G3164" s="94">
        <v>1247.72</v>
      </c>
    </row>
    <row r="3165" spans="2:7">
      <c r="B3165" s="2">
        <v>44180</v>
      </c>
      <c r="C3165" s="3" t="s">
        <v>119</v>
      </c>
      <c r="D3165" s="3">
        <v>250</v>
      </c>
      <c r="E3165" s="3" t="s">
        <v>114</v>
      </c>
      <c r="F3165" s="3" t="s">
        <v>113</v>
      </c>
      <c r="G3165" s="94">
        <v>4366.25</v>
      </c>
    </row>
    <row r="3166" spans="2:7">
      <c r="B3166" s="2">
        <v>44880</v>
      </c>
      <c r="C3166" s="3" t="s">
        <v>119</v>
      </c>
      <c r="D3166" s="3">
        <v>33</v>
      </c>
      <c r="E3166" s="3" t="s">
        <v>110</v>
      </c>
      <c r="F3166" s="3" t="s">
        <v>109</v>
      </c>
      <c r="G3166" s="94">
        <v>671.8</v>
      </c>
    </row>
    <row r="3167" spans="2:7">
      <c r="B3167" s="2">
        <v>44574</v>
      </c>
      <c r="C3167" s="3" t="s">
        <v>117</v>
      </c>
      <c r="D3167" s="3">
        <v>125</v>
      </c>
      <c r="E3167" s="3" t="s">
        <v>110</v>
      </c>
      <c r="F3167" s="3" t="s">
        <v>106</v>
      </c>
      <c r="G3167" s="94">
        <v>2095.63</v>
      </c>
    </row>
    <row r="3168" spans="2:7">
      <c r="B3168" s="2">
        <v>44538</v>
      </c>
      <c r="C3168" s="3" t="s">
        <v>116</v>
      </c>
      <c r="D3168" s="3">
        <v>2</v>
      </c>
      <c r="E3168" s="3" t="s">
        <v>6</v>
      </c>
      <c r="F3168" s="3" t="s">
        <v>105</v>
      </c>
      <c r="G3168" s="94">
        <v>85.38</v>
      </c>
    </row>
    <row r="3169" spans="2:7">
      <c r="B3169" s="2">
        <v>43917</v>
      </c>
      <c r="C3169" s="3" t="s">
        <v>118</v>
      </c>
      <c r="D3169" s="3">
        <v>350</v>
      </c>
      <c r="E3169" s="3" t="s">
        <v>9</v>
      </c>
      <c r="F3169" s="3" t="s">
        <v>108</v>
      </c>
      <c r="G3169" s="94">
        <v>5423.69</v>
      </c>
    </row>
    <row r="3170" spans="2:7">
      <c r="B3170" s="2">
        <v>43905</v>
      </c>
      <c r="C3170" s="3" t="s">
        <v>107</v>
      </c>
      <c r="D3170" s="3">
        <v>8</v>
      </c>
      <c r="E3170" s="3" t="s">
        <v>6</v>
      </c>
      <c r="F3170" s="3" t="s">
        <v>108</v>
      </c>
      <c r="G3170" s="94">
        <v>349.52</v>
      </c>
    </row>
    <row r="3171" spans="2:7">
      <c r="B3171" s="2">
        <v>44624</v>
      </c>
      <c r="C3171" s="3" t="s">
        <v>116</v>
      </c>
      <c r="D3171" s="3">
        <v>325</v>
      </c>
      <c r="E3171" s="3" t="s">
        <v>6</v>
      </c>
      <c r="F3171" s="3" t="s">
        <v>115</v>
      </c>
      <c r="G3171" s="94">
        <v>8351.44</v>
      </c>
    </row>
    <row r="3172" spans="2:7">
      <c r="B3172" s="2">
        <v>44876</v>
      </c>
      <c r="C3172" s="3" t="s">
        <v>118</v>
      </c>
      <c r="D3172" s="3">
        <v>350</v>
      </c>
      <c r="E3172" s="3" t="s">
        <v>114</v>
      </c>
      <c r="F3172" s="3" t="s">
        <v>109</v>
      </c>
      <c r="G3172" s="94">
        <v>5021.1899999999996</v>
      </c>
    </row>
    <row r="3173" spans="2:7">
      <c r="B3173" s="2">
        <v>44529</v>
      </c>
      <c r="C3173" s="3" t="s">
        <v>117</v>
      </c>
      <c r="D3173" s="3">
        <v>7</v>
      </c>
      <c r="E3173" s="3" t="s">
        <v>110</v>
      </c>
      <c r="F3173" s="3" t="s">
        <v>111</v>
      </c>
      <c r="G3173" s="94">
        <v>167.65</v>
      </c>
    </row>
    <row r="3174" spans="2:7">
      <c r="B3174" s="2">
        <v>43907</v>
      </c>
      <c r="C3174" s="3" t="s">
        <v>107</v>
      </c>
      <c r="D3174" s="3">
        <v>19</v>
      </c>
      <c r="E3174" s="3" t="s">
        <v>6</v>
      </c>
      <c r="F3174" s="3" t="s">
        <v>113</v>
      </c>
      <c r="G3174" s="94">
        <v>830.11</v>
      </c>
    </row>
    <row r="3175" spans="2:7">
      <c r="B3175" s="2">
        <v>44242</v>
      </c>
      <c r="C3175" s="3" t="s">
        <v>116</v>
      </c>
      <c r="D3175" s="3">
        <v>15</v>
      </c>
      <c r="E3175" s="3" t="s">
        <v>6</v>
      </c>
      <c r="F3175" s="3" t="s">
        <v>106</v>
      </c>
      <c r="G3175" s="94">
        <v>655.35</v>
      </c>
    </row>
    <row r="3176" spans="2:7">
      <c r="B3176" s="2">
        <v>44017</v>
      </c>
      <c r="C3176" s="3" t="s">
        <v>119</v>
      </c>
      <c r="D3176" s="3">
        <v>1</v>
      </c>
      <c r="E3176" s="3" t="s">
        <v>9</v>
      </c>
      <c r="F3176" s="3" t="s">
        <v>113</v>
      </c>
      <c r="G3176" s="94">
        <v>27.95</v>
      </c>
    </row>
    <row r="3177" spans="2:7">
      <c r="B3177" s="2">
        <v>44571</v>
      </c>
      <c r="C3177" s="3" t="s">
        <v>116</v>
      </c>
      <c r="D3177" s="3">
        <v>8</v>
      </c>
      <c r="E3177" s="3" t="s">
        <v>9</v>
      </c>
      <c r="F3177" s="3" t="s">
        <v>105</v>
      </c>
      <c r="G3177" s="94">
        <v>215.6</v>
      </c>
    </row>
    <row r="3178" spans="2:7">
      <c r="B3178" s="2">
        <v>44394</v>
      </c>
      <c r="C3178" s="3" t="s">
        <v>107</v>
      </c>
      <c r="D3178" s="3">
        <v>5</v>
      </c>
      <c r="E3178" s="3" t="s">
        <v>110</v>
      </c>
      <c r="F3178" s="3" t="s">
        <v>106</v>
      </c>
      <c r="G3178" s="94">
        <v>124.75</v>
      </c>
    </row>
    <row r="3179" spans="2:7">
      <c r="B3179" s="2">
        <v>44842</v>
      </c>
      <c r="C3179" s="3" t="s">
        <v>117</v>
      </c>
      <c r="D3179" s="3">
        <v>45</v>
      </c>
      <c r="E3179" s="3" t="s">
        <v>114</v>
      </c>
      <c r="F3179" s="3" t="s">
        <v>106</v>
      </c>
      <c r="G3179" s="94">
        <v>954.34</v>
      </c>
    </row>
    <row r="3180" spans="2:7">
      <c r="B3180" s="2">
        <v>44066</v>
      </c>
      <c r="C3180" s="3" t="s">
        <v>119</v>
      </c>
      <c r="D3180" s="3">
        <v>150</v>
      </c>
      <c r="E3180" s="3" t="s">
        <v>112</v>
      </c>
      <c r="F3180" s="3" t="s">
        <v>111</v>
      </c>
      <c r="G3180" s="94">
        <v>3774.75</v>
      </c>
    </row>
    <row r="3181" spans="2:7">
      <c r="B3181" s="2">
        <v>44397</v>
      </c>
      <c r="C3181" s="3" t="s">
        <v>119</v>
      </c>
      <c r="D3181" s="3">
        <v>3</v>
      </c>
      <c r="E3181" s="3" t="s">
        <v>110</v>
      </c>
      <c r="F3181" s="3" t="s">
        <v>105</v>
      </c>
      <c r="G3181" s="94">
        <v>71.849999999999994</v>
      </c>
    </row>
    <row r="3182" spans="2:7">
      <c r="B3182" s="2">
        <v>44763</v>
      </c>
      <c r="C3182" s="3" t="s">
        <v>118</v>
      </c>
      <c r="D3182" s="3">
        <v>5</v>
      </c>
      <c r="E3182" s="3" t="s">
        <v>112</v>
      </c>
      <c r="F3182" s="3" t="s">
        <v>113</v>
      </c>
      <c r="G3182" s="94">
        <v>179.75</v>
      </c>
    </row>
    <row r="3183" spans="2:7">
      <c r="B3183" s="2">
        <v>43907</v>
      </c>
      <c r="C3183" s="3" t="s">
        <v>117</v>
      </c>
      <c r="D3183" s="3">
        <v>100</v>
      </c>
      <c r="E3183" s="3" t="s">
        <v>112</v>
      </c>
      <c r="F3183" s="3" t="s">
        <v>106</v>
      </c>
      <c r="G3183" s="94">
        <v>2376.5</v>
      </c>
    </row>
    <row r="3184" spans="2:7">
      <c r="B3184" s="2">
        <v>44886</v>
      </c>
      <c r="C3184" s="3" t="s">
        <v>107</v>
      </c>
      <c r="D3184" s="3">
        <v>5</v>
      </c>
      <c r="E3184" s="3" t="s">
        <v>110</v>
      </c>
      <c r="F3184" s="3" t="s">
        <v>106</v>
      </c>
      <c r="G3184" s="94">
        <v>119.75</v>
      </c>
    </row>
    <row r="3185" spans="2:7">
      <c r="B3185" s="2">
        <v>44075</v>
      </c>
      <c r="C3185" s="3" t="s">
        <v>119</v>
      </c>
      <c r="D3185" s="3">
        <v>18</v>
      </c>
      <c r="E3185" s="3" t="s">
        <v>9</v>
      </c>
      <c r="F3185" s="3" t="s">
        <v>113</v>
      </c>
      <c r="G3185" s="94">
        <v>485.1</v>
      </c>
    </row>
    <row r="3186" spans="2:7">
      <c r="B3186" s="2">
        <v>44391</v>
      </c>
      <c r="C3186" s="3" t="s">
        <v>107</v>
      </c>
      <c r="D3186" s="3">
        <v>3</v>
      </c>
      <c r="E3186" s="3" t="s">
        <v>110</v>
      </c>
      <c r="F3186" s="3" t="s">
        <v>106</v>
      </c>
      <c r="G3186" s="94">
        <v>74.849999999999994</v>
      </c>
    </row>
    <row r="3187" spans="2:7">
      <c r="B3187" s="2">
        <v>44675</v>
      </c>
      <c r="C3187" s="3" t="s">
        <v>119</v>
      </c>
      <c r="D3187" s="3">
        <v>24</v>
      </c>
      <c r="E3187" s="3" t="s">
        <v>114</v>
      </c>
      <c r="F3187" s="3" t="s">
        <v>113</v>
      </c>
      <c r="G3187" s="94">
        <v>508.98</v>
      </c>
    </row>
    <row r="3188" spans="2:7">
      <c r="B3188" s="2">
        <v>44307</v>
      </c>
      <c r="C3188" s="3" t="s">
        <v>119</v>
      </c>
      <c r="D3188" s="3">
        <v>10</v>
      </c>
      <c r="E3188" s="3" t="s">
        <v>6</v>
      </c>
      <c r="F3188" s="3" t="s">
        <v>108</v>
      </c>
      <c r="G3188" s="94">
        <v>426.9</v>
      </c>
    </row>
    <row r="3189" spans="2:7">
      <c r="B3189" s="2">
        <v>44192</v>
      </c>
      <c r="C3189" s="3" t="s">
        <v>119</v>
      </c>
      <c r="D3189" s="3">
        <v>9</v>
      </c>
      <c r="E3189" s="3" t="s">
        <v>110</v>
      </c>
      <c r="F3189" s="3" t="s">
        <v>108</v>
      </c>
      <c r="G3189" s="94">
        <v>215.55</v>
      </c>
    </row>
    <row r="3190" spans="2:7">
      <c r="B3190" s="2">
        <v>44684</v>
      </c>
      <c r="C3190" s="3" t="s">
        <v>119</v>
      </c>
      <c r="D3190" s="3">
        <v>2</v>
      </c>
      <c r="E3190" s="3" t="s">
        <v>114</v>
      </c>
      <c r="F3190" s="3" t="s">
        <v>111</v>
      </c>
      <c r="G3190" s="94">
        <v>49.9</v>
      </c>
    </row>
    <row r="3191" spans="2:7">
      <c r="B3191" s="2">
        <v>43951</v>
      </c>
      <c r="C3191" s="3" t="s">
        <v>107</v>
      </c>
      <c r="D3191" s="3">
        <v>325</v>
      </c>
      <c r="E3191" s="3" t="s">
        <v>9</v>
      </c>
      <c r="F3191" s="3" t="s">
        <v>113</v>
      </c>
      <c r="G3191" s="94">
        <v>5223.16</v>
      </c>
    </row>
    <row r="3192" spans="2:7">
      <c r="B3192" s="2">
        <v>44634</v>
      </c>
      <c r="C3192" s="3" t="s">
        <v>119</v>
      </c>
      <c r="D3192" s="3">
        <v>34</v>
      </c>
      <c r="E3192" s="3" t="s">
        <v>9</v>
      </c>
      <c r="F3192" s="3" t="s">
        <v>115</v>
      </c>
      <c r="G3192" s="94">
        <v>778.86</v>
      </c>
    </row>
    <row r="3193" spans="2:7">
      <c r="B3193" s="2">
        <v>44431</v>
      </c>
      <c r="C3193" s="3" t="s">
        <v>116</v>
      </c>
      <c r="D3193" s="3">
        <v>400</v>
      </c>
      <c r="E3193" s="3" t="s">
        <v>9</v>
      </c>
      <c r="F3193" s="3" t="s">
        <v>111</v>
      </c>
      <c r="G3193" s="94">
        <v>6428.5</v>
      </c>
    </row>
    <row r="3194" spans="2:7">
      <c r="B3194" s="2">
        <v>44551</v>
      </c>
      <c r="C3194" s="3" t="s">
        <v>117</v>
      </c>
      <c r="D3194" s="3">
        <v>6</v>
      </c>
      <c r="E3194" s="3" t="s">
        <v>9</v>
      </c>
      <c r="F3194" s="3" t="s">
        <v>108</v>
      </c>
      <c r="G3194" s="94">
        <v>173.7</v>
      </c>
    </row>
    <row r="3195" spans="2:7">
      <c r="B3195" s="2">
        <v>44075</v>
      </c>
      <c r="C3195" s="3" t="s">
        <v>117</v>
      </c>
      <c r="D3195" s="3">
        <v>325</v>
      </c>
      <c r="E3195" s="3" t="s">
        <v>110</v>
      </c>
      <c r="F3195" s="3" t="s">
        <v>109</v>
      </c>
      <c r="G3195" s="94">
        <v>4849.41</v>
      </c>
    </row>
    <row r="3196" spans="2:7">
      <c r="B3196" s="2">
        <v>44280</v>
      </c>
      <c r="C3196" s="3" t="s">
        <v>119</v>
      </c>
      <c r="D3196" s="3">
        <v>4</v>
      </c>
      <c r="E3196" s="3" t="s">
        <v>112</v>
      </c>
      <c r="F3196" s="3" t="s">
        <v>113</v>
      </c>
      <c r="G3196" s="94">
        <v>139.80000000000001</v>
      </c>
    </row>
    <row r="3197" spans="2:7">
      <c r="B3197" s="2">
        <v>44336</v>
      </c>
      <c r="C3197" s="3" t="s">
        <v>107</v>
      </c>
      <c r="D3197" s="3">
        <v>29</v>
      </c>
      <c r="E3197" s="3" t="s">
        <v>6</v>
      </c>
      <c r="F3197" s="3" t="s">
        <v>109</v>
      </c>
      <c r="G3197" s="94">
        <v>1052.31</v>
      </c>
    </row>
    <row r="3198" spans="2:7">
      <c r="B3198" s="2">
        <v>44009</v>
      </c>
      <c r="C3198" s="3" t="s">
        <v>116</v>
      </c>
      <c r="D3198" s="3">
        <v>36</v>
      </c>
      <c r="E3198" s="3" t="s">
        <v>9</v>
      </c>
      <c r="F3198" s="3" t="s">
        <v>111</v>
      </c>
      <c r="G3198" s="94">
        <v>885.87</v>
      </c>
    </row>
    <row r="3199" spans="2:7">
      <c r="B3199" s="2">
        <v>44214</v>
      </c>
      <c r="C3199" s="3" t="s">
        <v>119</v>
      </c>
      <c r="D3199" s="3">
        <v>475</v>
      </c>
      <c r="E3199" s="3" t="s">
        <v>114</v>
      </c>
      <c r="F3199" s="3" t="s">
        <v>105</v>
      </c>
      <c r="G3199" s="94">
        <v>7360.72</v>
      </c>
    </row>
    <row r="3200" spans="2:7">
      <c r="B3200" s="2">
        <v>44271</v>
      </c>
      <c r="C3200" s="3" t="s">
        <v>119</v>
      </c>
      <c r="D3200" s="3">
        <v>16</v>
      </c>
      <c r="E3200" s="3" t="s">
        <v>112</v>
      </c>
      <c r="F3200" s="3" t="s">
        <v>106</v>
      </c>
      <c r="G3200" s="94">
        <v>575.20000000000005</v>
      </c>
    </row>
    <row r="3201" spans="2:7">
      <c r="B3201" s="2">
        <v>44283</v>
      </c>
      <c r="C3201" s="3" t="s">
        <v>118</v>
      </c>
      <c r="D3201" s="3">
        <v>30</v>
      </c>
      <c r="E3201" s="3" t="s">
        <v>112</v>
      </c>
      <c r="F3201" s="3" t="s">
        <v>113</v>
      </c>
      <c r="G3201" s="94">
        <v>865.73</v>
      </c>
    </row>
    <row r="3202" spans="2:7">
      <c r="B3202" s="2">
        <v>44438</v>
      </c>
      <c r="C3202" s="3" t="s">
        <v>119</v>
      </c>
      <c r="D3202" s="3">
        <v>4</v>
      </c>
      <c r="E3202" s="3" t="s">
        <v>110</v>
      </c>
      <c r="F3202" s="3" t="s">
        <v>113</v>
      </c>
      <c r="G3202" s="94">
        <v>103.8</v>
      </c>
    </row>
    <row r="3203" spans="2:7">
      <c r="B3203" s="2">
        <v>43897</v>
      </c>
      <c r="C3203" s="3" t="s">
        <v>117</v>
      </c>
      <c r="D3203" s="3">
        <v>2</v>
      </c>
      <c r="E3203" s="3" t="s">
        <v>114</v>
      </c>
      <c r="F3203" s="3" t="s">
        <v>113</v>
      </c>
      <c r="G3203" s="94">
        <v>49.9</v>
      </c>
    </row>
    <row r="3204" spans="2:7">
      <c r="B3204" s="2">
        <v>44192</v>
      </c>
      <c r="C3204" s="3" t="s">
        <v>117</v>
      </c>
      <c r="D3204" s="3">
        <v>17</v>
      </c>
      <c r="E3204" s="3" t="s">
        <v>112</v>
      </c>
      <c r="F3204" s="3" t="s">
        <v>105</v>
      </c>
      <c r="G3204" s="94">
        <v>594.15</v>
      </c>
    </row>
    <row r="3205" spans="2:7">
      <c r="B3205" s="2">
        <v>44522</v>
      </c>
      <c r="C3205" s="3" t="s">
        <v>107</v>
      </c>
      <c r="D3205" s="3">
        <v>1</v>
      </c>
      <c r="E3205" s="3" t="s">
        <v>6</v>
      </c>
      <c r="F3205" s="3" t="s">
        <v>109</v>
      </c>
      <c r="G3205" s="94">
        <v>42.69</v>
      </c>
    </row>
    <row r="3206" spans="2:7">
      <c r="B3206" s="2">
        <v>43995</v>
      </c>
      <c r="C3206" s="3" t="s">
        <v>116</v>
      </c>
      <c r="D3206" s="3">
        <v>11</v>
      </c>
      <c r="E3206" s="3" t="s">
        <v>9</v>
      </c>
      <c r="F3206" s="3" t="s">
        <v>115</v>
      </c>
      <c r="G3206" s="94">
        <v>307.45</v>
      </c>
    </row>
    <row r="3207" spans="2:7">
      <c r="B3207" s="2">
        <v>44099</v>
      </c>
      <c r="C3207" s="3" t="s">
        <v>117</v>
      </c>
      <c r="D3207" s="3">
        <v>50</v>
      </c>
      <c r="E3207" s="3" t="s">
        <v>110</v>
      </c>
      <c r="F3207" s="3" t="s">
        <v>106</v>
      </c>
      <c r="G3207" s="94">
        <v>935.63</v>
      </c>
    </row>
    <row r="3208" spans="2:7">
      <c r="B3208" s="2">
        <v>44242</v>
      </c>
      <c r="C3208" s="3" t="s">
        <v>118</v>
      </c>
      <c r="D3208" s="3">
        <v>450</v>
      </c>
      <c r="E3208" s="3" t="s">
        <v>6</v>
      </c>
      <c r="F3208" s="3" t="s">
        <v>115</v>
      </c>
      <c r="G3208" s="94">
        <v>11563.54</v>
      </c>
    </row>
    <row r="3209" spans="2:7">
      <c r="B3209" s="2">
        <v>44645</v>
      </c>
      <c r="C3209" s="3" t="s">
        <v>116</v>
      </c>
      <c r="D3209" s="3">
        <v>7</v>
      </c>
      <c r="E3209" s="3" t="s">
        <v>114</v>
      </c>
      <c r="F3209" s="3" t="s">
        <v>106</v>
      </c>
      <c r="G3209" s="94">
        <v>188.65</v>
      </c>
    </row>
    <row r="3210" spans="2:7">
      <c r="B3210" s="2">
        <v>44346</v>
      </c>
      <c r="C3210" s="3" t="s">
        <v>119</v>
      </c>
      <c r="D3210" s="3">
        <v>300</v>
      </c>
      <c r="E3210" s="3" t="s">
        <v>112</v>
      </c>
      <c r="F3210" s="3" t="s">
        <v>111</v>
      </c>
      <c r="G3210" s="94">
        <v>6201.38</v>
      </c>
    </row>
    <row r="3211" spans="2:7">
      <c r="B3211" s="2">
        <v>44054</v>
      </c>
      <c r="C3211" s="3" t="s">
        <v>118</v>
      </c>
      <c r="D3211" s="3">
        <v>275</v>
      </c>
      <c r="E3211" s="3" t="s">
        <v>110</v>
      </c>
      <c r="F3211" s="3" t="s">
        <v>115</v>
      </c>
      <c r="G3211" s="94">
        <v>4103.34</v>
      </c>
    </row>
    <row r="3212" spans="2:7">
      <c r="B3212" s="2">
        <v>44639</v>
      </c>
      <c r="C3212" s="3" t="s">
        <v>118</v>
      </c>
      <c r="D3212" s="3">
        <v>23</v>
      </c>
      <c r="E3212" s="3" t="s">
        <v>110</v>
      </c>
      <c r="F3212" s="3" t="s">
        <v>108</v>
      </c>
      <c r="G3212" s="94">
        <v>550.85</v>
      </c>
    </row>
    <row r="3213" spans="2:7">
      <c r="B3213" s="2">
        <v>43833</v>
      </c>
      <c r="C3213" s="3" t="s">
        <v>119</v>
      </c>
      <c r="D3213" s="3">
        <v>7</v>
      </c>
      <c r="E3213" s="3" t="s">
        <v>9</v>
      </c>
      <c r="F3213" s="3" t="s">
        <v>105</v>
      </c>
      <c r="G3213" s="94">
        <v>188.65</v>
      </c>
    </row>
    <row r="3214" spans="2:7">
      <c r="B3214" s="2">
        <v>44762</v>
      </c>
      <c r="C3214" s="3" t="s">
        <v>119</v>
      </c>
      <c r="D3214" s="3">
        <v>18</v>
      </c>
      <c r="E3214" s="3" t="s">
        <v>112</v>
      </c>
      <c r="F3214" s="3" t="s">
        <v>115</v>
      </c>
      <c r="G3214" s="94">
        <v>629.1</v>
      </c>
    </row>
    <row r="3215" spans="2:7">
      <c r="B3215" s="2">
        <v>43989</v>
      </c>
      <c r="C3215" s="3" t="s">
        <v>116</v>
      </c>
      <c r="D3215" s="3">
        <v>20</v>
      </c>
      <c r="E3215" s="3" t="s">
        <v>6</v>
      </c>
      <c r="F3215" s="3" t="s">
        <v>113</v>
      </c>
      <c r="G3215" s="94">
        <v>853.8</v>
      </c>
    </row>
    <row r="3216" spans="2:7">
      <c r="B3216" s="2">
        <v>44099</v>
      </c>
      <c r="C3216" s="3" t="s">
        <v>119</v>
      </c>
      <c r="D3216" s="3">
        <v>525</v>
      </c>
      <c r="E3216" s="3" t="s">
        <v>6</v>
      </c>
      <c r="F3216" s="3" t="s">
        <v>105</v>
      </c>
      <c r="G3216" s="94">
        <v>12887.04</v>
      </c>
    </row>
    <row r="3217" spans="2:7">
      <c r="B3217" s="2">
        <v>44473</v>
      </c>
      <c r="C3217" s="3" t="s">
        <v>119</v>
      </c>
      <c r="D3217" s="3">
        <v>425</v>
      </c>
      <c r="E3217" s="3" t="s">
        <v>6</v>
      </c>
      <c r="F3217" s="3" t="s">
        <v>106</v>
      </c>
      <c r="G3217" s="94">
        <v>10921.12</v>
      </c>
    </row>
    <row r="3218" spans="2:7">
      <c r="B3218" s="2">
        <v>43995</v>
      </c>
      <c r="C3218" s="3" t="s">
        <v>118</v>
      </c>
      <c r="D3218" s="3">
        <v>44</v>
      </c>
      <c r="E3218" s="3" t="s">
        <v>6</v>
      </c>
      <c r="F3218" s="3" t="s">
        <v>106</v>
      </c>
      <c r="G3218" s="94">
        <v>1596.61</v>
      </c>
    </row>
    <row r="3219" spans="2:7">
      <c r="B3219" s="2">
        <v>44828</v>
      </c>
      <c r="C3219" s="3" t="s">
        <v>119</v>
      </c>
      <c r="D3219" s="3">
        <v>22</v>
      </c>
      <c r="E3219" s="3" t="s">
        <v>110</v>
      </c>
      <c r="F3219" s="3" t="s">
        <v>109</v>
      </c>
      <c r="G3219" s="94">
        <v>526.9</v>
      </c>
    </row>
    <row r="3220" spans="2:7">
      <c r="B3220" s="2">
        <v>44574</v>
      </c>
      <c r="C3220" s="3" t="s">
        <v>116</v>
      </c>
      <c r="D3220" s="3">
        <v>350</v>
      </c>
      <c r="E3220" s="3" t="s">
        <v>110</v>
      </c>
      <c r="F3220" s="3" t="s">
        <v>109</v>
      </c>
      <c r="G3220" s="94">
        <v>5222.4399999999996</v>
      </c>
    </row>
    <row r="3221" spans="2:7">
      <c r="B3221" s="2">
        <v>44620</v>
      </c>
      <c r="C3221" s="3" t="s">
        <v>118</v>
      </c>
      <c r="D3221" s="3">
        <v>12</v>
      </c>
      <c r="E3221" s="3" t="s">
        <v>112</v>
      </c>
      <c r="F3221" s="3" t="s">
        <v>106</v>
      </c>
      <c r="G3221" s="94">
        <v>431.4</v>
      </c>
    </row>
    <row r="3222" spans="2:7">
      <c r="B3222" s="2">
        <v>44409</v>
      </c>
      <c r="C3222" s="3" t="s">
        <v>118</v>
      </c>
      <c r="D3222" s="3">
        <v>49</v>
      </c>
      <c r="E3222" s="3" t="s">
        <v>112</v>
      </c>
      <c r="F3222" s="3" t="s">
        <v>105</v>
      </c>
      <c r="G3222" s="94">
        <v>1284.4100000000001</v>
      </c>
    </row>
    <row r="3223" spans="2:7">
      <c r="B3223" s="2">
        <v>43952</v>
      </c>
      <c r="C3223" s="3" t="s">
        <v>119</v>
      </c>
      <c r="D3223" s="3">
        <v>23</v>
      </c>
      <c r="E3223" s="3" t="s">
        <v>9</v>
      </c>
      <c r="F3223" s="3" t="s">
        <v>106</v>
      </c>
      <c r="G3223" s="94">
        <v>665.85</v>
      </c>
    </row>
    <row r="3224" spans="2:7">
      <c r="B3224" s="2">
        <v>44226</v>
      </c>
      <c r="C3224" s="3" t="s">
        <v>119</v>
      </c>
      <c r="D3224" s="3">
        <v>10</v>
      </c>
      <c r="E3224" s="3" t="s">
        <v>112</v>
      </c>
      <c r="F3224" s="3" t="s">
        <v>109</v>
      </c>
      <c r="G3224" s="94">
        <v>349.5</v>
      </c>
    </row>
    <row r="3225" spans="2:7">
      <c r="B3225" s="2">
        <v>44917</v>
      </c>
      <c r="C3225" s="3" t="s">
        <v>107</v>
      </c>
      <c r="D3225" s="3">
        <v>35</v>
      </c>
      <c r="E3225" s="3" t="s">
        <v>114</v>
      </c>
      <c r="F3225" s="3" t="s">
        <v>111</v>
      </c>
      <c r="G3225" s="94">
        <v>801.76</v>
      </c>
    </row>
    <row r="3226" spans="2:7">
      <c r="B3226" s="2">
        <v>44094</v>
      </c>
      <c r="C3226" s="3" t="s">
        <v>119</v>
      </c>
      <c r="D3226" s="3">
        <v>475</v>
      </c>
      <c r="E3226" s="3" t="s">
        <v>9</v>
      </c>
      <c r="F3226" s="3" t="s">
        <v>109</v>
      </c>
      <c r="G3226" s="94">
        <v>7633.84</v>
      </c>
    </row>
    <row r="3227" spans="2:7">
      <c r="B3227" s="2">
        <v>44407</v>
      </c>
      <c r="C3227" s="3" t="s">
        <v>116</v>
      </c>
      <c r="D3227" s="3">
        <v>24</v>
      </c>
      <c r="E3227" s="3" t="s">
        <v>114</v>
      </c>
      <c r="F3227" s="3" t="s">
        <v>106</v>
      </c>
      <c r="G3227" s="94">
        <v>529.38</v>
      </c>
    </row>
    <row r="3228" spans="2:7">
      <c r="B3228" s="2">
        <v>44132</v>
      </c>
      <c r="C3228" s="3" t="s">
        <v>107</v>
      </c>
      <c r="D3228" s="3">
        <v>4</v>
      </c>
      <c r="E3228" s="3" t="s">
        <v>114</v>
      </c>
      <c r="F3228" s="3" t="s">
        <v>106</v>
      </c>
      <c r="G3228" s="94">
        <v>107.8</v>
      </c>
    </row>
    <row r="3229" spans="2:7">
      <c r="B3229" s="2">
        <v>44336</v>
      </c>
      <c r="C3229" s="3" t="s">
        <v>116</v>
      </c>
      <c r="D3229" s="3">
        <v>225</v>
      </c>
      <c r="E3229" s="3" t="s">
        <v>110</v>
      </c>
      <c r="F3229" s="3" t="s">
        <v>115</v>
      </c>
      <c r="G3229" s="94">
        <v>3929.63</v>
      </c>
    </row>
    <row r="3230" spans="2:7">
      <c r="B3230" s="2">
        <v>44209</v>
      </c>
      <c r="C3230" s="3" t="s">
        <v>118</v>
      </c>
      <c r="D3230" s="3">
        <v>250</v>
      </c>
      <c r="E3230" s="3" t="s">
        <v>112</v>
      </c>
      <c r="F3230" s="3" t="s">
        <v>113</v>
      </c>
      <c r="G3230" s="94">
        <v>6116.25</v>
      </c>
    </row>
    <row r="3231" spans="2:7">
      <c r="B3231" s="2">
        <v>43902</v>
      </c>
      <c r="C3231" s="3" t="s">
        <v>116</v>
      </c>
      <c r="D3231" s="3">
        <v>375</v>
      </c>
      <c r="E3231" s="3" t="s">
        <v>114</v>
      </c>
      <c r="F3231" s="3" t="s">
        <v>106</v>
      </c>
      <c r="G3231" s="94">
        <v>5595.47</v>
      </c>
    </row>
    <row r="3232" spans="2:7">
      <c r="B3232" s="2">
        <v>44115</v>
      </c>
      <c r="C3232" s="3" t="s">
        <v>107</v>
      </c>
      <c r="D3232" s="3">
        <v>6</v>
      </c>
      <c r="E3232" s="3" t="s">
        <v>114</v>
      </c>
      <c r="F3232" s="3" t="s">
        <v>105</v>
      </c>
      <c r="G3232" s="94">
        <v>149.69999999999999</v>
      </c>
    </row>
    <row r="3233" spans="2:7">
      <c r="B3233" s="2">
        <v>44575</v>
      </c>
      <c r="C3233" s="3" t="s">
        <v>107</v>
      </c>
      <c r="D3233" s="3">
        <v>5</v>
      </c>
      <c r="E3233" s="3" t="s">
        <v>6</v>
      </c>
      <c r="F3233" s="3" t="s">
        <v>108</v>
      </c>
      <c r="G3233" s="94">
        <v>218.45</v>
      </c>
    </row>
    <row r="3234" spans="2:7">
      <c r="B3234" s="2">
        <v>44310</v>
      </c>
      <c r="C3234" s="3" t="s">
        <v>116</v>
      </c>
      <c r="D3234" s="3">
        <v>375</v>
      </c>
      <c r="E3234" s="3" t="s">
        <v>114</v>
      </c>
      <c r="F3234" s="3" t="s">
        <v>115</v>
      </c>
      <c r="G3234" s="94">
        <v>5595.47</v>
      </c>
    </row>
    <row r="3235" spans="2:7">
      <c r="B3235" s="2">
        <v>44614</v>
      </c>
      <c r="C3235" s="3" t="s">
        <v>107</v>
      </c>
      <c r="D3235" s="3">
        <v>21</v>
      </c>
      <c r="E3235" s="3" t="s">
        <v>112</v>
      </c>
      <c r="F3235" s="3" t="s">
        <v>109</v>
      </c>
      <c r="G3235" s="94">
        <v>754.95</v>
      </c>
    </row>
    <row r="3236" spans="2:7">
      <c r="B3236" s="2">
        <v>44372</v>
      </c>
      <c r="C3236" s="3" t="s">
        <v>116</v>
      </c>
      <c r="D3236" s="3">
        <v>4</v>
      </c>
      <c r="E3236" s="3" t="s">
        <v>9</v>
      </c>
      <c r="F3236" s="3" t="s">
        <v>108</v>
      </c>
      <c r="G3236" s="94">
        <v>111.8</v>
      </c>
    </row>
    <row r="3237" spans="2:7">
      <c r="B3237" s="2">
        <v>44271</v>
      </c>
      <c r="C3237" s="3" t="s">
        <v>119</v>
      </c>
      <c r="D3237" s="3">
        <v>12</v>
      </c>
      <c r="E3237" s="3" t="s">
        <v>114</v>
      </c>
      <c r="F3237" s="3" t="s">
        <v>109</v>
      </c>
      <c r="G3237" s="94">
        <v>299.39999999999998</v>
      </c>
    </row>
    <row r="3238" spans="2:7">
      <c r="B3238" s="2">
        <v>44814</v>
      </c>
      <c r="C3238" s="3" t="s">
        <v>107</v>
      </c>
      <c r="D3238" s="3">
        <v>6</v>
      </c>
      <c r="E3238" s="3" t="s">
        <v>9</v>
      </c>
      <c r="F3238" s="3" t="s">
        <v>108</v>
      </c>
      <c r="G3238" s="94">
        <v>173.7</v>
      </c>
    </row>
    <row r="3239" spans="2:7">
      <c r="B3239" s="2">
        <v>44521</v>
      </c>
      <c r="C3239" s="3" t="s">
        <v>119</v>
      </c>
      <c r="D3239" s="3">
        <v>8</v>
      </c>
      <c r="E3239" s="3" t="s">
        <v>110</v>
      </c>
      <c r="F3239" s="3" t="s">
        <v>111</v>
      </c>
      <c r="G3239" s="94">
        <v>199.6</v>
      </c>
    </row>
    <row r="3240" spans="2:7">
      <c r="B3240" s="2">
        <v>44630</v>
      </c>
      <c r="C3240" s="3" t="s">
        <v>119</v>
      </c>
      <c r="D3240" s="3">
        <v>175</v>
      </c>
      <c r="E3240" s="3" t="s">
        <v>6</v>
      </c>
      <c r="F3240" s="3" t="s">
        <v>109</v>
      </c>
      <c r="G3240" s="94">
        <v>5352.03</v>
      </c>
    </row>
    <row r="3241" spans="2:7">
      <c r="B3241" s="2">
        <v>44801</v>
      </c>
      <c r="C3241" s="3" t="s">
        <v>118</v>
      </c>
      <c r="D3241" s="3">
        <v>16</v>
      </c>
      <c r="E3241" s="3" t="s">
        <v>6</v>
      </c>
      <c r="F3241" s="3" t="s">
        <v>106</v>
      </c>
      <c r="G3241" s="94">
        <v>683.04</v>
      </c>
    </row>
    <row r="3242" spans="2:7">
      <c r="B3242" s="2">
        <v>44112</v>
      </c>
      <c r="C3242" s="3" t="s">
        <v>118</v>
      </c>
      <c r="D3242" s="3">
        <v>26</v>
      </c>
      <c r="E3242" s="3" t="s">
        <v>110</v>
      </c>
      <c r="F3242" s="3" t="s">
        <v>105</v>
      </c>
      <c r="G3242" s="94">
        <v>529.29999999999995</v>
      </c>
    </row>
    <row r="3243" spans="2:7">
      <c r="B3243" s="2">
        <v>44276</v>
      </c>
      <c r="C3243" s="3" t="s">
        <v>116</v>
      </c>
      <c r="D3243" s="3">
        <v>9</v>
      </c>
      <c r="E3243" s="3" t="s">
        <v>114</v>
      </c>
      <c r="F3243" s="3" t="s">
        <v>113</v>
      </c>
      <c r="G3243" s="94">
        <v>242.55</v>
      </c>
    </row>
    <row r="3244" spans="2:7">
      <c r="B3244" s="2">
        <v>43874</v>
      </c>
      <c r="C3244" s="3" t="s">
        <v>107</v>
      </c>
      <c r="D3244" s="3">
        <v>150</v>
      </c>
      <c r="E3244" s="3" t="s">
        <v>6</v>
      </c>
      <c r="F3244" s="3" t="s">
        <v>105</v>
      </c>
      <c r="G3244" s="94">
        <v>4482.45</v>
      </c>
    </row>
    <row r="3245" spans="2:7">
      <c r="B3245" s="2">
        <v>44200</v>
      </c>
      <c r="C3245" s="3" t="s">
        <v>119</v>
      </c>
      <c r="D3245" s="3">
        <v>16</v>
      </c>
      <c r="E3245" s="3" t="s">
        <v>112</v>
      </c>
      <c r="F3245" s="3" t="s">
        <v>111</v>
      </c>
      <c r="G3245" s="94">
        <v>559.20000000000005</v>
      </c>
    </row>
    <row r="3246" spans="2:7">
      <c r="B3246" s="2">
        <v>44640</v>
      </c>
      <c r="C3246" s="3" t="s">
        <v>107</v>
      </c>
      <c r="D3246" s="3">
        <v>550</v>
      </c>
      <c r="E3246" s="3" t="s">
        <v>110</v>
      </c>
      <c r="F3246" s="3" t="s">
        <v>105</v>
      </c>
      <c r="G3246" s="94">
        <v>8206.69</v>
      </c>
    </row>
    <row r="3247" spans="2:7">
      <c r="B3247" s="2">
        <v>44543</v>
      </c>
      <c r="C3247" s="3" t="s">
        <v>119</v>
      </c>
      <c r="D3247" s="3">
        <v>13</v>
      </c>
      <c r="E3247" s="3" t="s">
        <v>114</v>
      </c>
      <c r="F3247" s="3" t="s">
        <v>115</v>
      </c>
      <c r="G3247" s="94">
        <v>350.35</v>
      </c>
    </row>
    <row r="3248" spans="2:7">
      <c r="B3248" s="2">
        <v>44424</v>
      </c>
      <c r="C3248" s="3" t="s">
        <v>117</v>
      </c>
      <c r="D3248" s="3">
        <v>8</v>
      </c>
      <c r="E3248" s="3" t="s">
        <v>112</v>
      </c>
      <c r="F3248" s="3" t="s">
        <v>113</v>
      </c>
      <c r="G3248" s="94">
        <v>287.60000000000002</v>
      </c>
    </row>
    <row r="3249" spans="2:7">
      <c r="B3249" s="2">
        <v>44071</v>
      </c>
      <c r="C3249" s="3" t="s">
        <v>119</v>
      </c>
      <c r="D3249" s="3">
        <v>5</v>
      </c>
      <c r="E3249" s="3" t="s">
        <v>9</v>
      </c>
      <c r="F3249" s="3" t="s">
        <v>106</v>
      </c>
      <c r="G3249" s="94">
        <v>134.75</v>
      </c>
    </row>
    <row r="3250" spans="2:7">
      <c r="B3250" s="2">
        <v>44828</v>
      </c>
      <c r="C3250" s="3" t="s">
        <v>119</v>
      </c>
      <c r="D3250" s="3">
        <v>400</v>
      </c>
      <c r="E3250" s="3" t="s">
        <v>6</v>
      </c>
      <c r="F3250" s="3" t="s">
        <v>111</v>
      </c>
      <c r="G3250" s="94">
        <v>9818.7000000000007</v>
      </c>
    </row>
    <row r="3251" spans="2:7">
      <c r="B3251" s="2">
        <v>44770</v>
      </c>
      <c r="C3251" s="3" t="s">
        <v>119</v>
      </c>
      <c r="D3251" s="3">
        <v>250</v>
      </c>
      <c r="E3251" s="3" t="s">
        <v>6</v>
      </c>
      <c r="F3251" s="3" t="s">
        <v>108</v>
      </c>
      <c r="G3251" s="94">
        <v>7820.75</v>
      </c>
    </row>
    <row r="3252" spans="2:7">
      <c r="B3252" s="2">
        <v>44276</v>
      </c>
      <c r="C3252" s="3" t="s">
        <v>117</v>
      </c>
      <c r="D3252" s="3">
        <v>4</v>
      </c>
      <c r="E3252" s="3" t="s">
        <v>110</v>
      </c>
      <c r="F3252" s="3" t="s">
        <v>108</v>
      </c>
      <c r="G3252" s="94">
        <v>95.8</v>
      </c>
    </row>
    <row r="3253" spans="2:7">
      <c r="B3253" s="2">
        <v>44628</v>
      </c>
      <c r="C3253" s="3" t="s">
        <v>118</v>
      </c>
      <c r="D3253" s="3">
        <v>1</v>
      </c>
      <c r="E3253" s="3" t="s">
        <v>114</v>
      </c>
      <c r="F3253" s="3" t="s">
        <v>106</v>
      </c>
      <c r="G3253" s="94">
        <v>26.95</v>
      </c>
    </row>
    <row r="3254" spans="2:7">
      <c r="B3254" s="2">
        <v>44740</v>
      </c>
      <c r="C3254" s="3" t="s">
        <v>117</v>
      </c>
      <c r="D3254" s="3">
        <v>38</v>
      </c>
      <c r="E3254" s="3" t="s">
        <v>6</v>
      </c>
      <c r="F3254" s="3" t="s">
        <v>108</v>
      </c>
      <c r="G3254" s="94">
        <v>1411.19</v>
      </c>
    </row>
    <row r="3255" spans="2:7">
      <c r="B3255" s="2">
        <v>44084</v>
      </c>
      <c r="C3255" s="3" t="s">
        <v>118</v>
      </c>
      <c r="D3255" s="3">
        <v>26</v>
      </c>
      <c r="E3255" s="3" t="s">
        <v>114</v>
      </c>
      <c r="F3255" s="3" t="s">
        <v>109</v>
      </c>
      <c r="G3255" s="94">
        <v>573.5</v>
      </c>
    </row>
    <row r="3256" spans="2:7">
      <c r="B3256" s="2">
        <v>44342</v>
      </c>
      <c r="C3256" s="3" t="s">
        <v>118</v>
      </c>
      <c r="D3256" s="3">
        <v>11</v>
      </c>
      <c r="E3256" s="3" t="s">
        <v>112</v>
      </c>
      <c r="F3256" s="3" t="s">
        <v>108</v>
      </c>
      <c r="G3256" s="94">
        <v>384.45</v>
      </c>
    </row>
    <row r="3257" spans="2:7">
      <c r="B3257" s="2">
        <v>44505</v>
      </c>
      <c r="C3257" s="3" t="s">
        <v>117</v>
      </c>
      <c r="D3257" s="3">
        <v>42</v>
      </c>
      <c r="E3257" s="3" t="s">
        <v>9</v>
      </c>
      <c r="F3257" s="3" t="s">
        <v>115</v>
      </c>
      <c r="G3257" s="94">
        <v>997.82</v>
      </c>
    </row>
    <row r="3258" spans="2:7">
      <c r="B3258" s="2">
        <v>44288</v>
      </c>
      <c r="C3258" s="3" t="s">
        <v>117</v>
      </c>
      <c r="D3258" s="3">
        <v>100</v>
      </c>
      <c r="E3258" s="3" t="s">
        <v>112</v>
      </c>
      <c r="F3258" s="3" t="s">
        <v>115</v>
      </c>
      <c r="G3258" s="94">
        <v>2516.5</v>
      </c>
    </row>
    <row r="3259" spans="2:7">
      <c r="B3259" s="2">
        <v>44060</v>
      </c>
      <c r="C3259" s="3" t="s">
        <v>117</v>
      </c>
      <c r="D3259" s="3">
        <v>46</v>
      </c>
      <c r="E3259" s="3" t="s">
        <v>110</v>
      </c>
      <c r="F3259" s="3" t="s">
        <v>109</v>
      </c>
      <c r="G3259" s="94">
        <v>936.45</v>
      </c>
    </row>
    <row r="3260" spans="2:7">
      <c r="B3260" s="2">
        <v>44326</v>
      </c>
      <c r="C3260" s="3" t="s">
        <v>119</v>
      </c>
      <c r="D3260" s="3">
        <v>75</v>
      </c>
      <c r="E3260" s="3" t="s">
        <v>114</v>
      </c>
      <c r="F3260" s="3" t="s">
        <v>115</v>
      </c>
      <c r="G3260" s="94">
        <v>1459.69</v>
      </c>
    </row>
    <row r="3261" spans="2:7">
      <c r="B3261" s="2">
        <v>44436</v>
      </c>
      <c r="C3261" s="3" t="s">
        <v>119</v>
      </c>
      <c r="D3261" s="3">
        <v>17</v>
      </c>
      <c r="E3261" s="3" t="s">
        <v>114</v>
      </c>
      <c r="F3261" s="3" t="s">
        <v>115</v>
      </c>
      <c r="G3261" s="94">
        <v>441.15</v>
      </c>
    </row>
    <row r="3262" spans="2:7">
      <c r="B3262" s="2">
        <v>43910</v>
      </c>
      <c r="C3262" s="3" t="s">
        <v>119</v>
      </c>
      <c r="D3262" s="3">
        <v>525</v>
      </c>
      <c r="E3262" s="3" t="s">
        <v>6</v>
      </c>
      <c r="F3262" s="3" t="s">
        <v>113</v>
      </c>
      <c r="G3262" s="94">
        <v>12887.04</v>
      </c>
    </row>
    <row r="3263" spans="2:7">
      <c r="B3263" s="2">
        <v>44461</v>
      </c>
      <c r="C3263" s="3" t="s">
        <v>119</v>
      </c>
      <c r="D3263" s="3">
        <v>18</v>
      </c>
      <c r="E3263" s="3" t="s">
        <v>114</v>
      </c>
      <c r="F3263" s="3" t="s">
        <v>106</v>
      </c>
      <c r="G3263" s="94">
        <v>449.1</v>
      </c>
    </row>
    <row r="3264" spans="2:7">
      <c r="B3264" s="2">
        <v>44017</v>
      </c>
      <c r="C3264" s="3" t="s">
        <v>119</v>
      </c>
      <c r="D3264" s="3">
        <v>40</v>
      </c>
      <c r="E3264" s="3" t="s">
        <v>112</v>
      </c>
      <c r="F3264" s="3" t="s">
        <v>115</v>
      </c>
      <c r="G3264" s="94">
        <v>1222.3</v>
      </c>
    </row>
    <row r="3265" spans="2:7">
      <c r="B3265" s="2">
        <v>44699</v>
      </c>
      <c r="C3265" s="3" t="s">
        <v>116</v>
      </c>
      <c r="D3265" s="3">
        <v>21</v>
      </c>
      <c r="E3265" s="3" t="s">
        <v>110</v>
      </c>
      <c r="F3265" s="3" t="s">
        <v>113</v>
      </c>
      <c r="G3265" s="94">
        <v>523.95000000000005</v>
      </c>
    </row>
    <row r="3266" spans="2:7">
      <c r="B3266" s="2">
        <v>44550</v>
      </c>
      <c r="C3266" s="3" t="s">
        <v>118</v>
      </c>
      <c r="D3266" s="3">
        <v>22</v>
      </c>
      <c r="E3266" s="3" t="s">
        <v>114</v>
      </c>
      <c r="F3266" s="3" t="s">
        <v>111</v>
      </c>
      <c r="G3266" s="94">
        <v>570.9</v>
      </c>
    </row>
    <row r="3267" spans="2:7">
      <c r="B3267" s="2">
        <v>44533</v>
      </c>
      <c r="C3267" s="3" t="s">
        <v>119</v>
      </c>
      <c r="D3267" s="3">
        <v>9</v>
      </c>
      <c r="E3267" s="3" t="s">
        <v>6</v>
      </c>
      <c r="F3267" s="3" t="s">
        <v>115</v>
      </c>
      <c r="G3267" s="94">
        <v>384.21</v>
      </c>
    </row>
    <row r="3268" spans="2:7">
      <c r="B3268" s="2">
        <v>43943</v>
      </c>
      <c r="C3268" s="3" t="s">
        <v>117</v>
      </c>
      <c r="D3268" s="3">
        <v>550</v>
      </c>
      <c r="E3268" s="3" t="s">
        <v>6</v>
      </c>
      <c r="F3268" s="3" t="s">
        <v>105</v>
      </c>
      <c r="G3268" s="94">
        <v>13500.71</v>
      </c>
    </row>
    <row r="3269" spans="2:7">
      <c r="B3269" s="2">
        <v>44630</v>
      </c>
      <c r="C3269" s="3" t="s">
        <v>117</v>
      </c>
      <c r="D3269" s="3">
        <v>6</v>
      </c>
      <c r="E3269" s="3" t="s">
        <v>9</v>
      </c>
      <c r="F3269" s="3" t="s">
        <v>113</v>
      </c>
      <c r="G3269" s="94">
        <v>161.69999999999999</v>
      </c>
    </row>
    <row r="3270" spans="2:7">
      <c r="B3270" s="2">
        <v>44064</v>
      </c>
      <c r="C3270" s="3" t="s">
        <v>116</v>
      </c>
      <c r="D3270" s="3">
        <v>600</v>
      </c>
      <c r="E3270" s="3" t="s">
        <v>9</v>
      </c>
      <c r="F3270" s="3" t="s">
        <v>105</v>
      </c>
      <c r="G3270" s="94">
        <v>9297.75</v>
      </c>
    </row>
    <row r="3271" spans="2:7">
      <c r="B3271" s="2">
        <v>44837</v>
      </c>
      <c r="C3271" s="3" t="s">
        <v>116</v>
      </c>
      <c r="D3271" s="3">
        <v>2</v>
      </c>
      <c r="E3271" s="3" t="s">
        <v>110</v>
      </c>
      <c r="F3271" s="3" t="s">
        <v>111</v>
      </c>
      <c r="G3271" s="94">
        <v>51.9</v>
      </c>
    </row>
    <row r="3272" spans="2:7">
      <c r="B3272" s="2">
        <v>44389</v>
      </c>
      <c r="C3272" s="3" t="s">
        <v>119</v>
      </c>
      <c r="D3272" s="3">
        <v>150</v>
      </c>
      <c r="E3272" s="3" t="s">
        <v>6</v>
      </c>
      <c r="F3272" s="3" t="s">
        <v>111</v>
      </c>
      <c r="G3272" s="94">
        <v>4482.45</v>
      </c>
    </row>
    <row r="3273" spans="2:7">
      <c r="B3273" s="2">
        <v>43893</v>
      </c>
      <c r="C3273" s="3" t="s">
        <v>119</v>
      </c>
      <c r="D3273" s="3">
        <v>19</v>
      </c>
      <c r="E3273" s="3" t="s">
        <v>114</v>
      </c>
      <c r="F3273" s="3" t="s">
        <v>115</v>
      </c>
      <c r="G3273" s="94">
        <v>474.05</v>
      </c>
    </row>
    <row r="3274" spans="2:7">
      <c r="B3274" s="2">
        <v>44551</v>
      </c>
      <c r="C3274" s="3" t="s">
        <v>119</v>
      </c>
      <c r="D3274" s="3">
        <v>475</v>
      </c>
      <c r="E3274" s="3" t="s">
        <v>9</v>
      </c>
      <c r="F3274" s="3" t="s">
        <v>105</v>
      </c>
      <c r="G3274" s="94">
        <v>7360.72</v>
      </c>
    </row>
    <row r="3275" spans="2:7">
      <c r="B3275" s="2">
        <v>44496</v>
      </c>
      <c r="C3275" s="3" t="s">
        <v>117</v>
      </c>
      <c r="D3275" s="3">
        <v>8</v>
      </c>
      <c r="E3275" s="3" t="s">
        <v>110</v>
      </c>
      <c r="F3275" s="3" t="s">
        <v>113</v>
      </c>
      <c r="G3275" s="94">
        <v>207.6</v>
      </c>
    </row>
    <row r="3276" spans="2:7">
      <c r="B3276" s="2">
        <v>44736</v>
      </c>
      <c r="C3276" s="3" t="s">
        <v>117</v>
      </c>
      <c r="D3276" s="3">
        <v>24</v>
      </c>
      <c r="E3276" s="3" t="s">
        <v>110</v>
      </c>
      <c r="F3276" s="3" t="s">
        <v>115</v>
      </c>
      <c r="G3276" s="94">
        <v>529.38</v>
      </c>
    </row>
    <row r="3277" spans="2:7">
      <c r="B3277" s="2">
        <v>44052</v>
      </c>
      <c r="C3277" s="3" t="s">
        <v>117</v>
      </c>
      <c r="D3277" s="3">
        <v>125</v>
      </c>
      <c r="E3277" s="3" t="s">
        <v>112</v>
      </c>
      <c r="F3277" s="3" t="s">
        <v>115</v>
      </c>
      <c r="G3277" s="94">
        <v>2970.63</v>
      </c>
    </row>
    <row r="3278" spans="2:7">
      <c r="B3278" s="2">
        <v>44307</v>
      </c>
      <c r="C3278" s="3" t="s">
        <v>117</v>
      </c>
      <c r="D3278" s="3">
        <v>8</v>
      </c>
      <c r="E3278" s="3" t="s">
        <v>114</v>
      </c>
      <c r="F3278" s="3" t="s">
        <v>111</v>
      </c>
      <c r="G3278" s="94">
        <v>207.6</v>
      </c>
    </row>
    <row r="3279" spans="2:7">
      <c r="B3279" s="2">
        <v>44204</v>
      </c>
      <c r="C3279" s="3" t="s">
        <v>117</v>
      </c>
      <c r="D3279" s="3">
        <v>7</v>
      </c>
      <c r="E3279" s="3" t="s">
        <v>9</v>
      </c>
      <c r="F3279" s="3" t="s">
        <v>115</v>
      </c>
      <c r="G3279" s="94">
        <v>188.65</v>
      </c>
    </row>
    <row r="3280" spans="2:7">
      <c r="B3280" s="2">
        <v>44251</v>
      </c>
      <c r="C3280" s="3" t="s">
        <v>119</v>
      </c>
      <c r="D3280" s="3">
        <v>19</v>
      </c>
      <c r="E3280" s="3" t="s">
        <v>6</v>
      </c>
      <c r="F3280" s="3" t="s">
        <v>108</v>
      </c>
      <c r="G3280" s="94">
        <v>849.11</v>
      </c>
    </row>
    <row r="3281" spans="2:7">
      <c r="B3281" s="2">
        <v>44119</v>
      </c>
      <c r="C3281" s="3" t="s">
        <v>117</v>
      </c>
      <c r="D3281" s="3">
        <v>40</v>
      </c>
      <c r="E3281" s="3" t="s">
        <v>110</v>
      </c>
      <c r="F3281" s="3" t="s">
        <v>108</v>
      </c>
      <c r="G3281" s="94">
        <v>848.3</v>
      </c>
    </row>
    <row r="3282" spans="2:7">
      <c r="B3282" s="2">
        <v>44901</v>
      </c>
      <c r="C3282" s="3" t="s">
        <v>107</v>
      </c>
      <c r="D3282" s="3">
        <v>175</v>
      </c>
      <c r="E3282" s="3" t="s">
        <v>114</v>
      </c>
      <c r="F3282" s="3" t="s">
        <v>109</v>
      </c>
      <c r="G3282" s="94">
        <v>3178.88</v>
      </c>
    </row>
    <row r="3283" spans="2:7">
      <c r="B3283" s="2">
        <v>44340</v>
      </c>
      <c r="C3283" s="3" t="s">
        <v>119</v>
      </c>
      <c r="D3283" s="3">
        <v>26</v>
      </c>
      <c r="E3283" s="3" t="s">
        <v>110</v>
      </c>
      <c r="F3283" s="3" t="s">
        <v>113</v>
      </c>
      <c r="G3283" s="94">
        <v>551.4</v>
      </c>
    </row>
    <row r="3284" spans="2:7">
      <c r="B3284" s="2">
        <v>44589</v>
      </c>
      <c r="C3284" s="3" t="s">
        <v>118</v>
      </c>
      <c r="D3284" s="3">
        <v>1</v>
      </c>
      <c r="E3284" s="3" t="s">
        <v>9</v>
      </c>
      <c r="F3284" s="3" t="s">
        <v>105</v>
      </c>
      <c r="G3284" s="94">
        <v>28.95</v>
      </c>
    </row>
    <row r="3285" spans="2:7">
      <c r="B3285" s="2">
        <v>44488</v>
      </c>
      <c r="C3285" s="3" t="s">
        <v>116</v>
      </c>
      <c r="D3285" s="3">
        <v>9</v>
      </c>
      <c r="E3285" s="3" t="s">
        <v>112</v>
      </c>
      <c r="F3285" s="3" t="s">
        <v>105</v>
      </c>
      <c r="G3285" s="94">
        <v>305.55</v>
      </c>
    </row>
    <row r="3286" spans="2:7">
      <c r="B3286" s="2">
        <v>44400</v>
      </c>
      <c r="C3286" s="3" t="s">
        <v>117</v>
      </c>
      <c r="D3286" s="3">
        <v>225</v>
      </c>
      <c r="E3286" s="3" t="s">
        <v>112</v>
      </c>
      <c r="F3286" s="3" t="s">
        <v>108</v>
      </c>
      <c r="G3286" s="94">
        <v>5347.13</v>
      </c>
    </row>
    <row r="3287" spans="2:7">
      <c r="B3287" s="2">
        <v>44732</v>
      </c>
      <c r="C3287" s="3" t="s">
        <v>117</v>
      </c>
      <c r="D3287" s="3">
        <v>33</v>
      </c>
      <c r="E3287" s="3" t="s">
        <v>110</v>
      </c>
      <c r="F3287" s="3" t="s">
        <v>115</v>
      </c>
      <c r="G3287" s="94">
        <v>671.8</v>
      </c>
    </row>
    <row r="3288" spans="2:7">
      <c r="B3288" s="2">
        <v>44282</v>
      </c>
      <c r="C3288" s="3" t="s">
        <v>107</v>
      </c>
      <c r="D3288" s="3">
        <v>11</v>
      </c>
      <c r="E3288" s="3" t="s">
        <v>114</v>
      </c>
      <c r="F3288" s="3" t="s">
        <v>108</v>
      </c>
      <c r="G3288" s="94">
        <v>274.45</v>
      </c>
    </row>
    <row r="3289" spans="2:7">
      <c r="B3289" s="2">
        <v>43912</v>
      </c>
      <c r="C3289" s="3" t="s">
        <v>117</v>
      </c>
      <c r="D3289" s="3">
        <v>11</v>
      </c>
      <c r="E3289" s="3" t="s">
        <v>112</v>
      </c>
      <c r="F3289" s="3" t="s">
        <v>113</v>
      </c>
      <c r="G3289" s="94">
        <v>395.45</v>
      </c>
    </row>
    <row r="3290" spans="2:7">
      <c r="B3290" s="2">
        <v>43883</v>
      </c>
      <c r="C3290" s="3" t="s">
        <v>119</v>
      </c>
      <c r="D3290" s="3">
        <v>550</v>
      </c>
      <c r="E3290" s="3" t="s">
        <v>110</v>
      </c>
      <c r="F3290" s="3" t="s">
        <v>106</v>
      </c>
      <c r="G3290" s="94">
        <v>8206.69</v>
      </c>
    </row>
    <row r="3291" spans="2:7">
      <c r="B3291" s="2">
        <v>44566</v>
      </c>
      <c r="C3291" s="3" t="s">
        <v>117</v>
      </c>
      <c r="D3291" s="3">
        <v>500</v>
      </c>
      <c r="E3291" s="3" t="s">
        <v>114</v>
      </c>
      <c r="F3291" s="3" t="s">
        <v>111</v>
      </c>
      <c r="G3291" s="94">
        <v>7460.63</v>
      </c>
    </row>
    <row r="3292" spans="2:7">
      <c r="B3292" s="2">
        <v>44017</v>
      </c>
      <c r="C3292" s="3" t="s">
        <v>118</v>
      </c>
      <c r="D3292" s="3">
        <v>33</v>
      </c>
      <c r="E3292" s="3" t="s">
        <v>9</v>
      </c>
      <c r="F3292" s="3" t="s">
        <v>115</v>
      </c>
      <c r="G3292" s="94">
        <v>755.95</v>
      </c>
    </row>
    <row r="3293" spans="2:7">
      <c r="B3293" s="2">
        <v>44490</v>
      </c>
      <c r="C3293" s="3" t="s">
        <v>117</v>
      </c>
      <c r="D3293" s="3">
        <v>35</v>
      </c>
      <c r="E3293" s="3" t="s">
        <v>110</v>
      </c>
      <c r="F3293" s="3" t="s">
        <v>108</v>
      </c>
      <c r="G3293" s="94">
        <v>712.51</v>
      </c>
    </row>
    <row r="3294" spans="2:7">
      <c r="B3294" s="2">
        <v>43968</v>
      </c>
      <c r="C3294" s="3" t="s">
        <v>117</v>
      </c>
      <c r="D3294" s="3">
        <v>200</v>
      </c>
      <c r="E3294" s="3" t="s">
        <v>114</v>
      </c>
      <c r="F3294" s="3" t="s">
        <v>113</v>
      </c>
      <c r="G3294" s="94">
        <v>3493</v>
      </c>
    </row>
    <row r="3295" spans="2:7">
      <c r="B3295" s="2">
        <v>44102</v>
      </c>
      <c r="C3295" s="3" t="s">
        <v>107</v>
      </c>
      <c r="D3295" s="3">
        <v>1</v>
      </c>
      <c r="E3295" s="3" t="s">
        <v>9</v>
      </c>
      <c r="F3295" s="3" t="s">
        <v>105</v>
      </c>
      <c r="G3295" s="94">
        <v>26.95</v>
      </c>
    </row>
    <row r="3296" spans="2:7">
      <c r="B3296" s="2">
        <v>44636</v>
      </c>
      <c r="C3296" s="3" t="s">
        <v>118</v>
      </c>
      <c r="D3296" s="3">
        <v>425</v>
      </c>
      <c r="E3296" s="3" t="s">
        <v>9</v>
      </c>
      <c r="F3296" s="3" t="s">
        <v>106</v>
      </c>
      <c r="G3296" s="94">
        <v>7074.66</v>
      </c>
    </row>
    <row r="3297" spans="2:7">
      <c r="B3297" s="2">
        <v>43939</v>
      </c>
      <c r="C3297" s="3" t="s">
        <v>118</v>
      </c>
      <c r="D3297" s="3">
        <v>375</v>
      </c>
      <c r="E3297" s="3" t="s">
        <v>6</v>
      </c>
      <c r="F3297" s="3" t="s">
        <v>105</v>
      </c>
      <c r="G3297" s="94">
        <v>9636.2800000000007</v>
      </c>
    </row>
    <row r="3298" spans="2:7">
      <c r="B3298" s="2">
        <v>44742</v>
      </c>
      <c r="C3298" s="3" t="s">
        <v>118</v>
      </c>
      <c r="D3298" s="3">
        <v>175</v>
      </c>
      <c r="E3298" s="3" t="s">
        <v>114</v>
      </c>
      <c r="F3298" s="3" t="s">
        <v>105</v>
      </c>
      <c r="G3298" s="94">
        <v>3301.38</v>
      </c>
    </row>
    <row r="3299" spans="2:7">
      <c r="B3299" s="2">
        <v>44126</v>
      </c>
      <c r="C3299" s="3" t="s">
        <v>117</v>
      </c>
      <c r="D3299" s="3">
        <v>75</v>
      </c>
      <c r="E3299" s="3" t="s">
        <v>114</v>
      </c>
      <c r="F3299" s="3" t="s">
        <v>111</v>
      </c>
      <c r="G3299" s="94">
        <v>1459.69</v>
      </c>
    </row>
    <row r="3300" spans="2:7">
      <c r="B3300" s="2">
        <v>44829</v>
      </c>
      <c r="C3300" s="3" t="s">
        <v>118</v>
      </c>
      <c r="D3300" s="3">
        <v>75</v>
      </c>
      <c r="E3300" s="3" t="s">
        <v>112</v>
      </c>
      <c r="F3300" s="3" t="s">
        <v>105</v>
      </c>
      <c r="G3300" s="94">
        <v>1909.69</v>
      </c>
    </row>
    <row r="3301" spans="2:7">
      <c r="B3301" s="2">
        <v>44222</v>
      </c>
      <c r="C3301" s="3" t="s">
        <v>119</v>
      </c>
      <c r="D3301" s="3">
        <v>7</v>
      </c>
      <c r="E3301" s="3" t="s">
        <v>114</v>
      </c>
      <c r="F3301" s="3" t="s">
        <v>105</v>
      </c>
      <c r="G3301" s="94">
        <v>181.65</v>
      </c>
    </row>
    <row r="3302" spans="2:7">
      <c r="B3302" s="2">
        <v>44015</v>
      </c>
      <c r="C3302" s="3" t="s">
        <v>119</v>
      </c>
      <c r="D3302" s="3">
        <v>37</v>
      </c>
      <c r="E3302" s="3" t="s">
        <v>114</v>
      </c>
      <c r="F3302" s="3" t="s">
        <v>108</v>
      </c>
      <c r="G3302" s="94">
        <v>784.68</v>
      </c>
    </row>
    <row r="3303" spans="2:7">
      <c r="B3303" s="2">
        <v>44572</v>
      </c>
      <c r="C3303" s="3" t="s">
        <v>118</v>
      </c>
      <c r="D3303" s="3">
        <v>325</v>
      </c>
      <c r="E3303" s="3" t="s">
        <v>114</v>
      </c>
      <c r="F3303" s="3" t="s">
        <v>111</v>
      </c>
      <c r="G3303" s="94">
        <v>4849.41</v>
      </c>
    </row>
    <row r="3304" spans="2:7">
      <c r="B3304" s="2">
        <v>44196</v>
      </c>
      <c r="C3304" s="3" t="s">
        <v>118</v>
      </c>
      <c r="D3304" s="3">
        <v>28</v>
      </c>
      <c r="E3304" s="3" t="s">
        <v>9</v>
      </c>
      <c r="F3304" s="3" t="s">
        <v>108</v>
      </c>
      <c r="G3304" s="94">
        <v>689.01</v>
      </c>
    </row>
    <row r="3305" spans="2:7">
      <c r="B3305" s="2">
        <v>44623</v>
      </c>
      <c r="C3305" s="3" t="s">
        <v>119</v>
      </c>
      <c r="D3305" s="3">
        <v>150</v>
      </c>
      <c r="E3305" s="3" t="s">
        <v>110</v>
      </c>
      <c r="F3305" s="3" t="s">
        <v>108</v>
      </c>
      <c r="G3305" s="94">
        <v>2619.75</v>
      </c>
    </row>
    <row r="3306" spans="2:7">
      <c r="B3306" s="2">
        <v>44353</v>
      </c>
      <c r="C3306" s="3" t="s">
        <v>119</v>
      </c>
      <c r="D3306" s="3">
        <v>35</v>
      </c>
      <c r="E3306" s="3" t="s">
        <v>112</v>
      </c>
      <c r="F3306" s="3" t="s">
        <v>106</v>
      </c>
      <c r="G3306" s="94">
        <v>1010.01</v>
      </c>
    </row>
    <row r="3307" spans="2:7">
      <c r="B3307" s="2">
        <v>44327</v>
      </c>
      <c r="C3307" s="3" t="s">
        <v>119</v>
      </c>
      <c r="D3307" s="3">
        <v>7</v>
      </c>
      <c r="E3307" s="3" t="s">
        <v>9</v>
      </c>
      <c r="F3307" s="3" t="s">
        <v>108</v>
      </c>
      <c r="G3307" s="94">
        <v>202.65</v>
      </c>
    </row>
    <row r="3308" spans="2:7">
      <c r="B3308" s="2">
        <v>44490</v>
      </c>
      <c r="C3308" s="3" t="s">
        <v>107</v>
      </c>
      <c r="D3308" s="3">
        <v>5</v>
      </c>
      <c r="E3308" s="3" t="s">
        <v>114</v>
      </c>
      <c r="F3308" s="3" t="s">
        <v>106</v>
      </c>
      <c r="G3308" s="94">
        <v>129.75</v>
      </c>
    </row>
    <row r="3309" spans="2:7">
      <c r="B3309" s="2">
        <v>44579</v>
      </c>
      <c r="C3309" s="3" t="s">
        <v>117</v>
      </c>
      <c r="D3309" s="3">
        <v>3</v>
      </c>
      <c r="E3309" s="3" t="s">
        <v>114</v>
      </c>
      <c r="F3309" s="3" t="s">
        <v>105</v>
      </c>
      <c r="G3309" s="94">
        <v>74.849999999999994</v>
      </c>
    </row>
    <row r="3310" spans="2:7">
      <c r="B3310" s="2">
        <v>44588</v>
      </c>
      <c r="C3310" s="3" t="s">
        <v>119</v>
      </c>
      <c r="D3310" s="3">
        <v>575</v>
      </c>
      <c r="E3310" s="3" t="s">
        <v>9</v>
      </c>
      <c r="F3310" s="3" t="s">
        <v>115</v>
      </c>
      <c r="G3310" s="94">
        <v>9240.9699999999993</v>
      </c>
    </row>
    <row r="3311" spans="2:7">
      <c r="B3311" s="2">
        <v>44514</v>
      </c>
      <c r="C3311" s="3" t="s">
        <v>107</v>
      </c>
      <c r="D3311" s="3">
        <v>500</v>
      </c>
      <c r="E3311" s="3" t="s">
        <v>9</v>
      </c>
      <c r="F3311" s="3" t="s">
        <v>111</v>
      </c>
      <c r="G3311" s="94">
        <v>8035.63</v>
      </c>
    </row>
    <row r="3312" spans="2:7">
      <c r="B3312" s="2">
        <v>44013</v>
      </c>
      <c r="C3312" s="3" t="s">
        <v>119</v>
      </c>
      <c r="D3312" s="3">
        <v>26</v>
      </c>
      <c r="E3312" s="3" t="s">
        <v>114</v>
      </c>
      <c r="F3312" s="3" t="s">
        <v>115</v>
      </c>
      <c r="G3312" s="94">
        <v>551.4</v>
      </c>
    </row>
    <row r="3313" spans="2:7">
      <c r="B3313" s="2">
        <v>44788</v>
      </c>
      <c r="C3313" s="3" t="s">
        <v>117</v>
      </c>
      <c r="D3313" s="3">
        <v>4</v>
      </c>
      <c r="E3313" s="3" t="s">
        <v>112</v>
      </c>
      <c r="F3313" s="3" t="s">
        <v>106</v>
      </c>
      <c r="G3313" s="94">
        <v>135.80000000000001</v>
      </c>
    </row>
    <row r="3314" spans="2:7">
      <c r="B3314" s="2">
        <v>44707</v>
      </c>
      <c r="C3314" s="3" t="s">
        <v>118</v>
      </c>
      <c r="D3314" s="3">
        <v>5</v>
      </c>
      <c r="E3314" s="3" t="s">
        <v>6</v>
      </c>
      <c r="F3314" s="3" t="s">
        <v>115</v>
      </c>
      <c r="G3314" s="94">
        <v>223.45</v>
      </c>
    </row>
    <row r="3315" spans="2:7">
      <c r="B3315" s="2">
        <v>44670</v>
      </c>
      <c r="C3315" s="3" t="s">
        <v>118</v>
      </c>
      <c r="D3315" s="3">
        <v>125</v>
      </c>
      <c r="E3315" s="3" t="s">
        <v>114</v>
      </c>
      <c r="F3315" s="3" t="s">
        <v>105</v>
      </c>
      <c r="G3315" s="94">
        <v>2358.13</v>
      </c>
    </row>
    <row r="3316" spans="2:7">
      <c r="B3316" s="2">
        <v>44131</v>
      </c>
      <c r="C3316" s="3" t="s">
        <v>117</v>
      </c>
      <c r="D3316" s="3">
        <v>450</v>
      </c>
      <c r="E3316" s="3" t="s">
        <v>112</v>
      </c>
      <c r="F3316" s="3" t="s">
        <v>105</v>
      </c>
      <c r="G3316" s="94">
        <v>9302.06</v>
      </c>
    </row>
    <row r="3317" spans="2:7">
      <c r="B3317" s="2">
        <v>44009</v>
      </c>
      <c r="C3317" s="3" t="s">
        <v>116</v>
      </c>
      <c r="D3317" s="3">
        <v>10</v>
      </c>
      <c r="E3317" s="3" t="s">
        <v>112</v>
      </c>
      <c r="F3317" s="3" t="s">
        <v>111</v>
      </c>
      <c r="G3317" s="94">
        <v>349.5</v>
      </c>
    </row>
    <row r="3318" spans="2:7">
      <c r="B3318" s="2">
        <v>44372</v>
      </c>
      <c r="C3318" s="3" t="s">
        <v>118</v>
      </c>
      <c r="D3318" s="3">
        <v>4</v>
      </c>
      <c r="E3318" s="3" t="s">
        <v>6</v>
      </c>
      <c r="F3318" s="3" t="s">
        <v>111</v>
      </c>
      <c r="G3318" s="94">
        <v>170.76</v>
      </c>
    </row>
    <row r="3319" spans="2:7">
      <c r="B3319" s="2">
        <v>44031</v>
      </c>
      <c r="C3319" s="3" t="s">
        <v>117</v>
      </c>
      <c r="D3319" s="3">
        <v>525</v>
      </c>
      <c r="E3319" s="3" t="s">
        <v>112</v>
      </c>
      <c r="F3319" s="3" t="s">
        <v>115</v>
      </c>
      <c r="G3319" s="94">
        <v>10248.66</v>
      </c>
    </row>
    <row r="3320" spans="2:7">
      <c r="B3320" s="2">
        <v>44249</v>
      </c>
      <c r="C3320" s="3" t="s">
        <v>116</v>
      </c>
      <c r="D3320" s="3">
        <v>500</v>
      </c>
      <c r="E3320" s="3" t="s">
        <v>110</v>
      </c>
      <c r="F3320" s="3" t="s">
        <v>109</v>
      </c>
      <c r="G3320" s="94">
        <v>7173.13</v>
      </c>
    </row>
    <row r="3321" spans="2:7">
      <c r="B3321" s="2">
        <v>44189</v>
      </c>
      <c r="C3321" s="3" t="s">
        <v>119</v>
      </c>
      <c r="D3321" s="3">
        <v>150</v>
      </c>
      <c r="E3321" s="3" t="s">
        <v>114</v>
      </c>
      <c r="F3321" s="3" t="s">
        <v>115</v>
      </c>
      <c r="G3321" s="94">
        <v>2724.75</v>
      </c>
    </row>
    <row r="3322" spans="2:7">
      <c r="B3322" s="2">
        <v>43954</v>
      </c>
      <c r="C3322" s="3" t="s">
        <v>118</v>
      </c>
      <c r="D3322" s="3">
        <v>46</v>
      </c>
      <c r="E3322" s="3" t="s">
        <v>9</v>
      </c>
      <c r="F3322" s="3" t="s">
        <v>108</v>
      </c>
      <c r="G3322" s="94">
        <v>1092.8499999999999</v>
      </c>
    </row>
    <row r="3323" spans="2:7">
      <c r="B3323" s="2">
        <v>44898</v>
      </c>
      <c r="C3323" s="3" t="s">
        <v>116</v>
      </c>
      <c r="D3323" s="3">
        <v>1</v>
      </c>
      <c r="E3323" s="3" t="s">
        <v>114</v>
      </c>
      <c r="F3323" s="3" t="s">
        <v>106</v>
      </c>
      <c r="G3323" s="94">
        <v>24.95</v>
      </c>
    </row>
    <row r="3324" spans="2:7">
      <c r="B3324" s="2">
        <v>44245</v>
      </c>
      <c r="C3324" s="3" t="s">
        <v>116</v>
      </c>
      <c r="D3324" s="3">
        <v>4</v>
      </c>
      <c r="E3324" s="3" t="s">
        <v>110</v>
      </c>
      <c r="F3324" s="3" t="s">
        <v>106</v>
      </c>
      <c r="G3324" s="94">
        <v>99.8</v>
      </c>
    </row>
    <row r="3325" spans="2:7">
      <c r="B3325" s="2">
        <v>44027</v>
      </c>
      <c r="C3325" s="3" t="s">
        <v>116</v>
      </c>
      <c r="D3325" s="3">
        <v>1</v>
      </c>
      <c r="E3325" s="3" t="s">
        <v>110</v>
      </c>
      <c r="F3325" s="3" t="s">
        <v>105</v>
      </c>
      <c r="G3325" s="94">
        <v>24.95</v>
      </c>
    </row>
    <row r="3326" spans="2:7">
      <c r="B3326" s="2">
        <v>44406</v>
      </c>
      <c r="C3326" s="3" t="s">
        <v>117</v>
      </c>
      <c r="D3326" s="3">
        <v>36</v>
      </c>
      <c r="E3326" s="3" t="s">
        <v>6</v>
      </c>
      <c r="F3326" s="3" t="s">
        <v>109</v>
      </c>
      <c r="G3326" s="94">
        <v>1306.31</v>
      </c>
    </row>
    <row r="3327" spans="2:7">
      <c r="B3327" s="2">
        <v>43967</v>
      </c>
      <c r="C3327" s="3" t="s">
        <v>116</v>
      </c>
      <c r="D3327" s="3">
        <v>28</v>
      </c>
      <c r="E3327" s="3" t="s">
        <v>110</v>
      </c>
      <c r="F3327" s="3" t="s">
        <v>115</v>
      </c>
      <c r="G3327" s="94">
        <v>617.61</v>
      </c>
    </row>
    <row r="3328" spans="2:7">
      <c r="B3328" s="2">
        <v>44242</v>
      </c>
      <c r="C3328" s="3" t="s">
        <v>107</v>
      </c>
      <c r="D3328" s="3">
        <v>28</v>
      </c>
      <c r="E3328" s="3" t="s">
        <v>6</v>
      </c>
      <c r="F3328" s="3" t="s">
        <v>105</v>
      </c>
      <c r="G3328" s="94">
        <v>1016.02</v>
      </c>
    </row>
    <row r="3329" spans="2:7">
      <c r="B3329" s="2">
        <v>44304</v>
      </c>
      <c r="C3329" s="3" t="s">
        <v>117</v>
      </c>
      <c r="D3329" s="3">
        <v>3</v>
      </c>
      <c r="E3329" s="3" t="s">
        <v>112</v>
      </c>
      <c r="F3329" s="3" t="s">
        <v>115</v>
      </c>
      <c r="G3329" s="94">
        <v>107.85</v>
      </c>
    </row>
    <row r="3330" spans="2:7">
      <c r="B3330" s="2">
        <v>44142</v>
      </c>
      <c r="C3330" s="3" t="s">
        <v>117</v>
      </c>
      <c r="D3330" s="3">
        <v>1</v>
      </c>
      <c r="E3330" s="3" t="s">
        <v>114</v>
      </c>
      <c r="F3330" s="3" t="s">
        <v>105</v>
      </c>
      <c r="G3330" s="94">
        <v>24.95</v>
      </c>
    </row>
    <row r="3331" spans="2:7">
      <c r="B3331" s="2">
        <v>44381</v>
      </c>
      <c r="C3331" s="3" t="s">
        <v>118</v>
      </c>
      <c r="D3331" s="3">
        <v>6</v>
      </c>
      <c r="E3331" s="3" t="s">
        <v>110</v>
      </c>
      <c r="F3331" s="3" t="s">
        <v>108</v>
      </c>
      <c r="G3331" s="94">
        <v>143.69999999999999</v>
      </c>
    </row>
    <row r="3332" spans="2:7">
      <c r="B3332" s="2">
        <v>44040</v>
      </c>
      <c r="C3332" s="3" t="s">
        <v>118</v>
      </c>
      <c r="D3332" s="3">
        <v>325</v>
      </c>
      <c r="E3332" s="3" t="s">
        <v>112</v>
      </c>
      <c r="F3332" s="3" t="s">
        <v>106</v>
      </c>
      <c r="G3332" s="94">
        <v>6531.28</v>
      </c>
    </row>
    <row r="3333" spans="2:7">
      <c r="B3333" s="2">
        <v>44341</v>
      </c>
      <c r="C3333" s="3" t="s">
        <v>118</v>
      </c>
      <c r="D3333" s="3">
        <v>250</v>
      </c>
      <c r="E3333" s="3" t="s">
        <v>112</v>
      </c>
      <c r="F3333" s="3" t="s">
        <v>105</v>
      </c>
      <c r="G3333" s="94">
        <v>6116.25</v>
      </c>
    </row>
    <row r="3334" spans="2:7">
      <c r="B3334" s="2">
        <v>44859</v>
      </c>
      <c r="C3334" s="3" t="s">
        <v>116</v>
      </c>
      <c r="D3334" s="3">
        <v>200</v>
      </c>
      <c r="E3334" s="3" t="s">
        <v>114</v>
      </c>
      <c r="F3334" s="3" t="s">
        <v>105</v>
      </c>
      <c r="G3334" s="94">
        <v>3633</v>
      </c>
    </row>
    <row r="3335" spans="2:7">
      <c r="B3335" s="2">
        <v>44136</v>
      </c>
      <c r="C3335" s="3" t="s">
        <v>119</v>
      </c>
      <c r="D3335" s="3">
        <v>32</v>
      </c>
      <c r="E3335" s="3" t="s">
        <v>9</v>
      </c>
      <c r="F3335" s="3" t="s">
        <v>109</v>
      </c>
      <c r="G3335" s="94">
        <v>787.44</v>
      </c>
    </row>
    <row r="3336" spans="2:7">
      <c r="B3336" s="2">
        <v>44732</v>
      </c>
      <c r="C3336" s="3" t="s">
        <v>117</v>
      </c>
      <c r="D3336" s="3">
        <v>17</v>
      </c>
      <c r="E3336" s="3" t="s">
        <v>112</v>
      </c>
      <c r="F3336" s="3" t="s">
        <v>109</v>
      </c>
      <c r="G3336" s="94">
        <v>577.15</v>
      </c>
    </row>
    <row r="3337" spans="2:7">
      <c r="B3337" s="2">
        <v>44389</v>
      </c>
      <c r="C3337" s="3" t="s">
        <v>116</v>
      </c>
      <c r="D3337" s="3">
        <v>40</v>
      </c>
      <c r="E3337" s="3" t="s">
        <v>112</v>
      </c>
      <c r="F3337" s="3" t="s">
        <v>115</v>
      </c>
      <c r="G3337" s="94">
        <v>1154.3</v>
      </c>
    </row>
    <row r="3338" spans="2:7">
      <c r="B3338" s="2">
        <v>44711</v>
      </c>
      <c r="C3338" s="3" t="s">
        <v>117</v>
      </c>
      <c r="D3338" s="3">
        <v>1</v>
      </c>
      <c r="E3338" s="3" t="s">
        <v>6</v>
      </c>
      <c r="F3338" s="3" t="s">
        <v>115</v>
      </c>
      <c r="G3338" s="94">
        <v>44.69</v>
      </c>
    </row>
    <row r="3339" spans="2:7">
      <c r="B3339" s="2">
        <v>44763</v>
      </c>
      <c r="C3339" s="3" t="s">
        <v>117</v>
      </c>
      <c r="D3339" s="3">
        <v>15</v>
      </c>
      <c r="E3339" s="3" t="s">
        <v>6</v>
      </c>
      <c r="F3339" s="3" t="s">
        <v>113</v>
      </c>
      <c r="G3339" s="94">
        <v>670.35</v>
      </c>
    </row>
    <row r="3340" spans="2:7">
      <c r="B3340" s="2">
        <v>44392</v>
      </c>
      <c r="C3340" s="3" t="s">
        <v>117</v>
      </c>
      <c r="D3340" s="3">
        <v>35</v>
      </c>
      <c r="E3340" s="3" t="s">
        <v>9</v>
      </c>
      <c r="F3340" s="3" t="s">
        <v>106</v>
      </c>
      <c r="G3340" s="94">
        <v>831.51</v>
      </c>
    </row>
    <row r="3341" spans="2:7">
      <c r="B3341" s="2">
        <v>43956</v>
      </c>
      <c r="C3341" s="3" t="s">
        <v>117</v>
      </c>
      <c r="D3341" s="3">
        <v>3</v>
      </c>
      <c r="E3341" s="3" t="s">
        <v>112</v>
      </c>
      <c r="F3341" s="3" t="s">
        <v>115</v>
      </c>
      <c r="G3341" s="94">
        <v>104.85</v>
      </c>
    </row>
    <row r="3342" spans="2:7">
      <c r="B3342" s="2">
        <v>43953</v>
      </c>
      <c r="C3342" s="3" t="s">
        <v>117</v>
      </c>
      <c r="D3342" s="3">
        <v>2</v>
      </c>
      <c r="E3342" s="3" t="s">
        <v>110</v>
      </c>
      <c r="F3342" s="3" t="s">
        <v>111</v>
      </c>
      <c r="G3342" s="94">
        <v>47.9</v>
      </c>
    </row>
    <row r="3343" spans="2:7">
      <c r="B3343" s="2">
        <v>44106</v>
      </c>
      <c r="C3343" s="3" t="s">
        <v>107</v>
      </c>
      <c r="D3343" s="3">
        <v>175</v>
      </c>
      <c r="E3343" s="3" t="s">
        <v>110</v>
      </c>
      <c r="F3343" s="3" t="s">
        <v>109</v>
      </c>
      <c r="G3343" s="94">
        <v>3056.38</v>
      </c>
    </row>
    <row r="3344" spans="2:7">
      <c r="B3344" s="2">
        <v>44908</v>
      </c>
      <c r="C3344" s="3" t="s">
        <v>117</v>
      </c>
      <c r="D3344" s="3">
        <v>21</v>
      </c>
      <c r="E3344" s="3" t="s">
        <v>114</v>
      </c>
      <c r="F3344" s="3" t="s">
        <v>106</v>
      </c>
      <c r="G3344" s="94">
        <v>523.95000000000005</v>
      </c>
    </row>
    <row r="3345" spans="2:7">
      <c r="B3345" s="2">
        <v>44074</v>
      </c>
      <c r="C3345" s="3" t="s">
        <v>116</v>
      </c>
      <c r="D3345" s="3">
        <v>20</v>
      </c>
      <c r="E3345" s="3" t="s">
        <v>114</v>
      </c>
      <c r="F3345" s="3" t="s">
        <v>106</v>
      </c>
      <c r="G3345" s="94">
        <v>519</v>
      </c>
    </row>
    <row r="3346" spans="2:7">
      <c r="B3346" s="2">
        <v>44917</v>
      </c>
      <c r="C3346" s="3" t="s">
        <v>118</v>
      </c>
      <c r="D3346" s="3">
        <v>48</v>
      </c>
      <c r="E3346" s="3" t="s">
        <v>112</v>
      </c>
      <c r="F3346" s="3" t="s">
        <v>105</v>
      </c>
      <c r="G3346" s="94">
        <v>1222.2</v>
      </c>
    </row>
    <row r="3347" spans="2:7">
      <c r="B3347" s="2">
        <v>44385</v>
      </c>
      <c r="C3347" s="3" t="s">
        <v>107</v>
      </c>
      <c r="D3347" s="3">
        <v>250</v>
      </c>
      <c r="E3347" s="3" t="s">
        <v>110</v>
      </c>
      <c r="F3347" s="3" t="s">
        <v>108</v>
      </c>
      <c r="G3347" s="94">
        <v>4541.25</v>
      </c>
    </row>
    <row r="3348" spans="2:7">
      <c r="B3348" s="2">
        <v>44782</v>
      </c>
      <c r="C3348" s="3" t="s">
        <v>117</v>
      </c>
      <c r="D3348" s="3">
        <v>12</v>
      </c>
      <c r="E3348" s="3" t="s">
        <v>114</v>
      </c>
      <c r="F3348" s="3" t="s">
        <v>106</v>
      </c>
      <c r="G3348" s="94">
        <v>299.39999999999998</v>
      </c>
    </row>
    <row r="3349" spans="2:7">
      <c r="B3349" s="2">
        <v>44026</v>
      </c>
      <c r="C3349" s="3" t="s">
        <v>118</v>
      </c>
      <c r="D3349" s="3">
        <v>9</v>
      </c>
      <c r="E3349" s="3" t="s">
        <v>110</v>
      </c>
      <c r="F3349" s="3" t="s">
        <v>109</v>
      </c>
      <c r="G3349" s="94">
        <v>224.55</v>
      </c>
    </row>
    <row r="3350" spans="2:7">
      <c r="B3350" s="2">
        <v>44404</v>
      </c>
      <c r="C3350" s="3" t="s">
        <v>118</v>
      </c>
      <c r="D3350" s="3">
        <v>24</v>
      </c>
      <c r="E3350" s="3" t="s">
        <v>114</v>
      </c>
      <c r="F3350" s="3" t="s">
        <v>108</v>
      </c>
      <c r="G3350" s="94">
        <v>549.78</v>
      </c>
    </row>
    <row r="3351" spans="2:7">
      <c r="B3351" s="2">
        <v>44428</v>
      </c>
      <c r="C3351" s="3" t="s">
        <v>118</v>
      </c>
      <c r="D3351" s="3">
        <v>27</v>
      </c>
      <c r="E3351" s="3" t="s">
        <v>112</v>
      </c>
      <c r="F3351" s="3" t="s">
        <v>105</v>
      </c>
      <c r="G3351" s="94">
        <v>802.1</v>
      </c>
    </row>
    <row r="3352" spans="2:7">
      <c r="B3352" s="2">
        <v>44012</v>
      </c>
      <c r="C3352" s="3" t="s">
        <v>118</v>
      </c>
      <c r="D3352" s="3">
        <v>10</v>
      </c>
      <c r="E3352" s="3" t="s">
        <v>112</v>
      </c>
      <c r="F3352" s="3" t="s">
        <v>106</v>
      </c>
      <c r="G3352" s="94">
        <v>349.5</v>
      </c>
    </row>
    <row r="3353" spans="2:7">
      <c r="B3353" s="2">
        <v>44783</v>
      </c>
      <c r="C3353" s="3" t="s">
        <v>117</v>
      </c>
      <c r="D3353" s="3">
        <v>3</v>
      </c>
      <c r="E3353" s="3" t="s">
        <v>114</v>
      </c>
      <c r="F3353" s="3" t="s">
        <v>115</v>
      </c>
      <c r="G3353" s="94">
        <v>77.849999999999994</v>
      </c>
    </row>
    <row r="3354" spans="2:7">
      <c r="B3354" s="2">
        <v>44306</v>
      </c>
      <c r="C3354" s="3" t="s">
        <v>107</v>
      </c>
      <c r="D3354" s="3">
        <v>475</v>
      </c>
      <c r="E3354" s="3" t="s">
        <v>6</v>
      </c>
      <c r="F3354" s="3" t="s">
        <v>115</v>
      </c>
      <c r="G3354" s="94">
        <v>11932.83</v>
      </c>
    </row>
    <row r="3355" spans="2:7">
      <c r="B3355" s="2">
        <v>44177</v>
      </c>
      <c r="C3355" s="3" t="s">
        <v>119</v>
      </c>
      <c r="D3355" s="3">
        <v>525</v>
      </c>
      <c r="E3355" s="3" t="s">
        <v>9</v>
      </c>
      <c r="F3355" s="3" t="s">
        <v>108</v>
      </c>
      <c r="G3355" s="94">
        <v>8739.2800000000007</v>
      </c>
    </row>
    <row r="3356" spans="2:7">
      <c r="B3356" s="2">
        <v>44178</v>
      </c>
      <c r="C3356" s="3" t="s">
        <v>118</v>
      </c>
      <c r="D3356" s="3">
        <v>575</v>
      </c>
      <c r="E3356" s="3" t="s">
        <v>9</v>
      </c>
      <c r="F3356" s="3" t="s">
        <v>115</v>
      </c>
      <c r="G3356" s="94">
        <v>9571.59</v>
      </c>
    </row>
    <row r="3357" spans="2:7">
      <c r="B3357" s="2">
        <v>44236</v>
      </c>
      <c r="C3357" s="3" t="s">
        <v>116</v>
      </c>
      <c r="D3357" s="3">
        <v>31</v>
      </c>
      <c r="E3357" s="3" t="s">
        <v>6</v>
      </c>
      <c r="F3357" s="3" t="s">
        <v>115</v>
      </c>
      <c r="G3357" s="94">
        <v>1151.23</v>
      </c>
    </row>
    <row r="3358" spans="2:7">
      <c r="B3358" s="2">
        <v>44072</v>
      </c>
      <c r="C3358" s="3" t="s">
        <v>118</v>
      </c>
      <c r="D3358" s="3">
        <v>8</v>
      </c>
      <c r="E3358" s="3" t="s">
        <v>6</v>
      </c>
      <c r="F3358" s="3" t="s">
        <v>113</v>
      </c>
      <c r="G3358" s="94">
        <v>349.52</v>
      </c>
    </row>
    <row r="3359" spans="2:7">
      <c r="B3359" s="2">
        <v>44457</v>
      </c>
      <c r="C3359" s="3" t="s">
        <v>119</v>
      </c>
      <c r="D3359" s="3">
        <v>5</v>
      </c>
      <c r="E3359" s="3" t="s">
        <v>110</v>
      </c>
      <c r="F3359" s="3" t="s">
        <v>115</v>
      </c>
      <c r="G3359" s="94">
        <v>129.75</v>
      </c>
    </row>
    <row r="3360" spans="2:7">
      <c r="B3360" s="2">
        <v>44329</v>
      </c>
      <c r="C3360" s="3" t="s">
        <v>107</v>
      </c>
      <c r="D3360" s="3">
        <v>1</v>
      </c>
      <c r="E3360" s="3" t="s">
        <v>9</v>
      </c>
      <c r="F3360" s="3" t="s">
        <v>108</v>
      </c>
      <c r="G3360" s="94">
        <v>28.95</v>
      </c>
    </row>
    <row r="3361" spans="2:7">
      <c r="B3361" s="2">
        <v>43839</v>
      </c>
      <c r="C3361" s="3" t="s">
        <v>107</v>
      </c>
      <c r="D3361" s="3">
        <v>6</v>
      </c>
      <c r="E3361" s="3" t="s">
        <v>114</v>
      </c>
      <c r="F3361" s="3" t="s">
        <v>115</v>
      </c>
      <c r="G3361" s="94">
        <v>161.69999999999999</v>
      </c>
    </row>
    <row r="3362" spans="2:7">
      <c r="B3362" s="2">
        <v>44140</v>
      </c>
      <c r="C3362" s="3" t="s">
        <v>119</v>
      </c>
      <c r="D3362" s="3">
        <v>35</v>
      </c>
      <c r="E3362" s="3" t="s">
        <v>110</v>
      </c>
      <c r="F3362" s="3" t="s">
        <v>106</v>
      </c>
      <c r="G3362" s="94">
        <v>742.26</v>
      </c>
    </row>
    <row r="3363" spans="2:7">
      <c r="B3363" s="2">
        <v>44845</v>
      </c>
      <c r="C3363" s="3" t="s">
        <v>118</v>
      </c>
      <c r="D3363" s="3">
        <v>475</v>
      </c>
      <c r="E3363" s="3" t="s">
        <v>112</v>
      </c>
      <c r="F3363" s="3" t="s">
        <v>106</v>
      </c>
      <c r="G3363" s="94">
        <v>9272.59</v>
      </c>
    </row>
    <row r="3364" spans="2:7">
      <c r="B3364" s="2">
        <v>44437</v>
      </c>
      <c r="C3364" s="3" t="s">
        <v>117</v>
      </c>
      <c r="D3364" s="3">
        <v>7</v>
      </c>
      <c r="E3364" s="3" t="s">
        <v>6</v>
      </c>
      <c r="F3364" s="3" t="s">
        <v>115</v>
      </c>
      <c r="G3364" s="94">
        <v>312.83</v>
      </c>
    </row>
    <row r="3365" spans="2:7">
      <c r="B3365" s="2">
        <v>44900</v>
      </c>
      <c r="C3365" s="3" t="s">
        <v>116</v>
      </c>
      <c r="D3365" s="3">
        <v>400</v>
      </c>
      <c r="E3365" s="3" t="s">
        <v>112</v>
      </c>
      <c r="F3365" s="3" t="s">
        <v>109</v>
      </c>
      <c r="G3365" s="94">
        <v>8038.5</v>
      </c>
    </row>
    <row r="3366" spans="2:7">
      <c r="B3366" s="2">
        <v>44861</v>
      </c>
      <c r="C3366" s="3" t="s">
        <v>107</v>
      </c>
      <c r="D3366" s="3">
        <v>28</v>
      </c>
      <c r="E3366" s="3" t="s">
        <v>114</v>
      </c>
      <c r="F3366" s="3" t="s">
        <v>113</v>
      </c>
      <c r="G3366" s="94">
        <v>641.41</v>
      </c>
    </row>
    <row r="3367" spans="2:7">
      <c r="B3367" s="2">
        <v>43948</v>
      </c>
      <c r="C3367" s="3" t="s">
        <v>119</v>
      </c>
      <c r="D3367" s="3">
        <v>175</v>
      </c>
      <c r="E3367" s="3" t="s">
        <v>110</v>
      </c>
      <c r="F3367" s="3" t="s">
        <v>108</v>
      </c>
      <c r="G3367" s="94">
        <v>2933.88</v>
      </c>
    </row>
    <row r="3368" spans="2:7">
      <c r="B3368" s="2">
        <v>44203</v>
      </c>
      <c r="C3368" s="3" t="s">
        <v>117</v>
      </c>
      <c r="D3368" s="3">
        <v>400</v>
      </c>
      <c r="E3368" s="3" t="s">
        <v>9</v>
      </c>
      <c r="F3368" s="3" t="s">
        <v>111</v>
      </c>
      <c r="G3368" s="94">
        <v>6198.5</v>
      </c>
    </row>
    <row r="3369" spans="2:7">
      <c r="B3369" s="2">
        <v>44702</v>
      </c>
      <c r="C3369" s="3" t="s">
        <v>118</v>
      </c>
      <c r="D3369" s="3">
        <v>375</v>
      </c>
      <c r="E3369" s="3" t="s">
        <v>6</v>
      </c>
      <c r="F3369" s="3" t="s">
        <v>113</v>
      </c>
      <c r="G3369" s="94">
        <v>9205.0300000000007</v>
      </c>
    </row>
    <row r="3370" spans="2:7">
      <c r="B3370" s="2">
        <v>44825</v>
      </c>
      <c r="C3370" s="3" t="s">
        <v>118</v>
      </c>
      <c r="D3370" s="3">
        <v>7</v>
      </c>
      <c r="E3370" s="3" t="s">
        <v>110</v>
      </c>
      <c r="F3370" s="3" t="s">
        <v>109</v>
      </c>
      <c r="G3370" s="94">
        <v>181.65</v>
      </c>
    </row>
    <row r="3371" spans="2:7">
      <c r="B3371" s="2">
        <v>44582</v>
      </c>
      <c r="C3371" s="3" t="s">
        <v>107</v>
      </c>
      <c r="D3371" s="3">
        <v>9</v>
      </c>
      <c r="E3371" s="3" t="s">
        <v>114</v>
      </c>
      <c r="F3371" s="3" t="s">
        <v>106</v>
      </c>
      <c r="G3371" s="94">
        <v>224.55</v>
      </c>
    </row>
    <row r="3372" spans="2:7">
      <c r="B3372" s="2">
        <v>44189</v>
      </c>
      <c r="C3372" s="3" t="s">
        <v>117</v>
      </c>
      <c r="D3372" s="3">
        <v>75</v>
      </c>
      <c r="E3372" s="3" t="s">
        <v>9</v>
      </c>
      <c r="F3372" s="3" t="s">
        <v>105</v>
      </c>
      <c r="G3372" s="94">
        <v>1572.19</v>
      </c>
    </row>
    <row r="3373" spans="2:7">
      <c r="B3373" s="2">
        <v>44711</v>
      </c>
      <c r="C3373" s="3" t="s">
        <v>107</v>
      </c>
      <c r="D3373" s="3">
        <v>18</v>
      </c>
      <c r="E3373" s="3" t="s">
        <v>110</v>
      </c>
      <c r="F3373" s="3" t="s">
        <v>105</v>
      </c>
      <c r="G3373" s="94">
        <v>467.1</v>
      </c>
    </row>
    <row r="3374" spans="2:7">
      <c r="B3374" s="2">
        <v>44643</v>
      </c>
      <c r="C3374" s="3" t="s">
        <v>116</v>
      </c>
      <c r="D3374" s="3">
        <v>3</v>
      </c>
      <c r="E3374" s="3" t="s">
        <v>110</v>
      </c>
      <c r="F3374" s="3" t="s">
        <v>108</v>
      </c>
      <c r="G3374" s="94">
        <v>74.849999999999994</v>
      </c>
    </row>
    <row r="3375" spans="2:7">
      <c r="B3375" s="2">
        <v>44242</v>
      </c>
      <c r="C3375" s="3" t="s">
        <v>116</v>
      </c>
      <c r="D3375" s="3">
        <v>23</v>
      </c>
      <c r="E3375" s="3" t="s">
        <v>9</v>
      </c>
      <c r="F3375" s="3" t="s">
        <v>109</v>
      </c>
      <c r="G3375" s="94">
        <v>642.85</v>
      </c>
    </row>
    <row r="3376" spans="2:7">
      <c r="B3376" s="2">
        <v>44040</v>
      </c>
      <c r="C3376" s="3" t="s">
        <v>116</v>
      </c>
      <c r="D3376" s="3">
        <v>29</v>
      </c>
      <c r="E3376" s="3" t="s">
        <v>112</v>
      </c>
      <c r="F3376" s="3" t="s">
        <v>111</v>
      </c>
      <c r="G3376" s="94">
        <v>886.17</v>
      </c>
    </row>
    <row r="3377" spans="2:7">
      <c r="B3377" s="2">
        <v>44028</v>
      </c>
      <c r="C3377" s="3" t="s">
        <v>119</v>
      </c>
      <c r="D3377" s="3">
        <v>4</v>
      </c>
      <c r="E3377" s="3" t="s">
        <v>9</v>
      </c>
      <c r="F3377" s="3" t="s">
        <v>108</v>
      </c>
      <c r="G3377" s="94">
        <v>111.8</v>
      </c>
    </row>
    <row r="3378" spans="2:7">
      <c r="B3378" s="2">
        <v>44101</v>
      </c>
      <c r="C3378" s="3" t="s">
        <v>119</v>
      </c>
      <c r="D3378" s="3">
        <v>40</v>
      </c>
      <c r="E3378" s="3" t="s">
        <v>6</v>
      </c>
      <c r="F3378" s="3" t="s">
        <v>106</v>
      </c>
      <c r="G3378" s="94">
        <v>1485.46</v>
      </c>
    </row>
    <row r="3379" spans="2:7">
      <c r="B3379" s="2">
        <v>44836</v>
      </c>
      <c r="C3379" s="3" t="s">
        <v>118</v>
      </c>
      <c r="D3379" s="3">
        <v>16</v>
      </c>
      <c r="E3379" s="3" t="s">
        <v>112</v>
      </c>
      <c r="F3379" s="3" t="s">
        <v>111</v>
      </c>
      <c r="G3379" s="94">
        <v>543.20000000000005</v>
      </c>
    </row>
    <row r="3380" spans="2:7">
      <c r="B3380" s="2">
        <v>44172</v>
      </c>
      <c r="C3380" s="3" t="s">
        <v>107</v>
      </c>
      <c r="D3380" s="3">
        <v>6</v>
      </c>
      <c r="E3380" s="3" t="s">
        <v>110</v>
      </c>
      <c r="F3380" s="3" t="s">
        <v>108</v>
      </c>
      <c r="G3380" s="94">
        <v>143.69999999999999</v>
      </c>
    </row>
    <row r="3381" spans="2:7">
      <c r="B3381" s="2">
        <v>44159</v>
      </c>
      <c r="C3381" s="3" t="s">
        <v>119</v>
      </c>
      <c r="D3381" s="3">
        <v>15</v>
      </c>
      <c r="E3381" s="3" t="s">
        <v>9</v>
      </c>
      <c r="F3381" s="3" t="s">
        <v>105</v>
      </c>
      <c r="G3381" s="94">
        <v>419.25</v>
      </c>
    </row>
    <row r="3382" spans="2:7">
      <c r="B3382" s="2">
        <v>44225</v>
      </c>
      <c r="C3382" s="3" t="s">
        <v>117</v>
      </c>
      <c r="D3382" s="3">
        <v>125</v>
      </c>
      <c r="E3382" s="3" t="s">
        <v>6</v>
      </c>
      <c r="F3382" s="3" t="s">
        <v>115</v>
      </c>
      <c r="G3382" s="94">
        <v>3735.38</v>
      </c>
    </row>
    <row r="3383" spans="2:7">
      <c r="B3383" s="2">
        <v>44914</v>
      </c>
      <c r="C3383" s="3" t="s">
        <v>117</v>
      </c>
      <c r="D3383" s="3">
        <v>32</v>
      </c>
      <c r="E3383" s="3" t="s">
        <v>9</v>
      </c>
      <c r="F3383" s="3" t="s">
        <v>113</v>
      </c>
      <c r="G3383" s="94">
        <v>760.24</v>
      </c>
    </row>
    <row r="3384" spans="2:7">
      <c r="B3384" s="2">
        <v>44412</v>
      </c>
      <c r="C3384" s="3" t="s">
        <v>116</v>
      </c>
      <c r="D3384" s="3">
        <v>20</v>
      </c>
      <c r="E3384" s="3" t="s">
        <v>112</v>
      </c>
      <c r="F3384" s="3" t="s">
        <v>106</v>
      </c>
      <c r="G3384" s="94">
        <v>679</v>
      </c>
    </row>
    <row r="3385" spans="2:7">
      <c r="B3385" s="2">
        <v>44575</v>
      </c>
      <c r="C3385" s="3" t="s">
        <v>116</v>
      </c>
      <c r="D3385" s="3">
        <v>7</v>
      </c>
      <c r="E3385" s="3" t="s">
        <v>6</v>
      </c>
      <c r="F3385" s="3" t="s">
        <v>108</v>
      </c>
      <c r="G3385" s="94">
        <v>312.83</v>
      </c>
    </row>
    <row r="3386" spans="2:7">
      <c r="B3386" s="2">
        <v>43960</v>
      </c>
      <c r="C3386" s="3" t="s">
        <v>118</v>
      </c>
      <c r="D3386" s="3">
        <v>4</v>
      </c>
      <c r="E3386" s="3" t="s">
        <v>112</v>
      </c>
      <c r="F3386" s="3" t="s">
        <v>111</v>
      </c>
      <c r="G3386" s="94">
        <v>135.80000000000001</v>
      </c>
    </row>
    <row r="3387" spans="2:7">
      <c r="B3387" s="2">
        <v>44102</v>
      </c>
      <c r="C3387" s="3" t="s">
        <v>118</v>
      </c>
      <c r="D3387" s="3">
        <v>8</v>
      </c>
      <c r="E3387" s="3" t="s">
        <v>110</v>
      </c>
      <c r="F3387" s="3" t="s">
        <v>113</v>
      </c>
      <c r="G3387" s="94">
        <v>207.6</v>
      </c>
    </row>
    <row r="3388" spans="2:7">
      <c r="B3388" s="2">
        <v>43926</v>
      </c>
      <c r="C3388" s="3" t="s">
        <v>119</v>
      </c>
      <c r="D3388" s="3">
        <v>47</v>
      </c>
      <c r="E3388" s="3" t="s">
        <v>9</v>
      </c>
      <c r="F3388" s="3" t="s">
        <v>109</v>
      </c>
      <c r="G3388" s="94">
        <v>1076.6500000000001</v>
      </c>
    </row>
    <row r="3389" spans="2:7">
      <c r="B3389" s="2">
        <v>43910</v>
      </c>
      <c r="C3389" s="3" t="s">
        <v>117</v>
      </c>
      <c r="D3389" s="3">
        <v>450</v>
      </c>
      <c r="E3389" s="3" t="s">
        <v>6</v>
      </c>
      <c r="F3389" s="3" t="s">
        <v>115</v>
      </c>
      <c r="G3389" s="94">
        <v>11563.54</v>
      </c>
    </row>
    <row r="3390" spans="2:7">
      <c r="B3390" s="2">
        <v>44685</v>
      </c>
      <c r="C3390" s="3" t="s">
        <v>119</v>
      </c>
      <c r="D3390" s="3">
        <v>32</v>
      </c>
      <c r="E3390" s="3" t="s">
        <v>6</v>
      </c>
      <c r="F3390" s="3" t="s">
        <v>109</v>
      </c>
      <c r="G3390" s="94">
        <v>1215.57</v>
      </c>
    </row>
    <row r="3391" spans="2:7">
      <c r="B3391" s="2">
        <v>44767</v>
      </c>
      <c r="C3391" s="3" t="s">
        <v>116</v>
      </c>
      <c r="D3391" s="3">
        <v>26</v>
      </c>
      <c r="E3391" s="3" t="s">
        <v>114</v>
      </c>
      <c r="F3391" s="3" t="s">
        <v>111</v>
      </c>
      <c r="G3391" s="94">
        <v>573.5</v>
      </c>
    </row>
    <row r="3392" spans="2:7">
      <c r="B3392" s="2">
        <v>44037</v>
      </c>
      <c r="C3392" s="3" t="s">
        <v>117</v>
      </c>
      <c r="D3392" s="3">
        <v>125</v>
      </c>
      <c r="E3392" s="3" t="s">
        <v>114</v>
      </c>
      <c r="F3392" s="3" t="s">
        <v>111</v>
      </c>
      <c r="G3392" s="94">
        <v>2358.13</v>
      </c>
    </row>
    <row r="3393" spans="2:7">
      <c r="B3393" s="2">
        <v>43984</v>
      </c>
      <c r="C3393" s="3" t="s">
        <v>118</v>
      </c>
      <c r="D3393" s="3">
        <v>43</v>
      </c>
      <c r="E3393" s="3" t="s">
        <v>6</v>
      </c>
      <c r="F3393" s="3" t="s">
        <v>108</v>
      </c>
      <c r="G3393" s="94">
        <v>1560.32</v>
      </c>
    </row>
    <row r="3394" spans="2:7">
      <c r="B3394" s="2">
        <v>43937</v>
      </c>
      <c r="C3394" s="3" t="s">
        <v>119</v>
      </c>
      <c r="D3394" s="3">
        <v>525</v>
      </c>
      <c r="E3394" s="3" t="s">
        <v>110</v>
      </c>
      <c r="F3394" s="3" t="s">
        <v>108</v>
      </c>
      <c r="G3394" s="94">
        <v>7531.78</v>
      </c>
    </row>
    <row r="3395" spans="2:7">
      <c r="B3395" s="2">
        <v>44471</v>
      </c>
      <c r="C3395" s="3" t="s">
        <v>119</v>
      </c>
      <c r="D3395" s="3">
        <v>1</v>
      </c>
      <c r="E3395" s="3" t="s">
        <v>112</v>
      </c>
      <c r="F3395" s="3" t="s">
        <v>106</v>
      </c>
      <c r="G3395" s="94">
        <v>33.950000000000003</v>
      </c>
    </row>
    <row r="3396" spans="2:7">
      <c r="B3396" s="2">
        <v>44828</v>
      </c>
      <c r="C3396" s="3" t="s">
        <v>119</v>
      </c>
      <c r="D3396" s="3">
        <v>375</v>
      </c>
      <c r="E3396" s="3" t="s">
        <v>6</v>
      </c>
      <c r="F3396" s="3" t="s">
        <v>115</v>
      </c>
      <c r="G3396" s="94">
        <v>9420.66</v>
      </c>
    </row>
    <row r="3397" spans="2:7">
      <c r="B3397" s="2">
        <v>44905</v>
      </c>
      <c r="C3397" s="3" t="s">
        <v>117</v>
      </c>
      <c r="D3397" s="3">
        <v>475</v>
      </c>
      <c r="E3397" s="3" t="s">
        <v>9</v>
      </c>
      <c r="F3397" s="3" t="s">
        <v>115</v>
      </c>
      <c r="G3397" s="94">
        <v>7906.97</v>
      </c>
    </row>
    <row r="3398" spans="2:7">
      <c r="B3398" s="2">
        <v>44123</v>
      </c>
      <c r="C3398" s="3" t="s">
        <v>119</v>
      </c>
      <c r="D3398" s="3">
        <v>6</v>
      </c>
      <c r="E3398" s="3" t="s">
        <v>9</v>
      </c>
      <c r="F3398" s="3" t="s">
        <v>106</v>
      </c>
      <c r="G3398" s="94">
        <v>161.69999999999999</v>
      </c>
    </row>
    <row r="3399" spans="2:7">
      <c r="B3399" s="2">
        <v>44887</v>
      </c>
      <c r="C3399" s="3" t="s">
        <v>119</v>
      </c>
      <c r="D3399" s="3">
        <v>1</v>
      </c>
      <c r="E3399" s="3" t="s">
        <v>114</v>
      </c>
      <c r="F3399" s="3" t="s">
        <v>106</v>
      </c>
      <c r="G3399" s="94">
        <v>25.95</v>
      </c>
    </row>
    <row r="3400" spans="2:7">
      <c r="B3400" s="2">
        <v>44487</v>
      </c>
      <c r="C3400" s="3" t="s">
        <v>117</v>
      </c>
      <c r="D3400" s="3">
        <v>400</v>
      </c>
      <c r="E3400" s="3" t="s">
        <v>9</v>
      </c>
      <c r="F3400" s="3" t="s">
        <v>113</v>
      </c>
      <c r="G3400" s="94">
        <v>6658.5</v>
      </c>
    </row>
    <row r="3401" spans="2:7">
      <c r="B3401" s="2">
        <v>44089</v>
      </c>
      <c r="C3401" s="3" t="s">
        <v>117</v>
      </c>
      <c r="D3401" s="3">
        <v>43</v>
      </c>
      <c r="E3401" s="3" t="s">
        <v>112</v>
      </c>
      <c r="F3401" s="3" t="s">
        <v>115</v>
      </c>
      <c r="G3401" s="94">
        <v>1313.97</v>
      </c>
    </row>
    <row r="3402" spans="2:7">
      <c r="B3402" s="2">
        <v>44877</v>
      </c>
      <c r="C3402" s="3" t="s">
        <v>119</v>
      </c>
      <c r="D3402" s="3">
        <v>19</v>
      </c>
      <c r="E3402" s="3" t="s">
        <v>114</v>
      </c>
      <c r="F3402" s="3" t="s">
        <v>105</v>
      </c>
      <c r="G3402" s="94">
        <v>493.05</v>
      </c>
    </row>
    <row r="3403" spans="2:7">
      <c r="B3403" s="2">
        <v>44509</v>
      </c>
      <c r="C3403" s="3" t="s">
        <v>116</v>
      </c>
      <c r="D3403" s="3">
        <v>125</v>
      </c>
      <c r="E3403" s="3" t="s">
        <v>110</v>
      </c>
      <c r="F3403" s="3" t="s">
        <v>111</v>
      </c>
      <c r="G3403" s="94">
        <v>2270.63</v>
      </c>
    </row>
    <row r="3404" spans="2:7">
      <c r="B3404" s="2">
        <v>44222</v>
      </c>
      <c r="C3404" s="3" t="s">
        <v>117</v>
      </c>
      <c r="D3404" s="3">
        <v>2</v>
      </c>
      <c r="E3404" s="3" t="s">
        <v>110</v>
      </c>
      <c r="F3404" s="3" t="s">
        <v>108</v>
      </c>
      <c r="G3404" s="94">
        <v>49.9</v>
      </c>
    </row>
    <row r="3405" spans="2:7">
      <c r="B3405" s="2">
        <v>44024</v>
      </c>
      <c r="C3405" s="3" t="s">
        <v>119</v>
      </c>
      <c r="D3405" s="3">
        <v>2</v>
      </c>
      <c r="E3405" s="3" t="s">
        <v>9</v>
      </c>
      <c r="F3405" s="3" t="s">
        <v>115</v>
      </c>
      <c r="G3405" s="94">
        <v>57.9</v>
      </c>
    </row>
    <row r="3406" spans="2:7">
      <c r="B3406" s="2">
        <v>43947</v>
      </c>
      <c r="C3406" s="3" t="s">
        <v>118</v>
      </c>
      <c r="D3406" s="3">
        <v>6</v>
      </c>
      <c r="E3406" s="3" t="s">
        <v>112</v>
      </c>
      <c r="F3406" s="3" t="s">
        <v>105</v>
      </c>
      <c r="G3406" s="94">
        <v>203.7</v>
      </c>
    </row>
    <row r="3407" spans="2:7">
      <c r="B3407" s="2">
        <v>43898</v>
      </c>
      <c r="C3407" s="3" t="s">
        <v>119</v>
      </c>
      <c r="D3407" s="3">
        <v>4</v>
      </c>
      <c r="E3407" s="3" t="s">
        <v>114</v>
      </c>
      <c r="F3407" s="3" t="s">
        <v>105</v>
      </c>
      <c r="G3407" s="94">
        <v>107.8</v>
      </c>
    </row>
    <row r="3408" spans="2:7">
      <c r="B3408" s="2">
        <v>44021</v>
      </c>
      <c r="C3408" s="3" t="s">
        <v>119</v>
      </c>
      <c r="D3408" s="3">
        <v>14</v>
      </c>
      <c r="E3408" s="3" t="s">
        <v>112</v>
      </c>
      <c r="F3408" s="3" t="s">
        <v>113</v>
      </c>
      <c r="G3408" s="94">
        <v>489.3</v>
      </c>
    </row>
    <row r="3409" spans="2:7">
      <c r="B3409" s="2">
        <v>44597</v>
      </c>
      <c r="C3409" s="3" t="s">
        <v>119</v>
      </c>
      <c r="D3409" s="3">
        <v>25</v>
      </c>
      <c r="E3409" s="3" t="s">
        <v>112</v>
      </c>
      <c r="F3409" s="3" t="s">
        <v>115</v>
      </c>
      <c r="G3409" s="94">
        <v>742.69</v>
      </c>
    </row>
    <row r="3410" spans="2:7">
      <c r="B3410" s="2">
        <v>43900</v>
      </c>
      <c r="C3410" s="3" t="s">
        <v>118</v>
      </c>
      <c r="D3410" s="3">
        <v>4</v>
      </c>
      <c r="E3410" s="3" t="s">
        <v>112</v>
      </c>
      <c r="F3410" s="3" t="s">
        <v>111</v>
      </c>
      <c r="G3410" s="94">
        <v>139.80000000000001</v>
      </c>
    </row>
    <row r="3411" spans="2:7">
      <c r="B3411" s="2">
        <v>44604</v>
      </c>
      <c r="C3411" s="3" t="s">
        <v>119</v>
      </c>
      <c r="D3411" s="3">
        <v>525</v>
      </c>
      <c r="E3411" s="3" t="s">
        <v>9</v>
      </c>
      <c r="F3411" s="3" t="s">
        <v>109</v>
      </c>
      <c r="G3411" s="94">
        <v>8739.2800000000007</v>
      </c>
    </row>
    <row r="3412" spans="2:7">
      <c r="B3412" s="2">
        <v>44622</v>
      </c>
      <c r="C3412" s="3" t="s">
        <v>107</v>
      </c>
      <c r="D3412" s="3">
        <v>3</v>
      </c>
      <c r="E3412" s="3" t="s">
        <v>6</v>
      </c>
      <c r="F3412" s="3" t="s">
        <v>108</v>
      </c>
      <c r="G3412" s="94">
        <v>131.07</v>
      </c>
    </row>
    <row r="3413" spans="2:7">
      <c r="B3413" s="2">
        <v>44437</v>
      </c>
      <c r="C3413" s="3" t="s">
        <v>107</v>
      </c>
      <c r="D3413" s="3">
        <v>8</v>
      </c>
      <c r="E3413" s="3" t="s">
        <v>6</v>
      </c>
      <c r="F3413" s="3" t="s">
        <v>111</v>
      </c>
      <c r="G3413" s="94">
        <v>341.52</v>
      </c>
    </row>
    <row r="3414" spans="2:7">
      <c r="B3414" s="2">
        <v>44621</v>
      </c>
      <c r="C3414" s="3" t="s">
        <v>119</v>
      </c>
      <c r="D3414" s="3">
        <v>23</v>
      </c>
      <c r="E3414" s="3" t="s">
        <v>6</v>
      </c>
      <c r="F3414" s="3" t="s">
        <v>108</v>
      </c>
      <c r="G3414" s="94">
        <v>1027.8699999999999</v>
      </c>
    </row>
    <row r="3415" spans="2:7">
      <c r="B3415" s="2">
        <v>44236</v>
      </c>
      <c r="C3415" s="3" t="s">
        <v>119</v>
      </c>
      <c r="D3415" s="3">
        <v>5</v>
      </c>
      <c r="E3415" s="3" t="s">
        <v>114</v>
      </c>
      <c r="F3415" s="3" t="s">
        <v>105</v>
      </c>
      <c r="G3415" s="94">
        <v>134.75</v>
      </c>
    </row>
    <row r="3416" spans="2:7">
      <c r="B3416" s="2">
        <v>44682</v>
      </c>
      <c r="C3416" s="3" t="s">
        <v>118</v>
      </c>
      <c r="D3416" s="3">
        <v>175</v>
      </c>
      <c r="E3416" s="3" t="s">
        <v>9</v>
      </c>
      <c r="F3416" s="3" t="s">
        <v>106</v>
      </c>
      <c r="G3416" s="94">
        <v>3301.38</v>
      </c>
    </row>
    <row r="3417" spans="2:7">
      <c r="B3417" s="2">
        <v>44838</v>
      </c>
      <c r="C3417" s="3" t="s">
        <v>117</v>
      </c>
      <c r="D3417" s="3">
        <v>225</v>
      </c>
      <c r="E3417" s="3" t="s">
        <v>110</v>
      </c>
      <c r="F3417" s="3" t="s">
        <v>113</v>
      </c>
      <c r="G3417" s="94">
        <v>4087.13</v>
      </c>
    </row>
    <row r="3418" spans="2:7">
      <c r="B3418" s="2">
        <v>44006</v>
      </c>
      <c r="C3418" s="3" t="s">
        <v>119</v>
      </c>
      <c r="D3418" s="3">
        <v>34</v>
      </c>
      <c r="E3418" s="3" t="s">
        <v>114</v>
      </c>
      <c r="F3418" s="3" t="s">
        <v>109</v>
      </c>
      <c r="G3418" s="94">
        <v>778.86</v>
      </c>
    </row>
    <row r="3419" spans="2:7">
      <c r="B3419" s="2">
        <v>43874</v>
      </c>
      <c r="C3419" s="3" t="s">
        <v>119</v>
      </c>
      <c r="D3419" s="3">
        <v>10</v>
      </c>
      <c r="E3419" s="3" t="s">
        <v>9</v>
      </c>
      <c r="F3419" s="3" t="s">
        <v>105</v>
      </c>
      <c r="G3419" s="94">
        <v>289.5</v>
      </c>
    </row>
    <row r="3420" spans="2:7">
      <c r="B3420" s="2">
        <v>44618</v>
      </c>
      <c r="C3420" s="3" t="s">
        <v>117</v>
      </c>
      <c r="D3420" s="3">
        <v>14</v>
      </c>
      <c r="E3420" s="3" t="s">
        <v>9</v>
      </c>
      <c r="F3420" s="3" t="s">
        <v>108</v>
      </c>
      <c r="G3420" s="94">
        <v>377.3</v>
      </c>
    </row>
    <row r="3421" spans="2:7">
      <c r="B3421" s="2">
        <v>44774</v>
      </c>
      <c r="C3421" s="3" t="s">
        <v>117</v>
      </c>
      <c r="D3421" s="3">
        <v>3</v>
      </c>
      <c r="E3421" s="3" t="s">
        <v>9</v>
      </c>
      <c r="F3421" s="3" t="s">
        <v>115</v>
      </c>
      <c r="G3421" s="94">
        <v>86.85</v>
      </c>
    </row>
    <row r="3422" spans="2:7">
      <c r="B3422" s="2">
        <v>43993</v>
      </c>
      <c r="C3422" s="3" t="s">
        <v>118</v>
      </c>
      <c r="D3422" s="3">
        <v>30</v>
      </c>
      <c r="E3422" s="3" t="s">
        <v>112</v>
      </c>
      <c r="F3422" s="3" t="s">
        <v>109</v>
      </c>
      <c r="G3422" s="94">
        <v>865.73</v>
      </c>
    </row>
    <row r="3423" spans="2:7">
      <c r="B3423" s="2">
        <v>44535</v>
      </c>
      <c r="C3423" s="3" t="s">
        <v>107</v>
      </c>
      <c r="D3423" s="3">
        <v>9</v>
      </c>
      <c r="E3423" s="3" t="s">
        <v>114</v>
      </c>
      <c r="F3423" s="3" t="s">
        <v>105</v>
      </c>
      <c r="G3423" s="94">
        <v>233.55</v>
      </c>
    </row>
    <row r="3424" spans="2:7">
      <c r="B3424" s="2">
        <v>44135</v>
      </c>
      <c r="C3424" s="3" t="s">
        <v>118</v>
      </c>
      <c r="D3424" s="3">
        <v>4</v>
      </c>
      <c r="E3424" s="3" t="s">
        <v>112</v>
      </c>
      <c r="F3424" s="3" t="s">
        <v>109</v>
      </c>
      <c r="G3424" s="94">
        <v>135.80000000000001</v>
      </c>
    </row>
    <row r="3425" spans="2:7">
      <c r="B3425" s="2">
        <v>43841</v>
      </c>
      <c r="C3425" s="3" t="s">
        <v>119</v>
      </c>
      <c r="D3425" s="3">
        <v>32</v>
      </c>
      <c r="E3425" s="3" t="s">
        <v>9</v>
      </c>
      <c r="F3425" s="3" t="s">
        <v>109</v>
      </c>
      <c r="G3425" s="94">
        <v>760.24</v>
      </c>
    </row>
    <row r="3426" spans="2:7">
      <c r="B3426" s="2">
        <v>43916</v>
      </c>
      <c r="C3426" s="3" t="s">
        <v>117</v>
      </c>
      <c r="D3426" s="3">
        <v>9</v>
      </c>
      <c r="E3426" s="3" t="s">
        <v>9</v>
      </c>
      <c r="F3426" s="3" t="s">
        <v>109</v>
      </c>
      <c r="G3426" s="94">
        <v>242.55</v>
      </c>
    </row>
    <row r="3427" spans="2:7">
      <c r="B3427" s="2">
        <v>44048</v>
      </c>
      <c r="C3427" s="3" t="s">
        <v>107</v>
      </c>
      <c r="D3427" s="3">
        <v>33</v>
      </c>
      <c r="E3427" s="3" t="s">
        <v>114</v>
      </c>
      <c r="F3427" s="3" t="s">
        <v>106</v>
      </c>
      <c r="G3427" s="94">
        <v>755.95</v>
      </c>
    </row>
    <row r="3428" spans="2:7">
      <c r="B3428" s="2">
        <v>44718</v>
      </c>
      <c r="C3428" s="3" t="s">
        <v>119</v>
      </c>
      <c r="D3428" s="3">
        <v>20</v>
      </c>
      <c r="E3428" s="3" t="s">
        <v>110</v>
      </c>
      <c r="F3428" s="3" t="s">
        <v>109</v>
      </c>
      <c r="G3428" s="94">
        <v>519</v>
      </c>
    </row>
    <row r="3429" spans="2:7">
      <c r="B3429" s="2">
        <v>44868</v>
      </c>
      <c r="C3429" s="3" t="s">
        <v>118</v>
      </c>
      <c r="D3429" s="3">
        <v>300</v>
      </c>
      <c r="E3429" s="3" t="s">
        <v>112</v>
      </c>
      <c r="F3429" s="3" t="s">
        <v>105</v>
      </c>
      <c r="G3429" s="94">
        <v>6201.38</v>
      </c>
    </row>
    <row r="3430" spans="2:7">
      <c r="B3430" s="2">
        <v>43997</v>
      </c>
      <c r="C3430" s="3" t="s">
        <v>107</v>
      </c>
      <c r="D3430" s="3">
        <v>31</v>
      </c>
      <c r="E3430" s="3" t="s">
        <v>6</v>
      </c>
      <c r="F3430" s="3" t="s">
        <v>115</v>
      </c>
      <c r="G3430" s="94">
        <v>1177.58</v>
      </c>
    </row>
    <row r="3431" spans="2:7">
      <c r="B3431" s="2">
        <v>44606</v>
      </c>
      <c r="C3431" s="3" t="s">
        <v>117</v>
      </c>
      <c r="D3431" s="3">
        <v>9</v>
      </c>
      <c r="E3431" s="3" t="s">
        <v>110</v>
      </c>
      <c r="F3431" s="3" t="s">
        <v>105</v>
      </c>
      <c r="G3431" s="94">
        <v>224.55</v>
      </c>
    </row>
    <row r="3432" spans="2:7">
      <c r="B3432" s="2">
        <v>44270</v>
      </c>
      <c r="C3432" s="3" t="s">
        <v>119</v>
      </c>
      <c r="D3432" s="3">
        <v>7</v>
      </c>
      <c r="E3432" s="3" t="s">
        <v>110</v>
      </c>
      <c r="F3432" s="3" t="s">
        <v>115</v>
      </c>
      <c r="G3432" s="94">
        <v>174.65</v>
      </c>
    </row>
    <row r="3433" spans="2:7">
      <c r="B3433" s="2">
        <v>44601</v>
      </c>
      <c r="C3433" s="3" t="s">
        <v>116</v>
      </c>
      <c r="D3433" s="3">
        <v>13</v>
      </c>
      <c r="E3433" s="3" t="s">
        <v>110</v>
      </c>
      <c r="F3433" s="3" t="s">
        <v>113</v>
      </c>
      <c r="G3433" s="94">
        <v>337.35</v>
      </c>
    </row>
    <row r="3434" spans="2:7">
      <c r="B3434" s="2">
        <v>44422</v>
      </c>
      <c r="C3434" s="3" t="s">
        <v>119</v>
      </c>
      <c r="D3434" s="3">
        <v>45</v>
      </c>
      <c r="E3434" s="3" t="s">
        <v>6</v>
      </c>
      <c r="F3434" s="3" t="s">
        <v>108</v>
      </c>
      <c r="G3434" s="94">
        <v>1671.14</v>
      </c>
    </row>
    <row r="3435" spans="2:7">
      <c r="B3435" s="2">
        <v>44810</v>
      </c>
      <c r="C3435" s="3" t="s">
        <v>117</v>
      </c>
      <c r="D3435" s="3">
        <v>35</v>
      </c>
      <c r="E3435" s="3" t="s">
        <v>112</v>
      </c>
      <c r="F3435" s="3" t="s">
        <v>113</v>
      </c>
      <c r="G3435" s="94">
        <v>1010.01</v>
      </c>
    </row>
    <row r="3436" spans="2:7">
      <c r="B3436" s="2">
        <v>44332</v>
      </c>
      <c r="C3436" s="3" t="s">
        <v>107</v>
      </c>
      <c r="D3436" s="3">
        <v>2</v>
      </c>
      <c r="E3436" s="3" t="s">
        <v>9</v>
      </c>
      <c r="F3436" s="3" t="s">
        <v>105</v>
      </c>
      <c r="G3436" s="94">
        <v>57.9</v>
      </c>
    </row>
    <row r="3437" spans="2:7">
      <c r="B3437" s="2">
        <v>44753</v>
      </c>
      <c r="C3437" s="3" t="s">
        <v>117</v>
      </c>
      <c r="D3437" s="3">
        <v>12</v>
      </c>
      <c r="E3437" s="3" t="s">
        <v>6</v>
      </c>
      <c r="F3437" s="3" t="s">
        <v>106</v>
      </c>
      <c r="G3437" s="94">
        <v>536.28</v>
      </c>
    </row>
    <row r="3438" spans="2:7">
      <c r="B3438" s="2">
        <v>44123</v>
      </c>
      <c r="C3438" s="3" t="s">
        <v>119</v>
      </c>
      <c r="D3438" s="3">
        <v>31</v>
      </c>
      <c r="E3438" s="3" t="s">
        <v>114</v>
      </c>
      <c r="F3438" s="3" t="s">
        <v>113</v>
      </c>
      <c r="G3438" s="94">
        <v>710.13</v>
      </c>
    </row>
    <row r="3439" spans="2:7">
      <c r="B3439" s="2">
        <v>44347</v>
      </c>
      <c r="C3439" s="3" t="s">
        <v>107</v>
      </c>
      <c r="D3439" s="3">
        <v>8</v>
      </c>
      <c r="E3439" s="3" t="s">
        <v>110</v>
      </c>
      <c r="F3439" s="3" t="s">
        <v>113</v>
      </c>
      <c r="G3439" s="94">
        <v>191.6</v>
      </c>
    </row>
    <row r="3440" spans="2:7">
      <c r="B3440" s="2">
        <v>43957</v>
      </c>
      <c r="C3440" s="3" t="s">
        <v>118</v>
      </c>
      <c r="D3440" s="3">
        <v>325</v>
      </c>
      <c r="E3440" s="3" t="s">
        <v>114</v>
      </c>
      <c r="F3440" s="3" t="s">
        <v>106</v>
      </c>
      <c r="G3440" s="94">
        <v>4849.41</v>
      </c>
    </row>
    <row r="3441" spans="2:7">
      <c r="B3441" s="2">
        <v>44915</v>
      </c>
      <c r="C3441" s="3" t="s">
        <v>117</v>
      </c>
      <c r="D3441" s="3">
        <v>7</v>
      </c>
      <c r="E3441" s="3" t="s">
        <v>112</v>
      </c>
      <c r="F3441" s="3" t="s">
        <v>109</v>
      </c>
      <c r="G3441" s="94">
        <v>244.65</v>
      </c>
    </row>
    <row r="3442" spans="2:7">
      <c r="B3442" s="2">
        <v>44186</v>
      </c>
      <c r="C3442" s="3" t="s">
        <v>117</v>
      </c>
      <c r="D3442" s="3">
        <v>4</v>
      </c>
      <c r="E3442" s="3" t="s">
        <v>114</v>
      </c>
      <c r="F3442" s="3" t="s">
        <v>106</v>
      </c>
      <c r="G3442" s="94">
        <v>99.8</v>
      </c>
    </row>
    <row r="3443" spans="2:7">
      <c r="B3443" s="2">
        <v>43852</v>
      </c>
      <c r="C3443" s="3" t="s">
        <v>107</v>
      </c>
      <c r="D3443" s="3">
        <v>6</v>
      </c>
      <c r="E3443" s="3" t="s">
        <v>112</v>
      </c>
      <c r="F3443" s="3" t="s">
        <v>111</v>
      </c>
      <c r="G3443" s="94">
        <v>209.7</v>
      </c>
    </row>
    <row r="3444" spans="2:7">
      <c r="B3444" s="2">
        <v>43853</v>
      </c>
      <c r="C3444" s="3" t="s">
        <v>119</v>
      </c>
      <c r="D3444" s="3">
        <v>11</v>
      </c>
      <c r="E3444" s="3" t="s">
        <v>6</v>
      </c>
      <c r="F3444" s="3" t="s">
        <v>113</v>
      </c>
      <c r="G3444" s="94">
        <v>480.59</v>
      </c>
    </row>
    <row r="3445" spans="2:7">
      <c r="B3445" s="2">
        <v>44167</v>
      </c>
      <c r="C3445" s="3" t="s">
        <v>107</v>
      </c>
      <c r="D3445" s="3">
        <v>450</v>
      </c>
      <c r="E3445" s="3" t="s">
        <v>9</v>
      </c>
      <c r="F3445" s="3" t="s">
        <v>115</v>
      </c>
      <c r="G3445" s="94">
        <v>7232.06</v>
      </c>
    </row>
    <row r="3446" spans="2:7">
      <c r="B3446" s="2">
        <v>44786</v>
      </c>
      <c r="C3446" s="3" t="s">
        <v>119</v>
      </c>
      <c r="D3446" s="3">
        <v>250</v>
      </c>
      <c r="E3446" s="3" t="s">
        <v>6</v>
      </c>
      <c r="F3446" s="3" t="s">
        <v>115</v>
      </c>
      <c r="G3446" s="94">
        <v>7820.75</v>
      </c>
    </row>
    <row r="3447" spans="2:7">
      <c r="B3447" s="2">
        <v>44018</v>
      </c>
      <c r="C3447" s="3" t="s">
        <v>119</v>
      </c>
      <c r="D3447" s="3">
        <v>1</v>
      </c>
      <c r="E3447" s="3" t="s">
        <v>6</v>
      </c>
      <c r="F3447" s="3" t="s">
        <v>106</v>
      </c>
      <c r="G3447" s="94">
        <v>42.69</v>
      </c>
    </row>
    <row r="3448" spans="2:7">
      <c r="B3448" s="2">
        <v>44813</v>
      </c>
      <c r="C3448" s="3" t="s">
        <v>117</v>
      </c>
      <c r="D3448" s="3">
        <v>42</v>
      </c>
      <c r="E3448" s="3" t="s">
        <v>9</v>
      </c>
      <c r="F3448" s="3" t="s">
        <v>105</v>
      </c>
      <c r="G3448" s="94">
        <v>962.12</v>
      </c>
    </row>
    <row r="3449" spans="2:7">
      <c r="B3449" s="2">
        <v>44294</v>
      </c>
      <c r="C3449" s="3" t="s">
        <v>118</v>
      </c>
      <c r="D3449" s="3">
        <v>16</v>
      </c>
      <c r="E3449" s="3" t="s">
        <v>110</v>
      </c>
      <c r="F3449" s="3" t="s">
        <v>105</v>
      </c>
      <c r="G3449" s="94">
        <v>415.2</v>
      </c>
    </row>
    <row r="3450" spans="2:7">
      <c r="B3450" s="2">
        <v>43903</v>
      </c>
      <c r="C3450" s="3" t="s">
        <v>118</v>
      </c>
      <c r="D3450" s="3">
        <v>33</v>
      </c>
      <c r="E3450" s="3" t="s">
        <v>112</v>
      </c>
      <c r="F3450" s="3" t="s">
        <v>111</v>
      </c>
      <c r="G3450" s="94">
        <v>1008.4</v>
      </c>
    </row>
    <row r="3451" spans="2:7">
      <c r="B3451" s="2">
        <v>44572</v>
      </c>
      <c r="C3451" s="3" t="s">
        <v>117</v>
      </c>
      <c r="D3451" s="3">
        <v>600</v>
      </c>
      <c r="E3451" s="3" t="s">
        <v>6</v>
      </c>
      <c r="F3451" s="3" t="s">
        <v>108</v>
      </c>
      <c r="G3451" s="94">
        <v>15073.05</v>
      </c>
    </row>
    <row r="3452" spans="2:7">
      <c r="B3452" s="2">
        <v>44723</v>
      </c>
      <c r="C3452" s="3" t="s">
        <v>119</v>
      </c>
      <c r="D3452" s="3">
        <v>49</v>
      </c>
      <c r="E3452" s="3" t="s">
        <v>110</v>
      </c>
      <c r="F3452" s="3" t="s">
        <v>109</v>
      </c>
      <c r="G3452" s="94">
        <v>916.91</v>
      </c>
    </row>
    <row r="3453" spans="2:7">
      <c r="B3453" s="2">
        <v>44540</v>
      </c>
      <c r="C3453" s="3" t="s">
        <v>119</v>
      </c>
      <c r="D3453" s="3">
        <v>13</v>
      </c>
      <c r="E3453" s="3" t="s">
        <v>6</v>
      </c>
      <c r="F3453" s="3" t="s">
        <v>105</v>
      </c>
      <c r="G3453" s="94">
        <v>580.97</v>
      </c>
    </row>
    <row r="3454" spans="2:7">
      <c r="B3454" s="2">
        <v>44808</v>
      </c>
      <c r="C3454" s="3" t="s">
        <v>107</v>
      </c>
      <c r="D3454" s="3">
        <v>8</v>
      </c>
      <c r="E3454" s="3" t="s">
        <v>9</v>
      </c>
      <c r="F3454" s="3" t="s">
        <v>108</v>
      </c>
      <c r="G3454" s="94">
        <v>223.6</v>
      </c>
    </row>
    <row r="3455" spans="2:7">
      <c r="B3455" s="2">
        <v>44266</v>
      </c>
      <c r="C3455" s="3" t="s">
        <v>118</v>
      </c>
      <c r="D3455" s="3">
        <v>4</v>
      </c>
      <c r="E3455" s="3" t="s">
        <v>112</v>
      </c>
      <c r="F3455" s="3" t="s">
        <v>106</v>
      </c>
      <c r="G3455" s="94">
        <v>143.80000000000001</v>
      </c>
    </row>
    <row r="3456" spans="2:7">
      <c r="B3456" s="2">
        <v>44352</v>
      </c>
      <c r="C3456" s="3" t="s">
        <v>107</v>
      </c>
      <c r="D3456" s="3">
        <v>26</v>
      </c>
      <c r="E3456" s="3" t="s">
        <v>114</v>
      </c>
      <c r="F3456" s="3" t="s">
        <v>106</v>
      </c>
      <c r="G3456" s="94">
        <v>573.5</v>
      </c>
    </row>
    <row r="3457" spans="2:7">
      <c r="B3457" s="2">
        <v>44374</v>
      </c>
      <c r="C3457" s="3" t="s">
        <v>117</v>
      </c>
      <c r="D3457" s="3">
        <v>8</v>
      </c>
      <c r="E3457" s="3" t="s">
        <v>6</v>
      </c>
      <c r="F3457" s="3" t="s">
        <v>108</v>
      </c>
      <c r="G3457" s="94">
        <v>341.52</v>
      </c>
    </row>
    <row r="3458" spans="2:7">
      <c r="B3458" s="2">
        <v>44211</v>
      </c>
      <c r="C3458" s="3" t="s">
        <v>118</v>
      </c>
      <c r="D3458" s="3">
        <v>16</v>
      </c>
      <c r="E3458" s="3" t="s">
        <v>9</v>
      </c>
      <c r="F3458" s="3" t="s">
        <v>105</v>
      </c>
      <c r="G3458" s="94">
        <v>463.2</v>
      </c>
    </row>
    <row r="3459" spans="2:7">
      <c r="B3459" s="2">
        <v>44178</v>
      </c>
      <c r="C3459" s="3" t="s">
        <v>119</v>
      </c>
      <c r="D3459" s="3">
        <v>21</v>
      </c>
      <c r="E3459" s="3" t="s">
        <v>112</v>
      </c>
      <c r="F3459" s="3" t="s">
        <v>109</v>
      </c>
      <c r="G3459" s="94">
        <v>754.95</v>
      </c>
    </row>
    <row r="3460" spans="2:7">
      <c r="B3460" s="2">
        <v>44644</v>
      </c>
      <c r="C3460" s="3" t="s">
        <v>119</v>
      </c>
      <c r="D3460" s="3">
        <v>23</v>
      </c>
      <c r="E3460" s="3" t="s">
        <v>112</v>
      </c>
      <c r="F3460" s="3" t="s">
        <v>106</v>
      </c>
      <c r="G3460" s="94">
        <v>780.85</v>
      </c>
    </row>
    <row r="3461" spans="2:7">
      <c r="B3461" s="2">
        <v>44209</v>
      </c>
      <c r="C3461" s="3" t="s">
        <v>119</v>
      </c>
      <c r="D3461" s="3">
        <v>3</v>
      </c>
      <c r="E3461" s="3" t="s">
        <v>6</v>
      </c>
      <c r="F3461" s="3" t="s">
        <v>106</v>
      </c>
      <c r="G3461" s="94">
        <v>131.07</v>
      </c>
    </row>
    <row r="3462" spans="2:7">
      <c r="B3462" s="2">
        <v>44366</v>
      </c>
      <c r="C3462" s="3" t="s">
        <v>116</v>
      </c>
      <c r="D3462" s="3">
        <v>2</v>
      </c>
      <c r="E3462" s="3" t="s">
        <v>114</v>
      </c>
      <c r="F3462" s="3" t="s">
        <v>113</v>
      </c>
      <c r="G3462" s="94">
        <v>51.9</v>
      </c>
    </row>
    <row r="3463" spans="2:7">
      <c r="B3463" s="2">
        <v>43945</v>
      </c>
      <c r="C3463" s="3" t="s">
        <v>117</v>
      </c>
      <c r="D3463" s="3">
        <v>2</v>
      </c>
      <c r="E3463" s="3" t="s">
        <v>114</v>
      </c>
      <c r="F3463" s="3" t="s">
        <v>115</v>
      </c>
      <c r="G3463" s="94">
        <v>53.9</v>
      </c>
    </row>
    <row r="3464" spans="2:7">
      <c r="B3464" s="2">
        <v>44633</v>
      </c>
      <c r="C3464" s="3" t="s">
        <v>117</v>
      </c>
      <c r="D3464" s="3">
        <v>34</v>
      </c>
      <c r="E3464" s="3" t="s">
        <v>6</v>
      </c>
      <c r="F3464" s="3" t="s">
        <v>115</v>
      </c>
      <c r="G3464" s="94">
        <v>1233.74</v>
      </c>
    </row>
    <row r="3465" spans="2:7">
      <c r="B3465" s="2">
        <v>43848</v>
      </c>
      <c r="C3465" s="3" t="s">
        <v>117</v>
      </c>
      <c r="D3465" s="3">
        <v>2</v>
      </c>
      <c r="E3465" s="3" t="s">
        <v>6</v>
      </c>
      <c r="F3465" s="3" t="s">
        <v>105</v>
      </c>
      <c r="G3465" s="94">
        <v>87.38</v>
      </c>
    </row>
    <row r="3466" spans="2:7">
      <c r="B3466" s="2">
        <v>44332</v>
      </c>
      <c r="C3466" s="3" t="s">
        <v>119</v>
      </c>
      <c r="D3466" s="3">
        <v>9</v>
      </c>
      <c r="E3466" s="3" t="s">
        <v>114</v>
      </c>
      <c r="F3466" s="3" t="s">
        <v>109</v>
      </c>
      <c r="G3466" s="94">
        <v>233.55</v>
      </c>
    </row>
    <row r="3467" spans="2:7">
      <c r="B3467" s="2">
        <v>44135</v>
      </c>
      <c r="C3467" s="3" t="s">
        <v>117</v>
      </c>
      <c r="D3467" s="3">
        <v>3</v>
      </c>
      <c r="E3467" s="3" t="s">
        <v>110</v>
      </c>
      <c r="F3467" s="3" t="s">
        <v>111</v>
      </c>
      <c r="G3467" s="94">
        <v>77.849999999999994</v>
      </c>
    </row>
    <row r="3468" spans="2:7">
      <c r="B3468" s="2">
        <v>44181</v>
      </c>
      <c r="C3468" s="3" t="s">
        <v>119</v>
      </c>
      <c r="D3468" s="3">
        <v>24</v>
      </c>
      <c r="E3468" s="3" t="s">
        <v>9</v>
      </c>
      <c r="F3468" s="3" t="s">
        <v>113</v>
      </c>
      <c r="G3468" s="94">
        <v>549.78</v>
      </c>
    </row>
    <row r="3469" spans="2:7">
      <c r="B3469" s="2">
        <v>43859</v>
      </c>
      <c r="C3469" s="3" t="s">
        <v>107</v>
      </c>
      <c r="D3469" s="3">
        <v>150</v>
      </c>
      <c r="E3469" s="3" t="s">
        <v>6</v>
      </c>
      <c r="F3469" s="3" t="s">
        <v>106</v>
      </c>
      <c r="G3469" s="94">
        <v>4692.45</v>
      </c>
    </row>
    <row r="3470" spans="2:7">
      <c r="B3470" s="2">
        <v>44045</v>
      </c>
      <c r="C3470" s="3" t="s">
        <v>107</v>
      </c>
      <c r="D3470" s="3">
        <v>325</v>
      </c>
      <c r="E3470" s="3" t="s">
        <v>110</v>
      </c>
      <c r="F3470" s="3" t="s">
        <v>113</v>
      </c>
      <c r="G3470" s="94">
        <v>4475.66</v>
      </c>
    </row>
    <row r="3471" spans="2:7">
      <c r="B3471" s="2">
        <v>44414</v>
      </c>
      <c r="C3471" s="3" t="s">
        <v>117</v>
      </c>
      <c r="D3471" s="3">
        <v>75</v>
      </c>
      <c r="E3471" s="3" t="s">
        <v>6</v>
      </c>
      <c r="F3471" s="3" t="s">
        <v>113</v>
      </c>
      <c r="G3471" s="94">
        <v>2457.56</v>
      </c>
    </row>
    <row r="3472" spans="2:7">
      <c r="B3472" s="2">
        <v>44768</v>
      </c>
      <c r="C3472" s="3" t="s">
        <v>118</v>
      </c>
      <c r="D3472" s="3">
        <v>48</v>
      </c>
      <c r="E3472" s="3" t="s">
        <v>112</v>
      </c>
      <c r="F3472" s="3" t="s">
        <v>105</v>
      </c>
      <c r="G3472" s="94">
        <v>1294.2</v>
      </c>
    </row>
    <row r="3473" spans="2:7">
      <c r="B3473" s="2">
        <v>43838</v>
      </c>
      <c r="C3473" s="3" t="s">
        <v>118</v>
      </c>
      <c r="D3473" s="3">
        <v>42</v>
      </c>
      <c r="E3473" s="3" t="s">
        <v>9</v>
      </c>
      <c r="F3473" s="3" t="s">
        <v>109</v>
      </c>
      <c r="G3473" s="94">
        <v>997.82</v>
      </c>
    </row>
    <row r="3474" spans="2:7">
      <c r="B3474" s="2">
        <v>44688</v>
      </c>
      <c r="C3474" s="3" t="s">
        <v>107</v>
      </c>
      <c r="D3474" s="3">
        <v>275</v>
      </c>
      <c r="E3474" s="3" t="s">
        <v>114</v>
      </c>
      <c r="F3474" s="3" t="s">
        <v>108</v>
      </c>
      <c r="G3474" s="94">
        <v>4261.47</v>
      </c>
    </row>
    <row r="3475" spans="2:7">
      <c r="B3475" s="2">
        <v>44232</v>
      </c>
      <c r="C3475" s="3" t="s">
        <v>117</v>
      </c>
      <c r="D3475" s="3">
        <v>8</v>
      </c>
      <c r="E3475" s="3" t="s">
        <v>114</v>
      </c>
      <c r="F3475" s="3" t="s">
        <v>115</v>
      </c>
      <c r="G3475" s="94">
        <v>207.6</v>
      </c>
    </row>
    <row r="3476" spans="2:7">
      <c r="B3476" s="2">
        <v>44138</v>
      </c>
      <c r="C3476" s="3" t="s">
        <v>119</v>
      </c>
      <c r="D3476" s="3">
        <v>29</v>
      </c>
      <c r="E3476" s="3" t="s">
        <v>112</v>
      </c>
      <c r="F3476" s="3" t="s">
        <v>109</v>
      </c>
      <c r="G3476" s="94">
        <v>886.17</v>
      </c>
    </row>
    <row r="3477" spans="2:7">
      <c r="B3477" s="2">
        <v>44142</v>
      </c>
      <c r="C3477" s="3" t="s">
        <v>117</v>
      </c>
      <c r="D3477" s="3">
        <v>525</v>
      </c>
      <c r="E3477" s="3" t="s">
        <v>110</v>
      </c>
      <c r="F3477" s="3" t="s">
        <v>108</v>
      </c>
      <c r="G3477" s="94">
        <v>7229.91</v>
      </c>
    </row>
    <row r="3478" spans="2:7">
      <c r="B3478" s="2">
        <v>44339</v>
      </c>
      <c r="C3478" s="3" t="s">
        <v>116</v>
      </c>
      <c r="D3478" s="3">
        <v>1</v>
      </c>
      <c r="E3478" s="3" t="s">
        <v>6</v>
      </c>
      <c r="F3478" s="3" t="s">
        <v>115</v>
      </c>
      <c r="G3478" s="94">
        <v>44.69</v>
      </c>
    </row>
    <row r="3479" spans="2:7">
      <c r="B3479" s="2">
        <v>43951</v>
      </c>
      <c r="C3479" s="3" t="s">
        <v>107</v>
      </c>
      <c r="D3479" s="3">
        <v>3</v>
      </c>
      <c r="E3479" s="3" t="s">
        <v>110</v>
      </c>
      <c r="F3479" s="3" t="s">
        <v>113</v>
      </c>
      <c r="G3479" s="94">
        <v>74.849999999999994</v>
      </c>
    </row>
    <row r="3480" spans="2:7">
      <c r="B3480" s="2">
        <v>44452</v>
      </c>
      <c r="C3480" s="3" t="s">
        <v>119</v>
      </c>
      <c r="D3480" s="3">
        <v>3</v>
      </c>
      <c r="E3480" s="3" t="s">
        <v>114</v>
      </c>
      <c r="F3480" s="3" t="s">
        <v>111</v>
      </c>
      <c r="G3480" s="94">
        <v>80.849999999999994</v>
      </c>
    </row>
    <row r="3481" spans="2:7">
      <c r="B3481" s="2">
        <v>44702</v>
      </c>
      <c r="C3481" s="3" t="s">
        <v>118</v>
      </c>
      <c r="D3481" s="3">
        <v>275</v>
      </c>
      <c r="E3481" s="3" t="s">
        <v>110</v>
      </c>
      <c r="F3481" s="3" t="s">
        <v>115</v>
      </c>
      <c r="G3481" s="94">
        <v>3945.22</v>
      </c>
    </row>
    <row r="3482" spans="2:7">
      <c r="B3482" s="2">
        <v>44582</v>
      </c>
      <c r="C3482" s="3" t="s">
        <v>116</v>
      </c>
      <c r="D3482" s="3">
        <v>8</v>
      </c>
      <c r="E3482" s="3" t="s">
        <v>6</v>
      </c>
      <c r="F3482" s="3" t="s">
        <v>105</v>
      </c>
      <c r="G3482" s="94">
        <v>349.52</v>
      </c>
    </row>
    <row r="3483" spans="2:7">
      <c r="B3483" s="2">
        <v>44732</v>
      </c>
      <c r="C3483" s="3" t="s">
        <v>116</v>
      </c>
      <c r="D3483" s="3">
        <v>4</v>
      </c>
      <c r="E3483" s="3" t="s">
        <v>114</v>
      </c>
      <c r="F3483" s="3" t="s">
        <v>113</v>
      </c>
      <c r="G3483" s="94">
        <v>99.8</v>
      </c>
    </row>
    <row r="3484" spans="2:7">
      <c r="B3484" s="2">
        <v>44796</v>
      </c>
      <c r="C3484" s="3" t="s">
        <v>119</v>
      </c>
      <c r="D3484" s="3">
        <v>37</v>
      </c>
      <c r="E3484" s="3" t="s">
        <v>110</v>
      </c>
      <c r="F3484" s="3" t="s">
        <v>106</v>
      </c>
      <c r="G3484" s="94">
        <v>784.68</v>
      </c>
    </row>
    <row r="3485" spans="2:7">
      <c r="B3485" s="2">
        <v>44238</v>
      </c>
      <c r="C3485" s="3" t="s">
        <v>107</v>
      </c>
      <c r="D3485" s="3">
        <v>34</v>
      </c>
      <c r="E3485" s="3" t="s">
        <v>9</v>
      </c>
      <c r="F3485" s="3" t="s">
        <v>113</v>
      </c>
      <c r="G3485" s="94">
        <v>836.66</v>
      </c>
    </row>
    <row r="3486" spans="2:7">
      <c r="B3486" s="2">
        <v>43877</v>
      </c>
      <c r="C3486" s="3" t="s">
        <v>119</v>
      </c>
      <c r="D3486" s="3">
        <v>8</v>
      </c>
      <c r="E3486" s="3" t="s">
        <v>112</v>
      </c>
      <c r="F3486" s="3" t="s">
        <v>115</v>
      </c>
      <c r="G3486" s="94">
        <v>279.60000000000002</v>
      </c>
    </row>
    <row r="3487" spans="2:7">
      <c r="B3487" s="2">
        <v>44672</v>
      </c>
      <c r="C3487" s="3" t="s">
        <v>117</v>
      </c>
      <c r="D3487" s="3">
        <v>6</v>
      </c>
      <c r="E3487" s="3" t="s">
        <v>112</v>
      </c>
      <c r="F3487" s="3" t="s">
        <v>113</v>
      </c>
      <c r="G3487" s="94">
        <v>209.7</v>
      </c>
    </row>
    <row r="3488" spans="2:7">
      <c r="B3488" s="2">
        <v>44072</v>
      </c>
      <c r="C3488" s="3" t="s">
        <v>116</v>
      </c>
      <c r="D3488" s="3">
        <v>18</v>
      </c>
      <c r="E3488" s="3" t="s">
        <v>110</v>
      </c>
      <c r="F3488" s="3" t="s">
        <v>113</v>
      </c>
      <c r="G3488" s="94">
        <v>431.1</v>
      </c>
    </row>
    <row r="3489" spans="2:7">
      <c r="B3489" s="2">
        <v>44389</v>
      </c>
      <c r="C3489" s="3" t="s">
        <v>116</v>
      </c>
      <c r="D3489" s="3">
        <v>16</v>
      </c>
      <c r="E3489" s="3" t="s">
        <v>112</v>
      </c>
      <c r="F3489" s="3" t="s">
        <v>108</v>
      </c>
      <c r="G3489" s="94">
        <v>575.20000000000005</v>
      </c>
    </row>
    <row r="3490" spans="2:7">
      <c r="B3490" s="2">
        <v>44763</v>
      </c>
      <c r="C3490" s="3" t="s">
        <v>119</v>
      </c>
      <c r="D3490" s="3">
        <v>7</v>
      </c>
      <c r="E3490" s="3" t="s">
        <v>114</v>
      </c>
      <c r="F3490" s="3" t="s">
        <v>105</v>
      </c>
      <c r="G3490" s="94">
        <v>181.65</v>
      </c>
    </row>
    <row r="3491" spans="2:7">
      <c r="B3491" s="2">
        <v>44649</v>
      </c>
      <c r="C3491" s="3" t="s">
        <v>118</v>
      </c>
      <c r="D3491" s="3">
        <v>475</v>
      </c>
      <c r="E3491" s="3" t="s">
        <v>6</v>
      </c>
      <c r="F3491" s="3" t="s">
        <v>108</v>
      </c>
      <c r="G3491" s="94">
        <v>12205.96</v>
      </c>
    </row>
    <row r="3492" spans="2:7">
      <c r="B3492" s="2">
        <v>44026</v>
      </c>
      <c r="C3492" s="3" t="s">
        <v>117</v>
      </c>
      <c r="D3492" s="3">
        <v>2</v>
      </c>
      <c r="E3492" s="3" t="s">
        <v>110</v>
      </c>
      <c r="F3492" s="3" t="s">
        <v>109</v>
      </c>
      <c r="G3492" s="94">
        <v>49.9</v>
      </c>
    </row>
    <row r="3493" spans="2:7">
      <c r="B3493" s="2">
        <v>44510</v>
      </c>
      <c r="C3493" s="3" t="s">
        <v>119</v>
      </c>
      <c r="D3493" s="3">
        <v>575</v>
      </c>
      <c r="E3493" s="3" t="s">
        <v>112</v>
      </c>
      <c r="F3493" s="3" t="s">
        <v>108</v>
      </c>
      <c r="G3493" s="94">
        <v>11555.34</v>
      </c>
    </row>
    <row r="3494" spans="2:7">
      <c r="B3494" s="2">
        <v>44634</v>
      </c>
      <c r="C3494" s="3" t="s">
        <v>117</v>
      </c>
      <c r="D3494" s="3">
        <v>46</v>
      </c>
      <c r="E3494" s="3" t="s">
        <v>6</v>
      </c>
      <c r="F3494" s="3" t="s">
        <v>111</v>
      </c>
      <c r="G3494" s="94">
        <v>1708.28</v>
      </c>
    </row>
    <row r="3495" spans="2:7">
      <c r="B3495" s="2">
        <v>44559</v>
      </c>
      <c r="C3495" s="3" t="s">
        <v>107</v>
      </c>
      <c r="D3495" s="3">
        <v>8</v>
      </c>
      <c r="E3495" s="3" t="s">
        <v>9</v>
      </c>
      <c r="F3495" s="3" t="s">
        <v>115</v>
      </c>
      <c r="G3495" s="94">
        <v>215.6</v>
      </c>
    </row>
    <row r="3496" spans="2:7">
      <c r="B3496" s="2">
        <v>44779</v>
      </c>
      <c r="C3496" s="3" t="s">
        <v>119</v>
      </c>
      <c r="D3496" s="3">
        <v>375</v>
      </c>
      <c r="E3496" s="3" t="s">
        <v>114</v>
      </c>
      <c r="F3496" s="3" t="s">
        <v>108</v>
      </c>
      <c r="G3496" s="94">
        <v>5595.47</v>
      </c>
    </row>
    <row r="3497" spans="2:7">
      <c r="B3497" s="2">
        <v>43999</v>
      </c>
      <c r="C3497" s="3" t="s">
        <v>119</v>
      </c>
      <c r="D3497" s="3">
        <v>7</v>
      </c>
      <c r="E3497" s="3" t="s">
        <v>110</v>
      </c>
      <c r="F3497" s="3" t="s">
        <v>115</v>
      </c>
      <c r="G3497" s="94">
        <v>174.65</v>
      </c>
    </row>
    <row r="3498" spans="2:7">
      <c r="B3498" s="2">
        <v>44679</v>
      </c>
      <c r="C3498" s="3" t="s">
        <v>119</v>
      </c>
      <c r="D3498" s="3">
        <v>18</v>
      </c>
      <c r="E3498" s="3" t="s">
        <v>9</v>
      </c>
      <c r="F3498" s="3" t="s">
        <v>106</v>
      </c>
      <c r="G3498" s="94">
        <v>485.1</v>
      </c>
    </row>
    <row r="3499" spans="2:7">
      <c r="B3499" s="2">
        <v>43959</v>
      </c>
      <c r="C3499" s="3" t="s">
        <v>117</v>
      </c>
      <c r="D3499" s="3">
        <v>50</v>
      </c>
      <c r="E3499" s="3" t="s">
        <v>6</v>
      </c>
      <c r="F3499" s="3" t="s">
        <v>113</v>
      </c>
      <c r="G3499" s="94">
        <v>1600.88</v>
      </c>
    </row>
    <row r="3500" spans="2:7">
      <c r="B3500" s="2">
        <v>44065</v>
      </c>
      <c r="C3500" s="3" t="s">
        <v>107</v>
      </c>
      <c r="D3500" s="3">
        <v>8</v>
      </c>
      <c r="E3500" s="3" t="s">
        <v>9</v>
      </c>
      <c r="F3500" s="3" t="s">
        <v>115</v>
      </c>
      <c r="G3500" s="94">
        <v>215.6</v>
      </c>
    </row>
    <row r="3501" spans="2:7">
      <c r="B3501" s="2">
        <v>44345</v>
      </c>
      <c r="C3501" s="3" t="s">
        <v>117</v>
      </c>
      <c r="D3501" s="3">
        <v>43</v>
      </c>
      <c r="E3501" s="3" t="s">
        <v>9</v>
      </c>
      <c r="F3501" s="3" t="s">
        <v>106</v>
      </c>
      <c r="G3501" s="94">
        <v>985.02</v>
      </c>
    </row>
    <row r="3502" spans="2:7">
      <c r="B3502" s="2">
        <v>44034</v>
      </c>
      <c r="C3502" s="3" t="s">
        <v>117</v>
      </c>
      <c r="D3502" s="3">
        <v>39</v>
      </c>
      <c r="E3502" s="3" t="s">
        <v>112</v>
      </c>
      <c r="F3502" s="3" t="s">
        <v>105</v>
      </c>
      <c r="G3502" s="94">
        <v>1125.44</v>
      </c>
    </row>
    <row r="3503" spans="2:7">
      <c r="B3503" s="2">
        <v>44839</v>
      </c>
      <c r="C3503" s="3" t="s">
        <v>117</v>
      </c>
      <c r="D3503" s="3">
        <v>7</v>
      </c>
      <c r="E3503" s="3" t="s">
        <v>9</v>
      </c>
      <c r="F3503" s="3" t="s">
        <v>105</v>
      </c>
      <c r="G3503" s="94">
        <v>188.65</v>
      </c>
    </row>
    <row r="3504" spans="2:7">
      <c r="B3504" s="2">
        <v>44654</v>
      </c>
      <c r="C3504" s="3" t="s">
        <v>116</v>
      </c>
      <c r="D3504" s="3">
        <v>3</v>
      </c>
      <c r="E3504" s="3" t="s">
        <v>114</v>
      </c>
      <c r="F3504" s="3" t="s">
        <v>111</v>
      </c>
      <c r="G3504" s="94">
        <v>80.849999999999994</v>
      </c>
    </row>
    <row r="3505" spans="2:7">
      <c r="B3505" s="2">
        <v>44455</v>
      </c>
      <c r="C3505" s="3" t="s">
        <v>118</v>
      </c>
      <c r="D3505" s="3">
        <v>525</v>
      </c>
      <c r="E3505" s="3" t="s">
        <v>112</v>
      </c>
      <c r="F3505" s="3" t="s">
        <v>105</v>
      </c>
      <c r="G3505" s="94">
        <v>10852.41</v>
      </c>
    </row>
    <row r="3506" spans="2:7">
      <c r="B3506" s="2">
        <v>44639</v>
      </c>
      <c r="C3506" s="3" t="s">
        <v>117</v>
      </c>
      <c r="D3506" s="3">
        <v>250</v>
      </c>
      <c r="E3506" s="3" t="s">
        <v>114</v>
      </c>
      <c r="F3506" s="3" t="s">
        <v>113</v>
      </c>
      <c r="G3506" s="94">
        <v>4366.25</v>
      </c>
    </row>
    <row r="3507" spans="2:7">
      <c r="B3507" s="2">
        <v>44819</v>
      </c>
      <c r="C3507" s="3" t="s">
        <v>118</v>
      </c>
      <c r="D3507" s="3">
        <v>250</v>
      </c>
      <c r="E3507" s="3" t="s">
        <v>9</v>
      </c>
      <c r="F3507" s="3" t="s">
        <v>105</v>
      </c>
      <c r="G3507" s="94">
        <v>4716.25</v>
      </c>
    </row>
    <row r="3508" spans="2:7">
      <c r="B3508" s="2">
        <v>44796</v>
      </c>
      <c r="C3508" s="3" t="s">
        <v>118</v>
      </c>
      <c r="D3508" s="3">
        <v>43</v>
      </c>
      <c r="E3508" s="3" t="s">
        <v>114</v>
      </c>
      <c r="F3508" s="3" t="s">
        <v>115</v>
      </c>
      <c r="G3508" s="94">
        <v>948.47</v>
      </c>
    </row>
    <row r="3509" spans="2:7">
      <c r="B3509" s="2">
        <v>43930</v>
      </c>
      <c r="C3509" s="3" t="s">
        <v>107</v>
      </c>
      <c r="D3509" s="3">
        <v>20</v>
      </c>
      <c r="E3509" s="3" t="s">
        <v>9</v>
      </c>
      <c r="F3509" s="3" t="s">
        <v>115</v>
      </c>
      <c r="G3509" s="94">
        <v>579</v>
      </c>
    </row>
    <row r="3510" spans="2:7">
      <c r="B3510" s="2">
        <v>44321</v>
      </c>
      <c r="C3510" s="3" t="s">
        <v>117</v>
      </c>
      <c r="D3510" s="3">
        <v>35</v>
      </c>
      <c r="E3510" s="3" t="s">
        <v>114</v>
      </c>
      <c r="F3510" s="3" t="s">
        <v>113</v>
      </c>
      <c r="G3510" s="94">
        <v>772.01</v>
      </c>
    </row>
    <row r="3511" spans="2:7">
      <c r="B3511" s="2">
        <v>44439</v>
      </c>
      <c r="C3511" s="3" t="s">
        <v>116</v>
      </c>
      <c r="D3511" s="3">
        <v>28</v>
      </c>
      <c r="E3511" s="3" t="s">
        <v>110</v>
      </c>
      <c r="F3511" s="3" t="s">
        <v>109</v>
      </c>
      <c r="G3511" s="94">
        <v>593.80999999999995</v>
      </c>
    </row>
    <row r="3512" spans="2:7">
      <c r="B3512" s="2">
        <v>44850</v>
      </c>
      <c r="C3512" s="3" t="s">
        <v>117</v>
      </c>
      <c r="D3512" s="3">
        <v>8</v>
      </c>
      <c r="E3512" s="3" t="s">
        <v>9</v>
      </c>
      <c r="F3512" s="3" t="s">
        <v>111</v>
      </c>
      <c r="G3512" s="94">
        <v>223.6</v>
      </c>
    </row>
    <row r="3513" spans="2:7">
      <c r="B3513" s="2">
        <v>44634</v>
      </c>
      <c r="C3513" s="3" t="s">
        <v>117</v>
      </c>
      <c r="D3513" s="3">
        <v>5</v>
      </c>
      <c r="E3513" s="3" t="s">
        <v>9</v>
      </c>
      <c r="F3513" s="3" t="s">
        <v>115</v>
      </c>
      <c r="G3513" s="94">
        <v>134.75</v>
      </c>
    </row>
    <row r="3514" spans="2:7">
      <c r="B3514" s="2">
        <v>43962</v>
      </c>
      <c r="C3514" s="3" t="s">
        <v>119</v>
      </c>
      <c r="D3514" s="3">
        <v>6</v>
      </c>
      <c r="E3514" s="3" t="s">
        <v>114</v>
      </c>
      <c r="F3514" s="3" t="s">
        <v>111</v>
      </c>
      <c r="G3514" s="94">
        <v>161.69999999999999</v>
      </c>
    </row>
    <row r="3515" spans="2:7">
      <c r="B3515" s="2">
        <v>43882</v>
      </c>
      <c r="C3515" s="3" t="s">
        <v>119</v>
      </c>
      <c r="D3515" s="3">
        <v>8</v>
      </c>
      <c r="E3515" s="3" t="s">
        <v>6</v>
      </c>
      <c r="F3515" s="3" t="s">
        <v>108</v>
      </c>
      <c r="G3515" s="94">
        <v>349.52</v>
      </c>
    </row>
    <row r="3516" spans="2:7">
      <c r="B3516" s="2">
        <v>44722</v>
      </c>
      <c r="C3516" s="3" t="s">
        <v>119</v>
      </c>
      <c r="D3516" s="3">
        <v>150</v>
      </c>
      <c r="E3516" s="3" t="s">
        <v>114</v>
      </c>
      <c r="F3516" s="3" t="s">
        <v>105</v>
      </c>
      <c r="G3516" s="94">
        <v>2829.75</v>
      </c>
    </row>
    <row r="3517" spans="2:7">
      <c r="B3517" s="2">
        <v>44910</v>
      </c>
      <c r="C3517" s="3" t="s">
        <v>118</v>
      </c>
      <c r="D3517" s="3">
        <v>30</v>
      </c>
      <c r="E3517" s="3" t="s">
        <v>110</v>
      </c>
      <c r="F3517" s="3" t="s">
        <v>105</v>
      </c>
      <c r="G3517" s="94">
        <v>610.73</v>
      </c>
    </row>
    <row r="3518" spans="2:7">
      <c r="B3518" s="2">
        <v>44685</v>
      </c>
      <c r="C3518" s="3" t="s">
        <v>107</v>
      </c>
      <c r="D3518" s="3">
        <v>24</v>
      </c>
      <c r="E3518" s="3" t="s">
        <v>9</v>
      </c>
      <c r="F3518" s="3" t="s">
        <v>115</v>
      </c>
      <c r="G3518" s="94">
        <v>570.17999999999995</v>
      </c>
    </row>
    <row r="3519" spans="2:7">
      <c r="B3519" s="2">
        <v>44387</v>
      </c>
      <c r="C3519" s="3" t="s">
        <v>107</v>
      </c>
      <c r="D3519" s="3">
        <v>9</v>
      </c>
      <c r="E3519" s="3" t="s">
        <v>9</v>
      </c>
      <c r="F3519" s="3" t="s">
        <v>109</v>
      </c>
      <c r="G3519" s="94">
        <v>260.55</v>
      </c>
    </row>
    <row r="3520" spans="2:7">
      <c r="B3520" s="2">
        <v>44844</v>
      </c>
      <c r="C3520" s="3" t="s">
        <v>117</v>
      </c>
      <c r="D3520" s="3">
        <v>8</v>
      </c>
      <c r="E3520" s="3" t="s">
        <v>9</v>
      </c>
      <c r="F3520" s="3" t="s">
        <v>105</v>
      </c>
      <c r="G3520" s="94">
        <v>215.6</v>
      </c>
    </row>
    <row r="3521" spans="2:7">
      <c r="B3521" s="2">
        <v>44098</v>
      </c>
      <c r="C3521" s="3" t="s">
        <v>119</v>
      </c>
      <c r="D3521" s="3">
        <v>35</v>
      </c>
      <c r="E3521" s="3" t="s">
        <v>112</v>
      </c>
      <c r="F3521" s="3" t="s">
        <v>111</v>
      </c>
      <c r="G3521" s="94">
        <v>1010.01</v>
      </c>
    </row>
    <row r="3522" spans="2:7">
      <c r="B3522" s="2">
        <v>44032</v>
      </c>
      <c r="C3522" s="3" t="s">
        <v>117</v>
      </c>
      <c r="D3522" s="3">
        <v>475</v>
      </c>
      <c r="E3522" s="3" t="s">
        <v>6</v>
      </c>
      <c r="F3522" s="3" t="s">
        <v>105</v>
      </c>
      <c r="G3522" s="94">
        <v>11659.71</v>
      </c>
    </row>
    <row r="3523" spans="2:7">
      <c r="B3523" s="2">
        <v>43953</v>
      </c>
      <c r="C3523" s="3" t="s">
        <v>117</v>
      </c>
      <c r="D3523" s="3">
        <v>6</v>
      </c>
      <c r="E3523" s="3" t="s">
        <v>110</v>
      </c>
      <c r="F3523" s="3" t="s">
        <v>105</v>
      </c>
      <c r="G3523" s="94">
        <v>149.69999999999999</v>
      </c>
    </row>
    <row r="3524" spans="2:7">
      <c r="B3524" s="2">
        <v>44301</v>
      </c>
      <c r="C3524" s="3" t="s">
        <v>118</v>
      </c>
      <c r="D3524" s="3">
        <v>19</v>
      </c>
      <c r="E3524" s="3" t="s">
        <v>6</v>
      </c>
      <c r="F3524" s="3" t="s">
        <v>115</v>
      </c>
      <c r="G3524" s="94">
        <v>830.11</v>
      </c>
    </row>
    <row r="3525" spans="2:7">
      <c r="B3525" s="2">
        <v>44395</v>
      </c>
      <c r="C3525" s="3" t="s">
        <v>118</v>
      </c>
      <c r="D3525" s="3">
        <v>450</v>
      </c>
      <c r="E3525" s="3" t="s">
        <v>110</v>
      </c>
      <c r="F3525" s="3" t="s">
        <v>105</v>
      </c>
      <c r="G3525" s="94">
        <v>6197.06</v>
      </c>
    </row>
    <row r="3526" spans="2:7">
      <c r="B3526" s="2">
        <v>44257</v>
      </c>
      <c r="C3526" s="3" t="s">
        <v>117</v>
      </c>
      <c r="D3526" s="3">
        <v>39</v>
      </c>
      <c r="E3526" s="3" t="s">
        <v>112</v>
      </c>
      <c r="F3526" s="3" t="s">
        <v>111</v>
      </c>
      <c r="G3526" s="94">
        <v>1191.74</v>
      </c>
    </row>
    <row r="3527" spans="2:7">
      <c r="B3527" s="2">
        <v>43839</v>
      </c>
      <c r="C3527" s="3" t="s">
        <v>119</v>
      </c>
      <c r="D3527" s="3">
        <v>1</v>
      </c>
      <c r="E3527" s="3" t="s">
        <v>9</v>
      </c>
      <c r="F3527" s="3" t="s">
        <v>108</v>
      </c>
      <c r="G3527" s="94">
        <v>26.95</v>
      </c>
    </row>
    <row r="3528" spans="2:7">
      <c r="B3528" s="2">
        <v>44349</v>
      </c>
      <c r="C3528" s="3" t="s">
        <v>119</v>
      </c>
      <c r="D3528" s="3">
        <v>10</v>
      </c>
      <c r="E3528" s="3" t="s">
        <v>114</v>
      </c>
      <c r="F3528" s="3" t="s">
        <v>115</v>
      </c>
      <c r="G3528" s="94">
        <v>269.5</v>
      </c>
    </row>
    <row r="3529" spans="2:7">
      <c r="B3529" s="2">
        <v>44402</v>
      </c>
      <c r="C3529" s="3" t="s">
        <v>119</v>
      </c>
      <c r="D3529" s="3">
        <v>43</v>
      </c>
      <c r="E3529" s="3" t="s">
        <v>6</v>
      </c>
      <c r="F3529" s="3" t="s">
        <v>113</v>
      </c>
      <c r="G3529" s="94">
        <v>1596.87</v>
      </c>
    </row>
    <row r="3530" spans="2:7">
      <c r="B3530" s="2">
        <v>44370</v>
      </c>
      <c r="C3530" s="3" t="s">
        <v>119</v>
      </c>
      <c r="D3530" s="3">
        <v>325</v>
      </c>
      <c r="E3530" s="3" t="s">
        <v>6</v>
      </c>
      <c r="F3530" s="3" t="s">
        <v>108</v>
      </c>
      <c r="G3530" s="94">
        <v>8164.57</v>
      </c>
    </row>
    <row r="3531" spans="2:7">
      <c r="B3531" s="2">
        <v>43852</v>
      </c>
      <c r="C3531" s="3" t="s">
        <v>116</v>
      </c>
      <c r="D3531" s="3">
        <v>28</v>
      </c>
      <c r="E3531" s="3" t="s">
        <v>112</v>
      </c>
      <c r="F3531" s="3" t="s">
        <v>113</v>
      </c>
      <c r="G3531" s="94">
        <v>831.81</v>
      </c>
    </row>
    <row r="3532" spans="2:7">
      <c r="B3532" s="2">
        <v>44775</v>
      </c>
      <c r="C3532" s="3" t="s">
        <v>118</v>
      </c>
      <c r="D3532" s="3">
        <v>75</v>
      </c>
      <c r="E3532" s="3" t="s">
        <v>110</v>
      </c>
      <c r="F3532" s="3" t="s">
        <v>108</v>
      </c>
      <c r="G3532" s="94">
        <v>1347.19</v>
      </c>
    </row>
    <row r="3533" spans="2:7">
      <c r="B3533" s="2">
        <v>44014</v>
      </c>
      <c r="C3533" s="3" t="s">
        <v>118</v>
      </c>
      <c r="D3533" s="3">
        <v>10</v>
      </c>
      <c r="E3533" s="3" t="s">
        <v>114</v>
      </c>
      <c r="F3533" s="3" t="s">
        <v>105</v>
      </c>
      <c r="G3533" s="94">
        <v>249.5</v>
      </c>
    </row>
    <row r="3534" spans="2:7">
      <c r="B3534" s="2">
        <v>44229</v>
      </c>
      <c r="C3534" s="3" t="s">
        <v>118</v>
      </c>
      <c r="D3534" s="3">
        <v>550</v>
      </c>
      <c r="E3534" s="3" t="s">
        <v>6</v>
      </c>
      <c r="F3534" s="3" t="s">
        <v>109</v>
      </c>
      <c r="G3534" s="94">
        <v>13816.96</v>
      </c>
    </row>
    <row r="3535" spans="2:7">
      <c r="B3535" s="2">
        <v>44362</v>
      </c>
      <c r="C3535" s="3" t="s">
        <v>117</v>
      </c>
      <c r="D3535" s="3">
        <v>23</v>
      </c>
      <c r="E3535" s="3" t="s">
        <v>110</v>
      </c>
      <c r="F3535" s="3" t="s">
        <v>106</v>
      </c>
      <c r="G3535" s="94">
        <v>550.85</v>
      </c>
    </row>
    <row r="3536" spans="2:7">
      <c r="B3536" s="2">
        <v>44103</v>
      </c>
      <c r="C3536" s="3" t="s">
        <v>119</v>
      </c>
      <c r="D3536" s="3">
        <v>50</v>
      </c>
      <c r="E3536" s="3" t="s">
        <v>6</v>
      </c>
      <c r="F3536" s="3" t="s">
        <v>106</v>
      </c>
      <c r="G3536" s="94">
        <v>1675.88</v>
      </c>
    </row>
    <row r="3537" spans="2:7">
      <c r="B3537" s="2">
        <v>44860</v>
      </c>
      <c r="C3537" s="3" t="s">
        <v>117</v>
      </c>
      <c r="D3537" s="3">
        <v>36</v>
      </c>
      <c r="E3537" s="3" t="s">
        <v>112</v>
      </c>
      <c r="F3537" s="3" t="s">
        <v>106</v>
      </c>
      <c r="G3537" s="94">
        <v>1069.47</v>
      </c>
    </row>
    <row r="3538" spans="2:7">
      <c r="B3538" s="2">
        <v>44070</v>
      </c>
      <c r="C3538" s="3" t="s">
        <v>117</v>
      </c>
      <c r="D3538" s="3">
        <v>5</v>
      </c>
      <c r="E3538" s="3" t="s">
        <v>6</v>
      </c>
      <c r="F3538" s="3" t="s">
        <v>106</v>
      </c>
      <c r="G3538" s="94">
        <v>223.45</v>
      </c>
    </row>
    <row r="3539" spans="2:7">
      <c r="B3539" s="2">
        <v>44303</v>
      </c>
      <c r="C3539" s="3" t="s">
        <v>116</v>
      </c>
      <c r="D3539" s="3">
        <v>41</v>
      </c>
      <c r="E3539" s="3" t="s">
        <v>114</v>
      </c>
      <c r="F3539" s="3" t="s">
        <v>113</v>
      </c>
      <c r="G3539" s="94">
        <v>869.51</v>
      </c>
    </row>
    <row r="3540" spans="2:7">
      <c r="B3540" s="2">
        <v>43851</v>
      </c>
      <c r="C3540" s="3" t="s">
        <v>107</v>
      </c>
      <c r="D3540" s="3">
        <v>28</v>
      </c>
      <c r="E3540" s="3" t="s">
        <v>112</v>
      </c>
      <c r="F3540" s="3" t="s">
        <v>109</v>
      </c>
      <c r="G3540" s="94">
        <v>808.01</v>
      </c>
    </row>
    <row r="3541" spans="2:7">
      <c r="B3541" s="2">
        <v>44518</v>
      </c>
      <c r="C3541" s="3" t="s">
        <v>117</v>
      </c>
      <c r="D3541" s="3">
        <v>24</v>
      </c>
      <c r="E3541" s="3" t="s">
        <v>9</v>
      </c>
      <c r="F3541" s="3" t="s">
        <v>106</v>
      </c>
      <c r="G3541" s="94">
        <v>549.78</v>
      </c>
    </row>
    <row r="3542" spans="2:7">
      <c r="B3542" s="2">
        <v>44528</v>
      </c>
      <c r="C3542" s="3" t="s">
        <v>118</v>
      </c>
      <c r="D3542" s="3">
        <v>500</v>
      </c>
      <c r="E3542" s="3" t="s">
        <v>9</v>
      </c>
      <c r="F3542" s="3" t="s">
        <v>105</v>
      </c>
      <c r="G3542" s="94">
        <v>8323.1299999999992</v>
      </c>
    </row>
    <row r="3543" spans="2:7">
      <c r="B3543" s="2">
        <v>43907</v>
      </c>
      <c r="C3543" s="3" t="s">
        <v>117</v>
      </c>
      <c r="D3543" s="3">
        <v>41</v>
      </c>
      <c r="E3543" s="3" t="s">
        <v>6</v>
      </c>
      <c r="F3543" s="3" t="s">
        <v>106</v>
      </c>
      <c r="G3543" s="94">
        <v>1487.75</v>
      </c>
    </row>
    <row r="3544" spans="2:7">
      <c r="B3544" s="2">
        <v>43837</v>
      </c>
      <c r="C3544" s="3" t="s">
        <v>117</v>
      </c>
      <c r="D3544" s="3">
        <v>13</v>
      </c>
      <c r="E3544" s="3" t="s">
        <v>6</v>
      </c>
      <c r="F3544" s="3" t="s">
        <v>108</v>
      </c>
      <c r="G3544" s="94">
        <v>554.97</v>
      </c>
    </row>
    <row r="3545" spans="2:7">
      <c r="B3545" s="2">
        <v>44262</v>
      </c>
      <c r="C3545" s="3" t="s">
        <v>117</v>
      </c>
      <c r="D3545" s="3">
        <v>18</v>
      </c>
      <c r="E3545" s="3" t="s">
        <v>6</v>
      </c>
      <c r="F3545" s="3" t="s">
        <v>109</v>
      </c>
      <c r="G3545" s="94">
        <v>768.42</v>
      </c>
    </row>
    <row r="3546" spans="2:7">
      <c r="B3546" s="2">
        <v>44588</v>
      </c>
      <c r="C3546" s="3" t="s">
        <v>117</v>
      </c>
      <c r="D3546" s="3">
        <v>31</v>
      </c>
      <c r="E3546" s="3" t="s">
        <v>112</v>
      </c>
      <c r="F3546" s="3" t="s">
        <v>106</v>
      </c>
      <c r="G3546" s="94">
        <v>894.58</v>
      </c>
    </row>
    <row r="3547" spans="2:7">
      <c r="B3547" s="2">
        <v>44006</v>
      </c>
      <c r="C3547" s="3" t="s">
        <v>119</v>
      </c>
      <c r="D3547" s="3">
        <v>7</v>
      </c>
      <c r="E3547" s="3" t="s">
        <v>112</v>
      </c>
      <c r="F3547" s="3" t="s">
        <v>113</v>
      </c>
      <c r="G3547" s="94">
        <v>237.65</v>
      </c>
    </row>
    <row r="3548" spans="2:7">
      <c r="B3548" s="2">
        <v>44541</v>
      </c>
      <c r="C3548" s="3" t="s">
        <v>107</v>
      </c>
      <c r="D3548" s="3">
        <v>400</v>
      </c>
      <c r="E3548" s="3" t="s">
        <v>6</v>
      </c>
      <c r="F3548" s="3" t="s">
        <v>106</v>
      </c>
      <c r="G3548" s="94">
        <v>10048.700000000001</v>
      </c>
    </row>
    <row r="3549" spans="2:7">
      <c r="B3549" s="2">
        <v>44274</v>
      </c>
      <c r="C3549" s="3" t="s">
        <v>117</v>
      </c>
      <c r="D3549" s="3">
        <v>475</v>
      </c>
      <c r="E3549" s="3" t="s">
        <v>110</v>
      </c>
      <c r="F3549" s="3" t="s">
        <v>105</v>
      </c>
      <c r="G3549" s="94">
        <v>7087.59</v>
      </c>
    </row>
    <row r="3550" spans="2:7">
      <c r="B3550" s="2">
        <v>44571</v>
      </c>
      <c r="C3550" s="3" t="s">
        <v>117</v>
      </c>
      <c r="D3550" s="3">
        <v>38</v>
      </c>
      <c r="E3550" s="3" t="s">
        <v>9</v>
      </c>
      <c r="F3550" s="3" t="s">
        <v>106</v>
      </c>
      <c r="G3550" s="94">
        <v>902.79</v>
      </c>
    </row>
    <row r="3551" spans="2:7">
      <c r="B3551" s="2">
        <v>44846</v>
      </c>
      <c r="C3551" s="3" t="s">
        <v>119</v>
      </c>
      <c r="D3551" s="3">
        <v>1</v>
      </c>
      <c r="E3551" s="3" t="s">
        <v>114</v>
      </c>
      <c r="F3551" s="3" t="s">
        <v>106</v>
      </c>
      <c r="G3551" s="94">
        <v>26.95</v>
      </c>
    </row>
    <row r="3552" spans="2:7">
      <c r="B3552" s="2">
        <v>44458</v>
      </c>
      <c r="C3552" s="3" t="s">
        <v>117</v>
      </c>
      <c r="D3552" s="3">
        <v>5</v>
      </c>
      <c r="E3552" s="3" t="s">
        <v>112</v>
      </c>
      <c r="F3552" s="3" t="s">
        <v>108</v>
      </c>
      <c r="G3552" s="94">
        <v>179.75</v>
      </c>
    </row>
    <row r="3553" spans="2:7">
      <c r="B3553" s="2">
        <v>44015</v>
      </c>
      <c r="C3553" s="3" t="s">
        <v>118</v>
      </c>
      <c r="D3553" s="3">
        <v>350</v>
      </c>
      <c r="E3553" s="3" t="s">
        <v>6</v>
      </c>
      <c r="F3553" s="3" t="s">
        <v>115</v>
      </c>
      <c r="G3553" s="94">
        <v>8792.61</v>
      </c>
    </row>
    <row r="3554" spans="2:7">
      <c r="B3554" s="2">
        <v>44493</v>
      </c>
      <c r="C3554" s="3" t="s">
        <v>117</v>
      </c>
      <c r="D3554" s="3">
        <v>7</v>
      </c>
      <c r="E3554" s="3" t="s">
        <v>6</v>
      </c>
      <c r="F3554" s="3" t="s">
        <v>105</v>
      </c>
      <c r="G3554" s="94">
        <v>298.83</v>
      </c>
    </row>
    <row r="3555" spans="2:7">
      <c r="B3555" s="2">
        <v>44102</v>
      </c>
      <c r="C3555" s="3" t="s">
        <v>118</v>
      </c>
      <c r="D3555" s="3">
        <v>575</v>
      </c>
      <c r="E3555" s="3" t="s">
        <v>112</v>
      </c>
      <c r="F3555" s="3" t="s">
        <v>105</v>
      </c>
      <c r="G3555" s="94">
        <v>11885.97</v>
      </c>
    </row>
    <row r="3556" spans="2:7">
      <c r="B3556" s="2">
        <v>44887</v>
      </c>
      <c r="C3556" s="3" t="s">
        <v>117</v>
      </c>
      <c r="D3556" s="3">
        <v>10</v>
      </c>
      <c r="E3556" s="3" t="s">
        <v>6</v>
      </c>
      <c r="F3556" s="3" t="s">
        <v>113</v>
      </c>
      <c r="G3556" s="94">
        <v>426.9</v>
      </c>
    </row>
    <row r="3557" spans="2:7">
      <c r="B3557" s="2">
        <v>44829</v>
      </c>
      <c r="C3557" s="3" t="s">
        <v>119</v>
      </c>
      <c r="D3557" s="3">
        <v>1</v>
      </c>
      <c r="E3557" s="3" t="s">
        <v>114</v>
      </c>
      <c r="F3557" s="3" t="s">
        <v>108</v>
      </c>
      <c r="G3557" s="94">
        <v>26.95</v>
      </c>
    </row>
    <row r="3558" spans="2:7">
      <c r="B3558" s="2">
        <v>44857</v>
      </c>
      <c r="C3558" s="3" t="s">
        <v>117</v>
      </c>
      <c r="D3558" s="3">
        <v>175</v>
      </c>
      <c r="E3558" s="3" t="s">
        <v>110</v>
      </c>
      <c r="F3558" s="3" t="s">
        <v>115</v>
      </c>
      <c r="G3558" s="94">
        <v>3178.88</v>
      </c>
    </row>
    <row r="3559" spans="2:7">
      <c r="B3559" s="2">
        <v>44369</v>
      </c>
      <c r="C3559" s="3" t="s">
        <v>119</v>
      </c>
      <c r="D3559" s="3">
        <v>35</v>
      </c>
      <c r="E3559" s="3" t="s">
        <v>112</v>
      </c>
      <c r="F3559" s="3" t="s">
        <v>108</v>
      </c>
      <c r="G3559" s="94">
        <v>1010.01</v>
      </c>
    </row>
    <row r="3560" spans="2:7">
      <c r="B3560" s="2">
        <v>44039</v>
      </c>
      <c r="C3560" s="3" t="s">
        <v>118</v>
      </c>
      <c r="D3560" s="3">
        <v>34</v>
      </c>
      <c r="E3560" s="3" t="s">
        <v>114</v>
      </c>
      <c r="F3560" s="3" t="s">
        <v>106</v>
      </c>
      <c r="G3560" s="94">
        <v>778.86</v>
      </c>
    </row>
    <row r="3561" spans="2:7">
      <c r="B3561" s="2">
        <v>44204</v>
      </c>
      <c r="C3561" s="3" t="s">
        <v>117</v>
      </c>
      <c r="D3561" s="3">
        <v>3</v>
      </c>
      <c r="E3561" s="3" t="s">
        <v>114</v>
      </c>
      <c r="F3561" s="3" t="s">
        <v>105</v>
      </c>
      <c r="G3561" s="94">
        <v>77.849999999999994</v>
      </c>
    </row>
    <row r="3562" spans="2:7">
      <c r="B3562" s="2">
        <v>44013</v>
      </c>
      <c r="C3562" s="3" t="s">
        <v>116</v>
      </c>
      <c r="D3562" s="3">
        <v>75</v>
      </c>
      <c r="E3562" s="3" t="s">
        <v>110</v>
      </c>
      <c r="F3562" s="3" t="s">
        <v>109</v>
      </c>
      <c r="G3562" s="94">
        <v>1347.19</v>
      </c>
    </row>
    <row r="3563" spans="2:7">
      <c r="B3563" s="2">
        <v>44317</v>
      </c>
      <c r="C3563" s="3" t="s">
        <v>117</v>
      </c>
      <c r="D3563" s="3">
        <v>44</v>
      </c>
      <c r="E3563" s="3" t="s">
        <v>114</v>
      </c>
      <c r="F3563" s="3" t="s">
        <v>109</v>
      </c>
      <c r="G3563" s="94">
        <v>1007.93</v>
      </c>
    </row>
    <row r="3564" spans="2:7">
      <c r="B3564" s="2">
        <v>44254</v>
      </c>
      <c r="C3564" s="3" t="s">
        <v>118</v>
      </c>
      <c r="D3564" s="3">
        <v>4</v>
      </c>
      <c r="E3564" s="3" t="s">
        <v>6</v>
      </c>
      <c r="F3564" s="3" t="s">
        <v>105</v>
      </c>
      <c r="G3564" s="94">
        <v>170.76</v>
      </c>
    </row>
    <row r="3565" spans="2:7">
      <c r="B3565" s="2">
        <v>44017</v>
      </c>
      <c r="C3565" s="3" t="s">
        <v>116</v>
      </c>
      <c r="D3565" s="3">
        <v>2</v>
      </c>
      <c r="E3565" s="3" t="s">
        <v>9</v>
      </c>
      <c r="F3565" s="3" t="s">
        <v>106</v>
      </c>
      <c r="G3565" s="94">
        <v>57.9</v>
      </c>
    </row>
    <row r="3566" spans="2:7">
      <c r="B3566" s="2">
        <v>44859</v>
      </c>
      <c r="C3566" s="3" t="s">
        <v>118</v>
      </c>
      <c r="D3566" s="3">
        <v>14</v>
      </c>
      <c r="E3566" s="3" t="s">
        <v>112</v>
      </c>
      <c r="F3566" s="3" t="s">
        <v>106</v>
      </c>
      <c r="G3566" s="94">
        <v>475.3</v>
      </c>
    </row>
    <row r="3567" spans="2:7">
      <c r="B3567" s="2">
        <v>44731</v>
      </c>
      <c r="C3567" s="3" t="s">
        <v>117</v>
      </c>
      <c r="D3567" s="3">
        <v>19</v>
      </c>
      <c r="E3567" s="3" t="s">
        <v>114</v>
      </c>
      <c r="F3567" s="3" t="s">
        <v>105</v>
      </c>
      <c r="G3567" s="94">
        <v>512.04999999999995</v>
      </c>
    </row>
    <row r="3568" spans="2:7">
      <c r="B3568" s="2">
        <v>43948</v>
      </c>
      <c r="C3568" s="3" t="s">
        <v>118</v>
      </c>
      <c r="D3568" s="3">
        <v>525</v>
      </c>
      <c r="E3568" s="3" t="s">
        <v>9</v>
      </c>
      <c r="F3568" s="3" t="s">
        <v>115</v>
      </c>
      <c r="G3568" s="94">
        <v>8135.53</v>
      </c>
    </row>
    <row r="3569" spans="2:7">
      <c r="B3569" s="2">
        <v>44122</v>
      </c>
      <c r="C3569" s="3" t="s">
        <v>117</v>
      </c>
      <c r="D3569" s="3">
        <v>550</v>
      </c>
      <c r="E3569" s="3" t="s">
        <v>114</v>
      </c>
      <c r="F3569" s="3" t="s">
        <v>111</v>
      </c>
      <c r="G3569" s="94">
        <v>8522.94</v>
      </c>
    </row>
    <row r="3570" spans="2:7">
      <c r="B3570" s="2">
        <v>43945</v>
      </c>
      <c r="C3570" s="3" t="s">
        <v>116</v>
      </c>
      <c r="D3570" s="3">
        <v>12</v>
      </c>
      <c r="E3570" s="3" t="s">
        <v>110</v>
      </c>
      <c r="F3570" s="3" t="s">
        <v>109</v>
      </c>
      <c r="G3570" s="94">
        <v>299.39999999999998</v>
      </c>
    </row>
    <row r="3571" spans="2:7">
      <c r="B3571" s="2">
        <v>44918</v>
      </c>
      <c r="C3571" s="3" t="s">
        <v>117</v>
      </c>
      <c r="D3571" s="3">
        <v>31</v>
      </c>
      <c r="E3571" s="3" t="s">
        <v>110</v>
      </c>
      <c r="F3571" s="3" t="s">
        <v>113</v>
      </c>
      <c r="G3571" s="94">
        <v>683.78</v>
      </c>
    </row>
    <row r="3572" spans="2:7">
      <c r="B3572" s="2">
        <v>44836</v>
      </c>
      <c r="C3572" s="3" t="s">
        <v>118</v>
      </c>
      <c r="D3572" s="3">
        <v>175</v>
      </c>
      <c r="E3572" s="3" t="s">
        <v>112</v>
      </c>
      <c r="F3572" s="3" t="s">
        <v>106</v>
      </c>
      <c r="G3572" s="94">
        <v>4403.88</v>
      </c>
    </row>
    <row r="3573" spans="2:7">
      <c r="B3573" s="2">
        <v>44837</v>
      </c>
      <c r="C3573" s="3" t="s">
        <v>119</v>
      </c>
      <c r="D3573" s="3">
        <v>7</v>
      </c>
      <c r="E3573" s="3" t="s">
        <v>112</v>
      </c>
      <c r="F3573" s="3" t="s">
        <v>106</v>
      </c>
      <c r="G3573" s="94">
        <v>244.65</v>
      </c>
    </row>
    <row r="3574" spans="2:7">
      <c r="B3574" s="2">
        <v>44667</v>
      </c>
      <c r="C3574" s="3" t="s">
        <v>107</v>
      </c>
      <c r="D3574" s="3">
        <v>500</v>
      </c>
      <c r="E3574" s="3" t="s">
        <v>114</v>
      </c>
      <c r="F3574" s="3" t="s">
        <v>113</v>
      </c>
      <c r="G3574" s="94">
        <v>7460.63</v>
      </c>
    </row>
    <row r="3575" spans="2:7">
      <c r="B3575" s="2">
        <v>43963</v>
      </c>
      <c r="C3575" s="3" t="s">
        <v>118</v>
      </c>
      <c r="D3575" s="3">
        <v>250</v>
      </c>
      <c r="E3575" s="3" t="s">
        <v>110</v>
      </c>
      <c r="F3575" s="3" t="s">
        <v>115</v>
      </c>
      <c r="G3575" s="94">
        <v>4366.25</v>
      </c>
    </row>
    <row r="3576" spans="2:7">
      <c r="B3576" s="2">
        <v>44377</v>
      </c>
      <c r="C3576" s="3" t="s">
        <v>117</v>
      </c>
      <c r="D3576" s="3">
        <v>5</v>
      </c>
      <c r="E3576" s="3" t="s">
        <v>9</v>
      </c>
      <c r="F3576" s="3" t="s">
        <v>105</v>
      </c>
      <c r="G3576" s="94">
        <v>144.75</v>
      </c>
    </row>
    <row r="3577" spans="2:7">
      <c r="B3577" s="2">
        <v>44825</v>
      </c>
      <c r="C3577" s="3" t="s">
        <v>117</v>
      </c>
      <c r="D3577" s="3">
        <v>14</v>
      </c>
      <c r="E3577" s="3" t="s">
        <v>114</v>
      </c>
      <c r="F3577" s="3" t="s">
        <v>108</v>
      </c>
      <c r="G3577" s="94">
        <v>363.3</v>
      </c>
    </row>
    <row r="3578" spans="2:7">
      <c r="B3578" s="2">
        <v>44768</v>
      </c>
      <c r="C3578" s="3" t="s">
        <v>119</v>
      </c>
      <c r="D3578" s="3">
        <v>3</v>
      </c>
      <c r="E3578" s="3" t="s">
        <v>6</v>
      </c>
      <c r="F3578" s="3" t="s">
        <v>115</v>
      </c>
      <c r="G3578" s="94">
        <v>134.07</v>
      </c>
    </row>
    <row r="3579" spans="2:7">
      <c r="B3579" s="2">
        <v>43850</v>
      </c>
      <c r="C3579" s="3" t="s">
        <v>117</v>
      </c>
      <c r="D3579" s="3">
        <v>250</v>
      </c>
      <c r="E3579" s="3" t="s">
        <v>112</v>
      </c>
      <c r="F3579" s="3" t="s">
        <v>111</v>
      </c>
      <c r="G3579" s="94">
        <v>6291.25</v>
      </c>
    </row>
    <row r="3580" spans="2:7">
      <c r="B3580" s="2">
        <v>44449</v>
      </c>
      <c r="C3580" s="3" t="s">
        <v>118</v>
      </c>
      <c r="D3580" s="3">
        <v>350</v>
      </c>
      <c r="E3580" s="3" t="s">
        <v>9</v>
      </c>
      <c r="F3580" s="3" t="s">
        <v>106</v>
      </c>
      <c r="G3580" s="94">
        <v>5423.69</v>
      </c>
    </row>
    <row r="3581" spans="2:7">
      <c r="B3581" s="2">
        <v>44189</v>
      </c>
      <c r="C3581" s="3" t="s">
        <v>118</v>
      </c>
      <c r="D3581" s="3">
        <v>5</v>
      </c>
      <c r="E3581" s="3" t="s">
        <v>110</v>
      </c>
      <c r="F3581" s="3" t="s">
        <v>109</v>
      </c>
      <c r="G3581" s="94">
        <v>119.75</v>
      </c>
    </row>
    <row r="3582" spans="2:7">
      <c r="B3582" s="2">
        <v>44255</v>
      </c>
      <c r="C3582" s="3" t="s">
        <v>117</v>
      </c>
      <c r="D3582" s="3">
        <v>50</v>
      </c>
      <c r="E3582" s="3" t="s">
        <v>114</v>
      </c>
      <c r="F3582" s="3" t="s">
        <v>105</v>
      </c>
      <c r="G3582" s="94">
        <v>935.63</v>
      </c>
    </row>
    <row r="3583" spans="2:7">
      <c r="B3583" s="2">
        <v>44775</v>
      </c>
      <c r="C3583" s="3" t="s">
        <v>119</v>
      </c>
      <c r="D3583" s="3">
        <v>9</v>
      </c>
      <c r="E3583" s="3" t="s">
        <v>110</v>
      </c>
      <c r="F3583" s="3" t="s">
        <v>109</v>
      </c>
      <c r="G3583" s="94">
        <v>233.55</v>
      </c>
    </row>
    <row r="3584" spans="2:7">
      <c r="B3584" s="2">
        <v>44742</v>
      </c>
      <c r="C3584" s="3" t="s">
        <v>116</v>
      </c>
      <c r="D3584" s="3">
        <v>7</v>
      </c>
      <c r="E3584" s="3" t="s">
        <v>6</v>
      </c>
      <c r="F3584" s="3" t="s">
        <v>108</v>
      </c>
      <c r="G3584" s="94">
        <v>312.83</v>
      </c>
    </row>
    <row r="3585" spans="2:7">
      <c r="B3585" s="2">
        <v>44742</v>
      </c>
      <c r="C3585" s="3" t="s">
        <v>119</v>
      </c>
      <c r="D3585" s="3">
        <v>400</v>
      </c>
      <c r="E3585" s="3" t="s">
        <v>6</v>
      </c>
      <c r="F3585" s="3" t="s">
        <v>109</v>
      </c>
      <c r="G3585" s="94">
        <v>10278.700000000001</v>
      </c>
    </row>
    <row r="3586" spans="2:7">
      <c r="B3586" s="2">
        <v>44872</v>
      </c>
      <c r="C3586" s="3" t="s">
        <v>117</v>
      </c>
      <c r="D3586" s="3">
        <v>600</v>
      </c>
      <c r="E3586" s="3" t="s">
        <v>114</v>
      </c>
      <c r="F3586" s="3" t="s">
        <v>109</v>
      </c>
      <c r="G3586" s="94">
        <v>8952.75</v>
      </c>
    </row>
    <row r="3587" spans="2:7">
      <c r="B3587" s="2">
        <v>43996</v>
      </c>
      <c r="C3587" s="3" t="s">
        <v>119</v>
      </c>
      <c r="D3587" s="3">
        <v>5</v>
      </c>
      <c r="E3587" s="3" t="s">
        <v>114</v>
      </c>
      <c r="F3587" s="3" t="s">
        <v>115</v>
      </c>
      <c r="G3587" s="94">
        <v>124.75</v>
      </c>
    </row>
    <row r="3588" spans="2:7">
      <c r="B3588" s="2">
        <v>44167</v>
      </c>
      <c r="C3588" s="3" t="s">
        <v>117</v>
      </c>
      <c r="D3588" s="3">
        <v>300</v>
      </c>
      <c r="E3588" s="3" t="s">
        <v>112</v>
      </c>
      <c r="F3588" s="3" t="s">
        <v>106</v>
      </c>
      <c r="G3588" s="94">
        <v>6028.88</v>
      </c>
    </row>
    <row r="3589" spans="2:7">
      <c r="B3589" s="2">
        <v>44137</v>
      </c>
      <c r="C3589" s="3" t="s">
        <v>119</v>
      </c>
      <c r="D3589" s="3">
        <v>49</v>
      </c>
      <c r="E3589" s="3" t="s">
        <v>114</v>
      </c>
      <c r="F3589" s="3" t="s">
        <v>106</v>
      </c>
      <c r="G3589" s="94">
        <v>916.91</v>
      </c>
    </row>
    <row r="3590" spans="2:7">
      <c r="B3590" s="2">
        <v>44124</v>
      </c>
      <c r="C3590" s="3" t="s">
        <v>116</v>
      </c>
      <c r="D3590" s="3">
        <v>4</v>
      </c>
      <c r="E3590" s="3" t="s">
        <v>114</v>
      </c>
      <c r="F3590" s="3" t="s">
        <v>109</v>
      </c>
      <c r="G3590" s="94">
        <v>107.8</v>
      </c>
    </row>
    <row r="3591" spans="2:7">
      <c r="B3591" s="2">
        <v>44525</v>
      </c>
      <c r="C3591" s="3" t="s">
        <v>116</v>
      </c>
      <c r="D3591" s="3">
        <v>9</v>
      </c>
      <c r="E3591" s="3" t="s">
        <v>114</v>
      </c>
      <c r="F3591" s="3" t="s">
        <v>113</v>
      </c>
      <c r="G3591" s="94">
        <v>242.55</v>
      </c>
    </row>
    <row r="3592" spans="2:7">
      <c r="B3592" s="2">
        <v>44094</v>
      </c>
      <c r="C3592" s="3" t="s">
        <v>119</v>
      </c>
      <c r="D3592" s="3">
        <v>300</v>
      </c>
      <c r="E3592" s="3" t="s">
        <v>9</v>
      </c>
      <c r="F3592" s="3" t="s">
        <v>113</v>
      </c>
      <c r="G3592" s="94">
        <v>4993.88</v>
      </c>
    </row>
    <row r="3593" spans="2:7">
      <c r="B3593" s="2">
        <v>44180</v>
      </c>
      <c r="C3593" s="3" t="s">
        <v>107</v>
      </c>
      <c r="D3593" s="3">
        <v>32</v>
      </c>
      <c r="E3593" s="3" t="s">
        <v>6</v>
      </c>
      <c r="F3593" s="3" t="s">
        <v>113</v>
      </c>
      <c r="G3593" s="94">
        <v>1161.17</v>
      </c>
    </row>
    <row r="3594" spans="2:7">
      <c r="B3594" s="2">
        <v>44451</v>
      </c>
      <c r="C3594" s="3" t="s">
        <v>117</v>
      </c>
      <c r="D3594" s="3">
        <v>6</v>
      </c>
      <c r="E3594" s="3" t="s">
        <v>110</v>
      </c>
      <c r="F3594" s="3" t="s">
        <v>105</v>
      </c>
      <c r="G3594" s="94">
        <v>143.69999999999999</v>
      </c>
    </row>
    <row r="3595" spans="2:7">
      <c r="B3595" s="2">
        <v>44597</v>
      </c>
      <c r="C3595" s="3" t="s">
        <v>116</v>
      </c>
      <c r="D3595" s="3">
        <v>450</v>
      </c>
      <c r="E3595" s="3" t="s">
        <v>114</v>
      </c>
      <c r="F3595" s="3" t="s">
        <v>115</v>
      </c>
      <c r="G3595" s="94">
        <v>6714.56</v>
      </c>
    </row>
    <row r="3596" spans="2:7">
      <c r="B3596" s="2">
        <v>44230</v>
      </c>
      <c r="C3596" s="3" t="s">
        <v>119</v>
      </c>
      <c r="D3596" s="3">
        <v>12</v>
      </c>
      <c r="E3596" s="3" t="s">
        <v>110</v>
      </c>
      <c r="F3596" s="3" t="s">
        <v>111</v>
      </c>
      <c r="G3596" s="94">
        <v>299.39999999999998</v>
      </c>
    </row>
    <row r="3597" spans="2:7">
      <c r="B3597" s="2">
        <v>44151</v>
      </c>
      <c r="C3597" s="3" t="s">
        <v>119</v>
      </c>
      <c r="D3597" s="3">
        <v>250</v>
      </c>
      <c r="E3597" s="3" t="s">
        <v>9</v>
      </c>
      <c r="F3597" s="3" t="s">
        <v>111</v>
      </c>
      <c r="G3597" s="94">
        <v>4891.25</v>
      </c>
    </row>
    <row r="3598" spans="2:7">
      <c r="B3598" s="2">
        <v>44102</v>
      </c>
      <c r="C3598" s="3" t="s">
        <v>119</v>
      </c>
      <c r="D3598" s="3">
        <v>525</v>
      </c>
      <c r="E3598" s="3" t="s">
        <v>110</v>
      </c>
      <c r="F3598" s="3" t="s">
        <v>106</v>
      </c>
      <c r="G3598" s="94">
        <v>7229.91</v>
      </c>
    </row>
    <row r="3599" spans="2:7">
      <c r="B3599" s="2">
        <v>44171</v>
      </c>
      <c r="C3599" s="3" t="s">
        <v>117</v>
      </c>
      <c r="D3599" s="3">
        <v>49</v>
      </c>
      <c r="E3599" s="3" t="s">
        <v>6</v>
      </c>
      <c r="F3599" s="3" t="s">
        <v>109</v>
      </c>
      <c r="G3599" s="94">
        <v>1605.61</v>
      </c>
    </row>
    <row r="3600" spans="2:7">
      <c r="B3600" s="2">
        <v>44167</v>
      </c>
      <c r="C3600" s="3" t="s">
        <v>117</v>
      </c>
      <c r="D3600" s="3">
        <v>150</v>
      </c>
      <c r="E3600" s="3" t="s">
        <v>112</v>
      </c>
      <c r="F3600" s="3" t="s">
        <v>105</v>
      </c>
      <c r="G3600" s="94">
        <v>3669.75</v>
      </c>
    </row>
    <row r="3601" spans="2:7">
      <c r="B3601" s="2">
        <v>44775</v>
      </c>
      <c r="C3601" s="3" t="s">
        <v>119</v>
      </c>
      <c r="D3601" s="3">
        <v>4</v>
      </c>
      <c r="E3601" s="3" t="s">
        <v>6</v>
      </c>
      <c r="F3601" s="3" t="s">
        <v>113</v>
      </c>
      <c r="G3601" s="94">
        <v>170.76</v>
      </c>
    </row>
    <row r="3602" spans="2:7">
      <c r="B3602" s="2">
        <v>44398</v>
      </c>
      <c r="C3602" s="3" t="s">
        <v>118</v>
      </c>
      <c r="D3602" s="3">
        <v>23</v>
      </c>
      <c r="E3602" s="3" t="s">
        <v>110</v>
      </c>
      <c r="F3602" s="3" t="s">
        <v>109</v>
      </c>
      <c r="G3602" s="94">
        <v>596.85</v>
      </c>
    </row>
    <row r="3603" spans="2:7">
      <c r="B3603" s="2">
        <v>43921</v>
      </c>
      <c r="C3603" s="3" t="s">
        <v>119</v>
      </c>
      <c r="D3603" s="3">
        <v>4</v>
      </c>
      <c r="E3603" s="3" t="s">
        <v>112</v>
      </c>
      <c r="F3603" s="3" t="s">
        <v>105</v>
      </c>
      <c r="G3603" s="94">
        <v>143.80000000000001</v>
      </c>
    </row>
    <row r="3604" spans="2:7">
      <c r="B3604" s="2">
        <v>44093</v>
      </c>
      <c r="C3604" s="3" t="s">
        <v>117</v>
      </c>
      <c r="D3604" s="3">
        <v>525</v>
      </c>
      <c r="E3604" s="3" t="s">
        <v>9</v>
      </c>
      <c r="F3604" s="3" t="s">
        <v>105</v>
      </c>
      <c r="G3604" s="94">
        <v>8739.2800000000007</v>
      </c>
    </row>
    <row r="3605" spans="2:7">
      <c r="B3605" s="2">
        <v>43978</v>
      </c>
      <c r="C3605" s="3" t="s">
        <v>119</v>
      </c>
      <c r="D3605" s="3">
        <v>8</v>
      </c>
      <c r="E3605" s="3" t="s">
        <v>112</v>
      </c>
      <c r="F3605" s="3" t="s">
        <v>115</v>
      </c>
      <c r="G3605" s="94">
        <v>279.60000000000002</v>
      </c>
    </row>
    <row r="3606" spans="2:7">
      <c r="B3606" s="2">
        <v>44723</v>
      </c>
      <c r="C3606" s="3" t="s">
        <v>107</v>
      </c>
      <c r="D3606" s="3">
        <v>30</v>
      </c>
      <c r="E3606" s="3" t="s">
        <v>112</v>
      </c>
      <c r="F3606" s="3" t="s">
        <v>115</v>
      </c>
      <c r="G3606" s="94">
        <v>865.73</v>
      </c>
    </row>
    <row r="3607" spans="2:7">
      <c r="B3607" s="2">
        <v>44526</v>
      </c>
      <c r="C3607" s="3" t="s">
        <v>117</v>
      </c>
      <c r="D3607" s="3">
        <v>7</v>
      </c>
      <c r="E3607" s="3" t="s">
        <v>112</v>
      </c>
      <c r="F3607" s="3" t="s">
        <v>108</v>
      </c>
      <c r="G3607" s="94">
        <v>244.65</v>
      </c>
    </row>
    <row r="3608" spans="2:7">
      <c r="B3608" s="2">
        <v>44840</v>
      </c>
      <c r="C3608" s="3" t="s">
        <v>119</v>
      </c>
      <c r="D3608" s="3">
        <v>22</v>
      </c>
      <c r="E3608" s="3" t="s">
        <v>110</v>
      </c>
      <c r="F3608" s="3" t="s">
        <v>105</v>
      </c>
      <c r="G3608" s="94">
        <v>526.9</v>
      </c>
    </row>
    <row r="3609" spans="2:7">
      <c r="B3609" s="2">
        <v>44460</v>
      </c>
      <c r="C3609" s="3" t="s">
        <v>118</v>
      </c>
      <c r="D3609" s="3">
        <v>75</v>
      </c>
      <c r="E3609" s="3" t="s">
        <v>6</v>
      </c>
      <c r="F3609" s="3" t="s">
        <v>108</v>
      </c>
      <c r="G3609" s="94">
        <v>2401.31</v>
      </c>
    </row>
    <row r="3610" spans="2:7">
      <c r="B3610" s="2">
        <v>44872</v>
      </c>
      <c r="C3610" s="3" t="s">
        <v>107</v>
      </c>
      <c r="D3610" s="3">
        <v>6</v>
      </c>
      <c r="E3610" s="3" t="s">
        <v>6</v>
      </c>
      <c r="F3610" s="3" t="s">
        <v>113</v>
      </c>
      <c r="G3610" s="94">
        <v>256.14</v>
      </c>
    </row>
    <row r="3611" spans="2:7">
      <c r="B3611" s="2">
        <v>44682</v>
      </c>
      <c r="C3611" s="3" t="s">
        <v>119</v>
      </c>
      <c r="D3611" s="3">
        <v>29</v>
      </c>
      <c r="E3611" s="3" t="s">
        <v>9</v>
      </c>
      <c r="F3611" s="3" t="s">
        <v>111</v>
      </c>
      <c r="G3611" s="94">
        <v>664.32</v>
      </c>
    </row>
    <row r="3612" spans="2:7">
      <c r="B3612" s="2">
        <v>44143</v>
      </c>
      <c r="C3612" s="3" t="s">
        <v>107</v>
      </c>
      <c r="D3612" s="3">
        <v>75</v>
      </c>
      <c r="E3612" s="3" t="s">
        <v>114</v>
      </c>
      <c r="F3612" s="3" t="s">
        <v>106</v>
      </c>
      <c r="G3612" s="94">
        <v>1403.44</v>
      </c>
    </row>
    <row r="3613" spans="2:7">
      <c r="B3613" s="2">
        <v>44405</v>
      </c>
      <c r="C3613" s="3" t="s">
        <v>119</v>
      </c>
      <c r="D3613" s="3">
        <v>325</v>
      </c>
      <c r="E3613" s="3" t="s">
        <v>114</v>
      </c>
      <c r="F3613" s="3" t="s">
        <v>111</v>
      </c>
      <c r="G3613" s="94">
        <v>4849.41</v>
      </c>
    </row>
    <row r="3614" spans="2:7">
      <c r="B3614" s="2">
        <v>44130</v>
      </c>
      <c r="C3614" s="3" t="s">
        <v>107</v>
      </c>
      <c r="D3614" s="3">
        <v>27</v>
      </c>
      <c r="E3614" s="3" t="s">
        <v>6</v>
      </c>
      <c r="F3614" s="3" t="s">
        <v>115</v>
      </c>
      <c r="G3614" s="94">
        <v>1002.69</v>
      </c>
    </row>
    <row r="3615" spans="2:7">
      <c r="B3615" s="2">
        <v>44178</v>
      </c>
      <c r="C3615" s="3" t="s">
        <v>119</v>
      </c>
      <c r="D3615" s="3">
        <v>33</v>
      </c>
      <c r="E3615" s="3" t="s">
        <v>110</v>
      </c>
      <c r="F3615" s="3" t="s">
        <v>108</v>
      </c>
      <c r="G3615" s="94">
        <v>727.9</v>
      </c>
    </row>
    <row r="3616" spans="2:7">
      <c r="B3616" s="2">
        <v>44132</v>
      </c>
      <c r="C3616" s="3" t="s">
        <v>119</v>
      </c>
      <c r="D3616" s="3">
        <v>7</v>
      </c>
      <c r="E3616" s="3" t="s">
        <v>9</v>
      </c>
      <c r="F3616" s="3" t="s">
        <v>113</v>
      </c>
      <c r="G3616" s="94">
        <v>202.65</v>
      </c>
    </row>
    <row r="3617" spans="2:7">
      <c r="B3617" s="2">
        <v>44878</v>
      </c>
      <c r="C3617" s="3" t="s">
        <v>116</v>
      </c>
      <c r="D3617" s="3">
        <v>31</v>
      </c>
      <c r="E3617" s="3" t="s">
        <v>110</v>
      </c>
      <c r="F3617" s="3" t="s">
        <v>108</v>
      </c>
      <c r="G3617" s="94">
        <v>657.43</v>
      </c>
    </row>
    <row r="3618" spans="2:7">
      <c r="B3618" s="2">
        <v>44763</v>
      </c>
      <c r="C3618" s="3" t="s">
        <v>116</v>
      </c>
      <c r="D3618" s="3">
        <v>13</v>
      </c>
      <c r="E3618" s="3" t="s">
        <v>9</v>
      </c>
      <c r="F3618" s="3" t="s">
        <v>105</v>
      </c>
      <c r="G3618" s="94">
        <v>350.35</v>
      </c>
    </row>
    <row r="3619" spans="2:7">
      <c r="B3619" s="2">
        <v>44257</v>
      </c>
      <c r="C3619" s="3" t="s">
        <v>116</v>
      </c>
      <c r="D3619" s="3">
        <v>2</v>
      </c>
      <c r="E3619" s="3" t="s">
        <v>114</v>
      </c>
      <c r="F3619" s="3" t="s">
        <v>105</v>
      </c>
      <c r="G3619" s="94">
        <v>53.9</v>
      </c>
    </row>
    <row r="3620" spans="2:7">
      <c r="B3620" s="2">
        <v>44149</v>
      </c>
      <c r="C3620" s="3" t="s">
        <v>119</v>
      </c>
      <c r="D3620" s="3">
        <v>4</v>
      </c>
      <c r="E3620" s="3" t="s">
        <v>114</v>
      </c>
      <c r="F3620" s="3" t="s">
        <v>108</v>
      </c>
      <c r="G3620" s="94">
        <v>103.8</v>
      </c>
    </row>
    <row r="3621" spans="2:7">
      <c r="B3621" s="2">
        <v>44756</v>
      </c>
      <c r="C3621" s="3" t="s">
        <v>119</v>
      </c>
      <c r="D3621" s="3">
        <v>26</v>
      </c>
      <c r="E3621" s="3" t="s">
        <v>110</v>
      </c>
      <c r="F3621" s="3" t="s">
        <v>106</v>
      </c>
      <c r="G3621" s="94">
        <v>573.5</v>
      </c>
    </row>
    <row r="3622" spans="2:7">
      <c r="B3622" s="2">
        <v>43873</v>
      </c>
      <c r="C3622" s="3" t="s">
        <v>118</v>
      </c>
      <c r="D3622" s="3">
        <v>7</v>
      </c>
      <c r="E3622" s="3" t="s">
        <v>110</v>
      </c>
      <c r="F3622" s="3" t="s">
        <v>105</v>
      </c>
      <c r="G3622" s="94">
        <v>174.65</v>
      </c>
    </row>
    <row r="3623" spans="2:7">
      <c r="B3623" s="2">
        <v>44787</v>
      </c>
      <c r="C3623" s="3" t="s">
        <v>119</v>
      </c>
      <c r="D3623" s="3">
        <v>5</v>
      </c>
      <c r="E3623" s="3" t="s">
        <v>112</v>
      </c>
      <c r="F3623" s="3" t="s">
        <v>109</v>
      </c>
      <c r="G3623" s="94">
        <v>179.75</v>
      </c>
    </row>
    <row r="3624" spans="2:7">
      <c r="B3624" s="2">
        <v>44684</v>
      </c>
      <c r="C3624" s="3" t="s">
        <v>119</v>
      </c>
      <c r="D3624" s="3">
        <v>175</v>
      </c>
      <c r="E3624" s="3" t="s">
        <v>6</v>
      </c>
      <c r="F3624" s="3" t="s">
        <v>111</v>
      </c>
      <c r="G3624" s="94">
        <v>5229.53</v>
      </c>
    </row>
    <row r="3625" spans="2:7">
      <c r="B3625" s="2">
        <v>44852</v>
      </c>
      <c r="C3625" s="3" t="s">
        <v>117</v>
      </c>
      <c r="D3625" s="3">
        <v>4</v>
      </c>
      <c r="E3625" s="3" t="s">
        <v>9</v>
      </c>
      <c r="F3625" s="3" t="s">
        <v>108</v>
      </c>
      <c r="G3625" s="94">
        <v>107.8</v>
      </c>
    </row>
    <row r="3626" spans="2:7">
      <c r="B3626" s="2">
        <v>44642</v>
      </c>
      <c r="C3626" s="3" t="s">
        <v>119</v>
      </c>
      <c r="D3626" s="3">
        <v>7</v>
      </c>
      <c r="E3626" s="3" t="s">
        <v>9</v>
      </c>
      <c r="F3626" s="3" t="s">
        <v>111</v>
      </c>
      <c r="G3626" s="94">
        <v>188.65</v>
      </c>
    </row>
    <row r="3627" spans="2:7">
      <c r="B3627" s="2">
        <v>43970</v>
      </c>
      <c r="C3627" s="3" t="s">
        <v>117</v>
      </c>
      <c r="D3627" s="3">
        <v>475</v>
      </c>
      <c r="E3627" s="3" t="s">
        <v>114</v>
      </c>
      <c r="F3627" s="3" t="s">
        <v>111</v>
      </c>
      <c r="G3627" s="94">
        <v>7360.72</v>
      </c>
    </row>
    <row r="3628" spans="2:7">
      <c r="B3628" s="2">
        <v>44712</v>
      </c>
      <c r="C3628" s="3" t="s">
        <v>107</v>
      </c>
      <c r="D3628" s="3">
        <v>15</v>
      </c>
      <c r="E3628" s="3" t="s">
        <v>114</v>
      </c>
      <c r="F3628" s="3" t="s">
        <v>115</v>
      </c>
      <c r="G3628" s="94">
        <v>374.25</v>
      </c>
    </row>
    <row r="3629" spans="2:7">
      <c r="B3629" s="2">
        <v>44717</v>
      </c>
      <c r="C3629" s="3" t="s">
        <v>116</v>
      </c>
      <c r="D3629" s="3">
        <v>30</v>
      </c>
      <c r="E3629" s="3" t="s">
        <v>114</v>
      </c>
      <c r="F3629" s="3" t="s">
        <v>105</v>
      </c>
      <c r="G3629" s="94">
        <v>687.23</v>
      </c>
    </row>
    <row r="3630" spans="2:7">
      <c r="B3630" s="2">
        <v>44520</v>
      </c>
      <c r="C3630" s="3" t="s">
        <v>107</v>
      </c>
      <c r="D3630" s="3">
        <v>575</v>
      </c>
      <c r="E3630" s="3" t="s">
        <v>112</v>
      </c>
      <c r="F3630" s="3" t="s">
        <v>105</v>
      </c>
      <c r="G3630" s="94">
        <v>11555.34</v>
      </c>
    </row>
    <row r="3631" spans="2:7">
      <c r="B3631" s="2">
        <v>44735</v>
      </c>
      <c r="C3631" s="3" t="s">
        <v>119</v>
      </c>
      <c r="D3631" s="3">
        <v>100</v>
      </c>
      <c r="E3631" s="3" t="s">
        <v>9</v>
      </c>
      <c r="F3631" s="3" t="s">
        <v>115</v>
      </c>
      <c r="G3631" s="94">
        <v>1956.5</v>
      </c>
    </row>
    <row r="3632" spans="2:7">
      <c r="B3632" s="2">
        <v>44809</v>
      </c>
      <c r="C3632" s="3" t="s">
        <v>117</v>
      </c>
      <c r="D3632" s="3">
        <v>34</v>
      </c>
      <c r="E3632" s="3" t="s">
        <v>6</v>
      </c>
      <c r="F3632" s="3" t="s">
        <v>113</v>
      </c>
      <c r="G3632" s="94">
        <v>1233.74</v>
      </c>
    </row>
    <row r="3633" spans="2:7">
      <c r="B3633" s="2">
        <v>44892</v>
      </c>
      <c r="C3633" s="3" t="s">
        <v>117</v>
      </c>
      <c r="D3633" s="3">
        <v>1</v>
      </c>
      <c r="E3633" s="3" t="s">
        <v>6</v>
      </c>
      <c r="F3633" s="3" t="s">
        <v>113</v>
      </c>
      <c r="G3633" s="94">
        <v>44.69</v>
      </c>
    </row>
    <row r="3634" spans="2:7">
      <c r="B3634" s="2">
        <v>44051</v>
      </c>
      <c r="C3634" s="3" t="s">
        <v>119</v>
      </c>
      <c r="D3634" s="3">
        <v>6</v>
      </c>
      <c r="E3634" s="3" t="s">
        <v>110</v>
      </c>
      <c r="F3634" s="3" t="s">
        <v>108</v>
      </c>
      <c r="G3634" s="94">
        <v>149.69999999999999</v>
      </c>
    </row>
    <row r="3635" spans="2:7">
      <c r="B3635" s="2">
        <v>44842</v>
      </c>
      <c r="C3635" s="3" t="s">
        <v>119</v>
      </c>
      <c r="D3635" s="3">
        <v>1</v>
      </c>
      <c r="E3635" s="3" t="s">
        <v>114</v>
      </c>
      <c r="F3635" s="3" t="s">
        <v>108</v>
      </c>
      <c r="G3635" s="94">
        <v>26.95</v>
      </c>
    </row>
    <row r="3636" spans="2:7">
      <c r="B3636" s="2">
        <v>44476</v>
      </c>
      <c r="C3636" s="3" t="s">
        <v>107</v>
      </c>
      <c r="D3636" s="3">
        <v>1</v>
      </c>
      <c r="E3636" s="3" t="s">
        <v>114</v>
      </c>
      <c r="F3636" s="3" t="s">
        <v>111</v>
      </c>
      <c r="G3636" s="94">
        <v>24.95</v>
      </c>
    </row>
    <row r="3637" spans="2:7">
      <c r="B3637" s="2">
        <v>44055</v>
      </c>
      <c r="C3637" s="3" t="s">
        <v>118</v>
      </c>
      <c r="D3637" s="3">
        <v>550</v>
      </c>
      <c r="E3637" s="3" t="s">
        <v>6</v>
      </c>
      <c r="F3637" s="3" t="s">
        <v>109</v>
      </c>
      <c r="G3637" s="94">
        <v>13816.96</v>
      </c>
    </row>
    <row r="3638" spans="2:7">
      <c r="B3638" s="2">
        <v>44150</v>
      </c>
      <c r="C3638" s="3" t="s">
        <v>119</v>
      </c>
      <c r="D3638" s="3">
        <v>275</v>
      </c>
      <c r="E3638" s="3" t="s">
        <v>6</v>
      </c>
      <c r="F3638" s="3" t="s">
        <v>115</v>
      </c>
      <c r="G3638" s="94">
        <v>6750.36</v>
      </c>
    </row>
    <row r="3639" spans="2:7">
      <c r="B3639" s="2">
        <v>44698</v>
      </c>
      <c r="C3639" s="3" t="s">
        <v>116</v>
      </c>
      <c r="D3639" s="3">
        <v>49</v>
      </c>
      <c r="E3639" s="3" t="s">
        <v>112</v>
      </c>
      <c r="F3639" s="3" t="s">
        <v>108</v>
      </c>
      <c r="G3639" s="94">
        <v>1247.6600000000001</v>
      </c>
    </row>
    <row r="3640" spans="2:7">
      <c r="B3640" s="2">
        <v>43881</v>
      </c>
      <c r="C3640" s="3" t="s">
        <v>107</v>
      </c>
      <c r="D3640" s="3">
        <v>400</v>
      </c>
      <c r="E3640" s="3" t="s">
        <v>110</v>
      </c>
      <c r="F3640" s="3" t="s">
        <v>111</v>
      </c>
      <c r="G3640" s="94">
        <v>5738.5</v>
      </c>
    </row>
    <row r="3641" spans="2:7">
      <c r="B3641" s="2">
        <v>44540</v>
      </c>
      <c r="C3641" s="3" t="s">
        <v>117</v>
      </c>
      <c r="D3641" s="3">
        <v>45</v>
      </c>
      <c r="E3641" s="3" t="s">
        <v>9</v>
      </c>
      <c r="F3641" s="3" t="s">
        <v>105</v>
      </c>
      <c r="G3641" s="94">
        <v>1030.8399999999999</v>
      </c>
    </row>
    <row r="3642" spans="2:7">
      <c r="B3642" s="2">
        <v>44786</v>
      </c>
      <c r="C3642" s="3" t="s">
        <v>119</v>
      </c>
      <c r="D3642" s="3">
        <v>175</v>
      </c>
      <c r="E3642" s="3" t="s">
        <v>9</v>
      </c>
      <c r="F3642" s="3" t="s">
        <v>108</v>
      </c>
      <c r="G3642" s="94">
        <v>3423.88</v>
      </c>
    </row>
    <row r="3643" spans="2:7">
      <c r="B3643" s="2">
        <v>44028</v>
      </c>
      <c r="C3643" s="3" t="s">
        <v>119</v>
      </c>
      <c r="D3643" s="3">
        <v>4</v>
      </c>
      <c r="E3643" s="3" t="s">
        <v>9</v>
      </c>
      <c r="F3643" s="3" t="s">
        <v>111</v>
      </c>
      <c r="G3643" s="94">
        <v>115.8</v>
      </c>
    </row>
    <row r="3644" spans="2:7">
      <c r="B3644" s="2">
        <v>43955</v>
      </c>
      <c r="C3644" s="3" t="s">
        <v>119</v>
      </c>
      <c r="D3644" s="3">
        <v>6</v>
      </c>
      <c r="E3644" s="3" t="s">
        <v>9</v>
      </c>
      <c r="F3644" s="3" t="s">
        <v>113</v>
      </c>
      <c r="G3644" s="94">
        <v>167.7</v>
      </c>
    </row>
    <row r="3645" spans="2:7">
      <c r="B3645" s="2">
        <v>44395</v>
      </c>
      <c r="C3645" s="3" t="s">
        <v>119</v>
      </c>
      <c r="D3645" s="3">
        <v>3</v>
      </c>
      <c r="E3645" s="3" t="s">
        <v>6</v>
      </c>
      <c r="F3645" s="3" t="s">
        <v>115</v>
      </c>
      <c r="G3645" s="94">
        <v>131.07</v>
      </c>
    </row>
    <row r="3646" spans="2:7">
      <c r="B3646" s="2">
        <v>44315</v>
      </c>
      <c r="C3646" s="3" t="s">
        <v>107</v>
      </c>
      <c r="D3646" s="3">
        <v>16</v>
      </c>
      <c r="E3646" s="3" t="s">
        <v>6</v>
      </c>
      <c r="F3646" s="3" t="s">
        <v>113</v>
      </c>
      <c r="G3646" s="94">
        <v>699.04</v>
      </c>
    </row>
    <row r="3647" spans="2:7">
      <c r="B3647" s="2">
        <v>44251</v>
      </c>
      <c r="C3647" s="3" t="s">
        <v>117</v>
      </c>
      <c r="D3647" s="3">
        <v>1</v>
      </c>
      <c r="E3647" s="3" t="s">
        <v>6</v>
      </c>
      <c r="F3647" s="3" t="s">
        <v>113</v>
      </c>
      <c r="G3647" s="94">
        <v>44.69</v>
      </c>
    </row>
    <row r="3648" spans="2:7">
      <c r="B3648" s="2">
        <v>43915</v>
      </c>
      <c r="C3648" s="3" t="s">
        <v>119</v>
      </c>
      <c r="D3648" s="3">
        <v>19</v>
      </c>
      <c r="E3648" s="3" t="s">
        <v>110</v>
      </c>
      <c r="F3648" s="3" t="s">
        <v>115</v>
      </c>
      <c r="G3648" s="94">
        <v>474.05</v>
      </c>
    </row>
    <row r="3649" spans="2:7">
      <c r="B3649" s="2">
        <v>43906</v>
      </c>
      <c r="C3649" s="3" t="s">
        <v>118</v>
      </c>
      <c r="D3649" s="3">
        <v>350</v>
      </c>
      <c r="E3649" s="3" t="s">
        <v>112</v>
      </c>
      <c r="F3649" s="3" t="s">
        <v>115</v>
      </c>
      <c r="G3649" s="94">
        <v>7234.94</v>
      </c>
    </row>
    <row r="3650" spans="2:7">
      <c r="B3650" s="2">
        <v>44102</v>
      </c>
      <c r="C3650" s="3" t="s">
        <v>119</v>
      </c>
      <c r="D3650" s="3">
        <v>8</v>
      </c>
      <c r="E3650" s="3" t="s">
        <v>6</v>
      </c>
      <c r="F3650" s="3" t="s">
        <v>108</v>
      </c>
      <c r="G3650" s="94">
        <v>357.52</v>
      </c>
    </row>
    <row r="3651" spans="2:7">
      <c r="B3651" s="2">
        <v>44543</v>
      </c>
      <c r="C3651" s="3" t="s">
        <v>117</v>
      </c>
      <c r="D3651" s="3">
        <v>250</v>
      </c>
      <c r="E3651" s="3" t="s">
        <v>114</v>
      </c>
      <c r="F3651" s="3" t="s">
        <v>111</v>
      </c>
      <c r="G3651" s="94">
        <v>4716.25</v>
      </c>
    </row>
    <row r="3652" spans="2:7">
      <c r="B3652" s="2">
        <v>44775</v>
      </c>
      <c r="C3652" s="3" t="s">
        <v>116</v>
      </c>
      <c r="D3652" s="3">
        <v>75</v>
      </c>
      <c r="E3652" s="3" t="s">
        <v>6</v>
      </c>
      <c r="F3652" s="3" t="s">
        <v>111</v>
      </c>
      <c r="G3652" s="94">
        <v>2457.56</v>
      </c>
    </row>
    <row r="3653" spans="2:7">
      <c r="B3653" s="2">
        <v>44573</v>
      </c>
      <c r="C3653" s="3" t="s">
        <v>119</v>
      </c>
      <c r="D3653" s="3">
        <v>6</v>
      </c>
      <c r="E3653" s="3" t="s">
        <v>112</v>
      </c>
      <c r="F3653" s="3" t="s">
        <v>105</v>
      </c>
      <c r="G3653" s="94">
        <v>203.7</v>
      </c>
    </row>
    <row r="3654" spans="2:7">
      <c r="B3654" s="2">
        <v>44775</v>
      </c>
      <c r="C3654" s="3" t="s">
        <v>117</v>
      </c>
      <c r="D3654" s="3">
        <v>45</v>
      </c>
      <c r="E3654" s="3" t="s">
        <v>114</v>
      </c>
      <c r="F3654" s="3" t="s">
        <v>113</v>
      </c>
      <c r="G3654" s="94">
        <v>954.34</v>
      </c>
    </row>
    <row r="3655" spans="2:7">
      <c r="B3655" s="2">
        <v>44223</v>
      </c>
      <c r="C3655" s="3" t="s">
        <v>117</v>
      </c>
      <c r="D3655" s="3">
        <v>39</v>
      </c>
      <c r="E3655" s="3" t="s">
        <v>112</v>
      </c>
      <c r="F3655" s="3" t="s">
        <v>106</v>
      </c>
      <c r="G3655" s="94">
        <v>1158.5899999999999</v>
      </c>
    </row>
    <row r="3656" spans="2:7">
      <c r="B3656" s="2">
        <v>43935</v>
      </c>
      <c r="C3656" s="3" t="s">
        <v>119</v>
      </c>
      <c r="D3656" s="3">
        <v>150</v>
      </c>
      <c r="E3656" s="3" t="s">
        <v>114</v>
      </c>
      <c r="F3656" s="3" t="s">
        <v>111</v>
      </c>
      <c r="G3656" s="94">
        <v>2724.75</v>
      </c>
    </row>
    <row r="3657" spans="2:7">
      <c r="B3657" s="2">
        <v>44312</v>
      </c>
      <c r="C3657" s="3" t="s">
        <v>116</v>
      </c>
      <c r="D3657" s="3">
        <v>250</v>
      </c>
      <c r="E3657" s="3" t="s">
        <v>112</v>
      </c>
      <c r="F3657" s="3" t="s">
        <v>115</v>
      </c>
      <c r="G3657" s="94">
        <v>6291.25</v>
      </c>
    </row>
    <row r="3658" spans="2:7">
      <c r="B3658" s="2">
        <v>44710</v>
      </c>
      <c r="C3658" s="3" t="s">
        <v>119</v>
      </c>
      <c r="D3658" s="3">
        <v>3</v>
      </c>
      <c r="E3658" s="3" t="s">
        <v>112</v>
      </c>
      <c r="F3658" s="3" t="s">
        <v>113</v>
      </c>
      <c r="G3658" s="94">
        <v>107.85</v>
      </c>
    </row>
    <row r="3659" spans="2:7">
      <c r="B3659" s="2">
        <v>44765</v>
      </c>
      <c r="C3659" s="3" t="s">
        <v>119</v>
      </c>
      <c r="D3659" s="3">
        <v>2</v>
      </c>
      <c r="E3659" s="3" t="s">
        <v>114</v>
      </c>
      <c r="F3659" s="3" t="s">
        <v>106</v>
      </c>
      <c r="G3659" s="94">
        <v>49.9</v>
      </c>
    </row>
    <row r="3660" spans="2:7">
      <c r="B3660" s="2">
        <v>44006</v>
      </c>
      <c r="C3660" s="3" t="s">
        <v>117</v>
      </c>
      <c r="D3660" s="3">
        <v>550</v>
      </c>
      <c r="E3660" s="3" t="s">
        <v>112</v>
      </c>
      <c r="F3660" s="3" t="s">
        <v>109</v>
      </c>
      <c r="G3660" s="94">
        <v>11052.94</v>
      </c>
    </row>
    <row r="3661" spans="2:7">
      <c r="B3661" s="2">
        <v>44583</v>
      </c>
      <c r="C3661" s="3" t="s">
        <v>117</v>
      </c>
      <c r="D3661" s="3">
        <v>36</v>
      </c>
      <c r="E3661" s="3" t="s">
        <v>6</v>
      </c>
      <c r="F3661" s="3" t="s">
        <v>106</v>
      </c>
      <c r="G3661" s="94">
        <v>1336.91</v>
      </c>
    </row>
    <row r="3662" spans="2:7">
      <c r="B3662" s="2">
        <v>43916</v>
      </c>
      <c r="C3662" s="3" t="s">
        <v>117</v>
      </c>
      <c r="D3662" s="3">
        <v>1</v>
      </c>
      <c r="E3662" s="3" t="s">
        <v>6</v>
      </c>
      <c r="F3662" s="3" t="s">
        <v>105</v>
      </c>
      <c r="G3662" s="94">
        <v>43.69</v>
      </c>
    </row>
    <row r="3663" spans="2:7">
      <c r="B3663" s="2">
        <v>44794</v>
      </c>
      <c r="C3663" s="3" t="s">
        <v>107</v>
      </c>
      <c r="D3663" s="3">
        <v>3</v>
      </c>
      <c r="E3663" s="3" t="s">
        <v>112</v>
      </c>
      <c r="F3663" s="3" t="s">
        <v>106</v>
      </c>
      <c r="G3663" s="94">
        <v>101.85</v>
      </c>
    </row>
    <row r="3664" spans="2:7">
      <c r="B3664" s="2">
        <v>44850</v>
      </c>
      <c r="C3664" s="3" t="s">
        <v>117</v>
      </c>
      <c r="D3664" s="3">
        <v>36</v>
      </c>
      <c r="E3664" s="3" t="s">
        <v>9</v>
      </c>
      <c r="F3664" s="3" t="s">
        <v>109</v>
      </c>
      <c r="G3664" s="94">
        <v>885.87</v>
      </c>
    </row>
    <row r="3665" spans="2:7">
      <c r="B3665" s="2">
        <v>44739</v>
      </c>
      <c r="C3665" s="3" t="s">
        <v>119</v>
      </c>
      <c r="D3665" s="3">
        <v>275</v>
      </c>
      <c r="E3665" s="3" t="s">
        <v>6</v>
      </c>
      <c r="F3665" s="3" t="s">
        <v>105</v>
      </c>
      <c r="G3665" s="94">
        <v>7066.61</v>
      </c>
    </row>
    <row r="3666" spans="2:7">
      <c r="B3666" s="2">
        <v>44600</v>
      </c>
      <c r="C3666" s="3" t="s">
        <v>107</v>
      </c>
      <c r="D3666" s="3">
        <v>12</v>
      </c>
      <c r="E3666" s="3" t="s">
        <v>114</v>
      </c>
      <c r="F3666" s="3" t="s">
        <v>115</v>
      </c>
      <c r="G3666" s="94">
        <v>323.39999999999998</v>
      </c>
    </row>
    <row r="3667" spans="2:7">
      <c r="B3667" s="2">
        <v>43918</v>
      </c>
      <c r="C3667" s="3" t="s">
        <v>117</v>
      </c>
      <c r="D3667" s="3">
        <v>1</v>
      </c>
      <c r="E3667" s="3" t="s">
        <v>114</v>
      </c>
      <c r="F3667" s="3" t="s">
        <v>105</v>
      </c>
      <c r="G3667" s="94">
        <v>26.95</v>
      </c>
    </row>
    <row r="3668" spans="2:7">
      <c r="B3668" s="2">
        <v>44476</v>
      </c>
      <c r="C3668" s="3" t="s">
        <v>107</v>
      </c>
      <c r="D3668" s="3">
        <v>3</v>
      </c>
      <c r="E3668" s="3" t="s">
        <v>112</v>
      </c>
      <c r="F3668" s="3" t="s">
        <v>105</v>
      </c>
      <c r="G3668" s="94">
        <v>107.85</v>
      </c>
    </row>
    <row r="3669" spans="2:7">
      <c r="B3669" s="2">
        <v>44670</v>
      </c>
      <c r="C3669" s="3" t="s">
        <v>119</v>
      </c>
      <c r="D3669" s="3">
        <v>350</v>
      </c>
      <c r="E3669" s="3" t="s">
        <v>9</v>
      </c>
      <c r="F3669" s="3" t="s">
        <v>105</v>
      </c>
      <c r="G3669" s="94">
        <v>5624.94</v>
      </c>
    </row>
    <row r="3670" spans="2:7">
      <c r="B3670" s="2">
        <v>44776</v>
      </c>
      <c r="C3670" s="3" t="s">
        <v>119</v>
      </c>
      <c r="D3670" s="3">
        <v>425</v>
      </c>
      <c r="E3670" s="3" t="s">
        <v>6</v>
      </c>
      <c r="F3670" s="3" t="s">
        <v>111</v>
      </c>
      <c r="G3670" s="94">
        <v>10676.74</v>
      </c>
    </row>
    <row r="3671" spans="2:7">
      <c r="B3671" s="2">
        <v>43935</v>
      </c>
      <c r="C3671" s="3" t="s">
        <v>116</v>
      </c>
      <c r="D3671" s="3">
        <v>30</v>
      </c>
      <c r="E3671" s="3" t="s">
        <v>110</v>
      </c>
      <c r="F3671" s="3" t="s">
        <v>115</v>
      </c>
      <c r="G3671" s="94">
        <v>636.23</v>
      </c>
    </row>
    <row r="3672" spans="2:7">
      <c r="B3672" s="2">
        <v>43974</v>
      </c>
      <c r="C3672" s="3" t="s">
        <v>119</v>
      </c>
      <c r="D3672" s="3">
        <v>8</v>
      </c>
      <c r="E3672" s="3" t="s">
        <v>9</v>
      </c>
      <c r="F3672" s="3" t="s">
        <v>111</v>
      </c>
      <c r="G3672" s="94">
        <v>223.6</v>
      </c>
    </row>
    <row r="3673" spans="2:7">
      <c r="B3673" s="2">
        <v>44675</v>
      </c>
      <c r="C3673" s="3" t="s">
        <v>119</v>
      </c>
      <c r="D3673" s="3">
        <v>9</v>
      </c>
      <c r="E3673" s="3" t="s">
        <v>112</v>
      </c>
      <c r="F3673" s="3" t="s">
        <v>106</v>
      </c>
      <c r="G3673" s="94">
        <v>314.55</v>
      </c>
    </row>
    <row r="3674" spans="2:7">
      <c r="B3674" s="2">
        <v>44740</v>
      </c>
      <c r="C3674" s="3" t="s">
        <v>117</v>
      </c>
      <c r="D3674" s="3">
        <v>40</v>
      </c>
      <c r="E3674" s="3" t="s">
        <v>6</v>
      </c>
      <c r="F3674" s="3" t="s">
        <v>108</v>
      </c>
      <c r="G3674" s="94">
        <v>1451.46</v>
      </c>
    </row>
    <row r="3675" spans="2:7">
      <c r="B3675" s="2">
        <v>43887</v>
      </c>
      <c r="C3675" s="3" t="s">
        <v>117</v>
      </c>
      <c r="D3675" s="3">
        <v>1</v>
      </c>
      <c r="E3675" s="3" t="s">
        <v>112</v>
      </c>
      <c r="F3675" s="3" t="s">
        <v>108</v>
      </c>
      <c r="G3675" s="94">
        <v>34.950000000000003</v>
      </c>
    </row>
    <row r="3676" spans="2:7">
      <c r="B3676" s="2">
        <v>44055</v>
      </c>
      <c r="C3676" s="3" t="s">
        <v>119</v>
      </c>
      <c r="D3676" s="3">
        <v>43</v>
      </c>
      <c r="E3676" s="3" t="s">
        <v>6</v>
      </c>
      <c r="F3676" s="3" t="s">
        <v>105</v>
      </c>
      <c r="G3676" s="94">
        <v>1633.42</v>
      </c>
    </row>
    <row r="3677" spans="2:7">
      <c r="B3677" s="2">
        <v>44791</v>
      </c>
      <c r="C3677" s="3" t="s">
        <v>116</v>
      </c>
      <c r="D3677" s="3">
        <v>5</v>
      </c>
      <c r="E3677" s="3" t="s">
        <v>114</v>
      </c>
      <c r="F3677" s="3" t="s">
        <v>105</v>
      </c>
      <c r="G3677" s="94">
        <v>134.75</v>
      </c>
    </row>
    <row r="3678" spans="2:7">
      <c r="B3678" s="2">
        <v>44608</v>
      </c>
      <c r="C3678" s="3" t="s">
        <v>119</v>
      </c>
      <c r="D3678" s="3">
        <v>32</v>
      </c>
      <c r="E3678" s="3" t="s">
        <v>114</v>
      </c>
      <c r="F3678" s="3" t="s">
        <v>109</v>
      </c>
      <c r="G3678" s="94">
        <v>678.64</v>
      </c>
    </row>
    <row r="3679" spans="2:7">
      <c r="B3679" s="2">
        <v>44795</v>
      </c>
      <c r="C3679" s="3" t="s">
        <v>116</v>
      </c>
      <c r="D3679" s="3">
        <v>5</v>
      </c>
      <c r="E3679" s="3" t="s">
        <v>6</v>
      </c>
      <c r="F3679" s="3" t="s">
        <v>105</v>
      </c>
      <c r="G3679" s="94">
        <v>218.45</v>
      </c>
    </row>
    <row r="3680" spans="2:7">
      <c r="B3680" s="2">
        <v>44349</v>
      </c>
      <c r="C3680" s="3" t="s">
        <v>119</v>
      </c>
      <c r="D3680" s="3">
        <v>225</v>
      </c>
      <c r="E3680" s="3" t="s">
        <v>114</v>
      </c>
      <c r="F3680" s="3" t="s">
        <v>106</v>
      </c>
      <c r="G3680" s="94">
        <v>4087.13</v>
      </c>
    </row>
    <row r="3681" spans="2:7">
      <c r="B3681" s="2">
        <v>43928</v>
      </c>
      <c r="C3681" s="3" t="s">
        <v>107</v>
      </c>
      <c r="D3681" s="3">
        <v>9</v>
      </c>
      <c r="E3681" s="3" t="s">
        <v>6</v>
      </c>
      <c r="F3681" s="3" t="s">
        <v>113</v>
      </c>
      <c r="G3681" s="94">
        <v>393.21</v>
      </c>
    </row>
    <row r="3682" spans="2:7">
      <c r="B3682" s="2">
        <v>44184</v>
      </c>
      <c r="C3682" s="3" t="s">
        <v>116</v>
      </c>
      <c r="D3682" s="3">
        <v>35</v>
      </c>
      <c r="E3682" s="3" t="s">
        <v>114</v>
      </c>
      <c r="F3682" s="3" t="s">
        <v>111</v>
      </c>
      <c r="G3682" s="94">
        <v>742.26</v>
      </c>
    </row>
    <row r="3683" spans="2:7">
      <c r="B3683" s="2">
        <v>44635</v>
      </c>
      <c r="C3683" s="3" t="s">
        <v>116</v>
      </c>
      <c r="D3683" s="3">
        <v>375</v>
      </c>
      <c r="E3683" s="3" t="s">
        <v>114</v>
      </c>
      <c r="F3683" s="3" t="s">
        <v>108</v>
      </c>
      <c r="G3683" s="94">
        <v>5595.47</v>
      </c>
    </row>
    <row r="3684" spans="2:7">
      <c r="B3684" s="2">
        <v>44519</v>
      </c>
      <c r="C3684" s="3" t="s">
        <v>116</v>
      </c>
      <c r="D3684" s="3">
        <v>275</v>
      </c>
      <c r="E3684" s="3" t="s">
        <v>110</v>
      </c>
      <c r="F3684" s="3" t="s">
        <v>105</v>
      </c>
      <c r="G3684" s="94">
        <v>4103.34</v>
      </c>
    </row>
    <row r="3685" spans="2:7">
      <c r="B3685" s="2">
        <v>43879</v>
      </c>
      <c r="C3685" s="3" t="s">
        <v>116</v>
      </c>
      <c r="D3685" s="3">
        <v>27</v>
      </c>
      <c r="E3685" s="3" t="s">
        <v>114</v>
      </c>
      <c r="F3685" s="3" t="s">
        <v>109</v>
      </c>
      <c r="G3685" s="94">
        <v>618.5</v>
      </c>
    </row>
    <row r="3686" spans="2:7">
      <c r="B3686" s="2">
        <v>44771</v>
      </c>
      <c r="C3686" s="3" t="s">
        <v>118</v>
      </c>
      <c r="D3686" s="3">
        <v>575</v>
      </c>
      <c r="E3686" s="3" t="s">
        <v>9</v>
      </c>
      <c r="F3686" s="3" t="s">
        <v>111</v>
      </c>
      <c r="G3686" s="94">
        <v>9240.9699999999993</v>
      </c>
    </row>
    <row r="3687" spans="2:7">
      <c r="B3687" s="2">
        <v>44761</v>
      </c>
      <c r="C3687" s="3" t="s">
        <v>117</v>
      </c>
      <c r="D3687" s="3">
        <v>525</v>
      </c>
      <c r="E3687" s="3" t="s">
        <v>110</v>
      </c>
      <c r="F3687" s="3" t="s">
        <v>106</v>
      </c>
      <c r="G3687" s="94">
        <v>7833.66</v>
      </c>
    </row>
    <row r="3688" spans="2:7">
      <c r="B3688" s="2">
        <v>44718</v>
      </c>
      <c r="C3688" s="3" t="s">
        <v>116</v>
      </c>
      <c r="D3688" s="3">
        <v>275</v>
      </c>
      <c r="E3688" s="3" t="s">
        <v>112</v>
      </c>
      <c r="F3688" s="3" t="s">
        <v>115</v>
      </c>
      <c r="G3688" s="94">
        <v>5684.59</v>
      </c>
    </row>
    <row r="3689" spans="2:7">
      <c r="B3689" s="2">
        <v>44923</v>
      </c>
      <c r="C3689" s="3" t="s">
        <v>107</v>
      </c>
      <c r="D3689" s="3">
        <v>42</v>
      </c>
      <c r="E3689" s="3" t="s">
        <v>110</v>
      </c>
      <c r="F3689" s="3" t="s">
        <v>115</v>
      </c>
      <c r="G3689" s="94">
        <v>926.42</v>
      </c>
    </row>
    <row r="3690" spans="2:7">
      <c r="B3690" s="2">
        <v>44392</v>
      </c>
      <c r="C3690" s="3" t="s">
        <v>118</v>
      </c>
      <c r="D3690" s="3">
        <v>1</v>
      </c>
      <c r="E3690" s="3" t="s">
        <v>110</v>
      </c>
      <c r="F3690" s="3" t="s">
        <v>105</v>
      </c>
      <c r="G3690" s="94">
        <v>23.95</v>
      </c>
    </row>
    <row r="3691" spans="2:7">
      <c r="B3691" s="2">
        <v>44205</v>
      </c>
      <c r="C3691" s="3" t="s">
        <v>119</v>
      </c>
      <c r="D3691" s="3">
        <v>46</v>
      </c>
      <c r="E3691" s="3" t="s">
        <v>110</v>
      </c>
      <c r="F3691" s="3" t="s">
        <v>106</v>
      </c>
      <c r="G3691" s="94">
        <v>975.55</v>
      </c>
    </row>
    <row r="3692" spans="2:7">
      <c r="B3692" s="2">
        <v>44835</v>
      </c>
      <c r="C3692" s="3" t="s">
        <v>117</v>
      </c>
      <c r="D3692" s="3">
        <v>46</v>
      </c>
      <c r="E3692" s="3" t="s">
        <v>114</v>
      </c>
      <c r="F3692" s="3" t="s">
        <v>111</v>
      </c>
      <c r="G3692" s="94">
        <v>1014.65</v>
      </c>
    </row>
    <row r="3693" spans="2:7">
      <c r="B3693" s="2">
        <v>44007</v>
      </c>
      <c r="C3693" s="3" t="s">
        <v>107</v>
      </c>
      <c r="D3693" s="3">
        <v>7</v>
      </c>
      <c r="E3693" s="3" t="s">
        <v>112</v>
      </c>
      <c r="F3693" s="3" t="s">
        <v>108</v>
      </c>
      <c r="G3693" s="94">
        <v>237.65</v>
      </c>
    </row>
    <row r="3694" spans="2:7">
      <c r="B3694" s="2">
        <v>43858</v>
      </c>
      <c r="C3694" s="3" t="s">
        <v>119</v>
      </c>
      <c r="D3694" s="3">
        <v>1</v>
      </c>
      <c r="E3694" s="3" t="s">
        <v>114</v>
      </c>
      <c r="F3694" s="3" t="s">
        <v>106</v>
      </c>
      <c r="G3694" s="94">
        <v>26.95</v>
      </c>
    </row>
    <row r="3695" spans="2:7">
      <c r="B3695" s="2">
        <v>43940</v>
      </c>
      <c r="C3695" s="3" t="s">
        <v>118</v>
      </c>
      <c r="D3695" s="3">
        <v>17</v>
      </c>
      <c r="E3695" s="3" t="s">
        <v>110</v>
      </c>
      <c r="F3695" s="3" t="s">
        <v>109</v>
      </c>
      <c r="G3695" s="94">
        <v>424.15</v>
      </c>
    </row>
    <row r="3696" spans="2:7">
      <c r="B3696" s="2">
        <v>44896</v>
      </c>
      <c r="C3696" s="3" t="s">
        <v>119</v>
      </c>
      <c r="D3696" s="3">
        <v>75</v>
      </c>
      <c r="E3696" s="3" t="s">
        <v>6</v>
      </c>
      <c r="F3696" s="3" t="s">
        <v>115</v>
      </c>
      <c r="G3696" s="94">
        <v>2401.31</v>
      </c>
    </row>
    <row r="3697" spans="2:7">
      <c r="B3697" s="2">
        <v>44027</v>
      </c>
      <c r="C3697" s="3" t="s">
        <v>119</v>
      </c>
      <c r="D3697" s="3">
        <v>225</v>
      </c>
      <c r="E3697" s="3" t="s">
        <v>110</v>
      </c>
      <c r="F3697" s="3" t="s">
        <v>108</v>
      </c>
      <c r="G3697" s="94">
        <v>4087.13</v>
      </c>
    </row>
    <row r="3698" spans="2:7">
      <c r="B3698" s="2">
        <v>44030</v>
      </c>
      <c r="C3698" s="3" t="s">
        <v>119</v>
      </c>
      <c r="D3698" s="3">
        <v>75</v>
      </c>
      <c r="E3698" s="3" t="s">
        <v>114</v>
      </c>
      <c r="F3698" s="3" t="s">
        <v>106</v>
      </c>
      <c r="G3698" s="94">
        <v>1403.44</v>
      </c>
    </row>
    <row r="3699" spans="2:7">
      <c r="B3699" s="2">
        <v>44459</v>
      </c>
      <c r="C3699" s="3" t="s">
        <v>116</v>
      </c>
      <c r="D3699" s="3">
        <v>300</v>
      </c>
      <c r="E3699" s="3" t="s">
        <v>114</v>
      </c>
      <c r="F3699" s="3" t="s">
        <v>109</v>
      </c>
      <c r="G3699" s="94">
        <v>4303.88</v>
      </c>
    </row>
    <row r="3700" spans="2:7">
      <c r="B3700" s="2">
        <v>44779</v>
      </c>
      <c r="C3700" s="3" t="s">
        <v>117</v>
      </c>
      <c r="D3700" s="3">
        <v>1</v>
      </c>
      <c r="E3700" s="3" t="s">
        <v>114</v>
      </c>
      <c r="F3700" s="3" t="s">
        <v>105</v>
      </c>
      <c r="G3700" s="94">
        <v>26.95</v>
      </c>
    </row>
    <row r="3701" spans="2:7">
      <c r="B3701" s="2">
        <v>43914</v>
      </c>
      <c r="C3701" s="3" t="s">
        <v>117</v>
      </c>
      <c r="D3701" s="3">
        <v>500</v>
      </c>
      <c r="E3701" s="3" t="s">
        <v>6</v>
      </c>
      <c r="F3701" s="3" t="s">
        <v>115</v>
      </c>
      <c r="G3701" s="94">
        <v>12273.38</v>
      </c>
    </row>
    <row r="3702" spans="2:7">
      <c r="B3702" s="2">
        <v>44886</v>
      </c>
      <c r="C3702" s="3" t="s">
        <v>119</v>
      </c>
      <c r="D3702" s="3">
        <v>8</v>
      </c>
      <c r="E3702" s="3" t="s">
        <v>9</v>
      </c>
      <c r="F3702" s="3" t="s">
        <v>115</v>
      </c>
      <c r="G3702" s="94">
        <v>231.6</v>
      </c>
    </row>
    <row r="3703" spans="2:7">
      <c r="B3703" s="2">
        <v>44528</v>
      </c>
      <c r="C3703" s="3" t="s">
        <v>107</v>
      </c>
      <c r="D3703" s="3">
        <v>11</v>
      </c>
      <c r="E3703" s="3" t="s">
        <v>114</v>
      </c>
      <c r="F3703" s="3" t="s">
        <v>106</v>
      </c>
      <c r="G3703" s="94">
        <v>285.45</v>
      </c>
    </row>
    <row r="3704" spans="2:7">
      <c r="B3704" s="2">
        <v>44426</v>
      </c>
      <c r="C3704" s="3" t="s">
        <v>117</v>
      </c>
      <c r="D3704" s="3">
        <v>550</v>
      </c>
      <c r="E3704" s="3" t="s">
        <v>6</v>
      </c>
      <c r="F3704" s="3" t="s">
        <v>109</v>
      </c>
      <c r="G3704" s="94">
        <v>14133.21</v>
      </c>
    </row>
    <row r="3705" spans="2:7">
      <c r="B3705" s="2">
        <v>44426</v>
      </c>
      <c r="C3705" s="3" t="s">
        <v>118</v>
      </c>
      <c r="D3705" s="3">
        <v>400</v>
      </c>
      <c r="E3705" s="3" t="s">
        <v>112</v>
      </c>
      <c r="F3705" s="3" t="s">
        <v>113</v>
      </c>
      <c r="G3705" s="94">
        <v>7808.5</v>
      </c>
    </row>
    <row r="3706" spans="2:7">
      <c r="B3706" s="2">
        <v>44295</v>
      </c>
      <c r="C3706" s="3" t="s">
        <v>119</v>
      </c>
      <c r="D3706" s="3">
        <v>36</v>
      </c>
      <c r="E3706" s="3" t="s">
        <v>114</v>
      </c>
      <c r="F3706" s="3" t="s">
        <v>109</v>
      </c>
      <c r="G3706" s="94">
        <v>763.47</v>
      </c>
    </row>
    <row r="3707" spans="2:7">
      <c r="B3707" s="2">
        <v>44078</v>
      </c>
      <c r="C3707" s="3" t="s">
        <v>116</v>
      </c>
      <c r="D3707" s="3">
        <v>375</v>
      </c>
      <c r="E3707" s="3" t="s">
        <v>6</v>
      </c>
      <c r="F3707" s="3" t="s">
        <v>113</v>
      </c>
      <c r="G3707" s="94">
        <v>9636.2800000000007</v>
      </c>
    </row>
    <row r="3708" spans="2:7">
      <c r="B3708" s="2">
        <v>44734</v>
      </c>
      <c r="C3708" s="3" t="s">
        <v>117</v>
      </c>
      <c r="D3708" s="3">
        <v>1</v>
      </c>
      <c r="E3708" s="3" t="s">
        <v>114</v>
      </c>
      <c r="F3708" s="3" t="s">
        <v>113</v>
      </c>
      <c r="G3708" s="94">
        <v>24.95</v>
      </c>
    </row>
    <row r="3709" spans="2:7">
      <c r="B3709" s="2">
        <v>44171</v>
      </c>
      <c r="C3709" s="3" t="s">
        <v>119</v>
      </c>
      <c r="D3709" s="3">
        <v>6</v>
      </c>
      <c r="E3709" s="3" t="s">
        <v>110</v>
      </c>
      <c r="F3709" s="3" t="s">
        <v>109</v>
      </c>
      <c r="G3709" s="94">
        <v>155.69999999999999</v>
      </c>
    </row>
    <row r="3710" spans="2:7">
      <c r="B3710" s="2">
        <v>44374</v>
      </c>
      <c r="C3710" s="3" t="s">
        <v>117</v>
      </c>
      <c r="D3710" s="3">
        <v>400</v>
      </c>
      <c r="E3710" s="3" t="s">
        <v>110</v>
      </c>
      <c r="F3710" s="3" t="s">
        <v>109</v>
      </c>
      <c r="G3710" s="94">
        <v>5968.5</v>
      </c>
    </row>
    <row r="3711" spans="2:7">
      <c r="B3711" s="2">
        <v>44229</v>
      </c>
      <c r="C3711" s="3" t="s">
        <v>117</v>
      </c>
      <c r="D3711" s="3">
        <v>23</v>
      </c>
      <c r="E3711" s="3" t="s">
        <v>6</v>
      </c>
      <c r="F3711" s="3" t="s">
        <v>111</v>
      </c>
      <c r="G3711" s="94">
        <v>1004.87</v>
      </c>
    </row>
    <row r="3712" spans="2:7">
      <c r="B3712" s="2">
        <v>44047</v>
      </c>
      <c r="C3712" s="3" t="s">
        <v>117</v>
      </c>
      <c r="D3712" s="3">
        <v>42</v>
      </c>
      <c r="E3712" s="3" t="s">
        <v>6</v>
      </c>
      <c r="F3712" s="3" t="s">
        <v>113</v>
      </c>
      <c r="G3712" s="94">
        <v>1595.43</v>
      </c>
    </row>
    <row r="3713" spans="2:7">
      <c r="B3713" s="2">
        <v>44874</v>
      </c>
      <c r="C3713" s="3" t="s">
        <v>107</v>
      </c>
      <c r="D3713" s="3">
        <v>8</v>
      </c>
      <c r="E3713" s="3" t="s">
        <v>114</v>
      </c>
      <c r="F3713" s="3" t="s">
        <v>111</v>
      </c>
      <c r="G3713" s="94">
        <v>199.6</v>
      </c>
    </row>
    <row r="3714" spans="2:7">
      <c r="B3714" s="2">
        <v>43976</v>
      </c>
      <c r="C3714" s="3" t="s">
        <v>117</v>
      </c>
      <c r="D3714" s="3">
        <v>3</v>
      </c>
      <c r="E3714" s="3" t="s">
        <v>6</v>
      </c>
      <c r="F3714" s="3" t="s">
        <v>106</v>
      </c>
      <c r="G3714" s="94">
        <v>128.07</v>
      </c>
    </row>
    <row r="3715" spans="2:7">
      <c r="B3715" s="2">
        <v>43835</v>
      </c>
      <c r="C3715" s="3" t="s">
        <v>118</v>
      </c>
      <c r="D3715" s="3">
        <v>525</v>
      </c>
      <c r="E3715" s="3" t="s">
        <v>9</v>
      </c>
      <c r="F3715" s="3" t="s">
        <v>115</v>
      </c>
      <c r="G3715" s="94">
        <v>8437.41</v>
      </c>
    </row>
    <row r="3716" spans="2:7">
      <c r="B3716" s="2">
        <v>44514</v>
      </c>
      <c r="C3716" s="3" t="s">
        <v>117</v>
      </c>
      <c r="D3716" s="3">
        <v>5</v>
      </c>
      <c r="E3716" s="3" t="s">
        <v>9</v>
      </c>
      <c r="F3716" s="3" t="s">
        <v>111</v>
      </c>
      <c r="G3716" s="94">
        <v>144.75</v>
      </c>
    </row>
    <row r="3717" spans="2:7">
      <c r="B3717" s="2">
        <v>44180</v>
      </c>
      <c r="C3717" s="3" t="s">
        <v>118</v>
      </c>
      <c r="D3717" s="3">
        <v>14</v>
      </c>
      <c r="E3717" s="3" t="s">
        <v>114</v>
      </c>
      <c r="F3717" s="3" t="s">
        <v>106</v>
      </c>
      <c r="G3717" s="94">
        <v>349.3</v>
      </c>
    </row>
    <row r="3718" spans="2:7">
      <c r="B3718" s="2">
        <v>44278</v>
      </c>
      <c r="C3718" s="3" t="s">
        <v>118</v>
      </c>
      <c r="D3718" s="3">
        <v>4</v>
      </c>
      <c r="E3718" s="3" t="s">
        <v>9</v>
      </c>
      <c r="F3718" s="3" t="s">
        <v>113</v>
      </c>
      <c r="G3718" s="94">
        <v>107.8</v>
      </c>
    </row>
    <row r="3719" spans="2:7">
      <c r="B3719" s="2">
        <v>44762</v>
      </c>
      <c r="C3719" s="3" t="s">
        <v>119</v>
      </c>
      <c r="D3719" s="3">
        <v>300</v>
      </c>
      <c r="E3719" s="3" t="s">
        <v>110</v>
      </c>
      <c r="F3719" s="3" t="s">
        <v>113</v>
      </c>
      <c r="G3719" s="94">
        <v>4131.38</v>
      </c>
    </row>
    <row r="3720" spans="2:7">
      <c r="B3720" s="2">
        <v>43952</v>
      </c>
      <c r="C3720" s="3" t="s">
        <v>116</v>
      </c>
      <c r="D3720" s="3">
        <v>4</v>
      </c>
      <c r="E3720" s="3" t="s">
        <v>112</v>
      </c>
      <c r="F3720" s="3" t="s">
        <v>113</v>
      </c>
      <c r="G3720" s="94">
        <v>143.80000000000001</v>
      </c>
    </row>
    <row r="3721" spans="2:7">
      <c r="B3721" s="2">
        <v>44082</v>
      </c>
      <c r="C3721" s="3" t="s">
        <v>107</v>
      </c>
      <c r="D3721" s="3">
        <v>34</v>
      </c>
      <c r="E3721" s="3" t="s">
        <v>110</v>
      </c>
      <c r="F3721" s="3" t="s">
        <v>109</v>
      </c>
      <c r="G3721" s="94">
        <v>721.06</v>
      </c>
    </row>
    <row r="3722" spans="2:7">
      <c r="B3722" s="2">
        <v>44754</v>
      </c>
      <c r="C3722" s="3" t="s">
        <v>118</v>
      </c>
      <c r="D3722" s="3">
        <v>43</v>
      </c>
      <c r="E3722" s="3" t="s">
        <v>112</v>
      </c>
      <c r="F3722" s="3" t="s">
        <v>108</v>
      </c>
      <c r="G3722" s="94">
        <v>1240.8699999999999</v>
      </c>
    </row>
    <row r="3723" spans="2:7">
      <c r="B3723" s="2">
        <v>44044</v>
      </c>
      <c r="C3723" s="3" t="s">
        <v>116</v>
      </c>
      <c r="D3723" s="3">
        <v>8</v>
      </c>
      <c r="E3723" s="3" t="s">
        <v>114</v>
      </c>
      <c r="F3723" s="3" t="s">
        <v>106</v>
      </c>
      <c r="G3723" s="94">
        <v>207.6</v>
      </c>
    </row>
    <row r="3724" spans="2:7">
      <c r="B3724" s="2">
        <v>43848</v>
      </c>
      <c r="C3724" s="3" t="s">
        <v>117</v>
      </c>
      <c r="D3724" s="3">
        <v>2</v>
      </c>
      <c r="E3724" s="3" t="s">
        <v>110</v>
      </c>
      <c r="F3724" s="3" t="s">
        <v>111</v>
      </c>
      <c r="G3724" s="94">
        <v>47.9</v>
      </c>
    </row>
    <row r="3725" spans="2:7">
      <c r="B3725" s="2">
        <v>44624</v>
      </c>
      <c r="C3725" s="3" t="s">
        <v>117</v>
      </c>
      <c r="D3725" s="3">
        <v>34</v>
      </c>
      <c r="E3725" s="3" t="s">
        <v>112</v>
      </c>
      <c r="F3725" s="3" t="s">
        <v>105</v>
      </c>
      <c r="G3725" s="94">
        <v>1010.06</v>
      </c>
    </row>
    <row r="3726" spans="2:7">
      <c r="B3726" s="2">
        <v>44027</v>
      </c>
      <c r="C3726" s="3" t="s">
        <v>118</v>
      </c>
      <c r="D3726" s="3">
        <v>200</v>
      </c>
      <c r="E3726" s="3" t="s">
        <v>6</v>
      </c>
      <c r="F3726" s="3" t="s">
        <v>108</v>
      </c>
      <c r="G3726" s="94">
        <v>6116.6</v>
      </c>
    </row>
    <row r="3727" spans="2:7">
      <c r="B3727" s="2">
        <v>43854</v>
      </c>
      <c r="C3727" s="3" t="s">
        <v>118</v>
      </c>
      <c r="D3727" s="3">
        <v>45</v>
      </c>
      <c r="E3727" s="3" t="s">
        <v>9</v>
      </c>
      <c r="F3727" s="3" t="s">
        <v>113</v>
      </c>
      <c r="G3727" s="94">
        <v>1030.8399999999999</v>
      </c>
    </row>
    <row r="3728" spans="2:7">
      <c r="B3728" s="2">
        <v>44072</v>
      </c>
      <c r="C3728" s="3" t="s">
        <v>118</v>
      </c>
      <c r="D3728" s="3">
        <v>8</v>
      </c>
      <c r="E3728" s="3" t="s">
        <v>114</v>
      </c>
      <c r="F3728" s="3" t="s">
        <v>109</v>
      </c>
      <c r="G3728" s="94">
        <v>207.6</v>
      </c>
    </row>
    <row r="3729" spans="2:7">
      <c r="B3729" s="2">
        <v>43896</v>
      </c>
      <c r="C3729" s="3" t="s">
        <v>116</v>
      </c>
      <c r="D3729" s="3">
        <v>2</v>
      </c>
      <c r="E3729" s="3" t="s">
        <v>9</v>
      </c>
      <c r="F3729" s="3" t="s">
        <v>108</v>
      </c>
      <c r="G3729" s="94">
        <v>55.9</v>
      </c>
    </row>
    <row r="3730" spans="2:7">
      <c r="B3730" s="2">
        <v>44729</v>
      </c>
      <c r="C3730" s="3" t="s">
        <v>118</v>
      </c>
      <c r="D3730" s="3">
        <v>49</v>
      </c>
      <c r="E3730" s="3" t="s">
        <v>6</v>
      </c>
      <c r="F3730" s="3" t="s">
        <v>113</v>
      </c>
      <c r="G3730" s="94">
        <v>1605.61</v>
      </c>
    </row>
    <row r="3731" spans="2:7">
      <c r="B3731" s="2">
        <v>44351</v>
      </c>
      <c r="C3731" s="3" t="s">
        <v>116</v>
      </c>
      <c r="D3731" s="3">
        <v>1</v>
      </c>
      <c r="E3731" s="3" t="s">
        <v>112</v>
      </c>
      <c r="F3731" s="3" t="s">
        <v>108</v>
      </c>
      <c r="G3731" s="94">
        <v>35.950000000000003</v>
      </c>
    </row>
    <row r="3732" spans="2:7">
      <c r="B3732" s="2">
        <v>44512</v>
      </c>
      <c r="C3732" s="3" t="s">
        <v>117</v>
      </c>
      <c r="D3732" s="3">
        <v>14</v>
      </c>
      <c r="E3732" s="3" t="s">
        <v>110</v>
      </c>
      <c r="F3732" s="3" t="s">
        <v>115</v>
      </c>
      <c r="G3732" s="94">
        <v>363.3</v>
      </c>
    </row>
    <row r="3733" spans="2:7">
      <c r="B3733" s="2">
        <v>44494</v>
      </c>
      <c r="C3733" s="3" t="s">
        <v>119</v>
      </c>
      <c r="D3733" s="3">
        <v>150</v>
      </c>
      <c r="E3733" s="3" t="s">
        <v>110</v>
      </c>
      <c r="F3733" s="3" t="s">
        <v>111</v>
      </c>
      <c r="G3733" s="94">
        <v>2724.75</v>
      </c>
    </row>
    <row r="3734" spans="2:7">
      <c r="B3734" s="2">
        <v>44876</v>
      </c>
      <c r="C3734" s="3" t="s">
        <v>117</v>
      </c>
      <c r="D3734" s="3">
        <v>6</v>
      </c>
      <c r="E3734" s="3" t="s">
        <v>114</v>
      </c>
      <c r="F3734" s="3" t="s">
        <v>113</v>
      </c>
      <c r="G3734" s="94">
        <v>161.69999999999999</v>
      </c>
    </row>
    <row r="3735" spans="2:7">
      <c r="B3735" s="2">
        <v>43846</v>
      </c>
      <c r="C3735" s="3" t="s">
        <v>117</v>
      </c>
      <c r="D3735" s="3">
        <v>250</v>
      </c>
      <c r="E3735" s="3" t="s">
        <v>112</v>
      </c>
      <c r="F3735" s="3" t="s">
        <v>108</v>
      </c>
      <c r="G3735" s="94">
        <v>6291.25</v>
      </c>
    </row>
    <row r="3736" spans="2:7">
      <c r="B3736" s="2">
        <v>43905</v>
      </c>
      <c r="C3736" s="3" t="s">
        <v>107</v>
      </c>
      <c r="D3736" s="3">
        <v>5</v>
      </c>
      <c r="E3736" s="3" t="s">
        <v>9</v>
      </c>
      <c r="F3736" s="3" t="s">
        <v>109</v>
      </c>
      <c r="G3736" s="94">
        <v>134.75</v>
      </c>
    </row>
    <row r="3737" spans="2:7">
      <c r="B3737" s="2">
        <v>44037</v>
      </c>
      <c r="C3737" s="3" t="s">
        <v>119</v>
      </c>
      <c r="D3737" s="3">
        <v>12</v>
      </c>
      <c r="E3737" s="3" t="s">
        <v>6</v>
      </c>
      <c r="F3737" s="3" t="s">
        <v>115</v>
      </c>
      <c r="G3737" s="94">
        <v>512.28</v>
      </c>
    </row>
    <row r="3738" spans="2:7">
      <c r="B3738" s="2">
        <v>44602</v>
      </c>
      <c r="C3738" s="3" t="s">
        <v>117</v>
      </c>
      <c r="D3738" s="3">
        <v>450</v>
      </c>
      <c r="E3738" s="3" t="s">
        <v>9</v>
      </c>
      <c r="F3738" s="3" t="s">
        <v>113</v>
      </c>
      <c r="G3738" s="94">
        <v>7490.81</v>
      </c>
    </row>
    <row r="3739" spans="2:7">
      <c r="B3739" s="2">
        <v>44165</v>
      </c>
      <c r="C3739" s="3" t="s">
        <v>107</v>
      </c>
      <c r="D3739" s="3">
        <v>300</v>
      </c>
      <c r="E3739" s="3" t="s">
        <v>110</v>
      </c>
      <c r="F3739" s="3" t="s">
        <v>109</v>
      </c>
      <c r="G3739" s="94">
        <v>4131.38</v>
      </c>
    </row>
    <row r="3740" spans="2:7">
      <c r="B3740" s="2">
        <v>44081</v>
      </c>
      <c r="C3740" s="3" t="s">
        <v>119</v>
      </c>
      <c r="D3740" s="3">
        <v>22</v>
      </c>
      <c r="E3740" s="3" t="s">
        <v>9</v>
      </c>
      <c r="F3740" s="3" t="s">
        <v>106</v>
      </c>
      <c r="G3740" s="94">
        <v>614.9</v>
      </c>
    </row>
    <row r="3741" spans="2:7">
      <c r="B3741" s="2">
        <v>44550</v>
      </c>
      <c r="C3741" s="3" t="s">
        <v>119</v>
      </c>
      <c r="D3741" s="3">
        <v>26</v>
      </c>
      <c r="E3741" s="3" t="s">
        <v>112</v>
      </c>
      <c r="F3741" s="3" t="s">
        <v>113</v>
      </c>
      <c r="G3741" s="94">
        <v>750.3</v>
      </c>
    </row>
    <row r="3742" spans="2:7">
      <c r="B3742" s="2">
        <v>44563</v>
      </c>
      <c r="C3742" s="3" t="s">
        <v>117</v>
      </c>
      <c r="D3742" s="3">
        <v>7</v>
      </c>
      <c r="E3742" s="3" t="s">
        <v>112</v>
      </c>
      <c r="F3742" s="3" t="s">
        <v>113</v>
      </c>
      <c r="G3742" s="94">
        <v>244.65</v>
      </c>
    </row>
    <row r="3743" spans="2:7">
      <c r="B3743" s="2">
        <v>44378</v>
      </c>
      <c r="C3743" s="3" t="s">
        <v>119</v>
      </c>
      <c r="D3743" s="3">
        <v>425</v>
      </c>
      <c r="E3743" s="3" t="s">
        <v>9</v>
      </c>
      <c r="F3743" s="3" t="s">
        <v>109</v>
      </c>
      <c r="G3743" s="94">
        <v>6830.28</v>
      </c>
    </row>
    <row r="3744" spans="2:7">
      <c r="B3744" s="2">
        <v>44544</v>
      </c>
      <c r="C3744" s="3" t="s">
        <v>107</v>
      </c>
      <c r="D3744" s="3">
        <v>3</v>
      </c>
      <c r="E3744" s="3" t="s">
        <v>112</v>
      </c>
      <c r="F3744" s="3" t="s">
        <v>106</v>
      </c>
      <c r="G3744" s="94">
        <v>107.85</v>
      </c>
    </row>
    <row r="3745" spans="2:7">
      <c r="B3745" s="2">
        <v>44170</v>
      </c>
      <c r="C3745" s="3" t="s">
        <v>117</v>
      </c>
      <c r="D3745" s="3">
        <v>550</v>
      </c>
      <c r="E3745" s="3" t="s">
        <v>110</v>
      </c>
      <c r="F3745" s="3" t="s">
        <v>105</v>
      </c>
      <c r="G3745" s="94">
        <v>7890.44</v>
      </c>
    </row>
    <row r="3746" spans="2:7">
      <c r="B3746" s="2">
        <v>44682</v>
      </c>
      <c r="C3746" s="3" t="s">
        <v>107</v>
      </c>
      <c r="D3746" s="3">
        <v>300</v>
      </c>
      <c r="E3746" s="3" t="s">
        <v>110</v>
      </c>
      <c r="F3746" s="3" t="s">
        <v>108</v>
      </c>
      <c r="G3746" s="94">
        <v>4131.38</v>
      </c>
    </row>
    <row r="3747" spans="2:7">
      <c r="B3747" s="2">
        <v>44766</v>
      </c>
      <c r="C3747" s="3" t="s">
        <v>118</v>
      </c>
      <c r="D3747" s="3">
        <v>24</v>
      </c>
      <c r="E3747" s="3" t="s">
        <v>112</v>
      </c>
      <c r="F3747" s="3" t="s">
        <v>109</v>
      </c>
      <c r="G3747" s="94">
        <v>712.98</v>
      </c>
    </row>
    <row r="3748" spans="2:7">
      <c r="B3748" s="2">
        <v>44692</v>
      </c>
      <c r="C3748" s="3" t="s">
        <v>119</v>
      </c>
      <c r="D3748" s="3">
        <v>250</v>
      </c>
      <c r="E3748" s="3" t="s">
        <v>9</v>
      </c>
      <c r="F3748" s="3" t="s">
        <v>105</v>
      </c>
      <c r="G3748" s="94">
        <v>4716.25</v>
      </c>
    </row>
    <row r="3749" spans="2:7">
      <c r="B3749" s="2">
        <v>43921</v>
      </c>
      <c r="C3749" s="3" t="s">
        <v>119</v>
      </c>
      <c r="D3749" s="3">
        <v>225</v>
      </c>
      <c r="E3749" s="3" t="s">
        <v>110</v>
      </c>
      <c r="F3749" s="3" t="s">
        <v>115</v>
      </c>
      <c r="G3749" s="94">
        <v>3772.13</v>
      </c>
    </row>
    <row r="3750" spans="2:7">
      <c r="B3750" s="2">
        <v>43863</v>
      </c>
      <c r="C3750" s="3" t="s">
        <v>119</v>
      </c>
      <c r="D3750" s="3">
        <v>525</v>
      </c>
      <c r="E3750" s="3" t="s">
        <v>110</v>
      </c>
      <c r="F3750" s="3" t="s">
        <v>108</v>
      </c>
      <c r="G3750" s="94">
        <v>7229.91</v>
      </c>
    </row>
    <row r="3751" spans="2:7">
      <c r="B3751" s="2">
        <v>44146</v>
      </c>
      <c r="C3751" s="3" t="s">
        <v>107</v>
      </c>
      <c r="D3751" s="3">
        <v>7</v>
      </c>
      <c r="E3751" s="3" t="s">
        <v>110</v>
      </c>
      <c r="F3751" s="3" t="s">
        <v>105</v>
      </c>
      <c r="G3751" s="94">
        <v>167.65</v>
      </c>
    </row>
    <row r="3752" spans="2:7">
      <c r="B3752" s="2">
        <v>44393</v>
      </c>
      <c r="C3752" s="3" t="s">
        <v>117</v>
      </c>
      <c r="D3752" s="3">
        <v>47</v>
      </c>
      <c r="E3752" s="3" t="s">
        <v>112</v>
      </c>
      <c r="F3752" s="3" t="s">
        <v>106</v>
      </c>
      <c r="G3752" s="94">
        <v>1356.3</v>
      </c>
    </row>
    <row r="3753" spans="2:7">
      <c r="B3753" s="2">
        <v>44143</v>
      </c>
      <c r="C3753" s="3" t="s">
        <v>118</v>
      </c>
      <c r="D3753" s="3">
        <v>37</v>
      </c>
      <c r="E3753" s="3" t="s">
        <v>110</v>
      </c>
      <c r="F3753" s="3" t="s">
        <v>111</v>
      </c>
      <c r="G3753" s="94">
        <v>753.23</v>
      </c>
    </row>
    <row r="3754" spans="2:7">
      <c r="B3754" s="2">
        <v>44058</v>
      </c>
      <c r="C3754" s="3" t="s">
        <v>119</v>
      </c>
      <c r="D3754" s="3">
        <v>225</v>
      </c>
      <c r="E3754" s="3" t="s">
        <v>114</v>
      </c>
      <c r="F3754" s="3" t="s">
        <v>105</v>
      </c>
      <c r="G3754" s="94">
        <v>3929.63</v>
      </c>
    </row>
    <row r="3755" spans="2:7">
      <c r="B3755" s="2">
        <v>43999</v>
      </c>
      <c r="C3755" s="3" t="s">
        <v>118</v>
      </c>
      <c r="D3755" s="3">
        <v>48</v>
      </c>
      <c r="E3755" s="3" t="s">
        <v>110</v>
      </c>
      <c r="F3755" s="3" t="s">
        <v>111</v>
      </c>
      <c r="G3755" s="94">
        <v>898.2</v>
      </c>
    </row>
    <row r="3756" spans="2:7">
      <c r="B3756" s="2">
        <v>44083</v>
      </c>
      <c r="C3756" s="3" t="s">
        <v>119</v>
      </c>
      <c r="D3756" s="3">
        <v>24</v>
      </c>
      <c r="E3756" s="3" t="s">
        <v>6</v>
      </c>
      <c r="F3756" s="3" t="s">
        <v>111</v>
      </c>
      <c r="G3756" s="94">
        <v>911.68</v>
      </c>
    </row>
    <row r="3757" spans="2:7">
      <c r="B3757" s="2">
        <v>44044</v>
      </c>
      <c r="C3757" s="3" t="s">
        <v>119</v>
      </c>
      <c r="D3757" s="3">
        <v>36</v>
      </c>
      <c r="E3757" s="3" t="s">
        <v>9</v>
      </c>
      <c r="F3757" s="3" t="s">
        <v>113</v>
      </c>
      <c r="G3757" s="94">
        <v>885.87</v>
      </c>
    </row>
    <row r="3758" spans="2:7">
      <c r="B3758" s="2">
        <v>44290</v>
      </c>
      <c r="C3758" s="3" t="s">
        <v>119</v>
      </c>
      <c r="D3758" s="3">
        <v>49</v>
      </c>
      <c r="E3758" s="3" t="s">
        <v>110</v>
      </c>
      <c r="F3758" s="3" t="s">
        <v>106</v>
      </c>
      <c r="G3758" s="94">
        <v>916.91</v>
      </c>
    </row>
    <row r="3759" spans="2:7">
      <c r="B3759" s="2">
        <v>44294</v>
      </c>
      <c r="C3759" s="3" t="s">
        <v>117</v>
      </c>
      <c r="D3759" s="3">
        <v>500</v>
      </c>
      <c r="E3759" s="3" t="s">
        <v>112</v>
      </c>
      <c r="F3759" s="3" t="s">
        <v>105</v>
      </c>
      <c r="G3759" s="94">
        <v>9760.6299999999992</v>
      </c>
    </row>
    <row r="3760" spans="2:7">
      <c r="B3760" s="2">
        <v>44914</v>
      </c>
      <c r="C3760" s="3" t="s">
        <v>118</v>
      </c>
      <c r="D3760" s="3">
        <v>6</v>
      </c>
      <c r="E3760" s="3" t="s">
        <v>114</v>
      </c>
      <c r="F3760" s="3" t="s">
        <v>113</v>
      </c>
      <c r="G3760" s="94">
        <v>161.69999999999999</v>
      </c>
    </row>
    <row r="3761" spans="2:7">
      <c r="B3761" s="2">
        <v>44202</v>
      </c>
      <c r="C3761" s="3" t="s">
        <v>107</v>
      </c>
      <c r="D3761" s="3">
        <v>19</v>
      </c>
      <c r="E3761" s="3" t="s">
        <v>114</v>
      </c>
      <c r="F3761" s="3" t="s">
        <v>105</v>
      </c>
      <c r="G3761" s="94">
        <v>493.05</v>
      </c>
    </row>
    <row r="3762" spans="2:7">
      <c r="B3762" s="2">
        <v>44633</v>
      </c>
      <c r="C3762" s="3" t="s">
        <v>107</v>
      </c>
      <c r="D3762" s="3">
        <v>3</v>
      </c>
      <c r="E3762" s="3" t="s">
        <v>9</v>
      </c>
      <c r="F3762" s="3" t="s">
        <v>108</v>
      </c>
      <c r="G3762" s="94">
        <v>83.85</v>
      </c>
    </row>
    <row r="3763" spans="2:7">
      <c r="B3763" s="2">
        <v>44446</v>
      </c>
      <c r="C3763" s="3" t="s">
        <v>116</v>
      </c>
      <c r="D3763" s="3">
        <v>20</v>
      </c>
      <c r="E3763" s="3" t="s">
        <v>110</v>
      </c>
      <c r="F3763" s="3" t="s">
        <v>111</v>
      </c>
      <c r="G3763" s="94">
        <v>519</v>
      </c>
    </row>
    <row r="3764" spans="2:7">
      <c r="B3764" s="2">
        <v>44129</v>
      </c>
      <c r="C3764" s="3" t="s">
        <v>117</v>
      </c>
      <c r="D3764" s="3">
        <v>46</v>
      </c>
      <c r="E3764" s="3" t="s">
        <v>110</v>
      </c>
      <c r="F3764" s="3" t="s">
        <v>109</v>
      </c>
      <c r="G3764" s="94">
        <v>936.45</v>
      </c>
    </row>
    <row r="3765" spans="2:7">
      <c r="B3765" s="2">
        <v>44881</v>
      </c>
      <c r="C3765" s="3" t="s">
        <v>116</v>
      </c>
      <c r="D3765" s="3">
        <v>75</v>
      </c>
      <c r="E3765" s="3" t="s">
        <v>112</v>
      </c>
      <c r="F3765" s="3" t="s">
        <v>108</v>
      </c>
      <c r="G3765" s="94">
        <v>1909.69</v>
      </c>
    </row>
    <row r="3766" spans="2:7">
      <c r="B3766" s="2">
        <v>44345</v>
      </c>
      <c r="C3766" s="3" t="s">
        <v>119</v>
      </c>
      <c r="D3766" s="3">
        <v>8</v>
      </c>
      <c r="E3766" s="3" t="s">
        <v>110</v>
      </c>
      <c r="F3766" s="3" t="s">
        <v>105</v>
      </c>
      <c r="G3766" s="94">
        <v>207.6</v>
      </c>
    </row>
    <row r="3767" spans="2:7">
      <c r="B3767" s="2">
        <v>44393</v>
      </c>
      <c r="C3767" s="3" t="s">
        <v>107</v>
      </c>
      <c r="D3767" s="3">
        <v>48</v>
      </c>
      <c r="E3767" s="3" t="s">
        <v>114</v>
      </c>
      <c r="F3767" s="3" t="s">
        <v>111</v>
      </c>
      <c r="G3767" s="94">
        <v>970.2</v>
      </c>
    </row>
    <row r="3768" spans="2:7">
      <c r="B3768" s="2">
        <v>44503</v>
      </c>
      <c r="C3768" s="3" t="s">
        <v>107</v>
      </c>
      <c r="D3768" s="3">
        <v>300</v>
      </c>
      <c r="E3768" s="3" t="s">
        <v>110</v>
      </c>
      <c r="F3768" s="3" t="s">
        <v>108</v>
      </c>
      <c r="G3768" s="94">
        <v>4303.88</v>
      </c>
    </row>
    <row r="3769" spans="2:7">
      <c r="B3769" s="2">
        <v>44866</v>
      </c>
      <c r="C3769" s="3" t="s">
        <v>107</v>
      </c>
      <c r="D3769" s="3">
        <v>6</v>
      </c>
      <c r="E3769" s="3" t="s">
        <v>6</v>
      </c>
      <c r="F3769" s="3" t="s">
        <v>115</v>
      </c>
      <c r="G3769" s="94">
        <v>268.14</v>
      </c>
    </row>
    <row r="3770" spans="2:7">
      <c r="B3770" s="2">
        <v>44007</v>
      </c>
      <c r="C3770" s="3" t="s">
        <v>117</v>
      </c>
      <c r="D3770" s="3">
        <v>350</v>
      </c>
      <c r="E3770" s="3" t="s">
        <v>112</v>
      </c>
      <c r="F3770" s="3" t="s">
        <v>106</v>
      </c>
      <c r="G3770" s="94">
        <v>7234.94</v>
      </c>
    </row>
    <row r="3771" spans="2:7">
      <c r="B3771" s="2">
        <v>44664</v>
      </c>
      <c r="C3771" s="3" t="s">
        <v>116</v>
      </c>
      <c r="D3771" s="3">
        <v>42</v>
      </c>
      <c r="E3771" s="3" t="s">
        <v>112</v>
      </c>
      <c r="F3771" s="3" t="s">
        <v>109</v>
      </c>
      <c r="G3771" s="94">
        <v>1212.02</v>
      </c>
    </row>
    <row r="3772" spans="2:7">
      <c r="B3772" s="2">
        <v>44361</v>
      </c>
      <c r="C3772" s="3" t="s">
        <v>118</v>
      </c>
      <c r="D3772" s="3">
        <v>16</v>
      </c>
      <c r="E3772" s="3" t="s">
        <v>112</v>
      </c>
      <c r="F3772" s="3" t="s">
        <v>109</v>
      </c>
      <c r="G3772" s="94">
        <v>559.20000000000005</v>
      </c>
    </row>
    <row r="3773" spans="2:7">
      <c r="B3773" s="2">
        <v>44225</v>
      </c>
      <c r="C3773" s="3" t="s">
        <v>117</v>
      </c>
      <c r="D3773" s="3">
        <v>7</v>
      </c>
      <c r="E3773" s="3" t="s">
        <v>110</v>
      </c>
      <c r="F3773" s="3" t="s">
        <v>105</v>
      </c>
      <c r="G3773" s="94">
        <v>167.65</v>
      </c>
    </row>
    <row r="3774" spans="2:7">
      <c r="B3774" s="2">
        <v>43895</v>
      </c>
      <c r="C3774" s="3" t="s">
        <v>119</v>
      </c>
      <c r="D3774" s="3">
        <v>9</v>
      </c>
      <c r="E3774" s="3" t="s">
        <v>9</v>
      </c>
      <c r="F3774" s="3" t="s">
        <v>109</v>
      </c>
      <c r="G3774" s="94">
        <v>242.55</v>
      </c>
    </row>
    <row r="3775" spans="2:7">
      <c r="B3775" s="2">
        <v>44162</v>
      </c>
      <c r="C3775" s="3" t="s">
        <v>119</v>
      </c>
      <c r="D3775" s="3">
        <v>200</v>
      </c>
      <c r="E3775" s="3" t="s">
        <v>114</v>
      </c>
      <c r="F3775" s="3" t="s">
        <v>106</v>
      </c>
      <c r="G3775" s="94">
        <v>3633</v>
      </c>
    </row>
    <row r="3776" spans="2:7">
      <c r="B3776" s="2">
        <v>44094</v>
      </c>
      <c r="C3776" s="3" t="s">
        <v>119</v>
      </c>
      <c r="D3776" s="3">
        <v>9</v>
      </c>
      <c r="E3776" s="3" t="s">
        <v>110</v>
      </c>
      <c r="F3776" s="3" t="s">
        <v>108</v>
      </c>
      <c r="G3776" s="94">
        <v>215.55</v>
      </c>
    </row>
    <row r="3777" spans="2:7">
      <c r="B3777" s="2">
        <v>44548</v>
      </c>
      <c r="C3777" s="3" t="s">
        <v>117</v>
      </c>
      <c r="D3777" s="3">
        <v>150</v>
      </c>
      <c r="E3777" s="3" t="s">
        <v>112</v>
      </c>
      <c r="F3777" s="3" t="s">
        <v>111</v>
      </c>
      <c r="G3777" s="94">
        <v>3564.75</v>
      </c>
    </row>
    <row r="3778" spans="2:7">
      <c r="B3778" s="2">
        <v>43884</v>
      </c>
      <c r="C3778" s="3" t="s">
        <v>116</v>
      </c>
      <c r="D3778" s="3">
        <v>2</v>
      </c>
      <c r="E3778" s="3" t="s">
        <v>110</v>
      </c>
      <c r="F3778" s="3" t="s">
        <v>113</v>
      </c>
      <c r="G3778" s="94">
        <v>51.9</v>
      </c>
    </row>
    <row r="3779" spans="2:7">
      <c r="B3779" s="2">
        <v>44099</v>
      </c>
      <c r="C3779" s="3" t="s">
        <v>117</v>
      </c>
      <c r="D3779" s="3">
        <v>100</v>
      </c>
      <c r="E3779" s="3" t="s">
        <v>9</v>
      </c>
      <c r="F3779" s="3" t="s">
        <v>105</v>
      </c>
      <c r="G3779" s="94">
        <v>1886.5</v>
      </c>
    </row>
    <row r="3780" spans="2:7">
      <c r="B3780" s="2">
        <v>44814</v>
      </c>
      <c r="C3780" s="3" t="s">
        <v>117</v>
      </c>
      <c r="D3780" s="3">
        <v>475</v>
      </c>
      <c r="E3780" s="3" t="s">
        <v>114</v>
      </c>
      <c r="F3780" s="3" t="s">
        <v>106</v>
      </c>
      <c r="G3780" s="94">
        <v>6814.47</v>
      </c>
    </row>
    <row r="3781" spans="2:7">
      <c r="B3781" s="2">
        <v>44274</v>
      </c>
      <c r="C3781" s="3" t="s">
        <v>119</v>
      </c>
      <c r="D3781" s="3">
        <v>50</v>
      </c>
      <c r="E3781" s="3" t="s">
        <v>6</v>
      </c>
      <c r="F3781" s="3" t="s">
        <v>105</v>
      </c>
      <c r="G3781" s="94">
        <v>1600.88</v>
      </c>
    </row>
    <row r="3782" spans="2:7">
      <c r="B3782" s="2">
        <v>44203</v>
      </c>
      <c r="C3782" s="3" t="s">
        <v>118</v>
      </c>
      <c r="D3782" s="3">
        <v>550</v>
      </c>
      <c r="E3782" s="3" t="s">
        <v>9</v>
      </c>
      <c r="F3782" s="3" t="s">
        <v>106</v>
      </c>
      <c r="G3782" s="94">
        <v>8522.94</v>
      </c>
    </row>
    <row r="3783" spans="2:7">
      <c r="B3783" s="2">
        <v>44336</v>
      </c>
      <c r="C3783" s="3" t="s">
        <v>117</v>
      </c>
      <c r="D3783" s="3">
        <v>13</v>
      </c>
      <c r="E3783" s="3" t="s">
        <v>9</v>
      </c>
      <c r="F3783" s="3" t="s">
        <v>105</v>
      </c>
      <c r="G3783" s="94">
        <v>350.35</v>
      </c>
    </row>
    <row r="3784" spans="2:7">
      <c r="B3784" s="2">
        <v>44706</v>
      </c>
      <c r="C3784" s="3" t="s">
        <v>117</v>
      </c>
      <c r="D3784" s="3">
        <v>17</v>
      </c>
      <c r="E3784" s="3" t="s">
        <v>9</v>
      </c>
      <c r="F3784" s="3" t="s">
        <v>115</v>
      </c>
      <c r="G3784" s="94">
        <v>458.15</v>
      </c>
    </row>
    <row r="3785" spans="2:7">
      <c r="B3785" s="2">
        <v>44473</v>
      </c>
      <c r="C3785" s="3" t="s">
        <v>116</v>
      </c>
      <c r="D3785" s="3">
        <v>7</v>
      </c>
      <c r="E3785" s="3" t="s">
        <v>6</v>
      </c>
      <c r="F3785" s="3" t="s">
        <v>106</v>
      </c>
      <c r="G3785" s="94">
        <v>312.83</v>
      </c>
    </row>
    <row r="3786" spans="2:7">
      <c r="B3786" s="2">
        <v>44267</v>
      </c>
      <c r="C3786" s="3" t="s">
        <v>119</v>
      </c>
      <c r="D3786" s="3">
        <v>375</v>
      </c>
      <c r="E3786" s="3" t="s">
        <v>6</v>
      </c>
      <c r="F3786" s="3" t="s">
        <v>108</v>
      </c>
      <c r="G3786" s="94">
        <v>9205.0300000000007</v>
      </c>
    </row>
    <row r="3787" spans="2:7">
      <c r="B3787" s="2">
        <v>44071</v>
      </c>
      <c r="C3787" s="3" t="s">
        <v>118</v>
      </c>
      <c r="D3787" s="3">
        <v>1</v>
      </c>
      <c r="E3787" s="3" t="s">
        <v>6</v>
      </c>
      <c r="F3787" s="3" t="s">
        <v>113</v>
      </c>
      <c r="G3787" s="94">
        <v>42.69</v>
      </c>
    </row>
    <row r="3788" spans="2:7">
      <c r="B3788" s="2">
        <v>43959</v>
      </c>
      <c r="C3788" s="3" t="s">
        <v>117</v>
      </c>
      <c r="D3788" s="3">
        <v>9</v>
      </c>
      <c r="E3788" s="3" t="s">
        <v>9</v>
      </c>
      <c r="F3788" s="3" t="s">
        <v>111</v>
      </c>
      <c r="G3788" s="94">
        <v>251.55</v>
      </c>
    </row>
    <row r="3789" spans="2:7">
      <c r="B3789" s="2">
        <v>43860</v>
      </c>
      <c r="C3789" s="3" t="s">
        <v>118</v>
      </c>
      <c r="D3789" s="3">
        <v>150</v>
      </c>
      <c r="E3789" s="3" t="s">
        <v>112</v>
      </c>
      <c r="F3789" s="3" t="s">
        <v>115</v>
      </c>
      <c r="G3789" s="94">
        <v>3669.75</v>
      </c>
    </row>
    <row r="3790" spans="2:7">
      <c r="B3790" s="2">
        <v>44070</v>
      </c>
      <c r="C3790" s="3" t="s">
        <v>119</v>
      </c>
      <c r="D3790" s="3">
        <v>43</v>
      </c>
      <c r="E3790" s="3" t="s">
        <v>110</v>
      </c>
      <c r="F3790" s="3" t="s">
        <v>113</v>
      </c>
      <c r="G3790" s="94">
        <v>875.37</v>
      </c>
    </row>
    <row r="3791" spans="2:7">
      <c r="B3791" s="2">
        <v>44354</v>
      </c>
      <c r="C3791" s="3" t="s">
        <v>117</v>
      </c>
      <c r="D3791" s="3">
        <v>8</v>
      </c>
      <c r="E3791" s="3" t="s">
        <v>9</v>
      </c>
      <c r="F3791" s="3" t="s">
        <v>105</v>
      </c>
      <c r="G3791" s="94">
        <v>215.6</v>
      </c>
    </row>
    <row r="3792" spans="2:7">
      <c r="B3792" s="2">
        <v>44220</v>
      </c>
      <c r="C3792" s="3" t="s">
        <v>107</v>
      </c>
      <c r="D3792" s="3">
        <v>450</v>
      </c>
      <c r="E3792" s="3" t="s">
        <v>6</v>
      </c>
      <c r="F3792" s="3" t="s">
        <v>105</v>
      </c>
      <c r="G3792" s="94">
        <v>11304.79</v>
      </c>
    </row>
    <row r="3793" spans="2:7">
      <c r="B3793" s="2">
        <v>43849</v>
      </c>
      <c r="C3793" s="3" t="s">
        <v>117</v>
      </c>
      <c r="D3793" s="3">
        <v>100</v>
      </c>
      <c r="E3793" s="3" t="s">
        <v>6</v>
      </c>
      <c r="F3793" s="3" t="s">
        <v>113</v>
      </c>
      <c r="G3793" s="94">
        <v>3058.3</v>
      </c>
    </row>
    <row r="3794" spans="2:7">
      <c r="B3794" s="2">
        <v>44622</v>
      </c>
      <c r="C3794" s="3" t="s">
        <v>117</v>
      </c>
      <c r="D3794" s="3">
        <v>175</v>
      </c>
      <c r="E3794" s="3" t="s">
        <v>9</v>
      </c>
      <c r="F3794" s="3" t="s">
        <v>111</v>
      </c>
      <c r="G3794" s="94">
        <v>3423.88</v>
      </c>
    </row>
    <row r="3795" spans="2:7">
      <c r="B3795" s="2">
        <v>44839</v>
      </c>
      <c r="C3795" s="3" t="s">
        <v>117</v>
      </c>
      <c r="D3795" s="3">
        <v>5</v>
      </c>
      <c r="E3795" s="3" t="s">
        <v>114</v>
      </c>
      <c r="F3795" s="3" t="s">
        <v>111</v>
      </c>
      <c r="G3795" s="94">
        <v>134.75</v>
      </c>
    </row>
    <row r="3796" spans="2:7">
      <c r="B3796" s="2">
        <v>44181</v>
      </c>
      <c r="C3796" s="3" t="s">
        <v>119</v>
      </c>
      <c r="D3796" s="3">
        <v>5</v>
      </c>
      <c r="E3796" s="3" t="s">
        <v>6</v>
      </c>
      <c r="F3796" s="3" t="s">
        <v>106</v>
      </c>
      <c r="G3796" s="94">
        <v>213.45</v>
      </c>
    </row>
    <row r="3797" spans="2:7">
      <c r="B3797" s="2">
        <v>44108</v>
      </c>
      <c r="C3797" s="3" t="s">
        <v>117</v>
      </c>
      <c r="D3797" s="3">
        <v>8</v>
      </c>
      <c r="E3797" s="3" t="s">
        <v>110</v>
      </c>
      <c r="F3797" s="3" t="s">
        <v>106</v>
      </c>
      <c r="G3797" s="94">
        <v>191.6</v>
      </c>
    </row>
    <row r="3798" spans="2:7">
      <c r="B3798" s="2">
        <v>44486</v>
      </c>
      <c r="C3798" s="3" t="s">
        <v>119</v>
      </c>
      <c r="D3798" s="3">
        <v>24</v>
      </c>
      <c r="E3798" s="3" t="s">
        <v>110</v>
      </c>
      <c r="F3798" s="3" t="s">
        <v>109</v>
      </c>
      <c r="G3798" s="94">
        <v>508.98</v>
      </c>
    </row>
    <row r="3799" spans="2:7">
      <c r="B3799" s="2">
        <v>43912</v>
      </c>
      <c r="C3799" s="3" t="s">
        <v>117</v>
      </c>
      <c r="D3799" s="3">
        <v>7</v>
      </c>
      <c r="E3799" s="3" t="s">
        <v>114</v>
      </c>
      <c r="F3799" s="3" t="s">
        <v>109</v>
      </c>
      <c r="G3799" s="94">
        <v>174.65</v>
      </c>
    </row>
    <row r="3800" spans="2:7">
      <c r="B3800" s="2">
        <v>44321</v>
      </c>
      <c r="C3800" s="3" t="s">
        <v>116</v>
      </c>
      <c r="D3800" s="3">
        <v>2</v>
      </c>
      <c r="E3800" s="3" t="s">
        <v>110</v>
      </c>
      <c r="F3800" s="3" t="s">
        <v>113</v>
      </c>
      <c r="G3800" s="94">
        <v>47.9</v>
      </c>
    </row>
    <row r="3801" spans="2:7">
      <c r="B3801" s="2">
        <v>44319</v>
      </c>
      <c r="C3801" s="3" t="s">
        <v>117</v>
      </c>
      <c r="D3801" s="3">
        <v>9</v>
      </c>
      <c r="E3801" s="3" t="s">
        <v>6</v>
      </c>
      <c r="F3801" s="3" t="s">
        <v>113</v>
      </c>
      <c r="G3801" s="94">
        <v>402.21</v>
      </c>
    </row>
    <row r="3802" spans="2:7">
      <c r="B3802" s="2">
        <v>44694</v>
      </c>
      <c r="C3802" s="3" t="s">
        <v>107</v>
      </c>
      <c r="D3802" s="3">
        <v>42</v>
      </c>
      <c r="E3802" s="3" t="s">
        <v>112</v>
      </c>
      <c r="F3802" s="3" t="s">
        <v>113</v>
      </c>
      <c r="G3802" s="94">
        <v>1212.02</v>
      </c>
    </row>
    <row r="3803" spans="2:7">
      <c r="B3803" s="2">
        <v>43962</v>
      </c>
      <c r="C3803" s="3" t="s">
        <v>117</v>
      </c>
      <c r="D3803" s="3">
        <v>2</v>
      </c>
      <c r="E3803" s="3" t="s">
        <v>110</v>
      </c>
      <c r="F3803" s="3" t="s">
        <v>111</v>
      </c>
      <c r="G3803" s="94">
        <v>51.9</v>
      </c>
    </row>
    <row r="3804" spans="2:7">
      <c r="B3804" s="2">
        <v>44563</v>
      </c>
      <c r="C3804" s="3" t="s">
        <v>107</v>
      </c>
      <c r="D3804" s="3">
        <v>32</v>
      </c>
      <c r="E3804" s="3" t="s">
        <v>110</v>
      </c>
      <c r="F3804" s="3" t="s">
        <v>113</v>
      </c>
      <c r="G3804" s="94">
        <v>705.84</v>
      </c>
    </row>
    <row r="3805" spans="2:7">
      <c r="B3805" s="2">
        <v>44768</v>
      </c>
      <c r="C3805" s="3" t="s">
        <v>116</v>
      </c>
      <c r="D3805" s="3">
        <v>8</v>
      </c>
      <c r="E3805" s="3" t="s">
        <v>112</v>
      </c>
      <c r="F3805" s="3" t="s">
        <v>111</v>
      </c>
      <c r="G3805" s="94">
        <v>279.60000000000002</v>
      </c>
    </row>
    <row r="3806" spans="2:7">
      <c r="B3806" s="2">
        <v>44218</v>
      </c>
      <c r="C3806" s="3" t="s">
        <v>117</v>
      </c>
      <c r="D3806" s="3">
        <v>500</v>
      </c>
      <c r="E3806" s="3" t="s">
        <v>112</v>
      </c>
      <c r="F3806" s="3" t="s">
        <v>113</v>
      </c>
      <c r="G3806" s="94">
        <v>10048.129999999999</v>
      </c>
    </row>
    <row r="3807" spans="2:7">
      <c r="B3807" s="2">
        <v>44047</v>
      </c>
      <c r="C3807" s="3" t="s">
        <v>118</v>
      </c>
      <c r="D3807" s="3">
        <v>3</v>
      </c>
      <c r="E3807" s="3" t="s">
        <v>112</v>
      </c>
      <c r="F3807" s="3" t="s">
        <v>109</v>
      </c>
      <c r="G3807" s="94">
        <v>104.85</v>
      </c>
    </row>
    <row r="3808" spans="2:7">
      <c r="B3808" s="2">
        <v>44309</v>
      </c>
      <c r="C3808" s="3" t="s">
        <v>118</v>
      </c>
      <c r="D3808" s="3">
        <v>5</v>
      </c>
      <c r="E3808" s="3" t="s">
        <v>9</v>
      </c>
      <c r="F3808" s="3" t="s">
        <v>111</v>
      </c>
      <c r="G3808" s="94">
        <v>144.75</v>
      </c>
    </row>
    <row r="3809" spans="2:7">
      <c r="B3809" s="2">
        <v>43905</v>
      </c>
      <c r="C3809" s="3" t="s">
        <v>118</v>
      </c>
      <c r="D3809" s="3">
        <v>46</v>
      </c>
      <c r="E3809" s="3" t="s">
        <v>114</v>
      </c>
      <c r="F3809" s="3" t="s">
        <v>105</v>
      </c>
      <c r="G3809" s="94">
        <v>1053.75</v>
      </c>
    </row>
    <row r="3810" spans="2:7">
      <c r="B3810" s="2">
        <v>44280</v>
      </c>
      <c r="C3810" s="3" t="s">
        <v>119</v>
      </c>
      <c r="D3810" s="3">
        <v>150</v>
      </c>
      <c r="E3810" s="3" t="s">
        <v>110</v>
      </c>
      <c r="F3810" s="3" t="s">
        <v>109</v>
      </c>
      <c r="G3810" s="94">
        <v>2514.75</v>
      </c>
    </row>
    <row r="3811" spans="2:7">
      <c r="B3811" s="2">
        <v>44327</v>
      </c>
      <c r="C3811" s="3" t="s">
        <v>107</v>
      </c>
      <c r="D3811" s="3">
        <v>46</v>
      </c>
      <c r="E3811" s="3" t="s">
        <v>112</v>
      </c>
      <c r="F3811" s="3" t="s">
        <v>115</v>
      </c>
      <c r="G3811" s="94">
        <v>1366.55</v>
      </c>
    </row>
    <row r="3812" spans="2:7">
      <c r="B3812" s="2">
        <v>44450</v>
      </c>
      <c r="C3812" s="3" t="s">
        <v>117</v>
      </c>
      <c r="D3812" s="3">
        <v>43</v>
      </c>
      <c r="E3812" s="3" t="s">
        <v>9</v>
      </c>
      <c r="F3812" s="3" t="s">
        <v>106</v>
      </c>
      <c r="G3812" s="94">
        <v>985.02</v>
      </c>
    </row>
    <row r="3813" spans="2:7">
      <c r="B3813" s="2">
        <v>44127</v>
      </c>
      <c r="C3813" s="3" t="s">
        <v>116</v>
      </c>
      <c r="D3813" s="3">
        <v>150</v>
      </c>
      <c r="E3813" s="3" t="s">
        <v>114</v>
      </c>
      <c r="F3813" s="3" t="s">
        <v>115</v>
      </c>
      <c r="G3813" s="94">
        <v>2829.75</v>
      </c>
    </row>
    <row r="3814" spans="2:7">
      <c r="B3814" s="2">
        <v>44653</v>
      </c>
      <c r="C3814" s="3" t="s">
        <v>119</v>
      </c>
      <c r="D3814" s="3">
        <v>500</v>
      </c>
      <c r="E3814" s="3" t="s">
        <v>112</v>
      </c>
      <c r="F3814" s="3" t="s">
        <v>115</v>
      </c>
      <c r="G3814" s="94">
        <v>9760.6299999999992</v>
      </c>
    </row>
    <row r="3815" spans="2:7">
      <c r="B3815" s="2">
        <v>43854</v>
      </c>
      <c r="C3815" s="3" t="s">
        <v>119</v>
      </c>
      <c r="D3815" s="3">
        <v>2</v>
      </c>
      <c r="E3815" s="3" t="s">
        <v>112</v>
      </c>
      <c r="F3815" s="3" t="s">
        <v>115</v>
      </c>
      <c r="G3815" s="94">
        <v>71.900000000000006</v>
      </c>
    </row>
    <row r="3816" spans="2:7">
      <c r="B3816" s="2">
        <v>44373</v>
      </c>
      <c r="C3816" s="3" t="s">
        <v>117</v>
      </c>
      <c r="D3816" s="3">
        <v>550</v>
      </c>
      <c r="E3816" s="3" t="s">
        <v>110</v>
      </c>
      <c r="F3816" s="3" t="s">
        <v>108</v>
      </c>
      <c r="G3816" s="94">
        <v>7574.19</v>
      </c>
    </row>
    <row r="3817" spans="2:7">
      <c r="B3817" s="2">
        <v>44189</v>
      </c>
      <c r="C3817" s="3" t="s">
        <v>119</v>
      </c>
      <c r="D3817" s="3">
        <v>10</v>
      </c>
      <c r="E3817" s="3" t="s">
        <v>6</v>
      </c>
      <c r="F3817" s="3" t="s">
        <v>108</v>
      </c>
      <c r="G3817" s="94">
        <v>426.9</v>
      </c>
    </row>
    <row r="3818" spans="2:7">
      <c r="B3818" s="2">
        <v>44099</v>
      </c>
      <c r="C3818" s="3" t="s">
        <v>117</v>
      </c>
      <c r="D3818" s="3">
        <v>1</v>
      </c>
      <c r="E3818" s="3" t="s">
        <v>112</v>
      </c>
      <c r="F3818" s="3" t="s">
        <v>109</v>
      </c>
      <c r="G3818" s="94">
        <v>35.950000000000003</v>
      </c>
    </row>
    <row r="3819" spans="2:7">
      <c r="B3819" s="2">
        <v>43915</v>
      </c>
      <c r="C3819" s="3" t="s">
        <v>119</v>
      </c>
      <c r="D3819" s="3">
        <v>125</v>
      </c>
      <c r="E3819" s="3" t="s">
        <v>9</v>
      </c>
      <c r="F3819" s="3" t="s">
        <v>106</v>
      </c>
      <c r="G3819" s="94">
        <v>2533.13</v>
      </c>
    </row>
    <row r="3820" spans="2:7">
      <c r="B3820" s="2">
        <v>44219</v>
      </c>
      <c r="C3820" s="3" t="s">
        <v>117</v>
      </c>
      <c r="D3820" s="3">
        <v>27</v>
      </c>
      <c r="E3820" s="3" t="s">
        <v>9</v>
      </c>
      <c r="F3820" s="3" t="s">
        <v>113</v>
      </c>
      <c r="G3820" s="94">
        <v>641.45000000000005</v>
      </c>
    </row>
    <row r="3821" spans="2:7">
      <c r="B3821" s="2">
        <v>44489</v>
      </c>
      <c r="C3821" s="3" t="s">
        <v>118</v>
      </c>
      <c r="D3821" s="3">
        <v>475</v>
      </c>
      <c r="E3821" s="3" t="s">
        <v>112</v>
      </c>
      <c r="F3821" s="3" t="s">
        <v>108</v>
      </c>
      <c r="G3821" s="94">
        <v>9272.59</v>
      </c>
    </row>
    <row r="3822" spans="2:7">
      <c r="B3822" s="2">
        <v>44692</v>
      </c>
      <c r="C3822" s="3" t="s">
        <v>117</v>
      </c>
      <c r="D3822" s="3">
        <v>7</v>
      </c>
      <c r="E3822" s="3" t="s">
        <v>110</v>
      </c>
      <c r="F3822" s="3" t="s">
        <v>105</v>
      </c>
      <c r="G3822" s="94">
        <v>167.65</v>
      </c>
    </row>
    <row r="3823" spans="2:7">
      <c r="B3823" s="2">
        <v>44760</v>
      </c>
      <c r="C3823" s="3" t="s">
        <v>119</v>
      </c>
      <c r="D3823" s="3">
        <v>20</v>
      </c>
      <c r="E3823" s="3" t="s">
        <v>9</v>
      </c>
      <c r="F3823" s="3" t="s">
        <v>106</v>
      </c>
      <c r="G3823" s="94">
        <v>559</v>
      </c>
    </row>
    <row r="3824" spans="2:7">
      <c r="B3824" s="2">
        <v>43896</v>
      </c>
      <c r="C3824" s="3" t="s">
        <v>119</v>
      </c>
      <c r="D3824" s="3">
        <v>23</v>
      </c>
      <c r="E3824" s="3" t="s">
        <v>114</v>
      </c>
      <c r="F3824" s="3" t="s">
        <v>108</v>
      </c>
      <c r="G3824" s="94">
        <v>573.85</v>
      </c>
    </row>
    <row r="3825" spans="2:7">
      <c r="B3825" s="2">
        <v>43968</v>
      </c>
      <c r="C3825" s="3" t="s">
        <v>107</v>
      </c>
      <c r="D3825" s="3">
        <v>43</v>
      </c>
      <c r="E3825" s="3" t="s">
        <v>110</v>
      </c>
      <c r="F3825" s="3" t="s">
        <v>111</v>
      </c>
      <c r="G3825" s="94">
        <v>911.92</v>
      </c>
    </row>
    <row r="3826" spans="2:7">
      <c r="B3826" s="2">
        <v>44814</v>
      </c>
      <c r="C3826" s="3" t="s">
        <v>119</v>
      </c>
      <c r="D3826" s="3">
        <v>38</v>
      </c>
      <c r="E3826" s="3" t="s">
        <v>114</v>
      </c>
      <c r="F3826" s="3" t="s">
        <v>113</v>
      </c>
      <c r="G3826" s="94">
        <v>805.89</v>
      </c>
    </row>
    <row r="3827" spans="2:7">
      <c r="B3827" s="2">
        <v>43896</v>
      </c>
      <c r="C3827" s="3" t="s">
        <v>116</v>
      </c>
      <c r="D3827" s="3">
        <v>49</v>
      </c>
      <c r="E3827" s="3" t="s">
        <v>114</v>
      </c>
      <c r="F3827" s="3" t="s">
        <v>115</v>
      </c>
      <c r="G3827" s="94">
        <v>990.41</v>
      </c>
    </row>
    <row r="3828" spans="2:7">
      <c r="B3828" s="2">
        <v>44140</v>
      </c>
      <c r="C3828" s="3" t="s">
        <v>119</v>
      </c>
      <c r="D3828" s="3">
        <v>17</v>
      </c>
      <c r="E3828" s="3" t="s">
        <v>112</v>
      </c>
      <c r="F3828" s="3" t="s">
        <v>115</v>
      </c>
      <c r="G3828" s="94">
        <v>577.15</v>
      </c>
    </row>
    <row r="3829" spans="2:7">
      <c r="B3829" s="2">
        <v>44717</v>
      </c>
      <c r="C3829" s="3" t="s">
        <v>117</v>
      </c>
      <c r="D3829" s="3">
        <v>34</v>
      </c>
      <c r="E3829" s="3" t="s">
        <v>114</v>
      </c>
      <c r="F3829" s="3" t="s">
        <v>106</v>
      </c>
      <c r="G3829" s="94">
        <v>778.86</v>
      </c>
    </row>
    <row r="3830" spans="2:7">
      <c r="B3830" s="2">
        <v>44841</v>
      </c>
      <c r="C3830" s="3" t="s">
        <v>119</v>
      </c>
      <c r="D3830" s="3">
        <v>475</v>
      </c>
      <c r="E3830" s="3" t="s">
        <v>112</v>
      </c>
      <c r="F3830" s="3" t="s">
        <v>111</v>
      </c>
      <c r="G3830" s="94">
        <v>9545.7199999999993</v>
      </c>
    </row>
    <row r="3831" spans="2:7">
      <c r="B3831" s="2">
        <v>44730</v>
      </c>
      <c r="C3831" s="3" t="s">
        <v>117</v>
      </c>
      <c r="D3831" s="3">
        <v>29</v>
      </c>
      <c r="E3831" s="3" t="s">
        <v>110</v>
      </c>
      <c r="F3831" s="3" t="s">
        <v>113</v>
      </c>
      <c r="G3831" s="94">
        <v>639.66999999999996</v>
      </c>
    </row>
    <row r="3832" spans="2:7">
      <c r="B3832" s="2">
        <v>44583</v>
      </c>
      <c r="C3832" s="3" t="s">
        <v>117</v>
      </c>
      <c r="D3832" s="3">
        <v>1</v>
      </c>
      <c r="E3832" s="3" t="s">
        <v>112</v>
      </c>
      <c r="F3832" s="3" t="s">
        <v>113</v>
      </c>
      <c r="G3832" s="94">
        <v>34.950000000000003</v>
      </c>
    </row>
    <row r="3833" spans="2:7">
      <c r="B3833" s="2">
        <v>44378</v>
      </c>
      <c r="C3833" s="3" t="s">
        <v>117</v>
      </c>
      <c r="D3833" s="3">
        <v>6</v>
      </c>
      <c r="E3833" s="3" t="s">
        <v>112</v>
      </c>
      <c r="F3833" s="3" t="s">
        <v>115</v>
      </c>
      <c r="G3833" s="94">
        <v>203.7</v>
      </c>
    </row>
    <row r="3834" spans="2:7">
      <c r="B3834" s="2">
        <v>43977</v>
      </c>
      <c r="C3834" s="3" t="s">
        <v>107</v>
      </c>
      <c r="D3834" s="3">
        <v>35</v>
      </c>
      <c r="E3834" s="3" t="s">
        <v>112</v>
      </c>
      <c r="F3834" s="3" t="s">
        <v>111</v>
      </c>
      <c r="G3834" s="94">
        <v>1010.01</v>
      </c>
    </row>
    <row r="3835" spans="2:7">
      <c r="B3835" s="2">
        <v>44444</v>
      </c>
      <c r="C3835" s="3" t="s">
        <v>117</v>
      </c>
      <c r="D3835" s="3">
        <v>4</v>
      </c>
      <c r="E3835" s="3" t="s">
        <v>112</v>
      </c>
      <c r="F3835" s="3" t="s">
        <v>105</v>
      </c>
      <c r="G3835" s="94">
        <v>139.80000000000001</v>
      </c>
    </row>
    <row r="3836" spans="2:7">
      <c r="B3836" s="2">
        <v>44472</v>
      </c>
      <c r="C3836" s="3" t="s">
        <v>116</v>
      </c>
      <c r="D3836" s="3">
        <v>325</v>
      </c>
      <c r="E3836" s="3" t="s">
        <v>6</v>
      </c>
      <c r="F3836" s="3" t="s">
        <v>106</v>
      </c>
      <c r="G3836" s="94">
        <v>8164.57</v>
      </c>
    </row>
    <row r="3837" spans="2:7">
      <c r="B3837" s="2">
        <v>44208</v>
      </c>
      <c r="C3837" s="3" t="s">
        <v>107</v>
      </c>
      <c r="D3837" s="3">
        <v>20</v>
      </c>
      <c r="E3837" s="3" t="s">
        <v>114</v>
      </c>
      <c r="F3837" s="3" t="s">
        <v>105</v>
      </c>
      <c r="G3837" s="94">
        <v>539</v>
      </c>
    </row>
    <row r="3838" spans="2:7">
      <c r="B3838" s="2">
        <v>44389</v>
      </c>
      <c r="C3838" s="3" t="s">
        <v>116</v>
      </c>
      <c r="D3838" s="3">
        <v>38</v>
      </c>
      <c r="E3838" s="3" t="s">
        <v>112</v>
      </c>
      <c r="F3838" s="3" t="s">
        <v>115</v>
      </c>
      <c r="G3838" s="94">
        <v>1128.8900000000001</v>
      </c>
    </row>
    <row r="3839" spans="2:7">
      <c r="B3839" s="2">
        <v>44500</v>
      </c>
      <c r="C3839" s="3" t="s">
        <v>107</v>
      </c>
      <c r="D3839" s="3">
        <v>15</v>
      </c>
      <c r="E3839" s="3" t="s">
        <v>6</v>
      </c>
      <c r="F3839" s="3" t="s">
        <v>109</v>
      </c>
      <c r="G3839" s="94">
        <v>640.35</v>
      </c>
    </row>
    <row r="3840" spans="2:7">
      <c r="B3840" s="2">
        <v>44299</v>
      </c>
      <c r="C3840" s="3" t="s">
        <v>116</v>
      </c>
      <c r="D3840" s="3">
        <v>38</v>
      </c>
      <c r="E3840" s="3" t="s">
        <v>110</v>
      </c>
      <c r="F3840" s="3" t="s">
        <v>109</v>
      </c>
      <c r="G3840" s="94">
        <v>838.19</v>
      </c>
    </row>
    <row r="3841" spans="2:7">
      <c r="B3841" s="2">
        <v>44159</v>
      </c>
      <c r="C3841" s="3" t="s">
        <v>118</v>
      </c>
      <c r="D3841" s="3">
        <v>49</v>
      </c>
      <c r="E3841" s="3" t="s">
        <v>114</v>
      </c>
      <c r="F3841" s="3" t="s">
        <v>105</v>
      </c>
      <c r="G3841" s="94">
        <v>953.66</v>
      </c>
    </row>
    <row r="3842" spans="2:7">
      <c r="B3842" s="2">
        <v>44429</v>
      </c>
      <c r="C3842" s="3" t="s">
        <v>117</v>
      </c>
      <c r="D3842" s="3">
        <v>6</v>
      </c>
      <c r="E3842" s="3" t="s">
        <v>9</v>
      </c>
      <c r="F3842" s="3" t="s">
        <v>115</v>
      </c>
      <c r="G3842" s="94">
        <v>173.7</v>
      </c>
    </row>
    <row r="3843" spans="2:7">
      <c r="B3843" s="2">
        <v>44709</v>
      </c>
      <c r="C3843" s="3" t="s">
        <v>119</v>
      </c>
      <c r="D3843" s="3">
        <v>28</v>
      </c>
      <c r="E3843" s="3" t="s">
        <v>6</v>
      </c>
      <c r="F3843" s="3" t="s">
        <v>109</v>
      </c>
      <c r="G3843" s="94">
        <v>1063.6199999999999</v>
      </c>
    </row>
    <row r="3844" spans="2:7">
      <c r="B3844" s="2">
        <v>44718</v>
      </c>
      <c r="C3844" s="3" t="s">
        <v>107</v>
      </c>
      <c r="D3844" s="3">
        <v>9</v>
      </c>
      <c r="E3844" s="3" t="s">
        <v>110</v>
      </c>
      <c r="F3844" s="3" t="s">
        <v>108</v>
      </c>
      <c r="G3844" s="94">
        <v>224.55</v>
      </c>
    </row>
    <row r="3845" spans="2:7">
      <c r="B3845" s="2">
        <v>44212</v>
      </c>
      <c r="C3845" s="3" t="s">
        <v>119</v>
      </c>
      <c r="D3845" s="3">
        <v>575</v>
      </c>
      <c r="E3845" s="3" t="s">
        <v>6</v>
      </c>
      <c r="F3845" s="3" t="s">
        <v>111</v>
      </c>
      <c r="G3845" s="94">
        <v>14775.63</v>
      </c>
    </row>
    <row r="3846" spans="2:7">
      <c r="B3846" s="2">
        <v>43870</v>
      </c>
      <c r="C3846" s="3" t="s">
        <v>117</v>
      </c>
      <c r="D3846" s="3">
        <v>325</v>
      </c>
      <c r="E3846" s="3" t="s">
        <v>110</v>
      </c>
      <c r="F3846" s="3" t="s">
        <v>113</v>
      </c>
      <c r="G3846" s="94">
        <v>4849.41</v>
      </c>
    </row>
    <row r="3847" spans="2:7">
      <c r="B3847" s="2">
        <v>44416</v>
      </c>
      <c r="C3847" s="3" t="s">
        <v>117</v>
      </c>
      <c r="D3847" s="3">
        <v>450</v>
      </c>
      <c r="E3847" s="3" t="s">
        <v>114</v>
      </c>
      <c r="F3847" s="3" t="s">
        <v>105</v>
      </c>
      <c r="G3847" s="94">
        <v>6714.56</v>
      </c>
    </row>
    <row r="3848" spans="2:7">
      <c r="B3848" s="2">
        <v>44770</v>
      </c>
      <c r="C3848" s="3" t="s">
        <v>117</v>
      </c>
      <c r="D3848" s="3">
        <v>35</v>
      </c>
      <c r="E3848" s="3" t="s">
        <v>112</v>
      </c>
      <c r="F3848" s="3" t="s">
        <v>106</v>
      </c>
      <c r="G3848" s="94">
        <v>1010.01</v>
      </c>
    </row>
    <row r="3849" spans="2:7">
      <c r="B3849" s="2">
        <v>44692</v>
      </c>
      <c r="C3849" s="3" t="s">
        <v>118</v>
      </c>
      <c r="D3849" s="3">
        <v>18</v>
      </c>
      <c r="E3849" s="3" t="s">
        <v>114</v>
      </c>
      <c r="F3849" s="3" t="s">
        <v>111</v>
      </c>
      <c r="G3849" s="94">
        <v>467.1</v>
      </c>
    </row>
    <row r="3850" spans="2:7">
      <c r="B3850" s="2">
        <v>44283</v>
      </c>
      <c r="C3850" s="3" t="s">
        <v>119</v>
      </c>
      <c r="D3850" s="3">
        <v>43</v>
      </c>
      <c r="E3850" s="3" t="s">
        <v>110</v>
      </c>
      <c r="F3850" s="3" t="s">
        <v>108</v>
      </c>
      <c r="G3850" s="94">
        <v>875.37</v>
      </c>
    </row>
    <row r="3851" spans="2:7">
      <c r="B3851" s="2">
        <v>44132</v>
      </c>
      <c r="C3851" s="3" t="s">
        <v>117</v>
      </c>
      <c r="D3851" s="3">
        <v>48</v>
      </c>
      <c r="E3851" s="3" t="s">
        <v>9</v>
      </c>
      <c r="F3851" s="3" t="s">
        <v>113</v>
      </c>
      <c r="G3851" s="94">
        <v>1042.2</v>
      </c>
    </row>
    <row r="3852" spans="2:7">
      <c r="B3852" s="2">
        <v>44003</v>
      </c>
      <c r="C3852" s="3" t="s">
        <v>119</v>
      </c>
      <c r="D3852" s="3">
        <v>20</v>
      </c>
      <c r="E3852" s="3" t="s">
        <v>112</v>
      </c>
      <c r="F3852" s="3" t="s">
        <v>109</v>
      </c>
      <c r="G3852" s="94">
        <v>699</v>
      </c>
    </row>
    <row r="3853" spans="2:7">
      <c r="B3853" s="2">
        <v>43994</v>
      </c>
      <c r="C3853" s="3" t="s">
        <v>116</v>
      </c>
      <c r="D3853" s="3">
        <v>250</v>
      </c>
      <c r="E3853" s="3" t="s">
        <v>9</v>
      </c>
      <c r="F3853" s="3" t="s">
        <v>115</v>
      </c>
      <c r="G3853" s="94">
        <v>4891.25</v>
      </c>
    </row>
    <row r="3854" spans="2:7">
      <c r="B3854" s="2">
        <v>44122</v>
      </c>
      <c r="C3854" s="3" t="s">
        <v>116</v>
      </c>
      <c r="D3854" s="3">
        <v>500</v>
      </c>
      <c r="E3854" s="3" t="s">
        <v>112</v>
      </c>
      <c r="F3854" s="3" t="s">
        <v>111</v>
      </c>
      <c r="G3854" s="94">
        <v>10048.129999999999</v>
      </c>
    </row>
    <row r="3855" spans="2:7">
      <c r="B3855" s="2">
        <v>44456</v>
      </c>
      <c r="C3855" s="3" t="s">
        <v>117</v>
      </c>
      <c r="D3855" s="3">
        <v>7</v>
      </c>
      <c r="E3855" s="3" t="s">
        <v>6</v>
      </c>
      <c r="F3855" s="3" t="s">
        <v>109</v>
      </c>
      <c r="G3855" s="94">
        <v>312.83</v>
      </c>
    </row>
    <row r="3856" spans="2:7">
      <c r="B3856" s="2">
        <v>44204</v>
      </c>
      <c r="C3856" s="3" t="s">
        <v>117</v>
      </c>
      <c r="D3856" s="3">
        <v>275</v>
      </c>
      <c r="E3856" s="3" t="s">
        <v>112</v>
      </c>
      <c r="F3856" s="3" t="s">
        <v>115</v>
      </c>
      <c r="G3856" s="94">
        <v>5526.47</v>
      </c>
    </row>
    <row r="3857" spans="2:7">
      <c r="B3857" s="2">
        <v>43908</v>
      </c>
      <c r="C3857" s="3" t="s">
        <v>117</v>
      </c>
      <c r="D3857" s="3">
        <v>4</v>
      </c>
      <c r="E3857" s="3" t="s">
        <v>110</v>
      </c>
      <c r="F3857" s="3" t="s">
        <v>113</v>
      </c>
      <c r="G3857" s="94">
        <v>95.8</v>
      </c>
    </row>
    <row r="3858" spans="2:7">
      <c r="B3858" s="2">
        <v>44707</v>
      </c>
      <c r="C3858" s="3" t="s">
        <v>117</v>
      </c>
      <c r="D3858" s="3">
        <v>250</v>
      </c>
      <c r="E3858" s="3" t="s">
        <v>114</v>
      </c>
      <c r="F3858" s="3" t="s">
        <v>113</v>
      </c>
      <c r="G3858" s="94">
        <v>4716.25</v>
      </c>
    </row>
    <row r="3859" spans="2:7">
      <c r="B3859" s="2">
        <v>44131</v>
      </c>
      <c r="C3859" s="3" t="s">
        <v>107</v>
      </c>
      <c r="D3859" s="3">
        <v>3</v>
      </c>
      <c r="E3859" s="3" t="s">
        <v>9</v>
      </c>
      <c r="F3859" s="3" t="s">
        <v>105</v>
      </c>
      <c r="G3859" s="94">
        <v>80.849999999999994</v>
      </c>
    </row>
    <row r="3860" spans="2:7">
      <c r="B3860" s="2">
        <v>44854</v>
      </c>
      <c r="C3860" s="3" t="s">
        <v>116</v>
      </c>
      <c r="D3860" s="3">
        <v>37</v>
      </c>
      <c r="E3860" s="3" t="s">
        <v>114</v>
      </c>
      <c r="F3860" s="3" t="s">
        <v>108</v>
      </c>
      <c r="G3860" s="94">
        <v>847.58</v>
      </c>
    </row>
    <row r="3861" spans="2:7">
      <c r="B3861" s="2">
        <v>44149</v>
      </c>
      <c r="C3861" s="3" t="s">
        <v>117</v>
      </c>
      <c r="D3861" s="3">
        <v>41</v>
      </c>
      <c r="E3861" s="3" t="s">
        <v>114</v>
      </c>
      <c r="F3861" s="3" t="s">
        <v>111</v>
      </c>
      <c r="G3861" s="94">
        <v>869.51</v>
      </c>
    </row>
    <row r="3862" spans="2:7">
      <c r="B3862" s="2">
        <v>44886</v>
      </c>
      <c r="C3862" s="3" t="s">
        <v>117</v>
      </c>
      <c r="D3862" s="3">
        <v>13</v>
      </c>
      <c r="E3862" s="3" t="s">
        <v>110</v>
      </c>
      <c r="F3862" s="3" t="s">
        <v>115</v>
      </c>
      <c r="G3862" s="94">
        <v>337.35</v>
      </c>
    </row>
    <row r="3863" spans="2:7">
      <c r="B3863" s="2">
        <v>44472</v>
      </c>
      <c r="C3863" s="3" t="s">
        <v>119</v>
      </c>
      <c r="D3863" s="3">
        <v>5</v>
      </c>
      <c r="E3863" s="3" t="s">
        <v>114</v>
      </c>
      <c r="F3863" s="3" t="s">
        <v>108</v>
      </c>
      <c r="G3863" s="94">
        <v>134.75</v>
      </c>
    </row>
    <row r="3864" spans="2:7">
      <c r="B3864" s="2">
        <v>44783</v>
      </c>
      <c r="C3864" s="3" t="s">
        <v>107</v>
      </c>
      <c r="D3864" s="3">
        <v>36</v>
      </c>
      <c r="E3864" s="3" t="s">
        <v>110</v>
      </c>
      <c r="F3864" s="3" t="s">
        <v>106</v>
      </c>
      <c r="G3864" s="94">
        <v>794.07</v>
      </c>
    </row>
    <row r="3865" spans="2:7">
      <c r="B3865" s="2">
        <v>44287</v>
      </c>
      <c r="C3865" s="3" t="s">
        <v>118</v>
      </c>
      <c r="D3865" s="3">
        <v>450</v>
      </c>
      <c r="E3865" s="3" t="s">
        <v>110</v>
      </c>
      <c r="F3865" s="3" t="s">
        <v>106</v>
      </c>
      <c r="G3865" s="94">
        <v>6714.56</v>
      </c>
    </row>
    <row r="3866" spans="2:7">
      <c r="B3866" s="2">
        <v>44626</v>
      </c>
      <c r="C3866" s="3" t="s">
        <v>107</v>
      </c>
      <c r="D3866" s="3">
        <v>300</v>
      </c>
      <c r="E3866" s="3" t="s">
        <v>110</v>
      </c>
      <c r="F3866" s="3" t="s">
        <v>109</v>
      </c>
      <c r="G3866" s="94">
        <v>4476.38</v>
      </c>
    </row>
    <row r="3867" spans="2:7">
      <c r="B3867" s="2">
        <v>44608</v>
      </c>
      <c r="C3867" s="3" t="s">
        <v>119</v>
      </c>
      <c r="D3867" s="3">
        <v>22</v>
      </c>
      <c r="E3867" s="3" t="s">
        <v>112</v>
      </c>
      <c r="F3867" s="3" t="s">
        <v>115</v>
      </c>
      <c r="G3867" s="94">
        <v>746.9</v>
      </c>
    </row>
    <row r="3868" spans="2:7">
      <c r="B3868" s="2">
        <v>44253</v>
      </c>
      <c r="C3868" s="3" t="s">
        <v>119</v>
      </c>
      <c r="D3868" s="3">
        <v>575</v>
      </c>
      <c r="E3868" s="3" t="s">
        <v>110</v>
      </c>
      <c r="F3868" s="3" t="s">
        <v>108</v>
      </c>
      <c r="G3868" s="94">
        <v>7918.47</v>
      </c>
    </row>
    <row r="3869" spans="2:7">
      <c r="B3869" s="2">
        <v>44189</v>
      </c>
      <c r="C3869" s="3" t="s">
        <v>118</v>
      </c>
      <c r="D3869" s="3">
        <v>17</v>
      </c>
      <c r="E3869" s="3" t="s">
        <v>112</v>
      </c>
      <c r="F3869" s="3" t="s">
        <v>105</v>
      </c>
      <c r="G3869" s="94">
        <v>594.15</v>
      </c>
    </row>
    <row r="3870" spans="2:7">
      <c r="B3870" s="2">
        <v>44213</v>
      </c>
      <c r="C3870" s="3" t="s">
        <v>119</v>
      </c>
      <c r="D3870" s="3">
        <v>300</v>
      </c>
      <c r="E3870" s="3" t="s">
        <v>114</v>
      </c>
      <c r="F3870" s="3" t="s">
        <v>109</v>
      </c>
      <c r="G3870" s="94">
        <v>4303.88</v>
      </c>
    </row>
    <row r="3871" spans="2:7">
      <c r="B3871" s="2">
        <v>44070</v>
      </c>
      <c r="C3871" s="3" t="s">
        <v>117</v>
      </c>
      <c r="D3871" s="3">
        <v>250</v>
      </c>
      <c r="E3871" s="3" t="s">
        <v>112</v>
      </c>
      <c r="F3871" s="3" t="s">
        <v>111</v>
      </c>
      <c r="G3871" s="94">
        <v>6291.25</v>
      </c>
    </row>
    <row r="3872" spans="2:7">
      <c r="B3872" s="2">
        <v>43955</v>
      </c>
      <c r="C3872" s="3" t="s">
        <v>119</v>
      </c>
      <c r="D3872" s="3">
        <v>475</v>
      </c>
      <c r="E3872" s="3" t="s">
        <v>112</v>
      </c>
      <c r="F3872" s="3" t="s">
        <v>108</v>
      </c>
      <c r="G3872" s="94">
        <v>9818.84</v>
      </c>
    </row>
    <row r="3873" spans="2:7">
      <c r="B3873" s="2">
        <v>44031</v>
      </c>
      <c r="C3873" s="3" t="s">
        <v>118</v>
      </c>
      <c r="D3873" s="3">
        <v>4</v>
      </c>
      <c r="E3873" s="3" t="s">
        <v>9</v>
      </c>
      <c r="F3873" s="3" t="s">
        <v>111</v>
      </c>
      <c r="G3873" s="94">
        <v>107.8</v>
      </c>
    </row>
    <row r="3874" spans="2:7">
      <c r="B3874" s="2">
        <v>44693</v>
      </c>
      <c r="C3874" s="3" t="s">
        <v>119</v>
      </c>
      <c r="D3874" s="3">
        <v>425</v>
      </c>
      <c r="E3874" s="3" t="s">
        <v>114</v>
      </c>
      <c r="F3874" s="3" t="s">
        <v>115</v>
      </c>
      <c r="G3874" s="94">
        <v>6341.53</v>
      </c>
    </row>
    <row r="3875" spans="2:7">
      <c r="B3875" s="2">
        <v>44919</v>
      </c>
      <c r="C3875" s="3" t="s">
        <v>119</v>
      </c>
      <c r="D3875" s="3">
        <v>7</v>
      </c>
      <c r="E3875" s="3" t="s">
        <v>110</v>
      </c>
      <c r="F3875" s="3" t="s">
        <v>111</v>
      </c>
      <c r="G3875" s="94">
        <v>174.65</v>
      </c>
    </row>
    <row r="3876" spans="2:7">
      <c r="B3876" s="2">
        <v>44148</v>
      </c>
      <c r="C3876" s="3" t="s">
        <v>118</v>
      </c>
      <c r="D3876" s="3">
        <v>45</v>
      </c>
      <c r="E3876" s="3" t="s">
        <v>9</v>
      </c>
      <c r="F3876" s="3" t="s">
        <v>113</v>
      </c>
      <c r="G3876" s="94">
        <v>1069.0899999999999</v>
      </c>
    </row>
    <row r="3877" spans="2:7">
      <c r="B3877" s="2">
        <v>43841</v>
      </c>
      <c r="C3877" s="3" t="s">
        <v>119</v>
      </c>
      <c r="D3877" s="3">
        <v>28</v>
      </c>
      <c r="E3877" s="3" t="s">
        <v>114</v>
      </c>
      <c r="F3877" s="3" t="s">
        <v>105</v>
      </c>
      <c r="G3877" s="94">
        <v>617.61</v>
      </c>
    </row>
    <row r="3878" spans="2:7">
      <c r="B3878" s="2">
        <v>44224</v>
      </c>
      <c r="C3878" s="3" t="s">
        <v>117</v>
      </c>
      <c r="D3878" s="3">
        <v>500</v>
      </c>
      <c r="E3878" s="3" t="s">
        <v>114</v>
      </c>
      <c r="F3878" s="3" t="s">
        <v>105</v>
      </c>
      <c r="G3878" s="94">
        <v>7173.13</v>
      </c>
    </row>
    <row r="3879" spans="2:7">
      <c r="B3879" s="2">
        <v>44703</v>
      </c>
      <c r="C3879" s="3" t="s">
        <v>117</v>
      </c>
      <c r="D3879" s="3">
        <v>2</v>
      </c>
      <c r="E3879" s="3" t="s">
        <v>114</v>
      </c>
      <c r="F3879" s="3" t="s">
        <v>113</v>
      </c>
      <c r="G3879" s="94">
        <v>53.9</v>
      </c>
    </row>
    <row r="3880" spans="2:7">
      <c r="B3880" s="2">
        <v>44470</v>
      </c>
      <c r="C3880" s="3" t="s">
        <v>117</v>
      </c>
      <c r="D3880" s="3">
        <v>2</v>
      </c>
      <c r="E3880" s="3" t="s">
        <v>114</v>
      </c>
      <c r="F3880" s="3" t="s">
        <v>111</v>
      </c>
      <c r="G3880" s="94">
        <v>51.9</v>
      </c>
    </row>
    <row r="3881" spans="2:7">
      <c r="B3881" s="2">
        <v>44251</v>
      </c>
      <c r="C3881" s="3" t="s">
        <v>119</v>
      </c>
      <c r="D3881" s="3">
        <v>7</v>
      </c>
      <c r="E3881" s="3" t="s">
        <v>9</v>
      </c>
      <c r="F3881" s="3" t="s">
        <v>106</v>
      </c>
      <c r="G3881" s="94">
        <v>188.65</v>
      </c>
    </row>
    <row r="3882" spans="2:7">
      <c r="B3882" s="2">
        <v>44234</v>
      </c>
      <c r="C3882" s="3" t="s">
        <v>119</v>
      </c>
      <c r="D3882" s="3">
        <v>27</v>
      </c>
      <c r="E3882" s="3" t="s">
        <v>6</v>
      </c>
      <c r="F3882" s="3" t="s">
        <v>109</v>
      </c>
      <c r="G3882" s="94">
        <v>1002.69</v>
      </c>
    </row>
    <row r="3883" spans="2:7">
      <c r="B3883" s="2">
        <v>44576</v>
      </c>
      <c r="C3883" s="3" t="s">
        <v>118</v>
      </c>
      <c r="D3883" s="3">
        <v>34</v>
      </c>
      <c r="E3883" s="3" t="s">
        <v>110</v>
      </c>
      <c r="F3883" s="3" t="s">
        <v>108</v>
      </c>
      <c r="G3883" s="94">
        <v>749.96</v>
      </c>
    </row>
    <row r="3884" spans="2:7">
      <c r="B3884" s="2">
        <v>44329</v>
      </c>
      <c r="C3884" s="3" t="s">
        <v>119</v>
      </c>
      <c r="D3884" s="3">
        <v>500</v>
      </c>
      <c r="E3884" s="3" t="s">
        <v>9</v>
      </c>
      <c r="F3884" s="3" t="s">
        <v>111</v>
      </c>
      <c r="G3884" s="94">
        <v>8323.1299999999992</v>
      </c>
    </row>
    <row r="3885" spans="2:7">
      <c r="B3885" s="2">
        <v>44124</v>
      </c>
      <c r="C3885" s="3" t="s">
        <v>119</v>
      </c>
      <c r="D3885" s="3">
        <v>34</v>
      </c>
      <c r="E3885" s="3" t="s">
        <v>9</v>
      </c>
      <c r="F3885" s="3" t="s">
        <v>105</v>
      </c>
      <c r="G3885" s="94">
        <v>778.86</v>
      </c>
    </row>
    <row r="3886" spans="2:7">
      <c r="B3886" s="2">
        <v>44041</v>
      </c>
      <c r="C3886" s="3" t="s">
        <v>116</v>
      </c>
      <c r="D3886" s="3">
        <v>8</v>
      </c>
      <c r="E3886" s="3" t="s">
        <v>9</v>
      </c>
      <c r="F3886" s="3" t="s">
        <v>113</v>
      </c>
      <c r="G3886" s="94">
        <v>231.6</v>
      </c>
    </row>
    <row r="3887" spans="2:7">
      <c r="B3887" s="2">
        <v>44893</v>
      </c>
      <c r="C3887" s="3" t="s">
        <v>116</v>
      </c>
      <c r="D3887" s="3">
        <v>28</v>
      </c>
      <c r="E3887" s="3" t="s">
        <v>112</v>
      </c>
      <c r="F3887" s="3" t="s">
        <v>113</v>
      </c>
      <c r="G3887" s="94">
        <v>855.61</v>
      </c>
    </row>
    <row r="3888" spans="2:7">
      <c r="B3888" s="2">
        <v>43997</v>
      </c>
      <c r="C3888" s="3" t="s">
        <v>107</v>
      </c>
      <c r="D3888" s="3">
        <v>225</v>
      </c>
      <c r="E3888" s="3" t="s">
        <v>6</v>
      </c>
      <c r="F3888" s="3" t="s">
        <v>115</v>
      </c>
      <c r="G3888" s="94">
        <v>6881.18</v>
      </c>
    </row>
    <row r="3889" spans="2:7">
      <c r="B3889" s="2">
        <v>44250</v>
      </c>
      <c r="C3889" s="3" t="s">
        <v>119</v>
      </c>
      <c r="D3889" s="3">
        <v>600</v>
      </c>
      <c r="E3889" s="3" t="s">
        <v>6</v>
      </c>
      <c r="F3889" s="3" t="s">
        <v>115</v>
      </c>
      <c r="G3889" s="94">
        <v>15418.05</v>
      </c>
    </row>
    <row r="3890" spans="2:7">
      <c r="B3890" s="2">
        <v>44763</v>
      </c>
      <c r="C3890" s="3" t="s">
        <v>118</v>
      </c>
      <c r="D3890" s="3">
        <v>39</v>
      </c>
      <c r="E3890" s="3" t="s">
        <v>114</v>
      </c>
      <c r="F3890" s="3" t="s">
        <v>113</v>
      </c>
      <c r="G3890" s="94">
        <v>827.09</v>
      </c>
    </row>
    <row r="3891" spans="2:7">
      <c r="B3891" s="2">
        <v>44683</v>
      </c>
      <c r="C3891" s="3" t="s">
        <v>117</v>
      </c>
      <c r="D3891" s="3">
        <v>23</v>
      </c>
      <c r="E3891" s="3" t="s">
        <v>114</v>
      </c>
      <c r="F3891" s="3" t="s">
        <v>115</v>
      </c>
      <c r="G3891" s="94">
        <v>573.85</v>
      </c>
    </row>
    <row r="3892" spans="2:7">
      <c r="B3892" s="2">
        <v>44474</v>
      </c>
      <c r="C3892" s="3" t="s">
        <v>107</v>
      </c>
      <c r="D3892" s="3">
        <v>350</v>
      </c>
      <c r="E3892" s="3" t="s">
        <v>6</v>
      </c>
      <c r="F3892" s="3" t="s">
        <v>109</v>
      </c>
      <c r="G3892" s="94">
        <v>8792.61</v>
      </c>
    </row>
    <row r="3893" spans="2:7">
      <c r="B3893" s="2">
        <v>44166</v>
      </c>
      <c r="C3893" s="3" t="s">
        <v>118</v>
      </c>
      <c r="D3893" s="3">
        <v>9</v>
      </c>
      <c r="E3893" s="3" t="s">
        <v>110</v>
      </c>
      <c r="F3893" s="3" t="s">
        <v>113</v>
      </c>
      <c r="G3893" s="94">
        <v>215.55</v>
      </c>
    </row>
    <row r="3894" spans="2:7">
      <c r="B3894" s="2">
        <v>44747</v>
      </c>
      <c r="C3894" s="3" t="s">
        <v>119</v>
      </c>
      <c r="D3894" s="3">
        <v>7</v>
      </c>
      <c r="E3894" s="3" t="s">
        <v>9</v>
      </c>
      <c r="F3894" s="3" t="s">
        <v>109</v>
      </c>
      <c r="G3894" s="94">
        <v>195.65</v>
      </c>
    </row>
    <row r="3895" spans="2:7">
      <c r="B3895" s="2">
        <v>44864</v>
      </c>
      <c r="C3895" s="3" t="s">
        <v>118</v>
      </c>
      <c r="D3895" s="3">
        <v>27</v>
      </c>
      <c r="E3895" s="3" t="s">
        <v>9</v>
      </c>
      <c r="F3895" s="3" t="s">
        <v>115</v>
      </c>
      <c r="G3895" s="94">
        <v>641.45000000000005</v>
      </c>
    </row>
    <row r="3896" spans="2:7">
      <c r="B3896" s="2">
        <v>44569</v>
      </c>
      <c r="C3896" s="3" t="s">
        <v>116</v>
      </c>
      <c r="D3896" s="3">
        <v>17</v>
      </c>
      <c r="E3896" s="3" t="s">
        <v>110</v>
      </c>
      <c r="F3896" s="3" t="s">
        <v>113</v>
      </c>
      <c r="G3896" s="94">
        <v>424.15</v>
      </c>
    </row>
    <row r="3897" spans="2:7">
      <c r="B3897" s="2">
        <v>44452</v>
      </c>
      <c r="C3897" s="3" t="s">
        <v>116</v>
      </c>
      <c r="D3897" s="3">
        <v>9</v>
      </c>
      <c r="E3897" s="3" t="s">
        <v>114</v>
      </c>
      <c r="F3897" s="3" t="s">
        <v>106</v>
      </c>
      <c r="G3897" s="94">
        <v>242.55</v>
      </c>
    </row>
    <row r="3898" spans="2:7">
      <c r="B3898" s="2">
        <v>44395</v>
      </c>
      <c r="C3898" s="3" t="s">
        <v>116</v>
      </c>
      <c r="D3898" s="3">
        <v>19</v>
      </c>
      <c r="E3898" s="3" t="s">
        <v>112</v>
      </c>
      <c r="F3898" s="3" t="s">
        <v>113</v>
      </c>
      <c r="G3898" s="94">
        <v>645.04999999999995</v>
      </c>
    </row>
    <row r="3899" spans="2:7">
      <c r="B3899" s="2">
        <v>44518</v>
      </c>
      <c r="C3899" s="3" t="s">
        <v>117</v>
      </c>
      <c r="D3899" s="3">
        <v>8</v>
      </c>
      <c r="E3899" s="3" t="s">
        <v>110</v>
      </c>
      <c r="F3899" s="3" t="s">
        <v>115</v>
      </c>
      <c r="G3899" s="94">
        <v>207.6</v>
      </c>
    </row>
    <row r="3900" spans="2:7">
      <c r="B3900" s="2">
        <v>44069</v>
      </c>
      <c r="C3900" s="3" t="s">
        <v>117</v>
      </c>
      <c r="D3900" s="3">
        <v>44</v>
      </c>
      <c r="E3900" s="3" t="s">
        <v>112</v>
      </c>
      <c r="F3900" s="3" t="s">
        <v>111</v>
      </c>
      <c r="G3900" s="94">
        <v>1307.1300000000001</v>
      </c>
    </row>
    <row r="3901" spans="2:7">
      <c r="B3901" s="2">
        <v>44912</v>
      </c>
      <c r="C3901" s="3" t="s">
        <v>118</v>
      </c>
      <c r="D3901" s="3">
        <v>350</v>
      </c>
      <c r="E3901" s="3" t="s">
        <v>9</v>
      </c>
      <c r="F3901" s="3" t="s">
        <v>105</v>
      </c>
      <c r="G3901" s="94">
        <v>5423.69</v>
      </c>
    </row>
    <row r="3902" spans="2:7">
      <c r="B3902" s="2">
        <v>43962</v>
      </c>
      <c r="C3902" s="3" t="s">
        <v>119</v>
      </c>
      <c r="D3902" s="3">
        <v>300</v>
      </c>
      <c r="E3902" s="3" t="s">
        <v>114</v>
      </c>
      <c r="F3902" s="3" t="s">
        <v>111</v>
      </c>
      <c r="G3902" s="94">
        <v>4476.38</v>
      </c>
    </row>
    <row r="3903" spans="2:7">
      <c r="B3903" s="2">
        <v>44409</v>
      </c>
      <c r="C3903" s="3" t="s">
        <v>107</v>
      </c>
      <c r="D3903" s="3">
        <v>23</v>
      </c>
      <c r="E3903" s="3" t="s">
        <v>112</v>
      </c>
      <c r="F3903" s="3" t="s">
        <v>111</v>
      </c>
      <c r="G3903" s="94">
        <v>803.85</v>
      </c>
    </row>
    <row r="3904" spans="2:7">
      <c r="B3904" s="2">
        <v>44559</v>
      </c>
      <c r="C3904" s="3" t="s">
        <v>119</v>
      </c>
      <c r="D3904" s="3">
        <v>9</v>
      </c>
      <c r="E3904" s="3" t="s">
        <v>6</v>
      </c>
      <c r="F3904" s="3" t="s">
        <v>115</v>
      </c>
      <c r="G3904" s="94">
        <v>384.21</v>
      </c>
    </row>
    <row r="3905" spans="2:7">
      <c r="B3905" s="2">
        <v>44763</v>
      </c>
      <c r="C3905" s="3" t="s">
        <v>117</v>
      </c>
      <c r="D3905" s="3">
        <v>525</v>
      </c>
      <c r="E3905" s="3" t="s">
        <v>110</v>
      </c>
      <c r="F3905" s="3" t="s">
        <v>105</v>
      </c>
      <c r="G3905" s="94">
        <v>7229.91</v>
      </c>
    </row>
    <row r="3906" spans="2:7">
      <c r="B3906" s="2">
        <v>43833</v>
      </c>
      <c r="C3906" s="3" t="s">
        <v>117</v>
      </c>
      <c r="D3906" s="3">
        <v>5</v>
      </c>
      <c r="E3906" s="3" t="s">
        <v>9</v>
      </c>
      <c r="F3906" s="3" t="s">
        <v>105</v>
      </c>
      <c r="G3906" s="94">
        <v>139.75</v>
      </c>
    </row>
    <row r="3907" spans="2:7">
      <c r="B3907" s="2">
        <v>44555</v>
      </c>
      <c r="C3907" s="3" t="s">
        <v>119</v>
      </c>
      <c r="D3907" s="3">
        <v>575</v>
      </c>
      <c r="E3907" s="3" t="s">
        <v>6</v>
      </c>
      <c r="F3907" s="3" t="s">
        <v>105</v>
      </c>
      <c r="G3907" s="94">
        <v>14775.63</v>
      </c>
    </row>
    <row r="3908" spans="2:7">
      <c r="B3908" s="2">
        <v>44615</v>
      </c>
      <c r="C3908" s="3" t="s">
        <v>119</v>
      </c>
      <c r="D3908" s="3">
        <v>1</v>
      </c>
      <c r="E3908" s="3" t="s">
        <v>6</v>
      </c>
      <c r="F3908" s="3" t="s">
        <v>115</v>
      </c>
      <c r="G3908" s="94">
        <v>44.69</v>
      </c>
    </row>
    <row r="3909" spans="2:7">
      <c r="B3909" s="2">
        <v>44319</v>
      </c>
      <c r="C3909" s="3" t="s">
        <v>117</v>
      </c>
      <c r="D3909" s="3">
        <v>350</v>
      </c>
      <c r="E3909" s="3" t="s">
        <v>9</v>
      </c>
      <c r="F3909" s="3" t="s">
        <v>105</v>
      </c>
      <c r="G3909" s="94">
        <v>5423.69</v>
      </c>
    </row>
    <row r="3910" spans="2:7">
      <c r="B3910" s="2">
        <v>44917</v>
      </c>
      <c r="C3910" s="3" t="s">
        <v>117</v>
      </c>
      <c r="D3910" s="3">
        <v>6</v>
      </c>
      <c r="E3910" s="3" t="s">
        <v>9</v>
      </c>
      <c r="F3910" s="3" t="s">
        <v>108</v>
      </c>
      <c r="G3910" s="94">
        <v>167.7</v>
      </c>
    </row>
    <row r="3911" spans="2:7">
      <c r="B3911" s="2">
        <v>44445</v>
      </c>
      <c r="C3911" s="3" t="s">
        <v>107</v>
      </c>
      <c r="D3911" s="3">
        <v>20</v>
      </c>
      <c r="E3911" s="3" t="s">
        <v>6</v>
      </c>
      <c r="F3911" s="3" t="s">
        <v>115</v>
      </c>
      <c r="G3911" s="94">
        <v>893.8</v>
      </c>
    </row>
    <row r="3912" spans="2:7">
      <c r="B3912" s="2">
        <v>44087</v>
      </c>
      <c r="C3912" s="3" t="s">
        <v>117</v>
      </c>
      <c r="D3912" s="3">
        <v>14</v>
      </c>
      <c r="E3912" s="3" t="s">
        <v>9</v>
      </c>
      <c r="F3912" s="3" t="s">
        <v>113</v>
      </c>
      <c r="G3912" s="94">
        <v>391.3</v>
      </c>
    </row>
    <row r="3913" spans="2:7">
      <c r="B3913" s="2">
        <v>44833</v>
      </c>
      <c r="C3913" s="3" t="s">
        <v>119</v>
      </c>
      <c r="D3913" s="3">
        <v>46</v>
      </c>
      <c r="E3913" s="3" t="s">
        <v>6</v>
      </c>
      <c r="F3913" s="3" t="s">
        <v>115</v>
      </c>
      <c r="G3913" s="94">
        <v>1669.18</v>
      </c>
    </row>
    <row r="3914" spans="2:7">
      <c r="B3914" s="2">
        <v>44631</v>
      </c>
      <c r="C3914" s="3" t="s">
        <v>119</v>
      </c>
      <c r="D3914" s="3">
        <v>225</v>
      </c>
      <c r="E3914" s="3" t="s">
        <v>110</v>
      </c>
      <c r="F3914" s="3" t="s">
        <v>105</v>
      </c>
      <c r="G3914" s="94">
        <v>3929.63</v>
      </c>
    </row>
    <row r="3915" spans="2:7">
      <c r="B3915" s="2">
        <v>44737</v>
      </c>
      <c r="C3915" s="3" t="s">
        <v>118</v>
      </c>
      <c r="D3915" s="3">
        <v>13</v>
      </c>
      <c r="E3915" s="3" t="s">
        <v>114</v>
      </c>
      <c r="F3915" s="3" t="s">
        <v>113</v>
      </c>
      <c r="G3915" s="94">
        <v>337.35</v>
      </c>
    </row>
    <row r="3916" spans="2:7">
      <c r="B3916" s="2">
        <v>44034</v>
      </c>
      <c r="C3916" s="3" t="s">
        <v>119</v>
      </c>
      <c r="D3916" s="3">
        <v>375</v>
      </c>
      <c r="E3916" s="3" t="s">
        <v>6</v>
      </c>
      <c r="F3916" s="3" t="s">
        <v>105</v>
      </c>
      <c r="G3916" s="94">
        <v>9420.66</v>
      </c>
    </row>
    <row r="3917" spans="2:7">
      <c r="B3917" s="2">
        <v>44174</v>
      </c>
      <c r="C3917" s="3" t="s">
        <v>119</v>
      </c>
      <c r="D3917" s="3">
        <v>9</v>
      </c>
      <c r="E3917" s="3" t="s">
        <v>114</v>
      </c>
      <c r="F3917" s="3" t="s">
        <v>113</v>
      </c>
      <c r="G3917" s="94">
        <v>224.55</v>
      </c>
    </row>
    <row r="3918" spans="2:7">
      <c r="B3918" s="2">
        <v>43896</v>
      </c>
      <c r="C3918" s="3" t="s">
        <v>119</v>
      </c>
      <c r="D3918" s="3">
        <v>16</v>
      </c>
      <c r="E3918" s="3" t="s">
        <v>112</v>
      </c>
      <c r="F3918" s="3" t="s">
        <v>105</v>
      </c>
      <c r="G3918" s="94">
        <v>575.20000000000005</v>
      </c>
    </row>
    <row r="3919" spans="2:7">
      <c r="B3919" s="2">
        <v>44290</v>
      </c>
      <c r="C3919" s="3" t="s">
        <v>117</v>
      </c>
      <c r="D3919" s="3">
        <v>525</v>
      </c>
      <c r="E3919" s="3" t="s">
        <v>110</v>
      </c>
      <c r="F3919" s="3" t="s">
        <v>109</v>
      </c>
      <c r="G3919" s="94">
        <v>7531.78</v>
      </c>
    </row>
    <row r="3920" spans="2:7">
      <c r="B3920" s="2">
        <v>44575</v>
      </c>
      <c r="C3920" s="3" t="s">
        <v>116</v>
      </c>
      <c r="D3920" s="3">
        <v>425</v>
      </c>
      <c r="E3920" s="3" t="s">
        <v>114</v>
      </c>
      <c r="F3920" s="3" t="s">
        <v>106</v>
      </c>
      <c r="G3920" s="94">
        <v>6341.53</v>
      </c>
    </row>
    <row r="3921" spans="2:7">
      <c r="B3921" s="2">
        <v>43878</v>
      </c>
      <c r="C3921" s="3" t="s">
        <v>119</v>
      </c>
      <c r="D3921" s="3">
        <v>20</v>
      </c>
      <c r="E3921" s="3" t="s">
        <v>6</v>
      </c>
      <c r="F3921" s="3" t="s">
        <v>109</v>
      </c>
      <c r="G3921" s="94">
        <v>873.8</v>
      </c>
    </row>
    <row r="3922" spans="2:7">
      <c r="B3922" s="2">
        <v>44274</v>
      </c>
      <c r="C3922" s="3" t="s">
        <v>118</v>
      </c>
      <c r="D3922" s="3">
        <v>31</v>
      </c>
      <c r="E3922" s="3" t="s">
        <v>9</v>
      </c>
      <c r="F3922" s="3" t="s">
        <v>111</v>
      </c>
      <c r="G3922" s="94">
        <v>762.83</v>
      </c>
    </row>
    <row r="3923" spans="2:7">
      <c r="B3923" s="2">
        <v>44036</v>
      </c>
      <c r="C3923" s="3" t="s">
        <v>116</v>
      </c>
      <c r="D3923" s="3">
        <v>22</v>
      </c>
      <c r="E3923" s="3" t="s">
        <v>110</v>
      </c>
      <c r="F3923" s="3" t="s">
        <v>105</v>
      </c>
      <c r="G3923" s="94">
        <v>526.9</v>
      </c>
    </row>
    <row r="3924" spans="2:7">
      <c r="B3924" s="2">
        <v>44310</v>
      </c>
      <c r="C3924" s="3" t="s">
        <v>107</v>
      </c>
      <c r="D3924" s="3">
        <v>275</v>
      </c>
      <c r="E3924" s="3" t="s">
        <v>110</v>
      </c>
      <c r="F3924" s="3" t="s">
        <v>111</v>
      </c>
      <c r="G3924" s="94">
        <v>3787.09</v>
      </c>
    </row>
    <row r="3925" spans="2:7">
      <c r="B3925" s="2">
        <v>44185</v>
      </c>
      <c r="C3925" s="3" t="s">
        <v>116</v>
      </c>
      <c r="D3925" s="3">
        <v>40</v>
      </c>
      <c r="E3925" s="3" t="s">
        <v>114</v>
      </c>
      <c r="F3925" s="3" t="s">
        <v>108</v>
      </c>
      <c r="G3925" s="94">
        <v>848.3</v>
      </c>
    </row>
    <row r="3926" spans="2:7">
      <c r="B3926" s="2">
        <v>43979</v>
      </c>
      <c r="C3926" s="3" t="s">
        <v>118</v>
      </c>
      <c r="D3926" s="3">
        <v>5</v>
      </c>
      <c r="E3926" s="3" t="s">
        <v>110</v>
      </c>
      <c r="F3926" s="3" t="s">
        <v>105</v>
      </c>
      <c r="G3926" s="94">
        <v>124.75</v>
      </c>
    </row>
    <row r="3927" spans="2:7">
      <c r="B3927" s="2">
        <v>44305</v>
      </c>
      <c r="C3927" s="3" t="s">
        <v>107</v>
      </c>
      <c r="D3927" s="3">
        <v>8</v>
      </c>
      <c r="E3927" s="3" t="s">
        <v>6</v>
      </c>
      <c r="F3927" s="3" t="s">
        <v>105</v>
      </c>
      <c r="G3927" s="94">
        <v>349.52</v>
      </c>
    </row>
    <row r="3928" spans="2:7">
      <c r="B3928" s="2">
        <v>43887</v>
      </c>
      <c r="C3928" s="3" t="s">
        <v>116</v>
      </c>
      <c r="D3928" s="3">
        <v>40</v>
      </c>
      <c r="E3928" s="3" t="s">
        <v>114</v>
      </c>
      <c r="F3928" s="3" t="s">
        <v>108</v>
      </c>
      <c r="G3928" s="94">
        <v>916.3</v>
      </c>
    </row>
    <row r="3929" spans="2:7">
      <c r="B3929" s="2">
        <v>44865</v>
      </c>
      <c r="C3929" s="3" t="s">
        <v>116</v>
      </c>
      <c r="D3929" s="3">
        <v>3</v>
      </c>
      <c r="E3929" s="3" t="s">
        <v>110</v>
      </c>
      <c r="F3929" s="3" t="s">
        <v>106</v>
      </c>
      <c r="G3929" s="94">
        <v>71.849999999999994</v>
      </c>
    </row>
    <row r="3930" spans="2:7">
      <c r="B3930" s="2">
        <v>43957</v>
      </c>
      <c r="C3930" s="3" t="s">
        <v>117</v>
      </c>
      <c r="D3930" s="3">
        <v>525</v>
      </c>
      <c r="E3930" s="3" t="s">
        <v>6</v>
      </c>
      <c r="F3930" s="3" t="s">
        <v>105</v>
      </c>
      <c r="G3930" s="94">
        <v>12887.04</v>
      </c>
    </row>
    <row r="3931" spans="2:7">
      <c r="B3931" s="2">
        <v>43923</v>
      </c>
      <c r="C3931" s="3" t="s">
        <v>119</v>
      </c>
      <c r="D3931" s="3">
        <v>7</v>
      </c>
      <c r="E3931" s="3" t="s">
        <v>112</v>
      </c>
      <c r="F3931" s="3" t="s">
        <v>113</v>
      </c>
      <c r="G3931" s="94">
        <v>237.65</v>
      </c>
    </row>
    <row r="3932" spans="2:7">
      <c r="B3932" s="2">
        <v>44593</v>
      </c>
      <c r="C3932" s="3" t="s">
        <v>118</v>
      </c>
      <c r="D3932" s="3">
        <v>5</v>
      </c>
      <c r="E3932" s="3" t="s">
        <v>9</v>
      </c>
      <c r="F3932" s="3" t="s">
        <v>105</v>
      </c>
      <c r="G3932" s="94">
        <v>144.75</v>
      </c>
    </row>
    <row r="3933" spans="2:7">
      <c r="B3933" s="2">
        <v>44707</v>
      </c>
      <c r="C3933" s="3" t="s">
        <v>119</v>
      </c>
      <c r="D3933" s="3">
        <v>150</v>
      </c>
      <c r="E3933" s="3" t="s">
        <v>9</v>
      </c>
      <c r="F3933" s="3" t="s">
        <v>108</v>
      </c>
      <c r="G3933" s="94">
        <v>3039.75</v>
      </c>
    </row>
    <row r="3934" spans="2:7">
      <c r="B3934" s="2">
        <v>44810</v>
      </c>
      <c r="C3934" s="3" t="s">
        <v>116</v>
      </c>
      <c r="D3934" s="3">
        <v>275</v>
      </c>
      <c r="E3934" s="3" t="s">
        <v>112</v>
      </c>
      <c r="F3934" s="3" t="s">
        <v>115</v>
      </c>
      <c r="G3934" s="94">
        <v>5684.59</v>
      </c>
    </row>
    <row r="3935" spans="2:7">
      <c r="B3935" s="2">
        <v>44605</v>
      </c>
      <c r="C3935" s="3" t="s">
        <v>118</v>
      </c>
      <c r="D3935" s="3">
        <v>200</v>
      </c>
      <c r="E3935" s="3" t="s">
        <v>110</v>
      </c>
      <c r="F3935" s="3" t="s">
        <v>108</v>
      </c>
      <c r="G3935" s="94">
        <v>3493</v>
      </c>
    </row>
    <row r="3936" spans="2:7">
      <c r="B3936" s="2">
        <v>44339</v>
      </c>
      <c r="C3936" s="3" t="s">
        <v>119</v>
      </c>
      <c r="D3936" s="3">
        <v>22</v>
      </c>
      <c r="E3936" s="3" t="s">
        <v>110</v>
      </c>
      <c r="F3936" s="3" t="s">
        <v>115</v>
      </c>
      <c r="G3936" s="94">
        <v>526.9</v>
      </c>
    </row>
    <row r="3937" spans="2:7">
      <c r="B3937" s="2">
        <v>44652</v>
      </c>
      <c r="C3937" s="3" t="s">
        <v>118</v>
      </c>
      <c r="D3937" s="3">
        <v>27</v>
      </c>
      <c r="E3937" s="3" t="s">
        <v>112</v>
      </c>
      <c r="F3937" s="3" t="s">
        <v>108</v>
      </c>
      <c r="G3937" s="94">
        <v>825.05</v>
      </c>
    </row>
    <row r="3938" spans="2:7">
      <c r="B3938" s="2">
        <v>44172</v>
      </c>
      <c r="C3938" s="3" t="s">
        <v>116</v>
      </c>
      <c r="D3938" s="3">
        <v>175</v>
      </c>
      <c r="E3938" s="3" t="s">
        <v>112</v>
      </c>
      <c r="F3938" s="3" t="s">
        <v>108</v>
      </c>
      <c r="G3938" s="94">
        <v>4158.88</v>
      </c>
    </row>
    <row r="3939" spans="2:7">
      <c r="B3939" s="2">
        <v>44522</v>
      </c>
      <c r="C3939" s="3" t="s">
        <v>119</v>
      </c>
      <c r="D3939" s="3">
        <v>1</v>
      </c>
      <c r="E3939" s="3" t="s">
        <v>110</v>
      </c>
      <c r="F3939" s="3" t="s">
        <v>106</v>
      </c>
      <c r="G3939" s="94">
        <v>25.95</v>
      </c>
    </row>
    <row r="3940" spans="2:7">
      <c r="B3940" s="2">
        <v>44859</v>
      </c>
      <c r="C3940" s="3" t="s">
        <v>117</v>
      </c>
      <c r="D3940" s="3">
        <v>7</v>
      </c>
      <c r="E3940" s="3" t="s">
        <v>112</v>
      </c>
      <c r="F3940" s="3" t="s">
        <v>109</v>
      </c>
      <c r="G3940" s="94">
        <v>251.65</v>
      </c>
    </row>
    <row r="3941" spans="2:7">
      <c r="B3941" s="2">
        <v>44317</v>
      </c>
      <c r="C3941" s="3" t="s">
        <v>117</v>
      </c>
      <c r="D3941" s="3">
        <v>7</v>
      </c>
      <c r="E3941" s="3" t="s">
        <v>6</v>
      </c>
      <c r="F3941" s="3" t="s">
        <v>106</v>
      </c>
      <c r="G3941" s="94">
        <v>305.83</v>
      </c>
    </row>
    <row r="3942" spans="2:7">
      <c r="B3942" s="2">
        <v>44686</v>
      </c>
      <c r="C3942" s="3" t="s">
        <v>118</v>
      </c>
      <c r="D3942" s="3">
        <v>375</v>
      </c>
      <c r="E3942" s="3" t="s">
        <v>112</v>
      </c>
      <c r="F3942" s="3" t="s">
        <v>115</v>
      </c>
      <c r="G3942" s="94">
        <v>7320.47</v>
      </c>
    </row>
    <row r="3943" spans="2:7">
      <c r="B3943" s="2">
        <v>44415</v>
      </c>
      <c r="C3943" s="3" t="s">
        <v>117</v>
      </c>
      <c r="D3943" s="3">
        <v>4</v>
      </c>
      <c r="E3943" s="3" t="s">
        <v>110</v>
      </c>
      <c r="F3943" s="3" t="s">
        <v>105</v>
      </c>
      <c r="G3943" s="94">
        <v>103.8</v>
      </c>
    </row>
    <row r="3944" spans="2:7">
      <c r="B3944" s="2">
        <v>44455</v>
      </c>
      <c r="C3944" s="3" t="s">
        <v>119</v>
      </c>
      <c r="D3944" s="3">
        <v>8</v>
      </c>
      <c r="E3944" s="3" t="s">
        <v>114</v>
      </c>
      <c r="F3944" s="3" t="s">
        <v>115</v>
      </c>
      <c r="G3944" s="94">
        <v>215.6</v>
      </c>
    </row>
    <row r="3945" spans="2:7">
      <c r="B3945" s="2">
        <v>44889</v>
      </c>
      <c r="C3945" s="3" t="s">
        <v>117</v>
      </c>
      <c r="D3945" s="3">
        <v>7</v>
      </c>
      <c r="E3945" s="3" t="s">
        <v>114</v>
      </c>
      <c r="F3945" s="3" t="s">
        <v>108</v>
      </c>
      <c r="G3945" s="94">
        <v>181.65</v>
      </c>
    </row>
    <row r="3946" spans="2:7">
      <c r="B3946" s="2">
        <v>43838</v>
      </c>
      <c r="C3946" s="3" t="s">
        <v>119</v>
      </c>
      <c r="D3946" s="3">
        <v>500</v>
      </c>
      <c r="E3946" s="3" t="s">
        <v>110</v>
      </c>
      <c r="F3946" s="3" t="s">
        <v>109</v>
      </c>
      <c r="G3946" s="94">
        <v>7460.63</v>
      </c>
    </row>
    <row r="3947" spans="2:7">
      <c r="B3947" s="2">
        <v>44346</v>
      </c>
      <c r="C3947" s="3" t="s">
        <v>117</v>
      </c>
      <c r="D3947" s="3">
        <v>3</v>
      </c>
      <c r="E3947" s="3" t="s">
        <v>6</v>
      </c>
      <c r="F3947" s="3" t="s">
        <v>111</v>
      </c>
      <c r="G3947" s="94">
        <v>131.07</v>
      </c>
    </row>
    <row r="3948" spans="2:7">
      <c r="B3948" s="2">
        <v>44234</v>
      </c>
      <c r="C3948" s="3" t="s">
        <v>119</v>
      </c>
      <c r="D3948" s="3">
        <v>35</v>
      </c>
      <c r="E3948" s="3" t="s">
        <v>6</v>
      </c>
      <c r="F3948" s="3" t="s">
        <v>108</v>
      </c>
      <c r="G3948" s="94">
        <v>1329.53</v>
      </c>
    </row>
    <row r="3949" spans="2:7">
      <c r="B3949" s="2">
        <v>44314</v>
      </c>
      <c r="C3949" s="3" t="s">
        <v>107</v>
      </c>
      <c r="D3949" s="3">
        <v>24</v>
      </c>
      <c r="E3949" s="3" t="s">
        <v>114</v>
      </c>
      <c r="F3949" s="3" t="s">
        <v>106</v>
      </c>
      <c r="G3949" s="94">
        <v>529.38</v>
      </c>
    </row>
    <row r="3950" spans="2:7">
      <c r="B3950" s="2">
        <v>44376</v>
      </c>
      <c r="C3950" s="3" t="s">
        <v>107</v>
      </c>
      <c r="D3950" s="3">
        <v>6</v>
      </c>
      <c r="E3950" s="3" t="s">
        <v>110</v>
      </c>
      <c r="F3950" s="3" t="s">
        <v>109</v>
      </c>
      <c r="G3950" s="94">
        <v>149.69999999999999</v>
      </c>
    </row>
    <row r="3951" spans="2:7">
      <c r="B3951" s="2">
        <v>44602</v>
      </c>
      <c r="C3951" s="3" t="s">
        <v>116</v>
      </c>
      <c r="D3951" s="3">
        <v>75</v>
      </c>
      <c r="E3951" s="3" t="s">
        <v>9</v>
      </c>
      <c r="F3951" s="3" t="s">
        <v>105</v>
      </c>
      <c r="G3951" s="94">
        <v>1515.94</v>
      </c>
    </row>
    <row r="3952" spans="2:7">
      <c r="B3952" s="2">
        <v>44124</v>
      </c>
      <c r="C3952" s="3" t="s">
        <v>119</v>
      </c>
      <c r="D3952" s="3">
        <v>45</v>
      </c>
      <c r="E3952" s="3" t="s">
        <v>114</v>
      </c>
      <c r="F3952" s="3" t="s">
        <v>111</v>
      </c>
      <c r="G3952" s="94">
        <v>1030.8399999999999</v>
      </c>
    </row>
    <row r="3953" spans="2:7">
      <c r="B3953" s="2">
        <v>44216</v>
      </c>
      <c r="C3953" s="3" t="s">
        <v>117</v>
      </c>
      <c r="D3953" s="3">
        <v>39</v>
      </c>
      <c r="E3953" s="3" t="s">
        <v>110</v>
      </c>
      <c r="F3953" s="3" t="s">
        <v>115</v>
      </c>
      <c r="G3953" s="94">
        <v>860.24</v>
      </c>
    </row>
    <row r="3954" spans="2:7">
      <c r="B3954" s="2">
        <v>44028</v>
      </c>
      <c r="C3954" s="3" t="s">
        <v>118</v>
      </c>
      <c r="D3954" s="3">
        <v>25</v>
      </c>
      <c r="E3954" s="3" t="s">
        <v>6</v>
      </c>
      <c r="F3954" s="3" t="s">
        <v>108</v>
      </c>
      <c r="G3954" s="94">
        <v>907.16</v>
      </c>
    </row>
    <row r="3955" spans="2:7">
      <c r="B3955" s="2">
        <v>44815</v>
      </c>
      <c r="C3955" s="3" t="s">
        <v>118</v>
      </c>
      <c r="D3955" s="3">
        <v>425</v>
      </c>
      <c r="E3955" s="3" t="s">
        <v>9</v>
      </c>
      <c r="F3955" s="3" t="s">
        <v>105</v>
      </c>
      <c r="G3955" s="94">
        <v>6830.28</v>
      </c>
    </row>
    <row r="3956" spans="2:7">
      <c r="B3956" s="2">
        <v>44474</v>
      </c>
      <c r="C3956" s="3" t="s">
        <v>118</v>
      </c>
      <c r="D3956" s="3">
        <v>29</v>
      </c>
      <c r="E3956" s="3" t="s">
        <v>114</v>
      </c>
      <c r="F3956" s="3" t="s">
        <v>113</v>
      </c>
      <c r="G3956" s="94">
        <v>615.02</v>
      </c>
    </row>
    <row r="3957" spans="2:7">
      <c r="B3957" s="2">
        <v>44368</v>
      </c>
      <c r="C3957" s="3" t="s">
        <v>119</v>
      </c>
      <c r="D3957" s="3">
        <v>400</v>
      </c>
      <c r="E3957" s="3" t="s">
        <v>112</v>
      </c>
      <c r="F3957" s="3" t="s">
        <v>105</v>
      </c>
      <c r="G3957" s="94">
        <v>8038.5</v>
      </c>
    </row>
    <row r="3958" spans="2:7">
      <c r="B3958" s="2">
        <v>44596</v>
      </c>
      <c r="C3958" s="3" t="s">
        <v>107</v>
      </c>
      <c r="D3958" s="3">
        <v>550</v>
      </c>
      <c r="E3958" s="3" t="s">
        <v>110</v>
      </c>
      <c r="F3958" s="3" t="s">
        <v>111</v>
      </c>
      <c r="G3958" s="94">
        <v>8206.69</v>
      </c>
    </row>
    <row r="3959" spans="2:7">
      <c r="B3959" s="2">
        <v>43903</v>
      </c>
      <c r="C3959" s="3" t="s">
        <v>117</v>
      </c>
      <c r="D3959" s="3">
        <v>7</v>
      </c>
      <c r="E3959" s="3" t="s">
        <v>114</v>
      </c>
      <c r="F3959" s="3" t="s">
        <v>108</v>
      </c>
      <c r="G3959" s="94">
        <v>174.65</v>
      </c>
    </row>
    <row r="3960" spans="2:7">
      <c r="B3960" s="2">
        <v>44043</v>
      </c>
      <c r="C3960" s="3" t="s">
        <v>119</v>
      </c>
      <c r="D3960" s="3">
        <v>32</v>
      </c>
      <c r="E3960" s="3" t="s">
        <v>112</v>
      </c>
      <c r="F3960" s="3" t="s">
        <v>105</v>
      </c>
      <c r="G3960" s="94">
        <v>923.44</v>
      </c>
    </row>
    <row r="3961" spans="2:7">
      <c r="B3961" s="2">
        <v>44677</v>
      </c>
      <c r="C3961" s="3" t="s">
        <v>116</v>
      </c>
      <c r="D3961" s="3">
        <v>1</v>
      </c>
      <c r="E3961" s="3" t="s">
        <v>6</v>
      </c>
      <c r="F3961" s="3" t="s">
        <v>109</v>
      </c>
      <c r="G3961" s="94">
        <v>44.69</v>
      </c>
    </row>
    <row r="3962" spans="2:7">
      <c r="B3962" s="2">
        <v>44601</v>
      </c>
      <c r="C3962" s="3" t="s">
        <v>119</v>
      </c>
      <c r="D3962" s="3">
        <v>200</v>
      </c>
      <c r="E3962" s="3" t="s">
        <v>114</v>
      </c>
      <c r="F3962" s="3" t="s">
        <v>106</v>
      </c>
      <c r="G3962" s="94">
        <v>3773</v>
      </c>
    </row>
    <row r="3963" spans="2:7">
      <c r="B3963" s="2">
        <v>44066</v>
      </c>
      <c r="C3963" s="3" t="s">
        <v>118</v>
      </c>
      <c r="D3963" s="3">
        <v>375</v>
      </c>
      <c r="E3963" s="3" t="s">
        <v>112</v>
      </c>
      <c r="F3963" s="3" t="s">
        <v>109</v>
      </c>
      <c r="G3963" s="94">
        <v>7751.72</v>
      </c>
    </row>
    <row r="3964" spans="2:7">
      <c r="B3964" s="2">
        <v>43873</v>
      </c>
      <c r="C3964" s="3" t="s">
        <v>107</v>
      </c>
      <c r="D3964" s="3">
        <v>6</v>
      </c>
      <c r="E3964" s="3" t="s">
        <v>6</v>
      </c>
      <c r="F3964" s="3" t="s">
        <v>108</v>
      </c>
      <c r="G3964" s="94">
        <v>262.14</v>
      </c>
    </row>
    <row r="3965" spans="2:7">
      <c r="B3965" s="2">
        <v>44578</v>
      </c>
      <c r="C3965" s="3" t="s">
        <v>117</v>
      </c>
      <c r="D3965" s="3">
        <v>5</v>
      </c>
      <c r="E3965" s="3" t="s">
        <v>6</v>
      </c>
      <c r="F3965" s="3" t="s">
        <v>105</v>
      </c>
      <c r="G3965" s="94">
        <v>223.45</v>
      </c>
    </row>
    <row r="3966" spans="2:7">
      <c r="B3966" s="2">
        <v>44129</v>
      </c>
      <c r="C3966" s="3" t="s">
        <v>116</v>
      </c>
      <c r="D3966" s="3">
        <v>575</v>
      </c>
      <c r="E3966" s="3" t="s">
        <v>6</v>
      </c>
      <c r="F3966" s="3" t="s">
        <v>105</v>
      </c>
      <c r="G3966" s="94">
        <v>14775.63</v>
      </c>
    </row>
    <row r="3967" spans="2:7">
      <c r="B3967" s="2">
        <v>44307</v>
      </c>
      <c r="C3967" s="3" t="s">
        <v>107</v>
      </c>
      <c r="D3967" s="3">
        <v>8</v>
      </c>
      <c r="E3967" s="3" t="s">
        <v>6</v>
      </c>
      <c r="F3967" s="3" t="s">
        <v>105</v>
      </c>
      <c r="G3967" s="94">
        <v>357.52</v>
      </c>
    </row>
    <row r="3968" spans="2:7">
      <c r="B3968" s="2">
        <v>43861</v>
      </c>
      <c r="C3968" s="3" t="s">
        <v>117</v>
      </c>
      <c r="D3968" s="3">
        <v>42</v>
      </c>
      <c r="E3968" s="3" t="s">
        <v>112</v>
      </c>
      <c r="F3968" s="3" t="s">
        <v>108</v>
      </c>
      <c r="G3968" s="94">
        <v>1283.42</v>
      </c>
    </row>
    <row r="3969" spans="2:7">
      <c r="B3969" s="2">
        <v>43916</v>
      </c>
      <c r="C3969" s="3" t="s">
        <v>116</v>
      </c>
      <c r="D3969" s="3">
        <v>11</v>
      </c>
      <c r="E3969" s="3" t="s">
        <v>112</v>
      </c>
      <c r="F3969" s="3" t="s">
        <v>108</v>
      </c>
      <c r="G3969" s="94">
        <v>384.45</v>
      </c>
    </row>
    <row r="3970" spans="2:7">
      <c r="B3970" s="2">
        <v>44096</v>
      </c>
      <c r="C3970" s="3" t="s">
        <v>117</v>
      </c>
      <c r="D3970" s="3">
        <v>18</v>
      </c>
      <c r="E3970" s="3" t="s">
        <v>6</v>
      </c>
      <c r="F3970" s="3" t="s">
        <v>113</v>
      </c>
      <c r="G3970" s="94">
        <v>768.42</v>
      </c>
    </row>
    <row r="3971" spans="2:7">
      <c r="B3971" s="2">
        <v>44799</v>
      </c>
      <c r="C3971" s="3" t="s">
        <v>119</v>
      </c>
      <c r="D3971" s="3">
        <v>48</v>
      </c>
      <c r="E3971" s="3" t="s">
        <v>114</v>
      </c>
      <c r="F3971" s="3" t="s">
        <v>109</v>
      </c>
      <c r="G3971" s="94">
        <v>970.2</v>
      </c>
    </row>
    <row r="3972" spans="2:7">
      <c r="B3972" s="2">
        <v>44052</v>
      </c>
      <c r="C3972" s="3" t="s">
        <v>116</v>
      </c>
      <c r="D3972" s="3">
        <v>37</v>
      </c>
      <c r="E3972" s="3" t="s">
        <v>114</v>
      </c>
      <c r="F3972" s="3" t="s">
        <v>115</v>
      </c>
      <c r="G3972" s="94">
        <v>847.58</v>
      </c>
    </row>
    <row r="3973" spans="2:7">
      <c r="B3973" s="2">
        <v>44787</v>
      </c>
      <c r="C3973" s="3" t="s">
        <v>107</v>
      </c>
      <c r="D3973" s="3">
        <v>5</v>
      </c>
      <c r="E3973" s="3" t="s">
        <v>6</v>
      </c>
      <c r="F3973" s="3" t="s">
        <v>106</v>
      </c>
      <c r="G3973" s="94">
        <v>223.45</v>
      </c>
    </row>
    <row r="3974" spans="2:7">
      <c r="B3974" s="2">
        <v>44635</v>
      </c>
      <c r="C3974" s="3" t="s">
        <v>117</v>
      </c>
      <c r="D3974" s="3">
        <v>375</v>
      </c>
      <c r="E3974" s="3" t="s">
        <v>114</v>
      </c>
      <c r="F3974" s="3" t="s">
        <v>106</v>
      </c>
      <c r="G3974" s="94">
        <v>5595.47</v>
      </c>
    </row>
    <row r="3975" spans="2:7">
      <c r="B3975" s="2">
        <v>43862</v>
      </c>
      <c r="C3975" s="3" t="s">
        <v>118</v>
      </c>
      <c r="D3975" s="3">
        <v>33</v>
      </c>
      <c r="E3975" s="3" t="s">
        <v>6</v>
      </c>
      <c r="F3975" s="3" t="s">
        <v>109</v>
      </c>
      <c r="G3975" s="94">
        <v>1253.55</v>
      </c>
    </row>
    <row r="3976" spans="2:7">
      <c r="B3976" s="2">
        <v>44237</v>
      </c>
      <c r="C3976" s="3" t="s">
        <v>117</v>
      </c>
      <c r="D3976" s="3">
        <v>250</v>
      </c>
      <c r="E3976" s="3" t="s">
        <v>6</v>
      </c>
      <c r="F3976" s="3" t="s">
        <v>115</v>
      </c>
      <c r="G3976" s="94">
        <v>7820.75</v>
      </c>
    </row>
    <row r="3977" spans="2:7">
      <c r="B3977" s="2">
        <v>43957</v>
      </c>
      <c r="C3977" s="3" t="s">
        <v>119</v>
      </c>
      <c r="D3977" s="3">
        <v>24</v>
      </c>
      <c r="E3977" s="3" t="s">
        <v>110</v>
      </c>
      <c r="F3977" s="3" t="s">
        <v>105</v>
      </c>
      <c r="G3977" s="94">
        <v>529.38</v>
      </c>
    </row>
    <row r="3978" spans="2:7">
      <c r="B3978" s="2">
        <v>44271</v>
      </c>
      <c r="C3978" s="3" t="s">
        <v>118</v>
      </c>
      <c r="D3978" s="3">
        <v>20</v>
      </c>
      <c r="E3978" s="3" t="s">
        <v>112</v>
      </c>
      <c r="F3978" s="3" t="s">
        <v>111</v>
      </c>
      <c r="G3978" s="94">
        <v>699</v>
      </c>
    </row>
    <row r="3979" spans="2:7">
      <c r="B3979" s="2">
        <v>44721</v>
      </c>
      <c r="C3979" s="3" t="s">
        <v>116</v>
      </c>
      <c r="D3979" s="3">
        <v>425</v>
      </c>
      <c r="E3979" s="3" t="s">
        <v>110</v>
      </c>
      <c r="F3979" s="3" t="s">
        <v>115</v>
      </c>
      <c r="G3979" s="94">
        <v>5852.78</v>
      </c>
    </row>
    <row r="3980" spans="2:7">
      <c r="B3980" s="2">
        <v>44584</v>
      </c>
      <c r="C3980" s="3" t="s">
        <v>117</v>
      </c>
      <c r="D3980" s="3">
        <v>4</v>
      </c>
      <c r="E3980" s="3" t="s">
        <v>110</v>
      </c>
      <c r="F3980" s="3" t="s">
        <v>105</v>
      </c>
      <c r="G3980" s="94">
        <v>103.8</v>
      </c>
    </row>
    <row r="3981" spans="2:7">
      <c r="B3981" s="2">
        <v>44320</v>
      </c>
      <c r="C3981" s="3" t="s">
        <v>117</v>
      </c>
      <c r="D3981" s="3">
        <v>43</v>
      </c>
      <c r="E3981" s="3" t="s">
        <v>112</v>
      </c>
      <c r="F3981" s="3" t="s">
        <v>109</v>
      </c>
      <c r="G3981" s="94">
        <v>1313.97</v>
      </c>
    </row>
    <row r="3982" spans="2:7">
      <c r="B3982" s="2">
        <v>44558</v>
      </c>
      <c r="C3982" s="3" t="s">
        <v>107</v>
      </c>
      <c r="D3982" s="3">
        <v>25</v>
      </c>
      <c r="E3982" s="3" t="s">
        <v>114</v>
      </c>
      <c r="F3982" s="3" t="s">
        <v>105</v>
      </c>
      <c r="G3982" s="94">
        <v>551.44000000000005</v>
      </c>
    </row>
    <row r="3983" spans="2:7">
      <c r="B3983" s="2">
        <v>44884</v>
      </c>
      <c r="C3983" s="3" t="s">
        <v>107</v>
      </c>
      <c r="D3983" s="3">
        <v>36</v>
      </c>
      <c r="E3983" s="3" t="s">
        <v>6</v>
      </c>
      <c r="F3983" s="3" t="s">
        <v>115</v>
      </c>
      <c r="G3983" s="94">
        <v>1336.91</v>
      </c>
    </row>
    <row r="3984" spans="2:7">
      <c r="B3984" s="2">
        <v>44884</v>
      </c>
      <c r="C3984" s="3" t="s">
        <v>116</v>
      </c>
      <c r="D3984" s="3">
        <v>35</v>
      </c>
      <c r="E3984" s="3" t="s">
        <v>110</v>
      </c>
      <c r="F3984" s="3" t="s">
        <v>109</v>
      </c>
      <c r="G3984" s="94">
        <v>712.51</v>
      </c>
    </row>
    <row r="3985" spans="2:7">
      <c r="B3985" s="2">
        <v>44699</v>
      </c>
      <c r="C3985" s="3" t="s">
        <v>116</v>
      </c>
      <c r="D3985" s="3">
        <v>13</v>
      </c>
      <c r="E3985" s="3" t="s">
        <v>6</v>
      </c>
      <c r="F3985" s="3" t="s">
        <v>113</v>
      </c>
      <c r="G3985" s="94">
        <v>580.97</v>
      </c>
    </row>
    <row r="3986" spans="2:7">
      <c r="B3986" s="2">
        <v>44472</v>
      </c>
      <c r="C3986" s="3" t="s">
        <v>117</v>
      </c>
      <c r="D3986" s="3">
        <v>350</v>
      </c>
      <c r="E3986" s="3" t="s">
        <v>6</v>
      </c>
      <c r="F3986" s="3" t="s">
        <v>113</v>
      </c>
      <c r="G3986" s="94">
        <v>8993.86</v>
      </c>
    </row>
    <row r="3987" spans="2:7">
      <c r="B3987" s="2">
        <v>43887</v>
      </c>
      <c r="C3987" s="3" t="s">
        <v>118</v>
      </c>
      <c r="D3987" s="3">
        <v>1</v>
      </c>
      <c r="E3987" s="3" t="s">
        <v>110</v>
      </c>
      <c r="F3987" s="3" t="s">
        <v>105</v>
      </c>
      <c r="G3987" s="94">
        <v>25.95</v>
      </c>
    </row>
    <row r="3988" spans="2:7">
      <c r="B3988" s="2">
        <v>44452</v>
      </c>
      <c r="C3988" s="3" t="s">
        <v>119</v>
      </c>
      <c r="D3988" s="3">
        <v>200</v>
      </c>
      <c r="E3988" s="3" t="s">
        <v>112</v>
      </c>
      <c r="F3988" s="3" t="s">
        <v>111</v>
      </c>
      <c r="G3988" s="94">
        <v>4753</v>
      </c>
    </row>
    <row r="3989" spans="2:7">
      <c r="B3989" s="2">
        <v>44891</v>
      </c>
      <c r="C3989" s="3" t="s">
        <v>117</v>
      </c>
      <c r="D3989" s="3">
        <v>3</v>
      </c>
      <c r="E3989" s="3" t="s">
        <v>6</v>
      </c>
      <c r="F3989" s="3" t="s">
        <v>115</v>
      </c>
      <c r="G3989" s="94">
        <v>128.07</v>
      </c>
    </row>
    <row r="3990" spans="2:7">
      <c r="B3990" s="2">
        <v>43957</v>
      </c>
      <c r="C3990" s="3" t="s">
        <v>117</v>
      </c>
      <c r="D3990" s="3">
        <v>225</v>
      </c>
      <c r="E3990" s="3" t="s">
        <v>9</v>
      </c>
      <c r="F3990" s="3" t="s">
        <v>115</v>
      </c>
      <c r="G3990" s="94">
        <v>4559.63</v>
      </c>
    </row>
    <row r="3991" spans="2:7">
      <c r="B3991" s="2">
        <v>44006</v>
      </c>
      <c r="C3991" s="3" t="s">
        <v>117</v>
      </c>
      <c r="D3991" s="3">
        <v>32</v>
      </c>
      <c r="E3991" s="3" t="s">
        <v>6</v>
      </c>
      <c r="F3991" s="3" t="s">
        <v>105</v>
      </c>
      <c r="G3991" s="94">
        <v>1188.3699999999999</v>
      </c>
    </row>
    <row r="3992" spans="2:7">
      <c r="B3992" s="2">
        <v>44124</v>
      </c>
      <c r="C3992" s="3" t="s">
        <v>119</v>
      </c>
      <c r="D3992" s="3">
        <v>30</v>
      </c>
      <c r="E3992" s="3" t="s">
        <v>112</v>
      </c>
      <c r="F3992" s="3" t="s">
        <v>105</v>
      </c>
      <c r="G3992" s="94">
        <v>891.23</v>
      </c>
    </row>
    <row r="3993" spans="2:7">
      <c r="B3993" s="2">
        <v>44811</v>
      </c>
      <c r="C3993" s="3" t="s">
        <v>107</v>
      </c>
      <c r="D3993" s="3">
        <v>200</v>
      </c>
      <c r="E3993" s="3" t="s">
        <v>114</v>
      </c>
      <c r="F3993" s="3" t="s">
        <v>113</v>
      </c>
      <c r="G3993" s="94">
        <v>3633</v>
      </c>
    </row>
    <row r="3994" spans="2:7">
      <c r="B3994" s="2">
        <v>44853</v>
      </c>
      <c r="C3994" s="3" t="s">
        <v>117</v>
      </c>
      <c r="D3994" s="3">
        <v>550</v>
      </c>
      <c r="E3994" s="3" t="s">
        <v>6</v>
      </c>
      <c r="F3994" s="3" t="s">
        <v>111</v>
      </c>
      <c r="G3994" s="94">
        <v>14133.21</v>
      </c>
    </row>
    <row r="3995" spans="2:7">
      <c r="B3995" s="2">
        <v>44913</v>
      </c>
      <c r="C3995" s="3" t="s">
        <v>117</v>
      </c>
      <c r="D3995" s="3">
        <v>16</v>
      </c>
      <c r="E3995" s="3" t="s">
        <v>114</v>
      </c>
      <c r="F3995" s="3" t="s">
        <v>108</v>
      </c>
      <c r="G3995" s="94">
        <v>431.2</v>
      </c>
    </row>
    <row r="3996" spans="2:7">
      <c r="B3996" s="2">
        <v>44273</v>
      </c>
      <c r="C3996" s="3" t="s">
        <v>116</v>
      </c>
      <c r="D3996" s="3">
        <v>350</v>
      </c>
      <c r="E3996" s="3" t="s">
        <v>114</v>
      </c>
      <c r="F3996" s="3" t="s">
        <v>111</v>
      </c>
      <c r="G3996" s="94">
        <v>5222.4399999999996</v>
      </c>
    </row>
    <row r="3997" spans="2:7">
      <c r="B3997" s="2">
        <v>44324</v>
      </c>
      <c r="C3997" s="3" t="s">
        <v>117</v>
      </c>
      <c r="D3997" s="3">
        <v>125</v>
      </c>
      <c r="E3997" s="3" t="s">
        <v>112</v>
      </c>
      <c r="F3997" s="3" t="s">
        <v>111</v>
      </c>
      <c r="G3997" s="94">
        <v>2970.63</v>
      </c>
    </row>
    <row r="3998" spans="2:7">
      <c r="B3998" s="2">
        <v>44282</v>
      </c>
      <c r="C3998" s="3" t="s">
        <v>117</v>
      </c>
      <c r="D3998" s="3">
        <v>525</v>
      </c>
      <c r="E3998" s="3" t="s">
        <v>6</v>
      </c>
      <c r="F3998" s="3" t="s">
        <v>108</v>
      </c>
      <c r="G3998" s="94">
        <v>13490.79</v>
      </c>
    </row>
    <row r="3999" spans="2:7">
      <c r="B3999" s="2">
        <v>44573</v>
      </c>
      <c r="C3999" s="3" t="s">
        <v>116</v>
      </c>
      <c r="D3999" s="3">
        <v>2</v>
      </c>
      <c r="E3999" s="3" t="s">
        <v>114</v>
      </c>
      <c r="F3999" s="3" t="s">
        <v>113</v>
      </c>
      <c r="G3999" s="94">
        <v>51.9</v>
      </c>
    </row>
    <row r="4000" spans="2:7">
      <c r="B4000" s="2">
        <v>44780</v>
      </c>
      <c r="C4000" s="3" t="s">
        <v>117</v>
      </c>
      <c r="D4000" s="3">
        <v>3</v>
      </c>
      <c r="E4000" s="3" t="s">
        <v>112</v>
      </c>
      <c r="F4000" s="3" t="s">
        <v>109</v>
      </c>
      <c r="G4000" s="94">
        <v>101.85</v>
      </c>
    </row>
    <row r="4001" spans="2:7">
      <c r="B4001" s="2">
        <v>44117</v>
      </c>
      <c r="C4001" s="3" t="s">
        <v>119</v>
      </c>
      <c r="D4001" s="3">
        <v>7</v>
      </c>
      <c r="E4001" s="3" t="s">
        <v>9</v>
      </c>
      <c r="F4001" s="3" t="s">
        <v>105</v>
      </c>
      <c r="G4001" s="94">
        <v>202.65</v>
      </c>
    </row>
    <row r="4002" spans="2:7">
      <c r="B4002" s="2">
        <v>44607</v>
      </c>
      <c r="C4002" s="3" t="s">
        <v>119</v>
      </c>
      <c r="D4002" s="3">
        <v>8</v>
      </c>
      <c r="E4002" s="3" t="s">
        <v>114</v>
      </c>
      <c r="F4002" s="3" t="s">
        <v>115</v>
      </c>
      <c r="G4002" s="94">
        <v>199.6</v>
      </c>
    </row>
    <row r="4003" spans="2:7">
      <c r="B4003" s="2">
        <v>44553</v>
      </c>
      <c r="C4003" s="3" t="s">
        <v>116</v>
      </c>
      <c r="D4003" s="3">
        <v>34</v>
      </c>
      <c r="E4003" s="3" t="s">
        <v>6</v>
      </c>
      <c r="F4003" s="3" t="s">
        <v>115</v>
      </c>
      <c r="G4003" s="94">
        <v>1291.54</v>
      </c>
    </row>
    <row r="4004" spans="2:7">
      <c r="B4004" s="2">
        <v>44397</v>
      </c>
      <c r="C4004" s="3" t="s">
        <v>117</v>
      </c>
      <c r="D4004" s="3">
        <v>12</v>
      </c>
      <c r="E4004" s="3" t="s">
        <v>114</v>
      </c>
      <c r="F4004" s="3" t="s">
        <v>115</v>
      </c>
      <c r="G4004" s="94">
        <v>323.39999999999998</v>
      </c>
    </row>
    <row r="4005" spans="2:7">
      <c r="B4005" s="2">
        <v>44670</v>
      </c>
      <c r="C4005" s="3" t="s">
        <v>119</v>
      </c>
      <c r="D4005" s="3">
        <v>26</v>
      </c>
      <c r="E4005" s="3" t="s">
        <v>110</v>
      </c>
      <c r="F4005" s="3" t="s">
        <v>106</v>
      </c>
      <c r="G4005" s="94">
        <v>573.5</v>
      </c>
    </row>
    <row r="4006" spans="2:7">
      <c r="B4006" s="2">
        <v>44481</v>
      </c>
      <c r="C4006" s="3" t="s">
        <v>119</v>
      </c>
      <c r="D4006" s="3">
        <v>175</v>
      </c>
      <c r="E4006" s="3" t="s">
        <v>9</v>
      </c>
      <c r="F4006" s="3" t="s">
        <v>106</v>
      </c>
      <c r="G4006" s="94">
        <v>3301.38</v>
      </c>
    </row>
    <row r="4007" spans="2:7">
      <c r="B4007" s="2">
        <v>44074</v>
      </c>
      <c r="C4007" s="3" t="s">
        <v>119</v>
      </c>
      <c r="D4007" s="3">
        <v>4</v>
      </c>
      <c r="E4007" s="3" t="s">
        <v>6</v>
      </c>
      <c r="F4007" s="3" t="s">
        <v>111</v>
      </c>
      <c r="G4007" s="94">
        <v>174.76</v>
      </c>
    </row>
    <row r="4008" spans="2:7">
      <c r="B4008" s="2">
        <v>44158</v>
      </c>
      <c r="C4008" s="3" t="s">
        <v>107</v>
      </c>
      <c r="D4008" s="3">
        <v>275</v>
      </c>
      <c r="E4008" s="3" t="s">
        <v>9</v>
      </c>
      <c r="F4008" s="3" t="s">
        <v>113</v>
      </c>
      <c r="G4008" s="94">
        <v>4261.47</v>
      </c>
    </row>
    <row r="4009" spans="2:7">
      <c r="B4009" s="2">
        <v>44793</v>
      </c>
      <c r="C4009" s="3" t="s">
        <v>117</v>
      </c>
      <c r="D4009" s="3">
        <v>1</v>
      </c>
      <c r="E4009" s="3" t="s">
        <v>9</v>
      </c>
      <c r="F4009" s="3" t="s">
        <v>113</v>
      </c>
      <c r="G4009" s="94">
        <v>28.95</v>
      </c>
    </row>
    <row r="4010" spans="2:7">
      <c r="B4010" s="2">
        <v>44747</v>
      </c>
      <c r="C4010" s="3" t="s">
        <v>118</v>
      </c>
      <c r="D4010" s="3">
        <v>3</v>
      </c>
      <c r="E4010" s="3" t="s">
        <v>6</v>
      </c>
      <c r="F4010" s="3" t="s">
        <v>106</v>
      </c>
      <c r="G4010" s="94">
        <v>131.07</v>
      </c>
    </row>
    <row r="4011" spans="2:7">
      <c r="B4011" s="2">
        <v>44923</v>
      </c>
      <c r="C4011" s="3" t="s">
        <v>117</v>
      </c>
      <c r="D4011" s="3">
        <v>35</v>
      </c>
      <c r="E4011" s="3" t="s">
        <v>114</v>
      </c>
      <c r="F4011" s="3" t="s">
        <v>113</v>
      </c>
      <c r="G4011" s="94">
        <v>772.01</v>
      </c>
    </row>
    <row r="4012" spans="2:7">
      <c r="B4012" s="2">
        <v>44405</v>
      </c>
      <c r="C4012" s="3" t="s">
        <v>117</v>
      </c>
      <c r="D4012" s="3">
        <v>375</v>
      </c>
      <c r="E4012" s="3" t="s">
        <v>6</v>
      </c>
      <c r="F4012" s="3" t="s">
        <v>113</v>
      </c>
      <c r="G4012" s="94">
        <v>9205.0300000000007</v>
      </c>
    </row>
    <row r="4013" spans="2:7">
      <c r="B4013" s="2">
        <v>44153</v>
      </c>
      <c r="C4013" s="3" t="s">
        <v>117</v>
      </c>
      <c r="D4013" s="3">
        <v>550</v>
      </c>
      <c r="E4013" s="3" t="s">
        <v>110</v>
      </c>
      <c r="F4013" s="3" t="s">
        <v>105</v>
      </c>
      <c r="G4013" s="94">
        <v>7574.19</v>
      </c>
    </row>
    <row r="4014" spans="2:7">
      <c r="B4014" s="2">
        <v>44619</v>
      </c>
      <c r="C4014" s="3" t="s">
        <v>117</v>
      </c>
      <c r="D4014" s="3">
        <v>6</v>
      </c>
      <c r="E4014" s="3" t="s">
        <v>9</v>
      </c>
      <c r="F4014" s="3" t="s">
        <v>106</v>
      </c>
      <c r="G4014" s="94">
        <v>167.7</v>
      </c>
    </row>
    <row r="4015" spans="2:7">
      <c r="B4015" s="2">
        <v>44286</v>
      </c>
      <c r="C4015" s="3" t="s">
        <v>117</v>
      </c>
      <c r="D4015" s="3">
        <v>9</v>
      </c>
      <c r="E4015" s="3" t="s">
        <v>114</v>
      </c>
      <c r="F4015" s="3" t="s">
        <v>111</v>
      </c>
      <c r="G4015" s="94">
        <v>242.55</v>
      </c>
    </row>
    <row r="4016" spans="2:7">
      <c r="B4016" s="2">
        <v>44195</v>
      </c>
      <c r="C4016" s="3" t="s">
        <v>107</v>
      </c>
      <c r="D4016" s="3">
        <v>4</v>
      </c>
      <c r="E4016" s="3" t="s">
        <v>112</v>
      </c>
      <c r="F4016" s="3" t="s">
        <v>113</v>
      </c>
      <c r="G4016" s="94">
        <v>135.80000000000001</v>
      </c>
    </row>
    <row r="4017" spans="2:7">
      <c r="B4017" s="2">
        <v>44356</v>
      </c>
      <c r="C4017" s="3" t="s">
        <v>107</v>
      </c>
      <c r="D4017" s="3">
        <v>5</v>
      </c>
      <c r="E4017" s="3" t="s">
        <v>112</v>
      </c>
      <c r="F4017" s="3" t="s">
        <v>111</v>
      </c>
      <c r="G4017" s="94">
        <v>174.75</v>
      </c>
    </row>
    <row r="4018" spans="2:7">
      <c r="B4018" s="2">
        <v>44005</v>
      </c>
      <c r="C4018" s="3" t="s">
        <v>117</v>
      </c>
      <c r="D4018" s="3">
        <v>3</v>
      </c>
      <c r="E4018" s="3" t="s">
        <v>6</v>
      </c>
      <c r="F4018" s="3" t="s">
        <v>109</v>
      </c>
      <c r="G4018" s="94">
        <v>134.07</v>
      </c>
    </row>
    <row r="4019" spans="2:7">
      <c r="B4019" s="2">
        <v>43911</v>
      </c>
      <c r="C4019" s="3" t="s">
        <v>118</v>
      </c>
      <c r="D4019" s="3">
        <v>8</v>
      </c>
      <c r="E4019" s="3" t="s">
        <v>6</v>
      </c>
      <c r="F4019" s="3" t="s">
        <v>113</v>
      </c>
      <c r="G4019" s="94">
        <v>349.52</v>
      </c>
    </row>
    <row r="4020" spans="2:7">
      <c r="B4020" s="2">
        <v>43945</v>
      </c>
      <c r="C4020" s="3" t="s">
        <v>119</v>
      </c>
      <c r="D4020" s="3">
        <v>42</v>
      </c>
      <c r="E4020" s="3" t="s">
        <v>9</v>
      </c>
      <c r="F4020" s="3" t="s">
        <v>108</v>
      </c>
      <c r="G4020" s="94">
        <v>962.12</v>
      </c>
    </row>
    <row r="4021" spans="2:7">
      <c r="B4021" s="2">
        <v>44253</v>
      </c>
      <c r="C4021" s="3" t="s">
        <v>107</v>
      </c>
      <c r="D4021" s="3">
        <v>7</v>
      </c>
      <c r="E4021" s="3" t="s">
        <v>112</v>
      </c>
      <c r="F4021" s="3" t="s">
        <v>108</v>
      </c>
      <c r="G4021" s="94">
        <v>251.65</v>
      </c>
    </row>
    <row r="4022" spans="2:7">
      <c r="B4022" s="2">
        <v>44431</v>
      </c>
      <c r="C4022" s="3" t="s">
        <v>119</v>
      </c>
      <c r="D4022" s="3">
        <v>43</v>
      </c>
      <c r="E4022" s="3" t="s">
        <v>6</v>
      </c>
      <c r="F4022" s="3" t="s">
        <v>105</v>
      </c>
      <c r="G4022" s="94">
        <v>1596.87</v>
      </c>
    </row>
    <row r="4023" spans="2:7">
      <c r="B4023" s="2">
        <v>44676</v>
      </c>
      <c r="C4023" s="3" t="s">
        <v>119</v>
      </c>
      <c r="D4023" s="3">
        <v>475</v>
      </c>
      <c r="E4023" s="3" t="s">
        <v>114</v>
      </c>
      <c r="F4023" s="3" t="s">
        <v>109</v>
      </c>
      <c r="G4023" s="94">
        <v>6814.47</v>
      </c>
    </row>
    <row r="4024" spans="2:7">
      <c r="B4024" s="2">
        <v>44111</v>
      </c>
      <c r="C4024" s="3" t="s">
        <v>117</v>
      </c>
      <c r="D4024" s="3">
        <v>6</v>
      </c>
      <c r="E4024" s="3" t="s">
        <v>9</v>
      </c>
      <c r="F4024" s="3" t="s">
        <v>109</v>
      </c>
      <c r="G4024" s="94">
        <v>161.69999999999999</v>
      </c>
    </row>
    <row r="4025" spans="2:7">
      <c r="B4025" s="2">
        <v>44373</v>
      </c>
      <c r="C4025" s="3" t="s">
        <v>107</v>
      </c>
      <c r="D4025" s="3">
        <v>36</v>
      </c>
      <c r="E4025" s="3" t="s">
        <v>6</v>
      </c>
      <c r="F4025" s="3" t="s">
        <v>113</v>
      </c>
      <c r="G4025" s="94">
        <v>1336.91</v>
      </c>
    </row>
    <row r="4026" spans="2:7">
      <c r="B4026" s="2">
        <v>44746</v>
      </c>
      <c r="C4026" s="3" t="s">
        <v>117</v>
      </c>
      <c r="D4026" s="3">
        <v>5</v>
      </c>
      <c r="E4026" s="3" t="s">
        <v>110</v>
      </c>
      <c r="F4026" s="3" t="s">
        <v>108</v>
      </c>
      <c r="G4026" s="94">
        <v>119.75</v>
      </c>
    </row>
    <row r="4027" spans="2:7">
      <c r="B4027" s="2">
        <v>44712</v>
      </c>
      <c r="C4027" s="3" t="s">
        <v>117</v>
      </c>
      <c r="D4027" s="3">
        <v>100</v>
      </c>
      <c r="E4027" s="3" t="s">
        <v>9</v>
      </c>
      <c r="F4027" s="3" t="s">
        <v>115</v>
      </c>
      <c r="G4027" s="94">
        <v>1956.5</v>
      </c>
    </row>
    <row r="4028" spans="2:7">
      <c r="B4028" s="2">
        <v>44342</v>
      </c>
      <c r="C4028" s="3" t="s">
        <v>119</v>
      </c>
      <c r="D4028" s="3">
        <v>2</v>
      </c>
      <c r="E4028" s="3" t="s">
        <v>9</v>
      </c>
      <c r="F4028" s="3" t="s">
        <v>105</v>
      </c>
      <c r="G4028" s="94">
        <v>53.9</v>
      </c>
    </row>
    <row r="4029" spans="2:7">
      <c r="B4029" s="2">
        <v>43949</v>
      </c>
      <c r="C4029" s="3" t="s">
        <v>119</v>
      </c>
      <c r="D4029" s="3">
        <v>575</v>
      </c>
      <c r="E4029" s="3" t="s">
        <v>9</v>
      </c>
      <c r="F4029" s="3" t="s">
        <v>106</v>
      </c>
      <c r="G4029" s="94">
        <v>8910.34</v>
      </c>
    </row>
    <row r="4030" spans="2:7">
      <c r="B4030" s="2">
        <v>44467</v>
      </c>
      <c r="C4030" s="3" t="s">
        <v>117</v>
      </c>
      <c r="D4030" s="3">
        <v>33</v>
      </c>
      <c r="E4030" s="3" t="s">
        <v>6</v>
      </c>
      <c r="F4030" s="3" t="s">
        <v>115</v>
      </c>
      <c r="G4030" s="94">
        <v>1225.5</v>
      </c>
    </row>
    <row r="4031" spans="2:7">
      <c r="B4031" s="2">
        <v>44111</v>
      </c>
      <c r="C4031" s="3" t="s">
        <v>118</v>
      </c>
      <c r="D4031" s="3">
        <v>50</v>
      </c>
      <c r="E4031" s="3" t="s">
        <v>112</v>
      </c>
      <c r="F4031" s="3" t="s">
        <v>108</v>
      </c>
      <c r="G4031" s="94">
        <v>1310.6300000000001</v>
      </c>
    </row>
    <row r="4032" spans="2:7">
      <c r="B4032" s="2">
        <v>44652</v>
      </c>
      <c r="C4032" s="3" t="s">
        <v>107</v>
      </c>
      <c r="D4032" s="3">
        <v>525</v>
      </c>
      <c r="E4032" s="3" t="s">
        <v>114</v>
      </c>
      <c r="F4032" s="3" t="s">
        <v>111</v>
      </c>
      <c r="G4032" s="94">
        <v>7531.78</v>
      </c>
    </row>
    <row r="4033" spans="2:7">
      <c r="B4033" s="2">
        <v>44233</v>
      </c>
      <c r="C4033" s="3" t="s">
        <v>119</v>
      </c>
      <c r="D4033" s="3">
        <v>2</v>
      </c>
      <c r="E4033" s="3" t="s">
        <v>6</v>
      </c>
      <c r="F4033" s="3" t="s">
        <v>106</v>
      </c>
      <c r="G4033" s="94">
        <v>89.38</v>
      </c>
    </row>
    <row r="4034" spans="2:7">
      <c r="B4034" s="2">
        <v>44917</v>
      </c>
      <c r="C4034" s="3" t="s">
        <v>117</v>
      </c>
      <c r="D4034" s="3">
        <v>20</v>
      </c>
      <c r="E4034" s="3" t="s">
        <v>110</v>
      </c>
      <c r="F4034" s="3" t="s">
        <v>106</v>
      </c>
      <c r="G4034" s="94">
        <v>519</v>
      </c>
    </row>
    <row r="4035" spans="2:7">
      <c r="B4035" s="2">
        <v>44809</v>
      </c>
      <c r="C4035" s="3" t="s">
        <v>119</v>
      </c>
      <c r="D4035" s="3">
        <v>425</v>
      </c>
      <c r="E4035" s="3" t="s">
        <v>6</v>
      </c>
      <c r="F4035" s="3" t="s">
        <v>111</v>
      </c>
      <c r="G4035" s="94">
        <v>10432.370000000001</v>
      </c>
    </row>
    <row r="4036" spans="2:7">
      <c r="B4036" s="2">
        <v>43982</v>
      </c>
      <c r="C4036" s="3" t="s">
        <v>107</v>
      </c>
      <c r="D4036" s="3">
        <v>6</v>
      </c>
      <c r="E4036" s="3" t="s">
        <v>112</v>
      </c>
      <c r="F4036" s="3" t="s">
        <v>109</v>
      </c>
      <c r="G4036" s="94">
        <v>209.7</v>
      </c>
    </row>
    <row r="4037" spans="2:7">
      <c r="B4037" s="2">
        <v>44816</v>
      </c>
      <c r="C4037" s="3" t="s">
        <v>118</v>
      </c>
      <c r="D4037" s="3">
        <v>22</v>
      </c>
      <c r="E4037" s="3" t="s">
        <v>114</v>
      </c>
      <c r="F4037" s="3" t="s">
        <v>108</v>
      </c>
      <c r="G4037" s="94">
        <v>592.9</v>
      </c>
    </row>
    <row r="4038" spans="2:7">
      <c r="B4038" s="2">
        <v>44111</v>
      </c>
      <c r="C4038" s="3" t="s">
        <v>119</v>
      </c>
      <c r="D4038" s="3">
        <v>44</v>
      </c>
      <c r="E4038" s="3" t="s">
        <v>9</v>
      </c>
      <c r="F4038" s="3" t="s">
        <v>105</v>
      </c>
      <c r="G4038" s="94">
        <v>1045.33</v>
      </c>
    </row>
    <row r="4039" spans="2:7">
      <c r="B4039" s="2">
        <v>44443</v>
      </c>
      <c r="C4039" s="3" t="s">
        <v>117</v>
      </c>
      <c r="D4039" s="3">
        <v>4</v>
      </c>
      <c r="E4039" s="3" t="s">
        <v>112</v>
      </c>
      <c r="F4039" s="3" t="s">
        <v>111</v>
      </c>
      <c r="G4039" s="94">
        <v>135.80000000000001</v>
      </c>
    </row>
    <row r="4040" spans="2:7">
      <c r="B4040" s="2">
        <v>44126</v>
      </c>
      <c r="C4040" s="3" t="s">
        <v>118</v>
      </c>
      <c r="D4040" s="3">
        <v>21</v>
      </c>
      <c r="E4040" s="3" t="s">
        <v>114</v>
      </c>
      <c r="F4040" s="3" t="s">
        <v>115</v>
      </c>
      <c r="G4040" s="94">
        <v>544.95000000000005</v>
      </c>
    </row>
    <row r="4041" spans="2:7">
      <c r="B4041" s="2">
        <v>44853</v>
      </c>
      <c r="C4041" s="3" t="s">
        <v>117</v>
      </c>
      <c r="D4041" s="3">
        <v>375</v>
      </c>
      <c r="E4041" s="3" t="s">
        <v>114</v>
      </c>
      <c r="F4041" s="3" t="s">
        <v>115</v>
      </c>
      <c r="G4041" s="94">
        <v>5811.09</v>
      </c>
    </row>
    <row r="4042" spans="2:7">
      <c r="B4042" s="2">
        <v>44308</v>
      </c>
      <c r="C4042" s="3" t="s">
        <v>116</v>
      </c>
      <c r="D4042" s="3">
        <v>2</v>
      </c>
      <c r="E4042" s="3" t="s">
        <v>110</v>
      </c>
      <c r="F4042" s="3" t="s">
        <v>111</v>
      </c>
      <c r="G4042" s="94">
        <v>47.9</v>
      </c>
    </row>
    <row r="4043" spans="2:7">
      <c r="B4043" s="2">
        <v>43909</v>
      </c>
      <c r="C4043" s="3" t="s">
        <v>117</v>
      </c>
      <c r="D4043" s="3">
        <v>575</v>
      </c>
      <c r="E4043" s="3" t="s">
        <v>114</v>
      </c>
      <c r="F4043" s="3" t="s">
        <v>106</v>
      </c>
      <c r="G4043" s="94">
        <v>8249.09</v>
      </c>
    </row>
    <row r="4044" spans="2:7">
      <c r="B4044" s="2">
        <v>44245</v>
      </c>
      <c r="C4044" s="3" t="s">
        <v>118</v>
      </c>
      <c r="D4044" s="3">
        <v>23</v>
      </c>
      <c r="E4044" s="3" t="s">
        <v>112</v>
      </c>
      <c r="F4044" s="3" t="s">
        <v>108</v>
      </c>
      <c r="G4044" s="94">
        <v>780.85</v>
      </c>
    </row>
    <row r="4045" spans="2:7">
      <c r="B4045" s="2">
        <v>43966</v>
      </c>
      <c r="C4045" s="3" t="s">
        <v>119</v>
      </c>
      <c r="D4045" s="3">
        <v>200</v>
      </c>
      <c r="E4045" s="3" t="s">
        <v>114</v>
      </c>
      <c r="F4045" s="3" t="s">
        <v>113</v>
      </c>
      <c r="G4045" s="94">
        <v>3633</v>
      </c>
    </row>
    <row r="4046" spans="2:7">
      <c r="B4046" s="2">
        <v>44180</v>
      </c>
      <c r="C4046" s="3" t="s">
        <v>107</v>
      </c>
      <c r="D4046" s="3">
        <v>6</v>
      </c>
      <c r="E4046" s="3" t="s">
        <v>110</v>
      </c>
      <c r="F4046" s="3" t="s">
        <v>108</v>
      </c>
      <c r="G4046" s="94">
        <v>143.69999999999999</v>
      </c>
    </row>
    <row r="4047" spans="2:7">
      <c r="B4047" s="2">
        <v>44587</v>
      </c>
      <c r="C4047" s="3" t="s">
        <v>116</v>
      </c>
      <c r="D4047" s="3">
        <v>9</v>
      </c>
      <c r="E4047" s="3" t="s">
        <v>110</v>
      </c>
      <c r="F4047" s="3" t="s">
        <v>106</v>
      </c>
      <c r="G4047" s="94">
        <v>224.55</v>
      </c>
    </row>
    <row r="4048" spans="2:7">
      <c r="B4048" s="2">
        <v>44783</v>
      </c>
      <c r="C4048" s="3" t="s">
        <v>116</v>
      </c>
      <c r="D4048" s="3">
        <v>75</v>
      </c>
      <c r="E4048" s="3" t="s">
        <v>110</v>
      </c>
      <c r="F4048" s="3" t="s">
        <v>113</v>
      </c>
      <c r="G4048" s="94">
        <v>1459.69</v>
      </c>
    </row>
    <row r="4049" spans="2:7">
      <c r="B4049" s="2">
        <v>44520</v>
      </c>
      <c r="C4049" s="3" t="s">
        <v>118</v>
      </c>
      <c r="D4049" s="3">
        <v>225</v>
      </c>
      <c r="E4049" s="3" t="s">
        <v>110</v>
      </c>
      <c r="F4049" s="3" t="s">
        <v>111</v>
      </c>
      <c r="G4049" s="94">
        <v>4087.13</v>
      </c>
    </row>
    <row r="4050" spans="2:7">
      <c r="B4050" s="2">
        <v>44596</v>
      </c>
      <c r="C4050" s="3" t="s">
        <v>107</v>
      </c>
      <c r="D4050" s="3">
        <v>11</v>
      </c>
      <c r="E4050" s="3" t="s">
        <v>9</v>
      </c>
      <c r="F4050" s="3" t="s">
        <v>106</v>
      </c>
      <c r="G4050" s="94">
        <v>318.45</v>
      </c>
    </row>
    <row r="4051" spans="2:7">
      <c r="B4051" s="2">
        <v>43920</v>
      </c>
      <c r="C4051" s="3" t="s">
        <v>118</v>
      </c>
      <c r="D4051" s="3">
        <v>225</v>
      </c>
      <c r="E4051" s="3" t="s">
        <v>114</v>
      </c>
      <c r="F4051" s="3" t="s">
        <v>108</v>
      </c>
      <c r="G4051" s="94">
        <v>4244.63</v>
      </c>
    </row>
    <row r="4052" spans="2:7">
      <c r="B4052" s="2">
        <v>44103</v>
      </c>
      <c r="C4052" s="3" t="s">
        <v>117</v>
      </c>
      <c r="D4052" s="3">
        <v>7</v>
      </c>
      <c r="E4052" s="3" t="s">
        <v>6</v>
      </c>
      <c r="F4052" s="3" t="s">
        <v>109</v>
      </c>
      <c r="G4052" s="94">
        <v>305.83</v>
      </c>
    </row>
    <row r="4053" spans="2:7">
      <c r="B4053" s="2">
        <v>44406</v>
      </c>
      <c r="C4053" s="3" t="s">
        <v>116</v>
      </c>
      <c r="D4053" s="3">
        <v>425</v>
      </c>
      <c r="E4053" s="3" t="s">
        <v>114</v>
      </c>
      <c r="F4053" s="3" t="s">
        <v>105</v>
      </c>
      <c r="G4053" s="94">
        <v>6097.16</v>
      </c>
    </row>
    <row r="4054" spans="2:7">
      <c r="B4054" s="2">
        <v>44586</v>
      </c>
      <c r="C4054" s="3" t="s">
        <v>107</v>
      </c>
      <c r="D4054" s="3">
        <v>475</v>
      </c>
      <c r="E4054" s="3" t="s">
        <v>112</v>
      </c>
      <c r="F4054" s="3" t="s">
        <v>109</v>
      </c>
      <c r="G4054" s="94">
        <v>9818.84</v>
      </c>
    </row>
    <row r="4055" spans="2:7">
      <c r="B4055" s="2">
        <v>44672</v>
      </c>
      <c r="C4055" s="3" t="s">
        <v>119</v>
      </c>
      <c r="D4055" s="3">
        <v>400</v>
      </c>
      <c r="E4055" s="3" t="s">
        <v>9</v>
      </c>
      <c r="F4055" s="3" t="s">
        <v>111</v>
      </c>
      <c r="G4055" s="94">
        <v>6658.5</v>
      </c>
    </row>
    <row r="4056" spans="2:7">
      <c r="B4056" s="2">
        <v>44386</v>
      </c>
      <c r="C4056" s="3" t="s">
        <v>118</v>
      </c>
      <c r="D4056" s="3">
        <v>150</v>
      </c>
      <c r="E4056" s="3" t="s">
        <v>110</v>
      </c>
      <c r="F4056" s="3" t="s">
        <v>106</v>
      </c>
      <c r="G4056" s="94">
        <v>2619.75</v>
      </c>
    </row>
    <row r="4057" spans="2:7">
      <c r="B4057" s="2">
        <v>44848</v>
      </c>
      <c r="C4057" s="3" t="s">
        <v>119</v>
      </c>
      <c r="D4057" s="3">
        <v>400</v>
      </c>
      <c r="E4057" s="3" t="s">
        <v>110</v>
      </c>
      <c r="F4057" s="3" t="s">
        <v>105</v>
      </c>
      <c r="G4057" s="94">
        <v>5968.5</v>
      </c>
    </row>
    <row r="4058" spans="2:7">
      <c r="B4058" s="2">
        <v>44696</v>
      </c>
      <c r="C4058" s="3" t="s">
        <v>117</v>
      </c>
      <c r="D4058" s="3">
        <v>2</v>
      </c>
      <c r="E4058" s="3" t="s">
        <v>110</v>
      </c>
      <c r="F4058" s="3" t="s">
        <v>115</v>
      </c>
      <c r="G4058" s="94">
        <v>49.9</v>
      </c>
    </row>
    <row r="4059" spans="2:7">
      <c r="B4059" s="2">
        <v>44235</v>
      </c>
      <c r="C4059" s="3" t="s">
        <v>119</v>
      </c>
      <c r="D4059" s="3">
        <v>18</v>
      </c>
      <c r="E4059" s="3" t="s">
        <v>110</v>
      </c>
      <c r="F4059" s="3" t="s">
        <v>106</v>
      </c>
      <c r="G4059" s="94">
        <v>431.1</v>
      </c>
    </row>
    <row r="4060" spans="2:7">
      <c r="B4060" s="2">
        <v>43868</v>
      </c>
      <c r="C4060" s="3" t="s">
        <v>116</v>
      </c>
      <c r="D4060" s="3">
        <v>50</v>
      </c>
      <c r="E4060" s="3" t="s">
        <v>110</v>
      </c>
      <c r="F4060" s="3" t="s">
        <v>105</v>
      </c>
      <c r="G4060" s="94">
        <v>898.13</v>
      </c>
    </row>
    <row r="4061" spans="2:7">
      <c r="B4061" s="2">
        <v>44735</v>
      </c>
      <c r="C4061" s="3" t="s">
        <v>119</v>
      </c>
      <c r="D4061" s="3">
        <v>2</v>
      </c>
      <c r="E4061" s="3" t="s">
        <v>114</v>
      </c>
      <c r="F4061" s="3" t="s">
        <v>113</v>
      </c>
      <c r="G4061" s="94">
        <v>51.9</v>
      </c>
    </row>
    <row r="4062" spans="2:7">
      <c r="B4062" s="2">
        <v>43930</v>
      </c>
      <c r="C4062" s="3" t="s">
        <v>107</v>
      </c>
      <c r="D4062" s="3">
        <v>225</v>
      </c>
      <c r="E4062" s="3" t="s">
        <v>112</v>
      </c>
      <c r="F4062" s="3" t="s">
        <v>115</v>
      </c>
      <c r="G4062" s="94">
        <v>5504.63</v>
      </c>
    </row>
    <row r="4063" spans="2:7">
      <c r="B4063" s="2">
        <v>44391</v>
      </c>
      <c r="C4063" s="3" t="s">
        <v>107</v>
      </c>
      <c r="D4063" s="3">
        <v>225</v>
      </c>
      <c r="E4063" s="3" t="s">
        <v>112</v>
      </c>
      <c r="F4063" s="3" t="s">
        <v>105</v>
      </c>
      <c r="G4063" s="94">
        <v>5504.63</v>
      </c>
    </row>
    <row r="4064" spans="2:7">
      <c r="B4064" s="2">
        <v>44662</v>
      </c>
      <c r="C4064" s="3" t="s">
        <v>117</v>
      </c>
      <c r="D4064" s="3">
        <v>175</v>
      </c>
      <c r="E4064" s="3" t="s">
        <v>114</v>
      </c>
      <c r="F4064" s="3" t="s">
        <v>111</v>
      </c>
      <c r="G4064" s="94">
        <v>3178.88</v>
      </c>
    </row>
    <row r="4065" spans="2:7">
      <c r="B4065" s="2">
        <v>44883</v>
      </c>
      <c r="C4065" s="3" t="s">
        <v>119</v>
      </c>
      <c r="D4065" s="3">
        <v>8</v>
      </c>
      <c r="E4065" s="3" t="s">
        <v>6</v>
      </c>
      <c r="F4065" s="3" t="s">
        <v>106</v>
      </c>
      <c r="G4065" s="94">
        <v>349.52</v>
      </c>
    </row>
    <row r="4066" spans="2:7">
      <c r="B4066" s="2">
        <v>44360</v>
      </c>
      <c r="C4066" s="3" t="s">
        <v>116</v>
      </c>
      <c r="D4066" s="3">
        <v>5</v>
      </c>
      <c r="E4066" s="3" t="s">
        <v>114</v>
      </c>
      <c r="F4066" s="3" t="s">
        <v>115</v>
      </c>
      <c r="G4066" s="94">
        <v>134.75</v>
      </c>
    </row>
    <row r="4067" spans="2:7">
      <c r="B4067" s="2">
        <v>44165</v>
      </c>
      <c r="C4067" s="3" t="s">
        <v>118</v>
      </c>
      <c r="D4067" s="3">
        <v>3</v>
      </c>
      <c r="E4067" s="3" t="s">
        <v>110</v>
      </c>
      <c r="F4067" s="3" t="s">
        <v>115</v>
      </c>
      <c r="G4067" s="94">
        <v>74.849999999999994</v>
      </c>
    </row>
    <row r="4068" spans="2:7">
      <c r="B4068" s="2">
        <v>44326</v>
      </c>
      <c r="C4068" s="3" t="s">
        <v>119</v>
      </c>
      <c r="D4068" s="3">
        <v>5</v>
      </c>
      <c r="E4068" s="3" t="s">
        <v>112</v>
      </c>
      <c r="F4068" s="3" t="s">
        <v>109</v>
      </c>
      <c r="G4068" s="94">
        <v>179.75</v>
      </c>
    </row>
    <row r="4069" spans="2:7">
      <c r="B4069" s="2">
        <v>44876</v>
      </c>
      <c r="C4069" s="3" t="s">
        <v>117</v>
      </c>
      <c r="D4069" s="3">
        <v>525</v>
      </c>
      <c r="E4069" s="3" t="s">
        <v>112</v>
      </c>
      <c r="F4069" s="3" t="s">
        <v>108</v>
      </c>
      <c r="G4069" s="94">
        <v>10852.41</v>
      </c>
    </row>
    <row r="4070" spans="2:7">
      <c r="B4070" s="2">
        <v>44826</v>
      </c>
      <c r="C4070" s="3" t="s">
        <v>117</v>
      </c>
      <c r="D4070" s="3">
        <v>8</v>
      </c>
      <c r="E4070" s="3" t="s">
        <v>112</v>
      </c>
      <c r="F4070" s="3" t="s">
        <v>108</v>
      </c>
      <c r="G4070" s="94">
        <v>271.60000000000002</v>
      </c>
    </row>
    <row r="4071" spans="2:7">
      <c r="B4071" s="2">
        <v>43845</v>
      </c>
      <c r="C4071" s="3" t="s">
        <v>117</v>
      </c>
      <c r="D4071" s="3">
        <v>46</v>
      </c>
      <c r="E4071" s="3" t="s">
        <v>110</v>
      </c>
      <c r="F4071" s="3" t="s">
        <v>105</v>
      </c>
      <c r="G4071" s="94">
        <v>975.55</v>
      </c>
    </row>
    <row r="4072" spans="2:7">
      <c r="B4072" s="2">
        <v>44640</v>
      </c>
      <c r="C4072" s="3" t="s">
        <v>116</v>
      </c>
      <c r="D4072" s="3">
        <v>8</v>
      </c>
      <c r="E4072" s="3" t="s">
        <v>9</v>
      </c>
      <c r="F4072" s="3" t="s">
        <v>113</v>
      </c>
      <c r="G4072" s="94">
        <v>215.6</v>
      </c>
    </row>
    <row r="4073" spans="2:7">
      <c r="B4073" s="2">
        <v>43997</v>
      </c>
      <c r="C4073" s="3" t="s">
        <v>119</v>
      </c>
      <c r="D4073" s="3">
        <v>40</v>
      </c>
      <c r="E4073" s="3" t="s">
        <v>112</v>
      </c>
      <c r="F4073" s="3" t="s">
        <v>115</v>
      </c>
      <c r="G4073" s="94">
        <v>1154.3</v>
      </c>
    </row>
    <row r="4074" spans="2:7">
      <c r="B4074" s="2">
        <v>44237</v>
      </c>
      <c r="C4074" s="3" t="s">
        <v>119</v>
      </c>
      <c r="D4074" s="3">
        <v>9</v>
      </c>
      <c r="E4074" s="3" t="s">
        <v>9</v>
      </c>
      <c r="F4074" s="3" t="s">
        <v>109</v>
      </c>
      <c r="G4074" s="94">
        <v>260.55</v>
      </c>
    </row>
    <row r="4075" spans="2:7">
      <c r="B4075" s="2">
        <v>44261</v>
      </c>
      <c r="C4075" s="3" t="s">
        <v>117</v>
      </c>
      <c r="D4075" s="3">
        <v>39</v>
      </c>
      <c r="E4075" s="3" t="s">
        <v>110</v>
      </c>
      <c r="F4075" s="3" t="s">
        <v>109</v>
      </c>
      <c r="G4075" s="94">
        <v>793.94</v>
      </c>
    </row>
    <row r="4076" spans="2:7">
      <c r="B4076" s="2">
        <v>44574</v>
      </c>
      <c r="C4076" s="3" t="s">
        <v>119</v>
      </c>
      <c r="D4076" s="3">
        <v>450</v>
      </c>
      <c r="E4076" s="3" t="s">
        <v>9</v>
      </c>
      <c r="F4076" s="3" t="s">
        <v>109</v>
      </c>
      <c r="G4076" s="94">
        <v>6973.31</v>
      </c>
    </row>
    <row r="4077" spans="2:7">
      <c r="B4077" s="2">
        <v>44600</v>
      </c>
      <c r="C4077" s="3" t="s">
        <v>119</v>
      </c>
      <c r="D4077" s="3">
        <v>425</v>
      </c>
      <c r="E4077" s="3" t="s">
        <v>114</v>
      </c>
      <c r="F4077" s="3" t="s">
        <v>105</v>
      </c>
      <c r="G4077" s="94">
        <v>6341.53</v>
      </c>
    </row>
    <row r="4078" spans="2:7">
      <c r="B4078" s="2">
        <v>44768</v>
      </c>
      <c r="C4078" s="3" t="s">
        <v>117</v>
      </c>
      <c r="D4078" s="3">
        <v>175</v>
      </c>
      <c r="E4078" s="3" t="s">
        <v>110</v>
      </c>
      <c r="F4078" s="3" t="s">
        <v>113</v>
      </c>
      <c r="G4078" s="94">
        <v>2933.88</v>
      </c>
    </row>
    <row r="4079" spans="2:7">
      <c r="B4079" s="2">
        <v>43857</v>
      </c>
      <c r="C4079" s="3" t="s">
        <v>117</v>
      </c>
      <c r="D4079" s="3">
        <v>16</v>
      </c>
      <c r="E4079" s="3" t="s">
        <v>110</v>
      </c>
      <c r="F4079" s="3" t="s">
        <v>105</v>
      </c>
      <c r="G4079" s="94">
        <v>415.2</v>
      </c>
    </row>
    <row r="4080" spans="2:7">
      <c r="B4080" s="2">
        <v>44156</v>
      </c>
      <c r="C4080" s="3" t="s">
        <v>119</v>
      </c>
      <c r="D4080" s="3">
        <v>4</v>
      </c>
      <c r="E4080" s="3" t="s">
        <v>9</v>
      </c>
      <c r="F4080" s="3" t="s">
        <v>106</v>
      </c>
      <c r="G4080" s="94">
        <v>115.8</v>
      </c>
    </row>
    <row r="4081" spans="2:7">
      <c r="B4081" s="2">
        <v>44897</v>
      </c>
      <c r="C4081" s="3" t="s">
        <v>118</v>
      </c>
      <c r="D4081" s="3">
        <v>375</v>
      </c>
      <c r="E4081" s="3" t="s">
        <v>9</v>
      </c>
      <c r="F4081" s="3" t="s">
        <v>115</v>
      </c>
      <c r="G4081" s="94">
        <v>5811.09</v>
      </c>
    </row>
    <row r="4082" spans="2:7">
      <c r="B4082" s="2">
        <v>44552</v>
      </c>
      <c r="C4082" s="3" t="s">
        <v>119</v>
      </c>
      <c r="D4082" s="3">
        <v>2</v>
      </c>
      <c r="E4082" s="3" t="s">
        <v>112</v>
      </c>
      <c r="F4082" s="3" t="s">
        <v>113</v>
      </c>
      <c r="G4082" s="94">
        <v>69.900000000000006</v>
      </c>
    </row>
    <row r="4083" spans="2:7">
      <c r="B4083" s="2">
        <v>44038</v>
      </c>
      <c r="C4083" s="3" t="s">
        <v>116</v>
      </c>
      <c r="D4083" s="3">
        <v>2</v>
      </c>
      <c r="E4083" s="3" t="s">
        <v>9</v>
      </c>
      <c r="F4083" s="3" t="s">
        <v>105</v>
      </c>
      <c r="G4083" s="94">
        <v>55.9</v>
      </c>
    </row>
    <row r="4084" spans="2:7">
      <c r="B4084" s="2">
        <v>44006</v>
      </c>
      <c r="C4084" s="3" t="s">
        <v>119</v>
      </c>
      <c r="D4084" s="3">
        <v>350</v>
      </c>
      <c r="E4084" s="3" t="s">
        <v>112</v>
      </c>
      <c r="F4084" s="3" t="s">
        <v>106</v>
      </c>
      <c r="G4084" s="94">
        <v>7234.94</v>
      </c>
    </row>
    <row r="4085" spans="2:7">
      <c r="B4085" s="2">
        <v>44542</v>
      </c>
      <c r="C4085" s="3" t="s">
        <v>119</v>
      </c>
      <c r="D4085" s="3">
        <v>8</v>
      </c>
      <c r="E4085" s="3" t="s">
        <v>9</v>
      </c>
      <c r="F4085" s="3" t="s">
        <v>105</v>
      </c>
      <c r="G4085" s="94">
        <v>223.6</v>
      </c>
    </row>
    <row r="4086" spans="2:7">
      <c r="B4086" s="2">
        <v>44816</v>
      </c>
      <c r="C4086" s="3" t="s">
        <v>118</v>
      </c>
      <c r="D4086" s="3">
        <v>25</v>
      </c>
      <c r="E4086" s="3" t="s">
        <v>9</v>
      </c>
      <c r="F4086" s="3" t="s">
        <v>109</v>
      </c>
      <c r="G4086" s="94">
        <v>615.19000000000005</v>
      </c>
    </row>
    <row r="4087" spans="2:7">
      <c r="B4087" s="2">
        <v>44924</v>
      </c>
      <c r="C4087" s="3" t="s">
        <v>118</v>
      </c>
      <c r="D4087" s="3">
        <v>44</v>
      </c>
      <c r="E4087" s="3" t="s">
        <v>9</v>
      </c>
      <c r="F4087" s="3" t="s">
        <v>115</v>
      </c>
      <c r="G4087" s="94">
        <v>1045.33</v>
      </c>
    </row>
    <row r="4088" spans="2:7">
      <c r="B4088" s="2">
        <v>43889</v>
      </c>
      <c r="C4088" s="3" t="s">
        <v>107</v>
      </c>
      <c r="D4088" s="3">
        <v>11</v>
      </c>
      <c r="E4088" s="3" t="s">
        <v>114</v>
      </c>
      <c r="F4088" s="3" t="s">
        <v>113</v>
      </c>
      <c r="G4088" s="94">
        <v>285.45</v>
      </c>
    </row>
    <row r="4089" spans="2:7">
      <c r="B4089" s="2">
        <v>43940</v>
      </c>
      <c r="C4089" s="3" t="s">
        <v>118</v>
      </c>
      <c r="D4089" s="3">
        <v>2</v>
      </c>
      <c r="E4089" s="3" t="s">
        <v>6</v>
      </c>
      <c r="F4089" s="3" t="s">
        <v>111</v>
      </c>
      <c r="G4089" s="94">
        <v>85.38</v>
      </c>
    </row>
    <row r="4090" spans="2:7">
      <c r="B4090" s="2">
        <v>44754</v>
      </c>
      <c r="C4090" s="3" t="s">
        <v>117</v>
      </c>
      <c r="D4090" s="3">
        <v>4</v>
      </c>
      <c r="E4090" s="3" t="s">
        <v>110</v>
      </c>
      <c r="F4090" s="3" t="s">
        <v>111</v>
      </c>
      <c r="G4090" s="94">
        <v>95.8</v>
      </c>
    </row>
    <row r="4091" spans="2:7">
      <c r="B4091" s="2">
        <v>43878</v>
      </c>
      <c r="C4091" s="3" t="s">
        <v>117</v>
      </c>
      <c r="D4091" s="3">
        <v>500</v>
      </c>
      <c r="E4091" s="3" t="s">
        <v>110</v>
      </c>
      <c r="F4091" s="3" t="s">
        <v>115</v>
      </c>
      <c r="G4091" s="94">
        <v>7173.13</v>
      </c>
    </row>
    <row r="4092" spans="2:7">
      <c r="B4092" s="2">
        <v>44891</v>
      </c>
      <c r="C4092" s="3" t="s">
        <v>119</v>
      </c>
      <c r="D4092" s="3">
        <v>7</v>
      </c>
      <c r="E4092" s="3" t="s">
        <v>9</v>
      </c>
      <c r="F4092" s="3" t="s">
        <v>105</v>
      </c>
      <c r="G4092" s="94">
        <v>202.65</v>
      </c>
    </row>
    <row r="4093" spans="2:7">
      <c r="B4093" s="2">
        <v>44531</v>
      </c>
      <c r="C4093" s="3" t="s">
        <v>119</v>
      </c>
      <c r="D4093" s="3">
        <v>42</v>
      </c>
      <c r="E4093" s="3" t="s">
        <v>112</v>
      </c>
      <c r="F4093" s="3" t="s">
        <v>109</v>
      </c>
      <c r="G4093" s="94">
        <v>1212.02</v>
      </c>
    </row>
    <row r="4094" spans="2:7">
      <c r="B4094" s="2">
        <v>44009</v>
      </c>
      <c r="C4094" s="3" t="s">
        <v>116</v>
      </c>
      <c r="D4094" s="3">
        <v>7</v>
      </c>
      <c r="E4094" s="3" t="s">
        <v>6</v>
      </c>
      <c r="F4094" s="3" t="s">
        <v>106</v>
      </c>
      <c r="G4094" s="94">
        <v>312.83</v>
      </c>
    </row>
    <row r="4095" spans="2:7">
      <c r="B4095" s="2">
        <v>44812</v>
      </c>
      <c r="C4095" s="3" t="s">
        <v>118</v>
      </c>
      <c r="D4095" s="3">
        <v>375</v>
      </c>
      <c r="E4095" s="3" t="s">
        <v>6</v>
      </c>
      <c r="F4095" s="3" t="s">
        <v>109</v>
      </c>
      <c r="G4095" s="94">
        <v>9636.2800000000007</v>
      </c>
    </row>
    <row r="4096" spans="2:7">
      <c r="B4096" s="2">
        <v>44081</v>
      </c>
      <c r="C4096" s="3" t="s">
        <v>117</v>
      </c>
      <c r="D4096" s="3">
        <v>41</v>
      </c>
      <c r="E4096" s="3" t="s">
        <v>110</v>
      </c>
      <c r="F4096" s="3" t="s">
        <v>111</v>
      </c>
      <c r="G4096" s="94">
        <v>834.66</v>
      </c>
    </row>
    <row r="4097" spans="2:7">
      <c r="B4097" s="2">
        <v>44107</v>
      </c>
      <c r="C4097" s="3" t="s">
        <v>107</v>
      </c>
      <c r="D4097" s="3">
        <v>4</v>
      </c>
      <c r="E4097" s="3" t="s">
        <v>114</v>
      </c>
      <c r="F4097" s="3" t="s">
        <v>111</v>
      </c>
      <c r="G4097" s="94">
        <v>99.8</v>
      </c>
    </row>
    <row r="4098" spans="2:7">
      <c r="B4098" s="2">
        <v>44041</v>
      </c>
      <c r="C4098" s="3" t="s">
        <v>118</v>
      </c>
      <c r="D4098" s="3">
        <v>4</v>
      </c>
      <c r="E4098" s="3" t="s">
        <v>9</v>
      </c>
      <c r="F4098" s="3" t="s">
        <v>111</v>
      </c>
      <c r="G4098" s="94">
        <v>107.8</v>
      </c>
    </row>
    <row r="4099" spans="2:7">
      <c r="B4099" s="2">
        <v>44748</v>
      </c>
      <c r="C4099" s="3" t="s">
        <v>119</v>
      </c>
      <c r="D4099" s="3">
        <v>450</v>
      </c>
      <c r="E4099" s="3" t="s">
        <v>112</v>
      </c>
      <c r="F4099" s="3" t="s">
        <v>109</v>
      </c>
      <c r="G4099" s="94">
        <v>9043.31</v>
      </c>
    </row>
    <row r="4100" spans="2:7">
      <c r="B4100" s="2">
        <v>44453</v>
      </c>
      <c r="C4100" s="3" t="s">
        <v>119</v>
      </c>
      <c r="D4100" s="3">
        <v>31</v>
      </c>
      <c r="E4100" s="3" t="s">
        <v>6</v>
      </c>
      <c r="F4100" s="3" t="s">
        <v>105</v>
      </c>
      <c r="G4100" s="94">
        <v>1177.58</v>
      </c>
    </row>
    <row r="4101" spans="2:7">
      <c r="B4101" s="2">
        <v>44587</v>
      </c>
      <c r="C4101" s="3" t="s">
        <v>117</v>
      </c>
      <c r="D4101" s="3">
        <v>42</v>
      </c>
      <c r="E4101" s="3" t="s">
        <v>9</v>
      </c>
      <c r="F4101" s="3" t="s">
        <v>115</v>
      </c>
      <c r="G4101" s="94">
        <v>997.82</v>
      </c>
    </row>
    <row r="4102" spans="2:7">
      <c r="B4102" s="2">
        <v>44196</v>
      </c>
      <c r="C4102" s="3" t="s">
        <v>116</v>
      </c>
      <c r="D4102" s="3">
        <v>3</v>
      </c>
      <c r="E4102" s="3" t="s">
        <v>9</v>
      </c>
      <c r="F4102" s="3" t="s">
        <v>113</v>
      </c>
      <c r="G4102" s="94">
        <v>83.85</v>
      </c>
    </row>
    <row r="4103" spans="2:7">
      <c r="B4103" s="2">
        <v>44099</v>
      </c>
      <c r="C4103" s="3" t="s">
        <v>107</v>
      </c>
      <c r="D4103" s="3">
        <v>125</v>
      </c>
      <c r="E4103" s="3" t="s">
        <v>6</v>
      </c>
      <c r="F4103" s="3" t="s">
        <v>108</v>
      </c>
      <c r="G4103" s="94">
        <v>3735.38</v>
      </c>
    </row>
    <row r="4104" spans="2:7">
      <c r="B4104" s="2">
        <v>44749</v>
      </c>
      <c r="C4104" s="3" t="s">
        <v>117</v>
      </c>
      <c r="D4104" s="3">
        <v>7</v>
      </c>
      <c r="E4104" s="3" t="s">
        <v>110</v>
      </c>
      <c r="F4104" s="3" t="s">
        <v>115</v>
      </c>
      <c r="G4104" s="94">
        <v>174.65</v>
      </c>
    </row>
    <row r="4105" spans="2:7">
      <c r="B4105" s="2">
        <v>44147</v>
      </c>
      <c r="C4105" s="3" t="s">
        <v>119</v>
      </c>
      <c r="D4105" s="3">
        <v>250</v>
      </c>
      <c r="E4105" s="3" t="s">
        <v>6</v>
      </c>
      <c r="F4105" s="3" t="s">
        <v>109</v>
      </c>
      <c r="G4105" s="94">
        <v>7820.75</v>
      </c>
    </row>
    <row r="4106" spans="2:7">
      <c r="B4106" s="2">
        <v>44135</v>
      </c>
      <c r="C4106" s="3" t="s">
        <v>118</v>
      </c>
      <c r="D4106" s="3">
        <v>4</v>
      </c>
      <c r="E4106" s="3" t="s">
        <v>9</v>
      </c>
      <c r="F4106" s="3" t="s">
        <v>105</v>
      </c>
      <c r="G4106" s="94">
        <v>107.8</v>
      </c>
    </row>
    <row r="4107" spans="2:7">
      <c r="B4107" s="2">
        <v>44318</v>
      </c>
      <c r="C4107" s="3" t="s">
        <v>116</v>
      </c>
      <c r="D4107" s="3">
        <v>425</v>
      </c>
      <c r="E4107" s="3" t="s">
        <v>114</v>
      </c>
      <c r="F4107" s="3" t="s">
        <v>109</v>
      </c>
      <c r="G4107" s="94">
        <v>6585.91</v>
      </c>
    </row>
    <row r="4108" spans="2:7">
      <c r="B4108" s="2">
        <v>44156</v>
      </c>
      <c r="C4108" s="3" t="s">
        <v>117</v>
      </c>
      <c r="D4108" s="3">
        <v>175</v>
      </c>
      <c r="E4108" s="3" t="s">
        <v>114</v>
      </c>
      <c r="F4108" s="3" t="s">
        <v>105</v>
      </c>
      <c r="G4108" s="94">
        <v>3056.38</v>
      </c>
    </row>
    <row r="4109" spans="2:7">
      <c r="B4109" s="2">
        <v>44075</v>
      </c>
      <c r="C4109" s="3" t="s">
        <v>119</v>
      </c>
      <c r="D4109" s="3">
        <v>1</v>
      </c>
      <c r="E4109" s="3" t="s">
        <v>9</v>
      </c>
      <c r="F4109" s="3" t="s">
        <v>113</v>
      </c>
      <c r="G4109" s="94">
        <v>26.95</v>
      </c>
    </row>
    <row r="4110" spans="2:7">
      <c r="B4110" s="2">
        <v>43901</v>
      </c>
      <c r="C4110" s="3" t="s">
        <v>119</v>
      </c>
      <c r="D4110" s="3">
        <v>31</v>
      </c>
      <c r="E4110" s="3" t="s">
        <v>9</v>
      </c>
      <c r="F4110" s="3" t="s">
        <v>109</v>
      </c>
      <c r="G4110" s="94">
        <v>762.83</v>
      </c>
    </row>
    <row r="4111" spans="2:7">
      <c r="B4111" s="2">
        <v>44086</v>
      </c>
      <c r="C4111" s="3" t="s">
        <v>107</v>
      </c>
      <c r="D4111" s="3">
        <v>30</v>
      </c>
      <c r="E4111" s="3" t="s">
        <v>9</v>
      </c>
      <c r="F4111" s="3" t="s">
        <v>105</v>
      </c>
      <c r="G4111" s="94">
        <v>738.23</v>
      </c>
    </row>
    <row r="4112" spans="2:7">
      <c r="B4112" s="2">
        <v>44507</v>
      </c>
      <c r="C4112" s="3" t="s">
        <v>119</v>
      </c>
      <c r="D4112" s="3">
        <v>6</v>
      </c>
      <c r="E4112" s="3" t="s">
        <v>110</v>
      </c>
      <c r="F4112" s="3" t="s">
        <v>105</v>
      </c>
      <c r="G4112" s="94">
        <v>149.69999999999999</v>
      </c>
    </row>
    <row r="4113" spans="2:7">
      <c r="B4113" s="2">
        <v>44066</v>
      </c>
      <c r="C4113" s="3" t="s">
        <v>107</v>
      </c>
      <c r="D4113" s="3">
        <v>550</v>
      </c>
      <c r="E4113" s="3" t="s">
        <v>110</v>
      </c>
      <c r="F4113" s="3" t="s">
        <v>105</v>
      </c>
      <c r="G4113" s="94">
        <v>7890.44</v>
      </c>
    </row>
    <row r="4114" spans="2:7">
      <c r="B4114" s="2">
        <v>44900</v>
      </c>
      <c r="C4114" s="3" t="s">
        <v>116</v>
      </c>
      <c r="D4114" s="3">
        <v>14</v>
      </c>
      <c r="E4114" s="3" t="s">
        <v>112</v>
      </c>
      <c r="F4114" s="3" t="s">
        <v>111</v>
      </c>
      <c r="G4114" s="94">
        <v>475.3</v>
      </c>
    </row>
    <row r="4115" spans="2:7">
      <c r="B4115" s="2">
        <v>44710</v>
      </c>
      <c r="C4115" s="3" t="s">
        <v>116</v>
      </c>
      <c r="D4115" s="3">
        <v>14</v>
      </c>
      <c r="E4115" s="3" t="s">
        <v>114</v>
      </c>
      <c r="F4115" s="3" t="s">
        <v>115</v>
      </c>
      <c r="G4115" s="94">
        <v>363.3</v>
      </c>
    </row>
    <row r="4116" spans="2:7">
      <c r="B4116" s="2">
        <v>43858</v>
      </c>
      <c r="C4116" s="3" t="s">
        <v>119</v>
      </c>
      <c r="D4116" s="3">
        <v>475</v>
      </c>
      <c r="E4116" s="3" t="s">
        <v>112</v>
      </c>
      <c r="F4116" s="3" t="s">
        <v>115</v>
      </c>
      <c r="G4116" s="94">
        <v>9272.59</v>
      </c>
    </row>
    <row r="4117" spans="2:7">
      <c r="B4117" s="2">
        <v>44637</v>
      </c>
      <c r="C4117" s="3" t="s">
        <v>117</v>
      </c>
      <c r="D4117" s="3">
        <v>14</v>
      </c>
      <c r="E4117" s="3" t="s">
        <v>114</v>
      </c>
      <c r="F4117" s="3" t="s">
        <v>113</v>
      </c>
      <c r="G4117" s="94">
        <v>363.3</v>
      </c>
    </row>
    <row r="4118" spans="2:7">
      <c r="B4118" s="2">
        <v>44812</v>
      </c>
      <c r="C4118" s="3" t="s">
        <v>118</v>
      </c>
      <c r="D4118" s="3">
        <v>525</v>
      </c>
      <c r="E4118" s="3" t="s">
        <v>112</v>
      </c>
      <c r="F4118" s="3" t="s">
        <v>115</v>
      </c>
      <c r="G4118" s="94">
        <v>10550.53</v>
      </c>
    </row>
    <row r="4119" spans="2:7">
      <c r="B4119" s="2">
        <v>44483</v>
      </c>
      <c r="C4119" s="3" t="s">
        <v>119</v>
      </c>
      <c r="D4119" s="3">
        <v>75</v>
      </c>
      <c r="E4119" s="3" t="s">
        <v>112</v>
      </c>
      <c r="F4119" s="3" t="s">
        <v>113</v>
      </c>
      <c r="G4119" s="94">
        <v>1909.69</v>
      </c>
    </row>
    <row r="4120" spans="2:7">
      <c r="B4120" s="2">
        <v>44343</v>
      </c>
      <c r="C4120" s="3" t="s">
        <v>117</v>
      </c>
      <c r="D4120" s="3">
        <v>175</v>
      </c>
      <c r="E4120" s="3" t="s">
        <v>6</v>
      </c>
      <c r="F4120" s="3" t="s">
        <v>115</v>
      </c>
      <c r="G4120" s="94">
        <v>5474.53</v>
      </c>
    </row>
    <row r="4121" spans="2:7">
      <c r="B4121" s="2">
        <v>44469</v>
      </c>
      <c r="C4121" s="3" t="s">
        <v>118</v>
      </c>
      <c r="D4121" s="3">
        <v>75</v>
      </c>
      <c r="E4121" s="3" t="s">
        <v>9</v>
      </c>
      <c r="F4121" s="3" t="s">
        <v>109</v>
      </c>
      <c r="G4121" s="94">
        <v>1515.94</v>
      </c>
    </row>
    <row r="4122" spans="2:7">
      <c r="B4122" s="2">
        <v>44767</v>
      </c>
      <c r="C4122" s="3" t="s">
        <v>107</v>
      </c>
      <c r="D4122" s="3">
        <v>29</v>
      </c>
      <c r="E4122" s="3" t="s">
        <v>110</v>
      </c>
      <c r="F4122" s="3" t="s">
        <v>105</v>
      </c>
      <c r="G4122" s="94">
        <v>639.66999999999996</v>
      </c>
    </row>
    <row r="4123" spans="2:7">
      <c r="B4123" s="2">
        <v>44134</v>
      </c>
      <c r="C4123" s="3" t="s">
        <v>119</v>
      </c>
      <c r="D4123" s="3">
        <v>500</v>
      </c>
      <c r="E4123" s="3" t="s">
        <v>9</v>
      </c>
      <c r="F4123" s="3" t="s">
        <v>111</v>
      </c>
      <c r="G4123" s="94">
        <v>8323.1299999999992</v>
      </c>
    </row>
    <row r="4124" spans="2:7">
      <c r="B4124" s="2">
        <v>44728</v>
      </c>
      <c r="C4124" s="3" t="s">
        <v>107</v>
      </c>
      <c r="D4124" s="3">
        <v>3</v>
      </c>
      <c r="E4124" s="3" t="s">
        <v>112</v>
      </c>
      <c r="F4124" s="3" t="s">
        <v>115</v>
      </c>
      <c r="G4124" s="94">
        <v>104.85</v>
      </c>
    </row>
    <row r="4125" spans="2:7">
      <c r="B4125" s="2">
        <v>44258</v>
      </c>
      <c r="C4125" s="3" t="s">
        <v>119</v>
      </c>
      <c r="D4125" s="3">
        <v>16</v>
      </c>
      <c r="E4125" s="3" t="s">
        <v>112</v>
      </c>
      <c r="F4125" s="3" t="s">
        <v>108</v>
      </c>
      <c r="G4125" s="94">
        <v>575.20000000000005</v>
      </c>
    </row>
    <row r="4126" spans="2:7">
      <c r="B4126" s="2">
        <v>44746</v>
      </c>
      <c r="C4126" s="3" t="s">
        <v>117</v>
      </c>
      <c r="D4126" s="3">
        <v>6</v>
      </c>
      <c r="E4126" s="3" t="s">
        <v>6</v>
      </c>
      <c r="F4126" s="3" t="s">
        <v>108</v>
      </c>
      <c r="G4126" s="94">
        <v>256.14</v>
      </c>
    </row>
    <row r="4127" spans="2:7">
      <c r="B4127" s="2">
        <v>44082</v>
      </c>
      <c r="C4127" s="3" t="s">
        <v>119</v>
      </c>
      <c r="D4127" s="3">
        <v>400</v>
      </c>
      <c r="E4127" s="3" t="s">
        <v>112</v>
      </c>
      <c r="F4127" s="3" t="s">
        <v>108</v>
      </c>
      <c r="G4127" s="94">
        <v>8268.5</v>
      </c>
    </row>
    <row r="4128" spans="2:7">
      <c r="B4128" s="2">
        <v>44466</v>
      </c>
      <c r="C4128" s="3" t="s">
        <v>119</v>
      </c>
      <c r="D4128" s="3">
        <v>28</v>
      </c>
      <c r="E4128" s="3" t="s">
        <v>9</v>
      </c>
      <c r="F4128" s="3" t="s">
        <v>115</v>
      </c>
      <c r="G4128" s="94">
        <v>641.41</v>
      </c>
    </row>
    <row r="4129" spans="2:7">
      <c r="B4129" s="2">
        <v>43974</v>
      </c>
      <c r="C4129" s="3" t="s">
        <v>119</v>
      </c>
      <c r="D4129" s="3">
        <v>525</v>
      </c>
      <c r="E4129" s="3" t="s">
        <v>112</v>
      </c>
      <c r="F4129" s="3" t="s">
        <v>113</v>
      </c>
      <c r="G4129" s="94">
        <v>10550.53</v>
      </c>
    </row>
    <row r="4130" spans="2:7">
      <c r="B4130" s="2">
        <v>44270</v>
      </c>
      <c r="C4130" s="3" t="s">
        <v>119</v>
      </c>
      <c r="D4130" s="3">
        <v>30</v>
      </c>
      <c r="E4130" s="3" t="s">
        <v>110</v>
      </c>
      <c r="F4130" s="3" t="s">
        <v>105</v>
      </c>
      <c r="G4130" s="94">
        <v>610.73</v>
      </c>
    </row>
    <row r="4131" spans="2:7">
      <c r="B4131" s="2">
        <v>43856</v>
      </c>
      <c r="C4131" s="3" t="s">
        <v>119</v>
      </c>
      <c r="D4131" s="3">
        <v>24</v>
      </c>
      <c r="E4131" s="3" t="s">
        <v>112</v>
      </c>
      <c r="F4131" s="3" t="s">
        <v>115</v>
      </c>
      <c r="G4131" s="94">
        <v>733.38</v>
      </c>
    </row>
    <row r="4132" spans="2:7">
      <c r="B4132" s="2">
        <v>44781</v>
      </c>
      <c r="C4132" s="3" t="s">
        <v>117</v>
      </c>
      <c r="D4132" s="3">
        <v>275</v>
      </c>
      <c r="E4132" s="3" t="s">
        <v>110</v>
      </c>
      <c r="F4132" s="3" t="s">
        <v>111</v>
      </c>
      <c r="G4132" s="94">
        <v>4103.34</v>
      </c>
    </row>
    <row r="4133" spans="2:7">
      <c r="B4133" s="2">
        <v>43933</v>
      </c>
      <c r="C4133" s="3" t="s">
        <v>117</v>
      </c>
      <c r="D4133" s="3">
        <v>575</v>
      </c>
      <c r="E4133" s="3" t="s">
        <v>112</v>
      </c>
      <c r="F4133" s="3" t="s">
        <v>115</v>
      </c>
      <c r="G4133" s="94">
        <v>11885.97</v>
      </c>
    </row>
    <row r="4134" spans="2:7">
      <c r="B4134" s="2">
        <v>44631</v>
      </c>
      <c r="C4134" s="3" t="s">
        <v>119</v>
      </c>
      <c r="D4134" s="3">
        <v>32</v>
      </c>
      <c r="E4134" s="3" t="s">
        <v>9</v>
      </c>
      <c r="F4134" s="3" t="s">
        <v>109</v>
      </c>
      <c r="G4134" s="94">
        <v>760.24</v>
      </c>
    </row>
    <row r="4135" spans="2:7">
      <c r="B4135" s="2">
        <v>43941</v>
      </c>
      <c r="C4135" s="3" t="s">
        <v>117</v>
      </c>
      <c r="D4135" s="3">
        <v>350</v>
      </c>
      <c r="E4135" s="3" t="s">
        <v>110</v>
      </c>
      <c r="F4135" s="3" t="s">
        <v>113</v>
      </c>
      <c r="G4135" s="94">
        <v>5021.1899999999996</v>
      </c>
    </row>
    <row r="4136" spans="2:7">
      <c r="B4136" s="2">
        <v>43851</v>
      </c>
      <c r="C4136" s="3" t="s">
        <v>117</v>
      </c>
      <c r="D4136" s="3">
        <v>3</v>
      </c>
      <c r="E4136" s="3" t="s">
        <v>6</v>
      </c>
      <c r="F4136" s="3" t="s">
        <v>111</v>
      </c>
      <c r="G4136" s="94">
        <v>134.07</v>
      </c>
    </row>
    <row r="4137" spans="2:7">
      <c r="B4137" s="2">
        <v>44712</v>
      </c>
      <c r="C4137" s="3" t="s">
        <v>118</v>
      </c>
      <c r="D4137" s="3">
        <v>6</v>
      </c>
      <c r="E4137" s="3" t="s">
        <v>6</v>
      </c>
      <c r="F4137" s="3" t="s">
        <v>115</v>
      </c>
      <c r="G4137" s="94">
        <v>256.14</v>
      </c>
    </row>
    <row r="4138" spans="2:7">
      <c r="B4138" s="2">
        <v>43928</v>
      </c>
      <c r="C4138" s="3" t="s">
        <v>119</v>
      </c>
      <c r="D4138" s="3">
        <v>550</v>
      </c>
      <c r="E4138" s="3" t="s">
        <v>9</v>
      </c>
      <c r="F4138" s="3" t="s">
        <v>105</v>
      </c>
      <c r="G4138" s="94">
        <v>8839.19</v>
      </c>
    </row>
    <row r="4139" spans="2:7">
      <c r="B4139" s="2">
        <v>43994</v>
      </c>
      <c r="C4139" s="3" t="s">
        <v>118</v>
      </c>
      <c r="D4139" s="3">
        <v>50</v>
      </c>
      <c r="E4139" s="3" t="s">
        <v>112</v>
      </c>
      <c r="F4139" s="3" t="s">
        <v>108</v>
      </c>
      <c r="G4139" s="94">
        <v>1273.1300000000001</v>
      </c>
    </row>
    <row r="4140" spans="2:7">
      <c r="B4140" s="2">
        <v>44075</v>
      </c>
      <c r="C4140" s="3" t="s">
        <v>118</v>
      </c>
      <c r="D4140" s="3">
        <v>325</v>
      </c>
      <c r="E4140" s="3" t="s">
        <v>114</v>
      </c>
      <c r="F4140" s="3" t="s">
        <v>109</v>
      </c>
      <c r="G4140" s="94">
        <v>4662.53</v>
      </c>
    </row>
    <row r="4141" spans="2:7">
      <c r="B4141" s="2">
        <v>44202</v>
      </c>
      <c r="C4141" s="3" t="s">
        <v>119</v>
      </c>
      <c r="D4141" s="3">
        <v>35</v>
      </c>
      <c r="E4141" s="3" t="s">
        <v>6</v>
      </c>
      <c r="F4141" s="3" t="s">
        <v>105</v>
      </c>
      <c r="G4141" s="94">
        <v>1299.78</v>
      </c>
    </row>
    <row r="4142" spans="2:7">
      <c r="B4142" s="2">
        <v>43880</v>
      </c>
      <c r="C4142" s="3" t="s">
        <v>117</v>
      </c>
      <c r="D4142" s="3">
        <v>5</v>
      </c>
      <c r="E4142" s="3" t="s">
        <v>114</v>
      </c>
      <c r="F4142" s="3" t="s">
        <v>105</v>
      </c>
      <c r="G4142" s="94">
        <v>134.75</v>
      </c>
    </row>
    <row r="4143" spans="2:7">
      <c r="B4143" s="2">
        <v>44091</v>
      </c>
      <c r="C4143" s="3" t="s">
        <v>117</v>
      </c>
      <c r="D4143" s="3">
        <v>425</v>
      </c>
      <c r="E4143" s="3" t="s">
        <v>9</v>
      </c>
      <c r="F4143" s="3" t="s">
        <v>106</v>
      </c>
      <c r="G4143" s="94">
        <v>6830.28</v>
      </c>
    </row>
    <row r="4144" spans="2:7">
      <c r="B4144" s="2">
        <v>44539</v>
      </c>
      <c r="C4144" s="3" t="s">
        <v>118</v>
      </c>
      <c r="D4144" s="3">
        <v>1</v>
      </c>
      <c r="E4144" s="3" t="s">
        <v>114</v>
      </c>
      <c r="F4144" s="3" t="s">
        <v>106</v>
      </c>
      <c r="G4144" s="94">
        <v>25.95</v>
      </c>
    </row>
    <row r="4145" spans="2:7">
      <c r="B4145" s="2">
        <v>44638</v>
      </c>
      <c r="C4145" s="3" t="s">
        <v>119</v>
      </c>
      <c r="D4145" s="3">
        <v>1</v>
      </c>
      <c r="E4145" s="3" t="s">
        <v>110</v>
      </c>
      <c r="F4145" s="3" t="s">
        <v>115</v>
      </c>
      <c r="G4145" s="94">
        <v>23.95</v>
      </c>
    </row>
    <row r="4146" spans="2:7">
      <c r="B4146" s="2">
        <v>44102</v>
      </c>
      <c r="C4146" s="3" t="s">
        <v>118</v>
      </c>
      <c r="D4146" s="3">
        <v>275</v>
      </c>
      <c r="E4146" s="3" t="s">
        <v>112</v>
      </c>
      <c r="F4146" s="3" t="s">
        <v>108</v>
      </c>
      <c r="G4146" s="94">
        <v>5368.34</v>
      </c>
    </row>
    <row r="4147" spans="2:7">
      <c r="B4147" s="2">
        <v>44197</v>
      </c>
      <c r="C4147" s="3" t="s">
        <v>117</v>
      </c>
      <c r="D4147" s="3">
        <v>4</v>
      </c>
      <c r="E4147" s="3" t="s">
        <v>9</v>
      </c>
      <c r="F4147" s="3" t="s">
        <v>113</v>
      </c>
      <c r="G4147" s="94">
        <v>115.8</v>
      </c>
    </row>
    <row r="4148" spans="2:7">
      <c r="B4148" s="2">
        <v>44194</v>
      </c>
      <c r="C4148" s="3" t="s">
        <v>107</v>
      </c>
      <c r="D4148" s="3">
        <v>35</v>
      </c>
      <c r="E4148" s="3" t="s">
        <v>112</v>
      </c>
      <c r="F4148" s="3" t="s">
        <v>108</v>
      </c>
      <c r="G4148" s="94">
        <v>1069.51</v>
      </c>
    </row>
    <row r="4149" spans="2:7">
      <c r="B4149" s="2">
        <v>44189</v>
      </c>
      <c r="C4149" s="3" t="s">
        <v>117</v>
      </c>
      <c r="D4149" s="3">
        <v>9</v>
      </c>
      <c r="E4149" s="3" t="s">
        <v>114</v>
      </c>
      <c r="F4149" s="3" t="s">
        <v>105</v>
      </c>
      <c r="G4149" s="94">
        <v>233.55</v>
      </c>
    </row>
    <row r="4150" spans="2:7">
      <c r="B4150" s="2">
        <v>44547</v>
      </c>
      <c r="C4150" s="3" t="s">
        <v>118</v>
      </c>
      <c r="D4150" s="3">
        <v>24</v>
      </c>
      <c r="E4150" s="3" t="s">
        <v>114</v>
      </c>
      <c r="F4150" s="3" t="s">
        <v>108</v>
      </c>
      <c r="G4150" s="94">
        <v>549.78</v>
      </c>
    </row>
    <row r="4151" spans="2:7">
      <c r="B4151" s="2">
        <v>44766</v>
      </c>
      <c r="C4151" s="3" t="s">
        <v>117</v>
      </c>
      <c r="D4151" s="3">
        <v>1</v>
      </c>
      <c r="E4151" s="3" t="s">
        <v>114</v>
      </c>
      <c r="F4151" s="3" t="s">
        <v>115</v>
      </c>
      <c r="G4151" s="94">
        <v>24.95</v>
      </c>
    </row>
    <row r="4152" spans="2:7">
      <c r="B4152" s="2">
        <v>44701</v>
      </c>
      <c r="C4152" s="3" t="s">
        <v>118</v>
      </c>
      <c r="D4152" s="3">
        <v>475</v>
      </c>
      <c r="E4152" s="3" t="s">
        <v>6</v>
      </c>
      <c r="F4152" s="3" t="s">
        <v>108</v>
      </c>
      <c r="G4152" s="94">
        <v>11932.83</v>
      </c>
    </row>
    <row r="4153" spans="2:7">
      <c r="B4153" s="2">
        <v>43991</v>
      </c>
      <c r="C4153" s="3" t="s">
        <v>119</v>
      </c>
      <c r="D4153" s="3">
        <v>20</v>
      </c>
      <c r="E4153" s="3" t="s">
        <v>110</v>
      </c>
      <c r="F4153" s="3" t="s">
        <v>106</v>
      </c>
      <c r="G4153" s="94">
        <v>479</v>
      </c>
    </row>
    <row r="4154" spans="2:7">
      <c r="B4154" s="2">
        <v>43904</v>
      </c>
      <c r="C4154" s="3" t="s">
        <v>118</v>
      </c>
      <c r="D4154" s="3">
        <v>28</v>
      </c>
      <c r="E4154" s="3" t="s">
        <v>9</v>
      </c>
      <c r="F4154" s="3" t="s">
        <v>115</v>
      </c>
      <c r="G4154" s="94">
        <v>665.21</v>
      </c>
    </row>
    <row r="4155" spans="2:7">
      <c r="B4155" s="2">
        <v>44232</v>
      </c>
      <c r="C4155" s="3" t="s">
        <v>117</v>
      </c>
      <c r="D4155" s="3">
        <v>17</v>
      </c>
      <c r="E4155" s="3" t="s">
        <v>6</v>
      </c>
      <c r="F4155" s="3" t="s">
        <v>109</v>
      </c>
      <c r="G4155" s="94">
        <v>742.73</v>
      </c>
    </row>
    <row r="4156" spans="2:7">
      <c r="B4156" s="2">
        <v>44428</v>
      </c>
      <c r="C4156" s="3" t="s">
        <v>107</v>
      </c>
      <c r="D4156" s="3">
        <v>550</v>
      </c>
      <c r="E4156" s="3" t="s">
        <v>9</v>
      </c>
      <c r="F4156" s="3" t="s">
        <v>115</v>
      </c>
      <c r="G4156" s="94">
        <v>8839.19</v>
      </c>
    </row>
    <row r="4157" spans="2:7">
      <c r="B4157" s="2">
        <v>43863</v>
      </c>
      <c r="C4157" s="3" t="s">
        <v>117</v>
      </c>
      <c r="D4157" s="3">
        <v>35</v>
      </c>
      <c r="E4157" s="3" t="s">
        <v>112</v>
      </c>
      <c r="F4157" s="3" t="s">
        <v>113</v>
      </c>
      <c r="G4157" s="94">
        <v>1010.01</v>
      </c>
    </row>
    <row r="4158" spans="2:7">
      <c r="B4158" s="2">
        <v>44403</v>
      </c>
      <c r="C4158" s="3" t="s">
        <v>119</v>
      </c>
      <c r="D4158" s="3">
        <v>2</v>
      </c>
      <c r="E4158" s="3" t="s">
        <v>9</v>
      </c>
      <c r="F4158" s="3" t="s">
        <v>113</v>
      </c>
      <c r="G4158" s="94">
        <v>57.9</v>
      </c>
    </row>
    <row r="4159" spans="2:7">
      <c r="B4159" s="2">
        <v>43846</v>
      </c>
      <c r="C4159" s="3" t="s">
        <v>117</v>
      </c>
      <c r="D4159" s="3">
        <v>400</v>
      </c>
      <c r="E4159" s="3" t="s">
        <v>114</v>
      </c>
      <c r="F4159" s="3" t="s">
        <v>106</v>
      </c>
      <c r="G4159" s="94">
        <v>5968.5</v>
      </c>
    </row>
    <row r="4160" spans="2:7">
      <c r="B4160" s="2">
        <v>44792</v>
      </c>
      <c r="C4160" s="3" t="s">
        <v>119</v>
      </c>
      <c r="D4160" s="3">
        <v>600</v>
      </c>
      <c r="E4160" s="3" t="s">
        <v>9</v>
      </c>
      <c r="F4160" s="3" t="s">
        <v>108</v>
      </c>
      <c r="G4160" s="94">
        <v>9642.75</v>
      </c>
    </row>
    <row r="4161" spans="2:7">
      <c r="B4161" s="2">
        <v>44096</v>
      </c>
      <c r="C4161" s="3" t="s">
        <v>116</v>
      </c>
      <c r="D4161" s="3">
        <v>500</v>
      </c>
      <c r="E4161" s="3" t="s">
        <v>114</v>
      </c>
      <c r="F4161" s="3" t="s">
        <v>106</v>
      </c>
      <c r="G4161" s="94">
        <v>7173.13</v>
      </c>
    </row>
    <row r="4162" spans="2:7">
      <c r="B4162" s="2">
        <v>43888</v>
      </c>
      <c r="C4162" s="3" t="s">
        <v>117</v>
      </c>
      <c r="D4162" s="3">
        <v>3</v>
      </c>
      <c r="E4162" s="3" t="s">
        <v>114</v>
      </c>
      <c r="F4162" s="3" t="s">
        <v>106</v>
      </c>
      <c r="G4162" s="94">
        <v>74.849999999999994</v>
      </c>
    </row>
    <row r="4163" spans="2:7">
      <c r="B4163" s="2">
        <v>44677</v>
      </c>
      <c r="C4163" s="3" t="s">
        <v>107</v>
      </c>
      <c r="D4163" s="3">
        <v>1</v>
      </c>
      <c r="E4163" s="3" t="s">
        <v>110</v>
      </c>
      <c r="F4163" s="3" t="s">
        <v>106</v>
      </c>
      <c r="G4163" s="94">
        <v>24.95</v>
      </c>
    </row>
    <row r="4164" spans="2:7">
      <c r="B4164" s="2">
        <v>44253</v>
      </c>
      <c r="C4164" s="3" t="s">
        <v>117</v>
      </c>
      <c r="D4164" s="3">
        <v>9</v>
      </c>
      <c r="E4164" s="3" t="s">
        <v>112</v>
      </c>
      <c r="F4164" s="3" t="s">
        <v>105</v>
      </c>
      <c r="G4164" s="94">
        <v>314.55</v>
      </c>
    </row>
    <row r="4165" spans="2:7">
      <c r="B4165" s="2">
        <v>44669</v>
      </c>
      <c r="C4165" s="3" t="s">
        <v>119</v>
      </c>
      <c r="D4165" s="3">
        <v>7</v>
      </c>
      <c r="E4165" s="3" t="s">
        <v>9</v>
      </c>
      <c r="F4165" s="3" t="s">
        <v>111</v>
      </c>
      <c r="G4165" s="94">
        <v>195.65</v>
      </c>
    </row>
    <row r="4166" spans="2:7">
      <c r="B4166" s="2">
        <v>44254</v>
      </c>
      <c r="C4166" s="3" t="s">
        <v>117</v>
      </c>
      <c r="D4166" s="3">
        <v>350</v>
      </c>
      <c r="E4166" s="3" t="s">
        <v>112</v>
      </c>
      <c r="F4166" s="3" t="s">
        <v>111</v>
      </c>
      <c r="G4166" s="94">
        <v>6832.44</v>
      </c>
    </row>
    <row r="4167" spans="2:7">
      <c r="B4167" s="2">
        <v>44768</v>
      </c>
      <c r="C4167" s="3" t="s">
        <v>117</v>
      </c>
      <c r="D4167" s="3">
        <v>9</v>
      </c>
      <c r="E4167" s="3" t="s">
        <v>6</v>
      </c>
      <c r="F4167" s="3" t="s">
        <v>111</v>
      </c>
      <c r="G4167" s="94">
        <v>402.21</v>
      </c>
    </row>
    <row r="4168" spans="2:7">
      <c r="B4168" s="2">
        <v>44769</v>
      </c>
      <c r="C4168" s="3" t="s">
        <v>117</v>
      </c>
      <c r="D4168" s="3">
        <v>425</v>
      </c>
      <c r="E4168" s="3" t="s">
        <v>114</v>
      </c>
      <c r="F4168" s="3" t="s">
        <v>115</v>
      </c>
      <c r="G4168" s="94">
        <v>6097.16</v>
      </c>
    </row>
    <row r="4169" spans="2:7">
      <c r="B4169" s="2">
        <v>44754</v>
      </c>
      <c r="C4169" s="3" t="s">
        <v>117</v>
      </c>
      <c r="D4169" s="3">
        <v>2</v>
      </c>
      <c r="E4169" s="3" t="s">
        <v>110</v>
      </c>
      <c r="F4169" s="3" t="s">
        <v>108</v>
      </c>
      <c r="G4169" s="94">
        <v>47.9</v>
      </c>
    </row>
    <row r="4170" spans="2:7">
      <c r="B4170" s="2">
        <v>44000</v>
      </c>
      <c r="C4170" s="3" t="s">
        <v>117</v>
      </c>
      <c r="D4170" s="3">
        <v>2</v>
      </c>
      <c r="E4170" s="3" t="s">
        <v>112</v>
      </c>
      <c r="F4170" s="3" t="s">
        <v>113</v>
      </c>
      <c r="G4170" s="94">
        <v>67.900000000000006</v>
      </c>
    </row>
    <row r="4171" spans="2:7">
      <c r="B4171" s="2">
        <v>44115</v>
      </c>
      <c r="C4171" s="3" t="s">
        <v>117</v>
      </c>
      <c r="D4171" s="3">
        <v>17</v>
      </c>
      <c r="E4171" s="3" t="s">
        <v>9</v>
      </c>
      <c r="F4171" s="3" t="s">
        <v>115</v>
      </c>
      <c r="G4171" s="94">
        <v>475.15</v>
      </c>
    </row>
    <row r="4172" spans="2:7">
      <c r="B4172" s="2">
        <v>43914</v>
      </c>
      <c r="C4172" s="3" t="s">
        <v>117</v>
      </c>
      <c r="D4172" s="3">
        <v>3</v>
      </c>
      <c r="E4172" s="3" t="s">
        <v>114</v>
      </c>
      <c r="F4172" s="3" t="s">
        <v>108</v>
      </c>
      <c r="G4172" s="94">
        <v>77.849999999999994</v>
      </c>
    </row>
    <row r="4173" spans="2:7">
      <c r="B4173" s="2">
        <v>44598</v>
      </c>
      <c r="C4173" s="3" t="s">
        <v>119</v>
      </c>
      <c r="D4173" s="3">
        <v>42</v>
      </c>
      <c r="E4173" s="3" t="s">
        <v>110</v>
      </c>
      <c r="F4173" s="3" t="s">
        <v>111</v>
      </c>
      <c r="G4173" s="94">
        <v>855.02</v>
      </c>
    </row>
    <row r="4174" spans="2:7">
      <c r="B4174" s="2">
        <v>44633</v>
      </c>
      <c r="C4174" s="3" t="s">
        <v>118</v>
      </c>
      <c r="D4174" s="3">
        <v>41</v>
      </c>
      <c r="E4174" s="3" t="s">
        <v>9</v>
      </c>
      <c r="F4174" s="3" t="s">
        <v>109</v>
      </c>
      <c r="G4174" s="94">
        <v>1008.91</v>
      </c>
    </row>
    <row r="4175" spans="2:7">
      <c r="B4175" s="2">
        <v>44037</v>
      </c>
      <c r="C4175" s="3" t="s">
        <v>119</v>
      </c>
      <c r="D4175" s="3">
        <v>6</v>
      </c>
      <c r="E4175" s="3" t="s">
        <v>112</v>
      </c>
      <c r="F4175" s="3" t="s">
        <v>109</v>
      </c>
      <c r="G4175" s="94">
        <v>203.7</v>
      </c>
    </row>
    <row r="4176" spans="2:7">
      <c r="B4176" s="2">
        <v>44288</v>
      </c>
      <c r="C4176" s="3" t="s">
        <v>118</v>
      </c>
      <c r="D4176" s="3">
        <v>9</v>
      </c>
      <c r="E4176" s="3" t="s">
        <v>114</v>
      </c>
      <c r="F4176" s="3" t="s">
        <v>106</v>
      </c>
      <c r="G4176" s="94">
        <v>233.55</v>
      </c>
    </row>
    <row r="4177" spans="2:7">
      <c r="B4177" s="2">
        <v>43916</v>
      </c>
      <c r="C4177" s="3" t="s">
        <v>118</v>
      </c>
      <c r="D4177" s="3">
        <v>300</v>
      </c>
      <c r="E4177" s="3" t="s">
        <v>9</v>
      </c>
      <c r="F4177" s="3" t="s">
        <v>109</v>
      </c>
      <c r="G4177" s="94">
        <v>4821.38</v>
      </c>
    </row>
    <row r="4178" spans="2:7">
      <c r="B4178" s="2">
        <v>44689</v>
      </c>
      <c r="C4178" s="3" t="s">
        <v>117</v>
      </c>
      <c r="D4178" s="3">
        <v>400</v>
      </c>
      <c r="E4178" s="3" t="s">
        <v>114</v>
      </c>
      <c r="F4178" s="3" t="s">
        <v>109</v>
      </c>
      <c r="G4178" s="94">
        <v>5738.5</v>
      </c>
    </row>
    <row r="4179" spans="2:7">
      <c r="B4179" s="2">
        <v>43845</v>
      </c>
      <c r="C4179" s="3" t="s">
        <v>119</v>
      </c>
      <c r="D4179" s="3">
        <v>9</v>
      </c>
      <c r="E4179" s="3" t="s">
        <v>112</v>
      </c>
      <c r="F4179" s="3" t="s">
        <v>111</v>
      </c>
      <c r="G4179" s="94">
        <v>314.55</v>
      </c>
    </row>
    <row r="4180" spans="2:7">
      <c r="B4180" s="2">
        <v>44070</v>
      </c>
      <c r="C4180" s="3" t="s">
        <v>119</v>
      </c>
      <c r="D4180" s="3">
        <v>37</v>
      </c>
      <c r="E4180" s="3" t="s">
        <v>114</v>
      </c>
      <c r="F4180" s="3" t="s">
        <v>113</v>
      </c>
      <c r="G4180" s="94">
        <v>784.68</v>
      </c>
    </row>
    <row r="4181" spans="2:7">
      <c r="B4181" s="2">
        <v>44290</v>
      </c>
      <c r="C4181" s="3" t="s">
        <v>119</v>
      </c>
      <c r="D4181" s="3">
        <v>39</v>
      </c>
      <c r="E4181" s="3" t="s">
        <v>112</v>
      </c>
      <c r="F4181" s="3" t="s">
        <v>108</v>
      </c>
      <c r="G4181" s="94">
        <v>1158.5899999999999</v>
      </c>
    </row>
    <row r="4182" spans="2:7">
      <c r="B4182" s="2">
        <v>44206</v>
      </c>
      <c r="C4182" s="3" t="s">
        <v>119</v>
      </c>
      <c r="D4182" s="3">
        <v>275</v>
      </c>
      <c r="E4182" s="3" t="s">
        <v>9</v>
      </c>
      <c r="F4182" s="3" t="s">
        <v>105</v>
      </c>
      <c r="G4182" s="94">
        <v>4419.59</v>
      </c>
    </row>
    <row r="4183" spans="2:7">
      <c r="B4183" s="2">
        <v>43987</v>
      </c>
      <c r="C4183" s="3" t="s">
        <v>119</v>
      </c>
      <c r="D4183" s="3">
        <v>16</v>
      </c>
      <c r="E4183" s="3" t="s">
        <v>9</v>
      </c>
      <c r="F4183" s="3" t="s">
        <v>111</v>
      </c>
      <c r="G4183" s="94">
        <v>447.2</v>
      </c>
    </row>
    <row r="4184" spans="2:7">
      <c r="B4184" s="2">
        <v>43838</v>
      </c>
      <c r="C4184" s="3" t="s">
        <v>117</v>
      </c>
      <c r="D4184" s="3">
        <v>38</v>
      </c>
      <c r="E4184" s="3" t="s">
        <v>112</v>
      </c>
      <c r="F4184" s="3" t="s">
        <v>109</v>
      </c>
      <c r="G4184" s="94">
        <v>1161.19</v>
      </c>
    </row>
    <row r="4185" spans="2:7">
      <c r="B4185" s="2">
        <v>44686</v>
      </c>
      <c r="C4185" s="3" t="s">
        <v>116</v>
      </c>
      <c r="D4185" s="3">
        <v>35</v>
      </c>
      <c r="E4185" s="3" t="s">
        <v>112</v>
      </c>
      <c r="F4185" s="3" t="s">
        <v>105</v>
      </c>
      <c r="G4185" s="94">
        <v>1039.76</v>
      </c>
    </row>
    <row r="4186" spans="2:7">
      <c r="B4186" s="2">
        <v>43937</v>
      </c>
      <c r="C4186" s="3" t="s">
        <v>119</v>
      </c>
      <c r="D4186" s="3">
        <v>4</v>
      </c>
      <c r="E4186" s="3" t="s">
        <v>112</v>
      </c>
      <c r="F4186" s="3" t="s">
        <v>113</v>
      </c>
      <c r="G4186" s="94">
        <v>143.80000000000001</v>
      </c>
    </row>
    <row r="4187" spans="2:7">
      <c r="B4187" s="2">
        <v>44475</v>
      </c>
      <c r="C4187" s="3" t="s">
        <v>118</v>
      </c>
      <c r="D4187" s="3">
        <v>46</v>
      </c>
      <c r="E4187" s="3" t="s">
        <v>112</v>
      </c>
      <c r="F4187" s="3" t="s">
        <v>106</v>
      </c>
      <c r="G4187" s="94">
        <v>1366.55</v>
      </c>
    </row>
    <row r="4188" spans="2:7">
      <c r="B4188" s="2">
        <v>44188</v>
      </c>
      <c r="C4188" s="3" t="s">
        <v>118</v>
      </c>
      <c r="D4188" s="3">
        <v>18</v>
      </c>
      <c r="E4188" s="3" t="s">
        <v>6</v>
      </c>
      <c r="F4188" s="3" t="s">
        <v>106</v>
      </c>
      <c r="G4188" s="94">
        <v>786.42</v>
      </c>
    </row>
    <row r="4189" spans="2:7">
      <c r="B4189" s="2">
        <v>44813</v>
      </c>
      <c r="C4189" s="3" t="s">
        <v>116</v>
      </c>
      <c r="D4189" s="3">
        <v>6</v>
      </c>
      <c r="E4189" s="3" t="s">
        <v>114</v>
      </c>
      <c r="F4189" s="3" t="s">
        <v>105</v>
      </c>
      <c r="G4189" s="94">
        <v>155.69999999999999</v>
      </c>
    </row>
    <row r="4190" spans="2:7">
      <c r="B4190" s="2">
        <v>44074</v>
      </c>
      <c r="C4190" s="3" t="s">
        <v>107</v>
      </c>
      <c r="D4190" s="3">
        <v>27</v>
      </c>
      <c r="E4190" s="3" t="s">
        <v>110</v>
      </c>
      <c r="F4190" s="3" t="s">
        <v>106</v>
      </c>
      <c r="G4190" s="94">
        <v>572.6</v>
      </c>
    </row>
    <row r="4191" spans="2:7">
      <c r="B4191" s="2">
        <v>44477</v>
      </c>
      <c r="C4191" s="3" t="s">
        <v>117</v>
      </c>
      <c r="D4191" s="3">
        <v>250</v>
      </c>
      <c r="E4191" s="3" t="s">
        <v>112</v>
      </c>
      <c r="F4191" s="3" t="s">
        <v>111</v>
      </c>
      <c r="G4191" s="94">
        <v>6291.25</v>
      </c>
    </row>
    <row r="4192" spans="2:7">
      <c r="B4192" s="2">
        <v>44707</v>
      </c>
      <c r="C4192" s="3" t="s">
        <v>119</v>
      </c>
      <c r="D4192" s="3">
        <v>7</v>
      </c>
      <c r="E4192" s="3" t="s">
        <v>112</v>
      </c>
      <c r="F4192" s="3" t="s">
        <v>109</v>
      </c>
      <c r="G4192" s="94">
        <v>237.65</v>
      </c>
    </row>
    <row r="4193" spans="2:7">
      <c r="B4193" s="2">
        <v>44733</v>
      </c>
      <c r="C4193" s="3" t="s">
        <v>119</v>
      </c>
      <c r="D4193" s="3">
        <v>11</v>
      </c>
      <c r="E4193" s="3" t="s">
        <v>9</v>
      </c>
      <c r="F4193" s="3" t="s">
        <v>115</v>
      </c>
      <c r="G4193" s="94">
        <v>296.45</v>
      </c>
    </row>
    <row r="4194" spans="2:7">
      <c r="B4194" s="2">
        <v>44072</v>
      </c>
      <c r="C4194" s="3" t="s">
        <v>118</v>
      </c>
      <c r="D4194" s="3">
        <v>550</v>
      </c>
      <c r="E4194" s="3" t="s">
        <v>9</v>
      </c>
      <c r="F4194" s="3" t="s">
        <v>115</v>
      </c>
      <c r="G4194" s="94">
        <v>8839.19</v>
      </c>
    </row>
    <row r="4195" spans="2:7">
      <c r="B4195" s="2">
        <v>44585</v>
      </c>
      <c r="C4195" s="3" t="s">
        <v>117</v>
      </c>
      <c r="D4195" s="3">
        <v>1</v>
      </c>
      <c r="E4195" s="3" t="s">
        <v>112</v>
      </c>
      <c r="F4195" s="3" t="s">
        <v>105</v>
      </c>
      <c r="G4195" s="94">
        <v>33.950000000000003</v>
      </c>
    </row>
    <row r="4196" spans="2:7">
      <c r="B4196" s="2">
        <v>44284</v>
      </c>
      <c r="C4196" s="3" t="s">
        <v>117</v>
      </c>
      <c r="D4196" s="3">
        <v>41</v>
      </c>
      <c r="E4196" s="3" t="s">
        <v>114</v>
      </c>
      <c r="F4196" s="3" t="s">
        <v>106</v>
      </c>
      <c r="G4196" s="94">
        <v>904.36</v>
      </c>
    </row>
    <row r="4197" spans="2:7">
      <c r="B4197" s="2">
        <v>44617</v>
      </c>
      <c r="C4197" s="3" t="s">
        <v>118</v>
      </c>
      <c r="D4197" s="3">
        <v>300</v>
      </c>
      <c r="E4197" s="3" t="s">
        <v>110</v>
      </c>
      <c r="F4197" s="3" t="s">
        <v>109</v>
      </c>
      <c r="G4197" s="94">
        <v>4303.88</v>
      </c>
    </row>
    <row r="4198" spans="2:7">
      <c r="B4198" s="2">
        <v>44860</v>
      </c>
      <c r="C4198" s="3" t="s">
        <v>117</v>
      </c>
      <c r="D4198" s="3">
        <v>500</v>
      </c>
      <c r="E4198" s="3" t="s">
        <v>114</v>
      </c>
      <c r="F4198" s="3" t="s">
        <v>105</v>
      </c>
      <c r="G4198" s="94">
        <v>7460.63</v>
      </c>
    </row>
    <row r="4199" spans="2:7">
      <c r="B4199" s="2">
        <v>44386</v>
      </c>
      <c r="C4199" s="3" t="s">
        <v>119</v>
      </c>
      <c r="D4199" s="3">
        <v>150</v>
      </c>
      <c r="E4199" s="3" t="s">
        <v>112</v>
      </c>
      <c r="F4199" s="3" t="s">
        <v>113</v>
      </c>
      <c r="G4199" s="94">
        <v>3564.75</v>
      </c>
    </row>
    <row r="4200" spans="2:7">
      <c r="B4200" s="2">
        <v>43861</v>
      </c>
      <c r="C4200" s="3" t="s">
        <v>117</v>
      </c>
      <c r="D4200" s="3">
        <v>16</v>
      </c>
      <c r="E4200" s="3" t="s">
        <v>9</v>
      </c>
      <c r="F4200" s="3" t="s">
        <v>106</v>
      </c>
      <c r="G4200" s="94">
        <v>447.2</v>
      </c>
    </row>
    <row r="4201" spans="2:7">
      <c r="B4201" s="2">
        <v>44632</v>
      </c>
      <c r="C4201" s="3" t="s">
        <v>118</v>
      </c>
      <c r="D4201" s="3">
        <v>46</v>
      </c>
      <c r="E4201" s="3" t="s">
        <v>112</v>
      </c>
      <c r="F4201" s="3" t="s">
        <v>106</v>
      </c>
      <c r="G4201" s="94">
        <v>1327.45</v>
      </c>
    </row>
    <row r="4202" spans="2:7">
      <c r="B4202" s="2">
        <v>44225</v>
      </c>
      <c r="C4202" s="3" t="s">
        <v>117</v>
      </c>
      <c r="D4202" s="3">
        <v>40</v>
      </c>
      <c r="E4202" s="3" t="s">
        <v>6</v>
      </c>
      <c r="F4202" s="3" t="s">
        <v>105</v>
      </c>
      <c r="G4202" s="94">
        <v>1485.46</v>
      </c>
    </row>
    <row r="4203" spans="2:7">
      <c r="B4203" s="2">
        <v>44579</v>
      </c>
      <c r="C4203" s="3" t="s">
        <v>118</v>
      </c>
      <c r="D4203" s="3">
        <v>125</v>
      </c>
      <c r="E4203" s="3" t="s">
        <v>114</v>
      </c>
      <c r="F4203" s="3" t="s">
        <v>111</v>
      </c>
      <c r="G4203" s="94">
        <v>2183.13</v>
      </c>
    </row>
    <row r="4204" spans="2:7">
      <c r="B4204" s="2">
        <v>44126</v>
      </c>
      <c r="C4204" s="3" t="s">
        <v>116</v>
      </c>
      <c r="D4204" s="3">
        <v>525</v>
      </c>
      <c r="E4204" s="3" t="s">
        <v>9</v>
      </c>
      <c r="F4204" s="3" t="s">
        <v>115</v>
      </c>
      <c r="G4204" s="94">
        <v>8135.53</v>
      </c>
    </row>
    <row r="4205" spans="2:7">
      <c r="B4205" s="2">
        <v>44245</v>
      </c>
      <c r="C4205" s="3" t="s">
        <v>107</v>
      </c>
      <c r="D4205" s="3">
        <v>325</v>
      </c>
      <c r="E4205" s="3" t="s">
        <v>114</v>
      </c>
      <c r="F4205" s="3" t="s">
        <v>115</v>
      </c>
      <c r="G4205" s="94">
        <v>5036.28</v>
      </c>
    </row>
    <row r="4206" spans="2:7">
      <c r="B4206" s="2">
        <v>44858</v>
      </c>
      <c r="C4206" s="3" t="s">
        <v>117</v>
      </c>
      <c r="D4206" s="3">
        <v>7</v>
      </c>
      <c r="E4206" s="3" t="s">
        <v>110</v>
      </c>
      <c r="F4206" s="3" t="s">
        <v>115</v>
      </c>
      <c r="G4206" s="94">
        <v>181.65</v>
      </c>
    </row>
    <row r="4207" spans="2:7">
      <c r="B4207" s="2">
        <v>44663</v>
      </c>
      <c r="C4207" s="3" t="s">
        <v>117</v>
      </c>
      <c r="D4207" s="3">
        <v>575</v>
      </c>
      <c r="E4207" s="3" t="s">
        <v>110</v>
      </c>
      <c r="F4207" s="3" t="s">
        <v>109</v>
      </c>
      <c r="G4207" s="94">
        <v>8249.09</v>
      </c>
    </row>
    <row r="4208" spans="2:7">
      <c r="B4208" s="2">
        <v>44637</v>
      </c>
      <c r="C4208" s="3" t="s">
        <v>119</v>
      </c>
      <c r="D4208" s="3">
        <v>1</v>
      </c>
      <c r="E4208" s="3" t="s">
        <v>110</v>
      </c>
      <c r="F4208" s="3" t="s">
        <v>108</v>
      </c>
      <c r="G4208" s="94">
        <v>24.95</v>
      </c>
    </row>
    <row r="4209" spans="2:7">
      <c r="B4209" s="2">
        <v>44322</v>
      </c>
      <c r="C4209" s="3" t="s">
        <v>117</v>
      </c>
      <c r="D4209" s="3">
        <v>150</v>
      </c>
      <c r="E4209" s="3" t="s">
        <v>9</v>
      </c>
      <c r="F4209" s="3" t="s">
        <v>109</v>
      </c>
      <c r="G4209" s="94">
        <v>2829.75</v>
      </c>
    </row>
    <row r="4210" spans="2:7">
      <c r="B4210" s="2">
        <v>44277</v>
      </c>
      <c r="C4210" s="3" t="s">
        <v>107</v>
      </c>
      <c r="D4210" s="3">
        <v>225</v>
      </c>
      <c r="E4210" s="3" t="s">
        <v>114</v>
      </c>
      <c r="F4210" s="3" t="s">
        <v>113</v>
      </c>
      <c r="G4210" s="94">
        <v>3929.63</v>
      </c>
    </row>
    <row r="4211" spans="2:7">
      <c r="B4211" s="2">
        <v>44098</v>
      </c>
      <c r="C4211" s="3" t="s">
        <v>116</v>
      </c>
      <c r="D4211" s="3">
        <v>4</v>
      </c>
      <c r="E4211" s="3" t="s">
        <v>112</v>
      </c>
      <c r="F4211" s="3" t="s">
        <v>109</v>
      </c>
      <c r="G4211" s="94">
        <v>143.80000000000001</v>
      </c>
    </row>
    <row r="4212" spans="2:7">
      <c r="B4212" s="2">
        <v>43932</v>
      </c>
      <c r="C4212" s="3" t="s">
        <v>107</v>
      </c>
      <c r="D4212" s="3">
        <v>575</v>
      </c>
      <c r="E4212" s="3" t="s">
        <v>114</v>
      </c>
      <c r="F4212" s="3" t="s">
        <v>108</v>
      </c>
      <c r="G4212" s="94">
        <v>8910.34</v>
      </c>
    </row>
    <row r="4213" spans="2:7">
      <c r="B4213" s="2">
        <v>44706</v>
      </c>
      <c r="C4213" s="3" t="s">
        <v>117</v>
      </c>
      <c r="D4213" s="3">
        <v>32</v>
      </c>
      <c r="E4213" s="3" t="s">
        <v>6</v>
      </c>
      <c r="F4213" s="3" t="s">
        <v>106</v>
      </c>
      <c r="G4213" s="94">
        <v>1215.57</v>
      </c>
    </row>
    <row r="4214" spans="2:7">
      <c r="B4214" s="2">
        <v>44800</v>
      </c>
      <c r="C4214" s="3" t="s">
        <v>119</v>
      </c>
      <c r="D4214" s="3">
        <v>450</v>
      </c>
      <c r="E4214" s="3" t="s">
        <v>110</v>
      </c>
      <c r="F4214" s="3" t="s">
        <v>113</v>
      </c>
      <c r="G4214" s="94">
        <v>6455.81</v>
      </c>
    </row>
    <row r="4215" spans="2:7">
      <c r="B4215" s="2">
        <v>43839</v>
      </c>
      <c r="C4215" s="3" t="s">
        <v>116</v>
      </c>
      <c r="D4215" s="3">
        <v>475</v>
      </c>
      <c r="E4215" s="3" t="s">
        <v>9</v>
      </c>
      <c r="F4215" s="3" t="s">
        <v>113</v>
      </c>
      <c r="G4215" s="94">
        <v>7633.84</v>
      </c>
    </row>
    <row r="4216" spans="2:7">
      <c r="B4216" s="2">
        <v>43918</v>
      </c>
      <c r="C4216" s="3" t="s">
        <v>116</v>
      </c>
      <c r="D4216" s="3">
        <v>33</v>
      </c>
      <c r="E4216" s="3" t="s">
        <v>112</v>
      </c>
      <c r="F4216" s="3" t="s">
        <v>108</v>
      </c>
      <c r="G4216" s="94">
        <v>980.35</v>
      </c>
    </row>
    <row r="4217" spans="2:7">
      <c r="B4217" s="2">
        <v>44216</v>
      </c>
      <c r="C4217" s="3" t="s">
        <v>107</v>
      </c>
      <c r="D4217" s="3">
        <v>42</v>
      </c>
      <c r="E4217" s="3" t="s">
        <v>110</v>
      </c>
      <c r="F4217" s="3" t="s">
        <v>109</v>
      </c>
      <c r="G4217" s="94">
        <v>855.02</v>
      </c>
    </row>
    <row r="4218" spans="2:7">
      <c r="B4218" s="2">
        <v>44259</v>
      </c>
      <c r="C4218" s="3" t="s">
        <v>119</v>
      </c>
      <c r="D4218" s="3">
        <v>6</v>
      </c>
      <c r="E4218" s="3" t="s">
        <v>114</v>
      </c>
      <c r="F4218" s="3" t="s">
        <v>106</v>
      </c>
      <c r="G4218" s="94">
        <v>155.69999999999999</v>
      </c>
    </row>
    <row r="4219" spans="2:7">
      <c r="B4219" s="2">
        <v>43988</v>
      </c>
      <c r="C4219" s="3" t="s">
        <v>117</v>
      </c>
      <c r="D4219" s="3">
        <v>450</v>
      </c>
      <c r="E4219" s="3" t="s">
        <v>9</v>
      </c>
      <c r="F4219" s="3" t="s">
        <v>115</v>
      </c>
      <c r="G4219" s="94">
        <v>7490.81</v>
      </c>
    </row>
    <row r="4220" spans="2:7">
      <c r="B4220" s="2">
        <v>43880</v>
      </c>
      <c r="C4220" s="3" t="s">
        <v>119</v>
      </c>
      <c r="D4220" s="3">
        <v>75</v>
      </c>
      <c r="E4220" s="3" t="s">
        <v>6</v>
      </c>
      <c r="F4220" s="3" t="s">
        <v>111</v>
      </c>
      <c r="G4220" s="94">
        <v>2401.31</v>
      </c>
    </row>
    <row r="4221" spans="2:7">
      <c r="B4221" s="2">
        <v>44662</v>
      </c>
      <c r="C4221" s="3" t="s">
        <v>119</v>
      </c>
      <c r="D4221" s="3">
        <v>125</v>
      </c>
      <c r="E4221" s="3" t="s">
        <v>110</v>
      </c>
      <c r="F4221" s="3" t="s">
        <v>106</v>
      </c>
      <c r="G4221" s="94">
        <v>2183.13</v>
      </c>
    </row>
    <row r="4222" spans="2:7">
      <c r="B4222" s="2">
        <v>44633</v>
      </c>
      <c r="C4222" s="3" t="s">
        <v>118</v>
      </c>
      <c r="D4222" s="3">
        <v>425</v>
      </c>
      <c r="E4222" s="3" t="s">
        <v>6</v>
      </c>
      <c r="F4222" s="3" t="s">
        <v>109</v>
      </c>
      <c r="G4222" s="94">
        <v>10921.12</v>
      </c>
    </row>
    <row r="4223" spans="2:7">
      <c r="B4223" s="2">
        <v>44487</v>
      </c>
      <c r="C4223" s="3" t="s">
        <v>119</v>
      </c>
      <c r="D4223" s="3">
        <v>3</v>
      </c>
      <c r="E4223" s="3" t="s">
        <v>114</v>
      </c>
      <c r="F4223" s="3" t="s">
        <v>105</v>
      </c>
      <c r="G4223" s="94">
        <v>80.849999999999994</v>
      </c>
    </row>
    <row r="4224" spans="2:7">
      <c r="B4224" s="2">
        <v>44037</v>
      </c>
      <c r="C4224" s="3" t="s">
        <v>107</v>
      </c>
      <c r="D4224" s="3">
        <v>9</v>
      </c>
      <c r="E4224" s="3" t="s">
        <v>112</v>
      </c>
      <c r="F4224" s="3" t="s">
        <v>105</v>
      </c>
      <c r="G4224" s="94">
        <v>305.55</v>
      </c>
    </row>
    <row r="4225" spans="2:7">
      <c r="B4225" s="2">
        <v>44359</v>
      </c>
      <c r="C4225" s="3" t="s">
        <v>119</v>
      </c>
      <c r="D4225" s="3">
        <v>8</v>
      </c>
      <c r="E4225" s="3" t="s">
        <v>9</v>
      </c>
      <c r="F4225" s="3" t="s">
        <v>109</v>
      </c>
      <c r="G4225" s="94">
        <v>223.6</v>
      </c>
    </row>
    <row r="4226" spans="2:7">
      <c r="B4226" s="2">
        <v>43844</v>
      </c>
      <c r="C4226" s="3" t="s">
        <v>116</v>
      </c>
      <c r="D4226" s="3">
        <v>425</v>
      </c>
      <c r="E4226" s="3" t="s">
        <v>6</v>
      </c>
      <c r="F4226" s="3" t="s">
        <v>108</v>
      </c>
      <c r="G4226" s="94">
        <v>10921.12</v>
      </c>
    </row>
    <row r="4227" spans="2:7">
      <c r="B4227" s="2">
        <v>44525</v>
      </c>
      <c r="C4227" s="3" t="s">
        <v>118</v>
      </c>
      <c r="D4227" s="3">
        <v>9</v>
      </c>
      <c r="E4227" s="3" t="s">
        <v>9</v>
      </c>
      <c r="F4227" s="3" t="s">
        <v>111</v>
      </c>
      <c r="G4227" s="94">
        <v>251.55</v>
      </c>
    </row>
    <row r="4228" spans="2:7">
      <c r="B4228" s="2">
        <v>44238</v>
      </c>
      <c r="C4228" s="3" t="s">
        <v>119</v>
      </c>
      <c r="D4228" s="3">
        <v>1</v>
      </c>
      <c r="E4228" s="3" t="s">
        <v>114</v>
      </c>
      <c r="F4228" s="3" t="s">
        <v>109</v>
      </c>
      <c r="G4228" s="94">
        <v>25.95</v>
      </c>
    </row>
    <row r="4229" spans="2:7">
      <c r="B4229" s="2">
        <v>44314</v>
      </c>
      <c r="C4229" s="3" t="s">
        <v>119</v>
      </c>
      <c r="D4229" s="3">
        <v>41</v>
      </c>
      <c r="E4229" s="3" t="s">
        <v>114</v>
      </c>
      <c r="F4229" s="3" t="s">
        <v>115</v>
      </c>
      <c r="G4229" s="94">
        <v>939.21</v>
      </c>
    </row>
    <row r="4230" spans="2:7">
      <c r="B4230" s="2">
        <v>44104</v>
      </c>
      <c r="C4230" s="3" t="s">
        <v>119</v>
      </c>
      <c r="D4230" s="3">
        <v>600</v>
      </c>
      <c r="E4230" s="3" t="s">
        <v>112</v>
      </c>
      <c r="F4230" s="3" t="s">
        <v>115</v>
      </c>
      <c r="G4230" s="94">
        <v>12057.75</v>
      </c>
    </row>
    <row r="4231" spans="2:7">
      <c r="B4231" s="2">
        <v>43912</v>
      </c>
      <c r="C4231" s="3" t="s">
        <v>116</v>
      </c>
      <c r="D4231" s="3">
        <v>28</v>
      </c>
      <c r="E4231" s="3" t="s">
        <v>114</v>
      </c>
      <c r="F4231" s="3" t="s">
        <v>111</v>
      </c>
      <c r="G4231" s="94">
        <v>641.41</v>
      </c>
    </row>
    <row r="4232" spans="2:7">
      <c r="B4232" s="2">
        <v>44299</v>
      </c>
      <c r="C4232" s="3" t="s">
        <v>119</v>
      </c>
      <c r="D4232" s="3">
        <v>31</v>
      </c>
      <c r="E4232" s="3" t="s">
        <v>112</v>
      </c>
      <c r="F4232" s="3" t="s">
        <v>109</v>
      </c>
      <c r="G4232" s="94">
        <v>920.93</v>
      </c>
    </row>
    <row r="4233" spans="2:7">
      <c r="B4233" s="2">
        <v>44673</v>
      </c>
      <c r="C4233" s="3" t="s">
        <v>119</v>
      </c>
      <c r="D4233" s="3">
        <v>150</v>
      </c>
      <c r="E4233" s="3" t="s">
        <v>112</v>
      </c>
      <c r="F4233" s="3" t="s">
        <v>113</v>
      </c>
      <c r="G4233" s="94">
        <v>3774.75</v>
      </c>
    </row>
    <row r="4234" spans="2:7">
      <c r="B4234" s="2">
        <v>44184</v>
      </c>
      <c r="C4234" s="3" t="s">
        <v>117</v>
      </c>
      <c r="D4234" s="3">
        <v>7</v>
      </c>
      <c r="E4234" s="3" t="s">
        <v>112</v>
      </c>
      <c r="F4234" s="3" t="s">
        <v>111</v>
      </c>
      <c r="G4234" s="94">
        <v>251.65</v>
      </c>
    </row>
    <row r="4235" spans="2:7">
      <c r="B4235" s="2">
        <v>44449</v>
      </c>
      <c r="C4235" s="3" t="s">
        <v>117</v>
      </c>
      <c r="D4235" s="3">
        <v>8</v>
      </c>
      <c r="E4235" s="3" t="s">
        <v>9</v>
      </c>
      <c r="F4235" s="3" t="s">
        <v>113</v>
      </c>
      <c r="G4235" s="94">
        <v>215.6</v>
      </c>
    </row>
    <row r="4236" spans="2:7">
      <c r="B4236" s="2">
        <v>44320</v>
      </c>
      <c r="C4236" s="3" t="s">
        <v>107</v>
      </c>
      <c r="D4236" s="3">
        <v>13</v>
      </c>
      <c r="E4236" s="3" t="s">
        <v>9</v>
      </c>
      <c r="F4236" s="3" t="s">
        <v>115</v>
      </c>
      <c r="G4236" s="94">
        <v>363.35</v>
      </c>
    </row>
    <row r="4237" spans="2:7">
      <c r="B4237" s="2">
        <v>44516</v>
      </c>
      <c r="C4237" s="3" t="s">
        <v>107</v>
      </c>
      <c r="D4237" s="3">
        <v>9</v>
      </c>
      <c r="E4237" s="3" t="s">
        <v>114</v>
      </c>
      <c r="F4237" s="3" t="s">
        <v>115</v>
      </c>
      <c r="G4237" s="94">
        <v>233.55</v>
      </c>
    </row>
    <row r="4238" spans="2:7">
      <c r="B4238" s="2">
        <v>44065</v>
      </c>
      <c r="C4238" s="3" t="s">
        <v>117</v>
      </c>
      <c r="D4238" s="3">
        <v>6</v>
      </c>
      <c r="E4238" s="3" t="s">
        <v>112</v>
      </c>
      <c r="F4238" s="3" t="s">
        <v>105</v>
      </c>
      <c r="G4238" s="94">
        <v>215.7</v>
      </c>
    </row>
    <row r="4239" spans="2:7">
      <c r="B4239" s="2">
        <v>44331</v>
      </c>
      <c r="C4239" s="3" t="s">
        <v>117</v>
      </c>
      <c r="D4239" s="3">
        <v>400</v>
      </c>
      <c r="E4239" s="3" t="s">
        <v>114</v>
      </c>
      <c r="F4239" s="3" t="s">
        <v>111</v>
      </c>
      <c r="G4239" s="94">
        <v>5968.5</v>
      </c>
    </row>
    <row r="4240" spans="2:7">
      <c r="B4240" s="2">
        <v>44429</v>
      </c>
      <c r="C4240" s="3" t="s">
        <v>118</v>
      </c>
      <c r="D4240" s="3">
        <v>47</v>
      </c>
      <c r="E4240" s="3" t="s">
        <v>112</v>
      </c>
      <c r="F4240" s="3" t="s">
        <v>113</v>
      </c>
      <c r="G4240" s="94">
        <v>1436.2</v>
      </c>
    </row>
    <row r="4241" spans="2:7">
      <c r="B4241" s="2">
        <v>44365</v>
      </c>
      <c r="C4241" s="3" t="s">
        <v>117</v>
      </c>
      <c r="D4241" s="3">
        <v>8</v>
      </c>
      <c r="E4241" s="3" t="s">
        <v>114</v>
      </c>
      <c r="F4241" s="3" t="s">
        <v>108</v>
      </c>
      <c r="G4241" s="94">
        <v>207.6</v>
      </c>
    </row>
    <row r="4242" spans="2:7">
      <c r="B4242" s="2">
        <v>44007</v>
      </c>
      <c r="C4242" s="3" t="s">
        <v>118</v>
      </c>
      <c r="D4242" s="3">
        <v>75</v>
      </c>
      <c r="E4242" s="3" t="s">
        <v>114</v>
      </c>
      <c r="F4242" s="3" t="s">
        <v>113</v>
      </c>
      <c r="G4242" s="94">
        <v>1403.44</v>
      </c>
    </row>
    <row r="4243" spans="2:7">
      <c r="B4243" s="2">
        <v>44267</v>
      </c>
      <c r="C4243" s="3" t="s">
        <v>118</v>
      </c>
      <c r="D4243" s="3">
        <v>450</v>
      </c>
      <c r="E4243" s="3" t="s">
        <v>114</v>
      </c>
      <c r="F4243" s="3" t="s">
        <v>109</v>
      </c>
      <c r="G4243" s="94">
        <v>6714.56</v>
      </c>
    </row>
    <row r="4244" spans="2:7">
      <c r="B4244" s="2">
        <v>44113</v>
      </c>
      <c r="C4244" s="3" t="s">
        <v>117</v>
      </c>
      <c r="D4244" s="3">
        <v>1</v>
      </c>
      <c r="E4244" s="3" t="s">
        <v>6</v>
      </c>
      <c r="F4244" s="3" t="s">
        <v>108</v>
      </c>
      <c r="G4244" s="94">
        <v>42.69</v>
      </c>
    </row>
    <row r="4245" spans="2:7">
      <c r="B4245" s="2">
        <v>44130</v>
      </c>
      <c r="C4245" s="3" t="s">
        <v>117</v>
      </c>
      <c r="D4245" s="3">
        <v>26</v>
      </c>
      <c r="E4245" s="3" t="s">
        <v>6</v>
      </c>
      <c r="F4245" s="3" t="s">
        <v>113</v>
      </c>
      <c r="G4245" s="94">
        <v>965.55</v>
      </c>
    </row>
    <row r="4246" spans="2:7">
      <c r="B4246" s="2">
        <v>44671</v>
      </c>
      <c r="C4246" s="3" t="s">
        <v>117</v>
      </c>
      <c r="D4246" s="3">
        <v>15</v>
      </c>
      <c r="E4246" s="3" t="s">
        <v>114</v>
      </c>
      <c r="F4246" s="3" t="s">
        <v>108</v>
      </c>
      <c r="G4246" s="94">
        <v>404.25</v>
      </c>
    </row>
    <row r="4247" spans="2:7">
      <c r="B4247" s="2">
        <v>43995</v>
      </c>
      <c r="C4247" s="3" t="s">
        <v>107</v>
      </c>
      <c r="D4247" s="3">
        <v>2</v>
      </c>
      <c r="E4247" s="3" t="s">
        <v>112</v>
      </c>
      <c r="F4247" s="3" t="s">
        <v>106</v>
      </c>
      <c r="G4247" s="94">
        <v>67.900000000000006</v>
      </c>
    </row>
    <row r="4248" spans="2:7">
      <c r="B4248" s="2">
        <v>43958</v>
      </c>
      <c r="C4248" s="3" t="s">
        <v>107</v>
      </c>
      <c r="D4248" s="3">
        <v>175</v>
      </c>
      <c r="E4248" s="3" t="s">
        <v>112</v>
      </c>
      <c r="F4248" s="3" t="s">
        <v>115</v>
      </c>
      <c r="G4248" s="94">
        <v>4281.38</v>
      </c>
    </row>
    <row r="4249" spans="2:7">
      <c r="B4249" s="2">
        <v>44624</v>
      </c>
      <c r="C4249" s="3" t="s">
        <v>116</v>
      </c>
      <c r="D4249" s="3">
        <v>10</v>
      </c>
      <c r="E4249" s="3" t="s">
        <v>9</v>
      </c>
      <c r="F4249" s="3" t="s">
        <v>108</v>
      </c>
      <c r="G4249" s="94">
        <v>289.5</v>
      </c>
    </row>
    <row r="4250" spans="2:7">
      <c r="B4250" s="2">
        <v>44625</v>
      </c>
      <c r="C4250" s="3" t="s">
        <v>117</v>
      </c>
      <c r="D4250" s="3">
        <v>32</v>
      </c>
      <c r="E4250" s="3" t="s">
        <v>114</v>
      </c>
      <c r="F4250" s="3" t="s">
        <v>108</v>
      </c>
      <c r="G4250" s="94">
        <v>705.84</v>
      </c>
    </row>
    <row r="4251" spans="2:7">
      <c r="B4251" s="2">
        <v>44154</v>
      </c>
      <c r="C4251" s="3" t="s">
        <v>119</v>
      </c>
      <c r="D4251" s="3">
        <v>3</v>
      </c>
      <c r="E4251" s="3" t="s">
        <v>112</v>
      </c>
      <c r="F4251" s="3" t="s">
        <v>109</v>
      </c>
      <c r="G4251" s="94">
        <v>104.85</v>
      </c>
    </row>
    <row r="4252" spans="2:7">
      <c r="B4252" s="2">
        <v>43868</v>
      </c>
      <c r="C4252" s="3" t="s">
        <v>119</v>
      </c>
      <c r="D4252" s="3">
        <v>23</v>
      </c>
      <c r="E4252" s="3" t="s">
        <v>114</v>
      </c>
      <c r="F4252" s="3" t="s">
        <v>105</v>
      </c>
      <c r="G4252" s="94">
        <v>619.85</v>
      </c>
    </row>
    <row r="4253" spans="2:7">
      <c r="B4253" s="2">
        <v>44491</v>
      </c>
      <c r="C4253" s="3" t="s">
        <v>116</v>
      </c>
      <c r="D4253" s="3">
        <v>550</v>
      </c>
      <c r="E4253" s="3" t="s">
        <v>114</v>
      </c>
      <c r="F4253" s="3" t="s">
        <v>115</v>
      </c>
      <c r="G4253" s="94">
        <v>8522.94</v>
      </c>
    </row>
    <row r="4254" spans="2:7">
      <c r="B4254" s="2">
        <v>43839</v>
      </c>
      <c r="C4254" s="3" t="s">
        <v>119</v>
      </c>
      <c r="D4254" s="3">
        <v>33</v>
      </c>
      <c r="E4254" s="3" t="s">
        <v>114</v>
      </c>
      <c r="F4254" s="3" t="s">
        <v>105</v>
      </c>
      <c r="G4254" s="94">
        <v>699.85</v>
      </c>
    </row>
    <row r="4255" spans="2:7">
      <c r="B4255" s="2">
        <v>44881</v>
      </c>
      <c r="C4255" s="3" t="s">
        <v>117</v>
      </c>
      <c r="D4255" s="3">
        <v>36</v>
      </c>
      <c r="E4255" s="3" t="s">
        <v>114</v>
      </c>
      <c r="F4255" s="3" t="s">
        <v>106</v>
      </c>
      <c r="G4255" s="94">
        <v>824.67</v>
      </c>
    </row>
    <row r="4256" spans="2:7">
      <c r="B4256" s="2">
        <v>44691</v>
      </c>
      <c r="C4256" s="3" t="s">
        <v>116</v>
      </c>
      <c r="D4256" s="3">
        <v>20</v>
      </c>
      <c r="E4256" s="3" t="s">
        <v>110</v>
      </c>
      <c r="F4256" s="3" t="s">
        <v>113</v>
      </c>
      <c r="G4256" s="94">
        <v>479</v>
      </c>
    </row>
    <row r="4257" spans="2:7">
      <c r="B4257" s="2">
        <v>44070</v>
      </c>
      <c r="C4257" s="3" t="s">
        <v>107</v>
      </c>
      <c r="D4257" s="3">
        <v>250</v>
      </c>
      <c r="E4257" s="3" t="s">
        <v>112</v>
      </c>
      <c r="F4257" s="3" t="s">
        <v>105</v>
      </c>
      <c r="G4257" s="94">
        <v>6291.25</v>
      </c>
    </row>
    <row r="4258" spans="2:7">
      <c r="B4258" s="2">
        <v>44214</v>
      </c>
      <c r="C4258" s="3" t="s">
        <v>119</v>
      </c>
      <c r="D4258" s="3">
        <v>46</v>
      </c>
      <c r="E4258" s="3" t="s">
        <v>9</v>
      </c>
      <c r="F4258" s="3" t="s">
        <v>108</v>
      </c>
      <c r="G4258" s="94">
        <v>1092.8499999999999</v>
      </c>
    </row>
    <row r="4259" spans="2:7">
      <c r="B4259" s="2">
        <v>43884</v>
      </c>
      <c r="C4259" s="3" t="s">
        <v>118</v>
      </c>
      <c r="D4259" s="3">
        <v>150</v>
      </c>
      <c r="E4259" s="3" t="s">
        <v>9</v>
      </c>
      <c r="F4259" s="3" t="s">
        <v>109</v>
      </c>
      <c r="G4259" s="94">
        <v>3039.75</v>
      </c>
    </row>
    <row r="4260" spans="2:7">
      <c r="B4260" s="2">
        <v>43841</v>
      </c>
      <c r="C4260" s="3" t="s">
        <v>118</v>
      </c>
      <c r="D4260" s="3">
        <v>41</v>
      </c>
      <c r="E4260" s="3" t="s">
        <v>114</v>
      </c>
      <c r="F4260" s="3" t="s">
        <v>108</v>
      </c>
      <c r="G4260" s="94">
        <v>904.36</v>
      </c>
    </row>
    <row r="4261" spans="2:7">
      <c r="B4261" s="2">
        <v>44206</v>
      </c>
      <c r="C4261" s="3" t="s">
        <v>107</v>
      </c>
      <c r="D4261" s="3">
        <v>44</v>
      </c>
      <c r="E4261" s="3" t="s">
        <v>6</v>
      </c>
      <c r="F4261" s="3" t="s">
        <v>111</v>
      </c>
      <c r="G4261" s="94">
        <v>1671.41</v>
      </c>
    </row>
    <row r="4262" spans="2:7">
      <c r="B4262" s="2">
        <v>44675</v>
      </c>
      <c r="C4262" s="3" t="s">
        <v>119</v>
      </c>
      <c r="D4262" s="3">
        <v>6</v>
      </c>
      <c r="E4262" s="3" t="s">
        <v>110</v>
      </c>
      <c r="F4262" s="3" t="s">
        <v>108</v>
      </c>
      <c r="G4262" s="94">
        <v>149.69999999999999</v>
      </c>
    </row>
    <row r="4263" spans="2:7">
      <c r="B4263" s="2">
        <v>44412</v>
      </c>
      <c r="C4263" s="3" t="s">
        <v>118</v>
      </c>
      <c r="D4263" s="3">
        <v>7</v>
      </c>
      <c r="E4263" s="3" t="s">
        <v>6</v>
      </c>
      <c r="F4263" s="3" t="s">
        <v>105</v>
      </c>
      <c r="G4263" s="94">
        <v>305.83</v>
      </c>
    </row>
    <row r="4264" spans="2:7">
      <c r="B4264" s="2">
        <v>44348</v>
      </c>
      <c r="C4264" s="3" t="s">
        <v>119</v>
      </c>
      <c r="D4264" s="3">
        <v>26</v>
      </c>
      <c r="E4264" s="3" t="s">
        <v>9</v>
      </c>
      <c r="F4264" s="3" t="s">
        <v>115</v>
      </c>
      <c r="G4264" s="94">
        <v>639.79999999999995</v>
      </c>
    </row>
    <row r="4265" spans="2:7">
      <c r="B4265" s="2">
        <v>44540</v>
      </c>
      <c r="C4265" s="3" t="s">
        <v>107</v>
      </c>
      <c r="D4265" s="3">
        <v>375</v>
      </c>
      <c r="E4265" s="3" t="s">
        <v>110</v>
      </c>
      <c r="F4265" s="3" t="s">
        <v>113</v>
      </c>
      <c r="G4265" s="94">
        <v>5164.22</v>
      </c>
    </row>
    <row r="4266" spans="2:7">
      <c r="B4266" s="2">
        <v>44113</v>
      </c>
      <c r="C4266" s="3" t="s">
        <v>116</v>
      </c>
      <c r="D4266" s="3">
        <v>30</v>
      </c>
      <c r="E4266" s="3" t="s">
        <v>6</v>
      </c>
      <c r="F4266" s="3" t="s">
        <v>113</v>
      </c>
      <c r="G4266" s="94">
        <v>1139.5999999999999</v>
      </c>
    </row>
    <row r="4267" spans="2:7">
      <c r="B4267" s="2">
        <v>44635</v>
      </c>
      <c r="C4267" s="3" t="s">
        <v>117</v>
      </c>
      <c r="D4267" s="3">
        <v>24</v>
      </c>
      <c r="E4267" s="3" t="s">
        <v>112</v>
      </c>
      <c r="F4267" s="3" t="s">
        <v>111</v>
      </c>
      <c r="G4267" s="94">
        <v>733.38</v>
      </c>
    </row>
    <row r="4268" spans="2:7">
      <c r="B4268" s="2">
        <v>43872</v>
      </c>
      <c r="C4268" s="3" t="s">
        <v>119</v>
      </c>
      <c r="D4268" s="3">
        <v>300</v>
      </c>
      <c r="E4268" s="3" t="s">
        <v>112</v>
      </c>
      <c r="F4268" s="3" t="s">
        <v>105</v>
      </c>
      <c r="G4268" s="94">
        <v>6028.88</v>
      </c>
    </row>
    <row r="4269" spans="2:7">
      <c r="B4269" s="2">
        <v>44392</v>
      </c>
      <c r="C4269" s="3" t="s">
        <v>118</v>
      </c>
      <c r="D4269" s="3">
        <v>41</v>
      </c>
      <c r="E4269" s="3" t="s">
        <v>6</v>
      </c>
      <c r="F4269" s="3" t="s">
        <v>113</v>
      </c>
      <c r="G4269" s="94">
        <v>1487.75</v>
      </c>
    </row>
    <row r="4270" spans="2:7">
      <c r="B4270" s="2">
        <v>43851</v>
      </c>
      <c r="C4270" s="3" t="s">
        <v>117</v>
      </c>
      <c r="D4270" s="3">
        <v>3</v>
      </c>
      <c r="E4270" s="3" t="s">
        <v>114</v>
      </c>
      <c r="F4270" s="3" t="s">
        <v>108</v>
      </c>
      <c r="G4270" s="94">
        <v>77.849999999999994</v>
      </c>
    </row>
    <row r="4271" spans="2:7">
      <c r="B4271" s="2">
        <v>44888</v>
      </c>
      <c r="C4271" s="3" t="s">
        <v>107</v>
      </c>
      <c r="D4271" s="3">
        <v>375</v>
      </c>
      <c r="E4271" s="3" t="s">
        <v>9</v>
      </c>
      <c r="F4271" s="3" t="s">
        <v>111</v>
      </c>
      <c r="G4271" s="94">
        <v>5811.09</v>
      </c>
    </row>
    <row r="4272" spans="2:7">
      <c r="B4272" s="2">
        <v>44163</v>
      </c>
      <c r="C4272" s="3" t="s">
        <v>119</v>
      </c>
      <c r="D4272" s="3">
        <v>475</v>
      </c>
      <c r="E4272" s="3" t="s">
        <v>114</v>
      </c>
      <c r="F4272" s="3" t="s">
        <v>108</v>
      </c>
      <c r="G4272" s="94">
        <v>7360.72</v>
      </c>
    </row>
    <row r="4273" spans="2:7">
      <c r="B4273" s="2">
        <v>44529</v>
      </c>
      <c r="C4273" s="3" t="s">
        <v>107</v>
      </c>
      <c r="D4273" s="3">
        <v>250</v>
      </c>
      <c r="E4273" s="3" t="s">
        <v>114</v>
      </c>
      <c r="F4273" s="3" t="s">
        <v>109</v>
      </c>
      <c r="G4273" s="94">
        <v>4541.25</v>
      </c>
    </row>
    <row r="4274" spans="2:7">
      <c r="B4274" s="2">
        <v>44801</v>
      </c>
      <c r="C4274" s="3" t="s">
        <v>119</v>
      </c>
      <c r="D4274" s="3">
        <v>150</v>
      </c>
      <c r="E4274" s="3" t="s">
        <v>6</v>
      </c>
      <c r="F4274" s="3" t="s">
        <v>115</v>
      </c>
      <c r="G4274" s="94">
        <v>4692.45</v>
      </c>
    </row>
    <row r="4275" spans="2:7">
      <c r="B4275" s="2">
        <v>44636</v>
      </c>
      <c r="C4275" s="3" t="s">
        <v>116</v>
      </c>
      <c r="D4275" s="3">
        <v>32</v>
      </c>
      <c r="E4275" s="3" t="s">
        <v>6</v>
      </c>
      <c r="F4275" s="3" t="s">
        <v>105</v>
      </c>
      <c r="G4275" s="94">
        <v>1215.57</v>
      </c>
    </row>
    <row r="4276" spans="2:7">
      <c r="B4276" s="2">
        <v>44369</v>
      </c>
      <c r="C4276" s="3" t="s">
        <v>117</v>
      </c>
      <c r="D4276" s="3">
        <v>150</v>
      </c>
      <c r="E4276" s="3" t="s">
        <v>6</v>
      </c>
      <c r="F4276" s="3" t="s">
        <v>109</v>
      </c>
      <c r="G4276" s="94">
        <v>4482.45</v>
      </c>
    </row>
    <row r="4277" spans="2:7">
      <c r="B4277" s="2">
        <v>43990</v>
      </c>
      <c r="C4277" s="3" t="s">
        <v>117</v>
      </c>
      <c r="D4277" s="3">
        <v>350</v>
      </c>
      <c r="E4277" s="3" t="s">
        <v>112</v>
      </c>
      <c r="F4277" s="3" t="s">
        <v>113</v>
      </c>
      <c r="G4277" s="94">
        <v>7234.94</v>
      </c>
    </row>
    <row r="4278" spans="2:7">
      <c r="B4278" s="2">
        <v>44605</v>
      </c>
      <c r="C4278" s="3" t="s">
        <v>119</v>
      </c>
      <c r="D4278" s="3">
        <v>28</v>
      </c>
      <c r="E4278" s="3" t="s">
        <v>6</v>
      </c>
      <c r="F4278" s="3" t="s">
        <v>109</v>
      </c>
      <c r="G4278" s="94">
        <v>1039.82</v>
      </c>
    </row>
    <row r="4279" spans="2:7">
      <c r="B4279" s="2">
        <v>44066</v>
      </c>
      <c r="C4279" s="3" t="s">
        <v>118</v>
      </c>
      <c r="D4279" s="3">
        <v>350</v>
      </c>
      <c r="E4279" s="3" t="s">
        <v>9</v>
      </c>
      <c r="F4279" s="3" t="s">
        <v>109</v>
      </c>
      <c r="G4279" s="94">
        <v>5423.69</v>
      </c>
    </row>
    <row r="4280" spans="2:7">
      <c r="B4280" s="2">
        <v>44422</v>
      </c>
      <c r="C4280" s="3" t="s">
        <v>118</v>
      </c>
      <c r="D4280" s="3">
        <v>1</v>
      </c>
      <c r="E4280" s="3" t="s">
        <v>112</v>
      </c>
      <c r="F4280" s="3" t="s">
        <v>113</v>
      </c>
      <c r="G4280" s="94">
        <v>33.950000000000003</v>
      </c>
    </row>
    <row r="4281" spans="2:7">
      <c r="B4281" s="2">
        <v>44278</v>
      </c>
      <c r="C4281" s="3" t="s">
        <v>107</v>
      </c>
      <c r="D4281" s="3">
        <v>5</v>
      </c>
      <c r="E4281" s="3" t="s">
        <v>110</v>
      </c>
      <c r="F4281" s="3" t="s">
        <v>109</v>
      </c>
      <c r="G4281" s="94">
        <v>124.75</v>
      </c>
    </row>
    <row r="4282" spans="2:7">
      <c r="B4282" s="2">
        <v>44523</v>
      </c>
      <c r="C4282" s="3" t="s">
        <v>119</v>
      </c>
      <c r="D4282" s="3">
        <v>550</v>
      </c>
      <c r="E4282" s="3" t="s">
        <v>9</v>
      </c>
      <c r="F4282" s="3" t="s">
        <v>109</v>
      </c>
      <c r="G4282" s="94">
        <v>8839.19</v>
      </c>
    </row>
    <row r="4283" spans="2:7">
      <c r="B4283" s="2">
        <v>44665</v>
      </c>
      <c r="C4283" s="3" t="s">
        <v>118</v>
      </c>
      <c r="D4283" s="3">
        <v>24</v>
      </c>
      <c r="E4283" s="3" t="s">
        <v>112</v>
      </c>
      <c r="F4283" s="3" t="s">
        <v>108</v>
      </c>
      <c r="G4283" s="94">
        <v>692.58</v>
      </c>
    </row>
    <row r="4284" spans="2:7">
      <c r="B4284" s="2">
        <v>44591</v>
      </c>
      <c r="C4284" s="3" t="s">
        <v>119</v>
      </c>
      <c r="D4284" s="3">
        <v>20</v>
      </c>
      <c r="E4284" s="3" t="s">
        <v>110</v>
      </c>
      <c r="F4284" s="3" t="s">
        <v>106</v>
      </c>
      <c r="G4284" s="94">
        <v>479</v>
      </c>
    </row>
    <row r="4285" spans="2:7">
      <c r="B4285" s="2">
        <v>44545</v>
      </c>
      <c r="C4285" s="3" t="s">
        <v>118</v>
      </c>
      <c r="D4285" s="3">
        <v>21</v>
      </c>
      <c r="E4285" s="3" t="s">
        <v>114</v>
      </c>
      <c r="F4285" s="3" t="s">
        <v>105</v>
      </c>
      <c r="G4285" s="94">
        <v>544.95000000000005</v>
      </c>
    </row>
    <row r="4286" spans="2:7">
      <c r="B4286" s="2">
        <v>44770</v>
      </c>
      <c r="C4286" s="3" t="s">
        <v>119</v>
      </c>
      <c r="D4286" s="3">
        <v>31</v>
      </c>
      <c r="E4286" s="3" t="s">
        <v>114</v>
      </c>
      <c r="F4286" s="3" t="s">
        <v>109</v>
      </c>
      <c r="G4286" s="94">
        <v>683.78</v>
      </c>
    </row>
    <row r="4287" spans="2:7">
      <c r="B4287" s="2">
        <v>44316</v>
      </c>
      <c r="C4287" s="3" t="s">
        <v>118</v>
      </c>
      <c r="D4287" s="3">
        <v>7</v>
      </c>
      <c r="E4287" s="3" t="s">
        <v>114</v>
      </c>
      <c r="F4287" s="3" t="s">
        <v>111</v>
      </c>
      <c r="G4287" s="94">
        <v>174.65</v>
      </c>
    </row>
    <row r="4288" spans="2:7">
      <c r="B4288" s="2">
        <v>44926</v>
      </c>
      <c r="C4288" s="3" t="s">
        <v>107</v>
      </c>
      <c r="D4288" s="3">
        <v>28</v>
      </c>
      <c r="E4288" s="3" t="s">
        <v>110</v>
      </c>
      <c r="F4288" s="3" t="s">
        <v>111</v>
      </c>
      <c r="G4288" s="94">
        <v>593.80999999999995</v>
      </c>
    </row>
    <row r="4289" spans="2:7">
      <c r="B4289" s="2">
        <v>44104</v>
      </c>
      <c r="C4289" s="3" t="s">
        <v>117</v>
      </c>
      <c r="D4289" s="3">
        <v>12</v>
      </c>
      <c r="E4289" s="3" t="s">
        <v>114</v>
      </c>
      <c r="F4289" s="3" t="s">
        <v>105</v>
      </c>
      <c r="G4289" s="94">
        <v>299.39999999999998</v>
      </c>
    </row>
    <row r="4290" spans="2:7">
      <c r="B4290" s="2">
        <v>44895</v>
      </c>
      <c r="C4290" s="3" t="s">
        <v>119</v>
      </c>
      <c r="D4290" s="3">
        <v>125</v>
      </c>
      <c r="E4290" s="3" t="s">
        <v>114</v>
      </c>
      <c r="F4290" s="3" t="s">
        <v>115</v>
      </c>
      <c r="G4290" s="94">
        <v>2183.13</v>
      </c>
    </row>
    <row r="4291" spans="2:7">
      <c r="B4291" s="2">
        <v>44545</v>
      </c>
      <c r="C4291" s="3" t="s">
        <v>107</v>
      </c>
      <c r="D4291" s="3">
        <v>29</v>
      </c>
      <c r="E4291" s="3" t="s">
        <v>112</v>
      </c>
      <c r="F4291" s="3" t="s">
        <v>105</v>
      </c>
      <c r="G4291" s="94">
        <v>861.52</v>
      </c>
    </row>
    <row r="4292" spans="2:7">
      <c r="B4292" s="2">
        <v>44636</v>
      </c>
      <c r="C4292" s="3" t="s">
        <v>119</v>
      </c>
      <c r="D4292" s="3">
        <v>250</v>
      </c>
      <c r="E4292" s="3" t="s">
        <v>9</v>
      </c>
      <c r="F4292" s="3" t="s">
        <v>108</v>
      </c>
      <c r="G4292" s="94">
        <v>5066.25</v>
      </c>
    </row>
    <row r="4293" spans="2:7">
      <c r="B4293" s="2">
        <v>44716</v>
      </c>
      <c r="C4293" s="3" t="s">
        <v>116</v>
      </c>
      <c r="D4293" s="3">
        <v>9</v>
      </c>
      <c r="E4293" s="3" t="s">
        <v>9</v>
      </c>
      <c r="F4293" s="3" t="s">
        <v>115</v>
      </c>
      <c r="G4293" s="94">
        <v>260.55</v>
      </c>
    </row>
    <row r="4294" spans="2:7">
      <c r="B4294" s="2">
        <v>44619</v>
      </c>
      <c r="C4294" s="3" t="s">
        <v>119</v>
      </c>
      <c r="D4294" s="3">
        <v>275</v>
      </c>
      <c r="E4294" s="3" t="s">
        <v>112</v>
      </c>
      <c r="F4294" s="3" t="s">
        <v>105</v>
      </c>
      <c r="G4294" s="94">
        <v>5684.59</v>
      </c>
    </row>
    <row r="4295" spans="2:7">
      <c r="B4295" s="2">
        <v>44308</v>
      </c>
      <c r="C4295" s="3" t="s">
        <v>117</v>
      </c>
      <c r="D4295" s="3">
        <v>300</v>
      </c>
      <c r="E4295" s="3" t="s">
        <v>112</v>
      </c>
      <c r="F4295" s="3" t="s">
        <v>115</v>
      </c>
      <c r="G4295" s="94">
        <v>5856.38</v>
      </c>
    </row>
    <row r="4296" spans="2:7">
      <c r="B4296" s="2">
        <v>44597</v>
      </c>
      <c r="C4296" s="3" t="s">
        <v>117</v>
      </c>
      <c r="D4296" s="3">
        <v>34</v>
      </c>
      <c r="E4296" s="3" t="s">
        <v>114</v>
      </c>
      <c r="F4296" s="3" t="s">
        <v>106</v>
      </c>
      <c r="G4296" s="94">
        <v>721.06</v>
      </c>
    </row>
    <row r="4297" spans="2:7">
      <c r="B4297" s="2">
        <v>44562</v>
      </c>
      <c r="C4297" s="3" t="s">
        <v>107</v>
      </c>
      <c r="D4297" s="3">
        <v>425</v>
      </c>
      <c r="E4297" s="3" t="s">
        <v>110</v>
      </c>
      <c r="F4297" s="3" t="s">
        <v>105</v>
      </c>
      <c r="G4297" s="94">
        <v>5852.78</v>
      </c>
    </row>
    <row r="4298" spans="2:7">
      <c r="B4298" s="2">
        <v>44663</v>
      </c>
      <c r="C4298" s="3" t="s">
        <v>117</v>
      </c>
      <c r="D4298" s="3">
        <v>350</v>
      </c>
      <c r="E4298" s="3" t="s">
        <v>9</v>
      </c>
      <c r="F4298" s="3" t="s">
        <v>105</v>
      </c>
      <c r="G4298" s="94">
        <v>5423.69</v>
      </c>
    </row>
    <row r="4299" spans="2:7">
      <c r="B4299" s="2">
        <v>44017</v>
      </c>
      <c r="C4299" s="3" t="s">
        <v>117</v>
      </c>
      <c r="D4299" s="3">
        <v>4</v>
      </c>
      <c r="E4299" s="3" t="s">
        <v>114</v>
      </c>
      <c r="F4299" s="3" t="s">
        <v>115</v>
      </c>
      <c r="G4299" s="94">
        <v>99.8</v>
      </c>
    </row>
    <row r="4300" spans="2:7">
      <c r="B4300" s="2">
        <v>43893</v>
      </c>
      <c r="C4300" s="3" t="s">
        <v>116</v>
      </c>
      <c r="D4300" s="3">
        <v>8</v>
      </c>
      <c r="E4300" s="3" t="s">
        <v>9</v>
      </c>
      <c r="F4300" s="3" t="s">
        <v>115</v>
      </c>
      <c r="G4300" s="94">
        <v>223.6</v>
      </c>
    </row>
    <row r="4301" spans="2:7">
      <c r="B4301" s="2">
        <v>44647</v>
      </c>
      <c r="C4301" s="3" t="s">
        <v>119</v>
      </c>
      <c r="D4301" s="3">
        <v>475</v>
      </c>
      <c r="E4301" s="3" t="s">
        <v>110</v>
      </c>
      <c r="F4301" s="3" t="s">
        <v>108</v>
      </c>
      <c r="G4301" s="94">
        <v>7087.59</v>
      </c>
    </row>
    <row r="4302" spans="2:7">
      <c r="B4302" s="2">
        <v>44267</v>
      </c>
      <c r="C4302" s="3" t="s">
        <v>119</v>
      </c>
      <c r="D4302" s="3">
        <v>11</v>
      </c>
      <c r="E4302" s="3" t="s">
        <v>114</v>
      </c>
      <c r="F4302" s="3" t="s">
        <v>105</v>
      </c>
      <c r="G4302" s="94">
        <v>274.45</v>
      </c>
    </row>
    <row r="4303" spans="2:7">
      <c r="B4303" s="2">
        <v>43876</v>
      </c>
      <c r="C4303" s="3" t="s">
        <v>119</v>
      </c>
      <c r="D4303" s="3">
        <v>425</v>
      </c>
      <c r="E4303" s="3" t="s">
        <v>6</v>
      </c>
      <c r="F4303" s="3" t="s">
        <v>111</v>
      </c>
      <c r="G4303" s="94">
        <v>10921.12</v>
      </c>
    </row>
    <row r="4304" spans="2:7">
      <c r="B4304" s="2">
        <v>44305</v>
      </c>
      <c r="C4304" s="3" t="s">
        <v>117</v>
      </c>
      <c r="D4304" s="3">
        <v>4</v>
      </c>
      <c r="E4304" s="3" t="s">
        <v>112</v>
      </c>
      <c r="F4304" s="3" t="s">
        <v>115</v>
      </c>
      <c r="G4304" s="94">
        <v>135.80000000000001</v>
      </c>
    </row>
    <row r="4305" spans="2:7">
      <c r="B4305" s="2">
        <v>44074</v>
      </c>
      <c r="C4305" s="3" t="s">
        <v>119</v>
      </c>
      <c r="D4305" s="3">
        <v>12</v>
      </c>
      <c r="E4305" s="3" t="s">
        <v>114</v>
      </c>
      <c r="F4305" s="3" t="s">
        <v>108</v>
      </c>
      <c r="G4305" s="94">
        <v>323.39999999999998</v>
      </c>
    </row>
    <row r="4306" spans="2:7">
      <c r="B4306" s="2">
        <v>44772</v>
      </c>
      <c r="C4306" s="3" t="s">
        <v>117</v>
      </c>
      <c r="D4306" s="3">
        <v>575</v>
      </c>
      <c r="E4306" s="3" t="s">
        <v>112</v>
      </c>
      <c r="F4306" s="3" t="s">
        <v>109</v>
      </c>
      <c r="G4306" s="94">
        <v>11555.34</v>
      </c>
    </row>
    <row r="4307" spans="2:7">
      <c r="B4307" s="2">
        <v>43834</v>
      </c>
      <c r="C4307" s="3" t="s">
        <v>118</v>
      </c>
      <c r="D4307" s="3">
        <v>25</v>
      </c>
      <c r="E4307" s="3" t="s">
        <v>6</v>
      </c>
      <c r="F4307" s="3" t="s">
        <v>105</v>
      </c>
      <c r="G4307" s="94">
        <v>907.16</v>
      </c>
    </row>
    <row r="4308" spans="2:7">
      <c r="B4308" s="2">
        <v>44051</v>
      </c>
      <c r="C4308" s="3" t="s">
        <v>118</v>
      </c>
      <c r="D4308" s="3">
        <v>5</v>
      </c>
      <c r="E4308" s="3" t="s">
        <v>9</v>
      </c>
      <c r="F4308" s="3" t="s">
        <v>115</v>
      </c>
      <c r="G4308" s="94">
        <v>144.75</v>
      </c>
    </row>
    <row r="4309" spans="2:7">
      <c r="B4309" s="2">
        <v>44732</v>
      </c>
      <c r="C4309" s="3" t="s">
        <v>117</v>
      </c>
      <c r="D4309" s="3">
        <v>14</v>
      </c>
      <c r="E4309" s="3" t="s">
        <v>6</v>
      </c>
      <c r="F4309" s="3" t="s">
        <v>109</v>
      </c>
      <c r="G4309" s="94">
        <v>611.66</v>
      </c>
    </row>
    <row r="4310" spans="2:7">
      <c r="B4310" s="2">
        <v>44845</v>
      </c>
      <c r="C4310" s="3" t="s">
        <v>107</v>
      </c>
      <c r="D4310" s="3">
        <v>35</v>
      </c>
      <c r="E4310" s="3" t="s">
        <v>9</v>
      </c>
      <c r="F4310" s="3" t="s">
        <v>105</v>
      </c>
      <c r="G4310" s="94">
        <v>861.26</v>
      </c>
    </row>
    <row r="4311" spans="2:7">
      <c r="B4311" s="2">
        <v>44067</v>
      </c>
      <c r="C4311" s="3" t="s">
        <v>119</v>
      </c>
      <c r="D4311" s="3">
        <v>300</v>
      </c>
      <c r="E4311" s="3" t="s">
        <v>114</v>
      </c>
      <c r="F4311" s="3" t="s">
        <v>111</v>
      </c>
      <c r="G4311" s="94">
        <v>4303.88</v>
      </c>
    </row>
    <row r="4312" spans="2:7">
      <c r="B4312" s="2">
        <v>44311</v>
      </c>
      <c r="C4312" s="3" t="s">
        <v>119</v>
      </c>
      <c r="D4312" s="3">
        <v>425</v>
      </c>
      <c r="E4312" s="3" t="s">
        <v>9</v>
      </c>
      <c r="F4312" s="3" t="s">
        <v>109</v>
      </c>
      <c r="G4312" s="94">
        <v>6830.28</v>
      </c>
    </row>
    <row r="4313" spans="2:7">
      <c r="B4313" s="2">
        <v>44086</v>
      </c>
      <c r="C4313" s="3" t="s">
        <v>119</v>
      </c>
      <c r="D4313" s="3">
        <v>2</v>
      </c>
      <c r="E4313" s="3" t="s">
        <v>110</v>
      </c>
      <c r="F4313" s="3" t="s">
        <v>113</v>
      </c>
      <c r="G4313" s="94">
        <v>51.9</v>
      </c>
    </row>
    <row r="4314" spans="2:7">
      <c r="B4314" s="2">
        <v>44196</v>
      </c>
      <c r="C4314" s="3" t="s">
        <v>116</v>
      </c>
      <c r="D4314" s="3">
        <v>4</v>
      </c>
      <c r="E4314" s="3" t="s">
        <v>110</v>
      </c>
      <c r="F4314" s="3" t="s">
        <v>113</v>
      </c>
      <c r="G4314" s="94">
        <v>99.8</v>
      </c>
    </row>
    <row r="4315" spans="2:7">
      <c r="B4315" s="2">
        <v>44764</v>
      </c>
      <c r="C4315" s="3" t="s">
        <v>107</v>
      </c>
      <c r="D4315" s="3">
        <v>46</v>
      </c>
      <c r="E4315" s="3" t="s">
        <v>114</v>
      </c>
      <c r="F4315" s="3" t="s">
        <v>113</v>
      </c>
      <c r="G4315" s="94">
        <v>1014.65</v>
      </c>
    </row>
    <row r="4316" spans="2:7">
      <c r="B4316" s="2">
        <v>44823</v>
      </c>
      <c r="C4316" s="3" t="s">
        <v>119</v>
      </c>
      <c r="D4316" s="3">
        <v>325</v>
      </c>
      <c r="E4316" s="3" t="s">
        <v>112</v>
      </c>
      <c r="F4316" s="3" t="s">
        <v>109</v>
      </c>
      <c r="G4316" s="94">
        <v>6531.28</v>
      </c>
    </row>
    <row r="4317" spans="2:7">
      <c r="B4317" s="2">
        <v>44216</v>
      </c>
      <c r="C4317" s="3" t="s">
        <v>117</v>
      </c>
      <c r="D4317" s="3">
        <v>32</v>
      </c>
      <c r="E4317" s="3" t="s">
        <v>114</v>
      </c>
      <c r="F4317" s="3" t="s">
        <v>113</v>
      </c>
      <c r="G4317" s="94">
        <v>705.84</v>
      </c>
    </row>
    <row r="4318" spans="2:7">
      <c r="B4318" s="2">
        <v>44626</v>
      </c>
      <c r="C4318" s="3" t="s">
        <v>118</v>
      </c>
      <c r="D4318" s="3">
        <v>200</v>
      </c>
      <c r="E4318" s="3" t="s">
        <v>114</v>
      </c>
      <c r="F4318" s="3" t="s">
        <v>111</v>
      </c>
      <c r="G4318" s="94">
        <v>3633</v>
      </c>
    </row>
    <row r="4319" spans="2:7">
      <c r="B4319" s="2">
        <v>44621</v>
      </c>
      <c r="C4319" s="3" t="s">
        <v>107</v>
      </c>
      <c r="D4319" s="3">
        <v>8</v>
      </c>
      <c r="E4319" s="3" t="s">
        <v>110</v>
      </c>
      <c r="F4319" s="3" t="s">
        <v>109</v>
      </c>
      <c r="G4319" s="94">
        <v>199.6</v>
      </c>
    </row>
    <row r="4320" spans="2:7">
      <c r="B4320" s="2">
        <v>44499</v>
      </c>
      <c r="C4320" s="3" t="s">
        <v>119</v>
      </c>
      <c r="D4320" s="3">
        <v>150</v>
      </c>
      <c r="E4320" s="3" t="s">
        <v>6</v>
      </c>
      <c r="F4320" s="3" t="s">
        <v>106</v>
      </c>
      <c r="G4320" s="94">
        <v>4482.45</v>
      </c>
    </row>
    <row r="4321" spans="2:7">
      <c r="B4321" s="2">
        <v>44224</v>
      </c>
      <c r="C4321" s="3" t="s">
        <v>117</v>
      </c>
      <c r="D4321" s="3">
        <v>45</v>
      </c>
      <c r="E4321" s="3" t="s">
        <v>6</v>
      </c>
      <c r="F4321" s="3" t="s">
        <v>111</v>
      </c>
      <c r="G4321" s="94">
        <v>1709.39</v>
      </c>
    </row>
    <row r="4322" spans="2:7">
      <c r="B4322" s="2">
        <v>44511</v>
      </c>
      <c r="C4322" s="3" t="s">
        <v>119</v>
      </c>
      <c r="D4322" s="3">
        <v>425</v>
      </c>
      <c r="E4322" s="3" t="s">
        <v>112</v>
      </c>
      <c r="F4322" s="3" t="s">
        <v>115</v>
      </c>
      <c r="G4322" s="94">
        <v>8785.2800000000007</v>
      </c>
    </row>
    <row r="4323" spans="2:7">
      <c r="B4323" s="2">
        <v>44318</v>
      </c>
      <c r="C4323" s="3" t="s">
        <v>117</v>
      </c>
      <c r="D4323" s="3">
        <v>33</v>
      </c>
      <c r="E4323" s="3" t="s">
        <v>114</v>
      </c>
      <c r="F4323" s="3" t="s">
        <v>109</v>
      </c>
      <c r="G4323" s="94">
        <v>727.9</v>
      </c>
    </row>
    <row r="4324" spans="2:7">
      <c r="B4324" s="2">
        <v>44449</v>
      </c>
      <c r="C4324" s="3" t="s">
        <v>116</v>
      </c>
      <c r="D4324" s="3">
        <v>475</v>
      </c>
      <c r="E4324" s="3" t="s">
        <v>6</v>
      </c>
      <c r="F4324" s="3" t="s">
        <v>113</v>
      </c>
      <c r="G4324" s="94">
        <v>12205.96</v>
      </c>
    </row>
    <row r="4325" spans="2:7">
      <c r="B4325" s="2">
        <v>44408</v>
      </c>
      <c r="C4325" s="3" t="s">
        <v>119</v>
      </c>
      <c r="D4325" s="3">
        <v>550</v>
      </c>
      <c r="E4325" s="3" t="s">
        <v>6</v>
      </c>
      <c r="F4325" s="3" t="s">
        <v>105</v>
      </c>
      <c r="G4325" s="94">
        <v>14133.21</v>
      </c>
    </row>
    <row r="4326" spans="2:7">
      <c r="B4326" s="2">
        <v>44537</v>
      </c>
      <c r="C4326" s="3" t="s">
        <v>118</v>
      </c>
      <c r="D4326" s="3">
        <v>1</v>
      </c>
      <c r="E4326" s="3" t="s">
        <v>112</v>
      </c>
      <c r="F4326" s="3" t="s">
        <v>111</v>
      </c>
      <c r="G4326" s="94">
        <v>35.950000000000003</v>
      </c>
    </row>
    <row r="4327" spans="2:7">
      <c r="B4327" s="2">
        <v>44590</v>
      </c>
      <c r="C4327" s="3" t="s">
        <v>117</v>
      </c>
      <c r="D4327" s="3">
        <v>350</v>
      </c>
      <c r="E4327" s="3" t="s">
        <v>9</v>
      </c>
      <c r="F4327" s="3" t="s">
        <v>115</v>
      </c>
      <c r="G4327" s="94">
        <v>5826.19</v>
      </c>
    </row>
    <row r="4328" spans="2:7">
      <c r="B4328" s="2">
        <v>44845</v>
      </c>
      <c r="C4328" s="3" t="s">
        <v>116</v>
      </c>
      <c r="D4328" s="3">
        <v>250</v>
      </c>
      <c r="E4328" s="3" t="s">
        <v>110</v>
      </c>
      <c r="F4328" s="3" t="s">
        <v>111</v>
      </c>
      <c r="G4328" s="94">
        <v>4191.25</v>
      </c>
    </row>
    <row r="4329" spans="2:7">
      <c r="B4329" s="2">
        <v>44663</v>
      </c>
      <c r="C4329" s="3" t="s">
        <v>117</v>
      </c>
      <c r="D4329" s="3">
        <v>125</v>
      </c>
      <c r="E4329" s="3" t="s">
        <v>6</v>
      </c>
      <c r="F4329" s="3" t="s">
        <v>106</v>
      </c>
      <c r="G4329" s="94">
        <v>3735.38</v>
      </c>
    </row>
    <row r="4330" spans="2:7">
      <c r="B4330" s="2">
        <v>44031</v>
      </c>
      <c r="C4330" s="3" t="s">
        <v>119</v>
      </c>
      <c r="D4330" s="3">
        <v>43</v>
      </c>
      <c r="E4330" s="3" t="s">
        <v>114</v>
      </c>
      <c r="F4330" s="3" t="s">
        <v>106</v>
      </c>
      <c r="G4330" s="94">
        <v>985.02</v>
      </c>
    </row>
    <row r="4331" spans="2:7">
      <c r="B4331" s="2">
        <v>44193</v>
      </c>
      <c r="C4331" s="3" t="s">
        <v>107</v>
      </c>
      <c r="D4331" s="3">
        <v>4</v>
      </c>
      <c r="E4331" s="3" t="s">
        <v>110</v>
      </c>
      <c r="F4331" s="3" t="s">
        <v>106</v>
      </c>
      <c r="G4331" s="94">
        <v>103.8</v>
      </c>
    </row>
    <row r="4332" spans="2:7">
      <c r="B4332" s="2">
        <v>44598</v>
      </c>
      <c r="C4332" s="3" t="s">
        <v>118</v>
      </c>
      <c r="D4332" s="3">
        <v>2</v>
      </c>
      <c r="E4332" s="3" t="s">
        <v>114</v>
      </c>
      <c r="F4332" s="3" t="s">
        <v>109</v>
      </c>
      <c r="G4332" s="94">
        <v>49.9</v>
      </c>
    </row>
    <row r="4333" spans="2:7">
      <c r="B4333" s="2">
        <v>44184</v>
      </c>
      <c r="C4333" s="3" t="s">
        <v>119</v>
      </c>
      <c r="D4333" s="3">
        <v>5</v>
      </c>
      <c r="E4333" s="3" t="s">
        <v>112</v>
      </c>
      <c r="F4333" s="3" t="s">
        <v>111</v>
      </c>
      <c r="G4333" s="94">
        <v>174.75</v>
      </c>
    </row>
    <row r="4334" spans="2:7">
      <c r="B4334" s="2">
        <v>44766</v>
      </c>
      <c r="C4334" s="3" t="s">
        <v>119</v>
      </c>
      <c r="D4334" s="3">
        <v>550</v>
      </c>
      <c r="E4334" s="3" t="s">
        <v>114</v>
      </c>
      <c r="F4334" s="3" t="s">
        <v>108</v>
      </c>
      <c r="G4334" s="94">
        <v>8206.69</v>
      </c>
    </row>
    <row r="4335" spans="2:7">
      <c r="B4335" s="2">
        <v>44476</v>
      </c>
      <c r="C4335" s="3" t="s">
        <v>107</v>
      </c>
      <c r="D4335" s="3">
        <v>100</v>
      </c>
      <c r="E4335" s="3" t="s">
        <v>6</v>
      </c>
      <c r="F4335" s="3" t="s">
        <v>108</v>
      </c>
      <c r="G4335" s="94">
        <v>2988.3</v>
      </c>
    </row>
    <row r="4336" spans="2:7">
      <c r="B4336" s="2">
        <v>44665</v>
      </c>
      <c r="C4336" s="3" t="s">
        <v>116</v>
      </c>
      <c r="D4336" s="3">
        <v>42</v>
      </c>
      <c r="E4336" s="3" t="s">
        <v>114</v>
      </c>
      <c r="F4336" s="3" t="s">
        <v>105</v>
      </c>
      <c r="G4336" s="94">
        <v>926.42</v>
      </c>
    </row>
    <row r="4337" spans="2:7">
      <c r="B4337" s="2">
        <v>44672</v>
      </c>
      <c r="C4337" s="3" t="s">
        <v>116</v>
      </c>
      <c r="D4337" s="3">
        <v>6</v>
      </c>
      <c r="E4337" s="3" t="s">
        <v>114</v>
      </c>
      <c r="F4337" s="3" t="s">
        <v>105</v>
      </c>
      <c r="G4337" s="94">
        <v>155.69999999999999</v>
      </c>
    </row>
    <row r="4338" spans="2:7">
      <c r="B4338" s="2">
        <v>43887</v>
      </c>
      <c r="C4338" s="3" t="s">
        <v>119</v>
      </c>
      <c r="D4338" s="3">
        <v>19</v>
      </c>
      <c r="E4338" s="3" t="s">
        <v>110</v>
      </c>
      <c r="F4338" s="3" t="s">
        <v>115</v>
      </c>
      <c r="G4338" s="94">
        <v>493.05</v>
      </c>
    </row>
    <row r="4339" spans="2:7">
      <c r="B4339" s="2">
        <v>44457</v>
      </c>
      <c r="C4339" s="3" t="s">
        <v>119</v>
      </c>
      <c r="D4339" s="3">
        <v>30</v>
      </c>
      <c r="E4339" s="3" t="s">
        <v>110</v>
      </c>
      <c r="F4339" s="3" t="s">
        <v>115</v>
      </c>
      <c r="G4339" s="94">
        <v>636.23</v>
      </c>
    </row>
    <row r="4340" spans="2:7">
      <c r="B4340" s="2">
        <v>44429</v>
      </c>
      <c r="C4340" s="3" t="s">
        <v>119</v>
      </c>
      <c r="D4340" s="3">
        <v>7</v>
      </c>
      <c r="E4340" s="3" t="s">
        <v>114</v>
      </c>
      <c r="F4340" s="3" t="s">
        <v>109</v>
      </c>
      <c r="G4340" s="94">
        <v>188.65</v>
      </c>
    </row>
    <row r="4341" spans="2:7">
      <c r="B4341" s="2">
        <v>44733</v>
      </c>
      <c r="C4341" s="3" t="s">
        <v>119</v>
      </c>
      <c r="D4341" s="3">
        <v>20</v>
      </c>
      <c r="E4341" s="3" t="s">
        <v>9</v>
      </c>
      <c r="F4341" s="3" t="s">
        <v>105</v>
      </c>
      <c r="G4341" s="94">
        <v>579</v>
      </c>
    </row>
    <row r="4342" spans="2:7">
      <c r="B4342" s="2">
        <v>44643</v>
      </c>
      <c r="C4342" s="3" t="s">
        <v>119</v>
      </c>
      <c r="D4342" s="3">
        <v>125</v>
      </c>
      <c r="E4342" s="3" t="s">
        <v>112</v>
      </c>
      <c r="F4342" s="3" t="s">
        <v>108</v>
      </c>
      <c r="G4342" s="94">
        <v>3145.63</v>
      </c>
    </row>
    <row r="4343" spans="2:7">
      <c r="B4343" s="2">
        <v>44620</v>
      </c>
      <c r="C4343" s="3" t="s">
        <v>117</v>
      </c>
      <c r="D4343" s="3">
        <v>600</v>
      </c>
      <c r="E4343" s="3" t="s">
        <v>6</v>
      </c>
      <c r="F4343" s="3" t="s">
        <v>106</v>
      </c>
      <c r="G4343" s="94">
        <v>14728.05</v>
      </c>
    </row>
    <row r="4344" spans="2:7">
      <c r="B4344" s="2">
        <v>44413</v>
      </c>
      <c r="C4344" s="3" t="s">
        <v>119</v>
      </c>
      <c r="D4344" s="3">
        <v>4</v>
      </c>
      <c r="E4344" s="3" t="s">
        <v>112</v>
      </c>
      <c r="F4344" s="3" t="s">
        <v>113</v>
      </c>
      <c r="G4344" s="94">
        <v>135.80000000000001</v>
      </c>
    </row>
    <row r="4345" spans="2:7">
      <c r="B4345" s="2">
        <v>44498</v>
      </c>
      <c r="C4345" s="3" t="s">
        <v>117</v>
      </c>
      <c r="D4345" s="3">
        <v>175</v>
      </c>
      <c r="E4345" s="3" t="s">
        <v>114</v>
      </c>
      <c r="F4345" s="3" t="s">
        <v>108</v>
      </c>
      <c r="G4345" s="94">
        <v>3178.88</v>
      </c>
    </row>
    <row r="4346" spans="2:7">
      <c r="B4346" s="2">
        <v>44692</v>
      </c>
      <c r="C4346" s="3" t="s">
        <v>107</v>
      </c>
      <c r="D4346" s="3">
        <v>26</v>
      </c>
      <c r="E4346" s="3" t="s">
        <v>114</v>
      </c>
      <c r="F4346" s="3" t="s">
        <v>111</v>
      </c>
      <c r="G4346" s="94">
        <v>595.6</v>
      </c>
    </row>
    <row r="4347" spans="2:7">
      <c r="B4347" s="2">
        <v>44770</v>
      </c>
      <c r="C4347" s="3" t="s">
        <v>119</v>
      </c>
      <c r="D4347" s="3">
        <v>3</v>
      </c>
      <c r="E4347" s="3" t="s">
        <v>112</v>
      </c>
      <c r="F4347" s="3" t="s">
        <v>106</v>
      </c>
      <c r="G4347" s="94">
        <v>101.85</v>
      </c>
    </row>
    <row r="4348" spans="2:7">
      <c r="B4348" s="2">
        <v>44771</v>
      </c>
      <c r="C4348" s="3" t="s">
        <v>119</v>
      </c>
      <c r="D4348" s="3">
        <v>525</v>
      </c>
      <c r="E4348" s="3" t="s">
        <v>110</v>
      </c>
      <c r="F4348" s="3" t="s">
        <v>108</v>
      </c>
      <c r="G4348" s="94">
        <v>7229.91</v>
      </c>
    </row>
    <row r="4349" spans="2:7">
      <c r="B4349" s="2">
        <v>44290</v>
      </c>
      <c r="C4349" s="3" t="s">
        <v>117</v>
      </c>
      <c r="D4349" s="3">
        <v>29</v>
      </c>
      <c r="E4349" s="3" t="s">
        <v>110</v>
      </c>
      <c r="F4349" s="3" t="s">
        <v>113</v>
      </c>
      <c r="G4349" s="94">
        <v>615.02</v>
      </c>
    </row>
    <row r="4350" spans="2:7">
      <c r="B4350" s="2">
        <v>44292</v>
      </c>
      <c r="C4350" s="3" t="s">
        <v>116</v>
      </c>
      <c r="D4350" s="3">
        <v>425</v>
      </c>
      <c r="E4350" s="3" t="s">
        <v>110</v>
      </c>
      <c r="F4350" s="3" t="s">
        <v>108</v>
      </c>
      <c r="G4350" s="94">
        <v>5852.78</v>
      </c>
    </row>
    <row r="4351" spans="2:7">
      <c r="B4351" s="2">
        <v>44429</v>
      </c>
      <c r="C4351" s="3" t="s">
        <v>116</v>
      </c>
      <c r="D4351" s="3">
        <v>9</v>
      </c>
      <c r="E4351" s="3" t="s">
        <v>114</v>
      </c>
      <c r="F4351" s="3" t="s">
        <v>105</v>
      </c>
      <c r="G4351" s="94">
        <v>224.55</v>
      </c>
    </row>
    <row r="4352" spans="2:7">
      <c r="B4352" s="2">
        <v>44285</v>
      </c>
      <c r="C4352" s="3" t="s">
        <v>117</v>
      </c>
      <c r="D4352" s="3">
        <v>7</v>
      </c>
      <c r="E4352" s="3" t="s">
        <v>114</v>
      </c>
      <c r="F4352" s="3" t="s">
        <v>108</v>
      </c>
      <c r="G4352" s="94">
        <v>181.65</v>
      </c>
    </row>
    <row r="4353" spans="2:7">
      <c r="B4353" s="2">
        <v>44252</v>
      </c>
      <c r="C4353" s="3" t="s">
        <v>117</v>
      </c>
      <c r="D4353" s="3">
        <v>2</v>
      </c>
      <c r="E4353" s="3" t="s">
        <v>9</v>
      </c>
      <c r="F4353" s="3" t="s">
        <v>106</v>
      </c>
      <c r="G4353" s="94">
        <v>55.9</v>
      </c>
    </row>
    <row r="4354" spans="2:7">
      <c r="B4354" s="2">
        <v>44464</v>
      </c>
      <c r="C4354" s="3" t="s">
        <v>117</v>
      </c>
      <c r="D4354" s="3">
        <v>9</v>
      </c>
      <c r="E4354" s="3" t="s">
        <v>9</v>
      </c>
      <c r="F4354" s="3" t="s">
        <v>113</v>
      </c>
      <c r="G4354" s="94">
        <v>242.55</v>
      </c>
    </row>
    <row r="4355" spans="2:7">
      <c r="B4355" s="2">
        <v>44016</v>
      </c>
      <c r="C4355" s="3" t="s">
        <v>107</v>
      </c>
      <c r="D4355" s="3">
        <v>40</v>
      </c>
      <c r="E4355" s="3" t="s">
        <v>112</v>
      </c>
      <c r="F4355" s="3" t="s">
        <v>105</v>
      </c>
      <c r="G4355" s="94">
        <v>1188.3</v>
      </c>
    </row>
    <row r="4356" spans="2:7">
      <c r="B4356" s="2">
        <v>43868</v>
      </c>
      <c r="C4356" s="3" t="s">
        <v>119</v>
      </c>
      <c r="D4356" s="3">
        <v>250</v>
      </c>
      <c r="E4356" s="3" t="s">
        <v>6</v>
      </c>
      <c r="F4356" s="3" t="s">
        <v>109</v>
      </c>
      <c r="G4356" s="94">
        <v>7820.75</v>
      </c>
    </row>
    <row r="4357" spans="2:7">
      <c r="B4357" s="2">
        <v>44070</v>
      </c>
      <c r="C4357" s="3" t="s">
        <v>116</v>
      </c>
      <c r="D4357" s="3">
        <v>36</v>
      </c>
      <c r="E4357" s="3" t="s">
        <v>9</v>
      </c>
      <c r="F4357" s="3" t="s">
        <v>108</v>
      </c>
      <c r="G4357" s="94">
        <v>885.87</v>
      </c>
    </row>
    <row r="4358" spans="2:7">
      <c r="B4358" s="2">
        <v>44906</v>
      </c>
      <c r="C4358" s="3" t="s">
        <v>117</v>
      </c>
      <c r="D4358" s="3">
        <v>6</v>
      </c>
      <c r="E4358" s="3" t="s">
        <v>110</v>
      </c>
      <c r="F4358" s="3" t="s">
        <v>109</v>
      </c>
      <c r="G4358" s="94">
        <v>143.69999999999999</v>
      </c>
    </row>
    <row r="4359" spans="2:7">
      <c r="B4359" s="2">
        <v>44061</v>
      </c>
      <c r="C4359" s="3" t="s">
        <v>119</v>
      </c>
      <c r="D4359" s="3">
        <v>225</v>
      </c>
      <c r="E4359" s="3" t="s">
        <v>112</v>
      </c>
      <c r="F4359" s="3" t="s">
        <v>108</v>
      </c>
      <c r="G4359" s="94">
        <v>5504.63</v>
      </c>
    </row>
    <row r="4360" spans="2:7">
      <c r="B4360" s="2">
        <v>44691</v>
      </c>
      <c r="C4360" s="3" t="s">
        <v>116</v>
      </c>
      <c r="D4360" s="3">
        <v>3</v>
      </c>
      <c r="E4360" s="3" t="s">
        <v>9</v>
      </c>
      <c r="F4360" s="3" t="s">
        <v>115</v>
      </c>
      <c r="G4360" s="94">
        <v>83.85</v>
      </c>
    </row>
    <row r="4361" spans="2:7">
      <c r="B4361" s="2">
        <v>44154</v>
      </c>
      <c r="C4361" s="3" t="s">
        <v>119</v>
      </c>
      <c r="D4361" s="3">
        <v>375</v>
      </c>
      <c r="E4361" s="3" t="s">
        <v>6</v>
      </c>
      <c r="F4361" s="3" t="s">
        <v>106</v>
      </c>
      <c r="G4361" s="94">
        <v>9420.66</v>
      </c>
    </row>
    <row r="4362" spans="2:7">
      <c r="B4362" s="2">
        <v>44744</v>
      </c>
      <c r="C4362" s="3" t="s">
        <v>117</v>
      </c>
      <c r="D4362" s="3">
        <v>30</v>
      </c>
      <c r="E4362" s="3" t="s">
        <v>112</v>
      </c>
      <c r="F4362" s="3" t="s">
        <v>105</v>
      </c>
      <c r="G4362" s="94">
        <v>916.73</v>
      </c>
    </row>
    <row r="4363" spans="2:7">
      <c r="B4363" s="2">
        <v>43928</v>
      </c>
      <c r="C4363" s="3" t="s">
        <v>119</v>
      </c>
      <c r="D4363" s="3">
        <v>31</v>
      </c>
      <c r="E4363" s="3" t="s">
        <v>6</v>
      </c>
      <c r="F4363" s="3" t="s">
        <v>106</v>
      </c>
      <c r="G4363" s="94">
        <v>1124.8800000000001</v>
      </c>
    </row>
    <row r="4364" spans="2:7">
      <c r="B4364" s="2">
        <v>44194</v>
      </c>
      <c r="C4364" s="3" t="s">
        <v>116</v>
      </c>
      <c r="D4364" s="3">
        <v>5</v>
      </c>
      <c r="E4364" s="3" t="s">
        <v>6</v>
      </c>
      <c r="F4364" s="3" t="s">
        <v>106</v>
      </c>
      <c r="G4364" s="94">
        <v>218.45</v>
      </c>
    </row>
    <row r="4365" spans="2:7">
      <c r="B4365" s="2">
        <v>44790</v>
      </c>
      <c r="C4365" s="3" t="s">
        <v>117</v>
      </c>
      <c r="D4365" s="3">
        <v>14</v>
      </c>
      <c r="E4365" s="3" t="s">
        <v>114</v>
      </c>
      <c r="F4365" s="3" t="s">
        <v>113</v>
      </c>
      <c r="G4365" s="94">
        <v>377.3</v>
      </c>
    </row>
    <row r="4366" spans="2:7">
      <c r="B4366" s="2">
        <v>44270</v>
      </c>
      <c r="C4366" s="3" t="s">
        <v>117</v>
      </c>
      <c r="D4366" s="3">
        <v>31</v>
      </c>
      <c r="E4366" s="3" t="s">
        <v>114</v>
      </c>
      <c r="F4366" s="3" t="s">
        <v>115</v>
      </c>
      <c r="G4366" s="94">
        <v>683.78</v>
      </c>
    </row>
    <row r="4367" spans="2:7">
      <c r="B4367" s="2">
        <v>43882</v>
      </c>
      <c r="C4367" s="3" t="s">
        <v>119</v>
      </c>
      <c r="D4367" s="3">
        <v>475</v>
      </c>
      <c r="E4367" s="3" t="s">
        <v>110</v>
      </c>
      <c r="F4367" s="3" t="s">
        <v>115</v>
      </c>
      <c r="G4367" s="94">
        <v>6541.34</v>
      </c>
    </row>
    <row r="4368" spans="2:7">
      <c r="B4368" s="2">
        <v>44846</v>
      </c>
      <c r="C4368" s="3" t="s">
        <v>119</v>
      </c>
      <c r="D4368" s="3">
        <v>4</v>
      </c>
      <c r="E4368" s="3" t="s">
        <v>112</v>
      </c>
      <c r="F4368" s="3" t="s">
        <v>115</v>
      </c>
      <c r="G4368" s="94">
        <v>135.80000000000001</v>
      </c>
    </row>
    <row r="4369" spans="2:7">
      <c r="B4369" s="2">
        <v>43981</v>
      </c>
      <c r="C4369" s="3" t="s">
        <v>118</v>
      </c>
      <c r="D4369" s="3">
        <v>300</v>
      </c>
      <c r="E4369" s="3" t="s">
        <v>6</v>
      </c>
      <c r="F4369" s="3" t="s">
        <v>115</v>
      </c>
      <c r="G4369" s="94">
        <v>7364.03</v>
      </c>
    </row>
    <row r="4370" spans="2:7">
      <c r="B4370" s="2">
        <v>44320</v>
      </c>
      <c r="C4370" s="3" t="s">
        <v>118</v>
      </c>
      <c r="D4370" s="3">
        <v>375</v>
      </c>
      <c r="E4370" s="3" t="s">
        <v>112</v>
      </c>
      <c r="F4370" s="3" t="s">
        <v>105</v>
      </c>
      <c r="G4370" s="94">
        <v>7536.09</v>
      </c>
    </row>
    <row r="4371" spans="2:7">
      <c r="B4371" s="2">
        <v>44085</v>
      </c>
      <c r="C4371" s="3" t="s">
        <v>118</v>
      </c>
      <c r="D4371" s="3">
        <v>40</v>
      </c>
      <c r="E4371" s="3" t="s">
        <v>6</v>
      </c>
      <c r="F4371" s="3" t="s">
        <v>109</v>
      </c>
      <c r="G4371" s="94">
        <v>1519.46</v>
      </c>
    </row>
    <row r="4372" spans="2:7">
      <c r="B4372" s="2">
        <v>44580</v>
      </c>
      <c r="C4372" s="3" t="s">
        <v>119</v>
      </c>
      <c r="D4372" s="3">
        <v>39</v>
      </c>
      <c r="E4372" s="3" t="s">
        <v>6</v>
      </c>
      <c r="F4372" s="3" t="s">
        <v>108</v>
      </c>
      <c r="G4372" s="94">
        <v>1415.17</v>
      </c>
    </row>
    <row r="4373" spans="2:7">
      <c r="B4373" s="2">
        <v>44846</v>
      </c>
      <c r="C4373" s="3" t="s">
        <v>118</v>
      </c>
      <c r="D4373" s="3">
        <v>38</v>
      </c>
      <c r="E4373" s="3" t="s">
        <v>114</v>
      </c>
      <c r="F4373" s="3" t="s">
        <v>109</v>
      </c>
      <c r="G4373" s="94">
        <v>838.19</v>
      </c>
    </row>
    <row r="4374" spans="2:7">
      <c r="B4374" s="2">
        <v>44788</v>
      </c>
      <c r="C4374" s="3" t="s">
        <v>119</v>
      </c>
      <c r="D4374" s="3">
        <v>18</v>
      </c>
      <c r="E4374" s="3" t="s">
        <v>9</v>
      </c>
      <c r="F4374" s="3" t="s">
        <v>111</v>
      </c>
      <c r="G4374" s="94">
        <v>503.1</v>
      </c>
    </row>
    <row r="4375" spans="2:7">
      <c r="B4375" s="2">
        <v>44476</v>
      </c>
      <c r="C4375" s="3" t="s">
        <v>117</v>
      </c>
      <c r="D4375" s="3">
        <v>1</v>
      </c>
      <c r="E4375" s="3" t="s">
        <v>9</v>
      </c>
      <c r="F4375" s="3" t="s">
        <v>105</v>
      </c>
      <c r="G4375" s="94">
        <v>28.95</v>
      </c>
    </row>
    <row r="4376" spans="2:7">
      <c r="B4376" s="2">
        <v>44772</v>
      </c>
      <c r="C4376" s="3" t="s">
        <v>107</v>
      </c>
      <c r="D4376" s="3">
        <v>4</v>
      </c>
      <c r="E4376" s="3" t="s">
        <v>114</v>
      </c>
      <c r="F4376" s="3" t="s">
        <v>115</v>
      </c>
      <c r="G4376" s="94">
        <v>107.8</v>
      </c>
    </row>
    <row r="4377" spans="2:7">
      <c r="B4377" s="2">
        <v>44334</v>
      </c>
      <c r="C4377" s="3" t="s">
        <v>118</v>
      </c>
      <c r="D4377" s="3">
        <v>275</v>
      </c>
      <c r="E4377" s="3" t="s">
        <v>114</v>
      </c>
      <c r="F4377" s="3" t="s">
        <v>106</v>
      </c>
      <c r="G4377" s="94">
        <v>4261.47</v>
      </c>
    </row>
    <row r="4378" spans="2:7">
      <c r="B4378" s="2">
        <v>43952</v>
      </c>
      <c r="C4378" s="3" t="s">
        <v>118</v>
      </c>
      <c r="D4378" s="3">
        <v>49</v>
      </c>
      <c r="E4378" s="3" t="s">
        <v>6</v>
      </c>
      <c r="F4378" s="3" t="s">
        <v>108</v>
      </c>
      <c r="G4378" s="94">
        <v>1642.36</v>
      </c>
    </row>
    <row r="4379" spans="2:7">
      <c r="B4379" s="2">
        <v>44396</v>
      </c>
      <c r="C4379" s="3" t="s">
        <v>119</v>
      </c>
      <c r="D4379" s="3">
        <v>175</v>
      </c>
      <c r="E4379" s="3" t="s">
        <v>6</v>
      </c>
      <c r="F4379" s="3" t="s">
        <v>111</v>
      </c>
      <c r="G4379" s="94">
        <v>5229.53</v>
      </c>
    </row>
    <row r="4380" spans="2:7">
      <c r="B4380" s="2">
        <v>44398</v>
      </c>
      <c r="C4380" s="3" t="s">
        <v>116</v>
      </c>
      <c r="D4380" s="3">
        <v>2</v>
      </c>
      <c r="E4380" s="3" t="s">
        <v>6</v>
      </c>
      <c r="F4380" s="3" t="s">
        <v>106</v>
      </c>
      <c r="G4380" s="94">
        <v>89.38</v>
      </c>
    </row>
    <row r="4381" spans="2:7">
      <c r="B4381" s="2">
        <v>44619</v>
      </c>
      <c r="C4381" s="3" t="s">
        <v>118</v>
      </c>
      <c r="D4381" s="3">
        <v>225</v>
      </c>
      <c r="E4381" s="3" t="s">
        <v>6</v>
      </c>
      <c r="F4381" s="3" t="s">
        <v>109</v>
      </c>
      <c r="G4381" s="94">
        <v>6881.18</v>
      </c>
    </row>
    <row r="4382" spans="2:7">
      <c r="B4382" s="2">
        <v>44889</v>
      </c>
      <c r="C4382" s="3" t="s">
        <v>117</v>
      </c>
      <c r="D4382" s="3">
        <v>350</v>
      </c>
      <c r="E4382" s="3" t="s">
        <v>110</v>
      </c>
      <c r="F4382" s="3" t="s">
        <v>115</v>
      </c>
      <c r="G4382" s="94">
        <v>5222.4399999999996</v>
      </c>
    </row>
    <row r="4383" spans="2:7">
      <c r="B4383" s="2">
        <v>43863</v>
      </c>
      <c r="C4383" s="3" t="s">
        <v>117</v>
      </c>
      <c r="D4383" s="3">
        <v>575</v>
      </c>
      <c r="E4383" s="3" t="s">
        <v>6</v>
      </c>
      <c r="F4383" s="3" t="s">
        <v>115</v>
      </c>
      <c r="G4383" s="94">
        <v>14114.38</v>
      </c>
    </row>
    <row r="4384" spans="2:7">
      <c r="B4384" s="2">
        <v>44300</v>
      </c>
      <c r="C4384" s="3" t="s">
        <v>118</v>
      </c>
      <c r="D4384" s="3">
        <v>50</v>
      </c>
      <c r="E4384" s="3" t="s">
        <v>9</v>
      </c>
      <c r="F4384" s="3" t="s">
        <v>106</v>
      </c>
      <c r="G4384" s="94">
        <v>1085.6300000000001</v>
      </c>
    </row>
    <row r="4385" spans="2:7">
      <c r="B4385" s="2">
        <v>44560</v>
      </c>
      <c r="C4385" s="3" t="s">
        <v>119</v>
      </c>
      <c r="D4385" s="3">
        <v>13</v>
      </c>
      <c r="E4385" s="3" t="s">
        <v>6</v>
      </c>
      <c r="F4385" s="3" t="s">
        <v>105</v>
      </c>
      <c r="G4385" s="94">
        <v>567.97</v>
      </c>
    </row>
    <row r="4386" spans="2:7">
      <c r="B4386" s="2">
        <v>44826</v>
      </c>
      <c r="C4386" s="3" t="s">
        <v>119</v>
      </c>
      <c r="D4386" s="3">
        <v>28</v>
      </c>
      <c r="E4386" s="3" t="s">
        <v>6</v>
      </c>
      <c r="F4386" s="3" t="s">
        <v>109</v>
      </c>
      <c r="G4386" s="94">
        <v>1063.6199999999999</v>
      </c>
    </row>
    <row r="4387" spans="2:7">
      <c r="B4387" s="2">
        <v>44043</v>
      </c>
      <c r="C4387" s="3" t="s">
        <v>117</v>
      </c>
      <c r="D4387" s="3">
        <v>29</v>
      </c>
      <c r="E4387" s="3" t="s">
        <v>9</v>
      </c>
      <c r="F4387" s="3" t="s">
        <v>111</v>
      </c>
      <c r="G4387" s="94">
        <v>688.97</v>
      </c>
    </row>
    <row r="4388" spans="2:7">
      <c r="B4388" s="2">
        <v>44770</v>
      </c>
      <c r="C4388" s="3" t="s">
        <v>117</v>
      </c>
      <c r="D4388" s="3">
        <v>40</v>
      </c>
      <c r="E4388" s="3" t="s">
        <v>6</v>
      </c>
      <c r="F4388" s="3" t="s">
        <v>106</v>
      </c>
      <c r="G4388" s="94">
        <v>1485.46</v>
      </c>
    </row>
    <row r="4389" spans="2:7">
      <c r="B4389" s="2">
        <v>43879</v>
      </c>
      <c r="C4389" s="3" t="s">
        <v>117</v>
      </c>
      <c r="D4389" s="3">
        <v>39</v>
      </c>
      <c r="E4389" s="3" t="s">
        <v>112</v>
      </c>
      <c r="F4389" s="3" t="s">
        <v>115</v>
      </c>
      <c r="G4389" s="94">
        <v>1191.74</v>
      </c>
    </row>
    <row r="4390" spans="2:7">
      <c r="B4390" s="2">
        <v>44828</v>
      </c>
      <c r="C4390" s="3" t="s">
        <v>117</v>
      </c>
      <c r="D4390" s="3">
        <v>28</v>
      </c>
      <c r="E4390" s="3" t="s">
        <v>9</v>
      </c>
      <c r="F4390" s="3" t="s">
        <v>106</v>
      </c>
      <c r="G4390" s="94">
        <v>665.21</v>
      </c>
    </row>
    <row r="4391" spans="2:7">
      <c r="B4391" s="2">
        <v>44479</v>
      </c>
      <c r="C4391" s="3" t="s">
        <v>116</v>
      </c>
      <c r="D4391" s="3">
        <v>4</v>
      </c>
      <c r="E4391" s="3" t="s">
        <v>114</v>
      </c>
      <c r="F4391" s="3" t="s">
        <v>111</v>
      </c>
      <c r="G4391" s="94">
        <v>103.8</v>
      </c>
    </row>
    <row r="4392" spans="2:7">
      <c r="B4392" s="2">
        <v>44441</v>
      </c>
      <c r="C4392" s="3" t="s">
        <v>116</v>
      </c>
      <c r="D4392" s="3">
        <v>375</v>
      </c>
      <c r="E4392" s="3" t="s">
        <v>110</v>
      </c>
      <c r="F4392" s="3" t="s">
        <v>106</v>
      </c>
      <c r="G4392" s="94">
        <v>5595.47</v>
      </c>
    </row>
    <row r="4393" spans="2:7">
      <c r="B4393" s="2">
        <v>44047</v>
      </c>
      <c r="C4393" s="3" t="s">
        <v>107</v>
      </c>
      <c r="D4393" s="3">
        <v>34</v>
      </c>
      <c r="E4393" s="3" t="s">
        <v>114</v>
      </c>
      <c r="F4393" s="3" t="s">
        <v>115</v>
      </c>
      <c r="G4393" s="94">
        <v>749.96</v>
      </c>
    </row>
    <row r="4394" spans="2:7">
      <c r="B4394" s="2">
        <v>44186</v>
      </c>
      <c r="C4394" s="3" t="s">
        <v>117</v>
      </c>
      <c r="D4394" s="3">
        <v>425</v>
      </c>
      <c r="E4394" s="3" t="s">
        <v>114</v>
      </c>
      <c r="F4394" s="3" t="s">
        <v>111</v>
      </c>
      <c r="G4394" s="94">
        <v>6585.91</v>
      </c>
    </row>
    <row r="4395" spans="2:7">
      <c r="B4395" s="2">
        <v>44198</v>
      </c>
      <c r="C4395" s="3" t="s">
        <v>107</v>
      </c>
      <c r="D4395" s="3">
        <v>2</v>
      </c>
      <c r="E4395" s="3" t="s">
        <v>110</v>
      </c>
      <c r="F4395" s="3" t="s">
        <v>109</v>
      </c>
      <c r="G4395" s="94">
        <v>49.9</v>
      </c>
    </row>
    <row r="4396" spans="2:7">
      <c r="B4396" s="2">
        <v>44228</v>
      </c>
      <c r="C4396" s="3" t="s">
        <v>107</v>
      </c>
      <c r="D4396" s="3">
        <v>5</v>
      </c>
      <c r="E4396" s="3" t="s">
        <v>114</v>
      </c>
      <c r="F4396" s="3" t="s">
        <v>111</v>
      </c>
      <c r="G4396" s="94">
        <v>124.75</v>
      </c>
    </row>
    <row r="4397" spans="2:7">
      <c r="B4397" s="2">
        <v>44622</v>
      </c>
      <c r="C4397" s="3" t="s">
        <v>119</v>
      </c>
      <c r="D4397" s="3">
        <v>350</v>
      </c>
      <c r="E4397" s="3" t="s">
        <v>9</v>
      </c>
      <c r="F4397" s="3" t="s">
        <v>113</v>
      </c>
      <c r="G4397" s="94">
        <v>5624.94</v>
      </c>
    </row>
    <row r="4398" spans="2:7">
      <c r="B4398" s="2">
        <v>44889</v>
      </c>
      <c r="C4398" s="3" t="s">
        <v>117</v>
      </c>
      <c r="D4398" s="3">
        <v>15</v>
      </c>
      <c r="E4398" s="3" t="s">
        <v>9</v>
      </c>
      <c r="F4398" s="3" t="s">
        <v>111</v>
      </c>
      <c r="G4398" s="94">
        <v>404.25</v>
      </c>
    </row>
    <row r="4399" spans="2:7">
      <c r="B4399" s="2">
        <v>44183</v>
      </c>
      <c r="C4399" s="3" t="s">
        <v>119</v>
      </c>
      <c r="D4399" s="3">
        <v>600</v>
      </c>
      <c r="E4399" s="3" t="s">
        <v>9</v>
      </c>
      <c r="F4399" s="3" t="s">
        <v>115</v>
      </c>
      <c r="G4399" s="94">
        <v>9987.75</v>
      </c>
    </row>
    <row r="4400" spans="2:7">
      <c r="B4400" s="2">
        <v>43872</v>
      </c>
      <c r="C4400" s="3" t="s">
        <v>117</v>
      </c>
      <c r="D4400" s="3">
        <v>11</v>
      </c>
      <c r="E4400" s="3" t="s">
        <v>114</v>
      </c>
      <c r="F4400" s="3" t="s">
        <v>115</v>
      </c>
      <c r="G4400" s="94">
        <v>274.45</v>
      </c>
    </row>
    <row r="4401" spans="2:7">
      <c r="B4401" s="2">
        <v>44834</v>
      </c>
      <c r="C4401" s="3" t="s">
        <v>107</v>
      </c>
      <c r="D4401" s="3">
        <v>33</v>
      </c>
      <c r="E4401" s="3" t="s">
        <v>9</v>
      </c>
      <c r="F4401" s="3" t="s">
        <v>115</v>
      </c>
      <c r="G4401" s="94">
        <v>784</v>
      </c>
    </row>
    <row r="4402" spans="2:7">
      <c r="B4402" s="2">
        <v>44646</v>
      </c>
      <c r="C4402" s="3" t="s">
        <v>119</v>
      </c>
      <c r="D4402" s="3">
        <v>29</v>
      </c>
      <c r="E4402" s="3" t="s">
        <v>110</v>
      </c>
      <c r="F4402" s="3" t="s">
        <v>108</v>
      </c>
      <c r="G4402" s="94">
        <v>590.37</v>
      </c>
    </row>
    <row r="4403" spans="2:7">
      <c r="B4403" s="2">
        <v>44129</v>
      </c>
      <c r="C4403" s="3" t="s">
        <v>116</v>
      </c>
      <c r="D4403" s="3">
        <v>475</v>
      </c>
      <c r="E4403" s="3" t="s">
        <v>112</v>
      </c>
      <c r="F4403" s="3" t="s">
        <v>105</v>
      </c>
      <c r="G4403" s="94">
        <v>9272.59</v>
      </c>
    </row>
    <row r="4404" spans="2:7">
      <c r="B4404" s="2">
        <v>44222</v>
      </c>
      <c r="C4404" s="3" t="s">
        <v>117</v>
      </c>
      <c r="D4404" s="3">
        <v>175</v>
      </c>
      <c r="E4404" s="3" t="s">
        <v>9</v>
      </c>
      <c r="F4404" s="3" t="s">
        <v>108</v>
      </c>
      <c r="G4404" s="94">
        <v>3423.88</v>
      </c>
    </row>
    <row r="4405" spans="2:7">
      <c r="B4405" s="2">
        <v>43911</v>
      </c>
      <c r="C4405" s="3" t="s">
        <v>119</v>
      </c>
      <c r="D4405" s="3">
        <v>325</v>
      </c>
      <c r="E4405" s="3" t="s">
        <v>6</v>
      </c>
      <c r="F4405" s="3" t="s">
        <v>111</v>
      </c>
      <c r="G4405" s="94">
        <v>8351.44</v>
      </c>
    </row>
    <row r="4406" spans="2:7">
      <c r="B4406" s="2">
        <v>44511</v>
      </c>
      <c r="C4406" s="3" t="s">
        <v>117</v>
      </c>
      <c r="D4406" s="3">
        <v>39</v>
      </c>
      <c r="E4406" s="3" t="s">
        <v>9</v>
      </c>
      <c r="F4406" s="3" t="s">
        <v>115</v>
      </c>
      <c r="G4406" s="94">
        <v>959.69</v>
      </c>
    </row>
    <row r="4407" spans="2:7">
      <c r="B4407" s="2">
        <v>44273</v>
      </c>
      <c r="C4407" s="3" t="s">
        <v>107</v>
      </c>
      <c r="D4407" s="3">
        <v>18</v>
      </c>
      <c r="E4407" s="3" t="s">
        <v>110</v>
      </c>
      <c r="F4407" s="3" t="s">
        <v>109</v>
      </c>
      <c r="G4407" s="94">
        <v>449.1</v>
      </c>
    </row>
    <row r="4408" spans="2:7">
      <c r="B4408" s="2">
        <v>44005</v>
      </c>
      <c r="C4408" s="3" t="s">
        <v>116</v>
      </c>
      <c r="D4408" s="3">
        <v>8</v>
      </c>
      <c r="E4408" s="3" t="s">
        <v>6</v>
      </c>
      <c r="F4408" s="3" t="s">
        <v>106</v>
      </c>
      <c r="G4408" s="94">
        <v>341.52</v>
      </c>
    </row>
    <row r="4409" spans="2:7">
      <c r="B4409" s="2">
        <v>44761</v>
      </c>
      <c r="C4409" s="3" t="s">
        <v>116</v>
      </c>
      <c r="D4409" s="3">
        <v>30</v>
      </c>
      <c r="E4409" s="3" t="s">
        <v>114</v>
      </c>
      <c r="F4409" s="3" t="s">
        <v>105</v>
      </c>
      <c r="G4409" s="94">
        <v>636.23</v>
      </c>
    </row>
    <row r="4410" spans="2:7">
      <c r="B4410" s="2">
        <v>44055</v>
      </c>
      <c r="C4410" s="3" t="s">
        <v>119</v>
      </c>
      <c r="D4410" s="3">
        <v>48</v>
      </c>
      <c r="E4410" s="3" t="s">
        <v>9</v>
      </c>
      <c r="F4410" s="3" t="s">
        <v>106</v>
      </c>
      <c r="G4410" s="94">
        <v>1006.2</v>
      </c>
    </row>
    <row r="4411" spans="2:7">
      <c r="B4411" s="2">
        <v>44465</v>
      </c>
      <c r="C4411" s="3" t="s">
        <v>107</v>
      </c>
      <c r="D4411" s="3">
        <v>475</v>
      </c>
      <c r="E4411" s="3" t="s">
        <v>110</v>
      </c>
      <c r="F4411" s="3" t="s">
        <v>108</v>
      </c>
      <c r="G4411" s="94">
        <v>6541.34</v>
      </c>
    </row>
    <row r="4412" spans="2:7">
      <c r="B4412" s="2">
        <v>44174</v>
      </c>
      <c r="C4412" s="3" t="s">
        <v>119</v>
      </c>
      <c r="D4412" s="3">
        <v>15</v>
      </c>
      <c r="E4412" s="3" t="s">
        <v>112</v>
      </c>
      <c r="F4412" s="3" t="s">
        <v>113</v>
      </c>
      <c r="G4412" s="94">
        <v>524.25</v>
      </c>
    </row>
    <row r="4413" spans="2:7">
      <c r="B4413" s="2">
        <v>44760</v>
      </c>
      <c r="C4413" s="3" t="s">
        <v>117</v>
      </c>
      <c r="D4413" s="3">
        <v>7</v>
      </c>
      <c r="E4413" s="3" t="s">
        <v>112</v>
      </c>
      <c r="F4413" s="3" t="s">
        <v>105</v>
      </c>
      <c r="G4413" s="94">
        <v>251.65</v>
      </c>
    </row>
    <row r="4414" spans="2:7">
      <c r="B4414" s="2">
        <v>43906</v>
      </c>
      <c r="C4414" s="3" t="s">
        <v>119</v>
      </c>
      <c r="D4414" s="3">
        <v>5</v>
      </c>
      <c r="E4414" s="3" t="s">
        <v>112</v>
      </c>
      <c r="F4414" s="3" t="s">
        <v>113</v>
      </c>
      <c r="G4414" s="94">
        <v>169.75</v>
      </c>
    </row>
    <row r="4415" spans="2:7">
      <c r="B4415" s="2">
        <v>44420</v>
      </c>
      <c r="C4415" s="3" t="s">
        <v>117</v>
      </c>
      <c r="D4415" s="3">
        <v>32</v>
      </c>
      <c r="E4415" s="3" t="s">
        <v>114</v>
      </c>
      <c r="F4415" s="3" t="s">
        <v>106</v>
      </c>
      <c r="G4415" s="94">
        <v>705.84</v>
      </c>
    </row>
    <row r="4416" spans="2:7">
      <c r="B4416" s="2">
        <v>44128</v>
      </c>
      <c r="C4416" s="3" t="s">
        <v>118</v>
      </c>
      <c r="D4416" s="3">
        <v>36</v>
      </c>
      <c r="E4416" s="3" t="s">
        <v>112</v>
      </c>
      <c r="F4416" s="3" t="s">
        <v>109</v>
      </c>
      <c r="G4416" s="94">
        <v>1038.8699999999999</v>
      </c>
    </row>
    <row r="4417" spans="2:7">
      <c r="B4417" s="2">
        <v>44156</v>
      </c>
      <c r="C4417" s="3" t="s">
        <v>116</v>
      </c>
      <c r="D4417" s="3">
        <v>8</v>
      </c>
      <c r="E4417" s="3" t="s">
        <v>110</v>
      </c>
      <c r="F4417" s="3" t="s">
        <v>115</v>
      </c>
      <c r="G4417" s="94">
        <v>191.6</v>
      </c>
    </row>
    <row r="4418" spans="2:7">
      <c r="B4418" s="2">
        <v>43897</v>
      </c>
      <c r="C4418" s="3" t="s">
        <v>107</v>
      </c>
      <c r="D4418" s="3">
        <v>2</v>
      </c>
      <c r="E4418" s="3" t="s">
        <v>110</v>
      </c>
      <c r="F4418" s="3" t="s">
        <v>115</v>
      </c>
      <c r="G4418" s="94">
        <v>51.9</v>
      </c>
    </row>
    <row r="4419" spans="2:7">
      <c r="B4419" s="2">
        <v>43977</v>
      </c>
      <c r="C4419" s="3" t="s">
        <v>119</v>
      </c>
      <c r="D4419" s="3">
        <v>550</v>
      </c>
      <c r="E4419" s="3" t="s">
        <v>6</v>
      </c>
      <c r="F4419" s="3" t="s">
        <v>113</v>
      </c>
      <c r="G4419" s="94">
        <v>13816.96</v>
      </c>
    </row>
    <row r="4420" spans="2:7">
      <c r="B4420" s="2">
        <v>44150</v>
      </c>
      <c r="C4420" s="3" t="s">
        <v>117</v>
      </c>
      <c r="D4420" s="3">
        <v>7</v>
      </c>
      <c r="E4420" s="3" t="s">
        <v>112</v>
      </c>
      <c r="F4420" s="3" t="s">
        <v>105</v>
      </c>
      <c r="G4420" s="94">
        <v>251.65</v>
      </c>
    </row>
    <row r="4421" spans="2:7">
      <c r="B4421" s="2">
        <v>44353</v>
      </c>
      <c r="C4421" s="3" t="s">
        <v>119</v>
      </c>
      <c r="D4421" s="3">
        <v>14</v>
      </c>
      <c r="E4421" s="3" t="s">
        <v>6</v>
      </c>
      <c r="F4421" s="3" t="s">
        <v>106</v>
      </c>
      <c r="G4421" s="94">
        <v>611.66</v>
      </c>
    </row>
    <row r="4422" spans="2:7">
      <c r="B4422" s="2">
        <v>43959</v>
      </c>
      <c r="C4422" s="3" t="s">
        <v>107</v>
      </c>
      <c r="D4422" s="3">
        <v>425</v>
      </c>
      <c r="E4422" s="3" t="s">
        <v>6</v>
      </c>
      <c r="F4422" s="3" t="s">
        <v>108</v>
      </c>
      <c r="G4422" s="94">
        <v>10921.12</v>
      </c>
    </row>
    <row r="4423" spans="2:7">
      <c r="B4423" s="2">
        <v>44886</v>
      </c>
      <c r="C4423" s="3" t="s">
        <v>117</v>
      </c>
      <c r="D4423" s="3">
        <v>44</v>
      </c>
      <c r="E4423" s="3" t="s">
        <v>112</v>
      </c>
      <c r="F4423" s="3" t="s">
        <v>106</v>
      </c>
      <c r="G4423" s="94">
        <v>1307.1300000000001</v>
      </c>
    </row>
    <row r="4424" spans="2:7">
      <c r="B4424" s="2">
        <v>44247</v>
      </c>
      <c r="C4424" s="3" t="s">
        <v>118</v>
      </c>
      <c r="D4424" s="3">
        <v>325</v>
      </c>
      <c r="E4424" s="3" t="s">
        <v>112</v>
      </c>
      <c r="F4424" s="3" t="s">
        <v>109</v>
      </c>
      <c r="G4424" s="94">
        <v>6344.41</v>
      </c>
    </row>
    <row r="4425" spans="2:7">
      <c r="B4425" s="2">
        <v>44162</v>
      </c>
      <c r="C4425" s="3" t="s">
        <v>117</v>
      </c>
      <c r="D4425" s="3">
        <v>10</v>
      </c>
      <c r="E4425" s="3" t="s">
        <v>6</v>
      </c>
      <c r="F4425" s="3" t="s">
        <v>106</v>
      </c>
      <c r="G4425" s="94">
        <v>436.9</v>
      </c>
    </row>
    <row r="4426" spans="2:7">
      <c r="B4426" s="2">
        <v>44662</v>
      </c>
      <c r="C4426" s="3" t="s">
        <v>107</v>
      </c>
      <c r="D4426" s="3">
        <v>425</v>
      </c>
      <c r="E4426" s="3" t="s">
        <v>9</v>
      </c>
      <c r="F4426" s="3" t="s">
        <v>108</v>
      </c>
      <c r="G4426" s="94">
        <v>6585.91</v>
      </c>
    </row>
    <row r="4427" spans="2:7">
      <c r="B4427" s="2">
        <v>44201</v>
      </c>
      <c r="C4427" s="3" t="s">
        <v>119</v>
      </c>
      <c r="D4427" s="3">
        <v>175</v>
      </c>
      <c r="E4427" s="3" t="s">
        <v>110</v>
      </c>
      <c r="F4427" s="3" t="s">
        <v>113</v>
      </c>
      <c r="G4427" s="94">
        <v>3056.38</v>
      </c>
    </row>
    <row r="4428" spans="2:7">
      <c r="B4428" s="2">
        <v>44096</v>
      </c>
      <c r="C4428" s="3" t="s">
        <v>117</v>
      </c>
      <c r="D4428" s="3">
        <v>9</v>
      </c>
      <c r="E4428" s="3" t="s">
        <v>112</v>
      </c>
      <c r="F4428" s="3" t="s">
        <v>106</v>
      </c>
      <c r="G4428" s="94">
        <v>323.55</v>
      </c>
    </row>
    <row r="4429" spans="2:7">
      <c r="B4429" s="2">
        <v>44049</v>
      </c>
      <c r="C4429" s="3" t="s">
        <v>118</v>
      </c>
      <c r="D4429" s="3">
        <v>15</v>
      </c>
      <c r="E4429" s="3" t="s">
        <v>9</v>
      </c>
      <c r="F4429" s="3" t="s">
        <v>106</v>
      </c>
      <c r="G4429" s="94">
        <v>419.25</v>
      </c>
    </row>
    <row r="4430" spans="2:7">
      <c r="B4430" s="2">
        <v>44282</v>
      </c>
      <c r="C4430" s="3" t="s">
        <v>119</v>
      </c>
      <c r="D4430" s="3">
        <v>27</v>
      </c>
      <c r="E4430" s="3" t="s">
        <v>114</v>
      </c>
      <c r="F4430" s="3" t="s">
        <v>109</v>
      </c>
      <c r="G4430" s="94">
        <v>618.5</v>
      </c>
    </row>
    <row r="4431" spans="2:7">
      <c r="B4431" s="2">
        <v>44667</v>
      </c>
      <c r="C4431" s="3" t="s">
        <v>117</v>
      </c>
      <c r="D4431" s="3">
        <v>49</v>
      </c>
      <c r="E4431" s="3" t="s">
        <v>112</v>
      </c>
      <c r="F4431" s="3" t="s">
        <v>113</v>
      </c>
      <c r="G4431" s="94">
        <v>1321.16</v>
      </c>
    </row>
    <row r="4432" spans="2:7">
      <c r="B4432" s="2">
        <v>44022</v>
      </c>
      <c r="C4432" s="3" t="s">
        <v>107</v>
      </c>
      <c r="D4432" s="3">
        <v>600</v>
      </c>
      <c r="E4432" s="3" t="s">
        <v>112</v>
      </c>
      <c r="F4432" s="3" t="s">
        <v>108</v>
      </c>
      <c r="G4432" s="94">
        <v>12402.75</v>
      </c>
    </row>
    <row r="4433" spans="2:7">
      <c r="B4433" s="2">
        <v>44731</v>
      </c>
      <c r="C4433" s="3" t="s">
        <v>117</v>
      </c>
      <c r="D4433" s="3">
        <v>5</v>
      </c>
      <c r="E4433" s="3" t="s">
        <v>114</v>
      </c>
      <c r="F4433" s="3" t="s">
        <v>113</v>
      </c>
      <c r="G4433" s="94">
        <v>124.75</v>
      </c>
    </row>
    <row r="4434" spans="2:7">
      <c r="B4434" s="2">
        <v>44390</v>
      </c>
      <c r="C4434" s="3" t="s">
        <v>117</v>
      </c>
      <c r="D4434" s="3">
        <v>5</v>
      </c>
      <c r="E4434" s="3" t="s">
        <v>114</v>
      </c>
      <c r="F4434" s="3" t="s">
        <v>115</v>
      </c>
      <c r="G4434" s="94">
        <v>124.75</v>
      </c>
    </row>
    <row r="4435" spans="2:7">
      <c r="B4435" s="2">
        <v>44820</v>
      </c>
      <c r="C4435" s="3" t="s">
        <v>107</v>
      </c>
      <c r="D4435" s="3">
        <v>2</v>
      </c>
      <c r="E4435" s="3" t="s">
        <v>6</v>
      </c>
      <c r="F4435" s="3" t="s">
        <v>111</v>
      </c>
      <c r="G4435" s="94">
        <v>85.38</v>
      </c>
    </row>
    <row r="4436" spans="2:7">
      <c r="B4436" s="2">
        <v>44636</v>
      </c>
      <c r="C4436" s="3" t="s">
        <v>116</v>
      </c>
      <c r="D4436" s="3">
        <v>125</v>
      </c>
      <c r="E4436" s="3" t="s">
        <v>9</v>
      </c>
      <c r="F4436" s="3" t="s">
        <v>106</v>
      </c>
      <c r="G4436" s="94">
        <v>2358.13</v>
      </c>
    </row>
    <row r="4437" spans="2:7">
      <c r="B4437" s="2">
        <v>44362</v>
      </c>
      <c r="C4437" s="3" t="s">
        <v>117</v>
      </c>
      <c r="D4437" s="3">
        <v>50</v>
      </c>
      <c r="E4437" s="3" t="s">
        <v>110</v>
      </c>
      <c r="F4437" s="3" t="s">
        <v>108</v>
      </c>
      <c r="G4437" s="94">
        <v>935.63</v>
      </c>
    </row>
    <row r="4438" spans="2:7">
      <c r="B4438" s="2">
        <v>44360</v>
      </c>
      <c r="C4438" s="3" t="s">
        <v>117</v>
      </c>
      <c r="D4438" s="3">
        <v>600</v>
      </c>
      <c r="E4438" s="3" t="s">
        <v>110</v>
      </c>
      <c r="F4438" s="3" t="s">
        <v>105</v>
      </c>
      <c r="G4438" s="94">
        <v>8607.75</v>
      </c>
    </row>
    <row r="4439" spans="2:7">
      <c r="B4439" s="2">
        <v>43952</v>
      </c>
      <c r="C4439" s="3" t="s">
        <v>118</v>
      </c>
      <c r="D4439" s="3">
        <v>39</v>
      </c>
      <c r="E4439" s="3" t="s">
        <v>9</v>
      </c>
      <c r="F4439" s="3" t="s">
        <v>108</v>
      </c>
      <c r="G4439" s="94">
        <v>893.39</v>
      </c>
    </row>
    <row r="4440" spans="2:7">
      <c r="B4440" s="2">
        <v>44197</v>
      </c>
      <c r="C4440" s="3" t="s">
        <v>119</v>
      </c>
      <c r="D4440" s="3">
        <v>20</v>
      </c>
      <c r="E4440" s="3" t="s">
        <v>112</v>
      </c>
      <c r="F4440" s="3" t="s">
        <v>108</v>
      </c>
      <c r="G4440" s="94">
        <v>679</v>
      </c>
    </row>
    <row r="4441" spans="2:7">
      <c r="B4441" s="2">
        <v>44010</v>
      </c>
      <c r="C4441" s="3" t="s">
        <v>119</v>
      </c>
      <c r="D4441" s="3">
        <v>350</v>
      </c>
      <c r="E4441" s="3" t="s">
        <v>114</v>
      </c>
      <c r="F4441" s="3" t="s">
        <v>106</v>
      </c>
      <c r="G4441" s="94">
        <v>5423.69</v>
      </c>
    </row>
    <row r="4442" spans="2:7">
      <c r="B4442" s="2">
        <v>44810</v>
      </c>
      <c r="C4442" s="3" t="s">
        <v>119</v>
      </c>
      <c r="D4442" s="3">
        <v>400</v>
      </c>
      <c r="E4442" s="3" t="s">
        <v>114</v>
      </c>
      <c r="F4442" s="3" t="s">
        <v>105</v>
      </c>
      <c r="G4442" s="94">
        <v>5738.5</v>
      </c>
    </row>
    <row r="4443" spans="2:7">
      <c r="B4443" s="2">
        <v>44687</v>
      </c>
      <c r="C4443" s="3" t="s">
        <v>117</v>
      </c>
      <c r="D4443" s="3">
        <v>375</v>
      </c>
      <c r="E4443" s="3" t="s">
        <v>114</v>
      </c>
      <c r="F4443" s="3" t="s">
        <v>105</v>
      </c>
      <c r="G4443" s="94">
        <v>5595.47</v>
      </c>
    </row>
    <row r="4444" spans="2:7">
      <c r="B4444" s="2">
        <v>44874</v>
      </c>
      <c r="C4444" s="3" t="s">
        <v>107</v>
      </c>
      <c r="D4444" s="3">
        <v>4</v>
      </c>
      <c r="E4444" s="3" t="s">
        <v>6</v>
      </c>
      <c r="F4444" s="3" t="s">
        <v>105</v>
      </c>
      <c r="G4444" s="94">
        <v>174.76</v>
      </c>
    </row>
    <row r="4445" spans="2:7">
      <c r="B4445" s="2">
        <v>44578</v>
      </c>
      <c r="C4445" s="3" t="s">
        <v>119</v>
      </c>
      <c r="D4445" s="3">
        <v>7</v>
      </c>
      <c r="E4445" s="3" t="s">
        <v>114</v>
      </c>
      <c r="F4445" s="3" t="s">
        <v>105</v>
      </c>
      <c r="G4445" s="94">
        <v>181.65</v>
      </c>
    </row>
    <row r="4446" spans="2:7">
      <c r="B4446" s="2">
        <v>44442</v>
      </c>
      <c r="C4446" s="3" t="s">
        <v>117</v>
      </c>
      <c r="D4446" s="3">
        <v>6</v>
      </c>
      <c r="E4446" s="3" t="s">
        <v>110</v>
      </c>
      <c r="F4446" s="3" t="s">
        <v>109</v>
      </c>
      <c r="G4446" s="94">
        <v>149.69999999999999</v>
      </c>
    </row>
    <row r="4447" spans="2:7">
      <c r="B4447" s="2">
        <v>43897</v>
      </c>
      <c r="C4447" s="3" t="s">
        <v>107</v>
      </c>
      <c r="D4447" s="3">
        <v>75</v>
      </c>
      <c r="E4447" s="3" t="s">
        <v>110</v>
      </c>
      <c r="F4447" s="3" t="s">
        <v>106</v>
      </c>
      <c r="G4447" s="94">
        <v>1459.69</v>
      </c>
    </row>
    <row r="4448" spans="2:7">
      <c r="B4448" s="2">
        <v>44844</v>
      </c>
      <c r="C4448" s="3" t="s">
        <v>107</v>
      </c>
      <c r="D4448" s="3">
        <v>325</v>
      </c>
      <c r="E4448" s="3" t="s">
        <v>112</v>
      </c>
      <c r="F4448" s="3" t="s">
        <v>109</v>
      </c>
      <c r="G4448" s="94">
        <v>6718.16</v>
      </c>
    </row>
    <row r="4449" spans="2:7">
      <c r="B4449" s="2">
        <v>44578</v>
      </c>
      <c r="C4449" s="3" t="s">
        <v>117</v>
      </c>
      <c r="D4449" s="3">
        <v>200</v>
      </c>
      <c r="E4449" s="3" t="s">
        <v>9</v>
      </c>
      <c r="F4449" s="3" t="s">
        <v>111</v>
      </c>
      <c r="G4449" s="94">
        <v>4053</v>
      </c>
    </row>
    <row r="4450" spans="2:7">
      <c r="B4450" s="2">
        <v>44256</v>
      </c>
      <c r="C4450" s="3" t="s">
        <v>119</v>
      </c>
      <c r="D4450" s="3">
        <v>7</v>
      </c>
      <c r="E4450" s="3" t="s">
        <v>112</v>
      </c>
      <c r="F4450" s="3" t="s">
        <v>108</v>
      </c>
      <c r="G4450" s="94">
        <v>237.65</v>
      </c>
    </row>
    <row r="4451" spans="2:7">
      <c r="B4451" s="2">
        <v>44868</v>
      </c>
      <c r="C4451" s="3" t="s">
        <v>118</v>
      </c>
      <c r="D4451" s="3">
        <v>48</v>
      </c>
      <c r="E4451" s="3" t="s">
        <v>110</v>
      </c>
      <c r="F4451" s="3" t="s">
        <v>111</v>
      </c>
      <c r="G4451" s="94">
        <v>934.2</v>
      </c>
    </row>
    <row r="4452" spans="2:7">
      <c r="B4452" s="2">
        <v>44544</v>
      </c>
      <c r="C4452" s="3" t="s">
        <v>117</v>
      </c>
      <c r="D4452" s="3">
        <v>325</v>
      </c>
      <c r="E4452" s="3" t="s">
        <v>110</v>
      </c>
      <c r="F4452" s="3" t="s">
        <v>106</v>
      </c>
      <c r="G4452" s="94">
        <v>4849.41</v>
      </c>
    </row>
    <row r="4453" spans="2:7">
      <c r="B4453" s="2">
        <v>44902</v>
      </c>
      <c r="C4453" s="3" t="s">
        <v>117</v>
      </c>
      <c r="D4453" s="3">
        <v>275</v>
      </c>
      <c r="E4453" s="3" t="s">
        <v>112</v>
      </c>
      <c r="F4453" s="3" t="s">
        <v>106</v>
      </c>
      <c r="G4453" s="94">
        <v>5684.59</v>
      </c>
    </row>
    <row r="4454" spans="2:7">
      <c r="B4454" s="2">
        <v>44743</v>
      </c>
      <c r="C4454" s="3" t="s">
        <v>119</v>
      </c>
      <c r="D4454" s="3">
        <v>8</v>
      </c>
      <c r="E4454" s="3" t="s">
        <v>112</v>
      </c>
      <c r="F4454" s="3" t="s">
        <v>109</v>
      </c>
      <c r="G4454" s="94">
        <v>271.60000000000002</v>
      </c>
    </row>
    <row r="4455" spans="2:7">
      <c r="B4455" s="2">
        <v>44109</v>
      </c>
      <c r="C4455" s="3" t="s">
        <v>117</v>
      </c>
      <c r="D4455" s="3">
        <v>175</v>
      </c>
      <c r="E4455" s="3" t="s">
        <v>114</v>
      </c>
      <c r="F4455" s="3" t="s">
        <v>113</v>
      </c>
      <c r="G4455" s="94">
        <v>3056.38</v>
      </c>
    </row>
    <row r="4456" spans="2:7">
      <c r="B4456" s="2">
        <v>44012</v>
      </c>
      <c r="C4456" s="3" t="s">
        <v>116</v>
      </c>
      <c r="D4456" s="3">
        <v>5</v>
      </c>
      <c r="E4456" s="3" t="s">
        <v>110</v>
      </c>
      <c r="F4456" s="3" t="s">
        <v>106</v>
      </c>
      <c r="G4456" s="94">
        <v>124.75</v>
      </c>
    </row>
    <row r="4457" spans="2:7">
      <c r="B4457" s="2">
        <v>44845</v>
      </c>
      <c r="C4457" s="3" t="s">
        <v>117</v>
      </c>
      <c r="D4457" s="3">
        <v>25</v>
      </c>
      <c r="E4457" s="3" t="s">
        <v>112</v>
      </c>
      <c r="F4457" s="3" t="s">
        <v>106</v>
      </c>
      <c r="G4457" s="94">
        <v>763.94</v>
      </c>
    </row>
    <row r="4458" spans="2:7">
      <c r="B4458" s="2">
        <v>44180</v>
      </c>
      <c r="C4458" s="3" t="s">
        <v>117</v>
      </c>
      <c r="D4458" s="3">
        <v>46</v>
      </c>
      <c r="E4458" s="3" t="s">
        <v>9</v>
      </c>
      <c r="F4458" s="3" t="s">
        <v>113</v>
      </c>
      <c r="G4458" s="94">
        <v>1053.75</v>
      </c>
    </row>
    <row r="4459" spans="2:7">
      <c r="B4459" s="2">
        <v>44033</v>
      </c>
      <c r="C4459" s="3" t="s">
        <v>118</v>
      </c>
      <c r="D4459" s="3">
        <v>325</v>
      </c>
      <c r="E4459" s="3" t="s">
        <v>110</v>
      </c>
      <c r="F4459" s="3" t="s">
        <v>108</v>
      </c>
      <c r="G4459" s="94">
        <v>4849.41</v>
      </c>
    </row>
    <row r="4460" spans="2:7">
      <c r="B4460" s="2">
        <v>44628</v>
      </c>
      <c r="C4460" s="3" t="s">
        <v>119</v>
      </c>
      <c r="D4460" s="3">
        <v>600</v>
      </c>
      <c r="E4460" s="3" t="s">
        <v>6</v>
      </c>
      <c r="F4460" s="3" t="s">
        <v>108</v>
      </c>
      <c r="G4460" s="94">
        <v>15418.05</v>
      </c>
    </row>
    <row r="4461" spans="2:7">
      <c r="B4461" s="2">
        <v>44444</v>
      </c>
      <c r="C4461" s="3" t="s">
        <v>116</v>
      </c>
      <c r="D4461" s="3">
        <v>1</v>
      </c>
      <c r="E4461" s="3" t="s">
        <v>9</v>
      </c>
      <c r="F4461" s="3" t="s">
        <v>106</v>
      </c>
      <c r="G4461" s="94">
        <v>28.95</v>
      </c>
    </row>
    <row r="4462" spans="2:7">
      <c r="B4462" s="2">
        <v>44222</v>
      </c>
      <c r="C4462" s="3" t="s">
        <v>116</v>
      </c>
      <c r="D4462" s="3">
        <v>9</v>
      </c>
      <c r="E4462" s="3" t="s">
        <v>114</v>
      </c>
      <c r="F4462" s="3" t="s">
        <v>106</v>
      </c>
      <c r="G4462" s="94">
        <v>233.55</v>
      </c>
    </row>
    <row r="4463" spans="2:7">
      <c r="B4463" s="2">
        <v>44887</v>
      </c>
      <c r="C4463" s="3" t="s">
        <v>117</v>
      </c>
      <c r="D4463" s="3">
        <v>9</v>
      </c>
      <c r="E4463" s="3" t="s">
        <v>9</v>
      </c>
      <c r="F4463" s="3" t="s">
        <v>109</v>
      </c>
      <c r="G4463" s="94">
        <v>251.55</v>
      </c>
    </row>
    <row r="4464" spans="2:7">
      <c r="B4464" s="2">
        <v>44181</v>
      </c>
      <c r="C4464" s="3" t="s">
        <v>107</v>
      </c>
      <c r="D4464" s="3">
        <v>42</v>
      </c>
      <c r="E4464" s="3" t="s">
        <v>6</v>
      </c>
      <c r="F4464" s="3" t="s">
        <v>115</v>
      </c>
      <c r="G4464" s="94">
        <v>1559.73</v>
      </c>
    </row>
    <row r="4465" spans="2:7">
      <c r="B4465" s="2">
        <v>44801</v>
      </c>
      <c r="C4465" s="3" t="s">
        <v>116</v>
      </c>
      <c r="D4465" s="3">
        <v>125</v>
      </c>
      <c r="E4465" s="3" t="s">
        <v>112</v>
      </c>
      <c r="F4465" s="3" t="s">
        <v>115</v>
      </c>
      <c r="G4465" s="94">
        <v>3145.63</v>
      </c>
    </row>
    <row r="4466" spans="2:7">
      <c r="B4466" s="2">
        <v>44857</v>
      </c>
      <c r="C4466" s="3" t="s">
        <v>118</v>
      </c>
      <c r="D4466" s="3">
        <v>1</v>
      </c>
      <c r="E4466" s="3" t="s">
        <v>9</v>
      </c>
      <c r="F4466" s="3" t="s">
        <v>109</v>
      </c>
      <c r="G4466" s="94">
        <v>27.95</v>
      </c>
    </row>
    <row r="4467" spans="2:7">
      <c r="B4467" s="2">
        <v>44410</v>
      </c>
      <c r="C4467" s="3" t="s">
        <v>117</v>
      </c>
      <c r="D4467" s="3">
        <v>3</v>
      </c>
      <c r="E4467" s="3" t="s">
        <v>110</v>
      </c>
      <c r="F4467" s="3" t="s">
        <v>109</v>
      </c>
      <c r="G4467" s="94">
        <v>74.849999999999994</v>
      </c>
    </row>
    <row r="4468" spans="2:7">
      <c r="B4468" s="2">
        <v>44808</v>
      </c>
      <c r="C4468" s="3" t="s">
        <v>116</v>
      </c>
      <c r="D4468" s="3">
        <v>425</v>
      </c>
      <c r="E4468" s="3" t="s">
        <v>112</v>
      </c>
      <c r="F4468" s="3" t="s">
        <v>113</v>
      </c>
      <c r="G4468" s="94">
        <v>8296.5300000000007</v>
      </c>
    </row>
    <row r="4469" spans="2:7">
      <c r="B4469" s="2">
        <v>44542</v>
      </c>
      <c r="C4469" s="3" t="s">
        <v>117</v>
      </c>
      <c r="D4469" s="3">
        <v>75</v>
      </c>
      <c r="E4469" s="3" t="s">
        <v>110</v>
      </c>
      <c r="F4469" s="3" t="s">
        <v>115</v>
      </c>
      <c r="G4469" s="94">
        <v>1347.19</v>
      </c>
    </row>
    <row r="4470" spans="2:7">
      <c r="B4470" s="2">
        <v>44836</v>
      </c>
      <c r="C4470" s="3" t="s">
        <v>117</v>
      </c>
      <c r="D4470" s="3">
        <v>19</v>
      </c>
      <c r="E4470" s="3" t="s">
        <v>114</v>
      </c>
      <c r="F4470" s="3" t="s">
        <v>115</v>
      </c>
      <c r="G4470" s="94">
        <v>512.04999999999995</v>
      </c>
    </row>
    <row r="4471" spans="2:7">
      <c r="B4471" s="2">
        <v>44844</v>
      </c>
      <c r="C4471" s="3" t="s">
        <v>117</v>
      </c>
      <c r="D4471" s="3">
        <v>250</v>
      </c>
      <c r="E4471" s="3" t="s">
        <v>6</v>
      </c>
      <c r="F4471" s="3" t="s">
        <v>111</v>
      </c>
      <c r="G4471" s="94">
        <v>7820.75</v>
      </c>
    </row>
    <row r="4472" spans="2:7">
      <c r="B4472" s="2">
        <v>44100</v>
      </c>
      <c r="C4472" s="3" t="s">
        <v>118</v>
      </c>
      <c r="D4472" s="3">
        <v>21</v>
      </c>
      <c r="E4472" s="3" t="s">
        <v>112</v>
      </c>
      <c r="F4472" s="3" t="s">
        <v>109</v>
      </c>
      <c r="G4472" s="94">
        <v>712.95</v>
      </c>
    </row>
    <row r="4473" spans="2:7">
      <c r="B4473" s="2">
        <v>44548</v>
      </c>
      <c r="C4473" s="3" t="s">
        <v>119</v>
      </c>
      <c r="D4473" s="3">
        <v>37</v>
      </c>
      <c r="E4473" s="3" t="s">
        <v>6</v>
      </c>
      <c r="F4473" s="3" t="s">
        <v>105</v>
      </c>
      <c r="G4473" s="94">
        <v>1342.6</v>
      </c>
    </row>
    <row r="4474" spans="2:7">
      <c r="B4474" s="2">
        <v>44879</v>
      </c>
      <c r="C4474" s="3" t="s">
        <v>118</v>
      </c>
      <c r="D4474" s="3">
        <v>1</v>
      </c>
      <c r="E4474" s="3" t="s">
        <v>6</v>
      </c>
      <c r="F4474" s="3" t="s">
        <v>108</v>
      </c>
      <c r="G4474" s="94">
        <v>44.69</v>
      </c>
    </row>
    <row r="4475" spans="2:7">
      <c r="B4475" s="2">
        <v>44102</v>
      </c>
      <c r="C4475" s="3" t="s">
        <v>117</v>
      </c>
      <c r="D4475" s="3">
        <v>5</v>
      </c>
      <c r="E4475" s="3" t="s">
        <v>9</v>
      </c>
      <c r="F4475" s="3" t="s">
        <v>109</v>
      </c>
      <c r="G4475" s="94">
        <v>144.75</v>
      </c>
    </row>
    <row r="4476" spans="2:7">
      <c r="B4476" s="2">
        <v>44422</v>
      </c>
      <c r="C4476" s="3" t="s">
        <v>116</v>
      </c>
      <c r="D4476" s="3">
        <v>325</v>
      </c>
      <c r="E4476" s="3" t="s">
        <v>114</v>
      </c>
      <c r="F4476" s="3" t="s">
        <v>115</v>
      </c>
      <c r="G4476" s="94">
        <v>4662.53</v>
      </c>
    </row>
    <row r="4477" spans="2:7">
      <c r="B4477" s="2">
        <v>44076</v>
      </c>
      <c r="C4477" s="3" t="s">
        <v>119</v>
      </c>
      <c r="D4477" s="3">
        <v>3</v>
      </c>
      <c r="E4477" s="3" t="s">
        <v>9</v>
      </c>
      <c r="F4477" s="3" t="s">
        <v>106</v>
      </c>
      <c r="G4477" s="94">
        <v>86.85</v>
      </c>
    </row>
    <row r="4478" spans="2:7">
      <c r="B4478" s="2">
        <v>43863</v>
      </c>
      <c r="C4478" s="3" t="s">
        <v>107</v>
      </c>
      <c r="D4478" s="3">
        <v>8</v>
      </c>
      <c r="E4478" s="3" t="s">
        <v>6</v>
      </c>
      <c r="F4478" s="3" t="s">
        <v>111</v>
      </c>
      <c r="G4478" s="94">
        <v>341.52</v>
      </c>
    </row>
    <row r="4479" spans="2:7">
      <c r="B4479" s="2">
        <v>43948</v>
      </c>
      <c r="C4479" s="3" t="s">
        <v>117</v>
      </c>
      <c r="D4479" s="3">
        <v>4</v>
      </c>
      <c r="E4479" s="3" t="s">
        <v>6</v>
      </c>
      <c r="F4479" s="3" t="s">
        <v>108</v>
      </c>
      <c r="G4479" s="94">
        <v>170.76</v>
      </c>
    </row>
    <row r="4480" spans="2:7">
      <c r="B4480" s="2">
        <v>44194</v>
      </c>
      <c r="C4480" s="3" t="s">
        <v>119</v>
      </c>
      <c r="D4480" s="3">
        <v>5</v>
      </c>
      <c r="E4480" s="3" t="s">
        <v>114</v>
      </c>
      <c r="F4480" s="3" t="s">
        <v>108</v>
      </c>
      <c r="G4480" s="94">
        <v>124.75</v>
      </c>
    </row>
    <row r="4481" spans="2:7">
      <c r="B4481" s="2">
        <v>44353</v>
      </c>
      <c r="C4481" s="3" t="s">
        <v>107</v>
      </c>
      <c r="D4481" s="3">
        <v>425</v>
      </c>
      <c r="E4481" s="3" t="s">
        <v>112</v>
      </c>
      <c r="F4481" s="3" t="s">
        <v>106</v>
      </c>
      <c r="G4481" s="94">
        <v>8296.5300000000007</v>
      </c>
    </row>
    <row r="4482" spans="2:7">
      <c r="B4482" s="2">
        <v>44271</v>
      </c>
      <c r="C4482" s="3" t="s">
        <v>117</v>
      </c>
      <c r="D4482" s="3">
        <v>14</v>
      </c>
      <c r="E4482" s="3" t="s">
        <v>110</v>
      </c>
      <c r="F4482" s="3" t="s">
        <v>115</v>
      </c>
      <c r="G4482" s="94">
        <v>335.3</v>
      </c>
    </row>
    <row r="4483" spans="2:7">
      <c r="B4483" s="2">
        <v>43879</v>
      </c>
      <c r="C4483" s="3" t="s">
        <v>118</v>
      </c>
      <c r="D4483" s="3">
        <v>23</v>
      </c>
      <c r="E4483" s="3" t="s">
        <v>110</v>
      </c>
      <c r="F4483" s="3" t="s">
        <v>111</v>
      </c>
      <c r="G4483" s="94">
        <v>573.85</v>
      </c>
    </row>
    <row r="4484" spans="2:7">
      <c r="B4484" s="2">
        <v>44470</v>
      </c>
      <c r="C4484" s="3" t="s">
        <v>107</v>
      </c>
      <c r="D4484" s="3">
        <v>425</v>
      </c>
      <c r="E4484" s="3" t="s">
        <v>6</v>
      </c>
      <c r="F4484" s="3" t="s">
        <v>105</v>
      </c>
      <c r="G4484" s="94">
        <v>10676.74</v>
      </c>
    </row>
    <row r="4485" spans="2:7">
      <c r="B4485" s="2">
        <v>43992</v>
      </c>
      <c r="C4485" s="3" t="s">
        <v>107</v>
      </c>
      <c r="D4485" s="3">
        <v>1</v>
      </c>
      <c r="E4485" s="3" t="s">
        <v>114</v>
      </c>
      <c r="F4485" s="3" t="s">
        <v>115</v>
      </c>
      <c r="G4485" s="94">
        <v>25.95</v>
      </c>
    </row>
    <row r="4486" spans="2:7">
      <c r="B4486" s="2">
        <v>44327</v>
      </c>
      <c r="C4486" s="3" t="s">
        <v>119</v>
      </c>
      <c r="D4486" s="3">
        <v>25</v>
      </c>
      <c r="E4486" s="3" t="s">
        <v>9</v>
      </c>
      <c r="F4486" s="3" t="s">
        <v>111</v>
      </c>
      <c r="G4486" s="94">
        <v>615.19000000000005</v>
      </c>
    </row>
    <row r="4487" spans="2:7">
      <c r="B4487" s="2">
        <v>44121</v>
      </c>
      <c r="C4487" s="3" t="s">
        <v>117</v>
      </c>
      <c r="D4487" s="3">
        <v>7</v>
      </c>
      <c r="E4487" s="3" t="s">
        <v>9</v>
      </c>
      <c r="F4487" s="3" t="s">
        <v>105</v>
      </c>
      <c r="G4487" s="94">
        <v>202.65</v>
      </c>
    </row>
    <row r="4488" spans="2:7">
      <c r="B4488" s="2">
        <v>44560</v>
      </c>
      <c r="C4488" s="3" t="s">
        <v>107</v>
      </c>
      <c r="D4488" s="3">
        <v>4</v>
      </c>
      <c r="E4488" s="3" t="s">
        <v>112</v>
      </c>
      <c r="F4488" s="3" t="s">
        <v>105</v>
      </c>
      <c r="G4488" s="94">
        <v>139.80000000000001</v>
      </c>
    </row>
    <row r="4489" spans="2:7">
      <c r="B4489" s="2">
        <v>44377</v>
      </c>
      <c r="C4489" s="3" t="s">
        <v>117</v>
      </c>
      <c r="D4489" s="3">
        <v>250</v>
      </c>
      <c r="E4489" s="3" t="s">
        <v>112</v>
      </c>
      <c r="F4489" s="3" t="s">
        <v>111</v>
      </c>
      <c r="G4489" s="94">
        <v>6291.25</v>
      </c>
    </row>
    <row r="4490" spans="2:7">
      <c r="B4490" s="2">
        <v>44325</v>
      </c>
      <c r="C4490" s="3" t="s">
        <v>119</v>
      </c>
      <c r="D4490" s="3">
        <v>4</v>
      </c>
      <c r="E4490" s="3" t="s">
        <v>6</v>
      </c>
      <c r="F4490" s="3" t="s">
        <v>115</v>
      </c>
      <c r="G4490" s="94">
        <v>178.76</v>
      </c>
    </row>
    <row r="4491" spans="2:7">
      <c r="B4491" s="2">
        <v>44692</v>
      </c>
      <c r="C4491" s="3" t="s">
        <v>119</v>
      </c>
      <c r="D4491" s="3">
        <v>31</v>
      </c>
      <c r="E4491" s="3" t="s">
        <v>110</v>
      </c>
      <c r="F4491" s="3" t="s">
        <v>105</v>
      </c>
      <c r="G4491" s="94">
        <v>657.43</v>
      </c>
    </row>
    <row r="4492" spans="2:7">
      <c r="B4492" s="2">
        <v>43833</v>
      </c>
      <c r="C4492" s="3" t="s">
        <v>119</v>
      </c>
      <c r="D4492" s="3">
        <v>37</v>
      </c>
      <c r="E4492" s="3" t="s">
        <v>6</v>
      </c>
      <c r="F4492" s="3" t="s">
        <v>105</v>
      </c>
      <c r="G4492" s="94">
        <v>1374.05</v>
      </c>
    </row>
    <row r="4493" spans="2:7">
      <c r="B4493" s="2">
        <v>44297</v>
      </c>
      <c r="C4493" s="3" t="s">
        <v>119</v>
      </c>
      <c r="D4493" s="3">
        <v>34</v>
      </c>
      <c r="E4493" s="3" t="s">
        <v>112</v>
      </c>
      <c r="F4493" s="3" t="s">
        <v>113</v>
      </c>
      <c r="G4493" s="94">
        <v>1010.06</v>
      </c>
    </row>
    <row r="4494" spans="2:7">
      <c r="B4494" s="2">
        <v>44594</v>
      </c>
      <c r="C4494" s="3" t="s">
        <v>119</v>
      </c>
      <c r="D4494" s="3">
        <v>37</v>
      </c>
      <c r="E4494" s="3" t="s">
        <v>112</v>
      </c>
      <c r="F4494" s="3" t="s">
        <v>106</v>
      </c>
      <c r="G4494" s="94">
        <v>1130.6300000000001</v>
      </c>
    </row>
    <row r="4495" spans="2:7">
      <c r="B4495" s="2">
        <v>44240</v>
      </c>
      <c r="C4495" s="3" t="s">
        <v>118</v>
      </c>
      <c r="D4495" s="3">
        <v>5</v>
      </c>
      <c r="E4495" s="3" t="s">
        <v>112</v>
      </c>
      <c r="F4495" s="3" t="s">
        <v>115</v>
      </c>
      <c r="G4495" s="94">
        <v>179.75</v>
      </c>
    </row>
    <row r="4496" spans="2:7">
      <c r="B4496" s="2">
        <v>44868</v>
      </c>
      <c r="C4496" s="3" t="s">
        <v>116</v>
      </c>
      <c r="D4496" s="3">
        <v>24</v>
      </c>
      <c r="E4496" s="3" t="s">
        <v>110</v>
      </c>
      <c r="F4496" s="3" t="s">
        <v>108</v>
      </c>
      <c r="G4496" s="94">
        <v>508.98</v>
      </c>
    </row>
    <row r="4497" spans="2:7">
      <c r="B4497" s="2">
        <v>43913</v>
      </c>
      <c r="C4497" s="3" t="s">
        <v>118</v>
      </c>
      <c r="D4497" s="3">
        <v>8</v>
      </c>
      <c r="E4497" s="3" t="s">
        <v>6</v>
      </c>
      <c r="F4497" s="3" t="s">
        <v>105</v>
      </c>
      <c r="G4497" s="94">
        <v>357.52</v>
      </c>
    </row>
    <row r="4498" spans="2:7">
      <c r="B4498" s="2">
        <v>44841</v>
      </c>
      <c r="C4498" s="3" t="s">
        <v>117</v>
      </c>
      <c r="D4498" s="3">
        <v>450</v>
      </c>
      <c r="E4498" s="3" t="s">
        <v>114</v>
      </c>
      <c r="F4498" s="3" t="s">
        <v>111</v>
      </c>
      <c r="G4498" s="94">
        <v>6455.81</v>
      </c>
    </row>
    <row r="4499" spans="2:7">
      <c r="B4499" s="2">
        <v>44548</v>
      </c>
      <c r="C4499" s="3" t="s">
        <v>107</v>
      </c>
      <c r="D4499" s="3">
        <v>6</v>
      </c>
      <c r="E4499" s="3" t="s">
        <v>9</v>
      </c>
      <c r="F4499" s="3" t="s">
        <v>115</v>
      </c>
      <c r="G4499" s="94">
        <v>161.69999999999999</v>
      </c>
    </row>
    <row r="4500" spans="2:7">
      <c r="B4500" s="2">
        <v>44305</v>
      </c>
      <c r="C4500" s="3" t="s">
        <v>119</v>
      </c>
      <c r="D4500" s="3">
        <v>28</v>
      </c>
      <c r="E4500" s="3" t="s">
        <v>110</v>
      </c>
      <c r="F4500" s="3" t="s">
        <v>115</v>
      </c>
      <c r="G4500" s="94">
        <v>570.01</v>
      </c>
    </row>
    <row r="4501" spans="2:7">
      <c r="B4501" s="2">
        <v>44066</v>
      </c>
      <c r="C4501" s="3" t="s">
        <v>116</v>
      </c>
      <c r="D4501" s="3">
        <v>24</v>
      </c>
      <c r="E4501" s="3" t="s">
        <v>110</v>
      </c>
      <c r="F4501" s="3" t="s">
        <v>111</v>
      </c>
      <c r="G4501" s="94">
        <v>508.98</v>
      </c>
    </row>
    <row r="4502" spans="2:7">
      <c r="B4502" s="2">
        <v>43925</v>
      </c>
      <c r="C4502" s="3" t="s">
        <v>118</v>
      </c>
      <c r="D4502" s="3">
        <v>37</v>
      </c>
      <c r="E4502" s="3" t="s">
        <v>6</v>
      </c>
      <c r="F4502" s="3" t="s">
        <v>115</v>
      </c>
      <c r="G4502" s="94">
        <v>1374.05</v>
      </c>
    </row>
    <row r="4503" spans="2:7">
      <c r="B4503" s="2">
        <v>43946</v>
      </c>
      <c r="C4503" s="3" t="s">
        <v>116</v>
      </c>
      <c r="D4503" s="3">
        <v>500</v>
      </c>
      <c r="E4503" s="3" t="s">
        <v>9</v>
      </c>
      <c r="F4503" s="3" t="s">
        <v>115</v>
      </c>
      <c r="G4503" s="94">
        <v>8035.63</v>
      </c>
    </row>
    <row r="4504" spans="2:7">
      <c r="B4504" s="2">
        <v>43997</v>
      </c>
      <c r="C4504" s="3" t="s">
        <v>107</v>
      </c>
      <c r="D4504" s="3">
        <v>3</v>
      </c>
      <c r="E4504" s="3" t="s">
        <v>9</v>
      </c>
      <c r="F4504" s="3" t="s">
        <v>113</v>
      </c>
      <c r="G4504" s="94">
        <v>83.85</v>
      </c>
    </row>
    <row r="4505" spans="2:7">
      <c r="B4505" s="2">
        <v>44890</v>
      </c>
      <c r="C4505" s="3" t="s">
        <v>107</v>
      </c>
      <c r="D4505" s="3">
        <v>46</v>
      </c>
      <c r="E4505" s="3" t="s">
        <v>6</v>
      </c>
      <c r="F4505" s="3" t="s">
        <v>113</v>
      </c>
      <c r="G4505" s="94">
        <v>1669.18</v>
      </c>
    </row>
    <row r="4506" spans="2:7">
      <c r="B4506" s="2">
        <v>43956</v>
      </c>
      <c r="C4506" s="3" t="s">
        <v>118</v>
      </c>
      <c r="D4506" s="3">
        <v>175</v>
      </c>
      <c r="E4506" s="3" t="s">
        <v>6</v>
      </c>
      <c r="F4506" s="3" t="s">
        <v>109</v>
      </c>
      <c r="G4506" s="94">
        <v>5474.53</v>
      </c>
    </row>
    <row r="4507" spans="2:7">
      <c r="B4507" s="2">
        <v>44903</v>
      </c>
      <c r="C4507" s="3" t="s">
        <v>116</v>
      </c>
      <c r="D4507" s="3">
        <v>225</v>
      </c>
      <c r="E4507" s="3" t="s">
        <v>9</v>
      </c>
      <c r="F4507" s="3" t="s">
        <v>108</v>
      </c>
      <c r="G4507" s="94">
        <v>4402.13</v>
      </c>
    </row>
    <row r="4508" spans="2:7">
      <c r="B4508" s="2">
        <v>44924</v>
      </c>
      <c r="C4508" s="3" t="s">
        <v>107</v>
      </c>
      <c r="D4508" s="3">
        <v>375</v>
      </c>
      <c r="E4508" s="3" t="s">
        <v>6</v>
      </c>
      <c r="F4508" s="3" t="s">
        <v>105</v>
      </c>
      <c r="G4508" s="94">
        <v>9205.0300000000007</v>
      </c>
    </row>
    <row r="4509" spans="2:7">
      <c r="B4509" s="2">
        <v>44679</v>
      </c>
      <c r="C4509" s="3" t="s">
        <v>117</v>
      </c>
      <c r="D4509" s="3">
        <v>38</v>
      </c>
      <c r="E4509" s="3" t="s">
        <v>9</v>
      </c>
      <c r="F4509" s="3" t="s">
        <v>113</v>
      </c>
      <c r="G4509" s="94">
        <v>902.79</v>
      </c>
    </row>
    <row r="4510" spans="2:7">
      <c r="B4510" s="2">
        <v>43864</v>
      </c>
      <c r="C4510" s="3" t="s">
        <v>116</v>
      </c>
      <c r="D4510" s="3">
        <v>2</v>
      </c>
      <c r="E4510" s="3" t="s">
        <v>114</v>
      </c>
      <c r="F4510" s="3" t="s">
        <v>105</v>
      </c>
      <c r="G4510" s="94">
        <v>53.9</v>
      </c>
    </row>
    <row r="4511" spans="2:7">
      <c r="B4511" s="2">
        <v>44874</v>
      </c>
      <c r="C4511" s="3" t="s">
        <v>117</v>
      </c>
      <c r="D4511" s="3">
        <v>250</v>
      </c>
      <c r="E4511" s="3" t="s">
        <v>110</v>
      </c>
      <c r="F4511" s="3" t="s">
        <v>109</v>
      </c>
      <c r="G4511" s="94">
        <v>4191.25</v>
      </c>
    </row>
    <row r="4512" spans="2:7">
      <c r="B4512" s="2">
        <v>44755</v>
      </c>
      <c r="C4512" s="3" t="s">
        <v>107</v>
      </c>
      <c r="D4512" s="3">
        <v>41</v>
      </c>
      <c r="E4512" s="3" t="s">
        <v>9</v>
      </c>
      <c r="F4512" s="3" t="s">
        <v>111</v>
      </c>
      <c r="G4512" s="94">
        <v>939.21</v>
      </c>
    </row>
    <row r="4513" spans="2:7">
      <c r="B4513" s="2">
        <v>44309</v>
      </c>
      <c r="C4513" s="3" t="s">
        <v>116</v>
      </c>
      <c r="D4513" s="3">
        <v>2</v>
      </c>
      <c r="E4513" s="3" t="s">
        <v>9</v>
      </c>
      <c r="F4513" s="3" t="s">
        <v>111</v>
      </c>
      <c r="G4513" s="94">
        <v>57.9</v>
      </c>
    </row>
    <row r="4514" spans="2:7">
      <c r="B4514" s="2">
        <v>44348</v>
      </c>
      <c r="C4514" s="3" t="s">
        <v>119</v>
      </c>
      <c r="D4514" s="3">
        <v>24</v>
      </c>
      <c r="E4514" s="3" t="s">
        <v>110</v>
      </c>
      <c r="F4514" s="3" t="s">
        <v>111</v>
      </c>
      <c r="G4514" s="94">
        <v>508.98</v>
      </c>
    </row>
    <row r="4515" spans="2:7">
      <c r="B4515" s="2">
        <v>44653</v>
      </c>
      <c r="C4515" s="3" t="s">
        <v>117</v>
      </c>
      <c r="D4515" s="3">
        <v>6</v>
      </c>
      <c r="E4515" s="3" t="s">
        <v>112</v>
      </c>
      <c r="F4515" s="3" t="s">
        <v>106</v>
      </c>
      <c r="G4515" s="94">
        <v>215.7</v>
      </c>
    </row>
    <row r="4516" spans="2:7">
      <c r="B4516" s="2">
        <v>43889</v>
      </c>
      <c r="C4516" s="3" t="s">
        <v>118</v>
      </c>
      <c r="D4516" s="3">
        <v>525</v>
      </c>
      <c r="E4516" s="3" t="s">
        <v>110</v>
      </c>
      <c r="F4516" s="3" t="s">
        <v>113</v>
      </c>
      <c r="G4516" s="94">
        <v>7229.91</v>
      </c>
    </row>
    <row r="4517" spans="2:7">
      <c r="B4517" s="2">
        <v>43873</v>
      </c>
      <c r="C4517" s="3" t="s">
        <v>117</v>
      </c>
      <c r="D4517" s="3">
        <v>48</v>
      </c>
      <c r="E4517" s="3" t="s">
        <v>9</v>
      </c>
      <c r="F4517" s="3" t="s">
        <v>111</v>
      </c>
      <c r="G4517" s="94">
        <v>1042.2</v>
      </c>
    </row>
    <row r="4518" spans="2:7">
      <c r="B4518" s="2">
        <v>43986</v>
      </c>
      <c r="C4518" s="3" t="s">
        <v>118</v>
      </c>
      <c r="D4518" s="3">
        <v>43</v>
      </c>
      <c r="E4518" s="3" t="s">
        <v>114</v>
      </c>
      <c r="F4518" s="3" t="s">
        <v>111</v>
      </c>
      <c r="G4518" s="94">
        <v>948.47</v>
      </c>
    </row>
    <row r="4519" spans="2:7">
      <c r="B4519" s="2">
        <v>44666</v>
      </c>
      <c r="C4519" s="3" t="s">
        <v>117</v>
      </c>
      <c r="D4519" s="3">
        <v>575</v>
      </c>
      <c r="E4519" s="3" t="s">
        <v>9</v>
      </c>
      <c r="F4519" s="3" t="s">
        <v>113</v>
      </c>
      <c r="G4519" s="94">
        <v>9240.9699999999993</v>
      </c>
    </row>
    <row r="4520" spans="2:7">
      <c r="B4520" s="2">
        <v>43873</v>
      </c>
      <c r="C4520" s="3" t="s">
        <v>119</v>
      </c>
      <c r="D4520" s="3">
        <v>9</v>
      </c>
      <c r="E4520" s="3" t="s">
        <v>6</v>
      </c>
      <c r="F4520" s="3" t="s">
        <v>106</v>
      </c>
      <c r="G4520" s="94">
        <v>384.21</v>
      </c>
    </row>
    <row r="4521" spans="2:7">
      <c r="B4521" s="2">
        <v>44034</v>
      </c>
      <c r="C4521" s="3" t="s">
        <v>116</v>
      </c>
      <c r="D4521" s="3">
        <v>42</v>
      </c>
      <c r="E4521" s="3" t="s">
        <v>9</v>
      </c>
      <c r="F4521" s="3" t="s">
        <v>105</v>
      </c>
      <c r="G4521" s="94">
        <v>962.12</v>
      </c>
    </row>
    <row r="4522" spans="2:7">
      <c r="B4522" s="2">
        <v>44626</v>
      </c>
      <c r="C4522" s="3" t="s">
        <v>117</v>
      </c>
      <c r="D4522" s="3">
        <v>350</v>
      </c>
      <c r="E4522" s="3" t="s">
        <v>6</v>
      </c>
      <c r="F4522" s="3" t="s">
        <v>105</v>
      </c>
      <c r="G4522" s="94">
        <v>8993.86</v>
      </c>
    </row>
    <row r="4523" spans="2:7">
      <c r="B4523" s="2">
        <v>44427</v>
      </c>
      <c r="C4523" s="3" t="s">
        <v>117</v>
      </c>
      <c r="D4523" s="3">
        <v>525</v>
      </c>
      <c r="E4523" s="3" t="s">
        <v>114</v>
      </c>
      <c r="F4523" s="3" t="s">
        <v>111</v>
      </c>
      <c r="G4523" s="94">
        <v>8135.53</v>
      </c>
    </row>
    <row r="4524" spans="2:7">
      <c r="B4524" s="2">
        <v>44908</v>
      </c>
      <c r="C4524" s="3" t="s">
        <v>117</v>
      </c>
      <c r="D4524" s="3">
        <v>500</v>
      </c>
      <c r="E4524" s="3" t="s">
        <v>9</v>
      </c>
      <c r="F4524" s="3" t="s">
        <v>105</v>
      </c>
      <c r="G4524" s="94">
        <v>8035.63</v>
      </c>
    </row>
    <row r="4525" spans="2:7">
      <c r="B4525" s="2">
        <v>44125</v>
      </c>
      <c r="C4525" s="3" t="s">
        <v>116</v>
      </c>
      <c r="D4525" s="3">
        <v>13</v>
      </c>
      <c r="E4525" s="3" t="s">
        <v>112</v>
      </c>
      <c r="F4525" s="3" t="s">
        <v>105</v>
      </c>
      <c r="G4525" s="94">
        <v>441.35</v>
      </c>
    </row>
    <row r="4526" spans="2:7">
      <c r="B4526" s="2">
        <v>44227</v>
      </c>
      <c r="C4526" s="3" t="s">
        <v>117</v>
      </c>
      <c r="D4526" s="3">
        <v>425</v>
      </c>
      <c r="E4526" s="3" t="s">
        <v>112</v>
      </c>
      <c r="F4526" s="3" t="s">
        <v>113</v>
      </c>
      <c r="G4526" s="94">
        <v>8785.2800000000007</v>
      </c>
    </row>
    <row r="4527" spans="2:7">
      <c r="B4527" s="2">
        <v>43993</v>
      </c>
      <c r="C4527" s="3" t="s">
        <v>118</v>
      </c>
      <c r="D4527" s="3">
        <v>3</v>
      </c>
      <c r="E4527" s="3" t="s">
        <v>6</v>
      </c>
      <c r="F4527" s="3" t="s">
        <v>113</v>
      </c>
      <c r="G4527" s="94">
        <v>131.07</v>
      </c>
    </row>
    <row r="4528" spans="2:7">
      <c r="B4528" s="2">
        <v>44340</v>
      </c>
      <c r="C4528" s="3" t="s">
        <v>118</v>
      </c>
      <c r="D4528" s="3">
        <v>39</v>
      </c>
      <c r="E4528" s="3" t="s">
        <v>110</v>
      </c>
      <c r="F4528" s="3" t="s">
        <v>105</v>
      </c>
      <c r="G4528" s="94">
        <v>860.24</v>
      </c>
    </row>
    <row r="4529" spans="2:7">
      <c r="B4529" s="2">
        <v>44284</v>
      </c>
      <c r="C4529" s="3" t="s">
        <v>116</v>
      </c>
      <c r="D4529" s="3">
        <v>3</v>
      </c>
      <c r="E4529" s="3" t="s">
        <v>114</v>
      </c>
      <c r="F4529" s="3" t="s">
        <v>115</v>
      </c>
      <c r="G4529" s="94">
        <v>74.849999999999994</v>
      </c>
    </row>
    <row r="4530" spans="2:7">
      <c r="B4530" s="2">
        <v>44712</v>
      </c>
      <c r="C4530" s="3" t="s">
        <v>107</v>
      </c>
      <c r="D4530" s="3">
        <v>10</v>
      </c>
      <c r="E4530" s="3" t="s">
        <v>110</v>
      </c>
      <c r="F4530" s="3" t="s">
        <v>106</v>
      </c>
      <c r="G4530" s="94">
        <v>249.5</v>
      </c>
    </row>
    <row r="4531" spans="2:7">
      <c r="B4531" s="2">
        <v>44301</v>
      </c>
      <c r="C4531" s="3" t="s">
        <v>118</v>
      </c>
      <c r="D4531" s="3">
        <v>41</v>
      </c>
      <c r="E4531" s="3" t="s">
        <v>6</v>
      </c>
      <c r="F4531" s="3" t="s">
        <v>106</v>
      </c>
      <c r="G4531" s="94">
        <v>1557.45</v>
      </c>
    </row>
    <row r="4532" spans="2:7">
      <c r="B4532" s="2">
        <v>44586</v>
      </c>
      <c r="C4532" s="3" t="s">
        <v>119</v>
      </c>
      <c r="D4532" s="3">
        <v>43</v>
      </c>
      <c r="E4532" s="3" t="s">
        <v>9</v>
      </c>
      <c r="F4532" s="3" t="s">
        <v>108</v>
      </c>
      <c r="G4532" s="94">
        <v>1058.1199999999999</v>
      </c>
    </row>
    <row r="4533" spans="2:7">
      <c r="B4533" s="2">
        <v>44053</v>
      </c>
      <c r="C4533" s="3" t="s">
        <v>119</v>
      </c>
      <c r="D4533" s="3">
        <v>33</v>
      </c>
      <c r="E4533" s="3" t="s">
        <v>112</v>
      </c>
      <c r="F4533" s="3" t="s">
        <v>109</v>
      </c>
      <c r="G4533" s="94">
        <v>952.3</v>
      </c>
    </row>
    <row r="4534" spans="2:7">
      <c r="B4534" s="2">
        <v>44735</v>
      </c>
      <c r="C4534" s="3" t="s">
        <v>117</v>
      </c>
      <c r="D4534" s="3">
        <v>325</v>
      </c>
      <c r="E4534" s="3" t="s">
        <v>110</v>
      </c>
      <c r="F4534" s="3" t="s">
        <v>108</v>
      </c>
      <c r="G4534" s="94">
        <v>4662.53</v>
      </c>
    </row>
    <row r="4535" spans="2:7">
      <c r="B4535" s="2">
        <v>44326</v>
      </c>
      <c r="C4535" s="3" t="s">
        <v>117</v>
      </c>
      <c r="D4535" s="3">
        <v>41</v>
      </c>
      <c r="E4535" s="3" t="s">
        <v>112</v>
      </c>
      <c r="F4535" s="3" t="s">
        <v>109</v>
      </c>
      <c r="G4535" s="94">
        <v>1252.8599999999999</v>
      </c>
    </row>
    <row r="4536" spans="2:7">
      <c r="B4536" s="2">
        <v>44854</v>
      </c>
      <c r="C4536" s="3" t="s">
        <v>107</v>
      </c>
      <c r="D4536" s="3">
        <v>15</v>
      </c>
      <c r="E4536" s="3" t="s">
        <v>9</v>
      </c>
      <c r="F4536" s="3" t="s">
        <v>108</v>
      </c>
      <c r="G4536" s="94">
        <v>404.25</v>
      </c>
    </row>
    <row r="4537" spans="2:7">
      <c r="B4537" s="2">
        <v>44896</v>
      </c>
      <c r="C4537" s="3" t="s">
        <v>117</v>
      </c>
      <c r="D4537" s="3">
        <v>39</v>
      </c>
      <c r="E4537" s="3" t="s">
        <v>110</v>
      </c>
      <c r="F4537" s="3" t="s">
        <v>113</v>
      </c>
      <c r="G4537" s="94">
        <v>860.24</v>
      </c>
    </row>
    <row r="4538" spans="2:7">
      <c r="B4538" s="2">
        <v>43983</v>
      </c>
      <c r="C4538" s="3" t="s">
        <v>118</v>
      </c>
      <c r="D4538" s="3">
        <v>5</v>
      </c>
      <c r="E4538" s="3" t="s">
        <v>9</v>
      </c>
      <c r="F4538" s="3" t="s">
        <v>108</v>
      </c>
      <c r="G4538" s="94">
        <v>134.75</v>
      </c>
    </row>
    <row r="4539" spans="2:7">
      <c r="B4539" s="2">
        <v>43837</v>
      </c>
      <c r="C4539" s="3" t="s">
        <v>116</v>
      </c>
      <c r="D4539" s="3">
        <v>24</v>
      </c>
      <c r="E4539" s="3" t="s">
        <v>110</v>
      </c>
      <c r="F4539" s="3" t="s">
        <v>108</v>
      </c>
      <c r="G4539" s="94">
        <v>529.38</v>
      </c>
    </row>
    <row r="4540" spans="2:7">
      <c r="B4540" s="2">
        <v>44434</v>
      </c>
      <c r="C4540" s="3" t="s">
        <v>116</v>
      </c>
      <c r="D4540" s="3">
        <v>3</v>
      </c>
      <c r="E4540" s="3" t="s">
        <v>110</v>
      </c>
      <c r="F4540" s="3" t="s">
        <v>108</v>
      </c>
      <c r="G4540" s="94">
        <v>77.849999999999994</v>
      </c>
    </row>
    <row r="4541" spans="2:7">
      <c r="B4541" s="2">
        <v>44025</v>
      </c>
      <c r="C4541" s="3" t="s">
        <v>118</v>
      </c>
      <c r="D4541" s="3">
        <v>150</v>
      </c>
      <c r="E4541" s="3" t="s">
        <v>6</v>
      </c>
      <c r="F4541" s="3" t="s">
        <v>108</v>
      </c>
      <c r="G4541" s="94">
        <v>4587.45</v>
      </c>
    </row>
    <row r="4542" spans="2:7">
      <c r="B4542" s="2">
        <v>43838</v>
      </c>
      <c r="C4542" s="3" t="s">
        <v>116</v>
      </c>
      <c r="D4542" s="3">
        <v>48</v>
      </c>
      <c r="E4542" s="3" t="s">
        <v>110</v>
      </c>
      <c r="F4542" s="3" t="s">
        <v>105</v>
      </c>
      <c r="G4542" s="94">
        <v>934.2</v>
      </c>
    </row>
    <row r="4543" spans="2:7">
      <c r="B4543" s="2">
        <v>44390</v>
      </c>
      <c r="C4543" s="3" t="s">
        <v>117</v>
      </c>
      <c r="D4543" s="3">
        <v>5</v>
      </c>
      <c r="E4543" s="3" t="s">
        <v>112</v>
      </c>
      <c r="F4543" s="3" t="s">
        <v>105</v>
      </c>
      <c r="G4543" s="94">
        <v>169.75</v>
      </c>
    </row>
    <row r="4544" spans="2:7">
      <c r="B4544" s="2">
        <v>44349</v>
      </c>
      <c r="C4544" s="3" t="s">
        <v>117</v>
      </c>
      <c r="D4544" s="3">
        <v>4</v>
      </c>
      <c r="E4544" s="3" t="s">
        <v>112</v>
      </c>
      <c r="F4544" s="3" t="s">
        <v>106</v>
      </c>
      <c r="G4544" s="94">
        <v>139.80000000000001</v>
      </c>
    </row>
    <row r="4545" spans="2:7">
      <c r="B4545" s="2">
        <v>44384</v>
      </c>
      <c r="C4545" s="3" t="s">
        <v>107</v>
      </c>
      <c r="D4545" s="3">
        <v>350</v>
      </c>
      <c r="E4545" s="3" t="s">
        <v>114</v>
      </c>
      <c r="F4545" s="3" t="s">
        <v>113</v>
      </c>
      <c r="G4545" s="94">
        <v>5222.4399999999996</v>
      </c>
    </row>
    <row r="4546" spans="2:7">
      <c r="B4546" s="2">
        <v>44305</v>
      </c>
      <c r="C4546" s="3" t="s">
        <v>117</v>
      </c>
      <c r="D4546" s="3">
        <v>23</v>
      </c>
      <c r="E4546" s="3" t="s">
        <v>110</v>
      </c>
      <c r="F4546" s="3" t="s">
        <v>115</v>
      </c>
      <c r="G4546" s="94">
        <v>596.85</v>
      </c>
    </row>
    <row r="4547" spans="2:7">
      <c r="B4547" s="2">
        <v>44603</v>
      </c>
      <c r="C4547" s="3" t="s">
        <v>117</v>
      </c>
      <c r="D4547" s="3">
        <v>475</v>
      </c>
      <c r="E4547" s="3" t="s">
        <v>114</v>
      </c>
      <c r="F4547" s="3" t="s">
        <v>113</v>
      </c>
      <c r="G4547" s="94">
        <v>7360.72</v>
      </c>
    </row>
    <row r="4548" spans="2:7">
      <c r="B4548" s="2">
        <v>43836</v>
      </c>
      <c r="C4548" s="3" t="s">
        <v>116</v>
      </c>
      <c r="D4548" s="3">
        <v>43</v>
      </c>
      <c r="E4548" s="3" t="s">
        <v>114</v>
      </c>
      <c r="F4548" s="3" t="s">
        <v>115</v>
      </c>
      <c r="G4548" s="94">
        <v>948.47</v>
      </c>
    </row>
    <row r="4549" spans="2:7">
      <c r="B4549" s="2">
        <v>44459</v>
      </c>
      <c r="C4549" s="3" t="s">
        <v>119</v>
      </c>
      <c r="D4549" s="3">
        <v>250</v>
      </c>
      <c r="E4549" s="3" t="s">
        <v>114</v>
      </c>
      <c r="F4549" s="3" t="s">
        <v>108</v>
      </c>
      <c r="G4549" s="94">
        <v>4541.25</v>
      </c>
    </row>
    <row r="4550" spans="2:7">
      <c r="B4550" s="2">
        <v>44883</v>
      </c>
      <c r="C4550" s="3" t="s">
        <v>119</v>
      </c>
      <c r="D4550" s="3">
        <v>12</v>
      </c>
      <c r="E4550" s="3" t="s">
        <v>112</v>
      </c>
      <c r="F4550" s="3" t="s">
        <v>105</v>
      </c>
      <c r="G4550" s="94">
        <v>407.4</v>
      </c>
    </row>
    <row r="4551" spans="2:7">
      <c r="B4551" s="2">
        <v>44483</v>
      </c>
      <c r="C4551" s="3" t="s">
        <v>118</v>
      </c>
      <c r="D4551" s="3">
        <v>6</v>
      </c>
      <c r="E4551" s="3" t="s">
        <v>114</v>
      </c>
      <c r="F4551" s="3" t="s">
        <v>106</v>
      </c>
      <c r="G4551" s="94">
        <v>155.69999999999999</v>
      </c>
    </row>
    <row r="4552" spans="2:7">
      <c r="B4552" s="2">
        <v>44171</v>
      </c>
      <c r="C4552" s="3" t="s">
        <v>117</v>
      </c>
      <c r="D4552" s="3">
        <v>500</v>
      </c>
      <c r="E4552" s="3" t="s">
        <v>6</v>
      </c>
      <c r="F4552" s="3" t="s">
        <v>115</v>
      </c>
      <c r="G4552" s="94">
        <v>12273.38</v>
      </c>
    </row>
    <row r="4553" spans="2:7">
      <c r="B4553" s="2">
        <v>43839</v>
      </c>
      <c r="C4553" s="3" t="s">
        <v>107</v>
      </c>
      <c r="D4553" s="3">
        <v>75</v>
      </c>
      <c r="E4553" s="3" t="s">
        <v>6</v>
      </c>
      <c r="F4553" s="3" t="s">
        <v>111</v>
      </c>
      <c r="G4553" s="94">
        <v>2457.56</v>
      </c>
    </row>
    <row r="4554" spans="2:7">
      <c r="B4554" s="2">
        <v>44847</v>
      </c>
      <c r="C4554" s="3" t="s">
        <v>119</v>
      </c>
      <c r="D4554" s="3">
        <v>45</v>
      </c>
      <c r="E4554" s="3" t="s">
        <v>110</v>
      </c>
      <c r="F4554" s="3" t="s">
        <v>105</v>
      </c>
      <c r="G4554" s="94">
        <v>992.59</v>
      </c>
    </row>
    <row r="4555" spans="2:7">
      <c r="B4555" s="2">
        <v>44424</v>
      </c>
      <c r="C4555" s="3" t="s">
        <v>119</v>
      </c>
      <c r="D4555" s="3">
        <v>500</v>
      </c>
      <c r="E4555" s="3" t="s">
        <v>112</v>
      </c>
      <c r="F4555" s="3" t="s">
        <v>115</v>
      </c>
      <c r="G4555" s="94">
        <v>10048.129999999999</v>
      </c>
    </row>
    <row r="4556" spans="2:7">
      <c r="B4556" s="2">
        <v>44198</v>
      </c>
      <c r="C4556" s="3" t="s">
        <v>119</v>
      </c>
      <c r="D4556" s="3">
        <v>1</v>
      </c>
      <c r="E4556" s="3" t="s">
        <v>6</v>
      </c>
      <c r="F4556" s="3" t="s">
        <v>109</v>
      </c>
      <c r="G4556" s="94">
        <v>43.69</v>
      </c>
    </row>
    <row r="4557" spans="2:7">
      <c r="B4557" s="2">
        <v>44670</v>
      </c>
      <c r="C4557" s="3" t="s">
        <v>117</v>
      </c>
      <c r="D4557" s="3">
        <v>13</v>
      </c>
      <c r="E4557" s="3" t="s">
        <v>9</v>
      </c>
      <c r="F4557" s="3" t="s">
        <v>111</v>
      </c>
      <c r="G4557" s="94">
        <v>350.35</v>
      </c>
    </row>
    <row r="4558" spans="2:7">
      <c r="B4558" s="2">
        <v>44246</v>
      </c>
      <c r="C4558" s="3" t="s">
        <v>119</v>
      </c>
      <c r="D4558" s="3">
        <v>9</v>
      </c>
      <c r="E4558" s="3" t="s">
        <v>110</v>
      </c>
      <c r="F4558" s="3" t="s">
        <v>105</v>
      </c>
      <c r="G4558" s="94">
        <v>215.55</v>
      </c>
    </row>
    <row r="4559" spans="2:7">
      <c r="B4559" s="2">
        <v>44246</v>
      </c>
      <c r="C4559" s="3" t="s">
        <v>119</v>
      </c>
      <c r="D4559" s="3">
        <v>17</v>
      </c>
      <c r="E4559" s="3" t="s">
        <v>9</v>
      </c>
      <c r="F4559" s="3" t="s">
        <v>113</v>
      </c>
      <c r="G4559" s="94">
        <v>458.15</v>
      </c>
    </row>
    <row r="4560" spans="2:7">
      <c r="B4560" s="2">
        <v>44615</v>
      </c>
      <c r="C4560" s="3" t="s">
        <v>118</v>
      </c>
      <c r="D4560" s="3">
        <v>5</v>
      </c>
      <c r="E4560" s="3" t="s">
        <v>112</v>
      </c>
      <c r="F4560" s="3" t="s">
        <v>115</v>
      </c>
      <c r="G4560" s="94">
        <v>179.75</v>
      </c>
    </row>
    <row r="4561" spans="2:7">
      <c r="B4561" s="2">
        <v>44545</v>
      </c>
      <c r="C4561" s="3" t="s">
        <v>119</v>
      </c>
      <c r="D4561" s="3">
        <v>47</v>
      </c>
      <c r="E4561" s="3" t="s">
        <v>110</v>
      </c>
      <c r="F4561" s="3" t="s">
        <v>111</v>
      </c>
      <c r="G4561" s="94">
        <v>956.8</v>
      </c>
    </row>
    <row r="4562" spans="2:7">
      <c r="B4562" s="2">
        <v>44136</v>
      </c>
      <c r="C4562" s="3" t="s">
        <v>118</v>
      </c>
      <c r="D4562" s="3">
        <v>400</v>
      </c>
      <c r="E4562" s="3" t="s">
        <v>6</v>
      </c>
      <c r="F4562" s="3" t="s">
        <v>111</v>
      </c>
      <c r="G4562" s="94">
        <v>9818.7000000000007</v>
      </c>
    </row>
    <row r="4563" spans="2:7">
      <c r="B4563" s="2">
        <v>44614</v>
      </c>
      <c r="C4563" s="3" t="s">
        <v>116</v>
      </c>
      <c r="D4563" s="3">
        <v>275</v>
      </c>
      <c r="E4563" s="3" t="s">
        <v>114</v>
      </c>
      <c r="F4563" s="3" t="s">
        <v>108</v>
      </c>
      <c r="G4563" s="94">
        <v>3945.22</v>
      </c>
    </row>
    <row r="4564" spans="2:7">
      <c r="B4564" s="2">
        <v>44334</v>
      </c>
      <c r="C4564" s="3" t="s">
        <v>116</v>
      </c>
      <c r="D4564" s="3">
        <v>6</v>
      </c>
      <c r="E4564" s="3" t="s">
        <v>114</v>
      </c>
      <c r="F4564" s="3" t="s">
        <v>105</v>
      </c>
      <c r="G4564" s="94">
        <v>161.69999999999999</v>
      </c>
    </row>
    <row r="4565" spans="2:7">
      <c r="B4565" s="2">
        <v>44040</v>
      </c>
      <c r="C4565" s="3" t="s">
        <v>107</v>
      </c>
      <c r="D4565" s="3">
        <v>6</v>
      </c>
      <c r="E4565" s="3" t="s">
        <v>114</v>
      </c>
      <c r="F4565" s="3" t="s">
        <v>105</v>
      </c>
      <c r="G4565" s="94">
        <v>155.69999999999999</v>
      </c>
    </row>
    <row r="4566" spans="2:7">
      <c r="B4566" s="2">
        <v>44887</v>
      </c>
      <c r="C4566" s="3" t="s">
        <v>119</v>
      </c>
      <c r="D4566" s="3">
        <v>21</v>
      </c>
      <c r="E4566" s="3" t="s">
        <v>110</v>
      </c>
      <c r="F4566" s="3" t="s">
        <v>109</v>
      </c>
      <c r="G4566" s="94">
        <v>544.95000000000005</v>
      </c>
    </row>
    <row r="4567" spans="2:7">
      <c r="B4567" s="2">
        <v>44190</v>
      </c>
      <c r="C4567" s="3" t="s">
        <v>116</v>
      </c>
      <c r="D4567" s="3">
        <v>250</v>
      </c>
      <c r="E4567" s="3" t="s">
        <v>110</v>
      </c>
      <c r="F4567" s="3" t="s">
        <v>113</v>
      </c>
      <c r="G4567" s="94">
        <v>4366.25</v>
      </c>
    </row>
    <row r="4568" spans="2:7">
      <c r="B4568" s="2">
        <v>44389</v>
      </c>
      <c r="C4568" s="3" t="s">
        <v>118</v>
      </c>
      <c r="D4568" s="3">
        <v>41</v>
      </c>
      <c r="E4568" s="3" t="s">
        <v>114</v>
      </c>
      <c r="F4568" s="3" t="s">
        <v>105</v>
      </c>
      <c r="G4568" s="94">
        <v>869.51</v>
      </c>
    </row>
    <row r="4569" spans="2:7">
      <c r="B4569" s="2">
        <v>44113</v>
      </c>
      <c r="C4569" s="3" t="s">
        <v>117</v>
      </c>
      <c r="D4569" s="3">
        <v>43</v>
      </c>
      <c r="E4569" s="3" t="s">
        <v>6</v>
      </c>
      <c r="F4569" s="3" t="s">
        <v>111</v>
      </c>
      <c r="G4569" s="94">
        <v>1560.32</v>
      </c>
    </row>
    <row r="4570" spans="2:7">
      <c r="B4570" s="2">
        <v>43885</v>
      </c>
      <c r="C4570" s="3" t="s">
        <v>117</v>
      </c>
      <c r="D4570" s="3">
        <v>6</v>
      </c>
      <c r="E4570" s="3" t="s">
        <v>9</v>
      </c>
      <c r="F4570" s="3" t="s">
        <v>113</v>
      </c>
      <c r="G4570" s="94">
        <v>173.7</v>
      </c>
    </row>
    <row r="4571" spans="2:7">
      <c r="B4571" s="2">
        <v>44029</v>
      </c>
      <c r="C4571" s="3" t="s">
        <v>119</v>
      </c>
      <c r="D4571" s="3">
        <v>125</v>
      </c>
      <c r="E4571" s="3" t="s">
        <v>6</v>
      </c>
      <c r="F4571" s="3" t="s">
        <v>106</v>
      </c>
      <c r="G4571" s="94">
        <v>3735.38</v>
      </c>
    </row>
    <row r="4572" spans="2:7">
      <c r="B4572" s="2">
        <v>43954</v>
      </c>
      <c r="C4572" s="3" t="s">
        <v>119</v>
      </c>
      <c r="D4572" s="3">
        <v>15</v>
      </c>
      <c r="E4572" s="3" t="s">
        <v>110</v>
      </c>
      <c r="F4572" s="3" t="s">
        <v>105</v>
      </c>
      <c r="G4572" s="94">
        <v>389.25</v>
      </c>
    </row>
    <row r="4573" spans="2:7">
      <c r="B4573" s="2">
        <v>44429</v>
      </c>
      <c r="C4573" s="3" t="s">
        <v>118</v>
      </c>
      <c r="D4573" s="3">
        <v>325</v>
      </c>
      <c r="E4573" s="3" t="s">
        <v>112</v>
      </c>
      <c r="F4573" s="3" t="s">
        <v>108</v>
      </c>
      <c r="G4573" s="94">
        <v>6344.41</v>
      </c>
    </row>
    <row r="4574" spans="2:7">
      <c r="B4574" s="2">
        <v>44518</v>
      </c>
      <c r="C4574" s="3" t="s">
        <v>116</v>
      </c>
      <c r="D4574" s="3">
        <v>300</v>
      </c>
      <c r="E4574" s="3" t="s">
        <v>114</v>
      </c>
      <c r="F4574" s="3" t="s">
        <v>115</v>
      </c>
      <c r="G4574" s="94">
        <v>4476.38</v>
      </c>
    </row>
    <row r="4575" spans="2:7">
      <c r="B4575" s="2">
        <v>44467</v>
      </c>
      <c r="C4575" s="3" t="s">
        <v>119</v>
      </c>
      <c r="D4575" s="3">
        <v>9</v>
      </c>
      <c r="E4575" s="3" t="s">
        <v>9</v>
      </c>
      <c r="F4575" s="3" t="s">
        <v>111</v>
      </c>
      <c r="G4575" s="94">
        <v>242.55</v>
      </c>
    </row>
    <row r="4576" spans="2:7">
      <c r="B4576" s="2">
        <v>44675</v>
      </c>
      <c r="C4576" s="3" t="s">
        <v>119</v>
      </c>
      <c r="D4576" s="3">
        <v>3</v>
      </c>
      <c r="E4576" s="3" t="s">
        <v>6</v>
      </c>
      <c r="F4576" s="3" t="s">
        <v>108</v>
      </c>
      <c r="G4576" s="94">
        <v>134.07</v>
      </c>
    </row>
    <row r="4577" spans="2:7">
      <c r="B4577" s="2">
        <v>44517</v>
      </c>
      <c r="C4577" s="3" t="s">
        <v>119</v>
      </c>
      <c r="D4577" s="3">
        <v>4</v>
      </c>
      <c r="E4577" s="3" t="s">
        <v>9</v>
      </c>
      <c r="F4577" s="3" t="s">
        <v>115</v>
      </c>
      <c r="G4577" s="94">
        <v>107.8</v>
      </c>
    </row>
    <row r="4578" spans="2:7">
      <c r="B4578" s="2">
        <v>44525</v>
      </c>
      <c r="C4578" s="3" t="s">
        <v>107</v>
      </c>
      <c r="D4578" s="3">
        <v>8</v>
      </c>
      <c r="E4578" s="3" t="s">
        <v>6</v>
      </c>
      <c r="F4578" s="3" t="s">
        <v>111</v>
      </c>
      <c r="G4578" s="94">
        <v>349.52</v>
      </c>
    </row>
    <row r="4579" spans="2:7">
      <c r="B4579" s="2">
        <v>44268</v>
      </c>
      <c r="C4579" s="3" t="s">
        <v>116</v>
      </c>
      <c r="D4579" s="3">
        <v>1</v>
      </c>
      <c r="E4579" s="3" t="s">
        <v>110</v>
      </c>
      <c r="F4579" s="3" t="s">
        <v>106</v>
      </c>
      <c r="G4579" s="94">
        <v>25.95</v>
      </c>
    </row>
    <row r="4580" spans="2:7">
      <c r="B4580" s="2">
        <v>44757</v>
      </c>
      <c r="C4580" s="3" t="s">
        <v>117</v>
      </c>
      <c r="D4580" s="3">
        <v>7</v>
      </c>
      <c r="E4580" s="3" t="s">
        <v>114</v>
      </c>
      <c r="F4580" s="3" t="s">
        <v>105</v>
      </c>
      <c r="G4580" s="94">
        <v>181.65</v>
      </c>
    </row>
    <row r="4581" spans="2:7">
      <c r="B4581" s="2">
        <v>44656</v>
      </c>
      <c r="C4581" s="3" t="s">
        <v>118</v>
      </c>
      <c r="D4581" s="3">
        <v>300</v>
      </c>
      <c r="E4581" s="3" t="s">
        <v>6</v>
      </c>
      <c r="F4581" s="3" t="s">
        <v>105</v>
      </c>
      <c r="G4581" s="94">
        <v>7536.53</v>
      </c>
    </row>
    <row r="4582" spans="2:7">
      <c r="B4582" s="2">
        <v>44598</v>
      </c>
      <c r="C4582" s="3" t="s">
        <v>116</v>
      </c>
      <c r="D4582" s="3">
        <v>21</v>
      </c>
      <c r="E4582" s="3" t="s">
        <v>110</v>
      </c>
      <c r="F4582" s="3" t="s">
        <v>105</v>
      </c>
      <c r="G4582" s="94">
        <v>523.95000000000005</v>
      </c>
    </row>
    <row r="4583" spans="2:7">
      <c r="B4583" s="2">
        <v>44012</v>
      </c>
      <c r="C4583" s="3" t="s">
        <v>118</v>
      </c>
      <c r="D4583" s="3">
        <v>18</v>
      </c>
      <c r="E4583" s="3" t="s">
        <v>114</v>
      </c>
      <c r="F4583" s="3" t="s">
        <v>111</v>
      </c>
      <c r="G4583" s="94">
        <v>467.1</v>
      </c>
    </row>
    <row r="4584" spans="2:7">
      <c r="B4584" s="2">
        <v>44061</v>
      </c>
      <c r="C4584" s="3" t="s">
        <v>118</v>
      </c>
      <c r="D4584" s="3">
        <v>36</v>
      </c>
      <c r="E4584" s="3" t="s">
        <v>110</v>
      </c>
      <c r="F4584" s="3" t="s">
        <v>113</v>
      </c>
      <c r="G4584" s="94">
        <v>763.47</v>
      </c>
    </row>
    <row r="4585" spans="2:7">
      <c r="B4585" s="2">
        <v>44759</v>
      </c>
      <c r="C4585" s="3" t="s">
        <v>119</v>
      </c>
      <c r="D4585" s="3">
        <v>15</v>
      </c>
      <c r="E4585" s="3" t="s">
        <v>112</v>
      </c>
      <c r="F4585" s="3" t="s">
        <v>109</v>
      </c>
      <c r="G4585" s="94">
        <v>524.25</v>
      </c>
    </row>
    <row r="4586" spans="2:7">
      <c r="B4586" s="2">
        <v>44259</v>
      </c>
      <c r="C4586" s="3" t="s">
        <v>119</v>
      </c>
      <c r="D4586" s="3">
        <v>3</v>
      </c>
      <c r="E4586" s="3" t="s">
        <v>114</v>
      </c>
      <c r="F4586" s="3" t="s">
        <v>108</v>
      </c>
      <c r="G4586" s="94">
        <v>74.849999999999994</v>
      </c>
    </row>
    <row r="4587" spans="2:7">
      <c r="B4587" s="2">
        <v>44493</v>
      </c>
      <c r="C4587" s="3" t="s">
        <v>119</v>
      </c>
      <c r="D4587" s="3">
        <v>3</v>
      </c>
      <c r="E4587" s="3" t="s">
        <v>110</v>
      </c>
      <c r="F4587" s="3" t="s">
        <v>106</v>
      </c>
      <c r="G4587" s="94">
        <v>71.849999999999994</v>
      </c>
    </row>
    <row r="4588" spans="2:7">
      <c r="B4588" s="2">
        <v>44256</v>
      </c>
      <c r="C4588" s="3" t="s">
        <v>118</v>
      </c>
      <c r="D4588" s="3">
        <v>17</v>
      </c>
      <c r="E4588" s="3" t="s">
        <v>9</v>
      </c>
      <c r="F4588" s="3" t="s">
        <v>109</v>
      </c>
      <c r="G4588" s="94">
        <v>458.15</v>
      </c>
    </row>
    <row r="4589" spans="2:7">
      <c r="B4589" s="2">
        <v>44180</v>
      </c>
      <c r="C4589" s="3" t="s">
        <v>107</v>
      </c>
      <c r="D4589" s="3">
        <v>16</v>
      </c>
      <c r="E4589" s="3" t="s">
        <v>114</v>
      </c>
      <c r="F4589" s="3" t="s">
        <v>108</v>
      </c>
      <c r="G4589" s="94">
        <v>431.2</v>
      </c>
    </row>
    <row r="4590" spans="2:7">
      <c r="B4590" s="2">
        <v>44065</v>
      </c>
      <c r="C4590" s="3" t="s">
        <v>117</v>
      </c>
      <c r="D4590" s="3">
        <v>6</v>
      </c>
      <c r="E4590" s="3" t="s">
        <v>110</v>
      </c>
      <c r="F4590" s="3" t="s">
        <v>106</v>
      </c>
      <c r="G4590" s="94">
        <v>149.69999999999999</v>
      </c>
    </row>
    <row r="4591" spans="2:7">
      <c r="B4591" s="2">
        <v>44611</v>
      </c>
      <c r="C4591" s="3" t="s">
        <v>118</v>
      </c>
      <c r="D4591" s="3">
        <v>1</v>
      </c>
      <c r="E4591" s="3" t="s">
        <v>9</v>
      </c>
      <c r="F4591" s="3" t="s">
        <v>108</v>
      </c>
      <c r="G4591" s="94">
        <v>28.95</v>
      </c>
    </row>
    <row r="4592" spans="2:7">
      <c r="B4592" s="2">
        <v>43980</v>
      </c>
      <c r="C4592" s="3" t="s">
        <v>116</v>
      </c>
      <c r="D4592" s="3">
        <v>425</v>
      </c>
      <c r="E4592" s="3" t="s">
        <v>9</v>
      </c>
      <c r="F4592" s="3" t="s">
        <v>111</v>
      </c>
      <c r="G4592" s="94">
        <v>6830.28</v>
      </c>
    </row>
    <row r="4593" spans="2:7">
      <c r="B4593" s="2">
        <v>44705</v>
      </c>
      <c r="C4593" s="3" t="s">
        <v>119</v>
      </c>
      <c r="D4593" s="3">
        <v>4</v>
      </c>
      <c r="E4593" s="3" t="s">
        <v>9</v>
      </c>
      <c r="F4593" s="3" t="s">
        <v>109</v>
      </c>
      <c r="G4593" s="94">
        <v>107.8</v>
      </c>
    </row>
    <row r="4594" spans="2:7">
      <c r="B4594" s="2">
        <v>44820</v>
      </c>
      <c r="C4594" s="3" t="s">
        <v>119</v>
      </c>
      <c r="D4594" s="3">
        <v>35</v>
      </c>
      <c r="E4594" s="3" t="s">
        <v>6</v>
      </c>
      <c r="F4594" s="3" t="s">
        <v>105</v>
      </c>
      <c r="G4594" s="94">
        <v>1299.78</v>
      </c>
    </row>
    <row r="4595" spans="2:7">
      <c r="B4595" s="2">
        <v>44855</v>
      </c>
      <c r="C4595" s="3" t="s">
        <v>119</v>
      </c>
      <c r="D4595" s="3">
        <v>40</v>
      </c>
      <c r="E4595" s="3" t="s">
        <v>112</v>
      </c>
      <c r="F4595" s="3" t="s">
        <v>115</v>
      </c>
      <c r="G4595" s="94">
        <v>1154.3</v>
      </c>
    </row>
    <row r="4596" spans="2:7">
      <c r="B4596" s="2">
        <v>44301</v>
      </c>
      <c r="C4596" s="3" t="s">
        <v>119</v>
      </c>
      <c r="D4596" s="3">
        <v>250</v>
      </c>
      <c r="E4596" s="3" t="s">
        <v>9</v>
      </c>
      <c r="F4596" s="3" t="s">
        <v>113</v>
      </c>
      <c r="G4596" s="94">
        <v>5066.25</v>
      </c>
    </row>
    <row r="4597" spans="2:7">
      <c r="B4597" s="2">
        <v>44789</v>
      </c>
      <c r="C4597" s="3" t="s">
        <v>117</v>
      </c>
      <c r="D4597" s="3">
        <v>6</v>
      </c>
      <c r="E4597" s="3" t="s">
        <v>9</v>
      </c>
      <c r="F4597" s="3" t="s">
        <v>108</v>
      </c>
      <c r="G4597" s="94">
        <v>173.7</v>
      </c>
    </row>
    <row r="4598" spans="2:7">
      <c r="B4598" s="2">
        <v>44311</v>
      </c>
      <c r="C4598" s="3" t="s">
        <v>117</v>
      </c>
      <c r="D4598" s="3">
        <v>12</v>
      </c>
      <c r="E4598" s="3" t="s">
        <v>114</v>
      </c>
      <c r="F4598" s="3" t="s">
        <v>113</v>
      </c>
      <c r="G4598" s="94">
        <v>311.39999999999998</v>
      </c>
    </row>
    <row r="4599" spans="2:7">
      <c r="B4599" s="2">
        <v>43895</v>
      </c>
      <c r="C4599" s="3" t="s">
        <v>119</v>
      </c>
      <c r="D4599" s="3">
        <v>300</v>
      </c>
      <c r="E4599" s="3" t="s">
        <v>114</v>
      </c>
      <c r="F4599" s="3" t="s">
        <v>106</v>
      </c>
      <c r="G4599" s="94">
        <v>4648.88</v>
      </c>
    </row>
    <row r="4600" spans="2:7">
      <c r="B4600" s="2">
        <v>44762</v>
      </c>
      <c r="C4600" s="3" t="s">
        <v>116</v>
      </c>
      <c r="D4600" s="3">
        <v>225</v>
      </c>
      <c r="E4600" s="3" t="s">
        <v>110</v>
      </c>
      <c r="F4600" s="3" t="s">
        <v>111</v>
      </c>
      <c r="G4600" s="94">
        <v>3929.63</v>
      </c>
    </row>
    <row r="4601" spans="2:7">
      <c r="B4601" s="2">
        <v>44215</v>
      </c>
      <c r="C4601" s="3" t="s">
        <v>117</v>
      </c>
      <c r="D4601" s="3">
        <v>50</v>
      </c>
      <c r="E4601" s="3" t="s">
        <v>110</v>
      </c>
      <c r="F4601" s="3" t="s">
        <v>109</v>
      </c>
      <c r="G4601" s="94">
        <v>935.63</v>
      </c>
    </row>
    <row r="4602" spans="2:7">
      <c r="B4602" s="2">
        <v>44706</v>
      </c>
      <c r="C4602" s="3" t="s">
        <v>116</v>
      </c>
      <c r="D4602" s="3">
        <v>23</v>
      </c>
      <c r="E4602" s="3" t="s">
        <v>9</v>
      </c>
      <c r="F4602" s="3" t="s">
        <v>113</v>
      </c>
      <c r="G4602" s="94">
        <v>665.85</v>
      </c>
    </row>
    <row r="4603" spans="2:7">
      <c r="B4603" s="2">
        <v>44214</v>
      </c>
      <c r="C4603" s="3" t="s">
        <v>117</v>
      </c>
      <c r="D4603" s="3">
        <v>47</v>
      </c>
      <c r="E4603" s="3" t="s">
        <v>6</v>
      </c>
      <c r="F4603" s="3" t="s">
        <v>108</v>
      </c>
      <c r="G4603" s="94">
        <v>1785.37</v>
      </c>
    </row>
    <row r="4604" spans="2:7">
      <c r="B4604" s="2">
        <v>44785</v>
      </c>
      <c r="C4604" s="3" t="s">
        <v>107</v>
      </c>
      <c r="D4604" s="3">
        <v>35</v>
      </c>
      <c r="E4604" s="3" t="s">
        <v>6</v>
      </c>
      <c r="F4604" s="3" t="s">
        <v>113</v>
      </c>
      <c r="G4604" s="94">
        <v>1299.78</v>
      </c>
    </row>
    <row r="4605" spans="2:7">
      <c r="B4605" s="2">
        <v>44084</v>
      </c>
      <c r="C4605" s="3" t="s">
        <v>117</v>
      </c>
      <c r="D4605" s="3">
        <v>14</v>
      </c>
      <c r="E4605" s="3" t="s">
        <v>6</v>
      </c>
      <c r="F4605" s="3" t="s">
        <v>106</v>
      </c>
      <c r="G4605" s="94">
        <v>597.66</v>
      </c>
    </row>
    <row r="4606" spans="2:7">
      <c r="B4606" s="2">
        <v>43967</v>
      </c>
      <c r="C4606" s="3" t="s">
        <v>107</v>
      </c>
      <c r="D4606" s="3">
        <v>26</v>
      </c>
      <c r="E4606" s="3" t="s">
        <v>112</v>
      </c>
      <c r="F4606" s="3" t="s">
        <v>108</v>
      </c>
      <c r="G4606" s="94">
        <v>794.5</v>
      </c>
    </row>
    <row r="4607" spans="2:7">
      <c r="B4607" s="2">
        <v>43974</v>
      </c>
      <c r="C4607" s="3" t="s">
        <v>118</v>
      </c>
      <c r="D4607" s="3">
        <v>425</v>
      </c>
      <c r="E4607" s="3" t="s">
        <v>110</v>
      </c>
      <c r="F4607" s="3" t="s">
        <v>113</v>
      </c>
      <c r="G4607" s="94">
        <v>6341.53</v>
      </c>
    </row>
    <row r="4608" spans="2:7">
      <c r="B4608" s="2">
        <v>44259</v>
      </c>
      <c r="C4608" s="3" t="s">
        <v>117</v>
      </c>
      <c r="D4608" s="3">
        <v>225</v>
      </c>
      <c r="E4608" s="3" t="s">
        <v>112</v>
      </c>
      <c r="F4608" s="3" t="s">
        <v>109</v>
      </c>
      <c r="G4608" s="94">
        <v>5662.13</v>
      </c>
    </row>
    <row r="4609" spans="2:7">
      <c r="B4609" s="2">
        <v>44359</v>
      </c>
      <c r="C4609" s="3" t="s">
        <v>117</v>
      </c>
      <c r="D4609" s="3">
        <v>28</v>
      </c>
      <c r="E4609" s="3" t="s">
        <v>6</v>
      </c>
      <c r="F4609" s="3" t="s">
        <v>113</v>
      </c>
      <c r="G4609" s="94">
        <v>1039.82</v>
      </c>
    </row>
    <row r="4610" spans="2:7">
      <c r="B4610" s="2">
        <v>43997</v>
      </c>
      <c r="C4610" s="3" t="s">
        <v>119</v>
      </c>
      <c r="D4610" s="3">
        <v>10</v>
      </c>
      <c r="E4610" s="3" t="s">
        <v>112</v>
      </c>
      <c r="F4610" s="3" t="s">
        <v>105</v>
      </c>
      <c r="G4610" s="94">
        <v>359.5</v>
      </c>
    </row>
    <row r="4611" spans="2:7">
      <c r="B4611" s="2">
        <v>44157</v>
      </c>
      <c r="C4611" s="3" t="s">
        <v>107</v>
      </c>
      <c r="D4611" s="3">
        <v>6</v>
      </c>
      <c r="E4611" s="3" t="s">
        <v>114</v>
      </c>
      <c r="F4611" s="3" t="s">
        <v>115</v>
      </c>
      <c r="G4611" s="94">
        <v>149.69999999999999</v>
      </c>
    </row>
    <row r="4612" spans="2:7">
      <c r="B4612" s="2">
        <v>44611</v>
      </c>
      <c r="C4612" s="3" t="s">
        <v>116</v>
      </c>
      <c r="D4612" s="3">
        <v>8</v>
      </c>
      <c r="E4612" s="3" t="s">
        <v>6</v>
      </c>
      <c r="F4612" s="3" t="s">
        <v>105</v>
      </c>
      <c r="G4612" s="94">
        <v>341.52</v>
      </c>
    </row>
    <row r="4613" spans="2:7">
      <c r="B4613" s="2">
        <v>44534</v>
      </c>
      <c r="C4613" s="3" t="s">
        <v>118</v>
      </c>
      <c r="D4613" s="3">
        <v>5</v>
      </c>
      <c r="E4613" s="3" t="s">
        <v>6</v>
      </c>
      <c r="F4613" s="3" t="s">
        <v>111</v>
      </c>
      <c r="G4613" s="94">
        <v>213.45</v>
      </c>
    </row>
    <row r="4614" spans="2:7">
      <c r="B4614" s="2">
        <v>44486</v>
      </c>
      <c r="C4614" s="3" t="s">
        <v>118</v>
      </c>
      <c r="D4614" s="3">
        <v>9</v>
      </c>
      <c r="E4614" s="3" t="s">
        <v>9</v>
      </c>
      <c r="F4614" s="3" t="s">
        <v>111</v>
      </c>
      <c r="G4614" s="94">
        <v>242.55</v>
      </c>
    </row>
    <row r="4615" spans="2:7">
      <c r="B4615" s="2">
        <v>44534</v>
      </c>
      <c r="C4615" s="3" t="s">
        <v>117</v>
      </c>
      <c r="D4615" s="3">
        <v>9</v>
      </c>
      <c r="E4615" s="3" t="s">
        <v>9</v>
      </c>
      <c r="F4615" s="3" t="s">
        <v>109</v>
      </c>
      <c r="G4615" s="94">
        <v>260.55</v>
      </c>
    </row>
    <row r="4616" spans="2:7">
      <c r="B4616" s="2">
        <v>44739</v>
      </c>
      <c r="C4616" s="3" t="s">
        <v>119</v>
      </c>
      <c r="D4616" s="3">
        <v>9</v>
      </c>
      <c r="E4616" s="3" t="s">
        <v>9</v>
      </c>
      <c r="F4616" s="3" t="s">
        <v>109</v>
      </c>
      <c r="G4616" s="94">
        <v>242.55</v>
      </c>
    </row>
    <row r="4617" spans="2:7">
      <c r="B4617" s="2">
        <v>44269</v>
      </c>
      <c r="C4617" s="3" t="s">
        <v>117</v>
      </c>
      <c r="D4617" s="3">
        <v>125</v>
      </c>
      <c r="E4617" s="3" t="s">
        <v>112</v>
      </c>
      <c r="F4617" s="3" t="s">
        <v>113</v>
      </c>
      <c r="G4617" s="94">
        <v>3145.63</v>
      </c>
    </row>
    <row r="4618" spans="2:7">
      <c r="B4618" s="2">
        <v>44387</v>
      </c>
      <c r="C4618" s="3" t="s">
        <v>117</v>
      </c>
      <c r="D4618" s="3">
        <v>23</v>
      </c>
      <c r="E4618" s="3" t="s">
        <v>110</v>
      </c>
      <c r="F4618" s="3" t="s">
        <v>111</v>
      </c>
      <c r="G4618" s="94">
        <v>550.85</v>
      </c>
    </row>
    <row r="4619" spans="2:7">
      <c r="B4619" s="2">
        <v>44820</v>
      </c>
      <c r="C4619" s="3" t="s">
        <v>107</v>
      </c>
      <c r="D4619" s="3">
        <v>275</v>
      </c>
      <c r="E4619" s="3" t="s">
        <v>112</v>
      </c>
      <c r="F4619" s="3" t="s">
        <v>113</v>
      </c>
      <c r="G4619" s="94">
        <v>5684.59</v>
      </c>
    </row>
    <row r="4620" spans="2:7">
      <c r="B4620" s="2">
        <v>43869</v>
      </c>
      <c r="C4620" s="3" t="s">
        <v>116</v>
      </c>
      <c r="D4620" s="3">
        <v>450</v>
      </c>
      <c r="E4620" s="3" t="s">
        <v>9</v>
      </c>
      <c r="F4620" s="3" t="s">
        <v>109</v>
      </c>
      <c r="G4620" s="94">
        <v>6973.31</v>
      </c>
    </row>
    <row r="4621" spans="2:7">
      <c r="B4621" s="2">
        <v>44924</v>
      </c>
      <c r="C4621" s="3" t="s">
        <v>116</v>
      </c>
      <c r="D4621" s="3">
        <v>6</v>
      </c>
      <c r="E4621" s="3" t="s">
        <v>114</v>
      </c>
      <c r="F4621" s="3" t="s">
        <v>111</v>
      </c>
      <c r="G4621" s="94">
        <v>161.69999999999999</v>
      </c>
    </row>
    <row r="4622" spans="2:7">
      <c r="B4622" s="2">
        <v>44029</v>
      </c>
      <c r="C4622" s="3" t="s">
        <v>117</v>
      </c>
      <c r="D4622" s="3">
        <v>7</v>
      </c>
      <c r="E4622" s="3" t="s">
        <v>9</v>
      </c>
      <c r="F4622" s="3" t="s">
        <v>113</v>
      </c>
      <c r="G4622" s="94">
        <v>195.65</v>
      </c>
    </row>
    <row r="4623" spans="2:7">
      <c r="B4623" s="2">
        <v>44715</v>
      </c>
      <c r="C4623" s="3" t="s">
        <v>119</v>
      </c>
      <c r="D4623" s="3">
        <v>475</v>
      </c>
      <c r="E4623" s="3" t="s">
        <v>9</v>
      </c>
      <c r="F4623" s="3" t="s">
        <v>108</v>
      </c>
      <c r="G4623" s="94">
        <v>7633.84</v>
      </c>
    </row>
    <row r="4624" spans="2:7">
      <c r="B4624" s="2">
        <v>44793</v>
      </c>
      <c r="C4624" s="3" t="s">
        <v>117</v>
      </c>
      <c r="D4624" s="3">
        <v>550</v>
      </c>
      <c r="E4624" s="3" t="s">
        <v>9</v>
      </c>
      <c r="F4624" s="3" t="s">
        <v>115</v>
      </c>
      <c r="G4624" s="94">
        <v>8522.94</v>
      </c>
    </row>
    <row r="4625" spans="2:7">
      <c r="B4625" s="2">
        <v>44905</v>
      </c>
      <c r="C4625" s="3" t="s">
        <v>116</v>
      </c>
      <c r="D4625" s="3">
        <v>4</v>
      </c>
      <c r="E4625" s="3" t="s">
        <v>114</v>
      </c>
      <c r="F4625" s="3" t="s">
        <v>106</v>
      </c>
      <c r="G4625" s="94">
        <v>99.8</v>
      </c>
    </row>
    <row r="4626" spans="2:7">
      <c r="B4626" s="2">
        <v>44658</v>
      </c>
      <c r="C4626" s="3" t="s">
        <v>117</v>
      </c>
      <c r="D4626" s="3">
        <v>21</v>
      </c>
      <c r="E4626" s="3" t="s">
        <v>6</v>
      </c>
      <c r="F4626" s="3" t="s">
        <v>105</v>
      </c>
      <c r="G4626" s="94">
        <v>917.49</v>
      </c>
    </row>
    <row r="4627" spans="2:7">
      <c r="B4627" s="2">
        <v>44516</v>
      </c>
      <c r="C4627" s="3" t="s">
        <v>116</v>
      </c>
      <c r="D4627" s="3">
        <v>200</v>
      </c>
      <c r="E4627" s="3" t="s">
        <v>110</v>
      </c>
      <c r="F4627" s="3" t="s">
        <v>108</v>
      </c>
      <c r="G4627" s="94">
        <v>3493</v>
      </c>
    </row>
    <row r="4628" spans="2:7">
      <c r="B4628" s="2">
        <v>43972</v>
      </c>
      <c r="C4628" s="3" t="s">
        <v>119</v>
      </c>
      <c r="D4628" s="3">
        <v>125</v>
      </c>
      <c r="E4628" s="3" t="s">
        <v>110</v>
      </c>
      <c r="F4628" s="3" t="s">
        <v>105</v>
      </c>
      <c r="G4628" s="94">
        <v>2183.13</v>
      </c>
    </row>
    <row r="4629" spans="2:7">
      <c r="B4629" s="2">
        <v>43899</v>
      </c>
      <c r="C4629" s="3" t="s">
        <v>117</v>
      </c>
      <c r="D4629" s="3">
        <v>2</v>
      </c>
      <c r="E4629" s="3" t="s">
        <v>112</v>
      </c>
      <c r="F4629" s="3" t="s">
        <v>111</v>
      </c>
      <c r="G4629" s="94">
        <v>67.900000000000006</v>
      </c>
    </row>
    <row r="4630" spans="2:7">
      <c r="B4630" s="2">
        <v>44771</v>
      </c>
      <c r="C4630" s="3" t="s">
        <v>119</v>
      </c>
      <c r="D4630" s="3">
        <v>7</v>
      </c>
      <c r="E4630" s="3" t="s">
        <v>6</v>
      </c>
      <c r="F4630" s="3" t="s">
        <v>113</v>
      </c>
      <c r="G4630" s="94">
        <v>312.83</v>
      </c>
    </row>
    <row r="4631" spans="2:7">
      <c r="B4631" s="2">
        <v>44218</v>
      </c>
      <c r="C4631" s="3" t="s">
        <v>117</v>
      </c>
      <c r="D4631" s="3">
        <v>425</v>
      </c>
      <c r="E4631" s="3" t="s">
        <v>114</v>
      </c>
      <c r="F4631" s="3" t="s">
        <v>106</v>
      </c>
      <c r="G4631" s="94">
        <v>6097.16</v>
      </c>
    </row>
    <row r="4632" spans="2:7">
      <c r="B4632" s="2">
        <v>44469</v>
      </c>
      <c r="C4632" s="3" t="s">
        <v>117</v>
      </c>
      <c r="D4632" s="3">
        <v>8</v>
      </c>
      <c r="E4632" s="3" t="s">
        <v>6</v>
      </c>
      <c r="F4632" s="3" t="s">
        <v>108</v>
      </c>
      <c r="G4632" s="94">
        <v>357.52</v>
      </c>
    </row>
    <row r="4633" spans="2:7">
      <c r="B4633" s="2">
        <v>44723</v>
      </c>
      <c r="C4633" s="3" t="s">
        <v>119</v>
      </c>
      <c r="D4633" s="3">
        <v>7</v>
      </c>
      <c r="E4633" s="3" t="s">
        <v>114</v>
      </c>
      <c r="F4633" s="3" t="s">
        <v>108</v>
      </c>
      <c r="G4633" s="94">
        <v>181.65</v>
      </c>
    </row>
    <row r="4634" spans="2:7">
      <c r="B4634" s="2">
        <v>44115</v>
      </c>
      <c r="C4634" s="3" t="s">
        <v>117</v>
      </c>
      <c r="D4634" s="3">
        <v>7</v>
      </c>
      <c r="E4634" s="3" t="s">
        <v>9</v>
      </c>
      <c r="F4634" s="3" t="s">
        <v>105</v>
      </c>
      <c r="G4634" s="94">
        <v>188.65</v>
      </c>
    </row>
    <row r="4635" spans="2:7">
      <c r="B4635" s="2">
        <v>44892</v>
      </c>
      <c r="C4635" s="3" t="s">
        <v>116</v>
      </c>
      <c r="D4635" s="3">
        <v>36</v>
      </c>
      <c r="E4635" s="3" t="s">
        <v>114</v>
      </c>
      <c r="F4635" s="3" t="s">
        <v>113</v>
      </c>
      <c r="G4635" s="94">
        <v>763.47</v>
      </c>
    </row>
    <row r="4636" spans="2:7">
      <c r="B4636" s="2">
        <v>44250</v>
      </c>
      <c r="C4636" s="3" t="s">
        <v>117</v>
      </c>
      <c r="D4636" s="3">
        <v>125</v>
      </c>
      <c r="E4636" s="3" t="s">
        <v>110</v>
      </c>
      <c r="F4636" s="3" t="s">
        <v>111</v>
      </c>
      <c r="G4636" s="94">
        <v>2183.13</v>
      </c>
    </row>
    <row r="4637" spans="2:7">
      <c r="B4637" s="2">
        <v>44610</v>
      </c>
      <c r="C4637" s="3" t="s">
        <v>118</v>
      </c>
      <c r="D4637" s="3">
        <v>9</v>
      </c>
      <c r="E4637" s="3" t="s">
        <v>9</v>
      </c>
      <c r="F4637" s="3" t="s">
        <v>106</v>
      </c>
      <c r="G4637" s="94">
        <v>242.55</v>
      </c>
    </row>
    <row r="4638" spans="2:7">
      <c r="B4638" s="2">
        <v>44788</v>
      </c>
      <c r="C4638" s="3" t="s">
        <v>117</v>
      </c>
      <c r="D4638" s="3">
        <v>8</v>
      </c>
      <c r="E4638" s="3" t="s">
        <v>112</v>
      </c>
      <c r="F4638" s="3" t="s">
        <v>115</v>
      </c>
      <c r="G4638" s="94">
        <v>287.60000000000002</v>
      </c>
    </row>
    <row r="4639" spans="2:7">
      <c r="B4639" s="2">
        <v>44677</v>
      </c>
      <c r="C4639" s="3" t="s">
        <v>118</v>
      </c>
      <c r="D4639" s="3">
        <v>8</v>
      </c>
      <c r="E4639" s="3" t="s">
        <v>110</v>
      </c>
      <c r="F4639" s="3" t="s">
        <v>108</v>
      </c>
      <c r="G4639" s="94">
        <v>191.6</v>
      </c>
    </row>
    <row r="4640" spans="2:7">
      <c r="B4640" s="2">
        <v>44083</v>
      </c>
      <c r="C4640" s="3" t="s">
        <v>117</v>
      </c>
      <c r="D4640" s="3">
        <v>1</v>
      </c>
      <c r="E4640" s="3" t="s">
        <v>114</v>
      </c>
      <c r="F4640" s="3" t="s">
        <v>115</v>
      </c>
      <c r="G4640" s="94">
        <v>25.95</v>
      </c>
    </row>
    <row r="4641" spans="2:7">
      <c r="B4641" s="2">
        <v>44713</v>
      </c>
      <c r="C4641" s="3" t="s">
        <v>119</v>
      </c>
      <c r="D4641" s="3">
        <v>3</v>
      </c>
      <c r="E4641" s="3" t="s">
        <v>9</v>
      </c>
      <c r="F4641" s="3" t="s">
        <v>108</v>
      </c>
      <c r="G4641" s="94">
        <v>86.85</v>
      </c>
    </row>
    <row r="4642" spans="2:7">
      <c r="B4642" s="2">
        <v>43986</v>
      </c>
      <c r="C4642" s="3" t="s">
        <v>117</v>
      </c>
      <c r="D4642" s="3">
        <v>14</v>
      </c>
      <c r="E4642" s="3" t="s">
        <v>6</v>
      </c>
      <c r="F4642" s="3" t="s">
        <v>111</v>
      </c>
      <c r="G4642" s="94">
        <v>611.66</v>
      </c>
    </row>
    <row r="4643" spans="2:7">
      <c r="B4643" s="2">
        <v>44550</v>
      </c>
      <c r="C4643" s="3" t="s">
        <v>117</v>
      </c>
      <c r="D4643" s="3">
        <v>4</v>
      </c>
      <c r="E4643" s="3" t="s">
        <v>112</v>
      </c>
      <c r="F4643" s="3" t="s">
        <v>108</v>
      </c>
      <c r="G4643" s="94">
        <v>143.80000000000001</v>
      </c>
    </row>
    <row r="4644" spans="2:7">
      <c r="B4644" s="2">
        <v>44475</v>
      </c>
      <c r="C4644" s="3" t="s">
        <v>116</v>
      </c>
      <c r="D4644" s="3">
        <v>33</v>
      </c>
      <c r="E4644" s="3" t="s">
        <v>110</v>
      </c>
      <c r="F4644" s="3" t="s">
        <v>108</v>
      </c>
      <c r="G4644" s="94">
        <v>699.85</v>
      </c>
    </row>
    <row r="4645" spans="2:7">
      <c r="B4645" s="2">
        <v>43925</v>
      </c>
      <c r="C4645" s="3" t="s">
        <v>117</v>
      </c>
      <c r="D4645" s="3">
        <v>46</v>
      </c>
      <c r="E4645" s="3" t="s">
        <v>112</v>
      </c>
      <c r="F4645" s="3" t="s">
        <v>113</v>
      </c>
      <c r="G4645" s="94">
        <v>1366.55</v>
      </c>
    </row>
    <row r="4646" spans="2:7">
      <c r="B4646" s="2">
        <v>44436</v>
      </c>
      <c r="C4646" s="3" t="s">
        <v>118</v>
      </c>
      <c r="D4646" s="3">
        <v>275</v>
      </c>
      <c r="E4646" s="3" t="s">
        <v>110</v>
      </c>
      <c r="F4646" s="3" t="s">
        <v>108</v>
      </c>
      <c r="G4646" s="94">
        <v>4103.34</v>
      </c>
    </row>
    <row r="4647" spans="2:7">
      <c r="B4647" s="2">
        <v>44610</v>
      </c>
      <c r="C4647" s="3" t="s">
        <v>119</v>
      </c>
      <c r="D4647" s="3">
        <v>300</v>
      </c>
      <c r="E4647" s="3" t="s">
        <v>9</v>
      </c>
      <c r="F4647" s="3" t="s">
        <v>108</v>
      </c>
      <c r="G4647" s="94">
        <v>4993.88</v>
      </c>
    </row>
    <row r="4648" spans="2:7">
      <c r="B4648" s="2">
        <v>44497</v>
      </c>
      <c r="C4648" s="3" t="s">
        <v>119</v>
      </c>
      <c r="D4648" s="3">
        <v>31</v>
      </c>
      <c r="E4648" s="3" t="s">
        <v>114</v>
      </c>
      <c r="F4648" s="3" t="s">
        <v>105</v>
      </c>
      <c r="G4648" s="94">
        <v>657.43</v>
      </c>
    </row>
    <row r="4649" spans="2:7">
      <c r="B4649" s="2">
        <v>44797</v>
      </c>
      <c r="C4649" s="3" t="s">
        <v>119</v>
      </c>
      <c r="D4649" s="3">
        <v>8</v>
      </c>
      <c r="E4649" s="3" t="s">
        <v>6</v>
      </c>
      <c r="F4649" s="3" t="s">
        <v>108</v>
      </c>
      <c r="G4649" s="94">
        <v>349.52</v>
      </c>
    </row>
    <row r="4650" spans="2:7">
      <c r="B4650" s="2">
        <v>44617</v>
      </c>
      <c r="C4650" s="3" t="s">
        <v>117</v>
      </c>
      <c r="D4650" s="3">
        <v>24</v>
      </c>
      <c r="E4650" s="3" t="s">
        <v>9</v>
      </c>
      <c r="F4650" s="3" t="s">
        <v>105</v>
      </c>
      <c r="G4650" s="94">
        <v>590.58000000000004</v>
      </c>
    </row>
    <row r="4651" spans="2:7">
      <c r="B4651" s="2">
        <v>43925</v>
      </c>
      <c r="C4651" s="3" t="s">
        <v>118</v>
      </c>
      <c r="D4651" s="3">
        <v>175</v>
      </c>
      <c r="E4651" s="3" t="s">
        <v>112</v>
      </c>
      <c r="F4651" s="3" t="s">
        <v>113</v>
      </c>
      <c r="G4651" s="94">
        <v>4281.38</v>
      </c>
    </row>
    <row r="4652" spans="2:7">
      <c r="B4652" s="2">
        <v>43949</v>
      </c>
      <c r="C4652" s="3" t="s">
        <v>107</v>
      </c>
      <c r="D4652" s="3">
        <v>26</v>
      </c>
      <c r="E4652" s="3" t="s">
        <v>112</v>
      </c>
      <c r="F4652" s="3" t="s">
        <v>113</v>
      </c>
      <c r="G4652" s="94">
        <v>772.4</v>
      </c>
    </row>
    <row r="4653" spans="2:7">
      <c r="B4653" s="2">
        <v>44147</v>
      </c>
      <c r="C4653" s="3" t="s">
        <v>117</v>
      </c>
      <c r="D4653" s="3">
        <v>8</v>
      </c>
      <c r="E4653" s="3" t="s">
        <v>112</v>
      </c>
      <c r="F4653" s="3" t="s">
        <v>111</v>
      </c>
      <c r="G4653" s="94">
        <v>287.60000000000002</v>
      </c>
    </row>
    <row r="4654" spans="2:7">
      <c r="B4654" s="2">
        <v>44415</v>
      </c>
      <c r="C4654" s="3" t="s">
        <v>119</v>
      </c>
      <c r="D4654" s="3">
        <v>12</v>
      </c>
      <c r="E4654" s="3" t="s">
        <v>6</v>
      </c>
      <c r="F4654" s="3" t="s">
        <v>111</v>
      </c>
      <c r="G4654" s="94">
        <v>512.28</v>
      </c>
    </row>
    <row r="4655" spans="2:7">
      <c r="B4655" s="2">
        <v>43978</v>
      </c>
      <c r="C4655" s="3" t="s">
        <v>107</v>
      </c>
      <c r="D4655" s="3">
        <v>9</v>
      </c>
      <c r="E4655" s="3" t="s">
        <v>112</v>
      </c>
      <c r="F4655" s="3" t="s">
        <v>108</v>
      </c>
      <c r="G4655" s="94">
        <v>314.55</v>
      </c>
    </row>
    <row r="4656" spans="2:7">
      <c r="B4656" s="2">
        <v>44627</v>
      </c>
      <c r="C4656" s="3" t="s">
        <v>118</v>
      </c>
      <c r="D4656" s="3">
        <v>9</v>
      </c>
      <c r="E4656" s="3" t="s">
        <v>110</v>
      </c>
      <c r="F4656" s="3" t="s">
        <v>109</v>
      </c>
      <c r="G4656" s="94">
        <v>215.55</v>
      </c>
    </row>
    <row r="4657" spans="2:7">
      <c r="B4657" s="2">
        <v>44888</v>
      </c>
      <c r="C4657" s="3" t="s">
        <v>117</v>
      </c>
      <c r="D4657" s="3">
        <v>1</v>
      </c>
      <c r="E4657" s="3" t="s">
        <v>112</v>
      </c>
      <c r="F4657" s="3" t="s">
        <v>106</v>
      </c>
      <c r="G4657" s="94">
        <v>35.950000000000003</v>
      </c>
    </row>
    <row r="4658" spans="2:7">
      <c r="B4658" s="2">
        <v>44170</v>
      </c>
      <c r="C4658" s="3" t="s">
        <v>107</v>
      </c>
      <c r="D4658" s="3">
        <v>11</v>
      </c>
      <c r="E4658" s="3" t="s">
        <v>110</v>
      </c>
      <c r="F4658" s="3" t="s">
        <v>105</v>
      </c>
      <c r="G4658" s="94">
        <v>263.45</v>
      </c>
    </row>
    <row r="4659" spans="2:7">
      <c r="B4659" s="2">
        <v>44157</v>
      </c>
      <c r="C4659" s="3" t="s">
        <v>116</v>
      </c>
      <c r="D4659" s="3">
        <v>250</v>
      </c>
      <c r="E4659" s="3" t="s">
        <v>9</v>
      </c>
      <c r="F4659" s="3" t="s">
        <v>113</v>
      </c>
      <c r="G4659" s="94">
        <v>4716.25</v>
      </c>
    </row>
    <row r="4660" spans="2:7">
      <c r="B4660" s="2">
        <v>44796</v>
      </c>
      <c r="C4660" s="3" t="s">
        <v>117</v>
      </c>
      <c r="D4660" s="3">
        <v>35</v>
      </c>
      <c r="E4660" s="3" t="s">
        <v>6</v>
      </c>
      <c r="F4660" s="3" t="s">
        <v>106</v>
      </c>
      <c r="G4660" s="94">
        <v>1299.78</v>
      </c>
    </row>
    <row r="4661" spans="2:7">
      <c r="B4661" s="2">
        <v>44243</v>
      </c>
      <c r="C4661" s="3" t="s">
        <v>107</v>
      </c>
      <c r="D4661" s="3">
        <v>500</v>
      </c>
      <c r="E4661" s="3" t="s">
        <v>9</v>
      </c>
      <c r="F4661" s="3" t="s">
        <v>108</v>
      </c>
      <c r="G4661" s="94">
        <v>8035.63</v>
      </c>
    </row>
    <row r="4662" spans="2:7">
      <c r="B4662" s="2">
        <v>44497</v>
      </c>
      <c r="C4662" s="3" t="s">
        <v>107</v>
      </c>
      <c r="D4662" s="3">
        <v>5</v>
      </c>
      <c r="E4662" s="3" t="s">
        <v>112</v>
      </c>
      <c r="F4662" s="3" t="s">
        <v>105</v>
      </c>
      <c r="G4662" s="94">
        <v>174.75</v>
      </c>
    </row>
    <row r="4663" spans="2:7">
      <c r="B4663" s="2">
        <v>44024</v>
      </c>
      <c r="C4663" s="3" t="s">
        <v>119</v>
      </c>
      <c r="D4663" s="3">
        <v>25</v>
      </c>
      <c r="E4663" s="3" t="s">
        <v>112</v>
      </c>
      <c r="F4663" s="3" t="s">
        <v>113</v>
      </c>
      <c r="G4663" s="94">
        <v>742.69</v>
      </c>
    </row>
    <row r="4664" spans="2:7">
      <c r="B4664" s="2">
        <v>44484</v>
      </c>
      <c r="C4664" s="3" t="s">
        <v>117</v>
      </c>
      <c r="D4664" s="3">
        <v>4</v>
      </c>
      <c r="E4664" s="3" t="s">
        <v>6</v>
      </c>
      <c r="F4664" s="3" t="s">
        <v>108</v>
      </c>
      <c r="G4664" s="94">
        <v>170.76</v>
      </c>
    </row>
    <row r="4665" spans="2:7">
      <c r="B4665" s="2">
        <v>44137</v>
      </c>
      <c r="C4665" s="3" t="s">
        <v>116</v>
      </c>
      <c r="D4665" s="3">
        <v>4</v>
      </c>
      <c r="E4665" s="3" t="s">
        <v>112</v>
      </c>
      <c r="F4665" s="3" t="s">
        <v>105</v>
      </c>
      <c r="G4665" s="94">
        <v>135.80000000000001</v>
      </c>
    </row>
    <row r="4666" spans="2:7">
      <c r="B4666" s="2">
        <v>44772</v>
      </c>
      <c r="C4666" s="3" t="s">
        <v>117</v>
      </c>
      <c r="D4666" s="3">
        <v>7</v>
      </c>
      <c r="E4666" s="3" t="s">
        <v>9</v>
      </c>
      <c r="F4666" s="3" t="s">
        <v>109</v>
      </c>
      <c r="G4666" s="94">
        <v>188.65</v>
      </c>
    </row>
    <row r="4667" spans="2:7">
      <c r="B4667" s="2">
        <v>44524</v>
      </c>
      <c r="C4667" s="3" t="s">
        <v>119</v>
      </c>
      <c r="D4667" s="3">
        <v>575</v>
      </c>
      <c r="E4667" s="3" t="s">
        <v>9</v>
      </c>
      <c r="F4667" s="3" t="s">
        <v>108</v>
      </c>
      <c r="G4667" s="94">
        <v>9571.59</v>
      </c>
    </row>
    <row r="4668" spans="2:7">
      <c r="B4668" s="2">
        <v>44118</v>
      </c>
      <c r="C4668" s="3" t="s">
        <v>116</v>
      </c>
      <c r="D4668" s="3">
        <v>450</v>
      </c>
      <c r="E4668" s="3" t="s">
        <v>110</v>
      </c>
      <c r="F4668" s="3" t="s">
        <v>109</v>
      </c>
      <c r="G4668" s="94">
        <v>6455.81</v>
      </c>
    </row>
    <row r="4669" spans="2:7">
      <c r="B4669" s="2">
        <v>44613</v>
      </c>
      <c r="C4669" s="3" t="s">
        <v>119</v>
      </c>
      <c r="D4669" s="3">
        <v>325</v>
      </c>
      <c r="E4669" s="3" t="s">
        <v>110</v>
      </c>
      <c r="F4669" s="3" t="s">
        <v>115</v>
      </c>
      <c r="G4669" s="94">
        <v>4662.53</v>
      </c>
    </row>
    <row r="4670" spans="2:7">
      <c r="B4670" s="2">
        <v>44348</v>
      </c>
      <c r="C4670" s="3" t="s">
        <v>116</v>
      </c>
      <c r="D4670" s="3">
        <v>175</v>
      </c>
      <c r="E4670" s="3" t="s">
        <v>112</v>
      </c>
      <c r="F4670" s="3" t="s">
        <v>115</v>
      </c>
      <c r="G4670" s="94">
        <v>4403.88</v>
      </c>
    </row>
    <row r="4671" spans="2:7">
      <c r="B4671" s="2">
        <v>44482</v>
      </c>
      <c r="C4671" s="3" t="s">
        <v>116</v>
      </c>
      <c r="D4671" s="3">
        <v>4</v>
      </c>
      <c r="E4671" s="3" t="s">
        <v>6</v>
      </c>
      <c r="F4671" s="3" t="s">
        <v>111</v>
      </c>
      <c r="G4671" s="94">
        <v>170.76</v>
      </c>
    </row>
    <row r="4672" spans="2:7">
      <c r="B4672" s="2">
        <v>44163</v>
      </c>
      <c r="C4672" s="3" t="s">
        <v>107</v>
      </c>
      <c r="D4672" s="3">
        <v>11</v>
      </c>
      <c r="E4672" s="3" t="s">
        <v>112</v>
      </c>
      <c r="F4672" s="3" t="s">
        <v>108</v>
      </c>
      <c r="G4672" s="94">
        <v>395.45</v>
      </c>
    </row>
    <row r="4673" spans="2:7">
      <c r="B4673" s="2">
        <v>44723</v>
      </c>
      <c r="C4673" s="3" t="s">
        <v>117</v>
      </c>
      <c r="D4673" s="3">
        <v>225</v>
      </c>
      <c r="E4673" s="3" t="s">
        <v>114</v>
      </c>
      <c r="F4673" s="3" t="s">
        <v>111</v>
      </c>
      <c r="G4673" s="94">
        <v>3929.63</v>
      </c>
    </row>
    <row r="4674" spans="2:7">
      <c r="B4674" s="2">
        <v>44822</v>
      </c>
      <c r="C4674" s="3" t="s">
        <v>119</v>
      </c>
      <c r="D4674" s="3">
        <v>6</v>
      </c>
      <c r="E4674" s="3" t="s">
        <v>112</v>
      </c>
      <c r="F4674" s="3" t="s">
        <v>105</v>
      </c>
      <c r="G4674" s="94">
        <v>215.7</v>
      </c>
    </row>
    <row r="4675" spans="2:7">
      <c r="B4675" s="2">
        <v>44715</v>
      </c>
      <c r="C4675" s="3" t="s">
        <v>119</v>
      </c>
      <c r="D4675" s="3">
        <v>6</v>
      </c>
      <c r="E4675" s="3" t="s">
        <v>110</v>
      </c>
      <c r="F4675" s="3" t="s">
        <v>108</v>
      </c>
      <c r="G4675" s="94">
        <v>149.69999999999999</v>
      </c>
    </row>
    <row r="4676" spans="2:7">
      <c r="B4676" s="2">
        <v>44379</v>
      </c>
      <c r="C4676" s="3" t="s">
        <v>117</v>
      </c>
      <c r="D4676" s="3">
        <v>575</v>
      </c>
      <c r="E4676" s="3" t="s">
        <v>112</v>
      </c>
      <c r="F4676" s="3" t="s">
        <v>108</v>
      </c>
      <c r="G4676" s="94">
        <v>11555.34</v>
      </c>
    </row>
    <row r="4677" spans="2:7">
      <c r="B4677" s="2">
        <v>44450</v>
      </c>
      <c r="C4677" s="3" t="s">
        <v>118</v>
      </c>
      <c r="D4677" s="3">
        <v>250</v>
      </c>
      <c r="E4677" s="3" t="s">
        <v>9</v>
      </c>
      <c r="F4677" s="3" t="s">
        <v>113</v>
      </c>
      <c r="G4677" s="94">
        <v>5066.25</v>
      </c>
    </row>
    <row r="4678" spans="2:7">
      <c r="B4678" s="2">
        <v>43946</v>
      </c>
      <c r="C4678" s="3" t="s">
        <v>116</v>
      </c>
      <c r="D4678" s="3">
        <v>400</v>
      </c>
      <c r="E4678" s="3" t="s">
        <v>110</v>
      </c>
      <c r="F4678" s="3" t="s">
        <v>106</v>
      </c>
      <c r="G4678" s="94">
        <v>5968.5</v>
      </c>
    </row>
    <row r="4679" spans="2:7">
      <c r="B4679" s="2">
        <v>44517</v>
      </c>
      <c r="C4679" s="3" t="s">
        <v>107</v>
      </c>
      <c r="D4679" s="3">
        <v>48</v>
      </c>
      <c r="E4679" s="3" t="s">
        <v>112</v>
      </c>
      <c r="F4679" s="3" t="s">
        <v>111</v>
      </c>
      <c r="G4679" s="94">
        <v>1294.2</v>
      </c>
    </row>
    <row r="4680" spans="2:7">
      <c r="B4680" s="2">
        <v>44714</v>
      </c>
      <c r="C4680" s="3" t="s">
        <v>107</v>
      </c>
      <c r="D4680" s="3">
        <v>9</v>
      </c>
      <c r="E4680" s="3" t="s">
        <v>6</v>
      </c>
      <c r="F4680" s="3" t="s">
        <v>113</v>
      </c>
      <c r="G4680" s="94">
        <v>402.21</v>
      </c>
    </row>
    <row r="4681" spans="2:7">
      <c r="B4681" s="2">
        <v>44433</v>
      </c>
      <c r="C4681" s="3" t="s">
        <v>117</v>
      </c>
      <c r="D4681" s="3">
        <v>40</v>
      </c>
      <c r="E4681" s="3" t="s">
        <v>112</v>
      </c>
      <c r="F4681" s="3" t="s">
        <v>109</v>
      </c>
      <c r="G4681" s="94">
        <v>1154.3</v>
      </c>
    </row>
    <row r="4682" spans="2:7">
      <c r="B4682" s="2">
        <v>44224</v>
      </c>
      <c r="C4682" s="3" t="s">
        <v>107</v>
      </c>
      <c r="D4682" s="3">
        <v>50</v>
      </c>
      <c r="E4682" s="3" t="s">
        <v>112</v>
      </c>
      <c r="F4682" s="3" t="s">
        <v>109</v>
      </c>
      <c r="G4682" s="94">
        <v>1348.13</v>
      </c>
    </row>
    <row r="4683" spans="2:7">
      <c r="B4683" s="2">
        <v>43956</v>
      </c>
      <c r="C4683" s="3" t="s">
        <v>107</v>
      </c>
      <c r="D4683" s="3">
        <v>43</v>
      </c>
      <c r="E4683" s="3" t="s">
        <v>110</v>
      </c>
      <c r="F4683" s="3" t="s">
        <v>106</v>
      </c>
      <c r="G4683" s="94">
        <v>948.47</v>
      </c>
    </row>
    <row r="4684" spans="2:7">
      <c r="B4684" s="2">
        <v>44910</v>
      </c>
      <c r="C4684" s="3" t="s">
        <v>118</v>
      </c>
      <c r="D4684" s="3">
        <v>475</v>
      </c>
      <c r="E4684" s="3" t="s">
        <v>6</v>
      </c>
      <c r="F4684" s="3" t="s">
        <v>115</v>
      </c>
      <c r="G4684" s="94">
        <v>11659.71</v>
      </c>
    </row>
    <row r="4685" spans="2:7">
      <c r="B4685" s="2">
        <v>44001</v>
      </c>
      <c r="C4685" s="3" t="s">
        <v>116</v>
      </c>
      <c r="D4685" s="3">
        <v>31</v>
      </c>
      <c r="E4685" s="3" t="s">
        <v>9</v>
      </c>
      <c r="F4685" s="3" t="s">
        <v>108</v>
      </c>
      <c r="G4685" s="94">
        <v>710.13</v>
      </c>
    </row>
    <row r="4686" spans="2:7">
      <c r="B4686" s="2">
        <v>44141</v>
      </c>
      <c r="C4686" s="3" t="s">
        <v>119</v>
      </c>
      <c r="D4686" s="3">
        <v>575</v>
      </c>
      <c r="E4686" s="3" t="s">
        <v>9</v>
      </c>
      <c r="F4686" s="3" t="s">
        <v>113</v>
      </c>
      <c r="G4686" s="94">
        <v>9240.9699999999993</v>
      </c>
    </row>
    <row r="4687" spans="2:7">
      <c r="B4687" s="2">
        <v>44417</v>
      </c>
      <c r="C4687" s="3" t="s">
        <v>119</v>
      </c>
      <c r="D4687" s="3">
        <v>525</v>
      </c>
      <c r="E4687" s="3" t="s">
        <v>9</v>
      </c>
      <c r="F4687" s="3" t="s">
        <v>109</v>
      </c>
      <c r="G4687" s="94">
        <v>8437.41</v>
      </c>
    </row>
    <row r="4688" spans="2:7">
      <c r="B4688" s="2">
        <v>44567</v>
      </c>
      <c r="C4688" s="3" t="s">
        <v>107</v>
      </c>
      <c r="D4688" s="3">
        <v>38</v>
      </c>
      <c r="E4688" s="3" t="s">
        <v>114</v>
      </c>
      <c r="F4688" s="3" t="s">
        <v>109</v>
      </c>
      <c r="G4688" s="94">
        <v>870.49</v>
      </c>
    </row>
    <row r="4689" spans="2:7">
      <c r="B4689" s="2">
        <v>44160</v>
      </c>
      <c r="C4689" s="3" t="s">
        <v>119</v>
      </c>
      <c r="D4689" s="3">
        <v>4</v>
      </c>
      <c r="E4689" s="3" t="s">
        <v>110</v>
      </c>
      <c r="F4689" s="3" t="s">
        <v>111</v>
      </c>
      <c r="G4689" s="94">
        <v>99.8</v>
      </c>
    </row>
    <row r="4690" spans="2:7">
      <c r="B4690" s="2">
        <v>44668</v>
      </c>
      <c r="C4690" s="3" t="s">
        <v>118</v>
      </c>
      <c r="D4690" s="3">
        <v>5</v>
      </c>
      <c r="E4690" s="3" t="s">
        <v>110</v>
      </c>
      <c r="F4690" s="3" t="s">
        <v>115</v>
      </c>
      <c r="G4690" s="94">
        <v>129.75</v>
      </c>
    </row>
    <row r="4691" spans="2:7">
      <c r="B4691" s="2">
        <v>44814</v>
      </c>
      <c r="C4691" s="3" t="s">
        <v>116</v>
      </c>
      <c r="D4691" s="3">
        <v>200</v>
      </c>
      <c r="E4691" s="3" t="s">
        <v>9</v>
      </c>
      <c r="F4691" s="3" t="s">
        <v>115</v>
      </c>
      <c r="G4691" s="94">
        <v>3913</v>
      </c>
    </row>
    <row r="4692" spans="2:7">
      <c r="B4692" s="2">
        <v>44552</v>
      </c>
      <c r="C4692" s="3" t="s">
        <v>118</v>
      </c>
      <c r="D4692" s="3">
        <v>6</v>
      </c>
      <c r="E4692" s="3" t="s">
        <v>114</v>
      </c>
      <c r="F4692" s="3" t="s">
        <v>108</v>
      </c>
      <c r="G4692" s="94">
        <v>155.69999999999999</v>
      </c>
    </row>
    <row r="4693" spans="2:7">
      <c r="B4693" s="2">
        <v>44651</v>
      </c>
      <c r="C4693" s="3" t="s">
        <v>117</v>
      </c>
      <c r="D4693" s="3">
        <v>1</v>
      </c>
      <c r="E4693" s="3" t="s">
        <v>110</v>
      </c>
      <c r="F4693" s="3" t="s">
        <v>108</v>
      </c>
      <c r="G4693" s="94">
        <v>25.95</v>
      </c>
    </row>
    <row r="4694" spans="2:7">
      <c r="B4694" s="2">
        <v>44272</v>
      </c>
      <c r="C4694" s="3" t="s">
        <v>119</v>
      </c>
      <c r="D4694" s="3">
        <v>550</v>
      </c>
      <c r="E4694" s="3" t="s">
        <v>110</v>
      </c>
      <c r="F4694" s="3" t="s">
        <v>111</v>
      </c>
      <c r="G4694" s="94">
        <v>7890.44</v>
      </c>
    </row>
    <row r="4695" spans="2:7">
      <c r="B4695" s="2">
        <v>44119</v>
      </c>
      <c r="C4695" s="3" t="s">
        <v>117</v>
      </c>
      <c r="D4695" s="3">
        <v>27</v>
      </c>
      <c r="E4695" s="3" t="s">
        <v>9</v>
      </c>
      <c r="F4695" s="3" t="s">
        <v>113</v>
      </c>
      <c r="G4695" s="94">
        <v>641.45000000000005</v>
      </c>
    </row>
    <row r="4696" spans="2:7">
      <c r="B4696" s="2">
        <v>44595</v>
      </c>
      <c r="C4696" s="3" t="s">
        <v>117</v>
      </c>
      <c r="D4696" s="3">
        <v>18</v>
      </c>
      <c r="E4696" s="3" t="s">
        <v>9</v>
      </c>
      <c r="F4696" s="3" t="s">
        <v>113</v>
      </c>
      <c r="G4696" s="94">
        <v>503.1</v>
      </c>
    </row>
    <row r="4697" spans="2:7">
      <c r="B4697" s="2">
        <v>44876</v>
      </c>
      <c r="C4697" s="3" t="s">
        <v>119</v>
      </c>
      <c r="D4697" s="3">
        <v>17</v>
      </c>
      <c r="E4697" s="3" t="s">
        <v>9</v>
      </c>
      <c r="F4697" s="3" t="s">
        <v>113</v>
      </c>
      <c r="G4697" s="94">
        <v>492.15</v>
      </c>
    </row>
    <row r="4698" spans="2:7">
      <c r="B4698" s="2">
        <v>44886</v>
      </c>
      <c r="C4698" s="3" t="s">
        <v>119</v>
      </c>
      <c r="D4698" s="3">
        <v>4</v>
      </c>
      <c r="E4698" s="3" t="s">
        <v>114</v>
      </c>
      <c r="F4698" s="3" t="s">
        <v>105</v>
      </c>
      <c r="G4698" s="94">
        <v>99.8</v>
      </c>
    </row>
    <row r="4699" spans="2:7">
      <c r="B4699" s="2">
        <v>44299</v>
      </c>
      <c r="C4699" s="3" t="s">
        <v>118</v>
      </c>
      <c r="D4699" s="3">
        <v>48</v>
      </c>
      <c r="E4699" s="3" t="s">
        <v>114</v>
      </c>
      <c r="F4699" s="3" t="s">
        <v>113</v>
      </c>
      <c r="G4699" s="94">
        <v>970.2</v>
      </c>
    </row>
    <row r="4700" spans="2:7">
      <c r="B4700" s="2">
        <v>44032</v>
      </c>
      <c r="C4700" s="3" t="s">
        <v>117</v>
      </c>
      <c r="D4700" s="3">
        <v>300</v>
      </c>
      <c r="E4700" s="3" t="s">
        <v>6</v>
      </c>
      <c r="F4700" s="3" t="s">
        <v>115</v>
      </c>
      <c r="G4700" s="94">
        <v>7364.03</v>
      </c>
    </row>
    <row r="4701" spans="2:7">
      <c r="B4701" s="2">
        <v>43929</v>
      </c>
      <c r="C4701" s="3" t="s">
        <v>119</v>
      </c>
      <c r="D4701" s="3">
        <v>43</v>
      </c>
      <c r="E4701" s="3" t="s">
        <v>6</v>
      </c>
      <c r="F4701" s="3" t="s">
        <v>108</v>
      </c>
      <c r="G4701" s="94">
        <v>1633.42</v>
      </c>
    </row>
    <row r="4702" spans="2:7">
      <c r="B4702" s="2">
        <v>44910</v>
      </c>
      <c r="C4702" s="3" t="s">
        <v>118</v>
      </c>
      <c r="D4702" s="3">
        <v>275</v>
      </c>
      <c r="E4702" s="3" t="s">
        <v>6</v>
      </c>
      <c r="F4702" s="3" t="s">
        <v>111</v>
      </c>
      <c r="G4702" s="94">
        <v>6908.48</v>
      </c>
    </row>
    <row r="4703" spans="2:7">
      <c r="B4703" s="2">
        <v>44478</v>
      </c>
      <c r="C4703" s="3" t="s">
        <v>107</v>
      </c>
      <c r="D4703" s="3">
        <v>6</v>
      </c>
      <c r="E4703" s="3" t="s">
        <v>114</v>
      </c>
      <c r="F4703" s="3" t="s">
        <v>113</v>
      </c>
      <c r="G4703" s="94">
        <v>155.69999999999999</v>
      </c>
    </row>
    <row r="4704" spans="2:7">
      <c r="B4704" s="2">
        <v>44274</v>
      </c>
      <c r="C4704" s="3" t="s">
        <v>119</v>
      </c>
      <c r="D4704" s="3">
        <v>7</v>
      </c>
      <c r="E4704" s="3" t="s">
        <v>9</v>
      </c>
      <c r="F4704" s="3" t="s">
        <v>108</v>
      </c>
      <c r="G4704" s="94">
        <v>202.65</v>
      </c>
    </row>
    <row r="4705" spans="2:7">
      <c r="B4705" s="2">
        <v>44082</v>
      </c>
      <c r="C4705" s="3" t="s">
        <v>117</v>
      </c>
      <c r="D4705" s="3">
        <v>43</v>
      </c>
      <c r="E4705" s="3" t="s">
        <v>9</v>
      </c>
      <c r="F4705" s="3" t="s">
        <v>109</v>
      </c>
      <c r="G4705" s="94">
        <v>1058.1199999999999</v>
      </c>
    </row>
    <row r="4706" spans="2:7">
      <c r="B4706" s="2">
        <v>44081</v>
      </c>
      <c r="C4706" s="3" t="s">
        <v>117</v>
      </c>
      <c r="D4706" s="3">
        <v>41</v>
      </c>
      <c r="E4706" s="3" t="s">
        <v>112</v>
      </c>
      <c r="F4706" s="3" t="s">
        <v>108</v>
      </c>
      <c r="G4706" s="94">
        <v>1252.8599999999999</v>
      </c>
    </row>
    <row r="4707" spans="2:7">
      <c r="B4707" s="2">
        <v>44472</v>
      </c>
      <c r="C4707" s="3" t="s">
        <v>119</v>
      </c>
      <c r="D4707" s="3">
        <v>4</v>
      </c>
      <c r="E4707" s="3" t="s">
        <v>6</v>
      </c>
      <c r="F4707" s="3" t="s">
        <v>108</v>
      </c>
      <c r="G4707" s="94">
        <v>170.76</v>
      </c>
    </row>
    <row r="4708" spans="2:7">
      <c r="B4708" s="2">
        <v>44484</v>
      </c>
      <c r="C4708" s="3" t="s">
        <v>117</v>
      </c>
      <c r="D4708" s="3">
        <v>18</v>
      </c>
      <c r="E4708" s="3" t="s">
        <v>112</v>
      </c>
      <c r="F4708" s="3" t="s">
        <v>115</v>
      </c>
      <c r="G4708" s="94">
        <v>647.1</v>
      </c>
    </row>
    <row r="4709" spans="2:7">
      <c r="B4709" s="2">
        <v>43840</v>
      </c>
      <c r="C4709" s="3" t="s">
        <v>119</v>
      </c>
      <c r="D4709" s="3">
        <v>575</v>
      </c>
      <c r="E4709" s="3" t="s">
        <v>6</v>
      </c>
      <c r="F4709" s="3" t="s">
        <v>106</v>
      </c>
      <c r="G4709" s="94">
        <v>14114.38</v>
      </c>
    </row>
    <row r="4710" spans="2:7">
      <c r="B4710" s="2">
        <v>44768</v>
      </c>
      <c r="C4710" s="3" t="s">
        <v>119</v>
      </c>
      <c r="D4710" s="3">
        <v>175</v>
      </c>
      <c r="E4710" s="3" t="s">
        <v>6</v>
      </c>
      <c r="F4710" s="3" t="s">
        <v>111</v>
      </c>
      <c r="G4710" s="94">
        <v>5474.53</v>
      </c>
    </row>
    <row r="4711" spans="2:7">
      <c r="B4711" s="2">
        <v>43949</v>
      </c>
      <c r="C4711" s="3" t="s">
        <v>119</v>
      </c>
      <c r="D4711" s="3">
        <v>425</v>
      </c>
      <c r="E4711" s="3" t="s">
        <v>9</v>
      </c>
      <c r="F4711" s="3" t="s">
        <v>111</v>
      </c>
      <c r="G4711" s="94">
        <v>7074.66</v>
      </c>
    </row>
    <row r="4712" spans="2:7">
      <c r="B4712" s="2">
        <v>44393</v>
      </c>
      <c r="C4712" s="3" t="s">
        <v>119</v>
      </c>
      <c r="D4712" s="3">
        <v>38</v>
      </c>
      <c r="E4712" s="3" t="s">
        <v>110</v>
      </c>
      <c r="F4712" s="3" t="s">
        <v>109</v>
      </c>
      <c r="G4712" s="94">
        <v>805.89</v>
      </c>
    </row>
    <row r="4713" spans="2:7">
      <c r="B4713" s="2">
        <v>44728</v>
      </c>
      <c r="C4713" s="3" t="s">
        <v>119</v>
      </c>
      <c r="D4713" s="3">
        <v>5</v>
      </c>
      <c r="E4713" s="3" t="s">
        <v>110</v>
      </c>
      <c r="F4713" s="3" t="s">
        <v>105</v>
      </c>
      <c r="G4713" s="94">
        <v>119.75</v>
      </c>
    </row>
    <row r="4714" spans="2:7">
      <c r="B4714" s="2">
        <v>44292</v>
      </c>
      <c r="C4714" s="3" t="s">
        <v>118</v>
      </c>
      <c r="D4714" s="3">
        <v>275</v>
      </c>
      <c r="E4714" s="3" t="s">
        <v>114</v>
      </c>
      <c r="F4714" s="3" t="s">
        <v>109</v>
      </c>
      <c r="G4714" s="94">
        <v>4261.47</v>
      </c>
    </row>
    <row r="4715" spans="2:7">
      <c r="B4715" s="2">
        <v>43972</v>
      </c>
      <c r="C4715" s="3" t="s">
        <v>107</v>
      </c>
      <c r="D4715" s="3">
        <v>5</v>
      </c>
      <c r="E4715" s="3" t="s">
        <v>114</v>
      </c>
      <c r="F4715" s="3" t="s">
        <v>109</v>
      </c>
      <c r="G4715" s="94">
        <v>129.75</v>
      </c>
    </row>
    <row r="4716" spans="2:7">
      <c r="B4716" s="2">
        <v>44511</v>
      </c>
      <c r="C4716" s="3" t="s">
        <v>117</v>
      </c>
      <c r="D4716" s="3">
        <v>4</v>
      </c>
      <c r="E4716" s="3" t="s">
        <v>6</v>
      </c>
      <c r="F4716" s="3" t="s">
        <v>108</v>
      </c>
      <c r="G4716" s="94">
        <v>174.76</v>
      </c>
    </row>
    <row r="4717" spans="2:7">
      <c r="B4717" s="2">
        <v>44593</v>
      </c>
      <c r="C4717" s="3" t="s">
        <v>116</v>
      </c>
      <c r="D4717" s="3">
        <v>27</v>
      </c>
      <c r="E4717" s="3" t="s">
        <v>110</v>
      </c>
      <c r="F4717" s="3" t="s">
        <v>106</v>
      </c>
      <c r="G4717" s="94">
        <v>549.65</v>
      </c>
    </row>
    <row r="4718" spans="2:7">
      <c r="B4718" s="2">
        <v>44243</v>
      </c>
      <c r="C4718" s="3" t="s">
        <v>119</v>
      </c>
      <c r="D4718" s="3">
        <v>4</v>
      </c>
      <c r="E4718" s="3" t="s">
        <v>6</v>
      </c>
      <c r="F4718" s="3" t="s">
        <v>113</v>
      </c>
      <c r="G4718" s="94">
        <v>170.76</v>
      </c>
    </row>
    <row r="4719" spans="2:7">
      <c r="B4719" s="2">
        <v>44609</v>
      </c>
      <c r="C4719" s="3" t="s">
        <v>119</v>
      </c>
      <c r="D4719" s="3">
        <v>600</v>
      </c>
      <c r="E4719" s="3" t="s">
        <v>114</v>
      </c>
      <c r="F4719" s="3" t="s">
        <v>113</v>
      </c>
      <c r="G4719" s="94">
        <v>8607.75</v>
      </c>
    </row>
    <row r="4720" spans="2:7">
      <c r="B4720" s="2">
        <v>44238</v>
      </c>
      <c r="C4720" s="3" t="s">
        <v>117</v>
      </c>
      <c r="D4720" s="3">
        <v>18</v>
      </c>
      <c r="E4720" s="3" t="s">
        <v>112</v>
      </c>
      <c r="F4720" s="3" t="s">
        <v>105</v>
      </c>
      <c r="G4720" s="94">
        <v>611.1</v>
      </c>
    </row>
    <row r="4721" spans="2:7">
      <c r="B4721" s="2">
        <v>43852</v>
      </c>
      <c r="C4721" s="3" t="s">
        <v>119</v>
      </c>
      <c r="D4721" s="3">
        <v>350</v>
      </c>
      <c r="E4721" s="3" t="s">
        <v>6</v>
      </c>
      <c r="F4721" s="3" t="s">
        <v>105</v>
      </c>
      <c r="G4721" s="94">
        <v>8792.61</v>
      </c>
    </row>
    <row r="4722" spans="2:7">
      <c r="B4722" s="2">
        <v>44440</v>
      </c>
      <c r="C4722" s="3" t="s">
        <v>117</v>
      </c>
      <c r="D4722" s="3">
        <v>300</v>
      </c>
      <c r="E4722" s="3" t="s">
        <v>112</v>
      </c>
      <c r="F4722" s="3" t="s">
        <v>106</v>
      </c>
      <c r="G4722" s="94">
        <v>6028.88</v>
      </c>
    </row>
    <row r="4723" spans="2:7">
      <c r="B4723" s="2">
        <v>44416</v>
      </c>
      <c r="C4723" s="3" t="s">
        <v>116</v>
      </c>
      <c r="D4723" s="3">
        <v>34</v>
      </c>
      <c r="E4723" s="3" t="s">
        <v>110</v>
      </c>
      <c r="F4723" s="3" t="s">
        <v>113</v>
      </c>
      <c r="G4723" s="94">
        <v>721.06</v>
      </c>
    </row>
    <row r="4724" spans="2:7">
      <c r="B4724" s="2">
        <v>44155</v>
      </c>
      <c r="C4724" s="3" t="s">
        <v>117</v>
      </c>
      <c r="D4724" s="3">
        <v>9</v>
      </c>
      <c r="E4724" s="3" t="s">
        <v>114</v>
      </c>
      <c r="F4724" s="3" t="s">
        <v>111</v>
      </c>
      <c r="G4724" s="94">
        <v>233.55</v>
      </c>
    </row>
    <row r="4725" spans="2:7">
      <c r="B4725" s="2">
        <v>44401</v>
      </c>
      <c r="C4725" s="3" t="s">
        <v>116</v>
      </c>
      <c r="D4725" s="3">
        <v>9</v>
      </c>
      <c r="E4725" s="3" t="s">
        <v>114</v>
      </c>
      <c r="F4725" s="3" t="s">
        <v>106</v>
      </c>
      <c r="G4725" s="94">
        <v>224.55</v>
      </c>
    </row>
    <row r="4726" spans="2:7">
      <c r="B4726" s="2">
        <v>44002</v>
      </c>
      <c r="C4726" s="3" t="s">
        <v>119</v>
      </c>
      <c r="D4726" s="3">
        <v>8</v>
      </c>
      <c r="E4726" s="3" t="s">
        <v>112</v>
      </c>
      <c r="F4726" s="3" t="s">
        <v>111</v>
      </c>
      <c r="G4726" s="94">
        <v>271.60000000000002</v>
      </c>
    </row>
    <row r="4727" spans="2:7">
      <c r="B4727" s="2">
        <v>44238</v>
      </c>
      <c r="C4727" s="3" t="s">
        <v>119</v>
      </c>
      <c r="D4727" s="3">
        <v>2</v>
      </c>
      <c r="E4727" s="3" t="s">
        <v>6</v>
      </c>
      <c r="F4727" s="3" t="s">
        <v>108</v>
      </c>
      <c r="G4727" s="94">
        <v>85.38</v>
      </c>
    </row>
    <row r="4728" spans="2:7">
      <c r="B4728" s="2">
        <v>44386</v>
      </c>
      <c r="C4728" s="3" t="s">
        <v>116</v>
      </c>
      <c r="D4728" s="3">
        <v>8</v>
      </c>
      <c r="E4728" s="3" t="s">
        <v>9</v>
      </c>
      <c r="F4728" s="3" t="s">
        <v>105</v>
      </c>
      <c r="G4728" s="94">
        <v>223.6</v>
      </c>
    </row>
    <row r="4729" spans="2:7">
      <c r="B4729" s="2">
        <v>44577</v>
      </c>
      <c r="C4729" s="3" t="s">
        <v>119</v>
      </c>
      <c r="D4729" s="3">
        <v>250</v>
      </c>
      <c r="E4729" s="3" t="s">
        <v>6</v>
      </c>
      <c r="F4729" s="3" t="s">
        <v>109</v>
      </c>
      <c r="G4729" s="94">
        <v>7470.75</v>
      </c>
    </row>
    <row r="4730" spans="2:7">
      <c r="B4730" s="2">
        <v>44507</v>
      </c>
      <c r="C4730" s="3" t="s">
        <v>107</v>
      </c>
      <c r="D4730" s="3">
        <v>3</v>
      </c>
      <c r="E4730" s="3" t="s">
        <v>9</v>
      </c>
      <c r="F4730" s="3" t="s">
        <v>115</v>
      </c>
      <c r="G4730" s="94">
        <v>83.85</v>
      </c>
    </row>
    <row r="4731" spans="2:7">
      <c r="B4731" s="2">
        <v>43883</v>
      </c>
      <c r="C4731" s="3" t="s">
        <v>119</v>
      </c>
      <c r="D4731" s="3">
        <v>3</v>
      </c>
      <c r="E4731" s="3" t="s">
        <v>114</v>
      </c>
      <c r="F4731" s="3" t="s">
        <v>105</v>
      </c>
      <c r="G4731" s="94">
        <v>74.849999999999994</v>
      </c>
    </row>
    <row r="4732" spans="2:7">
      <c r="B4732" s="2">
        <v>43936</v>
      </c>
      <c r="C4732" s="3" t="s">
        <v>116</v>
      </c>
      <c r="D4732" s="3">
        <v>17</v>
      </c>
      <c r="E4732" s="3" t="s">
        <v>112</v>
      </c>
      <c r="F4732" s="3" t="s">
        <v>111</v>
      </c>
      <c r="G4732" s="94">
        <v>577.15</v>
      </c>
    </row>
    <row r="4733" spans="2:7">
      <c r="B4733" s="2">
        <v>44139</v>
      </c>
      <c r="C4733" s="3" t="s">
        <v>107</v>
      </c>
      <c r="D4733" s="3">
        <v>8</v>
      </c>
      <c r="E4733" s="3" t="s">
        <v>110</v>
      </c>
      <c r="F4733" s="3" t="s">
        <v>113</v>
      </c>
      <c r="G4733" s="94">
        <v>191.6</v>
      </c>
    </row>
    <row r="4734" spans="2:7">
      <c r="B4734" s="2">
        <v>44187</v>
      </c>
      <c r="C4734" s="3" t="s">
        <v>118</v>
      </c>
      <c r="D4734" s="3">
        <v>5</v>
      </c>
      <c r="E4734" s="3" t="s">
        <v>110</v>
      </c>
      <c r="F4734" s="3" t="s">
        <v>113</v>
      </c>
      <c r="G4734" s="94">
        <v>119.75</v>
      </c>
    </row>
    <row r="4735" spans="2:7">
      <c r="B4735" s="2">
        <v>44165</v>
      </c>
      <c r="C4735" s="3" t="s">
        <v>119</v>
      </c>
      <c r="D4735" s="3">
        <v>39</v>
      </c>
      <c r="E4735" s="3" t="s">
        <v>6</v>
      </c>
      <c r="F4735" s="3" t="s">
        <v>105</v>
      </c>
      <c r="G4735" s="94">
        <v>1448.32</v>
      </c>
    </row>
    <row r="4736" spans="2:7">
      <c r="B4736" s="2">
        <v>44270</v>
      </c>
      <c r="C4736" s="3" t="s">
        <v>107</v>
      </c>
      <c r="D4736" s="3">
        <v>9</v>
      </c>
      <c r="E4736" s="3" t="s">
        <v>112</v>
      </c>
      <c r="F4736" s="3" t="s">
        <v>115</v>
      </c>
      <c r="G4736" s="94">
        <v>305.55</v>
      </c>
    </row>
    <row r="4737" spans="2:7">
      <c r="B4737" s="2">
        <v>44425</v>
      </c>
      <c r="C4737" s="3" t="s">
        <v>107</v>
      </c>
      <c r="D4737" s="3">
        <v>225</v>
      </c>
      <c r="E4737" s="3" t="s">
        <v>6</v>
      </c>
      <c r="F4737" s="3" t="s">
        <v>105</v>
      </c>
      <c r="G4737" s="94">
        <v>6723.68</v>
      </c>
    </row>
    <row r="4738" spans="2:7">
      <c r="B4738" s="2">
        <v>44722</v>
      </c>
      <c r="C4738" s="3" t="s">
        <v>119</v>
      </c>
      <c r="D4738" s="3">
        <v>24</v>
      </c>
      <c r="E4738" s="3" t="s">
        <v>114</v>
      </c>
      <c r="F4738" s="3" t="s">
        <v>113</v>
      </c>
      <c r="G4738" s="94">
        <v>508.98</v>
      </c>
    </row>
    <row r="4739" spans="2:7">
      <c r="B4739" s="2">
        <v>44084</v>
      </c>
      <c r="C4739" s="3" t="s">
        <v>107</v>
      </c>
      <c r="D4739" s="3">
        <v>575</v>
      </c>
      <c r="E4739" s="3" t="s">
        <v>114</v>
      </c>
      <c r="F4739" s="3" t="s">
        <v>106</v>
      </c>
      <c r="G4739" s="94">
        <v>8249.09</v>
      </c>
    </row>
    <row r="4740" spans="2:7">
      <c r="B4740" s="2">
        <v>44015</v>
      </c>
      <c r="C4740" s="3" t="s">
        <v>119</v>
      </c>
      <c r="D4740" s="3">
        <v>6</v>
      </c>
      <c r="E4740" s="3" t="s">
        <v>9</v>
      </c>
      <c r="F4740" s="3" t="s">
        <v>115</v>
      </c>
      <c r="G4740" s="94">
        <v>167.7</v>
      </c>
    </row>
    <row r="4741" spans="2:7">
      <c r="B4741" s="2">
        <v>44663</v>
      </c>
      <c r="C4741" s="3" t="s">
        <v>119</v>
      </c>
      <c r="D4741" s="3">
        <v>48</v>
      </c>
      <c r="E4741" s="3" t="s">
        <v>112</v>
      </c>
      <c r="F4741" s="3" t="s">
        <v>106</v>
      </c>
      <c r="G4741" s="94">
        <v>1222.2</v>
      </c>
    </row>
    <row r="4742" spans="2:7">
      <c r="B4742" s="2">
        <v>44746</v>
      </c>
      <c r="C4742" s="3" t="s">
        <v>118</v>
      </c>
      <c r="D4742" s="3">
        <v>26</v>
      </c>
      <c r="E4742" s="3" t="s">
        <v>110</v>
      </c>
      <c r="F4742" s="3" t="s">
        <v>115</v>
      </c>
      <c r="G4742" s="94">
        <v>551.4</v>
      </c>
    </row>
    <row r="4743" spans="2:7">
      <c r="B4743" s="2">
        <v>44764</v>
      </c>
      <c r="C4743" s="3" t="s">
        <v>119</v>
      </c>
      <c r="D4743" s="3">
        <v>400</v>
      </c>
      <c r="E4743" s="3" t="s">
        <v>9</v>
      </c>
      <c r="F4743" s="3" t="s">
        <v>111</v>
      </c>
      <c r="G4743" s="94">
        <v>6428.5</v>
      </c>
    </row>
    <row r="4744" spans="2:7">
      <c r="B4744" s="2">
        <v>44560</v>
      </c>
      <c r="C4744" s="3" t="s">
        <v>118</v>
      </c>
      <c r="D4744" s="3">
        <v>8</v>
      </c>
      <c r="E4744" s="3" t="s">
        <v>110</v>
      </c>
      <c r="F4744" s="3" t="s">
        <v>111</v>
      </c>
      <c r="G4744" s="94">
        <v>199.6</v>
      </c>
    </row>
    <row r="4745" spans="2:7">
      <c r="B4745" s="2">
        <v>44868</v>
      </c>
      <c r="C4745" s="3" t="s">
        <v>118</v>
      </c>
      <c r="D4745" s="3">
        <v>9</v>
      </c>
      <c r="E4745" s="3" t="s">
        <v>110</v>
      </c>
      <c r="F4745" s="3" t="s">
        <v>106</v>
      </c>
      <c r="G4745" s="94">
        <v>224.55</v>
      </c>
    </row>
    <row r="4746" spans="2:7">
      <c r="B4746" s="2">
        <v>44363</v>
      </c>
      <c r="C4746" s="3" t="s">
        <v>117</v>
      </c>
      <c r="D4746" s="3">
        <v>100</v>
      </c>
      <c r="E4746" s="3" t="s">
        <v>110</v>
      </c>
      <c r="F4746" s="3" t="s">
        <v>111</v>
      </c>
      <c r="G4746" s="94">
        <v>1816.5</v>
      </c>
    </row>
    <row r="4747" spans="2:7">
      <c r="B4747" s="2">
        <v>44033</v>
      </c>
      <c r="C4747" s="3" t="s">
        <v>119</v>
      </c>
      <c r="D4747" s="3">
        <v>6</v>
      </c>
      <c r="E4747" s="3" t="s">
        <v>110</v>
      </c>
      <c r="F4747" s="3" t="s">
        <v>115</v>
      </c>
      <c r="G4747" s="94">
        <v>149.69999999999999</v>
      </c>
    </row>
    <row r="4748" spans="2:7">
      <c r="B4748" s="2">
        <v>43846</v>
      </c>
      <c r="C4748" s="3" t="s">
        <v>116</v>
      </c>
      <c r="D4748" s="3">
        <v>7</v>
      </c>
      <c r="E4748" s="3" t="s">
        <v>110</v>
      </c>
      <c r="F4748" s="3" t="s">
        <v>108</v>
      </c>
      <c r="G4748" s="94">
        <v>167.65</v>
      </c>
    </row>
    <row r="4749" spans="2:7">
      <c r="B4749" s="2">
        <v>44577</v>
      </c>
      <c r="C4749" s="3" t="s">
        <v>118</v>
      </c>
      <c r="D4749" s="3">
        <v>31</v>
      </c>
      <c r="E4749" s="3" t="s">
        <v>110</v>
      </c>
      <c r="F4749" s="3" t="s">
        <v>105</v>
      </c>
      <c r="G4749" s="94">
        <v>657.43</v>
      </c>
    </row>
    <row r="4750" spans="2:7">
      <c r="B4750" s="2">
        <v>44141</v>
      </c>
      <c r="C4750" s="3" t="s">
        <v>118</v>
      </c>
      <c r="D4750" s="3">
        <v>450</v>
      </c>
      <c r="E4750" s="3" t="s">
        <v>110</v>
      </c>
      <c r="F4750" s="3" t="s">
        <v>109</v>
      </c>
      <c r="G4750" s="94">
        <v>6455.81</v>
      </c>
    </row>
    <row r="4751" spans="2:7">
      <c r="B4751" s="2">
        <v>43885</v>
      </c>
      <c r="C4751" s="3" t="s">
        <v>119</v>
      </c>
      <c r="D4751" s="3">
        <v>550</v>
      </c>
      <c r="E4751" s="3" t="s">
        <v>112</v>
      </c>
      <c r="F4751" s="3" t="s">
        <v>105</v>
      </c>
      <c r="G4751" s="94">
        <v>10736.69</v>
      </c>
    </row>
    <row r="4752" spans="2:7">
      <c r="B4752" s="2">
        <v>44324</v>
      </c>
      <c r="C4752" s="3" t="s">
        <v>119</v>
      </c>
      <c r="D4752" s="3">
        <v>38</v>
      </c>
      <c r="E4752" s="3" t="s">
        <v>9</v>
      </c>
      <c r="F4752" s="3" t="s">
        <v>113</v>
      </c>
      <c r="G4752" s="94">
        <v>870.49</v>
      </c>
    </row>
    <row r="4753" spans="2:7">
      <c r="B4753" s="2">
        <v>44061</v>
      </c>
      <c r="C4753" s="3" t="s">
        <v>116</v>
      </c>
      <c r="D4753" s="3">
        <v>2</v>
      </c>
      <c r="E4753" s="3" t="s">
        <v>9</v>
      </c>
      <c r="F4753" s="3" t="s">
        <v>106</v>
      </c>
      <c r="G4753" s="94">
        <v>57.9</v>
      </c>
    </row>
    <row r="4754" spans="2:7">
      <c r="B4754" s="2">
        <v>44443</v>
      </c>
      <c r="C4754" s="3" t="s">
        <v>119</v>
      </c>
      <c r="D4754" s="3">
        <v>34</v>
      </c>
      <c r="E4754" s="3" t="s">
        <v>112</v>
      </c>
      <c r="F4754" s="3" t="s">
        <v>105</v>
      </c>
      <c r="G4754" s="94">
        <v>1010.06</v>
      </c>
    </row>
    <row r="4755" spans="2:7">
      <c r="B4755" s="2">
        <v>44644</v>
      </c>
      <c r="C4755" s="3" t="s">
        <v>116</v>
      </c>
      <c r="D4755" s="3">
        <v>9</v>
      </c>
      <c r="E4755" s="3" t="s">
        <v>112</v>
      </c>
      <c r="F4755" s="3" t="s">
        <v>105</v>
      </c>
      <c r="G4755" s="94">
        <v>314.55</v>
      </c>
    </row>
    <row r="4756" spans="2:7">
      <c r="B4756" s="2">
        <v>44241</v>
      </c>
      <c r="C4756" s="3" t="s">
        <v>119</v>
      </c>
      <c r="D4756" s="3">
        <v>29</v>
      </c>
      <c r="E4756" s="3" t="s">
        <v>110</v>
      </c>
      <c r="F4756" s="3" t="s">
        <v>108</v>
      </c>
      <c r="G4756" s="94">
        <v>639.66999999999996</v>
      </c>
    </row>
    <row r="4757" spans="2:7">
      <c r="B4757" s="2">
        <v>44344</v>
      </c>
      <c r="C4757" s="3" t="s">
        <v>119</v>
      </c>
      <c r="D4757" s="3">
        <v>400</v>
      </c>
      <c r="E4757" s="3" t="s">
        <v>110</v>
      </c>
      <c r="F4757" s="3" t="s">
        <v>106</v>
      </c>
      <c r="G4757" s="94">
        <v>5968.5</v>
      </c>
    </row>
    <row r="4758" spans="2:7">
      <c r="B4758" s="2">
        <v>44017</v>
      </c>
      <c r="C4758" s="3" t="s">
        <v>118</v>
      </c>
      <c r="D4758" s="3">
        <v>35</v>
      </c>
      <c r="E4758" s="3" t="s">
        <v>112</v>
      </c>
      <c r="F4758" s="3" t="s">
        <v>109</v>
      </c>
      <c r="G4758" s="94">
        <v>1069.51</v>
      </c>
    </row>
    <row r="4759" spans="2:7">
      <c r="B4759" s="2">
        <v>44197</v>
      </c>
      <c r="C4759" s="3" t="s">
        <v>118</v>
      </c>
      <c r="D4759" s="3">
        <v>4</v>
      </c>
      <c r="E4759" s="3" t="s">
        <v>112</v>
      </c>
      <c r="F4759" s="3" t="s">
        <v>111</v>
      </c>
      <c r="G4759" s="94">
        <v>139.80000000000001</v>
      </c>
    </row>
    <row r="4760" spans="2:7">
      <c r="B4760" s="2">
        <v>44309</v>
      </c>
      <c r="C4760" s="3" t="s">
        <v>116</v>
      </c>
      <c r="D4760" s="3">
        <v>575</v>
      </c>
      <c r="E4760" s="3" t="s">
        <v>110</v>
      </c>
      <c r="F4760" s="3" t="s">
        <v>115</v>
      </c>
      <c r="G4760" s="94">
        <v>8579.7199999999993</v>
      </c>
    </row>
    <row r="4761" spans="2:7">
      <c r="B4761" s="2">
        <v>44754</v>
      </c>
      <c r="C4761" s="3" t="s">
        <v>117</v>
      </c>
      <c r="D4761" s="3">
        <v>25</v>
      </c>
      <c r="E4761" s="3" t="s">
        <v>112</v>
      </c>
      <c r="F4761" s="3" t="s">
        <v>108</v>
      </c>
      <c r="G4761" s="94">
        <v>721.44</v>
      </c>
    </row>
    <row r="4762" spans="2:7">
      <c r="B4762" s="2">
        <v>44087</v>
      </c>
      <c r="C4762" s="3" t="s">
        <v>107</v>
      </c>
      <c r="D4762" s="3">
        <v>32</v>
      </c>
      <c r="E4762" s="3" t="s">
        <v>6</v>
      </c>
      <c r="F4762" s="3" t="s">
        <v>108</v>
      </c>
      <c r="G4762" s="94">
        <v>1215.57</v>
      </c>
    </row>
    <row r="4763" spans="2:7">
      <c r="B4763" s="2">
        <v>44755</v>
      </c>
      <c r="C4763" s="3" t="s">
        <v>119</v>
      </c>
      <c r="D4763" s="3">
        <v>29</v>
      </c>
      <c r="E4763" s="3" t="s">
        <v>9</v>
      </c>
      <c r="F4763" s="3" t="s">
        <v>113</v>
      </c>
      <c r="G4763" s="94">
        <v>688.97</v>
      </c>
    </row>
    <row r="4764" spans="2:7">
      <c r="B4764" s="2">
        <v>44845</v>
      </c>
      <c r="C4764" s="3" t="s">
        <v>107</v>
      </c>
      <c r="D4764" s="3">
        <v>2</v>
      </c>
      <c r="E4764" s="3" t="s">
        <v>9</v>
      </c>
      <c r="F4764" s="3" t="s">
        <v>108</v>
      </c>
      <c r="G4764" s="94">
        <v>53.9</v>
      </c>
    </row>
    <row r="4765" spans="2:7">
      <c r="B4765" s="2">
        <v>44878</v>
      </c>
      <c r="C4765" s="3" t="s">
        <v>107</v>
      </c>
      <c r="D4765" s="3">
        <v>475</v>
      </c>
      <c r="E4765" s="3" t="s">
        <v>6</v>
      </c>
      <c r="F4765" s="3" t="s">
        <v>105</v>
      </c>
      <c r="G4765" s="94">
        <v>12205.96</v>
      </c>
    </row>
    <row r="4766" spans="2:7">
      <c r="B4766" s="2">
        <v>43862</v>
      </c>
      <c r="C4766" s="3" t="s">
        <v>119</v>
      </c>
      <c r="D4766" s="3">
        <v>40</v>
      </c>
      <c r="E4766" s="3" t="s">
        <v>9</v>
      </c>
      <c r="F4766" s="3" t="s">
        <v>115</v>
      </c>
      <c r="G4766" s="94">
        <v>984.3</v>
      </c>
    </row>
    <row r="4767" spans="2:7">
      <c r="B4767" s="2">
        <v>44643</v>
      </c>
      <c r="C4767" s="3" t="s">
        <v>118</v>
      </c>
      <c r="D4767" s="3">
        <v>7</v>
      </c>
      <c r="E4767" s="3" t="s">
        <v>114</v>
      </c>
      <c r="F4767" s="3" t="s">
        <v>109</v>
      </c>
      <c r="G4767" s="94">
        <v>181.65</v>
      </c>
    </row>
    <row r="4768" spans="2:7">
      <c r="B4768" s="2">
        <v>43972</v>
      </c>
      <c r="C4768" s="3" t="s">
        <v>117</v>
      </c>
      <c r="D4768" s="3">
        <v>425</v>
      </c>
      <c r="E4768" s="3" t="s">
        <v>112</v>
      </c>
      <c r="F4768" s="3" t="s">
        <v>106</v>
      </c>
      <c r="G4768" s="94">
        <v>8785.2800000000007</v>
      </c>
    </row>
    <row r="4769" spans="2:7">
      <c r="B4769" s="2">
        <v>44048</v>
      </c>
      <c r="C4769" s="3" t="s">
        <v>119</v>
      </c>
      <c r="D4769" s="3">
        <v>1</v>
      </c>
      <c r="E4769" s="3" t="s">
        <v>112</v>
      </c>
      <c r="F4769" s="3" t="s">
        <v>113</v>
      </c>
      <c r="G4769" s="94">
        <v>34.950000000000003</v>
      </c>
    </row>
    <row r="4770" spans="2:7">
      <c r="B4770" s="2">
        <v>44317</v>
      </c>
      <c r="C4770" s="3" t="s">
        <v>117</v>
      </c>
      <c r="D4770" s="3">
        <v>39</v>
      </c>
      <c r="E4770" s="3" t="s">
        <v>114</v>
      </c>
      <c r="F4770" s="3" t="s">
        <v>111</v>
      </c>
      <c r="G4770" s="94">
        <v>827.09</v>
      </c>
    </row>
    <row r="4771" spans="2:7">
      <c r="B4771" s="2">
        <v>44713</v>
      </c>
      <c r="C4771" s="3" t="s">
        <v>119</v>
      </c>
      <c r="D4771" s="3">
        <v>9</v>
      </c>
      <c r="E4771" s="3" t="s">
        <v>114</v>
      </c>
      <c r="F4771" s="3" t="s">
        <v>115</v>
      </c>
      <c r="G4771" s="94">
        <v>242.55</v>
      </c>
    </row>
    <row r="4772" spans="2:7">
      <c r="B4772" s="2">
        <v>43998</v>
      </c>
      <c r="C4772" s="3" t="s">
        <v>119</v>
      </c>
      <c r="D4772" s="3">
        <v>7</v>
      </c>
      <c r="E4772" s="3" t="s">
        <v>114</v>
      </c>
      <c r="F4772" s="3" t="s">
        <v>108</v>
      </c>
      <c r="G4772" s="94">
        <v>181.65</v>
      </c>
    </row>
    <row r="4773" spans="2:7">
      <c r="B4773" s="2">
        <v>44658</v>
      </c>
      <c r="C4773" s="3" t="s">
        <v>116</v>
      </c>
      <c r="D4773" s="3">
        <v>475</v>
      </c>
      <c r="E4773" s="3" t="s">
        <v>114</v>
      </c>
      <c r="F4773" s="3" t="s">
        <v>105</v>
      </c>
      <c r="G4773" s="94">
        <v>7087.59</v>
      </c>
    </row>
    <row r="4774" spans="2:7">
      <c r="B4774" s="2">
        <v>44370</v>
      </c>
      <c r="C4774" s="3" t="s">
        <v>119</v>
      </c>
      <c r="D4774" s="3">
        <v>300</v>
      </c>
      <c r="E4774" s="3" t="s">
        <v>112</v>
      </c>
      <c r="F4774" s="3" t="s">
        <v>109</v>
      </c>
      <c r="G4774" s="94">
        <v>6028.88</v>
      </c>
    </row>
    <row r="4775" spans="2:7">
      <c r="B4775" s="2">
        <v>44349</v>
      </c>
      <c r="C4775" s="3" t="s">
        <v>119</v>
      </c>
      <c r="D4775" s="3">
        <v>36</v>
      </c>
      <c r="E4775" s="3" t="s">
        <v>9</v>
      </c>
      <c r="F4775" s="3" t="s">
        <v>109</v>
      </c>
      <c r="G4775" s="94">
        <v>885.87</v>
      </c>
    </row>
    <row r="4776" spans="2:7">
      <c r="B4776" s="2">
        <v>43841</v>
      </c>
      <c r="C4776" s="3" t="s">
        <v>119</v>
      </c>
      <c r="D4776" s="3">
        <v>425</v>
      </c>
      <c r="E4776" s="3" t="s">
        <v>110</v>
      </c>
      <c r="F4776" s="3" t="s">
        <v>108</v>
      </c>
      <c r="G4776" s="94">
        <v>5852.78</v>
      </c>
    </row>
    <row r="4777" spans="2:7">
      <c r="B4777" s="2">
        <v>44518</v>
      </c>
      <c r="C4777" s="3" t="s">
        <v>117</v>
      </c>
      <c r="D4777" s="3">
        <v>1</v>
      </c>
      <c r="E4777" s="3" t="s">
        <v>112</v>
      </c>
      <c r="F4777" s="3" t="s">
        <v>106</v>
      </c>
      <c r="G4777" s="94">
        <v>34.950000000000003</v>
      </c>
    </row>
    <row r="4778" spans="2:7">
      <c r="B4778" s="2">
        <v>44845</v>
      </c>
      <c r="C4778" s="3" t="s">
        <v>116</v>
      </c>
      <c r="D4778" s="3">
        <v>8</v>
      </c>
      <c r="E4778" s="3" t="s">
        <v>114</v>
      </c>
      <c r="F4778" s="3" t="s">
        <v>106</v>
      </c>
      <c r="G4778" s="94">
        <v>199.6</v>
      </c>
    </row>
    <row r="4779" spans="2:7">
      <c r="B4779" s="2">
        <v>44218</v>
      </c>
      <c r="C4779" s="3" t="s">
        <v>118</v>
      </c>
      <c r="D4779" s="3">
        <v>8</v>
      </c>
      <c r="E4779" s="3" t="s">
        <v>112</v>
      </c>
      <c r="F4779" s="3" t="s">
        <v>106</v>
      </c>
      <c r="G4779" s="94">
        <v>271.60000000000002</v>
      </c>
    </row>
    <row r="4780" spans="2:7">
      <c r="B4780" s="2">
        <v>44307</v>
      </c>
      <c r="C4780" s="3" t="s">
        <v>118</v>
      </c>
      <c r="D4780" s="3">
        <v>29</v>
      </c>
      <c r="E4780" s="3" t="s">
        <v>6</v>
      </c>
      <c r="F4780" s="3" t="s">
        <v>105</v>
      </c>
      <c r="G4780" s="94">
        <v>1052.31</v>
      </c>
    </row>
    <row r="4781" spans="2:7">
      <c r="B4781" s="2">
        <v>44422</v>
      </c>
      <c r="C4781" s="3" t="s">
        <v>118</v>
      </c>
      <c r="D4781" s="3">
        <v>325</v>
      </c>
      <c r="E4781" s="3" t="s">
        <v>6</v>
      </c>
      <c r="F4781" s="3" t="s">
        <v>106</v>
      </c>
      <c r="G4781" s="94">
        <v>8351.44</v>
      </c>
    </row>
    <row r="4782" spans="2:7">
      <c r="B4782" s="2">
        <v>44878</v>
      </c>
      <c r="C4782" s="3" t="s">
        <v>117</v>
      </c>
      <c r="D4782" s="3">
        <v>44</v>
      </c>
      <c r="E4782" s="3" t="s">
        <v>114</v>
      </c>
      <c r="F4782" s="3" t="s">
        <v>109</v>
      </c>
      <c r="G4782" s="94">
        <v>933.13</v>
      </c>
    </row>
    <row r="4783" spans="2:7">
      <c r="B4783" s="2">
        <v>44633</v>
      </c>
      <c r="C4783" s="3" t="s">
        <v>117</v>
      </c>
      <c r="D4783" s="3">
        <v>37</v>
      </c>
      <c r="E4783" s="3" t="s">
        <v>6</v>
      </c>
      <c r="F4783" s="3" t="s">
        <v>113</v>
      </c>
      <c r="G4783" s="94">
        <v>1342.6</v>
      </c>
    </row>
    <row r="4784" spans="2:7">
      <c r="B4784" s="2">
        <v>44121</v>
      </c>
      <c r="C4784" s="3" t="s">
        <v>119</v>
      </c>
      <c r="D4784" s="3">
        <v>425</v>
      </c>
      <c r="E4784" s="3" t="s">
        <v>110</v>
      </c>
      <c r="F4784" s="3" t="s">
        <v>106</v>
      </c>
      <c r="G4784" s="94">
        <v>6341.53</v>
      </c>
    </row>
    <row r="4785" spans="2:7">
      <c r="B4785" s="2">
        <v>44409</v>
      </c>
      <c r="C4785" s="3" t="s">
        <v>117</v>
      </c>
      <c r="D4785" s="3">
        <v>45</v>
      </c>
      <c r="E4785" s="3" t="s">
        <v>9</v>
      </c>
      <c r="F4785" s="3" t="s">
        <v>105</v>
      </c>
      <c r="G4785" s="94">
        <v>1030.8399999999999</v>
      </c>
    </row>
    <row r="4786" spans="2:7">
      <c r="B4786" s="2">
        <v>44550</v>
      </c>
      <c r="C4786" s="3" t="s">
        <v>107</v>
      </c>
      <c r="D4786" s="3">
        <v>9</v>
      </c>
      <c r="E4786" s="3" t="s">
        <v>9</v>
      </c>
      <c r="F4786" s="3" t="s">
        <v>113</v>
      </c>
      <c r="G4786" s="94">
        <v>242.55</v>
      </c>
    </row>
    <row r="4787" spans="2:7">
      <c r="B4787" s="2">
        <v>44091</v>
      </c>
      <c r="C4787" s="3" t="s">
        <v>119</v>
      </c>
      <c r="D4787" s="3">
        <v>200</v>
      </c>
      <c r="E4787" s="3" t="s">
        <v>6</v>
      </c>
      <c r="F4787" s="3" t="s">
        <v>111</v>
      </c>
      <c r="G4787" s="94">
        <v>5976.6</v>
      </c>
    </row>
    <row r="4788" spans="2:7">
      <c r="B4788" s="2">
        <v>44215</v>
      </c>
      <c r="C4788" s="3" t="s">
        <v>116</v>
      </c>
      <c r="D4788" s="3">
        <v>3</v>
      </c>
      <c r="E4788" s="3" t="s">
        <v>6</v>
      </c>
      <c r="F4788" s="3" t="s">
        <v>106</v>
      </c>
      <c r="G4788" s="94">
        <v>131.07</v>
      </c>
    </row>
    <row r="4789" spans="2:7">
      <c r="B4789" s="2">
        <v>43873</v>
      </c>
      <c r="C4789" s="3" t="s">
        <v>119</v>
      </c>
      <c r="D4789" s="3">
        <v>525</v>
      </c>
      <c r="E4789" s="3" t="s">
        <v>110</v>
      </c>
      <c r="F4789" s="3" t="s">
        <v>109</v>
      </c>
      <c r="G4789" s="94">
        <v>7531.78</v>
      </c>
    </row>
    <row r="4790" spans="2:7">
      <c r="B4790" s="2">
        <v>44386</v>
      </c>
      <c r="C4790" s="3" t="s">
        <v>117</v>
      </c>
      <c r="D4790" s="3">
        <v>7</v>
      </c>
      <c r="E4790" s="3" t="s">
        <v>112</v>
      </c>
      <c r="F4790" s="3" t="s">
        <v>111</v>
      </c>
      <c r="G4790" s="94">
        <v>237.65</v>
      </c>
    </row>
    <row r="4791" spans="2:7">
      <c r="B4791" s="2">
        <v>44399</v>
      </c>
      <c r="C4791" s="3" t="s">
        <v>117</v>
      </c>
      <c r="D4791" s="3">
        <v>8</v>
      </c>
      <c r="E4791" s="3" t="s">
        <v>112</v>
      </c>
      <c r="F4791" s="3" t="s">
        <v>115</v>
      </c>
      <c r="G4791" s="94">
        <v>279.60000000000002</v>
      </c>
    </row>
    <row r="4792" spans="2:7">
      <c r="B4792" s="2">
        <v>44387</v>
      </c>
      <c r="C4792" s="3" t="s">
        <v>119</v>
      </c>
      <c r="D4792" s="3">
        <v>2</v>
      </c>
      <c r="E4792" s="3" t="s">
        <v>112</v>
      </c>
      <c r="F4792" s="3" t="s">
        <v>105</v>
      </c>
      <c r="G4792" s="94">
        <v>67.900000000000006</v>
      </c>
    </row>
    <row r="4793" spans="2:7">
      <c r="B4793" s="2">
        <v>44566</v>
      </c>
      <c r="C4793" s="3" t="s">
        <v>117</v>
      </c>
      <c r="D4793" s="3">
        <v>4</v>
      </c>
      <c r="E4793" s="3" t="s">
        <v>9</v>
      </c>
      <c r="F4793" s="3" t="s">
        <v>111</v>
      </c>
      <c r="G4793" s="94">
        <v>115.8</v>
      </c>
    </row>
    <row r="4794" spans="2:7">
      <c r="B4794" s="2">
        <v>44109</v>
      </c>
      <c r="C4794" s="3" t="s">
        <v>118</v>
      </c>
      <c r="D4794" s="3">
        <v>43</v>
      </c>
      <c r="E4794" s="3" t="s">
        <v>112</v>
      </c>
      <c r="F4794" s="3" t="s">
        <v>105</v>
      </c>
      <c r="G4794" s="94">
        <v>1240.8699999999999</v>
      </c>
    </row>
    <row r="4795" spans="2:7">
      <c r="B4795" s="2">
        <v>44842</v>
      </c>
      <c r="C4795" s="3" t="s">
        <v>118</v>
      </c>
      <c r="D4795" s="3">
        <v>21</v>
      </c>
      <c r="E4795" s="3" t="s">
        <v>114</v>
      </c>
      <c r="F4795" s="3" t="s">
        <v>111</v>
      </c>
      <c r="G4795" s="94">
        <v>544.95000000000005</v>
      </c>
    </row>
    <row r="4796" spans="2:7">
      <c r="B4796" s="2">
        <v>44885</v>
      </c>
      <c r="C4796" s="3" t="s">
        <v>117</v>
      </c>
      <c r="D4796" s="3">
        <v>9</v>
      </c>
      <c r="E4796" s="3" t="s">
        <v>112</v>
      </c>
      <c r="F4796" s="3" t="s">
        <v>113</v>
      </c>
      <c r="G4796" s="94">
        <v>314.55</v>
      </c>
    </row>
    <row r="4797" spans="2:7">
      <c r="B4797" s="2">
        <v>44234</v>
      </c>
      <c r="C4797" s="3" t="s">
        <v>117</v>
      </c>
      <c r="D4797" s="3">
        <v>400</v>
      </c>
      <c r="E4797" s="3" t="s">
        <v>112</v>
      </c>
      <c r="F4797" s="3" t="s">
        <v>113</v>
      </c>
      <c r="G4797" s="94">
        <v>8038.5</v>
      </c>
    </row>
    <row r="4798" spans="2:7">
      <c r="B4798" s="2">
        <v>44623</v>
      </c>
      <c r="C4798" s="3" t="s">
        <v>118</v>
      </c>
      <c r="D4798" s="3">
        <v>44</v>
      </c>
      <c r="E4798" s="3" t="s">
        <v>9</v>
      </c>
      <c r="F4798" s="3" t="s">
        <v>115</v>
      </c>
      <c r="G4798" s="94">
        <v>1082.73</v>
      </c>
    </row>
    <row r="4799" spans="2:7">
      <c r="B4799" s="2">
        <v>44851</v>
      </c>
      <c r="C4799" s="3" t="s">
        <v>116</v>
      </c>
      <c r="D4799" s="3">
        <v>150</v>
      </c>
      <c r="E4799" s="3" t="s">
        <v>9</v>
      </c>
      <c r="F4799" s="3" t="s">
        <v>109</v>
      </c>
      <c r="G4799" s="94">
        <v>2829.75</v>
      </c>
    </row>
    <row r="4800" spans="2:7">
      <c r="B4800" s="2">
        <v>44345</v>
      </c>
      <c r="C4800" s="3" t="s">
        <v>107</v>
      </c>
      <c r="D4800" s="3">
        <v>475</v>
      </c>
      <c r="E4800" s="3" t="s">
        <v>110</v>
      </c>
      <c r="F4800" s="3" t="s">
        <v>108</v>
      </c>
      <c r="G4800" s="94">
        <v>6814.47</v>
      </c>
    </row>
    <row r="4801" spans="2:7">
      <c r="B4801" s="2">
        <v>44581</v>
      </c>
      <c r="C4801" s="3" t="s">
        <v>116</v>
      </c>
      <c r="D4801" s="3">
        <v>19</v>
      </c>
      <c r="E4801" s="3" t="s">
        <v>6</v>
      </c>
      <c r="F4801" s="3" t="s">
        <v>108</v>
      </c>
      <c r="G4801" s="94">
        <v>811.11</v>
      </c>
    </row>
    <row r="4802" spans="2:7">
      <c r="B4802" s="2">
        <v>43936</v>
      </c>
      <c r="C4802" s="3" t="s">
        <v>118</v>
      </c>
      <c r="D4802" s="3">
        <v>4</v>
      </c>
      <c r="E4802" s="3" t="s">
        <v>112</v>
      </c>
      <c r="F4802" s="3" t="s">
        <v>109</v>
      </c>
      <c r="G4802" s="94">
        <v>139.80000000000001</v>
      </c>
    </row>
    <row r="4803" spans="2:7">
      <c r="B4803" s="2">
        <v>44382</v>
      </c>
      <c r="C4803" s="3" t="s">
        <v>107</v>
      </c>
      <c r="D4803" s="3">
        <v>9</v>
      </c>
      <c r="E4803" s="3" t="s">
        <v>6</v>
      </c>
      <c r="F4803" s="3" t="s">
        <v>113</v>
      </c>
      <c r="G4803" s="94">
        <v>402.21</v>
      </c>
    </row>
    <row r="4804" spans="2:7">
      <c r="B4804" s="2">
        <v>44193</v>
      </c>
      <c r="C4804" s="3" t="s">
        <v>118</v>
      </c>
      <c r="D4804" s="3">
        <v>525</v>
      </c>
      <c r="E4804" s="3" t="s">
        <v>110</v>
      </c>
      <c r="F4804" s="3" t="s">
        <v>108</v>
      </c>
      <c r="G4804" s="94">
        <v>7833.66</v>
      </c>
    </row>
    <row r="4805" spans="2:7">
      <c r="B4805" s="2">
        <v>44044</v>
      </c>
      <c r="C4805" s="3" t="s">
        <v>119</v>
      </c>
      <c r="D4805" s="3">
        <v>200</v>
      </c>
      <c r="E4805" s="3" t="s">
        <v>6</v>
      </c>
      <c r="F4805" s="3" t="s">
        <v>106</v>
      </c>
      <c r="G4805" s="94">
        <v>6116.6</v>
      </c>
    </row>
    <row r="4806" spans="2:7">
      <c r="B4806" s="2">
        <v>43916</v>
      </c>
      <c r="C4806" s="3" t="s">
        <v>107</v>
      </c>
      <c r="D4806" s="3">
        <v>11</v>
      </c>
      <c r="E4806" s="3" t="s">
        <v>9</v>
      </c>
      <c r="F4806" s="3" t="s">
        <v>105</v>
      </c>
      <c r="G4806" s="94">
        <v>307.45</v>
      </c>
    </row>
    <row r="4807" spans="2:7">
      <c r="B4807" s="2">
        <v>44039</v>
      </c>
      <c r="C4807" s="3" t="s">
        <v>107</v>
      </c>
      <c r="D4807" s="3">
        <v>44</v>
      </c>
      <c r="E4807" s="3" t="s">
        <v>9</v>
      </c>
      <c r="F4807" s="3" t="s">
        <v>109</v>
      </c>
      <c r="G4807" s="94">
        <v>1082.73</v>
      </c>
    </row>
    <row r="4808" spans="2:7">
      <c r="B4808" s="2">
        <v>43835</v>
      </c>
      <c r="C4808" s="3" t="s">
        <v>119</v>
      </c>
      <c r="D4808" s="3">
        <v>6</v>
      </c>
      <c r="E4808" s="3" t="s">
        <v>112</v>
      </c>
      <c r="F4808" s="3" t="s">
        <v>111</v>
      </c>
      <c r="G4808" s="94">
        <v>209.7</v>
      </c>
    </row>
    <row r="4809" spans="2:7">
      <c r="B4809" s="2">
        <v>44443</v>
      </c>
      <c r="C4809" s="3" t="s">
        <v>118</v>
      </c>
      <c r="D4809" s="3">
        <v>7</v>
      </c>
      <c r="E4809" s="3" t="s">
        <v>112</v>
      </c>
      <c r="F4809" s="3" t="s">
        <v>115</v>
      </c>
      <c r="G4809" s="94">
        <v>244.65</v>
      </c>
    </row>
    <row r="4810" spans="2:7">
      <c r="B4810" s="2">
        <v>44040</v>
      </c>
      <c r="C4810" s="3" t="s">
        <v>117</v>
      </c>
      <c r="D4810" s="3">
        <v>8</v>
      </c>
      <c r="E4810" s="3" t="s">
        <v>114</v>
      </c>
      <c r="F4810" s="3" t="s">
        <v>105</v>
      </c>
      <c r="G4810" s="94">
        <v>207.6</v>
      </c>
    </row>
    <row r="4811" spans="2:7">
      <c r="B4811" s="2">
        <v>44498</v>
      </c>
      <c r="C4811" s="3" t="s">
        <v>107</v>
      </c>
      <c r="D4811" s="3">
        <v>19</v>
      </c>
      <c r="E4811" s="3" t="s">
        <v>110</v>
      </c>
      <c r="F4811" s="3" t="s">
        <v>109</v>
      </c>
      <c r="G4811" s="94">
        <v>455.05</v>
      </c>
    </row>
    <row r="4812" spans="2:7">
      <c r="B4812" s="2">
        <v>44482</v>
      </c>
      <c r="C4812" s="3" t="s">
        <v>118</v>
      </c>
      <c r="D4812" s="3">
        <v>350</v>
      </c>
      <c r="E4812" s="3" t="s">
        <v>112</v>
      </c>
      <c r="F4812" s="3" t="s">
        <v>108</v>
      </c>
      <c r="G4812" s="94">
        <v>7033.69</v>
      </c>
    </row>
    <row r="4813" spans="2:7">
      <c r="B4813" s="2">
        <v>44113</v>
      </c>
      <c r="C4813" s="3" t="s">
        <v>116</v>
      </c>
      <c r="D4813" s="3">
        <v>6</v>
      </c>
      <c r="E4813" s="3" t="s">
        <v>114</v>
      </c>
      <c r="F4813" s="3" t="s">
        <v>105</v>
      </c>
      <c r="G4813" s="94">
        <v>149.69999999999999</v>
      </c>
    </row>
    <row r="4814" spans="2:7">
      <c r="B4814" s="2">
        <v>44859</v>
      </c>
      <c r="C4814" s="3" t="s">
        <v>119</v>
      </c>
      <c r="D4814" s="3">
        <v>6</v>
      </c>
      <c r="E4814" s="3" t="s">
        <v>9</v>
      </c>
      <c r="F4814" s="3" t="s">
        <v>105</v>
      </c>
      <c r="G4814" s="94">
        <v>161.69999999999999</v>
      </c>
    </row>
    <row r="4815" spans="2:7">
      <c r="B4815" s="2">
        <v>44384</v>
      </c>
      <c r="C4815" s="3" t="s">
        <v>116</v>
      </c>
      <c r="D4815" s="3">
        <v>300</v>
      </c>
      <c r="E4815" s="3" t="s">
        <v>110</v>
      </c>
      <c r="F4815" s="3" t="s">
        <v>105</v>
      </c>
      <c r="G4815" s="94">
        <v>4303.88</v>
      </c>
    </row>
    <row r="4816" spans="2:7">
      <c r="B4816" s="2">
        <v>43997</v>
      </c>
      <c r="C4816" s="3" t="s">
        <v>117</v>
      </c>
      <c r="D4816" s="3">
        <v>9</v>
      </c>
      <c r="E4816" s="3" t="s">
        <v>114</v>
      </c>
      <c r="F4816" s="3" t="s">
        <v>109</v>
      </c>
      <c r="G4816" s="94">
        <v>224.55</v>
      </c>
    </row>
    <row r="4817" spans="2:7">
      <c r="B4817" s="2">
        <v>44529</v>
      </c>
      <c r="C4817" s="3" t="s">
        <v>118</v>
      </c>
      <c r="D4817" s="3">
        <v>47</v>
      </c>
      <c r="E4817" s="3" t="s">
        <v>112</v>
      </c>
      <c r="F4817" s="3" t="s">
        <v>106</v>
      </c>
      <c r="G4817" s="94">
        <v>1396.25</v>
      </c>
    </row>
    <row r="4818" spans="2:7">
      <c r="B4818" s="2">
        <v>44543</v>
      </c>
      <c r="C4818" s="3" t="s">
        <v>117</v>
      </c>
      <c r="D4818" s="3">
        <v>9</v>
      </c>
      <c r="E4818" s="3" t="s">
        <v>6</v>
      </c>
      <c r="F4818" s="3" t="s">
        <v>108</v>
      </c>
      <c r="G4818" s="94">
        <v>402.21</v>
      </c>
    </row>
    <row r="4819" spans="2:7">
      <c r="B4819" s="2">
        <v>43843</v>
      </c>
      <c r="C4819" s="3" t="s">
        <v>117</v>
      </c>
      <c r="D4819" s="3">
        <v>9</v>
      </c>
      <c r="E4819" s="3" t="s">
        <v>112</v>
      </c>
      <c r="F4819" s="3" t="s">
        <v>106</v>
      </c>
      <c r="G4819" s="94">
        <v>323.55</v>
      </c>
    </row>
    <row r="4820" spans="2:7">
      <c r="B4820" s="2">
        <v>43996</v>
      </c>
      <c r="C4820" s="3" t="s">
        <v>117</v>
      </c>
      <c r="D4820" s="3">
        <v>8</v>
      </c>
      <c r="E4820" s="3" t="s">
        <v>9</v>
      </c>
      <c r="F4820" s="3" t="s">
        <v>111</v>
      </c>
      <c r="G4820" s="94">
        <v>215.6</v>
      </c>
    </row>
    <row r="4821" spans="2:7">
      <c r="B4821" s="2">
        <v>44747</v>
      </c>
      <c r="C4821" s="3" t="s">
        <v>116</v>
      </c>
      <c r="D4821" s="3">
        <v>9</v>
      </c>
      <c r="E4821" s="3" t="s">
        <v>114</v>
      </c>
      <c r="F4821" s="3" t="s">
        <v>109</v>
      </c>
      <c r="G4821" s="94">
        <v>233.55</v>
      </c>
    </row>
    <row r="4822" spans="2:7">
      <c r="B4822" s="2">
        <v>44375</v>
      </c>
      <c r="C4822" s="3" t="s">
        <v>119</v>
      </c>
      <c r="D4822" s="3">
        <v>400</v>
      </c>
      <c r="E4822" s="3" t="s">
        <v>110</v>
      </c>
      <c r="F4822" s="3" t="s">
        <v>105</v>
      </c>
      <c r="G4822" s="94">
        <v>5738.5</v>
      </c>
    </row>
    <row r="4823" spans="2:7">
      <c r="B4823" s="2">
        <v>44619</v>
      </c>
      <c r="C4823" s="3" t="s">
        <v>119</v>
      </c>
      <c r="D4823" s="3">
        <v>9</v>
      </c>
      <c r="E4823" s="3" t="s">
        <v>114</v>
      </c>
      <c r="F4823" s="3" t="s">
        <v>108</v>
      </c>
      <c r="G4823" s="94">
        <v>233.55</v>
      </c>
    </row>
    <row r="4824" spans="2:7">
      <c r="B4824" s="2">
        <v>44333</v>
      </c>
      <c r="C4824" s="3" t="s">
        <v>117</v>
      </c>
      <c r="D4824" s="3">
        <v>9</v>
      </c>
      <c r="E4824" s="3" t="s">
        <v>6</v>
      </c>
      <c r="F4824" s="3" t="s">
        <v>113</v>
      </c>
      <c r="G4824" s="94">
        <v>384.21</v>
      </c>
    </row>
    <row r="4825" spans="2:7">
      <c r="B4825" s="2">
        <v>44016</v>
      </c>
      <c r="C4825" s="3" t="s">
        <v>116</v>
      </c>
      <c r="D4825" s="3">
        <v>8</v>
      </c>
      <c r="E4825" s="3" t="s">
        <v>6</v>
      </c>
      <c r="F4825" s="3" t="s">
        <v>108</v>
      </c>
      <c r="G4825" s="94">
        <v>357.52</v>
      </c>
    </row>
    <row r="4826" spans="2:7">
      <c r="B4826" s="2">
        <v>44370</v>
      </c>
      <c r="C4826" s="3" t="s">
        <v>116</v>
      </c>
      <c r="D4826" s="3">
        <v>225</v>
      </c>
      <c r="E4826" s="3" t="s">
        <v>112</v>
      </c>
      <c r="F4826" s="3" t="s">
        <v>106</v>
      </c>
      <c r="G4826" s="94">
        <v>5504.63</v>
      </c>
    </row>
    <row r="4827" spans="2:7">
      <c r="B4827" s="2">
        <v>44035</v>
      </c>
      <c r="C4827" s="3" t="s">
        <v>119</v>
      </c>
      <c r="D4827" s="3">
        <v>100</v>
      </c>
      <c r="E4827" s="3" t="s">
        <v>112</v>
      </c>
      <c r="F4827" s="3" t="s">
        <v>108</v>
      </c>
      <c r="G4827" s="94">
        <v>2446.5</v>
      </c>
    </row>
    <row r="4828" spans="2:7">
      <c r="B4828" s="2">
        <v>44227</v>
      </c>
      <c r="C4828" s="3" t="s">
        <v>119</v>
      </c>
      <c r="D4828" s="3">
        <v>19</v>
      </c>
      <c r="E4828" s="3" t="s">
        <v>114</v>
      </c>
      <c r="F4828" s="3" t="s">
        <v>111</v>
      </c>
      <c r="G4828" s="94">
        <v>474.05</v>
      </c>
    </row>
    <row r="4829" spans="2:7">
      <c r="B4829" s="2">
        <v>44141</v>
      </c>
      <c r="C4829" s="3" t="s">
        <v>117</v>
      </c>
      <c r="D4829" s="3">
        <v>7</v>
      </c>
      <c r="E4829" s="3" t="s">
        <v>110</v>
      </c>
      <c r="F4829" s="3" t="s">
        <v>109</v>
      </c>
      <c r="G4829" s="94">
        <v>181.65</v>
      </c>
    </row>
    <row r="4830" spans="2:7">
      <c r="B4830" s="2">
        <v>44885</v>
      </c>
      <c r="C4830" s="3" t="s">
        <v>119</v>
      </c>
      <c r="D4830" s="3">
        <v>2</v>
      </c>
      <c r="E4830" s="3" t="s">
        <v>6</v>
      </c>
      <c r="F4830" s="3" t="s">
        <v>111</v>
      </c>
      <c r="G4830" s="94">
        <v>89.38</v>
      </c>
    </row>
    <row r="4831" spans="2:7">
      <c r="B4831" s="2">
        <v>44045</v>
      </c>
      <c r="C4831" s="3" t="s">
        <v>116</v>
      </c>
      <c r="D4831" s="3">
        <v>1</v>
      </c>
      <c r="E4831" s="3" t="s">
        <v>114</v>
      </c>
      <c r="F4831" s="3" t="s">
        <v>111</v>
      </c>
      <c r="G4831" s="94">
        <v>25.95</v>
      </c>
    </row>
    <row r="4832" spans="2:7">
      <c r="B4832" s="2">
        <v>44683</v>
      </c>
      <c r="C4832" s="3" t="s">
        <v>117</v>
      </c>
      <c r="D4832" s="3">
        <v>40</v>
      </c>
      <c r="E4832" s="3" t="s">
        <v>110</v>
      </c>
      <c r="F4832" s="3" t="s">
        <v>106</v>
      </c>
      <c r="G4832" s="94">
        <v>882.3</v>
      </c>
    </row>
    <row r="4833" spans="2:7">
      <c r="B4833" s="2">
        <v>44623</v>
      </c>
      <c r="C4833" s="3" t="s">
        <v>118</v>
      </c>
      <c r="D4833" s="3">
        <v>16</v>
      </c>
      <c r="E4833" s="3" t="s">
        <v>112</v>
      </c>
      <c r="F4833" s="3" t="s">
        <v>105</v>
      </c>
      <c r="G4833" s="94">
        <v>559.20000000000005</v>
      </c>
    </row>
    <row r="4834" spans="2:7">
      <c r="B4834" s="2">
        <v>44407</v>
      </c>
      <c r="C4834" s="3" t="s">
        <v>119</v>
      </c>
      <c r="D4834" s="3">
        <v>17</v>
      </c>
      <c r="E4834" s="3" t="s">
        <v>6</v>
      </c>
      <c r="F4834" s="3" t="s">
        <v>113</v>
      </c>
      <c r="G4834" s="94">
        <v>759.73</v>
      </c>
    </row>
    <row r="4835" spans="2:7">
      <c r="B4835" s="2">
        <v>44113</v>
      </c>
      <c r="C4835" s="3" t="s">
        <v>119</v>
      </c>
      <c r="D4835" s="3">
        <v>75</v>
      </c>
      <c r="E4835" s="3" t="s">
        <v>112</v>
      </c>
      <c r="F4835" s="3" t="s">
        <v>106</v>
      </c>
      <c r="G4835" s="94">
        <v>1909.69</v>
      </c>
    </row>
    <row r="4836" spans="2:7">
      <c r="B4836" s="2">
        <v>44217</v>
      </c>
      <c r="C4836" s="3" t="s">
        <v>117</v>
      </c>
      <c r="D4836" s="3">
        <v>5</v>
      </c>
      <c r="E4836" s="3" t="s">
        <v>112</v>
      </c>
      <c r="F4836" s="3" t="s">
        <v>115</v>
      </c>
      <c r="G4836" s="94">
        <v>179.75</v>
      </c>
    </row>
    <row r="4837" spans="2:7">
      <c r="B4837" s="2">
        <v>44688</v>
      </c>
      <c r="C4837" s="3" t="s">
        <v>116</v>
      </c>
      <c r="D4837" s="3">
        <v>34</v>
      </c>
      <c r="E4837" s="3" t="s">
        <v>6</v>
      </c>
      <c r="F4837" s="3" t="s">
        <v>113</v>
      </c>
      <c r="G4837" s="94">
        <v>1291.54</v>
      </c>
    </row>
    <row r="4838" spans="2:7">
      <c r="B4838" s="2">
        <v>44840</v>
      </c>
      <c r="C4838" s="3" t="s">
        <v>119</v>
      </c>
      <c r="D4838" s="3">
        <v>43</v>
      </c>
      <c r="E4838" s="3" t="s">
        <v>114</v>
      </c>
      <c r="F4838" s="3" t="s">
        <v>105</v>
      </c>
      <c r="G4838" s="94">
        <v>985.02</v>
      </c>
    </row>
    <row r="4839" spans="2:7">
      <c r="B4839" s="2">
        <v>44312</v>
      </c>
      <c r="C4839" s="3" t="s">
        <v>117</v>
      </c>
      <c r="D4839" s="3">
        <v>4</v>
      </c>
      <c r="E4839" s="3" t="s">
        <v>9</v>
      </c>
      <c r="F4839" s="3" t="s">
        <v>106</v>
      </c>
      <c r="G4839" s="94">
        <v>107.8</v>
      </c>
    </row>
    <row r="4840" spans="2:7">
      <c r="B4840" s="2">
        <v>44000</v>
      </c>
      <c r="C4840" s="3" t="s">
        <v>119</v>
      </c>
      <c r="D4840" s="3">
        <v>14</v>
      </c>
      <c r="E4840" s="3" t="s">
        <v>114</v>
      </c>
      <c r="F4840" s="3" t="s">
        <v>106</v>
      </c>
      <c r="G4840" s="94">
        <v>349.3</v>
      </c>
    </row>
    <row r="4841" spans="2:7">
      <c r="B4841" s="2">
        <v>44785</v>
      </c>
      <c r="C4841" s="3" t="s">
        <v>117</v>
      </c>
      <c r="D4841" s="3">
        <v>11</v>
      </c>
      <c r="E4841" s="3" t="s">
        <v>6</v>
      </c>
      <c r="F4841" s="3" t="s">
        <v>108</v>
      </c>
      <c r="G4841" s="94">
        <v>469.59</v>
      </c>
    </row>
    <row r="4842" spans="2:7">
      <c r="B4842" s="2">
        <v>44452</v>
      </c>
      <c r="C4842" s="3" t="s">
        <v>116</v>
      </c>
      <c r="D4842" s="3">
        <v>300</v>
      </c>
      <c r="E4842" s="3" t="s">
        <v>9</v>
      </c>
      <c r="F4842" s="3" t="s">
        <v>113</v>
      </c>
      <c r="G4842" s="94">
        <v>4993.88</v>
      </c>
    </row>
    <row r="4843" spans="2:7">
      <c r="B4843" s="2">
        <v>44185</v>
      </c>
      <c r="C4843" s="3" t="s">
        <v>117</v>
      </c>
      <c r="D4843" s="3">
        <v>6</v>
      </c>
      <c r="E4843" s="3" t="s">
        <v>9</v>
      </c>
      <c r="F4843" s="3" t="s">
        <v>109</v>
      </c>
      <c r="G4843" s="94">
        <v>161.69999999999999</v>
      </c>
    </row>
    <row r="4844" spans="2:7">
      <c r="B4844" s="2">
        <v>44872</v>
      </c>
      <c r="C4844" s="3" t="s">
        <v>116</v>
      </c>
      <c r="D4844" s="3">
        <v>425</v>
      </c>
      <c r="E4844" s="3" t="s">
        <v>114</v>
      </c>
      <c r="F4844" s="3" t="s">
        <v>115</v>
      </c>
      <c r="G4844" s="94">
        <v>6097.16</v>
      </c>
    </row>
    <row r="4845" spans="2:7">
      <c r="B4845" s="2">
        <v>44578</v>
      </c>
      <c r="C4845" s="3" t="s">
        <v>119</v>
      </c>
      <c r="D4845" s="3">
        <v>200</v>
      </c>
      <c r="E4845" s="3" t="s">
        <v>114</v>
      </c>
      <c r="F4845" s="3" t="s">
        <v>105</v>
      </c>
      <c r="G4845" s="94">
        <v>3493</v>
      </c>
    </row>
    <row r="4846" spans="2:7">
      <c r="B4846" s="2">
        <v>44213</v>
      </c>
      <c r="C4846" s="3" t="s">
        <v>107</v>
      </c>
      <c r="D4846" s="3">
        <v>2</v>
      </c>
      <c r="E4846" s="3" t="s">
        <v>6</v>
      </c>
      <c r="F4846" s="3" t="s">
        <v>113</v>
      </c>
      <c r="G4846" s="94">
        <v>87.38</v>
      </c>
    </row>
    <row r="4847" spans="2:7">
      <c r="B4847" s="2">
        <v>44648</v>
      </c>
      <c r="C4847" s="3" t="s">
        <v>117</v>
      </c>
      <c r="D4847" s="3">
        <v>225</v>
      </c>
      <c r="E4847" s="3" t="s">
        <v>112</v>
      </c>
      <c r="F4847" s="3" t="s">
        <v>106</v>
      </c>
      <c r="G4847" s="94">
        <v>5504.63</v>
      </c>
    </row>
    <row r="4848" spans="2:7">
      <c r="B4848" s="2">
        <v>44271</v>
      </c>
      <c r="C4848" s="3" t="s">
        <v>119</v>
      </c>
      <c r="D4848" s="3">
        <v>25</v>
      </c>
      <c r="E4848" s="3" t="s">
        <v>6</v>
      </c>
      <c r="F4848" s="3" t="s">
        <v>105</v>
      </c>
      <c r="G4848" s="94">
        <v>949.66</v>
      </c>
    </row>
    <row r="4849" spans="2:7">
      <c r="B4849" s="2">
        <v>44212</v>
      </c>
      <c r="C4849" s="3" t="s">
        <v>118</v>
      </c>
      <c r="D4849" s="3">
        <v>3</v>
      </c>
      <c r="E4849" s="3" t="s">
        <v>112</v>
      </c>
      <c r="F4849" s="3" t="s">
        <v>108</v>
      </c>
      <c r="G4849" s="94">
        <v>107.85</v>
      </c>
    </row>
    <row r="4850" spans="2:7">
      <c r="B4850" s="2">
        <v>44227</v>
      </c>
      <c r="C4850" s="3" t="s">
        <v>119</v>
      </c>
      <c r="D4850" s="3">
        <v>2</v>
      </c>
      <c r="E4850" s="3" t="s">
        <v>6</v>
      </c>
      <c r="F4850" s="3" t="s">
        <v>105</v>
      </c>
      <c r="G4850" s="94">
        <v>89.38</v>
      </c>
    </row>
    <row r="4851" spans="2:7">
      <c r="B4851" s="2">
        <v>43909</v>
      </c>
      <c r="C4851" s="3" t="s">
        <v>119</v>
      </c>
      <c r="D4851" s="3">
        <v>4</v>
      </c>
      <c r="E4851" s="3" t="s">
        <v>110</v>
      </c>
      <c r="F4851" s="3" t="s">
        <v>115</v>
      </c>
      <c r="G4851" s="94">
        <v>99.8</v>
      </c>
    </row>
    <row r="4852" spans="2:7">
      <c r="B4852" s="2">
        <v>44254</v>
      </c>
      <c r="C4852" s="3" t="s">
        <v>107</v>
      </c>
      <c r="D4852" s="3">
        <v>20</v>
      </c>
      <c r="E4852" s="3" t="s">
        <v>114</v>
      </c>
      <c r="F4852" s="3" t="s">
        <v>106</v>
      </c>
      <c r="G4852" s="94">
        <v>539</v>
      </c>
    </row>
    <row r="4853" spans="2:7">
      <c r="B4853" s="2">
        <v>44702</v>
      </c>
      <c r="C4853" s="3" t="s">
        <v>118</v>
      </c>
      <c r="D4853" s="3">
        <v>5</v>
      </c>
      <c r="E4853" s="3" t="s">
        <v>110</v>
      </c>
      <c r="F4853" s="3" t="s">
        <v>109</v>
      </c>
      <c r="G4853" s="94">
        <v>124.75</v>
      </c>
    </row>
    <row r="4854" spans="2:7">
      <c r="B4854" s="2">
        <v>43864</v>
      </c>
      <c r="C4854" s="3" t="s">
        <v>117</v>
      </c>
      <c r="D4854" s="3">
        <v>8</v>
      </c>
      <c r="E4854" s="3" t="s">
        <v>6</v>
      </c>
      <c r="F4854" s="3" t="s">
        <v>105</v>
      </c>
      <c r="G4854" s="94">
        <v>341.52</v>
      </c>
    </row>
    <row r="4855" spans="2:7">
      <c r="B4855" s="2">
        <v>44163</v>
      </c>
      <c r="C4855" s="3" t="s">
        <v>117</v>
      </c>
      <c r="D4855" s="3">
        <v>8</v>
      </c>
      <c r="E4855" s="3" t="s">
        <v>6</v>
      </c>
      <c r="F4855" s="3" t="s">
        <v>105</v>
      </c>
      <c r="G4855" s="94">
        <v>357.52</v>
      </c>
    </row>
    <row r="4856" spans="2:7">
      <c r="B4856" s="2">
        <v>44103</v>
      </c>
      <c r="C4856" s="3" t="s">
        <v>118</v>
      </c>
      <c r="D4856" s="3">
        <v>29</v>
      </c>
      <c r="E4856" s="3" t="s">
        <v>110</v>
      </c>
      <c r="F4856" s="3" t="s">
        <v>111</v>
      </c>
      <c r="G4856" s="94">
        <v>615.02</v>
      </c>
    </row>
    <row r="4857" spans="2:7">
      <c r="B4857" s="2">
        <v>44702</v>
      </c>
      <c r="C4857" s="3" t="s">
        <v>117</v>
      </c>
      <c r="D4857" s="3">
        <v>6</v>
      </c>
      <c r="E4857" s="3" t="s">
        <v>112</v>
      </c>
      <c r="F4857" s="3" t="s">
        <v>109</v>
      </c>
      <c r="G4857" s="94">
        <v>215.7</v>
      </c>
    </row>
    <row r="4858" spans="2:7">
      <c r="B4858" s="2">
        <v>44562</v>
      </c>
      <c r="C4858" s="3" t="s">
        <v>116</v>
      </c>
      <c r="D4858" s="3">
        <v>300</v>
      </c>
      <c r="E4858" s="3" t="s">
        <v>9</v>
      </c>
      <c r="F4858" s="3" t="s">
        <v>105</v>
      </c>
      <c r="G4858" s="94">
        <v>4821.38</v>
      </c>
    </row>
    <row r="4859" spans="2:7">
      <c r="B4859" s="2">
        <v>44882</v>
      </c>
      <c r="C4859" s="3" t="s">
        <v>107</v>
      </c>
      <c r="D4859" s="3">
        <v>35</v>
      </c>
      <c r="E4859" s="3" t="s">
        <v>110</v>
      </c>
      <c r="F4859" s="3" t="s">
        <v>109</v>
      </c>
      <c r="G4859" s="94">
        <v>772.01</v>
      </c>
    </row>
    <row r="4860" spans="2:7">
      <c r="B4860" s="2">
        <v>44444</v>
      </c>
      <c r="C4860" s="3" t="s">
        <v>107</v>
      </c>
      <c r="D4860" s="3">
        <v>325</v>
      </c>
      <c r="E4860" s="3" t="s">
        <v>6</v>
      </c>
      <c r="F4860" s="3" t="s">
        <v>111</v>
      </c>
      <c r="G4860" s="94">
        <v>7977.69</v>
      </c>
    </row>
    <row r="4861" spans="2:7">
      <c r="B4861" s="2">
        <v>44032</v>
      </c>
      <c r="C4861" s="3" t="s">
        <v>116</v>
      </c>
      <c r="D4861" s="3">
        <v>11</v>
      </c>
      <c r="E4861" s="3" t="s">
        <v>112</v>
      </c>
      <c r="F4861" s="3" t="s">
        <v>105</v>
      </c>
      <c r="G4861" s="94">
        <v>395.45</v>
      </c>
    </row>
    <row r="4862" spans="2:7">
      <c r="B4862" s="2">
        <v>44868</v>
      </c>
      <c r="C4862" s="3" t="s">
        <v>116</v>
      </c>
      <c r="D4862" s="3">
        <v>30</v>
      </c>
      <c r="E4862" s="3" t="s">
        <v>6</v>
      </c>
      <c r="F4862" s="3" t="s">
        <v>115</v>
      </c>
      <c r="G4862" s="94">
        <v>1114.0999999999999</v>
      </c>
    </row>
    <row r="4863" spans="2:7">
      <c r="B4863" s="2">
        <v>44115</v>
      </c>
      <c r="C4863" s="3" t="s">
        <v>118</v>
      </c>
      <c r="D4863" s="3">
        <v>6</v>
      </c>
      <c r="E4863" s="3" t="s">
        <v>6</v>
      </c>
      <c r="F4863" s="3" t="s">
        <v>105</v>
      </c>
      <c r="G4863" s="94">
        <v>268.14</v>
      </c>
    </row>
    <row r="4864" spans="2:7">
      <c r="B4864" s="2">
        <v>44419</v>
      </c>
      <c r="C4864" s="3" t="s">
        <v>117</v>
      </c>
      <c r="D4864" s="3">
        <v>3</v>
      </c>
      <c r="E4864" s="3" t="s">
        <v>9</v>
      </c>
      <c r="F4864" s="3" t="s">
        <v>105</v>
      </c>
      <c r="G4864" s="94">
        <v>80.849999999999994</v>
      </c>
    </row>
    <row r="4865" spans="2:7">
      <c r="B4865" s="2">
        <v>44222</v>
      </c>
      <c r="C4865" s="3" t="s">
        <v>117</v>
      </c>
      <c r="D4865" s="3">
        <v>39</v>
      </c>
      <c r="E4865" s="3" t="s">
        <v>114</v>
      </c>
      <c r="F4865" s="3" t="s">
        <v>108</v>
      </c>
      <c r="G4865" s="94">
        <v>860.24</v>
      </c>
    </row>
    <row r="4866" spans="2:7">
      <c r="B4866" s="2">
        <v>44589</v>
      </c>
      <c r="C4866" s="3" t="s">
        <v>107</v>
      </c>
      <c r="D4866" s="3">
        <v>475</v>
      </c>
      <c r="E4866" s="3" t="s">
        <v>112</v>
      </c>
      <c r="F4866" s="3" t="s">
        <v>108</v>
      </c>
      <c r="G4866" s="94">
        <v>9272.59</v>
      </c>
    </row>
    <row r="4867" spans="2:7">
      <c r="B4867" s="2">
        <v>44353</v>
      </c>
      <c r="C4867" s="3" t="s">
        <v>119</v>
      </c>
      <c r="D4867" s="3">
        <v>575</v>
      </c>
      <c r="E4867" s="3" t="s">
        <v>110</v>
      </c>
      <c r="F4867" s="3" t="s">
        <v>105</v>
      </c>
      <c r="G4867" s="94">
        <v>8249.09</v>
      </c>
    </row>
    <row r="4868" spans="2:7">
      <c r="B4868" s="2">
        <v>44877</v>
      </c>
      <c r="C4868" s="3" t="s">
        <v>117</v>
      </c>
      <c r="D4868" s="3">
        <v>2</v>
      </c>
      <c r="E4868" s="3" t="s">
        <v>114</v>
      </c>
      <c r="F4868" s="3" t="s">
        <v>106</v>
      </c>
      <c r="G4868" s="94">
        <v>53.9</v>
      </c>
    </row>
    <row r="4869" spans="2:7">
      <c r="B4869" s="2">
        <v>44064</v>
      </c>
      <c r="C4869" s="3" t="s">
        <v>107</v>
      </c>
      <c r="D4869" s="3">
        <v>7</v>
      </c>
      <c r="E4869" s="3" t="s">
        <v>6</v>
      </c>
      <c r="F4869" s="3" t="s">
        <v>111</v>
      </c>
      <c r="G4869" s="94">
        <v>312.83</v>
      </c>
    </row>
    <row r="4870" spans="2:7">
      <c r="B4870" s="2">
        <v>44333</v>
      </c>
      <c r="C4870" s="3" t="s">
        <v>107</v>
      </c>
      <c r="D4870" s="3">
        <v>3</v>
      </c>
      <c r="E4870" s="3" t="s">
        <v>9</v>
      </c>
      <c r="F4870" s="3" t="s">
        <v>105</v>
      </c>
      <c r="G4870" s="94">
        <v>80.849999999999994</v>
      </c>
    </row>
    <row r="4871" spans="2:7">
      <c r="B4871" s="2">
        <v>43853</v>
      </c>
      <c r="C4871" s="3" t="s">
        <v>117</v>
      </c>
      <c r="D4871" s="3">
        <v>44</v>
      </c>
      <c r="E4871" s="3" t="s">
        <v>112</v>
      </c>
      <c r="F4871" s="3" t="s">
        <v>106</v>
      </c>
      <c r="G4871" s="94">
        <v>1269.73</v>
      </c>
    </row>
    <row r="4872" spans="2:7">
      <c r="B4872" s="2">
        <v>43995</v>
      </c>
      <c r="C4872" s="3" t="s">
        <v>118</v>
      </c>
      <c r="D4872" s="3">
        <v>3</v>
      </c>
      <c r="E4872" s="3" t="s">
        <v>9</v>
      </c>
      <c r="F4872" s="3" t="s">
        <v>113</v>
      </c>
      <c r="G4872" s="94">
        <v>83.85</v>
      </c>
    </row>
    <row r="4873" spans="2:7">
      <c r="B4873" s="2">
        <v>44138</v>
      </c>
      <c r="C4873" s="3" t="s">
        <v>117</v>
      </c>
      <c r="D4873" s="3">
        <v>3</v>
      </c>
      <c r="E4873" s="3" t="s">
        <v>112</v>
      </c>
      <c r="F4873" s="3" t="s">
        <v>115</v>
      </c>
      <c r="G4873" s="94">
        <v>101.85</v>
      </c>
    </row>
    <row r="4874" spans="2:7">
      <c r="B4874" s="2">
        <v>44366</v>
      </c>
      <c r="C4874" s="3" t="s">
        <v>107</v>
      </c>
      <c r="D4874" s="3">
        <v>17</v>
      </c>
      <c r="E4874" s="3" t="s">
        <v>110</v>
      </c>
      <c r="F4874" s="3" t="s">
        <v>111</v>
      </c>
      <c r="G4874" s="94">
        <v>441.15</v>
      </c>
    </row>
    <row r="4875" spans="2:7">
      <c r="B4875" s="2">
        <v>44717</v>
      </c>
      <c r="C4875" s="3" t="s">
        <v>117</v>
      </c>
      <c r="D4875" s="3">
        <v>450</v>
      </c>
      <c r="E4875" s="3" t="s">
        <v>6</v>
      </c>
      <c r="F4875" s="3" t="s">
        <v>113</v>
      </c>
      <c r="G4875" s="94">
        <v>11304.79</v>
      </c>
    </row>
    <row r="4876" spans="2:7">
      <c r="B4876" s="2">
        <v>44393</v>
      </c>
      <c r="C4876" s="3" t="s">
        <v>107</v>
      </c>
      <c r="D4876" s="3">
        <v>3</v>
      </c>
      <c r="E4876" s="3" t="s">
        <v>6</v>
      </c>
      <c r="F4876" s="3" t="s">
        <v>105</v>
      </c>
      <c r="G4876" s="94">
        <v>131.07</v>
      </c>
    </row>
    <row r="4877" spans="2:7">
      <c r="B4877" s="2">
        <v>43938</v>
      </c>
      <c r="C4877" s="3" t="s">
        <v>116</v>
      </c>
      <c r="D4877" s="3">
        <v>5</v>
      </c>
      <c r="E4877" s="3" t="s">
        <v>9</v>
      </c>
      <c r="F4877" s="3" t="s">
        <v>111</v>
      </c>
      <c r="G4877" s="94">
        <v>139.75</v>
      </c>
    </row>
    <row r="4878" spans="2:7">
      <c r="B4878" s="2">
        <v>44874</v>
      </c>
      <c r="C4878" s="3" t="s">
        <v>119</v>
      </c>
      <c r="D4878" s="3">
        <v>3</v>
      </c>
      <c r="E4878" s="3" t="s">
        <v>114</v>
      </c>
      <c r="F4878" s="3" t="s">
        <v>111</v>
      </c>
      <c r="G4878" s="94">
        <v>77.849999999999994</v>
      </c>
    </row>
    <row r="4879" spans="2:7">
      <c r="B4879" s="2">
        <v>44255</v>
      </c>
      <c r="C4879" s="3" t="s">
        <v>107</v>
      </c>
      <c r="D4879" s="3">
        <v>225</v>
      </c>
      <c r="E4879" s="3" t="s">
        <v>112</v>
      </c>
      <c r="F4879" s="3" t="s">
        <v>106</v>
      </c>
      <c r="G4879" s="94">
        <v>5347.13</v>
      </c>
    </row>
    <row r="4880" spans="2:7">
      <c r="B4880" s="2">
        <v>44820</v>
      </c>
      <c r="C4880" s="3" t="s">
        <v>116</v>
      </c>
      <c r="D4880" s="3">
        <v>425</v>
      </c>
      <c r="E4880" s="3" t="s">
        <v>112</v>
      </c>
      <c r="F4880" s="3" t="s">
        <v>115</v>
      </c>
      <c r="G4880" s="94">
        <v>8785.2800000000007</v>
      </c>
    </row>
    <row r="4881" spans="2:7">
      <c r="B4881" s="2">
        <v>44586</v>
      </c>
      <c r="C4881" s="3" t="s">
        <v>117</v>
      </c>
      <c r="D4881" s="3">
        <v>6</v>
      </c>
      <c r="E4881" s="3" t="s">
        <v>6</v>
      </c>
      <c r="F4881" s="3" t="s">
        <v>109</v>
      </c>
      <c r="G4881" s="94">
        <v>262.14</v>
      </c>
    </row>
    <row r="4882" spans="2:7">
      <c r="B4882" s="2">
        <v>43832</v>
      </c>
      <c r="C4882" s="3" t="s">
        <v>116</v>
      </c>
      <c r="D4882" s="3">
        <v>44</v>
      </c>
      <c r="E4882" s="3" t="s">
        <v>6</v>
      </c>
      <c r="F4882" s="3" t="s">
        <v>106</v>
      </c>
      <c r="G4882" s="94">
        <v>1596.61</v>
      </c>
    </row>
    <row r="4883" spans="2:7">
      <c r="B4883" s="2">
        <v>43948</v>
      </c>
      <c r="C4883" s="3" t="s">
        <v>117</v>
      </c>
      <c r="D4883" s="3">
        <v>225</v>
      </c>
      <c r="E4883" s="3" t="s">
        <v>114</v>
      </c>
      <c r="F4883" s="3" t="s">
        <v>115</v>
      </c>
      <c r="G4883" s="94">
        <v>4087.13</v>
      </c>
    </row>
    <row r="4884" spans="2:7">
      <c r="B4884" s="2">
        <v>44454</v>
      </c>
      <c r="C4884" s="3" t="s">
        <v>118</v>
      </c>
      <c r="D4884" s="3">
        <v>5</v>
      </c>
      <c r="E4884" s="3" t="s">
        <v>110</v>
      </c>
      <c r="F4884" s="3" t="s">
        <v>106</v>
      </c>
      <c r="G4884" s="94">
        <v>129.75</v>
      </c>
    </row>
    <row r="4885" spans="2:7">
      <c r="B4885" s="2">
        <v>43913</v>
      </c>
      <c r="C4885" s="3" t="s">
        <v>107</v>
      </c>
      <c r="D4885" s="3">
        <v>500</v>
      </c>
      <c r="E4885" s="3" t="s">
        <v>6</v>
      </c>
      <c r="F4885" s="3" t="s">
        <v>109</v>
      </c>
      <c r="G4885" s="94">
        <v>12848.38</v>
      </c>
    </row>
    <row r="4886" spans="2:7">
      <c r="B4886" s="2">
        <v>44360</v>
      </c>
      <c r="C4886" s="3" t="s">
        <v>107</v>
      </c>
      <c r="D4886" s="3">
        <v>400</v>
      </c>
      <c r="E4886" s="3" t="s">
        <v>110</v>
      </c>
      <c r="F4886" s="3" t="s">
        <v>108</v>
      </c>
      <c r="G4886" s="94">
        <v>5508.5</v>
      </c>
    </row>
    <row r="4887" spans="2:7">
      <c r="B4887" s="2">
        <v>44119</v>
      </c>
      <c r="C4887" s="3" t="s">
        <v>107</v>
      </c>
      <c r="D4887" s="3">
        <v>24</v>
      </c>
      <c r="E4887" s="3" t="s">
        <v>114</v>
      </c>
      <c r="F4887" s="3" t="s">
        <v>105</v>
      </c>
      <c r="G4887" s="94">
        <v>508.98</v>
      </c>
    </row>
    <row r="4888" spans="2:7">
      <c r="B4888" s="2">
        <v>44892</v>
      </c>
      <c r="C4888" s="3" t="s">
        <v>119</v>
      </c>
      <c r="D4888" s="3">
        <v>200</v>
      </c>
      <c r="E4888" s="3" t="s">
        <v>114</v>
      </c>
      <c r="F4888" s="3" t="s">
        <v>111</v>
      </c>
      <c r="G4888" s="94">
        <v>3493</v>
      </c>
    </row>
    <row r="4889" spans="2:7">
      <c r="B4889" s="2">
        <v>44389</v>
      </c>
      <c r="C4889" s="3" t="s">
        <v>119</v>
      </c>
      <c r="D4889" s="3">
        <v>49</v>
      </c>
      <c r="E4889" s="3" t="s">
        <v>112</v>
      </c>
      <c r="F4889" s="3" t="s">
        <v>115</v>
      </c>
      <c r="G4889" s="94">
        <v>1284.4100000000001</v>
      </c>
    </row>
    <row r="4890" spans="2:7">
      <c r="B4890" s="2">
        <v>44075</v>
      </c>
      <c r="C4890" s="3" t="s">
        <v>116</v>
      </c>
      <c r="D4890" s="3">
        <v>125</v>
      </c>
      <c r="E4890" s="3" t="s">
        <v>112</v>
      </c>
      <c r="F4890" s="3" t="s">
        <v>111</v>
      </c>
      <c r="G4890" s="94">
        <v>3145.63</v>
      </c>
    </row>
    <row r="4891" spans="2:7">
      <c r="B4891" s="2">
        <v>44821</v>
      </c>
      <c r="C4891" s="3" t="s">
        <v>116</v>
      </c>
      <c r="D4891" s="3">
        <v>6</v>
      </c>
      <c r="E4891" s="3" t="s">
        <v>6</v>
      </c>
      <c r="F4891" s="3" t="s">
        <v>111</v>
      </c>
      <c r="G4891" s="94">
        <v>262.14</v>
      </c>
    </row>
    <row r="4892" spans="2:7">
      <c r="B4892" s="2">
        <v>44025</v>
      </c>
      <c r="C4892" s="3" t="s">
        <v>117</v>
      </c>
      <c r="D4892" s="3">
        <v>27</v>
      </c>
      <c r="E4892" s="3" t="s">
        <v>9</v>
      </c>
      <c r="F4892" s="3" t="s">
        <v>105</v>
      </c>
      <c r="G4892" s="94">
        <v>664.4</v>
      </c>
    </row>
    <row r="4893" spans="2:7">
      <c r="B4893" s="2">
        <v>44730</v>
      </c>
      <c r="C4893" s="3" t="s">
        <v>119</v>
      </c>
      <c r="D4893" s="3">
        <v>48</v>
      </c>
      <c r="E4893" s="3" t="s">
        <v>9</v>
      </c>
      <c r="F4893" s="3" t="s">
        <v>111</v>
      </c>
      <c r="G4893" s="94">
        <v>970.2</v>
      </c>
    </row>
    <row r="4894" spans="2:7">
      <c r="B4894" s="2">
        <v>44360</v>
      </c>
      <c r="C4894" s="3" t="s">
        <v>107</v>
      </c>
      <c r="D4894" s="3">
        <v>14</v>
      </c>
      <c r="E4894" s="3" t="s">
        <v>114</v>
      </c>
      <c r="F4894" s="3" t="s">
        <v>115</v>
      </c>
      <c r="G4894" s="94">
        <v>377.3</v>
      </c>
    </row>
    <row r="4895" spans="2:7">
      <c r="B4895" s="2">
        <v>44313</v>
      </c>
      <c r="C4895" s="3" t="s">
        <v>117</v>
      </c>
      <c r="D4895" s="3">
        <v>575</v>
      </c>
      <c r="E4895" s="3" t="s">
        <v>9</v>
      </c>
      <c r="F4895" s="3" t="s">
        <v>106</v>
      </c>
      <c r="G4895" s="94">
        <v>9240.9699999999993</v>
      </c>
    </row>
    <row r="4896" spans="2:7">
      <c r="B4896" s="2">
        <v>44151</v>
      </c>
      <c r="C4896" s="3" t="s">
        <v>119</v>
      </c>
      <c r="D4896" s="3">
        <v>8</v>
      </c>
      <c r="E4896" s="3" t="s">
        <v>114</v>
      </c>
      <c r="F4896" s="3" t="s">
        <v>109</v>
      </c>
      <c r="G4896" s="94">
        <v>215.6</v>
      </c>
    </row>
    <row r="4897" spans="2:7">
      <c r="B4897" s="2">
        <v>43921</v>
      </c>
      <c r="C4897" s="3" t="s">
        <v>117</v>
      </c>
      <c r="D4897" s="3">
        <v>7</v>
      </c>
      <c r="E4897" s="3" t="s">
        <v>112</v>
      </c>
      <c r="F4897" s="3" t="s">
        <v>105</v>
      </c>
      <c r="G4897" s="94">
        <v>244.65</v>
      </c>
    </row>
    <row r="4898" spans="2:7">
      <c r="B4898" s="2">
        <v>44139</v>
      </c>
      <c r="C4898" s="3" t="s">
        <v>117</v>
      </c>
      <c r="D4898" s="3">
        <v>8</v>
      </c>
      <c r="E4898" s="3" t="s">
        <v>110</v>
      </c>
      <c r="F4898" s="3" t="s">
        <v>105</v>
      </c>
      <c r="G4898" s="94">
        <v>191.6</v>
      </c>
    </row>
    <row r="4899" spans="2:7">
      <c r="B4899" s="2">
        <v>43848</v>
      </c>
      <c r="C4899" s="3" t="s">
        <v>119</v>
      </c>
      <c r="D4899" s="3">
        <v>5</v>
      </c>
      <c r="E4899" s="3" t="s">
        <v>114</v>
      </c>
      <c r="F4899" s="3" t="s">
        <v>108</v>
      </c>
      <c r="G4899" s="94">
        <v>129.75</v>
      </c>
    </row>
    <row r="4900" spans="2:7">
      <c r="B4900" s="2">
        <v>44543</v>
      </c>
      <c r="C4900" s="3" t="s">
        <v>119</v>
      </c>
      <c r="D4900" s="3">
        <v>24</v>
      </c>
      <c r="E4900" s="3" t="s">
        <v>110</v>
      </c>
      <c r="F4900" s="3" t="s">
        <v>111</v>
      </c>
      <c r="G4900" s="94">
        <v>529.38</v>
      </c>
    </row>
    <row r="4901" spans="2:7">
      <c r="B4901" s="2">
        <v>44776</v>
      </c>
      <c r="C4901" s="3" t="s">
        <v>119</v>
      </c>
      <c r="D4901" s="3">
        <v>45</v>
      </c>
      <c r="E4901" s="3" t="s">
        <v>114</v>
      </c>
      <c r="F4901" s="3" t="s">
        <v>111</v>
      </c>
      <c r="G4901" s="94">
        <v>1030.8399999999999</v>
      </c>
    </row>
    <row r="4902" spans="2:7">
      <c r="B4902" s="2">
        <v>44484</v>
      </c>
      <c r="C4902" s="3" t="s">
        <v>116</v>
      </c>
      <c r="D4902" s="3">
        <v>550</v>
      </c>
      <c r="E4902" s="3" t="s">
        <v>9</v>
      </c>
      <c r="F4902" s="3" t="s">
        <v>113</v>
      </c>
      <c r="G4902" s="94">
        <v>8839.19</v>
      </c>
    </row>
    <row r="4903" spans="2:7">
      <c r="B4903" s="2">
        <v>44233</v>
      </c>
      <c r="C4903" s="3" t="s">
        <v>117</v>
      </c>
      <c r="D4903" s="3">
        <v>25</v>
      </c>
      <c r="E4903" s="3" t="s">
        <v>112</v>
      </c>
      <c r="F4903" s="3" t="s">
        <v>109</v>
      </c>
      <c r="G4903" s="94">
        <v>721.44</v>
      </c>
    </row>
    <row r="4904" spans="2:7">
      <c r="B4904" s="2">
        <v>44808</v>
      </c>
      <c r="C4904" s="3" t="s">
        <v>117</v>
      </c>
      <c r="D4904" s="3">
        <v>8</v>
      </c>
      <c r="E4904" s="3" t="s">
        <v>110</v>
      </c>
      <c r="F4904" s="3" t="s">
        <v>105</v>
      </c>
      <c r="G4904" s="94">
        <v>199.6</v>
      </c>
    </row>
    <row r="4905" spans="2:7">
      <c r="B4905" s="2">
        <v>44885</v>
      </c>
      <c r="C4905" s="3" t="s">
        <v>118</v>
      </c>
      <c r="D4905" s="3">
        <v>6</v>
      </c>
      <c r="E4905" s="3" t="s">
        <v>6</v>
      </c>
      <c r="F4905" s="3" t="s">
        <v>106</v>
      </c>
      <c r="G4905" s="94">
        <v>268.14</v>
      </c>
    </row>
    <row r="4906" spans="2:7">
      <c r="B4906" s="2">
        <v>44761</v>
      </c>
      <c r="C4906" s="3" t="s">
        <v>117</v>
      </c>
      <c r="D4906" s="3">
        <v>525</v>
      </c>
      <c r="E4906" s="3" t="s">
        <v>110</v>
      </c>
      <c r="F4906" s="3" t="s">
        <v>109</v>
      </c>
      <c r="G4906" s="94">
        <v>7833.66</v>
      </c>
    </row>
    <row r="4907" spans="2:7">
      <c r="B4907" s="2">
        <v>44550</v>
      </c>
      <c r="C4907" s="3" t="s">
        <v>119</v>
      </c>
      <c r="D4907" s="3">
        <v>3</v>
      </c>
      <c r="E4907" s="3" t="s">
        <v>9</v>
      </c>
      <c r="F4907" s="3" t="s">
        <v>115</v>
      </c>
      <c r="G4907" s="94">
        <v>80.849999999999994</v>
      </c>
    </row>
    <row r="4908" spans="2:7">
      <c r="B4908" s="2">
        <v>44593</v>
      </c>
      <c r="C4908" s="3" t="s">
        <v>119</v>
      </c>
      <c r="D4908" s="3">
        <v>2</v>
      </c>
      <c r="E4908" s="3" t="s">
        <v>110</v>
      </c>
      <c r="F4908" s="3" t="s">
        <v>108</v>
      </c>
      <c r="G4908" s="94">
        <v>49.9</v>
      </c>
    </row>
    <row r="4909" spans="2:7">
      <c r="B4909" s="2">
        <v>44062</v>
      </c>
      <c r="C4909" s="3" t="s">
        <v>119</v>
      </c>
      <c r="D4909" s="3">
        <v>24</v>
      </c>
      <c r="E4909" s="3" t="s">
        <v>6</v>
      </c>
      <c r="F4909" s="3" t="s">
        <v>106</v>
      </c>
      <c r="G4909" s="94">
        <v>911.68</v>
      </c>
    </row>
    <row r="4910" spans="2:7">
      <c r="B4910" s="2">
        <v>44703</v>
      </c>
      <c r="C4910" s="3" t="s">
        <v>117</v>
      </c>
      <c r="D4910" s="3">
        <v>450</v>
      </c>
      <c r="E4910" s="3" t="s">
        <v>110</v>
      </c>
      <c r="F4910" s="3" t="s">
        <v>108</v>
      </c>
      <c r="G4910" s="94">
        <v>6714.56</v>
      </c>
    </row>
    <row r="4911" spans="2:7">
      <c r="B4911" s="2">
        <v>43886</v>
      </c>
      <c r="C4911" s="3" t="s">
        <v>117</v>
      </c>
      <c r="D4911" s="3">
        <v>21</v>
      </c>
      <c r="E4911" s="3" t="s">
        <v>9</v>
      </c>
      <c r="F4911" s="3" t="s">
        <v>113</v>
      </c>
      <c r="G4911" s="94">
        <v>565.95000000000005</v>
      </c>
    </row>
    <row r="4912" spans="2:7">
      <c r="B4912" s="2">
        <v>44918</v>
      </c>
      <c r="C4912" s="3" t="s">
        <v>118</v>
      </c>
      <c r="D4912" s="3">
        <v>4</v>
      </c>
      <c r="E4912" s="3" t="s">
        <v>110</v>
      </c>
      <c r="F4912" s="3" t="s">
        <v>109</v>
      </c>
      <c r="G4912" s="94">
        <v>103.8</v>
      </c>
    </row>
    <row r="4913" spans="2:7">
      <c r="B4913" s="2">
        <v>44409</v>
      </c>
      <c r="C4913" s="3" t="s">
        <v>119</v>
      </c>
      <c r="D4913" s="3">
        <v>3</v>
      </c>
      <c r="E4913" s="3" t="s">
        <v>112</v>
      </c>
      <c r="F4913" s="3" t="s">
        <v>111</v>
      </c>
      <c r="G4913" s="94">
        <v>101.85</v>
      </c>
    </row>
    <row r="4914" spans="2:7">
      <c r="B4914" s="2">
        <v>44582</v>
      </c>
      <c r="C4914" s="3" t="s">
        <v>119</v>
      </c>
      <c r="D4914" s="3">
        <v>325</v>
      </c>
      <c r="E4914" s="3" t="s">
        <v>6</v>
      </c>
      <c r="F4914" s="3" t="s">
        <v>108</v>
      </c>
      <c r="G4914" s="94">
        <v>8164.57</v>
      </c>
    </row>
    <row r="4915" spans="2:7">
      <c r="B4915" s="2">
        <v>44001</v>
      </c>
      <c r="C4915" s="3" t="s">
        <v>118</v>
      </c>
      <c r="D4915" s="3">
        <v>48</v>
      </c>
      <c r="E4915" s="3" t="s">
        <v>110</v>
      </c>
      <c r="F4915" s="3" t="s">
        <v>106</v>
      </c>
      <c r="G4915" s="94">
        <v>934.2</v>
      </c>
    </row>
    <row r="4916" spans="2:7">
      <c r="B4916" s="2">
        <v>44672</v>
      </c>
      <c r="C4916" s="3" t="s">
        <v>119</v>
      </c>
      <c r="D4916" s="3">
        <v>3</v>
      </c>
      <c r="E4916" s="3" t="s">
        <v>110</v>
      </c>
      <c r="F4916" s="3" t="s">
        <v>111</v>
      </c>
      <c r="G4916" s="94">
        <v>71.849999999999994</v>
      </c>
    </row>
    <row r="4917" spans="2:7">
      <c r="B4917" s="2">
        <v>44280</v>
      </c>
      <c r="C4917" s="3" t="s">
        <v>118</v>
      </c>
      <c r="D4917" s="3">
        <v>15</v>
      </c>
      <c r="E4917" s="3" t="s">
        <v>114</v>
      </c>
      <c r="F4917" s="3" t="s">
        <v>106</v>
      </c>
      <c r="G4917" s="94">
        <v>389.25</v>
      </c>
    </row>
    <row r="4918" spans="2:7">
      <c r="B4918" s="2">
        <v>44041</v>
      </c>
      <c r="C4918" s="3" t="s">
        <v>107</v>
      </c>
      <c r="D4918" s="3">
        <v>20</v>
      </c>
      <c r="E4918" s="3" t="s">
        <v>114</v>
      </c>
      <c r="F4918" s="3" t="s">
        <v>115</v>
      </c>
      <c r="G4918" s="94">
        <v>519</v>
      </c>
    </row>
    <row r="4919" spans="2:7">
      <c r="B4919" s="2">
        <v>44407</v>
      </c>
      <c r="C4919" s="3" t="s">
        <v>117</v>
      </c>
      <c r="D4919" s="3">
        <v>475</v>
      </c>
      <c r="E4919" s="3" t="s">
        <v>110</v>
      </c>
      <c r="F4919" s="3" t="s">
        <v>105</v>
      </c>
      <c r="G4919" s="94">
        <v>7087.59</v>
      </c>
    </row>
    <row r="4920" spans="2:7">
      <c r="B4920" s="2">
        <v>43850</v>
      </c>
      <c r="C4920" s="3" t="s">
        <v>118</v>
      </c>
      <c r="D4920" s="3">
        <v>100</v>
      </c>
      <c r="E4920" s="3" t="s">
        <v>114</v>
      </c>
      <c r="F4920" s="3" t="s">
        <v>108</v>
      </c>
      <c r="G4920" s="94">
        <v>1886.5</v>
      </c>
    </row>
    <row r="4921" spans="2:7">
      <c r="B4921" s="2">
        <v>44690</v>
      </c>
      <c r="C4921" s="3" t="s">
        <v>119</v>
      </c>
      <c r="D4921" s="3">
        <v>4</v>
      </c>
      <c r="E4921" s="3" t="s">
        <v>112</v>
      </c>
      <c r="F4921" s="3" t="s">
        <v>115</v>
      </c>
      <c r="G4921" s="94">
        <v>135.80000000000001</v>
      </c>
    </row>
    <row r="4922" spans="2:7">
      <c r="B4922" s="2">
        <v>44908</v>
      </c>
      <c r="C4922" s="3" t="s">
        <v>117</v>
      </c>
      <c r="D4922" s="3">
        <v>6</v>
      </c>
      <c r="E4922" s="3" t="s">
        <v>114</v>
      </c>
      <c r="F4922" s="3" t="s">
        <v>105</v>
      </c>
      <c r="G4922" s="94">
        <v>161.69999999999999</v>
      </c>
    </row>
    <row r="4923" spans="2:7">
      <c r="B4923" s="2">
        <v>44328</v>
      </c>
      <c r="C4923" s="3" t="s">
        <v>118</v>
      </c>
      <c r="D4923" s="3">
        <v>8</v>
      </c>
      <c r="E4923" s="3" t="s">
        <v>6</v>
      </c>
      <c r="F4923" s="3" t="s">
        <v>109</v>
      </c>
      <c r="G4923" s="94">
        <v>341.52</v>
      </c>
    </row>
    <row r="4924" spans="2:7">
      <c r="B4924" s="2">
        <v>44515</v>
      </c>
      <c r="C4924" s="3" t="s">
        <v>119</v>
      </c>
      <c r="D4924" s="3">
        <v>4</v>
      </c>
      <c r="E4924" s="3" t="s">
        <v>9</v>
      </c>
      <c r="F4924" s="3" t="s">
        <v>115</v>
      </c>
      <c r="G4924" s="94">
        <v>107.8</v>
      </c>
    </row>
    <row r="4925" spans="2:7">
      <c r="B4925" s="2">
        <v>43933</v>
      </c>
      <c r="C4925" s="3" t="s">
        <v>117</v>
      </c>
      <c r="D4925" s="3">
        <v>125</v>
      </c>
      <c r="E4925" s="3" t="s">
        <v>110</v>
      </c>
      <c r="F4925" s="3" t="s">
        <v>108</v>
      </c>
      <c r="G4925" s="94">
        <v>2270.63</v>
      </c>
    </row>
    <row r="4926" spans="2:7">
      <c r="B4926" s="2">
        <v>44610</v>
      </c>
      <c r="C4926" s="3" t="s">
        <v>107</v>
      </c>
      <c r="D4926" s="3">
        <v>10</v>
      </c>
      <c r="E4926" s="3" t="s">
        <v>112</v>
      </c>
      <c r="F4926" s="3" t="s">
        <v>109</v>
      </c>
      <c r="G4926" s="94">
        <v>359.5</v>
      </c>
    </row>
    <row r="4927" spans="2:7">
      <c r="B4927" s="2">
        <v>44411</v>
      </c>
      <c r="C4927" s="3" t="s">
        <v>119</v>
      </c>
      <c r="D4927" s="3">
        <v>450</v>
      </c>
      <c r="E4927" s="3" t="s">
        <v>9</v>
      </c>
      <c r="F4927" s="3" t="s">
        <v>113</v>
      </c>
      <c r="G4927" s="94">
        <v>7490.81</v>
      </c>
    </row>
    <row r="4928" spans="2:7">
      <c r="B4928" s="2">
        <v>43891</v>
      </c>
      <c r="C4928" s="3" t="s">
        <v>117</v>
      </c>
      <c r="D4928" s="3">
        <v>27</v>
      </c>
      <c r="E4928" s="3" t="s">
        <v>112</v>
      </c>
      <c r="F4928" s="3" t="s">
        <v>109</v>
      </c>
      <c r="G4928" s="94">
        <v>825.05</v>
      </c>
    </row>
    <row r="4929" spans="2:7">
      <c r="B4929" s="2">
        <v>44436</v>
      </c>
      <c r="C4929" s="3" t="s">
        <v>118</v>
      </c>
      <c r="D4929" s="3">
        <v>3</v>
      </c>
      <c r="E4929" s="3" t="s">
        <v>110</v>
      </c>
      <c r="F4929" s="3" t="s">
        <v>109</v>
      </c>
      <c r="G4929" s="94">
        <v>74.849999999999994</v>
      </c>
    </row>
    <row r="4930" spans="2:7">
      <c r="B4930" s="2">
        <v>43985</v>
      </c>
      <c r="C4930" s="3" t="s">
        <v>117</v>
      </c>
      <c r="D4930" s="3">
        <v>2</v>
      </c>
      <c r="E4930" s="3" t="s">
        <v>9</v>
      </c>
      <c r="F4930" s="3" t="s">
        <v>115</v>
      </c>
      <c r="G4930" s="94">
        <v>57.9</v>
      </c>
    </row>
    <row r="4931" spans="2:7">
      <c r="B4931" s="2">
        <v>44728</v>
      </c>
      <c r="C4931" s="3" t="s">
        <v>117</v>
      </c>
      <c r="D4931" s="3">
        <v>125</v>
      </c>
      <c r="E4931" s="3" t="s">
        <v>112</v>
      </c>
      <c r="F4931" s="3" t="s">
        <v>111</v>
      </c>
      <c r="G4931" s="94">
        <v>3145.63</v>
      </c>
    </row>
    <row r="4932" spans="2:7">
      <c r="B4932" s="2">
        <v>43877</v>
      </c>
      <c r="C4932" s="3" t="s">
        <v>119</v>
      </c>
      <c r="D4932" s="3">
        <v>31</v>
      </c>
      <c r="E4932" s="3" t="s">
        <v>112</v>
      </c>
      <c r="F4932" s="3" t="s">
        <v>115</v>
      </c>
      <c r="G4932" s="94">
        <v>920.93</v>
      </c>
    </row>
    <row r="4933" spans="2:7">
      <c r="B4933" s="2">
        <v>44371</v>
      </c>
      <c r="C4933" s="3" t="s">
        <v>116</v>
      </c>
      <c r="D4933" s="3">
        <v>21</v>
      </c>
      <c r="E4933" s="3" t="s">
        <v>6</v>
      </c>
      <c r="F4933" s="3" t="s">
        <v>113</v>
      </c>
      <c r="G4933" s="94">
        <v>896.49</v>
      </c>
    </row>
    <row r="4934" spans="2:7">
      <c r="B4934" s="2">
        <v>44708</v>
      </c>
      <c r="C4934" s="3" t="s">
        <v>119</v>
      </c>
      <c r="D4934" s="3">
        <v>2</v>
      </c>
      <c r="E4934" s="3" t="s">
        <v>9</v>
      </c>
      <c r="F4934" s="3" t="s">
        <v>115</v>
      </c>
      <c r="G4934" s="94">
        <v>57.9</v>
      </c>
    </row>
    <row r="4935" spans="2:7">
      <c r="B4935" s="2">
        <v>44334</v>
      </c>
      <c r="C4935" s="3" t="s">
        <v>119</v>
      </c>
      <c r="D4935" s="3">
        <v>275</v>
      </c>
      <c r="E4935" s="3" t="s">
        <v>114</v>
      </c>
      <c r="F4935" s="3" t="s">
        <v>111</v>
      </c>
      <c r="G4935" s="94">
        <v>3945.22</v>
      </c>
    </row>
    <row r="4936" spans="2:7">
      <c r="B4936" s="2">
        <v>44347</v>
      </c>
      <c r="C4936" s="3" t="s">
        <v>107</v>
      </c>
      <c r="D4936" s="3">
        <v>250</v>
      </c>
      <c r="E4936" s="3" t="s">
        <v>110</v>
      </c>
      <c r="F4936" s="3" t="s">
        <v>111</v>
      </c>
      <c r="G4936" s="94">
        <v>4366.25</v>
      </c>
    </row>
    <row r="4937" spans="2:7">
      <c r="B4937" s="2">
        <v>44700</v>
      </c>
      <c r="C4937" s="3" t="s">
        <v>107</v>
      </c>
      <c r="D4937" s="3">
        <v>325</v>
      </c>
      <c r="E4937" s="3" t="s">
        <v>6</v>
      </c>
      <c r="F4937" s="3" t="s">
        <v>115</v>
      </c>
      <c r="G4937" s="94">
        <v>8164.57</v>
      </c>
    </row>
    <row r="4938" spans="2:7">
      <c r="B4938" s="2">
        <v>44627</v>
      </c>
      <c r="C4938" s="3" t="s">
        <v>119</v>
      </c>
      <c r="D4938" s="3">
        <v>25</v>
      </c>
      <c r="E4938" s="3" t="s">
        <v>112</v>
      </c>
      <c r="F4938" s="3" t="s">
        <v>106</v>
      </c>
      <c r="G4938" s="94">
        <v>763.94</v>
      </c>
    </row>
    <row r="4939" spans="2:7">
      <c r="B4939" s="2">
        <v>44712</v>
      </c>
      <c r="C4939" s="3" t="s">
        <v>119</v>
      </c>
      <c r="D4939" s="3">
        <v>31</v>
      </c>
      <c r="E4939" s="3" t="s">
        <v>112</v>
      </c>
      <c r="F4939" s="3" t="s">
        <v>111</v>
      </c>
      <c r="G4939" s="94">
        <v>920.93</v>
      </c>
    </row>
    <row r="4940" spans="2:7">
      <c r="B4940" s="2">
        <v>44205</v>
      </c>
      <c r="C4940" s="3" t="s">
        <v>118</v>
      </c>
      <c r="D4940" s="3">
        <v>39</v>
      </c>
      <c r="E4940" s="3" t="s">
        <v>6</v>
      </c>
      <c r="F4940" s="3" t="s">
        <v>106</v>
      </c>
      <c r="G4940" s="94">
        <v>1481.47</v>
      </c>
    </row>
    <row r="4941" spans="2:7">
      <c r="B4941" s="2">
        <v>43994</v>
      </c>
      <c r="C4941" s="3" t="s">
        <v>119</v>
      </c>
      <c r="D4941" s="3">
        <v>1</v>
      </c>
      <c r="E4941" s="3" t="s">
        <v>6</v>
      </c>
      <c r="F4941" s="3" t="s">
        <v>111</v>
      </c>
      <c r="G4941" s="94">
        <v>43.69</v>
      </c>
    </row>
    <row r="4942" spans="2:7">
      <c r="B4942" s="2">
        <v>44723</v>
      </c>
      <c r="C4942" s="3" t="s">
        <v>107</v>
      </c>
      <c r="D4942" s="3">
        <v>6</v>
      </c>
      <c r="E4942" s="3" t="s">
        <v>112</v>
      </c>
      <c r="F4942" s="3" t="s">
        <v>113</v>
      </c>
      <c r="G4942" s="94">
        <v>203.7</v>
      </c>
    </row>
    <row r="4943" spans="2:7">
      <c r="B4943" s="2">
        <v>44380</v>
      </c>
      <c r="C4943" s="3" t="s">
        <v>117</v>
      </c>
      <c r="D4943" s="3">
        <v>24</v>
      </c>
      <c r="E4943" s="3" t="s">
        <v>6</v>
      </c>
      <c r="F4943" s="3" t="s">
        <v>115</v>
      </c>
      <c r="G4943" s="94">
        <v>911.68</v>
      </c>
    </row>
    <row r="4944" spans="2:7">
      <c r="B4944" s="2">
        <v>44488</v>
      </c>
      <c r="C4944" s="3" t="s">
        <v>107</v>
      </c>
      <c r="D4944" s="3">
        <v>5</v>
      </c>
      <c r="E4944" s="3" t="s">
        <v>112</v>
      </c>
      <c r="F4944" s="3" t="s">
        <v>106</v>
      </c>
      <c r="G4944" s="94">
        <v>169.75</v>
      </c>
    </row>
    <row r="4945" spans="2:7">
      <c r="B4945" s="2">
        <v>44399</v>
      </c>
      <c r="C4945" s="3" t="s">
        <v>119</v>
      </c>
      <c r="D4945" s="3">
        <v>23</v>
      </c>
      <c r="E4945" s="3" t="s">
        <v>112</v>
      </c>
      <c r="F4945" s="3" t="s">
        <v>113</v>
      </c>
      <c r="G4945" s="94">
        <v>803.85</v>
      </c>
    </row>
    <row r="4946" spans="2:7">
      <c r="B4946" s="2">
        <v>44466</v>
      </c>
      <c r="C4946" s="3" t="s">
        <v>119</v>
      </c>
      <c r="D4946" s="3">
        <v>1</v>
      </c>
      <c r="E4946" s="3" t="s">
        <v>112</v>
      </c>
      <c r="F4946" s="3" t="s">
        <v>111</v>
      </c>
      <c r="G4946" s="94">
        <v>35.950000000000003</v>
      </c>
    </row>
    <row r="4947" spans="2:7">
      <c r="B4947" s="2">
        <v>44926</v>
      </c>
      <c r="C4947" s="3" t="s">
        <v>107</v>
      </c>
      <c r="D4947" s="3">
        <v>75</v>
      </c>
      <c r="E4947" s="3" t="s">
        <v>112</v>
      </c>
      <c r="F4947" s="3" t="s">
        <v>108</v>
      </c>
      <c r="G4947" s="94">
        <v>2022.19</v>
      </c>
    </row>
    <row r="4948" spans="2:7">
      <c r="B4948" s="2">
        <v>44056</v>
      </c>
      <c r="C4948" s="3" t="s">
        <v>117</v>
      </c>
      <c r="D4948" s="3">
        <v>300</v>
      </c>
      <c r="E4948" s="3" t="s">
        <v>112</v>
      </c>
      <c r="F4948" s="3" t="s">
        <v>105</v>
      </c>
      <c r="G4948" s="94">
        <v>5856.38</v>
      </c>
    </row>
    <row r="4949" spans="2:7">
      <c r="B4949" s="2">
        <v>44169</v>
      </c>
      <c r="C4949" s="3" t="s">
        <v>118</v>
      </c>
      <c r="D4949" s="3">
        <v>2</v>
      </c>
      <c r="E4949" s="3" t="s">
        <v>110</v>
      </c>
      <c r="F4949" s="3" t="s">
        <v>109</v>
      </c>
      <c r="G4949" s="94">
        <v>49.9</v>
      </c>
    </row>
    <row r="4950" spans="2:7">
      <c r="B4950" s="2">
        <v>44595</v>
      </c>
      <c r="C4950" s="3" t="s">
        <v>117</v>
      </c>
      <c r="D4950" s="3">
        <v>1</v>
      </c>
      <c r="E4950" s="3" t="s">
        <v>6</v>
      </c>
      <c r="F4950" s="3" t="s">
        <v>108</v>
      </c>
      <c r="G4950" s="94">
        <v>43.69</v>
      </c>
    </row>
    <row r="4951" spans="2:7">
      <c r="B4951" s="2">
        <v>43897</v>
      </c>
      <c r="C4951" s="3" t="s">
        <v>117</v>
      </c>
      <c r="D4951" s="3">
        <v>8</v>
      </c>
      <c r="E4951" s="3" t="s">
        <v>114</v>
      </c>
      <c r="F4951" s="3" t="s">
        <v>106</v>
      </c>
      <c r="G4951" s="94">
        <v>215.6</v>
      </c>
    </row>
    <row r="4952" spans="2:7">
      <c r="B4952" s="2">
        <v>44419</v>
      </c>
      <c r="C4952" s="3" t="s">
        <v>116</v>
      </c>
      <c r="D4952" s="3">
        <v>1</v>
      </c>
      <c r="E4952" s="3" t="s">
        <v>112</v>
      </c>
      <c r="F4952" s="3" t="s">
        <v>106</v>
      </c>
      <c r="G4952" s="94">
        <v>35.950000000000003</v>
      </c>
    </row>
    <row r="4953" spans="2:7">
      <c r="B4953" s="2">
        <v>44812</v>
      </c>
      <c r="C4953" s="3" t="s">
        <v>118</v>
      </c>
      <c r="D4953" s="3">
        <v>42</v>
      </c>
      <c r="E4953" s="3" t="s">
        <v>110</v>
      </c>
      <c r="F4953" s="3" t="s">
        <v>108</v>
      </c>
      <c r="G4953" s="94">
        <v>890.72</v>
      </c>
    </row>
    <row r="4954" spans="2:7">
      <c r="B4954" s="2">
        <v>44619</v>
      </c>
      <c r="C4954" s="3" t="s">
        <v>118</v>
      </c>
      <c r="D4954" s="3">
        <v>42</v>
      </c>
      <c r="E4954" s="3" t="s">
        <v>114</v>
      </c>
      <c r="F4954" s="3" t="s">
        <v>109</v>
      </c>
      <c r="G4954" s="94">
        <v>926.42</v>
      </c>
    </row>
    <row r="4955" spans="2:7">
      <c r="B4955" s="2">
        <v>44044</v>
      </c>
      <c r="C4955" s="3" t="s">
        <v>117</v>
      </c>
      <c r="D4955" s="3">
        <v>1</v>
      </c>
      <c r="E4955" s="3" t="s">
        <v>6</v>
      </c>
      <c r="F4955" s="3" t="s">
        <v>105</v>
      </c>
      <c r="G4955" s="94">
        <v>44.69</v>
      </c>
    </row>
    <row r="4956" spans="2:7">
      <c r="B4956" s="2">
        <v>44795</v>
      </c>
      <c r="C4956" s="3" t="s">
        <v>118</v>
      </c>
      <c r="D4956" s="3">
        <v>5</v>
      </c>
      <c r="E4956" s="3" t="s">
        <v>9</v>
      </c>
      <c r="F4956" s="3" t="s">
        <v>109</v>
      </c>
      <c r="G4956" s="94">
        <v>139.75</v>
      </c>
    </row>
    <row r="4957" spans="2:7">
      <c r="B4957" s="2">
        <v>43917</v>
      </c>
      <c r="C4957" s="3" t="s">
        <v>119</v>
      </c>
      <c r="D4957" s="3">
        <v>1</v>
      </c>
      <c r="E4957" s="3" t="s">
        <v>112</v>
      </c>
      <c r="F4957" s="3" t="s">
        <v>115</v>
      </c>
      <c r="G4957" s="94">
        <v>35.950000000000003</v>
      </c>
    </row>
    <row r="4958" spans="2:7">
      <c r="B4958" s="2">
        <v>44846</v>
      </c>
      <c r="C4958" s="3" t="s">
        <v>119</v>
      </c>
      <c r="D4958" s="3">
        <v>7</v>
      </c>
      <c r="E4958" s="3" t="s">
        <v>6</v>
      </c>
      <c r="F4958" s="3" t="s">
        <v>113</v>
      </c>
      <c r="G4958" s="94">
        <v>298.83</v>
      </c>
    </row>
    <row r="4959" spans="2:7">
      <c r="B4959" s="2">
        <v>44656</v>
      </c>
      <c r="C4959" s="3" t="s">
        <v>116</v>
      </c>
      <c r="D4959" s="3">
        <v>425</v>
      </c>
      <c r="E4959" s="3" t="s">
        <v>6</v>
      </c>
      <c r="F4959" s="3" t="s">
        <v>106</v>
      </c>
      <c r="G4959" s="94">
        <v>10921.12</v>
      </c>
    </row>
    <row r="4960" spans="2:7">
      <c r="B4960" s="2">
        <v>44130</v>
      </c>
      <c r="C4960" s="3" t="s">
        <v>117</v>
      </c>
      <c r="D4960" s="3">
        <v>11</v>
      </c>
      <c r="E4960" s="3" t="s">
        <v>112</v>
      </c>
      <c r="F4960" s="3" t="s">
        <v>111</v>
      </c>
      <c r="G4960" s="94">
        <v>384.45</v>
      </c>
    </row>
    <row r="4961" spans="2:7">
      <c r="B4961" s="2">
        <v>44247</v>
      </c>
      <c r="C4961" s="3" t="s">
        <v>117</v>
      </c>
      <c r="D4961" s="3">
        <v>44</v>
      </c>
      <c r="E4961" s="3" t="s">
        <v>112</v>
      </c>
      <c r="F4961" s="3" t="s">
        <v>113</v>
      </c>
      <c r="G4961" s="94">
        <v>1307.1300000000001</v>
      </c>
    </row>
    <row r="4962" spans="2:7">
      <c r="B4962" s="2">
        <v>44637</v>
      </c>
      <c r="C4962" s="3" t="s">
        <v>119</v>
      </c>
      <c r="D4962" s="3">
        <v>34</v>
      </c>
      <c r="E4962" s="3" t="s">
        <v>112</v>
      </c>
      <c r="F4962" s="3" t="s">
        <v>108</v>
      </c>
      <c r="G4962" s="94">
        <v>1010.06</v>
      </c>
    </row>
    <row r="4963" spans="2:7">
      <c r="B4963" s="2">
        <v>44123</v>
      </c>
      <c r="C4963" s="3" t="s">
        <v>117</v>
      </c>
      <c r="D4963" s="3">
        <v>4</v>
      </c>
      <c r="E4963" s="3" t="s">
        <v>9</v>
      </c>
      <c r="F4963" s="3" t="s">
        <v>108</v>
      </c>
      <c r="G4963" s="94">
        <v>115.8</v>
      </c>
    </row>
    <row r="4964" spans="2:7">
      <c r="B4964" s="2">
        <v>44774</v>
      </c>
      <c r="C4964" s="3" t="s">
        <v>118</v>
      </c>
      <c r="D4964" s="3">
        <v>20</v>
      </c>
      <c r="E4964" s="3" t="s">
        <v>9</v>
      </c>
      <c r="F4964" s="3" t="s">
        <v>105</v>
      </c>
      <c r="G4964" s="94">
        <v>579</v>
      </c>
    </row>
    <row r="4965" spans="2:7">
      <c r="B4965" s="2">
        <v>44227</v>
      </c>
      <c r="C4965" s="3" t="s">
        <v>117</v>
      </c>
      <c r="D4965" s="3">
        <v>8</v>
      </c>
      <c r="E4965" s="3" t="s">
        <v>9</v>
      </c>
      <c r="F4965" s="3" t="s">
        <v>106</v>
      </c>
      <c r="G4965" s="94">
        <v>223.6</v>
      </c>
    </row>
    <row r="4966" spans="2:7">
      <c r="B4966" s="2">
        <v>44141</v>
      </c>
      <c r="C4966" s="3" t="s">
        <v>118</v>
      </c>
      <c r="D4966" s="3">
        <v>5</v>
      </c>
      <c r="E4966" s="3" t="s">
        <v>114</v>
      </c>
      <c r="F4966" s="3" t="s">
        <v>109</v>
      </c>
      <c r="G4966" s="94">
        <v>134.75</v>
      </c>
    </row>
    <row r="4967" spans="2:7">
      <c r="B4967" s="2">
        <v>44039</v>
      </c>
      <c r="C4967" s="3" t="s">
        <v>117</v>
      </c>
      <c r="D4967" s="3">
        <v>1</v>
      </c>
      <c r="E4967" s="3" t="s">
        <v>110</v>
      </c>
      <c r="F4967" s="3" t="s">
        <v>106</v>
      </c>
      <c r="G4967" s="94">
        <v>24.95</v>
      </c>
    </row>
    <row r="4968" spans="2:7">
      <c r="B4968" s="2">
        <v>44342</v>
      </c>
      <c r="C4968" s="3" t="s">
        <v>116</v>
      </c>
      <c r="D4968" s="3">
        <v>7</v>
      </c>
      <c r="E4968" s="3" t="s">
        <v>110</v>
      </c>
      <c r="F4968" s="3" t="s">
        <v>115</v>
      </c>
      <c r="G4968" s="94">
        <v>167.65</v>
      </c>
    </row>
    <row r="4969" spans="2:7">
      <c r="B4969" s="2">
        <v>44755</v>
      </c>
      <c r="C4969" s="3" t="s">
        <v>119</v>
      </c>
      <c r="D4969" s="3">
        <v>10</v>
      </c>
      <c r="E4969" s="3" t="s">
        <v>114</v>
      </c>
      <c r="F4969" s="3" t="s">
        <v>106</v>
      </c>
      <c r="G4969" s="94">
        <v>269.5</v>
      </c>
    </row>
    <row r="4970" spans="2:7">
      <c r="B4970" s="2">
        <v>44717</v>
      </c>
      <c r="C4970" s="3" t="s">
        <v>117</v>
      </c>
      <c r="D4970" s="3">
        <v>2</v>
      </c>
      <c r="E4970" s="3" t="s">
        <v>114</v>
      </c>
      <c r="F4970" s="3" t="s">
        <v>115</v>
      </c>
      <c r="G4970" s="94">
        <v>53.9</v>
      </c>
    </row>
    <row r="4971" spans="2:7">
      <c r="B4971" s="2">
        <v>44892</v>
      </c>
      <c r="C4971" s="3" t="s">
        <v>117</v>
      </c>
      <c r="D4971" s="3">
        <v>150</v>
      </c>
      <c r="E4971" s="3" t="s">
        <v>9</v>
      </c>
      <c r="F4971" s="3" t="s">
        <v>106</v>
      </c>
      <c r="G4971" s="94">
        <v>3039.75</v>
      </c>
    </row>
    <row r="4972" spans="2:7">
      <c r="B4972" s="2">
        <v>44027</v>
      </c>
      <c r="C4972" s="3" t="s">
        <v>116</v>
      </c>
      <c r="D4972" s="3">
        <v>575</v>
      </c>
      <c r="E4972" s="3" t="s">
        <v>6</v>
      </c>
      <c r="F4972" s="3" t="s">
        <v>108</v>
      </c>
      <c r="G4972" s="94">
        <v>14445.01</v>
      </c>
    </row>
    <row r="4973" spans="2:7">
      <c r="B4973" s="2">
        <v>44780</v>
      </c>
      <c r="C4973" s="3" t="s">
        <v>119</v>
      </c>
      <c r="D4973" s="3">
        <v>4</v>
      </c>
      <c r="E4973" s="3" t="s">
        <v>6</v>
      </c>
      <c r="F4973" s="3" t="s">
        <v>111</v>
      </c>
      <c r="G4973" s="94">
        <v>170.76</v>
      </c>
    </row>
    <row r="4974" spans="2:7">
      <c r="B4974" s="2">
        <v>44615</v>
      </c>
      <c r="C4974" s="3" t="s">
        <v>117</v>
      </c>
      <c r="D4974" s="3">
        <v>5</v>
      </c>
      <c r="E4974" s="3" t="s">
        <v>114</v>
      </c>
      <c r="F4974" s="3" t="s">
        <v>111</v>
      </c>
      <c r="G4974" s="94">
        <v>129.75</v>
      </c>
    </row>
    <row r="4975" spans="2:7">
      <c r="B4975" s="2">
        <v>44194</v>
      </c>
      <c r="C4975" s="3" t="s">
        <v>119</v>
      </c>
      <c r="D4975" s="3">
        <v>48</v>
      </c>
      <c r="E4975" s="3" t="s">
        <v>114</v>
      </c>
      <c r="F4975" s="3" t="s">
        <v>115</v>
      </c>
      <c r="G4975" s="94">
        <v>934.2</v>
      </c>
    </row>
    <row r="4976" spans="2:7">
      <c r="B4976" s="2">
        <v>44178</v>
      </c>
      <c r="C4976" s="3" t="s">
        <v>117</v>
      </c>
      <c r="D4976" s="3">
        <v>6</v>
      </c>
      <c r="E4976" s="3" t="s">
        <v>9</v>
      </c>
      <c r="F4976" s="3" t="s">
        <v>109</v>
      </c>
      <c r="G4976" s="94">
        <v>173.7</v>
      </c>
    </row>
    <row r="4977" spans="2:7">
      <c r="B4977" s="2">
        <v>44749</v>
      </c>
      <c r="C4977" s="3" t="s">
        <v>119</v>
      </c>
      <c r="D4977" s="3">
        <v>44</v>
      </c>
      <c r="E4977" s="3" t="s">
        <v>6</v>
      </c>
      <c r="F4977" s="3" t="s">
        <v>109</v>
      </c>
      <c r="G4977" s="94">
        <v>1671.41</v>
      </c>
    </row>
    <row r="4978" spans="2:7">
      <c r="B4978" s="2">
        <v>44773</v>
      </c>
      <c r="C4978" s="3" t="s">
        <v>119</v>
      </c>
      <c r="D4978" s="3">
        <v>300</v>
      </c>
      <c r="E4978" s="3" t="s">
        <v>9</v>
      </c>
      <c r="F4978" s="3" t="s">
        <v>106</v>
      </c>
      <c r="G4978" s="94">
        <v>4821.38</v>
      </c>
    </row>
    <row r="4979" spans="2:7">
      <c r="B4979" s="2">
        <v>44106</v>
      </c>
      <c r="C4979" s="3" t="s">
        <v>119</v>
      </c>
      <c r="D4979" s="3">
        <v>23</v>
      </c>
      <c r="E4979" s="3" t="s">
        <v>9</v>
      </c>
      <c r="F4979" s="3" t="s">
        <v>111</v>
      </c>
      <c r="G4979" s="94">
        <v>619.85</v>
      </c>
    </row>
    <row r="4980" spans="2:7">
      <c r="B4980" s="2">
        <v>44169</v>
      </c>
      <c r="C4980" s="3" t="s">
        <v>119</v>
      </c>
      <c r="D4980" s="3">
        <v>4</v>
      </c>
      <c r="E4980" s="3" t="s">
        <v>114</v>
      </c>
      <c r="F4980" s="3" t="s">
        <v>109</v>
      </c>
      <c r="G4980" s="94">
        <v>107.8</v>
      </c>
    </row>
    <row r="4981" spans="2:7">
      <c r="B4981" s="2">
        <v>44577</v>
      </c>
      <c r="C4981" s="3" t="s">
        <v>117</v>
      </c>
      <c r="D4981" s="3">
        <v>43</v>
      </c>
      <c r="E4981" s="3" t="s">
        <v>110</v>
      </c>
      <c r="F4981" s="3" t="s">
        <v>113</v>
      </c>
      <c r="G4981" s="94">
        <v>911.92</v>
      </c>
    </row>
    <row r="4982" spans="2:7">
      <c r="B4982" s="2">
        <v>44848</v>
      </c>
      <c r="C4982" s="3" t="s">
        <v>117</v>
      </c>
      <c r="D4982" s="3">
        <v>125</v>
      </c>
      <c r="E4982" s="3" t="s">
        <v>112</v>
      </c>
      <c r="F4982" s="3" t="s">
        <v>113</v>
      </c>
      <c r="G4982" s="94">
        <v>3145.63</v>
      </c>
    </row>
    <row r="4983" spans="2:7">
      <c r="B4983" s="2">
        <v>44852</v>
      </c>
      <c r="C4983" s="3" t="s">
        <v>119</v>
      </c>
      <c r="D4983" s="3">
        <v>9</v>
      </c>
      <c r="E4983" s="3" t="s">
        <v>110</v>
      </c>
      <c r="F4983" s="3" t="s">
        <v>108</v>
      </c>
      <c r="G4983" s="94">
        <v>233.55</v>
      </c>
    </row>
    <row r="4984" spans="2:7">
      <c r="B4984" s="2">
        <v>44431</v>
      </c>
      <c r="C4984" s="3" t="s">
        <v>117</v>
      </c>
      <c r="D4984" s="3">
        <v>34</v>
      </c>
      <c r="E4984" s="3" t="s">
        <v>110</v>
      </c>
      <c r="F4984" s="3" t="s">
        <v>106</v>
      </c>
      <c r="G4984" s="94">
        <v>692.16</v>
      </c>
    </row>
    <row r="4985" spans="2:7">
      <c r="B4985" s="2">
        <v>44823</v>
      </c>
      <c r="C4985" s="3" t="s">
        <v>107</v>
      </c>
      <c r="D4985" s="3">
        <v>600</v>
      </c>
      <c r="E4985" s="3" t="s">
        <v>110</v>
      </c>
      <c r="F4985" s="3" t="s">
        <v>108</v>
      </c>
      <c r="G4985" s="94">
        <v>8262.75</v>
      </c>
    </row>
    <row r="4986" spans="2:7">
      <c r="B4986" s="2">
        <v>44006</v>
      </c>
      <c r="C4986" s="3" t="s">
        <v>117</v>
      </c>
      <c r="D4986" s="3">
        <v>225</v>
      </c>
      <c r="E4986" s="3" t="s">
        <v>112</v>
      </c>
      <c r="F4986" s="3" t="s">
        <v>115</v>
      </c>
      <c r="G4986" s="94">
        <v>5504.63</v>
      </c>
    </row>
    <row r="4987" spans="2:7">
      <c r="B4987" s="2">
        <v>44652</v>
      </c>
      <c r="C4987" s="3" t="s">
        <v>107</v>
      </c>
      <c r="D4987" s="3">
        <v>525</v>
      </c>
      <c r="E4987" s="3" t="s">
        <v>112</v>
      </c>
      <c r="F4987" s="3" t="s">
        <v>105</v>
      </c>
      <c r="G4987" s="94">
        <v>10550.53</v>
      </c>
    </row>
    <row r="4988" spans="2:7">
      <c r="B4988" s="2">
        <v>44340</v>
      </c>
      <c r="C4988" s="3" t="s">
        <v>119</v>
      </c>
      <c r="D4988" s="3">
        <v>8</v>
      </c>
      <c r="E4988" s="3" t="s">
        <v>114</v>
      </c>
      <c r="F4988" s="3" t="s">
        <v>115</v>
      </c>
      <c r="G4988" s="94">
        <v>207.6</v>
      </c>
    </row>
    <row r="4989" spans="2:7">
      <c r="B4989" s="2">
        <v>43834</v>
      </c>
      <c r="C4989" s="3" t="s">
        <v>119</v>
      </c>
      <c r="D4989" s="3">
        <v>8</v>
      </c>
      <c r="E4989" s="3" t="s">
        <v>114</v>
      </c>
      <c r="F4989" s="3" t="s">
        <v>106</v>
      </c>
      <c r="G4989" s="94">
        <v>215.6</v>
      </c>
    </row>
    <row r="4990" spans="2:7">
      <c r="B4990" s="2">
        <v>43974</v>
      </c>
      <c r="C4990" s="3" t="s">
        <v>117</v>
      </c>
      <c r="D4990" s="3">
        <v>425</v>
      </c>
      <c r="E4990" s="3" t="s">
        <v>6</v>
      </c>
      <c r="F4990" s="3" t="s">
        <v>115</v>
      </c>
      <c r="G4990" s="94">
        <v>10676.74</v>
      </c>
    </row>
    <row r="4991" spans="2:7">
      <c r="B4991" s="2">
        <v>44637</v>
      </c>
      <c r="C4991" s="3" t="s">
        <v>119</v>
      </c>
      <c r="D4991" s="3">
        <v>250</v>
      </c>
      <c r="E4991" s="3" t="s">
        <v>112</v>
      </c>
      <c r="F4991" s="3" t="s">
        <v>108</v>
      </c>
      <c r="G4991" s="94">
        <v>5941.25</v>
      </c>
    </row>
    <row r="4992" spans="2:7">
      <c r="B4992" s="2">
        <v>44516</v>
      </c>
      <c r="C4992" s="3" t="s">
        <v>107</v>
      </c>
      <c r="D4992" s="3">
        <v>47</v>
      </c>
      <c r="E4992" s="3" t="s">
        <v>9</v>
      </c>
      <c r="F4992" s="3" t="s">
        <v>115</v>
      </c>
      <c r="G4992" s="94">
        <v>1156.55</v>
      </c>
    </row>
    <row r="4993" spans="2:7">
      <c r="B4993" s="2">
        <v>44218</v>
      </c>
      <c r="C4993" s="3" t="s">
        <v>107</v>
      </c>
      <c r="D4993" s="3">
        <v>1</v>
      </c>
      <c r="E4993" s="3" t="s">
        <v>6</v>
      </c>
      <c r="F4993" s="3" t="s">
        <v>106</v>
      </c>
      <c r="G4993" s="94">
        <v>43.69</v>
      </c>
    </row>
    <row r="4994" spans="2:7">
      <c r="B4994" s="2">
        <v>44253</v>
      </c>
      <c r="C4994" s="3" t="s">
        <v>119</v>
      </c>
      <c r="D4994" s="3">
        <v>8</v>
      </c>
      <c r="E4994" s="3" t="s">
        <v>9</v>
      </c>
      <c r="F4994" s="3" t="s">
        <v>111</v>
      </c>
      <c r="G4994" s="94">
        <v>215.6</v>
      </c>
    </row>
    <row r="4995" spans="2:7">
      <c r="B4995" s="2">
        <v>44914</v>
      </c>
      <c r="C4995" s="3" t="s">
        <v>117</v>
      </c>
      <c r="D4995" s="3">
        <v>475</v>
      </c>
      <c r="E4995" s="3" t="s">
        <v>110</v>
      </c>
      <c r="F4995" s="3" t="s">
        <v>106</v>
      </c>
      <c r="G4995" s="94">
        <v>7087.59</v>
      </c>
    </row>
    <row r="4996" spans="2:7">
      <c r="B4996" s="2">
        <v>44083</v>
      </c>
      <c r="C4996" s="3" t="s">
        <v>119</v>
      </c>
      <c r="D4996" s="3">
        <v>23</v>
      </c>
      <c r="E4996" s="3" t="s">
        <v>9</v>
      </c>
      <c r="F4996" s="3" t="s">
        <v>113</v>
      </c>
      <c r="G4996" s="94">
        <v>642.85</v>
      </c>
    </row>
    <row r="4997" spans="2:7">
      <c r="B4997" s="2">
        <v>44099</v>
      </c>
      <c r="C4997" s="3" t="s">
        <v>118</v>
      </c>
      <c r="D4997" s="3">
        <v>325</v>
      </c>
      <c r="E4997" s="3" t="s">
        <v>9</v>
      </c>
      <c r="F4997" s="3" t="s">
        <v>113</v>
      </c>
      <c r="G4997" s="94">
        <v>5223.16</v>
      </c>
    </row>
    <row r="4998" spans="2:7">
      <c r="B4998" s="2">
        <v>44212</v>
      </c>
      <c r="C4998" s="3" t="s">
        <v>118</v>
      </c>
      <c r="D4998" s="3">
        <v>525</v>
      </c>
      <c r="E4998" s="3" t="s">
        <v>110</v>
      </c>
      <c r="F4998" s="3" t="s">
        <v>113</v>
      </c>
      <c r="G4998" s="94">
        <v>7833.66</v>
      </c>
    </row>
    <row r="4999" spans="2:7">
      <c r="B4999" s="2">
        <v>44568</v>
      </c>
      <c r="C4999" s="3" t="s">
        <v>119</v>
      </c>
      <c r="D4999" s="3">
        <v>400</v>
      </c>
      <c r="E4999" s="3" t="s">
        <v>9</v>
      </c>
      <c r="F4999" s="3" t="s">
        <v>106</v>
      </c>
      <c r="G4999" s="94">
        <v>6428.5</v>
      </c>
    </row>
    <row r="5000" spans="2:7">
      <c r="B5000" s="2">
        <v>44548</v>
      </c>
      <c r="C5000" s="3" t="s">
        <v>119</v>
      </c>
      <c r="D5000" s="3">
        <v>25</v>
      </c>
      <c r="E5000" s="3" t="s">
        <v>112</v>
      </c>
      <c r="F5000" s="3" t="s">
        <v>111</v>
      </c>
      <c r="G5000" s="94">
        <v>721.44</v>
      </c>
    </row>
    <row r="5001" spans="2:7">
      <c r="B5001" s="2">
        <v>44354</v>
      </c>
      <c r="C5001" s="3" t="s">
        <v>118</v>
      </c>
      <c r="D5001" s="3">
        <v>3</v>
      </c>
      <c r="E5001" s="3" t="s">
        <v>110</v>
      </c>
      <c r="F5001" s="3" t="s">
        <v>105</v>
      </c>
      <c r="G5001" s="94">
        <v>71.849999999999994</v>
      </c>
    </row>
    <row r="5002" spans="2:7">
      <c r="B5002" s="2">
        <v>44399</v>
      </c>
      <c r="C5002" s="3" t="s">
        <v>119</v>
      </c>
      <c r="D5002" s="3">
        <v>450</v>
      </c>
      <c r="E5002" s="3" t="s">
        <v>110</v>
      </c>
      <c r="F5002" s="3" t="s">
        <v>115</v>
      </c>
      <c r="G5002" s="94">
        <v>6197.06</v>
      </c>
    </row>
    <row r="5003" spans="2:7">
      <c r="B5003" s="2">
        <v>44754</v>
      </c>
      <c r="C5003" s="3" t="s">
        <v>107</v>
      </c>
      <c r="D5003" s="3">
        <v>5</v>
      </c>
      <c r="E5003" s="3" t="s">
        <v>9</v>
      </c>
      <c r="F5003" s="3" t="s">
        <v>106</v>
      </c>
      <c r="G5003" s="94">
        <v>144.75</v>
      </c>
    </row>
    <row r="5004" spans="2:7">
      <c r="B5004" s="2">
        <v>44145</v>
      </c>
      <c r="C5004" s="3" t="s">
        <v>119</v>
      </c>
      <c r="D5004" s="3">
        <v>22</v>
      </c>
      <c r="E5004" s="3" t="s">
        <v>6</v>
      </c>
      <c r="F5004" s="3" t="s">
        <v>109</v>
      </c>
      <c r="G5004" s="94">
        <v>961.18</v>
      </c>
    </row>
    <row r="5005" spans="2:7">
      <c r="B5005" s="2">
        <v>44865</v>
      </c>
      <c r="C5005" s="3" t="s">
        <v>119</v>
      </c>
      <c r="D5005" s="3">
        <v>7</v>
      </c>
      <c r="E5005" s="3" t="s">
        <v>112</v>
      </c>
      <c r="F5005" s="3" t="s">
        <v>106</v>
      </c>
      <c r="G5005" s="94">
        <v>237.65</v>
      </c>
    </row>
    <row r="5006" spans="2:7">
      <c r="B5006" s="2">
        <v>44571</v>
      </c>
      <c r="C5006" s="3" t="s">
        <v>117</v>
      </c>
      <c r="D5006" s="3">
        <v>29</v>
      </c>
      <c r="E5006" s="3" t="s">
        <v>110</v>
      </c>
      <c r="F5006" s="3" t="s">
        <v>115</v>
      </c>
      <c r="G5006" s="94">
        <v>590.37</v>
      </c>
    </row>
    <row r="5007" spans="2:7">
      <c r="B5007" s="2">
        <v>44749</v>
      </c>
      <c r="C5007" s="3" t="s">
        <v>118</v>
      </c>
      <c r="D5007" s="3">
        <v>6</v>
      </c>
      <c r="E5007" s="3" t="s">
        <v>6</v>
      </c>
      <c r="F5007" s="3" t="s">
        <v>105</v>
      </c>
      <c r="G5007" s="94">
        <v>268.14</v>
      </c>
    </row>
    <row r="5008" spans="2:7">
      <c r="B5008" s="2">
        <v>44903</v>
      </c>
      <c r="C5008" s="3" t="s">
        <v>119</v>
      </c>
      <c r="D5008" s="3">
        <v>6</v>
      </c>
      <c r="E5008" s="3" t="s">
        <v>6</v>
      </c>
      <c r="F5008" s="3" t="s">
        <v>106</v>
      </c>
      <c r="G5008" s="94">
        <v>268.14</v>
      </c>
    </row>
    <row r="5009" spans="2:7">
      <c r="B5009" s="2">
        <v>44709</v>
      </c>
      <c r="C5009" s="3" t="s">
        <v>119</v>
      </c>
      <c r="D5009" s="3">
        <v>48</v>
      </c>
      <c r="E5009" s="3" t="s">
        <v>112</v>
      </c>
      <c r="F5009" s="3" t="s">
        <v>113</v>
      </c>
      <c r="G5009" s="94">
        <v>1258.2</v>
      </c>
    </row>
    <row r="5010" spans="2:7">
      <c r="B5010" s="2">
        <v>44577</v>
      </c>
      <c r="C5010" s="3" t="s">
        <v>119</v>
      </c>
      <c r="D5010" s="3">
        <v>9</v>
      </c>
      <c r="E5010" s="3" t="s">
        <v>114</v>
      </c>
      <c r="F5010" s="3" t="s">
        <v>109</v>
      </c>
      <c r="G5010" s="94">
        <v>224.55</v>
      </c>
    </row>
    <row r="5011" spans="2:7">
      <c r="B5011" s="2">
        <v>43844</v>
      </c>
      <c r="C5011" s="3" t="s">
        <v>117</v>
      </c>
      <c r="D5011" s="3">
        <v>1</v>
      </c>
      <c r="E5011" s="3" t="s">
        <v>110</v>
      </c>
      <c r="F5011" s="3" t="s">
        <v>108</v>
      </c>
      <c r="G5011" s="94">
        <v>24.95</v>
      </c>
    </row>
    <row r="5012" spans="2:7">
      <c r="B5012" s="2">
        <v>43974</v>
      </c>
      <c r="C5012" s="3" t="s">
        <v>117</v>
      </c>
      <c r="D5012" s="3">
        <v>9</v>
      </c>
      <c r="E5012" s="3" t="s">
        <v>110</v>
      </c>
      <c r="F5012" s="3" t="s">
        <v>115</v>
      </c>
      <c r="G5012" s="94">
        <v>233.55</v>
      </c>
    </row>
    <row r="5013" spans="2:7">
      <c r="B5013" s="2">
        <v>44252</v>
      </c>
      <c r="C5013" s="3" t="s">
        <v>117</v>
      </c>
      <c r="D5013" s="3">
        <v>475</v>
      </c>
      <c r="E5013" s="3" t="s">
        <v>6</v>
      </c>
      <c r="F5013" s="3" t="s">
        <v>113</v>
      </c>
      <c r="G5013" s="94">
        <v>11659.71</v>
      </c>
    </row>
    <row r="5014" spans="2:7">
      <c r="B5014" s="2">
        <v>44920</v>
      </c>
      <c r="C5014" s="3" t="s">
        <v>117</v>
      </c>
      <c r="D5014" s="3">
        <v>17</v>
      </c>
      <c r="E5014" s="3" t="s">
        <v>110</v>
      </c>
      <c r="F5014" s="3" t="s">
        <v>106</v>
      </c>
      <c r="G5014" s="94">
        <v>441.15</v>
      </c>
    </row>
    <row r="5015" spans="2:7">
      <c r="B5015" s="2">
        <v>44580</v>
      </c>
      <c r="C5015" s="3" t="s">
        <v>116</v>
      </c>
      <c r="D5015" s="3">
        <v>32</v>
      </c>
      <c r="E5015" s="3" t="s">
        <v>9</v>
      </c>
      <c r="F5015" s="3" t="s">
        <v>105</v>
      </c>
      <c r="G5015" s="94">
        <v>787.44</v>
      </c>
    </row>
    <row r="5016" spans="2:7">
      <c r="B5016" s="2">
        <v>44425</v>
      </c>
      <c r="C5016" s="3" t="s">
        <v>117</v>
      </c>
      <c r="D5016" s="3">
        <v>425</v>
      </c>
      <c r="E5016" s="3" t="s">
        <v>110</v>
      </c>
      <c r="F5016" s="3" t="s">
        <v>111</v>
      </c>
      <c r="G5016" s="94">
        <v>5852.78</v>
      </c>
    </row>
    <row r="5017" spans="2:7">
      <c r="B5017" s="2">
        <v>44389</v>
      </c>
      <c r="C5017" s="3" t="s">
        <v>117</v>
      </c>
      <c r="D5017" s="3">
        <v>38</v>
      </c>
      <c r="E5017" s="3" t="s">
        <v>112</v>
      </c>
      <c r="F5017" s="3" t="s">
        <v>113</v>
      </c>
      <c r="G5017" s="94">
        <v>1128.8900000000001</v>
      </c>
    </row>
    <row r="5018" spans="2:7">
      <c r="B5018" s="2">
        <v>44158</v>
      </c>
      <c r="C5018" s="3" t="s">
        <v>107</v>
      </c>
      <c r="D5018" s="3">
        <v>12</v>
      </c>
      <c r="E5018" s="3" t="s">
        <v>114</v>
      </c>
      <c r="F5018" s="3" t="s">
        <v>111</v>
      </c>
      <c r="G5018" s="94">
        <v>323.39999999999998</v>
      </c>
    </row>
    <row r="5019" spans="2:7">
      <c r="B5019" s="2">
        <v>44858</v>
      </c>
      <c r="C5019" s="3" t="s">
        <v>117</v>
      </c>
      <c r="D5019" s="3">
        <v>250</v>
      </c>
      <c r="E5019" s="3" t="s">
        <v>114</v>
      </c>
      <c r="F5019" s="3" t="s">
        <v>109</v>
      </c>
      <c r="G5019" s="94">
        <v>4366.25</v>
      </c>
    </row>
    <row r="5020" spans="2:7">
      <c r="B5020" s="2">
        <v>44761</v>
      </c>
      <c r="C5020" s="3" t="s">
        <v>117</v>
      </c>
      <c r="D5020" s="3">
        <v>25</v>
      </c>
      <c r="E5020" s="3" t="s">
        <v>9</v>
      </c>
      <c r="F5020" s="3" t="s">
        <v>106</v>
      </c>
      <c r="G5020" s="94">
        <v>593.94000000000005</v>
      </c>
    </row>
    <row r="5021" spans="2:7">
      <c r="B5021" s="2">
        <v>43900</v>
      </c>
      <c r="C5021" s="3" t="s">
        <v>117</v>
      </c>
      <c r="D5021" s="3">
        <v>125</v>
      </c>
      <c r="E5021" s="3" t="s">
        <v>6</v>
      </c>
      <c r="F5021" s="3" t="s">
        <v>115</v>
      </c>
      <c r="G5021" s="94">
        <v>3735.38</v>
      </c>
    </row>
    <row r="5022" spans="2:7">
      <c r="B5022" s="2">
        <v>44819</v>
      </c>
      <c r="C5022" s="3" t="s">
        <v>119</v>
      </c>
      <c r="D5022" s="3">
        <v>40</v>
      </c>
      <c r="E5022" s="3" t="s">
        <v>110</v>
      </c>
      <c r="F5022" s="3" t="s">
        <v>113</v>
      </c>
      <c r="G5022" s="94">
        <v>814.3</v>
      </c>
    </row>
    <row r="5023" spans="2:7">
      <c r="B5023" s="2">
        <v>44739</v>
      </c>
      <c r="C5023" s="3" t="s">
        <v>118</v>
      </c>
      <c r="D5023" s="3">
        <v>23</v>
      </c>
      <c r="E5023" s="3" t="s">
        <v>114</v>
      </c>
      <c r="F5023" s="3" t="s">
        <v>108</v>
      </c>
      <c r="G5023" s="94">
        <v>619.85</v>
      </c>
    </row>
    <row r="5024" spans="2:7">
      <c r="B5024" s="2">
        <v>44863</v>
      </c>
      <c r="C5024" s="3" t="s">
        <v>117</v>
      </c>
      <c r="D5024" s="3">
        <v>9</v>
      </c>
      <c r="E5024" s="3" t="s">
        <v>114</v>
      </c>
      <c r="F5024" s="3" t="s">
        <v>106</v>
      </c>
      <c r="G5024" s="94">
        <v>233.55</v>
      </c>
    </row>
    <row r="5025" spans="2:7">
      <c r="B5025" s="2">
        <v>44039</v>
      </c>
      <c r="C5025" s="3" t="s">
        <v>119</v>
      </c>
      <c r="D5025" s="3">
        <v>6</v>
      </c>
      <c r="E5025" s="3" t="s">
        <v>6</v>
      </c>
      <c r="F5025" s="3" t="s">
        <v>111</v>
      </c>
      <c r="G5025" s="94">
        <v>268.14</v>
      </c>
    </row>
    <row r="5026" spans="2:7">
      <c r="B5026" s="2">
        <v>44800</v>
      </c>
      <c r="C5026" s="3" t="s">
        <v>119</v>
      </c>
      <c r="D5026" s="3">
        <v>31</v>
      </c>
      <c r="E5026" s="3" t="s">
        <v>6</v>
      </c>
      <c r="F5026" s="3" t="s">
        <v>115</v>
      </c>
      <c r="G5026" s="94">
        <v>1177.58</v>
      </c>
    </row>
    <row r="5027" spans="2:7">
      <c r="B5027" s="2">
        <v>44858</v>
      </c>
      <c r="C5027" s="3" t="s">
        <v>117</v>
      </c>
      <c r="D5027" s="3">
        <v>32</v>
      </c>
      <c r="E5027" s="3" t="s">
        <v>112</v>
      </c>
      <c r="F5027" s="3" t="s">
        <v>115</v>
      </c>
      <c r="G5027" s="94">
        <v>977.84</v>
      </c>
    </row>
    <row r="5028" spans="2:7">
      <c r="B5028" s="2">
        <v>44836</v>
      </c>
      <c r="C5028" s="3" t="s">
        <v>107</v>
      </c>
      <c r="D5028" s="3">
        <v>375</v>
      </c>
      <c r="E5028" s="3" t="s">
        <v>6</v>
      </c>
      <c r="F5028" s="3" t="s">
        <v>115</v>
      </c>
      <c r="G5028" s="94">
        <v>9420.66</v>
      </c>
    </row>
    <row r="5029" spans="2:7">
      <c r="B5029" s="2">
        <v>44834</v>
      </c>
      <c r="C5029" s="3" t="s">
        <v>117</v>
      </c>
      <c r="D5029" s="3">
        <v>575</v>
      </c>
      <c r="E5029" s="3" t="s">
        <v>114</v>
      </c>
      <c r="F5029" s="3" t="s">
        <v>111</v>
      </c>
      <c r="G5029" s="94">
        <v>8249.09</v>
      </c>
    </row>
    <row r="5030" spans="2:7">
      <c r="B5030" s="2">
        <v>44874</v>
      </c>
      <c r="C5030" s="3" t="s">
        <v>118</v>
      </c>
      <c r="D5030" s="3">
        <v>400</v>
      </c>
      <c r="E5030" s="3" t="s">
        <v>110</v>
      </c>
      <c r="F5030" s="3" t="s">
        <v>105</v>
      </c>
      <c r="G5030" s="94">
        <v>5738.5</v>
      </c>
    </row>
    <row r="5031" spans="2:7">
      <c r="B5031" s="2">
        <v>43983</v>
      </c>
      <c r="C5031" s="3" t="s">
        <v>118</v>
      </c>
      <c r="D5031" s="3">
        <v>400</v>
      </c>
      <c r="E5031" s="3" t="s">
        <v>6</v>
      </c>
      <c r="F5031" s="3" t="s">
        <v>111</v>
      </c>
      <c r="G5031" s="94">
        <v>9818.7000000000007</v>
      </c>
    </row>
    <row r="5032" spans="2:7">
      <c r="B5032" s="2">
        <v>44171</v>
      </c>
      <c r="C5032" s="3" t="s">
        <v>118</v>
      </c>
      <c r="D5032" s="3">
        <v>8</v>
      </c>
      <c r="E5032" s="3" t="s">
        <v>9</v>
      </c>
      <c r="F5032" s="3" t="s">
        <v>108</v>
      </c>
      <c r="G5032" s="94">
        <v>215.6</v>
      </c>
    </row>
    <row r="5033" spans="2:7">
      <c r="B5033" s="2">
        <v>44327</v>
      </c>
      <c r="C5033" s="3" t="s">
        <v>118</v>
      </c>
      <c r="D5033" s="3">
        <v>5</v>
      </c>
      <c r="E5033" s="3" t="s">
        <v>9</v>
      </c>
      <c r="F5033" s="3" t="s">
        <v>115</v>
      </c>
      <c r="G5033" s="94">
        <v>139.75</v>
      </c>
    </row>
    <row r="5034" spans="2:7">
      <c r="B5034" s="2">
        <v>43833</v>
      </c>
      <c r="C5034" s="3" t="s">
        <v>107</v>
      </c>
      <c r="D5034" s="3">
        <v>525</v>
      </c>
      <c r="E5034" s="3" t="s">
        <v>6</v>
      </c>
      <c r="F5034" s="3" t="s">
        <v>105</v>
      </c>
      <c r="G5034" s="94">
        <v>13188.92</v>
      </c>
    </row>
    <row r="5035" spans="2:7">
      <c r="B5035" s="2">
        <v>44285</v>
      </c>
      <c r="C5035" s="3" t="s">
        <v>119</v>
      </c>
      <c r="D5035" s="3">
        <v>425</v>
      </c>
      <c r="E5035" s="3" t="s">
        <v>110</v>
      </c>
      <c r="F5035" s="3" t="s">
        <v>115</v>
      </c>
      <c r="G5035" s="94">
        <v>6341.53</v>
      </c>
    </row>
    <row r="5036" spans="2:7">
      <c r="B5036" s="2">
        <v>44710</v>
      </c>
      <c r="C5036" s="3" t="s">
        <v>117</v>
      </c>
      <c r="D5036" s="3">
        <v>4</v>
      </c>
      <c r="E5036" s="3" t="s">
        <v>9</v>
      </c>
      <c r="F5036" s="3" t="s">
        <v>105</v>
      </c>
      <c r="G5036" s="94">
        <v>107.8</v>
      </c>
    </row>
    <row r="5037" spans="2:7">
      <c r="B5037" s="2">
        <v>43837</v>
      </c>
      <c r="C5037" s="3" t="s">
        <v>116</v>
      </c>
      <c r="D5037" s="3">
        <v>15</v>
      </c>
      <c r="E5037" s="3" t="s">
        <v>110</v>
      </c>
      <c r="F5037" s="3" t="s">
        <v>105</v>
      </c>
      <c r="G5037" s="94">
        <v>389.25</v>
      </c>
    </row>
    <row r="5038" spans="2:7">
      <c r="B5038" s="2">
        <v>44167</v>
      </c>
      <c r="C5038" s="3" t="s">
        <v>117</v>
      </c>
      <c r="D5038" s="3">
        <v>6</v>
      </c>
      <c r="E5038" s="3" t="s">
        <v>110</v>
      </c>
      <c r="F5038" s="3" t="s">
        <v>105</v>
      </c>
      <c r="G5038" s="94">
        <v>143.69999999999999</v>
      </c>
    </row>
    <row r="5039" spans="2:7">
      <c r="B5039" s="2">
        <v>44506</v>
      </c>
      <c r="C5039" s="3" t="s">
        <v>118</v>
      </c>
      <c r="D5039" s="3">
        <v>9</v>
      </c>
      <c r="E5039" s="3" t="s">
        <v>110</v>
      </c>
      <c r="F5039" s="3" t="s">
        <v>105</v>
      </c>
      <c r="G5039" s="94">
        <v>233.55</v>
      </c>
    </row>
    <row r="5040" spans="2:7">
      <c r="B5040" s="2">
        <v>44585</v>
      </c>
      <c r="C5040" s="3" t="s">
        <v>119</v>
      </c>
      <c r="D5040" s="3">
        <v>275</v>
      </c>
      <c r="E5040" s="3" t="s">
        <v>112</v>
      </c>
      <c r="F5040" s="3" t="s">
        <v>108</v>
      </c>
      <c r="G5040" s="94">
        <v>5368.34</v>
      </c>
    </row>
    <row r="5041" spans="2:7">
      <c r="B5041" s="2">
        <v>44451</v>
      </c>
      <c r="C5041" s="3" t="s">
        <v>119</v>
      </c>
      <c r="D5041" s="3">
        <v>49</v>
      </c>
      <c r="E5041" s="3" t="s">
        <v>110</v>
      </c>
      <c r="F5041" s="3" t="s">
        <v>115</v>
      </c>
      <c r="G5041" s="94">
        <v>916.91</v>
      </c>
    </row>
    <row r="5042" spans="2:7">
      <c r="B5042" s="2">
        <v>44000</v>
      </c>
      <c r="C5042" s="3" t="s">
        <v>119</v>
      </c>
      <c r="D5042" s="3">
        <v>6</v>
      </c>
      <c r="E5042" s="3" t="s">
        <v>112</v>
      </c>
      <c r="F5042" s="3" t="s">
        <v>106</v>
      </c>
      <c r="G5042" s="94">
        <v>215.7</v>
      </c>
    </row>
    <row r="5043" spans="2:7">
      <c r="B5043" s="2">
        <v>44069</v>
      </c>
      <c r="C5043" s="3" t="s">
        <v>116</v>
      </c>
      <c r="D5043" s="3">
        <v>550</v>
      </c>
      <c r="E5043" s="3" t="s">
        <v>6</v>
      </c>
      <c r="F5043" s="3" t="s">
        <v>115</v>
      </c>
      <c r="G5043" s="94">
        <v>13500.71</v>
      </c>
    </row>
    <row r="5044" spans="2:7">
      <c r="B5044" s="2">
        <v>44915</v>
      </c>
      <c r="C5044" s="3" t="s">
        <v>117</v>
      </c>
      <c r="D5044" s="3">
        <v>125</v>
      </c>
      <c r="E5044" s="3" t="s">
        <v>6</v>
      </c>
      <c r="F5044" s="3" t="s">
        <v>105</v>
      </c>
      <c r="G5044" s="94">
        <v>3822.88</v>
      </c>
    </row>
    <row r="5045" spans="2:7">
      <c r="B5045" s="2">
        <v>44080</v>
      </c>
      <c r="C5045" s="3" t="s">
        <v>119</v>
      </c>
      <c r="D5045" s="3">
        <v>150</v>
      </c>
      <c r="E5045" s="3" t="s">
        <v>112</v>
      </c>
      <c r="F5045" s="3" t="s">
        <v>109</v>
      </c>
      <c r="G5045" s="94">
        <v>3774.75</v>
      </c>
    </row>
    <row r="5046" spans="2:7">
      <c r="B5046" s="2">
        <v>43842</v>
      </c>
      <c r="C5046" s="3" t="s">
        <v>119</v>
      </c>
      <c r="D5046" s="3">
        <v>34</v>
      </c>
      <c r="E5046" s="3" t="s">
        <v>114</v>
      </c>
      <c r="F5046" s="3" t="s">
        <v>109</v>
      </c>
      <c r="G5046" s="94">
        <v>721.06</v>
      </c>
    </row>
    <row r="5047" spans="2:7">
      <c r="B5047" s="2">
        <v>44319</v>
      </c>
      <c r="C5047" s="3" t="s">
        <v>116</v>
      </c>
      <c r="D5047" s="3">
        <v>325</v>
      </c>
      <c r="E5047" s="3" t="s">
        <v>112</v>
      </c>
      <c r="F5047" s="3" t="s">
        <v>111</v>
      </c>
      <c r="G5047" s="94">
        <v>6718.16</v>
      </c>
    </row>
    <row r="5048" spans="2:7">
      <c r="B5048" s="2">
        <v>44727</v>
      </c>
      <c r="C5048" s="3" t="s">
        <v>107</v>
      </c>
      <c r="D5048" s="3">
        <v>400</v>
      </c>
      <c r="E5048" s="3" t="s">
        <v>112</v>
      </c>
      <c r="F5048" s="3" t="s">
        <v>105</v>
      </c>
      <c r="G5048" s="94">
        <v>8038.5</v>
      </c>
    </row>
    <row r="5049" spans="2:7">
      <c r="B5049" s="2">
        <v>44808</v>
      </c>
      <c r="C5049" s="3" t="s">
        <v>116</v>
      </c>
      <c r="D5049" s="3">
        <v>11</v>
      </c>
      <c r="E5049" s="3" t="s">
        <v>110</v>
      </c>
      <c r="F5049" s="3" t="s">
        <v>111</v>
      </c>
      <c r="G5049" s="94">
        <v>263.45</v>
      </c>
    </row>
    <row r="5050" spans="2:7">
      <c r="B5050" s="2">
        <v>44913</v>
      </c>
      <c r="C5050" s="3" t="s">
        <v>119</v>
      </c>
      <c r="D5050" s="3">
        <v>7</v>
      </c>
      <c r="E5050" s="3" t="s">
        <v>112</v>
      </c>
      <c r="F5050" s="3" t="s">
        <v>108</v>
      </c>
      <c r="G5050" s="94">
        <v>251.65</v>
      </c>
    </row>
    <row r="5051" spans="2:7">
      <c r="B5051" s="2">
        <v>43917</v>
      </c>
      <c r="C5051" s="3" t="s">
        <v>107</v>
      </c>
      <c r="D5051" s="3">
        <v>12</v>
      </c>
      <c r="E5051" s="3" t="s">
        <v>112</v>
      </c>
      <c r="F5051" s="3" t="s">
        <v>111</v>
      </c>
      <c r="G5051" s="94">
        <v>419.4</v>
      </c>
    </row>
    <row r="5052" spans="2:7">
      <c r="B5052" s="2">
        <v>44127</v>
      </c>
      <c r="C5052" s="3" t="s">
        <v>119</v>
      </c>
      <c r="D5052" s="3">
        <v>2</v>
      </c>
      <c r="E5052" s="3" t="s">
        <v>112</v>
      </c>
      <c r="F5052" s="3" t="s">
        <v>105</v>
      </c>
      <c r="G5052" s="94">
        <v>69.900000000000006</v>
      </c>
    </row>
    <row r="5053" spans="2:7">
      <c r="B5053" s="2">
        <v>44771</v>
      </c>
      <c r="C5053" s="3" t="s">
        <v>117</v>
      </c>
      <c r="D5053" s="3">
        <v>24</v>
      </c>
      <c r="E5053" s="3" t="s">
        <v>114</v>
      </c>
      <c r="F5053" s="3" t="s">
        <v>109</v>
      </c>
      <c r="G5053" s="94">
        <v>549.78</v>
      </c>
    </row>
    <row r="5054" spans="2:7">
      <c r="B5054" s="2">
        <v>44385</v>
      </c>
      <c r="C5054" s="3" t="s">
        <v>119</v>
      </c>
      <c r="D5054" s="3">
        <v>15</v>
      </c>
      <c r="E5054" s="3" t="s">
        <v>110</v>
      </c>
      <c r="F5054" s="3" t="s">
        <v>106</v>
      </c>
      <c r="G5054" s="94">
        <v>389.25</v>
      </c>
    </row>
    <row r="5055" spans="2:7">
      <c r="B5055" s="2">
        <v>44744</v>
      </c>
      <c r="C5055" s="3" t="s">
        <v>116</v>
      </c>
      <c r="D5055" s="3">
        <v>6</v>
      </c>
      <c r="E5055" s="3" t="s">
        <v>6</v>
      </c>
      <c r="F5055" s="3" t="s">
        <v>115</v>
      </c>
      <c r="G5055" s="94">
        <v>262.14</v>
      </c>
    </row>
    <row r="5056" spans="2:7">
      <c r="B5056" s="2">
        <v>44304</v>
      </c>
      <c r="C5056" s="3" t="s">
        <v>119</v>
      </c>
      <c r="D5056" s="3">
        <v>3</v>
      </c>
      <c r="E5056" s="3" t="s">
        <v>112</v>
      </c>
      <c r="F5056" s="3" t="s">
        <v>105</v>
      </c>
      <c r="G5056" s="94">
        <v>107.85</v>
      </c>
    </row>
    <row r="5057" spans="2:7">
      <c r="B5057" s="2">
        <v>44745</v>
      </c>
      <c r="C5057" s="3" t="s">
        <v>119</v>
      </c>
      <c r="D5057" s="3">
        <v>75</v>
      </c>
      <c r="E5057" s="3" t="s">
        <v>110</v>
      </c>
      <c r="F5057" s="3" t="s">
        <v>113</v>
      </c>
      <c r="G5057" s="94">
        <v>1347.19</v>
      </c>
    </row>
    <row r="5058" spans="2:7">
      <c r="B5058" s="2">
        <v>44724</v>
      </c>
      <c r="C5058" s="3" t="s">
        <v>119</v>
      </c>
      <c r="D5058" s="3">
        <v>13</v>
      </c>
      <c r="E5058" s="3" t="s">
        <v>112</v>
      </c>
      <c r="F5058" s="3" t="s">
        <v>108</v>
      </c>
      <c r="G5058" s="94">
        <v>467.35</v>
      </c>
    </row>
    <row r="5059" spans="2:7">
      <c r="B5059" s="2">
        <v>44548</v>
      </c>
      <c r="C5059" s="3" t="s">
        <v>117</v>
      </c>
      <c r="D5059" s="3">
        <v>125</v>
      </c>
      <c r="E5059" s="3" t="s">
        <v>112</v>
      </c>
      <c r="F5059" s="3" t="s">
        <v>105</v>
      </c>
      <c r="G5059" s="94">
        <v>3058.13</v>
      </c>
    </row>
    <row r="5060" spans="2:7">
      <c r="B5060" s="2">
        <v>44861</v>
      </c>
      <c r="C5060" s="3" t="s">
        <v>117</v>
      </c>
      <c r="D5060" s="3">
        <v>275</v>
      </c>
      <c r="E5060" s="3" t="s">
        <v>6</v>
      </c>
      <c r="F5060" s="3" t="s">
        <v>111</v>
      </c>
      <c r="G5060" s="94">
        <v>6908.48</v>
      </c>
    </row>
    <row r="5061" spans="2:7">
      <c r="B5061" s="2">
        <v>44607</v>
      </c>
      <c r="C5061" s="3" t="s">
        <v>119</v>
      </c>
      <c r="D5061" s="3">
        <v>9</v>
      </c>
      <c r="E5061" s="3" t="s">
        <v>6</v>
      </c>
      <c r="F5061" s="3" t="s">
        <v>115</v>
      </c>
      <c r="G5061" s="94">
        <v>393.21</v>
      </c>
    </row>
    <row r="5062" spans="2:7">
      <c r="B5062" s="2">
        <v>44342</v>
      </c>
      <c r="C5062" s="3" t="s">
        <v>119</v>
      </c>
      <c r="D5062" s="3">
        <v>500</v>
      </c>
      <c r="E5062" s="3" t="s">
        <v>114</v>
      </c>
      <c r="F5062" s="3" t="s">
        <v>109</v>
      </c>
      <c r="G5062" s="94">
        <v>7173.13</v>
      </c>
    </row>
    <row r="5063" spans="2:7">
      <c r="B5063" s="2">
        <v>44342</v>
      </c>
      <c r="C5063" s="3" t="s">
        <v>119</v>
      </c>
      <c r="D5063" s="3">
        <v>350</v>
      </c>
      <c r="E5063" s="3" t="s">
        <v>114</v>
      </c>
      <c r="F5063" s="3" t="s">
        <v>111</v>
      </c>
      <c r="G5063" s="94">
        <v>5222.4399999999996</v>
      </c>
    </row>
    <row r="5064" spans="2:7">
      <c r="B5064" s="2">
        <v>44712</v>
      </c>
      <c r="C5064" s="3" t="s">
        <v>117</v>
      </c>
      <c r="D5064" s="3">
        <v>400</v>
      </c>
      <c r="E5064" s="3" t="s">
        <v>6</v>
      </c>
      <c r="F5064" s="3" t="s">
        <v>113</v>
      </c>
      <c r="G5064" s="94">
        <v>10048.700000000001</v>
      </c>
    </row>
    <row r="5065" spans="2:7">
      <c r="B5065" s="2">
        <v>43944</v>
      </c>
      <c r="C5065" s="3" t="s">
        <v>117</v>
      </c>
      <c r="D5065" s="3">
        <v>29</v>
      </c>
      <c r="E5065" s="3" t="s">
        <v>6</v>
      </c>
      <c r="F5065" s="3" t="s">
        <v>105</v>
      </c>
      <c r="G5065" s="94">
        <v>1052.31</v>
      </c>
    </row>
    <row r="5066" spans="2:7">
      <c r="B5066" s="2">
        <v>44915</v>
      </c>
      <c r="C5066" s="3" t="s">
        <v>118</v>
      </c>
      <c r="D5066" s="3">
        <v>18</v>
      </c>
      <c r="E5066" s="3" t="s">
        <v>9</v>
      </c>
      <c r="F5066" s="3" t="s">
        <v>108</v>
      </c>
      <c r="G5066" s="94">
        <v>521.1</v>
      </c>
    </row>
    <row r="5067" spans="2:7">
      <c r="B5067" s="2">
        <v>43937</v>
      </c>
      <c r="C5067" s="3" t="s">
        <v>107</v>
      </c>
      <c r="D5067" s="3">
        <v>5</v>
      </c>
      <c r="E5067" s="3" t="s">
        <v>110</v>
      </c>
      <c r="F5067" s="3" t="s">
        <v>105</v>
      </c>
      <c r="G5067" s="94">
        <v>124.75</v>
      </c>
    </row>
    <row r="5068" spans="2:7">
      <c r="B5068" s="2">
        <v>44659</v>
      </c>
      <c r="C5068" s="3" t="s">
        <v>117</v>
      </c>
      <c r="D5068" s="3">
        <v>8</v>
      </c>
      <c r="E5068" s="3" t="s">
        <v>6</v>
      </c>
      <c r="F5068" s="3" t="s">
        <v>108</v>
      </c>
      <c r="G5068" s="94">
        <v>357.52</v>
      </c>
    </row>
    <row r="5069" spans="2:7">
      <c r="B5069" s="2">
        <v>44813</v>
      </c>
      <c r="C5069" s="3" t="s">
        <v>117</v>
      </c>
      <c r="D5069" s="3">
        <v>100</v>
      </c>
      <c r="E5069" s="3" t="s">
        <v>9</v>
      </c>
      <c r="F5069" s="3" t="s">
        <v>106</v>
      </c>
      <c r="G5069" s="94">
        <v>1956.5</v>
      </c>
    </row>
    <row r="5070" spans="2:7">
      <c r="B5070" s="2">
        <v>44744</v>
      </c>
      <c r="C5070" s="3" t="s">
        <v>116</v>
      </c>
      <c r="D5070" s="3">
        <v>350</v>
      </c>
      <c r="E5070" s="3" t="s">
        <v>112</v>
      </c>
      <c r="F5070" s="3" t="s">
        <v>108</v>
      </c>
      <c r="G5070" s="94">
        <v>7234.94</v>
      </c>
    </row>
    <row r="5071" spans="2:7">
      <c r="B5071" s="2">
        <v>44493</v>
      </c>
      <c r="C5071" s="3" t="s">
        <v>119</v>
      </c>
      <c r="D5071" s="3">
        <v>16</v>
      </c>
      <c r="E5071" s="3" t="s">
        <v>114</v>
      </c>
      <c r="F5071" s="3" t="s">
        <v>109</v>
      </c>
      <c r="G5071" s="94">
        <v>431.2</v>
      </c>
    </row>
    <row r="5072" spans="2:7">
      <c r="B5072" s="2">
        <v>44461</v>
      </c>
      <c r="C5072" s="3" t="s">
        <v>119</v>
      </c>
      <c r="D5072" s="3">
        <v>24</v>
      </c>
      <c r="E5072" s="3" t="s">
        <v>110</v>
      </c>
      <c r="F5072" s="3" t="s">
        <v>111</v>
      </c>
      <c r="G5072" s="94">
        <v>529.38</v>
      </c>
    </row>
    <row r="5073" spans="2:7">
      <c r="B5073" s="2">
        <v>44147</v>
      </c>
      <c r="C5073" s="3" t="s">
        <v>107</v>
      </c>
      <c r="D5073" s="3">
        <v>13</v>
      </c>
      <c r="E5073" s="3" t="s">
        <v>110</v>
      </c>
      <c r="F5073" s="3" t="s">
        <v>105</v>
      </c>
      <c r="G5073" s="94">
        <v>311.35000000000002</v>
      </c>
    </row>
    <row r="5074" spans="2:7">
      <c r="B5074" s="2">
        <v>43981</v>
      </c>
      <c r="C5074" s="3" t="s">
        <v>117</v>
      </c>
      <c r="D5074" s="3">
        <v>7</v>
      </c>
      <c r="E5074" s="3" t="s">
        <v>114</v>
      </c>
      <c r="F5074" s="3" t="s">
        <v>108</v>
      </c>
      <c r="G5074" s="94">
        <v>181.65</v>
      </c>
    </row>
    <row r="5075" spans="2:7">
      <c r="B5075" s="2">
        <v>44118</v>
      </c>
      <c r="C5075" s="3" t="s">
        <v>107</v>
      </c>
      <c r="D5075" s="3">
        <v>525</v>
      </c>
      <c r="E5075" s="3" t="s">
        <v>9</v>
      </c>
      <c r="F5075" s="3" t="s">
        <v>111</v>
      </c>
      <c r="G5075" s="94">
        <v>8437.41</v>
      </c>
    </row>
    <row r="5076" spans="2:7">
      <c r="B5076" s="2">
        <v>44823</v>
      </c>
      <c r="C5076" s="3" t="s">
        <v>117</v>
      </c>
      <c r="D5076" s="3">
        <v>7</v>
      </c>
      <c r="E5076" s="3" t="s">
        <v>6</v>
      </c>
      <c r="F5076" s="3" t="s">
        <v>106</v>
      </c>
      <c r="G5076" s="94">
        <v>298.83</v>
      </c>
    </row>
    <row r="5077" spans="2:7">
      <c r="B5077" s="2">
        <v>43885</v>
      </c>
      <c r="C5077" s="3" t="s">
        <v>117</v>
      </c>
      <c r="D5077" s="3">
        <v>225</v>
      </c>
      <c r="E5077" s="3" t="s">
        <v>114</v>
      </c>
      <c r="F5077" s="3" t="s">
        <v>111</v>
      </c>
      <c r="G5077" s="94">
        <v>4087.13</v>
      </c>
    </row>
    <row r="5078" spans="2:7">
      <c r="B5078" s="2">
        <v>44270</v>
      </c>
      <c r="C5078" s="3" t="s">
        <v>107</v>
      </c>
      <c r="D5078" s="3">
        <v>575</v>
      </c>
      <c r="E5078" s="3" t="s">
        <v>9</v>
      </c>
      <c r="F5078" s="3" t="s">
        <v>106</v>
      </c>
      <c r="G5078" s="94">
        <v>9240.9699999999993</v>
      </c>
    </row>
    <row r="5079" spans="2:7">
      <c r="B5079" s="2">
        <v>44299</v>
      </c>
      <c r="C5079" s="3" t="s">
        <v>116</v>
      </c>
      <c r="D5079" s="3">
        <v>3</v>
      </c>
      <c r="E5079" s="3" t="s">
        <v>112</v>
      </c>
      <c r="F5079" s="3" t="s">
        <v>108</v>
      </c>
      <c r="G5079" s="94">
        <v>107.85</v>
      </c>
    </row>
    <row r="5080" spans="2:7">
      <c r="B5080" s="2">
        <v>44663</v>
      </c>
      <c r="C5080" s="3" t="s">
        <v>119</v>
      </c>
      <c r="D5080" s="3">
        <v>4</v>
      </c>
      <c r="E5080" s="3" t="s">
        <v>112</v>
      </c>
      <c r="F5080" s="3" t="s">
        <v>115</v>
      </c>
      <c r="G5080" s="94">
        <v>135.80000000000001</v>
      </c>
    </row>
    <row r="5081" spans="2:7">
      <c r="B5081" s="2">
        <v>44698</v>
      </c>
      <c r="C5081" s="3" t="s">
        <v>116</v>
      </c>
      <c r="D5081" s="3">
        <v>325</v>
      </c>
      <c r="E5081" s="3" t="s">
        <v>110</v>
      </c>
      <c r="F5081" s="3" t="s">
        <v>115</v>
      </c>
      <c r="G5081" s="94">
        <v>4475.66</v>
      </c>
    </row>
    <row r="5082" spans="2:7">
      <c r="B5082" s="2">
        <v>44453</v>
      </c>
      <c r="C5082" s="3" t="s">
        <v>117</v>
      </c>
      <c r="D5082" s="3">
        <v>225</v>
      </c>
      <c r="E5082" s="3" t="s">
        <v>6</v>
      </c>
      <c r="F5082" s="3" t="s">
        <v>105</v>
      </c>
      <c r="G5082" s="94">
        <v>6723.68</v>
      </c>
    </row>
    <row r="5083" spans="2:7">
      <c r="B5083" s="2">
        <v>44227</v>
      </c>
      <c r="C5083" s="3" t="s">
        <v>118</v>
      </c>
      <c r="D5083" s="3">
        <v>525</v>
      </c>
      <c r="E5083" s="3" t="s">
        <v>114</v>
      </c>
      <c r="F5083" s="3" t="s">
        <v>109</v>
      </c>
      <c r="G5083" s="94">
        <v>7833.66</v>
      </c>
    </row>
    <row r="5084" spans="2:7">
      <c r="B5084" s="2">
        <v>43986</v>
      </c>
      <c r="C5084" s="3" t="s">
        <v>119</v>
      </c>
      <c r="D5084" s="3">
        <v>43</v>
      </c>
      <c r="E5084" s="3" t="s">
        <v>114</v>
      </c>
      <c r="F5084" s="3" t="s">
        <v>111</v>
      </c>
      <c r="G5084" s="94">
        <v>948.47</v>
      </c>
    </row>
    <row r="5085" spans="2:7">
      <c r="B5085" s="2">
        <v>44317</v>
      </c>
      <c r="C5085" s="3" t="s">
        <v>107</v>
      </c>
      <c r="D5085" s="3">
        <v>525</v>
      </c>
      <c r="E5085" s="3" t="s">
        <v>6</v>
      </c>
      <c r="F5085" s="3" t="s">
        <v>108</v>
      </c>
      <c r="G5085" s="94">
        <v>12887.04</v>
      </c>
    </row>
    <row r="5086" spans="2:7">
      <c r="B5086" s="2">
        <v>43917</v>
      </c>
      <c r="C5086" s="3" t="s">
        <v>116</v>
      </c>
      <c r="D5086" s="3">
        <v>49</v>
      </c>
      <c r="E5086" s="3" t="s">
        <v>6</v>
      </c>
      <c r="F5086" s="3" t="s">
        <v>108</v>
      </c>
      <c r="G5086" s="94">
        <v>1642.36</v>
      </c>
    </row>
    <row r="5087" spans="2:7">
      <c r="B5087" s="2">
        <v>44233</v>
      </c>
      <c r="C5087" s="3" t="s">
        <v>119</v>
      </c>
      <c r="D5087" s="3">
        <v>5</v>
      </c>
      <c r="E5087" s="3" t="s">
        <v>112</v>
      </c>
      <c r="F5087" s="3" t="s">
        <v>108</v>
      </c>
      <c r="G5087" s="94">
        <v>174.75</v>
      </c>
    </row>
    <row r="5088" spans="2:7">
      <c r="B5088" s="2">
        <v>44552</v>
      </c>
      <c r="C5088" s="3" t="s">
        <v>118</v>
      </c>
      <c r="D5088" s="3">
        <v>27</v>
      </c>
      <c r="E5088" s="3" t="s">
        <v>9</v>
      </c>
      <c r="F5088" s="3" t="s">
        <v>113</v>
      </c>
      <c r="G5088" s="94">
        <v>618.5</v>
      </c>
    </row>
    <row r="5089" spans="2:7">
      <c r="B5089" s="2">
        <v>44916</v>
      </c>
      <c r="C5089" s="3" t="s">
        <v>117</v>
      </c>
      <c r="D5089" s="3">
        <v>36</v>
      </c>
      <c r="E5089" s="3" t="s">
        <v>114</v>
      </c>
      <c r="F5089" s="3" t="s">
        <v>113</v>
      </c>
      <c r="G5089" s="94">
        <v>824.67</v>
      </c>
    </row>
    <row r="5090" spans="2:7">
      <c r="B5090" s="2">
        <v>43864</v>
      </c>
      <c r="C5090" s="3" t="s">
        <v>117</v>
      </c>
      <c r="D5090" s="3">
        <v>250</v>
      </c>
      <c r="E5090" s="3" t="s">
        <v>110</v>
      </c>
      <c r="F5090" s="3" t="s">
        <v>106</v>
      </c>
      <c r="G5090" s="94">
        <v>4541.25</v>
      </c>
    </row>
    <row r="5091" spans="2:7">
      <c r="B5091" s="2">
        <v>43935</v>
      </c>
      <c r="C5091" s="3" t="s">
        <v>118</v>
      </c>
      <c r="D5091" s="3">
        <v>200</v>
      </c>
      <c r="E5091" s="3" t="s">
        <v>9</v>
      </c>
      <c r="F5091" s="3" t="s">
        <v>111</v>
      </c>
      <c r="G5091" s="94">
        <v>3913</v>
      </c>
    </row>
    <row r="5092" spans="2:7">
      <c r="B5092" s="2">
        <v>44167</v>
      </c>
      <c r="C5092" s="3" t="s">
        <v>116</v>
      </c>
      <c r="D5092" s="3">
        <v>31</v>
      </c>
      <c r="E5092" s="3" t="s">
        <v>110</v>
      </c>
      <c r="F5092" s="3" t="s">
        <v>108</v>
      </c>
      <c r="G5092" s="94">
        <v>657.43</v>
      </c>
    </row>
    <row r="5093" spans="2:7">
      <c r="B5093" s="2">
        <v>44763</v>
      </c>
      <c r="C5093" s="3" t="s">
        <v>117</v>
      </c>
      <c r="D5093" s="3">
        <v>5</v>
      </c>
      <c r="E5093" s="3" t="s">
        <v>6</v>
      </c>
      <c r="F5093" s="3" t="s">
        <v>113</v>
      </c>
      <c r="G5093" s="94">
        <v>223.45</v>
      </c>
    </row>
    <row r="5094" spans="2:7">
      <c r="B5094" s="2">
        <v>44884</v>
      </c>
      <c r="C5094" s="3" t="s">
        <v>116</v>
      </c>
      <c r="D5094" s="3">
        <v>250</v>
      </c>
      <c r="E5094" s="3" t="s">
        <v>6</v>
      </c>
      <c r="F5094" s="3" t="s">
        <v>115</v>
      </c>
      <c r="G5094" s="94">
        <v>7820.75</v>
      </c>
    </row>
    <row r="5095" spans="2:7">
      <c r="B5095" s="2">
        <v>44358</v>
      </c>
      <c r="C5095" s="3" t="s">
        <v>117</v>
      </c>
      <c r="D5095" s="3">
        <v>400</v>
      </c>
      <c r="E5095" s="3" t="s">
        <v>9</v>
      </c>
      <c r="F5095" s="3" t="s">
        <v>115</v>
      </c>
      <c r="G5095" s="94">
        <v>6198.5</v>
      </c>
    </row>
    <row r="5096" spans="2:7">
      <c r="B5096" s="2">
        <v>44667</v>
      </c>
      <c r="C5096" s="3" t="s">
        <v>117</v>
      </c>
      <c r="D5096" s="3">
        <v>9</v>
      </c>
      <c r="E5096" s="3" t="s">
        <v>9</v>
      </c>
      <c r="F5096" s="3" t="s">
        <v>115</v>
      </c>
      <c r="G5096" s="94">
        <v>260.55</v>
      </c>
    </row>
    <row r="5097" spans="2:7">
      <c r="B5097" s="2">
        <v>43994</v>
      </c>
      <c r="C5097" s="3" t="s">
        <v>119</v>
      </c>
      <c r="D5097" s="3">
        <v>26</v>
      </c>
      <c r="E5097" s="3" t="s">
        <v>110</v>
      </c>
      <c r="F5097" s="3" t="s">
        <v>105</v>
      </c>
      <c r="G5097" s="94">
        <v>529.29999999999995</v>
      </c>
    </row>
    <row r="5098" spans="2:7">
      <c r="B5098" s="2">
        <v>43894</v>
      </c>
      <c r="C5098" s="3" t="s">
        <v>119</v>
      </c>
      <c r="D5098" s="3">
        <v>150</v>
      </c>
      <c r="E5098" s="3" t="s">
        <v>6</v>
      </c>
      <c r="F5098" s="3" t="s">
        <v>105</v>
      </c>
      <c r="G5098" s="94">
        <v>4692.45</v>
      </c>
    </row>
    <row r="5099" spans="2:7">
      <c r="B5099" s="2">
        <v>44918</v>
      </c>
      <c r="C5099" s="3" t="s">
        <v>117</v>
      </c>
      <c r="D5099" s="3">
        <v>9</v>
      </c>
      <c r="E5099" s="3" t="s">
        <v>114</v>
      </c>
      <c r="F5099" s="3" t="s">
        <v>105</v>
      </c>
      <c r="G5099" s="94">
        <v>242.55</v>
      </c>
    </row>
    <row r="5100" spans="2:7">
      <c r="B5100" s="2">
        <v>44467</v>
      </c>
      <c r="C5100" s="3" t="s">
        <v>117</v>
      </c>
      <c r="D5100" s="3">
        <v>550</v>
      </c>
      <c r="E5100" s="3" t="s">
        <v>114</v>
      </c>
      <c r="F5100" s="3" t="s">
        <v>106</v>
      </c>
      <c r="G5100" s="94">
        <v>8522.94</v>
      </c>
    </row>
    <row r="5101" spans="2:7">
      <c r="B5101" s="2">
        <v>44362</v>
      </c>
      <c r="C5101" s="3" t="s">
        <v>118</v>
      </c>
      <c r="D5101" s="3">
        <v>350</v>
      </c>
      <c r="E5101" s="3" t="s">
        <v>114</v>
      </c>
      <c r="F5101" s="3" t="s">
        <v>106</v>
      </c>
      <c r="G5101" s="94">
        <v>5222.4399999999996</v>
      </c>
    </row>
    <row r="5102" spans="2:7">
      <c r="B5102" s="2">
        <v>44047</v>
      </c>
      <c r="C5102" s="3" t="s">
        <v>117</v>
      </c>
      <c r="D5102" s="3">
        <v>500</v>
      </c>
      <c r="E5102" s="3" t="s">
        <v>6</v>
      </c>
      <c r="F5102" s="3" t="s">
        <v>115</v>
      </c>
      <c r="G5102" s="94">
        <v>12273.38</v>
      </c>
    </row>
    <row r="5103" spans="2:7">
      <c r="B5103" s="2">
        <v>44389</v>
      </c>
      <c r="C5103" s="3" t="s">
        <v>116</v>
      </c>
      <c r="D5103" s="3">
        <v>1</v>
      </c>
      <c r="E5103" s="3" t="s">
        <v>9</v>
      </c>
      <c r="F5103" s="3" t="s">
        <v>105</v>
      </c>
      <c r="G5103" s="94">
        <v>28.95</v>
      </c>
    </row>
    <row r="5104" spans="2:7">
      <c r="B5104" s="2">
        <v>44502</v>
      </c>
      <c r="C5104" s="3" t="s">
        <v>117</v>
      </c>
      <c r="D5104" s="3">
        <v>3</v>
      </c>
      <c r="E5104" s="3" t="s">
        <v>112</v>
      </c>
      <c r="F5104" s="3" t="s">
        <v>108</v>
      </c>
      <c r="G5104" s="94">
        <v>107.85</v>
      </c>
    </row>
    <row r="5105" spans="2:7">
      <c r="B5105" s="2">
        <v>44077</v>
      </c>
      <c r="C5105" s="3" t="s">
        <v>117</v>
      </c>
      <c r="D5105" s="3">
        <v>125</v>
      </c>
      <c r="E5105" s="3" t="s">
        <v>6</v>
      </c>
      <c r="F5105" s="3" t="s">
        <v>108</v>
      </c>
      <c r="G5105" s="94">
        <v>3735.38</v>
      </c>
    </row>
    <row r="5106" spans="2:7">
      <c r="B5106" s="2">
        <v>44416</v>
      </c>
      <c r="C5106" s="3" t="s">
        <v>119</v>
      </c>
      <c r="D5106" s="3">
        <v>6</v>
      </c>
      <c r="E5106" s="3" t="s">
        <v>9</v>
      </c>
      <c r="F5106" s="3" t="s">
        <v>108</v>
      </c>
      <c r="G5106" s="94">
        <v>173.7</v>
      </c>
    </row>
    <row r="5107" spans="2:7">
      <c r="B5107" s="2">
        <v>44058</v>
      </c>
      <c r="C5107" s="3" t="s">
        <v>119</v>
      </c>
      <c r="D5107" s="3">
        <v>23</v>
      </c>
      <c r="E5107" s="3" t="s">
        <v>110</v>
      </c>
      <c r="F5107" s="3" t="s">
        <v>108</v>
      </c>
      <c r="G5107" s="94">
        <v>596.85</v>
      </c>
    </row>
    <row r="5108" spans="2:7">
      <c r="B5108" s="2">
        <v>44690</v>
      </c>
      <c r="C5108" s="3" t="s">
        <v>118</v>
      </c>
      <c r="D5108" s="3">
        <v>9</v>
      </c>
      <c r="E5108" s="3" t="s">
        <v>6</v>
      </c>
      <c r="F5108" s="3" t="s">
        <v>108</v>
      </c>
      <c r="G5108" s="94">
        <v>402.21</v>
      </c>
    </row>
    <row r="5109" spans="2:7">
      <c r="B5109" s="2">
        <v>44643</v>
      </c>
      <c r="C5109" s="3" t="s">
        <v>107</v>
      </c>
      <c r="D5109" s="3">
        <v>5</v>
      </c>
      <c r="E5109" s="3" t="s">
        <v>114</v>
      </c>
      <c r="F5109" s="3" t="s">
        <v>106</v>
      </c>
      <c r="G5109" s="94">
        <v>134.75</v>
      </c>
    </row>
    <row r="5110" spans="2:7">
      <c r="B5110" s="2">
        <v>44399</v>
      </c>
      <c r="C5110" s="3" t="s">
        <v>119</v>
      </c>
      <c r="D5110" s="3">
        <v>575</v>
      </c>
      <c r="E5110" s="3" t="s">
        <v>9</v>
      </c>
      <c r="F5110" s="3" t="s">
        <v>105</v>
      </c>
      <c r="G5110" s="94">
        <v>9240.9699999999993</v>
      </c>
    </row>
    <row r="5111" spans="2:7">
      <c r="B5111" s="2">
        <v>44406</v>
      </c>
      <c r="C5111" s="3" t="s">
        <v>117</v>
      </c>
      <c r="D5111" s="3">
        <v>275</v>
      </c>
      <c r="E5111" s="3" t="s">
        <v>9</v>
      </c>
      <c r="F5111" s="3" t="s">
        <v>111</v>
      </c>
      <c r="G5111" s="94">
        <v>4577.72</v>
      </c>
    </row>
    <row r="5112" spans="2:7">
      <c r="B5112" s="2">
        <v>44021</v>
      </c>
      <c r="C5112" s="3" t="s">
        <v>117</v>
      </c>
      <c r="D5112" s="3">
        <v>375</v>
      </c>
      <c r="E5112" s="3" t="s">
        <v>6</v>
      </c>
      <c r="F5112" s="3" t="s">
        <v>106</v>
      </c>
      <c r="G5112" s="94">
        <v>9636.2800000000007</v>
      </c>
    </row>
    <row r="5113" spans="2:7">
      <c r="B5113" s="2">
        <v>43843</v>
      </c>
      <c r="C5113" s="3" t="s">
        <v>116</v>
      </c>
      <c r="D5113" s="3">
        <v>375</v>
      </c>
      <c r="E5113" s="3" t="s">
        <v>9</v>
      </c>
      <c r="F5113" s="3" t="s">
        <v>106</v>
      </c>
      <c r="G5113" s="94">
        <v>6242.34</v>
      </c>
    </row>
    <row r="5114" spans="2:7">
      <c r="B5114" s="2">
        <v>44497</v>
      </c>
      <c r="C5114" s="3" t="s">
        <v>119</v>
      </c>
      <c r="D5114" s="3">
        <v>150</v>
      </c>
      <c r="E5114" s="3" t="s">
        <v>9</v>
      </c>
      <c r="F5114" s="3" t="s">
        <v>109</v>
      </c>
      <c r="G5114" s="94">
        <v>2829.75</v>
      </c>
    </row>
    <row r="5115" spans="2:7">
      <c r="B5115" s="2">
        <v>43850</v>
      </c>
      <c r="C5115" s="3" t="s">
        <v>119</v>
      </c>
      <c r="D5115" s="3">
        <v>46</v>
      </c>
      <c r="E5115" s="3" t="s">
        <v>112</v>
      </c>
      <c r="F5115" s="3" t="s">
        <v>106</v>
      </c>
      <c r="G5115" s="94">
        <v>1405.65</v>
      </c>
    </row>
    <row r="5116" spans="2:7">
      <c r="B5116" s="2">
        <v>44593</v>
      </c>
      <c r="C5116" s="3" t="s">
        <v>119</v>
      </c>
      <c r="D5116" s="3">
        <v>13</v>
      </c>
      <c r="E5116" s="3" t="s">
        <v>9</v>
      </c>
      <c r="F5116" s="3" t="s">
        <v>113</v>
      </c>
      <c r="G5116" s="94">
        <v>363.35</v>
      </c>
    </row>
    <row r="5117" spans="2:7">
      <c r="B5117" s="2">
        <v>44854</v>
      </c>
      <c r="C5117" s="3" t="s">
        <v>118</v>
      </c>
      <c r="D5117" s="3">
        <v>225</v>
      </c>
      <c r="E5117" s="3" t="s">
        <v>6</v>
      </c>
      <c r="F5117" s="3" t="s">
        <v>109</v>
      </c>
      <c r="G5117" s="94">
        <v>6723.68</v>
      </c>
    </row>
    <row r="5118" spans="2:7">
      <c r="B5118" s="2">
        <v>44789</v>
      </c>
      <c r="C5118" s="3" t="s">
        <v>116</v>
      </c>
      <c r="D5118" s="3">
        <v>47</v>
      </c>
      <c r="E5118" s="3" t="s">
        <v>6</v>
      </c>
      <c r="F5118" s="3" t="s">
        <v>111</v>
      </c>
      <c r="G5118" s="94">
        <v>1745.42</v>
      </c>
    </row>
    <row r="5119" spans="2:7">
      <c r="B5119" s="2">
        <v>44185</v>
      </c>
      <c r="C5119" s="3" t="s">
        <v>117</v>
      </c>
      <c r="D5119" s="3">
        <v>100</v>
      </c>
      <c r="E5119" s="3" t="s">
        <v>110</v>
      </c>
      <c r="F5119" s="3" t="s">
        <v>115</v>
      </c>
      <c r="G5119" s="94">
        <v>1816.5</v>
      </c>
    </row>
    <row r="5120" spans="2:7">
      <c r="B5120" s="2">
        <v>44321</v>
      </c>
      <c r="C5120" s="3" t="s">
        <v>119</v>
      </c>
      <c r="D5120" s="3">
        <v>44</v>
      </c>
      <c r="E5120" s="3" t="s">
        <v>112</v>
      </c>
      <c r="F5120" s="3" t="s">
        <v>111</v>
      </c>
      <c r="G5120" s="94">
        <v>1269.73</v>
      </c>
    </row>
    <row r="5121" spans="2:7">
      <c r="B5121" s="2">
        <v>44880</v>
      </c>
      <c r="C5121" s="3" t="s">
        <v>117</v>
      </c>
      <c r="D5121" s="3">
        <v>6</v>
      </c>
      <c r="E5121" s="3" t="s">
        <v>110</v>
      </c>
      <c r="F5121" s="3" t="s">
        <v>109</v>
      </c>
      <c r="G5121" s="94">
        <v>155.69999999999999</v>
      </c>
    </row>
    <row r="5122" spans="2:7">
      <c r="B5122" s="2">
        <v>44779</v>
      </c>
      <c r="C5122" s="3" t="s">
        <v>118</v>
      </c>
      <c r="D5122" s="3">
        <v>1</v>
      </c>
      <c r="E5122" s="3" t="s">
        <v>114</v>
      </c>
      <c r="F5122" s="3" t="s">
        <v>108</v>
      </c>
      <c r="G5122" s="94">
        <v>25.95</v>
      </c>
    </row>
    <row r="5123" spans="2:7">
      <c r="B5123" s="2">
        <v>44502</v>
      </c>
      <c r="C5123" s="3" t="s">
        <v>119</v>
      </c>
      <c r="D5123" s="3">
        <v>7</v>
      </c>
      <c r="E5123" s="3" t="s">
        <v>114</v>
      </c>
      <c r="F5123" s="3" t="s">
        <v>108</v>
      </c>
      <c r="G5123" s="94">
        <v>181.65</v>
      </c>
    </row>
    <row r="5124" spans="2:7">
      <c r="B5124" s="2">
        <v>43854</v>
      </c>
      <c r="C5124" s="3" t="s">
        <v>117</v>
      </c>
      <c r="D5124" s="3">
        <v>48</v>
      </c>
      <c r="E5124" s="3" t="s">
        <v>112</v>
      </c>
      <c r="F5124" s="3" t="s">
        <v>115</v>
      </c>
      <c r="G5124" s="94">
        <v>1222.2</v>
      </c>
    </row>
    <row r="5125" spans="2:7">
      <c r="B5125" s="2">
        <v>44455</v>
      </c>
      <c r="C5125" s="3" t="s">
        <v>117</v>
      </c>
      <c r="D5125" s="3">
        <v>575</v>
      </c>
      <c r="E5125" s="3" t="s">
        <v>9</v>
      </c>
      <c r="F5125" s="3" t="s">
        <v>111</v>
      </c>
      <c r="G5125" s="94">
        <v>9240.9699999999993</v>
      </c>
    </row>
    <row r="5126" spans="2:7">
      <c r="B5126" s="2">
        <v>44820</v>
      </c>
      <c r="C5126" s="3" t="s">
        <v>116</v>
      </c>
      <c r="D5126" s="3">
        <v>38</v>
      </c>
      <c r="E5126" s="3" t="s">
        <v>6</v>
      </c>
      <c r="F5126" s="3" t="s">
        <v>111</v>
      </c>
      <c r="G5126" s="94">
        <v>1411.19</v>
      </c>
    </row>
    <row r="5127" spans="2:7">
      <c r="B5127" s="2">
        <v>43950</v>
      </c>
      <c r="C5127" s="3" t="s">
        <v>119</v>
      </c>
      <c r="D5127" s="3">
        <v>5</v>
      </c>
      <c r="E5127" s="3" t="s">
        <v>114</v>
      </c>
      <c r="F5127" s="3" t="s">
        <v>113</v>
      </c>
      <c r="G5127" s="94">
        <v>124.75</v>
      </c>
    </row>
    <row r="5128" spans="2:7">
      <c r="B5128" s="2">
        <v>44676</v>
      </c>
      <c r="C5128" s="3" t="s">
        <v>116</v>
      </c>
      <c r="D5128" s="3">
        <v>37</v>
      </c>
      <c r="E5128" s="3" t="s">
        <v>9</v>
      </c>
      <c r="F5128" s="3" t="s">
        <v>111</v>
      </c>
      <c r="G5128" s="94">
        <v>910.48</v>
      </c>
    </row>
    <row r="5129" spans="2:7">
      <c r="B5129" s="2">
        <v>44508</v>
      </c>
      <c r="C5129" s="3" t="s">
        <v>117</v>
      </c>
      <c r="D5129" s="3">
        <v>45</v>
      </c>
      <c r="E5129" s="3" t="s">
        <v>112</v>
      </c>
      <c r="F5129" s="3" t="s">
        <v>113</v>
      </c>
      <c r="G5129" s="94">
        <v>1298.5899999999999</v>
      </c>
    </row>
    <row r="5130" spans="2:7">
      <c r="B5130" s="2">
        <v>44845</v>
      </c>
      <c r="C5130" s="3" t="s">
        <v>117</v>
      </c>
      <c r="D5130" s="3">
        <v>1</v>
      </c>
      <c r="E5130" s="3" t="s">
        <v>6</v>
      </c>
      <c r="F5130" s="3" t="s">
        <v>115</v>
      </c>
      <c r="G5130" s="94">
        <v>44.69</v>
      </c>
    </row>
    <row r="5131" spans="2:7">
      <c r="B5131" s="2">
        <v>44901</v>
      </c>
      <c r="C5131" s="3" t="s">
        <v>116</v>
      </c>
      <c r="D5131" s="3">
        <v>1</v>
      </c>
      <c r="E5131" s="3" t="s">
        <v>6</v>
      </c>
      <c r="F5131" s="3" t="s">
        <v>109</v>
      </c>
      <c r="G5131" s="94">
        <v>44.69</v>
      </c>
    </row>
    <row r="5132" spans="2:7">
      <c r="B5132" s="2">
        <v>44413</v>
      </c>
      <c r="C5132" s="3" t="s">
        <v>119</v>
      </c>
      <c r="D5132" s="3">
        <v>39</v>
      </c>
      <c r="E5132" s="3" t="s">
        <v>9</v>
      </c>
      <c r="F5132" s="3" t="s">
        <v>106</v>
      </c>
      <c r="G5132" s="94">
        <v>893.39</v>
      </c>
    </row>
    <row r="5133" spans="2:7">
      <c r="B5133" s="2">
        <v>44410</v>
      </c>
      <c r="C5133" s="3" t="s">
        <v>107</v>
      </c>
      <c r="D5133" s="3">
        <v>5</v>
      </c>
      <c r="E5133" s="3" t="s">
        <v>112</v>
      </c>
      <c r="F5133" s="3" t="s">
        <v>111</v>
      </c>
      <c r="G5133" s="94">
        <v>179.75</v>
      </c>
    </row>
    <row r="5134" spans="2:7">
      <c r="B5134" s="2">
        <v>44141</v>
      </c>
      <c r="C5134" s="3" t="s">
        <v>119</v>
      </c>
      <c r="D5134" s="3">
        <v>8</v>
      </c>
      <c r="E5134" s="3" t="s">
        <v>9</v>
      </c>
      <c r="F5134" s="3" t="s">
        <v>111</v>
      </c>
      <c r="G5134" s="94">
        <v>223.6</v>
      </c>
    </row>
    <row r="5135" spans="2:7">
      <c r="B5135" s="2">
        <v>44525</v>
      </c>
      <c r="C5135" s="3" t="s">
        <v>118</v>
      </c>
      <c r="D5135" s="3">
        <v>550</v>
      </c>
      <c r="E5135" s="3" t="s">
        <v>6</v>
      </c>
      <c r="F5135" s="3" t="s">
        <v>106</v>
      </c>
      <c r="G5135" s="94">
        <v>13816.96</v>
      </c>
    </row>
    <row r="5136" spans="2:7">
      <c r="B5136" s="2">
        <v>44020</v>
      </c>
      <c r="C5136" s="3" t="s">
        <v>119</v>
      </c>
      <c r="D5136" s="3">
        <v>9</v>
      </c>
      <c r="E5136" s="3" t="s">
        <v>6</v>
      </c>
      <c r="F5136" s="3" t="s">
        <v>109</v>
      </c>
      <c r="G5136" s="94">
        <v>402.21</v>
      </c>
    </row>
    <row r="5137" spans="2:7">
      <c r="B5137" s="2">
        <v>44352</v>
      </c>
      <c r="C5137" s="3" t="s">
        <v>117</v>
      </c>
      <c r="D5137" s="3">
        <v>7</v>
      </c>
      <c r="E5137" s="3" t="s">
        <v>112</v>
      </c>
      <c r="F5137" s="3" t="s">
        <v>106</v>
      </c>
      <c r="G5137" s="94">
        <v>244.65</v>
      </c>
    </row>
    <row r="5138" spans="2:7">
      <c r="B5138" s="2">
        <v>44534</v>
      </c>
      <c r="C5138" s="3" t="s">
        <v>119</v>
      </c>
      <c r="D5138" s="3">
        <v>575</v>
      </c>
      <c r="E5138" s="3" t="s">
        <v>6</v>
      </c>
      <c r="F5138" s="3" t="s">
        <v>115</v>
      </c>
      <c r="G5138" s="94">
        <v>14114.38</v>
      </c>
    </row>
    <row r="5139" spans="2:7">
      <c r="B5139" s="2">
        <v>44485</v>
      </c>
      <c r="C5139" s="3" t="s">
        <v>117</v>
      </c>
      <c r="D5139" s="3">
        <v>375</v>
      </c>
      <c r="E5139" s="3" t="s">
        <v>114</v>
      </c>
      <c r="F5139" s="3" t="s">
        <v>109</v>
      </c>
      <c r="G5139" s="94">
        <v>5379.84</v>
      </c>
    </row>
    <row r="5140" spans="2:7">
      <c r="B5140" s="2">
        <v>44366</v>
      </c>
      <c r="C5140" s="3" t="s">
        <v>119</v>
      </c>
      <c r="D5140" s="3">
        <v>4</v>
      </c>
      <c r="E5140" s="3" t="s">
        <v>110</v>
      </c>
      <c r="F5140" s="3" t="s">
        <v>113</v>
      </c>
      <c r="G5140" s="94">
        <v>95.8</v>
      </c>
    </row>
    <row r="5141" spans="2:7">
      <c r="B5141" s="2">
        <v>43942</v>
      </c>
      <c r="C5141" s="3" t="s">
        <v>117</v>
      </c>
      <c r="D5141" s="3">
        <v>9</v>
      </c>
      <c r="E5141" s="3" t="s">
        <v>9</v>
      </c>
      <c r="F5141" s="3" t="s">
        <v>111</v>
      </c>
      <c r="G5141" s="94">
        <v>260.55</v>
      </c>
    </row>
    <row r="5142" spans="2:7">
      <c r="B5142" s="2">
        <v>44298</v>
      </c>
      <c r="C5142" s="3" t="s">
        <v>119</v>
      </c>
      <c r="D5142" s="3">
        <v>26</v>
      </c>
      <c r="E5142" s="3" t="s">
        <v>114</v>
      </c>
      <c r="F5142" s="3" t="s">
        <v>115</v>
      </c>
      <c r="G5142" s="94">
        <v>573.5</v>
      </c>
    </row>
    <row r="5143" spans="2:7">
      <c r="B5143" s="2">
        <v>43833</v>
      </c>
      <c r="C5143" s="3" t="s">
        <v>119</v>
      </c>
      <c r="D5143" s="3">
        <v>450</v>
      </c>
      <c r="E5143" s="3" t="s">
        <v>110</v>
      </c>
      <c r="F5143" s="3" t="s">
        <v>113</v>
      </c>
      <c r="G5143" s="94">
        <v>6714.56</v>
      </c>
    </row>
    <row r="5144" spans="2:7">
      <c r="B5144" s="2">
        <v>44562</v>
      </c>
      <c r="C5144" s="3" t="s">
        <v>107</v>
      </c>
      <c r="D5144" s="3">
        <v>325</v>
      </c>
      <c r="E5144" s="3" t="s">
        <v>6</v>
      </c>
      <c r="F5144" s="3" t="s">
        <v>109</v>
      </c>
      <c r="G5144" s="94">
        <v>8164.57</v>
      </c>
    </row>
    <row r="5145" spans="2:7">
      <c r="B5145" s="2">
        <v>44529</v>
      </c>
      <c r="C5145" s="3" t="s">
        <v>119</v>
      </c>
      <c r="D5145" s="3">
        <v>3</v>
      </c>
      <c r="E5145" s="3" t="s">
        <v>114</v>
      </c>
      <c r="F5145" s="3" t="s">
        <v>109</v>
      </c>
      <c r="G5145" s="94">
        <v>80.849999999999994</v>
      </c>
    </row>
    <row r="5146" spans="2:7">
      <c r="B5146" s="2">
        <v>43851</v>
      </c>
      <c r="C5146" s="3" t="s">
        <v>117</v>
      </c>
      <c r="D5146" s="3">
        <v>16</v>
      </c>
      <c r="E5146" s="3" t="s">
        <v>114</v>
      </c>
      <c r="F5146" s="3" t="s">
        <v>115</v>
      </c>
      <c r="G5146" s="94">
        <v>431.2</v>
      </c>
    </row>
    <row r="5147" spans="2:7">
      <c r="B5147" s="2">
        <v>43867</v>
      </c>
      <c r="C5147" s="3" t="s">
        <v>118</v>
      </c>
      <c r="D5147" s="3">
        <v>400</v>
      </c>
      <c r="E5147" s="3" t="s">
        <v>9</v>
      </c>
      <c r="F5147" s="3" t="s">
        <v>111</v>
      </c>
      <c r="G5147" s="94">
        <v>6198.5</v>
      </c>
    </row>
    <row r="5148" spans="2:7">
      <c r="B5148" s="2">
        <v>44181</v>
      </c>
      <c r="C5148" s="3" t="s">
        <v>118</v>
      </c>
      <c r="D5148" s="3">
        <v>150</v>
      </c>
      <c r="E5148" s="3" t="s">
        <v>114</v>
      </c>
      <c r="F5148" s="3" t="s">
        <v>113</v>
      </c>
      <c r="G5148" s="94">
        <v>2619.75</v>
      </c>
    </row>
    <row r="5149" spans="2:7">
      <c r="B5149" s="2">
        <v>44138</v>
      </c>
      <c r="C5149" s="3" t="s">
        <v>117</v>
      </c>
      <c r="D5149" s="3">
        <v>17</v>
      </c>
      <c r="E5149" s="3" t="s">
        <v>9</v>
      </c>
      <c r="F5149" s="3" t="s">
        <v>109</v>
      </c>
      <c r="G5149" s="94">
        <v>475.15</v>
      </c>
    </row>
    <row r="5150" spans="2:7">
      <c r="B5150" s="2">
        <v>44813</v>
      </c>
      <c r="C5150" s="3" t="s">
        <v>116</v>
      </c>
      <c r="D5150" s="3">
        <v>225</v>
      </c>
      <c r="E5150" s="3" t="s">
        <v>9</v>
      </c>
      <c r="F5150" s="3" t="s">
        <v>106</v>
      </c>
      <c r="G5150" s="94">
        <v>4559.63</v>
      </c>
    </row>
    <row r="5151" spans="2:7">
      <c r="B5151" s="2">
        <v>44082</v>
      </c>
      <c r="C5151" s="3" t="s">
        <v>119</v>
      </c>
      <c r="D5151" s="3">
        <v>28</v>
      </c>
      <c r="E5151" s="3" t="s">
        <v>110</v>
      </c>
      <c r="F5151" s="3" t="s">
        <v>109</v>
      </c>
      <c r="G5151" s="94">
        <v>617.61</v>
      </c>
    </row>
    <row r="5152" spans="2:7">
      <c r="B5152" s="2">
        <v>44812</v>
      </c>
      <c r="C5152" s="3" t="s">
        <v>118</v>
      </c>
      <c r="D5152" s="3">
        <v>350</v>
      </c>
      <c r="E5152" s="3" t="s">
        <v>114</v>
      </c>
      <c r="F5152" s="3" t="s">
        <v>113</v>
      </c>
      <c r="G5152" s="94">
        <v>5423.69</v>
      </c>
    </row>
    <row r="5153" spans="2:7">
      <c r="B5153" s="2">
        <v>43871</v>
      </c>
      <c r="C5153" s="3" t="s">
        <v>117</v>
      </c>
      <c r="D5153" s="3">
        <v>15</v>
      </c>
      <c r="E5153" s="3" t="s">
        <v>110</v>
      </c>
      <c r="F5153" s="3" t="s">
        <v>108</v>
      </c>
      <c r="G5153" s="94">
        <v>359.25</v>
      </c>
    </row>
    <row r="5154" spans="2:7">
      <c r="B5154" s="2">
        <v>44304</v>
      </c>
      <c r="C5154" s="3" t="s">
        <v>117</v>
      </c>
      <c r="D5154" s="3">
        <v>3</v>
      </c>
      <c r="E5154" s="3" t="s">
        <v>110</v>
      </c>
      <c r="F5154" s="3" t="s">
        <v>113</v>
      </c>
      <c r="G5154" s="94">
        <v>71.849999999999994</v>
      </c>
    </row>
    <row r="5155" spans="2:7">
      <c r="B5155" s="2">
        <v>44337</v>
      </c>
      <c r="C5155" s="3" t="s">
        <v>107</v>
      </c>
      <c r="D5155" s="3">
        <v>500</v>
      </c>
      <c r="E5155" s="3" t="s">
        <v>9</v>
      </c>
      <c r="F5155" s="3" t="s">
        <v>108</v>
      </c>
      <c r="G5155" s="94">
        <v>8323.1299999999992</v>
      </c>
    </row>
    <row r="5156" spans="2:7">
      <c r="B5156" s="2">
        <v>43862</v>
      </c>
      <c r="C5156" s="3" t="s">
        <v>117</v>
      </c>
      <c r="D5156" s="3">
        <v>8</v>
      </c>
      <c r="E5156" s="3" t="s">
        <v>6</v>
      </c>
      <c r="F5156" s="3" t="s">
        <v>113</v>
      </c>
      <c r="G5156" s="94">
        <v>357.52</v>
      </c>
    </row>
    <row r="5157" spans="2:7">
      <c r="B5157" s="2">
        <v>44472</v>
      </c>
      <c r="C5157" s="3" t="s">
        <v>116</v>
      </c>
      <c r="D5157" s="3">
        <v>35</v>
      </c>
      <c r="E5157" s="3" t="s">
        <v>112</v>
      </c>
      <c r="F5157" s="3" t="s">
        <v>105</v>
      </c>
      <c r="G5157" s="94">
        <v>1069.51</v>
      </c>
    </row>
    <row r="5158" spans="2:7">
      <c r="B5158" s="2">
        <v>44896</v>
      </c>
      <c r="C5158" s="3" t="s">
        <v>119</v>
      </c>
      <c r="D5158" s="3">
        <v>37</v>
      </c>
      <c r="E5158" s="3" t="s">
        <v>112</v>
      </c>
      <c r="F5158" s="3" t="s">
        <v>111</v>
      </c>
      <c r="G5158" s="94">
        <v>1067.73</v>
      </c>
    </row>
    <row r="5159" spans="2:7">
      <c r="B5159" s="2">
        <v>44051</v>
      </c>
      <c r="C5159" s="3" t="s">
        <v>107</v>
      </c>
      <c r="D5159" s="3">
        <v>4</v>
      </c>
      <c r="E5159" s="3" t="s">
        <v>110</v>
      </c>
      <c r="F5159" s="3" t="s">
        <v>109</v>
      </c>
      <c r="G5159" s="94">
        <v>95.8</v>
      </c>
    </row>
    <row r="5160" spans="2:7">
      <c r="B5160" s="2">
        <v>44718</v>
      </c>
      <c r="C5160" s="3" t="s">
        <v>119</v>
      </c>
      <c r="D5160" s="3">
        <v>33</v>
      </c>
      <c r="E5160" s="3" t="s">
        <v>9</v>
      </c>
      <c r="F5160" s="3" t="s">
        <v>106</v>
      </c>
      <c r="G5160" s="94">
        <v>812.05</v>
      </c>
    </row>
    <row r="5161" spans="2:7">
      <c r="B5161" s="2">
        <v>43859</v>
      </c>
      <c r="C5161" s="3" t="s">
        <v>117</v>
      </c>
      <c r="D5161" s="3">
        <v>8</v>
      </c>
      <c r="E5161" s="3" t="s">
        <v>112</v>
      </c>
      <c r="F5161" s="3" t="s">
        <v>106</v>
      </c>
      <c r="G5161" s="94">
        <v>287.60000000000002</v>
      </c>
    </row>
    <row r="5162" spans="2:7">
      <c r="B5162" s="2">
        <v>44172</v>
      </c>
      <c r="C5162" s="3" t="s">
        <v>107</v>
      </c>
      <c r="D5162" s="3">
        <v>34</v>
      </c>
      <c r="E5162" s="3" t="s">
        <v>110</v>
      </c>
      <c r="F5162" s="3" t="s">
        <v>109</v>
      </c>
      <c r="G5162" s="94">
        <v>692.16</v>
      </c>
    </row>
    <row r="5163" spans="2:7">
      <c r="B5163" s="2">
        <v>44843</v>
      </c>
      <c r="C5163" s="3" t="s">
        <v>117</v>
      </c>
      <c r="D5163" s="3">
        <v>1</v>
      </c>
      <c r="E5163" s="3" t="s">
        <v>112</v>
      </c>
      <c r="F5163" s="3" t="s">
        <v>105</v>
      </c>
      <c r="G5163" s="94">
        <v>35.950000000000003</v>
      </c>
    </row>
    <row r="5164" spans="2:7">
      <c r="B5164" s="2">
        <v>44515</v>
      </c>
      <c r="C5164" s="3" t="s">
        <v>117</v>
      </c>
      <c r="D5164" s="3">
        <v>8</v>
      </c>
      <c r="E5164" s="3" t="s">
        <v>112</v>
      </c>
      <c r="F5164" s="3" t="s">
        <v>105</v>
      </c>
      <c r="G5164" s="94">
        <v>287.60000000000002</v>
      </c>
    </row>
    <row r="5165" spans="2:7">
      <c r="B5165" s="2">
        <v>44645</v>
      </c>
      <c r="C5165" s="3" t="s">
        <v>119</v>
      </c>
      <c r="D5165" s="3">
        <v>2</v>
      </c>
      <c r="E5165" s="3" t="s">
        <v>112</v>
      </c>
      <c r="F5165" s="3" t="s">
        <v>113</v>
      </c>
      <c r="G5165" s="94">
        <v>67.900000000000006</v>
      </c>
    </row>
    <row r="5166" spans="2:7">
      <c r="B5166" s="2">
        <v>43986</v>
      </c>
      <c r="C5166" s="3" t="s">
        <v>107</v>
      </c>
      <c r="D5166" s="3">
        <v>300</v>
      </c>
      <c r="E5166" s="3" t="s">
        <v>112</v>
      </c>
      <c r="F5166" s="3" t="s">
        <v>115</v>
      </c>
      <c r="G5166" s="94">
        <v>5856.38</v>
      </c>
    </row>
    <row r="5167" spans="2:7">
      <c r="B5167" s="2">
        <v>44281</v>
      </c>
      <c r="C5167" s="3" t="s">
        <v>117</v>
      </c>
      <c r="D5167" s="3">
        <v>11</v>
      </c>
      <c r="E5167" s="3" t="s">
        <v>6</v>
      </c>
      <c r="F5167" s="3" t="s">
        <v>108</v>
      </c>
      <c r="G5167" s="94">
        <v>491.59</v>
      </c>
    </row>
    <row r="5168" spans="2:7">
      <c r="B5168" s="2">
        <v>43885</v>
      </c>
      <c r="C5168" s="3" t="s">
        <v>117</v>
      </c>
      <c r="D5168" s="3">
        <v>425</v>
      </c>
      <c r="E5168" s="3" t="s">
        <v>112</v>
      </c>
      <c r="F5168" s="3" t="s">
        <v>115</v>
      </c>
      <c r="G5168" s="94">
        <v>8296.5300000000007</v>
      </c>
    </row>
    <row r="5169" spans="2:7">
      <c r="B5169" s="2">
        <v>44648</v>
      </c>
      <c r="C5169" s="3" t="s">
        <v>119</v>
      </c>
      <c r="D5169" s="3">
        <v>45</v>
      </c>
      <c r="E5169" s="3" t="s">
        <v>110</v>
      </c>
      <c r="F5169" s="3" t="s">
        <v>108</v>
      </c>
      <c r="G5169" s="94">
        <v>992.59</v>
      </c>
    </row>
    <row r="5170" spans="2:7">
      <c r="B5170" s="2">
        <v>43981</v>
      </c>
      <c r="C5170" s="3" t="s">
        <v>119</v>
      </c>
      <c r="D5170" s="3">
        <v>31</v>
      </c>
      <c r="E5170" s="3" t="s">
        <v>112</v>
      </c>
      <c r="F5170" s="3" t="s">
        <v>106</v>
      </c>
      <c r="G5170" s="94">
        <v>894.58</v>
      </c>
    </row>
    <row r="5171" spans="2:7">
      <c r="B5171" s="2">
        <v>44246</v>
      </c>
      <c r="C5171" s="3" t="s">
        <v>117</v>
      </c>
      <c r="D5171" s="3">
        <v>40</v>
      </c>
      <c r="E5171" s="3" t="s">
        <v>9</v>
      </c>
      <c r="F5171" s="3" t="s">
        <v>108</v>
      </c>
      <c r="G5171" s="94">
        <v>916.3</v>
      </c>
    </row>
    <row r="5172" spans="2:7">
      <c r="B5172" s="2">
        <v>44676</v>
      </c>
      <c r="C5172" s="3" t="s">
        <v>119</v>
      </c>
      <c r="D5172" s="3">
        <v>18</v>
      </c>
      <c r="E5172" s="3" t="s">
        <v>6</v>
      </c>
      <c r="F5172" s="3" t="s">
        <v>111</v>
      </c>
      <c r="G5172" s="94">
        <v>768.42</v>
      </c>
    </row>
    <row r="5173" spans="2:7">
      <c r="B5173" s="2">
        <v>43885</v>
      </c>
      <c r="C5173" s="3" t="s">
        <v>119</v>
      </c>
      <c r="D5173" s="3">
        <v>325</v>
      </c>
      <c r="E5173" s="3" t="s">
        <v>110</v>
      </c>
      <c r="F5173" s="3" t="s">
        <v>113</v>
      </c>
      <c r="G5173" s="94">
        <v>4849.41</v>
      </c>
    </row>
    <row r="5174" spans="2:7">
      <c r="B5174" s="2">
        <v>44076</v>
      </c>
      <c r="C5174" s="3" t="s">
        <v>116</v>
      </c>
      <c r="D5174" s="3">
        <v>1</v>
      </c>
      <c r="E5174" s="3" t="s">
        <v>6</v>
      </c>
      <c r="F5174" s="3" t="s">
        <v>113</v>
      </c>
      <c r="G5174" s="94">
        <v>42.69</v>
      </c>
    </row>
    <row r="5175" spans="2:7">
      <c r="B5175" s="2">
        <v>44800</v>
      </c>
      <c r="C5175" s="3" t="s">
        <v>107</v>
      </c>
      <c r="D5175" s="3">
        <v>17</v>
      </c>
      <c r="E5175" s="3" t="s">
        <v>9</v>
      </c>
      <c r="F5175" s="3" t="s">
        <v>109</v>
      </c>
      <c r="G5175" s="94">
        <v>458.15</v>
      </c>
    </row>
    <row r="5176" spans="2:7">
      <c r="B5176" s="2">
        <v>44470</v>
      </c>
      <c r="C5176" s="3" t="s">
        <v>119</v>
      </c>
      <c r="D5176" s="3">
        <v>1</v>
      </c>
      <c r="E5176" s="3" t="s">
        <v>114</v>
      </c>
      <c r="F5176" s="3" t="s">
        <v>115</v>
      </c>
      <c r="G5176" s="94">
        <v>24.95</v>
      </c>
    </row>
    <row r="5177" spans="2:7">
      <c r="B5177" s="2">
        <v>44471</v>
      </c>
      <c r="C5177" s="3" t="s">
        <v>119</v>
      </c>
      <c r="D5177" s="3">
        <v>13</v>
      </c>
      <c r="E5177" s="3" t="s">
        <v>112</v>
      </c>
      <c r="F5177" s="3" t="s">
        <v>108</v>
      </c>
      <c r="G5177" s="94">
        <v>454.35</v>
      </c>
    </row>
    <row r="5178" spans="2:7">
      <c r="B5178" s="2">
        <v>44590</v>
      </c>
      <c r="C5178" s="3" t="s">
        <v>116</v>
      </c>
      <c r="D5178" s="3">
        <v>5</v>
      </c>
      <c r="E5178" s="3" t="s">
        <v>9</v>
      </c>
      <c r="F5178" s="3" t="s">
        <v>106</v>
      </c>
      <c r="G5178" s="94">
        <v>134.75</v>
      </c>
    </row>
    <row r="5179" spans="2:7">
      <c r="B5179" s="2">
        <v>44029</v>
      </c>
      <c r="C5179" s="3" t="s">
        <v>116</v>
      </c>
      <c r="D5179" s="3">
        <v>44</v>
      </c>
      <c r="E5179" s="3" t="s">
        <v>9</v>
      </c>
      <c r="F5179" s="3" t="s">
        <v>108</v>
      </c>
      <c r="G5179" s="94">
        <v>1082.73</v>
      </c>
    </row>
    <row r="5180" spans="2:7">
      <c r="B5180" s="2">
        <v>44234</v>
      </c>
      <c r="C5180" s="3" t="s">
        <v>116</v>
      </c>
      <c r="D5180" s="3">
        <v>375</v>
      </c>
      <c r="E5180" s="3" t="s">
        <v>112</v>
      </c>
      <c r="F5180" s="3" t="s">
        <v>113</v>
      </c>
      <c r="G5180" s="94">
        <v>7751.72</v>
      </c>
    </row>
    <row r="5181" spans="2:7">
      <c r="B5181" s="2">
        <v>43971</v>
      </c>
      <c r="C5181" s="3" t="s">
        <v>116</v>
      </c>
      <c r="D5181" s="3">
        <v>575</v>
      </c>
      <c r="E5181" s="3" t="s">
        <v>112</v>
      </c>
      <c r="F5181" s="3" t="s">
        <v>115</v>
      </c>
      <c r="G5181" s="94">
        <v>11224.72</v>
      </c>
    </row>
    <row r="5182" spans="2:7">
      <c r="B5182" s="2">
        <v>44104</v>
      </c>
      <c r="C5182" s="3" t="s">
        <v>119</v>
      </c>
      <c r="D5182" s="3">
        <v>75</v>
      </c>
      <c r="E5182" s="3" t="s">
        <v>9</v>
      </c>
      <c r="F5182" s="3" t="s">
        <v>109</v>
      </c>
      <c r="G5182" s="94">
        <v>1628.44</v>
      </c>
    </row>
    <row r="5183" spans="2:7">
      <c r="B5183" s="2">
        <v>44781</v>
      </c>
      <c r="C5183" s="3" t="s">
        <v>118</v>
      </c>
      <c r="D5183" s="3">
        <v>300</v>
      </c>
      <c r="E5183" s="3" t="s">
        <v>110</v>
      </c>
      <c r="F5183" s="3" t="s">
        <v>105</v>
      </c>
      <c r="G5183" s="94">
        <v>4303.88</v>
      </c>
    </row>
    <row r="5184" spans="2:7">
      <c r="B5184" s="2">
        <v>44557</v>
      </c>
      <c r="C5184" s="3" t="s">
        <v>117</v>
      </c>
      <c r="D5184" s="3">
        <v>6</v>
      </c>
      <c r="E5184" s="3" t="s">
        <v>114</v>
      </c>
      <c r="F5184" s="3" t="s">
        <v>105</v>
      </c>
      <c r="G5184" s="94">
        <v>149.69999999999999</v>
      </c>
    </row>
    <row r="5185" spans="2:7">
      <c r="B5185" s="2">
        <v>43906</v>
      </c>
      <c r="C5185" s="3" t="s">
        <v>117</v>
      </c>
      <c r="D5185" s="3">
        <v>44</v>
      </c>
      <c r="E5185" s="3" t="s">
        <v>9</v>
      </c>
      <c r="F5185" s="3" t="s">
        <v>108</v>
      </c>
      <c r="G5185" s="94">
        <v>1082.73</v>
      </c>
    </row>
    <row r="5186" spans="2:7">
      <c r="B5186" s="2">
        <v>44039</v>
      </c>
      <c r="C5186" s="3" t="s">
        <v>117</v>
      </c>
      <c r="D5186" s="3">
        <v>500</v>
      </c>
      <c r="E5186" s="3" t="s">
        <v>6</v>
      </c>
      <c r="F5186" s="3" t="s">
        <v>115</v>
      </c>
      <c r="G5186" s="94">
        <v>12560.88</v>
      </c>
    </row>
    <row r="5187" spans="2:7">
      <c r="B5187" s="2">
        <v>44565</v>
      </c>
      <c r="C5187" s="3" t="s">
        <v>116</v>
      </c>
      <c r="D5187" s="3">
        <v>175</v>
      </c>
      <c r="E5187" s="3" t="s">
        <v>114</v>
      </c>
      <c r="F5187" s="3" t="s">
        <v>109</v>
      </c>
      <c r="G5187" s="94">
        <v>3056.38</v>
      </c>
    </row>
    <row r="5188" spans="2:7">
      <c r="B5188" s="2">
        <v>44074</v>
      </c>
      <c r="C5188" s="3" t="s">
        <v>119</v>
      </c>
      <c r="D5188" s="3">
        <v>525</v>
      </c>
      <c r="E5188" s="3" t="s">
        <v>114</v>
      </c>
      <c r="F5188" s="3" t="s">
        <v>115</v>
      </c>
      <c r="G5188" s="94">
        <v>7833.66</v>
      </c>
    </row>
    <row r="5189" spans="2:7">
      <c r="B5189" s="2">
        <v>44387</v>
      </c>
      <c r="C5189" s="3" t="s">
        <v>116</v>
      </c>
      <c r="D5189" s="3">
        <v>49</v>
      </c>
      <c r="E5189" s="3" t="s">
        <v>112</v>
      </c>
      <c r="F5189" s="3" t="s">
        <v>108</v>
      </c>
      <c r="G5189" s="94">
        <v>1284.4100000000001</v>
      </c>
    </row>
    <row r="5190" spans="2:7">
      <c r="B5190" s="2">
        <v>44059</v>
      </c>
      <c r="C5190" s="3" t="s">
        <v>119</v>
      </c>
      <c r="D5190" s="3">
        <v>125</v>
      </c>
      <c r="E5190" s="3" t="s">
        <v>114</v>
      </c>
      <c r="F5190" s="3" t="s">
        <v>111</v>
      </c>
      <c r="G5190" s="94">
        <v>2183.13</v>
      </c>
    </row>
    <row r="5191" spans="2:7">
      <c r="B5191" s="2">
        <v>44846</v>
      </c>
      <c r="C5191" s="3" t="s">
        <v>116</v>
      </c>
      <c r="D5191" s="3">
        <v>15</v>
      </c>
      <c r="E5191" s="3" t="s">
        <v>9</v>
      </c>
      <c r="F5191" s="3" t="s">
        <v>105</v>
      </c>
      <c r="G5191" s="94">
        <v>434.25</v>
      </c>
    </row>
    <row r="5192" spans="2:7">
      <c r="B5192" s="2">
        <v>44884</v>
      </c>
      <c r="C5192" s="3" t="s">
        <v>107</v>
      </c>
      <c r="D5192" s="3">
        <v>550</v>
      </c>
      <c r="E5192" s="3" t="s">
        <v>6</v>
      </c>
      <c r="F5192" s="3" t="s">
        <v>115</v>
      </c>
      <c r="G5192" s="94">
        <v>13816.96</v>
      </c>
    </row>
    <row r="5193" spans="2:7">
      <c r="B5193" s="2">
        <v>44762</v>
      </c>
      <c r="C5193" s="3" t="s">
        <v>117</v>
      </c>
      <c r="D5193" s="3">
        <v>325</v>
      </c>
      <c r="E5193" s="3" t="s">
        <v>114</v>
      </c>
      <c r="F5193" s="3" t="s">
        <v>105</v>
      </c>
      <c r="G5193" s="94">
        <v>4662.53</v>
      </c>
    </row>
    <row r="5194" spans="2:7">
      <c r="B5194" s="2">
        <v>44174</v>
      </c>
      <c r="C5194" s="3" t="s">
        <v>107</v>
      </c>
      <c r="D5194" s="3">
        <v>37</v>
      </c>
      <c r="E5194" s="3" t="s">
        <v>110</v>
      </c>
      <c r="F5194" s="3" t="s">
        <v>111</v>
      </c>
      <c r="G5194" s="94">
        <v>753.23</v>
      </c>
    </row>
    <row r="5195" spans="2:7">
      <c r="B5195" s="2">
        <v>44080</v>
      </c>
      <c r="C5195" s="3" t="s">
        <v>119</v>
      </c>
      <c r="D5195" s="3">
        <v>525</v>
      </c>
      <c r="E5195" s="3" t="s">
        <v>110</v>
      </c>
      <c r="F5195" s="3" t="s">
        <v>111</v>
      </c>
      <c r="G5195" s="94">
        <v>7229.91</v>
      </c>
    </row>
    <row r="5196" spans="2:7">
      <c r="B5196" s="2">
        <v>44654</v>
      </c>
      <c r="C5196" s="3" t="s">
        <v>116</v>
      </c>
      <c r="D5196" s="3">
        <v>47</v>
      </c>
      <c r="E5196" s="3" t="s">
        <v>114</v>
      </c>
      <c r="F5196" s="3" t="s">
        <v>113</v>
      </c>
      <c r="G5196" s="94">
        <v>996.75</v>
      </c>
    </row>
    <row r="5197" spans="2:7">
      <c r="B5197" s="2">
        <v>44837</v>
      </c>
      <c r="C5197" s="3" t="s">
        <v>119</v>
      </c>
      <c r="D5197" s="3">
        <v>4</v>
      </c>
      <c r="E5197" s="3" t="s">
        <v>9</v>
      </c>
      <c r="F5197" s="3" t="s">
        <v>105</v>
      </c>
      <c r="G5197" s="94">
        <v>107.8</v>
      </c>
    </row>
    <row r="5198" spans="2:7">
      <c r="B5198" s="2">
        <v>43913</v>
      </c>
      <c r="C5198" s="3" t="s">
        <v>107</v>
      </c>
      <c r="D5198" s="3">
        <v>15</v>
      </c>
      <c r="E5198" s="3" t="s">
        <v>6</v>
      </c>
      <c r="F5198" s="3" t="s">
        <v>105</v>
      </c>
      <c r="G5198" s="94">
        <v>670.35</v>
      </c>
    </row>
    <row r="5199" spans="2:7">
      <c r="B5199" s="2">
        <v>44179</v>
      </c>
      <c r="C5199" s="3" t="s">
        <v>118</v>
      </c>
      <c r="D5199" s="3">
        <v>8</v>
      </c>
      <c r="E5199" s="3" t="s">
        <v>6</v>
      </c>
      <c r="F5199" s="3" t="s">
        <v>115</v>
      </c>
      <c r="G5199" s="94">
        <v>357.52</v>
      </c>
    </row>
    <row r="5200" spans="2:7">
      <c r="B5200" s="2">
        <v>44773</v>
      </c>
      <c r="C5200" s="3" t="s">
        <v>117</v>
      </c>
      <c r="D5200" s="3">
        <v>500</v>
      </c>
      <c r="E5200" s="3" t="s">
        <v>112</v>
      </c>
      <c r="F5200" s="3" t="s">
        <v>113</v>
      </c>
      <c r="G5200" s="94">
        <v>10335.629999999999</v>
      </c>
    </row>
    <row r="5201" spans="2:7">
      <c r="B5201" s="2">
        <v>44395</v>
      </c>
      <c r="C5201" s="3" t="s">
        <v>119</v>
      </c>
      <c r="D5201" s="3">
        <v>41</v>
      </c>
      <c r="E5201" s="3" t="s">
        <v>112</v>
      </c>
      <c r="F5201" s="3" t="s">
        <v>109</v>
      </c>
      <c r="G5201" s="94">
        <v>1218.01</v>
      </c>
    </row>
    <row r="5202" spans="2:7">
      <c r="B5202" s="2">
        <v>44089</v>
      </c>
      <c r="C5202" s="3" t="s">
        <v>119</v>
      </c>
      <c r="D5202" s="3">
        <v>125</v>
      </c>
      <c r="E5202" s="3" t="s">
        <v>6</v>
      </c>
      <c r="F5202" s="3" t="s">
        <v>115</v>
      </c>
      <c r="G5202" s="94">
        <v>3910.38</v>
      </c>
    </row>
    <row r="5203" spans="2:7">
      <c r="B5203" s="2">
        <v>44590</v>
      </c>
      <c r="C5203" s="3" t="s">
        <v>117</v>
      </c>
      <c r="D5203" s="3">
        <v>550</v>
      </c>
      <c r="E5203" s="3" t="s">
        <v>114</v>
      </c>
      <c r="F5203" s="3" t="s">
        <v>109</v>
      </c>
      <c r="G5203" s="94">
        <v>8522.94</v>
      </c>
    </row>
    <row r="5204" spans="2:7">
      <c r="B5204" s="2">
        <v>44084</v>
      </c>
      <c r="C5204" s="3" t="s">
        <v>107</v>
      </c>
      <c r="D5204" s="3">
        <v>40</v>
      </c>
      <c r="E5204" s="3" t="s">
        <v>112</v>
      </c>
      <c r="F5204" s="3" t="s">
        <v>115</v>
      </c>
      <c r="G5204" s="94">
        <v>1222.3</v>
      </c>
    </row>
    <row r="5205" spans="2:7">
      <c r="B5205" s="2">
        <v>43931</v>
      </c>
      <c r="C5205" s="3" t="s">
        <v>119</v>
      </c>
      <c r="D5205" s="3">
        <v>1</v>
      </c>
      <c r="E5205" s="3" t="s">
        <v>114</v>
      </c>
      <c r="F5205" s="3" t="s">
        <v>109</v>
      </c>
      <c r="G5205" s="94">
        <v>25.95</v>
      </c>
    </row>
    <row r="5206" spans="2:7">
      <c r="B5206" s="2">
        <v>44611</v>
      </c>
      <c r="C5206" s="3" t="s">
        <v>107</v>
      </c>
      <c r="D5206" s="3">
        <v>20</v>
      </c>
      <c r="E5206" s="3" t="s">
        <v>110</v>
      </c>
      <c r="F5206" s="3" t="s">
        <v>106</v>
      </c>
      <c r="G5206" s="94">
        <v>519</v>
      </c>
    </row>
    <row r="5207" spans="2:7">
      <c r="B5207" s="2">
        <v>44046</v>
      </c>
      <c r="C5207" s="3" t="s">
        <v>116</v>
      </c>
      <c r="D5207" s="3">
        <v>12</v>
      </c>
      <c r="E5207" s="3" t="s">
        <v>9</v>
      </c>
      <c r="F5207" s="3" t="s">
        <v>111</v>
      </c>
      <c r="G5207" s="94">
        <v>323.39999999999998</v>
      </c>
    </row>
    <row r="5208" spans="2:7">
      <c r="B5208" s="2">
        <v>44256</v>
      </c>
      <c r="C5208" s="3" t="s">
        <v>118</v>
      </c>
      <c r="D5208" s="3">
        <v>6</v>
      </c>
      <c r="E5208" s="3" t="s">
        <v>9</v>
      </c>
      <c r="F5208" s="3" t="s">
        <v>115</v>
      </c>
      <c r="G5208" s="94">
        <v>161.69999999999999</v>
      </c>
    </row>
    <row r="5209" spans="2:7">
      <c r="B5209" s="2">
        <v>44846</v>
      </c>
      <c r="C5209" s="3" t="s">
        <v>107</v>
      </c>
      <c r="D5209" s="3">
        <v>400</v>
      </c>
      <c r="E5209" s="3" t="s">
        <v>114</v>
      </c>
      <c r="F5209" s="3" t="s">
        <v>111</v>
      </c>
      <c r="G5209" s="94">
        <v>6198.5</v>
      </c>
    </row>
    <row r="5210" spans="2:7">
      <c r="B5210" s="2">
        <v>44790</v>
      </c>
      <c r="C5210" s="3" t="s">
        <v>119</v>
      </c>
      <c r="D5210" s="3">
        <v>250</v>
      </c>
      <c r="E5210" s="3" t="s">
        <v>6</v>
      </c>
      <c r="F5210" s="3" t="s">
        <v>108</v>
      </c>
      <c r="G5210" s="94">
        <v>7645.75</v>
      </c>
    </row>
    <row r="5211" spans="2:7">
      <c r="B5211" s="2">
        <v>44063</v>
      </c>
      <c r="C5211" s="3" t="s">
        <v>116</v>
      </c>
      <c r="D5211" s="3">
        <v>3</v>
      </c>
      <c r="E5211" s="3" t="s">
        <v>114</v>
      </c>
      <c r="F5211" s="3" t="s">
        <v>109</v>
      </c>
      <c r="G5211" s="94">
        <v>80.849999999999994</v>
      </c>
    </row>
    <row r="5212" spans="2:7">
      <c r="B5212" s="2">
        <v>43900</v>
      </c>
      <c r="C5212" s="3" t="s">
        <v>116</v>
      </c>
      <c r="D5212" s="3">
        <v>47</v>
      </c>
      <c r="E5212" s="3" t="s">
        <v>114</v>
      </c>
      <c r="F5212" s="3" t="s">
        <v>111</v>
      </c>
      <c r="G5212" s="94">
        <v>1036.7</v>
      </c>
    </row>
    <row r="5213" spans="2:7">
      <c r="B5213" s="2">
        <v>44639</v>
      </c>
      <c r="C5213" s="3" t="s">
        <v>116</v>
      </c>
      <c r="D5213" s="3">
        <v>9</v>
      </c>
      <c r="E5213" s="3" t="s">
        <v>6</v>
      </c>
      <c r="F5213" s="3" t="s">
        <v>108</v>
      </c>
      <c r="G5213" s="94">
        <v>384.21</v>
      </c>
    </row>
    <row r="5214" spans="2:7">
      <c r="B5214" s="2">
        <v>43971</v>
      </c>
      <c r="C5214" s="3" t="s">
        <v>107</v>
      </c>
      <c r="D5214" s="3">
        <v>4</v>
      </c>
      <c r="E5214" s="3" t="s">
        <v>9</v>
      </c>
      <c r="F5214" s="3" t="s">
        <v>115</v>
      </c>
      <c r="G5214" s="94">
        <v>111.8</v>
      </c>
    </row>
    <row r="5215" spans="2:7">
      <c r="B5215" s="2">
        <v>44860</v>
      </c>
      <c r="C5215" s="3" t="s">
        <v>117</v>
      </c>
      <c r="D5215" s="3">
        <v>33</v>
      </c>
      <c r="E5215" s="3" t="s">
        <v>114</v>
      </c>
      <c r="F5215" s="3" t="s">
        <v>106</v>
      </c>
      <c r="G5215" s="94">
        <v>755.95</v>
      </c>
    </row>
    <row r="5216" spans="2:7">
      <c r="B5216" s="2">
        <v>44093</v>
      </c>
      <c r="C5216" s="3" t="s">
        <v>116</v>
      </c>
      <c r="D5216" s="3">
        <v>37</v>
      </c>
      <c r="E5216" s="3" t="s">
        <v>9</v>
      </c>
      <c r="F5216" s="3" t="s">
        <v>106</v>
      </c>
      <c r="G5216" s="94">
        <v>910.48</v>
      </c>
    </row>
    <row r="5217" spans="2:7">
      <c r="B5217" s="2">
        <v>44255</v>
      </c>
      <c r="C5217" s="3" t="s">
        <v>118</v>
      </c>
      <c r="D5217" s="3">
        <v>40</v>
      </c>
      <c r="E5217" s="3" t="s">
        <v>9</v>
      </c>
      <c r="F5217" s="3" t="s">
        <v>105</v>
      </c>
      <c r="G5217" s="94">
        <v>950.3</v>
      </c>
    </row>
    <row r="5218" spans="2:7">
      <c r="B5218" s="2">
        <v>44340</v>
      </c>
      <c r="C5218" s="3" t="s">
        <v>116</v>
      </c>
      <c r="D5218" s="3">
        <v>250</v>
      </c>
      <c r="E5218" s="3" t="s">
        <v>9</v>
      </c>
      <c r="F5218" s="3" t="s">
        <v>113</v>
      </c>
      <c r="G5218" s="94">
        <v>4716.25</v>
      </c>
    </row>
    <row r="5219" spans="2:7">
      <c r="B5219" s="2">
        <v>44600</v>
      </c>
      <c r="C5219" s="3" t="s">
        <v>118</v>
      </c>
      <c r="D5219" s="3">
        <v>7</v>
      </c>
      <c r="E5219" s="3" t="s">
        <v>114</v>
      </c>
      <c r="F5219" s="3" t="s">
        <v>105</v>
      </c>
      <c r="G5219" s="94">
        <v>174.65</v>
      </c>
    </row>
    <row r="5220" spans="2:7">
      <c r="B5220" s="2">
        <v>44063</v>
      </c>
      <c r="C5220" s="3" t="s">
        <v>116</v>
      </c>
      <c r="D5220" s="3">
        <v>400</v>
      </c>
      <c r="E5220" s="3" t="s">
        <v>6</v>
      </c>
      <c r="F5220" s="3" t="s">
        <v>113</v>
      </c>
      <c r="G5220" s="94">
        <v>10048.700000000001</v>
      </c>
    </row>
    <row r="5221" spans="2:7">
      <c r="B5221" s="2">
        <v>44881</v>
      </c>
      <c r="C5221" s="3" t="s">
        <v>116</v>
      </c>
      <c r="D5221" s="3">
        <v>7</v>
      </c>
      <c r="E5221" s="3" t="s">
        <v>114</v>
      </c>
      <c r="F5221" s="3" t="s">
        <v>113</v>
      </c>
      <c r="G5221" s="94">
        <v>188.65</v>
      </c>
    </row>
    <row r="5222" spans="2:7">
      <c r="B5222" s="2">
        <v>44896</v>
      </c>
      <c r="C5222" s="3" t="s">
        <v>119</v>
      </c>
      <c r="D5222" s="3">
        <v>5</v>
      </c>
      <c r="E5222" s="3" t="s">
        <v>112</v>
      </c>
      <c r="F5222" s="3" t="s">
        <v>109</v>
      </c>
      <c r="G5222" s="94">
        <v>179.75</v>
      </c>
    </row>
    <row r="5223" spans="2:7">
      <c r="B5223" s="2">
        <v>44463</v>
      </c>
      <c r="C5223" s="3" t="s">
        <v>116</v>
      </c>
      <c r="D5223" s="3">
        <v>35</v>
      </c>
      <c r="E5223" s="3" t="s">
        <v>9</v>
      </c>
      <c r="F5223" s="3" t="s">
        <v>106</v>
      </c>
      <c r="G5223" s="94">
        <v>831.51</v>
      </c>
    </row>
    <row r="5224" spans="2:7">
      <c r="B5224" s="2">
        <v>44736</v>
      </c>
      <c r="C5224" s="3" t="s">
        <v>117</v>
      </c>
      <c r="D5224" s="3">
        <v>125</v>
      </c>
      <c r="E5224" s="3" t="s">
        <v>112</v>
      </c>
      <c r="F5224" s="3" t="s">
        <v>105</v>
      </c>
      <c r="G5224" s="94">
        <v>2970.63</v>
      </c>
    </row>
    <row r="5225" spans="2:7">
      <c r="B5225" s="2">
        <v>43847</v>
      </c>
      <c r="C5225" s="3" t="s">
        <v>117</v>
      </c>
      <c r="D5225" s="3">
        <v>32</v>
      </c>
      <c r="E5225" s="3" t="s">
        <v>9</v>
      </c>
      <c r="F5225" s="3" t="s">
        <v>106</v>
      </c>
      <c r="G5225" s="94">
        <v>787.44</v>
      </c>
    </row>
    <row r="5226" spans="2:7">
      <c r="B5226" s="2">
        <v>43902</v>
      </c>
      <c r="C5226" s="3" t="s">
        <v>117</v>
      </c>
      <c r="D5226" s="3">
        <v>8</v>
      </c>
      <c r="E5226" s="3" t="s">
        <v>114</v>
      </c>
      <c r="F5226" s="3" t="s">
        <v>105</v>
      </c>
      <c r="G5226" s="94">
        <v>215.6</v>
      </c>
    </row>
    <row r="5227" spans="2:7">
      <c r="B5227" s="2">
        <v>44891</v>
      </c>
      <c r="C5227" s="3" t="s">
        <v>119</v>
      </c>
      <c r="D5227" s="3">
        <v>4</v>
      </c>
      <c r="E5227" s="3" t="s">
        <v>114</v>
      </c>
      <c r="F5227" s="3" t="s">
        <v>108</v>
      </c>
      <c r="G5227" s="94">
        <v>99.8</v>
      </c>
    </row>
    <row r="5228" spans="2:7">
      <c r="B5228" s="2">
        <v>43878</v>
      </c>
      <c r="C5228" s="3" t="s">
        <v>118</v>
      </c>
      <c r="D5228" s="3">
        <v>5</v>
      </c>
      <c r="E5228" s="3" t="s">
        <v>110</v>
      </c>
      <c r="F5228" s="3" t="s">
        <v>105</v>
      </c>
      <c r="G5228" s="94">
        <v>119.75</v>
      </c>
    </row>
    <row r="5229" spans="2:7">
      <c r="B5229" s="2">
        <v>44211</v>
      </c>
      <c r="C5229" s="3" t="s">
        <v>119</v>
      </c>
      <c r="D5229" s="3">
        <v>500</v>
      </c>
      <c r="E5229" s="3" t="s">
        <v>114</v>
      </c>
      <c r="F5229" s="3" t="s">
        <v>105</v>
      </c>
      <c r="G5229" s="94">
        <v>7748.13</v>
      </c>
    </row>
    <row r="5230" spans="2:7">
      <c r="B5230" s="2">
        <v>43896</v>
      </c>
      <c r="C5230" s="3" t="s">
        <v>119</v>
      </c>
      <c r="D5230" s="3">
        <v>35</v>
      </c>
      <c r="E5230" s="3" t="s">
        <v>6</v>
      </c>
      <c r="F5230" s="3" t="s">
        <v>108</v>
      </c>
      <c r="G5230" s="94">
        <v>1270.03</v>
      </c>
    </row>
    <row r="5231" spans="2:7">
      <c r="B5231" s="2">
        <v>44441</v>
      </c>
      <c r="C5231" s="3" t="s">
        <v>118</v>
      </c>
      <c r="D5231" s="3">
        <v>325</v>
      </c>
      <c r="E5231" s="3" t="s">
        <v>114</v>
      </c>
      <c r="F5231" s="3" t="s">
        <v>113</v>
      </c>
      <c r="G5231" s="94">
        <v>4849.41</v>
      </c>
    </row>
    <row r="5232" spans="2:7">
      <c r="B5232" s="2">
        <v>44244</v>
      </c>
      <c r="C5232" s="3" t="s">
        <v>107</v>
      </c>
      <c r="D5232" s="3">
        <v>21</v>
      </c>
      <c r="E5232" s="3" t="s">
        <v>112</v>
      </c>
      <c r="F5232" s="3" t="s">
        <v>109</v>
      </c>
      <c r="G5232" s="94">
        <v>733.95</v>
      </c>
    </row>
    <row r="5233" spans="2:7">
      <c r="B5233" s="2">
        <v>44855</v>
      </c>
      <c r="C5233" s="3" t="s">
        <v>117</v>
      </c>
      <c r="D5233" s="3">
        <v>41</v>
      </c>
      <c r="E5233" s="3" t="s">
        <v>6</v>
      </c>
      <c r="F5233" s="3" t="s">
        <v>108</v>
      </c>
      <c r="G5233" s="94">
        <v>1522.6</v>
      </c>
    </row>
    <row r="5234" spans="2:7">
      <c r="B5234" s="2">
        <v>44747</v>
      </c>
      <c r="C5234" s="3" t="s">
        <v>117</v>
      </c>
      <c r="D5234" s="3">
        <v>9</v>
      </c>
      <c r="E5234" s="3" t="s">
        <v>6</v>
      </c>
      <c r="F5234" s="3" t="s">
        <v>115</v>
      </c>
      <c r="G5234" s="94">
        <v>384.21</v>
      </c>
    </row>
    <row r="5235" spans="2:7">
      <c r="B5235" s="2">
        <v>44706</v>
      </c>
      <c r="C5235" s="3" t="s">
        <v>119</v>
      </c>
      <c r="D5235" s="3">
        <v>2</v>
      </c>
      <c r="E5235" s="3" t="s">
        <v>9</v>
      </c>
      <c r="F5235" s="3" t="s">
        <v>105</v>
      </c>
      <c r="G5235" s="94">
        <v>57.9</v>
      </c>
    </row>
    <row r="5236" spans="2:7">
      <c r="B5236" s="2">
        <v>44108</v>
      </c>
      <c r="C5236" s="3" t="s">
        <v>117</v>
      </c>
      <c r="D5236" s="3">
        <v>125</v>
      </c>
      <c r="E5236" s="3" t="s">
        <v>6</v>
      </c>
      <c r="F5236" s="3" t="s">
        <v>109</v>
      </c>
      <c r="G5236" s="94">
        <v>3822.88</v>
      </c>
    </row>
    <row r="5237" spans="2:7">
      <c r="B5237" s="2">
        <v>44471</v>
      </c>
      <c r="C5237" s="3" t="s">
        <v>118</v>
      </c>
      <c r="D5237" s="3">
        <v>43</v>
      </c>
      <c r="E5237" s="3" t="s">
        <v>6</v>
      </c>
      <c r="F5237" s="3" t="s">
        <v>106</v>
      </c>
      <c r="G5237" s="94">
        <v>1596.87</v>
      </c>
    </row>
    <row r="5238" spans="2:7">
      <c r="B5238" s="2">
        <v>44762</v>
      </c>
      <c r="C5238" s="3" t="s">
        <v>116</v>
      </c>
      <c r="D5238" s="3">
        <v>33</v>
      </c>
      <c r="E5238" s="3" t="s">
        <v>110</v>
      </c>
      <c r="F5238" s="3" t="s">
        <v>113</v>
      </c>
      <c r="G5238" s="94">
        <v>671.8</v>
      </c>
    </row>
    <row r="5239" spans="2:7">
      <c r="B5239" s="2">
        <v>43932</v>
      </c>
      <c r="C5239" s="3" t="s">
        <v>119</v>
      </c>
      <c r="D5239" s="3">
        <v>40</v>
      </c>
      <c r="E5239" s="3" t="s">
        <v>114</v>
      </c>
      <c r="F5239" s="3" t="s">
        <v>115</v>
      </c>
      <c r="G5239" s="94">
        <v>848.3</v>
      </c>
    </row>
    <row r="5240" spans="2:7">
      <c r="B5240" s="2">
        <v>44197</v>
      </c>
      <c r="C5240" s="3" t="s">
        <v>119</v>
      </c>
      <c r="D5240" s="3">
        <v>50</v>
      </c>
      <c r="E5240" s="3" t="s">
        <v>114</v>
      </c>
      <c r="F5240" s="3" t="s">
        <v>109</v>
      </c>
      <c r="G5240" s="94">
        <v>973.13</v>
      </c>
    </row>
    <row r="5241" spans="2:7">
      <c r="B5241" s="2">
        <v>44378</v>
      </c>
      <c r="C5241" s="3" t="s">
        <v>107</v>
      </c>
      <c r="D5241" s="3">
        <v>3</v>
      </c>
      <c r="E5241" s="3" t="s">
        <v>9</v>
      </c>
      <c r="F5241" s="3" t="s">
        <v>108</v>
      </c>
      <c r="G5241" s="94">
        <v>80.849999999999994</v>
      </c>
    </row>
    <row r="5242" spans="2:7">
      <c r="B5242" s="2">
        <v>44193</v>
      </c>
      <c r="C5242" s="3" t="s">
        <v>119</v>
      </c>
      <c r="D5242" s="3">
        <v>325</v>
      </c>
      <c r="E5242" s="3" t="s">
        <v>6</v>
      </c>
      <c r="F5242" s="3" t="s">
        <v>115</v>
      </c>
      <c r="G5242" s="94">
        <v>8351.44</v>
      </c>
    </row>
    <row r="5243" spans="2:7">
      <c r="B5243" s="2">
        <v>44420</v>
      </c>
      <c r="C5243" s="3" t="s">
        <v>117</v>
      </c>
      <c r="D5243" s="3">
        <v>2</v>
      </c>
      <c r="E5243" s="3" t="s">
        <v>114</v>
      </c>
      <c r="F5243" s="3" t="s">
        <v>106</v>
      </c>
      <c r="G5243" s="94">
        <v>53.9</v>
      </c>
    </row>
    <row r="5244" spans="2:7">
      <c r="B5244" s="2">
        <v>44603</v>
      </c>
      <c r="C5244" s="3" t="s">
        <v>119</v>
      </c>
      <c r="D5244" s="3">
        <v>13</v>
      </c>
      <c r="E5244" s="3" t="s">
        <v>6</v>
      </c>
      <c r="F5244" s="3" t="s">
        <v>115</v>
      </c>
      <c r="G5244" s="94">
        <v>580.97</v>
      </c>
    </row>
    <row r="5245" spans="2:7">
      <c r="B5245" s="2">
        <v>44051</v>
      </c>
      <c r="C5245" s="3" t="s">
        <v>117</v>
      </c>
      <c r="D5245" s="3">
        <v>37</v>
      </c>
      <c r="E5245" s="3" t="s">
        <v>112</v>
      </c>
      <c r="F5245" s="3" t="s">
        <v>111</v>
      </c>
      <c r="G5245" s="94">
        <v>1067.73</v>
      </c>
    </row>
    <row r="5246" spans="2:7">
      <c r="B5246" s="2">
        <v>44264</v>
      </c>
      <c r="C5246" s="3" t="s">
        <v>119</v>
      </c>
      <c r="D5246" s="3">
        <v>500</v>
      </c>
      <c r="E5246" s="3" t="s">
        <v>9</v>
      </c>
      <c r="F5246" s="3" t="s">
        <v>115</v>
      </c>
      <c r="G5246" s="94">
        <v>8035.63</v>
      </c>
    </row>
    <row r="5247" spans="2:7">
      <c r="B5247" s="2">
        <v>43888</v>
      </c>
      <c r="C5247" s="3" t="s">
        <v>117</v>
      </c>
      <c r="D5247" s="3">
        <v>36</v>
      </c>
      <c r="E5247" s="3" t="s">
        <v>6</v>
      </c>
      <c r="F5247" s="3" t="s">
        <v>109</v>
      </c>
      <c r="G5247" s="94">
        <v>1336.91</v>
      </c>
    </row>
    <row r="5248" spans="2:7">
      <c r="B5248" s="2">
        <v>44561</v>
      </c>
      <c r="C5248" s="3" t="s">
        <v>117</v>
      </c>
      <c r="D5248" s="3">
        <v>7</v>
      </c>
      <c r="E5248" s="3" t="s">
        <v>9</v>
      </c>
      <c r="F5248" s="3" t="s">
        <v>109</v>
      </c>
      <c r="G5248" s="94">
        <v>195.65</v>
      </c>
    </row>
    <row r="5249" spans="2:7">
      <c r="B5249" s="2">
        <v>44270</v>
      </c>
      <c r="C5249" s="3" t="s">
        <v>107</v>
      </c>
      <c r="D5249" s="3">
        <v>32</v>
      </c>
      <c r="E5249" s="3" t="s">
        <v>110</v>
      </c>
      <c r="F5249" s="3" t="s">
        <v>113</v>
      </c>
      <c r="G5249" s="94">
        <v>678.64</v>
      </c>
    </row>
    <row r="5250" spans="2:7">
      <c r="B5250" s="2">
        <v>44538</v>
      </c>
      <c r="C5250" s="3" t="s">
        <v>119</v>
      </c>
      <c r="D5250" s="3">
        <v>5</v>
      </c>
      <c r="E5250" s="3" t="s">
        <v>6</v>
      </c>
      <c r="F5250" s="3" t="s">
        <v>111</v>
      </c>
      <c r="G5250" s="94">
        <v>213.45</v>
      </c>
    </row>
    <row r="5251" spans="2:7">
      <c r="B5251" s="2">
        <v>44618</v>
      </c>
      <c r="C5251" s="3" t="s">
        <v>119</v>
      </c>
      <c r="D5251" s="3">
        <v>31</v>
      </c>
      <c r="E5251" s="3" t="s">
        <v>6</v>
      </c>
      <c r="F5251" s="3" t="s">
        <v>105</v>
      </c>
      <c r="G5251" s="94">
        <v>1124.8800000000001</v>
      </c>
    </row>
    <row r="5252" spans="2:7">
      <c r="B5252" s="2">
        <v>44283</v>
      </c>
      <c r="C5252" s="3" t="s">
        <v>117</v>
      </c>
      <c r="D5252" s="3">
        <v>200</v>
      </c>
      <c r="E5252" s="3" t="s">
        <v>114</v>
      </c>
      <c r="F5252" s="3" t="s">
        <v>106</v>
      </c>
      <c r="G5252" s="94">
        <v>3773</v>
      </c>
    </row>
    <row r="5253" spans="2:7">
      <c r="B5253" s="2">
        <v>44291</v>
      </c>
      <c r="C5253" s="3" t="s">
        <v>116</v>
      </c>
      <c r="D5253" s="3">
        <v>175</v>
      </c>
      <c r="E5253" s="3" t="s">
        <v>114</v>
      </c>
      <c r="F5253" s="3" t="s">
        <v>105</v>
      </c>
      <c r="G5253" s="94">
        <v>3178.88</v>
      </c>
    </row>
    <row r="5254" spans="2:7">
      <c r="B5254" s="2">
        <v>44258</v>
      </c>
      <c r="C5254" s="3" t="s">
        <v>116</v>
      </c>
      <c r="D5254" s="3">
        <v>12</v>
      </c>
      <c r="E5254" s="3" t="s">
        <v>6</v>
      </c>
      <c r="F5254" s="3" t="s">
        <v>111</v>
      </c>
      <c r="G5254" s="94">
        <v>536.28</v>
      </c>
    </row>
    <row r="5255" spans="2:7">
      <c r="B5255" s="2">
        <v>44913</v>
      </c>
      <c r="C5255" s="3" t="s">
        <v>119</v>
      </c>
      <c r="D5255" s="3">
        <v>575</v>
      </c>
      <c r="E5255" s="3" t="s">
        <v>114</v>
      </c>
      <c r="F5255" s="3" t="s">
        <v>111</v>
      </c>
      <c r="G5255" s="94">
        <v>8249.09</v>
      </c>
    </row>
    <row r="5256" spans="2:7">
      <c r="B5256" s="2">
        <v>44752</v>
      </c>
      <c r="C5256" s="3" t="s">
        <v>117</v>
      </c>
      <c r="D5256" s="3">
        <v>525</v>
      </c>
      <c r="E5256" s="3" t="s">
        <v>9</v>
      </c>
      <c r="F5256" s="3" t="s">
        <v>111</v>
      </c>
      <c r="G5256" s="94">
        <v>8739.2800000000007</v>
      </c>
    </row>
    <row r="5257" spans="2:7">
      <c r="B5257" s="2">
        <v>44391</v>
      </c>
      <c r="C5257" s="3" t="s">
        <v>118</v>
      </c>
      <c r="D5257" s="3">
        <v>15</v>
      </c>
      <c r="E5257" s="3" t="s">
        <v>9</v>
      </c>
      <c r="F5257" s="3" t="s">
        <v>106</v>
      </c>
      <c r="G5257" s="94">
        <v>404.25</v>
      </c>
    </row>
    <row r="5258" spans="2:7">
      <c r="B5258" s="2">
        <v>43977</v>
      </c>
      <c r="C5258" s="3" t="s">
        <v>119</v>
      </c>
      <c r="D5258" s="3">
        <v>49</v>
      </c>
      <c r="E5258" s="3" t="s">
        <v>110</v>
      </c>
      <c r="F5258" s="3" t="s">
        <v>111</v>
      </c>
      <c r="G5258" s="94">
        <v>953.66</v>
      </c>
    </row>
    <row r="5259" spans="2:7">
      <c r="B5259" s="2">
        <v>43953</v>
      </c>
      <c r="C5259" s="3" t="s">
        <v>107</v>
      </c>
      <c r="D5259" s="3">
        <v>4</v>
      </c>
      <c r="E5259" s="3" t="s">
        <v>114</v>
      </c>
      <c r="F5259" s="3" t="s">
        <v>113</v>
      </c>
      <c r="G5259" s="94">
        <v>99.8</v>
      </c>
    </row>
    <row r="5260" spans="2:7">
      <c r="B5260" s="2">
        <v>43848</v>
      </c>
      <c r="C5260" s="3" t="s">
        <v>117</v>
      </c>
      <c r="D5260" s="3">
        <v>575</v>
      </c>
      <c r="E5260" s="3" t="s">
        <v>112</v>
      </c>
      <c r="F5260" s="3" t="s">
        <v>109</v>
      </c>
      <c r="G5260" s="94">
        <v>11224.72</v>
      </c>
    </row>
    <row r="5261" spans="2:7">
      <c r="B5261" s="2">
        <v>43906</v>
      </c>
      <c r="C5261" s="3" t="s">
        <v>119</v>
      </c>
      <c r="D5261" s="3">
        <v>1</v>
      </c>
      <c r="E5261" s="3" t="s">
        <v>110</v>
      </c>
      <c r="F5261" s="3" t="s">
        <v>111</v>
      </c>
      <c r="G5261" s="94">
        <v>23.95</v>
      </c>
    </row>
    <row r="5262" spans="2:7">
      <c r="B5262" s="2">
        <v>44486</v>
      </c>
      <c r="C5262" s="3" t="s">
        <v>116</v>
      </c>
      <c r="D5262" s="3">
        <v>4</v>
      </c>
      <c r="E5262" s="3" t="s">
        <v>9</v>
      </c>
      <c r="F5262" s="3" t="s">
        <v>113</v>
      </c>
      <c r="G5262" s="94">
        <v>115.8</v>
      </c>
    </row>
    <row r="5263" spans="2:7">
      <c r="B5263" s="2">
        <v>44354</v>
      </c>
      <c r="C5263" s="3" t="s">
        <v>107</v>
      </c>
      <c r="D5263" s="3">
        <v>9</v>
      </c>
      <c r="E5263" s="3" t="s">
        <v>110</v>
      </c>
      <c r="F5263" s="3" t="s">
        <v>113</v>
      </c>
      <c r="G5263" s="94">
        <v>215.55</v>
      </c>
    </row>
    <row r="5264" spans="2:7">
      <c r="B5264" s="2">
        <v>44813</v>
      </c>
      <c r="C5264" s="3" t="s">
        <v>117</v>
      </c>
      <c r="D5264" s="3">
        <v>275</v>
      </c>
      <c r="E5264" s="3" t="s">
        <v>114</v>
      </c>
      <c r="F5264" s="3" t="s">
        <v>108</v>
      </c>
      <c r="G5264" s="94">
        <v>4261.47</v>
      </c>
    </row>
    <row r="5265" spans="2:7">
      <c r="B5265" s="2">
        <v>44642</v>
      </c>
      <c r="C5265" s="3" t="s">
        <v>119</v>
      </c>
      <c r="D5265" s="3">
        <v>375</v>
      </c>
      <c r="E5265" s="3" t="s">
        <v>6</v>
      </c>
      <c r="F5265" s="3" t="s">
        <v>105</v>
      </c>
      <c r="G5265" s="94">
        <v>9205.0300000000007</v>
      </c>
    </row>
    <row r="5266" spans="2:7">
      <c r="B5266" s="2">
        <v>44697</v>
      </c>
      <c r="C5266" s="3" t="s">
        <v>119</v>
      </c>
      <c r="D5266" s="3">
        <v>500</v>
      </c>
      <c r="E5266" s="3" t="s">
        <v>110</v>
      </c>
      <c r="F5266" s="3" t="s">
        <v>115</v>
      </c>
      <c r="G5266" s="94">
        <v>7173.13</v>
      </c>
    </row>
    <row r="5267" spans="2:7">
      <c r="B5267" s="2">
        <v>43865</v>
      </c>
      <c r="C5267" s="3" t="s">
        <v>119</v>
      </c>
      <c r="D5267" s="3">
        <v>150</v>
      </c>
      <c r="E5267" s="3" t="s">
        <v>9</v>
      </c>
      <c r="F5267" s="3" t="s">
        <v>115</v>
      </c>
      <c r="G5267" s="94">
        <v>2829.75</v>
      </c>
    </row>
    <row r="5268" spans="2:7">
      <c r="B5268" s="2">
        <v>44365</v>
      </c>
      <c r="C5268" s="3" t="s">
        <v>119</v>
      </c>
      <c r="D5268" s="3">
        <v>9</v>
      </c>
      <c r="E5268" s="3" t="s">
        <v>6</v>
      </c>
      <c r="F5268" s="3" t="s">
        <v>108</v>
      </c>
      <c r="G5268" s="94">
        <v>393.21</v>
      </c>
    </row>
    <row r="5269" spans="2:7">
      <c r="B5269" s="2">
        <v>44084</v>
      </c>
      <c r="C5269" s="3" t="s">
        <v>119</v>
      </c>
      <c r="D5269" s="3">
        <v>44</v>
      </c>
      <c r="E5269" s="3" t="s">
        <v>9</v>
      </c>
      <c r="F5269" s="3" t="s">
        <v>113</v>
      </c>
      <c r="G5269" s="94">
        <v>1007.93</v>
      </c>
    </row>
    <row r="5270" spans="2:7">
      <c r="B5270" s="2">
        <v>44123</v>
      </c>
      <c r="C5270" s="3" t="s">
        <v>117</v>
      </c>
      <c r="D5270" s="3">
        <v>75</v>
      </c>
      <c r="E5270" s="3" t="s">
        <v>112</v>
      </c>
      <c r="F5270" s="3" t="s">
        <v>111</v>
      </c>
      <c r="G5270" s="94">
        <v>2022.19</v>
      </c>
    </row>
    <row r="5271" spans="2:7">
      <c r="B5271" s="2">
        <v>43973</v>
      </c>
      <c r="C5271" s="3" t="s">
        <v>117</v>
      </c>
      <c r="D5271" s="3">
        <v>4</v>
      </c>
      <c r="E5271" s="3" t="s">
        <v>110</v>
      </c>
      <c r="F5271" s="3" t="s">
        <v>111</v>
      </c>
      <c r="G5271" s="94">
        <v>103.8</v>
      </c>
    </row>
    <row r="5272" spans="2:7">
      <c r="B5272" s="2">
        <v>44658</v>
      </c>
      <c r="C5272" s="3" t="s">
        <v>116</v>
      </c>
      <c r="D5272" s="3">
        <v>275</v>
      </c>
      <c r="E5272" s="3" t="s">
        <v>114</v>
      </c>
      <c r="F5272" s="3" t="s">
        <v>111</v>
      </c>
      <c r="G5272" s="94">
        <v>4261.47</v>
      </c>
    </row>
    <row r="5273" spans="2:7">
      <c r="B5273" s="2">
        <v>44313</v>
      </c>
      <c r="C5273" s="3" t="s">
        <v>119</v>
      </c>
      <c r="D5273" s="3">
        <v>35</v>
      </c>
      <c r="E5273" s="3" t="s">
        <v>114</v>
      </c>
      <c r="F5273" s="3" t="s">
        <v>106</v>
      </c>
      <c r="G5273" s="94">
        <v>742.26</v>
      </c>
    </row>
    <row r="5274" spans="2:7">
      <c r="B5274" s="2">
        <v>44059</v>
      </c>
      <c r="C5274" s="3" t="s">
        <v>119</v>
      </c>
      <c r="D5274" s="3">
        <v>18</v>
      </c>
      <c r="E5274" s="3" t="s">
        <v>9</v>
      </c>
      <c r="F5274" s="3" t="s">
        <v>108</v>
      </c>
      <c r="G5274" s="94">
        <v>503.1</v>
      </c>
    </row>
    <row r="5275" spans="2:7">
      <c r="B5275" s="2">
        <v>44848</v>
      </c>
      <c r="C5275" s="3" t="s">
        <v>119</v>
      </c>
      <c r="D5275" s="3">
        <v>7</v>
      </c>
      <c r="E5275" s="3" t="s">
        <v>6</v>
      </c>
      <c r="F5275" s="3" t="s">
        <v>106</v>
      </c>
      <c r="G5275" s="94">
        <v>312.83</v>
      </c>
    </row>
    <row r="5276" spans="2:7">
      <c r="B5276" s="2">
        <v>43880</v>
      </c>
      <c r="C5276" s="3" t="s">
        <v>107</v>
      </c>
      <c r="D5276" s="3">
        <v>4</v>
      </c>
      <c r="E5276" s="3" t="s">
        <v>112</v>
      </c>
      <c r="F5276" s="3" t="s">
        <v>111</v>
      </c>
      <c r="G5276" s="94">
        <v>139.80000000000001</v>
      </c>
    </row>
    <row r="5277" spans="2:7">
      <c r="B5277" s="2">
        <v>44231</v>
      </c>
      <c r="C5277" s="3" t="s">
        <v>119</v>
      </c>
      <c r="D5277" s="3">
        <v>250</v>
      </c>
      <c r="E5277" s="3" t="s">
        <v>114</v>
      </c>
      <c r="F5277" s="3" t="s">
        <v>115</v>
      </c>
      <c r="G5277" s="94">
        <v>4716.25</v>
      </c>
    </row>
    <row r="5278" spans="2:7">
      <c r="B5278" s="2">
        <v>44084</v>
      </c>
      <c r="C5278" s="3" t="s">
        <v>119</v>
      </c>
      <c r="D5278" s="3">
        <v>41</v>
      </c>
      <c r="E5278" s="3" t="s">
        <v>112</v>
      </c>
      <c r="F5278" s="3" t="s">
        <v>105</v>
      </c>
      <c r="G5278" s="94">
        <v>1183.1600000000001</v>
      </c>
    </row>
    <row r="5279" spans="2:7">
      <c r="B5279" s="2">
        <v>44600</v>
      </c>
      <c r="C5279" s="3" t="s">
        <v>119</v>
      </c>
      <c r="D5279" s="3">
        <v>33</v>
      </c>
      <c r="E5279" s="3" t="s">
        <v>114</v>
      </c>
      <c r="F5279" s="3" t="s">
        <v>111</v>
      </c>
      <c r="G5279" s="94">
        <v>699.85</v>
      </c>
    </row>
    <row r="5280" spans="2:7">
      <c r="B5280" s="2">
        <v>44769</v>
      </c>
      <c r="C5280" s="3" t="s">
        <v>117</v>
      </c>
      <c r="D5280" s="3">
        <v>13</v>
      </c>
      <c r="E5280" s="3" t="s">
        <v>114</v>
      </c>
      <c r="F5280" s="3" t="s">
        <v>111</v>
      </c>
      <c r="G5280" s="94">
        <v>350.35</v>
      </c>
    </row>
    <row r="5281" spans="2:7">
      <c r="B5281" s="2">
        <v>44156</v>
      </c>
      <c r="C5281" s="3" t="s">
        <v>116</v>
      </c>
      <c r="D5281" s="3">
        <v>50</v>
      </c>
      <c r="E5281" s="3" t="s">
        <v>114</v>
      </c>
      <c r="F5281" s="3" t="s">
        <v>109</v>
      </c>
      <c r="G5281" s="94">
        <v>935.63</v>
      </c>
    </row>
    <row r="5282" spans="2:7">
      <c r="B5282" s="2">
        <v>44128</v>
      </c>
      <c r="C5282" s="3" t="s">
        <v>117</v>
      </c>
      <c r="D5282" s="3">
        <v>9</v>
      </c>
      <c r="E5282" s="3" t="s">
        <v>110</v>
      </c>
      <c r="F5282" s="3" t="s">
        <v>105</v>
      </c>
      <c r="G5282" s="94">
        <v>233.55</v>
      </c>
    </row>
    <row r="5283" spans="2:7">
      <c r="B5283" s="2">
        <v>43905</v>
      </c>
      <c r="C5283" s="3" t="s">
        <v>116</v>
      </c>
      <c r="D5283" s="3">
        <v>33</v>
      </c>
      <c r="E5283" s="3" t="s">
        <v>112</v>
      </c>
      <c r="F5283" s="3" t="s">
        <v>113</v>
      </c>
      <c r="G5283" s="94">
        <v>952.3</v>
      </c>
    </row>
    <row r="5284" spans="2:7">
      <c r="B5284" s="2">
        <v>44903</v>
      </c>
      <c r="C5284" s="3" t="s">
        <v>116</v>
      </c>
      <c r="D5284" s="3">
        <v>100</v>
      </c>
      <c r="E5284" s="3" t="s">
        <v>6</v>
      </c>
      <c r="F5284" s="3" t="s">
        <v>106</v>
      </c>
      <c r="G5284" s="94">
        <v>3058.3</v>
      </c>
    </row>
    <row r="5285" spans="2:7">
      <c r="B5285" s="2">
        <v>44217</v>
      </c>
      <c r="C5285" s="3" t="s">
        <v>116</v>
      </c>
      <c r="D5285" s="3">
        <v>25</v>
      </c>
      <c r="E5285" s="3" t="s">
        <v>114</v>
      </c>
      <c r="F5285" s="3" t="s">
        <v>111</v>
      </c>
      <c r="G5285" s="94">
        <v>530.19000000000005</v>
      </c>
    </row>
    <row r="5286" spans="2:7">
      <c r="B5286" s="2">
        <v>44755</v>
      </c>
      <c r="C5286" s="3" t="s">
        <v>117</v>
      </c>
      <c r="D5286" s="3">
        <v>200</v>
      </c>
      <c r="E5286" s="3" t="s">
        <v>6</v>
      </c>
      <c r="F5286" s="3" t="s">
        <v>108</v>
      </c>
      <c r="G5286" s="94">
        <v>6116.6</v>
      </c>
    </row>
    <row r="5287" spans="2:7">
      <c r="B5287" s="2">
        <v>43988</v>
      </c>
      <c r="C5287" s="3" t="s">
        <v>107</v>
      </c>
      <c r="D5287" s="3">
        <v>6</v>
      </c>
      <c r="E5287" s="3" t="s">
        <v>110</v>
      </c>
      <c r="F5287" s="3" t="s">
        <v>105</v>
      </c>
      <c r="G5287" s="94">
        <v>149.69999999999999</v>
      </c>
    </row>
    <row r="5288" spans="2:7">
      <c r="B5288" s="2">
        <v>44261</v>
      </c>
      <c r="C5288" s="3" t="s">
        <v>107</v>
      </c>
      <c r="D5288" s="3">
        <v>8</v>
      </c>
      <c r="E5288" s="3" t="s">
        <v>112</v>
      </c>
      <c r="F5288" s="3" t="s">
        <v>106</v>
      </c>
      <c r="G5288" s="94">
        <v>279.60000000000002</v>
      </c>
    </row>
    <row r="5289" spans="2:7">
      <c r="B5289" s="2">
        <v>44862</v>
      </c>
      <c r="C5289" s="3" t="s">
        <v>117</v>
      </c>
      <c r="D5289" s="3">
        <v>33</v>
      </c>
      <c r="E5289" s="3" t="s">
        <v>114</v>
      </c>
      <c r="F5289" s="3" t="s">
        <v>113</v>
      </c>
      <c r="G5289" s="94">
        <v>755.95</v>
      </c>
    </row>
    <row r="5290" spans="2:7">
      <c r="B5290" s="2">
        <v>43985</v>
      </c>
      <c r="C5290" s="3" t="s">
        <v>117</v>
      </c>
      <c r="D5290" s="3">
        <v>8</v>
      </c>
      <c r="E5290" s="3" t="s">
        <v>110</v>
      </c>
      <c r="F5290" s="3" t="s">
        <v>105</v>
      </c>
      <c r="G5290" s="94">
        <v>191.6</v>
      </c>
    </row>
    <row r="5291" spans="2:7">
      <c r="B5291" s="2">
        <v>44841</v>
      </c>
      <c r="C5291" s="3" t="s">
        <v>117</v>
      </c>
      <c r="D5291" s="3">
        <v>450</v>
      </c>
      <c r="E5291" s="3" t="s">
        <v>9</v>
      </c>
      <c r="F5291" s="3" t="s">
        <v>113</v>
      </c>
      <c r="G5291" s="94">
        <v>7232.06</v>
      </c>
    </row>
    <row r="5292" spans="2:7">
      <c r="B5292" s="2">
        <v>43943</v>
      </c>
      <c r="C5292" s="3" t="s">
        <v>119</v>
      </c>
      <c r="D5292" s="3">
        <v>40</v>
      </c>
      <c r="E5292" s="3" t="s">
        <v>114</v>
      </c>
      <c r="F5292" s="3" t="s">
        <v>105</v>
      </c>
      <c r="G5292" s="94">
        <v>916.3</v>
      </c>
    </row>
    <row r="5293" spans="2:7">
      <c r="B5293" s="2">
        <v>44588</v>
      </c>
      <c r="C5293" s="3" t="s">
        <v>116</v>
      </c>
      <c r="D5293" s="3">
        <v>300</v>
      </c>
      <c r="E5293" s="3" t="s">
        <v>114</v>
      </c>
      <c r="F5293" s="3" t="s">
        <v>113</v>
      </c>
      <c r="G5293" s="94">
        <v>4648.88</v>
      </c>
    </row>
    <row r="5294" spans="2:7">
      <c r="B5294" s="2">
        <v>44652</v>
      </c>
      <c r="C5294" s="3" t="s">
        <v>117</v>
      </c>
      <c r="D5294" s="3">
        <v>43</v>
      </c>
      <c r="E5294" s="3" t="s">
        <v>9</v>
      </c>
      <c r="F5294" s="3" t="s">
        <v>109</v>
      </c>
      <c r="G5294" s="94">
        <v>985.02</v>
      </c>
    </row>
    <row r="5295" spans="2:7">
      <c r="B5295" s="2">
        <v>44258</v>
      </c>
      <c r="C5295" s="3" t="s">
        <v>117</v>
      </c>
      <c r="D5295" s="3">
        <v>2</v>
      </c>
      <c r="E5295" s="3" t="s">
        <v>114</v>
      </c>
      <c r="F5295" s="3" t="s">
        <v>105</v>
      </c>
      <c r="G5295" s="94">
        <v>51.9</v>
      </c>
    </row>
    <row r="5296" spans="2:7">
      <c r="B5296" s="2">
        <v>44810</v>
      </c>
      <c r="C5296" s="3" t="s">
        <v>118</v>
      </c>
      <c r="D5296" s="3">
        <v>18</v>
      </c>
      <c r="E5296" s="3" t="s">
        <v>6</v>
      </c>
      <c r="F5296" s="3" t="s">
        <v>108</v>
      </c>
      <c r="G5296" s="94">
        <v>786.42</v>
      </c>
    </row>
    <row r="5297" spans="2:7">
      <c r="B5297" s="2">
        <v>44714</v>
      </c>
      <c r="C5297" s="3" t="s">
        <v>116</v>
      </c>
      <c r="D5297" s="3">
        <v>38</v>
      </c>
      <c r="E5297" s="3" t="s">
        <v>112</v>
      </c>
      <c r="F5297" s="3" t="s">
        <v>105</v>
      </c>
      <c r="G5297" s="94">
        <v>1096.5899999999999</v>
      </c>
    </row>
    <row r="5298" spans="2:7">
      <c r="B5298" s="2">
        <v>44178</v>
      </c>
      <c r="C5298" s="3" t="s">
        <v>119</v>
      </c>
      <c r="D5298" s="3">
        <v>21</v>
      </c>
      <c r="E5298" s="3" t="s">
        <v>6</v>
      </c>
      <c r="F5298" s="3" t="s">
        <v>109</v>
      </c>
      <c r="G5298" s="94">
        <v>938.49</v>
      </c>
    </row>
    <row r="5299" spans="2:7">
      <c r="B5299" s="2">
        <v>44611</v>
      </c>
      <c r="C5299" s="3" t="s">
        <v>119</v>
      </c>
      <c r="D5299" s="3">
        <v>7</v>
      </c>
      <c r="E5299" s="3" t="s">
        <v>112</v>
      </c>
      <c r="F5299" s="3" t="s">
        <v>108</v>
      </c>
      <c r="G5299" s="94">
        <v>244.65</v>
      </c>
    </row>
    <row r="5300" spans="2:7">
      <c r="B5300" s="2">
        <v>44348</v>
      </c>
      <c r="C5300" s="3" t="s">
        <v>117</v>
      </c>
      <c r="D5300" s="3">
        <v>125</v>
      </c>
      <c r="E5300" s="3" t="s">
        <v>110</v>
      </c>
      <c r="F5300" s="3" t="s">
        <v>106</v>
      </c>
      <c r="G5300" s="94">
        <v>2270.63</v>
      </c>
    </row>
    <row r="5301" spans="2:7">
      <c r="B5301" s="2">
        <v>44789</v>
      </c>
      <c r="C5301" s="3" t="s">
        <v>119</v>
      </c>
      <c r="D5301" s="3">
        <v>33</v>
      </c>
      <c r="E5301" s="3" t="s">
        <v>110</v>
      </c>
      <c r="F5301" s="3" t="s">
        <v>109</v>
      </c>
      <c r="G5301" s="94">
        <v>699.85</v>
      </c>
    </row>
    <row r="5302" spans="2:7">
      <c r="B5302" s="2">
        <v>43998</v>
      </c>
      <c r="C5302" s="3" t="s">
        <v>119</v>
      </c>
      <c r="D5302" s="3">
        <v>150</v>
      </c>
      <c r="E5302" s="3" t="s">
        <v>6</v>
      </c>
      <c r="F5302" s="3" t="s">
        <v>111</v>
      </c>
      <c r="G5302" s="94">
        <v>4482.45</v>
      </c>
    </row>
    <row r="5303" spans="2:7">
      <c r="B5303" s="2">
        <v>44899</v>
      </c>
      <c r="C5303" s="3" t="s">
        <v>116</v>
      </c>
      <c r="D5303" s="3">
        <v>5</v>
      </c>
      <c r="E5303" s="3" t="s">
        <v>112</v>
      </c>
      <c r="F5303" s="3" t="s">
        <v>113</v>
      </c>
      <c r="G5303" s="94">
        <v>174.75</v>
      </c>
    </row>
    <row r="5304" spans="2:7">
      <c r="B5304" s="2">
        <v>44405</v>
      </c>
      <c r="C5304" s="3" t="s">
        <v>119</v>
      </c>
      <c r="D5304" s="3">
        <v>400</v>
      </c>
      <c r="E5304" s="3" t="s">
        <v>110</v>
      </c>
      <c r="F5304" s="3" t="s">
        <v>115</v>
      </c>
      <c r="G5304" s="94">
        <v>5738.5</v>
      </c>
    </row>
    <row r="5305" spans="2:7">
      <c r="B5305" s="2">
        <v>44264</v>
      </c>
      <c r="C5305" s="3" t="s">
        <v>117</v>
      </c>
      <c r="D5305" s="3">
        <v>27</v>
      </c>
      <c r="E5305" s="3" t="s">
        <v>9</v>
      </c>
      <c r="F5305" s="3" t="s">
        <v>108</v>
      </c>
      <c r="G5305" s="94">
        <v>664.4</v>
      </c>
    </row>
    <row r="5306" spans="2:7">
      <c r="B5306" s="2">
        <v>44747</v>
      </c>
      <c r="C5306" s="3" t="s">
        <v>119</v>
      </c>
      <c r="D5306" s="3">
        <v>4</v>
      </c>
      <c r="E5306" s="3" t="s">
        <v>112</v>
      </c>
      <c r="F5306" s="3" t="s">
        <v>108</v>
      </c>
      <c r="G5306" s="94">
        <v>143.80000000000001</v>
      </c>
    </row>
    <row r="5307" spans="2:7">
      <c r="B5307" s="2">
        <v>44568</v>
      </c>
      <c r="C5307" s="3" t="s">
        <v>107</v>
      </c>
      <c r="D5307" s="3">
        <v>31</v>
      </c>
      <c r="E5307" s="3" t="s">
        <v>110</v>
      </c>
      <c r="F5307" s="3" t="s">
        <v>111</v>
      </c>
      <c r="G5307" s="94">
        <v>631.08000000000004</v>
      </c>
    </row>
    <row r="5308" spans="2:7">
      <c r="B5308" s="2">
        <v>44676</v>
      </c>
      <c r="C5308" s="3" t="s">
        <v>119</v>
      </c>
      <c r="D5308" s="3">
        <v>4</v>
      </c>
      <c r="E5308" s="3" t="s">
        <v>9</v>
      </c>
      <c r="F5308" s="3" t="s">
        <v>106</v>
      </c>
      <c r="G5308" s="94">
        <v>115.8</v>
      </c>
    </row>
    <row r="5309" spans="2:7">
      <c r="B5309" s="2">
        <v>43959</v>
      </c>
      <c r="C5309" s="3" t="s">
        <v>107</v>
      </c>
      <c r="D5309" s="3">
        <v>6</v>
      </c>
      <c r="E5309" s="3" t="s">
        <v>110</v>
      </c>
      <c r="F5309" s="3" t="s">
        <v>108</v>
      </c>
      <c r="G5309" s="94">
        <v>149.69999999999999</v>
      </c>
    </row>
    <row r="5310" spans="2:7">
      <c r="B5310" s="2">
        <v>44094</v>
      </c>
      <c r="C5310" s="3" t="s">
        <v>107</v>
      </c>
      <c r="D5310" s="3">
        <v>4</v>
      </c>
      <c r="E5310" s="3" t="s">
        <v>114</v>
      </c>
      <c r="F5310" s="3" t="s">
        <v>111</v>
      </c>
      <c r="G5310" s="94">
        <v>107.8</v>
      </c>
    </row>
    <row r="5311" spans="2:7">
      <c r="B5311" s="2">
        <v>44665</v>
      </c>
      <c r="C5311" s="3" t="s">
        <v>117</v>
      </c>
      <c r="D5311" s="3">
        <v>20</v>
      </c>
      <c r="E5311" s="3" t="s">
        <v>9</v>
      </c>
      <c r="F5311" s="3" t="s">
        <v>113</v>
      </c>
      <c r="G5311" s="94">
        <v>579</v>
      </c>
    </row>
    <row r="5312" spans="2:7">
      <c r="B5312" s="2">
        <v>44337</v>
      </c>
      <c r="C5312" s="3" t="s">
        <v>107</v>
      </c>
      <c r="D5312" s="3">
        <v>500</v>
      </c>
      <c r="E5312" s="3" t="s">
        <v>9</v>
      </c>
      <c r="F5312" s="3" t="s">
        <v>113</v>
      </c>
      <c r="G5312" s="94">
        <v>8323.1299999999992</v>
      </c>
    </row>
    <row r="5313" spans="2:7">
      <c r="B5313" s="2">
        <v>44012</v>
      </c>
      <c r="C5313" s="3" t="s">
        <v>117</v>
      </c>
      <c r="D5313" s="3">
        <v>475</v>
      </c>
      <c r="E5313" s="3" t="s">
        <v>9</v>
      </c>
      <c r="F5313" s="3" t="s">
        <v>108</v>
      </c>
      <c r="G5313" s="94">
        <v>7906.97</v>
      </c>
    </row>
    <row r="5314" spans="2:7">
      <c r="B5314" s="2">
        <v>44861</v>
      </c>
      <c r="C5314" s="3" t="s">
        <v>117</v>
      </c>
      <c r="D5314" s="3">
        <v>1</v>
      </c>
      <c r="E5314" s="3" t="s">
        <v>110</v>
      </c>
      <c r="F5314" s="3" t="s">
        <v>108</v>
      </c>
      <c r="G5314" s="94">
        <v>24.95</v>
      </c>
    </row>
    <row r="5315" spans="2:7">
      <c r="B5315" s="2">
        <v>44031</v>
      </c>
      <c r="C5315" s="3" t="s">
        <v>116</v>
      </c>
      <c r="D5315" s="3">
        <v>225</v>
      </c>
      <c r="E5315" s="3" t="s">
        <v>114</v>
      </c>
      <c r="F5315" s="3" t="s">
        <v>113</v>
      </c>
      <c r="G5315" s="94">
        <v>4244.63</v>
      </c>
    </row>
    <row r="5316" spans="2:7">
      <c r="B5316" s="2">
        <v>44654</v>
      </c>
      <c r="C5316" s="3" t="s">
        <v>118</v>
      </c>
      <c r="D5316" s="3">
        <v>19</v>
      </c>
      <c r="E5316" s="3" t="s">
        <v>112</v>
      </c>
      <c r="F5316" s="3" t="s">
        <v>109</v>
      </c>
      <c r="G5316" s="94">
        <v>645.04999999999995</v>
      </c>
    </row>
    <row r="5317" spans="2:7">
      <c r="B5317" s="2">
        <v>44692</v>
      </c>
      <c r="C5317" s="3" t="s">
        <v>119</v>
      </c>
      <c r="D5317" s="3">
        <v>39</v>
      </c>
      <c r="E5317" s="3" t="s">
        <v>112</v>
      </c>
      <c r="F5317" s="3" t="s">
        <v>108</v>
      </c>
      <c r="G5317" s="94">
        <v>1191.74</v>
      </c>
    </row>
    <row r="5318" spans="2:7">
      <c r="B5318" s="2">
        <v>43842</v>
      </c>
      <c r="C5318" s="3" t="s">
        <v>117</v>
      </c>
      <c r="D5318" s="3">
        <v>550</v>
      </c>
      <c r="E5318" s="3" t="s">
        <v>110</v>
      </c>
      <c r="F5318" s="3" t="s">
        <v>105</v>
      </c>
      <c r="G5318" s="94">
        <v>7574.19</v>
      </c>
    </row>
    <row r="5319" spans="2:7">
      <c r="B5319" s="2">
        <v>44199</v>
      </c>
      <c r="C5319" s="3" t="s">
        <v>118</v>
      </c>
      <c r="D5319" s="3">
        <v>4</v>
      </c>
      <c r="E5319" s="3" t="s">
        <v>112</v>
      </c>
      <c r="F5319" s="3" t="s">
        <v>106</v>
      </c>
      <c r="G5319" s="94">
        <v>135.80000000000001</v>
      </c>
    </row>
    <row r="5320" spans="2:7">
      <c r="B5320" s="2">
        <v>44430</v>
      </c>
      <c r="C5320" s="3" t="s">
        <v>117</v>
      </c>
      <c r="D5320" s="3">
        <v>39</v>
      </c>
      <c r="E5320" s="3" t="s">
        <v>114</v>
      </c>
      <c r="F5320" s="3" t="s">
        <v>113</v>
      </c>
      <c r="G5320" s="94">
        <v>893.39</v>
      </c>
    </row>
    <row r="5321" spans="2:7">
      <c r="B5321" s="2">
        <v>44783</v>
      </c>
      <c r="C5321" s="3" t="s">
        <v>118</v>
      </c>
      <c r="D5321" s="3">
        <v>18</v>
      </c>
      <c r="E5321" s="3" t="s">
        <v>114</v>
      </c>
      <c r="F5321" s="3" t="s">
        <v>115</v>
      </c>
      <c r="G5321" s="94">
        <v>449.1</v>
      </c>
    </row>
    <row r="5322" spans="2:7">
      <c r="B5322" s="2">
        <v>43961</v>
      </c>
      <c r="C5322" s="3" t="s">
        <v>117</v>
      </c>
      <c r="D5322" s="3">
        <v>1</v>
      </c>
      <c r="E5322" s="3" t="s">
        <v>9</v>
      </c>
      <c r="F5322" s="3" t="s">
        <v>106</v>
      </c>
      <c r="G5322" s="94">
        <v>26.95</v>
      </c>
    </row>
    <row r="5323" spans="2:7">
      <c r="B5323" s="2">
        <v>44743</v>
      </c>
      <c r="C5323" s="3" t="s">
        <v>117</v>
      </c>
      <c r="D5323" s="3">
        <v>75</v>
      </c>
      <c r="E5323" s="3" t="s">
        <v>112</v>
      </c>
      <c r="F5323" s="3" t="s">
        <v>109</v>
      </c>
      <c r="G5323" s="94">
        <v>1965.94</v>
      </c>
    </row>
    <row r="5324" spans="2:7">
      <c r="B5324" s="2">
        <v>44234</v>
      </c>
      <c r="C5324" s="3" t="s">
        <v>117</v>
      </c>
      <c r="D5324" s="3">
        <v>400</v>
      </c>
      <c r="E5324" s="3" t="s">
        <v>110</v>
      </c>
      <c r="F5324" s="3" t="s">
        <v>111</v>
      </c>
      <c r="G5324" s="94">
        <v>5508.5</v>
      </c>
    </row>
    <row r="5325" spans="2:7">
      <c r="B5325" s="2">
        <v>44378</v>
      </c>
      <c r="C5325" s="3" t="s">
        <v>119</v>
      </c>
      <c r="D5325" s="3">
        <v>2</v>
      </c>
      <c r="E5325" s="3" t="s">
        <v>9</v>
      </c>
      <c r="F5325" s="3" t="s">
        <v>105</v>
      </c>
      <c r="G5325" s="94">
        <v>53.9</v>
      </c>
    </row>
    <row r="5326" spans="2:7">
      <c r="B5326" s="2">
        <v>44514</v>
      </c>
      <c r="C5326" s="3" t="s">
        <v>119</v>
      </c>
      <c r="D5326" s="3">
        <v>250</v>
      </c>
      <c r="E5326" s="3" t="s">
        <v>6</v>
      </c>
      <c r="F5326" s="3" t="s">
        <v>109</v>
      </c>
      <c r="G5326" s="94">
        <v>7820.75</v>
      </c>
    </row>
    <row r="5327" spans="2:7">
      <c r="B5327" s="2">
        <v>44825</v>
      </c>
      <c r="C5327" s="3" t="s">
        <v>119</v>
      </c>
      <c r="D5327" s="3">
        <v>100</v>
      </c>
      <c r="E5327" s="3" t="s">
        <v>9</v>
      </c>
      <c r="F5327" s="3" t="s">
        <v>106</v>
      </c>
      <c r="G5327" s="94">
        <v>1886.5</v>
      </c>
    </row>
    <row r="5328" spans="2:7">
      <c r="B5328" s="2">
        <v>44926</v>
      </c>
      <c r="C5328" s="3" t="s">
        <v>119</v>
      </c>
      <c r="D5328" s="3">
        <v>300</v>
      </c>
      <c r="E5328" s="3" t="s">
        <v>110</v>
      </c>
      <c r="F5328" s="3" t="s">
        <v>108</v>
      </c>
      <c r="G5328" s="94">
        <v>4476.38</v>
      </c>
    </row>
    <row r="5329" spans="2:7">
      <c r="B5329" s="2">
        <v>44246</v>
      </c>
      <c r="C5329" s="3" t="s">
        <v>117</v>
      </c>
      <c r="D5329" s="3">
        <v>46</v>
      </c>
      <c r="E5329" s="3" t="s">
        <v>110</v>
      </c>
      <c r="F5329" s="3" t="s">
        <v>111</v>
      </c>
      <c r="G5329" s="94">
        <v>1014.65</v>
      </c>
    </row>
    <row r="5330" spans="2:7">
      <c r="B5330" s="2">
        <v>44070</v>
      </c>
      <c r="C5330" s="3" t="s">
        <v>116</v>
      </c>
      <c r="D5330" s="3">
        <v>325</v>
      </c>
      <c r="E5330" s="3" t="s">
        <v>9</v>
      </c>
      <c r="F5330" s="3" t="s">
        <v>108</v>
      </c>
      <c r="G5330" s="94">
        <v>5223.16</v>
      </c>
    </row>
    <row r="5331" spans="2:7">
      <c r="B5331" s="2">
        <v>43941</v>
      </c>
      <c r="C5331" s="3" t="s">
        <v>107</v>
      </c>
      <c r="D5331" s="3">
        <v>20</v>
      </c>
      <c r="E5331" s="3" t="s">
        <v>110</v>
      </c>
      <c r="F5331" s="3" t="s">
        <v>106</v>
      </c>
      <c r="G5331" s="94">
        <v>499</v>
      </c>
    </row>
    <row r="5332" spans="2:7">
      <c r="B5332" s="2">
        <v>44558</v>
      </c>
      <c r="C5332" s="3" t="s">
        <v>117</v>
      </c>
      <c r="D5332" s="3">
        <v>5</v>
      </c>
      <c r="E5332" s="3" t="s">
        <v>9</v>
      </c>
      <c r="F5332" s="3" t="s">
        <v>113</v>
      </c>
      <c r="G5332" s="94">
        <v>139.75</v>
      </c>
    </row>
    <row r="5333" spans="2:7">
      <c r="B5333" s="2">
        <v>44808</v>
      </c>
      <c r="C5333" s="3" t="s">
        <v>117</v>
      </c>
      <c r="D5333" s="3">
        <v>2</v>
      </c>
      <c r="E5333" s="3" t="s">
        <v>110</v>
      </c>
      <c r="F5333" s="3" t="s">
        <v>106</v>
      </c>
      <c r="G5333" s="94">
        <v>49.9</v>
      </c>
    </row>
    <row r="5334" spans="2:7">
      <c r="B5334" s="2">
        <v>44444</v>
      </c>
      <c r="C5334" s="3" t="s">
        <v>119</v>
      </c>
      <c r="D5334" s="3">
        <v>5</v>
      </c>
      <c r="E5334" s="3" t="s">
        <v>112</v>
      </c>
      <c r="F5334" s="3" t="s">
        <v>106</v>
      </c>
      <c r="G5334" s="94">
        <v>179.75</v>
      </c>
    </row>
    <row r="5335" spans="2:7">
      <c r="B5335" s="2">
        <v>44818</v>
      </c>
      <c r="C5335" s="3" t="s">
        <v>119</v>
      </c>
      <c r="D5335" s="3">
        <v>28</v>
      </c>
      <c r="E5335" s="3" t="s">
        <v>112</v>
      </c>
      <c r="F5335" s="3" t="s">
        <v>106</v>
      </c>
      <c r="G5335" s="94">
        <v>831.81</v>
      </c>
    </row>
    <row r="5336" spans="2:7">
      <c r="B5336" s="2">
        <v>44729</v>
      </c>
      <c r="C5336" s="3" t="s">
        <v>107</v>
      </c>
      <c r="D5336" s="3">
        <v>6</v>
      </c>
      <c r="E5336" s="3" t="s">
        <v>110</v>
      </c>
      <c r="F5336" s="3" t="s">
        <v>109</v>
      </c>
      <c r="G5336" s="94">
        <v>143.69999999999999</v>
      </c>
    </row>
    <row r="5337" spans="2:7">
      <c r="B5337" s="2">
        <v>44195</v>
      </c>
      <c r="C5337" s="3" t="s">
        <v>107</v>
      </c>
      <c r="D5337" s="3">
        <v>14</v>
      </c>
      <c r="E5337" s="3" t="s">
        <v>114</v>
      </c>
      <c r="F5337" s="3" t="s">
        <v>111</v>
      </c>
      <c r="G5337" s="94">
        <v>377.3</v>
      </c>
    </row>
    <row r="5338" spans="2:7">
      <c r="B5338" s="2">
        <v>44687</v>
      </c>
      <c r="C5338" s="3" t="s">
        <v>119</v>
      </c>
      <c r="D5338" s="3">
        <v>9</v>
      </c>
      <c r="E5338" s="3" t="s">
        <v>6</v>
      </c>
      <c r="F5338" s="3" t="s">
        <v>111</v>
      </c>
      <c r="G5338" s="94">
        <v>393.21</v>
      </c>
    </row>
    <row r="5339" spans="2:7">
      <c r="B5339" s="2">
        <v>44507</v>
      </c>
      <c r="C5339" s="3" t="s">
        <v>107</v>
      </c>
      <c r="D5339" s="3">
        <v>100</v>
      </c>
      <c r="E5339" s="3" t="s">
        <v>9</v>
      </c>
      <c r="F5339" s="3" t="s">
        <v>109</v>
      </c>
      <c r="G5339" s="94">
        <v>1956.5</v>
      </c>
    </row>
    <row r="5340" spans="2:7">
      <c r="B5340" s="2">
        <v>44080</v>
      </c>
      <c r="C5340" s="3" t="s">
        <v>107</v>
      </c>
      <c r="D5340" s="3">
        <v>9</v>
      </c>
      <c r="E5340" s="3" t="s">
        <v>114</v>
      </c>
      <c r="F5340" s="3" t="s">
        <v>115</v>
      </c>
      <c r="G5340" s="94">
        <v>224.55</v>
      </c>
    </row>
    <row r="5341" spans="2:7">
      <c r="B5341" s="2">
        <v>44131</v>
      </c>
      <c r="C5341" s="3" t="s">
        <v>119</v>
      </c>
      <c r="D5341" s="3">
        <v>2</v>
      </c>
      <c r="E5341" s="3" t="s">
        <v>112</v>
      </c>
      <c r="F5341" s="3" t="s">
        <v>113</v>
      </c>
      <c r="G5341" s="94">
        <v>71.900000000000006</v>
      </c>
    </row>
    <row r="5342" spans="2:7">
      <c r="B5342" s="2">
        <v>44517</v>
      </c>
      <c r="C5342" s="3" t="s">
        <v>117</v>
      </c>
      <c r="D5342" s="3">
        <v>7</v>
      </c>
      <c r="E5342" s="3" t="s">
        <v>114</v>
      </c>
      <c r="F5342" s="3" t="s">
        <v>108</v>
      </c>
      <c r="G5342" s="94">
        <v>188.65</v>
      </c>
    </row>
    <row r="5343" spans="2:7">
      <c r="B5343" s="2">
        <v>44622</v>
      </c>
      <c r="C5343" s="3" t="s">
        <v>117</v>
      </c>
      <c r="D5343" s="3">
        <v>4</v>
      </c>
      <c r="E5343" s="3" t="s">
        <v>6</v>
      </c>
      <c r="F5343" s="3" t="s">
        <v>111</v>
      </c>
      <c r="G5343" s="94">
        <v>178.76</v>
      </c>
    </row>
    <row r="5344" spans="2:7">
      <c r="B5344" s="2">
        <v>44874</v>
      </c>
      <c r="C5344" s="3" t="s">
        <v>119</v>
      </c>
      <c r="D5344" s="3">
        <v>450</v>
      </c>
      <c r="E5344" s="3" t="s">
        <v>6</v>
      </c>
      <c r="F5344" s="3" t="s">
        <v>105</v>
      </c>
      <c r="G5344" s="94">
        <v>11563.54</v>
      </c>
    </row>
    <row r="5345" spans="2:7">
      <c r="B5345" s="2">
        <v>44416</v>
      </c>
      <c r="C5345" s="3" t="s">
        <v>107</v>
      </c>
      <c r="D5345" s="3">
        <v>8</v>
      </c>
      <c r="E5345" s="3" t="s">
        <v>114</v>
      </c>
      <c r="F5345" s="3" t="s">
        <v>108</v>
      </c>
      <c r="G5345" s="94">
        <v>215.6</v>
      </c>
    </row>
    <row r="5346" spans="2:7">
      <c r="B5346" s="2">
        <v>43868</v>
      </c>
      <c r="C5346" s="3" t="s">
        <v>119</v>
      </c>
      <c r="D5346" s="3">
        <v>600</v>
      </c>
      <c r="E5346" s="3" t="s">
        <v>114</v>
      </c>
      <c r="F5346" s="3" t="s">
        <v>106</v>
      </c>
      <c r="G5346" s="94">
        <v>8952.75</v>
      </c>
    </row>
    <row r="5347" spans="2:7">
      <c r="B5347" s="2">
        <v>44442</v>
      </c>
      <c r="C5347" s="3" t="s">
        <v>119</v>
      </c>
      <c r="D5347" s="3">
        <v>2</v>
      </c>
      <c r="E5347" s="3" t="s">
        <v>6</v>
      </c>
      <c r="F5347" s="3" t="s">
        <v>108</v>
      </c>
      <c r="G5347" s="94">
        <v>87.38</v>
      </c>
    </row>
    <row r="5348" spans="2:7">
      <c r="B5348" s="2">
        <v>44512</v>
      </c>
      <c r="C5348" s="3" t="s">
        <v>107</v>
      </c>
      <c r="D5348" s="3">
        <v>250</v>
      </c>
      <c r="E5348" s="3" t="s">
        <v>112</v>
      </c>
      <c r="F5348" s="3" t="s">
        <v>106</v>
      </c>
      <c r="G5348" s="94">
        <v>6291.25</v>
      </c>
    </row>
    <row r="5349" spans="2:7">
      <c r="B5349" s="2">
        <v>44748</v>
      </c>
      <c r="C5349" s="3" t="s">
        <v>117</v>
      </c>
      <c r="D5349" s="3">
        <v>5</v>
      </c>
      <c r="E5349" s="3" t="s">
        <v>114</v>
      </c>
      <c r="F5349" s="3" t="s">
        <v>115</v>
      </c>
      <c r="G5349" s="94">
        <v>124.75</v>
      </c>
    </row>
    <row r="5350" spans="2:7">
      <c r="B5350" s="2">
        <v>44553</v>
      </c>
      <c r="C5350" s="3" t="s">
        <v>116</v>
      </c>
      <c r="D5350" s="3">
        <v>42</v>
      </c>
      <c r="E5350" s="3" t="s">
        <v>112</v>
      </c>
      <c r="F5350" s="3" t="s">
        <v>108</v>
      </c>
      <c r="G5350" s="94">
        <v>1247.72</v>
      </c>
    </row>
    <row r="5351" spans="2:7">
      <c r="B5351" s="2">
        <v>44815</v>
      </c>
      <c r="C5351" s="3" t="s">
        <v>118</v>
      </c>
      <c r="D5351" s="3">
        <v>35</v>
      </c>
      <c r="E5351" s="3" t="s">
        <v>114</v>
      </c>
      <c r="F5351" s="3" t="s">
        <v>115</v>
      </c>
      <c r="G5351" s="94">
        <v>772.01</v>
      </c>
    </row>
    <row r="5352" spans="2:7">
      <c r="B5352" s="2">
        <v>44338</v>
      </c>
      <c r="C5352" s="3" t="s">
        <v>119</v>
      </c>
      <c r="D5352" s="3">
        <v>350</v>
      </c>
      <c r="E5352" s="3" t="s">
        <v>112</v>
      </c>
      <c r="F5352" s="3" t="s">
        <v>106</v>
      </c>
      <c r="G5352" s="94">
        <v>7033.69</v>
      </c>
    </row>
    <row r="5353" spans="2:7">
      <c r="B5353" s="2">
        <v>44773</v>
      </c>
      <c r="C5353" s="3" t="s">
        <v>117</v>
      </c>
      <c r="D5353" s="3">
        <v>15</v>
      </c>
      <c r="E5353" s="3" t="s">
        <v>112</v>
      </c>
      <c r="F5353" s="3" t="s">
        <v>111</v>
      </c>
      <c r="G5353" s="94">
        <v>509.25</v>
      </c>
    </row>
    <row r="5354" spans="2:7">
      <c r="B5354" s="2">
        <v>43928</v>
      </c>
      <c r="C5354" s="3" t="s">
        <v>119</v>
      </c>
      <c r="D5354" s="3">
        <v>175</v>
      </c>
      <c r="E5354" s="3" t="s">
        <v>9</v>
      </c>
      <c r="F5354" s="3" t="s">
        <v>105</v>
      </c>
      <c r="G5354" s="94">
        <v>3546.38</v>
      </c>
    </row>
    <row r="5355" spans="2:7">
      <c r="B5355" s="2">
        <v>44766</v>
      </c>
      <c r="C5355" s="3" t="s">
        <v>117</v>
      </c>
      <c r="D5355" s="3">
        <v>17</v>
      </c>
      <c r="E5355" s="3" t="s">
        <v>114</v>
      </c>
      <c r="F5355" s="3" t="s">
        <v>105</v>
      </c>
      <c r="G5355" s="94">
        <v>441.15</v>
      </c>
    </row>
    <row r="5356" spans="2:7">
      <c r="B5356" s="2">
        <v>44454</v>
      </c>
      <c r="C5356" s="3" t="s">
        <v>107</v>
      </c>
      <c r="D5356" s="3">
        <v>11</v>
      </c>
      <c r="E5356" s="3" t="s">
        <v>9</v>
      </c>
      <c r="F5356" s="3" t="s">
        <v>113</v>
      </c>
      <c r="G5356" s="94">
        <v>307.45</v>
      </c>
    </row>
    <row r="5357" spans="2:7">
      <c r="B5357" s="2">
        <v>44289</v>
      </c>
      <c r="C5357" s="3" t="s">
        <v>119</v>
      </c>
      <c r="D5357" s="3">
        <v>550</v>
      </c>
      <c r="E5357" s="3" t="s">
        <v>114</v>
      </c>
      <c r="F5357" s="3" t="s">
        <v>111</v>
      </c>
      <c r="G5357" s="94">
        <v>7890.44</v>
      </c>
    </row>
    <row r="5358" spans="2:7">
      <c r="B5358" s="2">
        <v>44074</v>
      </c>
      <c r="C5358" s="3" t="s">
        <v>117</v>
      </c>
      <c r="D5358" s="3">
        <v>26</v>
      </c>
      <c r="E5358" s="3" t="s">
        <v>6</v>
      </c>
      <c r="F5358" s="3" t="s">
        <v>109</v>
      </c>
      <c r="G5358" s="94">
        <v>943.45</v>
      </c>
    </row>
    <row r="5359" spans="2:7">
      <c r="B5359" s="2">
        <v>43970</v>
      </c>
      <c r="C5359" s="3" t="s">
        <v>117</v>
      </c>
      <c r="D5359" s="3">
        <v>21</v>
      </c>
      <c r="E5359" s="3" t="s">
        <v>110</v>
      </c>
      <c r="F5359" s="3" t="s">
        <v>108</v>
      </c>
      <c r="G5359" s="94">
        <v>523.95000000000005</v>
      </c>
    </row>
    <row r="5360" spans="2:7">
      <c r="B5360" s="2">
        <v>44656</v>
      </c>
      <c r="C5360" s="3" t="s">
        <v>119</v>
      </c>
      <c r="D5360" s="3">
        <v>75</v>
      </c>
      <c r="E5360" s="3" t="s">
        <v>110</v>
      </c>
      <c r="F5360" s="3" t="s">
        <v>105</v>
      </c>
      <c r="G5360" s="94">
        <v>1459.69</v>
      </c>
    </row>
    <row r="5361" spans="2:7">
      <c r="B5361" s="2">
        <v>44650</v>
      </c>
      <c r="C5361" s="3" t="s">
        <v>117</v>
      </c>
      <c r="D5361" s="3">
        <v>2</v>
      </c>
      <c r="E5361" s="3" t="s">
        <v>112</v>
      </c>
      <c r="F5361" s="3" t="s">
        <v>111</v>
      </c>
      <c r="G5361" s="94">
        <v>71.900000000000006</v>
      </c>
    </row>
    <row r="5362" spans="2:7">
      <c r="B5362" s="2">
        <v>44056</v>
      </c>
      <c r="C5362" s="3" t="s">
        <v>119</v>
      </c>
      <c r="D5362" s="3">
        <v>15</v>
      </c>
      <c r="E5362" s="3" t="s">
        <v>110</v>
      </c>
      <c r="F5362" s="3" t="s">
        <v>108</v>
      </c>
      <c r="G5362" s="94">
        <v>374.25</v>
      </c>
    </row>
    <row r="5363" spans="2:7">
      <c r="B5363" s="2">
        <v>44771</v>
      </c>
      <c r="C5363" s="3" t="s">
        <v>119</v>
      </c>
      <c r="D5363" s="3">
        <v>600</v>
      </c>
      <c r="E5363" s="3" t="s">
        <v>112</v>
      </c>
      <c r="F5363" s="3" t="s">
        <v>113</v>
      </c>
      <c r="G5363" s="94">
        <v>12057.75</v>
      </c>
    </row>
    <row r="5364" spans="2:7">
      <c r="B5364" s="2">
        <v>44398</v>
      </c>
      <c r="C5364" s="3" t="s">
        <v>117</v>
      </c>
      <c r="D5364" s="3">
        <v>6</v>
      </c>
      <c r="E5364" s="3" t="s">
        <v>110</v>
      </c>
      <c r="F5364" s="3" t="s">
        <v>109</v>
      </c>
      <c r="G5364" s="94">
        <v>149.69999999999999</v>
      </c>
    </row>
    <row r="5365" spans="2:7">
      <c r="B5365" s="2">
        <v>44644</v>
      </c>
      <c r="C5365" s="3" t="s">
        <v>119</v>
      </c>
      <c r="D5365" s="3">
        <v>100</v>
      </c>
      <c r="E5365" s="3" t="s">
        <v>114</v>
      </c>
      <c r="F5365" s="3" t="s">
        <v>113</v>
      </c>
      <c r="G5365" s="94">
        <v>1746.5</v>
      </c>
    </row>
    <row r="5366" spans="2:7">
      <c r="B5366" s="2">
        <v>44079</v>
      </c>
      <c r="C5366" s="3" t="s">
        <v>117</v>
      </c>
      <c r="D5366" s="3">
        <v>450</v>
      </c>
      <c r="E5366" s="3" t="s">
        <v>114</v>
      </c>
      <c r="F5366" s="3" t="s">
        <v>111</v>
      </c>
      <c r="G5366" s="94">
        <v>6714.56</v>
      </c>
    </row>
    <row r="5367" spans="2:7">
      <c r="B5367" s="2">
        <v>44366</v>
      </c>
      <c r="C5367" s="3" t="s">
        <v>116</v>
      </c>
      <c r="D5367" s="3">
        <v>2</v>
      </c>
      <c r="E5367" s="3" t="s">
        <v>112</v>
      </c>
      <c r="F5367" s="3" t="s">
        <v>111</v>
      </c>
      <c r="G5367" s="94">
        <v>67.900000000000006</v>
      </c>
    </row>
    <row r="5368" spans="2:7">
      <c r="B5368" s="2">
        <v>43985</v>
      </c>
      <c r="C5368" s="3" t="s">
        <v>117</v>
      </c>
      <c r="D5368" s="3">
        <v>225</v>
      </c>
      <c r="E5368" s="3" t="s">
        <v>6</v>
      </c>
      <c r="F5368" s="3" t="s">
        <v>115</v>
      </c>
      <c r="G5368" s="94">
        <v>7038.68</v>
      </c>
    </row>
    <row r="5369" spans="2:7">
      <c r="B5369" s="2">
        <v>44306</v>
      </c>
      <c r="C5369" s="3" t="s">
        <v>117</v>
      </c>
      <c r="D5369" s="3">
        <v>2</v>
      </c>
      <c r="E5369" s="3" t="s">
        <v>114</v>
      </c>
      <c r="F5369" s="3" t="s">
        <v>109</v>
      </c>
      <c r="G5369" s="94">
        <v>51.9</v>
      </c>
    </row>
    <row r="5370" spans="2:7">
      <c r="B5370" s="2">
        <v>44599</v>
      </c>
      <c r="C5370" s="3" t="s">
        <v>107</v>
      </c>
      <c r="D5370" s="3">
        <v>125</v>
      </c>
      <c r="E5370" s="3" t="s">
        <v>110</v>
      </c>
      <c r="F5370" s="3" t="s">
        <v>115</v>
      </c>
      <c r="G5370" s="94">
        <v>2095.63</v>
      </c>
    </row>
    <row r="5371" spans="2:7">
      <c r="B5371" s="2">
        <v>44488</v>
      </c>
      <c r="C5371" s="3" t="s">
        <v>118</v>
      </c>
      <c r="D5371" s="3">
        <v>4</v>
      </c>
      <c r="E5371" s="3" t="s">
        <v>110</v>
      </c>
      <c r="F5371" s="3" t="s">
        <v>108</v>
      </c>
      <c r="G5371" s="94">
        <v>103.8</v>
      </c>
    </row>
    <row r="5372" spans="2:7">
      <c r="B5372" s="2">
        <v>44756</v>
      </c>
      <c r="C5372" s="3" t="s">
        <v>117</v>
      </c>
      <c r="D5372" s="3">
        <v>49</v>
      </c>
      <c r="E5372" s="3" t="s">
        <v>110</v>
      </c>
      <c r="F5372" s="3" t="s">
        <v>106</v>
      </c>
      <c r="G5372" s="94">
        <v>880.16</v>
      </c>
    </row>
    <row r="5373" spans="2:7">
      <c r="B5373" s="2">
        <v>43937</v>
      </c>
      <c r="C5373" s="3" t="s">
        <v>117</v>
      </c>
      <c r="D5373" s="3">
        <v>150</v>
      </c>
      <c r="E5373" s="3" t="s">
        <v>112</v>
      </c>
      <c r="F5373" s="3" t="s">
        <v>115</v>
      </c>
      <c r="G5373" s="94">
        <v>3669.75</v>
      </c>
    </row>
    <row r="5374" spans="2:7">
      <c r="B5374" s="2">
        <v>44749</v>
      </c>
      <c r="C5374" s="3" t="s">
        <v>119</v>
      </c>
      <c r="D5374" s="3">
        <v>450</v>
      </c>
      <c r="E5374" s="3" t="s">
        <v>9</v>
      </c>
      <c r="F5374" s="3" t="s">
        <v>113</v>
      </c>
      <c r="G5374" s="94">
        <v>7490.81</v>
      </c>
    </row>
    <row r="5375" spans="2:7">
      <c r="B5375" s="2">
        <v>44804</v>
      </c>
      <c r="C5375" s="3" t="s">
        <v>119</v>
      </c>
      <c r="D5375" s="3">
        <v>21</v>
      </c>
      <c r="E5375" s="3" t="s">
        <v>9</v>
      </c>
      <c r="F5375" s="3" t="s">
        <v>106</v>
      </c>
      <c r="G5375" s="94">
        <v>565.95000000000005</v>
      </c>
    </row>
    <row r="5376" spans="2:7">
      <c r="B5376" s="2">
        <v>44639</v>
      </c>
      <c r="C5376" s="3" t="s">
        <v>107</v>
      </c>
      <c r="D5376" s="3">
        <v>3</v>
      </c>
      <c r="E5376" s="3" t="s">
        <v>6</v>
      </c>
      <c r="F5376" s="3" t="s">
        <v>109</v>
      </c>
      <c r="G5376" s="94">
        <v>131.07</v>
      </c>
    </row>
    <row r="5377" spans="2:7">
      <c r="B5377" s="2">
        <v>44823</v>
      </c>
      <c r="C5377" s="3" t="s">
        <v>117</v>
      </c>
      <c r="D5377" s="3">
        <v>6</v>
      </c>
      <c r="E5377" s="3" t="s">
        <v>110</v>
      </c>
      <c r="F5377" s="3" t="s">
        <v>115</v>
      </c>
      <c r="G5377" s="94">
        <v>143.69999999999999</v>
      </c>
    </row>
    <row r="5378" spans="2:7">
      <c r="B5378" s="2">
        <v>44618</v>
      </c>
      <c r="C5378" s="3" t="s">
        <v>118</v>
      </c>
      <c r="D5378" s="3">
        <v>475</v>
      </c>
      <c r="E5378" s="3" t="s">
        <v>9</v>
      </c>
      <c r="F5378" s="3" t="s">
        <v>105</v>
      </c>
      <c r="G5378" s="94">
        <v>7906.97</v>
      </c>
    </row>
    <row r="5379" spans="2:7">
      <c r="B5379" s="2">
        <v>44777</v>
      </c>
      <c r="C5379" s="3" t="s">
        <v>107</v>
      </c>
      <c r="D5379" s="3">
        <v>3</v>
      </c>
      <c r="E5379" s="3" t="s">
        <v>110</v>
      </c>
      <c r="F5379" s="3" t="s">
        <v>105</v>
      </c>
      <c r="G5379" s="94">
        <v>74.849999999999994</v>
      </c>
    </row>
    <row r="5380" spans="2:7">
      <c r="B5380" s="2">
        <v>44210</v>
      </c>
      <c r="C5380" s="3" t="s">
        <v>117</v>
      </c>
      <c r="D5380" s="3">
        <v>14</v>
      </c>
      <c r="E5380" s="3" t="s">
        <v>114</v>
      </c>
      <c r="F5380" s="3" t="s">
        <v>109</v>
      </c>
      <c r="G5380" s="94">
        <v>363.3</v>
      </c>
    </row>
    <row r="5381" spans="2:7">
      <c r="B5381" s="2">
        <v>44921</v>
      </c>
      <c r="C5381" s="3" t="s">
        <v>116</v>
      </c>
      <c r="D5381" s="3">
        <v>6</v>
      </c>
      <c r="E5381" s="3" t="s">
        <v>114</v>
      </c>
      <c r="F5381" s="3" t="s">
        <v>106</v>
      </c>
      <c r="G5381" s="94">
        <v>155.69999999999999</v>
      </c>
    </row>
    <row r="5382" spans="2:7">
      <c r="B5382" s="2">
        <v>44003</v>
      </c>
      <c r="C5382" s="3" t="s">
        <v>116</v>
      </c>
      <c r="D5382" s="3">
        <v>575</v>
      </c>
      <c r="E5382" s="3" t="s">
        <v>110</v>
      </c>
      <c r="F5382" s="3" t="s">
        <v>115</v>
      </c>
      <c r="G5382" s="94">
        <v>8249.09</v>
      </c>
    </row>
    <row r="5383" spans="2:7">
      <c r="B5383" s="2">
        <v>44531</v>
      </c>
      <c r="C5383" s="3" t="s">
        <v>116</v>
      </c>
      <c r="D5383" s="3">
        <v>1</v>
      </c>
      <c r="E5383" s="3" t="s">
        <v>112</v>
      </c>
      <c r="F5383" s="3" t="s">
        <v>115</v>
      </c>
      <c r="G5383" s="94">
        <v>33.950000000000003</v>
      </c>
    </row>
    <row r="5384" spans="2:7">
      <c r="B5384" s="2">
        <v>43957</v>
      </c>
      <c r="C5384" s="3" t="s">
        <v>117</v>
      </c>
      <c r="D5384" s="3">
        <v>50</v>
      </c>
      <c r="E5384" s="3" t="s">
        <v>6</v>
      </c>
      <c r="F5384" s="3" t="s">
        <v>105</v>
      </c>
      <c r="G5384" s="94">
        <v>1600.88</v>
      </c>
    </row>
    <row r="5385" spans="2:7">
      <c r="B5385" s="2">
        <v>44380</v>
      </c>
      <c r="C5385" s="3" t="s">
        <v>118</v>
      </c>
      <c r="D5385" s="3">
        <v>150</v>
      </c>
      <c r="E5385" s="3" t="s">
        <v>6</v>
      </c>
      <c r="F5385" s="3" t="s">
        <v>109</v>
      </c>
      <c r="G5385" s="94">
        <v>4692.45</v>
      </c>
    </row>
    <row r="5386" spans="2:7">
      <c r="B5386" s="2">
        <v>44438</v>
      </c>
      <c r="C5386" s="3" t="s">
        <v>119</v>
      </c>
      <c r="D5386" s="3">
        <v>30</v>
      </c>
      <c r="E5386" s="3" t="s">
        <v>114</v>
      </c>
      <c r="F5386" s="3" t="s">
        <v>105</v>
      </c>
      <c r="G5386" s="94">
        <v>661.73</v>
      </c>
    </row>
    <row r="5387" spans="2:7">
      <c r="B5387" s="2">
        <v>44302</v>
      </c>
      <c r="C5387" s="3" t="s">
        <v>117</v>
      </c>
      <c r="D5387" s="3">
        <v>1</v>
      </c>
      <c r="E5387" s="3" t="s">
        <v>112</v>
      </c>
      <c r="F5387" s="3" t="s">
        <v>109</v>
      </c>
      <c r="G5387" s="94">
        <v>34.950000000000003</v>
      </c>
    </row>
    <row r="5388" spans="2:7">
      <c r="B5388" s="2">
        <v>43908</v>
      </c>
      <c r="C5388" s="3" t="s">
        <v>107</v>
      </c>
      <c r="D5388" s="3">
        <v>47</v>
      </c>
      <c r="E5388" s="3" t="s">
        <v>112</v>
      </c>
      <c r="F5388" s="3" t="s">
        <v>106</v>
      </c>
      <c r="G5388" s="94">
        <v>1396.25</v>
      </c>
    </row>
    <row r="5389" spans="2:7">
      <c r="B5389" s="2">
        <v>44583</v>
      </c>
      <c r="C5389" s="3" t="s">
        <v>117</v>
      </c>
      <c r="D5389" s="3">
        <v>425</v>
      </c>
      <c r="E5389" s="3" t="s">
        <v>110</v>
      </c>
      <c r="F5389" s="3" t="s">
        <v>105</v>
      </c>
      <c r="G5389" s="94">
        <v>6097.16</v>
      </c>
    </row>
    <row r="5390" spans="2:7">
      <c r="B5390" s="2">
        <v>43911</v>
      </c>
      <c r="C5390" s="3" t="s">
        <v>117</v>
      </c>
      <c r="D5390" s="3">
        <v>8</v>
      </c>
      <c r="E5390" s="3" t="s">
        <v>110</v>
      </c>
      <c r="F5390" s="3" t="s">
        <v>111</v>
      </c>
      <c r="G5390" s="94">
        <v>199.6</v>
      </c>
    </row>
    <row r="5391" spans="2:7">
      <c r="B5391" s="2">
        <v>43869</v>
      </c>
      <c r="C5391" s="3" t="s">
        <v>119</v>
      </c>
      <c r="D5391" s="3">
        <v>600</v>
      </c>
      <c r="E5391" s="3" t="s">
        <v>9</v>
      </c>
      <c r="F5391" s="3" t="s">
        <v>109</v>
      </c>
      <c r="G5391" s="94">
        <v>9297.75</v>
      </c>
    </row>
    <row r="5392" spans="2:7">
      <c r="B5392" s="2">
        <v>44682</v>
      </c>
      <c r="C5392" s="3" t="s">
        <v>107</v>
      </c>
      <c r="D5392" s="3">
        <v>12</v>
      </c>
      <c r="E5392" s="3" t="s">
        <v>6</v>
      </c>
      <c r="F5392" s="3" t="s">
        <v>115</v>
      </c>
      <c r="G5392" s="94">
        <v>512.28</v>
      </c>
    </row>
    <row r="5393" spans="2:7">
      <c r="B5393" s="2">
        <v>44340</v>
      </c>
      <c r="C5393" s="3" t="s">
        <v>107</v>
      </c>
      <c r="D5393" s="3">
        <v>24</v>
      </c>
      <c r="E5393" s="3" t="s">
        <v>112</v>
      </c>
      <c r="F5393" s="3" t="s">
        <v>115</v>
      </c>
      <c r="G5393" s="94">
        <v>692.58</v>
      </c>
    </row>
    <row r="5394" spans="2:7">
      <c r="B5394" s="2">
        <v>43880</v>
      </c>
      <c r="C5394" s="3" t="s">
        <v>117</v>
      </c>
      <c r="D5394" s="3">
        <v>34</v>
      </c>
      <c r="E5394" s="3" t="s">
        <v>112</v>
      </c>
      <c r="F5394" s="3" t="s">
        <v>111</v>
      </c>
      <c r="G5394" s="94">
        <v>981.16</v>
      </c>
    </row>
    <row r="5395" spans="2:7">
      <c r="B5395" s="2">
        <v>43963</v>
      </c>
      <c r="C5395" s="3" t="s">
        <v>117</v>
      </c>
      <c r="D5395" s="3">
        <v>34</v>
      </c>
      <c r="E5395" s="3" t="s">
        <v>110</v>
      </c>
      <c r="F5395" s="3" t="s">
        <v>115</v>
      </c>
      <c r="G5395" s="94">
        <v>692.16</v>
      </c>
    </row>
    <row r="5396" spans="2:7">
      <c r="B5396" s="2">
        <v>44017</v>
      </c>
      <c r="C5396" s="3" t="s">
        <v>118</v>
      </c>
      <c r="D5396" s="3">
        <v>100</v>
      </c>
      <c r="E5396" s="3" t="s">
        <v>110</v>
      </c>
      <c r="F5396" s="3" t="s">
        <v>109</v>
      </c>
      <c r="G5396" s="94">
        <v>1816.5</v>
      </c>
    </row>
    <row r="5397" spans="2:7">
      <c r="B5397" s="2">
        <v>44131</v>
      </c>
      <c r="C5397" s="3" t="s">
        <v>116</v>
      </c>
      <c r="D5397" s="3">
        <v>350</v>
      </c>
      <c r="E5397" s="3" t="s">
        <v>9</v>
      </c>
      <c r="F5397" s="3" t="s">
        <v>109</v>
      </c>
      <c r="G5397" s="94">
        <v>5423.69</v>
      </c>
    </row>
    <row r="5398" spans="2:7">
      <c r="B5398" s="2">
        <v>44365</v>
      </c>
      <c r="C5398" s="3" t="s">
        <v>117</v>
      </c>
      <c r="D5398" s="3">
        <v>1</v>
      </c>
      <c r="E5398" s="3" t="s">
        <v>114</v>
      </c>
      <c r="F5398" s="3" t="s">
        <v>108</v>
      </c>
      <c r="G5398" s="94">
        <v>26.95</v>
      </c>
    </row>
    <row r="5399" spans="2:7">
      <c r="B5399" s="2">
        <v>44847</v>
      </c>
      <c r="C5399" s="3" t="s">
        <v>119</v>
      </c>
      <c r="D5399" s="3">
        <v>4</v>
      </c>
      <c r="E5399" s="3" t="s">
        <v>9</v>
      </c>
      <c r="F5399" s="3" t="s">
        <v>109</v>
      </c>
      <c r="G5399" s="94">
        <v>111.8</v>
      </c>
    </row>
    <row r="5400" spans="2:7">
      <c r="B5400" s="2">
        <v>44414</v>
      </c>
      <c r="C5400" s="3" t="s">
        <v>119</v>
      </c>
      <c r="D5400" s="3">
        <v>47</v>
      </c>
      <c r="E5400" s="3" t="s">
        <v>9</v>
      </c>
      <c r="F5400" s="3" t="s">
        <v>111</v>
      </c>
      <c r="G5400" s="94">
        <v>1156.55</v>
      </c>
    </row>
    <row r="5401" spans="2:7">
      <c r="B5401" s="2">
        <v>44268</v>
      </c>
      <c r="C5401" s="3" t="s">
        <v>117</v>
      </c>
      <c r="D5401" s="3">
        <v>450</v>
      </c>
      <c r="E5401" s="3" t="s">
        <v>114</v>
      </c>
      <c r="F5401" s="3" t="s">
        <v>113</v>
      </c>
      <c r="G5401" s="94">
        <v>6714.56</v>
      </c>
    </row>
    <row r="5402" spans="2:7">
      <c r="B5402" s="2">
        <v>44612</v>
      </c>
      <c r="C5402" s="3" t="s">
        <v>116</v>
      </c>
      <c r="D5402" s="3">
        <v>525</v>
      </c>
      <c r="E5402" s="3" t="s">
        <v>6</v>
      </c>
      <c r="F5402" s="3" t="s">
        <v>111</v>
      </c>
      <c r="G5402" s="94">
        <v>13188.92</v>
      </c>
    </row>
    <row r="5403" spans="2:7">
      <c r="B5403" s="2">
        <v>44736</v>
      </c>
      <c r="C5403" s="3" t="s">
        <v>107</v>
      </c>
      <c r="D5403" s="3">
        <v>36</v>
      </c>
      <c r="E5403" s="3" t="s">
        <v>112</v>
      </c>
      <c r="F5403" s="3" t="s">
        <v>111</v>
      </c>
      <c r="G5403" s="94">
        <v>1100.07</v>
      </c>
    </row>
    <row r="5404" spans="2:7">
      <c r="B5404" s="2">
        <v>44728</v>
      </c>
      <c r="C5404" s="3" t="s">
        <v>118</v>
      </c>
      <c r="D5404" s="3">
        <v>500</v>
      </c>
      <c r="E5404" s="3" t="s">
        <v>110</v>
      </c>
      <c r="F5404" s="3" t="s">
        <v>109</v>
      </c>
      <c r="G5404" s="94">
        <v>7173.13</v>
      </c>
    </row>
    <row r="5405" spans="2:7">
      <c r="B5405" s="2">
        <v>44608</v>
      </c>
      <c r="C5405" s="3" t="s">
        <v>117</v>
      </c>
      <c r="D5405" s="3">
        <v>37</v>
      </c>
      <c r="E5405" s="3" t="s">
        <v>110</v>
      </c>
      <c r="F5405" s="3" t="s">
        <v>115</v>
      </c>
      <c r="G5405" s="94">
        <v>753.23</v>
      </c>
    </row>
    <row r="5406" spans="2:7">
      <c r="B5406" s="2">
        <v>44285</v>
      </c>
      <c r="C5406" s="3" t="s">
        <v>118</v>
      </c>
      <c r="D5406" s="3">
        <v>39</v>
      </c>
      <c r="E5406" s="3" t="s">
        <v>6</v>
      </c>
      <c r="F5406" s="3" t="s">
        <v>109</v>
      </c>
      <c r="G5406" s="94">
        <v>1448.32</v>
      </c>
    </row>
    <row r="5407" spans="2:7">
      <c r="B5407" s="2">
        <v>44099</v>
      </c>
      <c r="C5407" s="3" t="s">
        <v>119</v>
      </c>
      <c r="D5407" s="3">
        <v>16</v>
      </c>
      <c r="E5407" s="3" t="s">
        <v>114</v>
      </c>
      <c r="F5407" s="3" t="s">
        <v>106</v>
      </c>
      <c r="G5407" s="94">
        <v>399.2</v>
      </c>
    </row>
    <row r="5408" spans="2:7">
      <c r="B5408" s="2">
        <v>43905</v>
      </c>
      <c r="C5408" s="3" t="s">
        <v>117</v>
      </c>
      <c r="D5408" s="3">
        <v>225</v>
      </c>
      <c r="E5408" s="3" t="s">
        <v>110</v>
      </c>
      <c r="F5408" s="3" t="s">
        <v>113</v>
      </c>
      <c r="G5408" s="94">
        <v>3929.63</v>
      </c>
    </row>
    <row r="5409" spans="2:7">
      <c r="B5409" s="2">
        <v>43995</v>
      </c>
      <c r="C5409" s="3" t="s">
        <v>119</v>
      </c>
      <c r="D5409" s="3">
        <v>9</v>
      </c>
      <c r="E5409" s="3" t="s">
        <v>110</v>
      </c>
      <c r="F5409" s="3" t="s">
        <v>105</v>
      </c>
      <c r="G5409" s="94">
        <v>215.55</v>
      </c>
    </row>
    <row r="5410" spans="2:7">
      <c r="B5410" s="2">
        <v>44129</v>
      </c>
      <c r="C5410" s="3" t="s">
        <v>117</v>
      </c>
      <c r="D5410" s="3">
        <v>1</v>
      </c>
      <c r="E5410" s="3" t="s">
        <v>6</v>
      </c>
      <c r="F5410" s="3" t="s">
        <v>109</v>
      </c>
      <c r="G5410" s="94">
        <v>42.69</v>
      </c>
    </row>
    <row r="5411" spans="2:7">
      <c r="B5411" s="2">
        <v>44228</v>
      </c>
      <c r="C5411" s="3" t="s">
        <v>117</v>
      </c>
      <c r="D5411" s="3">
        <v>325</v>
      </c>
      <c r="E5411" s="3" t="s">
        <v>112</v>
      </c>
      <c r="F5411" s="3" t="s">
        <v>105</v>
      </c>
      <c r="G5411" s="94">
        <v>6531.28</v>
      </c>
    </row>
    <row r="5412" spans="2:7">
      <c r="B5412" s="2">
        <v>44393</v>
      </c>
      <c r="C5412" s="3" t="s">
        <v>117</v>
      </c>
      <c r="D5412" s="3">
        <v>12</v>
      </c>
      <c r="E5412" s="3" t="s">
        <v>112</v>
      </c>
      <c r="F5412" s="3" t="s">
        <v>115</v>
      </c>
      <c r="G5412" s="94">
        <v>419.4</v>
      </c>
    </row>
    <row r="5413" spans="2:7">
      <c r="B5413" s="2">
        <v>44407</v>
      </c>
      <c r="C5413" s="3" t="s">
        <v>119</v>
      </c>
      <c r="D5413" s="3">
        <v>2</v>
      </c>
      <c r="E5413" s="3" t="s">
        <v>6</v>
      </c>
      <c r="F5413" s="3" t="s">
        <v>106</v>
      </c>
      <c r="G5413" s="94">
        <v>89.38</v>
      </c>
    </row>
    <row r="5414" spans="2:7">
      <c r="B5414" s="2">
        <v>43854</v>
      </c>
      <c r="C5414" s="3" t="s">
        <v>119</v>
      </c>
      <c r="D5414" s="3">
        <v>19</v>
      </c>
      <c r="E5414" s="3" t="s">
        <v>9</v>
      </c>
      <c r="F5414" s="3" t="s">
        <v>106</v>
      </c>
      <c r="G5414" s="94">
        <v>531.04999999999995</v>
      </c>
    </row>
    <row r="5415" spans="2:7">
      <c r="B5415" s="2">
        <v>44559</v>
      </c>
      <c r="C5415" s="3" t="s">
        <v>118</v>
      </c>
      <c r="D5415" s="3">
        <v>2</v>
      </c>
      <c r="E5415" s="3" t="s">
        <v>110</v>
      </c>
      <c r="F5415" s="3" t="s">
        <v>109</v>
      </c>
      <c r="G5415" s="94">
        <v>51.9</v>
      </c>
    </row>
    <row r="5416" spans="2:7">
      <c r="B5416" s="2">
        <v>44068</v>
      </c>
      <c r="C5416" s="3" t="s">
        <v>117</v>
      </c>
      <c r="D5416" s="3">
        <v>2</v>
      </c>
      <c r="E5416" s="3" t="s">
        <v>6</v>
      </c>
      <c r="F5416" s="3" t="s">
        <v>105</v>
      </c>
      <c r="G5416" s="94">
        <v>85.38</v>
      </c>
    </row>
    <row r="5417" spans="2:7">
      <c r="B5417" s="2">
        <v>44893</v>
      </c>
      <c r="C5417" s="3" t="s">
        <v>117</v>
      </c>
      <c r="D5417" s="3">
        <v>25</v>
      </c>
      <c r="E5417" s="3" t="s">
        <v>112</v>
      </c>
      <c r="F5417" s="3" t="s">
        <v>115</v>
      </c>
      <c r="G5417" s="94">
        <v>742.69</v>
      </c>
    </row>
    <row r="5418" spans="2:7">
      <c r="B5418" s="2">
        <v>44360</v>
      </c>
      <c r="C5418" s="3" t="s">
        <v>116</v>
      </c>
      <c r="D5418" s="3">
        <v>7</v>
      </c>
      <c r="E5418" s="3" t="s">
        <v>114</v>
      </c>
      <c r="F5418" s="3" t="s">
        <v>108</v>
      </c>
      <c r="G5418" s="94">
        <v>188.65</v>
      </c>
    </row>
    <row r="5419" spans="2:7">
      <c r="B5419" s="2">
        <v>44620</v>
      </c>
      <c r="C5419" s="3" t="s">
        <v>118</v>
      </c>
      <c r="D5419" s="3">
        <v>43</v>
      </c>
      <c r="E5419" s="3" t="s">
        <v>9</v>
      </c>
      <c r="F5419" s="3" t="s">
        <v>105</v>
      </c>
      <c r="G5419" s="94">
        <v>1058.1199999999999</v>
      </c>
    </row>
    <row r="5420" spans="2:7">
      <c r="B5420" s="2">
        <v>44863</v>
      </c>
      <c r="C5420" s="3" t="s">
        <v>107</v>
      </c>
      <c r="D5420" s="3">
        <v>2</v>
      </c>
      <c r="E5420" s="3" t="s">
        <v>6</v>
      </c>
      <c r="F5420" s="3" t="s">
        <v>111</v>
      </c>
      <c r="G5420" s="94">
        <v>89.38</v>
      </c>
    </row>
    <row r="5421" spans="2:7">
      <c r="B5421" s="2">
        <v>44591</v>
      </c>
      <c r="C5421" s="3" t="s">
        <v>119</v>
      </c>
      <c r="D5421" s="3">
        <v>525</v>
      </c>
      <c r="E5421" s="3" t="s">
        <v>6</v>
      </c>
      <c r="F5421" s="3" t="s">
        <v>105</v>
      </c>
      <c r="G5421" s="94">
        <v>12887.04</v>
      </c>
    </row>
    <row r="5422" spans="2:7">
      <c r="B5422" s="2">
        <v>44465</v>
      </c>
      <c r="C5422" s="3" t="s">
        <v>117</v>
      </c>
      <c r="D5422" s="3">
        <v>12</v>
      </c>
      <c r="E5422" s="3" t="s">
        <v>112</v>
      </c>
      <c r="F5422" s="3" t="s">
        <v>113</v>
      </c>
      <c r="G5422" s="94">
        <v>407.4</v>
      </c>
    </row>
    <row r="5423" spans="2:7">
      <c r="B5423" s="2">
        <v>44031</v>
      </c>
      <c r="C5423" s="3" t="s">
        <v>116</v>
      </c>
      <c r="D5423" s="3">
        <v>30</v>
      </c>
      <c r="E5423" s="3" t="s">
        <v>110</v>
      </c>
      <c r="F5423" s="3" t="s">
        <v>115</v>
      </c>
      <c r="G5423" s="94">
        <v>661.73</v>
      </c>
    </row>
    <row r="5424" spans="2:7">
      <c r="B5424" s="2">
        <v>44315</v>
      </c>
      <c r="C5424" s="3" t="s">
        <v>119</v>
      </c>
      <c r="D5424" s="3">
        <v>30</v>
      </c>
      <c r="E5424" s="3" t="s">
        <v>114</v>
      </c>
      <c r="F5424" s="3" t="s">
        <v>109</v>
      </c>
      <c r="G5424" s="94">
        <v>636.23</v>
      </c>
    </row>
    <row r="5425" spans="2:7">
      <c r="B5425" s="2">
        <v>44559</v>
      </c>
      <c r="C5425" s="3" t="s">
        <v>118</v>
      </c>
      <c r="D5425" s="3">
        <v>75</v>
      </c>
      <c r="E5425" s="3" t="s">
        <v>114</v>
      </c>
      <c r="F5425" s="3" t="s">
        <v>115</v>
      </c>
      <c r="G5425" s="94">
        <v>1403.44</v>
      </c>
    </row>
    <row r="5426" spans="2:7">
      <c r="B5426" s="2">
        <v>44881</v>
      </c>
      <c r="C5426" s="3" t="s">
        <v>119</v>
      </c>
      <c r="D5426" s="3">
        <v>31</v>
      </c>
      <c r="E5426" s="3" t="s">
        <v>114</v>
      </c>
      <c r="F5426" s="3" t="s">
        <v>111</v>
      </c>
      <c r="G5426" s="94">
        <v>657.43</v>
      </c>
    </row>
    <row r="5427" spans="2:7">
      <c r="B5427" s="2">
        <v>43897</v>
      </c>
      <c r="C5427" s="3" t="s">
        <v>117</v>
      </c>
      <c r="D5427" s="3">
        <v>1</v>
      </c>
      <c r="E5427" s="3" t="s">
        <v>114</v>
      </c>
      <c r="F5427" s="3" t="s">
        <v>108</v>
      </c>
      <c r="G5427" s="94">
        <v>24.95</v>
      </c>
    </row>
    <row r="5428" spans="2:7">
      <c r="B5428" s="2">
        <v>44556</v>
      </c>
      <c r="C5428" s="3" t="s">
        <v>117</v>
      </c>
      <c r="D5428" s="3">
        <v>9</v>
      </c>
      <c r="E5428" s="3" t="s">
        <v>6</v>
      </c>
      <c r="F5428" s="3" t="s">
        <v>111</v>
      </c>
      <c r="G5428" s="94">
        <v>402.21</v>
      </c>
    </row>
    <row r="5429" spans="2:7">
      <c r="B5429" s="2">
        <v>43982</v>
      </c>
      <c r="C5429" s="3" t="s">
        <v>119</v>
      </c>
      <c r="D5429" s="3">
        <v>27</v>
      </c>
      <c r="E5429" s="3" t="s">
        <v>6</v>
      </c>
      <c r="F5429" s="3" t="s">
        <v>109</v>
      </c>
      <c r="G5429" s="94">
        <v>1025.6400000000001</v>
      </c>
    </row>
    <row r="5430" spans="2:7">
      <c r="B5430" s="2">
        <v>44745</v>
      </c>
      <c r="C5430" s="3" t="s">
        <v>117</v>
      </c>
      <c r="D5430" s="3">
        <v>46</v>
      </c>
      <c r="E5430" s="3" t="s">
        <v>114</v>
      </c>
      <c r="F5430" s="3" t="s">
        <v>105</v>
      </c>
      <c r="G5430" s="94">
        <v>975.55</v>
      </c>
    </row>
    <row r="5431" spans="2:7">
      <c r="B5431" s="2">
        <v>44124</v>
      </c>
      <c r="C5431" s="3" t="s">
        <v>119</v>
      </c>
      <c r="D5431" s="3">
        <v>48</v>
      </c>
      <c r="E5431" s="3" t="s">
        <v>6</v>
      </c>
      <c r="F5431" s="3" t="s">
        <v>115</v>
      </c>
      <c r="G5431" s="94">
        <v>1608.84</v>
      </c>
    </row>
    <row r="5432" spans="2:7">
      <c r="B5432" s="2">
        <v>43889</v>
      </c>
      <c r="C5432" s="3" t="s">
        <v>119</v>
      </c>
      <c r="D5432" s="3">
        <v>300</v>
      </c>
      <c r="E5432" s="3" t="s">
        <v>9</v>
      </c>
      <c r="F5432" s="3" t="s">
        <v>113</v>
      </c>
      <c r="G5432" s="94">
        <v>4993.88</v>
      </c>
    </row>
    <row r="5433" spans="2:7">
      <c r="B5433" s="2">
        <v>44589</v>
      </c>
      <c r="C5433" s="3" t="s">
        <v>118</v>
      </c>
      <c r="D5433" s="3">
        <v>275</v>
      </c>
      <c r="E5433" s="3" t="s">
        <v>112</v>
      </c>
      <c r="F5433" s="3" t="s">
        <v>109</v>
      </c>
      <c r="G5433" s="94">
        <v>5684.59</v>
      </c>
    </row>
    <row r="5434" spans="2:7">
      <c r="B5434" s="2">
        <v>44139</v>
      </c>
      <c r="C5434" s="3" t="s">
        <v>117</v>
      </c>
      <c r="D5434" s="3">
        <v>1</v>
      </c>
      <c r="E5434" s="3" t="s">
        <v>110</v>
      </c>
      <c r="F5434" s="3" t="s">
        <v>111</v>
      </c>
      <c r="G5434" s="94">
        <v>24.95</v>
      </c>
    </row>
    <row r="5435" spans="2:7">
      <c r="B5435" s="2">
        <v>44392</v>
      </c>
      <c r="C5435" s="3" t="s">
        <v>119</v>
      </c>
      <c r="D5435" s="3">
        <v>275</v>
      </c>
      <c r="E5435" s="3" t="s">
        <v>9</v>
      </c>
      <c r="F5435" s="3" t="s">
        <v>106</v>
      </c>
      <c r="G5435" s="94">
        <v>4419.59</v>
      </c>
    </row>
    <row r="5436" spans="2:7">
      <c r="B5436" s="2">
        <v>44035</v>
      </c>
      <c r="C5436" s="3" t="s">
        <v>117</v>
      </c>
      <c r="D5436" s="3">
        <v>9</v>
      </c>
      <c r="E5436" s="3" t="s">
        <v>6</v>
      </c>
      <c r="F5436" s="3" t="s">
        <v>111</v>
      </c>
      <c r="G5436" s="94">
        <v>384.21</v>
      </c>
    </row>
    <row r="5437" spans="2:7">
      <c r="B5437" s="2">
        <v>44285</v>
      </c>
      <c r="C5437" s="3" t="s">
        <v>119</v>
      </c>
      <c r="D5437" s="3">
        <v>27</v>
      </c>
      <c r="E5437" s="3" t="s">
        <v>110</v>
      </c>
      <c r="F5437" s="3" t="s">
        <v>113</v>
      </c>
      <c r="G5437" s="94">
        <v>549.65</v>
      </c>
    </row>
    <row r="5438" spans="2:7">
      <c r="B5438" s="2">
        <v>43942</v>
      </c>
      <c r="C5438" s="3" t="s">
        <v>118</v>
      </c>
      <c r="D5438" s="3">
        <v>32</v>
      </c>
      <c r="E5438" s="3" t="s">
        <v>112</v>
      </c>
      <c r="F5438" s="3" t="s">
        <v>105</v>
      </c>
      <c r="G5438" s="94">
        <v>950.64</v>
      </c>
    </row>
    <row r="5439" spans="2:7">
      <c r="B5439" s="2">
        <v>44554</v>
      </c>
      <c r="C5439" s="3" t="s">
        <v>118</v>
      </c>
      <c r="D5439" s="3">
        <v>24</v>
      </c>
      <c r="E5439" s="3" t="s">
        <v>6</v>
      </c>
      <c r="F5439" s="3" t="s">
        <v>111</v>
      </c>
      <c r="G5439" s="94">
        <v>870.88</v>
      </c>
    </row>
    <row r="5440" spans="2:7">
      <c r="B5440" s="2">
        <v>44098</v>
      </c>
      <c r="C5440" s="3" t="s">
        <v>119</v>
      </c>
      <c r="D5440" s="3">
        <v>7</v>
      </c>
      <c r="E5440" s="3" t="s">
        <v>112</v>
      </c>
      <c r="F5440" s="3" t="s">
        <v>109</v>
      </c>
      <c r="G5440" s="94">
        <v>237.65</v>
      </c>
    </row>
    <row r="5441" spans="2:7">
      <c r="B5441" s="2">
        <v>44511</v>
      </c>
      <c r="C5441" s="3" t="s">
        <v>119</v>
      </c>
      <c r="D5441" s="3">
        <v>8</v>
      </c>
      <c r="E5441" s="3" t="s">
        <v>114</v>
      </c>
      <c r="F5441" s="3" t="s">
        <v>113</v>
      </c>
      <c r="G5441" s="94">
        <v>199.6</v>
      </c>
    </row>
    <row r="5442" spans="2:7">
      <c r="B5442" s="2">
        <v>44398</v>
      </c>
      <c r="C5442" s="3" t="s">
        <v>119</v>
      </c>
      <c r="D5442" s="3">
        <v>5</v>
      </c>
      <c r="E5442" s="3" t="s">
        <v>110</v>
      </c>
      <c r="F5442" s="3" t="s">
        <v>115</v>
      </c>
      <c r="G5442" s="94">
        <v>124.75</v>
      </c>
    </row>
    <row r="5443" spans="2:7">
      <c r="B5443" s="2">
        <v>44066</v>
      </c>
      <c r="C5443" s="3" t="s">
        <v>107</v>
      </c>
      <c r="D5443" s="3">
        <v>450</v>
      </c>
      <c r="E5443" s="3" t="s">
        <v>114</v>
      </c>
      <c r="F5443" s="3" t="s">
        <v>108</v>
      </c>
      <c r="G5443" s="94">
        <v>6973.31</v>
      </c>
    </row>
    <row r="5444" spans="2:7">
      <c r="B5444" s="2">
        <v>44114</v>
      </c>
      <c r="C5444" s="3" t="s">
        <v>116</v>
      </c>
      <c r="D5444" s="3">
        <v>8</v>
      </c>
      <c r="E5444" s="3" t="s">
        <v>114</v>
      </c>
      <c r="F5444" s="3" t="s">
        <v>106</v>
      </c>
      <c r="G5444" s="94">
        <v>207.6</v>
      </c>
    </row>
    <row r="5445" spans="2:7">
      <c r="B5445" s="2">
        <v>44363</v>
      </c>
      <c r="C5445" s="3" t="s">
        <v>119</v>
      </c>
      <c r="D5445" s="3">
        <v>2</v>
      </c>
      <c r="E5445" s="3" t="s">
        <v>112</v>
      </c>
      <c r="F5445" s="3" t="s">
        <v>105</v>
      </c>
      <c r="G5445" s="94">
        <v>69.900000000000006</v>
      </c>
    </row>
    <row r="5446" spans="2:7">
      <c r="B5446" s="2">
        <v>44277</v>
      </c>
      <c r="C5446" s="3" t="s">
        <v>118</v>
      </c>
      <c r="D5446" s="3">
        <v>200</v>
      </c>
      <c r="E5446" s="3" t="s">
        <v>110</v>
      </c>
      <c r="F5446" s="3" t="s">
        <v>105</v>
      </c>
      <c r="G5446" s="94">
        <v>3493</v>
      </c>
    </row>
    <row r="5447" spans="2:7">
      <c r="B5447" s="2">
        <v>44607</v>
      </c>
      <c r="C5447" s="3" t="s">
        <v>119</v>
      </c>
      <c r="D5447" s="3">
        <v>375</v>
      </c>
      <c r="E5447" s="3" t="s">
        <v>6</v>
      </c>
      <c r="F5447" s="3" t="s">
        <v>109</v>
      </c>
      <c r="G5447" s="94">
        <v>9636.2800000000007</v>
      </c>
    </row>
    <row r="5448" spans="2:7">
      <c r="B5448" s="2">
        <v>44076</v>
      </c>
      <c r="C5448" s="3" t="s">
        <v>116</v>
      </c>
      <c r="D5448" s="3">
        <v>7</v>
      </c>
      <c r="E5448" s="3" t="s">
        <v>6</v>
      </c>
      <c r="F5448" s="3" t="s">
        <v>108</v>
      </c>
      <c r="G5448" s="94">
        <v>298.83</v>
      </c>
    </row>
    <row r="5449" spans="2:7">
      <c r="B5449" s="2">
        <v>44674</v>
      </c>
      <c r="C5449" s="3" t="s">
        <v>117</v>
      </c>
      <c r="D5449" s="3">
        <v>6</v>
      </c>
      <c r="E5449" s="3" t="s">
        <v>110</v>
      </c>
      <c r="F5449" s="3" t="s">
        <v>108</v>
      </c>
      <c r="G5449" s="94">
        <v>149.69999999999999</v>
      </c>
    </row>
    <row r="5450" spans="2:7">
      <c r="B5450" s="2">
        <v>44406</v>
      </c>
      <c r="C5450" s="3" t="s">
        <v>119</v>
      </c>
      <c r="D5450" s="3">
        <v>1</v>
      </c>
      <c r="E5450" s="3" t="s">
        <v>110</v>
      </c>
      <c r="F5450" s="3" t="s">
        <v>108</v>
      </c>
      <c r="G5450" s="94">
        <v>23.95</v>
      </c>
    </row>
    <row r="5451" spans="2:7">
      <c r="B5451" s="2">
        <v>44732</v>
      </c>
      <c r="C5451" s="3" t="s">
        <v>119</v>
      </c>
      <c r="D5451" s="3">
        <v>425</v>
      </c>
      <c r="E5451" s="3" t="s">
        <v>6</v>
      </c>
      <c r="F5451" s="3" t="s">
        <v>108</v>
      </c>
      <c r="G5451" s="94">
        <v>10432.370000000001</v>
      </c>
    </row>
    <row r="5452" spans="2:7">
      <c r="B5452" s="2">
        <v>43902</v>
      </c>
      <c r="C5452" s="3" t="s">
        <v>116</v>
      </c>
      <c r="D5452" s="3">
        <v>7</v>
      </c>
      <c r="E5452" s="3" t="s">
        <v>110</v>
      </c>
      <c r="F5452" s="3" t="s">
        <v>109</v>
      </c>
      <c r="G5452" s="94">
        <v>181.65</v>
      </c>
    </row>
    <row r="5453" spans="2:7">
      <c r="B5453" s="2">
        <v>44317</v>
      </c>
      <c r="C5453" s="3" t="s">
        <v>118</v>
      </c>
      <c r="D5453" s="3">
        <v>150</v>
      </c>
      <c r="E5453" s="3" t="s">
        <v>114</v>
      </c>
      <c r="F5453" s="3" t="s">
        <v>113</v>
      </c>
      <c r="G5453" s="94">
        <v>2619.75</v>
      </c>
    </row>
    <row r="5454" spans="2:7">
      <c r="B5454" s="2">
        <v>44342</v>
      </c>
      <c r="C5454" s="3" t="s">
        <v>118</v>
      </c>
      <c r="D5454" s="3">
        <v>400</v>
      </c>
      <c r="E5454" s="3" t="s">
        <v>114</v>
      </c>
      <c r="F5454" s="3" t="s">
        <v>108</v>
      </c>
      <c r="G5454" s="94">
        <v>5968.5</v>
      </c>
    </row>
    <row r="5455" spans="2:7">
      <c r="B5455" s="2">
        <v>44718</v>
      </c>
      <c r="C5455" s="3" t="s">
        <v>117</v>
      </c>
      <c r="D5455" s="3">
        <v>3</v>
      </c>
      <c r="E5455" s="3" t="s">
        <v>6</v>
      </c>
      <c r="F5455" s="3" t="s">
        <v>106</v>
      </c>
      <c r="G5455" s="94">
        <v>128.07</v>
      </c>
    </row>
    <row r="5456" spans="2:7">
      <c r="B5456" s="2">
        <v>44141</v>
      </c>
      <c r="C5456" s="3" t="s">
        <v>107</v>
      </c>
      <c r="D5456" s="3">
        <v>500</v>
      </c>
      <c r="E5456" s="3" t="s">
        <v>110</v>
      </c>
      <c r="F5456" s="3" t="s">
        <v>106</v>
      </c>
      <c r="G5456" s="94">
        <v>7173.13</v>
      </c>
    </row>
    <row r="5457" spans="2:7">
      <c r="B5457" s="2">
        <v>44100</v>
      </c>
      <c r="C5457" s="3" t="s">
        <v>119</v>
      </c>
      <c r="D5457" s="3">
        <v>600</v>
      </c>
      <c r="E5457" s="3" t="s">
        <v>114</v>
      </c>
      <c r="F5457" s="3" t="s">
        <v>115</v>
      </c>
      <c r="G5457" s="94">
        <v>9297.75</v>
      </c>
    </row>
    <row r="5458" spans="2:7">
      <c r="B5458" s="2">
        <v>44596</v>
      </c>
      <c r="C5458" s="3" t="s">
        <v>119</v>
      </c>
      <c r="D5458" s="3">
        <v>36</v>
      </c>
      <c r="E5458" s="3" t="s">
        <v>9</v>
      </c>
      <c r="F5458" s="3" t="s">
        <v>113</v>
      </c>
      <c r="G5458" s="94">
        <v>855.27</v>
      </c>
    </row>
    <row r="5459" spans="2:7">
      <c r="B5459" s="2">
        <v>43870</v>
      </c>
      <c r="C5459" s="3" t="s">
        <v>117</v>
      </c>
      <c r="D5459" s="3">
        <v>34</v>
      </c>
      <c r="E5459" s="3" t="s">
        <v>9</v>
      </c>
      <c r="F5459" s="3" t="s">
        <v>113</v>
      </c>
      <c r="G5459" s="94">
        <v>778.86</v>
      </c>
    </row>
    <row r="5460" spans="2:7">
      <c r="B5460" s="2">
        <v>43839</v>
      </c>
      <c r="C5460" s="3" t="s">
        <v>119</v>
      </c>
      <c r="D5460" s="3">
        <v>50</v>
      </c>
      <c r="E5460" s="3" t="s">
        <v>112</v>
      </c>
      <c r="F5460" s="3" t="s">
        <v>113</v>
      </c>
      <c r="G5460" s="94">
        <v>1348.13</v>
      </c>
    </row>
    <row r="5461" spans="2:7">
      <c r="B5461" s="2">
        <v>44713</v>
      </c>
      <c r="C5461" s="3" t="s">
        <v>118</v>
      </c>
      <c r="D5461" s="3">
        <v>375</v>
      </c>
      <c r="E5461" s="3" t="s">
        <v>114</v>
      </c>
      <c r="F5461" s="3" t="s">
        <v>115</v>
      </c>
      <c r="G5461" s="94">
        <v>5811.09</v>
      </c>
    </row>
    <row r="5462" spans="2:7">
      <c r="B5462" s="2">
        <v>44331</v>
      </c>
      <c r="C5462" s="3" t="s">
        <v>118</v>
      </c>
      <c r="D5462" s="3">
        <v>575</v>
      </c>
      <c r="E5462" s="3" t="s">
        <v>6</v>
      </c>
      <c r="F5462" s="3" t="s">
        <v>115</v>
      </c>
      <c r="G5462" s="94">
        <v>14445.01</v>
      </c>
    </row>
    <row r="5463" spans="2:7">
      <c r="B5463" s="2">
        <v>44841</v>
      </c>
      <c r="C5463" s="3" t="s">
        <v>119</v>
      </c>
      <c r="D5463" s="3">
        <v>5</v>
      </c>
      <c r="E5463" s="3" t="s">
        <v>9</v>
      </c>
      <c r="F5463" s="3" t="s">
        <v>108</v>
      </c>
      <c r="G5463" s="94">
        <v>144.75</v>
      </c>
    </row>
    <row r="5464" spans="2:7">
      <c r="B5464" s="2">
        <v>43840</v>
      </c>
      <c r="C5464" s="3" t="s">
        <v>107</v>
      </c>
      <c r="D5464" s="3">
        <v>150</v>
      </c>
      <c r="E5464" s="3" t="s">
        <v>9</v>
      </c>
      <c r="F5464" s="3" t="s">
        <v>109</v>
      </c>
      <c r="G5464" s="94">
        <v>3039.75</v>
      </c>
    </row>
    <row r="5465" spans="2:7">
      <c r="B5465" s="2">
        <v>44470</v>
      </c>
      <c r="C5465" s="3" t="s">
        <v>119</v>
      </c>
      <c r="D5465" s="3">
        <v>575</v>
      </c>
      <c r="E5465" s="3" t="s">
        <v>114</v>
      </c>
      <c r="F5465" s="3" t="s">
        <v>115</v>
      </c>
      <c r="G5465" s="94">
        <v>8579.7199999999993</v>
      </c>
    </row>
    <row r="5466" spans="2:7">
      <c r="B5466" s="2">
        <v>44556</v>
      </c>
      <c r="C5466" s="3" t="s">
        <v>116</v>
      </c>
      <c r="D5466" s="3">
        <v>5</v>
      </c>
      <c r="E5466" s="3" t="s">
        <v>114</v>
      </c>
      <c r="F5466" s="3" t="s">
        <v>105</v>
      </c>
      <c r="G5466" s="94">
        <v>129.75</v>
      </c>
    </row>
    <row r="5467" spans="2:7">
      <c r="B5467" s="2">
        <v>44675</v>
      </c>
      <c r="C5467" s="3" t="s">
        <v>116</v>
      </c>
      <c r="D5467" s="3">
        <v>16</v>
      </c>
      <c r="E5467" s="3" t="s">
        <v>114</v>
      </c>
      <c r="F5467" s="3" t="s">
        <v>111</v>
      </c>
      <c r="G5467" s="94">
        <v>431.2</v>
      </c>
    </row>
    <row r="5468" spans="2:7">
      <c r="B5468" s="2">
        <v>44690</v>
      </c>
      <c r="C5468" s="3" t="s">
        <v>119</v>
      </c>
      <c r="D5468" s="3">
        <v>43</v>
      </c>
      <c r="E5468" s="3" t="s">
        <v>114</v>
      </c>
      <c r="F5468" s="3" t="s">
        <v>115</v>
      </c>
      <c r="G5468" s="94">
        <v>948.47</v>
      </c>
    </row>
    <row r="5469" spans="2:7">
      <c r="B5469" s="2">
        <v>44049</v>
      </c>
      <c r="C5469" s="3" t="s">
        <v>117</v>
      </c>
      <c r="D5469" s="3">
        <v>3</v>
      </c>
      <c r="E5469" s="3" t="s">
        <v>112</v>
      </c>
      <c r="F5469" s="3" t="s">
        <v>111</v>
      </c>
      <c r="G5469" s="94">
        <v>107.85</v>
      </c>
    </row>
    <row r="5470" spans="2:7">
      <c r="B5470" s="2">
        <v>44769</v>
      </c>
      <c r="C5470" s="3" t="s">
        <v>116</v>
      </c>
      <c r="D5470" s="3">
        <v>44</v>
      </c>
      <c r="E5470" s="3" t="s">
        <v>9</v>
      </c>
      <c r="F5470" s="3" t="s">
        <v>105</v>
      </c>
      <c r="G5470" s="94">
        <v>1045.33</v>
      </c>
    </row>
    <row r="5471" spans="2:7">
      <c r="B5471" s="2">
        <v>44231</v>
      </c>
      <c r="C5471" s="3" t="s">
        <v>119</v>
      </c>
      <c r="D5471" s="3">
        <v>325</v>
      </c>
      <c r="E5471" s="3" t="s">
        <v>110</v>
      </c>
      <c r="F5471" s="3" t="s">
        <v>108</v>
      </c>
      <c r="G5471" s="94">
        <v>4849.41</v>
      </c>
    </row>
    <row r="5472" spans="2:7">
      <c r="B5472" s="2">
        <v>44470</v>
      </c>
      <c r="C5472" s="3" t="s">
        <v>117</v>
      </c>
      <c r="D5472" s="3">
        <v>9</v>
      </c>
      <c r="E5472" s="3" t="s">
        <v>112</v>
      </c>
      <c r="F5472" s="3" t="s">
        <v>115</v>
      </c>
      <c r="G5472" s="94">
        <v>314.55</v>
      </c>
    </row>
    <row r="5473" spans="2:7">
      <c r="B5473" s="2">
        <v>44425</v>
      </c>
      <c r="C5473" s="3" t="s">
        <v>117</v>
      </c>
      <c r="D5473" s="3">
        <v>175</v>
      </c>
      <c r="E5473" s="3" t="s">
        <v>110</v>
      </c>
      <c r="F5473" s="3" t="s">
        <v>111</v>
      </c>
      <c r="G5473" s="94">
        <v>3178.88</v>
      </c>
    </row>
    <row r="5474" spans="2:7">
      <c r="B5474" s="2">
        <v>43913</v>
      </c>
      <c r="C5474" s="3" t="s">
        <v>119</v>
      </c>
      <c r="D5474" s="3">
        <v>7</v>
      </c>
      <c r="E5474" s="3" t="s">
        <v>6</v>
      </c>
      <c r="F5474" s="3" t="s">
        <v>115</v>
      </c>
      <c r="G5474" s="94">
        <v>305.83</v>
      </c>
    </row>
    <row r="5475" spans="2:7">
      <c r="B5475" s="2">
        <v>44136</v>
      </c>
      <c r="C5475" s="3" t="s">
        <v>117</v>
      </c>
      <c r="D5475" s="3">
        <v>325</v>
      </c>
      <c r="E5475" s="3" t="s">
        <v>114</v>
      </c>
      <c r="F5475" s="3" t="s">
        <v>113</v>
      </c>
      <c r="G5475" s="94">
        <v>5036.28</v>
      </c>
    </row>
    <row r="5476" spans="2:7">
      <c r="B5476" s="2">
        <v>44490</v>
      </c>
      <c r="C5476" s="3" t="s">
        <v>117</v>
      </c>
      <c r="D5476" s="3">
        <v>7</v>
      </c>
      <c r="E5476" s="3" t="s">
        <v>110</v>
      </c>
      <c r="F5476" s="3" t="s">
        <v>105</v>
      </c>
      <c r="G5476" s="94">
        <v>174.65</v>
      </c>
    </row>
    <row r="5477" spans="2:7">
      <c r="B5477" s="2">
        <v>44919</v>
      </c>
      <c r="C5477" s="3" t="s">
        <v>119</v>
      </c>
      <c r="D5477" s="3">
        <v>3</v>
      </c>
      <c r="E5477" s="3" t="s">
        <v>112</v>
      </c>
      <c r="F5477" s="3" t="s">
        <v>108</v>
      </c>
      <c r="G5477" s="94">
        <v>104.85</v>
      </c>
    </row>
    <row r="5478" spans="2:7">
      <c r="B5478" s="2">
        <v>43937</v>
      </c>
      <c r="C5478" s="3" t="s">
        <v>118</v>
      </c>
      <c r="D5478" s="3">
        <v>3</v>
      </c>
      <c r="E5478" s="3" t="s">
        <v>9</v>
      </c>
      <c r="F5478" s="3" t="s">
        <v>111</v>
      </c>
      <c r="G5478" s="94">
        <v>86.85</v>
      </c>
    </row>
    <row r="5479" spans="2:7">
      <c r="B5479" s="2">
        <v>43999</v>
      </c>
      <c r="C5479" s="3" t="s">
        <v>119</v>
      </c>
      <c r="D5479" s="3">
        <v>48</v>
      </c>
      <c r="E5479" s="3" t="s">
        <v>112</v>
      </c>
      <c r="F5479" s="3" t="s">
        <v>109</v>
      </c>
      <c r="G5479" s="94">
        <v>1222.2</v>
      </c>
    </row>
    <row r="5480" spans="2:7">
      <c r="B5480" s="2">
        <v>44680</v>
      </c>
      <c r="C5480" s="3" t="s">
        <v>119</v>
      </c>
      <c r="D5480" s="3">
        <v>6</v>
      </c>
      <c r="E5480" s="3" t="s">
        <v>112</v>
      </c>
      <c r="F5480" s="3" t="s">
        <v>108</v>
      </c>
      <c r="G5480" s="94">
        <v>203.7</v>
      </c>
    </row>
    <row r="5481" spans="2:7">
      <c r="B5481" s="2">
        <v>44607</v>
      </c>
      <c r="C5481" s="3" t="s">
        <v>117</v>
      </c>
      <c r="D5481" s="3">
        <v>33</v>
      </c>
      <c r="E5481" s="3" t="s">
        <v>112</v>
      </c>
      <c r="F5481" s="3" t="s">
        <v>115</v>
      </c>
      <c r="G5481" s="94">
        <v>1008.4</v>
      </c>
    </row>
    <row r="5482" spans="2:7">
      <c r="B5482" s="2">
        <v>44597</v>
      </c>
      <c r="C5482" s="3" t="s">
        <v>117</v>
      </c>
      <c r="D5482" s="3">
        <v>19</v>
      </c>
      <c r="E5482" s="3" t="s">
        <v>112</v>
      </c>
      <c r="F5482" s="3" t="s">
        <v>109</v>
      </c>
      <c r="G5482" s="94">
        <v>664.05</v>
      </c>
    </row>
    <row r="5483" spans="2:7">
      <c r="B5483" s="2">
        <v>44272</v>
      </c>
      <c r="C5483" s="3" t="s">
        <v>118</v>
      </c>
      <c r="D5483" s="3">
        <v>4</v>
      </c>
      <c r="E5483" s="3" t="s">
        <v>112</v>
      </c>
      <c r="F5483" s="3" t="s">
        <v>113</v>
      </c>
      <c r="G5483" s="94">
        <v>139.80000000000001</v>
      </c>
    </row>
    <row r="5484" spans="2:7">
      <c r="B5484" s="2">
        <v>43835</v>
      </c>
      <c r="C5484" s="3" t="s">
        <v>118</v>
      </c>
      <c r="D5484" s="3">
        <v>9</v>
      </c>
      <c r="E5484" s="3" t="s">
        <v>112</v>
      </c>
      <c r="F5484" s="3" t="s">
        <v>108</v>
      </c>
      <c r="G5484" s="94">
        <v>305.55</v>
      </c>
    </row>
    <row r="5485" spans="2:7">
      <c r="B5485" s="2">
        <v>44678</v>
      </c>
      <c r="C5485" s="3" t="s">
        <v>117</v>
      </c>
      <c r="D5485" s="3">
        <v>4</v>
      </c>
      <c r="E5485" s="3" t="s">
        <v>6</v>
      </c>
      <c r="F5485" s="3" t="s">
        <v>115</v>
      </c>
      <c r="G5485" s="94">
        <v>174.76</v>
      </c>
    </row>
    <row r="5486" spans="2:7">
      <c r="B5486" s="2">
        <v>44851</v>
      </c>
      <c r="C5486" s="3" t="s">
        <v>119</v>
      </c>
      <c r="D5486" s="3">
        <v>425</v>
      </c>
      <c r="E5486" s="3" t="s">
        <v>112</v>
      </c>
      <c r="F5486" s="3" t="s">
        <v>105</v>
      </c>
      <c r="G5486" s="94">
        <v>8540.91</v>
      </c>
    </row>
    <row r="5487" spans="2:7">
      <c r="B5487" s="2">
        <v>44280</v>
      </c>
      <c r="C5487" s="3" t="s">
        <v>117</v>
      </c>
      <c r="D5487" s="3">
        <v>22</v>
      </c>
      <c r="E5487" s="3" t="s">
        <v>9</v>
      </c>
      <c r="F5487" s="3" t="s">
        <v>105</v>
      </c>
      <c r="G5487" s="94">
        <v>636.9</v>
      </c>
    </row>
    <row r="5488" spans="2:7">
      <c r="B5488" s="2">
        <v>44442</v>
      </c>
      <c r="C5488" s="3" t="s">
        <v>116</v>
      </c>
      <c r="D5488" s="3">
        <v>38</v>
      </c>
      <c r="E5488" s="3" t="s">
        <v>6</v>
      </c>
      <c r="F5488" s="3" t="s">
        <v>115</v>
      </c>
      <c r="G5488" s="94">
        <v>1411.19</v>
      </c>
    </row>
    <row r="5489" spans="2:7">
      <c r="B5489" s="2">
        <v>44175</v>
      </c>
      <c r="C5489" s="3" t="s">
        <v>117</v>
      </c>
      <c r="D5489" s="3">
        <v>14</v>
      </c>
      <c r="E5489" s="3" t="s">
        <v>110</v>
      </c>
      <c r="F5489" s="3" t="s">
        <v>105</v>
      </c>
      <c r="G5489" s="94">
        <v>363.3</v>
      </c>
    </row>
    <row r="5490" spans="2:7">
      <c r="B5490" s="2">
        <v>44289</v>
      </c>
      <c r="C5490" s="3" t="s">
        <v>117</v>
      </c>
      <c r="D5490" s="3">
        <v>4</v>
      </c>
      <c r="E5490" s="3" t="s">
        <v>6</v>
      </c>
      <c r="F5490" s="3" t="s">
        <v>108</v>
      </c>
      <c r="G5490" s="94">
        <v>174.76</v>
      </c>
    </row>
    <row r="5491" spans="2:7">
      <c r="B5491" s="2">
        <v>44548</v>
      </c>
      <c r="C5491" s="3" t="s">
        <v>116</v>
      </c>
      <c r="D5491" s="3">
        <v>41</v>
      </c>
      <c r="E5491" s="3" t="s">
        <v>6</v>
      </c>
      <c r="F5491" s="3" t="s">
        <v>109</v>
      </c>
      <c r="G5491" s="94">
        <v>1522.6</v>
      </c>
    </row>
    <row r="5492" spans="2:7">
      <c r="B5492" s="2">
        <v>44076</v>
      </c>
      <c r="C5492" s="3" t="s">
        <v>116</v>
      </c>
      <c r="D5492" s="3">
        <v>9</v>
      </c>
      <c r="E5492" s="3" t="s">
        <v>110</v>
      </c>
      <c r="F5492" s="3" t="s">
        <v>113</v>
      </c>
      <c r="G5492" s="94">
        <v>224.55</v>
      </c>
    </row>
    <row r="5493" spans="2:7">
      <c r="B5493" s="2">
        <v>44108</v>
      </c>
      <c r="C5493" s="3" t="s">
        <v>116</v>
      </c>
      <c r="D5493" s="3">
        <v>39</v>
      </c>
      <c r="E5493" s="3" t="s">
        <v>110</v>
      </c>
      <c r="F5493" s="3" t="s">
        <v>115</v>
      </c>
      <c r="G5493" s="94">
        <v>860.24</v>
      </c>
    </row>
    <row r="5494" spans="2:7">
      <c r="B5494" s="2">
        <v>44533</v>
      </c>
      <c r="C5494" s="3" t="s">
        <v>119</v>
      </c>
      <c r="D5494" s="3">
        <v>425</v>
      </c>
      <c r="E5494" s="3" t="s">
        <v>6</v>
      </c>
      <c r="F5494" s="3" t="s">
        <v>113</v>
      </c>
      <c r="G5494" s="94">
        <v>10432.370000000001</v>
      </c>
    </row>
    <row r="5495" spans="2:7">
      <c r="B5495" s="2">
        <v>44450</v>
      </c>
      <c r="C5495" s="3" t="s">
        <v>107</v>
      </c>
      <c r="D5495" s="3">
        <v>275</v>
      </c>
      <c r="E5495" s="3" t="s">
        <v>6</v>
      </c>
      <c r="F5495" s="3" t="s">
        <v>113</v>
      </c>
      <c r="G5495" s="94">
        <v>7066.61</v>
      </c>
    </row>
    <row r="5496" spans="2:7">
      <c r="B5496" s="2">
        <v>44636</v>
      </c>
      <c r="C5496" s="3" t="s">
        <v>116</v>
      </c>
      <c r="D5496" s="3">
        <v>475</v>
      </c>
      <c r="E5496" s="3" t="s">
        <v>110</v>
      </c>
      <c r="F5496" s="3" t="s">
        <v>108</v>
      </c>
      <c r="G5496" s="94">
        <v>7087.59</v>
      </c>
    </row>
    <row r="5497" spans="2:7">
      <c r="B5497" s="2">
        <v>44872</v>
      </c>
      <c r="C5497" s="3" t="s">
        <v>119</v>
      </c>
      <c r="D5497" s="3">
        <v>6</v>
      </c>
      <c r="E5497" s="3" t="s">
        <v>110</v>
      </c>
      <c r="F5497" s="3" t="s">
        <v>105</v>
      </c>
      <c r="G5497" s="94">
        <v>155.69999999999999</v>
      </c>
    </row>
    <row r="5498" spans="2:7">
      <c r="B5498" s="2">
        <v>44547</v>
      </c>
      <c r="C5498" s="3" t="s">
        <v>107</v>
      </c>
      <c r="D5498" s="3">
        <v>6</v>
      </c>
      <c r="E5498" s="3" t="s">
        <v>112</v>
      </c>
      <c r="F5498" s="3" t="s">
        <v>108</v>
      </c>
      <c r="G5498" s="94">
        <v>209.7</v>
      </c>
    </row>
    <row r="5499" spans="2:7">
      <c r="B5499" s="2">
        <v>44571</v>
      </c>
      <c r="C5499" s="3" t="s">
        <v>117</v>
      </c>
      <c r="D5499" s="3">
        <v>425</v>
      </c>
      <c r="E5499" s="3" t="s">
        <v>9</v>
      </c>
      <c r="F5499" s="3" t="s">
        <v>108</v>
      </c>
      <c r="G5499" s="94">
        <v>6585.91</v>
      </c>
    </row>
    <row r="5500" spans="2:7">
      <c r="B5500" s="2">
        <v>44912</v>
      </c>
      <c r="C5500" s="3" t="s">
        <v>119</v>
      </c>
      <c r="D5500" s="3">
        <v>19</v>
      </c>
      <c r="E5500" s="3" t="s">
        <v>114</v>
      </c>
      <c r="F5500" s="3" t="s">
        <v>115</v>
      </c>
      <c r="G5500" s="94">
        <v>493.05</v>
      </c>
    </row>
    <row r="5501" spans="2:7">
      <c r="B5501" s="2">
        <v>44792</v>
      </c>
      <c r="C5501" s="3" t="s">
        <v>116</v>
      </c>
      <c r="D5501" s="3">
        <v>42</v>
      </c>
      <c r="E5501" s="3" t="s">
        <v>6</v>
      </c>
      <c r="F5501" s="3" t="s">
        <v>106</v>
      </c>
      <c r="G5501" s="94">
        <v>1559.73</v>
      </c>
    </row>
    <row r="5502" spans="2:7">
      <c r="B5502" s="2">
        <v>44058</v>
      </c>
      <c r="C5502" s="3" t="s">
        <v>117</v>
      </c>
      <c r="D5502" s="3">
        <v>35</v>
      </c>
      <c r="E5502" s="3" t="s">
        <v>9</v>
      </c>
      <c r="F5502" s="3" t="s">
        <v>106</v>
      </c>
      <c r="G5502" s="94">
        <v>801.76</v>
      </c>
    </row>
    <row r="5503" spans="2:7">
      <c r="B5503" s="2">
        <v>44390</v>
      </c>
      <c r="C5503" s="3" t="s">
        <v>107</v>
      </c>
      <c r="D5503" s="3">
        <v>3</v>
      </c>
      <c r="E5503" s="3" t="s">
        <v>6</v>
      </c>
      <c r="F5503" s="3" t="s">
        <v>111</v>
      </c>
      <c r="G5503" s="94">
        <v>131.07</v>
      </c>
    </row>
    <row r="5504" spans="2:7">
      <c r="B5504" s="2">
        <v>43979</v>
      </c>
      <c r="C5504" s="3" t="s">
        <v>117</v>
      </c>
      <c r="D5504" s="3">
        <v>425</v>
      </c>
      <c r="E5504" s="3" t="s">
        <v>112</v>
      </c>
      <c r="F5504" s="3" t="s">
        <v>111</v>
      </c>
      <c r="G5504" s="94">
        <v>8540.91</v>
      </c>
    </row>
    <row r="5505" spans="2:7">
      <c r="B5505" s="2">
        <v>44822</v>
      </c>
      <c r="C5505" s="3" t="s">
        <v>117</v>
      </c>
      <c r="D5505" s="3">
        <v>500</v>
      </c>
      <c r="E5505" s="3" t="s">
        <v>112</v>
      </c>
      <c r="F5505" s="3" t="s">
        <v>109</v>
      </c>
      <c r="G5505" s="94">
        <v>10048.129999999999</v>
      </c>
    </row>
    <row r="5506" spans="2:7">
      <c r="B5506" s="2">
        <v>44004</v>
      </c>
      <c r="C5506" s="3" t="s">
        <v>116</v>
      </c>
      <c r="D5506" s="3">
        <v>33</v>
      </c>
      <c r="E5506" s="3" t="s">
        <v>112</v>
      </c>
      <c r="F5506" s="3" t="s">
        <v>111</v>
      </c>
      <c r="G5506" s="94">
        <v>952.3</v>
      </c>
    </row>
    <row r="5507" spans="2:7">
      <c r="B5507" s="2">
        <v>44334</v>
      </c>
      <c r="C5507" s="3" t="s">
        <v>118</v>
      </c>
      <c r="D5507" s="3">
        <v>175</v>
      </c>
      <c r="E5507" s="3" t="s">
        <v>112</v>
      </c>
      <c r="F5507" s="3" t="s">
        <v>105</v>
      </c>
      <c r="G5507" s="94">
        <v>4158.88</v>
      </c>
    </row>
    <row r="5508" spans="2:7">
      <c r="B5508" s="2">
        <v>44473</v>
      </c>
      <c r="C5508" s="3" t="s">
        <v>116</v>
      </c>
      <c r="D5508" s="3">
        <v>4</v>
      </c>
      <c r="E5508" s="3" t="s">
        <v>110</v>
      </c>
      <c r="F5508" s="3" t="s">
        <v>113</v>
      </c>
      <c r="G5508" s="94">
        <v>95.8</v>
      </c>
    </row>
    <row r="5509" spans="2:7">
      <c r="B5509" s="2">
        <v>44567</v>
      </c>
      <c r="C5509" s="3" t="s">
        <v>118</v>
      </c>
      <c r="D5509" s="3">
        <v>42</v>
      </c>
      <c r="E5509" s="3" t="s">
        <v>112</v>
      </c>
      <c r="F5509" s="3" t="s">
        <v>106</v>
      </c>
      <c r="G5509" s="94">
        <v>1247.72</v>
      </c>
    </row>
    <row r="5510" spans="2:7">
      <c r="B5510" s="2">
        <v>44916</v>
      </c>
      <c r="C5510" s="3" t="s">
        <v>117</v>
      </c>
      <c r="D5510" s="3">
        <v>44</v>
      </c>
      <c r="E5510" s="3" t="s">
        <v>110</v>
      </c>
      <c r="F5510" s="3" t="s">
        <v>106</v>
      </c>
      <c r="G5510" s="94">
        <v>895.73</v>
      </c>
    </row>
    <row r="5511" spans="2:7">
      <c r="B5511" s="2">
        <v>44774</v>
      </c>
      <c r="C5511" s="3" t="s">
        <v>119</v>
      </c>
      <c r="D5511" s="3">
        <v>8</v>
      </c>
      <c r="E5511" s="3" t="s">
        <v>110</v>
      </c>
      <c r="F5511" s="3" t="s">
        <v>115</v>
      </c>
      <c r="G5511" s="94">
        <v>191.6</v>
      </c>
    </row>
    <row r="5512" spans="2:7">
      <c r="B5512" s="2">
        <v>44603</v>
      </c>
      <c r="C5512" s="3" t="s">
        <v>116</v>
      </c>
      <c r="D5512" s="3">
        <v>1</v>
      </c>
      <c r="E5512" s="3" t="s">
        <v>6</v>
      </c>
      <c r="F5512" s="3" t="s">
        <v>113</v>
      </c>
      <c r="G5512" s="94">
        <v>43.69</v>
      </c>
    </row>
    <row r="5513" spans="2:7">
      <c r="B5513" s="2">
        <v>43873</v>
      </c>
      <c r="C5513" s="3" t="s">
        <v>119</v>
      </c>
      <c r="D5513" s="3">
        <v>400</v>
      </c>
      <c r="E5513" s="3" t="s">
        <v>9</v>
      </c>
      <c r="F5513" s="3" t="s">
        <v>105</v>
      </c>
      <c r="G5513" s="94">
        <v>6658.5</v>
      </c>
    </row>
    <row r="5514" spans="2:7">
      <c r="B5514" s="2">
        <v>44507</v>
      </c>
      <c r="C5514" s="3" t="s">
        <v>116</v>
      </c>
      <c r="D5514" s="3">
        <v>7</v>
      </c>
      <c r="E5514" s="3" t="s">
        <v>110</v>
      </c>
      <c r="F5514" s="3" t="s">
        <v>111</v>
      </c>
      <c r="G5514" s="94">
        <v>181.65</v>
      </c>
    </row>
    <row r="5515" spans="2:7">
      <c r="B5515" s="2">
        <v>44657</v>
      </c>
      <c r="C5515" s="3" t="s">
        <v>116</v>
      </c>
      <c r="D5515" s="3">
        <v>43</v>
      </c>
      <c r="E5515" s="3" t="s">
        <v>110</v>
      </c>
      <c r="F5515" s="3" t="s">
        <v>105</v>
      </c>
      <c r="G5515" s="94">
        <v>911.92</v>
      </c>
    </row>
    <row r="5516" spans="2:7">
      <c r="B5516" s="2">
        <v>44425</v>
      </c>
      <c r="C5516" s="3" t="s">
        <v>116</v>
      </c>
      <c r="D5516" s="3">
        <v>325</v>
      </c>
      <c r="E5516" s="3" t="s">
        <v>110</v>
      </c>
      <c r="F5516" s="3" t="s">
        <v>105</v>
      </c>
      <c r="G5516" s="94">
        <v>4475.66</v>
      </c>
    </row>
    <row r="5517" spans="2:7">
      <c r="B5517" s="2">
        <v>44234</v>
      </c>
      <c r="C5517" s="3" t="s">
        <v>119</v>
      </c>
      <c r="D5517" s="3">
        <v>7</v>
      </c>
      <c r="E5517" s="3" t="s">
        <v>112</v>
      </c>
      <c r="F5517" s="3" t="s">
        <v>105</v>
      </c>
      <c r="G5517" s="94">
        <v>237.65</v>
      </c>
    </row>
    <row r="5518" spans="2:7">
      <c r="B5518" s="2">
        <v>44512</v>
      </c>
      <c r="C5518" s="3" t="s">
        <v>117</v>
      </c>
      <c r="D5518" s="3">
        <v>9</v>
      </c>
      <c r="E5518" s="3" t="s">
        <v>114</v>
      </c>
      <c r="F5518" s="3" t="s">
        <v>106</v>
      </c>
      <c r="G5518" s="94">
        <v>224.55</v>
      </c>
    </row>
    <row r="5519" spans="2:7">
      <c r="B5519" s="2">
        <v>43976</v>
      </c>
      <c r="C5519" s="3" t="s">
        <v>107</v>
      </c>
      <c r="D5519" s="3">
        <v>6</v>
      </c>
      <c r="E5519" s="3" t="s">
        <v>114</v>
      </c>
      <c r="F5519" s="3" t="s">
        <v>115</v>
      </c>
      <c r="G5519" s="94">
        <v>149.69999999999999</v>
      </c>
    </row>
    <row r="5520" spans="2:7">
      <c r="B5520" s="2">
        <v>44495</v>
      </c>
      <c r="C5520" s="3" t="s">
        <v>117</v>
      </c>
      <c r="D5520" s="3">
        <v>11</v>
      </c>
      <c r="E5520" s="3" t="s">
        <v>114</v>
      </c>
      <c r="F5520" s="3" t="s">
        <v>113</v>
      </c>
      <c r="G5520" s="94">
        <v>285.45</v>
      </c>
    </row>
    <row r="5521" spans="2:7">
      <c r="B5521" s="2">
        <v>44312</v>
      </c>
      <c r="C5521" s="3" t="s">
        <v>116</v>
      </c>
      <c r="D5521" s="3">
        <v>9</v>
      </c>
      <c r="E5521" s="3" t="s">
        <v>110</v>
      </c>
      <c r="F5521" s="3" t="s">
        <v>111</v>
      </c>
      <c r="G5521" s="94">
        <v>224.55</v>
      </c>
    </row>
    <row r="5522" spans="2:7">
      <c r="B5522" s="2">
        <v>44034</v>
      </c>
      <c r="C5522" s="3" t="s">
        <v>117</v>
      </c>
      <c r="D5522" s="3">
        <v>200</v>
      </c>
      <c r="E5522" s="3" t="s">
        <v>114</v>
      </c>
      <c r="F5522" s="3" t="s">
        <v>106</v>
      </c>
      <c r="G5522" s="94">
        <v>3493</v>
      </c>
    </row>
    <row r="5523" spans="2:7">
      <c r="B5523" s="2">
        <v>43988</v>
      </c>
      <c r="C5523" s="3" t="s">
        <v>107</v>
      </c>
      <c r="D5523" s="3">
        <v>250</v>
      </c>
      <c r="E5523" s="3" t="s">
        <v>9</v>
      </c>
      <c r="F5523" s="3" t="s">
        <v>115</v>
      </c>
      <c r="G5523" s="94">
        <v>5066.25</v>
      </c>
    </row>
    <row r="5524" spans="2:7">
      <c r="B5524" s="2">
        <v>44229</v>
      </c>
      <c r="C5524" s="3" t="s">
        <v>117</v>
      </c>
      <c r="D5524" s="3">
        <v>500</v>
      </c>
      <c r="E5524" s="3" t="s">
        <v>6</v>
      </c>
      <c r="F5524" s="3" t="s">
        <v>113</v>
      </c>
      <c r="G5524" s="94">
        <v>12560.88</v>
      </c>
    </row>
    <row r="5525" spans="2:7">
      <c r="B5525" s="2">
        <v>44487</v>
      </c>
      <c r="C5525" s="3" t="s">
        <v>117</v>
      </c>
      <c r="D5525" s="3">
        <v>3</v>
      </c>
      <c r="E5525" s="3" t="s">
        <v>6</v>
      </c>
      <c r="F5525" s="3" t="s">
        <v>108</v>
      </c>
      <c r="G5525" s="94">
        <v>134.07</v>
      </c>
    </row>
    <row r="5526" spans="2:7">
      <c r="B5526" s="2">
        <v>44128</v>
      </c>
      <c r="C5526" s="3" t="s">
        <v>117</v>
      </c>
      <c r="D5526" s="3">
        <v>325</v>
      </c>
      <c r="E5526" s="3" t="s">
        <v>114</v>
      </c>
      <c r="F5526" s="3" t="s">
        <v>111</v>
      </c>
      <c r="G5526" s="94">
        <v>5036.28</v>
      </c>
    </row>
    <row r="5527" spans="2:7">
      <c r="B5527" s="2">
        <v>44875</v>
      </c>
      <c r="C5527" s="3" t="s">
        <v>117</v>
      </c>
      <c r="D5527" s="3">
        <v>7</v>
      </c>
      <c r="E5527" s="3" t="s">
        <v>112</v>
      </c>
      <c r="F5527" s="3" t="s">
        <v>105</v>
      </c>
      <c r="G5527" s="94">
        <v>237.65</v>
      </c>
    </row>
    <row r="5528" spans="2:7">
      <c r="B5528" s="2">
        <v>44892</v>
      </c>
      <c r="C5528" s="3" t="s">
        <v>107</v>
      </c>
      <c r="D5528" s="3">
        <v>4</v>
      </c>
      <c r="E5528" s="3" t="s">
        <v>112</v>
      </c>
      <c r="F5528" s="3" t="s">
        <v>111</v>
      </c>
      <c r="G5528" s="94">
        <v>143.80000000000001</v>
      </c>
    </row>
    <row r="5529" spans="2:7">
      <c r="B5529" s="2">
        <v>44554</v>
      </c>
      <c r="C5529" s="3" t="s">
        <v>119</v>
      </c>
      <c r="D5529" s="3">
        <v>8</v>
      </c>
      <c r="E5529" s="3" t="s">
        <v>114</v>
      </c>
      <c r="F5529" s="3" t="s">
        <v>106</v>
      </c>
      <c r="G5529" s="94">
        <v>199.6</v>
      </c>
    </row>
    <row r="5530" spans="2:7">
      <c r="B5530" s="2">
        <v>44113</v>
      </c>
      <c r="C5530" s="3" t="s">
        <v>117</v>
      </c>
      <c r="D5530" s="3">
        <v>375</v>
      </c>
      <c r="E5530" s="3" t="s">
        <v>112</v>
      </c>
      <c r="F5530" s="3" t="s">
        <v>109</v>
      </c>
      <c r="G5530" s="94">
        <v>7320.47</v>
      </c>
    </row>
    <row r="5531" spans="2:7">
      <c r="B5531" s="2">
        <v>44230</v>
      </c>
      <c r="C5531" s="3" t="s">
        <v>117</v>
      </c>
      <c r="D5531" s="3">
        <v>7</v>
      </c>
      <c r="E5531" s="3" t="s">
        <v>112</v>
      </c>
      <c r="F5531" s="3" t="s">
        <v>113</v>
      </c>
      <c r="G5531" s="94">
        <v>251.65</v>
      </c>
    </row>
    <row r="5532" spans="2:7">
      <c r="B5532" s="2">
        <v>44098</v>
      </c>
      <c r="C5532" s="3" t="s">
        <v>117</v>
      </c>
      <c r="D5532" s="3">
        <v>45</v>
      </c>
      <c r="E5532" s="3" t="s">
        <v>114</v>
      </c>
      <c r="F5532" s="3" t="s">
        <v>115</v>
      </c>
      <c r="G5532" s="94">
        <v>954.34</v>
      </c>
    </row>
    <row r="5533" spans="2:7">
      <c r="B5533" s="2">
        <v>44668</v>
      </c>
      <c r="C5533" s="3" t="s">
        <v>107</v>
      </c>
      <c r="D5533" s="3">
        <v>50</v>
      </c>
      <c r="E5533" s="3" t="s">
        <v>9</v>
      </c>
      <c r="F5533" s="3" t="s">
        <v>113</v>
      </c>
      <c r="G5533" s="94">
        <v>1010.63</v>
      </c>
    </row>
    <row r="5534" spans="2:7">
      <c r="B5534" s="2">
        <v>44481</v>
      </c>
      <c r="C5534" s="3" t="s">
        <v>107</v>
      </c>
      <c r="D5534" s="3">
        <v>12</v>
      </c>
      <c r="E5534" s="3" t="s">
        <v>114</v>
      </c>
      <c r="F5534" s="3" t="s">
        <v>106</v>
      </c>
      <c r="G5534" s="94">
        <v>311.39999999999998</v>
      </c>
    </row>
    <row r="5535" spans="2:7">
      <c r="B5535" s="2">
        <v>44353</v>
      </c>
      <c r="C5535" s="3" t="s">
        <v>116</v>
      </c>
      <c r="D5535" s="3">
        <v>8</v>
      </c>
      <c r="E5535" s="3" t="s">
        <v>9</v>
      </c>
      <c r="F5535" s="3" t="s">
        <v>106</v>
      </c>
      <c r="G5535" s="94">
        <v>215.6</v>
      </c>
    </row>
    <row r="5536" spans="2:7">
      <c r="B5536" s="2">
        <v>44298</v>
      </c>
      <c r="C5536" s="3" t="s">
        <v>116</v>
      </c>
      <c r="D5536" s="3">
        <v>32</v>
      </c>
      <c r="E5536" s="3" t="s">
        <v>6</v>
      </c>
      <c r="F5536" s="3" t="s">
        <v>106</v>
      </c>
      <c r="G5536" s="94">
        <v>1188.3699999999999</v>
      </c>
    </row>
    <row r="5537" spans="2:7">
      <c r="B5537" s="2">
        <v>44167</v>
      </c>
      <c r="C5537" s="3" t="s">
        <v>117</v>
      </c>
      <c r="D5537" s="3">
        <v>10</v>
      </c>
      <c r="E5537" s="3" t="s">
        <v>9</v>
      </c>
      <c r="F5537" s="3" t="s">
        <v>113</v>
      </c>
      <c r="G5537" s="94">
        <v>269.5</v>
      </c>
    </row>
    <row r="5538" spans="2:7">
      <c r="B5538" s="2">
        <v>44584</v>
      </c>
      <c r="C5538" s="3" t="s">
        <v>107</v>
      </c>
      <c r="D5538" s="3">
        <v>525</v>
      </c>
      <c r="E5538" s="3" t="s">
        <v>112</v>
      </c>
      <c r="F5538" s="3" t="s">
        <v>109</v>
      </c>
      <c r="G5538" s="94">
        <v>10248.66</v>
      </c>
    </row>
    <row r="5539" spans="2:7">
      <c r="B5539" s="2">
        <v>44488</v>
      </c>
      <c r="C5539" s="3" t="s">
        <v>116</v>
      </c>
      <c r="D5539" s="3">
        <v>49</v>
      </c>
      <c r="E5539" s="3" t="s">
        <v>9</v>
      </c>
      <c r="F5539" s="3" t="s">
        <v>109</v>
      </c>
      <c r="G5539" s="94">
        <v>1063.9100000000001</v>
      </c>
    </row>
    <row r="5540" spans="2:7">
      <c r="B5540" s="2">
        <v>44222</v>
      </c>
      <c r="C5540" s="3" t="s">
        <v>118</v>
      </c>
      <c r="D5540" s="3">
        <v>450</v>
      </c>
      <c r="E5540" s="3" t="s">
        <v>110</v>
      </c>
      <c r="F5540" s="3" t="s">
        <v>113</v>
      </c>
      <c r="G5540" s="94">
        <v>6197.06</v>
      </c>
    </row>
    <row r="5541" spans="2:7">
      <c r="B5541" s="2">
        <v>44652</v>
      </c>
      <c r="C5541" s="3" t="s">
        <v>107</v>
      </c>
      <c r="D5541" s="3">
        <v>21</v>
      </c>
      <c r="E5541" s="3" t="s">
        <v>110</v>
      </c>
      <c r="F5541" s="3" t="s">
        <v>111</v>
      </c>
      <c r="G5541" s="94">
        <v>502.95</v>
      </c>
    </row>
    <row r="5542" spans="2:7">
      <c r="B5542" s="2">
        <v>44925</v>
      </c>
      <c r="C5542" s="3" t="s">
        <v>119</v>
      </c>
      <c r="D5542" s="3">
        <v>18</v>
      </c>
      <c r="E5542" s="3" t="s">
        <v>9</v>
      </c>
      <c r="F5542" s="3" t="s">
        <v>113</v>
      </c>
      <c r="G5542" s="94">
        <v>521.1</v>
      </c>
    </row>
    <row r="5543" spans="2:7">
      <c r="B5543" s="2">
        <v>44306</v>
      </c>
      <c r="C5543" s="3" t="s">
        <v>119</v>
      </c>
      <c r="D5543" s="3">
        <v>27</v>
      </c>
      <c r="E5543" s="3" t="s">
        <v>9</v>
      </c>
      <c r="F5543" s="3" t="s">
        <v>108</v>
      </c>
      <c r="G5543" s="94">
        <v>664.4</v>
      </c>
    </row>
    <row r="5544" spans="2:7">
      <c r="B5544" s="2">
        <v>44520</v>
      </c>
      <c r="C5544" s="3" t="s">
        <v>119</v>
      </c>
      <c r="D5544" s="3">
        <v>37</v>
      </c>
      <c r="E5544" s="3" t="s">
        <v>9</v>
      </c>
      <c r="F5544" s="3" t="s">
        <v>108</v>
      </c>
      <c r="G5544" s="94">
        <v>847.58</v>
      </c>
    </row>
    <row r="5545" spans="2:7">
      <c r="B5545" s="2">
        <v>44063</v>
      </c>
      <c r="C5545" s="3" t="s">
        <v>117</v>
      </c>
      <c r="D5545" s="3">
        <v>22</v>
      </c>
      <c r="E5545" s="3" t="s">
        <v>6</v>
      </c>
      <c r="F5545" s="3" t="s">
        <v>106</v>
      </c>
      <c r="G5545" s="94">
        <v>961.18</v>
      </c>
    </row>
    <row r="5546" spans="2:7">
      <c r="B5546" s="2">
        <v>44183</v>
      </c>
      <c r="C5546" s="3" t="s">
        <v>119</v>
      </c>
      <c r="D5546" s="3">
        <v>150</v>
      </c>
      <c r="E5546" s="3" t="s">
        <v>110</v>
      </c>
      <c r="F5546" s="3" t="s">
        <v>111</v>
      </c>
      <c r="G5546" s="94">
        <v>2724.75</v>
      </c>
    </row>
    <row r="5547" spans="2:7">
      <c r="B5547" s="2">
        <v>44850</v>
      </c>
      <c r="C5547" s="3" t="s">
        <v>117</v>
      </c>
      <c r="D5547" s="3">
        <v>3</v>
      </c>
      <c r="E5547" s="3" t="s">
        <v>110</v>
      </c>
      <c r="F5547" s="3" t="s">
        <v>106</v>
      </c>
      <c r="G5547" s="94">
        <v>74.849999999999994</v>
      </c>
    </row>
    <row r="5548" spans="2:7">
      <c r="B5548" s="2">
        <v>44385</v>
      </c>
      <c r="C5548" s="3" t="s">
        <v>107</v>
      </c>
      <c r="D5548" s="3">
        <v>125</v>
      </c>
      <c r="E5548" s="3" t="s">
        <v>114</v>
      </c>
      <c r="F5548" s="3" t="s">
        <v>109</v>
      </c>
      <c r="G5548" s="94">
        <v>2358.13</v>
      </c>
    </row>
    <row r="5549" spans="2:7">
      <c r="B5549" s="2">
        <v>43986</v>
      </c>
      <c r="C5549" s="3" t="s">
        <v>117</v>
      </c>
      <c r="D5549" s="3">
        <v>200</v>
      </c>
      <c r="E5549" s="3" t="s">
        <v>9</v>
      </c>
      <c r="F5549" s="3" t="s">
        <v>115</v>
      </c>
      <c r="G5549" s="94">
        <v>4053</v>
      </c>
    </row>
    <row r="5550" spans="2:7">
      <c r="B5550" s="2">
        <v>44158</v>
      </c>
      <c r="C5550" s="3" t="s">
        <v>116</v>
      </c>
      <c r="D5550" s="3">
        <v>3</v>
      </c>
      <c r="E5550" s="3" t="s">
        <v>114</v>
      </c>
      <c r="F5550" s="3" t="s">
        <v>108</v>
      </c>
      <c r="G5550" s="94">
        <v>77.849999999999994</v>
      </c>
    </row>
    <row r="5551" spans="2:7">
      <c r="B5551" s="2">
        <v>43834</v>
      </c>
      <c r="C5551" s="3" t="s">
        <v>118</v>
      </c>
      <c r="D5551" s="3">
        <v>34</v>
      </c>
      <c r="E5551" s="3" t="s">
        <v>114</v>
      </c>
      <c r="F5551" s="3" t="s">
        <v>115</v>
      </c>
      <c r="G5551" s="94">
        <v>778.86</v>
      </c>
    </row>
    <row r="5552" spans="2:7">
      <c r="B5552" s="2">
        <v>44888</v>
      </c>
      <c r="C5552" s="3" t="s">
        <v>117</v>
      </c>
      <c r="D5552" s="3">
        <v>8</v>
      </c>
      <c r="E5552" s="3" t="s">
        <v>112</v>
      </c>
      <c r="F5552" s="3" t="s">
        <v>106</v>
      </c>
      <c r="G5552" s="94">
        <v>287.60000000000002</v>
      </c>
    </row>
    <row r="5553" spans="2:7">
      <c r="B5553" s="2">
        <v>44505</v>
      </c>
      <c r="C5553" s="3" t="s">
        <v>116</v>
      </c>
      <c r="D5553" s="3">
        <v>500</v>
      </c>
      <c r="E5553" s="3" t="s">
        <v>9</v>
      </c>
      <c r="F5553" s="3" t="s">
        <v>106</v>
      </c>
      <c r="G5553" s="94">
        <v>8323.1299999999992</v>
      </c>
    </row>
    <row r="5554" spans="2:7">
      <c r="B5554" s="2">
        <v>44087</v>
      </c>
      <c r="C5554" s="3" t="s">
        <v>107</v>
      </c>
      <c r="D5554" s="3">
        <v>13</v>
      </c>
      <c r="E5554" s="3" t="s">
        <v>110</v>
      </c>
      <c r="F5554" s="3" t="s">
        <v>108</v>
      </c>
      <c r="G5554" s="94">
        <v>337.35</v>
      </c>
    </row>
    <row r="5555" spans="2:7">
      <c r="B5555" s="2">
        <v>44580</v>
      </c>
      <c r="C5555" s="3" t="s">
        <v>117</v>
      </c>
      <c r="D5555" s="3">
        <v>9</v>
      </c>
      <c r="E5555" s="3" t="s">
        <v>112</v>
      </c>
      <c r="F5555" s="3" t="s">
        <v>108</v>
      </c>
      <c r="G5555" s="94">
        <v>323.55</v>
      </c>
    </row>
    <row r="5556" spans="2:7">
      <c r="B5556" s="2">
        <v>44094</v>
      </c>
      <c r="C5556" s="3" t="s">
        <v>118</v>
      </c>
      <c r="D5556" s="3">
        <v>11</v>
      </c>
      <c r="E5556" s="3" t="s">
        <v>9</v>
      </c>
      <c r="F5556" s="3" t="s">
        <v>111</v>
      </c>
      <c r="G5556" s="94">
        <v>307.45</v>
      </c>
    </row>
    <row r="5557" spans="2:7">
      <c r="B5557" s="2">
        <v>44652</v>
      </c>
      <c r="C5557" s="3" t="s">
        <v>119</v>
      </c>
      <c r="D5557" s="3">
        <v>7</v>
      </c>
      <c r="E5557" s="3" t="s">
        <v>6</v>
      </c>
      <c r="F5557" s="3" t="s">
        <v>109</v>
      </c>
      <c r="G5557" s="94">
        <v>298.83</v>
      </c>
    </row>
    <row r="5558" spans="2:7">
      <c r="B5558" s="2">
        <v>44007</v>
      </c>
      <c r="C5558" s="3" t="s">
        <v>119</v>
      </c>
      <c r="D5558" s="3">
        <v>29</v>
      </c>
      <c r="E5558" s="3" t="s">
        <v>9</v>
      </c>
      <c r="F5558" s="3" t="s">
        <v>111</v>
      </c>
      <c r="G5558" s="94">
        <v>713.62</v>
      </c>
    </row>
    <row r="5559" spans="2:7">
      <c r="B5559" s="2">
        <v>44127</v>
      </c>
      <c r="C5559" s="3" t="s">
        <v>119</v>
      </c>
      <c r="D5559" s="3">
        <v>32</v>
      </c>
      <c r="E5559" s="3" t="s">
        <v>6</v>
      </c>
      <c r="F5559" s="3" t="s">
        <v>111</v>
      </c>
      <c r="G5559" s="94">
        <v>1215.57</v>
      </c>
    </row>
    <row r="5560" spans="2:7">
      <c r="B5560" s="2">
        <v>44798</v>
      </c>
      <c r="C5560" s="3" t="s">
        <v>116</v>
      </c>
      <c r="D5560" s="3">
        <v>550</v>
      </c>
      <c r="E5560" s="3" t="s">
        <v>114</v>
      </c>
      <c r="F5560" s="3" t="s">
        <v>105</v>
      </c>
      <c r="G5560" s="94">
        <v>8522.94</v>
      </c>
    </row>
    <row r="5561" spans="2:7">
      <c r="B5561" s="2">
        <v>44173</v>
      </c>
      <c r="C5561" s="3" t="s">
        <v>119</v>
      </c>
      <c r="D5561" s="3">
        <v>8</v>
      </c>
      <c r="E5561" s="3" t="s">
        <v>9</v>
      </c>
      <c r="F5561" s="3" t="s">
        <v>115</v>
      </c>
      <c r="G5561" s="94">
        <v>215.6</v>
      </c>
    </row>
    <row r="5562" spans="2:7">
      <c r="B5562" s="2">
        <v>44289</v>
      </c>
      <c r="C5562" s="3" t="s">
        <v>107</v>
      </c>
      <c r="D5562" s="3">
        <v>8</v>
      </c>
      <c r="E5562" s="3" t="s">
        <v>114</v>
      </c>
      <c r="F5562" s="3" t="s">
        <v>111</v>
      </c>
      <c r="G5562" s="94">
        <v>207.6</v>
      </c>
    </row>
    <row r="5563" spans="2:7">
      <c r="B5563" s="2">
        <v>44178</v>
      </c>
      <c r="C5563" s="3" t="s">
        <v>118</v>
      </c>
      <c r="D5563" s="3">
        <v>550</v>
      </c>
      <c r="E5563" s="3" t="s">
        <v>9</v>
      </c>
      <c r="F5563" s="3" t="s">
        <v>111</v>
      </c>
      <c r="G5563" s="94">
        <v>8839.19</v>
      </c>
    </row>
    <row r="5564" spans="2:7">
      <c r="B5564" s="2">
        <v>44386</v>
      </c>
      <c r="C5564" s="3" t="s">
        <v>117</v>
      </c>
      <c r="D5564" s="3">
        <v>250</v>
      </c>
      <c r="E5564" s="3" t="s">
        <v>6</v>
      </c>
      <c r="F5564" s="3" t="s">
        <v>115</v>
      </c>
      <c r="G5564" s="94">
        <v>7820.75</v>
      </c>
    </row>
    <row r="5565" spans="2:7">
      <c r="B5565" s="2">
        <v>44226</v>
      </c>
      <c r="C5565" s="3" t="s">
        <v>118</v>
      </c>
      <c r="D5565" s="3">
        <v>250</v>
      </c>
      <c r="E5565" s="3" t="s">
        <v>6</v>
      </c>
      <c r="F5565" s="3" t="s">
        <v>111</v>
      </c>
      <c r="G5565" s="94">
        <v>7645.75</v>
      </c>
    </row>
    <row r="5566" spans="2:7">
      <c r="B5566" s="2">
        <v>44121</v>
      </c>
      <c r="C5566" s="3" t="s">
        <v>117</v>
      </c>
      <c r="D5566" s="3">
        <v>4</v>
      </c>
      <c r="E5566" s="3" t="s">
        <v>114</v>
      </c>
      <c r="F5566" s="3" t="s">
        <v>113</v>
      </c>
      <c r="G5566" s="94">
        <v>99.8</v>
      </c>
    </row>
    <row r="5567" spans="2:7">
      <c r="B5567" s="2">
        <v>44665</v>
      </c>
      <c r="C5567" s="3" t="s">
        <v>107</v>
      </c>
      <c r="D5567" s="3">
        <v>500</v>
      </c>
      <c r="E5567" s="3" t="s">
        <v>9</v>
      </c>
      <c r="F5567" s="3" t="s">
        <v>106</v>
      </c>
      <c r="G5567" s="94">
        <v>8323.1299999999992</v>
      </c>
    </row>
    <row r="5568" spans="2:7">
      <c r="B5568" s="2">
        <v>44773</v>
      </c>
      <c r="C5568" s="3" t="s">
        <v>116</v>
      </c>
      <c r="D5568" s="3">
        <v>5</v>
      </c>
      <c r="E5568" s="3" t="s">
        <v>6</v>
      </c>
      <c r="F5568" s="3" t="s">
        <v>108</v>
      </c>
      <c r="G5568" s="94">
        <v>223.45</v>
      </c>
    </row>
    <row r="5569" spans="2:7">
      <c r="B5569" s="2">
        <v>44540</v>
      </c>
      <c r="C5569" s="3" t="s">
        <v>116</v>
      </c>
      <c r="D5569" s="3">
        <v>23</v>
      </c>
      <c r="E5569" s="3" t="s">
        <v>114</v>
      </c>
      <c r="F5569" s="3" t="s">
        <v>108</v>
      </c>
      <c r="G5569" s="94">
        <v>573.85</v>
      </c>
    </row>
    <row r="5570" spans="2:7">
      <c r="B5570" s="2">
        <v>44233</v>
      </c>
      <c r="C5570" s="3" t="s">
        <v>119</v>
      </c>
      <c r="D5570" s="3">
        <v>41</v>
      </c>
      <c r="E5570" s="3" t="s">
        <v>112</v>
      </c>
      <c r="F5570" s="3" t="s">
        <v>105</v>
      </c>
      <c r="G5570" s="94">
        <v>1183.1600000000001</v>
      </c>
    </row>
    <row r="5571" spans="2:7">
      <c r="B5571" s="2">
        <v>44339</v>
      </c>
      <c r="C5571" s="3" t="s">
        <v>116</v>
      </c>
      <c r="D5571" s="3">
        <v>1</v>
      </c>
      <c r="E5571" s="3" t="s">
        <v>112</v>
      </c>
      <c r="F5571" s="3" t="s">
        <v>109</v>
      </c>
      <c r="G5571" s="94">
        <v>33.950000000000003</v>
      </c>
    </row>
    <row r="5572" spans="2:7">
      <c r="B5572" s="2">
        <v>43892</v>
      </c>
      <c r="C5572" s="3" t="s">
        <v>107</v>
      </c>
      <c r="D5572" s="3">
        <v>3</v>
      </c>
      <c r="E5572" s="3" t="s">
        <v>110</v>
      </c>
      <c r="F5572" s="3" t="s">
        <v>106</v>
      </c>
      <c r="G5572" s="94">
        <v>77.849999999999994</v>
      </c>
    </row>
    <row r="5573" spans="2:7">
      <c r="B5573" s="2">
        <v>44368</v>
      </c>
      <c r="C5573" s="3" t="s">
        <v>119</v>
      </c>
      <c r="D5573" s="3">
        <v>125</v>
      </c>
      <c r="E5573" s="3" t="s">
        <v>114</v>
      </c>
      <c r="F5573" s="3" t="s">
        <v>115</v>
      </c>
      <c r="G5573" s="94">
        <v>2270.63</v>
      </c>
    </row>
    <row r="5574" spans="2:7">
      <c r="B5574" s="2">
        <v>44715</v>
      </c>
      <c r="C5574" s="3" t="s">
        <v>118</v>
      </c>
      <c r="D5574" s="3">
        <v>46</v>
      </c>
      <c r="E5574" s="3" t="s">
        <v>6</v>
      </c>
      <c r="F5574" s="3" t="s">
        <v>105</v>
      </c>
      <c r="G5574" s="94">
        <v>1708.28</v>
      </c>
    </row>
    <row r="5575" spans="2:7">
      <c r="B5575" s="2">
        <v>44632</v>
      </c>
      <c r="C5575" s="3" t="s">
        <v>118</v>
      </c>
      <c r="D5575" s="3">
        <v>40</v>
      </c>
      <c r="E5575" s="3" t="s">
        <v>112</v>
      </c>
      <c r="F5575" s="3" t="s">
        <v>105</v>
      </c>
      <c r="G5575" s="94">
        <v>1154.3</v>
      </c>
    </row>
    <row r="5576" spans="2:7">
      <c r="B5576" s="2">
        <v>43844</v>
      </c>
      <c r="C5576" s="3" t="s">
        <v>118</v>
      </c>
      <c r="D5576" s="3">
        <v>350</v>
      </c>
      <c r="E5576" s="3" t="s">
        <v>114</v>
      </c>
      <c r="F5576" s="3" t="s">
        <v>105</v>
      </c>
      <c r="G5576" s="94">
        <v>5021.1899999999996</v>
      </c>
    </row>
    <row r="5577" spans="2:7">
      <c r="B5577" s="2">
        <v>44855</v>
      </c>
      <c r="C5577" s="3" t="s">
        <v>119</v>
      </c>
      <c r="D5577" s="3">
        <v>575</v>
      </c>
      <c r="E5577" s="3" t="s">
        <v>112</v>
      </c>
      <c r="F5577" s="3" t="s">
        <v>115</v>
      </c>
      <c r="G5577" s="94">
        <v>11555.34</v>
      </c>
    </row>
    <row r="5578" spans="2:7">
      <c r="B5578" s="2">
        <v>44261</v>
      </c>
      <c r="C5578" s="3" t="s">
        <v>107</v>
      </c>
      <c r="D5578" s="3">
        <v>1</v>
      </c>
      <c r="E5578" s="3" t="s">
        <v>6</v>
      </c>
      <c r="F5578" s="3" t="s">
        <v>115</v>
      </c>
      <c r="G5578" s="94">
        <v>44.69</v>
      </c>
    </row>
    <row r="5579" spans="2:7">
      <c r="B5579" s="2">
        <v>44761</v>
      </c>
      <c r="C5579" s="3" t="s">
        <v>116</v>
      </c>
      <c r="D5579" s="3">
        <v>325</v>
      </c>
      <c r="E5579" s="3" t="s">
        <v>112</v>
      </c>
      <c r="F5579" s="3" t="s">
        <v>108</v>
      </c>
      <c r="G5579" s="94">
        <v>6531.28</v>
      </c>
    </row>
    <row r="5580" spans="2:7">
      <c r="B5580" s="2">
        <v>44352</v>
      </c>
      <c r="C5580" s="3" t="s">
        <v>119</v>
      </c>
      <c r="D5580" s="3">
        <v>40</v>
      </c>
      <c r="E5580" s="3" t="s">
        <v>112</v>
      </c>
      <c r="F5580" s="3" t="s">
        <v>108</v>
      </c>
      <c r="G5580" s="94">
        <v>1222.3</v>
      </c>
    </row>
    <row r="5581" spans="2:7">
      <c r="B5581" s="2">
        <v>44519</v>
      </c>
      <c r="C5581" s="3" t="s">
        <v>119</v>
      </c>
      <c r="D5581" s="3">
        <v>7</v>
      </c>
      <c r="E5581" s="3" t="s">
        <v>112</v>
      </c>
      <c r="F5581" s="3" t="s">
        <v>106</v>
      </c>
      <c r="G5581" s="94">
        <v>251.65</v>
      </c>
    </row>
    <row r="5582" spans="2:7">
      <c r="B5582" s="2">
        <v>44423</v>
      </c>
      <c r="C5582" s="3" t="s">
        <v>117</v>
      </c>
      <c r="D5582" s="3">
        <v>43</v>
      </c>
      <c r="E5582" s="3" t="s">
        <v>6</v>
      </c>
      <c r="F5582" s="3" t="s">
        <v>115</v>
      </c>
      <c r="G5582" s="94">
        <v>1596.87</v>
      </c>
    </row>
    <row r="5583" spans="2:7">
      <c r="B5583" s="2">
        <v>44568</v>
      </c>
      <c r="C5583" s="3" t="s">
        <v>119</v>
      </c>
      <c r="D5583" s="3">
        <v>400</v>
      </c>
      <c r="E5583" s="3" t="s">
        <v>112</v>
      </c>
      <c r="F5583" s="3" t="s">
        <v>106</v>
      </c>
      <c r="G5583" s="94">
        <v>8038.5</v>
      </c>
    </row>
    <row r="5584" spans="2:7">
      <c r="B5584" s="2">
        <v>44688</v>
      </c>
      <c r="C5584" s="3" t="s">
        <v>116</v>
      </c>
      <c r="D5584" s="3">
        <v>7</v>
      </c>
      <c r="E5584" s="3" t="s">
        <v>9</v>
      </c>
      <c r="F5584" s="3" t="s">
        <v>106</v>
      </c>
      <c r="G5584" s="94">
        <v>202.65</v>
      </c>
    </row>
    <row r="5585" spans="2:7">
      <c r="B5585" s="2">
        <v>44221</v>
      </c>
      <c r="C5585" s="3" t="s">
        <v>107</v>
      </c>
      <c r="D5585" s="3">
        <v>375</v>
      </c>
      <c r="E5585" s="3" t="s">
        <v>110</v>
      </c>
      <c r="F5585" s="3" t="s">
        <v>108</v>
      </c>
      <c r="G5585" s="94">
        <v>5379.84</v>
      </c>
    </row>
    <row r="5586" spans="2:7">
      <c r="B5586" s="2">
        <v>43948</v>
      </c>
      <c r="C5586" s="3" t="s">
        <v>116</v>
      </c>
      <c r="D5586" s="3">
        <v>46</v>
      </c>
      <c r="E5586" s="3" t="s">
        <v>6</v>
      </c>
      <c r="F5586" s="3" t="s">
        <v>115</v>
      </c>
      <c r="G5586" s="94">
        <v>1708.28</v>
      </c>
    </row>
    <row r="5587" spans="2:7">
      <c r="B5587" s="2">
        <v>44525</v>
      </c>
      <c r="C5587" s="3" t="s">
        <v>107</v>
      </c>
      <c r="D5587" s="3">
        <v>9</v>
      </c>
      <c r="E5587" s="3" t="s">
        <v>114</v>
      </c>
      <c r="F5587" s="3" t="s">
        <v>106</v>
      </c>
      <c r="G5587" s="94">
        <v>224.55</v>
      </c>
    </row>
    <row r="5588" spans="2:7">
      <c r="B5588" s="2">
        <v>44449</v>
      </c>
      <c r="C5588" s="3" t="s">
        <v>117</v>
      </c>
      <c r="D5588" s="3">
        <v>4</v>
      </c>
      <c r="E5588" s="3" t="s">
        <v>110</v>
      </c>
      <c r="F5588" s="3" t="s">
        <v>111</v>
      </c>
      <c r="G5588" s="94">
        <v>103.8</v>
      </c>
    </row>
    <row r="5589" spans="2:7">
      <c r="B5589" s="2">
        <v>44008</v>
      </c>
      <c r="C5589" s="3" t="s">
        <v>116</v>
      </c>
      <c r="D5589" s="3">
        <v>325</v>
      </c>
      <c r="E5589" s="3" t="s">
        <v>6</v>
      </c>
      <c r="F5589" s="3" t="s">
        <v>111</v>
      </c>
      <c r="G5589" s="94">
        <v>8351.44</v>
      </c>
    </row>
    <row r="5590" spans="2:7">
      <c r="B5590" s="2">
        <v>44748</v>
      </c>
      <c r="C5590" s="3" t="s">
        <v>116</v>
      </c>
      <c r="D5590" s="3">
        <v>41</v>
      </c>
      <c r="E5590" s="3" t="s">
        <v>9</v>
      </c>
      <c r="F5590" s="3" t="s">
        <v>106</v>
      </c>
      <c r="G5590" s="94">
        <v>1008.91</v>
      </c>
    </row>
    <row r="5591" spans="2:7">
      <c r="B5591" s="2">
        <v>43911</v>
      </c>
      <c r="C5591" s="3" t="s">
        <v>117</v>
      </c>
      <c r="D5591" s="3">
        <v>17</v>
      </c>
      <c r="E5591" s="3" t="s">
        <v>9</v>
      </c>
      <c r="F5591" s="3" t="s">
        <v>106</v>
      </c>
      <c r="G5591" s="94">
        <v>492.15</v>
      </c>
    </row>
    <row r="5592" spans="2:7">
      <c r="B5592" s="2">
        <v>44919</v>
      </c>
      <c r="C5592" s="3" t="s">
        <v>117</v>
      </c>
      <c r="D5592" s="3">
        <v>300</v>
      </c>
      <c r="E5592" s="3" t="s">
        <v>110</v>
      </c>
      <c r="F5592" s="3" t="s">
        <v>111</v>
      </c>
      <c r="G5592" s="94">
        <v>4303.88</v>
      </c>
    </row>
    <row r="5593" spans="2:7">
      <c r="B5593" s="2">
        <v>44583</v>
      </c>
      <c r="C5593" s="3" t="s">
        <v>119</v>
      </c>
      <c r="D5593" s="3">
        <v>575</v>
      </c>
      <c r="E5593" s="3" t="s">
        <v>9</v>
      </c>
      <c r="F5593" s="3" t="s">
        <v>105</v>
      </c>
      <c r="G5593" s="94">
        <v>9240.9699999999993</v>
      </c>
    </row>
    <row r="5594" spans="2:7">
      <c r="B5594" s="2">
        <v>44178</v>
      </c>
      <c r="C5594" s="3" t="s">
        <v>117</v>
      </c>
      <c r="D5594" s="3">
        <v>8</v>
      </c>
      <c r="E5594" s="3" t="s">
        <v>112</v>
      </c>
      <c r="F5594" s="3" t="s">
        <v>105</v>
      </c>
      <c r="G5594" s="94">
        <v>287.60000000000002</v>
      </c>
    </row>
    <row r="5595" spans="2:7">
      <c r="B5595" s="2">
        <v>44893</v>
      </c>
      <c r="C5595" s="3" t="s">
        <v>107</v>
      </c>
      <c r="D5595" s="3">
        <v>550</v>
      </c>
      <c r="E5595" s="3" t="s">
        <v>112</v>
      </c>
      <c r="F5595" s="3" t="s">
        <v>109</v>
      </c>
      <c r="G5595" s="94">
        <v>11052.94</v>
      </c>
    </row>
    <row r="5596" spans="2:7">
      <c r="B5596" s="2">
        <v>44768</v>
      </c>
      <c r="C5596" s="3" t="s">
        <v>117</v>
      </c>
      <c r="D5596" s="3">
        <v>4</v>
      </c>
      <c r="E5596" s="3" t="s">
        <v>112</v>
      </c>
      <c r="F5596" s="3" t="s">
        <v>115</v>
      </c>
      <c r="G5596" s="94">
        <v>135.80000000000001</v>
      </c>
    </row>
    <row r="5597" spans="2:7">
      <c r="B5597" s="2">
        <v>44116</v>
      </c>
      <c r="C5597" s="3" t="s">
        <v>117</v>
      </c>
      <c r="D5597" s="3">
        <v>6</v>
      </c>
      <c r="E5597" s="3" t="s">
        <v>110</v>
      </c>
      <c r="F5597" s="3" t="s">
        <v>108</v>
      </c>
      <c r="G5597" s="94">
        <v>155.69999999999999</v>
      </c>
    </row>
    <row r="5598" spans="2:7">
      <c r="B5598" s="2">
        <v>44164</v>
      </c>
      <c r="C5598" s="3" t="s">
        <v>118</v>
      </c>
      <c r="D5598" s="3">
        <v>2</v>
      </c>
      <c r="E5598" s="3" t="s">
        <v>9</v>
      </c>
      <c r="F5598" s="3" t="s">
        <v>111</v>
      </c>
      <c r="G5598" s="94">
        <v>57.9</v>
      </c>
    </row>
    <row r="5599" spans="2:7">
      <c r="B5599" s="2">
        <v>44116</v>
      </c>
      <c r="C5599" s="3" t="s">
        <v>117</v>
      </c>
      <c r="D5599" s="3">
        <v>32</v>
      </c>
      <c r="E5599" s="3" t="s">
        <v>112</v>
      </c>
      <c r="F5599" s="3" t="s">
        <v>108</v>
      </c>
      <c r="G5599" s="94">
        <v>977.84</v>
      </c>
    </row>
    <row r="5600" spans="2:7">
      <c r="B5600" s="2">
        <v>44481</v>
      </c>
      <c r="C5600" s="3" t="s">
        <v>116</v>
      </c>
      <c r="D5600" s="3">
        <v>175</v>
      </c>
      <c r="E5600" s="3" t="s">
        <v>112</v>
      </c>
      <c r="F5600" s="3" t="s">
        <v>105</v>
      </c>
      <c r="G5600" s="94">
        <v>4158.88</v>
      </c>
    </row>
    <row r="5601" spans="2:7">
      <c r="B5601" s="2">
        <v>44284</v>
      </c>
      <c r="C5601" s="3" t="s">
        <v>117</v>
      </c>
      <c r="D5601" s="3">
        <v>300</v>
      </c>
      <c r="E5601" s="3" t="s">
        <v>9</v>
      </c>
      <c r="F5601" s="3" t="s">
        <v>113</v>
      </c>
      <c r="G5601" s="94">
        <v>4648.88</v>
      </c>
    </row>
    <row r="5602" spans="2:7">
      <c r="B5602" s="2">
        <v>44911</v>
      </c>
      <c r="C5602" s="3" t="s">
        <v>117</v>
      </c>
      <c r="D5602" s="3">
        <v>5</v>
      </c>
      <c r="E5602" s="3" t="s">
        <v>110</v>
      </c>
      <c r="F5602" s="3" t="s">
        <v>113</v>
      </c>
      <c r="G5602" s="94">
        <v>129.75</v>
      </c>
    </row>
    <row r="5603" spans="2:7">
      <c r="B5603" s="2">
        <v>44533</v>
      </c>
      <c r="C5603" s="3" t="s">
        <v>119</v>
      </c>
      <c r="D5603" s="3">
        <v>400</v>
      </c>
      <c r="E5603" s="3" t="s">
        <v>110</v>
      </c>
      <c r="F5603" s="3" t="s">
        <v>105</v>
      </c>
      <c r="G5603" s="94">
        <v>5968.5</v>
      </c>
    </row>
    <row r="5604" spans="2:7">
      <c r="B5604" s="2">
        <v>43965</v>
      </c>
      <c r="C5604" s="3" t="s">
        <v>116</v>
      </c>
      <c r="D5604" s="3">
        <v>30</v>
      </c>
      <c r="E5604" s="3" t="s">
        <v>110</v>
      </c>
      <c r="F5604" s="3" t="s">
        <v>105</v>
      </c>
      <c r="G5604" s="94">
        <v>661.73</v>
      </c>
    </row>
    <row r="5605" spans="2:7">
      <c r="B5605" s="2">
        <v>44190</v>
      </c>
      <c r="C5605" s="3" t="s">
        <v>119</v>
      </c>
      <c r="D5605" s="3">
        <v>20</v>
      </c>
      <c r="E5605" s="3" t="s">
        <v>112</v>
      </c>
      <c r="F5605" s="3" t="s">
        <v>115</v>
      </c>
      <c r="G5605" s="94">
        <v>719</v>
      </c>
    </row>
    <row r="5606" spans="2:7">
      <c r="B5606" s="2">
        <v>44221</v>
      </c>
      <c r="C5606" s="3" t="s">
        <v>117</v>
      </c>
      <c r="D5606" s="3">
        <v>1</v>
      </c>
      <c r="E5606" s="3" t="s">
        <v>9</v>
      </c>
      <c r="F5606" s="3" t="s">
        <v>113</v>
      </c>
      <c r="G5606" s="94">
        <v>26.95</v>
      </c>
    </row>
    <row r="5607" spans="2:7">
      <c r="B5607" s="2">
        <v>44542</v>
      </c>
      <c r="C5607" s="3" t="s">
        <v>117</v>
      </c>
      <c r="D5607" s="3">
        <v>36</v>
      </c>
      <c r="E5607" s="3" t="s">
        <v>110</v>
      </c>
      <c r="F5607" s="3" t="s">
        <v>108</v>
      </c>
      <c r="G5607" s="94">
        <v>794.07</v>
      </c>
    </row>
    <row r="5608" spans="2:7">
      <c r="B5608" s="2">
        <v>43876</v>
      </c>
      <c r="C5608" s="3" t="s">
        <v>107</v>
      </c>
      <c r="D5608" s="3">
        <v>20</v>
      </c>
      <c r="E5608" s="3" t="s">
        <v>6</v>
      </c>
      <c r="F5608" s="3" t="s">
        <v>113</v>
      </c>
      <c r="G5608" s="94">
        <v>893.8</v>
      </c>
    </row>
    <row r="5609" spans="2:7">
      <c r="B5609" s="2">
        <v>44269</v>
      </c>
      <c r="C5609" s="3" t="s">
        <v>107</v>
      </c>
      <c r="D5609" s="3">
        <v>1</v>
      </c>
      <c r="E5609" s="3" t="s">
        <v>6</v>
      </c>
      <c r="F5609" s="3" t="s">
        <v>113</v>
      </c>
      <c r="G5609" s="94">
        <v>43.69</v>
      </c>
    </row>
    <row r="5610" spans="2:7">
      <c r="B5610" s="2">
        <v>44838</v>
      </c>
      <c r="C5610" s="3" t="s">
        <v>119</v>
      </c>
      <c r="D5610" s="3">
        <v>7</v>
      </c>
      <c r="E5610" s="3" t="s">
        <v>112</v>
      </c>
      <c r="F5610" s="3" t="s">
        <v>108</v>
      </c>
      <c r="G5610" s="94">
        <v>244.65</v>
      </c>
    </row>
    <row r="5611" spans="2:7">
      <c r="B5611" s="2">
        <v>44570</v>
      </c>
      <c r="C5611" s="3" t="s">
        <v>117</v>
      </c>
      <c r="D5611" s="3">
        <v>275</v>
      </c>
      <c r="E5611" s="3" t="s">
        <v>6</v>
      </c>
      <c r="F5611" s="3" t="s">
        <v>111</v>
      </c>
      <c r="G5611" s="94">
        <v>6908.48</v>
      </c>
    </row>
    <row r="5612" spans="2:7">
      <c r="B5612" s="2">
        <v>44563</v>
      </c>
      <c r="C5612" s="3" t="s">
        <v>119</v>
      </c>
      <c r="D5612" s="3">
        <v>225</v>
      </c>
      <c r="E5612" s="3" t="s">
        <v>112</v>
      </c>
      <c r="F5612" s="3" t="s">
        <v>108</v>
      </c>
      <c r="G5612" s="94">
        <v>5347.13</v>
      </c>
    </row>
    <row r="5613" spans="2:7">
      <c r="B5613" s="2">
        <v>44840</v>
      </c>
      <c r="C5613" s="3" t="s">
        <v>116</v>
      </c>
      <c r="D5613" s="3">
        <v>22</v>
      </c>
      <c r="E5613" s="3" t="s">
        <v>114</v>
      </c>
      <c r="F5613" s="3" t="s">
        <v>108</v>
      </c>
      <c r="G5613" s="94">
        <v>592.9</v>
      </c>
    </row>
    <row r="5614" spans="2:7">
      <c r="B5614" s="2">
        <v>44851</v>
      </c>
      <c r="C5614" s="3" t="s">
        <v>116</v>
      </c>
      <c r="D5614" s="3">
        <v>13</v>
      </c>
      <c r="E5614" s="3" t="s">
        <v>6</v>
      </c>
      <c r="F5614" s="3" t="s">
        <v>113</v>
      </c>
      <c r="G5614" s="94">
        <v>554.97</v>
      </c>
    </row>
    <row r="5615" spans="2:7">
      <c r="B5615" s="2">
        <v>44872</v>
      </c>
      <c r="C5615" s="3" t="s">
        <v>117</v>
      </c>
      <c r="D5615" s="3">
        <v>5</v>
      </c>
      <c r="E5615" s="3" t="s">
        <v>112</v>
      </c>
      <c r="F5615" s="3" t="s">
        <v>115</v>
      </c>
      <c r="G5615" s="94">
        <v>169.75</v>
      </c>
    </row>
    <row r="5616" spans="2:7">
      <c r="B5616" s="2">
        <v>44396</v>
      </c>
      <c r="C5616" s="3" t="s">
        <v>118</v>
      </c>
      <c r="D5616" s="3">
        <v>175</v>
      </c>
      <c r="E5616" s="3" t="s">
        <v>9</v>
      </c>
      <c r="F5616" s="3" t="s">
        <v>111</v>
      </c>
      <c r="G5616" s="94">
        <v>3301.38</v>
      </c>
    </row>
    <row r="5617" spans="2:7">
      <c r="B5617" s="2">
        <v>43838</v>
      </c>
      <c r="C5617" s="3" t="s">
        <v>119</v>
      </c>
      <c r="D5617" s="3">
        <v>29</v>
      </c>
      <c r="E5617" s="3" t="s">
        <v>110</v>
      </c>
      <c r="F5617" s="3" t="s">
        <v>106</v>
      </c>
      <c r="G5617" s="94">
        <v>639.66999999999996</v>
      </c>
    </row>
    <row r="5618" spans="2:7">
      <c r="B5618" s="2">
        <v>44308</v>
      </c>
      <c r="C5618" s="3" t="s">
        <v>118</v>
      </c>
      <c r="D5618" s="3">
        <v>4</v>
      </c>
      <c r="E5618" s="3" t="s">
        <v>112</v>
      </c>
      <c r="F5618" s="3" t="s">
        <v>109</v>
      </c>
      <c r="G5618" s="94">
        <v>143.80000000000001</v>
      </c>
    </row>
    <row r="5619" spans="2:7">
      <c r="B5619" s="2">
        <v>44897</v>
      </c>
      <c r="C5619" s="3" t="s">
        <v>117</v>
      </c>
      <c r="D5619" s="3">
        <v>75</v>
      </c>
      <c r="E5619" s="3" t="s">
        <v>114</v>
      </c>
      <c r="F5619" s="3" t="s">
        <v>108</v>
      </c>
      <c r="G5619" s="94">
        <v>1403.44</v>
      </c>
    </row>
    <row r="5620" spans="2:7">
      <c r="B5620" s="2">
        <v>44525</v>
      </c>
      <c r="C5620" s="3" t="s">
        <v>116</v>
      </c>
      <c r="D5620" s="3">
        <v>425</v>
      </c>
      <c r="E5620" s="3" t="s">
        <v>9</v>
      </c>
      <c r="F5620" s="3" t="s">
        <v>106</v>
      </c>
      <c r="G5620" s="94">
        <v>6585.91</v>
      </c>
    </row>
    <row r="5621" spans="2:7">
      <c r="B5621" s="2">
        <v>44119</v>
      </c>
      <c r="C5621" s="3" t="s">
        <v>119</v>
      </c>
      <c r="D5621" s="3">
        <v>45</v>
      </c>
      <c r="E5621" s="3" t="s">
        <v>114</v>
      </c>
      <c r="F5621" s="3" t="s">
        <v>108</v>
      </c>
      <c r="G5621" s="94">
        <v>1030.8399999999999</v>
      </c>
    </row>
    <row r="5622" spans="2:7">
      <c r="B5622" s="2">
        <v>44017</v>
      </c>
      <c r="C5622" s="3" t="s">
        <v>116</v>
      </c>
      <c r="D5622" s="3">
        <v>6</v>
      </c>
      <c r="E5622" s="3" t="s">
        <v>110</v>
      </c>
      <c r="F5622" s="3" t="s">
        <v>113</v>
      </c>
      <c r="G5622" s="94">
        <v>149.69999999999999</v>
      </c>
    </row>
    <row r="5623" spans="2:7">
      <c r="B5623" s="2">
        <v>44142</v>
      </c>
      <c r="C5623" s="3" t="s">
        <v>118</v>
      </c>
      <c r="D5623" s="3">
        <v>8</v>
      </c>
      <c r="E5623" s="3" t="s">
        <v>9</v>
      </c>
      <c r="F5623" s="3" t="s">
        <v>109</v>
      </c>
      <c r="G5623" s="94">
        <v>223.6</v>
      </c>
    </row>
    <row r="5624" spans="2:7">
      <c r="B5624" s="2">
        <v>44564</v>
      </c>
      <c r="C5624" s="3" t="s">
        <v>107</v>
      </c>
      <c r="D5624" s="3">
        <v>200</v>
      </c>
      <c r="E5624" s="3" t="s">
        <v>9</v>
      </c>
      <c r="F5624" s="3" t="s">
        <v>113</v>
      </c>
      <c r="G5624" s="94">
        <v>4053</v>
      </c>
    </row>
    <row r="5625" spans="2:7">
      <c r="B5625" s="2">
        <v>43871</v>
      </c>
      <c r="C5625" s="3" t="s">
        <v>107</v>
      </c>
      <c r="D5625" s="3">
        <v>450</v>
      </c>
      <c r="E5625" s="3" t="s">
        <v>112</v>
      </c>
      <c r="F5625" s="3" t="s">
        <v>108</v>
      </c>
      <c r="G5625" s="94">
        <v>9302.06</v>
      </c>
    </row>
    <row r="5626" spans="2:7">
      <c r="B5626" s="2">
        <v>43879</v>
      </c>
      <c r="C5626" s="3" t="s">
        <v>117</v>
      </c>
      <c r="D5626" s="3">
        <v>3</v>
      </c>
      <c r="E5626" s="3" t="s">
        <v>112</v>
      </c>
      <c r="F5626" s="3" t="s">
        <v>109</v>
      </c>
      <c r="G5626" s="94">
        <v>104.85</v>
      </c>
    </row>
    <row r="5627" spans="2:7">
      <c r="B5627" s="2">
        <v>44543</v>
      </c>
      <c r="C5627" s="3" t="s">
        <v>118</v>
      </c>
      <c r="D5627" s="3">
        <v>8</v>
      </c>
      <c r="E5627" s="3" t="s">
        <v>110</v>
      </c>
      <c r="F5627" s="3" t="s">
        <v>105</v>
      </c>
      <c r="G5627" s="94">
        <v>191.6</v>
      </c>
    </row>
    <row r="5628" spans="2:7">
      <c r="B5628" s="2">
        <v>44674</v>
      </c>
      <c r="C5628" s="3" t="s">
        <v>116</v>
      </c>
      <c r="D5628" s="3">
        <v>2</v>
      </c>
      <c r="E5628" s="3" t="s">
        <v>114</v>
      </c>
      <c r="F5628" s="3" t="s">
        <v>106</v>
      </c>
      <c r="G5628" s="94">
        <v>53.9</v>
      </c>
    </row>
    <row r="5629" spans="2:7">
      <c r="B5629" s="2">
        <v>43835</v>
      </c>
      <c r="C5629" s="3" t="s">
        <v>117</v>
      </c>
      <c r="D5629" s="3">
        <v>550</v>
      </c>
      <c r="E5629" s="3" t="s">
        <v>6</v>
      </c>
      <c r="F5629" s="3" t="s">
        <v>115</v>
      </c>
      <c r="G5629" s="94">
        <v>13816.96</v>
      </c>
    </row>
    <row r="5630" spans="2:7">
      <c r="B5630" s="2">
        <v>44797</v>
      </c>
      <c r="C5630" s="3" t="s">
        <v>117</v>
      </c>
      <c r="D5630" s="3">
        <v>27</v>
      </c>
      <c r="E5630" s="3" t="s">
        <v>110</v>
      </c>
      <c r="F5630" s="3" t="s">
        <v>115</v>
      </c>
      <c r="G5630" s="94">
        <v>572.6</v>
      </c>
    </row>
    <row r="5631" spans="2:7">
      <c r="B5631" s="2">
        <v>44392</v>
      </c>
      <c r="C5631" s="3" t="s">
        <v>116</v>
      </c>
      <c r="D5631" s="3">
        <v>4</v>
      </c>
      <c r="E5631" s="3" t="s">
        <v>114</v>
      </c>
      <c r="F5631" s="3" t="s">
        <v>109</v>
      </c>
      <c r="G5631" s="94">
        <v>107.8</v>
      </c>
    </row>
    <row r="5632" spans="2:7">
      <c r="B5632" s="2">
        <v>44637</v>
      </c>
      <c r="C5632" s="3" t="s">
        <v>119</v>
      </c>
      <c r="D5632" s="3">
        <v>30</v>
      </c>
      <c r="E5632" s="3" t="s">
        <v>6</v>
      </c>
      <c r="F5632" s="3" t="s">
        <v>106</v>
      </c>
      <c r="G5632" s="94">
        <v>1088.5999999999999</v>
      </c>
    </row>
    <row r="5633" spans="2:7">
      <c r="B5633" s="2">
        <v>44603</v>
      </c>
      <c r="C5633" s="3" t="s">
        <v>117</v>
      </c>
      <c r="D5633" s="3">
        <v>375</v>
      </c>
      <c r="E5633" s="3" t="s">
        <v>114</v>
      </c>
      <c r="F5633" s="3" t="s">
        <v>106</v>
      </c>
      <c r="G5633" s="94">
        <v>5379.84</v>
      </c>
    </row>
    <row r="5634" spans="2:7">
      <c r="B5634" s="2">
        <v>43924</v>
      </c>
      <c r="C5634" s="3" t="s">
        <v>117</v>
      </c>
      <c r="D5634" s="3">
        <v>34</v>
      </c>
      <c r="E5634" s="3" t="s">
        <v>110</v>
      </c>
      <c r="F5634" s="3" t="s">
        <v>106</v>
      </c>
      <c r="G5634" s="94">
        <v>692.16</v>
      </c>
    </row>
    <row r="5635" spans="2:7">
      <c r="B5635" s="2">
        <v>44540</v>
      </c>
      <c r="C5635" s="3" t="s">
        <v>118</v>
      </c>
      <c r="D5635" s="3">
        <v>575</v>
      </c>
      <c r="E5635" s="3" t="s">
        <v>112</v>
      </c>
      <c r="F5635" s="3" t="s">
        <v>111</v>
      </c>
      <c r="G5635" s="94">
        <v>11885.97</v>
      </c>
    </row>
    <row r="5636" spans="2:7">
      <c r="B5636" s="2">
        <v>44114</v>
      </c>
      <c r="C5636" s="3" t="s">
        <v>117</v>
      </c>
      <c r="D5636" s="3">
        <v>475</v>
      </c>
      <c r="E5636" s="3" t="s">
        <v>6</v>
      </c>
      <c r="F5636" s="3" t="s">
        <v>108</v>
      </c>
      <c r="G5636" s="94">
        <v>11659.71</v>
      </c>
    </row>
    <row r="5637" spans="2:7">
      <c r="B5637" s="2">
        <v>43989</v>
      </c>
      <c r="C5637" s="3" t="s">
        <v>117</v>
      </c>
      <c r="D5637" s="3">
        <v>47</v>
      </c>
      <c r="E5637" s="3" t="s">
        <v>9</v>
      </c>
      <c r="F5637" s="3" t="s">
        <v>109</v>
      </c>
      <c r="G5637" s="94">
        <v>1116.5999999999999</v>
      </c>
    </row>
    <row r="5638" spans="2:7">
      <c r="B5638" s="2">
        <v>44116</v>
      </c>
      <c r="C5638" s="3" t="s">
        <v>119</v>
      </c>
      <c r="D5638" s="3">
        <v>7</v>
      </c>
      <c r="E5638" s="3" t="s">
        <v>9</v>
      </c>
      <c r="F5638" s="3" t="s">
        <v>111</v>
      </c>
      <c r="G5638" s="94">
        <v>188.65</v>
      </c>
    </row>
    <row r="5639" spans="2:7">
      <c r="B5639" s="2">
        <v>44519</v>
      </c>
      <c r="C5639" s="3" t="s">
        <v>117</v>
      </c>
      <c r="D5639" s="3">
        <v>1</v>
      </c>
      <c r="E5639" s="3" t="s">
        <v>6</v>
      </c>
      <c r="F5639" s="3" t="s">
        <v>111</v>
      </c>
      <c r="G5639" s="94">
        <v>42.69</v>
      </c>
    </row>
    <row r="5640" spans="2:7">
      <c r="B5640" s="2">
        <v>44450</v>
      </c>
      <c r="C5640" s="3" t="s">
        <v>116</v>
      </c>
      <c r="D5640" s="3">
        <v>9</v>
      </c>
      <c r="E5640" s="3" t="s">
        <v>9</v>
      </c>
      <c r="F5640" s="3" t="s">
        <v>105</v>
      </c>
      <c r="G5640" s="94">
        <v>242.55</v>
      </c>
    </row>
    <row r="5641" spans="2:7">
      <c r="B5641" s="2">
        <v>44032</v>
      </c>
      <c r="C5641" s="3" t="s">
        <v>119</v>
      </c>
      <c r="D5641" s="3">
        <v>575</v>
      </c>
      <c r="E5641" s="3" t="s">
        <v>6</v>
      </c>
      <c r="F5641" s="3" t="s">
        <v>106</v>
      </c>
      <c r="G5641" s="94">
        <v>14445.01</v>
      </c>
    </row>
    <row r="5642" spans="2:7">
      <c r="B5642" s="2">
        <v>44324</v>
      </c>
      <c r="C5642" s="3" t="s">
        <v>107</v>
      </c>
      <c r="D5642" s="3">
        <v>7</v>
      </c>
      <c r="E5642" s="3" t="s">
        <v>6</v>
      </c>
      <c r="F5642" s="3" t="s">
        <v>113</v>
      </c>
      <c r="G5642" s="94">
        <v>312.83</v>
      </c>
    </row>
    <row r="5643" spans="2:7">
      <c r="B5643" s="2">
        <v>44170</v>
      </c>
      <c r="C5643" s="3" t="s">
        <v>119</v>
      </c>
      <c r="D5643" s="3">
        <v>225</v>
      </c>
      <c r="E5643" s="3" t="s">
        <v>110</v>
      </c>
      <c r="F5643" s="3" t="s">
        <v>106</v>
      </c>
      <c r="G5643" s="94">
        <v>3929.63</v>
      </c>
    </row>
    <row r="5644" spans="2:7">
      <c r="B5644" s="2">
        <v>43957</v>
      </c>
      <c r="C5644" s="3" t="s">
        <v>118</v>
      </c>
      <c r="D5644" s="3">
        <v>22</v>
      </c>
      <c r="E5644" s="3" t="s">
        <v>9</v>
      </c>
      <c r="F5644" s="3" t="s">
        <v>111</v>
      </c>
      <c r="G5644" s="94">
        <v>592.9</v>
      </c>
    </row>
    <row r="5645" spans="2:7">
      <c r="B5645" s="2">
        <v>44111</v>
      </c>
      <c r="C5645" s="3" t="s">
        <v>118</v>
      </c>
      <c r="D5645" s="3">
        <v>30</v>
      </c>
      <c r="E5645" s="3" t="s">
        <v>6</v>
      </c>
      <c r="F5645" s="3" t="s">
        <v>106</v>
      </c>
      <c r="G5645" s="94">
        <v>1139.5999999999999</v>
      </c>
    </row>
    <row r="5646" spans="2:7">
      <c r="B5646" s="2">
        <v>43853</v>
      </c>
      <c r="C5646" s="3" t="s">
        <v>119</v>
      </c>
      <c r="D5646" s="3">
        <v>34</v>
      </c>
      <c r="E5646" s="3" t="s">
        <v>114</v>
      </c>
      <c r="F5646" s="3" t="s">
        <v>113</v>
      </c>
      <c r="G5646" s="94">
        <v>749.96</v>
      </c>
    </row>
    <row r="5647" spans="2:7">
      <c r="B5647" s="2">
        <v>44074</v>
      </c>
      <c r="C5647" s="3" t="s">
        <v>117</v>
      </c>
      <c r="D5647" s="3">
        <v>475</v>
      </c>
      <c r="E5647" s="3" t="s">
        <v>112</v>
      </c>
      <c r="F5647" s="3" t="s">
        <v>108</v>
      </c>
      <c r="G5647" s="94">
        <v>9272.59</v>
      </c>
    </row>
    <row r="5648" spans="2:7">
      <c r="B5648" s="2">
        <v>43989</v>
      </c>
      <c r="C5648" s="3" t="s">
        <v>116</v>
      </c>
      <c r="D5648" s="3">
        <v>4</v>
      </c>
      <c r="E5648" s="3" t="s">
        <v>6</v>
      </c>
      <c r="F5648" s="3" t="s">
        <v>106</v>
      </c>
      <c r="G5648" s="94">
        <v>174.76</v>
      </c>
    </row>
    <row r="5649" spans="2:7">
      <c r="B5649" s="2">
        <v>44759</v>
      </c>
      <c r="C5649" s="3" t="s">
        <v>117</v>
      </c>
      <c r="D5649" s="3">
        <v>30</v>
      </c>
      <c r="E5649" s="3" t="s">
        <v>110</v>
      </c>
      <c r="F5649" s="3" t="s">
        <v>106</v>
      </c>
      <c r="G5649" s="94">
        <v>610.73</v>
      </c>
    </row>
    <row r="5650" spans="2:7">
      <c r="B5650" s="2">
        <v>44456</v>
      </c>
      <c r="C5650" s="3" t="s">
        <v>117</v>
      </c>
      <c r="D5650" s="3">
        <v>15</v>
      </c>
      <c r="E5650" s="3" t="s">
        <v>114</v>
      </c>
      <c r="F5650" s="3" t="s">
        <v>115</v>
      </c>
      <c r="G5650" s="94">
        <v>374.25</v>
      </c>
    </row>
    <row r="5651" spans="2:7">
      <c r="B5651" s="2">
        <v>44796</v>
      </c>
      <c r="C5651" s="3" t="s">
        <v>117</v>
      </c>
      <c r="D5651" s="3">
        <v>125</v>
      </c>
      <c r="E5651" s="3" t="s">
        <v>110</v>
      </c>
      <c r="F5651" s="3" t="s">
        <v>106</v>
      </c>
      <c r="G5651" s="94">
        <v>2270.63</v>
      </c>
    </row>
    <row r="5652" spans="2:7">
      <c r="B5652" s="2">
        <v>43958</v>
      </c>
      <c r="C5652" s="3" t="s">
        <v>119</v>
      </c>
      <c r="D5652" s="3">
        <v>400</v>
      </c>
      <c r="E5652" s="3" t="s">
        <v>110</v>
      </c>
      <c r="F5652" s="3" t="s">
        <v>108</v>
      </c>
      <c r="G5652" s="94">
        <v>5738.5</v>
      </c>
    </row>
    <row r="5653" spans="2:7">
      <c r="B5653" s="2">
        <v>44574</v>
      </c>
      <c r="C5653" s="3" t="s">
        <v>107</v>
      </c>
      <c r="D5653" s="3">
        <v>500</v>
      </c>
      <c r="E5653" s="3" t="s">
        <v>112</v>
      </c>
      <c r="F5653" s="3" t="s">
        <v>113</v>
      </c>
      <c r="G5653" s="94">
        <v>9760.6299999999992</v>
      </c>
    </row>
    <row r="5654" spans="2:7">
      <c r="B5654" s="2">
        <v>44867</v>
      </c>
      <c r="C5654" s="3" t="s">
        <v>107</v>
      </c>
      <c r="D5654" s="3">
        <v>4</v>
      </c>
      <c r="E5654" s="3" t="s">
        <v>110</v>
      </c>
      <c r="F5654" s="3" t="s">
        <v>113</v>
      </c>
      <c r="G5654" s="94">
        <v>99.8</v>
      </c>
    </row>
    <row r="5655" spans="2:7">
      <c r="B5655" s="2">
        <v>44476</v>
      </c>
      <c r="C5655" s="3" t="s">
        <v>119</v>
      </c>
      <c r="D5655" s="3">
        <v>47</v>
      </c>
      <c r="E5655" s="3" t="s">
        <v>6</v>
      </c>
      <c r="F5655" s="3" t="s">
        <v>109</v>
      </c>
      <c r="G5655" s="94">
        <v>1745.42</v>
      </c>
    </row>
    <row r="5656" spans="2:7">
      <c r="B5656" s="2">
        <v>44354</v>
      </c>
      <c r="C5656" s="3" t="s">
        <v>107</v>
      </c>
      <c r="D5656" s="3">
        <v>3</v>
      </c>
      <c r="E5656" s="3" t="s">
        <v>110</v>
      </c>
      <c r="F5656" s="3" t="s">
        <v>109</v>
      </c>
      <c r="G5656" s="94">
        <v>74.849999999999994</v>
      </c>
    </row>
    <row r="5657" spans="2:7">
      <c r="B5657" s="2">
        <v>44445</v>
      </c>
      <c r="C5657" s="3" t="s">
        <v>117</v>
      </c>
      <c r="D5657" s="3">
        <v>35</v>
      </c>
      <c r="E5657" s="3" t="s">
        <v>114</v>
      </c>
      <c r="F5657" s="3" t="s">
        <v>115</v>
      </c>
      <c r="G5657" s="94">
        <v>772.01</v>
      </c>
    </row>
    <row r="5658" spans="2:7">
      <c r="B5658" s="2">
        <v>44481</v>
      </c>
      <c r="C5658" s="3" t="s">
        <v>119</v>
      </c>
      <c r="D5658" s="3">
        <v>20</v>
      </c>
      <c r="E5658" s="3" t="s">
        <v>114</v>
      </c>
      <c r="F5658" s="3" t="s">
        <v>105</v>
      </c>
      <c r="G5658" s="94">
        <v>539</v>
      </c>
    </row>
    <row r="5659" spans="2:7">
      <c r="B5659" s="2">
        <v>44449</v>
      </c>
      <c r="C5659" s="3" t="s">
        <v>107</v>
      </c>
      <c r="D5659" s="3">
        <v>5</v>
      </c>
      <c r="E5659" s="3" t="s">
        <v>110</v>
      </c>
      <c r="F5659" s="3" t="s">
        <v>109</v>
      </c>
      <c r="G5659" s="94">
        <v>129.75</v>
      </c>
    </row>
    <row r="5660" spans="2:7">
      <c r="B5660" s="2">
        <v>44360</v>
      </c>
      <c r="C5660" s="3" t="s">
        <v>119</v>
      </c>
      <c r="D5660" s="3">
        <v>4</v>
      </c>
      <c r="E5660" s="3" t="s">
        <v>110</v>
      </c>
      <c r="F5660" s="3" t="s">
        <v>113</v>
      </c>
      <c r="G5660" s="94">
        <v>103.8</v>
      </c>
    </row>
    <row r="5661" spans="2:7">
      <c r="B5661" s="2">
        <v>44922</v>
      </c>
      <c r="C5661" s="3" t="s">
        <v>119</v>
      </c>
      <c r="D5661" s="3">
        <v>525</v>
      </c>
      <c r="E5661" s="3" t="s">
        <v>112</v>
      </c>
      <c r="F5661" s="3" t="s">
        <v>105</v>
      </c>
      <c r="G5661" s="94">
        <v>10852.41</v>
      </c>
    </row>
    <row r="5662" spans="2:7">
      <c r="B5662" s="2">
        <v>44025</v>
      </c>
      <c r="C5662" s="3" t="s">
        <v>118</v>
      </c>
      <c r="D5662" s="3">
        <v>500</v>
      </c>
      <c r="E5662" s="3" t="s">
        <v>112</v>
      </c>
      <c r="F5662" s="3" t="s">
        <v>106</v>
      </c>
      <c r="G5662" s="94">
        <v>10335.629999999999</v>
      </c>
    </row>
    <row r="5663" spans="2:7">
      <c r="B5663" s="2">
        <v>44097</v>
      </c>
      <c r="C5663" s="3" t="s">
        <v>117</v>
      </c>
      <c r="D5663" s="3">
        <v>20</v>
      </c>
      <c r="E5663" s="3" t="s">
        <v>112</v>
      </c>
      <c r="F5663" s="3" t="s">
        <v>106</v>
      </c>
      <c r="G5663" s="94">
        <v>719</v>
      </c>
    </row>
    <row r="5664" spans="2:7">
      <c r="B5664" s="2">
        <v>44874</v>
      </c>
      <c r="C5664" s="3" t="s">
        <v>117</v>
      </c>
      <c r="D5664" s="3">
        <v>5</v>
      </c>
      <c r="E5664" s="3" t="s">
        <v>9</v>
      </c>
      <c r="F5664" s="3" t="s">
        <v>113</v>
      </c>
      <c r="G5664" s="94">
        <v>134.75</v>
      </c>
    </row>
    <row r="5665" spans="2:7">
      <c r="B5665" s="2">
        <v>43934</v>
      </c>
      <c r="C5665" s="3" t="s">
        <v>116</v>
      </c>
      <c r="D5665" s="3">
        <v>17</v>
      </c>
      <c r="E5665" s="3" t="s">
        <v>9</v>
      </c>
      <c r="F5665" s="3" t="s">
        <v>109</v>
      </c>
      <c r="G5665" s="94">
        <v>475.15</v>
      </c>
    </row>
    <row r="5666" spans="2:7">
      <c r="B5666" s="2">
        <v>43903</v>
      </c>
      <c r="C5666" s="3" t="s">
        <v>117</v>
      </c>
      <c r="D5666" s="3">
        <v>575</v>
      </c>
      <c r="E5666" s="3" t="s">
        <v>112</v>
      </c>
      <c r="F5666" s="3" t="s">
        <v>105</v>
      </c>
      <c r="G5666" s="94">
        <v>11885.97</v>
      </c>
    </row>
    <row r="5667" spans="2:7">
      <c r="B5667" s="2">
        <v>44386</v>
      </c>
      <c r="C5667" s="3" t="s">
        <v>107</v>
      </c>
      <c r="D5667" s="3">
        <v>1</v>
      </c>
      <c r="E5667" s="3" t="s">
        <v>114</v>
      </c>
      <c r="F5667" s="3" t="s">
        <v>108</v>
      </c>
      <c r="G5667" s="94">
        <v>25.95</v>
      </c>
    </row>
    <row r="5668" spans="2:7">
      <c r="B5668" s="2">
        <v>43979</v>
      </c>
      <c r="C5668" s="3" t="s">
        <v>117</v>
      </c>
      <c r="D5668" s="3">
        <v>25</v>
      </c>
      <c r="E5668" s="3" t="s">
        <v>110</v>
      </c>
      <c r="F5668" s="3" t="s">
        <v>109</v>
      </c>
      <c r="G5668" s="94">
        <v>530.19000000000005</v>
      </c>
    </row>
    <row r="5669" spans="2:7">
      <c r="B5669" s="2">
        <v>44593</v>
      </c>
      <c r="C5669" s="3" t="s">
        <v>116</v>
      </c>
      <c r="D5669" s="3">
        <v>1</v>
      </c>
      <c r="E5669" s="3" t="s">
        <v>6</v>
      </c>
      <c r="F5669" s="3" t="s">
        <v>111</v>
      </c>
      <c r="G5669" s="94">
        <v>44.69</v>
      </c>
    </row>
    <row r="5670" spans="2:7">
      <c r="B5670" s="2">
        <v>43915</v>
      </c>
      <c r="C5670" s="3" t="s">
        <v>119</v>
      </c>
      <c r="D5670" s="3">
        <v>22</v>
      </c>
      <c r="E5670" s="3" t="s">
        <v>9</v>
      </c>
      <c r="F5670" s="3" t="s">
        <v>115</v>
      </c>
      <c r="G5670" s="94">
        <v>614.9</v>
      </c>
    </row>
    <row r="5671" spans="2:7">
      <c r="B5671" s="2">
        <v>44102</v>
      </c>
      <c r="C5671" s="3" t="s">
        <v>119</v>
      </c>
      <c r="D5671" s="3">
        <v>1</v>
      </c>
      <c r="E5671" s="3" t="s">
        <v>110</v>
      </c>
      <c r="F5671" s="3" t="s">
        <v>115</v>
      </c>
      <c r="G5671" s="94">
        <v>24.95</v>
      </c>
    </row>
    <row r="5672" spans="2:7">
      <c r="B5672" s="2">
        <v>44159</v>
      </c>
      <c r="C5672" s="3" t="s">
        <v>107</v>
      </c>
      <c r="D5672" s="3">
        <v>1</v>
      </c>
      <c r="E5672" s="3" t="s">
        <v>6</v>
      </c>
      <c r="F5672" s="3" t="s">
        <v>113</v>
      </c>
      <c r="G5672" s="94">
        <v>44.69</v>
      </c>
    </row>
    <row r="5673" spans="2:7">
      <c r="B5673" s="2">
        <v>44419</v>
      </c>
      <c r="C5673" s="3" t="s">
        <v>118</v>
      </c>
      <c r="D5673" s="3">
        <v>30</v>
      </c>
      <c r="E5673" s="3" t="s">
        <v>9</v>
      </c>
      <c r="F5673" s="3" t="s">
        <v>109</v>
      </c>
      <c r="G5673" s="94">
        <v>712.73</v>
      </c>
    </row>
    <row r="5674" spans="2:7">
      <c r="B5674" s="2">
        <v>44765</v>
      </c>
      <c r="C5674" s="3" t="s">
        <v>117</v>
      </c>
      <c r="D5674" s="3">
        <v>14</v>
      </c>
      <c r="E5674" s="3" t="s">
        <v>9</v>
      </c>
      <c r="F5674" s="3" t="s">
        <v>111</v>
      </c>
      <c r="G5674" s="94">
        <v>391.3</v>
      </c>
    </row>
    <row r="5675" spans="2:7">
      <c r="B5675" s="2">
        <v>43979</v>
      </c>
      <c r="C5675" s="3" t="s">
        <v>117</v>
      </c>
      <c r="D5675" s="3">
        <v>23</v>
      </c>
      <c r="E5675" s="3" t="s">
        <v>9</v>
      </c>
      <c r="F5675" s="3" t="s">
        <v>106</v>
      </c>
      <c r="G5675" s="94">
        <v>642.85</v>
      </c>
    </row>
    <row r="5676" spans="2:7">
      <c r="B5676" s="2">
        <v>44173</v>
      </c>
      <c r="C5676" s="3" t="s">
        <v>117</v>
      </c>
      <c r="D5676" s="3">
        <v>36</v>
      </c>
      <c r="E5676" s="3" t="s">
        <v>112</v>
      </c>
      <c r="F5676" s="3" t="s">
        <v>106</v>
      </c>
      <c r="G5676" s="94">
        <v>1100.07</v>
      </c>
    </row>
    <row r="5677" spans="2:7">
      <c r="B5677" s="2">
        <v>44594</v>
      </c>
      <c r="C5677" s="3" t="s">
        <v>117</v>
      </c>
      <c r="D5677" s="3">
        <v>8</v>
      </c>
      <c r="E5677" s="3" t="s">
        <v>112</v>
      </c>
      <c r="F5677" s="3" t="s">
        <v>115</v>
      </c>
      <c r="G5677" s="94">
        <v>271.60000000000002</v>
      </c>
    </row>
    <row r="5678" spans="2:7">
      <c r="B5678" s="2">
        <v>44735</v>
      </c>
      <c r="C5678" s="3" t="s">
        <v>118</v>
      </c>
      <c r="D5678" s="3">
        <v>8</v>
      </c>
      <c r="E5678" s="3" t="s">
        <v>110</v>
      </c>
      <c r="F5678" s="3" t="s">
        <v>105</v>
      </c>
      <c r="G5678" s="94">
        <v>199.6</v>
      </c>
    </row>
    <row r="5679" spans="2:7">
      <c r="B5679" s="2">
        <v>44214</v>
      </c>
      <c r="C5679" s="3" t="s">
        <v>117</v>
      </c>
      <c r="D5679" s="3">
        <v>48</v>
      </c>
      <c r="E5679" s="3" t="s">
        <v>6</v>
      </c>
      <c r="F5679" s="3" t="s">
        <v>113</v>
      </c>
      <c r="G5679" s="94">
        <v>1572.84</v>
      </c>
    </row>
    <row r="5680" spans="2:7">
      <c r="B5680" s="2">
        <v>43954</v>
      </c>
      <c r="C5680" s="3" t="s">
        <v>119</v>
      </c>
      <c r="D5680" s="3">
        <v>350</v>
      </c>
      <c r="E5680" s="3" t="s">
        <v>6</v>
      </c>
      <c r="F5680" s="3" t="s">
        <v>111</v>
      </c>
      <c r="G5680" s="94">
        <v>8792.61</v>
      </c>
    </row>
    <row r="5681" spans="2:7">
      <c r="B5681" s="2">
        <v>44203</v>
      </c>
      <c r="C5681" s="3" t="s">
        <v>118</v>
      </c>
      <c r="D5681" s="3">
        <v>4</v>
      </c>
      <c r="E5681" s="3" t="s">
        <v>110</v>
      </c>
      <c r="F5681" s="3" t="s">
        <v>113</v>
      </c>
      <c r="G5681" s="94">
        <v>99.8</v>
      </c>
    </row>
    <row r="5682" spans="2:7">
      <c r="B5682" s="2">
        <v>44580</v>
      </c>
      <c r="C5682" s="3" t="s">
        <v>118</v>
      </c>
      <c r="D5682" s="3">
        <v>9</v>
      </c>
      <c r="E5682" s="3" t="s">
        <v>112</v>
      </c>
      <c r="F5682" s="3" t="s">
        <v>105</v>
      </c>
      <c r="G5682" s="94">
        <v>314.55</v>
      </c>
    </row>
    <row r="5683" spans="2:7">
      <c r="B5683" s="2">
        <v>44147</v>
      </c>
      <c r="C5683" s="3" t="s">
        <v>116</v>
      </c>
      <c r="D5683" s="3">
        <v>21</v>
      </c>
      <c r="E5683" s="3" t="s">
        <v>112</v>
      </c>
      <c r="F5683" s="3" t="s">
        <v>113</v>
      </c>
      <c r="G5683" s="94">
        <v>754.95</v>
      </c>
    </row>
    <row r="5684" spans="2:7">
      <c r="B5684" s="2">
        <v>44586</v>
      </c>
      <c r="C5684" s="3" t="s">
        <v>116</v>
      </c>
      <c r="D5684" s="3">
        <v>4</v>
      </c>
      <c r="E5684" s="3" t="s">
        <v>6</v>
      </c>
      <c r="F5684" s="3" t="s">
        <v>111</v>
      </c>
      <c r="G5684" s="94">
        <v>170.76</v>
      </c>
    </row>
    <row r="5685" spans="2:7">
      <c r="B5685" s="2">
        <v>44825</v>
      </c>
      <c r="C5685" s="3" t="s">
        <v>118</v>
      </c>
      <c r="D5685" s="3">
        <v>10</v>
      </c>
      <c r="E5685" s="3" t="s">
        <v>9</v>
      </c>
      <c r="F5685" s="3" t="s">
        <v>106</v>
      </c>
      <c r="G5685" s="94">
        <v>269.5</v>
      </c>
    </row>
    <row r="5686" spans="2:7">
      <c r="B5686" s="2">
        <v>44064</v>
      </c>
      <c r="C5686" s="3" t="s">
        <v>117</v>
      </c>
      <c r="D5686" s="3">
        <v>50</v>
      </c>
      <c r="E5686" s="3" t="s">
        <v>9</v>
      </c>
      <c r="F5686" s="3" t="s">
        <v>111</v>
      </c>
      <c r="G5686" s="94">
        <v>1085.6300000000001</v>
      </c>
    </row>
    <row r="5687" spans="2:7">
      <c r="B5687" s="2">
        <v>44731</v>
      </c>
      <c r="C5687" s="3" t="s">
        <v>116</v>
      </c>
      <c r="D5687" s="3">
        <v>1</v>
      </c>
      <c r="E5687" s="3" t="s">
        <v>9</v>
      </c>
      <c r="F5687" s="3" t="s">
        <v>115</v>
      </c>
      <c r="G5687" s="94">
        <v>27.95</v>
      </c>
    </row>
    <row r="5688" spans="2:7">
      <c r="B5688" s="2">
        <v>44719</v>
      </c>
      <c r="C5688" s="3" t="s">
        <v>118</v>
      </c>
      <c r="D5688" s="3">
        <v>44</v>
      </c>
      <c r="E5688" s="3" t="s">
        <v>9</v>
      </c>
      <c r="F5688" s="3" t="s">
        <v>109</v>
      </c>
      <c r="G5688" s="94">
        <v>1082.73</v>
      </c>
    </row>
    <row r="5689" spans="2:7">
      <c r="B5689" s="2">
        <v>44043</v>
      </c>
      <c r="C5689" s="3" t="s">
        <v>119</v>
      </c>
      <c r="D5689" s="3">
        <v>9</v>
      </c>
      <c r="E5689" s="3" t="s">
        <v>110</v>
      </c>
      <c r="F5689" s="3" t="s">
        <v>108</v>
      </c>
      <c r="G5689" s="94">
        <v>233.55</v>
      </c>
    </row>
    <row r="5690" spans="2:7">
      <c r="B5690" s="2">
        <v>44150</v>
      </c>
      <c r="C5690" s="3" t="s">
        <v>119</v>
      </c>
      <c r="D5690" s="3">
        <v>15</v>
      </c>
      <c r="E5690" s="3" t="s">
        <v>112</v>
      </c>
      <c r="F5690" s="3" t="s">
        <v>105</v>
      </c>
      <c r="G5690" s="94">
        <v>509.25</v>
      </c>
    </row>
    <row r="5691" spans="2:7">
      <c r="B5691" s="2">
        <v>43876</v>
      </c>
      <c r="C5691" s="3" t="s">
        <v>116</v>
      </c>
      <c r="D5691" s="3">
        <v>250</v>
      </c>
      <c r="E5691" s="3" t="s">
        <v>9</v>
      </c>
      <c r="F5691" s="3" t="s">
        <v>115</v>
      </c>
      <c r="G5691" s="94">
        <v>5066.25</v>
      </c>
    </row>
    <row r="5692" spans="2:7">
      <c r="B5692" s="2">
        <v>44460</v>
      </c>
      <c r="C5692" s="3" t="s">
        <v>119</v>
      </c>
      <c r="D5692" s="3">
        <v>6</v>
      </c>
      <c r="E5692" s="3" t="s">
        <v>112</v>
      </c>
      <c r="F5692" s="3" t="s">
        <v>105</v>
      </c>
      <c r="G5692" s="94">
        <v>215.7</v>
      </c>
    </row>
    <row r="5693" spans="2:7">
      <c r="B5693" s="2">
        <v>43923</v>
      </c>
      <c r="C5693" s="3" t="s">
        <v>117</v>
      </c>
      <c r="D5693" s="3">
        <v>3</v>
      </c>
      <c r="E5693" s="3" t="s">
        <v>114</v>
      </c>
      <c r="F5693" s="3" t="s">
        <v>106</v>
      </c>
      <c r="G5693" s="94">
        <v>77.849999999999994</v>
      </c>
    </row>
    <row r="5694" spans="2:7">
      <c r="B5694" s="2">
        <v>44773</v>
      </c>
      <c r="C5694" s="3" t="s">
        <v>118</v>
      </c>
      <c r="D5694" s="3">
        <v>39</v>
      </c>
      <c r="E5694" s="3" t="s">
        <v>110</v>
      </c>
      <c r="F5694" s="3" t="s">
        <v>115</v>
      </c>
      <c r="G5694" s="94">
        <v>860.24</v>
      </c>
    </row>
    <row r="5695" spans="2:7">
      <c r="B5695" s="2">
        <v>44781</v>
      </c>
      <c r="C5695" s="3" t="s">
        <v>107</v>
      </c>
      <c r="D5695" s="3">
        <v>9</v>
      </c>
      <c r="E5695" s="3" t="s">
        <v>112</v>
      </c>
      <c r="F5695" s="3" t="s">
        <v>115</v>
      </c>
      <c r="G5695" s="94">
        <v>314.55</v>
      </c>
    </row>
    <row r="5696" spans="2:7">
      <c r="B5696" s="2">
        <v>43953</v>
      </c>
      <c r="C5696" s="3" t="s">
        <v>119</v>
      </c>
      <c r="D5696" s="3">
        <v>450</v>
      </c>
      <c r="E5696" s="3" t="s">
        <v>114</v>
      </c>
      <c r="F5696" s="3" t="s">
        <v>115</v>
      </c>
      <c r="G5696" s="94">
        <v>6714.56</v>
      </c>
    </row>
    <row r="5697" spans="2:7">
      <c r="B5697" s="2">
        <v>44563</v>
      </c>
      <c r="C5697" s="3" t="s">
        <v>119</v>
      </c>
      <c r="D5697" s="3">
        <v>6</v>
      </c>
      <c r="E5697" s="3" t="s">
        <v>9</v>
      </c>
      <c r="F5697" s="3" t="s">
        <v>109</v>
      </c>
      <c r="G5697" s="94">
        <v>167.7</v>
      </c>
    </row>
    <row r="5698" spans="2:7">
      <c r="B5698" s="2">
        <v>44521</v>
      </c>
      <c r="C5698" s="3" t="s">
        <v>119</v>
      </c>
      <c r="D5698" s="3">
        <v>200</v>
      </c>
      <c r="E5698" s="3" t="s">
        <v>6</v>
      </c>
      <c r="F5698" s="3" t="s">
        <v>115</v>
      </c>
      <c r="G5698" s="94">
        <v>6256.6</v>
      </c>
    </row>
    <row r="5699" spans="2:7">
      <c r="B5699" s="2">
        <v>43891</v>
      </c>
      <c r="C5699" s="3" t="s">
        <v>118</v>
      </c>
      <c r="D5699" s="3">
        <v>9</v>
      </c>
      <c r="E5699" s="3" t="s">
        <v>6</v>
      </c>
      <c r="F5699" s="3" t="s">
        <v>111</v>
      </c>
      <c r="G5699" s="94">
        <v>384.21</v>
      </c>
    </row>
    <row r="5700" spans="2:7">
      <c r="B5700" s="2">
        <v>44762</v>
      </c>
      <c r="C5700" s="3" t="s">
        <v>117</v>
      </c>
      <c r="D5700" s="3">
        <v>2</v>
      </c>
      <c r="E5700" s="3" t="s">
        <v>112</v>
      </c>
      <c r="F5700" s="3" t="s">
        <v>108</v>
      </c>
      <c r="G5700" s="94">
        <v>71.900000000000006</v>
      </c>
    </row>
    <row r="5701" spans="2:7">
      <c r="B5701" s="2">
        <v>44602</v>
      </c>
      <c r="C5701" s="3" t="s">
        <v>119</v>
      </c>
      <c r="D5701" s="3">
        <v>43</v>
      </c>
      <c r="E5701" s="3" t="s">
        <v>114</v>
      </c>
      <c r="F5701" s="3" t="s">
        <v>105</v>
      </c>
      <c r="G5701" s="94">
        <v>985.02</v>
      </c>
    </row>
    <row r="5702" spans="2:7">
      <c r="B5702" s="2">
        <v>44265</v>
      </c>
      <c r="C5702" s="3" t="s">
        <v>119</v>
      </c>
      <c r="D5702" s="3">
        <v>42</v>
      </c>
      <c r="E5702" s="3" t="s">
        <v>114</v>
      </c>
      <c r="F5702" s="3" t="s">
        <v>111</v>
      </c>
      <c r="G5702" s="94">
        <v>962.12</v>
      </c>
    </row>
    <row r="5703" spans="2:7">
      <c r="B5703" s="2">
        <v>44387</v>
      </c>
      <c r="C5703" s="3" t="s">
        <v>119</v>
      </c>
      <c r="D5703" s="3">
        <v>300</v>
      </c>
      <c r="E5703" s="3" t="s">
        <v>112</v>
      </c>
      <c r="F5703" s="3" t="s">
        <v>111</v>
      </c>
      <c r="G5703" s="94">
        <v>5856.38</v>
      </c>
    </row>
    <row r="5704" spans="2:7">
      <c r="B5704" s="2">
        <v>43920</v>
      </c>
      <c r="C5704" s="3" t="s">
        <v>119</v>
      </c>
      <c r="D5704" s="3">
        <v>5</v>
      </c>
      <c r="E5704" s="3" t="s">
        <v>9</v>
      </c>
      <c r="F5704" s="3" t="s">
        <v>113</v>
      </c>
      <c r="G5704" s="94">
        <v>139.75</v>
      </c>
    </row>
    <row r="5705" spans="2:7">
      <c r="B5705" s="2">
        <v>44318</v>
      </c>
      <c r="C5705" s="3" t="s">
        <v>117</v>
      </c>
      <c r="D5705" s="3">
        <v>3</v>
      </c>
      <c r="E5705" s="3" t="s">
        <v>9</v>
      </c>
      <c r="F5705" s="3" t="s">
        <v>109</v>
      </c>
      <c r="G5705" s="94">
        <v>80.849999999999994</v>
      </c>
    </row>
    <row r="5706" spans="2:7">
      <c r="B5706" s="2">
        <v>43884</v>
      </c>
      <c r="C5706" s="3" t="s">
        <v>118</v>
      </c>
      <c r="D5706" s="3">
        <v>5</v>
      </c>
      <c r="E5706" s="3" t="s">
        <v>6</v>
      </c>
      <c r="F5706" s="3" t="s">
        <v>106</v>
      </c>
      <c r="G5706" s="94">
        <v>213.45</v>
      </c>
    </row>
    <row r="5707" spans="2:7">
      <c r="B5707" s="2">
        <v>44625</v>
      </c>
      <c r="C5707" s="3" t="s">
        <v>107</v>
      </c>
      <c r="D5707" s="3">
        <v>25</v>
      </c>
      <c r="E5707" s="3" t="s">
        <v>110</v>
      </c>
      <c r="F5707" s="3" t="s">
        <v>113</v>
      </c>
      <c r="G5707" s="94">
        <v>551.44000000000005</v>
      </c>
    </row>
    <row r="5708" spans="2:7">
      <c r="B5708" s="2">
        <v>44734</v>
      </c>
      <c r="C5708" s="3" t="s">
        <v>119</v>
      </c>
      <c r="D5708" s="3">
        <v>3</v>
      </c>
      <c r="E5708" s="3" t="s">
        <v>9</v>
      </c>
      <c r="F5708" s="3" t="s">
        <v>111</v>
      </c>
      <c r="G5708" s="94">
        <v>86.85</v>
      </c>
    </row>
    <row r="5709" spans="2:7">
      <c r="B5709" s="2">
        <v>44047</v>
      </c>
      <c r="C5709" s="3" t="s">
        <v>119</v>
      </c>
      <c r="D5709" s="3">
        <v>475</v>
      </c>
      <c r="E5709" s="3" t="s">
        <v>110</v>
      </c>
      <c r="F5709" s="3" t="s">
        <v>111</v>
      </c>
      <c r="G5709" s="94">
        <v>6541.34</v>
      </c>
    </row>
    <row r="5710" spans="2:7">
      <c r="B5710" s="2">
        <v>43845</v>
      </c>
      <c r="C5710" s="3" t="s">
        <v>117</v>
      </c>
      <c r="D5710" s="3">
        <v>5</v>
      </c>
      <c r="E5710" s="3" t="s">
        <v>6</v>
      </c>
      <c r="F5710" s="3" t="s">
        <v>106</v>
      </c>
      <c r="G5710" s="94">
        <v>218.45</v>
      </c>
    </row>
    <row r="5711" spans="2:7">
      <c r="B5711" s="2">
        <v>44478</v>
      </c>
      <c r="C5711" s="3" t="s">
        <v>117</v>
      </c>
      <c r="D5711" s="3">
        <v>275</v>
      </c>
      <c r="E5711" s="3" t="s">
        <v>6</v>
      </c>
      <c r="F5711" s="3" t="s">
        <v>111</v>
      </c>
      <c r="G5711" s="94">
        <v>6750.36</v>
      </c>
    </row>
    <row r="5712" spans="2:7">
      <c r="B5712" s="2">
        <v>43970</v>
      </c>
      <c r="C5712" s="3" t="s">
        <v>116</v>
      </c>
      <c r="D5712" s="3">
        <v>200</v>
      </c>
      <c r="E5712" s="3" t="s">
        <v>9</v>
      </c>
      <c r="F5712" s="3" t="s">
        <v>108</v>
      </c>
      <c r="G5712" s="94">
        <v>3913</v>
      </c>
    </row>
    <row r="5713" spans="2:7">
      <c r="B5713" s="2">
        <v>44120</v>
      </c>
      <c r="C5713" s="3" t="s">
        <v>118</v>
      </c>
      <c r="D5713" s="3">
        <v>9</v>
      </c>
      <c r="E5713" s="3" t="s">
        <v>112</v>
      </c>
      <c r="F5713" s="3" t="s">
        <v>109</v>
      </c>
      <c r="G5713" s="94">
        <v>305.55</v>
      </c>
    </row>
    <row r="5714" spans="2:7">
      <c r="B5714" s="2">
        <v>44664</v>
      </c>
      <c r="C5714" s="3" t="s">
        <v>107</v>
      </c>
      <c r="D5714" s="3">
        <v>1</v>
      </c>
      <c r="E5714" s="3" t="s">
        <v>9</v>
      </c>
      <c r="F5714" s="3" t="s">
        <v>113</v>
      </c>
      <c r="G5714" s="94">
        <v>28.95</v>
      </c>
    </row>
    <row r="5715" spans="2:7">
      <c r="B5715" s="2">
        <v>43957</v>
      </c>
      <c r="C5715" s="3" t="s">
        <v>116</v>
      </c>
      <c r="D5715" s="3">
        <v>27</v>
      </c>
      <c r="E5715" s="3" t="s">
        <v>9</v>
      </c>
      <c r="F5715" s="3" t="s">
        <v>115</v>
      </c>
      <c r="G5715" s="94">
        <v>618.5</v>
      </c>
    </row>
    <row r="5716" spans="2:7">
      <c r="B5716" s="2">
        <v>44413</v>
      </c>
      <c r="C5716" s="3" t="s">
        <v>107</v>
      </c>
      <c r="D5716" s="3">
        <v>5</v>
      </c>
      <c r="E5716" s="3" t="s">
        <v>6</v>
      </c>
      <c r="F5716" s="3" t="s">
        <v>113</v>
      </c>
      <c r="G5716" s="94">
        <v>218.45</v>
      </c>
    </row>
    <row r="5717" spans="2:7">
      <c r="B5717" s="2">
        <v>44283</v>
      </c>
      <c r="C5717" s="3" t="s">
        <v>119</v>
      </c>
      <c r="D5717" s="3">
        <v>7</v>
      </c>
      <c r="E5717" s="3" t="s">
        <v>112</v>
      </c>
      <c r="F5717" s="3" t="s">
        <v>105</v>
      </c>
      <c r="G5717" s="94">
        <v>251.65</v>
      </c>
    </row>
    <row r="5718" spans="2:7">
      <c r="B5718" s="2">
        <v>44150</v>
      </c>
      <c r="C5718" s="3" t="s">
        <v>119</v>
      </c>
      <c r="D5718" s="3">
        <v>49</v>
      </c>
      <c r="E5718" s="3" t="s">
        <v>9</v>
      </c>
      <c r="F5718" s="3" t="s">
        <v>115</v>
      </c>
      <c r="G5718" s="94">
        <v>1063.9100000000001</v>
      </c>
    </row>
    <row r="5719" spans="2:7">
      <c r="B5719" s="2">
        <v>44611</v>
      </c>
      <c r="C5719" s="3" t="s">
        <v>119</v>
      </c>
      <c r="D5719" s="3">
        <v>40</v>
      </c>
      <c r="E5719" s="3" t="s">
        <v>9</v>
      </c>
      <c r="F5719" s="3" t="s">
        <v>113</v>
      </c>
      <c r="G5719" s="94">
        <v>950.3</v>
      </c>
    </row>
    <row r="5720" spans="2:7">
      <c r="B5720" s="2">
        <v>44358</v>
      </c>
      <c r="C5720" s="3" t="s">
        <v>118</v>
      </c>
      <c r="D5720" s="3">
        <v>325</v>
      </c>
      <c r="E5720" s="3" t="s">
        <v>9</v>
      </c>
      <c r="F5720" s="3" t="s">
        <v>106</v>
      </c>
      <c r="G5720" s="94">
        <v>5223.16</v>
      </c>
    </row>
    <row r="5721" spans="2:7">
      <c r="B5721" s="2">
        <v>44840</v>
      </c>
      <c r="C5721" s="3" t="s">
        <v>117</v>
      </c>
      <c r="D5721" s="3">
        <v>8</v>
      </c>
      <c r="E5721" s="3" t="s">
        <v>112</v>
      </c>
      <c r="F5721" s="3" t="s">
        <v>108</v>
      </c>
      <c r="G5721" s="94">
        <v>271.60000000000002</v>
      </c>
    </row>
    <row r="5722" spans="2:7">
      <c r="B5722" s="2">
        <v>44561</v>
      </c>
      <c r="C5722" s="3" t="s">
        <v>117</v>
      </c>
      <c r="D5722" s="3">
        <v>34</v>
      </c>
      <c r="E5722" s="3" t="s">
        <v>110</v>
      </c>
      <c r="F5722" s="3" t="s">
        <v>108</v>
      </c>
      <c r="G5722" s="94">
        <v>692.16</v>
      </c>
    </row>
    <row r="5723" spans="2:7">
      <c r="B5723" s="2">
        <v>43957</v>
      </c>
      <c r="C5723" s="3" t="s">
        <v>117</v>
      </c>
      <c r="D5723" s="3">
        <v>43</v>
      </c>
      <c r="E5723" s="3" t="s">
        <v>112</v>
      </c>
      <c r="F5723" s="3" t="s">
        <v>109</v>
      </c>
      <c r="G5723" s="94">
        <v>1277.42</v>
      </c>
    </row>
    <row r="5724" spans="2:7">
      <c r="B5724" s="2">
        <v>44868</v>
      </c>
      <c r="C5724" s="3" t="s">
        <v>119</v>
      </c>
      <c r="D5724" s="3">
        <v>40</v>
      </c>
      <c r="E5724" s="3" t="s">
        <v>114</v>
      </c>
      <c r="F5724" s="3" t="s">
        <v>111</v>
      </c>
      <c r="G5724" s="94">
        <v>916.3</v>
      </c>
    </row>
    <row r="5725" spans="2:7">
      <c r="B5725" s="2">
        <v>43960</v>
      </c>
      <c r="C5725" s="3" t="s">
        <v>119</v>
      </c>
      <c r="D5725" s="3">
        <v>100</v>
      </c>
      <c r="E5725" s="3" t="s">
        <v>6</v>
      </c>
      <c r="F5725" s="3" t="s">
        <v>109</v>
      </c>
      <c r="G5725" s="94">
        <v>3128.3</v>
      </c>
    </row>
    <row r="5726" spans="2:7">
      <c r="B5726" s="2">
        <v>44429</v>
      </c>
      <c r="C5726" s="3" t="s">
        <v>117</v>
      </c>
      <c r="D5726" s="3">
        <v>6</v>
      </c>
      <c r="E5726" s="3" t="s">
        <v>114</v>
      </c>
      <c r="F5726" s="3" t="s">
        <v>115</v>
      </c>
      <c r="G5726" s="94">
        <v>149.69999999999999</v>
      </c>
    </row>
    <row r="5727" spans="2:7">
      <c r="B5727" s="2">
        <v>44326</v>
      </c>
      <c r="C5727" s="3" t="s">
        <v>117</v>
      </c>
      <c r="D5727" s="3">
        <v>3</v>
      </c>
      <c r="E5727" s="3" t="s">
        <v>112</v>
      </c>
      <c r="F5727" s="3" t="s">
        <v>108</v>
      </c>
      <c r="G5727" s="94">
        <v>104.85</v>
      </c>
    </row>
    <row r="5728" spans="2:7">
      <c r="B5728" s="2">
        <v>44149</v>
      </c>
      <c r="C5728" s="3" t="s">
        <v>117</v>
      </c>
      <c r="D5728" s="3">
        <v>8</v>
      </c>
      <c r="E5728" s="3" t="s">
        <v>112</v>
      </c>
      <c r="F5728" s="3" t="s">
        <v>115</v>
      </c>
      <c r="G5728" s="94">
        <v>279.60000000000002</v>
      </c>
    </row>
    <row r="5729" spans="2:7">
      <c r="B5729" s="2">
        <v>44459</v>
      </c>
      <c r="C5729" s="3" t="s">
        <v>116</v>
      </c>
      <c r="D5729" s="3">
        <v>300</v>
      </c>
      <c r="E5729" s="3" t="s">
        <v>6</v>
      </c>
      <c r="F5729" s="3" t="s">
        <v>108</v>
      </c>
      <c r="G5729" s="94">
        <v>7364.03</v>
      </c>
    </row>
    <row r="5730" spans="2:7">
      <c r="B5730" s="2">
        <v>43978</v>
      </c>
      <c r="C5730" s="3" t="s">
        <v>118</v>
      </c>
      <c r="D5730" s="3">
        <v>27</v>
      </c>
      <c r="E5730" s="3" t="s">
        <v>9</v>
      </c>
      <c r="F5730" s="3" t="s">
        <v>105</v>
      </c>
      <c r="G5730" s="94">
        <v>641.45000000000005</v>
      </c>
    </row>
    <row r="5731" spans="2:7">
      <c r="B5731" s="2">
        <v>44343</v>
      </c>
      <c r="C5731" s="3" t="s">
        <v>117</v>
      </c>
      <c r="D5731" s="3">
        <v>8</v>
      </c>
      <c r="E5731" s="3" t="s">
        <v>112</v>
      </c>
      <c r="F5731" s="3" t="s">
        <v>105</v>
      </c>
      <c r="G5731" s="94">
        <v>287.60000000000002</v>
      </c>
    </row>
    <row r="5732" spans="2:7">
      <c r="B5732" s="2">
        <v>44130</v>
      </c>
      <c r="C5732" s="3" t="s">
        <v>107</v>
      </c>
      <c r="D5732" s="3">
        <v>125</v>
      </c>
      <c r="E5732" s="3" t="s">
        <v>110</v>
      </c>
      <c r="F5732" s="3" t="s">
        <v>108</v>
      </c>
      <c r="G5732" s="94">
        <v>2183.13</v>
      </c>
    </row>
    <row r="5733" spans="2:7">
      <c r="B5733" s="2">
        <v>44032</v>
      </c>
      <c r="C5733" s="3" t="s">
        <v>107</v>
      </c>
      <c r="D5733" s="3">
        <v>9</v>
      </c>
      <c r="E5733" s="3" t="s">
        <v>9</v>
      </c>
      <c r="F5733" s="3" t="s">
        <v>105</v>
      </c>
      <c r="G5733" s="94">
        <v>260.55</v>
      </c>
    </row>
    <row r="5734" spans="2:7">
      <c r="B5734" s="2">
        <v>44048</v>
      </c>
      <c r="C5734" s="3" t="s">
        <v>118</v>
      </c>
      <c r="D5734" s="3">
        <v>75</v>
      </c>
      <c r="E5734" s="3" t="s">
        <v>110</v>
      </c>
      <c r="F5734" s="3" t="s">
        <v>115</v>
      </c>
      <c r="G5734" s="94">
        <v>1459.69</v>
      </c>
    </row>
    <row r="5735" spans="2:7">
      <c r="B5735" s="2">
        <v>44118</v>
      </c>
      <c r="C5735" s="3" t="s">
        <v>107</v>
      </c>
      <c r="D5735" s="3">
        <v>5</v>
      </c>
      <c r="E5735" s="3" t="s">
        <v>9</v>
      </c>
      <c r="F5735" s="3" t="s">
        <v>113</v>
      </c>
      <c r="G5735" s="94">
        <v>139.75</v>
      </c>
    </row>
    <row r="5736" spans="2:7">
      <c r="B5736" s="2">
        <v>43980</v>
      </c>
      <c r="C5736" s="3" t="s">
        <v>119</v>
      </c>
      <c r="D5736" s="3">
        <v>17</v>
      </c>
      <c r="E5736" s="3" t="s">
        <v>6</v>
      </c>
      <c r="F5736" s="3" t="s">
        <v>108</v>
      </c>
      <c r="G5736" s="94">
        <v>742.73</v>
      </c>
    </row>
    <row r="5737" spans="2:7">
      <c r="B5737" s="2">
        <v>44362</v>
      </c>
      <c r="C5737" s="3" t="s">
        <v>116</v>
      </c>
      <c r="D5737" s="3">
        <v>4</v>
      </c>
      <c r="E5737" s="3" t="s">
        <v>110</v>
      </c>
      <c r="F5737" s="3" t="s">
        <v>105</v>
      </c>
      <c r="G5737" s="94">
        <v>103.8</v>
      </c>
    </row>
    <row r="5738" spans="2:7">
      <c r="B5738" s="2">
        <v>44492</v>
      </c>
      <c r="C5738" s="3" t="s">
        <v>119</v>
      </c>
      <c r="D5738" s="3">
        <v>28</v>
      </c>
      <c r="E5738" s="3" t="s">
        <v>110</v>
      </c>
      <c r="F5738" s="3" t="s">
        <v>109</v>
      </c>
      <c r="G5738" s="94">
        <v>593.80999999999995</v>
      </c>
    </row>
    <row r="5739" spans="2:7">
      <c r="B5739" s="2">
        <v>44563</v>
      </c>
      <c r="C5739" s="3" t="s">
        <v>119</v>
      </c>
      <c r="D5739" s="3">
        <v>400</v>
      </c>
      <c r="E5739" s="3" t="s">
        <v>110</v>
      </c>
      <c r="F5739" s="3" t="s">
        <v>113</v>
      </c>
      <c r="G5739" s="94">
        <v>5738.5</v>
      </c>
    </row>
    <row r="5740" spans="2:7">
      <c r="B5740" s="2">
        <v>44208</v>
      </c>
      <c r="C5740" s="3" t="s">
        <v>119</v>
      </c>
      <c r="D5740" s="3">
        <v>475</v>
      </c>
      <c r="E5740" s="3" t="s">
        <v>6</v>
      </c>
      <c r="F5740" s="3" t="s">
        <v>108</v>
      </c>
      <c r="G5740" s="94">
        <v>11659.71</v>
      </c>
    </row>
    <row r="5741" spans="2:7">
      <c r="B5741" s="2">
        <v>43931</v>
      </c>
      <c r="C5741" s="3" t="s">
        <v>118</v>
      </c>
      <c r="D5741" s="3">
        <v>1</v>
      </c>
      <c r="E5741" s="3" t="s">
        <v>9</v>
      </c>
      <c r="F5741" s="3" t="s">
        <v>113</v>
      </c>
      <c r="G5741" s="94">
        <v>28.95</v>
      </c>
    </row>
    <row r="5742" spans="2:7">
      <c r="B5742" s="2">
        <v>44117</v>
      </c>
      <c r="C5742" s="3" t="s">
        <v>107</v>
      </c>
      <c r="D5742" s="3">
        <v>600</v>
      </c>
      <c r="E5742" s="3" t="s">
        <v>110</v>
      </c>
      <c r="F5742" s="3" t="s">
        <v>105</v>
      </c>
      <c r="G5742" s="94">
        <v>8952.75</v>
      </c>
    </row>
    <row r="5743" spans="2:7">
      <c r="B5743" s="2">
        <v>44685</v>
      </c>
      <c r="C5743" s="3" t="s">
        <v>119</v>
      </c>
      <c r="D5743" s="3">
        <v>175</v>
      </c>
      <c r="E5743" s="3" t="s">
        <v>112</v>
      </c>
      <c r="F5743" s="3" t="s">
        <v>111</v>
      </c>
      <c r="G5743" s="94">
        <v>4281.38</v>
      </c>
    </row>
    <row r="5744" spans="2:7">
      <c r="B5744" s="2">
        <v>44607</v>
      </c>
      <c r="C5744" s="3" t="s">
        <v>118</v>
      </c>
      <c r="D5744" s="3">
        <v>250</v>
      </c>
      <c r="E5744" s="3" t="s">
        <v>112</v>
      </c>
      <c r="F5744" s="3" t="s">
        <v>115</v>
      </c>
      <c r="G5744" s="94">
        <v>6291.25</v>
      </c>
    </row>
    <row r="5745" spans="2:7">
      <c r="B5745" s="2">
        <v>44828</v>
      </c>
      <c r="C5745" s="3" t="s">
        <v>119</v>
      </c>
      <c r="D5745" s="3">
        <v>9</v>
      </c>
      <c r="E5745" s="3" t="s">
        <v>114</v>
      </c>
      <c r="F5745" s="3" t="s">
        <v>106</v>
      </c>
      <c r="G5745" s="94">
        <v>242.55</v>
      </c>
    </row>
    <row r="5746" spans="2:7">
      <c r="B5746" s="2">
        <v>44729</v>
      </c>
      <c r="C5746" s="3" t="s">
        <v>117</v>
      </c>
      <c r="D5746" s="3">
        <v>3</v>
      </c>
      <c r="E5746" s="3" t="s">
        <v>9</v>
      </c>
      <c r="F5746" s="3" t="s">
        <v>111</v>
      </c>
      <c r="G5746" s="94">
        <v>80.849999999999994</v>
      </c>
    </row>
    <row r="5747" spans="2:7">
      <c r="B5747" s="2">
        <v>44487</v>
      </c>
      <c r="C5747" s="3" t="s">
        <v>119</v>
      </c>
      <c r="D5747" s="3">
        <v>16</v>
      </c>
      <c r="E5747" s="3" t="s">
        <v>110</v>
      </c>
      <c r="F5747" s="3" t="s">
        <v>115</v>
      </c>
      <c r="G5747" s="94">
        <v>415.2</v>
      </c>
    </row>
    <row r="5748" spans="2:7">
      <c r="B5748" s="2">
        <v>43869</v>
      </c>
      <c r="C5748" s="3" t="s">
        <v>118</v>
      </c>
      <c r="D5748" s="3">
        <v>7</v>
      </c>
      <c r="E5748" s="3" t="s">
        <v>110</v>
      </c>
      <c r="F5748" s="3" t="s">
        <v>111</v>
      </c>
      <c r="G5748" s="94">
        <v>181.65</v>
      </c>
    </row>
    <row r="5749" spans="2:7">
      <c r="B5749" s="2">
        <v>44751</v>
      </c>
      <c r="C5749" s="3" t="s">
        <v>119</v>
      </c>
      <c r="D5749" s="3">
        <v>21</v>
      </c>
      <c r="E5749" s="3" t="s">
        <v>110</v>
      </c>
      <c r="F5749" s="3" t="s">
        <v>115</v>
      </c>
      <c r="G5749" s="94">
        <v>502.95</v>
      </c>
    </row>
    <row r="5750" spans="2:7">
      <c r="B5750" s="2">
        <v>44073</v>
      </c>
      <c r="C5750" s="3" t="s">
        <v>116</v>
      </c>
      <c r="D5750" s="3">
        <v>37</v>
      </c>
      <c r="E5750" s="3" t="s">
        <v>6</v>
      </c>
      <c r="F5750" s="3" t="s">
        <v>111</v>
      </c>
      <c r="G5750" s="94">
        <v>1342.6</v>
      </c>
    </row>
    <row r="5751" spans="2:7">
      <c r="B5751" s="2">
        <v>43953</v>
      </c>
      <c r="C5751" s="3" t="s">
        <v>117</v>
      </c>
      <c r="D5751" s="3">
        <v>13</v>
      </c>
      <c r="E5751" s="3" t="s">
        <v>114</v>
      </c>
      <c r="F5751" s="3" t="s">
        <v>109</v>
      </c>
      <c r="G5751" s="94">
        <v>337.35</v>
      </c>
    </row>
    <row r="5752" spans="2:7">
      <c r="B5752" s="2">
        <v>43970</v>
      </c>
      <c r="C5752" s="3" t="s">
        <v>119</v>
      </c>
      <c r="D5752" s="3">
        <v>275</v>
      </c>
      <c r="E5752" s="3" t="s">
        <v>9</v>
      </c>
      <c r="F5752" s="3" t="s">
        <v>109</v>
      </c>
      <c r="G5752" s="94">
        <v>4577.72</v>
      </c>
    </row>
    <row r="5753" spans="2:7">
      <c r="B5753" s="2">
        <v>44579</v>
      </c>
      <c r="C5753" s="3" t="s">
        <v>117</v>
      </c>
      <c r="D5753" s="3">
        <v>300</v>
      </c>
      <c r="E5753" s="3" t="s">
        <v>6</v>
      </c>
      <c r="F5753" s="3" t="s">
        <v>113</v>
      </c>
      <c r="G5753" s="94">
        <v>7536.53</v>
      </c>
    </row>
    <row r="5754" spans="2:7">
      <c r="B5754" s="2">
        <v>44334</v>
      </c>
      <c r="C5754" s="3" t="s">
        <v>116</v>
      </c>
      <c r="D5754" s="3">
        <v>8</v>
      </c>
      <c r="E5754" s="3" t="s">
        <v>114</v>
      </c>
      <c r="F5754" s="3" t="s">
        <v>105</v>
      </c>
      <c r="G5754" s="94">
        <v>199.6</v>
      </c>
    </row>
    <row r="5755" spans="2:7">
      <c r="B5755" s="2">
        <v>43934</v>
      </c>
      <c r="C5755" s="3" t="s">
        <v>117</v>
      </c>
      <c r="D5755" s="3">
        <v>20</v>
      </c>
      <c r="E5755" s="3" t="s">
        <v>9</v>
      </c>
      <c r="F5755" s="3" t="s">
        <v>106</v>
      </c>
      <c r="G5755" s="94">
        <v>559</v>
      </c>
    </row>
    <row r="5756" spans="2:7">
      <c r="B5756" s="2">
        <v>44859</v>
      </c>
      <c r="C5756" s="3" t="s">
        <v>119</v>
      </c>
      <c r="D5756" s="3">
        <v>32</v>
      </c>
      <c r="E5756" s="3" t="s">
        <v>112</v>
      </c>
      <c r="F5756" s="3" t="s">
        <v>109</v>
      </c>
      <c r="G5756" s="94">
        <v>950.64</v>
      </c>
    </row>
    <row r="5757" spans="2:7">
      <c r="B5757" s="2">
        <v>44296</v>
      </c>
      <c r="C5757" s="3" t="s">
        <v>117</v>
      </c>
      <c r="D5757" s="3">
        <v>22</v>
      </c>
      <c r="E5757" s="3" t="s">
        <v>112</v>
      </c>
      <c r="F5757" s="3" t="s">
        <v>108</v>
      </c>
      <c r="G5757" s="94">
        <v>768.9</v>
      </c>
    </row>
    <row r="5758" spans="2:7">
      <c r="B5758" s="2">
        <v>44516</v>
      </c>
      <c r="C5758" s="3" t="s">
        <v>116</v>
      </c>
      <c r="D5758" s="3">
        <v>9</v>
      </c>
      <c r="E5758" s="3" t="s">
        <v>114</v>
      </c>
      <c r="F5758" s="3" t="s">
        <v>115</v>
      </c>
      <c r="G5758" s="94">
        <v>224.55</v>
      </c>
    </row>
    <row r="5759" spans="2:7">
      <c r="B5759" s="2">
        <v>44401</v>
      </c>
      <c r="C5759" s="3" t="s">
        <v>118</v>
      </c>
      <c r="D5759" s="3">
        <v>150</v>
      </c>
      <c r="E5759" s="3" t="s">
        <v>110</v>
      </c>
      <c r="F5759" s="3" t="s">
        <v>111</v>
      </c>
      <c r="G5759" s="94">
        <v>2724.75</v>
      </c>
    </row>
    <row r="5760" spans="2:7">
      <c r="B5760" s="2">
        <v>44309</v>
      </c>
      <c r="C5760" s="3" t="s">
        <v>119</v>
      </c>
      <c r="D5760" s="3">
        <v>425</v>
      </c>
      <c r="E5760" s="3" t="s">
        <v>114</v>
      </c>
      <c r="F5760" s="3" t="s">
        <v>115</v>
      </c>
      <c r="G5760" s="94">
        <v>6341.53</v>
      </c>
    </row>
    <row r="5761" spans="2:7">
      <c r="B5761" s="2">
        <v>44855</v>
      </c>
      <c r="C5761" s="3" t="s">
        <v>119</v>
      </c>
      <c r="D5761" s="3">
        <v>1</v>
      </c>
      <c r="E5761" s="3" t="s">
        <v>110</v>
      </c>
      <c r="F5761" s="3" t="s">
        <v>111</v>
      </c>
      <c r="G5761" s="94">
        <v>23.95</v>
      </c>
    </row>
    <row r="5762" spans="2:7">
      <c r="B5762" s="2">
        <v>44007</v>
      </c>
      <c r="C5762" s="3" t="s">
        <v>117</v>
      </c>
      <c r="D5762" s="3">
        <v>150</v>
      </c>
      <c r="E5762" s="3" t="s">
        <v>9</v>
      </c>
      <c r="F5762" s="3" t="s">
        <v>106</v>
      </c>
      <c r="G5762" s="94">
        <v>2829.75</v>
      </c>
    </row>
    <row r="5763" spans="2:7">
      <c r="B5763" s="2">
        <v>44087</v>
      </c>
      <c r="C5763" s="3" t="s">
        <v>118</v>
      </c>
      <c r="D5763" s="3">
        <v>30</v>
      </c>
      <c r="E5763" s="3" t="s">
        <v>6</v>
      </c>
      <c r="F5763" s="3" t="s">
        <v>115</v>
      </c>
      <c r="G5763" s="94">
        <v>1088.5999999999999</v>
      </c>
    </row>
    <row r="5764" spans="2:7">
      <c r="B5764" s="2">
        <v>44868</v>
      </c>
      <c r="C5764" s="3" t="s">
        <v>119</v>
      </c>
      <c r="D5764" s="3">
        <v>26</v>
      </c>
      <c r="E5764" s="3" t="s">
        <v>112</v>
      </c>
      <c r="F5764" s="3" t="s">
        <v>115</v>
      </c>
      <c r="G5764" s="94">
        <v>772.4</v>
      </c>
    </row>
    <row r="5765" spans="2:7">
      <c r="B5765" s="2">
        <v>44262</v>
      </c>
      <c r="C5765" s="3" t="s">
        <v>107</v>
      </c>
      <c r="D5765" s="3">
        <v>125</v>
      </c>
      <c r="E5765" s="3" t="s">
        <v>110</v>
      </c>
      <c r="F5765" s="3" t="s">
        <v>115</v>
      </c>
      <c r="G5765" s="94">
        <v>2270.63</v>
      </c>
    </row>
    <row r="5766" spans="2:7">
      <c r="B5766" s="2">
        <v>44767</v>
      </c>
      <c r="C5766" s="3" t="s">
        <v>107</v>
      </c>
      <c r="D5766" s="3">
        <v>11</v>
      </c>
      <c r="E5766" s="3" t="s">
        <v>6</v>
      </c>
      <c r="F5766" s="3" t="s">
        <v>105</v>
      </c>
      <c r="G5766" s="94">
        <v>491.59</v>
      </c>
    </row>
    <row r="5767" spans="2:7">
      <c r="B5767" s="2">
        <v>44478</v>
      </c>
      <c r="C5767" s="3" t="s">
        <v>117</v>
      </c>
      <c r="D5767" s="3">
        <v>21</v>
      </c>
      <c r="E5767" s="3" t="s">
        <v>112</v>
      </c>
      <c r="F5767" s="3" t="s">
        <v>109</v>
      </c>
      <c r="G5767" s="94">
        <v>754.95</v>
      </c>
    </row>
    <row r="5768" spans="2:7">
      <c r="B5768" s="2">
        <v>44126</v>
      </c>
      <c r="C5768" s="3" t="s">
        <v>119</v>
      </c>
      <c r="D5768" s="3">
        <v>6</v>
      </c>
      <c r="E5768" s="3" t="s">
        <v>114</v>
      </c>
      <c r="F5768" s="3" t="s">
        <v>105</v>
      </c>
      <c r="G5768" s="94">
        <v>161.69999999999999</v>
      </c>
    </row>
    <row r="5769" spans="2:7">
      <c r="B5769" s="2">
        <v>44515</v>
      </c>
      <c r="C5769" s="3" t="s">
        <v>118</v>
      </c>
      <c r="D5769" s="3">
        <v>7</v>
      </c>
      <c r="E5769" s="3" t="s">
        <v>6</v>
      </c>
      <c r="F5769" s="3" t="s">
        <v>109</v>
      </c>
      <c r="G5769" s="94">
        <v>298.83</v>
      </c>
    </row>
    <row r="5770" spans="2:7">
      <c r="B5770" s="2">
        <v>44659</v>
      </c>
      <c r="C5770" s="3" t="s">
        <v>117</v>
      </c>
      <c r="D5770" s="3">
        <v>18</v>
      </c>
      <c r="E5770" s="3" t="s">
        <v>6</v>
      </c>
      <c r="F5770" s="3" t="s">
        <v>105</v>
      </c>
      <c r="G5770" s="94">
        <v>786.42</v>
      </c>
    </row>
    <row r="5771" spans="2:7">
      <c r="B5771" s="2">
        <v>44565</v>
      </c>
      <c r="C5771" s="3" t="s">
        <v>119</v>
      </c>
      <c r="D5771" s="3">
        <v>7</v>
      </c>
      <c r="E5771" s="3" t="s">
        <v>110</v>
      </c>
      <c r="F5771" s="3" t="s">
        <v>106</v>
      </c>
      <c r="G5771" s="94">
        <v>181.65</v>
      </c>
    </row>
    <row r="5772" spans="2:7">
      <c r="B5772" s="2">
        <v>44213</v>
      </c>
      <c r="C5772" s="3" t="s">
        <v>119</v>
      </c>
      <c r="D5772" s="3">
        <v>14</v>
      </c>
      <c r="E5772" s="3" t="s">
        <v>9</v>
      </c>
      <c r="F5772" s="3" t="s">
        <v>105</v>
      </c>
      <c r="G5772" s="94">
        <v>405.3</v>
      </c>
    </row>
    <row r="5773" spans="2:7">
      <c r="B5773" s="2">
        <v>44514</v>
      </c>
      <c r="C5773" s="3" t="s">
        <v>117</v>
      </c>
      <c r="D5773" s="3">
        <v>4</v>
      </c>
      <c r="E5773" s="3" t="s">
        <v>9</v>
      </c>
      <c r="F5773" s="3" t="s">
        <v>115</v>
      </c>
      <c r="G5773" s="94">
        <v>111.8</v>
      </c>
    </row>
    <row r="5774" spans="2:7">
      <c r="B5774" s="2">
        <v>44036</v>
      </c>
      <c r="C5774" s="3" t="s">
        <v>119</v>
      </c>
      <c r="D5774" s="3">
        <v>9</v>
      </c>
      <c r="E5774" s="3" t="s">
        <v>112</v>
      </c>
      <c r="F5774" s="3" t="s">
        <v>113</v>
      </c>
      <c r="G5774" s="94">
        <v>323.55</v>
      </c>
    </row>
    <row r="5775" spans="2:7">
      <c r="B5775" s="2">
        <v>43982</v>
      </c>
      <c r="C5775" s="3" t="s">
        <v>119</v>
      </c>
      <c r="D5775" s="3">
        <v>8</v>
      </c>
      <c r="E5775" s="3" t="s">
        <v>112</v>
      </c>
      <c r="F5775" s="3" t="s">
        <v>113</v>
      </c>
      <c r="G5775" s="94">
        <v>279.60000000000002</v>
      </c>
    </row>
    <row r="5776" spans="2:7">
      <c r="B5776" s="2">
        <v>44114</v>
      </c>
      <c r="C5776" s="3" t="s">
        <v>117</v>
      </c>
      <c r="D5776" s="3">
        <v>5</v>
      </c>
      <c r="E5776" s="3" t="s">
        <v>9</v>
      </c>
      <c r="F5776" s="3" t="s">
        <v>109</v>
      </c>
      <c r="G5776" s="94">
        <v>144.75</v>
      </c>
    </row>
    <row r="5777" spans="2:7">
      <c r="B5777" s="2">
        <v>43976</v>
      </c>
      <c r="C5777" s="3" t="s">
        <v>107</v>
      </c>
      <c r="D5777" s="3">
        <v>23</v>
      </c>
      <c r="E5777" s="3" t="s">
        <v>112</v>
      </c>
      <c r="F5777" s="3" t="s">
        <v>106</v>
      </c>
      <c r="G5777" s="94">
        <v>826.85</v>
      </c>
    </row>
    <row r="5778" spans="2:7">
      <c r="B5778" s="2">
        <v>44872</v>
      </c>
      <c r="C5778" s="3" t="s">
        <v>118</v>
      </c>
      <c r="D5778" s="3">
        <v>8</v>
      </c>
      <c r="E5778" s="3" t="s">
        <v>112</v>
      </c>
      <c r="F5778" s="3" t="s">
        <v>106</v>
      </c>
      <c r="G5778" s="94">
        <v>271.60000000000002</v>
      </c>
    </row>
    <row r="5779" spans="2:7">
      <c r="B5779" s="2">
        <v>44201</v>
      </c>
      <c r="C5779" s="3" t="s">
        <v>118</v>
      </c>
      <c r="D5779" s="3">
        <v>39</v>
      </c>
      <c r="E5779" s="3" t="s">
        <v>114</v>
      </c>
      <c r="F5779" s="3" t="s">
        <v>113</v>
      </c>
      <c r="G5779" s="94">
        <v>827.09</v>
      </c>
    </row>
    <row r="5780" spans="2:7">
      <c r="B5780" s="2">
        <v>44315</v>
      </c>
      <c r="C5780" s="3" t="s">
        <v>116</v>
      </c>
      <c r="D5780" s="3">
        <v>1</v>
      </c>
      <c r="E5780" s="3" t="s">
        <v>110</v>
      </c>
      <c r="F5780" s="3" t="s">
        <v>106</v>
      </c>
      <c r="G5780" s="94">
        <v>23.95</v>
      </c>
    </row>
    <row r="5781" spans="2:7">
      <c r="B5781" s="2">
        <v>44171</v>
      </c>
      <c r="C5781" s="3" t="s">
        <v>119</v>
      </c>
      <c r="D5781" s="3">
        <v>39</v>
      </c>
      <c r="E5781" s="3" t="s">
        <v>110</v>
      </c>
      <c r="F5781" s="3" t="s">
        <v>115</v>
      </c>
      <c r="G5781" s="94">
        <v>827.09</v>
      </c>
    </row>
    <row r="5782" spans="2:7">
      <c r="B5782" s="2">
        <v>44829</v>
      </c>
      <c r="C5782" s="3" t="s">
        <v>117</v>
      </c>
      <c r="D5782" s="3">
        <v>19</v>
      </c>
      <c r="E5782" s="3" t="s">
        <v>114</v>
      </c>
      <c r="F5782" s="3" t="s">
        <v>115</v>
      </c>
      <c r="G5782" s="94">
        <v>493.05</v>
      </c>
    </row>
    <row r="5783" spans="2:7">
      <c r="B5783" s="2">
        <v>44021</v>
      </c>
      <c r="C5783" s="3" t="s">
        <v>117</v>
      </c>
      <c r="D5783" s="3">
        <v>23</v>
      </c>
      <c r="E5783" s="3" t="s">
        <v>110</v>
      </c>
      <c r="F5783" s="3" t="s">
        <v>111</v>
      </c>
      <c r="G5783" s="94">
        <v>550.85</v>
      </c>
    </row>
    <row r="5784" spans="2:7">
      <c r="B5784" s="2">
        <v>43920</v>
      </c>
      <c r="C5784" s="3" t="s">
        <v>107</v>
      </c>
      <c r="D5784" s="3">
        <v>75</v>
      </c>
      <c r="E5784" s="3" t="s">
        <v>114</v>
      </c>
      <c r="F5784" s="3" t="s">
        <v>105</v>
      </c>
      <c r="G5784" s="94">
        <v>1515.94</v>
      </c>
    </row>
    <row r="5785" spans="2:7">
      <c r="B5785" s="2">
        <v>44900</v>
      </c>
      <c r="C5785" s="3" t="s">
        <v>116</v>
      </c>
      <c r="D5785" s="3">
        <v>7</v>
      </c>
      <c r="E5785" s="3" t="s">
        <v>114</v>
      </c>
      <c r="F5785" s="3" t="s">
        <v>105</v>
      </c>
      <c r="G5785" s="94">
        <v>174.65</v>
      </c>
    </row>
    <row r="5786" spans="2:7">
      <c r="B5786" s="2">
        <v>44117</v>
      </c>
      <c r="C5786" s="3" t="s">
        <v>119</v>
      </c>
      <c r="D5786" s="3">
        <v>475</v>
      </c>
      <c r="E5786" s="3" t="s">
        <v>110</v>
      </c>
      <c r="F5786" s="3" t="s">
        <v>113</v>
      </c>
      <c r="G5786" s="94">
        <v>6814.47</v>
      </c>
    </row>
    <row r="5787" spans="2:7">
      <c r="B5787" s="2">
        <v>44139</v>
      </c>
      <c r="C5787" s="3" t="s">
        <v>117</v>
      </c>
      <c r="D5787" s="3">
        <v>7</v>
      </c>
      <c r="E5787" s="3" t="s">
        <v>112</v>
      </c>
      <c r="F5787" s="3" t="s">
        <v>108</v>
      </c>
      <c r="G5787" s="94">
        <v>251.65</v>
      </c>
    </row>
    <row r="5788" spans="2:7">
      <c r="B5788" s="2">
        <v>44685</v>
      </c>
      <c r="C5788" s="3" t="s">
        <v>119</v>
      </c>
      <c r="D5788" s="3">
        <v>2</v>
      </c>
      <c r="E5788" s="3" t="s">
        <v>6</v>
      </c>
      <c r="F5788" s="3" t="s">
        <v>111</v>
      </c>
      <c r="G5788" s="94">
        <v>87.38</v>
      </c>
    </row>
    <row r="5789" spans="2:7">
      <c r="B5789" s="2">
        <v>44327</v>
      </c>
      <c r="C5789" s="3" t="s">
        <v>107</v>
      </c>
      <c r="D5789" s="3">
        <v>550</v>
      </c>
      <c r="E5789" s="3" t="s">
        <v>114</v>
      </c>
      <c r="F5789" s="3" t="s">
        <v>113</v>
      </c>
      <c r="G5789" s="94">
        <v>7890.44</v>
      </c>
    </row>
    <row r="5790" spans="2:7">
      <c r="B5790" s="2">
        <v>44509</v>
      </c>
      <c r="C5790" s="3" t="s">
        <v>116</v>
      </c>
      <c r="D5790" s="3">
        <v>34</v>
      </c>
      <c r="E5790" s="3" t="s">
        <v>9</v>
      </c>
      <c r="F5790" s="3" t="s">
        <v>113</v>
      </c>
      <c r="G5790" s="94">
        <v>836.66</v>
      </c>
    </row>
    <row r="5791" spans="2:7">
      <c r="B5791" s="2">
        <v>44820</v>
      </c>
      <c r="C5791" s="3" t="s">
        <v>119</v>
      </c>
      <c r="D5791" s="3">
        <v>450</v>
      </c>
      <c r="E5791" s="3" t="s">
        <v>110</v>
      </c>
      <c r="F5791" s="3" t="s">
        <v>108</v>
      </c>
      <c r="G5791" s="94">
        <v>6455.81</v>
      </c>
    </row>
    <row r="5792" spans="2:7">
      <c r="B5792" s="2">
        <v>44337</v>
      </c>
      <c r="C5792" s="3" t="s">
        <v>117</v>
      </c>
      <c r="D5792" s="3">
        <v>50</v>
      </c>
      <c r="E5792" s="3" t="s">
        <v>110</v>
      </c>
      <c r="F5792" s="3" t="s">
        <v>111</v>
      </c>
      <c r="G5792" s="94">
        <v>898.13</v>
      </c>
    </row>
    <row r="5793" spans="2:7">
      <c r="B5793" s="2">
        <v>44614</v>
      </c>
      <c r="C5793" s="3" t="s">
        <v>117</v>
      </c>
      <c r="D5793" s="3">
        <v>275</v>
      </c>
      <c r="E5793" s="3" t="s">
        <v>114</v>
      </c>
      <c r="F5793" s="3" t="s">
        <v>105</v>
      </c>
      <c r="G5793" s="94">
        <v>4103.34</v>
      </c>
    </row>
    <row r="5794" spans="2:7">
      <c r="B5794" s="2">
        <v>44590</v>
      </c>
      <c r="C5794" s="3" t="s">
        <v>116</v>
      </c>
      <c r="D5794" s="3">
        <v>6</v>
      </c>
      <c r="E5794" s="3" t="s">
        <v>110</v>
      </c>
      <c r="F5794" s="3" t="s">
        <v>113</v>
      </c>
      <c r="G5794" s="94">
        <v>143.69999999999999</v>
      </c>
    </row>
    <row r="5795" spans="2:7">
      <c r="B5795" s="2">
        <v>43997</v>
      </c>
      <c r="C5795" s="3" t="s">
        <v>117</v>
      </c>
      <c r="D5795" s="3">
        <v>12</v>
      </c>
      <c r="E5795" s="3" t="s">
        <v>112</v>
      </c>
      <c r="F5795" s="3" t="s">
        <v>105</v>
      </c>
      <c r="G5795" s="94">
        <v>407.4</v>
      </c>
    </row>
    <row r="5796" spans="2:7">
      <c r="B5796" s="2">
        <v>44305</v>
      </c>
      <c r="C5796" s="3" t="s">
        <v>117</v>
      </c>
      <c r="D5796" s="3">
        <v>350</v>
      </c>
      <c r="E5796" s="3" t="s">
        <v>6</v>
      </c>
      <c r="F5796" s="3" t="s">
        <v>106</v>
      </c>
      <c r="G5796" s="94">
        <v>8792.61</v>
      </c>
    </row>
    <row r="5797" spans="2:7">
      <c r="B5797" s="2">
        <v>44559</v>
      </c>
      <c r="C5797" s="3" t="s">
        <v>117</v>
      </c>
      <c r="D5797" s="3">
        <v>41</v>
      </c>
      <c r="E5797" s="3" t="s">
        <v>9</v>
      </c>
      <c r="F5797" s="3" t="s">
        <v>105</v>
      </c>
      <c r="G5797" s="94">
        <v>974.06</v>
      </c>
    </row>
    <row r="5798" spans="2:7">
      <c r="B5798" s="2">
        <v>44621</v>
      </c>
      <c r="C5798" s="3" t="s">
        <v>119</v>
      </c>
      <c r="D5798" s="3">
        <v>39</v>
      </c>
      <c r="E5798" s="3" t="s">
        <v>6</v>
      </c>
      <c r="F5798" s="3" t="s">
        <v>105</v>
      </c>
      <c r="G5798" s="94">
        <v>1415.17</v>
      </c>
    </row>
    <row r="5799" spans="2:7">
      <c r="B5799" s="2">
        <v>44635</v>
      </c>
      <c r="C5799" s="3" t="s">
        <v>117</v>
      </c>
      <c r="D5799" s="3">
        <v>8</v>
      </c>
      <c r="E5799" s="3" t="s">
        <v>114</v>
      </c>
      <c r="F5799" s="3" t="s">
        <v>105</v>
      </c>
      <c r="G5799" s="94">
        <v>199.6</v>
      </c>
    </row>
    <row r="5800" spans="2:7">
      <c r="B5800" s="2">
        <v>44566</v>
      </c>
      <c r="C5800" s="3" t="s">
        <v>117</v>
      </c>
      <c r="D5800" s="3">
        <v>8</v>
      </c>
      <c r="E5800" s="3" t="s">
        <v>110</v>
      </c>
      <c r="F5800" s="3" t="s">
        <v>106</v>
      </c>
      <c r="G5800" s="94">
        <v>207.6</v>
      </c>
    </row>
    <row r="5801" spans="2:7">
      <c r="B5801" s="2">
        <v>44552</v>
      </c>
      <c r="C5801" s="3" t="s">
        <v>117</v>
      </c>
      <c r="D5801" s="3">
        <v>24</v>
      </c>
      <c r="E5801" s="3" t="s">
        <v>112</v>
      </c>
      <c r="F5801" s="3" t="s">
        <v>106</v>
      </c>
      <c r="G5801" s="94">
        <v>712.98</v>
      </c>
    </row>
    <row r="5802" spans="2:7">
      <c r="B5802" s="2">
        <v>44186</v>
      </c>
      <c r="C5802" s="3" t="s">
        <v>116</v>
      </c>
      <c r="D5802" s="3">
        <v>2</v>
      </c>
      <c r="E5802" s="3" t="s">
        <v>110</v>
      </c>
      <c r="F5802" s="3" t="s">
        <v>115</v>
      </c>
      <c r="G5802" s="94">
        <v>51.9</v>
      </c>
    </row>
    <row r="5803" spans="2:7">
      <c r="B5803" s="2">
        <v>44582</v>
      </c>
      <c r="C5803" s="3" t="s">
        <v>117</v>
      </c>
      <c r="D5803" s="3">
        <v>25</v>
      </c>
      <c r="E5803" s="3" t="s">
        <v>112</v>
      </c>
      <c r="F5803" s="3" t="s">
        <v>105</v>
      </c>
      <c r="G5803" s="94">
        <v>721.44</v>
      </c>
    </row>
    <row r="5804" spans="2:7">
      <c r="B5804" s="2">
        <v>44233</v>
      </c>
      <c r="C5804" s="3" t="s">
        <v>119</v>
      </c>
      <c r="D5804" s="3">
        <v>450</v>
      </c>
      <c r="E5804" s="3" t="s">
        <v>112</v>
      </c>
      <c r="F5804" s="3" t="s">
        <v>105</v>
      </c>
      <c r="G5804" s="94">
        <v>8784.56</v>
      </c>
    </row>
    <row r="5805" spans="2:7">
      <c r="B5805" s="2">
        <v>44330</v>
      </c>
      <c r="C5805" s="3" t="s">
        <v>117</v>
      </c>
      <c r="D5805" s="3">
        <v>49</v>
      </c>
      <c r="E5805" s="3" t="s">
        <v>114</v>
      </c>
      <c r="F5805" s="3" t="s">
        <v>113</v>
      </c>
      <c r="G5805" s="94">
        <v>953.66</v>
      </c>
    </row>
    <row r="5806" spans="2:7">
      <c r="B5806" s="2">
        <v>44016</v>
      </c>
      <c r="C5806" s="3" t="s">
        <v>107</v>
      </c>
      <c r="D5806" s="3">
        <v>7</v>
      </c>
      <c r="E5806" s="3" t="s">
        <v>110</v>
      </c>
      <c r="F5806" s="3" t="s">
        <v>115</v>
      </c>
      <c r="G5806" s="94">
        <v>181.65</v>
      </c>
    </row>
    <row r="5807" spans="2:7">
      <c r="B5807" s="2">
        <v>44902</v>
      </c>
      <c r="C5807" s="3" t="s">
        <v>119</v>
      </c>
      <c r="D5807" s="3">
        <v>8</v>
      </c>
      <c r="E5807" s="3" t="s">
        <v>112</v>
      </c>
      <c r="F5807" s="3" t="s">
        <v>108</v>
      </c>
      <c r="G5807" s="94">
        <v>271.60000000000002</v>
      </c>
    </row>
    <row r="5808" spans="2:7">
      <c r="B5808" s="2">
        <v>44384</v>
      </c>
      <c r="C5808" s="3" t="s">
        <v>117</v>
      </c>
      <c r="D5808" s="3">
        <v>325</v>
      </c>
      <c r="E5808" s="3" t="s">
        <v>112</v>
      </c>
      <c r="F5808" s="3" t="s">
        <v>105</v>
      </c>
      <c r="G5808" s="94">
        <v>6344.41</v>
      </c>
    </row>
    <row r="5809" spans="2:7">
      <c r="B5809" s="2">
        <v>44100</v>
      </c>
      <c r="C5809" s="3" t="s">
        <v>118</v>
      </c>
      <c r="D5809" s="3">
        <v>28</v>
      </c>
      <c r="E5809" s="3" t="s">
        <v>9</v>
      </c>
      <c r="F5809" s="3" t="s">
        <v>105</v>
      </c>
      <c r="G5809" s="94">
        <v>641.41</v>
      </c>
    </row>
    <row r="5810" spans="2:7">
      <c r="B5810" s="2">
        <v>44658</v>
      </c>
      <c r="C5810" s="3" t="s">
        <v>116</v>
      </c>
      <c r="D5810" s="3">
        <v>28</v>
      </c>
      <c r="E5810" s="3" t="s">
        <v>112</v>
      </c>
      <c r="F5810" s="3" t="s">
        <v>115</v>
      </c>
      <c r="G5810" s="94">
        <v>855.61</v>
      </c>
    </row>
    <row r="5811" spans="2:7">
      <c r="B5811" s="2">
        <v>44600</v>
      </c>
      <c r="C5811" s="3" t="s">
        <v>119</v>
      </c>
      <c r="D5811" s="3">
        <v>21</v>
      </c>
      <c r="E5811" s="3" t="s">
        <v>9</v>
      </c>
      <c r="F5811" s="3" t="s">
        <v>108</v>
      </c>
      <c r="G5811" s="94">
        <v>607.95000000000005</v>
      </c>
    </row>
    <row r="5812" spans="2:7">
      <c r="B5812" s="2">
        <v>43915</v>
      </c>
      <c r="C5812" s="3" t="s">
        <v>116</v>
      </c>
      <c r="D5812" s="3">
        <v>6</v>
      </c>
      <c r="E5812" s="3" t="s">
        <v>110</v>
      </c>
      <c r="F5812" s="3" t="s">
        <v>113</v>
      </c>
      <c r="G5812" s="94">
        <v>155.69999999999999</v>
      </c>
    </row>
    <row r="5813" spans="2:7">
      <c r="B5813" s="2">
        <v>44313</v>
      </c>
      <c r="C5813" s="3" t="s">
        <v>119</v>
      </c>
      <c r="D5813" s="3">
        <v>31</v>
      </c>
      <c r="E5813" s="3" t="s">
        <v>114</v>
      </c>
      <c r="F5813" s="3" t="s">
        <v>105</v>
      </c>
      <c r="G5813" s="94">
        <v>710.13</v>
      </c>
    </row>
    <row r="5814" spans="2:7">
      <c r="B5814" s="2">
        <v>44612</v>
      </c>
      <c r="C5814" s="3" t="s">
        <v>119</v>
      </c>
      <c r="D5814" s="3">
        <v>200</v>
      </c>
      <c r="E5814" s="3" t="s">
        <v>6</v>
      </c>
      <c r="F5814" s="3" t="s">
        <v>106</v>
      </c>
      <c r="G5814" s="94">
        <v>5976.6</v>
      </c>
    </row>
    <row r="5815" spans="2:7">
      <c r="B5815" s="2">
        <v>44117</v>
      </c>
      <c r="C5815" s="3" t="s">
        <v>119</v>
      </c>
      <c r="D5815" s="3">
        <v>75</v>
      </c>
      <c r="E5815" s="3" t="s">
        <v>114</v>
      </c>
      <c r="F5815" s="3" t="s">
        <v>108</v>
      </c>
      <c r="G5815" s="94">
        <v>1515.94</v>
      </c>
    </row>
    <row r="5816" spans="2:7">
      <c r="B5816" s="2">
        <v>44750</v>
      </c>
      <c r="C5816" s="3" t="s">
        <v>119</v>
      </c>
      <c r="D5816" s="3">
        <v>19</v>
      </c>
      <c r="E5816" s="3" t="s">
        <v>112</v>
      </c>
      <c r="F5816" s="3" t="s">
        <v>111</v>
      </c>
      <c r="G5816" s="94">
        <v>664.05</v>
      </c>
    </row>
    <row r="5817" spans="2:7">
      <c r="B5817" s="2">
        <v>44530</v>
      </c>
      <c r="C5817" s="3" t="s">
        <v>107</v>
      </c>
      <c r="D5817" s="3">
        <v>37</v>
      </c>
      <c r="E5817" s="3" t="s">
        <v>110</v>
      </c>
      <c r="F5817" s="3" t="s">
        <v>106</v>
      </c>
      <c r="G5817" s="94">
        <v>753.23</v>
      </c>
    </row>
    <row r="5818" spans="2:7">
      <c r="B5818" s="2">
        <v>44258</v>
      </c>
      <c r="C5818" s="3" t="s">
        <v>119</v>
      </c>
      <c r="D5818" s="3">
        <v>7</v>
      </c>
      <c r="E5818" s="3" t="s">
        <v>114</v>
      </c>
      <c r="F5818" s="3" t="s">
        <v>109</v>
      </c>
      <c r="G5818" s="94">
        <v>181.65</v>
      </c>
    </row>
    <row r="5819" spans="2:7">
      <c r="B5819" s="2">
        <v>43967</v>
      </c>
      <c r="C5819" s="3" t="s">
        <v>117</v>
      </c>
      <c r="D5819" s="3">
        <v>9</v>
      </c>
      <c r="E5819" s="3" t="s">
        <v>112</v>
      </c>
      <c r="F5819" s="3" t="s">
        <v>105</v>
      </c>
      <c r="G5819" s="94">
        <v>314.55</v>
      </c>
    </row>
    <row r="5820" spans="2:7">
      <c r="B5820" s="2">
        <v>44386</v>
      </c>
      <c r="C5820" s="3" t="s">
        <v>118</v>
      </c>
      <c r="D5820" s="3">
        <v>5</v>
      </c>
      <c r="E5820" s="3" t="s">
        <v>110</v>
      </c>
      <c r="F5820" s="3" t="s">
        <v>115</v>
      </c>
      <c r="G5820" s="94">
        <v>124.75</v>
      </c>
    </row>
    <row r="5821" spans="2:7">
      <c r="B5821" s="2">
        <v>44646</v>
      </c>
      <c r="C5821" s="3" t="s">
        <v>116</v>
      </c>
      <c r="D5821" s="3">
        <v>30</v>
      </c>
      <c r="E5821" s="3" t="s">
        <v>114</v>
      </c>
      <c r="F5821" s="3" t="s">
        <v>111</v>
      </c>
      <c r="G5821" s="94">
        <v>687.23</v>
      </c>
    </row>
    <row r="5822" spans="2:7">
      <c r="B5822" s="2">
        <v>44021</v>
      </c>
      <c r="C5822" s="3" t="s">
        <v>119</v>
      </c>
      <c r="D5822" s="3">
        <v>525</v>
      </c>
      <c r="E5822" s="3" t="s">
        <v>112</v>
      </c>
      <c r="F5822" s="3" t="s">
        <v>106</v>
      </c>
      <c r="G5822" s="94">
        <v>10550.53</v>
      </c>
    </row>
    <row r="5823" spans="2:7">
      <c r="B5823" s="2">
        <v>44753</v>
      </c>
      <c r="C5823" s="3" t="s">
        <v>107</v>
      </c>
      <c r="D5823" s="3">
        <v>19</v>
      </c>
      <c r="E5823" s="3" t="s">
        <v>112</v>
      </c>
      <c r="F5823" s="3" t="s">
        <v>109</v>
      </c>
      <c r="G5823" s="94">
        <v>683.05</v>
      </c>
    </row>
    <row r="5824" spans="2:7">
      <c r="B5824" s="2">
        <v>44124</v>
      </c>
      <c r="C5824" s="3" t="s">
        <v>118</v>
      </c>
      <c r="D5824" s="3">
        <v>350</v>
      </c>
      <c r="E5824" s="3" t="s">
        <v>110</v>
      </c>
      <c r="F5824" s="3" t="s">
        <v>108</v>
      </c>
      <c r="G5824" s="94">
        <v>5222.4399999999996</v>
      </c>
    </row>
    <row r="5825" spans="2:7">
      <c r="B5825" s="2">
        <v>44864</v>
      </c>
      <c r="C5825" s="3" t="s">
        <v>117</v>
      </c>
      <c r="D5825" s="3">
        <v>9</v>
      </c>
      <c r="E5825" s="3" t="s">
        <v>112</v>
      </c>
      <c r="F5825" s="3" t="s">
        <v>108</v>
      </c>
      <c r="G5825" s="94">
        <v>323.55</v>
      </c>
    </row>
    <row r="5826" spans="2:7">
      <c r="B5826" s="2">
        <v>44709</v>
      </c>
      <c r="C5826" s="3" t="s">
        <v>119</v>
      </c>
      <c r="D5826" s="3">
        <v>35</v>
      </c>
      <c r="E5826" s="3" t="s">
        <v>110</v>
      </c>
      <c r="F5826" s="3" t="s">
        <v>105</v>
      </c>
      <c r="G5826" s="94">
        <v>772.01</v>
      </c>
    </row>
    <row r="5827" spans="2:7">
      <c r="B5827" s="2">
        <v>44841</v>
      </c>
      <c r="C5827" s="3" t="s">
        <v>117</v>
      </c>
      <c r="D5827" s="3">
        <v>9</v>
      </c>
      <c r="E5827" s="3" t="s">
        <v>9</v>
      </c>
      <c r="F5827" s="3" t="s">
        <v>105</v>
      </c>
      <c r="G5827" s="94">
        <v>251.55</v>
      </c>
    </row>
    <row r="5828" spans="2:7">
      <c r="B5828" s="2">
        <v>44714</v>
      </c>
      <c r="C5828" s="3" t="s">
        <v>107</v>
      </c>
      <c r="D5828" s="3">
        <v>16</v>
      </c>
      <c r="E5828" s="3" t="s">
        <v>6</v>
      </c>
      <c r="F5828" s="3" t="s">
        <v>115</v>
      </c>
      <c r="G5828" s="94">
        <v>699.04</v>
      </c>
    </row>
    <row r="5829" spans="2:7">
      <c r="B5829" s="2">
        <v>44349</v>
      </c>
      <c r="C5829" s="3" t="s">
        <v>117</v>
      </c>
      <c r="D5829" s="3">
        <v>250</v>
      </c>
      <c r="E5829" s="3" t="s">
        <v>6</v>
      </c>
      <c r="F5829" s="3" t="s">
        <v>113</v>
      </c>
      <c r="G5829" s="94">
        <v>7645.75</v>
      </c>
    </row>
    <row r="5830" spans="2:7">
      <c r="B5830" s="2">
        <v>44469</v>
      </c>
      <c r="C5830" s="3" t="s">
        <v>119</v>
      </c>
      <c r="D5830" s="3">
        <v>39</v>
      </c>
      <c r="E5830" s="3" t="s">
        <v>114</v>
      </c>
      <c r="F5830" s="3" t="s">
        <v>105</v>
      </c>
      <c r="G5830" s="94">
        <v>860.24</v>
      </c>
    </row>
    <row r="5831" spans="2:7">
      <c r="B5831" s="2">
        <v>44389</v>
      </c>
      <c r="C5831" s="3" t="s">
        <v>118</v>
      </c>
      <c r="D5831" s="3">
        <v>225</v>
      </c>
      <c r="E5831" s="3" t="s">
        <v>9</v>
      </c>
      <c r="F5831" s="3" t="s">
        <v>111</v>
      </c>
      <c r="G5831" s="94">
        <v>4244.63</v>
      </c>
    </row>
    <row r="5832" spans="2:7">
      <c r="B5832" s="2">
        <v>44385</v>
      </c>
      <c r="C5832" s="3" t="s">
        <v>107</v>
      </c>
      <c r="D5832" s="3">
        <v>36</v>
      </c>
      <c r="E5832" s="3" t="s">
        <v>110</v>
      </c>
      <c r="F5832" s="3" t="s">
        <v>108</v>
      </c>
      <c r="G5832" s="94">
        <v>732.87</v>
      </c>
    </row>
    <row r="5833" spans="2:7">
      <c r="B5833" s="2">
        <v>44366</v>
      </c>
      <c r="C5833" s="3" t="s">
        <v>117</v>
      </c>
      <c r="D5833" s="3">
        <v>16</v>
      </c>
      <c r="E5833" s="3" t="s">
        <v>114</v>
      </c>
      <c r="F5833" s="3" t="s">
        <v>115</v>
      </c>
      <c r="G5833" s="94">
        <v>399.2</v>
      </c>
    </row>
    <row r="5834" spans="2:7">
      <c r="B5834" s="2">
        <v>44680</v>
      </c>
      <c r="C5834" s="3" t="s">
        <v>107</v>
      </c>
      <c r="D5834" s="3">
        <v>500</v>
      </c>
      <c r="E5834" s="3" t="s">
        <v>114</v>
      </c>
      <c r="F5834" s="3" t="s">
        <v>106</v>
      </c>
      <c r="G5834" s="94">
        <v>7460.63</v>
      </c>
    </row>
    <row r="5835" spans="2:7">
      <c r="B5835" s="2">
        <v>44641</v>
      </c>
      <c r="C5835" s="3" t="s">
        <v>119</v>
      </c>
      <c r="D5835" s="3">
        <v>75</v>
      </c>
      <c r="E5835" s="3" t="s">
        <v>9</v>
      </c>
      <c r="F5835" s="3" t="s">
        <v>115</v>
      </c>
      <c r="G5835" s="94">
        <v>1572.19</v>
      </c>
    </row>
    <row r="5836" spans="2:7">
      <c r="B5836" s="2">
        <v>44636</v>
      </c>
      <c r="C5836" s="3" t="s">
        <v>117</v>
      </c>
      <c r="D5836" s="3">
        <v>400</v>
      </c>
      <c r="E5836" s="3" t="s">
        <v>114</v>
      </c>
      <c r="F5836" s="3" t="s">
        <v>108</v>
      </c>
      <c r="G5836" s="94">
        <v>6198.5</v>
      </c>
    </row>
    <row r="5837" spans="2:7">
      <c r="B5837" s="2">
        <v>44390</v>
      </c>
      <c r="C5837" s="3" t="s">
        <v>107</v>
      </c>
      <c r="D5837" s="3">
        <v>1</v>
      </c>
      <c r="E5837" s="3" t="s">
        <v>6</v>
      </c>
      <c r="F5837" s="3" t="s">
        <v>109</v>
      </c>
      <c r="G5837" s="94">
        <v>42.69</v>
      </c>
    </row>
    <row r="5838" spans="2:7">
      <c r="B5838" s="2">
        <v>44556</v>
      </c>
      <c r="C5838" s="3" t="s">
        <v>119</v>
      </c>
      <c r="D5838" s="3">
        <v>175</v>
      </c>
      <c r="E5838" s="3" t="s">
        <v>110</v>
      </c>
      <c r="F5838" s="3" t="s">
        <v>109</v>
      </c>
      <c r="G5838" s="94">
        <v>3056.38</v>
      </c>
    </row>
    <row r="5839" spans="2:7">
      <c r="B5839" s="2">
        <v>44081</v>
      </c>
      <c r="C5839" s="3" t="s">
        <v>118</v>
      </c>
      <c r="D5839" s="3">
        <v>2</v>
      </c>
      <c r="E5839" s="3" t="s">
        <v>6</v>
      </c>
      <c r="F5839" s="3" t="s">
        <v>109</v>
      </c>
      <c r="G5839" s="94">
        <v>89.38</v>
      </c>
    </row>
    <row r="5840" spans="2:7">
      <c r="B5840" s="2">
        <v>43901</v>
      </c>
      <c r="C5840" s="3" t="s">
        <v>118</v>
      </c>
      <c r="D5840" s="3">
        <v>7</v>
      </c>
      <c r="E5840" s="3" t="s">
        <v>110</v>
      </c>
      <c r="F5840" s="3" t="s">
        <v>111</v>
      </c>
      <c r="G5840" s="94">
        <v>174.65</v>
      </c>
    </row>
    <row r="5841" spans="2:7">
      <c r="B5841" s="2">
        <v>44918</v>
      </c>
      <c r="C5841" s="3" t="s">
        <v>117</v>
      </c>
      <c r="D5841" s="3">
        <v>6</v>
      </c>
      <c r="E5841" s="3" t="s">
        <v>114</v>
      </c>
      <c r="F5841" s="3" t="s">
        <v>111</v>
      </c>
      <c r="G5841" s="94">
        <v>161.69999999999999</v>
      </c>
    </row>
    <row r="5842" spans="2:7">
      <c r="B5842" s="2">
        <v>43893</v>
      </c>
      <c r="C5842" s="3" t="s">
        <v>119</v>
      </c>
      <c r="D5842" s="3">
        <v>6</v>
      </c>
      <c r="E5842" s="3" t="s">
        <v>112</v>
      </c>
      <c r="F5842" s="3" t="s">
        <v>105</v>
      </c>
      <c r="G5842" s="94">
        <v>209.7</v>
      </c>
    </row>
    <row r="5843" spans="2:7">
      <c r="B5843" s="2">
        <v>44029</v>
      </c>
      <c r="C5843" s="3" t="s">
        <v>117</v>
      </c>
      <c r="D5843" s="3">
        <v>350</v>
      </c>
      <c r="E5843" s="3" t="s">
        <v>9</v>
      </c>
      <c r="F5843" s="3" t="s">
        <v>113</v>
      </c>
      <c r="G5843" s="94">
        <v>5826.19</v>
      </c>
    </row>
    <row r="5844" spans="2:7">
      <c r="B5844" s="2">
        <v>44008</v>
      </c>
      <c r="C5844" s="3" t="s">
        <v>117</v>
      </c>
      <c r="D5844" s="3">
        <v>41</v>
      </c>
      <c r="E5844" s="3" t="s">
        <v>110</v>
      </c>
      <c r="F5844" s="3" t="s">
        <v>109</v>
      </c>
      <c r="G5844" s="94">
        <v>869.51</v>
      </c>
    </row>
    <row r="5845" spans="2:7">
      <c r="B5845" s="2">
        <v>44668</v>
      </c>
      <c r="C5845" s="3" t="s">
        <v>116</v>
      </c>
      <c r="D5845" s="3">
        <v>34</v>
      </c>
      <c r="E5845" s="3" t="s">
        <v>112</v>
      </c>
      <c r="F5845" s="3" t="s">
        <v>106</v>
      </c>
      <c r="G5845" s="94">
        <v>1010.06</v>
      </c>
    </row>
    <row r="5846" spans="2:7">
      <c r="B5846" s="2">
        <v>44333</v>
      </c>
      <c r="C5846" s="3" t="s">
        <v>117</v>
      </c>
      <c r="D5846" s="3">
        <v>400</v>
      </c>
      <c r="E5846" s="3" t="s">
        <v>112</v>
      </c>
      <c r="F5846" s="3" t="s">
        <v>108</v>
      </c>
      <c r="G5846" s="94">
        <v>7808.5</v>
      </c>
    </row>
    <row r="5847" spans="2:7">
      <c r="B5847" s="2">
        <v>43965</v>
      </c>
      <c r="C5847" s="3" t="s">
        <v>119</v>
      </c>
      <c r="D5847" s="3">
        <v>37</v>
      </c>
      <c r="E5847" s="3" t="s">
        <v>114</v>
      </c>
      <c r="F5847" s="3" t="s">
        <v>106</v>
      </c>
      <c r="G5847" s="94">
        <v>816.13</v>
      </c>
    </row>
    <row r="5848" spans="2:7">
      <c r="B5848" s="2">
        <v>44232</v>
      </c>
      <c r="C5848" s="3" t="s">
        <v>118</v>
      </c>
      <c r="D5848" s="3">
        <v>34</v>
      </c>
      <c r="E5848" s="3" t="s">
        <v>110</v>
      </c>
      <c r="F5848" s="3" t="s">
        <v>113</v>
      </c>
      <c r="G5848" s="94">
        <v>721.06</v>
      </c>
    </row>
    <row r="5849" spans="2:7">
      <c r="B5849" s="2">
        <v>43834</v>
      </c>
      <c r="C5849" s="3" t="s">
        <v>119</v>
      </c>
      <c r="D5849" s="3">
        <v>275</v>
      </c>
      <c r="E5849" s="3" t="s">
        <v>9</v>
      </c>
      <c r="F5849" s="3" t="s">
        <v>108</v>
      </c>
      <c r="G5849" s="94">
        <v>4419.59</v>
      </c>
    </row>
    <row r="5850" spans="2:7">
      <c r="B5850" s="2">
        <v>44598</v>
      </c>
      <c r="C5850" s="3" t="s">
        <v>119</v>
      </c>
      <c r="D5850" s="3">
        <v>5</v>
      </c>
      <c r="E5850" s="3" t="s">
        <v>110</v>
      </c>
      <c r="F5850" s="3" t="s">
        <v>113</v>
      </c>
      <c r="G5850" s="94">
        <v>119.75</v>
      </c>
    </row>
    <row r="5851" spans="2:7">
      <c r="B5851" s="2">
        <v>43845</v>
      </c>
      <c r="C5851" s="3" t="s">
        <v>119</v>
      </c>
      <c r="D5851" s="3">
        <v>2</v>
      </c>
      <c r="E5851" s="3" t="s">
        <v>9</v>
      </c>
      <c r="F5851" s="3" t="s">
        <v>113</v>
      </c>
      <c r="G5851" s="94">
        <v>55.9</v>
      </c>
    </row>
    <row r="5852" spans="2:7">
      <c r="B5852" s="2">
        <v>44674</v>
      </c>
      <c r="C5852" s="3" t="s">
        <v>118</v>
      </c>
      <c r="D5852" s="3">
        <v>48</v>
      </c>
      <c r="E5852" s="3" t="s">
        <v>114</v>
      </c>
      <c r="F5852" s="3" t="s">
        <v>115</v>
      </c>
      <c r="G5852" s="94">
        <v>934.2</v>
      </c>
    </row>
    <row r="5853" spans="2:7">
      <c r="B5853" s="2">
        <v>44770</v>
      </c>
      <c r="C5853" s="3" t="s">
        <v>117</v>
      </c>
      <c r="D5853" s="3">
        <v>525</v>
      </c>
      <c r="E5853" s="3" t="s">
        <v>6</v>
      </c>
      <c r="F5853" s="3" t="s">
        <v>109</v>
      </c>
      <c r="G5853" s="94">
        <v>13490.79</v>
      </c>
    </row>
    <row r="5854" spans="2:7">
      <c r="B5854" s="2">
        <v>44714</v>
      </c>
      <c r="C5854" s="3" t="s">
        <v>117</v>
      </c>
      <c r="D5854" s="3">
        <v>42</v>
      </c>
      <c r="E5854" s="3" t="s">
        <v>9</v>
      </c>
      <c r="F5854" s="3" t="s">
        <v>113</v>
      </c>
      <c r="G5854" s="94">
        <v>997.82</v>
      </c>
    </row>
    <row r="5855" spans="2:7">
      <c r="B5855" s="2">
        <v>44254</v>
      </c>
      <c r="C5855" s="3" t="s">
        <v>119</v>
      </c>
      <c r="D5855" s="3">
        <v>42</v>
      </c>
      <c r="E5855" s="3" t="s">
        <v>114</v>
      </c>
      <c r="F5855" s="3" t="s">
        <v>106</v>
      </c>
      <c r="G5855" s="94">
        <v>926.42</v>
      </c>
    </row>
    <row r="5856" spans="2:7">
      <c r="B5856" s="2">
        <v>44111</v>
      </c>
      <c r="C5856" s="3" t="s">
        <v>116</v>
      </c>
      <c r="D5856" s="3">
        <v>475</v>
      </c>
      <c r="E5856" s="3" t="s">
        <v>6</v>
      </c>
      <c r="F5856" s="3" t="s">
        <v>106</v>
      </c>
      <c r="G5856" s="94">
        <v>12205.96</v>
      </c>
    </row>
    <row r="5857" spans="2:7">
      <c r="B5857" s="2">
        <v>44152</v>
      </c>
      <c r="C5857" s="3" t="s">
        <v>116</v>
      </c>
      <c r="D5857" s="3">
        <v>6</v>
      </c>
      <c r="E5857" s="3" t="s">
        <v>9</v>
      </c>
      <c r="F5857" s="3" t="s">
        <v>115</v>
      </c>
      <c r="G5857" s="94">
        <v>161.69999999999999</v>
      </c>
    </row>
    <row r="5858" spans="2:7">
      <c r="B5858" s="2">
        <v>44194</v>
      </c>
      <c r="C5858" s="3" t="s">
        <v>117</v>
      </c>
      <c r="D5858" s="3">
        <v>44</v>
      </c>
      <c r="E5858" s="3" t="s">
        <v>6</v>
      </c>
      <c r="F5858" s="3" t="s">
        <v>113</v>
      </c>
      <c r="G5858" s="94">
        <v>1671.41</v>
      </c>
    </row>
    <row r="5859" spans="2:7">
      <c r="B5859" s="2">
        <v>44306</v>
      </c>
      <c r="C5859" s="3" t="s">
        <v>119</v>
      </c>
      <c r="D5859" s="3">
        <v>43</v>
      </c>
      <c r="E5859" s="3" t="s">
        <v>114</v>
      </c>
      <c r="F5859" s="3" t="s">
        <v>111</v>
      </c>
      <c r="G5859" s="94">
        <v>948.47</v>
      </c>
    </row>
    <row r="5860" spans="2:7">
      <c r="B5860" s="2">
        <v>44207</v>
      </c>
      <c r="C5860" s="3" t="s">
        <v>116</v>
      </c>
      <c r="D5860" s="3">
        <v>2</v>
      </c>
      <c r="E5860" s="3" t="s">
        <v>112</v>
      </c>
      <c r="F5860" s="3" t="s">
        <v>105</v>
      </c>
      <c r="G5860" s="94">
        <v>67.900000000000006</v>
      </c>
    </row>
    <row r="5861" spans="2:7">
      <c r="B5861" s="2">
        <v>44285</v>
      </c>
      <c r="C5861" s="3" t="s">
        <v>119</v>
      </c>
      <c r="D5861" s="3">
        <v>225</v>
      </c>
      <c r="E5861" s="3" t="s">
        <v>6</v>
      </c>
      <c r="F5861" s="3" t="s">
        <v>108</v>
      </c>
      <c r="G5861" s="94">
        <v>7038.68</v>
      </c>
    </row>
    <row r="5862" spans="2:7">
      <c r="B5862" s="2">
        <v>44525</v>
      </c>
      <c r="C5862" s="3" t="s">
        <v>118</v>
      </c>
      <c r="D5862" s="3">
        <v>8</v>
      </c>
      <c r="E5862" s="3" t="s">
        <v>6</v>
      </c>
      <c r="F5862" s="3" t="s">
        <v>108</v>
      </c>
      <c r="G5862" s="94">
        <v>341.52</v>
      </c>
    </row>
    <row r="5863" spans="2:7">
      <c r="B5863" s="2">
        <v>44772</v>
      </c>
      <c r="C5863" s="3" t="s">
        <v>119</v>
      </c>
      <c r="D5863" s="3">
        <v>150</v>
      </c>
      <c r="E5863" s="3" t="s">
        <v>114</v>
      </c>
      <c r="F5863" s="3" t="s">
        <v>113</v>
      </c>
      <c r="G5863" s="94">
        <v>2829.75</v>
      </c>
    </row>
    <row r="5864" spans="2:7">
      <c r="B5864" s="2">
        <v>44768</v>
      </c>
      <c r="C5864" s="3" t="s">
        <v>117</v>
      </c>
      <c r="D5864" s="3">
        <v>3</v>
      </c>
      <c r="E5864" s="3" t="s">
        <v>114</v>
      </c>
      <c r="F5864" s="3" t="s">
        <v>111</v>
      </c>
      <c r="G5864" s="94">
        <v>80.849999999999994</v>
      </c>
    </row>
    <row r="5865" spans="2:7">
      <c r="B5865" s="2">
        <v>44338</v>
      </c>
      <c r="C5865" s="3" t="s">
        <v>117</v>
      </c>
      <c r="D5865" s="3">
        <v>125</v>
      </c>
      <c r="E5865" s="3" t="s">
        <v>9</v>
      </c>
      <c r="F5865" s="3" t="s">
        <v>105</v>
      </c>
      <c r="G5865" s="94">
        <v>2445.63</v>
      </c>
    </row>
    <row r="5866" spans="2:7">
      <c r="B5866" s="2">
        <v>44311</v>
      </c>
      <c r="C5866" s="3" t="s">
        <v>119</v>
      </c>
      <c r="D5866" s="3">
        <v>33</v>
      </c>
      <c r="E5866" s="3" t="s">
        <v>9</v>
      </c>
      <c r="F5866" s="3" t="s">
        <v>108</v>
      </c>
      <c r="G5866" s="94">
        <v>812.05</v>
      </c>
    </row>
    <row r="5867" spans="2:7">
      <c r="B5867" s="2">
        <v>44397</v>
      </c>
      <c r="C5867" s="3" t="s">
        <v>118</v>
      </c>
      <c r="D5867" s="3">
        <v>125</v>
      </c>
      <c r="E5867" s="3" t="s">
        <v>110</v>
      </c>
      <c r="F5867" s="3" t="s">
        <v>105</v>
      </c>
      <c r="G5867" s="94">
        <v>2270.63</v>
      </c>
    </row>
    <row r="5868" spans="2:7">
      <c r="B5868" s="2">
        <v>44023</v>
      </c>
      <c r="C5868" s="3" t="s">
        <v>119</v>
      </c>
      <c r="D5868" s="3">
        <v>39</v>
      </c>
      <c r="E5868" s="3" t="s">
        <v>112</v>
      </c>
      <c r="F5868" s="3" t="s">
        <v>108</v>
      </c>
      <c r="G5868" s="94">
        <v>1125.44</v>
      </c>
    </row>
    <row r="5869" spans="2:7">
      <c r="B5869" s="2">
        <v>44731</v>
      </c>
      <c r="C5869" s="3" t="s">
        <v>119</v>
      </c>
      <c r="D5869" s="3">
        <v>7</v>
      </c>
      <c r="E5869" s="3" t="s">
        <v>114</v>
      </c>
      <c r="F5869" s="3" t="s">
        <v>109</v>
      </c>
      <c r="G5869" s="94">
        <v>188.65</v>
      </c>
    </row>
    <row r="5870" spans="2:7">
      <c r="B5870" s="2">
        <v>44894</v>
      </c>
      <c r="C5870" s="3" t="s">
        <v>117</v>
      </c>
      <c r="D5870" s="3">
        <v>525</v>
      </c>
      <c r="E5870" s="3" t="s">
        <v>6</v>
      </c>
      <c r="F5870" s="3" t="s">
        <v>105</v>
      </c>
      <c r="G5870" s="94">
        <v>12887.04</v>
      </c>
    </row>
    <row r="5871" spans="2:7">
      <c r="B5871" s="2">
        <v>44811</v>
      </c>
      <c r="C5871" s="3" t="s">
        <v>117</v>
      </c>
      <c r="D5871" s="3">
        <v>525</v>
      </c>
      <c r="E5871" s="3" t="s">
        <v>9</v>
      </c>
      <c r="F5871" s="3" t="s">
        <v>109</v>
      </c>
      <c r="G5871" s="94">
        <v>8437.41</v>
      </c>
    </row>
    <row r="5872" spans="2:7">
      <c r="B5872" s="2">
        <v>44133</v>
      </c>
      <c r="C5872" s="3" t="s">
        <v>117</v>
      </c>
      <c r="D5872" s="3">
        <v>3</v>
      </c>
      <c r="E5872" s="3" t="s">
        <v>9</v>
      </c>
      <c r="F5872" s="3" t="s">
        <v>108</v>
      </c>
      <c r="G5872" s="94">
        <v>86.85</v>
      </c>
    </row>
    <row r="5873" spans="2:7">
      <c r="B5873" s="2">
        <v>44516</v>
      </c>
      <c r="C5873" s="3" t="s">
        <v>119</v>
      </c>
      <c r="D5873" s="3">
        <v>200</v>
      </c>
      <c r="E5873" s="3" t="s">
        <v>114</v>
      </c>
      <c r="F5873" s="3" t="s">
        <v>113</v>
      </c>
      <c r="G5873" s="94">
        <v>3773</v>
      </c>
    </row>
    <row r="5874" spans="2:7">
      <c r="B5874" s="2">
        <v>44706</v>
      </c>
      <c r="C5874" s="3" t="s">
        <v>116</v>
      </c>
      <c r="D5874" s="3">
        <v>46</v>
      </c>
      <c r="E5874" s="3" t="s">
        <v>9</v>
      </c>
      <c r="F5874" s="3" t="s">
        <v>106</v>
      </c>
      <c r="G5874" s="94">
        <v>1053.75</v>
      </c>
    </row>
    <row r="5875" spans="2:7">
      <c r="B5875" s="2">
        <v>44561</v>
      </c>
      <c r="C5875" s="3" t="s">
        <v>119</v>
      </c>
      <c r="D5875" s="3">
        <v>300</v>
      </c>
      <c r="E5875" s="3" t="s">
        <v>9</v>
      </c>
      <c r="F5875" s="3" t="s">
        <v>113</v>
      </c>
      <c r="G5875" s="94">
        <v>4993.88</v>
      </c>
    </row>
    <row r="5876" spans="2:7">
      <c r="B5876" s="2">
        <v>43959</v>
      </c>
      <c r="C5876" s="3" t="s">
        <v>118</v>
      </c>
      <c r="D5876" s="3">
        <v>28</v>
      </c>
      <c r="E5876" s="3" t="s">
        <v>9</v>
      </c>
      <c r="F5876" s="3" t="s">
        <v>108</v>
      </c>
      <c r="G5876" s="94">
        <v>665.21</v>
      </c>
    </row>
    <row r="5877" spans="2:7">
      <c r="B5877" s="2">
        <v>44832</v>
      </c>
      <c r="C5877" s="3" t="s">
        <v>118</v>
      </c>
      <c r="D5877" s="3">
        <v>18</v>
      </c>
      <c r="E5877" s="3" t="s">
        <v>110</v>
      </c>
      <c r="F5877" s="3" t="s">
        <v>105</v>
      </c>
      <c r="G5877" s="94">
        <v>449.1</v>
      </c>
    </row>
    <row r="5878" spans="2:7">
      <c r="B5878" s="2">
        <v>44063</v>
      </c>
      <c r="C5878" s="3" t="s">
        <v>117</v>
      </c>
      <c r="D5878" s="3">
        <v>250</v>
      </c>
      <c r="E5878" s="3" t="s">
        <v>9</v>
      </c>
      <c r="F5878" s="3" t="s">
        <v>115</v>
      </c>
      <c r="G5878" s="94">
        <v>5066.25</v>
      </c>
    </row>
    <row r="5879" spans="2:7">
      <c r="B5879" s="2">
        <v>44246</v>
      </c>
      <c r="C5879" s="3" t="s">
        <v>116</v>
      </c>
      <c r="D5879" s="3">
        <v>20</v>
      </c>
      <c r="E5879" s="3" t="s">
        <v>110</v>
      </c>
      <c r="F5879" s="3" t="s">
        <v>115</v>
      </c>
      <c r="G5879" s="94">
        <v>479</v>
      </c>
    </row>
    <row r="5880" spans="2:7">
      <c r="B5880" s="2">
        <v>44006</v>
      </c>
      <c r="C5880" s="3" t="s">
        <v>117</v>
      </c>
      <c r="D5880" s="3">
        <v>1</v>
      </c>
      <c r="E5880" s="3" t="s">
        <v>114</v>
      </c>
      <c r="F5880" s="3" t="s">
        <v>113</v>
      </c>
      <c r="G5880" s="94">
        <v>25.95</v>
      </c>
    </row>
    <row r="5881" spans="2:7">
      <c r="B5881" s="2">
        <v>44231</v>
      </c>
      <c r="C5881" s="3" t="s">
        <v>117</v>
      </c>
      <c r="D5881" s="3">
        <v>24</v>
      </c>
      <c r="E5881" s="3" t="s">
        <v>6</v>
      </c>
      <c r="F5881" s="3" t="s">
        <v>111</v>
      </c>
      <c r="G5881" s="94">
        <v>870.88</v>
      </c>
    </row>
    <row r="5882" spans="2:7">
      <c r="B5882" s="2">
        <v>44442</v>
      </c>
      <c r="C5882" s="3" t="s">
        <v>117</v>
      </c>
      <c r="D5882" s="3">
        <v>75</v>
      </c>
      <c r="E5882" s="3" t="s">
        <v>9</v>
      </c>
      <c r="F5882" s="3" t="s">
        <v>106</v>
      </c>
      <c r="G5882" s="94">
        <v>1628.44</v>
      </c>
    </row>
    <row r="5883" spans="2:7">
      <c r="B5883" s="2">
        <v>44609</v>
      </c>
      <c r="C5883" s="3" t="s">
        <v>107</v>
      </c>
      <c r="D5883" s="3">
        <v>15</v>
      </c>
      <c r="E5883" s="3" t="s">
        <v>110</v>
      </c>
      <c r="F5883" s="3" t="s">
        <v>106</v>
      </c>
      <c r="G5883" s="94">
        <v>359.25</v>
      </c>
    </row>
    <row r="5884" spans="2:7">
      <c r="B5884" s="2">
        <v>44660</v>
      </c>
      <c r="C5884" s="3" t="s">
        <v>116</v>
      </c>
      <c r="D5884" s="3">
        <v>45</v>
      </c>
      <c r="E5884" s="3" t="s">
        <v>110</v>
      </c>
      <c r="F5884" s="3" t="s">
        <v>113</v>
      </c>
      <c r="G5884" s="94">
        <v>916.09</v>
      </c>
    </row>
    <row r="5885" spans="2:7">
      <c r="B5885" s="2">
        <v>44037</v>
      </c>
      <c r="C5885" s="3" t="s">
        <v>116</v>
      </c>
      <c r="D5885" s="3">
        <v>32</v>
      </c>
      <c r="E5885" s="3" t="s">
        <v>114</v>
      </c>
      <c r="F5885" s="3" t="s">
        <v>106</v>
      </c>
      <c r="G5885" s="94">
        <v>733.04</v>
      </c>
    </row>
    <row r="5886" spans="2:7">
      <c r="B5886" s="2">
        <v>43958</v>
      </c>
      <c r="C5886" s="3" t="s">
        <v>116</v>
      </c>
      <c r="D5886" s="3">
        <v>46</v>
      </c>
      <c r="E5886" s="3" t="s">
        <v>6</v>
      </c>
      <c r="F5886" s="3" t="s">
        <v>111</v>
      </c>
      <c r="G5886" s="94">
        <v>1708.28</v>
      </c>
    </row>
    <row r="5887" spans="2:7">
      <c r="B5887" s="2">
        <v>43915</v>
      </c>
      <c r="C5887" s="3" t="s">
        <v>116</v>
      </c>
      <c r="D5887" s="3">
        <v>375</v>
      </c>
      <c r="E5887" s="3" t="s">
        <v>114</v>
      </c>
      <c r="F5887" s="3" t="s">
        <v>109</v>
      </c>
      <c r="G5887" s="94">
        <v>5379.84</v>
      </c>
    </row>
    <row r="5888" spans="2:7">
      <c r="B5888" s="2">
        <v>44102</v>
      </c>
      <c r="C5888" s="3" t="s">
        <v>117</v>
      </c>
      <c r="D5888" s="3">
        <v>37</v>
      </c>
      <c r="E5888" s="3" t="s">
        <v>6</v>
      </c>
      <c r="F5888" s="3" t="s">
        <v>106</v>
      </c>
      <c r="G5888" s="94">
        <v>1405.5</v>
      </c>
    </row>
    <row r="5889" spans="2:7">
      <c r="B5889" s="2">
        <v>44266</v>
      </c>
      <c r="C5889" s="3" t="s">
        <v>117</v>
      </c>
      <c r="D5889" s="3">
        <v>8</v>
      </c>
      <c r="E5889" s="3" t="s">
        <v>9</v>
      </c>
      <c r="F5889" s="3" t="s">
        <v>106</v>
      </c>
      <c r="G5889" s="94">
        <v>215.6</v>
      </c>
    </row>
    <row r="5890" spans="2:7">
      <c r="B5890" s="2">
        <v>44897</v>
      </c>
      <c r="C5890" s="3" t="s">
        <v>118</v>
      </c>
      <c r="D5890" s="3">
        <v>50</v>
      </c>
      <c r="E5890" s="3" t="s">
        <v>112</v>
      </c>
      <c r="F5890" s="3" t="s">
        <v>113</v>
      </c>
      <c r="G5890" s="94">
        <v>1348.13</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8FDBA-7DED-4278-AFDA-A8C7FE1EB053}">
  <sheetPr>
    <tabColor rgb="FFFFFF00"/>
  </sheetPr>
  <dimension ref="B2:L16"/>
  <sheetViews>
    <sheetView showGridLines="0" topLeftCell="B1" zoomScale="190" zoomScaleNormal="190" workbookViewId="0">
      <selection activeCell="J18" sqref="J18"/>
    </sheetView>
  </sheetViews>
  <sheetFormatPr defaultColWidth="8.85546875" defaultRowHeight="15"/>
  <cols>
    <col min="2" max="2" width="1.7109375" customWidth="1"/>
    <col min="4" max="4" width="4.42578125" customWidth="1"/>
    <col min="5" max="5" width="18" bestFit="1" customWidth="1"/>
    <col min="6" max="6" width="1.7109375" customWidth="1"/>
    <col min="7" max="7" width="13.42578125" bestFit="1" customWidth="1"/>
    <col min="8" max="8" width="1.7109375" customWidth="1"/>
    <col min="10" max="10" width="4.42578125" customWidth="1"/>
    <col min="11" max="11" width="24.28515625" bestFit="1" customWidth="1"/>
    <col min="12" max="12" width="1.7109375" customWidth="1"/>
  </cols>
  <sheetData>
    <row r="2" spans="2:12" ht="15.75" thickBot="1"/>
    <row r="3" spans="2:12" ht="6.75" customHeight="1">
      <c r="B3" s="18"/>
      <c r="C3" s="19"/>
      <c r="D3" s="19"/>
      <c r="E3" s="19"/>
      <c r="F3" s="20"/>
      <c r="H3" s="18"/>
      <c r="I3" s="19"/>
      <c r="J3" s="19"/>
      <c r="K3" s="19"/>
      <c r="L3" s="20"/>
    </row>
    <row r="4" spans="2:12">
      <c r="B4" s="21"/>
      <c r="C4" s="59" t="s">
        <v>48</v>
      </c>
      <c r="D4" s="59"/>
      <c r="E4" s="59"/>
      <c r="F4" s="24"/>
      <c r="H4" s="21"/>
      <c r="I4" s="59" t="s">
        <v>48</v>
      </c>
      <c r="J4" s="59"/>
      <c r="K4" s="59"/>
      <c r="L4" s="24"/>
    </row>
    <row r="5" spans="2:12">
      <c r="B5" s="21"/>
      <c r="F5" s="24"/>
      <c r="H5" s="21"/>
      <c r="L5" s="24"/>
    </row>
    <row r="6" spans="2:12">
      <c r="B6" s="21"/>
      <c r="C6" s="3" t="s">
        <v>11</v>
      </c>
      <c r="D6" s="58" t="s">
        <v>12</v>
      </c>
      <c r="E6" s="3" t="s">
        <v>13</v>
      </c>
      <c r="F6" s="24"/>
      <c r="H6" s="21"/>
      <c r="I6" s="3" t="s">
        <v>11</v>
      </c>
      <c r="J6" s="58" t="s">
        <v>12</v>
      </c>
      <c r="K6" s="3" t="s">
        <v>46</v>
      </c>
      <c r="L6" s="24"/>
    </row>
    <row r="7" spans="2:12" ht="9" customHeight="1" thickBot="1">
      <c r="B7" s="28"/>
      <c r="C7" s="32"/>
      <c r="D7" s="32"/>
      <c r="E7" s="32"/>
      <c r="F7" s="33"/>
      <c r="H7" s="28"/>
      <c r="I7" s="32"/>
      <c r="J7" s="32"/>
      <c r="K7" s="32"/>
      <c r="L7" s="33"/>
    </row>
    <row r="9" spans="2:12" ht="15.75" thickBot="1"/>
    <row r="10" spans="2:12" ht="6.75" customHeight="1">
      <c r="H10" s="18"/>
      <c r="I10" s="19"/>
      <c r="J10" s="19"/>
      <c r="K10" s="19"/>
      <c r="L10" s="20"/>
    </row>
    <row r="11" spans="2:12">
      <c r="H11" s="21"/>
      <c r="I11" s="59" t="s">
        <v>47</v>
      </c>
      <c r="J11" s="59"/>
      <c r="K11" s="59"/>
      <c r="L11" s="24"/>
    </row>
    <row r="12" spans="2:12">
      <c r="H12" s="21"/>
      <c r="L12" s="24"/>
    </row>
    <row r="13" spans="2:12">
      <c r="H13" s="21"/>
      <c r="I13" s="3" t="s">
        <v>11</v>
      </c>
      <c r="J13" s="58" t="s">
        <v>12</v>
      </c>
      <c r="K13" s="3" t="s">
        <v>46</v>
      </c>
      <c r="L13" s="24"/>
    </row>
    <row r="14" spans="2:12">
      <c r="B14" s="21"/>
      <c r="F14" s="24"/>
      <c r="H14" s="21"/>
      <c r="L14" s="24"/>
    </row>
    <row r="15" spans="2:12">
      <c r="B15" s="21"/>
      <c r="C15" s="3" t="s">
        <v>11</v>
      </c>
      <c r="D15" s="58" t="s">
        <v>12</v>
      </c>
      <c r="E15" s="3" t="s">
        <v>46</v>
      </c>
      <c r="F15" s="24"/>
      <c r="H15" s="21"/>
      <c r="I15" s="3" t="s">
        <v>11</v>
      </c>
      <c r="J15" s="58" t="s">
        <v>12</v>
      </c>
      <c r="K15" s="3" t="s">
        <v>45</v>
      </c>
      <c r="L15" s="24"/>
    </row>
    <row r="16" spans="2:12" ht="9" customHeight="1" thickBot="1">
      <c r="B16" s="28"/>
      <c r="C16" s="32"/>
      <c r="D16" s="32"/>
      <c r="E16" s="32"/>
      <c r="F16" s="33"/>
      <c r="H16" s="28"/>
      <c r="I16" s="32"/>
      <c r="J16" s="32"/>
      <c r="K16" s="32"/>
      <c r="L16" s="33"/>
    </row>
  </sheetData>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CF491-0C64-41B8-8FCB-FD5EF59C1402}">
  <sheetPr>
    <tabColor rgb="FFFFFF00"/>
  </sheetPr>
  <dimension ref="B2:O21"/>
  <sheetViews>
    <sheetView showGridLines="0" zoomScale="115" zoomScaleNormal="115" workbookViewId="0">
      <selection activeCell="N34" sqref="N34"/>
    </sheetView>
  </sheetViews>
  <sheetFormatPr defaultColWidth="9.42578125" defaultRowHeight="15"/>
  <cols>
    <col min="2" max="2" width="2.85546875" customWidth="1"/>
    <col min="3" max="5" width="12.85546875" customWidth="1"/>
    <col min="6" max="6" width="3.140625" customWidth="1"/>
    <col min="11" max="11" width="5.42578125" customWidth="1"/>
    <col min="13" max="13" width="7.85546875" customWidth="1"/>
  </cols>
  <sheetData>
    <row r="2" spans="2:15" ht="21">
      <c r="C2" s="64" t="s">
        <v>54</v>
      </c>
      <c r="D2" s="63"/>
      <c r="E2" s="63"/>
      <c r="F2" s="63"/>
      <c r="G2" s="63"/>
      <c r="H2" s="63"/>
      <c r="I2" s="63"/>
      <c r="J2" s="63"/>
      <c r="K2" s="62"/>
    </row>
    <row r="3" spans="2:15" ht="21.75" thickBot="1">
      <c r="C3" s="66"/>
      <c r="D3" s="66"/>
      <c r="E3" s="66"/>
      <c r="F3" s="66"/>
      <c r="G3" s="66"/>
      <c r="H3" s="66"/>
      <c r="I3" s="66"/>
      <c r="J3" s="66"/>
      <c r="K3" s="66"/>
      <c r="L3" s="66"/>
      <c r="M3" s="66"/>
      <c r="N3" s="66"/>
      <c r="O3" s="66"/>
    </row>
    <row r="4" spans="2:15" ht="7.5" customHeight="1">
      <c r="B4" s="18"/>
      <c r="C4" s="68"/>
      <c r="D4" s="68"/>
      <c r="E4" s="68"/>
      <c r="F4" s="68"/>
      <c r="G4" s="68"/>
      <c r="H4" s="68"/>
      <c r="I4" s="68"/>
      <c r="J4" s="68"/>
      <c r="K4" s="68"/>
      <c r="L4" s="68"/>
      <c r="M4" s="67"/>
      <c r="N4" s="66"/>
      <c r="O4" s="66"/>
    </row>
    <row r="5" spans="2:15">
      <c r="B5" s="21"/>
      <c r="C5" t="s">
        <v>53</v>
      </c>
      <c r="G5" t="s">
        <v>52</v>
      </c>
      <c r="M5" s="24"/>
    </row>
    <row r="6" spans="2:15">
      <c r="B6" s="21"/>
      <c r="M6" s="24"/>
    </row>
    <row r="7" spans="2:15">
      <c r="B7" s="21"/>
      <c r="C7" s="57" t="s">
        <v>0</v>
      </c>
      <c r="D7" s="57" t="s">
        <v>1</v>
      </c>
      <c r="E7" s="57" t="s">
        <v>2</v>
      </c>
      <c r="M7" s="24"/>
    </row>
    <row r="8" spans="2:15">
      <c r="B8" s="21"/>
      <c r="C8" s="61">
        <v>43555</v>
      </c>
      <c r="D8" s="3" t="s">
        <v>6</v>
      </c>
      <c r="E8" s="60">
        <v>559.9</v>
      </c>
      <c r="M8" s="24"/>
    </row>
    <row r="9" spans="2:15">
      <c r="B9" s="21"/>
      <c r="C9" s="61">
        <v>43585</v>
      </c>
      <c r="D9" s="3" t="s">
        <v>6</v>
      </c>
      <c r="E9" s="60">
        <v>780.6</v>
      </c>
      <c r="M9" s="24"/>
    </row>
    <row r="10" spans="2:15">
      <c r="B10" s="21"/>
      <c r="C10" s="61">
        <v>43616</v>
      </c>
      <c r="D10" s="3" t="s">
        <v>6</v>
      </c>
      <c r="E10" s="60">
        <v>612.4</v>
      </c>
      <c r="M10" s="24"/>
    </row>
    <row r="11" spans="2:15">
      <c r="B11" s="21"/>
      <c r="C11" s="61">
        <v>43646</v>
      </c>
      <c r="D11" s="3" t="s">
        <v>6</v>
      </c>
      <c r="E11" s="60">
        <v>713.6</v>
      </c>
      <c r="M11" s="24"/>
    </row>
    <row r="12" spans="2:15">
      <c r="B12" s="21"/>
      <c r="C12" s="61">
        <v>43677</v>
      </c>
      <c r="D12" s="3" t="s">
        <v>6</v>
      </c>
      <c r="E12" s="60">
        <v>931.8</v>
      </c>
      <c r="M12" s="24"/>
    </row>
    <row r="13" spans="2:15">
      <c r="B13" s="21"/>
      <c r="C13" s="61">
        <v>43708</v>
      </c>
      <c r="D13" s="3" t="s">
        <v>6</v>
      </c>
      <c r="E13" s="60">
        <v>717</v>
      </c>
      <c r="M13" s="24"/>
    </row>
    <row r="14" spans="2:15">
      <c r="B14" s="21"/>
      <c r="C14" s="61">
        <v>43738</v>
      </c>
      <c r="D14" s="3" t="s">
        <v>6</v>
      </c>
      <c r="E14" s="60">
        <v>717.6</v>
      </c>
      <c r="M14" s="24"/>
    </row>
    <row r="15" spans="2:15">
      <c r="B15" s="21"/>
      <c r="C15" s="61">
        <v>43769</v>
      </c>
      <c r="D15" s="3" t="s">
        <v>6</v>
      </c>
      <c r="E15" s="60">
        <v>1203.2</v>
      </c>
      <c r="M15" s="24"/>
    </row>
    <row r="16" spans="2:15">
      <c r="B16" s="21"/>
      <c r="C16" s="61">
        <v>43799</v>
      </c>
      <c r="D16" s="3" t="s">
        <v>6</v>
      </c>
      <c r="E16" s="60">
        <v>1444.6</v>
      </c>
      <c r="M16" s="24"/>
    </row>
    <row r="17" spans="2:13">
      <c r="B17" s="21"/>
      <c r="C17" s="61">
        <v>43830</v>
      </c>
      <c r="D17" s="3" t="s">
        <v>6</v>
      </c>
      <c r="E17" s="60">
        <v>1334</v>
      </c>
      <c r="M17" s="24"/>
    </row>
    <row r="18" spans="2:13">
      <c r="B18" s="21"/>
      <c r="M18" s="24"/>
    </row>
    <row r="19" spans="2:13">
      <c r="B19" s="21"/>
      <c r="C19" s="65" t="s">
        <v>51</v>
      </c>
      <c r="G19" s="65" t="s">
        <v>50</v>
      </c>
      <c r="M19" s="24"/>
    </row>
    <row r="20" spans="2:13" ht="10.5" customHeight="1" thickBot="1">
      <c r="B20" s="28"/>
      <c r="C20" s="32"/>
      <c r="D20" s="32"/>
      <c r="E20" s="32"/>
      <c r="F20" s="32"/>
      <c r="G20" s="32"/>
      <c r="H20" s="32"/>
      <c r="I20" s="32"/>
      <c r="J20" s="32"/>
      <c r="K20" s="32"/>
      <c r="L20" s="32"/>
      <c r="M20" s="33"/>
    </row>
    <row r="21" spans="2:13">
      <c r="C21" t="s">
        <v>49</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4F8622FC-7DF6-4537-B1FB-7CB1FEF3E2F7}">
  <ds:schemaRefs/>
</ds:datastoreItem>
</file>

<file path=customXml/itemProps2.xml><?xml version="1.0" encoding="utf-8"?>
<ds:datastoreItem xmlns:ds="http://schemas.openxmlformats.org/officeDocument/2006/customXml" ds:itemID="{79B34A64-5CF3-4E00-A1CF-769CF7780218}">
  <ds:schemaRefs/>
</ds:datastoreItem>
</file>

<file path=customXml/itemProps3.xml><?xml version="1.0" encoding="utf-8"?>
<ds:datastoreItem xmlns:ds="http://schemas.openxmlformats.org/officeDocument/2006/customXml" ds:itemID="{02D2A68A-429E-414D-99B6-9C5C34B46C76}">
  <ds:schemaRefs/>
</ds:datastoreItem>
</file>

<file path=customXml/itemProps4.xml><?xml version="1.0" encoding="utf-8"?>
<ds:datastoreItem xmlns:ds="http://schemas.openxmlformats.org/officeDocument/2006/customXml" ds:itemID="{D912FB5A-B051-4D44-9D9F-3442A9C953CC}">
  <ds:schemaRefs/>
</ds:datastoreItem>
</file>

<file path=customXml/itemProps5.xml><?xml version="1.0" encoding="utf-8"?>
<ds:datastoreItem xmlns:ds="http://schemas.openxmlformats.org/officeDocument/2006/customXml" ds:itemID="{596DD663-3E55-4BB5-841E-392812D538ED}">
  <ds:schemaRefs>
    <ds:schemaRef ds:uri="http://schemas.microsoft.com/DataMashup"/>
  </ds:schemaRefs>
</ds:datastoreItem>
</file>

<file path=customXml/itemProps6.xml><?xml version="1.0" encoding="utf-8"?>
<ds:datastoreItem xmlns:ds="http://schemas.openxmlformats.org/officeDocument/2006/customXml" ds:itemID="{61951B58-931B-4E72-A64A-B603DC836C0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86</vt:i4>
      </vt:variant>
    </vt:vector>
  </HeadingPairs>
  <TitlesOfParts>
    <vt:vector size="86" baseType="lpstr">
      <vt:lpstr>Ch17(1)</vt:lpstr>
      <vt:lpstr>Ch17(2)</vt:lpstr>
      <vt:lpstr>Ch17(3)</vt:lpstr>
      <vt:lpstr>Ch17(4)</vt:lpstr>
      <vt:lpstr>Ch17(5-18)</vt:lpstr>
      <vt:lpstr>Ch17(5-18an)</vt:lpstr>
      <vt:lpstr>Ch17(19)</vt:lpstr>
      <vt:lpstr>Ch17(20)</vt:lpstr>
      <vt:lpstr>Ch17(21-28)</vt:lpstr>
      <vt:lpstr>Ch17(21-28an)</vt:lpstr>
      <vt:lpstr>Ch17(29-34)</vt:lpstr>
      <vt:lpstr>Ch17(29-34an)</vt:lpstr>
      <vt:lpstr>Ch17(35-36)</vt:lpstr>
      <vt:lpstr>Ch17(35-36an)</vt:lpstr>
      <vt:lpstr>Ch17(37-47)</vt:lpstr>
      <vt:lpstr>Ch17(37-47an)</vt:lpstr>
      <vt:lpstr>Ch17(48-54)</vt:lpstr>
      <vt:lpstr>Ch17(48-54an)</vt:lpstr>
      <vt:lpstr>Ch17(55-117)</vt:lpstr>
      <vt:lpstr>NewRecordsForEx(7-11)</vt:lpstr>
      <vt:lpstr>Ch17(67)</vt:lpstr>
      <vt:lpstr>SalesRep3Calcs(an)</vt:lpstr>
      <vt:lpstr>YearlyNetRevenue(an)</vt:lpstr>
      <vt:lpstr>UnitsSoldByProduct(an)</vt:lpstr>
      <vt:lpstr>Canada(an)</vt:lpstr>
      <vt:lpstr>East(an)</vt:lpstr>
      <vt:lpstr>Mexico(an)</vt:lpstr>
      <vt:lpstr>MidWest(an)</vt:lpstr>
      <vt:lpstr>NorthWest(an)</vt:lpstr>
      <vt:lpstr>South(an)</vt:lpstr>
      <vt:lpstr>West(an)</vt:lpstr>
      <vt:lpstr>UnitsByProductAllRegion(an)</vt:lpstr>
      <vt:lpstr>Ch17(118)</vt:lpstr>
      <vt:lpstr>CrossTabAndChart</vt:lpstr>
      <vt:lpstr>Ch17(119-132)</vt:lpstr>
      <vt:lpstr>Ch17(119-132an)</vt:lpstr>
      <vt:lpstr>Ch17(133-135)</vt:lpstr>
      <vt:lpstr>Ch17(133-135an)</vt:lpstr>
      <vt:lpstr>Ch17(136)</vt:lpstr>
      <vt:lpstr>Ch17(136picture)</vt:lpstr>
      <vt:lpstr>Ch17(137)</vt:lpstr>
      <vt:lpstr>Ch17(137an)</vt:lpstr>
      <vt:lpstr>Ch17(138-148)</vt:lpstr>
      <vt:lpstr>Ch17(138-148an)</vt:lpstr>
      <vt:lpstr>Ch17(149)</vt:lpstr>
      <vt:lpstr>Ch17(149an)</vt:lpstr>
      <vt:lpstr>Ch17(150-157)</vt:lpstr>
      <vt:lpstr>Ch17(150-157an)</vt:lpstr>
      <vt:lpstr>Ch17(158-159)</vt:lpstr>
      <vt:lpstr>Ch17(158-159an)</vt:lpstr>
      <vt:lpstr>Ch17(160-165)</vt:lpstr>
      <vt:lpstr>Ch17(160-165an)</vt:lpstr>
      <vt:lpstr>Ch17(166-170)</vt:lpstr>
      <vt:lpstr>Ch17(166-170an)</vt:lpstr>
      <vt:lpstr>Ch17(171)</vt:lpstr>
      <vt:lpstr>Ch17(171an)</vt:lpstr>
      <vt:lpstr>Ch17(172)</vt:lpstr>
      <vt:lpstr>Ch17(172an)</vt:lpstr>
      <vt:lpstr>Ch17(173)</vt:lpstr>
      <vt:lpstr>Ch17(173an)</vt:lpstr>
      <vt:lpstr>Ch17(174-178)</vt:lpstr>
      <vt:lpstr>Ch17(174-178an)</vt:lpstr>
      <vt:lpstr>Ch17(179-180)</vt:lpstr>
      <vt:lpstr>Ch17(179-180an)</vt:lpstr>
      <vt:lpstr>Practice Problems ==&gt;</vt:lpstr>
      <vt:lpstr>PPCh17(1)</vt:lpstr>
      <vt:lpstr>PPCh17(1an)</vt:lpstr>
      <vt:lpstr>PPCh17(2)</vt:lpstr>
      <vt:lpstr>PPCh17(2an)</vt:lpstr>
      <vt:lpstr>PPCh17(3)</vt:lpstr>
      <vt:lpstr>PPCh17(3an)</vt:lpstr>
      <vt:lpstr>PPCh17(4)</vt:lpstr>
      <vt:lpstr>PPCh17(4an)</vt:lpstr>
      <vt:lpstr>PPCh17(5)</vt:lpstr>
      <vt:lpstr>PPCh17(5an)</vt:lpstr>
      <vt:lpstr>PPCh17(6)</vt:lpstr>
      <vt:lpstr>PPCh17(6an)</vt:lpstr>
      <vt:lpstr>PPCh17(7)</vt:lpstr>
      <vt:lpstr>PPCh17(7an)</vt:lpstr>
      <vt:lpstr>PPCh17(8)</vt:lpstr>
      <vt:lpstr>PPCh17(8an)</vt:lpstr>
      <vt:lpstr>PPCh17(9)</vt:lpstr>
      <vt:lpstr>PPCh17(9an)</vt:lpstr>
      <vt:lpstr>Ch17(55-100an)</vt:lpstr>
      <vt:lpstr>Ch17(44old)</vt:lpstr>
      <vt:lpstr>Ch17(52Old)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Girvin, Michael</cp:lastModifiedBy>
  <dcterms:created xsi:type="dcterms:W3CDTF">2021-02-05T18:52:04Z</dcterms:created>
  <dcterms:modified xsi:type="dcterms:W3CDTF">2022-02-25T15:43:22Z</dcterms:modified>
</cp:coreProperties>
</file>